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bRES_TMPL\"/>
    </mc:Choice>
  </mc:AlternateContent>
  <xr:revisionPtr revIDLastSave="0" documentId="13_ncr:1_{788C1B8F-320E-4B04-8E2C-5919D6A2A4AC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ELC_Win" sheetId="19" r:id="rId1"/>
    <sheet name="Inv_Cost_Calc" sheetId="21" r:id="rId2"/>
    <sheet name="Data" sheetId="20" r:id="rId3"/>
  </sheets>
  <externalReferences>
    <externalReference r:id="rId4"/>
  </externalReferenc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21" l="1" a="1"/>
  <c r="I4" i="21" s="1"/>
  <c r="H4" i="21" l="1"/>
  <c r="H7" i="21"/>
  <c r="H6" i="21"/>
  <c r="H5" i="21"/>
  <c r="E8" i="21"/>
  <c r="AL5" i="19"/>
  <c r="AM5" i="19"/>
  <c r="AL6" i="19"/>
  <c r="AM6" i="19"/>
  <c r="AL7" i="19"/>
  <c r="AM7" i="19"/>
  <c r="AL8" i="19"/>
  <c r="AM8" i="19"/>
  <c r="E5" i="21" l="1"/>
  <c r="E7" i="21"/>
  <c r="E6" i="21"/>
  <c r="I6" i="21" a="1"/>
  <c r="I6" i="21" s="1"/>
  <c r="F6" i="21" a="1"/>
  <c r="F6" i="21" s="1"/>
  <c r="I7" i="21" a="1"/>
  <c r="I7" i="21" s="1"/>
  <c r="F7" i="21" a="1"/>
  <c r="F7" i="21" s="1"/>
  <c r="F4" i="21" a="1"/>
  <c r="F4" i="21" s="1"/>
  <c r="I8" i="21" a="1"/>
  <c r="I8" i="21" s="1"/>
  <c r="F8" i="21" a="1"/>
  <c r="F8" i="21" s="1"/>
  <c r="I5" i="21" a="1"/>
  <c r="I5" i="21" s="1"/>
  <c r="F5" i="21" a="1"/>
  <c r="F5" i="21" s="1"/>
  <c r="E4" i="21"/>
  <c r="AL4" i="19"/>
  <c r="AM4" i="19"/>
  <c r="M1937" i="20"/>
  <c r="M1936" i="20"/>
  <c r="M1935" i="20"/>
  <c r="M1934" i="20"/>
  <c r="M1933" i="20"/>
  <c r="M1932" i="20"/>
  <c r="M1931" i="20"/>
  <c r="M1930" i="20"/>
  <c r="M1929" i="20"/>
  <c r="M1928" i="20"/>
  <c r="M1927" i="20"/>
  <c r="M1926" i="20"/>
  <c r="M1925" i="20"/>
  <c r="M1924" i="20"/>
  <c r="M1923" i="20"/>
  <c r="M1922" i="20"/>
  <c r="M1921" i="20"/>
  <c r="M1920" i="20"/>
  <c r="M1919" i="20"/>
  <c r="M1918" i="20"/>
  <c r="M1917" i="20"/>
  <c r="M1916" i="20"/>
  <c r="M1915" i="20"/>
  <c r="M1914" i="20"/>
  <c r="M1913" i="20"/>
  <c r="M1912" i="20"/>
  <c r="M1911" i="20"/>
  <c r="M1910" i="20"/>
  <c r="M1909" i="20"/>
  <c r="M1908" i="20"/>
  <c r="M1907" i="20"/>
  <c r="M1906" i="20"/>
  <c r="M1905" i="20"/>
  <c r="M1904" i="20"/>
  <c r="M1903" i="20"/>
  <c r="M1902" i="20"/>
  <c r="M1901" i="20"/>
  <c r="M1900" i="20"/>
  <c r="M1899" i="20"/>
  <c r="M1898" i="20"/>
  <c r="M1897" i="20"/>
  <c r="M1896" i="20"/>
  <c r="M1895" i="20"/>
  <c r="M1894" i="20"/>
  <c r="M1893" i="20"/>
  <c r="M1892" i="20"/>
  <c r="M1891" i="20"/>
  <c r="M1890" i="20"/>
  <c r="M1889" i="20"/>
  <c r="M1888" i="20"/>
  <c r="M1887" i="20"/>
  <c r="M1886" i="20"/>
  <c r="M1885" i="20"/>
  <c r="M1884" i="20"/>
  <c r="M1883" i="20"/>
  <c r="M1882" i="20"/>
  <c r="M1881" i="20"/>
  <c r="M1880" i="20"/>
  <c r="M1879" i="20"/>
  <c r="M1878" i="20"/>
  <c r="M1877" i="20"/>
  <c r="M1876" i="20"/>
  <c r="M1875" i="20"/>
  <c r="M1874" i="20"/>
  <c r="M1873" i="20"/>
  <c r="M1872" i="20"/>
  <c r="M1871" i="20"/>
  <c r="M1870" i="20"/>
  <c r="M1869" i="20"/>
  <c r="M1868" i="20"/>
  <c r="M1867" i="20"/>
  <c r="M1866" i="20"/>
  <c r="M1865" i="20"/>
  <c r="M1864" i="20"/>
  <c r="M1863" i="20"/>
  <c r="M1862" i="20"/>
  <c r="M1861" i="20"/>
  <c r="M1860" i="20"/>
  <c r="M1859" i="20"/>
  <c r="M1858" i="20"/>
  <c r="M1857" i="20"/>
  <c r="M1856" i="20"/>
  <c r="M1855" i="20"/>
  <c r="M1854" i="20"/>
  <c r="M1853" i="20"/>
  <c r="M1852" i="20"/>
  <c r="M1851" i="20"/>
  <c r="M1850" i="20"/>
  <c r="M1849" i="20"/>
  <c r="M1848" i="20"/>
  <c r="M1847" i="20"/>
  <c r="M1846" i="20"/>
  <c r="M1845" i="20"/>
  <c r="M1844" i="20"/>
  <c r="M1843" i="20"/>
  <c r="M1842" i="20"/>
  <c r="M1841" i="20"/>
  <c r="M1840" i="20"/>
  <c r="M1839" i="20"/>
  <c r="M1838" i="20"/>
  <c r="M1837" i="20"/>
  <c r="M1836" i="20"/>
  <c r="M1835" i="20"/>
  <c r="M1834" i="20"/>
  <c r="M1833" i="20"/>
  <c r="M1832" i="20"/>
  <c r="M1831" i="20"/>
  <c r="M1830" i="20"/>
  <c r="M1829" i="20"/>
  <c r="M1828" i="20"/>
  <c r="M1827" i="20"/>
  <c r="M1826" i="20"/>
  <c r="M1825" i="20"/>
  <c r="M1824" i="20"/>
  <c r="M1823" i="20"/>
  <c r="M1822" i="20"/>
  <c r="M1821" i="20"/>
  <c r="M1820" i="20"/>
  <c r="M1819" i="20"/>
  <c r="M1818" i="20"/>
  <c r="M1817" i="20"/>
  <c r="M1816" i="20"/>
  <c r="M1815" i="20"/>
  <c r="M1814" i="20"/>
  <c r="M1813" i="20"/>
  <c r="M1812" i="20"/>
  <c r="M1811" i="20"/>
  <c r="M1810" i="20"/>
  <c r="M1809" i="20"/>
  <c r="M1808" i="20"/>
  <c r="M1807" i="20"/>
  <c r="M1806" i="20"/>
  <c r="M1805" i="20"/>
  <c r="M1804" i="20"/>
  <c r="M1803" i="20"/>
  <c r="M1802" i="20"/>
  <c r="M1801" i="20"/>
  <c r="M1800" i="20"/>
  <c r="M1799" i="20"/>
  <c r="M1798" i="20"/>
  <c r="M1797" i="20"/>
  <c r="M1796" i="20"/>
  <c r="M1795" i="20"/>
  <c r="M1794" i="20"/>
  <c r="M1793" i="20"/>
  <c r="M1792" i="20"/>
  <c r="M1791" i="20"/>
  <c r="M1790" i="20"/>
  <c r="M1789" i="20"/>
  <c r="M1788" i="20"/>
  <c r="M1787" i="20"/>
  <c r="M1786" i="20"/>
  <c r="M1785" i="20"/>
  <c r="M1784" i="20"/>
  <c r="M1783" i="20"/>
  <c r="M1782" i="20"/>
  <c r="M1781" i="20"/>
  <c r="M1780" i="20"/>
  <c r="M1779" i="20"/>
  <c r="M1778" i="20"/>
  <c r="M1777" i="20"/>
  <c r="M1776" i="20"/>
  <c r="M1775" i="20"/>
  <c r="M1774" i="20"/>
  <c r="M1773" i="20"/>
  <c r="M1772" i="20"/>
  <c r="M1771" i="20"/>
  <c r="M1770" i="20"/>
  <c r="M1769" i="20"/>
  <c r="M1768" i="20"/>
  <c r="M1767" i="20"/>
  <c r="M1766" i="20"/>
  <c r="M1765" i="20"/>
  <c r="M1764" i="20"/>
  <c r="M1763" i="20"/>
  <c r="M1762" i="20"/>
  <c r="M1761" i="20"/>
  <c r="M1760" i="20"/>
  <c r="M1759" i="20"/>
  <c r="M1758" i="20"/>
  <c r="M1757" i="20"/>
  <c r="M1756" i="20"/>
  <c r="M1755" i="20"/>
  <c r="M1754" i="20"/>
  <c r="M1753" i="20"/>
  <c r="M1752" i="20"/>
  <c r="M1751" i="20"/>
  <c r="M1750" i="20"/>
  <c r="M1749" i="20"/>
  <c r="M1748" i="20"/>
  <c r="M1747" i="20"/>
  <c r="M1746" i="20"/>
  <c r="M1745" i="20"/>
  <c r="M1744" i="20"/>
  <c r="M1743" i="20"/>
  <c r="M1742" i="20"/>
  <c r="M1741" i="20"/>
  <c r="M1740" i="20"/>
  <c r="M1739" i="20"/>
  <c r="M1738" i="20"/>
  <c r="M1737" i="20"/>
  <c r="M1736" i="20"/>
  <c r="M1735" i="20"/>
  <c r="M1734" i="20"/>
  <c r="M1733" i="20"/>
  <c r="M1732" i="20"/>
  <c r="M1731" i="20"/>
  <c r="M1730" i="20"/>
  <c r="M1729" i="20"/>
  <c r="M1728" i="20"/>
  <c r="M1727" i="20"/>
  <c r="M1726" i="20"/>
  <c r="M1725" i="20"/>
  <c r="M1724" i="20"/>
  <c r="M1723" i="20"/>
  <c r="M1722" i="20"/>
  <c r="M1721" i="20"/>
  <c r="M1720" i="20"/>
  <c r="M1719" i="20"/>
  <c r="M1718" i="20"/>
  <c r="M1717" i="20"/>
  <c r="M1716" i="20"/>
  <c r="M1715" i="20"/>
  <c r="M1714" i="20"/>
  <c r="M1713" i="20"/>
  <c r="M1712" i="20"/>
  <c r="M1711" i="20"/>
  <c r="M1710" i="20"/>
  <c r="M1709" i="20"/>
  <c r="M1708" i="20"/>
  <c r="M1707" i="20"/>
  <c r="M1706" i="20"/>
  <c r="M1705" i="20"/>
  <c r="M1704" i="20"/>
  <c r="M1703" i="20"/>
  <c r="M1702" i="20"/>
  <c r="M1701" i="20"/>
  <c r="M1700" i="20"/>
  <c r="M1699" i="20"/>
  <c r="M1698" i="20"/>
  <c r="M1697" i="20"/>
  <c r="M1696" i="20"/>
  <c r="M1695" i="20"/>
  <c r="M1694" i="20"/>
  <c r="M1693" i="20"/>
  <c r="M1692" i="20"/>
  <c r="M1691" i="20"/>
  <c r="M1690" i="20"/>
  <c r="M1689" i="20"/>
  <c r="M1688" i="20"/>
  <c r="M1687" i="20"/>
  <c r="M1686" i="20"/>
  <c r="M1685" i="20"/>
  <c r="M1684" i="20"/>
  <c r="M1683" i="20"/>
  <c r="M1682" i="20"/>
  <c r="M1681" i="20"/>
  <c r="M1680" i="20"/>
  <c r="M1679" i="20"/>
  <c r="M1678" i="20"/>
  <c r="M1677" i="20"/>
  <c r="M1676" i="20"/>
  <c r="M1675" i="20"/>
  <c r="M1674" i="20"/>
  <c r="M1673" i="20"/>
  <c r="M1672" i="20"/>
  <c r="M1671" i="20"/>
  <c r="M1670" i="20"/>
  <c r="M1669" i="20"/>
  <c r="M1668" i="20"/>
  <c r="M1667" i="20"/>
  <c r="M1666" i="20"/>
  <c r="M1665" i="20"/>
  <c r="M1664" i="20"/>
  <c r="M1663" i="20"/>
  <c r="M1662" i="20"/>
  <c r="M1661" i="20"/>
  <c r="M1660" i="20"/>
  <c r="M1659" i="20"/>
  <c r="M1658" i="20"/>
  <c r="M1657" i="20"/>
  <c r="M1656" i="20"/>
  <c r="M1655" i="20"/>
  <c r="M1654" i="20"/>
  <c r="M1653" i="20"/>
  <c r="M1652" i="20"/>
  <c r="M1651" i="20"/>
  <c r="M1650" i="20"/>
  <c r="M1649" i="20"/>
  <c r="M1648" i="20"/>
  <c r="M1647" i="20"/>
  <c r="M1646" i="20"/>
  <c r="M1645" i="20"/>
  <c r="M1644" i="20"/>
  <c r="M1643" i="20"/>
  <c r="M1642" i="20"/>
  <c r="M1641" i="20"/>
  <c r="M1640" i="20"/>
  <c r="M1639" i="20"/>
  <c r="M1638" i="20"/>
  <c r="M1637" i="20"/>
  <c r="M1636" i="20"/>
  <c r="M1635" i="20"/>
  <c r="M1634" i="20"/>
  <c r="M1633" i="20"/>
  <c r="M1632" i="20"/>
  <c r="M1631" i="20"/>
  <c r="M1630" i="20"/>
  <c r="M1629" i="20"/>
  <c r="M1628" i="20"/>
  <c r="M1627" i="20"/>
  <c r="M1626" i="20"/>
  <c r="M1625" i="20"/>
  <c r="M1624" i="20"/>
  <c r="M1623" i="20"/>
  <c r="M1622" i="20"/>
  <c r="M1621" i="20"/>
  <c r="M1620" i="20"/>
  <c r="M1619" i="20"/>
  <c r="M1618" i="20"/>
  <c r="M1617" i="20"/>
  <c r="M1616" i="20"/>
  <c r="M1615" i="20"/>
  <c r="M1614" i="20"/>
  <c r="M1613" i="20"/>
  <c r="M1612" i="20"/>
  <c r="M1611" i="20"/>
  <c r="M1610" i="20"/>
  <c r="M1609" i="20"/>
  <c r="M1608" i="20"/>
  <c r="M1607" i="20"/>
  <c r="M1606" i="20"/>
  <c r="M1605" i="20"/>
  <c r="M1604" i="20"/>
  <c r="M1603" i="20"/>
  <c r="M1602" i="20"/>
  <c r="M1601" i="20"/>
  <c r="M1600" i="20"/>
  <c r="M1599" i="20"/>
  <c r="M1598" i="20"/>
  <c r="M1597" i="20"/>
  <c r="M1596" i="20"/>
  <c r="M1595" i="20"/>
  <c r="M1594" i="20"/>
  <c r="M1593" i="20"/>
  <c r="M1592" i="20"/>
  <c r="M1591" i="20"/>
  <c r="M1590" i="20"/>
  <c r="M1589" i="20"/>
  <c r="M1588" i="20"/>
  <c r="M1587" i="20"/>
  <c r="M1586" i="20"/>
  <c r="M1585" i="20"/>
  <c r="M1584" i="20"/>
  <c r="M1583" i="20"/>
  <c r="M1582" i="20"/>
  <c r="M1581" i="20"/>
  <c r="M1580" i="20"/>
  <c r="M1579" i="20"/>
  <c r="M1578" i="20"/>
  <c r="M1577" i="20"/>
  <c r="M1576" i="20"/>
  <c r="M1575" i="20"/>
  <c r="M1574" i="20"/>
  <c r="M1573" i="20"/>
  <c r="M1572" i="20"/>
  <c r="M1571" i="20"/>
  <c r="M1570" i="20"/>
  <c r="M1569" i="20"/>
  <c r="M1568" i="20"/>
  <c r="M1567" i="20"/>
  <c r="M1566" i="20"/>
  <c r="M1565" i="20"/>
  <c r="M1564" i="20"/>
  <c r="M1563" i="20"/>
  <c r="M1562" i="20"/>
  <c r="M1561" i="20"/>
  <c r="M1560" i="20"/>
  <c r="M1559" i="20"/>
  <c r="M1558" i="20"/>
  <c r="M1557" i="20"/>
  <c r="M1556" i="20"/>
  <c r="M1555" i="20"/>
  <c r="M1554" i="20"/>
  <c r="M1553" i="20"/>
  <c r="M1552" i="20"/>
  <c r="M1551" i="20"/>
  <c r="M1550" i="20"/>
  <c r="M1549" i="20"/>
  <c r="M1548" i="20"/>
  <c r="M1547" i="20"/>
  <c r="M1546" i="20"/>
  <c r="M1545" i="20"/>
  <c r="M1544" i="20"/>
  <c r="M1543" i="20"/>
  <c r="M1542" i="20"/>
  <c r="M1541" i="20"/>
  <c r="M1540" i="20"/>
  <c r="M1539" i="20"/>
  <c r="M1538" i="20"/>
  <c r="M1537" i="20"/>
  <c r="M1536" i="20"/>
  <c r="M1535" i="20"/>
  <c r="M1534" i="20"/>
  <c r="M1533" i="20"/>
  <c r="M1532" i="20"/>
  <c r="M1531" i="20"/>
  <c r="M1530" i="20"/>
  <c r="M1529" i="20"/>
  <c r="M1528" i="20"/>
  <c r="M1527" i="20"/>
  <c r="M1526" i="20"/>
  <c r="M1525" i="20"/>
  <c r="M1524" i="20"/>
  <c r="M1523" i="20"/>
  <c r="M1522" i="20"/>
  <c r="M1521" i="20"/>
  <c r="M1520" i="20"/>
  <c r="M1519" i="20"/>
  <c r="M1518" i="20"/>
  <c r="M1517" i="20"/>
  <c r="M1516" i="20"/>
  <c r="M1515" i="20"/>
  <c r="M1514" i="20"/>
  <c r="M1513" i="20"/>
  <c r="M1512" i="20"/>
  <c r="M1511" i="20"/>
  <c r="M1510" i="20"/>
  <c r="M1509" i="20"/>
  <c r="M1508" i="20"/>
  <c r="M1507" i="20"/>
  <c r="M1506" i="20"/>
  <c r="M1505" i="20"/>
  <c r="M1504" i="20"/>
  <c r="M1503" i="20"/>
  <c r="M1502" i="20"/>
  <c r="M1501" i="20"/>
  <c r="M1500" i="20"/>
  <c r="M1499" i="20"/>
  <c r="M1498" i="20"/>
  <c r="M1497" i="20"/>
  <c r="M1496" i="20"/>
  <c r="M1495" i="20"/>
  <c r="M1494" i="20"/>
  <c r="M1493" i="20"/>
  <c r="M1492" i="20"/>
  <c r="M1491" i="20"/>
  <c r="M1490" i="20"/>
  <c r="M1489" i="20"/>
  <c r="M1488" i="20"/>
  <c r="M1487" i="20"/>
  <c r="M1486" i="20"/>
  <c r="M1485" i="20"/>
  <c r="M1484" i="20"/>
  <c r="M1483" i="20"/>
  <c r="M1482" i="20"/>
  <c r="M1481" i="20"/>
  <c r="M1480" i="20"/>
  <c r="M1479" i="20"/>
  <c r="M1478" i="20"/>
  <c r="M1477" i="20"/>
  <c r="M1476" i="20"/>
  <c r="M1475" i="20"/>
  <c r="M1474" i="20"/>
  <c r="M1473" i="20"/>
  <c r="M1472" i="20"/>
  <c r="M1471" i="20"/>
  <c r="M1470" i="20"/>
  <c r="M1469" i="20"/>
  <c r="M1468" i="20"/>
  <c r="M1467" i="20"/>
  <c r="M1466" i="20"/>
  <c r="M1465" i="20"/>
  <c r="M1464" i="20"/>
  <c r="M1463" i="20"/>
  <c r="M1462" i="20"/>
  <c r="M1461" i="20"/>
  <c r="M1460" i="20"/>
  <c r="M1459" i="20"/>
  <c r="M1458" i="20"/>
  <c r="M1457" i="20"/>
  <c r="M1456" i="20"/>
  <c r="M1455" i="20"/>
  <c r="M1454" i="20"/>
  <c r="M1453" i="20"/>
  <c r="M1452" i="20"/>
  <c r="M1451" i="20"/>
  <c r="M1450" i="20"/>
  <c r="M1449" i="20"/>
  <c r="M1448" i="20"/>
  <c r="M1447" i="20"/>
  <c r="M1446" i="20"/>
  <c r="M1445" i="20"/>
  <c r="M1444" i="20"/>
  <c r="M1443" i="20"/>
  <c r="M1442" i="20"/>
  <c r="M1441" i="20"/>
  <c r="M1440" i="20"/>
  <c r="M1439" i="20"/>
  <c r="M1438" i="20"/>
  <c r="M1437" i="20"/>
  <c r="M1436" i="20"/>
  <c r="M1435" i="20"/>
  <c r="M1434" i="20"/>
  <c r="M1433" i="20"/>
  <c r="M1432" i="20"/>
  <c r="M1431" i="20"/>
  <c r="M1430" i="20"/>
  <c r="M1429" i="20"/>
  <c r="M1428" i="20"/>
  <c r="M1427" i="20"/>
  <c r="M1426" i="20"/>
  <c r="M1425" i="20"/>
  <c r="M1424" i="20"/>
  <c r="M1423" i="20"/>
  <c r="M1422" i="20"/>
  <c r="M1421" i="20"/>
  <c r="M1420" i="20"/>
  <c r="M1419" i="20"/>
  <c r="M1418" i="20"/>
  <c r="M1417" i="20"/>
  <c r="M1416" i="20"/>
  <c r="M1415" i="20"/>
  <c r="M1414" i="20"/>
  <c r="M1413" i="20"/>
  <c r="M1412" i="20"/>
  <c r="M1411" i="20"/>
  <c r="M1410" i="20"/>
  <c r="M1409" i="20"/>
  <c r="M1408" i="20"/>
  <c r="M1407" i="20"/>
  <c r="M1406" i="20"/>
  <c r="M1405" i="20"/>
  <c r="M1404" i="20"/>
  <c r="M1403" i="20"/>
  <c r="M1402" i="20"/>
  <c r="M1401" i="20"/>
  <c r="M1400" i="20"/>
  <c r="M1399" i="20"/>
  <c r="M1398" i="20"/>
  <c r="M1397" i="20"/>
  <c r="M1396" i="20"/>
  <c r="M1395" i="20"/>
  <c r="M1394" i="20"/>
  <c r="M1393" i="20"/>
  <c r="M1392" i="20"/>
  <c r="M1391" i="20"/>
  <c r="M1390" i="20"/>
  <c r="M1389" i="20"/>
  <c r="M1388" i="20"/>
  <c r="M1387" i="20"/>
  <c r="M1386" i="20"/>
  <c r="M1385" i="20"/>
  <c r="M1384" i="20"/>
  <c r="M1383" i="20"/>
  <c r="M1382" i="20"/>
  <c r="M1381" i="20"/>
  <c r="M1380" i="20"/>
  <c r="M1379" i="20"/>
  <c r="M1378" i="20"/>
  <c r="M1377" i="20"/>
  <c r="M1376" i="20"/>
  <c r="M1375" i="20"/>
  <c r="M1374" i="20"/>
  <c r="M1373" i="20"/>
  <c r="M1372" i="20"/>
  <c r="M1371" i="20"/>
  <c r="M1370" i="20"/>
  <c r="M1369" i="20"/>
  <c r="M1368" i="20"/>
  <c r="M1367" i="20"/>
  <c r="M1366" i="20"/>
  <c r="M1365" i="20"/>
  <c r="M1364" i="20"/>
  <c r="M1363" i="20"/>
  <c r="M1362" i="20"/>
  <c r="M1361" i="20"/>
  <c r="M1360" i="20"/>
  <c r="M1359" i="20"/>
  <c r="M1358" i="20"/>
  <c r="M1357" i="20"/>
  <c r="M1356" i="20"/>
  <c r="M1355" i="20"/>
  <c r="M1354" i="20"/>
  <c r="M1353" i="20"/>
  <c r="M1352" i="20"/>
  <c r="M1351" i="20"/>
  <c r="M1350" i="20"/>
  <c r="M1349" i="20"/>
  <c r="M1348" i="20"/>
  <c r="M1347" i="20"/>
  <c r="M1346" i="20"/>
  <c r="M1345" i="20"/>
  <c r="M1344" i="20"/>
  <c r="M1343" i="20"/>
  <c r="M1342" i="20"/>
  <c r="M1341" i="20"/>
  <c r="M1340" i="20"/>
  <c r="M1339" i="20"/>
  <c r="M1338" i="20"/>
  <c r="M1337" i="20"/>
  <c r="M1336" i="20"/>
  <c r="M1335" i="20"/>
  <c r="M1334" i="20"/>
  <c r="M1333" i="20"/>
  <c r="M1332" i="20"/>
  <c r="M1331" i="20"/>
  <c r="M1330" i="20"/>
  <c r="M1329" i="20"/>
  <c r="M1328" i="20"/>
  <c r="M1327" i="20"/>
  <c r="M1326" i="20"/>
  <c r="M1325" i="20"/>
  <c r="M1324" i="20"/>
  <c r="M1323" i="20"/>
  <c r="M1322" i="20"/>
  <c r="M1321" i="20"/>
  <c r="M1320" i="20"/>
  <c r="M1319" i="20"/>
  <c r="M1318" i="20"/>
  <c r="M1317" i="20"/>
  <c r="M1316" i="20"/>
  <c r="M1315" i="20"/>
  <c r="M1314" i="20"/>
  <c r="M1313" i="20"/>
  <c r="M1312" i="20"/>
  <c r="M1311" i="20"/>
  <c r="M1310" i="20"/>
  <c r="M1309" i="20"/>
  <c r="M1308" i="20"/>
  <c r="M1307" i="20"/>
  <c r="M1306" i="20"/>
  <c r="M1305" i="20"/>
  <c r="M1304" i="20"/>
  <c r="M1303" i="20"/>
  <c r="M1302" i="20"/>
  <c r="M1301" i="20"/>
  <c r="M1300" i="20"/>
  <c r="M1299" i="20"/>
  <c r="M1298" i="20"/>
  <c r="M1297" i="20"/>
  <c r="M1296" i="20"/>
  <c r="M1295" i="20"/>
  <c r="M1294" i="20"/>
  <c r="M1293" i="20"/>
  <c r="M1292" i="20"/>
  <c r="M1291" i="20"/>
  <c r="M1290" i="20"/>
  <c r="M1289" i="20"/>
  <c r="M1288" i="20"/>
  <c r="M1287" i="20"/>
  <c r="M1286" i="20"/>
  <c r="M1285" i="20"/>
  <c r="M1284" i="20"/>
  <c r="M1283" i="20"/>
  <c r="M1282" i="20"/>
  <c r="M1281" i="20"/>
  <c r="M1280" i="20"/>
  <c r="M1279" i="20"/>
  <c r="M1278" i="20"/>
  <c r="M1277" i="20"/>
  <c r="M1276" i="20"/>
  <c r="M1275" i="20"/>
  <c r="M1274" i="20"/>
  <c r="M1273" i="20"/>
  <c r="M1272" i="20"/>
  <c r="M1271" i="20"/>
  <c r="M1270" i="20"/>
  <c r="M1269" i="20"/>
  <c r="M1268" i="20"/>
  <c r="M1267" i="20"/>
  <c r="M1266" i="20"/>
  <c r="M1265" i="20"/>
  <c r="M1264" i="20"/>
  <c r="M1263" i="20"/>
  <c r="M1262" i="20"/>
  <c r="M1261" i="20"/>
  <c r="M1260" i="20"/>
  <c r="M1259" i="20"/>
  <c r="M1258" i="20"/>
  <c r="M1257" i="20"/>
  <c r="M1256" i="20"/>
  <c r="M1255" i="20"/>
  <c r="M1254" i="20"/>
  <c r="M1253" i="20"/>
  <c r="M1252" i="20"/>
  <c r="M1251" i="20"/>
  <c r="M1250" i="20"/>
  <c r="M1249" i="20"/>
  <c r="M1248" i="20"/>
  <c r="M1247" i="20"/>
  <c r="M1246" i="20"/>
  <c r="M1245" i="20"/>
  <c r="M1244" i="20"/>
  <c r="M1243" i="20"/>
  <c r="M1242" i="20"/>
  <c r="M1241" i="20"/>
  <c r="M1240" i="20"/>
  <c r="M1239" i="20"/>
  <c r="M1238" i="20"/>
  <c r="M1237" i="20"/>
  <c r="M1236" i="20"/>
  <c r="M1235" i="20"/>
  <c r="M1234" i="20"/>
  <c r="M1233" i="20"/>
  <c r="M1232" i="20"/>
  <c r="M1231" i="20"/>
  <c r="M1230" i="20"/>
  <c r="M1229" i="20"/>
  <c r="M1228" i="20"/>
  <c r="M1227" i="20"/>
  <c r="M1226" i="20"/>
  <c r="M1225" i="20"/>
  <c r="M1224" i="20"/>
  <c r="M1223" i="20"/>
  <c r="M1222" i="20"/>
  <c r="M1221" i="20"/>
  <c r="M1220" i="20"/>
  <c r="M1219" i="20"/>
  <c r="M1218" i="20"/>
  <c r="M1217" i="20"/>
  <c r="M1216" i="20"/>
  <c r="M1215" i="20"/>
  <c r="M1214" i="20"/>
  <c r="M1213" i="20"/>
  <c r="M1212" i="20"/>
  <c r="M1211" i="20"/>
  <c r="M1210" i="20"/>
  <c r="M1209" i="20"/>
  <c r="M1208" i="20"/>
  <c r="M1207" i="20"/>
  <c r="M1206" i="20"/>
  <c r="M1205" i="20"/>
  <c r="M1204" i="20"/>
  <c r="M1203" i="20"/>
  <c r="M1202" i="20"/>
  <c r="M1201" i="20"/>
  <c r="M1200" i="20"/>
  <c r="M1199" i="20"/>
  <c r="M1198" i="20"/>
  <c r="M1197" i="20"/>
  <c r="M1196" i="20"/>
  <c r="M1195" i="20"/>
  <c r="M1194" i="20"/>
  <c r="M1193" i="20"/>
  <c r="M1192" i="20"/>
  <c r="M1191" i="20"/>
  <c r="M1190" i="20"/>
  <c r="M1189" i="20"/>
  <c r="M1188" i="20"/>
  <c r="M1187" i="20"/>
  <c r="M1186" i="20"/>
  <c r="M1185" i="20"/>
  <c r="M1184" i="20"/>
  <c r="M1183" i="20"/>
  <c r="M1182" i="20"/>
  <c r="M1181" i="20"/>
  <c r="M1180" i="20"/>
  <c r="M1179" i="20"/>
  <c r="M1178" i="20"/>
  <c r="M1177" i="20"/>
  <c r="M1176" i="20"/>
  <c r="M1175" i="20"/>
  <c r="M1174" i="20"/>
  <c r="M1173" i="20"/>
  <c r="M1172" i="20"/>
  <c r="M1171" i="20"/>
  <c r="M1170" i="20"/>
  <c r="M1169" i="20"/>
  <c r="M1168" i="20"/>
  <c r="M1167" i="20"/>
  <c r="M1166" i="20"/>
  <c r="M1165" i="20"/>
  <c r="M1164" i="20"/>
  <c r="M1163" i="20"/>
  <c r="M1162" i="20"/>
  <c r="M1161" i="20"/>
  <c r="M1160" i="20"/>
  <c r="M1159" i="20"/>
  <c r="M1158" i="20"/>
  <c r="M1157" i="20"/>
  <c r="M1156" i="20"/>
  <c r="M1155" i="20"/>
  <c r="M1154" i="20"/>
  <c r="M1153" i="20"/>
  <c r="M1152" i="20"/>
  <c r="M1151" i="20"/>
  <c r="M1150" i="20"/>
  <c r="M1149" i="20"/>
  <c r="M1148" i="20"/>
  <c r="M1147" i="20"/>
  <c r="M1146" i="20"/>
  <c r="M1145" i="20"/>
  <c r="M1144" i="20"/>
  <c r="M1143" i="20"/>
  <c r="M1142" i="20"/>
  <c r="M1141" i="20"/>
  <c r="M1140" i="20"/>
  <c r="M1139" i="20"/>
  <c r="M1138" i="20"/>
  <c r="M1137" i="20"/>
  <c r="M1136" i="20"/>
  <c r="M1135" i="20"/>
  <c r="M1134" i="20"/>
  <c r="M1133" i="20"/>
  <c r="M1132" i="20"/>
  <c r="M1131" i="20"/>
  <c r="M1130" i="20"/>
  <c r="M1129" i="20"/>
  <c r="M1128" i="20"/>
  <c r="M1127" i="20"/>
  <c r="M1126" i="20"/>
  <c r="M1125" i="20"/>
  <c r="M1124" i="20"/>
  <c r="M1123" i="20"/>
  <c r="M1122" i="20"/>
  <c r="M1121" i="20"/>
  <c r="M1120" i="20"/>
  <c r="M1119" i="20"/>
  <c r="M1118" i="20"/>
  <c r="M1117" i="20"/>
  <c r="M1116" i="20"/>
  <c r="M1115" i="20"/>
  <c r="M1114" i="20"/>
  <c r="M1113" i="20"/>
  <c r="M1112" i="20"/>
  <c r="M1111" i="20"/>
  <c r="M1110" i="20"/>
  <c r="M1109" i="20"/>
  <c r="M1108" i="20"/>
  <c r="M1107" i="20"/>
  <c r="M1106" i="20"/>
  <c r="M1105" i="20"/>
  <c r="M1104" i="20"/>
  <c r="M1103" i="20"/>
  <c r="M1102" i="20"/>
  <c r="M1101" i="20"/>
  <c r="M1100" i="20"/>
  <c r="M1099" i="20"/>
  <c r="M1098" i="20"/>
  <c r="M1097" i="20"/>
  <c r="M1096" i="20"/>
  <c r="M1095" i="20"/>
  <c r="M1094" i="20"/>
  <c r="M1093" i="20"/>
  <c r="M1092" i="20"/>
  <c r="M1091" i="20"/>
  <c r="M1090" i="20"/>
  <c r="M1089" i="20"/>
  <c r="M1088" i="20"/>
  <c r="M1087" i="20"/>
  <c r="M1086" i="20"/>
  <c r="M1085" i="20"/>
  <c r="M1084" i="20"/>
  <c r="M1083" i="20"/>
  <c r="M1082" i="20"/>
  <c r="M1081" i="20"/>
  <c r="M1080" i="20"/>
  <c r="M1079" i="20"/>
  <c r="M1078" i="20"/>
  <c r="M1077" i="20"/>
  <c r="M1076" i="20"/>
  <c r="M1075" i="20"/>
  <c r="M1074" i="20"/>
  <c r="M1073" i="20"/>
  <c r="M1072" i="20"/>
  <c r="M1071" i="20"/>
  <c r="M1070" i="20"/>
  <c r="M1069" i="20"/>
  <c r="M1068" i="20"/>
  <c r="M1067" i="20"/>
  <c r="M1066" i="20"/>
  <c r="M1065" i="20"/>
  <c r="M1064" i="20"/>
  <c r="M1063" i="20"/>
  <c r="M1062" i="20"/>
  <c r="M1061" i="20"/>
  <c r="M1060" i="20"/>
  <c r="M1059" i="20"/>
  <c r="M1058" i="20"/>
  <c r="M1057" i="20"/>
  <c r="M1056" i="20"/>
  <c r="M1055" i="20"/>
  <c r="M1054" i="20"/>
  <c r="M1053" i="20"/>
  <c r="M1052" i="20"/>
  <c r="M1051" i="20"/>
  <c r="M1050" i="20"/>
  <c r="M1049" i="20"/>
  <c r="M1048" i="20"/>
  <c r="M1047" i="20"/>
  <c r="M1046" i="20"/>
  <c r="M1045" i="20"/>
  <c r="M1044" i="20"/>
  <c r="M1043" i="20"/>
  <c r="M1042" i="20"/>
  <c r="M1041" i="20"/>
  <c r="M1040" i="20"/>
  <c r="M1039" i="20"/>
  <c r="M1038" i="20"/>
  <c r="M1037" i="20"/>
  <c r="M1036" i="20"/>
  <c r="M1035" i="20"/>
  <c r="M1034" i="20"/>
  <c r="M1033" i="20"/>
  <c r="M1032" i="20"/>
  <c r="M1031" i="20"/>
  <c r="M1030" i="20"/>
  <c r="M1029" i="20"/>
  <c r="M1028" i="20"/>
  <c r="M1027" i="20"/>
  <c r="M1026" i="20"/>
  <c r="M1025" i="20"/>
  <c r="M1024" i="20"/>
  <c r="M1023" i="20"/>
  <c r="M1022" i="20"/>
  <c r="M1021" i="20"/>
  <c r="M1020" i="20"/>
  <c r="M1019" i="20"/>
  <c r="M1018" i="20"/>
  <c r="M1017" i="20"/>
  <c r="M1016" i="20"/>
  <c r="M1015" i="20"/>
  <c r="M1014" i="20"/>
  <c r="M1013" i="20"/>
  <c r="M1012" i="20"/>
  <c r="M1011" i="20"/>
  <c r="M1010" i="20"/>
  <c r="M1009" i="20"/>
  <c r="M1008" i="20"/>
  <c r="M1007" i="20"/>
  <c r="M1006" i="20"/>
  <c r="M1005" i="20"/>
  <c r="M1004" i="20"/>
  <c r="M1003" i="20"/>
  <c r="M1002" i="20"/>
  <c r="M1001" i="20"/>
  <c r="M1000" i="20"/>
  <c r="M999" i="20"/>
  <c r="M998" i="20"/>
  <c r="M997" i="20"/>
  <c r="M996" i="20"/>
  <c r="M995" i="20"/>
  <c r="M994" i="20"/>
  <c r="M993" i="20"/>
  <c r="M992" i="20"/>
  <c r="M991" i="20"/>
  <c r="M990" i="20"/>
  <c r="M989" i="20"/>
  <c r="M988" i="20"/>
  <c r="M987" i="20"/>
  <c r="M986" i="20"/>
  <c r="M985" i="20"/>
  <c r="M984" i="20"/>
  <c r="M983" i="20"/>
  <c r="M982" i="20"/>
  <c r="M981" i="20"/>
  <c r="M980" i="20"/>
  <c r="M979" i="20"/>
  <c r="M978" i="20"/>
  <c r="M977" i="20"/>
  <c r="M976" i="20"/>
  <c r="M975" i="20"/>
  <c r="M974" i="20"/>
  <c r="M973" i="20"/>
  <c r="M972" i="20"/>
  <c r="M971" i="20"/>
  <c r="M970" i="20"/>
  <c r="M969" i="20"/>
  <c r="M968" i="20"/>
  <c r="M967" i="20"/>
  <c r="M966" i="20"/>
  <c r="M965" i="20"/>
  <c r="M964" i="20"/>
  <c r="M963" i="20"/>
  <c r="M962" i="20"/>
  <c r="M961" i="20"/>
  <c r="M960" i="20"/>
  <c r="M959" i="20"/>
  <c r="M958" i="20"/>
  <c r="M957" i="20"/>
  <c r="M956" i="20"/>
  <c r="M955" i="20"/>
  <c r="M954" i="20"/>
  <c r="M953" i="20"/>
  <c r="M952" i="20"/>
  <c r="M951" i="20"/>
  <c r="M950" i="20"/>
  <c r="M949" i="20"/>
  <c r="M948" i="20"/>
  <c r="M947" i="20"/>
  <c r="M946" i="20"/>
  <c r="M945" i="20"/>
  <c r="M944" i="20"/>
  <c r="M943" i="20"/>
  <c r="M942" i="20"/>
  <c r="M941" i="20"/>
  <c r="M940" i="20"/>
  <c r="M939" i="20"/>
  <c r="M938" i="20"/>
  <c r="M937" i="20"/>
  <c r="M936" i="20"/>
  <c r="M935" i="20"/>
  <c r="M934" i="20"/>
  <c r="M933" i="20"/>
  <c r="M932" i="20"/>
  <c r="M931" i="20"/>
  <c r="M930" i="20"/>
  <c r="M929" i="20"/>
  <c r="M928" i="20"/>
  <c r="M927" i="20"/>
  <c r="M926" i="20"/>
  <c r="M925" i="20"/>
  <c r="M924" i="20"/>
  <c r="M923" i="20"/>
  <c r="M922" i="20"/>
  <c r="M921" i="20"/>
  <c r="M920" i="20"/>
  <c r="M919" i="20"/>
  <c r="M918" i="20"/>
  <c r="M917" i="20"/>
  <c r="M916" i="20"/>
  <c r="M915" i="20"/>
  <c r="M914" i="20"/>
  <c r="M913" i="20"/>
  <c r="M912" i="20"/>
  <c r="M911" i="20"/>
  <c r="M910" i="20"/>
  <c r="M909" i="20"/>
  <c r="M908" i="20"/>
  <c r="M907" i="20"/>
  <c r="M906" i="20"/>
  <c r="M905" i="20"/>
  <c r="M904" i="20"/>
  <c r="M903" i="20"/>
  <c r="M902" i="20"/>
  <c r="M901" i="20"/>
  <c r="M900" i="20"/>
  <c r="M899" i="20"/>
  <c r="M898" i="20"/>
  <c r="M897" i="20"/>
  <c r="M896" i="20"/>
  <c r="M895" i="20"/>
  <c r="M894" i="20"/>
  <c r="M893" i="20"/>
  <c r="M892" i="20"/>
  <c r="M891" i="20"/>
  <c r="M890" i="20"/>
  <c r="M889" i="20"/>
  <c r="M888" i="20"/>
  <c r="M887" i="20"/>
  <c r="M886" i="20"/>
  <c r="M885" i="20"/>
  <c r="M884" i="20"/>
  <c r="M883" i="20"/>
  <c r="M882" i="20"/>
  <c r="M881" i="20"/>
  <c r="M880" i="20"/>
  <c r="M879" i="20"/>
  <c r="M878" i="20"/>
  <c r="M877" i="20"/>
  <c r="M876" i="20"/>
  <c r="M875" i="20"/>
  <c r="M874" i="20"/>
  <c r="M873" i="20"/>
  <c r="M872" i="20"/>
  <c r="M871" i="20"/>
  <c r="M870" i="20"/>
  <c r="M869" i="20"/>
  <c r="M868" i="20"/>
  <c r="M867" i="20"/>
  <c r="M866" i="20"/>
  <c r="M865" i="20"/>
  <c r="M864" i="20"/>
  <c r="M863" i="20"/>
  <c r="M862" i="20"/>
  <c r="M861" i="20"/>
  <c r="M860" i="20"/>
  <c r="M859" i="20"/>
  <c r="M858" i="20"/>
  <c r="M857" i="20"/>
  <c r="M856" i="20"/>
  <c r="M855" i="20"/>
  <c r="M854" i="20"/>
  <c r="M853" i="20"/>
  <c r="M852" i="20"/>
  <c r="M851" i="20"/>
  <c r="M850" i="20"/>
  <c r="M849" i="20"/>
  <c r="M848" i="20"/>
  <c r="M847" i="20"/>
  <c r="M846" i="20"/>
  <c r="M845" i="20"/>
  <c r="M844" i="20"/>
  <c r="M843" i="20"/>
  <c r="M842" i="20"/>
  <c r="M841" i="20"/>
  <c r="M840" i="20"/>
  <c r="M839" i="20"/>
  <c r="M838" i="20"/>
  <c r="M837" i="20"/>
  <c r="M836" i="20"/>
  <c r="M835" i="20"/>
  <c r="M834" i="20"/>
  <c r="M833" i="20"/>
  <c r="M832" i="20"/>
  <c r="M831" i="20"/>
  <c r="M830" i="20"/>
  <c r="M829" i="20"/>
  <c r="M828" i="20"/>
  <c r="M827" i="20"/>
  <c r="M826" i="20"/>
  <c r="M825" i="20"/>
  <c r="M824" i="20"/>
  <c r="M823" i="20"/>
  <c r="M822" i="20"/>
  <c r="M821" i="20"/>
  <c r="M820" i="20"/>
  <c r="M819" i="20"/>
  <c r="M818" i="20"/>
  <c r="M817" i="20"/>
  <c r="M816" i="20"/>
  <c r="M815" i="20"/>
  <c r="M814" i="20"/>
  <c r="M813" i="20"/>
  <c r="M812" i="20"/>
  <c r="M811" i="20"/>
  <c r="M810" i="20"/>
  <c r="M809" i="20"/>
  <c r="M808" i="20"/>
  <c r="M807" i="20"/>
  <c r="M806" i="20"/>
  <c r="M805" i="20"/>
  <c r="M804" i="20"/>
  <c r="M803" i="20"/>
  <c r="M802" i="20"/>
  <c r="M801" i="20"/>
  <c r="M800" i="20"/>
  <c r="M799" i="20"/>
  <c r="M798" i="20"/>
  <c r="M797" i="20"/>
  <c r="M796" i="20"/>
  <c r="M795" i="20"/>
  <c r="M794" i="20"/>
  <c r="M793" i="20"/>
  <c r="M792" i="20"/>
  <c r="M791" i="20"/>
  <c r="M790" i="20"/>
  <c r="M789" i="20"/>
  <c r="M788" i="20"/>
  <c r="M787" i="20"/>
  <c r="M786" i="20"/>
  <c r="M785" i="20"/>
  <c r="M784" i="20"/>
  <c r="M783" i="20"/>
  <c r="M782" i="20"/>
  <c r="M781" i="20"/>
  <c r="M780" i="20"/>
  <c r="M779" i="20"/>
  <c r="M778" i="20"/>
  <c r="M777" i="20"/>
  <c r="M776" i="20"/>
  <c r="M775" i="20"/>
  <c r="M774" i="20"/>
  <c r="M773" i="20"/>
  <c r="M772" i="20"/>
  <c r="M771" i="20"/>
  <c r="M770" i="20"/>
  <c r="M769" i="20"/>
  <c r="M768" i="20"/>
  <c r="M767" i="20"/>
  <c r="M766" i="20"/>
  <c r="M765" i="20"/>
  <c r="M764" i="20"/>
  <c r="M763" i="20"/>
  <c r="M762" i="20"/>
  <c r="M761" i="20"/>
  <c r="M760" i="20"/>
  <c r="M759" i="20"/>
  <c r="M758" i="20"/>
  <c r="M757" i="20"/>
  <c r="M756" i="20"/>
  <c r="M755" i="20"/>
  <c r="M754" i="20"/>
  <c r="M753" i="20"/>
  <c r="M752" i="20"/>
  <c r="M751" i="20"/>
  <c r="M750" i="20"/>
  <c r="M749" i="20"/>
  <c r="M748" i="20"/>
  <c r="M747" i="20"/>
  <c r="M746" i="20"/>
  <c r="M745" i="20"/>
  <c r="M744" i="20"/>
  <c r="M743" i="20"/>
  <c r="M742" i="20"/>
  <c r="M741" i="20"/>
  <c r="M740" i="20"/>
  <c r="M739" i="20"/>
  <c r="M738" i="20"/>
  <c r="M737" i="20"/>
  <c r="M736" i="20"/>
  <c r="M735" i="20"/>
  <c r="M734" i="20"/>
  <c r="M733" i="20"/>
  <c r="M732" i="20"/>
  <c r="M731" i="20"/>
  <c r="M730" i="20"/>
  <c r="M729" i="20"/>
  <c r="M728" i="20"/>
  <c r="M727" i="20"/>
  <c r="M726" i="20"/>
  <c r="M725" i="20"/>
  <c r="M724" i="20"/>
  <c r="M723" i="20"/>
  <c r="M722" i="20"/>
  <c r="M721" i="20"/>
  <c r="M720" i="20"/>
  <c r="M719" i="20"/>
  <c r="M718" i="20"/>
  <c r="M717" i="20"/>
  <c r="M716" i="20"/>
  <c r="M715" i="20"/>
  <c r="M714" i="20"/>
  <c r="M713" i="20"/>
  <c r="M712" i="20"/>
  <c r="M711" i="20"/>
  <c r="M710" i="20"/>
  <c r="M709" i="20"/>
  <c r="M708" i="20"/>
  <c r="M707" i="20"/>
  <c r="M706" i="20"/>
  <c r="M705" i="20"/>
  <c r="M704" i="20"/>
  <c r="M703" i="20"/>
  <c r="M702" i="20"/>
  <c r="M701" i="20"/>
  <c r="M700" i="20"/>
  <c r="M699" i="20"/>
  <c r="M698" i="20"/>
  <c r="M697" i="20"/>
  <c r="M696" i="20"/>
  <c r="M695" i="20"/>
  <c r="M694" i="20"/>
  <c r="M693" i="20"/>
  <c r="M692" i="20"/>
  <c r="M691" i="20"/>
  <c r="M690" i="20"/>
  <c r="M689" i="20"/>
  <c r="M688" i="20"/>
  <c r="M687" i="20"/>
  <c r="M686" i="20"/>
  <c r="M685" i="20"/>
  <c r="M684" i="20"/>
  <c r="M683" i="20"/>
  <c r="M682" i="20"/>
  <c r="M681" i="20"/>
  <c r="M680" i="20"/>
  <c r="M679" i="20"/>
  <c r="M678" i="20"/>
  <c r="M677" i="20"/>
  <c r="M676" i="20"/>
  <c r="M675" i="20"/>
  <c r="M674" i="20"/>
  <c r="M673" i="20"/>
  <c r="M672" i="20"/>
  <c r="M671" i="20"/>
  <c r="M670" i="20"/>
  <c r="M669" i="20"/>
  <c r="M668" i="20"/>
  <c r="M667" i="20"/>
  <c r="M666" i="20"/>
  <c r="M665" i="20"/>
  <c r="M664" i="20"/>
  <c r="M663" i="20"/>
  <c r="M662" i="20"/>
  <c r="M661" i="20"/>
  <c r="M660" i="20"/>
  <c r="M659" i="20"/>
  <c r="M658" i="20"/>
  <c r="M657" i="20"/>
  <c r="M656" i="20"/>
  <c r="M655" i="20"/>
  <c r="M654" i="20"/>
  <c r="M653" i="20"/>
  <c r="M652" i="20"/>
  <c r="M651" i="20"/>
  <c r="M650" i="20"/>
  <c r="M649" i="20"/>
  <c r="M648" i="20"/>
  <c r="M647" i="20"/>
  <c r="M646" i="20"/>
  <c r="M645" i="20"/>
  <c r="M644" i="20"/>
  <c r="M643" i="20"/>
  <c r="M642" i="20"/>
  <c r="M641" i="20"/>
  <c r="M640" i="20"/>
  <c r="M639" i="20"/>
  <c r="M638" i="20"/>
  <c r="M637" i="20"/>
  <c r="M636" i="20"/>
  <c r="M635" i="20"/>
  <c r="M634" i="20"/>
  <c r="M633" i="20"/>
  <c r="M632" i="20"/>
  <c r="M631" i="20"/>
  <c r="M630" i="20"/>
  <c r="M629" i="20"/>
  <c r="M628" i="20"/>
  <c r="M627" i="20"/>
  <c r="M626" i="20"/>
  <c r="M625" i="20"/>
  <c r="M624" i="20"/>
  <c r="M623" i="20"/>
  <c r="M622" i="20"/>
  <c r="M621" i="20"/>
  <c r="M620" i="20"/>
  <c r="M619" i="20"/>
  <c r="M618" i="20"/>
  <c r="M617" i="20"/>
  <c r="M616" i="20"/>
  <c r="M615" i="20"/>
  <c r="M614" i="20"/>
  <c r="M613" i="20"/>
  <c r="M612" i="20"/>
  <c r="M611" i="20"/>
  <c r="M610" i="20"/>
  <c r="M609" i="20"/>
  <c r="M608" i="20"/>
  <c r="M607" i="20"/>
  <c r="M606" i="20"/>
  <c r="M605" i="20"/>
  <c r="M604" i="20"/>
  <c r="M603" i="20"/>
  <c r="M602" i="20"/>
  <c r="M601" i="20"/>
  <c r="M600" i="20"/>
  <c r="M599" i="20"/>
  <c r="M598" i="20"/>
  <c r="M597" i="20"/>
  <c r="M596" i="20"/>
  <c r="M595" i="20"/>
  <c r="M594" i="20"/>
  <c r="M593" i="20"/>
  <c r="M592" i="20"/>
  <c r="M591" i="20"/>
  <c r="M590" i="20"/>
  <c r="M589" i="20"/>
  <c r="M588" i="20"/>
  <c r="M587" i="20"/>
  <c r="M586" i="20"/>
  <c r="M585" i="20"/>
  <c r="M584" i="20"/>
  <c r="M583" i="20"/>
  <c r="M582" i="20"/>
  <c r="M581" i="20"/>
  <c r="M580" i="20"/>
  <c r="M579" i="20"/>
  <c r="M578" i="20"/>
  <c r="M577" i="20"/>
  <c r="M576" i="20"/>
  <c r="M575" i="20"/>
  <c r="M574" i="20"/>
  <c r="M573" i="20"/>
  <c r="M572" i="20"/>
  <c r="M571" i="20"/>
  <c r="M570" i="20"/>
  <c r="M569" i="20"/>
  <c r="M568" i="20"/>
  <c r="M567" i="20"/>
  <c r="M566" i="20"/>
  <c r="M565" i="20"/>
  <c r="M564" i="20"/>
  <c r="M563" i="20"/>
  <c r="M562" i="20"/>
  <c r="M561" i="20"/>
  <c r="M560" i="20"/>
  <c r="M559" i="20"/>
  <c r="M558" i="20"/>
  <c r="M557" i="20"/>
  <c r="M556" i="20"/>
  <c r="M555" i="20"/>
  <c r="M554" i="20"/>
  <c r="M553" i="20"/>
  <c r="M552" i="20"/>
  <c r="M551" i="20"/>
  <c r="M550" i="20"/>
  <c r="M549" i="20"/>
  <c r="M548" i="20"/>
  <c r="M547" i="20"/>
  <c r="M546" i="20"/>
  <c r="M545" i="20"/>
  <c r="M544" i="20"/>
  <c r="M543" i="20"/>
  <c r="M542" i="20"/>
  <c r="M541" i="20"/>
  <c r="M540" i="20"/>
  <c r="M539" i="20"/>
  <c r="M538" i="20"/>
  <c r="M537" i="20"/>
  <c r="M536" i="20"/>
  <c r="M535" i="20"/>
  <c r="M534" i="20"/>
  <c r="M533" i="20"/>
  <c r="M532" i="20"/>
  <c r="M531" i="20"/>
  <c r="M530" i="20"/>
  <c r="M529" i="20"/>
  <c r="M528" i="20"/>
  <c r="M527" i="20"/>
  <c r="M526" i="20"/>
  <c r="M525" i="20"/>
  <c r="M524" i="20"/>
  <c r="M523" i="20"/>
  <c r="M522" i="20"/>
  <c r="M521" i="20"/>
  <c r="M520" i="20"/>
  <c r="M519" i="20"/>
  <c r="M518" i="20"/>
  <c r="M517" i="20"/>
  <c r="M516" i="20"/>
  <c r="M515" i="20"/>
  <c r="M514" i="20"/>
  <c r="M513" i="20"/>
  <c r="M512" i="20"/>
  <c r="M511" i="20"/>
  <c r="M510" i="20"/>
  <c r="M509" i="20"/>
  <c r="M508" i="20"/>
  <c r="M507" i="20"/>
  <c r="M506" i="20"/>
  <c r="M505" i="20"/>
  <c r="M504" i="20"/>
  <c r="M503" i="20"/>
  <c r="M502" i="20"/>
  <c r="M501" i="20"/>
  <c r="M500" i="20"/>
  <c r="M499" i="20"/>
  <c r="M498" i="20"/>
  <c r="M497" i="20"/>
  <c r="M496" i="20"/>
  <c r="M495" i="20"/>
  <c r="M494" i="20"/>
  <c r="M493" i="20"/>
  <c r="M492" i="20"/>
  <c r="M491" i="20"/>
  <c r="M490" i="20"/>
  <c r="M489" i="20"/>
  <c r="M488" i="20"/>
  <c r="M487" i="20"/>
  <c r="M486" i="20"/>
  <c r="M485" i="20"/>
  <c r="M484" i="20"/>
  <c r="M483" i="20"/>
  <c r="M482" i="20"/>
  <c r="M481" i="20"/>
  <c r="M480" i="20"/>
  <c r="M479" i="20"/>
  <c r="M478" i="20"/>
  <c r="M477" i="20"/>
  <c r="M476" i="20"/>
  <c r="M475" i="20"/>
  <c r="M474" i="20"/>
  <c r="M473" i="20"/>
  <c r="M472" i="20"/>
  <c r="M471" i="20"/>
  <c r="M470" i="20"/>
  <c r="M469" i="20"/>
  <c r="M468" i="20"/>
  <c r="M467" i="20"/>
  <c r="M466" i="20"/>
  <c r="M465" i="20"/>
  <c r="M464" i="20"/>
  <c r="M463" i="20"/>
  <c r="M462" i="20"/>
  <c r="M461" i="20"/>
  <c r="M460" i="20"/>
  <c r="M459" i="20"/>
  <c r="M458" i="20"/>
  <c r="M457" i="20"/>
  <c r="M456" i="20"/>
  <c r="M455" i="20"/>
  <c r="M454" i="20"/>
  <c r="M453" i="20"/>
  <c r="M452" i="20"/>
  <c r="M451" i="20"/>
  <c r="M450" i="20"/>
  <c r="M449" i="20"/>
  <c r="M448" i="20"/>
  <c r="M447" i="20"/>
  <c r="M446" i="20"/>
  <c r="M445" i="20"/>
  <c r="M444" i="20"/>
  <c r="M443" i="20"/>
  <c r="M442" i="20"/>
  <c r="M441" i="20"/>
  <c r="M440" i="20"/>
  <c r="M439" i="20"/>
  <c r="M438" i="20"/>
  <c r="M437" i="20"/>
  <c r="M436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AR20" i="20" a="1"/>
  <c r="AR20" i="20" s="1"/>
  <c r="M20" i="20"/>
  <c r="AR19" i="20" a="1"/>
  <c r="AR19" i="20" s="1"/>
  <c r="M19" i="20"/>
  <c r="AR18" i="20" a="1"/>
  <c r="AR18" i="20" s="1"/>
  <c r="M18" i="20"/>
  <c r="AR17" i="20" a="1"/>
  <c r="AR17" i="20" s="1"/>
  <c r="M17" i="20"/>
  <c r="AR16" i="20" a="1"/>
  <c r="AR16" i="20" s="1"/>
  <c r="P16" i="20"/>
  <c r="Q16" i="20" s="1"/>
  <c r="R16" i="20" s="1"/>
  <c r="M16" i="20"/>
  <c r="AR15" i="20" a="1"/>
  <c r="AR15" i="20" s="1"/>
  <c r="M15" i="20"/>
  <c r="AR14" i="20" a="1"/>
  <c r="AR14" i="20" s="1"/>
  <c r="M14" i="20"/>
  <c r="AR13" i="20" a="1"/>
  <c r="AR13" i="20" s="1"/>
  <c r="M13" i="20"/>
  <c r="AR12" i="20" a="1"/>
  <c r="AR12" i="20" s="1"/>
  <c r="M12" i="20"/>
  <c r="AR11" i="20" a="1"/>
  <c r="AR11" i="20" s="1"/>
  <c r="AG11" i="20"/>
  <c r="AH11" i="20" s="1"/>
  <c r="M11" i="20"/>
  <c r="AR10" i="20" a="1"/>
  <c r="AR10" i="20" s="1"/>
  <c r="M10" i="20"/>
  <c r="AR9" i="20" a="1"/>
  <c r="AR9" i="20" s="1"/>
  <c r="M9" i="20"/>
  <c r="AR8" i="20" a="1"/>
  <c r="AR8" i="20" s="1"/>
  <c r="P8" i="20"/>
  <c r="Q8" i="20" s="1"/>
  <c r="R8" i="20" s="1"/>
  <c r="M8" i="20"/>
  <c r="AR7" i="20" a="1"/>
  <c r="AR7" i="20" s="1"/>
  <c r="AG7" i="20"/>
  <c r="P7" i="20"/>
  <c r="Q7" i="20" s="1"/>
  <c r="R7" i="20" s="1"/>
  <c r="M7" i="20"/>
  <c r="AR6" i="20" a="1"/>
  <c r="AR6" i="20" s="1"/>
  <c r="M6" i="20"/>
  <c r="AR5" i="20" a="1"/>
  <c r="AR5" i="20" s="1"/>
  <c r="P5" i="20"/>
  <c r="Q5" i="20" s="1"/>
  <c r="R5" i="20" s="1"/>
  <c r="M5" i="20"/>
  <c r="AR4" i="20" a="1"/>
  <c r="AR4" i="20" s="1"/>
  <c r="AO4" i="20"/>
  <c r="AN4" i="20"/>
  <c r="AM4" i="20"/>
  <c r="AK4" i="20"/>
  <c r="AJ4" i="20"/>
  <c r="AL4" i="20" s="1"/>
  <c r="AI4" i="20"/>
  <c r="AX2" i="20" s="1"/>
  <c r="AG4" i="20"/>
  <c r="P4" i="20"/>
  <c r="Q4" i="20" s="1"/>
  <c r="R4" i="20" s="1"/>
  <c r="M4" i="20"/>
  <c r="AX3" i="20"/>
  <c r="AR3" i="20" a="1"/>
  <c r="AR3" i="20" s="1"/>
  <c r="AO3" i="20"/>
  <c r="AN3" i="20"/>
  <c r="AL3" i="20"/>
  <c r="AK3" i="20"/>
  <c r="AJ3" i="20"/>
  <c r="AI3" i="20"/>
  <c r="AM3" i="20" s="1"/>
  <c r="AG3" i="20"/>
  <c r="M3" i="20"/>
  <c r="AR2" i="20" a="1"/>
  <c r="AR2" i="20" s="1"/>
  <c r="AO2" i="20"/>
  <c r="AN2" i="20"/>
  <c r="AM2" i="20"/>
  <c r="AL2" i="20"/>
  <c r="AK2" i="20"/>
  <c r="AJ2" i="20"/>
  <c r="P9" i="20" s="1"/>
  <c r="Q9" i="20" s="1"/>
  <c r="R9" i="20" s="1"/>
  <c r="AI2" i="20"/>
  <c r="AT2" i="20" s="1"/>
  <c r="AG2" i="20"/>
  <c r="P2" i="20"/>
  <c r="Q2" i="20" s="1"/>
  <c r="R2" i="20" s="1"/>
  <c r="M2" i="20"/>
  <c r="N4" i="21" l="1"/>
  <c r="O4" i="21"/>
  <c r="K4" i="21"/>
  <c r="L4" i="21"/>
  <c r="M4" i="21"/>
  <c r="T4" i="20"/>
  <c r="S4" i="20"/>
  <c r="U4" i="20" s="1"/>
  <c r="T2" i="20"/>
  <c r="S2" i="20"/>
  <c r="U2" i="20" s="1"/>
  <c r="T7" i="20"/>
  <c r="S7" i="20"/>
  <c r="U7" i="20" s="1"/>
  <c r="T16" i="20"/>
  <c r="S16" i="20"/>
  <c r="U16" i="20" s="1"/>
  <c r="T8" i="20"/>
  <c r="S8" i="20"/>
  <c r="U8" i="20" s="1"/>
  <c r="S5" i="20"/>
  <c r="U5" i="20" s="1"/>
  <c r="T5" i="20"/>
  <c r="T9" i="20"/>
  <c r="S9" i="20"/>
  <c r="U9" i="20" s="1"/>
  <c r="AY2" i="20"/>
  <c r="P14" i="20"/>
  <c r="Q14" i="20" s="1"/>
  <c r="R14" i="20" s="1"/>
  <c r="P431" i="20"/>
  <c r="Q431" i="20" s="1"/>
  <c r="R431" i="20" s="1"/>
  <c r="P192" i="20"/>
  <c r="Q192" i="20" s="1"/>
  <c r="R192" i="20" s="1"/>
  <c r="AT3" i="20"/>
  <c r="AU2" i="20" s="1"/>
  <c r="AT4" i="20"/>
  <c r="AU3" i="20" s="1"/>
  <c r="P417" i="20"/>
  <c r="Q417" i="20" s="1"/>
  <c r="R417" i="20" s="1"/>
  <c r="P6" i="20"/>
  <c r="Q6" i="20" s="1"/>
  <c r="R6" i="20" s="1"/>
  <c r="AV3" i="20"/>
  <c r="AX4" i="20"/>
  <c r="AY3" i="20" s="1"/>
  <c r="AV4" i="20"/>
  <c r="AV2" i="20"/>
  <c r="P1936" i="20"/>
  <c r="Q1936" i="20" s="1"/>
  <c r="R1936" i="20" s="1"/>
  <c r="P1933" i="20"/>
  <c r="Q1933" i="20" s="1"/>
  <c r="R1933" i="20" s="1"/>
  <c r="P1930" i="20"/>
  <c r="Q1930" i="20" s="1"/>
  <c r="R1930" i="20" s="1"/>
  <c r="P1927" i="20"/>
  <c r="Q1927" i="20" s="1"/>
  <c r="R1927" i="20" s="1"/>
  <c r="P1924" i="20"/>
  <c r="Q1924" i="20" s="1"/>
  <c r="R1924" i="20" s="1"/>
  <c r="P1921" i="20"/>
  <c r="Q1921" i="20" s="1"/>
  <c r="R1921" i="20" s="1"/>
  <c r="P1918" i="20"/>
  <c r="Q1918" i="20" s="1"/>
  <c r="R1918" i="20" s="1"/>
  <c r="P1915" i="20"/>
  <c r="Q1915" i="20" s="1"/>
  <c r="R1915" i="20" s="1"/>
  <c r="P1912" i="20"/>
  <c r="Q1912" i="20" s="1"/>
  <c r="R1912" i="20" s="1"/>
  <c r="P1909" i="20"/>
  <c r="Q1909" i="20" s="1"/>
  <c r="R1909" i="20" s="1"/>
  <c r="P1906" i="20"/>
  <c r="Q1906" i="20" s="1"/>
  <c r="R1906" i="20" s="1"/>
  <c r="P1903" i="20"/>
  <c r="Q1903" i="20" s="1"/>
  <c r="R1903" i="20" s="1"/>
  <c r="P1900" i="20"/>
  <c r="Q1900" i="20" s="1"/>
  <c r="R1900" i="20" s="1"/>
  <c r="P1897" i="20"/>
  <c r="Q1897" i="20" s="1"/>
  <c r="R1897" i="20" s="1"/>
  <c r="P1894" i="20"/>
  <c r="Q1894" i="20" s="1"/>
  <c r="R1894" i="20" s="1"/>
  <c r="P1891" i="20"/>
  <c r="Q1891" i="20" s="1"/>
  <c r="R1891" i="20" s="1"/>
  <c r="P1888" i="20"/>
  <c r="Q1888" i="20" s="1"/>
  <c r="R1888" i="20" s="1"/>
  <c r="P1885" i="20"/>
  <c r="Q1885" i="20" s="1"/>
  <c r="R1885" i="20" s="1"/>
  <c r="P1882" i="20"/>
  <c r="Q1882" i="20" s="1"/>
  <c r="R1882" i="20" s="1"/>
  <c r="P1879" i="20"/>
  <c r="Q1879" i="20" s="1"/>
  <c r="R1879" i="20" s="1"/>
  <c r="P1876" i="20"/>
  <c r="Q1876" i="20" s="1"/>
  <c r="R1876" i="20" s="1"/>
  <c r="P1873" i="20"/>
  <c r="Q1873" i="20" s="1"/>
  <c r="R1873" i="20" s="1"/>
  <c r="P1870" i="20"/>
  <c r="Q1870" i="20" s="1"/>
  <c r="R1870" i="20" s="1"/>
  <c r="P1867" i="20"/>
  <c r="Q1867" i="20" s="1"/>
  <c r="R1867" i="20" s="1"/>
  <c r="P1864" i="20"/>
  <c r="Q1864" i="20" s="1"/>
  <c r="R1864" i="20" s="1"/>
  <c r="P1861" i="20"/>
  <c r="Q1861" i="20" s="1"/>
  <c r="R1861" i="20" s="1"/>
  <c r="P1858" i="20"/>
  <c r="Q1858" i="20" s="1"/>
  <c r="R1858" i="20" s="1"/>
  <c r="P1855" i="20"/>
  <c r="Q1855" i="20" s="1"/>
  <c r="R1855" i="20" s="1"/>
  <c r="P1852" i="20"/>
  <c r="Q1852" i="20" s="1"/>
  <c r="R1852" i="20" s="1"/>
  <c r="P1849" i="20"/>
  <c r="Q1849" i="20" s="1"/>
  <c r="R1849" i="20" s="1"/>
  <c r="P1846" i="20"/>
  <c r="Q1846" i="20" s="1"/>
  <c r="R1846" i="20" s="1"/>
  <c r="P1843" i="20"/>
  <c r="Q1843" i="20" s="1"/>
  <c r="R1843" i="20" s="1"/>
  <c r="P1840" i="20"/>
  <c r="Q1840" i="20" s="1"/>
  <c r="R1840" i="20" s="1"/>
  <c r="P1837" i="20"/>
  <c r="Q1837" i="20" s="1"/>
  <c r="R1837" i="20" s="1"/>
  <c r="P1834" i="20"/>
  <c r="Q1834" i="20" s="1"/>
  <c r="R1834" i="20" s="1"/>
  <c r="P1831" i="20"/>
  <c r="Q1831" i="20" s="1"/>
  <c r="R1831" i="20" s="1"/>
  <c r="P1828" i="20"/>
  <c r="Q1828" i="20" s="1"/>
  <c r="R1828" i="20" s="1"/>
  <c r="P1825" i="20"/>
  <c r="Q1825" i="20" s="1"/>
  <c r="R1825" i="20" s="1"/>
  <c r="P1822" i="20"/>
  <c r="Q1822" i="20" s="1"/>
  <c r="R1822" i="20" s="1"/>
  <c r="P1937" i="20"/>
  <c r="Q1937" i="20" s="1"/>
  <c r="R1937" i="20" s="1"/>
  <c r="P1934" i="20"/>
  <c r="Q1934" i="20" s="1"/>
  <c r="R1934" i="20" s="1"/>
  <c r="P1931" i="20"/>
  <c r="Q1931" i="20" s="1"/>
  <c r="R1931" i="20" s="1"/>
  <c r="P1928" i="20"/>
  <c r="Q1928" i="20" s="1"/>
  <c r="R1928" i="20" s="1"/>
  <c r="P1925" i="20"/>
  <c r="Q1925" i="20" s="1"/>
  <c r="R1925" i="20" s="1"/>
  <c r="P1922" i="20"/>
  <c r="Q1922" i="20" s="1"/>
  <c r="R1922" i="20" s="1"/>
  <c r="P1919" i="20"/>
  <c r="Q1919" i="20" s="1"/>
  <c r="R1919" i="20" s="1"/>
  <c r="P1916" i="20"/>
  <c r="Q1916" i="20" s="1"/>
  <c r="R1916" i="20" s="1"/>
  <c r="P1913" i="20"/>
  <c r="Q1913" i="20" s="1"/>
  <c r="R1913" i="20" s="1"/>
  <c r="P1910" i="20"/>
  <c r="Q1910" i="20" s="1"/>
  <c r="R1910" i="20" s="1"/>
  <c r="P1907" i="20"/>
  <c r="Q1907" i="20" s="1"/>
  <c r="R1907" i="20" s="1"/>
  <c r="P1904" i="20"/>
  <c r="Q1904" i="20" s="1"/>
  <c r="R1904" i="20" s="1"/>
  <c r="P1901" i="20"/>
  <c r="Q1901" i="20" s="1"/>
  <c r="R1901" i="20" s="1"/>
  <c r="P1898" i="20"/>
  <c r="Q1898" i="20" s="1"/>
  <c r="R1898" i="20" s="1"/>
  <c r="P1895" i="20"/>
  <c r="Q1895" i="20" s="1"/>
  <c r="R1895" i="20" s="1"/>
  <c r="P1892" i="20"/>
  <c r="Q1892" i="20" s="1"/>
  <c r="R1892" i="20" s="1"/>
  <c r="P1889" i="20"/>
  <c r="Q1889" i="20" s="1"/>
  <c r="R1889" i="20" s="1"/>
  <c r="P1886" i="20"/>
  <c r="Q1886" i="20" s="1"/>
  <c r="R1886" i="20" s="1"/>
  <c r="P1883" i="20"/>
  <c r="Q1883" i="20" s="1"/>
  <c r="R1883" i="20" s="1"/>
  <c r="P1880" i="20"/>
  <c r="Q1880" i="20" s="1"/>
  <c r="R1880" i="20" s="1"/>
  <c r="P1877" i="20"/>
  <c r="Q1877" i="20" s="1"/>
  <c r="R1877" i="20" s="1"/>
  <c r="P1874" i="20"/>
  <c r="Q1874" i="20" s="1"/>
  <c r="R1874" i="20" s="1"/>
  <c r="P1871" i="20"/>
  <c r="Q1871" i="20" s="1"/>
  <c r="R1871" i="20" s="1"/>
  <c r="P1868" i="20"/>
  <c r="Q1868" i="20" s="1"/>
  <c r="R1868" i="20" s="1"/>
  <c r="P1865" i="20"/>
  <c r="Q1865" i="20" s="1"/>
  <c r="R1865" i="20" s="1"/>
  <c r="P1862" i="20"/>
  <c r="Q1862" i="20" s="1"/>
  <c r="R1862" i="20" s="1"/>
  <c r="P1859" i="20"/>
  <c r="Q1859" i="20" s="1"/>
  <c r="R1859" i="20" s="1"/>
  <c r="P1856" i="20"/>
  <c r="Q1856" i="20" s="1"/>
  <c r="R1856" i="20" s="1"/>
  <c r="P1853" i="20"/>
  <c r="Q1853" i="20" s="1"/>
  <c r="R1853" i="20" s="1"/>
  <c r="P1850" i="20"/>
  <c r="Q1850" i="20" s="1"/>
  <c r="R1850" i="20" s="1"/>
  <c r="P1847" i="20"/>
  <c r="Q1847" i="20" s="1"/>
  <c r="R1847" i="20" s="1"/>
  <c r="P1844" i="20"/>
  <c r="Q1844" i="20" s="1"/>
  <c r="R1844" i="20" s="1"/>
  <c r="P1841" i="20"/>
  <c r="Q1841" i="20" s="1"/>
  <c r="R1841" i="20" s="1"/>
  <c r="P1838" i="20"/>
  <c r="Q1838" i="20" s="1"/>
  <c r="R1838" i="20" s="1"/>
  <c r="P1835" i="20"/>
  <c r="Q1835" i="20" s="1"/>
  <c r="R1835" i="20" s="1"/>
  <c r="P1832" i="20"/>
  <c r="Q1832" i="20" s="1"/>
  <c r="R1832" i="20" s="1"/>
  <c r="P1829" i="20"/>
  <c r="Q1829" i="20" s="1"/>
  <c r="R1829" i="20" s="1"/>
  <c r="P1826" i="20"/>
  <c r="Q1826" i="20" s="1"/>
  <c r="R1826" i="20" s="1"/>
  <c r="P1823" i="20"/>
  <c r="Q1823" i="20" s="1"/>
  <c r="R1823" i="20" s="1"/>
  <c r="P1820" i="20"/>
  <c r="Q1820" i="20" s="1"/>
  <c r="R1820" i="20" s="1"/>
  <c r="P1817" i="20"/>
  <c r="Q1817" i="20" s="1"/>
  <c r="R1817" i="20" s="1"/>
  <c r="P1935" i="20"/>
  <c r="Q1935" i="20" s="1"/>
  <c r="R1935" i="20" s="1"/>
  <c r="P1932" i="20"/>
  <c r="Q1932" i="20" s="1"/>
  <c r="R1932" i="20" s="1"/>
  <c r="P1929" i="20"/>
  <c r="Q1929" i="20" s="1"/>
  <c r="R1929" i="20" s="1"/>
  <c r="P1926" i="20"/>
  <c r="Q1926" i="20" s="1"/>
  <c r="R1926" i="20" s="1"/>
  <c r="P1923" i="20"/>
  <c r="Q1923" i="20" s="1"/>
  <c r="R1923" i="20" s="1"/>
  <c r="P1920" i="20"/>
  <c r="Q1920" i="20" s="1"/>
  <c r="R1920" i="20" s="1"/>
  <c r="P1917" i="20"/>
  <c r="Q1917" i="20" s="1"/>
  <c r="R1917" i="20" s="1"/>
  <c r="P1914" i="20"/>
  <c r="Q1914" i="20" s="1"/>
  <c r="R1914" i="20" s="1"/>
  <c r="P1911" i="20"/>
  <c r="Q1911" i="20" s="1"/>
  <c r="R1911" i="20" s="1"/>
  <c r="P1908" i="20"/>
  <c r="Q1908" i="20" s="1"/>
  <c r="R1908" i="20" s="1"/>
  <c r="P1905" i="20"/>
  <c r="Q1905" i="20" s="1"/>
  <c r="R1905" i="20" s="1"/>
  <c r="P1902" i="20"/>
  <c r="Q1902" i="20" s="1"/>
  <c r="R1902" i="20" s="1"/>
  <c r="P1899" i="20"/>
  <c r="Q1899" i="20" s="1"/>
  <c r="R1899" i="20" s="1"/>
  <c r="P1896" i="20"/>
  <c r="Q1896" i="20" s="1"/>
  <c r="R1896" i="20" s="1"/>
  <c r="P1893" i="20"/>
  <c r="Q1893" i="20" s="1"/>
  <c r="R1893" i="20" s="1"/>
  <c r="P1812" i="20"/>
  <c r="Q1812" i="20" s="1"/>
  <c r="R1812" i="20" s="1"/>
  <c r="P1878" i="20"/>
  <c r="Q1878" i="20" s="1"/>
  <c r="R1878" i="20" s="1"/>
  <c r="P1860" i="20"/>
  <c r="Q1860" i="20" s="1"/>
  <c r="R1860" i="20" s="1"/>
  <c r="P1842" i="20"/>
  <c r="Q1842" i="20" s="1"/>
  <c r="R1842" i="20" s="1"/>
  <c r="P1824" i="20"/>
  <c r="Q1824" i="20" s="1"/>
  <c r="R1824" i="20" s="1"/>
  <c r="P1810" i="20"/>
  <c r="Q1810" i="20" s="1"/>
  <c r="R1810" i="20" s="1"/>
  <c r="P1807" i="20"/>
  <c r="Q1807" i="20" s="1"/>
  <c r="R1807" i="20" s="1"/>
  <c r="P1804" i="20"/>
  <c r="Q1804" i="20" s="1"/>
  <c r="R1804" i="20" s="1"/>
  <c r="P1801" i="20"/>
  <c r="Q1801" i="20" s="1"/>
  <c r="R1801" i="20" s="1"/>
  <c r="P1798" i="20"/>
  <c r="Q1798" i="20" s="1"/>
  <c r="R1798" i="20" s="1"/>
  <c r="P1795" i="20"/>
  <c r="Q1795" i="20" s="1"/>
  <c r="R1795" i="20" s="1"/>
  <c r="P1792" i="20"/>
  <c r="Q1792" i="20" s="1"/>
  <c r="R1792" i="20" s="1"/>
  <c r="P1789" i="20"/>
  <c r="Q1789" i="20" s="1"/>
  <c r="R1789" i="20" s="1"/>
  <c r="P1786" i="20"/>
  <c r="Q1786" i="20" s="1"/>
  <c r="R1786" i="20" s="1"/>
  <c r="P1783" i="20"/>
  <c r="Q1783" i="20" s="1"/>
  <c r="R1783" i="20" s="1"/>
  <c r="P1780" i="20"/>
  <c r="Q1780" i="20" s="1"/>
  <c r="R1780" i="20" s="1"/>
  <c r="P1777" i="20"/>
  <c r="Q1777" i="20" s="1"/>
  <c r="R1777" i="20" s="1"/>
  <c r="P1774" i="20"/>
  <c r="Q1774" i="20" s="1"/>
  <c r="R1774" i="20" s="1"/>
  <c r="P1771" i="20"/>
  <c r="Q1771" i="20" s="1"/>
  <c r="R1771" i="20" s="1"/>
  <c r="P1768" i="20"/>
  <c r="Q1768" i="20" s="1"/>
  <c r="R1768" i="20" s="1"/>
  <c r="P1765" i="20"/>
  <c r="Q1765" i="20" s="1"/>
  <c r="R1765" i="20" s="1"/>
  <c r="P1762" i="20"/>
  <c r="Q1762" i="20" s="1"/>
  <c r="R1762" i="20" s="1"/>
  <c r="P1759" i="20"/>
  <c r="Q1759" i="20" s="1"/>
  <c r="R1759" i="20" s="1"/>
  <c r="P1756" i="20"/>
  <c r="Q1756" i="20" s="1"/>
  <c r="R1756" i="20" s="1"/>
  <c r="P1753" i="20"/>
  <c r="Q1753" i="20" s="1"/>
  <c r="R1753" i="20" s="1"/>
  <c r="P1750" i="20"/>
  <c r="Q1750" i="20" s="1"/>
  <c r="R1750" i="20" s="1"/>
  <c r="P1747" i="20"/>
  <c r="Q1747" i="20" s="1"/>
  <c r="R1747" i="20" s="1"/>
  <c r="P1744" i="20"/>
  <c r="Q1744" i="20" s="1"/>
  <c r="R1744" i="20" s="1"/>
  <c r="P1741" i="20"/>
  <c r="Q1741" i="20" s="1"/>
  <c r="R1741" i="20" s="1"/>
  <c r="P1738" i="20"/>
  <c r="Q1738" i="20" s="1"/>
  <c r="R1738" i="20" s="1"/>
  <c r="P1735" i="20"/>
  <c r="Q1735" i="20" s="1"/>
  <c r="R1735" i="20" s="1"/>
  <c r="P1732" i="20"/>
  <c r="Q1732" i="20" s="1"/>
  <c r="R1732" i="20" s="1"/>
  <c r="P1729" i="20"/>
  <c r="Q1729" i="20" s="1"/>
  <c r="R1729" i="20" s="1"/>
  <c r="P1726" i="20"/>
  <c r="Q1726" i="20" s="1"/>
  <c r="R1726" i="20" s="1"/>
  <c r="P1814" i="20"/>
  <c r="Q1814" i="20" s="1"/>
  <c r="R1814" i="20" s="1"/>
  <c r="P1881" i="20"/>
  <c r="Q1881" i="20" s="1"/>
  <c r="R1881" i="20" s="1"/>
  <c r="P1863" i="20"/>
  <c r="Q1863" i="20" s="1"/>
  <c r="R1863" i="20" s="1"/>
  <c r="P1845" i="20"/>
  <c r="Q1845" i="20" s="1"/>
  <c r="R1845" i="20" s="1"/>
  <c r="P1827" i="20"/>
  <c r="Q1827" i="20" s="1"/>
  <c r="R1827" i="20" s="1"/>
  <c r="P1884" i="20"/>
  <c r="Q1884" i="20" s="1"/>
  <c r="R1884" i="20" s="1"/>
  <c r="P1819" i="20"/>
  <c r="Q1819" i="20" s="1"/>
  <c r="R1819" i="20" s="1"/>
  <c r="P1816" i="20"/>
  <c r="Q1816" i="20" s="1"/>
  <c r="R1816" i="20" s="1"/>
  <c r="P1887" i="20"/>
  <c r="Q1887" i="20" s="1"/>
  <c r="R1887" i="20" s="1"/>
  <c r="P1869" i="20"/>
  <c r="Q1869" i="20" s="1"/>
  <c r="R1869" i="20" s="1"/>
  <c r="P1851" i="20"/>
  <c r="Q1851" i="20" s="1"/>
  <c r="R1851" i="20" s="1"/>
  <c r="P1833" i="20"/>
  <c r="Q1833" i="20" s="1"/>
  <c r="R1833" i="20" s="1"/>
  <c r="P1813" i="20"/>
  <c r="Q1813" i="20" s="1"/>
  <c r="R1813" i="20" s="1"/>
  <c r="P1890" i="20"/>
  <c r="Q1890" i="20" s="1"/>
  <c r="R1890" i="20" s="1"/>
  <c r="P1872" i="20"/>
  <c r="Q1872" i="20" s="1"/>
  <c r="R1872" i="20" s="1"/>
  <c r="P1854" i="20"/>
  <c r="Q1854" i="20" s="1"/>
  <c r="R1854" i="20" s="1"/>
  <c r="P1836" i="20"/>
  <c r="Q1836" i="20" s="1"/>
  <c r="R1836" i="20" s="1"/>
  <c r="P1809" i="20"/>
  <c r="Q1809" i="20" s="1"/>
  <c r="R1809" i="20" s="1"/>
  <c r="P1806" i="20"/>
  <c r="Q1806" i="20" s="1"/>
  <c r="R1806" i="20" s="1"/>
  <c r="P1803" i="20"/>
  <c r="Q1803" i="20" s="1"/>
  <c r="R1803" i="20" s="1"/>
  <c r="P1800" i="20"/>
  <c r="Q1800" i="20" s="1"/>
  <c r="R1800" i="20" s="1"/>
  <c r="P1797" i="20"/>
  <c r="Q1797" i="20" s="1"/>
  <c r="R1797" i="20" s="1"/>
  <c r="P1794" i="20"/>
  <c r="Q1794" i="20" s="1"/>
  <c r="R1794" i="20" s="1"/>
  <c r="P1791" i="20"/>
  <c r="Q1791" i="20" s="1"/>
  <c r="R1791" i="20" s="1"/>
  <c r="P1788" i="20"/>
  <c r="Q1788" i="20" s="1"/>
  <c r="R1788" i="20" s="1"/>
  <c r="P1785" i="20"/>
  <c r="Q1785" i="20" s="1"/>
  <c r="R1785" i="20" s="1"/>
  <c r="P1875" i="20"/>
  <c r="Q1875" i="20" s="1"/>
  <c r="R1875" i="20" s="1"/>
  <c r="P1857" i="20"/>
  <c r="Q1857" i="20" s="1"/>
  <c r="R1857" i="20" s="1"/>
  <c r="P1839" i="20"/>
  <c r="Q1839" i="20" s="1"/>
  <c r="R1839" i="20" s="1"/>
  <c r="P1821" i="20"/>
  <c r="Q1821" i="20" s="1"/>
  <c r="R1821" i="20" s="1"/>
  <c r="P1866" i="20"/>
  <c r="Q1866" i="20" s="1"/>
  <c r="R1866" i="20" s="1"/>
  <c r="P1722" i="20"/>
  <c r="Q1722" i="20" s="1"/>
  <c r="R1722" i="20" s="1"/>
  <c r="P1719" i="20"/>
  <c r="Q1719" i="20" s="1"/>
  <c r="R1719" i="20" s="1"/>
  <c r="P1716" i="20"/>
  <c r="Q1716" i="20" s="1"/>
  <c r="R1716" i="20" s="1"/>
  <c r="P1713" i="20"/>
  <c r="Q1713" i="20" s="1"/>
  <c r="R1713" i="20" s="1"/>
  <c r="P1710" i="20"/>
  <c r="Q1710" i="20" s="1"/>
  <c r="R1710" i="20" s="1"/>
  <c r="P1707" i="20"/>
  <c r="Q1707" i="20" s="1"/>
  <c r="R1707" i="20" s="1"/>
  <c r="P1704" i="20"/>
  <c r="Q1704" i="20" s="1"/>
  <c r="R1704" i="20" s="1"/>
  <c r="P1701" i="20"/>
  <c r="Q1701" i="20" s="1"/>
  <c r="R1701" i="20" s="1"/>
  <c r="P1698" i="20"/>
  <c r="Q1698" i="20" s="1"/>
  <c r="R1698" i="20" s="1"/>
  <c r="P1695" i="20"/>
  <c r="Q1695" i="20" s="1"/>
  <c r="R1695" i="20" s="1"/>
  <c r="P1692" i="20"/>
  <c r="Q1692" i="20" s="1"/>
  <c r="R1692" i="20" s="1"/>
  <c r="P1689" i="20"/>
  <c r="Q1689" i="20" s="1"/>
  <c r="R1689" i="20" s="1"/>
  <c r="P1686" i="20"/>
  <c r="Q1686" i="20" s="1"/>
  <c r="R1686" i="20" s="1"/>
  <c r="P1683" i="20"/>
  <c r="Q1683" i="20" s="1"/>
  <c r="R1683" i="20" s="1"/>
  <c r="P1680" i="20"/>
  <c r="Q1680" i="20" s="1"/>
  <c r="R1680" i="20" s="1"/>
  <c r="P1677" i="20"/>
  <c r="Q1677" i="20" s="1"/>
  <c r="R1677" i="20" s="1"/>
  <c r="P1674" i="20"/>
  <c r="Q1674" i="20" s="1"/>
  <c r="R1674" i="20" s="1"/>
  <c r="P1671" i="20"/>
  <c r="Q1671" i="20" s="1"/>
  <c r="R1671" i="20" s="1"/>
  <c r="P1668" i="20"/>
  <c r="Q1668" i="20" s="1"/>
  <c r="R1668" i="20" s="1"/>
  <c r="P1665" i="20"/>
  <c r="Q1665" i="20" s="1"/>
  <c r="R1665" i="20" s="1"/>
  <c r="P1662" i="20"/>
  <c r="Q1662" i="20" s="1"/>
  <c r="R1662" i="20" s="1"/>
  <c r="P1659" i="20"/>
  <c r="Q1659" i="20" s="1"/>
  <c r="R1659" i="20" s="1"/>
  <c r="P1656" i="20"/>
  <c r="Q1656" i="20" s="1"/>
  <c r="R1656" i="20" s="1"/>
  <c r="P1653" i="20"/>
  <c r="Q1653" i="20" s="1"/>
  <c r="R1653" i="20" s="1"/>
  <c r="P1650" i="20"/>
  <c r="Q1650" i="20" s="1"/>
  <c r="R1650" i="20" s="1"/>
  <c r="P1647" i="20"/>
  <c r="Q1647" i="20" s="1"/>
  <c r="R1647" i="20" s="1"/>
  <c r="P1848" i="20"/>
  <c r="Q1848" i="20" s="1"/>
  <c r="R1848" i="20" s="1"/>
  <c r="P1815" i="20"/>
  <c r="Q1815" i="20" s="1"/>
  <c r="R1815" i="20" s="1"/>
  <c r="P1758" i="20"/>
  <c r="Q1758" i="20" s="1"/>
  <c r="R1758" i="20" s="1"/>
  <c r="P1830" i="20"/>
  <c r="Q1830" i="20" s="1"/>
  <c r="R1830" i="20" s="1"/>
  <c r="P1808" i="20"/>
  <c r="Q1808" i="20" s="1"/>
  <c r="R1808" i="20" s="1"/>
  <c r="P1802" i="20"/>
  <c r="Q1802" i="20" s="1"/>
  <c r="R1802" i="20" s="1"/>
  <c r="P1796" i="20"/>
  <c r="Q1796" i="20" s="1"/>
  <c r="R1796" i="20" s="1"/>
  <c r="P1790" i="20"/>
  <c r="Q1790" i="20" s="1"/>
  <c r="R1790" i="20" s="1"/>
  <c r="P1784" i="20"/>
  <c r="Q1784" i="20" s="1"/>
  <c r="R1784" i="20" s="1"/>
  <c r="P1776" i="20"/>
  <c r="Q1776" i="20" s="1"/>
  <c r="R1776" i="20" s="1"/>
  <c r="P1772" i="20"/>
  <c r="Q1772" i="20" s="1"/>
  <c r="R1772" i="20" s="1"/>
  <c r="P1769" i="20"/>
  <c r="Q1769" i="20" s="1"/>
  <c r="R1769" i="20" s="1"/>
  <c r="P1766" i="20"/>
  <c r="Q1766" i="20" s="1"/>
  <c r="R1766" i="20" s="1"/>
  <c r="P1763" i="20"/>
  <c r="Q1763" i="20" s="1"/>
  <c r="R1763" i="20" s="1"/>
  <c r="P1760" i="20"/>
  <c r="Q1760" i="20" s="1"/>
  <c r="R1760" i="20" s="1"/>
  <c r="P1751" i="20"/>
  <c r="Q1751" i="20" s="1"/>
  <c r="R1751" i="20" s="1"/>
  <c r="P1745" i="20"/>
  <c r="Q1745" i="20" s="1"/>
  <c r="R1745" i="20" s="1"/>
  <c r="P1739" i="20"/>
  <c r="Q1739" i="20" s="1"/>
  <c r="R1739" i="20" s="1"/>
  <c r="P1733" i="20"/>
  <c r="Q1733" i="20" s="1"/>
  <c r="R1733" i="20" s="1"/>
  <c r="P1727" i="20"/>
  <c r="Q1727" i="20" s="1"/>
  <c r="R1727" i="20" s="1"/>
  <c r="P1775" i="20"/>
  <c r="Q1775" i="20" s="1"/>
  <c r="R1775" i="20" s="1"/>
  <c r="P1749" i="20"/>
  <c r="Q1749" i="20" s="1"/>
  <c r="R1749" i="20" s="1"/>
  <c r="P1743" i="20"/>
  <c r="Q1743" i="20" s="1"/>
  <c r="R1743" i="20" s="1"/>
  <c r="P1737" i="20"/>
  <c r="Q1737" i="20" s="1"/>
  <c r="R1737" i="20" s="1"/>
  <c r="P1731" i="20"/>
  <c r="Q1731" i="20" s="1"/>
  <c r="R1731" i="20" s="1"/>
  <c r="P1725" i="20"/>
  <c r="Q1725" i="20" s="1"/>
  <c r="R1725" i="20" s="1"/>
  <c r="P1720" i="20"/>
  <c r="Q1720" i="20" s="1"/>
  <c r="R1720" i="20" s="1"/>
  <c r="P1717" i="20"/>
  <c r="Q1717" i="20" s="1"/>
  <c r="R1717" i="20" s="1"/>
  <c r="P1714" i="20"/>
  <c r="Q1714" i="20" s="1"/>
  <c r="R1714" i="20" s="1"/>
  <c r="P1711" i="20"/>
  <c r="Q1711" i="20" s="1"/>
  <c r="R1711" i="20" s="1"/>
  <c r="P1708" i="20"/>
  <c r="Q1708" i="20" s="1"/>
  <c r="R1708" i="20" s="1"/>
  <c r="P1705" i="20"/>
  <c r="Q1705" i="20" s="1"/>
  <c r="R1705" i="20" s="1"/>
  <c r="P1702" i="20"/>
  <c r="Q1702" i="20" s="1"/>
  <c r="R1702" i="20" s="1"/>
  <c r="P1699" i="20"/>
  <c r="Q1699" i="20" s="1"/>
  <c r="R1699" i="20" s="1"/>
  <c r="P1696" i="20"/>
  <c r="Q1696" i="20" s="1"/>
  <c r="R1696" i="20" s="1"/>
  <c r="P1693" i="20"/>
  <c r="Q1693" i="20" s="1"/>
  <c r="R1693" i="20" s="1"/>
  <c r="P1690" i="20"/>
  <c r="Q1690" i="20" s="1"/>
  <c r="R1690" i="20" s="1"/>
  <c r="P1687" i="20"/>
  <c r="Q1687" i="20" s="1"/>
  <c r="R1687" i="20" s="1"/>
  <c r="P1684" i="20"/>
  <c r="Q1684" i="20" s="1"/>
  <c r="R1684" i="20" s="1"/>
  <c r="P1681" i="20"/>
  <c r="Q1681" i="20" s="1"/>
  <c r="R1681" i="20" s="1"/>
  <c r="P1779" i="20"/>
  <c r="Q1779" i="20" s="1"/>
  <c r="R1779" i="20" s="1"/>
  <c r="P1755" i="20"/>
  <c r="Q1755" i="20" s="1"/>
  <c r="R1755" i="20" s="1"/>
  <c r="P1723" i="20"/>
  <c r="Q1723" i="20" s="1"/>
  <c r="R1723" i="20" s="1"/>
  <c r="P1757" i="20"/>
  <c r="Q1757" i="20" s="1"/>
  <c r="R1757" i="20" s="1"/>
  <c r="P1778" i="20"/>
  <c r="Q1778" i="20" s="1"/>
  <c r="R1778" i="20" s="1"/>
  <c r="P1818" i="20"/>
  <c r="Q1818" i="20" s="1"/>
  <c r="R1818" i="20" s="1"/>
  <c r="P1811" i="20"/>
  <c r="Q1811" i="20" s="1"/>
  <c r="R1811" i="20" s="1"/>
  <c r="P1805" i="20"/>
  <c r="Q1805" i="20" s="1"/>
  <c r="R1805" i="20" s="1"/>
  <c r="P1799" i="20"/>
  <c r="Q1799" i="20" s="1"/>
  <c r="R1799" i="20" s="1"/>
  <c r="P1793" i="20"/>
  <c r="Q1793" i="20" s="1"/>
  <c r="R1793" i="20" s="1"/>
  <c r="P1787" i="20"/>
  <c r="Q1787" i="20" s="1"/>
  <c r="R1787" i="20" s="1"/>
  <c r="P1782" i="20"/>
  <c r="Q1782" i="20" s="1"/>
  <c r="R1782" i="20" s="1"/>
  <c r="P1721" i="20"/>
  <c r="Q1721" i="20" s="1"/>
  <c r="R1721" i="20" s="1"/>
  <c r="P1718" i="20"/>
  <c r="Q1718" i="20" s="1"/>
  <c r="R1718" i="20" s="1"/>
  <c r="P1715" i="20"/>
  <c r="Q1715" i="20" s="1"/>
  <c r="R1715" i="20" s="1"/>
  <c r="P1712" i="20"/>
  <c r="Q1712" i="20" s="1"/>
  <c r="R1712" i="20" s="1"/>
  <c r="P1709" i="20"/>
  <c r="Q1709" i="20" s="1"/>
  <c r="R1709" i="20" s="1"/>
  <c r="P1706" i="20"/>
  <c r="Q1706" i="20" s="1"/>
  <c r="R1706" i="20" s="1"/>
  <c r="P1703" i="20"/>
  <c r="Q1703" i="20" s="1"/>
  <c r="R1703" i="20" s="1"/>
  <c r="P1700" i="20"/>
  <c r="Q1700" i="20" s="1"/>
  <c r="R1700" i="20" s="1"/>
  <c r="P1697" i="20"/>
  <c r="Q1697" i="20" s="1"/>
  <c r="R1697" i="20" s="1"/>
  <c r="P1694" i="20"/>
  <c r="Q1694" i="20" s="1"/>
  <c r="R1694" i="20" s="1"/>
  <c r="P1691" i="20"/>
  <c r="Q1691" i="20" s="1"/>
  <c r="R1691" i="20" s="1"/>
  <c r="P1688" i="20"/>
  <c r="Q1688" i="20" s="1"/>
  <c r="R1688" i="20" s="1"/>
  <c r="P1685" i="20"/>
  <c r="Q1685" i="20" s="1"/>
  <c r="R1685" i="20" s="1"/>
  <c r="P1682" i="20"/>
  <c r="Q1682" i="20" s="1"/>
  <c r="R1682" i="20" s="1"/>
  <c r="P1748" i="20"/>
  <c r="Q1748" i="20" s="1"/>
  <c r="R1748" i="20" s="1"/>
  <c r="P1742" i="20"/>
  <c r="Q1742" i="20" s="1"/>
  <c r="R1742" i="20" s="1"/>
  <c r="P1736" i="20"/>
  <c r="Q1736" i="20" s="1"/>
  <c r="R1736" i="20" s="1"/>
  <c r="P1730" i="20"/>
  <c r="Q1730" i="20" s="1"/>
  <c r="R1730" i="20" s="1"/>
  <c r="P1773" i="20"/>
  <c r="Q1773" i="20" s="1"/>
  <c r="R1773" i="20" s="1"/>
  <c r="P1770" i="20"/>
  <c r="Q1770" i="20" s="1"/>
  <c r="R1770" i="20" s="1"/>
  <c r="P1767" i="20"/>
  <c r="Q1767" i="20" s="1"/>
  <c r="R1767" i="20" s="1"/>
  <c r="P1764" i="20"/>
  <c r="Q1764" i="20" s="1"/>
  <c r="R1764" i="20" s="1"/>
  <c r="P1761" i="20"/>
  <c r="Q1761" i="20" s="1"/>
  <c r="R1761" i="20" s="1"/>
  <c r="P1676" i="20"/>
  <c r="Q1676" i="20" s="1"/>
  <c r="R1676" i="20" s="1"/>
  <c r="P1667" i="20"/>
  <c r="Q1667" i="20" s="1"/>
  <c r="R1667" i="20" s="1"/>
  <c r="P1661" i="20"/>
  <c r="Q1661" i="20" s="1"/>
  <c r="R1661" i="20" s="1"/>
  <c r="P1655" i="20"/>
  <c r="Q1655" i="20" s="1"/>
  <c r="R1655" i="20" s="1"/>
  <c r="P1649" i="20"/>
  <c r="Q1649" i="20" s="1"/>
  <c r="R1649" i="20" s="1"/>
  <c r="P1640" i="20"/>
  <c r="Q1640" i="20" s="1"/>
  <c r="R1640" i="20" s="1"/>
  <c r="P1637" i="20"/>
  <c r="Q1637" i="20" s="1"/>
  <c r="R1637" i="20" s="1"/>
  <c r="P1634" i="20"/>
  <c r="Q1634" i="20" s="1"/>
  <c r="R1634" i="20" s="1"/>
  <c r="P1631" i="20"/>
  <c r="Q1631" i="20" s="1"/>
  <c r="R1631" i="20" s="1"/>
  <c r="P1628" i="20"/>
  <c r="Q1628" i="20" s="1"/>
  <c r="R1628" i="20" s="1"/>
  <c r="P1625" i="20"/>
  <c r="Q1625" i="20" s="1"/>
  <c r="R1625" i="20" s="1"/>
  <c r="P1622" i="20"/>
  <c r="Q1622" i="20" s="1"/>
  <c r="R1622" i="20" s="1"/>
  <c r="P1619" i="20"/>
  <c r="Q1619" i="20" s="1"/>
  <c r="R1619" i="20" s="1"/>
  <c r="P1616" i="20"/>
  <c r="Q1616" i="20" s="1"/>
  <c r="R1616" i="20" s="1"/>
  <c r="P1613" i="20"/>
  <c r="Q1613" i="20" s="1"/>
  <c r="R1613" i="20" s="1"/>
  <c r="P1610" i="20"/>
  <c r="Q1610" i="20" s="1"/>
  <c r="R1610" i="20" s="1"/>
  <c r="P1607" i="20"/>
  <c r="Q1607" i="20" s="1"/>
  <c r="R1607" i="20" s="1"/>
  <c r="P1604" i="20"/>
  <c r="Q1604" i="20" s="1"/>
  <c r="R1604" i="20" s="1"/>
  <c r="P1601" i="20"/>
  <c r="Q1601" i="20" s="1"/>
  <c r="R1601" i="20" s="1"/>
  <c r="P1598" i="20"/>
  <c r="Q1598" i="20" s="1"/>
  <c r="R1598" i="20" s="1"/>
  <c r="P1595" i="20"/>
  <c r="Q1595" i="20" s="1"/>
  <c r="R1595" i="20" s="1"/>
  <c r="P1592" i="20"/>
  <c r="Q1592" i="20" s="1"/>
  <c r="R1592" i="20" s="1"/>
  <c r="P1589" i="20"/>
  <c r="Q1589" i="20" s="1"/>
  <c r="R1589" i="20" s="1"/>
  <c r="P1586" i="20"/>
  <c r="Q1586" i="20" s="1"/>
  <c r="R1586" i="20" s="1"/>
  <c r="P1583" i="20"/>
  <c r="Q1583" i="20" s="1"/>
  <c r="R1583" i="20" s="1"/>
  <c r="P1580" i="20"/>
  <c r="Q1580" i="20" s="1"/>
  <c r="R1580" i="20" s="1"/>
  <c r="P1577" i="20"/>
  <c r="Q1577" i="20" s="1"/>
  <c r="R1577" i="20" s="1"/>
  <c r="P1574" i="20"/>
  <c r="Q1574" i="20" s="1"/>
  <c r="R1574" i="20" s="1"/>
  <c r="P1571" i="20"/>
  <c r="Q1571" i="20" s="1"/>
  <c r="R1571" i="20" s="1"/>
  <c r="P1568" i="20"/>
  <c r="Q1568" i="20" s="1"/>
  <c r="R1568" i="20" s="1"/>
  <c r="P1565" i="20"/>
  <c r="Q1565" i="20" s="1"/>
  <c r="R1565" i="20" s="1"/>
  <c r="P1562" i="20"/>
  <c r="Q1562" i="20" s="1"/>
  <c r="R1562" i="20" s="1"/>
  <c r="P1559" i="20"/>
  <c r="Q1559" i="20" s="1"/>
  <c r="R1559" i="20" s="1"/>
  <c r="P1556" i="20"/>
  <c r="Q1556" i="20" s="1"/>
  <c r="R1556" i="20" s="1"/>
  <c r="P1740" i="20"/>
  <c r="Q1740" i="20" s="1"/>
  <c r="R1740" i="20" s="1"/>
  <c r="P1643" i="20"/>
  <c r="Q1643" i="20" s="1"/>
  <c r="R1643" i="20" s="1"/>
  <c r="P1678" i="20"/>
  <c r="Q1678" i="20" s="1"/>
  <c r="R1678" i="20" s="1"/>
  <c r="P1673" i="20"/>
  <c r="Q1673" i="20" s="1"/>
  <c r="R1673" i="20" s="1"/>
  <c r="P1728" i="20"/>
  <c r="Q1728" i="20" s="1"/>
  <c r="R1728" i="20" s="1"/>
  <c r="P1675" i="20"/>
  <c r="Q1675" i="20" s="1"/>
  <c r="R1675" i="20" s="1"/>
  <c r="P1641" i="20"/>
  <c r="Q1641" i="20" s="1"/>
  <c r="R1641" i="20" s="1"/>
  <c r="P1638" i="20"/>
  <c r="Q1638" i="20" s="1"/>
  <c r="R1638" i="20" s="1"/>
  <c r="P1635" i="20"/>
  <c r="Q1635" i="20" s="1"/>
  <c r="R1635" i="20" s="1"/>
  <c r="P1632" i="20"/>
  <c r="Q1632" i="20" s="1"/>
  <c r="R1632" i="20" s="1"/>
  <c r="P1629" i="20"/>
  <c r="Q1629" i="20" s="1"/>
  <c r="R1629" i="20" s="1"/>
  <c r="P1626" i="20"/>
  <c r="Q1626" i="20" s="1"/>
  <c r="R1626" i="20" s="1"/>
  <c r="P1623" i="20"/>
  <c r="Q1623" i="20" s="1"/>
  <c r="R1623" i="20" s="1"/>
  <c r="P1620" i="20"/>
  <c r="Q1620" i="20" s="1"/>
  <c r="R1620" i="20" s="1"/>
  <c r="P1617" i="20"/>
  <c r="Q1617" i="20" s="1"/>
  <c r="R1617" i="20" s="1"/>
  <c r="P1614" i="20"/>
  <c r="Q1614" i="20" s="1"/>
  <c r="R1614" i="20" s="1"/>
  <c r="P1611" i="20"/>
  <c r="Q1611" i="20" s="1"/>
  <c r="R1611" i="20" s="1"/>
  <c r="P1608" i="20"/>
  <c r="Q1608" i="20" s="1"/>
  <c r="R1608" i="20" s="1"/>
  <c r="P1605" i="20"/>
  <c r="Q1605" i="20" s="1"/>
  <c r="R1605" i="20" s="1"/>
  <c r="P1602" i="20"/>
  <c r="Q1602" i="20" s="1"/>
  <c r="R1602" i="20" s="1"/>
  <c r="P1599" i="20"/>
  <c r="Q1599" i="20" s="1"/>
  <c r="R1599" i="20" s="1"/>
  <c r="P1596" i="20"/>
  <c r="Q1596" i="20" s="1"/>
  <c r="R1596" i="20" s="1"/>
  <c r="P1593" i="20"/>
  <c r="Q1593" i="20" s="1"/>
  <c r="R1593" i="20" s="1"/>
  <c r="P1590" i="20"/>
  <c r="Q1590" i="20" s="1"/>
  <c r="R1590" i="20" s="1"/>
  <c r="P1587" i="20"/>
  <c r="Q1587" i="20" s="1"/>
  <c r="R1587" i="20" s="1"/>
  <c r="P1666" i="20"/>
  <c r="Q1666" i="20" s="1"/>
  <c r="R1666" i="20" s="1"/>
  <c r="P1660" i="20"/>
  <c r="Q1660" i="20" s="1"/>
  <c r="R1660" i="20" s="1"/>
  <c r="P1654" i="20"/>
  <c r="Q1654" i="20" s="1"/>
  <c r="R1654" i="20" s="1"/>
  <c r="P1648" i="20"/>
  <c r="Q1648" i="20" s="1"/>
  <c r="R1648" i="20" s="1"/>
  <c r="P1746" i="20"/>
  <c r="Q1746" i="20" s="1"/>
  <c r="R1746" i="20" s="1"/>
  <c r="P1672" i="20"/>
  <c r="Q1672" i="20" s="1"/>
  <c r="R1672" i="20" s="1"/>
  <c r="P1670" i="20"/>
  <c r="Q1670" i="20" s="1"/>
  <c r="R1670" i="20" s="1"/>
  <c r="P1664" i="20"/>
  <c r="Q1664" i="20" s="1"/>
  <c r="R1664" i="20" s="1"/>
  <c r="P1658" i="20"/>
  <c r="Q1658" i="20" s="1"/>
  <c r="R1658" i="20" s="1"/>
  <c r="P1652" i="20"/>
  <c r="Q1652" i="20" s="1"/>
  <c r="R1652" i="20" s="1"/>
  <c r="P1646" i="20"/>
  <c r="Q1646" i="20" s="1"/>
  <c r="R1646" i="20" s="1"/>
  <c r="P1644" i="20"/>
  <c r="Q1644" i="20" s="1"/>
  <c r="R1644" i="20" s="1"/>
  <c r="P1781" i="20"/>
  <c r="Q1781" i="20" s="1"/>
  <c r="R1781" i="20" s="1"/>
  <c r="P1754" i="20"/>
  <c r="Q1754" i="20" s="1"/>
  <c r="R1754" i="20" s="1"/>
  <c r="P1734" i="20"/>
  <c r="Q1734" i="20" s="1"/>
  <c r="R1734" i="20" s="1"/>
  <c r="P1724" i="20"/>
  <c r="Q1724" i="20" s="1"/>
  <c r="R1724" i="20" s="1"/>
  <c r="P1642" i="20"/>
  <c r="Q1642" i="20" s="1"/>
  <c r="R1642" i="20" s="1"/>
  <c r="P1639" i="20"/>
  <c r="Q1639" i="20" s="1"/>
  <c r="R1639" i="20" s="1"/>
  <c r="P1636" i="20"/>
  <c r="Q1636" i="20" s="1"/>
  <c r="R1636" i="20" s="1"/>
  <c r="P1633" i="20"/>
  <c r="Q1633" i="20" s="1"/>
  <c r="R1633" i="20" s="1"/>
  <c r="P1630" i="20"/>
  <c r="Q1630" i="20" s="1"/>
  <c r="R1630" i="20" s="1"/>
  <c r="P1627" i="20"/>
  <c r="Q1627" i="20" s="1"/>
  <c r="R1627" i="20" s="1"/>
  <c r="P1624" i="20"/>
  <c r="Q1624" i="20" s="1"/>
  <c r="R1624" i="20" s="1"/>
  <c r="P1621" i="20"/>
  <c r="Q1621" i="20" s="1"/>
  <c r="R1621" i="20" s="1"/>
  <c r="P1618" i="20"/>
  <c r="Q1618" i="20" s="1"/>
  <c r="R1618" i="20" s="1"/>
  <c r="P1615" i="20"/>
  <c r="Q1615" i="20" s="1"/>
  <c r="R1615" i="20" s="1"/>
  <c r="P1612" i="20"/>
  <c r="Q1612" i="20" s="1"/>
  <c r="R1612" i="20" s="1"/>
  <c r="P1609" i="20"/>
  <c r="Q1609" i="20" s="1"/>
  <c r="R1609" i="20" s="1"/>
  <c r="P1606" i="20"/>
  <c r="Q1606" i="20" s="1"/>
  <c r="R1606" i="20" s="1"/>
  <c r="P1603" i="20"/>
  <c r="Q1603" i="20" s="1"/>
  <c r="R1603" i="20" s="1"/>
  <c r="P1600" i="20"/>
  <c r="Q1600" i="20" s="1"/>
  <c r="R1600" i="20" s="1"/>
  <c r="P1597" i="20"/>
  <c r="Q1597" i="20" s="1"/>
  <c r="R1597" i="20" s="1"/>
  <c r="P1594" i="20"/>
  <c r="Q1594" i="20" s="1"/>
  <c r="R1594" i="20" s="1"/>
  <c r="P1591" i="20"/>
  <c r="Q1591" i="20" s="1"/>
  <c r="R1591" i="20" s="1"/>
  <c r="P1588" i="20"/>
  <c r="Q1588" i="20" s="1"/>
  <c r="R1588" i="20" s="1"/>
  <c r="P1585" i="20"/>
  <c r="Q1585" i="20" s="1"/>
  <c r="R1585" i="20" s="1"/>
  <c r="P1582" i="20"/>
  <c r="Q1582" i="20" s="1"/>
  <c r="R1582" i="20" s="1"/>
  <c r="P1579" i="20"/>
  <c r="Q1579" i="20" s="1"/>
  <c r="R1579" i="20" s="1"/>
  <c r="P1576" i="20"/>
  <c r="Q1576" i="20" s="1"/>
  <c r="R1576" i="20" s="1"/>
  <c r="P1679" i="20"/>
  <c r="Q1679" i="20" s="1"/>
  <c r="R1679" i="20" s="1"/>
  <c r="P1752" i="20"/>
  <c r="Q1752" i="20" s="1"/>
  <c r="R1752" i="20" s="1"/>
  <c r="P1669" i="20"/>
  <c r="Q1669" i="20" s="1"/>
  <c r="R1669" i="20" s="1"/>
  <c r="P1663" i="20"/>
  <c r="Q1663" i="20" s="1"/>
  <c r="R1663" i="20" s="1"/>
  <c r="P1657" i="20"/>
  <c r="Q1657" i="20" s="1"/>
  <c r="R1657" i="20" s="1"/>
  <c r="P1651" i="20"/>
  <c r="Q1651" i="20" s="1"/>
  <c r="R1651" i="20" s="1"/>
  <c r="P1645" i="20"/>
  <c r="Q1645" i="20" s="1"/>
  <c r="R1645" i="20" s="1"/>
  <c r="P1554" i="20"/>
  <c r="Q1554" i="20" s="1"/>
  <c r="R1554" i="20" s="1"/>
  <c r="P1545" i="20"/>
  <c r="Q1545" i="20" s="1"/>
  <c r="R1545" i="20" s="1"/>
  <c r="P1532" i="20"/>
  <c r="Q1532" i="20" s="1"/>
  <c r="R1532" i="20" s="1"/>
  <c r="P1584" i="20"/>
  <c r="Q1584" i="20" s="1"/>
  <c r="R1584" i="20" s="1"/>
  <c r="P1558" i="20"/>
  <c r="Q1558" i="20" s="1"/>
  <c r="R1558" i="20" s="1"/>
  <c r="P1552" i="20"/>
  <c r="Q1552" i="20" s="1"/>
  <c r="R1552" i="20" s="1"/>
  <c r="P1540" i="20"/>
  <c r="Q1540" i="20" s="1"/>
  <c r="R1540" i="20" s="1"/>
  <c r="P1560" i="20"/>
  <c r="Q1560" i="20" s="1"/>
  <c r="R1560" i="20" s="1"/>
  <c r="P1535" i="20"/>
  <c r="Q1535" i="20" s="1"/>
  <c r="R1535" i="20" s="1"/>
  <c r="P1573" i="20"/>
  <c r="Q1573" i="20" s="1"/>
  <c r="R1573" i="20" s="1"/>
  <c r="P1570" i="20"/>
  <c r="Q1570" i="20" s="1"/>
  <c r="R1570" i="20" s="1"/>
  <c r="P1567" i="20"/>
  <c r="Q1567" i="20" s="1"/>
  <c r="R1567" i="20" s="1"/>
  <c r="P1550" i="20"/>
  <c r="Q1550" i="20" s="1"/>
  <c r="R1550" i="20" s="1"/>
  <c r="P1543" i="20"/>
  <c r="Q1543" i="20" s="1"/>
  <c r="R1543" i="20" s="1"/>
  <c r="P1530" i="20"/>
  <c r="Q1530" i="20" s="1"/>
  <c r="R1530" i="20" s="1"/>
  <c r="P1527" i="20"/>
  <c r="Q1527" i="20" s="1"/>
  <c r="R1527" i="20" s="1"/>
  <c r="P1524" i="20"/>
  <c r="Q1524" i="20" s="1"/>
  <c r="R1524" i="20" s="1"/>
  <c r="P1521" i="20"/>
  <c r="Q1521" i="20" s="1"/>
  <c r="R1521" i="20" s="1"/>
  <c r="P1518" i="20"/>
  <c r="Q1518" i="20" s="1"/>
  <c r="R1518" i="20" s="1"/>
  <c r="P1515" i="20"/>
  <c r="Q1515" i="20" s="1"/>
  <c r="R1515" i="20" s="1"/>
  <c r="P1512" i="20"/>
  <c r="Q1512" i="20" s="1"/>
  <c r="R1512" i="20" s="1"/>
  <c r="P1509" i="20"/>
  <c r="Q1509" i="20" s="1"/>
  <c r="R1509" i="20" s="1"/>
  <c r="P1506" i="20"/>
  <c r="Q1506" i="20" s="1"/>
  <c r="R1506" i="20" s="1"/>
  <c r="P1503" i="20"/>
  <c r="Q1503" i="20" s="1"/>
  <c r="R1503" i="20" s="1"/>
  <c r="P1500" i="20"/>
  <c r="Q1500" i="20" s="1"/>
  <c r="R1500" i="20" s="1"/>
  <c r="P1497" i="20"/>
  <c r="Q1497" i="20" s="1"/>
  <c r="R1497" i="20" s="1"/>
  <c r="P1494" i="20"/>
  <c r="Q1494" i="20" s="1"/>
  <c r="R1494" i="20" s="1"/>
  <c r="P1491" i="20"/>
  <c r="Q1491" i="20" s="1"/>
  <c r="R1491" i="20" s="1"/>
  <c r="P1488" i="20"/>
  <c r="Q1488" i="20" s="1"/>
  <c r="R1488" i="20" s="1"/>
  <c r="P1485" i="20"/>
  <c r="Q1485" i="20" s="1"/>
  <c r="R1485" i="20" s="1"/>
  <c r="P1482" i="20"/>
  <c r="Q1482" i="20" s="1"/>
  <c r="R1482" i="20" s="1"/>
  <c r="P1479" i="20"/>
  <c r="Q1479" i="20" s="1"/>
  <c r="R1479" i="20" s="1"/>
  <c r="P1476" i="20"/>
  <c r="Q1476" i="20" s="1"/>
  <c r="R1476" i="20" s="1"/>
  <c r="P1473" i="20"/>
  <c r="Q1473" i="20" s="1"/>
  <c r="R1473" i="20" s="1"/>
  <c r="P1470" i="20"/>
  <c r="Q1470" i="20" s="1"/>
  <c r="R1470" i="20" s="1"/>
  <c r="P1467" i="20"/>
  <c r="Q1467" i="20" s="1"/>
  <c r="R1467" i="20" s="1"/>
  <c r="P1464" i="20"/>
  <c r="Q1464" i="20" s="1"/>
  <c r="R1464" i="20" s="1"/>
  <c r="P1461" i="20"/>
  <c r="Q1461" i="20" s="1"/>
  <c r="R1461" i="20" s="1"/>
  <c r="P1458" i="20"/>
  <c r="Q1458" i="20" s="1"/>
  <c r="R1458" i="20" s="1"/>
  <c r="P1455" i="20"/>
  <c r="Q1455" i="20" s="1"/>
  <c r="R1455" i="20" s="1"/>
  <c r="P1452" i="20"/>
  <c r="Q1452" i="20" s="1"/>
  <c r="R1452" i="20" s="1"/>
  <c r="P1449" i="20"/>
  <c r="Q1449" i="20" s="1"/>
  <c r="R1449" i="20" s="1"/>
  <c r="P1548" i="20"/>
  <c r="Q1548" i="20" s="1"/>
  <c r="R1548" i="20" s="1"/>
  <c r="P1538" i="20"/>
  <c r="Q1538" i="20" s="1"/>
  <c r="R1538" i="20" s="1"/>
  <c r="P1533" i="20"/>
  <c r="Q1533" i="20" s="1"/>
  <c r="R1533" i="20" s="1"/>
  <c r="P1564" i="20"/>
  <c r="Q1564" i="20" s="1"/>
  <c r="R1564" i="20" s="1"/>
  <c r="P1555" i="20"/>
  <c r="Q1555" i="20" s="1"/>
  <c r="R1555" i="20" s="1"/>
  <c r="P1546" i="20"/>
  <c r="Q1546" i="20" s="1"/>
  <c r="R1546" i="20" s="1"/>
  <c r="P1557" i="20"/>
  <c r="Q1557" i="20" s="1"/>
  <c r="R1557" i="20" s="1"/>
  <c r="P1541" i="20"/>
  <c r="Q1541" i="20" s="1"/>
  <c r="R1541" i="20" s="1"/>
  <c r="P1536" i="20"/>
  <c r="Q1536" i="20" s="1"/>
  <c r="R1536" i="20" s="1"/>
  <c r="P1575" i="20"/>
  <c r="Q1575" i="20" s="1"/>
  <c r="R1575" i="20" s="1"/>
  <c r="P1572" i="20"/>
  <c r="Q1572" i="20" s="1"/>
  <c r="R1572" i="20" s="1"/>
  <c r="P1569" i="20"/>
  <c r="Q1569" i="20" s="1"/>
  <c r="R1569" i="20" s="1"/>
  <c r="P1553" i="20"/>
  <c r="Q1553" i="20" s="1"/>
  <c r="R1553" i="20" s="1"/>
  <c r="P1531" i="20"/>
  <c r="Q1531" i="20" s="1"/>
  <c r="R1531" i="20" s="1"/>
  <c r="P1528" i="20"/>
  <c r="Q1528" i="20" s="1"/>
  <c r="R1528" i="20" s="1"/>
  <c r="P1525" i="20"/>
  <c r="Q1525" i="20" s="1"/>
  <c r="R1525" i="20" s="1"/>
  <c r="P1522" i="20"/>
  <c r="Q1522" i="20" s="1"/>
  <c r="R1522" i="20" s="1"/>
  <c r="P1519" i="20"/>
  <c r="Q1519" i="20" s="1"/>
  <c r="R1519" i="20" s="1"/>
  <c r="P1516" i="20"/>
  <c r="Q1516" i="20" s="1"/>
  <c r="R1516" i="20" s="1"/>
  <c r="P1513" i="20"/>
  <c r="Q1513" i="20" s="1"/>
  <c r="R1513" i="20" s="1"/>
  <c r="P1510" i="20"/>
  <c r="Q1510" i="20" s="1"/>
  <c r="R1510" i="20" s="1"/>
  <c r="P1507" i="20"/>
  <c r="Q1507" i="20" s="1"/>
  <c r="R1507" i="20" s="1"/>
  <c r="P1504" i="20"/>
  <c r="Q1504" i="20" s="1"/>
  <c r="R1504" i="20" s="1"/>
  <c r="P1501" i="20"/>
  <c r="Q1501" i="20" s="1"/>
  <c r="R1501" i="20" s="1"/>
  <c r="P1498" i="20"/>
  <c r="Q1498" i="20" s="1"/>
  <c r="R1498" i="20" s="1"/>
  <c r="P1495" i="20"/>
  <c r="Q1495" i="20" s="1"/>
  <c r="R1495" i="20" s="1"/>
  <c r="P1492" i="20"/>
  <c r="Q1492" i="20" s="1"/>
  <c r="R1492" i="20" s="1"/>
  <c r="P1489" i="20"/>
  <c r="Q1489" i="20" s="1"/>
  <c r="R1489" i="20" s="1"/>
  <c r="P1486" i="20"/>
  <c r="Q1486" i="20" s="1"/>
  <c r="R1486" i="20" s="1"/>
  <c r="P1483" i="20"/>
  <c r="Q1483" i="20" s="1"/>
  <c r="R1483" i="20" s="1"/>
  <c r="P1480" i="20"/>
  <c r="Q1480" i="20" s="1"/>
  <c r="R1480" i="20" s="1"/>
  <c r="P1477" i="20"/>
  <c r="Q1477" i="20" s="1"/>
  <c r="R1477" i="20" s="1"/>
  <c r="P1474" i="20"/>
  <c r="Q1474" i="20" s="1"/>
  <c r="R1474" i="20" s="1"/>
  <c r="P1471" i="20"/>
  <c r="Q1471" i="20" s="1"/>
  <c r="R1471" i="20" s="1"/>
  <c r="P1468" i="20"/>
  <c r="Q1468" i="20" s="1"/>
  <c r="R1468" i="20" s="1"/>
  <c r="P1465" i="20"/>
  <c r="Q1465" i="20" s="1"/>
  <c r="R1465" i="20" s="1"/>
  <c r="P1462" i="20"/>
  <c r="Q1462" i="20" s="1"/>
  <c r="R1462" i="20" s="1"/>
  <c r="P1459" i="20"/>
  <c r="Q1459" i="20" s="1"/>
  <c r="R1459" i="20" s="1"/>
  <c r="P1456" i="20"/>
  <c r="Q1456" i="20" s="1"/>
  <c r="R1456" i="20" s="1"/>
  <c r="P1453" i="20"/>
  <c r="Q1453" i="20" s="1"/>
  <c r="R1453" i="20" s="1"/>
  <c r="P1450" i="20"/>
  <c r="Q1450" i="20" s="1"/>
  <c r="R1450" i="20" s="1"/>
  <c r="P1447" i="20"/>
  <c r="Q1447" i="20" s="1"/>
  <c r="R1447" i="20" s="1"/>
  <c r="P1444" i="20"/>
  <c r="Q1444" i="20" s="1"/>
  <c r="R1444" i="20" s="1"/>
  <c r="P1441" i="20"/>
  <c r="Q1441" i="20" s="1"/>
  <c r="R1441" i="20" s="1"/>
  <c r="P1566" i="20"/>
  <c r="Q1566" i="20" s="1"/>
  <c r="R1566" i="20" s="1"/>
  <c r="P1551" i="20"/>
  <c r="Q1551" i="20" s="1"/>
  <c r="R1551" i="20" s="1"/>
  <c r="P1544" i="20"/>
  <c r="Q1544" i="20" s="1"/>
  <c r="R1544" i="20" s="1"/>
  <c r="P1539" i="20"/>
  <c r="Q1539" i="20" s="1"/>
  <c r="R1539" i="20" s="1"/>
  <c r="P1581" i="20"/>
  <c r="Q1581" i="20" s="1"/>
  <c r="R1581" i="20" s="1"/>
  <c r="P1547" i="20"/>
  <c r="Q1547" i="20" s="1"/>
  <c r="R1547" i="20" s="1"/>
  <c r="P1537" i="20"/>
  <c r="Q1537" i="20" s="1"/>
  <c r="R1537" i="20" s="1"/>
  <c r="P1529" i="20"/>
  <c r="Q1529" i="20" s="1"/>
  <c r="R1529" i="20" s="1"/>
  <c r="P1526" i="20"/>
  <c r="Q1526" i="20" s="1"/>
  <c r="R1526" i="20" s="1"/>
  <c r="P1523" i="20"/>
  <c r="Q1523" i="20" s="1"/>
  <c r="R1523" i="20" s="1"/>
  <c r="P1520" i="20"/>
  <c r="Q1520" i="20" s="1"/>
  <c r="R1520" i="20" s="1"/>
  <c r="P1517" i="20"/>
  <c r="Q1517" i="20" s="1"/>
  <c r="R1517" i="20" s="1"/>
  <c r="P1514" i="20"/>
  <c r="Q1514" i="20" s="1"/>
  <c r="R1514" i="20" s="1"/>
  <c r="P1511" i="20"/>
  <c r="Q1511" i="20" s="1"/>
  <c r="R1511" i="20" s="1"/>
  <c r="P1508" i="20"/>
  <c r="Q1508" i="20" s="1"/>
  <c r="R1508" i="20" s="1"/>
  <c r="P1505" i="20"/>
  <c r="Q1505" i="20" s="1"/>
  <c r="R1505" i="20" s="1"/>
  <c r="P1502" i="20"/>
  <c r="Q1502" i="20" s="1"/>
  <c r="R1502" i="20" s="1"/>
  <c r="P1499" i="20"/>
  <c r="Q1499" i="20" s="1"/>
  <c r="R1499" i="20" s="1"/>
  <c r="P1496" i="20"/>
  <c r="Q1496" i="20" s="1"/>
  <c r="R1496" i="20" s="1"/>
  <c r="P1493" i="20"/>
  <c r="Q1493" i="20" s="1"/>
  <c r="R1493" i="20" s="1"/>
  <c r="P1490" i="20"/>
  <c r="Q1490" i="20" s="1"/>
  <c r="R1490" i="20" s="1"/>
  <c r="P1487" i="20"/>
  <c r="Q1487" i="20" s="1"/>
  <c r="R1487" i="20" s="1"/>
  <c r="P1484" i="20"/>
  <c r="Q1484" i="20" s="1"/>
  <c r="R1484" i="20" s="1"/>
  <c r="P1481" i="20"/>
  <c r="Q1481" i="20" s="1"/>
  <c r="R1481" i="20" s="1"/>
  <c r="P1478" i="20"/>
  <c r="Q1478" i="20" s="1"/>
  <c r="R1478" i="20" s="1"/>
  <c r="P1475" i="20"/>
  <c r="Q1475" i="20" s="1"/>
  <c r="R1475" i="20" s="1"/>
  <c r="P1472" i="20"/>
  <c r="Q1472" i="20" s="1"/>
  <c r="R1472" i="20" s="1"/>
  <c r="P1469" i="20"/>
  <c r="Q1469" i="20" s="1"/>
  <c r="R1469" i="20" s="1"/>
  <c r="P1466" i="20"/>
  <c r="Q1466" i="20" s="1"/>
  <c r="R1466" i="20" s="1"/>
  <c r="P1463" i="20"/>
  <c r="Q1463" i="20" s="1"/>
  <c r="R1463" i="20" s="1"/>
  <c r="P1460" i="20"/>
  <c r="Q1460" i="20" s="1"/>
  <c r="R1460" i="20" s="1"/>
  <c r="P1457" i="20"/>
  <c r="Q1457" i="20" s="1"/>
  <c r="R1457" i="20" s="1"/>
  <c r="P1454" i="20"/>
  <c r="Q1454" i="20" s="1"/>
  <c r="R1454" i="20" s="1"/>
  <c r="P1451" i="20"/>
  <c r="Q1451" i="20" s="1"/>
  <c r="R1451" i="20" s="1"/>
  <c r="P1448" i="20"/>
  <c r="Q1448" i="20" s="1"/>
  <c r="R1448" i="20" s="1"/>
  <c r="P1445" i="20"/>
  <c r="Q1445" i="20" s="1"/>
  <c r="R1445" i="20" s="1"/>
  <c r="P1561" i="20"/>
  <c r="Q1561" i="20" s="1"/>
  <c r="R1561" i="20" s="1"/>
  <c r="P1438" i="20"/>
  <c r="Q1438" i="20" s="1"/>
  <c r="R1438" i="20" s="1"/>
  <c r="P1436" i="20"/>
  <c r="Q1436" i="20" s="1"/>
  <c r="R1436" i="20" s="1"/>
  <c r="P1433" i="20"/>
  <c r="Q1433" i="20" s="1"/>
  <c r="R1433" i="20" s="1"/>
  <c r="P1430" i="20"/>
  <c r="Q1430" i="20" s="1"/>
  <c r="R1430" i="20" s="1"/>
  <c r="P1427" i="20"/>
  <c r="Q1427" i="20" s="1"/>
  <c r="R1427" i="20" s="1"/>
  <c r="P1424" i="20"/>
  <c r="Q1424" i="20" s="1"/>
  <c r="R1424" i="20" s="1"/>
  <c r="P1421" i="20"/>
  <c r="Q1421" i="20" s="1"/>
  <c r="R1421" i="20" s="1"/>
  <c r="P1418" i="20"/>
  <c r="Q1418" i="20" s="1"/>
  <c r="R1418" i="20" s="1"/>
  <c r="P1415" i="20"/>
  <c r="Q1415" i="20" s="1"/>
  <c r="R1415" i="20" s="1"/>
  <c r="P1412" i="20"/>
  <c r="Q1412" i="20" s="1"/>
  <c r="R1412" i="20" s="1"/>
  <c r="P1409" i="20"/>
  <c r="Q1409" i="20" s="1"/>
  <c r="R1409" i="20" s="1"/>
  <c r="P1406" i="20"/>
  <c r="Q1406" i="20" s="1"/>
  <c r="R1406" i="20" s="1"/>
  <c r="P1403" i="20"/>
  <c r="Q1403" i="20" s="1"/>
  <c r="R1403" i="20" s="1"/>
  <c r="P1400" i="20"/>
  <c r="Q1400" i="20" s="1"/>
  <c r="R1400" i="20" s="1"/>
  <c r="P1397" i="20"/>
  <c r="Q1397" i="20" s="1"/>
  <c r="R1397" i="20" s="1"/>
  <c r="P1394" i="20"/>
  <c r="Q1394" i="20" s="1"/>
  <c r="R1394" i="20" s="1"/>
  <c r="P1391" i="20"/>
  <c r="Q1391" i="20" s="1"/>
  <c r="R1391" i="20" s="1"/>
  <c r="P1388" i="20"/>
  <c r="Q1388" i="20" s="1"/>
  <c r="R1388" i="20" s="1"/>
  <c r="P1385" i="20"/>
  <c r="Q1385" i="20" s="1"/>
  <c r="R1385" i="20" s="1"/>
  <c r="P1382" i="20"/>
  <c r="Q1382" i="20" s="1"/>
  <c r="R1382" i="20" s="1"/>
  <c r="P1379" i="20"/>
  <c r="Q1379" i="20" s="1"/>
  <c r="R1379" i="20" s="1"/>
  <c r="P1376" i="20"/>
  <c r="Q1376" i="20" s="1"/>
  <c r="R1376" i="20" s="1"/>
  <c r="P1373" i="20"/>
  <c r="Q1373" i="20" s="1"/>
  <c r="R1373" i="20" s="1"/>
  <c r="P1534" i="20"/>
  <c r="Q1534" i="20" s="1"/>
  <c r="R1534" i="20" s="1"/>
  <c r="P1446" i="20"/>
  <c r="Q1446" i="20" s="1"/>
  <c r="R1446" i="20" s="1"/>
  <c r="P1443" i="20"/>
  <c r="Q1443" i="20" s="1"/>
  <c r="R1443" i="20" s="1"/>
  <c r="P1440" i="20"/>
  <c r="Q1440" i="20" s="1"/>
  <c r="R1440" i="20" s="1"/>
  <c r="P1434" i="20"/>
  <c r="Q1434" i="20" s="1"/>
  <c r="R1434" i="20" s="1"/>
  <c r="P1431" i="20"/>
  <c r="Q1431" i="20" s="1"/>
  <c r="R1431" i="20" s="1"/>
  <c r="P1428" i="20"/>
  <c r="Q1428" i="20" s="1"/>
  <c r="R1428" i="20" s="1"/>
  <c r="P1425" i="20"/>
  <c r="Q1425" i="20" s="1"/>
  <c r="R1425" i="20" s="1"/>
  <c r="P1422" i="20"/>
  <c r="Q1422" i="20" s="1"/>
  <c r="R1422" i="20" s="1"/>
  <c r="P1419" i="20"/>
  <c r="Q1419" i="20" s="1"/>
  <c r="R1419" i="20" s="1"/>
  <c r="P1416" i="20"/>
  <c r="Q1416" i="20" s="1"/>
  <c r="R1416" i="20" s="1"/>
  <c r="P1413" i="20"/>
  <c r="Q1413" i="20" s="1"/>
  <c r="R1413" i="20" s="1"/>
  <c r="P1410" i="20"/>
  <c r="Q1410" i="20" s="1"/>
  <c r="R1410" i="20" s="1"/>
  <c r="P1407" i="20"/>
  <c r="Q1407" i="20" s="1"/>
  <c r="R1407" i="20" s="1"/>
  <c r="P1404" i="20"/>
  <c r="Q1404" i="20" s="1"/>
  <c r="R1404" i="20" s="1"/>
  <c r="P1401" i="20"/>
  <c r="Q1401" i="20" s="1"/>
  <c r="R1401" i="20" s="1"/>
  <c r="P1398" i="20"/>
  <c r="Q1398" i="20" s="1"/>
  <c r="R1398" i="20" s="1"/>
  <c r="P1395" i="20"/>
  <c r="Q1395" i="20" s="1"/>
  <c r="R1395" i="20" s="1"/>
  <c r="P1392" i="20"/>
  <c r="Q1392" i="20" s="1"/>
  <c r="R1392" i="20" s="1"/>
  <c r="P1442" i="20"/>
  <c r="Q1442" i="20" s="1"/>
  <c r="R1442" i="20" s="1"/>
  <c r="P1437" i="20"/>
  <c r="Q1437" i="20" s="1"/>
  <c r="R1437" i="20" s="1"/>
  <c r="P1542" i="20"/>
  <c r="Q1542" i="20" s="1"/>
  <c r="R1542" i="20" s="1"/>
  <c r="P1435" i="20"/>
  <c r="Q1435" i="20" s="1"/>
  <c r="R1435" i="20" s="1"/>
  <c r="P1370" i="20"/>
  <c r="Q1370" i="20" s="1"/>
  <c r="R1370" i="20" s="1"/>
  <c r="P1352" i="20"/>
  <c r="Q1352" i="20" s="1"/>
  <c r="R1352" i="20" s="1"/>
  <c r="P1347" i="20"/>
  <c r="Q1347" i="20" s="1"/>
  <c r="R1347" i="20" s="1"/>
  <c r="P1578" i="20"/>
  <c r="Q1578" i="20" s="1"/>
  <c r="R1578" i="20" s="1"/>
  <c r="P1414" i="20"/>
  <c r="Q1414" i="20" s="1"/>
  <c r="R1414" i="20" s="1"/>
  <c r="P1396" i="20"/>
  <c r="Q1396" i="20" s="1"/>
  <c r="R1396" i="20" s="1"/>
  <c r="P1362" i="20"/>
  <c r="Q1362" i="20" s="1"/>
  <c r="R1362" i="20" s="1"/>
  <c r="P1357" i="20"/>
  <c r="Q1357" i="20" s="1"/>
  <c r="R1357" i="20" s="1"/>
  <c r="P1429" i="20"/>
  <c r="Q1429" i="20" s="1"/>
  <c r="R1429" i="20" s="1"/>
  <c r="P1367" i="20"/>
  <c r="Q1367" i="20" s="1"/>
  <c r="R1367" i="20" s="1"/>
  <c r="P1349" i="20"/>
  <c r="Q1349" i="20" s="1"/>
  <c r="R1349" i="20" s="1"/>
  <c r="P1339" i="20"/>
  <c r="Q1339" i="20" s="1"/>
  <c r="R1339" i="20" s="1"/>
  <c r="P1336" i="20"/>
  <c r="Q1336" i="20" s="1"/>
  <c r="R1336" i="20" s="1"/>
  <c r="P1333" i="20"/>
  <c r="Q1333" i="20" s="1"/>
  <c r="R1333" i="20" s="1"/>
  <c r="P1330" i="20"/>
  <c r="Q1330" i="20" s="1"/>
  <c r="R1330" i="20" s="1"/>
  <c r="P1327" i="20"/>
  <c r="Q1327" i="20" s="1"/>
  <c r="R1327" i="20" s="1"/>
  <c r="P1324" i="20"/>
  <c r="Q1324" i="20" s="1"/>
  <c r="R1324" i="20" s="1"/>
  <c r="P1321" i="20"/>
  <c r="Q1321" i="20" s="1"/>
  <c r="R1321" i="20" s="1"/>
  <c r="P1318" i="20"/>
  <c r="Q1318" i="20" s="1"/>
  <c r="R1318" i="20" s="1"/>
  <c r="P1315" i="20"/>
  <c r="Q1315" i="20" s="1"/>
  <c r="R1315" i="20" s="1"/>
  <c r="P1312" i="20"/>
  <c r="Q1312" i="20" s="1"/>
  <c r="R1312" i="20" s="1"/>
  <c r="P1309" i="20"/>
  <c r="Q1309" i="20" s="1"/>
  <c r="R1309" i="20" s="1"/>
  <c r="P1306" i="20"/>
  <c r="Q1306" i="20" s="1"/>
  <c r="R1306" i="20" s="1"/>
  <c r="P1303" i="20"/>
  <c r="Q1303" i="20" s="1"/>
  <c r="R1303" i="20" s="1"/>
  <c r="P1300" i="20"/>
  <c r="Q1300" i="20" s="1"/>
  <c r="R1300" i="20" s="1"/>
  <c r="P1297" i="20"/>
  <c r="Q1297" i="20" s="1"/>
  <c r="R1297" i="20" s="1"/>
  <c r="P1294" i="20"/>
  <c r="Q1294" i="20" s="1"/>
  <c r="R1294" i="20" s="1"/>
  <c r="P1291" i="20"/>
  <c r="Q1291" i="20" s="1"/>
  <c r="R1291" i="20" s="1"/>
  <c r="P1288" i="20"/>
  <c r="Q1288" i="20" s="1"/>
  <c r="R1288" i="20" s="1"/>
  <c r="P1285" i="20"/>
  <c r="Q1285" i="20" s="1"/>
  <c r="R1285" i="20" s="1"/>
  <c r="P1282" i="20"/>
  <c r="Q1282" i="20" s="1"/>
  <c r="R1282" i="20" s="1"/>
  <c r="P1279" i="20"/>
  <c r="Q1279" i="20" s="1"/>
  <c r="R1279" i="20" s="1"/>
  <c r="P1276" i="20"/>
  <c r="Q1276" i="20" s="1"/>
  <c r="R1276" i="20" s="1"/>
  <c r="P1273" i="20"/>
  <c r="Q1273" i="20" s="1"/>
  <c r="R1273" i="20" s="1"/>
  <c r="P1270" i="20"/>
  <c r="Q1270" i="20" s="1"/>
  <c r="R1270" i="20" s="1"/>
  <c r="P1267" i="20"/>
  <c r="Q1267" i="20" s="1"/>
  <c r="R1267" i="20" s="1"/>
  <c r="P1264" i="20"/>
  <c r="Q1264" i="20" s="1"/>
  <c r="R1264" i="20" s="1"/>
  <c r="P1261" i="20"/>
  <c r="Q1261" i="20" s="1"/>
  <c r="R1261" i="20" s="1"/>
  <c r="P1258" i="20"/>
  <c r="Q1258" i="20" s="1"/>
  <c r="R1258" i="20" s="1"/>
  <c r="P1255" i="20"/>
  <c r="Q1255" i="20" s="1"/>
  <c r="R1255" i="20" s="1"/>
  <c r="P1408" i="20"/>
  <c r="Q1408" i="20" s="1"/>
  <c r="R1408" i="20" s="1"/>
  <c r="P1359" i="20"/>
  <c r="Q1359" i="20" s="1"/>
  <c r="R1359" i="20" s="1"/>
  <c r="P1354" i="20"/>
  <c r="Q1354" i="20" s="1"/>
  <c r="R1354" i="20" s="1"/>
  <c r="P1342" i="20"/>
  <c r="Q1342" i="20" s="1"/>
  <c r="R1342" i="20" s="1"/>
  <c r="P1423" i="20"/>
  <c r="Q1423" i="20" s="1"/>
  <c r="R1423" i="20" s="1"/>
  <c r="P1399" i="20"/>
  <c r="Q1399" i="20" s="1"/>
  <c r="R1399" i="20" s="1"/>
  <c r="P1381" i="20"/>
  <c r="Q1381" i="20" s="1"/>
  <c r="R1381" i="20" s="1"/>
  <c r="P1378" i="20"/>
  <c r="Q1378" i="20" s="1"/>
  <c r="R1378" i="20" s="1"/>
  <c r="P1375" i="20"/>
  <c r="Q1375" i="20" s="1"/>
  <c r="R1375" i="20" s="1"/>
  <c r="P1372" i="20"/>
  <c r="Q1372" i="20" s="1"/>
  <c r="R1372" i="20" s="1"/>
  <c r="P1364" i="20"/>
  <c r="Q1364" i="20" s="1"/>
  <c r="R1364" i="20" s="1"/>
  <c r="P1344" i="20"/>
  <c r="Q1344" i="20" s="1"/>
  <c r="R1344" i="20" s="1"/>
  <c r="P1563" i="20"/>
  <c r="Q1563" i="20" s="1"/>
  <c r="R1563" i="20" s="1"/>
  <c r="P1439" i="20"/>
  <c r="Q1439" i="20" s="1"/>
  <c r="R1439" i="20" s="1"/>
  <c r="P1384" i="20"/>
  <c r="Q1384" i="20" s="1"/>
  <c r="R1384" i="20" s="1"/>
  <c r="P1369" i="20"/>
  <c r="Q1369" i="20" s="1"/>
  <c r="R1369" i="20" s="1"/>
  <c r="P1356" i="20"/>
  <c r="Q1356" i="20" s="1"/>
  <c r="R1356" i="20" s="1"/>
  <c r="P1351" i="20"/>
  <c r="Q1351" i="20" s="1"/>
  <c r="R1351" i="20" s="1"/>
  <c r="P1346" i="20"/>
  <c r="Q1346" i="20" s="1"/>
  <c r="R1346" i="20" s="1"/>
  <c r="P1417" i="20"/>
  <c r="Q1417" i="20" s="1"/>
  <c r="R1417" i="20" s="1"/>
  <c r="P1387" i="20"/>
  <c r="Q1387" i="20" s="1"/>
  <c r="R1387" i="20" s="1"/>
  <c r="P1361" i="20"/>
  <c r="Q1361" i="20" s="1"/>
  <c r="R1361" i="20" s="1"/>
  <c r="P1340" i="20"/>
  <c r="Q1340" i="20" s="1"/>
  <c r="R1340" i="20" s="1"/>
  <c r="P1337" i="20"/>
  <c r="Q1337" i="20" s="1"/>
  <c r="R1337" i="20" s="1"/>
  <c r="P1334" i="20"/>
  <c r="Q1334" i="20" s="1"/>
  <c r="R1334" i="20" s="1"/>
  <c r="P1331" i="20"/>
  <c r="Q1331" i="20" s="1"/>
  <c r="R1331" i="20" s="1"/>
  <c r="P1328" i="20"/>
  <c r="Q1328" i="20" s="1"/>
  <c r="R1328" i="20" s="1"/>
  <c r="P1325" i="20"/>
  <c r="Q1325" i="20" s="1"/>
  <c r="R1325" i="20" s="1"/>
  <c r="P1322" i="20"/>
  <c r="Q1322" i="20" s="1"/>
  <c r="R1322" i="20" s="1"/>
  <c r="P1319" i="20"/>
  <c r="Q1319" i="20" s="1"/>
  <c r="R1319" i="20" s="1"/>
  <c r="P1316" i="20"/>
  <c r="Q1316" i="20" s="1"/>
  <c r="R1316" i="20" s="1"/>
  <c r="P1313" i="20"/>
  <c r="Q1313" i="20" s="1"/>
  <c r="R1313" i="20" s="1"/>
  <c r="P1310" i="20"/>
  <c r="Q1310" i="20" s="1"/>
  <c r="R1310" i="20" s="1"/>
  <c r="P1307" i="20"/>
  <c r="Q1307" i="20" s="1"/>
  <c r="R1307" i="20" s="1"/>
  <c r="P1304" i="20"/>
  <c r="Q1304" i="20" s="1"/>
  <c r="R1304" i="20" s="1"/>
  <c r="P1301" i="20"/>
  <c r="Q1301" i="20" s="1"/>
  <c r="R1301" i="20" s="1"/>
  <c r="P1298" i="20"/>
  <c r="Q1298" i="20" s="1"/>
  <c r="R1298" i="20" s="1"/>
  <c r="P1295" i="20"/>
  <c r="Q1295" i="20" s="1"/>
  <c r="R1295" i="20" s="1"/>
  <c r="P1292" i="20"/>
  <c r="Q1292" i="20" s="1"/>
  <c r="R1292" i="20" s="1"/>
  <c r="P1289" i="20"/>
  <c r="Q1289" i="20" s="1"/>
  <c r="R1289" i="20" s="1"/>
  <c r="P1432" i="20"/>
  <c r="Q1432" i="20" s="1"/>
  <c r="R1432" i="20" s="1"/>
  <c r="P1402" i="20"/>
  <c r="Q1402" i="20" s="1"/>
  <c r="R1402" i="20" s="1"/>
  <c r="P1390" i="20"/>
  <c r="Q1390" i="20" s="1"/>
  <c r="R1390" i="20" s="1"/>
  <c r="P1383" i="20"/>
  <c r="Q1383" i="20" s="1"/>
  <c r="R1383" i="20" s="1"/>
  <c r="P1380" i="20"/>
  <c r="Q1380" i="20" s="1"/>
  <c r="R1380" i="20" s="1"/>
  <c r="P1377" i="20"/>
  <c r="Q1377" i="20" s="1"/>
  <c r="R1377" i="20" s="1"/>
  <c r="P1374" i="20"/>
  <c r="Q1374" i="20" s="1"/>
  <c r="R1374" i="20" s="1"/>
  <c r="P1371" i="20"/>
  <c r="Q1371" i="20" s="1"/>
  <c r="R1371" i="20" s="1"/>
  <c r="P1366" i="20"/>
  <c r="Q1366" i="20" s="1"/>
  <c r="R1366" i="20" s="1"/>
  <c r="P1353" i="20"/>
  <c r="Q1353" i="20" s="1"/>
  <c r="R1353" i="20" s="1"/>
  <c r="P1348" i="20"/>
  <c r="Q1348" i="20" s="1"/>
  <c r="R1348" i="20" s="1"/>
  <c r="P1549" i="20"/>
  <c r="Q1549" i="20" s="1"/>
  <c r="R1549" i="20" s="1"/>
  <c r="P1411" i="20"/>
  <c r="Q1411" i="20" s="1"/>
  <c r="R1411" i="20" s="1"/>
  <c r="P1386" i="20"/>
  <c r="Q1386" i="20" s="1"/>
  <c r="R1386" i="20" s="1"/>
  <c r="P1358" i="20"/>
  <c r="Q1358" i="20" s="1"/>
  <c r="R1358" i="20" s="1"/>
  <c r="P1420" i="20"/>
  <c r="Q1420" i="20" s="1"/>
  <c r="R1420" i="20" s="1"/>
  <c r="P1365" i="20"/>
  <c r="Q1365" i="20" s="1"/>
  <c r="R1365" i="20" s="1"/>
  <c r="P1360" i="20"/>
  <c r="Q1360" i="20" s="1"/>
  <c r="R1360" i="20" s="1"/>
  <c r="P1345" i="20"/>
  <c r="Q1345" i="20" s="1"/>
  <c r="R1345" i="20" s="1"/>
  <c r="P1329" i="20"/>
  <c r="Q1329" i="20" s="1"/>
  <c r="R1329" i="20" s="1"/>
  <c r="P1305" i="20"/>
  <c r="Q1305" i="20" s="1"/>
  <c r="R1305" i="20" s="1"/>
  <c r="P1293" i="20"/>
  <c r="Q1293" i="20" s="1"/>
  <c r="R1293" i="20" s="1"/>
  <c r="P1284" i="20"/>
  <c r="Q1284" i="20" s="1"/>
  <c r="R1284" i="20" s="1"/>
  <c r="P1271" i="20"/>
  <c r="Q1271" i="20" s="1"/>
  <c r="R1271" i="20" s="1"/>
  <c r="P1266" i="20"/>
  <c r="Q1266" i="20" s="1"/>
  <c r="R1266" i="20" s="1"/>
  <c r="P1250" i="20"/>
  <c r="Q1250" i="20" s="1"/>
  <c r="R1250" i="20" s="1"/>
  <c r="P1247" i="20"/>
  <c r="Q1247" i="20" s="1"/>
  <c r="R1247" i="20" s="1"/>
  <c r="P1244" i="20"/>
  <c r="Q1244" i="20" s="1"/>
  <c r="R1244" i="20" s="1"/>
  <c r="P1241" i="20"/>
  <c r="Q1241" i="20" s="1"/>
  <c r="R1241" i="20" s="1"/>
  <c r="P1238" i="20"/>
  <c r="Q1238" i="20" s="1"/>
  <c r="R1238" i="20" s="1"/>
  <c r="P1235" i="20"/>
  <c r="Q1235" i="20" s="1"/>
  <c r="R1235" i="20" s="1"/>
  <c r="P1232" i="20"/>
  <c r="Q1232" i="20" s="1"/>
  <c r="R1232" i="20" s="1"/>
  <c r="P1229" i="20"/>
  <c r="Q1229" i="20" s="1"/>
  <c r="R1229" i="20" s="1"/>
  <c r="P1226" i="20"/>
  <c r="Q1226" i="20" s="1"/>
  <c r="R1226" i="20" s="1"/>
  <c r="P1223" i="20"/>
  <c r="Q1223" i="20" s="1"/>
  <c r="R1223" i="20" s="1"/>
  <c r="P1220" i="20"/>
  <c r="Q1220" i="20" s="1"/>
  <c r="R1220" i="20" s="1"/>
  <c r="P1217" i="20"/>
  <c r="Q1217" i="20" s="1"/>
  <c r="R1217" i="20" s="1"/>
  <c r="P1214" i="20"/>
  <c r="Q1214" i="20" s="1"/>
  <c r="R1214" i="20" s="1"/>
  <c r="P1211" i="20"/>
  <c r="Q1211" i="20" s="1"/>
  <c r="R1211" i="20" s="1"/>
  <c r="P1208" i="20"/>
  <c r="Q1208" i="20" s="1"/>
  <c r="R1208" i="20" s="1"/>
  <c r="P1205" i="20"/>
  <c r="Q1205" i="20" s="1"/>
  <c r="R1205" i="20" s="1"/>
  <c r="P1202" i="20"/>
  <c r="Q1202" i="20" s="1"/>
  <c r="R1202" i="20" s="1"/>
  <c r="P1199" i="20"/>
  <c r="Q1199" i="20" s="1"/>
  <c r="R1199" i="20" s="1"/>
  <c r="P1196" i="20"/>
  <c r="Q1196" i="20" s="1"/>
  <c r="R1196" i="20" s="1"/>
  <c r="P1193" i="20"/>
  <c r="Q1193" i="20" s="1"/>
  <c r="R1193" i="20" s="1"/>
  <c r="P1190" i="20"/>
  <c r="Q1190" i="20" s="1"/>
  <c r="R1190" i="20" s="1"/>
  <c r="P1187" i="20"/>
  <c r="Q1187" i="20" s="1"/>
  <c r="R1187" i="20" s="1"/>
  <c r="P1184" i="20"/>
  <c r="Q1184" i="20" s="1"/>
  <c r="R1184" i="20" s="1"/>
  <c r="P1181" i="20"/>
  <c r="Q1181" i="20" s="1"/>
  <c r="R1181" i="20" s="1"/>
  <c r="P1178" i="20"/>
  <c r="Q1178" i="20" s="1"/>
  <c r="R1178" i="20" s="1"/>
  <c r="P1175" i="20"/>
  <c r="Q1175" i="20" s="1"/>
  <c r="R1175" i="20" s="1"/>
  <c r="P1172" i="20"/>
  <c r="Q1172" i="20" s="1"/>
  <c r="R1172" i="20" s="1"/>
  <c r="P1169" i="20"/>
  <c r="Q1169" i="20" s="1"/>
  <c r="R1169" i="20" s="1"/>
  <c r="P1166" i="20"/>
  <c r="Q1166" i="20" s="1"/>
  <c r="R1166" i="20" s="1"/>
  <c r="P1163" i="20"/>
  <c r="Q1163" i="20" s="1"/>
  <c r="R1163" i="20" s="1"/>
  <c r="P1160" i="20"/>
  <c r="Q1160" i="20" s="1"/>
  <c r="R1160" i="20" s="1"/>
  <c r="P1157" i="20"/>
  <c r="Q1157" i="20" s="1"/>
  <c r="R1157" i="20" s="1"/>
  <c r="P1154" i="20"/>
  <c r="Q1154" i="20" s="1"/>
  <c r="R1154" i="20" s="1"/>
  <c r="P1151" i="20"/>
  <c r="Q1151" i="20" s="1"/>
  <c r="R1151" i="20" s="1"/>
  <c r="P1253" i="20"/>
  <c r="Q1253" i="20" s="1"/>
  <c r="R1253" i="20" s="1"/>
  <c r="P1389" i="20"/>
  <c r="Q1389" i="20" s="1"/>
  <c r="R1389" i="20" s="1"/>
  <c r="P1323" i="20"/>
  <c r="Q1323" i="20" s="1"/>
  <c r="R1323" i="20" s="1"/>
  <c r="P1286" i="20"/>
  <c r="Q1286" i="20" s="1"/>
  <c r="R1286" i="20" s="1"/>
  <c r="P1281" i="20"/>
  <c r="Q1281" i="20" s="1"/>
  <c r="R1281" i="20" s="1"/>
  <c r="P1268" i="20"/>
  <c r="Q1268" i="20" s="1"/>
  <c r="R1268" i="20" s="1"/>
  <c r="P1263" i="20"/>
  <c r="Q1263" i="20" s="1"/>
  <c r="R1263" i="20" s="1"/>
  <c r="P1426" i="20"/>
  <c r="Q1426" i="20" s="1"/>
  <c r="R1426" i="20" s="1"/>
  <c r="P1338" i="20"/>
  <c r="Q1338" i="20" s="1"/>
  <c r="R1338" i="20" s="1"/>
  <c r="P1308" i="20"/>
  <c r="Q1308" i="20" s="1"/>
  <c r="R1308" i="20" s="1"/>
  <c r="P1296" i="20"/>
  <c r="Q1296" i="20" s="1"/>
  <c r="R1296" i="20" s="1"/>
  <c r="P1350" i="20"/>
  <c r="Q1350" i="20" s="1"/>
  <c r="R1350" i="20" s="1"/>
  <c r="P1343" i="20"/>
  <c r="Q1343" i="20" s="1"/>
  <c r="R1343" i="20" s="1"/>
  <c r="P1317" i="20"/>
  <c r="Q1317" i="20" s="1"/>
  <c r="R1317" i="20" s="1"/>
  <c r="P1283" i="20"/>
  <c r="Q1283" i="20" s="1"/>
  <c r="R1283" i="20" s="1"/>
  <c r="P1278" i="20"/>
  <c r="Q1278" i="20" s="1"/>
  <c r="R1278" i="20" s="1"/>
  <c r="P1265" i="20"/>
  <c r="Q1265" i="20" s="1"/>
  <c r="R1265" i="20" s="1"/>
  <c r="P1260" i="20"/>
  <c r="Q1260" i="20" s="1"/>
  <c r="R1260" i="20" s="1"/>
  <c r="P1251" i="20"/>
  <c r="Q1251" i="20" s="1"/>
  <c r="R1251" i="20" s="1"/>
  <c r="P1248" i="20"/>
  <c r="Q1248" i="20" s="1"/>
  <c r="R1248" i="20" s="1"/>
  <c r="P1245" i="20"/>
  <c r="Q1245" i="20" s="1"/>
  <c r="R1245" i="20" s="1"/>
  <c r="P1242" i="20"/>
  <c r="Q1242" i="20" s="1"/>
  <c r="R1242" i="20" s="1"/>
  <c r="P1239" i="20"/>
  <c r="Q1239" i="20" s="1"/>
  <c r="R1239" i="20" s="1"/>
  <c r="P1236" i="20"/>
  <c r="Q1236" i="20" s="1"/>
  <c r="R1236" i="20" s="1"/>
  <c r="P1233" i="20"/>
  <c r="Q1233" i="20" s="1"/>
  <c r="R1233" i="20" s="1"/>
  <c r="P1230" i="20"/>
  <c r="Q1230" i="20" s="1"/>
  <c r="R1230" i="20" s="1"/>
  <c r="P1227" i="20"/>
  <c r="Q1227" i="20" s="1"/>
  <c r="R1227" i="20" s="1"/>
  <c r="P1224" i="20"/>
  <c r="Q1224" i="20" s="1"/>
  <c r="R1224" i="20" s="1"/>
  <c r="P1221" i="20"/>
  <c r="Q1221" i="20" s="1"/>
  <c r="R1221" i="20" s="1"/>
  <c r="P1218" i="20"/>
  <c r="Q1218" i="20" s="1"/>
  <c r="R1218" i="20" s="1"/>
  <c r="P1215" i="20"/>
  <c r="Q1215" i="20" s="1"/>
  <c r="R1215" i="20" s="1"/>
  <c r="P1212" i="20"/>
  <c r="Q1212" i="20" s="1"/>
  <c r="R1212" i="20" s="1"/>
  <c r="P1209" i="20"/>
  <c r="Q1209" i="20" s="1"/>
  <c r="R1209" i="20" s="1"/>
  <c r="P1206" i="20"/>
  <c r="Q1206" i="20" s="1"/>
  <c r="R1206" i="20" s="1"/>
  <c r="P1203" i="20"/>
  <c r="Q1203" i="20" s="1"/>
  <c r="R1203" i="20" s="1"/>
  <c r="P1200" i="20"/>
  <c r="Q1200" i="20" s="1"/>
  <c r="R1200" i="20" s="1"/>
  <c r="P1197" i="20"/>
  <c r="Q1197" i="20" s="1"/>
  <c r="R1197" i="20" s="1"/>
  <c r="P1194" i="20"/>
  <c r="Q1194" i="20" s="1"/>
  <c r="R1194" i="20" s="1"/>
  <c r="P1191" i="20"/>
  <c r="Q1191" i="20" s="1"/>
  <c r="R1191" i="20" s="1"/>
  <c r="P1188" i="20"/>
  <c r="Q1188" i="20" s="1"/>
  <c r="R1188" i="20" s="1"/>
  <c r="P1405" i="20"/>
  <c r="Q1405" i="20" s="1"/>
  <c r="R1405" i="20" s="1"/>
  <c r="P1332" i="20"/>
  <c r="Q1332" i="20" s="1"/>
  <c r="R1332" i="20" s="1"/>
  <c r="P1311" i="20"/>
  <c r="Q1311" i="20" s="1"/>
  <c r="R1311" i="20" s="1"/>
  <c r="P1299" i="20"/>
  <c r="Q1299" i="20" s="1"/>
  <c r="R1299" i="20" s="1"/>
  <c r="P1280" i="20"/>
  <c r="Q1280" i="20" s="1"/>
  <c r="R1280" i="20" s="1"/>
  <c r="P1275" i="20"/>
  <c r="Q1275" i="20" s="1"/>
  <c r="R1275" i="20" s="1"/>
  <c r="P1262" i="20"/>
  <c r="Q1262" i="20" s="1"/>
  <c r="R1262" i="20" s="1"/>
  <c r="P1257" i="20"/>
  <c r="Q1257" i="20" s="1"/>
  <c r="R1257" i="20" s="1"/>
  <c r="P1363" i="20"/>
  <c r="Q1363" i="20" s="1"/>
  <c r="R1363" i="20" s="1"/>
  <c r="P1326" i="20"/>
  <c r="Q1326" i="20" s="1"/>
  <c r="R1326" i="20" s="1"/>
  <c r="P1355" i="20"/>
  <c r="Q1355" i="20" s="1"/>
  <c r="R1355" i="20" s="1"/>
  <c r="P1341" i="20"/>
  <c r="Q1341" i="20" s="1"/>
  <c r="R1341" i="20" s="1"/>
  <c r="P1277" i="20"/>
  <c r="Q1277" i="20" s="1"/>
  <c r="R1277" i="20" s="1"/>
  <c r="P1272" i="20"/>
  <c r="Q1272" i="20" s="1"/>
  <c r="R1272" i="20" s="1"/>
  <c r="P1259" i="20"/>
  <c r="Q1259" i="20" s="1"/>
  <c r="R1259" i="20" s="1"/>
  <c r="P1254" i="20"/>
  <c r="Q1254" i="20" s="1"/>
  <c r="R1254" i="20" s="1"/>
  <c r="P1252" i="20"/>
  <c r="Q1252" i="20" s="1"/>
  <c r="R1252" i="20" s="1"/>
  <c r="P1249" i="20"/>
  <c r="Q1249" i="20" s="1"/>
  <c r="R1249" i="20" s="1"/>
  <c r="P1246" i="20"/>
  <c r="Q1246" i="20" s="1"/>
  <c r="R1246" i="20" s="1"/>
  <c r="P1243" i="20"/>
  <c r="Q1243" i="20" s="1"/>
  <c r="R1243" i="20" s="1"/>
  <c r="P1240" i="20"/>
  <c r="Q1240" i="20" s="1"/>
  <c r="R1240" i="20" s="1"/>
  <c r="P1237" i="20"/>
  <c r="Q1237" i="20" s="1"/>
  <c r="R1237" i="20" s="1"/>
  <c r="P1234" i="20"/>
  <c r="Q1234" i="20" s="1"/>
  <c r="R1234" i="20" s="1"/>
  <c r="P1231" i="20"/>
  <c r="Q1231" i="20" s="1"/>
  <c r="R1231" i="20" s="1"/>
  <c r="P1228" i="20"/>
  <c r="Q1228" i="20" s="1"/>
  <c r="R1228" i="20" s="1"/>
  <c r="P1225" i="20"/>
  <c r="Q1225" i="20" s="1"/>
  <c r="R1225" i="20" s="1"/>
  <c r="P1222" i="20"/>
  <c r="Q1222" i="20" s="1"/>
  <c r="R1222" i="20" s="1"/>
  <c r="P1219" i="20"/>
  <c r="Q1219" i="20" s="1"/>
  <c r="R1219" i="20" s="1"/>
  <c r="P1216" i="20"/>
  <c r="Q1216" i="20" s="1"/>
  <c r="R1216" i="20" s="1"/>
  <c r="P1213" i="20"/>
  <c r="Q1213" i="20" s="1"/>
  <c r="R1213" i="20" s="1"/>
  <c r="P1210" i="20"/>
  <c r="Q1210" i="20" s="1"/>
  <c r="R1210" i="20" s="1"/>
  <c r="P1207" i="20"/>
  <c r="Q1207" i="20" s="1"/>
  <c r="R1207" i="20" s="1"/>
  <c r="P1204" i="20"/>
  <c r="Q1204" i="20" s="1"/>
  <c r="R1204" i="20" s="1"/>
  <c r="P1201" i="20"/>
  <c r="Q1201" i="20" s="1"/>
  <c r="R1201" i="20" s="1"/>
  <c r="P1198" i="20"/>
  <c r="Q1198" i="20" s="1"/>
  <c r="R1198" i="20" s="1"/>
  <c r="P1195" i="20"/>
  <c r="Q1195" i="20" s="1"/>
  <c r="R1195" i="20" s="1"/>
  <c r="P1192" i="20"/>
  <c r="Q1192" i="20" s="1"/>
  <c r="R1192" i="20" s="1"/>
  <c r="P1189" i="20"/>
  <c r="Q1189" i="20" s="1"/>
  <c r="R1189" i="20" s="1"/>
  <c r="P1186" i="20"/>
  <c r="Q1186" i="20" s="1"/>
  <c r="R1186" i="20" s="1"/>
  <c r="P1183" i="20"/>
  <c r="Q1183" i="20" s="1"/>
  <c r="R1183" i="20" s="1"/>
  <c r="P1180" i="20"/>
  <c r="Q1180" i="20" s="1"/>
  <c r="R1180" i="20" s="1"/>
  <c r="P1368" i="20"/>
  <c r="Q1368" i="20" s="1"/>
  <c r="R1368" i="20" s="1"/>
  <c r="P1314" i="20"/>
  <c r="Q1314" i="20" s="1"/>
  <c r="R1314" i="20" s="1"/>
  <c r="P1290" i="20"/>
  <c r="Q1290" i="20" s="1"/>
  <c r="R1290" i="20" s="1"/>
  <c r="P1335" i="20"/>
  <c r="Q1335" i="20" s="1"/>
  <c r="R1335" i="20" s="1"/>
  <c r="P1274" i="20"/>
  <c r="Q1274" i="20" s="1"/>
  <c r="R1274" i="20" s="1"/>
  <c r="P1149" i="20"/>
  <c r="Q1149" i="20" s="1"/>
  <c r="R1149" i="20" s="1"/>
  <c r="P1133" i="20"/>
  <c r="Q1133" i="20" s="1"/>
  <c r="R1133" i="20" s="1"/>
  <c r="P1131" i="20"/>
  <c r="Q1131" i="20" s="1"/>
  <c r="R1131" i="20" s="1"/>
  <c r="P1177" i="20"/>
  <c r="Q1177" i="20" s="1"/>
  <c r="R1177" i="20" s="1"/>
  <c r="P1174" i="20"/>
  <c r="Q1174" i="20" s="1"/>
  <c r="R1174" i="20" s="1"/>
  <c r="P1171" i="20"/>
  <c r="Q1171" i="20" s="1"/>
  <c r="R1171" i="20" s="1"/>
  <c r="P1168" i="20"/>
  <c r="Q1168" i="20" s="1"/>
  <c r="R1168" i="20" s="1"/>
  <c r="P1165" i="20"/>
  <c r="Q1165" i="20" s="1"/>
  <c r="R1165" i="20" s="1"/>
  <c r="P1162" i="20"/>
  <c r="Q1162" i="20" s="1"/>
  <c r="R1162" i="20" s="1"/>
  <c r="P1159" i="20"/>
  <c r="Q1159" i="20" s="1"/>
  <c r="R1159" i="20" s="1"/>
  <c r="P1156" i="20"/>
  <c r="Q1156" i="20" s="1"/>
  <c r="R1156" i="20" s="1"/>
  <c r="P1144" i="20"/>
  <c r="Q1144" i="20" s="1"/>
  <c r="R1144" i="20" s="1"/>
  <c r="P1140" i="20"/>
  <c r="Q1140" i="20" s="1"/>
  <c r="R1140" i="20" s="1"/>
  <c r="P1138" i="20"/>
  <c r="Q1138" i="20" s="1"/>
  <c r="R1138" i="20" s="1"/>
  <c r="P1129" i="20"/>
  <c r="Q1129" i="20" s="1"/>
  <c r="R1129" i="20" s="1"/>
  <c r="P1126" i="20"/>
  <c r="Q1126" i="20" s="1"/>
  <c r="R1126" i="20" s="1"/>
  <c r="P1123" i="20"/>
  <c r="Q1123" i="20" s="1"/>
  <c r="R1123" i="20" s="1"/>
  <c r="P1120" i="20"/>
  <c r="Q1120" i="20" s="1"/>
  <c r="R1120" i="20" s="1"/>
  <c r="P1117" i="20"/>
  <c r="Q1117" i="20" s="1"/>
  <c r="R1117" i="20" s="1"/>
  <c r="P1114" i="20"/>
  <c r="Q1114" i="20" s="1"/>
  <c r="R1114" i="20" s="1"/>
  <c r="P1111" i="20"/>
  <c r="Q1111" i="20" s="1"/>
  <c r="R1111" i="20" s="1"/>
  <c r="P1108" i="20"/>
  <c r="Q1108" i="20" s="1"/>
  <c r="R1108" i="20" s="1"/>
  <c r="P1105" i="20"/>
  <c r="Q1105" i="20" s="1"/>
  <c r="R1105" i="20" s="1"/>
  <c r="P1102" i="20"/>
  <c r="Q1102" i="20" s="1"/>
  <c r="R1102" i="20" s="1"/>
  <c r="P1099" i="20"/>
  <c r="Q1099" i="20" s="1"/>
  <c r="R1099" i="20" s="1"/>
  <c r="P1096" i="20"/>
  <c r="Q1096" i="20" s="1"/>
  <c r="R1096" i="20" s="1"/>
  <c r="P1093" i="20"/>
  <c r="Q1093" i="20" s="1"/>
  <c r="R1093" i="20" s="1"/>
  <c r="P1090" i="20"/>
  <c r="Q1090" i="20" s="1"/>
  <c r="R1090" i="20" s="1"/>
  <c r="P1087" i="20"/>
  <c r="Q1087" i="20" s="1"/>
  <c r="R1087" i="20" s="1"/>
  <c r="P1084" i="20"/>
  <c r="Q1084" i="20" s="1"/>
  <c r="R1084" i="20" s="1"/>
  <c r="P1081" i="20"/>
  <c r="Q1081" i="20" s="1"/>
  <c r="R1081" i="20" s="1"/>
  <c r="P1078" i="20"/>
  <c r="Q1078" i="20" s="1"/>
  <c r="R1078" i="20" s="1"/>
  <c r="P1075" i="20"/>
  <c r="Q1075" i="20" s="1"/>
  <c r="R1075" i="20" s="1"/>
  <c r="P1072" i="20"/>
  <c r="Q1072" i="20" s="1"/>
  <c r="R1072" i="20" s="1"/>
  <c r="P1069" i="20"/>
  <c r="Q1069" i="20" s="1"/>
  <c r="R1069" i="20" s="1"/>
  <c r="P1066" i="20"/>
  <c r="Q1066" i="20" s="1"/>
  <c r="R1066" i="20" s="1"/>
  <c r="P1063" i="20"/>
  <c r="Q1063" i="20" s="1"/>
  <c r="R1063" i="20" s="1"/>
  <c r="P1060" i="20"/>
  <c r="Q1060" i="20" s="1"/>
  <c r="R1060" i="20" s="1"/>
  <c r="P1057" i="20"/>
  <c r="Q1057" i="20" s="1"/>
  <c r="R1057" i="20" s="1"/>
  <c r="P1054" i="20"/>
  <c r="Q1054" i="20" s="1"/>
  <c r="R1054" i="20" s="1"/>
  <c r="P1051" i="20"/>
  <c r="Q1051" i="20" s="1"/>
  <c r="R1051" i="20" s="1"/>
  <c r="P1287" i="20"/>
  <c r="Q1287" i="20" s="1"/>
  <c r="R1287" i="20" s="1"/>
  <c r="P1142" i="20"/>
  <c r="Q1142" i="20" s="1"/>
  <c r="R1142" i="20" s="1"/>
  <c r="P1153" i="20"/>
  <c r="Q1153" i="20" s="1"/>
  <c r="R1153" i="20" s="1"/>
  <c r="P1146" i="20"/>
  <c r="Q1146" i="20" s="1"/>
  <c r="R1146" i="20" s="1"/>
  <c r="P1136" i="20"/>
  <c r="Q1136" i="20" s="1"/>
  <c r="R1136" i="20" s="1"/>
  <c r="P1134" i="20"/>
  <c r="Q1134" i="20" s="1"/>
  <c r="R1134" i="20" s="1"/>
  <c r="P1302" i="20"/>
  <c r="Q1302" i="20" s="1"/>
  <c r="R1302" i="20" s="1"/>
  <c r="P1256" i="20"/>
  <c r="Q1256" i="20" s="1"/>
  <c r="R1256" i="20" s="1"/>
  <c r="P1320" i="20"/>
  <c r="Q1320" i="20" s="1"/>
  <c r="R1320" i="20" s="1"/>
  <c r="P1176" i="20"/>
  <c r="Q1176" i="20" s="1"/>
  <c r="R1176" i="20" s="1"/>
  <c r="P1173" i="20"/>
  <c r="Q1173" i="20" s="1"/>
  <c r="R1173" i="20" s="1"/>
  <c r="P1170" i="20"/>
  <c r="Q1170" i="20" s="1"/>
  <c r="R1170" i="20" s="1"/>
  <c r="P1167" i="20"/>
  <c r="Q1167" i="20" s="1"/>
  <c r="R1167" i="20" s="1"/>
  <c r="P1164" i="20"/>
  <c r="Q1164" i="20" s="1"/>
  <c r="R1164" i="20" s="1"/>
  <c r="P1161" i="20"/>
  <c r="Q1161" i="20" s="1"/>
  <c r="R1161" i="20" s="1"/>
  <c r="P1158" i="20"/>
  <c r="Q1158" i="20" s="1"/>
  <c r="R1158" i="20" s="1"/>
  <c r="P1150" i="20"/>
  <c r="Q1150" i="20" s="1"/>
  <c r="R1150" i="20" s="1"/>
  <c r="P1148" i="20"/>
  <c r="Q1148" i="20" s="1"/>
  <c r="R1148" i="20" s="1"/>
  <c r="P1132" i="20"/>
  <c r="Q1132" i="20" s="1"/>
  <c r="R1132" i="20" s="1"/>
  <c r="P1127" i="20"/>
  <c r="Q1127" i="20" s="1"/>
  <c r="R1127" i="20" s="1"/>
  <c r="P1124" i="20"/>
  <c r="Q1124" i="20" s="1"/>
  <c r="R1124" i="20" s="1"/>
  <c r="P1121" i="20"/>
  <c r="Q1121" i="20" s="1"/>
  <c r="R1121" i="20" s="1"/>
  <c r="P1118" i="20"/>
  <c r="Q1118" i="20" s="1"/>
  <c r="R1118" i="20" s="1"/>
  <c r="P1115" i="20"/>
  <c r="Q1115" i="20" s="1"/>
  <c r="R1115" i="20" s="1"/>
  <c r="P1112" i="20"/>
  <c r="Q1112" i="20" s="1"/>
  <c r="R1112" i="20" s="1"/>
  <c r="P1109" i="20"/>
  <c r="Q1109" i="20" s="1"/>
  <c r="R1109" i="20" s="1"/>
  <c r="P1106" i="20"/>
  <c r="Q1106" i="20" s="1"/>
  <c r="R1106" i="20" s="1"/>
  <c r="P1103" i="20"/>
  <c r="Q1103" i="20" s="1"/>
  <c r="R1103" i="20" s="1"/>
  <c r="P1100" i="20"/>
  <c r="Q1100" i="20" s="1"/>
  <c r="R1100" i="20" s="1"/>
  <c r="P1097" i="20"/>
  <c r="Q1097" i="20" s="1"/>
  <c r="R1097" i="20" s="1"/>
  <c r="P1094" i="20"/>
  <c r="Q1094" i="20" s="1"/>
  <c r="R1094" i="20" s="1"/>
  <c r="P1091" i="20"/>
  <c r="Q1091" i="20" s="1"/>
  <c r="R1091" i="20" s="1"/>
  <c r="P1088" i="20"/>
  <c r="Q1088" i="20" s="1"/>
  <c r="R1088" i="20" s="1"/>
  <c r="P1085" i="20"/>
  <c r="Q1085" i="20" s="1"/>
  <c r="R1085" i="20" s="1"/>
  <c r="P1082" i="20"/>
  <c r="Q1082" i="20" s="1"/>
  <c r="R1082" i="20" s="1"/>
  <c r="P1079" i="20"/>
  <c r="Q1079" i="20" s="1"/>
  <c r="R1079" i="20" s="1"/>
  <c r="P1076" i="20"/>
  <c r="Q1076" i="20" s="1"/>
  <c r="R1076" i="20" s="1"/>
  <c r="P1073" i="20"/>
  <c r="Q1073" i="20" s="1"/>
  <c r="R1073" i="20" s="1"/>
  <c r="P1070" i="20"/>
  <c r="Q1070" i="20" s="1"/>
  <c r="R1070" i="20" s="1"/>
  <c r="P1179" i="20"/>
  <c r="Q1179" i="20" s="1"/>
  <c r="R1179" i="20" s="1"/>
  <c r="P1155" i="20"/>
  <c r="Q1155" i="20" s="1"/>
  <c r="R1155" i="20" s="1"/>
  <c r="P1269" i="20"/>
  <c r="Q1269" i="20" s="1"/>
  <c r="R1269" i="20" s="1"/>
  <c r="P1143" i="20"/>
  <c r="Q1143" i="20" s="1"/>
  <c r="R1143" i="20" s="1"/>
  <c r="P1141" i="20"/>
  <c r="Q1141" i="20" s="1"/>
  <c r="R1141" i="20" s="1"/>
  <c r="P1137" i="20"/>
  <c r="Q1137" i="20" s="1"/>
  <c r="R1137" i="20" s="1"/>
  <c r="P1130" i="20"/>
  <c r="Q1130" i="20" s="1"/>
  <c r="R1130" i="20" s="1"/>
  <c r="P1185" i="20"/>
  <c r="Q1185" i="20" s="1"/>
  <c r="R1185" i="20" s="1"/>
  <c r="P1125" i="20"/>
  <c r="Q1125" i="20" s="1"/>
  <c r="R1125" i="20" s="1"/>
  <c r="P1049" i="20"/>
  <c r="Q1049" i="20" s="1"/>
  <c r="R1049" i="20" s="1"/>
  <c r="P1045" i="20"/>
  <c r="Q1045" i="20" s="1"/>
  <c r="R1045" i="20" s="1"/>
  <c r="P1043" i="20"/>
  <c r="Q1043" i="20" s="1"/>
  <c r="R1043" i="20" s="1"/>
  <c r="P1039" i="20"/>
  <c r="Q1039" i="20" s="1"/>
  <c r="R1039" i="20" s="1"/>
  <c r="P1037" i="20"/>
  <c r="Q1037" i="20" s="1"/>
  <c r="R1037" i="20" s="1"/>
  <c r="P1033" i="20"/>
  <c r="Q1033" i="20" s="1"/>
  <c r="R1033" i="20" s="1"/>
  <c r="P1031" i="20"/>
  <c r="Q1031" i="20" s="1"/>
  <c r="R1031" i="20" s="1"/>
  <c r="P1027" i="20"/>
  <c r="Q1027" i="20" s="1"/>
  <c r="R1027" i="20" s="1"/>
  <c r="P1025" i="20"/>
  <c r="Q1025" i="20" s="1"/>
  <c r="R1025" i="20" s="1"/>
  <c r="P1021" i="20"/>
  <c r="Q1021" i="20" s="1"/>
  <c r="R1021" i="20" s="1"/>
  <c r="P1019" i="20"/>
  <c r="Q1019" i="20" s="1"/>
  <c r="R1019" i="20" s="1"/>
  <c r="P1104" i="20"/>
  <c r="Q1104" i="20" s="1"/>
  <c r="R1104" i="20" s="1"/>
  <c r="P1086" i="20"/>
  <c r="Q1086" i="20" s="1"/>
  <c r="R1086" i="20" s="1"/>
  <c r="P1047" i="20"/>
  <c r="Q1047" i="20" s="1"/>
  <c r="R1047" i="20" s="1"/>
  <c r="P1041" i="20"/>
  <c r="Q1041" i="20" s="1"/>
  <c r="R1041" i="20" s="1"/>
  <c r="P1035" i="20"/>
  <c r="Q1035" i="20" s="1"/>
  <c r="R1035" i="20" s="1"/>
  <c r="P1029" i="20"/>
  <c r="Q1029" i="20" s="1"/>
  <c r="R1029" i="20" s="1"/>
  <c r="P1023" i="20"/>
  <c r="Q1023" i="20" s="1"/>
  <c r="R1023" i="20" s="1"/>
  <c r="P1119" i="20"/>
  <c r="Q1119" i="20" s="1"/>
  <c r="R1119" i="20" s="1"/>
  <c r="P1068" i="20"/>
  <c r="Q1068" i="20" s="1"/>
  <c r="R1068" i="20" s="1"/>
  <c r="P1065" i="20"/>
  <c r="Q1065" i="20" s="1"/>
  <c r="R1065" i="20" s="1"/>
  <c r="P1062" i="20"/>
  <c r="Q1062" i="20" s="1"/>
  <c r="R1062" i="20" s="1"/>
  <c r="P1059" i="20"/>
  <c r="Q1059" i="20" s="1"/>
  <c r="R1059" i="20" s="1"/>
  <c r="P1056" i="20"/>
  <c r="Q1056" i="20" s="1"/>
  <c r="R1056" i="20" s="1"/>
  <c r="P1135" i="20"/>
  <c r="Q1135" i="20" s="1"/>
  <c r="R1135" i="20" s="1"/>
  <c r="P1098" i="20"/>
  <c r="Q1098" i="20" s="1"/>
  <c r="R1098" i="20" s="1"/>
  <c r="P1089" i="20"/>
  <c r="Q1089" i="20" s="1"/>
  <c r="R1089" i="20" s="1"/>
  <c r="P1071" i="20"/>
  <c r="Q1071" i="20" s="1"/>
  <c r="R1071" i="20" s="1"/>
  <c r="P1017" i="20"/>
  <c r="Q1017" i="20" s="1"/>
  <c r="R1017" i="20" s="1"/>
  <c r="P1014" i="20"/>
  <c r="Q1014" i="20" s="1"/>
  <c r="R1014" i="20" s="1"/>
  <c r="P1011" i="20"/>
  <c r="Q1011" i="20" s="1"/>
  <c r="R1011" i="20" s="1"/>
  <c r="P1008" i="20"/>
  <c r="Q1008" i="20" s="1"/>
  <c r="R1008" i="20" s="1"/>
  <c r="P1005" i="20"/>
  <c r="Q1005" i="20" s="1"/>
  <c r="R1005" i="20" s="1"/>
  <c r="P1002" i="20"/>
  <c r="Q1002" i="20" s="1"/>
  <c r="R1002" i="20" s="1"/>
  <c r="P999" i="20"/>
  <c r="Q999" i="20" s="1"/>
  <c r="R999" i="20" s="1"/>
  <c r="P996" i="20"/>
  <c r="Q996" i="20" s="1"/>
  <c r="R996" i="20" s="1"/>
  <c r="P993" i="20"/>
  <c r="Q993" i="20" s="1"/>
  <c r="R993" i="20" s="1"/>
  <c r="P990" i="20"/>
  <c r="Q990" i="20" s="1"/>
  <c r="R990" i="20" s="1"/>
  <c r="P987" i="20"/>
  <c r="Q987" i="20" s="1"/>
  <c r="R987" i="20" s="1"/>
  <c r="P984" i="20"/>
  <c r="Q984" i="20" s="1"/>
  <c r="R984" i="20" s="1"/>
  <c r="P981" i="20"/>
  <c r="Q981" i="20" s="1"/>
  <c r="R981" i="20" s="1"/>
  <c r="P978" i="20"/>
  <c r="Q978" i="20" s="1"/>
  <c r="R978" i="20" s="1"/>
  <c r="P975" i="20"/>
  <c r="Q975" i="20" s="1"/>
  <c r="R975" i="20" s="1"/>
  <c r="P972" i="20"/>
  <c r="Q972" i="20" s="1"/>
  <c r="R972" i="20" s="1"/>
  <c r="P969" i="20"/>
  <c r="Q969" i="20" s="1"/>
  <c r="R969" i="20" s="1"/>
  <c r="P966" i="20"/>
  <c r="Q966" i="20" s="1"/>
  <c r="R966" i="20" s="1"/>
  <c r="P963" i="20"/>
  <c r="Q963" i="20" s="1"/>
  <c r="R963" i="20" s="1"/>
  <c r="P960" i="20"/>
  <c r="Q960" i="20" s="1"/>
  <c r="R960" i="20" s="1"/>
  <c r="P957" i="20"/>
  <c r="Q957" i="20" s="1"/>
  <c r="R957" i="20" s="1"/>
  <c r="P954" i="20"/>
  <c r="Q954" i="20" s="1"/>
  <c r="R954" i="20" s="1"/>
  <c r="P951" i="20"/>
  <c r="Q951" i="20" s="1"/>
  <c r="R951" i="20" s="1"/>
  <c r="P948" i="20"/>
  <c r="Q948" i="20" s="1"/>
  <c r="R948" i="20" s="1"/>
  <c r="P945" i="20"/>
  <c r="Q945" i="20" s="1"/>
  <c r="R945" i="20" s="1"/>
  <c r="P942" i="20"/>
  <c r="Q942" i="20" s="1"/>
  <c r="R942" i="20" s="1"/>
  <c r="P939" i="20"/>
  <c r="Q939" i="20" s="1"/>
  <c r="R939" i="20" s="1"/>
  <c r="P1113" i="20"/>
  <c r="Q1113" i="20" s="1"/>
  <c r="R1113" i="20" s="1"/>
  <c r="P1053" i="20"/>
  <c r="Q1053" i="20" s="1"/>
  <c r="R1053" i="20" s="1"/>
  <c r="P1128" i="20"/>
  <c r="Q1128" i="20" s="1"/>
  <c r="R1128" i="20" s="1"/>
  <c r="P1074" i="20"/>
  <c r="Q1074" i="20" s="1"/>
  <c r="R1074" i="20" s="1"/>
  <c r="P1067" i="20"/>
  <c r="Q1067" i="20" s="1"/>
  <c r="R1067" i="20" s="1"/>
  <c r="P1064" i="20"/>
  <c r="Q1064" i="20" s="1"/>
  <c r="R1064" i="20" s="1"/>
  <c r="P1061" i="20"/>
  <c r="Q1061" i="20" s="1"/>
  <c r="R1061" i="20" s="1"/>
  <c r="P1058" i="20"/>
  <c r="Q1058" i="20" s="1"/>
  <c r="R1058" i="20" s="1"/>
  <c r="P1393" i="20"/>
  <c r="Q1393" i="20" s="1"/>
  <c r="R1393" i="20" s="1"/>
  <c r="P1107" i="20"/>
  <c r="Q1107" i="20" s="1"/>
  <c r="R1107" i="20" s="1"/>
  <c r="P1092" i="20"/>
  <c r="Q1092" i="20" s="1"/>
  <c r="R1092" i="20" s="1"/>
  <c r="P1055" i="20"/>
  <c r="Q1055" i="20" s="1"/>
  <c r="R1055" i="20" s="1"/>
  <c r="P1048" i="20"/>
  <c r="Q1048" i="20" s="1"/>
  <c r="R1048" i="20" s="1"/>
  <c r="P1046" i="20"/>
  <c r="Q1046" i="20" s="1"/>
  <c r="R1046" i="20" s="1"/>
  <c r="P1042" i="20"/>
  <c r="Q1042" i="20" s="1"/>
  <c r="R1042" i="20" s="1"/>
  <c r="P1040" i="20"/>
  <c r="Q1040" i="20" s="1"/>
  <c r="R1040" i="20" s="1"/>
  <c r="P1036" i="20"/>
  <c r="Q1036" i="20" s="1"/>
  <c r="R1036" i="20" s="1"/>
  <c r="P1034" i="20"/>
  <c r="Q1034" i="20" s="1"/>
  <c r="R1034" i="20" s="1"/>
  <c r="P1030" i="20"/>
  <c r="Q1030" i="20" s="1"/>
  <c r="R1030" i="20" s="1"/>
  <c r="P1028" i="20"/>
  <c r="Q1028" i="20" s="1"/>
  <c r="R1028" i="20" s="1"/>
  <c r="P1024" i="20"/>
  <c r="Q1024" i="20" s="1"/>
  <c r="R1024" i="20" s="1"/>
  <c r="P1022" i="20"/>
  <c r="Q1022" i="20" s="1"/>
  <c r="R1022" i="20" s="1"/>
  <c r="P1147" i="20"/>
  <c r="Q1147" i="20" s="1"/>
  <c r="R1147" i="20" s="1"/>
  <c r="P1122" i="20"/>
  <c r="Q1122" i="20" s="1"/>
  <c r="R1122" i="20" s="1"/>
  <c r="P1077" i="20"/>
  <c r="Q1077" i="20" s="1"/>
  <c r="R1077" i="20" s="1"/>
  <c r="P1044" i="20"/>
  <c r="Q1044" i="20" s="1"/>
  <c r="R1044" i="20" s="1"/>
  <c r="P1038" i="20"/>
  <c r="Q1038" i="20" s="1"/>
  <c r="R1038" i="20" s="1"/>
  <c r="P1032" i="20"/>
  <c r="Q1032" i="20" s="1"/>
  <c r="R1032" i="20" s="1"/>
  <c r="P1026" i="20"/>
  <c r="Q1026" i="20" s="1"/>
  <c r="R1026" i="20" s="1"/>
  <c r="P1020" i="20"/>
  <c r="Q1020" i="20" s="1"/>
  <c r="R1020" i="20" s="1"/>
  <c r="P1018" i="20"/>
  <c r="Q1018" i="20" s="1"/>
  <c r="R1018" i="20" s="1"/>
  <c r="P1015" i="20"/>
  <c r="Q1015" i="20" s="1"/>
  <c r="R1015" i="20" s="1"/>
  <c r="P1012" i="20"/>
  <c r="Q1012" i="20" s="1"/>
  <c r="R1012" i="20" s="1"/>
  <c r="P1009" i="20"/>
  <c r="Q1009" i="20" s="1"/>
  <c r="R1009" i="20" s="1"/>
  <c r="P1006" i="20"/>
  <c r="Q1006" i="20" s="1"/>
  <c r="R1006" i="20" s="1"/>
  <c r="P1003" i="20"/>
  <c r="Q1003" i="20" s="1"/>
  <c r="R1003" i="20" s="1"/>
  <c r="P1000" i="20"/>
  <c r="Q1000" i="20" s="1"/>
  <c r="R1000" i="20" s="1"/>
  <c r="P997" i="20"/>
  <c r="Q997" i="20" s="1"/>
  <c r="R997" i="20" s="1"/>
  <c r="P994" i="20"/>
  <c r="Q994" i="20" s="1"/>
  <c r="R994" i="20" s="1"/>
  <c r="P991" i="20"/>
  <c r="Q991" i="20" s="1"/>
  <c r="R991" i="20" s="1"/>
  <c r="P988" i="20"/>
  <c r="Q988" i="20" s="1"/>
  <c r="R988" i="20" s="1"/>
  <c r="P985" i="20"/>
  <c r="Q985" i="20" s="1"/>
  <c r="R985" i="20" s="1"/>
  <c r="P982" i="20"/>
  <c r="Q982" i="20" s="1"/>
  <c r="R982" i="20" s="1"/>
  <c r="P1139" i="20"/>
  <c r="Q1139" i="20" s="1"/>
  <c r="R1139" i="20" s="1"/>
  <c r="P1101" i="20"/>
  <c r="Q1101" i="20" s="1"/>
  <c r="R1101" i="20" s="1"/>
  <c r="P1052" i="20"/>
  <c r="Q1052" i="20" s="1"/>
  <c r="R1052" i="20" s="1"/>
  <c r="P1050" i="20"/>
  <c r="Q1050" i="20" s="1"/>
  <c r="R1050" i="20" s="1"/>
  <c r="P1145" i="20"/>
  <c r="Q1145" i="20" s="1"/>
  <c r="R1145" i="20" s="1"/>
  <c r="P1110" i="20"/>
  <c r="Q1110" i="20" s="1"/>
  <c r="R1110" i="20" s="1"/>
  <c r="P1083" i="20"/>
  <c r="Q1083" i="20" s="1"/>
  <c r="R1083" i="20" s="1"/>
  <c r="P1016" i="20"/>
  <c r="Q1016" i="20" s="1"/>
  <c r="R1016" i="20" s="1"/>
  <c r="P1013" i="20"/>
  <c r="Q1013" i="20" s="1"/>
  <c r="R1013" i="20" s="1"/>
  <c r="P1010" i="20"/>
  <c r="Q1010" i="20" s="1"/>
  <c r="R1010" i="20" s="1"/>
  <c r="P1007" i="20"/>
  <c r="Q1007" i="20" s="1"/>
  <c r="R1007" i="20" s="1"/>
  <c r="P1004" i="20"/>
  <c r="Q1004" i="20" s="1"/>
  <c r="R1004" i="20" s="1"/>
  <c r="P1001" i="20"/>
  <c r="Q1001" i="20" s="1"/>
  <c r="R1001" i="20" s="1"/>
  <c r="P998" i="20"/>
  <c r="Q998" i="20" s="1"/>
  <c r="R998" i="20" s="1"/>
  <c r="P995" i="20"/>
  <c r="Q995" i="20" s="1"/>
  <c r="R995" i="20" s="1"/>
  <c r="P992" i="20"/>
  <c r="Q992" i="20" s="1"/>
  <c r="R992" i="20" s="1"/>
  <c r="P989" i="20"/>
  <c r="Q989" i="20" s="1"/>
  <c r="R989" i="20" s="1"/>
  <c r="P986" i="20"/>
  <c r="Q986" i="20" s="1"/>
  <c r="R986" i="20" s="1"/>
  <c r="P983" i="20"/>
  <c r="Q983" i="20" s="1"/>
  <c r="R983" i="20" s="1"/>
  <c r="P980" i="20"/>
  <c r="Q980" i="20" s="1"/>
  <c r="R980" i="20" s="1"/>
  <c r="P977" i="20"/>
  <c r="Q977" i="20" s="1"/>
  <c r="R977" i="20" s="1"/>
  <c r="P974" i="20"/>
  <c r="Q974" i="20" s="1"/>
  <c r="R974" i="20" s="1"/>
  <c r="P971" i="20"/>
  <c r="Q971" i="20" s="1"/>
  <c r="R971" i="20" s="1"/>
  <c r="P968" i="20"/>
  <c r="Q968" i="20" s="1"/>
  <c r="R968" i="20" s="1"/>
  <c r="P965" i="20"/>
  <c r="Q965" i="20" s="1"/>
  <c r="R965" i="20" s="1"/>
  <c r="P962" i="20"/>
  <c r="Q962" i="20" s="1"/>
  <c r="R962" i="20" s="1"/>
  <c r="P979" i="20"/>
  <c r="Q979" i="20" s="1"/>
  <c r="R979" i="20" s="1"/>
  <c r="P926" i="20"/>
  <c r="Q926" i="20" s="1"/>
  <c r="R926" i="20" s="1"/>
  <c r="P923" i="20"/>
  <c r="Q923" i="20" s="1"/>
  <c r="R923" i="20" s="1"/>
  <c r="P920" i="20"/>
  <c r="Q920" i="20" s="1"/>
  <c r="R920" i="20" s="1"/>
  <c r="P917" i="20"/>
  <c r="Q917" i="20" s="1"/>
  <c r="R917" i="20" s="1"/>
  <c r="P914" i="20"/>
  <c r="Q914" i="20" s="1"/>
  <c r="R914" i="20" s="1"/>
  <c r="P911" i="20"/>
  <c r="Q911" i="20" s="1"/>
  <c r="R911" i="20" s="1"/>
  <c r="P908" i="20"/>
  <c r="Q908" i="20" s="1"/>
  <c r="R908" i="20" s="1"/>
  <c r="P905" i="20"/>
  <c r="Q905" i="20" s="1"/>
  <c r="R905" i="20" s="1"/>
  <c r="P902" i="20"/>
  <c r="Q902" i="20" s="1"/>
  <c r="R902" i="20" s="1"/>
  <c r="P899" i="20"/>
  <c r="Q899" i="20" s="1"/>
  <c r="R899" i="20" s="1"/>
  <c r="P896" i="20"/>
  <c r="Q896" i="20" s="1"/>
  <c r="R896" i="20" s="1"/>
  <c r="P893" i="20"/>
  <c r="Q893" i="20" s="1"/>
  <c r="R893" i="20" s="1"/>
  <c r="P890" i="20"/>
  <c r="Q890" i="20" s="1"/>
  <c r="R890" i="20" s="1"/>
  <c r="P887" i="20"/>
  <c r="Q887" i="20" s="1"/>
  <c r="R887" i="20" s="1"/>
  <c r="P884" i="20"/>
  <c r="Q884" i="20" s="1"/>
  <c r="R884" i="20" s="1"/>
  <c r="P881" i="20"/>
  <c r="Q881" i="20" s="1"/>
  <c r="R881" i="20" s="1"/>
  <c r="P878" i="20"/>
  <c r="Q878" i="20" s="1"/>
  <c r="R878" i="20" s="1"/>
  <c r="P875" i="20"/>
  <c r="Q875" i="20" s="1"/>
  <c r="R875" i="20" s="1"/>
  <c r="P872" i="20"/>
  <c r="Q872" i="20" s="1"/>
  <c r="R872" i="20" s="1"/>
  <c r="P869" i="20"/>
  <c r="Q869" i="20" s="1"/>
  <c r="R869" i="20" s="1"/>
  <c r="P866" i="20"/>
  <c r="Q866" i="20" s="1"/>
  <c r="R866" i="20" s="1"/>
  <c r="P863" i="20"/>
  <c r="Q863" i="20" s="1"/>
  <c r="R863" i="20" s="1"/>
  <c r="P860" i="20"/>
  <c r="Q860" i="20" s="1"/>
  <c r="R860" i="20" s="1"/>
  <c r="P857" i="20"/>
  <c r="Q857" i="20" s="1"/>
  <c r="R857" i="20" s="1"/>
  <c r="P854" i="20"/>
  <c r="Q854" i="20" s="1"/>
  <c r="R854" i="20" s="1"/>
  <c r="P851" i="20"/>
  <c r="Q851" i="20" s="1"/>
  <c r="R851" i="20" s="1"/>
  <c r="P848" i="20"/>
  <c r="Q848" i="20" s="1"/>
  <c r="R848" i="20" s="1"/>
  <c r="P845" i="20"/>
  <c r="Q845" i="20" s="1"/>
  <c r="R845" i="20" s="1"/>
  <c r="P842" i="20"/>
  <c r="Q842" i="20" s="1"/>
  <c r="R842" i="20" s="1"/>
  <c r="P839" i="20"/>
  <c r="Q839" i="20" s="1"/>
  <c r="R839" i="20" s="1"/>
  <c r="P836" i="20"/>
  <c r="Q836" i="20" s="1"/>
  <c r="R836" i="20" s="1"/>
  <c r="P833" i="20"/>
  <c r="Q833" i="20" s="1"/>
  <c r="R833" i="20" s="1"/>
  <c r="P830" i="20"/>
  <c r="Q830" i="20" s="1"/>
  <c r="R830" i="20" s="1"/>
  <c r="P827" i="20"/>
  <c r="Q827" i="20" s="1"/>
  <c r="R827" i="20" s="1"/>
  <c r="P824" i="20"/>
  <c r="Q824" i="20" s="1"/>
  <c r="R824" i="20" s="1"/>
  <c r="P821" i="20"/>
  <c r="Q821" i="20" s="1"/>
  <c r="R821" i="20" s="1"/>
  <c r="P818" i="20"/>
  <c r="Q818" i="20" s="1"/>
  <c r="R818" i="20" s="1"/>
  <c r="P815" i="20"/>
  <c r="Q815" i="20" s="1"/>
  <c r="R815" i="20" s="1"/>
  <c r="P812" i="20"/>
  <c r="Q812" i="20" s="1"/>
  <c r="R812" i="20" s="1"/>
  <c r="P809" i="20"/>
  <c r="Q809" i="20" s="1"/>
  <c r="R809" i="20" s="1"/>
  <c r="P806" i="20"/>
  <c r="Q806" i="20" s="1"/>
  <c r="R806" i="20" s="1"/>
  <c r="P803" i="20"/>
  <c r="Q803" i="20" s="1"/>
  <c r="R803" i="20" s="1"/>
  <c r="P800" i="20"/>
  <c r="Q800" i="20" s="1"/>
  <c r="R800" i="20" s="1"/>
  <c r="P797" i="20"/>
  <c r="Q797" i="20" s="1"/>
  <c r="R797" i="20" s="1"/>
  <c r="P794" i="20"/>
  <c r="Q794" i="20" s="1"/>
  <c r="R794" i="20" s="1"/>
  <c r="P791" i="20"/>
  <c r="Q791" i="20" s="1"/>
  <c r="R791" i="20" s="1"/>
  <c r="P788" i="20"/>
  <c r="Q788" i="20" s="1"/>
  <c r="R788" i="20" s="1"/>
  <c r="P785" i="20"/>
  <c r="Q785" i="20" s="1"/>
  <c r="R785" i="20" s="1"/>
  <c r="P782" i="20"/>
  <c r="Q782" i="20" s="1"/>
  <c r="R782" i="20" s="1"/>
  <c r="P779" i="20"/>
  <c r="Q779" i="20" s="1"/>
  <c r="R779" i="20" s="1"/>
  <c r="P776" i="20"/>
  <c r="Q776" i="20" s="1"/>
  <c r="R776" i="20" s="1"/>
  <c r="P773" i="20"/>
  <c r="Q773" i="20" s="1"/>
  <c r="R773" i="20" s="1"/>
  <c r="P770" i="20"/>
  <c r="Q770" i="20" s="1"/>
  <c r="R770" i="20" s="1"/>
  <c r="P767" i="20"/>
  <c r="Q767" i="20" s="1"/>
  <c r="R767" i="20" s="1"/>
  <c r="P764" i="20"/>
  <c r="Q764" i="20" s="1"/>
  <c r="R764" i="20" s="1"/>
  <c r="P761" i="20"/>
  <c r="Q761" i="20" s="1"/>
  <c r="R761" i="20" s="1"/>
  <c r="P758" i="20"/>
  <c r="Q758" i="20" s="1"/>
  <c r="R758" i="20" s="1"/>
  <c r="P755" i="20"/>
  <c r="Q755" i="20" s="1"/>
  <c r="R755" i="20" s="1"/>
  <c r="P752" i="20"/>
  <c r="Q752" i="20" s="1"/>
  <c r="R752" i="20" s="1"/>
  <c r="P749" i="20"/>
  <c r="Q749" i="20" s="1"/>
  <c r="R749" i="20" s="1"/>
  <c r="P746" i="20"/>
  <c r="Q746" i="20" s="1"/>
  <c r="R746" i="20" s="1"/>
  <c r="P743" i="20"/>
  <c r="Q743" i="20" s="1"/>
  <c r="R743" i="20" s="1"/>
  <c r="P740" i="20"/>
  <c r="Q740" i="20" s="1"/>
  <c r="R740" i="20" s="1"/>
  <c r="P737" i="20"/>
  <c r="Q737" i="20" s="1"/>
  <c r="R737" i="20" s="1"/>
  <c r="P734" i="20"/>
  <c r="Q734" i="20" s="1"/>
  <c r="R734" i="20" s="1"/>
  <c r="P731" i="20"/>
  <c r="Q731" i="20" s="1"/>
  <c r="R731" i="20" s="1"/>
  <c r="P728" i="20"/>
  <c r="Q728" i="20" s="1"/>
  <c r="R728" i="20" s="1"/>
  <c r="P725" i="20"/>
  <c r="Q725" i="20" s="1"/>
  <c r="R725" i="20" s="1"/>
  <c r="P722" i="20"/>
  <c r="Q722" i="20" s="1"/>
  <c r="R722" i="20" s="1"/>
  <c r="P940" i="20"/>
  <c r="Q940" i="20" s="1"/>
  <c r="R940" i="20" s="1"/>
  <c r="P936" i="20"/>
  <c r="Q936" i="20" s="1"/>
  <c r="R936" i="20" s="1"/>
  <c r="P1152" i="20"/>
  <c r="Q1152" i="20" s="1"/>
  <c r="R1152" i="20" s="1"/>
  <c r="P955" i="20"/>
  <c r="Q955" i="20" s="1"/>
  <c r="R955" i="20" s="1"/>
  <c r="P953" i="20"/>
  <c r="Q953" i="20" s="1"/>
  <c r="R953" i="20" s="1"/>
  <c r="P946" i="20"/>
  <c r="Q946" i="20" s="1"/>
  <c r="R946" i="20" s="1"/>
  <c r="P944" i="20"/>
  <c r="Q944" i="20" s="1"/>
  <c r="R944" i="20" s="1"/>
  <c r="P938" i="20"/>
  <c r="Q938" i="20" s="1"/>
  <c r="R938" i="20" s="1"/>
  <c r="P929" i="20"/>
  <c r="Q929" i="20" s="1"/>
  <c r="R929" i="20" s="1"/>
  <c r="P934" i="20"/>
  <c r="Q934" i="20" s="1"/>
  <c r="R934" i="20" s="1"/>
  <c r="P927" i="20"/>
  <c r="Q927" i="20" s="1"/>
  <c r="R927" i="20" s="1"/>
  <c r="P924" i="20"/>
  <c r="Q924" i="20" s="1"/>
  <c r="R924" i="20" s="1"/>
  <c r="P921" i="20"/>
  <c r="Q921" i="20" s="1"/>
  <c r="R921" i="20" s="1"/>
  <c r="P918" i="20"/>
  <c r="Q918" i="20" s="1"/>
  <c r="R918" i="20" s="1"/>
  <c r="P915" i="20"/>
  <c r="Q915" i="20" s="1"/>
  <c r="R915" i="20" s="1"/>
  <c r="P912" i="20"/>
  <c r="Q912" i="20" s="1"/>
  <c r="R912" i="20" s="1"/>
  <c r="P909" i="20"/>
  <c r="Q909" i="20" s="1"/>
  <c r="R909" i="20" s="1"/>
  <c r="P906" i="20"/>
  <c r="Q906" i="20" s="1"/>
  <c r="R906" i="20" s="1"/>
  <c r="P903" i="20"/>
  <c r="Q903" i="20" s="1"/>
  <c r="R903" i="20" s="1"/>
  <c r="P900" i="20"/>
  <c r="Q900" i="20" s="1"/>
  <c r="R900" i="20" s="1"/>
  <c r="P897" i="20"/>
  <c r="Q897" i="20" s="1"/>
  <c r="R897" i="20" s="1"/>
  <c r="P894" i="20"/>
  <c r="Q894" i="20" s="1"/>
  <c r="R894" i="20" s="1"/>
  <c r="P891" i="20"/>
  <c r="Q891" i="20" s="1"/>
  <c r="R891" i="20" s="1"/>
  <c r="P888" i="20"/>
  <c r="Q888" i="20" s="1"/>
  <c r="R888" i="20" s="1"/>
  <c r="P885" i="20"/>
  <c r="Q885" i="20" s="1"/>
  <c r="R885" i="20" s="1"/>
  <c r="P882" i="20"/>
  <c r="Q882" i="20" s="1"/>
  <c r="R882" i="20" s="1"/>
  <c r="P879" i="20"/>
  <c r="Q879" i="20" s="1"/>
  <c r="R879" i="20" s="1"/>
  <c r="P876" i="20"/>
  <c r="Q876" i="20" s="1"/>
  <c r="R876" i="20" s="1"/>
  <c r="P873" i="20"/>
  <c r="Q873" i="20" s="1"/>
  <c r="R873" i="20" s="1"/>
  <c r="P870" i="20"/>
  <c r="Q870" i="20" s="1"/>
  <c r="R870" i="20" s="1"/>
  <c r="P867" i="20"/>
  <c r="Q867" i="20" s="1"/>
  <c r="R867" i="20" s="1"/>
  <c r="P864" i="20"/>
  <c r="Q864" i="20" s="1"/>
  <c r="R864" i="20" s="1"/>
  <c r="P861" i="20"/>
  <c r="Q861" i="20" s="1"/>
  <c r="R861" i="20" s="1"/>
  <c r="P858" i="20"/>
  <c r="Q858" i="20" s="1"/>
  <c r="R858" i="20" s="1"/>
  <c r="P855" i="20"/>
  <c r="Q855" i="20" s="1"/>
  <c r="R855" i="20" s="1"/>
  <c r="P852" i="20"/>
  <c r="Q852" i="20" s="1"/>
  <c r="R852" i="20" s="1"/>
  <c r="P849" i="20"/>
  <c r="Q849" i="20" s="1"/>
  <c r="R849" i="20" s="1"/>
  <c r="P846" i="20"/>
  <c r="Q846" i="20" s="1"/>
  <c r="R846" i="20" s="1"/>
  <c r="P843" i="20"/>
  <c r="Q843" i="20" s="1"/>
  <c r="R843" i="20" s="1"/>
  <c r="P840" i="20"/>
  <c r="Q840" i="20" s="1"/>
  <c r="R840" i="20" s="1"/>
  <c r="P837" i="20"/>
  <c r="Q837" i="20" s="1"/>
  <c r="R837" i="20" s="1"/>
  <c r="P834" i="20"/>
  <c r="Q834" i="20" s="1"/>
  <c r="R834" i="20" s="1"/>
  <c r="P831" i="20"/>
  <c r="Q831" i="20" s="1"/>
  <c r="R831" i="20" s="1"/>
  <c r="P828" i="20"/>
  <c r="Q828" i="20" s="1"/>
  <c r="R828" i="20" s="1"/>
  <c r="P825" i="20"/>
  <c r="Q825" i="20" s="1"/>
  <c r="R825" i="20" s="1"/>
  <c r="P822" i="20"/>
  <c r="Q822" i="20" s="1"/>
  <c r="R822" i="20" s="1"/>
  <c r="P819" i="20"/>
  <c r="Q819" i="20" s="1"/>
  <c r="R819" i="20" s="1"/>
  <c r="P816" i="20"/>
  <c r="Q816" i="20" s="1"/>
  <c r="R816" i="20" s="1"/>
  <c r="P813" i="20"/>
  <c r="Q813" i="20" s="1"/>
  <c r="R813" i="20" s="1"/>
  <c r="P810" i="20"/>
  <c r="Q810" i="20" s="1"/>
  <c r="R810" i="20" s="1"/>
  <c r="P807" i="20"/>
  <c r="Q807" i="20" s="1"/>
  <c r="R807" i="20" s="1"/>
  <c r="P804" i="20"/>
  <c r="Q804" i="20" s="1"/>
  <c r="R804" i="20" s="1"/>
  <c r="P801" i="20"/>
  <c r="Q801" i="20" s="1"/>
  <c r="R801" i="20" s="1"/>
  <c r="P798" i="20"/>
  <c r="Q798" i="20" s="1"/>
  <c r="R798" i="20" s="1"/>
  <c r="P795" i="20"/>
  <c r="Q795" i="20" s="1"/>
  <c r="R795" i="20" s="1"/>
  <c r="P792" i="20"/>
  <c r="Q792" i="20" s="1"/>
  <c r="R792" i="20" s="1"/>
  <c r="P789" i="20"/>
  <c r="Q789" i="20" s="1"/>
  <c r="R789" i="20" s="1"/>
  <c r="P786" i="20"/>
  <c r="Q786" i="20" s="1"/>
  <c r="R786" i="20" s="1"/>
  <c r="P783" i="20"/>
  <c r="Q783" i="20" s="1"/>
  <c r="R783" i="20" s="1"/>
  <c r="P780" i="20"/>
  <c r="Q780" i="20" s="1"/>
  <c r="R780" i="20" s="1"/>
  <c r="P777" i="20"/>
  <c r="Q777" i="20" s="1"/>
  <c r="R777" i="20" s="1"/>
  <c r="P774" i="20"/>
  <c r="Q774" i="20" s="1"/>
  <c r="R774" i="20" s="1"/>
  <c r="P771" i="20"/>
  <c r="Q771" i="20" s="1"/>
  <c r="R771" i="20" s="1"/>
  <c r="P768" i="20"/>
  <c r="Q768" i="20" s="1"/>
  <c r="R768" i="20" s="1"/>
  <c r="P765" i="20"/>
  <c r="Q765" i="20" s="1"/>
  <c r="R765" i="20" s="1"/>
  <c r="P762" i="20"/>
  <c r="Q762" i="20" s="1"/>
  <c r="R762" i="20" s="1"/>
  <c r="P759" i="20"/>
  <c r="Q759" i="20" s="1"/>
  <c r="R759" i="20" s="1"/>
  <c r="P756" i="20"/>
  <c r="Q756" i="20" s="1"/>
  <c r="R756" i="20" s="1"/>
  <c r="P753" i="20"/>
  <c r="Q753" i="20" s="1"/>
  <c r="R753" i="20" s="1"/>
  <c r="P750" i="20"/>
  <c r="Q750" i="20" s="1"/>
  <c r="R750" i="20" s="1"/>
  <c r="P747" i="20"/>
  <c r="Q747" i="20" s="1"/>
  <c r="R747" i="20" s="1"/>
  <c r="P744" i="20"/>
  <c r="Q744" i="20" s="1"/>
  <c r="R744" i="20" s="1"/>
  <c r="P741" i="20"/>
  <c r="Q741" i="20" s="1"/>
  <c r="R741" i="20" s="1"/>
  <c r="P738" i="20"/>
  <c r="Q738" i="20" s="1"/>
  <c r="R738" i="20" s="1"/>
  <c r="P735" i="20"/>
  <c r="Q735" i="20" s="1"/>
  <c r="R735" i="20" s="1"/>
  <c r="P732" i="20"/>
  <c r="Q732" i="20" s="1"/>
  <c r="R732" i="20" s="1"/>
  <c r="P729" i="20"/>
  <c r="Q729" i="20" s="1"/>
  <c r="R729" i="20" s="1"/>
  <c r="P726" i="20"/>
  <c r="Q726" i="20" s="1"/>
  <c r="R726" i="20" s="1"/>
  <c r="P1182" i="20"/>
  <c r="Q1182" i="20" s="1"/>
  <c r="R1182" i="20" s="1"/>
  <c r="P1080" i="20"/>
  <c r="Q1080" i="20" s="1"/>
  <c r="R1080" i="20" s="1"/>
  <c r="P932" i="20"/>
  <c r="Q932" i="20" s="1"/>
  <c r="R932" i="20" s="1"/>
  <c r="P970" i="20"/>
  <c r="Q970" i="20" s="1"/>
  <c r="R970" i="20" s="1"/>
  <c r="P967" i="20"/>
  <c r="Q967" i="20" s="1"/>
  <c r="R967" i="20" s="1"/>
  <c r="P964" i="20"/>
  <c r="Q964" i="20" s="1"/>
  <c r="R964" i="20" s="1"/>
  <c r="P959" i="20"/>
  <c r="Q959" i="20" s="1"/>
  <c r="R959" i="20" s="1"/>
  <c r="P952" i="20"/>
  <c r="Q952" i="20" s="1"/>
  <c r="R952" i="20" s="1"/>
  <c r="P950" i="20"/>
  <c r="Q950" i="20" s="1"/>
  <c r="R950" i="20" s="1"/>
  <c r="P930" i="20"/>
  <c r="Q930" i="20" s="1"/>
  <c r="R930" i="20" s="1"/>
  <c r="P1116" i="20"/>
  <c r="Q1116" i="20" s="1"/>
  <c r="R1116" i="20" s="1"/>
  <c r="P961" i="20"/>
  <c r="Q961" i="20" s="1"/>
  <c r="R961" i="20" s="1"/>
  <c r="P943" i="20"/>
  <c r="Q943" i="20" s="1"/>
  <c r="R943" i="20" s="1"/>
  <c r="P937" i="20"/>
  <c r="Q937" i="20" s="1"/>
  <c r="R937" i="20" s="1"/>
  <c r="P973" i="20"/>
  <c r="Q973" i="20" s="1"/>
  <c r="R973" i="20" s="1"/>
  <c r="P941" i="20"/>
  <c r="Q941" i="20" s="1"/>
  <c r="R941" i="20" s="1"/>
  <c r="P925" i="20"/>
  <c r="Q925" i="20" s="1"/>
  <c r="R925" i="20" s="1"/>
  <c r="P922" i="20"/>
  <c r="Q922" i="20" s="1"/>
  <c r="R922" i="20" s="1"/>
  <c r="P919" i="20"/>
  <c r="Q919" i="20" s="1"/>
  <c r="R919" i="20" s="1"/>
  <c r="P916" i="20"/>
  <c r="Q916" i="20" s="1"/>
  <c r="R916" i="20" s="1"/>
  <c r="P913" i="20"/>
  <c r="Q913" i="20" s="1"/>
  <c r="R913" i="20" s="1"/>
  <c r="P910" i="20"/>
  <c r="Q910" i="20" s="1"/>
  <c r="R910" i="20" s="1"/>
  <c r="P907" i="20"/>
  <c r="Q907" i="20" s="1"/>
  <c r="R907" i="20" s="1"/>
  <c r="P904" i="20"/>
  <c r="Q904" i="20" s="1"/>
  <c r="R904" i="20" s="1"/>
  <c r="P901" i="20"/>
  <c r="Q901" i="20" s="1"/>
  <c r="R901" i="20" s="1"/>
  <c r="P898" i="20"/>
  <c r="Q898" i="20" s="1"/>
  <c r="R898" i="20" s="1"/>
  <c r="P895" i="20"/>
  <c r="Q895" i="20" s="1"/>
  <c r="R895" i="20" s="1"/>
  <c r="P892" i="20"/>
  <c r="Q892" i="20" s="1"/>
  <c r="R892" i="20" s="1"/>
  <c r="P889" i="20"/>
  <c r="Q889" i="20" s="1"/>
  <c r="R889" i="20" s="1"/>
  <c r="P886" i="20"/>
  <c r="Q886" i="20" s="1"/>
  <c r="R886" i="20" s="1"/>
  <c r="P883" i="20"/>
  <c r="Q883" i="20" s="1"/>
  <c r="R883" i="20" s="1"/>
  <c r="P880" i="20"/>
  <c r="Q880" i="20" s="1"/>
  <c r="R880" i="20" s="1"/>
  <c r="P877" i="20"/>
  <c r="Q877" i="20" s="1"/>
  <c r="R877" i="20" s="1"/>
  <c r="P874" i="20"/>
  <c r="Q874" i="20" s="1"/>
  <c r="R874" i="20" s="1"/>
  <c r="P871" i="20"/>
  <c r="Q871" i="20" s="1"/>
  <c r="R871" i="20" s="1"/>
  <c r="P868" i="20"/>
  <c r="Q868" i="20" s="1"/>
  <c r="R868" i="20" s="1"/>
  <c r="P865" i="20"/>
  <c r="Q865" i="20" s="1"/>
  <c r="R865" i="20" s="1"/>
  <c r="P862" i="20"/>
  <c r="Q862" i="20" s="1"/>
  <c r="R862" i="20" s="1"/>
  <c r="P859" i="20"/>
  <c r="Q859" i="20" s="1"/>
  <c r="R859" i="20" s="1"/>
  <c r="P856" i="20"/>
  <c r="Q856" i="20" s="1"/>
  <c r="R856" i="20" s="1"/>
  <c r="P853" i="20"/>
  <c r="Q853" i="20" s="1"/>
  <c r="R853" i="20" s="1"/>
  <c r="P850" i="20"/>
  <c r="Q850" i="20" s="1"/>
  <c r="R850" i="20" s="1"/>
  <c r="P847" i="20"/>
  <c r="Q847" i="20" s="1"/>
  <c r="R847" i="20" s="1"/>
  <c r="P844" i="20"/>
  <c r="Q844" i="20" s="1"/>
  <c r="R844" i="20" s="1"/>
  <c r="P841" i="20"/>
  <c r="Q841" i="20" s="1"/>
  <c r="R841" i="20" s="1"/>
  <c r="P838" i="20"/>
  <c r="Q838" i="20" s="1"/>
  <c r="R838" i="20" s="1"/>
  <c r="P835" i="20"/>
  <c r="Q835" i="20" s="1"/>
  <c r="R835" i="20" s="1"/>
  <c r="P832" i="20"/>
  <c r="Q832" i="20" s="1"/>
  <c r="R832" i="20" s="1"/>
  <c r="P829" i="20"/>
  <c r="Q829" i="20" s="1"/>
  <c r="R829" i="20" s="1"/>
  <c r="P826" i="20"/>
  <c r="Q826" i="20" s="1"/>
  <c r="R826" i="20" s="1"/>
  <c r="P823" i="20"/>
  <c r="Q823" i="20" s="1"/>
  <c r="R823" i="20" s="1"/>
  <c r="P820" i="20"/>
  <c r="Q820" i="20" s="1"/>
  <c r="R820" i="20" s="1"/>
  <c r="P817" i="20"/>
  <c r="Q817" i="20" s="1"/>
  <c r="R817" i="20" s="1"/>
  <c r="P814" i="20"/>
  <c r="Q814" i="20" s="1"/>
  <c r="R814" i="20" s="1"/>
  <c r="P811" i="20"/>
  <c r="Q811" i="20" s="1"/>
  <c r="R811" i="20" s="1"/>
  <c r="P808" i="20"/>
  <c r="Q808" i="20" s="1"/>
  <c r="R808" i="20" s="1"/>
  <c r="P805" i="20"/>
  <c r="Q805" i="20" s="1"/>
  <c r="R805" i="20" s="1"/>
  <c r="P802" i="20"/>
  <c r="Q802" i="20" s="1"/>
  <c r="R802" i="20" s="1"/>
  <c r="P799" i="20"/>
  <c r="Q799" i="20" s="1"/>
  <c r="R799" i="20" s="1"/>
  <c r="P796" i="20"/>
  <c r="Q796" i="20" s="1"/>
  <c r="R796" i="20" s="1"/>
  <c r="P793" i="20"/>
  <c r="Q793" i="20" s="1"/>
  <c r="R793" i="20" s="1"/>
  <c r="P790" i="20"/>
  <c r="Q790" i="20" s="1"/>
  <c r="R790" i="20" s="1"/>
  <c r="P787" i="20"/>
  <c r="Q787" i="20" s="1"/>
  <c r="R787" i="20" s="1"/>
  <c r="P784" i="20"/>
  <c r="Q784" i="20" s="1"/>
  <c r="R784" i="20" s="1"/>
  <c r="P781" i="20"/>
  <c r="Q781" i="20" s="1"/>
  <c r="R781" i="20" s="1"/>
  <c r="P778" i="20"/>
  <c r="Q778" i="20" s="1"/>
  <c r="R778" i="20" s="1"/>
  <c r="P775" i="20"/>
  <c r="Q775" i="20" s="1"/>
  <c r="R775" i="20" s="1"/>
  <c r="P772" i="20"/>
  <c r="Q772" i="20" s="1"/>
  <c r="R772" i="20" s="1"/>
  <c r="P769" i="20"/>
  <c r="Q769" i="20" s="1"/>
  <c r="R769" i="20" s="1"/>
  <c r="P766" i="20"/>
  <c r="Q766" i="20" s="1"/>
  <c r="R766" i="20" s="1"/>
  <c r="P763" i="20"/>
  <c r="Q763" i="20" s="1"/>
  <c r="R763" i="20" s="1"/>
  <c r="P760" i="20"/>
  <c r="Q760" i="20" s="1"/>
  <c r="R760" i="20" s="1"/>
  <c r="P757" i="20"/>
  <c r="Q757" i="20" s="1"/>
  <c r="R757" i="20" s="1"/>
  <c r="P754" i="20"/>
  <c r="Q754" i="20" s="1"/>
  <c r="R754" i="20" s="1"/>
  <c r="P751" i="20"/>
  <c r="Q751" i="20" s="1"/>
  <c r="R751" i="20" s="1"/>
  <c r="P748" i="20"/>
  <c r="Q748" i="20" s="1"/>
  <c r="R748" i="20" s="1"/>
  <c r="P745" i="20"/>
  <c r="Q745" i="20" s="1"/>
  <c r="R745" i="20" s="1"/>
  <c r="P742" i="20"/>
  <c r="Q742" i="20" s="1"/>
  <c r="R742" i="20" s="1"/>
  <c r="P739" i="20"/>
  <c r="Q739" i="20" s="1"/>
  <c r="R739" i="20" s="1"/>
  <c r="P736" i="20"/>
  <c r="Q736" i="20" s="1"/>
  <c r="R736" i="20" s="1"/>
  <c r="P733" i="20"/>
  <c r="Q733" i="20" s="1"/>
  <c r="R733" i="20" s="1"/>
  <c r="P730" i="20"/>
  <c r="Q730" i="20" s="1"/>
  <c r="R730" i="20" s="1"/>
  <c r="P727" i="20"/>
  <c r="Q727" i="20" s="1"/>
  <c r="R727" i="20" s="1"/>
  <c r="P931" i="20"/>
  <c r="Q931" i="20" s="1"/>
  <c r="R931" i="20" s="1"/>
  <c r="P717" i="20"/>
  <c r="Q717" i="20" s="1"/>
  <c r="R717" i="20" s="1"/>
  <c r="P724" i="20"/>
  <c r="Q724" i="20" s="1"/>
  <c r="R724" i="20" s="1"/>
  <c r="P956" i="20"/>
  <c r="Q956" i="20" s="1"/>
  <c r="R956" i="20" s="1"/>
  <c r="P719" i="20"/>
  <c r="Q719" i="20" s="1"/>
  <c r="R719" i="20" s="1"/>
  <c r="P713" i="20"/>
  <c r="Q713" i="20" s="1"/>
  <c r="R713" i="20" s="1"/>
  <c r="P710" i="20"/>
  <c r="Q710" i="20" s="1"/>
  <c r="R710" i="20" s="1"/>
  <c r="P707" i="20"/>
  <c r="Q707" i="20" s="1"/>
  <c r="R707" i="20" s="1"/>
  <c r="P704" i="20"/>
  <c r="Q704" i="20" s="1"/>
  <c r="R704" i="20" s="1"/>
  <c r="P701" i="20"/>
  <c r="Q701" i="20" s="1"/>
  <c r="R701" i="20" s="1"/>
  <c r="P698" i="20"/>
  <c r="Q698" i="20" s="1"/>
  <c r="R698" i="20" s="1"/>
  <c r="P695" i="20"/>
  <c r="Q695" i="20" s="1"/>
  <c r="R695" i="20" s="1"/>
  <c r="P692" i="20"/>
  <c r="Q692" i="20" s="1"/>
  <c r="R692" i="20" s="1"/>
  <c r="P689" i="20"/>
  <c r="Q689" i="20" s="1"/>
  <c r="R689" i="20" s="1"/>
  <c r="P686" i="20"/>
  <c r="Q686" i="20" s="1"/>
  <c r="R686" i="20" s="1"/>
  <c r="P683" i="20"/>
  <c r="Q683" i="20" s="1"/>
  <c r="R683" i="20" s="1"/>
  <c r="P680" i="20"/>
  <c r="Q680" i="20" s="1"/>
  <c r="R680" i="20" s="1"/>
  <c r="P677" i="20"/>
  <c r="Q677" i="20" s="1"/>
  <c r="R677" i="20" s="1"/>
  <c r="P674" i="20"/>
  <c r="Q674" i="20" s="1"/>
  <c r="R674" i="20" s="1"/>
  <c r="P671" i="20"/>
  <c r="Q671" i="20" s="1"/>
  <c r="R671" i="20" s="1"/>
  <c r="P668" i="20"/>
  <c r="Q668" i="20" s="1"/>
  <c r="R668" i="20" s="1"/>
  <c r="P665" i="20"/>
  <c r="Q665" i="20" s="1"/>
  <c r="R665" i="20" s="1"/>
  <c r="P662" i="20"/>
  <c r="Q662" i="20" s="1"/>
  <c r="R662" i="20" s="1"/>
  <c r="P659" i="20"/>
  <c r="Q659" i="20" s="1"/>
  <c r="R659" i="20" s="1"/>
  <c r="P656" i="20"/>
  <c r="Q656" i="20" s="1"/>
  <c r="R656" i="20" s="1"/>
  <c r="P653" i="20"/>
  <c r="Q653" i="20" s="1"/>
  <c r="R653" i="20" s="1"/>
  <c r="P650" i="20"/>
  <c r="Q650" i="20" s="1"/>
  <c r="R650" i="20" s="1"/>
  <c r="P647" i="20"/>
  <c r="Q647" i="20" s="1"/>
  <c r="R647" i="20" s="1"/>
  <c r="P644" i="20"/>
  <c r="Q644" i="20" s="1"/>
  <c r="R644" i="20" s="1"/>
  <c r="P641" i="20"/>
  <c r="Q641" i="20" s="1"/>
  <c r="R641" i="20" s="1"/>
  <c r="P638" i="20"/>
  <c r="Q638" i="20" s="1"/>
  <c r="R638" i="20" s="1"/>
  <c r="P635" i="20"/>
  <c r="Q635" i="20" s="1"/>
  <c r="R635" i="20" s="1"/>
  <c r="P632" i="20"/>
  <c r="Q632" i="20" s="1"/>
  <c r="R632" i="20" s="1"/>
  <c r="P629" i="20"/>
  <c r="Q629" i="20" s="1"/>
  <c r="R629" i="20" s="1"/>
  <c r="P626" i="20"/>
  <c r="Q626" i="20" s="1"/>
  <c r="R626" i="20" s="1"/>
  <c r="P623" i="20"/>
  <c r="Q623" i="20" s="1"/>
  <c r="R623" i="20" s="1"/>
  <c r="P620" i="20"/>
  <c r="Q620" i="20" s="1"/>
  <c r="R620" i="20" s="1"/>
  <c r="P617" i="20"/>
  <c r="Q617" i="20" s="1"/>
  <c r="R617" i="20" s="1"/>
  <c r="P614" i="20"/>
  <c r="Q614" i="20" s="1"/>
  <c r="R614" i="20" s="1"/>
  <c r="P611" i="20"/>
  <c r="Q611" i="20" s="1"/>
  <c r="R611" i="20" s="1"/>
  <c r="P608" i="20"/>
  <c r="Q608" i="20" s="1"/>
  <c r="R608" i="20" s="1"/>
  <c r="P605" i="20"/>
  <c r="Q605" i="20" s="1"/>
  <c r="R605" i="20" s="1"/>
  <c r="P602" i="20"/>
  <c r="Q602" i="20" s="1"/>
  <c r="R602" i="20" s="1"/>
  <c r="P599" i="20"/>
  <c r="Q599" i="20" s="1"/>
  <c r="R599" i="20" s="1"/>
  <c r="P596" i="20"/>
  <c r="Q596" i="20" s="1"/>
  <c r="R596" i="20" s="1"/>
  <c r="P593" i="20"/>
  <c r="Q593" i="20" s="1"/>
  <c r="R593" i="20" s="1"/>
  <c r="P590" i="20"/>
  <c r="Q590" i="20" s="1"/>
  <c r="R590" i="20" s="1"/>
  <c r="P587" i="20"/>
  <c r="Q587" i="20" s="1"/>
  <c r="R587" i="20" s="1"/>
  <c r="P584" i="20"/>
  <c r="Q584" i="20" s="1"/>
  <c r="R584" i="20" s="1"/>
  <c r="P581" i="20"/>
  <c r="Q581" i="20" s="1"/>
  <c r="R581" i="20" s="1"/>
  <c r="P578" i="20"/>
  <c r="Q578" i="20" s="1"/>
  <c r="R578" i="20" s="1"/>
  <c r="P575" i="20"/>
  <c r="Q575" i="20" s="1"/>
  <c r="R575" i="20" s="1"/>
  <c r="P572" i="20"/>
  <c r="Q572" i="20" s="1"/>
  <c r="R572" i="20" s="1"/>
  <c r="P569" i="20"/>
  <c r="Q569" i="20" s="1"/>
  <c r="R569" i="20" s="1"/>
  <c r="P566" i="20"/>
  <c r="Q566" i="20" s="1"/>
  <c r="R566" i="20" s="1"/>
  <c r="P563" i="20"/>
  <c r="Q563" i="20" s="1"/>
  <c r="R563" i="20" s="1"/>
  <c r="P560" i="20"/>
  <c r="Q560" i="20" s="1"/>
  <c r="R560" i="20" s="1"/>
  <c r="P557" i="20"/>
  <c r="Q557" i="20" s="1"/>
  <c r="R557" i="20" s="1"/>
  <c r="P554" i="20"/>
  <c r="Q554" i="20" s="1"/>
  <c r="R554" i="20" s="1"/>
  <c r="P551" i="20"/>
  <c r="Q551" i="20" s="1"/>
  <c r="R551" i="20" s="1"/>
  <c r="P548" i="20"/>
  <c r="Q548" i="20" s="1"/>
  <c r="R548" i="20" s="1"/>
  <c r="P545" i="20"/>
  <c r="Q545" i="20" s="1"/>
  <c r="R545" i="20" s="1"/>
  <c r="P542" i="20"/>
  <c r="Q542" i="20" s="1"/>
  <c r="R542" i="20" s="1"/>
  <c r="P539" i="20"/>
  <c r="Q539" i="20" s="1"/>
  <c r="R539" i="20" s="1"/>
  <c r="P536" i="20"/>
  <c r="Q536" i="20" s="1"/>
  <c r="R536" i="20" s="1"/>
  <c r="P533" i="20"/>
  <c r="Q533" i="20" s="1"/>
  <c r="R533" i="20" s="1"/>
  <c r="P530" i="20"/>
  <c r="Q530" i="20" s="1"/>
  <c r="R530" i="20" s="1"/>
  <c r="P949" i="20"/>
  <c r="Q949" i="20" s="1"/>
  <c r="R949" i="20" s="1"/>
  <c r="P721" i="20"/>
  <c r="Q721" i="20" s="1"/>
  <c r="R721" i="20" s="1"/>
  <c r="P935" i="20"/>
  <c r="Q935" i="20" s="1"/>
  <c r="R935" i="20" s="1"/>
  <c r="P928" i="20"/>
  <c r="Q928" i="20" s="1"/>
  <c r="R928" i="20" s="1"/>
  <c r="P1095" i="20"/>
  <c r="Q1095" i="20" s="1"/>
  <c r="R1095" i="20" s="1"/>
  <c r="P947" i="20"/>
  <c r="Q947" i="20" s="1"/>
  <c r="R947" i="20" s="1"/>
  <c r="P958" i="20"/>
  <c r="Q958" i="20" s="1"/>
  <c r="R958" i="20" s="1"/>
  <c r="P715" i="20"/>
  <c r="Q715" i="20" s="1"/>
  <c r="R715" i="20" s="1"/>
  <c r="P712" i="20"/>
  <c r="Q712" i="20" s="1"/>
  <c r="R712" i="20" s="1"/>
  <c r="P709" i="20"/>
  <c r="Q709" i="20" s="1"/>
  <c r="R709" i="20" s="1"/>
  <c r="P706" i="20"/>
  <c r="Q706" i="20" s="1"/>
  <c r="R706" i="20" s="1"/>
  <c r="P703" i="20"/>
  <c r="Q703" i="20" s="1"/>
  <c r="R703" i="20" s="1"/>
  <c r="P700" i="20"/>
  <c r="Q700" i="20" s="1"/>
  <c r="R700" i="20" s="1"/>
  <c r="P697" i="20"/>
  <c r="Q697" i="20" s="1"/>
  <c r="R697" i="20" s="1"/>
  <c r="P694" i="20"/>
  <c r="Q694" i="20" s="1"/>
  <c r="R694" i="20" s="1"/>
  <c r="P691" i="20"/>
  <c r="Q691" i="20" s="1"/>
  <c r="R691" i="20" s="1"/>
  <c r="P688" i="20"/>
  <c r="Q688" i="20" s="1"/>
  <c r="R688" i="20" s="1"/>
  <c r="P685" i="20"/>
  <c r="Q685" i="20" s="1"/>
  <c r="R685" i="20" s="1"/>
  <c r="P682" i="20"/>
  <c r="Q682" i="20" s="1"/>
  <c r="R682" i="20" s="1"/>
  <c r="P679" i="20"/>
  <c r="Q679" i="20" s="1"/>
  <c r="R679" i="20" s="1"/>
  <c r="P676" i="20"/>
  <c r="Q676" i="20" s="1"/>
  <c r="R676" i="20" s="1"/>
  <c r="P673" i="20"/>
  <c r="Q673" i="20" s="1"/>
  <c r="R673" i="20" s="1"/>
  <c r="P670" i="20"/>
  <c r="Q670" i="20" s="1"/>
  <c r="R670" i="20" s="1"/>
  <c r="P667" i="20"/>
  <c r="Q667" i="20" s="1"/>
  <c r="R667" i="20" s="1"/>
  <c r="P664" i="20"/>
  <c r="Q664" i="20" s="1"/>
  <c r="R664" i="20" s="1"/>
  <c r="P661" i="20"/>
  <c r="Q661" i="20" s="1"/>
  <c r="R661" i="20" s="1"/>
  <c r="P658" i="20"/>
  <c r="Q658" i="20" s="1"/>
  <c r="R658" i="20" s="1"/>
  <c r="P655" i="20"/>
  <c r="Q655" i="20" s="1"/>
  <c r="R655" i="20" s="1"/>
  <c r="P652" i="20"/>
  <c r="Q652" i="20" s="1"/>
  <c r="R652" i="20" s="1"/>
  <c r="P649" i="20"/>
  <c r="Q649" i="20" s="1"/>
  <c r="R649" i="20" s="1"/>
  <c r="P646" i="20"/>
  <c r="Q646" i="20" s="1"/>
  <c r="R646" i="20" s="1"/>
  <c r="P643" i="20"/>
  <c r="Q643" i="20" s="1"/>
  <c r="R643" i="20" s="1"/>
  <c r="P640" i="20"/>
  <c r="Q640" i="20" s="1"/>
  <c r="R640" i="20" s="1"/>
  <c r="P637" i="20"/>
  <c r="Q637" i="20" s="1"/>
  <c r="R637" i="20" s="1"/>
  <c r="P634" i="20"/>
  <c r="Q634" i="20" s="1"/>
  <c r="R634" i="20" s="1"/>
  <c r="P631" i="20"/>
  <c r="Q631" i="20" s="1"/>
  <c r="R631" i="20" s="1"/>
  <c r="P628" i="20"/>
  <c r="Q628" i="20" s="1"/>
  <c r="R628" i="20" s="1"/>
  <c r="P625" i="20"/>
  <c r="Q625" i="20" s="1"/>
  <c r="R625" i="20" s="1"/>
  <c r="P622" i="20"/>
  <c r="Q622" i="20" s="1"/>
  <c r="R622" i="20" s="1"/>
  <c r="P619" i="20"/>
  <c r="Q619" i="20" s="1"/>
  <c r="R619" i="20" s="1"/>
  <c r="P616" i="20"/>
  <c r="Q616" i="20" s="1"/>
  <c r="R616" i="20" s="1"/>
  <c r="P613" i="20"/>
  <c r="Q613" i="20" s="1"/>
  <c r="R613" i="20" s="1"/>
  <c r="P610" i="20"/>
  <c r="Q610" i="20" s="1"/>
  <c r="R610" i="20" s="1"/>
  <c r="P607" i="20"/>
  <c r="Q607" i="20" s="1"/>
  <c r="R607" i="20" s="1"/>
  <c r="P604" i="20"/>
  <c r="Q604" i="20" s="1"/>
  <c r="R604" i="20" s="1"/>
  <c r="P601" i="20"/>
  <c r="Q601" i="20" s="1"/>
  <c r="R601" i="20" s="1"/>
  <c r="P598" i="20"/>
  <c r="Q598" i="20" s="1"/>
  <c r="R598" i="20" s="1"/>
  <c r="P595" i="20"/>
  <c r="Q595" i="20" s="1"/>
  <c r="R595" i="20" s="1"/>
  <c r="P592" i="20"/>
  <c r="Q592" i="20" s="1"/>
  <c r="R592" i="20" s="1"/>
  <c r="P589" i="20"/>
  <c r="Q589" i="20" s="1"/>
  <c r="R589" i="20" s="1"/>
  <c r="P586" i="20"/>
  <c r="Q586" i="20" s="1"/>
  <c r="R586" i="20" s="1"/>
  <c r="P583" i="20"/>
  <c r="Q583" i="20" s="1"/>
  <c r="R583" i="20" s="1"/>
  <c r="P580" i="20"/>
  <c r="Q580" i="20" s="1"/>
  <c r="R580" i="20" s="1"/>
  <c r="P577" i="20"/>
  <c r="Q577" i="20" s="1"/>
  <c r="R577" i="20" s="1"/>
  <c r="P574" i="20"/>
  <c r="Q574" i="20" s="1"/>
  <c r="R574" i="20" s="1"/>
  <c r="P571" i="20"/>
  <c r="Q571" i="20" s="1"/>
  <c r="R571" i="20" s="1"/>
  <c r="P708" i="20"/>
  <c r="Q708" i="20" s="1"/>
  <c r="R708" i="20" s="1"/>
  <c r="P696" i="20"/>
  <c r="Q696" i="20" s="1"/>
  <c r="R696" i="20" s="1"/>
  <c r="P684" i="20"/>
  <c r="Q684" i="20" s="1"/>
  <c r="R684" i="20" s="1"/>
  <c r="P672" i="20"/>
  <c r="Q672" i="20" s="1"/>
  <c r="R672" i="20" s="1"/>
  <c r="P660" i="20"/>
  <c r="Q660" i="20" s="1"/>
  <c r="R660" i="20" s="1"/>
  <c r="P594" i="20"/>
  <c r="Q594" i="20" s="1"/>
  <c r="R594" i="20" s="1"/>
  <c r="P556" i="20"/>
  <c r="Q556" i="20" s="1"/>
  <c r="R556" i="20" s="1"/>
  <c r="P538" i="20"/>
  <c r="Q538" i="20" s="1"/>
  <c r="R538" i="20" s="1"/>
  <c r="P716" i="20"/>
  <c r="Q716" i="20" s="1"/>
  <c r="R716" i="20" s="1"/>
  <c r="P645" i="20"/>
  <c r="Q645" i="20" s="1"/>
  <c r="R645" i="20" s="1"/>
  <c r="P627" i="20"/>
  <c r="Q627" i="20" s="1"/>
  <c r="R627" i="20" s="1"/>
  <c r="P597" i="20"/>
  <c r="Q597" i="20" s="1"/>
  <c r="R597" i="20" s="1"/>
  <c r="P558" i="20"/>
  <c r="Q558" i="20" s="1"/>
  <c r="R558" i="20" s="1"/>
  <c r="P540" i="20"/>
  <c r="Q540" i="20" s="1"/>
  <c r="R540" i="20" s="1"/>
  <c r="P525" i="20"/>
  <c r="Q525" i="20" s="1"/>
  <c r="R525" i="20" s="1"/>
  <c r="P523" i="20"/>
  <c r="Q523" i="20" s="1"/>
  <c r="R523" i="20" s="1"/>
  <c r="P516" i="20"/>
  <c r="Q516" i="20" s="1"/>
  <c r="R516" i="20" s="1"/>
  <c r="P513" i="20"/>
  <c r="Q513" i="20" s="1"/>
  <c r="R513" i="20" s="1"/>
  <c r="P510" i="20"/>
  <c r="Q510" i="20" s="1"/>
  <c r="R510" i="20" s="1"/>
  <c r="P507" i="20"/>
  <c r="Q507" i="20" s="1"/>
  <c r="R507" i="20" s="1"/>
  <c r="P504" i="20"/>
  <c r="Q504" i="20" s="1"/>
  <c r="R504" i="20" s="1"/>
  <c r="P501" i="20"/>
  <c r="Q501" i="20" s="1"/>
  <c r="R501" i="20" s="1"/>
  <c r="P498" i="20"/>
  <c r="Q498" i="20" s="1"/>
  <c r="R498" i="20" s="1"/>
  <c r="P495" i="20"/>
  <c r="Q495" i="20" s="1"/>
  <c r="R495" i="20" s="1"/>
  <c r="P492" i="20"/>
  <c r="Q492" i="20" s="1"/>
  <c r="R492" i="20" s="1"/>
  <c r="P489" i="20"/>
  <c r="Q489" i="20" s="1"/>
  <c r="R489" i="20" s="1"/>
  <c r="P486" i="20"/>
  <c r="Q486" i="20" s="1"/>
  <c r="R486" i="20" s="1"/>
  <c r="P483" i="20"/>
  <c r="Q483" i="20" s="1"/>
  <c r="R483" i="20" s="1"/>
  <c r="P480" i="20"/>
  <c r="Q480" i="20" s="1"/>
  <c r="R480" i="20" s="1"/>
  <c r="P477" i="20"/>
  <c r="Q477" i="20" s="1"/>
  <c r="R477" i="20" s="1"/>
  <c r="P474" i="20"/>
  <c r="Q474" i="20" s="1"/>
  <c r="R474" i="20" s="1"/>
  <c r="P471" i="20"/>
  <c r="Q471" i="20" s="1"/>
  <c r="R471" i="20" s="1"/>
  <c r="P468" i="20"/>
  <c r="Q468" i="20" s="1"/>
  <c r="R468" i="20" s="1"/>
  <c r="P465" i="20"/>
  <c r="Q465" i="20" s="1"/>
  <c r="R465" i="20" s="1"/>
  <c r="P462" i="20"/>
  <c r="Q462" i="20" s="1"/>
  <c r="R462" i="20" s="1"/>
  <c r="P459" i="20"/>
  <c r="Q459" i="20" s="1"/>
  <c r="R459" i="20" s="1"/>
  <c r="P456" i="20"/>
  <c r="Q456" i="20" s="1"/>
  <c r="R456" i="20" s="1"/>
  <c r="P453" i="20"/>
  <c r="Q453" i="20" s="1"/>
  <c r="R453" i="20" s="1"/>
  <c r="P450" i="20"/>
  <c r="Q450" i="20" s="1"/>
  <c r="R450" i="20" s="1"/>
  <c r="P447" i="20"/>
  <c r="Q447" i="20" s="1"/>
  <c r="R447" i="20" s="1"/>
  <c r="P444" i="20"/>
  <c r="Q444" i="20" s="1"/>
  <c r="R444" i="20" s="1"/>
  <c r="P441" i="20"/>
  <c r="Q441" i="20" s="1"/>
  <c r="R441" i="20" s="1"/>
  <c r="P438" i="20"/>
  <c r="Q438" i="20" s="1"/>
  <c r="R438" i="20" s="1"/>
  <c r="P435" i="20"/>
  <c r="Q435" i="20" s="1"/>
  <c r="R435" i="20" s="1"/>
  <c r="P432" i="20"/>
  <c r="Q432" i="20" s="1"/>
  <c r="R432" i="20" s="1"/>
  <c r="P429" i="20"/>
  <c r="Q429" i="20" s="1"/>
  <c r="R429" i="20" s="1"/>
  <c r="P426" i="20"/>
  <c r="Q426" i="20" s="1"/>
  <c r="R426" i="20" s="1"/>
  <c r="P423" i="20"/>
  <c r="Q423" i="20" s="1"/>
  <c r="R423" i="20" s="1"/>
  <c r="P420" i="20"/>
  <c r="Q420" i="20" s="1"/>
  <c r="R420" i="20" s="1"/>
  <c r="P600" i="20"/>
  <c r="Q600" i="20" s="1"/>
  <c r="R600" i="20" s="1"/>
  <c r="P553" i="20"/>
  <c r="Q553" i="20" s="1"/>
  <c r="R553" i="20" s="1"/>
  <c r="P535" i="20"/>
  <c r="Q535" i="20" s="1"/>
  <c r="R535" i="20" s="1"/>
  <c r="P521" i="20"/>
  <c r="Q521" i="20" s="1"/>
  <c r="R521" i="20" s="1"/>
  <c r="P933" i="20"/>
  <c r="Q933" i="20" s="1"/>
  <c r="R933" i="20" s="1"/>
  <c r="P711" i="20"/>
  <c r="Q711" i="20" s="1"/>
  <c r="R711" i="20" s="1"/>
  <c r="P699" i="20"/>
  <c r="Q699" i="20" s="1"/>
  <c r="R699" i="20" s="1"/>
  <c r="P687" i="20"/>
  <c r="Q687" i="20" s="1"/>
  <c r="R687" i="20" s="1"/>
  <c r="P675" i="20"/>
  <c r="Q675" i="20" s="1"/>
  <c r="R675" i="20" s="1"/>
  <c r="P663" i="20"/>
  <c r="Q663" i="20" s="1"/>
  <c r="R663" i="20" s="1"/>
  <c r="P648" i="20"/>
  <c r="Q648" i="20" s="1"/>
  <c r="R648" i="20" s="1"/>
  <c r="P630" i="20"/>
  <c r="Q630" i="20" s="1"/>
  <c r="R630" i="20" s="1"/>
  <c r="P603" i="20"/>
  <c r="Q603" i="20" s="1"/>
  <c r="R603" i="20" s="1"/>
  <c r="P555" i="20"/>
  <c r="Q555" i="20" s="1"/>
  <c r="R555" i="20" s="1"/>
  <c r="P537" i="20"/>
  <c r="Q537" i="20" s="1"/>
  <c r="R537" i="20" s="1"/>
  <c r="P527" i="20"/>
  <c r="Q527" i="20" s="1"/>
  <c r="R527" i="20" s="1"/>
  <c r="P519" i="20"/>
  <c r="Q519" i="20" s="1"/>
  <c r="R519" i="20" s="1"/>
  <c r="P606" i="20"/>
  <c r="Q606" i="20" s="1"/>
  <c r="R606" i="20" s="1"/>
  <c r="P568" i="20"/>
  <c r="Q568" i="20" s="1"/>
  <c r="R568" i="20" s="1"/>
  <c r="P550" i="20"/>
  <c r="Q550" i="20" s="1"/>
  <c r="R550" i="20" s="1"/>
  <c r="P532" i="20"/>
  <c r="Q532" i="20" s="1"/>
  <c r="R532" i="20" s="1"/>
  <c r="P976" i="20"/>
  <c r="Q976" i="20" s="1"/>
  <c r="R976" i="20" s="1"/>
  <c r="P720" i="20"/>
  <c r="Q720" i="20" s="1"/>
  <c r="R720" i="20" s="1"/>
  <c r="P651" i="20"/>
  <c r="Q651" i="20" s="1"/>
  <c r="R651" i="20" s="1"/>
  <c r="P633" i="20"/>
  <c r="Q633" i="20" s="1"/>
  <c r="R633" i="20" s="1"/>
  <c r="P609" i="20"/>
  <c r="Q609" i="20" s="1"/>
  <c r="R609" i="20" s="1"/>
  <c r="P552" i="20"/>
  <c r="Q552" i="20" s="1"/>
  <c r="R552" i="20" s="1"/>
  <c r="P534" i="20"/>
  <c r="Q534" i="20" s="1"/>
  <c r="R534" i="20" s="1"/>
  <c r="P517" i="20"/>
  <c r="Q517" i="20" s="1"/>
  <c r="R517" i="20" s="1"/>
  <c r="P514" i="20"/>
  <c r="Q514" i="20" s="1"/>
  <c r="R514" i="20" s="1"/>
  <c r="P511" i="20"/>
  <c r="Q511" i="20" s="1"/>
  <c r="R511" i="20" s="1"/>
  <c r="P508" i="20"/>
  <c r="Q508" i="20" s="1"/>
  <c r="R508" i="20" s="1"/>
  <c r="P505" i="20"/>
  <c r="Q505" i="20" s="1"/>
  <c r="R505" i="20" s="1"/>
  <c r="P502" i="20"/>
  <c r="Q502" i="20" s="1"/>
  <c r="R502" i="20" s="1"/>
  <c r="P499" i="20"/>
  <c r="Q499" i="20" s="1"/>
  <c r="R499" i="20" s="1"/>
  <c r="P496" i="20"/>
  <c r="Q496" i="20" s="1"/>
  <c r="R496" i="20" s="1"/>
  <c r="P493" i="20"/>
  <c r="Q493" i="20" s="1"/>
  <c r="R493" i="20" s="1"/>
  <c r="P490" i="20"/>
  <c r="Q490" i="20" s="1"/>
  <c r="R490" i="20" s="1"/>
  <c r="P487" i="20"/>
  <c r="Q487" i="20" s="1"/>
  <c r="R487" i="20" s="1"/>
  <c r="P484" i="20"/>
  <c r="Q484" i="20" s="1"/>
  <c r="R484" i="20" s="1"/>
  <c r="P481" i="20"/>
  <c r="Q481" i="20" s="1"/>
  <c r="R481" i="20" s="1"/>
  <c r="P478" i="20"/>
  <c r="Q478" i="20" s="1"/>
  <c r="R478" i="20" s="1"/>
  <c r="P475" i="20"/>
  <c r="Q475" i="20" s="1"/>
  <c r="R475" i="20" s="1"/>
  <c r="P472" i="20"/>
  <c r="Q472" i="20" s="1"/>
  <c r="R472" i="20" s="1"/>
  <c r="P469" i="20"/>
  <c r="Q469" i="20" s="1"/>
  <c r="R469" i="20" s="1"/>
  <c r="P466" i="20"/>
  <c r="Q466" i="20" s="1"/>
  <c r="R466" i="20" s="1"/>
  <c r="P463" i="20"/>
  <c r="Q463" i="20" s="1"/>
  <c r="R463" i="20" s="1"/>
  <c r="P460" i="20"/>
  <c r="Q460" i="20" s="1"/>
  <c r="R460" i="20" s="1"/>
  <c r="P457" i="20"/>
  <c r="Q457" i="20" s="1"/>
  <c r="R457" i="20" s="1"/>
  <c r="P454" i="20"/>
  <c r="Q454" i="20" s="1"/>
  <c r="R454" i="20" s="1"/>
  <c r="P451" i="20"/>
  <c r="Q451" i="20" s="1"/>
  <c r="R451" i="20" s="1"/>
  <c r="P448" i="20"/>
  <c r="Q448" i="20" s="1"/>
  <c r="R448" i="20" s="1"/>
  <c r="P445" i="20"/>
  <c r="Q445" i="20" s="1"/>
  <c r="R445" i="20" s="1"/>
  <c r="P442" i="20"/>
  <c r="Q442" i="20" s="1"/>
  <c r="R442" i="20" s="1"/>
  <c r="P439" i="20"/>
  <c r="Q439" i="20" s="1"/>
  <c r="R439" i="20" s="1"/>
  <c r="P436" i="20"/>
  <c r="Q436" i="20" s="1"/>
  <c r="R436" i="20" s="1"/>
  <c r="P433" i="20"/>
  <c r="Q433" i="20" s="1"/>
  <c r="R433" i="20" s="1"/>
  <c r="P430" i="20"/>
  <c r="Q430" i="20" s="1"/>
  <c r="R430" i="20" s="1"/>
  <c r="P427" i="20"/>
  <c r="Q427" i="20" s="1"/>
  <c r="R427" i="20" s="1"/>
  <c r="P424" i="20"/>
  <c r="Q424" i="20" s="1"/>
  <c r="R424" i="20" s="1"/>
  <c r="P421" i="20"/>
  <c r="Q421" i="20" s="1"/>
  <c r="R421" i="20" s="1"/>
  <c r="P418" i="20"/>
  <c r="Q418" i="20" s="1"/>
  <c r="R418" i="20" s="1"/>
  <c r="P415" i="20"/>
  <c r="Q415" i="20" s="1"/>
  <c r="R415" i="20" s="1"/>
  <c r="P714" i="20"/>
  <c r="Q714" i="20" s="1"/>
  <c r="R714" i="20" s="1"/>
  <c r="P702" i="20"/>
  <c r="Q702" i="20" s="1"/>
  <c r="R702" i="20" s="1"/>
  <c r="P690" i="20"/>
  <c r="Q690" i="20" s="1"/>
  <c r="R690" i="20" s="1"/>
  <c r="P678" i="20"/>
  <c r="Q678" i="20" s="1"/>
  <c r="R678" i="20" s="1"/>
  <c r="P666" i="20"/>
  <c r="Q666" i="20" s="1"/>
  <c r="R666" i="20" s="1"/>
  <c r="P612" i="20"/>
  <c r="Q612" i="20" s="1"/>
  <c r="R612" i="20" s="1"/>
  <c r="P576" i="20"/>
  <c r="Q576" i="20" s="1"/>
  <c r="R576" i="20" s="1"/>
  <c r="P573" i="20"/>
  <c r="Q573" i="20" s="1"/>
  <c r="R573" i="20" s="1"/>
  <c r="P570" i="20"/>
  <c r="Q570" i="20" s="1"/>
  <c r="R570" i="20" s="1"/>
  <c r="P565" i="20"/>
  <c r="Q565" i="20" s="1"/>
  <c r="R565" i="20" s="1"/>
  <c r="P547" i="20"/>
  <c r="Q547" i="20" s="1"/>
  <c r="R547" i="20" s="1"/>
  <c r="P529" i="20"/>
  <c r="Q529" i="20" s="1"/>
  <c r="R529" i="20" s="1"/>
  <c r="P654" i="20"/>
  <c r="Q654" i="20" s="1"/>
  <c r="R654" i="20" s="1"/>
  <c r="P636" i="20"/>
  <c r="Q636" i="20" s="1"/>
  <c r="R636" i="20" s="1"/>
  <c r="P615" i="20"/>
  <c r="Q615" i="20" s="1"/>
  <c r="R615" i="20" s="1"/>
  <c r="P579" i="20"/>
  <c r="Q579" i="20" s="1"/>
  <c r="R579" i="20" s="1"/>
  <c r="P567" i="20"/>
  <c r="Q567" i="20" s="1"/>
  <c r="R567" i="20" s="1"/>
  <c r="P549" i="20"/>
  <c r="Q549" i="20" s="1"/>
  <c r="R549" i="20" s="1"/>
  <c r="P531" i="20"/>
  <c r="Q531" i="20" s="1"/>
  <c r="R531" i="20" s="1"/>
  <c r="P524" i="20"/>
  <c r="Q524" i="20" s="1"/>
  <c r="R524" i="20" s="1"/>
  <c r="P522" i="20"/>
  <c r="Q522" i="20" s="1"/>
  <c r="R522" i="20" s="1"/>
  <c r="P718" i="20"/>
  <c r="Q718" i="20" s="1"/>
  <c r="R718" i="20" s="1"/>
  <c r="P618" i="20"/>
  <c r="Q618" i="20" s="1"/>
  <c r="R618" i="20" s="1"/>
  <c r="P582" i="20"/>
  <c r="Q582" i="20" s="1"/>
  <c r="R582" i="20" s="1"/>
  <c r="P562" i="20"/>
  <c r="Q562" i="20" s="1"/>
  <c r="R562" i="20" s="1"/>
  <c r="P544" i="20"/>
  <c r="Q544" i="20" s="1"/>
  <c r="R544" i="20" s="1"/>
  <c r="P705" i="20"/>
  <c r="Q705" i="20" s="1"/>
  <c r="R705" i="20" s="1"/>
  <c r="P693" i="20"/>
  <c r="Q693" i="20" s="1"/>
  <c r="R693" i="20" s="1"/>
  <c r="P681" i="20"/>
  <c r="Q681" i="20" s="1"/>
  <c r="R681" i="20" s="1"/>
  <c r="P669" i="20"/>
  <c r="Q669" i="20" s="1"/>
  <c r="R669" i="20" s="1"/>
  <c r="P657" i="20"/>
  <c r="Q657" i="20" s="1"/>
  <c r="R657" i="20" s="1"/>
  <c r="P639" i="20"/>
  <c r="Q639" i="20" s="1"/>
  <c r="R639" i="20" s="1"/>
  <c r="P621" i="20"/>
  <c r="Q621" i="20" s="1"/>
  <c r="R621" i="20" s="1"/>
  <c r="P585" i="20"/>
  <c r="Q585" i="20" s="1"/>
  <c r="R585" i="20" s="1"/>
  <c r="P564" i="20"/>
  <c r="Q564" i="20" s="1"/>
  <c r="R564" i="20" s="1"/>
  <c r="P546" i="20"/>
  <c r="Q546" i="20" s="1"/>
  <c r="R546" i="20" s="1"/>
  <c r="P528" i="20"/>
  <c r="Q528" i="20" s="1"/>
  <c r="R528" i="20" s="1"/>
  <c r="P526" i="20"/>
  <c r="Q526" i="20" s="1"/>
  <c r="R526" i="20" s="1"/>
  <c r="P520" i="20"/>
  <c r="Q520" i="20" s="1"/>
  <c r="R520" i="20" s="1"/>
  <c r="P515" i="20"/>
  <c r="Q515" i="20" s="1"/>
  <c r="R515" i="20" s="1"/>
  <c r="P512" i="20"/>
  <c r="Q512" i="20" s="1"/>
  <c r="R512" i="20" s="1"/>
  <c r="P509" i="20"/>
  <c r="Q509" i="20" s="1"/>
  <c r="R509" i="20" s="1"/>
  <c r="P506" i="20"/>
  <c r="Q506" i="20" s="1"/>
  <c r="R506" i="20" s="1"/>
  <c r="P503" i="20"/>
  <c r="Q503" i="20" s="1"/>
  <c r="R503" i="20" s="1"/>
  <c r="P500" i="20"/>
  <c r="Q500" i="20" s="1"/>
  <c r="R500" i="20" s="1"/>
  <c r="P497" i="20"/>
  <c r="Q497" i="20" s="1"/>
  <c r="R497" i="20" s="1"/>
  <c r="P494" i="20"/>
  <c r="Q494" i="20" s="1"/>
  <c r="R494" i="20" s="1"/>
  <c r="P491" i="20"/>
  <c r="Q491" i="20" s="1"/>
  <c r="R491" i="20" s="1"/>
  <c r="P488" i="20"/>
  <c r="Q488" i="20" s="1"/>
  <c r="R488" i="20" s="1"/>
  <c r="P485" i="20"/>
  <c r="Q485" i="20" s="1"/>
  <c r="R485" i="20" s="1"/>
  <c r="P482" i="20"/>
  <c r="Q482" i="20" s="1"/>
  <c r="R482" i="20" s="1"/>
  <c r="P479" i="20"/>
  <c r="Q479" i="20" s="1"/>
  <c r="R479" i="20" s="1"/>
  <c r="P476" i="20"/>
  <c r="Q476" i="20" s="1"/>
  <c r="R476" i="20" s="1"/>
  <c r="P473" i="20"/>
  <c r="Q473" i="20" s="1"/>
  <c r="R473" i="20" s="1"/>
  <c r="P642" i="20"/>
  <c r="Q642" i="20" s="1"/>
  <c r="R642" i="20" s="1"/>
  <c r="P624" i="20"/>
  <c r="Q624" i="20" s="1"/>
  <c r="R624" i="20" s="1"/>
  <c r="P591" i="20"/>
  <c r="Q591" i="20" s="1"/>
  <c r="R591" i="20" s="1"/>
  <c r="P561" i="20"/>
  <c r="Q561" i="20" s="1"/>
  <c r="R561" i="20" s="1"/>
  <c r="P543" i="20"/>
  <c r="Q543" i="20" s="1"/>
  <c r="R543" i="20" s="1"/>
  <c r="P464" i="20"/>
  <c r="Q464" i="20" s="1"/>
  <c r="R464" i="20" s="1"/>
  <c r="P452" i="20"/>
  <c r="Q452" i="20" s="1"/>
  <c r="R452" i="20" s="1"/>
  <c r="P437" i="20"/>
  <c r="Q437" i="20" s="1"/>
  <c r="R437" i="20" s="1"/>
  <c r="P411" i="20"/>
  <c r="Q411" i="20" s="1"/>
  <c r="R411" i="20" s="1"/>
  <c r="P406" i="20"/>
  <c r="Q406" i="20" s="1"/>
  <c r="R406" i="20" s="1"/>
  <c r="P403" i="20"/>
  <c r="Q403" i="20" s="1"/>
  <c r="R403" i="20" s="1"/>
  <c r="P400" i="20"/>
  <c r="Q400" i="20" s="1"/>
  <c r="R400" i="20" s="1"/>
  <c r="P397" i="20"/>
  <c r="Q397" i="20" s="1"/>
  <c r="R397" i="20" s="1"/>
  <c r="P394" i="20"/>
  <c r="Q394" i="20" s="1"/>
  <c r="R394" i="20" s="1"/>
  <c r="P391" i="20"/>
  <c r="Q391" i="20" s="1"/>
  <c r="R391" i="20" s="1"/>
  <c r="P388" i="20"/>
  <c r="Q388" i="20" s="1"/>
  <c r="R388" i="20" s="1"/>
  <c r="P385" i="20"/>
  <c r="Q385" i="20" s="1"/>
  <c r="R385" i="20" s="1"/>
  <c r="P382" i="20"/>
  <c r="Q382" i="20" s="1"/>
  <c r="R382" i="20" s="1"/>
  <c r="P379" i="20"/>
  <c r="Q379" i="20" s="1"/>
  <c r="R379" i="20" s="1"/>
  <c r="P376" i="20"/>
  <c r="Q376" i="20" s="1"/>
  <c r="R376" i="20" s="1"/>
  <c r="P373" i="20"/>
  <c r="Q373" i="20" s="1"/>
  <c r="R373" i="20" s="1"/>
  <c r="P370" i="20"/>
  <c r="Q370" i="20" s="1"/>
  <c r="R370" i="20" s="1"/>
  <c r="P367" i="20"/>
  <c r="Q367" i="20" s="1"/>
  <c r="R367" i="20" s="1"/>
  <c r="P364" i="20"/>
  <c r="Q364" i="20" s="1"/>
  <c r="R364" i="20" s="1"/>
  <c r="P361" i="20"/>
  <c r="Q361" i="20" s="1"/>
  <c r="R361" i="20" s="1"/>
  <c r="P358" i="20"/>
  <c r="Q358" i="20" s="1"/>
  <c r="R358" i="20" s="1"/>
  <c r="P355" i="20"/>
  <c r="Q355" i="20" s="1"/>
  <c r="R355" i="20" s="1"/>
  <c r="P352" i="20"/>
  <c r="Q352" i="20" s="1"/>
  <c r="R352" i="20" s="1"/>
  <c r="P349" i="20"/>
  <c r="Q349" i="20" s="1"/>
  <c r="R349" i="20" s="1"/>
  <c r="P346" i="20"/>
  <c r="Q346" i="20" s="1"/>
  <c r="R346" i="20" s="1"/>
  <c r="P343" i="20"/>
  <c r="Q343" i="20" s="1"/>
  <c r="R343" i="20" s="1"/>
  <c r="P340" i="20"/>
  <c r="Q340" i="20" s="1"/>
  <c r="R340" i="20" s="1"/>
  <c r="P337" i="20"/>
  <c r="Q337" i="20" s="1"/>
  <c r="R337" i="20" s="1"/>
  <c r="P334" i="20"/>
  <c r="Q334" i="20" s="1"/>
  <c r="R334" i="20" s="1"/>
  <c r="P331" i="20"/>
  <c r="Q331" i="20" s="1"/>
  <c r="R331" i="20" s="1"/>
  <c r="P328" i="20"/>
  <c r="Q328" i="20" s="1"/>
  <c r="R328" i="20" s="1"/>
  <c r="P325" i="20"/>
  <c r="Q325" i="20" s="1"/>
  <c r="R325" i="20" s="1"/>
  <c r="P322" i="20"/>
  <c r="Q322" i="20" s="1"/>
  <c r="R322" i="20" s="1"/>
  <c r="P319" i="20"/>
  <c r="Q319" i="20" s="1"/>
  <c r="R319" i="20" s="1"/>
  <c r="P316" i="20"/>
  <c r="Q316" i="20" s="1"/>
  <c r="R316" i="20" s="1"/>
  <c r="P313" i="20"/>
  <c r="Q313" i="20" s="1"/>
  <c r="R313" i="20" s="1"/>
  <c r="P310" i="20"/>
  <c r="Q310" i="20" s="1"/>
  <c r="R310" i="20" s="1"/>
  <c r="P307" i="20"/>
  <c r="Q307" i="20" s="1"/>
  <c r="R307" i="20" s="1"/>
  <c r="P304" i="20"/>
  <c r="Q304" i="20" s="1"/>
  <c r="R304" i="20" s="1"/>
  <c r="P301" i="20"/>
  <c r="Q301" i="20" s="1"/>
  <c r="R301" i="20" s="1"/>
  <c r="P298" i="20"/>
  <c r="Q298" i="20" s="1"/>
  <c r="R298" i="20" s="1"/>
  <c r="P295" i="20"/>
  <c r="Q295" i="20" s="1"/>
  <c r="R295" i="20" s="1"/>
  <c r="P292" i="20"/>
  <c r="Q292" i="20" s="1"/>
  <c r="R292" i="20" s="1"/>
  <c r="P289" i="20"/>
  <c r="Q289" i="20" s="1"/>
  <c r="R289" i="20" s="1"/>
  <c r="P286" i="20"/>
  <c r="Q286" i="20" s="1"/>
  <c r="R286" i="20" s="1"/>
  <c r="P283" i="20"/>
  <c r="Q283" i="20" s="1"/>
  <c r="R283" i="20" s="1"/>
  <c r="P280" i="20"/>
  <c r="Q280" i="20" s="1"/>
  <c r="R280" i="20" s="1"/>
  <c r="P277" i="20"/>
  <c r="Q277" i="20" s="1"/>
  <c r="R277" i="20" s="1"/>
  <c r="P274" i="20"/>
  <c r="Q274" i="20" s="1"/>
  <c r="R274" i="20" s="1"/>
  <c r="P271" i="20"/>
  <c r="Q271" i="20" s="1"/>
  <c r="R271" i="20" s="1"/>
  <c r="P268" i="20"/>
  <c r="Q268" i="20" s="1"/>
  <c r="R268" i="20" s="1"/>
  <c r="P265" i="20"/>
  <c r="Q265" i="20" s="1"/>
  <c r="R265" i="20" s="1"/>
  <c r="P262" i="20"/>
  <c r="Q262" i="20" s="1"/>
  <c r="R262" i="20" s="1"/>
  <c r="P259" i="20"/>
  <c r="Q259" i="20" s="1"/>
  <c r="R259" i="20" s="1"/>
  <c r="P256" i="20"/>
  <c r="Q256" i="20" s="1"/>
  <c r="R256" i="20" s="1"/>
  <c r="P253" i="20"/>
  <c r="Q253" i="20" s="1"/>
  <c r="R253" i="20" s="1"/>
  <c r="P250" i="20"/>
  <c r="Q250" i="20" s="1"/>
  <c r="R250" i="20" s="1"/>
  <c r="P247" i="20"/>
  <c r="Q247" i="20" s="1"/>
  <c r="R247" i="20" s="1"/>
  <c r="P244" i="20"/>
  <c r="Q244" i="20" s="1"/>
  <c r="R244" i="20" s="1"/>
  <c r="P241" i="20"/>
  <c r="Q241" i="20" s="1"/>
  <c r="R241" i="20" s="1"/>
  <c r="P238" i="20"/>
  <c r="Q238" i="20" s="1"/>
  <c r="R238" i="20" s="1"/>
  <c r="P235" i="20"/>
  <c r="Q235" i="20" s="1"/>
  <c r="R235" i="20" s="1"/>
  <c r="P232" i="20"/>
  <c r="Q232" i="20" s="1"/>
  <c r="R232" i="20" s="1"/>
  <c r="P229" i="20"/>
  <c r="Q229" i="20" s="1"/>
  <c r="R229" i="20" s="1"/>
  <c r="P226" i="20"/>
  <c r="Q226" i="20" s="1"/>
  <c r="R226" i="20" s="1"/>
  <c r="P223" i="20"/>
  <c r="Q223" i="20" s="1"/>
  <c r="R223" i="20" s="1"/>
  <c r="P220" i="20"/>
  <c r="Q220" i="20" s="1"/>
  <c r="R220" i="20" s="1"/>
  <c r="P217" i="20"/>
  <c r="Q217" i="20" s="1"/>
  <c r="R217" i="20" s="1"/>
  <c r="P214" i="20"/>
  <c r="Q214" i="20" s="1"/>
  <c r="R214" i="20" s="1"/>
  <c r="P211" i="20"/>
  <c r="Q211" i="20" s="1"/>
  <c r="R211" i="20" s="1"/>
  <c r="P208" i="20"/>
  <c r="Q208" i="20" s="1"/>
  <c r="R208" i="20" s="1"/>
  <c r="P205" i="20"/>
  <c r="Q205" i="20" s="1"/>
  <c r="R205" i="20" s="1"/>
  <c r="P202" i="20"/>
  <c r="Q202" i="20" s="1"/>
  <c r="R202" i="20" s="1"/>
  <c r="P199" i="20"/>
  <c r="Q199" i="20" s="1"/>
  <c r="R199" i="20" s="1"/>
  <c r="P196" i="20"/>
  <c r="Q196" i="20" s="1"/>
  <c r="R196" i="20" s="1"/>
  <c r="P193" i="20"/>
  <c r="Q193" i="20" s="1"/>
  <c r="R193" i="20" s="1"/>
  <c r="P518" i="20"/>
  <c r="Q518" i="20" s="1"/>
  <c r="R518" i="20" s="1"/>
  <c r="P409" i="20"/>
  <c r="Q409" i="20" s="1"/>
  <c r="R409" i="20" s="1"/>
  <c r="P440" i="20"/>
  <c r="Q440" i="20" s="1"/>
  <c r="R440" i="20" s="1"/>
  <c r="P425" i="20"/>
  <c r="Q425" i="20" s="1"/>
  <c r="R425" i="20" s="1"/>
  <c r="P467" i="20"/>
  <c r="Q467" i="20" s="1"/>
  <c r="R467" i="20" s="1"/>
  <c r="P455" i="20"/>
  <c r="Q455" i="20" s="1"/>
  <c r="R455" i="20" s="1"/>
  <c r="P443" i="20"/>
  <c r="Q443" i="20" s="1"/>
  <c r="R443" i="20" s="1"/>
  <c r="P416" i="20"/>
  <c r="Q416" i="20" s="1"/>
  <c r="R416" i="20" s="1"/>
  <c r="P414" i="20"/>
  <c r="Q414" i="20" s="1"/>
  <c r="R414" i="20" s="1"/>
  <c r="P407" i="20"/>
  <c r="Q407" i="20" s="1"/>
  <c r="R407" i="20" s="1"/>
  <c r="P404" i="20"/>
  <c r="Q404" i="20" s="1"/>
  <c r="R404" i="20" s="1"/>
  <c r="P401" i="20"/>
  <c r="Q401" i="20" s="1"/>
  <c r="R401" i="20" s="1"/>
  <c r="P398" i="20"/>
  <c r="Q398" i="20" s="1"/>
  <c r="R398" i="20" s="1"/>
  <c r="P395" i="20"/>
  <c r="Q395" i="20" s="1"/>
  <c r="R395" i="20" s="1"/>
  <c r="P392" i="20"/>
  <c r="Q392" i="20" s="1"/>
  <c r="R392" i="20" s="1"/>
  <c r="P389" i="20"/>
  <c r="Q389" i="20" s="1"/>
  <c r="R389" i="20" s="1"/>
  <c r="P386" i="20"/>
  <c r="Q386" i="20" s="1"/>
  <c r="R386" i="20" s="1"/>
  <c r="P383" i="20"/>
  <c r="Q383" i="20" s="1"/>
  <c r="R383" i="20" s="1"/>
  <c r="P380" i="20"/>
  <c r="Q380" i="20" s="1"/>
  <c r="R380" i="20" s="1"/>
  <c r="P377" i="20"/>
  <c r="Q377" i="20" s="1"/>
  <c r="R377" i="20" s="1"/>
  <c r="P374" i="20"/>
  <c r="Q374" i="20" s="1"/>
  <c r="R374" i="20" s="1"/>
  <c r="P371" i="20"/>
  <c r="Q371" i="20" s="1"/>
  <c r="R371" i="20" s="1"/>
  <c r="P368" i="20"/>
  <c r="Q368" i="20" s="1"/>
  <c r="R368" i="20" s="1"/>
  <c r="P365" i="20"/>
  <c r="Q365" i="20" s="1"/>
  <c r="R365" i="20" s="1"/>
  <c r="P362" i="20"/>
  <c r="Q362" i="20" s="1"/>
  <c r="R362" i="20" s="1"/>
  <c r="P359" i="20"/>
  <c r="Q359" i="20" s="1"/>
  <c r="R359" i="20" s="1"/>
  <c r="P356" i="20"/>
  <c r="Q356" i="20" s="1"/>
  <c r="R356" i="20" s="1"/>
  <c r="P353" i="20"/>
  <c r="Q353" i="20" s="1"/>
  <c r="R353" i="20" s="1"/>
  <c r="P350" i="20"/>
  <c r="Q350" i="20" s="1"/>
  <c r="R350" i="20" s="1"/>
  <c r="P347" i="20"/>
  <c r="Q347" i="20" s="1"/>
  <c r="R347" i="20" s="1"/>
  <c r="P344" i="20"/>
  <c r="Q344" i="20" s="1"/>
  <c r="R344" i="20" s="1"/>
  <c r="P341" i="20"/>
  <c r="Q341" i="20" s="1"/>
  <c r="R341" i="20" s="1"/>
  <c r="P338" i="20"/>
  <c r="Q338" i="20" s="1"/>
  <c r="R338" i="20" s="1"/>
  <c r="P335" i="20"/>
  <c r="Q335" i="20" s="1"/>
  <c r="R335" i="20" s="1"/>
  <c r="P332" i="20"/>
  <c r="Q332" i="20" s="1"/>
  <c r="R332" i="20" s="1"/>
  <c r="P329" i="20"/>
  <c r="Q329" i="20" s="1"/>
  <c r="R329" i="20" s="1"/>
  <c r="P326" i="20"/>
  <c r="Q326" i="20" s="1"/>
  <c r="R326" i="20" s="1"/>
  <c r="P323" i="20"/>
  <c r="Q323" i="20" s="1"/>
  <c r="R323" i="20" s="1"/>
  <c r="P320" i="20"/>
  <c r="Q320" i="20" s="1"/>
  <c r="R320" i="20" s="1"/>
  <c r="P317" i="20"/>
  <c r="Q317" i="20" s="1"/>
  <c r="R317" i="20" s="1"/>
  <c r="P314" i="20"/>
  <c r="Q314" i="20" s="1"/>
  <c r="R314" i="20" s="1"/>
  <c r="P311" i="20"/>
  <c r="Q311" i="20" s="1"/>
  <c r="R311" i="20" s="1"/>
  <c r="P308" i="20"/>
  <c r="Q308" i="20" s="1"/>
  <c r="R308" i="20" s="1"/>
  <c r="P305" i="20"/>
  <c r="Q305" i="20" s="1"/>
  <c r="R305" i="20" s="1"/>
  <c r="P302" i="20"/>
  <c r="Q302" i="20" s="1"/>
  <c r="R302" i="20" s="1"/>
  <c r="P299" i="20"/>
  <c r="Q299" i="20" s="1"/>
  <c r="R299" i="20" s="1"/>
  <c r="P296" i="20"/>
  <c r="Q296" i="20" s="1"/>
  <c r="R296" i="20" s="1"/>
  <c r="P293" i="20"/>
  <c r="Q293" i="20" s="1"/>
  <c r="R293" i="20" s="1"/>
  <c r="P290" i="20"/>
  <c r="Q290" i="20" s="1"/>
  <c r="R290" i="20" s="1"/>
  <c r="P287" i="20"/>
  <c r="Q287" i="20" s="1"/>
  <c r="R287" i="20" s="1"/>
  <c r="P284" i="20"/>
  <c r="Q284" i="20" s="1"/>
  <c r="R284" i="20" s="1"/>
  <c r="P281" i="20"/>
  <c r="Q281" i="20" s="1"/>
  <c r="R281" i="20" s="1"/>
  <c r="P278" i="20"/>
  <c r="Q278" i="20" s="1"/>
  <c r="R278" i="20" s="1"/>
  <c r="P275" i="20"/>
  <c r="Q275" i="20" s="1"/>
  <c r="R275" i="20" s="1"/>
  <c r="P272" i="20"/>
  <c r="Q272" i="20" s="1"/>
  <c r="R272" i="20" s="1"/>
  <c r="P269" i="20"/>
  <c r="Q269" i="20" s="1"/>
  <c r="R269" i="20" s="1"/>
  <c r="P266" i="20"/>
  <c r="Q266" i="20" s="1"/>
  <c r="R266" i="20" s="1"/>
  <c r="P263" i="20"/>
  <c r="Q263" i="20" s="1"/>
  <c r="R263" i="20" s="1"/>
  <c r="P260" i="20"/>
  <c r="Q260" i="20" s="1"/>
  <c r="R260" i="20" s="1"/>
  <c r="P257" i="20"/>
  <c r="Q257" i="20" s="1"/>
  <c r="R257" i="20" s="1"/>
  <c r="P254" i="20"/>
  <c r="Q254" i="20" s="1"/>
  <c r="R254" i="20" s="1"/>
  <c r="P251" i="20"/>
  <c r="Q251" i="20" s="1"/>
  <c r="R251" i="20" s="1"/>
  <c r="P248" i="20"/>
  <c r="Q248" i="20" s="1"/>
  <c r="R248" i="20" s="1"/>
  <c r="P245" i="20"/>
  <c r="Q245" i="20" s="1"/>
  <c r="R245" i="20" s="1"/>
  <c r="P242" i="20"/>
  <c r="Q242" i="20" s="1"/>
  <c r="R242" i="20" s="1"/>
  <c r="P239" i="20"/>
  <c r="Q239" i="20" s="1"/>
  <c r="R239" i="20" s="1"/>
  <c r="P236" i="20"/>
  <c r="Q236" i="20" s="1"/>
  <c r="R236" i="20" s="1"/>
  <c r="P233" i="20"/>
  <c r="Q233" i="20" s="1"/>
  <c r="R233" i="20" s="1"/>
  <c r="P230" i="20"/>
  <c r="Q230" i="20" s="1"/>
  <c r="R230" i="20" s="1"/>
  <c r="P227" i="20"/>
  <c r="Q227" i="20" s="1"/>
  <c r="R227" i="20" s="1"/>
  <c r="P224" i="20"/>
  <c r="Q224" i="20" s="1"/>
  <c r="R224" i="20" s="1"/>
  <c r="P221" i="20"/>
  <c r="Q221" i="20" s="1"/>
  <c r="R221" i="20" s="1"/>
  <c r="P218" i="20"/>
  <c r="Q218" i="20" s="1"/>
  <c r="R218" i="20" s="1"/>
  <c r="P215" i="20"/>
  <c r="Q215" i="20" s="1"/>
  <c r="R215" i="20" s="1"/>
  <c r="P212" i="20"/>
  <c r="Q212" i="20" s="1"/>
  <c r="R212" i="20" s="1"/>
  <c r="P209" i="20"/>
  <c r="Q209" i="20" s="1"/>
  <c r="R209" i="20" s="1"/>
  <c r="P206" i="20"/>
  <c r="Q206" i="20" s="1"/>
  <c r="R206" i="20" s="1"/>
  <c r="P203" i="20"/>
  <c r="Q203" i="20" s="1"/>
  <c r="R203" i="20" s="1"/>
  <c r="P200" i="20"/>
  <c r="Q200" i="20" s="1"/>
  <c r="R200" i="20" s="1"/>
  <c r="P197" i="20"/>
  <c r="Q197" i="20" s="1"/>
  <c r="R197" i="20" s="1"/>
  <c r="P194" i="20"/>
  <c r="Q194" i="20" s="1"/>
  <c r="R194" i="20" s="1"/>
  <c r="P723" i="20"/>
  <c r="Q723" i="20" s="1"/>
  <c r="R723" i="20" s="1"/>
  <c r="P412" i="20"/>
  <c r="Q412" i="20" s="1"/>
  <c r="R412" i="20" s="1"/>
  <c r="P588" i="20"/>
  <c r="Q588" i="20" s="1"/>
  <c r="R588" i="20" s="1"/>
  <c r="P470" i="20"/>
  <c r="Q470" i="20" s="1"/>
  <c r="R470" i="20" s="1"/>
  <c r="P458" i="20"/>
  <c r="Q458" i="20" s="1"/>
  <c r="R458" i="20" s="1"/>
  <c r="P446" i="20"/>
  <c r="Q446" i="20" s="1"/>
  <c r="R446" i="20" s="1"/>
  <c r="P422" i="20"/>
  <c r="Q422" i="20" s="1"/>
  <c r="R422" i="20" s="1"/>
  <c r="P559" i="20"/>
  <c r="Q559" i="20" s="1"/>
  <c r="R559" i="20" s="1"/>
  <c r="P541" i="20"/>
  <c r="Q541" i="20" s="1"/>
  <c r="R541" i="20" s="1"/>
  <c r="P410" i="20"/>
  <c r="Q410" i="20" s="1"/>
  <c r="R410" i="20" s="1"/>
  <c r="P408" i="20"/>
  <c r="Q408" i="20" s="1"/>
  <c r="R408" i="20" s="1"/>
  <c r="P405" i="20"/>
  <c r="Q405" i="20" s="1"/>
  <c r="R405" i="20" s="1"/>
  <c r="P402" i="20"/>
  <c r="Q402" i="20" s="1"/>
  <c r="R402" i="20" s="1"/>
  <c r="P399" i="20"/>
  <c r="Q399" i="20" s="1"/>
  <c r="R399" i="20" s="1"/>
  <c r="P396" i="20"/>
  <c r="Q396" i="20" s="1"/>
  <c r="R396" i="20" s="1"/>
  <c r="P393" i="20"/>
  <c r="Q393" i="20" s="1"/>
  <c r="R393" i="20" s="1"/>
  <c r="P390" i="20"/>
  <c r="Q390" i="20" s="1"/>
  <c r="R390" i="20" s="1"/>
  <c r="P387" i="20"/>
  <c r="Q387" i="20" s="1"/>
  <c r="R387" i="20" s="1"/>
  <c r="P384" i="20"/>
  <c r="Q384" i="20" s="1"/>
  <c r="R384" i="20" s="1"/>
  <c r="P381" i="20"/>
  <c r="Q381" i="20" s="1"/>
  <c r="R381" i="20" s="1"/>
  <c r="P378" i="20"/>
  <c r="Q378" i="20" s="1"/>
  <c r="R378" i="20" s="1"/>
  <c r="P375" i="20"/>
  <c r="Q375" i="20" s="1"/>
  <c r="R375" i="20" s="1"/>
  <c r="P372" i="20"/>
  <c r="Q372" i="20" s="1"/>
  <c r="R372" i="20" s="1"/>
  <c r="P369" i="20"/>
  <c r="Q369" i="20" s="1"/>
  <c r="R369" i="20" s="1"/>
  <c r="P366" i="20"/>
  <c r="Q366" i="20" s="1"/>
  <c r="R366" i="20" s="1"/>
  <c r="P363" i="20"/>
  <c r="Q363" i="20" s="1"/>
  <c r="R363" i="20" s="1"/>
  <c r="P360" i="20"/>
  <c r="Q360" i="20" s="1"/>
  <c r="R360" i="20" s="1"/>
  <c r="P357" i="20"/>
  <c r="Q357" i="20" s="1"/>
  <c r="R357" i="20" s="1"/>
  <c r="P354" i="20"/>
  <c r="Q354" i="20" s="1"/>
  <c r="R354" i="20" s="1"/>
  <c r="P351" i="20"/>
  <c r="Q351" i="20" s="1"/>
  <c r="R351" i="20" s="1"/>
  <c r="P348" i="20"/>
  <c r="Q348" i="20" s="1"/>
  <c r="R348" i="20" s="1"/>
  <c r="P345" i="20"/>
  <c r="Q345" i="20" s="1"/>
  <c r="R345" i="20" s="1"/>
  <c r="P342" i="20"/>
  <c r="Q342" i="20" s="1"/>
  <c r="R342" i="20" s="1"/>
  <c r="P339" i="20"/>
  <c r="Q339" i="20" s="1"/>
  <c r="R339" i="20" s="1"/>
  <c r="P336" i="20"/>
  <c r="Q336" i="20" s="1"/>
  <c r="R336" i="20" s="1"/>
  <c r="P333" i="20"/>
  <c r="Q333" i="20" s="1"/>
  <c r="R333" i="20" s="1"/>
  <c r="P330" i="20"/>
  <c r="Q330" i="20" s="1"/>
  <c r="R330" i="20" s="1"/>
  <c r="P327" i="20"/>
  <c r="Q327" i="20" s="1"/>
  <c r="R327" i="20" s="1"/>
  <c r="P324" i="20"/>
  <c r="Q324" i="20" s="1"/>
  <c r="R324" i="20" s="1"/>
  <c r="P321" i="20"/>
  <c r="Q321" i="20" s="1"/>
  <c r="R321" i="20" s="1"/>
  <c r="P318" i="20"/>
  <c r="Q318" i="20" s="1"/>
  <c r="R318" i="20" s="1"/>
  <c r="P315" i="20"/>
  <c r="Q315" i="20" s="1"/>
  <c r="R315" i="20" s="1"/>
  <c r="P312" i="20"/>
  <c r="Q312" i="20" s="1"/>
  <c r="R312" i="20" s="1"/>
  <c r="P309" i="20"/>
  <c r="Q309" i="20" s="1"/>
  <c r="R309" i="20" s="1"/>
  <c r="P306" i="20"/>
  <c r="Q306" i="20" s="1"/>
  <c r="R306" i="20" s="1"/>
  <c r="P303" i="20"/>
  <c r="Q303" i="20" s="1"/>
  <c r="R303" i="20" s="1"/>
  <c r="P300" i="20"/>
  <c r="Q300" i="20" s="1"/>
  <c r="R300" i="20" s="1"/>
  <c r="P297" i="20"/>
  <c r="Q297" i="20" s="1"/>
  <c r="R297" i="20" s="1"/>
  <c r="P294" i="20"/>
  <c r="Q294" i="20" s="1"/>
  <c r="R294" i="20" s="1"/>
  <c r="P291" i="20"/>
  <c r="Q291" i="20" s="1"/>
  <c r="R291" i="20" s="1"/>
  <c r="P288" i="20"/>
  <c r="Q288" i="20" s="1"/>
  <c r="R288" i="20" s="1"/>
  <c r="P285" i="20"/>
  <c r="Q285" i="20" s="1"/>
  <c r="R285" i="20" s="1"/>
  <c r="P282" i="20"/>
  <c r="Q282" i="20" s="1"/>
  <c r="R282" i="20" s="1"/>
  <c r="P279" i="20"/>
  <c r="Q279" i="20" s="1"/>
  <c r="R279" i="20" s="1"/>
  <c r="P276" i="20"/>
  <c r="Q276" i="20" s="1"/>
  <c r="R276" i="20" s="1"/>
  <c r="P273" i="20"/>
  <c r="Q273" i="20" s="1"/>
  <c r="R273" i="20" s="1"/>
  <c r="P270" i="20"/>
  <c r="Q270" i="20" s="1"/>
  <c r="R270" i="20" s="1"/>
  <c r="P267" i="20"/>
  <c r="Q267" i="20" s="1"/>
  <c r="R267" i="20" s="1"/>
  <c r="P264" i="20"/>
  <c r="Q264" i="20" s="1"/>
  <c r="R264" i="20" s="1"/>
  <c r="P261" i="20"/>
  <c r="Q261" i="20" s="1"/>
  <c r="R261" i="20" s="1"/>
  <c r="P258" i="20"/>
  <c r="Q258" i="20" s="1"/>
  <c r="R258" i="20" s="1"/>
  <c r="P255" i="20"/>
  <c r="Q255" i="20" s="1"/>
  <c r="R255" i="20" s="1"/>
  <c r="P252" i="20"/>
  <c r="Q252" i="20" s="1"/>
  <c r="R252" i="20" s="1"/>
  <c r="P249" i="20"/>
  <c r="Q249" i="20" s="1"/>
  <c r="R249" i="20" s="1"/>
  <c r="P246" i="20"/>
  <c r="Q246" i="20" s="1"/>
  <c r="R246" i="20" s="1"/>
  <c r="P243" i="20"/>
  <c r="Q243" i="20" s="1"/>
  <c r="R243" i="20" s="1"/>
  <c r="P240" i="20"/>
  <c r="Q240" i="20" s="1"/>
  <c r="R240" i="20" s="1"/>
  <c r="P237" i="20"/>
  <c r="Q237" i="20" s="1"/>
  <c r="R237" i="20" s="1"/>
  <c r="P234" i="20"/>
  <c r="Q234" i="20" s="1"/>
  <c r="R234" i="20" s="1"/>
  <c r="P231" i="20"/>
  <c r="Q231" i="20" s="1"/>
  <c r="R231" i="20" s="1"/>
  <c r="P228" i="20"/>
  <c r="Q228" i="20" s="1"/>
  <c r="R228" i="20" s="1"/>
  <c r="P225" i="20"/>
  <c r="Q225" i="20" s="1"/>
  <c r="R225" i="20" s="1"/>
  <c r="P222" i="20"/>
  <c r="Q222" i="20" s="1"/>
  <c r="R222" i="20" s="1"/>
  <c r="P219" i="20"/>
  <c r="Q219" i="20" s="1"/>
  <c r="R219" i="20" s="1"/>
  <c r="P216" i="20"/>
  <c r="Q216" i="20" s="1"/>
  <c r="R216" i="20" s="1"/>
  <c r="P213" i="20"/>
  <c r="Q213" i="20" s="1"/>
  <c r="R213" i="20" s="1"/>
  <c r="P210" i="20"/>
  <c r="Q210" i="20" s="1"/>
  <c r="R210" i="20" s="1"/>
  <c r="P207" i="20"/>
  <c r="Q207" i="20" s="1"/>
  <c r="R207" i="20" s="1"/>
  <c r="P204" i="20"/>
  <c r="Q204" i="20" s="1"/>
  <c r="R204" i="20" s="1"/>
  <c r="P201" i="20"/>
  <c r="Q201" i="20" s="1"/>
  <c r="R201" i="20" s="1"/>
  <c r="P198" i="20"/>
  <c r="Q198" i="20" s="1"/>
  <c r="R198" i="20" s="1"/>
  <c r="P195" i="20"/>
  <c r="Q195" i="20" s="1"/>
  <c r="R195" i="20" s="1"/>
  <c r="P413" i="20"/>
  <c r="Q413" i="20" s="1"/>
  <c r="R413" i="20" s="1"/>
  <c r="P187" i="20"/>
  <c r="Q187" i="20" s="1"/>
  <c r="R187" i="20" s="1"/>
  <c r="P184" i="20"/>
  <c r="Q184" i="20" s="1"/>
  <c r="R184" i="20" s="1"/>
  <c r="P181" i="20"/>
  <c r="Q181" i="20" s="1"/>
  <c r="R181" i="20" s="1"/>
  <c r="P178" i="20"/>
  <c r="Q178" i="20" s="1"/>
  <c r="R178" i="20" s="1"/>
  <c r="P175" i="20"/>
  <c r="Q175" i="20" s="1"/>
  <c r="R175" i="20" s="1"/>
  <c r="P172" i="20"/>
  <c r="Q172" i="20" s="1"/>
  <c r="R172" i="20" s="1"/>
  <c r="P169" i="20"/>
  <c r="Q169" i="20" s="1"/>
  <c r="R169" i="20" s="1"/>
  <c r="P166" i="20"/>
  <c r="Q166" i="20" s="1"/>
  <c r="R166" i="20" s="1"/>
  <c r="P163" i="20"/>
  <c r="Q163" i="20" s="1"/>
  <c r="R163" i="20" s="1"/>
  <c r="P160" i="20"/>
  <c r="Q160" i="20" s="1"/>
  <c r="R160" i="20" s="1"/>
  <c r="P157" i="20"/>
  <c r="Q157" i="20" s="1"/>
  <c r="R157" i="20" s="1"/>
  <c r="P154" i="20"/>
  <c r="Q154" i="20" s="1"/>
  <c r="R154" i="20" s="1"/>
  <c r="P151" i="20"/>
  <c r="Q151" i="20" s="1"/>
  <c r="R151" i="20" s="1"/>
  <c r="P148" i="20"/>
  <c r="Q148" i="20" s="1"/>
  <c r="R148" i="20" s="1"/>
  <c r="P145" i="20"/>
  <c r="Q145" i="20" s="1"/>
  <c r="R145" i="20" s="1"/>
  <c r="P142" i="20"/>
  <c r="Q142" i="20" s="1"/>
  <c r="R142" i="20" s="1"/>
  <c r="P139" i="20"/>
  <c r="Q139" i="20" s="1"/>
  <c r="R139" i="20" s="1"/>
  <c r="P136" i="20"/>
  <c r="Q136" i="20" s="1"/>
  <c r="R136" i="20" s="1"/>
  <c r="P133" i="20"/>
  <c r="Q133" i="20" s="1"/>
  <c r="R133" i="20" s="1"/>
  <c r="P130" i="20"/>
  <c r="Q130" i="20" s="1"/>
  <c r="R130" i="20" s="1"/>
  <c r="P127" i="20"/>
  <c r="Q127" i="20" s="1"/>
  <c r="R127" i="20" s="1"/>
  <c r="P124" i="20"/>
  <c r="Q124" i="20" s="1"/>
  <c r="R124" i="20" s="1"/>
  <c r="P121" i="20"/>
  <c r="Q121" i="20" s="1"/>
  <c r="R121" i="20" s="1"/>
  <c r="P118" i="20"/>
  <c r="Q118" i="20" s="1"/>
  <c r="R118" i="20" s="1"/>
  <c r="P115" i="20"/>
  <c r="Q115" i="20" s="1"/>
  <c r="R115" i="20" s="1"/>
  <c r="P112" i="20"/>
  <c r="Q112" i="20" s="1"/>
  <c r="R112" i="20" s="1"/>
  <c r="P109" i="20"/>
  <c r="Q109" i="20" s="1"/>
  <c r="R109" i="20" s="1"/>
  <c r="P106" i="20"/>
  <c r="Q106" i="20" s="1"/>
  <c r="R106" i="20" s="1"/>
  <c r="P103" i="20"/>
  <c r="Q103" i="20" s="1"/>
  <c r="R103" i="20" s="1"/>
  <c r="P100" i="20"/>
  <c r="Q100" i="20" s="1"/>
  <c r="R100" i="20" s="1"/>
  <c r="P97" i="20"/>
  <c r="Q97" i="20" s="1"/>
  <c r="R97" i="20" s="1"/>
  <c r="P94" i="20"/>
  <c r="Q94" i="20" s="1"/>
  <c r="R94" i="20" s="1"/>
  <c r="P91" i="20"/>
  <c r="Q91" i="20" s="1"/>
  <c r="R91" i="20" s="1"/>
  <c r="P88" i="20"/>
  <c r="Q88" i="20" s="1"/>
  <c r="R88" i="20" s="1"/>
  <c r="P85" i="20"/>
  <c r="Q85" i="20" s="1"/>
  <c r="R85" i="20" s="1"/>
  <c r="P82" i="20"/>
  <c r="Q82" i="20" s="1"/>
  <c r="R82" i="20" s="1"/>
  <c r="P79" i="20"/>
  <c r="Q79" i="20" s="1"/>
  <c r="R79" i="20" s="1"/>
  <c r="P76" i="20"/>
  <c r="Q76" i="20" s="1"/>
  <c r="R76" i="20" s="1"/>
  <c r="P73" i="20"/>
  <c r="Q73" i="20" s="1"/>
  <c r="R73" i="20" s="1"/>
  <c r="P70" i="20"/>
  <c r="Q70" i="20" s="1"/>
  <c r="R70" i="20" s="1"/>
  <c r="P67" i="20"/>
  <c r="Q67" i="20" s="1"/>
  <c r="R67" i="20" s="1"/>
  <c r="P64" i="20"/>
  <c r="Q64" i="20" s="1"/>
  <c r="R64" i="20" s="1"/>
  <c r="P61" i="20"/>
  <c r="Q61" i="20" s="1"/>
  <c r="R61" i="20" s="1"/>
  <c r="P58" i="20"/>
  <c r="Q58" i="20" s="1"/>
  <c r="R58" i="20" s="1"/>
  <c r="P55" i="20"/>
  <c r="Q55" i="20" s="1"/>
  <c r="R55" i="20" s="1"/>
  <c r="P52" i="20"/>
  <c r="Q52" i="20" s="1"/>
  <c r="R52" i="20" s="1"/>
  <c r="P49" i="20"/>
  <c r="Q49" i="20" s="1"/>
  <c r="R49" i="20" s="1"/>
  <c r="P46" i="20"/>
  <c r="Q46" i="20" s="1"/>
  <c r="R46" i="20" s="1"/>
  <c r="P43" i="20"/>
  <c r="Q43" i="20" s="1"/>
  <c r="R43" i="20" s="1"/>
  <c r="P40" i="20"/>
  <c r="Q40" i="20" s="1"/>
  <c r="R40" i="20" s="1"/>
  <c r="P37" i="20"/>
  <c r="Q37" i="20" s="1"/>
  <c r="R37" i="20" s="1"/>
  <c r="P34" i="20"/>
  <c r="Q34" i="20" s="1"/>
  <c r="R34" i="20" s="1"/>
  <c r="P31" i="20"/>
  <c r="Q31" i="20" s="1"/>
  <c r="R31" i="20" s="1"/>
  <c r="P28" i="20"/>
  <c r="Q28" i="20" s="1"/>
  <c r="R28" i="20" s="1"/>
  <c r="P25" i="20"/>
  <c r="Q25" i="20" s="1"/>
  <c r="R25" i="20" s="1"/>
  <c r="P22" i="20"/>
  <c r="Q22" i="20" s="1"/>
  <c r="R22" i="20" s="1"/>
  <c r="P17" i="20"/>
  <c r="Q17" i="20" s="1"/>
  <c r="R17" i="20" s="1"/>
  <c r="P10" i="20"/>
  <c r="Q10" i="20" s="1"/>
  <c r="R10" i="20" s="1"/>
  <c r="AJ7" i="20"/>
  <c r="P190" i="20"/>
  <c r="Q190" i="20" s="1"/>
  <c r="R190" i="20" s="1"/>
  <c r="P428" i="20"/>
  <c r="Q428" i="20" s="1"/>
  <c r="R428" i="20" s="1"/>
  <c r="P18" i="20"/>
  <c r="Q18" i="20" s="1"/>
  <c r="R18" i="20" s="1"/>
  <c r="P12" i="20"/>
  <c r="Q12" i="20" s="1"/>
  <c r="R12" i="20" s="1"/>
  <c r="P11" i="20"/>
  <c r="Q11" i="20" s="1"/>
  <c r="R11" i="20" s="1"/>
  <c r="P3" i="20"/>
  <c r="Q3" i="20" s="1"/>
  <c r="R3" i="20" s="1"/>
  <c r="P461" i="20"/>
  <c r="Q461" i="20" s="1"/>
  <c r="R461" i="20" s="1"/>
  <c r="P188" i="20"/>
  <c r="Q188" i="20" s="1"/>
  <c r="R188" i="20" s="1"/>
  <c r="P185" i="20"/>
  <c r="Q185" i="20" s="1"/>
  <c r="R185" i="20" s="1"/>
  <c r="P182" i="20"/>
  <c r="Q182" i="20" s="1"/>
  <c r="R182" i="20" s="1"/>
  <c r="P179" i="20"/>
  <c r="Q179" i="20" s="1"/>
  <c r="R179" i="20" s="1"/>
  <c r="P176" i="20"/>
  <c r="Q176" i="20" s="1"/>
  <c r="R176" i="20" s="1"/>
  <c r="P173" i="20"/>
  <c r="Q173" i="20" s="1"/>
  <c r="R173" i="20" s="1"/>
  <c r="P170" i="20"/>
  <c r="Q170" i="20" s="1"/>
  <c r="R170" i="20" s="1"/>
  <c r="P167" i="20"/>
  <c r="Q167" i="20" s="1"/>
  <c r="R167" i="20" s="1"/>
  <c r="P164" i="20"/>
  <c r="Q164" i="20" s="1"/>
  <c r="R164" i="20" s="1"/>
  <c r="P161" i="20"/>
  <c r="Q161" i="20" s="1"/>
  <c r="R161" i="20" s="1"/>
  <c r="P158" i="20"/>
  <c r="Q158" i="20" s="1"/>
  <c r="R158" i="20" s="1"/>
  <c r="P155" i="20"/>
  <c r="Q155" i="20" s="1"/>
  <c r="R155" i="20" s="1"/>
  <c r="P152" i="20"/>
  <c r="Q152" i="20" s="1"/>
  <c r="R152" i="20" s="1"/>
  <c r="P149" i="20"/>
  <c r="Q149" i="20" s="1"/>
  <c r="R149" i="20" s="1"/>
  <c r="P146" i="20"/>
  <c r="Q146" i="20" s="1"/>
  <c r="R146" i="20" s="1"/>
  <c r="P143" i="20"/>
  <c r="Q143" i="20" s="1"/>
  <c r="R143" i="20" s="1"/>
  <c r="P140" i="20"/>
  <c r="Q140" i="20" s="1"/>
  <c r="R140" i="20" s="1"/>
  <c r="P137" i="20"/>
  <c r="Q137" i="20" s="1"/>
  <c r="R137" i="20" s="1"/>
  <c r="P134" i="20"/>
  <c r="Q134" i="20" s="1"/>
  <c r="R134" i="20" s="1"/>
  <c r="P131" i="20"/>
  <c r="Q131" i="20" s="1"/>
  <c r="R131" i="20" s="1"/>
  <c r="P128" i="20"/>
  <c r="Q128" i="20" s="1"/>
  <c r="R128" i="20" s="1"/>
  <c r="P125" i="20"/>
  <c r="Q125" i="20" s="1"/>
  <c r="R125" i="20" s="1"/>
  <c r="P122" i="20"/>
  <c r="Q122" i="20" s="1"/>
  <c r="R122" i="20" s="1"/>
  <c r="P119" i="20"/>
  <c r="Q119" i="20" s="1"/>
  <c r="R119" i="20" s="1"/>
  <c r="P116" i="20"/>
  <c r="Q116" i="20" s="1"/>
  <c r="R116" i="20" s="1"/>
  <c r="P113" i="20"/>
  <c r="Q113" i="20" s="1"/>
  <c r="R113" i="20" s="1"/>
  <c r="P110" i="20"/>
  <c r="Q110" i="20" s="1"/>
  <c r="R110" i="20" s="1"/>
  <c r="P107" i="20"/>
  <c r="Q107" i="20" s="1"/>
  <c r="R107" i="20" s="1"/>
  <c r="P104" i="20"/>
  <c r="Q104" i="20" s="1"/>
  <c r="R104" i="20" s="1"/>
  <c r="P101" i="20"/>
  <c r="Q101" i="20" s="1"/>
  <c r="R101" i="20" s="1"/>
  <c r="P98" i="20"/>
  <c r="Q98" i="20" s="1"/>
  <c r="R98" i="20" s="1"/>
  <c r="P95" i="20"/>
  <c r="Q95" i="20" s="1"/>
  <c r="R95" i="20" s="1"/>
  <c r="P92" i="20"/>
  <c r="Q92" i="20" s="1"/>
  <c r="R92" i="20" s="1"/>
  <c r="P89" i="20"/>
  <c r="Q89" i="20" s="1"/>
  <c r="R89" i="20" s="1"/>
  <c r="P86" i="20"/>
  <c r="Q86" i="20" s="1"/>
  <c r="R86" i="20" s="1"/>
  <c r="P83" i="20"/>
  <c r="Q83" i="20" s="1"/>
  <c r="R83" i="20" s="1"/>
  <c r="P80" i="20"/>
  <c r="Q80" i="20" s="1"/>
  <c r="R80" i="20" s="1"/>
  <c r="P77" i="20"/>
  <c r="Q77" i="20" s="1"/>
  <c r="R77" i="20" s="1"/>
  <c r="P74" i="20"/>
  <c r="Q74" i="20" s="1"/>
  <c r="R74" i="20" s="1"/>
  <c r="P71" i="20"/>
  <c r="Q71" i="20" s="1"/>
  <c r="R71" i="20" s="1"/>
  <c r="P68" i="20"/>
  <c r="Q68" i="20" s="1"/>
  <c r="R68" i="20" s="1"/>
  <c r="P65" i="20"/>
  <c r="Q65" i="20" s="1"/>
  <c r="R65" i="20" s="1"/>
  <c r="P62" i="20"/>
  <c r="Q62" i="20" s="1"/>
  <c r="R62" i="20" s="1"/>
  <c r="P59" i="20"/>
  <c r="Q59" i="20" s="1"/>
  <c r="R59" i="20" s="1"/>
  <c r="P56" i="20"/>
  <c r="Q56" i="20" s="1"/>
  <c r="R56" i="20" s="1"/>
  <c r="P53" i="20"/>
  <c r="Q53" i="20" s="1"/>
  <c r="R53" i="20" s="1"/>
  <c r="P50" i="20"/>
  <c r="Q50" i="20" s="1"/>
  <c r="R50" i="20" s="1"/>
  <c r="P47" i="20"/>
  <c r="Q47" i="20" s="1"/>
  <c r="R47" i="20" s="1"/>
  <c r="P44" i="20"/>
  <c r="Q44" i="20" s="1"/>
  <c r="R44" i="20" s="1"/>
  <c r="P41" i="20"/>
  <c r="Q41" i="20" s="1"/>
  <c r="R41" i="20" s="1"/>
  <c r="P38" i="20"/>
  <c r="Q38" i="20" s="1"/>
  <c r="R38" i="20" s="1"/>
  <c r="P35" i="20"/>
  <c r="Q35" i="20" s="1"/>
  <c r="R35" i="20" s="1"/>
  <c r="P32" i="20"/>
  <c r="Q32" i="20" s="1"/>
  <c r="R32" i="20" s="1"/>
  <c r="P29" i="20"/>
  <c r="Q29" i="20" s="1"/>
  <c r="R29" i="20" s="1"/>
  <c r="P26" i="20"/>
  <c r="Q26" i="20" s="1"/>
  <c r="R26" i="20" s="1"/>
  <c r="P23" i="20"/>
  <c r="Q23" i="20" s="1"/>
  <c r="R23" i="20" s="1"/>
  <c r="P19" i="20"/>
  <c r="Q19" i="20" s="1"/>
  <c r="R19" i="20" s="1"/>
  <c r="P13" i="20"/>
  <c r="Q13" i="20" s="1"/>
  <c r="R13" i="20" s="1"/>
  <c r="P434" i="20"/>
  <c r="Q434" i="20" s="1"/>
  <c r="R434" i="20" s="1"/>
  <c r="P419" i="20"/>
  <c r="Q419" i="20" s="1"/>
  <c r="R419" i="20" s="1"/>
  <c r="P191" i="20"/>
  <c r="Q191" i="20" s="1"/>
  <c r="R191" i="20" s="1"/>
  <c r="P20" i="20"/>
  <c r="Q20" i="20" s="1"/>
  <c r="R20" i="20" s="1"/>
  <c r="P449" i="20"/>
  <c r="Q449" i="20" s="1"/>
  <c r="R449" i="20" s="1"/>
  <c r="P189" i="20"/>
  <c r="Q189" i="20" s="1"/>
  <c r="R189" i="20" s="1"/>
  <c r="P186" i="20"/>
  <c r="Q186" i="20" s="1"/>
  <c r="R186" i="20" s="1"/>
  <c r="P183" i="20"/>
  <c r="Q183" i="20" s="1"/>
  <c r="R183" i="20" s="1"/>
  <c r="P180" i="20"/>
  <c r="Q180" i="20" s="1"/>
  <c r="R180" i="20" s="1"/>
  <c r="P177" i="20"/>
  <c r="Q177" i="20" s="1"/>
  <c r="R177" i="20" s="1"/>
  <c r="P174" i="20"/>
  <c r="Q174" i="20" s="1"/>
  <c r="R174" i="20" s="1"/>
  <c r="P171" i="20"/>
  <c r="Q171" i="20" s="1"/>
  <c r="R171" i="20" s="1"/>
  <c r="P168" i="20"/>
  <c r="Q168" i="20" s="1"/>
  <c r="R168" i="20" s="1"/>
  <c r="P165" i="20"/>
  <c r="Q165" i="20" s="1"/>
  <c r="R165" i="20" s="1"/>
  <c r="P162" i="20"/>
  <c r="Q162" i="20" s="1"/>
  <c r="R162" i="20" s="1"/>
  <c r="P159" i="20"/>
  <c r="Q159" i="20" s="1"/>
  <c r="R159" i="20" s="1"/>
  <c r="P156" i="20"/>
  <c r="Q156" i="20" s="1"/>
  <c r="R156" i="20" s="1"/>
  <c r="P153" i="20"/>
  <c r="Q153" i="20" s="1"/>
  <c r="R153" i="20" s="1"/>
  <c r="P150" i="20"/>
  <c r="Q150" i="20" s="1"/>
  <c r="R150" i="20" s="1"/>
  <c r="P147" i="20"/>
  <c r="Q147" i="20" s="1"/>
  <c r="R147" i="20" s="1"/>
  <c r="P144" i="20"/>
  <c r="Q144" i="20" s="1"/>
  <c r="R144" i="20" s="1"/>
  <c r="P141" i="20"/>
  <c r="Q141" i="20" s="1"/>
  <c r="R141" i="20" s="1"/>
  <c r="P138" i="20"/>
  <c r="Q138" i="20" s="1"/>
  <c r="R138" i="20" s="1"/>
  <c r="P135" i="20"/>
  <c r="Q135" i="20" s="1"/>
  <c r="R135" i="20" s="1"/>
  <c r="P132" i="20"/>
  <c r="Q132" i="20" s="1"/>
  <c r="R132" i="20" s="1"/>
  <c r="P129" i="20"/>
  <c r="Q129" i="20" s="1"/>
  <c r="R129" i="20" s="1"/>
  <c r="P126" i="20"/>
  <c r="Q126" i="20" s="1"/>
  <c r="R126" i="20" s="1"/>
  <c r="P123" i="20"/>
  <c r="Q123" i="20" s="1"/>
  <c r="R123" i="20" s="1"/>
  <c r="P120" i="20"/>
  <c r="Q120" i="20" s="1"/>
  <c r="R120" i="20" s="1"/>
  <c r="P117" i="20"/>
  <c r="Q117" i="20" s="1"/>
  <c r="R117" i="20" s="1"/>
  <c r="P114" i="20"/>
  <c r="Q114" i="20" s="1"/>
  <c r="R114" i="20" s="1"/>
  <c r="P111" i="20"/>
  <c r="Q111" i="20" s="1"/>
  <c r="R111" i="20" s="1"/>
  <c r="P108" i="20"/>
  <c r="Q108" i="20" s="1"/>
  <c r="R108" i="20" s="1"/>
  <c r="P105" i="20"/>
  <c r="Q105" i="20" s="1"/>
  <c r="R105" i="20" s="1"/>
  <c r="P102" i="20"/>
  <c r="Q102" i="20" s="1"/>
  <c r="R102" i="20" s="1"/>
  <c r="P99" i="20"/>
  <c r="Q99" i="20" s="1"/>
  <c r="R99" i="20" s="1"/>
  <c r="P96" i="20"/>
  <c r="Q96" i="20" s="1"/>
  <c r="R96" i="20" s="1"/>
  <c r="P93" i="20"/>
  <c r="Q93" i="20" s="1"/>
  <c r="R93" i="20" s="1"/>
  <c r="P90" i="20"/>
  <c r="Q90" i="20" s="1"/>
  <c r="R90" i="20" s="1"/>
  <c r="P87" i="20"/>
  <c r="Q87" i="20" s="1"/>
  <c r="R87" i="20" s="1"/>
  <c r="P84" i="20"/>
  <c r="Q84" i="20" s="1"/>
  <c r="R84" i="20" s="1"/>
  <c r="P81" i="20"/>
  <c r="Q81" i="20" s="1"/>
  <c r="R81" i="20" s="1"/>
  <c r="P78" i="20"/>
  <c r="Q78" i="20" s="1"/>
  <c r="R78" i="20" s="1"/>
  <c r="P75" i="20"/>
  <c r="Q75" i="20" s="1"/>
  <c r="R75" i="20" s="1"/>
  <c r="P72" i="20"/>
  <c r="Q72" i="20" s="1"/>
  <c r="R72" i="20" s="1"/>
  <c r="P69" i="20"/>
  <c r="Q69" i="20" s="1"/>
  <c r="R69" i="20" s="1"/>
  <c r="P66" i="20"/>
  <c r="Q66" i="20" s="1"/>
  <c r="R66" i="20" s="1"/>
  <c r="P63" i="20"/>
  <c r="Q63" i="20" s="1"/>
  <c r="R63" i="20" s="1"/>
  <c r="P60" i="20"/>
  <c r="Q60" i="20" s="1"/>
  <c r="R60" i="20" s="1"/>
  <c r="P57" i="20"/>
  <c r="Q57" i="20" s="1"/>
  <c r="R57" i="20" s="1"/>
  <c r="P54" i="20"/>
  <c r="Q54" i="20" s="1"/>
  <c r="R54" i="20" s="1"/>
  <c r="P51" i="20"/>
  <c r="Q51" i="20" s="1"/>
  <c r="R51" i="20" s="1"/>
  <c r="P48" i="20"/>
  <c r="Q48" i="20" s="1"/>
  <c r="R48" i="20" s="1"/>
  <c r="P45" i="20"/>
  <c r="Q45" i="20" s="1"/>
  <c r="R45" i="20" s="1"/>
  <c r="P42" i="20"/>
  <c r="Q42" i="20" s="1"/>
  <c r="R42" i="20" s="1"/>
  <c r="P39" i="20"/>
  <c r="Q39" i="20" s="1"/>
  <c r="R39" i="20" s="1"/>
  <c r="P36" i="20"/>
  <c r="Q36" i="20" s="1"/>
  <c r="R36" i="20" s="1"/>
  <c r="P33" i="20"/>
  <c r="Q33" i="20" s="1"/>
  <c r="R33" i="20" s="1"/>
  <c r="P30" i="20"/>
  <c r="Q30" i="20" s="1"/>
  <c r="R30" i="20" s="1"/>
  <c r="P27" i="20"/>
  <c r="Q27" i="20" s="1"/>
  <c r="R27" i="20" s="1"/>
  <c r="P24" i="20"/>
  <c r="Q24" i="20" s="1"/>
  <c r="R24" i="20" s="1"/>
  <c r="P21" i="20"/>
  <c r="Q21" i="20" s="1"/>
  <c r="R21" i="20" s="1"/>
  <c r="P15" i="20"/>
  <c r="Q15" i="20" s="1"/>
  <c r="R15" i="20" s="1"/>
  <c r="V16" i="20" l="1"/>
  <c r="M5" i="21"/>
  <c r="M4" i="19"/>
  <c r="L5" i="21"/>
  <c r="L4" i="19"/>
  <c r="K5" i="21"/>
  <c r="K4" i="19"/>
  <c r="O5" i="21"/>
  <c r="O4" i="19"/>
  <c r="N5" i="21"/>
  <c r="N4" i="19"/>
  <c r="V9" i="20"/>
  <c r="V5" i="20"/>
  <c r="T99" i="20"/>
  <c r="S99" i="20"/>
  <c r="U99" i="20" s="1"/>
  <c r="T70" i="20"/>
  <c r="S70" i="20"/>
  <c r="U70" i="20" s="1"/>
  <c r="T360" i="20"/>
  <c r="S360" i="20"/>
  <c r="U360" i="20" s="1"/>
  <c r="T229" i="20"/>
  <c r="S229" i="20"/>
  <c r="U229" i="20" s="1"/>
  <c r="T615" i="20"/>
  <c r="S615" i="20"/>
  <c r="U615" i="20" s="1"/>
  <c r="T556" i="20"/>
  <c r="S556" i="20"/>
  <c r="U556" i="20" s="1"/>
  <c r="S629" i="20"/>
  <c r="U629" i="20" s="1"/>
  <c r="T629" i="20"/>
  <c r="T950" i="20"/>
  <c r="S950" i="20"/>
  <c r="U950" i="20" s="1"/>
  <c r="T785" i="20"/>
  <c r="S785" i="20"/>
  <c r="U785" i="20" s="1"/>
  <c r="T945" i="20"/>
  <c r="S945" i="20"/>
  <c r="U945" i="20" s="1"/>
  <c r="T1159" i="20"/>
  <c r="S1159" i="20"/>
  <c r="U1159" i="20" s="1"/>
  <c r="T1223" i="20"/>
  <c r="S1223" i="20"/>
  <c r="U1223" i="20" s="1"/>
  <c r="T1395" i="20"/>
  <c r="S1395" i="20"/>
  <c r="U1395" i="20" s="1"/>
  <c r="T1560" i="20"/>
  <c r="S1560" i="20"/>
  <c r="U1560" i="20" s="1"/>
  <c r="T1920" i="20"/>
  <c r="S1920" i="20"/>
  <c r="U1920" i="20" s="1"/>
  <c r="T21" i="20"/>
  <c r="S21" i="20"/>
  <c r="U21" i="20" s="1"/>
  <c r="T93" i="20"/>
  <c r="S93" i="20"/>
  <c r="U93" i="20" s="1"/>
  <c r="T419" i="20"/>
  <c r="S419" i="20"/>
  <c r="U419" i="20" s="1"/>
  <c r="T83" i="20"/>
  <c r="S83" i="20"/>
  <c r="U83" i="20" s="1"/>
  <c r="T461" i="20"/>
  <c r="S461" i="20"/>
  <c r="U461" i="20" s="1"/>
  <c r="T64" i="20"/>
  <c r="S64" i="20"/>
  <c r="U64" i="20" s="1"/>
  <c r="T136" i="20"/>
  <c r="S136" i="20"/>
  <c r="U136" i="20" s="1"/>
  <c r="T210" i="20"/>
  <c r="S210" i="20"/>
  <c r="U210" i="20" s="1"/>
  <c r="T246" i="20"/>
  <c r="S246" i="20"/>
  <c r="U246" i="20" s="1"/>
  <c r="T318" i="20"/>
  <c r="S318" i="20"/>
  <c r="U318" i="20" s="1"/>
  <c r="T390" i="20"/>
  <c r="S390" i="20"/>
  <c r="U390" i="20" s="1"/>
  <c r="T215" i="20"/>
  <c r="S215" i="20"/>
  <c r="U215" i="20" s="1"/>
  <c r="T287" i="20"/>
  <c r="S287" i="20"/>
  <c r="T359" i="20"/>
  <c r="S359" i="20"/>
  <c r="U359" i="20" s="1"/>
  <c r="S409" i="20"/>
  <c r="U409" i="20" s="1"/>
  <c r="T409" i="20"/>
  <c r="T259" i="20"/>
  <c r="S259" i="20"/>
  <c r="U259" i="20" s="1"/>
  <c r="T331" i="20"/>
  <c r="S331" i="20"/>
  <c r="U331" i="20" s="1"/>
  <c r="T403" i="20"/>
  <c r="S403" i="20"/>
  <c r="U403" i="20" s="1"/>
  <c r="T512" i="20"/>
  <c r="S512" i="20"/>
  <c r="U512" i="20" s="1"/>
  <c r="T567" i="20"/>
  <c r="S567" i="20"/>
  <c r="U567" i="20" s="1"/>
  <c r="T436" i="20"/>
  <c r="S436" i="20"/>
  <c r="U436" i="20" s="1"/>
  <c r="T508" i="20"/>
  <c r="S508" i="20"/>
  <c r="U508" i="20" s="1"/>
  <c r="T550" i="20"/>
  <c r="S550" i="20"/>
  <c r="U550" i="20" s="1"/>
  <c r="T432" i="20"/>
  <c r="S432" i="20"/>
  <c r="U432" i="20" s="1"/>
  <c r="T716" i="20"/>
  <c r="S716" i="20"/>
  <c r="U716" i="20" s="1"/>
  <c r="T580" i="20"/>
  <c r="S580" i="20"/>
  <c r="U580" i="20" s="1"/>
  <c r="S652" i="20"/>
  <c r="U652" i="20" s="1"/>
  <c r="T652" i="20"/>
  <c r="T1095" i="20"/>
  <c r="S1095" i="20"/>
  <c r="U1095" i="20" s="1"/>
  <c r="S587" i="20"/>
  <c r="U587" i="20" s="1"/>
  <c r="T587" i="20"/>
  <c r="S659" i="20"/>
  <c r="U659" i="20" s="1"/>
  <c r="T659" i="20"/>
  <c r="T799" i="20"/>
  <c r="S799" i="20"/>
  <c r="U799" i="20" s="1"/>
  <c r="T24" i="20"/>
  <c r="S24" i="20"/>
  <c r="U24" i="20" s="1"/>
  <c r="T60" i="20"/>
  <c r="S60" i="20"/>
  <c r="U60" i="20" s="1"/>
  <c r="T96" i="20"/>
  <c r="S96" i="20"/>
  <c r="U96" i="20" s="1"/>
  <c r="T132" i="20"/>
  <c r="S132" i="20"/>
  <c r="U132" i="20" s="1"/>
  <c r="T168" i="20"/>
  <c r="S168" i="20"/>
  <c r="U168" i="20" s="1"/>
  <c r="T434" i="20"/>
  <c r="S434" i="20"/>
  <c r="U434" i="20" s="1"/>
  <c r="T50" i="20"/>
  <c r="S50" i="20"/>
  <c r="U50" i="20" s="1"/>
  <c r="T86" i="20"/>
  <c r="S86" i="20"/>
  <c r="U86" i="20" s="1"/>
  <c r="T122" i="20"/>
  <c r="S122" i="20"/>
  <c r="U122" i="20" s="1"/>
  <c r="T158" i="20"/>
  <c r="S158" i="20"/>
  <c r="T3" i="20"/>
  <c r="S3" i="20"/>
  <c r="U3" i="20" s="1"/>
  <c r="T31" i="20"/>
  <c r="S31" i="20"/>
  <c r="U31" i="20" s="1"/>
  <c r="T67" i="20"/>
  <c r="S67" i="20"/>
  <c r="U67" i="20" s="1"/>
  <c r="T103" i="20"/>
  <c r="S103" i="20"/>
  <c r="U103" i="20" s="1"/>
  <c r="T139" i="20"/>
  <c r="S139" i="20"/>
  <c r="U139" i="20" s="1"/>
  <c r="T175" i="20"/>
  <c r="S175" i="20"/>
  <c r="U175" i="20" s="1"/>
  <c r="T213" i="20"/>
  <c r="S213" i="20"/>
  <c r="U213" i="20" s="1"/>
  <c r="T249" i="20"/>
  <c r="S249" i="20"/>
  <c r="U249" i="20" s="1"/>
  <c r="T285" i="20"/>
  <c r="S285" i="20"/>
  <c r="U285" i="20" s="1"/>
  <c r="T321" i="20"/>
  <c r="S321" i="20"/>
  <c r="U321" i="20" s="1"/>
  <c r="T357" i="20"/>
  <c r="S357" i="20"/>
  <c r="U357" i="20" s="1"/>
  <c r="T393" i="20"/>
  <c r="S393" i="20"/>
  <c r="U393" i="20" s="1"/>
  <c r="T470" i="20"/>
  <c r="S470" i="20"/>
  <c r="U470" i="20" s="1"/>
  <c r="T218" i="20"/>
  <c r="S218" i="20"/>
  <c r="U218" i="20" s="1"/>
  <c r="T254" i="20"/>
  <c r="S254" i="20"/>
  <c r="U254" i="20" s="1"/>
  <c r="T290" i="20"/>
  <c r="S290" i="20"/>
  <c r="T326" i="20"/>
  <c r="S326" i="20"/>
  <c r="U326" i="20" s="1"/>
  <c r="T362" i="20"/>
  <c r="S362" i="20"/>
  <c r="U362" i="20" s="1"/>
  <c r="T398" i="20"/>
  <c r="S398" i="20"/>
  <c r="U398" i="20" s="1"/>
  <c r="T518" i="20"/>
  <c r="S518" i="20"/>
  <c r="U518" i="20" s="1"/>
  <c r="T226" i="20"/>
  <c r="S226" i="20"/>
  <c r="U226" i="20" s="1"/>
  <c r="T262" i="20"/>
  <c r="S262" i="20"/>
  <c r="U262" i="20" s="1"/>
  <c r="T298" i="20"/>
  <c r="S298" i="20"/>
  <c r="U298" i="20" s="1"/>
  <c r="T334" i="20"/>
  <c r="S334" i="20"/>
  <c r="U334" i="20" s="1"/>
  <c r="T370" i="20"/>
  <c r="S370" i="20"/>
  <c r="U370" i="20" s="1"/>
  <c r="T406" i="20"/>
  <c r="S406" i="20"/>
  <c r="U406" i="20" s="1"/>
  <c r="T479" i="20"/>
  <c r="S479" i="20"/>
  <c r="U479" i="20" s="1"/>
  <c r="T515" i="20"/>
  <c r="S515" i="20"/>
  <c r="U515" i="20" s="1"/>
  <c r="T693" i="20"/>
  <c r="S693" i="20"/>
  <c r="U693" i="20" s="1"/>
  <c r="T579" i="20"/>
  <c r="S579" i="20"/>
  <c r="U579" i="20" s="1"/>
  <c r="T678" i="20"/>
  <c r="S678" i="20"/>
  <c r="U678" i="20" s="1"/>
  <c r="T439" i="20"/>
  <c r="S439" i="20"/>
  <c r="U439" i="20" s="1"/>
  <c r="T475" i="20"/>
  <c r="S475" i="20"/>
  <c r="U475" i="20" s="1"/>
  <c r="T511" i="20"/>
  <c r="S511" i="20"/>
  <c r="U511" i="20" s="1"/>
  <c r="T568" i="20"/>
  <c r="S568" i="20"/>
  <c r="U568" i="20" s="1"/>
  <c r="T699" i="20"/>
  <c r="S699" i="20"/>
  <c r="U699" i="20" s="1"/>
  <c r="T435" i="20"/>
  <c r="S435" i="20"/>
  <c r="U435" i="20" s="1"/>
  <c r="T471" i="20"/>
  <c r="S471" i="20"/>
  <c r="U471" i="20" s="1"/>
  <c r="T507" i="20"/>
  <c r="S507" i="20"/>
  <c r="U507" i="20" s="1"/>
  <c r="T538" i="20"/>
  <c r="S538" i="20"/>
  <c r="U538" i="20" s="1"/>
  <c r="T583" i="20"/>
  <c r="S583" i="20"/>
  <c r="U583" i="20" s="1"/>
  <c r="T619" i="20"/>
  <c r="S619" i="20"/>
  <c r="U619" i="20" s="1"/>
  <c r="S655" i="20"/>
  <c r="U655" i="20" s="1"/>
  <c r="T655" i="20"/>
  <c r="S691" i="20"/>
  <c r="T691" i="20"/>
  <c r="T928" i="20"/>
  <c r="S928" i="20"/>
  <c r="U928" i="20" s="1"/>
  <c r="T554" i="20"/>
  <c r="S554" i="20"/>
  <c r="U554" i="20" s="1"/>
  <c r="S590" i="20"/>
  <c r="U590" i="20" s="1"/>
  <c r="T590" i="20"/>
  <c r="S626" i="20"/>
  <c r="U626" i="20" s="1"/>
  <c r="T626" i="20"/>
  <c r="S662" i="20"/>
  <c r="U662" i="20" s="1"/>
  <c r="T662" i="20"/>
  <c r="S698" i="20"/>
  <c r="U698" i="20" s="1"/>
  <c r="T698" i="20"/>
  <c r="T730" i="20"/>
  <c r="S730" i="20"/>
  <c r="U730" i="20" s="1"/>
  <c r="T766" i="20"/>
  <c r="S766" i="20"/>
  <c r="U766" i="20" s="1"/>
  <c r="T802" i="20"/>
  <c r="S802" i="20"/>
  <c r="U802" i="20" s="1"/>
  <c r="T838" i="20"/>
  <c r="S838" i="20"/>
  <c r="U838" i="20" s="1"/>
  <c r="T874" i="20"/>
  <c r="S874" i="20"/>
  <c r="U874" i="20" s="1"/>
  <c r="T910" i="20"/>
  <c r="S910" i="20"/>
  <c r="U910" i="20" s="1"/>
  <c r="T930" i="20"/>
  <c r="S930" i="20"/>
  <c r="U930" i="20" s="1"/>
  <c r="T732" i="20"/>
  <c r="S732" i="20"/>
  <c r="U732" i="20" s="1"/>
  <c r="T768" i="20"/>
  <c r="S768" i="20"/>
  <c r="U768" i="20" s="1"/>
  <c r="T804" i="20"/>
  <c r="S804" i="20"/>
  <c r="T840" i="20"/>
  <c r="S840" i="20"/>
  <c r="U840" i="20" s="1"/>
  <c r="T876" i="20"/>
  <c r="S876" i="20"/>
  <c r="U876" i="20" s="1"/>
  <c r="T912" i="20"/>
  <c r="S912" i="20"/>
  <c r="U912" i="20" s="1"/>
  <c r="T955" i="20"/>
  <c r="S955" i="20"/>
  <c r="U955" i="20" s="1"/>
  <c r="T746" i="20"/>
  <c r="S746" i="20"/>
  <c r="U746" i="20" s="1"/>
  <c r="T782" i="20"/>
  <c r="S782" i="20"/>
  <c r="U782" i="20" s="1"/>
  <c r="T818" i="20"/>
  <c r="S818" i="20"/>
  <c r="U818" i="20" s="1"/>
  <c r="T854" i="20"/>
  <c r="S854" i="20"/>
  <c r="U854" i="20" s="1"/>
  <c r="T890" i="20"/>
  <c r="S890" i="20"/>
  <c r="U890" i="20" s="1"/>
  <c r="T926" i="20"/>
  <c r="S926" i="20"/>
  <c r="U926" i="20" s="1"/>
  <c r="T992" i="20"/>
  <c r="S992" i="20"/>
  <c r="U992" i="20" s="1"/>
  <c r="T1050" i="20"/>
  <c r="S1050" i="20"/>
  <c r="U1050" i="20" s="1"/>
  <c r="T1006" i="20"/>
  <c r="S1006" i="20"/>
  <c r="U1006" i="20" s="1"/>
  <c r="T1147" i="20"/>
  <c r="S1147" i="20"/>
  <c r="U1147" i="20" s="1"/>
  <c r="T1092" i="20"/>
  <c r="S1092" i="20"/>
  <c r="U1092" i="20" s="1"/>
  <c r="S942" i="20"/>
  <c r="U942" i="20" s="1"/>
  <c r="T942" i="20"/>
  <c r="S978" i="20"/>
  <c r="U978" i="20" s="1"/>
  <c r="T978" i="20"/>
  <c r="S1014" i="20"/>
  <c r="U1014" i="20" s="1"/>
  <c r="T1014" i="20"/>
  <c r="T1023" i="20"/>
  <c r="S1023" i="20"/>
  <c r="U1023" i="20" s="1"/>
  <c r="S1033" i="20"/>
  <c r="T1033" i="20"/>
  <c r="T1269" i="20"/>
  <c r="S1269" i="20"/>
  <c r="U1269" i="20" s="1"/>
  <c r="T1097" i="20"/>
  <c r="S1097" i="20"/>
  <c r="U1097" i="20" s="1"/>
  <c r="T1148" i="20"/>
  <c r="S1148" i="20"/>
  <c r="U1148" i="20" s="1"/>
  <c r="T1134" i="20"/>
  <c r="S1134" i="20"/>
  <c r="U1134" i="20" s="1"/>
  <c r="T1069" i="20"/>
  <c r="S1069" i="20"/>
  <c r="U1069" i="20" s="1"/>
  <c r="S1105" i="20"/>
  <c r="U1105" i="20" s="1"/>
  <c r="T1105" i="20"/>
  <c r="T1156" i="20"/>
  <c r="S1156" i="20"/>
  <c r="U1156" i="20" s="1"/>
  <c r="T1335" i="20"/>
  <c r="S1335" i="20"/>
  <c r="U1335" i="20" s="1"/>
  <c r="T1204" i="20"/>
  <c r="S1204" i="20"/>
  <c r="U1204" i="20" s="1"/>
  <c r="T1240" i="20"/>
  <c r="S1240" i="20"/>
  <c r="U1240" i="20" s="1"/>
  <c r="T1363" i="20"/>
  <c r="S1363" i="20"/>
  <c r="U1363" i="20" s="1"/>
  <c r="T1197" i="20"/>
  <c r="S1197" i="20"/>
  <c r="T1233" i="20"/>
  <c r="S1233" i="20"/>
  <c r="U1233" i="20" s="1"/>
  <c r="T1343" i="20"/>
  <c r="S1343" i="20"/>
  <c r="U1343" i="20" s="1"/>
  <c r="S1253" i="20"/>
  <c r="U1253" i="20" s="1"/>
  <c r="T1253" i="20"/>
  <c r="T1184" i="20"/>
  <c r="S1184" i="20"/>
  <c r="U1184" i="20" s="1"/>
  <c r="T1220" i="20"/>
  <c r="S1220" i="20"/>
  <c r="U1220" i="20" s="1"/>
  <c r="T1271" i="20"/>
  <c r="S1271" i="20"/>
  <c r="U1271" i="20" s="1"/>
  <c r="T1549" i="20"/>
  <c r="S1549" i="20"/>
  <c r="U1549" i="20" s="1"/>
  <c r="T1289" i="20"/>
  <c r="S1289" i="20"/>
  <c r="U1289" i="20" s="1"/>
  <c r="T1325" i="20"/>
  <c r="S1325" i="20"/>
  <c r="U1325" i="20" s="1"/>
  <c r="T1369" i="20"/>
  <c r="S1369" i="20"/>
  <c r="U1369" i="20" s="1"/>
  <c r="T1342" i="20"/>
  <c r="S1342" i="20"/>
  <c r="U1342" i="20" s="1"/>
  <c r="T1279" i="20"/>
  <c r="S1279" i="20"/>
  <c r="U1279" i="20" s="1"/>
  <c r="S1315" i="20"/>
  <c r="U1315" i="20" s="1"/>
  <c r="T1315" i="20"/>
  <c r="S1357" i="20"/>
  <c r="U1357" i="20" s="1"/>
  <c r="T1357" i="20"/>
  <c r="T1392" i="20"/>
  <c r="S1392" i="20"/>
  <c r="U1392" i="20" s="1"/>
  <c r="T1428" i="20"/>
  <c r="S1428" i="20"/>
  <c r="U1428" i="20" s="1"/>
  <c r="T1388" i="20"/>
  <c r="S1388" i="20"/>
  <c r="U1388" i="20" s="1"/>
  <c r="S1424" i="20"/>
  <c r="U1424" i="20" s="1"/>
  <c r="T1424" i="20"/>
  <c r="T1460" i="20"/>
  <c r="S1460" i="20"/>
  <c r="U1460" i="20" s="1"/>
  <c r="T1496" i="20"/>
  <c r="S1496" i="20"/>
  <c r="U1496" i="20" s="1"/>
  <c r="T1537" i="20"/>
  <c r="S1537" i="20"/>
  <c r="U1537" i="20" s="1"/>
  <c r="T1456" i="20"/>
  <c r="S1456" i="20"/>
  <c r="U1456" i="20" s="1"/>
  <c r="T1492" i="20"/>
  <c r="S1492" i="20"/>
  <c r="U1492" i="20" s="1"/>
  <c r="T1528" i="20"/>
  <c r="S1528" i="20"/>
  <c r="U1528" i="20" s="1"/>
  <c r="T1533" i="20"/>
  <c r="S1533" i="20"/>
  <c r="U1533" i="20" s="1"/>
  <c r="S1476" i="20"/>
  <c r="U1476" i="20" s="1"/>
  <c r="T1476" i="20"/>
  <c r="S1512" i="20"/>
  <c r="U1512" i="20" s="1"/>
  <c r="T1512" i="20"/>
  <c r="S1535" i="20"/>
  <c r="T1535" i="20"/>
  <c r="T1663" i="20"/>
  <c r="S1663" i="20"/>
  <c r="U1663" i="20" s="1"/>
  <c r="T1600" i="20"/>
  <c r="S1600" i="20"/>
  <c r="U1600" i="20" s="1"/>
  <c r="T1636" i="20"/>
  <c r="S1636" i="20"/>
  <c r="U1636" i="20" s="1"/>
  <c r="T1670" i="20"/>
  <c r="S1670" i="20"/>
  <c r="U1670" i="20" s="1"/>
  <c r="T1602" i="20"/>
  <c r="S1602" i="20"/>
  <c r="U1602" i="20" s="1"/>
  <c r="T1638" i="20"/>
  <c r="S1638" i="20"/>
  <c r="U1638" i="20" s="1"/>
  <c r="T1568" i="20"/>
  <c r="S1568" i="20"/>
  <c r="U1568" i="20" s="1"/>
  <c r="T1604" i="20"/>
  <c r="S1604" i="20"/>
  <c r="U1604" i="20" s="1"/>
  <c r="T1640" i="20"/>
  <c r="S1640" i="20"/>
  <c r="U1640" i="20" s="1"/>
  <c r="T1736" i="20"/>
  <c r="S1736" i="20"/>
  <c r="U1736" i="20" s="1"/>
  <c r="T1709" i="20"/>
  <c r="S1709" i="20"/>
  <c r="U1709" i="20" s="1"/>
  <c r="T1778" i="20"/>
  <c r="S1778" i="20"/>
  <c r="T1702" i="20"/>
  <c r="S1702" i="20"/>
  <c r="U1702" i="20" s="1"/>
  <c r="T1775" i="20"/>
  <c r="S1775" i="20"/>
  <c r="U1775" i="20" s="1"/>
  <c r="T1784" i="20"/>
  <c r="S1784" i="20"/>
  <c r="U1784" i="20" s="1"/>
  <c r="T1656" i="20"/>
  <c r="S1656" i="20"/>
  <c r="U1656" i="20" s="1"/>
  <c r="T1692" i="20"/>
  <c r="S1692" i="20"/>
  <c r="U1692" i="20" s="1"/>
  <c r="T1821" i="20"/>
  <c r="S1821" i="20"/>
  <c r="U1821" i="20" s="1"/>
  <c r="S1809" i="20"/>
  <c r="U1809" i="20" s="1"/>
  <c r="T1809" i="20"/>
  <c r="T1884" i="20"/>
  <c r="S1884" i="20"/>
  <c r="U1884" i="20" s="1"/>
  <c r="T1744" i="20"/>
  <c r="S1744" i="20"/>
  <c r="U1744" i="20" s="1"/>
  <c r="T1780" i="20"/>
  <c r="S1780" i="20"/>
  <c r="U1780" i="20" s="1"/>
  <c r="T1842" i="20"/>
  <c r="S1842" i="20"/>
  <c r="U1842" i="20" s="1"/>
  <c r="T1917" i="20"/>
  <c r="S1917" i="20"/>
  <c r="U1917" i="20" s="1"/>
  <c r="T1832" i="20"/>
  <c r="S1832" i="20"/>
  <c r="U1832" i="20" s="1"/>
  <c r="T1868" i="20"/>
  <c r="S1868" i="20"/>
  <c r="U1868" i="20" s="1"/>
  <c r="T1904" i="20"/>
  <c r="S1904" i="20"/>
  <c r="U1904" i="20" s="1"/>
  <c r="T1822" i="20"/>
  <c r="S1822" i="20"/>
  <c r="T1858" i="20"/>
  <c r="S1858" i="20"/>
  <c r="U1858" i="20" s="1"/>
  <c r="T1894" i="20"/>
  <c r="S1894" i="20"/>
  <c r="U1894" i="20" s="1"/>
  <c r="T1930" i="20"/>
  <c r="S1930" i="20"/>
  <c r="U1930" i="20" s="1"/>
  <c r="T431" i="20"/>
  <c r="S431" i="20"/>
  <c r="U431" i="20" s="1"/>
  <c r="T125" i="20"/>
  <c r="S125" i="20"/>
  <c r="U125" i="20" s="1"/>
  <c r="T178" i="20"/>
  <c r="S178" i="20"/>
  <c r="U178" i="20" s="1"/>
  <c r="T257" i="20"/>
  <c r="S257" i="20"/>
  <c r="U257" i="20" s="1"/>
  <c r="T337" i="20"/>
  <c r="S337" i="20"/>
  <c r="U337" i="20" s="1"/>
  <c r="T606" i="20"/>
  <c r="S606" i="20"/>
  <c r="U606" i="20" s="1"/>
  <c r="S694" i="20"/>
  <c r="U694" i="20" s="1"/>
  <c r="T694" i="20"/>
  <c r="T769" i="20"/>
  <c r="S769" i="20"/>
  <c r="U769" i="20" s="1"/>
  <c r="T915" i="20"/>
  <c r="S915" i="20"/>
  <c r="T1009" i="20"/>
  <c r="S1009" i="20"/>
  <c r="U1009" i="20" s="1"/>
  <c r="T1100" i="20"/>
  <c r="S1100" i="20"/>
  <c r="U1100" i="20" s="1"/>
  <c r="T1350" i="20"/>
  <c r="S1350" i="20"/>
  <c r="U1350" i="20" s="1"/>
  <c r="T1282" i="20"/>
  <c r="S1282" i="20"/>
  <c r="U1282" i="20" s="1"/>
  <c r="T1459" i="20"/>
  <c r="S1459" i="20"/>
  <c r="U1459" i="20" s="1"/>
  <c r="T1672" i="20"/>
  <c r="S1672" i="20"/>
  <c r="U1672" i="20" s="1"/>
  <c r="T1757" i="20"/>
  <c r="S1757" i="20"/>
  <c r="U1757" i="20" s="1"/>
  <c r="T1827" i="20"/>
  <c r="S1827" i="20"/>
  <c r="U1827" i="20" s="1"/>
  <c r="T1933" i="20"/>
  <c r="S1933" i="20"/>
  <c r="U1933" i="20" s="1"/>
  <c r="T102" i="20"/>
  <c r="S102" i="20"/>
  <c r="U102" i="20" s="1"/>
  <c r="T92" i="20"/>
  <c r="S92" i="20"/>
  <c r="U92" i="20" s="1"/>
  <c r="T109" i="20"/>
  <c r="S109" i="20"/>
  <c r="U109" i="20" s="1"/>
  <c r="T255" i="20"/>
  <c r="S255" i="20"/>
  <c r="U255" i="20" s="1"/>
  <c r="T224" i="20"/>
  <c r="S224" i="20"/>
  <c r="U224" i="20" s="1"/>
  <c r="T196" i="20"/>
  <c r="S196" i="20"/>
  <c r="U196" i="20" s="1"/>
  <c r="T376" i="20"/>
  <c r="S376" i="20"/>
  <c r="U376" i="20" s="1"/>
  <c r="T445" i="20"/>
  <c r="S445" i="20"/>
  <c r="U445" i="20" s="1"/>
  <c r="T513" i="20"/>
  <c r="S513" i="20"/>
  <c r="U513" i="20" s="1"/>
  <c r="S632" i="20"/>
  <c r="U632" i="20" s="1"/>
  <c r="T632" i="20"/>
  <c r="T916" i="20"/>
  <c r="S916" i="20"/>
  <c r="U916" i="20" s="1"/>
  <c r="T882" i="20"/>
  <c r="S882" i="20"/>
  <c r="U882" i="20" s="1"/>
  <c r="T860" i="20"/>
  <c r="S860" i="20"/>
  <c r="U860" i="20" s="1"/>
  <c r="S984" i="20"/>
  <c r="U984" i="20" s="1"/>
  <c r="T984" i="20"/>
  <c r="T1075" i="20"/>
  <c r="S1075" i="20"/>
  <c r="U1075" i="20" s="1"/>
  <c r="T1203" i="20"/>
  <c r="S1203" i="20"/>
  <c r="U1203" i="20" s="1"/>
  <c r="T1293" i="20"/>
  <c r="S1293" i="20"/>
  <c r="U1293" i="20" s="1"/>
  <c r="T1396" i="20"/>
  <c r="S1396" i="20"/>
  <c r="U1396" i="20" s="1"/>
  <c r="T1581" i="20"/>
  <c r="S1581" i="20"/>
  <c r="U1581" i="20" s="1"/>
  <c r="T1498" i="20"/>
  <c r="S1498" i="20"/>
  <c r="U1498" i="20" s="1"/>
  <c r="T1606" i="20"/>
  <c r="S1606" i="20"/>
  <c r="U1606" i="20" s="1"/>
  <c r="T1574" i="20"/>
  <c r="S1574" i="20"/>
  <c r="U1574" i="20" s="1"/>
  <c r="T1733" i="20"/>
  <c r="S1733" i="20"/>
  <c r="U1733" i="20" s="1"/>
  <c r="T1698" i="20"/>
  <c r="S1698" i="20"/>
  <c r="U1698" i="20" s="1"/>
  <c r="T1845" i="20"/>
  <c r="S1845" i="20"/>
  <c r="U1845" i="20" s="1"/>
  <c r="T1923" i="20"/>
  <c r="S1923" i="20"/>
  <c r="U1923" i="20" s="1"/>
  <c r="S1828" i="20"/>
  <c r="T1828" i="20"/>
  <c r="T141" i="20"/>
  <c r="S141" i="20"/>
  <c r="U141" i="20" s="1"/>
  <c r="T95" i="20"/>
  <c r="S95" i="20"/>
  <c r="U95" i="20" s="1"/>
  <c r="T18" i="20"/>
  <c r="S18" i="20"/>
  <c r="U18" i="20" s="1"/>
  <c r="T40" i="20"/>
  <c r="S40" i="20"/>
  <c r="U40" i="20" s="1"/>
  <c r="T76" i="20"/>
  <c r="S76" i="20"/>
  <c r="U76" i="20" s="1"/>
  <c r="T112" i="20"/>
  <c r="S112" i="20"/>
  <c r="U112" i="20" s="1"/>
  <c r="T148" i="20"/>
  <c r="S148" i="20"/>
  <c r="U148" i="20" s="1"/>
  <c r="T184" i="20"/>
  <c r="S184" i="20"/>
  <c r="U184" i="20" s="1"/>
  <c r="T222" i="20"/>
  <c r="S222" i="20"/>
  <c r="U222" i="20" s="1"/>
  <c r="T258" i="20"/>
  <c r="S258" i="20"/>
  <c r="U258" i="20" s="1"/>
  <c r="T294" i="20"/>
  <c r="S294" i="20"/>
  <c r="U294" i="20" s="1"/>
  <c r="T330" i="20"/>
  <c r="S330" i="20"/>
  <c r="U330" i="20" s="1"/>
  <c r="T366" i="20"/>
  <c r="S366" i="20"/>
  <c r="U366" i="20" s="1"/>
  <c r="T402" i="20"/>
  <c r="S402" i="20"/>
  <c r="U402" i="20" s="1"/>
  <c r="T723" i="20"/>
  <c r="S723" i="20"/>
  <c r="U723" i="20" s="1"/>
  <c r="T227" i="20"/>
  <c r="S227" i="20"/>
  <c r="U227" i="20" s="1"/>
  <c r="T263" i="20"/>
  <c r="S263" i="20"/>
  <c r="U263" i="20" s="1"/>
  <c r="T299" i="20"/>
  <c r="S299" i="20"/>
  <c r="U299" i="20" s="1"/>
  <c r="T335" i="20"/>
  <c r="S335" i="20"/>
  <c r="U335" i="20" s="1"/>
  <c r="T371" i="20"/>
  <c r="S371" i="20"/>
  <c r="T407" i="20"/>
  <c r="S407" i="20"/>
  <c r="U407" i="20" s="1"/>
  <c r="T199" i="20"/>
  <c r="S199" i="20"/>
  <c r="U199" i="20" s="1"/>
  <c r="T235" i="20"/>
  <c r="S235" i="20"/>
  <c r="U235" i="20" s="1"/>
  <c r="T271" i="20"/>
  <c r="S271" i="20"/>
  <c r="U271" i="20" s="1"/>
  <c r="T307" i="20"/>
  <c r="S307" i="20"/>
  <c r="U307" i="20" s="1"/>
  <c r="T343" i="20"/>
  <c r="S343" i="20"/>
  <c r="U343" i="20" s="1"/>
  <c r="T379" i="20"/>
  <c r="S379" i="20"/>
  <c r="U379" i="20" s="1"/>
  <c r="T452" i="20"/>
  <c r="S452" i="20"/>
  <c r="U452" i="20" s="1"/>
  <c r="T488" i="20"/>
  <c r="S488" i="20"/>
  <c r="U488" i="20" s="1"/>
  <c r="T528" i="20"/>
  <c r="S528" i="20"/>
  <c r="U528" i="20" s="1"/>
  <c r="T562" i="20"/>
  <c r="S562" i="20"/>
  <c r="U562" i="20" s="1"/>
  <c r="T654" i="20"/>
  <c r="S654" i="20"/>
  <c r="U654" i="20" s="1"/>
  <c r="T714" i="20"/>
  <c r="S714" i="20"/>
  <c r="U714" i="20" s="1"/>
  <c r="T448" i="20"/>
  <c r="S448" i="20"/>
  <c r="U448" i="20" s="1"/>
  <c r="T484" i="20"/>
  <c r="S484" i="20"/>
  <c r="U484" i="20" s="1"/>
  <c r="T534" i="20"/>
  <c r="S534" i="20"/>
  <c r="U534" i="20" s="1"/>
  <c r="T527" i="20"/>
  <c r="S527" i="20"/>
  <c r="U527" i="20" s="1"/>
  <c r="S521" i="20"/>
  <c r="U521" i="20" s="1"/>
  <c r="T521" i="20"/>
  <c r="S444" i="20"/>
  <c r="U444" i="20" s="1"/>
  <c r="T444" i="20"/>
  <c r="T480" i="20"/>
  <c r="S480" i="20"/>
  <c r="U480" i="20" s="1"/>
  <c r="T516" i="20"/>
  <c r="S516" i="20"/>
  <c r="U516" i="20" s="1"/>
  <c r="T660" i="20"/>
  <c r="S660" i="20"/>
  <c r="U660" i="20" s="1"/>
  <c r="T592" i="20"/>
  <c r="S592" i="20"/>
  <c r="U592" i="20" s="1"/>
  <c r="S628" i="20"/>
  <c r="T628" i="20"/>
  <c r="S664" i="20"/>
  <c r="U664" i="20" s="1"/>
  <c r="T664" i="20"/>
  <c r="S700" i="20"/>
  <c r="U700" i="20" s="1"/>
  <c r="T700" i="20"/>
  <c r="T949" i="20"/>
  <c r="S949" i="20"/>
  <c r="U949" i="20" s="1"/>
  <c r="T563" i="20"/>
  <c r="S563" i="20"/>
  <c r="S599" i="20"/>
  <c r="U599" i="20" s="1"/>
  <c r="T599" i="20"/>
  <c r="S635" i="20"/>
  <c r="U635" i="20" s="1"/>
  <c r="T635" i="20"/>
  <c r="S671" i="20"/>
  <c r="U671" i="20" s="1"/>
  <c r="T671" i="20"/>
  <c r="S707" i="20"/>
  <c r="U707" i="20" s="1"/>
  <c r="T707" i="20"/>
  <c r="T739" i="20"/>
  <c r="S739" i="20"/>
  <c r="U739" i="20" s="1"/>
  <c r="T775" i="20"/>
  <c r="S775" i="20"/>
  <c r="U775" i="20" s="1"/>
  <c r="T811" i="20"/>
  <c r="S811" i="20"/>
  <c r="U811" i="20" s="1"/>
  <c r="T847" i="20"/>
  <c r="S847" i="20"/>
  <c r="U847" i="20" s="1"/>
  <c r="T883" i="20"/>
  <c r="S883" i="20"/>
  <c r="U883" i="20" s="1"/>
  <c r="T919" i="20"/>
  <c r="S919" i="20"/>
  <c r="U919" i="20" s="1"/>
  <c r="T959" i="20"/>
  <c r="S959" i="20"/>
  <c r="U959" i="20" s="1"/>
  <c r="T741" i="20"/>
  <c r="S741" i="20"/>
  <c r="U741" i="20" s="1"/>
  <c r="T777" i="20"/>
  <c r="S777" i="20"/>
  <c r="U777" i="20" s="1"/>
  <c r="T813" i="20"/>
  <c r="S813" i="20"/>
  <c r="U813" i="20" s="1"/>
  <c r="T849" i="20"/>
  <c r="S849" i="20"/>
  <c r="U849" i="20" s="1"/>
  <c r="T885" i="20"/>
  <c r="S885" i="20"/>
  <c r="T921" i="20"/>
  <c r="S921" i="20"/>
  <c r="U921" i="20" s="1"/>
  <c r="T940" i="20"/>
  <c r="S940" i="20"/>
  <c r="U940" i="20" s="1"/>
  <c r="T755" i="20"/>
  <c r="S755" i="20"/>
  <c r="U755" i="20" s="1"/>
  <c r="T791" i="20"/>
  <c r="S791" i="20"/>
  <c r="U791" i="20" s="1"/>
  <c r="T827" i="20"/>
  <c r="S827" i="20"/>
  <c r="U827" i="20" s="1"/>
  <c r="T863" i="20"/>
  <c r="S863" i="20"/>
  <c r="U863" i="20" s="1"/>
  <c r="T899" i="20"/>
  <c r="S899" i="20"/>
  <c r="U899" i="20" s="1"/>
  <c r="T965" i="20"/>
  <c r="S965" i="20"/>
  <c r="U965" i="20" s="1"/>
  <c r="T1001" i="20"/>
  <c r="S1001" i="20"/>
  <c r="U1001" i="20" s="1"/>
  <c r="T1139" i="20"/>
  <c r="S1139" i="20"/>
  <c r="U1139" i="20" s="1"/>
  <c r="T1015" i="20"/>
  <c r="S1015" i="20"/>
  <c r="U1015" i="20" s="1"/>
  <c r="T1028" i="20"/>
  <c r="S1028" i="20"/>
  <c r="U1028" i="20" s="1"/>
  <c r="T1058" i="20"/>
  <c r="S1058" i="20"/>
  <c r="U1058" i="20" s="1"/>
  <c r="S951" i="20"/>
  <c r="U951" i="20" s="1"/>
  <c r="T951" i="20"/>
  <c r="S987" i="20"/>
  <c r="U987" i="20" s="1"/>
  <c r="T987" i="20"/>
  <c r="T1089" i="20"/>
  <c r="S1089" i="20"/>
  <c r="U1089" i="20" s="1"/>
  <c r="T1041" i="20"/>
  <c r="S1041" i="20"/>
  <c r="U1041" i="20" s="1"/>
  <c r="S1043" i="20"/>
  <c r="U1043" i="20" s="1"/>
  <c r="T1043" i="20"/>
  <c r="T1070" i="20"/>
  <c r="S1070" i="20"/>
  <c r="U1070" i="20" s="1"/>
  <c r="T1106" i="20"/>
  <c r="S1106" i="20"/>
  <c r="U1106" i="20" s="1"/>
  <c r="T1161" i="20"/>
  <c r="S1161" i="20"/>
  <c r="U1161" i="20" s="1"/>
  <c r="T1153" i="20"/>
  <c r="S1153" i="20"/>
  <c r="U1153" i="20" s="1"/>
  <c r="T1078" i="20"/>
  <c r="S1078" i="20"/>
  <c r="U1078" i="20" s="1"/>
  <c r="S1114" i="20"/>
  <c r="T1114" i="20"/>
  <c r="T1165" i="20"/>
  <c r="S1165" i="20"/>
  <c r="U1165" i="20" s="1"/>
  <c r="T1368" i="20"/>
  <c r="S1368" i="20"/>
  <c r="U1368" i="20" s="1"/>
  <c r="T1213" i="20"/>
  <c r="S1213" i="20"/>
  <c r="U1213" i="20" s="1"/>
  <c r="T1249" i="20"/>
  <c r="S1249" i="20"/>
  <c r="U1249" i="20" s="1"/>
  <c r="T1275" i="20"/>
  <c r="S1275" i="20"/>
  <c r="U1275" i="20" s="1"/>
  <c r="T1206" i="20"/>
  <c r="S1206" i="20"/>
  <c r="U1206" i="20" s="1"/>
  <c r="T1242" i="20"/>
  <c r="S1242" i="20"/>
  <c r="U1242" i="20" s="1"/>
  <c r="T1308" i="20"/>
  <c r="S1308" i="20"/>
  <c r="U1308" i="20" s="1"/>
  <c r="T1157" i="20"/>
  <c r="S1157" i="20"/>
  <c r="U1157" i="20" s="1"/>
  <c r="T1193" i="20"/>
  <c r="S1193" i="20"/>
  <c r="U1193" i="20" s="1"/>
  <c r="T1229" i="20"/>
  <c r="S1229" i="20"/>
  <c r="U1229" i="20" s="1"/>
  <c r="T1305" i="20"/>
  <c r="S1305" i="20"/>
  <c r="U1305" i="20" s="1"/>
  <c r="T1366" i="20"/>
  <c r="S1366" i="20"/>
  <c r="U1366" i="20" s="1"/>
  <c r="T1298" i="20"/>
  <c r="S1298" i="20"/>
  <c r="U1298" i="20" s="1"/>
  <c r="T1334" i="20"/>
  <c r="S1334" i="20"/>
  <c r="U1334" i="20" s="1"/>
  <c r="T1563" i="20"/>
  <c r="S1563" i="20"/>
  <c r="U1563" i="20" s="1"/>
  <c r="T1408" i="20"/>
  <c r="S1408" i="20"/>
  <c r="U1408" i="20" s="1"/>
  <c r="T1288" i="20"/>
  <c r="S1288" i="20"/>
  <c r="U1288" i="20" s="1"/>
  <c r="S1324" i="20"/>
  <c r="U1324" i="20" s="1"/>
  <c r="T1324" i="20"/>
  <c r="T1414" i="20"/>
  <c r="S1414" i="20"/>
  <c r="U1414" i="20" s="1"/>
  <c r="T1401" i="20"/>
  <c r="S1401" i="20"/>
  <c r="U1401" i="20" s="1"/>
  <c r="T1440" i="20"/>
  <c r="S1440" i="20"/>
  <c r="U1440" i="20" s="1"/>
  <c r="T1397" i="20"/>
  <c r="S1397" i="20"/>
  <c r="U1397" i="20" s="1"/>
  <c r="S1433" i="20"/>
  <c r="T1433" i="20"/>
  <c r="T1469" i="20"/>
  <c r="S1469" i="20"/>
  <c r="U1469" i="20" s="1"/>
  <c r="T1505" i="20"/>
  <c r="S1505" i="20"/>
  <c r="U1505" i="20" s="1"/>
  <c r="T1539" i="20"/>
  <c r="S1539" i="20"/>
  <c r="U1539" i="20" s="1"/>
  <c r="T1465" i="20"/>
  <c r="S1465" i="20"/>
  <c r="U1465" i="20" s="1"/>
  <c r="T1501" i="20"/>
  <c r="S1501" i="20"/>
  <c r="U1501" i="20" s="1"/>
  <c r="T1569" i="20"/>
  <c r="S1569" i="20"/>
  <c r="U1569" i="20" s="1"/>
  <c r="T1449" i="20"/>
  <c r="S1449" i="20"/>
  <c r="U1449" i="20" s="1"/>
  <c r="S1485" i="20"/>
  <c r="U1485" i="20" s="1"/>
  <c r="T1485" i="20"/>
  <c r="S1521" i="20"/>
  <c r="U1521" i="20" s="1"/>
  <c r="T1521" i="20"/>
  <c r="S1552" i="20"/>
  <c r="U1552" i="20" s="1"/>
  <c r="T1552" i="20"/>
  <c r="T1679" i="20"/>
  <c r="S1679" i="20"/>
  <c r="U1679" i="20" s="1"/>
  <c r="T1609" i="20"/>
  <c r="S1609" i="20"/>
  <c r="U1609" i="20" s="1"/>
  <c r="T1724" i="20"/>
  <c r="S1724" i="20"/>
  <c r="U1724" i="20" s="1"/>
  <c r="T1648" i="20"/>
  <c r="S1648" i="20"/>
  <c r="U1648" i="20" s="1"/>
  <c r="T1611" i="20"/>
  <c r="S1611" i="20"/>
  <c r="U1611" i="20" s="1"/>
  <c r="T1728" i="20"/>
  <c r="S1728" i="20"/>
  <c r="U1728" i="20" s="1"/>
  <c r="T1577" i="20"/>
  <c r="S1577" i="20"/>
  <c r="U1577" i="20" s="1"/>
  <c r="T1613" i="20"/>
  <c r="S1613" i="20"/>
  <c r="U1613" i="20" s="1"/>
  <c r="T1661" i="20"/>
  <c r="S1661" i="20"/>
  <c r="U1661" i="20" s="1"/>
  <c r="T1682" i="20"/>
  <c r="S1682" i="20"/>
  <c r="U1682" i="20" s="1"/>
  <c r="T1718" i="20"/>
  <c r="S1718" i="20"/>
  <c r="U1718" i="20" s="1"/>
  <c r="T1755" i="20"/>
  <c r="S1755" i="20"/>
  <c r="U1755" i="20" s="1"/>
  <c r="T1711" i="20"/>
  <c r="S1711" i="20"/>
  <c r="U1711" i="20" s="1"/>
  <c r="T1739" i="20"/>
  <c r="S1739" i="20"/>
  <c r="U1739" i="20" s="1"/>
  <c r="T1802" i="20"/>
  <c r="S1802" i="20"/>
  <c r="U1802" i="20" s="1"/>
  <c r="T1665" i="20"/>
  <c r="S1665" i="20"/>
  <c r="U1665" i="20" s="1"/>
  <c r="T1701" i="20"/>
  <c r="S1701" i="20"/>
  <c r="U1701" i="20" s="1"/>
  <c r="T1875" i="20"/>
  <c r="S1875" i="20"/>
  <c r="U1875" i="20" s="1"/>
  <c r="T1872" i="20"/>
  <c r="S1872" i="20"/>
  <c r="U1872" i="20" s="1"/>
  <c r="T1863" i="20"/>
  <c r="S1863" i="20"/>
  <c r="U1863" i="20" s="1"/>
  <c r="T1753" i="20"/>
  <c r="S1753" i="20"/>
  <c r="U1753" i="20" s="1"/>
  <c r="T1789" i="20"/>
  <c r="S1789" i="20"/>
  <c r="U1789" i="20" s="1"/>
  <c r="T1812" i="20"/>
  <c r="S1812" i="20"/>
  <c r="U1812" i="20" s="1"/>
  <c r="T1926" i="20"/>
  <c r="S1926" i="20"/>
  <c r="U1926" i="20" s="1"/>
  <c r="T1841" i="20"/>
  <c r="S1841" i="20"/>
  <c r="U1841" i="20" s="1"/>
  <c r="T1877" i="20"/>
  <c r="S1877" i="20"/>
  <c r="U1877" i="20" s="1"/>
  <c r="T1913" i="20"/>
  <c r="S1913" i="20"/>
  <c r="U1913" i="20" s="1"/>
  <c r="T1831" i="20"/>
  <c r="S1831" i="20"/>
  <c r="U1831" i="20" s="1"/>
  <c r="T1867" i="20"/>
  <c r="S1867" i="20"/>
  <c r="U1867" i="20" s="1"/>
  <c r="T1903" i="20"/>
  <c r="S1903" i="20"/>
  <c r="U1903" i="20" s="1"/>
  <c r="T63" i="20"/>
  <c r="S63" i="20"/>
  <c r="U63" i="20" s="1"/>
  <c r="T34" i="20"/>
  <c r="S34" i="20"/>
  <c r="U34" i="20" s="1"/>
  <c r="T396" i="20"/>
  <c r="S396" i="20"/>
  <c r="U396" i="20" s="1"/>
  <c r="T265" i="20"/>
  <c r="S265" i="20"/>
  <c r="U265" i="20" s="1"/>
  <c r="T442" i="20"/>
  <c r="S442" i="20"/>
  <c r="U442" i="20" s="1"/>
  <c r="T586" i="20"/>
  <c r="S586" i="20"/>
  <c r="U586" i="20" s="1"/>
  <c r="T733" i="20"/>
  <c r="S733" i="20"/>
  <c r="U733" i="20" s="1"/>
  <c r="T843" i="20"/>
  <c r="S843" i="20"/>
  <c r="T979" i="20"/>
  <c r="S979" i="20"/>
  <c r="U979" i="20" s="1"/>
  <c r="T1029" i="20"/>
  <c r="S1029" i="20"/>
  <c r="U1029" i="20" s="1"/>
  <c r="S1108" i="20"/>
  <c r="U1108" i="20" s="1"/>
  <c r="T1108" i="20"/>
  <c r="S1151" i="20"/>
  <c r="T1151" i="20"/>
  <c r="S1318" i="20"/>
  <c r="U1318" i="20" s="1"/>
  <c r="T1318" i="20"/>
  <c r="T1495" i="20"/>
  <c r="S1495" i="20"/>
  <c r="U1495" i="20" s="1"/>
  <c r="T1605" i="20"/>
  <c r="S1605" i="20"/>
  <c r="U1605" i="20" s="1"/>
  <c r="T1705" i="20"/>
  <c r="S1705" i="20"/>
  <c r="T1747" i="20"/>
  <c r="S1747" i="20"/>
  <c r="U1747" i="20" s="1"/>
  <c r="T1825" i="20"/>
  <c r="S1825" i="20"/>
  <c r="U1825" i="20" s="1"/>
  <c r="T174" i="20"/>
  <c r="S174" i="20"/>
  <c r="U174" i="20" s="1"/>
  <c r="T73" i="20"/>
  <c r="S73" i="20"/>
  <c r="U73" i="20" s="1"/>
  <c r="T327" i="20"/>
  <c r="S327" i="20"/>
  <c r="U327" i="20" s="1"/>
  <c r="T260" i="20"/>
  <c r="S260" i="20"/>
  <c r="U260" i="20" s="1"/>
  <c r="T304" i="20"/>
  <c r="S304" i="20"/>
  <c r="U304" i="20" s="1"/>
  <c r="T636" i="20"/>
  <c r="S636" i="20"/>
  <c r="U636" i="20" s="1"/>
  <c r="T477" i="20"/>
  <c r="S477" i="20"/>
  <c r="U477" i="20" s="1"/>
  <c r="T560" i="20"/>
  <c r="S560" i="20"/>
  <c r="U560" i="20" s="1"/>
  <c r="T844" i="20"/>
  <c r="S844" i="20"/>
  <c r="U844" i="20" s="1"/>
  <c r="T918" i="20"/>
  <c r="S918" i="20"/>
  <c r="T962" i="20"/>
  <c r="S962" i="20"/>
  <c r="U962" i="20" s="1"/>
  <c r="T1071" i="20"/>
  <c r="S1071" i="20"/>
  <c r="U1071" i="20" s="1"/>
  <c r="T1162" i="20"/>
  <c r="S1162" i="20"/>
  <c r="U1162" i="20" s="1"/>
  <c r="T1190" i="20"/>
  <c r="S1190" i="20"/>
  <c r="U1190" i="20" s="1"/>
  <c r="S1321" i="20"/>
  <c r="U1321" i="20" s="1"/>
  <c r="T1321" i="20"/>
  <c r="T1502" i="20"/>
  <c r="S1502" i="20"/>
  <c r="U1502" i="20" s="1"/>
  <c r="T1548" i="20"/>
  <c r="S1548" i="20"/>
  <c r="U1548" i="20" s="1"/>
  <c r="S1518" i="20"/>
  <c r="U1518" i="20" s="1"/>
  <c r="T1518" i="20"/>
  <c r="T1608" i="20"/>
  <c r="S1608" i="20"/>
  <c r="U1608" i="20" s="1"/>
  <c r="T1708" i="20"/>
  <c r="S1708" i="20"/>
  <c r="U1708" i="20" s="1"/>
  <c r="T1857" i="20"/>
  <c r="S1857" i="20"/>
  <c r="U1857" i="20" s="1"/>
  <c r="T1750" i="20"/>
  <c r="S1750" i="20"/>
  <c r="U1750" i="20" s="1"/>
  <c r="T1874" i="20"/>
  <c r="S1874" i="20"/>
  <c r="U1874" i="20" s="1"/>
  <c r="T1936" i="20"/>
  <c r="S1936" i="20"/>
  <c r="U1936" i="20" s="1"/>
  <c r="T69" i="20"/>
  <c r="S69" i="20"/>
  <c r="U69" i="20" s="1"/>
  <c r="T23" i="20"/>
  <c r="S23" i="20"/>
  <c r="U23" i="20" s="1"/>
  <c r="T36" i="20"/>
  <c r="S36" i="20"/>
  <c r="U36" i="20" s="1"/>
  <c r="T180" i="20"/>
  <c r="S180" i="20"/>
  <c r="U180" i="20" s="1"/>
  <c r="T134" i="20"/>
  <c r="S134" i="20"/>
  <c r="U134" i="20" s="1"/>
  <c r="T43" i="20"/>
  <c r="S43" i="20"/>
  <c r="U43" i="20" s="1"/>
  <c r="T187" i="20"/>
  <c r="S187" i="20"/>
  <c r="U187" i="20" s="1"/>
  <c r="T333" i="20"/>
  <c r="S333" i="20"/>
  <c r="U333" i="20" s="1"/>
  <c r="T194" i="20"/>
  <c r="S194" i="20"/>
  <c r="U194" i="20" s="1"/>
  <c r="T230" i="20"/>
  <c r="S230" i="20"/>
  <c r="U230" i="20" s="1"/>
  <c r="T338" i="20"/>
  <c r="S338" i="20"/>
  <c r="U338" i="20" s="1"/>
  <c r="T374" i="20"/>
  <c r="S374" i="20"/>
  <c r="U374" i="20" s="1"/>
  <c r="T414" i="20"/>
  <c r="S414" i="20"/>
  <c r="U414" i="20" s="1"/>
  <c r="T202" i="20"/>
  <c r="S202" i="20"/>
  <c r="U202" i="20" s="1"/>
  <c r="T238" i="20"/>
  <c r="S238" i="20"/>
  <c r="U238" i="20" s="1"/>
  <c r="T274" i="20"/>
  <c r="S274" i="20"/>
  <c r="U274" i="20" s="1"/>
  <c r="T310" i="20"/>
  <c r="S310" i="20"/>
  <c r="U310" i="20" s="1"/>
  <c r="T346" i="20"/>
  <c r="S346" i="20"/>
  <c r="U346" i="20" s="1"/>
  <c r="T382" i="20"/>
  <c r="S382" i="20"/>
  <c r="U382" i="20" s="1"/>
  <c r="T464" i="20"/>
  <c r="S464" i="20"/>
  <c r="U464" i="20" s="1"/>
  <c r="T491" i="20"/>
  <c r="S491" i="20"/>
  <c r="U491" i="20" s="1"/>
  <c r="T546" i="20"/>
  <c r="S546" i="20"/>
  <c r="U546" i="20" s="1"/>
  <c r="T582" i="20"/>
  <c r="S582" i="20"/>
  <c r="U582" i="20" s="1"/>
  <c r="T529" i="20"/>
  <c r="S529" i="20"/>
  <c r="U529" i="20" s="1"/>
  <c r="T415" i="20"/>
  <c r="S415" i="20"/>
  <c r="U415" i="20" s="1"/>
  <c r="T451" i="20"/>
  <c r="S451" i="20"/>
  <c r="T487" i="20"/>
  <c r="S487" i="20"/>
  <c r="U487" i="20" s="1"/>
  <c r="T552" i="20"/>
  <c r="S552" i="20"/>
  <c r="U552" i="20" s="1"/>
  <c r="T537" i="20"/>
  <c r="S537" i="20"/>
  <c r="U537" i="20" s="1"/>
  <c r="S535" i="20"/>
  <c r="T535" i="20"/>
  <c r="T447" i="20"/>
  <c r="S447" i="20"/>
  <c r="U447" i="20" s="1"/>
  <c r="T483" i="20"/>
  <c r="S483" i="20"/>
  <c r="U483" i="20" s="1"/>
  <c r="T523" i="20"/>
  <c r="S523" i="20"/>
  <c r="U523" i="20" s="1"/>
  <c r="T672" i="20"/>
  <c r="S672" i="20"/>
  <c r="U672" i="20" s="1"/>
  <c r="T595" i="20"/>
  <c r="S595" i="20"/>
  <c r="U595" i="20" s="1"/>
  <c r="S631" i="20"/>
  <c r="U631" i="20" s="1"/>
  <c r="T631" i="20"/>
  <c r="S667" i="20"/>
  <c r="U667" i="20" s="1"/>
  <c r="T667" i="20"/>
  <c r="S703" i="20"/>
  <c r="T703" i="20"/>
  <c r="S530" i="20"/>
  <c r="U530" i="20" s="1"/>
  <c r="T530" i="20"/>
  <c r="S566" i="20"/>
  <c r="U566" i="20" s="1"/>
  <c r="T566" i="20"/>
  <c r="S602" i="20"/>
  <c r="U602" i="20" s="1"/>
  <c r="T602" i="20"/>
  <c r="S638" i="20"/>
  <c r="U638" i="20" s="1"/>
  <c r="T638" i="20"/>
  <c r="S674" i="20"/>
  <c r="U674" i="20" s="1"/>
  <c r="T674" i="20"/>
  <c r="S710" i="20"/>
  <c r="U710" i="20" s="1"/>
  <c r="T710" i="20"/>
  <c r="T742" i="20"/>
  <c r="S742" i="20"/>
  <c r="U742" i="20" s="1"/>
  <c r="T778" i="20"/>
  <c r="S778" i="20"/>
  <c r="U778" i="20" s="1"/>
  <c r="T814" i="20"/>
  <c r="S814" i="20"/>
  <c r="U814" i="20" s="1"/>
  <c r="T850" i="20"/>
  <c r="S850" i="20"/>
  <c r="U850" i="20" s="1"/>
  <c r="T886" i="20"/>
  <c r="S886" i="20"/>
  <c r="U886" i="20" s="1"/>
  <c r="T922" i="20"/>
  <c r="S922" i="20"/>
  <c r="U922" i="20" s="1"/>
  <c r="T964" i="20"/>
  <c r="S964" i="20"/>
  <c r="U964" i="20" s="1"/>
  <c r="T744" i="20"/>
  <c r="S744" i="20"/>
  <c r="U744" i="20" s="1"/>
  <c r="T780" i="20"/>
  <c r="S780" i="20"/>
  <c r="U780" i="20" s="1"/>
  <c r="T816" i="20"/>
  <c r="S816" i="20"/>
  <c r="T852" i="20"/>
  <c r="S852" i="20"/>
  <c r="U852" i="20" s="1"/>
  <c r="T888" i="20"/>
  <c r="S888" i="20"/>
  <c r="U888" i="20" s="1"/>
  <c r="T924" i="20"/>
  <c r="S924" i="20"/>
  <c r="U924" i="20" s="1"/>
  <c r="T722" i="20"/>
  <c r="S722" i="20"/>
  <c r="U722" i="20" s="1"/>
  <c r="T758" i="20"/>
  <c r="S758" i="20"/>
  <c r="U758" i="20" s="1"/>
  <c r="T794" i="20"/>
  <c r="S794" i="20"/>
  <c r="U794" i="20" s="1"/>
  <c r="T830" i="20"/>
  <c r="S830" i="20"/>
  <c r="U830" i="20" s="1"/>
  <c r="T866" i="20"/>
  <c r="S866" i="20"/>
  <c r="U866" i="20" s="1"/>
  <c r="T902" i="20"/>
  <c r="S902" i="20"/>
  <c r="U902" i="20" s="1"/>
  <c r="T968" i="20"/>
  <c r="S968" i="20"/>
  <c r="U968" i="20" s="1"/>
  <c r="T1004" i="20"/>
  <c r="S1004" i="20"/>
  <c r="U1004" i="20" s="1"/>
  <c r="T982" i="20"/>
  <c r="S982" i="20"/>
  <c r="U982" i="20" s="1"/>
  <c r="T1018" i="20"/>
  <c r="S1018" i="20"/>
  <c r="U1018" i="20" s="1"/>
  <c r="T1030" i="20"/>
  <c r="S1030" i="20"/>
  <c r="U1030" i="20" s="1"/>
  <c r="T1061" i="20"/>
  <c r="S1061" i="20"/>
  <c r="U1061" i="20" s="1"/>
  <c r="T954" i="20"/>
  <c r="S954" i="20"/>
  <c r="U954" i="20" s="1"/>
  <c r="S990" i="20"/>
  <c r="U990" i="20" s="1"/>
  <c r="T990" i="20"/>
  <c r="T1098" i="20"/>
  <c r="S1098" i="20"/>
  <c r="U1098" i="20" s="1"/>
  <c r="T1047" i="20"/>
  <c r="S1047" i="20"/>
  <c r="U1047" i="20" s="1"/>
  <c r="S1045" i="20"/>
  <c r="T1045" i="20"/>
  <c r="T1073" i="20"/>
  <c r="S1073" i="20"/>
  <c r="U1073" i="20" s="1"/>
  <c r="T1109" i="20"/>
  <c r="S1109" i="20"/>
  <c r="U1109" i="20" s="1"/>
  <c r="T1164" i="20"/>
  <c r="S1164" i="20"/>
  <c r="U1164" i="20" s="1"/>
  <c r="S1142" i="20"/>
  <c r="U1142" i="20" s="1"/>
  <c r="T1142" i="20"/>
  <c r="T1081" i="20"/>
  <c r="S1081" i="20"/>
  <c r="U1081" i="20" s="1"/>
  <c r="S1117" i="20"/>
  <c r="U1117" i="20" s="1"/>
  <c r="T1117" i="20"/>
  <c r="T1168" i="20"/>
  <c r="S1168" i="20"/>
  <c r="U1168" i="20" s="1"/>
  <c r="T1180" i="20"/>
  <c r="S1180" i="20"/>
  <c r="U1180" i="20" s="1"/>
  <c r="T1216" i="20"/>
  <c r="S1216" i="20"/>
  <c r="U1216" i="20" s="1"/>
  <c r="T1252" i="20"/>
  <c r="S1252" i="20"/>
  <c r="U1252" i="20" s="1"/>
  <c r="T1280" i="20"/>
  <c r="S1280" i="20"/>
  <c r="U1280" i="20" s="1"/>
  <c r="T1209" i="20"/>
  <c r="S1209" i="20"/>
  <c r="T1245" i="20"/>
  <c r="S1245" i="20"/>
  <c r="U1245" i="20" s="1"/>
  <c r="T1338" i="20"/>
  <c r="S1338" i="20"/>
  <c r="U1338" i="20" s="1"/>
  <c r="T1160" i="20"/>
  <c r="S1160" i="20"/>
  <c r="U1160" i="20" s="1"/>
  <c r="T1196" i="20"/>
  <c r="S1196" i="20"/>
  <c r="U1196" i="20" s="1"/>
  <c r="T1232" i="20"/>
  <c r="S1232" i="20"/>
  <c r="U1232" i="20" s="1"/>
  <c r="T1329" i="20"/>
  <c r="S1329" i="20"/>
  <c r="U1329" i="20" s="1"/>
  <c r="T1371" i="20"/>
  <c r="S1371" i="20"/>
  <c r="U1371" i="20" s="1"/>
  <c r="T1301" i="20"/>
  <c r="S1301" i="20"/>
  <c r="U1301" i="20" s="1"/>
  <c r="T1337" i="20"/>
  <c r="S1337" i="20"/>
  <c r="U1337" i="20" s="1"/>
  <c r="T1344" i="20"/>
  <c r="S1344" i="20"/>
  <c r="U1344" i="20" s="1"/>
  <c r="T1255" i="20"/>
  <c r="S1255" i="20"/>
  <c r="U1255" i="20" s="1"/>
  <c r="T1291" i="20"/>
  <c r="S1291" i="20"/>
  <c r="U1291" i="20" s="1"/>
  <c r="S1327" i="20"/>
  <c r="U1327" i="20" s="1"/>
  <c r="T1327" i="20"/>
  <c r="T1578" i="20"/>
  <c r="S1578" i="20"/>
  <c r="U1578" i="20" s="1"/>
  <c r="T1404" i="20"/>
  <c r="S1404" i="20"/>
  <c r="U1404" i="20" s="1"/>
  <c r="T1443" i="20"/>
  <c r="S1443" i="20"/>
  <c r="U1443" i="20" s="1"/>
  <c r="S1400" i="20"/>
  <c r="U1400" i="20" s="1"/>
  <c r="T1400" i="20"/>
  <c r="S1436" i="20"/>
  <c r="U1436" i="20" s="1"/>
  <c r="T1436" i="20"/>
  <c r="T1472" i="20"/>
  <c r="S1472" i="20"/>
  <c r="U1472" i="20" s="1"/>
  <c r="T1508" i="20"/>
  <c r="S1508" i="20"/>
  <c r="U1508" i="20" s="1"/>
  <c r="T1544" i="20"/>
  <c r="S1544" i="20"/>
  <c r="U1544" i="20" s="1"/>
  <c r="T1468" i="20"/>
  <c r="S1468" i="20"/>
  <c r="U1468" i="20" s="1"/>
  <c r="T1504" i="20"/>
  <c r="S1504" i="20"/>
  <c r="U1504" i="20" s="1"/>
  <c r="T1572" i="20"/>
  <c r="S1572" i="20"/>
  <c r="U1572" i="20" s="1"/>
  <c r="T1452" i="20"/>
  <c r="S1452" i="20"/>
  <c r="U1452" i="20" s="1"/>
  <c r="S1488" i="20"/>
  <c r="U1488" i="20" s="1"/>
  <c r="T1488" i="20"/>
  <c r="S1524" i="20"/>
  <c r="U1524" i="20" s="1"/>
  <c r="T1524" i="20"/>
  <c r="S1558" i="20"/>
  <c r="T1558" i="20"/>
  <c r="T1576" i="20"/>
  <c r="S1576" i="20"/>
  <c r="U1576" i="20" s="1"/>
  <c r="T1612" i="20"/>
  <c r="S1612" i="20"/>
  <c r="U1612" i="20" s="1"/>
  <c r="T1734" i="20"/>
  <c r="S1734" i="20"/>
  <c r="U1734" i="20" s="1"/>
  <c r="T1654" i="20"/>
  <c r="S1654" i="20"/>
  <c r="U1654" i="20" s="1"/>
  <c r="T1614" i="20"/>
  <c r="S1614" i="20"/>
  <c r="U1614" i="20" s="1"/>
  <c r="S1673" i="20"/>
  <c r="U1673" i="20" s="1"/>
  <c r="T1673" i="20"/>
  <c r="T1580" i="20"/>
  <c r="S1580" i="20"/>
  <c r="U1580" i="20" s="1"/>
  <c r="T1616" i="20"/>
  <c r="S1616" i="20"/>
  <c r="U1616" i="20" s="1"/>
  <c r="T1667" i="20"/>
  <c r="S1667" i="20"/>
  <c r="U1667" i="20" s="1"/>
  <c r="T1685" i="20"/>
  <c r="S1685" i="20"/>
  <c r="U1685" i="20" s="1"/>
  <c r="T1721" i="20"/>
  <c r="S1721" i="20"/>
  <c r="U1721" i="20" s="1"/>
  <c r="T1779" i="20"/>
  <c r="S1779" i="20"/>
  <c r="U1779" i="20" s="1"/>
  <c r="T1714" i="20"/>
  <c r="S1714" i="20"/>
  <c r="U1714" i="20" s="1"/>
  <c r="T1745" i="20"/>
  <c r="S1745" i="20"/>
  <c r="U1745" i="20" s="1"/>
  <c r="T1808" i="20"/>
  <c r="S1808" i="20"/>
  <c r="U1808" i="20" s="1"/>
  <c r="T1668" i="20"/>
  <c r="S1668" i="20"/>
  <c r="U1668" i="20" s="1"/>
  <c r="T1704" i="20"/>
  <c r="S1704" i="20"/>
  <c r="U1704" i="20" s="1"/>
  <c r="S1785" i="20"/>
  <c r="U1785" i="20" s="1"/>
  <c r="T1785" i="20"/>
  <c r="T1890" i="20"/>
  <c r="S1890" i="20"/>
  <c r="U1890" i="20" s="1"/>
  <c r="T1881" i="20"/>
  <c r="S1881" i="20"/>
  <c r="U1881" i="20" s="1"/>
  <c r="T1756" i="20"/>
  <c r="S1756" i="20"/>
  <c r="U1756" i="20" s="1"/>
  <c r="T1792" i="20"/>
  <c r="S1792" i="20"/>
  <c r="U1792" i="20" s="1"/>
  <c r="T1893" i="20"/>
  <c r="S1893" i="20"/>
  <c r="U1893" i="20" s="1"/>
  <c r="T1929" i="20"/>
  <c r="S1929" i="20"/>
  <c r="U1929" i="20" s="1"/>
  <c r="T1844" i="20"/>
  <c r="S1844" i="20"/>
  <c r="U1844" i="20" s="1"/>
  <c r="T1880" i="20"/>
  <c r="S1880" i="20"/>
  <c r="U1880" i="20" s="1"/>
  <c r="T1916" i="20"/>
  <c r="S1916" i="20"/>
  <c r="U1916" i="20" s="1"/>
  <c r="T1834" i="20"/>
  <c r="S1834" i="20"/>
  <c r="U1834" i="20" s="1"/>
  <c r="T1870" i="20"/>
  <c r="S1870" i="20"/>
  <c r="U1870" i="20" s="1"/>
  <c r="T1906" i="20"/>
  <c r="S1906" i="20"/>
  <c r="U1906" i="20" s="1"/>
  <c r="BA3" i="20"/>
  <c r="AW3" i="20"/>
  <c r="T13" i="20"/>
  <c r="S13" i="20"/>
  <c r="T216" i="20"/>
  <c r="S216" i="20"/>
  <c r="U216" i="20" s="1"/>
  <c r="T293" i="20"/>
  <c r="S293" i="20"/>
  <c r="U293" i="20" s="1"/>
  <c r="T301" i="20"/>
  <c r="S301" i="20"/>
  <c r="U301" i="20" s="1"/>
  <c r="T478" i="20"/>
  <c r="S478" i="20"/>
  <c r="U478" i="20" s="1"/>
  <c r="T935" i="20"/>
  <c r="S935" i="20"/>
  <c r="U935" i="20" s="1"/>
  <c r="T877" i="20"/>
  <c r="S877" i="20"/>
  <c r="U877" i="20" s="1"/>
  <c r="T1152" i="20"/>
  <c r="S1152" i="20"/>
  <c r="U1152" i="20" s="1"/>
  <c r="T1022" i="20"/>
  <c r="S1022" i="20"/>
  <c r="T1150" i="20"/>
  <c r="S1150" i="20"/>
  <c r="U1150" i="20" s="1"/>
  <c r="T1257" i="20"/>
  <c r="S1257" i="20"/>
  <c r="U1257" i="20" s="1"/>
  <c r="T1384" i="20"/>
  <c r="S1384" i="20"/>
  <c r="U1384" i="20" s="1"/>
  <c r="S1427" i="20"/>
  <c r="U1427" i="20" s="1"/>
  <c r="T1427" i="20"/>
  <c r="S1515" i="20"/>
  <c r="U1515" i="20" s="1"/>
  <c r="T1515" i="20"/>
  <c r="T1649" i="20"/>
  <c r="S1649" i="20"/>
  <c r="U1649" i="20" s="1"/>
  <c r="T1659" i="20"/>
  <c r="S1659" i="20"/>
  <c r="U1659" i="20" s="1"/>
  <c r="T1860" i="20"/>
  <c r="S1860" i="20"/>
  <c r="T14" i="20"/>
  <c r="S14" i="20"/>
  <c r="U14" i="20" s="1"/>
  <c r="T138" i="20"/>
  <c r="S138" i="20"/>
  <c r="U138" i="20" s="1"/>
  <c r="T128" i="20"/>
  <c r="S128" i="20"/>
  <c r="U128" i="20" s="1"/>
  <c r="T145" i="20"/>
  <c r="S145" i="20"/>
  <c r="T363" i="20"/>
  <c r="S363" i="20"/>
  <c r="U363" i="20" s="1"/>
  <c r="T368" i="20"/>
  <c r="S368" i="20"/>
  <c r="U368" i="20" s="1"/>
  <c r="T485" i="20"/>
  <c r="S485" i="20"/>
  <c r="U485" i="20" s="1"/>
  <c r="T519" i="20"/>
  <c r="S519" i="20"/>
  <c r="S625" i="20"/>
  <c r="U625" i="20" s="1"/>
  <c r="T625" i="20"/>
  <c r="S704" i="20"/>
  <c r="U704" i="20" s="1"/>
  <c r="T704" i="20"/>
  <c r="T738" i="20"/>
  <c r="S738" i="20"/>
  <c r="U738" i="20" s="1"/>
  <c r="T788" i="20"/>
  <c r="S788" i="20"/>
  <c r="T1393" i="20"/>
  <c r="S1393" i="20"/>
  <c r="U1393" i="20" s="1"/>
  <c r="T1103" i="20"/>
  <c r="S1103" i="20"/>
  <c r="U1103" i="20" s="1"/>
  <c r="T1246" i="20"/>
  <c r="S1246" i="20"/>
  <c r="U1246" i="20" s="1"/>
  <c r="T1226" i="20"/>
  <c r="S1226" i="20"/>
  <c r="T1285" i="20"/>
  <c r="S1285" i="20"/>
  <c r="U1285" i="20" s="1"/>
  <c r="T1466" i="20"/>
  <c r="S1466" i="20"/>
  <c r="U1466" i="20" s="1"/>
  <c r="T1553" i="20"/>
  <c r="S1553" i="20"/>
  <c r="U1553" i="20" s="1"/>
  <c r="T1540" i="20"/>
  <c r="S1540" i="20"/>
  <c r="T1675" i="20"/>
  <c r="S1675" i="20"/>
  <c r="U1675" i="20" s="1"/>
  <c r="T1723" i="20"/>
  <c r="S1723" i="20"/>
  <c r="U1723" i="20" s="1"/>
  <c r="T1662" i="20"/>
  <c r="S1662" i="20"/>
  <c r="U1662" i="20" s="1"/>
  <c r="T1786" i="20"/>
  <c r="S1786" i="20"/>
  <c r="T1838" i="20"/>
  <c r="S1838" i="20"/>
  <c r="U1838" i="20" s="1"/>
  <c r="S1864" i="20"/>
  <c r="U1864" i="20" s="1"/>
  <c r="T1864" i="20"/>
  <c r="T105" i="20"/>
  <c r="S105" i="20"/>
  <c r="U105" i="20" s="1"/>
  <c r="T59" i="20"/>
  <c r="S59" i="20"/>
  <c r="T167" i="20"/>
  <c r="S167" i="20"/>
  <c r="U167" i="20" s="1"/>
  <c r="T108" i="20"/>
  <c r="S108" i="20"/>
  <c r="U108" i="20" s="1"/>
  <c r="T26" i="20"/>
  <c r="S26" i="20"/>
  <c r="U26" i="20" s="1"/>
  <c r="T98" i="20"/>
  <c r="S98" i="20"/>
  <c r="U98" i="20" s="1"/>
  <c r="T170" i="20"/>
  <c r="S170" i="20"/>
  <c r="U170" i="20" s="1"/>
  <c r="T79" i="20"/>
  <c r="S79" i="20"/>
  <c r="U79" i="20" s="1"/>
  <c r="T151" i="20"/>
  <c r="S151" i="20"/>
  <c r="U151" i="20" s="1"/>
  <c r="T261" i="20"/>
  <c r="S261" i="20"/>
  <c r="T369" i="20"/>
  <c r="S369" i="20"/>
  <c r="U369" i="20" s="1"/>
  <c r="T266" i="20"/>
  <c r="S266" i="20"/>
  <c r="U266" i="20" s="1"/>
  <c r="T39" i="20"/>
  <c r="S39" i="20"/>
  <c r="U39" i="20" s="1"/>
  <c r="T111" i="20"/>
  <c r="S111" i="20"/>
  <c r="T183" i="20"/>
  <c r="S183" i="20"/>
  <c r="U183" i="20" s="1"/>
  <c r="T101" i="20"/>
  <c r="S101" i="20"/>
  <c r="U101" i="20" s="1"/>
  <c r="T173" i="20"/>
  <c r="S173" i="20"/>
  <c r="U173" i="20" s="1"/>
  <c r="T82" i="20"/>
  <c r="S82" i="20"/>
  <c r="T413" i="20"/>
  <c r="S413" i="20"/>
  <c r="U413" i="20" s="1"/>
  <c r="T264" i="20"/>
  <c r="S264" i="20"/>
  <c r="U264" i="20" s="1"/>
  <c r="T336" i="20"/>
  <c r="S336" i="20"/>
  <c r="U336" i="20" s="1"/>
  <c r="T372" i="20"/>
  <c r="S372" i="20"/>
  <c r="T233" i="20"/>
  <c r="S233" i="20"/>
  <c r="U233" i="20" s="1"/>
  <c r="T305" i="20"/>
  <c r="S305" i="20"/>
  <c r="U305" i="20" s="1"/>
  <c r="T416" i="20"/>
  <c r="S416" i="20"/>
  <c r="U416" i="20" s="1"/>
  <c r="T241" i="20"/>
  <c r="S241" i="20"/>
  <c r="T313" i="20"/>
  <c r="S313" i="20"/>
  <c r="U313" i="20" s="1"/>
  <c r="T385" i="20"/>
  <c r="S385" i="20"/>
  <c r="U385" i="20" s="1"/>
  <c r="T494" i="20"/>
  <c r="S494" i="20"/>
  <c r="U494" i="20" s="1"/>
  <c r="T564" i="20"/>
  <c r="S564" i="20"/>
  <c r="T547" i="20"/>
  <c r="S547" i="20"/>
  <c r="U547" i="20" s="1"/>
  <c r="T418" i="20"/>
  <c r="S418" i="20"/>
  <c r="U418" i="20" s="1"/>
  <c r="T454" i="20"/>
  <c r="S454" i="20"/>
  <c r="U454" i="20" s="1"/>
  <c r="T490" i="20"/>
  <c r="S490" i="20"/>
  <c r="U490" i="20" s="1"/>
  <c r="T609" i="20"/>
  <c r="S609" i="20"/>
  <c r="U609" i="20" s="1"/>
  <c r="T555" i="20"/>
  <c r="S555" i="20"/>
  <c r="U555" i="20" s="1"/>
  <c r="S553" i="20"/>
  <c r="U553" i="20" s="1"/>
  <c r="T553" i="20"/>
  <c r="T450" i="20"/>
  <c r="S450" i="20"/>
  <c r="T486" i="20"/>
  <c r="S486" i="20"/>
  <c r="U486" i="20" s="1"/>
  <c r="S525" i="20"/>
  <c r="U525" i="20" s="1"/>
  <c r="T525" i="20"/>
  <c r="T684" i="20"/>
  <c r="S684" i="20"/>
  <c r="U684" i="20" s="1"/>
  <c r="T598" i="20"/>
  <c r="S598" i="20"/>
  <c r="S634" i="20"/>
  <c r="U634" i="20" s="1"/>
  <c r="T634" i="20"/>
  <c r="S670" i="20"/>
  <c r="U670" i="20" s="1"/>
  <c r="T670" i="20"/>
  <c r="S706" i="20"/>
  <c r="U706" i="20" s="1"/>
  <c r="T706" i="20"/>
  <c r="T533" i="20"/>
  <c r="S533" i="20"/>
  <c r="T569" i="20"/>
  <c r="S569" i="20"/>
  <c r="U569" i="20" s="1"/>
  <c r="S605" i="20"/>
  <c r="U605" i="20" s="1"/>
  <c r="T605" i="20"/>
  <c r="S641" i="20"/>
  <c r="U641" i="20" s="1"/>
  <c r="T641" i="20"/>
  <c r="V641" i="20"/>
  <c r="S677" i="20"/>
  <c r="U677" i="20" s="1"/>
  <c r="T677" i="20"/>
  <c r="S713" i="20"/>
  <c r="U713" i="20" s="1"/>
  <c r="T713" i="20"/>
  <c r="T745" i="20"/>
  <c r="S745" i="20"/>
  <c r="U745" i="20" s="1"/>
  <c r="T781" i="20"/>
  <c r="S781" i="20"/>
  <c r="U781" i="20" s="1"/>
  <c r="T817" i="20"/>
  <c r="S817" i="20"/>
  <c r="T853" i="20"/>
  <c r="S853" i="20"/>
  <c r="U853" i="20" s="1"/>
  <c r="T889" i="20"/>
  <c r="S889" i="20"/>
  <c r="U889" i="20" s="1"/>
  <c r="T925" i="20"/>
  <c r="S925" i="20"/>
  <c r="U925" i="20" s="1"/>
  <c r="T967" i="20"/>
  <c r="S967" i="20"/>
  <c r="T747" i="20"/>
  <c r="S747" i="20"/>
  <c r="U747" i="20" s="1"/>
  <c r="T783" i="20"/>
  <c r="S783" i="20"/>
  <c r="U783" i="20" s="1"/>
  <c r="T819" i="20"/>
  <c r="S819" i="20"/>
  <c r="U819" i="20" s="1"/>
  <c r="T855" i="20"/>
  <c r="S855" i="20"/>
  <c r="U855" i="20" s="1"/>
  <c r="T891" i="20"/>
  <c r="S891" i="20"/>
  <c r="U891" i="20" s="1"/>
  <c r="T927" i="20"/>
  <c r="S927" i="20"/>
  <c r="U927" i="20" s="1"/>
  <c r="T725" i="20"/>
  <c r="S725" i="20"/>
  <c r="U725" i="20" s="1"/>
  <c r="T761" i="20"/>
  <c r="S761" i="20"/>
  <c r="T797" i="20"/>
  <c r="S797" i="20"/>
  <c r="U797" i="20" s="1"/>
  <c r="T833" i="20"/>
  <c r="S833" i="20"/>
  <c r="U833" i="20" s="1"/>
  <c r="T869" i="20"/>
  <c r="S869" i="20"/>
  <c r="U869" i="20" s="1"/>
  <c r="T905" i="20"/>
  <c r="S905" i="20"/>
  <c r="T971" i="20"/>
  <c r="S971" i="20"/>
  <c r="U971" i="20" s="1"/>
  <c r="T1007" i="20"/>
  <c r="S1007" i="20"/>
  <c r="U1007" i="20" s="1"/>
  <c r="T985" i="20"/>
  <c r="S985" i="20"/>
  <c r="U985" i="20" s="1"/>
  <c r="T1020" i="20"/>
  <c r="S1020" i="20"/>
  <c r="T1034" i="20"/>
  <c r="S1034" i="20"/>
  <c r="U1034" i="20" s="1"/>
  <c r="T1064" i="20"/>
  <c r="S1064" i="20"/>
  <c r="U1064" i="20" s="1"/>
  <c r="T957" i="20"/>
  <c r="S957" i="20"/>
  <c r="U957" i="20" s="1"/>
  <c r="S993" i="20"/>
  <c r="U993" i="20" s="1"/>
  <c r="T993" i="20"/>
  <c r="T1135" i="20"/>
  <c r="S1135" i="20"/>
  <c r="U1135" i="20" s="1"/>
  <c r="T1086" i="20"/>
  <c r="S1086" i="20"/>
  <c r="U1086" i="20" s="1"/>
  <c r="T1049" i="20"/>
  <c r="S1049" i="20"/>
  <c r="U1049" i="20" s="1"/>
  <c r="T1076" i="20"/>
  <c r="S1076" i="20"/>
  <c r="T1112" i="20"/>
  <c r="S1112" i="20"/>
  <c r="U1112" i="20" s="1"/>
  <c r="T1167" i="20"/>
  <c r="S1167" i="20"/>
  <c r="U1167" i="20" s="1"/>
  <c r="T1287" i="20"/>
  <c r="S1287" i="20"/>
  <c r="U1287" i="20" s="1"/>
  <c r="T1084" i="20"/>
  <c r="S1084" i="20"/>
  <c r="S1120" i="20"/>
  <c r="U1120" i="20" s="1"/>
  <c r="T1120" i="20"/>
  <c r="T1171" i="20"/>
  <c r="S1171" i="20"/>
  <c r="U1171" i="20" s="1"/>
  <c r="T1183" i="20"/>
  <c r="S1183" i="20"/>
  <c r="U1183" i="20" s="1"/>
  <c r="T1219" i="20"/>
  <c r="S1219" i="20"/>
  <c r="T1254" i="20"/>
  <c r="S1254" i="20"/>
  <c r="U1254" i="20" s="1"/>
  <c r="T1299" i="20"/>
  <c r="S1299" i="20"/>
  <c r="U1299" i="20" s="1"/>
  <c r="T1212" i="20"/>
  <c r="S1212" i="20"/>
  <c r="U1212" i="20" s="1"/>
  <c r="T1248" i="20"/>
  <c r="S1248" i="20"/>
  <c r="U1248" i="20" s="1"/>
  <c r="T1426" i="20"/>
  <c r="S1426" i="20"/>
  <c r="U1426" i="20" s="1"/>
  <c r="T1163" i="20"/>
  <c r="S1163" i="20"/>
  <c r="U1163" i="20" s="1"/>
  <c r="T1199" i="20"/>
  <c r="S1199" i="20"/>
  <c r="U1199" i="20" s="1"/>
  <c r="T1235" i="20"/>
  <c r="S1235" i="20"/>
  <c r="T1345" i="20"/>
  <c r="S1345" i="20"/>
  <c r="U1345" i="20" s="1"/>
  <c r="T1374" i="20"/>
  <c r="S1374" i="20"/>
  <c r="U1374" i="20" s="1"/>
  <c r="T1304" i="20"/>
  <c r="S1304" i="20"/>
  <c r="U1304" i="20" s="1"/>
  <c r="T1340" i="20"/>
  <c r="S1340" i="20"/>
  <c r="T1364" i="20"/>
  <c r="S1364" i="20"/>
  <c r="U1364" i="20" s="1"/>
  <c r="S1258" i="20"/>
  <c r="U1258" i="20" s="1"/>
  <c r="T1258" i="20"/>
  <c r="T1294" i="20"/>
  <c r="S1294" i="20"/>
  <c r="U1294" i="20" s="1"/>
  <c r="S1330" i="20"/>
  <c r="U1330" i="20" s="1"/>
  <c r="T1330" i="20"/>
  <c r="T1347" i="20"/>
  <c r="S1347" i="20"/>
  <c r="U1347" i="20" s="1"/>
  <c r="T1407" i="20"/>
  <c r="S1407" i="20"/>
  <c r="U1407" i="20" s="1"/>
  <c r="T1446" i="20"/>
  <c r="S1446" i="20"/>
  <c r="U1446" i="20" s="1"/>
  <c r="T1403" i="20"/>
  <c r="S1403" i="20"/>
  <c r="T1438" i="20"/>
  <c r="S1438" i="20"/>
  <c r="U1438" i="20" s="1"/>
  <c r="T1475" i="20"/>
  <c r="S1475" i="20"/>
  <c r="U1475" i="20" s="1"/>
  <c r="T1511" i="20"/>
  <c r="S1511" i="20"/>
  <c r="U1511" i="20" s="1"/>
  <c r="T1551" i="20"/>
  <c r="S1551" i="20"/>
  <c r="T1471" i="20"/>
  <c r="S1471" i="20"/>
  <c r="U1471" i="20" s="1"/>
  <c r="T1507" i="20"/>
  <c r="S1507" i="20"/>
  <c r="U1507" i="20" s="1"/>
  <c r="T1575" i="20"/>
  <c r="S1575" i="20"/>
  <c r="U1575" i="20" s="1"/>
  <c r="T1455" i="20"/>
  <c r="S1455" i="20"/>
  <c r="S1491" i="20"/>
  <c r="U1491" i="20" s="1"/>
  <c r="T1491" i="20"/>
  <c r="S1527" i="20"/>
  <c r="U1527" i="20" s="1"/>
  <c r="T1527" i="20"/>
  <c r="T1584" i="20"/>
  <c r="S1584" i="20"/>
  <c r="U1584" i="20" s="1"/>
  <c r="T1579" i="20"/>
  <c r="S1579" i="20"/>
  <c r="T1615" i="20"/>
  <c r="S1615" i="20"/>
  <c r="U1615" i="20" s="1"/>
  <c r="T1754" i="20"/>
  <c r="S1754" i="20"/>
  <c r="U1754" i="20" s="1"/>
  <c r="T1660" i="20"/>
  <c r="S1660" i="20"/>
  <c r="U1660" i="20" s="1"/>
  <c r="T1617" i="20"/>
  <c r="S1617" i="20"/>
  <c r="U1617" i="20" s="1"/>
  <c r="T1678" i="20"/>
  <c r="S1678" i="20"/>
  <c r="U1678" i="20" s="1"/>
  <c r="T1583" i="20"/>
  <c r="S1583" i="20"/>
  <c r="U1583" i="20" s="1"/>
  <c r="T1619" i="20"/>
  <c r="S1619" i="20"/>
  <c r="U1619" i="20" s="1"/>
  <c r="T1676" i="20"/>
  <c r="S1676" i="20"/>
  <c r="T1688" i="20"/>
  <c r="S1688" i="20"/>
  <c r="U1688" i="20" s="1"/>
  <c r="T1782" i="20"/>
  <c r="S1782" i="20"/>
  <c r="U1782" i="20" s="1"/>
  <c r="T1681" i="20"/>
  <c r="S1681" i="20"/>
  <c r="U1681" i="20" s="1"/>
  <c r="T1717" i="20"/>
  <c r="S1717" i="20"/>
  <c r="U1717" i="20" s="1"/>
  <c r="T1751" i="20"/>
  <c r="S1751" i="20"/>
  <c r="U1751" i="20" s="1"/>
  <c r="T1830" i="20"/>
  <c r="S1830" i="20"/>
  <c r="U1830" i="20" s="1"/>
  <c r="T1671" i="20"/>
  <c r="S1671" i="20"/>
  <c r="U1671" i="20" s="1"/>
  <c r="T1707" i="20"/>
  <c r="S1707" i="20"/>
  <c r="S1788" i="20"/>
  <c r="U1788" i="20" s="1"/>
  <c r="T1788" i="20"/>
  <c r="S1813" i="20"/>
  <c r="U1813" i="20" s="1"/>
  <c r="T1813" i="20"/>
  <c r="T1814" i="20"/>
  <c r="S1814" i="20"/>
  <c r="U1814" i="20" s="1"/>
  <c r="T1759" i="20"/>
  <c r="S1759" i="20"/>
  <c r="T1795" i="20"/>
  <c r="S1795" i="20"/>
  <c r="U1795" i="20" s="1"/>
  <c r="T1896" i="20"/>
  <c r="S1896" i="20"/>
  <c r="U1896" i="20" s="1"/>
  <c r="T1932" i="20"/>
  <c r="S1932" i="20"/>
  <c r="U1932" i="20" s="1"/>
  <c r="T1847" i="20"/>
  <c r="S1847" i="20"/>
  <c r="T1883" i="20"/>
  <c r="S1883" i="20"/>
  <c r="U1883" i="20" s="1"/>
  <c r="T1919" i="20"/>
  <c r="S1919" i="20"/>
  <c r="U1919" i="20" s="1"/>
  <c r="T1837" i="20"/>
  <c r="S1837" i="20"/>
  <c r="U1837" i="20" s="1"/>
  <c r="T1873" i="20"/>
  <c r="S1873" i="20"/>
  <c r="T1909" i="20"/>
  <c r="S1909" i="20"/>
  <c r="U1909" i="20" s="1"/>
  <c r="V7" i="20"/>
  <c r="T161" i="20"/>
  <c r="S161" i="20"/>
  <c r="U161" i="20" s="1"/>
  <c r="T588" i="20"/>
  <c r="S588" i="20"/>
  <c r="U588" i="20" s="1"/>
  <c r="T411" i="20"/>
  <c r="S411" i="20"/>
  <c r="U411" i="20" s="1"/>
  <c r="T514" i="20"/>
  <c r="S514" i="20"/>
  <c r="U514" i="20" s="1"/>
  <c r="S658" i="20"/>
  <c r="U658" i="20" s="1"/>
  <c r="T658" i="20"/>
  <c r="T805" i="20"/>
  <c r="S805" i="20"/>
  <c r="U805" i="20" s="1"/>
  <c r="T879" i="20"/>
  <c r="S879" i="20"/>
  <c r="T1052" i="20"/>
  <c r="S1052" i="20"/>
  <c r="U1052" i="20" s="1"/>
  <c r="T1136" i="20"/>
  <c r="S1136" i="20"/>
  <c r="U1136" i="20" s="1"/>
  <c r="T1236" i="20"/>
  <c r="S1236" i="20"/>
  <c r="U1236" i="20" s="1"/>
  <c r="T1354" i="20"/>
  <c r="S1354" i="20"/>
  <c r="U1354" i="20" s="1"/>
  <c r="T1391" i="20"/>
  <c r="S1391" i="20"/>
  <c r="U1391" i="20" s="1"/>
  <c r="S1479" i="20"/>
  <c r="U1479" i="20" s="1"/>
  <c r="T1479" i="20"/>
  <c r="T1641" i="20"/>
  <c r="S1641" i="20"/>
  <c r="U1641" i="20" s="1"/>
  <c r="T1727" i="20"/>
  <c r="S1727" i="20"/>
  <c r="U1727" i="20" s="1"/>
  <c r="T1897" i="20"/>
  <c r="S1897" i="20"/>
  <c r="U1897" i="20" s="1"/>
  <c r="T56" i="20"/>
  <c r="S56" i="20"/>
  <c r="U56" i="20" s="1"/>
  <c r="T219" i="20"/>
  <c r="S219" i="20"/>
  <c r="U219" i="20" s="1"/>
  <c r="T404" i="20"/>
  <c r="S404" i="20"/>
  <c r="T526" i="20"/>
  <c r="S526" i="20"/>
  <c r="U526" i="20" s="1"/>
  <c r="T933" i="20"/>
  <c r="S933" i="20"/>
  <c r="U933" i="20" s="1"/>
  <c r="S697" i="20"/>
  <c r="U697" i="20" s="1"/>
  <c r="T697" i="20"/>
  <c r="T736" i="20"/>
  <c r="S736" i="20"/>
  <c r="U736" i="20" s="1"/>
  <c r="T774" i="20"/>
  <c r="S774" i="20"/>
  <c r="U774" i="20" s="1"/>
  <c r="T824" i="20"/>
  <c r="S824" i="20"/>
  <c r="U824" i="20" s="1"/>
  <c r="T1012" i="20"/>
  <c r="S1012" i="20"/>
  <c r="U1012" i="20" s="1"/>
  <c r="T1179" i="20"/>
  <c r="S1179" i="20"/>
  <c r="U1179" i="20" s="1"/>
  <c r="T1314" i="20"/>
  <c r="S1314" i="20"/>
  <c r="U1314" i="20" s="1"/>
  <c r="T1296" i="20"/>
  <c r="S1296" i="20"/>
  <c r="U1296" i="20" s="1"/>
  <c r="T1359" i="20"/>
  <c r="S1359" i="20"/>
  <c r="U1359" i="20" s="1"/>
  <c r="T1394" i="20"/>
  <c r="S1394" i="20"/>
  <c r="U1394" i="20" s="1"/>
  <c r="T1462" i="20"/>
  <c r="S1462" i="20"/>
  <c r="U1462" i="20" s="1"/>
  <c r="S1482" i="20"/>
  <c r="U1482" i="20" s="1"/>
  <c r="T1482" i="20"/>
  <c r="T1642" i="20"/>
  <c r="S1642" i="20"/>
  <c r="U1642" i="20" s="1"/>
  <c r="T1610" i="20"/>
  <c r="S1610" i="20"/>
  <c r="U1610" i="20" s="1"/>
  <c r="T1715" i="20"/>
  <c r="S1715" i="20"/>
  <c r="U1715" i="20" s="1"/>
  <c r="T1796" i="20"/>
  <c r="S1796" i="20"/>
  <c r="U1796" i="20" s="1"/>
  <c r="T1854" i="20"/>
  <c r="S1854" i="20"/>
  <c r="U1854" i="20" s="1"/>
  <c r="T1878" i="20"/>
  <c r="S1878" i="20"/>
  <c r="U1878" i="20" s="1"/>
  <c r="T1910" i="20"/>
  <c r="S1910" i="20"/>
  <c r="U1910" i="20" s="1"/>
  <c r="T1900" i="20"/>
  <c r="S1900" i="20"/>
  <c r="U1900" i="20" s="1"/>
  <c r="T33" i="20"/>
  <c r="S33" i="20"/>
  <c r="U33" i="20" s="1"/>
  <c r="T177" i="20"/>
  <c r="S177" i="20"/>
  <c r="U177" i="20" s="1"/>
  <c r="T131" i="20"/>
  <c r="S131" i="20"/>
  <c r="U131" i="20" s="1"/>
  <c r="T72" i="20"/>
  <c r="S72" i="20"/>
  <c r="U72" i="20" s="1"/>
  <c r="T144" i="20"/>
  <c r="S144" i="20"/>
  <c r="U144" i="20" s="1"/>
  <c r="T62" i="20"/>
  <c r="S62" i="20"/>
  <c r="T428" i="20"/>
  <c r="S428" i="20"/>
  <c r="U428" i="20" s="1"/>
  <c r="T115" i="20"/>
  <c r="S115" i="20"/>
  <c r="U115" i="20" s="1"/>
  <c r="T225" i="20"/>
  <c r="S225" i="20"/>
  <c r="U225" i="20" s="1"/>
  <c r="T297" i="20"/>
  <c r="S297" i="20"/>
  <c r="U297" i="20" s="1"/>
  <c r="T405" i="20"/>
  <c r="S405" i="20"/>
  <c r="U405" i="20" s="1"/>
  <c r="T302" i="20"/>
  <c r="S302" i="20"/>
  <c r="U302" i="20" s="1"/>
  <c r="T75" i="20"/>
  <c r="S75" i="20"/>
  <c r="U75" i="20" s="1"/>
  <c r="T147" i="20"/>
  <c r="S147" i="20"/>
  <c r="U147" i="20" s="1"/>
  <c r="T29" i="20"/>
  <c r="S29" i="20"/>
  <c r="U29" i="20" s="1"/>
  <c r="T65" i="20"/>
  <c r="S65" i="20"/>
  <c r="U65" i="20" s="1"/>
  <c r="T137" i="20"/>
  <c r="S137" i="20"/>
  <c r="U137" i="20" s="1"/>
  <c r="S190" i="20"/>
  <c r="T190" i="20"/>
  <c r="T46" i="20"/>
  <c r="S46" i="20"/>
  <c r="U46" i="20" s="1"/>
  <c r="T118" i="20"/>
  <c r="S118" i="20"/>
  <c r="U118" i="20" s="1"/>
  <c r="T154" i="20"/>
  <c r="S154" i="20"/>
  <c r="U154" i="20" s="1"/>
  <c r="T228" i="20"/>
  <c r="S228" i="20"/>
  <c r="U228" i="20" s="1"/>
  <c r="T300" i="20"/>
  <c r="S300" i="20"/>
  <c r="U300" i="20" s="1"/>
  <c r="T408" i="20"/>
  <c r="S408" i="20"/>
  <c r="U408" i="20" s="1"/>
  <c r="T197" i="20"/>
  <c r="S197" i="20"/>
  <c r="U197" i="20" s="1"/>
  <c r="T269" i="20"/>
  <c r="S269" i="20"/>
  <c r="T341" i="20"/>
  <c r="S341" i="20"/>
  <c r="U341" i="20" s="1"/>
  <c r="T377" i="20"/>
  <c r="S377" i="20"/>
  <c r="U377" i="20" s="1"/>
  <c r="T205" i="20"/>
  <c r="S205" i="20"/>
  <c r="U205" i="20" s="1"/>
  <c r="T277" i="20"/>
  <c r="S277" i="20"/>
  <c r="U277" i="20" s="1"/>
  <c r="T349" i="20"/>
  <c r="S349" i="20"/>
  <c r="U349" i="20" s="1"/>
  <c r="T543" i="20"/>
  <c r="S543" i="20"/>
  <c r="U543" i="20" s="1"/>
  <c r="T618" i="20"/>
  <c r="S618" i="20"/>
  <c r="U618" i="20" s="1"/>
  <c r="T42" i="20"/>
  <c r="S42" i="20"/>
  <c r="U42" i="20" s="1"/>
  <c r="T78" i="20"/>
  <c r="S78" i="20"/>
  <c r="U78" i="20" s="1"/>
  <c r="T114" i="20"/>
  <c r="S114" i="20"/>
  <c r="U114" i="20" s="1"/>
  <c r="T150" i="20"/>
  <c r="S150" i="20"/>
  <c r="U150" i="20" s="1"/>
  <c r="T186" i="20"/>
  <c r="S186" i="20"/>
  <c r="U186" i="20" s="1"/>
  <c r="T32" i="20"/>
  <c r="S32" i="20"/>
  <c r="U32" i="20" s="1"/>
  <c r="T68" i="20"/>
  <c r="S68" i="20"/>
  <c r="U68" i="20" s="1"/>
  <c r="T104" i="20"/>
  <c r="S104" i="20"/>
  <c r="U104" i="20" s="1"/>
  <c r="T140" i="20"/>
  <c r="S140" i="20"/>
  <c r="T176" i="20"/>
  <c r="S176" i="20"/>
  <c r="U176" i="20" s="1"/>
  <c r="T49" i="20"/>
  <c r="S49" i="20"/>
  <c r="U49" i="20" s="1"/>
  <c r="T85" i="20"/>
  <c r="S85" i="20"/>
  <c r="U85" i="20" s="1"/>
  <c r="T121" i="20"/>
  <c r="S121" i="20"/>
  <c r="U121" i="20" s="1"/>
  <c r="T157" i="20"/>
  <c r="S157" i="20"/>
  <c r="U157" i="20" s="1"/>
  <c r="T195" i="20"/>
  <c r="S195" i="20"/>
  <c r="U195" i="20" s="1"/>
  <c r="T231" i="20"/>
  <c r="S231" i="20"/>
  <c r="U231" i="20" s="1"/>
  <c r="T267" i="20"/>
  <c r="S267" i="20"/>
  <c r="U267" i="20" s="1"/>
  <c r="T303" i="20"/>
  <c r="S303" i="20"/>
  <c r="U303" i="20" s="1"/>
  <c r="T339" i="20"/>
  <c r="S339" i="20"/>
  <c r="U339" i="20" s="1"/>
  <c r="T375" i="20"/>
  <c r="S375" i="20"/>
  <c r="U375" i="20" s="1"/>
  <c r="T410" i="20"/>
  <c r="S410" i="20"/>
  <c r="U410" i="20" s="1"/>
  <c r="T200" i="20"/>
  <c r="S200" i="20"/>
  <c r="U200" i="20" s="1"/>
  <c r="T236" i="20"/>
  <c r="S236" i="20"/>
  <c r="U236" i="20" s="1"/>
  <c r="T272" i="20"/>
  <c r="S272" i="20"/>
  <c r="U272" i="20" s="1"/>
  <c r="T308" i="20"/>
  <c r="S308" i="20"/>
  <c r="T344" i="20"/>
  <c r="S344" i="20"/>
  <c r="U344" i="20" s="1"/>
  <c r="T380" i="20"/>
  <c r="S380" i="20"/>
  <c r="U380" i="20" s="1"/>
  <c r="T443" i="20"/>
  <c r="S443" i="20"/>
  <c r="U443" i="20" s="1"/>
  <c r="T208" i="20"/>
  <c r="S208" i="20"/>
  <c r="U208" i="20" s="1"/>
  <c r="T244" i="20"/>
  <c r="S244" i="20"/>
  <c r="U244" i="20" s="1"/>
  <c r="T280" i="20"/>
  <c r="S280" i="20"/>
  <c r="U280" i="20" s="1"/>
  <c r="T316" i="20"/>
  <c r="S316" i="20"/>
  <c r="U316" i="20" s="1"/>
  <c r="T352" i="20"/>
  <c r="S352" i="20"/>
  <c r="U352" i="20" s="1"/>
  <c r="T388" i="20"/>
  <c r="S388" i="20"/>
  <c r="U388" i="20" s="1"/>
  <c r="T561" i="20"/>
  <c r="S561" i="20"/>
  <c r="U561" i="20" s="1"/>
  <c r="T497" i="20"/>
  <c r="S497" i="20"/>
  <c r="U497" i="20" s="1"/>
  <c r="T585" i="20"/>
  <c r="S585" i="20"/>
  <c r="U585" i="20" s="1"/>
  <c r="T718" i="20"/>
  <c r="S718" i="20"/>
  <c r="U718" i="20" s="1"/>
  <c r="T565" i="20"/>
  <c r="S565" i="20"/>
  <c r="U565" i="20" s="1"/>
  <c r="T421" i="20"/>
  <c r="S421" i="20"/>
  <c r="U421" i="20" s="1"/>
  <c r="T457" i="20"/>
  <c r="S457" i="20"/>
  <c r="T493" i="20"/>
  <c r="S493" i="20"/>
  <c r="U493" i="20" s="1"/>
  <c r="T633" i="20"/>
  <c r="S633" i="20"/>
  <c r="U633" i="20" s="1"/>
  <c r="T603" i="20"/>
  <c r="S603" i="20"/>
  <c r="U603" i="20" s="1"/>
  <c r="T600" i="20"/>
  <c r="S600" i="20"/>
  <c r="U600" i="20" s="1"/>
  <c r="T453" i="20"/>
  <c r="S453" i="20"/>
  <c r="U453" i="20" s="1"/>
  <c r="T489" i="20"/>
  <c r="S489" i="20"/>
  <c r="U489" i="20" s="1"/>
  <c r="T540" i="20"/>
  <c r="S540" i="20"/>
  <c r="U540" i="20" s="1"/>
  <c r="T696" i="20"/>
  <c r="S696" i="20"/>
  <c r="U696" i="20" s="1"/>
  <c r="T601" i="20"/>
  <c r="S601" i="20"/>
  <c r="U601" i="20" s="1"/>
  <c r="S637" i="20"/>
  <c r="U637" i="20" s="1"/>
  <c r="T637" i="20"/>
  <c r="S673" i="20"/>
  <c r="U673" i="20" s="1"/>
  <c r="T673" i="20"/>
  <c r="S709" i="20"/>
  <c r="T709" i="20"/>
  <c r="T536" i="20"/>
  <c r="S536" i="20"/>
  <c r="U536" i="20" s="1"/>
  <c r="T572" i="20"/>
  <c r="S572" i="20"/>
  <c r="U572" i="20" s="1"/>
  <c r="S608" i="20"/>
  <c r="U608" i="20" s="1"/>
  <c r="T608" i="20"/>
  <c r="S644" i="20"/>
  <c r="U644" i="20" s="1"/>
  <c r="T644" i="20"/>
  <c r="S680" i="20"/>
  <c r="U680" i="20" s="1"/>
  <c r="T680" i="20"/>
  <c r="S719" i="20"/>
  <c r="U719" i="20" s="1"/>
  <c r="T719" i="20"/>
  <c r="T748" i="20"/>
  <c r="S748" i="20"/>
  <c r="U748" i="20" s="1"/>
  <c r="T784" i="20"/>
  <c r="S784" i="20"/>
  <c r="U784" i="20" s="1"/>
  <c r="T820" i="20"/>
  <c r="S820" i="20"/>
  <c r="U820" i="20" s="1"/>
  <c r="T856" i="20"/>
  <c r="S856" i="20"/>
  <c r="U856" i="20" s="1"/>
  <c r="T892" i="20"/>
  <c r="S892" i="20"/>
  <c r="U892" i="20" s="1"/>
  <c r="T941" i="20"/>
  <c r="S941" i="20"/>
  <c r="U941" i="20" s="1"/>
  <c r="T970" i="20"/>
  <c r="S970" i="20"/>
  <c r="U970" i="20" s="1"/>
  <c r="T750" i="20"/>
  <c r="S750" i="20"/>
  <c r="U750" i="20" s="1"/>
  <c r="T786" i="20"/>
  <c r="S786" i="20"/>
  <c r="U786" i="20" s="1"/>
  <c r="T822" i="20"/>
  <c r="S822" i="20"/>
  <c r="T858" i="20"/>
  <c r="S858" i="20"/>
  <c r="U858" i="20" s="1"/>
  <c r="T894" i="20"/>
  <c r="S894" i="20"/>
  <c r="U894" i="20" s="1"/>
  <c r="S934" i="20"/>
  <c r="U934" i="20" s="1"/>
  <c r="T934" i="20"/>
  <c r="T728" i="20"/>
  <c r="S728" i="20"/>
  <c r="U728" i="20" s="1"/>
  <c r="T764" i="20"/>
  <c r="S764" i="20"/>
  <c r="U764" i="20" s="1"/>
  <c r="T800" i="20"/>
  <c r="S800" i="20"/>
  <c r="U800" i="20" s="1"/>
  <c r="T836" i="20"/>
  <c r="S836" i="20"/>
  <c r="U836" i="20" s="1"/>
  <c r="T872" i="20"/>
  <c r="S872" i="20"/>
  <c r="U872" i="20" s="1"/>
  <c r="T908" i="20"/>
  <c r="S908" i="20"/>
  <c r="U908" i="20" s="1"/>
  <c r="T974" i="20"/>
  <c r="S974" i="20"/>
  <c r="U974" i="20" s="1"/>
  <c r="T1010" i="20"/>
  <c r="S1010" i="20"/>
  <c r="U1010" i="20" s="1"/>
  <c r="T988" i="20"/>
  <c r="S988" i="20"/>
  <c r="U988" i="20" s="1"/>
  <c r="T1026" i="20"/>
  <c r="S1026" i="20"/>
  <c r="U1026" i="20" s="1"/>
  <c r="T1036" i="20"/>
  <c r="S1036" i="20"/>
  <c r="U1036" i="20" s="1"/>
  <c r="T1067" i="20"/>
  <c r="S1067" i="20"/>
  <c r="U1067" i="20" s="1"/>
  <c r="S960" i="20"/>
  <c r="U960" i="20" s="1"/>
  <c r="T960" i="20"/>
  <c r="S996" i="20"/>
  <c r="U996" i="20" s="1"/>
  <c r="T996" i="20"/>
  <c r="S1056" i="20"/>
  <c r="U1056" i="20" s="1"/>
  <c r="T1056" i="20"/>
  <c r="T1104" i="20"/>
  <c r="S1104" i="20"/>
  <c r="U1104" i="20" s="1"/>
  <c r="T1125" i="20"/>
  <c r="S1125" i="20"/>
  <c r="U1125" i="20" s="1"/>
  <c r="T1079" i="20"/>
  <c r="S1079" i="20"/>
  <c r="U1079" i="20" s="1"/>
  <c r="T1115" i="20"/>
  <c r="S1115" i="20"/>
  <c r="U1115" i="20" s="1"/>
  <c r="T1170" i="20"/>
  <c r="S1170" i="20"/>
  <c r="U1170" i="20" s="1"/>
  <c r="T1051" i="20"/>
  <c r="S1051" i="20"/>
  <c r="T1087" i="20"/>
  <c r="S1087" i="20"/>
  <c r="U1087" i="20" s="1"/>
  <c r="S1123" i="20"/>
  <c r="U1123" i="20" s="1"/>
  <c r="T1123" i="20"/>
  <c r="T1174" i="20"/>
  <c r="S1174" i="20"/>
  <c r="U1174" i="20" s="1"/>
  <c r="T1186" i="20"/>
  <c r="S1186" i="20"/>
  <c r="U1186" i="20" s="1"/>
  <c r="T1222" i="20"/>
  <c r="S1222" i="20"/>
  <c r="U1222" i="20" s="1"/>
  <c r="T1259" i="20"/>
  <c r="S1259" i="20"/>
  <c r="U1259" i="20" s="1"/>
  <c r="T1311" i="20"/>
  <c r="S1311" i="20"/>
  <c r="U1311" i="20" s="1"/>
  <c r="T1215" i="20"/>
  <c r="S1215" i="20"/>
  <c r="T1251" i="20"/>
  <c r="S1251" i="20"/>
  <c r="U1251" i="20" s="1"/>
  <c r="S1263" i="20"/>
  <c r="U1263" i="20" s="1"/>
  <c r="T1263" i="20"/>
  <c r="T1166" i="20"/>
  <c r="S1166" i="20"/>
  <c r="U1166" i="20" s="1"/>
  <c r="T1202" i="20"/>
  <c r="S1202" i="20"/>
  <c r="U1202" i="20" s="1"/>
  <c r="T1238" i="20"/>
  <c r="S1238" i="20"/>
  <c r="U1238" i="20" s="1"/>
  <c r="T1360" i="20"/>
  <c r="S1360" i="20"/>
  <c r="U1360" i="20" s="1"/>
  <c r="T1377" i="20"/>
  <c r="S1377" i="20"/>
  <c r="U1377" i="20" s="1"/>
  <c r="T1307" i="20"/>
  <c r="S1307" i="20"/>
  <c r="U1307" i="20" s="1"/>
  <c r="T1361" i="20"/>
  <c r="S1361" i="20"/>
  <c r="U1361" i="20" s="1"/>
  <c r="T1372" i="20"/>
  <c r="S1372" i="20"/>
  <c r="U1372" i="20" s="1"/>
  <c r="T1261" i="20"/>
  <c r="S1261" i="20"/>
  <c r="U1261" i="20" s="1"/>
  <c r="S1297" i="20"/>
  <c r="T1297" i="20"/>
  <c r="S1333" i="20"/>
  <c r="U1333" i="20" s="1"/>
  <c r="T1333" i="20"/>
  <c r="S1352" i="20"/>
  <c r="U1352" i="20" s="1"/>
  <c r="T1352" i="20"/>
  <c r="T1410" i="20"/>
  <c r="S1410" i="20"/>
  <c r="U1410" i="20" s="1"/>
  <c r="T1534" i="20"/>
  <c r="S1534" i="20"/>
  <c r="U1534" i="20" s="1"/>
  <c r="S1406" i="20"/>
  <c r="U1406" i="20" s="1"/>
  <c r="T1406" i="20"/>
  <c r="T1561" i="20"/>
  <c r="S1561" i="20"/>
  <c r="U1561" i="20" s="1"/>
  <c r="T1478" i="20"/>
  <c r="S1478" i="20"/>
  <c r="U1478" i="20" s="1"/>
  <c r="T1514" i="20"/>
  <c r="S1514" i="20"/>
  <c r="U1514" i="20" s="1"/>
  <c r="T1566" i="20"/>
  <c r="S1566" i="20"/>
  <c r="U1566" i="20" s="1"/>
  <c r="T1474" i="20"/>
  <c r="S1474" i="20"/>
  <c r="U1474" i="20" s="1"/>
  <c r="T1510" i="20"/>
  <c r="S1510" i="20"/>
  <c r="U1510" i="20" s="1"/>
  <c r="T1536" i="20"/>
  <c r="S1536" i="20"/>
  <c r="U1536" i="20" s="1"/>
  <c r="T1458" i="20"/>
  <c r="S1458" i="20"/>
  <c r="U1458" i="20" s="1"/>
  <c r="S1494" i="20"/>
  <c r="U1494" i="20" s="1"/>
  <c r="T1494" i="20"/>
  <c r="S1530" i="20"/>
  <c r="U1530" i="20" s="1"/>
  <c r="T1530" i="20"/>
  <c r="T1532" i="20"/>
  <c r="S1532" i="20"/>
  <c r="U1532" i="20" s="1"/>
  <c r="T1582" i="20"/>
  <c r="S1582" i="20"/>
  <c r="U1582" i="20" s="1"/>
  <c r="T1618" i="20"/>
  <c r="S1618" i="20"/>
  <c r="U1618" i="20" s="1"/>
  <c r="T1781" i="20"/>
  <c r="S1781" i="20"/>
  <c r="U1781" i="20" s="1"/>
  <c r="T1666" i="20"/>
  <c r="S1666" i="20"/>
  <c r="U1666" i="20" s="1"/>
  <c r="T1620" i="20"/>
  <c r="S1620" i="20"/>
  <c r="U1620" i="20" s="1"/>
  <c r="T1643" i="20"/>
  <c r="S1643" i="20"/>
  <c r="U1643" i="20" s="1"/>
  <c r="T1586" i="20"/>
  <c r="S1586" i="20"/>
  <c r="U1586" i="20" s="1"/>
  <c r="T1622" i="20"/>
  <c r="S1622" i="20"/>
  <c r="U1622" i="20" s="1"/>
  <c r="T1761" i="20"/>
  <c r="S1761" i="20"/>
  <c r="U1761" i="20" s="1"/>
  <c r="T1691" i="20"/>
  <c r="S1691" i="20"/>
  <c r="U1691" i="20" s="1"/>
  <c r="T1787" i="20"/>
  <c r="S1787" i="20"/>
  <c r="U1787" i="20" s="1"/>
  <c r="T1684" i="20"/>
  <c r="S1684" i="20"/>
  <c r="U1684" i="20" s="1"/>
  <c r="T1720" i="20"/>
  <c r="S1720" i="20"/>
  <c r="U1720" i="20" s="1"/>
  <c r="T1760" i="20"/>
  <c r="S1760" i="20"/>
  <c r="U1760" i="20" s="1"/>
  <c r="S1758" i="20"/>
  <c r="U1758" i="20" s="1"/>
  <c r="T1758" i="20"/>
  <c r="T1674" i="20"/>
  <c r="S1674" i="20"/>
  <c r="U1674" i="20" s="1"/>
  <c r="T1710" i="20"/>
  <c r="S1710" i="20"/>
  <c r="U1710" i="20" s="1"/>
  <c r="S1791" i="20"/>
  <c r="U1791" i="20" s="1"/>
  <c r="T1791" i="20"/>
  <c r="T1833" i="20"/>
  <c r="S1833" i="20"/>
  <c r="U1833" i="20" s="1"/>
  <c r="T1726" i="20"/>
  <c r="S1726" i="20"/>
  <c r="U1726" i="20" s="1"/>
  <c r="T1762" i="20"/>
  <c r="S1762" i="20"/>
  <c r="U1762" i="20" s="1"/>
  <c r="T1798" i="20"/>
  <c r="S1798" i="20"/>
  <c r="U1798" i="20" s="1"/>
  <c r="T1899" i="20"/>
  <c r="S1899" i="20"/>
  <c r="U1899" i="20" s="1"/>
  <c r="T1935" i="20"/>
  <c r="S1935" i="20"/>
  <c r="U1935" i="20" s="1"/>
  <c r="T1850" i="20"/>
  <c r="S1850" i="20"/>
  <c r="U1850" i="20" s="1"/>
  <c r="T1886" i="20"/>
  <c r="S1886" i="20"/>
  <c r="U1886" i="20" s="1"/>
  <c r="T1922" i="20"/>
  <c r="S1922" i="20"/>
  <c r="U1922" i="20" s="1"/>
  <c r="T1840" i="20"/>
  <c r="S1840" i="20"/>
  <c r="T1876" i="20"/>
  <c r="S1876" i="20"/>
  <c r="T1912" i="20"/>
  <c r="S1912" i="20"/>
  <c r="U1912" i="20" s="1"/>
  <c r="AW2" i="20"/>
  <c r="BA2" i="20"/>
  <c r="T27" i="20"/>
  <c r="S27" i="20"/>
  <c r="T11" i="20"/>
  <c r="S11" i="20"/>
  <c r="T324" i="20"/>
  <c r="S324" i="20"/>
  <c r="U324" i="20" s="1"/>
  <c r="T329" i="20"/>
  <c r="S329" i="20"/>
  <c r="U329" i="20" s="1"/>
  <c r="T373" i="20"/>
  <c r="S373" i="20"/>
  <c r="T711" i="20"/>
  <c r="S711" i="20"/>
  <c r="S593" i="20"/>
  <c r="U593" i="20" s="1"/>
  <c r="T593" i="20"/>
  <c r="T771" i="20"/>
  <c r="S771" i="20"/>
  <c r="U771" i="20" s="1"/>
  <c r="T995" i="20"/>
  <c r="S995" i="20"/>
  <c r="S1037" i="20"/>
  <c r="U1037" i="20" s="1"/>
  <c r="T1037" i="20"/>
  <c r="T1243" i="20"/>
  <c r="S1243" i="20"/>
  <c r="U1243" i="20" s="1"/>
  <c r="T1292" i="20"/>
  <c r="S1292" i="20"/>
  <c r="U1292" i="20" s="1"/>
  <c r="T1499" i="20"/>
  <c r="S1499" i="20"/>
  <c r="T1603" i="20"/>
  <c r="S1603" i="20"/>
  <c r="T1742" i="20"/>
  <c r="S1742" i="20"/>
  <c r="U1742" i="20" s="1"/>
  <c r="T1839" i="20"/>
  <c r="S1839" i="20"/>
  <c r="U1839" i="20" s="1"/>
  <c r="T1907" i="20"/>
  <c r="S1907" i="20"/>
  <c r="T66" i="20"/>
  <c r="S66" i="20"/>
  <c r="T12" i="20"/>
  <c r="S12" i="20"/>
  <c r="U12" i="20" s="1"/>
  <c r="T412" i="20"/>
  <c r="S412" i="20"/>
  <c r="U412" i="20" s="1"/>
  <c r="T268" i="20"/>
  <c r="S268" i="20"/>
  <c r="T544" i="20"/>
  <c r="S544" i="20"/>
  <c r="T441" i="20"/>
  <c r="S441" i="20"/>
  <c r="U441" i="20" s="1"/>
  <c r="T721" i="20"/>
  <c r="S721" i="20"/>
  <c r="U721" i="20" s="1"/>
  <c r="T808" i="20"/>
  <c r="S808" i="20"/>
  <c r="T810" i="20"/>
  <c r="S810" i="20"/>
  <c r="U810" i="20" s="1"/>
  <c r="T896" i="20"/>
  <c r="S896" i="20"/>
  <c r="U896" i="20" s="1"/>
  <c r="T948" i="20"/>
  <c r="S948" i="20"/>
  <c r="U948" i="20" s="1"/>
  <c r="T1146" i="20"/>
  <c r="S1146" i="20"/>
  <c r="T1262" i="20"/>
  <c r="S1262" i="20"/>
  <c r="T1295" i="20"/>
  <c r="S1295" i="20"/>
  <c r="U1295" i="20" s="1"/>
  <c r="T1434" i="20"/>
  <c r="S1434" i="20"/>
  <c r="U1434" i="20" s="1"/>
  <c r="T1655" i="20"/>
  <c r="S1655" i="20"/>
  <c r="T45" i="20"/>
  <c r="S45" i="20"/>
  <c r="T81" i="20"/>
  <c r="S81" i="20"/>
  <c r="U81" i="20" s="1"/>
  <c r="T117" i="20"/>
  <c r="S117" i="20"/>
  <c r="U117" i="20" s="1"/>
  <c r="T153" i="20"/>
  <c r="S153" i="20"/>
  <c r="T189" i="20"/>
  <c r="S189" i="20"/>
  <c r="T35" i="20"/>
  <c r="S35" i="20"/>
  <c r="U35" i="20" s="1"/>
  <c r="T71" i="20"/>
  <c r="S71" i="20"/>
  <c r="U71" i="20" s="1"/>
  <c r="T107" i="20"/>
  <c r="S107" i="20"/>
  <c r="U107" i="20" s="1"/>
  <c r="T143" i="20"/>
  <c r="S143" i="20"/>
  <c r="U143" i="20" s="1"/>
  <c r="T179" i="20"/>
  <c r="S179" i="20"/>
  <c r="U179" i="20" s="1"/>
  <c r="T10" i="20"/>
  <c r="S10" i="20"/>
  <c r="U10" i="20" s="1"/>
  <c r="T52" i="20"/>
  <c r="S52" i="20"/>
  <c r="T88" i="20"/>
  <c r="S88" i="20"/>
  <c r="T124" i="20"/>
  <c r="S124" i="20"/>
  <c r="U124" i="20" s="1"/>
  <c r="T160" i="20"/>
  <c r="S160" i="20"/>
  <c r="U160" i="20" s="1"/>
  <c r="T198" i="20"/>
  <c r="S198" i="20"/>
  <c r="T234" i="20"/>
  <c r="S234" i="20"/>
  <c r="T270" i="20"/>
  <c r="S270" i="20"/>
  <c r="U270" i="20" s="1"/>
  <c r="T306" i="20"/>
  <c r="S306" i="20"/>
  <c r="U306" i="20" s="1"/>
  <c r="T342" i="20"/>
  <c r="S342" i="20"/>
  <c r="T378" i="20"/>
  <c r="S378" i="20"/>
  <c r="T541" i="20"/>
  <c r="S541" i="20"/>
  <c r="U541" i="20" s="1"/>
  <c r="T203" i="20"/>
  <c r="S203" i="20"/>
  <c r="U203" i="20" s="1"/>
  <c r="T239" i="20"/>
  <c r="S239" i="20"/>
  <c r="T275" i="20"/>
  <c r="S275" i="20"/>
  <c r="U275" i="20" s="1"/>
  <c r="T311" i="20"/>
  <c r="S311" i="20"/>
  <c r="U311" i="20" s="1"/>
  <c r="T347" i="20"/>
  <c r="S347" i="20"/>
  <c r="U347" i="20" s="1"/>
  <c r="T383" i="20"/>
  <c r="S383" i="20"/>
  <c r="U383" i="20" s="1"/>
  <c r="T455" i="20"/>
  <c r="S455" i="20"/>
  <c r="T211" i="20"/>
  <c r="S211" i="20"/>
  <c r="U211" i="20" s="1"/>
  <c r="T247" i="20"/>
  <c r="S247" i="20"/>
  <c r="U247" i="20" s="1"/>
  <c r="T283" i="20"/>
  <c r="S283" i="20"/>
  <c r="U283" i="20" s="1"/>
  <c r="T319" i="20"/>
  <c r="S319" i="20"/>
  <c r="T355" i="20"/>
  <c r="S355" i="20"/>
  <c r="U355" i="20" s="1"/>
  <c r="T391" i="20"/>
  <c r="S391" i="20"/>
  <c r="U391" i="20" s="1"/>
  <c r="T591" i="20"/>
  <c r="S591" i="20"/>
  <c r="U591" i="20" s="1"/>
  <c r="T500" i="20"/>
  <c r="S500" i="20"/>
  <c r="T621" i="20"/>
  <c r="S621" i="20"/>
  <c r="U621" i="20" s="1"/>
  <c r="T522" i="20"/>
  <c r="S522" i="20"/>
  <c r="U522" i="20" s="1"/>
  <c r="T570" i="20"/>
  <c r="S570" i="20"/>
  <c r="U570" i="20" s="1"/>
  <c r="T424" i="20"/>
  <c r="S424" i="20"/>
  <c r="T460" i="20"/>
  <c r="S460" i="20"/>
  <c r="U460" i="20" s="1"/>
  <c r="T496" i="20"/>
  <c r="S496" i="20"/>
  <c r="U496" i="20" s="1"/>
  <c r="T651" i="20"/>
  <c r="S651" i="20"/>
  <c r="U651" i="20" s="1"/>
  <c r="T630" i="20"/>
  <c r="S630" i="20"/>
  <c r="T420" i="20"/>
  <c r="S420" i="20"/>
  <c r="U420" i="20" s="1"/>
  <c r="S456" i="20"/>
  <c r="U456" i="20" s="1"/>
  <c r="T456" i="20"/>
  <c r="T492" i="20"/>
  <c r="S492" i="20"/>
  <c r="U492" i="20" s="1"/>
  <c r="T558" i="20"/>
  <c r="S558" i="20"/>
  <c r="T708" i="20"/>
  <c r="S708" i="20"/>
  <c r="U708" i="20" s="1"/>
  <c r="T604" i="20"/>
  <c r="S604" i="20"/>
  <c r="U604" i="20" s="1"/>
  <c r="S640" i="20"/>
  <c r="U640" i="20" s="1"/>
  <c r="T640" i="20"/>
  <c r="S676" i="20"/>
  <c r="U676" i="20" s="1"/>
  <c r="T676" i="20"/>
  <c r="S712" i="20"/>
  <c r="U712" i="20" s="1"/>
  <c r="T712" i="20"/>
  <c r="T539" i="20"/>
  <c r="S539" i="20"/>
  <c r="U539" i="20" s="1"/>
  <c r="T575" i="20"/>
  <c r="S575" i="20"/>
  <c r="S611" i="20"/>
  <c r="U611" i="20" s="1"/>
  <c r="T611" i="20"/>
  <c r="S647" i="20"/>
  <c r="U647" i="20" s="1"/>
  <c r="T647" i="20"/>
  <c r="S683" i="20"/>
  <c r="U683" i="20" s="1"/>
  <c r="T683" i="20"/>
  <c r="T956" i="20"/>
  <c r="S956" i="20"/>
  <c r="U956" i="20" s="1"/>
  <c r="T751" i="20"/>
  <c r="S751" i="20"/>
  <c r="T787" i="20"/>
  <c r="S787" i="20"/>
  <c r="U787" i="20" s="1"/>
  <c r="T823" i="20"/>
  <c r="S823" i="20"/>
  <c r="U823" i="20" s="1"/>
  <c r="T859" i="20"/>
  <c r="S859" i="20"/>
  <c r="U859" i="20" s="1"/>
  <c r="T895" i="20"/>
  <c r="S895" i="20"/>
  <c r="T973" i="20"/>
  <c r="S973" i="20"/>
  <c r="U973" i="20" s="1"/>
  <c r="T932" i="20"/>
  <c r="S932" i="20"/>
  <c r="U932" i="20" s="1"/>
  <c r="T753" i="20"/>
  <c r="S753" i="20"/>
  <c r="T789" i="20"/>
  <c r="S789" i="20"/>
  <c r="U789" i="20" s="1"/>
  <c r="T825" i="20"/>
  <c r="S825" i="20"/>
  <c r="U825" i="20" s="1"/>
  <c r="T861" i="20"/>
  <c r="S861" i="20"/>
  <c r="U861" i="20" s="1"/>
  <c r="T897" i="20"/>
  <c r="S897" i="20"/>
  <c r="U897" i="20" s="1"/>
  <c r="S929" i="20"/>
  <c r="U929" i="20" s="1"/>
  <c r="T929" i="20"/>
  <c r="T731" i="20"/>
  <c r="S731" i="20"/>
  <c r="U731" i="20" s="1"/>
  <c r="T767" i="20"/>
  <c r="S767" i="20"/>
  <c r="U767" i="20" s="1"/>
  <c r="T803" i="20"/>
  <c r="S803" i="20"/>
  <c r="U803" i="20" s="1"/>
  <c r="T839" i="20"/>
  <c r="S839" i="20"/>
  <c r="T875" i="20"/>
  <c r="S875" i="20"/>
  <c r="U875" i="20" s="1"/>
  <c r="T911" i="20"/>
  <c r="S911" i="20"/>
  <c r="U911" i="20" s="1"/>
  <c r="T977" i="20"/>
  <c r="S977" i="20"/>
  <c r="U977" i="20" s="1"/>
  <c r="T1013" i="20"/>
  <c r="S1013" i="20"/>
  <c r="T991" i="20"/>
  <c r="S991" i="20"/>
  <c r="U991" i="20" s="1"/>
  <c r="T1032" i="20"/>
  <c r="S1032" i="20"/>
  <c r="U1032" i="20" s="1"/>
  <c r="T1040" i="20"/>
  <c r="S1040" i="20"/>
  <c r="U1040" i="20" s="1"/>
  <c r="T1074" i="20"/>
  <c r="S1074" i="20"/>
  <c r="S963" i="20"/>
  <c r="U963" i="20" s="1"/>
  <c r="T963" i="20"/>
  <c r="S999" i="20"/>
  <c r="U999" i="20" s="1"/>
  <c r="T999" i="20"/>
  <c r="S1059" i="20"/>
  <c r="U1059" i="20" s="1"/>
  <c r="T1059" i="20"/>
  <c r="S1019" i="20"/>
  <c r="U1019" i="20" s="1"/>
  <c r="T1019" i="20"/>
  <c r="T1185" i="20"/>
  <c r="S1185" i="20"/>
  <c r="U1185" i="20" s="1"/>
  <c r="T1082" i="20"/>
  <c r="S1082" i="20"/>
  <c r="U1082" i="20" s="1"/>
  <c r="T1118" i="20"/>
  <c r="S1118" i="20"/>
  <c r="U1118" i="20" s="1"/>
  <c r="T1173" i="20"/>
  <c r="S1173" i="20"/>
  <c r="T1054" i="20"/>
  <c r="S1054" i="20"/>
  <c r="U1054" i="20" s="1"/>
  <c r="S1090" i="20"/>
  <c r="U1090" i="20" s="1"/>
  <c r="T1090" i="20"/>
  <c r="S1126" i="20"/>
  <c r="U1126" i="20" s="1"/>
  <c r="T1126" i="20"/>
  <c r="T1177" i="20"/>
  <c r="S1177" i="20"/>
  <c r="T1189" i="20"/>
  <c r="S1189" i="20"/>
  <c r="T1225" i="20"/>
  <c r="S1225" i="20"/>
  <c r="U1225" i="20" s="1"/>
  <c r="T1272" i="20"/>
  <c r="S1272" i="20"/>
  <c r="U1272" i="20" s="1"/>
  <c r="T1332" i="20"/>
  <c r="S1332" i="20"/>
  <c r="T1218" i="20"/>
  <c r="S1218" i="20"/>
  <c r="U1218" i="20" s="1"/>
  <c r="T1260" i="20"/>
  <c r="S1260" i="20"/>
  <c r="U1260" i="20" s="1"/>
  <c r="T1268" i="20"/>
  <c r="S1268" i="20"/>
  <c r="U1268" i="20" s="1"/>
  <c r="T1169" i="20"/>
  <c r="S1169" i="20"/>
  <c r="T1205" i="20"/>
  <c r="S1205" i="20"/>
  <c r="T1241" i="20"/>
  <c r="S1241" i="20"/>
  <c r="U1241" i="20" s="1"/>
  <c r="T1365" i="20"/>
  <c r="S1365" i="20"/>
  <c r="U1365" i="20" s="1"/>
  <c r="T1380" i="20"/>
  <c r="S1380" i="20"/>
  <c r="T1310" i="20"/>
  <c r="S1310" i="20"/>
  <c r="T1387" i="20"/>
  <c r="S1387" i="20"/>
  <c r="U1387" i="20" s="1"/>
  <c r="T1375" i="20"/>
  <c r="S1375" i="20"/>
  <c r="U1375" i="20" s="1"/>
  <c r="T1264" i="20"/>
  <c r="S1264" i="20"/>
  <c r="T1300" i="20"/>
  <c r="S1300" i="20"/>
  <c r="S1336" i="20"/>
  <c r="U1336" i="20" s="1"/>
  <c r="T1336" i="20"/>
  <c r="S1370" i="20"/>
  <c r="U1370" i="20" s="1"/>
  <c r="T1370" i="20"/>
  <c r="T1413" i="20"/>
  <c r="S1413" i="20"/>
  <c r="S1373" i="20"/>
  <c r="U1373" i="20" s="1"/>
  <c r="T1373" i="20"/>
  <c r="S1409" i="20"/>
  <c r="U1409" i="20" s="1"/>
  <c r="T1409" i="20"/>
  <c r="T1445" i="20"/>
  <c r="S1445" i="20"/>
  <c r="U1445" i="20" s="1"/>
  <c r="T1481" i="20"/>
  <c r="S1481" i="20"/>
  <c r="T1517" i="20"/>
  <c r="S1517" i="20"/>
  <c r="S1441" i="20"/>
  <c r="U1441" i="20" s="1"/>
  <c r="T1441" i="20"/>
  <c r="T1477" i="20"/>
  <c r="S1477" i="20"/>
  <c r="U1477" i="20" s="1"/>
  <c r="T1513" i="20"/>
  <c r="S1513" i="20"/>
  <c r="T1541" i="20"/>
  <c r="S1541" i="20"/>
  <c r="S1461" i="20"/>
  <c r="U1461" i="20" s="1"/>
  <c r="T1461" i="20"/>
  <c r="S1497" i="20"/>
  <c r="U1497" i="20" s="1"/>
  <c r="T1497" i="20"/>
  <c r="S1543" i="20"/>
  <c r="U1543" i="20" s="1"/>
  <c r="T1543" i="20"/>
  <c r="T1545" i="20"/>
  <c r="S1545" i="20"/>
  <c r="T1585" i="20"/>
  <c r="S1585" i="20"/>
  <c r="T1621" i="20"/>
  <c r="S1621" i="20"/>
  <c r="U1621" i="20" s="1"/>
  <c r="T1644" i="20"/>
  <c r="S1644" i="20"/>
  <c r="T1587" i="20"/>
  <c r="S1587" i="20"/>
  <c r="T1623" i="20"/>
  <c r="S1623" i="20"/>
  <c r="U1623" i="20" s="1"/>
  <c r="T1740" i="20"/>
  <c r="S1740" i="20"/>
  <c r="U1740" i="20" s="1"/>
  <c r="T1589" i="20"/>
  <c r="S1589" i="20"/>
  <c r="T1625" i="20"/>
  <c r="S1625" i="20"/>
  <c r="T1764" i="20"/>
  <c r="S1764" i="20"/>
  <c r="T1694" i="20"/>
  <c r="S1694" i="20"/>
  <c r="U1694" i="20" s="1"/>
  <c r="T1793" i="20"/>
  <c r="S1793" i="20"/>
  <c r="U1793" i="20" s="1"/>
  <c r="T1687" i="20"/>
  <c r="S1687" i="20"/>
  <c r="U1687" i="20" s="1"/>
  <c r="T1725" i="20"/>
  <c r="S1725" i="20"/>
  <c r="T1763" i="20"/>
  <c r="S1763" i="20"/>
  <c r="T1815" i="20"/>
  <c r="S1815" i="20"/>
  <c r="T1677" i="20"/>
  <c r="S1677" i="20"/>
  <c r="T1713" i="20"/>
  <c r="S1713" i="20"/>
  <c r="S1794" i="20"/>
  <c r="U1794" i="20" s="1"/>
  <c r="T1794" i="20"/>
  <c r="T1851" i="20"/>
  <c r="S1851" i="20"/>
  <c r="T1729" i="20"/>
  <c r="S1729" i="20"/>
  <c r="U1729" i="20" s="1"/>
  <c r="T1765" i="20"/>
  <c r="S1765" i="20"/>
  <c r="T1801" i="20"/>
  <c r="S1801" i="20"/>
  <c r="U1801" i="20" s="1"/>
  <c r="T1902" i="20"/>
  <c r="S1902" i="20"/>
  <c r="T1817" i="20"/>
  <c r="S1817" i="20"/>
  <c r="T1853" i="20"/>
  <c r="S1853" i="20"/>
  <c r="T1889" i="20"/>
  <c r="S1889" i="20"/>
  <c r="U1889" i="20" s="1"/>
  <c r="T1925" i="20"/>
  <c r="S1925" i="20"/>
  <c r="T1843" i="20"/>
  <c r="S1843" i="20"/>
  <c r="T1879" i="20"/>
  <c r="S1879" i="20"/>
  <c r="T1915" i="20"/>
  <c r="S1915" i="20"/>
  <c r="U1915" i="20" s="1"/>
  <c r="T6" i="20"/>
  <c r="S6" i="20"/>
  <c r="T53" i="20"/>
  <c r="S53" i="20"/>
  <c r="T142" i="20"/>
  <c r="S142" i="20"/>
  <c r="T401" i="20"/>
  <c r="S401" i="20"/>
  <c r="U401" i="20" s="1"/>
  <c r="T520" i="20"/>
  <c r="S520" i="20"/>
  <c r="T474" i="20"/>
  <c r="S474" i="20"/>
  <c r="S701" i="20"/>
  <c r="U701" i="20" s="1"/>
  <c r="T701" i="20"/>
  <c r="T807" i="20"/>
  <c r="S807" i="20"/>
  <c r="U807" i="20" s="1"/>
  <c r="T893" i="20"/>
  <c r="S893" i="20"/>
  <c r="S1017" i="20"/>
  <c r="U1017" i="20" s="1"/>
  <c r="T1017" i="20"/>
  <c r="T1290" i="20"/>
  <c r="S1290" i="20"/>
  <c r="T1348" i="20"/>
  <c r="S1348" i="20"/>
  <c r="U1348" i="20" s="1"/>
  <c r="T1463" i="20"/>
  <c r="S1463" i="20"/>
  <c r="T1538" i="20"/>
  <c r="S1538" i="20"/>
  <c r="U1538" i="20" s="1"/>
  <c r="T1607" i="20"/>
  <c r="S1607" i="20"/>
  <c r="T1790" i="20"/>
  <c r="S1790" i="20"/>
  <c r="U1790" i="20" s="1"/>
  <c r="T1783" i="20"/>
  <c r="S1783" i="20"/>
  <c r="T164" i="20"/>
  <c r="S164" i="20"/>
  <c r="U164" i="20" s="1"/>
  <c r="T291" i="20"/>
  <c r="S291" i="20"/>
  <c r="T296" i="20"/>
  <c r="S296" i="20"/>
  <c r="U296" i="20" s="1"/>
  <c r="T340" i="20"/>
  <c r="S340" i="20"/>
  <c r="T481" i="20"/>
  <c r="S481" i="20"/>
  <c r="U481" i="20" s="1"/>
  <c r="T589" i="20"/>
  <c r="S589" i="20"/>
  <c r="S596" i="20"/>
  <c r="U596" i="20" s="1"/>
  <c r="T596" i="20"/>
  <c r="T880" i="20"/>
  <c r="S880" i="20"/>
  <c r="T752" i="20"/>
  <c r="S752" i="20"/>
  <c r="T1024" i="20"/>
  <c r="S1024" i="20"/>
  <c r="T1158" i="20"/>
  <c r="S1158" i="20"/>
  <c r="T1239" i="20"/>
  <c r="S1239" i="20"/>
  <c r="U1239" i="20" s="1"/>
  <c r="T1331" i="20"/>
  <c r="S1331" i="20"/>
  <c r="T1398" i="20"/>
  <c r="S1398" i="20"/>
  <c r="T1748" i="20"/>
  <c r="S1748" i="20"/>
  <c r="T48" i="20"/>
  <c r="S48" i="20"/>
  <c r="T84" i="20"/>
  <c r="S84" i="20"/>
  <c r="T120" i="20"/>
  <c r="S120" i="20"/>
  <c r="T156" i="20"/>
  <c r="S156" i="20"/>
  <c r="U156" i="20" s="1"/>
  <c r="T449" i="20"/>
  <c r="S449" i="20"/>
  <c r="T38" i="20"/>
  <c r="S38" i="20"/>
  <c r="T74" i="20"/>
  <c r="S74" i="20"/>
  <c r="U74" i="20" s="1"/>
  <c r="T110" i="20"/>
  <c r="S110" i="20"/>
  <c r="U110" i="20" s="1"/>
  <c r="T146" i="20"/>
  <c r="S146" i="20"/>
  <c r="U146" i="20" s="1"/>
  <c r="T182" i="20"/>
  <c r="S182" i="20"/>
  <c r="U182" i="20" s="1"/>
  <c r="T17" i="20"/>
  <c r="S17" i="20"/>
  <c r="T55" i="20"/>
  <c r="S55" i="20"/>
  <c r="U55" i="20" s="1"/>
  <c r="T91" i="20"/>
  <c r="S91" i="20"/>
  <c r="T127" i="20"/>
  <c r="S127" i="20"/>
  <c r="T163" i="20"/>
  <c r="S163" i="20"/>
  <c r="T201" i="20"/>
  <c r="S201" i="20"/>
  <c r="U201" i="20" s="1"/>
  <c r="T237" i="20"/>
  <c r="S237" i="20"/>
  <c r="T273" i="20"/>
  <c r="S273" i="20"/>
  <c r="T309" i="20"/>
  <c r="S309" i="20"/>
  <c r="T345" i="20"/>
  <c r="S345" i="20"/>
  <c r="U345" i="20" s="1"/>
  <c r="T381" i="20"/>
  <c r="S381" i="20"/>
  <c r="T559" i="20"/>
  <c r="S559" i="20"/>
  <c r="T206" i="20"/>
  <c r="S206" i="20"/>
  <c r="T242" i="20"/>
  <c r="S242" i="20"/>
  <c r="T278" i="20"/>
  <c r="S278" i="20"/>
  <c r="U278" i="20" s="1"/>
  <c r="T314" i="20"/>
  <c r="S314" i="20"/>
  <c r="U314" i="20" s="1"/>
  <c r="T350" i="20"/>
  <c r="S350" i="20"/>
  <c r="U350" i="20" s="1"/>
  <c r="T386" i="20"/>
  <c r="S386" i="20"/>
  <c r="U386" i="20" s="1"/>
  <c r="T467" i="20"/>
  <c r="S467" i="20"/>
  <c r="T214" i="20"/>
  <c r="S214" i="20"/>
  <c r="T250" i="20"/>
  <c r="S250" i="20"/>
  <c r="T286" i="20"/>
  <c r="S286" i="20"/>
  <c r="U286" i="20" s="1"/>
  <c r="T322" i="20"/>
  <c r="S322" i="20"/>
  <c r="T358" i="20"/>
  <c r="S358" i="20"/>
  <c r="T394" i="20"/>
  <c r="S394" i="20"/>
  <c r="T624" i="20"/>
  <c r="S624" i="20"/>
  <c r="U624" i="20" s="1"/>
  <c r="T503" i="20"/>
  <c r="S503" i="20"/>
  <c r="T639" i="20"/>
  <c r="S639" i="20"/>
  <c r="T524" i="20"/>
  <c r="S524" i="20"/>
  <c r="T573" i="20"/>
  <c r="S573" i="20"/>
  <c r="U573" i="20" s="1"/>
  <c r="T427" i="20"/>
  <c r="S427" i="20"/>
  <c r="T463" i="20"/>
  <c r="S463" i="20"/>
  <c r="U463" i="20" s="1"/>
  <c r="T499" i="20"/>
  <c r="S499" i="20"/>
  <c r="U499" i="20" s="1"/>
  <c r="T720" i="20"/>
  <c r="S720" i="20"/>
  <c r="T648" i="20"/>
  <c r="S648" i="20"/>
  <c r="S423" i="20"/>
  <c r="U423" i="20" s="1"/>
  <c r="T423" i="20"/>
  <c r="T459" i="20"/>
  <c r="S459" i="20"/>
  <c r="V495" i="20"/>
  <c r="T495" i="20"/>
  <c r="S495" i="20"/>
  <c r="U495" i="20" s="1"/>
  <c r="T597" i="20"/>
  <c r="S597" i="20"/>
  <c r="T571" i="20"/>
  <c r="S571" i="20"/>
  <c r="S607" i="20"/>
  <c r="U607" i="20" s="1"/>
  <c r="T607" i="20"/>
  <c r="S643" i="20"/>
  <c r="U643" i="20" s="1"/>
  <c r="T643" i="20"/>
  <c r="S679" i="20"/>
  <c r="U679" i="20" s="1"/>
  <c r="T679" i="20"/>
  <c r="T715" i="20"/>
  <c r="S715" i="20"/>
  <c r="T542" i="20"/>
  <c r="S542" i="20"/>
  <c r="S578" i="20"/>
  <c r="U578" i="20" s="1"/>
  <c r="T578" i="20"/>
  <c r="S614" i="20"/>
  <c r="U614" i="20" s="1"/>
  <c r="T614" i="20"/>
  <c r="S650" i="20"/>
  <c r="U650" i="20" s="1"/>
  <c r="T650" i="20"/>
  <c r="S686" i="20"/>
  <c r="U686" i="20" s="1"/>
  <c r="T686" i="20"/>
  <c r="T724" i="20"/>
  <c r="S724" i="20"/>
  <c r="U724" i="20" s="1"/>
  <c r="T754" i="20"/>
  <c r="S754" i="20"/>
  <c r="T790" i="20"/>
  <c r="S790" i="20"/>
  <c r="T826" i="20"/>
  <c r="S826" i="20"/>
  <c r="T862" i="20"/>
  <c r="S862" i="20"/>
  <c r="U862" i="20" s="1"/>
  <c r="T898" i="20"/>
  <c r="S898" i="20"/>
  <c r="T937" i="20"/>
  <c r="S937" i="20"/>
  <c r="T1080" i="20"/>
  <c r="S1080" i="20"/>
  <c r="T756" i="20"/>
  <c r="S756" i="20"/>
  <c r="U756" i="20" s="1"/>
  <c r="T792" i="20"/>
  <c r="S792" i="20"/>
  <c r="U792" i="20" s="1"/>
  <c r="T828" i="20"/>
  <c r="S828" i="20"/>
  <c r="U828" i="20" s="1"/>
  <c r="T864" i="20"/>
  <c r="S864" i="20"/>
  <c r="U864" i="20" s="1"/>
  <c r="T900" i="20"/>
  <c r="S900" i="20"/>
  <c r="U900" i="20" s="1"/>
  <c r="S938" i="20"/>
  <c r="U938" i="20" s="1"/>
  <c r="T938" i="20"/>
  <c r="T734" i="20"/>
  <c r="S734" i="20"/>
  <c r="T770" i="20"/>
  <c r="S770" i="20"/>
  <c r="T806" i="20"/>
  <c r="S806" i="20"/>
  <c r="U806" i="20" s="1"/>
  <c r="T842" i="20"/>
  <c r="S842" i="20"/>
  <c r="T878" i="20"/>
  <c r="S878" i="20"/>
  <c r="T914" i="20"/>
  <c r="S914" i="20"/>
  <c r="T980" i="20"/>
  <c r="S980" i="20"/>
  <c r="U980" i="20" s="1"/>
  <c r="T1016" i="20"/>
  <c r="S1016" i="20"/>
  <c r="T994" i="20"/>
  <c r="S994" i="20"/>
  <c r="T1038" i="20"/>
  <c r="S1038" i="20"/>
  <c r="T1042" i="20"/>
  <c r="S1042" i="20"/>
  <c r="U1042" i="20" s="1"/>
  <c r="T1128" i="20"/>
  <c r="S1128" i="20"/>
  <c r="S966" i="20"/>
  <c r="U966" i="20" s="1"/>
  <c r="T966" i="20"/>
  <c r="S1002" i="20"/>
  <c r="U1002" i="20" s="1"/>
  <c r="T1002" i="20"/>
  <c r="S1062" i="20"/>
  <c r="U1062" i="20" s="1"/>
  <c r="T1062" i="20"/>
  <c r="S1021" i="20"/>
  <c r="U1021" i="20" s="1"/>
  <c r="T1021" i="20"/>
  <c r="T1130" i="20"/>
  <c r="S1130" i="20"/>
  <c r="T1085" i="20"/>
  <c r="S1085" i="20"/>
  <c r="T1121" i="20"/>
  <c r="S1121" i="20"/>
  <c r="U1121" i="20" s="1"/>
  <c r="T1176" i="20"/>
  <c r="S1176" i="20"/>
  <c r="T1057" i="20"/>
  <c r="S1057" i="20"/>
  <c r="T1093" i="20"/>
  <c r="S1093" i="20"/>
  <c r="S1129" i="20"/>
  <c r="U1129" i="20" s="1"/>
  <c r="T1129" i="20"/>
  <c r="S1131" i="20"/>
  <c r="U1131" i="20" s="1"/>
  <c r="T1131" i="20"/>
  <c r="T1192" i="20"/>
  <c r="S1192" i="20"/>
  <c r="T1228" i="20"/>
  <c r="S1228" i="20"/>
  <c r="T1277" i="20"/>
  <c r="S1277" i="20"/>
  <c r="U1277" i="20" s="1"/>
  <c r="T1405" i="20"/>
  <c r="S1405" i="20"/>
  <c r="T1221" i="20"/>
  <c r="S1221" i="20"/>
  <c r="U1221" i="20" s="1"/>
  <c r="T1265" i="20"/>
  <c r="S1265" i="20"/>
  <c r="S1281" i="20"/>
  <c r="U1281" i="20" s="1"/>
  <c r="T1281" i="20"/>
  <c r="T1172" i="20"/>
  <c r="S1172" i="20"/>
  <c r="T1208" i="20"/>
  <c r="S1208" i="20"/>
  <c r="T1244" i="20"/>
  <c r="S1244" i="20"/>
  <c r="T1420" i="20"/>
  <c r="S1420" i="20"/>
  <c r="U1420" i="20" s="1"/>
  <c r="T1383" i="20"/>
  <c r="S1383" i="20"/>
  <c r="T1313" i="20"/>
  <c r="S1313" i="20"/>
  <c r="T1417" i="20"/>
  <c r="S1417" i="20"/>
  <c r="T1378" i="20"/>
  <c r="S1378" i="20"/>
  <c r="U1378" i="20" s="1"/>
  <c r="T1267" i="20"/>
  <c r="S1267" i="20"/>
  <c r="T1303" i="20"/>
  <c r="S1303" i="20"/>
  <c r="S1339" i="20"/>
  <c r="U1339" i="20" s="1"/>
  <c r="T1339" i="20"/>
  <c r="T1435" i="20"/>
  <c r="S1435" i="20"/>
  <c r="U1435" i="20" s="1"/>
  <c r="T1416" i="20"/>
  <c r="S1416" i="20"/>
  <c r="S1376" i="20"/>
  <c r="U1376" i="20" s="1"/>
  <c r="T1376" i="20"/>
  <c r="S1412" i="20"/>
  <c r="U1412" i="20" s="1"/>
  <c r="T1412" i="20"/>
  <c r="T1448" i="20"/>
  <c r="S1448" i="20"/>
  <c r="U1448" i="20" s="1"/>
  <c r="T1484" i="20"/>
  <c r="S1484" i="20"/>
  <c r="T1520" i="20"/>
  <c r="S1520" i="20"/>
  <c r="T1444" i="20"/>
  <c r="S1444" i="20"/>
  <c r="T1480" i="20"/>
  <c r="S1480" i="20"/>
  <c r="U1480" i="20" s="1"/>
  <c r="T1516" i="20"/>
  <c r="S1516" i="20"/>
  <c r="T1557" i="20"/>
  <c r="S1557" i="20"/>
  <c r="S1464" i="20"/>
  <c r="U1464" i="20" s="1"/>
  <c r="T1464" i="20"/>
  <c r="S1500" i="20"/>
  <c r="U1500" i="20" s="1"/>
  <c r="T1500" i="20"/>
  <c r="S1550" i="20"/>
  <c r="U1550" i="20" s="1"/>
  <c r="T1550" i="20"/>
  <c r="S1554" i="20"/>
  <c r="U1554" i="20" s="1"/>
  <c r="T1554" i="20"/>
  <c r="T1588" i="20"/>
  <c r="S1588" i="20"/>
  <c r="T1624" i="20"/>
  <c r="S1624" i="20"/>
  <c r="U1624" i="20" s="1"/>
  <c r="T1646" i="20"/>
  <c r="S1646" i="20"/>
  <c r="T1590" i="20"/>
  <c r="S1590" i="20"/>
  <c r="T1626" i="20"/>
  <c r="S1626" i="20"/>
  <c r="U1626" i="20" s="1"/>
  <c r="T1556" i="20"/>
  <c r="S1556" i="20"/>
  <c r="U1556" i="20" s="1"/>
  <c r="T1592" i="20"/>
  <c r="S1592" i="20"/>
  <c r="T1628" i="20"/>
  <c r="S1628" i="20"/>
  <c r="T1767" i="20"/>
  <c r="S1767" i="20"/>
  <c r="T1697" i="20"/>
  <c r="S1697" i="20"/>
  <c r="U1697" i="20" s="1"/>
  <c r="T1799" i="20"/>
  <c r="S1799" i="20"/>
  <c r="U1799" i="20" s="1"/>
  <c r="T1690" i="20"/>
  <c r="S1690" i="20"/>
  <c r="U1690" i="20" s="1"/>
  <c r="T1731" i="20"/>
  <c r="S1731" i="20"/>
  <c r="T1766" i="20"/>
  <c r="S1766" i="20"/>
  <c r="T1848" i="20"/>
  <c r="S1848" i="20"/>
  <c r="T1680" i="20"/>
  <c r="S1680" i="20"/>
  <c r="T1716" i="20"/>
  <c r="S1716" i="20"/>
  <c r="S1797" i="20"/>
  <c r="U1797" i="20" s="1"/>
  <c r="T1797" i="20"/>
  <c r="T1869" i="20"/>
  <c r="S1869" i="20"/>
  <c r="T1732" i="20"/>
  <c r="S1732" i="20"/>
  <c r="T1768" i="20"/>
  <c r="S1768" i="20"/>
  <c r="T1804" i="20"/>
  <c r="S1804" i="20"/>
  <c r="U1804" i="20" s="1"/>
  <c r="T1905" i="20"/>
  <c r="S1905" i="20"/>
  <c r="T1820" i="20"/>
  <c r="S1820" i="20"/>
  <c r="T1856" i="20"/>
  <c r="S1856" i="20"/>
  <c r="T1892" i="20"/>
  <c r="S1892" i="20"/>
  <c r="U1892" i="20" s="1"/>
  <c r="T1928" i="20"/>
  <c r="S1928" i="20"/>
  <c r="S1846" i="20"/>
  <c r="U1846" i="20" s="1"/>
  <c r="T1846" i="20"/>
  <c r="S1882" i="20"/>
  <c r="U1882" i="20" s="1"/>
  <c r="T1882" i="20"/>
  <c r="T1918" i="20"/>
  <c r="S1918" i="20"/>
  <c r="U1918" i="20" s="1"/>
  <c r="T417" i="20"/>
  <c r="S417" i="20"/>
  <c r="V2" i="20"/>
  <c r="T171" i="20"/>
  <c r="S171" i="20"/>
  <c r="U171" i="20" s="1"/>
  <c r="T288" i="20"/>
  <c r="S288" i="20"/>
  <c r="T193" i="20"/>
  <c r="S193" i="20"/>
  <c r="U193" i="20" s="1"/>
  <c r="T690" i="20"/>
  <c r="S690" i="20"/>
  <c r="U690" i="20" s="1"/>
  <c r="S622" i="20"/>
  <c r="T622" i="20"/>
  <c r="T841" i="20"/>
  <c r="S841" i="20"/>
  <c r="T749" i="20"/>
  <c r="S749" i="20"/>
  <c r="U749" i="20" s="1"/>
  <c r="T1107" i="20"/>
  <c r="S1107" i="20"/>
  <c r="U1107" i="20" s="1"/>
  <c r="S1072" i="20"/>
  <c r="T1072" i="20"/>
  <c r="T1187" i="20"/>
  <c r="S1187" i="20"/>
  <c r="S1362" i="20"/>
  <c r="T1362" i="20"/>
  <c r="T1531" i="20"/>
  <c r="S1531" i="20"/>
  <c r="U1531" i="20" s="1"/>
  <c r="T1571" i="20"/>
  <c r="S1571" i="20"/>
  <c r="U1571" i="20" s="1"/>
  <c r="T1695" i="20"/>
  <c r="S1695" i="20"/>
  <c r="T1861" i="20"/>
  <c r="S1861" i="20"/>
  <c r="U1861" i="20" s="1"/>
  <c r="T19" i="20"/>
  <c r="S19" i="20"/>
  <c r="U19" i="20" s="1"/>
  <c r="T181" i="20"/>
  <c r="S181" i="20"/>
  <c r="U181" i="20" s="1"/>
  <c r="T332" i="20"/>
  <c r="S332" i="20"/>
  <c r="U332" i="20" s="1"/>
  <c r="T437" i="20"/>
  <c r="S437" i="20"/>
  <c r="U437" i="20" s="1"/>
  <c r="T517" i="20"/>
  <c r="S517" i="20"/>
  <c r="U517" i="20" s="1"/>
  <c r="S661" i="20"/>
  <c r="T661" i="20"/>
  <c r="T772" i="20"/>
  <c r="S772" i="20"/>
  <c r="T846" i="20"/>
  <c r="S846" i="20"/>
  <c r="T998" i="20"/>
  <c r="S998" i="20"/>
  <c r="U998" i="20" s="1"/>
  <c r="S1039" i="20"/>
  <c r="T1039" i="20"/>
  <c r="T1210" i="20"/>
  <c r="S1210" i="20"/>
  <c r="T1353" i="20"/>
  <c r="S1353" i="20"/>
  <c r="U1353" i="20" s="1"/>
  <c r="T1752" i="20"/>
  <c r="S1752" i="20"/>
  <c r="U1752" i="20" s="1"/>
  <c r="T51" i="20"/>
  <c r="S51" i="20"/>
  <c r="U51" i="20" s="1"/>
  <c r="T123" i="20"/>
  <c r="S123" i="20"/>
  <c r="T20" i="20"/>
  <c r="S20" i="20"/>
  <c r="U20" i="20" s="1"/>
  <c r="T77" i="20"/>
  <c r="S77" i="20"/>
  <c r="T113" i="20"/>
  <c r="S113" i="20"/>
  <c r="T149" i="20"/>
  <c r="S149" i="20"/>
  <c r="U149" i="20" s="1"/>
  <c r="T185" i="20"/>
  <c r="S185" i="20"/>
  <c r="T22" i="20"/>
  <c r="S22" i="20"/>
  <c r="U22" i="20" s="1"/>
  <c r="T58" i="20"/>
  <c r="S58" i="20"/>
  <c r="U58" i="20" s="1"/>
  <c r="T94" i="20"/>
  <c r="S94" i="20"/>
  <c r="T130" i="20"/>
  <c r="S130" i="20"/>
  <c r="U130" i="20" s="1"/>
  <c r="T166" i="20"/>
  <c r="S166" i="20"/>
  <c r="U166" i="20" s="1"/>
  <c r="T204" i="20"/>
  <c r="S204" i="20"/>
  <c r="U204" i="20" s="1"/>
  <c r="T240" i="20"/>
  <c r="S240" i="20"/>
  <c r="T276" i="20"/>
  <c r="S276" i="20"/>
  <c r="U276" i="20" s="1"/>
  <c r="T312" i="20"/>
  <c r="S312" i="20"/>
  <c r="U312" i="20" s="1"/>
  <c r="T348" i="20"/>
  <c r="S348" i="20"/>
  <c r="U348" i="20" s="1"/>
  <c r="T384" i="20"/>
  <c r="S384" i="20"/>
  <c r="T422" i="20"/>
  <c r="S422" i="20"/>
  <c r="U422" i="20" s="1"/>
  <c r="T209" i="20"/>
  <c r="S209" i="20"/>
  <c r="U209" i="20" s="1"/>
  <c r="T245" i="20"/>
  <c r="S245" i="20"/>
  <c r="U245" i="20" s="1"/>
  <c r="T281" i="20"/>
  <c r="S281" i="20"/>
  <c r="U281" i="20" s="1"/>
  <c r="T317" i="20"/>
  <c r="S317" i="20"/>
  <c r="T353" i="20"/>
  <c r="S353" i="20"/>
  <c r="T389" i="20"/>
  <c r="S389" i="20"/>
  <c r="T425" i="20"/>
  <c r="S425" i="20"/>
  <c r="U425" i="20" s="1"/>
  <c r="T217" i="20"/>
  <c r="S217" i="20"/>
  <c r="U217" i="20" s="1"/>
  <c r="T253" i="20"/>
  <c r="S253" i="20"/>
  <c r="U253" i="20" s="1"/>
  <c r="T289" i="20"/>
  <c r="S289" i="20"/>
  <c r="U289" i="20" s="1"/>
  <c r="T325" i="20"/>
  <c r="S325" i="20"/>
  <c r="T361" i="20"/>
  <c r="S361" i="20"/>
  <c r="U361" i="20" s="1"/>
  <c r="T397" i="20"/>
  <c r="S397" i="20"/>
  <c r="U397" i="20" s="1"/>
  <c r="T642" i="20"/>
  <c r="S642" i="20"/>
  <c r="U642" i="20" s="1"/>
  <c r="T506" i="20"/>
  <c r="S506" i="20"/>
  <c r="T657" i="20"/>
  <c r="S657" i="20"/>
  <c r="U657" i="20" s="1"/>
  <c r="T531" i="20"/>
  <c r="S531" i="20"/>
  <c r="U531" i="20" s="1"/>
  <c r="T576" i="20"/>
  <c r="S576" i="20"/>
  <c r="U576" i="20" s="1"/>
  <c r="T430" i="20"/>
  <c r="S430" i="20"/>
  <c r="U430" i="20" s="1"/>
  <c r="T466" i="20"/>
  <c r="S466" i="20"/>
  <c r="T502" i="20"/>
  <c r="S502" i="20"/>
  <c r="T976" i="20"/>
  <c r="S976" i="20"/>
  <c r="U976" i="20" s="1"/>
  <c r="T663" i="20"/>
  <c r="S663" i="20"/>
  <c r="T426" i="20"/>
  <c r="S426" i="20"/>
  <c r="U426" i="20" s="1"/>
  <c r="T462" i="20"/>
  <c r="S462" i="20"/>
  <c r="U462" i="20" s="1"/>
  <c r="T498" i="20"/>
  <c r="S498" i="20"/>
  <c r="U498" i="20" s="1"/>
  <c r="T627" i="20"/>
  <c r="S627" i="20"/>
  <c r="T574" i="20"/>
  <c r="S574" i="20"/>
  <c r="U574" i="20" s="1"/>
  <c r="S610" i="20"/>
  <c r="T610" i="20"/>
  <c r="S646" i="20"/>
  <c r="T646" i="20"/>
  <c r="S682" i="20"/>
  <c r="T682" i="20"/>
  <c r="T958" i="20"/>
  <c r="S958" i="20"/>
  <c r="U958" i="20" s="1"/>
  <c r="T545" i="20"/>
  <c r="S545" i="20"/>
  <c r="S581" i="20"/>
  <c r="U581" i="20" s="1"/>
  <c r="T581" i="20"/>
  <c r="S617" i="20"/>
  <c r="U617" i="20" s="1"/>
  <c r="T617" i="20"/>
  <c r="S653" i="20"/>
  <c r="U653" i="20" s="1"/>
  <c r="T653" i="20"/>
  <c r="S689" i="20"/>
  <c r="U689" i="20" s="1"/>
  <c r="T689" i="20"/>
  <c r="S717" i="20"/>
  <c r="U717" i="20" s="1"/>
  <c r="T717" i="20"/>
  <c r="T757" i="20"/>
  <c r="S757" i="20"/>
  <c r="T793" i="20"/>
  <c r="S793" i="20"/>
  <c r="U793" i="20" s="1"/>
  <c r="T829" i="20"/>
  <c r="S829" i="20"/>
  <c r="U829" i="20" s="1"/>
  <c r="T865" i="20"/>
  <c r="S865" i="20"/>
  <c r="U865" i="20" s="1"/>
  <c r="T901" i="20"/>
  <c r="S901" i="20"/>
  <c r="T943" i="20"/>
  <c r="S943" i="20"/>
  <c r="U943" i="20" s="1"/>
  <c r="T1182" i="20"/>
  <c r="S1182" i="20"/>
  <c r="U1182" i="20" s="1"/>
  <c r="T759" i="20"/>
  <c r="S759" i="20"/>
  <c r="U759" i="20" s="1"/>
  <c r="T795" i="20"/>
  <c r="S795" i="20"/>
  <c r="U795" i="20" s="1"/>
  <c r="T831" i="20"/>
  <c r="S831" i="20"/>
  <c r="T867" i="20"/>
  <c r="S867" i="20"/>
  <c r="T903" i="20"/>
  <c r="S903" i="20"/>
  <c r="S944" i="20"/>
  <c r="T944" i="20"/>
  <c r="T737" i="20"/>
  <c r="S737" i="20"/>
  <c r="U737" i="20" s="1"/>
  <c r="T773" i="20"/>
  <c r="S773" i="20"/>
  <c r="U773" i="20" s="1"/>
  <c r="T809" i="20"/>
  <c r="S809" i="20"/>
  <c r="U809" i="20" s="1"/>
  <c r="T845" i="20"/>
  <c r="S845" i="20"/>
  <c r="T881" i="20"/>
  <c r="S881" i="20"/>
  <c r="U881" i="20" s="1"/>
  <c r="T917" i="20"/>
  <c r="S917" i="20"/>
  <c r="U917" i="20" s="1"/>
  <c r="T983" i="20"/>
  <c r="S983" i="20"/>
  <c r="U983" i="20" s="1"/>
  <c r="T1083" i="20"/>
  <c r="S1083" i="20"/>
  <c r="T997" i="20"/>
  <c r="S997" i="20"/>
  <c r="U997" i="20" s="1"/>
  <c r="T1044" i="20"/>
  <c r="S1044" i="20"/>
  <c r="U1044" i="20" s="1"/>
  <c r="T1046" i="20"/>
  <c r="S1046" i="20"/>
  <c r="U1046" i="20" s="1"/>
  <c r="T1053" i="20"/>
  <c r="S1053" i="20"/>
  <c r="S969" i="20"/>
  <c r="U969" i="20" s="1"/>
  <c r="T969" i="20"/>
  <c r="S1005" i="20"/>
  <c r="U1005" i="20" s="1"/>
  <c r="T1005" i="20"/>
  <c r="S1065" i="20"/>
  <c r="T1065" i="20"/>
  <c r="S1025" i="20"/>
  <c r="T1025" i="20"/>
  <c r="T1137" i="20"/>
  <c r="S1137" i="20"/>
  <c r="U1137" i="20" s="1"/>
  <c r="T1088" i="20"/>
  <c r="S1088" i="20"/>
  <c r="U1088" i="20" s="1"/>
  <c r="T1124" i="20"/>
  <c r="S1124" i="20"/>
  <c r="U1124" i="20" s="1"/>
  <c r="T1320" i="20"/>
  <c r="S1320" i="20"/>
  <c r="T1060" i="20"/>
  <c r="S1060" i="20"/>
  <c r="U1060" i="20" s="1"/>
  <c r="S1096" i="20"/>
  <c r="T1096" i="20"/>
  <c r="S1138" i="20"/>
  <c r="T1138" i="20"/>
  <c r="T1133" i="20"/>
  <c r="S1133" i="20"/>
  <c r="T1195" i="20"/>
  <c r="S1195" i="20"/>
  <c r="U1195" i="20" s="1"/>
  <c r="T1231" i="20"/>
  <c r="S1231" i="20"/>
  <c r="U1231" i="20" s="1"/>
  <c r="T1341" i="20"/>
  <c r="S1341" i="20"/>
  <c r="U1341" i="20" s="1"/>
  <c r="T1188" i="20"/>
  <c r="S1188" i="20"/>
  <c r="U1188" i="20" s="1"/>
  <c r="T1224" i="20"/>
  <c r="S1224" i="20"/>
  <c r="T1278" i="20"/>
  <c r="S1278" i="20"/>
  <c r="U1278" i="20" s="1"/>
  <c r="T1286" i="20"/>
  <c r="S1286" i="20"/>
  <c r="U1286" i="20" s="1"/>
  <c r="T1175" i="20"/>
  <c r="S1175" i="20"/>
  <c r="T1211" i="20"/>
  <c r="S1211" i="20"/>
  <c r="U1211" i="20" s="1"/>
  <c r="T1247" i="20"/>
  <c r="S1247" i="20"/>
  <c r="U1247" i="20" s="1"/>
  <c r="T1358" i="20"/>
  <c r="S1358" i="20"/>
  <c r="U1358" i="20" s="1"/>
  <c r="T1390" i="20"/>
  <c r="S1390" i="20"/>
  <c r="T1316" i="20"/>
  <c r="S1316" i="20"/>
  <c r="U1316" i="20" s="1"/>
  <c r="T1346" i="20"/>
  <c r="S1346" i="20"/>
  <c r="U1346" i="20" s="1"/>
  <c r="T1381" i="20"/>
  <c r="S1381" i="20"/>
  <c r="U1381" i="20" s="1"/>
  <c r="T1270" i="20"/>
  <c r="S1270" i="20"/>
  <c r="T1306" i="20"/>
  <c r="S1306" i="20"/>
  <c r="U1306" i="20" s="1"/>
  <c r="T1349" i="20"/>
  <c r="S1349" i="20"/>
  <c r="U1349" i="20" s="1"/>
  <c r="T1542" i="20"/>
  <c r="S1542" i="20"/>
  <c r="U1542" i="20" s="1"/>
  <c r="T1419" i="20"/>
  <c r="S1419" i="20"/>
  <c r="S1379" i="20"/>
  <c r="T1379" i="20"/>
  <c r="S1415" i="20"/>
  <c r="U1415" i="20" s="1"/>
  <c r="T1415" i="20"/>
  <c r="T1451" i="20"/>
  <c r="S1451" i="20"/>
  <c r="U1451" i="20" s="1"/>
  <c r="T1487" i="20"/>
  <c r="S1487" i="20"/>
  <c r="T1523" i="20"/>
  <c r="S1523" i="20"/>
  <c r="U1523" i="20" s="1"/>
  <c r="T1447" i="20"/>
  <c r="S1447" i="20"/>
  <c r="U1447" i="20" s="1"/>
  <c r="T1483" i="20"/>
  <c r="S1483" i="20"/>
  <c r="U1483" i="20" s="1"/>
  <c r="T1519" i="20"/>
  <c r="S1519" i="20"/>
  <c r="T1546" i="20"/>
  <c r="S1546" i="20"/>
  <c r="U1546" i="20" s="1"/>
  <c r="S1467" i="20"/>
  <c r="T1467" i="20"/>
  <c r="S1503" i="20"/>
  <c r="U1503" i="20" s="1"/>
  <c r="T1503" i="20"/>
  <c r="T1567" i="20"/>
  <c r="S1567" i="20"/>
  <c r="T1645" i="20"/>
  <c r="S1645" i="20"/>
  <c r="U1645" i="20" s="1"/>
  <c r="T1591" i="20"/>
  <c r="S1591" i="20"/>
  <c r="U1591" i="20" s="1"/>
  <c r="T1627" i="20"/>
  <c r="S1627" i="20"/>
  <c r="U1627" i="20" s="1"/>
  <c r="T1652" i="20"/>
  <c r="S1652" i="20"/>
  <c r="T1593" i="20"/>
  <c r="S1593" i="20"/>
  <c r="T1629" i="20"/>
  <c r="S1629" i="20"/>
  <c r="T1559" i="20"/>
  <c r="S1559" i="20"/>
  <c r="U1559" i="20" s="1"/>
  <c r="T1595" i="20"/>
  <c r="S1595" i="20"/>
  <c r="T1631" i="20"/>
  <c r="S1631" i="20"/>
  <c r="U1631" i="20" s="1"/>
  <c r="T1770" i="20"/>
  <c r="S1770" i="20"/>
  <c r="U1770" i="20" s="1"/>
  <c r="T1700" i="20"/>
  <c r="S1700" i="20"/>
  <c r="U1700" i="20" s="1"/>
  <c r="T1805" i="20"/>
  <c r="S1805" i="20"/>
  <c r="U1805" i="20" s="1"/>
  <c r="T1693" i="20"/>
  <c r="S1693" i="20"/>
  <c r="T1737" i="20"/>
  <c r="S1737" i="20"/>
  <c r="U1737" i="20" s="1"/>
  <c r="T1769" i="20"/>
  <c r="S1769" i="20"/>
  <c r="U1769" i="20" s="1"/>
  <c r="T1647" i="20"/>
  <c r="S1647" i="20"/>
  <c r="T1683" i="20"/>
  <c r="S1683" i="20"/>
  <c r="U1683" i="20" s="1"/>
  <c r="T1719" i="20"/>
  <c r="S1719" i="20"/>
  <c r="U1719" i="20" s="1"/>
  <c r="S1800" i="20"/>
  <c r="T1800" i="20"/>
  <c r="T1887" i="20"/>
  <c r="S1887" i="20"/>
  <c r="T1735" i="20"/>
  <c r="S1735" i="20"/>
  <c r="T1771" i="20"/>
  <c r="S1771" i="20"/>
  <c r="U1771" i="20" s="1"/>
  <c r="T1807" i="20"/>
  <c r="S1807" i="20"/>
  <c r="T1908" i="20"/>
  <c r="S1908" i="20"/>
  <c r="T1823" i="20"/>
  <c r="S1823" i="20"/>
  <c r="U1823" i="20" s="1"/>
  <c r="T1859" i="20"/>
  <c r="S1859" i="20"/>
  <c r="U1859" i="20" s="1"/>
  <c r="T1895" i="20"/>
  <c r="S1895" i="20"/>
  <c r="T1931" i="20"/>
  <c r="S1931" i="20"/>
  <c r="T1849" i="20"/>
  <c r="S1849" i="20"/>
  <c r="T1885" i="20"/>
  <c r="S1885" i="20"/>
  <c r="T1921" i="20"/>
  <c r="S1921" i="20"/>
  <c r="T135" i="20"/>
  <c r="S135" i="20"/>
  <c r="T106" i="20"/>
  <c r="S106" i="20"/>
  <c r="U106" i="20" s="1"/>
  <c r="T221" i="20"/>
  <c r="S221" i="20"/>
  <c r="U221" i="20" s="1"/>
  <c r="T482" i="20"/>
  <c r="S482" i="20"/>
  <c r="T438" i="20"/>
  <c r="S438" i="20"/>
  <c r="T557" i="20"/>
  <c r="S557" i="20"/>
  <c r="U557" i="20" s="1"/>
  <c r="T913" i="20"/>
  <c r="S913" i="20"/>
  <c r="U913" i="20" s="1"/>
  <c r="T821" i="20"/>
  <c r="S821" i="20"/>
  <c r="T1155" i="20"/>
  <c r="S1155" i="20"/>
  <c r="U1155" i="20" s="1"/>
  <c r="T1200" i="20"/>
  <c r="S1200" i="20"/>
  <c r="T1328" i="20"/>
  <c r="S1328" i="20"/>
  <c r="U1328" i="20" s="1"/>
  <c r="T1547" i="20"/>
  <c r="S1547" i="20"/>
  <c r="T1639" i="20"/>
  <c r="S1639" i="20"/>
  <c r="T1712" i="20"/>
  <c r="S1712" i="20"/>
  <c r="U1712" i="20" s="1"/>
  <c r="T1836" i="20"/>
  <c r="S1836" i="20"/>
  <c r="U1836" i="20" s="1"/>
  <c r="T1871" i="20"/>
  <c r="S1871" i="20"/>
  <c r="T30" i="20"/>
  <c r="S30" i="20"/>
  <c r="T37" i="20"/>
  <c r="S37" i="20"/>
  <c r="U37" i="20" s="1"/>
  <c r="T399" i="20"/>
  <c r="S399" i="20"/>
  <c r="U399" i="20" s="1"/>
  <c r="T232" i="20"/>
  <c r="S232" i="20"/>
  <c r="T702" i="20"/>
  <c r="S702" i="20"/>
  <c r="T594" i="20"/>
  <c r="S594" i="20"/>
  <c r="U594" i="20" s="1"/>
  <c r="S668" i="20"/>
  <c r="T668" i="20"/>
  <c r="T952" i="20"/>
  <c r="S952" i="20"/>
  <c r="S936" i="20"/>
  <c r="U936" i="20" s="1"/>
  <c r="T936" i="20"/>
  <c r="T1101" i="20"/>
  <c r="S1101" i="20"/>
  <c r="U1101" i="20" s="1"/>
  <c r="T1035" i="20"/>
  <c r="S1035" i="20"/>
  <c r="U1035" i="20" s="1"/>
  <c r="S1111" i="20"/>
  <c r="T1111" i="20"/>
  <c r="T1154" i="20"/>
  <c r="S1154" i="20"/>
  <c r="T1439" i="20"/>
  <c r="S1439" i="20"/>
  <c r="S1430" i="20"/>
  <c r="U1430" i="20" s="1"/>
  <c r="T1430" i="20"/>
  <c r="T1746" i="20"/>
  <c r="S1746" i="20"/>
  <c r="T87" i="20"/>
  <c r="S87" i="20"/>
  <c r="T159" i="20"/>
  <c r="S159" i="20"/>
  <c r="T41" i="20"/>
  <c r="S41" i="20"/>
  <c r="U41" i="20" s="1"/>
  <c r="T15" i="20"/>
  <c r="S15" i="20"/>
  <c r="T54" i="20"/>
  <c r="S54" i="20"/>
  <c r="T90" i="20"/>
  <c r="S90" i="20"/>
  <c r="T126" i="20"/>
  <c r="S126" i="20"/>
  <c r="U126" i="20" s="1"/>
  <c r="T162" i="20"/>
  <c r="S162" i="20"/>
  <c r="T191" i="20"/>
  <c r="S191" i="20"/>
  <c r="T44" i="20"/>
  <c r="S44" i="20"/>
  <c r="U44" i="20" s="1"/>
  <c r="T80" i="20"/>
  <c r="S80" i="20"/>
  <c r="T116" i="20"/>
  <c r="S116" i="20"/>
  <c r="U116" i="20" s="1"/>
  <c r="T152" i="20"/>
  <c r="S152" i="20"/>
  <c r="U152" i="20" s="1"/>
  <c r="T188" i="20"/>
  <c r="S188" i="20"/>
  <c r="U188" i="20" s="1"/>
  <c r="T25" i="20"/>
  <c r="S25" i="20"/>
  <c r="U25" i="20" s="1"/>
  <c r="T61" i="20"/>
  <c r="S61" i="20"/>
  <c r="T97" i="20"/>
  <c r="S97" i="20"/>
  <c r="T133" i="20"/>
  <c r="S133" i="20"/>
  <c r="T169" i="20"/>
  <c r="S169" i="20"/>
  <c r="U169" i="20" s="1"/>
  <c r="T207" i="20"/>
  <c r="S207" i="20"/>
  <c r="T243" i="20"/>
  <c r="S243" i="20"/>
  <c r="T279" i="20"/>
  <c r="S279" i="20"/>
  <c r="U279" i="20" s="1"/>
  <c r="T315" i="20"/>
  <c r="S315" i="20"/>
  <c r="U315" i="20" s="1"/>
  <c r="T351" i="20"/>
  <c r="S351" i="20"/>
  <c r="T387" i="20"/>
  <c r="S387" i="20"/>
  <c r="T446" i="20"/>
  <c r="S446" i="20"/>
  <c r="U446" i="20" s="1"/>
  <c r="T212" i="20"/>
  <c r="S212" i="20"/>
  <c r="U212" i="20" s="1"/>
  <c r="T248" i="20"/>
  <c r="S248" i="20"/>
  <c r="U248" i="20" s="1"/>
  <c r="T284" i="20"/>
  <c r="S284" i="20"/>
  <c r="U284" i="20" s="1"/>
  <c r="T320" i="20"/>
  <c r="S320" i="20"/>
  <c r="U320" i="20" s="1"/>
  <c r="T356" i="20"/>
  <c r="S356" i="20"/>
  <c r="U356" i="20" s="1"/>
  <c r="T392" i="20"/>
  <c r="S392" i="20"/>
  <c r="U392" i="20" s="1"/>
  <c r="T440" i="20"/>
  <c r="S440" i="20"/>
  <c r="T220" i="20"/>
  <c r="S220" i="20"/>
  <c r="U220" i="20" s="1"/>
  <c r="T256" i="20"/>
  <c r="S256" i="20"/>
  <c r="U256" i="20" s="1"/>
  <c r="T292" i="20"/>
  <c r="S292" i="20"/>
  <c r="T328" i="20"/>
  <c r="S328" i="20"/>
  <c r="T364" i="20"/>
  <c r="S364" i="20"/>
  <c r="U364" i="20" s="1"/>
  <c r="T400" i="20"/>
  <c r="S400" i="20"/>
  <c r="U400" i="20" s="1"/>
  <c r="T473" i="20"/>
  <c r="S473" i="20"/>
  <c r="T509" i="20"/>
  <c r="S509" i="20"/>
  <c r="T669" i="20"/>
  <c r="S669" i="20"/>
  <c r="U669" i="20" s="1"/>
  <c r="T549" i="20"/>
  <c r="S549" i="20"/>
  <c r="U549" i="20" s="1"/>
  <c r="T612" i="20"/>
  <c r="S612" i="20"/>
  <c r="T433" i="20"/>
  <c r="S433" i="20"/>
  <c r="U433" i="20" s="1"/>
  <c r="T469" i="20"/>
  <c r="S469" i="20"/>
  <c r="U469" i="20" s="1"/>
  <c r="T505" i="20"/>
  <c r="S505" i="20"/>
  <c r="U505" i="20" s="1"/>
  <c r="T532" i="20"/>
  <c r="S532" i="20"/>
  <c r="T675" i="20"/>
  <c r="S675" i="20"/>
  <c r="T429" i="20"/>
  <c r="S429" i="20"/>
  <c r="U429" i="20" s="1"/>
  <c r="T465" i="20"/>
  <c r="S465" i="20"/>
  <c r="U465" i="20" s="1"/>
  <c r="T501" i="20"/>
  <c r="S501" i="20"/>
  <c r="T645" i="20"/>
  <c r="S645" i="20"/>
  <c r="V577" i="20"/>
  <c r="T577" i="20"/>
  <c r="S577" i="20"/>
  <c r="U577" i="20" s="1"/>
  <c r="T613" i="20"/>
  <c r="S613" i="20"/>
  <c r="U613" i="20" s="1"/>
  <c r="S649" i="20"/>
  <c r="T649" i="20"/>
  <c r="S685" i="20"/>
  <c r="T685" i="20"/>
  <c r="T947" i="20"/>
  <c r="S947" i="20"/>
  <c r="U947" i="20" s="1"/>
  <c r="S548" i="20"/>
  <c r="U548" i="20" s="1"/>
  <c r="T548" i="20"/>
  <c r="S584" i="20"/>
  <c r="U584" i="20" s="1"/>
  <c r="T584" i="20"/>
  <c r="S620" i="20"/>
  <c r="U620" i="20" s="1"/>
  <c r="T620" i="20"/>
  <c r="S656" i="20"/>
  <c r="U656" i="20" s="1"/>
  <c r="T656" i="20"/>
  <c r="S692" i="20"/>
  <c r="U692" i="20" s="1"/>
  <c r="T692" i="20"/>
  <c r="T931" i="20"/>
  <c r="S931" i="20"/>
  <c r="T760" i="20"/>
  <c r="S760" i="20"/>
  <c r="T796" i="20"/>
  <c r="S796" i="20"/>
  <c r="U796" i="20" s="1"/>
  <c r="T832" i="20"/>
  <c r="S832" i="20"/>
  <c r="U832" i="20" s="1"/>
  <c r="T868" i="20"/>
  <c r="S868" i="20"/>
  <c r="T904" i="20"/>
  <c r="S904" i="20"/>
  <c r="T961" i="20"/>
  <c r="S961" i="20"/>
  <c r="U961" i="20" s="1"/>
  <c r="T726" i="20"/>
  <c r="S726" i="20"/>
  <c r="U726" i="20" s="1"/>
  <c r="T762" i="20"/>
  <c r="S762" i="20"/>
  <c r="U762" i="20" s="1"/>
  <c r="T798" i="20"/>
  <c r="S798" i="20"/>
  <c r="U798" i="20" s="1"/>
  <c r="T834" i="20"/>
  <c r="S834" i="20"/>
  <c r="U834" i="20" s="1"/>
  <c r="T870" i="20"/>
  <c r="S870" i="20"/>
  <c r="U870" i="20" s="1"/>
  <c r="T906" i="20"/>
  <c r="S906" i="20"/>
  <c r="U906" i="20" s="1"/>
  <c r="T946" i="20"/>
  <c r="S946" i="20"/>
  <c r="T740" i="20"/>
  <c r="S740" i="20"/>
  <c r="U740" i="20" s="1"/>
  <c r="T776" i="20"/>
  <c r="S776" i="20"/>
  <c r="U776" i="20" s="1"/>
  <c r="T812" i="20"/>
  <c r="S812" i="20"/>
  <c r="T848" i="20"/>
  <c r="S848" i="20"/>
  <c r="T884" i="20"/>
  <c r="S884" i="20"/>
  <c r="U884" i="20" s="1"/>
  <c r="T920" i="20"/>
  <c r="S920" i="20"/>
  <c r="U920" i="20" s="1"/>
  <c r="T986" i="20"/>
  <c r="S986" i="20"/>
  <c r="T1110" i="20"/>
  <c r="S1110" i="20"/>
  <c r="T1000" i="20"/>
  <c r="S1000" i="20"/>
  <c r="U1000" i="20" s="1"/>
  <c r="T1077" i="20"/>
  <c r="S1077" i="20"/>
  <c r="U1077" i="20" s="1"/>
  <c r="T1048" i="20"/>
  <c r="S1048" i="20"/>
  <c r="T1113" i="20"/>
  <c r="S1113" i="20"/>
  <c r="S972" i="20"/>
  <c r="U972" i="20" s="1"/>
  <c r="T972" i="20"/>
  <c r="S1008" i="20"/>
  <c r="U1008" i="20" s="1"/>
  <c r="T1008" i="20"/>
  <c r="S1068" i="20"/>
  <c r="T1068" i="20"/>
  <c r="S1027" i="20"/>
  <c r="T1027" i="20"/>
  <c r="T1141" i="20"/>
  <c r="S1141" i="20"/>
  <c r="U1141" i="20" s="1"/>
  <c r="T1091" i="20"/>
  <c r="S1091" i="20"/>
  <c r="U1091" i="20" s="1"/>
  <c r="T1127" i="20"/>
  <c r="S1127" i="20"/>
  <c r="T1256" i="20"/>
  <c r="S1256" i="20"/>
  <c r="T1063" i="20"/>
  <c r="S1063" i="20"/>
  <c r="U1063" i="20" s="1"/>
  <c r="S1099" i="20"/>
  <c r="U1099" i="20" s="1"/>
  <c r="T1099" i="20"/>
  <c r="T1140" i="20"/>
  <c r="S1140" i="20"/>
  <c r="U1140" i="20" s="1"/>
  <c r="S1149" i="20"/>
  <c r="T1149" i="20"/>
  <c r="T1198" i="20"/>
  <c r="S1198" i="20"/>
  <c r="U1198" i="20" s="1"/>
  <c r="T1234" i="20"/>
  <c r="S1234" i="20"/>
  <c r="U1234" i="20" s="1"/>
  <c r="T1355" i="20"/>
  <c r="S1355" i="20"/>
  <c r="T1191" i="20"/>
  <c r="S1191" i="20"/>
  <c r="U1191" i="20" s="1"/>
  <c r="T1227" i="20"/>
  <c r="S1227" i="20"/>
  <c r="U1227" i="20" s="1"/>
  <c r="T1283" i="20"/>
  <c r="S1283" i="20"/>
  <c r="U1283" i="20" s="1"/>
  <c r="T1323" i="20"/>
  <c r="S1323" i="20"/>
  <c r="T1178" i="20"/>
  <c r="S1178" i="20"/>
  <c r="T1214" i="20"/>
  <c r="S1214" i="20"/>
  <c r="U1214" i="20" s="1"/>
  <c r="T1250" i="20"/>
  <c r="S1250" i="20"/>
  <c r="U1250" i="20" s="1"/>
  <c r="T1386" i="20"/>
  <c r="S1386" i="20"/>
  <c r="T1402" i="20"/>
  <c r="S1402" i="20"/>
  <c r="T1319" i="20"/>
  <c r="S1319" i="20"/>
  <c r="U1319" i="20" s="1"/>
  <c r="T1351" i="20"/>
  <c r="S1351" i="20"/>
  <c r="U1351" i="20" s="1"/>
  <c r="T1399" i="20"/>
  <c r="S1399" i="20"/>
  <c r="T1273" i="20"/>
  <c r="S1273" i="20"/>
  <c r="S1309" i="20"/>
  <c r="U1309" i="20" s="1"/>
  <c r="T1309" i="20"/>
  <c r="T1367" i="20"/>
  <c r="S1367" i="20"/>
  <c r="U1367" i="20" s="1"/>
  <c r="T1437" i="20"/>
  <c r="S1437" i="20"/>
  <c r="T1422" i="20"/>
  <c r="S1422" i="20"/>
  <c r="U1422" i="20" s="1"/>
  <c r="S1382" i="20"/>
  <c r="U1382" i="20" s="1"/>
  <c r="T1382" i="20"/>
  <c r="S1418" i="20"/>
  <c r="U1418" i="20" s="1"/>
  <c r="T1418" i="20"/>
  <c r="T1454" i="20"/>
  <c r="S1454" i="20"/>
  <c r="T1490" i="20"/>
  <c r="S1490" i="20"/>
  <c r="U1490" i="20" s="1"/>
  <c r="T1526" i="20"/>
  <c r="S1526" i="20"/>
  <c r="U1526" i="20" s="1"/>
  <c r="T1450" i="20"/>
  <c r="S1450" i="20"/>
  <c r="U1450" i="20" s="1"/>
  <c r="T1486" i="20"/>
  <c r="S1486" i="20"/>
  <c r="T1522" i="20"/>
  <c r="S1522" i="20"/>
  <c r="U1522" i="20" s="1"/>
  <c r="T1555" i="20"/>
  <c r="S1555" i="20"/>
  <c r="U1555" i="20" s="1"/>
  <c r="S1470" i="20"/>
  <c r="U1470" i="20" s="1"/>
  <c r="T1470" i="20"/>
  <c r="S1506" i="20"/>
  <c r="U1506" i="20" s="1"/>
  <c r="T1506" i="20"/>
  <c r="T1570" i="20"/>
  <c r="S1570" i="20"/>
  <c r="U1570" i="20" s="1"/>
  <c r="T1651" i="20"/>
  <c r="S1651" i="20"/>
  <c r="U1651" i="20" s="1"/>
  <c r="T1594" i="20"/>
  <c r="S1594" i="20"/>
  <c r="U1594" i="20" s="1"/>
  <c r="T1630" i="20"/>
  <c r="S1630" i="20"/>
  <c r="T1658" i="20"/>
  <c r="S1658" i="20"/>
  <c r="U1658" i="20" s="1"/>
  <c r="T1596" i="20"/>
  <c r="S1596" i="20"/>
  <c r="U1596" i="20" s="1"/>
  <c r="T1632" i="20"/>
  <c r="S1632" i="20"/>
  <c r="U1632" i="20" s="1"/>
  <c r="T1562" i="20"/>
  <c r="S1562" i="20"/>
  <c r="T1598" i="20"/>
  <c r="S1598" i="20"/>
  <c r="U1598" i="20" s="1"/>
  <c r="T1634" i="20"/>
  <c r="S1634" i="20"/>
  <c r="U1634" i="20" s="1"/>
  <c r="T1773" i="20"/>
  <c r="S1773" i="20"/>
  <c r="U1773" i="20" s="1"/>
  <c r="T1703" i="20"/>
  <c r="S1703" i="20"/>
  <c r="T1811" i="20"/>
  <c r="S1811" i="20"/>
  <c r="U1811" i="20" s="1"/>
  <c r="T1696" i="20"/>
  <c r="S1696" i="20"/>
  <c r="U1696" i="20" s="1"/>
  <c r="T1743" i="20"/>
  <c r="S1743" i="20"/>
  <c r="U1743" i="20" s="1"/>
  <c r="T1772" i="20"/>
  <c r="S1772" i="20"/>
  <c r="U1772" i="20" s="1"/>
  <c r="T1650" i="20"/>
  <c r="S1650" i="20"/>
  <c r="U1650" i="20" s="1"/>
  <c r="T1686" i="20"/>
  <c r="S1686" i="20"/>
  <c r="U1686" i="20" s="1"/>
  <c r="T1722" i="20"/>
  <c r="S1722" i="20"/>
  <c r="U1722" i="20" s="1"/>
  <c r="S1803" i="20"/>
  <c r="T1803" i="20"/>
  <c r="T1816" i="20"/>
  <c r="S1816" i="20"/>
  <c r="U1816" i="20" s="1"/>
  <c r="T1738" i="20"/>
  <c r="S1738" i="20"/>
  <c r="U1738" i="20" s="1"/>
  <c r="T1774" i="20"/>
  <c r="S1774" i="20"/>
  <c r="U1774" i="20" s="1"/>
  <c r="T1810" i="20"/>
  <c r="S1810" i="20"/>
  <c r="T1911" i="20"/>
  <c r="S1911" i="20"/>
  <c r="U1911" i="20" s="1"/>
  <c r="T1826" i="20"/>
  <c r="S1826" i="20"/>
  <c r="U1826" i="20" s="1"/>
  <c r="T1862" i="20"/>
  <c r="S1862" i="20"/>
  <c r="U1862" i="20" s="1"/>
  <c r="T1898" i="20"/>
  <c r="S1898" i="20"/>
  <c r="T1934" i="20"/>
  <c r="S1934" i="20"/>
  <c r="U1934" i="20" s="1"/>
  <c r="T1852" i="20"/>
  <c r="S1852" i="20"/>
  <c r="U1852" i="20" s="1"/>
  <c r="T1888" i="20"/>
  <c r="S1888" i="20"/>
  <c r="U1888" i="20" s="1"/>
  <c r="T1924" i="20"/>
  <c r="S1924" i="20"/>
  <c r="T89" i="20"/>
  <c r="S89" i="20"/>
  <c r="U89" i="20" s="1"/>
  <c r="T252" i="20"/>
  <c r="S252" i="20"/>
  <c r="U252" i="20" s="1"/>
  <c r="T365" i="20"/>
  <c r="S365" i="20"/>
  <c r="U365" i="20" s="1"/>
  <c r="T705" i="20"/>
  <c r="S705" i="20"/>
  <c r="T510" i="20"/>
  <c r="S510" i="20"/>
  <c r="U510" i="20" s="1"/>
  <c r="S665" i="20"/>
  <c r="U665" i="20" s="1"/>
  <c r="T665" i="20"/>
  <c r="T735" i="20"/>
  <c r="S735" i="20"/>
  <c r="U735" i="20" s="1"/>
  <c r="T857" i="20"/>
  <c r="S857" i="20"/>
  <c r="S981" i="20"/>
  <c r="U981" i="20" s="1"/>
  <c r="T981" i="20"/>
  <c r="T1207" i="20"/>
  <c r="S1207" i="20"/>
  <c r="U1207" i="20" s="1"/>
  <c r="T1284" i="20"/>
  <c r="S1284" i="20"/>
  <c r="U1284" i="20" s="1"/>
  <c r="T1431" i="20"/>
  <c r="S1431" i="20"/>
  <c r="T1669" i="20"/>
  <c r="S1669" i="20"/>
  <c r="U1669" i="20" s="1"/>
  <c r="T1835" i="20"/>
  <c r="S1835" i="20"/>
  <c r="U1835" i="20" s="1"/>
  <c r="T57" i="20"/>
  <c r="S57" i="20"/>
  <c r="U57" i="20" s="1"/>
  <c r="T129" i="20"/>
  <c r="S129" i="20"/>
  <c r="T165" i="20"/>
  <c r="S165" i="20"/>
  <c r="U165" i="20" s="1"/>
  <c r="T47" i="20"/>
  <c r="S47" i="20"/>
  <c r="U47" i="20" s="1"/>
  <c r="T119" i="20"/>
  <c r="S119" i="20"/>
  <c r="U119" i="20" s="1"/>
  <c r="T155" i="20"/>
  <c r="S155" i="20"/>
  <c r="U155" i="20" s="1"/>
  <c r="T28" i="20"/>
  <c r="S28" i="20"/>
  <c r="U28" i="20" s="1"/>
  <c r="T100" i="20"/>
  <c r="S100" i="20"/>
  <c r="U100" i="20" s="1"/>
  <c r="T172" i="20"/>
  <c r="S172" i="20"/>
  <c r="U172" i="20" s="1"/>
  <c r="T282" i="20"/>
  <c r="S282" i="20"/>
  <c r="T354" i="20"/>
  <c r="S354" i="20"/>
  <c r="U354" i="20" s="1"/>
  <c r="T458" i="20"/>
  <c r="S458" i="20"/>
  <c r="U458" i="20" s="1"/>
  <c r="T251" i="20"/>
  <c r="S251" i="20"/>
  <c r="U251" i="20" s="1"/>
  <c r="T323" i="20"/>
  <c r="S323" i="20"/>
  <c r="U323" i="20" s="1"/>
  <c r="T395" i="20"/>
  <c r="S395" i="20"/>
  <c r="U395" i="20" s="1"/>
  <c r="T223" i="20"/>
  <c r="S223" i="20"/>
  <c r="U223" i="20" s="1"/>
  <c r="T295" i="20"/>
  <c r="S295" i="20"/>
  <c r="U295" i="20" s="1"/>
  <c r="T367" i="20"/>
  <c r="S367" i="20"/>
  <c r="T476" i="20"/>
  <c r="S476" i="20"/>
  <c r="U476" i="20" s="1"/>
  <c r="T681" i="20"/>
  <c r="S681" i="20"/>
  <c r="U681" i="20" s="1"/>
  <c r="T666" i="20"/>
  <c r="S666" i="20"/>
  <c r="U666" i="20" s="1"/>
  <c r="T472" i="20"/>
  <c r="S472" i="20"/>
  <c r="U472" i="20" s="1"/>
  <c r="T687" i="20"/>
  <c r="S687" i="20"/>
  <c r="U687" i="20" s="1"/>
  <c r="S468" i="20"/>
  <c r="U468" i="20" s="1"/>
  <c r="T468" i="20"/>
  <c r="T504" i="20"/>
  <c r="S504" i="20"/>
  <c r="U504" i="20" s="1"/>
  <c r="T616" i="20"/>
  <c r="S616" i="20"/>
  <c r="S688" i="20"/>
  <c r="U688" i="20" s="1"/>
  <c r="T688" i="20"/>
  <c r="T551" i="20"/>
  <c r="S551" i="20"/>
  <c r="U551" i="20" s="1"/>
  <c r="S623" i="20"/>
  <c r="U623" i="20" s="1"/>
  <c r="T623" i="20"/>
  <c r="S695" i="20"/>
  <c r="U695" i="20" s="1"/>
  <c r="T695" i="20"/>
  <c r="T727" i="20"/>
  <c r="S727" i="20"/>
  <c r="U727" i="20" s="1"/>
  <c r="T763" i="20"/>
  <c r="S763" i="20"/>
  <c r="U763" i="20" s="1"/>
  <c r="T835" i="20"/>
  <c r="S835" i="20"/>
  <c r="U835" i="20" s="1"/>
  <c r="T871" i="20"/>
  <c r="S871" i="20"/>
  <c r="T907" i="20"/>
  <c r="S907" i="20"/>
  <c r="U907" i="20" s="1"/>
  <c r="T1116" i="20"/>
  <c r="S1116" i="20"/>
  <c r="U1116" i="20" s="1"/>
  <c r="T729" i="20"/>
  <c r="S729" i="20"/>
  <c r="U729" i="20" s="1"/>
  <c r="T765" i="20"/>
  <c r="S765" i="20"/>
  <c r="U765" i="20" s="1"/>
  <c r="T801" i="20"/>
  <c r="S801" i="20"/>
  <c r="U801" i="20" s="1"/>
  <c r="T837" i="20"/>
  <c r="S837" i="20"/>
  <c r="U837" i="20" s="1"/>
  <c r="T873" i="20"/>
  <c r="S873" i="20"/>
  <c r="U873" i="20" s="1"/>
  <c r="T909" i="20"/>
  <c r="S909" i="20"/>
  <c r="U909" i="20" s="1"/>
  <c r="S953" i="20"/>
  <c r="U953" i="20" s="1"/>
  <c r="T953" i="20"/>
  <c r="T743" i="20"/>
  <c r="S743" i="20"/>
  <c r="U743" i="20" s="1"/>
  <c r="T779" i="20"/>
  <c r="S779" i="20"/>
  <c r="U779" i="20" s="1"/>
  <c r="T815" i="20"/>
  <c r="S815" i="20"/>
  <c r="T851" i="20"/>
  <c r="S851" i="20"/>
  <c r="U851" i="20" s="1"/>
  <c r="T887" i="20"/>
  <c r="S887" i="20"/>
  <c r="U887" i="20" s="1"/>
  <c r="T923" i="20"/>
  <c r="S923" i="20"/>
  <c r="U923" i="20" s="1"/>
  <c r="T989" i="20"/>
  <c r="S989" i="20"/>
  <c r="T1145" i="20"/>
  <c r="S1145" i="20"/>
  <c r="U1145" i="20" s="1"/>
  <c r="T1003" i="20"/>
  <c r="S1003" i="20"/>
  <c r="U1003" i="20" s="1"/>
  <c r="T1122" i="20"/>
  <c r="S1122" i="20"/>
  <c r="U1122" i="20" s="1"/>
  <c r="T1055" i="20"/>
  <c r="S1055" i="20"/>
  <c r="T939" i="20"/>
  <c r="S939" i="20"/>
  <c r="U939" i="20" s="1"/>
  <c r="S975" i="20"/>
  <c r="U975" i="20" s="1"/>
  <c r="T975" i="20"/>
  <c r="S1011" i="20"/>
  <c r="U1011" i="20" s="1"/>
  <c r="T1011" i="20"/>
  <c r="T1119" i="20"/>
  <c r="S1119" i="20"/>
  <c r="S1031" i="20"/>
  <c r="U1031" i="20" s="1"/>
  <c r="T1031" i="20"/>
  <c r="T1143" i="20"/>
  <c r="S1143" i="20"/>
  <c r="U1143" i="20" s="1"/>
  <c r="T1094" i="20"/>
  <c r="S1094" i="20"/>
  <c r="U1094" i="20" s="1"/>
  <c r="T1132" i="20"/>
  <c r="S1132" i="20"/>
  <c r="T1302" i="20"/>
  <c r="S1302" i="20"/>
  <c r="U1302" i="20" s="1"/>
  <c r="T1066" i="20"/>
  <c r="S1066" i="20"/>
  <c r="U1066" i="20" s="1"/>
  <c r="S1102" i="20"/>
  <c r="U1102" i="20" s="1"/>
  <c r="T1102" i="20"/>
  <c r="T1144" i="20"/>
  <c r="S1144" i="20"/>
  <c r="T1274" i="20"/>
  <c r="S1274" i="20"/>
  <c r="U1274" i="20" s="1"/>
  <c r="T1201" i="20"/>
  <c r="S1201" i="20"/>
  <c r="U1201" i="20" s="1"/>
  <c r="T1237" i="20"/>
  <c r="S1237" i="20"/>
  <c r="U1237" i="20" s="1"/>
  <c r="T1326" i="20"/>
  <c r="S1326" i="20"/>
  <c r="T1194" i="20"/>
  <c r="S1194" i="20"/>
  <c r="U1194" i="20" s="1"/>
  <c r="T1230" i="20"/>
  <c r="S1230" i="20"/>
  <c r="U1230" i="20" s="1"/>
  <c r="T1317" i="20"/>
  <c r="S1317" i="20"/>
  <c r="U1317" i="20" s="1"/>
  <c r="T1389" i="20"/>
  <c r="S1389" i="20"/>
  <c r="T1181" i="20"/>
  <c r="S1181" i="20"/>
  <c r="U1181" i="20" s="1"/>
  <c r="T1217" i="20"/>
  <c r="S1217" i="20"/>
  <c r="U1217" i="20" s="1"/>
  <c r="T1266" i="20"/>
  <c r="S1266" i="20"/>
  <c r="U1266" i="20" s="1"/>
  <c r="T1411" i="20"/>
  <c r="S1411" i="20"/>
  <c r="T1432" i="20"/>
  <c r="S1432" i="20"/>
  <c r="U1432" i="20" s="1"/>
  <c r="T1322" i="20"/>
  <c r="S1322" i="20"/>
  <c r="U1322" i="20" s="1"/>
  <c r="T1356" i="20"/>
  <c r="S1356" i="20"/>
  <c r="U1356" i="20" s="1"/>
  <c r="T1423" i="20"/>
  <c r="S1423" i="20"/>
  <c r="S1276" i="20"/>
  <c r="U1276" i="20" s="1"/>
  <c r="T1276" i="20"/>
  <c r="S1312" i="20"/>
  <c r="U1312" i="20" s="1"/>
  <c r="T1312" i="20"/>
  <c r="T1429" i="20"/>
  <c r="S1429" i="20"/>
  <c r="U1429" i="20" s="1"/>
  <c r="T1442" i="20"/>
  <c r="S1442" i="20"/>
  <c r="T1425" i="20"/>
  <c r="S1425" i="20"/>
  <c r="U1425" i="20" s="1"/>
  <c r="S1385" i="20"/>
  <c r="U1385" i="20" s="1"/>
  <c r="T1385" i="20"/>
  <c r="S1421" i="20"/>
  <c r="U1421" i="20" s="1"/>
  <c r="T1421" i="20"/>
  <c r="T1457" i="20"/>
  <c r="S1457" i="20"/>
  <c r="T1493" i="20"/>
  <c r="S1493" i="20"/>
  <c r="U1493" i="20" s="1"/>
  <c r="T1529" i="20"/>
  <c r="S1529" i="20"/>
  <c r="U1529" i="20" s="1"/>
  <c r="T1453" i="20"/>
  <c r="S1453" i="20"/>
  <c r="U1453" i="20" s="1"/>
  <c r="T1489" i="20"/>
  <c r="S1489" i="20"/>
  <c r="T1525" i="20"/>
  <c r="S1525" i="20"/>
  <c r="U1525" i="20" s="1"/>
  <c r="T1564" i="20"/>
  <c r="S1564" i="20"/>
  <c r="U1564" i="20" s="1"/>
  <c r="S1473" i="20"/>
  <c r="U1473" i="20" s="1"/>
  <c r="T1473" i="20"/>
  <c r="S1509" i="20"/>
  <c r="U1509" i="20" s="1"/>
  <c r="T1509" i="20"/>
  <c r="T1573" i="20"/>
  <c r="S1573" i="20"/>
  <c r="U1573" i="20" s="1"/>
  <c r="T1657" i="20"/>
  <c r="S1657" i="20"/>
  <c r="U1657" i="20" s="1"/>
  <c r="T1597" i="20"/>
  <c r="S1597" i="20"/>
  <c r="U1597" i="20" s="1"/>
  <c r="T1633" i="20"/>
  <c r="S1633" i="20"/>
  <c r="T1664" i="20"/>
  <c r="S1664" i="20"/>
  <c r="U1664" i="20" s="1"/>
  <c r="T1599" i="20"/>
  <c r="S1599" i="20"/>
  <c r="U1599" i="20" s="1"/>
  <c r="T1635" i="20"/>
  <c r="S1635" i="20"/>
  <c r="U1635" i="20" s="1"/>
  <c r="S1565" i="20"/>
  <c r="T1565" i="20"/>
  <c r="T1601" i="20"/>
  <c r="S1601" i="20"/>
  <c r="U1601" i="20" s="1"/>
  <c r="T1637" i="20"/>
  <c r="S1637" i="20"/>
  <c r="U1637" i="20" s="1"/>
  <c r="T1730" i="20"/>
  <c r="S1730" i="20"/>
  <c r="U1730" i="20" s="1"/>
  <c r="T1706" i="20"/>
  <c r="S1706" i="20"/>
  <c r="T1818" i="20"/>
  <c r="S1818" i="20"/>
  <c r="U1818" i="20" s="1"/>
  <c r="T1699" i="20"/>
  <c r="S1699" i="20"/>
  <c r="U1699" i="20" s="1"/>
  <c r="T1749" i="20"/>
  <c r="S1749" i="20"/>
  <c r="U1749" i="20" s="1"/>
  <c r="T1776" i="20"/>
  <c r="S1776" i="20"/>
  <c r="T1653" i="20"/>
  <c r="S1653" i="20"/>
  <c r="U1653" i="20" s="1"/>
  <c r="T1689" i="20"/>
  <c r="S1689" i="20"/>
  <c r="U1689" i="20" s="1"/>
  <c r="T1866" i="20"/>
  <c r="S1866" i="20"/>
  <c r="U1866" i="20" s="1"/>
  <c r="S1806" i="20"/>
  <c r="T1806" i="20"/>
  <c r="T1819" i="20"/>
  <c r="S1819" i="20"/>
  <c r="U1819" i="20" s="1"/>
  <c r="T1741" i="20"/>
  <c r="S1741" i="20"/>
  <c r="U1741" i="20" s="1"/>
  <c r="T1777" i="20"/>
  <c r="S1777" i="20"/>
  <c r="U1777" i="20" s="1"/>
  <c r="T1824" i="20"/>
  <c r="S1824" i="20"/>
  <c r="T1914" i="20"/>
  <c r="S1914" i="20"/>
  <c r="U1914" i="20" s="1"/>
  <c r="T1829" i="20"/>
  <c r="S1829" i="20"/>
  <c r="U1829" i="20" s="1"/>
  <c r="T1865" i="20"/>
  <c r="S1865" i="20"/>
  <c r="U1865" i="20" s="1"/>
  <c r="T1901" i="20"/>
  <c r="S1901" i="20"/>
  <c r="T1937" i="20"/>
  <c r="S1937" i="20"/>
  <c r="U1937" i="20" s="1"/>
  <c r="T1855" i="20"/>
  <c r="S1855" i="20"/>
  <c r="U1855" i="20" s="1"/>
  <c r="T1891" i="20"/>
  <c r="S1891" i="20"/>
  <c r="U1891" i="20" s="1"/>
  <c r="T1927" i="20"/>
  <c r="S1927" i="20"/>
  <c r="T192" i="20"/>
  <c r="S192" i="20"/>
  <c r="U192" i="20" s="1"/>
  <c r="V8" i="20"/>
  <c r="V4" i="20"/>
  <c r="V116" i="20" l="1"/>
  <c r="V1482" i="20"/>
  <c r="V570" i="20"/>
  <c r="V765" i="20"/>
  <c r="V1601" i="20"/>
  <c r="V1788" i="20"/>
  <c r="V1066" i="20"/>
  <c r="V740" i="20"/>
  <c r="V312" i="20"/>
  <c r="V436" i="20"/>
  <c r="V1799" i="20"/>
  <c r="V1330" i="20"/>
  <c r="V849" i="20"/>
  <c r="V1524" i="20"/>
  <c r="V1443" i="20"/>
  <c r="V1659" i="20"/>
  <c r="V617" i="20"/>
  <c r="V531" i="20"/>
  <c r="V729" i="20"/>
  <c r="V773" i="20"/>
  <c r="V426" i="20"/>
  <c r="V276" i="20"/>
  <c r="V1760" i="20"/>
  <c r="V634" i="20"/>
  <c r="V293" i="20"/>
  <c r="V1891" i="20"/>
  <c r="V32" i="20"/>
  <c r="V602" i="20"/>
  <c r="V442" i="20"/>
  <c r="V434" i="20"/>
  <c r="V1037" i="20"/>
  <c r="V1684" i="20"/>
  <c r="V490" i="20"/>
  <c r="V1019" i="20"/>
  <c r="V608" i="20"/>
  <c r="V1645" i="20"/>
  <c r="V771" i="20"/>
  <c r="V86" i="20"/>
  <c r="V743" i="20"/>
  <c r="V425" i="20"/>
  <c r="V143" i="20"/>
  <c r="V448" i="20"/>
  <c r="V1181" i="20"/>
  <c r="V429" i="20"/>
  <c r="V301" i="20"/>
  <c r="V876" i="20"/>
  <c r="V1819" i="20"/>
  <c r="V1429" i="20"/>
  <c r="V472" i="20"/>
  <c r="V1570" i="20"/>
  <c r="V1214" i="20"/>
  <c r="V1861" i="20"/>
  <c r="V650" i="20"/>
  <c r="V55" i="20"/>
  <c r="V296" i="20"/>
  <c r="V421" i="20"/>
  <c r="V458" i="20"/>
  <c r="V1852" i="20"/>
  <c r="V1450" i="20"/>
  <c r="V806" i="20"/>
  <c r="V1835" i="20"/>
  <c r="V1889" i="20"/>
  <c r="V1813" i="20"/>
  <c r="V990" i="20"/>
  <c r="V414" i="20"/>
  <c r="V1829" i="20"/>
  <c r="V223" i="20"/>
  <c r="V354" i="20"/>
  <c r="V279" i="20"/>
  <c r="V1859" i="20"/>
  <c r="V1385" i="20"/>
  <c r="V1266" i="20"/>
  <c r="V666" i="20"/>
  <c r="V1669" i="20"/>
  <c r="V1198" i="20"/>
  <c r="V400" i="20"/>
  <c r="V1591" i="20"/>
  <c r="V657" i="20"/>
  <c r="V156" i="20"/>
  <c r="V929" i="20"/>
  <c r="V496" i="20"/>
  <c r="V311" i="20"/>
  <c r="V1584" i="20"/>
  <c r="V1553" i="20"/>
  <c r="V897" i="20"/>
  <c r="V445" i="20"/>
  <c r="V1730" i="20"/>
  <c r="V1091" i="20"/>
  <c r="V796" i="20"/>
  <c r="V253" i="20"/>
  <c r="V281" i="20"/>
  <c r="V19" i="20"/>
  <c r="V1690" i="20"/>
  <c r="V1448" i="20"/>
  <c r="V1373" i="20"/>
  <c r="V670" i="20"/>
  <c r="V738" i="20"/>
  <c r="V924" i="20"/>
  <c r="V1548" i="20"/>
  <c r="V1581" i="20"/>
  <c r="V461" i="20"/>
  <c r="V623" i="20"/>
  <c r="V680" i="20"/>
  <c r="V1059" i="20"/>
  <c r="V95" i="20"/>
  <c r="V704" i="20"/>
  <c r="V888" i="20"/>
  <c r="V246" i="20"/>
  <c r="V1506" i="20"/>
  <c r="V110" i="20"/>
  <c r="V164" i="20"/>
  <c r="V179" i="20"/>
  <c r="V65" i="20"/>
  <c r="V747" i="20"/>
  <c r="V625" i="20"/>
  <c r="V128" i="20"/>
  <c r="V230" i="20"/>
  <c r="V1903" i="20"/>
  <c r="V122" i="20"/>
  <c r="V932" i="20"/>
  <c r="V1530" i="20"/>
  <c r="V1212" i="20"/>
  <c r="V446" i="20"/>
  <c r="V1752" i="20"/>
  <c r="V643" i="20"/>
  <c r="V861" i="20"/>
  <c r="V172" i="20"/>
  <c r="V737" i="20"/>
  <c r="V829" i="20"/>
  <c r="V1221" i="20"/>
  <c r="V74" i="20"/>
  <c r="V29" i="20"/>
  <c r="V1727" i="20"/>
  <c r="V1258" i="20"/>
  <c r="V891" i="20"/>
  <c r="V553" i="20"/>
  <c r="V336" i="20"/>
  <c r="V227" i="20"/>
  <c r="V257" i="20"/>
  <c r="V1014" i="20"/>
  <c r="V1494" i="20"/>
  <c r="V1485" i="20"/>
  <c r="V984" i="20"/>
  <c r="V1512" i="20"/>
  <c r="V229" i="20"/>
  <c r="V1741" i="20"/>
  <c r="V881" i="20"/>
  <c r="V1182" i="20"/>
  <c r="V1353" i="20"/>
  <c r="V607" i="20"/>
  <c r="V423" i="20"/>
  <c r="V1915" i="20"/>
  <c r="V1687" i="20"/>
  <c r="V1445" i="20"/>
  <c r="V963" i="20"/>
  <c r="V825" i="20"/>
  <c r="V275" i="20"/>
  <c r="V1566" i="20"/>
  <c r="V713" i="20"/>
  <c r="V368" i="20"/>
  <c r="V23" i="20"/>
  <c r="V1161" i="20"/>
  <c r="V551" i="20"/>
  <c r="V1284" i="20"/>
  <c r="V1594" i="20"/>
  <c r="V1367" i="20"/>
  <c r="V1719" i="20"/>
  <c r="V1042" i="20"/>
  <c r="V573" i="20"/>
  <c r="V182" i="20"/>
  <c r="V1218" i="20"/>
  <c r="V107" i="20"/>
  <c r="V305" i="20"/>
  <c r="V780" i="20"/>
  <c r="V92" i="20"/>
  <c r="V398" i="20"/>
  <c r="V763" i="20"/>
  <c r="V1283" i="20"/>
  <c r="V465" i="20"/>
  <c r="V1683" i="20"/>
  <c r="V1060" i="20"/>
  <c r="V717" i="20"/>
  <c r="V193" i="20"/>
  <c r="V1793" i="20"/>
  <c r="V1409" i="20"/>
  <c r="V789" i="20"/>
  <c r="V1458" i="20"/>
  <c r="V993" i="20"/>
  <c r="V39" i="20"/>
  <c r="V1384" i="20"/>
  <c r="V942" i="20"/>
  <c r="V1529" i="20"/>
  <c r="V1425" i="20"/>
  <c r="V873" i="20"/>
  <c r="V688" i="20"/>
  <c r="V365" i="20"/>
  <c r="V1811" i="20"/>
  <c r="V315" i="20"/>
  <c r="V1771" i="20"/>
  <c r="V146" i="20"/>
  <c r="V1538" i="20"/>
  <c r="V494" i="20"/>
  <c r="V1206" i="20"/>
  <c r="V741" i="20"/>
  <c r="V1733" i="20"/>
  <c r="V768" i="20"/>
  <c r="V362" i="20"/>
  <c r="V1453" i="20"/>
  <c r="V1140" i="20"/>
  <c r="V584" i="20"/>
  <c r="V807" i="20"/>
  <c r="V1717" i="20"/>
  <c r="V1248" i="20"/>
  <c r="V1635" i="20"/>
  <c r="V392" i="20"/>
  <c r="V679" i="20"/>
  <c r="V912" i="20"/>
  <c r="V659" i="20"/>
  <c r="V1223" i="20"/>
  <c r="K6" i="21"/>
  <c r="K5" i="19"/>
  <c r="N6" i="21"/>
  <c r="N5" i="19"/>
  <c r="O6" i="21"/>
  <c r="O5" i="19"/>
  <c r="L6" i="21"/>
  <c r="L5" i="19"/>
  <c r="M6" i="21"/>
  <c r="M5" i="19"/>
  <c r="V620" i="20"/>
  <c r="V1503" i="20"/>
  <c r="V686" i="20"/>
  <c r="V999" i="20"/>
  <c r="V644" i="20"/>
  <c r="V677" i="20"/>
  <c r="V1521" i="20"/>
  <c r="V632" i="20"/>
  <c r="V975" i="20"/>
  <c r="V581" i="20"/>
  <c r="V1866" i="20"/>
  <c r="V1664" i="20"/>
  <c r="V1473" i="20"/>
  <c r="V1003" i="20"/>
  <c r="V251" i="20"/>
  <c r="V1826" i="20"/>
  <c r="V1596" i="20"/>
  <c r="V1522" i="20"/>
  <c r="V870" i="20"/>
  <c r="V469" i="20"/>
  <c r="V669" i="20"/>
  <c r="V356" i="20"/>
  <c r="V1035" i="20"/>
  <c r="V1328" i="20"/>
  <c r="V1770" i="20"/>
  <c r="V1447" i="20"/>
  <c r="V1247" i="20"/>
  <c r="V1088" i="20"/>
  <c r="V943" i="20"/>
  <c r="V422" i="20"/>
  <c r="V1107" i="20"/>
  <c r="V1797" i="20"/>
  <c r="V1624" i="20"/>
  <c r="V1277" i="20"/>
  <c r="V792" i="20"/>
  <c r="V386" i="20"/>
  <c r="V1239" i="20"/>
  <c r="V401" i="20"/>
  <c r="V1461" i="20"/>
  <c r="V1441" i="20"/>
  <c r="V611" i="20"/>
  <c r="V676" i="20"/>
  <c r="V460" i="20"/>
  <c r="V283" i="20"/>
  <c r="V810" i="20"/>
  <c r="V329" i="20"/>
  <c r="V960" i="20"/>
  <c r="V236" i="20"/>
  <c r="V1900" i="20"/>
  <c r="V1479" i="20"/>
  <c r="V1527" i="20"/>
  <c r="V927" i="20"/>
  <c r="V783" i="20"/>
  <c r="V105" i="20"/>
  <c r="V485" i="20"/>
  <c r="V1572" i="20"/>
  <c r="V638" i="20"/>
  <c r="V1563" i="20"/>
  <c r="V599" i="20"/>
  <c r="V521" i="20"/>
  <c r="V662" i="20"/>
  <c r="V83" i="20"/>
  <c r="V1560" i="20"/>
  <c r="V1689" i="20"/>
  <c r="V1309" i="20"/>
  <c r="V938" i="20"/>
  <c r="V192" i="20"/>
  <c r="V1818" i="20"/>
  <c r="V1145" i="20"/>
  <c r="V1911" i="20"/>
  <c r="V1743" i="20"/>
  <c r="V1634" i="20"/>
  <c r="V834" i="20"/>
  <c r="V961" i="20"/>
  <c r="V25" i="20"/>
  <c r="V1430" i="20"/>
  <c r="V936" i="20"/>
  <c r="V1836" i="20"/>
  <c r="V1737" i="20"/>
  <c r="V1346" i="20"/>
  <c r="V1137" i="20"/>
  <c r="V574" i="20"/>
  <c r="V397" i="20"/>
  <c r="V1531" i="20"/>
  <c r="V749" i="20"/>
  <c r="V1804" i="20"/>
  <c r="V1626" i="20"/>
  <c r="V1002" i="20"/>
  <c r="V900" i="20"/>
  <c r="V756" i="20"/>
  <c r="V499" i="20"/>
  <c r="V350" i="20"/>
  <c r="V481" i="20"/>
  <c r="V1126" i="20"/>
  <c r="V803" i="20"/>
  <c r="V640" i="20"/>
  <c r="V200" i="20"/>
  <c r="V56" i="20"/>
  <c r="V1491" i="20"/>
  <c r="V525" i="20"/>
  <c r="V1864" i="20"/>
  <c r="V1427" i="20"/>
  <c r="V1739" i="20"/>
  <c r="V707" i="20"/>
  <c r="V1638" i="20"/>
  <c r="V1663" i="20"/>
  <c r="V626" i="20"/>
  <c r="V439" i="20"/>
  <c r="V254" i="20"/>
  <c r="V716" i="20"/>
  <c r="V1339" i="20"/>
  <c r="V456" i="20"/>
  <c r="V295" i="20"/>
  <c r="V776" i="20"/>
  <c r="V613" i="20"/>
  <c r="V256" i="20"/>
  <c r="V917" i="20"/>
  <c r="V217" i="20"/>
  <c r="V22" i="20"/>
  <c r="V20" i="20"/>
  <c r="V1375" i="20"/>
  <c r="V151" i="20"/>
  <c r="V1246" i="20"/>
  <c r="V1808" i="20"/>
  <c r="V1654" i="20"/>
  <c r="V260" i="20"/>
  <c r="V335" i="20"/>
  <c r="V103" i="20"/>
  <c r="V950" i="20"/>
  <c r="V1418" i="20"/>
  <c r="V1281" i="20"/>
  <c r="V165" i="20"/>
  <c r="V1722" i="20"/>
  <c r="V1102" i="20"/>
  <c r="V41" i="20"/>
  <c r="V221" i="20"/>
  <c r="V759" i="20"/>
  <c r="V1412" i="20"/>
  <c r="V614" i="20"/>
  <c r="V701" i="20"/>
  <c r="V593" i="20"/>
  <c r="V605" i="20"/>
  <c r="V167" i="20"/>
  <c r="V1488" i="20"/>
  <c r="V1142" i="20"/>
  <c r="V374" i="20"/>
  <c r="V1708" i="20"/>
  <c r="V1711" i="20"/>
  <c r="V987" i="20"/>
  <c r="V813" i="20"/>
  <c r="V629" i="20"/>
  <c r="V1062" i="20"/>
  <c r="V1794" i="20"/>
  <c r="V750" i="20"/>
  <c r="V1120" i="20"/>
  <c r="V706" i="20"/>
  <c r="V1356" i="20"/>
  <c r="V939" i="20"/>
  <c r="V779" i="20"/>
  <c r="V1116" i="20"/>
  <c r="V727" i="20"/>
  <c r="V1934" i="20"/>
  <c r="V695" i="20"/>
  <c r="V28" i="20"/>
  <c r="V1686" i="20"/>
  <c r="V1598" i="20"/>
  <c r="V920" i="20"/>
  <c r="V798" i="20"/>
  <c r="V692" i="20"/>
  <c r="V169" i="20"/>
  <c r="V399" i="20"/>
  <c r="V1349" i="20"/>
  <c r="V1231" i="20"/>
  <c r="V1044" i="20"/>
  <c r="V958" i="20"/>
  <c r="V361" i="20"/>
  <c r="V245" i="20"/>
  <c r="V166" i="20"/>
  <c r="V517" i="20"/>
  <c r="V966" i="20"/>
  <c r="V864" i="20"/>
  <c r="V463" i="20"/>
  <c r="V314" i="20"/>
  <c r="V1790" i="20"/>
  <c r="V1348" i="20"/>
  <c r="V1623" i="20"/>
  <c r="V1370" i="20"/>
  <c r="V1272" i="20"/>
  <c r="V1090" i="20"/>
  <c r="V977" i="20"/>
  <c r="V683" i="20"/>
  <c r="V1666" i="20"/>
  <c r="V572" i="20"/>
  <c r="V197" i="20"/>
  <c r="V1179" i="20"/>
  <c r="V855" i="20"/>
  <c r="V454" i="20"/>
  <c r="V173" i="20"/>
  <c r="V710" i="20"/>
  <c r="V1867" i="20"/>
  <c r="V1242" i="20"/>
  <c r="V671" i="20"/>
  <c r="V484" i="20"/>
  <c r="V590" i="20"/>
  <c r="V1599" i="20"/>
  <c r="V155" i="20"/>
  <c r="V149" i="20"/>
  <c r="V1729" i="20"/>
  <c r="V383" i="20"/>
  <c r="V1681" i="20"/>
  <c r="V266" i="20"/>
  <c r="V170" i="20"/>
  <c r="V478" i="20"/>
  <c r="V566" i="20"/>
  <c r="V1605" i="20"/>
  <c r="V299" i="20"/>
  <c r="V1784" i="20"/>
  <c r="V50" i="20"/>
  <c r="V209" i="20"/>
  <c r="V130" i="20"/>
  <c r="V998" i="20"/>
  <c r="V437" i="20"/>
  <c r="V1464" i="20"/>
  <c r="V1378" i="20"/>
  <c r="V1129" i="20"/>
  <c r="V828" i="20"/>
  <c r="V278" i="20"/>
  <c r="V1017" i="20"/>
  <c r="V1694" i="20"/>
  <c r="V1543" i="20"/>
  <c r="V1477" i="20"/>
  <c r="V1336" i="20"/>
  <c r="V1040" i="20"/>
  <c r="V647" i="20"/>
  <c r="V712" i="20"/>
  <c r="V1170" i="20"/>
  <c r="V996" i="20"/>
  <c r="V428" i="20"/>
  <c r="V819" i="20"/>
  <c r="V101" i="20"/>
  <c r="V1452" i="20"/>
  <c r="V674" i="20"/>
  <c r="V134" i="20"/>
  <c r="V1831" i="20"/>
  <c r="V635" i="20"/>
  <c r="V698" i="20"/>
  <c r="V511" i="20"/>
  <c r="V60" i="20"/>
  <c r="V331" i="20"/>
  <c r="V21" i="20"/>
  <c r="V1509" i="20"/>
  <c r="V1432" i="20"/>
  <c r="V1122" i="20"/>
  <c r="V504" i="20"/>
  <c r="V1862" i="20"/>
  <c r="V1555" i="20"/>
  <c r="V884" i="20"/>
  <c r="V947" i="20"/>
  <c r="V549" i="20"/>
  <c r="V126" i="20"/>
  <c r="V913" i="20"/>
  <c r="V1415" i="20"/>
  <c r="V1278" i="20"/>
  <c r="V997" i="20"/>
  <c r="V1699" i="20"/>
  <c r="V1201" i="20"/>
  <c r="V909" i="20"/>
  <c r="V1207" i="20"/>
  <c r="V1888" i="20"/>
  <c r="V1650" i="20"/>
  <c r="V832" i="20"/>
  <c r="V793" i="20"/>
  <c r="V462" i="20"/>
  <c r="V430" i="20"/>
  <c r="V332" i="20"/>
  <c r="V690" i="20"/>
  <c r="V980" i="20"/>
  <c r="V724" i="20"/>
  <c r="V347" i="20"/>
  <c r="V68" i="20"/>
  <c r="V1617" i="20"/>
  <c r="V98" i="20"/>
  <c r="V1662" i="20"/>
  <c r="V1515" i="20"/>
  <c r="V530" i="20"/>
  <c r="V1518" i="20"/>
  <c r="V1611" i="20"/>
  <c r="V1775" i="20"/>
  <c r="V1476" i="20"/>
  <c r="V978" i="20"/>
  <c r="U645" i="20"/>
  <c r="V645" i="20"/>
  <c r="U237" i="20"/>
  <c r="V237" i="20"/>
  <c r="U885" i="20"/>
  <c r="V885" i="20"/>
  <c r="U1423" i="20"/>
  <c r="V1423" i="20"/>
  <c r="U1630" i="20"/>
  <c r="V1630" i="20"/>
  <c r="U868" i="20"/>
  <c r="V868" i="20"/>
  <c r="U162" i="20"/>
  <c r="V162" i="20"/>
  <c r="U1807" i="20"/>
  <c r="V1807" i="20"/>
  <c r="V1777" i="20"/>
  <c r="V1637" i="20"/>
  <c r="V1493" i="20"/>
  <c r="U1442" i="20"/>
  <c r="V1442" i="20"/>
  <c r="V1237" i="20"/>
  <c r="V953" i="20"/>
  <c r="V907" i="20"/>
  <c r="U616" i="20"/>
  <c r="V616" i="20"/>
  <c r="V119" i="20"/>
  <c r="V665" i="20"/>
  <c r="U1562" i="20"/>
  <c r="V1562" i="20"/>
  <c r="U1178" i="20"/>
  <c r="V1178" i="20"/>
  <c r="U848" i="20"/>
  <c r="V848" i="20"/>
  <c r="V906" i="20"/>
  <c r="V762" i="20"/>
  <c r="V548" i="20"/>
  <c r="V433" i="20"/>
  <c r="U473" i="20"/>
  <c r="V473" i="20"/>
  <c r="V212" i="20"/>
  <c r="U97" i="20"/>
  <c r="V97" i="20"/>
  <c r="U1154" i="20"/>
  <c r="V1154" i="20"/>
  <c r="U952" i="20"/>
  <c r="V952" i="20"/>
  <c r="U1639" i="20"/>
  <c r="V1639" i="20"/>
  <c r="U821" i="20"/>
  <c r="V821" i="20"/>
  <c r="U1931" i="20"/>
  <c r="V1931" i="20"/>
  <c r="U1693" i="20"/>
  <c r="V1693" i="20"/>
  <c r="U1595" i="20"/>
  <c r="V1595" i="20"/>
  <c r="U1467" i="20"/>
  <c r="V1467" i="20"/>
  <c r="U1487" i="20"/>
  <c r="V1487" i="20"/>
  <c r="U1175" i="20"/>
  <c r="V1175" i="20"/>
  <c r="U1096" i="20"/>
  <c r="V1096" i="20"/>
  <c r="V795" i="20"/>
  <c r="U901" i="20"/>
  <c r="V901" i="20"/>
  <c r="U1905" i="20"/>
  <c r="V1905" i="20"/>
  <c r="V1420" i="20"/>
  <c r="U994" i="20"/>
  <c r="V994" i="20"/>
  <c r="U524" i="20"/>
  <c r="V524" i="20"/>
  <c r="U242" i="20"/>
  <c r="V242" i="20"/>
  <c r="U91" i="20"/>
  <c r="V91" i="20"/>
  <c r="U1331" i="20"/>
  <c r="V1331" i="20"/>
  <c r="U1607" i="20"/>
  <c r="V1607" i="20"/>
  <c r="U1853" i="20"/>
  <c r="V1853" i="20"/>
  <c r="U1513" i="20"/>
  <c r="V1513" i="20"/>
  <c r="U1013" i="20"/>
  <c r="V1013" i="20"/>
  <c r="V492" i="20"/>
  <c r="U234" i="20"/>
  <c r="V234" i="20"/>
  <c r="U544" i="20"/>
  <c r="V544" i="20"/>
  <c r="U822" i="20"/>
  <c r="V822" i="20"/>
  <c r="U190" i="20"/>
  <c r="V190" i="20"/>
  <c r="U598" i="20"/>
  <c r="V598" i="20"/>
  <c r="U788" i="20"/>
  <c r="V788" i="20"/>
  <c r="U816" i="20"/>
  <c r="V816" i="20"/>
  <c r="U1803" i="20"/>
  <c r="V1803" i="20"/>
  <c r="U668" i="20"/>
  <c r="V668" i="20"/>
  <c r="U1519" i="20"/>
  <c r="V1519" i="20"/>
  <c r="U1390" i="20"/>
  <c r="V1390" i="20"/>
  <c r="U1725" i="20"/>
  <c r="V1725" i="20"/>
  <c r="U1074" i="20"/>
  <c r="V1074" i="20"/>
  <c r="U804" i="20"/>
  <c r="V804" i="20"/>
  <c r="U1824" i="20"/>
  <c r="V1824" i="20"/>
  <c r="V1525" i="20"/>
  <c r="U871" i="20"/>
  <c r="V871" i="20"/>
  <c r="V57" i="20"/>
  <c r="V252" i="20"/>
  <c r="V1816" i="20"/>
  <c r="U1703" i="20"/>
  <c r="V1703" i="20"/>
  <c r="V1470" i="20"/>
  <c r="V1319" i="20"/>
  <c r="U1355" i="20"/>
  <c r="V1355" i="20"/>
  <c r="V972" i="20"/>
  <c r="V1000" i="20"/>
  <c r="U675" i="20"/>
  <c r="V675" i="20"/>
  <c r="U159" i="20"/>
  <c r="V159" i="20"/>
  <c r="U545" i="20"/>
  <c r="V545" i="20"/>
  <c r="U663" i="20"/>
  <c r="V663" i="20"/>
  <c r="U384" i="20"/>
  <c r="V384" i="20"/>
  <c r="U288" i="20"/>
  <c r="V288" i="20"/>
  <c r="U1592" i="20"/>
  <c r="V1592" i="20"/>
  <c r="U1520" i="20"/>
  <c r="V1520" i="20"/>
  <c r="U1416" i="20"/>
  <c r="V1416" i="20"/>
  <c r="U1244" i="20"/>
  <c r="V1244" i="20"/>
  <c r="V1121" i="20"/>
  <c r="U790" i="20"/>
  <c r="V790" i="20"/>
  <c r="U322" i="20"/>
  <c r="V322" i="20"/>
  <c r="U273" i="20"/>
  <c r="V273" i="20"/>
  <c r="V596" i="20"/>
  <c r="U520" i="20"/>
  <c r="V520" i="20"/>
  <c r="U1763" i="20"/>
  <c r="V1763" i="20"/>
  <c r="U1169" i="20"/>
  <c r="V1169" i="20"/>
  <c r="U751" i="20"/>
  <c r="V751" i="20"/>
  <c r="U1655" i="20"/>
  <c r="V1655" i="20"/>
  <c r="U373" i="20"/>
  <c r="V373" i="20"/>
  <c r="U457" i="20"/>
  <c r="V457" i="20"/>
  <c r="U404" i="20"/>
  <c r="V404" i="20"/>
  <c r="U1759" i="20"/>
  <c r="V1759" i="20"/>
  <c r="U1403" i="20"/>
  <c r="V1403" i="20"/>
  <c r="U533" i="20"/>
  <c r="V533" i="20"/>
  <c r="U241" i="20"/>
  <c r="V241" i="20"/>
  <c r="U843" i="20"/>
  <c r="V843" i="20"/>
  <c r="U627" i="20"/>
  <c r="V627" i="20"/>
  <c r="U1484" i="20"/>
  <c r="V1484" i="20"/>
  <c r="U261" i="20"/>
  <c r="V261" i="20"/>
  <c r="V1937" i="20"/>
  <c r="U367" i="20"/>
  <c r="V367" i="20"/>
  <c r="V1865" i="20"/>
  <c r="V1573" i="20"/>
  <c r="U1457" i="20"/>
  <c r="V1457" i="20"/>
  <c r="V1317" i="20"/>
  <c r="V1143" i="20"/>
  <c r="V851" i="20"/>
  <c r="U1489" i="20"/>
  <c r="V1489" i="20"/>
  <c r="V1230" i="20"/>
  <c r="U815" i="20"/>
  <c r="V815" i="20"/>
  <c r="V89" i="20"/>
  <c r="V1772" i="20"/>
  <c r="V1632" i="20"/>
  <c r="U1402" i="20"/>
  <c r="V1402" i="20"/>
  <c r="U1323" i="20"/>
  <c r="V1323" i="20"/>
  <c r="U1110" i="20"/>
  <c r="V1110" i="20"/>
  <c r="U812" i="20"/>
  <c r="V812" i="20"/>
  <c r="V656" i="20"/>
  <c r="U612" i="20"/>
  <c r="V612" i="20"/>
  <c r="V320" i="20"/>
  <c r="U61" i="20"/>
  <c r="V61" i="20"/>
  <c r="U1547" i="20"/>
  <c r="V1547" i="20"/>
  <c r="U1895" i="20"/>
  <c r="V1895" i="20"/>
  <c r="V1805" i="20"/>
  <c r="U1210" i="20"/>
  <c r="V1210" i="20"/>
  <c r="U661" i="20"/>
  <c r="V661" i="20"/>
  <c r="U1716" i="20"/>
  <c r="V1716" i="20"/>
  <c r="U1085" i="20"/>
  <c r="V1085" i="20"/>
  <c r="U1016" i="20"/>
  <c r="V1016" i="20"/>
  <c r="U1080" i="20"/>
  <c r="V1080" i="20"/>
  <c r="U639" i="20"/>
  <c r="V639" i="20"/>
  <c r="U206" i="20"/>
  <c r="V206" i="20"/>
  <c r="U120" i="20"/>
  <c r="V120" i="20"/>
  <c r="U291" i="20"/>
  <c r="V291" i="20"/>
  <c r="U1817" i="20"/>
  <c r="V1817" i="20"/>
  <c r="U1851" i="20"/>
  <c r="V1851" i="20"/>
  <c r="U1764" i="20"/>
  <c r="V1764" i="20"/>
  <c r="U1587" i="20"/>
  <c r="V1587" i="20"/>
  <c r="U1310" i="20"/>
  <c r="V1310" i="20"/>
  <c r="U500" i="20"/>
  <c r="V500" i="20"/>
  <c r="U198" i="20"/>
  <c r="V198" i="20"/>
  <c r="U268" i="20"/>
  <c r="V268" i="20"/>
  <c r="U709" i="20"/>
  <c r="V709" i="20"/>
  <c r="U62" i="20"/>
  <c r="V62" i="20"/>
  <c r="U1076" i="20"/>
  <c r="V1076" i="20"/>
  <c r="U1022" i="20"/>
  <c r="V1022" i="20"/>
  <c r="U1114" i="20"/>
  <c r="V1114" i="20"/>
  <c r="U1828" i="20"/>
  <c r="V1828" i="20"/>
  <c r="U158" i="20"/>
  <c r="V158" i="20"/>
  <c r="V1031" i="20"/>
  <c r="V47" i="20"/>
  <c r="V981" i="20"/>
  <c r="U1898" i="20"/>
  <c r="V1898" i="20"/>
  <c r="V1382" i="20"/>
  <c r="U1273" i="20"/>
  <c r="V1273" i="20"/>
  <c r="U1386" i="20"/>
  <c r="V1386" i="20"/>
  <c r="V1099" i="20"/>
  <c r="U1113" i="20"/>
  <c r="V1113" i="20"/>
  <c r="U986" i="20"/>
  <c r="V986" i="20"/>
  <c r="V726" i="20"/>
  <c r="U80" i="20"/>
  <c r="V80" i="20"/>
  <c r="U90" i="20"/>
  <c r="V90" i="20"/>
  <c r="U135" i="20"/>
  <c r="V135" i="20"/>
  <c r="U1735" i="20"/>
  <c r="V1735" i="20"/>
  <c r="U1647" i="20"/>
  <c r="V1647" i="20"/>
  <c r="U1629" i="20"/>
  <c r="V1629" i="20"/>
  <c r="U1320" i="20"/>
  <c r="V1320" i="20"/>
  <c r="U185" i="20"/>
  <c r="V185" i="20"/>
  <c r="U123" i="20"/>
  <c r="V123" i="20"/>
  <c r="U1362" i="20"/>
  <c r="V1362" i="20"/>
  <c r="U1680" i="20"/>
  <c r="V1680" i="20"/>
  <c r="U1588" i="20"/>
  <c r="V1588" i="20"/>
  <c r="U1557" i="20"/>
  <c r="V1557" i="20"/>
  <c r="U1417" i="20"/>
  <c r="V1417" i="20"/>
  <c r="U1130" i="20"/>
  <c r="V1130" i="20"/>
  <c r="U770" i="20"/>
  <c r="V770" i="20"/>
  <c r="U937" i="20"/>
  <c r="V937" i="20"/>
  <c r="U459" i="20"/>
  <c r="V459" i="20"/>
  <c r="U503" i="20"/>
  <c r="V503" i="20"/>
  <c r="U559" i="20"/>
  <c r="V559" i="20"/>
  <c r="U84" i="20"/>
  <c r="V84" i="20"/>
  <c r="U589" i="20"/>
  <c r="V589" i="20"/>
  <c r="U1902" i="20"/>
  <c r="V1902" i="20"/>
  <c r="U1625" i="20"/>
  <c r="V1625" i="20"/>
  <c r="U1644" i="20"/>
  <c r="V1644" i="20"/>
  <c r="V1497" i="20"/>
  <c r="U1380" i="20"/>
  <c r="V1380" i="20"/>
  <c r="U895" i="20"/>
  <c r="V895" i="20"/>
  <c r="U378" i="20"/>
  <c r="V378" i="20"/>
  <c r="U1603" i="20"/>
  <c r="V1603" i="20"/>
  <c r="U1876" i="20"/>
  <c r="V1876" i="20"/>
  <c r="U879" i="20"/>
  <c r="V879" i="20"/>
  <c r="U564" i="20"/>
  <c r="V564" i="20"/>
  <c r="U1558" i="20"/>
  <c r="V1558" i="20"/>
  <c r="U1209" i="20"/>
  <c r="V1209" i="20"/>
  <c r="U703" i="20"/>
  <c r="V703" i="20"/>
  <c r="U290" i="20"/>
  <c r="V290" i="20"/>
  <c r="U243" i="20"/>
  <c r="V243" i="20"/>
  <c r="U1928" i="20"/>
  <c r="V1928" i="20"/>
  <c r="U754" i="20"/>
  <c r="V754" i="20"/>
  <c r="U1055" i="20"/>
  <c r="V1055" i="20"/>
  <c r="V1855" i="20"/>
  <c r="V1653" i="20"/>
  <c r="U1706" i="20"/>
  <c r="V1706" i="20"/>
  <c r="U1565" i="20"/>
  <c r="V1565" i="20"/>
  <c r="V1421" i="20"/>
  <c r="V1217" i="20"/>
  <c r="V1194" i="20"/>
  <c r="V1302" i="20"/>
  <c r="U1119" i="20"/>
  <c r="V1119" i="20"/>
  <c r="V835" i="20"/>
  <c r="V100" i="20"/>
  <c r="V510" i="20"/>
  <c r="U1924" i="20"/>
  <c r="V1924" i="20"/>
  <c r="V1773" i="20"/>
  <c r="V1651" i="20"/>
  <c r="V1526" i="20"/>
  <c r="V1234" i="20"/>
  <c r="V1141" i="20"/>
  <c r="U501" i="20"/>
  <c r="V501" i="20"/>
  <c r="V505" i="20"/>
  <c r="V220" i="20"/>
  <c r="V284" i="20"/>
  <c r="U387" i="20"/>
  <c r="V387" i="20"/>
  <c r="U207" i="20"/>
  <c r="V207" i="20"/>
  <c r="U1746" i="20"/>
  <c r="V1746" i="20"/>
  <c r="U1871" i="20"/>
  <c r="V1871" i="20"/>
  <c r="U1065" i="20"/>
  <c r="V1065" i="20"/>
  <c r="U944" i="20"/>
  <c r="V944" i="20"/>
  <c r="U502" i="20"/>
  <c r="V502" i="20"/>
  <c r="U1039" i="20"/>
  <c r="V1039" i="20"/>
  <c r="U1187" i="20"/>
  <c r="V1187" i="20"/>
  <c r="U1768" i="20"/>
  <c r="V1768" i="20"/>
  <c r="V1556" i="20"/>
  <c r="V1435" i="20"/>
  <c r="U1172" i="20"/>
  <c r="V1172" i="20"/>
  <c r="U1093" i="20"/>
  <c r="V1093" i="20"/>
  <c r="U1128" i="20"/>
  <c r="V1128" i="20"/>
  <c r="V578" i="20"/>
  <c r="V286" i="20"/>
  <c r="U17" i="20"/>
  <c r="V17" i="20"/>
  <c r="U1158" i="20"/>
  <c r="V1158" i="20"/>
  <c r="U1463" i="20"/>
  <c r="V1463" i="20"/>
  <c r="U1843" i="20"/>
  <c r="V1843" i="20"/>
  <c r="U1300" i="20"/>
  <c r="V1300" i="20"/>
  <c r="V1268" i="20"/>
  <c r="V956" i="20"/>
  <c r="U424" i="20"/>
  <c r="V424" i="20"/>
  <c r="U153" i="20"/>
  <c r="V153" i="20"/>
  <c r="U1215" i="20"/>
  <c r="V1215" i="20"/>
  <c r="U1847" i="20"/>
  <c r="V1847" i="20"/>
  <c r="U1676" i="20"/>
  <c r="V1676" i="20"/>
  <c r="U1551" i="20"/>
  <c r="V1551" i="20"/>
  <c r="U817" i="20"/>
  <c r="V817" i="20"/>
  <c r="U111" i="20"/>
  <c r="V111" i="20"/>
  <c r="U371" i="20"/>
  <c r="V371" i="20"/>
  <c r="U691" i="20"/>
  <c r="V691" i="20"/>
  <c r="U532" i="20"/>
  <c r="V532" i="20"/>
  <c r="V1274" i="20"/>
  <c r="U1399" i="20"/>
  <c r="V1399" i="20"/>
  <c r="U685" i="20"/>
  <c r="V685" i="20"/>
  <c r="U440" i="20"/>
  <c r="V440" i="20"/>
  <c r="U54" i="20"/>
  <c r="V54" i="20"/>
  <c r="U702" i="20"/>
  <c r="V702" i="20"/>
  <c r="U1921" i="20"/>
  <c r="V1921" i="20"/>
  <c r="U1887" i="20"/>
  <c r="V1887" i="20"/>
  <c r="U1593" i="20"/>
  <c r="V1593" i="20"/>
  <c r="U1567" i="20"/>
  <c r="V1567" i="20"/>
  <c r="U1270" i="20"/>
  <c r="V1270" i="20"/>
  <c r="U845" i="20"/>
  <c r="V845" i="20"/>
  <c r="U903" i="20"/>
  <c r="V903" i="20"/>
  <c r="U325" i="20"/>
  <c r="V325" i="20"/>
  <c r="U622" i="20"/>
  <c r="V622" i="20"/>
  <c r="U417" i="20"/>
  <c r="V417" i="20"/>
  <c r="U1848" i="20"/>
  <c r="V1848" i="20"/>
  <c r="U1516" i="20"/>
  <c r="V1516" i="20"/>
  <c r="U1313" i="20"/>
  <c r="V1313" i="20"/>
  <c r="U734" i="20"/>
  <c r="V734" i="20"/>
  <c r="U898" i="20"/>
  <c r="V898" i="20"/>
  <c r="U250" i="20"/>
  <c r="V250" i="20"/>
  <c r="U381" i="20"/>
  <c r="V381" i="20"/>
  <c r="U48" i="20"/>
  <c r="V48" i="20"/>
  <c r="U142" i="20"/>
  <c r="V142" i="20"/>
  <c r="U1589" i="20"/>
  <c r="V1589" i="20"/>
  <c r="U1189" i="20"/>
  <c r="V1189" i="20"/>
  <c r="U1173" i="20"/>
  <c r="V1173" i="20"/>
  <c r="U630" i="20"/>
  <c r="V630" i="20"/>
  <c r="V591" i="20"/>
  <c r="U342" i="20"/>
  <c r="V342" i="20"/>
  <c r="U808" i="20"/>
  <c r="V808" i="20"/>
  <c r="U1499" i="20"/>
  <c r="V1499" i="20"/>
  <c r="U1840" i="20"/>
  <c r="V1840" i="20"/>
  <c r="U1297" i="20"/>
  <c r="V1297" i="20"/>
  <c r="U269" i="20"/>
  <c r="V269" i="20"/>
  <c r="U1084" i="20"/>
  <c r="V1084" i="20"/>
  <c r="U1540" i="20"/>
  <c r="V1540" i="20"/>
  <c r="U1860" i="20"/>
  <c r="V1860" i="20"/>
  <c r="U1045" i="20"/>
  <c r="V1045" i="20"/>
  <c r="U1151" i="20"/>
  <c r="V1151" i="20"/>
  <c r="U563" i="20"/>
  <c r="V563" i="20"/>
  <c r="U1778" i="20"/>
  <c r="V1778" i="20"/>
  <c r="U1197" i="20"/>
  <c r="V1197" i="20"/>
  <c r="U1025" i="20"/>
  <c r="V1025" i="20"/>
  <c r="U1405" i="20"/>
  <c r="V1405" i="20"/>
  <c r="U1879" i="20"/>
  <c r="V1879" i="20"/>
  <c r="U1226" i="20"/>
  <c r="V1226" i="20"/>
  <c r="U1776" i="20"/>
  <c r="V1776" i="20"/>
  <c r="V1322" i="20"/>
  <c r="U1132" i="20"/>
  <c r="V1132" i="20"/>
  <c r="U705" i="20"/>
  <c r="V705" i="20"/>
  <c r="U1048" i="20"/>
  <c r="V1048" i="20"/>
  <c r="V1914" i="20"/>
  <c r="V1597" i="20"/>
  <c r="V1312" i="20"/>
  <c r="U1144" i="20"/>
  <c r="V1144" i="20"/>
  <c r="V1011" i="20"/>
  <c r="V923" i="20"/>
  <c r="V837" i="20"/>
  <c r="V468" i="20"/>
  <c r="V681" i="20"/>
  <c r="V395" i="20"/>
  <c r="U857" i="20"/>
  <c r="V857" i="20"/>
  <c r="V1774" i="20"/>
  <c r="V1696" i="20"/>
  <c r="V1422" i="20"/>
  <c r="V1227" i="20"/>
  <c r="V1063" i="20"/>
  <c r="U1027" i="20"/>
  <c r="V1027" i="20"/>
  <c r="U760" i="20"/>
  <c r="V760" i="20"/>
  <c r="V364" i="20"/>
  <c r="U351" i="20"/>
  <c r="V351" i="20"/>
  <c r="V188" i="20"/>
  <c r="V44" i="20"/>
  <c r="U1200" i="20"/>
  <c r="V1200" i="20"/>
  <c r="U438" i="20"/>
  <c r="V438" i="20"/>
  <c r="V1769" i="20"/>
  <c r="U1224" i="20"/>
  <c r="V1224" i="20"/>
  <c r="U1133" i="20"/>
  <c r="V1133" i="20"/>
  <c r="U682" i="20"/>
  <c r="V682" i="20"/>
  <c r="U466" i="20"/>
  <c r="V466" i="20"/>
  <c r="U389" i="20"/>
  <c r="V389" i="20"/>
  <c r="V1892" i="20"/>
  <c r="U1732" i="20"/>
  <c r="V1732" i="20"/>
  <c r="U1057" i="20"/>
  <c r="V1057" i="20"/>
  <c r="U914" i="20"/>
  <c r="V914" i="20"/>
  <c r="U427" i="20"/>
  <c r="V427" i="20"/>
  <c r="V201" i="20"/>
  <c r="U38" i="20"/>
  <c r="V38" i="20"/>
  <c r="U1024" i="20"/>
  <c r="V1024" i="20"/>
  <c r="U1783" i="20"/>
  <c r="V1783" i="20"/>
  <c r="U1925" i="20"/>
  <c r="V1925" i="20"/>
  <c r="U1713" i="20"/>
  <c r="V1713" i="20"/>
  <c r="U1264" i="20"/>
  <c r="V1264" i="20"/>
  <c r="U1262" i="20"/>
  <c r="V1262" i="20"/>
  <c r="U1340" i="20"/>
  <c r="V1340" i="20"/>
  <c r="U1020" i="20"/>
  <c r="V1020" i="20"/>
  <c r="U82" i="20"/>
  <c r="V82" i="20"/>
  <c r="U918" i="20"/>
  <c r="V918" i="20"/>
  <c r="U915" i="20"/>
  <c r="V915" i="20"/>
  <c r="U1033" i="20"/>
  <c r="V1033" i="20"/>
  <c r="U287" i="20"/>
  <c r="V287" i="20"/>
  <c r="U30" i="20"/>
  <c r="V30" i="20"/>
  <c r="U841" i="20"/>
  <c r="V841" i="20"/>
  <c r="U893" i="20"/>
  <c r="V893" i="20"/>
  <c r="U575" i="20"/>
  <c r="V575" i="20"/>
  <c r="U451" i="20"/>
  <c r="V451" i="20"/>
  <c r="V1490" i="20"/>
  <c r="U1437" i="20"/>
  <c r="V1437" i="20"/>
  <c r="V1250" i="20"/>
  <c r="U1256" i="20"/>
  <c r="V1256" i="20"/>
  <c r="U649" i="20"/>
  <c r="V649" i="20"/>
  <c r="U328" i="20"/>
  <c r="V328" i="20"/>
  <c r="U15" i="20"/>
  <c r="V15" i="20"/>
  <c r="U232" i="20"/>
  <c r="V232" i="20"/>
  <c r="U1885" i="20"/>
  <c r="V1885" i="20"/>
  <c r="U1652" i="20"/>
  <c r="V1652" i="20"/>
  <c r="U1379" i="20"/>
  <c r="V1379" i="20"/>
  <c r="U1083" i="20"/>
  <c r="V1083" i="20"/>
  <c r="U867" i="20"/>
  <c r="V867" i="20"/>
  <c r="U506" i="20"/>
  <c r="V506" i="20"/>
  <c r="U1695" i="20"/>
  <c r="V1695" i="20"/>
  <c r="U1072" i="20"/>
  <c r="V1072" i="20"/>
  <c r="U1856" i="20"/>
  <c r="V1856" i="20"/>
  <c r="U1766" i="20"/>
  <c r="V1766" i="20"/>
  <c r="V1697" i="20"/>
  <c r="U1383" i="20"/>
  <c r="V1383" i="20"/>
  <c r="U1228" i="20"/>
  <c r="V1228" i="20"/>
  <c r="U542" i="20"/>
  <c r="V542" i="20"/>
  <c r="V624" i="20"/>
  <c r="U214" i="20"/>
  <c r="V214" i="20"/>
  <c r="U163" i="20"/>
  <c r="V163" i="20"/>
  <c r="U1748" i="20"/>
  <c r="V1748" i="20"/>
  <c r="U53" i="20"/>
  <c r="V53" i="20"/>
  <c r="V1801" i="20"/>
  <c r="V1621" i="20"/>
  <c r="U1517" i="20"/>
  <c r="V1517" i="20"/>
  <c r="V1365" i="20"/>
  <c r="U1177" i="20"/>
  <c r="V1177" i="20"/>
  <c r="V859" i="20"/>
  <c r="U558" i="20"/>
  <c r="V558" i="20"/>
  <c r="U455" i="20"/>
  <c r="V455" i="20"/>
  <c r="U88" i="20"/>
  <c r="V88" i="20"/>
  <c r="U66" i="20"/>
  <c r="V66" i="20"/>
  <c r="U11" i="20"/>
  <c r="V11" i="20"/>
  <c r="U140" i="20"/>
  <c r="V140" i="20"/>
  <c r="U535" i="20"/>
  <c r="V535" i="20"/>
  <c r="U1705" i="20"/>
  <c r="V1705" i="20"/>
  <c r="U1822" i="20"/>
  <c r="V1822" i="20"/>
  <c r="U1633" i="20"/>
  <c r="V1633" i="20"/>
  <c r="U989" i="20"/>
  <c r="V989" i="20"/>
  <c r="U1111" i="20"/>
  <c r="V1111" i="20"/>
  <c r="U1208" i="20"/>
  <c r="V1208" i="20"/>
  <c r="U189" i="20"/>
  <c r="V189" i="20"/>
  <c r="U1806" i="20"/>
  <c r="V1806" i="20"/>
  <c r="U1389" i="20"/>
  <c r="V1389" i="20"/>
  <c r="U129" i="20"/>
  <c r="V129" i="20"/>
  <c r="U1068" i="20"/>
  <c r="V1068" i="20"/>
  <c r="U904" i="20"/>
  <c r="V904" i="20"/>
  <c r="U931" i="20"/>
  <c r="V931" i="20"/>
  <c r="V248" i="20"/>
  <c r="U191" i="20"/>
  <c r="V191" i="20"/>
  <c r="U482" i="20"/>
  <c r="V482" i="20"/>
  <c r="U1908" i="20"/>
  <c r="V1908" i="20"/>
  <c r="U1800" i="20"/>
  <c r="V1800" i="20"/>
  <c r="U1419" i="20"/>
  <c r="V1419" i="20"/>
  <c r="U646" i="20"/>
  <c r="V646" i="20"/>
  <c r="U353" i="20"/>
  <c r="V353" i="20"/>
  <c r="U94" i="20"/>
  <c r="V94" i="20"/>
  <c r="U113" i="20"/>
  <c r="V113" i="20"/>
  <c r="U846" i="20"/>
  <c r="V846" i="20"/>
  <c r="U1869" i="20"/>
  <c r="V1869" i="20"/>
  <c r="U1767" i="20"/>
  <c r="V1767" i="20"/>
  <c r="U1590" i="20"/>
  <c r="V1590" i="20"/>
  <c r="U1303" i="20"/>
  <c r="V1303" i="20"/>
  <c r="U1176" i="20"/>
  <c r="V1176" i="20"/>
  <c r="U878" i="20"/>
  <c r="V878" i="20"/>
  <c r="U571" i="20"/>
  <c r="V571" i="20"/>
  <c r="U648" i="20"/>
  <c r="V648" i="20"/>
  <c r="U394" i="20"/>
  <c r="V394" i="20"/>
  <c r="U449" i="20"/>
  <c r="V449" i="20"/>
  <c r="U752" i="20"/>
  <c r="V752" i="20"/>
  <c r="U340" i="20"/>
  <c r="V340" i="20"/>
  <c r="U1765" i="20"/>
  <c r="V1765" i="20"/>
  <c r="U1677" i="20"/>
  <c r="V1677" i="20"/>
  <c r="U1585" i="20"/>
  <c r="V1585" i="20"/>
  <c r="U1413" i="20"/>
  <c r="V1413" i="20"/>
  <c r="U839" i="20"/>
  <c r="V839" i="20"/>
  <c r="U753" i="20"/>
  <c r="V753" i="20"/>
  <c r="U1146" i="20"/>
  <c r="V1146" i="20"/>
  <c r="U1051" i="20"/>
  <c r="V1051" i="20"/>
  <c r="U1873" i="20"/>
  <c r="V1873" i="20"/>
  <c r="U1455" i="20"/>
  <c r="V1455" i="20"/>
  <c r="U1219" i="20"/>
  <c r="V1219" i="20"/>
  <c r="U967" i="20"/>
  <c r="V967" i="20"/>
  <c r="U450" i="20"/>
  <c r="V450" i="20"/>
  <c r="U1786" i="20"/>
  <c r="V1786" i="20"/>
  <c r="U145" i="20"/>
  <c r="V145" i="20"/>
  <c r="U13" i="20"/>
  <c r="V13" i="20"/>
  <c r="U1535" i="20"/>
  <c r="V1535" i="20"/>
  <c r="U1810" i="20"/>
  <c r="V1810" i="20"/>
  <c r="U87" i="20"/>
  <c r="V87" i="20"/>
  <c r="U1235" i="20"/>
  <c r="V1235" i="20"/>
  <c r="U628" i="20"/>
  <c r="V628" i="20"/>
  <c r="U1326" i="20"/>
  <c r="V1326" i="20"/>
  <c r="U1431" i="20"/>
  <c r="V1431" i="20"/>
  <c r="U1901" i="20"/>
  <c r="V1901" i="20"/>
  <c r="V1657" i="20"/>
  <c r="U1454" i="20"/>
  <c r="V1454" i="20"/>
  <c r="U1927" i="20"/>
  <c r="V1927" i="20"/>
  <c r="V1749" i="20"/>
  <c r="V1564" i="20"/>
  <c r="V1276" i="20"/>
  <c r="U1411" i="20"/>
  <c r="V1411" i="20"/>
  <c r="V1094" i="20"/>
  <c r="V887" i="20"/>
  <c r="V801" i="20"/>
  <c r="V687" i="20"/>
  <c r="V476" i="20"/>
  <c r="V323" i="20"/>
  <c r="U282" i="20"/>
  <c r="V282" i="20"/>
  <c r="V735" i="20"/>
  <c r="V1738" i="20"/>
  <c r="V1658" i="20"/>
  <c r="U1486" i="20"/>
  <c r="V1486" i="20"/>
  <c r="V1351" i="20"/>
  <c r="V1191" i="20"/>
  <c r="U1149" i="20"/>
  <c r="V1149" i="20"/>
  <c r="U1127" i="20"/>
  <c r="V1127" i="20"/>
  <c r="V1008" i="20"/>
  <c r="V1077" i="20"/>
  <c r="U946" i="20"/>
  <c r="V946" i="20"/>
  <c r="U509" i="20"/>
  <c r="V509" i="20"/>
  <c r="U292" i="20"/>
  <c r="V292" i="20"/>
  <c r="U133" i="20"/>
  <c r="V133" i="20"/>
  <c r="V152" i="20"/>
  <c r="U1439" i="20"/>
  <c r="V1439" i="20"/>
  <c r="V1155" i="20"/>
  <c r="U1849" i="20"/>
  <c r="V1849" i="20"/>
  <c r="V1188" i="20"/>
  <c r="U1138" i="20"/>
  <c r="V1138" i="20"/>
  <c r="U1053" i="20"/>
  <c r="V1053" i="20"/>
  <c r="U831" i="20"/>
  <c r="V831" i="20"/>
  <c r="U757" i="20"/>
  <c r="V757" i="20"/>
  <c r="V1918" i="20"/>
  <c r="U1820" i="20"/>
  <c r="V1820" i="20"/>
  <c r="U1731" i="20"/>
  <c r="V1731" i="20"/>
  <c r="V1500" i="20"/>
  <c r="V1480" i="20"/>
  <c r="U1265" i="20"/>
  <c r="V1265" i="20"/>
  <c r="U1192" i="20"/>
  <c r="V1192" i="20"/>
  <c r="U1038" i="20"/>
  <c r="V1038" i="20"/>
  <c r="V862" i="20"/>
  <c r="U715" i="20"/>
  <c r="V715" i="20"/>
  <c r="U467" i="20"/>
  <c r="V467" i="20"/>
  <c r="V345" i="20"/>
  <c r="U127" i="20"/>
  <c r="V127" i="20"/>
  <c r="U1398" i="20"/>
  <c r="V1398" i="20"/>
  <c r="U1290" i="20"/>
  <c r="V1290" i="20"/>
  <c r="U6" i="20"/>
  <c r="V6" i="20"/>
  <c r="V1740" i="20"/>
  <c r="U1541" i="20"/>
  <c r="V1541" i="20"/>
  <c r="U1481" i="20"/>
  <c r="V1481" i="20"/>
  <c r="V1118" i="20"/>
  <c r="V651" i="20"/>
  <c r="U239" i="20"/>
  <c r="V239" i="20"/>
  <c r="U52" i="20"/>
  <c r="V52" i="20"/>
  <c r="U1907" i="20"/>
  <c r="V1907" i="20"/>
  <c r="U27" i="20"/>
  <c r="V27" i="20"/>
  <c r="U308" i="20"/>
  <c r="V308" i="20"/>
  <c r="U1579" i="20"/>
  <c r="V1579" i="20"/>
  <c r="U372" i="20"/>
  <c r="V372" i="20"/>
  <c r="U995" i="20"/>
  <c r="V995" i="20"/>
  <c r="U905" i="20"/>
  <c r="V905" i="20"/>
  <c r="U610" i="20"/>
  <c r="V610" i="20"/>
  <c r="U317" i="20"/>
  <c r="V317" i="20"/>
  <c r="U240" i="20"/>
  <c r="V240" i="20"/>
  <c r="U77" i="20"/>
  <c r="V77" i="20"/>
  <c r="U772" i="20"/>
  <c r="V772" i="20"/>
  <c r="U1628" i="20"/>
  <c r="V1628" i="20"/>
  <c r="U1646" i="20"/>
  <c r="V1646" i="20"/>
  <c r="U1444" i="20"/>
  <c r="V1444" i="20"/>
  <c r="U1267" i="20"/>
  <c r="V1267" i="20"/>
  <c r="U842" i="20"/>
  <c r="V842" i="20"/>
  <c r="U826" i="20"/>
  <c r="V826" i="20"/>
  <c r="U597" i="20"/>
  <c r="V597" i="20"/>
  <c r="U720" i="20"/>
  <c r="V720" i="20"/>
  <c r="U358" i="20"/>
  <c r="V358" i="20"/>
  <c r="U309" i="20"/>
  <c r="V309" i="20"/>
  <c r="U880" i="20"/>
  <c r="V880" i="20"/>
  <c r="U474" i="20"/>
  <c r="V474" i="20"/>
  <c r="U1815" i="20"/>
  <c r="V1815" i="20"/>
  <c r="U1545" i="20"/>
  <c r="V1545" i="20"/>
  <c r="U1205" i="20"/>
  <c r="V1205" i="20"/>
  <c r="U1332" i="20"/>
  <c r="V1332" i="20"/>
  <c r="U319" i="20"/>
  <c r="V319" i="20"/>
  <c r="U45" i="20"/>
  <c r="V45" i="20"/>
  <c r="U711" i="20"/>
  <c r="V711" i="20"/>
  <c r="U1707" i="20"/>
  <c r="V1707" i="20"/>
  <c r="U761" i="20"/>
  <c r="V761" i="20"/>
  <c r="U59" i="20"/>
  <c r="V59" i="20"/>
  <c r="U519" i="20"/>
  <c r="V519" i="20"/>
  <c r="U1433" i="20"/>
  <c r="V1433" i="20"/>
  <c r="V969" i="20"/>
  <c r="V653" i="20"/>
  <c r="V1550" i="20"/>
  <c r="V1131" i="20"/>
  <c r="V1021" i="20"/>
  <c r="V1909" i="20"/>
  <c r="V1883" i="20"/>
  <c r="V1795" i="20"/>
  <c r="V1688" i="20"/>
  <c r="V1615" i="20"/>
  <c r="V1471" i="20"/>
  <c r="V1438" i="20"/>
  <c r="V1347" i="20"/>
  <c r="V1364" i="20"/>
  <c r="V1345" i="20"/>
  <c r="V1426" i="20"/>
  <c r="V1254" i="20"/>
  <c r="V1112" i="20"/>
  <c r="V1135" i="20"/>
  <c r="V1034" i="20"/>
  <c r="V971" i="20"/>
  <c r="V797" i="20"/>
  <c r="V853" i="20"/>
  <c r="V486" i="20"/>
  <c r="V609" i="20"/>
  <c r="V547" i="20"/>
  <c r="V313" i="20"/>
  <c r="V413" i="20"/>
  <c r="V183" i="20"/>
  <c r="V369" i="20"/>
  <c r="V1838" i="20"/>
  <c r="V1285" i="20"/>
  <c r="V1393" i="20"/>
  <c r="V363" i="20"/>
  <c r="V14" i="20"/>
  <c r="V1150" i="20"/>
  <c r="V935" i="20"/>
  <c r="V216" i="20"/>
  <c r="V587" i="20"/>
  <c r="V1101" i="20"/>
  <c r="V594" i="20"/>
  <c r="V37" i="20"/>
  <c r="V1712" i="20"/>
  <c r="V557" i="20"/>
  <c r="V106" i="20"/>
  <c r="V1823" i="20"/>
  <c r="V1631" i="20"/>
  <c r="V1546" i="20"/>
  <c r="V1523" i="20"/>
  <c r="V1306" i="20"/>
  <c r="V1316" i="20"/>
  <c r="V1211" i="20"/>
  <c r="V1195" i="20"/>
  <c r="V1935" i="20"/>
  <c r="V1726" i="20"/>
  <c r="V1674" i="20"/>
  <c r="V1622" i="20"/>
  <c r="V1532" i="20"/>
  <c r="V1536" i="20"/>
  <c r="V1514" i="20"/>
  <c r="V1534" i="20"/>
  <c r="V1307" i="20"/>
  <c r="V1202" i="20"/>
  <c r="V1186" i="20"/>
  <c r="V1125" i="20"/>
  <c r="V988" i="20"/>
  <c r="V872" i="20"/>
  <c r="V728" i="20"/>
  <c r="V941" i="20"/>
  <c r="V784" i="20"/>
  <c r="V696" i="20"/>
  <c r="V600" i="20"/>
  <c r="V585" i="20"/>
  <c r="V352" i="20"/>
  <c r="V208" i="20"/>
  <c r="V410" i="20"/>
  <c r="V267" i="20"/>
  <c r="V121" i="20"/>
  <c r="V186" i="20"/>
  <c r="V42" i="20"/>
  <c r="V277" i="20"/>
  <c r="V228" i="20"/>
  <c r="V147" i="20"/>
  <c r="V297" i="20"/>
  <c r="V177" i="20"/>
  <c r="V1878" i="20"/>
  <c r="V1610" i="20"/>
  <c r="V1394" i="20"/>
  <c r="V736" i="20"/>
  <c r="V1354" i="20"/>
  <c r="V411" i="20"/>
  <c r="V1834" i="20"/>
  <c r="V1929" i="20"/>
  <c r="V1881" i="20"/>
  <c r="V1668" i="20"/>
  <c r="V1779" i="20"/>
  <c r="V1616" i="20"/>
  <c r="V1508" i="20"/>
  <c r="V1291" i="20"/>
  <c r="V1301" i="20"/>
  <c r="V1196" i="20"/>
  <c r="V1180" i="20"/>
  <c r="V954" i="20"/>
  <c r="V982" i="20"/>
  <c r="V866" i="20"/>
  <c r="V722" i="20"/>
  <c r="V922" i="20"/>
  <c r="V778" i="20"/>
  <c r="V672" i="20"/>
  <c r="V546" i="20"/>
  <c r="V346" i="20"/>
  <c r="V202" i="20"/>
  <c r="V43" i="20"/>
  <c r="V1750" i="20"/>
  <c r="V1190" i="20"/>
  <c r="V636" i="20"/>
  <c r="V73" i="20"/>
  <c r="V265" i="20"/>
  <c r="V1877" i="20"/>
  <c r="V1789" i="20"/>
  <c r="V1875" i="20"/>
  <c r="V1682" i="20"/>
  <c r="V1728" i="20"/>
  <c r="V1609" i="20"/>
  <c r="V1465" i="20"/>
  <c r="V1414" i="20"/>
  <c r="V1305" i="20"/>
  <c r="V1308" i="20"/>
  <c r="V1249" i="20"/>
  <c r="V1106" i="20"/>
  <c r="V1089" i="20"/>
  <c r="V1028" i="20"/>
  <c r="V965" i="20"/>
  <c r="V791" i="20"/>
  <c r="V847" i="20"/>
  <c r="V480" i="20"/>
  <c r="V534" i="20"/>
  <c r="V654" i="20"/>
  <c r="V452" i="20"/>
  <c r="V271" i="20"/>
  <c r="V330" i="20"/>
  <c r="V184" i="20"/>
  <c r="V40" i="20"/>
  <c r="V1075" i="20"/>
  <c r="V916" i="20"/>
  <c r="V376" i="20"/>
  <c r="V109" i="20"/>
  <c r="V1827" i="20"/>
  <c r="V1282" i="20"/>
  <c r="V337" i="20"/>
  <c r="V431" i="20"/>
  <c r="V1917" i="20"/>
  <c r="V1884" i="20"/>
  <c r="V1656" i="20"/>
  <c r="V1604" i="20"/>
  <c r="V1670" i="20"/>
  <c r="V1528" i="20"/>
  <c r="V1496" i="20"/>
  <c r="V1428" i="20"/>
  <c r="V1279" i="20"/>
  <c r="V1289" i="20"/>
  <c r="V1184" i="20"/>
  <c r="V1335" i="20"/>
  <c r="V1134" i="20"/>
  <c r="V1050" i="20"/>
  <c r="V854" i="20"/>
  <c r="V955" i="20"/>
  <c r="V910" i="20"/>
  <c r="V766" i="20"/>
  <c r="V538" i="20"/>
  <c r="V699" i="20"/>
  <c r="V515" i="20"/>
  <c r="V334" i="20"/>
  <c r="V518" i="20"/>
  <c r="V393" i="20"/>
  <c r="V249" i="20"/>
  <c r="V1787" i="20"/>
  <c r="V1781" i="20"/>
  <c r="V786" i="20"/>
  <c r="V272" i="20"/>
  <c r="V104" i="20"/>
  <c r="V137" i="20"/>
  <c r="V1641" i="20"/>
  <c r="V1236" i="20"/>
  <c r="V1164" i="20"/>
  <c r="V194" i="20"/>
  <c r="V1449" i="20"/>
  <c r="V723" i="20"/>
  <c r="V1757" i="20"/>
  <c r="V215" i="20"/>
  <c r="V203" i="20"/>
  <c r="V10" i="20"/>
  <c r="V71" i="20"/>
  <c r="V1922" i="20"/>
  <c r="V1899" i="20"/>
  <c r="V1833" i="20"/>
  <c r="V1758" i="20"/>
  <c r="V1586" i="20"/>
  <c r="V1510" i="20"/>
  <c r="V1478" i="20"/>
  <c r="V1410" i="20"/>
  <c r="V1261" i="20"/>
  <c r="V1377" i="20"/>
  <c r="V1166" i="20"/>
  <c r="V1311" i="20"/>
  <c r="V1174" i="20"/>
  <c r="V1104" i="20"/>
  <c r="V1067" i="20"/>
  <c r="V1010" i="20"/>
  <c r="V836" i="20"/>
  <c r="V934" i="20"/>
  <c r="V892" i="20"/>
  <c r="V748" i="20"/>
  <c r="V673" i="20"/>
  <c r="V540" i="20"/>
  <c r="V603" i="20"/>
  <c r="V497" i="20"/>
  <c r="V316" i="20"/>
  <c r="V443" i="20"/>
  <c r="V375" i="20"/>
  <c r="V231" i="20"/>
  <c r="V85" i="20"/>
  <c r="V150" i="20"/>
  <c r="V618" i="20"/>
  <c r="V205" i="20"/>
  <c r="V154" i="20"/>
  <c r="V75" i="20"/>
  <c r="V225" i="20"/>
  <c r="V144" i="20"/>
  <c r="V33" i="20"/>
  <c r="V1854" i="20"/>
  <c r="V1642" i="20"/>
  <c r="V1359" i="20"/>
  <c r="V1012" i="20"/>
  <c r="V697" i="20"/>
  <c r="V219" i="20"/>
  <c r="V805" i="20"/>
  <c r="V588" i="20"/>
  <c r="V1660" i="20"/>
  <c r="V1575" i="20"/>
  <c r="V1446" i="20"/>
  <c r="V416" i="20"/>
  <c r="V26" i="20"/>
  <c r="V1152" i="20"/>
  <c r="V1916" i="20"/>
  <c r="V1893" i="20"/>
  <c r="V1890" i="20"/>
  <c r="V1721" i="20"/>
  <c r="V1580" i="20"/>
  <c r="V1734" i="20"/>
  <c r="V1504" i="20"/>
  <c r="V1472" i="20"/>
  <c r="V1404" i="20"/>
  <c r="V1255" i="20"/>
  <c r="V1371" i="20"/>
  <c r="V1160" i="20"/>
  <c r="V1280" i="20"/>
  <c r="V1168" i="20"/>
  <c r="V1047" i="20"/>
  <c r="V1061" i="20"/>
  <c r="V1004" i="20"/>
  <c r="V830" i="20"/>
  <c r="V886" i="20"/>
  <c r="V742" i="20"/>
  <c r="V667" i="20"/>
  <c r="V523" i="20"/>
  <c r="V537" i="20"/>
  <c r="V415" i="20"/>
  <c r="V491" i="20"/>
  <c r="V310" i="20"/>
  <c r="V69" i="20"/>
  <c r="V1857" i="20"/>
  <c r="V1162" i="20"/>
  <c r="V844" i="20"/>
  <c r="V304" i="20"/>
  <c r="V174" i="20"/>
  <c r="V1108" i="20"/>
  <c r="V733" i="20"/>
  <c r="V396" i="20"/>
  <c r="V1841" i="20"/>
  <c r="V1753" i="20"/>
  <c r="V1701" i="20"/>
  <c r="V1661" i="20"/>
  <c r="V1679" i="20"/>
  <c r="V1539" i="20"/>
  <c r="V1397" i="20"/>
  <c r="V1324" i="20"/>
  <c r="V1334" i="20"/>
  <c r="V1229" i="20"/>
  <c r="V1213" i="20"/>
  <c r="V1078" i="20"/>
  <c r="V1070" i="20"/>
  <c r="V1015" i="20"/>
  <c r="V899" i="20"/>
  <c r="V755" i="20"/>
  <c r="V959" i="20"/>
  <c r="V811" i="20"/>
  <c r="V949" i="20"/>
  <c r="V592" i="20"/>
  <c r="V444" i="20"/>
  <c r="V562" i="20"/>
  <c r="V379" i="20"/>
  <c r="V235" i="20"/>
  <c r="V294" i="20"/>
  <c r="V148" i="20"/>
  <c r="V18" i="20"/>
  <c r="V1923" i="20"/>
  <c r="V1574" i="20"/>
  <c r="V1396" i="20"/>
  <c r="V196" i="20"/>
  <c r="V1350" i="20"/>
  <c r="V769" i="20"/>
  <c r="V1930" i="20"/>
  <c r="V1904" i="20"/>
  <c r="V1842" i="20"/>
  <c r="V1809" i="20"/>
  <c r="V1709" i="20"/>
  <c r="V1568" i="20"/>
  <c r="V1636" i="20"/>
  <c r="V1492" i="20"/>
  <c r="V1460" i="20"/>
  <c r="V1392" i="20"/>
  <c r="V1342" i="20"/>
  <c r="V1549" i="20"/>
  <c r="V1253" i="20"/>
  <c r="V1363" i="20"/>
  <c r="V1156" i="20"/>
  <c r="V1148" i="20"/>
  <c r="V1023" i="20"/>
  <c r="V1092" i="20"/>
  <c r="V992" i="20"/>
  <c r="V818" i="20"/>
  <c r="V874" i="20"/>
  <c r="V730" i="20"/>
  <c r="V655" i="20"/>
  <c r="V507" i="20"/>
  <c r="V568" i="20"/>
  <c r="V678" i="20"/>
  <c r="V479" i="20"/>
  <c r="V298" i="20"/>
  <c r="V357" i="20"/>
  <c r="V213" i="20"/>
  <c r="V67" i="20"/>
  <c r="V168" i="20"/>
  <c r="V24" i="20"/>
  <c r="V1095" i="20"/>
  <c r="V432" i="20"/>
  <c r="V567" i="20"/>
  <c r="V259" i="20"/>
  <c r="V210" i="20"/>
  <c r="V1920" i="20"/>
  <c r="V1159" i="20"/>
  <c r="V360" i="20"/>
  <c r="V1882" i="20"/>
  <c r="V1387" i="20"/>
  <c r="V1241" i="20"/>
  <c r="V1260" i="20"/>
  <c r="V1225" i="20"/>
  <c r="V1082" i="20"/>
  <c r="V1032" i="20"/>
  <c r="V911" i="20"/>
  <c r="V767" i="20"/>
  <c r="V823" i="20"/>
  <c r="V539" i="20"/>
  <c r="V604" i="20"/>
  <c r="V522" i="20"/>
  <c r="V391" i="20"/>
  <c r="V247" i="20"/>
  <c r="V306" i="20"/>
  <c r="V160" i="20"/>
  <c r="V117" i="20"/>
  <c r="V1434" i="20"/>
  <c r="V948" i="20"/>
  <c r="V721" i="20"/>
  <c r="V412" i="20"/>
  <c r="V1839" i="20"/>
  <c r="V1292" i="20"/>
  <c r="V894" i="20"/>
  <c r="V380" i="20"/>
  <c r="V377" i="20"/>
  <c r="V302" i="20"/>
  <c r="V1796" i="20"/>
  <c r="V1136" i="20"/>
  <c r="V161" i="20"/>
  <c r="V1837" i="20"/>
  <c r="V1932" i="20"/>
  <c r="V1814" i="20"/>
  <c r="V1671" i="20"/>
  <c r="V1619" i="20"/>
  <c r="V1511" i="20"/>
  <c r="V1294" i="20"/>
  <c r="V1304" i="20"/>
  <c r="V1199" i="20"/>
  <c r="V1183" i="20"/>
  <c r="V1287" i="20"/>
  <c r="V1049" i="20"/>
  <c r="V957" i="20"/>
  <c r="V985" i="20"/>
  <c r="V869" i="20"/>
  <c r="V725" i="20"/>
  <c r="V925" i="20"/>
  <c r="V781" i="20"/>
  <c r="V684" i="20"/>
  <c r="V1745" i="20"/>
  <c r="V1578" i="20"/>
  <c r="V744" i="20"/>
  <c r="V1648" i="20"/>
  <c r="V1569" i="20"/>
  <c r="V224" i="20"/>
  <c r="V1672" i="20"/>
  <c r="V1894" i="20"/>
  <c r="V1736" i="20"/>
  <c r="V732" i="20"/>
  <c r="V218" i="20"/>
  <c r="V409" i="20"/>
  <c r="V419" i="20"/>
  <c r="V1700" i="20"/>
  <c r="V1559" i="20"/>
  <c r="V1627" i="20"/>
  <c r="V1483" i="20"/>
  <c r="V1451" i="20"/>
  <c r="V1542" i="20"/>
  <c r="V1381" i="20"/>
  <c r="V1358" i="20"/>
  <c r="V1286" i="20"/>
  <c r="V1341" i="20"/>
  <c r="V1124" i="20"/>
  <c r="V1046" i="20"/>
  <c r="V983" i="20"/>
  <c r="V809" i="20"/>
  <c r="V865" i="20"/>
  <c r="V498" i="20"/>
  <c r="V976" i="20"/>
  <c r="V576" i="20"/>
  <c r="V642" i="20"/>
  <c r="V289" i="20"/>
  <c r="V348" i="20"/>
  <c r="V204" i="20"/>
  <c r="V58" i="20"/>
  <c r="V51" i="20"/>
  <c r="V181" i="20"/>
  <c r="V1571" i="20"/>
  <c r="V171" i="20"/>
  <c r="V1185" i="20"/>
  <c r="V35" i="20"/>
  <c r="V1742" i="20"/>
  <c r="V1912" i="20"/>
  <c r="V1886" i="20"/>
  <c r="V1798" i="20"/>
  <c r="V1791" i="20"/>
  <c r="V1691" i="20"/>
  <c r="V1643" i="20"/>
  <c r="V1618" i="20"/>
  <c r="V1474" i="20"/>
  <c r="V1561" i="20"/>
  <c r="V1352" i="20"/>
  <c r="V1372" i="20"/>
  <c r="V1360" i="20"/>
  <c r="V1263" i="20"/>
  <c r="V1259" i="20"/>
  <c r="V1123" i="20"/>
  <c r="V1115" i="20"/>
  <c r="V1056" i="20"/>
  <c r="V1036" i="20"/>
  <c r="V974" i="20"/>
  <c r="V800" i="20"/>
  <c r="V856" i="20"/>
  <c r="V719" i="20"/>
  <c r="V637" i="20"/>
  <c r="V489" i="20"/>
  <c r="V633" i="20"/>
  <c r="V565" i="20"/>
  <c r="V561" i="20"/>
  <c r="V280" i="20"/>
  <c r="V339" i="20"/>
  <c r="V195" i="20"/>
  <c r="V49" i="20"/>
  <c r="V114" i="20"/>
  <c r="V543" i="20"/>
  <c r="V408" i="20"/>
  <c r="V118" i="20"/>
  <c r="V115" i="20"/>
  <c r="V72" i="20"/>
  <c r="V1296" i="20"/>
  <c r="V824" i="20"/>
  <c r="V933" i="20"/>
  <c r="V658" i="20"/>
  <c r="V1754" i="20"/>
  <c r="V1167" i="20"/>
  <c r="V1906" i="20"/>
  <c r="V1880" i="20"/>
  <c r="V1792" i="20"/>
  <c r="V1785" i="20"/>
  <c r="V1685" i="20"/>
  <c r="V1673" i="20"/>
  <c r="V1612" i="20"/>
  <c r="V1468" i="20"/>
  <c r="V1436" i="20"/>
  <c r="V1344" i="20"/>
  <c r="V1329" i="20"/>
  <c r="V1338" i="20"/>
  <c r="V1252" i="20"/>
  <c r="V1117" i="20"/>
  <c r="V1109" i="20"/>
  <c r="V1098" i="20"/>
  <c r="V1030" i="20"/>
  <c r="V968" i="20"/>
  <c r="V794" i="20"/>
  <c r="V850" i="20"/>
  <c r="V631" i="20"/>
  <c r="V483" i="20"/>
  <c r="V552" i="20"/>
  <c r="V529" i="20"/>
  <c r="V464" i="20"/>
  <c r="V274" i="20"/>
  <c r="V333" i="20"/>
  <c r="V180" i="20"/>
  <c r="V1936" i="20"/>
  <c r="V1502" i="20"/>
  <c r="V1071" i="20"/>
  <c r="V560" i="20"/>
  <c r="V1825" i="20"/>
  <c r="V1495" i="20"/>
  <c r="V1029" i="20"/>
  <c r="V586" i="20"/>
  <c r="V34" i="20"/>
  <c r="V1926" i="20"/>
  <c r="V1863" i="20"/>
  <c r="V1665" i="20"/>
  <c r="V1755" i="20"/>
  <c r="V1613" i="20"/>
  <c r="V1552" i="20"/>
  <c r="V1505" i="20"/>
  <c r="V1440" i="20"/>
  <c r="V1288" i="20"/>
  <c r="V1298" i="20"/>
  <c r="V1193" i="20"/>
  <c r="V1368" i="20"/>
  <c r="V1153" i="20"/>
  <c r="V1043" i="20"/>
  <c r="V951" i="20"/>
  <c r="V1139" i="20"/>
  <c r="V863" i="20"/>
  <c r="V940" i="20"/>
  <c r="V919" i="20"/>
  <c r="V775" i="20"/>
  <c r="V700" i="20"/>
  <c r="V660" i="20"/>
  <c r="V528" i="20"/>
  <c r="V343" i="20"/>
  <c r="V199" i="20"/>
  <c r="V402" i="20"/>
  <c r="V258" i="20"/>
  <c r="V112" i="20"/>
  <c r="V1845" i="20"/>
  <c r="V1606" i="20"/>
  <c r="V1293" i="20"/>
  <c r="V860" i="20"/>
  <c r="V513" i="20"/>
  <c r="V102" i="20"/>
  <c r="V1100" i="20"/>
  <c r="V694" i="20"/>
  <c r="V178" i="20"/>
  <c r="V1868" i="20"/>
  <c r="V1780" i="20"/>
  <c r="V1821" i="20"/>
  <c r="V1600" i="20"/>
  <c r="V1456" i="20"/>
  <c r="V1424" i="20"/>
  <c r="V1357" i="20"/>
  <c r="V1369" i="20"/>
  <c r="V1271" i="20"/>
  <c r="V1343" i="20"/>
  <c r="V1240" i="20"/>
  <c r="V1105" i="20"/>
  <c r="V1097" i="20"/>
  <c r="V1147" i="20"/>
  <c r="V926" i="20"/>
  <c r="V782" i="20"/>
  <c r="V838" i="20"/>
  <c r="V554" i="20"/>
  <c r="V619" i="20"/>
  <c r="V471" i="20"/>
  <c r="V579" i="20"/>
  <c r="V406" i="20"/>
  <c r="V262" i="20"/>
  <c r="V321" i="20"/>
  <c r="V175" i="20"/>
  <c r="V31" i="20"/>
  <c r="V132" i="20"/>
  <c r="V799" i="20"/>
  <c r="V652" i="20"/>
  <c r="V550" i="20"/>
  <c r="V512" i="20"/>
  <c r="V390" i="20"/>
  <c r="V136" i="20"/>
  <c r="V945" i="20"/>
  <c r="V556" i="20"/>
  <c r="V70" i="20"/>
  <c r="V1005" i="20"/>
  <c r="V689" i="20"/>
  <c r="V1846" i="20"/>
  <c r="V1554" i="20"/>
  <c r="V1376" i="20"/>
  <c r="V1054" i="20"/>
  <c r="V991" i="20"/>
  <c r="V875" i="20"/>
  <c r="V731" i="20"/>
  <c r="V973" i="20"/>
  <c r="V787" i="20"/>
  <c r="V708" i="20"/>
  <c r="V420" i="20"/>
  <c r="V621" i="20"/>
  <c r="V355" i="20"/>
  <c r="V211" i="20"/>
  <c r="V541" i="20"/>
  <c r="V270" i="20"/>
  <c r="V124" i="20"/>
  <c r="V81" i="20"/>
  <c r="V1295" i="20"/>
  <c r="V896" i="20"/>
  <c r="V441" i="20"/>
  <c r="V12" i="20"/>
  <c r="V1243" i="20"/>
  <c r="V324" i="20"/>
  <c r="V1720" i="20"/>
  <c r="V1620" i="20"/>
  <c r="V1251" i="20"/>
  <c r="V858" i="20"/>
  <c r="V493" i="20"/>
  <c r="V344" i="20"/>
  <c r="V176" i="20"/>
  <c r="V341" i="20"/>
  <c r="V131" i="20"/>
  <c r="V774" i="20"/>
  <c r="V1897" i="20"/>
  <c r="V514" i="20"/>
  <c r="V1919" i="20"/>
  <c r="V1896" i="20"/>
  <c r="V1830" i="20"/>
  <c r="V1782" i="20"/>
  <c r="V1583" i="20"/>
  <c r="V1507" i="20"/>
  <c r="V1475" i="20"/>
  <c r="V1407" i="20"/>
  <c r="V1374" i="20"/>
  <c r="V1163" i="20"/>
  <c r="V1299" i="20"/>
  <c r="V1171" i="20"/>
  <c r="V1086" i="20"/>
  <c r="V1064" i="20"/>
  <c r="V1007" i="20"/>
  <c r="V833" i="20"/>
  <c r="V889" i="20"/>
  <c r="V745" i="20"/>
  <c r="V555" i="20"/>
  <c r="V418" i="20"/>
  <c r="V385" i="20"/>
  <c r="V264" i="20"/>
  <c r="V79" i="20"/>
  <c r="V108" i="20"/>
  <c r="V1723" i="20"/>
  <c r="V1466" i="20"/>
  <c r="V1103" i="20"/>
  <c r="V138" i="20"/>
  <c r="V1649" i="20"/>
  <c r="V1257" i="20"/>
  <c r="V877" i="20"/>
  <c r="V1714" i="20"/>
  <c r="V1614" i="20"/>
  <c r="V1245" i="20"/>
  <c r="V852" i="20"/>
  <c r="V487" i="20"/>
  <c r="V338" i="20"/>
  <c r="V1608" i="20"/>
  <c r="V1747" i="20"/>
  <c r="V1802" i="20"/>
  <c r="V921" i="20"/>
  <c r="V777" i="20"/>
  <c r="V527" i="20"/>
  <c r="V407" i="20"/>
  <c r="V263" i="20"/>
  <c r="V1203" i="20"/>
  <c r="V882" i="20"/>
  <c r="V125" i="20"/>
  <c r="V1858" i="20"/>
  <c r="V1692" i="20"/>
  <c r="V1702" i="20"/>
  <c r="V1602" i="20"/>
  <c r="V1533" i="20"/>
  <c r="V1233" i="20"/>
  <c r="V840" i="20"/>
  <c r="V475" i="20"/>
  <c r="V326" i="20"/>
  <c r="V508" i="20"/>
  <c r="V359" i="20"/>
  <c r="V1850" i="20"/>
  <c r="V1762" i="20"/>
  <c r="V1710" i="20"/>
  <c r="V1761" i="20"/>
  <c r="V1582" i="20"/>
  <c r="V1406" i="20"/>
  <c r="V1333" i="20"/>
  <c r="V1361" i="20"/>
  <c r="V1238" i="20"/>
  <c r="V1222" i="20"/>
  <c r="V1087" i="20"/>
  <c r="V1079" i="20"/>
  <c r="V1026" i="20"/>
  <c r="V908" i="20"/>
  <c r="V764" i="20"/>
  <c r="V970" i="20"/>
  <c r="V820" i="20"/>
  <c r="V536" i="20"/>
  <c r="V601" i="20"/>
  <c r="V453" i="20"/>
  <c r="V718" i="20"/>
  <c r="V388" i="20"/>
  <c r="V244" i="20"/>
  <c r="V303" i="20"/>
  <c r="V157" i="20"/>
  <c r="V78" i="20"/>
  <c r="V349" i="20"/>
  <c r="V300" i="20"/>
  <c r="V46" i="20"/>
  <c r="V405" i="20"/>
  <c r="V1910" i="20"/>
  <c r="V1715" i="20"/>
  <c r="V1462" i="20"/>
  <c r="V1314" i="20"/>
  <c r="V526" i="20"/>
  <c r="V1391" i="20"/>
  <c r="V1052" i="20"/>
  <c r="V1751" i="20"/>
  <c r="V1678" i="20"/>
  <c r="V569" i="20"/>
  <c r="V233" i="20"/>
  <c r="V1675" i="20"/>
  <c r="V1870" i="20"/>
  <c r="V1844" i="20"/>
  <c r="V1756" i="20"/>
  <c r="V1704" i="20"/>
  <c r="V1667" i="20"/>
  <c r="V1576" i="20"/>
  <c r="V1544" i="20"/>
  <c r="V1400" i="20"/>
  <c r="V1327" i="20"/>
  <c r="V1337" i="20"/>
  <c r="V1232" i="20"/>
  <c r="V1216" i="20"/>
  <c r="V1081" i="20"/>
  <c r="V1073" i="20"/>
  <c r="V1018" i="20"/>
  <c r="V902" i="20"/>
  <c r="V758" i="20"/>
  <c r="V964" i="20"/>
  <c r="V814" i="20"/>
  <c r="V595" i="20"/>
  <c r="V447" i="20"/>
  <c r="V582" i="20"/>
  <c r="V382" i="20"/>
  <c r="V238" i="20"/>
  <c r="V187" i="20"/>
  <c r="V36" i="20"/>
  <c r="V1874" i="20"/>
  <c r="V1321" i="20"/>
  <c r="V962" i="20"/>
  <c r="V477" i="20"/>
  <c r="V327" i="20"/>
  <c r="V1318" i="20"/>
  <c r="V979" i="20"/>
  <c r="V63" i="20"/>
  <c r="V1913" i="20"/>
  <c r="V1812" i="20"/>
  <c r="V1872" i="20"/>
  <c r="V1718" i="20"/>
  <c r="V1577" i="20"/>
  <c r="V1724" i="20"/>
  <c r="V1501" i="20"/>
  <c r="V1469" i="20"/>
  <c r="V1401" i="20"/>
  <c r="V1408" i="20"/>
  <c r="V1366" i="20"/>
  <c r="V1157" i="20"/>
  <c r="V1275" i="20"/>
  <c r="V1165" i="20"/>
  <c r="V1041" i="20"/>
  <c r="V1058" i="20"/>
  <c r="V1001" i="20"/>
  <c r="V827" i="20"/>
  <c r="V883" i="20"/>
  <c r="V739" i="20"/>
  <c r="V664" i="20"/>
  <c r="V516" i="20"/>
  <c r="V714" i="20"/>
  <c r="V488" i="20"/>
  <c r="V307" i="20"/>
  <c r="V366" i="20"/>
  <c r="V222" i="20"/>
  <c r="V76" i="20"/>
  <c r="V141" i="20"/>
  <c r="V1698" i="20"/>
  <c r="V1498" i="20"/>
  <c r="V255" i="20"/>
  <c r="V1933" i="20"/>
  <c r="V1459" i="20"/>
  <c r="V1009" i="20"/>
  <c r="V606" i="20"/>
  <c r="V1832" i="20"/>
  <c r="V1744" i="20"/>
  <c r="V1640" i="20"/>
  <c r="V1537" i="20"/>
  <c r="V1388" i="20"/>
  <c r="V1315" i="20"/>
  <c r="V1325" i="20"/>
  <c r="V1220" i="20"/>
  <c r="V1204" i="20"/>
  <c r="V1069" i="20"/>
  <c r="V1269" i="20"/>
  <c r="V1006" i="20"/>
  <c r="V890" i="20"/>
  <c r="V746" i="20"/>
  <c r="V930" i="20"/>
  <c r="V802" i="20"/>
  <c r="V928" i="20"/>
  <c r="V583" i="20"/>
  <c r="V435" i="20"/>
  <c r="V693" i="20"/>
  <c r="V370" i="20"/>
  <c r="V226" i="20"/>
  <c r="V470" i="20"/>
  <c r="V285" i="20"/>
  <c r="V139" i="20"/>
  <c r="V3" i="20"/>
  <c r="V96" i="20"/>
  <c r="V580" i="20"/>
  <c r="V403" i="20"/>
  <c r="V318" i="20"/>
  <c r="V64" i="20"/>
  <c r="V93" i="20"/>
  <c r="V1395" i="20"/>
  <c r="V785" i="20"/>
  <c r="V615" i="20"/>
  <c r="V99" i="20"/>
  <c r="M7" i="21" l="1"/>
  <c r="M6" i="19"/>
  <c r="O7" i="21"/>
  <c r="O8" i="21" s="1"/>
  <c r="O8" i="19" s="1"/>
  <c r="O6" i="19"/>
  <c r="N7" i="21"/>
  <c r="N7" i="19" s="1"/>
  <c r="N6" i="19"/>
  <c r="K7" i="21"/>
  <c r="K6" i="19"/>
  <c r="M8" i="21"/>
  <c r="M8" i="19" s="1"/>
  <c r="M7" i="19"/>
  <c r="L7" i="21"/>
  <c r="L6" i="19"/>
  <c r="K8" i="21" l="1"/>
  <c r="K8" i="19" s="1"/>
  <c r="K7" i="19"/>
  <c r="N8" i="21"/>
  <c r="N8" i="19" s="1"/>
  <c r="O7" i="19"/>
  <c r="L8" i="21"/>
  <c r="L8" i="19" s="1"/>
  <c r="L7" i="1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P2" authorId="0" shapeId="0" xr:uid="{1A06BDB9-4D70-405A-AC12-1006399E81EE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R2" authorId="0" shapeId="0" xr:uid="{E1737436-133D-4339-96D4-235DA8B029A9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K3" authorId="0" shapeId="0" xr:uid="{78F321DB-F668-4710-9887-BCCDB23F0292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<sst xmlns="http://schemas.openxmlformats.org/spreadsheetml/2006/main" count="12785" uniqueCount="2700">
  <si>
    <t>Max. capacity factor</t>
  </si>
  <si>
    <t>GW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</si>
  <si>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</si>
  <si>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</si>
  <si>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</si>
  <si>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</si>
  <si>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</si>
  <si>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</si>
  <si>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</si>
  <si>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</si>
  <si>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</si>
  <si>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</si>
  <si>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</si>
  <si>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</si>
  <si>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</si>
  <si>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</si>
  <si>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</si>
  <si>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</si>
  <si>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</si>
  <si>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</si>
  <si>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</si>
  <si>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</si>
  <si>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</si>
  <si>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</si>
  <si>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</si>
  <si>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</si>
  <si>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</si>
  <si>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</si>
  <si>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</si>
  <si>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</si>
  <si>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</si>
  <si>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</si>
  <si>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</si>
  <si>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</si>
  <si>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</si>
  <si>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</si>
  <si>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</si>
  <si>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</si>
  <si>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</si>
  <si>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</si>
  <si>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</si>
  <si>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</si>
  <si>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</si>
  <si>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</si>
  <si>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~FI_T: EUR13</t>
  </si>
  <si>
    <t>Technical life</t>
  </si>
  <si>
    <t>EFF</t>
  </si>
  <si>
    <t>EFF~2020</t>
  </si>
  <si>
    <t>EFF~2030</t>
  </si>
  <si>
    <t>EFF~2040</t>
  </si>
  <si>
    <t>EFF~2050</t>
  </si>
  <si>
    <t>Efficiency</t>
  </si>
  <si>
    <t>ELCC</t>
  </si>
  <si>
    <t>ELE</t>
  </si>
  <si>
    <t>PJ</t>
  </si>
  <si>
    <t>TimeSlice Level</t>
  </si>
  <si>
    <t>CAPEX REF (€2013/kW)</t>
  </si>
  <si>
    <t>FOM (€2013/kW)</t>
  </si>
  <si>
    <t>VOM (€2013/GJ)</t>
  </si>
  <si>
    <t>ELCWIN</t>
  </si>
  <si>
    <t>Share-I~UP~ELCBIO</t>
  </si>
  <si>
    <t>DAYNITE</t>
  </si>
  <si>
    <t>AFA</t>
    <phoneticPr fontId="7" type="noConversion"/>
  </si>
  <si>
    <t>AFA~2020</t>
    <phoneticPr fontId="7" type="noConversion"/>
  </si>
  <si>
    <t>AFA~2030</t>
    <phoneticPr fontId="7" type="noConversion"/>
  </si>
  <si>
    <t>AFA~2040</t>
    <phoneticPr fontId="7" type="noConversion"/>
  </si>
  <si>
    <t>AFA~2050</t>
    <phoneticPr fontId="7" type="noConversion"/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</si>
  <si>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</si>
  <si>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</si>
  <si>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</si>
  <si>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</si>
  <si>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</si>
  <si>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</si>
  <si>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</si>
  <si>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</si>
  <si>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</si>
  <si>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</si>
  <si>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</si>
  <si>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</si>
  <si>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</si>
  <si>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</si>
  <si>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</si>
  <si>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t>Rationalised Output Per Parcel (MW)</t>
  </si>
  <si>
    <t>Cost (€)</t>
  </si>
  <si>
    <t>PS</t>
  </si>
  <si>
    <t>Cost Per MW</t>
  </si>
  <si>
    <t>Watt per Euro</t>
  </si>
  <si>
    <t>aaa</t>
  </si>
  <si>
    <t>bbb</t>
  </si>
  <si>
    <t>Power Limits (MW)</t>
  </si>
  <si>
    <t>Distance Limits (km)</t>
  </si>
  <si>
    <t>SubStations (V)</t>
  </si>
  <si>
    <t>3D</t>
  </si>
  <si>
    <t>7D</t>
  </si>
  <si>
    <t>7D X 3D</t>
  </si>
  <si>
    <t>Tip Height</t>
  </si>
  <si>
    <t>Tip Height X 2</t>
  </si>
  <si>
    <t>Minimum Area for Two Turbines</t>
  </si>
  <si>
    <t>Additional Area For Each Turbine (&gt;2)</t>
  </si>
  <si>
    <t>Area For Three Turbines</t>
  </si>
  <si>
    <t>Minimum Area For One Turbine</t>
  </si>
  <si>
    <t>7D + Tip Height</t>
  </si>
  <si>
    <t>3D + Tip Height X 2</t>
  </si>
  <si>
    <t>Rated Output (MW)</t>
  </si>
  <si>
    <t>Packing Density</t>
  </si>
  <si>
    <t>Random Selection</t>
  </si>
  <si>
    <t>Additional Area Per Class 1 Turbine</t>
  </si>
  <si>
    <t>Additional Area Per Class 2 Turbine</t>
  </si>
  <si>
    <t>Additional Area Per Class 3 Turbine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</si>
  <si>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</si>
  <si>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</si>
  <si>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</si>
  <si>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</si>
  <si>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</si>
  <si>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</si>
  <si>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</si>
  <si>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</si>
  <si>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</si>
  <si>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</si>
  <si>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</si>
  <si>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</si>
  <si>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</si>
  <si>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</si>
  <si>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</si>
  <si>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</si>
  <si>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</si>
  <si>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</si>
  <si>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</si>
  <si>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</si>
  <si>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</si>
  <si>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</si>
  <si>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</si>
  <si>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</si>
  <si>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</si>
  <si>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</si>
  <si>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</si>
  <si>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</si>
  <si>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</si>
  <si>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</si>
  <si>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</si>
  <si>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</si>
  <si>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</si>
  <si>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</si>
  <si>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</si>
  <si>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</si>
  <si>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</si>
  <si>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</si>
  <si>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</si>
  <si>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</si>
  <si>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</si>
  <si>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</si>
  <si>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</si>
  <si>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</si>
  <si>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</si>
  <si>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</si>
  <si>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</si>
  <si>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</si>
  <si>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</si>
  <si>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</si>
  <si>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</si>
  <si>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</si>
  <si>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</si>
  <si>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</si>
  <si>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</si>
  <si>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</si>
  <si>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</si>
  <si>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</si>
  <si>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</si>
  <si>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</si>
  <si>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</si>
  <si>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</si>
  <si>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</si>
  <si>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</si>
  <si>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</si>
  <si>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</si>
  <si>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</si>
  <si>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</si>
  <si>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</si>
  <si>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</si>
  <si>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</si>
  <si>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</si>
  <si>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</si>
  <si>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</si>
  <si>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</si>
  <si>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</si>
  <si>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</si>
  <si>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</si>
  <si>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</si>
  <si>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</si>
  <si>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</si>
  <si>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</si>
  <si>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</si>
  <si>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</si>
  <si>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</si>
  <si>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</si>
  <si>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</si>
  <si>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</si>
  <si>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</si>
  <si>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</si>
  <si>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</si>
  <si>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</si>
  <si>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</si>
  <si>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</si>
  <si>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</si>
  <si>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</si>
  <si>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</si>
  <si>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</si>
  <si>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</si>
  <si>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</si>
  <si>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</si>
  <si>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</si>
  <si>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</si>
  <si>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</si>
  <si>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</si>
  <si>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</si>
  <si>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</si>
  <si>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</si>
  <si>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</si>
  <si>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</si>
  <si>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</si>
  <si>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</si>
  <si>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</si>
  <si>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</si>
  <si>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</si>
  <si>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</si>
  <si>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</si>
  <si>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</si>
  <si>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</si>
  <si>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</si>
  <si>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</si>
  <si>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</si>
  <si>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</si>
  <si>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</si>
  <si>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</si>
  <si>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</si>
  <si>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</si>
  <si>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</si>
  <si>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</si>
  <si>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</si>
  <si>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</si>
  <si>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</si>
  <si>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</si>
  <si>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</si>
  <si>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</si>
  <si>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</si>
  <si>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</si>
  <si>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</si>
  <si>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</si>
  <si>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</si>
  <si>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</si>
  <si>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</si>
  <si>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</si>
  <si>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</si>
  <si>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</si>
  <si>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</si>
  <si>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</si>
  <si>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</si>
  <si>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</si>
  <si>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</si>
  <si>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</si>
  <si>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</si>
  <si>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</si>
  <si>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</si>
  <si>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</si>
  <si>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</si>
  <si>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</si>
  <si>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</si>
  <si>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</si>
  <si>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</si>
  <si>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</si>
  <si>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</si>
  <si>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</si>
  <si>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</si>
  <si>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</si>
  <si>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</si>
  <si>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</si>
  <si>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</si>
  <si>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</si>
  <si>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</si>
  <si>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</si>
  <si>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</si>
  <si>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</si>
  <si>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</si>
  <si>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</si>
  <si>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</si>
  <si>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</si>
  <si>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</si>
  <si>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</si>
  <si>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</si>
  <si>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</si>
  <si>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</si>
  <si>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</si>
  <si>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</si>
  <si>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</si>
  <si>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</si>
  <si>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</si>
  <si>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</si>
  <si>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</si>
  <si>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</si>
  <si>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</si>
  <si>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</si>
  <si>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</si>
  <si>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</si>
  <si>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</si>
  <si>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</si>
  <si>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</si>
  <si>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</si>
  <si>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</si>
  <si>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</si>
  <si>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</si>
  <si>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</si>
  <si>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</si>
  <si>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</si>
  <si>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</si>
  <si>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</si>
  <si>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</si>
  <si>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</si>
  <si>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</si>
  <si>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</si>
  <si>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</si>
  <si>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</si>
  <si>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</si>
  <si>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</si>
  <si>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</si>
  <si>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</si>
  <si>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</si>
  <si>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</si>
  <si>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</si>
  <si>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</si>
  <si>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</si>
  <si>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</si>
  <si>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</si>
  <si>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</si>
  <si>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</si>
  <si>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</si>
  <si>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</si>
  <si>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</si>
  <si>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</si>
  <si>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</si>
  <si>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</si>
  <si>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</si>
  <si>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</si>
  <si>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</si>
  <si>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</si>
  <si>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</si>
  <si>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</si>
  <si>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</si>
  <si>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</si>
  <si>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</si>
  <si>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</si>
  <si>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</si>
  <si>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</si>
  <si>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</si>
  <si>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</si>
  <si>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</si>
  <si>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</si>
  <si>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</si>
  <si>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</si>
  <si>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</si>
  <si>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</si>
  <si>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</si>
  <si>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</si>
  <si>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</si>
  <si>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</si>
  <si>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</si>
  <si>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</si>
  <si>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</si>
  <si>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</si>
  <si>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</si>
  <si>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</si>
  <si>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</si>
  <si>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</si>
  <si>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</si>
  <si>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</si>
  <si>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</si>
  <si>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</si>
  <si>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</si>
  <si>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</si>
  <si>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</si>
  <si>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</si>
  <si>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</si>
  <si>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</si>
  <si>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</si>
  <si>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</si>
  <si>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</si>
  <si>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</si>
  <si>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</si>
  <si>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</si>
  <si>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</si>
  <si>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</si>
  <si>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</si>
  <si>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</si>
  <si>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</si>
  <si>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</si>
  <si>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</si>
  <si>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</si>
  <si>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</si>
  <si>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</si>
  <si>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</si>
  <si>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</si>
  <si>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</si>
  <si>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</si>
  <si>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</si>
  <si>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</si>
  <si>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</si>
  <si>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</si>
  <si>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</si>
  <si>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</si>
  <si>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</si>
  <si>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</si>
  <si>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</si>
  <si>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</si>
  <si>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</si>
  <si>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</si>
  <si>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</si>
  <si>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</si>
  <si>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</si>
  <si>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</si>
  <si>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</si>
  <si>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</si>
  <si>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</si>
  <si>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</si>
  <si>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</si>
  <si>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</si>
  <si>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</si>
  <si>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</si>
  <si>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</si>
  <si>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</si>
  <si>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</si>
  <si>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</si>
  <si>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</si>
  <si>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</si>
  <si>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</si>
  <si>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</si>
  <si>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</si>
  <si>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</si>
  <si>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</si>
  <si>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</si>
  <si>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</si>
  <si>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</si>
  <si>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</si>
  <si>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</si>
  <si>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</si>
  <si>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</si>
  <si>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</si>
  <si>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</si>
  <si>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</si>
  <si>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</si>
  <si>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</si>
  <si>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</si>
  <si>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</si>
  <si>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</si>
  <si>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</si>
  <si>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</si>
  <si>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</si>
  <si>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</si>
  <si>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</si>
  <si>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</si>
  <si>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</si>
  <si>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</si>
  <si>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</si>
  <si>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</si>
  <si>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</si>
  <si>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</si>
  <si>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</si>
  <si>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</si>
  <si>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</si>
  <si>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</si>
  <si>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</si>
  <si>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</si>
  <si>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</si>
  <si>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</si>
  <si>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</si>
  <si>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</si>
  <si>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</si>
  <si>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</si>
  <si>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</si>
  <si>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</si>
  <si>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</si>
  <si>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</si>
  <si>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</si>
  <si>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</si>
  <si>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</si>
  <si>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</si>
  <si>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</si>
  <si>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</si>
  <si>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</si>
  <si>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</si>
  <si>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</si>
  <si>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</si>
  <si>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</si>
  <si>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</si>
  <si>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</si>
  <si>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</si>
  <si>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</si>
  <si>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</si>
  <si>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</si>
  <si>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</si>
  <si>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</si>
  <si>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</si>
  <si>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</si>
  <si>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</si>
  <si>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</si>
  <si>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</si>
  <si>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</si>
  <si>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</si>
  <si>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</si>
  <si>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</si>
  <si>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</si>
  <si>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</si>
  <si>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</si>
  <si>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</si>
  <si>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</si>
  <si>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</si>
  <si>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</si>
  <si>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</si>
  <si>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</si>
  <si>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</si>
  <si>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</si>
  <si>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</si>
  <si>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</si>
  <si>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</si>
  <si>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</si>
  <si>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</si>
  <si>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</si>
  <si>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</si>
  <si>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</si>
  <si>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</si>
  <si>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</si>
  <si>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</si>
  <si>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</si>
  <si>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</si>
  <si>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</si>
  <si>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</si>
  <si>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</si>
  <si>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</si>
  <si>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</si>
  <si>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</si>
  <si>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</si>
  <si>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</si>
  <si>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</si>
  <si>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</si>
  <si>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</si>
  <si>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</si>
  <si>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</si>
  <si>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</si>
  <si>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</si>
  <si>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</si>
  <si>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</si>
  <si>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</si>
  <si>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</si>
  <si>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</si>
  <si>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</si>
  <si>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</si>
  <si>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</si>
  <si>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</si>
  <si>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</si>
  <si>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</si>
  <si>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</si>
  <si>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</si>
  <si>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</si>
  <si>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</si>
  <si>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</si>
  <si>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</si>
  <si>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</si>
  <si>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</si>
  <si>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</si>
  <si>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</si>
  <si>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</si>
  <si>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</si>
  <si>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</si>
  <si>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</si>
  <si>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</si>
  <si>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</si>
  <si>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</si>
  <si>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</si>
  <si>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</si>
  <si>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</si>
  <si>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</si>
  <si>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</si>
  <si>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</si>
  <si>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</si>
  <si>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</si>
  <si>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</si>
  <si>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</si>
  <si>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</si>
  <si>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</si>
  <si>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</si>
  <si>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</si>
  <si>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</si>
  <si>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</si>
  <si>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</si>
  <si>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</si>
  <si>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</si>
  <si>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</si>
  <si>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</si>
  <si>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</si>
  <si>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</si>
  <si>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</si>
  <si>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</si>
  <si>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</si>
  <si>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</si>
  <si>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</si>
  <si>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</si>
  <si>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</si>
  <si>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</si>
  <si>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</si>
  <si>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</si>
  <si>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</si>
  <si>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</si>
  <si>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</si>
  <si>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</si>
  <si>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</si>
  <si>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</si>
  <si>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</si>
  <si>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</si>
  <si>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</si>
  <si>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</si>
  <si>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</si>
  <si>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</si>
  <si>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</si>
  <si>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</si>
  <si>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</si>
  <si>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</si>
  <si>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</si>
  <si>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</si>
  <si>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</si>
  <si>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</si>
  <si>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</si>
  <si>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</si>
  <si>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</si>
  <si>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</si>
  <si>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</si>
  <si>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</si>
  <si>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</si>
  <si>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</si>
  <si>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</si>
  <si>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</si>
  <si>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</si>
  <si>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</si>
  <si>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</si>
  <si>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</si>
  <si>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</si>
  <si>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</si>
  <si>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</si>
  <si>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</si>
  <si>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</si>
  <si>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</si>
  <si>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</si>
  <si>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</si>
  <si>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</si>
  <si>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</si>
  <si>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</si>
  <si>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</si>
  <si>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</si>
  <si>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</si>
  <si>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</si>
  <si>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</si>
  <si>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</si>
  <si>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</si>
  <si>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</si>
  <si>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</si>
  <si>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</si>
  <si>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</si>
  <si>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</si>
  <si>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</si>
  <si>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</si>
  <si>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</si>
  <si>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</si>
  <si>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</si>
  <si>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</si>
  <si>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</si>
  <si>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</si>
  <si>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</si>
  <si>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</si>
  <si>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</si>
  <si>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</si>
  <si>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</si>
  <si>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</si>
  <si>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</si>
  <si>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</si>
  <si>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</si>
  <si>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</si>
  <si>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</si>
  <si>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</si>
  <si>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</si>
  <si>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</si>
  <si>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</si>
  <si>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</si>
  <si>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</si>
  <si>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</si>
  <si>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</si>
  <si>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</si>
  <si>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</si>
  <si>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</si>
  <si>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</si>
  <si>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</si>
  <si>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</si>
  <si>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</si>
  <si>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</si>
  <si>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</si>
  <si>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</si>
  <si>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</si>
  <si>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</si>
  <si>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</si>
  <si>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</si>
  <si>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</si>
  <si>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</si>
  <si>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</si>
  <si>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</si>
  <si>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</si>
  <si>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</si>
  <si>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</si>
  <si>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</si>
  <si>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</si>
  <si>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</si>
  <si>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</si>
  <si>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</si>
  <si>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</si>
  <si>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</si>
  <si>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</si>
  <si>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</si>
  <si>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</si>
  <si>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</si>
  <si>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</si>
  <si>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</si>
  <si>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</si>
  <si>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</si>
  <si>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</si>
  <si>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</si>
  <si>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</si>
  <si>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</si>
  <si>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</si>
  <si>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</si>
  <si>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</si>
  <si>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</si>
  <si>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</si>
  <si>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</si>
  <si>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</si>
  <si>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</si>
  <si>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</si>
  <si>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</si>
  <si>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</si>
  <si>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</si>
  <si>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</si>
  <si>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</si>
  <si>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</si>
  <si>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</si>
  <si>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</si>
  <si>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</si>
  <si>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</si>
  <si>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</si>
  <si>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</si>
  <si>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</si>
  <si>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</si>
  <si>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</si>
  <si>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</si>
  <si>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</si>
  <si>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</si>
  <si>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</si>
  <si>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</si>
  <si>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</si>
  <si>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</si>
  <si>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</si>
  <si>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</si>
  <si>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</si>
  <si>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</si>
  <si>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</si>
  <si>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</si>
  <si>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</si>
  <si>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</si>
  <si>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</si>
  <si>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</si>
  <si>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</si>
  <si>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</si>
  <si>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</si>
  <si>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</si>
  <si>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</si>
  <si>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</si>
  <si>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</si>
  <si>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</si>
  <si>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</si>
  <si>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</si>
  <si>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</si>
  <si>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</si>
  <si>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</si>
  <si>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</si>
  <si>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</si>
  <si>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</si>
  <si>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</si>
  <si>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</si>
  <si>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</si>
  <si>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</si>
  <si>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</si>
  <si>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</si>
  <si>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</si>
  <si>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</si>
  <si>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</si>
  <si>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</si>
  <si>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</si>
  <si>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</si>
  <si>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</si>
  <si>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</si>
  <si>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</si>
  <si>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</si>
  <si>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</si>
  <si>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</si>
  <si>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</si>
  <si>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</si>
  <si>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</si>
  <si>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</si>
  <si>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</si>
  <si>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</si>
  <si>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</si>
  <si>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</si>
  <si>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</si>
  <si>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</si>
  <si>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</si>
  <si>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</si>
  <si>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</si>
  <si>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</si>
  <si>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</si>
  <si>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</si>
  <si>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</si>
  <si>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</si>
  <si>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</si>
  <si>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</si>
  <si>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</si>
  <si>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</si>
  <si>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</si>
  <si>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</si>
  <si>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</si>
  <si>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</si>
  <si>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</si>
  <si>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</si>
  <si>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</si>
  <si>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</si>
  <si>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</si>
  <si>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</si>
  <si>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</si>
  <si>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</si>
  <si>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</si>
  <si>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</si>
  <si>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</si>
  <si>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</si>
  <si>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</si>
  <si>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</si>
  <si>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</si>
  <si>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</si>
  <si>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</si>
  <si>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</si>
  <si>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</si>
  <si>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</si>
  <si>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</si>
  <si>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</si>
  <si>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</si>
  <si>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</si>
  <si>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</si>
  <si>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</si>
  <si>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</si>
  <si>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</si>
  <si>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</si>
  <si>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</si>
  <si>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</si>
  <si>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</si>
  <si>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</si>
  <si>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</si>
  <si>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</si>
  <si>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</si>
  <si>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</si>
  <si>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</si>
  <si>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</si>
  <si>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</si>
  <si>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</si>
  <si>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</si>
  <si>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</si>
  <si>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</si>
  <si>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</si>
  <si>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</si>
  <si>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</si>
  <si>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</si>
  <si>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</si>
  <si>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</si>
  <si>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</si>
  <si>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</si>
  <si>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</si>
  <si>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</si>
  <si>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</si>
  <si>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</si>
  <si>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</si>
  <si>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</si>
  <si>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</si>
  <si>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</si>
  <si>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</si>
  <si>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</si>
  <si>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</si>
  <si>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</si>
  <si>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</si>
  <si>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</si>
  <si>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</si>
  <si>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</si>
  <si>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</si>
  <si>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</si>
  <si>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</si>
  <si>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</si>
  <si>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</si>
  <si>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</si>
  <si>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</si>
  <si>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</si>
  <si>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</si>
  <si>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</si>
  <si>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</si>
  <si>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</si>
  <si>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</si>
  <si>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</si>
  <si>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</si>
  <si>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</si>
  <si>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</si>
  <si>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</si>
  <si>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</si>
  <si>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</si>
  <si>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</si>
  <si>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</si>
  <si>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</si>
  <si>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</si>
  <si>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</si>
  <si>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</si>
  <si>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</si>
  <si>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</si>
  <si>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</si>
  <si>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</si>
  <si>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</si>
  <si>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</si>
  <si>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</si>
  <si>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</si>
  <si>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</si>
  <si>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</si>
  <si>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</si>
  <si>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</si>
  <si>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</si>
  <si>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</si>
  <si>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</si>
  <si>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</si>
  <si>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</si>
  <si>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</si>
  <si>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</si>
  <si>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</si>
  <si>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</si>
  <si>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</si>
  <si>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</si>
  <si>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</si>
  <si>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</si>
  <si>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</si>
  <si>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</si>
  <si>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</si>
  <si>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</si>
  <si>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</si>
  <si>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</si>
  <si>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</si>
  <si>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</si>
  <si>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</si>
  <si>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</si>
  <si>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</si>
  <si>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</si>
  <si>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</si>
  <si>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</si>
  <si>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</si>
  <si>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</si>
  <si>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</si>
  <si>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</si>
  <si>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</si>
  <si>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</si>
  <si>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</si>
  <si>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</si>
  <si>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</si>
  <si>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</si>
  <si>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</si>
  <si>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</si>
  <si>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</si>
  <si>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</si>
  <si>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</si>
  <si>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</si>
  <si>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</si>
  <si>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</si>
  <si>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</si>
  <si>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</si>
  <si>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</si>
  <si>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</si>
  <si>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</si>
  <si>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</si>
  <si>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</si>
  <si>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</si>
  <si>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</si>
  <si>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</si>
  <si>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</si>
  <si>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</si>
  <si>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</si>
  <si>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</si>
  <si>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</si>
  <si>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</si>
  <si>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</si>
  <si>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</si>
  <si>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</si>
  <si>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</si>
  <si>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</si>
  <si>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</si>
  <si>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</si>
  <si>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</si>
  <si>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</si>
  <si>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</si>
  <si>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</si>
  <si>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</si>
  <si>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</si>
  <si>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</si>
  <si>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</si>
  <si>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</si>
  <si>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</si>
  <si>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</si>
  <si>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</si>
  <si>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</si>
  <si>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</si>
  <si>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</si>
  <si>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</si>
  <si>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</si>
  <si>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</si>
  <si>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</si>
  <si>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</si>
  <si>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</si>
  <si>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</si>
  <si>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</si>
  <si>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</si>
  <si>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</si>
  <si>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</si>
  <si>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</si>
  <si>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</si>
  <si>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</si>
  <si>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</si>
  <si>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</si>
  <si>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</si>
  <si>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</si>
  <si>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</si>
  <si>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</si>
  <si>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</si>
  <si>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</si>
  <si>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</si>
  <si>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</si>
  <si>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</si>
  <si>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</si>
  <si>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</si>
  <si>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</si>
  <si>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</si>
  <si>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</si>
  <si>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</si>
  <si>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</si>
  <si>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</si>
  <si>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</si>
  <si>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</si>
  <si>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</si>
  <si>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</si>
  <si>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</si>
  <si>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</si>
  <si>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</si>
  <si>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</si>
  <si>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</si>
  <si>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</si>
  <si>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</si>
  <si>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</si>
  <si>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</si>
  <si>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</si>
  <si>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</si>
  <si>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</si>
  <si>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</si>
  <si>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</si>
  <si>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</si>
  <si>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</si>
  <si>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</si>
  <si>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</si>
  <si>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</si>
  <si>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</si>
  <si>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</si>
  <si>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</si>
  <si>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</si>
  <si>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</si>
  <si>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</si>
  <si>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</si>
  <si>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</si>
  <si>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</si>
  <si>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</si>
  <si>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</si>
  <si>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</si>
  <si>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</si>
  <si>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</si>
  <si>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</si>
  <si>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</si>
  <si>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</si>
  <si>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</si>
  <si>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</si>
  <si>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</si>
  <si>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</si>
  <si>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</si>
  <si>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</si>
  <si>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</si>
  <si>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</si>
  <si>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</si>
  <si>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</si>
  <si>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</si>
  <si>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</si>
  <si>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</si>
  <si>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</si>
  <si>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</si>
  <si>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</si>
  <si>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</si>
  <si>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</si>
  <si>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</si>
  <si>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</si>
  <si>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</si>
  <si>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</si>
  <si>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</si>
  <si>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</si>
  <si>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</si>
  <si>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</si>
  <si>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</si>
  <si>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</si>
  <si>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</si>
  <si>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</si>
  <si>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</si>
  <si>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</si>
  <si>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</si>
  <si>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</si>
  <si>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</si>
  <si>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</si>
  <si>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</si>
  <si>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</si>
  <si>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</si>
  <si>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</si>
  <si>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</si>
  <si>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</si>
  <si>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</si>
  <si>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</si>
  <si>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</si>
  <si>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</si>
  <si>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</si>
  <si>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</si>
  <si>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</si>
  <si>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</si>
  <si>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</si>
  <si>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</si>
  <si>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</si>
  <si>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</si>
  <si>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</si>
  <si>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</si>
  <si>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</si>
  <si>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</si>
  <si>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</si>
  <si>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</si>
  <si>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</si>
  <si>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</si>
  <si>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</si>
  <si>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</si>
  <si>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</si>
  <si>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</si>
  <si>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</si>
  <si>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</si>
  <si>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</si>
  <si>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</si>
  <si>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</si>
  <si>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</si>
  <si>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</si>
  <si>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</si>
  <si>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</si>
  <si>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</si>
  <si>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</si>
  <si>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</si>
  <si>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</si>
  <si>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</si>
  <si>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</si>
  <si>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</si>
  <si>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</si>
  <si>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</si>
  <si>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</si>
  <si>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</si>
  <si>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</si>
  <si>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</si>
  <si>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</si>
  <si>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</si>
  <si>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</si>
  <si>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</si>
  <si>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</si>
  <si>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</si>
  <si>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</si>
  <si>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</si>
  <si>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</si>
  <si>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</si>
  <si>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</si>
  <si>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</si>
  <si>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</si>
  <si>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</si>
  <si>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</si>
  <si>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</si>
  <si>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</si>
  <si>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</si>
  <si>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</si>
  <si>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</si>
  <si>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</si>
  <si>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</si>
  <si>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</si>
  <si>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</si>
  <si>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</si>
  <si>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</si>
  <si>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</si>
  <si>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</si>
  <si>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</si>
  <si>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</si>
  <si>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</si>
  <si>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</si>
  <si>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</si>
  <si>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</si>
  <si>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</si>
  <si>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</si>
  <si>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</si>
  <si>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</si>
  <si>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</si>
  <si>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</si>
  <si>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</si>
  <si>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</si>
  <si>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</si>
  <si>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</si>
  <si>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</si>
  <si>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</si>
  <si>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</si>
  <si>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</si>
  <si>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</si>
  <si>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</si>
  <si>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</si>
  <si>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</si>
  <si>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</si>
  <si>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</si>
  <si>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</si>
  <si>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</si>
  <si>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</si>
  <si>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</si>
  <si>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</si>
  <si>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</si>
  <si>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</si>
  <si>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</si>
  <si>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</si>
  <si>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</si>
  <si>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</si>
  <si>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</si>
  <si>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</si>
  <si>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</si>
  <si>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</si>
  <si>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</si>
  <si>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</si>
  <si>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</si>
  <si>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</si>
  <si>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</si>
  <si>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</si>
  <si>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</si>
  <si>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</si>
  <si>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</si>
  <si>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</si>
  <si>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</si>
  <si>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</si>
  <si>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</si>
  <si>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</si>
  <si>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</si>
  <si>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</si>
  <si>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</si>
  <si>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</si>
  <si>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</si>
  <si>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</si>
  <si>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</si>
  <si>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</si>
  <si>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</si>
  <si>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</si>
  <si>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</si>
  <si>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</si>
  <si>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</si>
  <si>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</si>
  <si>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</si>
  <si>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</si>
  <si>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</si>
  <si>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</si>
  <si>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</si>
  <si>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</si>
  <si>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</si>
  <si>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</si>
  <si>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</si>
  <si>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</si>
  <si>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</si>
  <si>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</si>
  <si>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</si>
  <si>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</si>
  <si>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</si>
  <si>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</si>
  <si>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</si>
  <si>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</si>
  <si>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</si>
  <si>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</si>
  <si>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</si>
  <si>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</si>
  <si>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</si>
  <si>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</si>
  <si>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</si>
  <si>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</si>
  <si>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</si>
  <si>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</si>
  <si>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</si>
  <si>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</si>
  <si>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</si>
  <si>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</si>
  <si>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</si>
  <si>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</si>
  <si>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</si>
  <si>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</si>
  <si>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</si>
  <si>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</si>
  <si>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</si>
  <si>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</si>
  <si>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</si>
  <si>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</si>
  <si>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</si>
  <si>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</si>
  <si>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</si>
  <si>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</si>
  <si>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</si>
  <si>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</si>
  <si>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</si>
  <si>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</si>
  <si>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</si>
  <si>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</si>
  <si>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</si>
  <si>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</si>
  <si>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</si>
  <si>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</si>
  <si>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</si>
  <si>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</si>
  <si>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</si>
  <si>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</si>
  <si>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</si>
  <si>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</si>
  <si>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</si>
  <si>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</si>
  <si>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</si>
  <si>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</si>
  <si>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</si>
  <si>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</si>
  <si>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</si>
  <si>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</si>
  <si>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</si>
  <si>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</si>
  <si>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</si>
  <si>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</si>
  <si>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</si>
  <si>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</si>
  <si>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</si>
  <si>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</si>
  <si>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</si>
  <si>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</si>
  <si>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</si>
  <si>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</si>
  <si>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</si>
  <si>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</si>
  <si>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</si>
  <si>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</si>
  <si>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</si>
  <si>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</si>
  <si>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</si>
  <si>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</si>
  <si>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</si>
  <si>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</si>
  <si>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</si>
  <si>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</si>
  <si>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</si>
  <si>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</si>
  <si>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</si>
  <si>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</si>
  <si>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</si>
  <si>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</si>
  <si>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</si>
  <si>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</si>
  <si>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</si>
  <si>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</si>
  <si>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</si>
  <si>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</si>
  <si>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</si>
  <si>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</si>
  <si>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</si>
  <si>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</si>
  <si>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</si>
  <si>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</si>
  <si>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</si>
  <si>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</si>
  <si>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</si>
  <si>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</si>
  <si>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</si>
  <si>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</si>
  <si>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</si>
  <si>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</si>
  <si>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</si>
  <si>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</si>
  <si>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</si>
  <si>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</si>
  <si>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</si>
  <si>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</si>
  <si>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</si>
  <si>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</si>
  <si>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</si>
  <si>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</si>
  <si>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</si>
  <si>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</si>
  <si>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</si>
  <si>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</si>
  <si>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</si>
  <si>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</si>
  <si>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</si>
  <si>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</si>
  <si>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</si>
  <si>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</si>
  <si>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</si>
  <si>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</si>
  <si>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</si>
  <si>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</si>
  <si>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</si>
  <si>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</si>
  <si>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</si>
  <si>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</si>
  <si>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</si>
  <si>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</si>
  <si>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</si>
  <si>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</si>
  <si>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</si>
  <si>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</si>
  <si>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</si>
  <si>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</si>
  <si>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</si>
  <si>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</si>
  <si>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</si>
  <si>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</si>
  <si>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</si>
  <si>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</si>
  <si>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</si>
  <si>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</si>
  <si>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</si>
  <si>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</si>
  <si>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</si>
  <si>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</si>
  <si>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</si>
  <si>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</si>
  <si>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</si>
  <si>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</si>
  <si>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</si>
  <si>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</si>
  <si>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</si>
  <si>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</si>
  <si>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</si>
  <si>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</si>
  <si>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</si>
  <si>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</si>
  <si>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</si>
  <si>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</si>
  <si>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</si>
  <si>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</si>
  <si>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</si>
  <si>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</si>
  <si>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</si>
  <si>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</si>
  <si>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</si>
  <si>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</si>
  <si>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</si>
  <si>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</si>
  <si>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</si>
  <si>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</si>
  <si>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</si>
  <si>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</si>
  <si>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</si>
  <si>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</si>
  <si>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</si>
  <si>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</si>
  <si>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</si>
  <si>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</si>
  <si>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</si>
  <si>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</si>
  <si>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</si>
  <si>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</si>
  <si>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</si>
  <si>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</si>
  <si>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</si>
  <si>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</si>
  <si>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</si>
  <si>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</si>
  <si>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</si>
  <si>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</si>
  <si>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</si>
  <si>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</si>
  <si>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</si>
  <si>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</si>
  <si>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</si>
  <si>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</si>
  <si>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</si>
  <si>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</si>
  <si>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</si>
  <si>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</si>
  <si>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</si>
  <si>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</si>
  <si>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</si>
  <si>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</si>
  <si>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</si>
  <si>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</si>
  <si>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</si>
  <si>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</si>
  <si>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</si>
  <si>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</si>
  <si>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</si>
  <si>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</si>
  <si>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</si>
  <si>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</si>
  <si>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</si>
  <si>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</si>
  <si>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</si>
  <si>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</si>
  <si>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</si>
  <si>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</si>
  <si>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</si>
  <si>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</si>
  <si>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</si>
  <si>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</si>
  <si>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</si>
  <si>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</si>
  <si>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</si>
  <si>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</si>
  <si>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</si>
  <si>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</si>
  <si>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</si>
  <si>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</si>
  <si>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</si>
  <si>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</si>
  <si>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</si>
  <si>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</si>
  <si>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</si>
  <si>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</si>
  <si>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</si>
  <si>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</si>
  <si>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</si>
  <si>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</si>
  <si>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</si>
  <si>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</si>
  <si>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</si>
  <si>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</si>
  <si>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</si>
  <si>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</si>
  <si>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</si>
  <si>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</si>
  <si>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</si>
  <si>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</si>
  <si>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</si>
  <si>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</si>
  <si>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</si>
  <si>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</si>
  <si>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</si>
  <si>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</si>
  <si>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</si>
  <si>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</si>
  <si>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</si>
  <si>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</si>
  <si>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</si>
  <si>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</si>
  <si>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</si>
  <si>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</si>
  <si>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</si>
  <si>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</si>
  <si>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</si>
  <si>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</si>
  <si>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</si>
  <si>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</si>
  <si>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</si>
  <si>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</si>
  <si>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</si>
  <si>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</si>
  <si>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</si>
  <si>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</si>
  <si>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</si>
  <si>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</si>
  <si>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</si>
  <si>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</si>
  <si>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</si>
  <si>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</si>
  <si>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</si>
  <si>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</si>
  <si>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</si>
  <si>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</si>
  <si>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</si>
  <si>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</si>
  <si>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</si>
  <si>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</si>
  <si>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</si>
  <si>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</si>
  <si>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</si>
  <si>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</si>
  <si>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</si>
  <si>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</si>
  <si>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</si>
  <si>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</si>
  <si>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</si>
  <si>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</si>
  <si>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</si>
  <si>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</si>
  <si>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</si>
  <si>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</si>
  <si>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</si>
  <si>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</si>
  <si>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</si>
  <si>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</si>
  <si>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</si>
  <si>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</si>
  <si>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</si>
  <si>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</si>
  <si>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</si>
  <si>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</si>
  <si>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</si>
  <si>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</si>
  <si>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</si>
  <si>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</si>
  <si>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</si>
  <si>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</si>
  <si>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</si>
  <si>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</si>
  <si>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</si>
  <si>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</si>
  <si>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</si>
  <si>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</si>
  <si>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</si>
  <si>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</si>
  <si>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</si>
  <si>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</si>
  <si>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</si>
  <si>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</si>
  <si>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</si>
  <si>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</si>
  <si>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</si>
  <si>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</si>
  <si>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</si>
  <si>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</si>
  <si>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</si>
  <si>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</si>
  <si>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</si>
  <si>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</si>
  <si>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</si>
  <si>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</si>
  <si>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</si>
  <si>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</si>
  <si>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</si>
  <si>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</si>
  <si>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</si>
  <si>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</si>
  <si>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</si>
  <si>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</si>
  <si>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</si>
  <si>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</si>
  <si>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</si>
  <si>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</si>
  <si>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</si>
  <si>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</si>
  <si>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</si>
  <si>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</si>
  <si>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</si>
  <si>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</si>
  <si>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</si>
  <si>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</si>
  <si>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</si>
  <si>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</si>
  <si>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</si>
  <si>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</si>
  <si>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</si>
  <si>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</si>
  <si>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</si>
  <si>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</si>
  <si>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</si>
  <si>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</si>
  <si>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</si>
  <si>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</si>
  <si>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</si>
  <si>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</si>
  <si>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</si>
  <si>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</si>
  <si>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</si>
  <si>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</si>
  <si>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</si>
  <si>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</si>
  <si>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</si>
  <si>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</si>
  <si>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</si>
  <si>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</si>
  <si>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</si>
  <si>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</si>
  <si>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</si>
  <si>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</si>
  <si>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</si>
  <si>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</si>
  <si>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</si>
  <si>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</si>
  <si>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</si>
  <si>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</si>
  <si>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</si>
  <si>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</si>
  <si>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</si>
  <si>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</si>
  <si>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</si>
  <si>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</si>
  <si>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</si>
  <si>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</si>
  <si>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</si>
  <si>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</si>
  <si>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</si>
  <si>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</si>
  <si>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</si>
  <si>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</si>
  <si>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</si>
  <si>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</si>
  <si>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</si>
  <si>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</si>
  <si>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</si>
  <si>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</si>
  <si>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</si>
  <si>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</si>
  <si>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</si>
  <si>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</si>
  <si>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</si>
  <si>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</si>
  <si>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</si>
  <si>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</si>
  <si>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</si>
  <si>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</si>
  <si>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</si>
  <si>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</si>
  <si>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</si>
  <si>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</si>
  <si>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</si>
  <si>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</si>
  <si>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</si>
  <si>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</si>
  <si>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</si>
  <si>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</si>
  <si>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</si>
  <si>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</si>
  <si>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</si>
  <si>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</si>
  <si>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</si>
  <si>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</si>
  <si>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</si>
  <si>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</si>
  <si>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</si>
  <si>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</si>
  <si>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</si>
  <si>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</si>
  <si>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</si>
  <si>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</si>
  <si>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</si>
  <si>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</si>
  <si>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</si>
  <si>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</si>
  <si>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</si>
  <si>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</si>
  <si>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</si>
  <si>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</si>
  <si>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</si>
  <si>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</si>
  <si>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</si>
  <si>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</si>
  <si>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</si>
  <si>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</si>
  <si>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</si>
  <si>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</si>
  <si>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</si>
  <si>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</si>
  <si>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</si>
  <si>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</si>
  <si>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</si>
  <si>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</si>
  <si>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</si>
  <si>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</si>
  <si>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</si>
  <si>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</si>
  <si>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</si>
  <si>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</si>
  <si>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</si>
  <si>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</si>
  <si>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</si>
  <si>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</si>
  <si>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</si>
  <si>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</si>
  <si>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</si>
  <si>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</si>
  <si>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</si>
  <si>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</si>
  <si>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</si>
  <si>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</si>
  <si>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</si>
  <si>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</si>
  <si>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</si>
  <si>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</si>
  <si>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</si>
  <si>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</si>
  <si>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</si>
  <si>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</si>
  <si>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</si>
  <si>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</si>
  <si>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</si>
  <si>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</si>
  <si>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</si>
  <si>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</si>
  <si>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</si>
  <si>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</si>
  <si>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</si>
  <si>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</si>
  <si>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</si>
  <si>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</si>
  <si>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</si>
  <si>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</si>
  <si>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</si>
  <si>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</si>
  <si>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</si>
  <si>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</si>
  <si>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</si>
  <si>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</si>
  <si>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</si>
  <si>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</si>
  <si>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</si>
  <si>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</si>
  <si>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</si>
  <si>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</si>
  <si>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</si>
  <si>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</si>
  <si>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</si>
  <si>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</si>
  <si>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</si>
  <si>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</si>
  <si>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</si>
  <si>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</si>
  <si>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</si>
  <si>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</si>
  <si>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</si>
  <si>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</si>
  <si>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</si>
  <si>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</si>
  <si>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</si>
  <si>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</si>
  <si>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</si>
  <si>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</si>
  <si>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</si>
  <si>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</si>
  <si>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</si>
  <si>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</si>
  <si>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</si>
  <si>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</si>
  <si>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</si>
  <si>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</si>
  <si>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</si>
  <si>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</si>
  <si>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</si>
  <si>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</si>
  <si>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</si>
  <si>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</si>
  <si>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</si>
  <si>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</si>
  <si>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</si>
  <si>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</si>
  <si>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</si>
  <si>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</si>
  <si>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</si>
  <si>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</si>
  <si>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</si>
  <si>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</si>
  <si>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</si>
  <si>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</si>
  <si>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</si>
  <si>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</si>
  <si>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</si>
  <si>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</si>
  <si>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</si>
  <si>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</si>
  <si>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</si>
  <si>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</si>
  <si>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</si>
  <si>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</si>
  <si>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</si>
  <si>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</si>
  <si>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</si>
  <si>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</si>
  <si>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</si>
  <si>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</si>
  <si>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</si>
  <si>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</si>
  <si>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</si>
  <si>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</si>
  <si>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</si>
  <si>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</si>
  <si>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</si>
  <si>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</si>
  <si>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</si>
  <si>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</si>
  <si>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</si>
  <si>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</si>
  <si>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</si>
  <si>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</si>
  <si>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</si>
  <si>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</si>
  <si>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</si>
  <si>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</si>
  <si>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</si>
  <si>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</si>
  <si>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</si>
  <si>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</si>
  <si>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</si>
  <si>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</si>
  <si>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</si>
  <si>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</si>
  <si>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</si>
  <si>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</si>
  <si>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</si>
  <si>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</si>
  <si>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</si>
  <si>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</si>
  <si>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</si>
  <si>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</si>
  <si>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</si>
  <si>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</si>
  <si>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</si>
  <si>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</si>
  <si>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</si>
  <si>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</si>
  <si>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</si>
  <si>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</si>
  <si>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</si>
  <si>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</si>
  <si>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</si>
  <si>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</si>
  <si>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</si>
  <si>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</si>
  <si>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</si>
  <si>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</si>
  <si>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</si>
  <si>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</si>
  <si>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</si>
  <si>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</si>
  <si>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</si>
  <si>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</si>
  <si>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</si>
  <si>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</si>
  <si>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</si>
  <si>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</si>
  <si>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</si>
  <si>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</si>
  <si>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</si>
  <si>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</si>
  <si>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</si>
  <si>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</si>
  <si>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</si>
  <si>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</si>
  <si>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</si>
  <si>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</si>
  <si>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</si>
  <si>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</si>
  <si>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</si>
  <si>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</si>
  <si>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</si>
  <si>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</si>
  <si>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</si>
  <si>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</si>
  <si>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</si>
  <si>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</si>
  <si>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</si>
  <si>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</si>
  <si>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</si>
  <si>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</si>
  <si>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</si>
  <si>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</si>
  <si>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</si>
  <si>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</si>
  <si>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</si>
  <si>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</si>
  <si>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</si>
  <si>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</si>
  <si>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</si>
  <si>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</si>
  <si>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</si>
  <si>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</si>
  <si>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</si>
  <si>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</si>
  <si>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</si>
  <si>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</si>
  <si>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</si>
  <si>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</si>
  <si>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</si>
  <si>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</si>
  <si>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</si>
  <si>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</si>
  <si>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</si>
  <si>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</si>
  <si>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</si>
  <si>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</si>
  <si>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</si>
  <si>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</si>
  <si>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</si>
  <si>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</si>
  <si>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</si>
  <si>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</si>
  <si>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</si>
  <si>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</si>
  <si>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</si>
  <si>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</si>
  <si>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</si>
  <si>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</si>
  <si>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</si>
  <si>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</si>
  <si>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</si>
  <si>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</si>
  <si>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</si>
  <si>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</si>
  <si>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</si>
  <si>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</si>
  <si>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</si>
  <si>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</si>
  <si>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</si>
  <si>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</si>
  <si>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</si>
  <si>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</si>
  <si>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</si>
  <si>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</si>
  <si>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</si>
  <si>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</si>
  <si>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</si>
  <si>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</si>
  <si>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</si>
  <si>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</si>
  <si>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</si>
  <si>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</si>
  <si>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</si>
  <si>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</si>
  <si>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</si>
  <si>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</si>
  <si>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</si>
  <si>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</si>
  <si>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</si>
  <si>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</si>
  <si>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</si>
  <si>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</si>
  <si>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</si>
  <si>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</si>
  <si>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</si>
  <si>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</si>
  <si>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</si>
  <si>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</si>
  <si>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</si>
  <si>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</si>
  <si>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</si>
  <si>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</si>
  <si>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</si>
  <si>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</si>
  <si>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</si>
  <si>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</si>
  <si>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</si>
  <si>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</si>
  <si>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</si>
  <si>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</si>
  <si>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</si>
  <si>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</si>
  <si>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</si>
  <si>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</si>
  <si>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</si>
  <si>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</si>
  <si>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</si>
  <si>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</si>
  <si>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</si>
  <si>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</si>
  <si>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</si>
  <si>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</si>
  <si>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</si>
  <si>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</si>
  <si>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</si>
  <si>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</si>
  <si>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</si>
  <si>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</si>
  <si>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</si>
  <si>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</si>
  <si>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</si>
  <si>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</si>
  <si>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</si>
  <si>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</si>
  <si>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</si>
  <si>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</si>
  <si>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</si>
  <si>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</si>
  <si>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</si>
  <si>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</si>
  <si>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</si>
  <si>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</si>
  <si>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</si>
  <si>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</si>
  <si>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</si>
  <si>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</si>
  <si>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</si>
  <si>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</si>
  <si>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</si>
  <si>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</si>
  <si>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</si>
  <si>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</si>
  <si>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</si>
  <si>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</si>
  <si>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</si>
  <si>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</si>
  <si>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</si>
  <si>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</si>
  <si>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</si>
  <si>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</si>
  <si>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</si>
  <si>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</si>
  <si>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</si>
  <si>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</si>
  <si>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</si>
  <si>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</si>
  <si>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</si>
  <si>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</si>
  <si>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</si>
  <si>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</si>
  <si>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</si>
  <si>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</si>
  <si>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</si>
  <si>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</si>
  <si>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</si>
  <si>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</si>
  <si>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</si>
  <si>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</si>
  <si>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</si>
  <si>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</si>
  <si>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</si>
  <si>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</si>
  <si>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</si>
  <si>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</si>
  <si>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</si>
  <si>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</si>
  <si>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</si>
  <si>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</si>
  <si>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</si>
  <si>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</si>
  <si>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</si>
  <si>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</si>
  <si>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</si>
  <si>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</si>
  <si>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</si>
  <si>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</si>
  <si>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</si>
  <si>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</si>
  <si>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</si>
  <si>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</si>
  <si>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</si>
  <si>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</si>
  <si>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</si>
  <si>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</si>
  <si>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</si>
  <si>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</si>
  <si>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</si>
  <si>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</si>
  <si>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</si>
  <si>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</si>
  <si>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</si>
  <si>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</si>
  <si>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</si>
  <si>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</si>
  <si>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</si>
  <si>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</si>
  <si>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</si>
  <si>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</si>
  <si>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</si>
  <si>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</si>
  <si>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</si>
  <si>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</si>
  <si>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</si>
  <si>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</si>
  <si>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</si>
  <si>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</si>
  <si>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</si>
  <si>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</si>
  <si>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</si>
  <si>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</si>
  <si>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</si>
  <si>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</si>
  <si>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</si>
  <si>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</si>
  <si>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</si>
  <si>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</si>
  <si>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</si>
  <si>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</si>
  <si>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</si>
  <si>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</si>
  <si>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</si>
  <si>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</si>
  <si>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</si>
  <si>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</si>
  <si>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</si>
  <si>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</si>
  <si>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</si>
  <si>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</si>
  <si>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</si>
  <si>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</si>
  <si>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</si>
  <si>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</si>
  <si>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</si>
  <si>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</si>
  <si>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</si>
  <si>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</si>
  <si>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</si>
  <si>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</si>
  <si>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</si>
  <si>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</si>
  <si>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</si>
  <si>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</si>
  <si>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</si>
  <si>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</si>
  <si>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</si>
  <si>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</si>
  <si>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</si>
  <si>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</si>
  <si>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</si>
  <si>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</si>
  <si>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</si>
  <si>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</si>
  <si>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</si>
  <si>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</si>
  <si>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</si>
  <si>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</si>
  <si>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</si>
  <si>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</si>
  <si>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</si>
  <si>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</si>
  <si>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</si>
  <si>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</si>
  <si>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</si>
  <si>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</si>
  <si>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</si>
  <si>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</si>
  <si>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</si>
  <si>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</si>
  <si>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</si>
  <si>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</si>
  <si>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</si>
  <si>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</si>
  <si>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</si>
  <si>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</si>
  <si>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</si>
  <si>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</si>
  <si>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</si>
  <si>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</si>
  <si>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</si>
  <si>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</si>
  <si>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</si>
  <si>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</si>
  <si>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</si>
  <si>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</si>
  <si>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</si>
  <si>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</si>
  <si>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</si>
  <si>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</si>
  <si>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</si>
  <si>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</si>
  <si>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</si>
  <si>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</si>
  <si>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</si>
  <si>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</si>
  <si>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</si>
  <si>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</si>
  <si>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</si>
  <si>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</si>
  <si>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</si>
  <si>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</si>
  <si>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</si>
  <si>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</si>
  <si>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</si>
  <si>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</si>
  <si>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</si>
  <si>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</si>
  <si>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</si>
  <si>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</si>
  <si>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</si>
  <si>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</si>
  <si>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</si>
  <si>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</si>
  <si>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</si>
  <si>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</si>
  <si>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</si>
  <si>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</si>
  <si>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</si>
  <si>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</si>
  <si>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</si>
  <si>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</si>
  <si>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</si>
  <si>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</si>
  <si>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</si>
  <si>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</si>
  <si>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</si>
  <si>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</si>
  <si>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</si>
  <si>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</si>
  <si>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</si>
  <si>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</si>
  <si>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</si>
  <si>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</si>
  <si>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</si>
  <si>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</si>
  <si>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</si>
  <si>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</si>
  <si>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</si>
  <si>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</si>
  <si>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</si>
  <si>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</si>
  <si>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</si>
  <si>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</si>
  <si>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</si>
  <si>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</si>
  <si>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</si>
  <si>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</si>
  <si>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</si>
  <si>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</si>
  <si>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</si>
  <si>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</si>
  <si>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</si>
  <si>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</si>
  <si>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</si>
  <si>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</si>
  <si>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</si>
  <si>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</si>
  <si>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</si>
  <si>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</si>
  <si>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</si>
  <si>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</si>
  <si>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</si>
  <si>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</si>
  <si>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</si>
  <si>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</si>
  <si>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</si>
  <si>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</si>
  <si>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</si>
  <si>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</si>
  <si>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</si>
  <si>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</si>
  <si>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</si>
  <si>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</si>
  <si>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</si>
  <si>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</si>
  <si>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</si>
  <si>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</si>
  <si>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</si>
  <si>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</si>
  <si>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</si>
  <si>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</si>
  <si>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</si>
  <si>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</si>
  <si>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</si>
  <si>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</si>
  <si>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</si>
  <si>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</si>
  <si>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</si>
  <si>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</si>
  <si>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</si>
  <si>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</si>
  <si>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</si>
  <si>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</si>
  <si>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</si>
  <si>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</si>
  <si>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</si>
  <si>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</si>
  <si>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</si>
  <si>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</si>
  <si>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</si>
  <si>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</si>
  <si>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</si>
  <si>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</si>
  <si>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</si>
  <si>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</si>
  <si>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</si>
  <si>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</si>
  <si>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</si>
  <si>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</si>
  <si>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</si>
  <si>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</si>
  <si>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</si>
  <si>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</si>
  <si>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</si>
  <si>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</si>
  <si>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</si>
  <si>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</si>
  <si>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</si>
  <si>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</si>
  <si>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</si>
  <si>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</si>
  <si>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</si>
  <si>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</si>
  <si>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</si>
  <si>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</si>
  <si>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</si>
  <si>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</si>
  <si>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</si>
  <si>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</si>
  <si>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</si>
  <si>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</si>
  <si>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</si>
  <si>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</si>
  <si>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</si>
  <si>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</si>
  <si>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</si>
  <si>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</si>
  <si>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</si>
  <si>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</si>
  <si>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</si>
  <si>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</si>
  <si>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</si>
  <si>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</si>
  <si>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</si>
  <si>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</si>
  <si>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</si>
  <si>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</si>
  <si>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</si>
  <si>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</si>
  <si>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</si>
  <si>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</si>
  <si>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</si>
  <si>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</si>
  <si>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</si>
  <si>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</si>
  <si>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</si>
  <si>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</si>
  <si>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</si>
  <si>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</si>
  <si>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</si>
  <si>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</si>
  <si>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</si>
  <si>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</si>
  <si>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</si>
  <si>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</si>
  <si>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</si>
  <si>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</si>
  <si>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</si>
  <si>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</si>
  <si>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</si>
  <si>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</si>
  <si>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</si>
  <si>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</si>
  <si>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</si>
  <si>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</si>
  <si>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</si>
  <si>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</si>
  <si>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</si>
  <si>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</si>
  <si>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</si>
  <si>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</si>
  <si>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</si>
  <si>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</si>
  <si>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</si>
  <si>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</si>
  <si>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</si>
  <si>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</si>
  <si>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</si>
  <si>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</si>
  <si>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</si>
  <si>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</si>
  <si>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</si>
  <si>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</si>
  <si>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</si>
  <si>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</si>
  <si>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</si>
  <si>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</si>
  <si>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</si>
  <si>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</si>
  <si>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</si>
  <si>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</si>
  <si>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</si>
  <si>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</si>
  <si>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</si>
  <si>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</si>
  <si>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</si>
  <si>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</si>
  <si>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</si>
  <si>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</si>
  <si>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</si>
  <si>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</si>
  <si>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</si>
  <si>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</si>
  <si>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</si>
  <si>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</si>
  <si>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</si>
  <si>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</si>
  <si>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</si>
  <si>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</si>
  <si>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</si>
  <si>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</si>
  <si>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</si>
  <si>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</si>
  <si>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</si>
  <si>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</si>
  <si>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</si>
  <si>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</si>
  <si>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</si>
  <si>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</si>
  <si>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</si>
  <si>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</si>
  <si>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</si>
  <si>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</si>
  <si>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</si>
  <si>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</si>
  <si>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</si>
  <si>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</si>
  <si>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</si>
  <si>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</si>
  <si>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</si>
  <si>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</si>
  <si>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</si>
  <si>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</si>
  <si>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</si>
  <si>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</si>
  <si>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</si>
  <si>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</si>
  <si>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</si>
  <si>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</si>
  <si>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</si>
  <si>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</si>
  <si>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</si>
  <si>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</si>
  <si>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</si>
  <si>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</si>
  <si>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</si>
  <si>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</si>
  <si>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</si>
  <si>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</si>
  <si>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</si>
  <si>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</si>
  <si>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</si>
  <si>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</si>
  <si>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</si>
  <si>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</si>
  <si>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</si>
  <si>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</si>
  <si>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</si>
  <si>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</si>
  <si>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</si>
  <si>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</si>
  <si>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</si>
  <si>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</si>
  <si>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</si>
  <si>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</si>
  <si>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</si>
  <si>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</si>
  <si>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</si>
  <si>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</si>
  <si>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</si>
  <si>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</si>
  <si>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</si>
  <si>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</si>
  <si>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</si>
  <si>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</si>
  <si>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</si>
  <si>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</si>
  <si>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</si>
  <si>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</si>
  <si>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</si>
  <si>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</si>
  <si>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</si>
  <si>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</si>
  <si>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</si>
  <si>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</si>
  <si>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</si>
  <si>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</si>
  <si>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</si>
  <si>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</si>
  <si>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</si>
  <si>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</si>
  <si>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</si>
  <si>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</si>
  <si>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</si>
  <si>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</si>
  <si>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</si>
  <si>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</si>
  <si>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</si>
  <si>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</si>
  <si>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</si>
  <si>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</si>
  <si>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</si>
  <si>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</si>
  <si>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</si>
  <si>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</si>
  <si>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</si>
  <si>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</si>
  <si>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</si>
  <si>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</si>
  <si>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</si>
  <si>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</si>
  <si>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</si>
  <si>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</si>
  <si>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</si>
  <si>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</si>
  <si>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</si>
  <si>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</si>
  <si>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</si>
  <si>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</si>
  <si>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</si>
  <si>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</si>
  <si>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</si>
  <si>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</si>
  <si>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</si>
  <si>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</si>
  <si>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</si>
  <si>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</si>
  <si>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</si>
  <si>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</si>
  <si>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</si>
  <si>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</si>
  <si>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</si>
  <si>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</si>
  <si>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</si>
  <si>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</si>
  <si>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</si>
  <si>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</si>
  <si>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</si>
  <si>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</si>
  <si>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</si>
  <si>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</si>
  <si>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</si>
  <si>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</si>
  <si>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</si>
  <si>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</si>
  <si>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</si>
  <si>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</si>
  <si>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</si>
  <si>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</si>
  <si>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</si>
  <si>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</si>
  <si>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</si>
  <si>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</si>
  <si>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</si>
  <si>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</si>
  <si>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</si>
  <si>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</si>
  <si>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</si>
  <si>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</si>
  <si>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</si>
  <si>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</si>
  <si>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</si>
  <si>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</si>
  <si>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</si>
  <si>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</si>
  <si>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</si>
  <si>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</si>
  <si>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</si>
  <si>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</si>
  <si>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</si>
  <si>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</si>
  <si>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</si>
  <si>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</si>
  <si>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</si>
  <si>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</si>
  <si>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</si>
  <si>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</si>
  <si>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</si>
  <si>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</si>
  <si>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</si>
  <si>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</si>
  <si>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</si>
  <si>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</si>
  <si>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</si>
  <si>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</si>
  <si>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</si>
  <si>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</si>
  <si>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</si>
  <si>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</si>
  <si>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</si>
  <si>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</si>
  <si>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</si>
  <si>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</si>
  <si>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</si>
  <si>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</si>
  <si>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</si>
  <si>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</si>
  <si>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</si>
  <si>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r>
      <t>Area With Packing Density Applied(km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</si>
  <si>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EPPWin_01_ON</t>
    <phoneticPr fontId="7" type="noConversion"/>
  </si>
  <si>
    <t>EPPWin_02_ON</t>
  </si>
  <si>
    <t>EPPWin_03_ON</t>
  </si>
  <si>
    <t>New Power Plant - Onshore Wind - Connection Cost Level  01</t>
    <phoneticPr fontId="7" type="noConversion"/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</si>
  <si>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</si>
  <si>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</si>
  <si>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</si>
  <si>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</si>
  <si>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EPPWin_04_ON</t>
  </si>
  <si>
    <t>EPPWin_05_ON</t>
  </si>
  <si>
    <t>Capacity</t>
    <phoneticPr fontId="7" type="noConversion"/>
  </si>
  <si>
    <t>Cost Range</t>
    <phoneticPr fontId="7" type="noConversion"/>
  </si>
  <si>
    <t>Total Connection Cost</t>
    <phoneticPr fontId="7" type="noConversion"/>
  </si>
  <si>
    <t>Connection Cost Million E/Kw</t>
    <phoneticPr fontId="7" type="noConversion"/>
  </si>
  <si>
    <t>Connection Cost (Euro/kW)</t>
    <phoneticPr fontId="7" type="noConversion"/>
  </si>
  <si>
    <t>Investment Cost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</si>
</sst>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Te\x\t"/>
    <numFmt numFmtId="165" formatCode="0.000"/>
    <numFmt numFmtId="166" formatCode="&quot;€&quot;#,##0"/>
  </numFmts>
  <fonts count="28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sz val="9"/>
      <name val="Calibri"/>
      <family val="3"/>
      <charset val="134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vertAlign val="super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1">
    <xf numFmtId="0" fontId="0" fillId="0" borderId="0"/>
    <xf numFmtId="0" fontId="3" fillId="4" borderId="0" applyNumberFormat="0" applyBorder="0" applyAlignment="0" applyProtection="0"/>
    <xf numFmtId="0" fontId="8" fillId="0" borderId="0" applyNumberFormat="0" applyFill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8" borderId="10" applyNumberFormat="0" applyAlignment="0" applyProtection="0">
      <alignment vertical="center"/>
    </xf>
    <xf numFmtId="0" fontId="16" fillId="9" borderId="11" applyNumberFormat="0" applyAlignment="0" applyProtection="0">
      <alignment vertical="center"/>
    </xf>
    <xf numFmtId="0" fontId="17" fillId="9" borderId="10" applyNumberFormat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10" borderId="13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74">
    <xf numFmtId="0" fontId="0" fillId="0" borderId="0" xfId="0"/>
    <xf numFmtId="0" fontId="0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164" fontId="3" fillId="4" borderId="0" xfId="1" applyNumberFormat="1" applyFont="1" applyAlignment="1">
      <alignment vertical="center"/>
    </xf>
    <xf numFmtId="0" fontId="5" fillId="2" borderId="1" xfId="0" applyFont="1" applyFill="1" applyBorder="1" applyAlignment="1">
      <alignment vertical="center"/>
    </xf>
    <xf numFmtId="164" fontId="5" fillId="2" borderId="2" xfId="0" applyNumberFormat="1" applyFont="1" applyFill="1" applyBorder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Font="1" applyFill="1"/>
    <xf numFmtId="164" fontId="4" fillId="0" borderId="0" xfId="0" applyNumberFormat="1" applyFont="1" applyAlignment="1">
      <alignment vertical="center"/>
    </xf>
    <xf numFmtId="164" fontId="0" fillId="0" borderId="0" xfId="0" applyNumberFormat="1" applyFont="1" applyAlignment="1">
      <alignment vertical="center"/>
    </xf>
    <xf numFmtId="164" fontId="6" fillId="3" borderId="2" xfId="0" applyNumberFormat="1" applyFont="1" applyFill="1" applyBorder="1" applyAlignment="1">
      <alignment horizontal="left" vertical="center" wrapText="1"/>
    </xf>
    <xf numFmtId="0" fontId="6" fillId="3" borderId="4" xfId="0" applyFont="1" applyFill="1" applyBorder="1" applyAlignment="1">
      <alignment vertical="center"/>
    </xf>
    <xf numFmtId="0" fontId="0" fillId="0" borderId="0" xfId="0"/>
    <xf numFmtId="0" fontId="6" fillId="3" borderId="3" xfId="0" applyFont="1" applyFill="1" applyBorder="1" applyAlignment="1">
      <alignment horizontal="left" vertical="center" wrapText="1"/>
    </xf>
    <xf numFmtId="0" fontId="6" fillId="3" borderId="3" xfId="0" applyFont="1" applyFill="1" applyBorder="1" applyAlignment="1">
      <alignment vertical="center" wrapText="1"/>
    </xf>
    <xf numFmtId="0" fontId="6" fillId="3" borderId="6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5" fillId="2" borderId="2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6" fillId="3" borderId="3" xfId="0" applyFont="1" applyFill="1" applyBorder="1" applyAlignment="1">
      <alignment horizontal="center" vertical="center" wrapText="1"/>
    </xf>
    <xf numFmtId="1" fontId="0" fillId="0" borderId="0" xfId="0" applyNumberFormat="1"/>
    <xf numFmtId="165" fontId="0" fillId="0" borderId="0" xfId="0" applyNumberFormat="1"/>
    <xf numFmtId="165" fontId="0" fillId="34" borderId="0" xfId="0" applyNumberFormat="1" applyFill="1" applyAlignment="1">
      <alignment wrapText="1"/>
    </xf>
    <xf numFmtId="165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34" borderId="0" xfId="0" applyNumberFormat="1" applyFill="1" applyAlignment="1">
      <alignment horizontal="center" wrapText="1"/>
    </xf>
    <xf numFmtId="166" fontId="0" fillId="34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" fontId="26" fillId="0" borderId="0" xfId="0" applyNumberFormat="1" applyFont="1"/>
    <xf numFmtId="0" fontId="26" fillId="0" borderId="0" xfId="0" applyFont="1"/>
    <xf numFmtId="165" fontId="26" fillId="0" borderId="0" xfId="0" applyNumberFormat="1" applyFont="1"/>
    <xf numFmtId="165" fontId="26" fillId="34" borderId="0" xfId="0" applyNumberFormat="1" applyFont="1" applyFill="1"/>
    <xf numFmtId="0" fontId="26" fillId="0" borderId="0" xfId="0" applyFont="1" applyAlignment="1">
      <alignment wrapText="1"/>
    </xf>
    <xf numFmtId="166" fontId="26" fillId="34" borderId="0" xfId="0" applyNumberFormat="1" applyFont="1" applyFill="1" applyAlignment="1">
      <alignment wrapText="1"/>
    </xf>
    <xf numFmtId="166" fontId="0" fillId="34" borderId="0" xfId="0" applyNumberFormat="1" applyFill="1"/>
    <xf numFmtId="2" fontId="0" fillId="0" borderId="0" xfId="0" applyNumberFormat="1"/>
    <xf numFmtId="3" fontId="0" fillId="0" borderId="0" xfId="0" applyNumberFormat="1"/>
    <xf numFmtId="1" fontId="0" fillId="35" borderId="0" xfId="0" applyNumberFormat="1" applyFill="1"/>
    <xf numFmtId="0" fontId="0" fillId="35" borderId="0" xfId="0" applyFill="1"/>
    <xf numFmtId="165" fontId="0" fillId="35" borderId="0" xfId="0" applyNumberFormat="1" applyFill="1"/>
    <xf numFmtId="165" fontId="26" fillId="35" borderId="0" xfId="0" applyNumberFormat="1" applyFont="1" applyFill="1"/>
    <xf numFmtId="0" fontId="26" fillId="35" borderId="0" xfId="0" applyFont="1" applyFill="1" applyAlignment="1">
      <alignment wrapText="1"/>
    </xf>
    <xf numFmtId="0" fontId="0" fillId="35" borderId="0" xfId="0" applyFill="1" applyAlignment="1">
      <alignment vertical="center"/>
    </xf>
    <xf numFmtId="166" fontId="0" fillId="35" borderId="0" xfId="0" applyNumberFormat="1" applyFill="1"/>
    <xf numFmtId="2" fontId="0" fillId="35" borderId="0" xfId="0" applyNumberFormat="1" applyFill="1"/>
    <xf numFmtId="0" fontId="26" fillId="35" borderId="0" xfId="0" applyFont="1" applyFill="1"/>
    <xf numFmtId="165" fontId="0" fillId="34" borderId="0" xfId="0" applyNumberFormat="1" applyFill="1"/>
    <xf numFmtId="166" fontId="26" fillId="34" borderId="0" xfId="0" applyNumberFormat="1" applyFont="1" applyFill="1"/>
    <xf numFmtId="0" fontId="27" fillId="0" borderId="0" xfId="0" applyFont="1"/>
    <xf numFmtId="0" fontId="27" fillId="0" borderId="16" xfId="0" applyFont="1" applyBorder="1"/>
    <xf numFmtId="0" fontId="27" fillId="0" borderId="15" xfId="0" applyFont="1" applyBorder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0" fillId="0" borderId="20" xfId="0" applyBorder="1"/>
    <xf numFmtId="0" fontId="0" fillId="0" borderId="5" xfId="0" applyBorder="1"/>
    <xf numFmtId="0" fontId="0" fillId="0" borderId="21" xfId="0" applyBorder="1"/>
    <xf numFmtId="0" fontId="27" fillId="0" borderId="17" xfId="0" applyFont="1" applyBorder="1" applyAlignment="1">
      <alignment wrapText="1"/>
    </xf>
    <xf numFmtId="165" fontId="26" fillId="0" borderId="18" xfId="0" applyNumberFormat="1" applyFont="1" applyFill="1" applyBorder="1"/>
    <xf numFmtId="165" fontId="0" fillId="0" borderId="18" xfId="0" applyNumberFormat="1" applyFill="1" applyBorder="1"/>
    <xf numFmtId="165" fontId="0" fillId="0" borderId="0" xfId="0" applyNumberFormat="1" applyFill="1" applyBorder="1"/>
    <xf numFmtId="1" fontId="27" fillId="0" borderId="22" xfId="0" applyNumberFormat="1" applyFont="1" applyFill="1" applyBorder="1" applyAlignment="1">
      <alignment horizontal="center" wrapText="1"/>
    </xf>
    <xf numFmtId="0" fontId="27" fillId="0" borderId="23" xfId="0" applyFont="1" applyBorder="1" applyAlignment="1">
      <alignment wrapText="1"/>
    </xf>
    <xf numFmtId="0" fontId="0" fillId="0" borderId="16" xfId="0" applyBorder="1"/>
    <xf numFmtId="0" fontId="0" fillId="0" borderId="15" xfId="0" applyBorder="1"/>
    <xf numFmtId="0" fontId="0" fillId="0" borderId="17" xfId="0" applyBorder="1"/>
    <xf numFmtId="0" fontId="6" fillId="3" borderId="3" xfId="0" applyFont="1" applyFill="1" applyBorder="1" applyAlignment="1">
      <alignment horizontal="center" vertical="center" wrapText="1"/>
    </xf>
    <xf numFmtId="0" fontId="27" fillId="0" borderId="15" xfId="0" applyFont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" builtinId="29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0</xdr:colOff>
      <xdr:row>24</xdr:row>
      <xdr:rowOff>133350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A2744E-2970-455C-9042-03800D0D3C89}"/>
            </a:ext>
          </a:extLst>
        </xdr:cNvPr>
        <xdr:cNvSpPr txBox="1"/>
      </xdr:nvSpPr>
      <xdr:spPr>
        <a:xfrm>
          <a:off x="19979640" y="47586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E" sz="1100"/>
        </a:p>
      </xdr:txBody>
    </xdr:sp>
    <xdr:clientData/>
  </xdr:oneCellAnchor>
  <xdr:oneCellAnchor>
    <xdr:from>
      <xdr:col>27</xdr:col>
      <xdr:colOff>0</xdr:colOff>
      <xdr:row>23</xdr:row>
      <xdr:rowOff>152400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63E4074-63D2-43AE-9B59-69047B8087A3}"/>
            </a:ext>
          </a:extLst>
        </xdr:cNvPr>
        <xdr:cNvSpPr txBox="1"/>
      </xdr:nvSpPr>
      <xdr:spPr>
        <a:xfrm>
          <a:off x="19979640" y="46024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E" sz="1100"/>
        </a:p>
      </xdr:txBody>
    </xdr:sp>
    <xdr:clientData/>
  </xdr:oneCellAnchor>
  <xdr:twoCellAnchor>
    <xdr:from>
      <xdr:col>27</xdr:col>
      <xdr:colOff>0</xdr:colOff>
      <xdr:row>20</xdr:row>
      <xdr:rowOff>104775</xdr:rowOff>
    </xdr:from>
    <xdr:to>
      <xdr:col>38</xdr:col>
      <xdr:colOff>904875</xdr:colOff>
      <xdr:row>33</xdr:row>
      <xdr:rowOff>9526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5052872-A7D9-4365-9E7F-FC4A34DD17FE}"/>
            </a:ext>
          </a:extLst>
        </xdr:cNvPr>
        <xdr:cNvSpPr txBox="1"/>
      </xdr:nvSpPr>
      <xdr:spPr>
        <a:xfrm>
          <a:off x="19979640" y="4029075"/>
          <a:ext cx="9264015" cy="21831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E" sz="1100" b="1"/>
            <a:t>RULES</a:t>
          </a:r>
          <a:r>
            <a:rPr lang="en-IE" sz="1100" b="1" baseline="0"/>
            <a:t> &amp; ASSUMPTIONS.</a:t>
          </a:r>
        </a:p>
        <a:p>
          <a:pPr algn="l"/>
          <a:r>
            <a:rPr lang="en-IE" sz="1100" b="1" baseline="0"/>
            <a:t>Parcel Output.</a:t>
          </a:r>
        </a:p>
        <a:p>
          <a:pPr algn="l"/>
          <a:r>
            <a:rPr lang="en-IE" sz="1100" b="0" baseline="0"/>
            <a:t>Area &gt;= 0.09km</a:t>
          </a:r>
          <a:r>
            <a:rPr lang="en-IE" sz="1100" b="0" baseline="30000"/>
            <a:t>2</a:t>
          </a:r>
          <a:r>
            <a:rPr lang="en-IE" sz="1100" b="0" baseline="0"/>
            <a:t> (0.03m * 0.03m)= Minimum area for a Vestas V112 @ tip height of 150m falling in any direction.</a:t>
          </a:r>
        </a:p>
        <a:p>
          <a:pPr algn="l"/>
          <a:r>
            <a:rPr lang="en-IE" sz="1100" b="0"/>
            <a:t>Packing density of 0.75 applied if area</a:t>
          </a:r>
          <a:r>
            <a:rPr lang="en-IE" sz="1100" b="0" baseline="0"/>
            <a:t> is &gt;= (3D +( tip height * 2)) * (7D + tip height).</a:t>
          </a:r>
        </a:p>
        <a:p>
          <a:pPr algn="l"/>
          <a:r>
            <a:rPr lang="en-IE" sz="1100" b="0" baseline="0"/>
            <a:t>If area &lt; minimum area for two turbines, then one (class 1,2,3) turbine(MW).</a:t>
          </a:r>
        </a:p>
        <a:p>
          <a:pPr algn="l"/>
          <a:r>
            <a:rPr lang="en-IE" sz="1100" b="0" baseline="0"/>
            <a:t>If area &gt; minimum area for two turbines, less than area for three turbines, then area for two (class 1,2,3) turbines(MW).</a:t>
          </a:r>
        </a:p>
        <a:p>
          <a:pPr algn="l"/>
          <a:r>
            <a:rPr lang="en-IE" sz="1100" b="0" baseline="0"/>
            <a:t>If area &gt;= minimum area for three turbines, then area rounded down to multiples of additional area required for one turbine * (class 1,2,3) turbines(MW).</a:t>
          </a:r>
        </a:p>
        <a:p>
          <a:pPr algn="l"/>
          <a:r>
            <a:rPr lang="en-IE" sz="1100" b="1" baseline="0"/>
            <a:t>Costings.</a:t>
          </a:r>
        </a:p>
        <a:p>
          <a:pPr algn="l"/>
          <a:r>
            <a:rPr lang="en-IE" sz="1100" b="0" baseline="0"/>
            <a:t>38kV. For outputs &gt; 45.9MW, substation upgraded to 110kV (123.4MW &amp; 168.2MW) and then multiples of 168.2MW connection.</a:t>
          </a:r>
        </a:p>
        <a:p>
          <a:pPr algn="l"/>
          <a:r>
            <a:rPr lang="en-IE" sz="1100" b="0" baseline="0"/>
            <a:t>110kV. For outputs &gt; 168.2MW, then multiples of 168.2MW.</a:t>
          </a:r>
        </a:p>
        <a:p>
          <a:pPr algn="l"/>
          <a:endParaRPr lang="en-IE" sz="1100" b="0" baseline="0"/>
        </a:p>
        <a:p>
          <a:pPr algn="l"/>
          <a:endParaRPr lang="en-IE" sz="1100" b="1" baseline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on/OneDrive%20-%20University%20College%20Cork/Data/Power%20Sector/Resource%20Potentials/Connection%20Data%20(version%2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Connection Costs. Rev 0."/>
      <sheetName val="Scatter Graph"/>
      <sheetName val="Verification"/>
      <sheetName val="Top 10"/>
      <sheetName val="Connection Costs (2)"/>
      <sheetName val="Connection Costs"/>
      <sheetName val="Pricing Details"/>
      <sheetName val="Pricing Schedu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">
          <cell r="F8">
            <v>860140</v>
          </cell>
        </row>
        <row r="9">
          <cell r="F9">
            <v>52700</v>
          </cell>
          <cell r="J9">
            <v>1</v>
          </cell>
        </row>
        <row r="17">
          <cell r="F17">
            <v>905500</v>
          </cell>
        </row>
        <row r="18">
          <cell r="F18">
            <v>52700</v>
          </cell>
          <cell r="J18">
            <v>2</v>
          </cell>
        </row>
        <row r="26">
          <cell r="F26">
            <v>942550</v>
          </cell>
        </row>
        <row r="27">
          <cell r="F27">
            <v>52700</v>
          </cell>
          <cell r="J27">
            <v>3</v>
          </cell>
        </row>
        <row r="34">
          <cell r="F34">
            <v>347790</v>
          </cell>
        </row>
        <row r="36">
          <cell r="F36">
            <v>70270</v>
          </cell>
          <cell r="J36">
            <v>4</v>
          </cell>
        </row>
        <row r="43">
          <cell r="F43">
            <v>347790</v>
          </cell>
        </row>
        <row r="45">
          <cell r="F45">
            <v>88830</v>
          </cell>
          <cell r="J45">
            <v>5</v>
          </cell>
        </row>
        <row r="52">
          <cell r="F52">
            <v>347790</v>
          </cell>
        </row>
        <row r="54">
          <cell r="F54">
            <v>111260</v>
          </cell>
          <cell r="J54">
            <v>6</v>
          </cell>
        </row>
        <row r="62">
          <cell r="F62">
            <v>1416470</v>
          </cell>
        </row>
        <row r="63">
          <cell r="F63">
            <v>52700</v>
          </cell>
          <cell r="J63">
            <v>7</v>
          </cell>
        </row>
        <row r="71">
          <cell r="F71">
            <v>1594710</v>
          </cell>
        </row>
        <row r="72">
          <cell r="F72">
            <v>70270</v>
          </cell>
          <cell r="J72">
            <v>8</v>
          </cell>
        </row>
        <row r="80">
          <cell r="F80">
            <v>1953850</v>
          </cell>
        </row>
        <row r="81">
          <cell r="F81">
            <v>88830</v>
          </cell>
          <cell r="J81">
            <v>9</v>
          </cell>
        </row>
        <row r="89">
          <cell r="F89">
            <v>1953850</v>
          </cell>
        </row>
        <row r="90">
          <cell r="F90">
            <v>111260</v>
          </cell>
          <cell r="J90">
            <v>10</v>
          </cell>
        </row>
        <row r="96">
          <cell r="F96">
            <v>918460</v>
          </cell>
        </row>
        <row r="97">
          <cell r="F97">
            <v>210810</v>
          </cell>
          <cell r="J97">
            <v>11</v>
          </cell>
        </row>
        <row r="103">
          <cell r="F103">
            <v>918460</v>
          </cell>
        </row>
        <row r="105">
          <cell r="F105">
            <v>380080</v>
          </cell>
          <cell r="J105">
            <v>12</v>
          </cell>
        </row>
        <row r="111">
          <cell r="F111">
            <v>918460</v>
          </cell>
        </row>
        <row r="113">
          <cell r="F113">
            <v>328720</v>
          </cell>
          <cell r="J113">
            <v>13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39F50-096B-48B9-B0D1-A6C739CDB2A7}">
  <sheetPr codeName="Sheet1"/>
  <dimension ref="A1:AR8"/>
  <sheetViews>
    <sheetView topLeftCell="A2" workbookViewId="0">
      <selection activeCell="Y26" sqref="Y26"/>
    </sheetView>
  </sheetViews>
  <sheetFormatPr defaultRowHeight="14.25"/>
  <cols>
    <col min="1" max="1" width="17.53125" customWidth="1"/>
    <col min="2" max="2" width="66.1328125" customWidth="1"/>
    <col min="4" max="4" width="17.46484375" customWidth="1"/>
    <col min="38" max="38" width="16.53125" customWidth="1"/>
  </cols>
  <sheetData>
    <row r="1" spans="1:44">
      <c r="A1" s="1"/>
      <c r="B1" s="1"/>
      <c r="C1" s="1"/>
      <c r="D1" s="4" t="s">
        <v>44</v>
      </c>
      <c r="E1" s="2"/>
      <c r="F1" s="2"/>
      <c r="G1" s="2"/>
      <c r="H1" s="2"/>
      <c r="I1" s="2"/>
      <c r="J1" s="3"/>
      <c r="K1" s="3"/>
      <c r="L1" s="3"/>
      <c r="M1" s="3"/>
      <c r="N1" s="3"/>
      <c r="O1" s="3"/>
      <c r="P1" s="1"/>
      <c r="Q1" s="1"/>
      <c r="R1" s="1"/>
      <c r="S1" s="1"/>
      <c r="T1" s="19"/>
      <c r="U1" s="1"/>
      <c r="V1" s="1"/>
      <c r="W1" s="1"/>
      <c r="X1" s="19"/>
      <c r="Y1" s="1"/>
      <c r="Z1" s="1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4" t="s">
        <v>22</v>
      </c>
      <c r="AL1" s="9"/>
      <c r="AM1" s="10"/>
      <c r="AN1" s="10"/>
      <c r="AO1" s="10"/>
      <c r="AP1" s="10"/>
      <c r="AQ1" s="10"/>
      <c r="AR1" s="10"/>
    </row>
    <row r="2" spans="1:44" ht="39.4">
      <c r="A2" s="5" t="s">
        <v>2</v>
      </c>
      <c r="B2" s="6" t="s">
        <v>3</v>
      </c>
      <c r="C2" s="5" t="s">
        <v>4</v>
      </c>
      <c r="D2" s="5" t="s">
        <v>5</v>
      </c>
      <c r="E2" s="7" t="s">
        <v>46</v>
      </c>
      <c r="F2" s="7" t="s">
        <v>47</v>
      </c>
      <c r="G2" s="7" t="s">
        <v>48</v>
      </c>
      <c r="H2" s="7" t="s">
        <v>49</v>
      </c>
      <c r="I2" s="7" t="s">
        <v>50</v>
      </c>
      <c r="J2" s="20" t="s">
        <v>16</v>
      </c>
      <c r="K2" s="20" t="s">
        <v>6</v>
      </c>
      <c r="L2" s="20" t="s">
        <v>7</v>
      </c>
      <c r="M2" s="20" t="s">
        <v>8</v>
      </c>
      <c r="N2" s="20" t="s">
        <v>36</v>
      </c>
      <c r="O2" s="20" t="s">
        <v>37</v>
      </c>
      <c r="P2" s="20" t="s">
        <v>9</v>
      </c>
      <c r="Q2" s="20" t="s">
        <v>10</v>
      </c>
      <c r="R2" s="20" t="s">
        <v>11</v>
      </c>
      <c r="S2" s="20" t="s">
        <v>38</v>
      </c>
      <c r="T2" s="20" t="s">
        <v>39</v>
      </c>
      <c r="U2" s="20" t="s">
        <v>12</v>
      </c>
      <c r="V2" s="20" t="s">
        <v>13</v>
      </c>
      <c r="W2" s="20" t="s">
        <v>14</v>
      </c>
      <c r="X2" s="20" t="s">
        <v>40</v>
      </c>
      <c r="Y2" s="20" t="s">
        <v>41</v>
      </c>
      <c r="Z2" s="20" t="s">
        <v>15</v>
      </c>
      <c r="AA2" s="20" t="s">
        <v>42</v>
      </c>
      <c r="AB2" s="20" t="s">
        <v>43</v>
      </c>
      <c r="AC2" s="20" t="s">
        <v>17</v>
      </c>
      <c r="AD2" s="20" t="s">
        <v>62</v>
      </c>
      <c r="AE2" s="20" t="s">
        <v>63</v>
      </c>
      <c r="AF2" s="20" t="s">
        <v>64</v>
      </c>
      <c r="AG2" s="20" t="s">
        <v>65</v>
      </c>
      <c r="AH2" s="20" t="s">
        <v>66</v>
      </c>
      <c r="AI2" s="20" t="s">
        <v>60</v>
      </c>
      <c r="AJ2" s="19"/>
      <c r="AK2" s="6" t="s">
        <v>23</v>
      </c>
      <c r="AL2" s="6" t="s">
        <v>2</v>
      </c>
      <c r="AM2" s="6" t="s">
        <v>24</v>
      </c>
      <c r="AN2" s="6" t="s">
        <v>25</v>
      </c>
      <c r="AO2" s="6" t="s">
        <v>26</v>
      </c>
      <c r="AP2" s="6" t="s">
        <v>27</v>
      </c>
      <c r="AQ2" s="6" t="s">
        <v>28</v>
      </c>
      <c r="AR2" s="6" t="s">
        <v>29</v>
      </c>
    </row>
    <row r="3" spans="1:44" ht="52.5">
      <c r="A3" s="14" t="s">
        <v>18</v>
      </c>
      <c r="B3" s="14" t="s">
        <v>19</v>
      </c>
      <c r="C3" s="14" t="s">
        <v>20</v>
      </c>
      <c r="D3" s="14" t="s">
        <v>21</v>
      </c>
      <c r="E3" s="15" t="s">
        <v>51</v>
      </c>
      <c r="F3" s="15"/>
      <c r="G3" s="15"/>
      <c r="H3" s="15"/>
      <c r="I3" s="15"/>
      <c r="J3" s="22"/>
      <c r="K3" s="12" t="s">
        <v>56</v>
      </c>
      <c r="L3" s="22"/>
      <c r="M3" s="22"/>
      <c r="N3" s="22"/>
      <c r="O3" s="22"/>
      <c r="P3" s="12" t="s">
        <v>57</v>
      </c>
      <c r="Q3" s="22"/>
      <c r="R3" s="22"/>
      <c r="S3" s="22"/>
      <c r="T3" s="22"/>
      <c r="U3" s="17" t="s">
        <v>58</v>
      </c>
      <c r="V3" s="17"/>
      <c r="W3" s="17"/>
      <c r="X3" s="17"/>
      <c r="Y3" s="17"/>
      <c r="Z3" s="72" t="s">
        <v>45</v>
      </c>
      <c r="AA3" s="72"/>
      <c r="AB3" s="72"/>
      <c r="AC3" s="22"/>
      <c r="AD3" s="16" t="s">
        <v>0</v>
      </c>
      <c r="AE3" s="16"/>
      <c r="AF3" s="16"/>
      <c r="AG3" s="16"/>
      <c r="AH3" s="16"/>
      <c r="AI3" s="22"/>
      <c r="AJ3" s="19"/>
      <c r="AK3" s="11" t="s">
        <v>30</v>
      </c>
      <c r="AL3" s="11" t="s">
        <v>31</v>
      </c>
      <c r="AM3" s="11" t="s">
        <v>19</v>
      </c>
      <c r="AN3" s="11" t="s">
        <v>32</v>
      </c>
      <c r="AO3" s="11" t="s">
        <v>33</v>
      </c>
      <c r="AP3" s="11" t="s">
        <v>55</v>
      </c>
      <c r="AQ3" s="11" t="s">
        <v>34</v>
      </c>
      <c r="AR3" s="11" t="s">
        <v>35</v>
      </c>
    </row>
    <row r="4" spans="1:44">
      <c r="A4" s="13" t="s">
        <v>2684</v>
      </c>
      <c r="B4" s="13" t="s">
        <v>2687</v>
      </c>
      <c r="C4" s="13" t="s">
        <v>59</v>
      </c>
      <c r="D4" s="13" t="s">
        <v>52</v>
      </c>
      <c r="E4" s="13">
        <v>1</v>
      </c>
      <c r="F4" s="13"/>
      <c r="G4" s="13"/>
      <c r="H4" s="13"/>
      <c r="I4" s="13"/>
      <c r="J4" s="13">
        <v>2018</v>
      </c>
      <c r="K4" s="13">
        <f>Inv_Cost_Calc!K4</f>
        <v>1424.5378345723761</v>
      </c>
      <c r="L4" s="13">
        <f>Inv_Cost_Calc!L4</f>
        <v>1374.5378345723761</v>
      </c>
      <c r="M4" s="13">
        <f>Inv_Cost_Calc!M4</f>
        <v>1324.5378345723761</v>
      </c>
      <c r="N4" s="13">
        <f>Inv_Cost_Calc!N4</f>
        <v>1224.5378345723761</v>
      </c>
      <c r="O4" s="13">
        <f>Inv_Cost_Calc!O4</f>
        <v>1124.5378345723761</v>
      </c>
      <c r="P4" s="13">
        <v>37.800000000000004</v>
      </c>
      <c r="Q4" s="13">
        <v>32.4</v>
      </c>
      <c r="R4" s="13">
        <v>28.600000000000005</v>
      </c>
      <c r="S4" s="13">
        <v>22.8</v>
      </c>
      <c r="T4" s="13">
        <v>18.7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20</v>
      </c>
      <c r="AA4" s="13">
        <v>22</v>
      </c>
      <c r="AB4" s="13">
        <v>25</v>
      </c>
      <c r="AC4" s="13">
        <v>31.536000000000001</v>
      </c>
      <c r="AD4" s="13">
        <v>0.4</v>
      </c>
      <c r="AE4" s="13">
        <v>0.5</v>
      </c>
      <c r="AF4" s="13">
        <v>0.6</v>
      </c>
      <c r="AG4" s="13">
        <v>0.65</v>
      </c>
      <c r="AH4" s="13">
        <v>0.65</v>
      </c>
      <c r="AI4" s="13"/>
      <c r="AJ4" s="19"/>
      <c r="AK4" s="19" t="s">
        <v>53</v>
      </c>
      <c r="AL4" s="19" t="str">
        <f>A4</f>
        <v>EPPWin_01_ON</v>
      </c>
      <c r="AM4" s="8" t="str">
        <f>B4</f>
        <v>New Power Plant - Onshore Wind - Connection Cost Level  01</v>
      </c>
      <c r="AN4" s="19" t="s">
        <v>54</v>
      </c>
      <c r="AO4" s="19" t="s">
        <v>1</v>
      </c>
      <c r="AP4" s="18" t="s">
        <v>61</v>
      </c>
      <c r="AQ4" s="21" t="s">
        <v>52</v>
      </c>
      <c r="AR4" s="19"/>
    </row>
    <row r="5" spans="1:44">
      <c r="A5" s="13" t="s">
        <v>2685</v>
      </c>
      <c r="B5" s="13" t="s">
        <v>2688</v>
      </c>
      <c r="C5" s="13" t="s">
        <v>59</v>
      </c>
      <c r="D5" s="13" t="s">
        <v>52</v>
      </c>
      <c r="E5" s="13">
        <v>1</v>
      </c>
      <c r="F5" s="13"/>
      <c r="G5" s="13"/>
      <c r="H5" s="13"/>
      <c r="I5" s="13"/>
      <c r="J5" s="13">
        <v>2018</v>
      </c>
      <c r="K5" s="13">
        <f>Inv_Cost_Calc!K5</f>
        <v>1463.3291701388109</v>
      </c>
      <c r="L5" s="13">
        <f>Inv_Cost_Calc!L5</f>
        <v>1413.3291701388109</v>
      </c>
      <c r="M5" s="13">
        <f>Inv_Cost_Calc!M5</f>
        <v>1363.3291701388109</v>
      </c>
      <c r="N5" s="13">
        <f>Inv_Cost_Calc!N5</f>
        <v>1263.3291701388109</v>
      </c>
      <c r="O5" s="13">
        <f>Inv_Cost_Calc!O5</f>
        <v>1163.3291701388109</v>
      </c>
      <c r="P5" s="13">
        <v>37.800000000000004</v>
      </c>
      <c r="Q5" s="13">
        <v>32.4</v>
      </c>
      <c r="R5" s="13">
        <v>28.600000000000005</v>
      </c>
      <c r="S5" s="13">
        <v>22.8</v>
      </c>
      <c r="T5" s="13">
        <v>18.7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20</v>
      </c>
      <c r="AA5" s="13">
        <v>22</v>
      </c>
      <c r="AB5" s="13">
        <v>25</v>
      </c>
      <c r="AC5" s="13">
        <v>31.536000000000001</v>
      </c>
      <c r="AD5" s="13">
        <v>0.4</v>
      </c>
      <c r="AE5" s="13">
        <v>0.5</v>
      </c>
      <c r="AF5" s="13">
        <v>0.6</v>
      </c>
      <c r="AG5" s="13">
        <v>0.65</v>
      </c>
      <c r="AH5" s="13">
        <v>0.65</v>
      </c>
      <c r="AI5" s="13"/>
      <c r="AK5" s="19" t="s">
        <v>53</v>
      </c>
      <c r="AL5" s="19" t="str">
        <f t="shared" ref="AL5:AL8" si="0">A5</f>
        <v>EPPWin_02_ON</v>
      </c>
      <c r="AM5" s="8" t="str">
        <f t="shared" ref="AM5:AM8" si="1">B5</f>
        <v>New Power Plant - Onshore Wind - Connection Cost Level  02</v>
      </c>
      <c r="AN5" s="19" t="s">
        <v>54</v>
      </c>
      <c r="AO5" s="19" t="s">
        <v>1</v>
      </c>
      <c r="AP5" s="18" t="s">
        <v>61</v>
      </c>
      <c r="AQ5" s="21" t="s">
        <v>52</v>
      </c>
      <c r="AR5" s="19"/>
    </row>
    <row r="6" spans="1:44">
      <c r="A6" s="13" t="s">
        <v>2686</v>
      </c>
      <c r="B6" s="13" t="s">
        <v>2689</v>
      </c>
      <c r="C6" s="13" t="s">
        <v>59</v>
      </c>
      <c r="D6" s="13" t="s">
        <v>52</v>
      </c>
      <c r="E6" s="13">
        <v>1</v>
      </c>
      <c r="F6" s="13"/>
      <c r="G6" s="13"/>
      <c r="H6" s="13"/>
      <c r="I6" s="13"/>
      <c r="J6" s="13">
        <v>2018</v>
      </c>
      <c r="K6" s="13">
        <f>Inv_Cost_Calc!K6</f>
        <v>1532.284416524634</v>
      </c>
      <c r="L6" s="13">
        <f>Inv_Cost_Calc!L6</f>
        <v>1482.284416524634</v>
      </c>
      <c r="M6" s="13">
        <f>Inv_Cost_Calc!M6</f>
        <v>1432.284416524634</v>
      </c>
      <c r="N6" s="13">
        <f>Inv_Cost_Calc!N6</f>
        <v>1332.284416524634</v>
      </c>
      <c r="O6" s="13">
        <f>Inv_Cost_Calc!O6</f>
        <v>1232.284416524634</v>
      </c>
      <c r="P6" s="13">
        <v>37.800000000000004</v>
      </c>
      <c r="Q6" s="13">
        <v>32.4</v>
      </c>
      <c r="R6" s="13">
        <v>28.600000000000005</v>
      </c>
      <c r="S6" s="13">
        <v>22.8</v>
      </c>
      <c r="T6" s="13">
        <v>18.7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20</v>
      </c>
      <c r="AA6" s="13">
        <v>22</v>
      </c>
      <c r="AB6" s="13">
        <v>25</v>
      </c>
      <c r="AC6" s="13">
        <v>31.536000000000001</v>
      </c>
      <c r="AD6" s="13">
        <v>0.4</v>
      </c>
      <c r="AE6" s="13">
        <v>0.5</v>
      </c>
      <c r="AF6" s="13">
        <v>0.6</v>
      </c>
      <c r="AG6" s="13">
        <v>0.65</v>
      </c>
      <c r="AH6" s="13">
        <v>0.65</v>
      </c>
      <c r="AI6" s="13"/>
      <c r="AK6" s="19" t="s">
        <v>53</v>
      </c>
      <c r="AL6" s="19" t="str">
        <f t="shared" si="0"/>
        <v>EPPWin_03_ON</v>
      </c>
      <c r="AM6" s="8" t="str">
        <f t="shared" si="1"/>
        <v>New Power Plant - Onshore Wind - Connection Cost Level  03</v>
      </c>
      <c r="AN6" s="19" t="s">
        <v>54</v>
      </c>
      <c r="AO6" s="19" t="s">
        <v>1</v>
      </c>
      <c r="AP6" s="18" t="s">
        <v>61</v>
      </c>
      <c r="AQ6" s="21" t="s">
        <v>52</v>
      </c>
      <c r="AR6" s="19"/>
    </row>
    <row r="7" spans="1:44">
      <c r="A7" s="13" t="s">
        <v>2692</v>
      </c>
      <c r="B7" s="13" t="s">
        <v>2690</v>
      </c>
      <c r="C7" s="13" t="s">
        <v>59</v>
      </c>
      <c r="D7" s="13" t="s">
        <v>52</v>
      </c>
      <c r="E7" s="13">
        <v>1</v>
      </c>
      <c r="F7" s="13"/>
      <c r="G7" s="13"/>
      <c r="H7" s="13"/>
      <c r="I7" s="13"/>
      <c r="J7" s="13">
        <v>2018</v>
      </c>
      <c r="K7" s="13">
        <f>Inv_Cost_Calc!K7</f>
        <v>1684.7669541720195</v>
      </c>
      <c r="L7" s="13">
        <f>Inv_Cost_Calc!L7</f>
        <v>1634.7669541720195</v>
      </c>
      <c r="M7" s="13">
        <f>Inv_Cost_Calc!M7</f>
        <v>1584.7669541720195</v>
      </c>
      <c r="N7" s="13">
        <f>Inv_Cost_Calc!N7</f>
        <v>1484.7669541720195</v>
      </c>
      <c r="O7" s="13">
        <f>Inv_Cost_Calc!O7</f>
        <v>1384.7669541720195</v>
      </c>
      <c r="P7" s="13">
        <v>37.800000000000004</v>
      </c>
      <c r="Q7" s="13">
        <v>32.4</v>
      </c>
      <c r="R7" s="13">
        <v>28.600000000000005</v>
      </c>
      <c r="S7" s="13">
        <v>22.8</v>
      </c>
      <c r="T7" s="13">
        <v>18.7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20</v>
      </c>
      <c r="AA7" s="13">
        <v>22</v>
      </c>
      <c r="AB7" s="13">
        <v>25</v>
      </c>
      <c r="AC7" s="13">
        <v>31.536000000000001</v>
      </c>
      <c r="AD7" s="13">
        <v>0.4</v>
      </c>
      <c r="AE7" s="13">
        <v>0.5</v>
      </c>
      <c r="AF7" s="13">
        <v>0.6</v>
      </c>
      <c r="AG7" s="13">
        <v>0.65</v>
      </c>
      <c r="AH7" s="13">
        <v>0.65</v>
      </c>
      <c r="AI7" s="13"/>
      <c r="AK7" s="19" t="s">
        <v>53</v>
      </c>
      <c r="AL7" s="19" t="str">
        <f t="shared" si="0"/>
        <v>EPPWin_04_ON</v>
      </c>
      <c r="AM7" s="8" t="str">
        <f t="shared" si="1"/>
        <v>New Power Plant - Onshore Wind - Connection Cost Level  04</v>
      </c>
      <c r="AN7" s="19" t="s">
        <v>54</v>
      </c>
      <c r="AO7" s="19" t="s">
        <v>1</v>
      </c>
      <c r="AP7" s="18" t="s">
        <v>61</v>
      </c>
      <c r="AQ7" s="21" t="s">
        <v>52</v>
      </c>
      <c r="AR7" s="19"/>
    </row>
    <row r="8" spans="1:44">
      <c r="A8" s="13" t="s">
        <v>2693</v>
      </c>
      <c r="B8" s="13" t="s">
        <v>2691</v>
      </c>
      <c r="C8" s="13" t="s">
        <v>59</v>
      </c>
      <c r="D8" s="13" t="s">
        <v>52</v>
      </c>
      <c r="E8" s="13">
        <v>1</v>
      </c>
      <c r="F8" s="13"/>
      <c r="G8" s="13"/>
      <c r="H8" s="13"/>
      <c r="I8" s="13"/>
      <c r="J8" s="13">
        <v>2018</v>
      </c>
      <c r="K8" s="13">
        <f>Inv_Cost_Calc!K8</f>
        <v>2042.4210868538507</v>
      </c>
      <c r="L8" s="13">
        <f>Inv_Cost_Calc!L8</f>
        <v>1992.4210868538507</v>
      </c>
      <c r="M8" s="13">
        <f>Inv_Cost_Calc!M8</f>
        <v>1942.4210868538507</v>
      </c>
      <c r="N8" s="13">
        <f>Inv_Cost_Calc!N8</f>
        <v>1842.4210868538507</v>
      </c>
      <c r="O8" s="13">
        <f>Inv_Cost_Calc!O8</f>
        <v>1742.4210868538507</v>
      </c>
      <c r="P8" s="13">
        <v>37.800000000000004</v>
      </c>
      <c r="Q8" s="13">
        <v>32.4</v>
      </c>
      <c r="R8" s="13">
        <v>28.600000000000005</v>
      </c>
      <c r="S8" s="13">
        <v>22.8</v>
      </c>
      <c r="T8" s="13">
        <v>18.7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20</v>
      </c>
      <c r="AA8" s="13">
        <v>22</v>
      </c>
      <c r="AB8" s="13">
        <v>25</v>
      </c>
      <c r="AC8" s="13">
        <v>31.536000000000001</v>
      </c>
      <c r="AD8" s="13">
        <v>0.4</v>
      </c>
      <c r="AE8" s="13">
        <v>0.5</v>
      </c>
      <c r="AF8" s="13">
        <v>0.6</v>
      </c>
      <c r="AG8" s="13">
        <v>0.65</v>
      </c>
      <c r="AH8" s="13">
        <v>0.65</v>
      </c>
      <c r="AI8" s="13"/>
      <c r="AK8" s="19" t="s">
        <v>53</v>
      </c>
      <c r="AL8" s="19" t="str">
        <f t="shared" si="0"/>
        <v>EPPWin_05_ON</v>
      </c>
      <c r="AM8" s="8" t="str">
        <f t="shared" si="1"/>
        <v>New Power Plant - Onshore Wind - Connection Cost Level  05</v>
      </c>
      <c r="AN8" s="19" t="s">
        <v>54</v>
      </c>
      <c r="AO8" s="19" t="s">
        <v>1</v>
      </c>
      <c r="AP8" s="18" t="s">
        <v>61</v>
      </c>
      <c r="AQ8" s="21" t="s">
        <v>52</v>
      </c>
      <c r="AR8" s="19"/>
    </row>
  </sheetData>
  <mergeCells count="1">
    <mergeCell ref="Z3:AB3"/>
  </mergeCells>
  <phoneticPr fontId="7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FF09-6213-435B-8E0B-30F669038A27}">
  <sheetPr codeName="Sheet2"/>
  <dimension ref="A1:O1938"/>
  <sheetViews>
    <sheetView tabSelected="1" zoomScale="85" zoomScaleNormal="85" workbookViewId="0">
      <selection activeCell="F3" sqref="F3"/>
    </sheetView>
  </sheetViews>
  <sheetFormatPr defaultRowHeight="14.25"/>
  <cols>
    <col min="1" max="1" width="8.86328125" style="13"/>
    <col min="2" max="2" width="21.46484375" style="65" customWidth="1"/>
    <col min="3" max="3" width="15.86328125" style="59" customWidth="1"/>
    <col min="4" max="4" width="22.53125" customWidth="1"/>
    <col min="5" max="5" width="12.6640625" customWidth="1"/>
    <col min="6" max="6" width="29.46484375" customWidth="1"/>
    <col min="7" max="7" width="12.796875" customWidth="1"/>
    <col min="9" max="9" width="19.1328125" customWidth="1"/>
  </cols>
  <sheetData>
    <row r="1" spans="2:15" s="58" customFormat="1">
      <c r="B1" s="66"/>
    </row>
    <row r="2" spans="2:15" ht="28.5">
      <c r="B2" s="67" t="s">
        <v>82</v>
      </c>
      <c r="C2" s="68" t="s">
        <v>2697</v>
      </c>
      <c r="K2" s="54" t="s">
        <v>2699</v>
      </c>
      <c r="L2" s="54"/>
    </row>
    <row r="3" spans="2:15" ht="28.5">
      <c r="B3" s="64">
        <v>3.45</v>
      </c>
      <c r="C3" s="59">
        <v>493.72173913043474</v>
      </c>
      <c r="E3" s="55" t="s">
        <v>2694</v>
      </c>
      <c r="F3" s="56" t="s">
        <v>2696</v>
      </c>
      <c r="G3" s="73" t="s">
        <v>2695</v>
      </c>
      <c r="H3" s="73"/>
      <c r="I3" s="63" t="s">
        <v>2698</v>
      </c>
      <c r="K3" s="69">
        <v>1400</v>
      </c>
      <c r="L3" s="70">
        <v>1350</v>
      </c>
      <c r="M3" s="70">
        <v>1300</v>
      </c>
      <c r="N3" s="70">
        <v>1200</v>
      </c>
      <c r="O3" s="71">
        <v>1100</v>
      </c>
    </row>
    <row r="4" spans="2:15">
      <c r="B4" s="64">
        <v>3.45</v>
      </c>
      <c r="C4" s="59">
        <v>223.0173913043478</v>
      </c>
      <c r="E4" s="57">
        <f>SUMIFS(B:B,C:C,"&gt;"&amp;G4,C:C,"&lt;"&amp;H4)/1000</f>
        <v>8.1111000000000004</v>
      </c>
      <c r="F4" s="58" cm="1">
        <f t="array" ref="F4">SUMPRODUCT(B:B,C:C,--(C:C&gt;G4),--(C:C&lt;H4))</f>
        <v>199028.82999999996</v>
      </c>
      <c r="G4" s="58">
        <v>0</v>
      </c>
      <c r="H4" s="58">
        <f>G5</f>
        <v>30</v>
      </c>
      <c r="I4" s="59" cm="1">
        <f t="array" ref="I4">SUMPRODUCT(B:B,C:C,--(C:C&gt;G4),--(C:C&lt;H4))/SUMIFS(B:B,C:C,"&gt;"&amp;G4,C:C,"&lt;"&amp;H4)</f>
        <v>24.53783457237612</v>
      </c>
      <c r="K4" s="57">
        <f>K3+$I4</f>
        <v>1424.5378345723761</v>
      </c>
      <c r="L4" s="58">
        <f t="shared" ref="L4:O4" si="0">L3+$I4</f>
        <v>1374.5378345723761</v>
      </c>
      <c r="M4" s="58">
        <f t="shared" si="0"/>
        <v>1324.5378345723761</v>
      </c>
      <c r="N4" s="58">
        <f t="shared" si="0"/>
        <v>1224.5378345723761</v>
      </c>
      <c r="O4" s="59">
        <f t="shared" si="0"/>
        <v>1124.5378345723761</v>
      </c>
    </row>
    <row r="5" spans="2:15">
      <c r="B5" s="64">
        <v>3.45</v>
      </c>
      <c r="C5" s="59">
        <v>432.62028985507243</v>
      </c>
      <c r="E5" s="57">
        <f>SUMIFS(B:B,C:C,"&gt;"&amp;G5,C:C,"&lt;"&amp;H5)/1000</f>
        <v>8.7322499999999987</v>
      </c>
      <c r="F5" s="58" cm="1">
        <f t="array" ref="F5">SUMPRODUCT(B:B,C:C,--(C:C&gt;G5),--(C:C&lt;H5))</f>
        <v>338735.63999999996</v>
      </c>
      <c r="G5" s="58">
        <v>30</v>
      </c>
      <c r="H5" s="58">
        <f>G6</f>
        <v>50</v>
      </c>
      <c r="I5" s="59" cm="1">
        <f t="array" ref="I5">SUMPRODUCT(B:B,C:C,--(C:C&gt;G5),--(C:C&lt;H5))/SUMIFS(B:B,C:C,"&gt;"&amp;G5,C:C,"&lt;"&amp;H5)</f>
        <v>38.791335566434768</v>
      </c>
      <c r="K5" s="57">
        <f t="shared" ref="K5:K8" si="1">K4+$I5</f>
        <v>1463.3291701388109</v>
      </c>
      <c r="L5" s="58">
        <f t="shared" ref="L5:L8" si="2">L4+$I5</f>
        <v>1413.3291701388109</v>
      </c>
      <c r="M5" s="58">
        <f t="shared" ref="M5:M8" si="3">M4+$I5</f>
        <v>1363.3291701388109</v>
      </c>
      <c r="N5" s="58">
        <f t="shared" ref="N5:N8" si="4">N4+$I5</f>
        <v>1263.3291701388109</v>
      </c>
      <c r="O5" s="59">
        <f t="shared" ref="O5:O8" si="5">O4+$I5</f>
        <v>1163.3291701388109</v>
      </c>
    </row>
    <row r="6" spans="2:15">
      <c r="B6" s="64">
        <v>3.45</v>
      </c>
      <c r="C6" s="59">
        <v>463.17101449275361</v>
      </c>
      <c r="E6" s="57">
        <f>SUMIFS(B:B,C:C,"&gt;"&amp;G6,C:C,"&lt;"&amp;H6)/1000</f>
        <v>5.7896999999999919</v>
      </c>
      <c r="F6" s="58" cm="1">
        <f t="array" ref="F6">SUMPRODUCT(B:B,C:C,--(C:C&gt;G6),--(C:C&lt;H6))</f>
        <v>399230.18999999971</v>
      </c>
      <c r="G6" s="58">
        <v>50</v>
      </c>
      <c r="H6" s="58">
        <f>G7</f>
        <v>100</v>
      </c>
      <c r="I6" s="59" cm="1">
        <f t="array" ref="I6">SUMPRODUCT(B:B,C:C,--(C:C&gt;G6),--(C:C&lt;H6))/SUMIFS(B:B,C:C,"&gt;"&amp;G6,C:C,"&lt;"&amp;H6)</f>
        <v>68.955246385823145</v>
      </c>
      <c r="K6" s="57">
        <f t="shared" si="1"/>
        <v>1532.284416524634</v>
      </c>
      <c r="L6" s="58">
        <f t="shared" si="2"/>
        <v>1482.284416524634</v>
      </c>
      <c r="M6" s="58">
        <f t="shared" si="3"/>
        <v>1432.284416524634</v>
      </c>
      <c r="N6" s="58">
        <f t="shared" si="4"/>
        <v>1332.284416524634</v>
      </c>
      <c r="O6" s="59">
        <f t="shared" si="5"/>
        <v>1232.284416524634</v>
      </c>
    </row>
    <row r="7" spans="2:15">
      <c r="B7" s="64">
        <v>3.45</v>
      </c>
      <c r="C7" s="59">
        <v>402.0695652173913</v>
      </c>
      <c r="E7" s="57">
        <f>SUMIFS(B:B,C:C,"&gt;"&amp;G7,C:C,"&lt;"&amp;H7)/1000</f>
        <v>3.9776999999999654</v>
      </c>
      <c r="F7" s="58" cm="1">
        <f t="array" ref="F7">SUMPRODUCT(B:B,C:C,--(C:C&gt;G7),--(C:C&lt;H7))</f>
        <v>606529.78999999992</v>
      </c>
      <c r="G7" s="58">
        <v>100</v>
      </c>
      <c r="H7" s="58">
        <f>G8</f>
        <v>200</v>
      </c>
      <c r="I7" s="59" cm="1">
        <f t="array" ref="I7">SUMPRODUCT(B:B,C:C,--(C:C&gt;G7),--(C:C&lt;H7))/SUMIFS(B:B,C:C,"&gt;"&amp;G7,C:C,"&lt;"&amp;H7)</f>
        <v>152.48253764738547</v>
      </c>
      <c r="K7" s="57">
        <f t="shared" si="1"/>
        <v>1684.7669541720195</v>
      </c>
      <c r="L7" s="58">
        <f t="shared" si="2"/>
        <v>1634.7669541720195</v>
      </c>
      <c r="M7" s="58">
        <f t="shared" si="3"/>
        <v>1584.7669541720195</v>
      </c>
      <c r="N7" s="58">
        <f t="shared" si="4"/>
        <v>1484.7669541720195</v>
      </c>
      <c r="O7" s="59">
        <f t="shared" si="5"/>
        <v>1384.7669541720195</v>
      </c>
    </row>
    <row r="8" spans="2:15">
      <c r="B8" s="64">
        <v>3.45</v>
      </c>
      <c r="C8" s="59">
        <v>417.34492753623186</v>
      </c>
      <c r="E8" s="60">
        <f>SUMIFS(B:B,C:C,"&gt;"&amp;G8,C:C,"&lt;"&amp;H8)/1000</f>
        <v>3.9907499999999358</v>
      </c>
      <c r="F8" s="61" cm="1">
        <f t="array" ref="F8">SUMPRODUCT(B:B,C:C,--(C:C&gt;G8),--(C:C&lt;H8))</f>
        <v>1427308.2299999953</v>
      </c>
      <c r="G8" s="61">
        <v>200</v>
      </c>
      <c r="H8" s="61">
        <v>1000</v>
      </c>
      <c r="I8" s="62" cm="1">
        <f t="array" ref="I8">SUMPRODUCT(B:B,C:C,--(C:C&gt;G8),--(C:C&lt;H8))/SUMIFS(B:B,C:C,"&gt;"&amp;G8,C:C,"&lt;"&amp;H8)</f>
        <v>357.6541326818313</v>
      </c>
      <c r="K8" s="60">
        <f t="shared" si="1"/>
        <v>2042.4210868538507</v>
      </c>
      <c r="L8" s="61">
        <f t="shared" si="2"/>
        <v>1992.4210868538507</v>
      </c>
      <c r="M8" s="61">
        <f t="shared" si="3"/>
        <v>1942.4210868538507</v>
      </c>
      <c r="N8" s="61">
        <f t="shared" si="4"/>
        <v>1842.4210868538507</v>
      </c>
      <c r="O8" s="62">
        <f t="shared" si="5"/>
        <v>1742.4210868538507</v>
      </c>
    </row>
    <row r="9" spans="2:15">
      <c r="B9" s="64">
        <v>3.45</v>
      </c>
      <c r="C9" s="59">
        <v>388.42898550724635</v>
      </c>
    </row>
    <row r="10" spans="2:15">
      <c r="B10" s="64">
        <v>3.45</v>
      </c>
      <c r="C10" s="59">
        <v>243.38550724637682</v>
      </c>
    </row>
    <row r="11" spans="2:15">
      <c r="B11" s="64">
        <v>3.45</v>
      </c>
      <c r="C11" s="59">
        <v>223.0173913043478</v>
      </c>
    </row>
    <row r="12" spans="2:15">
      <c r="B12" s="64">
        <v>3.45</v>
      </c>
      <c r="C12" s="59">
        <v>486.94782608695647</v>
      </c>
    </row>
    <row r="13" spans="2:15">
      <c r="B13" s="64">
        <v>3.45</v>
      </c>
      <c r="C13" s="59">
        <v>502.22318840579703</v>
      </c>
    </row>
    <row r="14" spans="2:15">
      <c r="B14" s="64">
        <v>3.45</v>
      </c>
      <c r="C14" s="59">
        <v>223.0173913043478</v>
      </c>
    </row>
    <row r="15" spans="2:15">
      <c r="B15" s="64">
        <v>3.45</v>
      </c>
      <c r="C15" s="59">
        <v>386.79420289855074</v>
      </c>
    </row>
    <row r="16" spans="2:15">
      <c r="B16" s="64">
        <v>3.45</v>
      </c>
      <c r="C16" s="59">
        <v>486.94782608695647</v>
      </c>
    </row>
    <row r="17" spans="2:3">
      <c r="B17" s="64">
        <v>3.45</v>
      </c>
      <c r="C17" s="59">
        <v>432.62028985507243</v>
      </c>
    </row>
    <row r="18" spans="2:3">
      <c r="B18" s="64">
        <v>3.45</v>
      </c>
      <c r="C18" s="59">
        <v>432.62028985507243</v>
      </c>
    </row>
    <row r="19" spans="2:3">
      <c r="B19" s="64">
        <v>3.45</v>
      </c>
      <c r="C19" s="59">
        <v>478.44637681159418</v>
      </c>
    </row>
    <row r="20" spans="2:3">
      <c r="B20" s="64">
        <v>3.45</v>
      </c>
      <c r="C20" s="59">
        <v>161.91304347826085</v>
      </c>
    </row>
    <row r="21" spans="2:3">
      <c r="B21" s="64">
        <v>3.45</v>
      </c>
      <c r="C21" s="59">
        <v>263.75362318840581</v>
      </c>
    </row>
    <row r="22" spans="2:3">
      <c r="B22" s="64">
        <v>3.45</v>
      </c>
      <c r="C22" s="59">
        <v>386.79420289855074</v>
      </c>
    </row>
    <row r="23" spans="2:3">
      <c r="B23" s="64">
        <v>3.45</v>
      </c>
      <c r="C23" s="59">
        <v>463.17101449275361</v>
      </c>
    </row>
    <row r="24" spans="2:3">
      <c r="B24" s="64">
        <v>3.45</v>
      </c>
      <c r="C24" s="59">
        <v>263.75362318840581</v>
      </c>
    </row>
    <row r="25" spans="2:3">
      <c r="B25" s="64">
        <v>3.45</v>
      </c>
      <c r="C25" s="59">
        <v>202.64927536231883</v>
      </c>
    </row>
    <row r="26" spans="2:3">
      <c r="B26" s="64">
        <v>3.45</v>
      </c>
      <c r="C26" s="59">
        <v>609.15072463768115</v>
      </c>
    </row>
    <row r="27" spans="2:3">
      <c r="B27" s="64">
        <v>3.45</v>
      </c>
      <c r="C27" s="59">
        <v>578.6</v>
      </c>
    </row>
    <row r="28" spans="2:3">
      <c r="B28" s="64">
        <v>3.45</v>
      </c>
      <c r="C28" s="59">
        <v>202.64927536231883</v>
      </c>
    </row>
    <row r="29" spans="2:3">
      <c r="B29" s="64">
        <v>3.45</v>
      </c>
      <c r="C29" s="59">
        <v>447.89565217391305</v>
      </c>
    </row>
    <row r="30" spans="2:3">
      <c r="B30" s="64">
        <v>3.45</v>
      </c>
      <c r="C30" s="59">
        <v>447.89565217391305</v>
      </c>
    </row>
    <row r="31" spans="2:3">
      <c r="B31" s="64">
        <v>3.45</v>
      </c>
      <c r="C31" s="59">
        <v>447.89565217391305</v>
      </c>
    </row>
    <row r="32" spans="2:3">
      <c r="B32" s="64">
        <v>3.45</v>
      </c>
      <c r="C32" s="59">
        <v>463.17101449275361</v>
      </c>
    </row>
    <row r="33" spans="2:3">
      <c r="B33" s="64">
        <v>3.45</v>
      </c>
      <c r="C33" s="59">
        <v>447.89565217391305</v>
      </c>
    </row>
    <row r="34" spans="2:3">
      <c r="B34" s="64">
        <v>3.45</v>
      </c>
      <c r="C34" s="59">
        <v>478.44637681159418</v>
      </c>
    </row>
    <row r="35" spans="2:3">
      <c r="B35" s="64">
        <v>3.45</v>
      </c>
      <c r="C35" s="59">
        <v>432.62028985507243</v>
      </c>
    </row>
    <row r="36" spans="2:3">
      <c r="B36" s="64">
        <v>3.45</v>
      </c>
      <c r="C36" s="59">
        <v>432.62028985507243</v>
      </c>
    </row>
    <row r="37" spans="2:3">
      <c r="B37" s="64">
        <v>3.45</v>
      </c>
      <c r="C37" s="59">
        <v>493.72173913043474</v>
      </c>
    </row>
    <row r="38" spans="2:3">
      <c r="B38" s="64">
        <v>3.45</v>
      </c>
      <c r="C38" s="59">
        <v>202.64927536231883</v>
      </c>
    </row>
    <row r="39" spans="2:3">
      <c r="B39" s="64">
        <v>3.45</v>
      </c>
      <c r="C39" s="59">
        <v>161.91304347826085</v>
      </c>
    </row>
    <row r="40" spans="2:3">
      <c r="B40" s="64">
        <v>3.45</v>
      </c>
      <c r="C40" s="59">
        <v>478.44637681159418</v>
      </c>
    </row>
    <row r="41" spans="2:3">
      <c r="B41" s="64">
        <v>3.45</v>
      </c>
      <c r="C41" s="59">
        <v>402.0695652173913</v>
      </c>
    </row>
    <row r="42" spans="2:3">
      <c r="B42" s="64">
        <v>3.45</v>
      </c>
      <c r="C42" s="59">
        <v>402.0695652173913</v>
      </c>
    </row>
    <row r="43" spans="2:3">
      <c r="B43" s="64">
        <v>3.45</v>
      </c>
      <c r="C43" s="59">
        <v>493.72173913043474</v>
      </c>
    </row>
    <row r="44" spans="2:3">
      <c r="B44" s="64">
        <v>3.45</v>
      </c>
      <c r="C44" s="59">
        <v>141.54492753623188</v>
      </c>
    </row>
    <row r="45" spans="2:3">
      <c r="B45" s="64">
        <v>3.45</v>
      </c>
      <c r="C45" s="59">
        <v>161.91304347826085</v>
      </c>
    </row>
    <row r="46" spans="2:3">
      <c r="B46" s="64">
        <v>3.45</v>
      </c>
      <c r="C46" s="59">
        <v>202.64927536231883</v>
      </c>
    </row>
    <row r="47" spans="2:3">
      <c r="B47" s="64">
        <v>3.45</v>
      </c>
      <c r="C47" s="59">
        <v>202.64927536231883</v>
      </c>
    </row>
    <row r="48" spans="2:3">
      <c r="B48" s="64">
        <v>3.45</v>
      </c>
      <c r="C48" s="59">
        <v>223.0173913043478</v>
      </c>
    </row>
    <row r="49" spans="2:3">
      <c r="B49" s="64">
        <v>3.45</v>
      </c>
      <c r="C49" s="59">
        <v>417.34492753623186</v>
      </c>
    </row>
    <row r="50" spans="2:3">
      <c r="B50" s="64">
        <v>3.45</v>
      </c>
      <c r="C50" s="59">
        <v>263.75362318840581</v>
      </c>
    </row>
    <row r="51" spans="2:3">
      <c r="B51" s="64">
        <v>3.45</v>
      </c>
      <c r="C51" s="59">
        <v>202.64927536231883</v>
      </c>
    </row>
    <row r="52" spans="2:3">
      <c r="B52" s="64">
        <v>3.45</v>
      </c>
      <c r="C52" s="59">
        <v>615.92463768115942</v>
      </c>
    </row>
    <row r="53" spans="2:3">
      <c r="B53" s="64">
        <v>3.45</v>
      </c>
      <c r="C53" s="59">
        <v>493.72173913043474</v>
      </c>
    </row>
    <row r="54" spans="2:3">
      <c r="B54" s="64">
        <v>3.45</v>
      </c>
      <c r="C54" s="59">
        <v>493.72173913043474</v>
      </c>
    </row>
    <row r="55" spans="2:3">
      <c r="B55" s="64">
        <v>3.45</v>
      </c>
      <c r="C55" s="59">
        <v>432.62028985507243</v>
      </c>
    </row>
    <row r="56" spans="2:3">
      <c r="B56" s="64">
        <v>3.45</v>
      </c>
      <c r="C56" s="59">
        <v>223.0173913043478</v>
      </c>
    </row>
    <row r="57" spans="2:3">
      <c r="B57" s="64">
        <v>3.45</v>
      </c>
      <c r="C57" s="59">
        <v>202.64927536231883</v>
      </c>
    </row>
    <row r="58" spans="2:3">
      <c r="B58" s="64">
        <v>3.45</v>
      </c>
      <c r="C58" s="59">
        <v>478.44637681159418</v>
      </c>
    </row>
    <row r="59" spans="2:3">
      <c r="B59" s="64">
        <v>3.45</v>
      </c>
      <c r="C59" s="59">
        <v>493.72173913043474</v>
      </c>
    </row>
    <row r="60" spans="2:3">
      <c r="B60" s="64">
        <v>3.45</v>
      </c>
      <c r="C60" s="59">
        <v>447.89565217391305</v>
      </c>
    </row>
    <row r="61" spans="2:3">
      <c r="B61" s="64">
        <v>3.45</v>
      </c>
      <c r="C61" s="59">
        <v>386.79420289855074</v>
      </c>
    </row>
    <row r="62" spans="2:3">
      <c r="B62" s="64">
        <v>3.45</v>
      </c>
      <c r="C62" s="59">
        <v>777.17971014492753</v>
      </c>
    </row>
    <row r="63" spans="2:3">
      <c r="B63" s="64">
        <v>3.45</v>
      </c>
      <c r="C63" s="59">
        <v>777.17971014492753</v>
      </c>
    </row>
    <row r="64" spans="2:3">
      <c r="B64" s="64">
        <v>3.45</v>
      </c>
      <c r="C64" s="59">
        <v>731.35362318840578</v>
      </c>
    </row>
    <row r="65" spans="2:3">
      <c r="B65" s="64">
        <v>3.45</v>
      </c>
      <c r="C65" s="59">
        <v>182.28115942028987</v>
      </c>
    </row>
    <row r="66" spans="2:3">
      <c r="B66" s="64">
        <v>3.45</v>
      </c>
      <c r="C66" s="59">
        <v>432.62028985507243</v>
      </c>
    </row>
    <row r="67" spans="2:3">
      <c r="B67" s="64">
        <v>3.45</v>
      </c>
      <c r="C67" s="59">
        <v>432.62028985507243</v>
      </c>
    </row>
    <row r="68" spans="2:3">
      <c r="B68" s="64">
        <v>3.45</v>
      </c>
      <c r="C68" s="59">
        <v>578.6</v>
      </c>
    </row>
    <row r="69" spans="2:3">
      <c r="B69" s="64">
        <v>3.45</v>
      </c>
      <c r="C69" s="59">
        <v>223.0173913043478</v>
      </c>
    </row>
    <row r="70" spans="2:3">
      <c r="B70" s="64">
        <v>3.45</v>
      </c>
      <c r="C70" s="59">
        <v>478.44637681159418</v>
      </c>
    </row>
    <row r="71" spans="2:3">
      <c r="B71" s="64">
        <v>3.45</v>
      </c>
      <c r="C71" s="59">
        <v>493.72173913043474</v>
      </c>
    </row>
    <row r="72" spans="2:3">
      <c r="B72" s="64">
        <v>3.45</v>
      </c>
      <c r="C72" s="59">
        <v>493.72173913043474</v>
      </c>
    </row>
    <row r="73" spans="2:3">
      <c r="B73" s="64">
        <v>3.45</v>
      </c>
      <c r="C73" s="59">
        <v>508.99710144927536</v>
      </c>
    </row>
    <row r="74" spans="2:3">
      <c r="B74" s="64">
        <v>3.45</v>
      </c>
      <c r="C74" s="59">
        <v>141.54492753623188</v>
      </c>
    </row>
    <row r="75" spans="2:3">
      <c r="B75" s="64">
        <v>3.45</v>
      </c>
      <c r="C75" s="59">
        <v>463.17101449275361</v>
      </c>
    </row>
    <row r="76" spans="2:3">
      <c r="B76" s="64">
        <v>3.45</v>
      </c>
      <c r="C76" s="59">
        <v>624.42608695652166</v>
      </c>
    </row>
    <row r="77" spans="2:3">
      <c r="B77" s="64">
        <v>3.45</v>
      </c>
      <c r="C77" s="59">
        <v>639.70144927536228</v>
      </c>
    </row>
    <row r="78" spans="2:3">
      <c r="B78" s="64">
        <v>3.45</v>
      </c>
      <c r="C78" s="59">
        <v>670.25217391304352</v>
      </c>
    </row>
    <row r="79" spans="2:3">
      <c r="B79" s="64">
        <v>3.45</v>
      </c>
      <c r="C79" s="59">
        <v>263.75362318840581</v>
      </c>
    </row>
    <row r="80" spans="2:3">
      <c r="B80" s="64">
        <v>3.45</v>
      </c>
      <c r="C80" s="59">
        <v>593.87536231884053</v>
      </c>
    </row>
    <row r="81" spans="2:3">
      <c r="B81" s="64">
        <v>3.45</v>
      </c>
      <c r="C81" s="59">
        <v>593.87536231884053</v>
      </c>
    </row>
    <row r="82" spans="2:3">
      <c r="B82" s="64">
        <v>3.45</v>
      </c>
      <c r="C82" s="59">
        <v>417.34492753623186</v>
      </c>
    </row>
    <row r="83" spans="2:3">
      <c r="B83" s="64">
        <v>3.45</v>
      </c>
      <c r="C83" s="59">
        <v>386.79420289855074</v>
      </c>
    </row>
    <row r="84" spans="2:3">
      <c r="B84" s="64">
        <v>3.45</v>
      </c>
      <c r="C84" s="59">
        <v>386.79420289855074</v>
      </c>
    </row>
    <row r="85" spans="2:3">
      <c r="B85" s="64">
        <v>3.45</v>
      </c>
      <c r="C85" s="59">
        <v>202.64927536231883</v>
      </c>
    </row>
    <row r="86" spans="2:3">
      <c r="B86" s="64">
        <v>3.45</v>
      </c>
      <c r="C86" s="59">
        <v>463.17101449275361</v>
      </c>
    </row>
    <row r="87" spans="2:3">
      <c r="B87" s="64">
        <v>3.45</v>
      </c>
      <c r="C87" s="59">
        <v>402.0695652173913</v>
      </c>
    </row>
    <row r="88" spans="2:3">
      <c r="B88" s="64">
        <v>3.45</v>
      </c>
      <c r="C88" s="59">
        <v>432.62028985507243</v>
      </c>
    </row>
    <row r="89" spans="2:3">
      <c r="B89" s="64">
        <v>3.45</v>
      </c>
      <c r="C89" s="59">
        <v>182.28115942028987</v>
      </c>
    </row>
    <row r="90" spans="2:3">
      <c r="B90" s="64">
        <v>3.45</v>
      </c>
      <c r="C90" s="59">
        <v>161.91304347826085</v>
      </c>
    </row>
    <row r="91" spans="2:3">
      <c r="B91" s="64">
        <v>3.45</v>
      </c>
      <c r="C91" s="59">
        <v>202.64927536231883</v>
      </c>
    </row>
    <row r="92" spans="2:3">
      <c r="B92" s="64">
        <v>3.45</v>
      </c>
      <c r="C92" s="59">
        <v>471.6724637681159</v>
      </c>
    </row>
    <row r="93" spans="2:3">
      <c r="B93" s="64">
        <v>3.45</v>
      </c>
      <c r="C93" s="59">
        <v>471.6724637681159</v>
      </c>
    </row>
    <row r="94" spans="2:3">
      <c r="B94" s="64">
        <v>3.45</v>
      </c>
      <c r="C94" s="59">
        <v>417.34492753623186</v>
      </c>
    </row>
    <row r="95" spans="2:3">
      <c r="B95" s="64">
        <v>3.45</v>
      </c>
      <c r="C95" s="59">
        <v>141.54492753623188</v>
      </c>
    </row>
    <row r="96" spans="2:3">
      <c r="B96" s="64">
        <v>3.45</v>
      </c>
      <c r="C96" s="59">
        <v>182.28115942028987</v>
      </c>
    </row>
    <row r="97" spans="2:3">
      <c r="B97" s="64">
        <v>3.45</v>
      </c>
      <c r="C97" s="59">
        <v>223.0173913043478</v>
      </c>
    </row>
    <row r="98" spans="2:3">
      <c r="B98" s="64">
        <v>3.45</v>
      </c>
      <c r="C98" s="59">
        <v>417.34492753623186</v>
      </c>
    </row>
    <row r="99" spans="2:3">
      <c r="B99" s="64">
        <v>3.45</v>
      </c>
      <c r="C99" s="59">
        <v>578.6</v>
      </c>
    </row>
    <row r="100" spans="2:3">
      <c r="B100" s="64">
        <v>3.45</v>
      </c>
      <c r="C100" s="59">
        <v>563.32463768115952</v>
      </c>
    </row>
    <row r="101" spans="2:3">
      <c r="B101" s="64">
        <v>3.45</v>
      </c>
      <c r="C101" s="59">
        <v>402.0695652173913</v>
      </c>
    </row>
    <row r="102" spans="2:3">
      <c r="B102" s="64">
        <v>6.9</v>
      </c>
      <c r="C102" s="59">
        <v>274.02463768115945</v>
      </c>
    </row>
    <row r="103" spans="2:3">
      <c r="B103" s="64">
        <v>3.45</v>
      </c>
      <c r="C103" s="59">
        <v>578.6</v>
      </c>
    </row>
    <row r="104" spans="2:3">
      <c r="B104" s="64">
        <v>3.45</v>
      </c>
      <c r="C104" s="59">
        <v>402.0695652173913</v>
      </c>
    </row>
    <row r="105" spans="2:3">
      <c r="B105" s="64">
        <v>3.45</v>
      </c>
      <c r="C105" s="59">
        <v>243.38550724637682</v>
      </c>
    </row>
    <row r="106" spans="2:3">
      <c r="B106" s="64">
        <v>3.45</v>
      </c>
      <c r="C106" s="59">
        <v>417.34492753623186</v>
      </c>
    </row>
    <row r="107" spans="2:3">
      <c r="B107" s="64">
        <v>3.45</v>
      </c>
      <c r="C107" s="59">
        <v>417.34492753623186</v>
      </c>
    </row>
    <row r="108" spans="2:3">
      <c r="B108" s="64">
        <v>3.45</v>
      </c>
      <c r="C108" s="59">
        <v>182.28115942028987</v>
      </c>
    </row>
    <row r="109" spans="2:3">
      <c r="B109" s="64">
        <v>3.45</v>
      </c>
      <c r="C109" s="59">
        <v>223.0173913043478</v>
      </c>
    </row>
    <row r="110" spans="2:3">
      <c r="B110" s="64">
        <v>3.45</v>
      </c>
      <c r="C110" s="59">
        <v>202.64927536231883</v>
      </c>
    </row>
    <row r="111" spans="2:3">
      <c r="B111" s="64">
        <v>3.45</v>
      </c>
      <c r="C111" s="59">
        <v>182.28115942028987</v>
      </c>
    </row>
    <row r="112" spans="2:3">
      <c r="B112" s="64">
        <v>3.45</v>
      </c>
      <c r="C112" s="59">
        <v>161.91304347826085</v>
      </c>
    </row>
    <row r="113" spans="2:3">
      <c r="B113" s="64">
        <v>3.45</v>
      </c>
      <c r="C113" s="59">
        <v>263.75362318840581</v>
      </c>
    </row>
    <row r="114" spans="2:3">
      <c r="B114" s="64">
        <v>3.45</v>
      </c>
      <c r="C114" s="59">
        <v>486.94782608695647</v>
      </c>
    </row>
    <row r="115" spans="2:3">
      <c r="B115" s="64">
        <v>6.9</v>
      </c>
      <c r="C115" s="59">
        <v>199.9710144927536</v>
      </c>
    </row>
    <row r="116" spans="2:3">
      <c r="B116" s="64">
        <v>3.45</v>
      </c>
      <c r="C116" s="59">
        <v>471.6724637681159</v>
      </c>
    </row>
    <row r="117" spans="2:3">
      <c r="B117" s="64">
        <v>3.45</v>
      </c>
      <c r="C117" s="59">
        <v>578.6</v>
      </c>
    </row>
    <row r="118" spans="2:3">
      <c r="B118" s="64">
        <v>3.45</v>
      </c>
      <c r="C118" s="59">
        <v>563.32463768115952</v>
      </c>
    </row>
    <row r="119" spans="2:3">
      <c r="B119" s="64">
        <v>3.45</v>
      </c>
      <c r="C119" s="59">
        <v>486.94782608695647</v>
      </c>
    </row>
    <row r="120" spans="2:3">
      <c r="B120" s="64">
        <v>3.45</v>
      </c>
      <c r="C120" s="59">
        <v>471.6724637681159</v>
      </c>
    </row>
    <row r="121" spans="2:3">
      <c r="B121" s="64">
        <v>3.45</v>
      </c>
      <c r="C121" s="59">
        <v>243.38550724637682</v>
      </c>
    </row>
    <row r="122" spans="2:3">
      <c r="B122" s="64">
        <v>6.9</v>
      </c>
      <c r="C122" s="59">
        <v>243.47391304347823</v>
      </c>
    </row>
    <row r="123" spans="2:3">
      <c r="B123" s="64">
        <v>3.45</v>
      </c>
      <c r="C123" s="59">
        <v>548.04927536231889</v>
      </c>
    </row>
    <row r="124" spans="2:3">
      <c r="B124" s="64">
        <v>3.45</v>
      </c>
      <c r="C124" s="59">
        <v>563.32463768115952</v>
      </c>
    </row>
    <row r="125" spans="2:3">
      <c r="B125" s="64">
        <v>3.45</v>
      </c>
      <c r="C125" s="59">
        <v>532.77391304347827</v>
      </c>
    </row>
    <row r="126" spans="2:3">
      <c r="B126" s="64">
        <v>3.45</v>
      </c>
      <c r="C126" s="59">
        <v>563.32463768115952</v>
      </c>
    </row>
    <row r="127" spans="2:3">
      <c r="B127" s="64">
        <v>3.45</v>
      </c>
      <c r="C127" s="59">
        <v>517.49855072463765</v>
      </c>
    </row>
    <row r="128" spans="2:3">
      <c r="B128" s="64">
        <v>3.45</v>
      </c>
      <c r="C128" s="59">
        <v>517.49855072463765</v>
      </c>
    </row>
    <row r="129" spans="2:3">
      <c r="B129" s="64">
        <v>3.45</v>
      </c>
      <c r="C129" s="59">
        <v>517.49855072463765</v>
      </c>
    </row>
    <row r="130" spans="2:3">
      <c r="B130" s="64">
        <v>3.45</v>
      </c>
      <c r="C130" s="59">
        <v>263.75362318840581</v>
      </c>
    </row>
    <row r="131" spans="2:3">
      <c r="B131" s="64">
        <v>3.45</v>
      </c>
      <c r="C131" s="59">
        <v>202.64927536231883</v>
      </c>
    </row>
    <row r="132" spans="2:3">
      <c r="B132" s="64">
        <v>3.45</v>
      </c>
      <c r="C132" s="59">
        <v>563.32463768115952</v>
      </c>
    </row>
    <row r="133" spans="2:3">
      <c r="B133" s="64">
        <v>3.45</v>
      </c>
      <c r="C133" s="59">
        <v>417.34492753623186</v>
      </c>
    </row>
    <row r="134" spans="2:3">
      <c r="B134" s="64">
        <v>3.45</v>
      </c>
      <c r="C134" s="59">
        <v>402.0695652173913</v>
      </c>
    </row>
    <row r="135" spans="2:3">
      <c r="B135" s="64">
        <v>3.45</v>
      </c>
      <c r="C135" s="59">
        <v>386.79420289855074</v>
      </c>
    </row>
    <row r="136" spans="2:3">
      <c r="B136" s="64">
        <v>3.45</v>
      </c>
      <c r="C136" s="59">
        <v>402.0695652173913</v>
      </c>
    </row>
    <row r="137" spans="2:3">
      <c r="B137" s="64">
        <v>3.45</v>
      </c>
      <c r="C137" s="59">
        <v>493.72173913043474</v>
      </c>
    </row>
    <row r="138" spans="2:3">
      <c r="B138" s="64">
        <v>3.45</v>
      </c>
      <c r="C138" s="59">
        <v>263.75362318840581</v>
      </c>
    </row>
    <row r="139" spans="2:3">
      <c r="B139" s="64">
        <v>3.45</v>
      </c>
      <c r="C139" s="59">
        <v>202.64927536231883</v>
      </c>
    </row>
    <row r="140" spans="2:3">
      <c r="B140" s="64">
        <v>3.45</v>
      </c>
      <c r="C140" s="59">
        <v>417.34492753623186</v>
      </c>
    </row>
    <row r="141" spans="2:3">
      <c r="B141" s="64">
        <v>3.45</v>
      </c>
      <c r="C141" s="59">
        <v>243.38550724637682</v>
      </c>
    </row>
    <row r="142" spans="2:3">
      <c r="B142" s="64">
        <v>3.45</v>
      </c>
      <c r="C142" s="59">
        <v>554.82318840579717</v>
      </c>
    </row>
    <row r="143" spans="2:3">
      <c r="B143" s="64">
        <v>3.45</v>
      </c>
      <c r="C143" s="59">
        <v>263.75362318840581</v>
      </c>
    </row>
    <row r="144" spans="2:3">
      <c r="B144" s="64">
        <v>3.45</v>
      </c>
      <c r="C144" s="59">
        <v>202.64927536231883</v>
      </c>
    </row>
    <row r="145" spans="2:3">
      <c r="B145" s="64">
        <v>3.45</v>
      </c>
      <c r="C145" s="59">
        <v>493.72173913043474</v>
      </c>
    </row>
    <row r="146" spans="2:3">
      <c r="B146" s="64">
        <v>3.45</v>
      </c>
      <c r="C146" s="59">
        <v>182.28115942028987</v>
      </c>
    </row>
    <row r="147" spans="2:3">
      <c r="B147" s="64">
        <v>3.45</v>
      </c>
      <c r="C147" s="59">
        <v>202.64927536231883</v>
      </c>
    </row>
    <row r="148" spans="2:3">
      <c r="B148" s="64">
        <v>3.45</v>
      </c>
      <c r="C148" s="59">
        <v>402.0695652173913</v>
      </c>
    </row>
    <row r="149" spans="2:3">
      <c r="B149" s="64">
        <v>3.45</v>
      </c>
      <c r="C149" s="59">
        <v>223.0173913043478</v>
      </c>
    </row>
    <row r="150" spans="2:3">
      <c r="B150" s="64">
        <v>3.45</v>
      </c>
      <c r="C150" s="59">
        <v>243.38550724637682</v>
      </c>
    </row>
    <row r="151" spans="2:3">
      <c r="B151" s="64">
        <v>3.45</v>
      </c>
      <c r="C151" s="59">
        <v>463.17101449275361</v>
      </c>
    </row>
    <row r="152" spans="2:3">
      <c r="B152" s="64">
        <v>3.45</v>
      </c>
      <c r="C152" s="59">
        <v>223.0173913043478</v>
      </c>
    </row>
    <row r="153" spans="2:3">
      <c r="B153" s="64">
        <v>3.45</v>
      </c>
      <c r="C153" s="59">
        <v>263.75362318840581</v>
      </c>
    </row>
    <row r="154" spans="2:3">
      <c r="B154" s="64">
        <v>3.45</v>
      </c>
      <c r="C154" s="59">
        <v>263.75362318840581</v>
      </c>
    </row>
    <row r="155" spans="2:3">
      <c r="B155" s="64">
        <v>3.45</v>
      </c>
      <c r="C155" s="59">
        <v>486.94782608695647</v>
      </c>
    </row>
    <row r="156" spans="2:3">
      <c r="B156" s="64">
        <v>3.45</v>
      </c>
      <c r="C156" s="59">
        <v>386.79420289855074</v>
      </c>
    </row>
    <row r="157" spans="2:3">
      <c r="B157" s="64">
        <v>6.9</v>
      </c>
      <c r="C157" s="59">
        <v>121.69275362318841</v>
      </c>
    </row>
    <row r="158" spans="2:3">
      <c r="B158" s="64">
        <v>3.45</v>
      </c>
      <c r="C158" s="59">
        <v>386.79420289855074</v>
      </c>
    </row>
    <row r="159" spans="2:3">
      <c r="B159" s="64">
        <v>3.45</v>
      </c>
      <c r="C159" s="59">
        <v>263.75362318840581</v>
      </c>
    </row>
    <row r="160" spans="2:3">
      <c r="B160" s="64">
        <v>3.45</v>
      </c>
      <c r="C160" s="59">
        <v>417.34492753623186</v>
      </c>
    </row>
    <row r="161" spans="2:3">
      <c r="B161" s="64">
        <v>3.45</v>
      </c>
      <c r="C161" s="59">
        <v>609.15072463768115</v>
      </c>
    </row>
    <row r="162" spans="2:3">
      <c r="B162" s="64">
        <v>3.45</v>
      </c>
      <c r="C162" s="59">
        <v>402.0695652173913</v>
      </c>
    </row>
    <row r="163" spans="2:3">
      <c r="B163" s="64">
        <v>3.45</v>
      </c>
      <c r="C163" s="59">
        <v>417.34492753623186</v>
      </c>
    </row>
    <row r="164" spans="2:3">
      <c r="B164" s="64">
        <v>3.45</v>
      </c>
      <c r="C164" s="59">
        <v>263.75362318840581</v>
      </c>
    </row>
    <row r="165" spans="2:3">
      <c r="B165" s="64">
        <v>3.45</v>
      </c>
      <c r="C165" s="59">
        <v>532.77391304347827</v>
      </c>
    </row>
    <row r="166" spans="2:3">
      <c r="B166" s="64">
        <v>3.45</v>
      </c>
      <c r="C166" s="59">
        <v>202.64927536231883</v>
      </c>
    </row>
    <row r="167" spans="2:3">
      <c r="B167" s="64">
        <v>3.45</v>
      </c>
      <c r="C167" s="59">
        <v>263.75362318840581</v>
      </c>
    </row>
    <row r="168" spans="2:3">
      <c r="B168" s="64">
        <v>3.45</v>
      </c>
      <c r="C168" s="59">
        <v>263.75362318840581</v>
      </c>
    </row>
    <row r="169" spans="2:3">
      <c r="B169" s="64">
        <v>3.45</v>
      </c>
      <c r="C169" s="59">
        <v>182.28115942028987</v>
      </c>
    </row>
    <row r="170" spans="2:3">
      <c r="B170" s="64">
        <v>3.45</v>
      </c>
      <c r="C170" s="59">
        <v>202.64927536231883</v>
      </c>
    </row>
    <row r="171" spans="2:3">
      <c r="B171" s="64">
        <v>3.45</v>
      </c>
      <c r="C171" s="59">
        <v>223.0173913043478</v>
      </c>
    </row>
    <row r="172" spans="2:3">
      <c r="B172" s="64">
        <v>3.45</v>
      </c>
      <c r="C172" s="59">
        <v>243.38550724637682</v>
      </c>
    </row>
    <row r="173" spans="2:3">
      <c r="B173" s="64">
        <v>3.45</v>
      </c>
      <c r="C173" s="59">
        <v>463.17101449275361</v>
      </c>
    </row>
    <row r="174" spans="2:3">
      <c r="B174" s="64">
        <v>20.700000000000003</v>
      </c>
      <c r="C174" s="59">
        <v>100.80193236714973</v>
      </c>
    </row>
    <row r="175" spans="2:3">
      <c r="B175" s="64">
        <v>17.25</v>
      </c>
      <c r="C175" s="59">
        <v>44.603478260869572</v>
      </c>
    </row>
    <row r="176" spans="2:3">
      <c r="B176" s="64">
        <v>6.9</v>
      </c>
      <c r="C176" s="59">
        <v>322.17391304347825</v>
      </c>
    </row>
    <row r="177" spans="2:3">
      <c r="B177" s="64">
        <v>3.45</v>
      </c>
      <c r="C177" s="59">
        <v>493.72173913043474</v>
      </c>
    </row>
    <row r="178" spans="2:3">
      <c r="B178" s="64">
        <v>31.05</v>
      </c>
      <c r="C178" s="59">
        <v>61.366505636070855</v>
      </c>
    </row>
    <row r="179" spans="2:3">
      <c r="B179" s="64">
        <v>110.4</v>
      </c>
      <c r="C179" s="59">
        <v>29.324003623188403</v>
      </c>
    </row>
    <row r="180" spans="2:3">
      <c r="B180" s="64">
        <v>3.45</v>
      </c>
      <c r="C180" s="59">
        <v>263.75362318840581</v>
      </c>
    </row>
    <row r="181" spans="2:3">
      <c r="B181" s="64">
        <v>10.350000000000001</v>
      </c>
      <c r="C181" s="59">
        <v>141.98550724637678</v>
      </c>
    </row>
    <row r="182" spans="2:3">
      <c r="B182" s="64">
        <v>10.350000000000001</v>
      </c>
      <c r="C182" s="59">
        <v>152.16908212560384</v>
      </c>
    </row>
    <row r="183" spans="2:3">
      <c r="B183" s="64">
        <v>37.950000000000003</v>
      </c>
      <c r="C183" s="59">
        <v>35.550197628458498</v>
      </c>
    </row>
    <row r="184" spans="2:3">
      <c r="B184" s="64">
        <v>48.300000000000011</v>
      </c>
      <c r="C184" s="59">
        <v>40.838716356107653</v>
      </c>
    </row>
    <row r="185" spans="2:3">
      <c r="B185" s="64">
        <v>48.300000000000011</v>
      </c>
      <c r="C185" s="59">
        <v>62.661697722567276</v>
      </c>
    </row>
    <row r="186" spans="2:3">
      <c r="B186" s="64">
        <v>72.45</v>
      </c>
      <c r="C186" s="59">
        <v>59.23285024154589</v>
      </c>
    </row>
    <row r="187" spans="2:3">
      <c r="B187" s="64">
        <v>55.2</v>
      </c>
      <c r="C187" s="59">
        <v>62.467028985507241</v>
      </c>
    </row>
    <row r="188" spans="2:3">
      <c r="B188" s="64">
        <v>13.8</v>
      </c>
      <c r="C188" s="59">
        <v>76.122463768115935</v>
      </c>
    </row>
    <row r="189" spans="2:3">
      <c r="B189" s="64">
        <v>17.25</v>
      </c>
      <c r="C189" s="59">
        <v>64.971594202898558</v>
      </c>
    </row>
    <row r="190" spans="2:3">
      <c r="B190" s="64">
        <v>106.95</v>
      </c>
      <c r="C190" s="59">
        <v>36.183263207106123</v>
      </c>
    </row>
    <row r="191" spans="2:3">
      <c r="B191" s="64">
        <v>10.350000000000001</v>
      </c>
      <c r="C191" s="59">
        <v>157.26086956521738</v>
      </c>
    </row>
    <row r="192" spans="2:3">
      <c r="B192" s="64">
        <v>44.85</v>
      </c>
      <c r="C192" s="59">
        <v>42.484503901895209</v>
      </c>
    </row>
    <row r="193" spans="2:3">
      <c r="B193" s="64">
        <v>6.9</v>
      </c>
      <c r="C193" s="59">
        <v>276.34782608695645</v>
      </c>
    </row>
    <row r="194" spans="2:3">
      <c r="B194" s="64">
        <v>124.2</v>
      </c>
      <c r="C194" s="59">
        <v>47.095491143317233</v>
      </c>
    </row>
    <row r="195" spans="2:3">
      <c r="B195" s="64">
        <v>20.700000000000003</v>
      </c>
      <c r="C195" s="59">
        <v>54.142995169082113</v>
      </c>
    </row>
    <row r="196" spans="2:3">
      <c r="B196" s="64">
        <v>17.25</v>
      </c>
      <c r="C196" s="59">
        <v>44.603478260869572</v>
      </c>
    </row>
    <row r="197" spans="2:3">
      <c r="B197" s="64">
        <v>3.45</v>
      </c>
      <c r="C197" s="59">
        <v>263.75362318840581</v>
      </c>
    </row>
    <row r="198" spans="2:3">
      <c r="B198" s="64">
        <v>79.350000000000009</v>
      </c>
      <c r="C198" s="59">
        <v>32.828481411468175</v>
      </c>
    </row>
    <row r="199" spans="2:3">
      <c r="B199" s="64">
        <v>13.8</v>
      </c>
      <c r="C199" s="59">
        <v>146.11086956521737</v>
      </c>
    </row>
    <row r="200" spans="2:3">
      <c r="B200" s="64">
        <v>3.45</v>
      </c>
      <c r="C200" s="59">
        <v>402.0695652173913</v>
      </c>
    </row>
    <row r="201" spans="2:3">
      <c r="B201" s="64">
        <v>55.2</v>
      </c>
      <c r="C201" s="59">
        <v>51.009963768115938</v>
      </c>
    </row>
    <row r="202" spans="2:3">
      <c r="B202" s="64">
        <v>6.9</v>
      </c>
      <c r="C202" s="59">
        <v>111.5086956521739</v>
      </c>
    </row>
    <row r="203" spans="2:3">
      <c r="B203" s="64">
        <v>144.9</v>
      </c>
      <c r="C203" s="59">
        <v>29.946031746031746</v>
      </c>
    </row>
    <row r="204" spans="2:3">
      <c r="B204" s="64">
        <v>6.9</v>
      </c>
      <c r="C204" s="59">
        <v>238.15942028985506</v>
      </c>
    </row>
    <row r="205" spans="2:3">
      <c r="B205" s="64">
        <v>10.350000000000001</v>
      </c>
      <c r="C205" s="59">
        <v>177.62801932367148</v>
      </c>
    </row>
    <row r="206" spans="2:3">
      <c r="B206" s="64">
        <v>103.5</v>
      </c>
      <c r="C206" s="59">
        <v>27.205314009661837</v>
      </c>
    </row>
    <row r="207" spans="2:3">
      <c r="B207" s="64">
        <v>27.6</v>
      </c>
      <c r="C207" s="59">
        <v>25.475000000000001</v>
      </c>
    </row>
    <row r="208" spans="2:3">
      <c r="B208" s="64">
        <v>20.700000000000003</v>
      </c>
      <c r="C208" s="59">
        <v>67.72173913043477</v>
      </c>
    </row>
    <row r="209" spans="2:3">
      <c r="B209" s="64">
        <v>127.65</v>
      </c>
      <c r="C209" s="59">
        <v>33.992792792792791</v>
      </c>
    </row>
    <row r="210" spans="2:3">
      <c r="B210" s="64">
        <v>51.75</v>
      </c>
      <c r="C210" s="59">
        <v>34.042512077294681</v>
      </c>
    </row>
    <row r="211" spans="2:3">
      <c r="B211" s="64">
        <v>69</v>
      </c>
      <c r="C211" s="59">
        <v>37.752753623188411</v>
      </c>
    </row>
    <row r="212" spans="2:3">
      <c r="B212" s="64">
        <v>82.800000000000011</v>
      </c>
      <c r="C212" s="59">
        <v>31.460628019323664</v>
      </c>
    </row>
    <row r="213" spans="2:3">
      <c r="B213" s="64">
        <v>134.55000000000001</v>
      </c>
      <c r="C213" s="59">
        <v>35.074396135265701</v>
      </c>
    </row>
    <row r="214" spans="2:3">
      <c r="B214" s="64">
        <v>34.5</v>
      </c>
      <c r="C214" s="59">
        <v>26.205507246376811</v>
      </c>
    </row>
    <row r="215" spans="2:3">
      <c r="B215" s="64">
        <v>13.8</v>
      </c>
      <c r="C215" s="59">
        <v>137.22681159420287</v>
      </c>
    </row>
    <row r="216" spans="2:3">
      <c r="B216" s="64">
        <v>31.05</v>
      </c>
      <c r="C216" s="59">
        <v>93.615780998389681</v>
      </c>
    </row>
    <row r="217" spans="2:3">
      <c r="B217" s="64">
        <v>10.350000000000001</v>
      </c>
      <c r="C217" s="59">
        <v>192.90338164251204</v>
      </c>
    </row>
    <row r="218" spans="2:3">
      <c r="B218" s="64">
        <v>3.45</v>
      </c>
      <c r="C218" s="59">
        <v>554.82318840579717</v>
      </c>
    </row>
    <row r="219" spans="2:3">
      <c r="B219" s="64">
        <v>44.85</v>
      </c>
      <c r="C219" s="59">
        <v>42.484503901895209</v>
      </c>
    </row>
    <row r="220" spans="2:3">
      <c r="B220" s="64">
        <v>24.150000000000006</v>
      </c>
      <c r="C220" s="59">
        <v>29.114285714285707</v>
      </c>
    </row>
    <row r="221" spans="2:3">
      <c r="B221" s="64">
        <v>93.15</v>
      </c>
      <c r="C221" s="59">
        <v>25.701878690284484</v>
      </c>
    </row>
    <row r="222" spans="2:3">
      <c r="B222" s="64">
        <v>10.350000000000001</v>
      </c>
      <c r="C222" s="59">
        <v>87.917874396135261</v>
      </c>
    </row>
    <row r="223" spans="2:3">
      <c r="B223" s="64">
        <v>10.350000000000001</v>
      </c>
      <c r="C223" s="59">
        <v>147.07729468599032</v>
      </c>
    </row>
    <row r="224" spans="2:3">
      <c r="B224" s="64">
        <v>148.35</v>
      </c>
      <c r="C224" s="59">
        <v>31.811661611054941</v>
      </c>
    </row>
    <row r="225" spans="2:3">
      <c r="B225" s="64">
        <v>51.75</v>
      </c>
      <c r="C225" s="59">
        <v>74.778743961352646</v>
      </c>
    </row>
    <row r="226" spans="2:3">
      <c r="B226" s="64">
        <v>169.05</v>
      </c>
      <c r="C226" s="59">
        <v>92.53569949719018</v>
      </c>
    </row>
    <row r="227" spans="2:3">
      <c r="B227" s="64">
        <v>17.25</v>
      </c>
      <c r="C227" s="59">
        <v>97.560579710144921</v>
      </c>
    </row>
    <row r="228" spans="2:3">
      <c r="B228" s="64">
        <v>82.800000000000011</v>
      </c>
      <c r="C228" s="59">
        <v>54.374758454106278</v>
      </c>
    </row>
    <row r="229" spans="2:3">
      <c r="B229" s="64">
        <v>13.8</v>
      </c>
      <c r="C229" s="59">
        <v>106.67463768115941</v>
      </c>
    </row>
    <row r="230" spans="2:3">
      <c r="B230" s="64">
        <v>106.95</v>
      </c>
      <c r="C230" s="59">
        <v>44.06769518466573</v>
      </c>
    </row>
    <row r="231" spans="2:3">
      <c r="B231" s="64">
        <v>69</v>
      </c>
      <c r="C231" s="59">
        <v>56.084057971014495</v>
      </c>
    </row>
    <row r="232" spans="2:3">
      <c r="B232" s="64">
        <v>17.25</v>
      </c>
      <c r="C232" s="59">
        <v>64.971594202898558</v>
      </c>
    </row>
    <row r="233" spans="2:3">
      <c r="B233" s="64">
        <v>10.350000000000001</v>
      </c>
      <c r="C233" s="59">
        <v>203.0502415458937</v>
      </c>
    </row>
    <row r="234" spans="2:3">
      <c r="B234" s="64">
        <v>13.8</v>
      </c>
      <c r="C234" s="59">
        <v>65.938405797101453</v>
      </c>
    </row>
    <row r="235" spans="2:3">
      <c r="B235" s="64">
        <v>31.05</v>
      </c>
      <c r="C235" s="59">
        <v>39.866988727858292</v>
      </c>
    </row>
    <row r="236" spans="2:3">
      <c r="B236" s="64">
        <v>31.05</v>
      </c>
      <c r="C236" s="59">
        <v>152.50724637681159</v>
      </c>
    </row>
    <row r="237" spans="2:3">
      <c r="B237" s="64">
        <v>151.80000000000001</v>
      </c>
      <c r="C237" s="59">
        <v>51.525559947299072</v>
      </c>
    </row>
    <row r="238" spans="2:3">
      <c r="B238" s="64">
        <v>31.05</v>
      </c>
      <c r="C238" s="59">
        <v>72.11626409017714</v>
      </c>
    </row>
    <row r="239" spans="2:3">
      <c r="B239" s="64">
        <v>20.700000000000003</v>
      </c>
      <c r="C239" s="59">
        <v>57.537681159420281</v>
      </c>
    </row>
    <row r="240" spans="2:3">
      <c r="B240" s="64">
        <v>51.75</v>
      </c>
      <c r="C240" s="59">
        <v>66.631497584541066</v>
      </c>
    </row>
    <row r="241" spans="2:3">
      <c r="B241" s="64">
        <v>6.9</v>
      </c>
      <c r="C241" s="59">
        <v>426.77826086956514</v>
      </c>
    </row>
    <row r="242" spans="2:3">
      <c r="B242" s="64">
        <v>127.65</v>
      </c>
      <c r="C242" s="59">
        <v>79.299804151978066</v>
      </c>
    </row>
    <row r="243" spans="2:3">
      <c r="B243" s="64">
        <v>17.25</v>
      </c>
      <c r="C243" s="59">
        <v>64.971594202898558</v>
      </c>
    </row>
    <row r="244" spans="2:3">
      <c r="B244" s="64">
        <v>86.25</v>
      </c>
      <c r="C244" s="59">
        <v>37.534724637681165</v>
      </c>
    </row>
    <row r="245" spans="2:3">
      <c r="B245" s="64">
        <v>120.75</v>
      </c>
      <c r="C245" s="59">
        <v>18.081325051759833</v>
      </c>
    </row>
    <row r="246" spans="2:3">
      <c r="B246" s="64">
        <v>20.700000000000003</v>
      </c>
      <c r="C246" s="59">
        <v>26.985507246376805</v>
      </c>
    </row>
    <row r="247" spans="2:3">
      <c r="B247" s="64">
        <v>20.700000000000003</v>
      </c>
      <c r="C247" s="59">
        <v>47.353623188405798</v>
      </c>
    </row>
    <row r="248" spans="2:3">
      <c r="B248" s="64">
        <v>79.350000000000009</v>
      </c>
      <c r="C248" s="59">
        <v>46.112035286704469</v>
      </c>
    </row>
    <row r="249" spans="2:3">
      <c r="B249" s="64">
        <v>6.9</v>
      </c>
      <c r="C249" s="59">
        <v>296.93768115942026</v>
      </c>
    </row>
    <row r="250" spans="2:3">
      <c r="B250" s="64">
        <v>20.700000000000003</v>
      </c>
      <c r="C250" s="59">
        <v>37.169565217391295</v>
      </c>
    </row>
    <row r="251" spans="2:3">
      <c r="B251" s="64">
        <v>3.45</v>
      </c>
      <c r="C251" s="59">
        <v>243.38550724637682</v>
      </c>
    </row>
    <row r="252" spans="2:3">
      <c r="B252" s="64">
        <v>3.45</v>
      </c>
      <c r="C252" s="59">
        <v>463.17101449275361</v>
      </c>
    </row>
    <row r="253" spans="2:3">
      <c r="B253" s="64">
        <v>6.9</v>
      </c>
      <c r="C253" s="59">
        <v>199.9710144927536</v>
      </c>
    </row>
    <row r="254" spans="2:3">
      <c r="B254" s="64">
        <v>3.45</v>
      </c>
      <c r="C254" s="59">
        <v>223.0173913043478</v>
      </c>
    </row>
    <row r="255" spans="2:3">
      <c r="B255" s="64">
        <v>34.5</v>
      </c>
      <c r="C255" s="59">
        <v>35.880289855072469</v>
      </c>
    </row>
    <row r="256" spans="2:3">
      <c r="B256" s="64">
        <v>3.45</v>
      </c>
      <c r="C256" s="59">
        <v>402.0695652173913</v>
      </c>
    </row>
    <row r="257" spans="2:3">
      <c r="B257" s="64">
        <v>10.350000000000001</v>
      </c>
      <c r="C257" s="59">
        <v>60.760386473429939</v>
      </c>
    </row>
    <row r="258" spans="2:3">
      <c r="B258" s="64">
        <v>17.25</v>
      </c>
      <c r="C258" s="59">
        <v>105.70782608695653</v>
      </c>
    </row>
    <row r="259" spans="2:3">
      <c r="B259" s="64">
        <v>34.5</v>
      </c>
      <c r="C259" s="59">
        <v>74.579420289855079</v>
      </c>
    </row>
    <row r="260" spans="2:3">
      <c r="B260" s="64">
        <v>37.950000000000003</v>
      </c>
      <c r="C260" s="59">
        <v>67.799472990777332</v>
      </c>
    </row>
    <row r="261" spans="2:3">
      <c r="B261" s="64">
        <v>27.6</v>
      </c>
      <c r="C261" s="59">
        <v>73.752173913043478</v>
      </c>
    </row>
    <row r="262" spans="2:3">
      <c r="B262" s="64">
        <v>31.05</v>
      </c>
      <c r="C262" s="59">
        <v>32.70048309178744</v>
      </c>
    </row>
    <row r="263" spans="2:3">
      <c r="B263" s="64">
        <v>110.4</v>
      </c>
      <c r="C263" s="59">
        <v>23.595471014492752</v>
      </c>
    </row>
    <row r="264" spans="2:3">
      <c r="B264" s="64">
        <v>10.350000000000001</v>
      </c>
      <c r="C264" s="59">
        <v>197.95845410628019</v>
      </c>
    </row>
    <row r="265" spans="2:3">
      <c r="B265" s="64">
        <v>3.45</v>
      </c>
      <c r="C265" s="59">
        <v>609.15072463768115</v>
      </c>
    </row>
    <row r="266" spans="2:3">
      <c r="B266" s="64">
        <v>20.700000000000003</v>
      </c>
      <c r="C266" s="59">
        <v>127.95942028985505</v>
      </c>
    </row>
    <row r="267" spans="2:3">
      <c r="B267" s="64">
        <v>13.8</v>
      </c>
      <c r="C267" s="59">
        <v>191.93913043478258</v>
      </c>
    </row>
    <row r="268" spans="2:3">
      <c r="B268" s="64">
        <v>127.65</v>
      </c>
      <c r="C268" s="59">
        <v>56.123305914610263</v>
      </c>
    </row>
    <row r="269" spans="2:3">
      <c r="B269" s="64">
        <v>17.25</v>
      </c>
      <c r="C269" s="59">
        <v>64.971594202898558</v>
      </c>
    </row>
    <row r="270" spans="2:3">
      <c r="B270" s="64">
        <v>41.400000000000006</v>
      </c>
      <c r="C270" s="59">
        <v>32.587681159420285</v>
      </c>
    </row>
    <row r="271" spans="2:3">
      <c r="B271" s="64">
        <v>20.700000000000003</v>
      </c>
      <c r="C271" s="59">
        <v>26.985507246376805</v>
      </c>
    </row>
    <row r="272" spans="2:3">
      <c r="B272" s="64">
        <v>6.9</v>
      </c>
      <c r="C272" s="59">
        <v>274.02463768115945</v>
      </c>
    </row>
    <row r="273" spans="2:3">
      <c r="B273" s="64">
        <v>10.350000000000001</v>
      </c>
      <c r="C273" s="59">
        <v>187.77487922705311</v>
      </c>
    </row>
    <row r="274" spans="2:3">
      <c r="B274" s="64">
        <v>6.9</v>
      </c>
      <c r="C274" s="59">
        <v>215.24637681159416</v>
      </c>
    </row>
    <row r="275" spans="2:3">
      <c r="B275" s="64">
        <v>44.85</v>
      </c>
      <c r="C275" s="59">
        <v>37.523076923076921</v>
      </c>
    </row>
    <row r="276" spans="2:3">
      <c r="B276" s="64">
        <v>79.350000000000009</v>
      </c>
      <c r="C276" s="59">
        <v>38.141902961562693</v>
      </c>
    </row>
    <row r="277" spans="2:3">
      <c r="B277" s="64">
        <v>6.9</v>
      </c>
      <c r="C277" s="59">
        <v>215.24637681159416</v>
      </c>
    </row>
    <row r="278" spans="2:3">
      <c r="B278" s="64">
        <v>20.700000000000003</v>
      </c>
      <c r="C278" s="59">
        <v>43.95893719806763</v>
      </c>
    </row>
    <row r="279" spans="2:3">
      <c r="B279" s="64">
        <v>37.950000000000003</v>
      </c>
      <c r="C279" s="59">
        <v>38.48194993412384</v>
      </c>
    </row>
    <row r="280" spans="2:3">
      <c r="B280" s="64">
        <v>6.9</v>
      </c>
      <c r="C280" s="59">
        <v>199.9710144927536</v>
      </c>
    </row>
    <row r="281" spans="2:3">
      <c r="B281" s="64">
        <v>3.45</v>
      </c>
      <c r="C281" s="59">
        <v>432.62028985507243</v>
      </c>
    </row>
    <row r="282" spans="2:3">
      <c r="B282" s="64">
        <v>17.25</v>
      </c>
      <c r="C282" s="59">
        <v>56.824347826086957</v>
      </c>
    </row>
    <row r="283" spans="2:3">
      <c r="B283" s="64">
        <v>13.8</v>
      </c>
      <c r="C283" s="59">
        <v>91.398550724637673</v>
      </c>
    </row>
    <row r="284" spans="2:3">
      <c r="B284" s="64">
        <v>96.600000000000023</v>
      </c>
      <c r="C284" s="59">
        <v>35.695445134575557</v>
      </c>
    </row>
    <row r="285" spans="2:3">
      <c r="B285" s="64">
        <v>10.350000000000001</v>
      </c>
      <c r="C285" s="59">
        <v>67.549758454106268</v>
      </c>
    </row>
    <row r="286" spans="2:3">
      <c r="B286" s="64">
        <v>6.9</v>
      </c>
      <c r="C286" s="59">
        <v>80.956521739130423</v>
      </c>
    </row>
    <row r="287" spans="2:3">
      <c r="B287" s="64">
        <v>31.05</v>
      </c>
      <c r="C287" s="59">
        <v>39.866988727858292</v>
      </c>
    </row>
    <row r="288" spans="2:3">
      <c r="B288" s="64">
        <v>10.350000000000001</v>
      </c>
      <c r="C288" s="59">
        <v>74.339130434782589</v>
      </c>
    </row>
    <row r="289" spans="2:3">
      <c r="B289" s="64">
        <v>10.350000000000001</v>
      </c>
      <c r="C289" s="59">
        <v>60.760386473429939</v>
      </c>
    </row>
    <row r="290" spans="2:3">
      <c r="B290" s="64">
        <v>3.45</v>
      </c>
      <c r="C290" s="59">
        <v>243.38550724637682</v>
      </c>
    </row>
    <row r="291" spans="2:3">
      <c r="B291" s="64">
        <v>6.9</v>
      </c>
      <c r="C291" s="59">
        <v>215.24637681159416</v>
      </c>
    </row>
    <row r="292" spans="2:3">
      <c r="B292" s="64">
        <v>17.25</v>
      </c>
      <c r="C292" s="59">
        <v>64.971594202898558</v>
      </c>
    </row>
    <row r="293" spans="2:3">
      <c r="B293" s="64">
        <v>20.700000000000003</v>
      </c>
      <c r="C293" s="59">
        <v>26.985507246376805</v>
      </c>
    </row>
    <row r="294" spans="2:3">
      <c r="B294" s="64">
        <v>44.85</v>
      </c>
      <c r="C294" s="59">
        <v>22.638795986622071</v>
      </c>
    </row>
    <row r="295" spans="2:3">
      <c r="B295" s="64">
        <v>10.350000000000001</v>
      </c>
      <c r="C295" s="59">
        <v>152.16908212560384</v>
      </c>
    </row>
    <row r="296" spans="2:3">
      <c r="B296" s="64">
        <v>41.400000000000006</v>
      </c>
      <c r="C296" s="59">
        <v>27.212801932367146</v>
      </c>
    </row>
    <row r="297" spans="2:3">
      <c r="B297" s="64">
        <v>10.350000000000001</v>
      </c>
      <c r="C297" s="59">
        <v>67.549758454106268</v>
      </c>
    </row>
    <row r="298" spans="2:3">
      <c r="B298" s="64">
        <v>89.7</v>
      </c>
      <c r="C298" s="59">
        <v>26.690412486064659</v>
      </c>
    </row>
    <row r="299" spans="2:3">
      <c r="B299" s="64">
        <v>51.75</v>
      </c>
      <c r="C299" s="59">
        <v>34.042512077294681</v>
      </c>
    </row>
    <row r="300" spans="2:3">
      <c r="B300" s="64">
        <v>3.45</v>
      </c>
      <c r="C300" s="59">
        <v>223.0173913043478</v>
      </c>
    </row>
    <row r="301" spans="2:3">
      <c r="B301" s="64">
        <v>10.350000000000001</v>
      </c>
      <c r="C301" s="59">
        <v>53.971014492753611</v>
      </c>
    </row>
    <row r="302" spans="2:3">
      <c r="B302" s="64">
        <v>55.2</v>
      </c>
      <c r="C302" s="59">
        <v>28.095833333333335</v>
      </c>
    </row>
    <row r="303" spans="2:3">
      <c r="B303" s="64">
        <v>34.5</v>
      </c>
      <c r="C303" s="59">
        <v>29.430434782608696</v>
      </c>
    </row>
    <row r="304" spans="2:3">
      <c r="B304" s="64">
        <v>13.8</v>
      </c>
      <c r="C304" s="59">
        <v>65.938405797101453</v>
      </c>
    </row>
    <row r="305" spans="2:3">
      <c r="B305" s="64">
        <v>34.5</v>
      </c>
      <c r="C305" s="59">
        <v>32.655362318840581</v>
      </c>
    </row>
    <row r="306" spans="2:3">
      <c r="B306" s="64">
        <v>13.8</v>
      </c>
      <c r="C306" s="59">
        <v>65.938405797101453</v>
      </c>
    </row>
    <row r="307" spans="2:3">
      <c r="B307" s="64">
        <v>6.9</v>
      </c>
      <c r="C307" s="59">
        <v>207.60869565217388</v>
      </c>
    </row>
    <row r="308" spans="2:3">
      <c r="B308" s="64">
        <v>6.9</v>
      </c>
      <c r="C308" s="59">
        <v>215.24637681159416</v>
      </c>
    </row>
    <row r="309" spans="2:3">
      <c r="B309" s="64">
        <v>34.5</v>
      </c>
      <c r="C309" s="59">
        <v>55.229855072463764</v>
      </c>
    </row>
    <row r="310" spans="2:3">
      <c r="B310" s="64">
        <v>117.30000000000001</v>
      </c>
      <c r="C310" s="59">
        <v>41.97655583972719</v>
      </c>
    </row>
    <row r="311" spans="2:3">
      <c r="B311" s="64">
        <v>24.150000000000006</v>
      </c>
      <c r="C311" s="59">
        <v>65.896894409937872</v>
      </c>
    </row>
    <row r="312" spans="2:3">
      <c r="B312" s="64">
        <v>17.25</v>
      </c>
      <c r="C312" s="59">
        <v>125.03594202898549</v>
      </c>
    </row>
    <row r="313" spans="2:3">
      <c r="B313" s="64">
        <v>6.9</v>
      </c>
      <c r="C313" s="59">
        <v>296.93768115942026</v>
      </c>
    </row>
    <row r="314" spans="2:3">
      <c r="B314" s="64">
        <v>13.8</v>
      </c>
      <c r="C314" s="59">
        <v>156.29492753623185</v>
      </c>
    </row>
    <row r="315" spans="2:3">
      <c r="B315" s="64">
        <v>6.9</v>
      </c>
      <c r="C315" s="59">
        <v>266.38695652173914</v>
      </c>
    </row>
    <row r="316" spans="2:3">
      <c r="B316" s="64">
        <v>6.9</v>
      </c>
      <c r="C316" s="59">
        <v>207.60869565217388</v>
      </c>
    </row>
    <row r="317" spans="2:3">
      <c r="B317" s="64">
        <v>3.45</v>
      </c>
      <c r="C317" s="59">
        <v>263.75362318840581</v>
      </c>
    </row>
    <row r="318" spans="2:3">
      <c r="B318" s="64">
        <v>17.25</v>
      </c>
      <c r="C318" s="59">
        <v>125.03594202898549</v>
      </c>
    </row>
    <row r="319" spans="2:3">
      <c r="B319" s="64">
        <v>48.300000000000011</v>
      </c>
      <c r="C319" s="59">
        <v>58.297101449275345</v>
      </c>
    </row>
    <row r="320" spans="2:3">
      <c r="B320" s="64">
        <v>10.350000000000001</v>
      </c>
      <c r="C320" s="59">
        <v>157.26086956521738</v>
      </c>
    </row>
    <row r="321" spans="2:3">
      <c r="B321" s="64">
        <v>3.45</v>
      </c>
      <c r="C321" s="59">
        <v>639.70144927536228</v>
      </c>
    </row>
    <row r="322" spans="2:3">
      <c r="B322" s="64">
        <v>3.45</v>
      </c>
      <c r="C322" s="59">
        <v>417.34492753623186</v>
      </c>
    </row>
    <row r="323" spans="2:3">
      <c r="B323" s="64">
        <v>3.45</v>
      </c>
      <c r="C323" s="59">
        <v>432.62028985507243</v>
      </c>
    </row>
    <row r="324" spans="2:3">
      <c r="B324" s="64">
        <v>3.45</v>
      </c>
      <c r="C324" s="59">
        <v>463.17101449275361</v>
      </c>
    </row>
    <row r="325" spans="2:3">
      <c r="B325" s="64">
        <v>6.9</v>
      </c>
      <c r="C325" s="59">
        <v>80.956521739130423</v>
      </c>
    </row>
    <row r="326" spans="2:3">
      <c r="B326" s="64">
        <v>72.45</v>
      </c>
      <c r="C326" s="59">
        <v>27.225810904071771</v>
      </c>
    </row>
    <row r="327" spans="2:3">
      <c r="B327" s="64">
        <v>10.350000000000001</v>
      </c>
      <c r="C327" s="59">
        <v>129.47632850241544</v>
      </c>
    </row>
    <row r="328" spans="2:3">
      <c r="B328" s="64">
        <v>13.8</v>
      </c>
      <c r="C328" s="59">
        <v>60.846376811594205</v>
      </c>
    </row>
    <row r="329" spans="2:3">
      <c r="B329" s="64">
        <v>6.9</v>
      </c>
      <c r="C329" s="59">
        <v>235.83623188405795</v>
      </c>
    </row>
    <row r="330" spans="2:3">
      <c r="B330" s="64">
        <v>3.45</v>
      </c>
      <c r="C330" s="59">
        <v>388.42898550724635</v>
      </c>
    </row>
    <row r="331" spans="2:3">
      <c r="B331" s="64">
        <v>20.700000000000003</v>
      </c>
      <c r="C331" s="59">
        <v>90.617874396135264</v>
      </c>
    </row>
    <row r="332" spans="2:3">
      <c r="B332" s="64">
        <v>10.350000000000001</v>
      </c>
      <c r="C332" s="59">
        <v>172.49951690821251</v>
      </c>
    </row>
    <row r="333" spans="2:3">
      <c r="B333" s="64">
        <v>48.300000000000011</v>
      </c>
      <c r="C333" s="59">
        <v>40.838716356107653</v>
      </c>
    </row>
    <row r="334" spans="2:3">
      <c r="B334" s="64">
        <v>13.8</v>
      </c>
      <c r="C334" s="59">
        <v>146.11086956521737</v>
      </c>
    </row>
    <row r="335" spans="2:3">
      <c r="B335" s="64">
        <v>3.45</v>
      </c>
      <c r="C335" s="59">
        <v>202.64927536231883</v>
      </c>
    </row>
    <row r="336" spans="2:3">
      <c r="B336" s="64">
        <v>10.350000000000001</v>
      </c>
      <c r="C336" s="59">
        <v>67.549758454106268</v>
      </c>
    </row>
    <row r="337" spans="2:3">
      <c r="B337" s="64">
        <v>17.25</v>
      </c>
      <c r="C337" s="59">
        <v>129.10956521739132</v>
      </c>
    </row>
    <row r="338" spans="2:3">
      <c r="B338" s="64">
        <v>41.400000000000006</v>
      </c>
      <c r="C338" s="59">
        <v>60.631642512077285</v>
      </c>
    </row>
    <row r="339" spans="2:3">
      <c r="B339" s="64">
        <v>13.8</v>
      </c>
      <c r="C339" s="59">
        <v>71.030434782608694</v>
      </c>
    </row>
    <row r="340" spans="2:3">
      <c r="B340" s="64">
        <v>69</v>
      </c>
      <c r="C340" s="59">
        <v>40.80797101449275</v>
      </c>
    </row>
    <row r="341" spans="2:3">
      <c r="B341" s="64">
        <v>20.700000000000003</v>
      </c>
      <c r="C341" s="59">
        <v>47.353623188405798</v>
      </c>
    </row>
    <row r="342" spans="2:3">
      <c r="B342" s="64">
        <v>17.25</v>
      </c>
      <c r="C342" s="59">
        <v>120.96231884057971</v>
      </c>
    </row>
    <row r="343" spans="2:3">
      <c r="B343" s="64">
        <v>13.8</v>
      </c>
      <c r="C343" s="59">
        <v>156.29492753623185</v>
      </c>
    </row>
    <row r="344" spans="2:3">
      <c r="B344" s="64">
        <v>20.700000000000003</v>
      </c>
      <c r="C344" s="59">
        <v>121.17004830917872</v>
      </c>
    </row>
    <row r="345" spans="2:3">
      <c r="B345" s="64">
        <v>6.9</v>
      </c>
      <c r="C345" s="59">
        <v>121.69275362318841</v>
      </c>
    </row>
    <row r="346" spans="2:3">
      <c r="B346" s="64">
        <v>41.400000000000006</v>
      </c>
      <c r="C346" s="59">
        <v>57.944202898550714</v>
      </c>
    </row>
    <row r="347" spans="2:3">
      <c r="B347" s="64">
        <v>10.350000000000001</v>
      </c>
      <c r="C347" s="59">
        <v>136.89371980676327</v>
      </c>
    </row>
    <row r="348" spans="2:3">
      <c r="B348" s="64">
        <v>44.85</v>
      </c>
      <c r="C348" s="59">
        <v>37.523076923076921</v>
      </c>
    </row>
    <row r="349" spans="2:3">
      <c r="B349" s="64">
        <v>20.700000000000003</v>
      </c>
      <c r="C349" s="59">
        <v>74.922222222222217</v>
      </c>
    </row>
    <row r="350" spans="2:3">
      <c r="B350" s="64">
        <v>27.6</v>
      </c>
      <c r="C350" s="59">
        <v>93.321014492753619</v>
      </c>
    </row>
    <row r="351" spans="2:3">
      <c r="B351" s="64">
        <v>3.45</v>
      </c>
      <c r="C351" s="59">
        <v>548.04927536231889</v>
      </c>
    </row>
    <row r="352" spans="2:3">
      <c r="B352" s="64">
        <v>120.75</v>
      </c>
      <c r="C352" s="59">
        <v>26.810517598343687</v>
      </c>
    </row>
    <row r="353" spans="2:3">
      <c r="B353" s="64">
        <v>13.8</v>
      </c>
      <c r="C353" s="59">
        <v>176.66304347826087</v>
      </c>
    </row>
    <row r="354" spans="2:3">
      <c r="B354" s="64">
        <v>20.700000000000003</v>
      </c>
      <c r="C354" s="59">
        <v>110.98599033816424</v>
      </c>
    </row>
    <row r="355" spans="2:3">
      <c r="B355" s="64">
        <v>13.8</v>
      </c>
      <c r="C355" s="59">
        <v>171.57101449275362</v>
      </c>
    </row>
    <row r="356" spans="2:3">
      <c r="B356" s="64">
        <v>3.45</v>
      </c>
      <c r="C356" s="59">
        <v>548.04927536231889</v>
      </c>
    </row>
    <row r="357" spans="2:3">
      <c r="B357" s="64">
        <v>17.25</v>
      </c>
      <c r="C357" s="59">
        <v>133.1831884057971</v>
      </c>
    </row>
    <row r="358" spans="2:3">
      <c r="B358" s="64">
        <v>37.950000000000003</v>
      </c>
      <c r="C358" s="59">
        <v>74.938866930171272</v>
      </c>
    </row>
    <row r="359" spans="2:3">
      <c r="B359" s="64">
        <v>13.8</v>
      </c>
      <c r="C359" s="59">
        <v>141.01884057971014</v>
      </c>
    </row>
    <row r="360" spans="2:3">
      <c r="B360" s="64">
        <v>10.350000000000001</v>
      </c>
      <c r="C360" s="59">
        <v>172.49951690821251</v>
      </c>
    </row>
    <row r="361" spans="2:3">
      <c r="B361" s="64">
        <v>13.8</v>
      </c>
      <c r="C361" s="59">
        <v>55.754347826086949</v>
      </c>
    </row>
    <row r="362" spans="2:3">
      <c r="B362" s="64">
        <v>6.9</v>
      </c>
      <c r="C362" s="59">
        <v>266.38695652173914</v>
      </c>
    </row>
    <row r="363" spans="2:3">
      <c r="B363" s="64">
        <v>13.8</v>
      </c>
      <c r="C363" s="59">
        <v>76.122463768115935</v>
      </c>
    </row>
    <row r="364" spans="2:3">
      <c r="B364" s="64">
        <v>20.700000000000003</v>
      </c>
      <c r="C364" s="59">
        <v>47.353623188405798</v>
      </c>
    </row>
    <row r="365" spans="2:3">
      <c r="B365" s="64">
        <v>3.45</v>
      </c>
      <c r="C365" s="59">
        <v>402.0695652173913</v>
      </c>
    </row>
    <row r="366" spans="2:3">
      <c r="B366" s="64">
        <v>6.9</v>
      </c>
      <c r="C366" s="59">
        <v>215.24637681159416</v>
      </c>
    </row>
    <row r="367" spans="2:3">
      <c r="B367" s="64">
        <v>189.75</v>
      </c>
      <c r="C367" s="59">
        <v>54.722740447957847</v>
      </c>
    </row>
    <row r="368" spans="2:3">
      <c r="B368" s="64">
        <v>10.350000000000001</v>
      </c>
      <c r="C368" s="59">
        <v>60.760386473429939</v>
      </c>
    </row>
    <row r="369" spans="2:3">
      <c r="B369" s="64">
        <v>13.8</v>
      </c>
      <c r="C369" s="59">
        <v>71.030434782608694</v>
      </c>
    </row>
    <row r="370" spans="2:3">
      <c r="B370" s="64">
        <v>96.600000000000023</v>
      </c>
      <c r="C370" s="59">
        <v>35.695445134575557</v>
      </c>
    </row>
    <row r="371" spans="2:3">
      <c r="B371" s="64">
        <v>24.150000000000006</v>
      </c>
      <c r="C371" s="59">
        <v>58.540372670807436</v>
      </c>
    </row>
    <row r="372" spans="2:3">
      <c r="B372" s="64">
        <v>20.700000000000003</v>
      </c>
      <c r="C372" s="59">
        <v>107.59130434782607</v>
      </c>
    </row>
    <row r="373" spans="2:3">
      <c r="B373" s="64">
        <v>41.400000000000006</v>
      </c>
      <c r="C373" s="59">
        <v>56.774637681159412</v>
      </c>
    </row>
    <row r="374" spans="2:3">
      <c r="B374" s="64">
        <v>6.9</v>
      </c>
      <c r="C374" s="59">
        <v>276.34782608695645</v>
      </c>
    </row>
    <row r="375" spans="2:3">
      <c r="B375" s="64">
        <v>10.350000000000001</v>
      </c>
      <c r="C375" s="59">
        <v>87.917874396135261</v>
      </c>
    </row>
    <row r="376" spans="2:3">
      <c r="B376" s="64">
        <v>6.9</v>
      </c>
      <c r="C376" s="59">
        <v>121.69275362318841</v>
      </c>
    </row>
    <row r="377" spans="2:3">
      <c r="B377" s="64">
        <v>13.8</v>
      </c>
      <c r="C377" s="59">
        <v>91.398550724637673</v>
      </c>
    </row>
    <row r="378" spans="2:3">
      <c r="B378" s="64">
        <v>3.45</v>
      </c>
      <c r="C378" s="59">
        <v>478.44637681159418</v>
      </c>
    </row>
    <row r="379" spans="2:3">
      <c r="B379" s="64">
        <v>10.350000000000001</v>
      </c>
      <c r="C379" s="59">
        <v>157.26086956521738</v>
      </c>
    </row>
    <row r="380" spans="2:3">
      <c r="B380" s="64">
        <v>6.9</v>
      </c>
      <c r="C380" s="59">
        <v>199.9710144927536</v>
      </c>
    </row>
    <row r="381" spans="2:3">
      <c r="B381" s="64">
        <v>10.350000000000001</v>
      </c>
      <c r="C381" s="59">
        <v>81.128502415458925</v>
      </c>
    </row>
    <row r="382" spans="2:3">
      <c r="B382" s="64">
        <v>31.05</v>
      </c>
      <c r="C382" s="59">
        <v>36.283735909822859</v>
      </c>
    </row>
    <row r="383" spans="2:3">
      <c r="B383" s="64">
        <v>10.350000000000001</v>
      </c>
      <c r="C383" s="59">
        <v>147.07729468599032</v>
      </c>
    </row>
    <row r="384" spans="2:3">
      <c r="B384" s="64">
        <v>3.45</v>
      </c>
      <c r="C384" s="59">
        <v>593.87536231884053</v>
      </c>
    </row>
    <row r="385" spans="2:3">
      <c r="B385" s="64">
        <v>3.45</v>
      </c>
      <c r="C385" s="59">
        <v>447.89565217391305</v>
      </c>
    </row>
    <row r="386" spans="2:3">
      <c r="B386" s="64">
        <v>6.9</v>
      </c>
      <c r="C386" s="59">
        <v>111.5086956521739</v>
      </c>
    </row>
    <row r="387" spans="2:3">
      <c r="B387" s="64">
        <v>6.9</v>
      </c>
      <c r="C387" s="59">
        <v>238.15942028985506</v>
      </c>
    </row>
    <row r="388" spans="2:3">
      <c r="B388" s="64">
        <v>4.2</v>
      </c>
      <c r="C388" s="59">
        <v>319.06666666666661</v>
      </c>
    </row>
    <row r="389" spans="2:3">
      <c r="B389" s="64">
        <v>4.2</v>
      </c>
      <c r="C389" s="59">
        <v>374.89761904761906</v>
      </c>
    </row>
    <row r="390" spans="2:3">
      <c r="B390" s="64">
        <v>4.2</v>
      </c>
      <c r="C390" s="59">
        <v>166.46190476190475</v>
      </c>
    </row>
    <row r="391" spans="2:3">
      <c r="B391" s="64">
        <v>4.2</v>
      </c>
      <c r="C391" s="59">
        <v>133</v>
      </c>
    </row>
    <row r="392" spans="2:3">
      <c r="B392" s="64">
        <v>4.2</v>
      </c>
      <c r="C392" s="59">
        <v>199.92380952380952</v>
      </c>
    </row>
    <row r="393" spans="2:3">
      <c r="B393" s="64">
        <v>4.2</v>
      </c>
      <c r="C393" s="59">
        <v>183.19285714285712</v>
      </c>
    </row>
    <row r="394" spans="2:3">
      <c r="B394" s="64">
        <v>4.2</v>
      </c>
      <c r="C394" s="59">
        <v>183.19285714285712</v>
      </c>
    </row>
    <row r="395" spans="2:3">
      <c r="B395" s="64">
        <v>4.2</v>
      </c>
      <c r="C395" s="59">
        <v>387.4452380952381</v>
      </c>
    </row>
    <row r="396" spans="2:3">
      <c r="B396" s="64">
        <v>4.2</v>
      </c>
      <c r="C396" s="59">
        <v>367.91428571428571</v>
      </c>
    </row>
    <row r="397" spans="2:3">
      <c r="B397" s="64">
        <v>4.2</v>
      </c>
      <c r="C397" s="59">
        <v>199.92380952380952</v>
      </c>
    </row>
    <row r="398" spans="2:3">
      <c r="B398" s="64">
        <v>4.2</v>
      </c>
      <c r="C398" s="59">
        <v>216.6547619047619</v>
      </c>
    </row>
    <row r="399" spans="2:3">
      <c r="B399" s="64">
        <v>4.2</v>
      </c>
      <c r="C399" s="59">
        <v>430.65238095238095</v>
      </c>
    </row>
    <row r="400" spans="2:3">
      <c r="B400" s="64">
        <v>4.2</v>
      </c>
      <c r="C400" s="59">
        <v>613.30238095238099</v>
      </c>
    </row>
    <row r="401" spans="2:3">
      <c r="B401" s="64">
        <v>4.2</v>
      </c>
      <c r="C401" s="59">
        <v>216.6547619047619</v>
      </c>
    </row>
    <row r="402" spans="2:3">
      <c r="B402" s="64">
        <v>4.2</v>
      </c>
      <c r="C402" s="59">
        <v>450.18333333333334</v>
      </c>
    </row>
    <row r="403" spans="2:3">
      <c r="B403" s="64">
        <v>4.2</v>
      </c>
      <c r="C403" s="59">
        <v>330.2714285714286</v>
      </c>
    </row>
    <row r="404" spans="2:3">
      <c r="B404" s="64">
        <v>4.2</v>
      </c>
      <c r="C404" s="59">
        <v>199.92380952380952</v>
      </c>
    </row>
    <row r="405" spans="2:3">
      <c r="B405" s="64">
        <v>4.2</v>
      </c>
      <c r="C405" s="59">
        <v>116.26904761904763</v>
      </c>
    </row>
    <row r="406" spans="2:3">
      <c r="B406" s="64">
        <v>4.2</v>
      </c>
      <c r="C406" s="59">
        <v>166.46190476190475</v>
      </c>
    </row>
    <row r="407" spans="2:3">
      <c r="B407" s="64">
        <v>4.2</v>
      </c>
      <c r="C407" s="59">
        <v>166.46190476190475</v>
      </c>
    </row>
    <row r="408" spans="2:3">
      <c r="B408" s="64">
        <v>4.2</v>
      </c>
      <c r="C408" s="59">
        <v>183.19285714285712</v>
      </c>
    </row>
    <row r="409" spans="2:3">
      <c r="B409" s="64">
        <v>4.2</v>
      </c>
      <c r="C409" s="59">
        <v>149.73095238095235</v>
      </c>
    </row>
    <row r="410" spans="2:3">
      <c r="B410" s="64">
        <v>4.2</v>
      </c>
      <c r="C410" s="59">
        <v>399.99285714285708</v>
      </c>
    </row>
    <row r="411" spans="2:3">
      <c r="B411" s="64">
        <v>4.2</v>
      </c>
      <c r="C411" s="59">
        <v>116.26904761904763</v>
      </c>
    </row>
    <row r="412" spans="2:3">
      <c r="B412" s="64">
        <v>4.2</v>
      </c>
      <c r="C412" s="59">
        <v>199.92380952380952</v>
      </c>
    </row>
    <row r="413" spans="2:3">
      <c r="B413" s="64">
        <v>4.2</v>
      </c>
      <c r="C413" s="59">
        <v>475.27857142857147</v>
      </c>
    </row>
    <row r="414" spans="2:3">
      <c r="B414" s="64">
        <v>4.2</v>
      </c>
      <c r="C414" s="59">
        <v>475.27857142857147</v>
      </c>
    </row>
    <row r="415" spans="2:3">
      <c r="B415" s="64">
        <v>4.2</v>
      </c>
      <c r="C415" s="59">
        <v>450.18333333333334</v>
      </c>
    </row>
    <row r="416" spans="2:3">
      <c r="B416" s="64">
        <v>4.2</v>
      </c>
      <c r="C416" s="59">
        <v>216.6547619047619</v>
      </c>
    </row>
    <row r="417" spans="2:3">
      <c r="B417" s="64">
        <v>4.2</v>
      </c>
      <c r="C417" s="59">
        <v>437.63571428571424</v>
      </c>
    </row>
    <row r="418" spans="2:3">
      <c r="B418" s="64">
        <v>4.2</v>
      </c>
      <c r="C418" s="59">
        <v>133</v>
      </c>
    </row>
    <row r="419" spans="2:3">
      <c r="B419" s="64">
        <v>4.2</v>
      </c>
      <c r="C419" s="59">
        <v>319.06666666666661</v>
      </c>
    </row>
    <row r="420" spans="2:3">
      <c r="B420" s="64">
        <v>4.2</v>
      </c>
      <c r="C420" s="59">
        <v>387.4452380952381</v>
      </c>
    </row>
    <row r="421" spans="2:3">
      <c r="B421" s="64">
        <v>4.2</v>
      </c>
      <c r="C421" s="59">
        <v>183.19285714285712</v>
      </c>
    </row>
    <row r="422" spans="2:3">
      <c r="B422" s="64">
        <v>4.2</v>
      </c>
      <c r="C422" s="59">
        <v>387.4452380952381</v>
      </c>
    </row>
    <row r="423" spans="2:3">
      <c r="B423" s="64">
        <v>4.2</v>
      </c>
      <c r="C423" s="59">
        <v>166.46190476190475</v>
      </c>
    </row>
    <row r="424" spans="2:3">
      <c r="B424" s="64">
        <v>4.2</v>
      </c>
      <c r="C424" s="59">
        <v>116.26904761904763</v>
      </c>
    </row>
    <row r="425" spans="2:3">
      <c r="B425" s="64">
        <v>4.2</v>
      </c>
      <c r="C425" s="59">
        <v>116.26904761904763</v>
      </c>
    </row>
    <row r="426" spans="2:3">
      <c r="B426" s="64">
        <v>4.2</v>
      </c>
      <c r="C426" s="59">
        <v>374.89761904761906</v>
      </c>
    </row>
    <row r="427" spans="2:3">
      <c r="B427" s="64">
        <v>4.2</v>
      </c>
      <c r="C427" s="59">
        <v>462.73095238095237</v>
      </c>
    </row>
    <row r="428" spans="2:3">
      <c r="B428" s="64">
        <v>4.2</v>
      </c>
      <c r="C428" s="59">
        <v>450.18333333333334</v>
      </c>
    </row>
    <row r="429" spans="2:3">
      <c r="B429" s="64">
        <v>4.2</v>
      </c>
      <c r="C429" s="59">
        <v>149.73095238095235</v>
      </c>
    </row>
    <row r="430" spans="2:3">
      <c r="B430" s="64">
        <v>4.2</v>
      </c>
      <c r="C430" s="59">
        <v>216.6547619047619</v>
      </c>
    </row>
    <row r="431" spans="2:3">
      <c r="B431" s="64">
        <v>4.2</v>
      </c>
      <c r="C431" s="59">
        <v>317.72380952380951</v>
      </c>
    </row>
    <row r="432" spans="2:3">
      <c r="B432" s="64">
        <v>4.2</v>
      </c>
      <c r="C432" s="59">
        <v>116.26904761904763</v>
      </c>
    </row>
    <row r="433" spans="2:3">
      <c r="B433" s="64">
        <v>4.2</v>
      </c>
      <c r="C433" s="59">
        <v>367.91428571428571</v>
      </c>
    </row>
    <row r="434" spans="2:3">
      <c r="B434" s="64">
        <v>4.2</v>
      </c>
      <c r="C434" s="59">
        <v>216.6547619047619</v>
      </c>
    </row>
    <row r="435" spans="2:3">
      <c r="B435" s="64">
        <v>4.2</v>
      </c>
      <c r="C435" s="59">
        <v>342.81904761904764</v>
      </c>
    </row>
    <row r="436" spans="2:3">
      <c r="B436" s="64">
        <v>4.2</v>
      </c>
      <c r="C436" s="59">
        <v>330.2714285714286</v>
      </c>
    </row>
    <row r="437" spans="2:3">
      <c r="B437" s="64">
        <v>4.2</v>
      </c>
      <c r="C437" s="59">
        <v>183.19285714285712</v>
      </c>
    </row>
    <row r="438" spans="2:3">
      <c r="B438" s="64">
        <v>4.2</v>
      </c>
      <c r="C438" s="59">
        <v>317.72380952380951</v>
      </c>
    </row>
    <row r="439" spans="2:3">
      <c r="B439" s="64">
        <v>4.2</v>
      </c>
      <c r="C439" s="59">
        <v>199.92380952380952</v>
      </c>
    </row>
    <row r="440" spans="2:3">
      <c r="B440" s="64">
        <v>4.2</v>
      </c>
      <c r="C440" s="59">
        <v>437.63571428571424</v>
      </c>
    </row>
    <row r="441" spans="2:3">
      <c r="B441" s="64">
        <v>4.2</v>
      </c>
      <c r="C441" s="59">
        <v>412.54047619047617</v>
      </c>
    </row>
    <row r="442" spans="2:3">
      <c r="B442" s="64">
        <v>4.2</v>
      </c>
      <c r="C442" s="59">
        <v>425.08809523809521</v>
      </c>
    </row>
    <row r="443" spans="2:3">
      <c r="B443" s="64">
        <v>4.2</v>
      </c>
      <c r="C443" s="59">
        <v>199.92380952380952</v>
      </c>
    </row>
    <row r="444" spans="2:3">
      <c r="B444" s="64">
        <v>4.2</v>
      </c>
      <c r="C444" s="59">
        <v>133</v>
      </c>
    </row>
    <row r="445" spans="2:3">
      <c r="B445" s="64">
        <v>4.2</v>
      </c>
      <c r="C445" s="59">
        <v>199.92380952380952</v>
      </c>
    </row>
    <row r="446" spans="2:3">
      <c r="B446" s="64">
        <v>4.2</v>
      </c>
      <c r="C446" s="59">
        <v>183.19285714285712</v>
      </c>
    </row>
    <row r="447" spans="2:3">
      <c r="B447" s="64">
        <v>4.2</v>
      </c>
      <c r="C447" s="59">
        <v>166.46190476190475</v>
      </c>
    </row>
    <row r="448" spans="2:3">
      <c r="B448" s="64">
        <v>4.2</v>
      </c>
      <c r="C448" s="59">
        <v>342.81904761904764</v>
      </c>
    </row>
    <row r="449" spans="2:3">
      <c r="B449" s="64">
        <v>4.2</v>
      </c>
      <c r="C449" s="59">
        <v>166.46190476190475</v>
      </c>
    </row>
    <row r="450" spans="2:3">
      <c r="B450" s="64">
        <v>4.2</v>
      </c>
      <c r="C450" s="59">
        <v>317.72380952380951</v>
      </c>
    </row>
    <row r="451" spans="2:3">
      <c r="B451" s="64">
        <v>4.2</v>
      </c>
      <c r="C451" s="59">
        <v>199.92380952380952</v>
      </c>
    </row>
    <row r="452" spans="2:3">
      <c r="B452" s="64">
        <v>4.2</v>
      </c>
      <c r="C452" s="59">
        <v>374.89761904761906</v>
      </c>
    </row>
    <row r="453" spans="2:3">
      <c r="B453" s="64">
        <v>4.2</v>
      </c>
      <c r="C453" s="59">
        <v>317.72380952380951</v>
      </c>
    </row>
    <row r="454" spans="2:3">
      <c r="B454" s="64">
        <v>4.2</v>
      </c>
      <c r="C454" s="59">
        <v>399.99285714285708</v>
      </c>
    </row>
    <row r="455" spans="2:3">
      <c r="B455" s="64">
        <v>4.2</v>
      </c>
      <c r="C455" s="59">
        <v>330.2714285714286</v>
      </c>
    </row>
    <row r="456" spans="2:3">
      <c r="B456" s="64">
        <v>4.2</v>
      </c>
      <c r="C456" s="59">
        <v>166.46190476190475</v>
      </c>
    </row>
    <row r="457" spans="2:3">
      <c r="B457" s="64">
        <v>4.2</v>
      </c>
      <c r="C457" s="59">
        <v>437.63571428571424</v>
      </c>
    </row>
    <row r="458" spans="2:3">
      <c r="B458" s="64">
        <v>4.2</v>
      </c>
      <c r="C458" s="59">
        <v>216.6547619047619</v>
      </c>
    </row>
    <row r="459" spans="2:3">
      <c r="B459" s="64">
        <v>4.2</v>
      </c>
      <c r="C459" s="59">
        <v>437.63571428571424</v>
      </c>
    </row>
    <row r="460" spans="2:3">
      <c r="B460" s="64">
        <v>4.2</v>
      </c>
      <c r="C460" s="59">
        <v>437.63571428571424</v>
      </c>
    </row>
    <row r="461" spans="2:3">
      <c r="B461" s="64">
        <v>4.2</v>
      </c>
      <c r="C461" s="59">
        <v>183.19285714285712</v>
      </c>
    </row>
    <row r="462" spans="2:3">
      <c r="B462" s="64">
        <v>4.2</v>
      </c>
      <c r="C462" s="59">
        <v>166.46190476190475</v>
      </c>
    </row>
    <row r="463" spans="2:3">
      <c r="B463" s="64">
        <v>4.2</v>
      </c>
      <c r="C463" s="59">
        <v>425.08809523809521</v>
      </c>
    </row>
    <row r="464" spans="2:3">
      <c r="B464" s="64">
        <v>4.2</v>
      </c>
      <c r="C464" s="59">
        <v>412.54047619047617</v>
      </c>
    </row>
    <row r="465" spans="2:3">
      <c r="B465" s="64">
        <v>4.2</v>
      </c>
      <c r="C465" s="59">
        <v>199.92380952380952</v>
      </c>
    </row>
    <row r="466" spans="2:3">
      <c r="B466" s="64">
        <v>4.2</v>
      </c>
      <c r="C466" s="59">
        <v>199.92380952380952</v>
      </c>
    </row>
    <row r="467" spans="2:3">
      <c r="B467" s="64">
        <v>4.2</v>
      </c>
      <c r="C467" s="59">
        <v>355.36666666666662</v>
      </c>
    </row>
    <row r="468" spans="2:3">
      <c r="B468" s="64">
        <v>4.2</v>
      </c>
      <c r="C468" s="59">
        <v>199.92380952380952</v>
      </c>
    </row>
    <row r="469" spans="2:3">
      <c r="B469" s="64">
        <v>4.2</v>
      </c>
      <c r="C469" s="59">
        <v>149.73095238095235</v>
      </c>
    </row>
    <row r="470" spans="2:3">
      <c r="B470" s="64">
        <v>4.2</v>
      </c>
      <c r="C470" s="59">
        <v>317.72380952380951</v>
      </c>
    </row>
    <row r="471" spans="2:3">
      <c r="B471" s="64">
        <v>4.2</v>
      </c>
      <c r="C471" s="59">
        <v>355.36666666666662</v>
      </c>
    </row>
    <row r="472" spans="2:3">
      <c r="B472" s="64">
        <v>4.2</v>
      </c>
      <c r="C472" s="59">
        <v>199.92380952380952</v>
      </c>
    </row>
    <row r="473" spans="2:3">
      <c r="B473" s="64">
        <v>4.2</v>
      </c>
      <c r="C473" s="59">
        <v>216.6547619047619</v>
      </c>
    </row>
    <row r="474" spans="2:3">
      <c r="B474" s="64">
        <v>4.2</v>
      </c>
      <c r="C474" s="59">
        <v>216.6547619047619</v>
      </c>
    </row>
    <row r="475" spans="2:3">
      <c r="B475" s="64">
        <v>4.2</v>
      </c>
      <c r="C475" s="59">
        <v>183.19285714285712</v>
      </c>
    </row>
    <row r="476" spans="2:3">
      <c r="B476" s="64">
        <v>4.2</v>
      </c>
      <c r="C476" s="59">
        <v>116.26904761904763</v>
      </c>
    </row>
    <row r="477" spans="2:3">
      <c r="B477" s="64">
        <v>4.2</v>
      </c>
      <c r="C477" s="59">
        <v>199.92380952380952</v>
      </c>
    </row>
    <row r="478" spans="2:3">
      <c r="B478" s="64">
        <v>4.2</v>
      </c>
      <c r="C478" s="59">
        <v>317.72380952380951</v>
      </c>
    </row>
    <row r="479" spans="2:3">
      <c r="B479" s="64">
        <v>4.2</v>
      </c>
      <c r="C479" s="59">
        <v>199.92380952380952</v>
      </c>
    </row>
    <row r="480" spans="2:3">
      <c r="B480" s="64">
        <v>4.2</v>
      </c>
      <c r="C480" s="59">
        <v>216.6547619047619</v>
      </c>
    </row>
    <row r="481" spans="2:3">
      <c r="B481" s="64">
        <v>4.2</v>
      </c>
      <c r="C481" s="59">
        <v>199.92380952380952</v>
      </c>
    </row>
    <row r="482" spans="2:3">
      <c r="B482" s="64">
        <v>4.2</v>
      </c>
      <c r="C482" s="59">
        <v>330.2714285714286</v>
      </c>
    </row>
    <row r="483" spans="2:3">
      <c r="B483" s="64">
        <v>4.2</v>
      </c>
      <c r="C483" s="59">
        <v>500.37380952380948</v>
      </c>
    </row>
    <row r="484" spans="2:3">
      <c r="B484" s="64">
        <v>4.2</v>
      </c>
      <c r="C484" s="59">
        <v>317.72380952380951</v>
      </c>
    </row>
    <row r="485" spans="2:3">
      <c r="B485" s="64">
        <v>4.2</v>
      </c>
      <c r="C485" s="59">
        <v>183.19285714285712</v>
      </c>
    </row>
    <row r="486" spans="2:3">
      <c r="B486" s="64">
        <v>4.2</v>
      </c>
      <c r="C486" s="59">
        <v>319.06666666666661</v>
      </c>
    </row>
    <row r="487" spans="2:3">
      <c r="B487" s="64">
        <v>4.2</v>
      </c>
      <c r="C487" s="59">
        <v>116.26904761904763</v>
      </c>
    </row>
    <row r="488" spans="2:3">
      <c r="B488" s="64">
        <v>4.2</v>
      </c>
      <c r="C488" s="59">
        <v>462.73095238095237</v>
      </c>
    </row>
    <row r="489" spans="2:3">
      <c r="B489" s="64">
        <v>4.2</v>
      </c>
      <c r="C489" s="59">
        <v>133</v>
      </c>
    </row>
    <row r="490" spans="2:3">
      <c r="B490" s="64">
        <v>4.2</v>
      </c>
      <c r="C490" s="59">
        <v>342.81904761904764</v>
      </c>
    </row>
    <row r="491" spans="2:3">
      <c r="B491" s="64">
        <v>4.2</v>
      </c>
      <c r="C491" s="59">
        <v>317.72380952380951</v>
      </c>
    </row>
    <row r="492" spans="2:3">
      <c r="B492" s="64">
        <v>4.2</v>
      </c>
      <c r="C492" s="59">
        <v>355.36666666666662</v>
      </c>
    </row>
    <row r="493" spans="2:3">
      <c r="B493" s="64">
        <v>4.2</v>
      </c>
      <c r="C493" s="59">
        <v>199.92380952380952</v>
      </c>
    </row>
    <row r="494" spans="2:3">
      <c r="B494" s="64">
        <v>4.2</v>
      </c>
      <c r="C494" s="59">
        <v>355.36666666666662</v>
      </c>
    </row>
    <row r="495" spans="2:3">
      <c r="B495" s="64">
        <v>4.2</v>
      </c>
      <c r="C495" s="59">
        <v>367.91428571428571</v>
      </c>
    </row>
    <row r="496" spans="2:3">
      <c r="B496" s="64">
        <v>4.2</v>
      </c>
      <c r="C496" s="59">
        <v>216.6547619047619</v>
      </c>
    </row>
    <row r="497" spans="2:3">
      <c r="B497" s="64">
        <v>4.2</v>
      </c>
      <c r="C497" s="59">
        <v>342.81904761904764</v>
      </c>
    </row>
    <row r="498" spans="2:3">
      <c r="B498" s="64">
        <v>4.2</v>
      </c>
      <c r="C498" s="59">
        <v>450.18333333333334</v>
      </c>
    </row>
    <row r="499" spans="2:3">
      <c r="B499" s="64">
        <v>4.2</v>
      </c>
      <c r="C499" s="59">
        <v>199.92380952380952</v>
      </c>
    </row>
    <row r="500" spans="2:3">
      <c r="B500" s="64">
        <v>4.2</v>
      </c>
      <c r="C500" s="59">
        <v>166.46190476190475</v>
      </c>
    </row>
    <row r="501" spans="2:3">
      <c r="B501" s="64">
        <v>4.2</v>
      </c>
      <c r="C501" s="59">
        <v>317.72380952380951</v>
      </c>
    </row>
    <row r="502" spans="2:3">
      <c r="B502" s="64">
        <v>4.2</v>
      </c>
      <c r="C502" s="59">
        <v>468.29523809523806</v>
      </c>
    </row>
    <row r="503" spans="2:3">
      <c r="B503" s="64">
        <v>4.2</v>
      </c>
      <c r="C503" s="59">
        <v>531.0333333333333</v>
      </c>
    </row>
    <row r="504" spans="2:3">
      <c r="B504" s="64">
        <v>4.2</v>
      </c>
      <c r="C504" s="59">
        <v>405.55714285714282</v>
      </c>
    </row>
    <row r="505" spans="2:3">
      <c r="B505" s="64">
        <v>4.2</v>
      </c>
      <c r="C505" s="59">
        <v>342.81904761904764</v>
      </c>
    </row>
    <row r="506" spans="2:3">
      <c r="B506" s="64">
        <v>4.2</v>
      </c>
      <c r="C506" s="59">
        <v>199.92380952380952</v>
      </c>
    </row>
    <row r="507" spans="2:3">
      <c r="B507" s="64">
        <v>4.2</v>
      </c>
      <c r="C507" s="59">
        <v>183.19285714285712</v>
      </c>
    </row>
    <row r="508" spans="2:3">
      <c r="B508" s="64">
        <v>4.2</v>
      </c>
      <c r="C508" s="59">
        <v>380.46190476190475</v>
      </c>
    </row>
    <row r="509" spans="2:3">
      <c r="B509" s="64">
        <v>4.2</v>
      </c>
      <c r="C509" s="59">
        <v>430.65238095238095</v>
      </c>
    </row>
    <row r="510" spans="2:3">
      <c r="B510" s="64">
        <v>4.2</v>
      </c>
      <c r="C510" s="59">
        <v>430.65238095238095</v>
      </c>
    </row>
    <row r="511" spans="2:3">
      <c r="B511" s="64">
        <v>4.2</v>
      </c>
      <c r="C511" s="59">
        <v>317.72380952380951</v>
      </c>
    </row>
    <row r="512" spans="2:3">
      <c r="B512" s="64">
        <v>4.2</v>
      </c>
      <c r="C512" s="59">
        <v>317.72380952380951</v>
      </c>
    </row>
    <row r="513" spans="2:3">
      <c r="B513" s="64">
        <v>4.2</v>
      </c>
      <c r="C513" s="59">
        <v>443.2</v>
      </c>
    </row>
    <row r="514" spans="2:3">
      <c r="B514" s="64">
        <v>4.2</v>
      </c>
      <c r="C514" s="59">
        <v>455.74761904761908</v>
      </c>
    </row>
    <row r="515" spans="2:3">
      <c r="B515" s="64">
        <v>4.2</v>
      </c>
      <c r="C515" s="59">
        <v>317.72380952380951</v>
      </c>
    </row>
    <row r="516" spans="2:3">
      <c r="B516" s="64">
        <v>4.2</v>
      </c>
      <c r="C516" s="59">
        <v>393.00952380952378</v>
      </c>
    </row>
    <row r="517" spans="2:3">
      <c r="B517" s="64">
        <v>4.2</v>
      </c>
      <c r="C517" s="59">
        <v>216.6547619047619</v>
      </c>
    </row>
    <row r="518" spans="2:3">
      <c r="B518" s="64">
        <v>4.2</v>
      </c>
      <c r="C518" s="59">
        <v>317.72380952380951</v>
      </c>
    </row>
    <row r="519" spans="2:3">
      <c r="B519" s="64">
        <v>4.2</v>
      </c>
      <c r="C519" s="59">
        <v>418.10476190476186</v>
      </c>
    </row>
    <row r="520" spans="2:3">
      <c r="B520" s="64">
        <v>4.2</v>
      </c>
      <c r="C520" s="59">
        <v>133</v>
      </c>
    </row>
    <row r="521" spans="2:3">
      <c r="B521" s="64">
        <v>4.2</v>
      </c>
      <c r="C521" s="59">
        <v>116.26904761904763</v>
      </c>
    </row>
    <row r="522" spans="2:3">
      <c r="B522" s="64">
        <v>4.2</v>
      </c>
      <c r="C522" s="59">
        <v>133</v>
      </c>
    </row>
    <row r="523" spans="2:3">
      <c r="B523" s="64">
        <v>4.2</v>
      </c>
      <c r="C523" s="59">
        <v>367.91428571428571</v>
      </c>
    </row>
    <row r="524" spans="2:3">
      <c r="B524" s="64">
        <v>4.2</v>
      </c>
      <c r="C524" s="59">
        <v>317.72380952380951</v>
      </c>
    </row>
    <row r="525" spans="2:3">
      <c r="B525" s="64">
        <v>4.2</v>
      </c>
      <c r="C525" s="59">
        <v>149.73095238095235</v>
      </c>
    </row>
    <row r="526" spans="2:3">
      <c r="B526" s="64">
        <v>4.2</v>
      </c>
      <c r="C526" s="59">
        <v>149.73095238095235</v>
      </c>
    </row>
    <row r="527" spans="2:3">
      <c r="B527" s="64">
        <v>4.2</v>
      </c>
      <c r="C527" s="59">
        <v>199.92380952380952</v>
      </c>
    </row>
    <row r="528" spans="2:3">
      <c r="B528" s="64">
        <v>4.2</v>
      </c>
      <c r="C528" s="59">
        <v>183.19285714285712</v>
      </c>
    </row>
    <row r="529" spans="2:3">
      <c r="B529" s="64">
        <v>4.2</v>
      </c>
      <c r="C529" s="59">
        <v>468.29523809523806</v>
      </c>
    </row>
    <row r="530" spans="2:3">
      <c r="B530" s="64">
        <v>4.2</v>
      </c>
      <c r="C530" s="59">
        <v>493.39047619047614</v>
      </c>
    </row>
    <row r="531" spans="2:3">
      <c r="B531" s="64">
        <v>4.2</v>
      </c>
      <c r="C531" s="59">
        <v>393.00952380952378</v>
      </c>
    </row>
    <row r="532" spans="2:3">
      <c r="B532" s="64">
        <v>4.2</v>
      </c>
      <c r="C532" s="59">
        <v>443.2</v>
      </c>
    </row>
    <row r="533" spans="2:3">
      <c r="B533" s="64">
        <v>4.2</v>
      </c>
      <c r="C533" s="59">
        <v>342.81904761904764</v>
      </c>
    </row>
    <row r="534" spans="2:3">
      <c r="B534" s="64">
        <v>4.2</v>
      </c>
      <c r="C534" s="59">
        <v>393.00952380952378</v>
      </c>
    </row>
    <row r="535" spans="2:3">
      <c r="B535" s="64">
        <v>4.2</v>
      </c>
      <c r="C535" s="59">
        <v>355.36666666666662</v>
      </c>
    </row>
    <row r="536" spans="2:3">
      <c r="B536" s="64">
        <v>4.2</v>
      </c>
      <c r="C536" s="59">
        <v>166.46190476190475</v>
      </c>
    </row>
    <row r="537" spans="2:3">
      <c r="B537" s="64">
        <v>4.2</v>
      </c>
      <c r="C537" s="59">
        <v>183.19285714285712</v>
      </c>
    </row>
    <row r="538" spans="2:3">
      <c r="B538" s="64">
        <v>4.2</v>
      </c>
      <c r="C538" s="59">
        <v>317.72380952380951</v>
      </c>
    </row>
    <row r="539" spans="2:3">
      <c r="B539" s="64">
        <v>4.2</v>
      </c>
      <c r="C539" s="59">
        <v>443.2</v>
      </c>
    </row>
    <row r="540" spans="2:3">
      <c r="B540" s="64">
        <v>4.2</v>
      </c>
      <c r="C540" s="59">
        <v>418.10476190476186</v>
      </c>
    </row>
    <row r="541" spans="2:3">
      <c r="B541" s="64">
        <v>4.2</v>
      </c>
      <c r="C541" s="59">
        <v>393.00952380952378</v>
      </c>
    </row>
    <row r="542" spans="2:3">
      <c r="B542" s="64">
        <v>4.2</v>
      </c>
      <c r="C542" s="59">
        <v>550.56428571428569</v>
      </c>
    </row>
    <row r="543" spans="2:3">
      <c r="B543" s="64">
        <v>4.2</v>
      </c>
      <c r="C543" s="59">
        <v>538.01666666666654</v>
      </c>
    </row>
    <row r="544" spans="2:3">
      <c r="B544" s="64">
        <v>4.2</v>
      </c>
      <c r="C544" s="59">
        <v>405.55714285714282</v>
      </c>
    </row>
    <row r="545" spans="2:3">
      <c r="B545" s="64">
        <v>4.2</v>
      </c>
      <c r="C545" s="59">
        <v>393.00952380952378</v>
      </c>
    </row>
    <row r="546" spans="2:3">
      <c r="B546" s="64">
        <v>4.2</v>
      </c>
      <c r="C546" s="59">
        <v>393.00952380952378</v>
      </c>
    </row>
    <row r="547" spans="2:3">
      <c r="B547" s="64">
        <v>4.2</v>
      </c>
      <c r="C547" s="59">
        <v>199.92380952380952</v>
      </c>
    </row>
    <row r="548" spans="2:3">
      <c r="B548" s="64">
        <v>4.2</v>
      </c>
      <c r="C548" s="59">
        <v>443.2</v>
      </c>
    </row>
    <row r="549" spans="2:3">
      <c r="B549" s="64">
        <v>4.2</v>
      </c>
      <c r="C549" s="59">
        <v>425.08809523809521</v>
      </c>
    </row>
    <row r="550" spans="2:3">
      <c r="B550" s="64">
        <v>4.2</v>
      </c>
      <c r="C550" s="59">
        <v>330.2714285714286</v>
      </c>
    </row>
    <row r="551" spans="2:3">
      <c r="B551" s="64">
        <v>4.2</v>
      </c>
      <c r="C551" s="59">
        <v>199.92380952380952</v>
      </c>
    </row>
    <row r="552" spans="2:3">
      <c r="B552" s="64">
        <v>4.2</v>
      </c>
      <c r="C552" s="59">
        <v>183.19285714285712</v>
      </c>
    </row>
    <row r="553" spans="2:3">
      <c r="B553" s="64">
        <v>4.2</v>
      </c>
      <c r="C553" s="59">
        <v>367.91428571428571</v>
      </c>
    </row>
    <row r="554" spans="2:3">
      <c r="B554" s="64">
        <v>4.2</v>
      </c>
      <c r="C554" s="59">
        <v>500.37380952380948</v>
      </c>
    </row>
    <row r="555" spans="2:3">
      <c r="B555" s="64">
        <v>4.2</v>
      </c>
      <c r="C555" s="59">
        <v>166.46190476190475</v>
      </c>
    </row>
    <row r="556" spans="2:3">
      <c r="B556" s="64">
        <v>4.2</v>
      </c>
      <c r="C556" s="59">
        <v>149.73095238095235</v>
      </c>
    </row>
    <row r="557" spans="2:3">
      <c r="B557" s="64">
        <v>4.2</v>
      </c>
      <c r="C557" s="59">
        <v>355.36666666666662</v>
      </c>
    </row>
    <row r="558" spans="2:3">
      <c r="B558" s="64">
        <v>4.2</v>
      </c>
      <c r="C558" s="59">
        <v>418.10476190476186</v>
      </c>
    </row>
    <row r="559" spans="2:3">
      <c r="B559" s="64">
        <v>4.2</v>
      </c>
      <c r="C559" s="59">
        <v>455.74761904761908</v>
      </c>
    </row>
    <row r="560" spans="2:3">
      <c r="B560" s="64">
        <v>4.2</v>
      </c>
      <c r="C560" s="59">
        <v>512.92142857142858</v>
      </c>
    </row>
    <row r="561" spans="2:3">
      <c r="B561" s="64">
        <v>4.2</v>
      </c>
      <c r="C561" s="59">
        <v>183.19285714285712</v>
      </c>
    </row>
    <row r="562" spans="2:3">
      <c r="B562" s="64">
        <v>4.2</v>
      </c>
      <c r="C562" s="59">
        <v>149.73095238095235</v>
      </c>
    </row>
    <row r="563" spans="2:3">
      <c r="B563" s="64">
        <v>4.2</v>
      </c>
      <c r="C563" s="59">
        <v>355.36666666666662</v>
      </c>
    </row>
    <row r="564" spans="2:3">
      <c r="B564" s="64">
        <v>4.2</v>
      </c>
      <c r="C564" s="59">
        <v>216.6547619047619</v>
      </c>
    </row>
    <row r="565" spans="2:3">
      <c r="B565" s="64">
        <v>4.2</v>
      </c>
      <c r="C565" s="59">
        <v>199.92380952380952</v>
      </c>
    </row>
    <row r="566" spans="2:3">
      <c r="B566" s="64">
        <v>4.2</v>
      </c>
      <c r="C566" s="59">
        <v>216.6547619047619</v>
      </c>
    </row>
    <row r="567" spans="2:3">
      <c r="B567" s="64">
        <v>4.2</v>
      </c>
      <c r="C567" s="59">
        <v>199.92380952380952</v>
      </c>
    </row>
    <row r="568" spans="2:3">
      <c r="B568" s="64">
        <v>4.2</v>
      </c>
      <c r="C568" s="59">
        <v>183.19285714285712</v>
      </c>
    </row>
    <row r="569" spans="2:3">
      <c r="B569" s="64">
        <v>4.2</v>
      </c>
      <c r="C569" s="59">
        <v>183.19285714285712</v>
      </c>
    </row>
    <row r="570" spans="2:3">
      <c r="B570" s="64">
        <v>4.2</v>
      </c>
      <c r="C570" s="59">
        <v>367.91428571428571</v>
      </c>
    </row>
    <row r="571" spans="2:3">
      <c r="B571" s="64">
        <v>4.2</v>
      </c>
      <c r="C571" s="59">
        <v>317.72380952380951</v>
      </c>
    </row>
    <row r="572" spans="2:3">
      <c r="B572" s="64">
        <v>4.2</v>
      </c>
      <c r="C572" s="59">
        <v>317.72380952380951</v>
      </c>
    </row>
    <row r="573" spans="2:3">
      <c r="B573" s="64">
        <v>4.2</v>
      </c>
      <c r="C573" s="59">
        <v>183.19285714285712</v>
      </c>
    </row>
    <row r="574" spans="2:3">
      <c r="B574" s="64">
        <v>4.2</v>
      </c>
      <c r="C574" s="59">
        <v>475.27857142857147</v>
      </c>
    </row>
    <row r="575" spans="2:3">
      <c r="B575" s="64">
        <v>4.2</v>
      </c>
      <c r="C575" s="59">
        <v>216.6547619047619</v>
      </c>
    </row>
    <row r="576" spans="2:3">
      <c r="B576" s="64">
        <v>4.2</v>
      </c>
      <c r="C576" s="59">
        <v>342.81904761904764</v>
      </c>
    </row>
    <row r="577" spans="2:3">
      <c r="B577" s="64">
        <v>4.2</v>
      </c>
      <c r="C577" s="59">
        <v>183.19285714285712</v>
      </c>
    </row>
    <row r="578" spans="2:3">
      <c r="B578" s="64">
        <v>4.2</v>
      </c>
      <c r="C578" s="59">
        <v>199.92380952380952</v>
      </c>
    </row>
    <row r="579" spans="2:3">
      <c r="B579" s="64">
        <v>4.2</v>
      </c>
      <c r="C579" s="59">
        <v>149.73095238095235</v>
      </c>
    </row>
    <row r="580" spans="2:3">
      <c r="B580" s="64">
        <v>4.2</v>
      </c>
      <c r="C580" s="59">
        <v>116.26904761904763</v>
      </c>
    </row>
    <row r="581" spans="2:3">
      <c r="B581" s="64">
        <v>4.2</v>
      </c>
      <c r="C581" s="59">
        <v>317.72380952380951</v>
      </c>
    </row>
    <row r="582" spans="2:3">
      <c r="B582" s="64">
        <v>4.2</v>
      </c>
      <c r="C582" s="59">
        <v>149.73095238095235</v>
      </c>
    </row>
    <row r="583" spans="2:3">
      <c r="B583" s="64">
        <v>4.2</v>
      </c>
      <c r="C583" s="59">
        <v>133</v>
      </c>
    </row>
    <row r="584" spans="2:3">
      <c r="B584" s="64">
        <v>4.2</v>
      </c>
      <c r="C584" s="59">
        <v>133</v>
      </c>
    </row>
    <row r="585" spans="2:3">
      <c r="B585" s="64">
        <v>4.2</v>
      </c>
      <c r="C585" s="59">
        <v>183.19285714285712</v>
      </c>
    </row>
    <row r="586" spans="2:3">
      <c r="B586" s="64">
        <v>4.2</v>
      </c>
      <c r="C586" s="59">
        <v>342.81904761904764</v>
      </c>
    </row>
    <row r="587" spans="2:3">
      <c r="B587" s="64">
        <v>4.2</v>
      </c>
      <c r="C587" s="59">
        <v>342.81904761904764</v>
      </c>
    </row>
    <row r="588" spans="2:3">
      <c r="B588" s="64">
        <v>4.2</v>
      </c>
      <c r="C588" s="59">
        <v>443.2</v>
      </c>
    </row>
    <row r="589" spans="2:3">
      <c r="B589" s="64">
        <v>4.2</v>
      </c>
      <c r="C589" s="59">
        <v>374.89761904761906</v>
      </c>
    </row>
    <row r="590" spans="2:3">
      <c r="B590" s="64">
        <v>4.2</v>
      </c>
      <c r="C590" s="59">
        <v>487.82619047619045</v>
      </c>
    </row>
    <row r="591" spans="2:3">
      <c r="B591" s="64">
        <v>4.2</v>
      </c>
      <c r="C591" s="59">
        <v>317.72380952380951</v>
      </c>
    </row>
    <row r="592" spans="2:3">
      <c r="B592" s="64">
        <v>4.2</v>
      </c>
      <c r="C592" s="59">
        <v>342.81904761904764</v>
      </c>
    </row>
    <row r="593" spans="2:3">
      <c r="B593" s="64">
        <v>4.2</v>
      </c>
      <c r="C593" s="59">
        <v>437.63571428571424</v>
      </c>
    </row>
    <row r="594" spans="2:3">
      <c r="B594" s="64">
        <v>4.2</v>
      </c>
      <c r="C594" s="59">
        <v>199.92380952380952</v>
      </c>
    </row>
    <row r="595" spans="2:3">
      <c r="B595" s="64">
        <v>4.2</v>
      </c>
      <c r="C595" s="59">
        <v>166.46190476190475</v>
      </c>
    </row>
    <row r="596" spans="2:3">
      <c r="B596" s="64">
        <v>4.2</v>
      </c>
      <c r="C596" s="59">
        <v>355.36666666666662</v>
      </c>
    </row>
    <row r="597" spans="2:3">
      <c r="B597" s="64">
        <v>4.2</v>
      </c>
      <c r="C597" s="59">
        <v>355.36666666666662</v>
      </c>
    </row>
    <row r="598" spans="2:3">
      <c r="B598" s="64">
        <v>4.2</v>
      </c>
      <c r="C598" s="59">
        <v>199.92380952380952</v>
      </c>
    </row>
    <row r="599" spans="2:3">
      <c r="B599" s="64">
        <v>4.2</v>
      </c>
      <c r="C599" s="59">
        <v>116.26904761904763</v>
      </c>
    </row>
    <row r="600" spans="2:3">
      <c r="B600" s="64">
        <v>4.2</v>
      </c>
      <c r="C600" s="59">
        <v>133</v>
      </c>
    </row>
    <row r="601" spans="2:3">
      <c r="B601" s="64">
        <v>4.2</v>
      </c>
      <c r="C601" s="59">
        <v>166.46190476190475</v>
      </c>
    </row>
    <row r="602" spans="2:3">
      <c r="B602" s="64">
        <v>4.2</v>
      </c>
      <c r="C602" s="59">
        <v>319.06666666666661</v>
      </c>
    </row>
    <row r="603" spans="2:3">
      <c r="B603" s="64">
        <v>4.2</v>
      </c>
      <c r="C603" s="59">
        <v>216.6547619047619</v>
      </c>
    </row>
    <row r="604" spans="2:3">
      <c r="B604" s="64">
        <v>4.2</v>
      </c>
      <c r="C604" s="59">
        <v>216.6547619047619</v>
      </c>
    </row>
    <row r="605" spans="2:3">
      <c r="B605" s="64">
        <v>4.2</v>
      </c>
      <c r="C605" s="59">
        <v>166.46190476190475</v>
      </c>
    </row>
    <row r="606" spans="2:3">
      <c r="B606" s="64">
        <v>4.2</v>
      </c>
      <c r="C606" s="59">
        <v>133</v>
      </c>
    </row>
    <row r="607" spans="2:3">
      <c r="B607" s="64">
        <v>4.2</v>
      </c>
      <c r="C607" s="59">
        <v>149.73095238095235</v>
      </c>
    </row>
    <row r="608" spans="2:3">
      <c r="B608" s="64">
        <v>4.2</v>
      </c>
      <c r="C608" s="59">
        <v>199.92380952380952</v>
      </c>
    </row>
    <row r="609" spans="2:3">
      <c r="B609" s="64">
        <v>4.2</v>
      </c>
      <c r="C609" s="59">
        <v>319.06666666666661</v>
      </c>
    </row>
    <row r="610" spans="2:3">
      <c r="B610" s="64">
        <v>4.2</v>
      </c>
      <c r="C610" s="59">
        <v>319.06666666666661</v>
      </c>
    </row>
    <row r="611" spans="2:3">
      <c r="B611" s="64">
        <v>4.2</v>
      </c>
      <c r="C611" s="59">
        <v>330.2714285714286</v>
      </c>
    </row>
    <row r="612" spans="2:3">
      <c r="B612" s="64">
        <v>4.2</v>
      </c>
      <c r="C612" s="59">
        <v>166.46190476190475</v>
      </c>
    </row>
    <row r="613" spans="2:3">
      <c r="B613" s="64">
        <v>4.2</v>
      </c>
      <c r="C613" s="59">
        <v>149.73095238095235</v>
      </c>
    </row>
    <row r="614" spans="2:3">
      <c r="B614" s="64">
        <v>4.2</v>
      </c>
      <c r="C614" s="59">
        <v>216.6547619047619</v>
      </c>
    </row>
    <row r="615" spans="2:3">
      <c r="B615" s="64">
        <v>4.2</v>
      </c>
      <c r="C615" s="59">
        <v>199.92380952380952</v>
      </c>
    </row>
    <row r="616" spans="2:3">
      <c r="B616" s="64">
        <v>4.2</v>
      </c>
      <c r="C616" s="59">
        <v>317.72380952380951</v>
      </c>
    </row>
    <row r="617" spans="2:3">
      <c r="B617" s="64">
        <v>4.2</v>
      </c>
      <c r="C617" s="59">
        <v>183.19285714285712</v>
      </c>
    </row>
    <row r="618" spans="2:3">
      <c r="B618" s="64">
        <v>4.2</v>
      </c>
      <c r="C618" s="59">
        <v>367.91428571428571</v>
      </c>
    </row>
    <row r="619" spans="2:3">
      <c r="B619" s="64">
        <v>4.2</v>
      </c>
      <c r="C619" s="59">
        <v>487.82619047619045</v>
      </c>
    </row>
    <row r="620" spans="2:3">
      <c r="B620" s="64">
        <v>4.2</v>
      </c>
      <c r="C620" s="59">
        <v>450.18333333333334</v>
      </c>
    </row>
    <row r="621" spans="2:3">
      <c r="B621" s="64">
        <v>4.2</v>
      </c>
      <c r="C621" s="59">
        <v>330.2714285714286</v>
      </c>
    </row>
    <row r="622" spans="2:3">
      <c r="B622" s="64">
        <v>4.2</v>
      </c>
      <c r="C622" s="59">
        <v>317.72380952380951</v>
      </c>
    </row>
    <row r="623" spans="2:3">
      <c r="B623" s="64">
        <v>4.2</v>
      </c>
      <c r="C623" s="59">
        <v>116.26904761904763</v>
      </c>
    </row>
    <row r="624" spans="2:3">
      <c r="B624" s="64">
        <v>4.2</v>
      </c>
      <c r="C624" s="59">
        <v>399.99285714285708</v>
      </c>
    </row>
    <row r="625" spans="2:3">
      <c r="B625" s="64">
        <v>4.2</v>
      </c>
      <c r="C625" s="59">
        <v>374.89761904761906</v>
      </c>
    </row>
    <row r="626" spans="2:3">
      <c r="B626" s="64">
        <v>4.2</v>
      </c>
      <c r="C626" s="59">
        <v>319.06666666666661</v>
      </c>
    </row>
    <row r="627" spans="2:3">
      <c r="B627" s="64">
        <v>4.2</v>
      </c>
      <c r="C627" s="59">
        <v>183.19285714285712</v>
      </c>
    </row>
    <row r="628" spans="2:3">
      <c r="B628" s="64">
        <v>4.2</v>
      </c>
      <c r="C628" s="59">
        <v>475.27857142857147</v>
      </c>
    </row>
    <row r="629" spans="2:3">
      <c r="B629" s="64">
        <v>4.2</v>
      </c>
      <c r="C629" s="59">
        <v>166.46190476190475</v>
      </c>
    </row>
    <row r="630" spans="2:3">
      <c r="B630" s="64">
        <v>4.2</v>
      </c>
      <c r="C630" s="59">
        <v>183.19285714285712</v>
      </c>
    </row>
    <row r="631" spans="2:3">
      <c r="B631" s="64">
        <v>4.2</v>
      </c>
      <c r="C631" s="59">
        <v>216.6547619047619</v>
      </c>
    </row>
    <row r="632" spans="2:3">
      <c r="B632" s="64">
        <v>4.2</v>
      </c>
      <c r="C632" s="59">
        <v>380.46190476190475</v>
      </c>
    </row>
    <row r="633" spans="2:3">
      <c r="B633" s="64">
        <v>4.2</v>
      </c>
      <c r="C633" s="59">
        <v>133</v>
      </c>
    </row>
    <row r="634" spans="2:3">
      <c r="B634" s="64">
        <v>4.2</v>
      </c>
      <c r="C634" s="59">
        <v>133</v>
      </c>
    </row>
    <row r="635" spans="2:3">
      <c r="B635" s="64">
        <v>4.2</v>
      </c>
      <c r="C635" s="59">
        <v>330.2714285714286</v>
      </c>
    </row>
    <row r="636" spans="2:3">
      <c r="B636" s="64">
        <v>4.2</v>
      </c>
      <c r="C636" s="59">
        <v>355.36666666666662</v>
      </c>
    </row>
    <row r="637" spans="2:3">
      <c r="B637" s="64">
        <v>4.2</v>
      </c>
      <c r="C637" s="59">
        <v>450.18333333333334</v>
      </c>
    </row>
    <row r="638" spans="2:3">
      <c r="B638" s="64">
        <v>4.2</v>
      </c>
      <c r="C638" s="59">
        <v>317.72380952380951</v>
      </c>
    </row>
    <row r="639" spans="2:3">
      <c r="B639" s="64">
        <v>4.2</v>
      </c>
      <c r="C639" s="59">
        <v>317.72380952380951</v>
      </c>
    </row>
    <row r="640" spans="2:3">
      <c r="B640" s="64">
        <v>4.2</v>
      </c>
      <c r="C640" s="59">
        <v>317.72380952380951</v>
      </c>
    </row>
    <row r="641" spans="2:3">
      <c r="B641" s="64">
        <v>4.2</v>
      </c>
      <c r="C641" s="59">
        <v>317.72380952380951</v>
      </c>
    </row>
    <row r="642" spans="2:3">
      <c r="B642" s="64">
        <v>4.2</v>
      </c>
      <c r="C642" s="59">
        <v>437.63571428571424</v>
      </c>
    </row>
    <row r="643" spans="2:3">
      <c r="B643" s="64">
        <v>4.2</v>
      </c>
      <c r="C643" s="59">
        <v>166.46190476190475</v>
      </c>
    </row>
    <row r="644" spans="2:3">
      <c r="B644" s="64">
        <v>4.2</v>
      </c>
      <c r="C644" s="59">
        <v>133</v>
      </c>
    </row>
    <row r="645" spans="2:3">
      <c r="B645" s="64">
        <v>4.2</v>
      </c>
      <c r="C645" s="59">
        <v>199.92380952380952</v>
      </c>
    </row>
    <row r="646" spans="2:3">
      <c r="B646" s="64">
        <v>4.2</v>
      </c>
      <c r="C646" s="59">
        <v>166.46190476190475</v>
      </c>
    </row>
    <row r="647" spans="2:3">
      <c r="B647" s="64">
        <v>4.2</v>
      </c>
      <c r="C647" s="59">
        <v>199.92380952380952</v>
      </c>
    </row>
    <row r="648" spans="2:3">
      <c r="B648" s="64">
        <v>4.2</v>
      </c>
      <c r="C648" s="59">
        <v>367.91428571428571</v>
      </c>
    </row>
    <row r="649" spans="2:3">
      <c r="B649" s="64">
        <v>4.2</v>
      </c>
      <c r="C649" s="59">
        <v>380.46190476190475</v>
      </c>
    </row>
    <row r="650" spans="2:3">
      <c r="B650" s="64">
        <v>4.2</v>
      </c>
      <c r="C650" s="59">
        <v>393.00952380952378</v>
      </c>
    </row>
    <row r="651" spans="2:3">
      <c r="B651" s="64">
        <v>4.2</v>
      </c>
      <c r="C651" s="59">
        <v>183.19285714285712</v>
      </c>
    </row>
    <row r="652" spans="2:3">
      <c r="B652" s="64">
        <v>4.2</v>
      </c>
      <c r="C652" s="59">
        <v>216.6547619047619</v>
      </c>
    </row>
    <row r="653" spans="2:3">
      <c r="B653" s="64">
        <v>4.2</v>
      </c>
      <c r="C653" s="59">
        <v>183.19285714285712</v>
      </c>
    </row>
    <row r="654" spans="2:3">
      <c r="B654" s="64">
        <v>4.2</v>
      </c>
      <c r="C654" s="59">
        <v>387.4452380952381</v>
      </c>
    </row>
    <row r="655" spans="2:3">
      <c r="B655" s="64">
        <v>4.2</v>
      </c>
      <c r="C655" s="59">
        <v>216.6547619047619</v>
      </c>
    </row>
    <row r="656" spans="2:3">
      <c r="B656" s="64">
        <v>4.2</v>
      </c>
      <c r="C656" s="59">
        <v>199.92380952380952</v>
      </c>
    </row>
    <row r="657" spans="2:3">
      <c r="B657" s="64">
        <v>4.2</v>
      </c>
      <c r="C657" s="59">
        <v>216.6547619047619</v>
      </c>
    </row>
    <row r="658" spans="2:3">
      <c r="B658" s="64">
        <v>4.2</v>
      </c>
      <c r="C658" s="59">
        <v>199.92380952380952</v>
      </c>
    </row>
    <row r="659" spans="2:3">
      <c r="B659" s="64">
        <v>4.2</v>
      </c>
      <c r="C659" s="59">
        <v>342.81904761904764</v>
      </c>
    </row>
    <row r="660" spans="2:3">
      <c r="B660" s="64">
        <v>4.2</v>
      </c>
      <c r="C660" s="59">
        <v>650.9452380952381</v>
      </c>
    </row>
    <row r="661" spans="2:3">
      <c r="B661" s="64">
        <v>4.2</v>
      </c>
      <c r="C661" s="59">
        <v>342.81904761904764</v>
      </c>
    </row>
    <row r="662" spans="2:3">
      <c r="B662" s="64">
        <v>4.2</v>
      </c>
      <c r="C662" s="59">
        <v>216.6547619047619</v>
      </c>
    </row>
    <row r="663" spans="2:3">
      <c r="B663" s="64">
        <v>4.2</v>
      </c>
      <c r="C663" s="59">
        <v>183.19285714285712</v>
      </c>
    </row>
    <row r="664" spans="2:3">
      <c r="B664" s="64">
        <v>4.2</v>
      </c>
      <c r="C664" s="59">
        <v>166.46190476190475</v>
      </c>
    </row>
    <row r="665" spans="2:3">
      <c r="B665" s="64">
        <v>4.2</v>
      </c>
      <c r="C665" s="59">
        <v>166.46190476190475</v>
      </c>
    </row>
    <row r="666" spans="2:3">
      <c r="B666" s="64">
        <v>4.2</v>
      </c>
      <c r="C666" s="59">
        <v>183.19285714285712</v>
      </c>
    </row>
    <row r="667" spans="2:3">
      <c r="B667" s="64">
        <v>4.2</v>
      </c>
      <c r="C667" s="59">
        <v>149.73095238095235</v>
      </c>
    </row>
    <row r="668" spans="2:3">
      <c r="B668" s="64">
        <v>4.2</v>
      </c>
      <c r="C668" s="59">
        <v>166.46190476190475</v>
      </c>
    </row>
    <row r="669" spans="2:3">
      <c r="B669" s="64">
        <v>4.2</v>
      </c>
      <c r="C669" s="59">
        <v>450.18333333333334</v>
      </c>
    </row>
    <row r="670" spans="2:3">
      <c r="B670" s="64">
        <v>4.2</v>
      </c>
      <c r="C670" s="59">
        <v>166.46190476190475</v>
      </c>
    </row>
    <row r="671" spans="2:3">
      <c r="B671" s="64">
        <v>4.2</v>
      </c>
      <c r="C671" s="59">
        <v>183.19285714285712</v>
      </c>
    </row>
    <row r="672" spans="2:3">
      <c r="B672" s="64">
        <v>4.2</v>
      </c>
      <c r="C672" s="59">
        <v>166.46190476190475</v>
      </c>
    </row>
    <row r="673" spans="2:3">
      <c r="B673" s="64">
        <v>67.2</v>
      </c>
      <c r="C673" s="59">
        <v>26.21577380952381</v>
      </c>
    </row>
    <row r="674" spans="2:3">
      <c r="B674" s="64">
        <v>12.600000000000001</v>
      </c>
      <c r="C674" s="59">
        <v>72.218253968253961</v>
      </c>
    </row>
    <row r="675" spans="2:3">
      <c r="B675" s="64">
        <v>79.8</v>
      </c>
      <c r="C675" s="59">
        <v>24.718170426065164</v>
      </c>
    </row>
    <row r="676" spans="2:3">
      <c r="B676" s="64">
        <v>8.4</v>
      </c>
      <c r="C676" s="59">
        <v>108.32738095238095</v>
      </c>
    </row>
    <row r="677" spans="2:3">
      <c r="B677" s="64">
        <v>25.200000000000003</v>
      </c>
      <c r="C677" s="59">
        <v>102.20873015873015</v>
      </c>
    </row>
    <row r="678" spans="2:3">
      <c r="B678" s="64">
        <v>25.200000000000003</v>
      </c>
      <c r="C678" s="59">
        <v>119.83373015873015</v>
      </c>
    </row>
    <row r="679" spans="2:3">
      <c r="B679" s="64">
        <v>113.4</v>
      </c>
      <c r="C679" s="59">
        <v>24.830246913580247</v>
      </c>
    </row>
    <row r="680" spans="2:3">
      <c r="B680" s="64">
        <v>117.60000000000002</v>
      </c>
      <c r="C680" s="59">
        <v>14.980442176870746</v>
      </c>
    </row>
    <row r="681" spans="2:3">
      <c r="B681" s="64">
        <v>84</v>
      </c>
      <c r="C681" s="59">
        <v>41.049761904761908</v>
      </c>
    </row>
    <row r="682" spans="2:3">
      <c r="B682" s="64">
        <v>29.400000000000006</v>
      </c>
      <c r="C682" s="59">
        <v>99.693197278911541</v>
      </c>
    </row>
    <row r="683" spans="2:3">
      <c r="B683" s="64">
        <v>8.4</v>
      </c>
      <c r="C683" s="59">
        <v>269.00833333333327</v>
      </c>
    </row>
    <row r="684" spans="2:3">
      <c r="B684" s="64">
        <v>12.600000000000001</v>
      </c>
      <c r="C684" s="59">
        <v>133.33095238095237</v>
      </c>
    </row>
    <row r="685" spans="2:3">
      <c r="B685" s="64">
        <v>12.600000000000001</v>
      </c>
      <c r="C685" s="59">
        <v>137.51349206349204</v>
      </c>
    </row>
    <row r="686" spans="2:3">
      <c r="B686" s="64">
        <v>16.8</v>
      </c>
      <c r="C686" s="59">
        <v>79.766666666666652</v>
      </c>
    </row>
    <row r="687" spans="2:3">
      <c r="B687" s="64">
        <v>8.4</v>
      </c>
      <c r="C687" s="59">
        <v>269.00833333333327</v>
      </c>
    </row>
    <row r="688" spans="2:3">
      <c r="B688" s="64">
        <v>42</v>
      </c>
      <c r="C688" s="59">
        <v>73.010714285714286</v>
      </c>
    </row>
    <row r="689" spans="2:3">
      <c r="B689" s="64">
        <v>54.599999999999994</v>
      </c>
      <c r="C689" s="59">
        <v>39.987545787545791</v>
      </c>
    </row>
    <row r="690" spans="2:3">
      <c r="B690" s="64">
        <v>46.2</v>
      </c>
      <c r="C690" s="59">
        <v>42.69502164502164</v>
      </c>
    </row>
    <row r="691" spans="2:3">
      <c r="B691" s="64">
        <v>8.4</v>
      </c>
      <c r="C691" s="59">
        <v>91.596428571428561</v>
      </c>
    </row>
    <row r="692" spans="2:3">
      <c r="B692" s="64">
        <v>4.2</v>
      </c>
      <c r="C692" s="59">
        <v>183.19285714285712</v>
      </c>
    </row>
    <row r="693" spans="2:3">
      <c r="B693" s="64">
        <v>33.6</v>
      </c>
      <c r="C693" s="59">
        <v>26.907440476190473</v>
      </c>
    </row>
    <row r="694" spans="2:3">
      <c r="B694" s="64">
        <v>8.4</v>
      </c>
      <c r="C694" s="59">
        <v>164.26190476190479</v>
      </c>
    </row>
    <row r="695" spans="2:3">
      <c r="B695" s="64">
        <v>8.4</v>
      </c>
      <c r="C695" s="59">
        <v>74.865476190476173</v>
      </c>
    </row>
    <row r="696" spans="2:3">
      <c r="B696" s="64">
        <v>4.2</v>
      </c>
      <c r="C696" s="59">
        <v>355.36666666666662</v>
      </c>
    </row>
    <row r="697" spans="2:3">
      <c r="B697" s="64">
        <v>4.2</v>
      </c>
      <c r="C697" s="59">
        <v>183.19285714285712</v>
      </c>
    </row>
    <row r="698" spans="2:3">
      <c r="B698" s="64">
        <v>4.2</v>
      </c>
      <c r="C698" s="59">
        <v>133</v>
      </c>
    </row>
    <row r="699" spans="2:3">
      <c r="B699" s="64">
        <v>8.4</v>
      </c>
      <c r="C699" s="59">
        <v>91.596428571428561</v>
      </c>
    </row>
    <row r="700" spans="2:3">
      <c r="B700" s="64">
        <v>84</v>
      </c>
      <c r="C700" s="59">
        <v>41.049761904761908</v>
      </c>
    </row>
    <row r="701" spans="2:3">
      <c r="B701" s="64">
        <v>21</v>
      </c>
      <c r="C701" s="59">
        <v>63.408095238095235</v>
      </c>
    </row>
    <row r="702" spans="2:3">
      <c r="B702" s="64">
        <v>8.4</v>
      </c>
      <c r="C702" s="59">
        <v>201.9047619047619</v>
      </c>
    </row>
    <row r="703" spans="2:3">
      <c r="B703" s="64">
        <v>12.600000000000001</v>
      </c>
      <c r="C703" s="59">
        <v>133.36111111111109</v>
      </c>
    </row>
    <row r="704" spans="2:3">
      <c r="B704" s="64">
        <v>71.400000000000006</v>
      </c>
      <c r="C704" s="59">
        <v>39.436274509803916</v>
      </c>
    </row>
    <row r="705" spans="2:3">
      <c r="B705" s="64">
        <v>8.4</v>
      </c>
      <c r="C705" s="59">
        <v>176.8095238095238</v>
      </c>
    </row>
    <row r="706" spans="2:3">
      <c r="B706" s="64">
        <v>4.2</v>
      </c>
      <c r="C706" s="59">
        <v>342.81904761904764</v>
      </c>
    </row>
    <row r="707" spans="2:3">
      <c r="B707" s="64">
        <v>8.4</v>
      </c>
      <c r="C707" s="59">
        <v>164.26190476190479</v>
      </c>
    </row>
    <row r="708" spans="2:3">
      <c r="B708" s="64">
        <v>4.2</v>
      </c>
      <c r="C708" s="59">
        <v>342.81904761904764</v>
      </c>
    </row>
    <row r="709" spans="2:3">
      <c r="B709" s="64">
        <v>29.400000000000006</v>
      </c>
      <c r="C709" s="59">
        <v>45.065306122448973</v>
      </c>
    </row>
    <row r="710" spans="2:3">
      <c r="B710" s="64">
        <v>50.400000000000006</v>
      </c>
      <c r="C710" s="59">
        <v>34.954365079365068</v>
      </c>
    </row>
    <row r="711" spans="2:3">
      <c r="B711" s="64">
        <v>37.800000000000004</v>
      </c>
      <c r="C711" s="59">
        <v>29.80449735449735</v>
      </c>
    </row>
    <row r="712" spans="2:3">
      <c r="B712" s="64">
        <v>21</v>
      </c>
      <c r="C712" s="59">
        <v>50.023333333333333</v>
      </c>
    </row>
    <row r="713" spans="2:3">
      <c r="B713" s="64">
        <v>8.4</v>
      </c>
      <c r="C713" s="59">
        <v>170.53571428571428</v>
      </c>
    </row>
    <row r="714" spans="2:3">
      <c r="B714" s="64">
        <v>4.2</v>
      </c>
      <c r="C714" s="59">
        <v>330.2714285714286</v>
      </c>
    </row>
    <row r="715" spans="2:3">
      <c r="B715" s="64">
        <v>21</v>
      </c>
      <c r="C715" s="59">
        <v>76.792857142857144</v>
      </c>
    </row>
    <row r="716" spans="2:3">
      <c r="B716" s="64">
        <v>4.2</v>
      </c>
      <c r="C716" s="59">
        <v>405.55714285714282</v>
      </c>
    </row>
    <row r="717" spans="2:3">
      <c r="B717" s="64">
        <v>4.2</v>
      </c>
      <c r="C717" s="59">
        <v>405.55714285714282</v>
      </c>
    </row>
    <row r="718" spans="2:3">
      <c r="B718" s="64">
        <v>12.600000000000001</v>
      </c>
      <c r="C718" s="59">
        <v>141.72619047619048</v>
      </c>
    </row>
    <row r="719" spans="2:3">
      <c r="B719" s="64">
        <v>21</v>
      </c>
      <c r="C719" s="59">
        <v>66.754285714285714</v>
      </c>
    </row>
    <row r="720" spans="2:3">
      <c r="B720" s="64">
        <v>25.200000000000003</v>
      </c>
      <c r="C720" s="59">
        <v>59.626190476190466</v>
      </c>
    </row>
    <row r="721" spans="2:3">
      <c r="B721" s="64">
        <v>113.4</v>
      </c>
      <c r="C721" s="59">
        <v>30.407231040564376</v>
      </c>
    </row>
    <row r="722" spans="2:3">
      <c r="B722" s="64">
        <v>117.60000000000002</v>
      </c>
      <c r="C722" s="59">
        <v>36.49166666666666</v>
      </c>
    </row>
    <row r="723" spans="2:3">
      <c r="B723" s="64">
        <v>4.2</v>
      </c>
      <c r="C723" s="59">
        <v>367.91428571428571</v>
      </c>
    </row>
    <row r="724" spans="2:3">
      <c r="B724" s="64">
        <v>25.200000000000003</v>
      </c>
      <c r="C724" s="59">
        <v>52.576190476190469</v>
      </c>
    </row>
    <row r="725" spans="2:3">
      <c r="B725" s="64">
        <v>12.600000000000001</v>
      </c>
      <c r="C725" s="59">
        <v>150.09126984126982</v>
      </c>
    </row>
    <row r="726" spans="2:3">
      <c r="B726" s="64">
        <v>29.400000000000006</v>
      </c>
      <c r="C726" s="59">
        <v>48.086734693877546</v>
      </c>
    </row>
    <row r="727" spans="2:3">
      <c r="B727" s="64">
        <v>4.2</v>
      </c>
      <c r="C727" s="59">
        <v>418.10476190476186</v>
      </c>
    </row>
    <row r="728" spans="2:3">
      <c r="B728" s="64">
        <v>29.400000000000006</v>
      </c>
      <c r="C728" s="59">
        <v>60.172448979591827</v>
      </c>
    </row>
    <row r="729" spans="2:3">
      <c r="B729" s="64">
        <v>8.4</v>
      </c>
      <c r="C729" s="59">
        <v>227</v>
      </c>
    </row>
    <row r="730" spans="2:3">
      <c r="B730" s="64">
        <v>46.2</v>
      </c>
      <c r="C730" s="59">
        <v>83.761904761904759</v>
      </c>
    </row>
    <row r="731" spans="2:3">
      <c r="B731" s="64">
        <v>46.2</v>
      </c>
      <c r="C731" s="59">
        <v>83.761904761904759</v>
      </c>
    </row>
    <row r="732" spans="2:3">
      <c r="B732" s="64">
        <v>8.4</v>
      </c>
      <c r="C732" s="59">
        <v>83.230952380952374</v>
      </c>
    </row>
    <row r="733" spans="2:3">
      <c r="B733" s="64">
        <v>42</v>
      </c>
      <c r="C733" s="59">
        <v>24.174999999999997</v>
      </c>
    </row>
    <row r="734" spans="2:3">
      <c r="B734" s="64">
        <v>4.2</v>
      </c>
      <c r="C734" s="59">
        <v>199.92380952380952</v>
      </c>
    </row>
    <row r="735" spans="2:3">
      <c r="B735" s="64">
        <v>210</v>
      </c>
      <c r="C735" s="59">
        <v>34.085904761904764</v>
      </c>
    </row>
    <row r="736" spans="2:3">
      <c r="B736" s="64">
        <v>8.4</v>
      </c>
      <c r="C736" s="59">
        <v>91.596428571428561</v>
      </c>
    </row>
    <row r="737" spans="2:3">
      <c r="B737" s="64">
        <v>25.200000000000003</v>
      </c>
      <c r="C737" s="59">
        <v>70.201190476190476</v>
      </c>
    </row>
    <row r="738" spans="2:3">
      <c r="B738" s="64">
        <v>4.2</v>
      </c>
      <c r="C738" s="59">
        <v>216.6547619047619</v>
      </c>
    </row>
    <row r="739" spans="2:3">
      <c r="B739" s="64">
        <v>4.2</v>
      </c>
      <c r="C739" s="59">
        <v>199.92380952380952</v>
      </c>
    </row>
    <row r="740" spans="2:3">
      <c r="B740" s="64">
        <v>8.4</v>
      </c>
      <c r="C740" s="59">
        <v>170.53571428571428</v>
      </c>
    </row>
    <row r="741" spans="2:3">
      <c r="B741" s="64">
        <v>8.4</v>
      </c>
      <c r="C741" s="59">
        <v>91.596428571428561</v>
      </c>
    </row>
    <row r="742" spans="2:3">
      <c r="B742" s="64">
        <v>33.6</v>
      </c>
      <c r="C742" s="59">
        <v>43.463988095238093</v>
      </c>
    </row>
    <row r="743" spans="2:3">
      <c r="B743" s="64">
        <v>16.8</v>
      </c>
      <c r="C743" s="59">
        <v>87.625595238095244</v>
      </c>
    </row>
    <row r="744" spans="2:3">
      <c r="B744" s="64">
        <v>50.400000000000006</v>
      </c>
      <c r="C744" s="59">
        <v>72.599007936507931</v>
      </c>
    </row>
    <row r="745" spans="2:3">
      <c r="B745" s="64">
        <v>16.8</v>
      </c>
      <c r="C745" s="59">
        <v>58.346428571428568</v>
      </c>
    </row>
    <row r="746" spans="2:3">
      <c r="B746" s="64">
        <v>42</v>
      </c>
      <c r="C746" s="59">
        <v>21.525952380952383</v>
      </c>
    </row>
    <row r="747" spans="2:3">
      <c r="B747" s="64">
        <v>12.600000000000001</v>
      </c>
      <c r="C747" s="59">
        <v>66.641269841269832</v>
      </c>
    </row>
    <row r="748" spans="2:3">
      <c r="B748" s="64">
        <v>21</v>
      </c>
      <c r="C748" s="59">
        <v>50.023333333333333</v>
      </c>
    </row>
    <row r="749" spans="2:3">
      <c r="B749" s="64">
        <v>33.6</v>
      </c>
      <c r="C749" s="59">
        <v>60.020535714285707</v>
      </c>
    </row>
    <row r="750" spans="2:3">
      <c r="B750" s="64">
        <v>247.8</v>
      </c>
      <c r="C750" s="59">
        <v>28.886359967715901</v>
      </c>
    </row>
    <row r="751" spans="2:3">
      <c r="B751" s="64">
        <v>33.6</v>
      </c>
      <c r="C751" s="59">
        <v>50.08660714285714</v>
      </c>
    </row>
    <row r="752" spans="2:3">
      <c r="B752" s="64">
        <v>33.6</v>
      </c>
      <c r="C752" s="59">
        <v>43.463988095238093</v>
      </c>
    </row>
    <row r="753" spans="2:3">
      <c r="B753" s="64">
        <v>12.600000000000001</v>
      </c>
      <c r="C753" s="59">
        <v>61.06428571428571</v>
      </c>
    </row>
    <row r="754" spans="2:3">
      <c r="B754" s="64">
        <v>8.4</v>
      </c>
      <c r="C754" s="59">
        <v>66.5</v>
      </c>
    </row>
    <row r="755" spans="2:3">
      <c r="B755" s="64">
        <v>4.2</v>
      </c>
      <c r="C755" s="59">
        <v>166.46190476190475</v>
      </c>
    </row>
    <row r="756" spans="2:3">
      <c r="B756" s="64">
        <v>8.4</v>
      </c>
      <c r="C756" s="59">
        <v>108.32738095238095</v>
      </c>
    </row>
    <row r="757" spans="2:3">
      <c r="B757" s="64">
        <v>16.8</v>
      </c>
      <c r="C757" s="59">
        <v>62.529166666666661</v>
      </c>
    </row>
    <row r="758" spans="2:3">
      <c r="B758" s="64">
        <v>8.4</v>
      </c>
      <c r="C758" s="59">
        <v>170.53571428571428</v>
      </c>
    </row>
    <row r="759" spans="2:3">
      <c r="B759" s="64">
        <v>46.2</v>
      </c>
      <c r="C759" s="59">
        <v>42.69502164502164</v>
      </c>
    </row>
    <row r="760" spans="2:3">
      <c r="B760" s="64">
        <v>4.2</v>
      </c>
      <c r="C760" s="59">
        <v>133</v>
      </c>
    </row>
    <row r="761" spans="2:3">
      <c r="B761" s="64">
        <v>109.19999999999999</v>
      </c>
      <c r="C761" s="59">
        <v>27.71575091575092</v>
      </c>
    </row>
    <row r="762" spans="2:3">
      <c r="B762" s="64">
        <v>21</v>
      </c>
      <c r="C762" s="59">
        <v>50.023333333333333</v>
      </c>
    </row>
    <row r="763" spans="2:3">
      <c r="B763" s="64">
        <v>4.2</v>
      </c>
      <c r="C763" s="59">
        <v>183.19285714285712</v>
      </c>
    </row>
    <row r="764" spans="2:3">
      <c r="B764" s="64">
        <v>4.2</v>
      </c>
      <c r="C764" s="59">
        <v>342.81904761904764</v>
      </c>
    </row>
    <row r="765" spans="2:3">
      <c r="B765" s="64">
        <v>147</v>
      </c>
      <c r="C765" s="59">
        <v>29.518231292517008</v>
      </c>
    </row>
    <row r="766" spans="2:3">
      <c r="B766" s="64">
        <v>8.4</v>
      </c>
      <c r="C766" s="59">
        <v>170.53571428571428</v>
      </c>
    </row>
    <row r="767" spans="2:3">
      <c r="B767" s="64">
        <v>4.2</v>
      </c>
      <c r="C767" s="59">
        <v>216.6547619047619</v>
      </c>
    </row>
    <row r="768" spans="2:3">
      <c r="B768" s="64">
        <v>21</v>
      </c>
      <c r="C768" s="59">
        <v>39.984761904761903</v>
      </c>
    </row>
    <row r="769" spans="2:3">
      <c r="B769" s="64">
        <v>21</v>
      </c>
      <c r="C769" s="59">
        <v>33.292380952380952</v>
      </c>
    </row>
    <row r="770" spans="2:3">
      <c r="B770" s="64">
        <v>4.2</v>
      </c>
      <c r="C770" s="59">
        <v>317.72380952380951</v>
      </c>
    </row>
    <row r="771" spans="2:3">
      <c r="B771" s="64">
        <v>4.2</v>
      </c>
      <c r="C771" s="59">
        <v>393.00952380952378</v>
      </c>
    </row>
    <row r="772" spans="2:3">
      <c r="B772" s="64">
        <v>4.2</v>
      </c>
      <c r="C772" s="59">
        <v>405.55714285714282</v>
      </c>
    </row>
    <row r="773" spans="2:3">
      <c r="B773" s="64">
        <v>8.4</v>
      </c>
      <c r="C773" s="59">
        <v>245.82142857142856</v>
      </c>
    </row>
    <row r="774" spans="2:3">
      <c r="B774" s="64">
        <v>109.19999999999999</v>
      </c>
      <c r="C774" s="59">
        <v>47.020695970695975</v>
      </c>
    </row>
    <row r="775" spans="2:3">
      <c r="B775" s="64">
        <v>50.400000000000006</v>
      </c>
      <c r="C775" s="59">
        <v>76.781746031746025</v>
      </c>
    </row>
    <row r="776" spans="2:3">
      <c r="B776" s="64">
        <v>25.200000000000003</v>
      </c>
      <c r="C776" s="59">
        <v>73.726190476190467</v>
      </c>
    </row>
    <row r="777" spans="2:3">
      <c r="B777" s="64">
        <v>8.4</v>
      </c>
      <c r="C777" s="59">
        <v>164.26190476190479</v>
      </c>
    </row>
    <row r="778" spans="2:3">
      <c r="B778" s="64">
        <v>4.2</v>
      </c>
      <c r="C778" s="59">
        <v>418.10476190476186</v>
      </c>
    </row>
    <row r="779" spans="2:3">
      <c r="B779" s="64">
        <v>25.200000000000003</v>
      </c>
      <c r="C779" s="59">
        <v>56.101190476190474</v>
      </c>
    </row>
    <row r="780" spans="2:3">
      <c r="B780" s="64">
        <v>8.4</v>
      </c>
      <c r="C780" s="59">
        <v>195.63095238095238</v>
      </c>
    </row>
    <row r="781" spans="2:3">
      <c r="B781" s="64">
        <v>4.2</v>
      </c>
      <c r="C781" s="59">
        <v>380.46190476190475</v>
      </c>
    </row>
    <row r="782" spans="2:3">
      <c r="B782" s="64">
        <v>4.2</v>
      </c>
      <c r="C782" s="59">
        <v>330.2714285714286</v>
      </c>
    </row>
    <row r="783" spans="2:3">
      <c r="B783" s="64">
        <v>37.800000000000004</v>
      </c>
      <c r="C783" s="59">
        <v>26.861111111111111</v>
      </c>
    </row>
    <row r="784" spans="2:3">
      <c r="B784" s="64">
        <v>16.8</v>
      </c>
      <c r="C784" s="59">
        <v>45.79821428571428</v>
      </c>
    </row>
    <row r="785" spans="2:3">
      <c r="B785" s="64">
        <v>21</v>
      </c>
      <c r="C785" s="59">
        <v>39.984761904761903</v>
      </c>
    </row>
    <row r="786" spans="2:3">
      <c r="B786" s="64">
        <v>134.4</v>
      </c>
      <c r="C786" s="59">
        <v>20.97366071428571</v>
      </c>
    </row>
    <row r="787" spans="2:3">
      <c r="B787" s="64">
        <v>8.4</v>
      </c>
      <c r="C787" s="59">
        <v>176.8095238095238</v>
      </c>
    </row>
    <row r="788" spans="2:3">
      <c r="B788" s="64">
        <v>50.400000000000006</v>
      </c>
      <c r="C788" s="59">
        <v>64.23353174603173</v>
      </c>
    </row>
    <row r="789" spans="2:3">
      <c r="B789" s="64">
        <v>4.2</v>
      </c>
      <c r="C789" s="59">
        <v>367.91428571428571</v>
      </c>
    </row>
    <row r="790" spans="2:3">
      <c r="B790" s="64">
        <v>4.2</v>
      </c>
      <c r="C790" s="59">
        <v>393.00952380952378</v>
      </c>
    </row>
    <row r="791" spans="2:3">
      <c r="B791" s="64">
        <v>25.200000000000003</v>
      </c>
      <c r="C791" s="59">
        <v>63.151190476190472</v>
      </c>
    </row>
    <row r="792" spans="2:3">
      <c r="B792" s="64">
        <v>67.2</v>
      </c>
      <c r="C792" s="59">
        <v>51.312202380952385</v>
      </c>
    </row>
    <row r="793" spans="2:3">
      <c r="B793" s="64">
        <v>4.2</v>
      </c>
      <c r="C793" s="59">
        <v>355.36666666666662</v>
      </c>
    </row>
    <row r="794" spans="2:3">
      <c r="B794" s="64">
        <v>21</v>
      </c>
      <c r="C794" s="59">
        <v>46.677142857142854</v>
      </c>
    </row>
    <row r="795" spans="2:3">
      <c r="B795" s="64">
        <v>16.8</v>
      </c>
      <c r="C795" s="59">
        <v>70.894642857142856</v>
      </c>
    </row>
    <row r="796" spans="2:3">
      <c r="B796" s="64">
        <v>75.600000000000009</v>
      </c>
      <c r="C796" s="59">
        <v>65.130291005290999</v>
      </c>
    </row>
    <row r="797" spans="2:3">
      <c r="B797" s="64">
        <v>8.4</v>
      </c>
      <c r="C797" s="59">
        <v>227</v>
      </c>
    </row>
    <row r="798" spans="2:3">
      <c r="B798" s="64">
        <v>96.600000000000009</v>
      </c>
      <c r="C798" s="59">
        <v>46.606935817805379</v>
      </c>
    </row>
    <row r="799" spans="2:3">
      <c r="B799" s="64">
        <v>4.2</v>
      </c>
      <c r="C799" s="59">
        <v>393.00952380952378</v>
      </c>
    </row>
    <row r="800" spans="2:3">
      <c r="B800" s="64">
        <v>8.4</v>
      </c>
      <c r="C800" s="59">
        <v>189.35714285714283</v>
      </c>
    </row>
    <row r="801" spans="2:3">
      <c r="B801" s="64">
        <v>33.6</v>
      </c>
      <c r="C801" s="59">
        <v>56.709226190476194</v>
      </c>
    </row>
    <row r="802" spans="2:3">
      <c r="B802" s="64">
        <v>37.800000000000004</v>
      </c>
      <c r="C802" s="59">
        <v>53.351587301587294</v>
      </c>
    </row>
    <row r="803" spans="2:3">
      <c r="B803" s="64">
        <v>12.600000000000001</v>
      </c>
      <c r="C803" s="59">
        <v>154.27380952380952</v>
      </c>
    </row>
    <row r="804" spans="2:3">
      <c r="B804" s="64">
        <v>8.4</v>
      </c>
      <c r="C804" s="59">
        <v>214.45238095238096</v>
      </c>
    </row>
    <row r="805" spans="2:3">
      <c r="B805" s="64">
        <v>16.8</v>
      </c>
      <c r="C805" s="59">
        <v>95.991071428571431</v>
      </c>
    </row>
    <row r="806" spans="2:3">
      <c r="B806" s="64">
        <v>8.4</v>
      </c>
      <c r="C806" s="59">
        <v>214.45238095238096</v>
      </c>
    </row>
    <row r="807" spans="2:3">
      <c r="B807" s="64">
        <v>8.4</v>
      </c>
      <c r="C807" s="59">
        <v>208.17857142857142</v>
      </c>
    </row>
    <row r="808" spans="2:3">
      <c r="B808" s="64">
        <v>4.2</v>
      </c>
      <c r="C808" s="59">
        <v>500.37380952380948</v>
      </c>
    </row>
    <row r="809" spans="2:3">
      <c r="B809" s="64">
        <v>37.800000000000004</v>
      </c>
      <c r="C809" s="59">
        <v>35.691269841269836</v>
      </c>
    </row>
    <row r="810" spans="2:3">
      <c r="B810" s="64">
        <v>21</v>
      </c>
      <c r="C810" s="59">
        <v>56.715714285714284</v>
      </c>
    </row>
    <row r="811" spans="2:3">
      <c r="B811" s="64">
        <v>37.800000000000004</v>
      </c>
      <c r="C811" s="59">
        <v>87.009788359788345</v>
      </c>
    </row>
    <row r="812" spans="2:3">
      <c r="B812" s="64">
        <v>8.4</v>
      </c>
      <c r="C812" s="59">
        <v>74.865476190476173</v>
      </c>
    </row>
    <row r="813" spans="2:3">
      <c r="B813" s="64">
        <v>29.400000000000006</v>
      </c>
      <c r="C813" s="59">
        <v>81.322448979591812</v>
      </c>
    </row>
    <row r="814" spans="2:3">
      <c r="B814" s="64">
        <v>4.2</v>
      </c>
      <c r="C814" s="59">
        <v>613.30238095238099</v>
      </c>
    </row>
    <row r="815" spans="2:3">
      <c r="B815" s="64">
        <v>25.200000000000003</v>
      </c>
      <c r="C815" s="59">
        <v>151.55873015873016</v>
      </c>
    </row>
    <row r="816" spans="2:3">
      <c r="B816" s="64">
        <v>4.2</v>
      </c>
      <c r="C816" s="59">
        <v>575.65952380952376</v>
      </c>
    </row>
    <row r="817" spans="2:3">
      <c r="B817" s="64">
        <v>92.4</v>
      </c>
      <c r="C817" s="59">
        <v>39.599458874458868</v>
      </c>
    </row>
    <row r="818" spans="2:3">
      <c r="B818" s="64">
        <v>8.4</v>
      </c>
      <c r="C818" s="59">
        <v>243.91309523809522</v>
      </c>
    </row>
    <row r="819" spans="2:3">
      <c r="B819" s="64">
        <v>121.80000000000001</v>
      </c>
      <c r="C819" s="59">
        <v>40.42569786535303</v>
      </c>
    </row>
    <row r="820" spans="2:3">
      <c r="B820" s="64">
        <v>12.600000000000001</v>
      </c>
      <c r="C820" s="59">
        <v>154.27380952380952</v>
      </c>
    </row>
    <row r="821" spans="2:3">
      <c r="B821" s="64">
        <v>63</v>
      </c>
      <c r="C821" s="59">
        <v>71.463968253968247</v>
      </c>
    </row>
    <row r="822" spans="2:3">
      <c r="B822" s="64">
        <v>12.600000000000001</v>
      </c>
      <c r="C822" s="59">
        <v>212.79920634920632</v>
      </c>
    </row>
    <row r="823" spans="2:3">
      <c r="B823" s="64">
        <v>29.400000000000006</v>
      </c>
      <c r="C823" s="59">
        <v>78.301020408163254</v>
      </c>
    </row>
    <row r="824" spans="2:3">
      <c r="B824" s="64">
        <v>8.4</v>
      </c>
      <c r="C824" s="59">
        <v>331.74642857142857</v>
      </c>
    </row>
    <row r="825" spans="2:3">
      <c r="B825" s="64">
        <v>79.8</v>
      </c>
      <c r="C825" s="59">
        <v>88.119674185463666</v>
      </c>
    </row>
    <row r="826" spans="2:3">
      <c r="B826" s="64">
        <v>25.200000000000003</v>
      </c>
      <c r="C826" s="59">
        <v>169.18373015873016</v>
      </c>
    </row>
    <row r="827" spans="2:3">
      <c r="B827" s="64">
        <v>12.600000000000001</v>
      </c>
      <c r="C827" s="59">
        <v>242.07698412698412</v>
      </c>
    </row>
    <row r="828" spans="2:3">
      <c r="B828" s="64">
        <v>33.6</v>
      </c>
      <c r="C828" s="59">
        <v>36.841369047619047</v>
      </c>
    </row>
    <row r="829" spans="2:3">
      <c r="B829" s="64">
        <v>8.4</v>
      </c>
      <c r="C829" s="59">
        <v>164.26190476190479</v>
      </c>
    </row>
    <row r="830" spans="2:3">
      <c r="B830" s="64">
        <v>8.4</v>
      </c>
      <c r="C830" s="59">
        <v>170.53571428571428</v>
      </c>
    </row>
    <row r="831" spans="2:3">
      <c r="B831" s="64">
        <v>4.2</v>
      </c>
      <c r="C831" s="59">
        <v>216.6547619047619</v>
      </c>
    </row>
    <row r="832" spans="2:3">
      <c r="B832" s="64">
        <v>12.600000000000001</v>
      </c>
      <c r="C832" s="59">
        <v>61.06428571428571</v>
      </c>
    </row>
    <row r="833" spans="2:3">
      <c r="B833" s="64">
        <v>4.2</v>
      </c>
      <c r="C833" s="59">
        <v>149.73095238095235</v>
      </c>
    </row>
    <row r="834" spans="2:3">
      <c r="B834" s="64">
        <v>58.800000000000011</v>
      </c>
      <c r="C834" s="59">
        <v>29.960884353741491</v>
      </c>
    </row>
    <row r="835" spans="2:3">
      <c r="B835" s="64">
        <v>4.2</v>
      </c>
      <c r="C835" s="59">
        <v>355.36666666666662</v>
      </c>
    </row>
    <row r="836" spans="2:3">
      <c r="B836" s="64">
        <v>12.600000000000001</v>
      </c>
      <c r="C836" s="59">
        <v>129.17857142857142</v>
      </c>
    </row>
    <row r="837" spans="2:3">
      <c r="B837" s="64">
        <v>218.39999999999998</v>
      </c>
      <c r="C837" s="59">
        <v>41.523626373626378</v>
      </c>
    </row>
    <row r="838" spans="2:3">
      <c r="B838" s="64">
        <v>33.6</v>
      </c>
      <c r="C838" s="59">
        <v>56.709226190476194</v>
      </c>
    </row>
    <row r="839" spans="2:3">
      <c r="B839" s="64">
        <v>25.200000000000003</v>
      </c>
      <c r="C839" s="59">
        <v>42.00119047619048</v>
      </c>
    </row>
    <row r="840" spans="2:3">
      <c r="B840" s="64">
        <v>79.8</v>
      </c>
      <c r="C840" s="59">
        <v>22.076441102756892</v>
      </c>
    </row>
    <row r="841" spans="2:3">
      <c r="B841" s="64">
        <v>100.80000000000001</v>
      </c>
      <c r="C841" s="59">
        <v>32.116765873015865</v>
      </c>
    </row>
    <row r="842" spans="2:3">
      <c r="B842" s="64">
        <v>4.2</v>
      </c>
      <c r="C842" s="59">
        <v>317.72380952380951</v>
      </c>
    </row>
    <row r="843" spans="2:3">
      <c r="B843" s="64">
        <v>336</v>
      </c>
      <c r="C843" s="59">
        <v>19.041309523809524</v>
      </c>
    </row>
    <row r="844" spans="2:3">
      <c r="B844" s="64">
        <v>126</v>
      </c>
      <c r="C844" s="59">
        <v>41.204920634920633</v>
      </c>
    </row>
    <row r="845" spans="2:3">
      <c r="B845" s="64">
        <v>54.599999999999994</v>
      </c>
      <c r="C845" s="59">
        <v>63.153479853479851</v>
      </c>
    </row>
    <row r="846" spans="2:3">
      <c r="B846" s="64">
        <v>25.200000000000003</v>
      </c>
      <c r="C846" s="59">
        <v>49.05119047619047</v>
      </c>
    </row>
    <row r="847" spans="2:3">
      <c r="B847" s="64">
        <v>37.800000000000004</v>
      </c>
      <c r="C847" s="59">
        <v>89.953174603174588</v>
      </c>
    </row>
    <row r="848" spans="2:3">
      <c r="B848" s="64">
        <v>4.2</v>
      </c>
      <c r="C848" s="59">
        <v>166.46190476190475</v>
      </c>
    </row>
    <row r="849" spans="2:3">
      <c r="B849" s="64">
        <v>8.4</v>
      </c>
      <c r="C849" s="59">
        <v>164.26190476190479</v>
      </c>
    </row>
    <row r="850" spans="2:3">
      <c r="B850" s="64">
        <v>8.4</v>
      </c>
      <c r="C850" s="59">
        <v>183.08333333333331</v>
      </c>
    </row>
    <row r="851" spans="2:3">
      <c r="B851" s="64">
        <v>37.800000000000004</v>
      </c>
      <c r="C851" s="59">
        <v>26.861111111111111</v>
      </c>
    </row>
    <row r="852" spans="2:3">
      <c r="B852" s="64">
        <v>4.2</v>
      </c>
      <c r="C852" s="59">
        <v>317.72380952380951</v>
      </c>
    </row>
    <row r="853" spans="2:3">
      <c r="B853" s="64">
        <v>75.600000000000009</v>
      </c>
      <c r="C853" s="59">
        <v>37.245370370370367</v>
      </c>
    </row>
    <row r="854" spans="2:3">
      <c r="B854" s="64">
        <v>92.4</v>
      </c>
      <c r="C854" s="59">
        <v>21.34751082251082</v>
      </c>
    </row>
    <row r="855" spans="2:3">
      <c r="B855" s="64">
        <v>21</v>
      </c>
      <c r="C855" s="59">
        <v>29.946190476190477</v>
      </c>
    </row>
    <row r="856" spans="2:3">
      <c r="B856" s="64">
        <v>25.200000000000003</v>
      </c>
      <c r="C856" s="59">
        <v>31.426190476190477</v>
      </c>
    </row>
    <row r="857" spans="2:3">
      <c r="B857" s="64">
        <v>46.2</v>
      </c>
      <c r="C857" s="59">
        <v>97.450865800865785</v>
      </c>
    </row>
    <row r="858" spans="2:3">
      <c r="B858" s="64">
        <v>46.2</v>
      </c>
      <c r="C858" s="59">
        <v>79.198917748917737</v>
      </c>
    </row>
    <row r="859" spans="2:3">
      <c r="B859" s="64">
        <v>8.4</v>
      </c>
      <c r="C859" s="59">
        <v>220.72619047619045</v>
      </c>
    </row>
    <row r="860" spans="2:3">
      <c r="B860" s="64">
        <v>12.600000000000001</v>
      </c>
      <c r="C860" s="59">
        <v>158.45634920634922</v>
      </c>
    </row>
    <row r="861" spans="2:3">
      <c r="B861" s="64">
        <v>1491</v>
      </c>
      <c r="C861" s="59">
        <v>28.486478873239438</v>
      </c>
    </row>
    <row r="862" spans="2:3">
      <c r="B862" s="64">
        <v>37.800000000000004</v>
      </c>
      <c r="C862" s="59">
        <v>101.72671957671957</v>
      </c>
    </row>
    <row r="863" spans="2:3">
      <c r="B863" s="64">
        <v>46.2</v>
      </c>
      <c r="C863" s="59">
        <v>33.569047619047616</v>
      </c>
    </row>
    <row r="864" spans="2:3">
      <c r="B864" s="64">
        <v>25.200000000000003</v>
      </c>
      <c r="C864" s="59">
        <v>148.03373015873015</v>
      </c>
    </row>
    <row r="865" spans="2:3">
      <c r="B865" s="64">
        <v>4.2</v>
      </c>
      <c r="C865" s="59">
        <v>342.81904761904764</v>
      </c>
    </row>
    <row r="866" spans="2:3">
      <c r="B866" s="64">
        <v>4.2</v>
      </c>
      <c r="C866" s="59">
        <v>216.6547619047619</v>
      </c>
    </row>
    <row r="867" spans="2:3">
      <c r="B867" s="64">
        <v>4.2</v>
      </c>
      <c r="C867" s="59">
        <v>199.92380952380952</v>
      </c>
    </row>
    <row r="868" spans="2:3">
      <c r="B868" s="64">
        <v>483</v>
      </c>
      <c r="C868" s="59">
        <v>17.508447204968945</v>
      </c>
    </row>
    <row r="869" spans="2:3">
      <c r="B869" s="64">
        <v>21</v>
      </c>
      <c r="C869" s="59">
        <v>39.984761904761903</v>
      </c>
    </row>
    <row r="870" spans="2:3">
      <c r="B870" s="64">
        <v>67.2</v>
      </c>
      <c r="C870" s="59">
        <v>45.038095238095238</v>
      </c>
    </row>
    <row r="871" spans="2:3">
      <c r="B871" s="64">
        <v>54.599999999999994</v>
      </c>
      <c r="C871" s="59">
        <v>47.709523809523823</v>
      </c>
    </row>
    <row r="872" spans="2:3">
      <c r="B872" s="64">
        <v>12.600000000000001</v>
      </c>
      <c r="C872" s="59">
        <v>158.42619047619044</v>
      </c>
    </row>
    <row r="873" spans="2:3">
      <c r="B873" s="64">
        <v>4.2</v>
      </c>
      <c r="C873" s="59">
        <v>450.18333333333334</v>
      </c>
    </row>
    <row r="874" spans="2:3">
      <c r="B874" s="64">
        <v>4.2</v>
      </c>
      <c r="C874" s="59">
        <v>317.72380952380951</v>
      </c>
    </row>
    <row r="875" spans="2:3">
      <c r="B875" s="64">
        <v>4.2</v>
      </c>
      <c r="C875" s="59">
        <v>216.6547619047619</v>
      </c>
    </row>
    <row r="876" spans="2:3">
      <c r="B876" s="64">
        <v>4.2</v>
      </c>
      <c r="C876" s="59">
        <v>355.36666666666662</v>
      </c>
    </row>
    <row r="877" spans="2:3">
      <c r="B877" s="64">
        <v>4.2</v>
      </c>
      <c r="C877" s="59">
        <v>355.36666666666662</v>
      </c>
    </row>
    <row r="878" spans="2:3">
      <c r="B878" s="64">
        <v>121.80000000000001</v>
      </c>
      <c r="C878" s="59">
        <v>28.310180623973725</v>
      </c>
    </row>
    <row r="879" spans="2:3">
      <c r="B879" s="64">
        <v>4.2</v>
      </c>
      <c r="C879" s="59">
        <v>317.72380952380951</v>
      </c>
    </row>
    <row r="880" spans="2:3">
      <c r="B880" s="64">
        <v>4.2</v>
      </c>
      <c r="C880" s="59">
        <v>342.81904761904764</v>
      </c>
    </row>
    <row r="881" spans="2:3">
      <c r="B881" s="64">
        <v>4.2</v>
      </c>
      <c r="C881" s="59">
        <v>216.6547619047619</v>
      </c>
    </row>
    <row r="882" spans="2:3">
      <c r="B882" s="64">
        <v>16.8</v>
      </c>
      <c r="C882" s="59">
        <v>111.65416666666665</v>
      </c>
    </row>
    <row r="883" spans="2:3">
      <c r="B883" s="64">
        <v>4.2</v>
      </c>
      <c r="C883" s="59">
        <v>380.46190476190475</v>
      </c>
    </row>
    <row r="884" spans="2:3">
      <c r="B884" s="64">
        <v>25.200000000000003</v>
      </c>
      <c r="C884" s="59">
        <v>49.05119047619047</v>
      </c>
    </row>
    <row r="885" spans="2:3">
      <c r="B885" s="64">
        <v>4.2</v>
      </c>
      <c r="C885" s="59">
        <v>199.92380952380952</v>
      </c>
    </row>
    <row r="886" spans="2:3">
      <c r="B886" s="64">
        <v>21</v>
      </c>
      <c r="C886" s="59">
        <v>39.984761904761903</v>
      </c>
    </row>
    <row r="887" spans="2:3">
      <c r="B887" s="64">
        <v>25.200000000000003</v>
      </c>
      <c r="C887" s="59">
        <v>59.626190476190466</v>
      </c>
    </row>
    <row r="888" spans="2:3">
      <c r="B888" s="64">
        <v>8.4</v>
      </c>
      <c r="C888" s="59">
        <v>189.35714285714283</v>
      </c>
    </row>
    <row r="889" spans="2:3">
      <c r="B889" s="64">
        <v>8.4</v>
      </c>
      <c r="C889" s="59">
        <v>189.35714285714283</v>
      </c>
    </row>
    <row r="890" spans="2:3">
      <c r="B890" s="64">
        <v>63</v>
      </c>
      <c r="C890" s="59">
        <v>51.386825396825394</v>
      </c>
    </row>
    <row r="891" spans="2:3">
      <c r="B891" s="64">
        <v>21</v>
      </c>
      <c r="C891" s="59">
        <v>50.023333333333333</v>
      </c>
    </row>
    <row r="892" spans="2:3">
      <c r="B892" s="64">
        <v>4.2</v>
      </c>
      <c r="C892" s="59">
        <v>183.19285714285712</v>
      </c>
    </row>
    <row r="893" spans="2:3">
      <c r="B893" s="64">
        <v>8.4</v>
      </c>
      <c r="C893" s="59">
        <v>91.596428571428561</v>
      </c>
    </row>
    <row r="894" spans="2:3">
      <c r="B894" s="64">
        <v>168</v>
      </c>
      <c r="C894" s="59">
        <v>16.778928571428573</v>
      </c>
    </row>
    <row r="895" spans="2:3">
      <c r="B895" s="64">
        <v>37.800000000000004</v>
      </c>
      <c r="C895" s="59">
        <v>66.406084656084644</v>
      </c>
    </row>
    <row r="896" spans="2:3">
      <c r="B896" s="64">
        <v>4.2</v>
      </c>
      <c r="C896" s="59">
        <v>133</v>
      </c>
    </row>
    <row r="897" spans="2:3">
      <c r="B897" s="64">
        <v>21</v>
      </c>
      <c r="C897" s="59">
        <v>26.599999999999998</v>
      </c>
    </row>
    <row r="898" spans="2:3">
      <c r="B898" s="64">
        <v>25.200000000000003</v>
      </c>
      <c r="C898" s="59">
        <v>27.901190476190472</v>
      </c>
    </row>
    <row r="899" spans="2:3">
      <c r="B899" s="64">
        <v>4.2</v>
      </c>
      <c r="C899" s="59">
        <v>149.73095238095235</v>
      </c>
    </row>
    <row r="900" spans="2:3">
      <c r="B900" s="64">
        <v>4.2</v>
      </c>
      <c r="C900" s="59">
        <v>216.6547619047619</v>
      </c>
    </row>
    <row r="901" spans="2:3">
      <c r="B901" s="64">
        <v>4.2</v>
      </c>
      <c r="C901" s="59">
        <v>330.2714285714286</v>
      </c>
    </row>
    <row r="902" spans="2:3">
      <c r="B902" s="64">
        <v>8.4</v>
      </c>
      <c r="C902" s="59">
        <v>99.961904761904762</v>
      </c>
    </row>
    <row r="903" spans="2:3">
      <c r="B903" s="64">
        <v>25.200000000000003</v>
      </c>
      <c r="C903" s="59">
        <v>27.901190476190472</v>
      </c>
    </row>
    <row r="904" spans="2:3">
      <c r="B904" s="64">
        <v>8.4</v>
      </c>
      <c r="C904" s="59">
        <v>164.26190476190479</v>
      </c>
    </row>
    <row r="905" spans="2:3">
      <c r="B905" s="64">
        <v>4.2</v>
      </c>
      <c r="C905" s="59">
        <v>367.91428571428571</v>
      </c>
    </row>
    <row r="906" spans="2:3">
      <c r="B906" s="64">
        <v>8.4</v>
      </c>
      <c r="C906" s="59">
        <v>74.865476190476173</v>
      </c>
    </row>
    <row r="907" spans="2:3">
      <c r="B907" s="64">
        <v>117.60000000000002</v>
      </c>
      <c r="C907" s="59">
        <v>14.980442176870746</v>
      </c>
    </row>
    <row r="908" spans="2:3">
      <c r="B908" s="64">
        <v>12.600000000000001</v>
      </c>
      <c r="C908" s="59">
        <v>133.33095238095237</v>
      </c>
    </row>
    <row r="909" spans="2:3">
      <c r="B909" s="64">
        <v>33.6</v>
      </c>
      <c r="C909" s="59">
        <v>26.907440476190473</v>
      </c>
    </row>
    <row r="910" spans="2:3">
      <c r="B910" s="64">
        <v>21</v>
      </c>
      <c r="C910" s="59">
        <v>29.946190476190477</v>
      </c>
    </row>
    <row r="911" spans="2:3">
      <c r="B911" s="64">
        <v>16.8</v>
      </c>
      <c r="C911" s="59">
        <v>37.432738095238086</v>
      </c>
    </row>
    <row r="912" spans="2:3">
      <c r="B912" s="64">
        <v>29.400000000000006</v>
      </c>
      <c r="C912" s="59">
        <v>23.915306122448975</v>
      </c>
    </row>
    <row r="913" spans="2:3">
      <c r="B913" s="64">
        <v>25.200000000000003</v>
      </c>
      <c r="C913" s="59">
        <v>31.426190476190477</v>
      </c>
    </row>
    <row r="914" spans="2:3">
      <c r="B914" s="64">
        <v>37.800000000000004</v>
      </c>
      <c r="C914" s="59">
        <v>23.917724867724864</v>
      </c>
    </row>
    <row r="915" spans="2:3">
      <c r="B915" s="64">
        <v>12.600000000000001</v>
      </c>
      <c r="C915" s="59">
        <v>38.756349206349206</v>
      </c>
    </row>
    <row r="916" spans="2:3">
      <c r="B916" s="64">
        <v>46.2</v>
      </c>
      <c r="C916" s="59">
        <v>38.132034632034632</v>
      </c>
    </row>
    <row r="917" spans="2:3">
      <c r="B917" s="64">
        <v>12.600000000000001</v>
      </c>
      <c r="C917" s="59">
        <v>55.487301587301587</v>
      </c>
    </row>
    <row r="918" spans="2:3">
      <c r="B918" s="64">
        <v>8.4</v>
      </c>
      <c r="C918" s="59">
        <v>74.865476190476173</v>
      </c>
    </row>
    <row r="919" spans="2:3">
      <c r="B919" s="64">
        <v>21</v>
      </c>
      <c r="C919" s="59">
        <v>33.292380952380952</v>
      </c>
    </row>
    <row r="920" spans="2:3">
      <c r="B920" s="64">
        <v>16.8</v>
      </c>
      <c r="C920" s="59">
        <v>33.25</v>
      </c>
    </row>
    <row r="921" spans="2:3">
      <c r="B921" s="64">
        <v>4.2</v>
      </c>
      <c r="C921" s="59">
        <v>199.92380952380952</v>
      </c>
    </row>
    <row r="922" spans="2:3">
      <c r="B922" s="64">
        <v>4.2</v>
      </c>
      <c r="C922" s="59">
        <v>166.46190476190475</v>
      </c>
    </row>
    <row r="923" spans="2:3">
      <c r="B923" s="64">
        <v>4.2</v>
      </c>
      <c r="C923" s="59">
        <v>216.6547619047619</v>
      </c>
    </row>
    <row r="924" spans="2:3">
      <c r="B924" s="64">
        <v>4.2</v>
      </c>
      <c r="C924" s="59">
        <v>183.19285714285712</v>
      </c>
    </row>
    <row r="925" spans="2:3">
      <c r="B925" s="64">
        <v>4.2</v>
      </c>
      <c r="C925" s="59">
        <v>317.72380952380951</v>
      </c>
    </row>
    <row r="926" spans="2:3">
      <c r="B926" s="64">
        <v>8.4</v>
      </c>
      <c r="C926" s="59">
        <v>164.26190476190479</v>
      </c>
    </row>
    <row r="927" spans="2:3">
      <c r="B927" s="64">
        <v>8.4</v>
      </c>
      <c r="C927" s="59">
        <v>164.26190476190479</v>
      </c>
    </row>
    <row r="928" spans="2:3">
      <c r="B928" s="64">
        <v>4.2</v>
      </c>
      <c r="C928" s="59">
        <v>468.29523809523806</v>
      </c>
    </row>
    <row r="929" spans="2:3">
      <c r="B929" s="64">
        <v>8.4</v>
      </c>
      <c r="C929" s="59">
        <v>220.72619047619045</v>
      </c>
    </row>
    <row r="930" spans="2:3">
      <c r="B930" s="64">
        <v>4.2</v>
      </c>
      <c r="C930" s="59">
        <v>468.29523809523806</v>
      </c>
    </row>
    <row r="931" spans="2:3">
      <c r="B931" s="64">
        <v>16.8</v>
      </c>
      <c r="C931" s="59">
        <v>100.17380952380952</v>
      </c>
    </row>
    <row r="932" spans="2:3">
      <c r="B932" s="64">
        <v>4.2</v>
      </c>
      <c r="C932" s="59">
        <v>380.46190476190475</v>
      </c>
    </row>
    <row r="933" spans="2:3">
      <c r="B933" s="64">
        <v>4.2</v>
      </c>
      <c r="C933" s="59">
        <v>166.46190476190475</v>
      </c>
    </row>
    <row r="934" spans="2:3">
      <c r="B934" s="64">
        <v>4.2</v>
      </c>
      <c r="C934" s="59">
        <v>355.36666666666662</v>
      </c>
    </row>
    <row r="935" spans="2:3">
      <c r="B935" s="64">
        <v>25.200000000000003</v>
      </c>
      <c r="C935" s="59">
        <v>95.158730158730151</v>
      </c>
    </row>
    <row r="936" spans="2:3">
      <c r="B936" s="64">
        <v>21</v>
      </c>
      <c r="C936" s="59">
        <v>89.323333333333323</v>
      </c>
    </row>
    <row r="937" spans="2:3">
      <c r="B937" s="64">
        <v>16.8</v>
      </c>
      <c r="C937" s="59">
        <v>120.01964285714286</v>
      </c>
    </row>
    <row r="938" spans="2:3">
      <c r="B938" s="64">
        <v>16.8</v>
      </c>
      <c r="C938" s="59">
        <v>128.38511904761904</v>
      </c>
    </row>
    <row r="939" spans="2:3">
      <c r="B939" s="64">
        <v>29.400000000000006</v>
      </c>
      <c r="C939" s="59">
        <v>42.043877551020394</v>
      </c>
    </row>
    <row r="940" spans="2:3">
      <c r="B940" s="64">
        <v>4.2</v>
      </c>
      <c r="C940" s="59">
        <v>355.36666666666662</v>
      </c>
    </row>
    <row r="941" spans="2:3">
      <c r="B941" s="64">
        <v>4.2</v>
      </c>
      <c r="C941" s="59">
        <v>487.82619047619045</v>
      </c>
    </row>
    <row r="942" spans="2:3">
      <c r="B942" s="64">
        <v>37.800000000000004</v>
      </c>
      <c r="C942" s="59">
        <v>81.123015873015859</v>
      </c>
    </row>
    <row r="943" spans="2:3">
      <c r="B943" s="64">
        <v>4.2</v>
      </c>
      <c r="C943" s="59">
        <v>500.37380952380948</v>
      </c>
    </row>
    <row r="944" spans="2:3">
      <c r="B944" s="64">
        <v>12.600000000000001</v>
      </c>
      <c r="C944" s="59">
        <v>141.69603174603171</v>
      </c>
    </row>
    <row r="945" spans="2:3">
      <c r="B945" s="64">
        <v>29.400000000000006</v>
      </c>
      <c r="C945" s="59">
        <v>90.628911564625824</v>
      </c>
    </row>
    <row r="946" spans="2:3">
      <c r="B946" s="64">
        <v>21</v>
      </c>
      <c r="C946" s="59">
        <v>39.984761904761903</v>
      </c>
    </row>
    <row r="947" spans="2:3">
      <c r="B947" s="64">
        <v>12.600000000000001</v>
      </c>
      <c r="C947" s="59">
        <v>150.0611111111111</v>
      </c>
    </row>
    <row r="948" spans="2:3">
      <c r="B948" s="64">
        <v>4.2</v>
      </c>
      <c r="C948" s="59">
        <v>425.08809523809521</v>
      </c>
    </row>
    <row r="949" spans="2:3">
      <c r="B949" s="64">
        <v>54.599999999999994</v>
      </c>
      <c r="C949" s="59">
        <v>51.570512820512832</v>
      </c>
    </row>
    <row r="950" spans="2:3">
      <c r="B950" s="64">
        <v>63</v>
      </c>
      <c r="C950" s="59">
        <v>51.386825396825394</v>
      </c>
    </row>
    <row r="951" spans="2:3">
      <c r="B951" s="64">
        <v>21</v>
      </c>
      <c r="C951" s="59">
        <v>53.369523809523812</v>
      </c>
    </row>
    <row r="952" spans="2:3">
      <c r="B952" s="64">
        <v>25.200000000000003</v>
      </c>
      <c r="C952" s="59">
        <v>56.101190476190474</v>
      </c>
    </row>
    <row r="953" spans="2:3">
      <c r="B953" s="64">
        <v>4.2</v>
      </c>
      <c r="C953" s="59">
        <v>475.27857142857147</v>
      </c>
    </row>
    <row r="954" spans="2:3">
      <c r="B954" s="64">
        <v>33.6</v>
      </c>
      <c r="C954" s="59">
        <v>104.50863095238094</v>
      </c>
    </row>
    <row r="955" spans="2:3">
      <c r="B955" s="64">
        <v>12.600000000000001</v>
      </c>
      <c r="C955" s="59">
        <v>154.24365079365077</v>
      </c>
    </row>
    <row r="956" spans="2:3">
      <c r="B956" s="64">
        <v>8.4</v>
      </c>
      <c r="C956" s="59">
        <v>170.53571428571428</v>
      </c>
    </row>
    <row r="957" spans="2:3">
      <c r="B957" s="64">
        <v>8.4</v>
      </c>
      <c r="C957" s="59">
        <v>164.26190476190479</v>
      </c>
    </row>
    <row r="958" spans="2:3">
      <c r="B958" s="64">
        <v>8.4</v>
      </c>
      <c r="C958" s="59">
        <v>195.63095238095238</v>
      </c>
    </row>
    <row r="959" spans="2:3">
      <c r="B959" s="64">
        <v>21</v>
      </c>
      <c r="C959" s="59">
        <v>29.946190476190477</v>
      </c>
    </row>
    <row r="960" spans="2:3">
      <c r="B960" s="64">
        <v>4.2</v>
      </c>
      <c r="C960" s="59">
        <v>133</v>
      </c>
    </row>
    <row r="961" spans="2:3">
      <c r="B961" s="64">
        <v>4.2</v>
      </c>
      <c r="C961" s="59">
        <v>133</v>
      </c>
    </row>
    <row r="962" spans="2:3">
      <c r="B962" s="64">
        <v>46.2</v>
      </c>
      <c r="C962" s="59">
        <v>47.258008658008656</v>
      </c>
    </row>
    <row r="963" spans="2:3">
      <c r="B963" s="64">
        <v>71.400000000000006</v>
      </c>
      <c r="C963" s="59">
        <v>21.721148459383752</v>
      </c>
    </row>
    <row r="964" spans="2:3">
      <c r="B964" s="64">
        <v>8.4</v>
      </c>
      <c r="C964" s="59">
        <v>187.44880952380953</v>
      </c>
    </row>
    <row r="965" spans="2:3">
      <c r="B965" s="64">
        <v>12.600000000000001</v>
      </c>
      <c r="C965" s="59">
        <v>49.910317460317451</v>
      </c>
    </row>
    <row r="966" spans="2:3">
      <c r="B966" s="64">
        <v>12.600000000000001</v>
      </c>
      <c r="C966" s="59">
        <v>44.333333333333329</v>
      </c>
    </row>
    <row r="967" spans="2:3">
      <c r="B967" s="64">
        <v>58.800000000000011</v>
      </c>
      <c r="C967" s="59">
        <v>33.546088435374138</v>
      </c>
    </row>
    <row r="968" spans="2:3">
      <c r="B968" s="64">
        <v>4.2</v>
      </c>
      <c r="C968" s="59">
        <v>319.06666666666661</v>
      </c>
    </row>
    <row r="969" spans="2:3">
      <c r="B969" s="64">
        <v>8.4</v>
      </c>
      <c r="C969" s="59">
        <v>193.72261904761905</v>
      </c>
    </row>
    <row r="970" spans="2:3">
      <c r="B970" s="64">
        <v>25.200000000000003</v>
      </c>
      <c r="C970" s="59">
        <v>98.683730158730157</v>
      </c>
    </row>
    <row r="971" spans="2:3">
      <c r="B971" s="64">
        <v>4.2</v>
      </c>
      <c r="C971" s="59">
        <v>374.89761904761906</v>
      </c>
    </row>
    <row r="972" spans="2:3">
      <c r="B972" s="64">
        <v>84</v>
      </c>
      <c r="C972" s="59">
        <v>28.501547619047617</v>
      </c>
    </row>
    <row r="973" spans="2:3">
      <c r="B973" s="64">
        <v>58.800000000000011</v>
      </c>
      <c r="C973" s="59">
        <v>29.960884353741491</v>
      </c>
    </row>
    <row r="974" spans="2:3">
      <c r="B974" s="64">
        <v>67.2</v>
      </c>
      <c r="C974" s="59">
        <v>32.48988095238095</v>
      </c>
    </row>
    <row r="975" spans="2:3">
      <c r="B975" s="64">
        <v>12.600000000000001</v>
      </c>
      <c r="C975" s="59">
        <v>124.965873015873</v>
      </c>
    </row>
    <row r="976" spans="2:3">
      <c r="B976" s="64">
        <v>25.200000000000003</v>
      </c>
      <c r="C976" s="59">
        <v>88.108730158730154</v>
      </c>
    </row>
    <row r="977" spans="2:3">
      <c r="B977" s="64">
        <v>4.2</v>
      </c>
      <c r="C977" s="59">
        <v>412.54047619047617</v>
      </c>
    </row>
    <row r="978" spans="2:3">
      <c r="B978" s="64">
        <v>8.4</v>
      </c>
      <c r="C978" s="59">
        <v>83.230952380952374</v>
      </c>
    </row>
    <row r="979" spans="2:3">
      <c r="B979" s="64">
        <v>4.2</v>
      </c>
      <c r="C979" s="59">
        <v>425.08809523809521</v>
      </c>
    </row>
    <row r="980" spans="2:3">
      <c r="B980" s="64">
        <v>4.2</v>
      </c>
      <c r="C980" s="59">
        <v>387.4452380952381</v>
      </c>
    </row>
    <row r="981" spans="2:3">
      <c r="B981" s="64">
        <v>4.2</v>
      </c>
      <c r="C981" s="59">
        <v>199.92380952380952</v>
      </c>
    </row>
    <row r="982" spans="2:3">
      <c r="B982" s="64">
        <v>8.4</v>
      </c>
      <c r="C982" s="59">
        <v>99.961904761904762</v>
      </c>
    </row>
    <row r="983" spans="2:3">
      <c r="B983" s="64">
        <v>16.8</v>
      </c>
      <c r="C983" s="59">
        <v>132.56785714285712</v>
      </c>
    </row>
    <row r="984" spans="2:3">
      <c r="B984" s="64">
        <v>8.4</v>
      </c>
      <c r="C984" s="59">
        <v>164.26190476190479</v>
      </c>
    </row>
    <row r="985" spans="2:3">
      <c r="B985" s="64">
        <v>8.4</v>
      </c>
      <c r="C985" s="59">
        <v>99.961904761904762</v>
      </c>
    </row>
    <row r="986" spans="2:3">
      <c r="B986" s="64">
        <v>25.200000000000003</v>
      </c>
      <c r="C986" s="59">
        <v>95.158730158730151</v>
      </c>
    </row>
    <row r="987" spans="2:3">
      <c r="B987" s="64">
        <v>16.8</v>
      </c>
      <c r="C987" s="59">
        <v>29.067261904761907</v>
      </c>
    </row>
    <row r="988" spans="2:3">
      <c r="B988" s="64">
        <v>4.2</v>
      </c>
      <c r="C988" s="59">
        <v>166.46190476190475</v>
      </c>
    </row>
    <row r="989" spans="2:3">
      <c r="B989" s="64">
        <v>16.8</v>
      </c>
      <c r="C989" s="59">
        <v>33.25</v>
      </c>
    </row>
    <row r="990" spans="2:3">
      <c r="B990" s="64">
        <v>12.600000000000001</v>
      </c>
      <c r="C990" s="59">
        <v>38.756349206349206</v>
      </c>
    </row>
    <row r="991" spans="2:3">
      <c r="B991" s="64">
        <v>4.2</v>
      </c>
      <c r="C991" s="59">
        <v>166.46190476190475</v>
      </c>
    </row>
    <row r="992" spans="2:3">
      <c r="B992" s="64">
        <v>4.2</v>
      </c>
      <c r="C992" s="59">
        <v>475.27857142857147</v>
      </c>
    </row>
    <row r="993" spans="2:3">
      <c r="B993" s="64">
        <v>75.600000000000009</v>
      </c>
      <c r="C993" s="59">
        <v>37.245370370370367</v>
      </c>
    </row>
    <row r="994" spans="2:3">
      <c r="B994" s="64">
        <v>37.800000000000004</v>
      </c>
      <c r="C994" s="59">
        <v>89.953174603174588</v>
      </c>
    </row>
    <row r="995" spans="2:3">
      <c r="B995" s="64">
        <v>75.600000000000009</v>
      </c>
      <c r="C995" s="59">
        <v>31.668386243386241</v>
      </c>
    </row>
    <row r="996" spans="2:3">
      <c r="B996" s="64">
        <v>16.8</v>
      </c>
      <c r="C996" s="59">
        <v>136.75059523809523</v>
      </c>
    </row>
    <row r="997" spans="2:3">
      <c r="B997" s="64">
        <v>105</v>
      </c>
      <c r="C997" s="59">
        <v>24.808952380952384</v>
      </c>
    </row>
    <row r="998" spans="2:3">
      <c r="B998" s="64">
        <v>46.2</v>
      </c>
      <c r="C998" s="59">
        <v>38.132034632034632</v>
      </c>
    </row>
    <row r="999" spans="2:3">
      <c r="B999" s="64">
        <v>12.600000000000001</v>
      </c>
      <c r="C999" s="59">
        <v>158.42619047619044</v>
      </c>
    </row>
    <row r="1000" spans="2:3">
      <c r="B1000" s="64">
        <v>16.8</v>
      </c>
      <c r="C1000" s="59">
        <v>111.65416666666665</v>
      </c>
    </row>
    <row r="1001" spans="2:3">
      <c r="B1001" s="64">
        <v>50.400000000000006</v>
      </c>
      <c r="C1001" s="59">
        <v>51.685317460317449</v>
      </c>
    </row>
    <row r="1002" spans="2:3">
      <c r="B1002" s="64">
        <v>197.4</v>
      </c>
      <c r="C1002" s="59">
        <v>45.941033434650457</v>
      </c>
    </row>
    <row r="1003" spans="2:3">
      <c r="B1003" s="64">
        <v>235.20000000000005</v>
      </c>
      <c r="C1003" s="59">
        <v>36.897789115646248</v>
      </c>
    </row>
    <row r="1004" spans="2:3">
      <c r="B1004" s="64">
        <v>205.8</v>
      </c>
      <c r="C1004" s="59">
        <v>42.168901846452862</v>
      </c>
    </row>
    <row r="1005" spans="2:3">
      <c r="B1005" s="64">
        <v>121.80000000000001</v>
      </c>
      <c r="C1005" s="59">
        <v>21.387027914614119</v>
      </c>
    </row>
    <row r="1006" spans="2:3">
      <c r="B1006" s="64">
        <v>29.400000000000006</v>
      </c>
      <c r="C1006" s="59">
        <v>32.979591836734691</v>
      </c>
    </row>
    <row r="1007" spans="2:3">
      <c r="B1007" s="64">
        <v>92.4</v>
      </c>
      <c r="C1007" s="59">
        <v>23.629004329004328</v>
      </c>
    </row>
    <row r="1008" spans="2:3">
      <c r="B1008" s="64">
        <v>46.2</v>
      </c>
      <c r="C1008" s="59">
        <v>33.569047619047616</v>
      </c>
    </row>
    <row r="1009" spans="2:3">
      <c r="B1009" s="64">
        <v>4.2</v>
      </c>
      <c r="C1009" s="59">
        <v>330.2714285714286</v>
      </c>
    </row>
    <row r="1010" spans="2:3">
      <c r="B1010" s="64">
        <v>33.6</v>
      </c>
      <c r="C1010" s="59">
        <v>33.53005952380952</v>
      </c>
    </row>
    <row r="1011" spans="2:3">
      <c r="B1011" s="64">
        <v>8.4</v>
      </c>
      <c r="C1011" s="59">
        <v>176.8095238095238</v>
      </c>
    </row>
    <row r="1012" spans="2:3">
      <c r="B1012" s="64">
        <v>21</v>
      </c>
      <c r="C1012" s="59">
        <v>53.369523809523812</v>
      </c>
    </row>
    <row r="1013" spans="2:3">
      <c r="B1013" s="64">
        <v>63</v>
      </c>
      <c r="C1013" s="59">
        <v>44.694444444444443</v>
      </c>
    </row>
    <row r="1014" spans="2:3">
      <c r="B1014" s="64">
        <v>8.4</v>
      </c>
      <c r="C1014" s="59">
        <v>206.27023809523808</v>
      </c>
    </row>
    <row r="1015" spans="2:3">
      <c r="B1015" s="64">
        <v>92.4</v>
      </c>
      <c r="C1015" s="59">
        <v>16.784523809523808</v>
      </c>
    </row>
    <row r="1016" spans="2:3">
      <c r="B1016" s="64">
        <v>58.800000000000011</v>
      </c>
      <c r="C1016" s="59">
        <v>40.716496598639445</v>
      </c>
    </row>
    <row r="1017" spans="2:3">
      <c r="B1017" s="64">
        <v>457.79999999999995</v>
      </c>
      <c r="C1017" s="59">
        <v>25.944298820445614</v>
      </c>
    </row>
    <row r="1018" spans="2:3">
      <c r="B1018" s="64">
        <v>8.4</v>
      </c>
      <c r="C1018" s="59">
        <v>237.63928571428573</v>
      </c>
    </row>
    <row r="1019" spans="2:3">
      <c r="B1019" s="64">
        <v>8.4</v>
      </c>
      <c r="C1019" s="59">
        <v>212.5440476190476</v>
      </c>
    </row>
    <row r="1020" spans="2:3">
      <c r="B1020" s="64">
        <v>25.200000000000003</v>
      </c>
      <c r="C1020" s="59">
        <v>91.633730158730145</v>
      </c>
    </row>
    <row r="1021" spans="2:3">
      <c r="B1021" s="64">
        <v>16.8</v>
      </c>
      <c r="C1021" s="59">
        <v>111.65416666666665</v>
      </c>
    </row>
    <row r="1022" spans="2:3">
      <c r="B1022" s="64">
        <v>29.400000000000006</v>
      </c>
      <c r="C1022" s="59">
        <v>84.586054421768694</v>
      </c>
    </row>
    <row r="1023" spans="2:3">
      <c r="B1023" s="64">
        <v>8.4</v>
      </c>
      <c r="C1023" s="59">
        <v>225.09166666666667</v>
      </c>
    </row>
    <row r="1024" spans="2:3">
      <c r="B1024" s="64">
        <v>33.6</v>
      </c>
      <c r="C1024" s="59">
        <v>84.640773809523793</v>
      </c>
    </row>
    <row r="1025" spans="2:3">
      <c r="B1025" s="64">
        <v>21</v>
      </c>
      <c r="C1025" s="59">
        <v>112.74666666666667</v>
      </c>
    </row>
    <row r="1026" spans="2:3">
      <c r="B1026" s="64">
        <v>4.2</v>
      </c>
      <c r="C1026" s="59">
        <v>475.27857142857147</v>
      </c>
    </row>
    <row r="1027" spans="2:3">
      <c r="B1027" s="64">
        <v>4.2</v>
      </c>
      <c r="C1027" s="59">
        <v>149.73095238095235</v>
      </c>
    </row>
    <row r="1028" spans="2:3">
      <c r="B1028" s="64">
        <v>4.2</v>
      </c>
      <c r="C1028" s="59">
        <v>387.4452380952381</v>
      </c>
    </row>
    <row r="1029" spans="2:3">
      <c r="B1029" s="64">
        <v>25.200000000000003</v>
      </c>
      <c r="C1029" s="59">
        <v>109.25873015873015</v>
      </c>
    </row>
    <row r="1030" spans="2:3">
      <c r="B1030" s="64">
        <v>16.8</v>
      </c>
      <c r="C1030" s="59">
        <v>140.93333333333334</v>
      </c>
    </row>
    <row r="1031" spans="2:3">
      <c r="B1031" s="64">
        <v>21</v>
      </c>
      <c r="C1031" s="59">
        <v>46.677142857142854</v>
      </c>
    </row>
    <row r="1032" spans="2:3">
      <c r="B1032" s="64">
        <v>8.4</v>
      </c>
      <c r="C1032" s="59">
        <v>193.72261904761905</v>
      </c>
    </row>
    <row r="1033" spans="2:3">
      <c r="B1033" s="64">
        <v>176.4</v>
      </c>
      <c r="C1033" s="59">
        <v>23.341269841269838</v>
      </c>
    </row>
    <row r="1034" spans="2:3">
      <c r="B1034" s="64">
        <v>8.4</v>
      </c>
      <c r="C1034" s="59">
        <v>83.230952380952374</v>
      </c>
    </row>
    <row r="1035" spans="2:3">
      <c r="B1035" s="64">
        <v>12.600000000000001</v>
      </c>
      <c r="C1035" s="59">
        <v>133.33095238095237</v>
      </c>
    </row>
    <row r="1036" spans="2:3">
      <c r="B1036" s="64">
        <v>210</v>
      </c>
      <c r="C1036" s="59">
        <v>41.325523809523816</v>
      </c>
    </row>
    <row r="1037" spans="2:3">
      <c r="B1037" s="64">
        <v>12.600000000000001</v>
      </c>
      <c r="C1037" s="59">
        <v>145.87857142857141</v>
      </c>
    </row>
    <row r="1038" spans="2:3">
      <c r="B1038" s="64">
        <v>8.4</v>
      </c>
      <c r="C1038" s="59">
        <v>193.72261904761905</v>
      </c>
    </row>
    <row r="1039" spans="2:3">
      <c r="B1039" s="64">
        <v>239.39999999999998</v>
      </c>
      <c r="C1039" s="59">
        <v>17.198830409356727</v>
      </c>
    </row>
    <row r="1040" spans="2:3">
      <c r="B1040" s="64">
        <v>8.4</v>
      </c>
      <c r="C1040" s="59">
        <v>74.865476190476173</v>
      </c>
    </row>
    <row r="1041" spans="2:3">
      <c r="B1041" s="64">
        <v>8.4</v>
      </c>
      <c r="C1041" s="59">
        <v>66.5</v>
      </c>
    </row>
    <row r="1042" spans="2:3">
      <c r="B1042" s="64">
        <v>12.600000000000001</v>
      </c>
      <c r="C1042" s="59">
        <v>66.641269841269832</v>
      </c>
    </row>
    <row r="1043" spans="2:3">
      <c r="B1043" s="64">
        <v>8.4</v>
      </c>
      <c r="C1043" s="59">
        <v>193.72261904761905</v>
      </c>
    </row>
    <row r="1044" spans="2:3">
      <c r="B1044" s="64">
        <v>8.4</v>
      </c>
      <c r="C1044" s="59">
        <v>83.230952380952374</v>
      </c>
    </row>
    <row r="1045" spans="2:3">
      <c r="B1045" s="64">
        <v>8.4</v>
      </c>
      <c r="C1045" s="59">
        <v>91.596428571428561</v>
      </c>
    </row>
    <row r="1046" spans="2:3">
      <c r="B1046" s="64">
        <v>4.2</v>
      </c>
      <c r="C1046" s="59">
        <v>412.54047619047617</v>
      </c>
    </row>
    <row r="1047" spans="2:3">
      <c r="B1047" s="64">
        <v>33.6</v>
      </c>
      <c r="C1047" s="59">
        <v>84.640773809523793</v>
      </c>
    </row>
    <row r="1048" spans="2:3">
      <c r="B1048" s="64">
        <v>8.4</v>
      </c>
      <c r="C1048" s="59">
        <v>83.230952380952374</v>
      </c>
    </row>
    <row r="1049" spans="2:3">
      <c r="B1049" s="64">
        <v>71.400000000000006</v>
      </c>
      <c r="C1049" s="59">
        <v>33.531232492997191</v>
      </c>
    </row>
    <row r="1050" spans="2:3">
      <c r="B1050" s="64">
        <v>121.80000000000001</v>
      </c>
      <c r="C1050" s="59">
        <v>16.194663382594417</v>
      </c>
    </row>
    <row r="1051" spans="2:3">
      <c r="B1051" s="64">
        <v>4.2</v>
      </c>
      <c r="C1051" s="59">
        <v>437.63571428571424</v>
      </c>
    </row>
    <row r="1052" spans="2:3">
      <c r="B1052" s="64">
        <v>4.2</v>
      </c>
      <c r="C1052" s="59">
        <v>475.27857142857147</v>
      </c>
    </row>
    <row r="1053" spans="2:3">
      <c r="B1053" s="64">
        <v>4.2</v>
      </c>
      <c r="C1053" s="59">
        <v>166.46190476190475</v>
      </c>
    </row>
    <row r="1054" spans="2:3">
      <c r="B1054" s="64">
        <v>8.4</v>
      </c>
      <c r="C1054" s="59">
        <v>83.230952380952374</v>
      </c>
    </row>
    <row r="1055" spans="2:3">
      <c r="B1055" s="64">
        <v>4.2</v>
      </c>
      <c r="C1055" s="59">
        <v>437.63571428571424</v>
      </c>
    </row>
    <row r="1056" spans="2:3">
      <c r="B1056" s="64">
        <v>12.600000000000001</v>
      </c>
      <c r="C1056" s="59">
        <v>116.63095238095237</v>
      </c>
    </row>
    <row r="1057" spans="2:3">
      <c r="B1057" s="64">
        <v>147</v>
      </c>
      <c r="C1057" s="59">
        <v>29.518231292517008</v>
      </c>
    </row>
    <row r="1058" spans="2:3">
      <c r="B1058" s="64">
        <v>134.4</v>
      </c>
      <c r="C1058" s="59">
        <v>35.113541666666663</v>
      </c>
    </row>
    <row r="1059" spans="2:3">
      <c r="B1059" s="64">
        <v>252</v>
      </c>
      <c r="C1059" s="59">
        <v>37.454444444444441</v>
      </c>
    </row>
    <row r="1060" spans="2:3">
      <c r="B1060" s="64">
        <v>84</v>
      </c>
      <c r="C1060" s="59">
        <v>38.540119047619044</v>
      </c>
    </row>
    <row r="1061" spans="2:3">
      <c r="B1061" s="64">
        <v>16.8</v>
      </c>
      <c r="C1061" s="59">
        <v>132.56785714285712</v>
      </c>
    </row>
    <row r="1062" spans="2:3">
      <c r="B1062" s="64">
        <v>8.4</v>
      </c>
      <c r="C1062" s="59">
        <v>83.230952380952374</v>
      </c>
    </row>
    <row r="1063" spans="2:3">
      <c r="B1063" s="64">
        <v>16.8</v>
      </c>
      <c r="C1063" s="59">
        <v>120.01964285714286</v>
      </c>
    </row>
    <row r="1064" spans="2:3">
      <c r="B1064" s="64">
        <v>33.6</v>
      </c>
      <c r="C1064" s="59">
        <v>20.284821428571426</v>
      </c>
    </row>
    <row r="1065" spans="2:3">
      <c r="B1065" s="64">
        <v>50.400000000000006</v>
      </c>
      <c r="C1065" s="59">
        <v>34.954365079365068</v>
      </c>
    </row>
    <row r="1066" spans="2:3">
      <c r="B1066" s="64">
        <v>8.4</v>
      </c>
      <c r="C1066" s="59">
        <v>164.26190476190479</v>
      </c>
    </row>
    <row r="1067" spans="2:3">
      <c r="B1067" s="64">
        <v>323.40000000000003</v>
      </c>
      <c r="C1067" s="59">
        <v>30.074829931972783</v>
      </c>
    </row>
    <row r="1068" spans="2:3">
      <c r="B1068" s="64">
        <v>75.600000000000009</v>
      </c>
      <c r="C1068" s="59">
        <v>28.87989417989418</v>
      </c>
    </row>
    <row r="1069" spans="2:3">
      <c r="B1069" s="64">
        <v>79.8</v>
      </c>
      <c r="C1069" s="59">
        <v>40.568546365914791</v>
      </c>
    </row>
    <row r="1070" spans="2:3">
      <c r="B1070" s="64">
        <v>12.600000000000001</v>
      </c>
      <c r="C1070" s="59">
        <v>112.44841269841268</v>
      </c>
    </row>
    <row r="1071" spans="2:3">
      <c r="B1071" s="64">
        <v>8.4</v>
      </c>
      <c r="C1071" s="59">
        <v>170.53571428571428</v>
      </c>
    </row>
    <row r="1072" spans="2:3">
      <c r="B1072" s="64">
        <v>8.4</v>
      </c>
      <c r="C1072" s="59">
        <v>170.53571428571428</v>
      </c>
    </row>
    <row r="1073" spans="2:3">
      <c r="B1073" s="64">
        <v>63</v>
      </c>
      <c r="C1073" s="59">
        <v>41.348253968253971</v>
      </c>
    </row>
    <row r="1074" spans="2:3">
      <c r="B1074" s="64">
        <v>4.2</v>
      </c>
      <c r="C1074" s="59">
        <v>216.6547619047619</v>
      </c>
    </row>
    <row r="1075" spans="2:3">
      <c r="B1075" s="64">
        <v>4.2</v>
      </c>
      <c r="C1075" s="59">
        <v>199.92380952380952</v>
      </c>
    </row>
    <row r="1076" spans="2:3">
      <c r="B1076" s="64">
        <v>79.8</v>
      </c>
      <c r="C1076" s="59">
        <v>35.285087719298247</v>
      </c>
    </row>
    <row r="1077" spans="2:3">
      <c r="B1077" s="64">
        <v>4.2</v>
      </c>
      <c r="C1077" s="59">
        <v>412.54047619047617</v>
      </c>
    </row>
    <row r="1078" spans="2:3">
      <c r="B1078" s="64">
        <v>58.800000000000011</v>
      </c>
      <c r="C1078" s="59">
        <v>80.153741496598627</v>
      </c>
    </row>
    <row r="1079" spans="2:3">
      <c r="B1079" s="64">
        <v>25.200000000000003</v>
      </c>
      <c r="C1079" s="59">
        <v>70.201190476190476</v>
      </c>
    </row>
    <row r="1080" spans="2:3">
      <c r="B1080" s="64">
        <v>8.4</v>
      </c>
      <c r="C1080" s="59">
        <v>237.63928571428573</v>
      </c>
    </row>
    <row r="1081" spans="2:3">
      <c r="B1081" s="64">
        <v>4.2</v>
      </c>
      <c r="C1081" s="59">
        <v>367.91428571428571</v>
      </c>
    </row>
    <row r="1082" spans="2:3">
      <c r="B1082" s="64">
        <v>16.8</v>
      </c>
      <c r="C1082" s="59">
        <v>62.529166666666661</v>
      </c>
    </row>
    <row r="1083" spans="2:3">
      <c r="B1083" s="64">
        <v>12.600000000000001</v>
      </c>
      <c r="C1083" s="59">
        <v>61.06428571428571</v>
      </c>
    </row>
    <row r="1084" spans="2:3">
      <c r="B1084" s="64">
        <v>8.4</v>
      </c>
      <c r="C1084" s="59">
        <v>74.865476190476173</v>
      </c>
    </row>
    <row r="1085" spans="2:3">
      <c r="B1085" s="64">
        <v>4.2</v>
      </c>
      <c r="C1085" s="59">
        <v>183.19285714285712</v>
      </c>
    </row>
    <row r="1086" spans="2:3">
      <c r="B1086" s="64">
        <v>8.4</v>
      </c>
      <c r="C1086" s="59">
        <v>201.9047619047619</v>
      </c>
    </row>
    <row r="1087" spans="2:3">
      <c r="B1087" s="64">
        <v>4.2</v>
      </c>
      <c r="C1087" s="59">
        <v>199.92380952380952</v>
      </c>
    </row>
    <row r="1088" spans="2:3">
      <c r="B1088" s="64">
        <v>8.4</v>
      </c>
      <c r="C1088" s="59">
        <v>206.27023809523808</v>
      </c>
    </row>
    <row r="1089" spans="2:3">
      <c r="B1089" s="64">
        <v>4.2</v>
      </c>
      <c r="C1089" s="59">
        <v>216.6547619047619</v>
      </c>
    </row>
    <row r="1090" spans="2:3">
      <c r="B1090" s="64">
        <v>29.400000000000006</v>
      </c>
      <c r="C1090" s="59">
        <v>32.979591836734691</v>
      </c>
    </row>
    <row r="1091" spans="2:3">
      <c r="B1091" s="64">
        <v>8.4</v>
      </c>
      <c r="C1091" s="59">
        <v>91.596428571428561</v>
      </c>
    </row>
    <row r="1092" spans="2:3">
      <c r="B1092" s="64">
        <v>4.2</v>
      </c>
      <c r="C1092" s="59">
        <v>437.63571428571424</v>
      </c>
    </row>
    <row r="1093" spans="2:3">
      <c r="B1093" s="64">
        <v>25.200000000000003</v>
      </c>
      <c r="C1093" s="59">
        <v>52.576190476190469</v>
      </c>
    </row>
    <row r="1094" spans="2:3">
      <c r="B1094" s="64">
        <v>96.600000000000009</v>
      </c>
      <c r="C1094" s="59">
        <v>40.060041407867494</v>
      </c>
    </row>
    <row r="1095" spans="2:3">
      <c r="B1095" s="64">
        <v>8.4</v>
      </c>
      <c r="C1095" s="59">
        <v>201.9047619047619</v>
      </c>
    </row>
    <row r="1096" spans="2:3">
      <c r="B1096" s="64">
        <v>4.2</v>
      </c>
      <c r="C1096" s="59">
        <v>393.00952380952378</v>
      </c>
    </row>
    <row r="1097" spans="2:3">
      <c r="B1097" s="64">
        <v>8.4</v>
      </c>
      <c r="C1097" s="59">
        <v>99.961904761904762</v>
      </c>
    </row>
    <row r="1098" spans="2:3">
      <c r="B1098" s="64">
        <v>4.2</v>
      </c>
      <c r="C1098" s="59">
        <v>166.46190476190475</v>
      </c>
    </row>
    <row r="1099" spans="2:3">
      <c r="B1099" s="64">
        <v>4.2</v>
      </c>
      <c r="C1099" s="59">
        <v>418.10476190476186</v>
      </c>
    </row>
    <row r="1100" spans="2:3">
      <c r="B1100" s="64">
        <v>16.8</v>
      </c>
      <c r="C1100" s="59">
        <v>49.980952380952381</v>
      </c>
    </row>
    <row r="1101" spans="2:3">
      <c r="B1101" s="64">
        <v>54.599999999999994</v>
      </c>
      <c r="C1101" s="59">
        <v>36.126556776556782</v>
      </c>
    </row>
    <row r="1102" spans="2:3">
      <c r="B1102" s="64">
        <v>16.8</v>
      </c>
      <c r="C1102" s="59">
        <v>37.432738095238086</v>
      </c>
    </row>
    <row r="1103" spans="2:3">
      <c r="B1103" s="64">
        <v>8.4</v>
      </c>
      <c r="C1103" s="59">
        <v>74.865476190476173</v>
      </c>
    </row>
    <row r="1104" spans="2:3">
      <c r="B1104" s="64">
        <v>109.19999999999999</v>
      </c>
      <c r="C1104" s="59">
        <v>25.785256410256416</v>
      </c>
    </row>
    <row r="1105" spans="2:3">
      <c r="B1105" s="64">
        <v>4.2</v>
      </c>
      <c r="C1105" s="59">
        <v>455.74761904761908</v>
      </c>
    </row>
    <row r="1106" spans="2:3">
      <c r="B1106" s="64">
        <v>8.4</v>
      </c>
      <c r="C1106" s="59">
        <v>91.596428571428561</v>
      </c>
    </row>
    <row r="1107" spans="2:3">
      <c r="B1107" s="64">
        <v>8.4</v>
      </c>
      <c r="C1107" s="59">
        <v>108.32738095238095</v>
      </c>
    </row>
    <row r="1108" spans="2:3">
      <c r="B1108" s="64">
        <v>4.2</v>
      </c>
      <c r="C1108" s="59">
        <v>317.72380952380951</v>
      </c>
    </row>
    <row r="1109" spans="2:3">
      <c r="B1109" s="64">
        <v>8.4</v>
      </c>
      <c r="C1109" s="59">
        <v>206.27023809523808</v>
      </c>
    </row>
    <row r="1110" spans="2:3">
      <c r="B1110" s="64">
        <v>4.2</v>
      </c>
      <c r="C1110" s="59">
        <v>462.73095238095237</v>
      </c>
    </row>
    <row r="1111" spans="2:3">
      <c r="B1111" s="64">
        <v>21</v>
      </c>
      <c r="C1111" s="59">
        <v>46.677142857142854</v>
      </c>
    </row>
    <row r="1112" spans="2:3">
      <c r="B1112" s="64">
        <v>8.4</v>
      </c>
      <c r="C1112" s="59">
        <v>108.32738095238095</v>
      </c>
    </row>
    <row r="1113" spans="2:3">
      <c r="B1113" s="64">
        <v>12.600000000000001</v>
      </c>
      <c r="C1113" s="59">
        <v>124.99603174603173</v>
      </c>
    </row>
    <row r="1114" spans="2:3">
      <c r="B1114" s="64">
        <v>8.4</v>
      </c>
      <c r="C1114" s="59">
        <v>212.5440476190476</v>
      </c>
    </row>
    <row r="1115" spans="2:3">
      <c r="B1115" s="64">
        <v>8.4</v>
      </c>
      <c r="C1115" s="59">
        <v>225.09166666666667</v>
      </c>
    </row>
    <row r="1116" spans="2:3">
      <c r="B1116" s="64">
        <v>4.2</v>
      </c>
      <c r="C1116" s="59">
        <v>149.73095238095235</v>
      </c>
    </row>
    <row r="1117" spans="2:3">
      <c r="B1117" s="64">
        <v>50.400000000000006</v>
      </c>
      <c r="C1117" s="59">
        <v>51.685317460317449</v>
      </c>
    </row>
    <row r="1118" spans="2:3">
      <c r="B1118" s="64">
        <v>42</v>
      </c>
      <c r="C1118" s="59">
        <v>26.824047619047619</v>
      </c>
    </row>
    <row r="1119" spans="2:3">
      <c r="B1119" s="64">
        <v>4.2</v>
      </c>
      <c r="C1119" s="59">
        <v>317.72380952380951</v>
      </c>
    </row>
    <row r="1120" spans="2:3">
      <c r="B1120" s="64">
        <v>67.2</v>
      </c>
      <c r="C1120" s="59">
        <v>41.901041666666664</v>
      </c>
    </row>
    <row r="1121" spans="2:3">
      <c r="B1121" s="64">
        <v>4.2</v>
      </c>
      <c r="C1121" s="59">
        <v>330.2714285714286</v>
      </c>
    </row>
    <row r="1122" spans="2:3">
      <c r="B1122" s="64">
        <v>21</v>
      </c>
      <c r="C1122" s="59">
        <v>53.369523809523812</v>
      </c>
    </row>
    <row r="1123" spans="2:3">
      <c r="B1123" s="64">
        <v>4.2</v>
      </c>
      <c r="C1123" s="59">
        <v>330.2714285714286</v>
      </c>
    </row>
    <row r="1124" spans="2:3">
      <c r="B1124" s="64">
        <v>12.600000000000001</v>
      </c>
      <c r="C1124" s="59">
        <v>154.24365079365077</v>
      </c>
    </row>
    <row r="1125" spans="2:3">
      <c r="B1125" s="64">
        <v>12.600000000000001</v>
      </c>
      <c r="C1125" s="59">
        <v>61.06428571428571</v>
      </c>
    </row>
    <row r="1126" spans="2:3">
      <c r="B1126" s="64">
        <v>4.2</v>
      </c>
      <c r="C1126" s="59">
        <v>462.73095238095237</v>
      </c>
    </row>
    <row r="1127" spans="2:3">
      <c r="B1127" s="64">
        <v>29.400000000000006</v>
      </c>
      <c r="C1127" s="59">
        <v>42.043877551020394</v>
      </c>
    </row>
    <row r="1128" spans="2:3">
      <c r="B1128" s="64">
        <v>21</v>
      </c>
      <c r="C1128" s="59">
        <v>26.599999999999998</v>
      </c>
    </row>
    <row r="1129" spans="2:3">
      <c r="B1129" s="64">
        <v>4.2</v>
      </c>
      <c r="C1129" s="59">
        <v>355.36666666666662</v>
      </c>
    </row>
    <row r="1130" spans="2:3">
      <c r="B1130" s="64">
        <v>4.2</v>
      </c>
      <c r="C1130" s="59">
        <v>342.81904761904764</v>
      </c>
    </row>
    <row r="1131" spans="2:3">
      <c r="B1131" s="64">
        <v>12.600000000000001</v>
      </c>
      <c r="C1131" s="59">
        <v>116.63095238095237</v>
      </c>
    </row>
    <row r="1132" spans="2:3">
      <c r="B1132" s="64">
        <v>8.4</v>
      </c>
      <c r="C1132" s="59">
        <v>164.26190476190479</v>
      </c>
    </row>
    <row r="1133" spans="2:3">
      <c r="B1133" s="64">
        <v>8.4</v>
      </c>
      <c r="C1133" s="59">
        <v>99.961904761904762</v>
      </c>
    </row>
    <row r="1134" spans="2:3">
      <c r="B1134" s="64">
        <v>4.2</v>
      </c>
      <c r="C1134" s="59">
        <v>166.46190476190475</v>
      </c>
    </row>
    <row r="1135" spans="2:3">
      <c r="B1135" s="64">
        <v>71.400000000000006</v>
      </c>
      <c r="C1135" s="59">
        <v>39.436274509803916</v>
      </c>
    </row>
    <row r="1136" spans="2:3">
      <c r="B1136" s="64">
        <v>8.4</v>
      </c>
      <c r="C1136" s="59">
        <v>83.230952380952374</v>
      </c>
    </row>
    <row r="1137" spans="2:3">
      <c r="B1137" s="64">
        <v>16.8</v>
      </c>
      <c r="C1137" s="59">
        <v>120.01964285714286</v>
      </c>
    </row>
    <row r="1138" spans="2:3">
      <c r="B1138" s="64">
        <v>4.2</v>
      </c>
      <c r="C1138" s="59">
        <v>149.73095238095235</v>
      </c>
    </row>
    <row r="1139" spans="2:3">
      <c r="B1139" s="64">
        <v>4.2</v>
      </c>
      <c r="C1139" s="59">
        <v>500.37380952380948</v>
      </c>
    </row>
    <row r="1140" spans="2:3">
      <c r="B1140" s="64">
        <v>4.2</v>
      </c>
      <c r="C1140" s="59">
        <v>317.72380952380951</v>
      </c>
    </row>
    <row r="1141" spans="2:3">
      <c r="B1141" s="64">
        <v>8.4</v>
      </c>
      <c r="C1141" s="59">
        <v>91.596428571428561</v>
      </c>
    </row>
    <row r="1142" spans="2:3">
      <c r="B1142" s="64">
        <v>12.600000000000001</v>
      </c>
      <c r="C1142" s="59">
        <v>112.44841269841268</v>
      </c>
    </row>
    <row r="1143" spans="2:3">
      <c r="B1143" s="64">
        <v>4.2</v>
      </c>
      <c r="C1143" s="59">
        <v>317.72380952380951</v>
      </c>
    </row>
    <row r="1144" spans="2:3">
      <c r="B1144" s="64">
        <v>4.2</v>
      </c>
      <c r="C1144" s="59">
        <v>367.91428571428571</v>
      </c>
    </row>
    <row r="1145" spans="2:3">
      <c r="B1145" s="64">
        <v>4.2</v>
      </c>
      <c r="C1145" s="59">
        <v>355.36666666666662</v>
      </c>
    </row>
    <row r="1146" spans="2:3">
      <c r="B1146" s="64">
        <v>8.4</v>
      </c>
      <c r="C1146" s="59">
        <v>91.596428571428561</v>
      </c>
    </row>
    <row r="1147" spans="2:3">
      <c r="B1147" s="64">
        <v>4.2</v>
      </c>
      <c r="C1147" s="59">
        <v>149.73095238095235</v>
      </c>
    </row>
    <row r="1148" spans="2:3">
      <c r="B1148" s="64">
        <v>4.2</v>
      </c>
      <c r="C1148" s="59">
        <v>199.92380952380952</v>
      </c>
    </row>
    <row r="1149" spans="2:3">
      <c r="B1149" s="64">
        <v>168</v>
      </c>
      <c r="C1149" s="59">
        <v>23.566071428571426</v>
      </c>
    </row>
    <row r="1150" spans="2:3">
      <c r="B1150" s="64">
        <v>4.2</v>
      </c>
      <c r="C1150" s="59">
        <v>317.72380952380951</v>
      </c>
    </row>
    <row r="1151" spans="2:3">
      <c r="B1151" s="64">
        <v>4.2</v>
      </c>
      <c r="C1151" s="59">
        <v>149.73095238095235</v>
      </c>
    </row>
    <row r="1152" spans="2:3">
      <c r="B1152" s="64">
        <v>4.2</v>
      </c>
      <c r="C1152" s="59">
        <v>133</v>
      </c>
    </row>
    <row r="1153" spans="2:3">
      <c r="B1153" s="64">
        <v>4.2</v>
      </c>
      <c r="C1153" s="59">
        <v>355.36666666666662</v>
      </c>
    </row>
    <row r="1154" spans="2:3">
      <c r="B1154" s="64">
        <v>4.2</v>
      </c>
      <c r="C1154" s="59">
        <v>380.46190476190475</v>
      </c>
    </row>
    <row r="1155" spans="2:3">
      <c r="B1155" s="64">
        <v>4.2</v>
      </c>
      <c r="C1155" s="59">
        <v>116.26904761904763</v>
      </c>
    </row>
    <row r="1156" spans="2:3">
      <c r="B1156" s="64">
        <v>4.2</v>
      </c>
      <c r="C1156" s="59">
        <v>199.92380952380952</v>
      </c>
    </row>
    <row r="1157" spans="2:3">
      <c r="B1157" s="64">
        <v>4.2</v>
      </c>
      <c r="C1157" s="59">
        <v>317.72380952380951</v>
      </c>
    </row>
    <row r="1158" spans="2:3">
      <c r="B1158" s="64">
        <v>4.2</v>
      </c>
      <c r="C1158" s="59">
        <v>216.6547619047619</v>
      </c>
    </row>
    <row r="1159" spans="2:3">
      <c r="B1159" s="64">
        <v>4.2</v>
      </c>
      <c r="C1159" s="59">
        <v>199.92380952380952</v>
      </c>
    </row>
    <row r="1160" spans="2:3">
      <c r="B1160" s="64">
        <v>4.2</v>
      </c>
      <c r="C1160" s="59">
        <v>437.63571428571424</v>
      </c>
    </row>
    <row r="1161" spans="2:3">
      <c r="B1161" s="64">
        <v>4.2</v>
      </c>
      <c r="C1161" s="59">
        <v>216.6547619047619</v>
      </c>
    </row>
    <row r="1162" spans="2:3">
      <c r="B1162" s="64">
        <v>4.2</v>
      </c>
      <c r="C1162" s="59">
        <v>116.26904761904763</v>
      </c>
    </row>
    <row r="1163" spans="2:3">
      <c r="B1163" s="64">
        <v>4.2</v>
      </c>
      <c r="C1163" s="59">
        <v>317.72380952380951</v>
      </c>
    </row>
    <row r="1164" spans="2:3">
      <c r="B1164" s="64">
        <v>4.2</v>
      </c>
      <c r="C1164" s="59">
        <v>399.99285714285708</v>
      </c>
    </row>
    <row r="1165" spans="2:3">
      <c r="B1165" s="64">
        <v>4.2</v>
      </c>
      <c r="C1165" s="59">
        <v>399.99285714285708</v>
      </c>
    </row>
    <row r="1166" spans="2:3">
      <c r="B1166" s="64">
        <v>4.2</v>
      </c>
      <c r="C1166" s="59">
        <v>133</v>
      </c>
    </row>
    <row r="1167" spans="2:3">
      <c r="B1167" s="64">
        <v>4.2</v>
      </c>
      <c r="C1167" s="59">
        <v>183.19285714285712</v>
      </c>
    </row>
    <row r="1168" spans="2:3">
      <c r="B1168" s="64">
        <v>4.2</v>
      </c>
      <c r="C1168" s="59">
        <v>425.08809523809521</v>
      </c>
    </row>
    <row r="1169" spans="2:3">
      <c r="B1169" s="64">
        <v>4.2</v>
      </c>
      <c r="C1169" s="59">
        <v>199.92380952380952</v>
      </c>
    </row>
    <row r="1170" spans="2:3">
      <c r="B1170" s="64">
        <v>4.2</v>
      </c>
      <c r="C1170" s="59">
        <v>475.27857142857147</v>
      </c>
    </row>
    <row r="1171" spans="2:3">
      <c r="B1171" s="64">
        <v>4.2</v>
      </c>
      <c r="C1171" s="59">
        <v>216.6547619047619</v>
      </c>
    </row>
    <row r="1172" spans="2:3">
      <c r="B1172" s="64">
        <v>4.2</v>
      </c>
      <c r="C1172" s="59">
        <v>199.92380952380952</v>
      </c>
    </row>
    <row r="1173" spans="2:3">
      <c r="B1173" s="64">
        <v>4.2</v>
      </c>
      <c r="C1173" s="59">
        <v>166.46190476190475</v>
      </c>
    </row>
    <row r="1174" spans="2:3">
      <c r="B1174" s="64">
        <v>4.2</v>
      </c>
      <c r="C1174" s="59">
        <v>399.99285714285708</v>
      </c>
    </row>
    <row r="1175" spans="2:3">
      <c r="B1175" s="64">
        <v>4.2</v>
      </c>
      <c r="C1175" s="59">
        <v>399.99285714285708</v>
      </c>
    </row>
    <row r="1176" spans="2:3">
      <c r="B1176" s="64">
        <v>4.2</v>
      </c>
      <c r="C1176" s="59">
        <v>319.06666666666661</v>
      </c>
    </row>
    <row r="1177" spans="2:3">
      <c r="B1177" s="64">
        <v>4.2</v>
      </c>
      <c r="C1177" s="59">
        <v>387.4452380952381</v>
      </c>
    </row>
    <row r="1178" spans="2:3">
      <c r="B1178" s="64">
        <v>4.2</v>
      </c>
      <c r="C1178" s="59">
        <v>475.27857142857147</v>
      </c>
    </row>
    <row r="1179" spans="2:3">
      <c r="B1179" s="64">
        <v>4.2</v>
      </c>
      <c r="C1179" s="59">
        <v>166.46190476190475</v>
      </c>
    </row>
    <row r="1180" spans="2:3">
      <c r="B1180" s="64">
        <v>4.2</v>
      </c>
      <c r="C1180" s="59">
        <v>166.46190476190475</v>
      </c>
    </row>
    <row r="1181" spans="2:3">
      <c r="B1181" s="64">
        <v>4.2</v>
      </c>
      <c r="C1181" s="59">
        <v>149.73095238095235</v>
      </c>
    </row>
    <row r="1182" spans="2:3">
      <c r="B1182" s="64">
        <v>4.2</v>
      </c>
      <c r="C1182" s="59">
        <v>133</v>
      </c>
    </row>
    <row r="1183" spans="2:3">
      <c r="B1183" s="64">
        <v>4.2</v>
      </c>
      <c r="C1183" s="59">
        <v>425.08809523809521</v>
      </c>
    </row>
    <row r="1184" spans="2:3">
      <c r="B1184" s="64">
        <v>4.2</v>
      </c>
      <c r="C1184" s="59">
        <v>166.46190476190475</v>
      </c>
    </row>
    <row r="1185" spans="2:3">
      <c r="B1185" s="64">
        <v>4.2</v>
      </c>
      <c r="C1185" s="59">
        <v>374.89761904761906</v>
      </c>
    </row>
    <row r="1186" spans="2:3">
      <c r="B1186" s="64">
        <v>4.2</v>
      </c>
      <c r="C1186" s="59">
        <v>399.99285714285708</v>
      </c>
    </row>
    <row r="1187" spans="2:3">
      <c r="B1187" s="64">
        <v>4.2</v>
      </c>
      <c r="C1187" s="59">
        <v>399.99285714285708</v>
      </c>
    </row>
    <row r="1188" spans="2:3">
      <c r="B1188" s="64">
        <v>4.2</v>
      </c>
      <c r="C1188" s="59">
        <v>412.54047619047617</v>
      </c>
    </row>
    <row r="1189" spans="2:3">
      <c r="B1189" s="64">
        <v>4.2</v>
      </c>
      <c r="C1189" s="59">
        <v>319.06666666666661</v>
      </c>
    </row>
    <row r="1190" spans="2:3">
      <c r="B1190" s="64">
        <v>4.2</v>
      </c>
      <c r="C1190" s="59">
        <v>319.06666666666661</v>
      </c>
    </row>
    <row r="1191" spans="2:3">
      <c r="B1191" s="64">
        <v>4.2</v>
      </c>
      <c r="C1191" s="59">
        <v>183.19285714285712</v>
      </c>
    </row>
    <row r="1192" spans="2:3">
      <c r="B1192" s="64">
        <v>4.2</v>
      </c>
      <c r="C1192" s="59">
        <v>149.73095238095235</v>
      </c>
    </row>
    <row r="1193" spans="2:3">
      <c r="B1193" s="64">
        <v>4.2</v>
      </c>
      <c r="C1193" s="59">
        <v>183.19285714285712</v>
      </c>
    </row>
    <row r="1194" spans="2:3">
      <c r="B1194" s="64">
        <v>4.2</v>
      </c>
      <c r="C1194" s="59">
        <v>330.2714285714286</v>
      </c>
    </row>
    <row r="1195" spans="2:3">
      <c r="B1195" s="64">
        <v>4.2</v>
      </c>
      <c r="C1195" s="59">
        <v>199.92380952380952</v>
      </c>
    </row>
    <row r="1196" spans="2:3">
      <c r="B1196" s="64">
        <v>4.2</v>
      </c>
      <c r="C1196" s="59">
        <v>412.54047619047617</v>
      </c>
    </row>
    <row r="1197" spans="2:3">
      <c r="B1197" s="64">
        <v>4.2</v>
      </c>
      <c r="C1197" s="59">
        <v>133</v>
      </c>
    </row>
    <row r="1198" spans="2:3">
      <c r="B1198" s="64">
        <v>4.2</v>
      </c>
      <c r="C1198" s="59">
        <v>216.6547619047619</v>
      </c>
    </row>
    <row r="1199" spans="2:3">
      <c r="B1199" s="64">
        <v>4.2</v>
      </c>
      <c r="C1199" s="59">
        <v>216.6547619047619</v>
      </c>
    </row>
    <row r="1200" spans="2:3">
      <c r="B1200" s="64">
        <v>4.2</v>
      </c>
      <c r="C1200" s="59">
        <v>387.4452380952381</v>
      </c>
    </row>
    <row r="1201" spans="2:3">
      <c r="B1201" s="64">
        <v>4.2</v>
      </c>
      <c r="C1201" s="59">
        <v>183.19285714285712</v>
      </c>
    </row>
    <row r="1202" spans="2:3">
      <c r="B1202" s="64">
        <v>4.2</v>
      </c>
      <c r="C1202" s="59">
        <v>374.89761904761906</v>
      </c>
    </row>
    <row r="1203" spans="2:3">
      <c r="B1203" s="64">
        <v>4.2</v>
      </c>
      <c r="C1203" s="59">
        <v>387.4452380952381</v>
      </c>
    </row>
    <row r="1204" spans="2:3">
      <c r="B1204" s="64">
        <v>4.2</v>
      </c>
      <c r="C1204" s="59">
        <v>183.19285714285712</v>
      </c>
    </row>
    <row r="1205" spans="2:3">
      <c r="B1205" s="64">
        <v>4.2</v>
      </c>
      <c r="C1205" s="59">
        <v>367.91428571428571</v>
      </c>
    </row>
    <row r="1206" spans="2:3">
      <c r="B1206" s="64">
        <v>4.2</v>
      </c>
      <c r="C1206" s="59">
        <v>183.19285714285712</v>
      </c>
    </row>
    <row r="1207" spans="2:3">
      <c r="B1207" s="64">
        <v>4.2</v>
      </c>
      <c r="C1207" s="59">
        <v>412.54047619047617</v>
      </c>
    </row>
    <row r="1208" spans="2:3">
      <c r="B1208" s="64">
        <v>4.2</v>
      </c>
      <c r="C1208" s="59">
        <v>412.54047619047617</v>
      </c>
    </row>
    <row r="1209" spans="2:3">
      <c r="B1209" s="64">
        <v>4.2</v>
      </c>
      <c r="C1209" s="59">
        <v>425.08809523809521</v>
      </c>
    </row>
    <row r="1210" spans="2:3">
      <c r="B1210" s="64">
        <v>4.2</v>
      </c>
      <c r="C1210" s="59">
        <v>149.73095238095235</v>
      </c>
    </row>
    <row r="1211" spans="2:3">
      <c r="B1211" s="64">
        <v>4.2</v>
      </c>
      <c r="C1211" s="59">
        <v>216.6547619047619</v>
      </c>
    </row>
    <row r="1212" spans="2:3">
      <c r="B1212" s="64">
        <v>4.2</v>
      </c>
      <c r="C1212" s="59">
        <v>380.46190476190475</v>
      </c>
    </row>
    <row r="1213" spans="2:3">
      <c r="B1213" s="64">
        <v>4.2</v>
      </c>
      <c r="C1213" s="59">
        <v>418.10476190476186</v>
      </c>
    </row>
    <row r="1214" spans="2:3">
      <c r="B1214" s="64">
        <v>4.2</v>
      </c>
      <c r="C1214" s="59">
        <v>355.36666666666662</v>
      </c>
    </row>
    <row r="1215" spans="2:3">
      <c r="B1215" s="64">
        <v>4.2</v>
      </c>
      <c r="C1215" s="59">
        <v>342.81904761904764</v>
      </c>
    </row>
    <row r="1216" spans="2:3">
      <c r="B1216" s="64">
        <v>4.2</v>
      </c>
      <c r="C1216" s="59">
        <v>399.99285714285708</v>
      </c>
    </row>
    <row r="1217" spans="2:3">
      <c r="B1217" s="64">
        <v>4.2</v>
      </c>
      <c r="C1217" s="59">
        <v>374.89761904761906</v>
      </c>
    </row>
    <row r="1218" spans="2:3">
      <c r="B1218" s="64">
        <v>4.2</v>
      </c>
      <c r="C1218" s="59">
        <v>342.81904761904764</v>
      </c>
    </row>
    <row r="1219" spans="2:3">
      <c r="B1219" s="64">
        <v>4.2</v>
      </c>
      <c r="C1219" s="59">
        <v>425.08809523809521</v>
      </c>
    </row>
    <row r="1220" spans="2:3">
      <c r="B1220" s="64">
        <v>4.2</v>
      </c>
      <c r="C1220" s="59">
        <v>317.72380952380951</v>
      </c>
    </row>
    <row r="1221" spans="2:3">
      <c r="B1221" s="64">
        <v>4.2</v>
      </c>
      <c r="C1221" s="59">
        <v>317.72380952380951</v>
      </c>
    </row>
    <row r="1222" spans="2:3">
      <c r="B1222" s="64">
        <v>4.2</v>
      </c>
      <c r="C1222" s="59">
        <v>317.72380952380951</v>
      </c>
    </row>
    <row r="1223" spans="2:3">
      <c r="B1223" s="64">
        <v>4.2</v>
      </c>
      <c r="C1223" s="59">
        <v>355.36666666666662</v>
      </c>
    </row>
    <row r="1224" spans="2:3">
      <c r="B1224" s="64">
        <v>4.2</v>
      </c>
      <c r="C1224" s="59">
        <v>166.46190476190475</v>
      </c>
    </row>
    <row r="1225" spans="2:3">
      <c r="B1225" s="64">
        <v>4.2</v>
      </c>
      <c r="C1225" s="59">
        <v>342.81904761904764</v>
      </c>
    </row>
    <row r="1226" spans="2:3">
      <c r="B1226" s="64">
        <v>4.2</v>
      </c>
      <c r="C1226" s="59">
        <v>342.81904761904764</v>
      </c>
    </row>
    <row r="1227" spans="2:3">
      <c r="B1227" s="64">
        <v>4.2</v>
      </c>
      <c r="C1227" s="59">
        <v>405.55714285714282</v>
      </c>
    </row>
    <row r="1228" spans="2:3">
      <c r="B1228" s="64">
        <v>4.2</v>
      </c>
      <c r="C1228" s="59">
        <v>405.55714285714282</v>
      </c>
    </row>
    <row r="1229" spans="2:3">
      <c r="B1229" s="64">
        <v>4.2</v>
      </c>
      <c r="C1229" s="59">
        <v>199.92380952380952</v>
      </c>
    </row>
    <row r="1230" spans="2:3">
      <c r="B1230" s="64">
        <v>4.2</v>
      </c>
      <c r="C1230" s="59">
        <v>425.08809523809521</v>
      </c>
    </row>
    <row r="1231" spans="2:3">
      <c r="B1231" s="64">
        <v>4.2</v>
      </c>
      <c r="C1231" s="59">
        <v>199.92380952380952</v>
      </c>
    </row>
    <row r="1232" spans="2:3">
      <c r="B1232" s="64">
        <v>4.2</v>
      </c>
      <c r="C1232" s="59">
        <v>199.92380952380952</v>
      </c>
    </row>
    <row r="1233" spans="2:3">
      <c r="B1233" s="64">
        <v>4.2</v>
      </c>
      <c r="C1233" s="59">
        <v>133</v>
      </c>
    </row>
    <row r="1234" spans="2:3">
      <c r="B1234" s="64">
        <v>4.2</v>
      </c>
      <c r="C1234" s="59">
        <v>166.46190476190475</v>
      </c>
    </row>
    <row r="1235" spans="2:3">
      <c r="B1235" s="64">
        <v>4.2</v>
      </c>
      <c r="C1235" s="59">
        <v>199.92380952380952</v>
      </c>
    </row>
    <row r="1236" spans="2:3">
      <c r="B1236" s="64">
        <v>4.2</v>
      </c>
      <c r="C1236" s="59">
        <v>355.36666666666662</v>
      </c>
    </row>
    <row r="1237" spans="2:3">
      <c r="B1237" s="64">
        <v>4.2</v>
      </c>
      <c r="C1237" s="59">
        <v>374.89761904761906</v>
      </c>
    </row>
    <row r="1238" spans="2:3">
      <c r="B1238" s="64">
        <v>4.2</v>
      </c>
      <c r="C1238" s="59">
        <v>199.92380952380952</v>
      </c>
    </row>
    <row r="1239" spans="2:3">
      <c r="B1239" s="64">
        <v>4.2</v>
      </c>
      <c r="C1239" s="59">
        <v>317.72380952380951</v>
      </c>
    </row>
    <row r="1240" spans="2:3">
      <c r="B1240" s="64">
        <v>4.2</v>
      </c>
      <c r="C1240" s="59">
        <v>330.2714285714286</v>
      </c>
    </row>
    <row r="1241" spans="2:3">
      <c r="B1241" s="64">
        <v>4.2</v>
      </c>
      <c r="C1241" s="59">
        <v>166.46190476190475</v>
      </c>
    </row>
    <row r="1242" spans="2:3">
      <c r="B1242" s="64">
        <v>4.2</v>
      </c>
      <c r="C1242" s="59">
        <v>216.6547619047619</v>
      </c>
    </row>
    <row r="1243" spans="2:3">
      <c r="B1243" s="64">
        <v>4.2</v>
      </c>
      <c r="C1243" s="59">
        <v>199.92380952380952</v>
      </c>
    </row>
    <row r="1244" spans="2:3">
      <c r="B1244" s="64">
        <v>4.2</v>
      </c>
      <c r="C1244" s="59">
        <v>342.81904761904764</v>
      </c>
    </row>
    <row r="1245" spans="2:3">
      <c r="B1245" s="64">
        <v>4.2</v>
      </c>
      <c r="C1245" s="59">
        <v>166.46190476190475</v>
      </c>
    </row>
    <row r="1246" spans="2:3">
      <c r="B1246" s="64">
        <v>4.2</v>
      </c>
      <c r="C1246" s="59">
        <v>183.19285714285712</v>
      </c>
    </row>
    <row r="1247" spans="2:3">
      <c r="B1247" s="64">
        <v>4.2</v>
      </c>
      <c r="C1247" s="59">
        <v>330.2714285714286</v>
      </c>
    </row>
    <row r="1248" spans="2:3">
      <c r="B1248" s="64">
        <v>4.2</v>
      </c>
      <c r="C1248" s="59">
        <v>199.92380952380952</v>
      </c>
    </row>
    <row r="1249" spans="2:3">
      <c r="B1249" s="64">
        <v>4.2</v>
      </c>
      <c r="C1249" s="59">
        <v>149.73095238095235</v>
      </c>
    </row>
    <row r="1250" spans="2:3">
      <c r="B1250" s="64">
        <v>4.2</v>
      </c>
      <c r="C1250" s="59">
        <v>133</v>
      </c>
    </row>
    <row r="1251" spans="2:3">
      <c r="B1251" s="64">
        <v>4.2</v>
      </c>
      <c r="C1251" s="59">
        <v>374.89761904761906</v>
      </c>
    </row>
    <row r="1252" spans="2:3">
      <c r="B1252" s="64">
        <v>4.2</v>
      </c>
      <c r="C1252" s="59">
        <v>317.72380952380951</v>
      </c>
    </row>
    <row r="1253" spans="2:3">
      <c r="B1253" s="64">
        <v>4.2</v>
      </c>
      <c r="C1253" s="59">
        <v>450.18333333333334</v>
      </c>
    </row>
    <row r="1254" spans="2:3">
      <c r="B1254" s="64">
        <v>4.2</v>
      </c>
      <c r="C1254" s="59">
        <v>380.46190476190475</v>
      </c>
    </row>
    <row r="1255" spans="2:3">
      <c r="B1255" s="64">
        <v>4.2</v>
      </c>
      <c r="C1255" s="59">
        <v>367.91428571428571</v>
      </c>
    </row>
    <row r="1256" spans="2:3">
      <c r="B1256" s="64">
        <v>4.2</v>
      </c>
      <c r="C1256" s="59">
        <v>199.92380952380952</v>
      </c>
    </row>
    <row r="1257" spans="2:3">
      <c r="B1257" s="64">
        <v>4.2</v>
      </c>
      <c r="C1257" s="59">
        <v>166.46190476190475</v>
      </c>
    </row>
    <row r="1258" spans="2:3">
      <c r="B1258" s="64">
        <v>4.2</v>
      </c>
      <c r="C1258" s="59">
        <v>317.72380952380951</v>
      </c>
    </row>
    <row r="1259" spans="2:3">
      <c r="B1259" s="64">
        <v>4.2</v>
      </c>
      <c r="C1259" s="59">
        <v>330.2714285714286</v>
      </c>
    </row>
    <row r="1260" spans="2:3">
      <c r="B1260" s="64">
        <v>4.2</v>
      </c>
      <c r="C1260" s="59">
        <v>216.6547619047619</v>
      </c>
    </row>
    <row r="1261" spans="2:3">
      <c r="B1261" s="64">
        <v>4.2</v>
      </c>
      <c r="C1261" s="59">
        <v>199.92380952380952</v>
      </c>
    </row>
    <row r="1262" spans="2:3">
      <c r="B1262" s="64">
        <v>4.2</v>
      </c>
      <c r="C1262" s="59">
        <v>374.89761904761906</v>
      </c>
    </row>
    <row r="1263" spans="2:3">
      <c r="B1263" s="64">
        <v>4.2</v>
      </c>
      <c r="C1263" s="59">
        <v>367.91428571428571</v>
      </c>
    </row>
    <row r="1264" spans="2:3">
      <c r="B1264" s="64">
        <v>4.2</v>
      </c>
      <c r="C1264" s="59">
        <v>367.91428571428571</v>
      </c>
    </row>
    <row r="1265" spans="2:3">
      <c r="B1265" s="64">
        <v>4.2</v>
      </c>
      <c r="C1265" s="59">
        <v>393.00952380952378</v>
      </c>
    </row>
    <row r="1266" spans="2:3">
      <c r="B1266" s="64">
        <v>4.2</v>
      </c>
      <c r="C1266" s="59">
        <v>133</v>
      </c>
    </row>
    <row r="1267" spans="2:3">
      <c r="B1267" s="64">
        <v>4.2</v>
      </c>
      <c r="C1267" s="59">
        <v>133</v>
      </c>
    </row>
    <row r="1268" spans="2:3">
      <c r="B1268" s="64">
        <v>4.2</v>
      </c>
      <c r="C1268" s="59">
        <v>342.81904761904764</v>
      </c>
    </row>
    <row r="1269" spans="2:3">
      <c r="B1269" s="64">
        <v>4.2</v>
      </c>
      <c r="C1269" s="59">
        <v>317.72380952380951</v>
      </c>
    </row>
    <row r="1270" spans="2:3">
      <c r="B1270" s="64">
        <v>4.2</v>
      </c>
      <c r="C1270" s="59">
        <v>133</v>
      </c>
    </row>
    <row r="1271" spans="2:3">
      <c r="B1271" s="64">
        <v>4.2</v>
      </c>
      <c r="C1271" s="59">
        <v>487.82619047619045</v>
      </c>
    </row>
    <row r="1272" spans="2:3">
      <c r="B1272" s="64">
        <v>4.2</v>
      </c>
      <c r="C1272" s="59">
        <v>183.19285714285712</v>
      </c>
    </row>
    <row r="1273" spans="2:3">
      <c r="B1273" s="64">
        <v>4.2</v>
      </c>
      <c r="C1273" s="59">
        <v>380.46190476190475</v>
      </c>
    </row>
    <row r="1274" spans="2:3">
      <c r="B1274" s="64">
        <v>4.2</v>
      </c>
      <c r="C1274" s="59">
        <v>149.73095238095235</v>
      </c>
    </row>
    <row r="1275" spans="2:3">
      <c r="B1275" s="64">
        <v>4.2</v>
      </c>
      <c r="C1275" s="59">
        <v>450.18333333333334</v>
      </c>
    </row>
    <row r="1276" spans="2:3">
      <c r="B1276" s="64">
        <v>4.2</v>
      </c>
      <c r="C1276" s="59">
        <v>199.92380952380952</v>
      </c>
    </row>
    <row r="1277" spans="2:3">
      <c r="B1277" s="64">
        <v>4.2</v>
      </c>
      <c r="C1277" s="59">
        <v>166.46190476190475</v>
      </c>
    </row>
    <row r="1278" spans="2:3">
      <c r="B1278" s="64">
        <v>4.2</v>
      </c>
      <c r="C1278" s="59">
        <v>216.6547619047619</v>
      </c>
    </row>
    <row r="1279" spans="2:3">
      <c r="B1279" s="64">
        <v>4.2</v>
      </c>
      <c r="C1279" s="59">
        <v>166.46190476190475</v>
      </c>
    </row>
    <row r="1280" spans="2:3">
      <c r="B1280" s="64">
        <v>4.2</v>
      </c>
      <c r="C1280" s="59">
        <v>199.92380952380952</v>
      </c>
    </row>
    <row r="1281" spans="2:3">
      <c r="B1281" s="64">
        <v>4.2</v>
      </c>
      <c r="C1281" s="59">
        <v>183.19285714285712</v>
      </c>
    </row>
    <row r="1282" spans="2:3">
      <c r="B1282" s="64">
        <v>4.2</v>
      </c>
      <c r="C1282" s="59">
        <v>355.36666666666662</v>
      </c>
    </row>
    <row r="1283" spans="2:3">
      <c r="B1283" s="64">
        <v>4.2</v>
      </c>
      <c r="C1283" s="59">
        <v>116.26904761904763</v>
      </c>
    </row>
    <row r="1284" spans="2:3">
      <c r="B1284" s="64">
        <v>4.2</v>
      </c>
      <c r="C1284" s="59">
        <v>149.73095238095235</v>
      </c>
    </row>
    <row r="1285" spans="2:3">
      <c r="B1285" s="64">
        <v>4.2</v>
      </c>
      <c r="C1285" s="59">
        <v>317.72380952380951</v>
      </c>
    </row>
    <row r="1286" spans="2:3">
      <c r="B1286" s="64">
        <v>4.2</v>
      </c>
      <c r="C1286" s="59">
        <v>342.81904761904764</v>
      </c>
    </row>
    <row r="1287" spans="2:3">
      <c r="B1287" s="64">
        <v>4.2</v>
      </c>
      <c r="C1287" s="59">
        <v>317.72380952380951</v>
      </c>
    </row>
    <row r="1288" spans="2:3">
      <c r="B1288" s="64">
        <v>4.2</v>
      </c>
      <c r="C1288" s="59">
        <v>342.81904761904764</v>
      </c>
    </row>
    <row r="1289" spans="2:3">
      <c r="B1289" s="64">
        <v>4.2</v>
      </c>
      <c r="C1289" s="59">
        <v>317.72380952380951</v>
      </c>
    </row>
    <row r="1290" spans="2:3">
      <c r="B1290" s="64">
        <v>4.2</v>
      </c>
      <c r="C1290" s="59">
        <v>342.81904761904764</v>
      </c>
    </row>
    <row r="1291" spans="2:3">
      <c r="B1291" s="64">
        <v>4.2</v>
      </c>
      <c r="C1291" s="59">
        <v>374.89761904761906</v>
      </c>
    </row>
    <row r="1292" spans="2:3">
      <c r="B1292" s="64">
        <v>4.2</v>
      </c>
      <c r="C1292" s="59">
        <v>317.72380952380951</v>
      </c>
    </row>
    <row r="1293" spans="2:3">
      <c r="B1293" s="64">
        <v>4.2</v>
      </c>
      <c r="C1293" s="59">
        <v>116.26904761904763</v>
      </c>
    </row>
    <row r="1294" spans="2:3">
      <c r="B1294" s="64">
        <v>4.2</v>
      </c>
      <c r="C1294" s="59">
        <v>399.99285714285708</v>
      </c>
    </row>
    <row r="1295" spans="2:3">
      <c r="B1295" s="64">
        <v>4.2</v>
      </c>
      <c r="C1295" s="59">
        <v>500.37380952380948</v>
      </c>
    </row>
    <row r="1296" spans="2:3">
      <c r="B1296" s="64">
        <v>4.2</v>
      </c>
      <c r="C1296" s="59">
        <v>538.01666666666654</v>
      </c>
    </row>
    <row r="1297" spans="2:3">
      <c r="B1297" s="64">
        <v>4.2</v>
      </c>
      <c r="C1297" s="59">
        <v>199.92380952380952</v>
      </c>
    </row>
    <row r="1298" spans="2:3">
      <c r="B1298" s="64">
        <v>4.2</v>
      </c>
      <c r="C1298" s="59">
        <v>199.92380952380952</v>
      </c>
    </row>
    <row r="1299" spans="2:3">
      <c r="B1299" s="64">
        <v>4.2</v>
      </c>
      <c r="C1299" s="59">
        <v>437.63571428571424</v>
      </c>
    </row>
    <row r="1300" spans="2:3">
      <c r="B1300" s="64">
        <v>4.2</v>
      </c>
      <c r="C1300" s="59">
        <v>319.06666666666661</v>
      </c>
    </row>
    <row r="1301" spans="2:3">
      <c r="B1301" s="64">
        <v>4.2</v>
      </c>
      <c r="C1301" s="59">
        <v>387.4452380952381</v>
      </c>
    </row>
    <row r="1302" spans="2:3">
      <c r="B1302" s="64">
        <v>4.2</v>
      </c>
      <c r="C1302" s="59">
        <v>380.46190476190475</v>
      </c>
    </row>
    <row r="1303" spans="2:3">
      <c r="B1303" s="64">
        <v>4.2</v>
      </c>
      <c r="C1303" s="59">
        <v>355.36666666666662</v>
      </c>
    </row>
    <row r="1304" spans="2:3">
      <c r="B1304" s="64">
        <v>4.2</v>
      </c>
      <c r="C1304" s="59">
        <v>199.92380952380952</v>
      </c>
    </row>
    <row r="1305" spans="2:3">
      <c r="B1305" s="64">
        <v>4.2</v>
      </c>
      <c r="C1305" s="59">
        <v>199.92380952380952</v>
      </c>
    </row>
    <row r="1306" spans="2:3">
      <c r="B1306" s="64">
        <v>4.2</v>
      </c>
      <c r="C1306" s="59">
        <v>149.73095238095235</v>
      </c>
    </row>
    <row r="1307" spans="2:3">
      <c r="B1307" s="64">
        <v>4.2</v>
      </c>
      <c r="C1307" s="59">
        <v>450.18333333333334</v>
      </c>
    </row>
    <row r="1308" spans="2:3">
      <c r="B1308" s="64">
        <v>4.2</v>
      </c>
      <c r="C1308" s="59">
        <v>166.46190476190475</v>
      </c>
    </row>
    <row r="1309" spans="2:3">
      <c r="B1309" s="64">
        <v>4.2</v>
      </c>
      <c r="C1309" s="59">
        <v>450.18333333333334</v>
      </c>
    </row>
    <row r="1310" spans="2:3">
      <c r="B1310" s="64">
        <v>4.2</v>
      </c>
      <c r="C1310" s="59">
        <v>199.92380952380952</v>
      </c>
    </row>
    <row r="1311" spans="2:3">
      <c r="B1311" s="64">
        <v>4.2</v>
      </c>
      <c r="C1311" s="59">
        <v>367.91428571428571</v>
      </c>
    </row>
    <row r="1312" spans="2:3">
      <c r="B1312" s="64">
        <v>4.2</v>
      </c>
      <c r="C1312" s="59">
        <v>342.81904761904764</v>
      </c>
    </row>
    <row r="1313" spans="2:3">
      <c r="B1313" s="64">
        <v>4.2</v>
      </c>
      <c r="C1313" s="59">
        <v>183.19285714285712</v>
      </c>
    </row>
    <row r="1314" spans="2:3">
      <c r="B1314" s="64">
        <v>4.2</v>
      </c>
      <c r="C1314" s="59">
        <v>149.73095238095235</v>
      </c>
    </row>
    <row r="1315" spans="2:3">
      <c r="B1315" s="64">
        <v>4.2</v>
      </c>
      <c r="C1315" s="59">
        <v>183.19285714285712</v>
      </c>
    </row>
    <row r="1316" spans="2:3">
      <c r="B1316" s="64">
        <v>4.2</v>
      </c>
      <c r="C1316" s="59">
        <v>133</v>
      </c>
    </row>
    <row r="1317" spans="2:3">
      <c r="B1317" s="64">
        <v>4.2</v>
      </c>
      <c r="C1317" s="59">
        <v>149.73095238095235</v>
      </c>
    </row>
    <row r="1318" spans="2:3">
      <c r="B1318" s="64">
        <v>4.2</v>
      </c>
      <c r="C1318" s="59">
        <v>183.19285714285712</v>
      </c>
    </row>
    <row r="1319" spans="2:3">
      <c r="B1319" s="64">
        <v>4.2</v>
      </c>
      <c r="C1319" s="59">
        <v>199.92380952380952</v>
      </c>
    </row>
    <row r="1320" spans="2:3">
      <c r="B1320" s="64">
        <v>4.2</v>
      </c>
      <c r="C1320" s="59">
        <v>199.92380952380952</v>
      </c>
    </row>
    <row r="1321" spans="2:3">
      <c r="B1321" s="64">
        <v>4.2</v>
      </c>
      <c r="C1321" s="59">
        <v>199.92380952380952</v>
      </c>
    </row>
    <row r="1322" spans="2:3">
      <c r="B1322" s="64">
        <v>4.2</v>
      </c>
      <c r="C1322" s="59">
        <v>199.92380952380952</v>
      </c>
    </row>
    <row r="1323" spans="2:3">
      <c r="B1323" s="64">
        <v>4.2</v>
      </c>
      <c r="C1323" s="59">
        <v>462.73095238095237</v>
      </c>
    </row>
    <row r="1324" spans="2:3">
      <c r="B1324" s="64">
        <v>4.2</v>
      </c>
      <c r="C1324" s="59">
        <v>367.91428571428571</v>
      </c>
    </row>
    <row r="1325" spans="2:3">
      <c r="B1325" s="64">
        <v>4.2</v>
      </c>
      <c r="C1325" s="59">
        <v>317.72380952380951</v>
      </c>
    </row>
    <row r="1326" spans="2:3">
      <c r="B1326" s="64">
        <v>4.2</v>
      </c>
      <c r="C1326" s="59">
        <v>199.92380952380952</v>
      </c>
    </row>
    <row r="1327" spans="2:3">
      <c r="B1327" s="64">
        <v>4.2</v>
      </c>
      <c r="C1327" s="59">
        <v>317.72380952380951</v>
      </c>
    </row>
    <row r="1328" spans="2:3">
      <c r="B1328" s="64">
        <v>4.2</v>
      </c>
      <c r="C1328" s="59">
        <v>149.73095238095235</v>
      </c>
    </row>
    <row r="1329" spans="2:3">
      <c r="B1329" s="64">
        <v>4.2</v>
      </c>
      <c r="C1329" s="59">
        <v>183.19285714285712</v>
      </c>
    </row>
    <row r="1330" spans="2:3">
      <c r="B1330" s="64">
        <v>4.2</v>
      </c>
      <c r="C1330" s="59">
        <v>183.19285714285712</v>
      </c>
    </row>
    <row r="1331" spans="2:3">
      <c r="B1331" s="64">
        <v>4.2</v>
      </c>
      <c r="C1331" s="59">
        <v>393.00952380952378</v>
      </c>
    </row>
    <row r="1332" spans="2:3">
      <c r="B1332" s="64">
        <v>4.2</v>
      </c>
      <c r="C1332" s="59">
        <v>166.46190476190475</v>
      </c>
    </row>
    <row r="1333" spans="2:3">
      <c r="B1333" s="64">
        <v>4.2</v>
      </c>
      <c r="C1333" s="59">
        <v>183.19285714285712</v>
      </c>
    </row>
    <row r="1334" spans="2:3">
      <c r="B1334" s="64">
        <v>4.2</v>
      </c>
      <c r="C1334" s="59">
        <v>199.92380952380952</v>
      </c>
    </row>
    <row r="1335" spans="2:3">
      <c r="B1335" s="64">
        <v>4.2</v>
      </c>
      <c r="C1335" s="59">
        <v>216.6547619047619</v>
      </c>
    </row>
    <row r="1336" spans="2:3">
      <c r="B1336" s="64">
        <v>4.2</v>
      </c>
      <c r="C1336" s="59">
        <v>166.46190476190475</v>
      </c>
    </row>
    <row r="1337" spans="2:3">
      <c r="B1337" s="64">
        <v>4.2</v>
      </c>
      <c r="C1337" s="59">
        <v>216.6547619047619</v>
      </c>
    </row>
    <row r="1338" spans="2:3">
      <c r="B1338" s="64">
        <v>4.2</v>
      </c>
      <c r="C1338" s="59">
        <v>183.19285714285712</v>
      </c>
    </row>
    <row r="1339" spans="2:3">
      <c r="B1339" s="64">
        <v>4.2</v>
      </c>
      <c r="C1339" s="59">
        <v>317.72380952380951</v>
      </c>
    </row>
    <row r="1340" spans="2:3">
      <c r="B1340" s="64">
        <v>4.2</v>
      </c>
      <c r="C1340" s="59">
        <v>216.6547619047619</v>
      </c>
    </row>
    <row r="1341" spans="2:3">
      <c r="B1341" s="64">
        <v>4.2</v>
      </c>
      <c r="C1341" s="59">
        <v>116.26904761904763</v>
      </c>
    </row>
    <row r="1342" spans="2:3">
      <c r="B1342" s="64">
        <v>4.2</v>
      </c>
      <c r="C1342" s="59">
        <v>149.73095238095235</v>
      </c>
    </row>
    <row r="1343" spans="2:3">
      <c r="B1343" s="64">
        <v>4.2</v>
      </c>
      <c r="C1343" s="59">
        <v>399.99285714285708</v>
      </c>
    </row>
    <row r="1344" spans="2:3">
      <c r="B1344" s="64">
        <v>4.2</v>
      </c>
      <c r="C1344" s="59">
        <v>166.46190476190475</v>
      </c>
    </row>
    <row r="1345" spans="2:3">
      <c r="B1345" s="64">
        <v>4.2</v>
      </c>
      <c r="C1345" s="59">
        <v>425.08809523809521</v>
      </c>
    </row>
    <row r="1346" spans="2:3">
      <c r="B1346" s="64">
        <v>4.2</v>
      </c>
      <c r="C1346" s="59">
        <v>425.08809523809521</v>
      </c>
    </row>
    <row r="1347" spans="2:3">
      <c r="B1347" s="64">
        <v>4.2</v>
      </c>
      <c r="C1347" s="59">
        <v>199.92380952380952</v>
      </c>
    </row>
    <row r="1348" spans="2:3">
      <c r="B1348" s="64">
        <v>4.2</v>
      </c>
      <c r="C1348" s="59">
        <v>342.81904761904764</v>
      </c>
    </row>
    <row r="1349" spans="2:3">
      <c r="B1349" s="64">
        <v>4.2</v>
      </c>
      <c r="C1349" s="59">
        <v>425.08809523809521</v>
      </c>
    </row>
    <row r="1350" spans="2:3">
      <c r="B1350" s="64">
        <v>4.2</v>
      </c>
      <c r="C1350" s="59">
        <v>166.46190476190475</v>
      </c>
    </row>
    <row r="1351" spans="2:3">
      <c r="B1351" s="64">
        <v>4.2</v>
      </c>
      <c r="C1351" s="59">
        <v>418.10476190476186</v>
      </c>
    </row>
    <row r="1352" spans="2:3">
      <c r="B1352" s="64">
        <v>4.2</v>
      </c>
      <c r="C1352" s="59">
        <v>418.10476190476186</v>
      </c>
    </row>
    <row r="1353" spans="2:3">
      <c r="B1353" s="64">
        <v>4.2</v>
      </c>
      <c r="C1353" s="59">
        <v>216.6547619047619</v>
      </c>
    </row>
    <row r="1354" spans="2:3">
      <c r="B1354" s="64">
        <v>4.2</v>
      </c>
      <c r="C1354" s="59">
        <v>216.6547619047619</v>
      </c>
    </row>
    <row r="1355" spans="2:3">
      <c r="B1355" s="64">
        <v>4.2</v>
      </c>
      <c r="C1355" s="59">
        <v>116.26904761904763</v>
      </c>
    </row>
    <row r="1356" spans="2:3">
      <c r="B1356" s="64">
        <v>4.2</v>
      </c>
      <c r="C1356" s="59">
        <v>166.46190476190475</v>
      </c>
    </row>
    <row r="1357" spans="2:3">
      <c r="B1357" s="64">
        <v>4.2</v>
      </c>
      <c r="C1357" s="59">
        <v>149.73095238095235</v>
      </c>
    </row>
    <row r="1358" spans="2:3">
      <c r="B1358" s="64">
        <v>4.2</v>
      </c>
      <c r="C1358" s="59">
        <v>412.54047619047617</v>
      </c>
    </row>
    <row r="1359" spans="2:3">
      <c r="B1359" s="64">
        <v>4.2</v>
      </c>
      <c r="C1359" s="59">
        <v>116.26904761904763</v>
      </c>
    </row>
    <row r="1360" spans="2:3">
      <c r="B1360" s="64">
        <v>4.2</v>
      </c>
      <c r="C1360" s="59">
        <v>380.46190476190475</v>
      </c>
    </row>
    <row r="1361" spans="2:3">
      <c r="B1361" s="64">
        <v>4.2</v>
      </c>
      <c r="C1361" s="59">
        <v>216.6547619047619</v>
      </c>
    </row>
    <row r="1362" spans="2:3">
      <c r="B1362" s="64">
        <v>4.2</v>
      </c>
      <c r="C1362" s="59">
        <v>183.19285714285712</v>
      </c>
    </row>
    <row r="1363" spans="2:3">
      <c r="B1363" s="64">
        <v>4.2</v>
      </c>
      <c r="C1363" s="59">
        <v>199.92380952380952</v>
      </c>
    </row>
    <row r="1364" spans="2:3">
      <c r="B1364" s="64">
        <v>4.2</v>
      </c>
      <c r="C1364" s="59">
        <v>116.26904761904763</v>
      </c>
    </row>
    <row r="1365" spans="2:3">
      <c r="B1365" s="64">
        <v>4.2</v>
      </c>
      <c r="C1365" s="59">
        <v>399.99285714285708</v>
      </c>
    </row>
    <row r="1366" spans="2:3">
      <c r="B1366" s="64">
        <v>4.2</v>
      </c>
      <c r="C1366" s="59">
        <v>355.36666666666662</v>
      </c>
    </row>
    <row r="1367" spans="2:3">
      <c r="B1367" s="64">
        <v>4.2</v>
      </c>
      <c r="C1367" s="59">
        <v>199.92380952380952</v>
      </c>
    </row>
    <row r="1368" spans="2:3">
      <c r="B1368" s="64">
        <v>4.2</v>
      </c>
      <c r="C1368" s="59">
        <v>216.6547619047619</v>
      </c>
    </row>
    <row r="1369" spans="2:3">
      <c r="B1369" s="64">
        <v>4.2</v>
      </c>
      <c r="C1369" s="59">
        <v>116.26904761904763</v>
      </c>
    </row>
    <row r="1370" spans="2:3">
      <c r="B1370" s="64">
        <v>4.2</v>
      </c>
      <c r="C1370" s="59">
        <v>462.73095238095237</v>
      </c>
    </row>
    <row r="1371" spans="2:3">
      <c r="B1371" s="64">
        <v>4.2</v>
      </c>
      <c r="C1371" s="59">
        <v>342.81904761904764</v>
      </c>
    </row>
    <row r="1372" spans="2:3">
      <c r="B1372" s="64">
        <v>4.2</v>
      </c>
      <c r="C1372" s="59">
        <v>412.54047619047617</v>
      </c>
    </row>
    <row r="1373" spans="2:3">
      <c r="B1373" s="64">
        <v>4.2</v>
      </c>
      <c r="C1373" s="59">
        <v>437.63571428571424</v>
      </c>
    </row>
    <row r="1374" spans="2:3">
      <c r="B1374" s="64">
        <v>4.2</v>
      </c>
      <c r="C1374" s="59">
        <v>437.63571428571424</v>
      </c>
    </row>
    <row r="1375" spans="2:3">
      <c r="B1375" s="64">
        <v>4.2</v>
      </c>
      <c r="C1375" s="59">
        <v>512.92142857142858</v>
      </c>
    </row>
    <row r="1376" spans="2:3">
      <c r="B1376" s="64">
        <v>4.2</v>
      </c>
      <c r="C1376" s="59">
        <v>387.4452380952381</v>
      </c>
    </row>
    <row r="1377" spans="2:3">
      <c r="B1377" s="64">
        <v>4.2</v>
      </c>
      <c r="C1377" s="59">
        <v>199.92380952380952</v>
      </c>
    </row>
    <row r="1378" spans="2:3">
      <c r="B1378" s="64">
        <v>4.2</v>
      </c>
      <c r="C1378" s="59">
        <v>355.36666666666662</v>
      </c>
    </row>
    <row r="1379" spans="2:3">
      <c r="B1379" s="64">
        <v>4.2</v>
      </c>
      <c r="C1379" s="59">
        <v>380.46190476190475</v>
      </c>
    </row>
    <row r="1380" spans="2:3">
      <c r="B1380" s="64">
        <v>4.2</v>
      </c>
      <c r="C1380" s="59">
        <v>380.46190476190475</v>
      </c>
    </row>
    <row r="1381" spans="2:3">
      <c r="B1381" s="64">
        <v>4.2</v>
      </c>
      <c r="C1381" s="59">
        <v>216.6547619047619</v>
      </c>
    </row>
    <row r="1382" spans="2:3">
      <c r="B1382" s="64">
        <v>4.2</v>
      </c>
      <c r="C1382" s="59">
        <v>317.72380952380951</v>
      </c>
    </row>
    <row r="1383" spans="2:3">
      <c r="B1383" s="64">
        <v>4.2</v>
      </c>
      <c r="C1383" s="59">
        <v>216.6547619047619</v>
      </c>
    </row>
    <row r="1384" spans="2:3">
      <c r="B1384" s="64">
        <v>4.2</v>
      </c>
      <c r="C1384" s="59">
        <v>330.2714285714286</v>
      </c>
    </row>
    <row r="1385" spans="2:3">
      <c r="B1385" s="64">
        <v>4.2</v>
      </c>
      <c r="C1385" s="59">
        <v>355.36666666666662</v>
      </c>
    </row>
    <row r="1386" spans="2:3">
      <c r="B1386" s="64">
        <v>4.2</v>
      </c>
      <c r="C1386" s="59">
        <v>330.2714285714286</v>
      </c>
    </row>
    <row r="1387" spans="2:3">
      <c r="B1387" s="64">
        <v>4.2</v>
      </c>
      <c r="C1387" s="59">
        <v>199.92380952380952</v>
      </c>
    </row>
    <row r="1388" spans="2:3">
      <c r="B1388" s="64">
        <v>4.2</v>
      </c>
      <c r="C1388" s="59">
        <v>216.6547619047619</v>
      </c>
    </row>
    <row r="1389" spans="2:3">
      <c r="B1389" s="64">
        <v>4.2</v>
      </c>
      <c r="C1389" s="59">
        <v>183.19285714285712</v>
      </c>
    </row>
    <row r="1390" spans="2:3">
      <c r="B1390" s="64">
        <v>4.2</v>
      </c>
      <c r="C1390" s="59">
        <v>430.65238095238095</v>
      </c>
    </row>
    <row r="1391" spans="2:3">
      <c r="B1391" s="64">
        <v>4.2</v>
      </c>
      <c r="C1391" s="59">
        <v>317.72380952380951</v>
      </c>
    </row>
    <row r="1392" spans="2:3">
      <c r="B1392" s="64">
        <v>4.2</v>
      </c>
      <c r="C1392" s="59">
        <v>393.00952380952378</v>
      </c>
    </row>
    <row r="1393" spans="2:3">
      <c r="B1393" s="64">
        <v>4.2</v>
      </c>
      <c r="C1393" s="59">
        <v>355.36666666666662</v>
      </c>
    </row>
    <row r="1394" spans="2:3">
      <c r="B1394" s="64">
        <v>4.2</v>
      </c>
      <c r="C1394" s="59">
        <v>355.36666666666662</v>
      </c>
    </row>
    <row r="1395" spans="2:3">
      <c r="B1395" s="64">
        <v>4.2</v>
      </c>
      <c r="C1395" s="59">
        <v>317.72380952380951</v>
      </c>
    </row>
    <row r="1396" spans="2:3">
      <c r="B1396" s="64">
        <v>4.2</v>
      </c>
      <c r="C1396" s="59">
        <v>393.00952380952378</v>
      </c>
    </row>
    <row r="1397" spans="2:3">
      <c r="B1397" s="64">
        <v>4.2</v>
      </c>
      <c r="C1397" s="59">
        <v>367.91428571428571</v>
      </c>
    </row>
    <row r="1398" spans="2:3">
      <c r="B1398" s="64">
        <v>4.2</v>
      </c>
      <c r="C1398" s="59">
        <v>367.91428571428571</v>
      </c>
    </row>
    <row r="1399" spans="2:3">
      <c r="B1399" s="64">
        <v>4.2</v>
      </c>
      <c r="C1399" s="59">
        <v>367.91428571428571</v>
      </c>
    </row>
    <row r="1400" spans="2:3">
      <c r="B1400" s="64">
        <v>4.2</v>
      </c>
      <c r="C1400" s="59">
        <v>512.92142857142858</v>
      </c>
    </row>
    <row r="1401" spans="2:3">
      <c r="B1401" s="64">
        <v>4.2</v>
      </c>
      <c r="C1401" s="59">
        <v>405.55714285714282</v>
      </c>
    </row>
    <row r="1402" spans="2:3">
      <c r="B1402" s="64">
        <v>4.2</v>
      </c>
      <c r="C1402" s="59">
        <v>412.54047619047617</v>
      </c>
    </row>
    <row r="1403" spans="2:3">
      <c r="B1403" s="64">
        <v>4.2</v>
      </c>
      <c r="C1403" s="59">
        <v>412.54047619047617</v>
      </c>
    </row>
    <row r="1404" spans="2:3">
      <c r="B1404" s="64">
        <v>4.2</v>
      </c>
      <c r="C1404" s="59">
        <v>166.46190476190475</v>
      </c>
    </row>
    <row r="1405" spans="2:3">
      <c r="B1405" s="64">
        <v>4.2</v>
      </c>
      <c r="C1405" s="59">
        <v>405.55714285714282</v>
      </c>
    </row>
    <row r="1406" spans="2:3">
      <c r="B1406" s="64">
        <v>4.2</v>
      </c>
      <c r="C1406" s="59">
        <v>355.36666666666662</v>
      </c>
    </row>
    <row r="1407" spans="2:3">
      <c r="B1407" s="64">
        <v>4.2</v>
      </c>
      <c r="C1407" s="59">
        <v>317.72380952380951</v>
      </c>
    </row>
    <row r="1408" spans="2:3">
      <c r="B1408" s="64">
        <v>4.2</v>
      </c>
      <c r="C1408" s="59">
        <v>116.26904761904763</v>
      </c>
    </row>
    <row r="1409" spans="2:3">
      <c r="B1409" s="64">
        <v>4.2</v>
      </c>
      <c r="C1409" s="59">
        <v>199.92380952380952</v>
      </c>
    </row>
    <row r="1410" spans="2:3">
      <c r="B1410" s="64">
        <v>4.2</v>
      </c>
      <c r="C1410" s="59">
        <v>149.73095238095235</v>
      </c>
    </row>
    <row r="1411" spans="2:3">
      <c r="B1411" s="64">
        <v>4.2</v>
      </c>
      <c r="C1411" s="59">
        <v>183.19285714285712</v>
      </c>
    </row>
    <row r="1412" spans="2:3">
      <c r="B1412" s="64">
        <v>4.2</v>
      </c>
      <c r="C1412" s="59">
        <v>199.92380952380952</v>
      </c>
    </row>
    <row r="1413" spans="2:3">
      <c r="B1413" s="64">
        <v>4.2</v>
      </c>
      <c r="C1413" s="59">
        <v>133</v>
      </c>
    </row>
    <row r="1414" spans="2:3">
      <c r="B1414" s="64">
        <v>4.2</v>
      </c>
      <c r="C1414" s="59">
        <v>216.6547619047619</v>
      </c>
    </row>
    <row r="1415" spans="2:3">
      <c r="B1415" s="64">
        <v>4.2</v>
      </c>
      <c r="C1415" s="59">
        <v>183.19285714285712</v>
      </c>
    </row>
    <row r="1416" spans="2:3">
      <c r="B1416" s="64">
        <v>4.2</v>
      </c>
      <c r="C1416" s="59">
        <v>149.73095238095235</v>
      </c>
    </row>
    <row r="1417" spans="2:3">
      <c r="B1417" s="64">
        <v>4.2</v>
      </c>
      <c r="C1417" s="59">
        <v>166.46190476190475</v>
      </c>
    </row>
    <row r="1418" spans="2:3">
      <c r="B1418" s="64">
        <v>4.2</v>
      </c>
      <c r="C1418" s="59">
        <v>216.6547619047619</v>
      </c>
    </row>
    <row r="1419" spans="2:3">
      <c r="B1419" s="64">
        <v>4.2</v>
      </c>
      <c r="C1419" s="59">
        <v>317.72380952380951</v>
      </c>
    </row>
    <row r="1420" spans="2:3">
      <c r="B1420" s="64">
        <v>4.2</v>
      </c>
      <c r="C1420" s="59">
        <v>183.19285714285712</v>
      </c>
    </row>
    <row r="1421" spans="2:3">
      <c r="B1421" s="64">
        <v>4.2</v>
      </c>
      <c r="C1421" s="59">
        <v>166.46190476190475</v>
      </c>
    </row>
    <row r="1422" spans="2:3">
      <c r="B1422" s="64">
        <v>4.2</v>
      </c>
      <c r="C1422" s="59">
        <v>216.6547619047619</v>
      </c>
    </row>
    <row r="1423" spans="2:3">
      <c r="B1423" s="64">
        <v>4.2</v>
      </c>
      <c r="C1423" s="59">
        <v>183.19285714285712</v>
      </c>
    </row>
    <row r="1424" spans="2:3">
      <c r="B1424" s="64">
        <v>4.2</v>
      </c>
      <c r="C1424" s="59">
        <v>216.6547619047619</v>
      </c>
    </row>
    <row r="1425" spans="2:3">
      <c r="B1425" s="64">
        <v>4.2</v>
      </c>
      <c r="C1425" s="59">
        <v>199.92380952380952</v>
      </c>
    </row>
    <row r="1426" spans="2:3">
      <c r="B1426" s="64">
        <v>4.2</v>
      </c>
      <c r="C1426" s="59">
        <v>405.55714285714282</v>
      </c>
    </row>
    <row r="1427" spans="2:3">
      <c r="B1427" s="64">
        <v>4.2</v>
      </c>
      <c r="C1427" s="59">
        <v>443.2</v>
      </c>
    </row>
    <row r="1428" spans="2:3">
      <c r="B1428" s="64">
        <v>4.2</v>
      </c>
      <c r="C1428" s="59">
        <v>443.2</v>
      </c>
    </row>
    <row r="1429" spans="2:3">
      <c r="B1429" s="64">
        <v>4.2</v>
      </c>
      <c r="C1429" s="59">
        <v>367.91428571428571</v>
      </c>
    </row>
    <row r="1430" spans="2:3">
      <c r="B1430" s="64">
        <v>4.2</v>
      </c>
      <c r="C1430" s="59">
        <v>367.91428571428571</v>
      </c>
    </row>
    <row r="1431" spans="2:3">
      <c r="B1431" s="64">
        <v>4.2</v>
      </c>
      <c r="C1431" s="59">
        <v>330.2714285714286</v>
      </c>
    </row>
    <row r="1432" spans="2:3">
      <c r="B1432" s="64">
        <v>4.2</v>
      </c>
      <c r="C1432" s="59">
        <v>355.36666666666662</v>
      </c>
    </row>
    <row r="1433" spans="2:3">
      <c r="B1433" s="64">
        <v>4.2</v>
      </c>
      <c r="C1433" s="59">
        <v>342.81904761904764</v>
      </c>
    </row>
    <row r="1434" spans="2:3">
      <c r="B1434" s="64">
        <v>4.2</v>
      </c>
      <c r="C1434" s="59">
        <v>133</v>
      </c>
    </row>
    <row r="1435" spans="2:3">
      <c r="B1435" s="64">
        <v>4.2</v>
      </c>
      <c r="C1435" s="59">
        <v>393.00952380952378</v>
      </c>
    </row>
    <row r="1436" spans="2:3">
      <c r="B1436" s="64">
        <v>4.2</v>
      </c>
      <c r="C1436" s="59">
        <v>367.91428571428571</v>
      </c>
    </row>
    <row r="1437" spans="2:3">
      <c r="B1437" s="64">
        <v>4.2</v>
      </c>
      <c r="C1437" s="59">
        <v>380.46190476190475</v>
      </c>
    </row>
    <row r="1438" spans="2:3">
      <c r="B1438" s="64">
        <v>4.2</v>
      </c>
      <c r="C1438" s="59">
        <v>475.27857142857147</v>
      </c>
    </row>
    <row r="1439" spans="2:3">
      <c r="B1439" s="64">
        <v>4.2</v>
      </c>
      <c r="C1439" s="59">
        <v>430.65238095238095</v>
      </c>
    </row>
    <row r="1440" spans="2:3">
      <c r="B1440" s="64">
        <v>4.2</v>
      </c>
      <c r="C1440" s="59">
        <v>430.65238095238095</v>
      </c>
    </row>
    <row r="1441" spans="2:3">
      <c r="B1441" s="64">
        <v>4.2</v>
      </c>
      <c r="C1441" s="59">
        <v>430.65238095238095</v>
      </c>
    </row>
    <row r="1442" spans="2:3">
      <c r="B1442" s="64">
        <v>4.2</v>
      </c>
      <c r="C1442" s="59">
        <v>487.82619047619045</v>
      </c>
    </row>
    <row r="1443" spans="2:3">
      <c r="B1443" s="64">
        <v>4.2</v>
      </c>
      <c r="C1443" s="59">
        <v>199.92380952380952</v>
      </c>
    </row>
    <row r="1444" spans="2:3">
      <c r="B1444" s="64">
        <v>4.2</v>
      </c>
      <c r="C1444" s="59">
        <v>443.2</v>
      </c>
    </row>
    <row r="1445" spans="2:3">
      <c r="B1445" s="64">
        <v>4.2</v>
      </c>
      <c r="C1445" s="59">
        <v>468.29523809523806</v>
      </c>
    </row>
    <row r="1446" spans="2:3">
      <c r="B1446" s="64">
        <v>4.2</v>
      </c>
      <c r="C1446" s="59">
        <v>676.04047619047628</v>
      </c>
    </row>
    <row r="1447" spans="2:3">
      <c r="B1447" s="64">
        <v>4.2</v>
      </c>
      <c r="C1447" s="59">
        <v>380.46190476190475</v>
      </c>
    </row>
    <row r="1448" spans="2:3">
      <c r="B1448" s="64">
        <v>4.2</v>
      </c>
      <c r="C1448" s="59">
        <v>380.46190476190475</v>
      </c>
    </row>
    <row r="1449" spans="2:3">
      <c r="B1449" s="64">
        <v>4.2</v>
      </c>
      <c r="C1449" s="59">
        <v>330.2714285714286</v>
      </c>
    </row>
    <row r="1450" spans="2:3">
      <c r="B1450" s="64">
        <v>4.2</v>
      </c>
      <c r="C1450" s="59">
        <v>166.46190476190475</v>
      </c>
    </row>
    <row r="1451" spans="2:3">
      <c r="B1451" s="64">
        <v>4.2</v>
      </c>
      <c r="C1451" s="59">
        <v>216.6547619047619</v>
      </c>
    </row>
    <row r="1452" spans="2:3">
      <c r="B1452" s="64">
        <v>4.2</v>
      </c>
      <c r="C1452" s="59">
        <v>342.81904761904764</v>
      </c>
    </row>
    <row r="1453" spans="2:3">
      <c r="B1453" s="64">
        <v>4.2</v>
      </c>
      <c r="C1453" s="59">
        <v>317.72380952380951</v>
      </c>
    </row>
    <row r="1454" spans="2:3">
      <c r="B1454" s="64">
        <v>4.2</v>
      </c>
      <c r="C1454" s="59">
        <v>166.46190476190475</v>
      </c>
    </row>
    <row r="1455" spans="2:3">
      <c r="B1455" s="64">
        <v>4.2</v>
      </c>
      <c r="C1455" s="59">
        <v>149.73095238095235</v>
      </c>
    </row>
    <row r="1456" spans="2:3">
      <c r="B1456" s="64">
        <v>4.2</v>
      </c>
      <c r="C1456" s="59">
        <v>183.19285714285712</v>
      </c>
    </row>
    <row r="1457" spans="2:3">
      <c r="B1457" s="64">
        <v>4.2</v>
      </c>
      <c r="C1457" s="59">
        <v>183.19285714285712</v>
      </c>
    </row>
    <row r="1458" spans="2:3">
      <c r="B1458" s="64">
        <v>4.2</v>
      </c>
      <c r="C1458" s="59">
        <v>199.92380952380952</v>
      </c>
    </row>
    <row r="1459" spans="2:3">
      <c r="B1459" s="64">
        <v>4.2</v>
      </c>
      <c r="C1459" s="59">
        <v>166.46190476190475</v>
      </c>
    </row>
    <row r="1460" spans="2:3">
      <c r="B1460" s="64">
        <v>4.2</v>
      </c>
      <c r="C1460" s="59">
        <v>216.6547619047619</v>
      </c>
    </row>
    <row r="1461" spans="2:3">
      <c r="B1461" s="64">
        <v>4.2</v>
      </c>
      <c r="C1461" s="59">
        <v>437.63571428571424</v>
      </c>
    </row>
    <row r="1462" spans="2:3">
      <c r="B1462" s="64">
        <v>4.2</v>
      </c>
      <c r="C1462" s="59">
        <v>487.82619047619045</v>
      </c>
    </row>
    <row r="1463" spans="2:3">
      <c r="B1463" s="64">
        <v>4.2</v>
      </c>
      <c r="C1463" s="59">
        <v>330.2714285714286</v>
      </c>
    </row>
    <row r="1464" spans="2:3">
      <c r="B1464" s="64">
        <v>4.2</v>
      </c>
      <c r="C1464" s="59">
        <v>425.08809523809521</v>
      </c>
    </row>
    <row r="1465" spans="2:3">
      <c r="B1465" s="64">
        <v>4.2</v>
      </c>
      <c r="C1465" s="59">
        <v>425.08809523809521</v>
      </c>
    </row>
    <row r="1466" spans="2:3">
      <c r="B1466" s="64">
        <v>4.2</v>
      </c>
      <c r="C1466" s="59">
        <v>450.18333333333334</v>
      </c>
    </row>
    <row r="1467" spans="2:3">
      <c r="B1467" s="64">
        <v>4.2</v>
      </c>
      <c r="C1467" s="59">
        <v>355.36666666666662</v>
      </c>
    </row>
    <row r="1468" spans="2:3">
      <c r="B1468" s="64">
        <v>4.2</v>
      </c>
      <c r="C1468" s="59">
        <v>462.73095238095237</v>
      </c>
    </row>
    <row r="1469" spans="2:3">
      <c r="B1469" s="64">
        <v>4.2</v>
      </c>
      <c r="C1469" s="59">
        <v>317.72380952380951</v>
      </c>
    </row>
    <row r="1470" spans="2:3">
      <c r="B1470" s="64">
        <v>4.2</v>
      </c>
      <c r="C1470" s="59">
        <v>487.82619047619045</v>
      </c>
    </row>
    <row r="1471" spans="2:3">
      <c r="B1471" s="64">
        <v>4.2</v>
      </c>
      <c r="C1471" s="59">
        <v>330.2714285714286</v>
      </c>
    </row>
    <row r="1472" spans="2:3">
      <c r="B1472" s="64">
        <v>4.2</v>
      </c>
      <c r="C1472" s="59">
        <v>380.46190476190475</v>
      </c>
    </row>
    <row r="1473" spans="2:3">
      <c r="B1473" s="64">
        <v>4.2</v>
      </c>
      <c r="C1473" s="59">
        <v>149.73095238095235</v>
      </c>
    </row>
    <row r="1474" spans="2:3">
      <c r="B1474" s="64">
        <v>4.2</v>
      </c>
      <c r="C1474" s="59">
        <v>387.4452380952381</v>
      </c>
    </row>
    <row r="1475" spans="2:3">
      <c r="B1475" s="64">
        <v>4.2</v>
      </c>
      <c r="C1475" s="59">
        <v>374.89761904761906</v>
      </c>
    </row>
    <row r="1476" spans="2:3">
      <c r="B1476" s="64">
        <v>4.2</v>
      </c>
      <c r="C1476" s="59">
        <v>133</v>
      </c>
    </row>
    <row r="1477" spans="2:3">
      <c r="B1477" s="64">
        <v>4.2</v>
      </c>
      <c r="C1477" s="59">
        <v>149.73095238095235</v>
      </c>
    </row>
    <row r="1478" spans="2:3">
      <c r="B1478" s="64">
        <v>4.2</v>
      </c>
      <c r="C1478" s="59">
        <v>149.73095238095235</v>
      </c>
    </row>
    <row r="1479" spans="2:3">
      <c r="B1479" s="64">
        <v>4.2</v>
      </c>
      <c r="C1479" s="59">
        <v>319.06666666666661</v>
      </c>
    </row>
    <row r="1480" spans="2:3">
      <c r="B1480" s="64">
        <v>4.2</v>
      </c>
      <c r="C1480" s="59">
        <v>399.99285714285708</v>
      </c>
    </row>
    <row r="1481" spans="2:3">
      <c r="B1481" s="64">
        <v>4.2</v>
      </c>
      <c r="C1481" s="59">
        <v>399.99285714285708</v>
      </c>
    </row>
    <row r="1482" spans="2:3">
      <c r="B1482" s="64">
        <v>4.2</v>
      </c>
      <c r="C1482" s="59">
        <v>387.4452380952381</v>
      </c>
    </row>
    <row r="1483" spans="2:3">
      <c r="B1483" s="64">
        <v>4.2</v>
      </c>
      <c r="C1483" s="59">
        <v>374.89761904761906</v>
      </c>
    </row>
    <row r="1484" spans="2:3">
      <c r="B1484" s="64">
        <v>4.2</v>
      </c>
      <c r="C1484" s="59">
        <v>387.4452380952381</v>
      </c>
    </row>
    <row r="1485" spans="2:3">
      <c r="B1485" s="64">
        <v>4.2</v>
      </c>
      <c r="C1485" s="59">
        <v>342.81904761904764</v>
      </c>
    </row>
    <row r="1486" spans="2:3">
      <c r="B1486" s="64">
        <v>4.2</v>
      </c>
      <c r="C1486" s="59">
        <v>317.72380952380951</v>
      </c>
    </row>
    <row r="1487" spans="2:3">
      <c r="B1487" s="64">
        <v>4.2</v>
      </c>
      <c r="C1487" s="59">
        <v>216.6547619047619</v>
      </c>
    </row>
    <row r="1488" spans="2:3">
      <c r="B1488" s="64">
        <v>4.2</v>
      </c>
      <c r="C1488" s="59">
        <v>425.08809523809521</v>
      </c>
    </row>
    <row r="1489" spans="2:3">
      <c r="B1489" s="64">
        <v>4.2</v>
      </c>
      <c r="C1489" s="59">
        <v>387.4452380952381</v>
      </c>
    </row>
    <row r="1490" spans="2:3">
      <c r="B1490" s="64">
        <v>4.2</v>
      </c>
      <c r="C1490" s="59">
        <v>367.91428571428571</v>
      </c>
    </row>
    <row r="1491" spans="2:3">
      <c r="B1491" s="64">
        <v>4.2</v>
      </c>
      <c r="C1491" s="59">
        <v>487.82619047619045</v>
      </c>
    </row>
    <row r="1492" spans="2:3">
      <c r="B1492" s="64">
        <v>4.2</v>
      </c>
      <c r="C1492" s="59">
        <v>512.92142857142858</v>
      </c>
    </row>
    <row r="1493" spans="2:3">
      <c r="B1493" s="64">
        <v>4.2</v>
      </c>
      <c r="C1493" s="59">
        <v>450.18333333333334</v>
      </c>
    </row>
    <row r="1494" spans="2:3">
      <c r="B1494" s="64">
        <v>4.2</v>
      </c>
      <c r="C1494" s="59">
        <v>437.63571428571424</v>
      </c>
    </row>
    <row r="1495" spans="2:3">
      <c r="B1495" s="64">
        <v>4.2</v>
      </c>
      <c r="C1495" s="59">
        <v>475.27857142857147</v>
      </c>
    </row>
    <row r="1496" spans="2:3">
      <c r="B1496" s="64">
        <v>4.2</v>
      </c>
      <c r="C1496" s="59">
        <v>399.99285714285708</v>
      </c>
    </row>
    <row r="1497" spans="2:3">
      <c r="B1497" s="64">
        <v>4.2</v>
      </c>
      <c r="C1497" s="59">
        <v>374.89761904761906</v>
      </c>
    </row>
    <row r="1498" spans="2:3">
      <c r="B1498" s="64">
        <v>4.2</v>
      </c>
      <c r="C1498" s="59">
        <v>500.37380952380948</v>
      </c>
    </row>
    <row r="1499" spans="2:3">
      <c r="B1499" s="64">
        <v>4.2</v>
      </c>
      <c r="C1499" s="59">
        <v>317.72380952380951</v>
      </c>
    </row>
    <row r="1500" spans="2:3">
      <c r="B1500" s="64">
        <v>4.2</v>
      </c>
      <c r="C1500" s="59">
        <v>475.27857142857147</v>
      </c>
    </row>
    <row r="1501" spans="2:3">
      <c r="B1501" s="64">
        <v>4.2</v>
      </c>
      <c r="C1501" s="59">
        <v>387.4452380952381</v>
      </c>
    </row>
    <row r="1502" spans="2:3">
      <c r="B1502" s="64">
        <v>4.2</v>
      </c>
      <c r="C1502" s="59">
        <v>319.06666666666661</v>
      </c>
    </row>
    <row r="1503" spans="2:3">
      <c r="B1503" s="64">
        <v>4.2</v>
      </c>
      <c r="C1503" s="59">
        <v>342.81904761904764</v>
      </c>
    </row>
    <row r="1504" spans="2:3">
      <c r="B1504" s="64">
        <v>4.2</v>
      </c>
      <c r="C1504" s="59">
        <v>183.19285714285712</v>
      </c>
    </row>
    <row r="1505" spans="2:3">
      <c r="B1505" s="64">
        <v>4.2</v>
      </c>
      <c r="C1505" s="59">
        <v>462.73095238095237</v>
      </c>
    </row>
    <row r="1506" spans="2:3">
      <c r="B1506" s="64">
        <v>4.2</v>
      </c>
      <c r="C1506" s="59">
        <v>450.18333333333334</v>
      </c>
    </row>
    <row r="1507" spans="2:3">
      <c r="B1507" s="64">
        <v>4.2</v>
      </c>
      <c r="C1507" s="59">
        <v>462.73095238095237</v>
      </c>
    </row>
    <row r="1508" spans="2:3">
      <c r="B1508" s="64">
        <v>4.2</v>
      </c>
      <c r="C1508" s="59">
        <v>450.18333333333334</v>
      </c>
    </row>
    <row r="1509" spans="2:3">
      <c r="B1509" s="64">
        <v>4.2</v>
      </c>
      <c r="C1509" s="59">
        <v>367.91428571428571</v>
      </c>
    </row>
    <row r="1510" spans="2:3">
      <c r="B1510" s="64">
        <v>4.2</v>
      </c>
      <c r="C1510" s="59">
        <v>355.36666666666662</v>
      </c>
    </row>
    <row r="1511" spans="2:3">
      <c r="B1511" s="64">
        <v>4.2</v>
      </c>
      <c r="C1511" s="59">
        <v>330.2714285714286</v>
      </c>
    </row>
    <row r="1512" spans="2:3">
      <c r="B1512" s="64">
        <v>4.2</v>
      </c>
      <c r="C1512" s="59">
        <v>412.54047619047617</v>
      </c>
    </row>
    <row r="1513" spans="2:3">
      <c r="B1513" s="64">
        <v>4.2</v>
      </c>
      <c r="C1513" s="59">
        <v>399.99285714285708</v>
      </c>
    </row>
    <row r="1514" spans="2:3">
      <c r="B1514" s="64">
        <v>4.2</v>
      </c>
      <c r="C1514" s="59">
        <v>133</v>
      </c>
    </row>
    <row r="1515" spans="2:3">
      <c r="B1515" s="64">
        <v>4.2</v>
      </c>
      <c r="C1515" s="59">
        <v>355.36666666666662</v>
      </c>
    </row>
    <row r="1516" spans="2:3">
      <c r="B1516" s="64">
        <v>4.2</v>
      </c>
      <c r="C1516" s="59">
        <v>342.81904761904764</v>
      </c>
    </row>
    <row r="1517" spans="2:3">
      <c r="B1517" s="64">
        <v>4.2</v>
      </c>
      <c r="C1517" s="59">
        <v>166.46190476190475</v>
      </c>
    </row>
    <row r="1518" spans="2:3">
      <c r="B1518" s="64">
        <v>4.2</v>
      </c>
      <c r="C1518" s="59">
        <v>330.2714285714286</v>
      </c>
    </row>
    <row r="1519" spans="2:3">
      <c r="B1519" s="64">
        <v>4.2</v>
      </c>
      <c r="C1519" s="59">
        <v>166.46190476190475</v>
      </c>
    </row>
    <row r="1520" spans="2:3">
      <c r="B1520" s="64">
        <v>4.2</v>
      </c>
      <c r="C1520" s="59">
        <v>149.73095238095235</v>
      </c>
    </row>
    <row r="1521" spans="2:3">
      <c r="B1521" s="64">
        <v>4.2</v>
      </c>
      <c r="C1521" s="59">
        <v>317.72380952380951</v>
      </c>
    </row>
    <row r="1522" spans="2:3">
      <c r="B1522" s="64">
        <v>4.2</v>
      </c>
      <c r="C1522" s="59">
        <v>317.72380952380951</v>
      </c>
    </row>
    <row r="1523" spans="2:3">
      <c r="B1523" s="64">
        <v>4.2</v>
      </c>
      <c r="C1523" s="59">
        <v>330.2714285714286</v>
      </c>
    </row>
    <row r="1524" spans="2:3">
      <c r="B1524" s="64">
        <v>4.2</v>
      </c>
      <c r="C1524" s="59">
        <v>116.26904761904763</v>
      </c>
    </row>
    <row r="1525" spans="2:3">
      <c r="B1525" s="64">
        <v>4.2</v>
      </c>
      <c r="C1525" s="59">
        <v>133</v>
      </c>
    </row>
    <row r="1526" spans="2:3">
      <c r="B1526" s="64">
        <v>4.2</v>
      </c>
      <c r="C1526" s="59">
        <v>133</v>
      </c>
    </row>
    <row r="1527" spans="2:3">
      <c r="B1527" s="64">
        <v>4.2</v>
      </c>
      <c r="C1527" s="59">
        <v>133</v>
      </c>
    </row>
    <row r="1528" spans="2:3">
      <c r="B1528" s="64">
        <v>4.2</v>
      </c>
      <c r="C1528" s="59">
        <v>387.4452380952381</v>
      </c>
    </row>
    <row r="1529" spans="2:3">
      <c r="B1529" s="64">
        <v>4.2</v>
      </c>
      <c r="C1529" s="59">
        <v>317.72380952380951</v>
      </c>
    </row>
    <row r="1530" spans="2:3">
      <c r="B1530" s="64">
        <v>4.2</v>
      </c>
      <c r="C1530" s="59">
        <v>412.54047619047617</v>
      </c>
    </row>
    <row r="1531" spans="2:3">
      <c r="B1531" s="64">
        <v>4.2</v>
      </c>
      <c r="C1531" s="59">
        <v>462.73095238095237</v>
      </c>
    </row>
    <row r="1532" spans="2:3">
      <c r="B1532" s="64">
        <v>4.2</v>
      </c>
      <c r="C1532" s="59">
        <v>475.27857142857147</v>
      </c>
    </row>
    <row r="1533" spans="2:3">
      <c r="B1533" s="64">
        <v>4.2</v>
      </c>
      <c r="C1533" s="59">
        <v>317.72380952380951</v>
      </c>
    </row>
    <row r="1534" spans="2:3">
      <c r="B1534" s="64">
        <v>4.2</v>
      </c>
      <c r="C1534" s="59">
        <v>330.2714285714286</v>
      </c>
    </row>
    <row r="1535" spans="2:3">
      <c r="B1535" s="64">
        <v>4.2</v>
      </c>
      <c r="C1535" s="59">
        <v>355.36666666666662</v>
      </c>
    </row>
    <row r="1536" spans="2:3">
      <c r="B1536" s="64">
        <v>4.2</v>
      </c>
      <c r="C1536" s="59">
        <v>355.36666666666662</v>
      </c>
    </row>
    <row r="1537" spans="2:3">
      <c r="B1537" s="64">
        <v>4.2</v>
      </c>
      <c r="C1537" s="59">
        <v>342.81904761904764</v>
      </c>
    </row>
    <row r="1538" spans="2:3">
      <c r="B1538" s="64">
        <v>4.2</v>
      </c>
      <c r="C1538" s="59">
        <v>216.6547619047619</v>
      </c>
    </row>
    <row r="1539" spans="2:3">
      <c r="B1539" s="64">
        <v>4.2</v>
      </c>
      <c r="C1539" s="59">
        <v>487.82619047619045</v>
      </c>
    </row>
    <row r="1540" spans="2:3">
      <c r="B1540" s="64">
        <v>4.2</v>
      </c>
      <c r="C1540" s="59">
        <v>342.81904761904764</v>
      </c>
    </row>
    <row r="1541" spans="2:3">
      <c r="B1541" s="64">
        <v>4.2</v>
      </c>
      <c r="C1541" s="59">
        <v>216.6547619047619</v>
      </c>
    </row>
    <row r="1542" spans="2:3">
      <c r="B1542" s="64">
        <v>4.2</v>
      </c>
      <c r="C1542" s="59">
        <v>183.19285714285712</v>
      </c>
    </row>
    <row r="1543" spans="2:3">
      <c r="B1543" s="64">
        <v>4.2</v>
      </c>
      <c r="C1543" s="59">
        <v>166.46190476190475</v>
      </c>
    </row>
    <row r="1544" spans="2:3">
      <c r="B1544" s="64">
        <v>4.2</v>
      </c>
      <c r="C1544" s="59">
        <v>216.6547619047619</v>
      </c>
    </row>
    <row r="1545" spans="2:3">
      <c r="B1545" s="64">
        <v>4.2</v>
      </c>
      <c r="C1545" s="59">
        <v>450.18333333333334</v>
      </c>
    </row>
    <row r="1546" spans="2:3">
      <c r="B1546" s="64">
        <v>4.2</v>
      </c>
      <c r="C1546" s="59">
        <v>342.81904761904764</v>
      </c>
    </row>
    <row r="1547" spans="2:3">
      <c r="B1547" s="64">
        <v>4.2</v>
      </c>
      <c r="C1547" s="59">
        <v>355.36666666666662</v>
      </c>
    </row>
    <row r="1548" spans="2:3">
      <c r="B1548" s="64">
        <v>4.2</v>
      </c>
      <c r="C1548" s="59">
        <v>166.46190476190475</v>
      </c>
    </row>
    <row r="1549" spans="2:3">
      <c r="B1549" s="64">
        <v>4.2</v>
      </c>
      <c r="C1549" s="59">
        <v>342.81904761904764</v>
      </c>
    </row>
    <row r="1550" spans="2:3">
      <c r="B1550" s="64">
        <v>4.2</v>
      </c>
      <c r="C1550" s="59">
        <v>133</v>
      </c>
    </row>
    <row r="1551" spans="2:3">
      <c r="B1551" s="64">
        <v>4.2</v>
      </c>
      <c r="C1551" s="59">
        <v>216.6547619047619</v>
      </c>
    </row>
    <row r="1552" spans="2:3">
      <c r="B1552" s="64">
        <v>4.2</v>
      </c>
      <c r="C1552" s="59">
        <v>166.46190476190475</v>
      </c>
    </row>
    <row r="1553" spans="2:3">
      <c r="B1553" s="64">
        <v>4.2</v>
      </c>
      <c r="C1553" s="59">
        <v>166.46190476190475</v>
      </c>
    </row>
    <row r="1554" spans="2:3">
      <c r="B1554" s="64">
        <v>4.2</v>
      </c>
      <c r="C1554" s="59">
        <v>216.6547619047619</v>
      </c>
    </row>
    <row r="1555" spans="2:3">
      <c r="B1555" s="64">
        <v>4.2</v>
      </c>
      <c r="C1555" s="59">
        <v>216.6547619047619</v>
      </c>
    </row>
    <row r="1556" spans="2:3">
      <c r="B1556" s="64">
        <v>4.2</v>
      </c>
      <c r="C1556" s="59">
        <v>330.2714285714286</v>
      </c>
    </row>
    <row r="1557" spans="2:3">
      <c r="B1557" s="64">
        <v>4.2</v>
      </c>
      <c r="C1557" s="59">
        <v>500.37380952380948</v>
      </c>
    </row>
    <row r="1558" spans="2:3">
      <c r="B1558" s="64">
        <v>4.2</v>
      </c>
      <c r="C1558" s="59">
        <v>199.92380952380952</v>
      </c>
    </row>
    <row r="1559" spans="2:3">
      <c r="B1559" s="64">
        <v>4.2</v>
      </c>
      <c r="C1559" s="59">
        <v>437.63571428571424</v>
      </c>
    </row>
    <row r="1560" spans="2:3">
      <c r="B1560" s="64">
        <v>4.2</v>
      </c>
      <c r="C1560" s="59">
        <v>367.91428571428571</v>
      </c>
    </row>
    <row r="1561" spans="2:3">
      <c r="B1561" s="64">
        <v>4.2</v>
      </c>
      <c r="C1561" s="59">
        <v>183.19285714285712</v>
      </c>
    </row>
    <row r="1562" spans="2:3">
      <c r="B1562" s="64">
        <v>4.2</v>
      </c>
      <c r="C1562" s="59">
        <v>183.19285714285712</v>
      </c>
    </row>
    <row r="1563" spans="2:3">
      <c r="B1563" s="64">
        <v>4.2</v>
      </c>
      <c r="C1563" s="59">
        <v>317.72380952380951</v>
      </c>
    </row>
    <row r="1564" spans="2:3">
      <c r="B1564" s="64">
        <v>4.2</v>
      </c>
      <c r="C1564" s="59">
        <v>183.19285714285712</v>
      </c>
    </row>
    <row r="1565" spans="2:3">
      <c r="B1565" s="64">
        <v>4.2</v>
      </c>
      <c r="C1565" s="59">
        <v>149.73095238095235</v>
      </c>
    </row>
    <row r="1566" spans="2:3">
      <c r="B1566" s="64">
        <v>4.2</v>
      </c>
      <c r="C1566" s="59">
        <v>166.46190476190475</v>
      </c>
    </row>
    <row r="1567" spans="2:3">
      <c r="B1567" s="64">
        <v>4.2</v>
      </c>
      <c r="C1567" s="59">
        <v>450.18333333333334</v>
      </c>
    </row>
    <row r="1568" spans="2:3">
      <c r="B1568" s="64">
        <v>4.2</v>
      </c>
      <c r="C1568" s="59">
        <v>133</v>
      </c>
    </row>
    <row r="1569" spans="2:3">
      <c r="B1569" s="64">
        <v>4.2</v>
      </c>
      <c r="C1569" s="59">
        <v>330.2714285714286</v>
      </c>
    </row>
    <row r="1570" spans="2:3">
      <c r="B1570" s="64">
        <v>16.8</v>
      </c>
      <c r="C1570" s="59">
        <v>111.65416666666665</v>
      </c>
    </row>
    <row r="1571" spans="2:3">
      <c r="B1571" s="64">
        <v>4.2</v>
      </c>
      <c r="C1571" s="59">
        <v>317.72380952380951</v>
      </c>
    </row>
    <row r="1572" spans="2:3">
      <c r="B1572" s="64">
        <v>4.2</v>
      </c>
      <c r="C1572" s="59">
        <v>317.72380952380951</v>
      </c>
    </row>
    <row r="1573" spans="2:3">
      <c r="B1573" s="64">
        <v>4.2</v>
      </c>
      <c r="C1573" s="59">
        <v>425.08809523809521</v>
      </c>
    </row>
    <row r="1574" spans="2:3">
      <c r="B1574" s="64">
        <v>4.2</v>
      </c>
      <c r="C1574" s="59">
        <v>399.99285714285708</v>
      </c>
    </row>
    <row r="1575" spans="2:3">
      <c r="B1575" s="64">
        <v>21</v>
      </c>
      <c r="C1575" s="59">
        <v>99.361904761904768</v>
      </c>
    </row>
    <row r="1576" spans="2:3">
      <c r="B1576" s="64">
        <v>12.600000000000001</v>
      </c>
      <c r="C1576" s="59">
        <v>162.60873015873014</v>
      </c>
    </row>
    <row r="1577" spans="2:3">
      <c r="B1577" s="64">
        <v>8.4</v>
      </c>
      <c r="C1577" s="59">
        <v>193.72261904761905</v>
      </c>
    </row>
    <row r="1578" spans="2:3">
      <c r="B1578" s="64">
        <v>12.600000000000001</v>
      </c>
      <c r="C1578" s="59">
        <v>133.33095238095237</v>
      </c>
    </row>
    <row r="1579" spans="2:3">
      <c r="B1579" s="64">
        <v>12.600000000000001</v>
      </c>
      <c r="C1579" s="59">
        <v>150.0611111111111</v>
      </c>
    </row>
    <row r="1580" spans="2:3">
      <c r="B1580" s="64">
        <v>4.2</v>
      </c>
      <c r="C1580" s="59">
        <v>387.4452380952381</v>
      </c>
    </row>
    <row r="1581" spans="2:3">
      <c r="B1581" s="64">
        <v>21</v>
      </c>
      <c r="C1581" s="59">
        <v>96.015714285714282</v>
      </c>
    </row>
    <row r="1582" spans="2:3">
      <c r="B1582" s="64">
        <v>4.2</v>
      </c>
      <c r="C1582" s="59">
        <v>166.46190476190475</v>
      </c>
    </row>
    <row r="1583" spans="2:3">
      <c r="B1583" s="64">
        <v>16.8</v>
      </c>
      <c r="C1583" s="59">
        <v>75.077380952380949</v>
      </c>
    </row>
    <row r="1584" spans="2:3">
      <c r="B1584" s="64">
        <v>8.4</v>
      </c>
      <c r="C1584" s="59">
        <v>189.35714285714283</v>
      </c>
    </row>
    <row r="1585" spans="2:3">
      <c r="B1585" s="64">
        <v>4.2</v>
      </c>
      <c r="C1585" s="59">
        <v>380.46190476190475</v>
      </c>
    </row>
    <row r="1586" spans="2:3">
      <c r="B1586" s="64">
        <v>4.2</v>
      </c>
      <c r="C1586" s="59">
        <v>342.81904761904764</v>
      </c>
    </row>
    <row r="1587" spans="2:3">
      <c r="B1587" s="64">
        <v>4.2</v>
      </c>
      <c r="C1587" s="59">
        <v>342.81904761904764</v>
      </c>
    </row>
    <row r="1588" spans="2:3">
      <c r="B1588" s="64">
        <v>4.2</v>
      </c>
      <c r="C1588" s="59">
        <v>216.6547619047619</v>
      </c>
    </row>
    <row r="1589" spans="2:3">
      <c r="B1589" s="64">
        <v>8.4</v>
      </c>
      <c r="C1589" s="59">
        <v>164.26190476190479</v>
      </c>
    </row>
    <row r="1590" spans="2:3">
      <c r="B1590" s="64">
        <v>4.2</v>
      </c>
      <c r="C1590" s="59">
        <v>317.72380952380951</v>
      </c>
    </row>
    <row r="1591" spans="2:3">
      <c r="B1591" s="64">
        <v>12.600000000000001</v>
      </c>
      <c r="C1591" s="59">
        <v>72.218253968253961</v>
      </c>
    </row>
    <row r="1592" spans="2:3">
      <c r="B1592" s="64">
        <v>4.2</v>
      </c>
      <c r="C1592" s="59">
        <v>330.2714285714286</v>
      </c>
    </row>
    <row r="1593" spans="2:3">
      <c r="B1593" s="64">
        <v>4.2</v>
      </c>
      <c r="C1593" s="59">
        <v>367.91428571428571</v>
      </c>
    </row>
    <row r="1594" spans="2:3">
      <c r="B1594" s="64">
        <v>4.2</v>
      </c>
      <c r="C1594" s="59">
        <v>166.46190476190475</v>
      </c>
    </row>
    <row r="1595" spans="2:3">
      <c r="B1595" s="64">
        <v>4.2</v>
      </c>
      <c r="C1595" s="59">
        <v>149.73095238095235</v>
      </c>
    </row>
    <row r="1596" spans="2:3">
      <c r="B1596" s="64">
        <v>4.2</v>
      </c>
      <c r="C1596" s="59">
        <v>199.92380952380952</v>
      </c>
    </row>
    <row r="1597" spans="2:3">
      <c r="B1597" s="64">
        <v>4.2</v>
      </c>
      <c r="C1597" s="59">
        <v>330.2714285714286</v>
      </c>
    </row>
    <row r="1598" spans="2:3">
      <c r="B1598" s="64">
        <v>21</v>
      </c>
      <c r="C1598" s="59">
        <v>63.408095238095235</v>
      </c>
    </row>
    <row r="1599" spans="2:3">
      <c r="B1599" s="64">
        <v>8.4</v>
      </c>
      <c r="C1599" s="59">
        <v>227</v>
      </c>
    </row>
    <row r="1600" spans="2:3">
      <c r="B1600" s="64">
        <v>16.8</v>
      </c>
      <c r="C1600" s="59">
        <v>87.625595238095244</v>
      </c>
    </row>
    <row r="1601" spans="2:3">
      <c r="B1601" s="64">
        <v>4.2</v>
      </c>
      <c r="C1601" s="59">
        <v>430.65238095238095</v>
      </c>
    </row>
    <row r="1602" spans="2:3">
      <c r="B1602" s="64">
        <v>4.2</v>
      </c>
      <c r="C1602" s="59">
        <v>430.65238095238095</v>
      </c>
    </row>
    <row r="1603" spans="2:3">
      <c r="B1603" s="64">
        <v>4.2</v>
      </c>
      <c r="C1603" s="59">
        <v>355.36666666666662</v>
      </c>
    </row>
    <row r="1604" spans="2:3">
      <c r="B1604" s="64">
        <v>4.2</v>
      </c>
      <c r="C1604" s="59">
        <v>380.46190476190475</v>
      </c>
    </row>
    <row r="1605" spans="2:3">
      <c r="B1605" s="64">
        <v>4.2</v>
      </c>
      <c r="C1605" s="59">
        <v>380.46190476190475</v>
      </c>
    </row>
    <row r="1606" spans="2:3">
      <c r="B1606" s="64">
        <v>8.4</v>
      </c>
      <c r="C1606" s="59">
        <v>195.63095238095238</v>
      </c>
    </row>
    <row r="1607" spans="2:3">
      <c r="B1607" s="64">
        <v>12.600000000000001</v>
      </c>
      <c r="C1607" s="59">
        <v>116.63095238095237</v>
      </c>
    </row>
    <row r="1608" spans="2:3">
      <c r="B1608" s="64">
        <v>4.2</v>
      </c>
      <c r="C1608" s="59">
        <v>367.91428571428571</v>
      </c>
    </row>
    <row r="1609" spans="2:3">
      <c r="B1609" s="64">
        <v>4.2</v>
      </c>
      <c r="C1609" s="59">
        <v>330.2714285714286</v>
      </c>
    </row>
    <row r="1610" spans="2:3">
      <c r="B1610" s="64">
        <v>4.2</v>
      </c>
      <c r="C1610" s="59">
        <v>367.91428571428571</v>
      </c>
    </row>
    <row r="1611" spans="2:3">
      <c r="B1611" s="64">
        <v>8.4</v>
      </c>
      <c r="C1611" s="59">
        <v>214.45238095238096</v>
      </c>
    </row>
    <row r="1612" spans="2:3">
      <c r="B1612" s="64">
        <v>8.4</v>
      </c>
      <c r="C1612" s="59">
        <v>220.72619047619045</v>
      </c>
    </row>
    <row r="1613" spans="2:3">
      <c r="B1613" s="64">
        <v>4.2</v>
      </c>
      <c r="C1613" s="59">
        <v>430.65238095238095</v>
      </c>
    </row>
    <row r="1614" spans="2:3">
      <c r="B1614" s="64">
        <v>4.2</v>
      </c>
      <c r="C1614" s="59">
        <v>418.10476190476186</v>
      </c>
    </row>
    <row r="1615" spans="2:3">
      <c r="B1615" s="64">
        <v>8.4</v>
      </c>
      <c r="C1615" s="59">
        <v>208.17857142857142</v>
      </c>
    </row>
    <row r="1616" spans="2:3">
      <c r="B1616" s="64">
        <v>37.800000000000004</v>
      </c>
      <c r="C1616" s="59">
        <v>47.464814814814808</v>
      </c>
    </row>
    <row r="1617" spans="2:3">
      <c r="B1617" s="64">
        <v>8.4</v>
      </c>
      <c r="C1617" s="59">
        <v>189.35714285714283</v>
      </c>
    </row>
    <row r="1618" spans="2:3">
      <c r="B1618" s="64">
        <v>4.2</v>
      </c>
      <c r="C1618" s="59">
        <v>380.46190476190475</v>
      </c>
    </row>
    <row r="1619" spans="2:3">
      <c r="B1619" s="64">
        <v>4.2</v>
      </c>
      <c r="C1619" s="59">
        <v>405.55714285714282</v>
      </c>
    </row>
    <row r="1620" spans="2:3">
      <c r="B1620" s="64">
        <v>12.600000000000001</v>
      </c>
      <c r="C1620" s="59">
        <v>175.15634920634918</v>
      </c>
    </row>
    <row r="1621" spans="2:3">
      <c r="B1621" s="64">
        <v>4.2</v>
      </c>
      <c r="C1621" s="59">
        <v>380.46190476190475</v>
      </c>
    </row>
    <row r="1622" spans="2:3">
      <c r="B1622" s="64">
        <v>42</v>
      </c>
      <c r="C1622" s="59">
        <v>42.718333333333341</v>
      </c>
    </row>
    <row r="1623" spans="2:3">
      <c r="B1623" s="64">
        <v>4.2</v>
      </c>
      <c r="C1623" s="59">
        <v>342.81904761904764</v>
      </c>
    </row>
    <row r="1624" spans="2:3">
      <c r="B1624" s="64">
        <v>12.600000000000001</v>
      </c>
      <c r="C1624" s="59">
        <v>116.63095238095237</v>
      </c>
    </row>
    <row r="1625" spans="2:3">
      <c r="B1625" s="64">
        <v>4.2</v>
      </c>
      <c r="C1625" s="59">
        <v>330.2714285714286</v>
      </c>
    </row>
    <row r="1626" spans="2:3">
      <c r="B1626" s="64">
        <v>25.200000000000003</v>
      </c>
      <c r="C1626" s="59">
        <v>52.576190476190469</v>
      </c>
    </row>
    <row r="1627" spans="2:3">
      <c r="B1627" s="64">
        <v>12.600000000000001</v>
      </c>
      <c r="C1627" s="59">
        <v>145.87857142857141</v>
      </c>
    </row>
    <row r="1628" spans="2:3">
      <c r="B1628" s="64">
        <v>8.4</v>
      </c>
      <c r="C1628" s="59">
        <v>99.961904761904762</v>
      </c>
    </row>
    <row r="1629" spans="2:3">
      <c r="B1629" s="64">
        <v>4.2</v>
      </c>
      <c r="C1629" s="59">
        <v>183.19285714285712</v>
      </c>
    </row>
    <row r="1630" spans="2:3">
      <c r="B1630" s="64">
        <v>12.600000000000001</v>
      </c>
      <c r="C1630" s="59">
        <v>66.641269841269832</v>
      </c>
    </row>
    <row r="1631" spans="2:3">
      <c r="B1631" s="64">
        <v>4.2</v>
      </c>
      <c r="C1631" s="59">
        <v>166.46190476190475</v>
      </c>
    </row>
    <row r="1632" spans="2:3">
      <c r="B1632" s="64">
        <v>8.4</v>
      </c>
      <c r="C1632" s="59">
        <v>91.596428571428561</v>
      </c>
    </row>
    <row r="1633" spans="2:3">
      <c r="B1633" s="64">
        <v>12.600000000000001</v>
      </c>
      <c r="C1633" s="59">
        <v>72.218253968253961</v>
      </c>
    </row>
    <row r="1634" spans="2:3">
      <c r="B1634" s="64">
        <v>8.4</v>
      </c>
      <c r="C1634" s="59">
        <v>83.230952380952374</v>
      </c>
    </row>
    <row r="1635" spans="2:3">
      <c r="B1635" s="64">
        <v>4.2</v>
      </c>
      <c r="C1635" s="59">
        <v>393.00952380952378</v>
      </c>
    </row>
    <row r="1636" spans="2:3">
      <c r="B1636" s="64">
        <v>12.600000000000001</v>
      </c>
      <c r="C1636" s="59">
        <v>145.90873015873015</v>
      </c>
    </row>
    <row r="1637" spans="2:3">
      <c r="B1637" s="64">
        <v>4.2</v>
      </c>
      <c r="C1637" s="59">
        <v>405.55714285714282</v>
      </c>
    </row>
    <row r="1638" spans="2:3">
      <c r="B1638" s="64">
        <v>21</v>
      </c>
      <c r="C1638" s="59">
        <v>60.061904761904763</v>
      </c>
    </row>
    <row r="1639" spans="2:3">
      <c r="B1639" s="64">
        <v>12.600000000000001</v>
      </c>
      <c r="C1639" s="59">
        <v>112.44841269841268</v>
      </c>
    </row>
    <row r="1640" spans="2:3">
      <c r="B1640" s="64">
        <v>4.2</v>
      </c>
      <c r="C1640" s="59">
        <v>342.81904761904764</v>
      </c>
    </row>
    <row r="1641" spans="2:3">
      <c r="B1641" s="64">
        <v>12.600000000000001</v>
      </c>
      <c r="C1641" s="59">
        <v>116.63095238095237</v>
      </c>
    </row>
    <row r="1642" spans="2:3">
      <c r="B1642" s="64">
        <v>4.2</v>
      </c>
      <c r="C1642" s="59">
        <v>330.2714285714286</v>
      </c>
    </row>
    <row r="1643" spans="2:3">
      <c r="B1643" s="64">
        <v>4.2</v>
      </c>
      <c r="C1643" s="59">
        <v>216.6547619047619</v>
      </c>
    </row>
    <row r="1644" spans="2:3">
      <c r="B1644" s="64">
        <v>4.2</v>
      </c>
      <c r="C1644" s="59">
        <v>199.92380952380952</v>
      </c>
    </row>
    <row r="1645" spans="2:3">
      <c r="B1645" s="64">
        <v>8.4</v>
      </c>
      <c r="C1645" s="59">
        <v>74.865476190476173</v>
      </c>
    </row>
    <row r="1646" spans="2:3">
      <c r="B1646" s="64">
        <v>8.4</v>
      </c>
      <c r="C1646" s="59">
        <v>83.230952380952374</v>
      </c>
    </row>
    <row r="1647" spans="2:3">
      <c r="B1647" s="64">
        <v>4.2</v>
      </c>
      <c r="C1647" s="59">
        <v>116.26904761904763</v>
      </c>
    </row>
    <row r="1648" spans="2:3">
      <c r="B1648" s="64">
        <v>4.2</v>
      </c>
      <c r="C1648" s="59">
        <v>216.6547619047619</v>
      </c>
    </row>
    <row r="1649" spans="2:3">
      <c r="B1649" s="64">
        <v>8.4</v>
      </c>
      <c r="C1649" s="59">
        <v>83.230952380952374</v>
      </c>
    </row>
    <row r="1650" spans="2:3">
      <c r="B1650" s="64">
        <v>4.2</v>
      </c>
      <c r="C1650" s="59">
        <v>133</v>
      </c>
    </row>
    <row r="1651" spans="2:3">
      <c r="B1651" s="64">
        <v>4.2</v>
      </c>
      <c r="C1651" s="59">
        <v>166.46190476190475</v>
      </c>
    </row>
    <row r="1652" spans="2:3">
      <c r="B1652" s="64">
        <v>4.2</v>
      </c>
      <c r="C1652" s="59">
        <v>199.92380952380952</v>
      </c>
    </row>
    <row r="1653" spans="2:3">
      <c r="B1653" s="64">
        <v>4.2</v>
      </c>
      <c r="C1653" s="59">
        <v>317.72380952380951</v>
      </c>
    </row>
    <row r="1654" spans="2:3">
      <c r="B1654" s="64">
        <v>8.4</v>
      </c>
      <c r="C1654" s="59">
        <v>108.32738095238095</v>
      </c>
    </row>
    <row r="1655" spans="2:3">
      <c r="B1655" s="64">
        <v>4.2</v>
      </c>
      <c r="C1655" s="59">
        <v>149.73095238095235</v>
      </c>
    </row>
    <row r="1656" spans="2:3">
      <c r="B1656" s="64">
        <v>21</v>
      </c>
      <c r="C1656" s="59">
        <v>36.638571428571431</v>
      </c>
    </row>
    <row r="1657" spans="2:3">
      <c r="B1657" s="64">
        <v>16.8</v>
      </c>
      <c r="C1657" s="59">
        <v>54.163690476190474</v>
      </c>
    </row>
    <row r="1658" spans="2:3">
      <c r="B1658" s="64">
        <v>16.8</v>
      </c>
      <c r="C1658" s="59">
        <v>58.346428571428568</v>
      </c>
    </row>
    <row r="1659" spans="2:3">
      <c r="B1659" s="64">
        <v>4.2</v>
      </c>
      <c r="C1659" s="59">
        <v>216.6547619047619</v>
      </c>
    </row>
    <row r="1660" spans="2:3">
      <c r="B1660" s="64">
        <v>8.4</v>
      </c>
      <c r="C1660" s="59">
        <v>170.53571428571428</v>
      </c>
    </row>
    <row r="1661" spans="2:3">
      <c r="B1661" s="64">
        <v>8.4</v>
      </c>
      <c r="C1661" s="59">
        <v>91.596428571428561</v>
      </c>
    </row>
    <row r="1662" spans="2:3">
      <c r="B1662" s="64">
        <v>8.4</v>
      </c>
      <c r="C1662" s="59">
        <v>170.53571428571428</v>
      </c>
    </row>
    <row r="1663" spans="2:3">
      <c r="B1663" s="64">
        <v>8.4</v>
      </c>
      <c r="C1663" s="59">
        <v>164.26190476190479</v>
      </c>
    </row>
    <row r="1664" spans="2:3">
      <c r="B1664" s="64">
        <v>4.2</v>
      </c>
      <c r="C1664" s="59">
        <v>330.2714285714286</v>
      </c>
    </row>
    <row r="1665" spans="2:3">
      <c r="B1665" s="64">
        <v>4.2</v>
      </c>
      <c r="C1665" s="59">
        <v>317.72380952380951</v>
      </c>
    </row>
    <row r="1666" spans="2:3">
      <c r="B1666" s="64">
        <v>4.2</v>
      </c>
      <c r="C1666" s="59">
        <v>133</v>
      </c>
    </row>
    <row r="1667" spans="2:3">
      <c r="B1667" s="64">
        <v>4.2</v>
      </c>
      <c r="C1667" s="59">
        <v>199.92380952380952</v>
      </c>
    </row>
    <row r="1668" spans="2:3">
      <c r="B1668" s="64">
        <v>4.2</v>
      </c>
      <c r="C1668" s="59">
        <v>116.26904761904763</v>
      </c>
    </row>
    <row r="1669" spans="2:3">
      <c r="B1669" s="64">
        <v>12.600000000000001</v>
      </c>
      <c r="C1669" s="59">
        <v>141.69603174603171</v>
      </c>
    </row>
    <row r="1670" spans="2:3">
      <c r="B1670" s="64">
        <v>4.2</v>
      </c>
      <c r="C1670" s="59">
        <v>374.89761904761906</v>
      </c>
    </row>
    <row r="1671" spans="2:3">
      <c r="B1671" s="64">
        <v>4.2</v>
      </c>
      <c r="C1671" s="59">
        <v>149.73095238095235</v>
      </c>
    </row>
    <row r="1672" spans="2:3">
      <c r="B1672" s="64">
        <v>4.2</v>
      </c>
      <c r="C1672" s="59">
        <v>149.73095238095235</v>
      </c>
    </row>
    <row r="1673" spans="2:3">
      <c r="B1673" s="64">
        <v>4.2</v>
      </c>
      <c r="C1673" s="59">
        <v>430.65238095238095</v>
      </c>
    </row>
    <row r="1674" spans="2:3">
      <c r="B1674" s="64">
        <v>16.8</v>
      </c>
      <c r="C1674" s="59">
        <v>79.260119047619042</v>
      </c>
    </row>
    <row r="1675" spans="2:3">
      <c r="B1675" s="64">
        <v>16.8</v>
      </c>
      <c r="C1675" s="59">
        <v>45.79821428571428</v>
      </c>
    </row>
    <row r="1676" spans="2:3">
      <c r="B1676" s="64">
        <v>12.600000000000001</v>
      </c>
      <c r="C1676" s="59">
        <v>72.218253968253961</v>
      </c>
    </row>
    <row r="1677" spans="2:3">
      <c r="B1677" s="64">
        <v>46.2</v>
      </c>
      <c r="C1677" s="59">
        <v>47.258008658008656</v>
      </c>
    </row>
    <row r="1678" spans="2:3">
      <c r="B1678" s="64">
        <v>29.400000000000006</v>
      </c>
      <c r="C1678" s="59">
        <v>48.086734693877546</v>
      </c>
    </row>
    <row r="1679" spans="2:3">
      <c r="B1679" s="64">
        <v>12.600000000000001</v>
      </c>
      <c r="C1679" s="59">
        <v>120.81349206349205</v>
      </c>
    </row>
    <row r="1680" spans="2:3">
      <c r="B1680" s="64">
        <v>4.2</v>
      </c>
      <c r="C1680" s="59">
        <v>500.37380952380948</v>
      </c>
    </row>
    <row r="1681" spans="2:3">
      <c r="B1681" s="64">
        <v>4.2</v>
      </c>
      <c r="C1681" s="59">
        <v>342.81904761904764</v>
      </c>
    </row>
    <row r="1682" spans="2:3">
      <c r="B1682" s="64">
        <v>16.8</v>
      </c>
      <c r="C1682" s="59">
        <v>49.980952380952381</v>
      </c>
    </row>
    <row r="1683" spans="2:3">
      <c r="B1683" s="64">
        <v>21</v>
      </c>
      <c r="C1683" s="59">
        <v>50.023333333333333</v>
      </c>
    </row>
    <row r="1684" spans="2:3">
      <c r="B1684" s="64">
        <v>21</v>
      </c>
      <c r="C1684" s="59">
        <v>86.83142857142856</v>
      </c>
    </row>
    <row r="1685" spans="2:3">
      <c r="B1685" s="64">
        <v>4.2</v>
      </c>
      <c r="C1685" s="59">
        <v>455.74761904761908</v>
      </c>
    </row>
    <row r="1686" spans="2:3">
      <c r="B1686" s="64">
        <v>8.4</v>
      </c>
      <c r="C1686" s="59">
        <v>220.72619047619045</v>
      </c>
    </row>
    <row r="1687" spans="2:3">
      <c r="B1687" s="64">
        <v>4.2</v>
      </c>
      <c r="C1687" s="59">
        <v>443.2</v>
      </c>
    </row>
    <row r="1688" spans="2:3">
      <c r="B1688" s="64">
        <v>4.2</v>
      </c>
      <c r="C1688" s="59">
        <v>418.10476190476186</v>
      </c>
    </row>
    <row r="1689" spans="2:3">
      <c r="B1689" s="64">
        <v>4.2</v>
      </c>
      <c r="C1689" s="59">
        <v>405.55714285714282</v>
      </c>
    </row>
    <row r="1690" spans="2:3">
      <c r="B1690" s="64">
        <v>21</v>
      </c>
      <c r="C1690" s="59">
        <v>76.792857142857144</v>
      </c>
    </row>
    <row r="1691" spans="2:3">
      <c r="B1691" s="64">
        <v>4.2</v>
      </c>
      <c r="C1691" s="59">
        <v>443.2</v>
      </c>
    </row>
    <row r="1692" spans="2:3">
      <c r="B1692" s="64">
        <v>4.2</v>
      </c>
      <c r="C1692" s="59">
        <v>430.65238095238095</v>
      </c>
    </row>
    <row r="1693" spans="2:3">
      <c r="B1693" s="64">
        <v>4.2</v>
      </c>
      <c r="C1693" s="59">
        <v>500.37380952380948</v>
      </c>
    </row>
    <row r="1694" spans="2:3">
      <c r="B1694" s="64">
        <v>4.2</v>
      </c>
      <c r="C1694" s="59">
        <v>638.39761904761906</v>
      </c>
    </row>
    <row r="1695" spans="2:3">
      <c r="B1695" s="64">
        <v>4.2</v>
      </c>
      <c r="C1695" s="59">
        <v>468.29523809523806</v>
      </c>
    </row>
    <row r="1696" spans="2:3">
      <c r="B1696" s="64">
        <v>4.2</v>
      </c>
      <c r="C1696" s="59">
        <v>638.39761904761906</v>
      </c>
    </row>
    <row r="1697" spans="2:3">
      <c r="B1697" s="64">
        <v>4.2</v>
      </c>
      <c r="C1697" s="59">
        <v>638.39761904761906</v>
      </c>
    </row>
    <row r="1698" spans="2:3">
      <c r="B1698" s="64">
        <v>4.2</v>
      </c>
      <c r="C1698" s="59">
        <v>443.2</v>
      </c>
    </row>
    <row r="1699" spans="2:3">
      <c r="B1699" s="64">
        <v>4.2</v>
      </c>
      <c r="C1699" s="59">
        <v>713.68333333333328</v>
      </c>
    </row>
    <row r="1700" spans="2:3">
      <c r="B1700" s="64">
        <v>21</v>
      </c>
      <c r="C1700" s="59">
        <v>162.93952380952382</v>
      </c>
    </row>
    <row r="1701" spans="2:3">
      <c r="B1701" s="64">
        <v>16.8</v>
      </c>
      <c r="C1701" s="59">
        <v>212.03988095238094</v>
      </c>
    </row>
    <row r="1702" spans="2:3">
      <c r="B1702" s="64">
        <v>8.4</v>
      </c>
      <c r="C1702" s="59">
        <v>183.08333333333331</v>
      </c>
    </row>
    <row r="1703" spans="2:3">
      <c r="B1703" s="64">
        <v>16.8</v>
      </c>
      <c r="C1703" s="59">
        <v>66.711904761904762</v>
      </c>
    </row>
    <row r="1704" spans="2:3">
      <c r="B1704" s="64">
        <v>29.400000000000006</v>
      </c>
      <c r="C1704" s="59">
        <v>42.043877551020394</v>
      </c>
    </row>
    <row r="1705" spans="2:3">
      <c r="B1705" s="64">
        <v>25.200000000000003</v>
      </c>
      <c r="C1705" s="59">
        <v>123.35873015873015</v>
      </c>
    </row>
    <row r="1706" spans="2:3">
      <c r="B1706" s="64">
        <v>50.400000000000006</v>
      </c>
      <c r="C1706" s="59">
        <v>43.319841269841262</v>
      </c>
    </row>
    <row r="1707" spans="2:3">
      <c r="B1707" s="64">
        <v>16.8</v>
      </c>
      <c r="C1707" s="59">
        <v>132.56785714285712</v>
      </c>
    </row>
    <row r="1708" spans="2:3">
      <c r="B1708" s="64">
        <v>4.2</v>
      </c>
      <c r="C1708" s="59">
        <v>317.72380952380951</v>
      </c>
    </row>
    <row r="1709" spans="2:3">
      <c r="B1709" s="64">
        <v>21</v>
      </c>
      <c r="C1709" s="59">
        <v>56.715714285714284</v>
      </c>
    </row>
    <row r="1710" spans="2:3">
      <c r="B1710" s="64">
        <v>4.2</v>
      </c>
      <c r="C1710" s="59">
        <v>355.36666666666662</v>
      </c>
    </row>
    <row r="1711" spans="2:3">
      <c r="B1711" s="64">
        <v>4.2</v>
      </c>
      <c r="C1711" s="59">
        <v>399.99285714285708</v>
      </c>
    </row>
    <row r="1712" spans="2:3">
      <c r="B1712" s="64">
        <v>12.600000000000001</v>
      </c>
      <c r="C1712" s="59">
        <v>61.06428571428571</v>
      </c>
    </row>
    <row r="1713" spans="2:3">
      <c r="B1713" s="64">
        <v>4.2</v>
      </c>
      <c r="C1713" s="59">
        <v>149.73095238095235</v>
      </c>
    </row>
    <row r="1714" spans="2:3">
      <c r="B1714" s="64">
        <v>4.2</v>
      </c>
      <c r="C1714" s="59">
        <v>468.29523809523806</v>
      </c>
    </row>
    <row r="1715" spans="2:3">
      <c r="B1715" s="64">
        <v>4.2</v>
      </c>
      <c r="C1715" s="59">
        <v>216.6547619047619</v>
      </c>
    </row>
    <row r="1716" spans="2:3">
      <c r="B1716" s="64">
        <v>4.2</v>
      </c>
      <c r="C1716" s="59">
        <v>387.4452380952381</v>
      </c>
    </row>
    <row r="1717" spans="2:3">
      <c r="B1717" s="64">
        <v>21</v>
      </c>
      <c r="C1717" s="59">
        <v>73.851904761904763</v>
      </c>
    </row>
    <row r="1718" spans="2:3">
      <c r="B1718" s="64">
        <v>4.2</v>
      </c>
      <c r="C1718" s="59">
        <v>387.4452380952381</v>
      </c>
    </row>
    <row r="1719" spans="2:3">
      <c r="B1719" s="64">
        <v>4.2</v>
      </c>
      <c r="C1719" s="59">
        <v>319.06666666666661</v>
      </c>
    </row>
    <row r="1720" spans="2:3">
      <c r="B1720" s="64">
        <v>4.2</v>
      </c>
      <c r="C1720" s="59">
        <v>487.82619047619045</v>
      </c>
    </row>
    <row r="1721" spans="2:3">
      <c r="B1721" s="64">
        <v>8.4</v>
      </c>
      <c r="C1721" s="59">
        <v>231.36547619047619</v>
      </c>
    </row>
    <row r="1722" spans="2:3">
      <c r="B1722" s="64">
        <v>4.2</v>
      </c>
      <c r="C1722" s="59">
        <v>342.81904761904764</v>
      </c>
    </row>
    <row r="1723" spans="2:3">
      <c r="B1723" s="64">
        <v>4.2</v>
      </c>
      <c r="C1723" s="59">
        <v>216.6547619047619</v>
      </c>
    </row>
    <row r="1724" spans="2:3">
      <c r="B1724" s="64">
        <v>4.2</v>
      </c>
      <c r="C1724" s="59">
        <v>199.92380952380952</v>
      </c>
    </row>
    <row r="1725" spans="2:3">
      <c r="B1725" s="64">
        <v>21</v>
      </c>
      <c r="C1725" s="59">
        <v>56.715714285714284</v>
      </c>
    </row>
    <row r="1726" spans="2:3">
      <c r="B1726" s="64">
        <v>4.2</v>
      </c>
      <c r="C1726" s="59">
        <v>412.54047619047617</v>
      </c>
    </row>
    <row r="1727" spans="2:3">
      <c r="B1727" s="64">
        <v>4.2</v>
      </c>
      <c r="C1727" s="59">
        <v>500.37380952380948</v>
      </c>
    </row>
    <row r="1728" spans="2:3">
      <c r="B1728" s="64">
        <v>4.2</v>
      </c>
      <c r="C1728" s="59">
        <v>133</v>
      </c>
    </row>
    <row r="1729" spans="2:3">
      <c r="B1729" s="64">
        <v>4.2</v>
      </c>
      <c r="C1729" s="59">
        <v>116.26904761904763</v>
      </c>
    </row>
    <row r="1730" spans="2:3">
      <c r="B1730" s="64">
        <v>4.2</v>
      </c>
      <c r="C1730" s="59">
        <v>199.92380952380952</v>
      </c>
    </row>
    <row r="1731" spans="2:3">
      <c r="B1731" s="64">
        <v>4.2</v>
      </c>
      <c r="C1731" s="59">
        <v>319.06666666666661</v>
      </c>
    </row>
    <row r="1732" spans="2:3">
      <c r="B1732" s="64">
        <v>4.2</v>
      </c>
      <c r="C1732" s="59">
        <v>149.73095238095235</v>
      </c>
    </row>
    <row r="1733" spans="2:3">
      <c r="B1733" s="64">
        <v>4.2</v>
      </c>
      <c r="C1733" s="59">
        <v>133</v>
      </c>
    </row>
    <row r="1734" spans="2:3">
      <c r="B1734" s="64">
        <v>4.2</v>
      </c>
      <c r="C1734" s="59">
        <v>374.89761904761906</v>
      </c>
    </row>
    <row r="1735" spans="2:3">
      <c r="B1735" s="64">
        <v>4.2</v>
      </c>
      <c r="C1735" s="59">
        <v>374.89761904761906</v>
      </c>
    </row>
    <row r="1736" spans="2:3">
      <c r="B1736" s="64">
        <v>4.2</v>
      </c>
      <c r="C1736" s="59">
        <v>412.54047619047617</v>
      </c>
    </row>
    <row r="1737" spans="2:3">
      <c r="B1737" s="64">
        <v>4.2</v>
      </c>
      <c r="C1737" s="59">
        <v>387.4452380952381</v>
      </c>
    </row>
    <row r="1738" spans="2:3">
      <c r="B1738" s="64">
        <v>4.2</v>
      </c>
      <c r="C1738" s="59">
        <v>412.54047619047617</v>
      </c>
    </row>
    <row r="1739" spans="2:3">
      <c r="B1739" s="64">
        <v>4.2</v>
      </c>
      <c r="C1739" s="59">
        <v>199.92380952380952</v>
      </c>
    </row>
    <row r="1740" spans="2:3">
      <c r="B1740" s="64">
        <v>8.4</v>
      </c>
      <c r="C1740" s="59">
        <v>108.32738095238095</v>
      </c>
    </row>
    <row r="1741" spans="2:3">
      <c r="B1741" s="64">
        <v>4.2</v>
      </c>
      <c r="C1741" s="59">
        <v>374.89761904761906</v>
      </c>
    </row>
    <row r="1742" spans="2:3">
      <c r="B1742" s="64">
        <v>8.4</v>
      </c>
      <c r="C1742" s="59">
        <v>199.99642857142854</v>
      </c>
    </row>
    <row r="1743" spans="2:3">
      <c r="B1743" s="64">
        <v>4.2</v>
      </c>
      <c r="C1743" s="59">
        <v>319.06666666666661</v>
      </c>
    </row>
    <row r="1744" spans="2:3">
      <c r="B1744" s="64">
        <v>4.2</v>
      </c>
      <c r="C1744" s="59">
        <v>319.06666666666661</v>
      </c>
    </row>
    <row r="1745" spans="2:3">
      <c r="B1745" s="64">
        <v>4.2</v>
      </c>
      <c r="C1745" s="59">
        <v>149.73095238095235</v>
      </c>
    </row>
    <row r="1746" spans="2:3">
      <c r="B1746" s="64">
        <v>4.2</v>
      </c>
      <c r="C1746" s="59">
        <v>116.26904761904763</v>
      </c>
    </row>
    <row r="1747" spans="2:3">
      <c r="B1747" s="64">
        <v>8.4</v>
      </c>
      <c r="C1747" s="59">
        <v>212.5440476190476</v>
      </c>
    </row>
    <row r="1748" spans="2:3">
      <c r="B1748" s="64">
        <v>4.2</v>
      </c>
      <c r="C1748" s="59">
        <v>166.46190476190475</v>
      </c>
    </row>
    <row r="1749" spans="2:3">
      <c r="B1749" s="64">
        <v>4.2</v>
      </c>
      <c r="C1749" s="59">
        <v>450.18333333333334</v>
      </c>
    </row>
    <row r="1750" spans="2:3">
      <c r="B1750" s="64">
        <v>4.2</v>
      </c>
      <c r="C1750" s="59">
        <v>133</v>
      </c>
    </row>
    <row r="1751" spans="2:3">
      <c r="B1751" s="64">
        <v>4.2</v>
      </c>
      <c r="C1751" s="59">
        <v>116.26904761904763</v>
      </c>
    </row>
    <row r="1752" spans="2:3">
      <c r="B1752" s="64">
        <v>4.2</v>
      </c>
      <c r="C1752" s="59">
        <v>399.99285714285708</v>
      </c>
    </row>
    <row r="1753" spans="2:3">
      <c r="B1753" s="64">
        <v>4.2</v>
      </c>
      <c r="C1753" s="59">
        <v>149.73095238095235</v>
      </c>
    </row>
    <row r="1754" spans="2:3">
      <c r="B1754" s="64">
        <v>4.2</v>
      </c>
      <c r="C1754" s="59">
        <v>133</v>
      </c>
    </row>
    <row r="1755" spans="2:3">
      <c r="B1755" s="64">
        <v>4.2</v>
      </c>
      <c r="C1755" s="59">
        <v>319.06666666666661</v>
      </c>
    </row>
    <row r="1756" spans="2:3">
      <c r="B1756" s="64">
        <v>4.2</v>
      </c>
      <c r="C1756" s="59">
        <v>133</v>
      </c>
    </row>
    <row r="1757" spans="2:3">
      <c r="B1757" s="64">
        <v>4.2</v>
      </c>
      <c r="C1757" s="59">
        <v>399.99285714285708</v>
      </c>
    </row>
    <row r="1758" spans="2:3">
      <c r="B1758" s="64">
        <v>8.4</v>
      </c>
      <c r="C1758" s="59">
        <v>218.81785714285712</v>
      </c>
    </row>
    <row r="1759" spans="2:3">
      <c r="B1759" s="64">
        <v>4.2</v>
      </c>
      <c r="C1759" s="59">
        <v>425.08809523809521</v>
      </c>
    </row>
    <row r="1760" spans="2:3">
      <c r="B1760" s="64">
        <v>4.2</v>
      </c>
      <c r="C1760" s="59">
        <v>450.18333333333334</v>
      </c>
    </row>
    <row r="1761" spans="2:3">
      <c r="B1761" s="64">
        <v>8.4</v>
      </c>
      <c r="C1761" s="59">
        <v>99.961904761904762</v>
      </c>
    </row>
    <row r="1762" spans="2:3">
      <c r="B1762" s="64">
        <v>4.2</v>
      </c>
      <c r="C1762" s="59">
        <v>199.92380952380952</v>
      </c>
    </row>
    <row r="1763" spans="2:3">
      <c r="B1763" s="64">
        <v>54.6</v>
      </c>
      <c r="C1763" s="59">
        <v>47.709523809523809</v>
      </c>
    </row>
    <row r="1764" spans="2:3">
      <c r="B1764" s="64">
        <v>4.2</v>
      </c>
      <c r="C1764" s="59">
        <v>183.19285714285712</v>
      </c>
    </row>
    <row r="1765" spans="2:3">
      <c r="B1765" s="64">
        <v>4.2</v>
      </c>
      <c r="C1765" s="59">
        <v>399.99285714285708</v>
      </c>
    </row>
    <row r="1766" spans="2:3">
      <c r="B1766" s="64">
        <v>4.2</v>
      </c>
      <c r="C1766" s="59">
        <v>425.08809523809521</v>
      </c>
    </row>
    <row r="1767" spans="2:3">
      <c r="B1767" s="64">
        <v>8.4</v>
      </c>
      <c r="C1767" s="59">
        <v>199.99642857142854</v>
      </c>
    </row>
    <row r="1768" spans="2:3">
      <c r="B1768" s="64">
        <v>4.2</v>
      </c>
      <c r="C1768" s="59">
        <v>462.73095238095237</v>
      </c>
    </row>
    <row r="1769" spans="2:3">
      <c r="B1769" s="64">
        <v>16.8</v>
      </c>
      <c r="C1769" s="59">
        <v>115.83690476190476</v>
      </c>
    </row>
    <row r="1770" spans="2:3">
      <c r="B1770" s="64">
        <v>8.4</v>
      </c>
      <c r="C1770" s="59">
        <v>206.27023809523808</v>
      </c>
    </row>
    <row r="1771" spans="2:3">
      <c r="B1771" s="64">
        <v>16.8</v>
      </c>
      <c r="C1771" s="59">
        <v>120.01964285714286</v>
      </c>
    </row>
    <row r="1772" spans="2:3">
      <c r="B1772" s="64">
        <v>4.2</v>
      </c>
      <c r="C1772" s="59">
        <v>437.63571428571424</v>
      </c>
    </row>
    <row r="1773" spans="2:3">
      <c r="B1773" s="64">
        <v>21</v>
      </c>
      <c r="C1773" s="59">
        <v>39.984761904761903</v>
      </c>
    </row>
    <row r="1774" spans="2:3">
      <c r="B1774" s="64">
        <v>4.2</v>
      </c>
      <c r="C1774" s="59">
        <v>437.63571428571424</v>
      </c>
    </row>
    <row r="1775" spans="2:3">
      <c r="B1775" s="64">
        <v>4.2</v>
      </c>
      <c r="C1775" s="59">
        <v>199.92380952380952</v>
      </c>
    </row>
    <row r="1776" spans="2:3">
      <c r="B1776" s="64">
        <v>4.2</v>
      </c>
      <c r="C1776" s="59">
        <v>166.46190476190475</v>
      </c>
    </row>
    <row r="1777" spans="2:3">
      <c r="B1777" s="64">
        <v>4.2</v>
      </c>
      <c r="C1777" s="59">
        <v>216.6547619047619</v>
      </c>
    </row>
    <row r="1778" spans="2:3">
      <c r="B1778" s="64">
        <v>33.6</v>
      </c>
      <c r="C1778" s="59">
        <v>43.463988095238093</v>
      </c>
    </row>
    <row r="1779" spans="2:3">
      <c r="B1779" s="64">
        <v>4.2</v>
      </c>
      <c r="C1779" s="59">
        <v>412.54047619047617</v>
      </c>
    </row>
    <row r="1780" spans="2:3">
      <c r="B1780" s="64">
        <v>4.2</v>
      </c>
      <c r="C1780" s="59">
        <v>399.99285714285708</v>
      </c>
    </row>
    <row r="1781" spans="2:3">
      <c r="B1781" s="64">
        <v>4.2</v>
      </c>
      <c r="C1781" s="59">
        <v>166.46190476190475</v>
      </c>
    </row>
    <row r="1782" spans="2:3">
      <c r="B1782" s="64">
        <v>4.2</v>
      </c>
      <c r="C1782" s="59">
        <v>216.6547619047619</v>
      </c>
    </row>
    <row r="1783" spans="2:3">
      <c r="B1783" s="64">
        <v>4.2</v>
      </c>
      <c r="C1783" s="59">
        <v>330.2714285714286</v>
      </c>
    </row>
    <row r="1784" spans="2:3">
      <c r="B1784" s="64">
        <v>4.2</v>
      </c>
      <c r="C1784" s="59">
        <v>355.36666666666662</v>
      </c>
    </row>
    <row r="1785" spans="2:3">
      <c r="B1785" s="64">
        <v>4.2</v>
      </c>
      <c r="C1785" s="59">
        <v>380.46190476190475</v>
      </c>
    </row>
    <row r="1786" spans="2:3">
      <c r="B1786" s="64">
        <v>4.2</v>
      </c>
      <c r="C1786" s="59">
        <v>412.54047619047617</v>
      </c>
    </row>
    <row r="1787" spans="2:3">
      <c r="B1787" s="64">
        <v>16.8</v>
      </c>
      <c r="C1787" s="59">
        <v>136.75059523809523</v>
      </c>
    </row>
    <row r="1788" spans="2:3">
      <c r="B1788" s="64">
        <v>12.600000000000001</v>
      </c>
      <c r="C1788" s="59">
        <v>158.42619047619044</v>
      </c>
    </row>
    <row r="1789" spans="2:3">
      <c r="B1789" s="64">
        <v>12.600000000000001</v>
      </c>
      <c r="C1789" s="59">
        <v>154.24365079365077</v>
      </c>
    </row>
    <row r="1790" spans="2:3">
      <c r="B1790" s="64">
        <v>4.2</v>
      </c>
      <c r="C1790" s="59">
        <v>399.99285714285708</v>
      </c>
    </row>
    <row r="1791" spans="2:3">
      <c r="B1791" s="64">
        <v>4.2</v>
      </c>
      <c r="C1791" s="59">
        <v>425.08809523809521</v>
      </c>
    </row>
    <row r="1792" spans="2:3">
      <c r="B1792" s="64">
        <v>21</v>
      </c>
      <c r="C1792" s="59">
        <v>106.05428571428571</v>
      </c>
    </row>
    <row r="1793" spans="2:3">
      <c r="B1793" s="64">
        <v>4.2</v>
      </c>
      <c r="C1793" s="59">
        <v>166.46190476190475</v>
      </c>
    </row>
    <row r="1794" spans="2:3">
      <c r="B1794" s="64">
        <v>8.4</v>
      </c>
      <c r="C1794" s="59">
        <v>231.36547619047619</v>
      </c>
    </row>
    <row r="1795" spans="2:3">
      <c r="B1795" s="64">
        <v>4.2</v>
      </c>
      <c r="C1795" s="59">
        <v>487.82619047619045</v>
      </c>
    </row>
    <row r="1796" spans="2:3">
      <c r="B1796" s="64">
        <v>21</v>
      </c>
      <c r="C1796" s="59">
        <v>112.74666666666667</v>
      </c>
    </row>
    <row r="1797" spans="2:3">
      <c r="B1797" s="64">
        <v>4.2</v>
      </c>
      <c r="C1797" s="59">
        <v>437.63571428571424</v>
      </c>
    </row>
    <row r="1798" spans="2:3">
      <c r="B1798" s="64">
        <v>16.8</v>
      </c>
      <c r="C1798" s="59">
        <v>145.11607142857142</v>
      </c>
    </row>
    <row r="1799" spans="2:3">
      <c r="B1799" s="64">
        <v>4.2</v>
      </c>
      <c r="C1799" s="59">
        <v>425.08809523809521</v>
      </c>
    </row>
    <row r="1800" spans="2:3">
      <c r="B1800" s="64">
        <v>4.2</v>
      </c>
      <c r="C1800" s="59">
        <v>412.54047619047617</v>
      </c>
    </row>
    <row r="1801" spans="2:3">
      <c r="B1801" s="64">
        <v>8.4</v>
      </c>
      <c r="C1801" s="59">
        <v>225.09166666666667</v>
      </c>
    </row>
    <row r="1802" spans="2:3">
      <c r="B1802" s="64">
        <v>4.2</v>
      </c>
      <c r="C1802" s="59">
        <v>412.54047619047617</v>
      </c>
    </row>
    <row r="1803" spans="2:3">
      <c r="B1803" s="64">
        <v>8.4</v>
      </c>
      <c r="C1803" s="59">
        <v>83.230952380952374</v>
      </c>
    </row>
    <row r="1804" spans="2:3">
      <c r="B1804" s="64">
        <v>4.2</v>
      </c>
      <c r="C1804" s="59">
        <v>116.26904761904763</v>
      </c>
    </row>
    <row r="1805" spans="2:3">
      <c r="B1805" s="64">
        <v>29.400000000000006</v>
      </c>
      <c r="C1805" s="59">
        <v>39.022448979591829</v>
      </c>
    </row>
    <row r="1806" spans="2:3">
      <c r="B1806" s="64">
        <v>42</v>
      </c>
      <c r="C1806" s="59">
        <v>29.473095238095237</v>
      </c>
    </row>
    <row r="1807" spans="2:3">
      <c r="B1807" s="64">
        <v>4.2</v>
      </c>
      <c r="C1807" s="59">
        <v>199.92380952380952</v>
      </c>
    </row>
    <row r="1808" spans="2:3">
      <c r="B1808" s="64">
        <v>4.2</v>
      </c>
      <c r="C1808" s="59">
        <v>330.2714285714286</v>
      </c>
    </row>
    <row r="1809" spans="2:3">
      <c r="B1809" s="64">
        <v>16.8</v>
      </c>
      <c r="C1809" s="59">
        <v>58.346428571428568</v>
      </c>
    </row>
    <row r="1810" spans="2:3">
      <c r="B1810" s="64">
        <v>4.2</v>
      </c>
      <c r="C1810" s="59">
        <v>330.2714285714286</v>
      </c>
    </row>
    <row r="1811" spans="2:3">
      <c r="B1811" s="64">
        <v>58.800000000000011</v>
      </c>
      <c r="C1811" s="59">
        <v>51.472108843537406</v>
      </c>
    </row>
    <row r="1812" spans="2:3">
      <c r="B1812" s="64">
        <v>12.600000000000001</v>
      </c>
      <c r="C1812" s="59">
        <v>116.63095238095237</v>
      </c>
    </row>
    <row r="1813" spans="2:3">
      <c r="B1813" s="64">
        <v>8.4</v>
      </c>
      <c r="C1813" s="59">
        <v>164.26190476190479</v>
      </c>
    </row>
    <row r="1814" spans="2:3">
      <c r="B1814" s="64">
        <v>4.2</v>
      </c>
      <c r="C1814" s="59">
        <v>367.91428571428571</v>
      </c>
    </row>
    <row r="1815" spans="2:3">
      <c r="B1815" s="64">
        <v>21</v>
      </c>
      <c r="C1815" s="59">
        <v>60.061904761904763</v>
      </c>
    </row>
    <row r="1816" spans="2:3">
      <c r="B1816" s="64">
        <v>4.2</v>
      </c>
      <c r="C1816" s="59">
        <v>216.6547619047619</v>
      </c>
    </row>
    <row r="1817" spans="2:3">
      <c r="B1817" s="64">
        <v>8.4</v>
      </c>
      <c r="C1817" s="59">
        <v>99.961904761904762</v>
      </c>
    </row>
    <row r="1818" spans="2:3">
      <c r="B1818" s="64">
        <v>21</v>
      </c>
      <c r="C1818" s="59">
        <v>29.946190476190477</v>
      </c>
    </row>
    <row r="1819" spans="2:3">
      <c r="B1819" s="64">
        <v>4.2</v>
      </c>
      <c r="C1819" s="59">
        <v>437.63571428571424</v>
      </c>
    </row>
    <row r="1820" spans="2:3">
      <c r="B1820" s="64">
        <v>4.2</v>
      </c>
      <c r="C1820" s="59">
        <v>317.72380952380951</v>
      </c>
    </row>
    <row r="1821" spans="2:3">
      <c r="B1821" s="64">
        <v>21</v>
      </c>
      <c r="C1821" s="59">
        <v>53.369523809523812</v>
      </c>
    </row>
    <row r="1822" spans="2:3">
      <c r="B1822" s="64">
        <v>21</v>
      </c>
      <c r="C1822" s="59">
        <v>109.40047619047618</v>
      </c>
    </row>
    <row r="1823" spans="2:3">
      <c r="B1823" s="64">
        <v>8.4</v>
      </c>
      <c r="C1823" s="59">
        <v>250.18690476190474</v>
      </c>
    </row>
    <row r="1824" spans="2:3">
      <c r="B1824" s="64">
        <v>4.2</v>
      </c>
      <c r="C1824" s="59">
        <v>399.99285714285708</v>
      </c>
    </row>
    <row r="1825" spans="2:3">
      <c r="B1825" s="64">
        <v>4.2</v>
      </c>
      <c r="C1825" s="59">
        <v>133</v>
      </c>
    </row>
    <row r="1826" spans="2:3">
      <c r="B1826" s="64">
        <v>92.4</v>
      </c>
      <c r="C1826" s="59">
        <v>16.784523809523808</v>
      </c>
    </row>
    <row r="1827" spans="2:3">
      <c r="B1827" s="64">
        <v>4.2</v>
      </c>
      <c r="C1827" s="59">
        <v>133</v>
      </c>
    </row>
    <row r="1828" spans="2:3">
      <c r="B1828" s="64">
        <v>8.4</v>
      </c>
      <c r="C1828" s="59">
        <v>170.53571428571428</v>
      </c>
    </row>
    <row r="1829" spans="2:3">
      <c r="B1829" s="64">
        <v>12.600000000000001</v>
      </c>
      <c r="C1829" s="59">
        <v>116.63095238095237</v>
      </c>
    </row>
    <row r="1830" spans="2:3">
      <c r="B1830" s="64">
        <v>25.200000000000003</v>
      </c>
      <c r="C1830" s="59">
        <v>112.78373015873015</v>
      </c>
    </row>
    <row r="1831" spans="2:3">
      <c r="B1831" s="64">
        <v>8.4</v>
      </c>
      <c r="C1831" s="59">
        <v>164.26190476190479</v>
      </c>
    </row>
    <row r="1832" spans="2:3">
      <c r="B1832" s="64">
        <v>105</v>
      </c>
      <c r="C1832" s="59">
        <v>32.839809523809528</v>
      </c>
    </row>
    <row r="1833" spans="2:3">
      <c r="B1833" s="64">
        <v>21</v>
      </c>
      <c r="C1833" s="59">
        <v>53.369523809523812</v>
      </c>
    </row>
    <row r="1834" spans="2:3">
      <c r="B1834" s="64">
        <v>8.4</v>
      </c>
      <c r="C1834" s="59">
        <v>164.26190476190479</v>
      </c>
    </row>
    <row r="1835" spans="2:3">
      <c r="B1835" s="64">
        <v>8.4</v>
      </c>
      <c r="C1835" s="59">
        <v>108.32738095238095</v>
      </c>
    </row>
    <row r="1836" spans="2:3">
      <c r="B1836" s="64">
        <v>4.2</v>
      </c>
      <c r="C1836" s="59">
        <v>133</v>
      </c>
    </row>
    <row r="1837" spans="2:3">
      <c r="B1837" s="64">
        <v>4.2</v>
      </c>
      <c r="C1837" s="59">
        <v>149.73095238095235</v>
      </c>
    </row>
    <row r="1838" spans="2:3">
      <c r="B1838" s="64">
        <v>8.4</v>
      </c>
      <c r="C1838" s="59">
        <v>83.230952380952374</v>
      </c>
    </row>
    <row r="1839" spans="2:3">
      <c r="B1839" s="64">
        <v>4.2</v>
      </c>
      <c r="C1839" s="59">
        <v>183.19285714285712</v>
      </c>
    </row>
    <row r="1840" spans="2:3">
      <c r="B1840" s="64">
        <v>4.2</v>
      </c>
      <c r="C1840" s="59">
        <v>450.18333333333334</v>
      </c>
    </row>
    <row r="1841" spans="2:3">
      <c r="B1841" s="64">
        <v>4.2</v>
      </c>
      <c r="C1841" s="59">
        <v>450.18333333333334</v>
      </c>
    </row>
    <row r="1842" spans="2:3">
      <c r="B1842" s="64">
        <v>4.2</v>
      </c>
      <c r="C1842" s="59">
        <v>317.72380952380951</v>
      </c>
    </row>
    <row r="1843" spans="2:3">
      <c r="B1843" s="64">
        <v>4.2</v>
      </c>
      <c r="C1843" s="59">
        <v>317.72380952380951</v>
      </c>
    </row>
    <row r="1844" spans="2:3">
      <c r="B1844" s="64">
        <v>4.2</v>
      </c>
      <c r="C1844" s="59">
        <v>183.19285714285712</v>
      </c>
    </row>
    <row r="1845" spans="2:3">
      <c r="B1845" s="64">
        <v>4.2</v>
      </c>
      <c r="C1845" s="59">
        <v>216.6547619047619</v>
      </c>
    </row>
    <row r="1846" spans="2:3">
      <c r="B1846" s="64">
        <v>4.2</v>
      </c>
      <c r="C1846" s="59">
        <v>149.73095238095235</v>
      </c>
    </row>
    <row r="1847" spans="2:3">
      <c r="B1847" s="64">
        <v>4.2</v>
      </c>
      <c r="C1847" s="59">
        <v>317.72380952380951</v>
      </c>
    </row>
    <row r="1848" spans="2:3">
      <c r="B1848" s="64">
        <v>4.2</v>
      </c>
      <c r="C1848" s="59">
        <v>199.92380952380952</v>
      </c>
    </row>
    <row r="1849" spans="2:3">
      <c r="B1849" s="64">
        <v>21</v>
      </c>
      <c r="C1849" s="59">
        <v>43.330952380952382</v>
      </c>
    </row>
    <row r="1850" spans="2:3">
      <c r="B1850" s="64">
        <v>4.2</v>
      </c>
      <c r="C1850" s="59">
        <v>462.73095238095237</v>
      </c>
    </row>
    <row r="1851" spans="2:3">
      <c r="B1851" s="64">
        <v>4.2</v>
      </c>
      <c r="C1851" s="59">
        <v>450.18333333333334</v>
      </c>
    </row>
    <row r="1852" spans="2:3">
      <c r="B1852" s="64">
        <v>8.4</v>
      </c>
      <c r="C1852" s="59">
        <v>212.5440476190476</v>
      </c>
    </row>
    <row r="1853" spans="2:3">
      <c r="B1853" s="64">
        <v>4.2</v>
      </c>
      <c r="C1853" s="59">
        <v>437.63571428571424</v>
      </c>
    </row>
    <row r="1854" spans="2:3">
      <c r="B1854" s="64">
        <v>4.2</v>
      </c>
      <c r="C1854" s="59">
        <v>437.63571428571424</v>
      </c>
    </row>
    <row r="1855" spans="2:3">
      <c r="B1855" s="64">
        <v>4.2</v>
      </c>
      <c r="C1855" s="59">
        <v>149.73095238095235</v>
      </c>
    </row>
    <row r="1856" spans="2:3">
      <c r="B1856" s="64">
        <v>4.2</v>
      </c>
      <c r="C1856" s="59">
        <v>317.72380952380951</v>
      </c>
    </row>
    <row r="1857" spans="2:3">
      <c r="B1857" s="64">
        <v>4.2</v>
      </c>
      <c r="C1857" s="59">
        <v>149.73095238095235</v>
      </c>
    </row>
    <row r="1858" spans="2:3">
      <c r="B1858" s="64">
        <v>4.2</v>
      </c>
      <c r="C1858" s="59">
        <v>430.65238095238095</v>
      </c>
    </row>
    <row r="1859" spans="2:3">
      <c r="B1859" s="64">
        <v>4.2</v>
      </c>
      <c r="C1859" s="59">
        <v>355.36666666666662</v>
      </c>
    </row>
    <row r="1860" spans="2:3">
      <c r="B1860" s="64">
        <v>4.2</v>
      </c>
      <c r="C1860" s="59">
        <v>367.91428571428571</v>
      </c>
    </row>
    <row r="1861" spans="2:3">
      <c r="B1861" s="64">
        <v>4.2</v>
      </c>
      <c r="C1861" s="59">
        <v>199.92380952380952</v>
      </c>
    </row>
    <row r="1862" spans="2:3">
      <c r="B1862" s="64">
        <v>4.2</v>
      </c>
      <c r="C1862" s="59">
        <v>166.46190476190475</v>
      </c>
    </row>
    <row r="1863" spans="2:3">
      <c r="B1863" s="64">
        <v>8.4</v>
      </c>
      <c r="C1863" s="59">
        <v>164.26190476190479</v>
      </c>
    </row>
    <row r="1864" spans="2:3">
      <c r="B1864" s="64">
        <v>4.2</v>
      </c>
      <c r="C1864" s="59">
        <v>330.2714285714286</v>
      </c>
    </row>
    <row r="1865" spans="2:3">
      <c r="B1865" s="64">
        <v>4.2</v>
      </c>
      <c r="C1865" s="59">
        <v>367.91428571428571</v>
      </c>
    </row>
    <row r="1866" spans="2:3">
      <c r="B1866" s="64">
        <v>4.2</v>
      </c>
      <c r="C1866" s="59">
        <v>149.73095238095235</v>
      </c>
    </row>
    <row r="1867" spans="2:3">
      <c r="B1867" s="64">
        <v>16.8</v>
      </c>
      <c r="C1867" s="59">
        <v>49.980952380952381</v>
      </c>
    </row>
    <row r="1868" spans="2:3">
      <c r="B1868" s="64">
        <v>4.2</v>
      </c>
      <c r="C1868" s="59">
        <v>412.54047619047617</v>
      </c>
    </row>
    <row r="1869" spans="2:3">
      <c r="B1869" s="64">
        <v>4.2</v>
      </c>
      <c r="C1869" s="59">
        <v>405.55714285714282</v>
      </c>
    </row>
    <row r="1870" spans="2:3">
      <c r="B1870" s="64">
        <v>4.2</v>
      </c>
      <c r="C1870" s="59">
        <v>216.6547619047619</v>
      </c>
    </row>
    <row r="1871" spans="2:3">
      <c r="B1871" s="64">
        <v>4.2</v>
      </c>
      <c r="C1871" s="59">
        <v>317.72380952380951</v>
      </c>
    </row>
    <row r="1872" spans="2:3">
      <c r="B1872" s="64">
        <v>4.2</v>
      </c>
      <c r="C1872" s="59">
        <v>199.92380952380952</v>
      </c>
    </row>
    <row r="1873" spans="2:3">
      <c r="B1873" s="64">
        <v>4.2</v>
      </c>
      <c r="C1873" s="59">
        <v>199.92380952380952</v>
      </c>
    </row>
    <row r="1874" spans="2:3">
      <c r="B1874" s="64">
        <v>4.2</v>
      </c>
      <c r="C1874" s="59">
        <v>355.36666666666662</v>
      </c>
    </row>
    <row r="1875" spans="2:3">
      <c r="B1875" s="64">
        <v>4.2</v>
      </c>
      <c r="C1875" s="59">
        <v>367.91428571428571</v>
      </c>
    </row>
    <row r="1876" spans="2:3">
      <c r="B1876" s="64">
        <v>4.2</v>
      </c>
      <c r="C1876" s="59">
        <v>183.19285714285712</v>
      </c>
    </row>
    <row r="1877" spans="2:3">
      <c r="B1877" s="64">
        <v>12.600000000000001</v>
      </c>
      <c r="C1877" s="59">
        <v>141.69603174603171</v>
      </c>
    </row>
    <row r="1878" spans="2:3">
      <c r="B1878" s="64">
        <v>4.2</v>
      </c>
      <c r="C1878" s="59">
        <v>330.2714285714286</v>
      </c>
    </row>
    <row r="1879" spans="2:3">
      <c r="B1879" s="64">
        <v>4.2</v>
      </c>
      <c r="C1879" s="59">
        <v>183.19285714285712</v>
      </c>
    </row>
    <row r="1880" spans="2:3">
      <c r="B1880" s="64">
        <v>8.4</v>
      </c>
      <c r="C1880" s="59">
        <v>91.596428571428561</v>
      </c>
    </row>
    <row r="1881" spans="2:3">
      <c r="B1881" s="64">
        <v>4.2</v>
      </c>
      <c r="C1881" s="59">
        <v>133</v>
      </c>
    </row>
    <row r="1882" spans="2:3">
      <c r="B1882" s="64">
        <v>8.4</v>
      </c>
      <c r="C1882" s="59">
        <v>91.596428571428561</v>
      </c>
    </row>
    <row r="1883" spans="2:3">
      <c r="B1883" s="64">
        <v>4.2</v>
      </c>
      <c r="C1883" s="59">
        <v>412.54047619047617</v>
      </c>
    </row>
    <row r="1884" spans="2:3">
      <c r="B1884" s="64">
        <v>4.2</v>
      </c>
      <c r="C1884" s="59">
        <v>166.46190476190475</v>
      </c>
    </row>
    <row r="1885" spans="2:3">
      <c r="B1885" s="64">
        <v>4.2</v>
      </c>
      <c r="C1885" s="59">
        <v>412.54047619047617</v>
      </c>
    </row>
    <row r="1886" spans="2:3">
      <c r="B1886" s="64">
        <v>25.200000000000003</v>
      </c>
      <c r="C1886" s="59">
        <v>52.576190476190469</v>
      </c>
    </row>
    <row r="1887" spans="2:3">
      <c r="B1887" s="64">
        <v>21</v>
      </c>
      <c r="C1887" s="59">
        <v>50.023333333333333</v>
      </c>
    </row>
    <row r="1888" spans="2:3">
      <c r="B1888" s="64">
        <v>4.2</v>
      </c>
      <c r="C1888" s="59">
        <v>342.81904761904764</v>
      </c>
    </row>
    <row r="1889" spans="2:3">
      <c r="B1889" s="64">
        <v>25.200000000000003</v>
      </c>
      <c r="C1889" s="59">
        <v>42.00119047619048</v>
      </c>
    </row>
    <row r="1890" spans="2:3">
      <c r="B1890" s="64">
        <v>4.2</v>
      </c>
      <c r="C1890" s="59">
        <v>317.72380952380951</v>
      </c>
    </row>
    <row r="1891" spans="2:3">
      <c r="B1891" s="64">
        <v>4.2</v>
      </c>
      <c r="C1891" s="59">
        <v>183.19285714285712</v>
      </c>
    </row>
    <row r="1892" spans="2:3">
      <c r="B1892" s="64">
        <v>8.4</v>
      </c>
      <c r="C1892" s="59">
        <v>176.8095238095238</v>
      </c>
    </row>
    <row r="1893" spans="2:3">
      <c r="B1893" s="64">
        <v>4.2</v>
      </c>
      <c r="C1893" s="59">
        <v>450.18333333333334</v>
      </c>
    </row>
    <row r="1894" spans="2:3">
      <c r="B1894" s="64">
        <v>4.2</v>
      </c>
      <c r="C1894" s="59">
        <v>149.73095238095235</v>
      </c>
    </row>
    <row r="1895" spans="2:3">
      <c r="B1895" s="64">
        <v>4.2</v>
      </c>
      <c r="C1895" s="59">
        <v>133</v>
      </c>
    </row>
    <row r="1896" spans="2:3">
      <c r="B1896" s="64">
        <v>4.2</v>
      </c>
      <c r="C1896" s="59">
        <v>183.19285714285712</v>
      </c>
    </row>
    <row r="1897" spans="2:3">
      <c r="B1897" s="64">
        <v>4.2</v>
      </c>
      <c r="C1897" s="59">
        <v>183.19285714285712</v>
      </c>
    </row>
    <row r="1898" spans="2:3">
      <c r="B1898" s="64">
        <v>12.600000000000001</v>
      </c>
      <c r="C1898" s="59">
        <v>129.17857142857142</v>
      </c>
    </row>
    <row r="1899" spans="2:3">
      <c r="B1899" s="64">
        <v>4.2</v>
      </c>
      <c r="C1899" s="59">
        <v>437.63571428571424</v>
      </c>
    </row>
    <row r="1900" spans="2:3">
      <c r="B1900" s="64">
        <v>4.2</v>
      </c>
      <c r="C1900" s="59">
        <v>199.92380952380952</v>
      </c>
    </row>
    <row r="1901" spans="2:3">
      <c r="B1901" s="64">
        <v>4.2</v>
      </c>
      <c r="C1901" s="59">
        <v>216.6547619047619</v>
      </c>
    </row>
    <row r="1902" spans="2:3">
      <c r="B1902" s="64">
        <v>4.2</v>
      </c>
      <c r="C1902" s="59">
        <v>317.72380952380951</v>
      </c>
    </row>
    <row r="1903" spans="2:3">
      <c r="B1903" s="64">
        <v>4.2</v>
      </c>
      <c r="C1903" s="59">
        <v>199.92380952380952</v>
      </c>
    </row>
    <row r="1904" spans="2:3">
      <c r="B1904" s="64">
        <v>4.2</v>
      </c>
      <c r="C1904" s="59">
        <v>430.65238095238095</v>
      </c>
    </row>
    <row r="1905" spans="2:3">
      <c r="B1905" s="64">
        <v>4.2</v>
      </c>
      <c r="C1905" s="59">
        <v>374.89761904761906</v>
      </c>
    </row>
    <row r="1906" spans="2:3">
      <c r="B1906" s="64">
        <v>4.2</v>
      </c>
      <c r="C1906" s="59">
        <v>437.63571428571424</v>
      </c>
    </row>
    <row r="1907" spans="2:3">
      <c r="B1907" s="64">
        <v>4.2</v>
      </c>
      <c r="C1907" s="59">
        <v>216.6547619047619</v>
      </c>
    </row>
    <row r="1908" spans="2:3">
      <c r="B1908" s="64">
        <v>4.2</v>
      </c>
      <c r="C1908" s="59">
        <v>199.92380952380952</v>
      </c>
    </row>
    <row r="1909" spans="2:3">
      <c r="B1909" s="64">
        <v>4.2</v>
      </c>
      <c r="C1909" s="59">
        <v>183.19285714285712</v>
      </c>
    </row>
    <row r="1910" spans="2:3">
      <c r="B1910" s="64">
        <v>8.4</v>
      </c>
      <c r="C1910" s="59">
        <v>189.35714285714283</v>
      </c>
    </row>
    <row r="1911" spans="2:3">
      <c r="B1911" s="64">
        <v>4.2</v>
      </c>
      <c r="C1911" s="59">
        <v>166.46190476190475</v>
      </c>
    </row>
    <row r="1912" spans="2:3">
      <c r="B1912" s="64">
        <v>4.2</v>
      </c>
      <c r="C1912" s="59">
        <v>199.92380952380952</v>
      </c>
    </row>
    <row r="1913" spans="2:3">
      <c r="B1913" s="64">
        <v>4.2</v>
      </c>
      <c r="C1913" s="59">
        <v>199.92380952380952</v>
      </c>
    </row>
    <row r="1914" spans="2:3">
      <c r="B1914" s="64">
        <v>4.2</v>
      </c>
      <c r="C1914" s="59">
        <v>330.2714285714286</v>
      </c>
    </row>
    <row r="1915" spans="2:3">
      <c r="B1915" s="64">
        <v>4.2</v>
      </c>
      <c r="C1915" s="59">
        <v>199.92380952380952</v>
      </c>
    </row>
    <row r="1916" spans="2:3">
      <c r="B1916" s="64">
        <v>4.2</v>
      </c>
      <c r="C1916" s="59">
        <v>412.54047619047617</v>
      </c>
    </row>
    <row r="1917" spans="2:3">
      <c r="B1917" s="64">
        <v>4.2</v>
      </c>
      <c r="C1917" s="59">
        <v>133</v>
      </c>
    </row>
    <row r="1918" spans="2:3">
      <c r="B1918" s="64">
        <v>4.2</v>
      </c>
      <c r="C1918" s="59">
        <v>199.92380952380952</v>
      </c>
    </row>
    <row r="1919" spans="2:3">
      <c r="B1919" s="64">
        <v>37.800000000000004</v>
      </c>
      <c r="C1919" s="59">
        <v>69.349470899470901</v>
      </c>
    </row>
    <row r="1920" spans="2:3">
      <c r="B1920" s="64">
        <v>4.2</v>
      </c>
      <c r="C1920" s="59">
        <v>367.91428571428571</v>
      </c>
    </row>
    <row r="1921" spans="2:3">
      <c r="B1921" s="64">
        <v>4.2</v>
      </c>
      <c r="C1921" s="59">
        <v>216.6547619047619</v>
      </c>
    </row>
    <row r="1922" spans="2:3">
      <c r="B1922" s="64">
        <v>4.2</v>
      </c>
      <c r="C1922" s="59">
        <v>342.81904761904764</v>
      </c>
    </row>
    <row r="1923" spans="2:3">
      <c r="B1923" s="64">
        <v>4.2</v>
      </c>
      <c r="C1923" s="59">
        <v>342.81904761904764</v>
      </c>
    </row>
    <row r="1924" spans="2:3">
      <c r="B1924" s="64">
        <v>4.2</v>
      </c>
      <c r="C1924" s="59">
        <v>330.2714285714286</v>
      </c>
    </row>
    <row r="1925" spans="2:3">
      <c r="B1925" s="64">
        <v>4.2</v>
      </c>
      <c r="C1925" s="59">
        <v>216.6547619047619</v>
      </c>
    </row>
    <row r="1926" spans="2:3">
      <c r="B1926" s="64">
        <v>4.2</v>
      </c>
      <c r="C1926" s="59">
        <v>216.6547619047619</v>
      </c>
    </row>
    <row r="1927" spans="2:3">
      <c r="B1927" s="64">
        <v>21</v>
      </c>
      <c r="C1927" s="59">
        <v>36.638571428571431</v>
      </c>
    </row>
    <row r="1928" spans="2:3">
      <c r="B1928" s="64">
        <v>4.2</v>
      </c>
      <c r="C1928" s="59">
        <v>183.19285714285712</v>
      </c>
    </row>
    <row r="1929" spans="2:3">
      <c r="B1929" s="64">
        <v>4.2</v>
      </c>
      <c r="C1929" s="59">
        <v>133</v>
      </c>
    </row>
    <row r="1930" spans="2:3">
      <c r="B1930" s="64">
        <v>4.2</v>
      </c>
      <c r="C1930" s="59">
        <v>183.19285714285712</v>
      </c>
    </row>
    <row r="1931" spans="2:3">
      <c r="B1931" s="64">
        <v>4.2</v>
      </c>
      <c r="C1931" s="59">
        <v>183.19285714285712</v>
      </c>
    </row>
    <row r="1932" spans="2:3">
      <c r="B1932" s="64">
        <v>4.2</v>
      </c>
      <c r="C1932" s="59">
        <v>355.36666666666662</v>
      </c>
    </row>
    <row r="1933" spans="2:3">
      <c r="B1933" s="64">
        <v>4.2</v>
      </c>
      <c r="C1933" s="59">
        <v>149.73095238095235</v>
      </c>
    </row>
    <row r="1934" spans="2:3">
      <c r="B1934" s="64">
        <v>4.2</v>
      </c>
      <c r="C1934" s="59">
        <v>317.72380952380951</v>
      </c>
    </row>
    <row r="1935" spans="2:3">
      <c r="B1935" s="64">
        <v>4.2</v>
      </c>
      <c r="C1935" s="59">
        <v>425.08809523809521</v>
      </c>
    </row>
    <row r="1936" spans="2:3">
      <c r="B1936" s="64">
        <v>4.2</v>
      </c>
      <c r="C1936" s="59">
        <v>183.19285714285712</v>
      </c>
    </row>
    <row r="1937" spans="2:3">
      <c r="B1937" s="64">
        <v>8.4</v>
      </c>
      <c r="C1937" s="59">
        <v>74.865476190476173</v>
      </c>
    </row>
    <row r="1938" spans="2:3">
      <c r="B1938" s="64">
        <v>12.600000000000001</v>
      </c>
      <c r="C1938" s="59">
        <v>129.17857142857142</v>
      </c>
    </row>
  </sheetData>
  <mergeCells count="1">
    <mergeCell ref="G3:H3"/>
  </mergeCells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A6B40-9344-48A3-AF7E-28BA4BCDABA6}">
  <sheetPr codeName="Sheet3"/>
  <dimension ref="A1:BA1938"/>
  <sheetViews>
    <sheetView topLeftCell="L1" zoomScale="85" zoomScaleNormal="85" workbookViewId="0">
      <selection activeCell="S18" sqref="S18"/>
    </sheetView>
  </sheetViews>
  <sheetFormatPr defaultColWidth="9.1328125" defaultRowHeight="14.25"/>
  <cols>
    <col min="1" max="1" width="8" style="23" customWidth="1"/>
    <col min="2" max="3" width="10.6640625" style="23" customWidth="1"/>
    <col min="4" max="4" width="14.1328125" style="23" customWidth="1"/>
    <col min="5" max="5" width="16.86328125" style="23" customWidth="1"/>
    <col min="6" max="6" width="10.6640625" style="23" customWidth="1"/>
    <col min="7" max="7" width="32.86328125" style="23" customWidth="1"/>
    <col min="8" max="8" width="13.33203125" style="23" customWidth="1"/>
    <col min="9" max="9" width="9.33203125" style="23" customWidth="1"/>
    <col min="10" max="10" width="12" style="23" customWidth="1"/>
    <col min="11" max="11" width="10.1328125" style="23" customWidth="1"/>
    <col min="12" max="12" width="11.33203125" style="24" customWidth="1"/>
    <col min="13" max="13" width="11.33203125" style="52" customWidth="1"/>
    <col min="14" max="14" width="12.33203125" style="24" customWidth="1"/>
    <col min="15" max="15" width="9.1328125" style="13"/>
    <col min="16" max="16" width="14.6640625" style="24" customWidth="1"/>
    <col min="17" max="17" width="12.6640625" style="13" customWidth="1"/>
    <col min="18" max="18" width="21.46484375" style="52" customWidth="1"/>
    <col min="19" max="19" width="23.19921875" style="40" customWidth="1"/>
    <col min="20" max="20" width="9.1328125" style="13"/>
    <col min="21" max="21" width="19.46484375" style="40" customWidth="1"/>
    <col min="22" max="22" width="9.1328125" style="41"/>
    <col min="23" max="24" width="9.1328125" style="13" hidden="1" customWidth="1"/>
    <col min="25" max="26" width="10.6640625" style="23" hidden="1" customWidth="1"/>
    <col min="27" max="27" width="10.46484375" style="13" customWidth="1"/>
    <col min="28" max="28" width="11.33203125" style="13" customWidth="1"/>
    <col min="29" max="29" width="14.46484375" style="13" customWidth="1"/>
    <col min="30" max="32" width="9.46484375" style="23" customWidth="1"/>
    <col min="33" max="34" width="9.1328125" style="13"/>
    <col min="35" max="35" width="6.53125" style="13" customWidth="1"/>
    <col min="36" max="39" width="14.33203125" style="13" customWidth="1"/>
    <col min="40" max="46" width="9.1328125" style="13"/>
    <col min="47" max="47" width="16" style="13" customWidth="1"/>
    <col min="48" max="48" width="9.1328125" style="13"/>
    <col min="49" max="49" width="15.33203125" style="13" customWidth="1"/>
    <col min="50" max="50" width="9.1328125" style="13"/>
    <col min="51" max="51" width="15.33203125" style="13" customWidth="1"/>
    <col min="52" max="16384" width="9.1328125" style="13"/>
  </cols>
  <sheetData>
    <row r="1" spans="1:53" ht="44.25" customHeight="1">
      <c r="A1" s="23" t="s">
        <v>67</v>
      </c>
      <c r="B1" s="23" t="s">
        <v>68</v>
      </c>
      <c r="C1" s="23" t="s">
        <v>69</v>
      </c>
      <c r="D1" s="23" t="s">
        <v>70</v>
      </c>
      <c r="E1" s="23" t="s">
        <v>71</v>
      </c>
      <c r="F1" s="23" t="s">
        <v>72</v>
      </c>
      <c r="G1" s="23" t="s">
        <v>73</v>
      </c>
      <c r="H1" s="23" t="s">
        <v>74</v>
      </c>
      <c r="I1" s="23" t="s">
        <v>75</v>
      </c>
      <c r="J1" s="23" t="s">
        <v>76</v>
      </c>
      <c r="K1" s="23" t="s">
        <v>77</v>
      </c>
      <c r="L1" s="24" t="s">
        <v>78</v>
      </c>
      <c r="M1" s="25" t="s">
        <v>79</v>
      </c>
      <c r="N1" s="24" t="s">
        <v>80</v>
      </c>
      <c r="O1" s="23" t="s">
        <v>81</v>
      </c>
      <c r="P1" s="26" t="s">
        <v>2683</v>
      </c>
      <c r="Q1" s="27" t="s">
        <v>82</v>
      </c>
      <c r="R1" s="28" t="s">
        <v>82</v>
      </c>
      <c r="S1" s="29" t="s">
        <v>83</v>
      </c>
      <c r="T1" s="30" t="s">
        <v>84</v>
      </c>
      <c r="U1" s="29" t="s">
        <v>85</v>
      </c>
      <c r="V1" s="31" t="s">
        <v>86</v>
      </c>
      <c r="Y1" s="23" t="s">
        <v>87</v>
      </c>
      <c r="Z1" s="23" t="s">
        <v>88</v>
      </c>
      <c r="AA1" s="32" t="s">
        <v>89</v>
      </c>
      <c r="AB1" s="32" t="s">
        <v>90</v>
      </c>
      <c r="AC1" s="13" t="s">
        <v>91</v>
      </c>
      <c r="AD1" s="23" t="s">
        <v>81</v>
      </c>
      <c r="AE1" s="23" t="s">
        <v>92</v>
      </c>
      <c r="AF1" s="23" t="s">
        <v>93</v>
      </c>
      <c r="AG1" s="13" t="s">
        <v>94</v>
      </c>
      <c r="AH1" s="23" t="s">
        <v>95</v>
      </c>
      <c r="AI1" s="27" t="s">
        <v>96</v>
      </c>
      <c r="AJ1" s="27" t="s">
        <v>97</v>
      </c>
      <c r="AK1" s="27" t="s">
        <v>98</v>
      </c>
      <c r="AL1" s="27" t="s">
        <v>99</v>
      </c>
      <c r="AM1" s="27" t="s">
        <v>100</v>
      </c>
      <c r="AN1" s="33" t="s">
        <v>101</v>
      </c>
      <c r="AO1" s="33" t="s">
        <v>102</v>
      </c>
      <c r="AP1" s="32" t="s">
        <v>103</v>
      </c>
      <c r="AQ1" s="32" t="s">
        <v>104</v>
      </c>
      <c r="AR1" s="32" t="s">
        <v>105</v>
      </c>
      <c r="AU1" s="32" t="s">
        <v>106</v>
      </c>
      <c r="AW1" s="32" t="s">
        <v>107</v>
      </c>
      <c r="AY1" s="32" t="s">
        <v>108</v>
      </c>
    </row>
    <row r="2" spans="1:53" s="35" customFormat="1" ht="17.25" customHeight="1">
      <c r="A2" s="34">
        <v>1</v>
      </c>
      <c r="B2" s="34">
        <v>1</v>
      </c>
      <c r="C2" s="34" t="s">
        <v>109</v>
      </c>
      <c r="D2" s="23" t="s">
        <v>110</v>
      </c>
      <c r="E2" s="23" t="s">
        <v>110</v>
      </c>
      <c r="F2" s="34" t="s">
        <v>111</v>
      </c>
      <c r="G2" s="34" t="s">
        <v>112</v>
      </c>
      <c r="H2" s="34" t="s">
        <v>113</v>
      </c>
      <c r="I2" s="34">
        <v>38000</v>
      </c>
      <c r="J2" s="35">
        <v>38000</v>
      </c>
      <c r="K2" s="35">
        <v>20000</v>
      </c>
      <c r="L2" s="36">
        <v>15.861000000000001</v>
      </c>
      <c r="M2" s="37">
        <f t="shared" ref="M2:M65" si="0">ROUNDUP(L2,0)</f>
        <v>16</v>
      </c>
      <c r="N2" s="36">
        <v>0.122</v>
      </c>
      <c r="O2" s="35">
        <v>1</v>
      </c>
      <c r="P2" s="36">
        <f t="shared" ref="P2:P65" si="1">IF(AND(O2=1,N2&gt;$AJ$2),N2*$AQ$2,
IF(AND(O2=1,N2&lt;=$AJ$2),N2,
IF(AND(O2=2,N2&gt;$AJ$3),N2*$AQ$3,
IF(AND(O2=2,N2&lt;=$AJ$3),N2,
IF(AND(O2=3,N2&gt;$AJ$4),N2*$AQ$4,
IF(AND(O2=3,N2&lt;=$AJ$4),N2,99999))))))</f>
        <v>0.122</v>
      </c>
      <c r="Q2" s="38">
        <f t="shared" ref="Q2:Q65" si="2">IF(AND(O2=1,P2&lt;$AJ$2),$AP$2,
IF(AND(O2=1,P2&gt;=$AJ$2,P2&lt;$AL$2),$AP$2*2,
IF(AND(O2=1,P2&gt;=$AL$2),((FLOOR(P2,$AK$2))/$AK$2)*$AP$2,
IF(AND(O2=2,P2&lt;$AJ$3),$AP$3,
IF(AND(O2=2,P2&gt;=$AJ$3,P2&lt;$AL$3),$AP$3*2,
IF(AND(O2=2,P2&gt;=$AL$3),((FLOOR(P2,$AK$3))/$AK$3)*$AP$3,
IF(AND(O2=3,P2&lt;$AJ$4),$AP$4,
IF(AND(O2=3,P2&gt;=$AJ$4,P2&lt;$AL$4),$AP$4*2,
IF(AND(O2=3,P2&gt;=$AL$4),((FLOOR(P2,$AK$4))/$AK$4)*$AP$4,9999999)))))))))</f>
        <v>3.45</v>
      </c>
      <c r="R2" s="37">
        <f t="shared" ref="R2:R65" si="3">Q2</f>
        <v>3.45</v>
      </c>
      <c r="S2" s="39">
        <f>IF(AND(I2=38000,R2&lt;=4.5,M2&gt;8),'[1]Pricing Schedule'!$F$8+('[1]Pricing Schedule'!$F$9*M2),
IF(AND(I2=38000,R2&lt;=4.5,M2&lt;=8),'[1]Pricing Schedule'!$F$34+('[1]Pricing Schedule'!$F$36*M2),
IF(AND(I2=38000,R2&gt;4.5,R2&lt;=9,M2&gt;8),'[1]Pricing Schedule'!$F$17+('[1]Pricing Schedule'!$F$18*M2),
IF(AND(I2=38000,R2&gt;4.5,R2&lt;=9,M2&lt;=8),'[1]Pricing Schedule'!$F$34+('[1]Pricing Schedule'!$F$36*M2),
IF(AND(I2=38000,R2&gt;9,R2&lt;=12.8,M2&gt;8),'[1]Pricing Schedule'!$F$26+('[1]Pricing Schedule'!$F$27*M2),
IF(AND(I2=38000,R2&gt;9,R2&lt;=12.8,M2&lt;=8),'[1]Pricing Schedule'!$F$34+('[1]Pricing Schedule'!$F$36*M2),
IF(AND(I2=38000,R2&gt;12.8,R2&lt;=22.8),'[1]Pricing Schedule'!$F$34+('[1]Pricing Schedule'!$F$36*M2),
IF(AND(I2=38000,R2&gt;22.8,R2&lt;=30.2),'[1]Pricing Schedule'!$F$43+('[1]Pricing Schedule'!$F$45*M2),
IF(AND(I2=38000,R2&gt;30.2,R2&lt;=45.9),'[1]Pricing Schedule'!$F$52+('[1]Pricing Schedule'!$F$54*M2),
IF(AND(I2=38000,R2&gt;45.9,R2&lt;=123.4),'[1]Pricing Schedule'!$F$96+('[1]Pricing Schedule'!$F$97*M2),
IF(AND(I2=38000,R2&gt;123.4,R2&lt;=168.2,M2&lt;=10),'[1]Pricing Schedule'!$F$103+('[1]Pricing Schedule'!$F$105*M2),
IF(AND(I2=38000,R2&gt;123.4,R2&lt;=168.2,M2&gt;10),'[1]Pricing Schedule'!$F$111+('[1]Pricing Schedule'!$F$113*M2),
IF(AND(I2=38000,R2&gt;157.4,R2&lt;=336.4,M2&lt;=10),('[1]Pricing Schedule'!$F$103+('[1]Pricing Schedule'!$F$105*M2))*2,
IF(AND(I2=38000,R2&gt;157.4,R2&lt;=336.4,M2&gt;10),('[1]Pricing Schedule'!$F$111+('[1]Pricing Schedule'!$F$113*M2))*2,
IF(AND(I2=38000,R2&gt;314.8,R2&lt;=504.6,M2&lt;=10),('[1]Pricing Schedule'!$F$103+('[1]Pricing Schedule'!$F$105*M2))*3,
IF(AND(I2=38000,R2&gt;314.8,R2&lt;=504.6,M2&gt;10),('[1]Pricing Schedule'!$F$111+('[1]Pricing Schedule'!$F$113*M2))*3,
IF(AND(I2=38000,R2&gt;472.2,R2&lt;=672.8,M2&lt;=10),('[1]Pricing Schedule'!$F$103+('[1]Pricing Schedule'!$F$105*M2))*4,
IF(AND(I2=38000,R2&gt;472.2,R2&lt;=672.8,M2&gt;10),('[1]Pricing Schedule'!$F$111+('[1]Pricing Schedule'!$F$113*M2))*4,
IF(AND(I2=110000,R2&lt;=12.8,M2&gt;2),'[1]Pricing Schedule'!$F$62+('[1]Pricing Schedule'!$F$63*M2),
IF(AND(I2=110000,R2&lt;=12.8,M2&lt;=2),'[1]Pricing Schedule'!$F$96+('[1]Pricing Schedule'!$F$97*M2),
IF(AND(I2=110000,R2&gt;12.8,R2&lt;=22.8,M2&gt;3),'[1]Pricing Schedule'!$F$71+('[1]Pricing Schedule'!$F$72*M2),
IF(AND(I2=110000,R2&gt;12.8,R2&lt;=22.8,M2&lt;=3),'[1]Pricing Schedule'!$F$96+('[1]Pricing Schedule'!$F$97*M2),
IF(AND(I2=110000,R2&gt;22.8,R2&lt;=30.2),'[1]Pricing Schedule'!$F$80+('[1]Pricing Schedule'!$F$81*M2),
IF(AND(I2=110000,R2&gt;30.2,R2&lt;=45.9),'[1]Pricing Schedule'!$F$89+('[1]Pricing Schedule'!$F$90*M2),
IF(AND(I2=110000,R2&gt;45.9,R2&lt;=123.4),'[1]Pricing Schedule'!$F$96+('[1]Pricing Schedule'!$F$97*M2),
IF(AND(I2=110000,R2&gt;123.4,R2&lt;=168.2,M2&lt;=10),'[1]Pricing Schedule'!$F$103+('[1]Pricing Schedule'!$F$105*M2),
IF(AND(I2=110000,R2&gt;123.4,R2&lt;=168.2,M2&gt;10),'[1]Pricing Schedule'!$F$111+('[1]Pricing Schedule'!$F$113*M2),
IF(AND(I2=110000,R2&gt;168.2,R2&lt;=336.4,M2&lt;=10),('[1]Pricing Schedule'!$F$103+('[1]Pricing Schedule'!$F$105*M2))*2,
IF(AND(I2=110000,R2&gt;168.2,R2&lt;=336.4,M2&gt;10),('[1]Pricing Schedule'!$F$111+('[1]Pricing Schedule'!$F$113*M2))*2,
IF(AND(I2=110000,R2&gt;336.4,R2&lt;=504.6,M2&lt;=10),('[1]Pricing Schedule'!$F$103+('[1]Pricing Schedule'!$F$105*M2))*3,
IF(AND(I2=110000,R2&gt;336.4,R2&lt;=504.6,M2&gt;10),('[1]Pricing Schedule'!$F$111+('[1]Pricing Schedule'!$F$113*M2))*3,
IF(AND(I2=110000,R2&gt;504.6,R2&lt;=672.8,M2&lt;=10),('[1]Pricing Schedule'!$F$103+('[1]Pricing Schedule'!$F$105*M2))*4,
IF(AND(I2=110000,R2&gt;504.6,R2&lt;=672.8,M2&gt;10),('[1]Pricing Schedule'!$F$111+('[1]Pricing Schedule'!$F$113*M2))*4,
IF(AND(I2=110000,R2&gt;672.8,R2&lt;=841,M2&lt;=10),('[1]Pricing Schedule'!$F$103+('[1]Pricing Schedule'!$F$105*M2))*5,
IF(AND(I2=110000,R2&gt;672.8,R2&lt;=841,M2&gt;10),('[1]Pricing Schedule'!$F$111+('[1]Pricing Schedule'!$F$113*M2))*5,
IF(AND(I2=110000,R2&gt;672.8,R2&lt;=841,M2&lt;=10),('[1]Pricing Schedule'!$F$103+('[1]Pricing Schedule'!$F$105*M2))*5,
IF(AND(I2=110000,R2&gt;672.8,R2&lt;=841,M2&gt;10),('[1]Pricing Schedule'!$F$111+('[1]Pricing Schedule'!$F$113*M2))*5,
IF(AND(I2=110000,R2&gt;1345.6,R2&lt;=1513.8,M2&lt;=10),('[1]Pricing Schedule'!$F$103+('[1]Pricing Schedule'!$F$105*M2))*9,
IF(AND(I2=110000,R2&gt;1345.6,R2&lt;=1513.8,M2&gt;10),('[1]Pricing Schedule'!$F$111+('[1]Pricing Schedule'!$F$113*M2))*9,
9999999999)))))))))))))))))))))))))))))))))))))))</f>
        <v>1703340</v>
      </c>
      <c r="T2" s="21">
        <f>IF(AND(I2=38000,R2&lt;=4.5,M2&gt;8),'[1]Pricing Schedule'!$J$9,
IF(AND(I2=38000,R2&lt;=4.5,M2&lt;=8),'[1]Pricing Schedule'!$J$36,
IF(AND(I2=38000,R2&gt;4.5,R2&lt;=9,M2&gt;8),'[1]Pricing Schedule'!$J$18,
IF(AND(I2=38000,R2&gt;4.5,R2&lt;=9,M2&lt;=8),'[1]Pricing Schedule'!$J$36,
IF(AND(I2=38000,R2&gt;9,R2&lt;=12.8,M2&gt;8),'[1]Pricing Schedule'!$J$27,
IF(AND(I2=38000,R2&gt;9,R2&lt;=12.8,M2&lt;=8),'[1]Pricing Schedule'!$J$36,
IF(AND(I2=38000,R2&gt;12.8,R2&lt;=22.8),'[1]Pricing Schedule'!$J$36,
IF(AND(I2=38000,R2&gt;22.8,R2&lt;=30.2),'[1]Pricing Schedule'!$J$45,
IF(AND(I2=38000,R2&gt;30.2,R2&lt;=45.9),'[1]Pricing Schedule'!$J$54,
IF(AND(I2=38000,R2&gt;45.9,R2&lt;=123.4),'[1]Pricing Schedule'!$J$97,
IF(AND(I2=38000,R2&gt;123.4,R2&lt;=168.2,M2&lt;=10),'[1]Pricing Schedule'!$J$105,
IF(AND(I2=38000,R2&gt;123.4,R2&lt;=168.2,M2&gt;10),'[1]Pricing Schedule'!$J$113,
IF(AND(I2=38000,R2&gt;168.2,R2&lt;=336.4,M2&lt;=10),('[1]Pricing Schedule'!$J$105),
IF(AND(I2=38000,R2&gt;168.2,R2&lt;=336.4,M2&gt;10),('[1]Pricing Schedule'!$J$113),
IF(AND(I2=38000,R2&gt;336.4,R2&lt;=504.6,M2&lt;=10),('[1]Pricing Schedule'!$J$105),
IF(AND(I2=38000,R2&gt;336.4,R2&lt;=504.6,M2&gt;10),('[1]Pricing Schedule'!$J$113),
IF(AND(I2=38000,R2&gt;504.6,R2&lt;=672.8,M2&lt;=10),('[1]Pricing Schedule'!$J$105),
IF(AND(I2=38000,R2&gt;504.6,R2&lt;=672.8,M2&gt;10),('[1]Pricing Schedule'!$J$113),
IF(AND(I2=110000,R2&lt;=12.8,M2&gt;2),'[1]Pricing Schedule'!$J$63,
IF(AND(I2=110000,R2&lt;=12.8,M2&lt;=2),'[1]Pricing Schedule'!$J$97,
IF(AND(I2=110000,R2&gt;12.8,R2&lt;=22.8,M2&gt;3),'[1]Pricing Schedule'!$J$72,
IF(AND(I2=110000,R2&gt;12.8,R2&lt;=22.8,M2&lt;=3),'[1]Pricing Schedule'!$J$97,
IF(AND(I2=110000,R2&gt;22.8,R2&lt;=30.2),'[1]Pricing Schedule'!$J$81,
IF(AND(I2=110000,R2&gt;30.2,R2&lt;=45.9),'[1]Pricing Schedule'!$J$90,
IF(AND(I2=110000,R2&gt;45.9,R2&lt;=123.4),'[1]Pricing Schedule'!$J$97,
IF(AND(I2=110000,R2&gt;123.4,R2&lt;=168.2,M2&lt;=10),'[1]Pricing Schedule'!$J$105,
IF(AND(I2=110000,R2&gt;123.4,R2&lt;=168.2,M2&gt;10),'[1]Pricing Schedule'!$J$113,
IF(AND(I2=110000,R2&gt;168.2,R2&lt;=336.2,M2&lt;=10),('[1]Pricing Schedule'!$J$105),
IF(AND(I2=110000,R2&gt;168.2,R2&lt;=336.2,M2&gt;10),('[1]Pricing Schedule'!$J$113),
IF(AND(I2=110000,R2&gt;336.4,R2&lt;=504.6,M2&lt;=10),('[1]Pricing Schedule'!$J$105),
IF(AND(I2=110000,R2&gt;336.4,R2&lt;=504.6,M2&gt;10),('[1]Pricing Schedule'!$J$113),
IF(AND(I2=110000,R2&gt;504.6,R2&lt;=672.8,M2&lt;=10),('[1]Pricing Schedule'!$J$105),
IF(AND(I2=110000,R2&gt;504.6,R2&lt;=672.8,M2&gt;10),('[1]Pricing Schedule'!$J$113),
IF(AND(I2=110000,R2&gt;672.8,R2&lt;=841,M2&lt;=10),('[1]Pricing Schedule'!$J$105),
IF(AND(I2=110000,R2&gt;672.8,R2&lt;=841,M2&gt;10),('[1]Pricing Schedule'!$J$113),
IF(AND(I2=110000,R2&gt;1682,R2&lt;=1850.2,M2&lt;=10),('[1]Pricing Schedule'!$J$105),
IF(AND(I2=110000,R2&gt;1682,R2&lt;=1850.2,M2&gt;10),('[1]Pricing Schedule'!$J$113),
IF(AND(I2=110000,R2&gt;2018.4,R2&lt;=2186.6,M2&lt;=10),('[1]Pricing Schedule'!$J$105),
IF(AND(I2=110000,R2&gt;2018.4,R2&lt;=2186.6,M2&gt;10),('[1]Pricing Schedule'!$J$113),999999999)))))))))))))))))))))))))))))))))))))))</f>
        <v>1</v>
      </c>
      <c r="U2" s="40">
        <f t="shared" ref="U2:U65" si="4">S2/R2</f>
        <v>493721.73913043475</v>
      </c>
      <c r="V2" s="41">
        <f t="shared" ref="V2:V65" si="5">(R2*1000000)/S2</f>
        <v>2.0254323857832257</v>
      </c>
      <c r="W2" s="13"/>
      <c r="X2" s="13"/>
      <c r="Y2" s="23">
        <v>684</v>
      </c>
      <c r="Z2" s="34">
        <v>636</v>
      </c>
      <c r="AA2" s="13">
        <v>4.5</v>
      </c>
      <c r="AB2" s="13">
        <v>2</v>
      </c>
      <c r="AC2" s="13">
        <v>38000</v>
      </c>
      <c r="AD2" s="13">
        <v>1</v>
      </c>
      <c r="AE2" s="13">
        <v>0.33600000000000002</v>
      </c>
      <c r="AF2" s="13">
        <v>0.78400000000000003</v>
      </c>
      <c r="AG2" s="35">
        <f>AE2*AF2</f>
        <v>0.26342400000000005</v>
      </c>
      <c r="AH2" s="35">
        <v>0.15</v>
      </c>
      <c r="AI2" s="35">
        <f>AH2*2</f>
        <v>0.3</v>
      </c>
      <c r="AJ2" s="35">
        <f>(AE2+(AH2*2))*(AF2+AH2)</f>
        <v>0.594024</v>
      </c>
      <c r="AK2" s="35">
        <f>AG2+(AE2*AH2)</f>
        <v>0.31382400000000005</v>
      </c>
      <c r="AL2" s="35">
        <f>AJ2+AK2</f>
        <v>0.90784799999999999</v>
      </c>
      <c r="AM2" s="35">
        <f>($AI$2)^2</f>
        <v>0.09</v>
      </c>
      <c r="AN2" s="35">
        <f>AF2+AH2</f>
        <v>0.93400000000000005</v>
      </c>
      <c r="AO2" s="35">
        <f>AE2+AI2</f>
        <v>0.63600000000000001</v>
      </c>
      <c r="AP2" s="35">
        <v>3.45</v>
      </c>
      <c r="AQ2" s="35">
        <v>0.75</v>
      </c>
      <c r="AR2" s="35" cm="1">
        <f t="array" aca="1" ref="AR2" ca="1">INDEX($A$2:$A$1937,RANDBETWEEN(1,ROWS($A$2:$A$1937)),1)</f>
        <v>553</v>
      </c>
      <c r="AT2" s="35">
        <f>($AF$2+$AH$2)*(($AI$2+($AE$2*2)))</f>
        <v>0.90784799999999999</v>
      </c>
      <c r="AU2" s="35">
        <f>AT3-AT2</f>
        <v>0.3138240000000001</v>
      </c>
      <c r="AV2" s="35">
        <f>($AF$3+$AH$3)*(($AI$3+($AE$3*2)))</f>
        <v>0.9490004999999998</v>
      </c>
      <c r="AW2" s="35">
        <f>AV3-AV2</f>
        <v>0.33748649999999991</v>
      </c>
      <c r="AX2" s="35">
        <f>($AF$4+$AH$4)*(($AI$4+($AE$4*2)))</f>
        <v>1.784162</v>
      </c>
      <c r="AY2" s="35">
        <f>AX3-AX2</f>
        <v>0.58094999999999986</v>
      </c>
      <c r="BA2" s="35">
        <f>AV3/AV2</f>
        <v>1.3556231003039514</v>
      </c>
    </row>
    <row r="3" spans="1:53">
      <c r="A3" s="23">
        <v>2</v>
      </c>
      <c r="B3" s="23">
        <v>2</v>
      </c>
      <c r="C3" s="23" t="s">
        <v>114</v>
      </c>
      <c r="D3" s="23" t="s">
        <v>110</v>
      </c>
      <c r="E3" s="23" t="s">
        <v>110</v>
      </c>
      <c r="F3" s="23" t="s">
        <v>111</v>
      </c>
      <c r="G3" s="23" t="s">
        <v>112</v>
      </c>
      <c r="H3" s="23" t="s">
        <v>113</v>
      </c>
      <c r="I3" s="13">
        <v>38000</v>
      </c>
      <c r="J3" s="13">
        <v>38000</v>
      </c>
      <c r="K3" s="13">
        <v>20000</v>
      </c>
      <c r="L3" s="24">
        <v>5.42</v>
      </c>
      <c r="M3" s="37">
        <f t="shared" si="0"/>
        <v>6</v>
      </c>
      <c r="N3" s="24">
        <v>0.26300000000000001</v>
      </c>
      <c r="O3" s="13">
        <v>1</v>
      </c>
      <c r="P3" s="36">
        <f t="shared" si="1"/>
        <v>0.26300000000000001</v>
      </c>
      <c r="Q3" s="38">
        <f t="shared" si="2"/>
        <v>3.45</v>
      </c>
      <c r="R3" s="37">
        <f t="shared" si="3"/>
        <v>3.45</v>
      </c>
      <c r="S3" s="39">
        <f>IF(AND(I3=38000,R3&lt;=4.5,M3&gt;8),'[1]Pricing Schedule'!$F$8+('[1]Pricing Schedule'!$F$9*M3),
IF(AND(I3=38000,R3&lt;=4.5,M3&lt;=8),'[1]Pricing Schedule'!$F$34+('[1]Pricing Schedule'!$F$36*M3),
IF(AND(I3=38000,R3&gt;4.5,R3&lt;=9,M3&gt;8),'[1]Pricing Schedule'!$F$17+('[1]Pricing Schedule'!$F$18*M3),
IF(AND(I3=38000,R3&gt;4.5,R3&lt;=9,M3&lt;=8),'[1]Pricing Schedule'!$F$34+('[1]Pricing Schedule'!$F$36*M3),
IF(AND(I3=38000,R3&gt;9,R3&lt;=12.8,M3&gt;8),'[1]Pricing Schedule'!$F$26+('[1]Pricing Schedule'!$F$27*M3),
IF(AND(I3=38000,R3&gt;9,R3&lt;=12.8,M3&lt;=8),'[1]Pricing Schedule'!$F$34+('[1]Pricing Schedule'!$F$36*M3),
IF(AND(I3=38000,R3&gt;12.8,R3&lt;=22.8),'[1]Pricing Schedule'!$F$34+('[1]Pricing Schedule'!$F$36*M3),
IF(AND(I3=38000,R3&gt;22.8,R3&lt;=30.2),'[1]Pricing Schedule'!$F$43+('[1]Pricing Schedule'!$F$45*M3),
IF(AND(I3=38000,R3&gt;30.2,R3&lt;=45.9),'[1]Pricing Schedule'!$F$52+('[1]Pricing Schedule'!$F$54*M3),
IF(AND(I3=38000,R3&gt;45.9,R3&lt;=123.4),'[1]Pricing Schedule'!$F$96+('[1]Pricing Schedule'!$F$97*M3),
IF(AND(I3=38000,R3&gt;123.4,R3&lt;=168.2,M3&lt;=10),'[1]Pricing Schedule'!$F$103+('[1]Pricing Schedule'!$F$105*M3),
IF(AND(I3=38000,R3&gt;123.4,R3&lt;=168.2,M3&gt;10),'[1]Pricing Schedule'!$F$111+('[1]Pricing Schedule'!$F$113*M3),
IF(AND(I3=38000,R3&gt;157.4,R3&lt;=336.4,M3&lt;=10),('[1]Pricing Schedule'!$F$103+('[1]Pricing Schedule'!$F$105*M3))*2,
IF(AND(I3=38000,R3&gt;157.4,R3&lt;=336.4,M3&gt;10),('[1]Pricing Schedule'!$F$111+('[1]Pricing Schedule'!$F$113*M3))*2,
IF(AND(I3=38000,R3&gt;314.8,R3&lt;=504.6,M3&lt;=10),('[1]Pricing Schedule'!$F$103+('[1]Pricing Schedule'!$F$105*M3))*3,
IF(AND(I3=38000,R3&gt;314.8,R3&lt;=504.6,M3&gt;10),('[1]Pricing Schedule'!$F$111+('[1]Pricing Schedule'!$F$113*M3))*3,
IF(AND(I3=38000,R3&gt;472.2,R3&lt;=672.8,M3&lt;=10),('[1]Pricing Schedule'!$F$103+('[1]Pricing Schedule'!$F$105*M3))*4,
IF(AND(I3=38000,R3&gt;472.2,R3&lt;=672.8,M3&gt;10),('[1]Pricing Schedule'!$F$111+('[1]Pricing Schedule'!$F$113*M3))*4,
IF(AND(I3=110000,R3&lt;=12.8,M3&gt;2),'[1]Pricing Schedule'!$F$62+('[1]Pricing Schedule'!$F$63*M3),
IF(AND(I3=110000,R3&lt;=12.8,M3&lt;=2),'[1]Pricing Schedule'!$F$96+('[1]Pricing Schedule'!$F$97*M3),
IF(AND(I3=110000,R3&gt;12.8,R3&lt;=22.8,M3&gt;3),'[1]Pricing Schedule'!$F$71+('[1]Pricing Schedule'!$F$72*M3),
IF(AND(I3=110000,R3&gt;12.8,R3&lt;=22.8,M3&lt;=3),'[1]Pricing Schedule'!$F$96+('[1]Pricing Schedule'!$F$97*M3),
IF(AND(I3=110000,R3&gt;22.8,R3&lt;=30.2),'[1]Pricing Schedule'!$F$80+('[1]Pricing Schedule'!$F$81*M3),
IF(AND(I3=110000,R3&gt;30.2,R3&lt;=45.9),'[1]Pricing Schedule'!$F$89+('[1]Pricing Schedule'!$F$90*M3),
IF(AND(I3=110000,R3&gt;45.9,R3&lt;=123.4),'[1]Pricing Schedule'!$F$96+('[1]Pricing Schedule'!$F$97*M3),
IF(AND(I3=110000,R3&gt;123.4,R3&lt;=168.2,M3&lt;=10),'[1]Pricing Schedule'!$F$103+('[1]Pricing Schedule'!$F$105*M3),
IF(AND(I3=110000,R3&gt;123.4,R3&lt;=168.2,M3&gt;10),'[1]Pricing Schedule'!$F$111+('[1]Pricing Schedule'!$F$113*M3),
IF(AND(I3=110000,R3&gt;168.2,R3&lt;=336.4,M3&lt;=10),('[1]Pricing Schedule'!$F$103+('[1]Pricing Schedule'!$F$105*M3))*2,
IF(AND(I3=110000,R3&gt;168.2,R3&lt;=336.4,M3&gt;10),('[1]Pricing Schedule'!$F$111+('[1]Pricing Schedule'!$F$113*M3))*2,
IF(AND(I3=110000,R3&gt;336.4,R3&lt;=504.6,M3&lt;=10),('[1]Pricing Schedule'!$F$103+('[1]Pricing Schedule'!$F$105*M3))*3,
IF(AND(I3=110000,R3&gt;336.4,R3&lt;=504.6,M3&gt;10),('[1]Pricing Schedule'!$F$111+('[1]Pricing Schedule'!$F$113*M3))*3,
IF(AND(I3=110000,R3&gt;504.6,R3&lt;=672.8,M3&lt;=10),('[1]Pricing Schedule'!$F$103+('[1]Pricing Schedule'!$F$105*M3))*4,
IF(AND(I3=110000,R3&gt;504.6,R3&lt;=672.8,M3&gt;10),('[1]Pricing Schedule'!$F$111+('[1]Pricing Schedule'!$F$113*M3))*4,
IF(AND(I3=110000,R3&gt;672.8,R3&lt;=841,M3&lt;=10),('[1]Pricing Schedule'!$F$103+('[1]Pricing Schedule'!$F$105*M3))*5,
IF(AND(I3=110000,R3&gt;672.8,R3&lt;=841,M3&gt;10),('[1]Pricing Schedule'!$F$111+('[1]Pricing Schedule'!$F$113*M3))*5,
IF(AND(I3=110000,R3&gt;672.8,R3&lt;=841,M3&lt;=10),('[1]Pricing Schedule'!$F$103+('[1]Pricing Schedule'!$F$105*M3))*5,
IF(AND(I3=110000,R3&gt;672.8,R3&lt;=841,M3&gt;10),('[1]Pricing Schedule'!$F$111+('[1]Pricing Schedule'!$F$113*M3))*5,
IF(AND(I3=110000,R3&gt;1345.6,R3&lt;=1513.8,M3&lt;=10),('[1]Pricing Schedule'!$F$103+('[1]Pricing Schedule'!$F$105*M3))*9,
IF(AND(I3=110000,R3&gt;1345.6,R3&lt;=1513.8,M3&gt;10),('[1]Pricing Schedule'!$F$111+('[1]Pricing Schedule'!$F$113*M3))*9,
9999999999)))))))))))))))))))))))))))))))))))))))</f>
        <v>769410</v>
      </c>
      <c r="T3" s="21">
        <f>IF(AND(I3=38000,R3&lt;=4.5,M3&gt;8),'[1]Pricing Schedule'!$J$9,
IF(AND(I3=38000,R3&lt;=4.5,M3&lt;=8),'[1]Pricing Schedule'!$J$36,
IF(AND(I3=38000,R3&gt;4.5,R3&lt;=9,M3&gt;8),'[1]Pricing Schedule'!$J$18,
IF(AND(I3=38000,R3&gt;4.5,R3&lt;=9,M3&lt;=8),'[1]Pricing Schedule'!$J$36,
IF(AND(I3=38000,R3&gt;9,R3&lt;=12.8,M3&gt;8),'[1]Pricing Schedule'!$J$27,
IF(AND(I3=38000,R3&gt;9,R3&lt;=12.8,M3&lt;=8),'[1]Pricing Schedule'!$J$36,
IF(AND(I3=38000,R3&gt;12.8,R3&lt;=22.8),'[1]Pricing Schedule'!$J$36,
IF(AND(I3=38000,R3&gt;22.8,R3&lt;=30.2),'[1]Pricing Schedule'!$J$45,
IF(AND(I3=38000,R3&gt;30.2,R3&lt;=45.9),'[1]Pricing Schedule'!$J$54,
IF(AND(I3=38000,R3&gt;45.9,R3&lt;=123.4),'[1]Pricing Schedule'!$J$97,
IF(AND(I3=38000,R3&gt;123.4,R3&lt;=168.2,M3&lt;=10),'[1]Pricing Schedule'!$J$105,
IF(AND(I3=38000,R3&gt;123.4,R3&lt;=168.2,M3&gt;10),'[1]Pricing Schedule'!$J$113,
IF(AND(I3=38000,R3&gt;168.2,R3&lt;=336.4,M3&lt;=10),('[1]Pricing Schedule'!$J$105),
IF(AND(I3=38000,R3&gt;168.2,R3&lt;=336.4,M3&gt;10),('[1]Pricing Schedule'!$J$113),
IF(AND(I3=38000,R3&gt;336.4,R3&lt;=504.6,M3&lt;=10),('[1]Pricing Schedule'!$J$105),
IF(AND(I3=38000,R3&gt;336.4,R3&lt;=504.6,M3&gt;10),('[1]Pricing Schedule'!$J$113),
IF(AND(I3=38000,R3&gt;504.6,R3&lt;=672.8,M3&lt;=10),('[1]Pricing Schedule'!$J$105),
IF(AND(I3=38000,R3&gt;504.6,R3&lt;=672.8,M3&gt;10),('[1]Pricing Schedule'!$J$113),
IF(AND(I3=110000,R3&lt;=12.8,M3&gt;2),'[1]Pricing Schedule'!$J$63,
IF(AND(I3=110000,R3&lt;=12.8,M3&lt;=2),'[1]Pricing Schedule'!$J$97,
IF(AND(I3=110000,R3&gt;12.8,R3&lt;=22.8,M3&gt;3),'[1]Pricing Schedule'!$J$72,
IF(AND(I3=110000,R3&gt;12.8,R3&lt;=22.8,M3&lt;=3),'[1]Pricing Schedule'!$J$97,
IF(AND(I3=110000,R3&gt;22.8,R3&lt;=30.2),'[1]Pricing Schedule'!$J$81,
IF(AND(I3=110000,R3&gt;30.2,R3&lt;=45.9),'[1]Pricing Schedule'!$J$90,
IF(AND(I3=110000,R3&gt;45.9,R3&lt;=123.4),'[1]Pricing Schedule'!$J$97,
IF(AND(I3=110000,R3&gt;123.4,R3&lt;=168.2,M3&lt;=10),'[1]Pricing Schedule'!$J$105,
IF(AND(I3=110000,R3&gt;123.4,R3&lt;=168.2,M3&gt;10),'[1]Pricing Schedule'!$J$113,
IF(AND(I3=110000,R3&gt;168.2,R3&lt;=336.2,M3&lt;=10),('[1]Pricing Schedule'!$J$105),
IF(AND(I3=110000,R3&gt;168.2,R3&lt;=336.2,M3&gt;10),('[1]Pricing Schedule'!$J$113),
IF(AND(I3=110000,R3&gt;336.4,R3&lt;=504.6,M3&lt;=10),('[1]Pricing Schedule'!$J$105),
IF(AND(I3=110000,R3&gt;336.4,R3&lt;=504.6,M3&gt;10),('[1]Pricing Schedule'!$J$113),
IF(AND(I3=110000,R3&gt;504.6,R3&lt;=672.8,M3&lt;=10),('[1]Pricing Schedule'!$J$105),
IF(AND(I3=110000,R3&gt;504.6,R3&lt;=672.8,M3&gt;10),('[1]Pricing Schedule'!$J$113),
IF(AND(I3=110000,R3&gt;672.8,R3&lt;=841,M3&lt;=10),('[1]Pricing Schedule'!$J$105),
IF(AND(I3=110000,R3&gt;672.8,R3&lt;=841,M3&gt;10),('[1]Pricing Schedule'!$J$113),
IF(AND(I3=110000,R3&gt;1682,R3&lt;=1850.2,M3&lt;=10),('[1]Pricing Schedule'!$J$105),
IF(AND(I3=110000,R3&gt;1682,R3&lt;=1850.2,M3&gt;10),('[1]Pricing Schedule'!$J$113),
IF(AND(I3=110000,R3&gt;2018.4,R3&lt;=2186.6,M3&lt;=10),('[1]Pricing Schedule'!$J$105),
IF(AND(I3=110000,R3&gt;2018.4,R3&lt;=2186.6,M3&gt;10),('[1]Pricing Schedule'!$J$113),999999999)))))))))))))))))))))))))))))))))))))))</f>
        <v>4</v>
      </c>
      <c r="U3" s="40">
        <f t="shared" si="4"/>
        <v>223017.39130434781</v>
      </c>
      <c r="V3" s="41">
        <f t="shared" si="5"/>
        <v>4.4839552384294459</v>
      </c>
      <c r="Y3" s="23">
        <v>250</v>
      </c>
      <c r="Z3" s="23">
        <v>636</v>
      </c>
      <c r="AA3" s="13">
        <v>5</v>
      </c>
      <c r="AB3" s="13">
        <v>3</v>
      </c>
      <c r="AC3" s="13">
        <v>110000</v>
      </c>
      <c r="AD3" s="13">
        <v>2</v>
      </c>
      <c r="AE3" s="13">
        <v>0.35099999999999998</v>
      </c>
      <c r="AF3" s="13">
        <v>0.81899999999999995</v>
      </c>
      <c r="AG3" s="35">
        <f>AE3*AF3</f>
        <v>0.28746899999999997</v>
      </c>
      <c r="AH3" s="35">
        <v>0.14249999999999999</v>
      </c>
      <c r="AI3" s="35">
        <f>AH3*2</f>
        <v>0.28499999999999998</v>
      </c>
      <c r="AJ3" s="35">
        <f>(AE3+(AH3*2))*(AF3+AH3)</f>
        <v>0.61151399999999989</v>
      </c>
      <c r="AK3" s="35">
        <f t="shared" ref="AK3:AK4" si="6">AG3+(AE3*AH3)</f>
        <v>0.33748649999999997</v>
      </c>
      <c r="AL3" s="35">
        <f t="shared" ref="AL3:AL4" si="7">AJ3+AK3</f>
        <v>0.94900049999999991</v>
      </c>
      <c r="AM3" s="35">
        <f>($AI$3)^2</f>
        <v>8.1224999999999992E-2</v>
      </c>
      <c r="AN3" s="35">
        <f>AF3+AH3</f>
        <v>0.96149999999999991</v>
      </c>
      <c r="AO3" s="35">
        <f>AE3+AI3</f>
        <v>0.6359999999999999</v>
      </c>
      <c r="AP3" s="13">
        <v>4.2</v>
      </c>
      <c r="AQ3" s="13">
        <v>0.75</v>
      </c>
      <c r="AR3" s="35" cm="1">
        <f t="array" aca="1" ref="AR3" ca="1">INDEX($A$2:$A$1937,RANDBETWEEN(1,ROWS($A$2:$A$1937)),1)</f>
        <v>1142</v>
      </c>
      <c r="AT3" s="35">
        <f>($AF$2+$AH$2)*(($AI$2+($AE$2*3)))</f>
        <v>1.2216720000000001</v>
      </c>
      <c r="AU3" s="13">
        <f>AT4-AT3</f>
        <v>0.3138240000000001</v>
      </c>
      <c r="AV3" s="35">
        <f>($AF$3+$AH$3)*(($AI$3+($AE$3*3)))</f>
        <v>1.2864869999999997</v>
      </c>
      <c r="AW3" s="13">
        <f>AV4-AV3</f>
        <v>0.33748650000000002</v>
      </c>
      <c r="AX3" s="35">
        <f>($AF$4+$AH$4)*(($AI$4+($AE$4*3)))</f>
        <v>2.3651119999999999</v>
      </c>
      <c r="AY3" s="13">
        <f>AX4-AX3</f>
        <v>0.58095000000000008</v>
      </c>
      <c r="BA3" s="35">
        <f>AV4/AV3</f>
        <v>1.2623318385650224</v>
      </c>
    </row>
    <row r="4" spans="1:53">
      <c r="A4" s="23">
        <v>3</v>
      </c>
      <c r="B4" s="23">
        <v>3</v>
      </c>
      <c r="C4" s="23" t="s">
        <v>115</v>
      </c>
      <c r="D4" s="23" t="s">
        <v>116</v>
      </c>
      <c r="E4" s="23" t="s">
        <v>116</v>
      </c>
      <c r="F4" s="23" t="s">
        <v>117</v>
      </c>
      <c r="G4" s="23" t="s">
        <v>118</v>
      </c>
      <c r="H4" s="23" t="s">
        <v>113</v>
      </c>
      <c r="I4" s="13">
        <v>38000</v>
      </c>
      <c r="J4" s="13">
        <v>38000</v>
      </c>
      <c r="K4" s="23" t="s">
        <v>119</v>
      </c>
      <c r="L4" s="24">
        <v>11.691000000000001</v>
      </c>
      <c r="M4" s="37">
        <f t="shared" si="0"/>
        <v>12</v>
      </c>
      <c r="N4" s="24">
        <v>0.13300000000000001</v>
      </c>
      <c r="O4" s="13">
        <v>1</v>
      </c>
      <c r="P4" s="36">
        <f t="shared" si="1"/>
        <v>0.13300000000000001</v>
      </c>
      <c r="Q4" s="38">
        <f t="shared" si="2"/>
        <v>3.45</v>
      </c>
      <c r="R4" s="37">
        <f t="shared" si="3"/>
        <v>3.45</v>
      </c>
      <c r="S4" s="39">
        <f>IF(AND(I4=38000,R4&lt;=4.5,M4&gt;8),'[1]Pricing Schedule'!$F$8+('[1]Pricing Schedule'!$F$9*M4),
IF(AND(I4=38000,R4&lt;=4.5,M4&lt;=8),'[1]Pricing Schedule'!$F$34+('[1]Pricing Schedule'!$F$36*M4),
IF(AND(I4=38000,R4&gt;4.5,R4&lt;=9,M4&gt;8),'[1]Pricing Schedule'!$F$17+('[1]Pricing Schedule'!$F$18*M4),
IF(AND(I4=38000,R4&gt;4.5,R4&lt;=9,M4&lt;=8),'[1]Pricing Schedule'!$F$34+('[1]Pricing Schedule'!$F$36*M4),
IF(AND(I4=38000,R4&gt;9,R4&lt;=12.8,M4&gt;8),'[1]Pricing Schedule'!$F$26+('[1]Pricing Schedule'!$F$27*M4),
IF(AND(I4=38000,R4&gt;9,R4&lt;=12.8,M4&lt;=8),'[1]Pricing Schedule'!$F$34+('[1]Pricing Schedule'!$F$36*M4),
IF(AND(I4=38000,R4&gt;12.8,R4&lt;=22.8),'[1]Pricing Schedule'!$F$34+('[1]Pricing Schedule'!$F$36*M4),
IF(AND(I4=38000,R4&gt;22.8,R4&lt;=30.2),'[1]Pricing Schedule'!$F$43+('[1]Pricing Schedule'!$F$45*M4),
IF(AND(I4=38000,R4&gt;30.2,R4&lt;=45.9),'[1]Pricing Schedule'!$F$52+('[1]Pricing Schedule'!$F$54*M4),
IF(AND(I4=38000,R4&gt;45.9,R4&lt;=123.4),'[1]Pricing Schedule'!$F$96+('[1]Pricing Schedule'!$F$97*M4),
IF(AND(I4=38000,R4&gt;123.4,R4&lt;=168.2,M4&lt;=10),'[1]Pricing Schedule'!$F$103+('[1]Pricing Schedule'!$F$105*M4),
IF(AND(I4=38000,R4&gt;123.4,R4&lt;=168.2,M4&gt;10),'[1]Pricing Schedule'!$F$111+('[1]Pricing Schedule'!$F$113*M4),
IF(AND(I4=38000,R4&gt;157.4,R4&lt;=336.4,M4&lt;=10),('[1]Pricing Schedule'!$F$103+('[1]Pricing Schedule'!$F$105*M4))*2,
IF(AND(I4=38000,R4&gt;157.4,R4&lt;=336.4,M4&gt;10),('[1]Pricing Schedule'!$F$111+('[1]Pricing Schedule'!$F$113*M4))*2,
IF(AND(I4=38000,R4&gt;314.8,R4&lt;=504.6,M4&lt;=10),('[1]Pricing Schedule'!$F$103+('[1]Pricing Schedule'!$F$105*M4))*3,
IF(AND(I4=38000,R4&gt;314.8,R4&lt;=504.6,M4&gt;10),('[1]Pricing Schedule'!$F$111+('[1]Pricing Schedule'!$F$113*M4))*3,
IF(AND(I4=38000,R4&gt;472.2,R4&lt;=672.8,M4&lt;=10),('[1]Pricing Schedule'!$F$103+('[1]Pricing Schedule'!$F$105*M4))*4,
IF(AND(I4=38000,R4&gt;472.2,R4&lt;=672.8,M4&gt;10),('[1]Pricing Schedule'!$F$111+('[1]Pricing Schedule'!$F$113*M4))*4,
IF(AND(I4=110000,R4&lt;=12.8,M4&gt;2),'[1]Pricing Schedule'!$F$62+('[1]Pricing Schedule'!$F$63*M4),
IF(AND(I4=110000,R4&lt;=12.8,M4&lt;=2),'[1]Pricing Schedule'!$F$96+('[1]Pricing Schedule'!$F$97*M4),
IF(AND(I4=110000,R4&gt;12.8,R4&lt;=22.8,M4&gt;3),'[1]Pricing Schedule'!$F$71+('[1]Pricing Schedule'!$F$72*M4),
IF(AND(I4=110000,R4&gt;12.8,R4&lt;=22.8,M4&lt;=3),'[1]Pricing Schedule'!$F$96+('[1]Pricing Schedule'!$F$97*M4),
IF(AND(I4=110000,R4&gt;22.8,R4&lt;=30.2),'[1]Pricing Schedule'!$F$80+('[1]Pricing Schedule'!$F$81*M4),
IF(AND(I4=110000,R4&gt;30.2,R4&lt;=45.9),'[1]Pricing Schedule'!$F$89+('[1]Pricing Schedule'!$F$90*M4),
IF(AND(I4=110000,R4&gt;45.9,R4&lt;=123.4),'[1]Pricing Schedule'!$F$96+('[1]Pricing Schedule'!$F$97*M4),
IF(AND(I4=110000,R4&gt;123.4,R4&lt;=168.2,M4&lt;=10),'[1]Pricing Schedule'!$F$103+('[1]Pricing Schedule'!$F$105*M4),
IF(AND(I4=110000,R4&gt;123.4,R4&lt;=168.2,M4&gt;10),'[1]Pricing Schedule'!$F$111+('[1]Pricing Schedule'!$F$113*M4),
IF(AND(I4=110000,R4&gt;168.2,R4&lt;=336.4,M4&lt;=10),('[1]Pricing Schedule'!$F$103+('[1]Pricing Schedule'!$F$105*M4))*2,
IF(AND(I4=110000,R4&gt;168.2,R4&lt;=336.4,M4&gt;10),('[1]Pricing Schedule'!$F$111+('[1]Pricing Schedule'!$F$113*M4))*2,
IF(AND(I4=110000,R4&gt;336.4,R4&lt;=504.6,M4&lt;=10),('[1]Pricing Schedule'!$F$103+('[1]Pricing Schedule'!$F$105*M4))*3,
IF(AND(I4=110000,R4&gt;336.4,R4&lt;=504.6,M4&gt;10),('[1]Pricing Schedule'!$F$111+('[1]Pricing Schedule'!$F$113*M4))*3,
IF(AND(I4=110000,R4&gt;504.6,R4&lt;=672.8,M4&lt;=10),('[1]Pricing Schedule'!$F$103+('[1]Pricing Schedule'!$F$105*M4))*4,
IF(AND(I4=110000,R4&gt;504.6,R4&lt;=672.8,M4&gt;10),('[1]Pricing Schedule'!$F$111+('[1]Pricing Schedule'!$F$113*M4))*4,
IF(AND(I4=110000,R4&gt;672.8,R4&lt;=841,M4&lt;=10),('[1]Pricing Schedule'!$F$103+('[1]Pricing Schedule'!$F$105*M4))*5,
IF(AND(I4=110000,R4&gt;672.8,R4&lt;=841,M4&gt;10),('[1]Pricing Schedule'!$F$111+('[1]Pricing Schedule'!$F$113*M4))*5,
IF(AND(I4=110000,R4&gt;672.8,R4&lt;=841,M4&lt;=10),('[1]Pricing Schedule'!$F$103+('[1]Pricing Schedule'!$F$105*M4))*5,
IF(AND(I4=110000,R4&gt;672.8,R4&lt;=841,M4&gt;10),('[1]Pricing Schedule'!$F$111+('[1]Pricing Schedule'!$F$113*M4))*5,
IF(AND(I4=110000,R4&gt;1345.6,R4&lt;=1513.8,M4&lt;=10),('[1]Pricing Schedule'!$F$103+('[1]Pricing Schedule'!$F$105*M4))*9,
IF(AND(I4=110000,R4&gt;1345.6,R4&lt;=1513.8,M4&gt;10),('[1]Pricing Schedule'!$F$111+('[1]Pricing Schedule'!$F$113*M4))*9,
9999999999)))))))))))))))))))))))))))))))))))))))</f>
        <v>1492540</v>
      </c>
      <c r="T4" s="21">
        <f>IF(AND(I4=38000,R4&lt;=4.5,M4&gt;8),'[1]Pricing Schedule'!$J$9,
IF(AND(I4=38000,R4&lt;=4.5,M4&lt;=8),'[1]Pricing Schedule'!$J$36,
IF(AND(I4=38000,R4&gt;4.5,R4&lt;=9,M4&gt;8),'[1]Pricing Schedule'!$J$18,
IF(AND(I4=38000,R4&gt;4.5,R4&lt;=9,M4&lt;=8),'[1]Pricing Schedule'!$J$36,
IF(AND(I4=38000,R4&gt;9,R4&lt;=12.8,M4&gt;8),'[1]Pricing Schedule'!$J$27,
IF(AND(I4=38000,R4&gt;9,R4&lt;=12.8,M4&lt;=8),'[1]Pricing Schedule'!$J$36,
IF(AND(I4=38000,R4&gt;12.8,R4&lt;=22.8),'[1]Pricing Schedule'!$J$36,
IF(AND(I4=38000,R4&gt;22.8,R4&lt;=30.2),'[1]Pricing Schedule'!$J$45,
IF(AND(I4=38000,R4&gt;30.2,R4&lt;=45.9),'[1]Pricing Schedule'!$J$54,
IF(AND(I4=38000,R4&gt;45.9,R4&lt;=123.4),'[1]Pricing Schedule'!$J$97,
IF(AND(I4=38000,R4&gt;123.4,R4&lt;=168.2,M4&lt;=10),'[1]Pricing Schedule'!$J$105,
IF(AND(I4=38000,R4&gt;123.4,R4&lt;=168.2,M4&gt;10),'[1]Pricing Schedule'!$J$113,
IF(AND(I4=38000,R4&gt;168.2,R4&lt;=336.4,M4&lt;=10),('[1]Pricing Schedule'!$J$105),
IF(AND(I4=38000,R4&gt;168.2,R4&lt;=336.4,M4&gt;10),('[1]Pricing Schedule'!$J$113),
IF(AND(I4=38000,R4&gt;336.4,R4&lt;=504.6,M4&lt;=10),('[1]Pricing Schedule'!$J$105),
IF(AND(I4=38000,R4&gt;336.4,R4&lt;=504.6,M4&gt;10),('[1]Pricing Schedule'!$J$113),
IF(AND(I4=38000,R4&gt;504.6,R4&lt;=672.8,M4&lt;=10),('[1]Pricing Schedule'!$J$105),
IF(AND(I4=38000,R4&gt;504.6,R4&lt;=672.8,M4&gt;10),('[1]Pricing Schedule'!$J$113),
IF(AND(I4=110000,R4&lt;=12.8,M4&gt;2),'[1]Pricing Schedule'!$J$63,
IF(AND(I4=110000,R4&lt;=12.8,M4&lt;=2),'[1]Pricing Schedule'!$J$97,
IF(AND(I4=110000,R4&gt;12.8,R4&lt;=22.8,M4&gt;3),'[1]Pricing Schedule'!$J$72,
IF(AND(I4=110000,R4&gt;12.8,R4&lt;=22.8,M4&lt;=3),'[1]Pricing Schedule'!$J$97,
IF(AND(I4=110000,R4&gt;22.8,R4&lt;=30.2),'[1]Pricing Schedule'!$J$81,
IF(AND(I4=110000,R4&gt;30.2,R4&lt;=45.9),'[1]Pricing Schedule'!$J$90,
IF(AND(I4=110000,R4&gt;45.9,R4&lt;=123.4),'[1]Pricing Schedule'!$J$97,
IF(AND(I4=110000,R4&gt;123.4,R4&lt;=168.2,M4&lt;=10),'[1]Pricing Schedule'!$J$105,
IF(AND(I4=110000,R4&gt;123.4,R4&lt;=168.2,M4&gt;10),'[1]Pricing Schedule'!$J$113,
IF(AND(I4=110000,R4&gt;168.2,R4&lt;=336.2,M4&lt;=10),('[1]Pricing Schedule'!$J$105),
IF(AND(I4=110000,R4&gt;168.2,R4&lt;=336.2,M4&gt;10),('[1]Pricing Schedule'!$J$113),
IF(AND(I4=110000,R4&gt;336.4,R4&lt;=504.6,M4&lt;=10),('[1]Pricing Schedule'!$J$105),
IF(AND(I4=110000,R4&gt;336.4,R4&lt;=504.6,M4&gt;10),('[1]Pricing Schedule'!$J$113),
IF(AND(I4=110000,R4&gt;504.6,R4&lt;=672.8,M4&lt;=10),('[1]Pricing Schedule'!$J$105),
IF(AND(I4=110000,R4&gt;504.6,R4&lt;=672.8,M4&gt;10),('[1]Pricing Schedule'!$J$113),
IF(AND(I4=110000,R4&gt;672.8,R4&lt;=841,M4&lt;=10),('[1]Pricing Schedule'!$J$105),
IF(AND(I4=110000,R4&gt;672.8,R4&lt;=841,M4&gt;10),('[1]Pricing Schedule'!$J$113),
IF(AND(I4=110000,R4&gt;1682,R4&lt;=1850.2,M4&lt;=10),('[1]Pricing Schedule'!$J$105),
IF(AND(I4=110000,R4&gt;1682,R4&lt;=1850.2,M4&gt;10),('[1]Pricing Schedule'!$J$113),
IF(AND(I4=110000,R4&gt;2018.4,R4&lt;=2186.6,M4&lt;=10),('[1]Pricing Schedule'!$J$105),
IF(AND(I4=110000,R4&gt;2018.4,R4&lt;=2186.6,M4&gt;10),('[1]Pricing Schedule'!$J$113),999999999)))))))))))))))))))))))))))))))))))))))</f>
        <v>1</v>
      </c>
      <c r="U4" s="40">
        <f t="shared" si="4"/>
        <v>432620.28985507245</v>
      </c>
      <c r="V4" s="41">
        <f t="shared" si="5"/>
        <v>2.3114958393074891</v>
      </c>
      <c r="Y4" s="23">
        <v>642</v>
      </c>
      <c r="Z4" s="23">
        <v>106</v>
      </c>
      <c r="AA4" s="13">
        <v>9</v>
      </c>
      <c r="AB4" s="13">
        <v>5</v>
      </c>
      <c r="AD4" s="13">
        <v>3</v>
      </c>
      <c r="AE4" s="13">
        <v>0.45</v>
      </c>
      <c r="AF4" s="13">
        <v>1.05</v>
      </c>
      <c r="AG4" s="35">
        <f>AE4*AF4</f>
        <v>0.47250000000000003</v>
      </c>
      <c r="AH4" s="35">
        <v>0.24099999999999999</v>
      </c>
      <c r="AI4" s="35">
        <f>AH4*2</f>
        <v>0.48199999999999998</v>
      </c>
      <c r="AJ4" s="35">
        <f>(AE4+(AH4*2))*(AF4+AH4)</f>
        <v>1.2032119999999999</v>
      </c>
      <c r="AK4" s="35">
        <f t="shared" si="6"/>
        <v>0.58095000000000008</v>
      </c>
      <c r="AL4" s="35">
        <f t="shared" si="7"/>
        <v>1.784162</v>
      </c>
      <c r="AM4" s="35">
        <f>($AI$4)^2</f>
        <v>0.23232399999999997</v>
      </c>
      <c r="AN4" s="35">
        <f>AF4+AH4</f>
        <v>1.2909999999999999</v>
      </c>
      <c r="AO4" s="35">
        <f>AE4+AI4</f>
        <v>0.93199999999999994</v>
      </c>
      <c r="AP4" s="13">
        <v>4.2</v>
      </c>
      <c r="AQ4" s="13">
        <v>0.75</v>
      </c>
      <c r="AR4" s="35" cm="1">
        <f t="array" aca="1" ref="AR4" ca="1">INDEX($A$2:$A$1937,RANDBETWEEN(1,ROWS($A$2:$A$1937)),1)</f>
        <v>381</v>
      </c>
      <c r="AT4" s="35">
        <f>($AF$2+$AH$2)*(($AI$2+($AE$2*4)))</f>
        <v>1.5354960000000002</v>
      </c>
      <c r="AV4" s="35">
        <f>($AF$3+$AH$3)*(($AI$3+($AE$3*4)))</f>
        <v>1.6239734999999997</v>
      </c>
      <c r="AX4" s="35">
        <f>($AF$4+$AH$4)*(($AI$4+($AE$4*4)))</f>
        <v>2.946062</v>
      </c>
    </row>
    <row r="5" spans="1:53">
      <c r="A5" s="23">
        <v>4</v>
      </c>
      <c r="B5" s="23">
        <v>4</v>
      </c>
      <c r="C5" s="23" t="s">
        <v>120</v>
      </c>
      <c r="D5" s="23" t="s">
        <v>121</v>
      </c>
      <c r="E5" s="23" t="s">
        <v>121</v>
      </c>
      <c r="F5" s="23" t="s">
        <v>122</v>
      </c>
      <c r="G5" s="23" t="s">
        <v>123</v>
      </c>
      <c r="H5" s="23" t="s">
        <v>113</v>
      </c>
      <c r="I5" s="13">
        <v>38000</v>
      </c>
      <c r="J5" s="13">
        <v>38000</v>
      </c>
      <c r="K5" s="13">
        <v>10000</v>
      </c>
      <c r="L5" s="24">
        <v>13.24</v>
      </c>
      <c r="M5" s="37">
        <f t="shared" si="0"/>
        <v>14</v>
      </c>
      <c r="N5" s="24">
        <v>0.13300000000000001</v>
      </c>
      <c r="O5" s="13">
        <v>1</v>
      </c>
      <c r="P5" s="36">
        <f t="shared" si="1"/>
        <v>0.13300000000000001</v>
      </c>
      <c r="Q5" s="38">
        <f t="shared" si="2"/>
        <v>3.45</v>
      </c>
      <c r="R5" s="37">
        <f t="shared" si="3"/>
        <v>3.45</v>
      </c>
      <c r="S5" s="39">
        <f>IF(AND(I5=38000,R5&lt;=4.5,M5&gt;8),'[1]Pricing Schedule'!$F$8+('[1]Pricing Schedule'!$F$9*M5),
IF(AND(I5=38000,R5&lt;=4.5,M5&lt;=8),'[1]Pricing Schedule'!$F$34+('[1]Pricing Schedule'!$F$36*M5),
IF(AND(I5=38000,R5&gt;4.5,R5&lt;=9,M5&gt;8),'[1]Pricing Schedule'!$F$17+('[1]Pricing Schedule'!$F$18*M5),
IF(AND(I5=38000,R5&gt;4.5,R5&lt;=9,M5&lt;=8),'[1]Pricing Schedule'!$F$34+('[1]Pricing Schedule'!$F$36*M5),
IF(AND(I5=38000,R5&gt;9,R5&lt;=12.8,M5&gt;8),'[1]Pricing Schedule'!$F$26+('[1]Pricing Schedule'!$F$27*M5),
IF(AND(I5=38000,R5&gt;9,R5&lt;=12.8,M5&lt;=8),'[1]Pricing Schedule'!$F$34+('[1]Pricing Schedule'!$F$36*M5),
IF(AND(I5=38000,R5&gt;12.8,R5&lt;=22.8),'[1]Pricing Schedule'!$F$34+('[1]Pricing Schedule'!$F$36*M5),
IF(AND(I5=38000,R5&gt;22.8,R5&lt;=30.2),'[1]Pricing Schedule'!$F$43+('[1]Pricing Schedule'!$F$45*M5),
IF(AND(I5=38000,R5&gt;30.2,R5&lt;=45.9),'[1]Pricing Schedule'!$F$52+('[1]Pricing Schedule'!$F$54*M5),
IF(AND(I5=38000,R5&gt;45.9,R5&lt;=123.4),'[1]Pricing Schedule'!$F$96+('[1]Pricing Schedule'!$F$97*M5),
IF(AND(I5=38000,R5&gt;123.4,R5&lt;=168.2,M5&lt;=10),'[1]Pricing Schedule'!$F$103+('[1]Pricing Schedule'!$F$105*M5),
IF(AND(I5=38000,R5&gt;123.4,R5&lt;=168.2,M5&gt;10),'[1]Pricing Schedule'!$F$111+('[1]Pricing Schedule'!$F$113*M5),
IF(AND(I5=38000,R5&gt;157.4,R5&lt;=336.4,M5&lt;=10),('[1]Pricing Schedule'!$F$103+('[1]Pricing Schedule'!$F$105*M5))*2,
IF(AND(I5=38000,R5&gt;157.4,R5&lt;=336.4,M5&gt;10),('[1]Pricing Schedule'!$F$111+('[1]Pricing Schedule'!$F$113*M5))*2,
IF(AND(I5=38000,R5&gt;314.8,R5&lt;=504.6,M5&lt;=10),('[1]Pricing Schedule'!$F$103+('[1]Pricing Schedule'!$F$105*M5))*3,
IF(AND(I5=38000,R5&gt;314.8,R5&lt;=504.6,M5&gt;10),('[1]Pricing Schedule'!$F$111+('[1]Pricing Schedule'!$F$113*M5))*3,
IF(AND(I5=38000,R5&gt;472.2,R5&lt;=672.8,M5&lt;=10),('[1]Pricing Schedule'!$F$103+('[1]Pricing Schedule'!$F$105*M5))*4,
IF(AND(I5=38000,R5&gt;472.2,R5&lt;=672.8,M5&gt;10),('[1]Pricing Schedule'!$F$111+('[1]Pricing Schedule'!$F$113*M5))*4,
IF(AND(I5=110000,R5&lt;=12.8,M5&gt;2),'[1]Pricing Schedule'!$F$62+('[1]Pricing Schedule'!$F$63*M5),
IF(AND(I5=110000,R5&lt;=12.8,M5&lt;=2),'[1]Pricing Schedule'!$F$96+('[1]Pricing Schedule'!$F$97*M5),
IF(AND(I5=110000,R5&gt;12.8,R5&lt;=22.8,M5&gt;3),'[1]Pricing Schedule'!$F$71+('[1]Pricing Schedule'!$F$72*M5),
IF(AND(I5=110000,R5&gt;12.8,R5&lt;=22.8,M5&lt;=3),'[1]Pricing Schedule'!$F$96+('[1]Pricing Schedule'!$F$97*M5),
IF(AND(I5=110000,R5&gt;22.8,R5&lt;=30.2),'[1]Pricing Schedule'!$F$80+('[1]Pricing Schedule'!$F$81*M5),
IF(AND(I5=110000,R5&gt;30.2,R5&lt;=45.9),'[1]Pricing Schedule'!$F$89+('[1]Pricing Schedule'!$F$90*M5),
IF(AND(I5=110000,R5&gt;45.9,R5&lt;=123.4),'[1]Pricing Schedule'!$F$96+('[1]Pricing Schedule'!$F$97*M5),
IF(AND(I5=110000,R5&gt;123.4,R5&lt;=168.2,M5&lt;=10),'[1]Pricing Schedule'!$F$103+('[1]Pricing Schedule'!$F$105*M5),
IF(AND(I5=110000,R5&gt;123.4,R5&lt;=168.2,M5&gt;10),'[1]Pricing Schedule'!$F$111+('[1]Pricing Schedule'!$F$113*M5),
IF(AND(I5=110000,R5&gt;168.2,R5&lt;=336.4,M5&lt;=10),('[1]Pricing Schedule'!$F$103+('[1]Pricing Schedule'!$F$105*M5))*2,
IF(AND(I5=110000,R5&gt;168.2,R5&lt;=336.4,M5&gt;10),('[1]Pricing Schedule'!$F$111+('[1]Pricing Schedule'!$F$113*M5))*2,
IF(AND(I5=110000,R5&gt;336.4,R5&lt;=504.6,M5&lt;=10),('[1]Pricing Schedule'!$F$103+('[1]Pricing Schedule'!$F$105*M5))*3,
IF(AND(I5=110000,R5&gt;336.4,R5&lt;=504.6,M5&gt;10),('[1]Pricing Schedule'!$F$111+('[1]Pricing Schedule'!$F$113*M5))*3,
IF(AND(I5=110000,R5&gt;504.6,R5&lt;=672.8,M5&lt;=10),('[1]Pricing Schedule'!$F$103+('[1]Pricing Schedule'!$F$105*M5))*4,
IF(AND(I5=110000,R5&gt;504.6,R5&lt;=672.8,M5&gt;10),('[1]Pricing Schedule'!$F$111+('[1]Pricing Schedule'!$F$113*M5))*4,
IF(AND(I5=110000,R5&gt;672.8,R5&lt;=841,M5&lt;=10),('[1]Pricing Schedule'!$F$103+('[1]Pricing Schedule'!$F$105*M5))*5,
IF(AND(I5=110000,R5&gt;672.8,R5&lt;=841,M5&gt;10),('[1]Pricing Schedule'!$F$111+('[1]Pricing Schedule'!$F$113*M5))*5,
IF(AND(I5=110000,R5&gt;672.8,R5&lt;=841,M5&lt;=10),('[1]Pricing Schedule'!$F$103+('[1]Pricing Schedule'!$F$105*M5))*5,
IF(AND(I5=110000,R5&gt;672.8,R5&lt;=841,M5&gt;10),('[1]Pricing Schedule'!$F$111+('[1]Pricing Schedule'!$F$113*M5))*5,
IF(AND(I5=110000,R5&gt;1345.6,R5&lt;=1513.8,M5&lt;=10),('[1]Pricing Schedule'!$F$103+('[1]Pricing Schedule'!$F$105*M5))*9,
IF(AND(I5=110000,R5&gt;1345.6,R5&lt;=1513.8,M5&gt;10),('[1]Pricing Schedule'!$F$111+('[1]Pricing Schedule'!$F$113*M5))*9,
9999999999)))))))))))))))))))))))))))))))))))))))</f>
        <v>1597940</v>
      </c>
      <c r="T5" s="21">
        <f>IF(AND(I5=38000,R5&lt;=4.5,M5&gt;8),'[1]Pricing Schedule'!$J$9,
IF(AND(I5=38000,R5&lt;=4.5,M5&lt;=8),'[1]Pricing Schedule'!$J$36,
IF(AND(I5=38000,R5&gt;4.5,R5&lt;=9,M5&gt;8),'[1]Pricing Schedule'!$J$18,
IF(AND(I5=38000,R5&gt;4.5,R5&lt;=9,M5&lt;=8),'[1]Pricing Schedule'!$J$36,
IF(AND(I5=38000,R5&gt;9,R5&lt;=12.8,M5&gt;8),'[1]Pricing Schedule'!$J$27,
IF(AND(I5=38000,R5&gt;9,R5&lt;=12.8,M5&lt;=8),'[1]Pricing Schedule'!$J$36,
IF(AND(I5=38000,R5&gt;12.8,R5&lt;=22.8),'[1]Pricing Schedule'!$J$36,
IF(AND(I5=38000,R5&gt;22.8,R5&lt;=30.2),'[1]Pricing Schedule'!$J$45,
IF(AND(I5=38000,R5&gt;30.2,R5&lt;=45.9),'[1]Pricing Schedule'!$J$54,
IF(AND(I5=38000,R5&gt;45.9,R5&lt;=123.4),'[1]Pricing Schedule'!$J$97,
IF(AND(I5=38000,R5&gt;123.4,R5&lt;=168.2,M5&lt;=10),'[1]Pricing Schedule'!$J$105,
IF(AND(I5=38000,R5&gt;123.4,R5&lt;=168.2,M5&gt;10),'[1]Pricing Schedule'!$J$113,
IF(AND(I5=38000,R5&gt;168.2,R5&lt;=336.4,M5&lt;=10),('[1]Pricing Schedule'!$J$105),
IF(AND(I5=38000,R5&gt;168.2,R5&lt;=336.4,M5&gt;10),('[1]Pricing Schedule'!$J$113),
IF(AND(I5=38000,R5&gt;336.4,R5&lt;=504.6,M5&lt;=10),('[1]Pricing Schedule'!$J$105),
IF(AND(I5=38000,R5&gt;336.4,R5&lt;=504.6,M5&gt;10),('[1]Pricing Schedule'!$J$113),
IF(AND(I5=38000,R5&gt;504.6,R5&lt;=672.8,M5&lt;=10),('[1]Pricing Schedule'!$J$105),
IF(AND(I5=38000,R5&gt;504.6,R5&lt;=672.8,M5&gt;10),('[1]Pricing Schedule'!$J$113),
IF(AND(I5=110000,R5&lt;=12.8,M5&gt;2),'[1]Pricing Schedule'!$J$63,
IF(AND(I5=110000,R5&lt;=12.8,M5&lt;=2),'[1]Pricing Schedule'!$J$97,
IF(AND(I5=110000,R5&gt;12.8,R5&lt;=22.8,M5&gt;3),'[1]Pricing Schedule'!$J$72,
IF(AND(I5=110000,R5&gt;12.8,R5&lt;=22.8,M5&lt;=3),'[1]Pricing Schedule'!$J$97,
IF(AND(I5=110000,R5&gt;22.8,R5&lt;=30.2),'[1]Pricing Schedule'!$J$81,
IF(AND(I5=110000,R5&gt;30.2,R5&lt;=45.9),'[1]Pricing Schedule'!$J$90,
IF(AND(I5=110000,R5&gt;45.9,R5&lt;=123.4),'[1]Pricing Schedule'!$J$97,
IF(AND(I5=110000,R5&gt;123.4,R5&lt;=168.2,M5&lt;=10),'[1]Pricing Schedule'!$J$105,
IF(AND(I5=110000,R5&gt;123.4,R5&lt;=168.2,M5&gt;10),'[1]Pricing Schedule'!$J$113,
IF(AND(I5=110000,R5&gt;168.2,R5&lt;=336.2,M5&lt;=10),('[1]Pricing Schedule'!$J$105),
IF(AND(I5=110000,R5&gt;168.2,R5&lt;=336.2,M5&gt;10),('[1]Pricing Schedule'!$J$113),
IF(AND(I5=110000,R5&gt;336.4,R5&lt;=504.6,M5&lt;=10),('[1]Pricing Schedule'!$J$105),
IF(AND(I5=110000,R5&gt;336.4,R5&lt;=504.6,M5&gt;10),('[1]Pricing Schedule'!$J$113),
IF(AND(I5=110000,R5&gt;504.6,R5&lt;=672.8,M5&lt;=10),('[1]Pricing Schedule'!$J$105),
IF(AND(I5=110000,R5&gt;504.6,R5&lt;=672.8,M5&gt;10),('[1]Pricing Schedule'!$J$113),
IF(AND(I5=110000,R5&gt;672.8,R5&lt;=841,M5&lt;=10),('[1]Pricing Schedule'!$J$105),
IF(AND(I5=110000,R5&gt;672.8,R5&lt;=841,M5&gt;10),('[1]Pricing Schedule'!$J$113),
IF(AND(I5=110000,R5&gt;1682,R5&lt;=1850.2,M5&lt;=10),('[1]Pricing Schedule'!$J$105),
IF(AND(I5=110000,R5&gt;1682,R5&lt;=1850.2,M5&gt;10),('[1]Pricing Schedule'!$J$113),
IF(AND(I5=110000,R5&gt;2018.4,R5&lt;=2186.6,M5&lt;=10),('[1]Pricing Schedule'!$J$105),
IF(AND(I5=110000,R5&gt;2018.4,R5&lt;=2186.6,M5&gt;10),('[1]Pricing Schedule'!$J$113),999999999)))))))))))))))))))))))))))))))))))))))</f>
        <v>1</v>
      </c>
      <c r="U5" s="40">
        <f t="shared" si="4"/>
        <v>463171.0144927536</v>
      </c>
      <c r="V5" s="41">
        <f t="shared" si="5"/>
        <v>2.1590297508041605</v>
      </c>
      <c r="Y5" s="23">
        <v>498</v>
      </c>
      <c r="Z5" s="23">
        <v>250</v>
      </c>
      <c r="AA5" s="13">
        <v>12.8</v>
      </c>
      <c r="AB5" s="13">
        <v>6</v>
      </c>
      <c r="AD5" s="13"/>
      <c r="AE5" s="13"/>
      <c r="AF5" s="13"/>
      <c r="AR5" s="35" cm="1">
        <f t="array" aca="1" ref="AR5" ca="1">INDEX($A$2:$A$1937,RANDBETWEEN(1,ROWS($A$2:$A$1937)),1)</f>
        <v>1308</v>
      </c>
      <c r="AT5" s="35"/>
    </row>
    <row r="6" spans="1:53">
      <c r="A6" s="23">
        <v>5</v>
      </c>
      <c r="B6" s="23">
        <v>5</v>
      </c>
      <c r="C6" s="23" t="s">
        <v>124</v>
      </c>
      <c r="D6" s="23" t="s">
        <v>121</v>
      </c>
      <c r="E6" s="23" t="s">
        <v>121</v>
      </c>
      <c r="F6" s="23" t="s">
        <v>125</v>
      </c>
      <c r="G6" s="23" t="s">
        <v>126</v>
      </c>
      <c r="H6" s="23" t="s">
        <v>113</v>
      </c>
      <c r="I6" s="13">
        <v>38000</v>
      </c>
      <c r="J6" s="13">
        <v>38000</v>
      </c>
      <c r="K6" s="23" t="s">
        <v>119</v>
      </c>
      <c r="L6" s="24">
        <v>9.9619999999999997</v>
      </c>
      <c r="M6" s="37">
        <f t="shared" si="0"/>
        <v>10</v>
      </c>
      <c r="N6" s="24">
        <v>0.157</v>
      </c>
      <c r="O6" s="13">
        <v>1</v>
      </c>
      <c r="P6" s="36">
        <f t="shared" si="1"/>
        <v>0.157</v>
      </c>
      <c r="Q6" s="38">
        <f t="shared" si="2"/>
        <v>3.45</v>
      </c>
      <c r="R6" s="37">
        <f t="shared" si="3"/>
        <v>3.45</v>
      </c>
      <c r="S6" s="39">
        <f>IF(AND(I6=38000,R6&lt;=4.5,M6&gt;8),'[1]Pricing Schedule'!$F$8+('[1]Pricing Schedule'!$F$9*M6),
IF(AND(I6=38000,R6&lt;=4.5,M6&lt;=8),'[1]Pricing Schedule'!$F$34+('[1]Pricing Schedule'!$F$36*M6),
IF(AND(I6=38000,R6&gt;4.5,R6&lt;=9,M6&gt;8),'[1]Pricing Schedule'!$F$17+('[1]Pricing Schedule'!$F$18*M6),
IF(AND(I6=38000,R6&gt;4.5,R6&lt;=9,M6&lt;=8),'[1]Pricing Schedule'!$F$34+('[1]Pricing Schedule'!$F$36*M6),
IF(AND(I6=38000,R6&gt;9,R6&lt;=12.8,M6&gt;8),'[1]Pricing Schedule'!$F$26+('[1]Pricing Schedule'!$F$27*M6),
IF(AND(I6=38000,R6&gt;9,R6&lt;=12.8,M6&lt;=8),'[1]Pricing Schedule'!$F$34+('[1]Pricing Schedule'!$F$36*M6),
IF(AND(I6=38000,R6&gt;12.8,R6&lt;=22.8),'[1]Pricing Schedule'!$F$34+('[1]Pricing Schedule'!$F$36*M6),
IF(AND(I6=38000,R6&gt;22.8,R6&lt;=30.2),'[1]Pricing Schedule'!$F$43+('[1]Pricing Schedule'!$F$45*M6),
IF(AND(I6=38000,R6&gt;30.2,R6&lt;=45.9),'[1]Pricing Schedule'!$F$52+('[1]Pricing Schedule'!$F$54*M6),
IF(AND(I6=38000,R6&gt;45.9,R6&lt;=123.4),'[1]Pricing Schedule'!$F$96+('[1]Pricing Schedule'!$F$97*M6),
IF(AND(I6=38000,R6&gt;123.4,R6&lt;=168.2,M6&lt;=10),'[1]Pricing Schedule'!$F$103+('[1]Pricing Schedule'!$F$105*M6),
IF(AND(I6=38000,R6&gt;123.4,R6&lt;=168.2,M6&gt;10),'[1]Pricing Schedule'!$F$111+('[1]Pricing Schedule'!$F$113*M6),
IF(AND(I6=38000,R6&gt;157.4,R6&lt;=336.4,M6&lt;=10),('[1]Pricing Schedule'!$F$103+('[1]Pricing Schedule'!$F$105*M6))*2,
IF(AND(I6=38000,R6&gt;157.4,R6&lt;=336.4,M6&gt;10),('[1]Pricing Schedule'!$F$111+('[1]Pricing Schedule'!$F$113*M6))*2,
IF(AND(I6=38000,R6&gt;314.8,R6&lt;=504.6,M6&lt;=10),('[1]Pricing Schedule'!$F$103+('[1]Pricing Schedule'!$F$105*M6))*3,
IF(AND(I6=38000,R6&gt;314.8,R6&lt;=504.6,M6&gt;10),('[1]Pricing Schedule'!$F$111+('[1]Pricing Schedule'!$F$113*M6))*3,
IF(AND(I6=38000,R6&gt;472.2,R6&lt;=672.8,M6&lt;=10),('[1]Pricing Schedule'!$F$103+('[1]Pricing Schedule'!$F$105*M6))*4,
IF(AND(I6=38000,R6&gt;472.2,R6&lt;=672.8,M6&gt;10),('[1]Pricing Schedule'!$F$111+('[1]Pricing Schedule'!$F$113*M6))*4,
IF(AND(I6=110000,R6&lt;=12.8,M6&gt;2),'[1]Pricing Schedule'!$F$62+('[1]Pricing Schedule'!$F$63*M6),
IF(AND(I6=110000,R6&lt;=12.8,M6&lt;=2),'[1]Pricing Schedule'!$F$96+('[1]Pricing Schedule'!$F$97*M6),
IF(AND(I6=110000,R6&gt;12.8,R6&lt;=22.8,M6&gt;3),'[1]Pricing Schedule'!$F$71+('[1]Pricing Schedule'!$F$72*M6),
IF(AND(I6=110000,R6&gt;12.8,R6&lt;=22.8,M6&lt;=3),'[1]Pricing Schedule'!$F$96+('[1]Pricing Schedule'!$F$97*M6),
IF(AND(I6=110000,R6&gt;22.8,R6&lt;=30.2),'[1]Pricing Schedule'!$F$80+('[1]Pricing Schedule'!$F$81*M6),
IF(AND(I6=110000,R6&gt;30.2,R6&lt;=45.9),'[1]Pricing Schedule'!$F$89+('[1]Pricing Schedule'!$F$90*M6),
IF(AND(I6=110000,R6&gt;45.9,R6&lt;=123.4),'[1]Pricing Schedule'!$F$96+('[1]Pricing Schedule'!$F$97*M6),
IF(AND(I6=110000,R6&gt;123.4,R6&lt;=168.2,M6&lt;=10),'[1]Pricing Schedule'!$F$103+('[1]Pricing Schedule'!$F$105*M6),
IF(AND(I6=110000,R6&gt;123.4,R6&lt;=168.2,M6&gt;10),'[1]Pricing Schedule'!$F$111+('[1]Pricing Schedule'!$F$113*M6),
IF(AND(I6=110000,R6&gt;168.2,R6&lt;=336.4,M6&lt;=10),('[1]Pricing Schedule'!$F$103+('[1]Pricing Schedule'!$F$105*M6))*2,
IF(AND(I6=110000,R6&gt;168.2,R6&lt;=336.4,M6&gt;10),('[1]Pricing Schedule'!$F$111+('[1]Pricing Schedule'!$F$113*M6))*2,
IF(AND(I6=110000,R6&gt;336.4,R6&lt;=504.6,M6&lt;=10),('[1]Pricing Schedule'!$F$103+('[1]Pricing Schedule'!$F$105*M6))*3,
IF(AND(I6=110000,R6&gt;336.4,R6&lt;=504.6,M6&gt;10),('[1]Pricing Schedule'!$F$111+('[1]Pricing Schedule'!$F$113*M6))*3,
IF(AND(I6=110000,R6&gt;504.6,R6&lt;=672.8,M6&lt;=10),('[1]Pricing Schedule'!$F$103+('[1]Pricing Schedule'!$F$105*M6))*4,
IF(AND(I6=110000,R6&gt;504.6,R6&lt;=672.8,M6&gt;10),('[1]Pricing Schedule'!$F$111+('[1]Pricing Schedule'!$F$113*M6))*4,
IF(AND(I6=110000,R6&gt;672.8,R6&lt;=841,M6&lt;=10),('[1]Pricing Schedule'!$F$103+('[1]Pricing Schedule'!$F$105*M6))*5,
IF(AND(I6=110000,R6&gt;672.8,R6&lt;=841,M6&gt;10),('[1]Pricing Schedule'!$F$111+('[1]Pricing Schedule'!$F$113*M6))*5,
IF(AND(I6=110000,R6&gt;672.8,R6&lt;=841,M6&lt;=10),('[1]Pricing Schedule'!$F$103+('[1]Pricing Schedule'!$F$105*M6))*5,
IF(AND(I6=110000,R6&gt;672.8,R6&lt;=841,M6&gt;10),('[1]Pricing Schedule'!$F$111+('[1]Pricing Schedule'!$F$113*M6))*5,
IF(AND(I6=110000,R6&gt;1345.6,R6&lt;=1513.8,M6&lt;=10),('[1]Pricing Schedule'!$F$103+('[1]Pricing Schedule'!$F$105*M6))*9,
IF(AND(I6=110000,R6&gt;1345.6,R6&lt;=1513.8,M6&gt;10),('[1]Pricing Schedule'!$F$111+('[1]Pricing Schedule'!$F$113*M6))*9,
9999999999)))))))))))))))))))))))))))))))))))))))</f>
        <v>1387140</v>
      </c>
      <c r="T6" s="21">
        <f>IF(AND(I6=38000,R6&lt;=4.5,M6&gt;8),'[1]Pricing Schedule'!$J$9,
IF(AND(I6=38000,R6&lt;=4.5,M6&lt;=8),'[1]Pricing Schedule'!$J$36,
IF(AND(I6=38000,R6&gt;4.5,R6&lt;=9,M6&gt;8),'[1]Pricing Schedule'!$J$18,
IF(AND(I6=38000,R6&gt;4.5,R6&lt;=9,M6&lt;=8),'[1]Pricing Schedule'!$J$36,
IF(AND(I6=38000,R6&gt;9,R6&lt;=12.8,M6&gt;8),'[1]Pricing Schedule'!$J$27,
IF(AND(I6=38000,R6&gt;9,R6&lt;=12.8,M6&lt;=8),'[1]Pricing Schedule'!$J$36,
IF(AND(I6=38000,R6&gt;12.8,R6&lt;=22.8),'[1]Pricing Schedule'!$J$36,
IF(AND(I6=38000,R6&gt;22.8,R6&lt;=30.2),'[1]Pricing Schedule'!$J$45,
IF(AND(I6=38000,R6&gt;30.2,R6&lt;=45.9),'[1]Pricing Schedule'!$J$54,
IF(AND(I6=38000,R6&gt;45.9,R6&lt;=123.4),'[1]Pricing Schedule'!$J$97,
IF(AND(I6=38000,R6&gt;123.4,R6&lt;=168.2,M6&lt;=10),'[1]Pricing Schedule'!$J$105,
IF(AND(I6=38000,R6&gt;123.4,R6&lt;=168.2,M6&gt;10),'[1]Pricing Schedule'!$J$113,
IF(AND(I6=38000,R6&gt;168.2,R6&lt;=336.4,M6&lt;=10),('[1]Pricing Schedule'!$J$105),
IF(AND(I6=38000,R6&gt;168.2,R6&lt;=336.4,M6&gt;10),('[1]Pricing Schedule'!$J$113),
IF(AND(I6=38000,R6&gt;336.4,R6&lt;=504.6,M6&lt;=10),('[1]Pricing Schedule'!$J$105),
IF(AND(I6=38000,R6&gt;336.4,R6&lt;=504.6,M6&gt;10),('[1]Pricing Schedule'!$J$113),
IF(AND(I6=38000,R6&gt;504.6,R6&lt;=672.8,M6&lt;=10),('[1]Pricing Schedule'!$J$105),
IF(AND(I6=38000,R6&gt;504.6,R6&lt;=672.8,M6&gt;10),('[1]Pricing Schedule'!$J$113),
IF(AND(I6=110000,R6&lt;=12.8,M6&gt;2),'[1]Pricing Schedule'!$J$63,
IF(AND(I6=110000,R6&lt;=12.8,M6&lt;=2),'[1]Pricing Schedule'!$J$97,
IF(AND(I6=110000,R6&gt;12.8,R6&lt;=22.8,M6&gt;3),'[1]Pricing Schedule'!$J$72,
IF(AND(I6=110000,R6&gt;12.8,R6&lt;=22.8,M6&lt;=3),'[1]Pricing Schedule'!$J$97,
IF(AND(I6=110000,R6&gt;22.8,R6&lt;=30.2),'[1]Pricing Schedule'!$J$81,
IF(AND(I6=110000,R6&gt;30.2,R6&lt;=45.9),'[1]Pricing Schedule'!$J$90,
IF(AND(I6=110000,R6&gt;45.9,R6&lt;=123.4),'[1]Pricing Schedule'!$J$97,
IF(AND(I6=110000,R6&gt;123.4,R6&lt;=168.2,M6&lt;=10),'[1]Pricing Schedule'!$J$105,
IF(AND(I6=110000,R6&gt;123.4,R6&lt;=168.2,M6&gt;10),'[1]Pricing Schedule'!$J$113,
IF(AND(I6=110000,R6&gt;168.2,R6&lt;=336.2,M6&lt;=10),('[1]Pricing Schedule'!$J$105),
IF(AND(I6=110000,R6&gt;168.2,R6&lt;=336.2,M6&gt;10),('[1]Pricing Schedule'!$J$113),
IF(AND(I6=110000,R6&gt;336.4,R6&lt;=504.6,M6&lt;=10),('[1]Pricing Schedule'!$J$105),
IF(AND(I6=110000,R6&gt;336.4,R6&lt;=504.6,M6&gt;10),('[1]Pricing Schedule'!$J$113),
IF(AND(I6=110000,R6&gt;504.6,R6&lt;=672.8,M6&lt;=10),('[1]Pricing Schedule'!$J$105),
IF(AND(I6=110000,R6&gt;504.6,R6&lt;=672.8,M6&gt;10),('[1]Pricing Schedule'!$J$113),
IF(AND(I6=110000,R6&gt;672.8,R6&lt;=841,M6&lt;=10),('[1]Pricing Schedule'!$J$105),
IF(AND(I6=110000,R6&gt;672.8,R6&lt;=841,M6&gt;10),('[1]Pricing Schedule'!$J$113),
IF(AND(I6=110000,R6&gt;1682,R6&lt;=1850.2,M6&lt;=10),('[1]Pricing Schedule'!$J$105),
IF(AND(I6=110000,R6&gt;1682,R6&lt;=1850.2,M6&gt;10),('[1]Pricing Schedule'!$J$113),
IF(AND(I6=110000,R6&gt;2018.4,R6&lt;=2186.6,M6&lt;=10),('[1]Pricing Schedule'!$J$105),
IF(AND(I6=110000,R6&gt;2018.4,R6&lt;=2186.6,M6&gt;10),('[1]Pricing Schedule'!$J$113),999999999)))))))))))))))))))))))))))))))))))))))</f>
        <v>1</v>
      </c>
      <c r="U6" s="40">
        <f t="shared" si="4"/>
        <v>402069.5652173913</v>
      </c>
      <c r="V6" s="41">
        <f t="shared" si="5"/>
        <v>2.487131796357974</v>
      </c>
      <c r="Y6" s="23">
        <v>688</v>
      </c>
      <c r="Z6" s="23">
        <v>138</v>
      </c>
      <c r="AA6" s="13">
        <v>22.8</v>
      </c>
      <c r="AB6" s="13">
        <v>7</v>
      </c>
      <c r="AD6" s="13"/>
      <c r="AE6" s="13"/>
      <c r="AF6" s="13"/>
      <c r="AR6" s="35" cm="1">
        <f t="array" aca="1" ref="AR6" ca="1">INDEX($A$2:$A$1937,RANDBETWEEN(1,ROWS($A$2:$A$1937)),1)</f>
        <v>1437</v>
      </c>
      <c r="AT6" s="35"/>
    </row>
    <row r="7" spans="1:53">
      <c r="A7" s="23">
        <v>6</v>
      </c>
      <c r="B7" s="23">
        <v>6</v>
      </c>
      <c r="C7" s="23" t="s">
        <v>127</v>
      </c>
      <c r="D7" s="23" t="s">
        <v>121</v>
      </c>
      <c r="E7" s="23" t="s">
        <v>121</v>
      </c>
      <c r="F7" s="23" t="s">
        <v>128</v>
      </c>
      <c r="G7" s="23" t="s">
        <v>129</v>
      </c>
      <c r="H7" s="23" t="s">
        <v>113</v>
      </c>
      <c r="I7" s="13">
        <v>38000</v>
      </c>
      <c r="J7" s="23" t="s">
        <v>119</v>
      </c>
      <c r="K7" s="13">
        <v>38000</v>
      </c>
      <c r="L7" s="24">
        <v>10.638999999999999</v>
      </c>
      <c r="M7" s="37">
        <f t="shared" si="0"/>
        <v>11</v>
      </c>
      <c r="N7" s="24">
        <v>9.2999999999999999E-2</v>
      </c>
      <c r="O7" s="13">
        <v>1</v>
      </c>
      <c r="P7" s="36">
        <f t="shared" si="1"/>
        <v>9.2999999999999999E-2</v>
      </c>
      <c r="Q7" s="38">
        <f t="shared" si="2"/>
        <v>3.45</v>
      </c>
      <c r="R7" s="37">
        <f t="shared" si="3"/>
        <v>3.45</v>
      </c>
      <c r="S7" s="39">
        <f>IF(AND(I7=38000,R7&lt;=4.5,M7&gt;8),'[1]Pricing Schedule'!$F$8+('[1]Pricing Schedule'!$F$9*M7),
IF(AND(I7=38000,R7&lt;=4.5,M7&lt;=8),'[1]Pricing Schedule'!$F$34+('[1]Pricing Schedule'!$F$36*M7),
IF(AND(I7=38000,R7&gt;4.5,R7&lt;=9,M7&gt;8),'[1]Pricing Schedule'!$F$17+('[1]Pricing Schedule'!$F$18*M7),
IF(AND(I7=38000,R7&gt;4.5,R7&lt;=9,M7&lt;=8),'[1]Pricing Schedule'!$F$34+('[1]Pricing Schedule'!$F$36*M7),
IF(AND(I7=38000,R7&gt;9,R7&lt;=12.8,M7&gt;8),'[1]Pricing Schedule'!$F$26+('[1]Pricing Schedule'!$F$27*M7),
IF(AND(I7=38000,R7&gt;9,R7&lt;=12.8,M7&lt;=8),'[1]Pricing Schedule'!$F$34+('[1]Pricing Schedule'!$F$36*M7),
IF(AND(I7=38000,R7&gt;12.8,R7&lt;=22.8),'[1]Pricing Schedule'!$F$34+('[1]Pricing Schedule'!$F$36*M7),
IF(AND(I7=38000,R7&gt;22.8,R7&lt;=30.2),'[1]Pricing Schedule'!$F$43+('[1]Pricing Schedule'!$F$45*M7),
IF(AND(I7=38000,R7&gt;30.2,R7&lt;=45.9),'[1]Pricing Schedule'!$F$52+('[1]Pricing Schedule'!$F$54*M7),
IF(AND(I7=38000,R7&gt;45.9,R7&lt;=123.4),'[1]Pricing Schedule'!$F$96+('[1]Pricing Schedule'!$F$97*M7),
IF(AND(I7=38000,R7&gt;123.4,R7&lt;=168.2,M7&lt;=10),'[1]Pricing Schedule'!$F$103+('[1]Pricing Schedule'!$F$105*M7),
IF(AND(I7=38000,R7&gt;123.4,R7&lt;=168.2,M7&gt;10),'[1]Pricing Schedule'!$F$111+('[1]Pricing Schedule'!$F$113*M7),
IF(AND(I7=38000,R7&gt;157.4,R7&lt;=336.4,M7&lt;=10),('[1]Pricing Schedule'!$F$103+('[1]Pricing Schedule'!$F$105*M7))*2,
IF(AND(I7=38000,R7&gt;157.4,R7&lt;=336.4,M7&gt;10),('[1]Pricing Schedule'!$F$111+('[1]Pricing Schedule'!$F$113*M7))*2,
IF(AND(I7=38000,R7&gt;314.8,R7&lt;=504.6,M7&lt;=10),('[1]Pricing Schedule'!$F$103+('[1]Pricing Schedule'!$F$105*M7))*3,
IF(AND(I7=38000,R7&gt;314.8,R7&lt;=504.6,M7&gt;10),('[1]Pricing Schedule'!$F$111+('[1]Pricing Schedule'!$F$113*M7))*3,
IF(AND(I7=38000,R7&gt;472.2,R7&lt;=672.8,M7&lt;=10),('[1]Pricing Schedule'!$F$103+('[1]Pricing Schedule'!$F$105*M7))*4,
IF(AND(I7=38000,R7&gt;472.2,R7&lt;=672.8,M7&gt;10),('[1]Pricing Schedule'!$F$111+('[1]Pricing Schedule'!$F$113*M7))*4,
IF(AND(I7=110000,R7&lt;=12.8,M7&gt;2),'[1]Pricing Schedule'!$F$62+('[1]Pricing Schedule'!$F$63*M7),
IF(AND(I7=110000,R7&lt;=12.8,M7&lt;=2),'[1]Pricing Schedule'!$F$96+('[1]Pricing Schedule'!$F$97*M7),
IF(AND(I7=110000,R7&gt;12.8,R7&lt;=22.8,M7&gt;3),'[1]Pricing Schedule'!$F$71+('[1]Pricing Schedule'!$F$72*M7),
IF(AND(I7=110000,R7&gt;12.8,R7&lt;=22.8,M7&lt;=3),'[1]Pricing Schedule'!$F$96+('[1]Pricing Schedule'!$F$97*M7),
IF(AND(I7=110000,R7&gt;22.8,R7&lt;=30.2),'[1]Pricing Schedule'!$F$80+('[1]Pricing Schedule'!$F$81*M7),
IF(AND(I7=110000,R7&gt;30.2,R7&lt;=45.9),'[1]Pricing Schedule'!$F$89+('[1]Pricing Schedule'!$F$90*M7),
IF(AND(I7=110000,R7&gt;45.9,R7&lt;=123.4),'[1]Pricing Schedule'!$F$96+('[1]Pricing Schedule'!$F$97*M7),
IF(AND(I7=110000,R7&gt;123.4,R7&lt;=168.2,M7&lt;=10),'[1]Pricing Schedule'!$F$103+('[1]Pricing Schedule'!$F$105*M7),
IF(AND(I7=110000,R7&gt;123.4,R7&lt;=168.2,M7&gt;10),'[1]Pricing Schedule'!$F$111+('[1]Pricing Schedule'!$F$113*M7),
IF(AND(I7=110000,R7&gt;168.2,R7&lt;=336.4,M7&lt;=10),('[1]Pricing Schedule'!$F$103+('[1]Pricing Schedule'!$F$105*M7))*2,
IF(AND(I7=110000,R7&gt;168.2,R7&lt;=336.4,M7&gt;10),('[1]Pricing Schedule'!$F$111+('[1]Pricing Schedule'!$F$113*M7))*2,
IF(AND(I7=110000,R7&gt;336.4,R7&lt;=504.6,M7&lt;=10),('[1]Pricing Schedule'!$F$103+('[1]Pricing Schedule'!$F$105*M7))*3,
IF(AND(I7=110000,R7&gt;336.4,R7&lt;=504.6,M7&gt;10),('[1]Pricing Schedule'!$F$111+('[1]Pricing Schedule'!$F$113*M7))*3,
IF(AND(I7=110000,R7&gt;504.6,R7&lt;=672.8,M7&lt;=10),('[1]Pricing Schedule'!$F$103+('[1]Pricing Schedule'!$F$105*M7))*4,
IF(AND(I7=110000,R7&gt;504.6,R7&lt;=672.8,M7&gt;10),('[1]Pricing Schedule'!$F$111+('[1]Pricing Schedule'!$F$113*M7))*4,
IF(AND(I7=110000,R7&gt;672.8,R7&lt;=841,M7&lt;=10),('[1]Pricing Schedule'!$F$103+('[1]Pricing Schedule'!$F$105*M7))*5,
IF(AND(I7=110000,R7&gt;672.8,R7&lt;=841,M7&gt;10),('[1]Pricing Schedule'!$F$111+('[1]Pricing Schedule'!$F$113*M7))*5,
IF(AND(I7=110000,R7&gt;672.8,R7&lt;=841,M7&lt;=10),('[1]Pricing Schedule'!$F$103+('[1]Pricing Schedule'!$F$105*M7))*5,
IF(AND(I7=110000,R7&gt;672.8,R7&lt;=841,M7&gt;10),('[1]Pricing Schedule'!$F$111+('[1]Pricing Schedule'!$F$113*M7))*5,
IF(AND(I7=110000,R7&gt;1345.6,R7&lt;=1513.8,M7&lt;=10),('[1]Pricing Schedule'!$F$103+('[1]Pricing Schedule'!$F$105*M7))*9,
IF(AND(I7=110000,R7&gt;1345.6,R7&lt;=1513.8,M7&gt;10),('[1]Pricing Schedule'!$F$111+('[1]Pricing Schedule'!$F$113*M7))*9,
9999999999)))))))))))))))))))))))))))))))))))))))</f>
        <v>1439840</v>
      </c>
      <c r="T7" s="21">
        <f>IF(AND(I7=38000,R7&lt;=4.5,M7&gt;8),'[1]Pricing Schedule'!$J$9,
IF(AND(I7=38000,R7&lt;=4.5,M7&lt;=8),'[1]Pricing Schedule'!$J$36,
IF(AND(I7=38000,R7&gt;4.5,R7&lt;=9,M7&gt;8),'[1]Pricing Schedule'!$J$18,
IF(AND(I7=38000,R7&gt;4.5,R7&lt;=9,M7&lt;=8),'[1]Pricing Schedule'!$J$36,
IF(AND(I7=38000,R7&gt;9,R7&lt;=12.8,M7&gt;8),'[1]Pricing Schedule'!$J$27,
IF(AND(I7=38000,R7&gt;9,R7&lt;=12.8,M7&lt;=8),'[1]Pricing Schedule'!$J$36,
IF(AND(I7=38000,R7&gt;12.8,R7&lt;=22.8),'[1]Pricing Schedule'!$J$36,
IF(AND(I7=38000,R7&gt;22.8,R7&lt;=30.2),'[1]Pricing Schedule'!$J$45,
IF(AND(I7=38000,R7&gt;30.2,R7&lt;=45.9),'[1]Pricing Schedule'!$J$54,
IF(AND(I7=38000,R7&gt;45.9,R7&lt;=123.4),'[1]Pricing Schedule'!$J$97,
IF(AND(I7=38000,R7&gt;123.4,R7&lt;=168.2,M7&lt;=10),'[1]Pricing Schedule'!$J$105,
IF(AND(I7=38000,R7&gt;123.4,R7&lt;=168.2,M7&gt;10),'[1]Pricing Schedule'!$J$113,
IF(AND(I7=38000,R7&gt;168.2,R7&lt;=336.4,M7&lt;=10),('[1]Pricing Schedule'!$J$105),
IF(AND(I7=38000,R7&gt;168.2,R7&lt;=336.4,M7&gt;10),('[1]Pricing Schedule'!$J$113),
IF(AND(I7=38000,R7&gt;336.4,R7&lt;=504.6,M7&lt;=10),('[1]Pricing Schedule'!$J$105),
IF(AND(I7=38000,R7&gt;336.4,R7&lt;=504.6,M7&gt;10),('[1]Pricing Schedule'!$J$113),
IF(AND(I7=38000,R7&gt;504.6,R7&lt;=672.8,M7&lt;=10),('[1]Pricing Schedule'!$J$105),
IF(AND(I7=38000,R7&gt;504.6,R7&lt;=672.8,M7&gt;10),('[1]Pricing Schedule'!$J$113),
IF(AND(I7=110000,R7&lt;=12.8,M7&gt;2),'[1]Pricing Schedule'!$J$63,
IF(AND(I7=110000,R7&lt;=12.8,M7&lt;=2),'[1]Pricing Schedule'!$J$97,
IF(AND(I7=110000,R7&gt;12.8,R7&lt;=22.8,M7&gt;3),'[1]Pricing Schedule'!$J$72,
IF(AND(I7=110000,R7&gt;12.8,R7&lt;=22.8,M7&lt;=3),'[1]Pricing Schedule'!$J$97,
IF(AND(I7=110000,R7&gt;22.8,R7&lt;=30.2),'[1]Pricing Schedule'!$J$81,
IF(AND(I7=110000,R7&gt;30.2,R7&lt;=45.9),'[1]Pricing Schedule'!$J$90,
IF(AND(I7=110000,R7&gt;45.9,R7&lt;=123.4),'[1]Pricing Schedule'!$J$97,
IF(AND(I7=110000,R7&gt;123.4,R7&lt;=168.2,M7&lt;=10),'[1]Pricing Schedule'!$J$105,
IF(AND(I7=110000,R7&gt;123.4,R7&lt;=168.2,M7&gt;10),'[1]Pricing Schedule'!$J$113,
IF(AND(I7=110000,R7&gt;168.2,R7&lt;=336.2,M7&lt;=10),('[1]Pricing Schedule'!$J$105),
IF(AND(I7=110000,R7&gt;168.2,R7&lt;=336.2,M7&gt;10),('[1]Pricing Schedule'!$J$113),
IF(AND(I7=110000,R7&gt;336.4,R7&lt;=504.6,M7&lt;=10),('[1]Pricing Schedule'!$J$105),
IF(AND(I7=110000,R7&gt;336.4,R7&lt;=504.6,M7&gt;10),('[1]Pricing Schedule'!$J$113),
IF(AND(I7=110000,R7&gt;504.6,R7&lt;=672.8,M7&lt;=10),('[1]Pricing Schedule'!$J$105),
IF(AND(I7=110000,R7&gt;504.6,R7&lt;=672.8,M7&gt;10),('[1]Pricing Schedule'!$J$113),
IF(AND(I7=110000,R7&gt;672.8,R7&lt;=841,M7&lt;=10),('[1]Pricing Schedule'!$J$105),
IF(AND(I7=110000,R7&gt;672.8,R7&lt;=841,M7&gt;10),('[1]Pricing Schedule'!$J$113),
IF(AND(I7=110000,R7&gt;1682,R7&lt;=1850.2,M7&lt;=10),('[1]Pricing Schedule'!$J$105),
IF(AND(I7=110000,R7&gt;1682,R7&lt;=1850.2,M7&gt;10),('[1]Pricing Schedule'!$J$113),
IF(AND(I7=110000,R7&gt;2018.4,R7&lt;=2186.6,M7&lt;=10),('[1]Pricing Schedule'!$J$105),
IF(AND(I7=110000,R7&gt;2018.4,R7&lt;=2186.6,M7&gt;10),('[1]Pricing Schedule'!$J$113),999999999)))))))))))))))))))))))))))))))))))))))</f>
        <v>1</v>
      </c>
      <c r="U7" s="40">
        <f t="shared" si="4"/>
        <v>417344.92753623187</v>
      </c>
      <c r="V7" s="41">
        <f t="shared" si="5"/>
        <v>2.396099566618513</v>
      </c>
      <c r="Y7" s="23">
        <v>105</v>
      </c>
      <c r="Z7" s="23">
        <v>119</v>
      </c>
      <c r="AA7" s="13">
        <v>30.2</v>
      </c>
      <c r="AB7" s="13">
        <v>8</v>
      </c>
      <c r="AD7" s="13"/>
      <c r="AE7" s="13"/>
      <c r="AF7" s="13"/>
      <c r="AG7" s="13">
        <f>_xlfn.FLOOR.MATH(((0.775-0.594)/0.313),0.313)</f>
        <v>0.313</v>
      </c>
      <c r="AJ7" s="13">
        <f>AJ2+AK2</f>
        <v>0.90784799999999999</v>
      </c>
      <c r="AR7" s="35" cm="1">
        <f t="array" aca="1" ref="AR7" ca="1">INDEX($A$2:$A$1937,RANDBETWEEN(1,ROWS($A$2:$A$1937)),1)</f>
        <v>328</v>
      </c>
      <c r="AT7" s="35"/>
    </row>
    <row r="8" spans="1:53">
      <c r="A8" s="23">
        <v>7</v>
      </c>
      <c r="B8" s="23">
        <v>7</v>
      </c>
      <c r="C8" s="23" t="s">
        <v>130</v>
      </c>
      <c r="D8" s="23" t="s">
        <v>131</v>
      </c>
      <c r="E8" s="23" t="s">
        <v>131</v>
      </c>
      <c r="F8" s="23" t="s">
        <v>132</v>
      </c>
      <c r="H8" s="23" t="s">
        <v>133</v>
      </c>
      <c r="I8" s="13">
        <v>110000</v>
      </c>
      <c r="J8" s="23" t="s">
        <v>134</v>
      </c>
      <c r="K8" s="13">
        <v>110000</v>
      </c>
      <c r="L8" s="24">
        <v>1.526</v>
      </c>
      <c r="M8" s="37">
        <f t="shared" si="0"/>
        <v>2</v>
      </c>
      <c r="N8" s="24">
        <v>0.126</v>
      </c>
      <c r="O8" s="13">
        <v>1</v>
      </c>
      <c r="P8" s="36">
        <f t="shared" si="1"/>
        <v>0.126</v>
      </c>
      <c r="Q8" s="38">
        <f t="shared" si="2"/>
        <v>3.45</v>
      </c>
      <c r="R8" s="37">
        <f t="shared" si="3"/>
        <v>3.45</v>
      </c>
      <c r="S8" s="39">
        <f>IF(AND(I8=38000,R8&lt;=4.5,M8&gt;8),'[1]Pricing Schedule'!$F$8+('[1]Pricing Schedule'!$F$9*M8),
IF(AND(I8=38000,R8&lt;=4.5,M8&lt;=8),'[1]Pricing Schedule'!$F$34+('[1]Pricing Schedule'!$F$36*M8),
IF(AND(I8=38000,R8&gt;4.5,R8&lt;=9,M8&gt;8),'[1]Pricing Schedule'!$F$17+('[1]Pricing Schedule'!$F$18*M8),
IF(AND(I8=38000,R8&gt;4.5,R8&lt;=9,M8&lt;=8),'[1]Pricing Schedule'!$F$34+('[1]Pricing Schedule'!$F$36*M8),
IF(AND(I8=38000,R8&gt;9,R8&lt;=12.8,M8&gt;8),'[1]Pricing Schedule'!$F$26+('[1]Pricing Schedule'!$F$27*M8),
IF(AND(I8=38000,R8&gt;9,R8&lt;=12.8,M8&lt;=8),'[1]Pricing Schedule'!$F$34+('[1]Pricing Schedule'!$F$36*M8),
IF(AND(I8=38000,R8&gt;12.8,R8&lt;=22.8),'[1]Pricing Schedule'!$F$34+('[1]Pricing Schedule'!$F$36*M8),
IF(AND(I8=38000,R8&gt;22.8,R8&lt;=30.2),'[1]Pricing Schedule'!$F$43+('[1]Pricing Schedule'!$F$45*M8),
IF(AND(I8=38000,R8&gt;30.2,R8&lt;=45.9),'[1]Pricing Schedule'!$F$52+('[1]Pricing Schedule'!$F$54*M8),
IF(AND(I8=38000,R8&gt;45.9,R8&lt;=123.4),'[1]Pricing Schedule'!$F$96+('[1]Pricing Schedule'!$F$97*M8),
IF(AND(I8=38000,R8&gt;123.4,R8&lt;=168.2,M8&lt;=10),'[1]Pricing Schedule'!$F$103+('[1]Pricing Schedule'!$F$105*M8),
IF(AND(I8=38000,R8&gt;123.4,R8&lt;=168.2,M8&gt;10),'[1]Pricing Schedule'!$F$111+('[1]Pricing Schedule'!$F$113*M8),
IF(AND(I8=38000,R8&gt;157.4,R8&lt;=336.4,M8&lt;=10),('[1]Pricing Schedule'!$F$103+('[1]Pricing Schedule'!$F$105*M8))*2,
IF(AND(I8=38000,R8&gt;157.4,R8&lt;=336.4,M8&gt;10),('[1]Pricing Schedule'!$F$111+('[1]Pricing Schedule'!$F$113*M8))*2,
IF(AND(I8=38000,R8&gt;314.8,R8&lt;=504.6,M8&lt;=10),('[1]Pricing Schedule'!$F$103+('[1]Pricing Schedule'!$F$105*M8))*3,
IF(AND(I8=38000,R8&gt;314.8,R8&lt;=504.6,M8&gt;10),('[1]Pricing Schedule'!$F$111+('[1]Pricing Schedule'!$F$113*M8))*3,
IF(AND(I8=38000,R8&gt;472.2,R8&lt;=672.8,M8&lt;=10),('[1]Pricing Schedule'!$F$103+('[1]Pricing Schedule'!$F$105*M8))*4,
IF(AND(I8=38000,R8&gt;472.2,R8&lt;=672.8,M8&gt;10),('[1]Pricing Schedule'!$F$111+('[1]Pricing Schedule'!$F$113*M8))*4,
IF(AND(I8=110000,R8&lt;=12.8,M8&gt;2),'[1]Pricing Schedule'!$F$62+('[1]Pricing Schedule'!$F$63*M8),
IF(AND(I8=110000,R8&lt;=12.8,M8&lt;=2),'[1]Pricing Schedule'!$F$96+('[1]Pricing Schedule'!$F$97*M8),
IF(AND(I8=110000,R8&gt;12.8,R8&lt;=22.8,M8&gt;3),'[1]Pricing Schedule'!$F$71+('[1]Pricing Schedule'!$F$72*M8),
IF(AND(I8=110000,R8&gt;12.8,R8&lt;=22.8,M8&lt;=3),'[1]Pricing Schedule'!$F$96+('[1]Pricing Schedule'!$F$97*M8),
IF(AND(I8=110000,R8&gt;22.8,R8&lt;=30.2),'[1]Pricing Schedule'!$F$80+('[1]Pricing Schedule'!$F$81*M8),
IF(AND(I8=110000,R8&gt;30.2,R8&lt;=45.9),'[1]Pricing Schedule'!$F$89+('[1]Pricing Schedule'!$F$90*M8),
IF(AND(I8=110000,R8&gt;45.9,R8&lt;=123.4),'[1]Pricing Schedule'!$F$96+('[1]Pricing Schedule'!$F$97*M8),
IF(AND(I8=110000,R8&gt;123.4,R8&lt;=168.2,M8&lt;=10),'[1]Pricing Schedule'!$F$103+('[1]Pricing Schedule'!$F$105*M8),
IF(AND(I8=110000,R8&gt;123.4,R8&lt;=168.2,M8&gt;10),'[1]Pricing Schedule'!$F$111+('[1]Pricing Schedule'!$F$113*M8),
IF(AND(I8=110000,R8&gt;168.2,R8&lt;=336.4,M8&lt;=10),('[1]Pricing Schedule'!$F$103+('[1]Pricing Schedule'!$F$105*M8))*2,
IF(AND(I8=110000,R8&gt;168.2,R8&lt;=336.4,M8&gt;10),('[1]Pricing Schedule'!$F$111+('[1]Pricing Schedule'!$F$113*M8))*2,
IF(AND(I8=110000,R8&gt;336.4,R8&lt;=504.6,M8&lt;=10),('[1]Pricing Schedule'!$F$103+('[1]Pricing Schedule'!$F$105*M8))*3,
IF(AND(I8=110000,R8&gt;336.4,R8&lt;=504.6,M8&gt;10),('[1]Pricing Schedule'!$F$111+('[1]Pricing Schedule'!$F$113*M8))*3,
IF(AND(I8=110000,R8&gt;504.6,R8&lt;=672.8,M8&lt;=10),('[1]Pricing Schedule'!$F$103+('[1]Pricing Schedule'!$F$105*M8))*4,
IF(AND(I8=110000,R8&gt;504.6,R8&lt;=672.8,M8&gt;10),('[1]Pricing Schedule'!$F$111+('[1]Pricing Schedule'!$F$113*M8))*4,
IF(AND(I8=110000,R8&gt;672.8,R8&lt;=841,M8&lt;=10),('[1]Pricing Schedule'!$F$103+('[1]Pricing Schedule'!$F$105*M8))*5,
IF(AND(I8=110000,R8&gt;672.8,R8&lt;=841,M8&gt;10),('[1]Pricing Schedule'!$F$111+('[1]Pricing Schedule'!$F$113*M8))*5,
IF(AND(I8=110000,R8&gt;672.8,R8&lt;=841,M8&lt;=10),('[1]Pricing Schedule'!$F$103+('[1]Pricing Schedule'!$F$105*M8))*5,
IF(AND(I8=110000,R8&gt;672.8,R8&lt;=841,M8&gt;10),('[1]Pricing Schedule'!$F$111+('[1]Pricing Schedule'!$F$113*M8))*5,
IF(AND(I8=110000,R8&gt;1345.6,R8&lt;=1513.8,M8&lt;=10),('[1]Pricing Schedule'!$F$103+('[1]Pricing Schedule'!$F$105*M8))*9,
IF(AND(I8=110000,R8&gt;1345.6,R8&lt;=1513.8,M8&gt;10),('[1]Pricing Schedule'!$F$111+('[1]Pricing Schedule'!$F$113*M8))*9,
9999999999)))))))))))))))))))))))))))))))))))))))</f>
        <v>1340080</v>
      </c>
      <c r="T8" s="21">
        <f>IF(AND(I8=38000,R8&lt;=4.5,M8&gt;8),'[1]Pricing Schedule'!$J$9,
IF(AND(I8=38000,R8&lt;=4.5,M8&lt;=8),'[1]Pricing Schedule'!$J$36,
IF(AND(I8=38000,R8&gt;4.5,R8&lt;=9,M8&gt;8),'[1]Pricing Schedule'!$J$18,
IF(AND(I8=38000,R8&gt;4.5,R8&lt;=9,M8&lt;=8),'[1]Pricing Schedule'!$J$36,
IF(AND(I8=38000,R8&gt;9,R8&lt;=12.8,M8&gt;8),'[1]Pricing Schedule'!$J$27,
IF(AND(I8=38000,R8&gt;9,R8&lt;=12.8,M8&lt;=8),'[1]Pricing Schedule'!$J$36,
IF(AND(I8=38000,R8&gt;12.8,R8&lt;=22.8),'[1]Pricing Schedule'!$J$36,
IF(AND(I8=38000,R8&gt;22.8,R8&lt;=30.2),'[1]Pricing Schedule'!$J$45,
IF(AND(I8=38000,R8&gt;30.2,R8&lt;=45.9),'[1]Pricing Schedule'!$J$54,
IF(AND(I8=38000,R8&gt;45.9,R8&lt;=123.4),'[1]Pricing Schedule'!$J$97,
IF(AND(I8=38000,R8&gt;123.4,R8&lt;=168.2,M8&lt;=10),'[1]Pricing Schedule'!$J$105,
IF(AND(I8=38000,R8&gt;123.4,R8&lt;=168.2,M8&gt;10),'[1]Pricing Schedule'!$J$113,
IF(AND(I8=38000,R8&gt;168.2,R8&lt;=336.4,M8&lt;=10),('[1]Pricing Schedule'!$J$105),
IF(AND(I8=38000,R8&gt;168.2,R8&lt;=336.4,M8&gt;10),('[1]Pricing Schedule'!$J$113),
IF(AND(I8=38000,R8&gt;336.4,R8&lt;=504.6,M8&lt;=10),('[1]Pricing Schedule'!$J$105),
IF(AND(I8=38000,R8&gt;336.4,R8&lt;=504.6,M8&gt;10),('[1]Pricing Schedule'!$J$113),
IF(AND(I8=38000,R8&gt;504.6,R8&lt;=672.8,M8&lt;=10),('[1]Pricing Schedule'!$J$105),
IF(AND(I8=38000,R8&gt;504.6,R8&lt;=672.8,M8&gt;10),('[1]Pricing Schedule'!$J$113),
IF(AND(I8=110000,R8&lt;=12.8,M8&gt;2),'[1]Pricing Schedule'!$J$63,
IF(AND(I8=110000,R8&lt;=12.8,M8&lt;=2),'[1]Pricing Schedule'!$J$97,
IF(AND(I8=110000,R8&gt;12.8,R8&lt;=22.8,M8&gt;3),'[1]Pricing Schedule'!$J$72,
IF(AND(I8=110000,R8&gt;12.8,R8&lt;=22.8,M8&lt;=3),'[1]Pricing Schedule'!$J$97,
IF(AND(I8=110000,R8&gt;22.8,R8&lt;=30.2),'[1]Pricing Schedule'!$J$81,
IF(AND(I8=110000,R8&gt;30.2,R8&lt;=45.9),'[1]Pricing Schedule'!$J$90,
IF(AND(I8=110000,R8&gt;45.9,R8&lt;=123.4),'[1]Pricing Schedule'!$J$97,
IF(AND(I8=110000,R8&gt;123.4,R8&lt;=168.2,M8&lt;=10),'[1]Pricing Schedule'!$J$105,
IF(AND(I8=110000,R8&gt;123.4,R8&lt;=168.2,M8&gt;10),'[1]Pricing Schedule'!$J$113,
IF(AND(I8=110000,R8&gt;168.2,R8&lt;=336.2,M8&lt;=10),('[1]Pricing Schedule'!$J$105),
IF(AND(I8=110000,R8&gt;168.2,R8&lt;=336.2,M8&gt;10),('[1]Pricing Schedule'!$J$113),
IF(AND(I8=110000,R8&gt;336.4,R8&lt;=504.6,M8&lt;=10),('[1]Pricing Schedule'!$J$105),
IF(AND(I8=110000,R8&gt;336.4,R8&lt;=504.6,M8&gt;10),('[1]Pricing Schedule'!$J$113),
IF(AND(I8=110000,R8&gt;504.6,R8&lt;=672.8,M8&lt;=10),('[1]Pricing Schedule'!$J$105),
IF(AND(I8=110000,R8&gt;504.6,R8&lt;=672.8,M8&gt;10),('[1]Pricing Schedule'!$J$113),
IF(AND(I8=110000,R8&gt;672.8,R8&lt;=841,M8&lt;=10),('[1]Pricing Schedule'!$J$105),
IF(AND(I8=110000,R8&gt;672.8,R8&lt;=841,M8&gt;10),('[1]Pricing Schedule'!$J$113),
IF(AND(I8=110000,R8&gt;1682,R8&lt;=1850.2,M8&lt;=10),('[1]Pricing Schedule'!$J$105),
IF(AND(I8=110000,R8&gt;1682,R8&lt;=1850.2,M8&gt;10),('[1]Pricing Schedule'!$J$113),
IF(AND(I8=110000,R8&gt;2018.4,R8&lt;=2186.6,M8&lt;=10),('[1]Pricing Schedule'!$J$105),
IF(AND(I8=110000,R8&gt;2018.4,R8&lt;=2186.6,M8&gt;10),('[1]Pricing Schedule'!$J$113),999999999)))))))))))))))))))))))))))))))))))))))</f>
        <v>11</v>
      </c>
      <c r="U8" s="40">
        <f t="shared" si="4"/>
        <v>388428.98550724634</v>
      </c>
      <c r="V8" s="41">
        <f t="shared" si="5"/>
        <v>2.5744731657811473</v>
      </c>
      <c r="Y8" s="23">
        <v>42</v>
      </c>
      <c r="Z8" s="23">
        <v>708</v>
      </c>
      <c r="AA8" s="13">
        <v>45.9</v>
      </c>
      <c r="AB8" s="13">
        <v>10</v>
      </c>
      <c r="AD8" s="13"/>
      <c r="AE8" s="13"/>
      <c r="AF8" s="13"/>
      <c r="AR8" s="35" cm="1">
        <f t="array" aca="1" ref="AR8" ca="1">INDEX($A$2:$A$1937,RANDBETWEEN(1,ROWS($A$2:$A$1937)),1)</f>
        <v>1381</v>
      </c>
      <c r="AT8" s="35"/>
    </row>
    <row r="9" spans="1:53">
      <c r="A9" s="23">
        <v>8</v>
      </c>
      <c r="B9" s="23">
        <v>8</v>
      </c>
      <c r="C9" s="23" t="s">
        <v>135</v>
      </c>
      <c r="D9" s="23" t="s">
        <v>136</v>
      </c>
      <c r="E9" s="23" t="s">
        <v>136</v>
      </c>
      <c r="F9" s="23" t="s">
        <v>137</v>
      </c>
      <c r="G9" s="23" t="s">
        <v>138</v>
      </c>
      <c r="H9" s="23" t="s">
        <v>113</v>
      </c>
      <c r="I9" s="13">
        <v>38000</v>
      </c>
      <c r="J9" s="13">
        <v>38000</v>
      </c>
      <c r="K9" s="13">
        <v>10000</v>
      </c>
      <c r="L9" s="24">
        <v>6.0090000000000003</v>
      </c>
      <c r="M9" s="37">
        <f t="shared" si="0"/>
        <v>7</v>
      </c>
      <c r="N9" s="24">
        <v>0.28000000000000003</v>
      </c>
      <c r="O9" s="13">
        <v>1</v>
      </c>
      <c r="P9" s="36">
        <f t="shared" si="1"/>
        <v>0.28000000000000003</v>
      </c>
      <c r="Q9" s="38">
        <f t="shared" si="2"/>
        <v>3.45</v>
      </c>
      <c r="R9" s="37">
        <f t="shared" si="3"/>
        <v>3.45</v>
      </c>
      <c r="S9" s="39">
        <f>IF(AND(I9=38000,R9&lt;=4.5,M9&gt;8),'[1]Pricing Schedule'!$F$8+('[1]Pricing Schedule'!$F$9*M9),
IF(AND(I9=38000,R9&lt;=4.5,M9&lt;=8),'[1]Pricing Schedule'!$F$34+('[1]Pricing Schedule'!$F$36*M9),
IF(AND(I9=38000,R9&gt;4.5,R9&lt;=9,M9&gt;8),'[1]Pricing Schedule'!$F$17+('[1]Pricing Schedule'!$F$18*M9),
IF(AND(I9=38000,R9&gt;4.5,R9&lt;=9,M9&lt;=8),'[1]Pricing Schedule'!$F$34+('[1]Pricing Schedule'!$F$36*M9),
IF(AND(I9=38000,R9&gt;9,R9&lt;=12.8,M9&gt;8),'[1]Pricing Schedule'!$F$26+('[1]Pricing Schedule'!$F$27*M9),
IF(AND(I9=38000,R9&gt;9,R9&lt;=12.8,M9&lt;=8),'[1]Pricing Schedule'!$F$34+('[1]Pricing Schedule'!$F$36*M9),
IF(AND(I9=38000,R9&gt;12.8,R9&lt;=22.8),'[1]Pricing Schedule'!$F$34+('[1]Pricing Schedule'!$F$36*M9),
IF(AND(I9=38000,R9&gt;22.8,R9&lt;=30.2),'[1]Pricing Schedule'!$F$43+('[1]Pricing Schedule'!$F$45*M9),
IF(AND(I9=38000,R9&gt;30.2,R9&lt;=45.9),'[1]Pricing Schedule'!$F$52+('[1]Pricing Schedule'!$F$54*M9),
IF(AND(I9=38000,R9&gt;45.9,R9&lt;=123.4),'[1]Pricing Schedule'!$F$96+('[1]Pricing Schedule'!$F$97*M9),
IF(AND(I9=38000,R9&gt;123.4,R9&lt;=168.2,M9&lt;=10),'[1]Pricing Schedule'!$F$103+('[1]Pricing Schedule'!$F$105*M9),
IF(AND(I9=38000,R9&gt;123.4,R9&lt;=168.2,M9&gt;10),'[1]Pricing Schedule'!$F$111+('[1]Pricing Schedule'!$F$113*M9),
IF(AND(I9=38000,R9&gt;157.4,R9&lt;=336.4,M9&lt;=10),('[1]Pricing Schedule'!$F$103+('[1]Pricing Schedule'!$F$105*M9))*2,
IF(AND(I9=38000,R9&gt;157.4,R9&lt;=336.4,M9&gt;10),('[1]Pricing Schedule'!$F$111+('[1]Pricing Schedule'!$F$113*M9))*2,
IF(AND(I9=38000,R9&gt;314.8,R9&lt;=504.6,M9&lt;=10),('[1]Pricing Schedule'!$F$103+('[1]Pricing Schedule'!$F$105*M9))*3,
IF(AND(I9=38000,R9&gt;314.8,R9&lt;=504.6,M9&gt;10),('[1]Pricing Schedule'!$F$111+('[1]Pricing Schedule'!$F$113*M9))*3,
IF(AND(I9=38000,R9&gt;472.2,R9&lt;=672.8,M9&lt;=10),('[1]Pricing Schedule'!$F$103+('[1]Pricing Schedule'!$F$105*M9))*4,
IF(AND(I9=38000,R9&gt;472.2,R9&lt;=672.8,M9&gt;10),('[1]Pricing Schedule'!$F$111+('[1]Pricing Schedule'!$F$113*M9))*4,
IF(AND(I9=110000,R9&lt;=12.8,M9&gt;2),'[1]Pricing Schedule'!$F$62+('[1]Pricing Schedule'!$F$63*M9),
IF(AND(I9=110000,R9&lt;=12.8,M9&lt;=2),'[1]Pricing Schedule'!$F$96+('[1]Pricing Schedule'!$F$97*M9),
IF(AND(I9=110000,R9&gt;12.8,R9&lt;=22.8,M9&gt;3),'[1]Pricing Schedule'!$F$71+('[1]Pricing Schedule'!$F$72*M9),
IF(AND(I9=110000,R9&gt;12.8,R9&lt;=22.8,M9&lt;=3),'[1]Pricing Schedule'!$F$96+('[1]Pricing Schedule'!$F$97*M9),
IF(AND(I9=110000,R9&gt;22.8,R9&lt;=30.2),'[1]Pricing Schedule'!$F$80+('[1]Pricing Schedule'!$F$81*M9),
IF(AND(I9=110000,R9&gt;30.2,R9&lt;=45.9),'[1]Pricing Schedule'!$F$89+('[1]Pricing Schedule'!$F$90*M9),
IF(AND(I9=110000,R9&gt;45.9,R9&lt;=123.4),'[1]Pricing Schedule'!$F$96+('[1]Pricing Schedule'!$F$97*M9),
IF(AND(I9=110000,R9&gt;123.4,R9&lt;=168.2,M9&lt;=10),'[1]Pricing Schedule'!$F$103+('[1]Pricing Schedule'!$F$105*M9),
IF(AND(I9=110000,R9&gt;123.4,R9&lt;=168.2,M9&gt;10),'[1]Pricing Schedule'!$F$111+('[1]Pricing Schedule'!$F$113*M9),
IF(AND(I9=110000,R9&gt;168.2,R9&lt;=336.4,M9&lt;=10),('[1]Pricing Schedule'!$F$103+('[1]Pricing Schedule'!$F$105*M9))*2,
IF(AND(I9=110000,R9&gt;168.2,R9&lt;=336.4,M9&gt;10),('[1]Pricing Schedule'!$F$111+('[1]Pricing Schedule'!$F$113*M9))*2,
IF(AND(I9=110000,R9&gt;336.4,R9&lt;=504.6,M9&lt;=10),('[1]Pricing Schedule'!$F$103+('[1]Pricing Schedule'!$F$105*M9))*3,
IF(AND(I9=110000,R9&gt;336.4,R9&lt;=504.6,M9&gt;10),('[1]Pricing Schedule'!$F$111+('[1]Pricing Schedule'!$F$113*M9))*3,
IF(AND(I9=110000,R9&gt;504.6,R9&lt;=672.8,M9&lt;=10),('[1]Pricing Schedule'!$F$103+('[1]Pricing Schedule'!$F$105*M9))*4,
IF(AND(I9=110000,R9&gt;504.6,R9&lt;=672.8,M9&gt;10),('[1]Pricing Schedule'!$F$111+('[1]Pricing Schedule'!$F$113*M9))*4,
IF(AND(I9=110000,R9&gt;672.8,R9&lt;=841,M9&lt;=10),('[1]Pricing Schedule'!$F$103+('[1]Pricing Schedule'!$F$105*M9))*5,
IF(AND(I9=110000,R9&gt;672.8,R9&lt;=841,M9&gt;10),('[1]Pricing Schedule'!$F$111+('[1]Pricing Schedule'!$F$113*M9))*5,
IF(AND(I9=110000,R9&gt;672.8,R9&lt;=841,M9&lt;=10),('[1]Pricing Schedule'!$F$103+('[1]Pricing Schedule'!$F$105*M9))*5,
IF(AND(I9=110000,R9&gt;672.8,R9&lt;=841,M9&gt;10),('[1]Pricing Schedule'!$F$111+('[1]Pricing Schedule'!$F$113*M9))*5,
IF(AND(I9=110000,R9&gt;1345.6,R9&lt;=1513.8,M9&lt;=10),('[1]Pricing Schedule'!$F$103+('[1]Pricing Schedule'!$F$105*M9))*9,
IF(AND(I9=110000,R9&gt;1345.6,R9&lt;=1513.8,M9&gt;10),('[1]Pricing Schedule'!$F$111+('[1]Pricing Schedule'!$F$113*M9))*9,
9999999999)))))))))))))))))))))))))))))))))))))))</f>
        <v>839680</v>
      </c>
      <c r="T9" s="21">
        <f>IF(AND(I9=38000,R9&lt;=4.5,M9&gt;8),'[1]Pricing Schedule'!$J$9,
IF(AND(I9=38000,R9&lt;=4.5,M9&lt;=8),'[1]Pricing Schedule'!$J$36,
IF(AND(I9=38000,R9&gt;4.5,R9&lt;=9,M9&gt;8),'[1]Pricing Schedule'!$J$18,
IF(AND(I9=38000,R9&gt;4.5,R9&lt;=9,M9&lt;=8),'[1]Pricing Schedule'!$J$36,
IF(AND(I9=38000,R9&gt;9,R9&lt;=12.8,M9&gt;8),'[1]Pricing Schedule'!$J$27,
IF(AND(I9=38000,R9&gt;9,R9&lt;=12.8,M9&lt;=8),'[1]Pricing Schedule'!$J$36,
IF(AND(I9=38000,R9&gt;12.8,R9&lt;=22.8),'[1]Pricing Schedule'!$J$36,
IF(AND(I9=38000,R9&gt;22.8,R9&lt;=30.2),'[1]Pricing Schedule'!$J$45,
IF(AND(I9=38000,R9&gt;30.2,R9&lt;=45.9),'[1]Pricing Schedule'!$J$54,
IF(AND(I9=38000,R9&gt;45.9,R9&lt;=123.4),'[1]Pricing Schedule'!$J$97,
IF(AND(I9=38000,R9&gt;123.4,R9&lt;=168.2,M9&lt;=10),'[1]Pricing Schedule'!$J$105,
IF(AND(I9=38000,R9&gt;123.4,R9&lt;=168.2,M9&gt;10),'[1]Pricing Schedule'!$J$113,
IF(AND(I9=38000,R9&gt;168.2,R9&lt;=336.4,M9&lt;=10),('[1]Pricing Schedule'!$J$105),
IF(AND(I9=38000,R9&gt;168.2,R9&lt;=336.4,M9&gt;10),('[1]Pricing Schedule'!$J$113),
IF(AND(I9=38000,R9&gt;336.4,R9&lt;=504.6,M9&lt;=10),('[1]Pricing Schedule'!$J$105),
IF(AND(I9=38000,R9&gt;336.4,R9&lt;=504.6,M9&gt;10),('[1]Pricing Schedule'!$J$113),
IF(AND(I9=38000,R9&gt;504.6,R9&lt;=672.8,M9&lt;=10),('[1]Pricing Schedule'!$J$105),
IF(AND(I9=38000,R9&gt;504.6,R9&lt;=672.8,M9&gt;10),('[1]Pricing Schedule'!$J$113),
IF(AND(I9=110000,R9&lt;=12.8,M9&gt;2),'[1]Pricing Schedule'!$J$63,
IF(AND(I9=110000,R9&lt;=12.8,M9&lt;=2),'[1]Pricing Schedule'!$J$97,
IF(AND(I9=110000,R9&gt;12.8,R9&lt;=22.8,M9&gt;3),'[1]Pricing Schedule'!$J$72,
IF(AND(I9=110000,R9&gt;12.8,R9&lt;=22.8,M9&lt;=3),'[1]Pricing Schedule'!$J$97,
IF(AND(I9=110000,R9&gt;22.8,R9&lt;=30.2),'[1]Pricing Schedule'!$J$81,
IF(AND(I9=110000,R9&gt;30.2,R9&lt;=45.9),'[1]Pricing Schedule'!$J$90,
IF(AND(I9=110000,R9&gt;45.9,R9&lt;=123.4),'[1]Pricing Schedule'!$J$97,
IF(AND(I9=110000,R9&gt;123.4,R9&lt;=168.2,M9&lt;=10),'[1]Pricing Schedule'!$J$105,
IF(AND(I9=110000,R9&gt;123.4,R9&lt;=168.2,M9&gt;10),'[1]Pricing Schedule'!$J$113,
IF(AND(I9=110000,R9&gt;168.2,R9&lt;=336.2,M9&lt;=10),('[1]Pricing Schedule'!$J$105),
IF(AND(I9=110000,R9&gt;168.2,R9&lt;=336.2,M9&gt;10),('[1]Pricing Schedule'!$J$113),
IF(AND(I9=110000,R9&gt;336.4,R9&lt;=504.6,M9&lt;=10),('[1]Pricing Schedule'!$J$105),
IF(AND(I9=110000,R9&gt;336.4,R9&lt;=504.6,M9&gt;10),('[1]Pricing Schedule'!$J$113),
IF(AND(I9=110000,R9&gt;504.6,R9&lt;=672.8,M9&lt;=10),('[1]Pricing Schedule'!$J$105),
IF(AND(I9=110000,R9&gt;504.6,R9&lt;=672.8,M9&gt;10),('[1]Pricing Schedule'!$J$113),
IF(AND(I9=110000,R9&gt;672.8,R9&lt;=841,M9&lt;=10),('[1]Pricing Schedule'!$J$105),
IF(AND(I9=110000,R9&gt;672.8,R9&lt;=841,M9&gt;10),('[1]Pricing Schedule'!$J$113),
IF(AND(I9=110000,R9&gt;1682,R9&lt;=1850.2,M9&lt;=10),('[1]Pricing Schedule'!$J$105),
IF(AND(I9=110000,R9&gt;1682,R9&lt;=1850.2,M9&gt;10),('[1]Pricing Schedule'!$J$113),
IF(AND(I9=110000,R9&gt;2018.4,R9&lt;=2186.6,M9&lt;=10),('[1]Pricing Schedule'!$J$105),
IF(AND(I9=110000,R9&gt;2018.4,R9&lt;=2186.6,M9&gt;10),('[1]Pricing Schedule'!$J$113),999999999)))))))))))))))))))))))))))))))))))))))</f>
        <v>4</v>
      </c>
      <c r="U9" s="40">
        <f t="shared" si="4"/>
        <v>243385.5072463768</v>
      </c>
      <c r="V9" s="41">
        <f t="shared" si="5"/>
        <v>4.1087080792682924</v>
      </c>
      <c r="Y9" s="23">
        <v>106</v>
      </c>
      <c r="Z9" s="23">
        <v>14</v>
      </c>
      <c r="AA9" s="13">
        <v>123.4</v>
      </c>
      <c r="AD9" s="13"/>
      <c r="AE9" s="13"/>
      <c r="AF9" s="13"/>
      <c r="AR9" s="35" cm="1">
        <f t="array" aca="1" ref="AR9" ca="1">INDEX($A$2:$A$1937,RANDBETWEEN(1,ROWS($A$2:$A$1937)),1)</f>
        <v>42</v>
      </c>
      <c r="AT9" s="35"/>
    </row>
    <row r="10" spans="1:53">
      <c r="A10" s="23">
        <v>9</v>
      </c>
      <c r="B10" s="23">
        <v>9</v>
      </c>
      <c r="C10" s="23" t="s">
        <v>139</v>
      </c>
      <c r="D10" s="23" t="s">
        <v>136</v>
      </c>
      <c r="E10" s="23" t="s">
        <v>136</v>
      </c>
      <c r="F10" s="23" t="s">
        <v>137</v>
      </c>
      <c r="G10" s="23" t="s">
        <v>138</v>
      </c>
      <c r="H10" s="23" t="s">
        <v>113</v>
      </c>
      <c r="I10" s="13">
        <v>38000</v>
      </c>
      <c r="J10" s="13">
        <v>38000</v>
      </c>
      <c r="K10" s="13">
        <v>10000</v>
      </c>
      <c r="L10" s="24">
        <v>5.282</v>
      </c>
      <c r="M10" s="37">
        <f t="shared" si="0"/>
        <v>6</v>
      </c>
      <c r="N10" s="24">
        <v>0.17799999999999999</v>
      </c>
      <c r="O10" s="13">
        <v>1</v>
      </c>
      <c r="P10" s="36">
        <f t="shared" si="1"/>
        <v>0.17799999999999999</v>
      </c>
      <c r="Q10" s="38">
        <f t="shared" si="2"/>
        <v>3.45</v>
      </c>
      <c r="R10" s="37">
        <f t="shared" si="3"/>
        <v>3.45</v>
      </c>
      <c r="S10" s="39">
        <f>IF(AND(I10=38000,R10&lt;=4.5,M10&gt;8),'[1]Pricing Schedule'!$F$8+('[1]Pricing Schedule'!$F$9*M10),
IF(AND(I10=38000,R10&lt;=4.5,M10&lt;=8),'[1]Pricing Schedule'!$F$34+('[1]Pricing Schedule'!$F$36*M10),
IF(AND(I10=38000,R10&gt;4.5,R10&lt;=9,M10&gt;8),'[1]Pricing Schedule'!$F$17+('[1]Pricing Schedule'!$F$18*M10),
IF(AND(I10=38000,R10&gt;4.5,R10&lt;=9,M10&lt;=8),'[1]Pricing Schedule'!$F$34+('[1]Pricing Schedule'!$F$36*M10),
IF(AND(I10=38000,R10&gt;9,R10&lt;=12.8,M10&gt;8),'[1]Pricing Schedule'!$F$26+('[1]Pricing Schedule'!$F$27*M10),
IF(AND(I10=38000,R10&gt;9,R10&lt;=12.8,M10&lt;=8),'[1]Pricing Schedule'!$F$34+('[1]Pricing Schedule'!$F$36*M10),
IF(AND(I10=38000,R10&gt;12.8,R10&lt;=22.8),'[1]Pricing Schedule'!$F$34+('[1]Pricing Schedule'!$F$36*M10),
IF(AND(I10=38000,R10&gt;22.8,R10&lt;=30.2),'[1]Pricing Schedule'!$F$43+('[1]Pricing Schedule'!$F$45*M10),
IF(AND(I10=38000,R10&gt;30.2,R10&lt;=45.9),'[1]Pricing Schedule'!$F$52+('[1]Pricing Schedule'!$F$54*M10),
IF(AND(I10=38000,R10&gt;45.9,R10&lt;=123.4),'[1]Pricing Schedule'!$F$96+('[1]Pricing Schedule'!$F$97*M10),
IF(AND(I10=38000,R10&gt;123.4,R10&lt;=168.2,M10&lt;=10),'[1]Pricing Schedule'!$F$103+('[1]Pricing Schedule'!$F$105*M10),
IF(AND(I10=38000,R10&gt;123.4,R10&lt;=168.2,M10&gt;10),'[1]Pricing Schedule'!$F$111+('[1]Pricing Schedule'!$F$113*M10),
IF(AND(I10=38000,R10&gt;157.4,R10&lt;=336.4,M10&lt;=10),('[1]Pricing Schedule'!$F$103+('[1]Pricing Schedule'!$F$105*M10))*2,
IF(AND(I10=38000,R10&gt;157.4,R10&lt;=336.4,M10&gt;10),('[1]Pricing Schedule'!$F$111+('[1]Pricing Schedule'!$F$113*M10))*2,
IF(AND(I10=38000,R10&gt;314.8,R10&lt;=504.6,M10&lt;=10),('[1]Pricing Schedule'!$F$103+('[1]Pricing Schedule'!$F$105*M10))*3,
IF(AND(I10=38000,R10&gt;314.8,R10&lt;=504.6,M10&gt;10),('[1]Pricing Schedule'!$F$111+('[1]Pricing Schedule'!$F$113*M10))*3,
IF(AND(I10=38000,R10&gt;472.2,R10&lt;=672.8,M10&lt;=10),('[1]Pricing Schedule'!$F$103+('[1]Pricing Schedule'!$F$105*M10))*4,
IF(AND(I10=38000,R10&gt;472.2,R10&lt;=672.8,M10&gt;10),('[1]Pricing Schedule'!$F$111+('[1]Pricing Schedule'!$F$113*M10))*4,
IF(AND(I10=110000,R10&lt;=12.8,M10&gt;2),'[1]Pricing Schedule'!$F$62+('[1]Pricing Schedule'!$F$63*M10),
IF(AND(I10=110000,R10&lt;=12.8,M10&lt;=2),'[1]Pricing Schedule'!$F$96+('[1]Pricing Schedule'!$F$97*M10),
IF(AND(I10=110000,R10&gt;12.8,R10&lt;=22.8,M10&gt;3),'[1]Pricing Schedule'!$F$71+('[1]Pricing Schedule'!$F$72*M10),
IF(AND(I10=110000,R10&gt;12.8,R10&lt;=22.8,M10&lt;=3),'[1]Pricing Schedule'!$F$96+('[1]Pricing Schedule'!$F$97*M10),
IF(AND(I10=110000,R10&gt;22.8,R10&lt;=30.2),'[1]Pricing Schedule'!$F$80+('[1]Pricing Schedule'!$F$81*M10),
IF(AND(I10=110000,R10&gt;30.2,R10&lt;=45.9),'[1]Pricing Schedule'!$F$89+('[1]Pricing Schedule'!$F$90*M10),
IF(AND(I10=110000,R10&gt;45.9,R10&lt;=123.4),'[1]Pricing Schedule'!$F$96+('[1]Pricing Schedule'!$F$97*M10),
IF(AND(I10=110000,R10&gt;123.4,R10&lt;=168.2,M10&lt;=10),'[1]Pricing Schedule'!$F$103+('[1]Pricing Schedule'!$F$105*M10),
IF(AND(I10=110000,R10&gt;123.4,R10&lt;=168.2,M10&gt;10),'[1]Pricing Schedule'!$F$111+('[1]Pricing Schedule'!$F$113*M10),
IF(AND(I10=110000,R10&gt;168.2,R10&lt;=336.4,M10&lt;=10),('[1]Pricing Schedule'!$F$103+('[1]Pricing Schedule'!$F$105*M10))*2,
IF(AND(I10=110000,R10&gt;168.2,R10&lt;=336.4,M10&gt;10),('[1]Pricing Schedule'!$F$111+('[1]Pricing Schedule'!$F$113*M10))*2,
IF(AND(I10=110000,R10&gt;336.4,R10&lt;=504.6,M10&lt;=10),('[1]Pricing Schedule'!$F$103+('[1]Pricing Schedule'!$F$105*M10))*3,
IF(AND(I10=110000,R10&gt;336.4,R10&lt;=504.6,M10&gt;10),('[1]Pricing Schedule'!$F$111+('[1]Pricing Schedule'!$F$113*M10))*3,
IF(AND(I10=110000,R10&gt;504.6,R10&lt;=672.8,M10&lt;=10),('[1]Pricing Schedule'!$F$103+('[1]Pricing Schedule'!$F$105*M10))*4,
IF(AND(I10=110000,R10&gt;504.6,R10&lt;=672.8,M10&gt;10),('[1]Pricing Schedule'!$F$111+('[1]Pricing Schedule'!$F$113*M10))*4,
IF(AND(I10=110000,R10&gt;672.8,R10&lt;=841,M10&lt;=10),('[1]Pricing Schedule'!$F$103+('[1]Pricing Schedule'!$F$105*M10))*5,
IF(AND(I10=110000,R10&gt;672.8,R10&lt;=841,M10&gt;10),('[1]Pricing Schedule'!$F$111+('[1]Pricing Schedule'!$F$113*M10))*5,
IF(AND(I10=110000,R10&gt;672.8,R10&lt;=841,M10&lt;=10),('[1]Pricing Schedule'!$F$103+('[1]Pricing Schedule'!$F$105*M10))*5,
IF(AND(I10=110000,R10&gt;672.8,R10&lt;=841,M10&gt;10),('[1]Pricing Schedule'!$F$111+('[1]Pricing Schedule'!$F$113*M10))*5,
IF(AND(I10=110000,R10&gt;1345.6,R10&lt;=1513.8,M10&lt;=10),('[1]Pricing Schedule'!$F$103+('[1]Pricing Schedule'!$F$105*M10))*9,
IF(AND(I10=110000,R10&gt;1345.6,R10&lt;=1513.8,M10&gt;10),('[1]Pricing Schedule'!$F$111+('[1]Pricing Schedule'!$F$113*M10))*9,
9999999999)))))))))))))))))))))))))))))))))))))))</f>
        <v>769410</v>
      </c>
      <c r="T10" s="21">
        <f>IF(AND(I10=38000,R10&lt;=4.5,M10&gt;8),'[1]Pricing Schedule'!$J$9,
IF(AND(I10=38000,R10&lt;=4.5,M10&lt;=8),'[1]Pricing Schedule'!$J$36,
IF(AND(I10=38000,R10&gt;4.5,R10&lt;=9,M10&gt;8),'[1]Pricing Schedule'!$J$18,
IF(AND(I10=38000,R10&gt;4.5,R10&lt;=9,M10&lt;=8),'[1]Pricing Schedule'!$J$36,
IF(AND(I10=38000,R10&gt;9,R10&lt;=12.8,M10&gt;8),'[1]Pricing Schedule'!$J$27,
IF(AND(I10=38000,R10&gt;9,R10&lt;=12.8,M10&lt;=8),'[1]Pricing Schedule'!$J$36,
IF(AND(I10=38000,R10&gt;12.8,R10&lt;=22.8),'[1]Pricing Schedule'!$J$36,
IF(AND(I10=38000,R10&gt;22.8,R10&lt;=30.2),'[1]Pricing Schedule'!$J$45,
IF(AND(I10=38000,R10&gt;30.2,R10&lt;=45.9),'[1]Pricing Schedule'!$J$54,
IF(AND(I10=38000,R10&gt;45.9,R10&lt;=123.4),'[1]Pricing Schedule'!$J$97,
IF(AND(I10=38000,R10&gt;123.4,R10&lt;=168.2,M10&lt;=10),'[1]Pricing Schedule'!$J$105,
IF(AND(I10=38000,R10&gt;123.4,R10&lt;=168.2,M10&gt;10),'[1]Pricing Schedule'!$J$113,
IF(AND(I10=38000,R10&gt;168.2,R10&lt;=336.4,M10&lt;=10),('[1]Pricing Schedule'!$J$105),
IF(AND(I10=38000,R10&gt;168.2,R10&lt;=336.4,M10&gt;10),('[1]Pricing Schedule'!$J$113),
IF(AND(I10=38000,R10&gt;336.4,R10&lt;=504.6,M10&lt;=10),('[1]Pricing Schedule'!$J$105),
IF(AND(I10=38000,R10&gt;336.4,R10&lt;=504.6,M10&gt;10),('[1]Pricing Schedule'!$J$113),
IF(AND(I10=38000,R10&gt;504.6,R10&lt;=672.8,M10&lt;=10),('[1]Pricing Schedule'!$J$105),
IF(AND(I10=38000,R10&gt;504.6,R10&lt;=672.8,M10&gt;10),('[1]Pricing Schedule'!$J$113),
IF(AND(I10=110000,R10&lt;=12.8,M10&gt;2),'[1]Pricing Schedule'!$J$63,
IF(AND(I10=110000,R10&lt;=12.8,M10&lt;=2),'[1]Pricing Schedule'!$J$97,
IF(AND(I10=110000,R10&gt;12.8,R10&lt;=22.8,M10&gt;3),'[1]Pricing Schedule'!$J$72,
IF(AND(I10=110000,R10&gt;12.8,R10&lt;=22.8,M10&lt;=3),'[1]Pricing Schedule'!$J$97,
IF(AND(I10=110000,R10&gt;22.8,R10&lt;=30.2),'[1]Pricing Schedule'!$J$81,
IF(AND(I10=110000,R10&gt;30.2,R10&lt;=45.9),'[1]Pricing Schedule'!$J$90,
IF(AND(I10=110000,R10&gt;45.9,R10&lt;=123.4),'[1]Pricing Schedule'!$J$97,
IF(AND(I10=110000,R10&gt;123.4,R10&lt;=168.2,M10&lt;=10),'[1]Pricing Schedule'!$J$105,
IF(AND(I10=110000,R10&gt;123.4,R10&lt;=168.2,M10&gt;10),'[1]Pricing Schedule'!$J$113,
IF(AND(I10=110000,R10&gt;168.2,R10&lt;=336.2,M10&lt;=10),('[1]Pricing Schedule'!$J$105),
IF(AND(I10=110000,R10&gt;168.2,R10&lt;=336.2,M10&gt;10),('[1]Pricing Schedule'!$J$113),
IF(AND(I10=110000,R10&gt;336.4,R10&lt;=504.6,M10&lt;=10),('[1]Pricing Schedule'!$J$105),
IF(AND(I10=110000,R10&gt;336.4,R10&lt;=504.6,M10&gt;10),('[1]Pricing Schedule'!$J$113),
IF(AND(I10=110000,R10&gt;504.6,R10&lt;=672.8,M10&lt;=10),('[1]Pricing Schedule'!$J$105),
IF(AND(I10=110000,R10&gt;504.6,R10&lt;=672.8,M10&gt;10),('[1]Pricing Schedule'!$J$113),
IF(AND(I10=110000,R10&gt;672.8,R10&lt;=841,M10&lt;=10),('[1]Pricing Schedule'!$J$105),
IF(AND(I10=110000,R10&gt;672.8,R10&lt;=841,M10&gt;10),('[1]Pricing Schedule'!$J$113),
IF(AND(I10=110000,R10&gt;1682,R10&lt;=1850.2,M10&lt;=10),('[1]Pricing Schedule'!$J$105),
IF(AND(I10=110000,R10&gt;1682,R10&lt;=1850.2,M10&gt;10),('[1]Pricing Schedule'!$J$113),
IF(AND(I10=110000,R10&gt;2018.4,R10&lt;=2186.6,M10&lt;=10),('[1]Pricing Schedule'!$J$105),
IF(AND(I10=110000,R10&gt;2018.4,R10&lt;=2186.6,M10&gt;10),('[1]Pricing Schedule'!$J$113),999999999)))))))))))))))))))))))))))))))))))))))</f>
        <v>4</v>
      </c>
      <c r="U10" s="40">
        <f t="shared" si="4"/>
        <v>223017.39130434781</v>
      </c>
      <c r="V10" s="41">
        <f t="shared" si="5"/>
        <v>4.4839552384294459</v>
      </c>
      <c r="Y10" s="23">
        <v>372</v>
      </c>
      <c r="Z10" s="23">
        <v>14</v>
      </c>
      <c r="AA10" s="13">
        <v>157.4</v>
      </c>
      <c r="AD10" s="13"/>
      <c r="AE10" s="13"/>
      <c r="AF10" s="13"/>
      <c r="AR10" s="35" cm="1">
        <f t="array" aca="1" ref="AR10" ca="1">INDEX($A$2:$A$1937,RANDBETWEEN(1,ROWS($A$2:$A$1937)),1)</f>
        <v>1251</v>
      </c>
      <c r="AT10" s="35"/>
    </row>
    <row r="11" spans="1:53">
      <c r="A11" s="23">
        <v>10</v>
      </c>
      <c r="B11" s="23">
        <v>10</v>
      </c>
      <c r="C11" s="23" t="s">
        <v>140</v>
      </c>
      <c r="D11" s="23" t="s">
        <v>141</v>
      </c>
      <c r="E11" s="23" t="s">
        <v>141</v>
      </c>
      <c r="F11" s="23" t="s">
        <v>142</v>
      </c>
      <c r="G11" s="23" t="s">
        <v>143</v>
      </c>
      <c r="H11" s="23" t="s">
        <v>133</v>
      </c>
      <c r="I11" s="13">
        <v>110000</v>
      </c>
      <c r="J11" s="13">
        <v>110000</v>
      </c>
      <c r="K11" s="13">
        <v>38000</v>
      </c>
      <c r="L11" s="24">
        <v>4.6950000000000003</v>
      </c>
      <c r="M11" s="37">
        <f t="shared" si="0"/>
        <v>5</v>
      </c>
      <c r="N11" s="24">
        <v>0.2</v>
      </c>
      <c r="O11" s="13">
        <v>1</v>
      </c>
      <c r="P11" s="36">
        <f t="shared" si="1"/>
        <v>0.2</v>
      </c>
      <c r="Q11" s="38">
        <f t="shared" si="2"/>
        <v>3.45</v>
      </c>
      <c r="R11" s="37">
        <f t="shared" si="3"/>
        <v>3.45</v>
      </c>
      <c r="S11" s="39">
        <f>IF(AND(I11=38000,R11&lt;=4.5,M11&gt;8),'[1]Pricing Schedule'!$F$8+('[1]Pricing Schedule'!$F$9*M11),
IF(AND(I11=38000,R11&lt;=4.5,M11&lt;=8),'[1]Pricing Schedule'!$F$34+('[1]Pricing Schedule'!$F$36*M11),
IF(AND(I11=38000,R11&gt;4.5,R11&lt;=9,M11&gt;8),'[1]Pricing Schedule'!$F$17+('[1]Pricing Schedule'!$F$18*M11),
IF(AND(I11=38000,R11&gt;4.5,R11&lt;=9,M11&lt;=8),'[1]Pricing Schedule'!$F$34+('[1]Pricing Schedule'!$F$36*M11),
IF(AND(I11=38000,R11&gt;9,R11&lt;=12.8,M11&gt;8),'[1]Pricing Schedule'!$F$26+('[1]Pricing Schedule'!$F$27*M11),
IF(AND(I11=38000,R11&gt;9,R11&lt;=12.8,M11&lt;=8),'[1]Pricing Schedule'!$F$34+('[1]Pricing Schedule'!$F$36*M11),
IF(AND(I11=38000,R11&gt;12.8,R11&lt;=22.8),'[1]Pricing Schedule'!$F$34+('[1]Pricing Schedule'!$F$36*M11),
IF(AND(I11=38000,R11&gt;22.8,R11&lt;=30.2),'[1]Pricing Schedule'!$F$43+('[1]Pricing Schedule'!$F$45*M11),
IF(AND(I11=38000,R11&gt;30.2,R11&lt;=45.9),'[1]Pricing Schedule'!$F$52+('[1]Pricing Schedule'!$F$54*M11),
IF(AND(I11=38000,R11&gt;45.9,R11&lt;=123.4),'[1]Pricing Schedule'!$F$96+('[1]Pricing Schedule'!$F$97*M11),
IF(AND(I11=38000,R11&gt;123.4,R11&lt;=168.2,M11&lt;=10),'[1]Pricing Schedule'!$F$103+('[1]Pricing Schedule'!$F$105*M11),
IF(AND(I11=38000,R11&gt;123.4,R11&lt;=168.2,M11&gt;10),'[1]Pricing Schedule'!$F$111+('[1]Pricing Schedule'!$F$113*M11),
IF(AND(I11=38000,R11&gt;157.4,R11&lt;=336.4,M11&lt;=10),('[1]Pricing Schedule'!$F$103+('[1]Pricing Schedule'!$F$105*M11))*2,
IF(AND(I11=38000,R11&gt;157.4,R11&lt;=336.4,M11&gt;10),('[1]Pricing Schedule'!$F$111+('[1]Pricing Schedule'!$F$113*M11))*2,
IF(AND(I11=38000,R11&gt;314.8,R11&lt;=504.6,M11&lt;=10),('[1]Pricing Schedule'!$F$103+('[1]Pricing Schedule'!$F$105*M11))*3,
IF(AND(I11=38000,R11&gt;314.8,R11&lt;=504.6,M11&gt;10),('[1]Pricing Schedule'!$F$111+('[1]Pricing Schedule'!$F$113*M11))*3,
IF(AND(I11=38000,R11&gt;472.2,R11&lt;=672.8,M11&lt;=10),('[1]Pricing Schedule'!$F$103+('[1]Pricing Schedule'!$F$105*M11))*4,
IF(AND(I11=38000,R11&gt;472.2,R11&lt;=672.8,M11&gt;10),('[1]Pricing Schedule'!$F$111+('[1]Pricing Schedule'!$F$113*M11))*4,
IF(AND(I11=110000,R11&lt;=12.8,M11&gt;2),'[1]Pricing Schedule'!$F$62+('[1]Pricing Schedule'!$F$63*M11),
IF(AND(I11=110000,R11&lt;=12.8,M11&lt;=2),'[1]Pricing Schedule'!$F$96+('[1]Pricing Schedule'!$F$97*M11),
IF(AND(I11=110000,R11&gt;12.8,R11&lt;=22.8,M11&gt;3),'[1]Pricing Schedule'!$F$71+('[1]Pricing Schedule'!$F$72*M11),
IF(AND(I11=110000,R11&gt;12.8,R11&lt;=22.8,M11&lt;=3),'[1]Pricing Schedule'!$F$96+('[1]Pricing Schedule'!$F$97*M11),
IF(AND(I11=110000,R11&gt;22.8,R11&lt;=30.2),'[1]Pricing Schedule'!$F$80+('[1]Pricing Schedule'!$F$81*M11),
IF(AND(I11=110000,R11&gt;30.2,R11&lt;=45.9),'[1]Pricing Schedule'!$F$89+('[1]Pricing Schedule'!$F$90*M11),
IF(AND(I11=110000,R11&gt;45.9,R11&lt;=123.4),'[1]Pricing Schedule'!$F$96+('[1]Pricing Schedule'!$F$97*M11),
IF(AND(I11=110000,R11&gt;123.4,R11&lt;=168.2,M11&lt;=10),'[1]Pricing Schedule'!$F$103+('[1]Pricing Schedule'!$F$105*M11),
IF(AND(I11=110000,R11&gt;123.4,R11&lt;=168.2,M11&gt;10),'[1]Pricing Schedule'!$F$111+('[1]Pricing Schedule'!$F$113*M11),
IF(AND(I11=110000,R11&gt;168.2,R11&lt;=336.4,M11&lt;=10),('[1]Pricing Schedule'!$F$103+('[1]Pricing Schedule'!$F$105*M11))*2,
IF(AND(I11=110000,R11&gt;168.2,R11&lt;=336.4,M11&gt;10),('[1]Pricing Schedule'!$F$111+('[1]Pricing Schedule'!$F$113*M11))*2,
IF(AND(I11=110000,R11&gt;336.4,R11&lt;=504.6,M11&lt;=10),('[1]Pricing Schedule'!$F$103+('[1]Pricing Schedule'!$F$105*M11))*3,
IF(AND(I11=110000,R11&gt;336.4,R11&lt;=504.6,M11&gt;10),('[1]Pricing Schedule'!$F$111+('[1]Pricing Schedule'!$F$113*M11))*3,
IF(AND(I11=110000,R11&gt;504.6,R11&lt;=672.8,M11&lt;=10),('[1]Pricing Schedule'!$F$103+('[1]Pricing Schedule'!$F$105*M11))*4,
IF(AND(I11=110000,R11&gt;504.6,R11&lt;=672.8,M11&gt;10),('[1]Pricing Schedule'!$F$111+('[1]Pricing Schedule'!$F$113*M11))*4,
IF(AND(I11=110000,R11&gt;672.8,R11&lt;=841,M11&lt;=10),('[1]Pricing Schedule'!$F$103+('[1]Pricing Schedule'!$F$105*M11))*5,
IF(AND(I11=110000,R11&gt;672.8,R11&lt;=841,M11&gt;10),('[1]Pricing Schedule'!$F$111+('[1]Pricing Schedule'!$F$113*M11))*5,
IF(AND(I11=110000,R11&gt;672.8,R11&lt;=841,M11&lt;=10),('[1]Pricing Schedule'!$F$103+('[1]Pricing Schedule'!$F$105*M11))*5,
IF(AND(I11=110000,R11&gt;672.8,R11&lt;=841,M11&gt;10),('[1]Pricing Schedule'!$F$111+('[1]Pricing Schedule'!$F$113*M11))*5,
IF(AND(I11=110000,R11&gt;1345.6,R11&lt;=1513.8,M11&lt;=10),('[1]Pricing Schedule'!$F$103+('[1]Pricing Schedule'!$F$105*M11))*9,
IF(AND(I11=110000,R11&gt;1345.6,R11&lt;=1513.8,M11&gt;10),('[1]Pricing Schedule'!$F$111+('[1]Pricing Schedule'!$F$113*M11))*9,
9999999999)))))))))))))))))))))))))))))))))))))))</f>
        <v>1679970</v>
      </c>
      <c r="T11" s="21">
        <f>IF(AND(I11=38000,R11&lt;=4.5,M11&gt;8),'[1]Pricing Schedule'!$J$9,
IF(AND(I11=38000,R11&lt;=4.5,M11&lt;=8),'[1]Pricing Schedule'!$J$36,
IF(AND(I11=38000,R11&gt;4.5,R11&lt;=9,M11&gt;8),'[1]Pricing Schedule'!$J$18,
IF(AND(I11=38000,R11&gt;4.5,R11&lt;=9,M11&lt;=8),'[1]Pricing Schedule'!$J$36,
IF(AND(I11=38000,R11&gt;9,R11&lt;=12.8,M11&gt;8),'[1]Pricing Schedule'!$J$27,
IF(AND(I11=38000,R11&gt;9,R11&lt;=12.8,M11&lt;=8),'[1]Pricing Schedule'!$J$36,
IF(AND(I11=38000,R11&gt;12.8,R11&lt;=22.8),'[1]Pricing Schedule'!$J$36,
IF(AND(I11=38000,R11&gt;22.8,R11&lt;=30.2),'[1]Pricing Schedule'!$J$45,
IF(AND(I11=38000,R11&gt;30.2,R11&lt;=45.9),'[1]Pricing Schedule'!$J$54,
IF(AND(I11=38000,R11&gt;45.9,R11&lt;=123.4),'[1]Pricing Schedule'!$J$97,
IF(AND(I11=38000,R11&gt;123.4,R11&lt;=168.2,M11&lt;=10),'[1]Pricing Schedule'!$J$105,
IF(AND(I11=38000,R11&gt;123.4,R11&lt;=168.2,M11&gt;10),'[1]Pricing Schedule'!$J$113,
IF(AND(I11=38000,R11&gt;168.2,R11&lt;=336.4,M11&lt;=10),('[1]Pricing Schedule'!$J$105),
IF(AND(I11=38000,R11&gt;168.2,R11&lt;=336.4,M11&gt;10),('[1]Pricing Schedule'!$J$113),
IF(AND(I11=38000,R11&gt;336.4,R11&lt;=504.6,M11&lt;=10),('[1]Pricing Schedule'!$J$105),
IF(AND(I11=38000,R11&gt;336.4,R11&lt;=504.6,M11&gt;10),('[1]Pricing Schedule'!$J$113),
IF(AND(I11=38000,R11&gt;504.6,R11&lt;=672.8,M11&lt;=10),('[1]Pricing Schedule'!$J$105),
IF(AND(I11=38000,R11&gt;504.6,R11&lt;=672.8,M11&gt;10),('[1]Pricing Schedule'!$J$113),
IF(AND(I11=110000,R11&lt;=12.8,M11&gt;2),'[1]Pricing Schedule'!$J$63,
IF(AND(I11=110000,R11&lt;=12.8,M11&lt;=2),'[1]Pricing Schedule'!$J$97,
IF(AND(I11=110000,R11&gt;12.8,R11&lt;=22.8,M11&gt;3),'[1]Pricing Schedule'!$J$72,
IF(AND(I11=110000,R11&gt;12.8,R11&lt;=22.8,M11&lt;=3),'[1]Pricing Schedule'!$J$97,
IF(AND(I11=110000,R11&gt;22.8,R11&lt;=30.2),'[1]Pricing Schedule'!$J$81,
IF(AND(I11=110000,R11&gt;30.2,R11&lt;=45.9),'[1]Pricing Schedule'!$J$90,
IF(AND(I11=110000,R11&gt;45.9,R11&lt;=123.4),'[1]Pricing Schedule'!$J$97,
IF(AND(I11=110000,R11&gt;123.4,R11&lt;=168.2,M11&lt;=10),'[1]Pricing Schedule'!$J$105,
IF(AND(I11=110000,R11&gt;123.4,R11&lt;=168.2,M11&gt;10),'[1]Pricing Schedule'!$J$113,
IF(AND(I11=110000,R11&gt;168.2,R11&lt;=336.2,M11&lt;=10),('[1]Pricing Schedule'!$J$105),
IF(AND(I11=110000,R11&gt;168.2,R11&lt;=336.2,M11&gt;10),('[1]Pricing Schedule'!$J$113),
IF(AND(I11=110000,R11&gt;336.4,R11&lt;=504.6,M11&lt;=10),('[1]Pricing Schedule'!$J$105),
IF(AND(I11=110000,R11&gt;336.4,R11&lt;=504.6,M11&gt;10),('[1]Pricing Schedule'!$J$113),
IF(AND(I11=110000,R11&gt;504.6,R11&lt;=672.8,M11&lt;=10),('[1]Pricing Schedule'!$J$105),
IF(AND(I11=110000,R11&gt;504.6,R11&lt;=672.8,M11&gt;10),('[1]Pricing Schedule'!$J$113),
IF(AND(I11=110000,R11&gt;672.8,R11&lt;=841,M11&lt;=10),('[1]Pricing Schedule'!$J$105),
IF(AND(I11=110000,R11&gt;672.8,R11&lt;=841,M11&gt;10),('[1]Pricing Schedule'!$J$113),
IF(AND(I11=110000,R11&gt;1682,R11&lt;=1850.2,M11&lt;=10),('[1]Pricing Schedule'!$J$105),
IF(AND(I11=110000,R11&gt;1682,R11&lt;=1850.2,M11&gt;10),('[1]Pricing Schedule'!$J$113),
IF(AND(I11=110000,R11&gt;2018.4,R11&lt;=2186.6,M11&lt;=10),('[1]Pricing Schedule'!$J$105),
IF(AND(I11=110000,R11&gt;2018.4,R11&lt;=2186.6,M11&gt;10),('[1]Pricing Schedule'!$J$113),999999999)))))))))))))))))))))))))))))))))))))))</f>
        <v>7</v>
      </c>
      <c r="U11" s="40">
        <f t="shared" si="4"/>
        <v>486947.82608695648</v>
      </c>
      <c r="V11" s="41">
        <f t="shared" si="5"/>
        <v>2.0536081001446456</v>
      </c>
      <c r="Y11" s="23">
        <v>157</v>
      </c>
      <c r="Z11" s="23">
        <v>10</v>
      </c>
      <c r="AA11" s="13">
        <v>168.2</v>
      </c>
      <c r="AD11" s="13"/>
      <c r="AE11" s="13"/>
      <c r="AF11" s="13"/>
      <c r="AG11" s="13">
        <f>FLOOR(119.855,0.3374865)</f>
        <v>119.80770750000001</v>
      </c>
      <c r="AH11" s="13">
        <f>(AG11/AK3)*4.2</f>
        <v>1491.0000000000002</v>
      </c>
      <c r="AR11" s="35" cm="1">
        <f t="array" aca="1" ref="AR11" ca="1">INDEX($A$2:$A$1937,RANDBETWEEN(1,ROWS($A$2:$A$1937)),1)</f>
        <v>1334</v>
      </c>
      <c r="AT11" s="35"/>
    </row>
    <row r="12" spans="1:53">
      <c r="A12" s="23">
        <v>11</v>
      </c>
      <c r="B12" s="23">
        <v>11</v>
      </c>
      <c r="C12" s="23" t="s">
        <v>144</v>
      </c>
      <c r="D12" s="23" t="s">
        <v>141</v>
      </c>
      <c r="E12" s="23" t="s">
        <v>141</v>
      </c>
      <c r="F12" s="23" t="s">
        <v>142</v>
      </c>
      <c r="G12" s="23" t="s">
        <v>143</v>
      </c>
      <c r="H12" s="23" t="s">
        <v>133</v>
      </c>
      <c r="I12" s="13">
        <v>110000</v>
      </c>
      <c r="J12" s="13">
        <v>110000</v>
      </c>
      <c r="K12" s="13">
        <v>38000</v>
      </c>
      <c r="L12" s="24">
        <v>5.6079999999999997</v>
      </c>
      <c r="M12" s="37">
        <f t="shared" si="0"/>
        <v>6</v>
      </c>
      <c r="N12" s="24">
        <v>0.11600000000000001</v>
      </c>
      <c r="O12" s="13">
        <v>1</v>
      </c>
      <c r="P12" s="36">
        <f t="shared" si="1"/>
        <v>0.11600000000000001</v>
      </c>
      <c r="Q12" s="38">
        <f t="shared" si="2"/>
        <v>3.45</v>
      </c>
      <c r="R12" s="37">
        <f t="shared" si="3"/>
        <v>3.45</v>
      </c>
      <c r="S12" s="39">
        <f>IF(AND(I12=38000,R12&lt;=4.5,M12&gt;8),'[1]Pricing Schedule'!$F$8+('[1]Pricing Schedule'!$F$9*M12),
IF(AND(I12=38000,R12&lt;=4.5,M12&lt;=8),'[1]Pricing Schedule'!$F$34+('[1]Pricing Schedule'!$F$36*M12),
IF(AND(I12=38000,R12&gt;4.5,R12&lt;=9,M12&gt;8),'[1]Pricing Schedule'!$F$17+('[1]Pricing Schedule'!$F$18*M12),
IF(AND(I12=38000,R12&gt;4.5,R12&lt;=9,M12&lt;=8),'[1]Pricing Schedule'!$F$34+('[1]Pricing Schedule'!$F$36*M12),
IF(AND(I12=38000,R12&gt;9,R12&lt;=12.8,M12&gt;8),'[1]Pricing Schedule'!$F$26+('[1]Pricing Schedule'!$F$27*M12),
IF(AND(I12=38000,R12&gt;9,R12&lt;=12.8,M12&lt;=8),'[1]Pricing Schedule'!$F$34+('[1]Pricing Schedule'!$F$36*M12),
IF(AND(I12=38000,R12&gt;12.8,R12&lt;=22.8),'[1]Pricing Schedule'!$F$34+('[1]Pricing Schedule'!$F$36*M12),
IF(AND(I12=38000,R12&gt;22.8,R12&lt;=30.2),'[1]Pricing Schedule'!$F$43+('[1]Pricing Schedule'!$F$45*M12),
IF(AND(I12=38000,R12&gt;30.2,R12&lt;=45.9),'[1]Pricing Schedule'!$F$52+('[1]Pricing Schedule'!$F$54*M12),
IF(AND(I12=38000,R12&gt;45.9,R12&lt;=123.4),'[1]Pricing Schedule'!$F$96+('[1]Pricing Schedule'!$F$97*M12),
IF(AND(I12=38000,R12&gt;123.4,R12&lt;=168.2,M12&lt;=10),'[1]Pricing Schedule'!$F$103+('[1]Pricing Schedule'!$F$105*M12),
IF(AND(I12=38000,R12&gt;123.4,R12&lt;=168.2,M12&gt;10),'[1]Pricing Schedule'!$F$111+('[1]Pricing Schedule'!$F$113*M12),
IF(AND(I12=38000,R12&gt;157.4,R12&lt;=336.4,M12&lt;=10),('[1]Pricing Schedule'!$F$103+('[1]Pricing Schedule'!$F$105*M12))*2,
IF(AND(I12=38000,R12&gt;157.4,R12&lt;=336.4,M12&gt;10),('[1]Pricing Schedule'!$F$111+('[1]Pricing Schedule'!$F$113*M12))*2,
IF(AND(I12=38000,R12&gt;314.8,R12&lt;=504.6,M12&lt;=10),('[1]Pricing Schedule'!$F$103+('[1]Pricing Schedule'!$F$105*M12))*3,
IF(AND(I12=38000,R12&gt;314.8,R12&lt;=504.6,M12&gt;10),('[1]Pricing Schedule'!$F$111+('[1]Pricing Schedule'!$F$113*M12))*3,
IF(AND(I12=38000,R12&gt;472.2,R12&lt;=672.8,M12&lt;=10),('[1]Pricing Schedule'!$F$103+('[1]Pricing Schedule'!$F$105*M12))*4,
IF(AND(I12=38000,R12&gt;472.2,R12&lt;=672.8,M12&gt;10),('[1]Pricing Schedule'!$F$111+('[1]Pricing Schedule'!$F$113*M12))*4,
IF(AND(I12=110000,R12&lt;=12.8,M12&gt;2),'[1]Pricing Schedule'!$F$62+('[1]Pricing Schedule'!$F$63*M12),
IF(AND(I12=110000,R12&lt;=12.8,M12&lt;=2),'[1]Pricing Schedule'!$F$96+('[1]Pricing Schedule'!$F$97*M12),
IF(AND(I12=110000,R12&gt;12.8,R12&lt;=22.8,M12&gt;3),'[1]Pricing Schedule'!$F$71+('[1]Pricing Schedule'!$F$72*M12),
IF(AND(I12=110000,R12&gt;12.8,R12&lt;=22.8,M12&lt;=3),'[1]Pricing Schedule'!$F$96+('[1]Pricing Schedule'!$F$97*M12),
IF(AND(I12=110000,R12&gt;22.8,R12&lt;=30.2),'[1]Pricing Schedule'!$F$80+('[1]Pricing Schedule'!$F$81*M12),
IF(AND(I12=110000,R12&gt;30.2,R12&lt;=45.9),'[1]Pricing Schedule'!$F$89+('[1]Pricing Schedule'!$F$90*M12),
IF(AND(I12=110000,R12&gt;45.9,R12&lt;=123.4),'[1]Pricing Schedule'!$F$96+('[1]Pricing Schedule'!$F$97*M12),
IF(AND(I12=110000,R12&gt;123.4,R12&lt;=168.2,M12&lt;=10),'[1]Pricing Schedule'!$F$103+('[1]Pricing Schedule'!$F$105*M12),
IF(AND(I12=110000,R12&gt;123.4,R12&lt;=168.2,M12&gt;10),'[1]Pricing Schedule'!$F$111+('[1]Pricing Schedule'!$F$113*M12),
IF(AND(I12=110000,R12&gt;168.2,R12&lt;=336.4,M12&lt;=10),('[1]Pricing Schedule'!$F$103+('[1]Pricing Schedule'!$F$105*M12))*2,
IF(AND(I12=110000,R12&gt;168.2,R12&lt;=336.4,M12&gt;10),('[1]Pricing Schedule'!$F$111+('[1]Pricing Schedule'!$F$113*M12))*2,
IF(AND(I12=110000,R12&gt;336.4,R12&lt;=504.6,M12&lt;=10),('[1]Pricing Schedule'!$F$103+('[1]Pricing Schedule'!$F$105*M12))*3,
IF(AND(I12=110000,R12&gt;336.4,R12&lt;=504.6,M12&gt;10),('[1]Pricing Schedule'!$F$111+('[1]Pricing Schedule'!$F$113*M12))*3,
IF(AND(I12=110000,R12&gt;504.6,R12&lt;=672.8,M12&lt;=10),('[1]Pricing Schedule'!$F$103+('[1]Pricing Schedule'!$F$105*M12))*4,
IF(AND(I12=110000,R12&gt;504.6,R12&lt;=672.8,M12&gt;10),('[1]Pricing Schedule'!$F$111+('[1]Pricing Schedule'!$F$113*M12))*4,
IF(AND(I12=110000,R12&gt;672.8,R12&lt;=841,M12&lt;=10),('[1]Pricing Schedule'!$F$103+('[1]Pricing Schedule'!$F$105*M12))*5,
IF(AND(I12=110000,R12&gt;672.8,R12&lt;=841,M12&gt;10),('[1]Pricing Schedule'!$F$111+('[1]Pricing Schedule'!$F$113*M12))*5,
IF(AND(I12=110000,R12&gt;672.8,R12&lt;=841,M12&lt;=10),('[1]Pricing Schedule'!$F$103+('[1]Pricing Schedule'!$F$105*M12))*5,
IF(AND(I12=110000,R12&gt;672.8,R12&lt;=841,M12&gt;10),('[1]Pricing Schedule'!$F$111+('[1]Pricing Schedule'!$F$113*M12))*5,
IF(AND(I12=110000,R12&gt;1345.6,R12&lt;=1513.8,M12&lt;=10),('[1]Pricing Schedule'!$F$103+('[1]Pricing Schedule'!$F$105*M12))*9,
IF(AND(I12=110000,R12&gt;1345.6,R12&lt;=1513.8,M12&gt;10),('[1]Pricing Schedule'!$F$111+('[1]Pricing Schedule'!$F$113*M12))*9,
9999999999)))))))))))))))))))))))))))))))))))))))</f>
        <v>1732670</v>
      </c>
      <c r="T12" s="21">
        <f>IF(AND(I12=38000,R12&lt;=4.5,M12&gt;8),'[1]Pricing Schedule'!$J$9,
IF(AND(I12=38000,R12&lt;=4.5,M12&lt;=8),'[1]Pricing Schedule'!$J$36,
IF(AND(I12=38000,R12&gt;4.5,R12&lt;=9,M12&gt;8),'[1]Pricing Schedule'!$J$18,
IF(AND(I12=38000,R12&gt;4.5,R12&lt;=9,M12&lt;=8),'[1]Pricing Schedule'!$J$36,
IF(AND(I12=38000,R12&gt;9,R12&lt;=12.8,M12&gt;8),'[1]Pricing Schedule'!$J$27,
IF(AND(I12=38000,R12&gt;9,R12&lt;=12.8,M12&lt;=8),'[1]Pricing Schedule'!$J$36,
IF(AND(I12=38000,R12&gt;12.8,R12&lt;=22.8),'[1]Pricing Schedule'!$J$36,
IF(AND(I12=38000,R12&gt;22.8,R12&lt;=30.2),'[1]Pricing Schedule'!$J$45,
IF(AND(I12=38000,R12&gt;30.2,R12&lt;=45.9),'[1]Pricing Schedule'!$J$54,
IF(AND(I12=38000,R12&gt;45.9,R12&lt;=123.4),'[1]Pricing Schedule'!$J$97,
IF(AND(I12=38000,R12&gt;123.4,R12&lt;=168.2,M12&lt;=10),'[1]Pricing Schedule'!$J$105,
IF(AND(I12=38000,R12&gt;123.4,R12&lt;=168.2,M12&gt;10),'[1]Pricing Schedule'!$J$113,
IF(AND(I12=38000,R12&gt;168.2,R12&lt;=336.4,M12&lt;=10),('[1]Pricing Schedule'!$J$105),
IF(AND(I12=38000,R12&gt;168.2,R12&lt;=336.4,M12&gt;10),('[1]Pricing Schedule'!$J$113),
IF(AND(I12=38000,R12&gt;336.4,R12&lt;=504.6,M12&lt;=10),('[1]Pricing Schedule'!$J$105),
IF(AND(I12=38000,R12&gt;336.4,R12&lt;=504.6,M12&gt;10),('[1]Pricing Schedule'!$J$113),
IF(AND(I12=38000,R12&gt;504.6,R12&lt;=672.8,M12&lt;=10),('[1]Pricing Schedule'!$J$105),
IF(AND(I12=38000,R12&gt;504.6,R12&lt;=672.8,M12&gt;10),('[1]Pricing Schedule'!$J$113),
IF(AND(I12=110000,R12&lt;=12.8,M12&gt;2),'[1]Pricing Schedule'!$J$63,
IF(AND(I12=110000,R12&lt;=12.8,M12&lt;=2),'[1]Pricing Schedule'!$J$97,
IF(AND(I12=110000,R12&gt;12.8,R12&lt;=22.8,M12&gt;3),'[1]Pricing Schedule'!$J$72,
IF(AND(I12=110000,R12&gt;12.8,R12&lt;=22.8,M12&lt;=3),'[1]Pricing Schedule'!$J$97,
IF(AND(I12=110000,R12&gt;22.8,R12&lt;=30.2),'[1]Pricing Schedule'!$J$81,
IF(AND(I12=110000,R12&gt;30.2,R12&lt;=45.9),'[1]Pricing Schedule'!$J$90,
IF(AND(I12=110000,R12&gt;45.9,R12&lt;=123.4),'[1]Pricing Schedule'!$J$97,
IF(AND(I12=110000,R12&gt;123.4,R12&lt;=168.2,M12&lt;=10),'[1]Pricing Schedule'!$J$105,
IF(AND(I12=110000,R12&gt;123.4,R12&lt;=168.2,M12&gt;10),'[1]Pricing Schedule'!$J$113,
IF(AND(I12=110000,R12&gt;168.2,R12&lt;=336.2,M12&lt;=10),('[1]Pricing Schedule'!$J$105),
IF(AND(I12=110000,R12&gt;168.2,R12&lt;=336.2,M12&gt;10),('[1]Pricing Schedule'!$J$113),
IF(AND(I12=110000,R12&gt;336.4,R12&lt;=504.6,M12&lt;=10),('[1]Pricing Schedule'!$J$105),
IF(AND(I12=110000,R12&gt;336.4,R12&lt;=504.6,M12&gt;10),('[1]Pricing Schedule'!$J$113),
IF(AND(I12=110000,R12&gt;504.6,R12&lt;=672.8,M12&lt;=10),('[1]Pricing Schedule'!$J$105),
IF(AND(I12=110000,R12&gt;504.6,R12&lt;=672.8,M12&gt;10),('[1]Pricing Schedule'!$J$113),
IF(AND(I12=110000,R12&gt;672.8,R12&lt;=841,M12&lt;=10),('[1]Pricing Schedule'!$J$105),
IF(AND(I12=110000,R12&gt;672.8,R12&lt;=841,M12&gt;10),('[1]Pricing Schedule'!$J$113),
IF(AND(I12=110000,R12&gt;1682,R12&lt;=1850.2,M12&lt;=10),('[1]Pricing Schedule'!$J$105),
IF(AND(I12=110000,R12&gt;1682,R12&lt;=1850.2,M12&gt;10),('[1]Pricing Schedule'!$J$113),
IF(AND(I12=110000,R12&gt;2018.4,R12&lt;=2186.6,M12&lt;=10),('[1]Pricing Schedule'!$J$105),
IF(AND(I12=110000,R12&gt;2018.4,R12&lt;=2186.6,M12&gt;10),('[1]Pricing Schedule'!$J$113),999999999)))))))))))))))))))))))))))))))))))))))</f>
        <v>7</v>
      </c>
      <c r="U12" s="40">
        <f t="shared" si="4"/>
        <v>502223.18840579706</v>
      </c>
      <c r="V12" s="41">
        <f t="shared" si="5"/>
        <v>1.991146611876468</v>
      </c>
      <c r="Y12" s="23">
        <v>62</v>
      </c>
      <c r="Z12" s="23">
        <v>10</v>
      </c>
      <c r="AD12" s="13"/>
      <c r="AE12" s="13"/>
      <c r="AF12" s="13"/>
      <c r="AR12" s="35" cm="1">
        <f t="array" aca="1" ref="AR12" ca="1">INDEX($A$2:$A$1937,RANDBETWEEN(1,ROWS($A$2:$A$1937)),1)</f>
        <v>531</v>
      </c>
      <c r="AT12" s="35"/>
    </row>
    <row r="13" spans="1:53">
      <c r="A13" s="23">
        <v>12</v>
      </c>
      <c r="B13" s="23">
        <v>12</v>
      </c>
      <c r="C13" s="23" t="s">
        <v>145</v>
      </c>
      <c r="D13" s="23" t="s">
        <v>141</v>
      </c>
      <c r="E13" s="23" t="s">
        <v>141</v>
      </c>
      <c r="F13" s="23" t="s">
        <v>146</v>
      </c>
      <c r="G13" s="23" t="s">
        <v>147</v>
      </c>
      <c r="H13" s="23" t="s">
        <v>113</v>
      </c>
      <c r="I13" s="13">
        <v>38000</v>
      </c>
      <c r="J13" s="13">
        <v>38000</v>
      </c>
      <c r="K13" s="23" t="s">
        <v>119</v>
      </c>
      <c r="L13" s="24">
        <v>5.9240000000000004</v>
      </c>
      <c r="M13" s="37">
        <f t="shared" si="0"/>
        <v>6</v>
      </c>
      <c r="N13" s="24">
        <v>0.13400000000000001</v>
      </c>
      <c r="O13" s="13">
        <v>1</v>
      </c>
      <c r="P13" s="36">
        <f t="shared" si="1"/>
        <v>0.13400000000000001</v>
      </c>
      <c r="Q13" s="38">
        <f t="shared" si="2"/>
        <v>3.45</v>
      </c>
      <c r="R13" s="37">
        <f t="shared" si="3"/>
        <v>3.45</v>
      </c>
      <c r="S13" s="39">
        <f>IF(AND(I13=38000,R13&lt;=4.5,M13&gt;8),'[1]Pricing Schedule'!$F$8+('[1]Pricing Schedule'!$F$9*M13),
IF(AND(I13=38000,R13&lt;=4.5,M13&lt;=8),'[1]Pricing Schedule'!$F$34+('[1]Pricing Schedule'!$F$36*M13),
IF(AND(I13=38000,R13&gt;4.5,R13&lt;=9,M13&gt;8),'[1]Pricing Schedule'!$F$17+('[1]Pricing Schedule'!$F$18*M13),
IF(AND(I13=38000,R13&gt;4.5,R13&lt;=9,M13&lt;=8),'[1]Pricing Schedule'!$F$34+('[1]Pricing Schedule'!$F$36*M13),
IF(AND(I13=38000,R13&gt;9,R13&lt;=12.8,M13&gt;8),'[1]Pricing Schedule'!$F$26+('[1]Pricing Schedule'!$F$27*M13),
IF(AND(I13=38000,R13&gt;9,R13&lt;=12.8,M13&lt;=8),'[1]Pricing Schedule'!$F$34+('[1]Pricing Schedule'!$F$36*M13),
IF(AND(I13=38000,R13&gt;12.8,R13&lt;=22.8),'[1]Pricing Schedule'!$F$34+('[1]Pricing Schedule'!$F$36*M13),
IF(AND(I13=38000,R13&gt;22.8,R13&lt;=30.2),'[1]Pricing Schedule'!$F$43+('[1]Pricing Schedule'!$F$45*M13),
IF(AND(I13=38000,R13&gt;30.2,R13&lt;=45.9),'[1]Pricing Schedule'!$F$52+('[1]Pricing Schedule'!$F$54*M13),
IF(AND(I13=38000,R13&gt;45.9,R13&lt;=123.4),'[1]Pricing Schedule'!$F$96+('[1]Pricing Schedule'!$F$97*M13),
IF(AND(I13=38000,R13&gt;123.4,R13&lt;=168.2,M13&lt;=10),'[1]Pricing Schedule'!$F$103+('[1]Pricing Schedule'!$F$105*M13),
IF(AND(I13=38000,R13&gt;123.4,R13&lt;=168.2,M13&gt;10),'[1]Pricing Schedule'!$F$111+('[1]Pricing Schedule'!$F$113*M13),
IF(AND(I13=38000,R13&gt;157.4,R13&lt;=336.4,M13&lt;=10),('[1]Pricing Schedule'!$F$103+('[1]Pricing Schedule'!$F$105*M13))*2,
IF(AND(I13=38000,R13&gt;157.4,R13&lt;=336.4,M13&gt;10),('[1]Pricing Schedule'!$F$111+('[1]Pricing Schedule'!$F$113*M13))*2,
IF(AND(I13=38000,R13&gt;314.8,R13&lt;=504.6,M13&lt;=10),('[1]Pricing Schedule'!$F$103+('[1]Pricing Schedule'!$F$105*M13))*3,
IF(AND(I13=38000,R13&gt;314.8,R13&lt;=504.6,M13&gt;10),('[1]Pricing Schedule'!$F$111+('[1]Pricing Schedule'!$F$113*M13))*3,
IF(AND(I13=38000,R13&gt;472.2,R13&lt;=672.8,M13&lt;=10),('[1]Pricing Schedule'!$F$103+('[1]Pricing Schedule'!$F$105*M13))*4,
IF(AND(I13=38000,R13&gt;472.2,R13&lt;=672.8,M13&gt;10),('[1]Pricing Schedule'!$F$111+('[1]Pricing Schedule'!$F$113*M13))*4,
IF(AND(I13=110000,R13&lt;=12.8,M13&gt;2),'[1]Pricing Schedule'!$F$62+('[1]Pricing Schedule'!$F$63*M13),
IF(AND(I13=110000,R13&lt;=12.8,M13&lt;=2),'[1]Pricing Schedule'!$F$96+('[1]Pricing Schedule'!$F$97*M13),
IF(AND(I13=110000,R13&gt;12.8,R13&lt;=22.8,M13&gt;3),'[1]Pricing Schedule'!$F$71+('[1]Pricing Schedule'!$F$72*M13),
IF(AND(I13=110000,R13&gt;12.8,R13&lt;=22.8,M13&lt;=3),'[1]Pricing Schedule'!$F$96+('[1]Pricing Schedule'!$F$97*M13),
IF(AND(I13=110000,R13&gt;22.8,R13&lt;=30.2),'[1]Pricing Schedule'!$F$80+('[1]Pricing Schedule'!$F$81*M13),
IF(AND(I13=110000,R13&gt;30.2,R13&lt;=45.9),'[1]Pricing Schedule'!$F$89+('[1]Pricing Schedule'!$F$90*M13),
IF(AND(I13=110000,R13&gt;45.9,R13&lt;=123.4),'[1]Pricing Schedule'!$F$96+('[1]Pricing Schedule'!$F$97*M13),
IF(AND(I13=110000,R13&gt;123.4,R13&lt;=168.2,M13&lt;=10),'[1]Pricing Schedule'!$F$103+('[1]Pricing Schedule'!$F$105*M13),
IF(AND(I13=110000,R13&gt;123.4,R13&lt;=168.2,M13&gt;10),'[1]Pricing Schedule'!$F$111+('[1]Pricing Schedule'!$F$113*M13),
IF(AND(I13=110000,R13&gt;168.2,R13&lt;=336.4,M13&lt;=10),('[1]Pricing Schedule'!$F$103+('[1]Pricing Schedule'!$F$105*M13))*2,
IF(AND(I13=110000,R13&gt;168.2,R13&lt;=336.4,M13&gt;10),('[1]Pricing Schedule'!$F$111+('[1]Pricing Schedule'!$F$113*M13))*2,
IF(AND(I13=110000,R13&gt;336.4,R13&lt;=504.6,M13&lt;=10),('[1]Pricing Schedule'!$F$103+('[1]Pricing Schedule'!$F$105*M13))*3,
IF(AND(I13=110000,R13&gt;336.4,R13&lt;=504.6,M13&gt;10),('[1]Pricing Schedule'!$F$111+('[1]Pricing Schedule'!$F$113*M13))*3,
IF(AND(I13=110000,R13&gt;504.6,R13&lt;=672.8,M13&lt;=10),('[1]Pricing Schedule'!$F$103+('[1]Pricing Schedule'!$F$105*M13))*4,
IF(AND(I13=110000,R13&gt;504.6,R13&lt;=672.8,M13&gt;10),('[1]Pricing Schedule'!$F$111+('[1]Pricing Schedule'!$F$113*M13))*4,
IF(AND(I13=110000,R13&gt;672.8,R13&lt;=841,M13&lt;=10),('[1]Pricing Schedule'!$F$103+('[1]Pricing Schedule'!$F$105*M13))*5,
IF(AND(I13=110000,R13&gt;672.8,R13&lt;=841,M13&gt;10),('[1]Pricing Schedule'!$F$111+('[1]Pricing Schedule'!$F$113*M13))*5,
IF(AND(I13=110000,R13&gt;672.8,R13&lt;=841,M13&lt;=10),('[1]Pricing Schedule'!$F$103+('[1]Pricing Schedule'!$F$105*M13))*5,
IF(AND(I13=110000,R13&gt;672.8,R13&lt;=841,M13&gt;10),('[1]Pricing Schedule'!$F$111+('[1]Pricing Schedule'!$F$113*M13))*5,
IF(AND(I13=110000,R13&gt;1345.6,R13&lt;=1513.8,M13&lt;=10),('[1]Pricing Schedule'!$F$103+('[1]Pricing Schedule'!$F$105*M13))*9,
IF(AND(I13=110000,R13&gt;1345.6,R13&lt;=1513.8,M13&gt;10),('[1]Pricing Schedule'!$F$111+('[1]Pricing Schedule'!$F$113*M13))*9,
9999999999)))))))))))))))))))))))))))))))))))))))</f>
        <v>769410</v>
      </c>
      <c r="T13" s="21">
        <f>IF(AND(I13=38000,R13&lt;=4.5,M13&gt;8),'[1]Pricing Schedule'!$J$9,
IF(AND(I13=38000,R13&lt;=4.5,M13&lt;=8),'[1]Pricing Schedule'!$J$36,
IF(AND(I13=38000,R13&gt;4.5,R13&lt;=9,M13&gt;8),'[1]Pricing Schedule'!$J$18,
IF(AND(I13=38000,R13&gt;4.5,R13&lt;=9,M13&lt;=8),'[1]Pricing Schedule'!$J$36,
IF(AND(I13=38000,R13&gt;9,R13&lt;=12.8,M13&gt;8),'[1]Pricing Schedule'!$J$27,
IF(AND(I13=38000,R13&gt;9,R13&lt;=12.8,M13&lt;=8),'[1]Pricing Schedule'!$J$36,
IF(AND(I13=38000,R13&gt;12.8,R13&lt;=22.8),'[1]Pricing Schedule'!$J$36,
IF(AND(I13=38000,R13&gt;22.8,R13&lt;=30.2),'[1]Pricing Schedule'!$J$45,
IF(AND(I13=38000,R13&gt;30.2,R13&lt;=45.9),'[1]Pricing Schedule'!$J$54,
IF(AND(I13=38000,R13&gt;45.9,R13&lt;=123.4),'[1]Pricing Schedule'!$J$97,
IF(AND(I13=38000,R13&gt;123.4,R13&lt;=168.2,M13&lt;=10),'[1]Pricing Schedule'!$J$105,
IF(AND(I13=38000,R13&gt;123.4,R13&lt;=168.2,M13&gt;10),'[1]Pricing Schedule'!$J$113,
IF(AND(I13=38000,R13&gt;168.2,R13&lt;=336.4,M13&lt;=10),('[1]Pricing Schedule'!$J$105),
IF(AND(I13=38000,R13&gt;168.2,R13&lt;=336.4,M13&gt;10),('[1]Pricing Schedule'!$J$113),
IF(AND(I13=38000,R13&gt;336.4,R13&lt;=504.6,M13&lt;=10),('[1]Pricing Schedule'!$J$105),
IF(AND(I13=38000,R13&gt;336.4,R13&lt;=504.6,M13&gt;10),('[1]Pricing Schedule'!$J$113),
IF(AND(I13=38000,R13&gt;504.6,R13&lt;=672.8,M13&lt;=10),('[1]Pricing Schedule'!$J$105),
IF(AND(I13=38000,R13&gt;504.6,R13&lt;=672.8,M13&gt;10),('[1]Pricing Schedule'!$J$113),
IF(AND(I13=110000,R13&lt;=12.8,M13&gt;2),'[1]Pricing Schedule'!$J$63,
IF(AND(I13=110000,R13&lt;=12.8,M13&lt;=2),'[1]Pricing Schedule'!$J$97,
IF(AND(I13=110000,R13&gt;12.8,R13&lt;=22.8,M13&gt;3),'[1]Pricing Schedule'!$J$72,
IF(AND(I13=110000,R13&gt;12.8,R13&lt;=22.8,M13&lt;=3),'[1]Pricing Schedule'!$J$97,
IF(AND(I13=110000,R13&gt;22.8,R13&lt;=30.2),'[1]Pricing Schedule'!$J$81,
IF(AND(I13=110000,R13&gt;30.2,R13&lt;=45.9),'[1]Pricing Schedule'!$J$90,
IF(AND(I13=110000,R13&gt;45.9,R13&lt;=123.4),'[1]Pricing Schedule'!$J$97,
IF(AND(I13=110000,R13&gt;123.4,R13&lt;=168.2,M13&lt;=10),'[1]Pricing Schedule'!$J$105,
IF(AND(I13=110000,R13&gt;123.4,R13&lt;=168.2,M13&gt;10),'[1]Pricing Schedule'!$J$113,
IF(AND(I13=110000,R13&gt;168.2,R13&lt;=336.2,M13&lt;=10),('[1]Pricing Schedule'!$J$105),
IF(AND(I13=110000,R13&gt;168.2,R13&lt;=336.2,M13&gt;10),('[1]Pricing Schedule'!$J$113),
IF(AND(I13=110000,R13&gt;336.4,R13&lt;=504.6,M13&lt;=10),('[1]Pricing Schedule'!$J$105),
IF(AND(I13=110000,R13&gt;336.4,R13&lt;=504.6,M13&gt;10),('[1]Pricing Schedule'!$J$113),
IF(AND(I13=110000,R13&gt;504.6,R13&lt;=672.8,M13&lt;=10),('[1]Pricing Schedule'!$J$105),
IF(AND(I13=110000,R13&gt;504.6,R13&lt;=672.8,M13&gt;10),('[1]Pricing Schedule'!$J$113),
IF(AND(I13=110000,R13&gt;672.8,R13&lt;=841,M13&lt;=10),('[1]Pricing Schedule'!$J$105),
IF(AND(I13=110000,R13&gt;672.8,R13&lt;=841,M13&gt;10),('[1]Pricing Schedule'!$J$113),
IF(AND(I13=110000,R13&gt;1682,R13&lt;=1850.2,M13&lt;=10),('[1]Pricing Schedule'!$J$105),
IF(AND(I13=110000,R13&gt;1682,R13&lt;=1850.2,M13&gt;10),('[1]Pricing Schedule'!$J$113),
IF(AND(I13=110000,R13&gt;2018.4,R13&lt;=2186.6,M13&lt;=10),('[1]Pricing Schedule'!$J$105),
IF(AND(I13=110000,R13&gt;2018.4,R13&lt;=2186.6,M13&gt;10),('[1]Pricing Schedule'!$J$113),999999999)))))))))))))))))))))))))))))))))))))))</f>
        <v>4</v>
      </c>
      <c r="U13" s="40">
        <f t="shared" si="4"/>
        <v>223017.39130434781</v>
      </c>
      <c r="V13" s="41">
        <f t="shared" si="5"/>
        <v>4.4839552384294459</v>
      </c>
      <c r="Y13" s="23">
        <v>106</v>
      </c>
      <c r="Z13" s="23">
        <v>597</v>
      </c>
      <c r="AC13" s="21"/>
      <c r="AR13" s="35" cm="1">
        <f t="array" aca="1" ref="AR13" ca="1">INDEX($A$2:$A$1937,RANDBETWEEN(1,ROWS($A$2:$A$1937)),1)</f>
        <v>31</v>
      </c>
      <c r="AT13" s="35"/>
    </row>
    <row r="14" spans="1:53">
      <c r="A14" s="23">
        <v>13</v>
      </c>
      <c r="B14" s="23">
        <v>13</v>
      </c>
      <c r="C14" s="23" t="s">
        <v>148</v>
      </c>
      <c r="D14" s="23" t="s">
        <v>149</v>
      </c>
      <c r="E14" s="23" t="s">
        <v>149</v>
      </c>
      <c r="F14" s="23" t="s">
        <v>150</v>
      </c>
      <c r="G14" s="23" t="s">
        <v>151</v>
      </c>
      <c r="H14" s="23" t="s">
        <v>113</v>
      </c>
      <c r="I14" s="13">
        <v>38000</v>
      </c>
      <c r="J14" s="13">
        <v>38000</v>
      </c>
      <c r="K14" s="23" t="s">
        <v>119</v>
      </c>
      <c r="L14" s="24">
        <v>8.843</v>
      </c>
      <c r="M14" s="37">
        <f t="shared" si="0"/>
        <v>9</v>
      </c>
      <c r="N14" s="24">
        <v>0.13900000000000001</v>
      </c>
      <c r="O14" s="13">
        <v>1</v>
      </c>
      <c r="P14" s="36">
        <f t="shared" si="1"/>
        <v>0.13900000000000001</v>
      </c>
      <c r="Q14" s="38">
        <f t="shared" si="2"/>
        <v>3.45</v>
      </c>
      <c r="R14" s="37">
        <f t="shared" si="3"/>
        <v>3.45</v>
      </c>
      <c r="S14" s="39">
        <f>IF(AND(I14=38000,R14&lt;=4.5,M14&gt;8),'[1]Pricing Schedule'!$F$8+('[1]Pricing Schedule'!$F$9*M14),
IF(AND(I14=38000,R14&lt;=4.5,M14&lt;=8),'[1]Pricing Schedule'!$F$34+('[1]Pricing Schedule'!$F$36*M14),
IF(AND(I14=38000,R14&gt;4.5,R14&lt;=9,M14&gt;8),'[1]Pricing Schedule'!$F$17+('[1]Pricing Schedule'!$F$18*M14),
IF(AND(I14=38000,R14&gt;4.5,R14&lt;=9,M14&lt;=8),'[1]Pricing Schedule'!$F$34+('[1]Pricing Schedule'!$F$36*M14),
IF(AND(I14=38000,R14&gt;9,R14&lt;=12.8,M14&gt;8),'[1]Pricing Schedule'!$F$26+('[1]Pricing Schedule'!$F$27*M14),
IF(AND(I14=38000,R14&gt;9,R14&lt;=12.8,M14&lt;=8),'[1]Pricing Schedule'!$F$34+('[1]Pricing Schedule'!$F$36*M14),
IF(AND(I14=38000,R14&gt;12.8,R14&lt;=22.8),'[1]Pricing Schedule'!$F$34+('[1]Pricing Schedule'!$F$36*M14),
IF(AND(I14=38000,R14&gt;22.8,R14&lt;=30.2),'[1]Pricing Schedule'!$F$43+('[1]Pricing Schedule'!$F$45*M14),
IF(AND(I14=38000,R14&gt;30.2,R14&lt;=45.9),'[1]Pricing Schedule'!$F$52+('[1]Pricing Schedule'!$F$54*M14),
IF(AND(I14=38000,R14&gt;45.9,R14&lt;=123.4),'[1]Pricing Schedule'!$F$96+('[1]Pricing Schedule'!$F$97*M14),
IF(AND(I14=38000,R14&gt;123.4,R14&lt;=168.2,M14&lt;=10),'[1]Pricing Schedule'!$F$103+('[1]Pricing Schedule'!$F$105*M14),
IF(AND(I14=38000,R14&gt;123.4,R14&lt;=168.2,M14&gt;10),'[1]Pricing Schedule'!$F$111+('[1]Pricing Schedule'!$F$113*M14),
IF(AND(I14=38000,R14&gt;157.4,R14&lt;=336.4,M14&lt;=10),('[1]Pricing Schedule'!$F$103+('[1]Pricing Schedule'!$F$105*M14))*2,
IF(AND(I14=38000,R14&gt;157.4,R14&lt;=336.4,M14&gt;10),('[1]Pricing Schedule'!$F$111+('[1]Pricing Schedule'!$F$113*M14))*2,
IF(AND(I14=38000,R14&gt;314.8,R14&lt;=504.6,M14&lt;=10),('[1]Pricing Schedule'!$F$103+('[1]Pricing Schedule'!$F$105*M14))*3,
IF(AND(I14=38000,R14&gt;314.8,R14&lt;=504.6,M14&gt;10),('[1]Pricing Schedule'!$F$111+('[1]Pricing Schedule'!$F$113*M14))*3,
IF(AND(I14=38000,R14&gt;472.2,R14&lt;=672.8,M14&lt;=10),('[1]Pricing Schedule'!$F$103+('[1]Pricing Schedule'!$F$105*M14))*4,
IF(AND(I14=38000,R14&gt;472.2,R14&lt;=672.8,M14&gt;10),('[1]Pricing Schedule'!$F$111+('[1]Pricing Schedule'!$F$113*M14))*4,
IF(AND(I14=110000,R14&lt;=12.8,M14&gt;2),'[1]Pricing Schedule'!$F$62+('[1]Pricing Schedule'!$F$63*M14),
IF(AND(I14=110000,R14&lt;=12.8,M14&lt;=2),'[1]Pricing Schedule'!$F$96+('[1]Pricing Schedule'!$F$97*M14),
IF(AND(I14=110000,R14&gt;12.8,R14&lt;=22.8,M14&gt;3),'[1]Pricing Schedule'!$F$71+('[1]Pricing Schedule'!$F$72*M14),
IF(AND(I14=110000,R14&gt;12.8,R14&lt;=22.8,M14&lt;=3),'[1]Pricing Schedule'!$F$96+('[1]Pricing Schedule'!$F$97*M14),
IF(AND(I14=110000,R14&gt;22.8,R14&lt;=30.2),'[1]Pricing Schedule'!$F$80+('[1]Pricing Schedule'!$F$81*M14),
IF(AND(I14=110000,R14&gt;30.2,R14&lt;=45.9),'[1]Pricing Schedule'!$F$89+('[1]Pricing Schedule'!$F$90*M14),
IF(AND(I14=110000,R14&gt;45.9,R14&lt;=123.4),'[1]Pricing Schedule'!$F$96+('[1]Pricing Schedule'!$F$97*M14),
IF(AND(I14=110000,R14&gt;123.4,R14&lt;=168.2,M14&lt;=10),'[1]Pricing Schedule'!$F$103+('[1]Pricing Schedule'!$F$105*M14),
IF(AND(I14=110000,R14&gt;123.4,R14&lt;=168.2,M14&gt;10),'[1]Pricing Schedule'!$F$111+('[1]Pricing Schedule'!$F$113*M14),
IF(AND(I14=110000,R14&gt;168.2,R14&lt;=336.4,M14&lt;=10),('[1]Pricing Schedule'!$F$103+('[1]Pricing Schedule'!$F$105*M14))*2,
IF(AND(I14=110000,R14&gt;168.2,R14&lt;=336.4,M14&gt;10),('[1]Pricing Schedule'!$F$111+('[1]Pricing Schedule'!$F$113*M14))*2,
IF(AND(I14=110000,R14&gt;336.4,R14&lt;=504.6,M14&lt;=10),('[1]Pricing Schedule'!$F$103+('[1]Pricing Schedule'!$F$105*M14))*3,
IF(AND(I14=110000,R14&gt;336.4,R14&lt;=504.6,M14&gt;10),('[1]Pricing Schedule'!$F$111+('[1]Pricing Schedule'!$F$113*M14))*3,
IF(AND(I14=110000,R14&gt;504.6,R14&lt;=672.8,M14&lt;=10),('[1]Pricing Schedule'!$F$103+('[1]Pricing Schedule'!$F$105*M14))*4,
IF(AND(I14=110000,R14&gt;504.6,R14&lt;=672.8,M14&gt;10),('[1]Pricing Schedule'!$F$111+('[1]Pricing Schedule'!$F$113*M14))*4,
IF(AND(I14=110000,R14&gt;672.8,R14&lt;=841,M14&lt;=10),('[1]Pricing Schedule'!$F$103+('[1]Pricing Schedule'!$F$105*M14))*5,
IF(AND(I14=110000,R14&gt;672.8,R14&lt;=841,M14&gt;10),('[1]Pricing Schedule'!$F$111+('[1]Pricing Schedule'!$F$113*M14))*5,
IF(AND(I14=110000,R14&gt;672.8,R14&lt;=841,M14&lt;=10),('[1]Pricing Schedule'!$F$103+('[1]Pricing Schedule'!$F$105*M14))*5,
IF(AND(I14=110000,R14&gt;672.8,R14&lt;=841,M14&gt;10),('[1]Pricing Schedule'!$F$111+('[1]Pricing Schedule'!$F$113*M14))*5,
IF(AND(I14=110000,R14&gt;1345.6,R14&lt;=1513.8,M14&lt;=10),('[1]Pricing Schedule'!$F$103+('[1]Pricing Schedule'!$F$105*M14))*9,
IF(AND(I14=110000,R14&gt;1345.6,R14&lt;=1513.8,M14&gt;10),('[1]Pricing Schedule'!$F$111+('[1]Pricing Schedule'!$F$113*M14))*9,
9999999999)))))))))))))))))))))))))))))))))))))))</f>
        <v>1334440</v>
      </c>
      <c r="T14" s="21">
        <f>IF(AND(I14=38000,R14&lt;=4.5,M14&gt;8),'[1]Pricing Schedule'!$J$9,
IF(AND(I14=38000,R14&lt;=4.5,M14&lt;=8),'[1]Pricing Schedule'!$J$36,
IF(AND(I14=38000,R14&gt;4.5,R14&lt;=9,M14&gt;8),'[1]Pricing Schedule'!$J$18,
IF(AND(I14=38000,R14&gt;4.5,R14&lt;=9,M14&lt;=8),'[1]Pricing Schedule'!$J$36,
IF(AND(I14=38000,R14&gt;9,R14&lt;=12.8,M14&gt;8),'[1]Pricing Schedule'!$J$27,
IF(AND(I14=38000,R14&gt;9,R14&lt;=12.8,M14&lt;=8),'[1]Pricing Schedule'!$J$36,
IF(AND(I14=38000,R14&gt;12.8,R14&lt;=22.8),'[1]Pricing Schedule'!$J$36,
IF(AND(I14=38000,R14&gt;22.8,R14&lt;=30.2),'[1]Pricing Schedule'!$J$45,
IF(AND(I14=38000,R14&gt;30.2,R14&lt;=45.9),'[1]Pricing Schedule'!$J$54,
IF(AND(I14=38000,R14&gt;45.9,R14&lt;=123.4),'[1]Pricing Schedule'!$J$97,
IF(AND(I14=38000,R14&gt;123.4,R14&lt;=168.2,M14&lt;=10),'[1]Pricing Schedule'!$J$105,
IF(AND(I14=38000,R14&gt;123.4,R14&lt;=168.2,M14&gt;10),'[1]Pricing Schedule'!$J$113,
IF(AND(I14=38000,R14&gt;168.2,R14&lt;=336.4,M14&lt;=10),('[1]Pricing Schedule'!$J$105),
IF(AND(I14=38000,R14&gt;168.2,R14&lt;=336.4,M14&gt;10),('[1]Pricing Schedule'!$J$113),
IF(AND(I14=38000,R14&gt;336.4,R14&lt;=504.6,M14&lt;=10),('[1]Pricing Schedule'!$J$105),
IF(AND(I14=38000,R14&gt;336.4,R14&lt;=504.6,M14&gt;10),('[1]Pricing Schedule'!$J$113),
IF(AND(I14=38000,R14&gt;504.6,R14&lt;=672.8,M14&lt;=10),('[1]Pricing Schedule'!$J$105),
IF(AND(I14=38000,R14&gt;504.6,R14&lt;=672.8,M14&gt;10),('[1]Pricing Schedule'!$J$113),
IF(AND(I14=110000,R14&lt;=12.8,M14&gt;2),'[1]Pricing Schedule'!$J$63,
IF(AND(I14=110000,R14&lt;=12.8,M14&lt;=2),'[1]Pricing Schedule'!$J$97,
IF(AND(I14=110000,R14&gt;12.8,R14&lt;=22.8,M14&gt;3),'[1]Pricing Schedule'!$J$72,
IF(AND(I14=110000,R14&gt;12.8,R14&lt;=22.8,M14&lt;=3),'[1]Pricing Schedule'!$J$97,
IF(AND(I14=110000,R14&gt;22.8,R14&lt;=30.2),'[1]Pricing Schedule'!$J$81,
IF(AND(I14=110000,R14&gt;30.2,R14&lt;=45.9),'[1]Pricing Schedule'!$J$90,
IF(AND(I14=110000,R14&gt;45.9,R14&lt;=123.4),'[1]Pricing Schedule'!$J$97,
IF(AND(I14=110000,R14&gt;123.4,R14&lt;=168.2,M14&lt;=10),'[1]Pricing Schedule'!$J$105,
IF(AND(I14=110000,R14&gt;123.4,R14&lt;=168.2,M14&gt;10),'[1]Pricing Schedule'!$J$113,
IF(AND(I14=110000,R14&gt;168.2,R14&lt;=336.2,M14&lt;=10),('[1]Pricing Schedule'!$J$105),
IF(AND(I14=110000,R14&gt;168.2,R14&lt;=336.2,M14&gt;10),('[1]Pricing Schedule'!$J$113),
IF(AND(I14=110000,R14&gt;336.4,R14&lt;=504.6,M14&lt;=10),('[1]Pricing Schedule'!$J$105),
IF(AND(I14=110000,R14&gt;336.4,R14&lt;=504.6,M14&gt;10),('[1]Pricing Schedule'!$J$113),
IF(AND(I14=110000,R14&gt;504.6,R14&lt;=672.8,M14&lt;=10),('[1]Pricing Schedule'!$J$105),
IF(AND(I14=110000,R14&gt;504.6,R14&lt;=672.8,M14&gt;10),('[1]Pricing Schedule'!$J$113),
IF(AND(I14=110000,R14&gt;672.8,R14&lt;=841,M14&lt;=10),('[1]Pricing Schedule'!$J$105),
IF(AND(I14=110000,R14&gt;672.8,R14&lt;=841,M14&gt;10),('[1]Pricing Schedule'!$J$113),
IF(AND(I14=110000,R14&gt;1682,R14&lt;=1850.2,M14&lt;=10),('[1]Pricing Schedule'!$J$105),
IF(AND(I14=110000,R14&gt;1682,R14&lt;=1850.2,M14&gt;10),('[1]Pricing Schedule'!$J$113),
IF(AND(I14=110000,R14&gt;2018.4,R14&lt;=2186.6,M14&lt;=10),('[1]Pricing Schedule'!$J$105),
IF(AND(I14=110000,R14&gt;2018.4,R14&lt;=2186.6,M14&gt;10),('[1]Pricing Schedule'!$J$113),999999999)))))))))))))))))))))))))))))))))))))))</f>
        <v>1</v>
      </c>
      <c r="U14" s="40">
        <f t="shared" si="4"/>
        <v>386794.20289855072</v>
      </c>
      <c r="V14" s="41">
        <f t="shared" si="5"/>
        <v>2.585354156050478</v>
      </c>
      <c r="Y14" s="23">
        <v>337</v>
      </c>
      <c r="Z14" s="23">
        <v>253</v>
      </c>
      <c r="AC14" s="21"/>
      <c r="AR14" s="35" cm="1">
        <f t="array" aca="1" ref="AR14" ca="1">INDEX($A$2:$A$1937,RANDBETWEEN(1,ROWS($A$2:$A$1937)),1)</f>
        <v>1102</v>
      </c>
      <c r="AT14" s="35"/>
    </row>
    <row r="15" spans="1:53">
      <c r="A15" s="23">
        <v>14</v>
      </c>
      <c r="B15" s="23">
        <v>14</v>
      </c>
      <c r="C15" s="23" t="s">
        <v>152</v>
      </c>
      <c r="D15" s="23" t="s">
        <v>141</v>
      </c>
      <c r="E15" s="23" t="s">
        <v>141</v>
      </c>
      <c r="F15" s="23" t="s">
        <v>153</v>
      </c>
      <c r="G15" s="23" t="s">
        <v>154</v>
      </c>
      <c r="H15" s="23" t="s">
        <v>133</v>
      </c>
      <c r="I15" s="13">
        <v>110000</v>
      </c>
      <c r="J15" s="13">
        <v>110000</v>
      </c>
      <c r="K15" s="13">
        <v>38000</v>
      </c>
      <c r="L15" s="24">
        <v>4.5419999999999998</v>
      </c>
      <c r="M15" s="37">
        <f t="shared" si="0"/>
        <v>5</v>
      </c>
      <c r="N15" s="24">
        <v>0.154</v>
      </c>
      <c r="O15" s="13">
        <v>1</v>
      </c>
      <c r="P15" s="36">
        <f t="shared" si="1"/>
        <v>0.154</v>
      </c>
      <c r="Q15" s="38">
        <f t="shared" si="2"/>
        <v>3.45</v>
      </c>
      <c r="R15" s="37">
        <f t="shared" si="3"/>
        <v>3.45</v>
      </c>
      <c r="S15" s="39">
        <f>IF(AND(I15=38000,R15&lt;=4.5,M15&gt;8),'[1]Pricing Schedule'!$F$8+('[1]Pricing Schedule'!$F$9*M15),
IF(AND(I15=38000,R15&lt;=4.5,M15&lt;=8),'[1]Pricing Schedule'!$F$34+('[1]Pricing Schedule'!$F$36*M15),
IF(AND(I15=38000,R15&gt;4.5,R15&lt;=9,M15&gt;8),'[1]Pricing Schedule'!$F$17+('[1]Pricing Schedule'!$F$18*M15),
IF(AND(I15=38000,R15&gt;4.5,R15&lt;=9,M15&lt;=8),'[1]Pricing Schedule'!$F$34+('[1]Pricing Schedule'!$F$36*M15),
IF(AND(I15=38000,R15&gt;9,R15&lt;=12.8,M15&gt;8),'[1]Pricing Schedule'!$F$26+('[1]Pricing Schedule'!$F$27*M15),
IF(AND(I15=38000,R15&gt;9,R15&lt;=12.8,M15&lt;=8),'[1]Pricing Schedule'!$F$34+('[1]Pricing Schedule'!$F$36*M15),
IF(AND(I15=38000,R15&gt;12.8,R15&lt;=22.8),'[1]Pricing Schedule'!$F$34+('[1]Pricing Schedule'!$F$36*M15),
IF(AND(I15=38000,R15&gt;22.8,R15&lt;=30.2),'[1]Pricing Schedule'!$F$43+('[1]Pricing Schedule'!$F$45*M15),
IF(AND(I15=38000,R15&gt;30.2,R15&lt;=45.9),'[1]Pricing Schedule'!$F$52+('[1]Pricing Schedule'!$F$54*M15),
IF(AND(I15=38000,R15&gt;45.9,R15&lt;=123.4),'[1]Pricing Schedule'!$F$96+('[1]Pricing Schedule'!$F$97*M15),
IF(AND(I15=38000,R15&gt;123.4,R15&lt;=168.2,M15&lt;=10),'[1]Pricing Schedule'!$F$103+('[1]Pricing Schedule'!$F$105*M15),
IF(AND(I15=38000,R15&gt;123.4,R15&lt;=168.2,M15&gt;10),'[1]Pricing Schedule'!$F$111+('[1]Pricing Schedule'!$F$113*M15),
IF(AND(I15=38000,R15&gt;157.4,R15&lt;=336.4,M15&lt;=10),('[1]Pricing Schedule'!$F$103+('[1]Pricing Schedule'!$F$105*M15))*2,
IF(AND(I15=38000,R15&gt;157.4,R15&lt;=336.4,M15&gt;10),('[1]Pricing Schedule'!$F$111+('[1]Pricing Schedule'!$F$113*M15))*2,
IF(AND(I15=38000,R15&gt;314.8,R15&lt;=504.6,M15&lt;=10),('[1]Pricing Schedule'!$F$103+('[1]Pricing Schedule'!$F$105*M15))*3,
IF(AND(I15=38000,R15&gt;314.8,R15&lt;=504.6,M15&gt;10),('[1]Pricing Schedule'!$F$111+('[1]Pricing Schedule'!$F$113*M15))*3,
IF(AND(I15=38000,R15&gt;472.2,R15&lt;=672.8,M15&lt;=10),('[1]Pricing Schedule'!$F$103+('[1]Pricing Schedule'!$F$105*M15))*4,
IF(AND(I15=38000,R15&gt;472.2,R15&lt;=672.8,M15&gt;10),('[1]Pricing Schedule'!$F$111+('[1]Pricing Schedule'!$F$113*M15))*4,
IF(AND(I15=110000,R15&lt;=12.8,M15&gt;2),'[1]Pricing Schedule'!$F$62+('[1]Pricing Schedule'!$F$63*M15),
IF(AND(I15=110000,R15&lt;=12.8,M15&lt;=2),'[1]Pricing Schedule'!$F$96+('[1]Pricing Schedule'!$F$97*M15),
IF(AND(I15=110000,R15&gt;12.8,R15&lt;=22.8,M15&gt;3),'[1]Pricing Schedule'!$F$71+('[1]Pricing Schedule'!$F$72*M15),
IF(AND(I15=110000,R15&gt;12.8,R15&lt;=22.8,M15&lt;=3),'[1]Pricing Schedule'!$F$96+('[1]Pricing Schedule'!$F$97*M15),
IF(AND(I15=110000,R15&gt;22.8,R15&lt;=30.2),'[1]Pricing Schedule'!$F$80+('[1]Pricing Schedule'!$F$81*M15),
IF(AND(I15=110000,R15&gt;30.2,R15&lt;=45.9),'[1]Pricing Schedule'!$F$89+('[1]Pricing Schedule'!$F$90*M15),
IF(AND(I15=110000,R15&gt;45.9,R15&lt;=123.4),'[1]Pricing Schedule'!$F$96+('[1]Pricing Schedule'!$F$97*M15),
IF(AND(I15=110000,R15&gt;123.4,R15&lt;=168.2,M15&lt;=10),'[1]Pricing Schedule'!$F$103+('[1]Pricing Schedule'!$F$105*M15),
IF(AND(I15=110000,R15&gt;123.4,R15&lt;=168.2,M15&gt;10),'[1]Pricing Schedule'!$F$111+('[1]Pricing Schedule'!$F$113*M15),
IF(AND(I15=110000,R15&gt;168.2,R15&lt;=336.4,M15&lt;=10),('[1]Pricing Schedule'!$F$103+('[1]Pricing Schedule'!$F$105*M15))*2,
IF(AND(I15=110000,R15&gt;168.2,R15&lt;=336.4,M15&gt;10),('[1]Pricing Schedule'!$F$111+('[1]Pricing Schedule'!$F$113*M15))*2,
IF(AND(I15=110000,R15&gt;336.4,R15&lt;=504.6,M15&lt;=10),('[1]Pricing Schedule'!$F$103+('[1]Pricing Schedule'!$F$105*M15))*3,
IF(AND(I15=110000,R15&gt;336.4,R15&lt;=504.6,M15&gt;10),('[1]Pricing Schedule'!$F$111+('[1]Pricing Schedule'!$F$113*M15))*3,
IF(AND(I15=110000,R15&gt;504.6,R15&lt;=672.8,M15&lt;=10),('[1]Pricing Schedule'!$F$103+('[1]Pricing Schedule'!$F$105*M15))*4,
IF(AND(I15=110000,R15&gt;504.6,R15&lt;=672.8,M15&gt;10),('[1]Pricing Schedule'!$F$111+('[1]Pricing Schedule'!$F$113*M15))*4,
IF(AND(I15=110000,R15&gt;672.8,R15&lt;=841,M15&lt;=10),('[1]Pricing Schedule'!$F$103+('[1]Pricing Schedule'!$F$105*M15))*5,
IF(AND(I15=110000,R15&gt;672.8,R15&lt;=841,M15&gt;10),('[1]Pricing Schedule'!$F$111+('[1]Pricing Schedule'!$F$113*M15))*5,
IF(AND(I15=110000,R15&gt;672.8,R15&lt;=841,M15&lt;=10),('[1]Pricing Schedule'!$F$103+('[1]Pricing Schedule'!$F$105*M15))*5,
IF(AND(I15=110000,R15&gt;672.8,R15&lt;=841,M15&gt;10),('[1]Pricing Schedule'!$F$111+('[1]Pricing Schedule'!$F$113*M15))*5,
IF(AND(I15=110000,R15&gt;1345.6,R15&lt;=1513.8,M15&lt;=10),('[1]Pricing Schedule'!$F$103+('[1]Pricing Schedule'!$F$105*M15))*9,
IF(AND(I15=110000,R15&gt;1345.6,R15&lt;=1513.8,M15&gt;10),('[1]Pricing Schedule'!$F$111+('[1]Pricing Schedule'!$F$113*M15))*9,
9999999999)))))))))))))))))))))))))))))))))))))))</f>
        <v>1679970</v>
      </c>
      <c r="T15" s="21">
        <f>IF(AND(I15=38000,R15&lt;=4.5,M15&gt;8),'[1]Pricing Schedule'!$J$9,
IF(AND(I15=38000,R15&lt;=4.5,M15&lt;=8),'[1]Pricing Schedule'!$J$36,
IF(AND(I15=38000,R15&gt;4.5,R15&lt;=9,M15&gt;8),'[1]Pricing Schedule'!$J$18,
IF(AND(I15=38000,R15&gt;4.5,R15&lt;=9,M15&lt;=8),'[1]Pricing Schedule'!$J$36,
IF(AND(I15=38000,R15&gt;9,R15&lt;=12.8,M15&gt;8),'[1]Pricing Schedule'!$J$27,
IF(AND(I15=38000,R15&gt;9,R15&lt;=12.8,M15&lt;=8),'[1]Pricing Schedule'!$J$36,
IF(AND(I15=38000,R15&gt;12.8,R15&lt;=22.8),'[1]Pricing Schedule'!$J$36,
IF(AND(I15=38000,R15&gt;22.8,R15&lt;=30.2),'[1]Pricing Schedule'!$J$45,
IF(AND(I15=38000,R15&gt;30.2,R15&lt;=45.9),'[1]Pricing Schedule'!$J$54,
IF(AND(I15=38000,R15&gt;45.9,R15&lt;=123.4),'[1]Pricing Schedule'!$J$97,
IF(AND(I15=38000,R15&gt;123.4,R15&lt;=168.2,M15&lt;=10),'[1]Pricing Schedule'!$J$105,
IF(AND(I15=38000,R15&gt;123.4,R15&lt;=168.2,M15&gt;10),'[1]Pricing Schedule'!$J$113,
IF(AND(I15=38000,R15&gt;168.2,R15&lt;=336.4,M15&lt;=10),('[1]Pricing Schedule'!$J$105),
IF(AND(I15=38000,R15&gt;168.2,R15&lt;=336.4,M15&gt;10),('[1]Pricing Schedule'!$J$113),
IF(AND(I15=38000,R15&gt;336.4,R15&lt;=504.6,M15&lt;=10),('[1]Pricing Schedule'!$J$105),
IF(AND(I15=38000,R15&gt;336.4,R15&lt;=504.6,M15&gt;10),('[1]Pricing Schedule'!$J$113),
IF(AND(I15=38000,R15&gt;504.6,R15&lt;=672.8,M15&lt;=10),('[1]Pricing Schedule'!$J$105),
IF(AND(I15=38000,R15&gt;504.6,R15&lt;=672.8,M15&gt;10),('[1]Pricing Schedule'!$J$113),
IF(AND(I15=110000,R15&lt;=12.8,M15&gt;2),'[1]Pricing Schedule'!$J$63,
IF(AND(I15=110000,R15&lt;=12.8,M15&lt;=2),'[1]Pricing Schedule'!$J$97,
IF(AND(I15=110000,R15&gt;12.8,R15&lt;=22.8,M15&gt;3),'[1]Pricing Schedule'!$J$72,
IF(AND(I15=110000,R15&gt;12.8,R15&lt;=22.8,M15&lt;=3),'[1]Pricing Schedule'!$J$97,
IF(AND(I15=110000,R15&gt;22.8,R15&lt;=30.2),'[1]Pricing Schedule'!$J$81,
IF(AND(I15=110000,R15&gt;30.2,R15&lt;=45.9),'[1]Pricing Schedule'!$J$90,
IF(AND(I15=110000,R15&gt;45.9,R15&lt;=123.4),'[1]Pricing Schedule'!$J$97,
IF(AND(I15=110000,R15&gt;123.4,R15&lt;=168.2,M15&lt;=10),'[1]Pricing Schedule'!$J$105,
IF(AND(I15=110000,R15&gt;123.4,R15&lt;=168.2,M15&gt;10),'[1]Pricing Schedule'!$J$113,
IF(AND(I15=110000,R15&gt;168.2,R15&lt;=336.2,M15&lt;=10),('[1]Pricing Schedule'!$J$105),
IF(AND(I15=110000,R15&gt;168.2,R15&lt;=336.2,M15&gt;10),('[1]Pricing Schedule'!$J$113),
IF(AND(I15=110000,R15&gt;336.4,R15&lt;=504.6,M15&lt;=10),('[1]Pricing Schedule'!$J$105),
IF(AND(I15=110000,R15&gt;336.4,R15&lt;=504.6,M15&gt;10),('[1]Pricing Schedule'!$J$113),
IF(AND(I15=110000,R15&gt;504.6,R15&lt;=672.8,M15&lt;=10),('[1]Pricing Schedule'!$J$105),
IF(AND(I15=110000,R15&gt;504.6,R15&lt;=672.8,M15&gt;10),('[1]Pricing Schedule'!$J$113),
IF(AND(I15=110000,R15&gt;672.8,R15&lt;=841,M15&lt;=10),('[1]Pricing Schedule'!$J$105),
IF(AND(I15=110000,R15&gt;672.8,R15&lt;=841,M15&gt;10),('[1]Pricing Schedule'!$J$113),
IF(AND(I15=110000,R15&gt;1682,R15&lt;=1850.2,M15&lt;=10),('[1]Pricing Schedule'!$J$105),
IF(AND(I15=110000,R15&gt;1682,R15&lt;=1850.2,M15&gt;10),('[1]Pricing Schedule'!$J$113),
IF(AND(I15=110000,R15&gt;2018.4,R15&lt;=2186.6,M15&lt;=10),('[1]Pricing Schedule'!$J$105),
IF(AND(I15=110000,R15&gt;2018.4,R15&lt;=2186.6,M15&gt;10),('[1]Pricing Schedule'!$J$113),999999999)))))))))))))))))))))))))))))))))))))))</f>
        <v>7</v>
      </c>
      <c r="U15" s="40">
        <f t="shared" si="4"/>
        <v>486947.82608695648</v>
      </c>
      <c r="V15" s="41">
        <f t="shared" si="5"/>
        <v>2.0536081001446456</v>
      </c>
      <c r="Y15" s="23">
        <v>261</v>
      </c>
      <c r="Z15" s="23">
        <v>37</v>
      </c>
      <c r="AR15" s="35" cm="1">
        <f t="array" aca="1" ref="AR15" ca="1">INDEX($A$2:$A$1937,RANDBETWEEN(1,ROWS($A$2:$A$1937)),1)</f>
        <v>39</v>
      </c>
      <c r="AT15" s="35"/>
    </row>
    <row r="16" spans="1:53">
      <c r="A16" s="23">
        <v>15</v>
      </c>
      <c r="B16" s="23">
        <v>15</v>
      </c>
      <c r="C16" s="23" t="s">
        <v>155</v>
      </c>
      <c r="D16" s="23" t="s">
        <v>110</v>
      </c>
      <c r="E16" s="23" t="s">
        <v>110</v>
      </c>
      <c r="F16" s="23" t="s">
        <v>156</v>
      </c>
      <c r="G16" s="23" t="s">
        <v>157</v>
      </c>
      <c r="H16" s="23" t="s">
        <v>113</v>
      </c>
      <c r="I16" s="13">
        <v>38000</v>
      </c>
      <c r="J16" s="13">
        <v>38000</v>
      </c>
      <c r="K16" s="13">
        <v>20000</v>
      </c>
      <c r="L16" s="24">
        <v>11.994999999999999</v>
      </c>
      <c r="M16" s="37">
        <f t="shared" si="0"/>
        <v>12</v>
      </c>
      <c r="N16" s="24">
        <v>0.155</v>
      </c>
      <c r="O16" s="13">
        <v>1</v>
      </c>
      <c r="P16" s="36">
        <f t="shared" si="1"/>
        <v>0.155</v>
      </c>
      <c r="Q16" s="38">
        <f t="shared" si="2"/>
        <v>3.45</v>
      </c>
      <c r="R16" s="37">
        <f t="shared" si="3"/>
        <v>3.45</v>
      </c>
      <c r="S16" s="39">
        <f>IF(AND(I16=38000,R16&lt;=4.5,M16&gt;8),'[1]Pricing Schedule'!$F$8+('[1]Pricing Schedule'!$F$9*M16),
IF(AND(I16=38000,R16&lt;=4.5,M16&lt;=8),'[1]Pricing Schedule'!$F$34+('[1]Pricing Schedule'!$F$36*M16),
IF(AND(I16=38000,R16&gt;4.5,R16&lt;=9,M16&gt;8),'[1]Pricing Schedule'!$F$17+('[1]Pricing Schedule'!$F$18*M16),
IF(AND(I16=38000,R16&gt;4.5,R16&lt;=9,M16&lt;=8),'[1]Pricing Schedule'!$F$34+('[1]Pricing Schedule'!$F$36*M16),
IF(AND(I16=38000,R16&gt;9,R16&lt;=12.8,M16&gt;8),'[1]Pricing Schedule'!$F$26+('[1]Pricing Schedule'!$F$27*M16),
IF(AND(I16=38000,R16&gt;9,R16&lt;=12.8,M16&lt;=8),'[1]Pricing Schedule'!$F$34+('[1]Pricing Schedule'!$F$36*M16),
IF(AND(I16=38000,R16&gt;12.8,R16&lt;=22.8),'[1]Pricing Schedule'!$F$34+('[1]Pricing Schedule'!$F$36*M16),
IF(AND(I16=38000,R16&gt;22.8,R16&lt;=30.2),'[1]Pricing Schedule'!$F$43+('[1]Pricing Schedule'!$F$45*M16),
IF(AND(I16=38000,R16&gt;30.2,R16&lt;=45.9),'[1]Pricing Schedule'!$F$52+('[1]Pricing Schedule'!$F$54*M16),
IF(AND(I16=38000,R16&gt;45.9,R16&lt;=123.4),'[1]Pricing Schedule'!$F$96+('[1]Pricing Schedule'!$F$97*M16),
IF(AND(I16=38000,R16&gt;123.4,R16&lt;=168.2,M16&lt;=10),'[1]Pricing Schedule'!$F$103+('[1]Pricing Schedule'!$F$105*M16),
IF(AND(I16=38000,R16&gt;123.4,R16&lt;=168.2,M16&gt;10),'[1]Pricing Schedule'!$F$111+('[1]Pricing Schedule'!$F$113*M16),
IF(AND(I16=38000,R16&gt;157.4,R16&lt;=336.4,M16&lt;=10),('[1]Pricing Schedule'!$F$103+('[1]Pricing Schedule'!$F$105*M16))*2,
IF(AND(I16=38000,R16&gt;157.4,R16&lt;=336.4,M16&gt;10),('[1]Pricing Schedule'!$F$111+('[1]Pricing Schedule'!$F$113*M16))*2,
IF(AND(I16=38000,R16&gt;314.8,R16&lt;=504.6,M16&lt;=10),('[1]Pricing Schedule'!$F$103+('[1]Pricing Schedule'!$F$105*M16))*3,
IF(AND(I16=38000,R16&gt;314.8,R16&lt;=504.6,M16&gt;10),('[1]Pricing Schedule'!$F$111+('[1]Pricing Schedule'!$F$113*M16))*3,
IF(AND(I16=38000,R16&gt;472.2,R16&lt;=672.8,M16&lt;=10),('[1]Pricing Schedule'!$F$103+('[1]Pricing Schedule'!$F$105*M16))*4,
IF(AND(I16=38000,R16&gt;472.2,R16&lt;=672.8,M16&gt;10),('[1]Pricing Schedule'!$F$111+('[1]Pricing Schedule'!$F$113*M16))*4,
IF(AND(I16=110000,R16&lt;=12.8,M16&gt;2),'[1]Pricing Schedule'!$F$62+('[1]Pricing Schedule'!$F$63*M16),
IF(AND(I16=110000,R16&lt;=12.8,M16&lt;=2),'[1]Pricing Schedule'!$F$96+('[1]Pricing Schedule'!$F$97*M16),
IF(AND(I16=110000,R16&gt;12.8,R16&lt;=22.8,M16&gt;3),'[1]Pricing Schedule'!$F$71+('[1]Pricing Schedule'!$F$72*M16),
IF(AND(I16=110000,R16&gt;12.8,R16&lt;=22.8,M16&lt;=3),'[1]Pricing Schedule'!$F$96+('[1]Pricing Schedule'!$F$97*M16),
IF(AND(I16=110000,R16&gt;22.8,R16&lt;=30.2),'[1]Pricing Schedule'!$F$80+('[1]Pricing Schedule'!$F$81*M16),
IF(AND(I16=110000,R16&gt;30.2,R16&lt;=45.9),'[1]Pricing Schedule'!$F$89+('[1]Pricing Schedule'!$F$90*M16),
IF(AND(I16=110000,R16&gt;45.9,R16&lt;=123.4),'[1]Pricing Schedule'!$F$96+('[1]Pricing Schedule'!$F$97*M16),
IF(AND(I16=110000,R16&gt;123.4,R16&lt;=168.2,M16&lt;=10),'[1]Pricing Schedule'!$F$103+('[1]Pricing Schedule'!$F$105*M16),
IF(AND(I16=110000,R16&gt;123.4,R16&lt;=168.2,M16&gt;10),'[1]Pricing Schedule'!$F$111+('[1]Pricing Schedule'!$F$113*M16),
IF(AND(I16=110000,R16&gt;168.2,R16&lt;=336.4,M16&lt;=10),('[1]Pricing Schedule'!$F$103+('[1]Pricing Schedule'!$F$105*M16))*2,
IF(AND(I16=110000,R16&gt;168.2,R16&lt;=336.4,M16&gt;10),('[1]Pricing Schedule'!$F$111+('[1]Pricing Schedule'!$F$113*M16))*2,
IF(AND(I16=110000,R16&gt;336.4,R16&lt;=504.6,M16&lt;=10),('[1]Pricing Schedule'!$F$103+('[1]Pricing Schedule'!$F$105*M16))*3,
IF(AND(I16=110000,R16&gt;336.4,R16&lt;=504.6,M16&gt;10),('[1]Pricing Schedule'!$F$111+('[1]Pricing Schedule'!$F$113*M16))*3,
IF(AND(I16=110000,R16&gt;504.6,R16&lt;=672.8,M16&lt;=10),('[1]Pricing Schedule'!$F$103+('[1]Pricing Schedule'!$F$105*M16))*4,
IF(AND(I16=110000,R16&gt;504.6,R16&lt;=672.8,M16&gt;10),('[1]Pricing Schedule'!$F$111+('[1]Pricing Schedule'!$F$113*M16))*4,
IF(AND(I16=110000,R16&gt;672.8,R16&lt;=841,M16&lt;=10),('[1]Pricing Schedule'!$F$103+('[1]Pricing Schedule'!$F$105*M16))*5,
IF(AND(I16=110000,R16&gt;672.8,R16&lt;=841,M16&gt;10),('[1]Pricing Schedule'!$F$111+('[1]Pricing Schedule'!$F$113*M16))*5,
IF(AND(I16=110000,R16&gt;672.8,R16&lt;=841,M16&lt;=10),('[1]Pricing Schedule'!$F$103+('[1]Pricing Schedule'!$F$105*M16))*5,
IF(AND(I16=110000,R16&gt;672.8,R16&lt;=841,M16&gt;10),('[1]Pricing Schedule'!$F$111+('[1]Pricing Schedule'!$F$113*M16))*5,
IF(AND(I16=110000,R16&gt;1345.6,R16&lt;=1513.8,M16&lt;=10),('[1]Pricing Schedule'!$F$103+('[1]Pricing Schedule'!$F$105*M16))*9,
IF(AND(I16=110000,R16&gt;1345.6,R16&lt;=1513.8,M16&gt;10),('[1]Pricing Schedule'!$F$111+('[1]Pricing Schedule'!$F$113*M16))*9,
9999999999)))))))))))))))))))))))))))))))))))))))</f>
        <v>1492540</v>
      </c>
      <c r="T16" s="21">
        <f>IF(AND(I16=38000,R16&lt;=4.5,M16&gt;8),'[1]Pricing Schedule'!$J$9,
IF(AND(I16=38000,R16&lt;=4.5,M16&lt;=8),'[1]Pricing Schedule'!$J$36,
IF(AND(I16=38000,R16&gt;4.5,R16&lt;=9,M16&gt;8),'[1]Pricing Schedule'!$J$18,
IF(AND(I16=38000,R16&gt;4.5,R16&lt;=9,M16&lt;=8),'[1]Pricing Schedule'!$J$36,
IF(AND(I16=38000,R16&gt;9,R16&lt;=12.8,M16&gt;8),'[1]Pricing Schedule'!$J$27,
IF(AND(I16=38000,R16&gt;9,R16&lt;=12.8,M16&lt;=8),'[1]Pricing Schedule'!$J$36,
IF(AND(I16=38000,R16&gt;12.8,R16&lt;=22.8),'[1]Pricing Schedule'!$J$36,
IF(AND(I16=38000,R16&gt;22.8,R16&lt;=30.2),'[1]Pricing Schedule'!$J$45,
IF(AND(I16=38000,R16&gt;30.2,R16&lt;=45.9),'[1]Pricing Schedule'!$J$54,
IF(AND(I16=38000,R16&gt;45.9,R16&lt;=123.4),'[1]Pricing Schedule'!$J$97,
IF(AND(I16=38000,R16&gt;123.4,R16&lt;=168.2,M16&lt;=10),'[1]Pricing Schedule'!$J$105,
IF(AND(I16=38000,R16&gt;123.4,R16&lt;=168.2,M16&gt;10),'[1]Pricing Schedule'!$J$113,
IF(AND(I16=38000,R16&gt;168.2,R16&lt;=336.4,M16&lt;=10),('[1]Pricing Schedule'!$J$105),
IF(AND(I16=38000,R16&gt;168.2,R16&lt;=336.4,M16&gt;10),('[1]Pricing Schedule'!$J$113),
IF(AND(I16=38000,R16&gt;336.4,R16&lt;=504.6,M16&lt;=10),('[1]Pricing Schedule'!$J$105),
IF(AND(I16=38000,R16&gt;336.4,R16&lt;=504.6,M16&gt;10),('[1]Pricing Schedule'!$J$113),
IF(AND(I16=38000,R16&gt;504.6,R16&lt;=672.8,M16&lt;=10),('[1]Pricing Schedule'!$J$105),
IF(AND(I16=38000,R16&gt;504.6,R16&lt;=672.8,M16&gt;10),('[1]Pricing Schedule'!$J$113),
IF(AND(I16=110000,R16&lt;=12.8,M16&gt;2),'[1]Pricing Schedule'!$J$63,
IF(AND(I16=110000,R16&lt;=12.8,M16&lt;=2),'[1]Pricing Schedule'!$J$97,
IF(AND(I16=110000,R16&gt;12.8,R16&lt;=22.8,M16&gt;3),'[1]Pricing Schedule'!$J$72,
IF(AND(I16=110000,R16&gt;12.8,R16&lt;=22.8,M16&lt;=3),'[1]Pricing Schedule'!$J$97,
IF(AND(I16=110000,R16&gt;22.8,R16&lt;=30.2),'[1]Pricing Schedule'!$J$81,
IF(AND(I16=110000,R16&gt;30.2,R16&lt;=45.9),'[1]Pricing Schedule'!$J$90,
IF(AND(I16=110000,R16&gt;45.9,R16&lt;=123.4),'[1]Pricing Schedule'!$J$97,
IF(AND(I16=110000,R16&gt;123.4,R16&lt;=168.2,M16&lt;=10),'[1]Pricing Schedule'!$J$105,
IF(AND(I16=110000,R16&gt;123.4,R16&lt;=168.2,M16&gt;10),'[1]Pricing Schedule'!$J$113,
IF(AND(I16=110000,R16&gt;168.2,R16&lt;=336.2,M16&lt;=10),('[1]Pricing Schedule'!$J$105),
IF(AND(I16=110000,R16&gt;168.2,R16&lt;=336.2,M16&gt;10),('[1]Pricing Schedule'!$J$113),
IF(AND(I16=110000,R16&gt;336.4,R16&lt;=504.6,M16&lt;=10),('[1]Pricing Schedule'!$J$105),
IF(AND(I16=110000,R16&gt;336.4,R16&lt;=504.6,M16&gt;10),('[1]Pricing Schedule'!$J$113),
IF(AND(I16=110000,R16&gt;504.6,R16&lt;=672.8,M16&lt;=10),('[1]Pricing Schedule'!$J$105),
IF(AND(I16=110000,R16&gt;504.6,R16&lt;=672.8,M16&gt;10),('[1]Pricing Schedule'!$J$113),
IF(AND(I16=110000,R16&gt;672.8,R16&lt;=841,M16&lt;=10),('[1]Pricing Schedule'!$J$105),
IF(AND(I16=110000,R16&gt;672.8,R16&lt;=841,M16&gt;10),('[1]Pricing Schedule'!$J$113),
IF(AND(I16=110000,R16&gt;1682,R16&lt;=1850.2,M16&lt;=10),('[1]Pricing Schedule'!$J$105),
IF(AND(I16=110000,R16&gt;1682,R16&lt;=1850.2,M16&gt;10),('[1]Pricing Schedule'!$J$113),
IF(AND(I16=110000,R16&gt;2018.4,R16&lt;=2186.6,M16&lt;=10),('[1]Pricing Schedule'!$J$105),
IF(AND(I16=110000,R16&gt;2018.4,R16&lt;=2186.6,M16&gt;10),('[1]Pricing Schedule'!$J$113),999999999)))))))))))))))))))))))))))))))))))))))</f>
        <v>1</v>
      </c>
      <c r="U16" s="40">
        <f t="shared" si="4"/>
        <v>432620.28985507245</v>
      </c>
      <c r="V16" s="41">
        <f t="shared" si="5"/>
        <v>2.3114958393074891</v>
      </c>
      <c r="Y16" s="23">
        <v>638</v>
      </c>
      <c r="Z16" s="23">
        <v>635</v>
      </c>
      <c r="AR16" s="35" cm="1">
        <f t="array" aca="1" ref="AR16" ca="1">INDEX($A$2:$A$1937,RANDBETWEEN(1,ROWS($A$2:$A$1937)),1)</f>
        <v>521</v>
      </c>
      <c r="AT16" s="35"/>
    </row>
    <row r="17" spans="1:46">
      <c r="A17" s="23">
        <v>16</v>
      </c>
      <c r="B17" s="23">
        <v>16</v>
      </c>
      <c r="C17" s="23" t="s">
        <v>158</v>
      </c>
      <c r="D17" s="23" t="s">
        <v>149</v>
      </c>
      <c r="E17" s="23" t="s">
        <v>149</v>
      </c>
      <c r="F17" s="23" t="s">
        <v>159</v>
      </c>
      <c r="G17" s="23" t="s">
        <v>160</v>
      </c>
      <c r="H17" s="23" t="s">
        <v>113</v>
      </c>
      <c r="I17" s="13">
        <v>38000</v>
      </c>
      <c r="J17" s="13">
        <v>38000</v>
      </c>
      <c r="K17" s="13">
        <v>20000</v>
      </c>
      <c r="L17" s="24">
        <v>11.179</v>
      </c>
      <c r="M17" s="37">
        <f t="shared" si="0"/>
        <v>12</v>
      </c>
      <c r="N17" s="24">
        <v>0.10100000000000001</v>
      </c>
      <c r="O17" s="13">
        <v>1</v>
      </c>
      <c r="P17" s="36">
        <f t="shared" si="1"/>
        <v>0.10100000000000001</v>
      </c>
      <c r="Q17" s="38">
        <f t="shared" si="2"/>
        <v>3.45</v>
      </c>
      <c r="R17" s="37">
        <f t="shared" si="3"/>
        <v>3.45</v>
      </c>
      <c r="S17" s="39">
        <f>IF(AND(I17=38000,R17&lt;=4.5,M17&gt;8),'[1]Pricing Schedule'!$F$8+('[1]Pricing Schedule'!$F$9*M17),
IF(AND(I17=38000,R17&lt;=4.5,M17&lt;=8),'[1]Pricing Schedule'!$F$34+('[1]Pricing Schedule'!$F$36*M17),
IF(AND(I17=38000,R17&gt;4.5,R17&lt;=9,M17&gt;8),'[1]Pricing Schedule'!$F$17+('[1]Pricing Schedule'!$F$18*M17),
IF(AND(I17=38000,R17&gt;4.5,R17&lt;=9,M17&lt;=8),'[1]Pricing Schedule'!$F$34+('[1]Pricing Schedule'!$F$36*M17),
IF(AND(I17=38000,R17&gt;9,R17&lt;=12.8,M17&gt;8),'[1]Pricing Schedule'!$F$26+('[1]Pricing Schedule'!$F$27*M17),
IF(AND(I17=38000,R17&gt;9,R17&lt;=12.8,M17&lt;=8),'[1]Pricing Schedule'!$F$34+('[1]Pricing Schedule'!$F$36*M17),
IF(AND(I17=38000,R17&gt;12.8,R17&lt;=22.8),'[1]Pricing Schedule'!$F$34+('[1]Pricing Schedule'!$F$36*M17),
IF(AND(I17=38000,R17&gt;22.8,R17&lt;=30.2),'[1]Pricing Schedule'!$F$43+('[1]Pricing Schedule'!$F$45*M17),
IF(AND(I17=38000,R17&gt;30.2,R17&lt;=45.9),'[1]Pricing Schedule'!$F$52+('[1]Pricing Schedule'!$F$54*M17),
IF(AND(I17=38000,R17&gt;45.9,R17&lt;=123.4),'[1]Pricing Schedule'!$F$96+('[1]Pricing Schedule'!$F$97*M17),
IF(AND(I17=38000,R17&gt;123.4,R17&lt;=168.2,M17&lt;=10),'[1]Pricing Schedule'!$F$103+('[1]Pricing Schedule'!$F$105*M17),
IF(AND(I17=38000,R17&gt;123.4,R17&lt;=168.2,M17&gt;10),'[1]Pricing Schedule'!$F$111+('[1]Pricing Schedule'!$F$113*M17),
IF(AND(I17=38000,R17&gt;157.4,R17&lt;=336.4,M17&lt;=10),('[1]Pricing Schedule'!$F$103+('[1]Pricing Schedule'!$F$105*M17))*2,
IF(AND(I17=38000,R17&gt;157.4,R17&lt;=336.4,M17&gt;10),('[1]Pricing Schedule'!$F$111+('[1]Pricing Schedule'!$F$113*M17))*2,
IF(AND(I17=38000,R17&gt;314.8,R17&lt;=504.6,M17&lt;=10),('[1]Pricing Schedule'!$F$103+('[1]Pricing Schedule'!$F$105*M17))*3,
IF(AND(I17=38000,R17&gt;314.8,R17&lt;=504.6,M17&gt;10),('[1]Pricing Schedule'!$F$111+('[1]Pricing Schedule'!$F$113*M17))*3,
IF(AND(I17=38000,R17&gt;472.2,R17&lt;=672.8,M17&lt;=10),('[1]Pricing Schedule'!$F$103+('[1]Pricing Schedule'!$F$105*M17))*4,
IF(AND(I17=38000,R17&gt;472.2,R17&lt;=672.8,M17&gt;10),('[1]Pricing Schedule'!$F$111+('[1]Pricing Schedule'!$F$113*M17))*4,
IF(AND(I17=110000,R17&lt;=12.8,M17&gt;2),'[1]Pricing Schedule'!$F$62+('[1]Pricing Schedule'!$F$63*M17),
IF(AND(I17=110000,R17&lt;=12.8,M17&lt;=2),'[1]Pricing Schedule'!$F$96+('[1]Pricing Schedule'!$F$97*M17),
IF(AND(I17=110000,R17&gt;12.8,R17&lt;=22.8,M17&gt;3),'[1]Pricing Schedule'!$F$71+('[1]Pricing Schedule'!$F$72*M17),
IF(AND(I17=110000,R17&gt;12.8,R17&lt;=22.8,M17&lt;=3),'[1]Pricing Schedule'!$F$96+('[1]Pricing Schedule'!$F$97*M17),
IF(AND(I17=110000,R17&gt;22.8,R17&lt;=30.2),'[1]Pricing Schedule'!$F$80+('[1]Pricing Schedule'!$F$81*M17),
IF(AND(I17=110000,R17&gt;30.2,R17&lt;=45.9),'[1]Pricing Schedule'!$F$89+('[1]Pricing Schedule'!$F$90*M17),
IF(AND(I17=110000,R17&gt;45.9,R17&lt;=123.4),'[1]Pricing Schedule'!$F$96+('[1]Pricing Schedule'!$F$97*M17),
IF(AND(I17=110000,R17&gt;123.4,R17&lt;=168.2,M17&lt;=10),'[1]Pricing Schedule'!$F$103+('[1]Pricing Schedule'!$F$105*M17),
IF(AND(I17=110000,R17&gt;123.4,R17&lt;=168.2,M17&gt;10),'[1]Pricing Schedule'!$F$111+('[1]Pricing Schedule'!$F$113*M17),
IF(AND(I17=110000,R17&gt;168.2,R17&lt;=336.4,M17&lt;=10),('[1]Pricing Schedule'!$F$103+('[1]Pricing Schedule'!$F$105*M17))*2,
IF(AND(I17=110000,R17&gt;168.2,R17&lt;=336.4,M17&gt;10),('[1]Pricing Schedule'!$F$111+('[1]Pricing Schedule'!$F$113*M17))*2,
IF(AND(I17=110000,R17&gt;336.4,R17&lt;=504.6,M17&lt;=10),('[1]Pricing Schedule'!$F$103+('[1]Pricing Schedule'!$F$105*M17))*3,
IF(AND(I17=110000,R17&gt;336.4,R17&lt;=504.6,M17&gt;10),('[1]Pricing Schedule'!$F$111+('[1]Pricing Schedule'!$F$113*M17))*3,
IF(AND(I17=110000,R17&gt;504.6,R17&lt;=672.8,M17&lt;=10),('[1]Pricing Schedule'!$F$103+('[1]Pricing Schedule'!$F$105*M17))*4,
IF(AND(I17=110000,R17&gt;504.6,R17&lt;=672.8,M17&gt;10),('[1]Pricing Schedule'!$F$111+('[1]Pricing Schedule'!$F$113*M17))*4,
IF(AND(I17=110000,R17&gt;672.8,R17&lt;=841,M17&lt;=10),('[1]Pricing Schedule'!$F$103+('[1]Pricing Schedule'!$F$105*M17))*5,
IF(AND(I17=110000,R17&gt;672.8,R17&lt;=841,M17&gt;10),('[1]Pricing Schedule'!$F$111+('[1]Pricing Schedule'!$F$113*M17))*5,
IF(AND(I17=110000,R17&gt;672.8,R17&lt;=841,M17&lt;=10),('[1]Pricing Schedule'!$F$103+('[1]Pricing Schedule'!$F$105*M17))*5,
IF(AND(I17=110000,R17&gt;672.8,R17&lt;=841,M17&gt;10),('[1]Pricing Schedule'!$F$111+('[1]Pricing Schedule'!$F$113*M17))*5,
IF(AND(I17=110000,R17&gt;1345.6,R17&lt;=1513.8,M17&lt;=10),('[1]Pricing Schedule'!$F$103+('[1]Pricing Schedule'!$F$105*M17))*9,
IF(AND(I17=110000,R17&gt;1345.6,R17&lt;=1513.8,M17&gt;10),('[1]Pricing Schedule'!$F$111+('[1]Pricing Schedule'!$F$113*M17))*9,
9999999999)))))))))))))))))))))))))))))))))))))))</f>
        <v>1492540</v>
      </c>
      <c r="T17" s="21">
        <f>IF(AND(I17=38000,R17&lt;=4.5,M17&gt;8),'[1]Pricing Schedule'!$J$9,
IF(AND(I17=38000,R17&lt;=4.5,M17&lt;=8),'[1]Pricing Schedule'!$J$36,
IF(AND(I17=38000,R17&gt;4.5,R17&lt;=9,M17&gt;8),'[1]Pricing Schedule'!$J$18,
IF(AND(I17=38000,R17&gt;4.5,R17&lt;=9,M17&lt;=8),'[1]Pricing Schedule'!$J$36,
IF(AND(I17=38000,R17&gt;9,R17&lt;=12.8,M17&gt;8),'[1]Pricing Schedule'!$J$27,
IF(AND(I17=38000,R17&gt;9,R17&lt;=12.8,M17&lt;=8),'[1]Pricing Schedule'!$J$36,
IF(AND(I17=38000,R17&gt;12.8,R17&lt;=22.8),'[1]Pricing Schedule'!$J$36,
IF(AND(I17=38000,R17&gt;22.8,R17&lt;=30.2),'[1]Pricing Schedule'!$J$45,
IF(AND(I17=38000,R17&gt;30.2,R17&lt;=45.9),'[1]Pricing Schedule'!$J$54,
IF(AND(I17=38000,R17&gt;45.9,R17&lt;=123.4),'[1]Pricing Schedule'!$J$97,
IF(AND(I17=38000,R17&gt;123.4,R17&lt;=168.2,M17&lt;=10),'[1]Pricing Schedule'!$J$105,
IF(AND(I17=38000,R17&gt;123.4,R17&lt;=168.2,M17&gt;10),'[1]Pricing Schedule'!$J$113,
IF(AND(I17=38000,R17&gt;168.2,R17&lt;=336.4,M17&lt;=10),('[1]Pricing Schedule'!$J$105),
IF(AND(I17=38000,R17&gt;168.2,R17&lt;=336.4,M17&gt;10),('[1]Pricing Schedule'!$J$113),
IF(AND(I17=38000,R17&gt;336.4,R17&lt;=504.6,M17&lt;=10),('[1]Pricing Schedule'!$J$105),
IF(AND(I17=38000,R17&gt;336.4,R17&lt;=504.6,M17&gt;10),('[1]Pricing Schedule'!$J$113),
IF(AND(I17=38000,R17&gt;504.6,R17&lt;=672.8,M17&lt;=10),('[1]Pricing Schedule'!$J$105),
IF(AND(I17=38000,R17&gt;504.6,R17&lt;=672.8,M17&gt;10),('[1]Pricing Schedule'!$J$113),
IF(AND(I17=110000,R17&lt;=12.8,M17&gt;2),'[1]Pricing Schedule'!$J$63,
IF(AND(I17=110000,R17&lt;=12.8,M17&lt;=2),'[1]Pricing Schedule'!$J$97,
IF(AND(I17=110000,R17&gt;12.8,R17&lt;=22.8,M17&gt;3),'[1]Pricing Schedule'!$J$72,
IF(AND(I17=110000,R17&gt;12.8,R17&lt;=22.8,M17&lt;=3),'[1]Pricing Schedule'!$J$97,
IF(AND(I17=110000,R17&gt;22.8,R17&lt;=30.2),'[1]Pricing Schedule'!$J$81,
IF(AND(I17=110000,R17&gt;30.2,R17&lt;=45.9),'[1]Pricing Schedule'!$J$90,
IF(AND(I17=110000,R17&gt;45.9,R17&lt;=123.4),'[1]Pricing Schedule'!$J$97,
IF(AND(I17=110000,R17&gt;123.4,R17&lt;=168.2,M17&lt;=10),'[1]Pricing Schedule'!$J$105,
IF(AND(I17=110000,R17&gt;123.4,R17&lt;=168.2,M17&gt;10),'[1]Pricing Schedule'!$J$113,
IF(AND(I17=110000,R17&gt;168.2,R17&lt;=336.2,M17&lt;=10),('[1]Pricing Schedule'!$J$105),
IF(AND(I17=110000,R17&gt;168.2,R17&lt;=336.2,M17&gt;10),('[1]Pricing Schedule'!$J$113),
IF(AND(I17=110000,R17&gt;336.4,R17&lt;=504.6,M17&lt;=10),('[1]Pricing Schedule'!$J$105),
IF(AND(I17=110000,R17&gt;336.4,R17&lt;=504.6,M17&gt;10),('[1]Pricing Schedule'!$J$113),
IF(AND(I17=110000,R17&gt;504.6,R17&lt;=672.8,M17&lt;=10),('[1]Pricing Schedule'!$J$105),
IF(AND(I17=110000,R17&gt;504.6,R17&lt;=672.8,M17&gt;10),('[1]Pricing Schedule'!$J$113),
IF(AND(I17=110000,R17&gt;672.8,R17&lt;=841,M17&lt;=10),('[1]Pricing Schedule'!$J$105),
IF(AND(I17=110000,R17&gt;672.8,R17&lt;=841,M17&gt;10),('[1]Pricing Schedule'!$J$113),
IF(AND(I17=110000,R17&gt;1682,R17&lt;=1850.2,M17&lt;=10),('[1]Pricing Schedule'!$J$105),
IF(AND(I17=110000,R17&gt;1682,R17&lt;=1850.2,M17&gt;10),('[1]Pricing Schedule'!$J$113),
IF(AND(I17=110000,R17&gt;2018.4,R17&lt;=2186.6,M17&lt;=10),('[1]Pricing Schedule'!$J$105),
IF(AND(I17=110000,R17&gt;2018.4,R17&lt;=2186.6,M17&gt;10),('[1]Pricing Schedule'!$J$113),999999999)))))))))))))))))))))))))))))))))))))))</f>
        <v>1</v>
      </c>
      <c r="U17" s="40">
        <f t="shared" si="4"/>
        <v>432620.28985507245</v>
      </c>
      <c r="V17" s="41">
        <f t="shared" si="5"/>
        <v>2.3114958393074891</v>
      </c>
      <c r="Y17" s="23">
        <v>637</v>
      </c>
      <c r="Z17" s="23">
        <v>273</v>
      </c>
      <c r="AR17" s="35" cm="1">
        <f t="array" aca="1" ref="AR17" ca="1">INDEX($A$2:$A$1937,RANDBETWEEN(1,ROWS($A$2:$A$1937)),1)</f>
        <v>1493</v>
      </c>
      <c r="AT17" s="35"/>
    </row>
    <row r="18" spans="1:46">
      <c r="A18" s="23">
        <v>17</v>
      </c>
      <c r="B18" s="23">
        <v>17</v>
      </c>
      <c r="C18" s="23" t="s">
        <v>161</v>
      </c>
      <c r="D18" s="23" t="s">
        <v>121</v>
      </c>
      <c r="E18" s="23" t="s">
        <v>121</v>
      </c>
      <c r="F18" s="23" t="s">
        <v>162</v>
      </c>
      <c r="G18" s="23" t="s">
        <v>163</v>
      </c>
      <c r="H18" s="23" t="s">
        <v>113</v>
      </c>
      <c r="I18" s="13">
        <v>38000</v>
      </c>
      <c r="J18" s="13">
        <v>38000</v>
      </c>
      <c r="K18" s="23" t="s">
        <v>119</v>
      </c>
      <c r="L18" s="24">
        <v>14.864000000000001</v>
      </c>
      <c r="M18" s="37">
        <f t="shared" si="0"/>
        <v>15</v>
      </c>
      <c r="N18" s="24">
        <v>0.14899999999999999</v>
      </c>
      <c r="O18" s="13">
        <v>1</v>
      </c>
      <c r="P18" s="36">
        <f t="shared" si="1"/>
        <v>0.14899999999999999</v>
      </c>
      <c r="Q18" s="38">
        <f t="shared" si="2"/>
        <v>3.45</v>
      </c>
      <c r="R18" s="37">
        <f t="shared" si="3"/>
        <v>3.45</v>
      </c>
      <c r="S18" s="39">
        <f>IF(AND(I18=38000,R18&lt;=4.5,M18&gt;8),'[1]Pricing Schedule'!$F$8+('[1]Pricing Schedule'!$F$9*M18),
IF(AND(I18=38000,R18&lt;=4.5,M18&lt;=8),'[1]Pricing Schedule'!$F$34+('[1]Pricing Schedule'!$F$36*M18),
IF(AND(I18=38000,R18&gt;4.5,R18&lt;=9,M18&gt;8),'[1]Pricing Schedule'!$F$17+('[1]Pricing Schedule'!$F$18*M18),
IF(AND(I18=38000,R18&gt;4.5,R18&lt;=9,M18&lt;=8),'[1]Pricing Schedule'!$F$34+('[1]Pricing Schedule'!$F$36*M18),
IF(AND(I18=38000,R18&gt;9,R18&lt;=12.8,M18&gt;8),'[1]Pricing Schedule'!$F$26+('[1]Pricing Schedule'!$F$27*M18),
IF(AND(I18=38000,R18&gt;9,R18&lt;=12.8,M18&lt;=8),'[1]Pricing Schedule'!$F$34+('[1]Pricing Schedule'!$F$36*M18),
IF(AND(I18=38000,R18&gt;12.8,R18&lt;=22.8),'[1]Pricing Schedule'!$F$34+('[1]Pricing Schedule'!$F$36*M18),
IF(AND(I18=38000,R18&gt;22.8,R18&lt;=30.2),'[1]Pricing Schedule'!$F$43+('[1]Pricing Schedule'!$F$45*M18),
IF(AND(I18=38000,R18&gt;30.2,R18&lt;=45.9),'[1]Pricing Schedule'!$F$52+('[1]Pricing Schedule'!$F$54*M18),
IF(AND(I18=38000,R18&gt;45.9,R18&lt;=123.4),'[1]Pricing Schedule'!$F$96+('[1]Pricing Schedule'!$F$97*M18),
IF(AND(I18=38000,R18&gt;123.4,R18&lt;=168.2,M18&lt;=10),'[1]Pricing Schedule'!$F$103+('[1]Pricing Schedule'!$F$105*M18),
IF(AND(I18=38000,R18&gt;123.4,R18&lt;=168.2,M18&gt;10),'[1]Pricing Schedule'!$F$111+('[1]Pricing Schedule'!$F$113*M18),
IF(AND(I18=38000,R18&gt;157.4,R18&lt;=336.4,M18&lt;=10),('[1]Pricing Schedule'!$F$103+('[1]Pricing Schedule'!$F$105*M18))*2,
IF(AND(I18=38000,R18&gt;157.4,R18&lt;=336.4,M18&gt;10),('[1]Pricing Schedule'!$F$111+('[1]Pricing Schedule'!$F$113*M18))*2,
IF(AND(I18=38000,R18&gt;314.8,R18&lt;=504.6,M18&lt;=10),('[1]Pricing Schedule'!$F$103+('[1]Pricing Schedule'!$F$105*M18))*3,
IF(AND(I18=38000,R18&gt;314.8,R18&lt;=504.6,M18&gt;10),('[1]Pricing Schedule'!$F$111+('[1]Pricing Schedule'!$F$113*M18))*3,
IF(AND(I18=38000,R18&gt;472.2,R18&lt;=672.8,M18&lt;=10),('[1]Pricing Schedule'!$F$103+('[1]Pricing Schedule'!$F$105*M18))*4,
IF(AND(I18=38000,R18&gt;472.2,R18&lt;=672.8,M18&gt;10),('[1]Pricing Schedule'!$F$111+('[1]Pricing Schedule'!$F$113*M18))*4,
IF(AND(I18=110000,R18&lt;=12.8,M18&gt;2),'[1]Pricing Schedule'!$F$62+('[1]Pricing Schedule'!$F$63*M18),
IF(AND(I18=110000,R18&lt;=12.8,M18&lt;=2),'[1]Pricing Schedule'!$F$96+('[1]Pricing Schedule'!$F$97*M18),
IF(AND(I18=110000,R18&gt;12.8,R18&lt;=22.8,M18&gt;3),'[1]Pricing Schedule'!$F$71+('[1]Pricing Schedule'!$F$72*M18),
IF(AND(I18=110000,R18&gt;12.8,R18&lt;=22.8,M18&lt;=3),'[1]Pricing Schedule'!$F$96+('[1]Pricing Schedule'!$F$97*M18),
IF(AND(I18=110000,R18&gt;22.8,R18&lt;=30.2),'[1]Pricing Schedule'!$F$80+('[1]Pricing Schedule'!$F$81*M18),
IF(AND(I18=110000,R18&gt;30.2,R18&lt;=45.9),'[1]Pricing Schedule'!$F$89+('[1]Pricing Schedule'!$F$90*M18),
IF(AND(I18=110000,R18&gt;45.9,R18&lt;=123.4),'[1]Pricing Schedule'!$F$96+('[1]Pricing Schedule'!$F$97*M18),
IF(AND(I18=110000,R18&gt;123.4,R18&lt;=168.2,M18&lt;=10),'[1]Pricing Schedule'!$F$103+('[1]Pricing Schedule'!$F$105*M18),
IF(AND(I18=110000,R18&gt;123.4,R18&lt;=168.2,M18&gt;10),'[1]Pricing Schedule'!$F$111+('[1]Pricing Schedule'!$F$113*M18),
IF(AND(I18=110000,R18&gt;168.2,R18&lt;=336.4,M18&lt;=10),('[1]Pricing Schedule'!$F$103+('[1]Pricing Schedule'!$F$105*M18))*2,
IF(AND(I18=110000,R18&gt;168.2,R18&lt;=336.4,M18&gt;10),('[1]Pricing Schedule'!$F$111+('[1]Pricing Schedule'!$F$113*M18))*2,
IF(AND(I18=110000,R18&gt;336.4,R18&lt;=504.6,M18&lt;=10),('[1]Pricing Schedule'!$F$103+('[1]Pricing Schedule'!$F$105*M18))*3,
IF(AND(I18=110000,R18&gt;336.4,R18&lt;=504.6,M18&gt;10),('[1]Pricing Schedule'!$F$111+('[1]Pricing Schedule'!$F$113*M18))*3,
IF(AND(I18=110000,R18&gt;504.6,R18&lt;=672.8,M18&lt;=10),('[1]Pricing Schedule'!$F$103+('[1]Pricing Schedule'!$F$105*M18))*4,
IF(AND(I18=110000,R18&gt;504.6,R18&lt;=672.8,M18&gt;10),('[1]Pricing Schedule'!$F$111+('[1]Pricing Schedule'!$F$113*M18))*4,
IF(AND(I18=110000,R18&gt;672.8,R18&lt;=841,M18&lt;=10),('[1]Pricing Schedule'!$F$103+('[1]Pricing Schedule'!$F$105*M18))*5,
IF(AND(I18=110000,R18&gt;672.8,R18&lt;=841,M18&gt;10),('[1]Pricing Schedule'!$F$111+('[1]Pricing Schedule'!$F$113*M18))*5,
IF(AND(I18=110000,R18&gt;672.8,R18&lt;=841,M18&lt;=10),('[1]Pricing Schedule'!$F$103+('[1]Pricing Schedule'!$F$105*M18))*5,
IF(AND(I18=110000,R18&gt;672.8,R18&lt;=841,M18&gt;10),('[1]Pricing Schedule'!$F$111+('[1]Pricing Schedule'!$F$113*M18))*5,
IF(AND(I18=110000,R18&gt;1345.6,R18&lt;=1513.8,M18&lt;=10),('[1]Pricing Schedule'!$F$103+('[1]Pricing Schedule'!$F$105*M18))*9,
IF(AND(I18=110000,R18&gt;1345.6,R18&lt;=1513.8,M18&gt;10),('[1]Pricing Schedule'!$F$111+('[1]Pricing Schedule'!$F$113*M18))*9,
9999999999)))))))))))))))))))))))))))))))))))))))</f>
        <v>1650640</v>
      </c>
      <c r="T18" s="21">
        <f>IF(AND(I18=38000,R18&lt;=4.5,M18&gt;8),'[1]Pricing Schedule'!$J$9,
IF(AND(I18=38000,R18&lt;=4.5,M18&lt;=8),'[1]Pricing Schedule'!$J$36,
IF(AND(I18=38000,R18&gt;4.5,R18&lt;=9,M18&gt;8),'[1]Pricing Schedule'!$J$18,
IF(AND(I18=38000,R18&gt;4.5,R18&lt;=9,M18&lt;=8),'[1]Pricing Schedule'!$J$36,
IF(AND(I18=38000,R18&gt;9,R18&lt;=12.8,M18&gt;8),'[1]Pricing Schedule'!$J$27,
IF(AND(I18=38000,R18&gt;9,R18&lt;=12.8,M18&lt;=8),'[1]Pricing Schedule'!$J$36,
IF(AND(I18=38000,R18&gt;12.8,R18&lt;=22.8),'[1]Pricing Schedule'!$J$36,
IF(AND(I18=38000,R18&gt;22.8,R18&lt;=30.2),'[1]Pricing Schedule'!$J$45,
IF(AND(I18=38000,R18&gt;30.2,R18&lt;=45.9),'[1]Pricing Schedule'!$J$54,
IF(AND(I18=38000,R18&gt;45.9,R18&lt;=123.4),'[1]Pricing Schedule'!$J$97,
IF(AND(I18=38000,R18&gt;123.4,R18&lt;=168.2,M18&lt;=10),'[1]Pricing Schedule'!$J$105,
IF(AND(I18=38000,R18&gt;123.4,R18&lt;=168.2,M18&gt;10),'[1]Pricing Schedule'!$J$113,
IF(AND(I18=38000,R18&gt;168.2,R18&lt;=336.4,M18&lt;=10),('[1]Pricing Schedule'!$J$105),
IF(AND(I18=38000,R18&gt;168.2,R18&lt;=336.4,M18&gt;10),('[1]Pricing Schedule'!$J$113),
IF(AND(I18=38000,R18&gt;336.4,R18&lt;=504.6,M18&lt;=10),('[1]Pricing Schedule'!$J$105),
IF(AND(I18=38000,R18&gt;336.4,R18&lt;=504.6,M18&gt;10),('[1]Pricing Schedule'!$J$113),
IF(AND(I18=38000,R18&gt;504.6,R18&lt;=672.8,M18&lt;=10),('[1]Pricing Schedule'!$J$105),
IF(AND(I18=38000,R18&gt;504.6,R18&lt;=672.8,M18&gt;10),('[1]Pricing Schedule'!$J$113),
IF(AND(I18=110000,R18&lt;=12.8,M18&gt;2),'[1]Pricing Schedule'!$J$63,
IF(AND(I18=110000,R18&lt;=12.8,M18&lt;=2),'[1]Pricing Schedule'!$J$97,
IF(AND(I18=110000,R18&gt;12.8,R18&lt;=22.8,M18&gt;3),'[1]Pricing Schedule'!$J$72,
IF(AND(I18=110000,R18&gt;12.8,R18&lt;=22.8,M18&lt;=3),'[1]Pricing Schedule'!$J$97,
IF(AND(I18=110000,R18&gt;22.8,R18&lt;=30.2),'[1]Pricing Schedule'!$J$81,
IF(AND(I18=110000,R18&gt;30.2,R18&lt;=45.9),'[1]Pricing Schedule'!$J$90,
IF(AND(I18=110000,R18&gt;45.9,R18&lt;=123.4),'[1]Pricing Schedule'!$J$97,
IF(AND(I18=110000,R18&gt;123.4,R18&lt;=168.2,M18&lt;=10),'[1]Pricing Schedule'!$J$105,
IF(AND(I18=110000,R18&gt;123.4,R18&lt;=168.2,M18&gt;10),'[1]Pricing Schedule'!$J$113,
IF(AND(I18=110000,R18&gt;168.2,R18&lt;=336.2,M18&lt;=10),('[1]Pricing Schedule'!$J$105),
IF(AND(I18=110000,R18&gt;168.2,R18&lt;=336.2,M18&gt;10),('[1]Pricing Schedule'!$J$113),
IF(AND(I18=110000,R18&gt;336.4,R18&lt;=504.6,M18&lt;=10),('[1]Pricing Schedule'!$J$105),
IF(AND(I18=110000,R18&gt;336.4,R18&lt;=504.6,M18&gt;10),('[1]Pricing Schedule'!$J$113),
IF(AND(I18=110000,R18&gt;504.6,R18&lt;=672.8,M18&lt;=10),('[1]Pricing Schedule'!$J$105),
IF(AND(I18=110000,R18&gt;504.6,R18&lt;=672.8,M18&gt;10),('[1]Pricing Schedule'!$J$113),
IF(AND(I18=110000,R18&gt;672.8,R18&lt;=841,M18&lt;=10),('[1]Pricing Schedule'!$J$105),
IF(AND(I18=110000,R18&gt;672.8,R18&lt;=841,M18&gt;10),('[1]Pricing Schedule'!$J$113),
IF(AND(I18=110000,R18&gt;1682,R18&lt;=1850.2,M18&lt;=10),('[1]Pricing Schedule'!$J$105),
IF(AND(I18=110000,R18&gt;1682,R18&lt;=1850.2,M18&gt;10),('[1]Pricing Schedule'!$J$113),
IF(AND(I18=110000,R18&gt;2018.4,R18&lt;=2186.6,M18&lt;=10),('[1]Pricing Schedule'!$J$105),
IF(AND(I18=110000,R18&gt;2018.4,R18&lt;=2186.6,M18&gt;10),('[1]Pricing Schedule'!$J$113),999999999)))))))))))))))))))))))))))))))))))))))</f>
        <v>1</v>
      </c>
      <c r="U18" s="40">
        <f t="shared" si="4"/>
        <v>478446.37681159418</v>
      </c>
      <c r="V18" s="41">
        <f t="shared" si="5"/>
        <v>2.0900983860805504</v>
      </c>
      <c r="Y18" s="23">
        <v>209</v>
      </c>
      <c r="Z18" s="23">
        <v>610</v>
      </c>
      <c r="AR18" s="35" cm="1">
        <f t="array" aca="1" ref="AR18" ca="1">INDEX($A$2:$A$1937,RANDBETWEEN(1,ROWS($A$2:$A$1937)),1)</f>
        <v>1088</v>
      </c>
      <c r="AT18" s="35"/>
    </row>
    <row r="19" spans="1:46">
      <c r="A19" s="23">
        <v>18</v>
      </c>
      <c r="B19" s="23">
        <v>18</v>
      </c>
      <c r="C19" s="23" t="s">
        <v>164</v>
      </c>
      <c r="D19" s="23" t="s">
        <v>121</v>
      </c>
      <c r="E19" s="23" t="s">
        <v>121</v>
      </c>
      <c r="F19" s="23" t="s">
        <v>165</v>
      </c>
      <c r="G19" s="23" t="s">
        <v>166</v>
      </c>
      <c r="H19" s="23" t="s">
        <v>113</v>
      </c>
      <c r="I19" s="13">
        <v>38000</v>
      </c>
      <c r="J19" s="23" t="s">
        <v>119</v>
      </c>
      <c r="K19" s="13">
        <v>38000</v>
      </c>
      <c r="L19" s="24">
        <v>2.2170000000000001</v>
      </c>
      <c r="M19" s="37">
        <f t="shared" si="0"/>
        <v>3</v>
      </c>
      <c r="N19" s="24">
        <v>0.25900000000000001</v>
      </c>
      <c r="O19" s="13">
        <v>1</v>
      </c>
      <c r="P19" s="36">
        <f t="shared" si="1"/>
        <v>0.25900000000000001</v>
      </c>
      <c r="Q19" s="38">
        <f t="shared" si="2"/>
        <v>3.45</v>
      </c>
      <c r="R19" s="37">
        <f t="shared" si="3"/>
        <v>3.45</v>
      </c>
      <c r="S19" s="39">
        <f>IF(AND(I19=38000,R19&lt;=4.5,M19&gt;8),'[1]Pricing Schedule'!$F$8+('[1]Pricing Schedule'!$F$9*M19),
IF(AND(I19=38000,R19&lt;=4.5,M19&lt;=8),'[1]Pricing Schedule'!$F$34+('[1]Pricing Schedule'!$F$36*M19),
IF(AND(I19=38000,R19&gt;4.5,R19&lt;=9,M19&gt;8),'[1]Pricing Schedule'!$F$17+('[1]Pricing Schedule'!$F$18*M19),
IF(AND(I19=38000,R19&gt;4.5,R19&lt;=9,M19&lt;=8),'[1]Pricing Schedule'!$F$34+('[1]Pricing Schedule'!$F$36*M19),
IF(AND(I19=38000,R19&gt;9,R19&lt;=12.8,M19&gt;8),'[1]Pricing Schedule'!$F$26+('[1]Pricing Schedule'!$F$27*M19),
IF(AND(I19=38000,R19&gt;9,R19&lt;=12.8,M19&lt;=8),'[1]Pricing Schedule'!$F$34+('[1]Pricing Schedule'!$F$36*M19),
IF(AND(I19=38000,R19&gt;12.8,R19&lt;=22.8),'[1]Pricing Schedule'!$F$34+('[1]Pricing Schedule'!$F$36*M19),
IF(AND(I19=38000,R19&gt;22.8,R19&lt;=30.2),'[1]Pricing Schedule'!$F$43+('[1]Pricing Schedule'!$F$45*M19),
IF(AND(I19=38000,R19&gt;30.2,R19&lt;=45.9),'[1]Pricing Schedule'!$F$52+('[1]Pricing Schedule'!$F$54*M19),
IF(AND(I19=38000,R19&gt;45.9,R19&lt;=123.4),'[1]Pricing Schedule'!$F$96+('[1]Pricing Schedule'!$F$97*M19),
IF(AND(I19=38000,R19&gt;123.4,R19&lt;=168.2,M19&lt;=10),'[1]Pricing Schedule'!$F$103+('[1]Pricing Schedule'!$F$105*M19),
IF(AND(I19=38000,R19&gt;123.4,R19&lt;=168.2,M19&gt;10),'[1]Pricing Schedule'!$F$111+('[1]Pricing Schedule'!$F$113*M19),
IF(AND(I19=38000,R19&gt;157.4,R19&lt;=336.4,M19&lt;=10),('[1]Pricing Schedule'!$F$103+('[1]Pricing Schedule'!$F$105*M19))*2,
IF(AND(I19=38000,R19&gt;157.4,R19&lt;=336.4,M19&gt;10),('[1]Pricing Schedule'!$F$111+('[1]Pricing Schedule'!$F$113*M19))*2,
IF(AND(I19=38000,R19&gt;314.8,R19&lt;=504.6,M19&lt;=10),('[1]Pricing Schedule'!$F$103+('[1]Pricing Schedule'!$F$105*M19))*3,
IF(AND(I19=38000,R19&gt;314.8,R19&lt;=504.6,M19&gt;10),('[1]Pricing Schedule'!$F$111+('[1]Pricing Schedule'!$F$113*M19))*3,
IF(AND(I19=38000,R19&gt;472.2,R19&lt;=672.8,M19&lt;=10),('[1]Pricing Schedule'!$F$103+('[1]Pricing Schedule'!$F$105*M19))*4,
IF(AND(I19=38000,R19&gt;472.2,R19&lt;=672.8,M19&gt;10),('[1]Pricing Schedule'!$F$111+('[1]Pricing Schedule'!$F$113*M19))*4,
IF(AND(I19=110000,R19&lt;=12.8,M19&gt;2),'[1]Pricing Schedule'!$F$62+('[1]Pricing Schedule'!$F$63*M19),
IF(AND(I19=110000,R19&lt;=12.8,M19&lt;=2),'[1]Pricing Schedule'!$F$96+('[1]Pricing Schedule'!$F$97*M19),
IF(AND(I19=110000,R19&gt;12.8,R19&lt;=22.8,M19&gt;3),'[1]Pricing Schedule'!$F$71+('[1]Pricing Schedule'!$F$72*M19),
IF(AND(I19=110000,R19&gt;12.8,R19&lt;=22.8,M19&lt;=3),'[1]Pricing Schedule'!$F$96+('[1]Pricing Schedule'!$F$97*M19),
IF(AND(I19=110000,R19&gt;22.8,R19&lt;=30.2),'[1]Pricing Schedule'!$F$80+('[1]Pricing Schedule'!$F$81*M19),
IF(AND(I19=110000,R19&gt;30.2,R19&lt;=45.9),'[1]Pricing Schedule'!$F$89+('[1]Pricing Schedule'!$F$90*M19),
IF(AND(I19=110000,R19&gt;45.9,R19&lt;=123.4),'[1]Pricing Schedule'!$F$96+('[1]Pricing Schedule'!$F$97*M19),
IF(AND(I19=110000,R19&gt;123.4,R19&lt;=168.2,M19&lt;=10),'[1]Pricing Schedule'!$F$103+('[1]Pricing Schedule'!$F$105*M19),
IF(AND(I19=110000,R19&gt;123.4,R19&lt;=168.2,M19&gt;10),'[1]Pricing Schedule'!$F$111+('[1]Pricing Schedule'!$F$113*M19),
IF(AND(I19=110000,R19&gt;168.2,R19&lt;=336.4,M19&lt;=10),('[1]Pricing Schedule'!$F$103+('[1]Pricing Schedule'!$F$105*M19))*2,
IF(AND(I19=110000,R19&gt;168.2,R19&lt;=336.4,M19&gt;10),('[1]Pricing Schedule'!$F$111+('[1]Pricing Schedule'!$F$113*M19))*2,
IF(AND(I19=110000,R19&gt;336.4,R19&lt;=504.6,M19&lt;=10),('[1]Pricing Schedule'!$F$103+('[1]Pricing Schedule'!$F$105*M19))*3,
IF(AND(I19=110000,R19&gt;336.4,R19&lt;=504.6,M19&gt;10),('[1]Pricing Schedule'!$F$111+('[1]Pricing Schedule'!$F$113*M19))*3,
IF(AND(I19=110000,R19&gt;504.6,R19&lt;=672.8,M19&lt;=10),('[1]Pricing Schedule'!$F$103+('[1]Pricing Schedule'!$F$105*M19))*4,
IF(AND(I19=110000,R19&gt;504.6,R19&lt;=672.8,M19&gt;10),('[1]Pricing Schedule'!$F$111+('[1]Pricing Schedule'!$F$113*M19))*4,
IF(AND(I19=110000,R19&gt;672.8,R19&lt;=841,M19&lt;=10),('[1]Pricing Schedule'!$F$103+('[1]Pricing Schedule'!$F$105*M19))*5,
IF(AND(I19=110000,R19&gt;672.8,R19&lt;=841,M19&gt;10),('[1]Pricing Schedule'!$F$111+('[1]Pricing Schedule'!$F$113*M19))*5,
IF(AND(I19=110000,R19&gt;672.8,R19&lt;=841,M19&lt;=10),('[1]Pricing Schedule'!$F$103+('[1]Pricing Schedule'!$F$105*M19))*5,
IF(AND(I19=110000,R19&gt;672.8,R19&lt;=841,M19&gt;10),('[1]Pricing Schedule'!$F$111+('[1]Pricing Schedule'!$F$113*M19))*5,
IF(AND(I19=110000,R19&gt;1345.6,R19&lt;=1513.8,M19&lt;=10),('[1]Pricing Schedule'!$F$103+('[1]Pricing Schedule'!$F$105*M19))*9,
IF(AND(I19=110000,R19&gt;1345.6,R19&lt;=1513.8,M19&gt;10),('[1]Pricing Schedule'!$F$111+('[1]Pricing Schedule'!$F$113*M19))*9,
9999999999)))))))))))))))))))))))))))))))))))))))</f>
        <v>558600</v>
      </c>
      <c r="T19" s="21">
        <f>IF(AND(I19=38000,R19&lt;=4.5,M19&gt;8),'[1]Pricing Schedule'!$J$9,
IF(AND(I19=38000,R19&lt;=4.5,M19&lt;=8),'[1]Pricing Schedule'!$J$36,
IF(AND(I19=38000,R19&gt;4.5,R19&lt;=9,M19&gt;8),'[1]Pricing Schedule'!$J$18,
IF(AND(I19=38000,R19&gt;4.5,R19&lt;=9,M19&lt;=8),'[1]Pricing Schedule'!$J$36,
IF(AND(I19=38000,R19&gt;9,R19&lt;=12.8,M19&gt;8),'[1]Pricing Schedule'!$J$27,
IF(AND(I19=38000,R19&gt;9,R19&lt;=12.8,M19&lt;=8),'[1]Pricing Schedule'!$J$36,
IF(AND(I19=38000,R19&gt;12.8,R19&lt;=22.8),'[1]Pricing Schedule'!$J$36,
IF(AND(I19=38000,R19&gt;22.8,R19&lt;=30.2),'[1]Pricing Schedule'!$J$45,
IF(AND(I19=38000,R19&gt;30.2,R19&lt;=45.9),'[1]Pricing Schedule'!$J$54,
IF(AND(I19=38000,R19&gt;45.9,R19&lt;=123.4),'[1]Pricing Schedule'!$J$97,
IF(AND(I19=38000,R19&gt;123.4,R19&lt;=168.2,M19&lt;=10),'[1]Pricing Schedule'!$J$105,
IF(AND(I19=38000,R19&gt;123.4,R19&lt;=168.2,M19&gt;10),'[1]Pricing Schedule'!$J$113,
IF(AND(I19=38000,R19&gt;168.2,R19&lt;=336.4,M19&lt;=10),('[1]Pricing Schedule'!$J$105),
IF(AND(I19=38000,R19&gt;168.2,R19&lt;=336.4,M19&gt;10),('[1]Pricing Schedule'!$J$113),
IF(AND(I19=38000,R19&gt;336.4,R19&lt;=504.6,M19&lt;=10),('[1]Pricing Schedule'!$J$105),
IF(AND(I19=38000,R19&gt;336.4,R19&lt;=504.6,M19&gt;10),('[1]Pricing Schedule'!$J$113),
IF(AND(I19=38000,R19&gt;504.6,R19&lt;=672.8,M19&lt;=10),('[1]Pricing Schedule'!$J$105),
IF(AND(I19=38000,R19&gt;504.6,R19&lt;=672.8,M19&gt;10),('[1]Pricing Schedule'!$J$113),
IF(AND(I19=110000,R19&lt;=12.8,M19&gt;2),'[1]Pricing Schedule'!$J$63,
IF(AND(I19=110000,R19&lt;=12.8,M19&lt;=2),'[1]Pricing Schedule'!$J$97,
IF(AND(I19=110000,R19&gt;12.8,R19&lt;=22.8,M19&gt;3),'[1]Pricing Schedule'!$J$72,
IF(AND(I19=110000,R19&gt;12.8,R19&lt;=22.8,M19&lt;=3),'[1]Pricing Schedule'!$J$97,
IF(AND(I19=110000,R19&gt;22.8,R19&lt;=30.2),'[1]Pricing Schedule'!$J$81,
IF(AND(I19=110000,R19&gt;30.2,R19&lt;=45.9),'[1]Pricing Schedule'!$J$90,
IF(AND(I19=110000,R19&gt;45.9,R19&lt;=123.4),'[1]Pricing Schedule'!$J$97,
IF(AND(I19=110000,R19&gt;123.4,R19&lt;=168.2,M19&lt;=10),'[1]Pricing Schedule'!$J$105,
IF(AND(I19=110000,R19&gt;123.4,R19&lt;=168.2,M19&gt;10),'[1]Pricing Schedule'!$J$113,
IF(AND(I19=110000,R19&gt;168.2,R19&lt;=336.2,M19&lt;=10),('[1]Pricing Schedule'!$J$105),
IF(AND(I19=110000,R19&gt;168.2,R19&lt;=336.2,M19&gt;10),('[1]Pricing Schedule'!$J$113),
IF(AND(I19=110000,R19&gt;336.4,R19&lt;=504.6,M19&lt;=10),('[1]Pricing Schedule'!$J$105),
IF(AND(I19=110000,R19&gt;336.4,R19&lt;=504.6,M19&gt;10),('[1]Pricing Schedule'!$J$113),
IF(AND(I19=110000,R19&gt;504.6,R19&lt;=672.8,M19&lt;=10),('[1]Pricing Schedule'!$J$105),
IF(AND(I19=110000,R19&gt;504.6,R19&lt;=672.8,M19&gt;10),('[1]Pricing Schedule'!$J$113),
IF(AND(I19=110000,R19&gt;672.8,R19&lt;=841,M19&lt;=10),('[1]Pricing Schedule'!$J$105),
IF(AND(I19=110000,R19&gt;672.8,R19&lt;=841,M19&gt;10),('[1]Pricing Schedule'!$J$113),
IF(AND(I19=110000,R19&gt;1682,R19&lt;=1850.2,M19&lt;=10),('[1]Pricing Schedule'!$J$105),
IF(AND(I19=110000,R19&gt;1682,R19&lt;=1850.2,M19&gt;10),('[1]Pricing Schedule'!$J$113),
IF(AND(I19=110000,R19&gt;2018.4,R19&lt;=2186.6,M19&lt;=10),('[1]Pricing Schedule'!$J$105),
IF(AND(I19=110000,R19&gt;2018.4,R19&lt;=2186.6,M19&gt;10),('[1]Pricing Schedule'!$J$113),999999999)))))))))))))))))))))))))))))))))))))))</f>
        <v>4</v>
      </c>
      <c r="U19" s="40">
        <f t="shared" si="4"/>
        <v>161913.04347826086</v>
      </c>
      <c r="V19" s="41">
        <f t="shared" si="5"/>
        <v>6.176154672395274</v>
      </c>
      <c r="Y19" s="23">
        <v>486</v>
      </c>
      <c r="Z19" s="23">
        <v>117</v>
      </c>
      <c r="AR19" s="35" cm="1">
        <f t="array" aca="1" ref="AR19" ca="1">INDEX($A$2:$A$1937,RANDBETWEEN(1,ROWS($A$2:$A$1937)),1)</f>
        <v>1345</v>
      </c>
      <c r="AT19" s="35"/>
    </row>
    <row r="20" spans="1:46">
      <c r="A20" s="23">
        <v>19</v>
      </c>
      <c r="B20" s="23">
        <v>19</v>
      </c>
      <c r="C20" s="23" t="s">
        <v>167</v>
      </c>
      <c r="D20" s="23" t="s">
        <v>168</v>
      </c>
      <c r="E20" s="23" t="s">
        <v>168</v>
      </c>
      <c r="F20" s="23" t="s">
        <v>169</v>
      </c>
      <c r="G20" s="23" t="s">
        <v>170</v>
      </c>
      <c r="H20" s="23" t="s">
        <v>113</v>
      </c>
      <c r="I20" s="13">
        <v>38000</v>
      </c>
      <c r="J20" s="13">
        <v>38000</v>
      </c>
      <c r="K20" s="13">
        <v>20000</v>
      </c>
      <c r="L20" s="24">
        <v>7.8869999999999996</v>
      </c>
      <c r="M20" s="37">
        <f t="shared" si="0"/>
        <v>8</v>
      </c>
      <c r="N20" s="24">
        <v>0.33700000000000002</v>
      </c>
      <c r="O20" s="13">
        <v>1</v>
      </c>
      <c r="P20" s="36">
        <f t="shared" si="1"/>
        <v>0.33700000000000002</v>
      </c>
      <c r="Q20" s="38">
        <f t="shared" si="2"/>
        <v>3.45</v>
      </c>
      <c r="R20" s="37">
        <f t="shared" si="3"/>
        <v>3.45</v>
      </c>
      <c r="S20" s="39">
        <f>IF(AND(I20=38000,R20&lt;=4.5,M20&gt;8),'[1]Pricing Schedule'!$F$8+('[1]Pricing Schedule'!$F$9*M20),
IF(AND(I20=38000,R20&lt;=4.5,M20&lt;=8),'[1]Pricing Schedule'!$F$34+('[1]Pricing Schedule'!$F$36*M20),
IF(AND(I20=38000,R20&gt;4.5,R20&lt;=9,M20&gt;8),'[1]Pricing Schedule'!$F$17+('[1]Pricing Schedule'!$F$18*M20),
IF(AND(I20=38000,R20&gt;4.5,R20&lt;=9,M20&lt;=8),'[1]Pricing Schedule'!$F$34+('[1]Pricing Schedule'!$F$36*M20),
IF(AND(I20=38000,R20&gt;9,R20&lt;=12.8,M20&gt;8),'[1]Pricing Schedule'!$F$26+('[1]Pricing Schedule'!$F$27*M20),
IF(AND(I20=38000,R20&gt;9,R20&lt;=12.8,M20&lt;=8),'[1]Pricing Schedule'!$F$34+('[1]Pricing Schedule'!$F$36*M20),
IF(AND(I20=38000,R20&gt;12.8,R20&lt;=22.8),'[1]Pricing Schedule'!$F$34+('[1]Pricing Schedule'!$F$36*M20),
IF(AND(I20=38000,R20&gt;22.8,R20&lt;=30.2),'[1]Pricing Schedule'!$F$43+('[1]Pricing Schedule'!$F$45*M20),
IF(AND(I20=38000,R20&gt;30.2,R20&lt;=45.9),'[1]Pricing Schedule'!$F$52+('[1]Pricing Schedule'!$F$54*M20),
IF(AND(I20=38000,R20&gt;45.9,R20&lt;=123.4),'[1]Pricing Schedule'!$F$96+('[1]Pricing Schedule'!$F$97*M20),
IF(AND(I20=38000,R20&gt;123.4,R20&lt;=168.2,M20&lt;=10),'[1]Pricing Schedule'!$F$103+('[1]Pricing Schedule'!$F$105*M20),
IF(AND(I20=38000,R20&gt;123.4,R20&lt;=168.2,M20&gt;10),'[1]Pricing Schedule'!$F$111+('[1]Pricing Schedule'!$F$113*M20),
IF(AND(I20=38000,R20&gt;157.4,R20&lt;=336.4,M20&lt;=10),('[1]Pricing Schedule'!$F$103+('[1]Pricing Schedule'!$F$105*M20))*2,
IF(AND(I20=38000,R20&gt;157.4,R20&lt;=336.4,M20&gt;10),('[1]Pricing Schedule'!$F$111+('[1]Pricing Schedule'!$F$113*M20))*2,
IF(AND(I20=38000,R20&gt;314.8,R20&lt;=504.6,M20&lt;=10),('[1]Pricing Schedule'!$F$103+('[1]Pricing Schedule'!$F$105*M20))*3,
IF(AND(I20=38000,R20&gt;314.8,R20&lt;=504.6,M20&gt;10),('[1]Pricing Schedule'!$F$111+('[1]Pricing Schedule'!$F$113*M20))*3,
IF(AND(I20=38000,R20&gt;472.2,R20&lt;=672.8,M20&lt;=10),('[1]Pricing Schedule'!$F$103+('[1]Pricing Schedule'!$F$105*M20))*4,
IF(AND(I20=38000,R20&gt;472.2,R20&lt;=672.8,M20&gt;10),('[1]Pricing Schedule'!$F$111+('[1]Pricing Schedule'!$F$113*M20))*4,
IF(AND(I20=110000,R20&lt;=12.8,M20&gt;2),'[1]Pricing Schedule'!$F$62+('[1]Pricing Schedule'!$F$63*M20),
IF(AND(I20=110000,R20&lt;=12.8,M20&lt;=2),'[1]Pricing Schedule'!$F$96+('[1]Pricing Schedule'!$F$97*M20),
IF(AND(I20=110000,R20&gt;12.8,R20&lt;=22.8,M20&gt;3),'[1]Pricing Schedule'!$F$71+('[1]Pricing Schedule'!$F$72*M20),
IF(AND(I20=110000,R20&gt;12.8,R20&lt;=22.8,M20&lt;=3),'[1]Pricing Schedule'!$F$96+('[1]Pricing Schedule'!$F$97*M20),
IF(AND(I20=110000,R20&gt;22.8,R20&lt;=30.2),'[1]Pricing Schedule'!$F$80+('[1]Pricing Schedule'!$F$81*M20),
IF(AND(I20=110000,R20&gt;30.2,R20&lt;=45.9),'[1]Pricing Schedule'!$F$89+('[1]Pricing Schedule'!$F$90*M20),
IF(AND(I20=110000,R20&gt;45.9,R20&lt;=123.4),'[1]Pricing Schedule'!$F$96+('[1]Pricing Schedule'!$F$97*M20),
IF(AND(I20=110000,R20&gt;123.4,R20&lt;=168.2,M20&lt;=10),'[1]Pricing Schedule'!$F$103+('[1]Pricing Schedule'!$F$105*M20),
IF(AND(I20=110000,R20&gt;123.4,R20&lt;=168.2,M20&gt;10),'[1]Pricing Schedule'!$F$111+('[1]Pricing Schedule'!$F$113*M20),
IF(AND(I20=110000,R20&gt;168.2,R20&lt;=336.4,M20&lt;=10),('[1]Pricing Schedule'!$F$103+('[1]Pricing Schedule'!$F$105*M20))*2,
IF(AND(I20=110000,R20&gt;168.2,R20&lt;=336.4,M20&gt;10),('[1]Pricing Schedule'!$F$111+('[1]Pricing Schedule'!$F$113*M20))*2,
IF(AND(I20=110000,R20&gt;336.4,R20&lt;=504.6,M20&lt;=10),('[1]Pricing Schedule'!$F$103+('[1]Pricing Schedule'!$F$105*M20))*3,
IF(AND(I20=110000,R20&gt;336.4,R20&lt;=504.6,M20&gt;10),('[1]Pricing Schedule'!$F$111+('[1]Pricing Schedule'!$F$113*M20))*3,
IF(AND(I20=110000,R20&gt;504.6,R20&lt;=672.8,M20&lt;=10),('[1]Pricing Schedule'!$F$103+('[1]Pricing Schedule'!$F$105*M20))*4,
IF(AND(I20=110000,R20&gt;504.6,R20&lt;=672.8,M20&gt;10),('[1]Pricing Schedule'!$F$111+('[1]Pricing Schedule'!$F$113*M20))*4,
IF(AND(I20=110000,R20&gt;672.8,R20&lt;=841,M20&lt;=10),('[1]Pricing Schedule'!$F$103+('[1]Pricing Schedule'!$F$105*M20))*5,
IF(AND(I20=110000,R20&gt;672.8,R20&lt;=841,M20&gt;10),('[1]Pricing Schedule'!$F$111+('[1]Pricing Schedule'!$F$113*M20))*5,
IF(AND(I20=110000,R20&gt;672.8,R20&lt;=841,M20&lt;=10),('[1]Pricing Schedule'!$F$103+('[1]Pricing Schedule'!$F$105*M20))*5,
IF(AND(I20=110000,R20&gt;672.8,R20&lt;=841,M20&gt;10),('[1]Pricing Schedule'!$F$111+('[1]Pricing Schedule'!$F$113*M20))*5,
IF(AND(I20=110000,R20&gt;1345.6,R20&lt;=1513.8,M20&lt;=10),('[1]Pricing Schedule'!$F$103+('[1]Pricing Schedule'!$F$105*M20))*9,
IF(AND(I20=110000,R20&gt;1345.6,R20&lt;=1513.8,M20&gt;10),('[1]Pricing Schedule'!$F$111+('[1]Pricing Schedule'!$F$113*M20))*9,
9999999999)))))))))))))))))))))))))))))))))))))))</f>
        <v>909950</v>
      </c>
      <c r="T20" s="21">
        <f>IF(AND(I20=38000,R20&lt;=4.5,M20&gt;8),'[1]Pricing Schedule'!$J$9,
IF(AND(I20=38000,R20&lt;=4.5,M20&lt;=8),'[1]Pricing Schedule'!$J$36,
IF(AND(I20=38000,R20&gt;4.5,R20&lt;=9,M20&gt;8),'[1]Pricing Schedule'!$J$18,
IF(AND(I20=38000,R20&gt;4.5,R20&lt;=9,M20&lt;=8),'[1]Pricing Schedule'!$J$36,
IF(AND(I20=38000,R20&gt;9,R20&lt;=12.8,M20&gt;8),'[1]Pricing Schedule'!$J$27,
IF(AND(I20=38000,R20&gt;9,R20&lt;=12.8,M20&lt;=8),'[1]Pricing Schedule'!$J$36,
IF(AND(I20=38000,R20&gt;12.8,R20&lt;=22.8),'[1]Pricing Schedule'!$J$36,
IF(AND(I20=38000,R20&gt;22.8,R20&lt;=30.2),'[1]Pricing Schedule'!$J$45,
IF(AND(I20=38000,R20&gt;30.2,R20&lt;=45.9),'[1]Pricing Schedule'!$J$54,
IF(AND(I20=38000,R20&gt;45.9,R20&lt;=123.4),'[1]Pricing Schedule'!$J$97,
IF(AND(I20=38000,R20&gt;123.4,R20&lt;=168.2,M20&lt;=10),'[1]Pricing Schedule'!$J$105,
IF(AND(I20=38000,R20&gt;123.4,R20&lt;=168.2,M20&gt;10),'[1]Pricing Schedule'!$J$113,
IF(AND(I20=38000,R20&gt;168.2,R20&lt;=336.4,M20&lt;=10),('[1]Pricing Schedule'!$J$105),
IF(AND(I20=38000,R20&gt;168.2,R20&lt;=336.4,M20&gt;10),('[1]Pricing Schedule'!$J$113),
IF(AND(I20=38000,R20&gt;336.4,R20&lt;=504.6,M20&lt;=10),('[1]Pricing Schedule'!$J$105),
IF(AND(I20=38000,R20&gt;336.4,R20&lt;=504.6,M20&gt;10),('[1]Pricing Schedule'!$J$113),
IF(AND(I20=38000,R20&gt;504.6,R20&lt;=672.8,M20&lt;=10),('[1]Pricing Schedule'!$J$105),
IF(AND(I20=38000,R20&gt;504.6,R20&lt;=672.8,M20&gt;10),('[1]Pricing Schedule'!$J$113),
IF(AND(I20=110000,R20&lt;=12.8,M20&gt;2),'[1]Pricing Schedule'!$J$63,
IF(AND(I20=110000,R20&lt;=12.8,M20&lt;=2),'[1]Pricing Schedule'!$J$97,
IF(AND(I20=110000,R20&gt;12.8,R20&lt;=22.8,M20&gt;3),'[1]Pricing Schedule'!$J$72,
IF(AND(I20=110000,R20&gt;12.8,R20&lt;=22.8,M20&lt;=3),'[1]Pricing Schedule'!$J$97,
IF(AND(I20=110000,R20&gt;22.8,R20&lt;=30.2),'[1]Pricing Schedule'!$J$81,
IF(AND(I20=110000,R20&gt;30.2,R20&lt;=45.9),'[1]Pricing Schedule'!$J$90,
IF(AND(I20=110000,R20&gt;45.9,R20&lt;=123.4),'[1]Pricing Schedule'!$J$97,
IF(AND(I20=110000,R20&gt;123.4,R20&lt;=168.2,M20&lt;=10),'[1]Pricing Schedule'!$J$105,
IF(AND(I20=110000,R20&gt;123.4,R20&lt;=168.2,M20&gt;10),'[1]Pricing Schedule'!$J$113,
IF(AND(I20=110000,R20&gt;168.2,R20&lt;=336.2,M20&lt;=10),('[1]Pricing Schedule'!$J$105),
IF(AND(I20=110000,R20&gt;168.2,R20&lt;=336.2,M20&gt;10),('[1]Pricing Schedule'!$J$113),
IF(AND(I20=110000,R20&gt;336.4,R20&lt;=504.6,M20&lt;=10),('[1]Pricing Schedule'!$J$105),
IF(AND(I20=110000,R20&gt;336.4,R20&lt;=504.6,M20&gt;10),('[1]Pricing Schedule'!$J$113),
IF(AND(I20=110000,R20&gt;504.6,R20&lt;=672.8,M20&lt;=10),('[1]Pricing Schedule'!$J$105),
IF(AND(I20=110000,R20&gt;504.6,R20&lt;=672.8,M20&gt;10),('[1]Pricing Schedule'!$J$113),
IF(AND(I20=110000,R20&gt;672.8,R20&lt;=841,M20&lt;=10),('[1]Pricing Schedule'!$J$105),
IF(AND(I20=110000,R20&gt;672.8,R20&lt;=841,M20&gt;10),('[1]Pricing Schedule'!$J$113),
IF(AND(I20=110000,R20&gt;1682,R20&lt;=1850.2,M20&lt;=10),('[1]Pricing Schedule'!$J$105),
IF(AND(I20=110000,R20&gt;1682,R20&lt;=1850.2,M20&gt;10),('[1]Pricing Schedule'!$J$113),
IF(AND(I20=110000,R20&gt;2018.4,R20&lt;=2186.6,M20&lt;=10),('[1]Pricing Schedule'!$J$105),
IF(AND(I20=110000,R20&gt;2018.4,R20&lt;=2186.6,M20&gt;10),('[1]Pricing Schedule'!$J$113),999999999)))))))))))))))))))))))))))))))))))))))</f>
        <v>4</v>
      </c>
      <c r="U20" s="40">
        <f t="shared" si="4"/>
        <v>263753.62318840576</v>
      </c>
      <c r="V20" s="41">
        <f t="shared" si="5"/>
        <v>3.7914171108302654</v>
      </c>
      <c r="Y20" s="23">
        <v>175</v>
      </c>
      <c r="Z20" s="23">
        <v>642</v>
      </c>
      <c r="AR20" s="35" cm="1">
        <f t="array" aca="1" ref="AR20" ca="1">INDEX($A$2:$A$1937,RANDBETWEEN(1,ROWS($A$2:$A$1937)),1)</f>
        <v>500</v>
      </c>
      <c r="AT20" s="35"/>
    </row>
    <row r="21" spans="1:46">
      <c r="A21" s="23">
        <v>20</v>
      </c>
      <c r="B21" s="23">
        <v>20</v>
      </c>
      <c r="C21" s="23" t="s">
        <v>171</v>
      </c>
      <c r="D21" s="23" t="s">
        <v>121</v>
      </c>
      <c r="E21" s="23" t="s">
        <v>121</v>
      </c>
      <c r="F21" s="23" t="s">
        <v>172</v>
      </c>
      <c r="G21" s="23" t="s">
        <v>173</v>
      </c>
      <c r="H21" s="23" t="s">
        <v>113</v>
      </c>
      <c r="I21" s="13">
        <v>38000</v>
      </c>
      <c r="J21" s="13">
        <v>38000</v>
      </c>
      <c r="K21" s="13">
        <v>10000</v>
      </c>
      <c r="L21" s="24">
        <v>8.548</v>
      </c>
      <c r="M21" s="37">
        <f t="shared" si="0"/>
        <v>9</v>
      </c>
      <c r="N21" s="24">
        <v>0.52300000000000002</v>
      </c>
      <c r="O21" s="13">
        <v>1</v>
      </c>
      <c r="P21" s="36">
        <f t="shared" si="1"/>
        <v>0.52300000000000002</v>
      </c>
      <c r="Q21" s="38">
        <f t="shared" si="2"/>
        <v>3.45</v>
      </c>
      <c r="R21" s="37">
        <f t="shared" si="3"/>
        <v>3.45</v>
      </c>
      <c r="S21" s="39">
        <f>IF(AND(I21=38000,R21&lt;=4.5,M21&gt;8),'[1]Pricing Schedule'!$F$8+('[1]Pricing Schedule'!$F$9*M21),
IF(AND(I21=38000,R21&lt;=4.5,M21&lt;=8),'[1]Pricing Schedule'!$F$34+('[1]Pricing Schedule'!$F$36*M21),
IF(AND(I21=38000,R21&gt;4.5,R21&lt;=9,M21&gt;8),'[1]Pricing Schedule'!$F$17+('[1]Pricing Schedule'!$F$18*M21),
IF(AND(I21=38000,R21&gt;4.5,R21&lt;=9,M21&lt;=8),'[1]Pricing Schedule'!$F$34+('[1]Pricing Schedule'!$F$36*M21),
IF(AND(I21=38000,R21&gt;9,R21&lt;=12.8,M21&gt;8),'[1]Pricing Schedule'!$F$26+('[1]Pricing Schedule'!$F$27*M21),
IF(AND(I21=38000,R21&gt;9,R21&lt;=12.8,M21&lt;=8),'[1]Pricing Schedule'!$F$34+('[1]Pricing Schedule'!$F$36*M21),
IF(AND(I21=38000,R21&gt;12.8,R21&lt;=22.8),'[1]Pricing Schedule'!$F$34+('[1]Pricing Schedule'!$F$36*M21),
IF(AND(I21=38000,R21&gt;22.8,R21&lt;=30.2),'[1]Pricing Schedule'!$F$43+('[1]Pricing Schedule'!$F$45*M21),
IF(AND(I21=38000,R21&gt;30.2,R21&lt;=45.9),'[1]Pricing Schedule'!$F$52+('[1]Pricing Schedule'!$F$54*M21),
IF(AND(I21=38000,R21&gt;45.9,R21&lt;=123.4),'[1]Pricing Schedule'!$F$96+('[1]Pricing Schedule'!$F$97*M21),
IF(AND(I21=38000,R21&gt;123.4,R21&lt;=168.2,M21&lt;=10),'[1]Pricing Schedule'!$F$103+('[1]Pricing Schedule'!$F$105*M21),
IF(AND(I21=38000,R21&gt;123.4,R21&lt;=168.2,M21&gt;10),'[1]Pricing Schedule'!$F$111+('[1]Pricing Schedule'!$F$113*M21),
IF(AND(I21=38000,R21&gt;157.4,R21&lt;=336.4,M21&lt;=10),('[1]Pricing Schedule'!$F$103+('[1]Pricing Schedule'!$F$105*M21))*2,
IF(AND(I21=38000,R21&gt;157.4,R21&lt;=336.4,M21&gt;10),('[1]Pricing Schedule'!$F$111+('[1]Pricing Schedule'!$F$113*M21))*2,
IF(AND(I21=38000,R21&gt;314.8,R21&lt;=504.6,M21&lt;=10),('[1]Pricing Schedule'!$F$103+('[1]Pricing Schedule'!$F$105*M21))*3,
IF(AND(I21=38000,R21&gt;314.8,R21&lt;=504.6,M21&gt;10),('[1]Pricing Schedule'!$F$111+('[1]Pricing Schedule'!$F$113*M21))*3,
IF(AND(I21=38000,R21&gt;472.2,R21&lt;=672.8,M21&lt;=10),('[1]Pricing Schedule'!$F$103+('[1]Pricing Schedule'!$F$105*M21))*4,
IF(AND(I21=38000,R21&gt;472.2,R21&lt;=672.8,M21&gt;10),('[1]Pricing Schedule'!$F$111+('[1]Pricing Schedule'!$F$113*M21))*4,
IF(AND(I21=110000,R21&lt;=12.8,M21&gt;2),'[1]Pricing Schedule'!$F$62+('[1]Pricing Schedule'!$F$63*M21),
IF(AND(I21=110000,R21&lt;=12.8,M21&lt;=2),'[1]Pricing Schedule'!$F$96+('[1]Pricing Schedule'!$F$97*M21),
IF(AND(I21=110000,R21&gt;12.8,R21&lt;=22.8,M21&gt;3),'[1]Pricing Schedule'!$F$71+('[1]Pricing Schedule'!$F$72*M21),
IF(AND(I21=110000,R21&gt;12.8,R21&lt;=22.8,M21&lt;=3),'[1]Pricing Schedule'!$F$96+('[1]Pricing Schedule'!$F$97*M21),
IF(AND(I21=110000,R21&gt;22.8,R21&lt;=30.2),'[1]Pricing Schedule'!$F$80+('[1]Pricing Schedule'!$F$81*M21),
IF(AND(I21=110000,R21&gt;30.2,R21&lt;=45.9),'[1]Pricing Schedule'!$F$89+('[1]Pricing Schedule'!$F$90*M21),
IF(AND(I21=110000,R21&gt;45.9,R21&lt;=123.4),'[1]Pricing Schedule'!$F$96+('[1]Pricing Schedule'!$F$97*M21),
IF(AND(I21=110000,R21&gt;123.4,R21&lt;=168.2,M21&lt;=10),'[1]Pricing Schedule'!$F$103+('[1]Pricing Schedule'!$F$105*M21),
IF(AND(I21=110000,R21&gt;123.4,R21&lt;=168.2,M21&gt;10),'[1]Pricing Schedule'!$F$111+('[1]Pricing Schedule'!$F$113*M21),
IF(AND(I21=110000,R21&gt;168.2,R21&lt;=336.4,M21&lt;=10),('[1]Pricing Schedule'!$F$103+('[1]Pricing Schedule'!$F$105*M21))*2,
IF(AND(I21=110000,R21&gt;168.2,R21&lt;=336.4,M21&gt;10),('[1]Pricing Schedule'!$F$111+('[1]Pricing Schedule'!$F$113*M21))*2,
IF(AND(I21=110000,R21&gt;336.4,R21&lt;=504.6,M21&lt;=10),('[1]Pricing Schedule'!$F$103+('[1]Pricing Schedule'!$F$105*M21))*3,
IF(AND(I21=110000,R21&gt;336.4,R21&lt;=504.6,M21&gt;10),('[1]Pricing Schedule'!$F$111+('[1]Pricing Schedule'!$F$113*M21))*3,
IF(AND(I21=110000,R21&gt;504.6,R21&lt;=672.8,M21&lt;=10),('[1]Pricing Schedule'!$F$103+('[1]Pricing Schedule'!$F$105*M21))*4,
IF(AND(I21=110000,R21&gt;504.6,R21&lt;=672.8,M21&gt;10),('[1]Pricing Schedule'!$F$111+('[1]Pricing Schedule'!$F$113*M21))*4,
IF(AND(I21=110000,R21&gt;672.8,R21&lt;=841,M21&lt;=10),('[1]Pricing Schedule'!$F$103+('[1]Pricing Schedule'!$F$105*M21))*5,
IF(AND(I21=110000,R21&gt;672.8,R21&lt;=841,M21&gt;10),('[1]Pricing Schedule'!$F$111+('[1]Pricing Schedule'!$F$113*M21))*5,
IF(AND(I21=110000,R21&gt;672.8,R21&lt;=841,M21&lt;=10),('[1]Pricing Schedule'!$F$103+('[1]Pricing Schedule'!$F$105*M21))*5,
IF(AND(I21=110000,R21&gt;672.8,R21&lt;=841,M21&gt;10),('[1]Pricing Schedule'!$F$111+('[1]Pricing Schedule'!$F$113*M21))*5,
IF(AND(I21=110000,R21&gt;1345.6,R21&lt;=1513.8,M21&lt;=10),('[1]Pricing Schedule'!$F$103+('[1]Pricing Schedule'!$F$105*M21))*9,
IF(AND(I21=110000,R21&gt;1345.6,R21&lt;=1513.8,M21&gt;10),('[1]Pricing Schedule'!$F$111+('[1]Pricing Schedule'!$F$113*M21))*9,
9999999999)))))))))))))))))))))))))))))))))))))))</f>
        <v>1334440</v>
      </c>
      <c r="T21" s="21">
        <f>IF(AND(I21=38000,R21&lt;=4.5,M21&gt;8),'[1]Pricing Schedule'!$J$9,
IF(AND(I21=38000,R21&lt;=4.5,M21&lt;=8),'[1]Pricing Schedule'!$J$36,
IF(AND(I21=38000,R21&gt;4.5,R21&lt;=9,M21&gt;8),'[1]Pricing Schedule'!$J$18,
IF(AND(I21=38000,R21&gt;4.5,R21&lt;=9,M21&lt;=8),'[1]Pricing Schedule'!$J$36,
IF(AND(I21=38000,R21&gt;9,R21&lt;=12.8,M21&gt;8),'[1]Pricing Schedule'!$J$27,
IF(AND(I21=38000,R21&gt;9,R21&lt;=12.8,M21&lt;=8),'[1]Pricing Schedule'!$J$36,
IF(AND(I21=38000,R21&gt;12.8,R21&lt;=22.8),'[1]Pricing Schedule'!$J$36,
IF(AND(I21=38000,R21&gt;22.8,R21&lt;=30.2),'[1]Pricing Schedule'!$J$45,
IF(AND(I21=38000,R21&gt;30.2,R21&lt;=45.9),'[1]Pricing Schedule'!$J$54,
IF(AND(I21=38000,R21&gt;45.9,R21&lt;=123.4),'[1]Pricing Schedule'!$J$97,
IF(AND(I21=38000,R21&gt;123.4,R21&lt;=168.2,M21&lt;=10),'[1]Pricing Schedule'!$J$105,
IF(AND(I21=38000,R21&gt;123.4,R21&lt;=168.2,M21&gt;10),'[1]Pricing Schedule'!$J$113,
IF(AND(I21=38000,R21&gt;168.2,R21&lt;=336.4,M21&lt;=10),('[1]Pricing Schedule'!$J$105),
IF(AND(I21=38000,R21&gt;168.2,R21&lt;=336.4,M21&gt;10),('[1]Pricing Schedule'!$J$113),
IF(AND(I21=38000,R21&gt;336.4,R21&lt;=504.6,M21&lt;=10),('[1]Pricing Schedule'!$J$105),
IF(AND(I21=38000,R21&gt;336.4,R21&lt;=504.6,M21&gt;10),('[1]Pricing Schedule'!$J$113),
IF(AND(I21=38000,R21&gt;504.6,R21&lt;=672.8,M21&lt;=10),('[1]Pricing Schedule'!$J$105),
IF(AND(I21=38000,R21&gt;504.6,R21&lt;=672.8,M21&gt;10),('[1]Pricing Schedule'!$J$113),
IF(AND(I21=110000,R21&lt;=12.8,M21&gt;2),'[1]Pricing Schedule'!$J$63,
IF(AND(I21=110000,R21&lt;=12.8,M21&lt;=2),'[1]Pricing Schedule'!$J$97,
IF(AND(I21=110000,R21&gt;12.8,R21&lt;=22.8,M21&gt;3),'[1]Pricing Schedule'!$J$72,
IF(AND(I21=110000,R21&gt;12.8,R21&lt;=22.8,M21&lt;=3),'[1]Pricing Schedule'!$J$97,
IF(AND(I21=110000,R21&gt;22.8,R21&lt;=30.2),'[1]Pricing Schedule'!$J$81,
IF(AND(I21=110000,R21&gt;30.2,R21&lt;=45.9),'[1]Pricing Schedule'!$J$90,
IF(AND(I21=110000,R21&gt;45.9,R21&lt;=123.4),'[1]Pricing Schedule'!$J$97,
IF(AND(I21=110000,R21&gt;123.4,R21&lt;=168.2,M21&lt;=10),'[1]Pricing Schedule'!$J$105,
IF(AND(I21=110000,R21&gt;123.4,R21&lt;=168.2,M21&gt;10),'[1]Pricing Schedule'!$J$113,
IF(AND(I21=110000,R21&gt;168.2,R21&lt;=336.2,M21&lt;=10),('[1]Pricing Schedule'!$J$105),
IF(AND(I21=110000,R21&gt;168.2,R21&lt;=336.2,M21&gt;10),('[1]Pricing Schedule'!$J$113),
IF(AND(I21=110000,R21&gt;336.4,R21&lt;=504.6,M21&lt;=10),('[1]Pricing Schedule'!$J$105),
IF(AND(I21=110000,R21&gt;336.4,R21&lt;=504.6,M21&gt;10),('[1]Pricing Schedule'!$J$113),
IF(AND(I21=110000,R21&gt;504.6,R21&lt;=672.8,M21&lt;=10),('[1]Pricing Schedule'!$J$105),
IF(AND(I21=110000,R21&gt;504.6,R21&lt;=672.8,M21&gt;10),('[1]Pricing Schedule'!$J$113),
IF(AND(I21=110000,R21&gt;672.8,R21&lt;=841,M21&lt;=10),('[1]Pricing Schedule'!$J$105),
IF(AND(I21=110000,R21&gt;672.8,R21&lt;=841,M21&gt;10),('[1]Pricing Schedule'!$J$113),
IF(AND(I21=110000,R21&gt;1682,R21&lt;=1850.2,M21&lt;=10),('[1]Pricing Schedule'!$J$105),
IF(AND(I21=110000,R21&gt;1682,R21&lt;=1850.2,M21&gt;10),('[1]Pricing Schedule'!$J$113),
IF(AND(I21=110000,R21&gt;2018.4,R21&lt;=2186.6,M21&lt;=10),('[1]Pricing Schedule'!$J$105),
IF(AND(I21=110000,R21&gt;2018.4,R21&lt;=2186.6,M21&gt;10),('[1]Pricing Schedule'!$J$113),999999999)))))))))))))))))))))))))))))))))))))))</f>
        <v>1</v>
      </c>
      <c r="U21" s="40">
        <f t="shared" si="4"/>
        <v>386794.20289855072</v>
      </c>
      <c r="V21" s="41">
        <f t="shared" si="5"/>
        <v>2.585354156050478</v>
      </c>
      <c r="Y21" s="23">
        <v>161</v>
      </c>
      <c r="Z21" s="23">
        <v>123</v>
      </c>
      <c r="AR21" s="35"/>
    </row>
    <row r="22" spans="1:46">
      <c r="A22" s="23">
        <v>21</v>
      </c>
      <c r="B22" s="23">
        <v>21</v>
      </c>
      <c r="C22" s="23" t="s">
        <v>174</v>
      </c>
      <c r="D22" s="23" t="s">
        <v>110</v>
      </c>
      <c r="E22" s="23" t="s">
        <v>110</v>
      </c>
      <c r="F22" s="23" t="s">
        <v>111</v>
      </c>
      <c r="G22" s="23" t="s">
        <v>112</v>
      </c>
      <c r="H22" s="23" t="s">
        <v>113</v>
      </c>
      <c r="I22" s="13">
        <v>38000</v>
      </c>
      <c r="J22" s="13">
        <v>38000</v>
      </c>
      <c r="K22" s="13">
        <v>20000</v>
      </c>
      <c r="L22" s="24">
        <v>13.635</v>
      </c>
      <c r="M22" s="37">
        <f t="shared" si="0"/>
        <v>14</v>
      </c>
      <c r="N22" s="24">
        <v>0.28899999999999998</v>
      </c>
      <c r="O22" s="13">
        <v>1</v>
      </c>
      <c r="P22" s="36">
        <f t="shared" si="1"/>
        <v>0.28899999999999998</v>
      </c>
      <c r="Q22" s="38">
        <f t="shared" si="2"/>
        <v>3.45</v>
      </c>
      <c r="R22" s="37">
        <f t="shared" si="3"/>
        <v>3.45</v>
      </c>
      <c r="S22" s="39">
        <f>IF(AND(I22=38000,R22&lt;=4.5,M22&gt;8),'[1]Pricing Schedule'!$F$8+('[1]Pricing Schedule'!$F$9*M22),
IF(AND(I22=38000,R22&lt;=4.5,M22&lt;=8),'[1]Pricing Schedule'!$F$34+('[1]Pricing Schedule'!$F$36*M22),
IF(AND(I22=38000,R22&gt;4.5,R22&lt;=9,M22&gt;8),'[1]Pricing Schedule'!$F$17+('[1]Pricing Schedule'!$F$18*M22),
IF(AND(I22=38000,R22&gt;4.5,R22&lt;=9,M22&lt;=8),'[1]Pricing Schedule'!$F$34+('[1]Pricing Schedule'!$F$36*M22),
IF(AND(I22=38000,R22&gt;9,R22&lt;=12.8,M22&gt;8),'[1]Pricing Schedule'!$F$26+('[1]Pricing Schedule'!$F$27*M22),
IF(AND(I22=38000,R22&gt;9,R22&lt;=12.8,M22&lt;=8),'[1]Pricing Schedule'!$F$34+('[1]Pricing Schedule'!$F$36*M22),
IF(AND(I22=38000,R22&gt;12.8,R22&lt;=22.8),'[1]Pricing Schedule'!$F$34+('[1]Pricing Schedule'!$F$36*M22),
IF(AND(I22=38000,R22&gt;22.8,R22&lt;=30.2),'[1]Pricing Schedule'!$F$43+('[1]Pricing Schedule'!$F$45*M22),
IF(AND(I22=38000,R22&gt;30.2,R22&lt;=45.9),'[1]Pricing Schedule'!$F$52+('[1]Pricing Schedule'!$F$54*M22),
IF(AND(I22=38000,R22&gt;45.9,R22&lt;=123.4),'[1]Pricing Schedule'!$F$96+('[1]Pricing Schedule'!$F$97*M22),
IF(AND(I22=38000,R22&gt;123.4,R22&lt;=168.2,M22&lt;=10),'[1]Pricing Schedule'!$F$103+('[1]Pricing Schedule'!$F$105*M22),
IF(AND(I22=38000,R22&gt;123.4,R22&lt;=168.2,M22&gt;10),'[1]Pricing Schedule'!$F$111+('[1]Pricing Schedule'!$F$113*M22),
IF(AND(I22=38000,R22&gt;157.4,R22&lt;=336.4,M22&lt;=10),('[1]Pricing Schedule'!$F$103+('[1]Pricing Schedule'!$F$105*M22))*2,
IF(AND(I22=38000,R22&gt;157.4,R22&lt;=336.4,M22&gt;10),('[1]Pricing Schedule'!$F$111+('[1]Pricing Schedule'!$F$113*M22))*2,
IF(AND(I22=38000,R22&gt;314.8,R22&lt;=504.6,M22&lt;=10),('[1]Pricing Schedule'!$F$103+('[1]Pricing Schedule'!$F$105*M22))*3,
IF(AND(I22=38000,R22&gt;314.8,R22&lt;=504.6,M22&gt;10),('[1]Pricing Schedule'!$F$111+('[1]Pricing Schedule'!$F$113*M22))*3,
IF(AND(I22=38000,R22&gt;472.2,R22&lt;=672.8,M22&lt;=10),('[1]Pricing Schedule'!$F$103+('[1]Pricing Schedule'!$F$105*M22))*4,
IF(AND(I22=38000,R22&gt;472.2,R22&lt;=672.8,M22&gt;10),('[1]Pricing Schedule'!$F$111+('[1]Pricing Schedule'!$F$113*M22))*4,
IF(AND(I22=110000,R22&lt;=12.8,M22&gt;2),'[1]Pricing Schedule'!$F$62+('[1]Pricing Schedule'!$F$63*M22),
IF(AND(I22=110000,R22&lt;=12.8,M22&lt;=2),'[1]Pricing Schedule'!$F$96+('[1]Pricing Schedule'!$F$97*M22),
IF(AND(I22=110000,R22&gt;12.8,R22&lt;=22.8,M22&gt;3),'[1]Pricing Schedule'!$F$71+('[1]Pricing Schedule'!$F$72*M22),
IF(AND(I22=110000,R22&gt;12.8,R22&lt;=22.8,M22&lt;=3),'[1]Pricing Schedule'!$F$96+('[1]Pricing Schedule'!$F$97*M22),
IF(AND(I22=110000,R22&gt;22.8,R22&lt;=30.2),'[1]Pricing Schedule'!$F$80+('[1]Pricing Schedule'!$F$81*M22),
IF(AND(I22=110000,R22&gt;30.2,R22&lt;=45.9),'[1]Pricing Schedule'!$F$89+('[1]Pricing Schedule'!$F$90*M22),
IF(AND(I22=110000,R22&gt;45.9,R22&lt;=123.4),'[1]Pricing Schedule'!$F$96+('[1]Pricing Schedule'!$F$97*M22),
IF(AND(I22=110000,R22&gt;123.4,R22&lt;=168.2,M22&lt;=10),'[1]Pricing Schedule'!$F$103+('[1]Pricing Schedule'!$F$105*M22),
IF(AND(I22=110000,R22&gt;123.4,R22&lt;=168.2,M22&gt;10),'[1]Pricing Schedule'!$F$111+('[1]Pricing Schedule'!$F$113*M22),
IF(AND(I22=110000,R22&gt;168.2,R22&lt;=336.4,M22&lt;=10),('[1]Pricing Schedule'!$F$103+('[1]Pricing Schedule'!$F$105*M22))*2,
IF(AND(I22=110000,R22&gt;168.2,R22&lt;=336.4,M22&gt;10),('[1]Pricing Schedule'!$F$111+('[1]Pricing Schedule'!$F$113*M22))*2,
IF(AND(I22=110000,R22&gt;336.4,R22&lt;=504.6,M22&lt;=10),('[1]Pricing Schedule'!$F$103+('[1]Pricing Schedule'!$F$105*M22))*3,
IF(AND(I22=110000,R22&gt;336.4,R22&lt;=504.6,M22&gt;10),('[1]Pricing Schedule'!$F$111+('[1]Pricing Schedule'!$F$113*M22))*3,
IF(AND(I22=110000,R22&gt;504.6,R22&lt;=672.8,M22&lt;=10),('[1]Pricing Schedule'!$F$103+('[1]Pricing Schedule'!$F$105*M22))*4,
IF(AND(I22=110000,R22&gt;504.6,R22&lt;=672.8,M22&gt;10),('[1]Pricing Schedule'!$F$111+('[1]Pricing Schedule'!$F$113*M22))*4,
IF(AND(I22=110000,R22&gt;672.8,R22&lt;=841,M22&lt;=10),('[1]Pricing Schedule'!$F$103+('[1]Pricing Schedule'!$F$105*M22))*5,
IF(AND(I22=110000,R22&gt;672.8,R22&lt;=841,M22&gt;10),('[1]Pricing Schedule'!$F$111+('[1]Pricing Schedule'!$F$113*M22))*5,
IF(AND(I22=110000,R22&gt;672.8,R22&lt;=841,M22&lt;=10),('[1]Pricing Schedule'!$F$103+('[1]Pricing Schedule'!$F$105*M22))*5,
IF(AND(I22=110000,R22&gt;672.8,R22&lt;=841,M22&gt;10),('[1]Pricing Schedule'!$F$111+('[1]Pricing Schedule'!$F$113*M22))*5,
IF(AND(I22=110000,R22&gt;1345.6,R22&lt;=1513.8,M22&lt;=10),('[1]Pricing Schedule'!$F$103+('[1]Pricing Schedule'!$F$105*M22))*9,
IF(AND(I22=110000,R22&gt;1345.6,R22&lt;=1513.8,M22&gt;10),('[1]Pricing Schedule'!$F$111+('[1]Pricing Schedule'!$F$113*M22))*9,
9999999999)))))))))))))))))))))))))))))))))))))))</f>
        <v>1597940</v>
      </c>
      <c r="T22" s="21">
        <f>IF(AND(I22=38000,R22&lt;=4.5,M22&gt;8),'[1]Pricing Schedule'!$J$9,
IF(AND(I22=38000,R22&lt;=4.5,M22&lt;=8),'[1]Pricing Schedule'!$J$36,
IF(AND(I22=38000,R22&gt;4.5,R22&lt;=9,M22&gt;8),'[1]Pricing Schedule'!$J$18,
IF(AND(I22=38000,R22&gt;4.5,R22&lt;=9,M22&lt;=8),'[1]Pricing Schedule'!$J$36,
IF(AND(I22=38000,R22&gt;9,R22&lt;=12.8,M22&gt;8),'[1]Pricing Schedule'!$J$27,
IF(AND(I22=38000,R22&gt;9,R22&lt;=12.8,M22&lt;=8),'[1]Pricing Schedule'!$J$36,
IF(AND(I22=38000,R22&gt;12.8,R22&lt;=22.8),'[1]Pricing Schedule'!$J$36,
IF(AND(I22=38000,R22&gt;22.8,R22&lt;=30.2),'[1]Pricing Schedule'!$J$45,
IF(AND(I22=38000,R22&gt;30.2,R22&lt;=45.9),'[1]Pricing Schedule'!$J$54,
IF(AND(I22=38000,R22&gt;45.9,R22&lt;=123.4),'[1]Pricing Schedule'!$J$97,
IF(AND(I22=38000,R22&gt;123.4,R22&lt;=168.2,M22&lt;=10),'[1]Pricing Schedule'!$J$105,
IF(AND(I22=38000,R22&gt;123.4,R22&lt;=168.2,M22&gt;10),'[1]Pricing Schedule'!$J$113,
IF(AND(I22=38000,R22&gt;168.2,R22&lt;=336.4,M22&lt;=10),('[1]Pricing Schedule'!$J$105),
IF(AND(I22=38000,R22&gt;168.2,R22&lt;=336.4,M22&gt;10),('[1]Pricing Schedule'!$J$113),
IF(AND(I22=38000,R22&gt;336.4,R22&lt;=504.6,M22&lt;=10),('[1]Pricing Schedule'!$J$105),
IF(AND(I22=38000,R22&gt;336.4,R22&lt;=504.6,M22&gt;10),('[1]Pricing Schedule'!$J$113),
IF(AND(I22=38000,R22&gt;504.6,R22&lt;=672.8,M22&lt;=10),('[1]Pricing Schedule'!$J$105),
IF(AND(I22=38000,R22&gt;504.6,R22&lt;=672.8,M22&gt;10),('[1]Pricing Schedule'!$J$113),
IF(AND(I22=110000,R22&lt;=12.8,M22&gt;2),'[1]Pricing Schedule'!$J$63,
IF(AND(I22=110000,R22&lt;=12.8,M22&lt;=2),'[1]Pricing Schedule'!$J$97,
IF(AND(I22=110000,R22&gt;12.8,R22&lt;=22.8,M22&gt;3),'[1]Pricing Schedule'!$J$72,
IF(AND(I22=110000,R22&gt;12.8,R22&lt;=22.8,M22&lt;=3),'[1]Pricing Schedule'!$J$97,
IF(AND(I22=110000,R22&gt;22.8,R22&lt;=30.2),'[1]Pricing Schedule'!$J$81,
IF(AND(I22=110000,R22&gt;30.2,R22&lt;=45.9),'[1]Pricing Schedule'!$J$90,
IF(AND(I22=110000,R22&gt;45.9,R22&lt;=123.4),'[1]Pricing Schedule'!$J$97,
IF(AND(I22=110000,R22&gt;123.4,R22&lt;=168.2,M22&lt;=10),'[1]Pricing Schedule'!$J$105,
IF(AND(I22=110000,R22&gt;123.4,R22&lt;=168.2,M22&gt;10),'[1]Pricing Schedule'!$J$113,
IF(AND(I22=110000,R22&gt;168.2,R22&lt;=336.2,M22&lt;=10),('[1]Pricing Schedule'!$J$105),
IF(AND(I22=110000,R22&gt;168.2,R22&lt;=336.2,M22&gt;10),('[1]Pricing Schedule'!$J$113),
IF(AND(I22=110000,R22&gt;336.4,R22&lt;=504.6,M22&lt;=10),('[1]Pricing Schedule'!$J$105),
IF(AND(I22=110000,R22&gt;336.4,R22&lt;=504.6,M22&gt;10),('[1]Pricing Schedule'!$J$113),
IF(AND(I22=110000,R22&gt;504.6,R22&lt;=672.8,M22&lt;=10),('[1]Pricing Schedule'!$J$105),
IF(AND(I22=110000,R22&gt;504.6,R22&lt;=672.8,M22&gt;10),('[1]Pricing Schedule'!$J$113),
IF(AND(I22=110000,R22&gt;672.8,R22&lt;=841,M22&lt;=10),('[1]Pricing Schedule'!$J$105),
IF(AND(I22=110000,R22&gt;672.8,R22&lt;=841,M22&gt;10),('[1]Pricing Schedule'!$J$113),
IF(AND(I22=110000,R22&gt;1682,R22&lt;=1850.2,M22&lt;=10),('[1]Pricing Schedule'!$J$105),
IF(AND(I22=110000,R22&gt;1682,R22&lt;=1850.2,M22&gt;10),('[1]Pricing Schedule'!$J$113),
IF(AND(I22=110000,R22&gt;2018.4,R22&lt;=2186.6,M22&lt;=10),('[1]Pricing Schedule'!$J$105),
IF(AND(I22=110000,R22&gt;2018.4,R22&lt;=2186.6,M22&gt;10),('[1]Pricing Schedule'!$J$113),999999999)))))))))))))))))))))))))))))))))))))))</f>
        <v>1</v>
      </c>
      <c r="U22" s="40">
        <f t="shared" si="4"/>
        <v>463171.0144927536</v>
      </c>
      <c r="V22" s="41">
        <f t="shared" si="5"/>
        <v>2.1590297508041605</v>
      </c>
      <c r="Y22" s="23">
        <v>161</v>
      </c>
      <c r="Z22" s="23">
        <v>636</v>
      </c>
      <c r="AR22" s="35"/>
    </row>
    <row r="23" spans="1:46">
      <c r="A23" s="23">
        <v>22</v>
      </c>
      <c r="B23" s="23">
        <v>22</v>
      </c>
      <c r="C23" s="23" t="s">
        <v>175</v>
      </c>
      <c r="D23" s="23" t="s">
        <v>141</v>
      </c>
      <c r="E23" s="23" t="s">
        <v>141</v>
      </c>
      <c r="F23" s="23" t="s">
        <v>176</v>
      </c>
      <c r="G23" s="23" t="s">
        <v>177</v>
      </c>
      <c r="H23" s="23" t="s">
        <v>113</v>
      </c>
      <c r="I23" s="13">
        <v>38000</v>
      </c>
      <c r="J23" s="13">
        <v>38000</v>
      </c>
      <c r="K23" s="13">
        <v>20000</v>
      </c>
      <c r="L23" s="24">
        <v>7.06</v>
      </c>
      <c r="M23" s="37">
        <f t="shared" si="0"/>
        <v>8</v>
      </c>
      <c r="N23" s="24">
        <v>0.32500000000000001</v>
      </c>
      <c r="O23" s="13">
        <v>1</v>
      </c>
      <c r="P23" s="36">
        <f t="shared" si="1"/>
        <v>0.32500000000000001</v>
      </c>
      <c r="Q23" s="38">
        <f t="shared" si="2"/>
        <v>3.45</v>
      </c>
      <c r="R23" s="37">
        <f t="shared" si="3"/>
        <v>3.45</v>
      </c>
      <c r="S23" s="39">
        <f>IF(AND(I23=38000,R23&lt;=4.5,M23&gt;8),'[1]Pricing Schedule'!$F$8+('[1]Pricing Schedule'!$F$9*M23),
IF(AND(I23=38000,R23&lt;=4.5,M23&lt;=8),'[1]Pricing Schedule'!$F$34+('[1]Pricing Schedule'!$F$36*M23),
IF(AND(I23=38000,R23&gt;4.5,R23&lt;=9,M23&gt;8),'[1]Pricing Schedule'!$F$17+('[1]Pricing Schedule'!$F$18*M23),
IF(AND(I23=38000,R23&gt;4.5,R23&lt;=9,M23&lt;=8),'[1]Pricing Schedule'!$F$34+('[1]Pricing Schedule'!$F$36*M23),
IF(AND(I23=38000,R23&gt;9,R23&lt;=12.8,M23&gt;8),'[1]Pricing Schedule'!$F$26+('[1]Pricing Schedule'!$F$27*M23),
IF(AND(I23=38000,R23&gt;9,R23&lt;=12.8,M23&lt;=8),'[1]Pricing Schedule'!$F$34+('[1]Pricing Schedule'!$F$36*M23),
IF(AND(I23=38000,R23&gt;12.8,R23&lt;=22.8),'[1]Pricing Schedule'!$F$34+('[1]Pricing Schedule'!$F$36*M23),
IF(AND(I23=38000,R23&gt;22.8,R23&lt;=30.2),'[1]Pricing Schedule'!$F$43+('[1]Pricing Schedule'!$F$45*M23),
IF(AND(I23=38000,R23&gt;30.2,R23&lt;=45.9),'[1]Pricing Schedule'!$F$52+('[1]Pricing Schedule'!$F$54*M23),
IF(AND(I23=38000,R23&gt;45.9,R23&lt;=123.4),'[1]Pricing Schedule'!$F$96+('[1]Pricing Schedule'!$F$97*M23),
IF(AND(I23=38000,R23&gt;123.4,R23&lt;=168.2,M23&lt;=10),'[1]Pricing Schedule'!$F$103+('[1]Pricing Schedule'!$F$105*M23),
IF(AND(I23=38000,R23&gt;123.4,R23&lt;=168.2,M23&gt;10),'[1]Pricing Schedule'!$F$111+('[1]Pricing Schedule'!$F$113*M23),
IF(AND(I23=38000,R23&gt;157.4,R23&lt;=336.4,M23&lt;=10),('[1]Pricing Schedule'!$F$103+('[1]Pricing Schedule'!$F$105*M23))*2,
IF(AND(I23=38000,R23&gt;157.4,R23&lt;=336.4,M23&gt;10),('[1]Pricing Schedule'!$F$111+('[1]Pricing Schedule'!$F$113*M23))*2,
IF(AND(I23=38000,R23&gt;314.8,R23&lt;=504.6,M23&lt;=10),('[1]Pricing Schedule'!$F$103+('[1]Pricing Schedule'!$F$105*M23))*3,
IF(AND(I23=38000,R23&gt;314.8,R23&lt;=504.6,M23&gt;10),('[1]Pricing Schedule'!$F$111+('[1]Pricing Schedule'!$F$113*M23))*3,
IF(AND(I23=38000,R23&gt;472.2,R23&lt;=672.8,M23&lt;=10),('[1]Pricing Schedule'!$F$103+('[1]Pricing Schedule'!$F$105*M23))*4,
IF(AND(I23=38000,R23&gt;472.2,R23&lt;=672.8,M23&gt;10),('[1]Pricing Schedule'!$F$111+('[1]Pricing Schedule'!$F$113*M23))*4,
IF(AND(I23=110000,R23&lt;=12.8,M23&gt;2),'[1]Pricing Schedule'!$F$62+('[1]Pricing Schedule'!$F$63*M23),
IF(AND(I23=110000,R23&lt;=12.8,M23&lt;=2),'[1]Pricing Schedule'!$F$96+('[1]Pricing Schedule'!$F$97*M23),
IF(AND(I23=110000,R23&gt;12.8,R23&lt;=22.8,M23&gt;3),'[1]Pricing Schedule'!$F$71+('[1]Pricing Schedule'!$F$72*M23),
IF(AND(I23=110000,R23&gt;12.8,R23&lt;=22.8,M23&lt;=3),'[1]Pricing Schedule'!$F$96+('[1]Pricing Schedule'!$F$97*M23),
IF(AND(I23=110000,R23&gt;22.8,R23&lt;=30.2),'[1]Pricing Schedule'!$F$80+('[1]Pricing Schedule'!$F$81*M23),
IF(AND(I23=110000,R23&gt;30.2,R23&lt;=45.9),'[1]Pricing Schedule'!$F$89+('[1]Pricing Schedule'!$F$90*M23),
IF(AND(I23=110000,R23&gt;45.9,R23&lt;=123.4),'[1]Pricing Schedule'!$F$96+('[1]Pricing Schedule'!$F$97*M23),
IF(AND(I23=110000,R23&gt;123.4,R23&lt;=168.2,M23&lt;=10),'[1]Pricing Schedule'!$F$103+('[1]Pricing Schedule'!$F$105*M23),
IF(AND(I23=110000,R23&gt;123.4,R23&lt;=168.2,M23&gt;10),'[1]Pricing Schedule'!$F$111+('[1]Pricing Schedule'!$F$113*M23),
IF(AND(I23=110000,R23&gt;168.2,R23&lt;=336.4,M23&lt;=10),('[1]Pricing Schedule'!$F$103+('[1]Pricing Schedule'!$F$105*M23))*2,
IF(AND(I23=110000,R23&gt;168.2,R23&lt;=336.4,M23&gt;10),('[1]Pricing Schedule'!$F$111+('[1]Pricing Schedule'!$F$113*M23))*2,
IF(AND(I23=110000,R23&gt;336.4,R23&lt;=504.6,M23&lt;=10),('[1]Pricing Schedule'!$F$103+('[1]Pricing Schedule'!$F$105*M23))*3,
IF(AND(I23=110000,R23&gt;336.4,R23&lt;=504.6,M23&gt;10),('[1]Pricing Schedule'!$F$111+('[1]Pricing Schedule'!$F$113*M23))*3,
IF(AND(I23=110000,R23&gt;504.6,R23&lt;=672.8,M23&lt;=10),('[1]Pricing Schedule'!$F$103+('[1]Pricing Schedule'!$F$105*M23))*4,
IF(AND(I23=110000,R23&gt;504.6,R23&lt;=672.8,M23&gt;10),('[1]Pricing Schedule'!$F$111+('[1]Pricing Schedule'!$F$113*M23))*4,
IF(AND(I23=110000,R23&gt;672.8,R23&lt;=841,M23&lt;=10),('[1]Pricing Schedule'!$F$103+('[1]Pricing Schedule'!$F$105*M23))*5,
IF(AND(I23=110000,R23&gt;672.8,R23&lt;=841,M23&gt;10),('[1]Pricing Schedule'!$F$111+('[1]Pricing Schedule'!$F$113*M23))*5,
IF(AND(I23=110000,R23&gt;672.8,R23&lt;=841,M23&lt;=10),('[1]Pricing Schedule'!$F$103+('[1]Pricing Schedule'!$F$105*M23))*5,
IF(AND(I23=110000,R23&gt;672.8,R23&lt;=841,M23&gt;10),('[1]Pricing Schedule'!$F$111+('[1]Pricing Schedule'!$F$113*M23))*5,
IF(AND(I23=110000,R23&gt;1345.6,R23&lt;=1513.8,M23&lt;=10),('[1]Pricing Schedule'!$F$103+('[1]Pricing Schedule'!$F$105*M23))*9,
IF(AND(I23=110000,R23&gt;1345.6,R23&lt;=1513.8,M23&gt;10),('[1]Pricing Schedule'!$F$111+('[1]Pricing Schedule'!$F$113*M23))*9,
9999999999)))))))))))))))))))))))))))))))))))))))</f>
        <v>909950</v>
      </c>
      <c r="T23" s="21">
        <f>IF(AND(I23=38000,R23&lt;=4.5,M23&gt;8),'[1]Pricing Schedule'!$J$9,
IF(AND(I23=38000,R23&lt;=4.5,M23&lt;=8),'[1]Pricing Schedule'!$J$36,
IF(AND(I23=38000,R23&gt;4.5,R23&lt;=9,M23&gt;8),'[1]Pricing Schedule'!$J$18,
IF(AND(I23=38000,R23&gt;4.5,R23&lt;=9,M23&lt;=8),'[1]Pricing Schedule'!$J$36,
IF(AND(I23=38000,R23&gt;9,R23&lt;=12.8,M23&gt;8),'[1]Pricing Schedule'!$J$27,
IF(AND(I23=38000,R23&gt;9,R23&lt;=12.8,M23&lt;=8),'[1]Pricing Schedule'!$J$36,
IF(AND(I23=38000,R23&gt;12.8,R23&lt;=22.8),'[1]Pricing Schedule'!$J$36,
IF(AND(I23=38000,R23&gt;22.8,R23&lt;=30.2),'[1]Pricing Schedule'!$J$45,
IF(AND(I23=38000,R23&gt;30.2,R23&lt;=45.9),'[1]Pricing Schedule'!$J$54,
IF(AND(I23=38000,R23&gt;45.9,R23&lt;=123.4),'[1]Pricing Schedule'!$J$97,
IF(AND(I23=38000,R23&gt;123.4,R23&lt;=168.2,M23&lt;=10),'[1]Pricing Schedule'!$J$105,
IF(AND(I23=38000,R23&gt;123.4,R23&lt;=168.2,M23&gt;10),'[1]Pricing Schedule'!$J$113,
IF(AND(I23=38000,R23&gt;168.2,R23&lt;=336.4,M23&lt;=10),('[1]Pricing Schedule'!$J$105),
IF(AND(I23=38000,R23&gt;168.2,R23&lt;=336.4,M23&gt;10),('[1]Pricing Schedule'!$J$113),
IF(AND(I23=38000,R23&gt;336.4,R23&lt;=504.6,M23&lt;=10),('[1]Pricing Schedule'!$J$105),
IF(AND(I23=38000,R23&gt;336.4,R23&lt;=504.6,M23&gt;10),('[1]Pricing Schedule'!$J$113),
IF(AND(I23=38000,R23&gt;504.6,R23&lt;=672.8,M23&lt;=10),('[1]Pricing Schedule'!$J$105),
IF(AND(I23=38000,R23&gt;504.6,R23&lt;=672.8,M23&gt;10),('[1]Pricing Schedule'!$J$113),
IF(AND(I23=110000,R23&lt;=12.8,M23&gt;2),'[1]Pricing Schedule'!$J$63,
IF(AND(I23=110000,R23&lt;=12.8,M23&lt;=2),'[1]Pricing Schedule'!$J$97,
IF(AND(I23=110000,R23&gt;12.8,R23&lt;=22.8,M23&gt;3),'[1]Pricing Schedule'!$J$72,
IF(AND(I23=110000,R23&gt;12.8,R23&lt;=22.8,M23&lt;=3),'[1]Pricing Schedule'!$J$97,
IF(AND(I23=110000,R23&gt;22.8,R23&lt;=30.2),'[1]Pricing Schedule'!$J$81,
IF(AND(I23=110000,R23&gt;30.2,R23&lt;=45.9),'[1]Pricing Schedule'!$J$90,
IF(AND(I23=110000,R23&gt;45.9,R23&lt;=123.4),'[1]Pricing Schedule'!$J$97,
IF(AND(I23=110000,R23&gt;123.4,R23&lt;=168.2,M23&lt;=10),'[1]Pricing Schedule'!$J$105,
IF(AND(I23=110000,R23&gt;123.4,R23&lt;=168.2,M23&gt;10),'[1]Pricing Schedule'!$J$113,
IF(AND(I23=110000,R23&gt;168.2,R23&lt;=336.2,M23&lt;=10),('[1]Pricing Schedule'!$J$105),
IF(AND(I23=110000,R23&gt;168.2,R23&lt;=336.2,M23&gt;10),('[1]Pricing Schedule'!$J$113),
IF(AND(I23=110000,R23&gt;336.4,R23&lt;=504.6,M23&lt;=10),('[1]Pricing Schedule'!$J$105),
IF(AND(I23=110000,R23&gt;336.4,R23&lt;=504.6,M23&gt;10),('[1]Pricing Schedule'!$J$113),
IF(AND(I23=110000,R23&gt;504.6,R23&lt;=672.8,M23&lt;=10),('[1]Pricing Schedule'!$J$105),
IF(AND(I23=110000,R23&gt;504.6,R23&lt;=672.8,M23&gt;10),('[1]Pricing Schedule'!$J$113),
IF(AND(I23=110000,R23&gt;672.8,R23&lt;=841,M23&lt;=10),('[1]Pricing Schedule'!$J$105),
IF(AND(I23=110000,R23&gt;672.8,R23&lt;=841,M23&gt;10),('[1]Pricing Schedule'!$J$113),
IF(AND(I23=110000,R23&gt;1682,R23&lt;=1850.2,M23&lt;=10),('[1]Pricing Schedule'!$J$105),
IF(AND(I23=110000,R23&gt;1682,R23&lt;=1850.2,M23&gt;10),('[1]Pricing Schedule'!$J$113),
IF(AND(I23=110000,R23&gt;2018.4,R23&lt;=2186.6,M23&lt;=10),('[1]Pricing Schedule'!$J$105),
IF(AND(I23=110000,R23&gt;2018.4,R23&lt;=2186.6,M23&gt;10),('[1]Pricing Schedule'!$J$113),999999999)))))))))))))))))))))))))))))))))))))))</f>
        <v>4</v>
      </c>
      <c r="U23" s="40">
        <f t="shared" si="4"/>
        <v>263753.62318840576</v>
      </c>
      <c r="V23" s="41">
        <f t="shared" si="5"/>
        <v>3.7914171108302654</v>
      </c>
      <c r="Y23" s="23">
        <v>637</v>
      </c>
      <c r="Z23" s="23">
        <v>209</v>
      </c>
      <c r="AR23" s="35"/>
    </row>
    <row r="24" spans="1:46">
      <c r="A24" s="23">
        <v>23</v>
      </c>
      <c r="B24" s="23">
        <v>23</v>
      </c>
      <c r="C24" s="23" t="s">
        <v>178</v>
      </c>
      <c r="D24" s="23" t="s">
        <v>121</v>
      </c>
      <c r="E24" s="23" t="s">
        <v>121</v>
      </c>
      <c r="F24" s="23" t="s">
        <v>165</v>
      </c>
      <c r="G24" s="23" t="s">
        <v>166</v>
      </c>
      <c r="H24" s="23" t="s">
        <v>113</v>
      </c>
      <c r="I24" s="13">
        <v>38000</v>
      </c>
      <c r="J24" s="23" t="s">
        <v>119</v>
      </c>
      <c r="K24" s="13">
        <v>38000</v>
      </c>
      <c r="L24" s="24">
        <v>4.8760000000000003</v>
      </c>
      <c r="M24" s="37">
        <f t="shared" si="0"/>
        <v>5</v>
      </c>
      <c r="N24" s="24">
        <v>0.61399999999999999</v>
      </c>
      <c r="O24" s="13">
        <v>1</v>
      </c>
      <c r="P24" s="36">
        <f t="shared" si="1"/>
        <v>0.46050000000000002</v>
      </c>
      <c r="Q24" s="38">
        <f t="shared" si="2"/>
        <v>3.45</v>
      </c>
      <c r="R24" s="37">
        <f t="shared" si="3"/>
        <v>3.45</v>
      </c>
      <c r="S24" s="39">
        <f>IF(AND(I24=38000,R24&lt;=4.5,M24&gt;8),'[1]Pricing Schedule'!$F$8+('[1]Pricing Schedule'!$F$9*M24),
IF(AND(I24=38000,R24&lt;=4.5,M24&lt;=8),'[1]Pricing Schedule'!$F$34+('[1]Pricing Schedule'!$F$36*M24),
IF(AND(I24=38000,R24&gt;4.5,R24&lt;=9,M24&gt;8),'[1]Pricing Schedule'!$F$17+('[1]Pricing Schedule'!$F$18*M24),
IF(AND(I24=38000,R24&gt;4.5,R24&lt;=9,M24&lt;=8),'[1]Pricing Schedule'!$F$34+('[1]Pricing Schedule'!$F$36*M24),
IF(AND(I24=38000,R24&gt;9,R24&lt;=12.8,M24&gt;8),'[1]Pricing Schedule'!$F$26+('[1]Pricing Schedule'!$F$27*M24),
IF(AND(I24=38000,R24&gt;9,R24&lt;=12.8,M24&lt;=8),'[1]Pricing Schedule'!$F$34+('[1]Pricing Schedule'!$F$36*M24),
IF(AND(I24=38000,R24&gt;12.8,R24&lt;=22.8),'[1]Pricing Schedule'!$F$34+('[1]Pricing Schedule'!$F$36*M24),
IF(AND(I24=38000,R24&gt;22.8,R24&lt;=30.2),'[1]Pricing Schedule'!$F$43+('[1]Pricing Schedule'!$F$45*M24),
IF(AND(I24=38000,R24&gt;30.2,R24&lt;=45.9),'[1]Pricing Schedule'!$F$52+('[1]Pricing Schedule'!$F$54*M24),
IF(AND(I24=38000,R24&gt;45.9,R24&lt;=123.4),'[1]Pricing Schedule'!$F$96+('[1]Pricing Schedule'!$F$97*M24),
IF(AND(I24=38000,R24&gt;123.4,R24&lt;=168.2,M24&lt;=10),'[1]Pricing Schedule'!$F$103+('[1]Pricing Schedule'!$F$105*M24),
IF(AND(I24=38000,R24&gt;123.4,R24&lt;=168.2,M24&gt;10),'[1]Pricing Schedule'!$F$111+('[1]Pricing Schedule'!$F$113*M24),
IF(AND(I24=38000,R24&gt;157.4,R24&lt;=336.4,M24&lt;=10),('[1]Pricing Schedule'!$F$103+('[1]Pricing Schedule'!$F$105*M24))*2,
IF(AND(I24=38000,R24&gt;157.4,R24&lt;=336.4,M24&gt;10),('[1]Pricing Schedule'!$F$111+('[1]Pricing Schedule'!$F$113*M24))*2,
IF(AND(I24=38000,R24&gt;314.8,R24&lt;=504.6,M24&lt;=10),('[1]Pricing Schedule'!$F$103+('[1]Pricing Schedule'!$F$105*M24))*3,
IF(AND(I24=38000,R24&gt;314.8,R24&lt;=504.6,M24&gt;10),('[1]Pricing Schedule'!$F$111+('[1]Pricing Schedule'!$F$113*M24))*3,
IF(AND(I24=38000,R24&gt;472.2,R24&lt;=672.8,M24&lt;=10),('[1]Pricing Schedule'!$F$103+('[1]Pricing Schedule'!$F$105*M24))*4,
IF(AND(I24=38000,R24&gt;472.2,R24&lt;=672.8,M24&gt;10),('[1]Pricing Schedule'!$F$111+('[1]Pricing Schedule'!$F$113*M24))*4,
IF(AND(I24=110000,R24&lt;=12.8,M24&gt;2),'[1]Pricing Schedule'!$F$62+('[1]Pricing Schedule'!$F$63*M24),
IF(AND(I24=110000,R24&lt;=12.8,M24&lt;=2),'[1]Pricing Schedule'!$F$96+('[1]Pricing Schedule'!$F$97*M24),
IF(AND(I24=110000,R24&gt;12.8,R24&lt;=22.8,M24&gt;3),'[1]Pricing Schedule'!$F$71+('[1]Pricing Schedule'!$F$72*M24),
IF(AND(I24=110000,R24&gt;12.8,R24&lt;=22.8,M24&lt;=3),'[1]Pricing Schedule'!$F$96+('[1]Pricing Schedule'!$F$97*M24),
IF(AND(I24=110000,R24&gt;22.8,R24&lt;=30.2),'[1]Pricing Schedule'!$F$80+('[1]Pricing Schedule'!$F$81*M24),
IF(AND(I24=110000,R24&gt;30.2,R24&lt;=45.9),'[1]Pricing Schedule'!$F$89+('[1]Pricing Schedule'!$F$90*M24),
IF(AND(I24=110000,R24&gt;45.9,R24&lt;=123.4),'[1]Pricing Schedule'!$F$96+('[1]Pricing Schedule'!$F$97*M24),
IF(AND(I24=110000,R24&gt;123.4,R24&lt;=168.2,M24&lt;=10),'[1]Pricing Schedule'!$F$103+('[1]Pricing Schedule'!$F$105*M24),
IF(AND(I24=110000,R24&gt;123.4,R24&lt;=168.2,M24&gt;10),'[1]Pricing Schedule'!$F$111+('[1]Pricing Schedule'!$F$113*M24),
IF(AND(I24=110000,R24&gt;168.2,R24&lt;=336.4,M24&lt;=10),('[1]Pricing Schedule'!$F$103+('[1]Pricing Schedule'!$F$105*M24))*2,
IF(AND(I24=110000,R24&gt;168.2,R24&lt;=336.4,M24&gt;10),('[1]Pricing Schedule'!$F$111+('[1]Pricing Schedule'!$F$113*M24))*2,
IF(AND(I24=110000,R24&gt;336.4,R24&lt;=504.6,M24&lt;=10),('[1]Pricing Schedule'!$F$103+('[1]Pricing Schedule'!$F$105*M24))*3,
IF(AND(I24=110000,R24&gt;336.4,R24&lt;=504.6,M24&gt;10),('[1]Pricing Schedule'!$F$111+('[1]Pricing Schedule'!$F$113*M24))*3,
IF(AND(I24=110000,R24&gt;504.6,R24&lt;=672.8,M24&lt;=10),('[1]Pricing Schedule'!$F$103+('[1]Pricing Schedule'!$F$105*M24))*4,
IF(AND(I24=110000,R24&gt;504.6,R24&lt;=672.8,M24&gt;10),('[1]Pricing Schedule'!$F$111+('[1]Pricing Schedule'!$F$113*M24))*4,
IF(AND(I24=110000,R24&gt;672.8,R24&lt;=841,M24&lt;=10),('[1]Pricing Schedule'!$F$103+('[1]Pricing Schedule'!$F$105*M24))*5,
IF(AND(I24=110000,R24&gt;672.8,R24&lt;=841,M24&gt;10),('[1]Pricing Schedule'!$F$111+('[1]Pricing Schedule'!$F$113*M24))*5,
IF(AND(I24=110000,R24&gt;672.8,R24&lt;=841,M24&lt;=10),('[1]Pricing Schedule'!$F$103+('[1]Pricing Schedule'!$F$105*M24))*5,
IF(AND(I24=110000,R24&gt;672.8,R24&lt;=841,M24&gt;10),('[1]Pricing Schedule'!$F$111+('[1]Pricing Schedule'!$F$113*M24))*5,
IF(AND(I24=110000,R24&gt;1345.6,R24&lt;=1513.8,M24&lt;=10),('[1]Pricing Schedule'!$F$103+('[1]Pricing Schedule'!$F$105*M24))*9,
IF(AND(I24=110000,R24&gt;1345.6,R24&lt;=1513.8,M24&gt;10),('[1]Pricing Schedule'!$F$111+('[1]Pricing Schedule'!$F$113*M24))*9,
9999999999)))))))))))))))))))))))))))))))))))))))</f>
        <v>699140</v>
      </c>
      <c r="T24" s="21">
        <f>IF(AND(I24=38000,R24&lt;=4.5,M24&gt;8),'[1]Pricing Schedule'!$J$9,
IF(AND(I24=38000,R24&lt;=4.5,M24&lt;=8),'[1]Pricing Schedule'!$J$36,
IF(AND(I24=38000,R24&gt;4.5,R24&lt;=9,M24&gt;8),'[1]Pricing Schedule'!$J$18,
IF(AND(I24=38000,R24&gt;4.5,R24&lt;=9,M24&lt;=8),'[1]Pricing Schedule'!$J$36,
IF(AND(I24=38000,R24&gt;9,R24&lt;=12.8,M24&gt;8),'[1]Pricing Schedule'!$J$27,
IF(AND(I24=38000,R24&gt;9,R24&lt;=12.8,M24&lt;=8),'[1]Pricing Schedule'!$J$36,
IF(AND(I24=38000,R24&gt;12.8,R24&lt;=22.8),'[1]Pricing Schedule'!$J$36,
IF(AND(I24=38000,R24&gt;22.8,R24&lt;=30.2),'[1]Pricing Schedule'!$J$45,
IF(AND(I24=38000,R24&gt;30.2,R24&lt;=45.9),'[1]Pricing Schedule'!$J$54,
IF(AND(I24=38000,R24&gt;45.9,R24&lt;=123.4),'[1]Pricing Schedule'!$J$97,
IF(AND(I24=38000,R24&gt;123.4,R24&lt;=168.2,M24&lt;=10),'[1]Pricing Schedule'!$J$105,
IF(AND(I24=38000,R24&gt;123.4,R24&lt;=168.2,M24&gt;10),'[1]Pricing Schedule'!$J$113,
IF(AND(I24=38000,R24&gt;168.2,R24&lt;=336.4,M24&lt;=10),('[1]Pricing Schedule'!$J$105),
IF(AND(I24=38000,R24&gt;168.2,R24&lt;=336.4,M24&gt;10),('[1]Pricing Schedule'!$J$113),
IF(AND(I24=38000,R24&gt;336.4,R24&lt;=504.6,M24&lt;=10),('[1]Pricing Schedule'!$J$105),
IF(AND(I24=38000,R24&gt;336.4,R24&lt;=504.6,M24&gt;10),('[1]Pricing Schedule'!$J$113),
IF(AND(I24=38000,R24&gt;504.6,R24&lt;=672.8,M24&lt;=10),('[1]Pricing Schedule'!$J$105),
IF(AND(I24=38000,R24&gt;504.6,R24&lt;=672.8,M24&gt;10),('[1]Pricing Schedule'!$J$113),
IF(AND(I24=110000,R24&lt;=12.8,M24&gt;2),'[1]Pricing Schedule'!$J$63,
IF(AND(I24=110000,R24&lt;=12.8,M24&lt;=2),'[1]Pricing Schedule'!$J$97,
IF(AND(I24=110000,R24&gt;12.8,R24&lt;=22.8,M24&gt;3),'[1]Pricing Schedule'!$J$72,
IF(AND(I24=110000,R24&gt;12.8,R24&lt;=22.8,M24&lt;=3),'[1]Pricing Schedule'!$J$97,
IF(AND(I24=110000,R24&gt;22.8,R24&lt;=30.2),'[1]Pricing Schedule'!$J$81,
IF(AND(I24=110000,R24&gt;30.2,R24&lt;=45.9),'[1]Pricing Schedule'!$J$90,
IF(AND(I24=110000,R24&gt;45.9,R24&lt;=123.4),'[1]Pricing Schedule'!$J$97,
IF(AND(I24=110000,R24&gt;123.4,R24&lt;=168.2,M24&lt;=10),'[1]Pricing Schedule'!$J$105,
IF(AND(I24=110000,R24&gt;123.4,R24&lt;=168.2,M24&gt;10),'[1]Pricing Schedule'!$J$113,
IF(AND(I24=110000,R24&gt;168.2,R24&lt;=336.2,M24&lt;=10),('[1]Pricing Schedule'!$J$105),
IF(AND(I24=110000,R24&gt;168.2,R24&lt;=336.2,M24&gt;10),('[1]Pricing Schedule'!$J$113),
IF(AND(I24=110000,R24&gt;336.4,R24&lt;=504.6,M24&lt;=10),('[1]Pricing Schedule'!$J$105),
IF(AND(I24=110000,R24&gt;336.4,R24&lt;=504.6,M24&gt;10),('[1]Pricing Schedule'!$J$113),
IF(AND(I24=110000,R24&gt;504.6,R24&lt;=672.8,M24&lt;=10),('[1]Pricing Schedule'!$J$105),
IF(AND(I24=110000,R24&gt;504.6,R24&lt;=672.8,M24&gt;10),('[1]Pricing Schedule'!$J$113),
IF(AND(I24=110000,R24&gt;672.8,R24&lt;=841,M24&lt;=10),('[1]Pricing Schedule'!$J$105),
IF(AND(I24=110000,R24&gt;672.8,R24&lt;=841,M24&gt;10),('[1]Pricing Schedule'!$J$113),
IF(AND(I24=110000,R24&gt;1682,R24&lt;=1850.2,M24&lt;=10),('[1]Pricing Schedule'!$J$105),
IF(AND(I24=110000,R24&gt;1682,R24&lt;=1850.2,M24&gt;10),('[1]Pricing Schedule'!$J$113),
IF(AND(I24=110000,R24&gt;2018.4,R24&lt;=2186.6,M24&lt;=10),('[1]Pricing Schedule'!$J$105),
IF(AND(I24=110000,R24&gt;2018.4,R24&lt;=2186.6,M24&gt;10),('[1]Pricing Schedule'!$J$113),999999999)))))))))))))))))))))))))))))))))))))))</f>
        <v>4</v>
      </c>
      <c r="U24" s="40">
        <f t="shared" si="4"/>
        <v>202649.27536231882</v>
      </c>
      <c r="V24" s="41">
        <f t="shared" si="5"/>
        <v>4.9346339788883489</v>
      </c>
      <c r="Y24" s="23">
        <v>468</v>
      </c>
      <c r="Z24" s="23">
        <v>117</v>
      </c>
      <c r="AR24" s="35"/>
    </row>
    <row r="25" spans="1:46">
      <c r="A25" s="23">
        <v>24</v>
      </c>
      <c r="B25" s="23">
        <v>24</v>
      </c>
      <c r="C25" s="23" t="s">
        <v>179</v>
      </c>
      <c r="D25" s="23" t="s">
        <v>121</v>
      </c>
      <c r="E25" s="23" t="s">
        <v>121</v>
      </c>
      <c r="F25" s="23" t="s">
        <v>180</v>
      </c>
      <c r="G25" s="23" t="s">
        <v>181</v>
      </c>
      <c r="H25" s="23" t="s">
        <v>133</v>
      </c>
      <c r="I25" s="13">
        <v>110000</v>
      </c>
      <c r="J25" s="13">
        <v>33000</v>
      </c>
      <c r="K25" s="13">
        <v>110000</v>
      </c>
      <c r="L25" s="24">
        <v>12.664</v>
      </c>
      <c r="M25" s="37">
        <f t="shared" si="0"/>
        <v>13</v>
      </c>
      <c r="N25" s="24">
        <v>0.20899999999999999</v>
      </c>
      <c r="O25" s="13">
        <v>1</v>
      </c>
      <c r="P25" s="36">
        <f t="shared" si="1"/>
        <v>0.20899999999999999</v>
      </c>
      <c r="Q25" s="38">
        <f t="shared" si="2"/>
        <v>3.45</v>
      </c>
      <c r="R25" s="37">
        <f t="shared" si="3"/>
        <v>3.45</v>
      </c>
      <c r="S25" s="39">
        <f>IF(AND(I25=38000,R25&lt;=4.5,M25&gt;8),'[1]Pricing Schedule'!$F$8+('[1]Pricing Schedule'!$F$9*M25),
IF(AND(I25=38000,R25&lt;=4.5,M25&lt;=8),'[1]Pricing Schedule'!$F$34+('[1]Pricing Schedule'!$F$36*M25),
IF(AND(I25=38000,R25&gt;4.5,R25&lt;=9,M25&gt;8),'[1]Pricing Schedule'!$F$17+('[1]Pricing Schedule'!$F$18*M25),
IF(AND(I25=38000,R25&gt;4.5,R25&lt;=9,M25&lt;=8),'[1]Pricing Schedule'!$F$34+('[1]Pricing Schedule'!$F$36*M25),
IF(AND(I25=38000,R25&gt;9,R25&lt;=12.8,M25&gt;8),'[1]Pricing Schedule'!$F$26+('[1]Pricing Schedule'!$F$27*M25),
IF(AND(I25=38000,R25&gt;9,R25&lt;=12.8,M25&lt;=8),'[1]Pricing Schedule'!$F$34+('[1]Pricing Schedule'!$F$36*M25),
IF(AND(I25=38000,R25&gt;12.8,R25&lt;=22.8),'[1]Pricing Schedule'!$F$34+('[1]Pricing Schedule'!$F$36*M25),
IF(AND(I25=38000,R25&gt;22.8,R25&lt;=30.2),'[1]Pricing Schedule'!$F$43+('[1]Pricing Schedule'!$F$45*M25),
IF(AND(I25=38000,R25&gt;30.2,R25&lt;=45.9),'[1]Pricing Schedule'!$F$52+('[1]Pricing Schedule'!$F$54*M25),
IF(AND(I25=38000,R25&gt;45.9,R25&lt;=123.4),'[1]Pricing Schedule'!$F$96+('[1]Pricing Schedule'!$F$97*M25),
IF(AND(I25=38000,R25&gt;123.4,R25&lt;=168.2,M25&lt;=10),'[1]Pricing Schedule'!$F$103+('[1]Pricing Schedule'!$F$105*M25),
IF(AND(I25=38000,R25&gt;123.4,R25&lt;=168.2,M25&gt;10),'[1]Pricing Schedule'!$F$111+('[1]Pricing Schedule'!$F$113*M25),
IF(AND(I25=38000,R25&gt;157.4,R25&lt;=336.4,M25&lt;=10),('[1]Pricing Schedule'!$F$103+('[1]Pricing Schedule'!$F$105*M25))*2,
IF(AND(I25=38000,R25&gt;157.4,R25&lt;=336.4,M25&gt;10),('[1]Pricing Schedule'!$F$111+('[1]Pricing Schedule'!$F$113*M25))*2,
IF(AND(I25=38000,R25&gt;314.8,R25&lt;=504.6,M25&lt;=10),('[1]Pricing Schedule'!$F$103+('[1]Pricing Schedule'!$F$105*M25))*3,
IF(AND(I25=38000,R25&gt;314.8,R25&lt;=504.6,M25&gt;10),('[1]Pricing Schedule'!$F$111+('[1]Pricing Schedule'!$F$113*M25))*3,
IF(AND(I25=38000,R25&gt;472.2,R25&lt;=672.8,M25&lt;=10),('[1]Pricing Schedule'!$F$103+('[1]Pricing Schedule'!$F$105*M25))*4,
IF(AND(I25=38000,R25&gt;472.2,R25&lt;=672.8,M25&gt;10),('[1]Pricing Schedule'!$F$111+('[1]Pricing Schedule'!$F$113*M25))*4,
IF(AND(I25=110000,R25&lt;=12.8,M25&gt;2),'[1]Pricing Schedule'!$F$62+('[1]Pricing Schedule'!$F$63*M25),
IF(AND(I25=110000,R25&lt;=12.8,M25&lt;=2),'[1]Pricing Schedule'!$F$96+('[1]Pricing Schedule'!$F$97*M25),
IF(AND(I25=110000,R25&gt;12.8,R25&lt;=22.8,M25&gt;3),'[1]Pricing Schedule'!$F$71+('[1]Pricing Schedule'!$F$72*M25),
IF(AND(I25=110000,R25&gt;12.8,R25&lt;=22.8,M25&lt;=3),'[1]Pricing Schedule'!$F$96+('[1]Pricing Schedule'!$F$97*M25),
IF(AND(I25=110000,R25&gt;22.8,R25&lt;=30.2),'[1]Pricing Schedule'!$F$80+('[1]Pricing Schedule'!$F$81*M25),
IF(AND(I25=110000,R25&gt;30.2,R25&lt;=45.9),'[1]Pricing Schedule'!$F$89+('[1]Pricing Schedule'!$F$90*M25),
IF(AND(I25=110000,R25&gt;45.9,R25&lt;=123.4),'[1]Pricing Schedule'!$F$96+('[1]Pricing Schedule'!$F$97*M25),
IF(AND(I25=110000,R25&gt;123.4,R25&lt;=168.2,M25&lt;=10),'[1]Pricing Schedule'!$F$103+('[1]Pricing Schedule'!$F$105*M25),
IF(AND(I25=110000,R25&gt;123.4,R25&lt;=168.2,M25&gt;10),'[1]Pricing Schedule'!$F$111+('[1]Pricing Schedule'!$F$113*M25),
IF(AND(I25=110000,R25&gt;168.2,R25&lt;=336.4,M25&lt;=10),('[1]Pricing Schedule'!$F$103+('[1]Pricing Schedule'!$F$105*M25))*2,
IF(AND(I25=110000,R25&gt;168.2,R25&lt;=336.4,M25&gt;10),('[1]Pricing Schedule'!$F$111+('[1]Pricing Schedule'!$F$113*M25))*2,
IF(AND(I25=110000,R25&gt;336.4,R25&lt;=504.6,M25&lt;=10),('[1]Pricing Schedule'!$F$103+('[1]Pricing Schedule'!$F$105*M25))*3,
IF(AND(I25=110000,R25&gt;336.4,R25&lt;=504.6,M25&gt;10),('[1]Pricing Schedule'!$F$111+('[1]Pricing Schedule'!$F$113*M25))*3,
IF(AND(I25=110000,R25&gt;504.6,R25&lt;=672.8,M25&lt;=10),('[1]Pricing Schedule'!$F$103+('[1]Pricing Schedule'!$F$105*M25))*4,
IF(AND(I25=110000,R25&gt;504.6,R25&lt;=672.8,M25&gt;10),('[1]Pricing Schedule'!$F$111+('[1]Pricing Schedule'!$F$113*M25))*4,
IF(AND(I25=110000,R25&gt;672.8,R25&lt;=841,M25&lt;=10),('[1]Pricing Schedule'!$F$103+('[1]Pricing Schedule'!$F$105*M25))*5,
IF(AND(I25=110000,R25&gt;672.8,R25&lt;=841,M25&gt;10),('[1]Pricing Schedule'!$F$111+('[1]Pricing Schedule'!$F$113*M25))*5,
IF(AND(I25=110000,R25&gt;672.8,R25&lt;=841,M25&lt;=10),('[1]Pricing Schedule'!$F$103+('[1]Pricing Schedule'!$F$105*M25))*5,
IF(AND(I25=110000,R25&gt;672.8,R25&lt;=841,M25&gt;10),('[1]Pricing Schedule'!$F$111+('[1]Pricing Schedule'!$F$113*M25))*5,
IF(AND(I25=110000,R25&gt;1345.6,R25&lt;=1513.8,M25&lt;=10),('[1]Pricing Schedule'!$F$103+('[1]Pricing Schedule'!$F$105*M25))*9,
IF(AND(I25=110000,R25&gt;1345.6,R25&lt;=1513.8,M25&gt;10),('[1]Pricing Schedule'!$F$111+('[1]Pricing Schedule'!$F$113*M25))*9,
9999999999)))))))))))))))))))))))))))))))))))))))</f>
        <v>2101570</v>
      </c>
      <c r="T25" s="21">
        <f>IF(AND(I25=38000,R25&lt;=4.5,M25&gt;8),'[1]Pricing Schedule'!$J$9,
IF(AND(I25=38000,R25&lt;=4.5,M25&lt;=8),'[1]Pricing Schedule'!$J$36,
IF(AND(I25=38000,R25&gt;4.5,R25&lt;=9,M25&gt;8),'[1]Pricing Schedule'!$J$18,
IF(AND(I25=38000,R25&gt;4.5,R25&lt;=9,M25&lt;=8),'[1]Pricing Schedule'!$J$36,
IF(AND(I25=38000,R25&gt;9,R25&lt;=12.8,M25&gt;8),'[1]Pricing Schedule'!$J$27,
IF(AND(I25=38000,R25&gt;9,R25&lt;=12.8,M25&lt;=8),'[1]Pricing Schedule'!$J$36,
IF(AND(I25=38000,R25&gt;12.8,R25&lt;=22.8),'[1]Pricing Schedule'!$J$36,
IF(AND(I25=38000,R25&gt;22.8,R25&lt;=30.2),'[1]Pricing Schedule'!$J$45,
IF(AND(I25=38000,R25&gt;30.2,R25&lt;=45.9),'[1]Pricing Schedule'!$J$54,
IF(AND(I25=38000,R25&gt;45.9,R25&lt;=123.4),'[1]Pricing Schedule'!$J$97,
IF(AND(I25=38000,R25&gt;123.4,R25&lt;=168.2,M25&lt;=10),'[1]Pricing Schedule'!$J$105,
IF(AND(I25=38000,R25&gt;123.4,R25&lt;=168.2,M25&gt;10),'[1]Pricing Schedule'!$J$113,
IF(AND(I25=38000,R25&gt;168.2,R25&lt;=336.4,M25&lt;=10),('[1]Pricing Schedule'!$J$105),
IF(AND(I25=38000,R25&gt;168.2,R25&lt;=336.4,M25&gt;10),('[1]Pricing Schedule'!$J$113),
IF(AND(I25=38000,R25&gt;336.4,R25&lt;=504.6,M25&lt;=10),('[1]Pricing Schedule'!$J$105),
IF(AND(I25=38000,R25&gt;336.4,R25&lt;=504.6,M25&gt;10),('[1]Pricing Schedule'!$J$113),
IF(AND(I25=38000,R25&gt;504.6,R25&lt;=672.8,M25&lt;=10),('[1]Pricing Schedule'!$J$105),
IF(AND(I25=38000,R25&gt;504.6,R25&lt;=672.8,M25&gt;10),('[1]Pricing Schedule'!$J$113),
IF(AND(I25=110000,R25&lt;=12.8,M25&gt;2),'[1]Pricing Schedule'!$J$63,
IF(AND(I25=110000,R25&lt;=12.8,M25&lt;=2),'[1]Pricing Schedule'!$J$97,
IF(AND(I25=110000,R25&gt;12.8,R25&lt;=22.8,M25&gt;3),'[1]Pricing Schedule'!$J$72,
IF(AND(I25=110000,R25&gt;12.8,R25&lt;=22.8,M25&lt;=3),'[1]Pricing Schedule'!$J$97,
IF(AND(I25=110000,R25&gt;22.8,R25&lt;=30.2),'[1]Pricing Schedule'!$J$81,
IF(AND(I25=110000,R25&gt;30.2,R25&lt;=45.9),'[1]Pricing Schedule'!$J$90,
IF(AND(I25=110000,R25&gt;45.9,R25&lt;=123.4),'[1]Pricing Schedule'!$J$97,
IF(AND(I25=110000,R25&gt;123.4,R25&lt;=168.2,M25&lt;=10),'[1]Pricing Schedule'!$J$105,
IF(AND(I25=110000,R25&gt;123.4,R25&lt;=168.2,M25&gt;10),'[1]Pricing Schedule'!$J$113,
IF(AND(I25=110000,R25&gt;168.2,R25&lt;=336.2,M25&lt;=10),('[1]Pricing Schedule'!$J$105),
IF(AND(I25=110000,R25&gt;168.2,R25&lt;=336.2,M25&gt;10),('[1]Pricing Schedule'!$J$113),
IF(AND(I25=110000,R25&gt;336.4,R25&lt;=504.6,M25&lt;=10),('[1]Pricing Schedule'!$J$105),
IF(AND(I25=110000,R25&gt;336.4,R25&lt;=504.6,M25&gt;10),('[1]Pricing Schedule'!$J$113),
IF(AND(I25=110000,R25&gt;504.6,R25&lt;=672.8,M25&lt;=10),('[1]Pricing Schedule'!$J$105),
IF(AND(I25=110000,R25&gt;504.6,R25&lt;=672.8,M25&gt;10),('[1]Pricing Schedule'!$J$113),
IF(AND(I25=110000,R25&gt;672.8,R25&lt;=841,M25&lt;=10),('[1]Pricing Schedule'!$J$105),
IF(AND(I25=110000,R25&gt;672.8,R25&lt;=841,M25&gt;10),('[1]Pricing Schedule'!$J$113),
IF(AND(I25=110000,R25&gt;1682,R25&lt;=1850.2,M25&lt;=10),('[1]Pricing Schedule'!$J$105),
IF(AND(I25=110000,R25&gt;1682,R25&lt;=1850.2,M25&gt;10),('[1]Pricing Schedule'!$J$113),
IF(AND(I25=110000,R25&gt;2018.4,R25&lt;=2186.6,M25&lt;=10),('[1]Pricing Schedule'!$J$105),
IF(AND(I25=110000,R25&gt;2018.4,R25&lt;=2186.6,M25&gt;10),('[1]Pricing Schedule'!$J$113),999999999)))))))))))))))))))))))))))))))))))))))</f>
        <v>7</v>
      </c>
      <c r="U25" s="40">
        <f t="shared" si="4"/>
        <v>609150.72463768115</v>
      </c>
      <c r="V25" s="41">
        <f t="shared" si="5"/>
        <v>1.6416298291277474</v>
      </c>
      <c r="Y25" s="23">
        <v>83</v>
      </c>
      <c r="Z25" s="23">
        <v>617</v>
      </c>
      <c r="AR25" s="35"/>
    </row>
    <row r="26" spans="1:46">
      <c r="A26" s="23">
        <v>25</v>
      </c>
      <c r="B26" s="23">
        <v>25</v>
      </c>
      <c r="C26" s="23" t="s">
        <v>182</v>
      </c>
      <c r="D26" s="23" t="s">
        <v>183</v>
      </c>
      <c r="E26" s="23" t="s">
        <v>183</v>
      </c>
      <c r="F26" s="23" t="s">
        <v>184</v>
      </c>
      <c r="G26" s="23" t="s">
        <v>185</v>
      </c>
      <c r="H26" s="23" t="s">
        <v>133</v>
      </c>
      <c r="I26" s="13">
        <v>110000</v>
      </c>
      <c r="L26" s="24">
        <v>10.904999999999999</v>
      </c>
      <c r="M26" s="37">
        <f t="shared" si="0"/>
        <v>11</v>
      </c>
      <c r="N26" s="24">
        <v>0.78600000000000003</v>
      </c>
      <c r="O26" s="13">
        <v>1</v>
      </c>
      <c r="P26" s="36">
        <f t="shared" si="1"/>
        <v>0.58950000000000002</v>
      </c>
      <c r="Q26" s="38">
        <f t="shared" si="2"/>
        <v>3.45</v>
      </c>
      <c r="R26" s="37">
        <f t="shared" si="3"/>
        <v>3.45</v>
      </c>
      <c r="S26" s="39">
        <f>IF(AND(I26=38000,R26&lt;=4.5,M26&gt;8),'[1]Pricing Schedule'!$F$8+('[1]Pricing Schedule'!$F$9*M26),
IF(AND(I26=38000,R26&lt;=4.5,M26&lt;=8),'[1]Pricing Schedule'!$F$34+('[1]Pricing Schedule'!$F$36*M26),
IF(AND(I26=38000,R26&gt;4.5,R26&lt;=9,M26&gt;8),'[1]Pricing Schedule'!$F$17+('[1]Pricing Schedule'!$F$18*M26),
IF(AND(I26=38000,R26&gt;4.5,R26&lt;=9,M26&lt;=8),'[1]Pricing Schedule'!$F$34+('[1]Pricing Schedule'!$F$36*M26),
IF(AND(I26=38000,R26&gt;9,R26&lt;=12.8,M26&gt;8),'[1]Pricing Schedule'!$F$26+('[1]Pricing Schedule'!$F$27*M26),
IF(AND(I26=38000,R26&gt;9,R26&lt;=12.8,M26&lt;=8),'[1]Pricing Schedule'!$F$34+('[1]Pricing Schedule'!$F$36*M26),
IF(AND(I26=38000,R26&gt;12.8,R26&lt;=22.8),'[1]Pricing Schedule'!$F$34+('[1]Pricing Schedule'!$F$36*M26),
IF(AND(I26=38000,R26&gt;22.8,R26&lt;=30.2),'[1]Pricing Schedule'!$F$43+('[1]Pricing Schedule'!$F$45*M26),
IF(AND(I26=38000,R26&gt;30.2,R26&lt;=45.9),'[1]Pricing Schedule'!$F$52+('[1]Pricing Schedule'!$F$54*M26),
IF(AND(I26=38000,R26&gt;45.9,R26&lt;=123.4),'[1]Pricing Schedule'!$F$96+('[1]Pricing Schedule'!$F$97*M26),
IF(AND(I26=38000,R26&gt;123.4,R26&lt;=168.2,M26&lt;=10),'[1]Pricing Schedule'!$F$103+('[1]Pricing Schedule'!$F$105*M26),
IF(AND(I26=38000,R26&gt;123.4,R26&lt;=168.2,M26&gt;10),'[1]Pricing Schedule'!$F$111+('[1]Pricing Schedule'!$F$113*M26),
IF(AND(I26=38000,R26&gt;157.4,R26&lt;=336.4,M26&lt;=10),('[1]Pricing Schedule'!$F$103+('[1]Pricing Schedule'!$F$105*M26))*2,
IF(AND(I26=38000,R26&gt;157.4,R26&lt;=336.4,M26&gt;10),('[1]Pricing Schedule'!$F$111+('[1]Pricing Schedule'!$F$113*M26))*2,
IF(AND(I26=38000,R26&gt;314.8,R26&lt;=504.6,M26&lt;=10),('[1]Pricing Schedule'!$F$103+('[1]Pricing Schedule'!$F$105*M26))*3,
IF(AND(I26=38000,R26&gt;314.8,R26&lt;=504.6,M26&gt;10),('[1]Pricing Schedule'!$F$111+('[1]Pricing Schedule'!$F$113*M26))*3,
IF(AND(I26=38000,R26&gt;472.2,R26&lt;=672.8,M26&lt;=10),('[1]Pricing Schedule'!$F$103+('[1]Pricing Schedule'!$F$105*M26))*4,
IF(AND(I26=38000,R26&gt;472.2,R26&lt;=672.8,M26&gt;10),('[1]Pricing Schedule'!$F$111+('[1]Pricing Schedule'!$F$113*M26))*4,
IF(AND(I26=110000,R26&lt;=12.8,M26&gt;2),'[1]Pricing Schedule'!$F$62+('[1]Pricing Schedule'!$F$63*M26),
IF(AND(I26=110000,R26&lt;=12.8,M26&lt;=2),'[1]Pricing Schedule'!$F$96+('[1]Pricing Schedule'!$F$97*M26),
IF(AND(I26=110000,R26&gt;12.8,R26&lt;=22.8,M26&gt;3),'[1]Pricing Schedule'!$F$71+('[1]Pricing Schedule'!$F$72*M26),
IF(AND(I26=110000,R26&gt;12.8,R26&lt;=22.8,M26&lt;=3),'[1]Pricing Schedule'!$F$96+('[1]Pricing Schedule'!$F$97*M26),
IF(AND(I26=110000,R26&gt;22.8,R26&lt;=30.2),'[1]Pricing Schedule'!$F$80+('[1]Pricing Schedule'!$F$81*M26),
IF(AND(I26=110000,R26&gt;30.2,R26&lt;=45.9),'[1]Pricing Schedule'!$F$89+('[1]Pricing Schedule'!$F$90*M26),
IF(AND(I26=110000,R26&gt;45.9,R26&lt;=123.4),'[1]Pricing Schedule'!$F$96+('[1]Pricing Schedule'!$F$97*M26),
IF(AND(I26=110000,R26&gt;123.4,R26&lt;=168.2,M26&lt;=10),'[1]Pricing Schedule'!$F$103+('[1]Pricing Schedule'!$F$105*M26),
IF(AND(I26=110000,R26&gt;123.4,R26&lt;=168.2,M26&gt;10),'[1]Pricing Schedule'!$F$111+('[1]Pricing Schedule'!$F$113*M26),
IF(AND(I26=110000,R26&gt;168.2,R26&lt;=336.4,M26&lt;=10),('[1]Pricing Schedule'!$F$103+('[1]Pricing Schedule'!$F$105*M26))*2,
IF(AND(I26=110000,R26&gt;168.2,R26&lt;=336.4,M26&gt;10),('[1]Pricing Schedule'!$F$111+('[1]Pricing Schedule'!$F$113*M26))*2,
IF(AND(I26=110000,R26&gt;336.4,R26&lt;=504.6,M26&lt;=10),('[1]Pricing Schedule'!$F$103+('[1]Pricing Schedule'!$F$105*M26))*3,
IF(AND(I26=110000,R26&gt;336.4,R26&lt;=504.6,M26&gt;10),('[1]Pricing Schedule'!$F$111+('[1]Pricing Schedule'!$F$113*M26))*3,
IF(AND(I26=110000,R26&gt;504.6,R26&lt;=672.8,M26&lt;=10),('[1]Pricing Schedule'!$F$103+('[1]Pricing Schedule'!$F$105*M26))*4,
IF(AND(I26=110000,R26&gt;504.6,R26&lt;=672.8,M26&gt;10),('[1]Pricing Schedule'!$F$111+('[1]Pricing Schedule'!$F$113*M26))*4,
IF(AND(I26=110000,R26&gt;672.8,R26&lt;=841,M26&lt;=10),('[1]Pricing Schedule'!$F$103+('[1]Pricing Schedule'!$F$105*M26))*5,
IF(AND(I26=110000,R26&gt;672.8,R26&lt;=841,M26&gt;10),('[1]Pricing Schedule'!$F$111+('[1]Pricing Schedule'!$F$113*M26))*5,
IF(AND(I26=110000,R26&gt;672.8,R26&lt;=841,M26&lt;=10),('[1]Pricing Schedule'!$F$103+('[1]Pricing Schedule'!$F$105*M26))*5,
IF(AND(I26=110000,R26&gt;672.8,R26&lt;=841,M26&gt;10),('[1]Pricing Schedule'!$F$111+('[1]Pricing Schedule'!$F$113*M26))*5,
IF(AND(I26=110000,R26&gt;1345.6,R26&lt;=1513.8,M26&lt;=10),('[1]Pricing Schedule'!$F$103+('[1]Pricing Schedule'!$F$105*M26))*9,
IF(AND(I26=110000,R26&gt;1345.6,R26&lt;=1513.8,M26&gt;10),('[1]Pricing Schedule'!$F$111+('[1]Pricing Schedule'!$F$113*M26))*9,
9999999999)))))))))))))))))))))))))))))))))))))))</f>
        <v>1996170</v>
      </c>
      <c r="T26" s="21">
        <f>IF(AND(I26=38000,R26&lt;=4.5,M26&gt;8),'[1]Pricing Schedule'!$J$9,
IF(AND(I26=38000,R26&lt;=4.5,M26&lt;=8),'[1]Pricing Schedule'!$J$36,
IF(AND(I26=38000,R26&gt;4.5,R26&lt;=9,M26&gt;8),'[1]Pricing Schedule'!$J$18,
IF(AND(I26=38000,R26&gt;4.5,R26&lt;=9,M26&lt;=8),'[1]Pricing Schedule'!$J$36,
IF(AND(I26=38000,R26&gt;9,R26&lt;=12.8,M26&gt;8),'[1]Pricing Schedule'!$J$27,
IF(AND(I26=38000,R26&gt;9,R26&lt;=12.8,M26&lt;=8),'[1]Pricing Schedule'!$J$36,
IF(AND(I26=38000,R26&gt;12.8,R26&lt;=22.8),'[1]Pricing Schedule'!$J$36,
IF(AND(I26=38000,R26&gt;22.8,R26&lt;=30.2),'[1]Pricing Schedule'!$J$45,
IF(AND(I26=38000,R26&gt;30.2,R26&lt;=45.9),'[1]Pricing Schedule'!$J$54,
IF(AND(I26=38000,R26&gt;45.9,R26&lt;=123.4),'[1]Pricing Schedule'!$J$97,
IF(AND(I26=38000,R26&gt;123.4,R26&lt;=168.2,M26&lt;=10),'[1]Pricing Schedule'!$J$105,
IF(AND(I26=38000,R26&gt;123.4,R26&lt;=168.2,M26&gt;10),'[1]Pricing Schedule'!$J$113,
IF(AND(I26=38000,R26&gt;168.2,R26&lt;=336.4,M26&lt;=10),('[1]Pricing Schedule'!$J$105),
IF(AND(I26=38000,R26&gt;168.2,R26&lt;=336.4,M26&gt;10),('[1]Pricing Schedule'!$J$113),
IF(AND(I26=38000,R26&gt;336.4,R26&lt;=504.6,M26&lt;=10),('[1]Pricing Schedule'!$J$105),
IF(AND(I26=38000,R26&gt;336.4,R26&lt;=504.6,M26&gt;10),('[1]Pricing Schedule'!$J$113),
IF(AND(I26=38000,R26&gt;504.6,R26&lt;=672.8,M26&lt;=10),('[1]Pricing Schedule'!$J$105),
IF(AND(I26=38000,R26&gt;504.6,R26&lt;=672.8,M26&gt;10),('[1]Pricing Schedule'!$J$113),
IF(AND(I26=110000,R26&lt;=12.8,M26&gt;2),'[1]Pricing Schedule'!$J$63,
IF(AND(I26=110000,R26&lt;=12.8,M26&lt;=2),'[1]Pricing Schedule'!$J$97,
IF(AND(I26=110000,R26&gt;12.8,R26&lt;=22.8,M26&gt;3),'[1]Pricing Schedule'!$J$72,
IF(AND(I26=110000,R26&gt;12.8,R26&lt;=22.8,M26&lt;=3),'[1]Pricing Schedule'!$J$97,
IF(AND(I26=110000,R26&gt;22.8,R26&lt;=30.2),'[1]Pricing Schedule'!$J$81,
IF(AND(I26=110000,R26&gt;30.2,R26&lt;=45.9),'[1]Pricing Schedule'!$J$90,
IF(AND(I26=110000,R26&gt;45.9,R26&lt;=123.4),'[1]Pricing Schedule'!$J$97,
IF(AND(I26=110000,R26&gt;123.4,R26&lt;=168.2,M26&lt;=10),'[1]Pricing Schedule'!$J$105,
IF(AND(I26=110000,R26&gt;123.4,R26&lt;=168.2,M26&gt;10),'[1]Pricing Schedule'!$J$113,
IF(AND(I26=110000,R26&gt;168.2,R26&lt;=336.2,M26&lt;=10),('[1]Pricing Schedule'!$J$105),
IF(AND(I26=110000,R26&gt;168.2,R26&lt;=336.2,M26&gt;10),('[1]Pricing Schedule'!$J$113),
IF(AND(I26=110000,R26&gt;336.4,R26&lt;=504.6,M26&lt;=10),('[1]Pricing Schedule'!$J$105),
IF(AND(I26=110000,R26&gt;336.4,R26&lt;=504.6,M26&gt;10),('[1]Pricing Schedule'!$J$113),
IF(AND(I26=110000,R26&gt;504.6,R26&lt;=672.8,M26&lt;=10),('[1]Pricing Schedule'!$J$105),
IF(AND(I26=110000,R26&gt;504.6,R26&lt;=672.8,M26&gt;10),('[1]Pricing Schedule'!$J$113),
IF(AND(I26=110000,R26&gt;672.8,R26&lt;=841,M26&lt;=10),('[1]Pricing Schedule'!$J$105),
IF(AND(I26=110000,R26&gt;672.8,R26&lt;=841,M26&gt;10),('[1]Pricing Schedule'!$J$113),
IF(AND(I26=110000,R26&gt;1682,R26&lt;=1850.2,M26&lt;=10),('[1]Pricing Schedule'!$J$105),
IF(AND(I26=110000,R26&gt;1682,R26&lt;=1850.2,M26&gt;10),('[1]Pricing Schedule'!$J$113),
IF(AND(I26=110000,R26&gt;2018.4,R26&lt;=2186.6,M26&lt;=10),('[1]Pricing Schedule'!$J$105),
IF(AND(I26=110000,R26&gt;2018.4,R26&lt;=2186.6,M26&gt;10),('[1]Pricing Schedule'!$J$113),999999999)))))))))))))))))))))))))))))))))))))))</f>
        <v>7</v>
      </c>
      <c r="U26" s="40">
        <f t="shared" si="4"/>
        <v>578600</v>
      </c>
      <c r="V26" s="41">
        <f t="shared" si="5"/>
        <v>1.7283097131005876</v>
      </c>
      <c r="Y26" s="23">
        <v>503</v>
      </c>
      <c r="Z26" s="23">
        <v>110</v>
      </c>
      <c r="AR26" s="35"/>
    </row>
    <row r="27" spans="1:46">
      <c r="A27" s="23">
        <v>26</v>
      </c>
      <c r="B27" s="23">
        <v>26</v>
      </c>
      <c r="C27" s="23" t="s">
        <v>186</v>
      </c>
      <c r="D27" s="23" t="s">
        <v>187</v>
      </c>
      <c r="E27" s="23" t="s">
        <v>187</v>
      </c>
      <c r="F27" s="23" t="s">
        <v>188</v>
      </c>
      <c r="G27" s="23" t="s">
        <v>189</v>
      </c>
      <c r="H27" s="23" t="s">
        <v>113</v>
      </c>
      <c r="I27" s="13">
        <v>38000</v>
      </c>
      <c r="J27" s="13">
        <v>38000</v>
      </c>
      <c r="K27" s="23" t="s">
        <v>119</v>
      </c>
      <c r="L27" s="24">
        <v>4.9939999999999998</v>
      </c>
      <c r="M27" s="37">
        <f t="shared" si="0"/>
        <v>5</v>
      </c>
      <c r="N27" s="24">
        <v>0.21099999999999999</v>
      </c>
      <c r="O27" s="13">
        <v>1</v>
      </c>
      <c r="P27" s="36">
        <f t="shared" si="1"/>
        <v>0.21099999999999999</v>
      </c>
      <c r="Q27" s="38">
        <f t="shared" si="2"/>
        <v>3.45</v>
      </c>
      <c r="R27" s="37">
        <f t="shared" si="3"/>
        <v>3.45</v>
      </c>
      <c r="S27" s="39">
        <f>IF(AND(I27=38000,R27&lt;=4.5,M27&gt;8),'[1]Pricing Schedule'!$F$8+('[1]Pricing Schedule'!$F$9*M27),
IF(AND(I27=38000,R27&lt;=4.5,M27&lt;=8),'[1]Pricing Schedule'!$F$34+('[1]Pricing Schedule'!$F$36*M27),
IF(AND(I27=38000,R27&gt;4.5,R27&lt;=9,M27&gt;8),'[1]Pricing Schedule'!$F$17+('[1]Pricing Schedule'!$F$18*M27),
IF(AND(I27=38000,R27&gt;4.5,R27&lt;=9,M27&lt;=8),'[1]Pricing Schedule'!$F$34+('[1]Pricing Schedule'!$F$36*M27),
IF(AND(I27=38000,R27&gt;9,R27&lt;=12.8,M27&gt;8),'[1]Pricing Schedule'!$F$26+('[1]Pricing Schedule'!$F$27*M27),
IF(AND(I27=38000,R27&gt;9,R27&lt;=12.8,M27&lt;=8),'[1]Pricing Schedule'!$F$34+('[1]Pricing Schedule'!$F$36*M27),
IF(AND(I27=38000,R27&gt;12.8,R27&lt;=22.8),'[1]Pricing Schedule'!$F$34+('[1]Pricing Schedule'!$F$36*M27),
IF(AND(I27=38000,R27&gt;22.8,R27&lt;=30.2),'[1]Pricing Schedule'!$F$43+('[1]Pricing Schedule'!$F$45*M27),
IF(AND(I27=38000,R27&gt;30.2,R27&lt;=45.9),'[1]Pricing Schedule'!$F$52+('[1]Pricing Schedule'!$F$54*M27),
IF(AND(I27=38000,R27&gt;45.9,R27&lt;=123.4),'[1]Pricing Schedule'!$F$96+('[1]Pricing Schedule'!$F$97*M27),
IF(AND(I27=38000,R27&gt;123.4,R27&lt;=168.2,M27&lt;=10),'[1]Pricing Schedule'!$F$103+('[1]Pricing Schedule'!$F$105*M27),
IF(AND(I27=38000,R27&gt;123.4,R27&lt;=168.2,M27&gt;10),'[1]Pricing Schedule'!$F$111+('[1]Pricing Schedule'!$F$113*M27),
IF(AND(I27=38000,R27&gt;157.4,R27&lt;=336.4,M27&lt;=10),('[1]Pricing Schedule'!$F$103+('[1]Pricing Schedule'!$F$105*M27))*2,
IF(AND(I27=38000,R27&gt;157.4,R27&lt;=336.4,M27&gt;10),('[1]Pricing Schedule'!$F$111+('[1]Pricing Schedule'!$F$113*M27))*2,
IF(AND(I27=38000,R27&gt;314.8,R27&lt;=504.6,M27&lt;=10),('[1]Pricing Schedule'!$F$103+('[1]Pricing Schedule'!$F$105*M27))*3,
IF(AND(I27=38000,R27&gt;314.8,R27&lt;=504.6,M27&gt;10),('[1]Pricing Schedule'!$F$111+('[1]Pricing Schedule'!$F$113*M27))*3,
IF(AND(I27=38000,R27&gt;472.2,R27&lt;=672.8,M27&lt;=10),('[1]Pricing Schedule'!$F$103+('[1]Pricing Schedule'!$F$105*M27))*4,
IF(AND(I27=38000,R27&gt;472.2,R27&lt;=672.8,M27&gt;10),('[1]Pricing Schedule'!$F$111+('[1]Pricing Schedule'!$F$113*M27))*4,
IF(AND(I27=110000,R27&lt;=12.8,M27&gt;2),'[1]Pricing Schedule'!$F$62+('[1]Pricing Schedule'!$F$63*M27),
IF(AND(I27=110000,R27&lt;=12.8,M27&lt;=2),'[1]Pricing Schedule'!$F$96+('[1]Pricing Schedule'!$F$97*M27),
IF(AND(I27=110000,R27&gt;12.8,R27&lt;=22.8,M27&gt;3),'[1]Pricing Schedule'!$F$71+('[1]Pricing Schedule'!$F$72*M27),
IF(AND(I27=110000,R27&gt;12.8,R27&lt;=22.8,M27&lt;=3),'[1]Pricing Schedule'!$F$96+('[1]Pricing Schedule'!$F$97*M27),
IF(AND(I27=110000,R27&gt;22.8,R27&lt;=30.2),'[1]Pricing Schedule'!$F$80+('[1]Pricing Schedule'!$F$81*M27),
IF(AND(I27=110000,R27&gt;30.2,R27&lt;=45.9),'[1]Pricing Schedule'!$F$89+('[1]Pricing Schedule'!$F$90*M27),
IF(AND(I27=110000,R27&gt;45.9,R27&lt;=123.4),'[1]Pricing Schedule'!$F$96+('[1]Pricing Schedule'!$F$97*M27),
IF(AND(I27=110000,R27&gt;123.4,R27&lt;=168.2,M27&lt;=10),'[1]Pricing Schedule'!$F$103+('[1]Pricing Schedule'!$F$105*M27),
IF(AND(I27=110000,R27&gt;123.4,R27&lt;=168.2,M27&gt;10),'[1]Pricing Schedule'!$F$111+('[1]Pricing Schedule'!$F$113*M27),
IF(AND(I27=110000,R27&gt;168.2,R27&lt;=336.4,M27&lt;=10),('[1]Pricing Schedule'!$F$103+('[1]Pricing Schedule'!$F$105*M27))*2,
IF(AND(I27=110000,R27&gt;168.2,R27&lt;=336.4,M27&gt;10),('[1]Pricing Schedule'!$F$111+('[1]Pricing Schedule'!$F$113*M27))*2,
IF(AND(I27=110000,R27&gt;336.4,R27&lt;=504.6,M27&lt;=10),('[1]Pricing Schedule'!$F$103+('[1]Pricing Schedule'!$F$105*M27))*3,
IF(AND(I27=110000,R27&gt;336.4,R27&lt;=504.6,M27&gt;10),('[1]Pricing Schedule'!$F$111+('[1]Pricing Schedule'!$F$113*M27))*3,
IF(AND(I27=110000,R27&gt;504.6,R27&lt;=672.8,M27&lt;=10),('[1]Pricing Schedule'!$F$103+('[1]Pricing Schedule'!$F$105*M27))*4,
IF(AND(I27=110000,R27&gt;504.6,R27&lt;=672.8,M27&gt;10),('[1]Pricing Schedule'!$F$111+('[1]Pricing Schedule'!$F$113*M27))*4,
IF(AND(I27=110000,R27&gt;672.8,R27&lt;=841,M27&lt;=10),('[1]Pricing Schedule'!$F$103+('[1]Pricing Schedule'!$F$105*M27))*5,
IF(AND(I27=110000,R27&gt;672.8,R27&lt;=841,M27&gt;10),('[1]Pricing Schedule'!$F$111+('[1]Pricing Schedule'!$F$113*M27))*5,
IF(AND(I27=110000,R27&gt;672.8,R27&lt;=841,M27&lt;=10),('[1]Pricing Schedule'!$F$103+('[1]Pricing Schedule'!$F$105*M27))*5,
IF(AND(I27=110000,R27&gt;672.8,R27&lt;=841,M27&gt;10),('[1]Pricing Schedule'!$F$111+('[1]Pricing Schedule'!$F$113*M27))*5,
IF(AND(I27=110000,R27&gt;1345.6,R27&lt;=1513.8,M27&lt;=10),('[1]Pricing Schedule'!$F$103+('[1]Pricing Schedule'!$F$105*M27))*9,
IF(AND(I27=110000,R27&gt;1345.6,R27&lt;=1513.8,M27&gt;10),('[1]Pricing Schedule'!$F$111+('[1]Pricing Schedule'!$F$113*M27))*9,
9999999999)))))))))))))))))))))))))))))))))))))))</f>
        <v>699140</v>
      </c>
      <c r="T27" s="21">
        <f>IF(AND(I27=38000,R27&lt;=4.5,M27&gt;8),'[1]Pricing Schedule'!$J$9,
IF(AND(I27=38000,R27&lt;=4.5,M27&lt;=8),'[1]Pricing Schedule'!$J$36,
IF(AND(I27=38000,R27&gt;4.5,R27&lt;=9,M27&gt;8),'[1]Pricing Schedule'!$J$18,
IF(AND(I27=38000,R27&gt;4.5,R27&lt;=9,M27&lt;=8),'[1]Pricing Schedule'!$J$36,
IF(AND(I27=38000,R27&gt;9,R27&lt;=12.8,M27&gt;8),'[1]Pricing Schedule'!$J$27,
IF(AND(I27=38000,R27&gt;9,R27&lt;=12.8,M27&lt;=8),'[1]Pricing Schedule'!$J$36,
IF(AND(I27=38000,R27&gt;12.8,R27&lt;=22.8),'[1]Pricing Schedule'!$J$36,
IF(AND(I27=38000,R27&gt;22.8,R27&lt;=30.2),'[1]Pricing Schedule'!$J$45,
IF(AND(I27=38000,R27&gt;30.2,R27&lt;=45.9),'[1]Pricing Schedule'!$J$54,
IF(AND(I27=38000,R27&gt;45.9,R27&lt;=123.4),'[1]Pricing Schedule'!$J$97,
IF(AND(I27=38000,R27&gt;123.4,R27&lt;=168.2,M27&lt;=10),'[1]Pricing Schedule'!$J$105,
IF(AND(I27=38000,R27&gt;123.4,R27&lt;=168.2,M27&gt;10),'[1]Pricing Schedule'!$J$113,
IF(AND(I27=38000,R27&gt;168.2,R27&lt;=336.4,M27&lt;=10),('[1]Pricing Schedule'!$J$105),
IF(AND(I27=38000,R27&gt;168.2,R27&lt;=336.4,M27&gt;10),('[1]Pricing Schedule'!$J$113),
IF(AND(I27=38000,R27&gt;336.4,R27&lt;=504.6,M27&lt;=10),('[1]Pricing Schedule'!$J$105),
IF(AND(I27=38000,R27&gt;336.4,R27&lt;=504.6,M27&gt;10),('[1]Pricing Schedule'!$J$113),
IF(AND(I27=38000,R27&gt;504.6,R27&lt;=672.8,M27&lt;=10),('[1]Pricing Schedule'!$J$105),
IF(AND(I27=38000,R27&gt;504.6,R27&lt;=672.8,M27&gt;10),('[1]Pricing Schedule'!$J$113),
IF(AND(I27=110000,R27&lt;=12.8,M27&gt;2),'[1]Pricing Schedule'!$J$63,
IF(AND(I27=110000,R27&lt;=12.8,M27&lt;=2),'[1]Pricing Schedule'!$J$97,
IF(AND(I27=110000,R27&gt;12.8,R27&lt;=22.8,M27&gt;3),'[1]Pricing Schedule'!$J$72,
IF(AND(I27=110000,R27&gt;12.8,R27&lt;=22.8,M27&lt;=3),'[1]Pricing Schedule'!$J$97,
IF(AND(I27=110000,R27&gt;22.8,R27&lt;=30.2),'[1]Pricing Schedule'!$J$81,
IF(AND(I27=110000,R27&gt;30.2,R27&lt;=45.9),'[1]Pricing Schedule'!$J$90,
IF(AND(I27=110000,R27&gt;45.9,R27&lt;=123.4),'[1]Pricing Schedule'!$J$97,
IF(AND(I27=110000,R27&gt;123.4,R27&lt;=168.2,M27&lt;=10),'[1]Pricing Schedule'!$J$105,
IF(AND(I27=110000,R27&gt;123.4,R27&lt;=168.2,M27&gt;10),'[1]Pricing Schedule'!$J$113,
IF(AND(I27=110000,R27&gt;168.2,R27&lt;=336.2,M27&lt;=10),('[1]Pricing Schedule'!$J$105),
IF(AND(I27=110000,R27&gt;168.2,R27&lt;=336.2,M27&gt;10),('[1]Pricing Schedule'!$J$113),
IF(AND(I27=110000,R27&gt;336.4,R27&lt;=504.6,M27&lt;=10),('[1]Pricing Schedule'!$J$105),
IF(AND(I27=110000,R27&gt;336.4,R27&lt;=504.6,M27&gt;10),('[1]Pricing Schedule'!$J$113),
IF(AND(I27=110000,R27&gt;504.6,R27&lt;=672.8,M27&lt;=10),('[1]Pricing Schedule'!$J$105),
IF(AND(I27=110000,R27&gt;504.6,R27&lt;=672.8,M27&gt;10),('[1]Pricing Schedule'!$J$113),
IF(AND(I27=110000,R27&gt;672.8,R27&lt;=841,M27&lt;=10),('[1]Pricing Schedule'!$J$105),
IF(AND(I27=110000,R27&gt;672.8,R27&lt;=841,M27&gt;10),('[1]Pricing Schedule'!$J$113),
IF(AND(I27=110000,R27&gt;1682,R27&lt;=1850.2,M27&lt;=10),('[1]Pricing Schedule'!$J$105),
IF(AND(I27=110000,R27&gt;1682,R27&lt;=1850.2,M27&gt;10),('[1]Pricing Schedule'!$J$113),
IF(AND(I27=110000,R27&gt;2018.4,R27&lt;=2186.6,M27&lt;=10),('[1]Pricing Schedule'!$J$105),
IF(AND(I27=110000,R27&gt;2018.4,R27&lt;=2186.6,M27&gt;10),('[1]Pricing Schedule'!$J$113),999999999)))))))))))))))))))))))))))))))))))))))</f>
        <v>4</v>
      </c>
      <c r="U27" s="40">
        <f t="shared" si="4"/>
        <v>202649.27536231882</v>
      </c>
      <c r="V27" s="41">
        <f t="shared" si="5"/>
        <v>4.9346339788883489</v>
      </c>
      <c r="Y27" s="23">
        <v>73</v>
      </c>
      <c r="Z27" s="23">
        <v>650</v>
      </c>
      <c r="AR27" s="35"/>
    </row>
    <row r="28" spans="1:46">
      <c r="A28" s="23">
        <v>27</v>
      </c>
      <c r="B28" s="23">
        <v>27</v>
      </c>
      <c r="C28" s="23" t="s">
        <v>190</v>
      </c>
      <c r="D28" s="23" t="s">
        <v>149</v>
      </c>
      <c r="E28" s="23" t="s">
        <v>149</v>
      </c>
      <c r="F28" s="23" t="s">
        <v>191</v>
      </c>
      <c r="G28" s="23" t="s">
        <v>192</v>
      </c>
      <c r="H28" s="23" t="s">
        <v>113</v>
      </c>
      <c r="I28" s="13">
        <v>38000</v>
      </c>
      <c r="J28" s="13">
        <v>38000</v>
      </c>
      <c r="K28" s="13">
        <v>20000</v>
      </c>
      <c r="L28" s="24">
        <v>12.641</v>
      </c>
      <c r="M28" s="37">
        <f t="shared" si="0"/>
        <v>13</v>
      </c>
      <c r="N28" s="24">
        <v>0.28100000000000003</v>
      </c>
      <c r="O28" s="13">
        <v>1</v>
      </c>
      <c r="P28" s="36">
        <f t="shared" si="1"/>
        <v>0.28100000000000003</v>
      </c>
      <c r="Q28" s="38">
        <f t="shared" si="2"/>
        <v>3.45</v>
      </c>
      <c r="R28" s="37">
        <f t="shared" si="3"/>
        <v>3.45</v>
      </c>
      <c r="S28" s="39">
        <f>IF(AND(I28=38000,R28&lt;=4.5,M28&gt;8),'[1]Pricing Schedule'!$F$8+('[1]Pricing Schedule'!$F$9*M28),
IF(AND(I28=38000,R28&lt;=4.5,M28&lt;=8),'[1]Pricing Schedule'!$F$34+('[1]Pricing Schedule'!$F$36*M28),
IF(AND(I28=38000,R28&gt;4.5,R28&lt;=9,M28&gt;8),'[1]Pricing Schedule'!$F$17+('[1]Pricing Schedule'!$F$18*M28),
IF(AND(I28=38000,R28&gt;4.5,R28&lt;=9,M28&lt;=8),'[1]Pricing Schedule'!$F$34+('[1]Pricing Schedule'!$F$36*M28),
IF(AND(I28=38000,R28&gt;9,R28&lt;=12.8,M28&gt;8),'[1]Pricing Schedule'!$F$26+('[1]Pricing Schedule'!$F$27*M28),
IF(AND(I28=38000,R28&gt;9,R28&lt;=12.8,M28&lt;=8),'[1]Pricing Schedule'!$F$34+('[1]Pricing Schedule'!$F$36*M28),
IF(AND(I28=38000,R28&gt;12.8,R28&lt;=22.8),'[1]Pricing Schedule'!$F$34+('[1]Pricing Schedule'!$F$36*M28),
IF(AND(I28=38000,R28&gt;22.8,R28&lt;=30.2),'[1]Pricing Schedule'!$F$43+('[1]Pricing Schedule'!$F$45*M28),
IF(AND(I28=38000,R28&gt;30.2,R28&lt;=45.9),'[1]Pricing Schedule'!$F$52+('[1]Pricing Schedule'!$F$54*M28),
IF(AND(I28=38000,R28&gt;45.9,R28&lt;=123.4),'[1]Pricing Schedule'!$F$96+('[1]Pricing Schedule'!$F$97*M28),
IF(AND(I28=38000,R28&gt;123.4,R28&lt;=168.2,M28&lt;=10),'[1]Pricing Schedule'!$F$103+('[1]Pricing Schedule'!$F$105*M28),
IF(AND(I28=38000,R28&gt;123.4,R28&lt;=168.2,M28&gt;10),'[1]Pricing Schedule'!$F$111+('[1]Pricing Schedule'!$F$113*M28),
IF(AND(I28=38000,R28&gt;157.4,R28&lt;=336.4,M28&lt;=10),('[1]Pricing Schedule'!$F$103+('[1]Pricing Schedule'!$F$105*M28))*2,
IF(AND(I28=38000,R28&gt;157.4,R28&lt;=336.4,M28&gt;10),('[1]Pricing Schedule'!$F$111+('[1]Pricing Schedule'!$F$113*M28))*2,
IF(AND(I28=38000,R28&gt;314.8,R28&lt;=504.6,M28&lt;=10),('[1]Pricing Schedule'!$F$103+('[1]Pricing Schedule'!$F$105*M28))*3,
IF(AND(I28=38000,R28&gt;314.8,R28&lt;=504.6,M28&gt;10),('[1]Pricing Schedule'!$F$111+('[1]Pricing Schedule'!$F$113*M28))*3,
IF(AND(I28=38000,R28&gt;472.2,R28&lt;=672.8,M28&lt;=10),('[1]Pricing Schedule'!$F$103+('[1]Pricing Schedule'!$F$105*M28))*4,
IF(AND(I28=38000,R28&gt;472.2,R28&lt;=672.8,M28&gt;10),('[1]Pricing Schedule'!$F$111+('[1]Pricing Schedule'!$F$113*M28))*4,
IF(AND(I28=110000,R28&lt;=12.8,M28&gt;2),'[1]Pricing Schedule'!$F$62+('[1]Pricing Schedule'!$F$63*M28),
IF(AND(I28=110000,R28&lt;=12.8,M28&lt;=2),'[1]Pricing Schedule'!$F$96+('[1]Pricing Schedule'!$F$97*M28),
IF(AND(I28=110000,R28&gt;12.8,R28&lt;=22.8,M28&gt;3),'[1]Pricing Schedule'!$F$71+('[1]Pricing Schedule'!$F$72*M28),
IF(AND(I28=110000,R28&gt;12.8,R28&lt;=22.8,M28&lt;=3),'[1]Pricing Schedule'!$F$96+('[1]Pricing Schedule'!$F$97*M28),
IF(AND(I28=110000,R28&gt;22.8,R28&lt;=30.2),'[1]Pricing Schedule'!$F$80+('[1]Pricing Schedule'!$F$81*M28),
IF(AND(I28=110000,R28&gt;30.2,R28&lt;=45.9),'[1]Pricing Schedule'!$F$89+('[1]Pricing Schedule'!$F$90*M28),
IF(AND(I28=110000,R28&gt;45.9,R28&lt;=123.4),'[1]Pricing Schedule'!$F$96+('[1]Pricing Schedule'!$F$97*M28),
IF(AND(I28=110000,R28&gt;123.4,R28&lt;=168.2,M28&lt;=10),'[1]Pricing Schedule'!$F$103+('[1]Pricing Schedule'!$F$105*M28),
IF(AND(I28=110000,R28&gt;123.4,R28&lt;=168.2,M28&gt;10),'[1]Pricing Schedule'!$F$111+('[1]Pricing Schedule'!$F$113*M28),
IF(AND(I28=110000,R28&gt;168.2,R28&lt;=336.4,M28&lt;=10),('[1]Pricing Schedule'!$F$103+('[1]Pricing Schedule'!$F$105*M28))*2,
IF(AND(I28=110000,R28&gt;168.2,R28&lt;=336.4,M28&gt;10),('[1]Pricing Schedule'!$F$111+('[1]Pricing Schedule'!$F$113*M28))*2,
IF(AND(I28=110000,R28&gt;336.4,R28&lt;=504.6,M28&lt;=10),('[1]Pricing Schedule'!$F$103+('[1]Pricing Schedule'!$F$105*M28))*3,
IF(AND(I28=110000,R28&gt;336.4,R28&lt;=504.6,M28&gt;10),('[1]Pricing Schedule'!$F$111+('[1]Pricing Schedule'!$F$113*M28))*3,
IF(AND(I28=110000,R28&gt;504.6,R28&lt;=672.8,M28&lt;=10),('[1]Pricing Schedule'!$F$103+('[1]Pricing Schedule'!$F$105*M28))*4,
IF(AND(I28=110000,R28&gt;504.6,R28&lt;=672.8,M28&gt;10),('[1]Pricing Schedule'!$F$111+('[1]Pricing Schedule'!$F$113*M28))*4,
IF(AND(I28=110000,R28&gt;672.8,R28&lt;=841,M28&lt;=10),('[1]Pricing Schedule'!$F$103+('[1]Pricing Schedule'!$F$105*M28))*5,
IF(AND(I28=110000,R28&gt;672.8,R28&lt;=841,M28&gt;10),('[1]Pricing Schedule'!$F$111+('[1]Pricing Schedule'!$F$113*M28))*5,
IF(AND(I28=110000,R28&gt;672.8,R28&lt;=841,M28&lt;=10),('[1]Pricing Schedule'!$F$103+('[1]Pricing Schedule'!$F$105*M28))*5,
IF(AND(I28=110000,R28&gt;672.8,R28&lt;=841,M28&gt;10),('[1]Pricing Schedule'!$F$111+('[1]Pricing Schedule'!$F$113*M28))*5,
IF(AND(I28=110000,R28&gt;1345.6,R28&lt;=1513.8,M28&lt;=10),('[1]Pricing Schedule'!$F$103+('[1]Pricing Schedule'!$F$105*M28))*9,
IF(AND(I28=110000,R28&gt;1345.6,R28&lt;=1513.8,M28&gt;10),('[1]Pricing Schedule'!$F$111+('[1]Pricing Schedule'!$F$113*M28))*9,
9999999999)))))))))))))))))))))))))))))))))))))))</f>
        <v>1545240</v>
      </c>
      <c r="T28" s="21">
        <f>IF(AND(I28=38000,R28&lt;=4.5,M28&gt;8),'[1]Pricing Schedule'!$J$9,
IF(AND(I28=38000,R28&lt;=4.5,M28&lt;=8),'[1]Pricing Schedule'!$J$36,
IF(AND(I28=38000,R28&gt;4.5,R28&lt;=9,M28&gt;8),'[1]Pricing Schedule'!$J$18,
IF(AND(I28=38000,R28&gt;4.5,R28&lt;=9,M28&lt;=8),'[1]Pricing Schedule'!$J$36,
IF(AND(I28=38000,R28&gt;9,R28&lt;=12.8,M28&gt;8),'[1]Pricing Schedule'!$J$27,
IF(AND(I28=38000,R28&gt;9,R28&lt;=12.8,M28&lt;=8),'[1]Pricing Schedule'!$J$36,
IF(AND(I28=38000,R28&gt;12.8,R28&lt;=22.8),'[1]Pricing Schedule'!$J$36,
IF(AND(I28=38000,R28&gt;22.8,R28&lt;=30.2),'[1]Pricing Schedule'!$J$45,
IF(AND(I28=38000,R28&gt;30.2,R28&lt;=45.9),'[1]Pricing Schedule'!$J$54,
IF(AND(I28=38000,R28&gt;45.9,R28&lt;=123.4),'[1]Pricing Schedule'!$J$97,
IF(AND(I28=38000,R28&gt;123.4,R28&lt;=168.2,M28&lt;=10),'[1]Pricing Schedule'!$J$105,
IF(AND(I28=38000,R28&gt;123.4,R28&lt;=168.2,M28&gt;10),'[1]Pricing Schedule'!$J$113,
IF(AND(I28=38000,R28&gt;168.2,R28&lt;=336.4,M28&lt;=10),('[1]Pricing Schedule'!$J$105),
IF(AND(I28=38000,R28&gt;168.2,R28&lt;=336.4,M28&gt;10),('[1]Pricing Schedule'!$J$113),
IF(AND(I28=38000,R28&gt;336.4,R28&lt;=504.6,M28&lt;=10),('[1]Pricing Schedule'!$J$105),
IF(AND(I28=38000,R28&gt;336.4,R28&lt;=504.6,M28&gt;10),('[1]Pricing Schedule'!$J$113),
IF(AND(I28=38000,R28&gt;504.6,R28&lt;=672.8,M28&lt;=10),('[1]Pricing Schedule'!$J$105),
IF(AND(I28=38000,R28&gt;504.6,R28&lt;=672.8,M28&gt;10),('[1]Pricing Schedule'!$J$113),
IF(AND(I28=110000,R28&lt;=12.8,M28&gt;2),'[1]Pricing Schedule'!$J$63,
IF(AND(I28=110000,R28&lt;=12.8,M28&lt;=2),'[1]Pricing Schedule'!$J$97,
IF(AND(I28=110000,R28&gt;12.8,R28&lt;=22.8,M28&gt;3),'[1]Pricing Schedule'!$J$72,
IF(AND(I28=110000,R28&gt;12.8,R28&lt;=22.8,M28&lt;=3),'[1]Pricing Schedule'!$J$97,
IF(AND(I28=110000,R28&gt;22.8,R28&lt;=30.2),'[1]Pricing Schedule'!$J$81,
IF(AND(I28=110000,R28&gt;30.2,R28&lt;=45.9),'[1]Pricing Schedule'!$J$90,
IF(AND(I28=110000,R28&gt;45.9,R28&lt;=123.4),'[1]Pricing Schedule'!$J$97,
IF(AND(I28=110000,R28&gt;123.4,R28&lt;=168.2,M28&lt;=10),'[1]Pricing Schedule'!$J$105,
IF(AND(I28=110000,R28&gt;123.4,R28&lt;=168.2,M28&gt;10),'[1]Pricing Schedule'!$J$113,
IF(AND(I28=110000,R28&gt;168.2,R28&lt;=336.2,M28&lt;=10),('[1]Pricing Schedule'!$J$105),
IF(AND(I28=110000,R28&gt;168.2,R28&lt;=336.2,M28&gt;10),('[1]Pricing Schedule'!$J$113),
IF(AND(I28=110000,R28&gt;336.4,R28&lt;=504.6,M28&lt;=10),('[1]Pricing Schedule'!$J$105),
IF(AND(I28=110000,R28&gt;336.4,R28&lt;=504.6,M28&gt;10),('[1]Pricing Schedule'!$J$113),
IF(AND(I28=110000,R28&gt;504.6,R28&lt;=672.8,M28&lt;=10),('[1]Pricing Schedule'!$J$105),
IF(AND(I28=110000,R28&gt;504.6,R28&lt;=672.8,M28&gt;10),('[1]Pricing Schedule'!$J$113),
IF(AND(I28=110000,R28&gt;672.8,R28&lt;=841,M28&lt;=10),('[1]Pricing Schedule'!$J$105),
IF(AND(I28=110000,R28&gt;672.8,R28&lt;=841,M28&gt;10),('[1]Pricing Schedule'!$J$113),
IF(AND(I28=110000,R28&gt;1682,R28&lt;=1850.2,M28&lt;=10),('[1]Pricing Schedule'!$J$105),
IF(AND(I28=110000,R28&gt;1682,R28&lt;=1850.2,M28&gt;10),('[1]Pricing Schedule'!$J$113),
IF(AND(I28=110000,R28&gt;2018.4,R28&lt;=2186.6,M28&lt;=10),('[1]Pricing Schedule'!$J$105),
IF(AND(I28=110000,R28&gt;2018.4,R28&lt;=2186.6,M28&gt;10),('[1]Pricing Schedule'!$J$113),999999999)))))))))))))))))))))))))))))))))))))))</f>
        <v>1</v>
      </c>
      <c r="U28" s="40">
        <f t="shared" si="4"/>
        <v>447895.65217391303</v>
      </c>
      <c r="V28" s="41">
        <f t="shared" si="5"/>
        <v>2.2326628873184746</v>
      </c>
      <c r="Y28" s="23">
        <v>384</v>
      </c>
      <c r="Z28" s="23">
        <v>362</v>
      </c>
      <c r="AR28" s="35"/>
    </row>
    <row r="29" spans="1:46">
      <c r="A29" s="23">
        <v>28</v>
      </c>
      <c r="B29" s="23">
        <v>28</v>
      </c>
      <c r="C29" s="23" t="s">
        <v>193</v>
      </c>
      <c r="D29" s="23" t="s">
        <v>110</v>
      </c>
      <c r="E29" s="23" t="s">
        <v>110</v>
      </c>
      <c r="F29" s="23" t="s">
        <v>191</v>
      </c>
      <c r="G29" s="23" t="s">
        <v>192</v>
      </c>
      <c r="H29" s="23" t="s">
        <v>113</v>
      </c>
      <c r="I29" s="13">
        <v>38000</v>
      </c>
      <c r="J29" s="13">
        <v>38000</v>
      </c>
      <c r="K29" s="13">
        <v>20000</v>
      </c>
      <c r="L29" s="24">
        <v>12.848000000000001</v>
      </c>
      <c r="M29" s="37">
        <f t="shared" si="0"/>
        <v>13</v>
      </c>
      <c r="N29" s="24">
        <v>0.13400000000000001</v>
      </c>
      <c r="O29" s="13">
        <v>1</v>
      </c>
      <c r="P29" s="36">
        <f t="shared" si="1"/>
        <v>0.13400000000000001</v>
      </c>
      <c r="Q29" s="38">
        <f t="shared" si="2"/>
        <v>3.45</v>
      </c>
      <c r="R29" s="37">
        <f t="shared" si="3"/>
        <v>3.45</v>
      </c>
      <c r="S29" s="39">
        <f>IF(AND(I29=38000,R29&lt;=4.5,M29&gt;8),'[1]Pricing Schedule'!$F$8+('[1]Pricing Schedule'!$F$9*M29),
IF(AND(I29=38000,R29&lt;=4.5,M29&lt;=8),'[1]Pricing Schedule'!$F$34+('[1]Pricing Schedule'!$F$36*M29),
IF(AND(I29=38000,R29&gt;4.5,R29&lt;=9,M29&gt;8),'[1]Pricing Schedule'!$F$17+('[1]Pricing Schedule'!$F$18*M29),
IF(AND(I29=38000,R29&gt;4.5,R29&lt;=9,M29&lt;=8),'[1]Pricing Schedule'!$F$34+('[1]Pricing Schedule'!$F$36*M29),
IF(AND(I29=38000,R29&gt;9,R29&lt;=12.8,M29&gt;8),'[1]Pricing Schedule'!$F$26+('[1]Pricing Schedule'!$F$27*M29),
IF(AND(I29=38000,R29&gt;9,R29&lt;=12.8,M29&lt;=8),'[1]Pricing Schedule'!$F$34+('[1]Pricing Schedule'!$F$36*M29),
IF(AND(I29=38000,R29&gt;12.8,R29&lt;=22.8),'[1]Pricing Schedule'!$F$34+('[1]Pricing Schedule'!$F$36*M29),
IF(AND(I29=38000,R29&gt;22.8,R29&lt;=30.2),'[1]Pricing Schedule'!$F$43+('[1]Pricing Schedule'!$F$45*M29),
IF(AND(I29=38000,R29&gt;30.2,R29&lt;=45.9),'[1]Pricing Schedule'!$F$52+('[1]Pricing Schedule'!$F$54*M29),
IF(AND(I29=38000,R29&gt;45.9,R29&lt;=123.4),'[1]Pricing Schedule'!$F$96+('[1]Pricing Schedule'!$F$97*M29),
IF(AND(I29=38000,R29&gt;123.4,R29&lt;=168.2,M29&lt;=10),'[1]Pricing Schedule'!$F$103+('[1]Pricing Schedule'!$F$105*M29),
IF(AND(I29=38000,R29&gt;123.4,R29&lt;=168.2,M29&gt;10),'[1]Pricing Schedule'!$F$111+('[1]Pricing Schedule'!$F$113*M29),
IF(AND(I29=38000,R29&gt;157.4,R29&lt;=336.4,M29&lt;=10),('[1]Pricing Schedule'!$F$103+('[1]Pricing Schedule'!$F$105*M29))*2,
IF(AND(I29=38000,R29&gt;157.4,R29&lt;=336.4,M29&gt;10),('[1]Pricing Schedule'!$F$111+('[1]Pricing Schedule'!$F$113*M29))*2,
IF(AND(I29=38000,R29&gt;314.8,R29&lt;=504.6,M29&lt;=10),('[1]Pricing Schedule'!$F$103+('[1]Pricing Schedule'!$F$105*M29))*3,
IF(AND(I29=38000,R29&gt;314.8,R29&lt;=504.6,M29&gt;10),('[1]Pricing Schedule'!$F$111+('[1]Pricing Schedule'!$F$113*M29))*3,
IF(AND(I29=38000,R29&gt;472.2,R29&lt;=672.8,M29&lt;=10),('[1]Pricing Schedule'!$F$103+('[1]Pricing Schedule'!$F$105*M29))*4,
IF(AND(I29=38000,R29&gt;472.2,R29&lt;=672.8,M29&gt;10),('[1]Pricing Schedule'!$F$111+('[1]Pricing Schedule'!$F$113*M29))*4,
IF(AND(I29=110000,R29&lt;=12.8,M29&gt;2),'[1]Pricing Schedule'!$F$62+('[1]Pricing Schedule'!$F$63*M29),
IF(AND(I29=110000,R29&lt;=12.8,M29&lt;=2),'[1]Pricing Schedule'!$F$96+('[1]Pricing Schedule'!$F$97*M29),
IF(AND(I29=110000,R29&gt;12.8,R29&lt;=22.8,M29&gt;3),'[1]Pricing Schedule'!$F$71+('[1]Pricing Schedule'!$F$72*M29),
IF(AND(I29=110000,R29&gt;12.8,R29&lt;=22.8,M29&lt;=3),'[1]Pricing Schedule'!$F$96+('[1]Pricing Schedule'!$F$97*M29),
IF(AND(I29=110000,R29&gt;22.8,R29&lt;=30.2),'[1]Pricing Schedule'!$F$80+('[1]Pricing Schedule'!$F$81*M29),
IF(AND(I29=110000,R29&gt;30.2,R29&lt;=45.9),'[1]Pricing Schedule'!$F$89+('[1]Pricing Schedule'!$F$90*M29),
IF(AND(I29=110000,R29&gt;45.9,R29&lt;=123.4),'[1]Pricing Schedule'!$F$96+('[1]Pricing Schedule'!$F$97*M29),
IF(AND(I29=110000,R29&gt;123.4,R29&lt;=168.2,M29&lt;=10),'[1]Pricing Schedule'!$F$103+('[1]Pricing Schedule'!$F$105*M29),
IF(AND(I29=110000,R29&gt;123.4,R29&lt;=168.2,M29&gt;10),'[1]Pricing Schedule'!$F$111+('[1]Pricing Schedule'!$F$113*M29),
IF(AND(I29=110000,R29&gt;168.2,R29&lt;=336.4,M29&lt;=10),('[1]Pricing Schedule'!$F$103+('[1]Pricing Schedule'!$F$105*M29))*2,
IF(AND(I29=110000,R29&gt;168.2,R29&lt;=336.4,M29&gt;10),('[1]Pricing Schedule'!$F$111+('[1]Pricing Schedule'!$F$113*M29))*2,
IF(AND(I29=110000,R29&gt;336.4,R29&lt;=504.6,M29&lt;=10),('[1]Pricing Schedule'!$F$103+('[1]Pricing Schedule'!$F$105*M29))*3,
IF(AND(I29=110000,R29&gt;336.4,R29&lt;=504.6,M29&gt;10),('[1]Pricing Schedule'!$F$111+('[1]Pricing Schedule'!$F$113*M29))*3,
IF(AND(I29=110000,R29&gt;504.6,R29&lt;=672.8,M29&lt;=10),('[1]Pricing Schedule'!$F$103+('[1]Pricing Schedule'!$F$105*M29))*4,
IF(AND(I29=110000,R29&gt;504.6,R29&lt;=672.8,M29&gt;10),('[1]Pricing Schedule'!$F$111+('[1]Pricing Schedule'!$F$113*M29))*4,
IF(AND(I29=110000,R29&gt;672.8,R29&lt;=841,M29&lt;=10),('[1]Pricing Schedule'!$F$103+('[1]Pricing Schedule'!$F$105*M29))*5,
IF(AND(I29=110000,R29&gt;672.8,R29&lt;=841,M29&gt;10),('[1]Pricing Schedule'!$F$111+('[1]Pricing Schedule'!$F$113*M29))*5,
IF(AND(I29=110000,R29&gt;672.8,R29&lt;=841,M29&lt;=10),('[1]Pricing Schedule'!$F$103+('[1]Pricing Schedule'!$F$105*M29))*5,
IF(AND(I29=110000,R29&gt;672.8,R29&lt;=841,M29&gt;10),('[1]Pricing Schedule'!$F$111+('[1]Pricing Schedule'!$F$113*M29))*5,
IF(AND(I29=110000,R29&gt;1345.6,R29&lt;=1513.8,M29&lt;=10),('[1]Pricing Schedule'!$F$103+('[1]Pricing Schedule'!$F$105*M29))*9,
IF(AND(I29=110000,R29&gt;1345.6,R29&lt;=1513.8,M29&gt;10),('[1]Pricing Schedule'!$F$111+('[1]Pricing Schedule'!$F$113*M29))*9,
9999999999)))))))))))))))))))))))))))))))))))))))</f>
        <v>1545240</v>
      </c>
      <c r="T29" s="21">
        <f>IF(AND(I29=38000,R29&lt;=4.5,M29&gt;8),'[1]Pricing Schedule'!$J$9,
IF(AND(I29=38000,R29&lt;=4.5,M29&lt;=8),'[1]Pricing Schedule'!$J$36,
IF(AND(I29=38000,R29&gt;4.5,R29&lt;=9,M29&gt;8),'[1]Pricing Schedule'!$J$18,
IF(AND(I29=38000,R29&gt;4.5,R29&lt;=9,M29&lt;=8),'[1]Pricing Schedule'!$J$36,
IF(AND(I29=38000,R29&gt;9,R29&lt;=12.8,M29&gt;8),'[1]Pricing Schedule'!$J$27,
IF(AND(I29=38000,R29&gt;9,R29&lt;=12.8,M29&lt;=8),'[1]Pricing Schedule'!$J$36,
IF(AND(I29=38000,R29&gt;12.8,R29&lt;=22.8),'[1]Pricing Schedule'!$J$36,
IF(AND(I29=38000,R29&gt;22.8,R29&lt;=30.2),'[1]Pricing Schedule'!$J$45,
IF(AND(I29=38000,R29&gt;30.2,R29&lt;=45.9),'[1]Pricing Schedule'!$J$54,
IF(AND(I29=38000,R29&gt;45.9,R29&lt;=123.4),'[1]Pricing Schedule'!$J$97,
IF(AND(I29=38000,R29&gt;123.4,R29&lt;=168.2,M29&lt;=10),'[1]Pricing Schedule'!$J$105,
IF(AND(I29=38000,R29&gt;123.4,R29&lt;=168.2,M29&gt;10),'[1]Pricing Schedule'!$J$113,
IF(AND(I29=38000,R29&gt;168.2,R29&lt;=336.4,M29&lt;=10),('[1]Pricing Schedule'!$J$105),
IF(AND(I29=38000,R29&gt;168.2,R29&lt;=336.4,M29&gt;10),('[1]Pricing Schedule'!$J$113),
IF(AND(I29=38000,R29&gt;336.4,R29&lt;=504.6,M29&lt;=10),('[1]Pricing Schedule'!$J$105),
IF(AND(I29=38000,R29&gt;336.4,R29&lt;=504.6,M29&gt;10),('[1]Pricing Schedule'!$J$113),
IF(AND(I29=38000,R29&gt;504.6,R29&lt;=672.8,M29&lt;=10),('[1]Pricing Schedule'!$J$105),
IF(AND(I29=38000,R29&gt;504.6,R29&lt;=672.8,M29&gt;10),('[1]Pricing Schedule'!$J$113),
IF(AND(I29=110000,R29&lt;=12.8,M29&gt;2),'[1]Pricing Schedule'!$J$63,
IF(AND(I29=110000,R29&lt;=12.8,M29&lt;=2),'[1]Pricing Schedule'!$J$97,
IF(AND(I29=110000,R29&gt;12.8,R29&lt;=22.8,M29&gt;3),'[1]Pricing Schedule'!$J$72,
IF(AND(I29=110000,R29&gt;12.8,R29&lt;=22.8,M29&lt;=3),'[1]Pricing Schedule'!$J$97,
IF(AND(I29=110000,R29&gt;22.8,R29&lt;=30.2),'[1]Pricing Schedule'!$J$81,
IF(AND(I29=110000,R29&gt;30.2,R29&lt;=45.9),'[1]Pricing Schedule'!$J$90,
IF(AND(I29=110000,R29&gt;45.9,R29&lt;=123.4),'[1]Pricing Schedule'!$J$97,
IF(AND(I29=110000,R29&gt;123.4,R29&lt;=168.2,M29&lt;=10),'[1]Pricing Schedule'!$J$105,
IF(AND(I29=110000,R29&gt;123.4,R29&lt;=168.2,M29&gt;10),'[1]Pricing Schedule'!$J$113,
IF(AND(I29=110000,R29&gt;168.2,R29&lt;=336.2,M29&lt;=10),('[1]Pricing Schedule'!$J$105),
IF(AND(I29=110000,R29&gt;168.2,R29&lt;=336.2,M29&gt;10),('[1]Pricing Schedule'!$J$113),
IF(AND(I29=110000,R29&gt;336.4,R29&lt;=504.6,M29&lt;=10),('[1]Pricing Schedule'!$J$105),
IF(AND(I29=110000,R29&gt;336.4,R29&lt;=504.6,M29&gt;10),('[1]Pricing Schedule'!$J$113),
IF(AND(I29=110000,R29&gt;504.6,R29&lt;=672.8,M29&lt;=10),('[1]Pricing Schedule'!$J$105),
IF(AND(I29=110000,R29&gt;504.6,R29&lt;=672.8,M29&gt;10),('[1]Pricing Schedule'!$J$113),
IF(AND(I29=110000,R29&gt;672.8,R29&lt;=841,M29&lt;=10),('[1]Pricing Schedule'!$J$105),
IF(AND(I29=110000,R29&gt;672.8,R29&lt;=841,M29&gt;10),('[1]Pricing Schedule'!$J$113),
IF(AND(I29=110000,R29&gt;1682,R29&lt;=1850.2,M29&lt;=10),('[1]Pricing Schedule'!$J$105),
IF(AND(I29=110000,R29&gt;1682,R29&lt;=1850.2,M29&gt;10),('[1]Pricing Schedule'!$J$113),
IF(AND(I29=110000,R29&gt;2018.4,R29&lt;=2186.6,M29&lt;=10),('[1]Pricing Schedule'!$J$105),
IF(AND(I29=110000,R29&gt;2018.4,R29&lt;=2186.6,M29&gt;10),('[1]Pricing Schedule'!$J$113),999999999)))))))))))))))))))))))))))))))))))))))</f>
        <v>1</v>
      </c>
      <c r="U29" s="40">
        <f t="shared" si="4"/>
        <v>447895.65217391303</v>
      </c>
      <c r="V29" s="41">
        <f t="shared" si="5"/>
        <v>2.2326628873184746</v>
      </c>
      <c r="Y29" s="23">
        <v>73</v>
      </c>
      <c r="Z29" s="23">
        <v>362</v>
      </c>
      <c r="AR29" s="35"/>
    </row>
    <row r="30" spans="1:46">
      <c r="A30" s="23">
        <v>29</v>
      </c>
      <c r="B30" s="23">
        <v>29</v>
      </c>
      <c r="C30" s="23" t="s">
        <v>194</v>
      </c>
      <c r="D30" s="23" t="s">
        <v>149</v>
      </c>
      <c r="E30" s="23" t="s">
        <v>149</v>
      </c>
      <c r="F30" s="23" t="s">
        <v>159</v>
      </c>
      <c r="G30" s="23" t="s">
        <v>160</v>
      </c>
      <c r="H30" s="23" t="s">
        <v>113</v>
      </c>
      <c r="I30" s="13">
        <v>38000</v>
      </c>
      <c r="J30" s="13">
        <v>38000</v>
      </c>
      <c r="K30" s="13">
        <v>20000</v>
      </c>
      <c r="L30" s="24">
        <v>12.044</v>
      </c>
      <c r="M30" s="37">
        <f t="shared" si="0"/>
        <v>13</v>
      </c>
      <c r="N30" s="24">
        <v>0.17</v>
      </c>
      <c r="O30" s="13">
        <v>1</v>
      </c>
      <c r="P30" s="36">
        <f t="shared" si="1"/>
        <v>0.17</v>
      </c>
      <c r="Q30" s="38">
        <f t="shared" si="2"/>
        <v>3.45</v>
      </c>
      <c r="R30" s="37">
        <f t="shared" si="3"/>
        <v>3.45</v>
      </c>
      <c r="S30" s="39">
        <f>IF(AND(I30=38000,R30&lt;=4.5,M30&gt;8),'[1]Pricing Schedule'!$F$8+('[1]Pricing Schedule'!$F$9*M30),
IF(AND(I30=38000,R30&lt;=4.5,M30&lt;=8),'[1]Pricing Schedule'!$F$34+('[1]Pricing Schedule'!$F$36*M30),
IF(AND(I30=38000,R30&gt;4.5,R30&lt;=9,M30&gt;8),'[1]Pricing Schedule'!$F$17+('[1]Pricing Schedule'!$F$18*M30),
IF(AND(I30=38000,R30&gt;4.5,R30&lt;=9,M30&lt;=8),'[1]Pricing Schedule'!$F$34+('[1]Pricing Schedule'!$F$36*M30),
IF(AND(I30=38000,R30&gt;9,R30&lt;=12.8,M30&gt;8),'[1]Pricing Schedule'!$F$26+('[1]Pricing Schedule'!$F$27*M30),
IF(AND(I30=38000,R30&gt;9,R30&lt;=12.8,M30&lt;=8),'[1]Pricing Schedule'!$F$34+('[1]Pricing Schedule'!$F$36*M30),
IF(AND(I30=38000,R30&gt;12.8,R30&lt;=22.8),'[1]Pricing Schedule'!$F$34+('[1]Pricing Schedule'!$F$36*M30),
IF(AND(I30=38000,R30&gt;22.8,R30&lt;=30.2),'[1]Pricing Schedule'!$F$43+('[1]Pricing Schedule'!$F$45*M30),
IF(AND(I30=38000,R30&gt;30.2,R30&lt;=45.9),'[1]Pricing Schedule'!$F$52+('[1]Pricing Schedule'!$F$54*M30),
IF(AND(I30=38000,R30&gt;45.9,R30&lt;=123.4),'[1]Pricing Schedule'!$F$96+('[1]Pricing Schedule'!$F$97*M30),
IF(AND(I30=38000,R30&gt;123.4,R30&lt;=168.2,M30&lt;=10),'[1]Pricing Schedule'!$F$103+('[1]Pricing Schedule'!$F$105*M30),
IF(AND(I30=38000,R30&gt;123.4,R30&lt;=168.2,M30&gt;10),'[1]Pricing Schedule'!$F$111+('[1]Pricing Schedule'!$F$113*M30),
IF(AND(I30=38000,R30&gt;157.4,R30&lt;=336.4,M30&lt;=10),('[1]Pricing Schedule'!$F$103+('[1]Pricing Schedule'!$F$105*M30))*2,
IF(AND(I30=38000,R30&gt;157.4,R30&lt;=336.4,M30&gt;10),('[1]Pricing Schedule'!$F$111+('[1]Pricing Schedule'!$F$113*M30))*2,
IF(AND(I30=38000,R30&gt;314.8,R30&lt;=504.6,M30&lt;=10),('[1]Pricing Schedule'!$F$103+('[1]Pricing Schedule'!$F$105*M30))*3,
IF(AND(I30=38000,R30&gt;314.8,R30&lt;=504.6,M30&gt;10),('[1]Pricing Schedule'!$F$111+('[1]Pricing Schedule'!$F$113*M30))*3,
IF(AND(I30=38000,R30&gt;472.2,R30&lt;=672.8,M30&lt;=10),('[1]Pricing Schedule'!$F$103+('[1]Pricing Schedule'!$F$105*M30))*4,
IF(AND(I30=38000,R30&gt;472.2,R30&lt;=672.8,M30&gt;10),('[1]Pricing Schedule'!$F$111+('[1]Pricing Schedule'!$F$113*M30))*4,
IF(AND(I30=110000,R30&lt;=12.8,M30&gt;2),'[1]Pricing Schedule'!$F$62+('[1]Pricing Schedule'!$F$63*M30),
IF(AND(I30=110000,R30&lt;=12.8,M30&lt;=2),'[1]Pricing Schedule'!$F$96+('[1]Pricing Schedule'!$F$97*M30),
IF(AND(I30=110000,R30&gt;12.8,R30&lt;=22.8,M30&gt;3),'[1]Pricing Schedule'!$F$71+('[1]Pricing Schedule'!$F$72*M30),
IF(AND(I30=110000,R30&gt;12.8,R30&lt;=22.8,M30&lt;=3),'[1]Pricing Schedule'!$F$96+('[1]Pricing Schedule'!$F$97*M30),
IF(AND(I30=110000,R30&gt;22.8,R30&lt;=30.2),'[1]Pricing Schedule'!$F$80+('[1]Pricing Schedule'!$F$81*M30),
IF(AND(I30=110000,R30&gt;30.2,R30&lt;=45.9),'[1]Pricing Schedule'!$F$89+('[1]Pricing Schedule'!$F$90*M30),
IF(AND(I30=110000,R30&gt;45.9,R30&lt;=123.4),'[1]Pricing Schedule'!$F$96+('[1]Pricing Schedule'!$F$97*M30),
IF(AND(I30=110000,R30&gt;123.4,R30&lt;=168.2,M30&lt;=10),'[1]Pricing Schedule'!$F$103+('[1]Pricing Schedule'!$F$105*M30),
IF(AND(I30=110000,R30&gt;123.4,R30&lt;=168.2,M30&gt;10),'[1]Pricing Schedule'!$F$111+('[1]Pricing Schedule'!$F$113*M30),
IF(AND(I30=110000,R30&gt;168.2,R30&lt;=336.4,M30&lt;=10),('[1]Pricing Schedule'!$F$103+('[1]Pricing Schedule'!$F$105*M30))*2,
IF(AND(I30=110000,R30&gt;168.2,R30&lt;=336.4,M30&gt;10),('[1]Pricing Schedule'!$F$111+('[1]Pricing Schedule'!$F$113*M30))*2,
IF(AND(I30=110000,R30&gt;336.4,R30&lt;=504.6,M30&lt;=10),('[1]Pricing Schedule'!$F$103+('[1]Pricing Schedule'!$F$105*M30))*3,
IF(AND(I30=110000,R30&gt;336.4,R30&lt;=504.6,M30&gt;10),('[1]Pricing Schedule'!$F$111+('[1]Pricing Schedule'!$F$113*M30))*3,
IF(AND(I30=110000,R30&gt;504.6,R30&lt;=672.8,M30&lt;=10),('[1]Pricing Schedule'!$F$103+('[1]Pricing Schedule'!$F$105*M30))*4,
IF(AND(I30=110000,R30&gt;504.6,R30&lt;=672.8,M30&gt;10),('[1]Pricing Schedule'!$F$111+('[1]Pricing Schedule'!$F$113*M30))*4,
IF(AND(I30=110000,R30&gt;672.8,R30&lt;=841,M30&lt;=10),('[1]Pricing Schedule'!$F$103+('[1]Pricing Schedule'!$F$105*M30))*5,
IF(AND(I30=110000,R30&gt;672.8,R30&lt;=841,M30&gt;10),('[1]Pricing Schedule'!$F$111+('[1]Pricing Schedule'!$F$113*M30))*5,
IF(AND(I30=110000,R30&gt;672.8,R30&lt;=841,M30&lt;=10),('[1]Pricing Schedule'!$F$103+('[1]Pricing Schedule'!$F$105*M30))*5,
IF(AND(I30=110000,R30&gt;672.8,R30&lt;=841,M30&gt;10),('[1]Pricing Schedule'!$F$111+('[1]Pricing Schedule'!$F$113*M30))*5,
IF(AND(I30=110000,R30&gt;1345.6,R30&lt;=1513.8,M30&lt;=10),('[1]Pricing Schedule'!$F$103+('[1]Pricing Schedule'!$F$105*M30))*9,
IF(AND(I30=110000,R30&gt;1345.6,R30&lt;=1513.8,M30&gt;10),('[1]Pricing Schedule'!$F$111+('[1]Pricing Schedule'!$F$113*M30))*9,
9999999999)))))))))))))))))))))))))))))))))))))))</f>
        <v>1545240</v>
      </c>
      <c r="T30" s="21">
        <f>IF(AND(I30=38000,R30&lt;=4.5,M30&gt;8),'[1]Pricing Schedule'!$J$9,
IF(AND(I30=38000,R30&lt;=4.5,M30&lt;=8),'[1]Pricing Schedule'!$J$36,
IF(AND(I30=38000,R30&gt;4.5,R30&lt;=9,M30&gt;8),'[1]Pricing Schedule'!$J$18,
IF(AND(I30=38000,R30&gt;4.5,R30&lt;=9,M30&lt;=8),'[1]Pricing Schedule'!$J$36,
IF(AND(I30=38000,R30&gt;9,R30&lt;=12.8,M30&gt;8),'[1]Pricing Schedule'!$J$27,
IF(AND(I30=38000,R30&gt;9,R30&lt;=12.8,M30&lt;=8),'[1]Pricing Schedule'!$J$36,
IF(AND(I30=38000,R30&gt;12.8,R30&lt;=22.8),'[1]Pricing Schedule'!$J$36,
IF(AND(I30=38000,R30&gt;22.8,R30&lt;=30.2),'[1]Pricing Schedule'!$J$45,
IF(AND(I30=38000,R30&gt;30.2,R30&lt;=45.9),'[1]Pricing Schedule'!$J$54,
IF(AND(I30=38000,R30&gt;45.9,R30&lt;=123.4),'[1]Pricing Schedule'!$J$97,
IF(AND(I30=38000,R30&gt;123.4,R30&lt;=168.2,M30&lt;=10),'[1]Pricing Schedule'!$J$105,
IF(AND(I30=38000,R30&gt;123.4,R30&lt;=168.2,M30&gt;10),'[1]Pricing Schedule'!$J$113,
IF(AND(I30=38000,R30&gt;168.2,R30&lt;=336.4,M30&lt;=10),('[1]Pricing Schedule'!$J$105),
IF(AND(I30=38000,R30&gt;168.2,R30&lt;=336.4,M30&gt;10),('[1]Pricing Schedule'!$J$113),
IF(AND(I30=38000,R30&gt;336.4,R30&lt;=504.6,M30&lt;=10),('[1]Pricing Schedule'!$J$105),
IF(AND(I30=38000,R30&gt;336.4,R30&lt;=504.6,M30&gt;10),('[1]Pricing Schedule'!$J$113),
IF(AND(I30=38000,R30&gt;504.6,R30&lt;=672.8,M30&lt;=10),('[1]Pricing Schedule'!$J$105),
IF(AND(I30=38000,R30&gt;504.6,R30&lt;=672.8,M30&gt;10),('[1]Pricing Schedule'!$J$113),
IF(AND(I30=110000,R30&lt;=12.8,M30&gt;2),'[1]Pricing Schedule'!$J$63,
IF(AND(I30=110000,R30&lt;=12.8,M30&lt;=2),'[1]Pricing Schedule'!$J$97,
IF(AND(I30=110000,R30&gt;12.8,R30&lt;=22.8,M30&gt;3),'[1]Pricing Schedule'!$J$72,
IF(AND(I30=110000,R30&gt;12.8,R30&lt;=22.8,M30&lt;=3),'[1]Pricing Schedule'!$J$97,
IF(AND(I30=110000,R30&gt;22.8,R30&lt;=30.2),'[1]Pricing Schedule'!$J$81,
IF(AND(I30=110000,R30&gt;30.2,R30&lt;=45.9),'[1]Pricing Schedule'!$J$90,
IF(AND(I30=110000,R30&gt;45.9,R30&lt;=123.4),'[1]Pricing Schedule'!$J$97,
IF(AND(I30=110000,R30&gt;123.4,R30&lt;=168.2,M30&lt;=10),'[1]Pricing Schedule'!$J$105,
IF(AND(I30=110000,R30&gt;123.4,R30&lt;=168.2,M30&gt;10),'[1]Pricing Schedule'!$J$113,
IF(AND(I30=110000,R30&gt;168.2,R30&lt;=336.2,M30&lt;=10),('[1]Pricing Schedule'!$J$105),
IF(AND(I30=110000,R30&gt;168.2,R30&lt;=336.2,M30&gt;10),('[1]Pricing Schedule'!$J$113),
IF(AND(I30=110000,R30&gt;336.4,R30&lt;=504.6,M30&lt;=10),('[1]Pricing Schedule'!$J$105),
IF(AND(I30=110000,R30&gt;336.4,R30&lt;=504.6,M30&gt;10),('[1]Pricing Schedule'!$J$113),
IF(AND(I30=110000,R30&gt;504.6,R30&lt;=672.8,M30&lt;=10),('[1]Pricing Schedule'!$J$105),
IF(AND(I30=110000,R30&gt;504.6,R30&lt;=672.8,M30&gt;10),('[1]Pricing Schedule'!$J$113),
IF(AND(I30=110000,R30&gt;672.8,R30&lt;=841,M30&lt;=10),('[1]Pricing Schedule'!$J$105),
IF(AND(I30=110000,R30&gt;672.8,R30&lt;=841,M30&gt;10),('[1]Pricing Schedule'!$J$113),
IF(AND(I30=110000,R30&gt;1682,R30&lt;=1850.2,M30&lt;=10),('[1]Pricing Schedule'!$J$105),
IF(AND(I30=110000,R30&gt;1682,R30&lt;=1850.2,M30&gt;10),('[1]Pricing Schedule'!$J$113),
IF(AND(I30=110000,R30&gt;2018.4,R30&lt;=2186.6,M30&lt;=10),('[1]Pricing Schedule'!$J$105),
IF(AND(I30=110000,R30&gt;2018.4,R30&lt;=2186.6,M30&gt;10),('[1]Pricing Schedule'!$J$113),999999999)))))))))))))))))))))))))))))))))))))))</f>
        <v>1</v>
      </c>
      <c r="U30" s="40">
        <f t="shared" si="4"/>
        <v>447895.65217391303</v>
      </c>
      <c r="V30" s="41">
        <f t="shared" si="5"/>
        <v>2.2326628873184746</v>
      </c>
      <c r="Y30" s="23">
        <v>455</v>
      </c>
      <c r="Z30" s="23">
        <v>273</v>
      </c>
      <c r="AR30" s="35"/>
    </row>
    <row r="31" spans="1:46">
      <c r="A31" s="23">
        <v>30</v>
      </c>
      <c r="B31" s="23">
        <v>30</v>
      </c>
      <c r="C31" s="23" t="s">
        <v>195</v>
      </c>
      <c r="D31" s="23" t="s">
        <v>110</v>
      </c>
      <c r="E31" s="23" t="s">
        <v>110</v>
      </c>
      <c r="F31" s="23" t="s">
        <v>196</v>
      </c>
      <c r="G31" s="23" t="s">
        <v>197</v>
      </c>
      <c r="H31" s="23" t="s">
        <v>113</v>
      </c>
      <c r="I31" s="13">
        <v>38000</v>
      </c>
      <c r="J31" s="23" t="s">
        <v>119</v>
      </c>
      <c r="K31" s="13">
        <v>38000</v>
      </c>
      <c r="L31" s="24">
        <v>13.637</v>
      </c>
      <c r="M31" s="37">
        <f t="shared" si="0"/>
        <v>14</v>
      </c>
      <c r="N31" s="24">
        <v>0.496</v>
      </c>
      <c r="O31" s="13">
        <v>1</v>
      </c>
      <c r="P31" s="36">
        <f t="shared" si="1"/>
        <v>0.496</v>
      </c>
      <c r="Q31" s="38">
        <f t="shared" si="2"/>
        <v>3.45</v>
      </c>
      <c r="R31" s="37">
        <f t="shared" si="3"/>
        <v>3.45</v>
      </c>
      <c r="S31" s="39">
        <f>IF(AND(I31=38000,R31&lt;=4.5,M31&gt;8),'[1]Pricing Schedule'!$F$8+('[1]Pricing Schedule'!$F$9*M31),
IF(AND(I31=38000,R31&lt;=4.5,M31&lt;=8),'[1]Pricing Schedule'!$F$34+('[1]Pricing Schedule'!$F$36*M31),
IF(AND(I31=38000,R31&gt;4.5,R31&lt;=9,M31&gt;8),'[1]Pricing Schedule'!$F$17+('[1]Pricing Schedule'!$F$18*M31),
IF(AND(I31=38000,R31&gt;4.5,R31&lt;=9,M31&lt;=8),'[1]Pricing Schedule'!$F$34+('[1]Pricing Schedule'!$F$36*M31),
IF(AND(I31=38000,R31&gt;9,R31&lt;=12.8,M31&gt;8),'[1]Pricing Schedule'!$F$26+('[1]Pricing Schedule'!$F$27*M31),
IF(AND(I31=38000,R31&gt;9,R31&lt;=12.8,M31&lt;=8),'[1]Pricing Schedule'!$F$34+('[1]Pricing Schedule'!$F$36*M31),
IF(AND(I31=38000,R31&gt;12.8,R31&lt;=22.8),'[1]Pricing Schedule'!$F$34+('[1]Pricing Schedule'!$F$36*M31),
IF(AND(I31=38000,R31&gt;22.8,R31&lt;=30.2),'[1]Pricing Schedule'!$F$43+('[1]Pricing Schedule'!$F$45*M31),
IF(AND(I31=38000,R31&gt;30.2,R31&lt;=45.9),'[1]Pricing Schedule'!$F$52+('[1]Pricing Schedule'!$F$54*M31),
IF(AND(I31=38000,R31&gt;45.9,R31&lt;=123.4),'[1]Pricing Schedule'!$F$96+('[1]Pricing Schedule'!$F$97*M31),
IF(AND(I31=38000,R31&gt;123.4,R31&lt;=168.2,M31&lt;=10),'[1]Pricing Schedule'!$F$103+('[1]Pricing Schedule'!$F$105*M31),
IF(AND(I31=38000,R31&gt;123.4,R31&lt;=168.2,M31&gt;10),'[1]Pricing Schedule'!$F$111+('[1]Pricing Schedule'!$F$113*M31),
IF(AND(I31=38000,R31&gt;157.4,R31&lt;=336.4,M31&lt;=10),('[1]Pricing Schedule'!$F$103+('[1]Pricing Schedule'!$F$105*M31))*2,
IF(AND(I31=38000,R31&gt;157.4,R31&lt;=336.4,M31&gt;10),('[1]Pricing Schedule'!$F$111+('[1]Pricing Schedule'!$F$113*M31))*2,
IF(AND(I31=38000,R31&gt;314.8,R31&lt;=504.6,M31&lt;=10),('[1]Pricing Schedule'!$F$103+('[1]Pricing Schedule'!$F$105*M31))*3,
IF(AND(I31=38000,R31&gt;314.8,R31&lt;=504.6,M31&gt;10),('[1]Pricing Schedule'!$F$111+('[1]Pricing Schedule'!$F$113*M31))*3,
IF(AND(I31=38000,R31&gt;472.2,R31&lt;=672.8,M31&lt;=10),('[1]Pricing Schedule'!$F$103+('[1]Pricing Schedule'!$F$105*M31))*4,
IF(AND(I31=38000,R31&gt;472.2,R31&lt;=672.8,M31&gt;10),('[1]Pricing Schedule'!$F$111+('[1]Pricing Schedule'!$F$113*M31))*4,
IF(AND(I31=110000,R31&lt;=12.8,M31&gt;2),'[1]Pricing Schedule'!$F$62+('[1]Pricing Schedule'!$F$63*M31),
IF(AND(I31=110000,R31&lt;=12.8,M31&lt;=2),'[1]Pricing Schedule'!$F$96+('[1]Pricing Schedule'!$F$97*M31),
IF(AND(I31=110000,R31&gt;12.8,R31&lt;=22.8,M31&gt;3),'[1]Pricing Schedule'!$F$71+('[1]Pricing Schedule'!$F$72*M31),
IF(AND(I31=110000,R31&gt;12.8,R31&lt;=22.8,M31&lt;=3),'[1]Pricing Schedule'!$F$96+('[1]Pricing Schedule'!$F$97*M31),
IF(AND(I31=110000,R31&gt;22.8,R31&lt;=30.2),'[1]Pricing Schedule'!$F$80+('[1]Pricing Schedule'!$F$81*M31),
IF(AND(I31=110000,R31&gt;30.2,R31&lt;=45.9),'[1]Pricing Schedule'!$F$89+('[1]Pricing Schedule'!$F$90*M31),
IF(AND(I31=110000,R31&gt;45.9,R31&lt;=123.4),'[1]Pricing Schedule'!$F$96+('[1]Pricing Schedule'!$F$97*M31),
IF(AND(I31=110000,R31&gt;123.4,R31&lt;=168.2,M31&lt;=10),'[1]Pricing Schedule'!$F$103+('[1]Pricing Schedule'!$F$105*M31),
IF(AND(I31=110000,R31&gt;123.4,R31&lt;=168.2,M31&gt;10),'[1]Pricing Schedule'!$F$111+('[1]Pricing Schedule'!$F$113*M31),
IF(AND(I31=110000,R31&gt;168.2,R31&lt;=336.4,M31&lt;=10),('[1]Pricing Schedule'!$F$103+('[1]Pricing Schedule'!$F$105*M31))*2,
IF(AND(I31=110000,R31&gt;168.2,R31&lt;=336.4,M31&gt;10),('[1]Pricing Schedule'!$F$111+('[1]Pricing Schedule'!$F$113*M31))*2,
IF(AND(I31=110000,R31&gt;336.4,R31&lt;=504.6,M31&lt;=10),('[1]Pricing Schedule'!$F$103+('[1]Pricing Schedule'!$F$105*M31))*3,
IF(AND(I31=110000,R31&gt;336.4,R31&lt;=504.6,M31&gt;10),('[1]Pricing Schedule'!$F$111+('[1]Pricing Schedule'!$F$113*M31))*3,
IF(AND(I31=110000,R31&gt;504.6,R31&lt;=672.8,M31&lt;=10),('[1]Pricing Schedule'!$F$103+('[1]Pricing Schedule'!$F$105*M31))*4,
IF(AND(I31=110000,R31&gt;504.6,R31&lt;=672.8,M31&gt;10),('[1]Pricing Schedule'!$F$111+('[1]Pricing Schedule'!$F$113*M31))*4,
IF(AND(I31=110000,R31&gt;672.8,R31&lt;=841,M31&lt;=10),('[1]Pricing Schedule'!$F$103+('[1]Pricing Schedule'!$F$105*M31))*5,
IF(AND(I31=110000,R31&gt;672.8,R31&lt;=841,M31&gt;10),('[1]Pricing Schedule'!$F$111+('[1]Pricing Schedule'!$F$113*M31))*5,
IF(AND(I31=110000,R31&gt;672.8,R31&lt;=841,M31&lt;=10),('[1]Pricing Schedule'!$F$103+('[1]Pricing Schedule'!$F$105*M31))*5,
IF(AND(I31=110000,R31&gt;672.8,R31&lt;=841,M31&gt;10),('[1]Pricing Schedule'!$F$111+('[1]Pricing Schedule'!$F$113*M31))*5,
IF(AND(I31=110000,R31&gt;1345.6,R31&lt;=1513.8,M31&lt;=10),('[1]Pricing Schedule'!$F$103+('[1]Pricing Schedule'!$F$105*M31))*9,
IF(AND(I31=110000,R31&gt;1345.6,R31&lt;=1513.8,M31&gt;10),('[1]Pricing Schedule'!$F$111+('[1]Pricing Schedule'!$F$113*M31))*9,
9999999999)))))))))))))))))))))))))))))))))))))))</f>
        <v>1597940</v>
      </c>
      <c r="T31" s="21">
        <f>IF(AND(I31=38000,R31&lt;=4.5,M31&gt;8),'[1]Pricing Schedule'!$J$9,
IF(AND(I31=38000,R31&lt;=4.5,M31&lt;=8),'[1]Pricing Schedule'!$J$36,
IF(AND(I31=38000,R31&gt;4.5,R31&lt;=9,M31&gt;8),'[1]Pricing Schedule'!$J$18,
IF(AND(I31=38000,R31&gt;4.5,R31&lt;=9,M31&lt;=8),'[1]Pricing Schedule'!$J$36,
IF(AND(I31=38000,R31&gt;9,R31&lt;=12.8,M31&gt;8),'[1]Pricing Schedule'!$J$27,
IF(AND(I31=38000,R31&gt;9,R31&lt;=12.8,M31&lt;=8),'[1]Pricing Schedule'!$J$36,
IF(AND(I31=38000,R31&gt;12.8,R31&lt;=22.8),'[1]Pricing Schedule'!$J$36,
IF(AND(I31=38000,R31&gt;22.8,R31&lt;=30.2),'[1]Pricing Schedule'!$J$45,
IF(AND(I31=38000,R31&gt;30.2,R31&lt;=45.9),'[1]Pricing Schedule'!$J$54,
IF(AND(I31=38000,R31&gt;45.9,R31&lt;=123.4),'[1]Pricing Schedule'!$J$97,
IF(AND(I31=38000,R31&gt;123.4,R31&lt;=168.2,M31&lt;=10),'[1]Pricing Schedule'!$J$105,
IF(AND(I31=38000,R31&gt;123.4,R31&lt;=168.2,M31&gt;10),'[1]Pricing Schedule'!$J$113,
IF(AND(I31=38000,R31&gt;168.2,R31&lt;=336.4,M31&lt;=10),('[1]Pricing Schedule'!$J$105),
IF(AND(I31=38000,R31&gt;168.2,R31&lt;=336.4,M31&gt;10),('[1]Pricing Schedule'!$J$113),
IF(AND(I31=38000,R31&gt;336.4,R31&lt;=504.6,M31&lt;=10),('[1]Pricing Schedule'!$J$105),
IF(AND(I31=38000,R31&gt;336.4,R31&lt;=504.6,M31&gt;10),('[1]Pricing Schedule'!$J$113),
IF(AND(I31=38000,R31&gt;504.6,R31&lt;=672.8,M31&lt;=10),('[1]Pricing Schedule'!$J$105),
IF(AND(I31=38000,R31&gt;504.6,R31&lt;=672.8,M31&gt;10),('[1]Pricing Schedule'!$J$113),
IF(AND(I31=110000,R31&lt;=12.8,M31&gt;2),'[1]Pricing Schedule'!$J$63,
IF(AND(I31=110000,R31&lt;=12.8,M31&lt;=2),'[1]Pricing Schedule'!$J$97,
IF(AND(I31=110000,R31&gt;12.8,R31&lt;=22.8,M31&gt;3),'[1]Pricing Schedule'!$J$72,
IF(AND(I31=110000,R31&gt;12.8,R31&lt;=22.8,M31&lt;=3),'[1]Pricing Schedule'!$J$97,
IF(AND(I31=110000,R31&gt;22.8,R31&lt;=30.2),'[1]Pricing Schedule'!$J$81,
IF(AND(I31=110000,R31&gt;30.2,R31&lt;=45.9),'[1]Pricing Schedule'!$J$90,
IF(AND(I31=110000,R31&gt;45.9,R31&lt;=123.4),'[1]Pricing Schedule'!$J$97,
IF(AND(I31=110000,R31&gt;123.4,R31&lt;=168.2,M31&lt;=10),'[1]Pricing Schedule'!$J$105,
IF(AND(I31=110000,R31&gt;123.4,R31&lt;=168.2,M31&gt;10),'[1]Pricing Schedule'!$J$113,
IF(AND(I31=110000,R31&gt;168.2,R31&lt;=336.2,M31&lt;=10),('[1]Pricing Schedule'!$J$105),
IF(AND(I31=110000,R31&gt;168.2,R31&lt;=336.2,M31&gt;10),('[1]Pricing Schedule'!$J$113),
IF(AND(I31=110000,R31&gt;336.4,R31&lt;=504.6,M31&lt;=10),('[1]Pricing Schedule'!$J$105),
IF(AND(I31=110000,R31&gt;336.4,R31&lt;=504.6,M31&gt;10),('[1]Pricing Schedule'!$J$113),
IF(AND(I31=110000,R31&gt;504.6,R31&lt;=672.8,M31&lt;=10),('[1]Pricing Schedule'!$J$105),
IF(AND(I31=110000,R31&gt;504.6,R31&lt;=672.8,M31&gt;10),('[1]Pricing Schedule'!$J$113),
IF(AND(I31=110000,R31&gt;672.8,R31&lt;=841,M31&lt;=10),('[1]Pricing Schedule'!$J$105),
IF(AND(I31=110000,R31&gt;672.8,R31&lt;=841,M31&gt;10),('[1]Pricing Schedule'!$J$113),
IF(AND(I31=110000,R31&gt;1682,R31&lt;=1850.2,M31&lt;=10),('[1]Pricing Schedule'!$J$105),
IF(AND(I31=110000,R31&gt;1682,R31&lt;=1850.2,M31&gt;10),('[1]Pricing Schedule'!$J$113),
IF(AND(I31=110000,R31&gt;2018.4,R31&lt;=2186.6,M31&lt;=10),('[1]Pricing Schedule'!$J$105),
IF(AND(I31=110000,R31&gt;2018.4,R31&lt;=2186.6,M31&gt;10),('[1]Pricing Schedule'!$J$113),999999999)))))))))))))))))))))))))))))))))))))))</f>
        <v>1</v>
      </c>
      <c r="U31" s="40">
        <f t="shared" si="4"/>
        <v>463171.0144927536</v>
      </c>
      <c r="V31" s="41">
        <f t="shared" si="5"/>
        <v>2.1590297508041605</v>
      </c>
      <c r="Y31" s="23">
        <v>695</v>
      </c>
      <c r="Z31" s="23">
        <v>337</v>
      </c>
      <c r="AR31" s="35"/>
    </row>
    <row r="32" spans="1:46">
      <c r="A32" s="23">
        <v>31</v>
      </c>
      <c r="B32" s="23">
        <v>31</v>
      </c>
      <c r="C32" s="23" t="s">
        <v>198</v>
      </c>
      <c r="D32" s="23" t="s">
        <v>110</v>
      </c>
      <c r="E32" s="23" t="s">
        <v>110</v>
      </c>
      <c r="F32" s="23" t="s">
        <v>199</v>
      </c>
      <c r="G32" s="23" t="s">
        <v>200</v>
      </c>
      <c r="H32" s="23" t="s">
        <v>113</v>
      </c>
      <c r="I32" s="13">
        <v>38000</v>
      </c>
      <c r="J32" s="13">
        <v>38000</v>
      </c>
      <c r="K32" s="23" t="s">
        <v>119</v>
      </c>
      <c r="L32" s="24">
        <v>12.786</v>
      </c>
      <c r="M32" s="37">
        <f t="shared" si="0"/>
        <v>13</v>
      </c>
      <c r="N32" s="24">
        <v>0.35099999999999998</v>
      </c>
      <c r="O32" s="13">
        <v>1</v>
      </c>
      <c r="P32" s="36">
        <f t="shared" si="1"/>
        <v>0.35099999999999998</v>
      </c>
      <c r="Q32" s="38">
        <f t="shared" si="2"/>
        <v>3.45</v>
      </c>
      <c r="R32" s="37">
        <f t="shared" si="3"/>
        <v>3.45</v>
      </c>
      <c r="S32" s="39">
        <f>IF(AND(I32=38000,R32&lt;=4.5,M32&gt;8),'[1]Pricing Schedule'!$F$8+('[1]Pricing Schedule'!$F$9*M32),
IF(AND(I32=38000,R32&lt;=4.5,M32&lt;=8),'[1]Pricing Schedule'!$F$34+('[1]Pricing Schedule'!$F$36*M32),
IF(AND(I32=38000,R32&gt;4.5,R32&lt;=9,M32&gt;8),'[1]Pricing Schedule'!$F$17+('[1]Pricing Schedule'!$F$18*M32),
IF(AND(I32=38000,R32&gt;4.5,R32&lt;=9,M32&lt;=8),'[1]Pricing Schedule'!$F$34+('[1]Pricing Schedule'!$F$36*M32),
IF(AND(I32=38000,R32&gt;9,R32&lt;=12.8,M32&gt;8),'[1]Pricing Schedule'!$F$26+('[1]Pricing Schedule'!$F$27*M32),
IF(AND(I32=38000,R32&gt;9,R32&lt;=12.8,M32&lt;=8),'[1]Pricing Schedule'!$F$34+('[1]Pricing Schedule'!$F$36*M32),
IF(AND(I32=38000,R32&gt;12.8,R32&lt;=22.8),'[1]Pricing Schedule'!$F$34+('[1]Pricing Schedule'!$F$36*M32),
IF(AND(I32=38000,R32&gt;22.8,R32&lt;=30.2),'[1]Pricing Schedule'!$F$43+('[1]Pricing Schedule'!$F$45*M32),
IF(AND(I32=38000,R32&gt;30.2,R32&lt;=45.9),'[1]Pricing Schedule'!$F$52+('[1]Pricing Schedule'!$F$54*M32),
IF(AND(I32=38000,R32&gt;45.9,R32&lt;=123.4),'[1]Pricing Schedule'!$F$96+('[1]Pricing Schedule'!$F$97*M32),
IF(AND(I32=38000,R32&gt;123.4,R32&lt;=168.2,M32&lt;=10),'[1]Pricing Schedule'!$F$103+('[1]Pricing Schedule'!$F$105*M32),
IF(AND(I32=38000,R32&gt;123.4,R32&lt;=168.2,M32&gt;10),'[1]Pricing Schedule'!$F$111+('[1]Pricing Schedule'!$F$113*M32),
IF(AND(I32=38000,R32&gt;157.4,R32&lt;=336.4,M32&lt;=10),('[1]Pricing Schedule'!$F$103+('[1]Pricing Schedule'!$F$105*M32))*2,
IF(AND(I32=38000,R32&gt;157.4,R32&lt;=336.4,M32&gt;10),('[1]Pricing Schedule'!$F$111+('[1]Pricing Schedule'!$F$113*M32))*2,
IF(AND(I32=38000,R32&gt;314.8,R32&lt;=504.6,M32&lt;=10),('[1]Pricing Schedule'!$F$103+('[1]Pricing Schedule'!$F$105*M32))*3,
IF(AND(I32=38000,R32&gt;314.8,R32&lt;=504.6,M32&gt;10),('[1]Pricing Schedule'!$F$111+('[1]Pricing Schedule'!$F$113*M32))*3,
IF(AND(I32=38000,R32&gt;472.2,R32&lt;=672.8,M32&lt;=10),('[1]Pricing Schedule'!$F$103+('[1]Pricing Schedule'!$F$105*M32))*4,
IF(AND(I32=38000,R32&gt;472.2,R32&lt;=672.8,M32&gt;10),('[1]Pricing Schedule'!$F$111+('[1]Pricing Schedule'!$F$113*M32))*4,
IF(AND(I32=110000,R32&lt;=12.8,M32&gt;2),'[1]Pricing Schedule'!$F$62+('[1]Pricing Schedule'!$F$63*M32),
IF(AND(I32=110000,R32&lt;=12.8,M32&lt;=2),'[1]Pricing Schedule'!$F$96+('[1]Pricing Schedule'!$F$97*M32),
IF(AND(I32=110000,R32&gt;12.8,R32&lt;=22.8,M32&gt;3),'[1]Pricing Schedule'!$F$71+('[1]Pricing Schedule'!$F$72*M32),
IF(AND(I32=110000,R32&gt;12.8,R32&lt;=22.8,M32&lt;=3),'[1]Pricing Schedule'!$F$96+('[1]Pricing Schedule'!$F$97*M32),
IF(AND(I32=110000,R32&gt;22.8,R32&lt;=30.2),'[1]Pricing Schedule'!$F$80+('[1]Pricing Schedule'!$F$81*M32),
IF(AND(I32=110000,R32&gt;30.2,R32&lt;=45.9),'[1]Pricing Schedule'!$F$89+('[1]Pricing Schedule'!$F$90*M32),
IF(AND(I32=110000,R32&gt;45.9,R32&lt;=123.4),'[1]Pricing Schedule'!$F$96+('[1]Pricing Schedule'!$F$97*M32),
IF(AND(I32=110000,R32&gt;123.4,R32&lt;=168.2,M32&lt;=10),'[1]Pricing Schedule'!$F$103+('[1]Pricing Schedule'!$F$105*M32),
IF(AND(I32=110000,R32&gt;123.4,R32&lt;=168.2,M32&gt;10),'[1]Pricing Schedule'!$F$111+('[1]Pricing Schedule'!$F$113*M32),
IF(AND(I32=110000,R32&gt;168.2,R32&lt;=336.4,M32&lt;=10),('[1]Pricing Schedule'!$F$103+('[1]Pricing Schedule'!$F$105*M32))*2,
IF(AND(I32=110000,R32&gt;168.2,R32&lt;=336.4,M32&gt;10),('[1]Pricing Schedule'!$F$111+('[1]Pricing Schedule'!$F$113*M32))*2,
IF(AND(I32=110000,R32&gt;336.4,R32&lt;=504.6,M32&lt;=10),('[1]Pricing Schedule'!$F$103+('[1]Pricing Schedule'!$F$105*M32))*3,
IF(AND(I32=110000,R32&gt;336.4,R32&lt;=504.6,M32&gt;10),('[1]Pricing Schedule'!$F$111+('[1]Pricing Schedule'!$F$113*M32))*3,
IF(AND(I32=110000,R32&gt;504.6,R32&lt;=672.8,M32&lt;=10),('[1]Pricing Schedule'!$F$103+('[1]Pricing Schedule'!$F$105*M32))*4,
IF(AND(I32=110000,R32&gt;504.6,R32&lt;=672.8,M32&gt;10),('[1]Pricing Schedule'!$F$111+('[1]Pricing Schedule'!$F$113*M32))*4,
IF(AND(I32=110000,R32&gt;672.8,R32&lt;=841,M32&lt;=10),('[1]Pricing Schedule'!$F$103+('[1]Pricing Schedule'!$F$105*M32))*5,
IF(AND(I32=110000,R32&gt;672.8,R32&lt;=841,M32&gt;10),('[1]Pricing Schedule'!$F$111+('[1]Pricing Schedule'!$F$113*M32))*5,
IF(AND(I32=110000,R32&gt;672.8,R32&lt;=841,M32&lt;=10),('[1]Pricing Schedule'!$F$103+('[1]Pricing Schedule'!$F$105*M32))*5,
IF(AND(I32=110000,R32&gt;672.8,R32&lt;=841,M32&gt;10),('[1]Pricing Schedule'!$F$111+('[1]Pricing Schedule'!$F$113*M32))*5,
IF(AND(I32=110000,R32&gt;1345.6,R32&lt;=1513.8,M32&lt;=10),('[1]Pricing Schedule'!$F$103+('[1]Pricing Schedule'!$F$105*M32))*9,
IF(AND(I32=110000,R32&gt;1345.6,R32&lt;=1513.8,M32&gt;10),('[1]Pricing Schedule'!$F$111+('[1]Pricing Schedule'!$F$113*M32))*9,
9999999999)))))))))))))))))))))))))))))))))))))))</f>
        <v>1545240</v>
      </c>
      <c r="T32" s="21">
        <f>IF(AND(I32=38000,R32&lt;=4.5,M32&gt;8),'[1]Pricing Schedule'!$J$9,
IF(AND(I32=38000,R32&lt;=4.5,M32&lt;=8),'[1]Pricing Schedule'!$J$36,
IF(AND(I32=38000,R32&gt;4.5,R32&lt;=9,M32&gt;8),'[1]Pricing Schedule'!$J$18,
IF(AND(I32=38000,R32&gt;4.5,R32&lt;=9,M32&lt;=8),'[1]Pricing Schedule'!$J$36,
IF(AND(I32=38000,R32&gt;9,R32&lt;=12.8,M32&gt;8),'[1]Pricing Schedule'!$J$27,
IF(AND(I32=38000,R32&gt;9,R32&lt;=12.8,M32&lt;=8),'[1]Pricing Schedule'!$J$36,
IF(AND(I32=38000,R32&gt;12.8,R32&lt;=22.8),'[1]Pricing Schedule'!$J$36,
IF(AND(I32=38000,R32&gt;22.8,R32&lt;=30.2),'[1]Pricing Schedule'!$J$45,
IF(AND(I32=38000,R32&gt;30.2,R32&lt;=45.9),'[1]Pricing Schedule'!$J$54,
IF(AND(I32=38000,R32&gt;45.9,R32&lt;=123.4),'[1]Pricing Schedule'!$J$97,
IF(AND(I32=38000,R32&gt;123.4,R32&lt;=168.2,M32&lt;=10),'[1]Pricing Schedule'!$J$105,
IF(AND(I32=38000,R32&gt;123.4,R32&lt;=168.2,M32&gt;10),'[1]Pricing Schedule'!$J$113,
IF(AND(I32=38000,R32&gt;168.2,R32&lt;=336.4,M32&lt;=10),('[1]Pricing Schedule'!$J$105),
IF(AND(I32=38000,R32&gt;168.2,R32&lt;=336.4,M32&gt;10),('[1]Pricing Schedule'!$J$113),
IF(AND(I32=38000,R32&gt;336.4,R32&lt;=504.6,M32&lt;=10),('[1]Pricing Schedule'!$J$105),
IF(AND(I32=38000,R32&gt;336.4,R32&lt;=504.6,M32&gt;10),('[1]Pricing Schedule'!$J$113),
IF(AND(I32=38000,R32&gt;504.6,R32&lt;=672.8,M32&lt;=10),('[1]Pricing Schedule'!$J$105),
IF(AND(I32=38000,R32&gt;504.6,R32&lt;=672.8,M32&gt;10),('[1]Pricing Schedule'!$J$113),
IF(AND(I32=110000,R32&lt;=12.8,M32&gt;2),'[1]Pricing Schedule'!$J$63,
IF(AND(I32=110000,R32&lt;=12.8,M32&lt;=2),'[1]Pricing Schedule'!$J$97,
IF(AND(I32=110000,R32&gt;12.8,R32&lt;=22.8,M32&gt;3),'[1]Pricing Schedule'!$J$72,
IF(AND(I32=110000,R32&gt;12.8,R32&lt;=22.8,M32&lt;=3),'[1]Pricing Schedule'!$J$97,
IF(AND(I32=110000,R32&gt;22.8,R32&lt;=30.2),'[1]Pricing Schedule'!$J$81,
IF(AND(I32=110000,R32&gt;30.2,R32&lt;=45.9),'[1]Pricing Schedule'!$J$90,
IF(AND(I32=110000,R32&gt;45.9,R32&lt;=123.4),'[1]Pricing Schedule'!$J$97,
IF(AND(I32=110000,R32&gt;123.4,R32&lt;=168.2,M32&lt;=10),'[1]Pricing Schedule'!$J$105,
IF(AND(I32=110000,R32&gt;123.4,R32&lt;=168.2,M32&gt;10),'[1]Pricing Schedule'!$J$113,
IF(AND(I32=110000,R32&gt;168.2,R32&lt;=336.2,M32&lt;=10),('[1]Pricing Schedule'!$J$105),
IF(AND(I32=110000,R32&gt;168.2,R32&lt;=336.2,M32&gt;10),('[1]Pricing Schedule'!$J$113),
IF(AND(I32=110000,R32&gt;336.4,R32&lt;=504.6,M32&lt;=10),('[1]Pricing Schedule'!$J$105),
IF(AND(I32=110000,R32&gt;336.4,R32&lt;=504.6,M32&gt;10),('[1]Pricing Schedule'!$J$113),
IF(AND(I32=110000,R32&gt;504.6,R32&lt;=672.8,M32&lt;=10),('[1]Pricing Schedule'!$J$105),
IF(AND(I32=110000,R32&gt;504.6,R32&lt;=672.8,M32&gt;10),('[1]Pricing Schedule'!$J$113),
IF(AND(I32=110000,R32&gt;672.8,R32&lt;=841,M32&lt;=10),('[1]Pricing Schedule'!$J$105),
IF(AND(I32=110000,R32&gt;672.8,R32&lt;=841,M32&gt;10),('[1]Pricing Schedule'!$J$113),
IF(AND(I32=110000,R32&gt;1682,R32&lt;=1850.2,M32&lt;=10),('[1]Pricing Schedule'!$J$105),
IF(AND(I32=110000,R32&gt;1682,R32&lt;=1850.2,M32&gt;10),('[1]Pricing Schedule'!$J$113),
IF(AND(I32=110000,R32&gt;2018.4,R32&lt;=2186.6,M32&lt;=10),('[1]Pricing Schedule'!$J$105),
IF(AND(I32=110000,R32&gt;2018.4,R32&lt;=2186.6,M32&gt;10),('[1]Pricing Schedule'!$J$113),999999999)))))))))))))))))))))))))))))))))))))))</f>
        <v>1</v>
      </c>
      <c r="U32" s="40">
        <f t="shared" si="4"/>
        <v>447895.65217391303</v>
      </c>
      <c r="V32" s="41">
        <f t="shared" si="5"/>
        <v>2.2326628873184746</v>
      </c>
      <c r="Y32" s="23">
        <v>105</v>
      </c>
      <c r="Z32" s="23">
        <v>151</v>
      </c>
      <c r="AR32" s="35"/>
    </row>
    <row r="33" spans="1:44">
      <c r="A33" s="23">
        <v>32</v>
      </c>
      <c r="B33" s="23">
        <v>32</v>
      </c>
      <c r="C33" s="23" t="s">
        <v>201</v>
      </c>
      <c r="D33" s="23" t="s">
        <v>110</v>
      </c>
      <c r="E33" s="23" t="s">
        <v>110</v>
      </c>
      <c r="F33" s="23" t="s">
        <v>199</v>
      </c>
      <c r="G33" s="23" t="s">
        <v>200</v>
      </c>
      <c r="H33" s="23" t="s">
        <v>113</v>
      </c>
      <c r="I33" s="13">
        <v>38000</v>
      </c>
      <c r="J33" s="13">
        <v>38000</v>
      </c>
      <c r="K33" s="23" t="s">
        <v>119</v>
      </c>
      <c r="L33" s="24">
        <v>14.48</v>
      </c>
      <c r="M33" s="37">
        <f t="shared" si="0"/>
        <v>15</v>
      </c>
      <c r="N33" s="24">
        <v>0.438</v>
      </c>
      <c r="O33" s="13">
        <v>1</v>
      </c>
      <c r="P33" s="36">
        <f t="shared" si="1"/>
        <v>0.438</v>
      </c>
      <c r="Q33" s="38">
        <f t="shared" si="2"/>
        <v>3.45</v>
      </c>
      <c r="R33" s="37">
        <f t="shared" si="3"/>
        <v>3.45</v>
      </c>
      <c r="S33" s="39">
        <f>IF(AND(I33=38000,R33&lt;=4.5,M33&gt;8),'[1]Pricing Schedule'!$F$8+('[1]Pricing Schedule'!$F$9*M33),
IF(AND(I33=38000,R33&lt;=4.5,M33&lt;=8),'[1]Pricing Schedule'!$F$34+('[1]Pricing Schedule'!$F$36*M33),
IF(AND(I33=38000,R33&gt;4.5,R33&lt;=9,M33&gt;8),'[1]Pricing Schedule'!$F$17+('[1]Pricing Schedule'!$F$18*M33),
IF(AND(I33=38000,R33&gt;4.5,R33&lt;=9,M33&lt;=8),'[1]Pricing Schedule'!$F$34+('[1]Pricing Schedule'!$F$36*M33),
IF(AND(I33=38000,R33&gt;9,R33&lt;=12.8,M33&gt;8),'[1]Pricing Schedule'!$F$26+('[1]Pricing Schedule'!$F$27*M33),
IF(AND(I33=38000,R33&gt;9,R33&lt;=12.8,M33&lt;=8),'[1]Pricing Schedule'!$F$34+('[1]Pricing Schedule'!$F$36*M33),
IF(AND(I33=38000,R33&gt;12.8,R33&lt;=22.8),'[1]Pricing Schedule'!$F$34+('[1]Pricing Schedule'!$F$36*M33),
IF(AND(I33=38000,R33&gt;22.8,R33&lt;=30.2),'[1]Pricing Schedule'!$F$43+('[1]Pricing Schedule'!$F$45*M33),
IF(AND(I33=38000,R33&gt;30.2,R33&lt;=45.9),'[1]Pricing Schedule'!$F$52+('[1]Pricing Schedule'!$F$54*M33),
IF(AND(I33=38000,R33&gt;45.9,R33&lt;=123.4),'[1]Pricing Schedule'!$F$96+('[1]Pricing Schedule'!$F$97*M33),
IF(AND(I33=38000,R33&gt;123.4,R33&lt;=168.2,M33&lt;=10),'[1]Pricing Schedule'!$F$103+('[1]Pricing Schedule'!$F$105*M33),
IF(AND(I33=38000,R33&gt;123.4,R33&lt;=168.2,M33&gt;10),'[1]Pricing Schedule'!$F$111+('[1]Pricing Schedule'!$F$113*M33),
IF(AND(I33=38000,R33&gt;157.4,R33&lt;=336.4,M33&lt;=10),('[1]Pricing Schedule'!$F$103+('[1]Pricing Schedule'!$F$105*M33))*2,
IF(AND(I33=38000,R33&gt;157.4,R33&lt;=336.4,M33&gt;10),('[1]Pricing Schedule'!$F$111+('[1]Pricing Schedule'!$F$113*M33))*2,
IF(AND(I33=38000,R33&gt;314.8,R33&lt;=504.6,M33&lt;=10),('[1]Pricing Schedule'!$F$103+('[1]Pricing Schedule'!$F$105*M33))*3,
IF(AND(I33=38000,R33&gt;314.8,R33&lt;=504.6,M33&gt;10),('[1]Pricing Schedule'!$F$111+('[1]Pricing Schedule'!$F$113*M33))*3,
IF(AND(I33=38000,R33&gt;472.2,R33&lt;=672.8,M33&lt;=10),('[1]Pricing Schedule'!$F$103+('[1]Pricing Schedule'!$F$105*M33))*4,
IF(AND(I33=38000,R33&gt;472.2,R33&lt;=672.8,M33&gt;10),('[1]Pricing Schedule'!$F$111+('[1]Pricing Schedule'!$F$113*M33))*4,
IF(AND(I33=110000,R33&lt;=12.8,M33&gt;2),'[1]Pricing Schedule'!$F$62+('[1]Pricing Schedule'!$F$63*M33),
IF(AND(I33=110000,R33&lt;=12.8,M33&lt;=2),'[1]Pricing Schedule'!$F$96+('[1]Pricing Schedule'!$F$97*M33),
IF(AND(I33=110000,R33&gt;12.8,R33&lt;=22.8,M33&gt;3),'[1]Pricing Schedule'!$F$71+('[1]Pricing Schedule'!$F$72*M33),
IF(AND(I33=110000,R33&gt;12.8,R33&lt;=22.8,M33&lt;=3),'[1]Pricing Schedule'!$F$96+('[1]Pricing Schedule'!$F$97*M33),
IF(AND(I33=110000,R33&gt;22.8,R33&lt;=30.2),'[1]Pricing Schedule'!$F$80+('[1]Pricing Schedule'!$F$81*M33),
IF(AND(I33=110000,R33&gt;30.2,R33&lt;=45.9),'[1]Pricing Schedule'!$F$89+('[1]Pricing Schedule'!$F$90*M33),
IF(AND(I33=110000,R33&gt;45.9,R33&lt;=123.4),'[1]Pricing Schedule'!$F$96+('[1]Pricing Schedule'!$F$97*M33),
IF(AND(I33=110000,R33&gt;123.4,R33&lt;=168.2,M33&lt;=10),'[1]Pricing Schedule'!$F$103+('[1]Pricing Schedule'!$F$105*M33),
IF(AND(I33=110000,R33&gt;123.4,R33&lt;=168.2,M33&gt;10),'[1]Pricing Schedule'!$F$111+('[1]Pricing Schedule'!$F$113*M33),
IF(AND(I33=110000,R33&gt;168.2,R33&lt;=336.4,M33&lt;=10),('[1]Pricing Schedule'!$F$103+('[1]Pricing Schedule'!$F$105*M33))*2,
IF(AND(I33=110000,R33&gt;168.2,R33&lt;=336.4,M33&gt;10),('[1]Pricing Schedule'!$F$111+('[1]Pricing Schedule'!$F$113*M33))*2,
IF(AND(I33=110000,R33&gt;336.4,R33&lt;=504.6,M33&lt;=10),('[1]Pricing Schedule'!$F$103+('[1]Pricing Schedule'!$F$105*M33))*3,
IF(AND(I33=110000,R33&gt;336.4,R33&lt;=504.6,M33&gt;10),('[1]Pricing Schedule'!$F$111+('[1]Pricing Schedule'!$F$113*M33))*3,
IF(AND(I33=110000,R33&gt;504.6,R33&lt;=672.8,M33&lt;=10),('[1]Pricing Schedule'!$F$103+('[1]Pricing Schedule'!$F$105*M33))*4,
IF(AND(I33=110000,R33&gt;504.6,R33&lt;=672.8,M33&gt;10),('[1]Pricing Schedule'!$F$111+('[1]Pricing Schedule'!$F$113*M33))*4,
IF(AND(I33=110000,R33&gt;672.8,R33&lt;=841,M33&lt;=10),('[1]Pricing Schedule'!$F$103+('[1]Pricing Schedule'!$F$105*M33))*5,
IF(AND(I33=110000,R33&gt;672.8,R33&lt;=841,M33&gt;10),('[1]Pricing Schedule'!$F$111+('[1]Pricing Schedule'!$F$113*M33))*5,
IF(AND(I33=110000,R33&gt;672.8,R33&lt;=841,M33&lt;=10),('[1]Pricing Schedule'!$F$103+('[1]Pricing Schedule'!$F$105*M33))*5,
IF(AND(I33=110000,R33&gt;672.8,R33&lt;=841,M33&gt;10),('[1]Pricing Schedule'!$F$111+('[1]Pricing Schedule'!$F$113*M33))*5,
IF(AND(I33=110000,R33&gt;1345.6,R33&lt;=1513.8,M33&lt;=10),('[1]Pricing Schedule'!$F$103+('[1]Pricing Schedule'!$F$105*M33))*9,
IF(AND(I33=110000,R33&gt;1345.6,R33&lt;=1513.8,M33&gt;10),('[1]Pricing Schedule'!$F$111+('[1]Pricing Schedule'!$F$113*M33))*9,
9999999999)))))))))))))))))))))))))))))))))))))))</f>
        <v>1650640</v>
      </c>
      <c r="T33" s="21">
        <f>IF(AND(I33=38000,R33&lt;=4.5,M33&gt;8),'[1]Pricing Schedule'!$J$9,
IF(AND(I33=38000,R33&lt;=4.5,M33&lt;=8),'[1]Pricing Schedule'!$J$36,
IF(AND(I33=38000,R33&gt;4.5,R33&lt;=9,M33&gt;8),'[1]Pricing Schedule'!$J$18,
IF(AND(I33=38000,R33&gt;4.5,R33&lt;=9,M33&lt;=8),'[1]Pricing Schedule'!$J$36,
IF(AND(I33=38000,R33&gt;9,R33&lt;=12.8,M33&gt;8),'[1]Pricing Schedule'!$J$27,
IF(AND(I33=38000,R33&gt;9,R33&lt;=12.8,M33&lt;=8),'[1]Pricing Schedule'!$J$36,
IF(AND(I33=38000,R33&gt;12.8,R33&lt;=22.8),'[1]Pricing Schedule'!$J$36,
IF(AND(I33=38000,R33&gt;22.8,R33&lt;=30.2),'[1]Pricing Schedule'!$J$45,
IF(AND(I33=38000,R33&gt;30.2,R33&lt;=45.9),'[1]Pricing Schedule'!$J$54,
IF(AND(I33=38000,R33&gt;45.9,R33&lt;=123.4),'[1]Pricing Schedule'!$J$97,
IF(AND(I33=38000,R33&gt;123.4,R33&lt;=168.2,M33&lt;=10),'[1]Pricing Schedule'!$J$105,
IF(AND(I33=38000,R33&gt;123.4,R33&lt;=168.2,M33&gt;10),'[1]Pricing Schedule'!$J$113,
IF(AND(I33=38000,R33&gt;168.2,R33&lt;=336.4,M33&lt;=10),('[1]Pricing Schedule'!$J$105),
IF(AND(I33=38000,R33&gt;168.2,R33&lt;=336.4,M33&gt;10),('[1]Pricing Schedule'!$J$113),
IF(AND(I33=38000,R33&gt;336.4,R33&lt;=504.6,M33&lt;=10),('[1]Pricing Schedule'!$J$105),
IF(AND(I33=38000,R33&gt;336.4,R33&lt;=504.6,M33&gt;10),('[1]Pricing Schedule'!$J$113),
IF(AND(I33=38000,R33&gt;504.6,R33&lt;=672.8,M33&lt;=10),('[1]Pricing Schedule'!$J$105),
IF(AND(I33=38000,R33&gt;504.6,R33&lt;=672.8,M33&gt;10),('[1]Pricing Schedule'!$J$113),
IF(AND(I33=110000,R33&lt;=12.8,M33&gt;2),'[1]Pricing Schedule'!$J$63,
IF(AND(I33=110000,R33&lt;=12.8,M33&lt;=2),'[1]Pricing Schedule'!$J$97,
IF(AND(I33=110000,R33&gt;12.8,R33&lt;=22.8,M33&gt;3),'[1]Pricing Schedule'!$J$72,
IF(AND(I33=110000,R33&gt;12.8,R33&lt;=22.8,M33&lt;=3),'[1]Pricing Schedule'!$J$97,
IF(AND(I33=110000,R33&gt;22.8,R33&lt;=30.2),'[1]Pricing Schedule'!$J$81,
IF(AND(I33=110000,R33&gt;30.2,R33&lt;=45.9),'[1]Pricing Schedule'!$J$90,
IF(AND(I33=110000,R33&gt;45.9,R33&lt;=123.4),'[1]Pricing Schedule'!$J$97,
IF(AND(I33=110000,R33&gt;123.4,R33&lt;=168.2,M33&lt;=10),'[1]Pricing Schedule'!$J$105,
IF(AND(I33=110000,R33&gt;123.4,R33&lt;=168.2,M33&gt;10),'[1]Pricing Schedule'!$J$113,
IF(AND(I33=110000,R33&gt;168.2,R33&lt;=336.2,M33&lt;=10),('[1]Pricing Schedule'!$J$105),
IF(AND(I33=110000,R33&gt;168.2,R33&lt;=336.2,M33&gt;10),('[1]Pricing Schedule'!$J$113),
IF(AND(I33=110000,R33&gt;336.4,R33&lt;=504.6,M33&lt;=10),('[1]Pricing Schedule'!$J$105),
IF(AND(I33=110000,R33&gt;336.4,R33&lt;=504.6,M33&gt;10),('[1]Pricing Schedule'!$J$113),
IF(AND(I33=110000,R33&gt;504.6,R33&lt;=672.8,M33&lt;=10),('[1]Pricing Schedule'!$J$105),
IF(AND(I33=110000,R33&gt;504.6,R33&lt;=672.8,M33&gt;10),('[1]Pricing Schedule'!$J$113),
IF(AND(I33=110000,R33&gt;672.8,R33&lt;=841,M33&lt;=10),('[1]Pricing Schedule'!$J$105),
IF(AND(I33=110000,R33&gt;672.8,R33&lt;=841,M33&gt;10),('[1]Pricing Schedule'!$J$113),
IF(AND(I33=110000,R33&gt;1682,R33&lt;=1850.2,M33&lt;=10),('[1]Pricing Schedule'!$J$105),
IF(AND(I33=110000,R33&gt;1682,R33&lt;=1850.2,M33&gt;10),('[1]Pricing Schedule'!$J$113),
IF(AND(I33=110000,R33&gt;2018.4,R33&lt;=2186.6,M33&lt;=10),('[1]Pricing Schedule'!$J$105),
IF(AND(I33=110000,R33&gt;2018.4,R33&lt;=2186.6,M33&gt;10),('[1]Pricing Schedule'!$J$113),999999999)))))))))))))))))))))))))))))))))))))))</f>
        <v>1</v>
      </c>
      <c r="U33" s="40">
        <f t="shared" si="4"/>
        <v>478446.37681159418</v>
      </c>
      <c r="V33" s="41">
        <f t="shared" si="5"/>
        <v>2.0900983860805504</v>
      </c>
      <c r="Y33" s="23">
        <v>362</v>
      </c>
      <c r="Z33" s="23">
        <v>151</v>
      </c>
      <c r="AR33" s="35"/>
    </row>
    <row r="34" spans="1:44">
      <c r="A34" s="23">
        <v>33</v>
      </c>
      <c r="B34" s="23">
        <v>33</v>
      </c>
      <c r="C34" s="23" t="s">
        <v>202</v>
      </c>
      <c r="D34" s="23" t="s">
        <v>110</v>
      </c>
      <c r="E34" s="23" t="s">
        <v>110</v>
      </c>
      <c r="F34" s="23" t="s">
        <v>203</v>
      </c>
      <c r="G34" s="23" t="s">
        <v>204</v>
      </c>
      <c r="H34" s="23" t="s">
        <v>113</v>
      </c>
      <c r="I34" s="13">
        <v>38000</v>
      </c>
      <c r="J34" s="13">
        <v>38000</v>
      </c>
      <c r="K34" s="13">
        <v>20000</v>
      </c>
      <c r="L34" s="24">
        <v>11.712999999999999</v>
      </c>
      <c r="M34" s="37">
        <f t="shared" si="0"/>
        <v>12</v>
      </c>
      <c r="N34" s="24">
        <v>0.121</v>
      </c>
      <c r="O34" s="13">
        <v>1</v>
      </c>
      <c r="P34" s="36">
        <f t="shared" si="1"/>
        <v>0.121</v>
      </c>
      <c r="Q34" s="38">
        <f t="shared" si="2"/>
        <v>3.45</v>
      </c>
      <c r="R34" s="37">
        <f t="shared" si="3"/>
        <v>3.45</v>
      </c>
      <c r="S34" s="39">
        <f>IF(AND(I34=38000,R34&lt;=4.5,M34&gt;8),'[1]Pricing Schedule'!$F$8+('[1]Pricing Schedule'!$F$9*M34),
IF(AND(I34=38000,R34&lt;=4.5,M34&lt;=8),'[1]Pricing Schedule'!$F$34+('[1]Pricing Schedule'!$F$36*M34),
IF(AND(I34=38000,R34&gt;4.5,R34&lt;=9,M34&gt;8),'[1]Pricing Schedule'!$F$17+('[1]Pricing Schedule'!$F$18*M34),
IF(AND(I34=38000,R34&gt;4.5,R34&lt;=9,M34&lt;=8),'[1]Pricing Schedule'!$F$34+('[1]Pricing Schedule'!$F$36*M34),
IF(AND(I34=38000,R34&gt;9,R34&lt;=12.8,M34&gt;8),'[1]Pricing Schedule'!$F$26+('[1]Pricing Schedule'!$F$27*M34),
IF(AND(I34=38000,R34&gt;9,R34&lt;=12.8,M34&lt;=8),'[1]Pricing Schedule'!$F$34+('[1]Pricing Schedule'!$F$36*M34),
IF(AND(I34=38000,R34&gt;12.8,R34&lt;=22.8),'[1]Pricing Schedule'!$F$34+('[1]Pricing Schedule'!$F$36*M34),
IF(AND(I34=38000,R34&gt;22.8,R34&lt;=30.2),'[1]Pricing Schedule'!$F$43+('[1]Pricing Schedule'!$F$45*M34),
IF(AND(I34=38000,R34&gt;30.2,R34&lt;=45.9),'[1]Pricing Schedule'!$F$52+('[1]Pricing Schedule'!$F$54*M34),
IF(AND(I34=38000,R34&gt;45.9,R34&lt;=123.4),'[1]Pricing Schedule'!$F$96+('[1]Pricing Schedule'!$F$97*M34),
IF(AND(I34=38000,R34&gt;123.4,R34&lt;=168.2,M34&lt;=10),'[1]Pricing Schedule'!$F$103+('[1]Pricing Schedule'!$F$105*M34),
IF(AND(I34=38000,R34&gt;123.4,R34&lt;=168.2,M34&gt;10),'[1]Pricing Schedule'!$F$111+('[1]Pricing Schedule'!$F$113*M34),
IF(AND(I34=38000,R34&gt;157.4,R34&lt;=336.4,M34&lt;=10),('[1]Pricing Schedule'!$F$103+('[1]Pricing Schedule'!$F$105*M34))*2,
IF(AND(I34=38000,R34&gt;157.4,R34&lt;=336.4,M34&gt;10),('[1]Pricing Schedule'!$F$111+('[1]Pricing Schedule'!$F$113*M34))*2,
IF(AND(I34=38000,R34&gt;314.8,R34&lt;=504.6,M34&lt;=10),('[1]Pricing Schedule'!$F$103+('[1]Pricing Schedule'!$F$105*M34))*3,
IF(AND(I34=38000,R34&gt;314.8,R34&lt;=504.6,M34&gt;10),('[1]Pricing Schedule'!$F$111+('[1]Pricing Schedule'!$F$113*M34))*3,
IF(AND(I34=38000,R34&gt;472.2,R34&lt;=672.8,M34&lt;=10),('[1]Pricing Schedule'!$F$103+('[1]Pricing Schedule'!$F$105*M34))*4,
IF(AND(I34=38000,R34&gt;472.2,R34&lt;=672.8,M34&gt;10),('[1]Pricing Schedule'!$F$111+('[1]Pricing Schedule'!$F$113*M34))*4,
IF(AND(I34=110000,R34&lt;=12.8,M34&gt;2),'[1]Pricing Schedule'!$F$62+('[1]Pricing Schedule'!$F$63*M34),
IF(AND(I34=110000,R34&lt;=12.8,M34&lt;=2),'[1]Pricing Schedule'!$F$96+('[1]Pricing Schedule'!$F$97*M34),
IF(AND(I34=110000,R34&gt;12.8,R34&lt;=22.8,M34&gt;3),'[1]Pricing Schedule'!$F$71+('[1]Pricing Schedule'!$F$72*M34),
IF(AND(I34=110000,R34&gt;12.8,R34&lt;=22.8,M34&lt;=3),'[1]Pricing Schedule'!$F$96+('[1]Pricing Schedule'!$F$97*M34),
IF(AND(I34=110000,R34&gt;22.8,R34&lt;=30.2),'[1]Pricing Schedule'!$F$80+('[1]Pricing Schedule'!$F$81*M34),
IF(AND(I34=110000,R34&gt;30.2,R34&lt;=45.9),'[1]Pricing Schedule'!$F$89+('[1]Pricing Schedule'!$F$90*M34),
IF(AND(I34=110000,R34&gt;45.9,R34&lt;=123.4),'[1]Pricing Schedule'!$F$96+('[1]Pricing Schedule'!$F$97*M34),
IF(AND(I34=110000,R34&gt;123.4,R34&lt;=168.2,M34&lt;=10),'[1]Pricing Schedule'!$F$103+('[1]Pricing Schedule'!$F$105*M34),
IF(AND(I34=110000,R34&gt;123.4,R34&lt;=168.2,M34&gt;10),'[1]Pricing Schedule'!$F$111+('[1]Pricing Schedule'!$F$113*M34),
IF(AND(I34=110000,R34&gt;168.2,R34&lt;=336.4,M34&lt;=10),('[1]Pricing Schedule'!$F$103+('[1]Pricing Schedule'!$F$105*M34))*2,
IF(AND(I34=110000,R34&gt;168.2,R34&lt;=336.4,M34&gt;10),('[1]Pricing Schedule'!$F$111+('[1]Pricing Schedule'!$F$113*M34))*2,
IF(AND(I34=110000,R34&gt;336.4,R34&lt;=504.6,M34&lt;=10),('[1]Pricing Schedule'!$F$103+('[1]Pricing Schedule'!$F$105*M34))*3,
IF(AND(I34=110000,R34&gt;336.4,R34&lt;=504.6,M34&gt;10),('[1]Pricing Schedule'!$F$111+('[1]Pricing Schedule'!$F$113*M34))*3,
IF(AND(I34=110000,R34&gt;504.6,R34&lt;=672.8,M34&lt;=10),('[1]Pricing Schedule'!$F$103+('[1]Pricing Schedule'!$F$105*M34))*4,
IF(AND(I34=110000,R34&gt;504.6,R34&lt;=672.8,M34&gt;10),('[1]Pricing Schedule'!$F$111+('[1]Pricing Schedule'!$F$113*M34))*4,
IF(AND(I34=110000,R34&gt;672.8,R34&lt;=841,M34&lt;=10),('[1]Pricing Schedule'!$F$103+('[1]Pricing Schedule'!$F$105*M34))*5,
IF(AND(I34=110000,R34&gt;672.8,R34&lt;=841,M34&gt;10),('[1]Pricing Schedule'!$F$111+('[1]Pricing Schedule'!$F$113*M34))*5,
IF(AND(I34=110000,R34&gt;672.8,R34&lt;=841,M34&lt;=10),('[1]Pricing Schedule'!$F$103+('[1]Pricing Schedule'!$F$105*M34))*5,
IF(AND(I34=110000,R34&gt;672.8,R34&lt;=841,M34&gt;10),('[1]Pricing Schedule'!$F$111+('[1]Pricing Schedule'!$F$113*M34))*5,
IF(AND(I34=110000,R34&gt;1345.6,R34&lt;=1513.8,M34&lt;=10),('[1]Pricing Schedule'!$F$103+('[1]Pricing Schedule'!$F$105*M34))*9,
IF(AND(I34=110000,R34&gt;1345.6,R34&lt;=1513.8,M34&gt;10),('[1]Pricing Schedule'!$F$111+('[1]Pricing Schedule'!$F$113*M34))*9,
9999999999)))))))))))))))))))))))))))))))))))))))</f>
        <v>1492540</v>
      </c>
      <c r="T34" s="21">
        <f>IF(AND(I34=38000,R34&lt;=4.5,M34&gt;8),'[1]Pricing Schedule'!$J$9,
IF(AND(I34=38000,R34&lt;=4.5,M34&lt;=8),'[1]Pricing Schedule'!$J$36,
IF(AND(I34=38000,R34&gt;4.5,R34&lt;=9,M34&gt;8),'[1]Pricing Schedule'!$J$18,
IF(AND(I34=38000,R34&gt;4.5,R34&lt;=9,M34&lt;=8),'[1]Pricing Schedule'!$J$36,
IF(AND(I34=38000,R34&gt;9,R34&lt;=12.8,M34&gt;8),'[1]Pricing Schedule'!$J$27,
IF(AND(I34=38000,R34&gt;9,R34&lt;=12.8,M34&lt;=8),'[1]Pricing Schedule'!$J$36,
IF(AND(I34=38000,R34&gt;12.8,R34&lt;=22.8),'[1]Pricing Schedule'!$J$36,
IF(AND(I34=38000,R34&gt;22.8,R34&lt;=30.2),'[1]Pricing Schedule'!$J$45,
IF(AND(I34=38000,R34&gt;30.2,R34&lt;=45.9),'[1]Pricing Schedule'!$J$54,
IF(AND(I34=38000,R34&gt;45.9,R34&lt;=123.4),'[1]Pricing Schedule'!$J$97,
IF(AND(I34=38000,R34&gt;123.4,R34&lt;=168.2,M34&lt;=10),'[1]Pricing Schedule'!$J$105,
IF(AND(I34=38000,R34&gt;123.4,R34&lt;=168.2,M34&gt;10),'[1]Pricing Schedule'!$J$113,
IF(AND(I34=38000,R34&gt;168.2,R34&lt;=336.4,M34&lt;=10),('[1]Pricing Schedule'!$J$105),
IF(AND(I34=38000,R34&gt;168.2,R34&lt;=336.4,M34&gt;10),('[1]Pricing Schedule'!$J$113),
IF(AND(I34=38000,R34&gt;336.4,R34&lt;=504.6,M34&lt;=10),('[1]Pricing Schedule'!$J$105),
IF(AND(I34=38000,R34&gt;336.4,R34&lt;=504.6,M34&gt;10),('[1]Pricing Schedule'!$J$113),
IF(AND(I34=38000,R34&gt;504.6,R34&lt;=672.8,M34&lt;=10),('[1]Pricing Schedule'!$J$105),
IF(AND(I34=38000,R34&gt;504.6,R34&lt;=672.8,M34&gt;10),('[1]Pricing Schedule'!$J$113),
IF(AND(I34=110000,R34&lt;=12.8,M34&gt;2),'[1]Pricing Schedule'!$J$63,
IF(AND(I34=110000,R34&lt;=12.8,M34&lt;=2),'[1]Pricing Schedule'!$J$97,
IF(AND(I34=110000,R34&gt;12.8,R34&lt;=22.8,M34&gt;3),'[1]Pricing Schedule'!$J$72,
IF(AND(I34=110000,R34&gt;12.8,R34&lt;=22.8,M34&lt;=3),'[1]Pricing Schedule'!$J$97,
IF(AND(I34=110000,R34&gt;22.8,R34&lt;=30.2),'[1]Pricing Schedule'!$J$81,
IF(AND(I34=110000,R34&gt;30.2,R34&lt;=45.9),'[1]Pricing Schedule'!$J$90,
IF(AND(I34=110000,R34&gt;45.9,R34&lt;=123.4),'[1]Pricing Schedule'!$J$97,
IF(AND(I34=110000,R34&gt;123.4,R34&lt;=168.2,M34&lt;=10),'[1]Pricing Schedule'!$J$105,
IF(AND(I34=110000,R34&gt;123.4,R34&lt;=168.2,M34&gt;10),'[1]Pricing Schedule'!$J$113,
IF(AND(I34=110000,R34&gt;168.2,R34&lt;=336.2,M34&lt;=10),('[1]Pricing Schedule'!$J$105),
IF(AND(I34=110000,R34&gt;168.2,R34&lt;=336.2,M34&gt;10),('[1]Pricing Schedule'!$J$113),
IF(AND(I34=110000,R34&gt;336.4,R34&lt;=504.6,M34&lt;=10),('[1]Pricing Schedule'!$J$105),
IF(AND(I34=110000,R34&gt;336.4,R34&lt;=504.6,M34&gt;10),('[1]Pricing Schedule'!$J$113),
IF(AND(I34=110000,R34&gt;504.6,R34&lt;=672.8,M34&lt;=10),('[1]Pricing Schedule'!$J$105),
IF(AND(I34=110000,R34&gt;504.6,R34&lt;=672.8,M34&gt;10),('[1]Pricing Schedule'!$J$113),
IF(AND(I34=110000,R34&gt;672.8,R34&lt;=841,M34&lt;=10),('[1]Pricing Schedule'!$J$105),
IF(AND(I34=110000,R34&gt;672.8,R34&lt;=841,M34&gt;10),('[1]Pricing Schedule'!$J$113),
IF(AND(I34=110000,R34&gt;1682,R34&lt;=1850.2,M34&lt;=10),('[1]Pricing Schedule'!$J$105),
IF(AND(I34=110000,R34&gt;1682,R34&lt;=1850.2,M34&gt;10),('[1]Pricing Schedule'!$J$113),
IF(AND(I34=110000,R34&gt;2018.4,R34&lt;=2186.6,M34&lt;=10),('[1]Pricing Schedule'!$J$105),
IF(AND(I34=110000,R34&gt;2018.4,R34&lt;=2186.6,M34&gt;10),('[1]Pricing Schedule'!$J$113),999999999)))))))))))))))))))))))))))))))))))))))</f>
        <v>1</v>
      </c>
      <c r="U34" s="40">
        <f t="shared" si="4"/>
        <v>432620.28985507245</v>
      </c>
      <c r="V34" s="41">
        <f t="shared" si="5"/>
        <v>2.3114958393074891</v>
      </c>
      <c r="Y34" s="23">
        <v>151</v>
      </c>
      <c r="Z34" s="23">
        <v>321</v>
      </c>
      <c r="AR34" s="35"/>
    </row>
    <row r="35" spans="1:44">
      <c r="A35" s="23">
        <v>34</v>
      </c>
      <c r="B35" s="23">
        <v>34</v>
      </c>
      <c r="C35" s="23" t="s">
        <v>205</v>
      </c>
      <c r="D35" s="23" t="s">
        <v>110</v>
      </c>
      <c r="E35" s="23" t="s">
        <v>110</v>
      </c>
      <c r="F35" s="23" t="s">
        <v>206</v>
      </c>
      <c r="G35" s="23" t="s">
        <v>207</v>
      </c>
      <c r="H35" s="23" t="s">
        <v>113</v>
      </c>
      <c r="I35" s="13">
        <v>38000</v>
      </c>
      <c r="J35" s="13">
        <v>38000</v>
      </c>
      <c r="K35" s="23" t="s">
        <v>119</v>
      </c>
      <c r="L35" s="24">
        <v>11.301</v>
      </c>
      <c r="M35" s="37">
        <f t="shared" si="0"/>
        <v>12</v>
      </c>
      <c r="N35" s="24">
        <v>0.23699999999999999</v>
      </c>
      <c r="O35" s="13">
        <v>1</v>
      </c>
      <c r="P35" s="36">
        <f t="shared" si="1"/>
        <v>0.23699999999999999</v>
      </c>
      <c r="Q35" s="38">
        <f t="shared" si="2"/>
        <v>3.45</v>
      </c>
      <c r="R35" s="37">
        <f t="shared" si="3"/>
        <v>3.45</v>
      </c>
      <c r="S35" s="39">
        <f>IF(AND(I35=38000,R35&lt;=4.5,M35&gt;8),'[1]Pricing Schedule'!$F$8+('[1]Pricing Schedule'!$F$9*M35),
IF(AND(I35=38000,R35&lt;=4.5,M35&lt;=8),'[1]Pricing Schedule'!$F$34+('[1]Pricing Schedule'!$F$36*M35),
IF(AND(I35=38000,R35&gt;4.5,R35&lt;=9,M35&gt;8),'[1]Pricing Schedule'!$F$17+('[1]Pricing Schedule'!$F$18*M35),
IF(AND(I35=38000,R35&gt;4.5,R35&lt;=9,M35&lt;=8),'[1]Pricing Schedule'!$F$34+('[1]Pricing Schedule'!$F$36*M35),
IF(AND(I35=38000,R35&gt;9,R35&lt;=12.8,M35&gt;8),'[1]Pricing Schedule'!$F$26+('[1]Pricing Schedule'!$F$27*M35),
IF(AND(I35=38000,R35&gt;9,R35&lt;=12.8,M35&lt;=8),'[1]Pricing Schedule'!$F$34+('[1]Pricing Schedule'!$F$36*M35),
IF(AND(I35=38000,R35&gt;12.8,R35&lt;=22.8),'[1]Pricing Schedule'!$F$34+('[1]Pricing Schedule'!$F$36*M35),
IF(AND(I35=38000,R35&gt;22.8,R35&lt;=30.2),'[1]Pricing Schedule'!$F$43+('[1]Pricing Schedule'!$F$45*M35),
IF(AND(I35=38000,R35&gt;30.2,R35&lt;=45.9),'[1]Pricing Schedule'!$F$52+('[1]Pricing Schedule'!$F$54*M35),
IF(AND(I35=38000,R35&gt;45.9,R35&lt;=123.4),'[1]Pricing Schedule'!$F$96+('[1]Pricing Schedule'!$F$97*M35),
IF(AND(I35=38000,R35&gt;123.4,R35&lt;=168.2,M35&lt;=10),'[1]Pricing Schedule'!$F$103+('[1]Pricing Schedule'!$F$105*M35),
IF(AND(I35=38000,R35&gt;123.4,R35&lt;=168.2,M35&gt;10),'[1]Pricing Schedule'!$F$111+('[1]Pricing Schedule'!$F$113*M35),
IF(AND(I35=38000,R35&gt;157.4,R35&lt;=336.4,M35&lt;=10),('[1]Pricing Schedule'!$F$103+('[1]Pricing Schedule'!$F$105*M35))*2,
IF(AND(I35=38000,R35&gt;157.4,R35&lt;=336.4,M35&gt;10),('[1]Pricing Schedule'!$F$111+('[1]Pricing Schedule'!$F$113*M35))*2,
IF(AND(I35=38000,R35&gt;314.8,R35&lt;=504.6,M35&lt;=10),('[1]Pricing Schedule'!$F$103+('[1]Pricing Schedule'!$F$105*M35))*3,
IF(AND(I35=38000,R35&gt;314.8,R35&lt;=504.6,M35&gt;10),('[1]Pricing Schedule'!$F$111+('[1]Pricing Schedule'!$F$113*M35))*3,
IF(AND(I35=38000,R35&gt;472.2,R35&lt;=672.8,M35&lt;=10),('[1]Pricing Schedule'!$F$103+('[1]Pricing Schedule'!$F$105*M35))*4,
IF(AND(I35=38000,R35&gt;472.2,R35&lt;=672.8,M35&gt;10),('[1]Pricing Schedule'!$F$111+('[1]Pricing Schedule'!$F$113*M35))*4,
IF(AND(I35=110000,R35&lt;=12.8,M35&gt;2),'[1]Pricing Schedule'!$F$62+('[1]Pricing Schedule'!$F$63*M35),
IF(AND(I35=110000,R35&lt;=12.8,M35&lt;=2),'[1]Pricing Schedule'!$F$96+('[1]Pricing Schedule'!$F$97*M35),
IF(AND(I35=110000,R35&gt;12.8,R35&lt;=22.8,M35&gt;3),'[1]Pricing Schedule'!$F$71+('[1]Pricing Schedule'!$F$72*M35),
IF(AND(I35=110000,R35&gt;12.8,R35&lt;=22.8,M35&lt;=3),'[1]Pricing Schedule'!$F$96+('[1]Pricing Schedule'!$F$97*M35),
IF(AND(I35=110000,R35&gt;22.8,R35&lt;=30.2),'[1]Pricing Schedule'!$F$80+('[1]Pricing Schedule'!$F$81*M35),
IF(AND(I35=110000,R35&gt;30.2,R35&lt;=45.9),'[1]Pricing Schedule'!$F$89+('[1]Pricing Schedule'!$F$90*M35),
IF(AND(I35=110000,R35&gt;45.9,R35&lt;=123.4),'[1]Pricing Schedule'!$F$96+('[1]Pricing Schedule'!$F$97*M35),
IF(AND(I35=110000,R35&gt;123.4,R35&lt;=168.2,M35&lt;=10),'[1]Pricing Schedule'!$F$103+('[1]Pricing Schedule'!$F$105*M35),
IF(AND(I35=110000,R35&gt;123.4,R35&lt;=168.2,M35&gt;10),'[1]Pricing Schedule'!$F$111+('[1]Pricing Schedule'!$F$113*M35),
IF(AND(I35=110000,R35&gt;168.2,R35&lt;=336.4,M35&lt;=10),('[1]Pricing Schedule'!$F$103+('[1]Pricing Schedule'!$F$105*M35))*2,
IF(AND(I35=110000,R35&gt;168.2,R35&lt;=336.4,M35&gt;10),('[1]Pricing Schedule'!$F$111+('[1]Pricing Schedule'!$F$113*M35))*2,
IF(AND(I35=110000,R35&gt;336.4,R35&lt;=504.6,M35&lt;=10),('[1]Pricing Schedule'!$F$103+('[1]Pricing Schedule'!$F$105*M35))*3,
IF(AND(I35=110000,R35&gt;336.4,R35&lt;=504.6,M35&gt;10),('[1]Pricing Schedule'!$F$111+('[1]Pricing Schedule'!$F$113*M35))*3,
IF(AND(I35=110000,R35&gt;504.6,R35&lt;=672.8,M35&lt;=10),('[1]Pricing Schedule'!$F$103+('[1]Pricing Schedule'!$F$105*M35))*4,
IF(AND(I35=110000,R35&gt;504.6,R35&lt;=672.8,M35&gt;10),('[1]Pricing Schedule'!$F$111+('[1]Pricing Schedule'!$F$113*M35))*4,
IF(AND(I35=110000,R35&gt;672.8,R35&lt;=841,M35&lt;=10),('[1]Pricing Schedule'!$F$103+('[1]Pricing Schedule'!$F$105*M35))*5,
IF(AND(I35=110000,R35&gt;672.8,R35&lt;=841,M35&gt;10),('[1]Pricing Schedule'!$F$111+('[1]Pricing Schedule'!$F$113*M35))*5,
IF(AND(I35=110000,R35&gt;672.8,R35&lt;=841,M35&lt;=10),('[1]Pricing Schedule'!$F$103+('[1]Pricing Schedule'!$F$105*M35))*5,
IF(AND(I35=110000,R35&gt;672.8,R35&lt;=841,M35&gt;10),('[1]Pricing Schedule'!$F$111+('[1]Pricing Schedule'!$F$113*M35))*5,
IF(AND(I35=110000,R35&gt;1345.6,R35&lt;=1513.8,M35&lt;=10),('[1]Pricing Schedule'!$F$103+('[1]Pricing Schedule'!$F$105*M35))*9,
IF(AND(I35=110000,R35&gt;1345.6,R35&lt;=1513.8,M35&gt;10),('[1]Pricing Schedule'!$F$111+('[1]Pricing Schedule'!$F$113*M35))*9,
9999999999)))))))))))))))))))))))))))))))))))))))</f>
        <v>1492540</v>
      </c>
      <c r="T35" s="21">
        <f>IF(AND(I35=38000,R35&lt;=4.5,M35&gt;8),'[1]Pricing Schedule'!$J$9,
IF(AND(I35=38000,R35&lt;=4.5,M35&lt;=8),'[1]Pricing Schedule'!$J$36,
IF(AND(I35=38000,R35&gt;4.5,R35&lt;=9,M35&gt;8),'[1]Pricing Schedule'!$J$18,
IF(AND(I35=38000,R35&gt;4.5,R35&lt;=9,M35&lt;=8),'[1]Pricing Schedule'!$J$36,
IF(AND(I35=38000,R35&gt;9,R35&lt;=12.8,M35&gt;8),'[1]Pricing Schedule'!$J$27,
IF(AND(I35=38000,R35&gt;9,R35&lt;=12.8,M35&lt;=8),'[1]Pricing Schedule'!$J$36,
IF(AND(I35=38000,R35&gt;12.8,R35&lt;=22.8),'[1]Pricing Schedule'!$J$36,
IF(AND(I35=38000,R35&gt;22.8,R35&lt;=30.2),'[1]Pricing Schedule'!$J$45,
IF(AND(I35=38000,R35&gt;30.2,R35&lt;=45.9),'[1]Pricing Schedule'!$J$54,
IF(AND(I35=38000,R35&gt;45.9,R35&lt;=123.4),'[1]Pricing Schedule'!$J$97,
IF(AND(I35=38000,R35&gt;123.4,R35&lt;=168.2,M35&lt;=10),'[1]Pricing Schedule'!$J$105,
IF(AND(I35=38000,R35&gt;123.4,R35&lt;=168.2,M35&gt;10),'[1]Pricing Schedule'!$J$113,
IF(AND(I35=38000,R35&gt;168.2,R35&lt;=336.4,M35&lt;=10),('[1]Pricing Schedule'!$J$105),
IF(AND(I35=38000,R35&gt;168.2,R35&lt;=336.4,M35&gt;10),('[1]Pricing Schedule'!$J$113),
IF(AND(I35=38000,R35&gt;336.4,R35&lt;=504.6,M35&lt;=10),('[1]Pricing Schedule'!$J$105),
IF(AND(I35=38000,R35&gt;336.4,R35&lt;=504.6,M35&gt;10),('[1]Pricing Schedule'!$J$113),
IF(AND(I35=38000,R35&gt;504.6,R35&lt;=672.8,M35&lt;=10),('[1]Pricing Schedule'!$J$105),
IF(AND(I35=38000,R35&gt;504.6,R35&lt;=672.8,M35&gt;10),('[1]Pricing Schedule'!$J$113),
IF(AND(I35=110000,R35&lt;=12.8,M35&gt;2),'[1]Pricing Schedule'!$J$63,
IF(AND(I35=110000,R35&lt;=12.8,M35&lt;=2),'[1]Pricing Schedule'!$J$97,
IF(AND(I35=110000,R35&gt;12.8,R35&lt;=22.8,M35&gt;3),'[1]Pricing Schedule'!$J$72,
IF(AND(I35=110000,R35&gt;12.8,R35&lt;=22.8,M35&lt;=3),'[1]Pricing Schedule'!$J$97,
IF(AND(I35=110000,R35&gt;22.8,R35&lt;=30.2),'[1]Pricing Schedule'!$J$81,
IF(AND(I35=110000,R35&gt;30.2,R35&lt;=45.9),'[1]Pricing Schedule'!$J$90,
IF(AND(I35=110000,R35&gt;45.9,R35&lt;=123.4),'[1]Pricing Schedule'!$J$97,
IF(AND(I35=110000,R35&gt;123.4,R35&lt;=168.2,M35&lt;=10),'[1]Pricing Schedule'!$J$105,
IF(AND(I35=110000,R35&gt;123.4,R35&lt;=168.2,M35&gt;10),'[1]Pricing Schedule'!$J$113,
IF(AND(I35=110000,R35&gt;168.2,R35&lt;=336.2,M35&lt;=10),('[1]Pricing Schedule'!$J$105),
IF(AND(I35=110000,R35&gt;168.2,R35&lt;=336.2,M35&gt;10),('[1]Pricing Schedule'!$J$113),
IF(AND(I35=110000,R35&gt;336.4,R35&lt;=504.6,M35&lt;=10),('[1]Pricing Schedule'!$J$105),
IF(AND(I35=110000,R35&gt;336.4,R35&lt;=504.6,M35&gt;10),('[1]Pricing Schedule'!$J$113),
IF(AND(I35=110000,R35&gt;504.6,R35&lt;=672.8,M35&lt;=10),('[1]Pricing Schedule'!$J$105),
IF(AND(I35=110000,R35&gt;504.6,R35&lt;=672.8,M35&gt;10),('[1]Pricing Schedule'!$J$113),
IF(AND(I35=110000,R35&gt;672.8,R35&lt;=841,M35&lt;=10),('[1]Pricing Schedule'!$J$105),
IF(AND(I35=110000,R35&gt;672.8,R35&lt;=841,M35&gt;10),('[1]Pricing Schedule'!$J$113),
IF(AND(I35=110000,R35&gt;1682,R35&lt;=1850.2,M35&lt;=10),('[1]Pricing Schedule'!$J$105),
IF(AND(I35=110000,R35&gt;1682,R35&lt;=1850.2,M35&gt;10),('[1]Pricing Schedule'!$J$113),
IF(AND(I35=110000,R35&gt;2018.4,R35&lt;=2186.6,M35&lt;=10),('[1]Pricing Schedule'!$J$105),
IF(AND(I35=110000,R35&gt;2018.4,R35&lt;=2186.6,M35&gt;10),('[1]Pricing Schedule'!$J$113),999999999)))))))))))))))))))))))))))))))))))))))</f>
        <v>1</v>
      </c>
      <c r="U35" s="40">
        <f t="shared" si="4"/>
        <v>432620.28985507245</v>
      </c>
      <c r="V35" s="41">
        <f t="shared" si="5"/>
        <v>2.3114958393074891</v>
      </c>
      <c r="Y35" s="23">
        <v>637</v>
      </c>
      <c r="Z35" s="23">
        <v>387</v>
      </c>
      <c r="AR35" s="35"/>
    </row>
    <row r="36" spans="1:44">
      <c r="A36" s="23">
        <v>35</v>
      </c>
      <c r="B36" s="23">
        <v>35</v>
      </c>
      <c r="C36" s="23" t="s">
        <v>208</v>
      </c>
      <c r="D36" s="23" t="s">
        <v>110</v>
      </c>
      <c r="E36" s="23" t="s">
        <v>110</v>
      </c>
      <c r="F36" s="23" t="s">
        <v>199</v>
      </c>
      <c r="G36" s="23" t="s">
        <v>200</v>
      </c>
      <c r="H36" s="23" t="s">
        <v>113</v>
      </c>
      <c r="I36" s="13">
        <v>38000</v>
      </c>
      <c r="J36" s="13">
        <v>38000</v>
      </c>
      <c r="K36" s="23" t="s">
        <v>119</v>
      </c>
      <c r="L36" s="24">
        <v>15.65</v>
      </c>
      <c r="M36" s="37">
        <f t="shared" si="0"/>
        <v>16</v>
      </c>
      <c r="N36" s="24">
        <v>0.26200000000000001</v>
      </c>
      <c r="O36" s="13">
        <v>1</v>
      </c>
      <c r="P36" s="36">
        <f t="shared" si="1"/>
        <v>0.26200000000000001</v>
      </c>
      <c r="Q36" s="38">
        <f t="shared" si="2"/>
        <v>3.45</v>
      </c>
      <c r="R36" s="37">
        <f t="shared" si="3"/>
        <v>3.45</v>
      </c>
      <c r="S36" s="39">
        <f>IF(AND(I36=38000,R36&lt;=4.5,M36&gt;8),'[1]Pricing Schedule'!$F$8+('[1]Pricing Schedule'!$F$9*M36),
IF(AND(I36=38000,R36&lt;=4.5,M36&lt;=8),'[1]Pricing Schedule'!$F$34+('[1]Pricing Schedule'!$F$36*M36),
IF(AND(I36=38000,R36&gt;4.5,R36&lt;=9,M36&gt;8),'[1]Pricing Schedule'!$F$17+('[1]Pricing Schedule'!$F$18*M36),
IF(AND(I36=38000,R36&gt;4.5,R36&lt;=9,M36&lt;=8),'[1]Pricing Schedule'!$F$34+('[1]Pricing Schedule'!$F$36*M36),
IF(AND(I36=38000,R36&gt;9,R36&lt;=12.8,M36&gt;8),'[1]Pricing Schedule'!$F$26+('[1]Pricing Schedule'!$F$27*M36),
IF(AND(I36=38000,R36&gt;9,R36&lt;=12.8,M36&lt;=8),'[1]Pricing Schedule'!$F$34+('[1]Pricing Schedule'!$F$36*M36),
IF(AND(I36=38000,R36&gt;12.8,R36&lt;=22.8),'[1]Pricing Schedule'!$F$34+('[1]Pricing Schedule'!$F$36*M36),
IF(AND(I36=38000,R36&gt;22.8,R36&lt;=30.2),'[1]Pricing Schedule'!$F$43+('[1]Pricing Schedule'!$F$45*M36),
IF(AND(I36=38000,R36&gt;30.2,R36&lt;=45.9),'[1]Pricing Schedule'!$F$52+('[1]Pricing Schedule'!$F$54*M36),
IF(AND(I36=38000,R36&gt;45.9,R36&lt;=123.4),'[1]Pricing Schedule'!$F$96+('[1]Pricing Schedule'!$F$97*M36),
IF(AND(I36=38000,R36&gt;123.4,R36&lt;=168.2,M36&lt;=10),'[1]Pricing Schedule'!$F$103+('[1]Pricing Schedule'!$F$105*M36),
IF(AND(I36=38000,R36&gt;123.4,R36&lt;=168.2,M36&gt;10),'[1]Pricing Schedule'!$F$111+('[1]Pricing Schedule'!$F$113*M36),
IF(AND(I36=38000,R36&gt;157.4,R36&lt;=336.4,M36&lt;=10),('[1]Pricing Schedule'!$F$103+('[1]Pricing Schedule'!$F$105*M36))*2,
IF(AND(I36=38000,R36&gt;157.4,R36&lt;=336.4,M36&gt;10),('[1]Pricing Schedule'!$F$111+('[1]Pricing Schedule'!$F$113*M36))*2,
IF(AND(I36=38000,R36&gt;314.8,R36&lt;=504.6,M36&lt;=10),('[1]Pricing Schedule'!$F$103+('[1]Pricing Schedule'!$F$105*M36))*3,
IF(AND(I36=38000,R36&gt;314.8,R36&lt;=504.6,M36&gt;10),('[1]Pricing Schedule'!$F$111+('[1]Pricing Schedule'!$F$113*M36))*3,
IF(AND(I36=38000,R36&gt;472.2,R36&lt;=672.8,M36&lt;=10),('[1]Pricing Schedule'!$F$103+('[1]Pricing Schedule'!$F$105*M36))*4,
IF(AND(I36=38000,R36&gt;472.2,R36&lt;=672.8,M36&gt;10),('[1]Pricing Schedule'!$F$111+('[1]Pricing Schedule'!$F$113*M36))*4,
IF(AND(I36=110000,R36&lt;=12.8,M36&gt;2),'[1]Pricing Schedule'!$F$62+('[1]Pricing Schedule'!$F$63*M36),
IF(AND(I36=110000,R36&lt;=12.8,M36&lt;=2),'[1]Pricing Schedule'!$F$96+('[1]Pricing Schedule'!$F$97*M36),
IF(AND(I36=110000,R36&gt;12.8,R36&lt;=22.8,M36&gt;3),'[1]Pricing Schedule'!$F$71+('[1]Pricing Schedule'!$F$72*M36),
IF(AND(I36=110000,R36&gt;12.8,R36&lt;=22.8,M36&lt;=3),'[1]Pricing Schedule'!$F$96+('[1]Pricing Schedule'!$F$97*M36),
IF(AND(I36=110000,R36&gt;22.8,R36&lt;=30.2),'[1]Pricing Schedule'!$F$80+('[1]Pricing Schedule'!$F$81*M36),
IF(AND(I36=110000,R36&gt;30.2,R36&lt;=45.9),'[1]Pricing Schedule'!$F$89+('[1]Pricing Schedule'!$F$90*M36),
IF(AND(I36=110000,R36&gt;45.9,R36&lt;=123.4),'[1]Pricing Schedule'!$F$96+('[1]Pricing Schedule'!$F$97*M36),
IF(AND(I36=110000,R36&gt;123.4,R36&lt;=168.2,M36&lt;=10),'[1]Pricing Schedule'!$F$103+('[1]Pricing Schedule'!$F$105*M36),
IF(AND(I36=110000,R36&gt;123.4,R36&lt;=168.2,M36&gt;10),'[1]Pricing Schedule'!$F$111+('[1]Pricing Schedule'!$F$113*M36),
IF(AND(I36=110000,R36&gt;168.2,R36&lt;=336.4,M36&lt;=10),('[1]Pricing Schedule'!$F$103+('[1]Pricing Schedule'!$F$105*M36))*2,
IF(AND(I36=110000,R36&gt;168.2,R36&lt;=336.4,M36&gt;10),('[1]Pricing Schedule'!$F$111+('[1]Pricing Schedule'!$F$113*M36))*2,
IF(AND(I36=110000,R36&gt;336.4,R36&lt;=504.6,M36&lt;=10),('[1]Pricing Schedule'!$F$103+('[1]Pricing Schedule'!$F$105*M36))*3,
IF(AND(I36=110000,R36&gt;336.4,R36&lt;=504.6,M36&gt;10),('[1]Pricing Schedule'!$F$111+('[1]Pricing Schedule'!$F$113*M36))*3,
IF(AND(I36=110000,R36&gt;504.6,R36&lt;=672.8,M36&lt;=10),('[1]Pricing Schedule'!$F$103+('[1]Pricing Schedule'!$F$105*M36))*4,
IF(AND(I36=110000,R36&gt;504.6,R36&lt;=672.8,M36&gt;10),('[1]Pricing Schedule'!$F$111+('[1]Pricing Schedule'!$F$113*M36))*4,
IF(AND(I36=110000,R36&gt;672.8,R36&lt;=841,M36&lt;=10),('[1]Pricing Schedule'!$F$103+('[1]Pricing Schedule'!$F$105*M36))*5,
IF(AND(I36=110000,R36&gt;672.8,R36&lt;=841,M36&gt;10),('[1]Pricing Schedule'!$F$111+('[1]Pricing Schedule'!$F$113*M36))*5,
IF(AND(I36=110000,R36&gt;672.8,R36&lt;=841,M36&lt;=10),('[1]Pricing Schedule'!$F$103+('[1]Pricing Schedule'!$F$105*M36))*5,
IF(AND(I36=110000,R36&gt;672.8,R36&lt;=841,M36&gt;10),('[1]Pricing Schedule'!$F$111+('[1]Pricing Schedule'!$F$113*M36))*5,
IF(AND(I36=110000,R36&gt;1345.6,R36&lt;=1513.8,M36&lt;=10),('[1]Pricing Schedule'!$F$103+('[1]Pricing Schedule'!$F$105*M36))*9,
IF(AND(I36=110000,R36&gt;1345.6,R36&lt;=1513.8,M36&gt;10),('[1]Pricing Schedule'!$F$111+('[1]Pricing Schedule'!$F$113*M36))*9,
9999999999)))))))))))))))))))))))))))))))))))))))</f>
        <v>1703340</v>
      </c>
      <c r="T36" s="21">
        <f>IF(AND(I36=38000,R36&lt;=4.5,M36&gt;8),'[1]Pricing Schedule'!$J$9,
IF(AND(I36=38000,R36&lt;=4.5,M36&lt;=8),'[1]Pricing Schedule'!$J$36,
IF(AND(I36=38000,R36&gt;4.5,R36&lt;=9,M36&gt;8),'[1]Pricing Schedule'!$J$18,
IF(AND(I36=38000,R36&gt;4.5,R36&lt;=9,M36&lt;=8),'[1]Pricing Schedule'!$J$36,
IF(AND(I36=38000,R36&gt;9,R36&lt;=12.8,M36&gt;8),'[1]Pricing Schedule'!$J$27,
IF(AND(I36=38000,R36&gt;9,R36&lt;=12.8,M36&lt;=8),'[1]Pricing Schedule'!$J$36,
IF(AND(I36=38000,R36&gt;12.8,R36&lt;=22.8),'[1]Pricing Schedule'!$J$36,
IF(AND(I36=38000,R36&gt;22.8,R36&lt;=30.2),'[1]Pricing Schedule'!$J$45,
IF(AND(I36=38000,R36&gt;30.2,R36&lt;=45.9),'[1]Pricing Schedule'!$J$54,
IF(AND(I36=38000,R36&gt;45.9,R36&lt;=123.4),'[1]Pricing Schedule'!$J$97,
IF(AND(I36=38000,R36&gt;123.4,R36&lt;=168.2,M36&lt;=10),'[1]Pricing Schedule'!$J$105,
IF(AND(I36=38000,R36&gt;123.4,R36&lt;=168.2,M36&gt;10),'[1]Pricing Schedule'!$J$113,
IF(AND(I36=38000,R36&gt;168.2,R36&lt;=336.4,M36&lt;=10),('[1]Pricing Schedule'!$J$105),
IF(AND(I36=38000,R36&gt;168.2,R36&lt;=336.4,M36&gt;10),('[1]Pricing Schedule'!$J$113),
IF(AND(I36=38000,R36&gt;336.4,R36&lt;=504.6,M36&lt;=10),('[1]Pricing Schedule'!$J$105),
IF(AND(I36=38000,R36&gt;336.4,R36&lt;=504.6,M36&gt;10),('[1]Pricing Schedule'!$J$113),
IF(AND(I36=38000,R36&gt;504.6,R36&lt;=672.8,M36&lt;=10),('[1]Pricing Schedule'!$J$105),
IF(AND(I36=38000,R36&gt;504.6,R36&lt;=672.8,M36&gt;10),('[1]Pricing Schedule'!$J$113),
IF(AND(I36=110000,R36&lt;=12.8,M36&gt;2),'[1]Pricing Schedule'!$J$63,
IF(AND(I36=110000,R36&lt;=12.8,M36&lt;=2),'[1]Pricing Schedule'!$J$97,
IF(AND(I36=110000,R36&gt;12.8,R36&lt;=22.8,M36&gt;3),'[1]Pricing Schedule'!$J$72,
IF(AND(I36=110000,R36&gt;12.8,R36&lt;=22.8,M36&lt;=3),'[1]Pricing Schedule'!$J$97,
IF(AND(I36=110000,R36&gt;22.8,R36&lt;=30.2),'[1]Pricing Schedule'!$J$81,
IF(AND(I36=110000,R36&gt;30.2,R36&lt;=45.9),'[1]Pricing Schedule'!$J$90,
IF(AND(I36=110000,R36&gt;45.9,R36&lt;=123.4),'[1]Pricing Schedule'!$J$97,
IF(AND(I36=110000,R36&gt;123.4,R36&lt;=168.2,M36&lt;=10),'[1]Pricing Schedule'!$J$105,
IF(AND(I36=110000,R36&gt;123.4,R36&lt;=168.2,M36&gt;10),'[1]Pricing Schedule'!$J$113,
IF(AND(I36=110000,R36&gt;168.2,R36&lt;=336.2,M36&lt;=10),('[1]Pricing Schedule'!$J$105),
IF(AND(I36=110000,R36&gt;168.2,R36&lt;=336.2,M36&gt;10),('[1]Pricing Schedule'!$J$113),
IF(AND(I36=110000,R36&gt;336.4,R36&lt;=504.6,M36&lt;=10),('[1]Pricing Schedule'!$J$105),
IF(AND(I36=110000,R36&gt;336.4,R36&lt;=504.6,M36&gt;10),('[1]Pricing Schedule'!$J$113),
IF(AND(I36=110000,R36&gt;504.6,R36&lt;=672.8,M36&lt;=10),('[1]Pricing Schedule'!$J$105),
IF(AND(I36=110000,R36&gt;504.6,R36&lt;=672.8,M36&gt;10),('[1]Pricing Schedule'!$J$113),
IF(AND(I36=110000,R36&gt;672.8,R36&lt;=841,M36&lt;=10),('[1]Pricing Schedule'!$J$105),
IF(AND(I36=110000,R36&gt;672.8,R36&lt;=841,M36&gt;10),('[1]Pricing Schedule'!$J$113),
IF(AND(I36=110000,R36&gt;1682,R36&lt;=1850.2,M36&lt;=10),('[1]Pricing Schedule'!$J$105),
IF(AND(I36=110000,R36&gt;1682,R36&lt;=1850.2,M36&gt;10),('[1]Pricing Schedule'!$J$113),
IF(AND(I36=110000,R36&gt;2018.4,R36&lt;=2186.6,M36&lt;=10),('[1]Pricing Schedule'!$J$105),
IF(AND(I36=110000,R36&gt;2018.4,R36&lt;=2186.6,M36&gt;10),('[1]Pricing Schedule'!$J$113),999999999)))))))))))))))))))))))))))))))))))))))</f>
        <v>1</v>
      </c>
      <c r="U36" s="40">
        <f t="shared" si="4"/>
        <v>493721.73913043475</v>
      </c>
      <c r="V36" s="41">
        <f t="shared" si="5"/>
        <v>2.0254323857832257</v>
      </c>
      <c r="Y36" s="23">
        <v>105</v>
      </c>
      <c r="Z36" s="23">
        <v>151</v>
      </c>
      <c r="AR36" s="35"/>
    </row>
    <row r="37" spans="1:44">
      <c r="A37" s="23">
        <v>36</v>
      </c>
      <c r="B37" s="23">
        <v>36</v>
      </c>
      <c r="C37" s="23" t="s">
        <v>209</v>
      </c>
      <c r="D37" s="23" t="s">
        <v>110</v>
      </c>
      <c r="E37" s="23" t="s">
        <v>110</v>
      </c>
      <c r="F37" s="23" t="s">
        <v>111</v>
      </c>
      <c r="G37" s="23" t="s">
        <v>112</v>
      </c>
      <c r="H37" s="23" t="s">
        <v>113</v>
      </c>
      <c r="I37" s="13">
        <v>38000</v>
      </c>
      <c r="J37" s="13">
        <v>38000</v>
      </c>
      <c r="K37" s="13">
        <v>20000</v>
      </c>
      <c r="L37" s="24">
        <v>4.0910000000000002</v>
      </c>
      <c r="M37" s="37">
        <f t="shared" si="0"/>
        <v>5</v>
      </c>
      <c r="N37" s="24">
        <v>0.56699999999999995</v>
      </c>
      <c r="O37" s="13">
        <v>1</v>
      </c>
      <c r="P37" s="36">
        <f t="shared" si="1"/>
        <v>0.56699999999999995</v>
      </c>
      <c r="Q37" s="38">
        <f t="shared" si="2"/>
        <v>3.45</v>
      </c>
      <c r="R37" s="37">
        <f t="shared" si="3"/>
        <v>3.45</v>
      </c>
      <c r="S37" s="39">
        <f>IF(AND(I37=38000,R37&lt;=4.5,M37&gt;8),'[1]Pricing Schedule'!$F$8+('[1]Pricing Schedule'!$F$9*M37),
IF(AND(I37=38000,R37&lt;=4.5,M37&lt;=8),'[1]Pricing Schedule'!$F$34+('[1]Pricing Schedule'!$F$36*M37),
IF(AND(I37=38000,R37&gt;4.5,R37&lt;=9,M37&gt;8),'[1]Pricing Schedule'!$F$17+('[1]Pricing Schedule'!$F$18*M37),
IF(AND(I37=38000,R37&gt;4.5,R37&lt;=9,M37&lt;=8),'[1]Pricing Schedule'!$F$34+('[1]Pricing Schedule'!$F$36*M37),
IF(AND(I37=38000,R37&gt;9,R37&lt;=12.8,M37&gt;8),'[1]Pricing Schedule'!$F$26+('[1]Pricing Schedule'!$F$27*M37),
IF(AND(I37=38000,R37&gt;9,R37&lt;=12.8,M37&lt;=8),'[1]Pricing Schedule'!$F$34+('[1]Pricing Schedule'!$F$36*M37),
IF(AND(I37=38000,R37&gt;12.8,R37&lt;=22.8),'[1]Pricing Schedule'!$F$34+('[1]Pricing Schedule'!$F$36*M37),
IF(AND(I37=38000,R37&gt;22.8,R37&lt;=30.2),'[1]Pricing Schedule'!$F$43+('[1]Pricing Schedule'!$F$45*M37),
IF(AND(I37=38000,R37&gt;30.2,R37&lt;=45.9),'[1]Pricing Schedule'!$F$52+('[1]Pricing Schedule'!$F$54*M37),
IF(AND(I37=38000,R37&gt;45.9,R37&lt;=123.4),'[1]Pricing Schedule'!$F$96+('[1]Pricing Schedule'!$F$97*M37),
IF(AND(I37=38000,R37&gt;123.4,R37&lt;=168.2,M37&lt;=10),'[1]Pricing Schedule'!$F$103+('[1]Pricing Schedule'!$F$105*M37),
IF(AND(I37=38000,R37&gt;123.4,R37&lt;=168.2,M37&gt;10),'[1]Pricing Schedule'!$F$111+('[1]Pricing Schedule'!$F$113*M37),
IF(AND(I37=38000,R37&gt;157.4,R37&lt;=336.4,M37&lt;=10),('[1]Pricing Schedule'!$F$103+('[1]Pricing Schedule'!$F$105*M37))*2,
IF(AND(I37=38000,R37&gt;157.4,R37&lt;=336.4,M37&gt;10),('[1]Pricing Schedule'!$F$111+('[1]Pricing Schedule'!$F$113*M37))*2,
IF(AND(I37=38000,R37&gt;314.8,R37&lt;=504.6,M37&lt;=10),('[1]Pricing Schedule'!$F$103+('[1]Pricing Schedule'!$F$105*M37))*3,
IF(AND(I37=38000,R37&gt;314.8,R37&lt;=504.6,M37&gt;10),('[1]Pricing Schedule'!$F$111+('[1]Pricing Schedule'!$F$113*M37))*3,
IF(AND(I37=38000,R37&gt;472.2,R37&lt;=672.8,M37&lt;=10),('[1]Pricing Schedule'!$F$103+('[1]Pricing Schedule'!$F$105*M37))*4,
IF(AND(I37=38000,R37&gt;472.2,R37&lt;=672.8,M37&gt;10),('[1]Pricing Schedule'!$F$111+('[1]Pricing Schedule'!$F$113*M37))*4,
IF(AND(I37=110000,R37&lt;=12.8,M37&gt;2),'[1]Pricing Schedule'!$F$62+('[1]Pricing Schedule'!$F$63*M37),
IF(AND(I37=110000,R37&lt;=12.8,M37&lt;=2),'[1]Pricing Schedule'!$F$96+('[1]Pricing Schedule'!$F$97*M37),
IF(AND(I37=110000,R37&gt;12.8,R37&lt;=22.8,M37&gt;3),'[1]Pricing Schedule'!$F$71+('[1]Pricing Schedule'!$F$72*M37),
IF(AND(I37=110000,R37&gt;12.8,R37&lt;=22.8,M37&lt;=3),'[1]Pricing Schedule'!$F$96+('[1]Pricing Schedule'!$F$97*M37),
IF(AND(I37=110000,R37&gt;22.8,R37&lt;=30.2),'[1]Pricing Schedule'!$F$80+('[1]Pricing Schedule'!$F$81*M37),
IF(AND(I37=110000,R37&gt;30.2,R37&lt;=45.9),'[1]Pricing Schedule'!$F$89+('[1]Pricing Schedule'!$F$90*M37),
IF(AND(I37=110000,R37&gt;45.9,R37&lt;=123.4),'[1]Pricing Schedule'!$F$96+('[1]Pricing Schedule'!$F$97*M37),
IF(AND(I37=110000,R37&gt;123.4,R37&lt;=168.2,M37&lt;=10),'[1]Pricing Schedule'!$F$103+('[1]Pricing Schedule'!$F$105*M37),
IF(AND(I37=110000,R37&gt;123.4,R37&lt;=168.2,M37&gt;10),'[1]Pricing Schedule'!$F$111+('[1]Pricing Schedule'!$F$113*M37),
IF(AND(I37=110000,R37&gt;168.2,R37&lt;=336.4,M37&lt;=10),('[1]Pricing Schedule'!$F$103+('[1]Pricing Schedule'!$F$105*M37))*2,
IF(AND(I37=110000,R37&gt;168.2,R37&lt;=336.4,M37&gt;10),('[1]Pricing Schedule'!$F$111+('[1]Pricing Schedule'!$F$113*M37))*2,
IF(AND(I37=110000,R37&gt;336.4,R37&lt;=504.6,M37&lt;=10),('[1]Pricing Schedule'!$F$103+('[1]Pricing Schedule'!$F$105*M37))*3,
IF(AND(I37=110000,R37&gt;336.4,R37&lt;=504.6,M37&gt;10),('[1]Pricing Schedule'!$F$111+('[1]Pricing Schedule'!$F$113*M37))*3,
IF(AND(I37=110000,R37&gt;504.6,R37&lt;=672.8,M37&lt;=10),('[1]Pricing Schedule'!$F$103+('[1]Pricing Schedule'!$F$105*M37))*4,
IF(AND(I37=110000,R37&gt;504.6,R37&lt;=672.8,M37&gt;10),('[1]Pricing Schedule'!$F$111+('[1]Pricing Schedule'!$F$113*M37))*4,
IF(AND(I37=110000,R37&gt;672.8,R37&lt;=841,M37&lt;=10),('[1]Pricing Schedule'!$F$103+('[1]Pricing Schedule'!$F$105*M37))*5,
IF(AND(I37=110000,R37&gt;672.8,R37&lt;=841,M37&gt;10),('[1]Pricing Schedule'!$F$111+('[1]Pricing Schedule'!$F$113*M37))*5,
IF(AND(I37=110000,R37&gt;672.8,R37&lt;=841,M37&lt;=10),('[1]Pricing Schedule'!$F$103+('[1]Pricing Schedule'!$F$105*M37))*5,
IF(AND(I37=110000,R37&gt;672.8,R37&lt;=841,M37&gt;10),('[1]Pricing Schedule'!$F$111+('[1]Pricing Schedule'!$F$113*M37))*5,
IF(AND(I37=110000,R37&gt;1345.6,R37&lt;=1513.8,M37&lt;=10),('[1]Pricing Schedule'!$F$103+('[1]Pricing Schedule'!$F$105*M37))*9,
IF(AND(I37=110000,R37&gt;1345.6,R37&lt;=1513.8,M37&gt;10),('[1]Pricing Schedule'!$F$111+('[1]Pricing Schedule'!$F$113*M37))*9,
9999999999)))))))))))))))))))))))))))))))))))))))</f>
        <v>699140</v>
      </c>
      <c r="T37" s="21">
        <f>IF(AND(I37=38000,R37&lt;=4.5,M37&gt;8),'[1]Pricing Schedule'!$J$9,
IF(AND(I37=38000,R37&lt;=4.5,M37&lt;=8),'[1]Pricing Schedule'!$J$36,
IF(AND(I37=38000,R37&gt;4.5,R37&lt;=9,M37&gt;8),'[1]Pricing Schedule'!$J$18,
IF(AND(I37=38000,R37&gt;4.5,R37&lt;=9,M37&lt;=8),'[1]Pricing Schedule'!$J$36,
IF(AND(I37=38000,R37&gt;9,R37&lt;=12.8,M37&gt;8),'[1]Pricing Schedule'!$J$27,
IF(AND(I37=38000,R37&gt;9,R37&lt;=12.8,M37&lt;=8),'[1]Pricing Schedule'!$J$36,
IF(AND(I37=38000,R37&gt;12.8,R37&lt;=22.8),'[1]Pricing Schedule'!$J$36,
IF(AND(I37=38000,R37&gt;22.8,R37&lt;=30.2),'[1]Pricing Schedule'!$J$45,
IF(AND(I37=38000,R37&gt;30.2,R37&lt;=45.9),'[1]Pricing Schedule'!$J$54,
IF(AND(I37=38000,R37&gt;45.9,R37&lt;=123.4),'[1]Pricing Schedule'!$J$97,
IF(AND(I37=38000,R37&gt;123.4,R37&lt;=168.2,M37&lt;=10),'[1]Pricing Schedule'!$J$105,
IF(AND(I37=38000,R37&gt;123.4,R37&lt;=168.2,M37&gt;10),'[1]Pricing Schedule'!$J$113,
IF(AND(I37=38000,R37&gt;168.2,R37&lt;=336.4,M37&lt;=10),('[1]Pricing Schedule'!$J$105),
IF(AND(I37=38000,R37&gt;168.2,R37&lt;=336.4,M37&gt;10),('[1]Pricing Schedule'!$J$113),
IF(AND(I37=38000,R37&gt;336.4,R37&lt;=504.6,M37&lt;=10),('[1]Pricing Schedule'!$J$105),
IF(AND(I37=38000,R37&gt;336.4,R37&lt;=504.6,M37&gt;10),('[1]Pricing Schedule'!$J$113),
IF(AND(I37=38000,R37&gt;504.6,R37&lt;=672.8,M37&lt;=10),('[1]Pricing Schedule'!$J$105),
IF(AND(I37=38000,R37&gt;504.6,R37&lt;=672.8,M37&gt;10),('[1]Pricing Schedule'!$J$113),
IF(AND(I37=110000,R37&lt;=12.8,M37&gt;2),'[1]Pricing Schedule'!$J$63,
IF(AND(I37=110000,R37&lt;=12.8,M37&lt;=2),'[1]Pricing Schedule'!$J$97,
IF(AND(I37=110000,R37&gt;12.8,R37&lt;=22.8,M37&gt;3),'[1]Pricing Schedule'!$J$72,
IF(AND(I37=110000,R37&gt;12.8,R37&lt;=22.8,M37&lt;=3),'[1]Pricing Schedule'!$J$97,
IF(AND(I37=110000,R37&gt;22.8,R37&lt;=30.2),'[1]Pricing Schedule'!$J$81,
IF(AND(I37=110000,R37&gt;30.2,R37&lt;=45.9),'[1]Pricing Schedule'!$J$90,
IF(AND(I37=110000,R37&gt;45.9,R37&lt;=123.4),'[1]Pricing Schedule'!$J$97,
IF(AND(I37=110000,R37&gt;123.4,R37&lt;=168.2,M37&lt;=10),'[1]Pricing Schedule'!$J$105,
IF(AND(I37=110000,R37&gt;123.4,R37&lt;=168.2,M37&gt;10),'[1]Pricing Schedule'!$J$113,
IF(AND(I37=110000,R37&gt;168.2,R37&lt;=336.2,M37&lt;=10),('[1]Pricing Schedule'!$J$105),
IF(AND(I37=110000,R37&gt;168.2,R37&lt;=336.2,M37&gt;10),('[1]Pricing Schedule'!$J$113),
IF(AND(I37=110000,R37&gt;336.4,R37&lt;=504.6,M37&lt;=10),('[1]Pricing Schedule'!$J$105),
IF(AND(I37=110000,R37&gt;336.4,R37&lt;=504.6,M37&gt;10),('[1]Pricing Schedule'!$J$113),
IF(AND(I37=110000,R37&gt;504.6,R37&lt;=672.8,M37&lt;=10),('[1]Pricing Schedule'!$J$105),
IF(AND(I37=110000,R37&gt;504.6,R37&lt;=672.8,M37&gt;10),('[1]Pricing Schedule'!$J$113),
IF(AND(I37=110000,R37&gt;672.8,R37&lt;=841,M37&lt;=10),('[1]Pricing Schedule'!$J$105),
IF(AND(I37=110000,R37&gt;672.8,R37&lt;=841,M37&gt;10),('[1]Pricing Schedule'!$J$113),
IF(AND(I37=110000,R37&gt;1682,R37&lt;=1850.2,M37&lt;=10),('[1]Pricing Schedule'!$J$105),
IF(AND(I37=110000,R37&gt;1682,R37&lt;=1850.2,M37&gt;10),('[1]Pricing Schedule'!$J$113),
IF(AND(I37=110000,R37&gt;2018.4,R37&lt;=2186.6,M37&lt;=10),('[1]Pricing Schedule'!$J$105),
IF(AND(I37=110000,R37&gt;2018.4,R37&lt;=2186.6,M37&gt;10),('[1]Pricing Schedule'!$J$113),999999999)))))))))))))))))))))))))))))))))))))))</f>
        <v>4</v>
      </c>
      <c r="U37" s="40">
        <f t="shared" si="4"/>
        <v>202649.27536231882</v>
      </c>
      <c r="V37" s="41">
        <f t="shared" si="5"/>
        <v>4.9346339788883489</v>
      </c>
      <c r="Y37" s="23">
        <v>600</v>
      </c>
      <c r="Z37" s="23">
        <v>636</v>
      </c>
      <c r="AR37" s="35"/>
    </row>
    <row r="38" spans="1:44">
      <c r="A38" s="23">
        <v>37</v>
      </c>
      <c r="B38" s="23">
        <v>37</v>
      </c>
      <c r="C38" s="23" t="s">
        <v>210</v>
      </c>
      <c r="D38" s="23" t="s">
        <v>110</v>
      </c>
      <c r="E38" s="23" t="s">
        <v>110</v>
      </c>
      <c r="F38" s="23" t="s">
        <v>196</v>
      </c>
      <c r="G38" s="23" t="s">
        <v>197</v>
      </c>
      <c r="H38" s="23" t="s">
        <v>113</v>
      </c>
      <c r="I38" s="13">
        <v>38000</v>
      </c>
      <c r="J38" s="23" t="s">
        <v>119</v>
      </c>
      <c r="K38" s="13">
        <v>38000</v>
      </c>
      <c r="L38" s="24">
        <v>2.79</v>
      </c>
      <c r="M38" s="37">
        <f t="shared" si="0"/>
        <v>3</v>
      </c>
      <c r="N38" s="24">
        <v>0.39900000000000002</v>
      </c>
      <c r="O38" s="13">
        <v>1</v>
      </c>
      <c r="P38" s="36">
        <f t="shared" si="1"/>
        <v>0.39900000000000002</v>
      </c>
      <c r="Q38" s="38">
        <f t="shared" si="2"/>
        <v>3.45</v>
      </c>
      <c r="R38" s="37">
        <f t="shared" si="3"/>
        <v>3.45</v>
      </c>
      <c r="S38" s="39">
        <f>IF(AND(I38=38000,R38&lt;=4.5,M38&gt;8),'[1]Pricing Schedule'!$F$8+('[1]Pricing Schedule'!$F$9*M38),
IF(AND(I38=38000,R38&lt;=4.5,M38&lt;=8),'[1]Pricing Schedule'!$F$34+('[1]Pricing Schedule'!$F$36*M38),
IF(AND(I38=38000,R38&gt;4.5,R38&lt;=9,M38&gt;8),'[1]Pricing Schedule'!$F$17+('[1]Pricing Schedule'!$F$18*M38),
IF(AND(I38=38000,R38&gt;4.5,R38&lt;=9,M38&lt;=8),'[1]Pricing Schedule'!$F$34+('[1]Pricing Schedule'!$F$36*M38),
IF(AND(I38=38000,R38&gt;9,R38&lt;=12.8,M38&gt;8),'[1]Pricing Schedule'!$F$26+('[1]Pricing Schedule'!$F$27*M38),
IF(AND(I38=38000,R38&gt;9,R38&lt;=12.8,M38&lt;=8),'[1]Pricing Schedule'!$F$34+('[1]Pricing Schedule'!$F$36*M38),
IF(AND(I38=38000,R38&gt;12.8,R38&lt;=22.8),'[1]Pricing Schedule'!$F$34+('[1]Pricing Schedule'!$F$36*M38),
IF(AND(I38=38000,R38&gt;22.8,R38&lt;=30.2),'[1]Pricing Schedule'!$F$43+('[1]Pricing Schedule'!$F$45*M38),
IF(AND(I38=38000,R38&gt;30.2,R38&lt;=45.9),'[1]Pricing Schedule'!$F$52+('[1]Pricing Schedule'!$F$54*M38),
IF(AND(I38=38000,R38&gt;45.9,R38&lt;=123.4),'[1]Pricing Schedule'!$F$96+('[1]Pricing Schedule'!$F$97*M38),
IF(AND(I38=38000,R38&gt;123.4,R38&lt;=168.2,M38&lt;=10),'[1]Pricing Schedule'!$F$103+('[1]Pricing Schedule'!$F$105*M38),
IF(AND(I38=38000,R38&gt;123.4,R38&lt;=168.2,M38&gt;10),'[1]Pricing Schedule'!$F$111+('[1]Pricing Schedule'!$F$113*M38),
IF(AND(I38=38000,R38&gt;157.4,R38&lt;=336.4,M38&lt;=10),('[1]Pricing Schedule'!$F$103+('[1]Pricing Schedule'!$F$105*M38))*2,
IF(AND(I38=38000,R38&gt;157.4,R38&lt;=336.4,M38&gt;10),('[1]Pricing Schedule'!$F$111+('[1]Pricing Schedule'!$F$113*M38))*2,
IF(AND(I38=38000,R38&gt;314.8,R38&lt;=504.6,M38&lt;=10),('[1]Pricing Schedule'!$F$103+('[1]Pricing Schedule'!$F$105*M38))*3,
IF(AND(I38=38000,R38&gt;314.8,R38&lt;=504.6,M38&gt;10),('[1]Pricing Schedule'!$F$111+('[1]Pricing Schedule'!$F$113*M38))*3,
IF(AND(I38=38000,R38&gt;472.2,R38&lt;=672.8,M38&lt;=10),('[1]Pricing Schedule'!$F$103+('[1]Pricing Schedule'!$F$105*M38))*4,
IF(AND(I38=38000,R38&gt;472.2,R38&lt;=672.8,M38&gt;10),('[1]Pricing Schedule'!$F$111+('[1]Pricing Schedule'!$F$113*M38))*4,
IF(AND(I38=110000,R38&lt;=12.8,M38&gt;2),'[1]Pricing Schedule'!$F$62+('[1]Pricing Schedule'!$F$63*M38),
IF(AND(I38=110000,R38&lt;=12.8,M38&lt;=2),'[1]Pricing Schedule'!$F$96+('[1]Pricing Schedule'!$F$97*M38),
IF(AND(I38=110000,R38&gt;12.8,R38&lt;=22.8,M38&gt;3),'[1]Pricing Schedule'!$F$71+('[1]Pricing Schedule'!$F$72*M38),
IF(AND(I38=110000,R38&gt;12.8,R38&lt;=22.8,M38&lt;=3),'[1]Pricing Schedule'!$F$96+('[1]Pricing Schedule'!$F$97*M38),
IF(AND(I38=110000,R38&gt;22.8,R38&lt;=30.2),'[1]Pricing Schedule'!$F$80+('[1]Pricing Schedule'!$F$81*M38),
IF(AND(I38=110000,R38&gt;30.2,R38&lt;=45.9),'[1]Pricing Schedule'!$F$89+('[1]Pricing Schedule'!$F$90*M38),
IF(AND(I38=110000,R38&gt;45.9,R38&lt;=123.4),'[1]Pricing Schedule'!$F$96+('[1]Pricing Schedule'!$F$97*M38),
IF(AND(I38=110000,R38&gt;123.4,R38&lt;=168.2,M38&lt;=10),'[1]Pricing Schedule'!$F$103+('[1]Pricing Schedule'!$F$105*M38),
IF(AND(I38=110000,R38&gt;123.4,R38&lt;=168.2,M38&gt;10),'[1]Pricing Schedule'!$F$111+('[1]Pricing Schedule'!$F$113*M38),
IF(AND(I38=110000,R38&gt;168.2,R38&lt;=336.4,M38&lt;=10),('[1]Pricing Schedule'!$F$103+('[1]Pricing Schedule'!$F$105*M38))*2,
IF(AND(I38=110000,R38&gt;168.2,R38&lt;=336.4,M38&gt;10),('[1]Pricing Schedule'!$F$111+('[1]Pricing Schedule'!$F$113*M38))*2,
IF(AND(I38=110000,R38&gt;336.4,R38&lt;=504.6,M38&lt;=10),('[1]Pricing Schedule'!$F$103+('[1]Pricing Schedule'!$F$105*M38))*3,
IF(AND(I38=110000,R38&gt;336.4,R38&lt;=504.6,M38&gt;10),('[1]Pricing Schedule'!$F$111+('[1]Pricing Schedule'!$F$113*M38))*3,
IF(AND(I38=110000,R38&gt;504.6,R38&lt;=672.8,M38&lt;=10),('[1]Pricing Schedule'!$F$103+('[1]Pricing Schedule'!$F$105*M38))*4,
IF(AND(I38=110000,R38&gt;504.6,R38&lt;=672.8,M38&gt;10),('[1]Pricing Schedule'!$F$111+('[1]Pricing Schedule'!$F$113*M38))*4,
IF(AND(I38=110000,R38&gt;672.8,R38&lt;=841,M38&lt;=10),('[1]Pricing Schedule'!$F$103+('[1]Pricing Schedule'!$F$105*M38))*5,
IF(AND(I38=110000,R38&gt;672.8,R38&lt;=841,M38&gt;10),('[1]Pricing Schedule'!$F$111+('[1]Pricing Schedule'!$F$113*M38))*5,
IF(AND(I38=110000,R38&gt;672.8,R38&lt;=841,M38&lt;=10),('[1]Pricing Schedule'!$F$103+('[1]Pricing Schedule'!$F$105*M38))*5,
IF(AND(I38=110000,R38&gt;672.8,R38&lt;=841,M38&gt;10),('[1]Pricing Schedule'!$F$111+('[1]Pricing Schedule'!$F$113*M38))*5,
IF(AND(I38=110000,R38&gt;1345.6,R38&lt;=1513.8,M38&lt;=10),('[1]Pricing Schedule'!$F$103+('[1]Pricing Schedule'!$F$105*M38))*9,
IF(AND(I38=110000,R38&gt;1345.6,R38&lt;=1513.8,M38&gt;10),('[1]Pricing Schedule'!$F$111+('[1]Pricing Schedule'!$F$113*M38))*9,
9999999999)))))))))))))))))))))))))))))))))))))))</f>
        <v>558600</v>
      </c>
      <c r="T38" s="21">
        <f>IF(AND(I38=38000,R38&lt;=4.5,M38&gt;8),'[1]Pricing Schedule'!$J$9,
IF(AND(I38=38000,R38&lt;=4.5,M38&lt;=8),'[1]Pricing Schedule'!$J$36,
IF(AND(I38=38000,R38&gt;4.5,R38&lt;=9,M38&gt;8),'[1]Pricing Schedule'!$J$18,
IF(AND(I38=38000,R38&gt;4.5,R38&lt;=9,M38&lt;=8),'[1]Pricing Schedule'!$J$36,
IF(AND(I38=38000,R38&gt;9,R38&lt;=12.8,M38&gt;8),'[1]Pricing Schedule'!$J$27,
IF(AND(I38=38000,R38&gt;9,R38&lt;=12.8,M38&lt;=8),'[1]Pricing Schedule'!$J$36,
IF(AND(I38=38000,R38&gt;12.8,R38&lt;=22.8),'[1]Pricing Schedule'!$J$36,
IF(AND(I38=38000,R38&gt;22.8,R38&lt;=30.2),'[1]Pricing Schedule'!$J$45,
IF(AND(I38=38000,R38&gt;30.2,R38&lt;=45.9),'[1]Pricing Schedule'!$J$54,
IF(AND(I38=38000,R38&gt;45.9,R38&lt;=123.4),'[1]Pricing Schedule'!$J$97,
IF(AND(I38=38000,R38&gt;123.4,R38&lt;=168.2,M38&lt;=10),'[1]Pricing Schedule'!$J$105,
IF(AND(I38=38000,R38&gt;123.4,R38&lt;=168.2,M38&gt;10),'[1]Pricing Schedule'!$J$113,
IF(AND(I38=38000,R38&gt;168.2,R38&lt;=336.4,M38&lt;=10),('[1]Pricing Schedule'!$J$105),
IF(AND(I38=38000,R38&gt;168.2,R38&lt;=336.4,M38&gt;10),('[1]Pricing Schedule'!$J$113),
IF(AND(I38=38000,R38&gt;336.4,R38&lt;=504.6,M38&lt;=10),('[1]Pricing Schedule'!$J$105),
IF(AND(I38=38000,R38&gt;336.4,R38&lt;=504.6,M38&gt;10),('[1]Pricing Schedule'!$J$113),
IF(AND(I38=38000,R38&gt;504.6,R38&lt;=672.8,M38&lt;=10),('[1]Pricing Schedule'!$J$105),
IF(AND(I38=38000,R38&gt;504.6,R38&lt;=672.8,M38&gt;10),('[1]Pricing Schedule'!$J$113),
IF(AND(I38=110000,R38&lt;=12.8,M38&gt;2),'[1]Pricing Schedule'!$J$63,
IF(AND(I38=110000,R38&lt;=12.8,M38&lt;=2),'[1]Pricing Schedule'!$J$97,
IF(AND(I38=110000,R38&gt;12.8,R38&lt;=22.8,M38&gt;3),'[1]Pricing Schedule'!$J$72,
IF(AND(I38=110000,R38&gt;12.8,R38&lt;=22.8,M38&lt;=3),'[1]Pricing Schedule'!$J$97,
IF(AND(I38=110000,R38&gt;22.8,R38&lt;=30.2),'[1]Pricing Schedule'!$J$81,
IF(AND(I38=110000,R38&gt;30.2,R38&lt;=45.9),'[1]Pricing Schedule'!$J$90,
IF(AND(I38=110000,R38&gt;45.9,R38&lt;=123.4),'[1]Pricing Schedule'!$J$97,
IF(AND(I38=110000,R38&gt;123.4,R38&lt;=168.2,M38&lt;=10),'[1]Pricing Schedule'!$J$105,
IF(AND(I38=110000,R38&gt;123.4,R38&lt;=168.2,M38&gt;10),'[1]Pricing Schedule'!$J$113,
IF(AND(I38=110000,R38&gt;168.2,R38&lt;=336.2,M38&lt;=10),('[1]Pricing Schedule'!$J$105),
IF(AND(I38=110000,R38&gt;168.2,R38&lt;=336.2,M38&gt;10),('[1]Pricing Schedule'!$J$113),
IF(AND(I38=110000,R38&gt;336.4,R38&lt;=504.6,M38&lt;=10),('[1]Pricing Schedule'!$J$105),
IF(AND(I38=110000,R38&gt;336.4,R38&lt;=504.6,M38&gt;10),('[1]Pricing Schedule'!$J$113),
IF(AND(I38=110000,R38&gt;504.6,R38&lt;=672.8,M38&lt;=10),('[1]Pricing Schedule'!$J$105),
IF(AND(I38=110000,R38&gt;504.6,R38&lt;=672.8,M38&gt;10),('[1]Pricing Schedule'!$J$113),
IF(AND(I38=110000,R38&gt;672.8,R38&lt;=841,M38&lt;=10),('[1]Pricing Schedule'!$J$105),
IF(AND(I38=110000,R38&gt;672.8,R38&lt;=841,M38&gt;10),('[1]Pricing Schedule'!$J$113),
IF(AND(I38=110000,R38&gt;1682,R38&lt;=1850.2,M38&lt;=10),('[1]Pricing Schedule'!$J$105),
IF(AND(I38=110000,R38&gt;1682,R38&lt;=1850.2,M38&gt;10),('[1]Pricing Schedule'!$J$113),
IF(AND(I38=110000,R38&gt;2018.4,R38&lt;=2186.6,M38&lt;=10),('[1]Pricing Schedule'!$J$105),
IF(AND(I38=110000,R38&gt;2018.4,R38&lt;=2186.6,M38&gt;10),('[1]Pricing Schedule'!$J$113),999999999)))))))))))))))))))))))))))))))))))))))</f>
        <v>4</v>
      </c>
      <c r="U38" s="40">
        <f t="shared" si="4"/>
        <v>161913.04347826086</v>
      </c>
      <c r="V38" s="41">
        <f t="shared" si="5"/>
        <v>6.176154672395274</v>
      </c>
      <c r="Y38" s="23">
        <v>686</v>
      </c>
      <c r="Z38" s="23">
        <v>337</v>
      </c>
      <c r="AR38" s="35"/>
    </row>
    <row r="39" spans="1:44">
      <c r="A39" s="23">
        <v>38</v>
      </c>
      <c r="B39" s="23">
        <v>38</v>
      </c>
      <c r="C39" s="23" t="s">
        <v>211</v>
      </c>
      <c r="D39" s="23" t="s">
        <v>110</v>
      </c>
      <c r="E39" s="23" t="s">
        <v>110</v>
      </c>
      <c r="F39" s="23" t="s">
        <v>196</v>
      </c>
      <c r="G39" s="23" t="s">
        <v>197</v>
      </c>
      <c r="H39" s="23" t="s">
        <v>113</v>
      </c>
      <c r="I39" s="13">
        <v>38000</v>
      </c>
      <c r="J39" s="23" t="s">
        <v>119</v>
      </c>
      <c r="K39" s="13">
        <v>38000</v>
      </c>
      <c r="L39" s="24">
        <v>14.268000000000001</v>
      </c>
      <c r="M39" s="37">
        <f t="shared" si="0"/>
        <v>15</v>
      </c>
      <c r="N39" s="24">
        <v>0.109</v>
      </c>
      <c r="O39" s="13">
        <v>1</v>
      </c>
      <c r="P39" s="36">
        <f t="shared" si="1"/>
        <v>0.109</v>
      </c>
      <c r="Q39" s="38">
        <f t="shared" si="2"/>
        <v>3.45</v>
      </c>
      <c r="R39" s="37">
        <f t="shared" si="3"/>
        <v>3.45</v>
      </c>
      <c r="S39" s="39">
        <f>IF(AND(I39=38000,R39&lt;=4.5,M39&gt;8),'[1]Pricing Schedule'!$F$8+('[1]Pricing Schedule'!$F$9*M39),
IF(AND(I39=38000,R39&lt;=4.5,M39&lt;=8),'[1]Pricing Schedule'!$F$34+('[1]Pricing Schedule'!$F$36*M39),
IF(AND(I39=38000,R39&gt;4.5,R39&lt;=9,M39&gt;8),'[1]Pricing Schedule'!$F$17+('[1]Pricing Schedule'!$F$18*M39),
IF(AND(I39=38000,R39&gt;4.5,R39&lt;=9,M39&lt;=8),'[1]Pricing Schedule'!$F$34+('[1]Pricing Schedule'!$F$36*M39),
IF(AND(I39=38000,R39&gt;9,R39&lt;=12.8,M39&gt;8),'[1]Pricing Schedule'!$F$26+('[1]Pricing Schedule'!$F$27*M39),
IF(AND(I39=38000,R39&gt;9,R39&lt;=12.8,M39&lt;=8),'[1]Pricing Schedule'!$F$34+('[1]Pricing Schedule'!$F$36*M39),
IF(AND(I39=38000,R39&gt;12.8,R39&lt;=22.8),'[1]Pricing Schedule'!$F$34+('[1]Pricing Schedule'!$F$36*M39),
IF(AND(I39=38000,R39&gt;22.8,R39&lt;=30.2),'[1]Pricing Schedule'!$F$43+('[1]Pricing Schedule'!$F$45*M39),
IF(AND(I39=38000,R39&gt;30.2,R39&lt;=45.9),'[1]Pricing Schedule'!$F$52+('[1]Pricing Schedule'!$F$54*M39),
IF(AND(I39=38000,R39&gt;45.9,R39&lt;=123.4),'[1]Pricing Schedule'!$F$96+('[1]Pricing Schedule'!$F$97*M39),
IF(AND(I39=38000,R39&gt;123.4,R39&lt;=168.2,M39&lt;=10),'[1]Pricing Schedule'!$F$103+('[1]Pricing Schedule'!$F$105*M39),
IF(AND(I39=38000,R39&gt;123.4,R39&lt;=168.2,M39&gt;10),'[1]Pricing Schedule'!$F$111+('[1]Pricing Schedule'!$F$113*M39),
IF(AND(I39=38000,R39&gt;157.4,R39&lt;=336.4,M39&lt;=10),('[1]Pricing Schedule'!$F$103+('[1]Pricing Schedule'!$F$105*M39))*2,
IF(AND(I39=38000,R39&gt;157.4,R39&lt;=336.4,M39&gt;10),('[1]Pricing Schedule'!$F$111+('[1]Pricing Schedule'!$F$113*M39))*2,
IF(AND(I39=38000,R39&gt;314.8,R39&lt;=504.6,M39&lt;=10),('[1]Pricing Schedule'!$F$103+('[1]Pricing Schedule'!$F$105*M39))*3,
IF(AND(I39=38000,R39&gt;314.8,R39&lt;=504.6,M39&gt;10),('[1]Pricing Schedule'!$F$111+('[1]Pricing Schedule'!$F$113*M39))*3,
IF(AND(I39=38000,R39&gt;472.2,R39&lt;=672.8,M39&lt;=10),('[1]Pricing Schedule'!$F$103+('[1]Pricing Schedule'!$F$105*M39))*4,
IF(AND(I39=38000,R39&gt;472.2,R39&lt;=672.8,M39&gt;10),('[1]Pricing Schedule'!$F$111+('[1]Pricing Schedule'!$F$113*M39))*4,
IF(AND(I39=110000,R39&lt;=12.8,M39&gt;2),'[1]Pricing Schedule'!$F$62+('[1]Pricing Schedule'!$F$63*M39),
IF(AND(I39=110000,R39&lt;=12.8,M39&lt;=2),'[1]Pricing Schedule'!$F$96+('[1]Pricing Schedule'!$F$97*M39),
IF(AND(I39=110000,R39&gt;12.8,R39&lt;=22.8,M39&gt;3),'[1]Pricing Schedule'!$F$71+('[1]Pricing Schedule'!$F$72*M39),
IF(AND(I39=110000,R39&gt;12.8,R39&lt;=22.8,M39&lt;=3),'[1]Pricing Schedule'!$F$96+('[1]Pricing Schedule'!$F$97*M39),
IF(AND(I39=110000,R39&gt;22.8,R39&lt;=30.2),'[1]Pricing Schedule'!$F$80+('[1]Pricing Schedule'!$F$81*M39),
IF(AND(I39=110000,R39&gt;30.2,R39&lt;=45.9),'[1]Pricing Schedule'!$F$89+('[1]Pricing Schedule'!$F$90*M39),
IF(AND(I39=110000,R39&gt;45.9,R39&lt;=123.4),'[1]Pricing Schedule'!$F$96+('[1]Pricing Schedule'!$F$97*M39),
IF(AND(I39=110000,R39&gt;123.4,R39&lt;=168.2,M39&lt;=10),'[1]Pricing Schedule'!$F$103+('[1]Pricing Schedule'!$F$105*M39),
IF(AND(I39=110000,R39&gt;123.4,R39&lt;=168.2,M39&gt;10),'[1]Pricing Schedule'!$F$111+('[1]Pricing Schedule'!$F$113*M39),
IF(AND(I39=110000,R39&gt;168.2,R39&lt;=336.4,M39&lt;=10),('[1]Pricing Schedule'!$F$103+('[1]Pricing Schedule'!$F$105*M39))*2,
IF(AND(I39=110000,R39&gt;168.2,R39&lt;=336.4,M39&gt;10),('[1]Pricing Schedule'!$F$111+('[1]Pricing Schedule'!$F$113*M39))*2,
IF(AND(I39=110000,R39&gt;336.4,R39&lt;=504.6,M39&lt;=10),('[1]Pricing Schedule'!$F$103+('[1]Pricing Schedule'!$F$105*M39))*3,
IF(AND(I39=110000,R39&gt;336.4,R39&lt;=504.6,M39&gt;10),('[1]Pricing Schedule'!$F$111+('[1]Pricing Schedule'!$F$113*M39))*3,
IF(AND(I39=110000,R39&gt;504.6,R39&lt;=672.8,M39&lt;=10),('[1]Pricing Schedule'!$F$103+('[1]Pricing Schedule'!$F$105*M39))*4,
IF(AND(I39=110000,R39&gt;504.6,R39&lt;=672.8,M39&gt;10),('[1]Pricing Schedule'!$F$111+('[1]Pricing Schedule'!$F$113*M39))*4,
IF(AND(I39=110000,R39&gt;672.8,R39&lt;=841,M39&lt;=10),('[1]Pricing Schedule'!$F$103+('[1]Pricing Schedule'!$F$105*M39))*5,
IF(AND(I39=110000,R39&gt;672.8,R39&lt;=841,M39&gt;10),('[1]Pricing Schedule'!$F$111+('[1]Pricing Schedule'!$F$113*M39))*5,
IF(AND(I39=110000,R39&gt;672.8,R39&lt;=841,M39&lt;=10),('[1]Pricing Schedule'!$F$103+('[1]Pricing Schedule'!$F$105*M39))*5,
IF(AND(I39=110000,R39&gt;672.8,R39&lt;=841,M39&gt;10),('[1]Pricing Schedule'!$F$111+('[1]Pricing Schedule'!$F$113*M39))*5,
IF(AND(I39=110000,R39&gt;1345.6,R39&lt;=1513.8,M39&lt;=10),('[1]Pricing Schedule'!$F$103+('[1]Pricing Schedule'!$F$105*M39))*9,
IF(AND(I39=110000,R39&gt;1345.6,R39&lt;=1513.8,M39&gt;10),('[1]Pricing Schedule'!$F$111+('[1]Pricing Schedule'!$F$113*M39))*9,
9999999999)))))))))))))))))))))))))))))))))))))))</f>
        <v>1650640</v>
      </c>
      <c r="T39" s="21">
        <f>IF(AND(I39=38000,R39&lt;=4.5,M39&gt;8),'[1]Pricing Schedule'!$J$9,
IF(AND(I39=38000,R39&lt;=4.5,M39&lt;=8),'[1]Pricing Schedule'!$J$36,
IF(AND(I39=38000,R39&gt;4.5,R39&lt;=9,M39&gt;8),'[1]Pricing Schedule'!$J$18,
IF(AND(I39=38000,R39&gt;4.5,R39&lt;=9,M39&lt;=8),'[1]Pricing Schedule'!$J$36,
IF(AND(I39=38000,R39&gt;9,R39&lt;=12.8,M39&gt;8),'[1]Pricing Schedule'!$J$27,
IF(AND(I39=38000,R39&gt;9,R39&lt;=12.8,M39&lt;=8),'[1]Pricing Schedule'!$J$36,
IF(AND(I39=38000,R39&gt;12.8,R39&lt;=22.8),'[1]Pricing Schedule'!$J$36,
IF(AND(I39=38000,R39&gt;22.8,R39&lt;=30.2),'[1]Pricing Schedule'!$J$45,
IF(AND(I39=38000,R39&gt;30.2,R39&lt;=45.9),'[1]Pricing Schedule'!$J$54,
IF(AND(I39=38000,R39&gt;45.9,R39&lt;=123.4),'[1]Pricing Schedule'!$J$97,
IF(AND(I39=38000,R39&gt;123.4,R39&lt;=168.2,M39&lt;=10),'[1]Pricing Schedule'!$J$105,
IF(AND(I39=38000,R39&gt;123.4,R39&lt;=168.2,M39&gt;10),'[1]Pricing Schedule'!$J$113,
IF(AND(I39=38000,R39&gt;168.2,R39&lt;=336.4,M39&lt;=10),('[1]Pricing Schedule'!$J$105),
IF(AND(I39=38000,R39&gt;168.2,R39&lt;=336.4,M39&gt;10),('[1]Pricing Schedule'!$J$113),
IF(AND(I39=38000,R39&gt;336.4,R39&lt;=504.6,M39&lt;=10),('[1]Pricing Schedule'!$J$105),
IF(AND(I39=38000,R39&gt;336.4,R39&lt;=504.6,M39&gt;10),('[1]Pricing Schedule'!$J$113),
IF(AND(I39=38000,R39&gt;504.6,R39&lt;=672.8,M39&lt;=10),('[1]Pricing Schedule'!$J$105),
IF(AND(I39=38000,R39&gt;504.6,R39&lt;=672.8,M39&gt;10),('[1]Pricing Schedule'!$J$113),
IF(AND(I39=110000,R39&lt;=12.8,M39&gt;2),'[1]Pricing Schedule'!$J$63,
IF(AND(I39=110000,R39&lt;=12.8,M39&lt;=2),'[1]Pricing Schedule'!$J$97,
IF(AND(I39=110000,R39&gt;12.8,R39&lt;=22.8,M39&gt;3),'[1]Pricing Schedule'!$J$72,
IF(AND(I39=110000,R39&gt;12.8,R39&lt;=22.8,M39&lt;=3),'[1]Pricing Schedule'!$J$97,
IF(AND(I39=110000,R39&gt;22.8,R39&lt;=30.2),'[1]Pricing Schedule'!$J$81,
IF(AND(I39=110000,R39&gt;30.2,R39&lt;=45.9),'[1]Pricing Schedule'!$J$90,
IF(AND(I39=110000,R39&gt;45.9,R39&lt;=123.4),'[1]Pricing Schedule'!$J$97,
IF(AND(I39=110000,R39&gt;123.4,R39&lt;=168.2,M39&lt;=10),'[1]Pricing Schedule'!$J$105,
IF(AND(I39=110000,R39&gt;123.4,R39&lt;=168.2,M39&gt;10),'[1]Pricing Schedule'!$J$113,
IF(AND(I39=110000,R39&gt;168.2,R39&lt;=336.2,M39&lt;=10),('[1]Pricing Schedule'!$J$105),
IF(AND(I39=110000,R39&gt;168.2,R39&lt;=336.2,M39&gt;10),('[1]Pricing Schedule'!$J$113),
IF(AND(I39=110000,R39&gt;336.4,R39&lt;=504.6,M39&lt;=10),('[1]Pricing Schedule'!$J$105),
IF(AND(I39=110000,R39&gt;336.4,R39&lt;=504.6,M39&gt;10),('[1]Pricing Schedule'!$J$113),
IF(AND(I39=110000,R39&gt;504.6,R39&lt;=672.8,M39&lt;=10),('[1]Pricing Schedule'!$J$105),
IF(AND(I39=110000,R39&gt;504.6,R39&lt;=672.8,M39&gt;10),('[1]Pricing Schedule'!$J$113),
IF(AND(I39=110000,R39&gt;672.8,R39&lt;=841,M39&lt;=10),('[1]Pricing Schedule'!$J$105),
IF(AND(I39=110000,R39&gt;672.8,R39&lt;=841,M39&gt;10),('[1]Pricing Schedule'!$J$113),
IF(AND(I39=110000,R39&gt;1682,R39&lt;=1850.2,M39&lt;=10),('[1]Pricing Schedule'!$J$105),
IF(AND(I39=110000,R39&gt;1682,R39&lt;=1850.2,M39&gt;10),('[1]Pricing Schedule'!$J$113),
IF(AND(I39=110000,R39&gt;2018.4,R39&lt;=2186.6,M39&lt;=10),('[1]Pricing Schedule'!$J$105),
IF(AND(I39=110000,R39&gt;2018.4,R39&lt;=2186.6,M39&gt;10),('[1]Pricing Schedule'!$J$113),999999999)))))))))))))))))))))))))))))))))))))))</f>
        <v>1</v>
      </c>
      <c r="U39" s="40">
        <f t="shared" si="4"/>
        <v>478446.37681159418</v>
      </c>
      <c r="V39" s="41">
        <f t="shared" si="5"/>
        <v>2.0900983860805504</v>
      </c>
      <c r="Y39" s="23">
        <v>337</v>
      </c>
      <c r="Z39" s="23">
        <v>337</v>
      </c>
      <c r="AR39" s="35"/>
    </row>
    <row r="40" spans="1:44">
      <c r="A40" s="23">
        <v>39</v>
      </c>
      <c r="B40" s="23">
        <v>39</v>
      </c>
      <c r="C40" s="23" t="s">
        <v>212</v>
      </c>
      <c r="D40" s="23" t="s">
        <v>110</v>
      </c>
      <c r="E40" s="23" t="s">
        <v>110</v>
      </c>
      <c r="F40" s="23" t="s">
        <v>196</v>
      </c>
      <c r="G40" s="23" t="s">
        <v>197</v>
      </c>
      <c r="H40" s="23" t="s">
        <v>113</v>
      </c>
      <c r="I40" s="13">
        <v>38000</v>
      </c>
      <c r="J40" s="23" t="s">
        <v>119</v>
      </c>
      <c r="K40" s="13">
        <v>38000</v>
      </c>
      <c r="L40" s="24">
        <v>9.7449999999999992</v>
      </c>
      <c r="M40" s="37">
        <f t="shared" si="0"/>
        <v>10</v>
      </c>
      <c r="N40" s="24">
        <v>0.123</v>
      </c>
      <c r="O40" s="13">
        <v>1</v>
      </c>
      <c r="P40" s="36">
        <f t="shared" si="1"/>
        <v>0.123</v>
      </c>
      <c r="Q40" s="38">
        <f t="shared" si="2"/>
        <v>3.45</v>
      </c>
      <c r="R40" s="37">
        <f t="shared" si="3"/>
        <v>3.45</v>
      </c>
      <c r="S40" s="39">
        <f>IF(AND(I40=38000,R40&lt;=4.5,M40&gt;8),'[1]Pricing Schedule'!$F$8+('[1]Pricing Schedule'!$F$9*M40),
IF(AND(I40=38000,R40&lt;=4.5,M40&lt;=8),'[1]Pricing Schedule'!$F$34+('[1]Pricing Schedule'!$F$36*M40),
IF(AND(I40=38000,R40&gt;4.5,R40&lt;=9,M40&gt;8),'[1]Pricing Schedule'!$F$17+('[1]Pricing Schedule'!$F$18*M40),
IF(AND(I40=38000,R40&gt;4.5,R40&lt;=9,M40&lt;=8),'[1]Pricing Schedule'!$F$34+('[1]Pricing Schedule'!$F$36*M40),
IF(AND(I40=38000,R40&gt;9,R40&lt;=12.8,M40&gt;8),'[1]Pricing Schedule'!$F$26+('[1]Pricing Schedule'!$F$27*M40),
IF(AND(I40=38000,R40&gt;9,R40&lt;=12.8,M40&lt;=8),'[1]Pricing Schedule'!$F$34+('[1]Pricing Schedule'!$F$36*M40),
IF(AND(I40=38000,R40&gt;12.8,R40&lt;=22.8),'[1]Pricing Schedule'!$F$34+('[1]Pricing Schedule'!$F$36*M40),
IF(AND(I40=38000,R40&gt;22.8,R40&lt;=30.2),'[1]Pricing Schedule'!$F$43+('[1]Pricing Schedule'!$F$45*M40),
IF(AND(I40=38000,R40&gt;30.2,R40&lt;=45.9),'[1]Pricing Schedule'!$F$52+('[1]Pricing Schedule'!$F$54*M40),
IF(AND(I40=38000,R40&gt;45.9,R40&lt;=123.4),'[1]Pricing Schedule'!$F$96+('[1]Pricing Schedule'!$F$97*M40),
IF(AND(I40=38000,R40&gt;123.4,R40&lt;=168.2,M40&lt;=10),'[1]Pricing Schedule'!$F$103+('[1]Pricing Schedule'!$F$105*M40),
IF(AND(I40=38000,R40&gt;123.4,R40&lt;=168.2,M40&gt;10),'[1]Pricing Schedule'!$F$111+('[1]Pricing Schedule'!$F$113*M40),
IF(AND(I40=38000,R40&gt;157.4,R40&lt;=336.4,M40&lt;=10),('[1]Pricing Schedule'!$F$103+('[1]Pricing Schedule'!$F$105*M40))*2,
IF(AND(I40=38000,R40&gt;157.4,R40&lt;=336.4,M40&gt;10),('[1]Pricing Schedule'!$F$111+('[1]Pricing Schedule'!$F$113*M40))*2,
IF(AND(I40=38000,R40&gt;314.8,R40&lt;=504.6,M40&lt;=10),('[1]Pricing Schedule'!$F$103+('[1]Pricing Schedule'!$F$105*M40))*3,
IF(AND(I40=38000,R40&gt;314.8,R40&lt;=504.6,M40&gt;10),('[1]Pricing Schedule'!$F$111+('[1]Pricing Schedule'!$F$113*M40))*3,
IF(AND(I40=38000,R40&gt;472.2,R40&lt;=672.8,M40&lt;=10),('[1]Pricing Schedule'!$F$103+('[1]Pricing Schedule'!$F$105*M40))*4,
IF(AND(I40=38000,R40&gt;472.2,R40&lt;=672.8,M40&gt;10),('[1]Pricing Schedule'!$F$111+('[1]Pricing Schedule'!$F$113*M40))*4,
IF(AND(I40=110000,R40&lt;=12.8,M40&gt;2),'[1]Pricing Schedule'!$F$62+('[1]Pricing Schedule'!$F$63*M40),
IF(AND(I40=110000,R40&lt;=12.8,M40&lt;=2),'[1]Pricing Schedule'!$F$96+('[1]Pricing Schedule'!$F$97*M40),
IF(AND(I40=110000,R40&gt;12.8,R40&lt;=22.8,M40&gt;3),'[1]Pricing Schedule'!$F$71+('[1]Pricing Schedule'!$F$72*M40),
IF(AND(I40=110000,R40&gt;12.8,R40&lt;=22.8,M40&lt;=3),'[1]Pricing Schedule'!$F$96+('[1]Pricing Schedule'!$F$97*M40),
IF(AND(I40=110000,R40&gt;22.8,R40&lt;=30.2),'[1]Pricing Schedule'!$F$80+('[1]Pricing Schedule'!$F$81*M40),
IF(AND(I40=110000,R40&gt;30.2,R40&lt;=45.9),'[1]Pricing Schedule'!$F$89+('[1]Pricing Schedule'!$F$90*M40),
IF(AND(I40=110000,R40&gt;45.9,R40&lt;=123.4),'[1]Pricing Schedule'!$F$96+('[1]Pricing Schedule'!$F$97*M40),
IF(AND(I40=110000,R40&gt;123.4,R40&lt;=168.2,M40&lt;=10),'[1]Pricing Schedule'!$F$103+('[1]Pricing Schedule'!$F$105*M40),
IF(AND(I40=110000,R40&gt;123.4,R40&lt;=168.2,M40&gt;10),'[1]Pricing Schedule'!$F$111+('[1]Pricing Schedule'!$F$113*M40),
IF(AND(I40=110000,R40&gt;168.2,R40&lt;=336.4,M40&lt;=10),('[1]Pricing Schedule'!$F$103+('[1]Pricing Schedule'!$F$105*M40))*2,
IF(AND(I40=110000,R40&gt;168.2,R40&lt;=336.4,M40&gt;10),('[1]Pricing Schedule'!$F$111+('[1]Pricing Schedule'!$F$113*M40))*2,
IF(AND(I40=110000,R40&gt;336.4,R40&lt;=504.6,M40&lt;=10),('[1]Pricing Schedule'!$F$103+('[1]Pricing Schedule'!$F$105*M40))*3,
IF(AND(I40=110000,R40&gt;336.4,R40&lt;=504.6,M40&gt;10),('[1]Pricing Schedule'!$F$111+('[1]Pricing Schedule'!$F$113*M40))*3,
IF(AND(I40=110000,R40&gt;504.6,R40&lt;=672.8,M40&lt;=10),('[1]Pricing Schedule'!$F$103+('[1]Pricing Schedule'!$F$105*M40))*4,
IF(AND(I40=110000,R40&gt;504.6,R40&lt;=672.8,M40&gt;10),('[1]Pricing Schedule'!$F$111+('[1]Pricing Schedule'!$F$113*M40))*4,
IF(AND(I40=110000,R40&gt;672.8,R40&lt;=841,M40&lt;=10),('[1]Pricing Schedule'!$F$103+('[1]Pricing Schedule'!$F$105*M40))*5,
IF(AND(I40=110000,R40&gt;672.8,R40&lt;=841,M40&gt;10),('[1]Pricing Schedule'!$F$111+('[1]Pricing Schedule'!$F$113*M40))*5,
IF(AND(I40=110000,R40&gt;672.8,R40&lt;=841,M40&lt;=10),('[1]Pricing Schedule'!$F$103+('[1]Pricing Schedule'!$F$105*M40))*5,
IF(AND(I40=110000,R40&gt;672.8,R40&lt;=841,M40&gt;10),('[1]Pricing Schedule'!$F$111+('[1]Pricing Schedule'!$F$113*M40))*5,
IF(AND(I40=110000,R40&gt;1345.6,R40&lt;=1513.8,M40&lt;=10),('[1]Pricing Schedule'!$F$103+('[1]Pricing Schedule'!$F$105*M40))*9,
IF(AND(I40=110000,R40&gt;1345.6,R40&lt;=1513.8,M40&gt;10),('[1]Pricing Schedule'!$F$111+('[1]Pricing Schedule'!$F$113*M40))*9,
9999999999)))))))))))))))))))))))))))))))))))))))</f>
        <v>1387140</v>
      </c>
      <c r="T40" s="21">
        <f>IF(AND(I40=38000,R40&lt;=4.5,M40&gt;8),'[1]Pricing Schedule'!$J$9,
IF(AND(I40=38000,R40&lt;=4.5,M40&lt;=8),'[1]Pricing Schedule'!$J$36,
IF(AND(I40=38000,R40&gt;4.5,R40&lt;=9,M40&gt;8),'[1]Pricing Schedule'!$J$18,
IF(AND(I40=38000,R40&gt;4.5,R40&lt;=9,M40&lt;=8),'[1]Pricing Schedule'!$J$36,
IF(AND(I40=38000,R40&gt;9,R40&lt;=12.8,M40&gt;8),'[1]Pricing Schedule'!$J$27,
IF(AND(I40=38000,R40&gt;9,R40&lt;=12.8,M40&lt;=8),'[1]Pricing Schedule'!$J$36,
IF(AND(I40=38000,R40&gt;12.8,R40&lt;=22.8),'[1]Pricing Schedule'!$J$36,
IF(AND(I40=38000,R40&gt;22.8,R40&lt;=30.2),'[1]Pricing Schedule'!$J$45,
IF(AND(I40=38000,R40&gt;30.2,R40&lt;=45.9),'[1]Pricing Schedule'!$J$54,
IF(AND(I40=38000,R40&gt;45.9,R40&lt;=123.4),'[1]Pricing Schedule'!$J$97,
IF(AND(I40=38000,R40&gt;123.4,R40&lt;=168.2,M40&lt;=10),'[1]Pricing Schedule'!$J$105,
IF(AND(I40=38000,R40&gt;123.4,R40&lt;=168.2,M40&gt;10),'[1]Pricing Schedule'!$J$113,
IF(AND(I40=38000,R40&gt;168.2,R40&lt;=336.4,M40&lt;=10),('[1]Pricing Schedule'!$J$105),
IF(AND(I40=38000,R40&gt;168.2,R40&lt;=336.4,M40&gt;10),('[1]Pricing Schedule'!$J$113),
IF(AND(I40=38000,R40&gt;336.4,R40&lt;=504.6,M40&lt;=10),('[1]Pricing Schedule'!$J$105),
IF(AND(I40=38000,R40&gt;336.4,R40&lt;=504.6,M40&gt;10),('[1]Pricing Schedule'!$J$113),
IF(AND(I40=38000,R40&gt;504.6,R40&lt;=672.8,M40&lt;=10),('[1]Pricing Schedule'!$J$105),
IF(AND(I40=38000,R40&gt;504.6,R40&lt;=672.8,M40&gt;10),('[1]Pricing Schedule'!$J$113),
IF(AND(I40=110000,R40&lt;=12.8,M40&gt;2),'[1]Pricing Schedule'!$J$63,
IF(AND(I40=110000,R40&lt;=12.8,M40&lt;=2),'[1]Pricing Schedule'!$J$97,
IF(AND(I40=110000,R40&gt;12.8,R40&lt;=22.8,M40&gt;3),'[1]Pricing Schedule'!$J$72,
IF(AND(I40=110000,R40&gt;12.8,R40&lt;=22.8,M40&lt;=3),'[1]Pricing Schedule'!$J$97,
IF(AND(I40=110000,R40&gt;22.8,R40&lt;=30.2),'[1]Pricing Schedule'!$J$81,
IF(AND(I40=110000,R40&gt;30.2,R40&lt;=45.9),'[1]Pricing Schedule'!$J$90,
IF(AND(I40=110000,R40&gt;45.9,R40&lt;=123.4),'[1]Pricing Schedule'!$J$97,
IF(AND(I40=110000,R40&gt;123.4,R40&lt;=168.2,M40&lt;=10),'[1]Pricing Schedule'!$J$105,
IF(AND(I40=110000,R40&gt;123.4,R40&lt;=168.2,M40&gt;10),'[1]Pricing Schedule'!$J$113,
IF(AND(I40=110000,R40&gt;168.2,R40&lt;=336.2,M40&lt;=10),('[1]Pricing Schedule'!$J$105),
IF(AND(I40=110000,R40&gt;168.2,R40&lt;=336.2,M40&gt;10),('[1]Pricing Schedule'!$J$113),
IF(AND(I40=110000,R40&gt;336.4,R40&lt;=504.6,M40&lt;=10),('[1]Pricing Schedule'!$J$105),
IF(AND(I40=110000,R40&gt;336.4,R40&lt;=504.6,M40&gt;10),('[1]Pricing Schedule'!$J$113),
IF(AND(I40=110000,R40&gt;504.6,R40&lt;=672.8,M40&lt;=10),('[1]Pricing Schedule'!$J$105),
IF(AND(I40=110000,R40&gt;504.6,R40&lt;=672.8,M40&gt;10),('[1]Pricing Schedule'!$J$113),
IF(AND(I40=110000,R40&gt;672.8,R40&lt;=841,M40&lt;=10),('[1]Pricing Schedule'!$J$105),
IF(AND(I40=110000,R40&gt;672.8,R40&lt;=841,M40&gt;10),('[1]Pricing Schedule'!$J$113),
IF(AND(I40=110000,R40&gt;1682,R40&lt;=1850.2,M40&lt;=10),('[1]Pricing Schedule'!$J$105),
IF(AND(I40=110000,R40&gt;1682,R40&lt;=1850.2,M40&gt;10),('[1]Pricing Schedule'!$J$113),
IF(AND(I40=110000,R40&gt;2018.4,R40&lt;=2186.6,M40&lt;=10),('[1]Pricing Schedule'!$J$105),
IF(AND(I40=110000,R40&gt;2018.4,R40&lt;=2186.6,M40&gt;10),('[1]Pricing Schedule'!$J$113),999999999)))))))))))))))))))))))))))))))))))))))</f>
        <v>1</v>
      </c>
      <c r="U40" s="40">
        <f t="shared" si="4"/>
        <v>402069.5652173913</v>
      </c>
      <c r="V40" s="41">
        <f t="shared" si="5"/>
        <v>2.487131796357974</v>
      </c>
      <c r="Y40" s="23">
        <v>231</v>
      </c>
      <c r="Z40" s="23">
        <v>337</v>
      </c>
      <c r="AR40" s="35"/>
    </row>
    <row r="41" spans="1:44">
      <c r="A41" s="23">
        <v>40</v>
      </c>
      <c r="B41" s="23">
        <v>40</v>
      </c>
      <c r="C41" s="23" t="s">
        <v>213</v>
      </c>
      <c r="D41" s="23" t="s">
        <v>110</v>
      </c>
      <c r="E41" s="23" t="s">
        <v>110</v>
      </c>
      <c r="F41" s="23" t="s">
        <v>196</v>
      </c>
      <c r="G41" s="23" t="s">
        <v>197</v>
      </c>
      <c r="H41" s="23" t="s">
        <v>113</v>
      </c>
      <c r="I41" s="13">
        <v>38000</v>
      </c>
      <c r="J41" s="23" t="s">
        <v>119</v>
      </c>
      <c r="K41" s="13">
        <v>38000</v>
      </c>
      <c r="L41" s="24">
        <v>9.6120000000000001</v>
      </c>
      <c r="M41" s="37">
        <f t="shared" si="0"/>
        <v>10</v>
      </c>
      <c r="N41" s="24">
        <v>9.9000000000000005E-2</v>
      </c>
      <c r="O41" s="13">
        <v>1</v>
      </c>
      <c r="P41" s="36">
        <f t="shared" si="1"/>
        <v>9.9000000000000005E-2</v>
      </c>
      <c r="Q41" s="38">
        <f t="shared" si="2"/>
        <v>3.45</v>
      </c>
      <c r="R41" s="37">
        <f t="shared" si="3"/>
        <v>3.45</v>
      </c>
      <c r="S41" s="39">
        <f>IF(AND(I41=38000,R41&lt;=4.5,M41&gt;8),'[1]Pricing Schedule'!$F$8+('[1]Pricing Schedule'!$F$9*M41),
IF(AND(I41=38000,R41&lt;=4.5,M41&lt;=8),'[1]Pricing Schedule'!$F$34+('[1]Pricing Schedule'!$F$36*M41),
IF(AND(I41=38000,R41&gt;4.5,R41&lt;=9,M41&gt;8),'[1]Pricing Schedule'!$F$17+('[1]Pricing Schedule'!$F$18*M41),
IF(AND(I41=38000,R41&gt;4.5,R41&lt;=9,M41&lt;=8),'[1]Pricing Schedule'!$F$34+('[1]Pricing Schedule'!$F$36*M41),
IF(AND(I41=38000,R41&gt;9,R41&lt;=12.8,M41&gt;8),'[1]Pricing Schedule'!$F$26+('[1]Pricing Schedule'!$F$27*M41),
IF(AND(I41=38000,R41&gt;9,R41&lt;=12.8,M41&lt;=8),'[1]Pricing Schedule'!$F$34+('[1]Pricing Schedule'!$F$36*M41),
IF(AND(I41=38000,R41&gt;12.8,R41&lt;=22.8),'[1]Pricing Schedule'!$F$34+('[1]Pricing Schedule'!$F$36*M41),
IF(AND(I41=38000,R41&gt;22.8,R41&lt;=30.2),'[1]Pricing Schedule'!$F$43+('[1]Pricing Schedule'!$F$45*M41),
IF(AND(I41=38000,R41&gt;30.2,R41&lt;=45.9),'[1]Pricing Schedule'!$F$52+('[1]Pricing Schedule'!$F$54*M41),
IF(AND(I41=38000,R41&gt;45.9,R41&lt;=123.4),'[1]Pricing Schedule'!$F$96+('[1]Pricing Schedule'!$F$97*M41),
IF(AND(I41=38000,R41&gt;123.4,R41&lt;=168.2,M41&lt;=10),'[1]Pricing Schedule'!$F$103+('[1]Pricing Schedule'!$F$105*M41),
IF(AND(I41=38000,R41&gt;123.4,R41&lt;=168.2,M41&gt;10),'[1]Pricing Schedule'!$F$111+('[1]Pricing Schedule'!$F$113*M41),
IF(AND(I41=38000,R41&gt;157.4,R41&lt;=336.4,M41&lt;=10),('[1]Pricing Schedule'!$F$103+('[1]Pricing Schedule'!$F$105*M41))*2,
IF(AND(I41=38000,R41&gt;157.4,R41&lt;=336.4,M41&gt;10),('[1]Pricing Schedule'!$F$111+('[1]Pricing Schedule'!$F$113*M41))*2,
IF(AND(I41=38000,R41&gt;314.8,R41&lt;=504.6,M41&lt;=10),('[1]Pricing Schedule'!$F$103+('[1]Pricing Schedule'!$F$105*M41))*3,
IF(AND(I41=38000,R41&gt;314.8,R41&lt;=504.6,M41&gt;10),('[1]Pricing Schedule'!$F$111+('[1]Pricing Schedule'!$F$113*M41))*3,
IF(AND(I41=38000,R41&gt;472.2,R41&lt;=672.8,M41&lt;=10),('[1]Pricing Schedule'!$F$103+('[1]Pricing Schedule'!$F$105*M41))*4,
IF(AND(I41=38000,R41&gt;472.2,R41&lt;=672.8,M41&gt;10),('[1]Pricing Schedule'!$F$111+('[1]Pricing Schedule'!$F$113*M41))*4,
IF(AND(I41=110000,R41&lt;=12.8,M41&gt;2),'[1]Pricing Schedule'!$F$62+('[1]Pricing Schedule'!$F$63*M41),
IF(AND(I41=110000,R41&lt;=12.8,M41&lt;=2),'[1]Pricing Schedule'!$F$96+('[1]Pricing Schedule'!$F$97*M41),
IF(AND(I41=110000,R41&gt;12.8,R41&lt;=22.8,M41&gt;3),'[1]Pricing Schedule'!$F$71+('[1]Pricing Schedule'!$F$72*M41),
IF(AND(I41=110000,R41&gt;12.8,R41&lt;=22.8,M41&lt;=3),'[1]Pricing Schedule'!$F$96+('[1]Pricing Schedule'!$F$97*M41),
IF(AND(I41=110000,R41&gt;22.8,R41&lt;=30.2),'[1]Pricing Schedule'!$F$80+('[1]Pricing Schedule'!$F$81*M41),
IF(AND(I41=110000,R41&gt;30.2,R41&lt;=45.9),'[1]Pricing Schedule'!$F$89+('[1]Pricing Schedule'!$F$90*M41),
IF(AND(I41=110000,R41&gt;45.9,R41&lt;=123.4),'[1]Pricing Schedule'!$F$96+('[1]Pricing Schedule'!$F$97*M41),
IF(AND(I41=110000,R41&gt;123.4,R41&lt;=168.2,M41&lt;=10),'[1]Pricing Schedule'!$F$103+('[1]Pricing Schedule'!$F$105*M41),
IF(AND(I41=110000,R41&gt;123.4,R41&lt;=168.2,M41&gt;10),'[1]Pricing Schedule'!$F$111+('[1]Pricing Schedule'!$F$113*M41),
IF(AND(I41=110000,R41&gt;168.2,R41&lt;=336.4,M41&lt;=10),('[1]Pricing Schedule'!$F$103+('[1]Pricing Schedule'!$F$105*M41))*2,
IF(AND(I41=110000,R41&gt;168.2,R41&lt;=336.4,M41&gt;10),('[1]Pricing Schedule'!$F$111+('[1]Pricing Schedule'!$F$113*M41))*2,
IF(AND(I41=110000,R41&gt;336.4,R41&lt;=504.6,M41&lt;=10),('[1]Pricing Schedule'!$F$103+('[1]Pricing Schedule'!$F$105*M41))*3,
IF(AND(I41=110000,R41&gt;336.4,R41&lt;=504.6,M41&gt;10),('[1]Pricing Schedule'!$F$111+('[1]Pricing Schedule'!$F$113*M41))*3,
IF(AND(I41=110000,R41&gt;504.6,R41&lt;=672.8,M41&lt;=10),('[1]Pricing Schedule'!$F$103+('[1]Pricing Schedule'!$F$105*M41))*4,
IF(AND(I41=110000,R41&gt;504.6,R41&lt;=672.8,M41&gt;10),('[1]Pricing Schedule'!$F$111+('[1]Pricing Schedule'!$F$113*M41))*4,
IF(AND(I41=110000,R41&gt;672.8,R41&lt;=841,M41&lt;=10),('[1]Pricing Schedule'!$F$103+('[1]Pricing Schedule'!$F$105*M41))*5,
IF(AND(I41=110000,R41&gt;672.8,R41&lt;=841,M41&gt;10),('[1]Pricing Schedule'!$F$111+('[1]Pricing Schedule'!$F$113*M41))*5,
IF(AND(I41=110000,R41&gt;672.8,R41&lt;=841,M41&lt;=10),('[1]Pricing Schedule'!$F$103+('[1]Pricing Schedule'!$F$105*M41))*5,
IF(AND(I41=110000,R41&gt;672.8,R41&lt;=841,M41&gt;10),('[1]Pricing Schedule'!$F$111+('[1]Pricing Schedule'!$F$113*M41))*5,
IF(AND(I41=110000,R41&gt;1345.6,R41&lt;=1513.8,M41&lt;=10),('[1]Pricing Schedule'!$F$103+('[1]Pricing Schedule'!$F$105*M41))*9,
IF(AND(I41=110000,R41&gt;1345.6,R41&lt;=1513.8,M41&gt;10),('[1]Pricing Schedule'!$F$111+('[1]Pricing Schedule'!$F$113*M41))*9,
9999999999)))))))))))))))))))))))))))))))))))))))</f>
        <v>1387140</v>
      </c>
      <c r="T41" s="21">
        <f>IF(AND(I41=38000,R41&lt;=4.5,M41&gt;8),'[1]Pricing Schedule'!$J$9,
IF(AND(I41=38000,R41&lt;=4.5,M41&lt;=8),'[1]Pricing Schedule'!$J$36,
IF(AND(I41=38000,R41&gt;4.5,R41&lt;=9,M41&gt;8),'[1]Pricing Schedule'!$J$18,
IF(AND(I41=38000,R41&gt;4.5,R41&lt;=9,M41&lt;=8),'[1]Pricing Schedule'!$J$36,
IF(AND(I41=38000,R41&gt;9,R41&lt;=12.8,M41&gt;8),'[1]Pricing Schedule'!$J$27,
IF(AND(I41=38000,R41&gt;9,R41&lt;=12.8,M41&lt;=8),'[1]Pricing Schedule'!$J$36,
IF(AND(I41=38000,R41&gt;12.8,R41&lt;=22.8),'[1]Pricing Schedule'!$J$36,
IF(AND(I41=38000,R41&gt;22.8,R41&lt;=30.2),'[1]Pricing Schedule'!$J$45,
IF(AND(I41=38000,R41&gt;30.2,R41&lt;=45.9),'[1]Pricing Schedule'!$J$54,
IF(AND(I41=38000,R41&gt;45.9,R41&lt;=123.4),'[1]Pricing Schedule'!$J$97,
IF(AND(I41=38000,R41&gt;123.4,R41&lt;=168.2,M41&lt;=10),'[1]Pricing Schedule'!$J$105,
IF(AND(I41=38000,R41&gt;123.4,R41&lt;=168.2,M41&gt;10),'[1]Pricing Schedule'!$J$113,
IF(AND(I41=38000,R41&gt;168.2,R41&lt;=336.4,M41&lt;=10),('[1]Pricing Schedule'!$J$105),
IF(AND(I41=38000,R41&gt;168.2,R41&lt;=336.4,M41&gt;10),('[1]Pricing Schedule'!$J$113),
IF(AND(I41=38000,R41&gt;336.4,R41&lt;=504.6,M41&lt;=10),('[1]Pricing Schedule'!$J$105),
IF(AND(I41=38000,R41&gt;336.4,R41&lt;=504.6,M41&gt;10),('[1]Pricing Schedule'!$J$113),
IF(AND(I41=38000,R41&gt;504.6,R41&lt;=672.8,M41&lt;=10),('[1]Pricing Schedule'!$J$105),
IF(AND(I41=38000,R41&gt;504.6,R41&lt;=672.8,M41&gt;10),('[1]Pricing Schedule'!$J$113),
IF(AND(I41=110000,R41&lt;=12.8,M41&gt;2),'[1]Pricing Schedule'!$J$63,
IF(AND(I41=110000,R41&lt;=12.8,M41&lt;=2),'[1]Pricing Schedule'!$J$97,
IF(AND(I41=110000,R41&gt;12.8,R41&lt;=22.8,M41&gt;3),'[1]Pricing Schedule'!$J$72,
IF(AND(I41=110000,R41&gt;12.8,R41&lt;=22.8,M41&lt;=3),'[1]Pricing Schedule'!$J$97,
IF(AND(I41=110000,R41&gt;22.8,R41&lt;=30.2),'[1]Pricing Schedule'!$J$81,
IF(AND(I41=110000,R41&gt;30.2,R41&lt;=45.9),'[1]Pricing Schedule'!$J$90,
IF(AND(I41=110000,R41&gt;45.9,R41&lt;=123.4),'[1]Pricing Schedule'!$J$97,
IF(AND(I41=110000,R41&gt;123.4,R41&lt;=168.2,M41&lt;=10),'[1]Pricing Schedule'!$J$105,
IF(AND(I41=110000,R41&gt;123.4,R41&lt;=168.2,M41&gt;10),'[1]Pricing Schedule'!$J$113,
IF(AND(I41=110000,R41&gt;168.2,R41&lt;=336.2,M41&lt;=10),('[1]Pricing Schedule'!$J$105),
IF(AND(I41=110000,R41&gt;168.2,R41&lt;=336.2,M41&gt;10),('[1]Pricing Schedule'!$J$113),
IF(AND(I41=110000,R41&gt;336.4,R41&lt;=504.6,M41&lt;=10),('[1]Pricing Schedule'!$J$105),
IF(AND(I41=110000,R41&gt;336.4,R41&lt;=504.6,M41&gt;10),('[1]Pricing Schedule'!$J$113),
IF(AND(I41=110000,R41&gt;504.6,R41&lt;=672.8,M41&lt;=10),('[1]Pricing Schedule'!$J$105),
IF(AND(I41=110000,R41&gt;504.6,R41&lt;=672.8,M41&gt;10),('[1]Pricing Schedule'!$J$113),
IF(AND(I41=110000,R41&gt;672.8,R41&lt;=841,M41&lt;=10),('[1]Pricing Schedule'!$J$105),
IF(AND(I41=110000,R41&gt;672.8,R41&lt;=841,M41&gt;10),('[1]Pricing Schedule'!$J$113),
IF(AND(I41=110000,R41&gt;1682,R41&lt;=1850.2,M41&lt;=10),('[1]Pricing Schedule'!$J$105),
IF(AND(I41=110000,R41&gt;1682,R41&lt;=1850.2,M41&gt;10),('[1]Pricing Schedule'!$J$113),
IF(AND(I41=110000,R41&gt;2018.4,R41&lt;=2186.6,M41&lt;=10),('[1]Pricing Schedule'!$J$105),
IF(AND(I41=110000,R41&gt;2018.4,R41&lt;=2186.6,M41&gt;10),('[1]Pricing Schedule'!$J$113),999999999)))))))))))))))))))))))))))))))))))))))</f>
        <v>1</v>
      </c>
      <c r="U41" s="40">
        <f t="shared" si="4"/>
        <v>402069.5652173913</v>
      </c>
      <c r="V41" s="41">
        <f t="shared" si="5"/>
        <v>2.487131796357974</v>
      </c>
      <c r="Y41" s="23">
        <v>470</v>
      </c>
      <c r="Z41" s="23">
        <v>337</v>
      </c>
      <c r="AR41" s="35"/>
    </row>
    <row r="42" spans="1:44">
      <c r="A42" s="23">
        <v>41</v>
      </c>
      <c r="B42" s="23">
        <v>41</v>
      </c>
      <c r="C42" s="23" t="s">
        <v>214</v>
      </c>
      <c r="D42" s="23" t="s">
        <v>110</v>
      </c>
      <c r="E42" s="23" t="s">
        <v>110</v>
      </c>
      <c r="F42" s="23" t="s">
        <v>196</v>
      </c>
      <c r="G42" s="23" t="s">
        <v>197</v>
      </c>
      <c r="H42" s="23" t="s">
        <v>113</v>
      </c>
      <c r="I42" s="13">
        <v>38000</v>
      </c>
      <c r="J42" s="23" t="s">
        <v>119</v>
      </c>
      <c r="K42" s="13">
        <v>38000</v>
      </c>
      <c r="L42" s="24">
        <v>15.118</v>
      </c>
      <c r="M42" s="37">
        <f t="shared" si="0"/>
        <v>16</v>
      </c>
      <c r="N42" s="24">
        <v>0.109</v>
      </c>
      <c r="O42" s="13">
        <v>1</v>
      </c>
      <c r="P42" s="36">
        <f t="shared" si="1"/>
        <v>0.109</v>
      </c>
      <c r="Q42" s="38">
        <f t="shared" si="2"/>
        <v>3.45</v>
      </c>
      <c r="R42" s="37">
        <f t="shared" si="3"/>
        <v>3.45</v>
      </c>
      <c r="S42" s="39">
        <f>IF(AND(I42=38000,R42&lt;=4.5,M42&gt;8),'[1]Pricing Schedule'!$F$8+('[1]Pricing Schedule'!$F$9*M42),
IF(AND(I42=38000,R42&lt;=4.5,M42&lt;=8),'[1]Pricing Schedule'!$F$34+('[1]Pricing Schedule'!$F$36*M42),
IF(AND(I42=38000,R42&gt;4.5,R42&lt;=9,M42&gt;8),'[1]Pricing Schedule'!$F$17+('[1]Pricing Schedule'!$F$18*M42),
IF(AND(I42=38000,R42&gt;4.5,R42&lt;=9,M42&lt;=8),'[1]Pricing Schedule'!$F$34+('[1]Pricing Schedule'!$F$36*M42),
IF(AND(I42=38000,R42&gt;9,R42&lt;=12.8,M42&gt;8),'[1]Pricing Schedule'!$F$26+('[1]Pricing Schedule'!$F$27*M42),
IF(AND(I42=38000,R42&gt;9,R42&lt;=12.8,M42&lt;=8),'[1]Pricing Schedule'!$F$34+('[1]Pricing Schedule'!$F$36*M42),
IF(AND(I42=38000,R42&gt;12.8,R42&lt;=22.8),'[1]Pricing Schedule'!$F$34+('[1]Pricing Schedule'!$F$36*M42),
IF(AND(I42=38000,R42&gt;22.8,R42&lt;=30.2),'[1]Pricing Schedule'!$F$43+('[1]Pricing Schedule'!$F$45*M42),
IF(AND(I42=38000,R42&gt;30.2,R42&lt;=45.9),'[1]Pricing Schedule'!$F$52+('[1]Pricing Schedule'!$F$54*M42),
IF(AND(I42=38000,R42&gt;45.9,R42&lt;=123.4),'[1]Pricing Schedule'!$F$96+('[1]Pricing Schedule'!$F$97*M42),
IF(AND(I42=38000,R42&gt;123.4,R42&lt;=168.2,M42&lt;=10),'[1]Pricing Schedule'!$F$103+('[1]Pricing Schedule'!$F$105*M42),
IF(AND(I42=38000,R42&gt;123.4,R42&lt;=168.2,M42&gt;10),'[1]Pricing Schedule'!$F$111+('[1]Pricing Schedule'!$F$113*M42),
IF(AND(I42=38000,R42&gt;157.4,R42&lt;=336.4,M42&lt;=10),('[1]Pricing Schedule'!$F$103+('[1]Pricing Schedule'!$F$105*M42))*2,
IF(AND(I42=38000,R42&gt;157.4,R42&lt;=336.4,M42&gt;10),('[1]Pricing Schedule'!$F$111+('[1]Pricing Schedule'!$F$113*M42))*2,
IF(AND(I42=38000,R42&gt;314.8,R42&lt;=504.6,M42&lt;=10),('[1]Pricing Schedule'!$F$103+('[1]Pricing Schedule'!$F$105*M42))*3,
IF(AND(I42=38000,R42&gt;314.8,R42&lt;=504.6,M42&gt;10),('[1]Pricing Schedule'!$F$111+('[1]Pricing Schedule'!$F$113*M42))*3,
IF(AND(I42=38000,R42&gt;472.2,R42&lt;=672.8,M42&lt;=10),('[1]Pricing Schedule'!$F$103+('[1]Pricing Schedule'!$F$105*M42))*4,
IF(AND(I42=38000,R42&gt;472.2,R42&lt;=672.8,M42&gt;10),('[1]Pricing Schedule'!$F$111+('[1]Pricing Schedule'!$F$113*M42))*4,
IF(AND(I42=110000,R42&lt;=12.8,M42&gt;2),'[1]Pricing Schedule'!$F$62+('[1]Pricing Schedule'!$F$63*M42),
IF(AND(I42=110000,R42&lt;=12.8,M42&lt;=2),'[1]Pricing Schedule'!$F$96+('[1]Pricing Schedule'!$F$97*M42),
IF(AND(I42=110000,R42&gt;12.8,R42&lt;=22.8,M42&gt;3),'[1]Pricing Schedule'!$F$71+('[1]Pricing Schedule'!$F$72*M42),
IF(AND(I42=110000,R42&gt;12.8,R42&lt;=22.8,M42&lt;=3),'[1]Pricing Schedule'!$F$96+('[1]Pricing Schedule'!$F$97*M42),
IF(AND(I42=110000,R42&gt;22.8,R42&lt;=30.2),'[1]Pricing Schedule'!$F$80+('[1]Pricing Schedule'!$F$81*M42),
IF(AND(I42=110000,R42&gt;30.2,R42&lt;=45.9),'[1]Pricing Schedule'!$F$89+('[1]Pricing Schedule'!$F$90*M42),
IF(AND(I42=110000,R42&gt;45.9,R42&lt;=123.4),'[1]Pricing Schedule'!$F$96+('[1]Pricing Schedule'!$F$97*M42),
IF(AND(I42=110000,R42&gt;123.4,R42&lt;=168.2,M42&lt;=10),'[1]Pricing Schedule'!$F$103+('[1]Pricing Schedule'!$F$105*M42),
IF(AND(I42=110000,R42&gt;123.4,R42&lt;=168.2,M42&gt;10),'[1]Pricing Schedule'!$F$111+('[1]Pricing Schedule'!$F$113*M42),
IF(AND(I42=110000,R42&gt;168.2,R42&lt;=336.4,M42&lt;=10),('[1]Pricing Schedule'!$F$103+('[1]Pricing Schedule'!$F$105*M42))*2,
IF(AND(I42=110000,R42&gt;168.2,R42&lt;=336.4,M42&gt;10),('[1]Pricing Schedule'!$F$111+('[1]Pricing Schedule'!$F$113*M42))*2,
IF(AND(I42=110000,R42&gt;336.4,R42&lt;=504.6,M42&lt;=10),('[1]Pricing Schedule'!$F$103+('[1]Pricing Schedule'!$F$105*M42))*3,
IF(AND(I42=110000,R42&gt;336.4,R42&lt;=504.6,M42&gt;10),('[1]Pricing Schedule'!$F$111+('[1]Pricing Schedule'!$F$113*M42))*3,
IF(AND(I42=110000,R42&gt;504.6,R42&lt;=672.8,M42&lt;=10),('[1]Pricing Schedule'!$F$103+('[1]Pricing Schedule'!$F$105*M42))*4,
IF(AND(I42=110000,R42&gt;504.6,R42&lt;=672.8,M42&gt;10),('[1]Pricing Schedule'!$F$111+('[1]Pricing Schedule'!$F$113*M42))*4,
IF(AND(I42=110000,R42&gt;672.8,R42&lt;=841,M42&lt;=10),('[1]Pricing Schedule'!$F$103+('[1]Pricing Schedule'!$F$105*M42))*5,
IF(AND(I42=110000,R42&gt;672.8,R42&lt;=841,M42&gt;10),('[1]Pricing Schedule'!$F$111+('[1]Pricing Schedule'!$F$113*M42))*5,
IF(AND(I42=110000,R42&gt;672.8,R42&lt;=841,M42&lt;=10),('[1]Pricing Schedule'!$F$103+('[1]Pricing Schedule'!$F$105*M42))*5,
IF(AND(I42=110000,R42&gt;672.8,R42&lt;=841,M42&gt;10),('[1]Pricing Schedule'!$F$111+('[1]Pricing Schedule'!$F$113*M42))*5,
IF(AND(I42=110000,R42&gt;1345.6,R42&lt;=1513.8,M42&lt;=10),('[1]Pricing Schedule'!$F$103+('[1]Pricing Schedule'!$F$105*M42))*9,
IF(AND(I42=110000,R42&gt;1345.6,R42&lt;=1513.8,M42&gt;10),('[1]Pricing Schedule'!$F$111+('[1]Pricing Schedule'!$F$113*M42))*9,
9999999999)))))))))))))))))))))))))))))))))))))))</f>
        <v>1703340</v>
      </c>
      <c r="T42" s="21">
        <f>IF(AND(I42=38000,R42&lt;=4.5,M42&gt;8),'[1]Pricing Schedule'!$J$9,
IF(AND(I42=38000,R42&lt;=4.5,M42&lt;=8),'[1]Pricing Schedule'!$J$36,
IF(AND(I42=38000,R42&gt;4.5,R42&lt;=9,M42&gt;8),'[1]Pricing Schedule'!$J$18,
IF(AND(I42=38000,R42&gt;4.5,R42&lt;=9,M42&lt;=8),'[1]Pricing Schedule'!$J$36,
IF(AND(I42=38000,R42&gt;9,R42&lt;=12.8,M42&gt;8),'[1]Pricing Schedule'!$J$27,
IF(AND(I42=38000,R42&gt;9,R42&lt;=12.8,M42&lt;=8),'[1]Pricing Schedule'!$J$36,
IF(AND(I42=38000,R42&gt;12.8,R42&lt;=22.8),'[1]Pricing Schedule'!$J$36,
IF(AND(I42=38000,R42&gt;22.8,R42&lt;=30.2),'[1]Pricing Schedule'!$J$45,
IF(AND(I42=38000,R42&gt;30.2,R42&lt;=45.9),'[1]Pricing Schedule'!$J$54,
IF(AND(I42=38000,R42&gt;45.9,R42&lt;=123.4),'[1]Pricing Schedule'!$J$97,
IF(AND(I42=38000,R42&gt;123.4,R42&lt;=168.2,M42&lt;=10),'[1]Pricing Schedule'!$J$105,
IF(AND(I42=38000,R42&gt;123.4,R42&lt;=168.2,M42&gt;10),'[1]Pricing Schedule'!$J$113,
IF(AND(I42=38000,R42&gt;168.2,R42&lt;=336.4,M42&lt;=10),('[1]Pricing Schedule'!$J$105),
IF(AND(I42=38000,R42&gt;168.2,R42&lt;=336.4,M42&gt;10),('[1]Pricing Schedule'!$J$113),
IF(AND(I42=38000,R42&gt;336.4,R42&lt;=504.6,M42&lt;=10),('[1]Pricing Schedule'!$J$105),
IF(AND(I42=38000,R42&gt;336.4,R42&lt;=504.6,M42&gt;10),('[1]Pricing Schedule'!$J$113),
IF(AND(I42=38000,R42&gt;504.6,R42&lt;=672.8,M42&lt;=10),('[1]Pricing Schedule'!$J$105),
IF(AND(I42=38000,R42&gt;504.6,R42&lt;=672.8,M42&gt;10),('[1]Pricing Schedule'!$J$113),
IF(AND(I42=110000,R42&lt;=12.8,M42&gt;2),'[1]Pricing Schedule'!$J$63,
IF(AND(I42=110000,R42&lt;=12.8,M42&lt;=2),'[1]Pricing Schedule'!$J$97,
IF(AND(I42=110000,R42&gt;12.8,R42&lt;=22.8,M42&gt;3),'[1]Pricing Schedule'!$J$72,
IF(AND(I42=110000,R42&gt;12.8,R42&lt;=22.8,M42&lt;=3),'[1]Pricing Schedule'!$J$97,
IF(AND(I42=110000,R42&gt;22.8,R42&lt;=30.2),'[1]Pricing Schedule'!$J$81,
IF(AND(I42=110000,R42&gt;30.2,R42&lt;=45.9),'[1]Pricing Schedule'!$J$90,
IF(AND(I42=110000,R42&gt;45.9,R42&lt;=123.4),'[1]Pricing Schedule'!$J$97,
IF(AND(I42=110000,R42&gt;123.4,R42&lt;=168.2,M42&lt;=10),'[1]Pricing Schedule'!$J$105,
IF(AND(I42=110000,R42&gt;123.4,R42&lt;=168.2,M42&gt;10),'[1]Pricing Schedule'!$J$113,
IF(AND(I42=110000,R42&gt;168.2,R42&lt;=336.2,M42&lt;=10),('[1]Pricing Schedule'!$J$105),
IF(AND(I42=110000,R42&gt;168.2,R42&lt;=336.2,M42&gt;10),('[1]Pricing Schedule'!$J$113),
IF(AND(I42=110000,R42&gt;336.4,R42&lt;=504.6,M42&lt;=10),('[1]Pricing Schedule'!$J$105),
IF(AND(I42=110000,R42&gt;336.4,R42&lt;=504.6,M42&gt;10),('[1]Pricing Schedule'!$J$113),
IF(AND(I42=110000,R42&gt;504.6,R42&lt;=672.8,M42&lt;=10),('[1]Pricing Schedule'!$J$105),
IF(AND(I42=110000,R42&gt;504.6,R42&lt;=672.8,M42&gt;10),('[1]Pricing Schedule'!$J$113),
IF(AND(I42=110000,R42&gt;672.8,R42&lt;=841,M42&lt;=10),('[1]Pricing Schedule'!$J$105),
IF(AND(I42=110000,R42&gt;672.8,R42&lt;=841,M42&gt;10),('[1]Pricing Schedule'!$J$113),
IF(AND(I42=110000,R42&gt;1682,R42&lt;=1850.2,M42&lt;=10),('[1]Pricing Schedule'!$J$105),
IF(AND(I42=110000,R42&gt;1682,R42&lt;=1850.2,M42&gt;10),('[1]Pricing Schedule'!$J$113),
IF(AND(I42=110000,R42&gt;2018.4,R42&lt;=2186.6,M42&lt;=10),('[1]Pricing Schedule'!$J$105),
IF(AND(I42=110000,R42&gt;2018.4,R42&lt;=2186.6,M42&gt;10),('[1]Pricing Schedule'!$J$113),999999999)))))))))))))))))))))))))))))))))))))))</f>
        <v>1</v>
      </c>
      <c r="U42" s="40">
        <f t="shared" si="4"/>
        <v>493721.73913043475</v>
      </c>
      <c r="V42" s="41">
        <f t="shared" si="5"/>
        <v>2.0254323857832257</v>
      </c>
      <c r="Y42" s="23">
        <v>636</v>
      </c>
      <c r="Z42" s="23">
        <v>337</v>
      </c>
      <c r="AR42" s="35"/>
    </row>
    <row r="43" spans="1:44">
      <c r="A43" s="23">
        <v>42</v>
      </c>
      <c r="B43" s="23">
        <v>42</v>
      </c>
      <c r="C43" s="23" t="s">
        <v>215</v>
      </c>
      <c r="D43" s="23" t="s">
        <v>149</v>
      </c>
      <c r="E43" s="23" t="s">
        <v>149</v>
      </c>
      <c r="F43" s="23" t="s">
        <v>191</v>
      </c>
      <c r="G43" s="23" t="s">
        <v>192</v>
      </c>
      <c r="H43" s="23" t="s">
        <v>113</v>
      </c>
      <c r="I43" s="13">
        <v>38000</v>
      </c>
      <c r="J43" s="13">
        <v>38000</v>
      </c>
      <c r="K43" s="13">
        <v>20000</v>
      </c>
      <c r="L43" s="24">
        <v>1.996</v>
      </c>
      <c r="M43" s="37">
        <f t="shared" si="0"/>
        <v>2</v>
      </c>
      <c r="N43" s="24">
        <v>0.14000000000000001</v>
      </c>
      <c r="O43" s="13">
        <v>1</v>
      </c>
      <c r="P43" s="36">
        <f t="shared" si="1"/>
        <v>0.14000000000000001</v>
      </c>
      <c r="Q43" s="38">
        <f t="shared" si="2"/>
        <v>3.45</v>
      </c>
      <c r="R43" s="37">
        <f t="shared" si="3"/>
        <v>3.45</v>
      </c>
      <c r="S43" s="39">
        <f>IF(AND(I43=38000,R43&lt;=4.5,M43&gt;8),'[1]Pricing Schedule'!$F$8+('[1]Pricing Schedule'!$F$9*M43),
IF(AND(I43=38000,R43&lt;=4.5,M43&lt;=8),'[1]Pricing Schedule'!$F$34+('[1]Pricing Schedule'!$F$36*M43),
IF(AND(I43=38000,R43&gt;4.5,R43&lt;=9,M43&gt;8),'[1]Pricing Schedule'!$F$17+('[1]Pricing Schedule'!$F$18*M43),
IF(AND(I43=38000,R43&gt;4.5,R43&lt;=9,M43&lt;=8),'[1]Pricing Schedule'!$F$34+('[1]Pricing Schedule'!$F$36*M43),
IF(AND(I43=38000,R43&gt;9,R43&lt;=12.8,M43&gt;8),'[1]Pricing Schedule'!$F$26+('[1]Pricing Schedule'!$F$27*M43),
IF(AND(I43=38000,R43&gt;9,R43&lt;=12.8,M43&lt;=8),'[1]Pricing Schedule'!$F$34+('[1]Pricing Schedule'!$F$36*M43),
IF(AND(I43=38000,R43&gt;12.8,R43&lt;=22.8),'[1]Pricing Schedule'!$F$34+('[1]Pricing Schedule'!$F$36*M43),
IF(AND(I43=38000,R43&gt;22.8,R43&lt;=30.2),'[1]Pricing Schedule'!$F$43+('[1]Pricing Schedule'!$F$45*M43),
IF(AND(I43=38000,R43&gt;30.2,R43&lt;=45.9),'[1]Pricing Schedule'!$F$52+('[1]Pricing Schedule'!$F$54*M43),
IF(AND(I43=38000,R43&gt;45.9,R43&lt;=123.4),'[1]Pricing Schedule'!$F$96+('[1]Pricing Schedule'!$F$97*M43),
IF(AND(I43=38000,R43&gt;123.4,R43&lt;=168.2,M43&lt;=10),'[1]Pricing Schedule'!$F$103+('[1]Pricing Schedule'!$F$105*M43),
IF(AND(I43=38000,R43&gt;123.4,R43&lt;=168.2,M43&gt;10),'[1]Pricing Schedule'!$F$111+('[1]Pricing Schedule'!$F$113*M43),
IF(AND(I43=38000,R43&gt;157.4,R43&lt;=336.4,M43&lt;=10),('[1]Pricing Schedule'!$F$103+('[1]Pricing Schedule'!$F$105*M43))*2,
IF(AND(I43=38000,R43&gt;157.4,R43&lt;=336.4,M43&gt;10),('[1]Pricing Schedule'!$F$111+('[1]Pricing Schedule'!$F$113*M43))*2,
IF(AND(I43=38000,R43&gt;314.8,R43&lt;=504.6,M43&lt;=10),('[1]Pricing Schedule'!$F$103+('[1]Pricing Schedule'!$F$105*M43))*3,
IF(AND(I43=38000,R43&gt;314.8,R43&lt;=504.6,M43&gt;10),('[1]Pricing Schedule'!$F$111+('[1]Pricing Schedule'!$F$113*M43))*3,
IF(AND(I43=38000,R43&gt;472.2,R43&lt;=672.8,M43&lt;=10),('[1]Pricing Schedule'!$F$103+('[1]Pricing Schedule'!$F$105*M43))*4,
IF(AND(I43=38000,R43&gt;472.2,R43&lt;=672.8,M43&gt;10),('[1]Pricing Schedule'!$F$111+('[1]Pricing Schedule'!$F$113*M43))*4,
IF(AND(I43=110000,R43&lt;=12.8,M43&gt;2),'[1]Pricing Schedule'!$F$62+('[1]Pricing Schedule'!$F$63*M43),
IF(AND(I43=110000,R43&lt;=12.8,M43&lt;=2),'[1]Pricing Schedule'!$F$96+('[1]Pricing Schedule'!$F$97*M43),
IF(AND(I43=110000,R43&gt;12.8,R43&lt;=22.8,M43&gt;3),'[1]Pricing Schedule'!$F$71+('[1]Pricing Schedule'!$F$72*M43),
IF(AND(I43=110000,R43&gt;12.8,R43&lt;=22.8,M43&lt;=3),'[1]Pricing Schedule'!$F$96+('[1]Pricing Schedule'!$F$97*M43),
IF(AND(I43=110000,R43&gt;22.8,R43&lt;=30.2),'[1]Pricing Schedule'!$F$80+('[1]Pricing Schedule'!$F$81*M43),
IF(AND(I43=110000,R43&gt;30.2,R43&lt;=45.9),'[1]Pricing Schedule'!$F$89+('[1]Pricing Schedule'!$F$90*M43),
IF(AND(I43=110000,R43&gt;45.9,R43&lt;=123.4),'[1]Pricing Schedule'!$F$96+('[1]Pricing Schedule'!$F$97*M43),
IF(AND(I43=110000,R43&gt;123.4,R43&lt;=168.2,M43&lt;=10),'[1]Pricing Schedule'!$F$103+('[1]Pricing Schedule'!$F$105*M43),
IF(AND(I43=110000,R43&gt;123.4,R43&lt;=168.2,M43&gt;10),'[1]Pricing Schedule'!$F$111+('[1]Pricing Schedule'!$F$113*M43),
IF(AND(I43=110000,R43&gt;168.2,R43&lt;=336.4,M43&lt;=10),('[1]Pricing Schedule'!$F$103+('[1]Pricing Schedule'!$F$105*M43))*2,
IF(AND(I43=110000,R43&gt;168.2,R43&lt;=336.4,M43&gt;10),('[1]Pricing Schedule'!$F$111+('[1]Pricing Schedule'!$F$113*M43))*2,
IF(AND(I43=110000,R43&gt;336.4,R43&lt;=504.6,M43&lt;=10),('[1]Pricing Schedule'!$F$103+('[1]Pricing Schedule'!$F$105*M43))*3,
IF(AND(I43=110000,R43&gt;336.4,R43&lt;=504.6,M43&gt;10),('[1]Pricing Schedule'!$F$111+('[1]Pricing Schedule'!$F$113*M43))*3,
IF(AND(I43=110000,R43&gt;504.6,R43&lt;=672.8,M43&lt;=10),('[1]Pricing Schedule'!$F$103+('[1]Pricing Schedule'!$F$105*M43))*4,
IF(AND(I43=110000,R43&gt;504.6,R43&lt;=672.8,M43&gt;10),('[1]Pricing Schedule'!$F$111+('[1]Pricing Schedule'!$F$113*M43))*4,
IF(AND(I43=110000,R43&gt;672.8,R43&lt;=841,M43&lt;=10),('[1]Pricing Schedule'!$F$103+('[1]Pricing Schedule'!$F$105*M43))*5,
IF(AND(I43=110000,R43&gt;672.8,R43&lt;=841,M43&gt;10),('[1]Pricing Schedule'!$F$111+('[1]Pricing Schedule'!$F$113*M43))*5,
IF(AND(I43=110000,R43&gt;672.8,R43&lt;=841,M43&lt;=10),('[1]Pricing Schedule'!$F$103+('[1]Pricing Schedule'!$F$105*M43))*5,
IF(AND(I43=110000,R43&gt;672.8,R43&lt;=841,M43&gt;10),('[1]Pricing Schedule'!$F$111+('[1]Pricing Schedule'!$F$113*M43))*5,
IF(AND(I43=110000,R43&gt;1345.6,R43&lt;=1513.8,M43&lt;=10),('[1]Pricing Schedule'!$F$103+('[1]Pricing Schedule'!$F$105*M43))*9,
IF(AND(I43=110000,R43&gt;1345.6,R43&lt;=1513.8,M43&gt;10),('[1]Pricing Schedule'!$F$111+('[1]Pricing Schedule'!$F$113*M43))*9,
9999999999)))))))))))))))))))))))))))))))))))))))</f>
        <v>488330</v>
      </c>
      <c r="T43" s="21">
        <f>IF(AND(I43=38000,R43&lt;=4.5,M43&gt;8),'[1]Pricing Schedule'!$J$9,
IF(AND(I43=38000,R43&lt;=4.5,M43&lt;=8),'[1]Pricing Schedule'!$J$36,
IF(AND(I43=38000,R43&gt;4.5,R43&lt;=9,M43&gt;8),'[1]Pricing Schedule'!$J$18,
IF(AND(I43=38000,R43&gt;4.5,R43&lt;=9,M43&lt;=8),'[1]Pricing Schedule'!$J$36,
IF(AND(I43=38000,R43&gt;9,R43&lt;=12.8,M43&gt;8),'[1]Pricing Schedule'!$J$27,
IF(AND(I43=38000,R43&gt;9,R43&lt;=12.8,M43&lt;=8),'[1]Pricing Schedule'!$J$36,
IF(AND(I43=38000,R43&gt;12.8,R43&lt;=22.8),'[1]Pricing Schedule'!$J$36,
IF(AND(I43=38000,R43&gt;22.8,R43&lt;=30.2),'[1]Pricing Schedule'!$J$45,
IF(AND(I43=38000,R43&gt;30.2,R43&lt;=45.9),'[1]Pricing Schedule'!$J$54,
IF(AND(I43=38000,R43&gt;45.9,R43&lt;=123.4),'[1]Pricing Schedule'!$J$97,
IF(AND(I43=38000,R43&gt;123.4,R43&lt;=168.2,M43&lt;=10),'[1]Pricing Schedule'!$J$105,
IF(AND(I43=38000,R43&gt;123.4,R43&lt;=168.2,M43&gt;10),'[1]Pricing Schedule'!$J$113,
IF(AND(I43=38000,R43&gt;168.2,R43&lt;=336.4,M43&lt;=10),('[1]Pricing Schedule'!$J$105),
IF(AND(I43=38000,R43&gt;168.2,R43&lt;=336.4,M43&gt;10),('[1]Pricing Schedule'!$J$113),
IF(AND(I43=38000,R43&gt;336.4,R43&lt;=504.6,M43&lt;=10),('[1]Pricing Schedule'!$J$105),
IF(AND(I43=38000,R43&gt;336.4,R43&lt;=504.6,M43&gt;10),('[1]Pricing Schedule'!$J$113),
IF(AND(I43=38000,R43&gt;504.6,R43&lt;=672.8,M43&lt;=10),('[1]Pricing Schedule'!$J$105),
IF(AND(I43=38000,R43&gt;504.6,R43&lt;=672.8,M43&gt;10),('[1]Pricing Schedule'!$J$113),
IF(AND(I43=110000,R43&lt;=12.8,M43&gt;2),'[1]Pricing Schedule'!$J$63,
IF(AND(I43=110000,R43&lt;=12.8,M43&lt;=2),'[1]Pricing Schedule'!$J$97,
IF(AND(I43=110000,R43&gt;12.8,R43&lt;=22.8,M43&gt;3),'[1]Pricing Schedule'!$J$72,
IF(AND(I43=110000,R43&gt;12.8,R43&lt;=22.8,M43&lt;=3),'[1]Pricing Schedule'!$J$97,
IF(AND(I43=110000,R43&gt;22.8,R43&lt;=30.2),'[1]Pricing Schedule'!$J$81,
IF(AND(I43=110000,R43&gt;30.2,R43&lt;=45.9),'[1]Pricing Schedule'!$J$90,
IF(AND(I43=110000,R43&gt;45.9,R43&lt;=123.4),'[1]Pricing Schedule'!$J$97,
IF(AND(I43=110000,R43&gt;123.4,R43&lt;=168.2,M43&lt;=10),'[1]Pricing Schedule'!$J$105,
IF(AND(I43=110000,R43&gt;123.4,R43&lt;=168.2,M43&gt;10),'[1]Pricing Schedule'!$J$113,
IF(AND(I43=110000,R43&gt;168.2,R43&lt;=336.2,M43&lt;=10),('[1]Pricing Schedule'!$J$105),
IF(AND(I43=110000,R43&gt;168.2,R43&lt;=336.2,M43&gt;10),('[1]Pricing Schedule'!$J$113),
IF(AND(I43=110000,R43&gt;336.4,R43&lt;=504.6,M43&lt;=10),('[1]Pricing Schedule'!$J$105),
IF(AND(I43=110000,R43&gt;336.4,R43&lt;=504.6,M43&gt;10),('[1]Pricing Schedule'!$J$113),
IF(AND(I43=110000,R43&gt;504.6,R43&lt;=672.8,M43&lt;=10),('[1]Pricing Schedule'!$J$105),
IF(AND(I43=110000,R43&gt;504.6,R43&lt;=672.8,M43&gt;10),('[1]Pricing Schedule'!$J$113),
IF(AND(I43=110000,R43&gt;672.8,R43&lt;=841,M43&lt;=10),('[1]Pricing Schedule'!$J$105),
IF(AND(I43=110000,R43&gt;672.8,R43&lt;=841,M43&gt;10),('[1]Pricing Schedule'!$J$113),
IF(AND(I43=110000,R43&gt;1682,R43&lt;=1850.2,M43&lt;=10),('[1]Pricing Schedule'!$J$105),
IF(AND(I43=110000,R43&gt;1682,R43&lt;=1850.2,M43&gt;10),('[1]Pricing Schedule'!$J$113),
IF(AND(I43=110000,R43&gt;2018.4,R43&lt;=2186.6,M43&lt;=10),('[1]Pricing Schedule'!$J$105),
IF(AND(I43=110000,R43&gt;2018.4,R43&lt;=2186.6,M43&gt;10),('[1]Pricing Schedule'!$J$113),999999999)))))))))))))))))))))))))))))))))))))))</f>
        <v>4</v>
      </c>
      <c r="U43" s="40">
        <f t="shared" si="4"/>
        <v>141544.92753623187</v>
      </c>
      <c r="V43" s="41">
        <f t="shared" si="5"/>
        <v>7.0648946409190509</v>
      </c>
      <c r="Y43" s="23">
        <v>273</v>
      </c>
      <c r="Z43" s="23">
        <v>362</v>
      </c>
      <c r="AR43" s="35"/>
    </row>
    <row r="44" spans="1:44">
      <c r="A44" s="23">
        <v>43</v>
      </c>
      <c r="B44" s="23">
        <v>43</v>
      </c>
      <c r="C44" s="23" t="s">
        <v>216</v>
      </c>
      <c r="D44" s="23" t="s">
        <v>149</v>
      </c>
      <c r="E44" s="23" t="s">
        <v>149</v>
      </c>
      <c r="F44" s="23" t="s">
        <v>191</v>
      </c>
      <c r="G44" s="23" t="s">
        <v>192</v>
      </c>
      <c r="H44" s="23" t="s">
        <v>113</v>
      </c>
      <c r="I44" s="13">
        <v>38000</v>
      </c>
      <c r="J44" s="13">
        <v>38000</v>
      </c>
      <c r="K44" s="13">
        <v>20000</v>
      </c>
      <c r="L44" s="24">
        <v>2.3929999999999998</v>
      </c>
      <c r="M44" s="37">
        <f t="shared" si="0"/>
        <v>3</v>
      </c>
      <c r="N44" s="24">
        <v>9.2999999999999999E-2</v>
      </c>
      <c r="O44" s="13">
        <v>1</v>
      </c>
      <c r="P44" s="36">
        <f t="shared" si="1"/>
        <v>9.2999999999999999E-2</v>
      </c>
      <c r="Q44" s="38">
        <f t="shared" si="2"/>
        <v>3.45</v>
      </c>
      <c r="R44" s="37">
        <f t="shared" si="3"/>
        <v>3.45</v>
      </c>
      <c r="S44" s="39">
        <f>IF(AND(I44=38000,R44&lt;=4.5,M44&gt;8),'[1]Pricing Schedule'!$F$8+('[1]Pricing Schedule'!$F$9*M44),
IF(AND(I44=38000,R44&lt;=4.5,M44&lt;=8),'[1]Pricing Schedule'!$F$34+('[1]Pricing Schedule'!$F$36*M44),
IF(AND(I44=38000,R44&gt;4.5,R44&lt;=9,M44&gt;8),'[1]Pricing Schedule'!$F$17+('[1]Pricing Schedule'!$F$18*M44),
IF(AND(I44=38000,R44&gt;4.5,R44&lt;=9,M44&lt;=8),'[1]Pricing Schedule'!$F$34+('[1]Pricing Schedule'!$F$36*M44),
IF(AND(I44=38000,R44&gt;9,R44&lt;=12.8,M44&gt;8),'[1]Pricing Schedule'!$F$26+('[1]Pricing Schedule'!$F$27*M44),
IF(AND(I44=38000,R44&gt;9,R44&lt;=12.8,M44&lt;=8),'[1]Pricing Schedule'!$F$34+('[1]Pricing Schedule'!$F$36*M44),
IF(AND(I44=38000,R44&gt;12.8,R44&lt;=22.8),'[1]Pricing Schedule'!$F$34+('[1]Pricing Schedule'!$F$36*M44),
IF(AND(I44=38000,R44&gt;22.8,R44&lt;=30.2),'[1]Pricing Schedule'!$F$43+('[1]Pricing Schedule'!$F$45*M44),
IF(AND(I44=38000,R44&gt;30.2,R44&lt;=45.9),'[1]Pricing Schedule'!$F$52+('[1]Pricing Schedule'!$F$54*M44),
IF(AND(I44=38000,R44&gt;45.9,R44&lt;=123.4),'[1]Pricing Schedule'!$F$96+('[1]Pricing Schedule'!$F$97*M44),
IF(AND(I44=38000,R44&gt;123.4,R44&lt;=168.2,M44&lt;=10),'[1]Pricing Schedule'!$F$103+('[1]Pricing Schedule'!$F$105*M44),
IF(AND(I44=38000,R44&gt;123.4,R44&lt;=168.2,M44&gt;10),'[1]Pricing Schedule'!$F$111+('[1]Pricing Schedule'!$F$113*M44),
IF(AND(I44=38000,R44&gt;157.4,R44&lt;=336.4,M44&lt;=10),('[1]Pricing Schedule'!$F$103+('[1]Pricing Schedule'!$F$105*M44))*2,
IF(AND(I44=38000,R44&gt;157.4,R44&lt;=336.4,M44&gt;10),('[1]Pricing Schedule'!$F$111+('[1]Pricing Schedule'!$F$113*M44))*2,
IF(AND(I44=38000,R44&gt;314.8,R44&lt;=504.6,M44&lt;=10),('[1]Pricing Schedule'!$F$103+('[1]Pricing Schedule'!$F$105*M44))*3,
IF(AND(I44=38000,R44&gt;314.8,R44&lt;=504.6,M44&gt;10),('[1]Pricing Schedule'!$F$111+('[1]Pricing Schedule'!$F$113*M44))*3,
IF(AND(I44=38000,R44&gt;472.2,R44&lt;=672.8,M44&lt;=10),('[1]Pricing Schedule'!$F$103+('[1]Pricing Schedule'!$F$105*M44))*4,
IF(AND(I44=38000,R44&gt;472.2,R44&lt;=672.8,M44&gt;10),('[1]Pricing Schedule'!$F$111+('[1]Pricing Schedule'!$F$113*M44))*4,
IF(AND(I44=110000,R44&lt;=12.8,M44&gt;2),'[1]Pricing Schedule'!$F$62+('[1]Pricing Schedule'!$F$63*M44),
IF(AND(I44=110000,R44&lt;=12.8,M44&lt;=2),'[1]Pricing Schedule'!$F$96+('[1]Pricing Schedule'!$F$97*M44),
IF(AND(I44=110000,R44&gt;12.8,R44&lt;=22.8,M44&gt;3),'[1]Pricing Schedule'!$F$71+('[1]Pricing Schedule'!$F$72*M44),
IF(AND(I44=110000,R44&gt;12.8,R44&lt;=22.8,M44&lt;=3),'[1]Pricing Schedule'!$F$96+('[1]Pricing Schedule'!$F$97*M44),
IF(AND(I44=110000,R44&gt;22.8,R44&lt;=30.2),'[1]Pricing Schedule'!$F$80+('[1]Pricing Schedule'!$F$81*M44),
IF(AND(I44=110000,R44&gt;30.2,R44&lt;=45.9),'[1]Pricing Schedule'!$F$89+('[1]Pricing Schedule'!$F$90*M44),
IF(AND(I44=110000,R44&gt;45.9,R44&lt;=123.4),'[1]Pricing Schedule'!$F$96+('[1]Pricing Schedule'!$F$97*M44),
IF(AND(I44=110000,R44&gt;123.4,R44&lt;=168.2,M44&lt;=10),'[1]Pricing Schedule'!$F$103+('[1]Pricing Schedule'!$F$105*M44),
IF(AND(I44=110000,R44&gt;123.4,R44&lt;=168.2,M44&gt;10),'[1]Pricing Schedule'!$F$111+('[1]Pricing Schedule'!$F$113*M44),
IF(AND(I44=110000,R44&gt;168.2,R44&lt;=336.4,M44&lt;=10),('[1]Pricing Schedule'!$F$103+('[1]Pricing Schedule'!$F$105*M44))*2,
IF(AND(I44=110000,R44&gt;168.2,R44&lt;=336.4,M44&gt;10),('[1]Pricing Schedule'!$F$111+('[1]Pricing Schedule'!$F$113*M44))*2,
IF(AND(I44=110000,R44&gt;336.4,R44&lt;=504.6,M44&lt;=10),('[1]Pricing Schedule'!$F$103+('[1]Pricing Schedule'!$F$105*M44))*3,
IF(AND(I44=110000,R44&gt;336.4,R44&lt;=504.6,M44&gt;10),('[1]Pricing Schedule'!$F$111+('[1]Pricing Schedule'!$F$113*M44))*3,
IF(AND(I44=110000,R44&gt;504.6,R44&lt;=672.8,M44&lt;=10),('[1]Pricing Schedule'!$F$103+('[1]Pricing Schedule'!$F$105*M44))*4,
IF(AND(I44=110000,R44&gt;504.6,R44&lt;=672.8,M44&gt;10),('[1]Pricing Schedule'!$F$111+('[1]Pricing Schedule'!$F$113*M44))*4,
IF(AND(I44=110000,R44&gt;672.8,R44&lt;=841,M44&lt;=10),('[1]Pricing Schedule'!$F$103+('[1]Pricing Schedule'!$F$105*M44))*5,
IF(AND(I44=110000,R44&gt;672.8,R44&lt;=841,M44&gt;10),('[1]Pricing Schedule'!$F$111+('[1]Pricing Schedule'!$F$113*M44))*5,
IF(AND(I44=110000,R44&gt;672.8,R44&lt;=841,M44&lt;=10),('[1]Pricing Schedule'!$F$103+('[1]Pricing Schedule'!$F$105*M44))*5,
IF(AND(I44=110000,R44&gt;672.8,R44&lt;=841,M44&gt;10),('[1]Pricing Schedule'!$F$111+('[1]Pricing Schedule'!$F$113*M44))*5,
IF(AND(I44=110000,R44&gt;1345.6,R44&lt;=1513.8,M44&lt;=10),('[1]Pricing Schedule'!$F$103+('[1]Pricing Schedule'!$F$105*M44))*9,
IF(AND(I44=110000,R44&gt;1345.6,R44&lt;=1513.8,M44&gt;10),('[1]Pricing Schedule'!$F$111+('[1]Pricing Schedule'!$F$113*M44))*9,
9999999999)))))))))))))))))))))))))))))))))))))))</f>
        <v>558600</v>
      </c>
      <c r="T44" s="21">
        <f>IF(AND(I44=38000,R44&lt;=4.5,M44&gt;8),'[1]Pricing Schedule'!$J$9,
IF(AND(I44=38000,R44&lt;=4.5,M44&lt;=8),'[1]Pricing Schedule'!$J$36,
IF(AND(I44=38000,R44&gt;4.5,R44&lt;=9,M44&gt;8),'[1]Pricing Schedule'!$J$18,
IF(AND(I44=38000,R44&gt;4.5,R44&lt;=9,M44&lt;=8),'[1]Pricing Schedule'!$J$36,
IF(AND(I44=38000,R44&gt;9,R44&lt;=12.8,M44&gt;8),'[1]Pricing Schedule'!$J$27,
IF(AND(I44=38000,R44&gt;9,R44&lt;=12.8,M44&lt;=8),'[1]Pricing Schedule'!$J$36,
IF(AND(I44=38000,R44&gt;12.8,R44&lt;=22.8),'[1]Pricing Schedule'!$J$36,
IF(AND(I44=38000,R44&gt;22.8,R44&lt;=30.2),'[1]Pricing Schedule'!$J$45,
IF(AND(I44=38000,R44&gt;30.2,R44&lt;=45.9),'[1]Pricing Schedule'!$J$54,
IF(AND(I44=38000,R44&gt;45.9,R44&lt;=123.4),'[1]Pricing Schedule'!$J$97,
IF(AND(I44=38000,R44&gt;123.4,R44&lt;=168.2,M44&lt;=10),'[1]Pricing Schedule'!$J$105,
IF(AND(I44=38000,R44&gt;123.4,R44&lt;=168.2,M44&gt;10),'[1]Pricing Schedule'!$J$113,
IF(AND(I44=38000,R44&gt;168.2,R44&lt;=336.4,M44&lt;=10),('[1]Pricing Schedule'!$J$105),
IF(AND(I44=38000,R44&gt;168.2,R44&lt;=336.4,M44&gt;10),('[1]Pricing Schedule'!$J$113),
IF(AND(I44=38000,R44&gt;336.4,R44&lt;=504.6,M44&lt;=10),('[1]Pricing Schedule'!$J$105),
IF(AND(I44=38000,R44&gt;336.4,R44&lt;=504.6,M44&gt;10),('[1]Pricing Schedule'!$J$113),
IF(AND(I44=38000,R44&gt;504.6,R44&lt;=672.8,M44&lt;=10),('[1]Pricing Schedule'!$J$105),
IF(AND(I44=38000,R44&gt;504.6,R44&lt;=672.8,M44&gt;10),('[1]Pricing Schedule'!$J$113),
IF(AND(I44=110000,R44&lt;=12.8,M44&gt;2),'[1]Pricing Schedule'!$J$63,
IF(AND(I44=110000,R44&lt;=12.8,M44&lt;=2),'[1]Pricing Schedule'!$J$97,
IF(AND(I44=110000,R44&gt;12.8,R44&lt;=22.8,M44&gt;3),'[1]Pricing Schedule'!$J$72,
IF(AND(I44=110000,R44&gt;12.8,R44&lt;=22.8,M44&lt;=3),'[1]Pricing Schedule'!$J$97,
IF(AND(I44=110000,R44&gt;22.8,R44&lt;=30.2),'[1]Pricing Schedule'!$J$81,
IF(AND(I44=110000,R44&gt;30.2,R44&lt;=45.9),'[1]Pricing Schedule'!$J$90,
IF(AND(I44=110000,R44&gt;45.9,R44&lt;=123.4),'[1]Pricing Schedule'!$J$97,
IF(AND(I44=110000,R44&gt;123.4,R44&lt;=168.2,M44&lt;=10),'[1]Pricing Schedule'!$J$105,
IF(AND(I44=110000,R44&gt;123.4,R44&lt;=168.2,M44&gt;10),'[1]Pricing Schedule'!$J$113,
IF(AND(I44=110000,R44&gt;168.2,R44&lt;=336.2,M44&lt;=10),('[1]Pricing Schedule'!$J$105),
IF(AND(I44=110000,R44&gt;168.2,R44&lt;=336.2,M44&gt;10),('[1]Pricing Schedule'!$J$113),
IF(AND(I44=110000,R44&gt;336.4,R44&lt;=504.6,M44&lt;=10),('[1]Pricing Schedule'!$J$105),
IF(AND(I44=110000,R44&gt;336.4,R44&lt;=504.6,M44&gt;10),('[1]Pricing Schedule'!$J$113),
IF(AND(I44=110000,R44&gt;504.6,R44&lt;=672.8,M44&lt;=10),('[1]Pricing Schedule'!$J$105),
IF(AND(I44=110000,R44&gt;504.6,R44&lt;=672.8,M44&gt;10),('[1]Pricing Schedule'!$J$113),
IF(AND(I44=110000,R44&gt;672.8,R44&lt;=841,M44&lt;=10),('[1]Pricing Schedule'!$J$105),
IF(AND(I44=110000,R44&gt;672.8,R44&lt;=841,M44&gt;10),('[1]Pricing Schedule'!$J$113),
IF(AND(I44=110000,R44&gt;1682,R44&lt;=1850.2,M44&lt;=10),('[1]Pricing Schedule'!$J$105),
IF(AND(I44=110000,R44&gt;1682,R44&lt;=1850.2,M44&gt;10),('[1]Pricing Schedule'!$J$113),
IF(AND(I44=110000,R44&gt;2018.4,R44&lt;=2186.6,M44&lt;=10),('[1]Pricing Schedule'!$J$105),
IF(AND(I44=110000,R44&gt;2018.4,R44&lt;=2186.6,M44&gt;10),('[1]Pricing Schedule'!$J$113),999999999)))))))))))))))))))))))))))))))))))))))</f>
        <v>4</v>
      </c>
      <c r="U44" s="40">
        <f t="shared" si="4"/>
        <v>161913.04347826086</v>
      </c>
      <c r="V44" s="41">
        <f t="shared" si="5"/>
        <v>6.176154672395274</v>
      </c>
      <c r="Y44" s="23">
        <v>311</v>
      </c>
      <c r="Z44" s="23">
        <v>362</v>
      </c>
      <c r="AR44" s="35"/>
    </row>
    <row r="45" spans="1:44">
      <c r="A45" s="23">
        <v>44</v>
      </c>
      <c r="B45" s="23">
        <v>44</v>
      </c>
      <c r="C45" s="23" t="s">
        <v>217</v>
      </c>
      <c r="D45" s="23" t="s">
        <v>149</v>
      </c>
      <c r="E45" s="23" t="s">
        <v>110</v>
      </c>
      <c r="F45" s="23" t="s">
        <v>191</v>
      </c>
      <c r="G45" s="23" t="s">
        <v>192</v>
      </c>
      <c r="H45" s="23" t="s">
        <v>113</v>
      </c>
      <c r="I45" s="13">
        <v>38000</v>
      </c>
      <c r="J45" s="13">
        <v>38000</v>
      </c>
      <c r="K45" s="13">
        <v>20000</v>
      </c>
      <c r="L45" s="24">
        <v>4.3159999999999998</v>
      </c>
      <c r="M45" s="37">
        <f t="shared" si="0"/>
        <v>5</v>
      </c>
      <c r="N45" s="24">
        <v>0.219</v>
      </c>
      <c r="O45" s="13">
        <v>1</v>
      </c>
      <c r="P45" s="36">
        <f t="shared" si="1"/>
        <v>0.219</v>
      </c>
      <c r="Q45" s="38">
        <f t="shared" si="2"/>
        <v>3.45</v>
      </c>
      <c r="R45" s="37">
        <f t="shared" si="3"/>
        <v>3.45</v>
      </c>
      <c r="S45" s="39">
        <f>IF(AND(I45=38000,R45&lt;=4.5,M45&gt;8),'[1]Pricing Schedule'!$F$8+('[1]Pricing Schedule'!$F$9*M45),
IF(AND(I45=38000,R45&lt;=4.5,M45&lt;=8),'[1]Pricing Schedule'!$F$34+('[1]Pricing Schedule'!$F$36*M45),
IF(AND(I45=38000,R45&gt;4.5,R45&lt;=9,M45&gt;8),'[1]Pricing Schedule'!$F$17+('[1]Pricing Schedule'!$F$18*M45),
IF(AND(I45=38000,R45&gt;4.5,R45&lt;=9,M45&lt;=8),'[1]Pricing Schedule'!$F$34+('[1]Pricing Schedule'!$F$36*M45),
IF(AND(I45=38000,R45&gt;9,R45&lt;=12.8,M45&gt;8),'[1]Pricing Schedule'!$F$26+('[1]Pricing Schedule'!$F$27*M45),
IF(AND(I45=38000,R45&gt;9,R45&lt;=12.8,M45&lt;=8),'[1]Pricing Schedule'!$F$34+('[1]Pricing Schedule'!$F$36*M45),
IF(AND(I45=38000,R45&gt;12.8,R45&lt;=22.8),'[1]Pricing Schedule'!$F$34+('[1]Pricing Schedule'!$F$36*M45),
IF(AND(I45=38000,R45&gt;22.8,R45&lt;=30.2),'[1]Pricing Schedule'!$F$43+('[1]Pricing Schedule'!$F$45*M45),
IF(AND(I45=38000,R45&gt;30.2,R45&lt;=45.9),'[1]Pricing Schedule'!$F$52+('[1]Pricing Schedule'!$F$54*M45),
IF(AND(I45=38000,R45&gt;45.9,R45&lt;=123.4),'[1]Pricing Schedule'!$F$96+('[1]Pricing Schedule'!$F$97*M45),
IF(AND(I45=38000,R45&gt;123.4,R45&lt;=168.2,M45&lt;=10),'[1]Pricing Schedule'!$F$103+('[1]Pricing Schedule'!$F$105*M45),
IF(AND(I45=38000,R45&gt;123.4,R45&lt;=168.2,M45&gt;10),'[1]Pricing Schedule'!$F$111+('[1]Pricing Schedule'!$F$113*M45),
IF(AND(I45=38000,R45&gt;157.4,R45&lt;=336.4,M45&lt;=10),('[1]Pricing Schedule'!$F$103+('[1]Pricing Schedule'!$F$105*M45))*2,
IF(AND(I45=38000,R45&gt;157.4,R45&lt;=336.4,M45&gt;10),('[1]Pricing Schedule'!$F$111+('[1]Pricing Schedule'!$F$113*M45))*2,
IF(AND(I45=38000,R45&gt;314.8,R45&lt;=504.6,M45&lt;=10),('[1]Pricing Schedule'!$F$103+('[1]Pricing Schedule'!$F$105*M45))*3,
IF(AND(I45=38000,R45&gt;314.8,R45&lt;=504.6,M45&gt;10),('[1]Pricing Schedule'!$F$111+('[1]Pricing Schedule'!$F$113*M45))*3,
IF(AND(I45=38000,R45&gt;472.2,R45&lt;=672.8,M45&lt;=10),('[1]Pricing Schedule'!$F$103+('[1]Pricing Schedule'!$F$105*M45))*4,
IF(AND(I45=38000,R45&gt;472.2,R45&lt;=672.8,M45&gt;10),('[1]Pricing Schedule'!$F$111+('[1]Pricing Schedule'!$F$113*M45))*4,
IF(AND(I45=110000,R45&lt;=12.8,M45&gt;2),'[1]Pricing Schedule'!$F$62+('[1]Pricing Schedule'!$F$63*M45),
IF(AND(I45=110000,R45&lt;=12.8,M45&lt;=2),'[1]Pricing Schedule'!$F$96+('[1]Pricing Schedule'!$F$97*M45),
IF(AND(I45=110000,R45&gt;12.8,R45&lt;=22.8,M45&gt;3),'[1]Pricing Schedule'!$F$71+('[1]Pricing Schedule'!$F$72*M45),
IF(AND(I45=110000,R45&gt;12.8,R45&lt;=22.8,M45&lt;=3),'[1]Pricing Schedule'!$F$96+('[1]Pricing Schedule'!$F$97*M45),
IF(AND(I45=110000,R45&gt;22.8,R45&lt;=30.2),'[1]Pricing Schedule'!$F$80+('[1]Pricing Schedule'!$F$81*M45),
IF(AND(I45=110000,R45&gt;30.2,R45&lt;=45.9),'[1]Pricing Schedule'!$F$89+('[1]Pricing Schedule'!$F$90*M45),
IF(AND(I45=110000,R45&gt;45.9,R45&lt;=123.4),'[1]Pricing Schedule'!$F$96+('[1]Pricing Schedule'!$F$97*M45),
IF(AND(I45=110000,R45&gt;123.4,R45&lt;=168.2,M45&lt;=10),'[1]Pricing Schedule'!$F$103+('[1]Pricing Schedule'!$F$105*M45),
IF(AND(I45=110000,R45&gt;123.4,R45&lt;=168.2,M45&gt;10),'[1]Pricing Schedule'!$F$111+('[1]Pricing Schedule'!$F$113*M45),
IF(AND(I45=110000,R45&gt;168.2,R45&lt;=336.4,M45&lt;=10),('[1]Pricing Schedule'!$F$103+('[1]Pricing Schedule'!$F$105*M45))*2,
IF(AND(I45=110000,R45&gt;168.2,R45&lt;=336.4,M45&gt;10),('[1]Pricing Schedule'!$F$111+('[1]Pricing Schedule'!$F$113*M45))*2,
IF(AND(I45=110000,R45&gt;336.4,R45&lt;=504.6,M45&lt;=10),('[1]Pricing Schedule'!$F$103+('[1]Pricing Schedule'!$F$105*M45))*3,
IF(AND(I45=110000,R45&gt;336.4,R45&lt;=504.6,M45&gt;10),('[1]Pricing Schedule'!$F$111+('[1]Pricing Schedule'!$F$113*M45))*3,
IF(AND(I45=110000,R45&gt;504.6,R45&lt;=672.8,M45&lt;=10),('[1]Pricing Schedule'!$F$103+('[1]Pricing Schedule'!$F$105*M45))*4,
IF(AND(I45=110000,R45&gt;504.6,R45&lt;=672.8,M45&gt;10),('[1]Pricing Schedule'!$F$111+('[1]Pricing Schedule'!$F$113*M45))*4,
IF(AND(I45=110000,R45&gt;672.8,R45&lt;=841,M45&lt;=10),('[1]Pricing Schedule'!$F$103+('[1]Pricing Schedule'!$F$105*M45))*5,
IF(AND(I45=110000,R45&gt;672.8,R45&lt;=841,M45&gt;10),('[1]Pricing Schedule'!$F$111+('[1]Pricing Schedule'!$F$113*M45))*5,
IF(AND(I45=110000,R45&gt;672.8,R45&lt;=841,M45&lt;=10),('[1]Pricing Schedule'!$F$103+('[1]Pricing Schedule'!$F$105*M45))*5,
IF(AND(I45=110000,R45&gt;672.8,R45&lt;=841,M45&gt;10),('[1]Pricing Schedule'!$F$111+('[1]Pricing Schedule'!$F$113*M45))*5,
IF(AND(I45=110000,R45&gt;1345.6,R45&lt;=1513.8,M45&lt;=10),('[1]Pricing Schedule'!$F$103+('[1]Pricing Schedule'!$F$105*M45))*9,
IF(AND(I45=110000,R45&gt;1345.6,R45&lt;=1513.8,M45&gt;10),('[1]Pricing Schedule'!$F$111+('[1]Pricing Schedule'!$F$113*M45))*9,
9999999999)))))))))))))))))))))))))))))))))))))))</f>
        <v>699140</v>
      </c>
      <c r="T45" s="21">
        <f>IF(AND(I45=38000,R45&lt;=4.5,M45&gt;8),'[1]Pricing Schedule'!$J$9,
IF(AND(I45=38000,R45&lt;=4.5,M45&lt;=8),'[1]Pricing Schedule'!$J$36,
IF(AND(I45=38000,R45&gt;4.5,R45&lt;=9,M45&gt;8),'[1]Pricing Schedule'!$J$18,
IF(AND(I45=38000,R45&gt;4.5,R45&lt;=9,M45&lt;=8),'[1]Pricing Schedule'!$J$36,
IF(AND(I45=38000,R45&gt;9,R45&lt;=12.8,M45&gt;8),'[1]Pricing Schedule'!$J$27,
IF(AND(I45=38000,R45&gt;9,R45&lt;=12.8,M45&lt;=8),'[1]Pricing Schedule'!$J$36,
IF(AND(I45=38000,R45&gt;12.8,R45&lt;=22.8),'[1]Pricing Schedule'!$J$36,
IF(AND(I45=38000,R45&gt;22.8,R45&lt;=30.2),'[1]Pricing Schedule'!$J$45,
IF(AND(I45=38000,R45&gt;30.2,R45&lt;=45.9),'[1]Pricing Schedule'!$J$54,
IF(AND(I45=38000,R45&gt;45.9,R45&lt;=123.4),'[1]Pricing Schedule'!$J$97,
IF(AND(I45=38000,R45&gt;123.4,R45&lt;=168.2,M45&lt;=10),'[1]Pricing Schedule'!$J$105,
IF(AND(I45=38000,R45&gt;123.4,R45&lt;=168.2,M45&gt;10),'[1]Pricing Schedule'!$J$113,
IF(AND(I45=38000,R45&gt;168.2,R45&lt;=336.4,M45&lt;=10),('[1]Pricing Schedule'!$J$105),
IF(AND(I45=38000,R45&gt;168.2,R45&lt;=336.4,M45&gt;10),('[1]Pricing Schedule'!$J$113),
IF(AND(I45=38000,R45&gt;336.4,R45&lt;=504.6,M45&lt;=10),('[1]Pricing Schedule'!$J$105),
IF(AND(I45=38000,R45&gt;336.4,R45&lt;=504.6,M45&gt;10),('[1]Pricing Schedule'!$J$113),
IF(AND(I45=38000,R45&gt;504.6,R45&lt;=672.8,M45&lt;=10),('[1]Pricing Schedule'!$J$105),
IF(AND(I45=38000,R45&gt;504.6,R45&lt;=672.8,M45&gt;10),('[1]Pricing Schedule'!$J$113),
IF(AND(I45=110000,R45&lt;=12.8,M45&gt;2),'[1]Pricing Schedule'!$J$63,
IF(AND(I45=110000,R45&lt;=12.8,M45&lt;=2),'[1]Pricing Schedule'!$J$97,
IF(AND(I45=110000,R45&gt;12.8,R45&lt;=22.8,M45&gt;3),'[1]Pricing Schedule'!$J$72,
IF(AND(I45=110000,R45&gt;12.8,R45&lt;=22.8,M45&lt;=3),'[1]Pricing Schedule'!$J$97,
IF(AND(I45=110000,R45&gt;22.8,R45&lt;=30.2),'[1]Pricing Schedule'!$J$81,
IF(AND(I45=110000,R45&gt;30.2,R45&lt;=45.9),'[1]Pricing Schedule'!$J$90,
IF(AND(I45=110000,R45&gt;45.9,R45&lt;=123.4),'[1]Pricing Schedule'!$J$97,
IF(AND(I45=110000,R45&gt;123.4,R45&lt;=168.2,M45&lt;=10),'[1]Pricing Schedule'!$J$105,
IF(AND(I45=110000,R45&gt;123.4,R45&lt;=168.2,M45&gt;10),'[1]Pricing Schedule'!$J$113,
IF(AND(I45=110000,R45&gt;168.2,R45&lt;=336.2,M45&lt;=10),('[1]Pricing Schedule'!$J$105),
IF(AND(I45=110000,R45&gt;168.2,R45&lt;=336.2,M45&gt;10),('[1]Pricing Schedule'!$J$113),
IF(AND(I45=110000,R45&gt;336.4,R45&lt;=504.6,M45&lt;=10),('[1]Pricing Schedule'!$J$105),
IF(AND(I45=110000,R45&gt;336.4,R45&lt;=504.6,M45&gt;10),('[1]Pricing Schedule'!$J$113),
IF(AND(I45=110000,R45&gt;504.6,R45&lt;=672.8,M45&lt;=10),('[1]Pricing Schedule'!$J$105),
IF(AND(I45=110000,R45&gt;504.6,R45&lt;=672.8,M45&gt;10),('[1]Pricing Schedule'!$J$113),
IF(AND(I45=110000,R45&gt;672.8,R45&lt;=841,M45&lt;=10),('[1]Pricing Schedule'!$J$105),
IF(AND(I45=110000,R45&gt;672.8,R45&lt;=841,M45&gt;10),('[1]Pricing Schedule'!$J$113),
IF(AND(I45=110000,R45&gt;1682,R45&lt;=1850.2,M45&lt;=10),('[1]Pricing Schedule'!$J$105),
IF(AND(I45=110000,R45&gt;1682,R45&lt;=1850.2,M45&gt;10),('[1]Pricing Schedule'!$J$113),
IF(AND(I45=110000,R45&gt;2018.4,R45&lt;=2186.6,M45&lt;=10),('[1]Pricing Schedule'!$J$105),
IF(AND(I45=110000,R45&gt;2018.4,R45&lt;=2186.6,M45&gt;10),('[1]Pricing Schedule'!$J$113),999999999)))))))))))))))))))))))))))))))))))))))</f>
        <v>4</v>
      </c>
      <c r="U45" s="40">
        <f t="shared" si="4"/>
        <v>202649.27536231882</v>
      </c>
      <c r="V45" s="41">
        <f t="shared" si="5"/>
        <v>4.9346339788883489</v>
      </c>
      <c r="Y45" s="23">
        <v>610</v>
      </c>
      <c r="Z45" s="23">
        <v>362</v>
      </c>
      <c r="AR45" s="35"/>
    </row>
    <row r="46" spans="1:44">
      <c r="A46" s="23">
        <v>45</v>
      </c>
      <c r="B46" s="23">
        <v>45</v>
      </c>
      <c r="C46" s="23" t="s">
        <v>218</v>
      </c>
      <c r="D46" s="23" t="s">
        <v>110</v>
      </c>
      <c r="E46" s="23" t="s">
        <v>110</v>
      </c>
      <c r="F46" s="23" t="s">
        <v>219</v>
      </c>
      <c r="G46" s="23" t="s">
        <v>220</v>
      </c>
      <c r="H46" s="23" t="s">
        <v>113</v>
      </c>
      <c r="I46" s="13">
        <v>38000</v>
      </c>
      <c r="J46" s="13">
        <v>38000</v>
      </c>
      <c r="K46" s="13">
        <v>20000</v>
      </c>
      <c r="L46" s="24">
        <v>4.375</v>
      </c>
      <c r="M46" s="37">
        <f t="shared" si="0"/>
        <v>5</v>
      </c>
      <c r="N46" s="24">
        <v>0.16300000000000001</v>
      </c>
      <c r="O46" s="13">
        <v>1</v>
      </c>
      <c r="P46" s="36">
        <f t="shared" si="1"/>
        <v>0.16300000000000001</v>
      </c>
      <c r="Q46" s="38">
        <f t="shared" si="2"/>
        <v>3.45</v>
      </c>
      <c r="R46" s="37">
        <f t="shared" si="3"/>
        <v>3.45</v>
      </c>
      <c r="S46" s="39">
        <f>IF(AND(I46=38000,R46&lt;=4.5,M46&gt;8),'[1]Pricing Schedule'!$F$8+('[1]Pricing Schedule'!$F$9*M46),
IF(AND(I46=38000,R46&lt;=4.5,M46&lt;=8),'[1]Pricing Schedule'!$F$34+('[1]Pricing Schedule'!$F$36*M46),
IF(AND(I46=38000,R46&gt;4.5,R46&lt;=9,M46&gt;8),'[1]Pricing Schedule'!$F$17+('[1]Pricing Schedule'!$F$18*M46),
IF(AND(I46=38000,R46&gt;4.5,R46&lt;=9,M46&lt;=8),'[1]Pricing Schedule'!$F$34+('[1]Pricing Schedule'!$F$36*M46),
IF(AND(I46=38000,R46&gt;9,R46&lt;=12.8,M46&gt;8),'[1]Pricing Schedule'!$F$26+('[1]Pricing Schedule'!$F$27*M46),
IF(AND(I46=38000,R46&gt;9,R46&lt;=12.8,M46&lt;=8),'[1]Pricing Schedule'!$F$34+('[1]Pricing Schedule'!$F$36*M46),
IF(AND(I46=38000,R46&gt;12.8,R46&lt;=22.8),'[1]Pricing Schedule'!$F$34+('[1]Pricing Schedule'!$F$36*M46),
IF(AND(I46=38000,R46&gt;22.8,R46&lt;=30.2),'[1]Pricing Schedule'!$F$43+('[1]Pricing Schedule'!$F$45*M46),
IF(AND(I46=38000,R46&gt;30.2,R46&lt;=45.9),'[1]Pricing Schedule'!$F$52+('[1]Pricing Schedule'!$F$54*M46),
IF(AND(I46=38000,R46&gt;45.9,R46&lt;=123.4),'[1]Pricing Schedule'!$F$96+('[1]Pricing Schedule'!$F$97*M46),
IF(AND(I46=38000,R46&gt;123.4,R46&lt;=168.2,M46&lt;=10),'[1]Pricing Schedule'!$F$103+('[1]Pricing Schedule'!$F$105*M46),
IF(AND(I46=38000,R46&gt;123.4,R46&lt;=168.2,M46&gt;10),'[1]Pricing Schedule'!$F$111+('[1]Pricing Schedule'!$F$113*M46),
IF(AND(I46=38000,R46&gt;157.4,R46&lt;=336.4,M46&lt;=10),('[1]Pricing Schedule'!$F$103+('[1]Pricing Schedule'!$F$105*M46))*2,
IF(AND(I46=38000,R46&gt;157.4,R46&lt;=336.4,M46&gt;10),('[1]Pricing Schedule'!$F$111+('[1]Pricing Schedule'!$F$113*M46))*2,
IF(AND(I46=38000,R46&gt;314.8,R46&lt;=504.6,M46&lt;=10),('[1]Pricing Schedule'!$F$103+('[1]Pricing Schedule'!$F$105*M46))*3,
IF(AND(I46=38000,R46&gt;314.8,R46&lt;=504.6,M46&gt;10),('[1]Pricing Schedule'!$F$111+('[1]Pricing Schedule'!$F$113*M46))*3,
IF(AND(I46=38000,R46&gt;472.2,R46&lt;=672.8,M46&lt;=10),('[1]Pricing Schedule'!$F$103+('[1]Pricing Schedule'!$F$105*M46))*4,
IF(AND(I46=38000,R46&gt;472.2,R46&lt;=672.8,M46&gt;10),('[1]Pricing Schedule'!$F$111+('[1]Pricing Schedule'!$F$113*M46))*4,
IF(AND(I46=110000,R46&lt;=12.8,M46&gt;2),'[1]Pricing Schedule'!$F$62+('[1]Pricing Schedule'!$F$63*M46),
IF(AND(I46=110000,R46&lt;=12.8,M46&lt;=2),'[1]Pricing Schedule'!$F$96+('[1]Pricing Schedule'!$F$97*M46),
IF(AND(I46=110000,R46&gt;12.8,R46&lt;=22.8,M46&gt;3),'[1]Pricing Schedule'!$F$71+('[1]Pricing Schedule'!$F$72*M46),
IF(AND(I46=110000,R46&gt;12.8,R46&lt;=22.8,M46&lt;=3),'[1]Pricing Schedule'!$F$96+('[1]Pricing Schedule'!$F$97*M46),
IF(AND(I46=110000,R46&gt;22.8,R46&lt;=30.2),'[1]Pricing Schedule'!$F$80+('[1]Pricing Schedule'!$F$81*M46),
IF(AND(I46=110000,R46&gt;30.2,R46&lt;=45.9),'[1]Pricing Schedule'!$F$89+('[1]Pricing Schedule'!$F$90*M46),
IF(AND(I46=110000,R46&gt;45.9,R46&lt;=123.4),'[1]Pricing Schedule'!$F$96+('[1]Pricing Schedule'!$F$97*M46),
IF(AND(I46=110000,R46&gt;123.4,R46&lt;=168.2,M46&lt;=10),'[1]Pricing Schedule'!$F$103+('[1]Pricing Schedule'!$F$105*M46),
IF(AND(I46=110000,R46&gt;123.4,R46&lt;=168.2,M46&gt;10),'[1]Pricing Schedule'!$F$111+('[1]Pricing Schedule'!$F$113*M46),
IF(AND(I46=110000,R46&gt;168.2,R46&lt;=336.4,M46&lt;=10),('[1]Pricing Schedule'!$F$103+('[1]Pricing Schedule'!$F$105*M46))*2,
IF(AND(I46=110000,R46&gt;168.2,R46&lt;=336.4,M46&gt;10),('[1]Pricing Schedule'!$F$111+('[1]Pricing Schedule'!$F$113*M46))*2,
IF(AND(I46=110000,R46&gt;336.4,R46&lt;=504.6,M46&lt;=10),('[1]Pricing Schedule'!$F$103+('[1]Pricing Schedule'!$F$105*M46))*3,
IF(AND(I46=110000,R46&gt;336.4,R46&lt;=504.6,M46&gt;10),('[1]Pricing Schedule'!$F$111+('[1]Pricing Schedule'!$F$113*M46))*3,
IF(AND(I46=110000,R46&gt;504.6,R46&lt;=672.8,M46&lt;=10),('[1]Pricing Schedule'!$F$103+('[1]Pricing Schedule'!$F$105*M46))*4,
IF(AND(I46=110000,R46&gt;504.6,R46&lt;=672.8,M46&gt;10),('[1]Pricing Schedule'!$F$111+('[1]Pricing Schedule'!$F$113*M46))*4,
IF(AND(I46=110000,R46&gt;672.8,R46&lt;=841,M46&lt;=10),('[1]Pricing Schedule'!$F$103+('[1]Pricing Schedule'!$F$105*M46))*5,
IF(AND(I46=110000,R46&gt;672.8,R46&lt;=841,M46&gt;10),('[1]Pricing Schedule'!$F$111+('[1]Pricing Schedule'!$F$113*M46))*5,
IF(AND(I46=110000,R46&gt;672.8,R46&lt;=841,M46&lt;=10),('[1]Pricing Schedule'!$F$103+('[1]Pricing Schedule'!$F$105*M46))*5,
IF(AND(I46=110000,R46&gt;672.8,R46&lt;=841,M46&gt;10),('[1]Pricing Schedule'!$F$111+('[1]Pricing Schedule'!$F$113*M46))*5,
IF(AND(I46=110000,R46&gt;1345.6,R46&lt;=1513.8,M46&lt;=10),('[1]Pricing Schedule'!$F$103+('[1]Pricing Schedule'!$F$105*M46))*9,
IF(AND(I46=110000,R46&gt;1345.6,R46&lt;=1513.8,M46&gt;10),('[1]Pricing Schedule'!$F$111+('[1]Pricing Schedule'!$F$113*M46))*9,
9999999999)))))))))))))))))))))))))))))))))))))))</f>
        <v>699140</v>
      </c>
      <c r="T46" s="21">
        <f>IF(AND(I46=38000,R46&lt;=4.5,M46&gt;8),'[1]Pricing Schedule'!$J$9,
IF(AND(I46=38000,R46&lt;=4.5,M46&lt;=8),'[1]Pricing Schedule'!$J$36,
IF(AND(I46=38000,R46&gt;4.5,R46&lt;=9,M46&gt;8),'[1]Pricing Schedule'!$J$18,
IF(AND(I46=38000,R46&gt;4.5,R46&lt;=9,M46&lt;=8),'[1]Pricing Schedule'!$J$36,
IF(AND(I46=38000,R46&gt;9,R46&lt;=12.8,M46&gt;8),'[1]Pricing Schedule'!$J$27,
IF(AND(I46=38000,R46&gt;9,R46&lt;=12.8,M46&lt;=8),'[1]Pricing Schedule'!$J$36,
IF(AND(I46=38000,R46&gt;12.8,R46&lt;=22.8),'[1]Pricing Schedule'!$J$36,
IF(AND(I46=38000,R46&gt;22.8,R46&lt;=30.2),'[1]Pricing Schedule'!$J$45,
IF(AND(I46=38000,R46&gt;30.2,R46&lt;=45.9),'[1]Pricing Schedule'!$J$54,
IF(AND(I46=38000,R46&gt;45.9,R46&lt;=123.4),'[1]Pricing Schedule'!$J$97,
IF(AND(I46=38000,R46&gt;123.4,R46&lt;=168.2,M46&lt;=10),'[1]Pricing Schedule'!$J$105,
IF(AND(I46=38000,R46&gt;123.4,R46&lt;=168.2,M46&gt;10),'[1]Pricing Schedule'!$J$113,
IF(AND(I46=38000,R46&gt;168.2,R46&lt;=336.4,M46&lt;=10),('[1]Pricing Schedule'!$J$105),
IF(AND(I46=38000,R46&gt;168.2,R46&lt;=336.4,M46&gt;10),('[1]Pricing Schedule'!$J$113),
IF(AND(I46=38000,R46&gt;336.4,R46&lt;=504.6,M46&lt;=10),('[1]Pricing Schedule'!$J$105),
IF(AND(I46=38000,R46&gt;336.4,R46&lt;=504.6,M46&gt;10),('[1]Pricing Schedule'!$J$113),
IF(AND(I46=38000,R46&gt;504.6,R46&lt;=672.8,M46&lt;=10),('[1]Pricing Schedule'!$J$105),
IF(AND(I46=38000,R46&gt;504.6,R46&lt;=672.8,M46&gt;10),('[1]Pricing Schedule'!$J$113),
IF(AND(I46=110000,R46&lt;=12.8,M46&gt;2),'[1]Pricing Schedule'!$J$63,
IF(AND(I46=110000,R46&lt;=12.8,M46&lt;=2),'[1]Pricing Schedule'!$J$97,
IF(AND(I46=110000,R46&gt;12.8,R46&lt;=22.8,M46&gt;3),'[1]Pricing Schedule'!$J$72,
IF(AND(I46=110000,R46&gt;12.8,R46&lt;=22.8,M46&lt;=3),'[1]Pricing Schedule'!$J$97,
IF(AND(I46=110000,R46&gt;22.8,R46&lt;=30.2),'[1]Pricing Schedule'!$J$81,
IF(AND(I46=110000,R46&gt;30.2,R46&lt;=45.9),'[1]Pricing Schedule'!$J$90,
IF(AND(I46=110000,R46&gt;45.9,R46&lt;=123.4),'[1]Pricing Schedule'!$J$97,
IF(AND(I46=110000,R46&gt;123.4,R46&lt;=168.2,M46&lt;=10),'[1]Pricing Schedule'!$J$105,
IF(AND(I46=110000,R46&gt;123.4,R46&lt;=168.2,M46&gt;10),'[1]Pricing Schedule'!$J$113,
IF(AND(I46=110000,R46&gt;168.2,R46&lt;=336.2,M46&lt;=10),('[1]Pricing Schedule'!$J$105),
IF(AND(I46=110000,R46&gt;168.2,R46&lt;=336.2,M46&gt;10),('[1]Pricing Schedule'!$J$113),
IF(AND(I46=110000,R46&gt;336.4,R46&lt;=504.6,M46&lt;=10),('[1]Pricing Schedule'!$J$105),
IF(AND(I46=110000,R46&gt;336.4,R46&lt;=504.6,M46&gt;10),('[1]Pricing Schedule'!$J$113),
IF(AND(I46=110000,R46&gt;504.6,R46&lt;=672.8,M46&lt;=10),('[1]Pricing Schedule'!$J$105),
IF(AND(I46=110000,R46&gt;504.6,R46&lt;=672.8,M46&gt;10),('[1]Pricing Schedule'!$J$113),
IF(AND(I46=110000,R46&gt;672.8,R46&lt;=841,M46&lt;=10),('[1]Pricing Schedule'!$J$105),
IF(AND(I46=110000,R46&gt;672.8,R46&lt;=841,M46&gt;10),('[1]Pricing Schedule'!$J$113),
IF(AND(I46=110000,R46&gt;1682,R46&lt;=1850.2,M46&lt;=10),('[1]Pricing Schedule'!$J$105),
IF(AND(I46=110000,R46&gt;1682,R46&lt;=1850.2,M46&gt;10),('[1]Pricing Schedule'!$J$113),
IF(AND(I46=110000,R46&gt;2018.4,R46&lt;=2186.6,M46&lt;=10),('[1]Pricing Schedule'!$J$105),
IF(AND(I46=110000,R46&gt;2018.4,R46&lt;=2186.6,M46&gt;10),('[1]Pricing Schedule'!$J$113),999999999)))))))))))))))))))))))))))))))))))))))</f>
        <v>4</v>
      </c>
      <c r="U46" s="40">
        <f t="shared" si="4"/>
        <v>202649.27536231882</v>
      </c>
      <c r="V46" s="41">
        <f t="shared" si="5"/>
        <v>4.9346339788883489</v>
      </c>
      <c r="Y46" s="23">
        <v>105</v>
      </c>
      <c r="Z46" s="23">
        <v>637</v>
      </c>
      <c r="AR46" s="35"/>
    </row>
    <row r="47" spans="1:44">
      <c r="A47" s="23">
        <v>46</v>
      </c>
      <c r="B47" s="23">
        <v>46</v>
      </c>
      <c r="C47" s="23" t="s">
        <v>221</v>
      </c>
      <c r="D47" s="23" t="s">
        <v>110</v>
      </c>
      <c r="E47" s="23" t="s">
        <v>110</v>
      </c>
      <c r="F47" s="23" t="s">
        <v>219</v>
      </c>
      <c r="G47" s="23" t="s">
        <v>220</v>
      </c>
      <c r="H47" s="23" t="s">
        <v>113</v>
      </c>
      <c r="I47" s="13">
        <v>38000</v>
      </c>
      <c r="J47" s="13">
        <v>38000</v>
      </c>
      <c r="K47" s="13">
        <v>20000</v>
      </c>
      <c r="L47" s="24">
        <v>5.5890000000000004</v>
      </c>
      <c r="M47" s="37">
        <f t="shared" si="0"/>
        <v>6</v>
      </c>
      <c r="N47" s="24">
        <v>0.25600000000000001</v>
      </c>
      <c r="O47" s="13">
        <v>1</v>
      </c>
      <c r="P47" s="36">
        <f t="shared" si="1"/>
        <v>0.25600000000000001</v>
      </c>
      <c r="Q47" s="38">
        <f t="shared" si="2"/>
        <v>3.45</v>
      </c>
      <c r="R47" s="37">
        <f t="shared" si="3"/>
        <v>3.45</v>
      </c>
      <c r="S47" s="39">
        <f>IF(AND(I47=38000,R47&lt;=4.5,M47&gt;8),'[1]Pricing Schedule'!$F$8+('[1]Pricing Schedule'!$F$9*M47),
IF(AND(I47=38000,R47&lt;=4.5,M47&lt;=8),'[1]Pricing Schedule'!$F$34+('[1]Pricing Schedule'!$F$36*M47),
IF(AND(I47=38000,R47&gt;4.5,R47&lt;=9,M47&gt;8),'[1]Pricing Schedule'!$F$17+('[1]Pricing Schedule'!$F$18*M47),
IF(AND(I47=38000,R47&gt;4.5,R47&lt;=9,M47&lt;=8),'[1]Pricing Schedule'!$F$34+('[1]Pricing Schedule'!$F$36*M47),
IF(AND(I47=38000,R47&gt;9,R47&lt;=12.8,M47&gt;8),'[1]Pricing Schedule'!$F$26+('[1]Pricing Schedule'!$F$27*M47),
IF(AND(I47=38000,R47&gt;9,R47&lt;=12.8,M47&lt;=8),'[1]Pricing Schedule'!$F$34+('[1]Pricing Schedule'!$F$36*M47),
IF(AND(I47=38000,R47&gt;12.8,R47&lt;=22.8),'[1]Pricing Schedule'!$F$34+('[1]Pricing Schedule'!$F$36*M47),
IF(AND(I47=38000,R47&gt;22.8,R47&lt;=30.2),'[1]Pricing Schedule'!$F$43+('[1]Pricing Schedule'!$F$45*M47),
IF(AND(I47=38000,R47&gt;30.2,R47&lt;=45.9),'[1]Pricing Schedule'!$F$52+('[1]Pricing Schedule'!$F$54*M47),
IF(AND(I47=38000,R47&gt;45.9,R47&lt;=123.4),'[1]Pricing Schedule'!$F$96+('[1]Pricing Schedule'!$F$97*M47),
IF(AND(I47=38000,R47&gt;123.4,R47&lt;=168.2,M47&lt;=10),'[1]Pricing Schedule'!$F$103+('[1]Pricing Schedule'!$F$105*M47),
IF(AND(I47=38000,R47&gt;123.4,R47&lt;=168.2,M47&gt;10),'[1]Pricing Schedule'!$F$111+('[1]Pricing Schedule'!$F$113*M47),
IF(AND(I47=38000,R47&gt;157.4,R47&lt;=336.4,M47&lt;=10),('[1]Pricing Schedule'!$F$103+('[1]Pricing Schedule'!$F$105*M47))*2,
IF(AND(I47=38000,R47&gt;157.4,R47&lt;=336.4,M47&gt;10),('[1]Pricing Schedule'!$F$111+('[1]Pricing Schedule'!$F$113*M47))*2,
IF(AND(I47=38000,R47&gt;314.8,R47&lt;=504.6,M47&lt;=10),('[1]Pricing Schedule'!$F$103+('[1]Pricing Schedule'!$F$105*M47))*3,
IF(AND(I47=38000,R47&gt;314.8,R47&lt;=504.6,M47&gt;10),('[1]Pricing Schedule'!$F$111+('[1]Pricing Schedule'!$F$113*M47))*3,
IF(AND(I47=38000,R47&gt;472.2,R47&lt;=672.8,M47&lt;=10),('[1]Pricing Schedule'!$F$103+('[1]Pricing Schedule'!$F$105*M47))*4,
IF(AND(I47=38000,R47&gt;472.2,R47&lt;=672.8,M47&gt;10),('[1]Pricing Schedule'!$F$111+('[1]Pricing Schedule'!$F$113*M47))*4,
IF(AND(I47=110000,R47&lt;=12.8,M47&gt;2),'[1]Pricing Schedule'!$F$62+('[1]Pricing Schedule'!$F$63*M47),
IF(AND(I47=110000,R47&lt;=12.8,M47&lt;=2),'[1]Pricing Schedule'!$F$96+('[1]Pricing Schedule'!$F$97*M47),
IF(AND(I47=110000,R47&gt;12.8,R47&lt;=22.8,M47&gt;3),'[1]Pricing Schedule'!$F$71+('[1]Pricing Schedule'!$F$72*M47),
IF(AND(I47=110000,R47&gt;12.8,R47&lt;=22.8,M47&lt;=3),'[1]Pricing Schedule'!$F$96+('[1]Pricing Schedule'!$F$97*M47),
IF(AND(I47=110000,R47&gt;22.8,R47&lt;=30.2),'[1]Pricing Schedule'!$F$80+('[1]Pricing Schedule'!$F$81*M47),
IF(AND(I47=110000,R47&gt;30.2,R47&lt;=45.9),'[1]Pricing Schedule'!$F$89+('[1]Pricing Schedule'!$F$90*M47),
IF(AND(I47=110000,R47&gt;45.9,R47&lt;=123.4),'[1]Pricing Schedule'!$F$96+('[1]Pricing Schedule'!$F$97*M47),
IF(AND(I47=110000,R47&gt;123.4,R47&lt;=168.2,M47&lt;=10),'[1]Pricing Schedule'!$F$103+('[1]Pricing Schedule'!$F$105*M47),
IF(AND(I47=110000,R47&gt;123.4,R47&lt;=168.2,M47&gt;10),'[1]Pricing Schedule'!$F$111+('[1]Pricing Schedule'!$F$113*M47),
IF(AND(I47=110000,R47&gt;168.2,R47&lt;=336.4,M47&lt;=10),('[1]Pricing Schedule'!$F$103+('[1]Pricing Schedule'!$F$105*M47))*2,
IF(AND(I47=110000,R47&gt;168.2,R47&lt;=336.4,M47&gt;10),('[1]Pricing Schedule'!$F$111+('[1]Pricing Schedule'!$F$113*M47))*2,
IF(AND(I47=110000,R47&gt;336.4,R47&lt;=504.6,M47&lt;=10),('[1]Pricing Schedule'!$F$103+('[1]Pricing Schedule'!$F$105*M47))*3,
IF(AND(I47=110000,R47&gt;336.4,R47&lt;=504.6,M47&gt;10),('[1]Pricing Schedule'!$F$111+('[1]Pricing Schedule'!$F$113*M47))*3,
IF(AND(I47=110000,R47&gt;504.6,R47&lt;=672.8,M47&lt;=10),('[1]Pricing Schedule'!$F$103+('[1]Pricing Schedule'!$F$105*M47))*4,
IF(AND(I47=110000,R47&gt;504.6,R47&lt;=672.8,M47&gt;10),('[1]Pricing Schedule'!$F$111+('[1]Pricing Schedule'!$F$113*M47))*4,
IF(AND(I47=110000,R47&gt;672.8,R47&lt;=841,M47&lt;=10),('[1]Pricing Schedule'!$F$103+('[1]Pricing Schedule'!$F$105*M47))*5,
IF(AND(I47=110000,R47&gt;672.8,R47&lt;=841,M47&gt;10),('[1]Pricing Schedule'!$F$111+('[1]Pricing Schedule'!$F$113*M47))*5,
IF(AND(I47=110000,R47&gt;672.8,R47&lt;=841,M47&lt;=10),('[1]Pricing Schedule'!$F$103+('[1]Pricing Schedule'!$F$105*M47))*5,
IF(AND(I47=110000,R47&gt;672.8,R47&lt;=841,M47&gt;10),('[1]Pricing Schedule'!$F$111+('[1]Pricing Schedule'!$F$113*M47))*5,
IF(AND(I47=110000,R47&gt;1345.6,R47&lt;=1513.8,M47&lt;=10),('[1]Pricing Schedule'!$F$103+('[1]Pricing Schedule'!$F$105*M47))*9,
IF(AND(I47=110000,R47&gt;1345.6,R47&lt;=1513.8,M47&gt;10),('[1]Pricing Schedule'!$F$111+('[1]Pricing Schedule'!$F$113*M47))*9,
9999999999)))))))))))))))))))))))))))))))))))))))</f>
        <v>769410</v>
      </c>
      <c r="T47" s="21">
        <f>IF(AND(I47=38000,R47&lt;=4.5,M47&gt;8),'[1]Pricing Schedule'!$J$9,
IF(AND(I47=38000,R47&lt;=4.5,M47&lt;=8),'[1]Pricing Schedule'!$J$36,
IF(AND(I47=38000,R47&gt;4.5,R47&lt;=9,M47&gt;8),'[1]Pricing Schedule'!$J$18,
IF(AND(I47=38000,R47&gt;4.5,R47&lt;=9,M47&lt;=8),'[1]Pricing Schedule'!$J$36,
IF(AND(I47=38000,R47&gt;9,R47&lt;=12.8,M47&gt;8),'[1]Pricing Schedule'!$J$27,
IF(AND(I47=38000,R47&gt;9,R47&lt;=12.8,M47&lt;=8),'[1]Pricing Schedule'!$J$36,
IF(AND(I47=38000,R47&gt;12.8,R47&lt;=22.8),'[1]Pricing Schedule'!$J$36,
IF(AND(I47=38000,R47&gt;22.8,R47&lt;=30.2),'[1]Pricing Schedule'!$J$45,
IF(AND(I47=38000,R47&gt;30.2,R47&lt;=45.9),'[1]Pricing Schedule'!$J$54,
IF(AND(I47=38000,R47&gt;45.9,R47&lt;=123.4),'[1]Pricing Schedule'!$J$97,
IF(AND(I47=38000,R47&gt;123.4,R47&lt;=168.2,M47&lt;=10),'[1]Pricing Schedule'!$J$105,
IF(AND(I47=38000,R47&gt;123.4,R47&lt;=168.2,M47&gt;10),'[1]Pricing Schedule'!$J$113,
IF(AND(I47=38000,R47&gt;168.2,R47&lt;=336.4,M47&lt;=10),('[1]Pricing Schedule'!$J$105),
IF(AND(I47=38000,R47&gt;168.2,R47&lt;=336.4,M47&gt;10),('[1]Pricing Schedule'!$J$113),
IF(AND(I47=38000,R47&gt;336.4,R47&lt;=504.6,M47&lt;=10),('[1]Pricing Schedule'!$J$105),
IF(AND(I47=38000,R47&gt;336.4,R47&lt;=504.6,M47&gt;10),('[1]Pricing Schedule'!$J$113),
IF(AND(I47=38000,R47&gt;504.6,R47&lt;=672.8,M47&lt;=10),('[1]Pricing Schedule'!$J$105),
IF(AND(I47=38000,R47&gt;504.6,R47&lt;=672.8,M47&gt;10),('[1]Pricing Schedule'!$J$113),
IF(AND(I47=110000,R47&lt;=12.8,M47&gt;2),'[1]Pricing Schedule'!$J$63,
IF(AND(I47=110000,R47&lt;=12.8,M47&lt;=2),'[1]Pricing Schedule'!$J$97,
IF(AND(I47=110000,R47&gt;12.8,R47&lt;=22.8,M47&gt;3),'[1]Pricing Schedule'!$J$72,
IF(AND(I47=110000,R47&gt;12.8,R47&lt;=22.8,M47&lt;=3),'[1]Pricing Schedule'!$J$97,
IF(AND(I47=110000,R47&gt;22.8,R47&lt;=30.2),'[1]Pricing Schedule'!$J$81,
IF(AND(I47=110000,R47&gt;30.2,R47&lt;=45.9),'[1]Pricing Schedule'!$J$90,
IF(AND(I47=110000,R47&gt;45.9,R47&lt;=123.4),'[1]Pricing Schedule'!$J$97,
IF(AND(I47=110000,R47&gt;123.4,R47&lt;=168.2,M47&lt;=10),'[1]Pricing Schedule'!$J$105,
IF(AND(I47=110000,R47&gt;123.4,R47&lt;=168.2,M47&gt;10),'[1]Pricing Schedule'!$J$113,
IF(AND(I47=110000,R47&gt;168.2,R47&lt;=336.2,M47&lt;=10),('[1]Pricing Schedule'!$J$105),
IF(AND(I47=110000,R47&gt;168.2,R47&lt;=336.2,M47&gt;10),('[1]Pricing Schedule'!$J$113),
IF(AND(I47=110000,R47&gt;336.4,R47&lt;=504.6,M47&lt;=10),('[1]Pricing Schedule'!$J$105),
IF(AND(I47=110000,R47&gt;336.4,R47&lt;=504.6,M47&gt;10),('[1]Pricing Schedule'!$J$113),
IF(AND(I47=110000,R47&gt;504.6,R47&lt;=672.8,M47&lt;=10),('[1]Pricing Schedule'!$J$105),
IF(AND(I47=110000,R47&gt;504.6,R47&lt;=672.8,M47&gt;10),('[1]Pricing Schedule'!$J$113),
IF(AND(I47=110000,R47&gt;672.8,R47&lt;=841,M47&lt;=10),('[1]Pricing Schedule'!$J$105),
IF(AND(I47=110000,R47&gt;672.8,R47&lt;=841,M47&gt;10),('[1]Pricing Schedule'!$J$113),
IF(AND(I47=110000,R47&gt;1682,R47&lt;=1850.2,M47&lt;=10),('[1]Pricing Schedule'!$J$105),
IF(AND(I47=110000,R47&gt;1682,R47&lt;=1850.2,M47&gt;10),('[1]Pricing Schedule'!$J$113),
IF(AND(I47=110000,R47&gt;2018.4,R47&lt;=2186.6,M47&lt;=10),('[1]Pricing Schedule'!$J$105),
IF(AND(I47=110000,R47&gt;2018.4,R47&lt;=2186.6,M47&gt;10),('[1]Pricing Schedule'!$J$113),999999999)))))))))))))))))))))))))))))))))))))))</f>
        <v>4</v>
      </c>
      <c r="U47" s="40">
        <f t="shared" si="4"/>
        <v>223017.39130434781</v>
      </c>
      <c r="V47" s="41">
        <f t="shared" si="5"/>
        <v>4.4839552384294459</v>
      </c>
      <c r="Y47" s="23">
        <v>253</v>
      </c>
      <c r="Z47" s="23">
        <v>637</v>
      </c>
      <c r="AR47" s="35"/>
    </row>
    <row r="48" spans="1:44">
      <c r="A48" s="23">
        <v>47</v>
      </c>
      <c r="B48" s="23">
        <v>47</v>
      </c>
      <c r="C48" s="23" t="s">
        <v>222</v>
      </c>
      <c r="D48" s="23" t="s">
        <v>110</v>
      </c>
      <c r="E48" s="23" t="s">
        <v>110</v>
      </c>
      <c r="F48" s="23" t="s">
        <v>156</v>
      </c>
      <c r="G48" s="23" t="s">
        <v>157</v>
      </c>
      <c r="H48" s="23" t="s">
        <v>113</v>
      </c>
      <c r="I48" s="13">
        <v>38000</v>
      </c>
      <c r="J48" s="13">
        <v>38000</v>
      </c>
      <c r="K48" s="13">
        <v>20000</v>
      </c>
      <c r="L48" s="24">
        <v>10.077</v>
      </c>
      <c r="M48" s="37">
        <f t="shared" si="0"/>
        <v>11</v>
      </c>
      <c r="N48" s="24">
        <v>0.34899999999999998</v>
      </c>
      <c r="O48" s="13">
        <v>1</v>
      </c>
      <c r="P48" s="36">
        <f t="shared" si="1"/>
        <v>0.34899999999999998</v>
      </c>
      <c r="Q48" s="38">
        <f t="shared" si="2"/>
        <v>3.45</v>
      </c>
      <c r="R48" s="37">
        <f t="shared" si="3"/>
        <v>3.45</v>
      </c>
      <c r="S48" s="39">
        <f>IF(AND(I48=38000,R48&lt;=4.5,M48&gt;8),'[1]Pricing Schedule'!$F$8+('[1]Pricing Schedule'!$F$9*M48),
IF(AND(I48=38000,R48&lt;=4.5,M48&lt;=8),'[1]Pricing Schedule'!$F$34+('[1]Pricing Schedule'!$F$36*M48),
IF(AND(I48=38000,R48&gt;4.5,R48&lt;=9,M48&gt;8),'[1]Pricing Schedule'!$F$17+('[1]Pricing Schedule'!$F$18*M48),
IF(AND(I48=38000,R48&gt;4.5,R48&lt;=9,M48&lt;=8),'[1]Pricing Schedule'!$F$34+('[1]Pricing Schedule'!$F$36*M48),
IF(AND(I48=38000,R48&gt;9,R48&lt;=12.8,M48&gt;8),'[1]Pricing Schedule'!$F$26+('[1]Pricing Schedule'!$F$27*M48),
IF(AND(I48=38000,R48&gt;9,R48&lt;=12.8,M48&lt;=8),'[1]Pricing Schedule'!$F$34+('[1]Pricing Schedule'!$F$36*M48),
IF(AND(I48=38000,R48&gt;12.8,R48&lt;=22.8),'[1]Pricing Schedule'!$F$34+('[1]Pricing Schedule'!$F$36*M48),
IF(AND(I48=38000,R48&gt;22.8,R48&lt;=30.2),'[1]Pricing Schedule'!$F$43+('[1]Pricing Schedule'!$F$45*M48),
IF(AND(I48=38000,R48&gt;30.2,R48&lt;=45.9),'[1]Pricing Schedule'!$F$52+('[1]Pricing Schedule'!$F$54*M48),
IF(AND(I48=38000,R48&gt;45.9,R48&lt;=123.4),'[1]Pricing Schedule'!$F$96+('[1]Pricing Schedule'!$F$97*M48),
IF(AND(I48=38000,R48&gt;123.4,R48&lt;=168.2,M48&lt;=10),'[1]Pricing Schedule'!$F$103+('[1]Pricing Schedule'!$F$105*M48),
IF(AND(I48=38000,R48&gt;123.4,R48&lt;=168.2,M48&gt;10),'[1]Pricing Schedule'!$F$111+('[1]Pricing Schedule'!$F$113*M48),
IF(AND(I48=38000,R48&gt;157.4,R48&lt;=336.4,M48&lt;=10),('[1]Pricing Schedule'!$F$103+('[1]Pricing Schedule'!$F$105*M48))*2,
IF(AND(I48=38000,R48&gt;157.4,R48&lt;=336.4,M48&gt;10),('[1]Pricing Schedule'!$F$111+('[1]Pricing Schedule'!$F$113*M48))*2,
IF(AND(I48=38000,R48&gt;314.8,R48&lt;=504.6,M48&lt;=10),('[1]Pricing Schedule'!$F$103+('[1]Pricing Schedule'!$F$105*M48))*3,
IF(AND(I48=38000,R48&gt;314.8,R48&lt;=504.6,M48&gt;10),('[1]Pricing Schedule'!$F$111+('[1]Pricing Schedule'!$F$113*M48))*3,
IF(AND(I48=38000,R48&gt;472.2,R48&lt;=672.8,M48&lt;=10),('[1]Pricing Schedule'!$F$103+('[1]Pricing Schedule'!$F$105*M48))*4,
IF(AND(I48=38000,R48&gt;472.2,R48&lt;=672.8,M48&gt;10),('[1]Pricing Schedule'!$F$111+('[1]Pricing Schedule'!$F$113*M48))*4,
IF(AND(I48=110000,R48&lt;=12.8,M48&gt;2),'[1]Pricing Schedule'!$F$62+('[1]Pricing Schedule'!$F$63*M48),
IF(AND(I48=110000,R48&lt;=12.8,M48&lt;=2),'[1]Pricing Schedule'!$F$96+('[1]Pricing Schedule'!$F$97*M48),
IF(AND(I48=110000,R48&gt;12.8,R48&lt;=22.8,M48&gt;3),'[1]Pricing Schedule'!$F$71+('[1]Pricing Schedule'!$F$72*M48),
IF(AND(I48=110000,R48&gt;12.8,R48&lt;=22.8,M48&lt;=3),'[1]Pricing Schedule'!$F$96+('[1]Pricing Schedule'!$F$97*M48),
IF(AND(I48=110000,R48&gt;22.8,R48&lt;=30.2),'[1]Pricing Schedule'!$F$80+('[1]Pricing Schedule'!$F$81*M48),
IF(AND(I48=110000,R48&gt;30.2,R48&lt;=45.9),'[1]Pricing Schedule'!$F$89+('[1]Pricing Schedule'!$F$90*M48),
IF(AND(I48=110000,R48&gt;45.9,R48&lt;=123.4),'[1]Pricing Schedule'!$F$96+('[1]Pricing Schedule'!$F$97*M48),
IF(AND(I48=110000,R48&gt;123.4,R48&lt;=168.2,M48&lt;=10),'[1]Pricing Schedule'!$F$103+('[1]Pricing Schedule'!$F$105*M48),
IF(AND(I48=110000,R48&gt;123.4,R48&lt;=168.2,M48&gt;10),'[1]Pricing Schedule'!$F$111+('[1]Pricing Schedule'!$F$113*M48),
IF(AND(I48=110000,R48&gt;168.2,R48&lt;=336.4,M48&lt;=10),('[1]Pricing Schedule'!$F$103+('[1]Pricing Schedule'!$F$105*M48))*2,
IF(AND(I48=110000,R48&gt;168.2,R48&lt;=336.4,M48&gt;10),('[1]Pricing Schedule'!$F$111+('[1]Pricing Schedule'!$F$113*M48))*2,
IF(AND(I48=110000,R48&gt;336.4,R48&lt;=504.6,M48&lt;=10),('[1]Pricing Schedule'!$F$103+('[1]Pricing Schedule'!$F$105*M48))*3,
IF(AND(I48=110000,R48&gt;336.4,R48&lt;=504.6,M48&gt;10),('[1]Pricing Schedule'!$F$111+('[1]Pricing Schedule'!$F$113*M48))*3,
IF(AND(I48=110000,R48&gt;504.6,R48&lt;=672.8,M48&lt;=10),('[1]Pricing Schedule'!$F$103+('[1]Pricing Schedule'!$F$105*M48))*4,
IF(AND(I48=110000,R48&gt;504.6,R48&lt;=672.8,M48&gt;10),('[1]Pricing Schedule'!$F$111+('[1]Pricing Schedule'!$F$113*M48))*4,
IF(AND(I48=110000,R48&gt;672.8,R48&lt;=841,M48&lt;=10),('[1]Pricing Schedule'!$F$103+('[1]Pricing Schedule'!$F$105*M48))*5,
IF(AND(I48=110000,R48&gt;672.8,R48&lt;=841,M48&gt;10),('[1]Pricing Schedule'!$F$111+('[1]Pricing Schedule'!$F$113*M48))*5,
IF(AND(I48=110000,R48&gt;672.8,R48&lt;=841,M48&lt;=10),('[1]Pricing Schedule'!$F$103+('[1]Pricing Schedule'!$F$105*M48))*5,
IF(AND(I48=110000,R48&gt;672.8,R48&lt;=841,M48&gt;10),('[1]Pricing Schedule'!$F$111+('[1]Pricing Schedule'!$F$113*M48))*5,
IF(AND(I48=110000,R48&gt;1345.6,R48&lt;=1513.8,M48&lt;=10),('[1]Pricing Schedule'!$F$103+('[1]Pricing Schedule'!$F$105*M48))*9,
IF(AND(I48=110000,R48&gt;1345.6,R48&lt;=1513.8,M48&gt;10),('[1]Pricing Schedule'!$F$111+('[1]Pricing Schedule'!$F$113*M48))*9,
9999999999)))))))))))))))))))))))))))))))))))))))</f>
        <v>1439840</v>
      </c>
      <c r="T48" s="21">
        <f>IF(AND(I48=38000,R48&lt;=4.5,M48&gt;8),'[1]Pricing Schedule'!$J$9,
IF(AND(I48=38000,R48&lt;=4.5,M48&lt;=8),'[1]Pricing Schedule'!$J$36,
IF(AND(I48=38000,R48&gt;4.5,R48&lt;=9,M48&gt;8),'[1]Pricing Schedule'!$J$18,
IF(AND(I48=38000,R48&gt;4.5,R48&lt;=9,M48&lt;=8),'[1]Pricing Schedule'!$J$36,
IF(AND(I48=38000,R48&gt;9,R48&lt;=12.8,M48&gt;8),'[1]Pricing Schedule'!$J$27,
IF(AND(I48=38000,R48&gt;9,R48&lt;=12.8,M48&lt;=8),'[1]Pricing Schedule'!$J$36,
IF(AND(I48=38000,R48&gt;12.8,R48&lt;=22.8),'[1]Pricing Schedule'!$J$36,
IF(AND(I48=38000,R48&gt;22.8,R48&lt;=30.2),'[1]Pricing Schedule'!$J$45,
IF(AND(I48=38000,R48&gt;30.2,R48&lt;=45.9),'[1]Pricing Schedule'!$J$54,
IF(AND(I48=38000,R48&gt;45.9,R48&lt;=123.4),'[1]Pricing Schedule'!$J$97,
IF(AND(I48=38000,R48&gt;123.4,R48&lt;=168.2,M48&lt;=10),'[1]Pricing Schedule'!$J$105,
IF(AND(I48=38000,R48&gt;123.4,R48&lt;=168.2,M48&gt;10),'[1]Pricing Schedule'!$J$113,
IF(AND(I48=38000,R48&gt;168.2,R48&lt;=336.4,M48&lt;=10),('[1]Pricing Schedule'!$J$105),
IF(AND(I48=38000,R48&gt;168.2,R48&lt;=336.4,M48&gt;10),('[1]Pricing Schedule'!$J$113),
IF(AND(I48=38000,R48&gt;336.4,R48&lt;=504.6,M48&lt;=10),('[1]Pricing Schedule'!$J$105),
IF(AND(I48=38000,R48&gt;336.4,R48&lt;=504.6,M48&gt;10),('[1]Pricing Schedule'!$J$113),
IF(AND(I48=38000,R48&gt;504.6,R48&lt;=672.8,M48&lt;=10),('[1]Pricing Schedule'!$J$105),
IF(AND(I48=38000,R48&gt;504.6,R48&lt;=672.8,M48&gt;10),('[1]Pricing Schedule'!$J$113),
IF(AND(I48=110000,R48&lt;=12.8,M48&gt;2),'[1]Pricing Schedule'!$J$63,
IF(AND(I48=110000,R48&lt;=12.8,M48&lt;=2),'[1]Pricing Schedule'!$J$97,
IF(AND(I48=110000,R48&gt;12.8,R48&lt;=22.8,M48&gt;3),'[1]Pricing Schedule'!$J$72,
IF(AND(I48=110000,R48&gt;12.8,R48&lt;=22.8,M48&lt;=3),'[1]Pricing Schedule'!$J$97,
IF(AND(I48=110000,R48&gt;22.8,R48&lt;=30.2),'[1]Pricing Schedule'!$J$81,
IF(AND(I48=110000,R48&gt;30.2,R48&lt;=45.9),'[1]Pricing Schedule'!$J$90,
IF(AND(I48=110000,R48&gt;45.9,R48&lt;=123.4),'[1]Pricing Schedule'!$J$97,
IF(AND(I48=110000,R48&gt;123.4,R48&lt;=168.2,M48&lt;=10),'[1]Pricing Schedule'!$J$105,
IF(AND(I48=110000,R48&gt;123.4,R48&lt;=168.2,M48&gt;10),'[1]Pricing Schedule'!$J$113,
IF(AND(I48=110000,R48&gt;168.2,R48&lt;=336.2,M48&lt;=10),('[1]Pricing Schedule'!$J$105),
IF(AND(I48=110000,R48&gt;168.2,R48&lt;=336.2,M48&gt;10),('[1]Pricing Schedule'!$J$113),
IF(AND(I48=110000,R48&gt;336.4,R48&lt;=504.6,M48&lt;=10),('[1]Pricing Schedule'!$J$105),
IF(AND(I48=110000,R48&gt;336.4,R48&lt;=504.6,M48&gt;10),('[1]Pricing Schedule'!$J$113),
IF(AND(I48=110000,R48&gt;504.6,R48&lt;=672.8,M48&lt;=10),('[1]Pricing Schedule'!$J$105),
IF(AND(I48=110000,R48&gt;504.6,R48&lt;=672.8,M48&gt;10),('[1]Pricing Schedule'!$J$113),
IF(AND(I48=110000,R48&gt;672.8,R48&lt;=841,M48&lt;=10),('[1]Pricing Schedule'!$J$105),
IF(AND(I48=110000,R48&gt;672.8,R48&lt;=841,M48&gt;10),('[1]Pricing Schedule'!$J$113),
IF(AND(I48=110000,R48&gt;1682,R48&lt;=1850.2,M48&lt;=10),('[1]Pricing Schedule'!$J$105),
IF(AND(I48=110000,R48&gt;1682,R48&lt;=1850.2,M48&gt;10),('[1]Pricing Schedule'!$J$113),
IF(AND(I48=110000,R48&gt;2018.4,R48&lt;=2186.6,M48&lt;=10),('[1]Pricing Schedule'!$J$105),
IF(AND(I48=110000,R48&gt;2018.4,R48&lt;=2186.6,M48&gt;10),('[1]Pricing Schedule'!$J$113),999999999)))))))))))))))))))))))))))))))))))))))</f>
        <v>1</v>
      </c>
      <c r="U48" s="40">
        <f t="shared" si="4"/>
        <v>417344.92753623187</v>
      </c>
      <c r="V48" s="41">
        <f t="shared" si="5"/>
        <v>2.396099566618513</v>
      </c>
      <c r="Y48" s="23">
        <v>317</v>
      </c>
      <c r="Z48" s="23">
        <v>635</v>
      </c>
      <c r="AR48" s="35"/>
    </row>
    <row r="49" spans="1:44">
      <c r="A49" s="23">
        <v>48</v>
      </c>
      <c r="B49" s="23">
        <v>48</v>
      </c>
      <c r="C49" s="23" t="s">
        <v>223</v>
      </c>
      <c r="D49" s="23" t="s">
        <v>110</v>
      </c>
      <c r="E49" s="23" t="s">
        <v>110</v>
      </c>
      <c r="F49" s="23" t="s">
        <v>224</v>
      </c>
      <c r="G49" s="23" t="s">
        <v>225</v>
      </c>
      <c r="H49" s="23" t="s">
        <v>113</v>
      </c>
      <c r="I49" s="13">
        <v>38000</v>
      </c>
      <c r="J49" s="13">
        <v>38000</v>
      </c>
      <c r="K49" s="13">
        <v>20000</v>
      </c>
      <c r="L49" s="24">
        <v>7.851</v>
      </c>
      <c r="M49" s="37">
        <f t="shared" si="0"/>
        <v>8</v>
      </c>
      <c r="N49" s="24">
        <v>0.59099999999999997</v>
      </c>
      <c r="O49" s="13">
        <v>1</v>
      </c>
      <c r="P49" s="36">
        <f t="shared" si="1"/>
        <v>0.59099999999999997</v>
      </c>
      <c r="Q49" s="38">
        <f t="shared" si="2"/>
        <v>3.45</v>
      </c>
      <c r="R49" s="37">
        <f t="shared" si="3"/>
        <v>3.45</v>
      </c>
      <c r="S49" s="39">
        <f>IF(AND(I49=38000,R49&lt;=4.5,M49&gt;8),'[1]Pricing Schedule'!$F$8+('[1]Pricing Schedule'!$F$9*M49),
IF(AND(I49=38000,R49&lt;=4.5,M49&lt;=8),'[1]Pricing Schedule'!$F$34+('[1]Pricing Schedule'!$F$36*M49),
IF(AND(I49=38000,R49&gt;4.5,R49&lt;=9,M49&gt;8),'[1]Pricing Schedule'!$F$17+('[1]Pricing Schedule'!$F$18*M49),
IF(AND(I49=38000,R49&gt;4.5,R49&lt;=9,M49&lt;=8),'[1]Pricing Schedule'!$F$34+('[1]Pricing Schedule'!$F$36*M49),
IF(AND(I49=38000,R49&gt;9,R49&lt;=12.8,M49&gt;8),'[1]Pricing Schedule'!$F$26+('[1]Pricing Schedule'!$F$27*M49),
IF(AND(I49=38000,R49&gt;9,R49&lt;=12.8,M49&lt;=8),'[1]Pricing Schedule'!$F$34+('[1]Pricing Schedule'!$F$36*M49),
IF(AND(I49=38000,R49&gt;12.8,R49&lt;=22.8),'[1]Pricing Schedule'!$F$34+('[1]Pricing Schedule'!$F$36*M49),
IF(AND(I49=38000,R49&gt;22.8,R49&lt;=30.2),'[1]Pricing Schedule'!$F$43+('[1]Pricing Schedule'!$F$45*M49),
IF(AND(I49=38000,R49&gt;30.2,R49&lt;=45.9),'[1]Pricing Schedule'!$F$52+('[1]Pricing Schedule'!$F$54*M49),
IF(AND(I49=38000,R49&gt;45.9,R49&lt;=123.4),'[1]Pricing Schedule'!$F$96+('[1]Pricing Schedule'!$F$97*M49),
IF(AND(I49=38000,R49&gt;123.4,R49&lt;=168.2,M49&lt;=10),'[1]Pricing Schedule'!$F$103+('[1]Pricing Schedule'!$F$105*M49),
IF(AND(I49=38000,R49&gt;123.4,R49&lt;=168.2,M49&gt;10),'[1]Pricing Schedule'!$F$111+('[1]Pricing Schedule'!$F$113*M49),
IF(AND(I49=38000,R49&gt;157.4,R49&lt;=336.4,M49&lt;=10),('[1]Pricing Schedule'!$F$103+('[1]Pricing Schedule'!$F$105*M49))*2,
IF(AND(I49=38000,R49&gt;157.4,R49&lt;=336.4,M49&gt;10),('[1]Pricing Schedule'!$F$111+('[1]Pricing Schedule'!$F$113*M49))*2,
IF(AND(I49=38000,R49&gt;314.8,R49&lt;=504.6,M49&lt;=10),('[1]Pricing Schedule'!$F$103+('[1]Pricing Schedule'!$F$105*M49))*3,
IF(AND(I49=38000,R49&gt;314.8,R49&lt;=504.6,M49&gt;10),('[1]Pricing Schedule'!$F$111+('[1]Pricing Schedule'!$F$113*M49))*3,
IF(AND(I49=38000,R49&gt;472.2,R49&lt;=672.8,M49&lt;=10),('[1]Pricing Schedule'!$F$103+('[1]Pricing Schedule'!$F$105*M49))*4,
IF(AND(I49=38000,R49&gt;472.2,R49&lt;=672.8,M49&gt;10),('[1]Pricing Schedule'!$F$111+('[1]Pricing Schedule'!$F$113*M49))*4,
IF(AND(I49=110000,R49&lt;=12.8,M49&gt;2),'[1]Pricing Schedule'!$F$62+('[1]Pricing Schedule'!$F$63*M49),
IF(AND(I49=110000,R49&lt;=12.8,M49&lt;=2),'[1]Pricing Schedule'!$F$96+('[1]Pricing Schedule'!$F$97*M49),
IF(AND(I49=110000,R49&gt;12.8,R49&lt;=22.8,M49&gt;3),'[1]Pricing Schedule'!$F$71+('[1]Pricing Schedule'!$F$72*M49),
IF(AND(I49=110000,R49&gt;12.8,R49&lt;=22.8,M49&lt;=3),'[1]Pricing Schedule'!$F$96+('[1]Pricing Schedule'!$F$97*M49),
IF(AND(I49=110000,R49&gt;22.8,R49&lt;=30.2),'[1]Pricing Schedule'!$F$80+('[1]Pricing Schedule'!$F$81*M49),
IF(AND(I49=110000,R49&gt;30.2,R49&lt;=45.9),'[1]Pricing Schedule'!$F$89+('[1]Pricing Schedule'!$F$90*M49),
IF(AND(I49=110000,R49&gt;45.9,R49&lt;=123.4),'[1]Pricing Schedule'!$F$96+('[1]Pricing Schedule'!$F$97*M49),
IF(AND(I49=110000,R49&gt;123.4,R49&lt;=168.2,M49&lt;=10),'[1]Pricing Schedule'!$F$103+('[1]Pricing Schedule'!$F$105*M49),
IF(AND(I49=110000,R49&gt;123.4,R49&lt;=168.2,M49&gt;10),'[1]Pricing Schedule'!$F$111+('[1]Pricing Schedule'!$F$113*M49),
IF(AND(I49=110000,R49&gt;168.2,R49&lt;=336.4,M49&lt;=10),('[1]Pricing Schedule'!$F$103+('[1]Pricing Schedule'!$F$105*M49))*2,
IF(AND(I49=110000,R49&gt;168.2,R49&lt;=336.4,M49&gt;10),('[1]Pricing Schedule'!$F$111+('[1]Pricing Schedule'!$F$113*M49))*2,
IF(AND(I49=110000,R49&gt;336.4,R49&lt;=504.6,M49&lt;=10),('[1]Pricing Schedule'!$F$103+('[1]Pricing Schedule'!$F$105*M49))*3,
IF(AND(I49=110000,R49&gt;336.4,R49&lt;=504.6,M49&gt;10),('[1]Pricing Schedule'!$F$111+('[1]Pricing Schedule'!$F$113*M49))*3,
IF(AND(I49=110000,R49&gt;504.6,R49&lt;=672.8,M49&lt;=10),('[1]Pricing Schedule'!$F$103+('[1]Pricing Schedule'!$F$105*M49))*4,
IF(AND(I49=110000,R49&gt;504.6,R49&lt;=672.8,M49&gt;10),('[1]Pricing Schedule'!$F$111+('[1]Pricing Schedule'!$F$113*M49))*4,
IF(AND(I49=110000,R49&gt;672.8,R49&lt;=841,M49&lt;=10),('[1]Pricing Schedule'!$F$103+('[1]Pricing Schedule'!$F$105*M49))*5,
IF(AND(I49=110000,R49&gt;672.8,R49&lt;=841,M49&gt;10),('[1]Pricing Schedule'!$F$111+('[1]Pricing Schedule'!$F$113*M49))*5,
IF(AND(I49=110000,R49&gt;672.8,R49&lt;=841,M49&lt;=10),('[1]Pricing Schedule'!$F$103+('[1]Pricing Schedule'!$F$105*M49))*5,
IF(AND(I49=110000,R49&gt;672.8,R49&lt;=841,M49&gt;10),('[1]Pricing Schedule'!$F$111+('[1]Pricing Schedule'!$F$113*M49))*5,
IF(AND(I49=110000,R49&gt;1345.6,R49&lt;=1513.8,M49&lt;=10),('[1]Pricing Schedule'!$F$103+('[1]Pricing Schedule'!$F$105*M49))*9,
IF(AND(I49=110000,R49&gt;1345.6,R49&lt;=1513.8,M49&gt;10),('[1]Pricing Schedule'!$F$111+('[1]Pricing Schedule'!$F$113*M49))*9,
9999999999)))))))))))))))))))))))))))))))))))))))</f>
        <v>909950</v>
      </c>
      <c r="T49" s="21">
        <f>IF(AND(I49=38000,R49&lt;=4.5,M49&gt;8),'[1]Pricing Schedule'!$J$9,
IF(AND(I49=38000,R49&lt;=4.5,M49&lt;=8),'[1]Pricing Schedule'!$J$36,
IF(AND(I49=38000,R49&gt;4.5,R49&lt;=9,M49&gt;8),'[1]Pricing Schedule'!$J$18,
IF(AND(I49=38000,R49&gt;4.5,R49&lt;=9,M49&lt;=8),'[1]Pricing Schedule'!$J$36,
IF(AND(I49=38000,R49&gt;9,R49&lt;=12.8,M49&gt;8),'[1]Pricing Schedule'!$J$27,
IF(AND(I49=38000,R49&gt;9,R49&lt;=12.8,M49&lt;=8),'[1]Pricing Schedule'!$J$36,
IF(AND(I49=38000,R49&gt;12.8,R49&lt;=22.8),'[1]Pricing Schedule'!$J$36,
IF(AND(I49=38000,R49&gt;22.8,R49&lt;=30.2),'[1]Pricing Schedule'!$J$45,
IF(AND(I49=38000,R49&gt;30.2,R49&lt;=45.9),'[1]Pricing Schedule'!$J$54,
IF(AND(I49=38000,R49&gt;45.9,R49&lt;=123.4),'[1]Pricing Schedule'!$J$97,
IF(AND(I49=38000,R49&gt;123.4,R49&lt;=168.2,M49&lt;=10),'[1]Pricing Schedule'!$J$105,
IF(AND(I49=38000,R49&gt;123.4,R49&lt;=168.2,M49&gt;10),'[1]Pricing Schedule'!$J$113,
IF(AND(I49=38000,R49&gt;168.2,R49&lt;=336.4,M49&lt;=10),('[1]Pricing Schedule'!$J$105),
IF(AND(I49=38000,R49&gt;168.2,R49&lt;=336.4,M49&gt;10),('[1]Pricing Schedule'!$J$113),
IF(AND(I49=38000,R49&gt;336.4,R49&lt;=504.6,M49&lt;=10),('[1]Pricing Schedule'!$J$105),
IF(AND(I49=38000,R49&gt;336.4,R49&lt;=504.6,M49&gt;10),('[1]Pricing Schedule'!$J$113),
IF(AND(I49=38000,R49&gt;504.6,R49&lt;=672.8,M49&lt;=10),('[1]Pricing Schedule'!$J$105),
IF(AND(I49=38000,R49&gt;504.6,R49&lt;=672.8,M49&gt;10),('[1]Pricing Schedule'!$J$113),
IF(AND(I49=110000,R49&lt;=12.8,M49&gt;2),'[1]Pricing Schedule'!$J$63,
IF(AND(I49=110000,R49&lt;=12.8,M49&lt;=2),'[1]Pricing Schedule'!$J$97,
IF(AND(I49=110000,R49&gt;12.8,R49&lt;=22.8,M49&gt;3),'[1]Pricing Schedule'!$J$72,
IF(AND(I49=110000,R49&gt;12.8,R49&lt;=22.8,M49&lt;=3),'[1]Pricing Schedule'!$J$97,
IF(AND(I49=110000,R49&gt;22.8,R49&lt;=30.2),'[1]Pricing Schedule'!$J$81,
IF(AND(I49=110000,R49&gt;30.2,R49&lt;=45.9),'[1]Pricing Schedule'!$J$90,
IF(AND(I49=110000,R49&gt;45.9,R49&lt;=123.4),'[1]Pricing Schedule'!$J$97,
IF(AND(I49=110000,R49&gt;123.4,R49&lt;=168.2,M49&lt;=10),'[1]Pricing Schedule'!$J$105,
IF(AND(I49=110000,R49&gt;123.4,R49&lt;=168.2,M49&gt;10),'[1]Pricing Schedule'!$J$113,
IF(AND(I49=110000,R49&gt;168.2,R49&lt;=336.2,M49&lt;=10),('[1]Pricing Schedule'!$J$105),
IF(AND(I49=110000,R49&gt;168.2,R49&lt;=336.2,M49&gt;10),('[1]Pricing Schedule'!$J$113),
IF(AND(I49=110000,R49&gt;336.4,R49&lt;=504.6,M49&lt;=10),('[1]Pricing Schedule'!$J$105),
IF(AND(I49=110000,R49&gt;336.4,R49&lt;=504.6,M49&gt;10),('[1]Pricing Schedule'!$J$113),
IF(AND(I49=110000,R49&gt;504.6,R49&lt;=672.8,M49&lt;=10),('[1]Pricing Schedule'!$J$105),
IF(AND(I49=110000,R49&gt;504.6,R49&lt;=672.8,M49&gt;10),('[1]Pricing Schedule'!$J$113),
IF(AND(I49=110000,R49&gt;672.8,R49&lt;=841,M49&lt;=10),('[1]Pricing Schedule'!$J$105),
IF(AND(I49=110000,R49&gt;672.8,R49&lt;=841,M49&gt;10),('[1]Pricing Schedule'!$J$113),
IF(AND(I49=110000,R49&gt;1682,R49&lt;=1850.2,M49&lt;=10),('[1]Pricing Schedule'!$J$105),
IF(AND(I49=110000,R49&gt;1682,R49&lt;=1850.2,M49&gt;10),('[1]Pricing Schedule'!$J$113),
IF(AND(I49=110000,R49&gt;2018.4,R49&lt;=2186.6,M49&lt;=10),('[1]Pricing Schedule'!$J$105),
IF(AND(I49=110000,R49&gt;2018.4,R49&lt;=2186.6,M49&gt;10),('[1]Pricing Schedule'!$J$113),999999999)))))))))))))))))))))))))))))))))))))))</f>
        <v>4</v>
      </c>
      <c r="U49" s="40">
        <f t="shared" si="4"/>
        <v>263753.62318840576</v>
      </c>
      <c r="V49" s="41">
        <f t="shared" si="5"/>
        <v>3.7914171108302654</v>
      </c>
      <c r="Y49" s="23">
        <v>98</v>
      </c>
      <c r="Z49" s="23">
        <v>634</v>
      </c>
      <c r="AR49" s="35"/>
    </row>
    <row r="50" spans="1:44">
      <c r="A50" s="23">
        <v>49</v>
      </c>
      <c r="B50" s="23">
        <v>49</v>
      </c>
      <c r="C50" s="23" t="s">
        <v>226</v>
      </c>
      <c r="D50" s="23" t="s">
        <v>110</v>
      </c>
      <c r="E50" s="23" t="s">
        <v>110</v>
      </c>
      <c r="F50" s="23" t="s">
        <v>227</v>
      </c>
      <c r="G50" s="23" t="s">
        <v>228</v>
      </c>
      <c r="H50" s="23" t="s">
        <v>113</v>
      </c>
      <c r="I50" s="13">
        <v>38000</v>
      </c>
      <c r="J50" s="13">
        <v>38000</v>
      </c>
      <c r="K50" s="13">
        <v>10000</v>
      </c>
      <c r="L50" s="24">
        <v>4.7709999999999999</v>
      </c>
      <c r="M50" s="37">
        <f t="shared" si="0"/>
        <v>5</v>
      </c>
      <c r="N50" s="24">
        <v>0.38100000000000001</v>
      </c>
      <c r="O50" s="13">
        <v>1</v>
      </c>
      <c r="P50" s="36">
        <f t="shared" si="1"/>
        <v>0.38100000000000001</v>
      </c>
      <c r="Q50" s="38">
        <f t="shared" si="2"/>
        <v>3.45</v>
      </c>
      <c r="R50" s="37">
        <f t="shared" si="3"/>
        <v>3.45</v>
      </c>
      <c r="S50" s="39">
        <f>IF(AND(I50=38000,R50&lt;=4.5,M50&gt;8),'[1]Pricing Schedule'!$F$8+('[1]Pricing Schedule'!$F$9*M50),
IF(AND(I50=38000,R50&lt;=4.5,M50&lt;=8),'[1]Pricing Schedule'!$F$34+('[1]Pricing Schedule'!$F$36*M50),
IF(AND(I50=38000,R50&gt;4.5,R50&lt;=9,M50&gt;8),'[1]Pricing Schedule'!$F$17+('[1]Pricing Schedule'!$F$18*M50),
IF(AND(I50=38000,R50&gt;4.5,R50&lt;=9,M50&lt;=8),'[1]Pricing Schedule'!$F$34+('[1]Pricing Schedule'!$F$36*M50),
IF(AND(I50=38000,R50&gt;9,R50&lt;=12.8,M50&gt;8),'[1]Pricing Schedule'!$F$26+('[1]Pricing Schedule'!$F$27*M50),
IF(AND(I50=38000,R50&gt;9,R50&lt;=12.8,M50&lt;=8),'[1]Pricing Schedule'!$F$34+('[1]Pricing Schedule'!$F$36*M50),
IF(AND(I50=38000,R50&gt;12.8,R50&lt;=22.8),'[1]Pricing Schedule'!$F$34+('[1]Pricing Schedule'!$F$36*M50),
IF(AND(I50=38000,R50&gt;22.8,R50&lt;=30.2),'[1]Pricing Schedule'!$F$43+('[1]Pricing Schedule'!$F$45*M50),
IF(AND(I50=38000,R50&gt;30.2,R50&lt;=45.9),'[1]Pricing Schedule'!$F$52+('[1]Pricing Schedule'!$F$54*M50),
IF(AND(I50=38000,R50&gt;45.9,R50&lt;=123.4),'[1]Pricing Schedule'!$F$96+('[1]Pricing Schedule'!$F$97*M50),
IF(AND(I50=38000,R50&gt;123.4,R50&lt;=168.2,M50&lt;=10),'[1]Pricing Schedule'!$F$103+('[1]Pricing Schedule'!$F$105*M50),
IF(AND(I50=38000,R50&gt;123.4,R50&lt;=168.2,M50&gt;10),'[1]Pricing Schedule'!$F$111+('[1]Pricing Schedule'!$F$113*M50),
IF(AND(I50=38000,R50&gt;157.4,R50&lt;=336.4,M50&lt;=10),('[1]Pricing Schedule'!$F$103+('[1]Pricing Schedule'!$F$105*M50))*2,
IF(AND(I50=38000,R50&gt;157.4,R50&lt;=336.4,M50&gt;10),('[1]Pricing Schedule'!$F$111+('[1]Pricing Schedule'!$F$113*M50))*2,
IF(AND(I50=38000,R50&gt;314.8,R50&lt;=504.6,M50&lt;=10),('[1]Pricing Schedule'!$F$103+('[1]Pricing Schedule'!$F$105*M50))*3,
IF(AND(I50=38000,R50&gt;314.8,R50&lt;=504.6,M50&gt;10),('[1]Pricing Schedule'!$F$111+('[1]Pricing Schedule'!$F$113*M50))*3,
IF(AND(I50=38000,R50&gt;472.2,R50&lt;=672.8,M50&lt;=10),('[1]Pricing Schedule'!$F$103+('[1]Pricing Schedule'!$F$105*M50))*4,
IF(AND(I50=38000,R50&gt;472.2,R50&lt;=672.8,M50&gt;10),('[1]Pricing Schedule'!$F$111+('[1]Pricing Schedule'!$F$113*M50))*4,
IF(AND(I50=110000,R50&lt;=12.8,M50&gt;2),'[1]Pricing Schedule'!$F$62+('[1]Pricing Schedule'!$F$63*M50),
IF(AND(I50=110000,R50&lt;=12.8,M50&lt;=2),'[1]Pricing Schedule'!$F$96+('[1]Pricing Schedule'!$F$97*M50),
IF(AND(I50=110000,R50&gt;12.8,R50&lt;=22.8,M50&gt;3),'[1]Pricing Schedule'!$F$71+('[1]Pricing Schedule'!$F$72*M50),
IF(AND(I50=110000,R50&gt;12.8,R50&lt;=22.8,M50&lt;=3),'[1]Pricing Schedule'!$F$96+('[1]Pricing Schedule'!$F$97*M50),
IF(AND(I50=110000,R50&gt;22.8,R50&lt;=30.2),'[1]Pricing Schedule'!$F$80+('[1]Pricing Schedule'!$F$81*M50),
IF(AND(I50=110000,R50&gt;30.2,R50&lt;=45.9),'[1]Pricing Schedule'!$F$89+('[1]Pricing Schedule'!$F$90*M50),
IF(AND(I50=110000,R50&gt;45.9,R50&lt;=123.4),'[1]Pricing Schedule'!$F$96+('[1]Pricing Schedule'!$F$97*M50),
IF(AND(I50=110000,R50&gt;123.4,R50&lt;=168.2,M50&lt;=10),'[1]Pricing Schedule'!$F$103+('[1]Pricing Schedule'!$F$105*M50),
IF(AND(I50=110000,R50&gt;123.4,R50&lt;=168.2,M50&gt;10),'[1]Pricing Schedule'!$F$111+('[1]Pricing Schedule'!$F$113*M50),
IF(AND(I50=110000,R50&gt;168.2,R50&lt;=336.4,M50&lt;=10),('[1]Pricing Schedule'!$F$103+('[1]Pricing Schedule'!$F$105*M50))*2,
IF(AND(I50=110000,R50&gt;168.2,R50&lt;=336.4,M50&gt;10),('[1]Pricing Schedule'!$F$111+('[1]Pricing Schedule'!$F$113*M50))*2,
IF(AND(I50=110000,R50&gt;336.4,R50&lt;=504.6,M50&lt;=10),('[1]Pricing Schedule'!$F$103+('[1]Pricing Schedule'!$F$105*M50))*3,
IF(AND(I50=110000,R50&gt;336.4,R50&lt;=504.6,M50&gt;10),('[1]Pricing Schedule'!$F$111+('[1]Pricing Schedule'!$F$113*M50))*3,
IF(AND(I50=110000,R50&gt;504.6,R50&lt;=672.8,M50&lt;=10),('[1]Pricing Schedule'!$F$103+('[1]Pricing Schedule'!$F$105*M50))*4,
IF(AND(I50=110000,R50&gt;504.6,R50&lt;=672.8,M50&gt;10),('[1]Pricing Schedule'!$F$111+('[1]Pricing Schedule'!$F$113*M50))*4,
IF(AND(I50=110000,R50&gt;672.8,R50&lt;=841,M50&lt;=10),('[1]Pricing Schedule'!$F$103+('[1]Pricing Schedule'!$F$105*M50))*5,
IF(AND(I50=110000,R50&gt;672.8,R50&lt;=841,M50&gt;10),('[1]Pricing Schedule'!$F$111+('[1]Pricing Schedule'!$F$113*M50))*5,
IF(AND(I50=110000,R50&gt;672.8,R50&lt;=841,M50&lt;=10),('[1]Pricing Schedule'!$F$103+('[1]Pricing Schedule'!$F$105*M50))*5,
IF(AND(I50=110000,R50&gt;672.8,R50&lt;=841,M50&gt;10),('[1]Pricing Schedule'!$F$111+('[1]Pricing Schedule'!$F$113*M50))*5,
IF(AND(I50=110000,R50&gt;1345.6,R50&lt;=1513.8,M50&lt;=10),('[1]Pricing Schedule'!$F$103+('[1]Pricing Schedule'!$F$105*M50))*9,
IF(AND(I50=110000,R50&gt;1345.6,R50&lt;=1513.8,M50&gt;10),('[1]Pricing Schedule'!$F$111+('[1]Pricing Schedule'!$F$113*M50))*9,
9999999999)))))))))))))))))))))))))))))))))))))))</f>
        <v>699140</v>
      </c>
      <c r="T50" s="21">
        <f>IF(AND(I50=38000,R50&lt;=4.5,M50&gt;8),'[1]Pricing Schedule'!$J$9,
IF(AND(I50=38000,R50&lt;=4.5,M50&lt;=8),'[1]Pricing Schedule'!$J$36,
IF(AND(I50=38000,R50&gt;4.5,R50&lt;=9,M50&gt;8),'[1]Pricing Schedule'!$J$18,
IF(AND(I50=38000,R50&gt;4.5,R50&lt;=9,M50&lt;=8),'[1]Pricing Schedule'!$J$36,
IF(AND(I50=38000,R50&gt;9,R50&lt;=12.8,M50&gt;8),'[1]Pricing Schedule'!$J$27,
IF(AND(I50=38000,R50&gt;9,R50&lt;=12.8,M50&lt;=8),'[1]Pricing Schedule'!$J$36,
IF(AND(I50=38000,R50&gt;12.8,R50&lt;=22.8),'[1]Pricing Schedule'!$J$36,
IF(AND(I50=38000,R50&gt;22.8,R50&lt;=30.2),'[1]Pricing Schedule'!$J$45,
IF(AND(I50=38000,R50&gt;30.2,R50&lt;=45.9),'[1]Pricing Schedule'!$J$54,
IF(AND(I50=38000,R50&gt;45.9,R50&lt;=123.4),'[1]Pricing Schedule'!$J$97,
IF(AND(I50=38000,R50&gt;123.4,R50&lt;=168.2,M50&lt;=10),'[1]Pricing Schedule'!$J$105,
IF(AND(I50=38000,R50&gt;123.4,R50&lt;=168.2,M50&gt;10),'[1]Pricing Schedule'!$J$113,
IF(AND(I50=38000,R50&gt;168.2,R50&lt;=336.4,M50&lt;=10),('[1]Pricing Schedule'!$J$105),
IF(AND(I50=38000,R50&gt;168.2,R50&lt;=336.4,M50&gt;10),('[1]Pricing Schedule'!$J$113),
IF(AND(I50=38000,R50&gt;336.4,R50&lt;=504.6,M50&lt;=10),('[1]Pricing Schedule'!$J$105),
IF(AND(I50=38000,R50&gt;336.4,R50&lt;=504.6,M50&gt;10),('[1]Pricing Schedule'!$J$113),
IF(AND(I50=38000,R50&gt;504.6,R50&lt;=672.8,M50&lt;=10),('[1]Pricing Schedule'!$J$105),
IF(AND(I50=38000,R50&gt;504.6,R50&lt;=672.8,M50&gt;10),('[1]Pricing Schedule'!$J$113),
IF(AND(I50=110000,R50&lt;=12.8,M50&gt;2),'[1]Pricing Schedule'!$J$63,
IF(AND(I50=110000,R50&lt;=12.8,M50&lt;=2),'[1]Pricing Schedule'!$J$97,
IF(AND(I50=110000,R50&gt;12.8,R50&lt;=22.8,M50&gt;3),'[1]Pricing Schedule'!$J$72,
IF(AND(I50=110000,R50&gt;12.8,R50&lt;=22.8,M50&lt;=3),'[1]Pricing Schedule'!$J$97,
IF(AND(I50=110000,R50&gt;22.8,R50&lt;=30.2),'[1]Pricing Schedule'!$J$81,
IF(AND(I50=110000,R50&gt;30.2,R50&lt;=45.9),'[1]Pricing Schedule'!$J$90,
IF(AND(I50=110000,R50&gt;45.9,R50&lt;=123.4),'[1]Pricing Schedule'!$J$97,
IF(AND(I50=110000,R50&gt;123.4,R50&lt;=168.2,M50&lt;=10),'[1]Pricing Schedule'!$J$105,
IF(AND(I50=110000,R50&gt;123.4,R50&lt;=168.2,M50&gt;10),'[1]Pricing Schedule'!$J$113,
IF(AND(I50=110000,R50&gt;168.2,R50&lt;=336.2,M50&lt;=10),('[1]Pricing Schedule'!$J$105),
IF(AND(I50=110000,R50&gt;168.2,R50&lt;=336.2,M50&gt;10),('[1]Pricing Schedule'!$J$113),
IF(AND(I50=110000,R50&gt;336.4,R50&lt;=504.6,M50&lt;=10),('[1]Pricing Schedule'!$J$105),
IF(AND(I50=110000,R50&gt;336.4,R50&lt;=504.6,M50&gt;10),('[1]Pricing Schedule'!$J$113),
IF(AND(I50=110000,R50&gt;504.6,R50&lt;=672.8,M50&lt;=10),('[1]Pricing Schedule'!$J$105),
IF(AND(I50=110000,R50&gt;504.6,R50&lt;=672.8,M50&gt;10),('[1]Pricing Schedule'!$J$113),
IF(AND(I50=110000,R50&gt;672.8,R50&lt;=841,M50&lt;=10),('[1]Pricing Schedule'!$J$105),
IF(AND(I50=110000,R50&gt;672.8,R50&lt;=841,M50&gt;10),('[1]Pricing Schedule'!$J$113),
IF(AND(I50=110000,R50&gt;1682,R50&lt;=1850.2,M50&lt;=10),('[1]Pricing Schedule'!$J$105),
IF(AND(I50=110000,R50&gt;1682,R50&lt;=1850.2,M50&gt;10),('[1]Pricing Schedule'!$J$113),
IF(AND(I50=110000,R50&gt;2018.4,R50&lt;=2186.6,M50&lt;=10),('[1]Pricing Schedule'!$J$105),
IF(AND(I50=110000,R50&gt;2018.4,R50&lt;=2186.6,M50&gt;10),('[1]Pricing Schedule'!$J$113),999999999)))))))))))))))))))))))))))))))))))))))</f>
        <v>4</v>
      </c>
      <c r="U50" s="40">
        <f t="shared" si="4"/>
        <v>202649.27536231882</v>
      </c>
      <c r="V50" s="41">
        <f t="shared" si="5"/>
        <v>4.9346339788883489</v>
      </c>
      <c r="Y50" s="23">
        <v>250</v>
      </c>
      <c r="Z50" s="23">
        <v>140</v>
      </c>
      <c r="AR50" s="35"/>
    </row>
    <row r="51" spans="1:44">
      <c r="A51" s="23">
        <v>50</v>
      </c>
      <c r="B51" s="23">
        <v>50</v>
      </c>
      <c r="C51" s="23" t="s">
        <v>229</v>
      </c>
      <c r="D51" s="23" t="s">
        <v>131</v>
      </c>
      <c r="E51" s="23" t="s">
        <v>131</v>
      </c>
      <c r="F51" s="23" t="s">
        <v>230</v>
      </c>
      <c r="G51" s="23" t="s">
        <v>231</v>
      </c>
      <c r="H51" s="23" t="s">
        <v>113</v>
      </c>
      <c r="I51" s="13">
        <v>38000</v>
      </c>
      <c r="J51" s="13">
        <v>38000</v>
      </c>
      <c r="K51" s="23" t="s">
        <v>119</v>
      </c>
      <c r="L51" s="24">
        <v>23.475999999999999</v>
      </c>
      <c r="M51" s="37">
        <f t="shared" si="0"/>
        <v>24</v>
      </c>
      <c r="N51" s="24">
        <v>0.19500000000000001</v>
      </c>
      <c r="O51" s="13">
        <v>1</v>
      </c>
      <c r="P51" s="36">
        <f t="shared" si="1"/>
        <v>0.19500000000000001</v>
      </c>
      <c r="Q51" s="38">
        <f t="shared" si="2"/>
        <v>3.45</v>
      </c>
      <c r="R51" s="37">
        <f t="shared" si="3"/>
        <v>3.45</v>
      </c>
      <c r="S51" s="39">
        <f>IF(AND(I51=38000,R51&lt;=4.5,M51&gt;8),'[1]Pricing Schedule'!$F$8+('[1]Pricing Schedule'!$F$9*M51),
IF(AND(I51=38000,R51&lt;=4.5,M51&lt;=8),'[1]Pricing Schedule'!$F$34+('[1]Pricing Schedule'!$F$36*M51),
IF(AND(I51=38000,R51&gt;4.5,R51&lt;=9,M51&gt;8),'[1]Pricing Schedule'!$F$17+('[1]Pricing Schedule'!$F$18*M51),
IF(AND(I51=38000,R51&gt;4.5,R51&lt;=9,M51&lt;=8),'[1]Pricing Schedule'!$F$34+('[1]Pricing Schedule'!$F$36*M51),
IF(AND(I51=38000,R51&gt;9,R51&lt;=12.8,M51&gt;8),'[1]Pricing Schedule'!$F$26+('[1]Pricing Schedule'!$F$27*M51),
IF(AND(I51=38000,R51&gt;9,R51&lt;=12.8,M51&lt;=8),'[1]Pricing Schedule'!$F$34+('[1]Pricing Schedule'!$F$36*M51),
IF(AND(I51=38000,R51&gt;12.8,R51&lt;=22.8),'[1]Pricing Schedule'!$F$34+('[1]Pricing Schedule'!$F$36*M51),
IF(AND(I51=38000,R51&gt;22.8,R51&lt;=30.2),'[1]Pricing Schedule'!$F$43+('[1]Pricing Schedule'!$F$45*M51),
IF(AND(I51=38000,R51&gt;30.2,R51&lt;=45.9),'[1]Pricing Schedule'!$F$52+('[1]Pricing Schedule'!$F$54*M51),
IF(AND(I51=38000,R51&gt;45.9,R51&lt;=123.4),'[1]Pricing Schedule'!$F$96+('[1]Pricing Schedule'!$F$97*M51),
IF(AND(I51=38000,R51&gt;123.4,R51&lt;=168.2,M51&lt;=10),'[1]Pricing Schedule'!$F$103+('[1]Pricing Schedule'!$F$105*M51),
IF(AND(I51=38000,R51&gt;123.4,R51&lt;=168.2,M51&gt;10),'[1]Pricing Schedule'!$F$111+('[1]Pricing Schedule'!$F$113*M51),
IF(AND(I51=38000,R51&gt;157.4,R51&lt;=336.4,M51&lt;=10),('[1]Pricing Schedule'!$F$103+('[1]Pricing Schedule'!$F$105*M51))*2,
IF(AND(I51=38000,R51&gt;157.4,R51&lt;=336.4,M51&gt;10),('[1]Pricing Schedule'!$F$111+('[1]Pricing Schedule'!$F$113*M51))*2,
IF(AND(I51=38000,R51&gt;314.8,R51&lt;=504.6,M51&lt;=10),('[1]Pricing Schedule'!$F$103+('[1]Pricing Schedule'!$F$105*M51))*3,
IF(AND(I51=38000,R51&gt;314.8,R51&lt;=504.6,M51&gt;10),('[1]Pricing Schedule'!$F$111+('[1]Pricing Schedule'!$F$113*M51))*3,
IF(AND(I51=38000,R51&gt;472.2,R51&lt;=672.8,M51&lt;=10),('[1]Pricing Schedule'!$F$103+('[1]Pricing Schedule'!$F$105*M51))*4,
IF(AND(I51=38000,R51&gt;472.2,R51&lt;=672.8,M51&gt;10),('[1]Pricing Schedule'!$F$111+('[1]Pricing Schedule'!$F$113*M51))*4,
IF(AND(I51=110000,R51&lt;=12.8,M51&gt;2),'[1]Pricing Schedule'!$F$62+('[1]Pricing Schedule'!$F$63*M51),
IF(AND(I51=110000,R51&lt;=12.8,M51&lt;=2),'[1]Pricing Schedule'!$F$96+('[1]Pricing Schedule'!$F$97*M51),
IF(AND(I51=110000,R51&gt;12.8,R51&lt;=22.8,M51&gt;3),'[1]Pricing Schedule'!$F$71+('[1]Pricing Schedule'!$F$72*M51),
IF(AND(I51=110000,R51&gt;12.8,R51&lt;=22.8,M51&lt;=3),'[1]Pricing Schedule'!$F$96+('[1]Pricing Schedule'!$F$97*M51),
IF(AND(I51=110000,R51&gt;22.8,R51&lt;=30.2),'[1]Pricing Schedule'!$F$80+('[1]Pricing Schedule'!$F$81*M51),
IF(AND(I51=110000,R51&gt;30.2,R51&lt;=45.9),'[1]Pricing Schedule'!$F$89+('[1]Pricing Schedule'!$F$90*M51),
IF(AND(I51=110000,R51&gt;45.9,R51&lt;=123.4),'[1]Pricing Schedule'!$F$96+('[1]Pricing Schedule'!$F$97*M51),
IF(AND(I51=110000,R51&gt;123.4,R51&lt;=168.2,M51&lt;=10),'[1]Pricing Schedule'!$F$103+('[1]Pricing Schedule'!$F$105*M51),
IF(AND(I51=110000,R51&gt;123.4,R51&lt;=168.2,M51&gt;10),'[1]Pricing Schedule'!$F$111+('[1]Pricing Schedule'!$F$113*M51),
IF(AND(I51=110000,R51&gt;168.2,R51&lt;=336.4,M51&lt;=10),('[1]Pricing Schedule'!$F$103+('[1]Pricing Schedule'!$F$105*M51))*2,
IF(AND(I51=110000,R51&gt;168.2,R51&lt;=336.4,M51&gt;10),('[1]Pricing Schedule'!$F$111+('[1]Pricing Schedule'!$F$113*M51))*2,
IF(AND(I51=110000,R51&gt;336.4,R51&lt;=504.6,M51&lt;=10),('[1]Pricing Schedule'!$F$103+('[1]Pricing Schedule'!$F$105*M51))*3,
IF(AND(I51=110000,R51&gt;336.4,R51&lt;=504.6,M51&gt;10),('[1]Pricing Schedule'!$F$111+('[1]Pricing Schedule'!$F$113*M51))*3,
IF(AND(I51=110000,R51&gt;504.6,R51&lt;=672.8,M51&lt;=10),('[1]Pricing Schedule'!$F$103+('[1]Pricing Schedule'!$F$105*M51))*4,
IF(AND(I51=110000,R51&gt;504.6,R51&lt;=672.8,M51&gt;10),('[1]Pricing Schedule'!$F$111+('[1]Pricing Schedule'!$F$113*M51))*4,
IF(AND(I51=110000,R51&gt;672.8,R51&lt;=841,M51&lt;=10),('[1]Pricing Schedule'!$F$103+('[1]Pricing Schedule'!$F$105*M51))*5,
IF(AND(I51=110000,R51&gt;672.8,R51&lt;=841,M51&gt;10),('[1]Pricing Schedule'!$F$111+('[1]Pricing Schedule'!$F$113*M51))*5,
IF(AND(I51=110000,R51&gt;672.8,R51&lt;=841,M51&lt;=10),('[1]Pricing Schedule'!$F$103+('[1]Pricing Schedule'!$F$105*M51))*5,
IF(AND(I51=110000,R51&gt;672.8,R51&lt;=841,M51&gt;10),('[1]Pricing Schedule'!$F$111+('[1]Pricing Schedule'!$F$113*M51))*5,
IF(AND(I51=110000,R51&gt;1345.6,R51&lt;=1513.8,M51&lt;=10),('[1]Pricing Schedule'!$F$103+('[1]Pricing Schedule'!$F$105*M51))*9,
IF(AND(I51=110000,R51&gt;1345.6,R51&lt;=1513.8,M51&gt;10),('[1]Pricing Schedule'!$F$111+('[1]Pricing Schedule'!$F$113*M51))*9,
9999999999)))))))))))))))))))))))))))))))))))))))</f>
        <v>2124940</v>
      </c>
      <c r="T51" s="21">
        <f>IF(AND(I51=38000,R51&lt;=4.5,M51&gt;8),'[1]Pricing Schedule'!$J$9,
IF(AND(I51=38000,R51&lt;=4.5,M51&lt;=8),'[1]Pricing Schedule'!$J$36,
IF(AND(I51=38000,R51&gt;4.5,R51&lt;=9,M51&gt;8),'[1]Pricing Schedule'!$J$18,
IF(AND(I51=38000,R51&gt;4.5,R51&lt;=9,M51&lt;=8),'[1]Pricing Schedule'!$J$36,
IF(AND(I51=38000,R51&gt;9,R51&lt;=12.8,M51&gt;8),'[1]Pricing Schedule'!$J$27,
IF(AND(I51=38000,R51&gt;9,R51&lt;=12.8,M51&lt;=8),'[1]Pricing Schedule'!$J$36,
IF(AND(I51=38000,R51&gt;12.8,R51&lt;=22.8),'[1]Pricing Schedule'!$J$36,
IF(AND(I51=38000,R51&gt;22.8,R51&lt;=30.2),'[1]Pricing Schedule'!$J$45,
IF(AND(I51=38000,R51&gt;30.2,R51&lt;=45.9),'[1]Pricing Schedule'!$J$54,
IF(AND(I51=38000,R51&gt;45.9,R51&lt;=123.4),'[1]Pricing Schedule'!$J$97,
IF(AND(I51=38000,R51&gt;123.4,R51&lt;=168.2,M51&lt;=10),'[1]Pricing Schedule'!$J$105,
IF(AND(I51=38000,R51&gt;123.4,R51&lt;=168.2,M51&gt;10),'[1]Pricing Schedule'!$J$113,
IF(AND(I51=38000,R51&gt;168.2,R51&lt;=336.4,M51&lt;=10),('[1]Pricing Schedule'!$J$105),
IF(AND(I51=38000,R51&gt;168.2,R51&lt;=336.4,M51&gt;10),('[1]Pricing Schedule'!$J$113),
IF(AND(I51=38000,R51&gt;336.4,R51&lt;=504.6,M51&lt;=10),('[1]Pricing Schedule'!$J$105),
IF(AND(I51=38000,R51&gt;336.4,R51&lt;=504.6,M51&gt;10),('[1]Pricing Schedule'!$J$113),
IF(AND(I51=38000,R51&gt;504.6,R51&lt;=672.8,M51&lt;=10),('[1]Pricing Schedule'!$J$105),
IF(AND(I51=38000,R51&gt;504.6,R51&lt;=672.8,M51&gt;10),('[1]Pricing Schedule'!$J$113),
IF(AND(I51=110000,R51&lt;=12.8,M51&gt;2),'[1]Pricing Schedule'!$J$63,
IF(AND(I51=110000,R51&lt;=12.8,M51&lt;=2),'[1]Pricing Schedule'!$J$97,
IF(AND(I51=110000,R51&gt;12.8,R51&lt;=22.8,M51&gt;3),'[1]Pricing Schedule'!$J$72,
IF(AND(I51=110000,R51&gt;12.8,R51&lt;=22.8,M51&lt;=3),'[1]Pricing Schedule'!$J$97,
IF(AND(I51=110000,R51&gt;22.8,R51&lt;=30.2),'[1]Pricing Schedule'!$J$81,
IF(AND(I51=110000,R51&gt;30.2,R51&lt;=45.9),'[1]Pricing Schedule'!$J$90,
IF(AND(I51=110000,R51&gt;45.9,R51&lt;=123.4),'[1]Pricing Schedule'!$J$97,
IF(AND(I51=110000,R51&gt;123.4,R51&lt;=168.2,M51&lt;=10),'[1]Pricing Schedule'!$J$105,
IF(AND(I51=110000,R51&gt;123.4,R51&lt;=168.2,M51&gt;10),'[1]Pricing Schedule'!$J$113,
IF(AND(I51=110000,R51&gt;168.2,R51&lt;=336.2,M51&lt;=10),('[1]Pricing Schedule'!$J$105),
IF(AND(I51=110000,R51&gt;168.2,R51&lt;=336.2,M51&gt;10),('[1]Pricing Schedule'!$J$113),
IF(AND(I51=110000,R51&gt;336.4,R51&lt;=504.6,M51&lt;=10),('[1]Pricing Schedule'!$J$105),
IF(AND(I51=110000,R51&gt;336.4,R51&lt;=504.6,M51&gt;10),('[1]Pricing Schedule'!$J$113),
IF(AND(I51=110000,R51&gt;504.6,R51&lt;=672.8,M51&lt;=10),('[1]Pricing Schedule'!$J$105),
IF(AND(I51=110000,R51&gt;504.6,R51&lt;=672.8,M51&gt;10),('[1]Pricing Schedule'!$J$113),
IF(AND(I51=110000,R51&gt;672.8,R51&lt;=841,M51&lt;=10),('[1]Pricing Schedule'!$J$105),
IF(AND(I51=110000,R51&gt;672.8,R51&lt;=841,M51&gt;10),('[1]Pricing Schedule'!$J$113),
IF(AND(I51=110000,R51&gt;1682,R51&lt;=1850.2,M51&lt;=10),('[1]Pricing Schedule'!$J$105),
IF(AND(I51=110000,R51&gt;1682,R51&lt;=1850.2,M51&gt;10),('[1]Pricing Schedule'!$J$113),
IF(AND(I51=110000,R51&gt;2018.4,R51&lt;=2186.6,M51&lt;=10),('[1]Pricing Schedule'!$J$105),
IF(AND(I51=110000,R51&gt;2018.4,R51&lt;=2186.6,M51&gt;10),('[1]Pricing Schedule'!$J$113),999999999)))))))))))))))))))))))))))))))))))))))</f>
        <v>1</v>
      </c>
      <c r="U51" s="40">
        <f t="shared" si="4"/>
        <v>615924.63768115942</v>
      </c>
      <c r="V51" s="41">
        <f t="shared" si="5"/>
        <v>1.6235752538895216</v>
      </c>
      <c r="Y51" s="23">
        <v>507</v>
      </c>
      <c r="Z51" s="23">
        <v>595</v>
      </c>
      <c r="AR51" s="35"/>
    </row>
    <row r="52" spans="1:44">
      <c r="A52" s="23">
        <v>51</v>
      </c>
      <c r="B52" s="23">
        <v>51</v>
      </c>
      <c r="C52" s="23" t="s">
        <v>232</v>
      </c>
      <c r="D52" s="23" t="s">
        <v>131</v>
      </c>
      <c r="E52" s="23" t="s">
        <v>131</v>
      </c>
      <c r="F52" s="23" t="s">
        <v>233</v>
      </c>
      <c r="G52" s="23" t="s">
        <v>234</v>
      </c>
      <c r="H52" s="23" t="s">
        <v>113</v>
      </c>
      <c r="I52" s="13">
        <v>38000</v>
      </c>
      <c r="J52" s="13">
        <v>38000</v>
      </c>
      <c r="K52" s="23" t="s">
        <v>119</v>
      </c>
      <c r="L52" s="24">
        <v>15.891</v>
      </c>
      <c r="M52" s="37">
        <f t="shared" si="0"/>
        <v>16</v>
      </c>
      <c r="N52" s="24">
        <v>0.111</v>
      </c>
      <c r="O52" s="13">
        <v>1</v>
      </c>
      <c r="P52" s="36">
        <f t="shared" si="1"/>
        <v>0.111</v>
      </c>
      <c r="Q52" s="38">
        <f t="shared" si="2"/>
        <v>3.45</v>
      </c>
      <c r="R52" s="37">
        <f t="shared" si="3"/>
        <v>3.45</v>
      </c>
      <c r="S52" s="39">
        <f>IF(AND(I52=38000,R52&lt;=4.5,M52&gt;8),'[1]Pricing Schedule'!$F$8+('[1]Pricing Schedule'!$F$9*M52),
IF(AND(I52=38000,R52&lt;=4.5,M52&lt;=8),'[1]Pricing Schedule'!$F$34+('[1]Pricing Schedule'!$F$36*M52),
IF(AND(I52=38000,R52&gt;4.5,R52&lt;=9,M52&gt;8),'[1]Pricing Schedule'!$F$17+('[1]Pricing Schedule'!$F$18*M52),
IF(AND(I52=38000,R52&gt;4.5,R52&lt;=9,M52&lt;=8),'[1]Pricing Schedule'!$F$34+('[1]Pricing Schedule'!$F$36*M52),
IF(AND(I52=38000,R52&gt;9,R52&lt;=12.8,M52&gt;8),'[1]Pricing Schedule'!$F$26+('[1]Pricing Schedule'!$F$27*M52),
IF(AND(I52=38000,R52&gt;9,R52&lt;=12.8,M52&lt;=8),'[1]Pricing Schedule'!$F$34+('[1]Pricing Schedule'!$F$36*M52),
IF(AND(I52=38000,R52&gt;12.8,R52&lt;=22.8),'[1]Pricing Schedule'!$F$34+('[1]Pricing Schedule'!$F$36*M52),
IF(AND(I52=38000,R52&gt;22.8,R52&lt;=30.2),'[1]Pricing Schedule'!$F$43+('[1]Pricing Schedule'!$F$45*M52),
IF(AND(I52=38000,R52&gt;30.2,R52&lt;=45.9),'[1]Pricing Schedule'!$F$52+('[1]Pricing Schedule'!$F$54*M52),
IF(AND(I52=38000,R52&gt;45.9,R52&lt;=123.4),'[1]Pricing Schedule'!$F$96+('[1]Pricing Schedule'!$F$97*M52),
IF(AND(I52=38000,R52&gt;123.4,R52&lt;=168.2,M52&lt;=10),'[1]Pricing Schedule'!$F$103+('[1]Pricing Schedule'!$F$105*M52),
IF(AND(I52=38000,R52&gt;123.4,R52&lt;=168.2,M52&gt;10),'[1]Pricing Schedule'!$F$111+('[1]Pricing Schedule'!$F$113*M52),
IF(AND(I52=38000,R52&gt;157.4,R52&lt;=336.4,M52&lt;=10),('[1]Pricing Schedule'!$F$103+('[1]Pricing Schedule'!$F$105*M52))*2,
IF(AND(I52=38000,R52&gt;157.4,R52&lt;=336.4,M52&gt;10),('[1]Pricing Schedule'!$F$111+('[1]Pricing Schedule'!$F$113*M52))*2,
IF(AND(I52=38000,R52&gt;314.8,R52&lt;=504.6,M52&lt;=10),('[1]Pricing Schedule'!$F$103+('[1]Pricing Schedule'!$F$105*M52))*3,
IF(AND(I52=38000,R52&gt;314.8,R52&lt;=504.6,M52&gt;10),('[1]Pricing Schedule'!$F$111+('[1]Pricing Schedule'!$F$113*M52))*3,
IF(AND(I52=38000,R52&gt;472.2,R52&lt;=672.8,M52&lt;=10),('[1]Pricing Schedule'!$F$103+('[1]Pricing Schedule'!$F$105*M52))*4,
IF(AND(I52=38000,R52&gt;472.2,R52&lt;=672.8,M52&gt;10),('[1]Pricing Schedule'!$F$111+('[1]Pricing Schedule'!$F$113*M52))*4,
IF(AND(I52=110000,R52&lt;=12.8,M52&gt;2),'[1]Pricing Schedule'!$F$62+('[1]Pricing Schedule'!$F$63*M52),
IF(AND(I52=110000,R52&lt;=12.8,M52&lt;=2),'[1]Pricing Schedule'!$F$96+('[1]Pricing Schedule'!$F$97*M52),
IF(AND(I52=110000,R52&gt;12.8,R52&lt;=22.8,M52&gt;3),'[1]Pricing Schedule'!$F$71+('[1]Pricing Schedule'!$F$72*M52),
IF(AND(I52=110000,R52&gt;12.8,R52&lt;=22.8,M52&lt;=3),'[1]Pricing Schedule'!$F$96+('[1]Pricing Schedule'!$F$97*M52),
IF(AND(I52=110000,R52&gt;22.8,R52&lt;=30.2),'[1]Pricing Schedule'!$F$80+('[1]Pricing Schedule'!$F$81*M52),
IF(AND(I52=110000,R52&gt;30.2,R52&lt;=45.9),'[1]Pricing Schedule'!$F$89+('[1]Pricing Schedule'!$F$90*M52),
IF(AND(I52=110000,R52&gt;45.9,R52&lt;=123.4),'[1]Pricing Schedule'!$F$96+('[1]Pricing Schedule'!$F$97*M52),
IF(AND(I52=110000,R52&gt;123.4,R52&lt;=168.2,M52&lt;=10),'[1]Pricing Schedule'!$F$103+('[1]Pricing Schedule'!$F$105*M52),
IF(AND(I52=110000,R52&gt;123.4,R52&lt;=168.2,M52&gt;10),'[1]Pricing Schedule'!$F$111+('[1]Pricing Schedule'!$F$113*M52),
IF(AND(I52=110000,R52&gt;168.2,R52&lt;=336.4,M52&lt;=10),('[1]Pricing Schedule'!$F$103+('[1]Pricing Schedule'!$F$105*M52))*2,
IF(AND(I52=110000,R52&gt;168.2,R52&lt;=336.4,M52&gt;10),('[1]Pricing Schedule'!$F$111+('[1]Pricing Schedule'!$F$113*M52))*2,
IF(AND(I52=110000,R52&gt;336.4,R52&lt;=504.6,M52&lt;=10),('[1]Pricing Schedule'!$F$103+('[1]Pricing Schedule'!$F$105*M52))*3,
IF(AND(I52=110000,R52&gt;336.4,R52&lt;=504.6,M52&gt;10),('[1]Pricing Schedule'!$F$111+('[1]Pricing Schedule'!$F$113*M52))*3,
IF(AND(I52=110000,R52&gt;504.6,R52&lt;=672.8,M52&lt;=10),('[1]Pricing Schedule'!$F$103+('[1]Pricing Schedule'!$F$105*M52))*4,
IF(AND(I52=110000,R52&gt;504.6,R52&lt;=672.8,M52&gt;10),('[1]Pricing Schedule'!$F$111+('[1]Pricing Schedule'!$F$113*M52))*4,
IF(AND(I52=110000,R52&gt;672.8,R52&lt;=841,M52&lt;=10),('[1]Pricing Schedule'!$F$103+('[1]Pricing Schedule'!$F$105*M52))*5,
IF(AND(I52=110000,R52&gt;672.8,R52&lt;=841,M52&gt;10),('[1]Pricing Schedule'!$F$111+('[1]Pricing Schedule'!$F$113*M52))*5,
IF(AND(I52=110000,R52&gt;672.8,R52&lt;=841,M52&lt;=10),('[1]Pricing Schedule'!$F$103+('[1]Pricing Schedule'!$F$105*M52))*5,
IF(AND(I52=110000,R52&gt;672.8,R52&lt;=841,M52&gt;10),('[1]Pricing Schedule'!$F$111+('[1]Pricing Schedule'!$F$113*M52))*5,
IF(AND(I52=110000,R52&gt;1345.6,R52&lt;=1513.8,M52&lt;=10),('[1]Pricing Schedule'!$F$103+('[1]Pricing Schedule'!$F$105*M52))*9,
IF(AND(I52=110000,R52&gt;1345.6,R52&lt;=1513.8,M52&gt;10),('[1]Pricing Schedule'!$F$111+('[1]Pricing Schedule'!$F$113*M52))*9,
9999999999)))))))))))))))))))))))))))))))))))))))</f>
        <v>1703340</v>
      </c>
      <c r="T52" s="21">
        <f>IF(AND(I52=38000,R52&lt;=4.5,M52&gt;8),'[1]Pricing Schedule'!$J$9,
IF(AND(I52=38000,R52&lt;=4.5,M52&lt;=8),'[1]Pricing Schedule'!$J$36,
IF(AND(I52=38000,R52&gt;4.5,R52&lt;=9,M52&gt;8),'[1]Pricing Schedule'!$J$18,
IF(AND(I52=38000,R52&gt;4.5,R52&lt;=9,M52&lt;=8),'[1]Pricing Schedule'!$J$36,
IF(AND(I52=38000,R52&gt;9,R52&lt;=12.8,M52&gt;8),'[1]Pricing Schedule'!$J$27,
IF(AND(I52=38000,R52&gt;9,R52&lt;=12.8,M52&lt;=8),'[1]Pricing Schedule'!$J$36,
IF(AND(I52=38000,R52&gt;12.8,R52&lt;=22.8),'[1]Pricing Schedule'!$J$36,
IF(AND(I52=38000,R52&gt;22.8,R52&lt;=30.2),'[1]Pricing Schedule'!$J$45,
IF(AND(I52=38000,R52&gt;30.2,R52&lt;=45.9),'[1]Pricing Schedule'!$J$54,
IF(AND(I52=38000,R52&gt;45.9,R52&lt;=123.4),'[1]Pricing Schedule'!$J$97,
IF(AND(I52=38000,R52&gt;123.4,R52&lt;=168.2,M52&lt;=10),'[1]Pricing Schedule'!$J$105,
IF(AND(I52=38000,R52&gt;123.4,R52&lt;=168.2,M52&gt;10),'[1]Pricing Schedule'!$J$113,
IF(AND(I52=38000,R52&gt;168.2,R52&lt;=336.4,M52&lt;=10),('[1]Pricing Schedule'!$J$105),
IF(AND(I52=38000,R52&gt;168.2,R52&lt;=336.4,M52&gt;10),('[1]Pricing Schedule'!$J$113),
IF(AND(I52=38000,R52&gt;336.4,R52&lt;=504.6,M52&lt;=10),('[1]Pricing Schedule'!$J$105),
IF(AND(I52=38000,R52&gt;336.4,R52&lt;=504.6,M52&gt;10),('[1]Pricing Schedule'!$J$113),
IF(AND(I52=38000,R52&gt;504.6,R52&lt;=672.8,M52&lt;=10),('[1]Pricing Schedule'!$J$105),
IF(AND(I52=38000,R52&gt;504.6,R52&lt;=672.8,M52&gt;10),('[1]Pricing Schedule'!$J$113),
IF(AND(I52=110000,R52&lt;=12.8,M52&gt;2),'[1]Pricing Schedule'!$J$63,
IF(AND(I52=110000,R52&lt;=12.8,M52&lt;=2),'[1]Pricing Schedule'!$J$97,
IF(AND(I52=110000,R52&gt;12.8,R52&lt;=22.8,M52&gt;3),'[1]Pricing Schedule'!$J$72,
IF(AND(I52=110000,R52&gt;12.8,R52&lt;=22.8,M52&lt;=3),'[1]Pricing Schedule'!$J$97,
IF(AND(I52=110000,R52&gt;22.8,R52&lt;=30.2),'[1]Pricing Schedule'!$J$81,
IF(AND(I52=110000,R52&gt;30.2,R52&lt;=45.9),'[1]Pricing Schedule'!$J$90,
IF(AND(I52=110000,R52&gt;45.9,R52&lt;=123.4),'[1]Pricing Schedule'!$J$97,
IF(AND(I52=110000,R52&gt;123.4,R52&lt;=168.2,M52&lt;=10),'[1]Pricing Schedule'!$J$105,
IF(AND(I52=110000,R52&gt;123.4,R52&lt;=168.2,M52&gt;10),'[1]Pricing Schedule'!$J$113,
IF(AND(I52=110000,R52&gt;168.2,R52&lt;=336.2,M52&lt;=10),('[1]Pricing Schedule'!$J$105),
IF(AND(I52=110000,R52&gt;168.2,R52&lt;=336.2,M52&gt;10),('[1]Pricing Schedule'!$J$113),
IF(AND(I52=110000,R52&gt;336.4,R52&lt;=504.6,M52&lt;=10),('[1]Pricing Schedule'!$J$105),
IF(AND(I52=110000,R52&gt;336.4,R52&lt;=504.6,M52&gt;10),('[1]Pricing Schedule'!$J$113),
IF(AND(I52=110000,R52&gt;504.6,R52&lt;=672.8,M52&lt;=10),('[1]Pricing Schedule'!$J$105),
IF(AND(I52=110000,R52&gt;504.6,R52&lt;=672.8,M52&gt;10),('[1]Pricing Schedule'!$J$113),
IF(AND(I52=110000,R52&gt;672.8,R52&lt;=841,M52&lt;=10),('[1]Pricing Schedule'!$J$105),
IF(AND(I52=110000,R52&gt;672.8,R52&lt;=841,M52&gt;10),('[1]Pricing Schedule'!$J$113),
IF(AND(I52=110000,R52&gt;1682,R52&lt;=1850.2,M52&lt;=10),('[1]Pricing Schedule'!$J$105),
IF(AND(I52=110000,R52&gt;1682,R52&lt;=1850.2,M52&gt;10),('[1]Pricing Schedule'!$J$113),
IF(AND(I52=110000,R52&gt;2018.4,R52&lt;=2186.6,M52&lt;=10),('[1]Pricing Schedule'!$J$105),
IF(AND(I52=110000,R52&gt;2018.4,R52&lt;=2186.6,M52&gt;10),('[1]Pricing Schedule'!$J$113),999999999)))))))))))))))))))))))))))))))))))))))</f>
        <v>1</v>
      </c>
      <c r="U52" s="40">
        <f t="shared" si="4"/>
        <v>493721.73913043475</v>
      </c>
      <c r="V52" s="41">
        <f t="shared" si="5"/>
        <v>2.0254323857832257</v>
      </c>
      <c r="Y52" s="23">
        <v>337</v>
      </c>
      <c r="Z52" s="23">
        <v>134</v>
      </c>
      <c r="AR52" s="35"/>
    </row>
    <row r="53" spans="1:44">
      <c r="A53" s="23">
        <v>52</v>
      </c>
      <c r="B53" s="23">
        <v>52</v>
      </c>
      <c r="C53" s="23" t="s">
        <v>235</v>
      </c>
      <c r="D53" s="23" t="s">
        <v>116</v>
      </c>
      <c r="E53" s="23" t="s">
        <v>116</v>
      </c>
      <c r="F53" s="23" t="s">
        <v>236</v>
      </c>
      <c r="G53" s="23" t="s">
        <v>237</v>
      </c>
      <c r="H53" s="23" t="s">
        <v>113</v>
      </c>
      <c r="I53" s="13">
        <v>38000</v>
      </c>
      <c r="J53" s="13">
        <v>38000</v>
      </c>
      <c r="K53" s="23" t="s">
        <v>119</v>
      </c>
      <c r="L53" s="24">
        <v>15.805999999999999</v>
      </c>
      <c r="M53" s="37">
        <f t="shared" si="0"/>
        <v>16</v>
      </c>
      <c r="N53" s="24">
        <v>0.437</v>
      </c>
      <c r="O53" s="13">
        <v>1</v>
      </c>
      <c r="P53" s="36">
        <f t="shared" si="1"/>
        <v>0.437</v>
      </c>
      <c r="Q53" s="38">
        <f t="shared" si="2"/>
        <v>3.45</v>
      </c>
      <c r="R53" s="37">
        <f t="shared" si="3"/>
        <v>3.45</v>
      </c>
      <c r="S53" s="39">
        <f>IF(AND(I53=38000,R53&lt;=4.5,M53&gt;8),'[1]Pricing Schedule'!$F$8+('[1]Pricing Schedule'!$F$9*M53),
IF(AND(I53=38000,R53&lt;=4.5,M53&lt;=8),'[1]Pricing Schedule'!$F$34+('[1]Pricing Schedule'!$F$36*M53),
IF(AND(I53=38000,R53&gt;4.5,R53&lt;=9,M53&gt;8),'[1]Pricing Schedule'!$F$17+('[1]Pricing Schedule'!$F$18*M53),
IF(AND(I53=38000,R53&gt;4.5,R53&lt;=9,M53&lt;=8),'[1]Pricing Schedule'!$F$34+('[1]Pricing Schedule'!$F$36*M53),
IF(AND(I53=38000,R53&gt;9,R53&lt;=12.8,M53&gt;8),'[1]Pricing Schedule'!$F$26+('[1]Pricing Schedule'!$F$27*M53),
IF(AND(I53=38000,R53&gt;9,R53&lt;=12.8,M53&lt;=8),'[1]Pricing Schedule'!$F$34+('[1]Pricing Schedule'!$F$36*M53),
IF(AND(I53=38000,R53&gt;12.8,R53&lt;=22.8),'[1]Pricing Schedule'!$F$34+('[1]Pricing Schedule'!$F$36*M53),
IF(AND(I53=38000,R53&gt;22.8,R53&lt;=30.2),'[1]Pricing Schedule'!$F$43+('[1]Pricing Schedule'!$F$45*M53),
IF(AND(I53=38000,R53&gt;30.2,R53&lt;=45.9),'[1]Pricing Schedule'!$F$52+('[1]Pricing Schedule'!$F$54*M53),
IF(AND(I53=38000,R53&gt;45.9,R53&lt;=123.4),'[1]Pricing Schedule'!$F$96+('[1]Pricing Schedule'!$F$97*M53),
IF(AND(I53=38000,R53&gt;123.4,R53&lt;=168.2,M53&lt;=10),'[1]Pricing Schedule'!$F$103+('[1]Pricing Schedule'!$F$105*M53),
IF(AND(I53=38000,R53&gt;123.4,R53&lt;=168.2,M53&gt;10),'[1]Pricing Schedule'!$F$111+('[1]Pricing Schedule'!$F$113*M53),
IF(AND(I53=38000,R53&gt;157.4,R53&lt;=336.4,M53&lt;=10),('[1]Pricing Schedule'!$F$103+('[1]Pricing Schedule'!$F$105*M53))*2,
IF(AND(I53=38000,R53&gt;157.4,R53&lt;=336.4,M53&gt;10),('[1]Pricing Schedule'!$F$111+('[1]Pricing Schedule'!$F$113*M53))*2,
IF(AND(I53=38000,R53&gt;314.8,R53&lt;=504.6,M53&lt;=10),('[1]Pricing Schedule'!$F$103+('[1]Pricing Schedule'!$F$105*M53))*3,
IF(AND(I53=38000,R53&gt;314.8,R53&lt;=504.6,M53&gt;10),('[1]Pricing Schedule'!$F$111+('[1]Pricing Schedule'!$F$113*M53))*3,
IF(AND(I53=38000,R53&gt;472.2,R53&lt;=672.8,M53&lt;=10),('[1]Pricing Schedule'!$F$103+('[1]Pricing Schedule'!$F$105*M53))*4,
IF(AND(I53=38000,R53&gt;472.2,R53&lt;=672.8,M53&gt;10),('[1]Pricing Schedule'!$F$111+('[1]Pricing Schedule'!$F$113*M53))*4,
IF(AND(I53=110000,R53&lt;=12.8,M53&gt;2),'[1]Pricing Schedule'!$F$62+('[1]Pricing Schedule'!$F$63*M53),
IF(AND(I53=110000,R53&lt;=12.8,M53&lt;=2),'[1]Pricing Schedule'!$F$96+('[1]Pricing Schedule'!$F$97*M53),
IF(AND(I53=110000,R53&gt;12.8,R53&lt;=22.8,M53&gt;3),'[1]Pricing Schedule'!$F$71+('[1]Pricing Schedule'!$F$72*M53),
IF(AND(I53=110000,R53&gt;12.8,R53&lt;=22.8,M53&lt;=3),'[1]Pricing Schedule'!$F$96+('[1]Pricing Schedule'!$F$97*M53),
IF(AND(I53=110000,R53&gt;22.8,R53&lt;=30.2),'[1]Pricing Schedule'!$F$80+('[1]Pricing Schedule'!$F$81*M53),
IF(AND(I53=110000,R53&gt;30.2,R53&lt;=45.9),'[1]Pricing Schedule'!$F$89+('[1]Pricing Schedule'!$F$90*M53),
IF(AND(I53=110000,R53&gt;45.9,R53&lt;=123.4),'[1]Pricing Schedule'!$F$96+('[1]Pricing Schedule'!$F$97*M53),
IF(AND(I53=110000,R53&gt;123.4,R53&lt;=168.2,M53&lt;=10),'[1]Pricing Schedule'!$F$103+('[1]Pricing Schedule'!$F$105*M53),
IF(AND(I53=110000,R53&gt;123.4,R53&lt;=168.2,M53&gt;10),'[1]Pricing Schedule'!$F$111+('[1]Pricing Schedule'!$F$113*M53),
IF(AND(I53=110000,R53&gt;168.2,R53&lt;=336.4,M53&lt;=10),('[1]Pricing Schedule'!$F$103+('[1]Pricing Schedule'!$F$105*M53))*2,
IF(AND(I53=110000,R53&gt;168.2,R53&lt;=336.4,M53&gt;10),('[1]Pricing Schedule'!$F$111+('[1]Pricing Schedule'!$F$113*M53))*2,
IF(AND(I53=110000,R53&gt;336.4,R53&lt;=504.6,M53&lt;=10),('[1]Pricing Schedule'!$F$103+('[1]Pricing Schedule'!$F$105*M53))*3,
IF(AND(I53=110000,R53&gt;336.4,R53&lt;=504.6,M53&gt;10),('[1]Pricing Schedule'!$F$111+('[1]Pricing Schedule'!$F$113*M53))*3,
IF(AND(I53=110000,R53&gt;504.6,R53&lt;=672.8,M53&lt;=10),('[1]Pricing Schedule'!$F$103+('[1]Pricing Schedule'!$F$105*M53))*4,
IF(AND(I53=110000,R53&gt;504.6,R53&lt;=672.8,M53&gt;10),('[1]Pricing Schedule'!$F$111+('[1]Pricing Schedule'!$F$113*M53))*4,
IF(AND(I53=110000,R53&gt;672.8,R53&lt;=841,M53&lt;=10),('[1]Pricing Schedule'!$F$103+('[1]Pricing Schedule'!$F$105*M53))*5,
IF(AND(I53=110000,R53&gt;672.8,R53&lt;=841,M53&gt;10),('[1]Pricing Schedule'!$F$111+('[1]Pricing Schedule'!$F$113*M53))*5,
IF(AND(I53=110000,R53&gt;672.8,R53&lt;=841,M53&lt;=10),('[1]Pricing Schedule'!$F$103+('[1]Pricing Schedule'!$F$105*M53))*5,
IF(AND(I53=110000,R53&gt;672.8,R53&lt;=841,M53&gt;10),('[1]Pricing Schedule'!$F$111+('[1]Pricing Schedule'!$F$113*M53))*5,
IF(AND(I53=110000,R53&gt;1345.6,R53&lt;=1513.8,M53&lt;=10),('[1]Pricing Schedule'!$F$103+('[1]Pricing Schedule'!$F$105*M53))*9,
IF(AND(I53=110000,R53&gt;1345.6,R53&lt;=1513.8,M53&gt;10),('[1]Pricing Schedule'!$F$111+('[1]Pricing Schedule'!$F$113*M53))*9,
9999999999)))))))))))))))))))))))))))))))))))))))</f>
        <v>1703340</v>
      </c>
      <c r="T53" s="21">
        <f>IF(AND(I53=38000,R53&lt;=4.5,M53&gt;8),'[1]Pricing Schedule'!$J$9,
IF(AND(I53=38000,R53&lt;=4.5,M53&lt;=8),'[1]Pricing Schedule'!$J$36,
IF(AND(I53=38000,R53&gt;4.5,R53&lt;=9,M53&gt;8),'[1]Pricing Schedule'!$J$18,
IF(AND(I53=38000,R53&gt;4.5,R53&lt;=9,M53&lt;=8),'[1]Pricing Schedule'!$J$36,
IF(AND(I53=38000,R53&gt;9,R53&lt;=12.8,M53&gt;8),'[1]Pricing Schedule'!$J$27,
IF(AND(I53=38000,R53&gt;9,R53&lt;=12.8,M53&lt;=8),'[1]Pricing Schedule'!$J$36,
IF(AND(I53=38000,R53&gt;12.8,R53&lt;=22.8),'[1]Pricing Schedule'!$J$36,
IF(AND(I53=38000,R53&gt;22.8,R53&lt;=30.2),'[1]Pricing Schedule'!$J$45,
IF(AND(I53=38000,R53&gt;30.2,R53&lt;=45.9),'[1]Pricing Schedule'!$J$54,
IF(AND(I53=38000,R53&gt;45.9,R53&lt;=123.4),'[1]Pricing Schedule'!$J$97,
IF(AND(I53=38000,R53&gt;123.4,R53&lt;=168.2,M53&lt;=10),'[1]Pricing Schedule'!$J$105,
IF(AND(I53=38000,R53&gt;123.4,R53&lt;=168.2,M53&gt;10),'[1]Pricing Schedule'!$J$113,
IF(AND(I53=38000,R53&gt;168.2,R53&lt;=336.4,M53&lt;=10),('[1]Pricing Schedule'!$J$105),
IF(AND(I53=38000,R53&gt;168.2,R53&lt;=336.4,M53&gt;10),('[1]Pricing Schedule'!$J$113),
IF(AND(I53=38000,R53&gt;336.4,R53&lt;=504.6,M53&lt;=10),('[1]Pricing Schedule'!$J$105),
IF(AND(I53=38000,R53&gt;336.4,R53&lt;=504.6,M53&gt;10),('[1]Pricing Schedule'!$J$113),
IF(AND(I53=38000,R53&gt;504.6,R53&lt;=672.8,M53&lt;=10),('[1]Pricing Schedule'!$J$105),
IF(AND(I53=38000,R53&gt;504.6,R53&lt;=672.8,M53&gt;10),('[1]Pricing Schedule'!$J$113),
IF(AND(I53=110000,R53&lt;=12.8,M53&gt;2),'[1]Pricing Schedule'!$J$63,
IF(AND(I53=110000,R53&lt;=12.8,M53&lt;=2),'[1]Pricing Schedule'!$J$97,
IF(AND(I53=110000,R53&gt;12.8,R53&lt;=22.8,M53&gt;3),'[1]Pricing Schedule'!$J$72,
IF(AND(I53=110000,R53&gt;12.8,R53&lt;=22.8,M53&lt;=3),'[1]Pricing Schedule'!$J$97,
IF(AND(I53=110000,R53&gt;22.8,R53&lt;=30.2),'[1]Pricing Schedule'!$J$81,
IF(AND(I53=110000,R53&gt;30.2,R53&lt;=45.9),'[1]Pricing Schedule'!$J$90,
IF(AND(I53=110000,R53&gt;45.9,R53&lt;=123.4),'[1]Pricing Schedule'!$J$97,
IF(AND(I53=110000,R53&gt;123.4,R53&lt;=168.2,M53&lt;=10),'[1]Pricing Schedule'!$J$105,
IF(AND(I53=110000,R53&gt;123.4,R53&lt;=168.2,M53&gt;10),'[1]Pricing Schedule'!$J$113,
IF(AND(I53=110000,R53&gt;168.2,R53&lt;=336.2,M53&lt;=10),('[1]Pricing Schedule'!$J$105),
IF(AND(I53=110000,R53&gt;168.2,R53&lt;=336.2,M53&gt;10),('[1]Pricing Schedule'!$J$113),
IF(AND(I53=110000,R53&gt;336.4,R53&lt;=504.6,M53&lt;=10),('[1]Pricing Schedule'!$J$105),
IF(AND(I53=110000,R53&gt;336.4,R53&lt;=504.6,M53&gt;10),('[1]Pricing Schedule'!$J$113),
IF(AND(I53=110000,R53&gt;504.6,R53&lt;=672.8,M53&lt;=10),('[1]Pricing Schedule'!$J$105),
IF(AND(I53=110000,R53&gt;504.6,R53&lt;=672.8,M53&gt;10),('[1]Pricing Schedule'!$J$113),
IF(AND(I53=110000,R53&gt;672.8,R53&lt;=841,M53&lt;=10),('[1]Pricing Schedule'!$J$105),
IF(AND(I53=110000,R53&gt;672.8,R53&lt;=841,M53&gt;10),('[1]Pricing Schedule'!$J$113),
IF(AND(I53=110000,R53&gt;1682,R53&lt;=1850.2,M53&lt;=10),('[1]Pricing Schedule'!$J$105),
IF(AND(I53=110000,R53&gt;1682,R53&lt;=1850.2,M53&gt;10),('[1]Pricing Schedule'!$J$113),
IF(AND(I53=110000,R53&gt;2018.4,R53&lt;=2186.6,M53&lt;=10),('[1]Pricing Schedule'!$J$105),
IF(AND(I53=110000,R53&gt;2018.4,R53&lt;=2186.6,M53&gt;10),('[1]Pricing Schedule'!$J$113),999999999)))))))))))))))))))))))))))))))))))))))</f>
        <v>1</v>
      </c>
      <c r="U53" s="40">
        <f t="shared" si="4"/>
        <v>493721.73913043475</v>
      </c>
      <c r="V53" s="41">
        <f t="shared" si="5"/>
        <v>2.0254323857832257</v>
      </c>
      <c r="Y53" s="23">
        <v>498</v>
      </c>
      <c r="Z53" s="23">
        <v>105</v>
      </c>
      <c r="AR53" s="35"/>
    </row>
    <row r="54" spans="1:44">
      <c r="A54" s="23">
        <v>53</v>
      </c>
      <c r="B54" s="23">
        <v>53</v>
      </c>
      <c r="C54" s="23" t="s">
        <v>238</v>
      </c>
      <c r="D54" s="23" t="s">
        <v>116</v>
      </c>
      <c r="E54" s="23" t="s">
        <v>116</v>
      </c>
      <c r="F54" s="23" t="s">
        <v>117</v>
      </c>
      <c r="G54" s="23" t="s">
        <v>118</v>
      </c>
      <c r="H54" s="23" t="s">
        <v>113</v>
      </c>
      <c r="I54" s="13">
        <v>38000</v>
      </c>
      <c r="J54" s="13">
        <v>38000</v>
      </c>
      <c r="K54" s="23" t="s">
        <v>119</v>
      </c>
      <c r="L54" s="24">
        <v>11.451000000000001</v>
      </c>
      <c r="M54" s="37">
        <f t="shared" si="0"/>
        <v>12</v>
      </c>
      <c r="N54" s="24">
        <v>0.189</v>
      </c>
      <c r="O54" s="13">
        <v>1</v>
      </c>
      <c r="P54" s="36">
        <f t="shared" si="1"/>
        <v>0.189</v>
      </c>
      <c r="Q54" s="38">
        <f t="shared" si="2"/>
        <v>3.45</v>
      </c>
      <c r="R54" s="37">
        <f t="shared" si="3"/>
        <v>3.45</v>
      </c>
      <c r="S54" s="39">
        <f>IF(AND(I54=38000,R54&lt;=4.5,M54&gt;8),'[1]Pricing Schedule'!$F$8+('[1]Pricing Schedule'!$F$9*M54),
IF(AND(I54=38000,R54&lt;=4.5,M54&lt;=8),'[1]Pricing Schedule'!$F$34+('[1]Pricing Schedule'!$F$36*M54),
IF(AND(I54=38000,R54&gt;4.5,R54&lt;=9,M54&gt;8),'[1]Pricing Schedule'!$F$17+('[1]Pricing Schedule'!$F$18*M54),
IF(AND(I54=38000,R54&gt;4.5,R54&lt;=9,M54&lt;=8),'[1]Pricing Schedule'!$F$34+('[1]Pricing Schedule'!$F$36*M54),
IF(AND(I54=38000,R54&gt;9,R54&lt;=12.8,M54&gt;8),'[1]Pricing Schedule'!$F$26+('[1]Pricing Schedule'!$F$27*M54),
IF(AND(I54=38000,R54&gt;9,R54&lt;=12.8,M54&lt;=8),'[1]Pricing Schedule'!$F$34+('[1]Pricing Schedule'!$F$36*M54),
IF(AND(I54=38000,R54&gt;12.8,R54&lt;=22.8),'[1]Pricing Schedule'!$F$34+('[1]Pricing Schedule'!$F$36*M54),
IF(AND(I54=38000,R54&gt;22.8,R54&lt;=30.2),'[1]Pricing Schedule'!$F$43+('[1]Pricing Schedule'!$F$45*M54),
IF(AND(I54=38000,R54&gt;30.2,R54&lt;=45.9),'[1]Pricing Schedule'!$F$52+('[1]Pricing Schedule'!$F$54*M54),
IF(AND(I54=38000,R54&gt;45.9,R54&lt;=123.4),'[1]Pricing Schedule'!$F$96+('[1]Pricing Schedule'!$F$97*M54),
IF(AND(I54=38000,R54&gt;123.4,R54&lt;=168.2,M54&lt;=10),'[1]Pricing Schedule'!$F$103+('[1]Pricing Schedule'!$F$105*M54),
IF(AND(I54=38000,R54&gt;123.4,R54&lt;=168.2,M54&gt;10),'[1]Pricing Schedule'!$F$111+('[1]Pricing Schedule'!$F$113*M54),
IF(AND(I54=38000,R54&gt;157.4,R54&lt;=336.4,M54&lt;=10),('[1]Pricing Schedule'!$F$103+('[1]Pricing Schedule'!$F$105*M54))*2,
IF(AND(I54=38000,R54&gt;157.4,R54&lt;=336.4,M54&gt;10),('[1]Pricing Schedule'!$F$111+('[1]Pricing Schedule'!$F$113*M54))*2,
IF(AND(I54=38000,R54&gt;314.8,R54&lt;=504.6,M54&lt;=10),('[1]Pricing Schedule'!$F$103+('[1]Pricing Schedule'!$F$105*M54))*3,
IF(AND(I54=38000,R54&gt;314.8,R54&lt;=504.6,M54&gt;10),('[1]Pricing Schedule'!$F$111+('[1]Pricing Schedule'!$F$113*M54))*3,
IF(AND(I54=38000,R54&gt;472.2,R54&lt;=672.8,M54&lt;=10),('[1]Pricing Schedule'!$F$103+('[1]Pricing Schedule'!$F$105*M54))*4,
IF(AND(I54=38000,R54&gt;472.2,R54&lt;=672.8,M54&gt;10),('[1]Pricing Schedule'!$F$111+('[1]Pricing Schedule'!$F$113*M54))*4,
IF(AND(I54=110000,R54&lt;=12.8,M54&gt;2),'[1]Pricing Schedule'!$F$62+('[1]Pricing Schedule'!$F$63*M54),
IF(AND(I54=110000,R54&lt;=12.8,M54&lt;=2),'[1]Pricing Schedule'!$F$96+('[1]Pricing Schedule'!$F$97*M54),
IF(AND(I54=110000,R54&gt;12.8,R54&lt;=22.8,M54&gt;3),'[1]Pricing Schedule'!$F$71+('[1]Pricing Schedule'!$F$72*M54),
IF(AND(I54=110000,R54&gt;12.8,R54&lt;=22.8,M54&lt;=3),'[1]Pricing Schedule'!$F$96+('[1]Pricing Schedule'!$F$97*M54),
IF(AND(I54=110000,R54&gt;22.8,R54&lt;=30.2),'[1]Pricing Schedule'!$F$80+('[1]Pricing Schedule'!$F$81*M54),
IF(AND(I54=110000,R54&gt;30.2,R54&lt;=45.9),'[1]Pricing Schedule'!$F$89+('[1]Pricing Schedule'!$F$90*M54),
IF(AND(I54=110000,R54&gt;45.9,R54&lt;=123.4),'[1]Pricing Schedule'!$F$96+('[1]Pricing Schedule'!$F$97*M54),
IF(AND(I54=110000,R54&gt;123.4,R54&lt;=168.2,M54&lt;=10),'[1]Pricing Schedule'!$F$103+('[1]Pricing Schedule'!$F$105*M54),
IF(AND(I54=110000,R54&gt;123.4,R54&lt;=168.2,M54&gt;10),'[1]Pricing Schedule'!$F$111+('[1]Pricing Schedule'!$F$113*M54),
IF(AND(I54=110000,R54&gt;168.2,R54&lt;=336.4,M54&lt;=10),('[1]Pricing Schedule'!$F$103+('[1]Pricing Schedule'!$F$105*M54))*2,
IF(AND(I54=110000,R54&gt;168.2,R54&lt;=336.4,M54&gt;10),('[1]Pricing Schedule'!$F$111+('[1]Pricing Schedule'!$F$113*M54))*2,
IF(AND(I54=110000,R54&gt;336.4,R54&lt;=504.6,M54&lt;=10),('[1]Pricing Schedule'!$F$103+('[1]Pricing Schedule'!$F$105*M54))*3,
IF(AND(I54=110000,R54&gt;336.4,R54&lt;=504.6,M54&gt;10),('[1]Pricing Schedule'!$F$111+('[1]Pricing Schedule'!$F$113*M54))*3,
IF(AND(I54=110000,R54&gt;504.6,R54&lt;=672.8,M54&lt;=10),('[1]Pricing Schedule'!$F$103+('[1]Pricing Schedule'!$F$105*M54))*4,
IF(AND(I54=110000,R54&gt;504.6,R54&lt;=672.8,M54&gt;10),('[1]Pricing Schedule'!$F$111+('[1]Pricing Schedule'!$F$113*M54))*4,
IF(AND(I54=110000,R54&gt;672.8,R54&lt;=841,M54&lt;=10),('[1]Pricing Schedule'!$F$103+('[1]Pricing Schedule'!$F$105*M54))*5,
IF(AND(I54=110000,R54&gt;672.8,R54&lt;=841,M54&gt;10),('[1]Pricing Schedule'!$F$111+('[1]Pricing Schedule'!$F$113*M54))*5,
IF(AND(I54=110000,R54&gt;672.8,R54&lt;=841,M54&lt;=10),('[1]Pricing Schedule'!$F$103+('[1]Pricing Schedule'!$F$105*M54))*5,
IF(AND(I54=110000,R54&gt;672.8,R54&lt;=841,M54&gt;10),('[1]Pricing Schedule'!$F$111+('[1]Pricing Schedule'!$F$113*M54))*5,
IF(AND(I54=110000,R54&gt;1345.6,R54&lt;=1513.8,M54&lt;=10),('[1]Pricing Schedule'!$F$103+('[1]Pricing Schedule'!$F$105*M54))*9,
IF(AND(I54=110000,R54&gt;1345.6,R54&lt;=1513.8,M54&gt;10),('[1]Pricing Schedule'!$F$111+('[1]Pricing Schedule'!$F$113*M54))*9,
9999999999)))))))))))))))))))))))))))))))))))))))</f>
        <v>1492540</v>
      </c>
      <c r="T54" s="21">
        <f>IF(AND(I54=38000,R54&lt;=4.5,M54&gt;8),'[1]Pricing Schedule'!$J$9,
IF(AND(I54=38000,R54&lt;=4.5,M54&lt;=8),'[1]Pricing Schedule'!$J$36,
IF(AND(I54=38000,R54&gt;4.5,R54&lt;=9,M54&gt;8),'[1]Pricing Schedule'!$J$18,
IF(AND(I54=38000,R54&gt;4.5,R54&lt;=9,M54&lt;=8),'[1]Pricing Schedule'!$J$36,
IF(AND(I54=38000,R54&gt;9,R54&lt;=12.8,M54&gt;8),'[1]Pricing Schedule'!$J$27,
IF(AND(I54=38000,R54&gt;9,R54&lt;=12.8,M54&lt;=8),'[1]Pricing Schedule'!$J$36,
IF(AND(I54=38000,R54&gt;12.8,R54&lt;=22.8),'[1]Pricing Schedule'!$J$36,
IF(AND(I54=38000,R54&gt;22.8,R54&lt;=30.2),'[1]Pricing Schedule'!$J$45,
IF(AND(I54=38000,R54&gt;30.2,R54&lt;=45.9),'[1]Pricing Schedule'!$J$54,
IF(AND(I54=38000,R54&gt;45.9,R54&lt;=123.4),'[1]Pricing Schedule'!$J$97,
IF(AND(I54=38000,R54&gt;123.4,R54&lt;=168.2,M54&lt;=10),'[1]Pricing Schedule'!$J$105,
IF(AND(I54=38000,R54&gt;123.4,R54&lt;=168.2,M54&gt;10),'[1]Pricing Schedule'!$J$113,
IF(AND(I54=38000,R54&gt;168.2,R54&lt;=336.4,M54&lt;=10),('[1]Pricing Schedule'!$J$105),
IF(AND(I54=38000,R54&gt;168.2,R54&lt;=336.4,M54&gt;10),('[1]Pricing Schedule'!$J$113),
IF(AND(I54=38000,R54&gt;336.4,R54&lt;=504.6,M54&lt;=10),('[1]Pricing Schedule'!$J$105),
IF(AND(I54=38000,R54&gt;336.4,R54&lt;=504.6,M54&gt;10),('[1]Pricing Schedule'!$J$113),
IF(AND(I54=38000,R54&gt;504.6,R54&lt;=672.8,M54&lt;=10),('[1]Pricing Schedule'!$J$105),
IF(AND(I54=38000,R54&gt;504.6,R54&lt;=672.8,M54&gt;10),('[1]Pricing Schedule'!$J$113),
IF(AND(I54=110000,R54&lt;=12.8,M54&gt;2),'[1]Pricing Schedule'!$J$63,
IF(AND(I54=110000,R54&lt;=12.8,M54&lt;=2),'[1]Pricing Schedule'!$J$97,
IF(AND(I54=110000,R54&gt;12.8,R54&lt;=22.8,M54&gt;3),'[1]Pricing Schedule'!$J$72,
IF(AND(I54=110000,R54&gt;12.8,R54&lt;=22.8,M54&lt;=3),'[1]Pricing Schedule'!$J$97,
IF(AND(I54=110000,R54&gt;22.8,R54&lt;=30.2),'[1]Pricing Schedule'!$J$81,
IF(AND(I54=110000,R54&gt;30.2,R54&lt;=45.9),'[1]Pricing Schedule'!$J$90,
IF(AND(I54=110000,R54&gt;45.9,R54&lt;=123.4),'[1]Pricing Schedule'!$J$97,
IF(AND(I54=110000,R54&gt;123.4,R54&lt;=168.2,M54&lt;=10),'[1]Pricing Schedule'!$J$105,
IF(AND(I54=110000,R54&gt;123.4,R54&lt;=168.2,M54&gt;10),'[1]Pricing Schedule'!$J$113,
IF(AND(I54=110000,R54&gt;168.2,R54&lt;=336.2,M54&lt;=10),('[1]Pricing Schedule'!$J$105),
IF(AND(I54=110000,R54&gt;168.2,R54&lt;=336.2,M54&gt;10),('[1]Pricing Schedule'!$J$113),
IF(AND(I54=110000,R54&gt;336.4,R54&lt;=504.6,M54&lt;=10),('[1]Pricing Schedule'!$J$105),
IF(AND(I54=110000,R54&gt;336.4,R54&lt;=504.6,M54&gt;10),('[1]Pricing Schedule'!$J$113),
IF(AND(I54=110000,R54&gt;504.6,R54&lt;=672.8,M54&lt;=10),('[1]Pricing Schedule'!$J$105),
IF(AND(I54=110000,R54&gt;504.6,R54&lt;=672.8,M54&gt;10),('[1]Pricing Schedule'!$J$113),
IF(AND(I54=110000,R54&gt;672.8,R54&lt;=841,M54&lt;=10),('[1]Pricing Schedule'!$J$105),
IF(AND(I54=110000,R54&gt;672.8,R54&lt;=841,M54&gt;10),('[1]Pricing Schedule'!$J$113),
IF(AND(I54=110000,R54&gt;1682,R54&lt;=1850.2,M54&lt;=10),('[1]Pricing Schedule'!$J$105),
IF(AND(I54=110000,R54&gt;1682,R54&lt;=1850.2,M54&gt;10),('[1]Pricing Schedule'!$J$113),
IF(AND(I54=110000,R54&gt;2018.4,R54&lt;=2186.6,M54&lt;=10),('[1]Pricing Schedule'!$J$105),
IF(AND(I54=110000,R54&gt;2018.4,R54&lt;=2186.6,M54&gt;10),('[1]Pricing Schedule'!$J$113),999999999)))))))))))))))))))))))))))))))))))))))</f>
        <v>1</v>
      </c>
      <c r="U54" s="40">
        <f t="shared" si="4"/>
        <v>432620.28985507245</v>
      </c>
      <c r="V54" s="41">
        <f t="shared" si="5"/>
        <v>2.3114958393074891</v>
      </c>
      <c r="Y54" s="23">
        <v>636</v>
      </c>
      <c r="Z54" s="23">
        <v>106</v>
      </c>
      <c r="AR54" s="35"/>
    </row>
    <row r="55" spans="1:44">
      <c r="A55" s="23">
        <v>54</v>
      </c>
      <c r="B55" s="23">
        <v>54</v>
      </c>
      <c r="C55" s="23" t="s">
        <v>239</v>
      </c>
      <c r="D55" s="23" t="s">
        <v>116</v>
      </c>
      <c r="E55" s="23" t="s">
        <v>116</v>
      </c>
      <c r="F55" s="23" t="s">
        <v>117</v>
      </c>
      <c r="G55" s="23" t="s">
        <v>118</v>
      </c>
      <c r="H55" s="23" t="s">
        <v>113</v>
      </c>
      <c r="I55" s="13">
        <v>38000</v>
      </c>
      <c r="J55" s="13">
        <v>38000</v>
      </c>
      <c r="K55" s="23" t="s">
        <v>119</v>
      </c>
      <c r="L55" s="24">
        <v>5.7149999999999999</v>
      </c>
      <c r="M55" s="37">
        <f t="shared" si="0"/>
        <v>6</v>
      </c>
      <c r="N55" s="24">
        <v>0.33100000000000002</v>
      </c>
      <c r="O55" s="13">
        <v>1</v>
      </c>
      <c r="P55" s="36">
        <f t="shared" si="1"/>
        <v>0.33100000000000002</v>
      </c>
      <c r="Q55" s="38">
        <f t="shared" si="2"/>
        <v>3.45</v>
      </c>
      <c r="R55" s="37">
        <f t="shared" si="3"/>
        <v>3.45</v>
      </c>
      <c r="S55" s="39">
        <f>IF(AND(I55=38000,R55&lt;=4.5,M55&gt;8),'[1]Pricing Schedule'!$F$8+('[1]Pricing Schedule'!$F$9*M55),
IF(AND(I55=38000,R55&lt;=4.5,M55&lt;=8),'[1]Pricing Schedule'!$F$34+('[1]Pricing Schedule'!$F$36*M55),
IF(AND(I55=38000,R55&gt;4.5,R55&lt;=9,M55&gt;8),'[1]Pricing Schedule'!$F$17+('[1]Pricing Schedule'!$F$18*M55),
IF(AND(I55=38000,R55&gt;4.5,R55&lt;=9,M55&lt;=8),'[1]Pricing Schedule'!$F$34+('[1]Pricing Schedule'!$F$36*M55),
IF(AND(I55=38000,R55&gt;9,R55&lt;=12.8,M55&gt;8),'[1]Pricing Schedule'!$F$26+('[1]Pricing Schedule'!$F$27*M55),
IF(AND(I55=38000,R55&gt;9,R55&lt;=12.8,M55&lt;=8),'[1]Pricing Schedule'!$F$34+('[1]Pricing Schedule'!$F$36*M55),
IF(AND(I55=38000,R55&gt;12.8,R55&lt;=22.8),'[1]Pricing Schedule'!$F$34+('[1]Pricing Schedule'!$F$36*M55),
IF(AND(I55=38000,R55&gt;22.8,R55&lt;=30.2),'[1]Pricing Schedule'!$F$43+('[1]Pricing Schedule'!$F$45*M55),
IF(AND(I55=38000,R55&gt;30.2,R55&lt;=45.9),'[1]Pricing Schedule'!$F$52+('[1]Pricing Schedule'!$F$54*M55),
IF(AND(I55=38000,R55&gt;45.9,R55&lt;=123.4),'[1]Pricing Schedule'!$F$96+('[1]Pricing Schedule'!$F$97*M55),
IF(AND(I55=38000,R55&gt;123.4,R55&lt;=168.2,M55&lt;=10),'[1]Pricing Schedule'!$F$103+('[1]Pricing Schedule'!$F$105*M55),
IF(AND(I55=38000,R55&gt;123.4,R55&lt;=168.2,M55&gt;10),'[1]Pricing Schedule'!$F$111+('[1]Pricing Schedule'!$F$113*M55),
IF(AND(I55=38000,R55&gt;157.4,R55&lt;=336.4,M55&lt;=10),('[1]Pricing Schedule'!$F$103+('[1]Pricing Schedule'!$F$105*M55))*2,
IF(AND(I55=38000,R55&gt;157.4,R55&lt;=336.4,M55&gt;10),('[1]Pricing Schedule'!$F$111+('[1]Pricing Schedule'!$F$113*M55))*2,
IF(AND(I55=38000,R55&gt;314.8,R55&lt;=504.6,M55&lt;=10),('[1]Pricing Schedule'!$F$103+('[1]Pricing Schedule'!$F$105*M55))*3,
IF(AND(I55=38000,R55&gt;314.8,R55&lt;=504.6,M55&gt;10),('[1]Pricing Schedule'!$F$111+('[1]Pricing Schedule'!$F$113*M55))*3,
IF(AND(I55=38000,R55&gt;472.2,R55&lt;=672.8,M55&lt;=10),('[1]Pricing Schedule'!$F$103+('[1]Pricing Schedule'!$F$105*M55))*4,
IF(AND(I55=38000,R55&gt;472.2,R55&lt;=672.8,M55&gt;10),('[1]Pricing Schedule'!$F$111+('[1]Pricing Schedule'!$F$113*M55))*4,
IF(AND(I55=110000,R55&lt;=12.8,M55&gt;2),'[1]Pricing Schedule'!$F$62+('[1]Pricing Schedule'!$F$63*M55),
IF(AND(I55=110000,R55&lt;=12.8,M55&lt;=2),'[1]Pricing Schedule'!$F$96+('[1]Pricing Schedule'!$F$97*M55),
IF(AND(I55=110000,R55&gt;12.8,R55&lt;=22.8,M55&gt;3),'[1]Pricing Schedule'!$F$71+('[1]Pricing Schedule'!$F$72*M55),
IF(AND(I55=110000,R55&gt;12.8,R55&lt;=22.8,M55&lt;=3),'[1]Pricing Schedule'!$F$96+('[1]Pricing Schedule'!$F$97*M55),
IF(AND(I55=110000,R55&gt;22.8,R55&lt;=30.2),'[1]Pricing Schedule'!$F$80+('[1]Pricing Schedule'!$F$81*M55),
IF(AND(I55=110000,R55&gt;30.2,R55&lt;=45.9),'[1]Pricing Schedule'!$F$89+('[1]Pricing Schedule'!$F$90*M55),
IF(AND(I55=110000,R55&gt;45.9,R55&lt;=123.4),'[1]Pricing Schedule'!$F$96+('[1]Pricing Schedule'!$F$97*M55),
IF(AND(I55=110000,R55&gt;123.4,R55&lt;=168.2,M55&lt;=10),'[1]Pricing Schedule'!$F$103+('[1]Pricing Schedule'!$F$105*M55),
IF(AND(I55=110000,R55&gt;123.4,R55&lt;=168.2,M55&gt;10),'[1]Pricing Schedule'!$F$111+('[1]Pricing Schedule'!$F$113*M55),
IF(AND(I55=110000,R55&gt;168.2,R55&lt;=336.4,M55&lt;=10),('[1]Pricing Schedule'!$F$103+('[1]Pricing Schedule'!$F$105*M55))*2,
IF(AND(I55=110000,R55&gt;168.2,R55&lt;=336.4,M55&gt;10),('[1]Pricing Schedule'!$F$111+('[1]Pricing Schedule'!$F$113*M55))*2,
IF(AND(I55=110000,R55&gt;336.4,R55&lt;=504.6,M55&lt;=10),('[1]Pricing Schedule'!$F$103+('[1]Pricing Schedule'!$F$105*M55))*3,
IF(AND(I55=110000,R55&gt;336.4,R55&lt;=504.6,M55&gt;10),('[1]Pricing Schedule'!$F$111+('[1]Pricing Schedule'!$F$113*M55))*3,
IF(AND(I55=110000,R55&gt;504.6,R55&lt;=672.8,M55&lt;=10),('[1]Pricing Schedule'!$F$103+('[1]Pricing Schedule'!$F$105*M55))*4,
IF(AND(I55=110000,R55&gt;504.6,R55&lt;=672.8,M55&gt;10),('[1]Pricing Schedule'!$F$111+('[1]Pricing Schedule'!$F$113*M55))*4,
IF(AND(I55=110000,R55&gt;672.8,R55&lt;=841,M55&lt;=10),('[1]Pricing Schedule'!$F$103+('[1]Pricing Schedule'!$F$105*M55))*5,
IF(AND(I55=110000,R55&gt;672.8,R55&lt;=841,M55&gt;10),('[1]Pricing Schedule'!$F$111+('[1]Pricing Schedule'!$F$113*M55))*5,
IF(AND(I55=110000,R55&gt;672.8,R55&lt;=841,M55&lt;=10),('[1]Pricing Schedule'!$F$103+('[1]Pricing Schedule'!$F$105*M55))*5,
IF(AND(I55=110000,R55&gt;672.8,R55&lt;=841,M55&gt;10),('[1]Pricing Schedule'!$F$111+('[1]Pricing Schedule'!$F$113*M55))*5,
IF(AND(I55=110000,R55&gt;1345.6,R55&lt;=1513.8,M55&lt;=10),('[1]Pricing Schedule'!$F$103+('[1]Pricing Schedule'!$F$105*M55))*9,
IF(AND(I55=110000,R55&gt;1345.6,R55&lt;=1513.8,M55&gt;10),('[1]Pricing Schedule'!$F$111+('[1]Pricing Schedule'!$F$113*M55))*9,
9999999999)))))))))))))))))))))))))))))))))))))))</f>
        <v>769410</v>
      </c>
      <c r="T55" s="21">
        <f>IF(AND(I55=38000,R55&lt;=4.5,M55&gt;8),'[1]Pricing Schedule'!$J$9,
IF(AND(I55=38000,R55&lt;=4.5,M55&lt;=8),'[1]Pricing Schedule'!$J$36,
IF(AND(I55=38000,R55&gt;4.5,R55&lt;=9,M55&gt;8),'[1]Pricing Schedule'!$J$18,
IF(AND(I55=38000,R55&gt;4.5,R55&lt;=9,M55&lt;=8),'[1]Pricing Schedule'!$J$36,
IF(AND(I55=38000,R55&gt;9,R55&lt;=12.8,M55&gt;8),'[1]Pricing Schedule'!$J$27,
IF(AND(I55=38000,R55&gt;9,R55&lt;=12.8,M55&lt;=8),'[1]Pricing Schedule'!$J$36,
IF(AND(I55=38000,R55&gt;12.8,R55&lt;=22.8),'[1]Pricing Schedule'!$J$36,
IF(AND(I55=38000,R55&gt;22.8,R55&lt;=30.2),'[1]Pricing Schedule'!$J$45,
IF(AND(I55=38000,R55&gt;30.2,R55&lt;=45.9),'[1]Pricing Schedule'!$J$54,
IF(AND(I55=38000,R55&gt;45.9,R55&lt;=123.4),'[1]Pricing Schedule'!$J$97,
IF(AND(I55=38000,R55&gt;123.4,R55&lt;=168.2,M55&lt;=10),'[1]Pricing Schedule'!$J$105,
IF(AND(I55=38000,R55&gt;123.4,R55&lt;=168.2,M55&gt;10),'[1]Pricing Schedule'!$J$113,
IF(AND(I55=38000,R55&gt;168.2,R55&lt;=336.4,M55&lt;=10),('[1]Pricing Schedule'!$J$105),
IF(AND(I55=38000,R55&gt;168.2,R55&lt;=336.4,M55&gt;10),('[1]Pricing Schedule'!$J$113),
IF(AND(I55=38000,R55&gt;336.4,R55&lt;=504.6,M55&lt;=10),('[1]Pricing Schedule'!$J$105),
IF(AND(I55=38000,R55&gt;336.4,R55&lt;=504.6,M55&gt;10),('[1]Pricing Schedule'!$J$113),
IF(AND(I55=38000,R55&gt;504.6,R55&lt;=672.8,M55&lt;=10),('[1]Pricing Schedule'!$J$105),
IF(AND(I55=38000,R55&gt;504.6,R55&lt;=672.8,M55&gt;10),('[1]Pricing Schedule'!$J$113),
IF(AND(I55=110000,R55&lt;=12.8,M55&gt;2),'[1]Pricing Schedule'!$J$63,
IF(AND(I55=110000,R55&lt;=12.8,M55&lt;=2),'[1]Pricing Schedule'!$J$97,
IF(AND(I55=110000,R55&gt;12.8,R55&lt;=22.8,M55&gt;3),'[1]Pricing Schedule'!$J$72,
IF(AND(I55=110000,R55&gt;12.8,R55&lt;=22.8,M55&lt;=3),'[1]Pricing Schedule'!$J$97,
IF(AND(I55=110000,R55&gt;22.8,R55&lt;=30.2),'[1]Pricing Schedule'!$J$81,
IF(AND(I55=110000,R55&gt;30.2,R55&lt;=45.9),'[1]Pricing Schedule'!$J$90,
IF(AND(I55=110000,R55&gt;45.9,R55&lt;=123.4),'[1]Pricing Schedule'!$J$97,
IF(AND(I55=110000,R55&gt;123.4,R55&lt;=168.2,M55&lt;=10),'[1]Pricing Schedule'!$J$105,
IF(AND(I55=110000,R55&gt;123.4,R55&lt;=168.2,M55&gt;10),'[1]Pricing Schedule'!$J$113,
IF(AND(I55=110000,R55&gt;168.2,R55&lt;=336.2,M55&lt;=10),('[1]Pricing Schedule'!$J$105),
IF(AND(I55=110000,R55&gt;168.2,R55&lt;=336.2,M55&gt;10),('[1]Pricing Schedule'!$J$113),
IF(AND(I55=110000,R55&gt;336.4,R55&lt;=504.6,M55&lt;=10),('[1]Pricing Schedule'!$J$105),
IF(AND(I55=110000,R55&gt;336.4,R55&lt;=504.6,M55&gt;10),('[1]Pricing Schedule'!$J$113),
IF(AND(I55=110000,R55&gt;504.6,R55&lt;=672.8,M55&lt;=10),('[1]Pricing Schedule'!$J$105),
IF(AND(I55=110000,R55&gt;504.6,R55&lt;=672.8,M55&gt;10),('[1]Pricing Schedule'!$J$113),
IF(AND(I55=110000,R55&gt;672.8,R55&lt;=841,M55&lt;=10),('[1]Pricing Schedule'!$J$105),
IF(AND(I55=110000,R55&gt;672.8,R55&lt;=841,M55&gt;10),('[1]Pricing Schedule'!$J$113),
IF(AND(I55=110000,R55&gt;1682,R55&lt;=1850.2,M55&lt;=10),('[1]Pricing Schedule'!$J$105),
IF(AND(I55=110000,R55&gt;1682,R55&lt;=1850.2,M55&gt;10),('[1]Pricing Schedule'!$J$113),
IF(AND(I55=110000,R55&gt;2018.4,R55&lt;=2186.6,M55&lt;=10),('[1]Pricing Schedule'!$J$105),
IF(AND(I55=110000,R55&gt;2018.4,R55&lt;=2186.6,M55&gt;10),('[1]Pricing Schedule'!$J$113),999999999)))))))))))))))))))))))))))))))))))))))</f>
        <v>4</v>
      </c>
      <c r="U55" s="40">
        <f t="shared" si="4"/>
        <v>223017.39130434781</v>
      </c>
      <c r="V55" s="41">
        <f t="shared" si="5"/>
        <v>4.4839552384294459</v>
      </c>
      <c r="Y55" s="23">
        <v>75</v>
      </c>
      <c r="Z55" s="23">
        <v>106</v>
      </c>
      <c r="AR55" s="35"/>
    </row>
    <row r="56" spans="1:44">
      <c r="A56" s="23">
        <v>55</v>
      </c>
      <c r="B56" s="23">
        <v>55</v>
      </c>
      <c r="C56" s="23" t="s">
        <v>240</v>
      </c>
      <c r="D56" s="23" t="s">
        <v>116</v>
      </c>
      <c r="E56" s="23" t="s">
        <v>116</v>
      </c>
      <c r="F56" s="23" t="s">
        <v>236</v>
      </c>
      <c r="G56" s="23" t="s">
        <v>237</v>
      </c>
      <c r="H56" s="23" t="s">
        <v>113</v>
      </c>
      <c r="I56" s="13">
        <v>38000</v>
      </c>
      <c r="J56" s="13">
        <v>38000</v>
      </c>
      <c r="K56" s="23" t="s">
        <v>119</v>
      </c>
      <c r="L56" s="24">
        <v>4.7460000000000004</v>
      </c>
      <c r="M56" s="37">
        <f t="shared" si="0"/>
        <v>5</v>
      </c>
      <c r="N56" s="24">
        <v>0.316</v>
      </c>
      <c r="O56" s="13">
        <v>1</v>
      </c>
      <c r="P56" s="36">
        <f t="shared" si="1"/>
        <v>0.316</v>
      </c>
      <c r="Q56" s="38">
        <f t="shared" si="2"/>
        <v>3.45</v>
      </c>
      <c r="R56" s="37">
        <f t="shared" si="3"/>
        <v>3.45</v>
      </c>
      <c r="S56" s="39">
        <f>IF(AND(I56=38000,R56&lt;=4.5,M56&gt;8),'[1]Pricing Schedule'!$F$8+('[1]Pricing Schedule'!$F$9*M56),
IF(AND(I56=38000,R56&lt;=4.5,M56&lt;=8),'[1]Pricing Schedule'!$F$34+('[1]Pricing Schedule'!$F$36*M56),
IF(AND(I56=38000,R56&gt;4.5,R56&lt;=9,M56&gt;8),'[1]Pricing Schedule'!$F$17+('[1]Pricing Schedule'!$F$18*M56),
IF(AND(I56=38000,R56&gt;4.5,R56&lt;=9,M56&lt;=8),'[1]Pricing Schedule'!$F$34+('[1]Pricing Schedule'!$F$36*M56),
IF(AND(I56=38000,R56&gt;9,R56&lt;=12.8,M56&gt;8),'[1]Pricing Schedule'!$F$26+('[1]Pricing Schedule'!$F$27*M56),
IF(AND(I56=38000,R56&gt;9,R56&lt;=12.8,M56&lt;=8),'[1]Pricing Schedule'!$F$34+('[1]Pricing Schedule'!$F$36*M56),
IF(AND(I56=38000,R56&gt;12.8,R56&lt;=22.8),'[1]Pricing Schedule'!$F$34+('[1]Pricing Schedule'!$F$36*M56),
IF(AND(I56=38000,R56&gt;22.8,R56&lt;=30.2),'[1]Pricing Schedule'!$F$43+('[1]Pricing Schedule'!$F$45*M56),
IF(AND(I56=38000,R56&gt;30.2,R56&lt;=45.9),'[1]Pricing Schedule'!$F$52+('[1]Pricing Schedule'!$F$54*M56),
IF(AND(I56=38000,R56&gt;45.9,R56&lt;=123.4),'[1]Pricing Schedule'!$F$96+('[1]Pricing Schedule'!$F$97*M56),
IF(AND(I56=38000,R56&gt;123.4,R56&lt;=168.2,M56&lt;=10),'[1]Pricing Schedule'!$F$103+('[1]Pricing Schedule'!$F$105*M56),
IF(AND(I56=38000,R56&gt;123.4,R56&lt;=168.2,M56&gt;10),'[1]Pricing Schedule'!$F$111+('[1]Pricing Schedule'!$F$113*M56),
IF(AND(I56=38000,R56&gt;157.4,R56&lt;=336.4,M56&lt;=10),('[1]Pricing Schedule'!$F$103+('[1]Pricing Schedule'!$F$105*M56))*2,
IF(AND(I56=38000,R56&gt;157.4,R56&lt;=336.4,M56&gt;10),('[1]Pricing Schedule'!$F$111+('[1]Pricing Schedule'!$F$113*M56))*2,
IF(AND(I56=38000,R56&gt;314.8,R56&lt;=504.6,M56&lt;=10),('[1]Pricing Schedule'!$F$103+('[1]Pricing Schedule'!$F$105*M56))*3,
IF(AND(I56=38000,R56&gt;314.8,R56&lt;=504.6,M56&gt;10),('[1]Pricing Schedule'!$F$111+('[1]Pricing Schedule'!$F$113*M56))*3,
IF(AND(I56=38000,R56&gt;472.2,R56&lt;=672.8,M56&lt;=10),('[1]Pricing Schedule'!$F$103+('[1]Pricing Schedule'!$F$105*M56))*4,
IF(AND(I56=38000,R56&gt;472.2,R56&lt;=672.8,M56&gt;10),('[1]Pricing Schedule'!$F$111+('[1]Pricing Schedule'!$F$113*M56))*4,
IF(AND(I56=110000,R56&lt;=12.8,M56&gt;2),'[1]Pricing Schedule'!$F$62+('[1]Pricing Schedule'!$F$63*M56),
IF(AND(I56=110000,R56&lt;=12.8,M56&lt;=2),'[1]Pricing Schedule'!$F$96+('[1]Pricing Schedule'!$F$97*M56),
IF(AND(I56=110000,R56&gt;12.8,R56&lt;=22.8,M56&gt;3),'[1]Pricing Schedule'!$F$71+('[1]Pricing Schedule'!$F$72*M56),
IF(AND(I56=110000,R56&gt;12.8,R56&lt;=22.8,M56&lt;=3),'[1]Pricing Schedule'!$F$96+('[1]Pricing Schedule'!$F$97*M56),
IF(AND(I56=110000,R56&gt;22.8,R56&lt;=30.2),'[1]Pricing Schedule'!$F$80+('[1]Pricing Schedule'!$F$81*M56),
IF(AND(I56=110000,R56&gt;30.2,R56&lt;=45.9),'[1]Pricing Schedule'!$F$89+('[1]Pricing Schedule'!$F$90*M56),
IF(AND(I56=110000,R56&gt;45.9,R56&lt;=123.4),'[1]Pricing Schedule'!$F$96+('[1]Pricing Schedule'!$F$97*M56),
IF(AND(I56=110000,R56&gt;123.4,R56&lt;=168.2,M56&lt;=10),'[1]Pricing Schedule'!$F$103+('[1]Pricing Schedule'!$F$105*M56),
IF(AND(I56=110000,R56&gt;123.4,R56&lt;=168.2,M56&gt;10),'[1]Pricing Schedule'!$F$111+('[1]Pricing Schedule'!$F$113*M56),
IF(AND(I56=110000,R56&gt;168.2,R56&lt;=336.4,M56&lt;=10),('[1]Pricing Schedule'!$F$103+('[1]Pricing Schedule'!$F$105*M56))*2,
IF(AND(I56=110000,R56&gt;168.2,R56&lt;=336.4,M56&gt;10),('[1]Pricing Schedule'!$F$111+('[1]Pricing Schedule'!$F$113*M56))*2,
IF(AND(I56=110000,R56&gt;336.4,R56&lt;=504.6,M56&lt;=10),('[1]Pricing Schedule'!$F$103+('[1]Pricing Schedule'!$F$105*M56))*3,
IF(AND(I56=110000,R56&gt;336.4,R56&lt;=504.6,M56&gt;10),('[1]Pricing Schedule'!$F$111+('[1]Pricing Schedule'!$F$113*M56))*3,
IF(AND(I56=110000,R56&gt;504.6,R56&lt;=672.8,M56&lt;=10),('[1]Pricing Schedule'!$F$103+('[1]Pricing Schedule'!$F$105*M56))*4,
IF(AND(I56=110000,R56&gt;504.6,R56&lt;=672.8,M56&gt;10),('[1]Pricing Schedule'!$F$111+('[1]Pricing Schedule'!$F$113*M56))*4,
IF(AND(I56=110000,R56&gt;672.8,R56&lt;=841,M56&lt;=10),('[1]Pricing Schedule'!$F$103+('[1]Pricing Schedule'!$F$105*M56))*5,
IF(AND(I56=110000,R56&gt;672.8,R56&lt;=841,M56&gt;10),('[1]Pricing Schedule'!$F$111+('[1]Pricing Schedule'!$F$113*M56))*5,
IF(AND(I56=110000,R56&gt;672.8,R56&lt;=841,M56&lt;=10),('[1]Pricing Schedule'!$F$103+('[1]Pricing Schedule'!$F$105*M56))*5,
IF(AND(I56=110000,R56&gt;672.8,R56&lt;=841,M56&gt;10),('[1]Pricing Schedule'!$F$111+('[1]Pricing Schedule'!$F$113*M56))*5,
IF(AND(I56=110000,R56&gt;1345.6,R56&lt;=1513.8,M56&lt;=10),('[1]Pricing Schedule'!$F$103+('[1]Pricing Schedule'!$F$105*M56))*9,
IF(AND(I56=110000,R56&gt;1345.6,R56&lt;=1513.8,M56&gt;10),('[1]Pricing Schedule'!$F$111+('[1]Pricing Schedule'!$F$113*M56))*9,
9999999999)))))))))))))))))))))))))))))))))))))))</f>
        <v>699140</v>
      </c>
      <c r="T56" s="21">
        <f>IF(AND(I56=38000,R56&lt;=4.5,M56&gt;8),'[1]Pricing Schedule'!$J$9,
IF(AND(I56=38000,R56&lt;=4.5,M56&lt;=8),'[1]Pricing Schedule'!$J$36,
IF(AND(I56=38000,R56&gt;4.5,R56&lt;=9,M56&gt;8),'[1]Pricing Schedule'!$J$18,
IF(AND(I56=38000,R56&gt;4.5,R56&lt;=9,M56&lt;=8),'[1]Pricing Schedule'!$J$36,
IF(AND(I56=38000,R56&gt;9,R56&lt;=12.8,M56&gt;8),'[1]Pricing Schedule'!$J$27,
IF(AND(I56=38000,R56&gt;9,R56&lt;=12.8,M56&lt;=8),'[1]Pricing Schedule'!$J$36,
IF(AND(I56=38000,R56&gt;12.8,R56&lt;=22.8),'[1]Pricing Schedule'!$J$36,
IF(AND(I56=38000,R56&gt;22.8,R56&lt;=30.2),'[1]Pricing Schedule'!$J$45,
IF(AND(I56=38000,R56&gt;30.2,R56&lt;=45.9),'[1]Pricing Schedule'!$J$54,
IF(AND(I56=38000,R56&gt;45.9,R56&lt;=123.4),'[1]Pricing Schedule'!$J$97,
IF(AND(I56=38000,R56&gt;123.4,R56&lt;=168.2,M56&lt;=10),'[1]Pricing Schedule'!$J$105,
IF(AND(I56=38000,R56&gt;123.4,R56&lt;=168.2,M56&gt;10),'[1]Pricing Schedule'!$J$113,
IF(AND(I56=38000,R56&gt;168.2,R56&lt;=336.4,M56&lt;=10),('[1]Pricing Schedule'!$J$105),
IF(AND(I56=38000,R56&gt;168.2,R56&lt;=336.4,M56&gt;10),('[1]Pricing Schedule'!$J$113),
IF(AND(I56=38000,R56&gt;336.4,R56&lt;=504.6,M56&lt;=10),('[1]Pricing Schedule'!$J$105),
IF(AND(I56=38000,R56&gt;336.4,R56&lt;=504.6,M56&gt;10),('[1]Pricing Schedule'!$J$113),
IF(AND(I56=38000,R56&gt;504.6,R56&lt;=672.8,M56&lt;=10),('[1]Pricing Schedule'!$J$105),
IF(AND(I56=38000,R56&gt;504.6,R56&lt;=672.8,M56&gt;10),('[1]Pricing Schedule'!$J$113),
IF(AND(I56=110000,R56&lt;=12.8,M56&gt;2),'[1]Pricing Schedule'!$J$63,
IF(AND(I56=110000,R56&lt;=12.8,M56&lt;=2),'[1]Pricing Schedule'!$J$97,
IF(AND(I56=110000,R56&gt;12.8,R56&lt;=22.8,M56&gt;3),'[1]Pricing Schedule'!$J$72,
IF(AND(I56=110000,R56&gt;12.8,R56&lt;=22.8,M56&lt;=3),'[1]Pricing Schedule'!$J$97,
IF(AND(I56=110000,R56&gt;22.8,R56&lt;=30.2),'[1]Pricing Schedule'!$J$81,
IF(AND(I56=110000,R56&gt;30.2,R56&lt;=45.9),'[1]Pricing Schedule'!$J$90,
IF(AND(I56=110000,R56&gt;45.9,R56&lt;=123.4),'[1]Pricing Schedule'!$J$97,
IF(AND(I56=110000,R56&gt;123.4,R56&lt;=168.2,M56&lt;=10),'[1]Pricing Schedule'!$J$105,
IF(AND(I56=110000,R56&gt;123.4,R56&lt;=168.2,M56&gt;10),'[1]Pricing Schedule'!$J$113,
IF(AND(I56=110000,R56&gt;168.2,R56&lt;=336.2,M56&lt;=10),('[1]Pricing Schedule'!$J$105),
IF(AND(I56=110000,R56&gt;168.2,R56&lt;=336.2,M56&gt;10),('[1]Pricing Schedule'!$J$113),
IF(AND(I56=110000,R56&gt;336.4,R56&lt;=504.6,M56&lt;=10),('[1]Pricing Schedule'!$J$105),
IF(AND(I56=110000,R56&gt;336.4,R56&lt;=504.6,M56&gt;10),('[1]Pricing Schedule'!$J$113),
IF(AND(I56=110000,R56&gt;504.6,R56&lt;=672.8,M56&lt;=10),('[1]Pricing Schedule'!$J$105),
IF(AND(I56=110000,R56&gt;504.6,R56&lt;=672.8,M56&gt;10),('[1]Pricing Schedule'!$J$113),
IF(AND(I56=110000,R56&gt;672.8,R56&lt;=841,M56&lt;=10),('[1]Pricing Schedule'!$J$105),
IF(AND(I56=110000,R56&gt;672.8,R56&lt;=841,M56&gt;10),('[1]Pricing Schedule'!$J$113),
IF(AND(I56=110000,R56&gt;1682,R56&lt;=1850.2,M56&lt;=10),('[1]Pricing Schedule'!$J$105),
IF(AND(I56=110000,R56&gt;1682,R56&lt;=1850.2,M56&gt;10),('[1]Pricing Schedule'!$J$113),
IF(AND(I56=110000,R56&gt;2018.4,R56&lt;=2186.6,M56&lt;=10),('[1]Pricing Schedule'!$J$105),
IF(AND(I56=110000,R56&gt;2018.4,R56&lt;=2186.6,M56&gt;10),('[1]Pricing Schedule'!$J$113),999999999)))))))))))))))))))))))))))))))))))))))</f>
        <v>4</v>
      </c>
      <c r="U56" s="40">
        <f t="shared" si="4"/>
        <v>202649.27536231882</v>
      </c>
      <c r="V56" s="41">
        <f t="shared" si="5"/>
        <v>4.9346339788883489</v>
      </c>
      <c r="Y56" s="23">
        <v>317</v>
      </c>
      <c r="Z56" s="23">
        <v>105</v>
      </c>
      <c r="AR56" s="35"/>
    </row>
    <row r="57" spans="1:44">
      <c r="A57" s="23">
        <v>56</v>
      </c>
      <c r="B57" s="23">
        <v>56</v>
      </c>
      <c r="C57" s="23" t="s">
        <v>241</v>
      </c>
      <c r="D57" s="23" t="s">
        <v>116</v>
      </c>
      <c r="E57" s="23" t="s">
        <v>116</v>
      </c>
      <c r="F57" s="23" t="s">
        <v>236</v>
      </c>
      <c r="G57" s="23" t="s">
        <v>237</v>
      </c>
      <c r="H57" s="23" t="s">
        <v>113</v>
      </c>
      <c r="I57" s="13">
        <v>38000</v>
      </c>
      <c r="J57" s="13">
        <v>38000</v>
      </c>
      <c r="K57" s="23" t="s">
        <v>119</v>
      </c>
      <c r="L57" s="24">
        <v>14.997999999999999</v>
      </c>
      <c r="M57" s="37">
        <f t="shared" si="0"/>
        <v>15</v>
      </c>
      <c r="N57" s="24">
        <v>0.39400000000000002</v>
      </c>
      <c r="O57" s="13">
        <v>1</v>
      </c>
      <c r="P57" s="36">
        <f t="shared" si="1"/>
        <v>0.39400000000000002</v>
      </c>
      <c r="Q57" s="38">
        <f t="shared" si="2"/>
        <v>3.45</v>
      </c>
      <c r="R57" s="37">
        <f t="shared" si="3"/>
        <v>3.45</v>
      </c>
      <c r="S57" s="39">
        <f>IF(AND(I57=38000,R57&lt;=4.5,M57&gt;8),'[1]Pricing Schedule'!$F$8+('[1]Pricing Schedule'!$F$9*M57),
IF(AND(I57=38000,R57&lt;=4.5,M57&lt;=8),'[1]Pricing Schedule'!$F$34+('[1]Pricing Schedule'!$F$36*M57),
IF(AND(I57=38000,R57&gt;4.5,R57&lt;=9,M57&gt;8),'[1]Pricing Schedule'!$F$17+('[1]Pricing Schedule'!$F$18*M57),
IF(AND(I57=38000,R57&gt;4.5,R57&lt;=9,M57&lt;=8),'[1]Pricing Schedule'!$F$34+('[1]Pricing Schedule'!$F$36*M57),
IF(AND(I57=38000,R57&gt;9,R57&lt;=12.8,M57&gt;8),'[1]Pricing Schedule'!$F$26+('[1]Pricing Schedule'!$F$27*M57),
IF(AND(I57=38000,R57&gt;9,R57&lt;=12.8,M57&lt;=8),'[1]Pricing Schedule'!$F$34+('[1]Pricing Schedule'!$F$36*M57),
IF(AND(I57=38000,R57&gt;12.8,R57&lt;=22.8),'[1]Pricing Schedule'!$F$34+('[1]Pricing Schedule'!$F$36*M57),
IF(AND(I57=38000,R57&gt;22.8,R57&lt;=30.2),'[1]Pricing Schedule'!$F$43+('[1]Pricing Schedule'!$F$45*M57),
IF(AND(I57=38000,R57&gt;30.2,R57&lt;=45.9),'[1]Pricing Schedule'!$F$52+('[1]Pricing Schedule'!$F$54*M57),
IF(AND(I57=38000,R57&gt;45.9,R57&lt;=123.4),'[1]Pricing Schedule'!$F$96+('[1]Pricing Schedule'!$F$97*M57),
IF(AND(I57=38000,R57&gt;123.4,R57&lt;=168.2,M57&lt;=10),'[1]Pricing Schedule'!$F$103+('[1]Pricing Schedule'!$F$105*M57),
IF(AND(I57=38000,R57&gt;123.4,R57&lt;=168.2,M57&gt;10),'[1]Pricing Schedule'!$F$111+('[1]Pricing Schedule'!$F$113*M57),
IF(AND(I57=38000,R57&gt;157.4,R57&lt;=336.4,M57&lt;=10),('[1]Pricing Schedule'!$F$103+('[1]Pricing Schedule'!$F$105*M57))*2,
IF(AND(I57=38000,R57&gt;157.4,R57&lt;=336.4,M57&gt;10),('[1]Pricing Schedule'!$F$111+('[1]Pricing Schedule'!$F$113*M57))*2,
IF(AND(I57=38000,R57&gt;314.8,R57&lt;=504.6,M57&lt;=10),('[1]Pricing Schedule'!$F$103+('[1]Pricing Schedule'!$F$105*M57))*3,
IF(AND(I57=38000,R57&gt;314.8,R57&lt;=504.6,M57&gt;10),('[1]Pricing Schedule'!$F$111+('[1]Pricing Schedule'!$F$113*M57))*3,
IF(AND(I57=38000,R57&gt;472.2,R57&lt;=672.8,M57&lt;=10),('[1]Pricing Schedule'!$F$103+('[1]Pricing Schedule'!$F$105*M57))*4,
IF(AND(I57=38000,R57&gt;472.2,R57&lt;=672.8,M57&gt;10),('[1]Pricing Schedule'!$F$111+('[1]Pricing Schedule'!$F$113*M57))*4,
IF(AND(I57=110000,R57&lt;=12.8,M57&gt;2),'[1]Pricing Schedule'!$F$62+('[1]Pricing Schedule'!$F$63*M57),
IF(AND(I57=110000,R57&lt;=12.8,M57&lt;=2),'[1]Pricing Schedule'!$F$96+('[1]Pricing Schedule'!$F$97*M57),
IF(AND(I57=110000,R57&gt;12.8,R57&lt;=22.8,M57&gt;3),'[1]Pricing Schedule'!$F$71+('[1]Pricing Schedule'!$F$72*M57),
IF(AND(I57=110000,R57&gt;12.8,R57&lt;=22.8,M57&lt;=3),'[1]Pricing Schedule'!$F$96+('[1]Pricing Schedule'!$F$97*M57),
IF(AND(I57=110000,R57&gt;22.8,R57&lt;=30.2),'[1]Pricing Schedule'!$F$80+('[1]Pricing Schedule'!$F$81*M57),
IF(AND(I57=110000,R57&gt;30.2,R57&lt;=45.9),'[1]Pricing Schedule'!$F$89+('[1]Pricing Schedule'!$F$90*M57),
IF(AND(I57=110000,R57&gt;45.9,R57&lt;=123.4),'[1]Pricing Schedule'!$F$96+('[1]Pricing Schedule'!$F$97*M57),
IF(AND(I57=110000,R57&gt;123.4,R57&lt;=168.2,M57&lt;=10),'[1]Pricing Schedule'!$F$103+('[1]Pricing Schedule'!$F$105*M57),
IF(AND(I57=110000,R57&gt;123.4,R57&lt;=168.2,M57&gt;10),'[1]Pricing Schedule'!$F$111+('[1]Pricing Schedule'!$F$113*M57),
IF(AND(I57=110000,R57&gt;168.2,R57&lt;=336.4,M57&lt;=10),('[1]Pricing Schedule'!$F$103+('[1]Pricing Schedule'!$F$105*M57))*2,
IF(AND(I57=110000,R57&gt;168.2,R57&lt;=336.4,M57&gt;10),('[1]Pricing Schedule'!$F$111+('[1]Pricing Schedule'!$F$113*M57))*2,
IF(AND(I57=110000,R57&gt;336.4,R57&lt;=504.6,M57&lt;=10),('[1]Pricing Schedule'!$F$103+('[1]Pricing Schedule'!$F$105*M57))*3,
IF(AND(I57=110000,R57&gt;336.4,R57&lt;=504.6,M57&gt;10),('[1]Pricing Schedule'!$F$111+('[1]Pricing Schedule'!$F$113*M57))*3,
IF(AND(I57=110000,R57&gt;504.6,R57&lt;=672.8,M57&lt;=10),('[1]Pricing Schedule'!$F$103+('[1]Pricing Schedule'!$F$105*M57))*4,
IF(AND(I57=110000,R57&gt;504.6,R57&lt;=672.8,M57&gt;10),('[1]Pricing Schedule'!$F$111+('[1]Pricing Schedule'!$F$113*M57))*4,
IF(AND(I57=110000,R57&gt;672.8,R57&lt;=841,M57&lt;=10),('[1]Pricing Schedule'!$F$103+('[1]Pricing Schedule'!$F$105*M57))*5,
IF(AND(I57=110000,R57&gt;672.8,R57&lt;=841,M57&gt;10),('[1]Pricing Schedule'!$F$111+('[1]Pricing Schedule'!$F$113*M57))*5,
IF(AND(I57=110000,R57&gt;672.8,R57&lt;=841,M57&lt;=10),('[1]Pricing Schedule'!$F$103+('[1]Pricing Schedule'!$F$105*M57))*5,
IF(AND(I57=110000,R57&gt;672.8,R57&lt;=841,M57&gt;10),('[1]Pricing Schedule'!$F$111+('[1]Pricing Schedule'!$F$113*M57))*5,
IF(AND(I57=110000,R57&gt;1345.6,R57&lt;=1513.8,M57&lt;=10),('[1]Pricing Schedule'!$F$103+('[1]Pricing Schedule'!$F$105*M57))*9,
IF(AND(I57=110000,R57&gt;1345.6,R57&lt;=1513.8,M57&gt;10),('[1]Pricing Schedule'!$F$111+('[1]Pricing Schedule'!$F$113*M57))*9,
9999999999)))))))))))))))))))))))))))))))))))))))</f>
        <v>1650640</v>
      </c>
      <c r="T57" s="21">
        <f>IF(AND(I57=38000,R57&lt;=4.5,M57&gt;8),'[1]Pricing Schedule'!$J$9,
IF(AND(I57=38000,R57&lt;=4.5,M57&lt;=8),'[1]Pricing Schedule'!$J$36,
IF(AND(I57=38000,R57&gt;4.5,R57&lt;=9,M57&gt;8),'[1]Pricing Schedule'!$J$18,
IF(AND(I57=38000,R57&gt;4.5,R57&lt;=9,M57&lt;=8),'[1]Pricing Schedule'!$J$36,
IF(AND(I57=38000,R57&gt;9,R57&lt;=12.8,M57&gt;8),'[1]Pricing Schedule'!$J$27,
IF(AND(I57=38000,R57&gt;9,R57&lt;=12.8,M57&lt;=8),'[1]Pricing Schedule'!$J$36,
IF(AND(I57=38000,R57&gt;12.8,R57&lt;=22.8),'[1]Pricing Schedule'!$J$36,
IF(AND(I57=38000,R57&gt;22.8,R57&lt;=30.2),'[1]Pricing Schedule'!$J$45,
IF(AND(I57=38000,R57&gt;30.2,R57&lt;=45.9),'[1]Pricing Schedule'!$J$54,
IF(AND(I57=38000,R57&gt;45.9,R57&lt;=123.4),'[1]Pricing Schedule'!$J$97,
IF(AND(I57=38000,R57&gt;123.4,R57&lt;=168.2,M57&lt;=10),'[1]Pricing Schedule'!$J$105,
IF(AND(I57=38000,R57&gt;123.4,R57&lt;=168.2,M57&gt;10),'[1]Pricing Schedule'!$J$113,
IF(AND(I57=38000,R57&gt;168.2,R57&lt;=336.4,M57&lt;=10),('[1]Pricing Schedule'!$J$105),
IF(AND(I57=38000,R57&gt;168.2,R57&lt;=336.4,M57&gt;10),('[1]Pricing Schedule'!$J$113),
IF(AND(I57=38000,R57&gt;336.4,R57&lt;=504.6,M57&lt;=10),('[1]Pricing Schedule'!$J$105),
IF(AND(I57=38000,R57&gt;336.4,R57&lt;=504.6,M57&gt;10),('[1]Pricing Schedule'!$J$113),
IF(AND(I57=38000,R57&gt;504.6,R57&lt;=672.8,M57&lt;=10),('[1]Pricing Schedule'!$J$105),
IF(AND(I57=38000,R57&gt;504.6,R57&lt;=672.8,M57&gt;10),('[1]Pricing Schedule'!$J$113),
IF(AND(I57=110000,R57&lt;=12.8,M57&gt;2),'[1]Pricing Schedule'!$J$63,
IF(AND(I57=110000,R57&lt;=12.8,M57&lt;=2),'[1]Pricing Schedule'!$J$97,
IF(AND(I57=110000,R57&gt;12.8,R57&lt;=22.8,M57&gt;3),'[1]Pricing Schedule'!$J$72,
IF(AND(I57=110000,R57&gt;12.8,R57&lt;=22.8,M57&lt;=3),'[1]Pricing Schedule'!$J$97,
IF(AND(I57=110000,R57&gt;22.8,R57&lt;=30.2),'[1]Pricing Schedule'!$J$81,
IF(AND(I57=110000,R57&gt;30.2,R57&lt;=45.9),'[1]Pricing Schedule'!$J$90,
IF(AND(I57=110000,R57&gt;45.9,R57&lt;=123.4),'[1]Pricing Schedule'!$J$97,
IF(AND(I57=110000,R57&gt;123.4,R57&lt;=168.2,M57&lt;=10),'[1]Pricing Schedule'!$J$105,
IF(AND(I57=110000,R57&gt;123.4,R57&lt;=168.2,M57&gt;10),'[1]Pricing Schedule'!$J$113,
IF(AND(I57=110000,R57&gt;168.2,R57&lt;=336.2,M57&lt;=10),('[1]Pricing Schedule'!$J$105),
IF(AND(I57=110000,R57&gt;168.2,R57&lt;=336.2,M57&gt;10),('[1]Pricing Schedule'!$J$113),
IF(AND(I57=110000,R57&gt;336.4,R57&lt;=504.6,M57&lt;=10),('[1]Pricing Schedule'!$J$105),
IF(AND(I57=110000,R57&gt;336.4,R57&lt;=504.6,M57&gt;10),('[1]Pricing Schedule'!$J$113),
IF(AND(I57=110000,R57&gt;504.6,R57&lt;=672.8,M57&lt;=10),('[1]Pricing Schedule'!$J$105),
IF(AND(I57=110000,R57&gt;504.6,R57&lt;=672.8,M57&gt;10),('[1]Pricing Schedule'!$J$113),
IF(AND(I57=110000,R57&gt;672.8,R57&lt;=841,M57&lt;=10),('[1]Pricing Schedule'!$J$105),
IF(AND(I57=110000,R57&gt;672.8,R57&lt;=841,M57&gt;10),('[1]Pricing Schedule'!$J$113),
IF(AND(I57=110000,R57&gt;1682,R57&lt;=1850.2,M57&lt;=10),('[1]Pricing Schedule'!$J$105),
IF(AND(I57=110000,R57&gt;1682,R57&lt;=1850.2,M57&gt;10),('[1]Pricing Schedule'!$J$113),
IF(AND(I57=110000,R57&gt;2018.4,R57&lt;=2186.6,M57&lt;=10),('[1]Pricing Schedule'!$J$105),
IF(AND(I57=110000,R57&gt;2018.4,R57&lt;=2186.6,M57&gt;10),('[1]Pricing Schedule'!$J$113),999999999)))))))))))))))))))))))))))))))))))))))</f>
        <v>1</v>
      </c>
      <c r="U57" s="40">
        <f t="shared" si="4"/>
        <v>478446.37681159418</v>
      </c>
      <c r="V57" s="41">
        <f t="shared" si="5"/>
        <v>2.0900983860805504</v>
      </c>
      <c r="Y57" s="23">
        <v>160</v>
      </c>
      <c r="Z57" s="23">
        <v>105</v>
      </c>
      <c r="AR57" s="35"/>
    </row>
    <row r="58" spans="1:44">
      <c r="A58" s="23">
        <v>57</v>
      </c>
      <c r="B58" s="23">
        <v>57</v>
      </c>
      <c r="C58" s="23" t="s">
        <v>242</v>
      </c>
      <c r="D58" s="23" t="s">
        <v>168</v>
      </c>
      <c r="E58" s="23" t="s">
        <v>168</v>
      </c>
      <c r="F58" s="23" t="s">
        <v>243</v>
      </c>
      <c r="G58" s="23" t="s">
        <v>244</v>
      </c>
      <c r="H58" s="23" t="s">
        <v>113</v>
      </c>
      <c r="I58" s="13">
        <v>38000</v>
      </c>
      <c r="J58" s="13">
        <v>38000</v>
      </c>
      <c r="K58" s="13">
        <v>20000</v>
      </c>
      <c r="L58" s="24">
        <v>15.493</v>
      </c>
      <c r="M58" s="37">
        <f t="shared" si="0"/>
        <v>16</v>
      </c>
      <c r="N58" s="24">
        <v>0.104</v>
      </c>
      <c r="O58" s="13">
        <v>1</v>
      </c>
      <c r="P58" s="36">
        <f t="shared" si="1"/>
        <v>0.104</v>
      </c>
      <c r="Q58" s="38">
        <f t="shared" si="2"/>
        <v>3.45</v>
      </c>
      <c r="R58" s="37">
        <f t="shared" si="3"/>
        <v>3.45</v>
      </c>
      <c r="S58" s="39">
        <f>IF(AND(I58=38000,R58&lt;=4.5,M58&gt;8),'[1]Pricing Schedule'!$F$8+('[1]Pricing Schedule'!$F$9*M58),
IF(AND(I58=38000,R58&lt;=4.5,M58&lt;=8),'[1]Pricing Schedule'!$F$34+('[1]Pricing Schedule'!$F$36*M58),
IF(AND(I58=38000,R58&gt;4.5,R58&lt;=9,M58&gt;8),'[1]Pricing Schedule'!$F$17+('[1]Pricing Schedule'!$F$18*M58),
IF(AND(I58=38000,R58&gt;4.5,R58&lt;=9,M58&lt;=8),'[1]Pricing Schedule'!$F$34+('[1]Pricing Schedule'!$F$36*M58),
IF(AND(I58=38000,R58&gt;9,R58&lt;=12.8,M58&gt;8),'[1]Pricing Schedule'!$F$26+('[1]Pricing Schedule'!$F$27*M58),
IF(AND(I58=38000,R58&gt;9,R58&lt;=12.8,M58&lt;=8),'[1]Pricing Schedule'!$F$34+('[1]Pricing Schedule'!$F$36*M58),
IF(AND(I58=38000,R58&gt;12.8,R58&lt;=22.8),'[1]Pricing Schedule'!$F$34+('[1]Pricing Schedule'!$F$36*M58),
IF(AND(I58=38000,R58&gt;22.8,R58&lt;=30.2),'[1]Pricing Schedule'!$F$43+('[1]Pricing Schedule'!$F$45*M58),
IF(AND(I58=38000,R58&gt;30.2,R58&lt;=45.9),'[1]Pricing Schedule'!$F$52+('[1]Pricing Schedule'!$F$54*M58),
IF(AND(I58=38000,R58&gt;45.9,R58&lt;=123.4),'[1]Pricing Schedule'!$F$96+('[1]Pricing Schedule'!$F$97*M58),
IF(AND(I58=38000,R58&gt;123.4,R58&lt;=168.2,M58&lt;=10),'[1]Pricing Schedule'!$F$103+('[1]Pricing Schedule'!$F$105*M58),
IF(AND(I58=38000,R58&gt;123.4,R58&lt;=168.2,M58&gt;10),'[1]Pricing Schedule'!$F$111+('[1]Pricing Schedule'!$F$113*M58),
IF(AND(I58=38000,R58&gt;157.4,R58&lt;=336.4,M58&lt;=10),('[1]Pricing Schedule'!$F$103+('[1]Pricing Schedule'!$F$105*M58))*2,
IF(AND(I58=38000,R58&gt;157.4,R58&lt;=336.4,M58&gt;10),('[1]Pricing Schedule'!$F$111+('[1]Pricing Schedule'!$F$113*M58))*2,
IF(AND(I58=38000,R58&gt;314.8,R58&lt;=504.6,M58&lt;=10),('[1]Pricing Schedule'!$F$103+('[1]Pricing Schedule'!$F$105*M58))*3,
IF(AND(I58=38000,R58&gt;314.8,R58&lt;=504.6,M58&gt;10),('[1]Pricing Schedule'!$F$111+('[1]Pricing Schedule'!$F$113*M58))*3,
IF(AND(I58=38000,R58&gt;472.2,R58&lt;=672.8,M58&lt;=10),('[1]Pricing Schedule'!$F$103+('[1]Pricing Schedule'!$F$105*M58))*4,
IF(AND(I58=38000,R58&gt;472.2,R58&lt;=672.8,M58&gt;10),('[1]Pricing Schedule'!$F$111+('[1]Pricing Schedule'!$F$113*M58))*4,
IF(AND(I58=110000,R58&lt;=12.8,M58&gt;2),'[1]Pricing Schedule'!$F$62+('[1]Pricing Schedule'!$F$63*M58),
IF(AND(I58=110000,R58&lt;=12.8,M58&lt;=2),'[1]Pricing Schedule'!$F$96+('[1]Pricing Schedule'!$F$97*M58),
IF(AND(I58=110000,R58&gt;12.8,R58&lt;=22.8,M58&gt;3),'[1]Pricing Schedule'!$F$71+('[1]Pricing Schedule'!$F$72*M58),
IF(AND(I58=110000,R58&gt;12.8,R58&lt;=22.8,M58&lt;=3),'[1]Pricing Schedule'!$F$96+('[1]Pricing Schedule'!$F$97*M58),
IF(AND(I58=110000,R58&gt;22.8,R58&lt;=30.2),'[1]Pricing Schedule'!$F$80+('[1]Pricing Schedule'!$F$81*M58),
IF(AND(I58=110000,R58&gt;30.2,R58&lt;=45.9),'[1]Pricing Schedule'!$F$89+('[1]Pricing Schedule'!$F$90*M58),
IF(AND(I58=110000,R58&gt;45.9,R58&lt;=123.4),'[1]Pricing Schedule'!$F$96+('[1]Pricing Schedule'!$F$97*M58),
IF(AND(I58=110000,R58&gt;123.4,R58&lt;=168.2,M58&lt;=10),'[1]Pricing Schedule'!$F$103+('[1]Pricing Schedule'!$F$105*M58),
IF(AND(I58=110000,R58&gt;123.4,R58&lt;=168.2,M58&gt;10),'[1]Pricing Schedule'!$F$111+('[1]Pricing Schedule'!$F$113*M58),
IF(AND(I58=110000,R58&gt;168.2,R58&lt;=336.4,M58&lt;=10),('[1]Pricing Schedule'!$F$103+('[1]Pricing Schedule'!$F$105*M58))*2,
IF(AND(I58=110000,R58&gt;168.2,R58&lt;=336.4,M58&gt;10),('[1]Pricing Schedule'!$F$111+('[1]Pricing Schedule'!$F$113*M58))*2,
IF(AND(I58=110000,R58&gt;336.4,R58&lt;=504.6,M58&lt;=10),('[1]Pricing Schedule'!$F$103+('[1]Pricing Schedule'!$F$105*M58))*3,
IF(AND(I58=110000,R58&gt;336.4,R58&lt;=504.6,M58&gt;10),('[1]Pricing Schedule'!$F$111+('[1]Pricing Schedule'!$F$113*M58))*3,
IF(AND(I58=110000,R58&gt;504.6,R58&lt;=672.8,M58&lt;=10),('[1]Pricing Schedule'!$F$103+('[1]Pricing Schedule'!$F$105*M58))*4,
IF(AND(I58=110000,R58&gt;504.6,R58&lt;=672.8,M58&gt;10),('[1]Pricing Schedule'!$F$111+('[1]Pricing Schedule'!$F$113*M58))*4,
IF(AND(I58=110000,R58&gt;672.8,R58&lt;=841,M58&lt;=10),('[1]Pricing Schedule'!$F$103+('[1]Pricing Schedule'!$F$105*M58))*5,
IF(AND(I58=110000,R58&gt;672.8,R58&lt;=841,M58&gt;10),('[1]Pricing Schedule'!$F$111+('[1]Pricing Schedule'!$F$113*M58))*5,
IF(AND(I58=110000,R58&gt;672.8,R58&lt;=841,M58&lt;=10),('[1]Pricing Schedule'!$F$103+('[1]Pricing Schedule'!$F$105*M58))*5,
IF(AND(I58=110000,R58&gt;672.8,R58&lt;=841,M58&gt;10),('[1]Pricing Schedule'!$F$111+('[1]Pricing Schedule'!$F$113*M58))*5,
IF(AND(I58=110000,R58&gt;1345.6,R58&lt;=1513.8,M58&lt;=10),('[1]Pricing Schedule'!$F$103+('[1]Pricing Schedule'!$F$105*M58))*9,
IF(AND(I58=110000,R58&gt;1345.6,R58&lt;=1513.8,M58&gt;10),('[1]Pricing Schedule'!$F$111+('[1]Pricing Schedule'!$F$113*M58))*9,
9999999999)))))))))))))))))))))))))))))))))))))))</f>
        <v>1703340</v>
      </c>
      <c r="T58" s="21">
        <f>IF(AND(I58=38000,R58&lt;=4.5,M58&gt;8),'[1]Pricing Schedule'!$J$9,
IF(AND(I58=38000,R58&lt;=4.5,M58&lt;=8),'[1]Pricing Schedule'!$J$36,
IF(AND(I58=38000,R58&gt;4.5,R58&lt;=9,M58&gt;8),'[1]Pricing Schedule'!$J$18,
IF(AND(I58=38000,R58&gt;4.5,R58&lt;=9,M58&lt;=8),'[1]Pricing Schedule'!$J$36,
IF(AND(I58=38000,R58&gt;9,R58&lt;=12.8,M58&gt;8),'[1]Pricing Schedule'!$J$27,
IF(AND(I58=38000,R58&gt;9,R58&lt;=12.8,M58&lt;=8),'[1]Pricing Schedule'!$J$36,
IF(AND(I58=38000,R58&gt;12.8,R58&lt;=22.8),'[1]Pricing Schedule'!$J$36,
IF(AND(I58=38000,R58&gt;22.8,R58&lt;=30.2),'[1]Pricing Schedule'!$J$45,
IF(AND(I58=38000,R58&gt;30.2,R58&lt;=45.9),'[1]Pricing Schedule'!$J$54,
IF(AND(I58=38000,R58&gt;45.9,R58&lt;=123.4),'[1]Pricing Schedule'!$J$97,
IF(AND(I58=38000,R58&gt;123.4,R58&lt;=168.2,M58&lt;=10),'[1]Pricing Schedule'!$J$105,
IF(AND(I58=38000,R58&gt;123.4,R58&lt;=168.2,M58&gt;10),'[1]Pricing Schedule'!$J$113,
IF(AND(I58=38000,R58&gt;168.2,R58&lt;=336.4,M58&lt;=10),('[1]Pricing Schedule'!$J$105),
IF(AND(I58=38000,R58&gt;168.2,R58&lt;=336.4,M58&gt;10),('[1]Pricing Schedule'!$J$113),
IF(AND(I58=38000,R58&gt;336.4,R58&lt;=504.6,M58&lt;=10),('[1]Pricing Schedule'!$J$105),
IF(AND(I58=38000,R58&gt;336.4,R58&lt;=504.6,M58&gt;10),('[1]Pricing Schedule'!$J$113),
IF(AND(I58=38000,R58&gt;504.6,R58&lt;=672.8,M58&lt;=10),('[1]Pricing Schedule'!$J$105),
IF(AND(I58=38000,R58&gt;504.6,R58&lt;=672.8,M58&gt;10),('[1]Pricing Schedule'!$J$113),
IF(AND(I58=110000,R58&lt;=12.8,M58&gt;2),'[1]Pricing Schedule'!$J$63,
IF(AND(I58=110000,R58&lt;=12.8,M58&lt;=2),'[1]Pricing Schedule'!$J$97,
IF(AND(I58=110000,R58&gt;12.8,R58&lt;=22.8,M58&gt;3),'[1]Pricing Schedule'!$J$72,
IF(AND(I58=110000,R58&gt;12.8,R58&lt;=22.8,M58&lt;=3),'[1]Pricing Schedule'!$J$97,
IF(AND(I58=110000,R58&gt;22.8,R58&lt;=30.2),'[1]Pricing Schedule'!$J$81,
IF(AND(I58=110000,R58&gt;30.2,R58&lt;=45.9),'[1]Pricing Schedule'!$J$90,
IF(AND(I58=110000,R58&gt;45.9,R58&lt;=123.4),'[1]Pricing Schedule'!$J$97,
IF(AND(I58=110000,R58&gt;123.4,R58&lt;=168.2,M58&lt;=10),'[1]Pricing Schedule'!$J$105,
IF(AND(I58=110000,R58&gt;123.4,R58&lt;=168.2,M58&gt;10),'[1]Pricing Schedule'!$J$113,
IF(AND(I58=110000,R58&gt;168.2,R58&lt;=336.2,M58&lt;=10),('[1]Pricing Schedule'!$J$105),
IF(AND(I58=110000,R58&gt;168.2,R58&lt;=336.2,M58&gt;10),('[1]Pricing Schedule'!$J$113),
IF(AND(I58=110000,R58&gt;336.4,R58&lt;=504.6,M58&lt;=10),('[1]Pricing Schedule'!$J$105),
IF(AND(I58=110000,R58&gt;336.4,R58&lt;=504.6,M58&gt;10),('[1]Pricing Schedule'!$J$113),
IF(AND(I58=110000,R58&gt;504.6,R58&lt;=672.8,M58&lt;=10),('[1]Pricing Schedule'!$J$105),
IF(AND(I58=110000,R58&gt;504.6,R58&lt;=672.8,M58&gt;10),('[1]Pricing Schedule'!$J$113),
IF(AND(I58=110000,R58&gt;672.8,R58&lt;=841,M58&lt;=10),('[1]Pricing Schedule'!$J$105),
IF(AND(I58=110000,R58&gt;672.8,R58&lt;=841,M58&gt;10),('[1]Pricing Schedule'!$J$113),
IF(AND(I58=110000,R58&gt;1682,R58&lt;=1850.2,M58&lt;=10),('[1]Pricing Schedule'!$J$105),
IF(AND(I58=110000,R58&gt;1682,R58&lt;=1850.2,M58&gt;10),('[1]Pricing Schedule'!$J$113),
IF(AND(I58=110000,R58&gt;2018.4,R58&lt;=2186.6,M58&lt;=10),('[1]Pricing Schedule'!$J$105),
IF(AND(I58=110000,R58&gt;2018.4,R58&lt;=2186.6,M58&gt;10),('[1]Pricing Schedule'!$J$113),999999999)))))))))))))))))))))))))))))))))))))))</f>
        <v>1</v>
      </c>
      <c r="U58" s="40">
        <f t="shared" si="4"/>
        <v>493721.73913043475</v>
      </c>
      <c r="V58" s="41">
        <f t="shared" si="5"/>
        <v>2.0254323857832257</v>
      </c>
      <c r="Y58" s="23">
        <v>337</v>
      </c>
      <c r="Z58" s="23">
        <v>461</v>
      </c>
      <c r="AR58" s="35"/>
    </row>
    <row r="59" spans="1:44">
      <c r="A59" s="23">
        <v>58</v>
      </c>
      <c r="B59" s="23">
        <v>58</v>
      </c>
      <c r="C59" s="23" t="s">
        <v>245</v>
      </c>
      <c r="D59" s="23" t="s">
        <v>116</v>
      </c>
      <c r="E59" s="23" t="s">
        <v>116</v>
      </c>
      <c r="F59" s="23" t="s">
        <v>246</v>
      </c>
      <c r="G59" s="23" t="s">
        <v>247</v>
      </c>
      <c r="H59" s="23" t="s">
        <v>113</v>
      </c>
      <c r="I59" s="13">
        <v>38000</v>
      </c>
      <c r="J59" s="13">
        <v>38000</v>
      </c>
      <c r="K59" s="13">
        <v>10000</v>
      </c>
      <c r="L59" s="24">
        <v>12.648</v>
      </c>
      <c r="M59" s="37">
        <f t="shared" si="0"/>
        <v>13</v>
      </c>
      <c r="N59" s="24">
        <v>0.377</v>
      </c>
      <c r="O59" s="13">
        <v>1</v>
      </c>
      <c r="P59" s="36">
        <f t="shared" si="1"/>
        <v>0.377</v>
      </c>
      <c r="Q59" s="38">
        <f t="shared" si="2"/>
        <v>3.45</v>
      </c>
      <c r="R59" s="37">
        <f t="shared" si="3"/>
        <v>3.45</v>
      </c>
      <c r="S59" s="39">
        <f>IF(AND(I59=38000,R59&lt;=4.5,M59&gt;8),'[1]Pricing Schedule'!$F$8+('[1]Pricing Schedule'!$F$9*M59),
IF(AND(I59=38000,R59&lt;=4.5,M59&lt;=8),'[1]Pricing Schedule'!$F$34+('[1]Pricing Schedule'!$F$36*M59),
IF(AND(I59=38000,R59&gt;4.5,R59&lt;=9,M59&gt;8),'[1]Pricing Schedule'!$F$17+('[1]Pricing Schedule'!$F$18*M59),
IF(AND(I59=38000,R59&gt;4.5,R59&lt;=9,M59&lt;=8),'[1]Pricing Schedule'!$F$34+('[1]Pricing Schedule'!$F$36*M59),
IF(AND(I59=38000,R59&gt;9,R59&lt;=12.8,M59&gt;8),'[1]Pricing Schedule'!$F$26+('[1]Pricing Schedule'!$F$27*M59),
IF(AND(I59=38000,R59&gt;9,R59&lt;=12.8,M59&lt;=8),'[1]Pricing Schedule'!$F$34+('[1]Pricing Schedule'!$F$36*M59),
IF(AND(I59=38000,R59&gt;12.8,R59&lt;=22.8),'[1]Pricing Schedule'!$F$34+('[1]Pricing Schedule'!$F$36*M59),
IF(AND(I59=38000,R59&gt;22.8,R59&lt;=30.2),'[1]Pricing Schedule'!$F$43+('[1]Pricing Schedule'!$F$45*M59),
IF(AND(I59=38000,R59&gt;30.2,R59&lt;=45.9),'[1]Pricing Schedule'!$F$52+('[1]Pricing Schedule'!$F$54*M59),
IF(AND(I59=38000,R59&gt;45.9,R59&lt;=123.4),'[1]Pricing Schedule'!$F$96+('[1]Pricing Schedule'!$F$97*M59),
IF(AND(I59=38000,R59&gt;123.4,R59&lt;=168.2,M59&lt;=10),'[1]Pricing Schedule'!$F$103+('[1]Pricing Schedule'!$F$105*M59),
IF(AND(I59=38000,R59&gt;123.4,R59&lt;=168.2,M59&gt;10),'[1]Pricing Schedule'!$F$111+('[1]Pricing Schedule'!$F$113*M59),
IF(AND(I59=38000,R59&gt;157.4,R59&lt;=336.4,M59&lt;=10),('[1]Pricing Schedule'!$F$103+('[1]Pricing Schedule'!$F$105*M59))*2,
IF(AND(I59=38000,R59&gt;157.4,R59&lt;=336.4,M59&gt;10),('[1]Pricing Schedule'!$F$111+('[1]Pricing Schedule'!$F$113*M59))*2,
IF(AND(I59=38000,R59&gt;314.8,R59&lt;=504.6,M59&lt;=10),('[1]Pricing Schedule'!$F$103+('[1]Pricing Schedule'!$F$105*M59))*3,
IF(AND(I59=38000,R59&gt;314.8,R59&lt;=504.6,M59&gt;10),('[1]Pricing Schedule'!$F$111+('[1]Pricing Schedule'!$F$113*M59))*3,
IF(AND(I59=38000,R59&gt;472.2,R59&lt;=672.8,M59&lt;=10),('[1]Pricing Schedule'!$F$103+('[1]Pricing Schedule'!$F$105*M59))*4,
IF(AND(I59=38000,R59&gt;472.2,R59&lt;=672.8,M59&gt;10),('[1]Pricing Schedule'!$F$111+('[1]Pricing Schedule'!$F$113*M59))*4,
IF(AND(I59=110000,R59&lt;=12.8,M59&gt;2),'[1]Pricing Schedule'!$F$62+('[1]Pricing Schedule'!$F$63*M59),
IF(AND(I59=110000,R59&lt;=12.8,M59&lt;=2),'[1]Pricing Schedule'!$F$96+('[1]Pricing Schedule'!$F$97*M59),
IF(AND(I59=110000,R59&gt;12.8,R59&lt;=22.8,M59&gt;3),'[1]Pricing Schedule'!$F$71+('[1]Pricing Schedule'!$F$72*M59),
IF(AND(I59=110000,R59&gt;12.8,R59&lt;=22.8,M59&lt;=3),'[1]Pricing Schedule'!$F$96+('[1]Pricing Schedule'!$F$97*M59),
IF(AND(I59=110000,R59&gt;22.8,R59&lt;=30.2),'[1]Pricing Schedule'!$F$80+('[1]Pricing Schedule'!$F$81*M59),
IF(AND(I59=110000,R59&gt;30.2,R59&lt;=45.9),'[1]Pricing Schedule'!$F$89+('[1]Pricing Schedule'!$F$90*M59),
IF(AND(I59=110000,R59&gt;45.9,R59&lt;=123.4),'[1]Pricing Schedule'!$F$96+('[1]Pricing Schedule'!$F$97*M59),
IF(AND(I59=110000,R59&gt;123.4,R59&lt;=168.2,M59&lt;=10),'[1]Pricing Schedule'!$F$103+('[1]Pricing Schedule'!$F$105*M59),
IF(AND(I59=110000,R59&gt;123.4,R59&lt;=168.2,M59&gt;10),'[1]Pricing Schedule'!$F$111+('[1]Pricing Schedule'!$F$113*M59),
IF(AND(I59=110000,R59&gt;168.2,R59&lt;=336.4,M59&lt;=10),('[1]Pricing Schedule'!$F$103+('[1]Pricing Schedule'!$F$105*M59))*2,
IF(AND(I59=110000,R59&gt;168.2,R59&lt;=336.4,M59&gt;10),('[1]Pricing Schedule'!$F$111+('[1]Pricing Schedule'!$F$113*M59))*2,
IF(AND(I59=110000,R59&gt;336.4,R59&lt;=504.6,M59&lt;=10),('[1]Pricing Schedule'!$F$103+('[1]Pricing Schedule'!$F$105*M59))*3,
IF(AND(I59=110000,R59&gt;336.4,R59&lt;=504.6,M59&gt;10),('[1]Pricing Schedule'!$F$111+('[1]Pricing Schedule'!$F$113*M59))*3,
IF(AND(I59=110000,R59&gt;504.6,R59&lt;=672.8,M59&lt;=10),('[1]Pricing Schedule'!$F$103+('[1]Pricing Schedule'!$F$105*M59))*4,
IF(AND(I59=110000,R59&gt;504.6,R59&lt;=672.8,M59&gt;10),('[1]Pricing Schedule'!$F$111+('[1]Pricing Schedule'!$F$113*M59))*4,
IF(AND(I59=110000,R59&gt;672.8,R59&lt;=841,M59&lt;=10),('[1]Pricing Schedule'!$F$103+('[1]Pricing Schedule'!$F$105*M59))*5,
IF(AND(I59=110000,R59&gt;672.8,R59&lt;=841,M59&gt;10),('[1]Pricing Schedule'!$F$111+('[1]Pricing Schedule'!$F$113*M59))*5,
IF(AND(I59=110000,R59&gt;672.8,R59&lt;=841,M59&lt;=10),('[1]Pricing Schedule'!$F$103+('[1]Pricing Schedule'!$F$105*M59))*5,
IF(AND(I59=110000,R59&gt;672.8,R59&lt;=841,M59&gt;10),('[1]Pricing Schedule'!$F$111+('[1]Pricing Schedule'!$F$113*M59))*5,
IF(AND(I59=110000,R59&gt;1345.6,R59&lt;=1513.8,M59&lt;=10),('[1]Pricing Schedule'!$F$103+('[1]Pricing Schedule'!$F$105*M59))*9,
IF(AND(I59=110000,R59&gt;1345.6,R59&lt;=1513.8,M59&gt;10),('[1]Pricing Schedule'!$F$111+('[1]Pricing Schedule'!$F$113*M59))*9,
9999999999)))))))))))))))))))))))))))))))))))))))</f>
        <v>1545240</v>
      </c>
      <c r="T59" s="21">
        <f>IF(AND(I59=38000,R59&lt;=4.5,M59&gt;8),'[1]Pricing Schedule'!$J$9,
IF(AND(I59=38000,R59&lt;=4.5,M59&lt;=8),'[1]Pricing Schedule'!$J$36,
IF(AND(I59=38000,R59&gt;4.5,R59&lt;=9,M59&gt;8),'[1]Pricing Schedule'!$J$18,
IF(AND(I59=38000,R59&gt;4.5,R59&lt;=9,M59&lt;=8),'[1]Pricing Schedule'!$J$36,
IF(AND(I59=38000,R59&gt;9,R59&lt;=12.8,M59&gt;8),'[1]Pricing Schedule'!$J$27,
IF(AND(I59=38000,R59&gt;9,R59&lt;=12.8,M59&lt;=8),'[1]Pricing Schedule'!$J$36,
IF(AND(I59=38000,R59&gt;12.8,R59&lt;=22.8),'[1]Pricing Schedule'!$J$36,
IF(AND(I59=38000,R59&gt;22.8,R59&lt;=30.2),'[1]Pricing Schedule'!$J$45,
IF(AND(I59=38000,R59&gt;30.2,R59&lt;=45.9),'[1]Pricing Schedule'!$J$54,
IF(AND(I59=38000,R59&gt;45.9,R59&lt;=123.4),'[1]Pricing Schedule'!$J$97,
IF(AND(I59=38000,R59&gt;123.4,R59&lt;=168.2,M59&lt;=10),'[1]Pricing Schedule'!$J$105,
IF(AND(I59=38000,R59&gt;123.4,R59&lt;=168.2,M59&gt;10),'[1]Pricing Schedule'!$J$113,
IF(AND(I59=38000,R59&gt;168.2,R59&lt;=336.4,M59&lt;=10),('[1]Pricing Schedule'!$J$105),
IF(AND(I59=38000,R59&gt;168.2,R59&lt;=336.4,M59&gt;10),('[1]Pricing Schedule'!$J$113),
IF(AND(I59=38000,R59&gt;336.4,R59&lt;=504.6,M59&lt;=10),('[1]Pricing Schedule'!$J$105),
IF(AND(I59=38000,R59&gt;336.4,R59&lt;=504.6,M59&gt;10),('[1]Pricing Schedule'!$J$113),
IF(AND(I59=38000,R59&gt;504.6,R59&lt;=672.8,M59&lt;=10),('[1]Pricing Schedule'!$J$105),
IF(AND(I59=38000,R59&gt;504.6,R59&lt;=672.8,M59&gt;10),('[1]Pricing Schedule'!$J$113),
IF(AND(I59=110000,R59&lt;=12.8,M59&gt;2),'[1]Pricing Schedule'!$J$63,
IF(AND(I59=110000,R59&lt;=12.8,M59&lt;=2),'[1]Pricing Schedule'!$J$97,
IF(AND(I59=110000,R59&gt;12.8,R59&lt;=22.8,M59&gt;3),'[1]Pricing Schedule'!$J$72,
IF(AND(I59=110000,R59&gt;12.8,R59&lt;=22.8,M59&lt;=3),'[1]Pricing Schedule'!$J$97,
IF(AND(I59=110000,R59&gt;22.8,R59&lt;=30.2),'[1]Pricing Schedule'!$J$81,
IF(AND(I59=110000,R59&gt;30.2,R59&lt;=45.9),'[1]Pricing Schedule'!$J$90,
IF(AND(I59=110000,R59&gt;45.9,R59&lt;=123.4),'[1]Pricing Schedule'!$J$97,
IF(AND(I59=110000,R59&gt;123.4,R59&lt;=168.2,M59&lt;=10),'[1]Pricing Schedule'!$J$105,
IF(AND(I59=110000,R59&gt;123.4,R59&lt;=168.2,M59&gt;10),'[1]Pricing Schedule'!$J$113,
IF(AND(I59=110000,R59&gt;168.2,R59&lt;=336.2,M59&lt;=10),('[1]Pricing Schedule'!$J$105),
IF(AND(I59=110000,R59&gt;168.2,R59&lt;=336.2,M59&gt;10),('[1]Pricing Schedule'!$J$113),
IF(AND(I59=110000,R59&gt;336.4,R59&lt;=504.6,M59&lt;=10),('[1]Pricing Schedule'!$J$105),
IF(AND(I59=110000,R59&gt;336.4,R59&lt;=504.6,M59&gt;10),('[1]Pricing Schedule'!$J$113),
IF(AND(I59=110000,R59&gt;504.6,R59&lt;=672.8,M59&lt;=10),('[1]Pricing Schedule'!$J$105),
IF(AND(I59=110000,R59&gt;504.6,R59&lt;=672.8,M59&gt;10),('[1]Pricing Schedule'!$J$113),
IF(AND(I59=110000,R59&gt;672.8,R59&lt;=841,M59&lt;=10),('[1]Pricing Schedule'!$J$105),
IF(AND(I59=110000,R59&gt;672.8,R59&lt;=841,M59&gt;10),('[1]Pricing Schedule'!$J$113),
IF(AND(I59=110000,R59&gt;1682,R59&lt;=1850.2,M59&lt;=10),('[1]Pricing Schedule'!$J$105),
IF(AND(I59=110000,R59&gt;1682,R59&lt;=1850.2,M59&gt;10),('[1]Pricing Schedule'!$J$113),
IF(AND(I59=110000,R59&gt;2018.4,R59&lt;=2186.6,M59&lt;=10),('[1]Pricing Schedule'!$J$105),
IF(AND(I59=110000,R59&gt;2018.4,R59&lt;=2186.6,M59&gt;10),('[1]Pricing Schedule'!$J$113),999999999)))))))))))))))))))))))))))))))))))))))</f>
        <v>1</v>
      </c>
      <c r="U59" s="40">
        <f t="shared" si="4"/>
        <v>447895.65217391303</v>
      </c>
      <c r="V59" s="41">
        <f t="shared" si="5"/>
        <v>2.2326628873184746</v>
      </c>
      <c r="Y59" s="23">
        <v>482</v>
      </c>
      <c r="Z59" s="23">
        <v>638</v>
      </c>
      <c r="AR59" s="35"/>
    </row>
    <row r="60" spans="1:44">
      <c r="A60" s="23">
        <v>59</v>
      </c>
      <c r="B60" s="23">
        <v>59</v>
      </c>
      <c r="C60" s="23" t="s">
        <v>248</v>
      </c>
      <c r="D60" s="23" t="s">
        <v>116</v>
      </c>
      <c r="E60" s="23" t="s">
        <v>116</v>
      </c>
      <c r="F60" s="23" t="s">
        <v>246</v>
      </c>
      <c r="G60" s="23" t="s">
        <v>247</v>
      </c>
      <c r="H60" s="23" t="s">
        <v>113</v>
      </c>
      <c r="I60" s="13">
        <v>38000</v>
      </c>
      <c r="J60" s="13">
        <v>38000</v>
      </c>
      <c r="K60" s="13">
        <v>10000</v>
      </c>
      <c r="L60" s="24">
        <v>8.6959999999999997</v>
      </c>
      <c r="M60" s="37">
        <f t="shared" si="0"/>
        <v>9</v>
      </c>
      <c r="N60" s="24">
        <v>0.246</v>
      </c>
      <c r="O60" s="13">
        <v>1</v>
      </c>
      <c r="P60" s="36">
        <f t="shared" si="1"/>
        <v>0.246</v>
      </c>
      <c r="Q60" s="38">
        <f t="shared" si="2"/>
        <v>3.45</v>
      </c>
      <c r="R60" s="37">
        <f t="shared" si="3"/>
        <v>3.45</v>
      </c>
      <c r="S60" s="39">
        <f>IF(AND(I60=38000,R60&lt;=4.5,M60&gt;8),'[1]Pricing Schedule'!$F$8+('[1]Pricing Schedule'!$F$9*M60),
IF(AND(I60=38000,R60&lt;=4.5,M60&lt;=8),'[1]Pricing Schedule'!$F$34+('[1]Pricing Schedule'!$F$36*M60),
IF(AND(I60=38000,R60&gt;4.5,R60&lt;=9,M60&gt;8),'[1]Pricing Schedule'!$F$17+('[1]Pricing Schedule'!$F$18*M60),
IF(AND(I60=38000,R60&gt;4.5,R60&lt;=9,M60&lt;=8),'[1]Pricing Schedule'!$F$34+('[1]Pricing Schedule'!$F$36*M60),
IF(AND(I60=38000,R60&gt;9,R60&lt;=12.8,M60&gt;8),'[1]Pricing Schedule'!$F$26+('[1]Pricing Schedule'!$F$27*M60),
IF(AND(I60=38000,R60&gt;9,R60&lt;=12.8,M60&lt;=8),'[1]Pricing Schedule'!$F$34+('[1]Pricing Schedule'!$F$36*M60),
IF(AND(I60=38000,R60&gt;12.8,R60&lt;=22.8),'[1]Pricing Schedule'!$F$34+('[1]Pricing Schedule'!$F$36*M60),
IF(AND(I60=38000,R60&gt;22.8,R60&lt;=30.2),'[1]Pricing Schedule'!$F$43+('[1]Pricing Schedule'!$F$45*M60),
IF(AND(I60=38000,R60&gt;30.2,R60&lt;=45.9),'[1]Pricing Schedule'!$F$52+('[1]Pricing Schedule'!$F$54*M60),
IF(AND(I60=38000,R60&gt;45.9,R60&lt;=123.4),'[1]Pricing Schedule'!$F$96+('[1]Pricing Schedule'!$F$97*M60),
IF(AND(I60=38000,R60&gt;123.4,R60&lt;=168.2,M60&lt;=10),'[1]Pricing Schedule'!$F$103+('[1]Pricing Schedule'!$F$105*M60),
IF(AND(I60=38000,R60&gt;123.4,R60&lt;=168.2,M60&gt;10),'[1]Pricing Schedule'!$F$111+('[1]Pricing Schedule'!$F$113*M60),
IF(AND(I60=38000,R60&gt;157.4,R60&lt;=336.4,M60&lt;=10),('[1]Pricing Schedule'!$F$103+('[1]Pricing Schedule'!$F$105*M60))*2,
IF(AND(I60=38000,R60&gt;157.4,R60&lt;=336.4,M60&gt;10),('[1]Pricing Schedule'!$F$111+('[1]Pricing Schedule'!$F$113*M60))*2,
IF(AND(I60=38000,R60&gt;314.8,R60&lt;=504.6,M60&lt;=10),('[1]Pricing Schedule'!$F$103+('[1]Pricing Schedule'!$F$105*M60))*3,
IF(AND(I60=38000,R60&gt;314.8,R60&lt;=504.6,M60&gt;10),('[1]Pricing Schedule'!$F$111+('[1]Pricing Schedule'!$F$113*M60))*3,
IF(AND(I60=38000,R60&gt;472.2,R60&lt;=672.8,M60&lt;=10),('[1]Pricing Schedule'!$F$103+('[1]Pricing Schedule'!$F$105*M60))*4,
IF(AND(I60=38000,R60&gt;472.2,R60&lt;=672.8,M60&gt;10),('[1]Pricing Schedule'!$F$111+('[1]Pricing Schedule'!$F$113*M60))*4,
IF(AND(I60=110000,R60&lt;=12.8,M60&gt;2),'[1]Pricing Schedule'!$F$62+('[1]Pricing Schedule'!$F$63*M60),
IF(AND(I60=110000,R60&lt;=12.8,M60&lt;=2),'[1]Pricing Schedule'!$F$96+('[1]Pricing Schedule'!$F$97*M60),
IF(AND(I60=110000,R60&gt;12.8,R60&lt;=22.8,M60&gt;3),'[1]Pricing Schedule'!$F$71+('[1]Pricing Schedule'!$F$72*M60),
IF(AND(I60=110000,R60&gt;12.8,R60&lt;=22.8,M60&lt;=3),'[1]Pricing Schedule'!$F$96+('[1]Pricing Schedule'!$F$97*M60),
IF(AND(I60=110000,R60&gt;22.8,R60&lt;=30.2),'[1]Pricing Schedule'!$F$80+('[1]Pricing Schedule'!$F$81*M60),
IF(AND(I60=110000,R60&gt;30.2,R60&lt;=45.9),'[1]Pricing Schedule'!$F$89+('[1]Pricing Schedule'!$F$90*M60),
IF(AND(I60=110000,R60&gt;45.9,R60&lt;=123.4),'[1]Pricing Schedule'!$F$96+('[1]Pricing Schedule'!$F$97*M60),
IF(AND(I60=110000,R60&gt;123.4,R60&lt;=168.2,M60&lt;=10),'[1]Pricing Schedule'!$F$103+('[1]Pricing Schedule'!$F$105*M60),
IF(AND(I60=110000,R60&gt;123.4,R60&lt;=168.2,M60&gt;10),'[1]Pricing Schedule'!$F$111+('[1]Pricing Schedule'!$F$113*M60),
IF(AND(I60=110000,R60&gt;168.2,R60&lt;=336.4,M60&lt;=10),('[1]Pricing Schedule'!$F$103+('[1]Pricing Schedule'!$F$105*M60))*2,
IF(AND(I60=110000,R60&gt;168.2,R60&lt;=336.4,M60&gt;10),('[1]Pricing Schedule'!$F$111+('[1]Pricing Schedule'!$F$113*M60))*2,
IF(AND(I60=110000,R60&gt;336.4,R60&lt;=504.6,M60&lt;=10),('[1]Pricing Schedule'!$F$103+('[1]Pricing Schedule'!$F$105*M60))*3,
IF(AND(I60=110000,R60&gt;336.4,R60&lt;=504.6,M60&gt;10),('[1]Pricing Schedule'!$F$111+('[1]Pricing Schedule'!$F$113*M60))*3,
IF(AND(I60=110000,R60&gt;504.6,R60&lt;=672.8,M60&lt;=10),('[1]Pricing Schedule'!$F$103+('[1]Pricing Schedule'!$F$105*M60))*4,
IF(AND(I60=110000,R60&gt;504.6,R60&lt;=672.8,M60&gt;10),('[1]Pricing Schedule'!$F$111+('[1]Pricing Schedule'!$F$113*M60))*4,
IF(AND(I60=110000,R60&gt;672.8,R60&lt;=841,M60&lt;=10),('[1]Pricing Schedule'!$F$103+('[1]Pricing Schedule'!$F$105*M60))*5,
IF(AND(I60=110000,R60&gt;672.8,R60&lt;=841,M60&gt;10),('[1]Pricing Schedule'!$F$111+('[1]Pricing Schedule'!$F$113*M60))*5,
IF(AND(I60=110000,R60&gt;672.8,R60&lt;=841,M60&lt;=10),('[1]Pricing Schedule'!$F$103+('[1]Pricing Schedule'!$F$105*M60))*5,
IF(AND(I60=110000,R60&gt;672.8,R60&lt;=841,M60&gt;10),('[1]Pricing Schedule'!$F$111+('[1]Pricing Schedule'!$F$113*M60))*5,
IF(AND(I60=110000,R60&gt;1345.6,R60&lt;=1513.8,M60&lt;=10),('[1]Pricing Schedule'!$F$103+('[1]Pricing Schedule'!$F$105*M60))*9,
IF(AND(I60=110000,R60&gt;1345.6,R60&lt;=1513.8,M60&gt;10),('[1]Pricing Schedule'!$F$111+('[1]Pricing Schedule'!$F$113*M60))*9,
9999999999)))))))))))))))))))))))))))))))))))))))</f>
        <v>1334440</v>
      </c>
      <c r="T60" s="21">
        <f>IF(AND(I60=38000,R60&lt;=4.5,M60&gt;8),'[1]Pricing Schedule'!$J$9,
IF(AND(I60=38000,R60&lt;=4.5,M60&lt;=8),'[1]Pricing Schedule'!$J$36,
IF(AND(I60=38000,R60&gt;4.5,R60&lt;=9,M60&gt;8),'[1]Pricing Schedule'!$J$18,
IF(AND(I60=38000,R60&gt;4.5,R60&lt;=9,M60&lt;=8),'[1]Pricing Schedule'!$J$36,
IF(AND(I60=38000,R60&gt;9,R60&lt;=12.8,M60&gt;8),'[1]Pricing Schedule'!$J$27,
IF(AND(I60=38000,R60&gt;9,R60&lt;=12.8,M60&lt;=8),'[1]Pricing Schedule'!$J$36,
IF(AND(I60=38000,R60&gt;12.8,R60&lt;=22.8),'[1]Pricing Schedule'!$J$36,
IF(AND(I60=38000,R60&gt;22.8,R60&lt;=30.2),'[1]Pricing Schedule'!$J$45,
IF(AND(I60=38000,R60&gt;30.2,R60&lt;=45.9),'[1]Pricing Schedule'!$J$54,
IF(AND(I60=38000,R60&gt;45.9,R60&lt;=123.4),'[1]Pricing Schedule'!$J$97,
IF(AND(I60=38000,R60&gt;123.4,R60&lt;=168.2,M60&lt;=10),'[1]Pricing Schedule'!$J$105,
IF(AND(I60=38000,R60&gt;123.4,R60&lt;=168.2,M60&gt;10),'[1]Pricing Schedule'!$J$113,
IF(AND(I60=38000,R60&gt;168.2,R60&lt;=336.4,M60&lt;=10),('[1]Pricing Schedule'!$J$105),
IF(AND(I60=38000,R60&gt;168.2,R60&lt;=336.4,M60&gt;10),('[1]Pricing Schedule'!$J$113),
IF(AND(I60=38000,R60&gt;336.4,R60&lt;=504.6,M60&lt;=10),('[1]Pricing Schedule'!$J$105),
IF(AND(I60=38000,R60&gt;336.4,R60&lt;=504.6,M60&gt;10),('[1]Pricing Schedule'!$J$113),
IF(AND(I60=38000,R60&gt;504.6,R60&lt;=672.8,M60&lt;=10),('[1]Pricing Schedule'!$J$105),
IF(AND(I60=38000,R60&gt;504.6,R60&lt;=672.8,M60&gt;10),('[1]Pricing Schedule'!$J$113),
IF(AND(I60=110000,R60&lt;=12.8,M60&gt;2),'[1]Pricing Schedule'!$J$63,
IF(AND(I60=110000,R60&lt;=12.8,M60&lt;=2),'[1]Pricing Schedule'!$J$97,
IF(AND(I60=110000,R60&gt;12.8,R60&lt;=22.8,M60&gt;3),'[1]Pricing Schedule'!$J$72,
IF(AND(I60=110000,R60&gt;12.8,R60&lt;=22.8,M60&lt;=3),'[1]Pricing Schedule'!$J$97,
IF(AND(I60=110000,R60&gt;22.8,R60&lt;=30.2),'[1]Pricing Schedule'!$J$81,
IF(AND(I60=110000,R60&gt;30.2,R60&lt;=45.9),'[1]Pricing Schedule'!$J$90,
IF(AND(I60=110000,R60&gt;45.9,R60&lt;=123.4),'[1]Pricing Schedule'!$J$97,
IF(AND(I60=110000,R60&gt;123.4,R60&lt;=168.2,M60&lt;=10),'[1]Pricing Schedule'!$J$105,
IF(AND(I60=110000,R60&gt;123.4,R60&lt;=168.2,M60&gt;10),'[1]Pricing Schedule'!$J$113,
IF(AND(I60=110000,R60&gt;168.2,R60&lt;=336.2,M60&lt;=10),('[1]Pricing Schedule'!$J$105),
IF(AND(I60=110000,R60&gt;168.2,R60&lt;=336.2,M60&gt;10),('[1]Pricing Schedule'!$J$113),
IF(AND(I60=110000,R60&gt;336.4,R60&lt;=504.6,M60&lt;=10),('[1]Pricing Schedule'!$J$105),
IF(AND(I60=110000,R60&gt;336.4,R60&lt;=504.6,M60&gt;10),('[1]Pricing Schedule'!$J$113),
IF(AND(I60=110000,R60&gt;504.6,R60&lt;=672.8,M60&lt;=10),('[1]Pricing Schedule'!$J$105),
IF(AND(I60=110000,R60&gt;504.6,R60&lt;=672.8,M60&gt;10),('[1]Pricing Schedule'!$J$113),
IF(AND(I60=110000,R60&gt;672.8,R60&lt;=841,M60&lt;=10),('[1]Pricing Schedule'!$J$105),
IF(AND(I60=110000,R60&gt;672.8,R60&lt;=841,M60&gt;10),('[1]Pricing Schedule'!$J$113),
IF(AND(I60=110000,R60&gt;1682,R60&lt;=1850.2,M60&lt;=10),('[1]Pricing Schedule'!$J$105),
IF(AND(I60=110000,R60&gt;1682,R60&lt;=1850.2,M60&gt;10),('[1]Pricing Schedule'!$J$113),
IF(AND(I60=110000,R60&gt;2018.4,R60&lt;=2186.6,M60&lt;=10),('[1]Pricing Schedule'!$J$105),
IF(AND(I60=110000,R60&gt;2018.4,R60&lt;=2186.6,M60&gt;10),('[1]Pricing Schedule'!$J$113),999999999)))))))))))))))))))))))))))))))))))))))</f>
        <v>1</v>
      </c>
      <c r="U60" s="40">
        <f t="shared" si="4"/>
        <v>386794.20289855072</v>
      </c>
      <c r="V60" s="41">
        <f t="shared" si="5"/>
        <v>2.585354156050478</v>
      </c>
      <c r="Y60" s="23">
        <v>151</v>
      </c>
      <c r="Z60" s="23">
        <v>638</v>
      </c>
      <c r="AR60" s="35"/>
    </row>
    <row r="61" spans="1:44">
      <c r="A61" s="23">
        <v>60</v>
      </c>
      <c r="B61" s="23">
        <v>60</v>
      </c>
      <c r="C61" s="23" t="s">
        <v>249</v>
      </c>
      <c r="D61" s="23" t="s">
        <v>168</v>
      </c>
      <c r="E61" s="23" t="s">
        <v>168</v>
      </c>
      <c r="F61" s="23" t="s">
        <v>250</v>
      </c>
      <c r="G61" s="23" t="s">
        <v>251</v>
      </c>
      <c r="H61" s="23" t="s">
        <v>133</v>
      </c>
      <c r="I61" s="13">
        <v>110000</v>
      </c>
      <c r="J61" s="13">
        <v>110000</v>
      </c>
      <c r="K61" s="13">
        <v>38000</v>
      </c>
      <c r="L61" s="24">
        <v>23.515999999999998</v>
      </c>
      <c r="M61" s="37">
        <f t="shared" si="0"/>
        <v>24</v>
      </c>
      <c r="N61" s="24">
        <v>0.218</v>
      </c>
      <c r="O61" s="13">
        <v>1</v>
      </c>
      <c r="P61" s="36">
        <f t="shared" si="1"/>
        <v>0.218</v>
      </c>
      <c r="Q61" s="38">
        <f t="shared" si="2"/>
        <v>3.45</v>
      </c>
      <c r="R61" s="37">
        <f t="shared" si="3"/>
        <v>3.45</v>
      </c>
      <c r="S61" s="39">
        <f>IF(AND(I61=38000,R61&lt;=4.5,M61&gt;8),'[1]Pricing Schedule'!$F$8+('[1]Pricing Schedule'!$F$9*M61),
IF(AND(I61=38000,R61&lt;=4.5,M61&lt;=8),'[1]Pricing Schedule'!$F$34+('[1]Pricing Schedule'!$F$36*M61),
IF(AND(I61=38000,R61&gt;4.5,R61&lt;=9,M61&gt;8),'[1]Pricing Schedule'!$F$17+('[1]Pricing Schedule'!$F$18*M61),
IF(AND(I61=38000,R61&gt;4.5,R61&lt;=9,M61&lt;=8),'[1]Pricing Schedule'!$F$34+('[1]Pricing Schedule'!$F$36*M61),
IF(AND(I61=38000,R61&gt;9,R61&lt;=12.8,M61&gt;8),'[1]Pricing Schedule'!$F$26+('[1]Pricing Schedule'!$F$27*M61),
IF(AND(I61=38000,R61&gt;9,R61&lt;=12.8,M61&lt;=8),'[1]Pricing Schedule'!$F$34+('[1]Pricing Schedule'!$F$36*M61),
IF(AND(I61=38000,R61&gt;12.8,R61&lt;=22.8),'[1]Pricing Schedule'!$F$34+('[1]Pricing Schedule'!$F$36*M61),
IF(AND(I61=38000,R61&gt;22.8,R61&lt;=30.2),'[1]Pricing Schedule'!$F$43+('[1]Pricing Schedule'!$F$45*M61),
IF(AND(I61=38000,R61&gt;30.2,R61&lt;=45.9),'[1]Pricing Schedule'!$F$52+('[1]Pricing Schedule'!$F$54*M61),
IF(AND(I61=38000,R61&gt;45.9,R61&lt;=123.4),'[1]Pricing Schedule'!$F$96+('[1]Pricing Schedule'!$F$97*M61),
IF(AND(I61=38000,R61&gt;123.4,R61&lt;=168.2,M61&lt;=10),'[1]Pricing Schedule'!$F$103+('[1]Pricing Schedule'!$F$105*M61),
IF(AND(I61=38000,R61&gt;123.4,R61&lt;=168.2,M61&gt;10),'[1]Pricing Schedule'!$F$111+('[1]Pricing Schedule'!$F$113*M61),
IF(AND(I61=38000,R61&gt;157.4,R61&lt;=336.4,M61&lt;=10),('[1]Pricing Schedule'!$F$103+('[1]Pricing Schedule'!$F$105*M61))*2,
IF(AND(I61=38000,R61&gt;157.4,R61&lt;=336.4,M61&gt;10),('[1]Pricing Schedule'!$F$111+('[1]Pricing Schedule'!$F$113*M61))*2,
IF(AND(I61=38000,R61&gt;314.8,R61&lt;=504.6,M61&lt;=10),('[1]Pricing Schedule'!$F$103+('[1]Pricing Schedule'!$F$105*M61))*3,
IF(AND(I61=38000,R61&gt;314.8,R61&lt;=504.6,M61&gt;10),('[1]Pricing Schedule'!$F$111+('[1]Pricing Schedule'!$F$113*M61))*3,
IF(AND(I61=38000,R61&gt;472.2,R61&lt;=672.8,M61&lt;=10),('[1]Pricing Schedule'!$F$103+('[1]Pricing Schedule'!$F$105*M61))*4,
IF(AND(I61=38000,R61&gt;472.2,R61&lt;=672.8,M61&gt;10),('[1]Pricing Schedule'!$F$111+('[1]Pricing Schedule'!$F$113*M61))*4,
IF(AND(I61=110000,R61&lt;=12.8,M61&gt;2),'[1]Pricing Schedule'!$F$62+('[1]Pricing Schedule'!$F$63*M61),
IF(AND(I61=110000,R61&lt;=12.8,M61&lt;=2),'[1]Pricing Schedule'!$F$96+('[1]Pricing Schedule'!$F$97*M61),
IF(AND(I61=110000,R61&gt;12.8,R61&lt;=22.8,M61&gt;3),'[1]Pricing Schedule'!$F$71+('[1]Pricing Schedule'!$F$72*M61),
IF(AND(I61=110000,R61&gt;12.8,R61&lt;=22.8,M61&lt;=3),'[1]Pricing Schedule'!$F$96+('[1]Pricing Schedule'!$F$97*M61),
IF(AND(I61=110000,R61&gt;22.8,R61&lt;=30.2),'[1]Pricing Schedule'!$F$80+('[1]Pricing Schedule'!$F$81*M61),
IF(AND(I61=110000,R61&gt;30.2,R61&lt;=45.9),'[1]Pricing Schedule'!$F$89+('[1]Pricing Schedule'!$F$90*M61),
IF(AND(I61=110000,R61&gt;45.9,R61&lt;=123.4),'[1]Pricing Schedule'!$F$96+('[1]Pricing Schedule'!$F$97*M61),
IF(AND(I61=110000,R61&gt;123.4,R61&lt;=168.2,M61&lt;=10),'[1]Pricing Schedule'!$F$103+('[1]Pricing Schedule'!$F$105*M61),
IF(AND(I61=110000,R61&gt;123.4,R61&lt;=168.2,M61&gt;10),'[1]Pricing Schedule'!$F$111+('[1]Pricing Schedule'!$F$113*M61),
IF(AND(I61=110000,R61&gt;168.2,R61&lt;=336.4,M61&lt;=10),('[1]Pricing Schedule'!$F$103+('[1]Pricing Schedule'!$F$105*M61))*2,
IF(AND(I61=110000,R61&gt;168.2,R61&lt;=336.4,M61&gt;10),('[1]Pricing Schedule'!$F$111+('[1]Pricing Schedule'!$F$113*M61))*2,
IF(AND(I61=110000,R61&gt;336.4,R61&lt;=504.6,M61&lt;=10),('[1]Pricing Schedule'!$F$103+('[1]Pricing Schedule'!$F$105*M61))*3,
IF(AND(I61=110000,R61&gt;336.4,R61&lt;=504.6,M61&gt;10),('[1]Pricing Schedule'!$F$111+('[1]Pricing Schedule'!$F$113*M61))*3,
IF(AND(I61=110000,R61&gt;504.6,R61&lt;=672.8,M61&lt;=10),('[1]Pricing Schedule'!$F$103+('[1]Pricing Schedule'!$F$105*M61))*4,
IF(AND(I61=110000,R61&gt;504.6,R61&lt;=672.8,M61&gt;10),('[1]Pricing Schedule'!$F$111+('[1]Pricing Schedule'!$F$113*M61))*4,
IF(AND(I61=110000,R61&gt;672.8,R61&lt;=841,M61&lt;=10),('[1]Pricing Schedule'!$F$103+('[1]Pricing Schedule'!$F$105*M61))*5,
IF(AND(I61=110000,R61&gt;672.8,R61&lt;=841,M61&gt;10),('[1]Pricing Schedule'!$F$111+('[1]Pricing Schedule'!$F$113*M61))*5,
IF(AND(I61=110000,R61&gt;672.8,R61&lt;=841,M61&lt;=10),('[1]Pricing Schedule'!$F$103+('[1]Pricing Schedule'!$F$105*M61))*5,
IF(AND(I61=110000,R61&gt;672.8,R61&lt;=841,M61&gt;10),('[1]Pricing Schedule'!$F$111+('[1]Pricing Schedule'!$F$113*M61))*5,
IF(AND(I61=110000,R61&gt;1345.6,R61&lt;=1513.8,M61&lt;=10),('[1]Pricing Schedule'!$F$103+('[1]Pricing Schedule'!$F$105*M61))*9,
IF(AND(I61=110000,R61&gt;1345.6,R61&lt;=1513.8,M61&gt;10),('[1]Pricing Schedule'!$F$111+('[1]Pricing Schedule'!$F$113*M61))*9,
9999999999)))))))))))))))))))))))))))))))))))))))</f>
        <v>2681270</v>
      </c>
      <c r="T61" s="21">
        <f>IF(AND(I61=38000,R61&lt;=4.5,M61&gt;8),'[1]Pricing Schedule'!$J$9,
IF(AND(I61=38000,R61&lt;=4.5,M61&lt;=8),'[1]Pricing Schedule'!$J$36,
IF(AND(I61=38000,R61&gt;4.5,R61&lt;=9,M61&gt;8),'[1]Pricing Schedule'!$J$18,
IF(AND(I61=38000,R61&gt;4.5,R61&lt;=9,M61&lt;=8),'[1]Pricing Schedule'!$J$36,
IF(AND(I61=38000,R61&gt;9,R61&lt;=12.8,M61&gt;8),'[1]Pricing Schedule'!$J$27,
IF(AND(I61=38000,R61&gt;9,R61&lt;=12.8,M61&lt;=8),'[1]Pricing Schedule'!$J$36,
IF(AND(I61=38000,R61&gt;12.8,R61&lt;=22.8),'[1]Pricing Schedule'!$J$36,
IF(AND(I61=38000,R61&gt;22.8,R61&lt;=30.2),'[1]Pricing Schedule'!$J$45,
IF(AND(I61=38000,R61&gt;30.2,R61&lt;=45.9),'[1]Pricing Schedule'!$J$54,
IF(AND(I61=38000,R61&gt;45.9,R61&lt;=123.4),'[1]Pricing Schedule'!$J$97,
IF(AND(I61=38000,R61&gt;123.4,R61&lt;=168.2,M61&lt;=10),'[1]Pricing Schedule'!$J$105,
IF(AND(I61=38000,R61&gt;123.4,R61&lt;=168.2,M61&gt;10),'[1]Pricing Schedule'!$J$113,
IF(AND(I61=38000,R61&gt;168.2,R61&lt;=336.4,M61&lt;=10),('[1]Pricing Schedule'!$J$105),
IF(AND(I61=38000,R61&gt;168.2,R61&lt;=336.4,M61&gt;10),('[1]Pricing Schedule'!$J$113),
IF(AND(I61=38000,R61&gt;336.4,R61&lt;=504.6,M61&lt;=10),('[1]Pricing Schedule'!$J$105),
IF(AND(I61=38000,R61&gt;336.4,R61&lt;=504.6,M61&gt;10),('[1]Pricing Schedule'!$J$113),
IF(AND(I61=38000,R61&gt;504.6,R61&lt;=672.8,M61&lt;=10),('[1]Pricing Schedule'!$J$105),
IF(AND(I61=38000,R61&gt;504.6,R61&lt;=672.8,M61&gt;10),('[1]Pricing Schedule'!$J$113),
IF(AND(I61=110000,R61&lt;=12.8,M61&gt;2),'[1]Pricing Schedule'!$J$63,
IF(AND(I61=110000,R61&lt;=12.8,M61&lt;=2),'[1]Pricing Schedule'!$J$97,
IF(AND(I61=110000,R61&gt;12.8,R61&lt;=22.8,M61&gt;3),'[1]Pricing Schedule'!$J$72,
IF(AND(I61=110000,R61&gt;12.8,R61&lt;=22.8,M61&lt;=3),'[1]Pricing Schedule'!$J$97,
IF(AND(I61=110000,R61&gt;22.8,R61&lt;=30.2),'[1]Pricing Schedule'!$J$81,
IF(AND(I61=110000,R61&gt;30.2,R61&lt;=45.9),'[1]Pricing Schedule'!$J$90,
IF(AND(I61=110000,R61&gt;45.9,R61&lt;=123.4),'[1]Pricing Schedule'!$J$97,
IF(AND(I61=110000,R61&gt;123.4,R61&lt;=168.2,M61&lt;=10),'[1]Pricing Schedule'!$J$105,
IF(AND(I61=110000,R61&gt;123.4,R61&lt;=168.2,M61&gt;10),'[1]Pricing Schedule'!$J$113,
IF(AND(I61=110000,R61&gt;168.2,R61&lt;=336.2,M61&lt;=10),('[1]Pricing Schedule'!$J$105),
IF(AND(I61=110000,R61&gt;168.2,R61&lt;=336.2,M61&gt;10),('[1]Pricing Schedule'!$J$113),
IF(AND(I61=110000,R61&gt;336.4,R61&lt;=504.6,M61&lt;=10),('[1]Pricing Schedule'!$J$105),
IF(AND(I61=110000,R61&gt;336.4,R61&lt;=504.6,M61&gt;10),('[1]Pricing Schedule'!$J$113),
IF(AND(I61=110000,R61&gt;504.6,R61&lt;=672.8,M61&lt;=10),('[1]Pricing Schedule'!$J$105),
IF(AND(I61=110000,R61&gt;504.6,R61&lt;=672.8,M61&gt;10),('[1]Pricing Schedule'!$J$113),
IF(AND(I61=110000,R61&gt;672.8,R61&lt;=841,M61&lt;=10),('[1]Pricing Schedule'!$J$105),
IF(AND(I61=110000,R61&gt;672.8,R61&lt;=841,M61&gt;10),('[1]Pricing Schedule'!$J$113),
IF(AND(I61=110000,R61&gt;1682,R61&lt;=1850.2,M61&lt;=10),('[1]Pricing Schedule'!$J$105),
IF(AND(I61=110000,R61&gt;1682,R61&lt;=1850.2,M61&gt;10),('[1]Pricing Schedule'!$J$113),
IF(AND(I61=110000,R61&gt;2018.4,R61&lt;=2186.6,M61&lt;=10),('[1]Pricing Schedule'!$J$105),
IF(AND(I61=110000,R61&gt;2018.4,R61&lt;=2186.6,M61&gt;10),('[1]Pricing Schedule'!$J$113),999999999)))))))))))))))))))))))))))))))))))))))</f>
        <v>7</v>
      </c>
      <c r="U61" s="40">
        <f t="shared" si="4"/>
        <v>777179.71014492749</v>
      </c>
      <c r="V61" s="41">
        <f t="shared" si="5"/>
        <v>1.2867036889235326</v>
      </c>
      <c r="Y61" s="23">
        <v>207</v>
      </c>
      <c r="Z61" s="23">
        <v>73</v>
      </c>
      <c r="AR61" s="35"/>
    </row>
    <row r="62" spans="1:44">
      <c r="A62" s="23">
        <v>61</v>
      </c>
      <c r="B62" s="23">
        <v>61</v>
      </c>
      <c r="C62" s="23" t="s">
        <v>252</v>
      </c>
      <c r="D62" s="23" t="s">
        <v>168</v>
      </c>
      <c r="E62" s="23" t="s">
        <v>168</v>
      </c>
      <c r="F62" s="23" t="s">
        <v>250</v>
      </c>
      <c r="G62" s="23" t="s">
        <v>251</v>
      </c>
      <c r="H62" s="23" t="s">
        <v>133</v>
      </c>
      <c r="I62" s="13">
        <v>110000</v>
      </c>
      <c r="J62" s="13">
        <v>110000</v>
      </c>
      <c r="K62" s="13">
        <v>38000</v>
      </c>
      <c r="L62" s="24">
        <v>23.132999999999999</v>
      </c>
      <c r="M62" s="37">
        <f t="shared" si="0"/>
        <v>24</v>
      </c>
      <c r="N62" s="24">
        <v>0.191</v>
      </c>
      <c r="O62" s="13">
        <v>1</v>
      </c>
      <c r="P62" s="36">
        <f t="shared" si="1"/>
        <v>0.191</v>
      </c>
      <c r="Q62" s="38">
        <f t="shared" si="2"/>
        <v>3.45</v>
      </c>
      <c r="R62" s="37">
        <f t="shared" si="3"/>
        <v>3.45</v>
      </c>
      <c r="S62" s="39">
        <f>IF(AND(I62=38000,R62&lt;=4.5,M62&gt;8),'[1]Pricing Schedule'!$F$8+('[1]Pricing Schedule'!$F$9*M62),
IF(AND(I62=38000,R62&lt;=4.5,M62&lt;=8),'[1]Pricing Schedule'!$F$34+('[1]Pricing Schedule'!$F$36*M62),
IF(AND(I62=38000,R62&gt;4.5,R62&lt;=9,M62&gt;8),'[1]Pricing Schedule'!$F$17+('[1]Pricing Schedule'!$F$18*M62),
IF(AND(I62=38000,R62&gt;4.5,R62&lt;=9,M62&lt;=8),'[1]Pricing Schedule'!$F$34+('[1]Pricing Schedule'!$F$36*M62),
IF(AND(I62=38000,R62&gt;9,R62&lt;=12.8,M62&gt;8),'[1]Pricing Schedule'!$F$26+('[1]Pricing Schedule'!$F$27*M62),
IF(AND(I62=38000,R62&gt;9,R62&lt;=12.8,M62&lt;=8),'[1]Pricing Schedule'!$F$34+('[1]Pricing Schedule'!$F$36*M62),
IF(AND(I62=38000,R62&gt;12.8,R62&lt;=22.8),'[1]Pricing Schedule'!$F$34+('[1]Pricing Schedule'!$F$36*M62),
IF(AND(I62=38000,R62&gt;22.8,R62&lt;=30.2),'[1]Pricing Schedule'!$F$43+('[1]Pricing Schedule'!$F$45*M62),
IF(AND(I62=38000,R62&gt;30.2,R62&lt;=45.9),'[1]Pricing Schedule'!$F$52+('[1]Pricing Schedule'!$F$54*M62),
IF(AND(I62=38000,R62&gt;45.9,R62&lt;=123.4),'[1]Pricing Schedule'!$F$96+('[1]Pricing Schedule'!$F$97*M62),
IF(AND(I62=38000,R62&gt;123.4,R62&lt;=168.2,M62&lt;=10),'[1]Pricing Schedule'!$F$103+('[1]Pricing Schedule'!$F$105*M62),
IF(AND(I62=38000,R62&gt;123.4,R62&lt;=168.2,M62&gt;10),'[1]Pricing Schedule'!$F$111+('[1]Pricing Schedule'!$F$113*M62),
IF(AND(I62=38000,R62&gt;157.4,R62&lt;=336.4,M62&lt;=10),('[1]Pricing Schedule'!$F$103+('[1]Pricing Schedule'!$F$105*M62))*2,
IF(AND(I62=38000,R62&gt;157.4,R62&lt;=336.4,M62&gt;10),('[1]Pricing Schedule'!$F$111+('[1]Pricing Schedule'!$F$113*M62))*2,
IF(AND(I62=38000,R62&gt;314.8,R62&lt;=504.6,M62&lt;=10),('[1]Pricing Schedule'!$F$103+('[1]Pricing Schedule'!$F$105*M62))*3,
IF(AND(I62=38000,R62&gt;314.8,R62&lt;=504.6,M62&gt;10),('[1]Pricing Schedule'!$F$111+('[1]Pricing Schedule'!$F$113*M62))*3,
IF(AND(I62=38000,R62&gt;472.2,R62&lt;=672.8,M62&lt;=10),('[1]Pricing Schedule'!$F$103+('[1]Pricing Schedule'!$F$105*M62))*4,
IF(AND(I62=38000,R62&gt;472.2,R62&lt;=672.8,M62&gt;10),('[1]Pricing Schedule'!$F$111+('[1]Pricing Schedule'!$F$113*M62))*4,
IF(AND(I62=110000,R62&lt;=12.8,M62&gt;2),'[1]Pricing Schedule'!$F$62+('[1]Pricing Schedule'!$F$63*M62),
IF(AND(I62=110000,R62&lt;=12.8,M62&lt;=2),'[1]Pricing Schedule'!$F$96+('[1]Pricing Schedule'!$F$97*M62),
IF(AND(I62=110000,R62&gt;12.8,R62&lt;=22.8,M62&gt;3),'[1]Pricing Schedule'!$F$71+('[1]Pricing Schedule'!$F$72*M62),
IF(AND(I62=110000,R62&gt;12.8,R62&lt;=22.8,M62&lt;=3),'[1]Pricing Schedule'!$F$96+('[1]Pricing Schedule'!$F$97*M62),
IF(AND(I62=110000,R62&gt;22.8,R62&lt;=30.2),'[1]Pricing Schedule'!$F$80+('[1]Pricing Schedule'!$F$81*M62),
IF(AND(I62=110000,R62&gt;30.2,R62&lt;=45.9),'[1]Pricing Schedule'!$F$89+('[1]Pricing Schedule'!$F$90*M62),
IF(AND(I62=110000,R62&gt;45.9,R62&lt;=123.4),'[1]Pricing Schedule'!$F$96+('[1]Pricing Schedule'!$F$97*M62),
IF(AND(I62=110000,R62&gt;123.4,R62&lt;=168.2,M62&lt;=10),'[1]Pricing Schedule'!$F$103+('[1]Pricing Schedule'!$F$105*M62),
IF(AND(I62=110000,R62&gt;123.4,R62&lt;=168.2,M62&gt;10),'[1]Pricing Schedule'!$F$111+('[1]Pricing Schedule'!$F$113*M62),
IF(AND(I62=110000,R62&gt;168.2,R62&lt;=336.4,M62&lt;=10),('[1]Pricing Schedule'!$F$103+('[1]Pricing Schedule'!$F$105*M62))*2,
IF(AND(I62=110000,R62&gt;168.2,R62&lt;=336.4,M62&gt;10),('[1]Pricing Schedule'!$F$111+('[1]Pricing Schedule'!$F$113*M62))*2,
IF(AND(I62=110000,R62&gt;336.4,R62&lt;=504.6,M62&lt;=10),('[1]Pricing Schedule'!$F$103+('[1]Pricing Schedule'!$F$105*M62))*3,
IF(AND(I62=110000,R62&gt;336.4,R62&lt;=504.6,M62&gt;10),('[1]Pricing Schedule'!$F$111+('[1]Pricing Schedule'!$F$113*M62))*3,
IF(AND(I62=110000,R62&gt;504.6,R62&lt;=672.8,M62&lt;=10),('[1]Pricing Schedule'!$F$103+('[1]Pricing Schedule'!$F$105*M62))*4,
IF(AND(I62=110000,R62&gt;504.6,R62&lt;=672.8,M62&gt;10),('[1]Pricing Schedule'!$F$111+('[1]Pricing Schedule'!$F$113*M62))*4,
IF(AND(I62=110000,R62&gt;672.8,R62&lt;=841,M62&lt;=10),('[1]Pricing Schedule'!$F$103+('[1]Pricing Schedule'!$F$105*M62))*5,
IF(AND(I62=110000,R62&gt;672.8,R62&lt;=841,M62&gt;10),('[1]Pricing Schedule'!$F$111+('[1]Pricing Schedule'!$F$113*M62))*5,
IF(AND(I62=110000,R62&gt;672.8,R62&lt;=841,M62&lt;=10),('[1]Pricing Schedule'!$F$103+('[1]Pricing Schedule'!$F$105*M62))*5,
IF(AND(I62=110000,R62&gt;672.8,R62&lt;=841,M62&gt;10),('[1]Pricing Schedule'!$F$111+('[1]Pricing Schedule'!$F$113*M62))*5,
IF(AND(I62=110000,R62&gt;1345.6,R62&lt;=1513.8,M62&lt;=10),('[1]Pricing Schedule'!$F$103+('[1]Pricing Schedule'!$F$105*M62))*9,
IF(AND(I62=110000,R62&gt;1345.6,R62&lt;=1513.8,M62&gt;10),('[1]Pricing Schedule'!$F$111+('[1]Pricing Schedule'!$F$113*M62))*9,
9999999999)))))))))))))))))))))))))))))))))))))))</f>
        <v>2681270</v>
      </c>
      <c r="T62" s="21">
        <f>IF(AND(I62=38000,R62&lt;=4.5,M62&gt;8),'[1]Pricing Schedule'!$J$9,
IF(AND(I62=38000,R62&lt;=4.5,M62&lt;=8),'[1]Pricing Schedule'!$J$36,
IF(AND(I62=38000,R62&gt;4.5,R62&lt;=9,M62&gt;8),'[1]Pricing Schedule'!$J$18,
IF(AND(I62=38000,R62&gt;4.5,R62&lt;=9,M62&lt;=8),'[1]Pricing Schedule'!$J$36,
IF(AND(I62=38000,R62&gt;9,R62&lt;=12.8,M62&gt;8),'[1]Pricing Schedule'!$J$27,
IF(AND(I62=38000,R62&gt;9,R62&lt;=12.8,M62&lt;=8),'[1]Pricing Schedule'!$J$36,
IF(AND(I62=38000,R62&gt;12.8,R62&lt;=22.8),'[1]Pricing Schedule'!$J$36,
IF(AND(I62=38000,R62&gt;22.8,R62&lt;=30.2),'[1]Pricing Schedule'!$J$45,
IF(AND(I62=38000,R62&gt;30.2,R62&lt;=45.9),'[1]Pricing Schedule'!$J$54,
IF(AND(I62=38000,R62&gt;45.9,R62&lt;=123.4),'[1]Pricing Schedule'!$J$97,
IF(AND(I62=38000,R62&gt;123.4,R62&lt;=168.2,M62&lt;=10),'[1]Pricing Schedule'!$J$105,
IF(AND(I62=38000,R62&gt;123.4,R62&lt;=168.2,M62&gt;10),'[1]Pricing Schedule'!$J$113,
IF(AND(I62=38000,R62&gt;168.2,R62&lt;=336.4,M62&lt;=10),('[1]Pricing Schedule'!$J$105),
IF(AND(I62=38000,R62&gt;168.2,R62&lt;=336.4,M62&gt;10),('[1]Pricing Schedule'!$J$113),
IF(AND(I62=38000,R62&gt;336.4,R62&lt;=504.6,M62&lt;=10),('[1]Pricing Schedule'!$J$105),
IF(AND(I62=38000,R62&gt;336.4,R62&lt;=504.6,M62&gt;10),('[1]Pricing Schedule'!$J$113),
IF(AND(I62=38000,R62&gt;504.6,R62&lt;=672.8,M62&lt;=10),('[1]Pricing Schedule'!$J$105),
IF(AND(I62=38000,R62&gt;504.6,R62&lt;=672.8,M62&gt;10),('[1]Pricing Schedule'!$J$113),
IF(AND(I62=110000,R62&lt;=12.8,M62&gt;2),'[1]Pricing Schedule'!$J$63,
IF(AND(I62=110000,R62&lt;=12.8,M62&lt;=2),'[1]Pricing Schedule'!$J$97,
IF(AND(I62=110000,R62&gt;12.8,R62&lt;=22.8,M62&gt;3),'[1]Pricing Schedule'!$J$72,
IF(AND(I62=110000,R62&gt;12.8,R62&lt;=22.8,M62&lt;=3),'[1]Pricing Schedule'!$J$97,
IF(AND(I62=110000,R62&gt;22.8,R62&lt;=30.2),'[1]Pricing Schedule'!$J$81,
IF(AND(I62=110000,R62&gt;30.2,R62&lt;=45.9),'[1]Pricing Schedule'!$J$90,
IF(AND(I62=110000,R62&gt;45.9,R62&lt;=123.4),'[1]Pricing Schedule'!$J$97,
IF(AND(I62=110000,R62&gt;123.4,R62&lt;=168.2,M62&lt;=10),'[1]Pricing Schedule'!$J$105,
IF(AND(I62=110000,R62&gt;123.4,R62&lt;=168.2,M62&gt;10),'[1]Pricing Schedule'!$J$113,
IF(AND(I62=110000,R62&gt;168.2,R62&lt;=336.2,M62&lt;=10),('[1]Pricing Schedule'!$J$105),
IF(AND(I62=110000,R62&gt;168.2,R62&lt;=336.2,M62&gt;10),('[1]Pricing Schedule'!$J$113),
IF(AND(I62=110000,R62&gt;336.4,R62&lt;=504.6,M62&lt;=10),('[1]Pricing Schedule'!$J$105),
IF(AND(I62=110000,R62&gt;336.4,R62&lt;=504.6,M62&gt;10),('[1]Pricing Schedule'!$J$113),
IF(AND(I62=110000,R62&gt;504.6,R62&lt;=672.8,M62&lt;=10),('[1]Pricing Schedule'!$J$105),
IF(AND(I62=110000,R62&gt;504.6,R62&lt;=672.8,M62&gt;10),('[1]Pricing Schedule'!$J$113),
IF(AND(I62=110000,R62&gt;672.8,R62&lt;=841,M62&lt;=10),('[1]Pricing Schedule'!$J$105),
IF(AND(I62=110000,R62&gt;672.8,R62&lt;=841,M62&gt;10),('[1]Pricing Schedule'!$J$113),
IF(AND(I62=110000,R62&gt;1682,R62&lt;=1850.2,M62&lt;=10),('[1]Pricing Schedule'!$J$105),
IF(AND(I62=110000,R62&gt;1682,R62&lt;=1850.2,M62&gt;10),('[1]Pricing Schedule'!$J$113),
IF(AND(I62=110000,R62&gt;2018.4,R62&lt;=2186.6,M62&lt;=10),('[1]Pricing Schedule'!$J$105),
IF(AND(I62=110000,R62&gt;2018.4,R62&lt;=2186.6,M62&gt;10),('[1]Pricing Schedule'!$J$113),999999999)))))))))))))))))))))))))))))))))))))))</f>
        <v>7</v>
      </c>
      <c r="U62" s="40">
        <f t="shared" si="4"/>
        <v>777179.71014492749</v>
      </c>
      <c r="V62" s="41">
        <f t="shared" si="5"/>
        <v>1.2867036889235326</v>
      </c>
      <c r="Y62" s="23">
        <v>233</v>
      </c>
      <c r="Z62" s="23">
        <v>73</v>
      </c>
      <c r="AR62" s="35"/>
    </row>
    <row r="63" spans="1:44">
      <c r="A63" s="23">
        <v>62</v>
      </c>
      <c r="B63" s="23">
        <v>62</v>
      </c>
      <c r="C63" s="23" t="s">
        <v>253</v>
      </c>
      <c r="D63" s="23" t="s">
        <v>168</v>
      </c>
      <c r="E63" s="23" t="s">
        <v>168</v>
      </c>
      <c r="F63" s="23" t="s">
        <v>250</v>
      </c>
      <c r="G63" s="23" t="s">
        <v>251</v>
      </c>
      <c r="H63" s="23" t="s">
        <v>133</v>
      </c>
      <c r="I63" s="13">
        <v>110000</v>
      </c>
      <c r="J63" s="13">
        <v>110000</v>
      </c>
      <c r="K63" s="13">
        <v>38000</v>
      </c>
      <c r="L63" s="24">
        <v>20.873999999999999</v>
      </c>
      <c r="M63" s="37">
        <f t="shared" si="0"/>
        <v>21</v>
      </c>
      <c r="N63" s="24">
        <v>0.106</v>
      </c>
      <c r="O63" s="13">
        <v>1</v>
      </c>
      <c r="P63" s="36">
        <f t="shared" si="1"/>
        <v>0.106</v>
      </c>
      <c r="Q63" s="38">
        <f t="shared" si="2"/>
        <v>3.45</v>
      </c>
      <c r="R63" s="37">
        <f t="shared" si="3"/>
        <v>3.45</v>
      </c>
      <c r="S63" s="39">
        <f>IF(AND(I63=38000,R63&lt;=4.5,M63&gt;8),'[1]Pricing Schedule'!$F$8+('[1]Pricing Schedule'!$F$9*M63),
IF(AND(I63=38000,R63&lt;=4.5,M63&lt;=8),'[1]Pricing Schedule'!$F$34+('[1]Pricing Schedule'!$F$36*M63),
IF(AND(I63=38000,R63&gt;4.5,R63&lt;=9,M63&gt;8),'[1]Pricing Schedule'!$F$17+('[1]Pricing Schedule'!$F$18*M63),
IF(AND(I63=38000,R63&gt;4.5,R63&lt;=9,M63&lt;=8),'[1]Pricing Schedule'!$F$34+('[1]Pricing Schedule'!$F$36*M63),
IF(AND(I63=38000,R63&gt;9,R63&lt;=12.8,M63&gt;8),'[1]Pricing Schedule'!$F$26+('[1]Pricing Schedule'!$F$27*M63),
IF(AND(I63=38000,R63&gt;9,R63&lt;=12.8,M63&lt;=8),'[1]Pricing Schedule'!$F$34+('[1]Pricing Schedule'!$F$36*M63),
IF(AND(I63=38000,R63&gt;12.8,R63&lt;=22.8),'[1]Pricing Schedule'!$F$34+('[1]Pricing Schedule'!$F$36*M63),
IF(AND(I63=38000,R63&gt;22.8,R63&lt;=30.2),'[1]Pricing Schedule'!$F$43+('[1]Pricing Schedule'!$F$45*M63),
IF(AND(I63=38000,R63&gt;30.2,R63&lt;=45.9),'[1]Pricing Schedule'!$F$52+('[1]Pricing Schedule'!$F$54*M63),
IF(AND(I63=38000,R63&gt;45.9,R63&lt;=123.4),'[1]Pricing Schedule'!$F$96+('[1]Pricing Schedule'!$F$97*M63),
IF(AND(I63=38000,R63&gt;123.4,R63&lt;=168.2,M63&lt;=10),'[1]Pricing Schedule'!$F$103+('[1]Pricing Schedule'!$F$105*M63),
IF(AND(I63=38000,R63&gt;123.4,R63&lt;=168.2,M63&gt;10),'[1]Pricing Schedule'!$F$111+('[1]Pricing Schedule'!$F$113*M63),
IF(AND(I63=38000,R63&gt;157.4,R63&lt;=336.4,M63&lt;=10),('[1]Pricing Schedule'!$F$103+('[1]Pricing Schedule'!$F$105*M63))*2,
IF(AND(I63=38000,R63&gt;157.4,R63&lt;=336.4,M63&gt;10),('[1]Pricing Schedule'!$F$111+('[1]Pricing Schedule'!$F$113*M63))*2,
IF(AND(I63=38000,R63&gt;314.8,R63&lt;=504.6,M63&lt;=10),('[1]Pricing Schedule'!$F$103+('[1]Pricing Schedule'!$F$105*M63))*3,
IF(AND(I63=38000,R63&gt;314.8,R63&lt;=504.6,M63&gt;10),('[1]Pricing Schedule'!$F$111+('[1]Pricing Schedule'!$F$113*M63))*3,
IF(AND(I63=38000,R63&gt;472.2,R63&lt;=672.8,M63&lt;=10),('[1]Pricing Schedule'!$F$103+('[1]Pricing Schedule'!$F$105*M63))*4,
IF(AND(I63=38000,R63&gt;472.2,R63&lt;=672.8,M63&gt;10),('[1]Pricing Schedule'!$F$111+('[1]Pricing Schedule'!$F$113*M63))*4,
IF(AND(I63=110000,R63&lt;=12.8,M63&gt;2),'[1]Pricing Schedule'!$F$62+('[1]Pricing Schedule'!$F$63*M63),
IF(AND(I63=110000,R63&lt;=12.8,M63&lt;=2),'[1]Pricing Schedule'!$F$96+('[1]Pricing Schedule'!$F$97*M63),
IF(AND(I63=110000,R63&gt;12.8,R63&lt;=22.8,M63&gt;3),'[1]Pricing Schedule'!$F$71+('[1]Pricing Schedule'!$F$72*M63),
IF(AND(I63=110000,R63&gt;12.8,R63&lt;=22.8,M63&lt;=3),'[1]Pricing Schedule'!$F$96+('[1]Pricing Schedule'!$F$97*M63),
IF(AND(I63=110000,R63&gt;22.8,R63&lt;=30.2),'[1]Pricing Schedule'!$F$80+('[1]Pricing Schedule'!$F$81*M63),
IF(AND(I63=110000,R63&gt;30.2,R63&lt;=45.9),'[1]Pricing Schedule'!$F$89+('[1]Pricing Schedule'!$F$90*M63),
IF(AND(I63=110000,R63&gt;45.9,R63&lt;=123.4),'[1]Pricing Schedule'!$F$96+('[1]Pricing Schedule'!$F$97*M63),
IF(AND(I63=110000,R63&gt;123.4,R63&lt;=168.2,M63&lt;=10),'[1]Pricing Schedule'!$F$103+('[1]Pricing Schedule'!$F$105*M63),
IF(AND(I63=110000,R63&gt;123.4,R63&lt;=168.2,M63&gt;10),'[1]Pricing Schedule'!$F$111+('[1]Pricing Schedule'!$F$113*M63),
IF(AND(I63=110000,R63&gt;168.2,R63&lt;=336.4,M63&lt;=10),('[1]Pricing Schedule'!$F$103+('[1]Pricing Schedule'!$F$105*M63))*2,
IF(AND(I63=110000,R63&gt;168.2,R63&lt;=336.4,M63&gt;10),('[1]Pricing Schedule'!$F$111+('[1]Pricing Schedule'!$F$113*M63))*2,
IF(AND(I63=110000,R63&gt;336.4,R63&lt;=504.6,M63&lt;=10),('[1]Pricing Schedule'!$F$103+('[1]Pricing Schedule'!$F$105*M63))*3,
IF(AND(I63=110000,R63&gt;336.4,R63&lt;=504.6,M63&gt;10),('[1]Pricing Schedule'!$F$111+('[1]Pricing Schedule'!$F$113*M63))*3,
IF(AND(I63=110000,R63&gt;504.6,R63&lt;=672.8,M63&lt;=10),('[1]Pricing Schedule'!$F$103+('[1]Pricing Schedule'!$F$105*M63))*4,
IF(AND(I63=110000,R63&gt;504.6,R63&lt;=672.8,M63&gt;10),('[1]Pricing Schedule'!$F$111+('[1]Pricing Schedule'!$F$113*M63))*4,
IF(AND(I63=110000,R63&gt;672.8,R63&lt;=841,M63&lt;=10),('[1]Pricing Schedule'!$F$103+('[1]Pricing Schedule'!$F$105*M63))*5,
IF(AND(I63=110000,R63&gt;672.8,R63&lt;=841,M63&gt;10),('[1]Pricing Schedule'!$F$111+('[1]Pricing Schedule'!$F$113*M63))*5,
IF(AND(I63=110000,R63&gt;672.8,R63&lt;=841,M63&lt;=10),('[1]Pricing Schedule'!$F$103+('[1]Pricing Schedule'!$F$105*M63))*5,
IF(AND(I63=110000,R63&gt;672.8,R63&lt;=841,M63&gt;10),('[1]Pricing Schedule'!$F$111+('[1]Pricing Schedule'!$F$113*M63))*5,
IF(AND(I63=110000,R63&gt;1345.6,R63&lt;=1513.8,M63&lt;=10),('[1]Pricing Schedule'!$F$103+('[1]Pricing Schedule'!$F$105*M63))*9,
IF(AND(I63=110000,R63&gt;1345.6,R63&lt;=1513.8,M63&gt;10),('[1]Pricing Schedule'!$F$111+('[1]Pricing Schedule'!$F$113*M63))*9,
9999999999)))))))))))))))))))))))))))))))))))))))</f>
        <v>2523170</v>
      </c>
      <c r="T63" s="21">
        <f>IF(AND(I63=38000,R63&lt;=4.5,M63&gt;8),'[1]Pricing Schedule'!$J$9,
IF(AND(I63=38000,R63&lt;=4.5,M63&lt;=8),'[1]Pricing Schedule'!$J$36,
IF(AND(I63=38000,R63&gt;4.5,R63&lt;=9,M63&gt;8),'[1]Pricing Schedule'!$J$18,
IF(AND(I63=38000,R63&gt;4.5,R63&lt;=9,M63&lt;=8),'[1]Pricing Schedule'!$J$36,
IF(AND(I63=38000,R63&gt;9,R63&lt;=12.8,M63&gt;8),'[1]Pricing Schedule'!$J$27,
IF(AND(I63=38000,R63&gt;9,R63&lt;=12.8,M63&lt;=8),'[1]Pricing Schedule'!$J$36,
IF(AND(I63=38000,R63&gt;12.8,R63&lt;=22.8),'[1]Pricing Schedule'!$J$36,
IF(AND(I63=38000,R63&gt;22.8,R63&lt;=30.2),'[1]Pricing Schedule'!$J$45,
IF(AND(I63=38000,R63&gt;30.2,R63&lt;=45.9),'[1]Pricing Schedule'!$J$54,
IF(AND(I63=38000,R63&gt;45.9,R63&lt;=123.4),'[1]Pricing Schedule'!$J$97,
IF(AND(I63=38000,R63&gt;123.4,R63&lt;=168.2,M63&lt;=10),'[1]Pricing Schedule'!$J$105,
IF(AND(I63=38000,R63&gt;123.4,R63&lt;=168.2,M63&gt;10),'[1]Pricing Schedule'!$J$113,
IF(AND(I63=38000,R63&gt;168.2,R63&lt;=336.4,M63&lt;=10),('[1]Pricing Schedule'!$J$105),
IF(AND(I63=38000,R63&gt;168.2,R63&lt;=336.4,M63&gt;10),('[1]Pricing Schedule'!$J$113),
IF(AND(I63=38000,R63&gt;336.4,R63&lt;=504.6,M63&lt;=10),('[1]Pricing Schedule'!$J$105),
IF(AND(I63=38000,R63&gt;336.4,R63&lt;=504.6,M63&gt;10),('[1]Pricing Schedule'!$J$113),
IF(AND(I63=38000,R63&gt;504.6,R63&lt;=672.8,M63&lt;=10),('[1]Pricing Schedule'!$J$105),
IF(AND(I63=38000,R63&gt;504.6,R63&lt;=672.8,M63&gt;10),('[1]Pricing Schedule'!$J$113),
IF(AND(I63=110000,R63&lt;=12.8,M63&gt;2),'[1]Pricing Schedule'!$J$63,
IF(AND(I63=110000,R63&lt;=12.8,M63&lt;=2),'[1]Pricing Schedule'!$J$97,
IF(AND(I63=110000,R63&gt;12.8,R63&lt;=22.8,M63&gt;3),'[1]Pricing Schedule'!$J$72,
IF(AND(I63=110000,R63&gt;12.8,R63&lt;=22.8,M63&lt;=3),'[1]Pricing Schedule'!$J$97,
IF(AND(I63=110000,R63&gt;22.8,R63&lt;=30.2),'[1]Pricing Schedule'!$J$81,
IF(AND(I63=110000,R63&gt;30.2,R63&lt;=45.9),'[1]Pricing Schedule'!$J$90,
IF(AND(I63=110000,R63&gt;45.9,R63&lt;=123.4),'[1]Pricing Schedule'!$J$97,
IF(AND(I63=110000,R63&gt;123.4,R63&lt;=168.2,M63&lt;=10),'[1]Pricing Schedule'!$J$105,
IF(AND(I63=110000,R63&gt;123.4,R63&lt;=168.2,M63&gt;10),'[1]Pricing Schedule'!$J$113,
IF(AND(I63=110000,R63&gt;168.2,R63&lt;=336.2,M63&lt;=10),('[1]Pricing Schedule'!$J$105),
IF(AND(I63=110000,R63&gt;168.2,R63&lt;=336.2,M63&gt;10),('[1]Pricing Schedule'!$J$113),
IF(AND(I63=110000,R63&gt;336.4,R63&lt;=504.6,M63&lt;=10),('[1]Pricing Schedule'!$J$105),
IF(AND(I63=110000,R63&gt;336.4,R63&lt;=504.6,M63&gt;10),('[1]Pricing Schedule'!$J$113),
IF(AND(I63=110000,R63&gt;504.6,R63&lt;=672.8,M63&lt;=10),('[1]Pricing Schedule'!$J$105),
IF(AND(I63=110000,R63&gt;504.6,R63&lt;=672.8,M63&gt;10),('[1]Pricing Schedule'!$J$113),
IF(AND(I63=110000,R63&gt;672.8,R63&lt;=841,M63&lt;=10),('[1]Pricing Schedule'!$J$105),
IF(AND(I63=110000,R63&gt;672.8,R63&lt;=841,M63&gt;10),('[1]Pricing Schedule'!$J$113),
IF(AND(I63=110000,R63&gt;1682,R63&lt;=1850.2,M63&lt;=10),('[1]Pricing Schedule'!$J$105),
IF(AND(I63=110000,R63&gt;1682,R63&lt;=1850.2,M63&gt;10),('[1]Pricing Schedule'!$J$113),
IF(AND(I63=110000,R63&gt;2018.4,R63&lt;=2186.6,M63&lt;=10),('[1]Pricing Schedule'!$J$105),
IF(AND(I63=110000,R63&gt;2018.4,R63&lt;=2186.6,M63&gt;10),('[1]Pricing Schedule'!$J$113),999999999)))))))))))))))))))))))))))))))))))))))</f>
        <v>7</v>
      </c>
      <c r="U63" s="40">
        <f t="shared" si="4"/>
        <v>731353.62318840576</v>
      </c>
      <c r="V63" s="41">
        <f t="shared" si="5"/>
        <v>1.3673276077315442</v>
      </c>
      <c r="Y63" s="23">
        <v>337</v>
      </c>
      <c r="Z63" s="23">
        <v>73</v>
      </c>
      <c r="AR63" s="35"/>
    </row>
    <row r="64" spans="1:44">
      <c r="A64" s="23">
        <v>63</v>
      </c>
      <c r="B64" s="23">
        <v>63</v>
      </c>
      <c r="C64" s="23" t="s">
        <v>254</v>
      </c>
      <c r="D64" s="23" t="s">
        <v>116</v>
      </c>
      <c r="E64" s="23" t="s">
        <v>116</v>
      </c>
      <c r="F64" s="23" t="s">
        <v>236</v>
      </c>
      <c r="G64" s="23" t="s">
        <v>237</v>
      </c>
      <c r="H64" s="23" t="s">
        <v>113</v>
      </c>
      <c r="I64" s="13">
        <v>38000</v>
      </c>
      <c r="J64" s="13">
        <v>38000</v>
      </c>
      <c r="K64" s="23" t="s">
        <v>119</v>
      </c>
      <c r="L64" s="24">
        <v>3.98</v>
      </c>
      <c r="M64" s="37">
        <f t="shared" si="0"/>
        <v>4</v>
      </c>
      <c r="N64" s="24">
        <v>0.27900000000000003</v>
      </c>
      <c r="O64" s="13">
        <v>1</v>
      </c>
      <c r="P64" s="36">
        <f t="shared" si="1"/>
        <v>0.27900000000000003</v>
      </c>
      <c r="Q64" s="38">
        <f t="shared" si="2"/>
        <v>3.45</v>
      </c>
      <c r="R64" s="37">
        <f t="shared" si="3"/>
        <v>3.45</v>
      </c>
      <c r="S64" s="39">
        <f>IF(AND(I64=38000,R64&lt;=4.5,M64&gt;8),'[1]Pricing Schedule'!$F$8+('[1]Pricing Schedule'!$F$9*M64),
IF(AND(I64=38000,R64&lt;=4.5,M64&lt;=8),'[1]Pricing Schedule'!$F$34+('[1]Pricing Schedule'!$F$36*M64),
IF(AND(I64=38000,R64&gt;4.5,R64&lt;=9,M64&gt;8),'[1]Pricing Schedule'!$F$17+('[1]Pricing Schedule'!$F$18*M64),
IF(AND(I64=38000,R64&gt;4.5,R64&lt;=9,M64&lt;=8),'[1]Pricing Schedule'!$F$34+('[1]Pricing Schedule'!$F$36*M64),
IF(AND(I64=38000,R64&gt;9,R64&lt;=12.8,M64&gt;8),'[1]Pricing Schedule'!$F$26+('[1]Pricing Schedule'!$F$27*M64),
IF(AND(I64=38000,R64&gt;9,R64&lt;=12.8,M64&lt;=8),'[1]Pricing Schedule'!$F$34+('[1]Pricing Schedule'!$F$36*M64),
IF(AND(I64=38000,R64&gt;12.8,R64&lt;=22.8),'[1]Pricing Schedule'!$F$34+('[1]Pricing Schedule'!$F$36*M64),
IF(AND(I64=38000,R64&gt;22.8,R64&lt;=30.2),'[1]Pricing Schedule'!$F$43+('[1]Pricing Schedule'!$F$45*M64),
IF(AND(I64=38000,R64&gt;30.2,R64&lt;=45.9),'[1]Pricing Schedule'!$F$52+('[1]Pricing Schedule'!$F$54*M64),
IF(AND(I64=38000,R64&gt;45.9,R64&lt;=123.4),'[1]Pricing Schedule'!$F$96+('[1]Pricing Schedule'!$F$97*M64),
IF(AND(I64=38000,R64&gt;123.4,R64&lt;=168.2,M64&lt;=10),'[1]Pricing Schedule'!$F$103+('[1]Pricing Schedule'!$F$105*M64),
IF(AND(I64=38000,R64&gt;123.4,R64&lt;=168.2,M64&gt;10),'[1]Pricing Schedule'!$F$111+('[1]Pricing Schedule'!$F$113*M64),
IF(AND(I64=38000,R64&gt;157.4,R64&lt;=336.4,M64&lt;=10),('[1]Pricing Schedule'!$F$103+('[1]Pricing Schedule'!$F$105*M64))*2,
IF(AND(I64=38000,R64&gt;157.4,R64&lt;=336.4,M64&gt;10),('[1]Pricing Schedule'!$F$111+('[1]Pricing Schedule'!$F$113*M64))*2,
IF(AND(I64=38000,R64&gt;314.8,R64&lt;=504.6,M64&lt;=10),('[1]Pricing Schedule'!$F$103+('[1]Pricing Schedule'!$F$105*M64))*3,
IF(AND(I64=38000,R64&gt;314.8,R64&lt;=504.6,M64&gt;10),('[1]Pricing Schedule'!$F$111+('[1]Pricing Schedule'!$F$113*M64))*3,
IF(AND(I64=38000,R64&gt;472.2,R64&lt;=672.8,M64&lt;=10),('[1]Pricing Schedule'!$F$103+('[1]Pricing Schedule'!$F$105*M64))*4,
IF(AND(I64=38000,R64&gt;472.2,R64&lt;=672.8,M64&gt;10),('[1]Pricing Schedule'!$F$111+('[1]Pricing Schedule'!$F$113*M64))*4,
IF(AND(I64=110000,R64&lt;=12.8,M64&gt;2),'[1]Pricing Schedule'!$F$62+('[1]Pricing Schedule'!$F$63*M64),
IF(AND(I64=110000,R64&lt;=12.8,M64&lt;=2),'[1]Pricing Schedule'!$F$96+('[1]Pricing Schedule'!$F$97*M64),
IF(AND(I64=110000,R64&gt;12.8,R64&lt;=22.8,M64&gt;3),'[1]Pricing Schedule'!$F$71+('[1]Pricing Schedule'!$F$72*M64),
IF(AND(I64=110000,R64&gt;12.8,R64&lt;=22.8,M64&lt;=3),'[1]Pricing Schedule'!$F$96+('[1]Pricing Schedule'!$F$97*M64),
IF(AND(I64=110000,R64&gt;22.8,R64&lt;=30.2),'[1]Pricing Schedule'!$F$80+('[1]Pricing Schedule'!$F$81*M64),
IF(AND(I64=110000,R64&gt;30.2,R64&lt;=45.9),'[1]Pricing Schedule'!$F$89+('[1]Pricing Schedule'!$F$90*M64),
IF(AND(I64=110000,R64&gt;45.9,R64&lt;=123.4),'[1]Pricing Schedule'!$F$96+('[1]Pricing Schedule'!$F$97*M64),
IF(AND(I64=110000,R64&gt;123.4,R64&lt;=168.2,M64&lt;=10),'[1]Pricing Schedule'!$F$103+('[1]Pricing Schedule'!$F$105*M64),
IF(AND(I64=110000,R64&gt;123.4,R64&lt;=168.2,M64&gt;10),'[1]Pricing Schedule'!$F$111+('[1]Pricing Schedule'!$F$113*M64),
IF(AND(I64=110000,R64&gt;168.2,R64&lt;=336.4,M64&lt;=10),('[1]Pricing Schedule'!$F$103+('[1]Pricing Schedule'!$F$105*M64))*2,
IF(AND(I64=110000,R64&gt;168.2,R64&lt;=336.4,M64&gt;10),('[1]Pricing Schedule'!$F$111+('[1]Pricing Schedule'!$F$113*M64))*2,
IF(AND(I64=110000,R64&gt;336.4,R64&lt;=504.6,M64&lt;=10),('[1]Pricing Schedule'!$F$103+('[1]Pricing Schedule'!$F$105*M64))*3,
IF(AND(I64=110000,R64&gt;336.4,R64&lt;=504.6,M64&gt;10),('[1]Pricing Schedule'!$F$111+('[1]Pricing Schedule'!$F$113*M64))*3,
IF(AND(I64=110000,R64&gt;504.6,R64&lt;=672.8,M64&lt;=10),('[1]Pricing Schedule'!$F$103+('[1]Pricing Schedule'!$F$105*M64))*4,
IF(AND(I64=110000,R64&gt;504.6,R64&lt;=672.8,M64&gt;10),('[1]Pricing Schedule'!$F$111+('[1]Pricing Schedule'!$F$113*M64))*4,
IF(AND(I64=110000,R64&gt;672.8,R64&lt;=841,M64&lt;=10),('[1]Pricing Schedule'!$F$103+('[1]Pricing Schedule'!$F$105*M64))*5,
IF(AND(I64=110000,R64&gt;672.8,R64&lt;=841,M64&gt;10),('[1]Pricing Schedule'!$F$111+('[1]Pricing Schedule'!$F$113*M64))*5,
IF(AND(I64=110000,R64&gt;672.8,R64&lt;=841,M64&lt;=10),('[1]Pricing Schedule'!$F$103+('[1]Pricing Schedule'!$F$105*M64))*5,
IF(AND(I64=110000,R64&gt;672.8,R64&lt;=841,M64&gt;10),('[1]Pricing Schedule'!$F$111+('[1]Pricing Schedule'!$F$113*M64))*5,
IF(AND(I64=110000,R64&gt;1345.6,R64&lt;=1513.8,M64&lt;=10),('[1]Pricing Schedule'!$F$103+('[1]Pricing Schedule'!$F$105*M64))*9,
IF(AND(I64=110000,R64&gt;1345.6,R64&lt;=1513.8,M64&gt;10),('[1]Pricing Schedule'!$F$111+('[1]Pricing Schedule'!$F$113*M64))*9,
9999999999)))))))))))))))))))))))))))))))))))))))</f>
        <v>628870</v>
      </c>
      <c r="T64" s="21">
        <f>IF(AND(I64=38000,R64&lt;=4.5,M64&gt;8),'[1]Pricing Schedule'!$J$9,
IF(AND(I64=38000,R64&lt;=4.5,M64&lt;=8),'[1]Pricing Schedule'!$J$36,
IF(AND(I64=38000,R64&gt;4.5,R64&lt;=9,M64&gt;8),'[1]Pricing Schedule'!$J$18,
IF(AND(I64=38000,R64&gt;4.5,R64&lt;=9,M64&lt;=8),'[1]Pricing Schedule'!$J$36,
IF(AND(I64=38000,R64&gt;9,R64&lt;=12.8,M64&gt;8),'[1]Pricing Schedule'!$J$27,
IF(AND(I64=38000,R64&gt;9,R64&lt;=12.8,M64&lt;=8),'[1]Pricing Schedule'!$J$36,
IF(AND(I64=38000,R64&gt;12.8,R64&lt;=22.8),'[1]Pricing Schedule'!$J$36,
IF(AND(I64=38000,R64&gt;22.8,R64&lt;=30.2),'[1]Pricing Schedule'!$J$45,
IF(AND(I64=38000,R64&gt;30.2,R64&lt;=45.9),'[1]Pricing Schedule'!$J$54,
IF(AND(I64=38000,R64&gt;45.9,R64&lt;=123.4),'[1]Pricing Schedule'!$J$97,
IF(AND(I64=38000,R64&gt;123.4,R64&lt;=168.2,M64&lt;=10),'[1]Pricing Schedule'!$J$105,
IF(AND(I64=38000,R64&gt;123.4,R64&lt;=168.2,M64&gt;10),'[1]Pricing Schedule'!$J$113,
IF(AND(I64=38000,R64&gt;168.2,R64&lt;=336.4,M64&lt;=10),('[1]Pricing Schedule'!$J$105),
IF(AND(I64=38000,R64&gt;168.2,R64&lt;=336.4,M64&gt;10),('[1]Pricing Schedule'!$J$113),
IF(AND(I64=38000,R64&gt;336.4,R64&lt;=504.6,M64&lt;=10),('[1]Pricing Schedule'!$J$105),
IF(AND(I64=38000,R64&gt;336.4,R64&lt;=504.6,M64&gt;10),('[1]Pricing Schedule'!$J$113),
IF(AND(I64=38000,R64&gt;504.6,R64&lt;=672.8,M64&lt;=10),('[1]Pricing Schedule'!$J$105),
IF(AND(I64=38000,R64&gt;504.6,R64&lt;=672.8,M64&gt;10),('[1]Pricing Schedule'!$J$113),
IF(AND(I64=110000,R64&lt;=12.8,M64&gt;2),'[1]Pricing Schedule'!$J$63,
IF(AND(I64=110000,R64&lt;=12.8,M64&lt;=2),'[1]Pricing Schedule'!$J$97,
IF(AND(I64=110000,R64&gt;12.8,R64&lt;=22.8,M64&gt;3),'[1]Pricing Schedule'!$J$72,
IF(AND(I64=110000,R64&gt;12.8,R64&lt;=22.8,M64&lt;=3),'[1]Pricing Schedule'!$J$97,
IF(AND(I64=110000,R64&gt;22.8,R64&lt;=30.2),'[1]Pricing Schedule'!$J$81,
IF(AND(I64=110000,R64&gt;30.2,R64&lt;=45.9),'[1]Pricing Schedule'!$J$90,
IF(AND(I64=110000,R64&gt;45.9,R64&lt;=123.4),'[1]Pricing Schedule'!$J$97,
IF(AND(I64=110000,R64&gt;123.4,R64&lt;=168.2,M64&lt;=10),'[1]Pricing Schedule'!$J$105,
IF(AND(I64=110000,R64&gt;123.4,R64&lt;=168.2,M64&gt;10),'[1]Pricing Schedule'!$J$113,
IF(AND(I64=110000,R64&gt;168.2,R64&lt;=336.2,M64&lt;=10),('[1]Pricing Schedule'!$J$105),
IF(AND(I64=110000,R64&gt;168.2,R64&lt;=336.2,M64&gt;10),('[1]Pricing Schedule'!$J$113),
IF(AND(I64=110000,R64&gt;336.4,R64&lt;=504.6,M64&lt;=10),('[1]Pricing Schedule'!$J$105),
IF(AND(I64=110000,R64&gt;336.4,R64&lt;=504.6,M64&gt;10),('[1]Pricing Schedule'!$J$113),
IF(AND(I64=110000,R64&gt;504.6,R64&lt;=672.8,M64&lt;=10),('[1]Pricing Schedule'!$J$105),
IF(AND(I64=110000,R64&gt;504.6,R64&lt;=672.8,M64&gt;10),('[1]Pricing Schedule'!$J$113),
IF(AND(I64=110000,R64&gt;672.8,R64&lt;=841,M64&lt;=10),('[1]Pricing Schedule'!$J$105),
IF(AND(I64=110000,R64&gt;672.8,R64&lt;=841,M64&gt;10),('[1]Pricing Schedule'!$J$113),
IF(AND(I64=110000,R64&gt;1682,R64&lt;=1850.2,M64&lt;=10),('[1]Pricing Schedule'!$J$105),
IF(AND(I64=110000,R64&gt;1682,R64&lt;=1850.2,M64&gt;10),('[1]Pricing Schedule'!$J$113),
IF(AND(I64=110000,R64&gt;2018.4,R64&lt;=2186.6,M64&lt;=10),('[1]Pricing Schedule'!$J$105),
IF(AND(I64=110000,R64&gt;2018.4,R64&lt;=2186.6,M64&gt;10),('[1]Pricing Schedule'!$J$113),999999999)))))))))))))))))))))))))))))))))))))))</f>
        <v>4</v>
      </c>
      <c r="U64" s="40">
        <f t="shared" si="4"/>
        <v>182281.15942028986</v>
      </c>
      <c r="V64" s="41">
        <f t="shared" si="5"/>
        <v>5.4860304991492681</v>
      </c>
      <c r="Y64" s="23">
        <v>170</v>
      </c>
      <c r="Z64" s="23">
        <v>105</v>
      </c>
      <c r="AR64" s="35"/>
    </row>
    <row r="65" spans="1:44">
      <c r="A65" s="23">
        <v>64</v>
      </c>
      <c r="B65" s="23">
        <v>64</v>
      </c>
      <c r="C65" s="23" t="s">
        <v>255</v>
      </c>
      <c r="D65" s="23" t="s">
        <v>116</v>
      </c>
      <c r="E65" s="23" t="s">
        <v>116</v>
      </c>
      <c r="F65" s="23" t="s">
        <v>236</v>
      </c>
      <c r="G65" s="23" t="s">
        <v>237</v>
      </c>
      <c r="H65" s="23" t="s">
        <v>113</v>
      </c>
      <c r="I65" s="13">
        <v>38000</v>
      </c>
      <c r="J65" s="13">
        <v>38000</v>
      </c>
      <c r="K65" s="23" t="s">
        <v>119</v>
      </c>
      <c r="L65" s="24">
        <v>11.894</v>
      </c>
      <c r="M65" s="37">
        <f t="shared" si="0"/>
        <v>12</v>
      </c>
      <c r="N65" s="24">
        <v>0.27600000000000002</v>
      </c>
      <c r="O65" s="13">
        <v>1</v>
      </c>
      <c r="P65" s="36">
        <f t="shared" si="1"/>
        <v>0.27600000000000002</v>
      </c>
      <c r="Q65" s="38">
        <f t="shared" si="2"/>
        <v>3.45</v>
      </c>
      <c r="R65" s="37">
        <f t="shared" si="3"/>
        <v>3.45</v>
      </c>
      <c r="S65" s="39">
        <f>IF(AND(I65=38000,R65&lt;=4.5,M65&gt;8),'[1]Pricing Schedule'!$F$8+('[1]Pricing Schedule'!$F$9*M65),
IF(AND(I65=38000,R65&lt;=4.5,M65&lt;=8),'[1]Pricing Schedule'!$F$34+('[1]Pricing Schedule'!$F$36*M65),
IF(AND(I65=38000,R65&gt;4.5,R65&lt;=9,M65&gt;8),'[1]Pricing Schedule'!$F$17+('[1]Pricing Schedule'!$F$18*M65),
IF(AND(I65=38000,R65&gt;4.5,R65&lt;=9,M65&lt;=8),'[1]Pricing Schedule'!$F$34+('[1]Pricing Schedule'!$F$36*M65),
IF(AND(I65=38000,R65&gt;9,R65&lt;=12.8,M65&gt;8),'[1]Pricing Schedule'!$F$26+('[1]Pricing Schedule'!$F$27*M65),
IF(AND(I65=38000,R65&gt;9,R65&lt;=12.8,M65&lt;=8),'[1]Pricing Schedule'!$F$34+('[1]Pricing Schedule'!$F$36*M65),
IF(AND(I65=38000,R65&gt;12.8,R65&lt;=22.8),'[1]Pricing Schedule'!$F$34+('[1]Pricing Schedule'!$F$36*M65),
IF(AND(I65=38000,R65&gt;22.8,R65&lt;=30.2),'[1]Pricing Schedule'!$F$43+('[1]Pricing Schedule'!$F$45*M65),
IF(AND(I65=38000,R65&gt;30.2,R65&lt;=45.9),'[1]Pricing Schedule'!$F$52+('[1]Pricing Schedule'!$F$54*M65),
IF(AND(I65=38000,R65&gt;45.9,R65&lt;=123.4),'[1]Pricing Schedule'!$F$96+('[1]Pricing Schedule'!$F$97*M65),
IF(AND(I65=38000,R65&gt;123.4,R65&lt;=168.2,M65&lt;=10),'[1]Pricing Schedule'!$F$103+('[1]Pricing Schedule'!$F$105*M65),
IF(AND(I65=38000,R65&gt;123.4,R65&lt;=168.2,M65&gt;10),'[1]Pricing Schedule'!$F$111+('[1]Pricing Schedule'!$F$113*M65),
IF(AND(I65=38000,R65&gt;157.4,R65&lt;=336.4,M65&lt;=10),('[1]Pricing Schedule'!$F$103+('[1]Pricing Schedule'!$F$105*M65))*2,
IF(AND(I65=38000,R65&gt;157.4,R65&lt;=336.4,M65&gt;10),('[1]Pricing Schedule'!$F$111+('[1]Pricing Schedule'!$F$113*M65))*2,
IF(AND(I65=38000,R65&gt;314.8,R65&lt;=504.6,M65&lt;=10),('[1]Pricing Schedule'!$F$103+('[1]Pricing Schedule'!$F$105*M65))*3,
IF(AND(I65=38000,R65&gt;314.8,R65&lt;=504.6,M65&gt;10),('[1]Pricing Schedule'!$F$111+('[1]Pricing Schedule'!$F$113*M65))*3,
IF(AND(I65=38000,R65&gt;472.2,R65&lt;=672.8,M65&lt;=10),('[1]Pricing Schedule'!$F$103+('[1]Pricing Schedule'!$F$105*M65))*4,
IF(AND(I65=38000,R65&gt;472.2,R65&lt;=672.8,M65&gt;10),('[1]Pricing Schedule'!$F$111+('[1]Pricing Schedule'!$F$113*M65))*4,
IF(AND(I65=110000,R65&lt;=12.8,M65&gt;2),'[1]Pricing Schedule'!$F$62+('[1]Pricing Schedule'!$F$63*M65),
IF(AND(I65=110000,R65&lt;=12.8,M65&lt;=2),'[1]Pricing Schedule'!$F$96+('[1]Pricing Schedule'!$F$97*M65),
IF(AND(I65=110000,R65&gt;12.8,R65&lt;=22.8,M65&gt;3),'[1]Pricing Schedule'!$F$71+('[1]Pricing Schedule'!$F$72*M65),
IF(AND(I65=110000,R65&gt;12.8,R65&lt;=22.8,M65&lt;=3),'[1]Pricing Schedule'!$F$96+('[1]Pricing Schedule'!$F$97*M65),
IF(AND(I65=110000,R65&gt;22.8,R65&lt;=30.2),'[1]Pricing Schedule'!$F$80+('[1]Pricing Schedule'!$F$81*M65),
IF(AND(I65=110000,R65&gt;30.2,R65&lt;=45.9),'[1]Pricing Schedule'!$F$89+('[1]Pricing Schedule'!$F$90*M65),
IF(AND(I65=110000,R65&gt;45.9,R65&lt;=123.4),'[1]Pricing Schedule'!$F$96+('[1]Pricing Schedule'!$F$97*M65),
IF(AND(I65=110000,R65&gt;123.4,R65&lt;=168.2,M65&lt;=10),'[1]Pricing Schedule'!$F$103+('[1]Pricing Schedule'!$F$105*M65),
IF(AND(I65=110000,R65&gt;123.4,R65&lt;=168.2,M65&gt;10),'[1]Pricing Schedule'!$F$111+('[1]Pricing Schedule'!$F$113*M65),
IF(AND(I65=110000,R65&gt;168.2,R65&lt;=336.4,M65&lt;=10),('[1]Pricing Schedule'!$F$103+('[1]Pricing Schedule'!$F$105*M65))*2,
IF(AND(I65=110000,R65&gt;168.2,R65&lt;=336.4,M65&gt;10),('[1]Pricing Schedule'!$F$111+('[1]Pricing Schedule'!$F$113*M65))*2,
IF(AND(I65=110000,R65&gt;336.4,R65&lt;=504.6,M65&lt;=10),('[1]Pricing Schedule'!$F$103+('[1]Pricing Schedule'!$F$105*M65))*3,
IF(AND(I65=110000,R65&gt;336.4,R65&lt;=504.6,M65&gt;10),('[1]Pricing Schedule'!$F$111+('[1]Pricing Schedule'!$F$113*M65))*3,
IF(AND(I65=110000,R65&gt;504.6,R65&lt;=672.8,M65&lt;=10),('[1]Pricing Schedule'!$F$103+('[1]Pricing Schedule'!$F$105*M65))*4,
IF(AND(I65=110000,R65&gt;504.6,R65&lt;=672.8,M65&gt;10),('[1]Pricing Schedule'!$F$111+('[1]Pricing Schedule'!$F$113*M65))*4,
IF(AND(I65=110000,R65&gt;672.8,R65&lt;=841,M65&lt;=10),('[1]Pricing Schedule'!$F$103+('[1]Pricing Schedule'!$F$105*M65))*5,
IF(AND(I65=110000,R65&gt;672.8,R65&lt;=841,M65&gt;10),('[1]Pricing Schedule'!$F$111+('[1]Pricing Schedule'!$F$113*M65))*5,
IF(AND(I65=110000,R65&gt;672.8,R65&lt;=841,M65&lt;=10),('[1]Pricing Schedule'!$F$103+('[1]Pricing Schedule'!$F$105*M65))*5,
IF(AND(I65=110000,R65&gt;672.8,R65&lt;=841,M65&gt;10),('[1]Pricing Schedule'!$F$111+('[1]Pricing Schedule'!$F$113*M65))*5,
IF(AND(I65=110000,R65&gt;1345.6,R65&lt;=1513.8,M65&lt;=10),('[1]Pricing Schedule'!$F$103+('[1]Pricing Schedule'!$F$105*M65))*9,
IF(AND(I65=110000,R65&gt;1345.6,R65&lt;=1513.8,M65&gt;10),('[1]Pricing Schedule'!$F$111+('[1]Pricing Schedule'!$F$113*M65))*9,
9999999999)))))))))))))))))))))))))))))))))))))))</f>
        <v>1492540</v>
      </c>
      <c r="T65" s="21">
        <f>IF(AND(I65=38000,R65&lt;=4.5,M65&gt;8),'[1]Pricing Schedule'!$J$9,
IF(AND(I65=38000,R65&lt;=4.5,M65&lt;=8),'[1]Pricing Schedule'!$J$36,
IF(AND(I65=38000,R65&gt;4.5,R65&lt;=9,M65&gt;8),'[1]Pricing Schedule'!$J$18,
IF(AND(I65=38000,R65&gt;4.5,R65&lt;=9,M65&lt;=8),'[1]Pricing Schedule'!$J$36,
IF(AND(I65=38000,R65&gt;9,R65&lt;=12.8,M65&gt;8),'[1]Pricing Schedule'!$J$27,
IF(AND(I65=38000,R65&gt;9,R65&lt;=12.8,M65&lt;=8),'[1]Pricing Schedule'!$J$36,
IF(AND(I65=38000,R65&gt;12.8,R65&lt;=22.8),'[1]Pricing Schedule'!$J$36,
IF(AND(I65=38000,R65&gt;22.8,R65&lt;=30.2),'[1]Pricing Schedule'!$J$45,
IF(AND(I65=38000,R65&gt;30.2,R65&lt;=45.9),'[1]Pricing Schedule'!$J$54,
IF(AND(I65=38000,R65&gt;45.9,R65&lt;=123.4),'[1]Pricing Schedule'!$J$97,
IF(AND(I65=38000,R65&gt;123.4,R65&lt;=168.2,M65&lt;=10),'[1]Pricing Schedule'!$J$105,
IF(AND(I65=38000,R65&gt;123.4,R65&lt;=168.2,M65&gt;10),'[1]Pricing Schedule'!$J$113,
IF(AND(I65=38000,R65&gt;168.2,R65&lt;=336.4,M65&lt;=10),('[1]Pricing Schedule'!$J$105),
IF(AND(I65=38000,R65&gt;168.2,R65&lt;=336.4,M65&gt;10),('[1]Pricing Schedule'!$J$113),
IF(AND(I65=38000,R65&gt;336.4,R65&lt;=504.6,M65&lt;=10),('[1]Pricing Schedule'!$J$105),
IF(AND(I65=38000,R65&gt;336.4,R65&lt;=504.6,M65&gt;10),('[1]Pricing Schedule'!$J$113),
IF(AND(I65=38000,R65&gt;504.6,R65&lt;=672.8,M65&lt;=10),('[1]Pricing Schedule'!$J$105),
IF(AND(I65=38000,R65&gt;504.6,R65&lt;=672.8,M65&gt;10),('[1]Pricing Schedule'!$J$113),
IF(AND(I65=110000,R65&lt;=12.8,M65&gt;2),'[1]Pricing Schedule'!$J$63,
IF(AND(I65=110000,R65&lt;=12.8,M65&lt;=2),'[1]Pricing Schedule'!$J$97,
IF(AND(I65=110000,R65&gt;12.8,R65&lt;=22.8,M65&gt;3),'[1]Pricing Schedule'!$J$72,
IF(AND(I65=110000,R65&gt;12.8,R65&lt;=22.8,M65&lt;=3),'[1]Pricing Schedule'!$J$97,
IF(AND(I65=110000,R65&gt;22.8,R65&lt;=30.2),'[1]Pricing Schedule'!$J$81,
IF(AND(I65=110000,R65&gt;30.2,R65&lt;=45.9),'[1]Pricing Schedule'!$J$90,
IF(AND(I65=110000,R65&gt;45.9,R65&lt;=123.4),'[1]Pricing Schedule'!$J$97,
IF(AND(I65=110000,R65&gt;123.4,R65&lt;=168.2,M65&lt;=10),'[1]Pricing Schedule'!$J$105,
IF(AND(I65=110000,R65&gt;123.4,R65&lt;=168.2,M65&gt;10),'[1]Pricing Schedule'!$J$113,
IF(AND(I65=110000,R65&gt;168.2,R65&lt;=336.2,M65&lt;=10),('[1]Pricing Schedule'!$J$105),
IF(AND(I65=110000,R65&gt;168.2,R65&lt;=336.2,M65&gt;10),('[1]Pricing Schedule'!$J$113),
IF(AND(I65=110000,R65&gt;336.4,R65&lt;=504.6,M65&lt;=10),('[1]Pricing Schedule'!$J$105),
IF(AND(I65=110000,R65&gt;336.4,R65&lt;=504.6,M65&gt;10),('[1]Pricing Schedule'!$J$113),
IF(AND(I65=110000,R65&gt;504.6,R65&lt;=672.8,M65&lt;=10),('[1]Pricing Schedule'!$J$105),
IF(AND(I65=110000,R65&gt;504.6,R65&lt;=672.8,M65&gt;10),('[1]Pricing Schedule'!$J$113),
IF(AND(I65=110000,R65&gt;672.8,R65&lt;=841,M65&lt;=10),('[1]Pricing Schedule'!$J$105),
IF(AND(I65=110000,R65&gt;672.8,R65&lt;=841,M65&gt;10),('[1]Pricing Schedule'!$J$113),
IF(AND(I65=110000,R65&gt;1682,R65&lt;=1850.2,M65&lt;=10),('[1]Pricing Schedule'!$J$105),
IF(AND(I65=110000,R65&gt;1682,R65&lt;=1850.2,M65&gt;10),('[1]Pricing Schedule'!$J$113),
IF(AND(I65=110000,R65&gt;2018.4,R65&lt;=2186.6,M65&lt;=10),('[1]Pricing Schedule'!$J$105),
IF(AND(I65=110000,R65&gt;2018.4,R65&lt;=2186.6,M65&gt;10),('[1]Pricing Schedule'!$J$113),999999999)))))))))))))))))))))))))))))))))))))))</f>
        <v>1</v>
      </c>
      <c r="U65" s="40">
        <f t="shared" si="4"/>
        <v>432620.28985507245</v>
      </c>
      <c r="V65" s="41">
        <f t="shared" si="5"/>
        <v>2.3114958393074891</v>
      </c>
      <c r="Y65" s="23">
        <v>227</v>
      </c>
      <c r="Z65" s="23">
        <v>105</v>
      </c>
      <c r="AR65" s="35"/>
    </row>
    <row r="66" spans="1:44">
      <c r="A66" s="23">
        <v>65</v>
      </c>
      <c r="B66" s="23">
        <v>65</v>
      </c>
      <c r="C66" s="23" t="s">
        <v>256</v>
      </c>
      <c r="D66" s="23" t="s">
        <v>168</v>
      </c>
      <c r="E66" s="23" t="s">
        <v>168</v>
      </c>
      <c r="F66" s="23" t="s">
        <v>257</v>
      </c>
      <c r="G66" s="23" t="s">
        <v>258</v>
      </c>
      <c r="H66" s="23" t="s">
        <v>113</v>
      </c>
      <c r="I66" s="13">
        <v>38000</v>
      </c>
      <c r="J66" s="13">
        <v>38000</v>
      </c>
      <c r="K66" s="13">
        <v>20000</v>
      </c>
      <c r="L66" s="24">
        <v>11.804</v>
      </c>
      <c r="M66" s="37">
        <f t="shared" ref="M66:M129" si="8">ROUNDUP(L66,0)</f>
        <v>12</v>
      </c>
      <c r="N66" s="24">
        <v>0.16700000000000001</v>
      </c>
      <c r="O66" s="13">
        <v>1</v>
      </c>
      <c r="P66" s="36">
        <f t="shared" ref="P66:P129" si="9">IF(AND(O66=1,N66&gt;$AJ$2),N66*$AQ$2,
IF(AND(O66=1,N66&lt;=$AJ$2),N66,
IF(AND(O66=2,N66&gt;$AJ$3),N66*$AQ$3,
IF(AND(O66=2,N66&lt;=$AJ$3),N66,
IF(AND(O66=3,N66&gt;$AJ$4),N66*$AQ$4,
IF(AND(O66=3,N66&lt;=$AJ$4),N66,99999))))))</f>
        <v>0.16700000000000001</v>
      </c>
      <c r="Q66" s="38">
        <f t="shared" ref="Q66:Q129" si="10">IF(AND(O66=1,P66&lt;$AJ$2),$AP$2,
IF(AND(O66=1,P66&gt;=$AJ$2,P66&lt;$AL$2),$AP$2*2,
IF(AND(O66=1,P66&gt;=$AL$2),((FLOOR(P66,$AK$2))/$AK$2)*$AP$2,
IF(AND(O66=2,P66&lt;$AJ$3),$AP$3,
IF(AND(O66=2,P66&gt;=$AJ$3,P66&lt;$AL$3),$AP$3*2,
IF(AND(O66=2,P66&gt;=$AL$3),((FLOOR(P66,$AK$3))/$AK$3)*$AP$3,
IF(AND(O66=3,P66&lt;$AJ$4),$AP$4,
IF(AND(O66=3,P66&gt;=$AJ$4,P66&lt;$AL$4),$AP$4*2,
IF(AND(O66=3,P66&gt;=$AL$4),((FLOOR(P66,$AK$4))/$AK$4)*$AP$4,9999999)))))))))</f>
        <v>3.45</v>
      </c>
      <c r="R66" s="37">
        <f t="shared" ref="R66:R129" si="11">Q66</f>
        <v>3.45</v>
      </c>
      <c r="S66" s="39">
        <f>IF(AND(I66=38000,R66&lt;=4.5,M66&gt;8),'[1]Pricing Schedule'!$F$8+('[1]Pricing Schedule'!$F$9*M66),
IF(AND(I66=38000,R66&lt;=4.5,M66&lt;=8),'[1]Pricing Schedule'!$F$34+('[1]Pricing Schedule'!$F$36*M66),
IF(AND(I66=38000,R66&gt;4.5,R66&lt;=9,M66&gt;8),'[1]Pricing Schedule'!$F$17+('[1]Pricing Schedule'!$F$18*M66),
IF(AND(I66=38000,R66&gt;4.5,R66&lt;=9,M66&lt;=8),'[1]Pricing Schedule'!$F$34+('[1]Pricing Schedule'!$F$36*M66),
IF(AND(I66=38000,R66&gt;9,R66&lt;=12.8,M66&gt;8),'[1]Pricing Schedule'!$F$26+('[1]Pricing Schedule'!$F$27*M66),
IF(AND(I66=38000,R66&gt;9,R66&lt;=12.8,M66&lt;=8),'[1]Pricing Schedule'!$F$34+('[1]Pricing Schedule'!$F$36*M66),
IF(AND(I66=38000,R66&gt;12.8,R66&lt;=22.8),'[1]Pricing Schedule'!$F$34+('[1]Pricing Schedule'!$F$36*M66),
IF(AND(I66=38000,R66&gt;22.8,R66&lt;=30.2),'[1]Pricing Schedule'!$F$43+('[1]Pricing Schedule'!$F$45*M66),
IF(AND(I66=38000,R66&gt;30.2,R66&lt;=45.9),'[1]Pricing Schedule'!$F$52+('[1]Pricing Schedule'!$F$54*M66),
IF(AND(I66=38000,R66&gt;45.9,R66&lt;=123.4),'[1]Pricing Schedule'!$F$96+('[1]Pricing Schedule'!$F$97*M66),
IF(AND(I66=38000,R66&gt;123.4,R66&lt;=168.2,M66&lt;=10),'[1]Pricing Schedule'!$F$103+('[1]Pricing Schedule'!$F$105*M66),
IF(AND(I66=38000,R66&gt;123.4,R66&lt;=168.2,M66&gt;10),'[1]Pricing Schedule'!$F$111+('[1]Pricing Schedule'!$F$113*M66),
IF(AND(I66=38000,R66&gt;157.4,R66&lt;=336.4,M66&lt;=10),('[1]Pricing Schedule'!$F$103+('[1]Pricing Schedule'!$F$105*M66))*2,
IF(AND(I66=38000,R66&gt;157.4,R66&lt;=336.4,M66&gt;10),('[1]Pricing Schedule'!$F$111+('[1]Pricing Schedule'!$F$113*M66))*2,
IF(AND(I66=38000,R66&gt;314.8,R66&lt;=504.6,M66&lt;=10),('[1]Pricing Schedule'!$F$103+('[1]Pricing Schedule'!$F$105*M66))*3,
IF(AND(I66=38000,R66&gt;314.8,R66&lt;=504.6,M66&gt;10),('[1]Pricing Schedule'!$F$111+('[1]Pricing Schedule'!$F$113*M66))*3,
IF(AND(I66=38000,R66&gt;472.2,R66&lt;=672.8,M66&lt;=10),('[1]Pricing Schedule'!$F$103+('[1]Pricing Schedule'!$F$105*M66))*4,
IF(AND(I66=38000,R66&gt;472.2,R66&lt;=672.8,M66&gt;10),('[1]Pricing Schedule'!$F$111+('[1]Pricing Schedule'!$F$113*M66))*4,
IF(AND(I66=110000,R66&lt;=12.8,M66&gt;2),'[1]Pricing Schedule'!$F$62+('[1]Pricing Schedule'!$F$63*M66),
IF(AND(I66=110000,R66&lt;=12.8,M66&lt;=2),'[1]Pricing Schedule'!$F$96+('[1]Pricing Schedule'!$F$97*M66),
IF(AND(I66=110000,R66&gt;12.8,R66&lt;=22.8,M66&gt;3),'[1]Pricing Schedule'!$F$71+('[1]Pricing Schedule'!$F$72*M66),
IF(AND(I66=110000,R66&gt;12.8,R66&lt;=22.8,M66&lt;=3),'[1]Pricing Schedule'!$F$96+('[1]Pricing Schedule'!$F$97*M66),
IF(AND(I66=110000,R66&gt;22.8,R66&lt;=30.2),'[1]Pricing Schedule'!$F$80+('[1]Pricing Schedule'!$F$81*M66),
IF(AND(I66=110000,R66&gt;30.2,R66&lt;=45.9),'[1]Pricing Schedule'!$F$89+('[1]Pricing Schedule'!$F$90*M66),
IF(AND(I66=110000,R66&gt;45.9,R66&lt;=123.4),'[1]Pricing Schedule'!$F$96+('[1]Pricing Schedule'!$F$97*M66),
IF(AND(I66=110000,R66&gt;123.4,R66&lt;=168.2,M66&lt;=10),'[1]Pricing Schedule'!$F$103+('[1]Pricing Schedule'!$F$105*M66),
IF(AND(I66=110000,R66&gt;123.4,R66&lt;=168.2,M66&gt;10),'[1]Pricing Schedule'!$F$111+('[1]Pricing Schedule'!$F$113*M66),
IF(AND(I66=110000,R66&gt;168.2,R66&lt;=336.4,M66&lt;=10),('[1]Pricing Schedule'!$F$103+('[1]Pricing Schedule'!$F$105*M66))*2,
IF(AND(I66=110000,R66&gt;168.2,R66&lt;=336.4,M66&gt;10),('[1]Pricing Schedule'!$F$111+('[1]Pricing Schedule'!$F$113*M66))*2,
IF(AND(I66=110000,R66&gt;336.4,R66&lt;=504.6,M66&lt;=10),('[1]Pricing Schedule'!$F$103+('[1]Pricing Schedule'!$F$105*M66))*3,
IF(AND(I66=110000,R66&gt;336.4,R66&lt;=504.6,M66&gt;10),('[1]Pricing Schedule'!$F$111+('[1]Pricing Schedule'!$F$113*M66))*3,
IF(AND(I66=110000,R66&gt;504.6,R66&lt;=672.8,M66&lt;=10),('[1]Pricing Schedule'!$F$103+('[1]Pricing Schedule'!$F$105*M66))*4,
IF(AND(I66=110000,R66&gt;504.6,R66&lt;=672.8,M66&gt;10),('[1]Pricing Schedule'!$F$111+('[1]Pricing Schedule'!$F$113*M66))*4,
IF(AND(I66=110000,R66&gt;672.8,R66&lt;=841,M66&lt;=10),('[1]Pricing Schedule'!$F$103+('[1]Pricing Schedule'!$F$105*M66))*5,
IF(AND(I66=110000,R66&gt;672.8,R66&lt;=841,M66&gt;10),('[1]Pricing Schedule'!$F$111+('[1]Pricing Schedule'!$F$113*M66))*5,
IF(AND(I66=110000,R66&gt;672.8,R66&lt;=841,M66&lt;=10),('[1]Pricing Schedule'!$F$103+('[1]Pricing Schedule'!$F$105*M66))*5,
IF(AND(I66=110000,R66&gt;672.8,R66&lt;=841,M66&gt;10),('[1]Pricing Schedule'!$F$111+('[1]Pricing Schedule'!$F$113*M66))*5,
IF(AND(I66=110000,R66&gt;1345.6,R66&lt;=1513.8,M66&lt;=10),('[1]Pricing Schedule'!$F$103+('[1]Pricing Schedule'!$F$105*M66))*9,
IF(AND(I66=110000,R66&gt;1345.6,R66&lt;=1513.8,M66&gt;10),('[1]Pricing Schedule'!$F$111+('[1]Pricing Schedule'!$F$113*M66))*9,
9999999999)))))))))))))))))))))))))))))))))))))))</f>
        <v>1492540</v>
      </c>
      <c r="T66" s="21">
        <f>IF(AND(I66=38000,R66&lt;=4.5,M66&gt;8),'[1]Pricing Schedule'!$J$9,
IF(AND(I66=38000,R66&lt;=4.5,M66&lt;=8),'[1]Pricing Schedule'!$J$36,
IF(AND(I66=38000,R66&gt;4.5,R66&lt;=9,M66&gt;8),'[1]Pricing Schedule'!$J$18,
IF(AND(I66=38000,R66&gt;4.5,R66&lt;=9,M66&lt;=8),'[1]Pricing Schedule'!$J$36,
IF(AND(I66=38000,R66&gt;9,R66&lt;=12.8,M66&gt;8),'[1]Pricing Schedule'!$J$27,
IF(AND(I66=38000,R66&gt;9,R66&lt;=12.8,M66&lt;=8),'[1]Pricing Schedule'!$J$36,
IF(AND(I66=38000,R66&gt;12.8,R66&lt;=22.8),'[1]Pricing Schedule'!$J$36,
IF(AND(I66=38000,R66&gt;22.8,R66&lt;=30.2),'[1]Pricing Schedule'!$J$45,
IF(AND(I66=38000,R66&gt;30.2,R66&lt;=45.9),'[1]Pricing Schedule'!$J$54,
IF(AND(I66=38000,R66&gt;45.9,R66&lt;=123.4),'[1]Pricing Schedule'!$J$97,
IF(AND(I66=38000,R66&gt;123.4,R66&lt;=168.2,M66&lt;=10),'[1]Pricing Schedule'!$J$105,
IF(AND(I66=38000,R66&gt;123.4,R66&lt;=168.2,M66&gt;10),'[1]Pricing Schedule'!$J$113,
IF(AND(I66=38000,R66&gt;168.2,R66&lt;=336.4,M66&lt;=10),('[1]Pricing Schedule'!$J$105),
IF(AND(I66=38000,R66&gt;168.2,R66&lt;=336.4,M66&gt;10),('[1]Pricing Schedule'!$J$113),
IF(AND(I66=38000,R66&gt;336.4,R66&lt;=504.6,M66&lt;=10),('[1]Pricing Schedule'!$J$105),
IF(AND(I66=38000,R66&gt;336.4,R66&lt;=504.6,M66&gt;10),('[1]Pricing Schedule'!$J$113),
IF(AND(I66=38000,R66&gt;504.6,R66&lt;=672.8,M66&lt;=10),('[1]Pricing Schedule'!$J$105),
IF(AND(I66=38000,R66&gt;504.6,R66&lt;=672.8,M66&gt;10),('[1]Pricing Schedule'!$J$113),
IF(AND(I66=110000,R66&lt;=12.8,M66&gt;2),'[1]Pricing Schedule'!$J$63,
IF(AND(I66=110000,R66&lt;=12.8,M66&lt;=2),'[1]Pricing Schedule'!$J$97,
IF(AND(I66=110000,R66&gt;12.8,R66&lt;=22.8,M66&gt;3),'[1]Pricing Schedule'!$J$72,
IF(AND(I66=110000,R66&gt;12.8,R66&lt;=22.8,M66&lt;=3),'[1]Pricing Schedule'!$J$97,
IF(AND(I66=110000,R66&gt;22.8,R66&lt;=30.2),'[1]Pricing Schedule'!$J$81,
IF(AND(I66=110000,R66&gt;30.2,R66&lt;=45.9),'[1]Pricing Schedule'!$J$90,
IF(AND(I66=110000,R66&gt;45.9,R66&lt;=123.4),'[1]Pricing Schedule'!$J$97,
IF(AND(I66=110000,R66&gt;123.4,R66&lt;=168.2,M66&lt;=10),'[1]Pricing Schedule'!$J$105,
IF(AND(I66=110000,R66&gt;123.4,R66&lt;=168.2,M66&gt;10),'[1]Pricing Schedule'!$J$113,
IF(AND(I66=110000,R66&gt;168.2,R66&lt;=336.2,M66&lt;=10),('[1]Pricing Schedule'!$J$105),
IF(AND(I66=110000,R66&gt;168.2,R66&lt;=336.2,M66&gt;10),('[1]Pricing Schedule'!$J$113),
IF(AND(I66=110000,R66&gt;336.4,R66&lt;=504.6,M66&lt;=10),('[1]Pricing Schedule'!$J$105),
IF(AND(I66=110000,R66&gt;336.4,R66&lt;=504.6,M66&gt;10),('[1]Pricing Schedule'!$J$113),
IF(AND(I66=110000,R66&gt;504.6,R66&lt;=672.8,M66&lt;=10),('[1]Pricing Schedule'!$J$105),
IF(AND(I66=110000,R66&gt;504.6,R66&lt;=672.8,M66&gt;10),('[1]Pricing Schedule'!$J$113),
IF(AND(I66=110000,R66&gt;672.8,R66&lt;=841,M66&lt;=10),('[1]Pricing Schedule'!$J$105),
IF(AND(I66=110000,R66&gt;672.8,R66&lt;=841,M66&gt;10),('[1]Pricing Schedule'!$J$113),
IF(AND(I66=110000,R66&gt;1682,R66&lt;=1850.2,M66&lt;=10),('[1]Pricing Schedule'!$J$105),
IF(AND(I66=110000,R66&gt;1682,R66&lt;=1850.2,M66&gt;10),('[1]Pricing Schedule'!$J$113),
IF(AND(I66=110000,R66&gt;2018.4,R66&lt;=2186.6,M66&lt;=10),('[1]Pricing Schedule'!$J$105),
IF(AND(I66=110000,R66&gt;2018.4,R66&lt;=2186.6,M66&gt;10),('[1]Pricing Schedule'!$J$113),999999999)))))))))))))))))))))))))))))))))))))))</f>
        <v>1</v>
      </c>
      <c r="U66" s="40">
        <f t="shared" ref="U66:U129" si="12">S66/R66</f>
        <v>432620.28985507245</v>
      </c>
      <c r="V66" s="41">
        <f t="shared" ref="V66:V129" si="13">(R66*1000000)/S66</f>
        <v>2.3114958393074891</v>
      </c>
      <c r="Y66" s="23">
        <v>607</v>
      </c>
      <c r="Z66" s="23">
        <v>317</v>
      </c>
      <c r="AR66" s="35"/>
    </row>
    <row r="67" spans="1:44">
      <c r="A67" s="23">
        <v>66</v>
      </c>
      <c r="B67" s="23">
        <v>66</v>
      </c>
      <c r="C67" s="23" t="s">
        <v>259</v>
      </c>
      <c r="D67" s="23" t="s">
        <v>168</v>
      </c>
      <c r="E67" s="23" t="s">
        <v>168</v>
      </c>
      <c r="F67" s="23" t="s">
        <v>260</v>
      </c>
      <c r="G67" s="23" t="s">
        <v>261</v>
      </c>
      <c r="H67" s="23" t="s">
        <v>133</v>
      </c>
      <c r="I67" s="13">
        <v>110000</v>
      </c>
      <c r="J67" s="13">
        <v>110000</v>
      </c>
      <c r="K67" s="13">
        <v>38000</v>
      </c>
      <c r="L67" s="24">
        <v>10.284000000000001</v>
      </c>
      <c r="M67" s="37">
        <f t="shared" si="8"/>
        <v>11</v>
      </c>
      <c r="N67" s="24">
        <v>9.4E-2</v>
      </c>
      <c r="O67" s="13">
        <v>1</v>
      </c>
      <c r="P67" s="36">
        <f t="shared" si="9"/>
        <v>9.4E-2</v>
      </c>
      <c r="Q67" s="38">
        <f t="shared" si="10"/>
        <v>3.45</v>
      </c>
      <c r="R67" s="37">
        <f t="shared" si="11"/>
        <v>3.45</v>
      </c>
      <c r="S67" s="39">
        <f>IF(AND(I67=38000,R67&lt;=4.5,M67&gt;8),'[1]Pricing Schedule'!$F$8+('[1]Pricing Schedule'!$F$9*M67),
IF(AND(I67=38000,R67&lt;=4.5,M67&lt;=8),'[1]Pricing Schedule'!$F$34+('[1]Pricing Schedule'!$F$36*M67),
IF(AND(I67=38000,R67&gt;4.5,R67&lt;=9,M67&gt;8),'[1]Pricing Schedule'!$F$17+('[1]Pricing Schedule'!$F$18*M67),
IF(AND(I67=38000,R67&gt;4.5,R67&lt;=9,M67&lt;=8),'[1]Pricing Schedule'!$F$34+('[1]Pricing Schedule'!$F$36*M67),
IF(AND(I67=38000,R67&gt;9,R67&lt;=12.8,M67&gt;8),'[1]Pricing Schedule'!$F$26+('[1]Pricing Schedule'!$F$27*M67),
IF(AND(I67=38000,R67&gt;9,R67&lt;=12.8,M67&lt;=8),'[1]Pricing Schedule'!$F$34+('[1]Pricing Schedule'!$F$36*M67),
IF(AND(I67=38000,R67&gt;12.8,R67&lt;=22.8),'[1]Pricing Schedule'!$F$34+('[1]Pricing Schedule'!$F$36*M67),
IF(AND(I67=38000,R67&gt;22.8,R67&lt;=30.2),'[1]Pricing Schedule'!$F$43+('[1]Pricing Schedule'!$F$45*M67),
IF(AND(I67=38000,R67&gt;30.2,R67&lt;=45.9),'[1]Pricing Schedule'!$F$52+('[1]Pricing Schedule'!$F$54*M67),
IF(AND(I67=38000,R67&gt;45.9,R67&lt;=123.4),'[1]Pricing Schedule'!$F$96+('[1]Pricing Schedule'!$F$97*M67),
IF(AND(I67=38000,R67&gt;123.4,R67&lt;=168.2,M67&lt;=10),'[1]Pricing Schedule'!$F$103+('[1]Pricing Schedule'!$F$105*M67),
IF(AND(I67=38000,R67&gt;123.4,R67&lt;=168.2,M67&gt;10),'[1]Pricing Schedule'!$F$111+('[1]Pricing Schedule'!$F$113*M67),
IF(AND(I67=38000,R67&gt;157.4,R67&lt;=336.4,M67&lt;=10),('[1]Pricing Schedule'!$F$103+('[1]Pricing Schedule'!$F$105*M67))*2,
IF(AND(I67=38000,R67&gt;157.4,R67&lt;=336.4,M67&gt;10),('[1]Pricing Schedule'!$F$111+('[1]Pricing Schedule'!$F$113*M67))*2,
IF(AND(I67=38000,R67&gt;314.8,R67&lt;=504.6,M67&lt;=10),('[1]Pricing Schedule'!$F$103+('[1]Pricing Schedule'!$F$105*M67))*3,
IF(AND(I67=38000,R67&gt;314.8,R67&lt;=504.6,M67&gt;10),('[1]Pricing Schedule'!$F$111+('[1]Pricing Schedule'!$F$113*M67))*3,
IF(AND(I67=38000,R67&gt;472.2,R67&lt;=672.8,M67&lt;=10),('[1]Pricing Schedule'!$F$103+('[1]Pricing Schedule'!$F$105*M67))*4,
IF(AND(I67=38000,R67&gt;472.2,R67&lt;=672.8,M67&gt;10),('[1]Pricing Schedule'!$F$111+('[1]Pricing Schedule'!$F$113*M67))*4,
IF(AND(I67=110000,R67&lt;=12.8,M67&gt;2),'[1]Pricing Schedule'!$F$62+('[1]Pricing Schedule'!$F$63*M67),
IF(AND(I67=110000,R67&lt;=12.8,M67&lt;=2),'[1]Pricing Schedule'!$F$96+('[1]Pricing Schedule'!$F$97*M67),
IF(AND(I67=110000,R67&gt;12.8,R67&lt;=22.8,M67&gt;3),'[1]Pricing Schedule'!$F$71+('[1]Pricing Schedule'!$F$72*M67),
IF(AND(I67=110000,R67&gt;12.8,R67&lt;=22.8,M67&lt;=3),'[1]Pricing Schedule'!$F$96+('[1]Pricing Schedule'!$F$97*M67),
IF(AND(I67=110000,R67&gt;22.8,R67&lt;=30.2),'[1]Pricing Schedule'!$F$80+('[1]Pricing Schedule'!$F$81*M67),
IF(AND(I67=110000,R67&gt;30.2,R67&lt;=45.9),'[1]Pricing Schedule'!$F$89+('[1]Pricing Schedule'!$F$90*M67),
IF(AND(I67=110000,R67&gt;45.9,R67&lt;=123.4),'[1]Pricing Schedule'!$F$96+('[1]Pricing Schedule'!$F$97*M67),
IF(AND(I67=110000,R67&gt;123.4,R67&lt;=168.2,M67&lt;=10),'[1]Pricing Schedule'!$F$103+('[1]Pricing Schedule'!$F$105*M67),
IF(AND(I67=110000,R67&gt;123.4,R67&lt;=168.2,M67&gt;10),'[1]Pricing Schedule'!$F$111+('[1]Pricing Schedule'!$F$113*M67),
IF(AND(I67=110000,R67&gt;168.2,R67&lt;=336.4,M67&lt;=10),('[1]Pricing Schedule'!$F$103+('[1]Pricing Schedule'!$F$105*M67))*2,
IF(AND(I67=110000,R67&gt;168.2,R67&lt;=336.4,M67&gt;10),('[1]Pricing Schedule'!$F$111+('[1]Pricing Schedule'!$F$113*M67))*2,
IF(AND(I67=110000,R67&gt;336.4,R67&lt;=504.6,M67&lt;=10),('[1]Pricing Schedule'!$F$103+('[1]Pricing Schedule'!$F$105*M67))*3,
IF(AND(I67=110000,R67&gt;336.4,R67&lt;=504.6,M67&gt;10),('[1]Pricing Schedule'!$F$111+('[1]Pricing Schedule'!$F$113*M67))*3,
IF(AND(I67=110000,R67&gt;504.6,R67&lt;=672.8,M67&lt;=10),('[1]Pricing Schedule'!$F$103+('[1]Pricing Schedule'!$F$105*M67))*4,
IF(AND(I67=110000,R67&gt;504.6,R67&lt;=672.8,M67&gt;10),('[1]Pricing Schedule'!$F$111+('[1]Pricing Schedule'!$F$113*M67))*4,
IF(AND(I67=110000,R67&gt;672.8,R67&lt;=841,M67&lt;=10),('[1]Pricing Schedule'!$F$103+('[1]Pricing Schedule'!$F$105*M67))*5,
IF(AND(I67=110000,R67&gt;672.8,R67&lt;=841,M67&gt;10),('[1]Pricing Schedule'!$F$111+('[1]Pricing Schedule'!$F$113*M67))*5,
IF(AND(I67=110000,R67&gt;672.8,R67&lt;=841,M67&lt;=10),('[1]Pricing Schedule'!$F$103+('[1]Pricing Schedule'!$F$105*M67))*5,
IF(AND(I67=110000,R67&gt;672.8,R67&lt;=841,M67&gt;10),('[1]Pricing Schedule'!$F$111+('[1]Pricing Schedule'!$F$113*M67))*5,
IF(AND(I67=110000,R67&gt;1345.6,R67&lt;=1513.8,M67&lt;=10),('[1]Pricing Schedule'!$F$103+('[1]Pricing Schedule'!$F$105*M67))*9,
IF(AND(I67=110000,R67&gt;1345.6,R67&lt;=1513.8,M67&gt;10),('[1]Pricing Schedule'!$F$111+('[1]Pricing Schedule'!$F$113*M67))*9,
9999999999)))))))))))))))))))))))))))))))))))))))</f>
        <v>1996170</v>
      </c>
      <c r="T67" s="21">
        <f>IF(AND(I67=38000,R67&lt;=4.5,M67&gt;8),'[1]Pricing Schedule'!$J$9,
IF(AND(I67=38000,R67&lt;=4.5,M67&lt;=8),'[1]Pricing Schedule'!$J$36,
IF(AND(I67=38000,R67&gt;4.5,R67&lt;=9,M67&gt;8),'[1]Pricing Schedule'!$J$18,
IF(AND(I67=38000,R67&gt;4.5,R67&lt;=9,M67&lt;=8),'[1]Pricing Schedule'!$J$36,
IF(AND(I67=38000,R67&gt;9,R67&lt;=12.8,M67&gt;8),'[1]Pricing Schedule'!$J$27,
IF(AND(I67=38000,R67&gt;9,R67&lt;=12.8,M67&lt;=8),'[1]Pricing Schedule'!$J$36,
IF(AND(I67=38000,R67&gt;12.8,R67&lt;=22.8),'[1]Pricing Schedule'!$J$36,
IF(AND(I67=38000,R67&gt;22.8,R67&lt;=30.2),'[1]Pricing Schedule'!$J$45,
IF(AND(I67=38000,R67&gt;30.2,R67&lt;=45.9),'[1]Pricing Schedule'!$J$54,
IF(AND(I67=38000,R67&gt;45.9,R67&lt;=123.4),'[1]Pricing Schedule'!$J$97,
IF(AND(I67=38000,R67&gt;123.4,R67&lt;=168.2,M67&lt;=10),'[1]Pricing Schedule'!$J$105,
IF(AND(I67=38000,R67&gt;123.4,R67&lt;=168.2,M67&gt;10),'[1]Pricing Schedule'!$J$113,
IF(AND(I67=38000,R67&gt;168.2,R67&lt;=336.4,M67&lt;=10),('[1]Pricing Schedule'!$J$105),
IF(AND(I67=38000,R67&gt;168.2,R67&lt;=336.4,M67&gt;10),('[1]Pricing Schedule'!$J$113),
IF(AND(I67=38000,R67&gt;336.4,R67&lt;=504.6,M67&lt;=10),('[1]Pricing Schedule'!$J$105),
IF(AND(I67=38000,R67&gt;336.4,R67&lt;=504.6,M67&gt;10),('[1]Pricing Schedule'!$J$113),
IF(AND(I67=38000,R67&gt;504.6,R67&lt;=672.8,M67&lt;=10),('[1]Pricing Schedule'!$J$105),
IF(AND(I67=38000,R67&gt;504.6,R67&lt;=672.8,M67&gt;10),('[1]Pricing Schedule'!$J$113),
IF(AND(I67=110000,R67&lt;=12.8,M67&gt;2),'[1]Pricing Schedule'!$J$63,
IF(AND(I67=110000,R67&lt;=12.8,M67&lt;=2),'[1]Pricing Schedule'!$J$97,
IF(AND(I67=110000,R67&gt;12.8,R67&lt;=22.8,M67&gt;3),'[1]Pricing Schedule'!$J$72,
IF(AND(I67=110000,R67&gt;12.8,R67&lt;=22.8,M67&lt;=3),'[1]Pricing Schedule'!$J$97,
IF(AND(I67=110000,R67&gt;22.8,R67&lt;=30.2),'[1]Pricing Schedule'!$J$81,
IF(AND(I67=110000,R67&gt;30.2,R67&lt;=45.9),'[1]Pricing Schedule'!$J$90,
IF(AND(I67=110000,R67&gt;45.9,R67&lt;=123.4),'[1]Pricing Schedule'!$J$97,
IF(AND(I67=110000,R67&gt;123.4,R67&lt;=168.2,M67&lt;=10),'[1]Pricing Schedule'!$J$105,
IF(AND(I67=110000,R67&gt;123.4,R67&lt;=168.2,M67&gt;10),'[1]Pricing Schedule'!$J$113,
IF(AND(I67=110000,R67&gt;168.2,R67&lt;=336.2,M67&lt;=10),('[1]Pricing Schedule'!$J$105),
IF(AND(I67=110000,R67&gt;168.2,R67&lt;=336.2,M67&gt;10),('[1]Pricing Schedule'!$J$113),
IF(AND(I67=110000,R67&gt;336.4,R67&lt;=504.6,M67&lt;=10),('[1]Pricing Schedule'!$J$105),
IF(AND(I67=110000,R67&gt;336.4,R67&lt;=504.6,M67&gt;10),('[1]Pricing Schedule'!$J$113),
IF(AND(I67=110000,R67&gt;504.6,R67&lt;=672.8,M67&lt;=10),('[1]Pricing Schedule'!$J$105),
IF(AND(I67=110000,R67&gt;504.6,R67&lt;=672.8,M67&gt;10),('[1]Pricing Schedule'!$J$113),
IF(AND(I67=110000,R67&gt;672.8,R67&lt;=841,M67&lt;=10),('[1]Pricing Schedule'!$J$105),
IF(AND(I67=110000,R67&gt;672.8,R67&lt;=841,M67&gt;10),('[1]Pricing Schedule'!$J$113),
IF(AND(I67=110000,R67&gt;1682,R67&lt;=1850.2,M67&lt;=10),('[1]Pricing Schedule'!$J$105),
IF(AND(I67=110000,R67&gt;1682,R67&lt;=1850.2,M67&gt;10),('[1]Pricing Schedule'!$J$113),
IF(AND(I67=110000,R67&gt;2018.4,R67&lt;=2186.6,M67&lt;=10),('[1]Pricing Schedule'!$J$105),
IF(AND(I67=110000,R67&gt;2018.4,R67&lt;=2186.6,M67&gt;10),('[1]Pricing Schedule'!$J$113),999999999)))))))))))))))))))))))))))))))))))))))</f>
        <v>7</v>
      </c>
      <c r="U67" s="40">
        <f t="shared" si="12"/>
        <v>578600</v>
      </c>
      <c r="V67" s="41">
        <f t="shared" si="13"/>
        <v>1.7283097131005876</v>
      </c>
      <c r="Y67" s="23">
        <v>231</v>
      </c>
      <c r="Z67" s="23">
        <v>133</v>
      </c>
      <c r="AR67" s="35"/>
    </row>
    <row r="68" spans="1:44">
      <c r="A68" s="23">
        <v>67</v>
      </c>
      <c r="B68" s="23">
        <v>67</v>
      </c>
      <c r="C68" s="23" t="s">
        <v>262</v>
      </c>
      <c r="D68" s="23" t="s">
        <v>168</v>
      </c>
      <c r="E68" s="23" t="s">
        <v>168</v>
      </c>
      <c r="F68" s="23" t="s">
        <v>263</v>
      </c>
      <c r="G68" s="23" t="s">
        <v>264</v>
      </c>
      <c r="H68" s="23" t="s">
        <v>113</v>
      </c>
      <c r="I68" s="13">
        <v>38000</v>
      </c>
      <c r="J68" s="13">
        <v>38000</v>
      </c>
      <c r="K68" s="23" t="s">
        <v>119</v>
      </c>
      <c r="L68" s="24">
        <v>5.5430000000000001</v>
      </c>
      <c r="M68" s="37">
        <f t="shared" si="8"/>
        <v>6</v>
      </c>
      <c r="N68" s="24">
        <v>0.69799999999999995</v>
      </c>
      <c r="O68" s="13">
        <v>1</v>
      </c>
      <c r="P68" s="36">
        <f t="shared" si="9"/>
        <v>0.52349999999999997</v>
      </c>
      <c r="Q68" s="38">
        <f t="shared" si="10"/>
        <v>3.45</v>
      </c>
      <c r="R68" s="37">
        <f t="shared" si="11"/>
        <v>3.45</v>
      </c>
      <c r="S68" s="39">
        <f>IF(AND(I68=38000,R68&lt;=4.5,M68&gt;8),'[1]Pricing Schedule'!$F$8+('[1]Pricing Schedule'!$F$9*M68),
IF(AND(I68=38000,R68&lt;=4.5,M68&lt;=8),'[1]Pricing Schedule'!$F$34+('[1]Pricing Schedule'!$F$36*M68),
IF(AND(I68=38000,R68&gt;4.5,R68&lt;=9,M68&gt;8),'[1]Pricing Schedule'!$F$17+('[1]Pricing Schedule'!$F$18*M68),
IF(AND(I68=38000,R68&gt;4.5,R68&lt;=9,M68&lt;=8),'[1]Pricing Schedule'!$F$34+('[1]Pricing Schedule'!$F$36*M68),
IF(AND(I68=38000,R68&gt;9,R68&lt;=12.8,M68&gt;8),'[1]Pricing Schedule'!$F$26+('[1]Pricing Schedule'!$F$27*M68),
IF(AND(I68=38000,R68&gt;9,R68&lt;=12.8,M68&lt;=8),'[1]Pricing Schedule'!$F$34+('[1]Pricing Schedule'!$F$36*M68),
IF(AND(I68=38000,R68&gt;12.8,R68&lt;=22.8),'[1]Pricing Schedule'!$F$34+('[1]Pricing Schedule'!$F$36*M68),
IF(AND(I68=38000,R68&gt;22.8,R68&lt;=30.2),'[1]Pricing Schedule'!$F$43+('[1]Pricing Schedule'!$F$45*M68),
IF(AND(I68=38000,R68&gt;30.2,R68&lt;=45.9),'[1]Pricing Schedule'!$F$52+('[1]Pricing Schedule'!$F$54*M68),
IF(AND(I68=38000,R68&gt;45.9,R68&lt;=123.4),'[1]Pricing Schedule'!$F$96+('[1]Pricing Schedule'!$F$97*M68),
IF(AND(I68=38000,R68&gt;123.4,R68&lt;=168.2,M68&lt;=10),'[1]Pricing Schedule'!$F$103+('[1]Pricing Schedule'!$F$105*M68),
IF(AND(I68=38000,R68&gt;123.4,R68&lt;=168.2,M68&gt;10),'[1]Pricing Schedule'!$F$111+('[1]Pricing Schedule'!$F$113*M68),
IF(AND(I68=38000,R68&gt;157.4,R68&lt;=336.4,M68&lt;=10),('[1]Pricing Schedule'!$F$103+('[1]Pricing Schedule'!$F$105*M68))*2,
IF(AND(I68=38000,R68&gt;157.4,R68&lt;=336.4,M68&gt;10),('[1]Pricing Schedule'!$F$111+('[1]Pricing Schedule'!$F$113*M68))*2,
IF(AND(I68=38000,R68&gt;314.8,R68&lt;=504.6,M68&lt;=10),('[1]Pricing Schedule'!$F$103+('[1]Pricing Schedule'!$F$105*M68))*3,
IF(AND(I68=38000,R68&gt;314.8,R68&lt;=504.6,M68&gt;10),('[1]Pricing Schedule'!$F$111+('[1]Pricing Schedule'!$F$113*M68))*3,
IF(AND(I68=38000,R68&gt;472.2,R68&lt;=672.8,M68&lt;=10),('[1]Pricing Schedule'!$F$103+('[1]Pricing Schedule'!$F$105*M68))*4,
IF(AND(I68=38000,R68&gt;472.2,R68&lt;=672.8,M68&gt;10),('[1]Pricing Schedule'!$F$111+('[1]Pricing Schedule'!$F$113*M68))*4,
IF(AND(I68=110000,R68&lt;=12.8,M68&gt;2),'[1]Pricing Schedule'!$F$62+('[1]Pricing Schedule'!$F$63*M68),
IF(AND(I68=110000,R68&lt;=12.8,M68&lt;=2),'[1]Pricing Schedule'!$F$96+('[1]Pricing Schedule'!$F$97*M68),
IF(AND(I68=110000,R68&gt;12.8,R68&lt;=22.8,M68&gt;3),'[1]Pricing Schedule'!$F$71+('[1]Pricing Schedule'!$F$72*M68),
IF(AND(I68=110000,R68&gt;12.8,R68&lt;=22.8,M68&lt;=3),'[1]Pricing Schedule'!$F$96+('[1]Pricing Schedule'!$F$97*M68),
IF(AND(I68=110000,R68&gt;22.8,R68&lt;=30.2),'[1]Pricing Schedule'!$F$80+('[1]Pricing Schedule'!$F$81*M68),
IF(AND(I68=110000,R68&gt;30.2,R68&lt;=45.9),'[1]Pricing Schedule'!$F$89+('[1]Pricing Schedule'!$F$90*M68),
IF(AND(I68=110000,R68&gt;45.9,R68&lt;=123.4),'[1]Pricing Schedule'!$F$96+('[1]Pricing Schedule'!$F$97*M68),
IF(AND(I68=110000,R68&gt;123.4,R68&lt;=168.2,M68&lt;=10),'[1]Pricing Schedule'!$F$103+('[1]Pricing Schedule'!$F$105*M68),
IF(AND(I68=110000,R68&gt;123.4,R68&lt;=168.2,M68&gt;10),'[1]Pricing Schedule'!$F$111+('[1]Pricing Schedule'!$F$113*M68),
IF(AND(I68=110000,R68&gt;168.2,R68&lt;=336.4,M68&lt;=10),('[1]Pricing Schedule'!$F$103+('[1]Pricing Schedule'!$F$105*M68))*2,
IF(AND(I68=110000,R68&gt;168.2,R68&lt;=336.4,M68&gt;10),('[1]Pricing Schedule'!$F$111+('[1]Pricing Schedule'!$F$113*M68))*2,
IF(AND(I68=110000,R68&gt;336.4,R68&lt;=504.6,M68&lt;=10),('[1]Pricing Schedule'!$F$103+('[1]Pricing Schedule'!$F$105*M68))*3,
IF(AND(I68=110000,R68&gt;336.4,R68&lt;=504.6,M68&gt;10),('[1]Pricing Schedule'!$F$111+('[1]Pricing Schedule'!$F$113*M68))*3,
IF(AND(I68=110000,R68&gt;504.6,R68&lt;=672.8,M68&lt;=10),('[1]Pricing Schedule'!$F$103+('[1]Pricing Schedule'!$F$105*M68))*4,
IF(AND(I68=110000,R68&gt;504.6,R68&lt;=672.8,M68&gt;10),('[1]Pricing Schedule'!$F$111+('[1]Pricing Schedule'!$F$113*M68))*4,
IF(AND(I68=110000,R68&gt;672.8,R68&lt;=841,M68&lt;=10),('[1]Pricing Schedule'!$F$103+('[1]Pricing Schedule'!$F$105*M68))*5,
IF(AND(I68=110000,R68&gt;672.8,R68&lt;=841,M68&gt;10),('[1]Pricing Schedule'!$F$111+('[1]Pricing Schedule'!$F$113*M68))*5,
IF(AND(I68=110000,R68&gt;672.8,R68&lt;=841,M68&lt;=10),('[1]Pricing Schedule'!$F$103+('[1]Pricing Schedule'!$F$105*M68))*5,
IF(AND(I68=110000,R68&gt;672.8,R68&lt;=841,M68&gt;10),('[1]Pricing Schedule'!$F$111+('[1]Pricing Schedule'!$F$113*M68))*5,
IF(AND(I68=110000,R68&gt;1345.6,R68&lt;=1513.8,M68&lt;=10),('[1]Pricing Schedule'!$F$103+('[1]Pricing Schedule'!$F$105*M68))*9,
IF(AND(I68=110000,R68&gt;1345.6,R68&lt;=1513.8,M68&gt;10),('[1]Pricing Schedule'!$F$111+('[1]Pricing Schedule'!$F$113*M68))*9,
9999999999)))))))))))))))))))))))))))))))))))))))</f>
        <v>769410</v>
      </c>
      <c r="T68" s="21">
        <f>IF(AND(I68=38000,R68&lt;=4.5,M68&gt;8),'[1]Pricing Schedule'!$J$9,
IF(AND(I68=38000,R68&lt;=4.5,M68&lt;=8),'[1]Pricing Schedule'!$J$36,
IF(AND(I68=38000,R68&gt;4.5,R68&lt;=9,M68&gt;8),'[1]Pricing Schedule'!$J$18,
IF(AND(I68=38000,R68&gt;4.5,R68&lt;=9,M68&lt;=8),'[1]Pricing Schedule'!$J$36,
IF(AND(I68=38000,R68&gt;9,R68&lt;=12.8,M68&gt;8),'[1]Pricing Schedule'!$J$27,
IF(AND(I68=38000,R68&gt;9,R68&lt;=12.8,M68&lt;=8),'[1]Pricing Schedule'!$J$36,
IF(AND(I68=38000,R68&gt;12.8,R68&lt;=22.8),'[1]Pricing Schedule'!$J$36,
IF(AND(I68=38000,R68&gt;22.8,R68&lt;=30.2),'[1]Pricing Schedule'!$J$45,
IF(AND(I68=38000,R68&gt;30.2,R68&lt;=45.9),'[1]Pricing Schedule'!$J$54,
IF(AND(I68=38000,R68&gt;45.9,R68&lt;=123.4),'[1]Pricing Schedule'!$J$97,
IF(AND(I68=38000,R68&gt;123.4,R68&lt;=168.2,M68&lt;=10),'[1]Pricing Schedule'!$J$105,
IF(AND(I68=38000,R68&gt;123.4,R68&lt;=168.2,M68&gt;10),'[1]Pricing Schedule'!$J$113,
IF(AND(I68=38000,R68&gt;168.2,R68&lt;=336.4,M68&lt;=10),('[1]Pricing Schedule'!$J$105),
IF(AND(I68=38000,R68&gt;168.2,R68&lt;=336.4,M68&gt;10),('[1]Pricing Schedule'!$J$113),
IF(AND(I68=38000,R68&gt;336.4,R68&lt;=504.6,M68&lt;=10),('[1]Pricing Schedule'!$J$105),
IF(AND(I68=38000,R68&gt;336.4,R68&lt;=504.6,M68&gt;10),('[1]Pricing Schedule'!$J$113),
IF(AND(I68=38000,R68&gt;504.6,R68&lt;=672.8,M68&lt;=10),('[1]Pricing Schedule'!$J$105),
IF(AND(I68=38000,R68&gt;504.6,R68&lt;=672.8,M68&gt;10),('[1]Pricing Schedule'!$J$113),
IF(AND(I68=110000,R68&lt;=12.8,M68&gt;2),'[1]Pricing Schedule'!$J$63,
IF(AND(I68=110000,R68&lt;=12.8,M68&lt;=2),'[1]Pricing Schedule'!$J$97,
IF(AND(I68=110000,R68&gt;12.8,R68&lt;=22.8,M68&gt;3),'[1]Pricing Schedule'!$J$72,
IF(AND(I68=110000,R68&gt;12.8,R68&lt;=22.8,M68&lt;=3),'[1]Pricing Schedule'!$J$97,
IF(AND(I68=110000,R68&gt;22.8,R68&lt;=30.2),'[1]Pricing Schedule'!$J$81,
IF(AND(I68=110000,R68&gt;30.2,R68&lt;=45.9),'[1]Pricing Schedule'!$J$90,
IF(AND(I68=110000,R68&gt;45.9,R68&lt;=123.4),'[1]Pricing Schedule'!$J$97,
IF(AND(I68=110000,R68&gt;123.4,R68&lt;=168.2,M68&lt;=10),'[1]Pricing Schedule'!$J$105,
IF(AND(I68=110000,R68&gt;123.4,R68&lt;=168.2,M68&gt;10),'[1]Pricing Schedule'!$J$113,
IF(AND(I68=110000,R68&gt;168.2,R68&lt;=336.2,M68&lt;=10),('[1]Pricing Schedule'!$J$105),
IF(AND(I68=110000,R68&gt;168.2,R68&lt;=336.2,M68&gt;10),('[1]Pricing Schedule'!$J$113),
IF(AND(I68=110000,R68&gt;336.4,R68&lt;=504.6,M68&lt;=10),('[1]Pricing Schedule'!$J$105),
IF(AND(I68=110000,R68&gt;336.4,R68&lt;=504.6,M68&gt;10),('[1]Pricing Schedule'!$J$113),
IF(AND(I68=110000,R68&gt;504.6,R68&lt;=672.8,M68&lt;=10),('[1]Pricing Schedule'!$J$105),
IF(AND(I68=110000,R68&gt;504.6,R68&lt;=672.8,M68&gt;10),('[1]Pricing Schedule'!$J$113),
IF(AND(I68=110000,R68&gt;672.8,R68&lt;=841,M68&lt;=10),('[1]Pricing Schedule'!$J$105),
IF(AND(I68=110000,R68&gt;672.8,R68&lt;=841,M68&gt;10),('[1]Pricing Schedule'!$J$113),
IF(AND(I68=110000,R68&gt;1682,R68&lt;=1850.2,M68&lt;=10),('[1]Pricing Schedule'!$J$105),
IF(AND(I68=110000,R68&gt;1682,R68&lt;=1850.2,M68&gt;10),('[1]Pricing Schedule'!$J$113),
IF(AND(I68=110000,R68&gt;2018.4,R68&lt;=2186.6,M68&lt;=10),('[1]Pricing Schedule'!$J$105),
IF(AND(I68=110000,R68&gt;2018.4,R68&lt;=2186.6,M68&gt;10),('[1]Pricing Schedule'!$J$113),999999999)))))))))))))))))))))))))))))))))))))))</f>
        <v>4</v>
      </c>
      <c r="U68" s="40">
        <f t="shared" si="12"/>
        <v>223017.39130434781</v>
      </c>
      <c r="V68" s="41">
        <f t="shared" si="13"/>
        <v>4.4839552384294459</v>
      </c>
      <c r="Y68" s="23">
        <v>455</v>
      </c>
      <c r="Z68" s="23">
        <v>419</v>
      </c>
      <c r="AR68" s="35"/>
    </row>
    <row r="69" spans="1:44">
      <c r="A69" s="23">
        <v>68</v>
      </c>
      <c r="B69" s="23">
        <v>68</v>
      </c>
      <c r="C69" s="23" t="s">
        <v>265</v>
      </c>
      <c r="D69" s="23" t="s">
        <v>168</v>
      </c>
      <c r="E69" s="23" t="s">
        <v>168</v>
      </c>
      <c r="F69" s="23" t="s">
        <v>263</v>
      </c>
      <c r="G69" s="23" t="s">
        <v>264</v>
      </c>
      <c r="H69" s="23" t="s">
        <v>113</v>
      </c>
      <c r="I69" s="13">
        <v>38000</v>
      </c>
      <c r="J69" s="13">
        <v>38000</v>
      </c>
      <c r="K69" s="23" t="s">
        <v>119</v>
      </c>
      <c r="L69" s="24">
        <v>14.459</v>
      </c>
      <c r="M69" s="37">
        <f t="shared" si="8"/>
        <v>15</v>
      </c>
      <c r="N69" s="24">
        <v>0.28799999999999998</v>
      </c>
      <c r="O69" s="13">
        <v>1</v>
      </c>
      <c r="P69" s="36">
        <f t="shared" si="9"/>
        <v>0.28799999999999998</v>
      </c>
      <c r="Q69" s="38">
        <f t="shared" si="10"/>
        <v>3.45</v>
      </c>
      <c r="R69" s="37">
        <f t="shared" si="11"/>
        <v>3.45</v>
      </c>
      <c r="S69" s="39">
        <f>IF(AND(I69=38000,R69&lt;=4.5,M69&gt;8),'[1]Pricing Schedule'!$F$8+('[1]Pricing Schedule'!$F$9*M69),
IF(AND(I69=38000,R69&lt;=4.5,M69&lt;=8),'[1]Pricing Schedule'!$F$34+('[1]Pricing Schedule'!$F$36*M69),
IF(AND(I69=38000,R69&gt;4.5,R69&lt;=9,M69&gt;8),'[1]Pricing Schedule'!$F$17+('[1]Pricing Schedule'!$F$18*M69),
IF(AND(I69=38000,R69&gt;4.5,R69&lt;=9,M69&lt;=8),'[1]Pricing Schedule'!$F$34+('[1]Pricing Schedule'!$F$36*M69),
IF(AND(I69=38000,R69&gt;9,R69&lt;=12.8,M69&gt;8),'[1]Pricing Schedule'!$F$26+('[1]Pricing Schedule'!$F$27*M69),
IF(AND(I69=38000,R69&gt;9,R69&lt;=12.8,M69&lt;=8),'[1]Pricing Schedule'!$F$34+('[1]Pricing Schedule'!$F$36*M69),
IF(AND(I69=38000,R69&gt;12.8,R69&lt;=22.8),'[1]Pricing Schedule'!$F$34+('[1]Pricing Schedule'!$F$36*M69),
IF(AND(I69=38000,R69&gt;22.8,R69&lt;=30.2),'[1]Pricing Schedule'!$F$43+('[1]Pricing Schedule'!$F$45*M69),
IF(AND(I69=38000,R69&gt;30.2,R69&lt;=45.9),'[1]Pricing Schedule'!$F$52+('[1]Pricing Schedule'!$F$54*M69),
IF(AND(I69=38000,R69&gt;45.9,R69&lt;=123.4),'[1]Pricing Schedule'!$F$96+('[1]Pricing Schedule'!$F$97*M69),
IF(AND(I69=38000,R69&gt;123.4,R69&lt;=168.2,M69&lt;=10),'[1]Pricing Schedule'!$F$103+('[1]Pricing Schedule'!$F$105*M69),
IF(AND(I69=38000,R69&gt;123.4,R69&lt;=168.2,M69&gt;10),'[1]Pricing Schedule'!$F$111+('[1]Pricing Schedule'!$F$113*M69),
IF(AND(I69=38000,R69&gt;157.4,R69&lt;=336.4,M69&lt;=10),('[1]Pricing Schedule'!$F$103+('[1]Pricing Schedule'!$F$105*M69))*2,
IF(AND(I69=38000,R69&gt;157.4,R69&lt;=336.4,M69&gt;10),('[1]Pricing Schedule'!$F$111+('[1]Pricing Schedule'!$F$113*M69))*2,
IF(AND(I69=38000,R69&gt;314.8,R69&lt;=504.6,M69&lt;=10),('[1]Pricing Schedule'!$F$103+('[1]Pricing Schedule'!$F$105*M69))*3,
IF(AND(I69=38000,R69&gt;314.8,R69&lt;=504.6,M69&gt;10),('[1]Pricing Schedule'!$F$111+('[1]Pricing Schedule'!$F$113*M69))*3,
IF(AND(I69=38000,R69&gt;472.2,R69&lt;=672.8,M69&lt;=10),('[1]Pricing Schedule'!$F$103+('[1]Pricing Schedule'!$F$105*M69))*4,
IF(AND(I69=38000,R69&gt;472.2,R69&lt;=672.8,M69&gt;10),('[1]Pricing Schedule'!$F$111+('[1]Pricing Schedule'!$F$113*M69))*4,
IF(AND(I69=110000,R69&lt;=12.8,M69&gt;2),'[1]Pricing Schedule'!$F$62+('[1]Pricing Schedule'!$F$63*M69),
IF(AND(I69=110000,R69&lt;=12.8,M69&lt;=2),'[1]Pricing Schedule'!$F$96+('[1]Pricing Schedule'!$F$97*M69),
IF(AND(I69=110000,R69&gt;12.8,R69&lt;=22.8,M69&gt;3),'[1]Pricing Schedule'!$F$71+('[1]Pricing Schedule'!$F$72*M69),
IF(AND(I69=110000,R69&gt;12.8,R69&lt;=22.8,M69&lt;=3),'[1]Pricing Schedule'!$F$96+('[1]Pricing Schedule'!$F$97*M69),
IF(AND(I69=110000,R69&gt;22.8,R69&lt;=30.2),'[1]Pricing Schedule'!$F$80+('[1]Pricing Schedule'!$F$81*M69),
IF(AND(I69=110000,R69&gt;30.2,R69&lt;=45.9),'[1]Pricing Schedule'!$F$89+('[1]Pricing Schedule'!$F$90*M69),
IF(AND(I69=110000,R69&gt;45.9,R69&lt;=123.4),'[1]Pricing Schedule'!$F$96+('[1]Pricing Schedule'!$F$97*M69),
IF(AND(I69=110000,R69&gt;123.4,R69&lt;=168.2,M69&lt;=10),'[1]Pricing Schedule'!$F$103+('[1]Pricing Schedule'!$F$105*M69),
IF(AND(I69=110000,R69&gt;123.4,R69&lt;=168.2,M69&gt;10),'[1]Pricing Schedule'!$F$111+('[1]Pricing Schedule'!$F$113*M69),
IF(AND(I69=110000,R69&gt;168.2,R69&lt;=336.4,M69&lt;=10),('[1]Pricing Schedule'!$F$103+('[1]Pricing Schedule'!$F$105*M69))*2,
IF(AND(I69=110000,R69&gt;168.2,R69&lt;=336.4,M69&gt;10),('[1]Pricing Schedule'!$F$111+('[1]Pricing Schedule'!$F$113*M69))*2,
IF(AND(I69=110000,R69&gt;336.4,R69&lt;=504.6,M69&lt;=10),('[1]Pricing Schedule'!$F$103+('[1]Pricing Schedule'!$F$105*M69))*3,
IF(AND(I69=110000,R69&gt;336.4,R69&lt;=504.6,M69&gt;10),('[1]Pricing Schedule'!$F$111+('[1]Pricing Schedule'!$F$113*M69))*3,
IF(AND(I69=110000,R69&gt;504.6,R69&lt;=672.8,M69&lt;=10),('[1]Pricing Schedule'!$F$103+('[1]Pricing Schedule'!$F$105*M69))*4,
IF(AND(I69=110000,R69&gt;504.6,R69&lt;=672.8,M69&gt;10),('[1]Pricing Schedule'!$F$111+('[1]Pricing Schedule'!$F$113*M69))*4,
IF(AND(I69=110000,R69&gt;672.8,R69&lt;=841,M69&lt;=10),('[1]Pricing Schedule'!$F$103+('[1]Pricing Schedule'!$F$105*M69))*5,
IF(AND(I69=110000,R69&gt;672.8,R69&lt;=841,M69&gt;10),('[1]Pricing Schedule'!$F$111+('[1]Pricing Schedule'!$F$113*M69))*5,
IF(AND(I69=110000,R69&gt;672.8,R69&lt;=841,M69&lt;=10),('[1]Pricing Schedule'!$F$103+('[1]Pricing Schedule'!$F$105*M69))*5,
IF(AND(I69=110000,R69&gt;672.8,R69&lt;=841,M69&gt;10),('[1]Pricing Schedule'!$F$111+('[1]Pricing Schedule'!$F$113*M69))*5,
IF(AND(I69=110000,R69&gt;1345.6,R69&lt;=1513.8,M69&lt;=10),('[1]Pricing Schedule'!$F$103+('[1]Pricing Schedule'!$F$105*M69))*9,
IF(AND(I69=110000,R69&gt;1345.6,R69&lt;=1513.8,M69&gt;10),('[1]Pricing Schedule'!$F$111+('[1]Pricing Schedule'!$F$113*M69))*9,
9999999999)))))))))))))))))))))))))))))))))))))))</f>
        <v>1650640</v>
      </c>
      <c r="T69" s="21">
        <f>IF(AND(I69=38000,R69&lt;=4.5,M69&gt;8),'[1]Pricing Schedule'!$J$9,
IF(AND(I69=38000,R69&lt;=4.5,M69&lt;=8),'[1]Pricing Schedule'!$J$36,
IF(AND(I69=38000,R69&gt;4.5,R69&lt;=9,M69&gt;8),'[1]Pricing Schedule'!$J$18,
IF(AND(I69=38000,R69&gt;4.5,R69&lt;=9,M69&lt;=8),'[1]Pricing Schedule'!$J$36,
IF(AND(I69=38000,R69&gt;9,R69&lt;=12.8,M69&gt;8),'[1]Pricing Schedule'!$J$27,
IF(AND(I69=38000,R69&gt;9,R69&lt;=12.8,M69&lt;=8),'[1]Pricing Schedule'!$J$36,
IF(AND(I69=38000,R69&gt;12.8,R69&lt;=22.8),'[1]Pricing Schedule'!$J$36,
IF(AND(I69=38000,R69&gt;22.8,R69&lt;=30.2),'[1]Pricing Schedule'!$J$45,
IF(AND(I69=38000,R69&gt;30.2,R69&lt;=45.9),'[1]Pricing Schedule'!$J$54,
IF(AND(I69=38000,R69&gt;45.9,R69&lt;=123.4),'[1]Pricing Schedule'!$J$97,
IF(AND(I69=38000,R69&gt;123.4,R69&lt;=168.2,M69&lt;=10),'[1]Pricing Schedule'!$J$105,
IF(AND(I69=38000,R69&gt;123.4,R69&lt;=168.2,M69&gt;10),'[1]Pricing Schedule'!$J$113,
IF(AND(I69=38000,R69&gt;168.2,R69&lt;=336.4,M69&lt;=10),('[1]Pricing Schedule'!$J$105),
IF(AND(I69=38000,R69&gt;168.2,R69&lt;=336.4,M69&gt;10),('[1]Pricing Schedule'!$J$113),
IF(AND(I69=38000,R69&gt;336.4,R69&lt;=504.6,M69&lt;=10),('[1]Pricing Schedule'!$J$105),
IF(AND(I69=38000,R69&gt;336.4,R69&lt;=504.6,M69&gt;10),('[1]Pricing Schedule'!$J$113),
IF(AND(I69=38000,R69&gt;504.6,R69&lt;=672.8,M69&lt;=10),('[1]Pricing Schedule'!$J$105),
IF(AND(I69=38000,R69&gt;504.6,R69&lt;=672.8,M69&gt;10),('[1]Pricing Schedule'!$J$113),
IF(AND(I69=110000,R69&lt;=12.8,M69&gt;2),'[1]Pricing Schedule'!$J$63,
IF(AND(I69=110000,R69&lt;=12.8,M69&lt;=2),'[1]Pricing Schedule'!$J$97,
IF(AND(I69=110000,R69&gt;12.8,R69&lt;=22.8,M69&gt;3),'[1]Pricing Schedule'!$J$72,
IF(AND(I69=110000,R69&gt;12.8,R69&lt;=22.8,M69&lt;=3),'[1]Pricing Schedule'!$J$97,
IF(AND(I69=110000,R69&gt;22.8,R69&lt;=30.2),'[1]Pricing Schedule'!$J$81,
IF(AND(I69=110000,R69&gt;30.2,R69&lt;=45.9),'[1]Pricing Schedule'!$J$90,
IF(AND(I69=110000,R69&gt;45.9,R69&lt;=123.4),'[1]Pricing Schedule'!$J$97,
IF(AND(I69=110000,R69&gt;123.4,R69&lt;=168.2,M69&lt;=10),'[1]Pricing Schedule'!$J$105,
IF(AND(I69=110000,R69&gt;123.4,R69&lt;=168.2,M69&gt;10),'[1]Pricing Schedule'!$J$113,
IF(AND(I69=110000,R69&gt;168.2,R69&lt;=336.2,M69&lt;=10),('[1]Pricing Schedule'!$J$105),
IF(AND(I69=110000,R69&gt;168.2,R69&lt;=336.2,M69&gt;10),('[1]Pricing Schedule'!$J$113),
IF(AND(I69=110000,R69&gt;336.4,R69&lt;=504.6,M69&lt;=10),('[1]Pricing Schedule'!$J$105),
IF(AND(I69=110000,R69&gt;336.4,R69&lt;=504.6,M69&gt;10),('[1]Pricing Schedule'!$J$113),
IF(AND(I69=110000,R69&gt;504.6,R69&lt;=672.8,M69&lt;=10),('[1]Pricing Schedule'!$J$105),
IF(AND(I69=110000,R69&gt;504.6,R69&lt;=672.8,M69&gt;10),('[1]Pricing Schedule'!$J$113),
IF(AND(I69=110000,R69&gt;672.8,R69&lt;=841,M69&lt;=10),('[1]Pricing Schedule'!$J$105),
IF(AND(I69=110000,R69&gt;672.8,R69&lt;=841,M69&gt;10),('[1]Pricing Schedule'!$J$113),
IF(AND(I69=110000,R69&gt;1682,R69&lt;=1850.2,M69&lt;=10),('[1]Pricing Schedule'!$J$105),
IF(AND(I69=110000,R69&gt;1682,R69&lt;=1850.2,M69&gt;10),('[1]Pricing Schedule'!$J$113),
IF(AND(I69=110000,R69&gt;2018.4,R69&lt;=2186.6,M69&lt;=10),('[1]Pricing Schedule'!$J$105),
IF(AND(I69=110000,R69&gt;2018.4,R69&lt;=2186.6,M69&gt;10),('[1]Pricing Schedule'!$J$113),999999999)))))))))))))))))))))))))))))))))))))))</f>
        <v>1</v>
      </c>
      <c r="U69" s="40">
        <f t="shared" si="12"/>
        <v>478446.37681159418</v>
      </c>
      <c r="V69" s="41">
        <f t="shared" si="13"/>
        <v>2.0900983860805504</v>
      </c>
      <c r="Y69" s="23">
        <v>42</v>
      </c>
      <c r="Z69" s="23">
        <v>419</v>
      </c>
      <c r="AR69" s="35"/>
    </row>
    <row r="70" spans="1:44">
      <c r="A70" s="23">
        <v>69</v>
      </c>
      <c r="B70" s="23">
        <v>69</v>
      </c>
      <c r="C70" s="23" t="s">
        <v>266</v>
      </c>
      <c r="D70" s="23" t="s">
        <v>168</v>
      </c>
      <c r="E70" s="23" t="s">
        <v>168</v>
      </c>
      <c r="F70" s="23" t="s">
        <v>263</v>
      </c>
      <c r="G70" s="23" t="s">
        <v>264</v>
      </c>
      <c r="H70" s="23" t="s">
        <v>113</v>
      </c>
      <c r="I70" s="13">
        <v>38000</v>
      </c>
      <c r="J70" s="13">
        <v>38000</v>
      </c>
      <c r="K70" s="23" t="s">
        <v>119</v>
      </c>
      <c r="L70" s="24">
        <v>15.611000000000001</v>
      </c>
      <c r="M70" s="37">
        <f t="shared" si="8"/>
        <v>16</v>
      </c>
      <c r="N70" s="24">
        <v>0.14799999999999999</v>
      </c>
      <c r="O70" s="13">
        <v>1</v>
      </c>
      <c r="P70" s="36">
        <f t="shared" si="9"/>
        <v>0.14799999999999999</v>
      </c>
      <c r="Q70" s="38">
        <f t="shared" si="10"/>
        <v>3.45</v>
      </c>
      <c r="R70" s="37">
        <f t="shared" si="11"/>
        <v>3.45</v>
      </c>
      <c r="S70" s="39">
        <f>IF(AND(I70=38000,R70&lt;=4.5,M70&gt;8),'[1]Pricing Schedule'!$F$8+('[1]Pricing Schedule'!$F$9*M70),
IF(AND(I70=38000,R70&lt;=4.5,M70&lt;=8),'[1]Pricing Schedule'!$F$34+('[1]Pricing Schedule'!$F$36*M70),
IF(AND(I70=38000,R70&gt;4.5,R70&lt;=9,M70&gt;8),'[1]Pricing Schedule'!$F$17+('[1]Pricing Schedule'!$F$18*M70),
IF(AND(I70=38000,R70&gt;4.5,R70&lt;=9,M70&lt;=8),'[1]Pricing Schedule'!$F$34+('[1]Pricing Schedule'!$F$36*M70),
IF(AND(I70=38000,R70&gt;9,R70&lt;=12.8,M70&gt;8),'[1]Pricing Schedule'!$F$26+('[1]Pricing Schedule'!$F$27*M70),
IF(AND(I70=38000,R70&gt;9,R70&lt;=12.8,M70&lt;=8),'[1]Pricing Schedule'!$F$34+('[1]Pricing Schedule'!$F$36*M70),
IF(AND(I70=38000,R70&gt;12.8,R70&lt;=22.8),'[1]Pricing Schedule'!$F$34+('[1]Pricing Schedule'!$F$36*M70),
IF(AND(I70=38000,R70&gt;22.8,R70&lt;=30.2),'[1]Pricing Schedule'!$F$43+('[1]Pricing Schedule'!$F$45*M70),
IF(AND(I70=38000,R70&gt;30.2,R70&lt;=45.9),'[1]Pricing Schedule'!$F$52+('[1]Pricing Schedule'!$F$54*M70),
IF(AND(I70=38000,R70&gt;45.9,R70&lt;=123.4),'[1]Pricing Schedule'!$F$96+('[1]Pricing Schedule'!$F$97*M70),
IF(AND(I70=38000,R70&gt;123.4,R70&lt;=168.2,M70&lt;=10),'[1]Pricing Schedule'!$F$103+('[1]Pricing Schedule'!$F$105*M70),
IF(AND(I70=38000,R70&gt;123.4,R70&lt;=168.2,M70&gt;10),'[1]Pricing Schedule'!$F$111+('[1]Pricing Schedule'!$F$113*M70),
IF(AND(I70=38000,R70&gt;157.4,R70&lt;=336.4,M70&lt;=10),('[1]Pricing Schedule'!$F$103+('[1]Pricing Schedule'!$F$105*M70))*2,
IF(AND(I70=38000,R70&gt;157.4,R70&lt;=336.4,M70&gt;10),('[1]Pricing Schedule'!$F$111+('[1]Pricing Schedule'!$F$113*M70))*2,
IF(AND(I70=38000,R70&gt;314.8,R70&lt;=504.6,M70&lt;=10),('[1]Pricing Schedule'!$F$103+('[1]Pricing Schedule'!$F$105*M70))*3,
IF(AND(I70=38000,R70&gt;314.8,R70&lt;=504.6,M70&gt;10),('[1]Pricing Schedule'!$F$111+('[1]Pricing Schedule'!$F$113*M70))*3,
IF(AND(I70=38000,R70&gt;472.2,R70&lt;=672.8,M70&lt;=10),('[1]Pricing Schedule'!$F$103+('[1]Pricing Schedule'!$F$105*M70))*4,
IF(AND(I70=38000,R70&gt;472.2,R70&lt;=672.8,M70&gt;10),('[1]Pricing Schedule'!$F$111+('[1]Pricing Schedule'!$F$113*M70))*4,
IF(AND(I70=110000,R70&lt;=12.8,M70&gt;2),'[1]Pricing Schedule'!$F$62+('[1]Pricing Schedule'!$F$63*M70),
IF(AND(I70=110000,R70&lt;=12.8,M70&lt;=2),'[1]Pricing Schedule'!$F$96+('[1]Pricing Schedule'!$F$97*M70),
IF(AND(I70=110000,R70&gt;12.8,R70&lt;=22.8,M70&gt;3),'[1]Pricing Schedule'!$F$71+('[1]Pricing Schedule'!$F$72*M70),
IF(AND(I70=110000,R70&gt;12.8,R70&lt;=22.8,M70&lt;=3),'[1]Pricing Schedule'!$F$96+('[1]Pricing Schedule'!$F$97*M70),
IF(AND(I70=110000,R70&gt;22.8,R70&lt;=30.2),'[1]Pricing Schedule'!$F$80+('[1]Pricing Schedule'!$F$81*M70),
IF(AND(I70=110000,R70&gt;30.2,R70&lt;=45.9),'[1]Pricing Schedule'!$F$89+('[1]Pricing Schedule'!$F$90*M70),
IF(AND(I70=110000,R70&gt;45.9,R70&lt;=123.4),'[1]Pricing Schedule'!$F$96+('[1]Pricing Schedule'!$F$97*M70),
IF(AND(I70=110000,R70&gt;123.4,R70&lt;=168.2,M70&lt;=10),'[1]Pricing Schedule'!$F$103+('[1]Pricing Schedule'!$F$105*M70),
IF(AND(I70=110000,R70&gt;123.4,R70&lt;=168.2,M70&gt;10),'[1]Pricing Schedule'!$F$111+('[1]Pricing Schedule'!$F$113*M70),
IF(AND(I70=110000,R70&gt;168.2,R70&lt;=336.4,M70&lt;=10),('[1]Pricing Schedule'!$F$103+('[1]Pricing Schedule'!$F$105*M70))*2,
IF(AND(I70=110000,R70&gt;168.2,R70&lt;=336.4,M70&gt;10),('[1]Pricing Schedule'!$F$111+('[1]Pricing Schedule'!$F$113*M70))*2,
IF(AND(I70=110000,R70&gt;336.4,R70&lt;=504.6,M70&lt;=10),('[1]Pricing Schedule'!$F$103+('[1]Pricing Schedule'!$F$105*M70))*3,
IF(AND(I70=110000,R70&gt;336.4,R70&lt;=504.6,M70&gt;10),('[1]Pricing Schedule'!$F$111+('[1]Pricing Schedule'!$F$113*M70))*3,
IF(AND(I70=110000,R70&gt;504.6,R70&lt;=672.8,M70&lt;=10),('[1]Pricing Schedule'!$F$103+('[1]Pricing Schedule'!$F$105*M70))*4,
IF(AND(I70=110000,R70&gt;504.6,R70&lt;=672.8,M70&gt;10),('[1]Pricing Schedule'!$F$111+('[1]Pricing Schedule'!$F$113*M70))*4,
IF(AND(I70=110000,R70&gt;672.8,R70&lt;=841,M70&lt;=10),('[1]Pricing Schedule'!$F$103+('[1]Pricing Schedule'!$F$105*M70))*5,
IF(AND(I70=110000,R70&gt;672.8,R70&lt;=841,M70&gt;10),('[1]Pricing Schedule'!$F$111+('[1]Pricing Schedule'!$F$113*M70))*5,
IF(AND(I70=110000,R70&gt;672.8,R70&lt;=841,M70&lt;=10),('[1]Pricing Schedule'!$F$103+('[1]Pricing Schedule'!$F$105*M70))*5,
IF(AND(I70=110000,R70&gt;672.8,R70&lt;=841,M70&gt;10),('[1]Pricing Schedule'!$F$111+('[1]Pricing Schedule'!$F$113*M70))*5,
IF(AND(I70=110000,R70&gt;1345.6,R70&lt;=1513.8,M70&lt;=10),('[1]Pricing Schedule'!$F$103+('[1]Pricing Schedule'!$F$105*M70))*9,
IF(AND(I70=110000,R70&gt;1345.6,R70&lt;=1513.8,M70&gt;10),('[1]Pricing Schedule'!$F$111+('[1]Pricing Schedule'!$F$113*M70))*9,
9999999999)))))))))))))))))))))))))))))))))))))))</f>
        <v>1703340</v>
      </c>
      <c r="T70" s="21">
        <f>IF(AND(I70=38000,R70&lt;=4.5,M70&gt;8),'[1]Pricing Schedule'!$J$9,
IF(AND(I70=38000,R70&lt;=4.5,M70&lt;=8),'[1]Pricing Schedule'!$J$36,
IF(AND(I70=38000,R70&gt;4.5,R70&lt;=9,M70&gt;8),'[1]Pricing Schedule'!$J$18,
IF(AND(I70=38000,R70&gt;4.5,R70&lt;=9,M70&lt;=8),'[1]Pricing Schedule'!$J$36,
IF(AND(I70=38000,R70&gt;9,R70&lt;=12.8,M70&gt;8),'[1]Pricing Schedule'!$J$27,
IF(AND(I70=38000,R70&gt;9,R70&lt;=12.8,M70&lt;=8),'[1]Pricing Schedule'!$J$36,
IF(AND(I70=38000,R70&gt;12.8,R70&lt;=22.8),'[1]Pricing Schedule'!$J$36,
IF(AND(I70=38000,R70&gt;22.8,R70&lt;=30.2),'[1]Pricing Schedule'!$J$45,
IF(AND(I70=38000,R70&gt;30.2,R70&lt;=45.9),'[1]Pricing Schedule'!$J$54,
IF(AND(I70=38000,R70&gt;45.9,R70&lt;=123.4),'[1]Pricing Schedule'!$J$97,
IF(AND(I70=38000,R70&gt;123.4,R70&lt;=168.2,M70&lt;=10),'[1]Pricing Schedule'!$J$105,
IF(AND(I70=38000,R70&gt;123.4,R70&lt;=168.2,M70&gt;10),'[1]Pricing Schedule'!$J$113,
IF(AND(I70=38000,R70&gt;168.2,R70&lt;=336.4,M70&lt;=10),('[1]Pricing Schedule'!$J$105),
IF(AND(I70=38000,R70&gt;168.2,R70&lt;=336.4,M70&gt;10),('[1]Pricing Schedule'!$J$113),
IF(AND(I70=38000,R70&gt;336.4,R70&lt;=504.6,M70&lt;=10),('[1]Pricing Schedule'!$J$105),
IF(AND(I70=38000,R70&gt;336.4,R70&lt;=504.6,M70&gt;10),('[1]Pricing Schedule'!$J$113),
IF(AND(I70=38000,R70&gt;504.6,R70&lt;=672.8,M70&lt;=10),('[1]Pricing Schedule'!$J$105),
IF(AND(I70=38000,R70&gt;504.6,R70&lt;=672.8,M70&gt;10),('[1]Pricing Schedule'!$J$113),
IF(AND(I70=110000,R70&lt;=12.8,M70&gt;2),'[1]Pricing Schedule'!$J$63,
IF(AND(I70=110000,R70&lt;=12.8,M70&lt;=2),'[1]Pricing Schedule'!$J$97,
IF(AND(I70=110000,R70&gt;12.8,R70&lt;=22.8,M70&gt;3),'[1]Pricing Schedule'!$J$72,
IF(AND(I70=110000,R70&gt;12.8,R70&lt;=22.8,M70&lt;=3),'[1]Pricing Schedule'!$J$97,
IF(AND(I70=110000,R70&gt;22.8,R70&lt;=30.2),'[1]Pricing Schedule'!$J$81,
IF(AND(I70=110000,R70&gt;30.2,R70&lt;=45.9),'[1]Pricing Schedule'!$J$90,
IF(AND(I70=110000,R70&gt;45.9,R70&lt;=123.4),'[1]Pricing Schedule'!$J$97,
IF(AND(I70=110000,R70&gt;123.4,R70&lt;=168.2,M70&lt;=10),'[1]Pricing Schedule'!$J$105,
IF(AND(I70=110000,R70&gt;123.4,R70&lt;=168.2,M70&gt;10),'[1]Pricing Schedule'!$J$113,
IF(AND(I70=110000,R70&gt;168.2,R70&lt;=336.2,M70&lt;=10),('[1]Pricing Schedule'!$J$105),
IF(AND(I70=110000,R70&gt;168.2,R70&lt;=336.2,M70&gt;10),('[1]Pricing Schedule'!$J$113),
IF(AND(I70=110000,R70&gt;336.4,R70&lt;=504.6,M70&lt;=10),('[1]Pricing Schedule'!$J$105),
IF(AND(I70=110000,R70&gt;336.4,R70&lt;=504.6,M70&gt;10),('[1]Pricing Schedule'!$J$113),
IF(AND(I70=110000,R70&gt;504.6,R70&lt;=672.8,M70&lt;=10),('[1]Pricing Schedule'!$J$105),
IF(AND(I70=110000,R70&gt;504.6,R70&lt;=672.8,M70&gt;10),('[1]Pricing Schedule'!$J$113),
IF(AND(I70=110000,R70&gt;672.8,R70&lt;=841,M70&lt;=10),('[1]Pricing Schedule'!$J$105),
IF(AND(I70=110000,R70&gt;672.8,R70&lt;=841,M70&gt;10),('[1]Pricing Schedule'!$J$113),
IF(AND(I70=110000,R70&gt;1682,R70&lt;=1850.2,M70&lt;=10),('[1]Pricing Schedule'!$J$105),
IF(AND(I70=110000,R70&gt;1682,R70&lt;=1850.2,M70&gt;10),('[1]Pricing Schedule'!$J$113),
IF(AND(I70=110000,R70&gt;2018.4,R70&lt;=2186.6,M70&lt;=10),('[1]Pricing Schedule'!$J$105),
IF(AND(I70=110000,R70&gt;2018.4,R70&lt;=2186.6,M70&gt;10),('[1]Pricing Schedule'!$J$113),999999999)))))))))))))))))))))))))))))))))))))))</f>
        <v>1</v>
      </c>
      <c r="U70" s="40">
        <f t="shared" si="12"/>
        <v>493721.73913043475</v>
      </c>
      <c r="V70" s="41">
        <f t="shared" si="13"/>
        <v>2.0254323857832257</v>
      </c>
      <c r="Y70" s="23">
        <v>503</v>
      </c>
      <c r="Z70" s="23">
        <v>419</v>
      </c>
      <c r="AR70" s="35"/>
    </row>
    <row r="71" spans="1:44">
      <c r="A71" s="23">
        <v>70</v>
      </c>
      <c r="B71" s="23">
        <v>70</v>
      </c>
      <c r="C71" s="23" t="s">
        <v>267</v>
      </c>
      <c r="D71" s="23" t="s">
        <v>168</v>
      </c>
      <c r="E71" s="23" t="s">
        <v>168</v>
      </c>
      <c r="F71" s="23" t="s">
        <v>263</v>
      </c>
      <c r="G71" s="23" t="s">
        <v>264</v>
      </c>
      <c r="H71" s="23" t="s">
        <v>113</v>
      </c>
      <c r="I71" s="13">
        <v>38000</v>
      </c>
      <c r="J71" s="13">
        <v>38000</v>
      </c>
      <c r="K71" s="23" t="s">
        <v>119</v>
      </c>
      <c r="L71" s="24">
        <v>15.467000000000001</v>
      </c>
      <c r="M71" s="37">
        <f t="shared" si="8"/>
        <v>16</v>
      </c>
      <c r="N71" s="24">
        <v>0.187</v>
      </c>
      <c r="O71" s="13">
        <v>1</v>
      </c>
      <c r="P71" s="36">
        <f t="shared" si="9"/>
        <v>0.187</v>
      </c>
      <c r="Q71" s="38">
        <f t="shared" si="10"/>
        <v>3.45</v>
      </c>
      <c r="R71" s="37">
        <f t="shared" si="11"/>
        <v>3.45</v>
      </c>
      <c r="S71" s="39">
        <f>IF(AND(I71=38000,R71&lt;=4.5,M71&gt;8),'[1]Pricing Schedule'!$F$8+('[1]Pricing Schedule'!$F$9*M71),
IF(AND(I71=38000,R71&lt;=4.5,M71&lt;=8),'[1]Pricing Schedule'!$F$34+('[1]Pricing Schedule'!$F$36*M71),
IF(AND(I71=38000,R71&gt;4.5,R71&lt;=9,M71&gt;8),'[1]Pricing Schedule'!$F$17+('[1]Pricing Schedule'!$F$18*M71),
IF(AND(I71=38000,R71&gt;4.5,R71&lt;=9,M71&lt;=8),'[1]Pricing Schedule'!$F$34+('[1]Pricing Schedule'!$F$36*M71),
IF(AND(I71=38000,R71&gt;9,R71&lt;=12.8,M71&gt;8),'[1]Pricing Schedule'!$F$26+('[1]Pricing Schedule'!$F$27*M71),
IF(AND(I71=38000,R71&gt;9,R71&lt;=12.8,M71&lt;=8),'[1]Pricing Schedule'!$F$34+('[1]Pricing Schedule'!$F$36*M71),
IF(AND(I71=38000,R71&gt;12.8,R71&lt;=22.8),'[1]Pricing Schedule'!$F$34+('[1]Pricing Schedule'!$F$36*M71),
IF(AND(I71=38000,R71&gt;22.8,R71&lt;=30.2),'[1]Pricing Schedule'!$F$43+('[1]Pricing Schedule'!$F$45*M71),
IF(AND(I71=38000,R71&gt;30.2,R71&lt;=45.9),'[1]Pricing Schedule'!$F$52+('[1]Pricing Schedule'!$F$54*M71),
IF(AND(I71=38000,R71&gt;45.9,R71&lt;=123.4),'[1]Pricing Schedule'!$F$96+('[1]Pricing Schedule'!$F$97*M71),
IF(AND(I71=38000,R71&gt;123.4,R71&lt;=168.2,M71&lt;=10),'[1]Pricing Schedule'!$F$103+('[1]Pricing Schedule'!$F$105*M71),
IF(AND(I71=38000,R71&gt;123.4,R71&lt;=168.2,M71&gt;10),'[1]Pricing Schedule'!$F$111+('[1]Pricing Schedule'!$F$113*M71),
IF(AND(I71=38000,R71&gt;157.4,R71&lt;=336.4,M71&lt;=10),('[1]Pricing Schedule'!$F$103+('[1]Pricing Schedule'!$F$105*M71))*2,
IF(AND(I71=38000,R71&gt;157.4,R71&lt;=336.4,M71&gt;10),('[1]Pricing Schedule'!$F$111+('[1]Pricing Schedule'!$F$113*M71))*2,
IF(AND(I71=38000,R71&gt;314.8,R71&lt;=504.6,M71&lt;=10),('[1]Pricing Schedule'!$F$103+('[1]Pricing Schedule'!$F$105*M71))*3,
IF(AND(I71=38000,R71&gt;314.8,R71&lt;=504.6,M71&gt;10),('[1]Pricing Schedule'!$F$111+('[1]Pricing Schedule'!$F$113*M71))*3,
IF(AND(I71=38000,R71&gt;472.2,R71&lt;=672.8,M71&lt;=10),('[1]Pricing Schedule'!$F$103+('[1]Pricing Schedule'!$F$105*M71))*4,
IF(AND(I71=38000,R71&gt;472.2,R71&lt;=672.8,M71&gt;10),('[1]Pricing Schedule'!$F$111+('[1]Pricing Schedule'!$F$113*M71))*4,
IF(AND(I71=110000,R71&lt;=12.8,M71&gt;2),'[1]Pricing Schedule'!$F$62+('[1]Pricing Schedule'!$F$63*M71),
IF(AND(I71=110000,R71&lt;=12.8,M71&lt;=2),'[1]Pricing Schedule'!$F$96+('[1]Pricing Schedule'!$F$97*M71),
IF(AND(I71=110000,R71&gt;12.8,R71&lt;=22.8,M71&gt;3),'[1]Pricing Schedule'!$F$71+('[1]Pricing Schedule'!$F$72*M71),
IF(AND(I71=110000,R71&gt;12.8,R71&lt;=22.8,M71&lt;=3),'[1]Pricing Schedule'!$F$96+('[1]Pricing Schedule'!$F$97*M71),
IF(AND(I71=110000,R71&gt;22.8,R71&lt;=30.2),'[1]Pricing Schedule'!$F$80+('[1]Pricing Schedule'!$F$81*M71),
IF(AND(I71=110000,R71&gt;30.2,R71&lt;=45.9),'[1]Pricing Schedule'!$F$89+('[1]Pricing Schedule'!$F$90*M71),
IF(AND(I71=110000,R71&gt;45.9,R71&lt;=123.4),'[1]Pricing Schedule'!$F$96+('[1]Pricing Schedule'!$F$97*M71),
IF(AND(I71=110000,R71&gt;123.4,R71&lt;=168.2,M71&lt;=10),'[1]Pricing Schedule'!$F$103+('[1]Pricing Schedule'!$F$105*M71),
IF(AND(I71=110000,R71&gt;123.4,R71&lt;=168.2,M71&gt;10),'[1]Pricing Schedule'!$F$111+('[1]Pricing Schedule'!$F$113*M71),
IF(AND(I71=110000,R71&gt;168.2,R71&lt;=336.4,M71&lt;=10),('[1]Pricing Schedule'!$F$103+('[1]Pricing Schedule'!$F$105*M71))*2,
IF(AND(I71=110000,R71&gt;168.2,R71&lt;=336.4,M71&gt;10),('[1]Pricing Schedule'!$F$111+('[1]Pricing Schedule'!$F$113*M71))*2,
IF(AND(I71=110000,R71&gt;336.4,R71&lt;=504.6,M71&lt;=10),('[1]Pricing Schedule'!$F$103+('[1]Pricing Schedule'!$F$105*M71))*3,
IF(AND(I71=110000,R71&gt;336.4,R71&lt;=504.6,M71&gt;10),('[1]Pricing Schedule'!$F$111+('[1]Pricing Schedule'!$F$113*M71))*3,
IF(AND(I71=110000,R71&gt;504.6,R71&lt;=672.8,M71&lt;=10),('[1]Pricing Schedule'!$F$103+('[1]Pricing Schedule'!$F$105*M71))*4,
IF(AND(I71=110000,R71&gt;504.6,R71&lt;=672.8,M71&gt;10),('[1]Pricing Schedule'!$F$111+('[1]Pricing Schedule'!$F$113*M71))*4,
IF(AND(I71=110000,R71&gt;672.8,R71&lt;=841,M71&lt;=10),('[1]Pricing Schedule'!$F$103+('[1]Pricing Schedule'!$F$105*M71))*5,
IF(AND(I71=110000,R71&gt;672.8,R71&lt;=841,M71&gt;10),('[1]Pricing Schedule'!$F$111+('[1]Pricing Schedule'!$F$113*M71))*5,
IF(AND(I71=110000,R71&gt;672.8,R71&lt;=841,M71&lt;=10),('[1]Pricing Schedule'!$F$103+('[1]Pricing Schedule'!$F$105*M71))*5,
IF(AND(I71=110000,R71&gt;672.8,R71&lt;=841,M71&gt;10),('[1]Pricing Schedule'!$F$111+('[1]Pricing Schedule'!$F$113*M71))*5,
IF(AND(I71=110000,R71&gt;1345.6,R71&lt;=1513.8,M71&lt;=10),('[1]Pricing Schedule'!$F$103+('[1]Pricing Schedule'!$F$105*M71))*9,
IF(AND(I71=110000,R71&gt;1345.6,R71&lt;=1513.8,M71&gt;10),('[1]Pricing Schedule'!$F$111+('[1]Pricing Schedule'!$F$113*M71))*9,
9999999999)))))))))))))))))))))))))))))))))))))))</f>
        <v>1703340</v>
      </c>
      <c r="T71" s="21">
        <f>IF(AND(I71=38000,R71&lt;=4.5,M71&gt;8),'[1]Pricing Schedule'!$J$9,
IF(AND(I71=38000,R71&lt;=4.5,M71&lt;=8),'[1]Pricing Schedule'!$J$36,
IF(AND(I71=38000,R71&gt;4.5,R71&lt;=9,M71&gt;8),'[1]Pricing Schedule'!$J$18,
IF(AND(I71=38000,R71&gt;4.5,R71&lt;=9,M71&lt;=8),'[1]Pricing Schedule'!$J$36,
IF(AND(I71=38000,R71&gt;9,R71&lt;=12.8,M71&gt;8),'[1]Pricing Schedule'!$J$27,
IF(AND(I71=38000,R71&gt;9,R71&lt;=12.8,M71&lt;=8),'[1]Pricing Schedule'!$J$36,
IF(AND(I71=38000,R71&gt;12.8,R71&lt;=22.8),'[1]Pricing Schedule'!$J$36,
IF(AND(I71=38000,R71&gt;22.8,R71&lt;=30.2),'[1]Pricing Schedule'!$J$45,
IF(AND(I71=38000,R71&gt;30.2,R71&lt;=45.9),'[1]Pricing Schedule'!$J$54,
IF(AND(I71=38000,R71&gt;45.9,R71&lt;=123.4),'[1]Pricing Schedule'!$J$97,
IF(AND(I71=38000,R71&gt;123.4,R71&lt;=168.2,M71&lt;=10),'[1]Pricing Schedule'!$J$105,
IF(AND(I71=38000,R71&gt;123.4,R71&lt;=168.2,M71&gt;10),'[1]Pricing Schedule'!$J$113,
IF(AND(I71=38000,R71&gt;168.2,R71&lt;=336.4,M71&lt;=10),('[1]Pricing Schedule'!$J$105),
IF(AND(I71=38000,R71&gt;168.2,R71&lt;=336.4,M71&gt;10),('[1]Pricing Schedule'!$J$113),
IF(AND(I71=38000,R71&gt;336.4,R71&lt;=504.6,M71&lt;=10),('[1]Pricing Schedule'!$J$105),
IF(AND(I71=38000,R71&gt;336.4,R71&lt;=504.6,M71&gt;10),('[1]Pricing Schedule'!$J$113),
IF(AND(I71=38000,R71&gt;504.6,R71&lt;=672.8,M71&lt;=10),('[1]Pricing Schedule'!$J$105),
IF(AND(I71=38000,R71&gt;504.6,R71&lt;=672.8,M71&gt;10),('[1]Pricing Schedule'!$J$113),
IF(AND(I71=110000,R71&lt;=12.8,M71&gt;2),'[1]Pricing Schedule'!$J$63,
IF(AND(I71=110000,R71&lt;=12.8,M71&lt;=2),'[1]Pricing Schedule'!$J$97,
IF(AND(I71=110000,R71&gt;12.8,R71&lt;=22.8,M71&gt;3),'[1]Pricing Schedule'!$J$72,
IF(AND(I71=110000,R71&gt;12.8,R71&lt;=22.8,M71&lt;=3),'[1]Pricing Schedule'!$J$97,
IF(AND(I71=110000,R71&gt;22.8,R71&lt;=30.2),'[1]Pricing Schedule'!$J$81,
IF(AND(I71=110000,R71&gt;30.2,R71&lt;=45.9),'[1]Pricing Schedule'!$J$90,
IF(AND(I71=110000,R71&gt;45.9,R71&lt;=123.4),'[1]Pricing Schedule'!$J$97,
IF(AND(I71=110000,R71&gt;123.4,R71&lt;=168.2,M71&lt;=10),'[1]Pricing Schedule'!$J$105,
IF(AND(I71=110000,R71&gt;123.4,R71&lt;=168.2,M71&gt;10),'[1]Pricing Schedule'!$J$113,
IF(AND(I71=110000,R71&gt;168.2,R71&lt;=336.2,M71&lt;=10),('[1]Pricing Schedule'!$J$105),
IF(AND(I71=110000,R71&gt;168.2,R71&lt;=336.2,M71&gt;10),('[1]Pricing Schedule'!$J$113),
IF(AND(I71=110000,R71&gt;336.4,R71&lt;=504.6,M71&lt;=10),('[1]Pricing Schedule'!$J$105),
IF(AND(I71=110000,R71&gt;336.4,R71&lt;=504.6,M71&gt;10),('[1]Pricing Schedule'!$J$113),
IF(AND(I71=110000,R71&gt;504.6,R71&lt;=672.8,M71&lt;=10),('[1]Pricing Schedule'!$J$105),
IF(AND(I71=110000,R71&gt;504.6,R71&lt;=672.8,M71&gt;10),('[1]Pricing Schedule'!$J$113),
IF(AND(I71=110000,R71&gt;672.8,R71&lt;=841,M71&lt;=10),('[1]Pricing Schedule'!$J$105),
IF(AND(I71=110000,R71&gt;672.8,R71&lt;=841,M71&gt;10),('[1]Pricing Schedule'!$J$113),
IF(AND(I71=110000,R71&gt;1682,R71&lt;=1850.2,M71&lt;=10),('[1]Pricing Schedule'!$J$105),
IF(AND(I71=110000,R71&gt;1682,R71&lt;=1850.2,M71&gt;10),('[1]Pricing Schedule'!$J$113),
IF(AND(I71=110000,R71&gt;2018.4,R71&lt;=2186.6,M71&lt;=10),('[1]Pricing Schedule'!$J$105),
IF(AND(I71=110000,R71&gt;2018.4,R71&lt;=2186.6,M71&gt;10),('[1]Pricing Schedule'!$J$113),999999999)))))))))))))))))))))))))))))))))))))))</f>
        <v>1</v>
      </c>
      <c r="U71" s="40">
        <f t="shared" si="12"/>
        <v>493721.73913043475</v>
      </c>
      <c r="V71" s="41">
        <f t="shared" si="13"/>
        <v>2.0254323857832257</v>
      </c>
      <c r="Y71" s="23">
        <v>59</v>
      </c>
      <c r="Z71" s="23">
        <v>419</v>
      </c>
      <c r="AR71" s="35"/>
    </row>
    <row r="72" spans="1:44">
      <c r="A72" s="23">
        <v>71</v>
      </c>
      <c r="B72" s="23">
        <v>71</v>
      </c>
      <c r="C72" s="23" t="s">
        <v>268</v>
      </c>
      <c r="D72" s="23" t="s">
        <v>168</v>
      </c>
      <c r="E72" s="23" t="s">
        <v>168</v>
      </c>
      <c r="F72" s="23" t="s">
        <v>263</v>
      </c>
      <c r="G72" s="23" t="s">
        <v>264</v>
      </c>
      <c r="H72" s="23" t="s">
        <v>113</v>
      </c>
      <c r="I72" s="13">
        <v>38000</v>
      </c>
      <c r="J72" s="13">
        <v>38000</v>
      </c>
      <c r="K72" s="23" t="s">
        <v>119</v>
      </c>
      <c r="L72" s="24">
        <v>16.38</v>
      </c>
      <c r="M72" s="37">
        <f t="shared" si="8"/>
        <v>17</v>
      </c>
      <c r="N72" s="24">
        <v>0.13100000000000001</v>
      </c>
      <c r="O72" s="13">
        <v>1</v>
      </c>
      <c r="P72" s="36">
        <f t="shared" si="9"/>
        <v>0.13100000000000001</v>
      </c>
      <c r="Q72" s="38">
        <f t="shared" si="10"/>
        <v>3.45</v>
      </c>
      <c r="R72" s="37">
        <f t="shared" si="11"/>
        <v>3.45</v>
      </c>
      <c r="S72" s="39">
        <f>IF(AND(I72=38000,R72&lt;=4.5,M72&gt;8),'[1]Pricing Schedule'!$F$8+('[1]Pricing Schedule'!$F$9*M72),
IF(AND(I72=38000,R72&lt;=4.5,M72&lt;=8),'[1]Pricing Schedule'!$F$34+('[1]Pricing Schedule'!$F$36*M72),
IF(AND(I72=38000,R72&gt;4.5,R72&lt;=9,M72&gt;8),'[1]Pricing Schedule'!$F$17+('[1]Pricing Schedule'!$F$18*M72),
IF(AND(I72=38000,R72&gt;4.5,R72&lt;=9,M72&lt;=8),'[1]Pricing Schedule'!$F$34+('[1]Pricing Schedule'!$F$36*M72),
IF(AND(I72=38000,R72&gt;9,R72&lt;=12.8,M72&gt;8),'[1]Pricing Schedule'!$F$26+('[1]Pricing Schedule'!$F$27*M72),
IF(AND(I72=38000,R72&gt;9,R72&lt;=12.8,M72&lt;=8),'[1]Pricing Schedule'!$F$34+('[1]Pricing Schedule'!$F$36*M72),
IF(AND(I72=38000,R72&gt;12.8,R72&lt;=22.8),'[1]Pricing Schedule'!$F$34+('[1]Pricing Schedule'!$F$36*M72),
IF(AND(I72=38000,R72&gt;22.8,R72&lt;=30.2),'[1]Pricing Schedule'!$F$43+('[1]Pricing Schedule'!$F$45*M72),
IF(AND(I72=38000,R72&gt;30.2,R72&lt;=45.9),'[1]Pricing Schedule'!$F$52+('[1]Pricing Schedule'!$F$54*M72),
IF(AND(I72=38000,R72&gt;45.9,R72&lt;=123.4),'[1]Pricing Schedule'!$F$96+('[1]Pricing Schedule'!$F$97*M72),
IF(AND(I72=38000,R72&gt;123.4,R72&lt;=168.2,M72&lt;=10),'[1]Pricing Schedule'!$F$103+('[1]Pricing Schedule'!$F$105*M72),
IF(AND(I72=38000,R72&gt;123.4,R72&lt;=168.2,M72&gt;10),'[1]Pricing Schedule'!$F$111+('[1]Pricing Schedule'!$F$113*M72),
IF(AND(I72=38000,R72&gt;157.4,R72&lt;=336.4,M72&lt;=10),('[1]Pricing Schedule'!$F$103+('[1]Pricing Schedule'!$F$105*M72))*2,
IF(AND(I72=38000,R72&gt;157.4,R72&lt;=336.4,M72&gt;10),('[1]Pricing Schedule'!$F$111+('[1]Pricing Schedule'!$F$113*M72))*2,
IF(AND(I72=38000,R72&gt;314.8,R72&lt;=504.6,M72&lt;=10),('[1]Pricing Schedule'!$F$103+('[1]Pricing Schedule'!$F$105*M72))*3,
IF(AND(I72=38000,R72&gt;314.8,R72&lt;=504.6,M72&gt;10),('[1]Pricing Schedule'!$F$111+('[1]Pricing Schedule'!$F$113*M72))*3,
IF(AND(I72=38000,R72&gt;472.2,R72&lt;=672.8,M72&lt;=10),('[1]Pricing Schedule'!$F$103+('[1]Pricing Schedule'!$F$105*M72))*4,
IF(AND(I72=38000,R72&gt;472.2,R72&lt;=672.8,M72&gt;10),('[1]Pricing Schedule'!$F$111+('[1]Pricing Schedule'!$F$113*M72))*4,
IF(AND(I72=110000,R72&lt;=12.8,M72&gt;2),'[1]Pricing Schedule'!$F$62+('[1]Pricing Schedule'!$F$63*M72),
IF(AND(I72=110000,R72&lt;=12.8,M72&lt;=2),'[1]Pricing Schedule'!$F$96+('[1]Pricing Schedule'!$F$97*M72),
IF(AND(I72=110000,R72&gt;12.8,R72&lt;=22.8,M72&gt;3),'[1]Pricing Schedule'!$F$71+('[1]Pricing Schedule'!$F$72*M72),
IF(AND(I72=110000,R72&gt;12.8,R72&lt;=22.8,M72&lt;=3),'[1]Pricing Schedule'!$F$96+('[1]Pricing Schedule'!$F$97*M72),
IF(AND(I72=110000,R72&gt;22.8,R72&lt;=30.2),'[1]Pricing Schedule'!$F$80+('[1]Pricing Schedule'!$F$81*M72),
IF(AND(I72=110000,R72&gt;30.2,R72&lt;=45.9),'[1]Pricing Schedule'!$F$89+('[1]Pricing Schedule'!$F$90*M72),
IF(AND(I72=110000,R72&gt;45.9,R72&lt;=123.4),'[1]Pricing Schedule'!$F$96+('[1]Pricing Schedule'!$F$97*M72),
IF(AND(I72=110000,R72&gt;123.4,R72&lt;=168.2,M72&lt;=10),'[1]Pricing Schedule'!$F$103+('[1]Pricing Schedule'!$F$105*M72),
IF(AND(I72=110000,R72&gt;123.4,R72&lt;=168.2,M72&gt;10),'[1]Pricing Schedule'!$F$111+('[1]Pricing Schedule'!$F$113*M72),
IF(AND(I72=110000,R72&gt;168.2,R72&lt;=336.4,M72&lt;=10),('[1]Pricing Schedule'!$F$103+('[1]Pricing Schedule'!$F$105*M72))*2,
IF(AND(I72=110000,R72&gt;168.2,R72&lt;=336.4,M72&gt;10),('[1]Pricing Schedule'!$F$111+('[1]Pricing Schedule'!$F$113*M72))*2,
IF(AND(I72=110000,R72&gt;336.4,R72&lt;=504.6,M72&lt;=10),('[1]Pricing Schedule'!$F$103+('[1]Pricing Schedule'!$F$105*M72))*3,
IF(AND(I72=110000,R72&gt;336.4,R72&lt;=504.6,M72&gt;10),('[1]Pricing Schedule'!$F$111+('[1]Pricing Schedule'!$F$113*M72))*3,
IF(AND(I72=110000,R72&gt;504.6,R72&lt;=672.8,M72&lt;=10),('[1]Pricing Schedule'!$F$103+('[1]Pricing Schedule'!$F$105*M72))*4,
IF(AND(I72=110000,R72&gt;504.6,R72&lt;=672.8,M72&gt;10),('[1]Pricing Schedule'!$F$111+('[1]Pricing Schedule'!$F$113*M72))*4,
IF(AND(I72=110000,R72&gt;672.8,R72&lt;=841,M72&lt;=10),('[1]Pricing Schedule'!$F$103+('[1]Pricing Schedule'!$F$105*M72))*5,
IF(AND(I72=110000,R72&gt;672.8,R72&lt;=841,M72&gt;10),('[1]Pricing Schedule'!$F$111+('[1]Pricing Schedule'!$F$113*M72))*5,
IF(AND(I72=110000,R72&gt;672.8,R72&lt;=841,M72&lt;=10),('[1]Pricing Schedule'!$F$103+('[1]Pricing Schedule'!$F$105*M72))*5,
IF(AND(I72=110000,R72&gt;672.8,R72&lt;=841,M72&gt;10),('[1]Pricing Schedule'!$F$111+('[1]Pricing Schedule'!$F$113*M72))*5,
IF(AND(I72=110000,R72&gt;1345.6,R72&lt;=1513.8,M72&lt;=10),('[1]Pricing Schedule'!$F$103+('[1]Pricing Schedule'!$F$105*M72))*9,
IF(AND(I72=110000,R72&gt;1345.6,R72&lt;=1513.8,M72&gt;10),('[1]Pricing Schedule'!$F$111+('[1]Pricing Schedule'!$F$113*M72))*9,
9999999999)))))))))))))))))))))))))))))))))))))))</f>
        <v>1756040</v>
      </c>
      <c r="T72" s="21">
        <f>IF(AND(I72=38000,R72&lt;=4.5,M72&gt;8),'[1]Pricing Schedule'!$J$9,
IF(AND(I72=38000,R72&lt;=4.5,M72&lt;=8),'[1]Pricing Schedule'!$J$36,
IF(AND(I72=38000,R72&gt;4.5,R72&lt;=9,M72&gt;8),'[1]Pricing Schedule'!$J$18,
IF(AND(I72=38000,R72&gt;4.5,R72&lt;=9,M72&lt;=8),'[1]Pricing Schedule'!$J$36,
IF(AND(I72=38000,R72&gt;9,R72&lt;=12.8,M72&gt;8),'[1]Pricing Schedule'!$J$27,
IF(AND(I72=38000,R72&gt;9,R72&lt;=12.8,M72&lt;=8),'[1]Pricing Schedule'!$J$36,
IF(AND(I72=38000,R72&gt;12.8,R72&lt;=22.8),'[1]Pricing Schedule'!$J$36,
IF(AND(I72=38000,R72&gt;22.8,R72&lt;=30.2),'[1]Pricing Schedule'!$J$45,
IF(AND(I72=38000,R72&gt;30.2,R72&lt;=45.9),'[1]Pricing Schedule'!$J$54,
IF(AND(I72=38000,R72&gt;45.9,R72&lt;=123.4),'[1]Pricing Schedule'!$J$97,
IF(AND(I72=38000,R72&gt;123.4,R72&lt;=168.2,M72&lt;=10),'[1]Pricing Schedule'!$J$105,
IF(AND(I72=38000,R72&gt;123.4,R72&lt;=168.2,M72&gt;10),'[1]Pricing Schedule'!$J$113,
IF(AND(I72=38000,R72&gt;168.2,R72&lt;=336.4,M72&lt;=10),('[1]Pricing Schedule'!$J$105),
IF(AND(I72=38000,R72&gt;168.2,R72&lt;=336.4,M72&gt;10),('[1]Pricing Schedule'!$J$113),
IF(AND(I72=38000,R72&gt;336.4,R72&lt;=504.6,M72&lt;=10),('[1]Pricing Schedule'!$J$105),
IF(AND(I72=38000,R72&gt;336.4,R72&lt;=504.6,M72&gt;10),('[1]Pricing Schedule'!$J$113),
IF(AND(I72=38000,R72&gt;504.6,R72&lt;=672.8,M72&lt;=10),('[1]Pricing Schedule'!$J$105),
IF(AND(I72=38000,R72&gt;504.6,R72&lt;=672.8,M72&gt;10),('[1]Pricing Schedule'!$J$113),
IF(AND(I72=110000,R72&lt;=12.8,M72&gt;2),'[1]Pricing Schedule'!$J$63,
IF(AND(I72=110000,R72&lt;=12.8,M72&lt;=2),'[1]Pricing Schedule'!$J$97,
IF(AND(I72=110000,R72&gt;12.8,R72&lt;=22.8,M72&gt;3),'[1]Pricing Schedule'!$J$72,
IF(AND(I72=110000,R72&gt;12.8,R72&lt;=22.8,M72&lt;=3),'[1]Pricing Schedule'!$J$97,
IF(AND(I72=110000,R72&gt;22.8,R72&lt;=30.2),'[1]Pricing Schedule'!$J$81,
IF(AND(I72=110000,R72&gt;30.2,R72&lt;=45.9),'[1]Pricing Schedule'!$J$90,
IF(AND(I72=110000,R72&gt;45.9,R72&lt;=123.4),'[1]Pricing Schedule'!$J$97,
IF(AND(I72=110000,R72&gt;123.4,R72&lt;=168.2,M72&lt;=10),'[1]Pricing Schedule'!$J$105,
IF(AND(I72=110000,R72&gt;123.4,R72&lt;=168.2,M72&gt;10),'[1]Pricing Schedule'!$J$113,
IF(AND(I72=110000,R72&gt;168.2,R72&lt;=336.2,M72&lt;=10),('[1]Pricing Schedule'!$J$105),
IF(AND(I72=110000,R72&gt;168.2,R72&lt;=336.2,M72&gt;10),('[1]Pricing Schedule'!$J$113),
IF(AND(I72=110000,R72&gt;336.4,R72&lt;=504.6,M72&lt;=10),('[1]Pricing Schedule'!$J$105),
IF(AND(I72=110000,R72&gt;336.4,R72&lt;=504.6,M72&gt;10),('[1]Pricing Schedule'!$J$113),
IF(AND(I72=110000,R72&gt;504.6,R72&lt;=672.8,M72&lt;=10),('[1]Pricing Schedule'!$J$105),
IF(AND(I72=110000,R72&gt;504.6,R72&lt;=672.8,M72&gt;10),('[1]Pricing Schedule'!$J$113),
IF(AND(I72=110000,R72&gt;672.8,R72&lt;=841,M72&lt;=10),('[1]Pricing Schedule'!$J$105),
IF(AND(I72=110000,R72&gt;672.8,R72&lt;=841,M72&gt;10),('[1]Pricing Schedule'!$J$113),
IF(AND(I72=110000,R72&gt;1682,R72&lt;=1850.2,M72&lt;=10),('[1]Pricing Schedule'!$J$105),
IF(AND(I72=110000,R72&gt;1682,R72&lt;=1850.2,M72&gt;10),('[1]Pricing Schedule'!$J$113),
IF(AND(I72=110000,R72&gt;2018.4,R72&lt;=2186.6,M72&lt;=10),('[1]Pricing Schedule'!$J$105),
IF(AND(I72=110000,R72&gt;2018.4,R72&lt;=2186.6,M72&gt;10),('[1]Pricing Schedule'!$J$113),999999999)))))))))))))))))))))))))))))))))))))))</f>
        <v>1</v>
      </c>
      <c r="U72" s="40">
        <f t="shared" si="12"/>
        <v>508997.10144927533</v>
      </c>
      <c r="V72" s="41">
        <f t="shared" si="13"/>
        <v>1.9646477301200429</v>
      </c>
      <c r="Y72" s="23">
        <v>600</v>
      </c>
      <c r="Z72" s="23">
        <v>419</v>
      </c>
      <c r="AR72" s="35"/>
    </row>
    <row r="73" spans="1:44">
      <c r="A73" s="23">
        <v>72</v>
      </c>
      <c r="B73" s="23">
        <v>72</v>
      </c>
      <c r="C73" s="23" t="s">
        <v>269</v>
      </c>
      <c r="D73" s="23" t="s">
        <v>168</v>
      </c>
      <c r="E73" s="23" t="s">
        <v>168</v>
      </c>
      <c r="F73" s="23" t="s">
        <v>263</v>
      </c>
      <c r="G73" s="23" t="s">
        <v>264</v>
      </c>
      <c r="H73" s="23" t="s">
        <v>113</v>
      </c>
      <c r="I73" s="13">
        <v>38000</v>
      </c>
      <c r="J73" s="13">
        <v>38000</v>
      </c>
      <c r="K73" s="23" t="s">
        <v>119</v>
      </c>
      <c r="L73" s="24">
        <v>1.724</v>
      </c>
      <c r="M73" s="37">
        <f t="shared" si="8"/>
        <v>2</v>
      </c>
      <c r="N73" s="24">
        <v>0.68799999999999994</v>
      </c>
      <c r="O73" s="13">
        <v>1</v>
      </c>
      <c r="P73" s="36">
        <f t="shared" si="9"/>
        <v>0.51600000000000001</v>
      </c>
      <c r="Q73" s="38">
        <f t="shared" si="10"/>
        <v>3.45</v>
      </c>
      <c r="R73" s="37">
        <f t="shared" si="11"/>
        <v>3.45</v>
      </c>
      <c r="S73" s="39">
        <f>IF(AND(I73=38000,R73&lt;=4.5,M73&gt;8),'[1]Pricing Schedule'!$F$8+('[1]Pricing Schedule'!$F$9*M73),
IF(AND(I73=38000,R73&lt;=4.5,M73&lt;=8),'[1]Pricing Schedule'!$F$34+('[1]Pricing Schedule'!$F$36*M73),
IF(AND(I73=38000,R73&gt;4.5,R73&lt;=9,M73&gt;8),'[1]Pricing Schedule'!$F$17+('[1]Pricing Schedule'!$F$18*M73),
IF(AND(I73=38000,R73&gt;4.5,R73&lt;=9,M73&lt;=8),'[1]Pricing Schedule'!$F$34+('[1]Pricing Schedule'!$F$36*M73),
IF(AND(I73=38000,R73&gt;9,R73&lt;=12.8,M73&gt;8),'[1]Pricing Schedule'!$F$26+('[1]Pricing Schedule'!$F$27*M73),
IF(AND(I73=38000,R73&gt;9,R73&lt;=12.8,M73&lt;=8),'[1]Pricing Schedule'!$F$34+('[1]Pricing Schedule'!$F$36*M73),
IF(AND(I73=38000,R73&gt;12.8,R73&lt;=22.8),'[1]Pricing Schedule'!$F$34+('[1]Pricing Schedule'!$F$36*M73),
IF(AND(I73=38000,R73&gt;22.8,R73&lt;=30.2),'[1]Pricing Schedule'!$F$43+('[1]Pricing Schedule'!$F$45*M73),
IF(AND(I73=38000,R73&gt;30.2,R73&lt;=45.9),'[1]Pricing Schedule'!$F$52+('[1]Pricing Schedule'!$F$54*M73),
IF(AND(I73=38000,R73&gt;45.9,R73&lt;=123.4),'[1]Pricing Schedule'!$F$96+('[1]Pricing Schedule'!$F$97*M73),
IF(AND(I73=38000,R73&gt;123.4,R73&lt;=168.2,M73&lt;=10),'[1]Pricing Schedule'!$F$103+('[1]Pricing Schedule'!$F$105*M73),
IF(AND(I73=38000,R73&gt;123.4,R73&lt;=168.2,M73&gt;10),'[1]Pricing Schedule'!$F$111+('[1]Pricing Schedule'!$F$113*M73),
IF(AND(I73=38000,R73&gt;157.4,R73&lt;=336.4,M73&lt;=10),('[1]Pricing Schedule'!$F$103+('[1]Pricing Schedule'!$F$105*M73))*2,
IF(AND(I73=38000,R73&gt;157.4,R73&lt;=336.4,M73&gt;10),('[1]Pricing Schedule'!$F$111+('[1]Pricing Schedule'!$F$113*M73))*2,
IF(AND(I73=38000,R73&gt;314.8,R73&lt;=504.6,M73&lt;=10),('[1]Pricing Schedule'!$F$103+('[1]Pricing Schedule'!$F$105*M73))*3,
IF(AND(I73=38000,R73&gt;314.8,R73&lt;=504.6,M73&gt;10),('[1]Pricing Schedule'!$F$111+('[1]Pricing Schedule'!$F$113*M73))*3,
IF(AND(I73=38000,R73&gt;472.2,R73&lt;=672.8,M73&lt;=10),('[1]Pricing Schedule'!$F$103+('[1]Pricing Schedule'!$F$105*M73))*4,
IF(AND(I73=38000,R73&gt;472.2,R73&lt;=672.8,M73&gt;10),('[1]Pricing Schedule'!$F$111+('[1]Pricing Schedule'!$F$113*M73))*4,
IF(AND(I73=110000,R73&lt;=12.8,M73&gt;2),'[1]Pricing Schedule'!$F$62+('[1]Pricing Schedule'!$F$63*M73),
IF(AND(I73=110000,R73&lt;=12.8,M73&lt;=2),'[1]Pricing Schedule'!$F$96+('[1]Pricing Schedule'!$F$97*M73),
IF(AND(I73=110000,R73&gt;12.8,R73&lt;=22.8,M73&gt;3),'[1]Pricing Schedule'!$F$71+('[1]Pricing Schedule'!$F$72*M73),
IF(AND(I73=110000,R73&gt;12.8,R73&lt;=22.8,M73&lt;=3),'[1]Pricing Schedule'!$F$96+('[1]Pricing Schedule'!$F$97*M73),
IF(AND(I73=110000,R73&gt;22.8,R73&lt;=30.2),'[1]Pricing Schedule'!$F$80+('[1]Pricing Schedule'!$F$81*M73),
IF(AND(I73=110000,R73&gt;30.2,R73&lt;=45.9),'[1]Pricing Schedule'!$F$89+('[1]Pricing Schedule'!$F$90*M73),
IF(AND(I73=110000,R73&gt;45.9,R73&lt;=123.4),'[1]Pricing Schedule'!$F$96+('[1]Pricing Schedule'!$F$97*M73),
IF(AND(I73=110000,R73&gt;123.4,R73&lt;=168.2,M73&lt;=10),'[1]Pricing Schedule'!$F$103+('[1]Pricing Schedule'!$F$105*M73),
IF(AND(I73=110000,R73&gt;123.4,R73&lt;=168.2,M73&gt;10),'[1]Pricing Schedule'!$F$111+('[1]Pricing Schedule'!$F$113*M73),
IF(AND(I73=110000,R73&gt;168.2,R73&lt;=336.4,M73&lt;=10),('[1]Pricing Schedule'!$F$103+('[1]Pricing Schedule'!$F$105*M73))*2,
IF(AND(I73=110000,R73&gt;168.2,R73&lt;=336.4,M73&gt;10),('[1]Pricing Schedule'!$F$111+('[1]Pricing Schedule'!$F$113*M73))*2,
IF(AND(I73=110000,R73&gt;336.4,R73&lt;=504.6,M73&lt;=10),('[1]Pricing Schedule'!$F$103+('[1]Pricing Schedule'!$F$105*M73))*3,
IF(AND(I73=110000,R73&gt;336.4,R73&lt;=504.6,M73&gt;10),('[1]Pricing Schedule'!$F$111+('[1]Pricing Schedule'!$F$113*M73))*3,
IF(AND(I73=110000,R73&gt;504.6,R73&lt;=672.8,M73&lt;=10),('[1]Pricing Schedule'!$F$103+('[1]Pricing Schedule'!$F$105*M73))*4,
IF(AND(I73=110000,R73&gt;504.6,R73&lt;=672.8,M73&gt;10),('[1]Pricing Schedule'!$F$111+('[1]Pricing Schedule'!$F$113*M73))*4,
IF(AND(I73=110000,R73&gt;672.8,R73&lt;=841,M73&lt;=10),('[1]Pricing Schedule'!$F$103+('[1]Pricing Schedule'!$F$105*M73))*5,
IF(AND(I73=110000,R73&gt;672.8,R73&lt;=841,M73&gt;10),('[1]Pricing Schedule'!$F$111+('[1]Pricing Schedule'!$F$113*M73))*5,
IF(AND(I73=110000,R73&gt;672.8,R73&lt;=841,M73&lt;=10),('[1]Pricing Schedule'!$F$103+('[1]Pricing Schedule'!$F$105*M73))*5,
IF(AND(I73=110000,R73&gt;672.8,R73&lt;=841,M73&gt;10),('[1]Pricing Schedule'!$F$111+('[1]Pricing Schedule'!$F$113*M73))*5,
IF(AND(I73=110000,R73&gt;1345.6,R73&lt;=1513.8,M73&lt;=10),('[1]Pricing Schedule'!$F$103+('[1]Pricing Schedule'!$F$105*M73))*9,
IF(AND(I73=110000,R73&gt;1345.6,R73&lt;=1513.8,M73&gt;10),('[1]Pricing Schedule'!$F$111+('[1]Pricing Schedule'!$F$113*M73))*9,
9999999999)))))))))))))))))))))))))))))))))))))))</f>
        <v>488330</v>
      </c>
      <c r="T73" s="21">
        <f>IF(AND(I73=38000,R73&lt;=4.5,M73&gt;8),'[1]Pricing Schedule'!$J$9,
IF(AND(I73=38000,R73&lt;=4.5,M73&lt;=8),'[1]Pricing Schedule'!$J$36,
IF(AND(I73=38000,R73&gt;4.5,R73&lt;=9,M73&gt;8),'[1]Pricing Schedule'!$J$18,
IF(AND(I73=38000,R73&gt;4.5,R73&lt;=9,M73&lt;=8),'[1]Pricing Schedule'!$J$36,
IF(AND(I73=38000,R73&gt;9,R73&lt;=12.8,M73&gt;8),'[1]Pricing Schedule'!$J$27,
IF(AND(I73=38000,R73&gt;9,R73&lt;=12.8,M73&lt;=8),'[1]Pricing Schedule'!$J$36,
IF(AND(I73=38000,R73&gt;12.8,R73&lt;=22.8),'[1]Pricing Schedule'!$J$36,
IF(AND(I73=38000,R73&gt;22.8,R73&lt;=30.2),'[1]Pricing Schedule'!$J$45,
IF(AND(I73=38000,R73&gt;30.2,R73&lt;=45.9),'[1]Pricing Schedule'!$J$54,
IF(AND(I73=38000,R73&gt;45.9,R73&lt;=123.4),'[1]Pricing Schedule'!$J$97,
IF(AND(I73=38000,R73&gt;123.4,R73&lt;=168.2,M73&lt;=10),'[1]Pricing Schedule'!$J$105,
IF(AND(I73=38000,R73&gt;123.4,R73&lt;=168.2,M73&gt;10),'[1]Pricing Schedule'!$J$113,
IF(AND(I73=38000,R73&gt;168.2,R73&lt;=336.4,M73&lt;=10),('[1]Pricing Schedule'!$J$105),
IF(AND(I73=38000,R73&gt;168.2,R73&lt;=336.4,M73&gt;10),('[1]Pricing Schedule'!$J$113),
IF(AND(I73=38000,R73&gt;336.4,R73&lt;=504.6,M73&lt;=10),('[1]Pricing Schedule'!$J$105),
IF(AND(I73=38000,R73&gt;336.4,R73&lt;=504.6,M73&gt;10),('[1]Pricing Schedule'!$J$113),
IF(AND(I73=38000,R73&gt;504.6,R73&lt;=672.8,M73&lt;=10),('[1]Pricing Schedule'!$J$105),
IF(AND(I73=38000,R73&gt;504.6,R73&lt;=672.8,M73&gt;10),('[1]Pricing Schedule'!$J$113),
IF(AND(I73=110000,R73&lt;=12.8,M73&gt;2),'[1]Pricing Schedule'!$J$63,
IF(AND(I73=110000,R73&lt;=12.8,M73&lt;=2),'[1]Pricing Schedule'!$J$97,
IF(AND(I73=110000,R73&gt;12.8,R73&lt;=22.8,M73&gt;3),'[1]Pricing Schedule'!$J$72,
IF(AND(I73=110000,R73&gt;12.8,R73&lt;=22.8,M73&lt;=3),'[1]Pricing Schedule'!$J$97,
IF(AND(I73=110000,R73&gt;22.8,R73&lt;=30.2),'[1]Pricing Schedule'!$J$81,
IF(AND(I73=110000,R73&gt;30.2,R73&lt;=45.9),'[1]Pricing Schedule'!$J$90,
IF(AND(I73=110000,R73&gt;45.9,R73&lt;=123.4),'[1]Pricing Schedule'!$J$97,
IF(AND(I73=110000,R73&gt;123.4,R73&lt;=168.2,M73&lt;=10),'[1]Pricing Schedule'!$J$105,
IF(AND(I73=110000,R73&gt;123.4,R73&lt;=168.2,M73&gt;10),'[1]Pricing Schedule'!$J$113,
IF(AND(I73=110000,R73&gt;168.2,R73&lt;=336.2,M73&lt;=10),('[1]Pricing Schedule'!$J$105),
IF(AND(I73=110000,R73&gt;168.2,R73&lt;=336.2,M73&gt;10),('[1]Pricing Schedule'!$J$113),
IF(AND(I73=110000,R73&gt;336.4,R73&lt;=504.6,M73&lt;=10),('[1]Pricing Schedule'!$J$105),
IF(AND(I73=110000,R73&gt;336.4,R73&lt;=504.6,M73&gt;10),('[1]Pricing Schedule'!$J$113),
IF(AND(I73=110000,R73&gt;504.6,R73&lt;=672.8,M73&lt;=10),('[1]Pricing Schedule'!$J$105),
IF(AND(I73=110000,R73&gt;504.6,R73&lt;=672.8,M73&gt;10),('[1]Pricing Schedule'!$J$113),
IF(AND(I73=110000,R73&gt;672.8,R73&lt;=841,M73&lt;=10),('[1]Pricing Schedule'!$J$105),
IF(AND(I73=110000,R73&gt;672.8,R73&lt;=841,M73&gt;10),('[1]Pricing Schedule'!$J$113),
IF(AND(I73=110000,R73&gt;1682,R73&lt;=1850.2,M73&lt;=10),('[1]Pricing Schedule'!$J$105),
IF(AND(I73=110000,R73&gt;1682,R73&lt;=1850.2,M73&gt;10),('[1]Pricing Schedule'!$J$113),
IF(AND(I73=110000,R73&gt;2018.4,R73&lt;=2186.6,M73&lt;=10),('[1]Pricing Schedule'!$J$105),
IF(AND(I73=110000,R73&gt;2018.4,R73&lt;=2186.6,M73&gt;10),('[1]Pricing Schedule'!$J$113),999999999)))))))))))))))))))))))))))))))))))))))</f>
        <v>4</v>
      </c>
      <c r="U73" s="40">
        <f t="shared" si="12"/>
        <v>141544.92753623187</v>
      </c>
      <c r="V73" s="41">
        <f t="shared" si="13"/>
        <v>7.0648946409190509</v>
      </c>
      <c r="Y73" s="23">
        <v>535</v>
      </c>
      <c r="Z73" s="23">
        <v>419</v>
      </c>
      <c r="AR73" s="35"/>
    </row>
    <row r="74" spans="1:44">
      <c r="A74" s="23">
        <v>73</v>
      </c>
      <c r="B74" s="23">
        <v>73</v>
      </c>
      <c r="C74" s="23" t="s">
        <v>270</v>
      </c>
      <c r="D74" s="23" t="s">
        <v>168</v>
      </c>
      <c r="E74" s="23" t="s">
        <v>168</v>
      </c>
      <c r="F74" s="23" t="s">
        <v>271</v>
      </c>
      <c r="G74" s="23" t="s">
        <v>272</v>
      </c>
      <c r="H74" s="23" t="s">
        <v>113</v>
      </c>
      <c r="I74" s="13">
        <v>38000</v>
      </c>
      <c r="J74" s="13">
        <v>38000</v>
      </c>
      <c r="K74" s="23" t="s">
        <v>119</v>
      </c>
      <c r="L74" s="24">
        <v>13.238</v>
      </c>
      <c r="M74" s="37">
        <f t="shared" si="8"/>
        <v>14</v>
      </c>
      <c r="N74" s="24">
        <v>0.59599999999999997</v>
      </c>
      <c r="O74" s="13">
        <v>1</v>
      </c>
      <c r="P74" s="36">
        <f t="shared" si="9"/>
        <v>0.44699999999999995</v>
      </c>
      <c r="Q74" s="38">
        <f t="shared" si="10"/>
        <v>3.45</v>
      </c>
      <c r="R74" s="37">
        <f t="shared" si="11"/>
        <v>3.45</v>
      </c>
      <c r="S74" s="39">
        <f>IF(AND(I74=38000,R74&lt;=4.5,M74&gt;8),'[1]Pricing Schedule'!$F$8+('[1]Pricing Schedule'!$F$9*M74),
IF(AND(I74=38000,R74&lt;=4.5,M74&lt;=8),'[1]Pricing Schedule'!$F$34+('[1]Pricing Schedule'!$F$36*M74),
IF(AND(I74=38000,R74&gt;4.5,R74&lt;=9,M74&gt;8),'[1]Pricing Schedule'!$F$17+('[1]Pricing Schedule'!$F$18*M74),
IF(AND(I74=38000,R74&gt;4.5,R74&lt;=9,M74&lt;=8),'[1]Pricing Schedule'!$F$34+('[1]Pricing Schedule'!$F$36*M74),
IF(AND(I74=38000,R74&gt;9,R74&lt;=12.8,M74&gt;8),'[1]Pricing Schedule'!$F$26+('[1]Pricing Schedule'!$F$27*M74),
IF(AND(I74=38000,R74&gt;9,R74&lt;=12.8,M74&lt;=8),'[1]Pricing Schedule'!$F$34+('[1]Pricing Schedule'!$F$36*M74),
IF(AND(I74=38000,R74&gt;12.8,R74&lt;=22.8),'[1]Pricing Schedule'!$F$34+('[1]Pricing Schedule'!$F$36*M74),
IF(AND(I74=38000,R74&gt;22.8,R74&lt;=30.2),'[1]Pricing Schedule'!$F$43+('[1]Pricing Schedule'!$F$45*M74),
IF(AND(I74=38000,R74&gt;30.2,R74&lt;=45.9),'[1]Pricing Schedule'!$F$52+('[1]Pricing Schedule'!$F$54*M74),
IF(AND(I74=38000,R74&gt;45.9,R74&lt;=123.4),'[1]Pricing Schedule'!$F$96+('[1]Pricing Schedule'!$F$97*M74),
IF(AND(I74=38000,R74&gt;123.4,R74&lt;=168.2,M74&lt;=10),'[1]Pricing Schedule'!$F$103+('[1]Pricing Schedule'!$F$105*M74),
IF(AND(I74=38000,R74&gt;123.4,R74&lt;=168.2,M74&gt;10),'[1]Pricing Schedule'!$F$111+('[1]Pricing Schedule'!$F$113*M74),
IF(AND(I74=38000,R74&gt;157.4,R74&lt;=336.4,M74&lt;=10),('[1]Pricing Schedule'!$F$103+('[1]Pricing Schedule'!$F$105*M74))*2,
IF(AND(I74=38000,R74&gt;157.4,R74&lt;=336.4,M74&gt;10),('[1]Pricing Schedule'!$F$111+('[1]Pricing Schedule'!$F$113*M74))*2,
IF(AND(I74=38000,R74&gt;314.8,R74&lt;=504.6,M74&lt;=10),('[1]Pricing Schedule'!$F$103+('[1]Pricing Schedule'!$F$105*M74))*3,
IF(AND(I74=38000,R74&gt;314.8,R74&lt;=504.6,M74&gt;10),('[1]Pricing Schedule'!$F$111+('[1]Pricing Schedule'!$F$113*M74))*3,
IF(AND(I74=38000,R74&gt;472.2,R74&lt;=672.8,M74&lt;=10),('[1]Pricing Schedule'!$F$103+('[1]Pricing Schedule'!$F$105*M74))*4,
IF(AND(I74=38000,R74&gt;472.2,R74&lt;=672.8,M74&gt;10),('[1]Pricing Schedule'!$F$111+('[1]Pricing Schedule'!$F$113*M74))*4,
IF(AND(I74=110000,R74&lt;=12.8,M74&gt;2),'[1]Pricing Schedule'!$F$62+('[1]Pricing Schedule'!$F$63*M74),
IF(AND(I74=110000,R74&lt;=12.8,M74&lt;=2),'[1]Pricing Schedule'!$F$96+('[1]Pricing Schedule'!$F$97*M74),
IF(AND(I74=110000,R74&gt;12.8,R74&lt;=22.8,M74&gt;3),'[1]Pricing Schedule'!$F$71+('[1]Pricing Schedule'!$F$72*M74),
IF(AND(I74=110000,R74&gt;12.8,R74&lt;=22.8,M74&lt;=3),'[1]Pricing Schedule'!$F$96+('[1]Pricing Schedule'!$F$97*M74),
IF(AND(I74=110000,R74&gt;22.8,R74&lt;=30.2),'[1]Pricing Schedule'!$F$80+('[1]Pricing Schedule'!$F$81*M74),
IF(AND(I74=110000,R74&gt;30.2,R74&lt;=45.9),'[1]Pricing Schedule'!$F$89+('[1]Pricing Schedule'!$F$90*M74),
IF(AND(I74=110000,R74&gt;45.9,R74&lt;=123.4),'[1]Pricing Schedule'!$F$96+('[1]Pricing Schedule'!$F$97*M74),
IF(AND(I74=110000,R74&gt;123.4,R74&lt;=168.2,M74&lt;=10),'[1]Pricing Schedule'!$F$103+('[1]Pricing Schedule'!$F$105*M74),
IF(AND(I74=110000,R74&gt;123.4,R74&lt;=168.2,M74&gt;10),'[1]Pricing Schedule'!$F$111+('[1]Pricing Schedule'!$F$113*M74),
IF(AND(I74=110000,R74&gt;168.2,R74&lt;=336.4,M74&lt;=10),('[1]Pricing Schedule'!$F$103+('[1]Pricing Schedule'!$F$105*M74))*2,
IF(AND(I74=110000,R74&gt;168.2,R74&lt;=336.4,M74&gt;10),('[1]Pricing Schedule'!$F$111+('[1]Pricing Schedule'!$F$113*M74))*2,
IF(AND(I74=110000,R74&gt;336.4,R74&lt;=504.6,M74&lt;=10),('[1]Pricing Schedule'!$F$103+('[1]Pricing Schedule'!$F$105*M74))*3,
IF(AND(I74=110000,R74&gt;336.4,R74&lt;=504.6,M74&gt;10),('[1]Pricing Schedule'!$F$111+('[1]Pricing Schedule'!$F$113*M74))*3,
IF(AND(I74=110000,R74&gt;504.6,R74&lt;=672.8,M74&lt;=10),('[1]Pricing Schedule'!$F$103+('[1]Pricing Schedule'!$F$105*M74))*4,
IF(AND(I74=110000,R74&gt;504.6,R74&lt;=672.8,M74&gt;10),('[1]Pricing Schedule'!$F$111+('[1]Pricing Schedule'!$F$113*M74))*4,
IF(AND(I74=110000,R74&gt;672.8,R74&lt;=841,M74&lt;=10),('[1]Pricing Schedule'!$F$103+('[1]Pricing Schedule'!$F$105*M74))*5,
IF(AND(I74=110000,R74&gt;672.8,R74&lt;=841,M74&gt;10),('[1]Pricing Schedule'!$F$111+('[1]Pricing Schedule'!$F$113*M74))*5,
IF(AND(I74=110000,R74&gt;672.8,R74&lt;=841,M74&lt;=10),('[1]Pricing Schedule'!$F$103+('[1]Pricing Schedule'!$F$105*M74))*5,
IF(AND(I74=110000,R74&gt;672.8,R74&lt;=841,M74&gt;10),('[1]Pricing Schedule'!$F$111+('[1]Pricing Schedule'!$F$113*M74))*5,
IF(AND(I74=110000,R74&gt;1345.6,R74&lt;=1513.8,M74&lt;=10),('[1]Pricing Schedule'!$F$103+('[1]Pricing Schedule'!$F$105*M74))*9,
IF(AND(I74=110000,R74&gt;1345.6,R74&lt;=1513.8,M74&gt;10),('[1]Pricing Schedule'!$F$111+('[1]Pricing Schedule'!$F$113*M74))*9,
9999999999)))))))))))))))))))))))))))))))))))))))</f>
        <v>1597940</v>
      </c>
      <c r="T74" s="21">
        <f>IF(AND(I74=38000,R74&lt;=4.5,M74&gt;8),'[1]Pricing Schedule'!$J$9,
IF(AND(I74=38000,R74&lt;=4.5,M74&lt;=8),'[1]Pricing Schedule'!$J$36,
IF(AND(I74=38000,R74&gt;4.5,R74&lt;=9,M74&gt;8),'[1]Pricing Schedule'!$J$18,
IF(AND(I74=38000,R74&gt;4.5,R74&lt;=9,M74&lt;=8),'[1]Pricing Schedule'!$J$36,
IF(AND(I74=38000,R74&gt;9,R74&lt;=12.8,M74&gt;8),'[1]Pricing Schedule'!$J$27,
IF(AND(I74=38000,R74&gt;9,R74&lt;=12.8,M74&lt;=8),'[1]Pricing Schedule'!$J$36,
IF(AND(I74=38000,R74&gt;12.8,R74&lt;=22.8),'[1]Pricing Schedule'!$J$36,
IF(AND(I74=38000,R74&gt;22.8,R74&lt;=30.2),'[1]Pricing Schedule'!$J$45,
IF(AND(I74=38000,R74&gt;30.2,R74&lt;=45.9),'[1]Pricing Schedule'!$J$54,
IF(AND(I74=38000,R74&gt;45.9,R74&lt;=123.4),'[1]Pricing Schedule'!$J$97,
IF(AND(I74=38000,R74&gt;123.4,R74&lt;=168.2,M74&lt;=10),'[1]Pricing Schedule'!$J$105,
IF(AND(I74=38000,R74&gt;123.4,R74&lt;=168.2,M74&gt;10),'[1]Pricing Schedule'!$J$113,
IF(AND(I74=38000,R74&gt;168.2,R74&lt;=336.4,M74&lt;=10),('[1]Pricing Schedule'!$J$105),
IF(AND(I74=38000,R74&gt;168.2,R74&lt;=336.4,M74&gt;10),('[1]Pricing Schedule'!$J$113),
IF(AND(I74=38000,R74&gt;336.4,R74&lt;=504.6,M74&lt;=10),('[1]Pricing Schedule'!$J$105),
IF(AND(I74=38000,R74&gt;336.4,R74&lt;=504.6,M74&gt;10),('[1]Pricing Schedule'!$J$113),
IF(AND(I74=38000,R74&gt;504.6,R74&lt;=672.8,M74&lt;=10),('[1]Pricing Schedule'!$J$105),
IF(AND(I74=38000,R74&gt;504.6,R74&lt;=672.8,M74&gt;10),('[1]Pricing Schedule'!$J$113),
IF(AND(I74=110000,R74&lt;=12.8,M74&gt;2),'[1]Pricing Schedule'!$J$63,
IF(AND(I74=110000,R74&lt;=12.8,M74&lt;=2),'[1]Pricing Schedule'!$J$97,
IF(AND(I74=110000,R74&gt;12.8,R74&lt;=22.8,M74&gt;3),'[1]Pricing Schedule'!$J$72,
IF(AND(I74=110000,R74&gt;12.8,R74&lt;=22.8,M74&lt;=3),'[1]Pricing Schedule'!$J$97,
IF(AND(I74=110000,R74&gt;22.8,R74&lt;=30.2),'[1]Pricing Schedule'!$J$81,
IF(AND(I74=110000,R74&gt;30.2,R74&lt;=45.9),'[1]Pricing Schedule'!$J$90,
IF(AND(I74=110000,R74&gt;45.9,R74&lt;=123.4),'[1]Pricing Schedule'!$J$97,
IF(AND(I74=110000,R74&gt;123.4,R74&lt;=168.2,M74&lt;=10),'[1]Pricing Schedule'!$J$105,
IF(AND(I74=110000,R74&gt;123.4,R74&lt;=168.2,M74&gt;10),'[1]Pricing Schedule'!$J$113,
IF(AND(I74=110000,R74&gt;168.2,R74&lt;=336.2,M74&lt;=10),('[1]Pricing Schedule'!$J$105),
IF(AND(I74=110000,R74&gt;168.2,R74&lt;=336.2,M74&gt;10),('[1]Pricing Schedule'!$J$113),
IF(AND(I74=110000,R74&gt;336.4,R74&lt;=504.6,M74&lt;=10),('[1]Pricing Schedule'!$J$105),
IF(AND(I74=110000,R74&gt;336.4,R74&lt;=504.6,M74&gt;10),('[1]Pricing Schedule'!$J$113),
IF(AND(I74=110000,R74&gt;504.6,R74&lt;=672.8,M74&lt;=10),('[1]Pricing Schedule'!$J$105),
IF(AND(I74=110000,R74&gt;504.6,R74&lt;=672.8,M74&gt;10),('[1]Pricing Schedule'!$J$113),
IF(AND(I74=110000,R74&gt;672.8,R74&lt;=841,M74&lt;=10),('[1]Pricing Schedule'!$J$105),
IF(AND(I74=110000,R74&gt;672.8,R74&lt;=841,M74&gt;10),('[1]Pricing Schedule'!$J$113),
IF(AND(I74=110000,R74&gt;1682,R74&lt;=1850.2,M74&lt;=10),('[1]Pricing Schedule'!$J$105),
IF(AND(I74=110000,R74&gt;1682,R74&lt;=1850.2,M74&gt;10),('[1]Pricing Schedule'!$J$113),
IF(AND(I74=110000,R74&gt;2018.4,R74&lt;=2186.6,M74&lt;=10),('[1]Pricing Schedule'!$J$105),
IF(AND(I74=110000,R74&gt;2018.4,R74&lt;=2186.6,M74&gt;10),('[1]Pricing Schedule'!$J$113),999999999)))))))))))))))))))))))))))))))))))))))</f>
        <v>1</v>
      </c>
      <c r="U74" s="40">
        <f t="shared" si="12"/>
        <v>463171.0144927536</v>
      </c>
      <c r="V74" s="41">
        <f t="shared" si="13"/>
        <v>2.1590297508041605</v>
      </c>
      <c r="Y74" s="23">
        <v>503</v>
      </c>
      <c r="Z74" s="23">
        <v>234</v>
      </c>
      <c r="AR74" s="35"/>
    </row>
    <row r="75" spans="1:44">
      <c r="A75" s="23">
        <v>74</v>
      </c>
      <c r="B75" s="23">
        <v>74</v>
      </c>
      <c r="C75" s="23" t="s">
        <v>273</v>
      </c>
      <c r="D75" s="23" t="s">
        <v>168</v>
      </c>
      <c r="E75" s="23" t="s">
        <v>168</v>
      </c>
      <c r="F75" s="23" t="s">
        <v>260</v>
      </c>
      <c r="G75" s="23" t="s">
        <v>261</v>
      </c>
      <c r="H75" s="23" t="s">
        <v>133</v>
      </c>
      <c r="I75" s="13">
        <v>110000</v>
      </c>
      <c r="J75" s="13">
        <v>110000</v>
      </c>
      <c r="K75" s="13">
        <v>38000</v>
      </c>
      <c r="L75" s="24">
        <v>13.919</v>
      </c>
      <c r="M75" s="37">
        <f t="shared" si="8"/>
        <v>14</v>
      </c>
      <c r="N75" s="24">
        <v>0.61899999999999999</v>
      </c>
      <c r="O75" s="13">
        <v>1</v>
      </c>
      <c r="P75" s="36">
        <f t="shared" si="9"/>
        <v>0.46425</v>
      </c>
      <c r="Q75" s="38">
        <f t="shared" si="10"/>
        <v>3.45</v>
      </c>
      <c r="R75" s="37">
        <f t="shared" si="11"/>
        <v>3.45</v>
      </c>
      <c r="S75" s="39">
        <f>IF(AND(I75=38000,R75&lt;=4.5,M75&gt;8),'[1]Pricing Schedule'!$F$8+('[1]Pricing Schedule'!$F$9*M75),
IF(AND(I75=38000,R75&lt;=4.5,M75&lt;=8),'[1]Pricing Schedule'!$F$34+('[1]Pricing Schedule'!$F$36*M75),
IF(AND(I75=38000,R75&gt;4.5,R75&lt;=9,M75&gt;8),'[1]Pricing Schedule'!$F$17+('[1]Pricing Schedule'!$F$18*M75),
IF(AND(I75=38000,R75&gt;4.5,R75&lt;=9,M75&lt;=8),'[1]Pricing Schedule'!$F$34+('[1]Pricing Schedule'!$F$36*M75),
IF(AND(I75=38000,R75&gt;9,R75&lt;=12.8,M75&gt;8),'[1]Pricing Schedule'!$F$26+('[1]Pricing Schedule'!$F$27*M75),
IF(AND(I75=38000,R75&gt;9,R75&lt;=12.8,M75&lt;=8),'[1]Pricing Schedule'!$F$34+('[1]Pricing Schedule'!$F$36*M75),
IF(AND(I75=38000,R75&gt;12.8,R75&lt;=22.8),'[1]Pricing Schedule'!$F$34+('[1]Pricing Schedule'!$F$36*M75),
IF(AND(I75=38000,R75&gt;22.8,R75&lt;=30.2),'[1]Pricing Schedule'!$F$43+('[1]Pricing Schedule'!$F$45*M75),
IF(AND(I75=38000,R75&gt;30.2,R75&lt;=45.9),'[1]Pricing Schedule'!$F$52+('[1]Pricing Schedule'!$F$54*M75),
IF(AND(I75=38000,R75&gt;45.9,R75&lt;=123.4),'[1]Pricing Schedule'!$F$96+('[1]Pricing Schedule'!$F$97*M75),
IF(AND(I75=38000,R75&gt;123.4,R75&lt;=168.2,M75&lt;=10),'[1]Pricing Schedule'!$F$103+('[1]Pricing Schedule'!$F$105*M75),
IF(AND(I75=38000,R75&gt;123.4,R75&lt;=168.2,M75&gt;10),'[1]Pricing Schedule'!$F$111+('[1]Pricing Schedule'!$F$113*M75),
IF(AND(I75=38000,R75&gt;157.4,R75&lt;=336.4,M75&lt;=10),('[1]Pricing Schedule'!$F$103+('[1]Pricing Schedule'!$F$105*M75))*2,
IF(AND(I75=38000,R75&gt;157.4,R75&lt;=336.4,M75&gt;10),('[1]Pricing Schedule'!$F$111+('[1]Pricing Schedule'!$F$113*M75))*2,
IF(AND(I75=38000,R75&gt;314.8,R75&lt;=504.6,M75&lt;=10),('[1]Pricing Schedule'!$F$103+('[1]Pricing Schedule'!$F$105*M75))*3,
IF(AND(I75=38000,R75&gt;314.8,R75&lt;=504.6,M75&gt;10),('[1]Pricing Schedule'!$F$111+('[1]Pricing Schedule'!$F$113*M75))*3,
IF(AND(I75=38000,R75&gt;472.2,R75&lt;=672.8,M75&lt;=10),('[1]Pricing Schedule'!$F$103+('[1]Pricing Schedule'!$F$105*M75))*4,
IF(AND(I75=38000,R75&gt;472.2,R75&lt;=672.8,M75&gt;10),('[1]Pricing Schedule'!$F$111+('[1]Pricing Schedule'!$F$113*M75))*4,
IF(AND(I75=110000,R75&lt;=12.8,M75&gt;2),'[1]Pricing Schedule'!$F$62+('[1]Pricing Schedule'!$F$63*M75),
IF(AND(I75=110000,R75&lt;=12.8,M75&lt;=2),'[1]Pricing Schedule'!$F$96+('[1]Pricing Schedule'!$F$97*M75),
IF(AND(I75=110000,R75&gt;12.8,R75&lt;=22.8,M75&gt;3),'[1]Pricing Schedule'!$F$71+('[1]Pricing Schedule'!$F$72*M75),
IF(AND(I75=110000,R75&gt;12.8,R75&lt;=22.8,M75&lt;=3),'[1]Pricing Schedule'!$F$96+('[1]Pricing Schedule'!$F$97*M75),
IF(AND(I75=110000,R75&gt;22.8,R75&lt;=30.2),'[1]Pricing Schedule'!$F$80+('[1]Pricing Schedule'!$F$81*M75),
IF(AND(I75=110000,R75&gt;30.2,R75&lt;=45.9),'[1]Pricing Schedule'!$F$89+('[1]Pricing Schedule'!$F$90*M75),
IF(AND(I75=110000,R75&gt;45.9,R75&lt;=123.4),'[1]Pricing Schedule'!$F$96+('[1]Pricing Schedule'!$F$97*M75),
IF(AND(I75=110000,R75&gt;123.4,R75&lt;=168.2,M75&lt;=10),'[1]Pricing Schedule'!$F$103+('[1]Pricing Schedule'!$F$105*M75),
IF(AND(I75=110000,R75&gt;123.4,R75&lt;=168.2,M75&gt;10),'[1]Pricing Schedule'!$F$111+('[1]Pricing Schedule'!$F$113*M75),
IF(AND(I75=110000,R75&gt;168.2,R75&lt;=336.4,M75&lt;=10),('[1]Pricing Schedule'!$F$103+('[1]Pricing Schedule'!$F$105*M75))*2,
IF(AND(I75=110000,R75&gt;168.2,R75&lt;=336.4,M75&gt;10),('[1]Pricing Schedule'!$F$111+('[1]Pricing Schedule'!$F$113*M75))*2,
IF(AND(I75=110000,R75&gt;336.4,R75&lt;=504.6,M75&lt;=10),('[1]Pricing Schedule'!$F$103+('[1]Pricing Schedule'!$F$105*M75))*3,
IF(AND(I75=110000,R75&gt;336.4,R75&lt;=504.6,M75&gt;10),('[1]Pricing Schedule'!$F$111+('[1]Pricing Schedule'!$F$113*M75))*3,
IF(AND(I75=110000,R75&gt;504.6,R75&lt;=672.8,M75&lt;=10),('[1]Pricing Schedule'!$F$103+('[1]Pricing Schedule'!$F$105*M75))*4,
IF(AND(I75=110000,R75&gt;504.6,R75&lt;=672.8,M75&gt;10),('[1]Pricing Schedule'!$F$111+('[1]Pricing Schedule'!$F$113*M75))*4,
IF(AND(I75=110000,R75&gt;672.8,R75&lt;=841,M75&lt;=10),('[1]Pricing Schedule'!$F$103+('[1]Pricing Schedule'!$F$105*M75))*5,
IF(AND(I75=110000,R75&gt;672.8,R75&lt;=841,M75&gt;10),('[1]Pricing Schedule'!$F$111+('[1]Pricing Schedule'!$F$113*M75))*5,
IF(AND(I75=110000,R75&gt;672.8,R75&lt;=841,M75&lt;=10),('[1]Pricing Schedule'!$F$103+('[1]Pricing Schedule'!$F$105*M75))*5,
IF(AND(I75=110000,R75&gt;672.8,R75&lt;=841,M75&gt;10),('[1]Pricing Schedule'!$F$111+('[1]Pricing Schedule'!$F$113*M75))*5,
IF(AND(I75=110000,R75&gt;1345.6,R75&lt;=1513.8,M75&lt;=10),('[1]Pricing Schedule'!$F$103+('[1]Pricing Schedule'!$F$105*M75))*9,
IF(AND(I75=110000,R75&gt;1345.6,R75&lt;=1513.8,M75&gt;10),('[1]Pricing Schedule'!$F$111+('[1]Pricing Schedule'!$F$113*M75))*9,
9999999999)))))))))))))))))))))))))))))))))))))))</f>
        <v>2154270</v>
      </c>
      <c r="T75" s="21">
        <f>IF(AND(I75=38000,R75&lt;=4.5,M75&gt;8),'[1]Pricing Schedule'!$J$9,
IF(AND(I75=38000,R75&lt;=4.5,M75&lt;=8),'[1]Pricing Schedule'!$J$36,
IF(AND(I75=38000,R75&gt;4.5,R75&lt;=9,M75&gt;8),'[1]Pricing Schedule'!$J$18,
IF(AND(I75=38000,R75&gt;4.5,R75&lt;=9,M75&lt;=8),'[1]Pricing Schedule'!$J$36,
IF(AND(I75=38000,R75&gt;9,R75&lt;=12.8,M75&gt;8),'[1]Pricing Schedule'!$J$27,
IF(AND(I75=38000,R75&gt;9,R75&lt;=12.8,M75&lt;=8),'[1]Pricing Schedule'!$J$36,
IF(AND(I75=38000,R75&gt;12.8,R75&lt;=22.8),'[1]Pricing Schedule'!$J$36,
IF(AND(I75=38000,R75&gt;22.8,R75&lt;=30.2),'[1]Pricing Schedule'!$J$45,
IF(AND(I75=38000,R75&gt;30.2,R75&lt;=45.9),'[1]Pricing Schedule'!$J$54,
IF(AND(I75=38000,R75&gt;45.9,R75&lt;=123.4),'[1]Pricing Schedule'!$J$97,
IF(AND(I75=38000,R75&gt;123.4,R75&lt;=168.2,M75&lt;=10),'[1]Pricing Schedule'!$J$105,
IF(AND(I75=38000,R75&gt;123.4,R75&lt;=168.2,M75&gt;10),'[1]Pricing Schedule'!$J$113,
IF(AND(I75=38000,R75&gt;168.2,R75&lt;=336.4,M75&lt;=10),('[1]Pricing Schedule'!$J$105),
IF(AND(I75=38000,R75&gt;168.2,R75&lt;=336.4,M75&gt;10),('[1]Pricing Schedule'!$J$113),
IF(AND(I75=38000,R75&gt;336.4,R75&lt;=504.6,M75&lt;=10),('[1]Pricing Schedule'!$J$105),
IF(AND(I75=38000,R75&gt;336.4,R75&lt;=504.6,M75&gt;10),('[1]Pricing Schedule'!$J$113),
IF(AND(I75=38000,R75&gt;504.6,R75&lt;=672.8,M75&lt;=10),('[1]Pricing Schedule'!$J$105),
IF(AND(I75=38000,R75&gt;504.6,R75&lt;=672.8,M75&gt;10),('[1]Pricing Schedule'!$J$113),
IF(AND(I75=110000,R75&lt;=12.8,M75&gt;2),'[1]Pricing Schedule'!$J$63,
IF(AND(I75=110000,R75&lt;=12.8,M75&lt;=2),'[1]Pricing Schedule'!$J$97,
IF(AND(I75=110000,R75&gt;12.8,R75&lt;=22.8,M75&gt;3),'[1]Pricing Schedule'!$J$72,
IF(AND(I75=110000,R75&gt;12.8,R75&lt;=22.8,M75&lt;=3),'[1]Pricing Schedule'!$J$97,
IF(AND(I75=110000,R75&gt;22.8,R75&lt;=30.2),'[1]Pricing Schedule'!$J$81,
IF(AND(I75=110000,R75&gt;30.2,R75&lt;=45.9),'[1]Pricing Schedule'!$J$90,
IF(AND(I75=110000,R75&gt;45.9,R75&lt;=123.4),'[1]Pricing Schedule'!$J$97,
IF(AND(I75=110000,R75&gt;123.4,R75&lt;=168.2,M75&lt;=10),'[1]Pricing Schedule'!$J$105,
IF(AND(I75=110000,R75&gt;123.4,R75&lt;=168.2,M75&gt;10),'[1]Pricing Schedule'!$J$113,
IF(AND(I75=110000,R75&gt;168.2,R75&lt;=336.2,M75&lt;=10),('[1]Pricing Schedule'!$J$105),
IF(AND(I75=110000,R75&gt;168.2,R75&lt;=336.2,M75&gt;10),('[1]Pricing Schedule'!$J$113),
IF(AND(I75=110000,R75&gt;336.4,R75&lt;=504.6,M75&lt;=10),('[1]Pricing Schedule'!$J$105),
IF(AND(I75=110000,R75&gt;336.4,R75&lt;=504.6,M75&gt;10),('[1]Pricing Schedule'!$J$113),
IF(AND(I75=110000,R75&gt;504.6,R75&lt;=672.8,M75&lt;=10),('[1]Pricing Schedule'!$J$105),
IF(AND(I75=110000,R75&gt;504.6,R75&lt;=672.8,M75&gt;10),('[1]Pricing Schedule'!$J$113),
IF(AND(I75=110000,R75&gt;672.8,R75&lt;=841,M75&lt;=10),('[1]Pricing Schedule'!$J$105),
IF(AND(I75=110000,R75&gt;672.8,R75&lt;=841,M75&gt;10),('[1]Pricing Schedule'!$J$113),
IF(AND(I75=110000,R75&gt;1682,R75&lt;=1850.2,M75&lt;=10),('[1]Pricing Schedule'!$J$105),
IF(AND(I75=110000,R75&gt;1682,R75&lt;=1850.2,M75&gt;10),('[1]Pricing Schedule'!$J$113),
IF(AND(I75=110000,R75&gt;2018.4,R75&lt;=2186.6,M75&lt;=10),('[1]Pricing Schedule'!$J$105),
IF(AND(I75=110000,R75&gt;2018.4,R75&lt;=2186.6,M75&gt;10),('[1]Pricing Schedule'!$J$113),999999999)))))))))))))))))))))))))))))))))))))))</f>
        <v>7</v>
      </c>
      <c r="U75" s="40">
        <f t="shared" si="12"/>
        <v>624426.08695652173</v>
      </c>
      <c r="V75" s="41">
        <f t="shared" si="13"/>
        <v>1.6014705677561309</v>
      </c>
      <c r="Y75" s="23">
        <v>362</v>
      </c>
      <c r="Z75" s="23">
        <v>133</v>
      </c>
      <c r="AR75" s="35"/>
    </row>
    <row r="76" spans="1:44">
      <c r="A76" s="23">
        <v>75</v>
      </c>
      <c r="B76" s="23">
        <v>75</v>
      </c>
      <c r="C76" s="23" t="s">
        <v>274</v>
      </c>
      <c r="D76" s="23" t="s">
        <v>168</v>
      </c>
      <c r="E76" s="23" t="s">
        <v>168</v>
      </c>
      <c r="F76" s="23" t="s">
        <v>275</v>
      </c>
      <c r="G76" s="23" t="s">
        <v>276</v>
      </c>
      <c r="H76" s="23" t="s">
        <v>133</v>
      </c>
      <c r="I76" s="13">
        <v>110000</v>
      </c>
      <c r="J76" s="23" t="s">
        <v>119</v>
      </c>
      <c r="K76" s="13">
        <v>110000</v>
      </c>
      <c r="L76" s="24">
        <v>14.333</v>
      </c>
      <c r="M76" s="37">
        <f t="shared" si="8"/>
        <v>15</v>
      </c>
      <c r="N76" s="24">
        <v>0.10299999999999999</v>
      </c>
      <c r="O76" s="13">
        <v>1</v>
      </c>
      <c r="P76" s="36">
        <f t="shared" si="9"/>
        <v>0.10299999999999999</v>
      </c>
      <c r="Q76" s="38">
        <f t="shared" si="10"/>
        <v>3.45</v>
      </c>
      <c r="R76" s="37">
        <f t="shared" si="11"/>
        <v>3.45</v>
      </c>
      <c r="S76" s="39">
        <f>IF(AND(I76=38000,R76&lt;=4.5,M76&gt;8),'[1]Pricing Schedule'!$F$8+('[1]Pricing Schedule'!$F$9*M76),
IF(AND(I76=38000,R76&lt;=4.5,M76&lt;=8),'[1]Pricing Schedule'!$F$34+('[1]Pricing Schedule'!$F$36*M76),
IF(AND(I76=38000,R76&gt;4.5,R76&lt;=9,M76&gt;8),'[1]Pricing Schedule'!$F$17+('[1]Pricing Schedule'!$F$18*M76),
IF(AND(I76=38000,R76&gt;4.5,R76&lt;=9,M76&lt;=8),'[1]Pricing Schedule'!$F$34+('[1]Pricing Schedule'!$F$36*M76),
IF(AND(I76=38000,R76&gt;9,R76&lt;=12.8,M76&gt;8),'[1]Pricing Schedule'!$F$26+('[1]Pricing Schedule'!$F$27*M76),
IF(AND(I76=38000,R76&gt;9,R76&lt;=12.8,M76&lt;=8),'[1]Pricing Schedule'!$F$34+('[1]Pricing Schedule'!$F$36*M76),
IF(AND(I76=38000,R76&gt;12.8,R76&lt;=22.8),'[1]Pricing Schedule'!$F$34+('[1]Pricing Schedule'!$F$36*M76),
IF(AND(I76=38000,R76&gt;22.8,R76&lt;=30.2),'[1]Pricing Schedule'!$F$43+('[1]Pricing Schedule'!$F$45*M76),
IF(AND(I76=38000,R76&gt;30.2,R76&lt;=45.9),'[1]Pricing Schedule'!$F$52+('[1]Pricing Schedule'!$F$54*M76),
IF(AND(I76=38000,R76&gt;45.9,R76&lt;=123.4),'[1]Pricing Schedule'!$F$96+('[1]Pricing Schedule'!$F$97*M76),
IF(AND(I76=38000,R76&gt;123.4,R76&lt;=168.2,M76&lt;=10),'[1]Pricing Schedule'!$F$103+('[1]Pricing Schedule'!$F$105*M76),
IF(AND(I76=38000,R76&gt;123.4,R76&lt;=168.2,M76&gt;10),'[1]Pricing Schedule'!$F$111+('[1]Pricing Schedule'!$F$113*M76),
IF(AND(I76=38000,R76&gt;157.4,R76&lt;=336.4,M76&lt;=10),('[1]Pricing Schedule'!$F$103+('[1]Pricing Schedule'!$F$105*M76))*2,
IF(AND(I76=38000,R76&gt;157.4,R76&lt;=336.4,M76&gt;10),('[1]Pricing Schedule'!$F$111+('[1]Pricing Schedule'!$F$113*M76))*2,
IF(AND(I76=38000,R76&gt;314.8,R76&lt;=504.6,M76&lt;=10),('[1]Pricing Schedule'!$F$103+('[1]Pricing Schedule'!$F$105*M76))*3,
IF(AND(I76=38000,R76&gt;314.8,R76&lt;=504.6,M76&gt;10),('[1]Pricing Schedule'!$F$111+('[1]Pricing Schedule'!$F$113*M76))*3,
IF(AND(I76=38000,R76&gt;472.2,R76&lt;=672.8,M76&lt;=10),('[1]Pricing Schedule'!$F$103+('[1]Pricing Schedule'!$F$105*M76))*4,
IF(AND(I76=38000,R76&gt;472.2,R76&lt;=672.8,M76&gt;10),('[1]Pricing Schedule'!$F$111+('[1]Pricing Schedule'!$F$113*M76))*4,
IF(AND(I76=110000,R76&lt;=12.8,M76&gt;2),'[1]Pricing Schedule'!$F$62+('[1]Pricing Schedule'!$F$63*M76),
IF(AND(I76=110000,R76&lt;=12.8,M76&lt;=2),'[1]Pricing Schedule'!$F$96+('[1]Pricing Schedule'!$F$97*M76),
IF(AND(I76=110000,R76&gt;12.8,R76&lt;=22.8,M76&gt;3),'[1]Pricing Schedule'!$F$71+('[1]Pricing Schedule'!$F$72*M76),
IF(AND(I76=110000,R76&gt;12.8,R76&lt;=22.8,M76&lt;=3),'[1]Pricing Schedule'!$F$96+('[1]Pricing Schedule'!$F$97*M76),
IF(AND(I76=110000,R76&gt;22.8,R76&lt;=30.2),'[1]Pricing Schedule'!$F$80+('[1]Pricing Schedule'!$F$81*M76),
IF(AND(I76=110000,R76&gt;30.2,R76&lt;=45.9),'[1]Pricing Schedule'!$F$89+('[1]Pricing Schedule'!$F$90*M76),
IF(AND(I76=110000,R76&gt;45.9,R76&lt;=123.4),'[1]Pricing Schedule'!$F$96+('[1]Pricing Schedule'!$F$97*M76),
IF(AND(I76=110000,R76&gt;123.4,R76&lt;=168.2,M76&lt;=10),'[1]Pricing Schedule'!$F$103+('[1]Pricing Schedule'!$F$105*M76),
IF(AND(I76=110000,R76&gt;123.4,R76&lt;=168.2,M76&gt;10),'[1]Pricing Schedule'!$F$111+('[1]Pricing Schedule'!$F$113*M76),
IF(AND(I76=110000,R76&gt;168.2,R76&lt;=336.4,M76&lt;=10),('[1]Pricing Schedule'!$F$103+('[1]Pricing Schedule'!$F$105*M76))*2,
IF(AND(I76=110000,R76&gt;168.2,R76&lt;=336.4,M76&gt;10),('[1]Pricing Schedule'!$F$111+('[1]Pricing Schedule'!$F$113*M76))*2,
IF(AND(I76=110000,R76&gt;336.4,R76&lt;=504.6,M76&lt;=10),('[1]Pricing Schedule'!$F$103+('[1]Pricing Schedule'!$F$105*M76))*3,
IF(AND(I76=110000,R76&gt;336.4,R76&lt;=504.6,M76&gt;10),('[1]Pricing Schedule'!$F$111+('[1]Pricing Schedule'!$F$113*M76))*3,
IF(AND(I76=110000,R76&gt;504.6,R76&lt;=672.8,M76&lt;=10),('[1]Pricing Schedule'!$F$103+('[1]Pricing Schedule'!$F$105*M76))*4,
IF(AND(I76=110000,R76&gt;504.6,R76&lt;=672.8,M76&gt;10),('[1]Pricing Schedule'!$F$111+('[1]Pricing Schedule'!$F$113*M76))*4,
IF(AND(I76=110000,R76&gt;672.8,R76&lt;=841,M76&lt;=10),('[1]Pricing Schedule'!$F$103+('[1]Pricing Schedule'!$F$105*M76))*5,
IF(AND(I76=110000,R76&gt;672.8,R76&lt;=841,M76&gt;10),('[1]Pricing Schedule'!$F$111+('[1]Pricing Schedule'!$F$113*M76))*5,
IF(AND(I76=110000,R76&gt;672.8,R76&lt;=841,M76&lt;=10),('[1]Pricing Schedule'!$F$103+('[1]Pricing Schedule'!$F$105*M76))*5,
IF(AND(I76=110000,R76&gt;672.8,R76&lt;=841,M76&gt;10),('[1]Pricing Schedule'!$F$111+('[1]Pricing Schedule'!$F$113*M76))*5,
IF(AND(I76=110000,R76&gt;1345.6,R76&lt;=1513.8,M76&lt;=10),('[1]Pricing Schedule'!$F$103+('[1]Pricing Schedule'!$F$105*M76))*9,
IF(AND(I76=110000,R76&gt;1345.6,R76&lt;=1513.8,M76&gt;10),('[1]Pricing Schedule'!$F$111+('[1]Pricing Schedule'!$F$113*M76))*9,
9999999999)))))))))))))))))))))))))))))))))))))))</f>
        <v>2206970</v>
      </c>
      <c r="T76" s="21">
        <f>IF(AND(I76=38000,R76&lt;=4.5,M76&gt;8),'[1]Pricing Schedule'!$J$9,
IF(AND(I76=38000,R76&lt;=4.5,M76&lt;=8),'[1]Pricing Schedule'!$J$36,
IF(AND(I76=38000,R76&gt;4.5,R76&lt;=9,M76&gt;8),'[1]Pricing Schedule'!$J$18,
IF(AND(I76=38000,R76&gt;4.5,R76&lt;=9,M76&lt;=8),'[1]Pricing Schedule'!$J$36,
IF(AND(I76=38000,R76&gt;9,R76&lt;=12.8,M76&gt;8),'[1]Pricing Schedule'!$J$27,
IF(AND(I76=38000,R76&gt;9,R76&lt;=12.8,M76&lt;=8),'[1]Pricing Schedule'!$J$36,
IF(AND(I76=38000,R76&gt;12.8,R76&lt;=22.8),'[1]Pricing Schedule'!$J$36,
IF(AND(I76=38000,R76&gt;22.8,R76&lt;=30.2),'[1]Pricing Schedule'!$J$45,
IF(AND(I76=38000,R76&gt;30.2,R76&lt;=45.9),'[1]Pricing Schedule'!$J$54,
IF(AND(I76=38000,R76&gt;45.9,R76&lt;=123.4),'[1]Pricing Schedule'!$J$97,
IF(AND(I76=38000,R76&gt;123.4,R76&lt;=168.2,M76&lt;=10),'[1]Pricing Schedule'!$J$105,
IF(AND(I76=38000,R76&gt;123.4,R76&lt;=168.2,M76&gt;10),'[1]Pricing Schedule'!$J$113,
IF(AND(I76=38000,R76&gt;168.2,R76&lt;=336.4,M76&lt;=10),('[1]Pricing Schedule'!$J$105),
IF(AND(I76=38000,R76&gt;168.2,R76&lt;=336.4,M76&gt;10),('[1]Pricing Schedule'!$J$113),
IF(AND(I76=38000,R76&gt;336.4,R76&lt;=504.6,M76&lt;=10),('[1]Pricing Schedule'!$J$105),
IF(AND(I76=38000,R76&gt;336.4,R76&lt;=504.6,M76&gt;10),('[1]Pricing Schedule'!$J$113),
IF(AND(I76=38000,R76&gt;504.6,R76&lt;=672.8,M76&lt;=10),('[1]Pricing Schedule'!$J$105),
IF(AND(I76=38000,R76&gt;504.6,R76&lt;=672.8,M76&gt;10),('[1]Pricing Schedule'!$J$113),
IF(AND(I76=110000,R76&lt;=12.8,M76&gt;2),'[1]Pricing Schedule'!$J$63,
IF(AND(I76=110000,R76&lt;=12.8,M76&lt;=2),'[1]Pricing Schedule'!$J$97,
IF(AND(I76=110000,R76&gt;12.8,R76&lt;=22.8,M76&gt;3),'[1]Pricing Schedule'!$J$72,
IF(AND(I76=110000,R76&gt;12.8,R76&lt;=22.8,M76&lt;=3),'[1]Pricing Schedule'!$J$97,
IF(AND(I76=110000,R76&gt;22.8,R76&lt;=30.2),'[1]Pricing Schedule'!$J$81,
IF(AND(I76=110000,R76&gt;30.2,R76&lt;=45.9),'[1]Pricing Schedule'!$J$90,
IF(AND(I76=110000,R76&gt;45.9,R76&lt;=123.4),'[1]Pricing Schedule'!$J$97,
IF(AND(I76=110000,R76&gt;123.4,R76&lt;=168.2,M76&lt;=10),'[1]Pricing Schedule'!$J$105,
IF(AND(I76=110000,R76&gt;123.4,R76&lt;=168.2,M76&gt;10),'[1]Pricing Schedule'!$J$113,
IF(AND(I76=110000,R76&gt;168.2,R76&lt;=336.2,M76&lt;=10),('[1]Pricing Schedule'!$J$105),
IF(AND(I76=110000,R76&gt;168.2,R76&lt;=336.2,M76&gt;10),('[1]Pricing Schedule'!$J$113),
IF(AND(I76=110000,R76&gt;336.4,R76&lt;=504.6,M76&lt;=10),('[1]Pricing Schedule'!$J$105),
IF(AND(I76=110000,R76&gt;336.4,R76&lt;=504.6,M76&gt;10),('[1]Pricing Schedule'!$J$113),
IF(AND(I76=110000,R76&gt;504.6,R76&lt;=672.8,M76&lt;=10),('[1]Pricing Schedule'!$J$105),
IF(AND(I76=110000,R76&gt;504.6,R76&lt;=672.8,M76&gt;10),('[1]Pricing Schedule'!$J$113),
IF(AND(I76=110000,R76&gt;672.8,R76&lt;=841,M76&lt;=10),('[1]Pricing Schedule'!$J$105),
IF(AND(I76=110000,R76&gt;672.8,R76&lt;=841,M76&gt;10),('[1]Pricing Schedule'!$J$113),
IF(AND(I76=110000,R76&gt;1682,R76&lt;=1850.2,M76&lt;=10),('[1]Pricing Schedule'!$J$105),
IF(AND(I76=110000,R76&gt;1682,R76&lt;=1850.2,M76&gt;10),('[1]Pricing Schedule'!$J$113),
IF(AND(I76=110000,R76&gt;2018.4,R76&lt;=2186.6,M76&lt;=10),('[1]Pricing Schedule'!$J$105),
IF(AND(I76=110000,R76&gt;2018.4,R76&lt;=2186.6,M76&gt;10),('[1]Pricing Schedule'!$J$113),999999999)))))))))))))))))))))))))))))))))))))))</f>
        <v>7</v>
      </c>
      <c r="U76" s="40">
        <f t="shared" si="12"/>
        <v>639701.44927536231</v>
      </c>
      <c r="V76" s="41">
        <f t="shared" si="13"/>
        <v>1.5632292237773961</v>
      </c>
      <c r="Y76" s="23">
        <v>250</v>
      </c>
      <c r="Z76" s="23">
        <v>710</v>
      </c>
      <c r="AR76" s="35"/>
    </row>
    <row r="77" spans="1:44">
      <c r="A77" s="23">
        <v>76</v>
      </c>
      <c r="B77" s="23">
        <v>76</v>
      </c>
      <c r="C77" s="23" t="s">
        <v>277</v>
      </c>
      <c r="D77" s="23" t="s">
        <v>168</v>
      </c>
      <c r="E77" s="23" t="s">
        <v>168</v>
      </c>
      <c r="F77" s="23" t="s">
        <v>275</v>
      </c>
      <c r="G77" s="23" t="s">
        <v>276</v>
      </c>
      <c r="H77" s="23" t="s">
        <v>133</v>
      </c>
      <c r="I77" s="13">
        <v>110000</v>
      </c>
      <c r="J77" s="23" t="s">
        <v>119</v>
      </c>
      <c r="K77" s="13">
        <v>110000</v>
      </c>
      <c r="L77" s="24">
        <v>16.962</v>
      </c>
      <c r="M77" s="37">
        <f t="shared" si="8"/>
        <v>17</v>
      </c>
      <c r="N77" s="24">
        <v>0.32500000000000001</v>
      </c>
      <c r="O77" s="13">
        <v>1</v>
      </c>
      <c r="P77" s="36">
        <f t="shared" si="9"/>
        <v>0.32500000000000001</v>
      </c>
      <c r="Q77" s="38">
        <f t="shared" si="10"/>
        <v>3.45</v>
      </c>
      <c r="R77" s="37">
        <f t="shared" si="11"/>
        <v>3.45</v>
      </c>
      <c r="S77" s="39">
        <f>IF(AND(I77=38000,R77&lt;=4.5,M77&gt;8),'[1]Pricing Schedule'!$F$8+('[1]Pricing Schedule'!$F$9*M77),
IF(AND(I77=38000,R77&lt;=4.5,M77&lt;=8),'[1]Pricing Schedule'!$F$34+('[1]Pricing Schedule'!$F$36*M77),
IF(AND(I77=38000,R77&gt;4.5,R77&lt;=9,M77&gt;8),'[1]Pricing Schedule'!$F$17+('[1]Pricing Schedule'!$F$18*M77),
IF(AND(I77=38000,R77&gt;4.5,R77&lt;=9,M77&lt;=8),'[1]Pricing Schedule'!$F$34+('[1]Pricing Schedule'!$F$36*M77),
IF(AND(I77=38000,R77&gt;9,R77&lt;=12.8,M77&gt;8),'[1]Pricing Schedule'!$F$26+('[1]Pricing Schedule'!$F$27*M77),
IF(AND(I77=38000,R77&gt;9,R77&lt;=12.8,M77&lt;=8),'[1]Pricing Schedule'!$F$34+('[1]Pricing Schedule'!$F$36*M77),
IF(AND(I77=38000,R77&gt;12.8,R77&lt;=22.8),'[1]Pricing Schedule'!$F$34+('[1]Pricing Schedule'!$F$36*M77),
IF(AND(I77=38000,R77&gt;22.8,R77&lt;=30.2),'[1]Pricing Schedule'!$F$43+('[1]Pricing Schedule'!$F$45*M77),
IF(AND(I77=38000,R77&gt;30.2,R77&lt;=45.9),'[1]Pricing Schedule'!$F$52+('[1]Pricing Schedule'!$F$54*M77),
IF(AND(I77=38000,R77&gt;45.9,R77&lt;=123.4),'[1]Pricing Schedule'!$F$96+('[1]Pricing Schedule'!$F$97*M77),
IF(AND(I77=38000,R77&gt;123.4,R77&lt;=168.2,M77&lt;=10),'[1]Pricing Schedule'!$F$103+('[1]Pricing Schedule'!$F$105*M77),
IF(AND(I77=38000,R77&gt;123.4,R77&lt;=168.2,M77&gt;10),'[1]Pricing Schedule'!$F$111+('[1]Pricing Schedule'!$F$113*M77),
IF(AND(I77=38000,R77&gt;157.4,R77&lt;=336.4,M77&lt;=10),('[1]Pricing Schedule'!$F$103+('[1]Pricing Schedule'!$F$105*M77))*2,
IF(AND(I77=38000,R77&gt;157.4,R77&lt;=336.4,M77&gt;10),('[1]Pricing Schedule'!$F$111+('[1]Pricing Schedule'!$F$113*M77))*2,
IF(AND(I77=38000,R77&gt;314.8,R77&lt;=504.6,M77&lt;=10),('[1]Pricing Schedule'!$F$103+('[1]Pricing Schedule'!$F$105*M77))*3,
IF(AND(I77=38000,R77&gt;314.8,R77&lt;=504.6,M77&gt;10),('[1]Pricing Schedule'!$F$111+('[1]Pricing Schedule'!$F$113*M77))*3,
IF(AND(I77=38000,R77&gt;472.2,R77&lt;=672.8,M77&lt;=10),('[1]Pricing Schedule'!$F$103+('[1]Pricing Schedule'!$F$105*M77))*4,
IF(AND(I77=38000,R77&gt;472.2,R77&lt;=672.8,M77&gt;10),('[1]Pricing Schedule'!$F$111+('[1]Pricing Schedule'!$F$113*M77))*4,
IF(AND(I77=110000,R77&lt;=12.8,M77&gt;2),'[1]Pricing Schedule'!$F$62+('[1]Pricing Schedule'!$F$63*M77),
IF(AND(I77=110000,R77&lt;=12.8,M77&lt;=2),'[1]Pricing Schedule'!$F$96+('[1]Pricing Schedule'!$F$97*M77),
IF(AND(I77=110000,R77&gt;12.8,R77&lt;=22.8,M77&gt;3),'[1]Pricing Schedule'!$F$71+('[1]Pricing Schedule'!$F$72*M77),
IF(AND(I77=110000,R77&gt;12.8,R77&lt;=22.8,M77&lt;=3),'[1]Pricing Schedule'!$F$96+('[1]Pricing Schedule'!$F$97*M77),
IF(AND(I77=110000,R77&gt;22.8,R77&lt;=30.2),'[1]Pricing Schedule'!$F$80+('[1]Pricing Schedule'!$F$81*M77),
IF(AND(I77=110000,R77&gt;30.2,R77&lt;=45.9),'[1]Pricing Schedule'!$F$89+('[1]Pricing Schedule'!$F$90*M77),
IF(AND(I77=110000,R77&gt;45.9,R77&lt;=123.4),'[1]Pricing Schedule'!$F$96+('[1]Pricing Schedule'!$F$97*M77),
IF(AND(I77=110000,R77&gt;123.4,R77&lt;=168.2,M77&lt;=10),'[1]Pricing Schedule'!$F$103+('[1]Pricing Schedule'!$F$105*M77),
IF(AND(I77=110000,R77&gt;123.4,R77&lt;=168.2,M77&gt;10),'[1]Pricing Schedule'!$F$111+('[1]Pricing Schedule'!$F$113*M77),
IF(AND(I77=110000,R77&gt;168.2,R77&lt;=336.4,M77&lt;=10),('[1]Pricing Schedule'!$F$103+('[1]Pricing Schedule'!$F$105*M77))*2,
IF(AND(I77=110000,R77&gt;168.2,R77&lt;=336.4,M77&gt;10),('[1]Pricing Schedule'!$F$111+('[1]Pricing Schedule'!$F$113*M77))*2,
IF(AND(I77=110000,R77&gt;336.4,R77&lt;=504.6,M77&lt;=10),('[1]Pricing Schedule'!$F$103+('[1]Pricing Schedule'!$F$105*M77))*3,
IF(AND(I77=110000,R77&gt;336.4,R77&lt;=504.6,M77&gt;10),('[1]Pricing Schedule'!$F$111+('[1]Pricing Schedule'!$F$113*M77))*3,
IF(AND(I77=110000,R77&gt;504.6,R77&lt;=672.8,M77&lt;=10),('[1]Pricing Schedule'!$F$103+('[1]Pricing Schedule'!$F$105*M77))*4,
IF(AND(I77=110000,R77&gt;504.6,R77&lt;=672.8,M77&gt;10),('[1]Pricing Schedule'!$F$111+('[1]Pricing Schedule'!$F$113*M77))*4,
IF(AND(I77=110000,R77&gt;672.8,R77&lt;=841,M77&lt;=10),('[1]Pricing Schedule'!$F$103+('[1]Pricing Schedule'!$F$105*M77))*5,
IF(AND(I77=110000,R77&gt;672.8,R77&lt;=841,M77&gt;10),('[1]Pricing Schedule'!$F$111+('[1]Pricing Schedule'!$F$113*M77))*5,
IF(AND(I77=110000,R77&gt;672.8,R77&lt;=841,M77&lt;=10),('[1]Pricing Schedule'!$F$103+('[1]Pricing Schedule'!$F$105*M77))*5,
IF(AND(I77=110000,R77&gt;672.8,R77&lt;=841,M77&gt;10),('[1]Pricing Schedule'!$F$111+('[1]Pricing Schedule'!$F$113*M77))*5,
IF(AND(I77=110000,R77&gt;1345.6,R77&lt;=1513.8,M77&lt;=10),('[1]Pricing Schedule'!$F$103+('[1]Pricing Schedule'!$F$105*M77))*9,
IF(AND(I77=110000,R77&gt;1345.6,R77&lt;=1513.8,M77&gt;10),('[1]Pricing Schedule'!$F$111+('[1]Pricing Schedule'!$F$113*M77))*9,
9999999999)))))))))))))))))))))))))))))))))))))))</f>
        <v>2312370</v>
      </c>
      <c r="T77" s="21">
        <f>IF(AND(I77=38000,R77&lt;=4.5,M77&gt;8),'[1]Pricing Schedule'!$J$9,
IF(AND(I77=38000,R77&lt;=4.5,M77&lt;=8),'[1]Pricing Schedule'!$J$36,
IF(AND(I77=38000,R77&gt;4.5,R77&lt;=9,M77&gt;8),'[1]Pricing Schedule'!$J$18,
IF(AND(I77=38000,R77&gt;4.5,R77&lt;=9,M77&lt;=8),'[1]Pricing Schedule'!$J$36,
IF(AND(I77=38000,R77&gt;9,R77&lt;=12.8,M77&gt;8),'[1]Pricing Schedule'!$J$27,
IF(AND(I77=38000,R77&gt;9,R77&lt;=12.8,M77&lt;=8),'[1]Pricing Schedule'!$J$36,
IF(AND(I77=38000,R77&gt;12.8,R77&lt;=22.8),'[1]Pricing Schedule'!$J$36,
IF(AND(I77=38000,R77&gt;22.8,R77&lt;=30.2),'[1]Pricing Schedule'!$J$45,
IF(AND(I77=38000,R77&gt;30.2,R77&lt;=45.9),'[1]Pricing Schedule'!$J$54,
IF(AND(I77=38000,R77&gt;45.9,R77&lt;=123.4),'[1]Pricing Schedule'!$J$97,
IF(AND(I77=38000,R77&gt;123.4,R77&lt;=168.2,M77&lt;=10),'[1]Pricing Schedule'!$J$105,
IF(AND(I77=38000,R77&gt;123.4,R77&lt;=168.2,M77&gt;10),'[1]Pricing Schedule'!$J$113,
IF(AND(I77=38000,R77&gt;168.2,R77&lt;=336.4,M77&lt;=10),('[1]Pricing Schedule'!$J$105),
IF(AND(I77=38000,R77&gt;168.2,R77&lt;=336.4,M77&gt;10),('[1]Pricing Schedule'!$J$113),
IF(AND(I77=38000,R77&gt;336.4,R77&lt;=504.6,M77&lt;=10),('[1]Pricing Schedule'!$J$105),
IF(AND(I77=38000,R77&gt;336.4,R77&lt;=504.6,M77&gt;10),('[1]Pricing Schedule'!$J$113),
IF(AND(I77=38000,R77&gt;504.6,R77&lt;=672.8,M77&lt;=10),('[1]Pricing Schedule'!$J$105),
IF(AND(I77=38000,R77&gt;504.6,R77&lt;=672.8,M77&gt;10),('[1]Pricing Schedule'!$J$113),
IF(AND(I77=110000,R77&lt;=12.8,M77&gt;2),'[1]Pricing Schedule'!$J$63,
IF(AND(I77=110000,R77&lt;=12.8,M77&lt;=2),'[1]Pricing Schedule'!$J$97,
IF(AND(I77=110000,R77&gt;12.8,R77&lt;=22.8,M77&gt;3),'[1]Pricing Schedule'!$J$72,
IF(AND(I77=110000,R77&gt;12.8,R77&lt;=22.8,M77&lt;=3),'[1]Pricing Schedule'!$J$97,
IF(AND(I77=110000,R77&gt;22.8,R77&lt;=30.2),'[1]Pricing Schedule'!$J$81,
IF(AND(I77=110000,R77&gt;30.2,R77&lt;=45.9),'[1]Pricing Schedule'!$J$90,
IF(AND(I77=110000,R77&gt;45.9,R77&lt;=123.4),'[1]Pricing Schedule'!$J$97,
IF(AND(I77=110000,R77&gt;123.4,R77&lt;=168.2,M77&lt;=10),'[1]Pricing Schedule'!$J$105,
IF(AND(I77=110000,R77&gt;123.4,R77&lt;=168.2,M77&gt;10),'[1]Pricing Schedule'!$J$113,
IF(AND(I77=110000,R77&gt;168.2,R77&lt;=336.2,M77&lt;=10),('[1]Pricing Schedule'!$J$105),
IF(AND(I77=110000,R77&gt;168.2,R77&lt;=336.2,M77&gt;10),('[1]Pricing Schedule'!$J$113),
IF(AND(I77=110000,R77&gt;336.4,R77&lt;=504.6,M77&lt;=10),('[1]Pricing Schedule'!$J$105),
IF(AND(I77=110000,R77&gt;336.4,R77&lt;=504.6,M77&gt;10),('[1]Pricing Schedule'!$J$113),
IF(AND(I77=110000,R77&gt;504.6,R77&lt;=672.8,M77&lt;=10),('[1]Pricing Schedule'!$J$105),
IF(AND(I77=110000,R77&gt;504.6,R77&lt;=672.8,M77&gt;10),('[1]Pricing Schedule'!$J$113),
IF(AND(I77=110000,R77&gt;672.8,R77&lt;=841,M77&lt;=10),('[1]Pricing Schedule'!$J$105),
IF(AND(I77=110000,R77&gt;672.8,R77&lt;=841,M77&gt;10),('[1]Pricing Schedule'!$J$113),
IF(AND(I77=110000,R77&gt;1682,R77&lt;=1850.2,M77&lt;=10),('[1]Pricing Schedule'!$J$105),
IF(AND(I77=110000,R77&gt;1682,R77&lt;=1850.2,M77&gt;10),('[1]Pricing Schedule'!$J$113),
IF(AND(I77=110000,R77&gt;2018.4,R77&lt;=2186.6,M77&lt;=10),('[1]Pricing Schedule'!$J$105),
IF(AND(I77=110000,R77&gt;2018.4,R77&lt;=2186.6,M77&gt;10),('[1]Pricing Schedule'!$J$113),999999999)))))))))))))))))))))))))))))))))))))))</f>
        <v>7</v>
      </c>
      <c r="U77" s="40">
        <f t="shared" si="12"/>
        <v>670252.17391304346</v>
      </c>
      <c r="V77" s="41">
        <f t="shared" si="13"/>
        <v>1.4919757651240935</v>
      </c>
      <c r="Y77" s="23">
        <v>250</v>
      </c>
      <c r="Z77" s="23">
        <v>710</v>
      </c>
      <c r="AR77" s="35"/>
    </row>
    <row r="78" spans="1:44">
      <c r="A78" s="23">
        <v>77</v>
      </c>
      <c r="B78" s="23">
        <v>77</v>
      </c>
      <c r="C78" s="23" t="s">
        <v>278</v>
      </c>
      <c r="D78" s="23" t="s">
        <v>168</v>
      </c>
      <c r="E78" s="23" t="s">
        <v>168</v>
      </c>
      <c r="F78" s="23" t="s">
        <v>263</v>
      </c>
      <c r="G78" s="23" t="s">
        <v>264</v>
      </c>
      <c r="H78" s="23" t="s">
        <v>113</v>
      </c>
      <c r="I78" s="13">
        <v>38000</v>
      </c>
      <c r="J78" s="13">
        <v>38000</v>
      </c>
      <c r="K78" s="23" t="s">
        <v>119</v>
      </c>
      <c r="L78" s="24">
        <v>7.99</v>
      </c>
      <c r="M78" s="37">
        <f t="shared" si="8"/>
        <v>8</v>
      </c>
      <c r="N78" s="24">
        <v>0.129</v>
      </c>
      <c r="O78" s="13">
        <v>1</v>
      </c>
      <c r="P78" s="36">
        <f t="shared" si="9"/>
        <v>0.129</v>
      </c>
      <c r="Q78" s="38">
        <f t="shared" si="10"/>
        <v>3.45</v>
      </c>
      <c r="R78" s="37">
        <f t="shared" si="11"/>
        <v>3.45</v>
      </c>
      <c r="S78" s="39">
        <f>IF(AND(I78=38000,R78&lt;=4.5,M78&gt;8),'[1]Pricing Schedule'!$F$8+('[1]Pricing Schedule'!$F$9*M78),
IF(AND(I78=38000,R78&lt;=4.5,M78&lt;=8),'[1]Pricing Schedule'!$F$34+('[1]Pricing Schedule'!$F$36*M78),
IF(AND(I78=38000,R78&gt;4.5,R78&lt;=9,M78&gt;8),'[1]Pricing Schedule'!$F$17+('[1]Pricing Schedule'!$F$18*M78),
IF(AND(I78=38000,R78&gt;4.5,R78&lt;=9,M78&lt;=8),'[1]Pricing Schedule'!$F$34+('[1]Pricing Schedule'!$F$36*M78),
IF(AND(I78=38000,R78&gt;9,R78&lt;=12.8,M78&gt;8),'[1]Pricing Schedule'!$F$26+('[1]Pricing Schedule'!$F$27*M78),
IF(AND(I78=38000,R78&gt;9,R78&lt;=12.8,M78&lt;=8),'[1]Pricing Schedule'!$F$34+('[1]Pricing Schedule'!$F$36*M78),
IF(AND(I78=38000,R78&gt;12.8,R78&lt;=22.8),'[1]Pricing Schedule'!$F$34+('[1]Pricing Schedule'!$F$36*M78),
IF(AND(I78=38000,R78&gt;22.8,R78&lt;=30.2),'[1]Pricing Schedule'!$F$43+('[1]Pricing Schedule'!$F$45*M78),
IF(AND(I78=38000,R78&gt;30.2,R78&lt;=45.9),'[1]Pricing Schedule'!$F$52+('[1]Pricing Schedule'!$F$54*M78),
IF(AND(I78=38000,R78&gt;45.9,R78&lt;=123.4),'[1]Pricing Schedule'!$F$96+('[1]Pricing Schedule'!$F$97*M78),
IF(AND(I78=38000,R78&gt;123.4,R78&lt;=168.2,M78&lt;=10),'[1]Pricing Schedule'!$F$103+('[1]Pricing Schedule'!$F$105*M78),
IF(AND(I78=38000,R78&gt;123.4,R78&lt;=168.2,M78&gt;10),'[1]Pricing Schedule'!$F$111+('[1]Pricing Schedule'!$F$113*M78),
IF(AND(I78=38000,R78&gt;157.4,R78&lt;=336.4,M78&lt;=10),('[1]Pricing Schedule'!$F$103+('[1]Pricing Schedule'!$F$105*M78))*2,
IF(AND(I78=38000,R78&gt;157.4,R78&lt;=336.4,M78&gt;10),('[1]Pricing Schedule'!$F$111+('[1]Pricing Schedule'!$F$113*M78))*2,
IF(AND(I78=38000,R78&gt;314.8,R78&lt;=504.6,M78&lt;=10),('[1]Pricing Schedule'!$F$103+('[1]Pricing Schedule'!$F$105*M78))*3,
IF(AND(I78=38000,R78&gt;314.8,R78&lt;=504.6,M78&gt;10),('[1]Pricing Schedule'!$F$111+('[1]Pricing Schedule'!$F$113*M78))*3,
IF(AND(I78=38000,R78&gt;472.2,R78&lt;=672.8,M78&lt;=10),('[1]Pricing Schedule'!$F$103+('[1]Pricing Schedule'!$F$105*M78))*4,
IF(AND(I78=38000,R78&gt;472.2,R78&lt;=672.8,M78&gt;10),('[1]Pricing Schedule'!$F$111+('[1]Pricing Schedule'!$F$113*M78))*4,
IF(AND(I78=110000,R78&lt;=12.8,M78&gt;2),'[1]Pricing Schedule'!$F$62+('[1]Pricing Schedule'!$F$63*M78),
IF(AND(I78=110000,R78&lt;=12.8,M78&lt;=2),'[1]Pricing Schedule'!$F$96+('[1]Pricing Schedule'!$F$97*M78),
IF(AND(I78=110000,R78&gt;12.8,R78&lt;=22.8,M78&gt;3),'[1]Pricing Schedule'!$F$71+('[1]Pricing Schedule'!$F$72*M78),
IF(AND(I78=110000,R78&gt;12.8,R78&lt;=22.8,M78&lt;=3),'[1]Pricing Schedule'!$F$96+('[1]Pricing Schedule'!$F$97*M78),
IF(AND(I78=110000,R78&gt;22.8,R78&lt;=30.2),'[1]Pricing Schedule'!$F$80+('[1]Pricing Schedule'!$F$81*M78),
IF(AND(I78=110000,R78&gt;30.2,R78&lt;=45.9),'[1]Pricing Schedule'!$F$89+('[1]Pricing Schedule'!$F$90*M78),
IF(AND(I78=110000,R78&gt;45.9,R78&lt;=123.4),'[1]Pricing Schedule'!$F$96+('[1]Pricing Schedule'!$F$97*M78),
IF(AND(I78=110000,R78&gt;123.4,R78&lt;=168.2,M78&lt;=10),'[1]Pricing Schedule'!$F$103+('[1]Pricing Schedule'!$F$105*M78),
IF(AND(I78=110000,R78&gt;123.4,R78&lt;=168.2,M78&gt;10),'[1]Pricing Schedule'!$F$111+('[1]Pricing Schedule'!$F$113*M78),
IF(AND(I78=110000,R78&gt;168.2,R78&lt;=336.4,M78&lt;=10),('[1]Pricing Schedule'!$F$103+('[1]Pricing Schedule'!$F$105*M78))*2,
IF(AND(I78=110000,R78&gt;168.2,R78&lt;=336.4,M78&gt;10),('[1]Pricing Schedule'!$F$111+('[1]Pricing Schedule'!$F$113*M78))*2,
IF(AND(I78=110000,R78&gt;336.4,R78&lt;=504.6,M78&lt;=10),('[1]Pricing Schedule'!$F$103+('[1]Pricing Schedule'!$F$105*M78))*3,
IF(AND(I78=110000,R78&gt;336.4,R78&lt;=504.6,M78&gt;10),('[1]Pricing Schedule'!$F$111+('[1]Pricing Schedule'!$F$113*M78))*3,
IF(AND(I78=110000,R78&gt;504.6,R78&lt;=672.8,M78&lt;=10),('[1]Pricing Schedule'!$F$103+('[1]Pricing Schedule'!$F$105*M78))*4,
IF(AND(I78=110000,R78&gt;504.6,R78&lt;=672.8,M78&gt;10),('[1]Pricing Schedule'!$F$111+('[1]Pricing Schedule'!$F$113*M78))*4,
IF(AND(I78=110000,R78&gt;672.8,R78&lt;=841,M78&lt;=10),('[1]Pricing Schedule'!$F$103+('[1]Pricing Schedule'!$F$105*M78))*5,
IF(AND(I78=110000,R78&gt;672.8,R78&lt;=841,M78&gt;10),('[1]Pricing Schedule'!$F$111+('[1]Pricing Schedule'!$F$113*M78))*5,
IF(AND(I78=110000,R78&gt;672.8,R78&lt;=841,M78&lt;=10),('[1]Pricing Schedule'!$F$103+('[1]Pricing Schedule'!$F$105*M78))*5,
IF(AND(I78=110000,R78&gt;672.8,R78&lt;=841,M78&gt;10),('[1]Pricing Schedule'!$F$111+('[1]Pricing Schedule'!$F$113*M78))*5,
IF(AND(I78=110000,R78&gt;1345.6,R78&lt;=1513.8,M78&lt;=10),('[1]Pricing Schedule'!$F$103+('[1]Pricing Schedule'!$F$105*M78))*9,
IF(AND(I78=110000,R78&gt;1345.6,R78&lt;=1513.8,M78&gt;10),('[1]Pricing Schedule'!$F$111+('[1]Pricing Schedule'!$F$113*M78))*9,
9999999999)))))))))))))))))))))))))))))))))))))))</f>
        <v>909950</v>
      </c>
      <c r="T78" s="21">
        <f>IF(AND(I78=38000,R78&lt;=4.5,M78&gt;8),'[1]Pricing Schedule'!$J$9,
IF(AND(I78=38000,R78&lt;=4.5,M78&lt;=8),'[1]Pricing Schedule'!$J$36,
IF(AND(I78=38000,R78&gt;4.5,R78&lt;=9,M78&gt;8),'[1]Pricing Schedule'!$J$18,
IF(AND(I78=38000,R78&gt;4.5,R78&lt;=9,M78&lt;=8),'[1]Pricing Schedule'!$J$36,
IF(AND(I78=38000,R78&gt;9,R78&lt;=12.8,M78&gt;8),'[1]Pricing Schedule'!$J$27,
IF(AND(I78=38000,R78&gt;9,R78&lt;=12.8,M78&lt;=8),'[1]Pricing Schedule'!$J$36,
IF(AND(I78=38000,R78&gt;12.8,R78&lt;=22.8),'[1]Pricing Schedule'!$J$36,
IF(AND(I78=38000,R78&gt;22.8,R78&lt;=30.2),'[1]Pricing Schedule'!$J$45,
IF(AND(I78=38000,R78&gt;30.2,R78&lt;=45.9),'[1]Pricing Schedule'!$J$54,
IF(AND(I78=38000,R78&gt;45.9,R78&lt;=123.4),'[1]Pricing Schedule'!$J$97,
IF(AND(I78=38000,R78&gt;123.4,R78&lt;=168.2,M78&lt;=10),'[1]Pricing Schedule'!$J$105,
IF(AND(I78=38000,R78&gt;123.4,R78&lt;=168.2,M78&gt;10),'[1]Pricing Schedule'!$J$113,
IF(AND(I78=38000,R78&gt;168.2,R78&lt;=336.4,M78&lt;=10),('[1]Pricing Schedule'!$J$105),
IF(AND(I78=38000,R78&gt;168.2,R78&lt;=336.4,M78&gt;10),('[1]Pricing Schedule'!$J$113),
IF(AND(I78=38000,R78&gt;336.4,R78&lt;=504.6,M78&lt;=10),('[1]Pricing Schedule'!$J$105),
IF(AND(I78=38000,R78&gt;336.4,R78&lt;=504.6,M78&gt;10),('[1]Pricing Schedule'!$J$113),
IF(AND(I78=38000,R78&gt;504.6,R78&lt;=672.8,M78&lt;=10),('[1]Pricing Schedule'!$J$105),
IF(AND(I78=38000,R78&gt;504.6,R78&lt;=672.8,M78&gt;10),('[1]Pricing Schedule'!$J$113),
IF(AND(I78=110000,R78&lt;=12.8,M78&gt;2),'[1]Pricing Schedule'!$J$63,
IF(AND(I78=110000,R78&lt;=12.8,M78&lt;=2),'[1]Pricing Schedule'!$J$97,
IF(AND(I78=110000,R78&gt;12.8,R78&lt;=22.8,M78&gt;3),'[1]Pricing Schedule'!$J$72,
IF(AND(I78=110000,R78&gt;12.8,R78&lt;=22.8,M78&lt;=3),'[1]Pricing Schedule'!$J$97,
IF(AND(I78=110000,R78&gt;22.8,R78&lt;=30.2),'[1]Pricing Schedule'!$J$81,
IF(AND(I78=110000,R78&gt;30.2,R78&lt;=45.9),'[1]Pricing Schedule'!$J$90,
IF(AND(I78=110000,R78&gt;45.9,R78&lt;=123.4),'[1]Pricing Schedule'!$J$97,
IF(AND(I78=110000,R78&gt;123.4,R78&lt;=168.2,M78&lt;=10),'[1]Pricing Schedule'!$J$105,
IF(AND(I78=110000,R78&gt;123.4,R78&lt;=168.2,M78&gt;10),'[1]Pricing Schedule'!$J$113,
IF(AND(I78=110000,R78&gt;168.2,R78&lt;=336.2,M78&lt;=10),('[1]Pricing Schedule'!$J$105),
IF(AND(I78=110000,R78&gt;168.2,R78&lt;=336.2,M78&gt;10),('[1]Pricing Schedule'!$J$113),
IF(AND(I78=110000,R78&gt;336.4,R78&lt;=504.6,M78&lt;=10),('[1]Pricing Schedule'!$J$105),
IF(AND(I78=110000,R78&gt;336.4,R78&lt;=504.6,M78&gt;10),('[1]Pricing Schedule'!$J$113),
IF(AND(I78=110000,R78&gt;504.6,R78&lt;=672.8,M78&lt;=10),('[1]Pricing Schedule'!$J$105),
IF(AND(I78=110000,R78&gt;504.6,R78&lt;=672.8,M78&gt;10),('[1]Pricing Schedule'!$J$113),
IF(AND(I78=110000,R78&gt;672.8,R78&lt;=841,M78&lt;=10),('[1]Pricing Schedule'!$J$105),
IF(AND(I78=110000,R78&gt;672.8,R78&lt;=841,M78&gt;10),('[1]Pricing Schedule'!$J$113),
IF(AND(I78=110000,R78&gt;1682,R78&lt;=1850.2,M78&lt;=10),('[1]Pricing Schedule'!$J$105),
IF(AND(I78=110000,R78&gt;1682,R78&lt;=1850.2,M78&gt;10),('[1]Pricing Schedule'!$J$113),
IF(AND(I78=110000,R78&gt;2018.4,R78&lt;=2186.6,M78&lt;=10),('[1]Pricing Schedule'!$J$105),
IF(AND(I78=110000,R78&gt;2018.4,R78&lt;=2186.6,M78&gt;10),('[1]Pricing Schedule'!$J$113),999999999)))))))))))))))))))))))))))))))))))))))</f>
        <v>4</v>
      </c>
      <c r="U78" s="40">
        <f t="shared" si="12"/>
        <v>263753.62318840576</v>
      </c>
      <c r="V78" s="41">
        <f t="shared" si="13"/>
        <v>3.7914171108302654</v>
      </c>
      <c r="Y78" s="23">
        <v>59</v>
      </c>
      <c r="Z78" s="23">
        <v>419</v>
      </c>
      <c r="AR78" s="35"/>
    </row>
    <row r="79" spans="1:44">
      <c r="A79" s="23">
        <v>78</v>
      </c>
      <c r="B79" s="23">
        <v>78</v>
      </c>
      <c r="C79" s="23" t="s">
        <v>279</v>
      </c>
      <c r="D79" s="23" t="s">
        <v>280</v>
      </c>
      <c r="E79" s="23" t="s">
        <v>280</v>
      </c>
      <c r="F79" s="23" t="s">
        <v>281</v>
      </c>
      <c r="G79" s="23" t="s">
        <v>282</v>
      </c>
      <c r="H79" s="23" t="s">
        <v>133</v>
      </c>
      <c r="I79" s="13">
        <v>110000</v>
      </c>
      <c r="J79" s="13">
        <v>110000</v>
      </c>
      <c r="K79" s="23" t="s">
        <v>134</v>
      </c>
      <c r="L79" s="24">
        <v>11.375</v>
      </c>
      <c r="M79" s="37">
        <f t="shared" si="8"/>
        <v>12</v>
      </c>
      <c r="N79" s="24">
        <v>0.246</v>
      </c>
      <c r="O79" s="13">
        <v>1</v>
      </c>
      <c r="P79" s="36">
        <f t="shared" si="9"/>
        <v>0.246</v>
      </c>
      <c r="Q79" s="38">
        <f t="shared" si="10"/>
        <v>3.45</v>
      </c>
      <c r="R79" s="37">
        <f t="shared" si="11"/>
        <v>3.45</v>
      </c>
      <c r="S79" s="39">
        <f>IF(AND(I79=38000,R79&lt;=4.5,M79&gt;8),'[1]Pricing Schedule'!$F$8+('[1]Pricing Schedule'!$F$9*M79),
IF(AND(I79=38000,R79&lt;=4.5,M79&lt;=8),'[1]Pricing Schedule'!$F$34+('[1]Pricing Schedule'!$F$36*M79),
IF(AND(I79=38000,R79&gt;4.5,R79&lt;=9,M79&gt;8),'[1]Pricing Schedule'!$F$17+('[1]Pricing Schedule'!$F$18*M79),
IF(AND(I79=38000,R79&gt;4.5,R79&lt;=9,M79&lt;=8),'[1]Pricing Schedule'!$F$34+('[1]Pricing Schedule'!$F$36*M79),
IF(AND(I79=38000,R79&gt;9,R79&lt;=12.8,M79&gt;8),'[1]Pricing Schedule'!$F$26+('[1]Pricing Schedule'!$F$27*M79),
IF(AND(I79=38000,R79&gt;9,R79&lt;=12.8,M79&lt;=8),'[1]Pricing Schedule'!$F$34+('[1]Pricing Schedule'!$F$36*M79),
IF(AND(I79=38000,R79&gt;12.8,R79&lt;=22.8),'[1]Pricing Schedule'!$F$34+('[1]Pricing Schedule'!$F$36*M79),
IF(AND(I79=38000,R79&gt;22.8,R79&lt;=30.2),'[1]Pricing Schedule'!$F$43+('[1]Pricing Schedule'!$F$45*M79),
IF(AND(I79=38000,R79&gt;30.2,R79&lt;=45.9),'[1]Pricing Schedule'!$F$52+('[1]Pricing Schedule'!$F$54*M79),
IF(AND(I79=38000,R79&gt;45.9,R79&lt;=123.4),'[1]Pricing Schedule'!$F$96+('[1]Pricing Schedule'!$F$97*M79),
IF(AND(I79=38000,R79&gt;123.4,R79&lt;=168.2,M79&lt;=10),'[1]Pricing Schedule'!$F$103+('[1]Pricing Schedule'!$F$105*M79),
IF(AND(I79=38000,R79&gt;123.4,R79&lt;=168.2,M79&gt;10),'[1]Pricing Schedule'!$F$111+('[1]Pricing Schedule'!$F$113*M79),
IF(AND(I79=38000,R79&gt;157.4,R79&lt;=336.4,M79&lt;=10),('[1]Pricing Schedule'!$F$103+('[1]Pricing Schedule'!$F$105*M79))*2,
IF(AND(I79=38000,R79&gt;157.4,R79&lt;=336.4,M79&gt;10),('[1]Pricing Schedule'!$F$111+('[1]Pricing Schedule'!$F$113*M79))*2,
IF(AND(I79=38000,R79&gt;314.8,R79&lt;=504.6,M79&lt;=10),('[1]Pricing Schedule'!$F$103+('[1]Pricing Schedule'!$F$105*M79))*3,
IF(AND(I79=38000,R79&gt;314.8,R79&lt;=504.6,M79&gt;10),('[1]Pricing Schedule'!$F$111+('[1]Pricing Schedule'!$F$113*M79))*3,
IF(AND(I79=38000,R79&gt;472.2,R79&lt;=672.8,M79&lt;=10),('[1]Pricing Schedule'!$F$103+('[1]Pricing Schedule'!$F$105*M79))*4,
IF(AND(I79=38000,R79&gt;472.2,R79&lt;=672.8,M79&gt;10),('[1]Pricing Schedule'!$F$111+('[1]Pricing Schedule'!$F$113*M79))*4,
IF(AND(I79=110000,R79&lt;=12.8,M79&gt;2),'[1]Pricing Schedule'!$F$62+('[1]Pricing Schedule'!$F$63*M79),
IF(AND(I79=110000,R79&lt;=12.8,M79&lt;=2),'[1]Pricing Schedule'!$F$96+('[1]Pricing Schedule'!$F$97*M79),
IF(AND(I79=110000,R79&gt;12.8,R79&lt;=22.8,M79&gt;3),'[1]Pricing Schedule'!$F$71+('[1]Pricing Schedule'!$F$72*M79),
IF(AND(I79=110000,R79&gt;12.8,R79&lt;=22.8,M79&lt;=3),'[1]Pricing Schedule'!$F$96+('[1]Pricing Schedule'!$F$97*M79),
IF(AND(I79=110000,R79&gt;22.8,R79&lt;=30.2),'[1]Pricing Schedule'!$F$80+('[1]Pricing Schedule'!$F$81*M79),
IF(AND(I79=110000,R79&gt;30.2,R79&lt;=45.9),'[1]Pricing Schedule'!$F$89+('[1]Pricing Schedule'!$F$90*M79),
IF(AND(I79=110000,R79&gt;45.9,R79&lt;=123.4),'[1]Pricing Schedule'!$F$96+('[1]Pricing Schedule'!$F$97*M79),
IF(AND(I79=110000,R79&gt;123.4,R79&lt;=168.2,M79&lt;=10),'[1]Pricing Schedule'!$F$103+('[1]Pricing Schedule'!$F$105*M79),
IF(AND(I79=110000,R79&gt;123.4,R79&lt;=168.2,M79&gt;10),'[1]Pricing Schedule'!$F$111+('[1]Pricing Schedule'!$F$113*M79),
IF(AND(I79=110000,R79&gt;168.2,R79&lt;=336.4,M79&lt;=10),('[1]Pricing Schedule'!$F$103+('[1]Pricing Schedule'!$F$105*M79))*2,
IF(AND(I79=110000,R79&gt;168.2,R79&lt;=336.4,M79&gt;10),('[1]Pricing Schedule'!$F$111+('[1]Pricing Schedule'!$F$113*M79))*2,
IF(AND(I79=110000,R79&gt;336.4,R79&lt;=504.6,M79&lt;=10),('[1]Pricing Schedule'!$F$103+('[1]Pricing Schedule'!$F$105*M79))*3,
IF(AND(I79=110000,R79&gt;336.4,R79&lt;=504.6,M79&gt;10),('[1]Pricing Schedule'!$F$111+('[1]Pricing Schedule'!$F$113*M79))*3,
IF(AND(I79=110000,R79&gt;504.6,R79&lt;=672.8,M79&lt;=10),('[1]Pricing Schedule'!$F$103+('[1]Pricing Schedule'!$F$105*M79))*4,
IF(AND(I79=110000,R79&gt;504.6,R79&lt;=672.8,M79&gt;10),('[1]Pricing Schedule'!$F$111+('[1]Pricing Schedule'!$F$113*M79))*4,
IF(AND(I79=110000,R79&gt;672.8,R79&lt;=841,M79&lt;=10),('[1]Pricing Schedule'!$F$103+('[1]Pricing Schedule'!$F$105*M79))*5,
IF(AND(I79=110000,R79&gt;672.8,R79&lt;=841,M79&gt;10),('[1]Pricing Schedule'!$F$111+('[1]Pricing Schedule'!$F$113*M79))*5,
IF(AND(I79=110000,R79&gt;672.8,R79&lt;=841,M79&lt;=10),('[1]Pricing Schedule'!$F$103+('[1]Pricing Schedule'!$F$105*M79))*5,
IF(AND(I79=110000,R79&gt;672.8,R79&lt;=841,M79&gt;10),('[1]Pricing Schedule'!$F$111+('[1]Pricing Schedule'!$F$113*M79))*5,
IF(AND(I79=110000,R79&gt;1345.6,R79&lt;=1513.8,M79&lt;=10),('[1]Pricing Schedule'!$F$103+('[1]Pricing Schedule'!$F$105*M79))*9,
IF(AND(I79=110000,R79&gt;1345.6,R79&lt;=1513.8,M79&gt;10),('[1]Pricing Schedule'!$F$111+('[1]Pricing Schedule'!$F$113*M79))*9,
9999999999)))))))))))))))))))))))))))))))))))))))</f>
        <v>2048870</v>
      </c>
      <c r="T79" s="21">
        <f>IF(AND(I79=38000,R79&lt;=4.5,M79&gt;8),'[1]Pricing Schedule'!$J$9,
IF(AND(I79=38000,R79&lt;=4.5,M79&lt;=8),'[1]Pricing Schedule'!$J$36,
IF(AND(I79=38000,R79&gt;4.5,R79&lt;=9,M79&gt;8),'[1]Pricing Schedule'!$J$18,
IF(AND(I79=38000,R79&gt;4.5,R79&lt;=9,M79&lt;=8),'[1]Pricing Schedule'!$J$36,
IF(AND(I79=38000,R79&gt;9,R79&lt;=12.8,M79&gt;8),'[1]Pricing Schedule'!$J$27,
IF(AND(I79=38000,R79&gt;9,R79&lt;=12.8,M79&lt;=8),'[1]Pricing Schedule'!$J$36,
IF(AND(I79=38000,R79&gt;12.8,R79&lt;=22.8),'[1]Pricing Schedule'!$J$36,
IF(AND(I79=38000,R79&gt;22.8,R79&lt;=30.2),'[1]Pricing Schedule'!$J$45,
IF(AND(I79=38000,R79&gt;30.2,R79&lt;=45.9),'[1]Pricing Schedule'!$J$54,
IF(AND(I79=38000,R79&gt;45.9,R79&lt;=123.4),'[1]Pricing Schedule'!$J$97,
IF(AND(I79=38000,R79&gt;123.4,R79&lt;=168.2,M79&lt;=10),'[1]Pricing Schedule'!$J$105,
IF(AND(I79=38000,R79&gt;123.4,R79&lt;=168.2,M79&gt;10),'[1]Pricing Schedule'!$J$113,
IF(AND(I79=38000,R79&gt;168.2,R79&lt;=336.4,M79&lt;=10),('[1]Pricing Schedule'!$J$105),
IF(AND(I79=38000,R79&gt;168.2,R79&lt;=336.4,M79&gt;10),('[1]Pricing Schedule'!$J$113),
IF(AND(I79=38000,R79&gt;336.4,R79&lt;=504.6,M79&lt;=10),('[1]Pricing Schedule'!$J$105),
IF(AND(I79=38000,R79&gt;336.4,R79&lt;=504.6,M79&gt;10),('[1]Pricing Schedule'!$J$113),
IF(AND(I79=38000,R79&gt;504.6,R79&lt;=672.8,M79&lt;=10),('[1]Pricing Schedule'!$J$105),
IF(AND(I79=38000,R79&gt;504.6,R79&lt;=672.8,M79&gt;10),('[1]Pricing Schedule'!$J$113),
IF(AND(I79=110000,R79&lt;=12.8,M79&gt;2),'[1]Pricing Schedule'!$J$63,
IF(AND(I79=110000,R79&lt;=12.8,M79&lt;=2),'[1]Pricing Schedule'!$J$97,
IF(AND(I79=110000,R79&gt;12.8,R79&lt;=22.8,M79&gt;3),'[1]Pricing Schedule'!$J$72,
IF(AND(I79=110000,R79&gt;12.8,R79&lt;=22.8,M79&lt;=3),'[1]Pricing Schedule'!$J$97,
IF(AND(I79=110000,R79&gt;22.8,R79&lt;=30.2),'[1]Pricing Schedule'!$J$81,
IF(AND(I79=110000,R79&gt;30.2,R79&lt;=45.9),'[1]Pricing Schedule'!$J$90,
IF(AND(I79=110000,R79&gt;45.9,R79&lt;=123.4),'[1]Pricing Schedule'!$J$97,
IF(AND(I79=110000,R79&gt;123.4,R79&lt;=168.2,M79&lt;=10),'[1]Pricing Schedule'!$J$105,
IF(AND(I79=110000,R79&gt;123.4,R79&lt;=168.2,M79&gt;10),'[1]Pricing Schedule'!$J$113,
IF(AND(I79=110000,R79&gt;168.2,R79&lt;=336.2,M79&lt;=10),('[1]Pricing Schedule'!$J$105),
IF(AND(I79=110000,R79&gt;168.2,R79&lt;=336.2,M79&gt;10),('[1]Pricing Schedule'!$J$113),
IF(AND(I79=110000,R79&gt;336.4,R79&lt;=504.6,M79&lt;=10),('[1]Pricing Schedule'!$J$105),
IF(AND(I79=110000,R79&gt;336.4,R79&lt;=504.6,M79&gt;10),('[1]Pricing Schedule'!$J$113),
IF(AND(I79=110000,R79&gt;504.6,R79&lt;=672.8,M79&lt;=10),('[1]Pricing Schedule'!$J$105),
IF(AND(I79=110000,R79&gt;504.6,R79&lt;=672.8,M79&gt;10),('[1]Pricing Schedule'!$J$113),
IF(AND(I79=110000,R79&gt;672.8,R79&lt;=841,M79&lt;=10),('[1]Pricing Schedule'!$J$105),
IF(AND(I79=110000,R79&gt;672.8,R79&lt;=841,M79&gt;10),('[1]Pricing Schedule'!$J$113),
IF(AND(I79=110000,R79&gt;1682,R79&lt;=1850.2,M79&lt;=10),('[1]Pricing Schedule'!$J$105),
IF(AND(I79=110000,R79&gt;1682,R79&lt;=1850.2,M79&gt;10),('[1]Pricing Schedule'!$J$113),
IF(AND(I79=110000,R79&gt;2018.4,R79&lt;=2186.6,M79&lt;=10),('[1]Pricing Schedule'!$J$105),
IF(AND(I79=110000,R79&gt;2018.4,R79&lt;=2186.6,M79&gt;10),('[1]Pricing Schedule'!$J$113),999999999)))))))))))))))))))))))))))))))))))))))</f>
        <v>7</v>
      </c>
      <c r="U79" s="40">
        <f t="shared" si="12"/>
        <v>593875.36231884058</v>
      </c>
      <c r="V79" s="41">
        <f t="shared" si="13"/>
        <v>1.6838550030016546</v>
      </c>
      <c r="Y79" s="23">
        <v>105</v>
      </c>
      <c r="Z79" s="23">
        <v>75</v>
      </c>
      <c r="AR79" s="35"/>
    </row>
    <row r="80" spans="1:44">
      <c r="A80" s="23">
        <v>79</v>
      </c>
      <c r="B80" s="23">
        <v>79</v>
      </c>
      <c r="C80" s="23" t="s">
        <v>283</v>
      </c>
      <c r="D80" s="23" t="s">
        <v>280</v>
      </c>
      <c r="E80" s="23" t="s">
        <v>280</v>
      </c>
      <c r="F80" s="23" t="s">
        <v>281</v>
      </c>
      <c r="G80" s="23" t="s">
        <v>282</v>
      </c>
      <c r="H80" s="23" t="s">
        <v>133</v>
      </c>
      <c r="I80" s="13">
        <v>110000</v>
      </c>
      <c r="J80" s="13">
        <v>110000</v>
      </c>
      <c r="K80" s="23" t="s">
        <v>134</v>
      </c>
      <c r="L80" s="24">
        <v>11.206</v>
      </c>
      <c r="M80" s="37">
        <f t="shared" si="8"/>
        <v>12</v>
      </c>
      <c r="N80" s="24">
        <v>0.24199999999999999</v>
      </c>
      <c r="O80" s="13">
        <v>1</v>
      </c>
      <c r="P80" s="36">
        <f t="shared" si="9"/>
        <v>0.24199999999999999</v>
      </c>
      <c r="Q80" s="38">
        <f t="shared" si="10"/>
        <v>3.45</v>
      </c>
      <c r="R80" s="37">
        <f t="shared" si="11"/>
        <v>3.45</v>
      </c>
      <c r="S80" s="39">
        <f>IF(AND(I80=38000,R80&lt;=4.5,M80&gt;8),'[1]Pricing Schedule'!$F$8+('[1]Pricing Schedule'!$F$9*M80),
IF(AND(I80=38000,R80&lt;=4.5,M80&lt;=8),'[1]Pricing Schedule'!$F$34+('[1]Pricing Schedule'!$F$36*M80),
IF(AND(I80=38000,R80&gt;4.5,R80&lt;=9,M80&gt;8),'[1]Pricing Schedule'!$F$17+('[1]Pricing Schedule'!$F$18*M80),
IF(AND(I80=38000,R80&gt;4.5,R80&lt;=9,M80&lt;=8),'[1]Pricing Schedule'!$F$34+('[1]Pricing Schedule'!$F$36*M80),
IF(AND(I80=38000,R80&gt;9,R80&lt;=12.8,M80&gt;8),'[1]Pricing Schedule'!$F$26+('[1]Pricing Schedule'!$F$27*M80),
IF(AND(I80=38000,R80&gt;9,R80&lt;=12.8,M80&lt;=8),'[1]Pricing Schedule'!$F$34+('[1]Pricing Schedule'!$F$36*M80),
IF(AND(I80=38000,R80&gt;12.8,R80&lt;=22.8),'[1]Pricing Schedule'!$F$34+('[1]Pricing Schedule'!$F$36*M80),
IF(AND(I80=38000,R80&gt;22.8,R80&lt;=30.2),'[1]Pricing Schedule'!$F$43+('[1]Pricing Schedule'!$F$45*M80),
IF(AND(I80=38000,R80&gt;30.2,R80&lt;=45.9),'[1]Pricing Schedule'!$F$52+('[1]Pricing Schedule'!$F$54*M80),
IF(AND(I80=38000,R80&gt;45.9,R80&lt;=123.4),'[1]Pricing Schedule'!$F$96+('[1]Pricing Schedule'!$F$97*M80),
IF(AND(I80=38000,R80&gt;123.4,R80&lt;=168.2,M80&lt;=10),'[1]Pricing Schedule'!$F$103+('[1]Pricing Schedule'!$F$105*M80),
IF(AND(I80=38000,R80&gt;123.4,R80&lt;=168.2,M80&gt;10),'[1]Pricing Schedule'!$F$111+('[1]Pricing Schedule'!$F$113*M80),
IF(AND(I80=38000,R80&gt;157.4,R80&lt;=336.4,M80&lt;=10),('[1]Pricing Schedule'!$F$103+('[1]Pricing Schedule'!$F$105*M80))*2,
IF(AND(I80=38000,R80&gt;157.4,R80&lt;=336.4,M80&gt;10),('[1]Pricing Schedule'!$F$111+('[1]Pricing Schedule'!$F$113*M80))*2,
IF(AND(I80=38000,R80&gt;314.8,R80&lt;=504.6,M80&lt;=10),('[1]Pricing Schedule'!$F$103+('[1]Pricing Schedule'!$F$105*M80))*3,
IF(AND(I80=38000,R80&gt;314.8,R80&lt;=504.6,M80&gt;10),('[1]Pricing Schedule'!$F$111+('[1]Pricing Schedule'!$F$113*M80))*3,
IF(AND(I80=38000,R80&gt;472.2,R80&lt;=672.8,M80&lt;=10),('[1]Pricing Schedule'!$F$103+('[1]Pricing Schedule'!$F$105*M80))*4,
IF(AND(I80=38000,R80&gt;472.2,R80&lt;=672.8,M80&gt;10),('[1]Pricing Schedule'!$F$111+('[1]Pricing Schedule'!$F$113*M80))*4,
IF(AND(I80=110000,R80&lt;=12.8,M80&gt;2),'[1]Pricing Schedule'!$F$62+('[1]Pricing Schedule'!$F$63*M80),
IF(AND(I80=110000,R80&lt;=12.8,M80&lt;=2),'[1]Pricing Schedule'!$F$96+('[1]Pricing Schedule'!$F$97*M80),
IF(AND(I80=110000,R80&gt;12.8,R80&lt;=22.8,M80&gt;3),'[1]Pricing Schedule'!$F$71+('[1]Pricing Schedule'!$F$72*M80),
IF(AND(I80=110000,R80&gt;12.8,R80&lt;=22.8,M80&lt;=3),'[1]Pricing Schedule'!$F$96+('[1]Pricing Schedule'!$F$97*M80),
IF(AND(I80=110000,R80&gt;22.8,R80&lt;=30.2),'[1]Pricing Schedule'!$F$80+('[1]Pricing Schedule'!$F$81*M80),
IF(AND(I80=110000,R80&gt;30.2,R80&lt;=45.9),'[1]Pricing Schedule'!$F$89+('[1]Pricing Schedule'!$F$90*M80),
IF(AND(I80=110000,R80&gt;45.9,R80&lt;=123.4),'[1]Pricing Schedule'!$F$96+('[1]Pricing Schedule'!$F$97*M80),
IF(AND(I80=110000,R80&gt;123.4,R80&lt;=168.2,M80&lt;=10),'[1]Pricing Schedule'!$F$103+('[1]Pricing Schedule'!$F$105*M80),
IF(AND(I80=110000,R80&gt;123.4,R80&lt;=168.2,M80&gt;10),'[1]Pricing Schedule'!$F$111+('[1]Pricing Schedule'!$F$113*M80),
IF(AND(I80=110000,R80&gt;168.2,R80&lt;=336.4,M80&lt;=10),('[1]Pricing Schedule'!$F$103+('[1]Pricing Schedule'!$F$105*M80))*2,
IF(AND(I80=110000,R80&gt;168.2,R80&lt;=336.4,M80&gt;10),('[1]Pricing Schedule'!$F$111+('[1]Pricing Schedule'!$F$113*M80))*2,
IF(AND(I80=110000,R80&gt;336.4,R80&lt;=504.6,M80&lt;=10),('[1]Pricing Schedule'!$F$103+('[1]Pricing Schedule'!$F$105*M80))*3,
IF(AND(I80=110000,R80&gt;336.4,R80&lt;=504.6,M80&gt;10),('[1]Pricing Schedule'!$F$111+('[1]Pricing Schedule'!$F$113*M80))*3,
IF(AND(I80=110000,R80&gt;504.6,R80&lt;=672.8,M80&lt;=10),('[1]Pricing Schedule'!$F$103+('[1]Pricing Schedule'!$F$105*M80))*4,
IF(AND(I80=110000,R80&gt;504.6,R80&lt;=672.8,M80&gt;10),('[1]Pricing Schedule'!$F$111+('[1]Pricing Schedule'!$F$113*M80))*4,
IF(AND(I80=110000,R80&gt;672.8,R80&lt;=841,M80&lt;=10),('[1]Pricing Schedule'!$F$103+('[1]Pricing Schedule'!$F$105*M80))*5,
IF(AND(I80=110000,R80&gt;672.8,R80&lt;=841,M80&gt;10),('[1]Pricing Schedule'!$F$111+('[1]Pricing Schedule'!$F$113*M80))*5,
IF(AND(I80=110000,R80&gt;672.8,R80&lt;=841,M80&lt;=10),('[1]Pricing Schedule'!$F$103+('[1]Pricing Schedule'!$F$105*M80))*5,
IF(AND(I80=110000,R80&gt;672.8,R80&lt;=841,M80&gt;10),('[1]Pricing Schedule'!$F$111+('[1]Pricing Schedule'!$F$113*M80))*5,
IF(AND(I80=110000,R80&gt;1345.6,R80&lt;=1513.8,M80&lt;=10),('[1]Pricing Schedule'!$F$103+('[1]Pricing Schedule'!$F$105*M80))*9,
IF(AND(I80=110000,R80&gt;1345.6,R80&lt;=1513.8,M80&gt;10),('[1]Pricing Schedule'!$F$111+('[1]Pricing Schedule'!$F$113*M80))*9,
9999999999)))))))))))))))))))))))))))))))))))))))</f>
        <v>2048870</v>
      </c>
      <c r="T80" s="21">
        <f>IF(AND(I80=38000,R80&lt;=4.5,M80&gt;8),'[1]Pricing Schedule'!$J$9,
IF(AND(I80=38000,R80&lt;=4.5,M80&lt;=8),'[1]Pricing Schedule'!$J$36,
IF(AND(I80=38000,R80&gt;4.5,R80&lt;=9,M80&gt;8),'[1]Pricing Schedule'!$J$18,
IF(AND(I80=38000,R80&gt;4.5,R80&lt;=9,M80&lt;=8),'[1]Pricing Schedule'!$J$36,
IF(AND(I80=38000,R80&gt;9,R80&lt;=12.8,M80&gt;8),'[1]Pricing Schedule'!$J$27,
IF(AND(I80=38000,R80&gt;9,R80&lt;=12.8,M80&lt;=8),'[1]Pricing Schedule'!$J$36,
IF(AND(I80=38000,R80&gt;12.8,R80&lt;=22.8),'[1]Pricing Schedule'!$J$36,
IF(AND(I80=38000,R80&gt;22.8,R80&lt;=30.2),'[1]Pricing Schedule'!$J$45,
IF(AND(I80=38000,R80&gt;30.2,R80&lt;=45.9),'[1]Pricing Schedule'!$J$54,
IF(AND(I80=38000,R80&gt;45.9,R80&lt;=123.4),'[1]Pricing Schedule'!$J$97,
IF(AND(I80=38000,R80&gt;123.4,R80&lt;=168.2,M80&lt;=10),'[1]Pricing Schedule'!$J$105,
IF(AND(I80=38000,R80&gt;123.4,R80&lt;=168.2,M80&gt;10),'[1]Pricing Schedule'!$J$113,
IF(AND(I80=38000,R80&gt;168.2,R80&lt;=336.4,M80&lt;=10),('[1]Pricing Schedule'!$J$105),
IF(AND(I80=38000,R80&gt;168.2,R80&lt;=336.4,M80&gt;10),('[1]Pricing Schedule'!$J$113),
IF(AND(I80=38000,R80&gt;336.4,R80&lt;=504.6,M80&lt;=10),('[1]Pricing Schedule'!$J$105),
IF(AND(I80=38000,R80&gt;336.4,R80&lt;=504.6,M80&gt;10),('[1]Pricing Schedule'!$J$113),
IF(AND(I80=38000,R80&gt;504.6,R80&lt;=672.8,M80&lt;=10),('[1]Pricing Schedule'!$J$105),
IF(AND(I80=38000,R80&gt;504.6,R80&lt;=672.8,M80&gt;10),('[1]Pricing Schedule'!$J$113),
IF(AND(I80=110000,R80&lt;=12.8,M80&gt;2),'[1]Pricing Schedule'!$J$63,
IF(AND(I80=110000,R80&lt;=12.8,M80&lt;=2),'[1]Pricing Schedule'!$J$97,
IF(AND(I80=110000,R80&gt;12.8,R80&lt;=22.8,M80&gt;3),'[1]Pricing Schedule'!$J$72,
IF(AND(I80=110000,R80&gt;12.8,R80&lt;=22.8,M80&lt;=3),'[1]Pricing Schedule'!$J$97,
IF(AND(I80=110000,R80&gt;22.8,R80&lt;=30.2),'[1]Pricing Schedule'!$J$81,
IF(AND(I80=110000,R80&gt;30.2,R80&lt;=45.9),'[1]Pricing Schedule'!$J$90,
IF(AND(I80=110000,R80&gt;45.9,R80&lt;=123.4),'[1]Pricing Schedule'!$J$97,
IF(AND(I80=110000,R80&gt;123.4,R80&lt;=168.2,M80&lt;=10),'[1]Pricing Schedule'!$J$105,
IF(AND(I80=110000,R80&gt;123.4,R80&lt;=168.2,M80&gt;10),'[1]Pricing Schedule'!$J$113,
IF(AND(I80=110000,R80&gt;168.2,R80&lt;=336.2,M80&lt;=10),('[1]Pricing Schedule'!$J$105),
IF(AND(I80=110000,R80&gt;168.2,R80&lt;=336.2,M80&gt;10),('[1]Pricing Schedule'!$J$113),
IF(AND(I80=110000,R80&gt;336.4,R80&lt;=504.6,M80&lt;=10),('[1]Pricing Schedule'!$J$105),
IF(AND(I80=110000,R80&gt;336.4,R80&lt;=504.6,M80&gt;10),('[1]Pricing Schedule'!$J$113),
IF(AND(I80=110000,R80&gt;504.6,R80&lt;=672.8,M80&lt;=10),('[1]Pricing Schedule'!$J$105),
IF(AND(I80=110000,R80&gt;504.6,R80&lt;=672.8,M80&gt;10),('[1]Pricing Schedule'!$J$113),
IF(AND(I80=110000,R80&gt;672.8,R80&lt;=841,M80&lt;=10),('[1]Pricing Schedule'!$J$105),
IF(AND(I80=110000,R80&gt;672.8,R80&lt;=841,M80&gt;10),('[1]Pricing Schedule'!$J$113),
IF(AND(I80=110000,R80&gt;1682,R80&lt;=1850.2,M80&lt;=10),('[1]Pricing Schedule'!$J$105),
IF(AND(I80=110000,R80&gt;1682,R80&lt;=1850.2,M80&gt;10),('[1]Pricing Schedule'!$J$113),
IF(AND(I80=110000,R80&gt;2018.4,R80&lt;=2186.6,M80&lt;=10),('[1]Pricing Schedule'!$J$105),
IF(AND(I80=110000,R80&gt;2018.4,R80&lt;=2186.6,M80&gt;10),('[1]Pricing Schedule'!$J$113),999999999)))))))))))))))))))))))))))))))))))))))</f>
        <v>7</v>
      </c>
      <c r="U80" s="40">
        <f t="shared" si="12"/>
        <v>593875.36231884058</v>
      </c>
      <c r="V80" s="41">
        <f t="shared" si="13"/>
        <v>1.6838550030016546</v>
      </c>
      <c r="Y80" s="23">
        <v>107</v>
      </c>
      <c r="Z80" s="23">
        <v>75</v>
      </c>
      <c r="AR80" s="35"/>
    </row>
    <row r="81" spans="1:44">
      <c r="A81" s="23">
        <v>80</v>
      </c>
      <c r="B81" s="23">
        <v>80</v>
      </c>
      <c r="C81" s="23" t="s">
        <v>284</v>
      </c>
      <c r="D81" s="23" t="s">
        <v>280</v>
      </c>
      <c r="E81" s="23" t="s">
        <v>285</v>
      </c>
      <c r="F81" s="23" t="s">
        <v>286</v>
      </c>
      <c r="G81" s="23" t="s">
        <v>287</v>
      </c>
      <c r="H81" s="23" t="s">
        <v>113</v>
      </c>
      <c r="I81" s="13">
        <v>38000</v>
      </c>
      <c r="J81" s="13">
        <v>38000</v>
      </c>
      <c r="K81" s="13">
        <v>10000</v>
      </c>
      <c r="L81" s="24">
        <v>10.220000000000001</v>
      </c>
      <c r="M81" s="37">
        <f t="shared" si="8"/>
        <v>11</v>
      </c>
      <c r="N81" s="24">
        <v>0.20599999999999999</v>
      </c>
      <c r="O81" s="13">
        <v>1</v>
      </c>
      <c r="P81" s="36">
        <f t="shared" si="9"/>
        <v>0.20599999999999999</v>
      </c>
      <c r="Q81" s="38">
        <f t="shared" si="10"/>
        <v>3.45</v>
      </c>
      <c r="R81" s="37">
        <f t="shared" si="11"/>
        <v>3.45</v>
      </c>
      <c r="S81" s="39">
        <f>IF(AND(I81=38000,R81&lt;=4.5,M81&gt;8),'[1]Pricing Schedule'!$F$8+('[1]Pricing Schedule'!$F$9*M81),
IF(AND(I81=38000,R81&lt;=4.5,M81&lt;=8),'[1]Pricing Schedule'!$F$34+('[1]Pricing Schedule'!$F$36*M81),
IF(AND(I81=38000,R81&gt;4.5,R81&lt;=9,M81&gt;8),'[1]Pricing Schedule'!$F$17+('[1]Pricing Schedule'!$F$18*M81),
IF(AND(I81=38000,R81&gt;4.5,R81&lt;=9,M81&lt;=8),'[1]Pricing Schedule'!$F$34+('[1]Pricing Schedule'!$F$36*M81),
IF(AND(I81=38000,R81&gt;9,R81&lt;=12.8,M81&gt;8),'[1]Pricing Schedule'!$F$26+('[1]Pricing Schedule'!$F$27*M81),
IF(AND(I81=38000,R81&gt;9,R81&lt;=12.8,M81&lt;=8),'[1]Pricing Schedule'!$F$34+('[1]Pricing Schedule'!$F$36*M81),
IF(AND(I81=38000,R81&gt;12.8,R81&lt;=22.8),'[1]Pricing Schedule'!$F$34+('[1]Pricing Schedule'!$F$36*M81),
IF(AND(I81=38000,R81&gt;22.8,R81&lt;=30.2),'[1]Pricing Schedule'!$F$43+('[1]Pricing Schedule'!$F$45*M81),
IF(AND(I81=38000,R81&gt;30.2,R81&lt;=45.9),'[1]Pricing Schedule'!$F$52+('[1]Pricing Schedule'!$F$54*M81),
IF(AND(I81=38000,R81&gt;45.9,R81&lt;=123.4),'[1]Pricing Schedule'!$F$96+('[1]Pricing Schedule'!$F$97*M81),
IF(AND(I81=38000,R81&gt;123.4,R81&lt;=168.2,M81&lt;=10),'[1]Pricing Schedule'!$F$103+('[1]Pricing Schedule'!$F$105*M81),
IF(AND(I81=38000,R81&gt;123.4,R81&lt;=168.2,M81&gt;10),'[1]Pricing Schedule'!$F$111+('[1]Pricing Schedule'!$F$113*M81),
IF(AND(I81=38000,R81&gt;157.4,R81&lt;=336.4,M81&lt;=10),('[1]Pricing Schedule'!$F$103+('[1]Pricing Schedule'!$F$105*M81))*2,
IF(AND(I81=38000,R81&gt;157.4,R81&lt;=336.4,M81&gt;10),('[1]Pricing Schedule'!$F$111+('[1]Pricing Schedule'!$F$113*M81))*2,
IF(AND(I81=38000,R81&gt;314.8,R81&lt;=504.6,M81&lt;=10),('[1]Pricing Schedule'!$F$103+('[1]Pricing Schedule'!$F$105*M81))*3,
IF(AND(I81=38000,R81&gt;314.8,R81&lt;=504.6,M81&gt;10),('[1]Pricing Schedule'!$F$111+('[1]Pricing Schedule'!$F$113*M81))*3,
IF(AND(I81=38000,R81&gt;472.2,R81&lt;=672.8,M81&lt;=10),('[1]Pricing Schedule'!$F$103+('[1]Pricing Schedule'!$F$105*M81))*4,
IF(AND(I81=38000,R81&gt;472.2,R81&lt;=672.8,M81&gt;10),('[1]Pricing Schedule'!$F$111+('[1]Pricing Schedule'!$F$113*M81))*4,
IF(AND(I81=110000,R81&lt;=12.8,M81&gt;2),'[1]Pricing Schedule'!$F$62+('[1]Pricing Schedule'!$F$63*M81),
IF(AND(I81=110000,R81&lt;=12.8,M81&lt;=2),'[1]Pricing Schedule'!$F$96+('[1]Pricing Schedule'!$F$97*M81),
IF(AND(I81=110000,R81&gt;12.8,R81&lt;=22.8,M81&gt;3),'[1]Pricing Schedule'!$F$71+('[1]Pricing Schedule'!$F$72*M81),
IF(AND(I81=110000,R81&gt;12.8,R81&lt;=22.8,M81&lt;=3),'[1]Pricing Schedule'!$F$96+('[1]Pricing Schedule'!$F$97*M81),
IF(AND(I81=110000,R81&gt;22.8,R81&lt;=30.2),'[1]Pricing Schedule'!$F$80+('[1]Pricing Schedule'!$F$81*M81),
IF(AND(I81=110000,R81&gt;30.2,R81&lt;=45.9),'[1]Pricing Schedule'!$F$89+('[1]Pricing Schedule'!$F$90*M81),
IF(AND(I81=110000,R81&gt;45.9,R81&lt;=123.4),'[1]Pricing Schedule'!$F$96+('[1]Pricing Schedule'!$F$97*M81),
IF(AND(I81=110000,R81&gt;123.4,R81&lt;=168.2,M81&lt;=10),'[1]Pricing Schedule'!$F$103+('[1]Pricing Schedule'!$F$105*M81),
IF(AND(I81=110000,R81&gt;123.4,R81&lt;=168.2,M81&gt;10),'[1]Pricing Schedule'!$F$111+('[1]Pricing Schedule'!$F$113*M81),
IF(AND(I81=110000,R81&gt;168.2,R81&lt;=336.4,M81&lt;=10),('[1]Pricing Schedule'!$F$103+('[1]Pricing Schedule'!$F$105*M81))*2,
IF(AND(I81=110000,R81&gt;168.2,R81&lt;=336.4,M81&gt;10),('[1]Pricing Schedule'!$F$111+('[1]Pricing Schedule'!$F$113*M81))*2,
IF(AND(I81=110000,R81&gt;336.4,R81&lt;=504.6,M81&lt;=10),('[1]Pricing Schedule'!$F$103+('[1]Pricing Schedule'!$F$105*M81))*3,
IF(AND(I81=110000,R81&gt;336.4,R81&lt;=504.6,M81&gt;10),('[1]Pricing Schedule'!$F$111+('[1]Pricing Schedule'!$F$113*M81))*3,
IF(AND(I81=110000,R81&gt;504.6,R81&lt;=672.8,M81&lt;=10),('[1]Pricing Schedule'!$F$103+('[1]Pricing Schedule'!$F$105*M81))*4,
IF(AND(I81=110000,R81&gt;504.6,R81&lt;=672.8,M81&gt;10),('[1]Pricing Schedule'!$F$111+('[1]Pricing Schedule'!$F$113*M81))*4,
IF(AND(I81=110000,R81&gt;672.8,R81&lt;=841,M81&lt;=10),('[1]Pricing Schedule'!$F$103+('[1]Pricing Schedule'!$F$105*M81))*5,
IF(AND(I81=110000,R81&gt;672.8,R81&lt;=841,M81&gt;10),('[1]Pricing Schedule'!$F$111+('[1]Pricing Schedule'!$F$113*M81))*5,
IF(AND(I81=110000,R81&gt;672.8,R81&lt;=841,M81&lt;=10),('[1]Pricing Schedule'!$F$103+('[1]Pricing Schedule'!$F$105*M81))*5,
IF(AND(I81=110000,R81&gt;672.8,R81&lt;=841,M81&gt;10),('[1]Pricing Schedule'!$F$111+('[1]Pricing Schedule'!$F$113*M81))*5,
IF(AND(I81=110000,R81&gt;1345.6,R81&lt;=1513.8,M81&lt;=10),('[1]Pricing Schedule'!$F$103+('[1]Pricing Schedule'!$F$105*M81))*9,
IF(AND(I81=110000,R81&gt;1345.6,R81&lt;=1513.8,M81&gt;10),('[1]Pricing Schedule'!$F$111+('[1]Pricing Schedule'!$F$113*M81))*9,
9999999999)))))))))))))))))))))))))))))))))))))))</f>
        <v>1439840</v>
      </c>
      <c r="T81" s="21">
        <f>IF(AND(I81=38000,R81&lt;=4.5,M81&gt;8),'[1]Pricing Schedule'!$J$9,
IF(AND(I81=38000,R81&lt;=4.5,M81&lt;=8),'[1]Pricing Schedule'!$J$36,
IF(AND(I81=38000,R81&gt;4.5,R81&lt;=9,M81&gt;8),'[1]Pricing Schedule'!$J$18,
IF(AND(I81=38000,R81&gt;4.5,R81&lt;=9,M81&lt;=8),'[1]Pricing Schedule'!$J$36,
IF(AND(I81=38000,R81&gt;9,R81&lt;=12.8,M81&gt;8),'[1]Pricing Schedule'!$J$27,
IF(AND(I81=38000,R81&gt;9,R81&lt;=12.8,M81&lt;=8),'[1]Pricing Schedule'!$J$36,
IF(AND(I81=38000,R81&gt;12.8,R81&lt;=22.8),'[1]Pricing Schedule'!$J$36,
IF(AND(I81=38000,R81&gt;22.8,R81&lt;=30.2),'[1]Pricing Schedule'!$J$45,
IF(AND(I81=38000,R81&gt;30.2,R81&lt;=45.9),'[1]Pricing Schedule'!$J$54,
IF(AND(I81=38000,R81&gt;45.9,R81&lt;=123.4),'[1]Pricing Schedule'!$J$97,
IF(AND(I81=38000,R81&gt;123.4,R81&lt;=168.2,M81&lt;=10),'[1]Pricing Schedule'!$J$105,
IF(AND(I81=38000,R81&gt;123.4,R81&lt;=168.2,M81&gt;10),'[1]Pricing Schedule'!$J$113,
IF(AND(I81=38000,R81&gt;168.2,R81&lt;=336.4,M81&lt;=10),('[1]Pricing Schedule'!$J$105),
IF(AND(I81=38000,R81&gt;168.2,R81&lt;=336.4,M81&gt;10),('[1]Pricing Schedule'!$J$113),
IF(AND(I81=38000,R81&gt;336.4,R81&lt;=504.6,M81&lt;=10),('[1]Pricing Schedule'!$J$105),
IF(AND(I81=38000,R81&gt;336.4,R81&lt;=504.6,M81&gt;10),('[1]Pricing Schedule'!$J$113),
IF(AND(I81=38000,R81&gt;504.6,R81&lt;=672.8,M81&lt;=10),('[1]Pricing Schedule'!$J$105),
IF(AND(I81=38000,R81&gt;504.6,R81&lt;=672.8,M81&gt;10),('[1]Pricing Schedule'!$J$113),
IF(AND(I81=110000,R81&lt;=12.8,M81&gt;2),'[1]Pricing Schedule'!$J$63,
IF(AND(I81=110000,R81&lt;=12.8,M81&lt;=2),'[1]Pricing Schedule'!$J$97,
IF(AND(I81=110000,R81&gt;12.8,R81&lt;=22.8,M81&gt;3),'[1]Pricing Schedule'!$J$72,
IF(AND(I81=110000,R81&gt;12.8,R81&lt;=22.8,M81&lt;=3),'[1]Pricing Schedule'!$J$97,
IF(AND(I81=110000,R81&gt;22.8,R81&lt;=30.2),'[1]Pricing Schedule'!$J$81,
IF(AND(I81=110000,R81&gt;30.2,R81&lt;=45.9),'[1]Pricing Schedule'!$J$90,
IF(AND(I81=110000,R81&gt;45.9,R81&lt;=123.4),'[1]Pricing Schedule'!$J$97,
IF(AND(I81=110000,R81&gt;123.4,R81&lt;=168.2,M81&lt;=10),'[1]Pricing Schedule'!$J$105,
IF(AND(I81=110000,R81&gt;123.4,R81&lt;=168.2,M81&gt;10),'[1]Pricing Schedule'!$J$113,
IF(AND(I81=110000,R81&gt;168.2,R81&lt;=336.2,M81&lt;=10),('[1]Pricing Schedule'!$J$105),
IF(AND(I81=110000,R81&gt;168.2,R81&lt;=336.2,M81&gt;10),('[1]Pricing Schedule'!$J$113),
IF(AND(I81=110000,R81&gt;336.4,R81&lt;=504.6,M81&lt;=10),('[1]Pricing Schedule'!$J$105),
IF(AND(I81=110000,R81&gt;336.4,R81&lt;=504.6,M81&gt;10),('[1]Pricing Schedule'!$J$113),
IF(AND(I81=110000,R81&gt;504.6,R81&lt;=672.8,M81&lt;=10),('[1]Pricing Schedule'!$J$105),
IF(AND(I81=110000,R81&gt;504.6,R81&lt;=672.8,M81&gt;10),('[1]Pricing Schedule'!$J$113),
IF(AND(I81=110000,R81&gt;672.8,R81&lt;=841,M81&lt;=10),('[1]Pricing Schedule'!$J$105),
IF(AND(I81=110000,R81&gt;672.8,R81&lt;=841,M81&gt;10),('[1]Pricing Schedule'!$J$113),
IF(AND(I81=110000,R81&gt;1682,R81&lt;=1850.2,M81&lt;=10),('[1]Pricing Schedule'!$J$105),
IF(AND(I81=110000,R81&gt;1682,R81&lt;=1850.2,M81&gt;10),('[1]Pricing Schedule'!$J$113),
IF(AND(I81=110000,R81&gt;2018.4,R81&lt;=2186.6,M81&lt;=10),('[1]Pricing Schedule'!$J$105),
IF(AND(I81=110000,R81&gt;2018.4,R81&lt;=2186.6,M81&gt;10),('[1]Pricing Schedule'!$J$113),999999999)))))))))))))))))))))))))))))))))))))))</f>
        <v>1</v>
      </c>
      <c r="U81" s="40">
        <f t="shared" si="12"/>
        <v>417344.92753623187</v>
      </c>
      <c r="V81" s="41">
        <f t="shared" si="13"/>
        <v>2.396099566618513</v>
      </c>
      <c r="Y81" s="23">
        <v>635</v>
      </c>
      <c r="Z81" s="23">
        <v>42</v>
      </c>
      <c r="AR81" s="35"/>
    </row>
    <row r="82" spans="1:44">
      <c r="A82" s="23">
        <v>81</v>
      </c>
      <c r="B82" s="23">
        <v>81</v>
      </c>
      <c r="C82" s="23" t="s">
        <v>288</v>
      </c>
      <c r="D82" s="23" t="s">
        <v>280</v>
      </c>
      <c r="E82" s="23" t="s">
        <v>280</v>
      </c>
      <c r="F82" s="23" t="s">
        <v>286</v>
      </c>
      <c r="G82" s="23" t="s">
        <v>287</v>
      </c>
      <c r="H82" s="23" t="s">
        <v>113</v>
      </c>
      <c r="I82" s="13">
        <v>38000</v>
      </c>
      <c r="J82" s="13">
        <v>38000</v>
      </c>
      <c r="K82" s="13">
        <v>10000</v>
      </c>
      <c r="L82" s="24">
        <v>8.6880000000000006</v>
      </c>
      <c r="M82" s="37">
        <f t="shared" si="8"/>
        <v>9</v>
      </c>
      <c r="N82" s="24">
        <v>0.249</v>
      </c>
      <c r="O82" s="13">
        <v>1</v>
      </c>
      <c r="P82" s="36">
        <f t="shared" si="9"/>
        <v>0.249</v>
      </c>
      <c r="Q82" s="38">
        <f t="shared" si="10"/>
        <v>3.45</v>
      </c>
      <c r="R82" s="37">
        <f t="shared" si="11"/>
        <v>3.45</v>
      </c>
      <c r="S82" s="39">
        <f>IF(AND(I82=38000,R82&lt;=4.5,M82&gt;8),'[1]Pricing Schedule'!$F$8+('[1]Pricing Schedule'!$F$9*M82),
IF(AND(I82=38000,R82&lt;=4.5,M82&lt;=8),'[1]Pricing Schedule'!$F$34+('[1]Pricing Schedule'!$F$36*M82),
IF(AND(I82=38000,R82&gt;4.5,R82&lt;=9,M82&gt;8),'[1]Pricing Schedule'!$F$17+('[1]Pricing Schedule'!$F$18*M82),
IF(AND(I82=38000,R82&gt;4.5,R82&lt;=9,M82&lt;=8),'[1]Pricing Schedule'!$F$34+('[1]Pricing Schedule'!$F$36*M82),
IF(AND(I82=38000,R82&gt;9,R82&lt;=12.8,M82&gt;8),'[1]Pricing Schedule'!$F$26+('[1]Pricing Schedule'!$F$27*M82),
IF(AND(I82=38000,R82&gt;9,R82&lt;=12.8,M82&lt;=8),'[1]Pricing Schedule'!$F$34+('[1]Pricing Schedule'!$F$36*M82),
IF(AND(I82=38000,R82&gt;12.8,R82&lt;=22.8),'[1]Pricing Schedule'!$F$34+('[1]Pricing Schedule'!$F$36*M82),
IF(AND(I82=38000,R82&gt;22.8,R82&lt;=30.2),'[1]Pricing Schedule'!$F$43+('[1]Pricing Schedule'!$F$45*M82),
IF(AND(I82=38000,R82&gt;30.2,R82&lt;=45.9),'[1]Pricing Schedule'!$F$52+('[1]Pricing Schedule'!$F$54*M82),
IF(AND(I82=38000,R82&gt;45.9,R82&lt;=123.4),'[1]Pricing Schedule'!$F$96+('[1]Pricing Schedule'!$F$97*M82),
IF(AND(I82=38000,R82&gt;123.4,R82&lt;=168.2,M82&lt;=10),'[1]Pricing Schedule'!$F$103+('[1]Pricing Schedule'!$F$105*M82),
IF(AND(I82=38000,R82&gt;123.4,R82&lt;=168.2,M82&gt;10),'[1]Pricing Schedule'!$F$111+('[1]Pricing Schedule'!$F$113*M82),
IF(AND(I82=38000,R82&gt;157.4,R82&lt;=336.4,M82&lt;=10),('[1]Pricing Schedule'!$F$103+('[1]Pricing Schedule'!$F$105*M82))*2,
IF(AND(I82=38000,R82&gt;157.4,R82&lt;=336.4,M82&gt;10),('[1]Pricing Schedule'!$F$111+('[1]Pricing Schedule'!$F$113*M82))*2,
IF(AND(I82=38000,R82&gt;314.8,R82&lt;=504.6,M82&lt;=10),('[1]Pricing Schedule'!$F$103+('[1]Pricing Schedule'!$F$105*M82))*3,
IF(AND(I82=38000,R82&gt;314.8,R82&lt;=504.6,M82&gt;10),('[1]Pricing Schedule'!$F$111+('[1]Pricing Schedule'!$F$113*M82))*3,
IF(AND(I82=38000,R82&gt;472.2,R82&lt;=672.8,M82&lt;=10),('[1]Pricing Schedule'!$F$103+('[1]Pricing Schedule'!$F$105*M82))*4,
IF(AND(I82=38000,R82&gt;472.2,R82&lt;=672.8,M82&gt;10),('[1]Pricing Schedule'!$F$111+('[1]Pricing Schedule'!$F$113*M82))*4,
IF(AND(I82=110000,R82&lt;=12.8,M82&gt;2),'[1]Pricing Schedule'!$F$62+('[1]Pricing Schedule'!$F$63*M82),
IF(AND(I82=110000,R82&lt;=12.8,M82&lt;=2),'[1]Pricing Schedule'!$F$96+('[1]Pricing Schedule'!$F$97*M82),
IF(AND(I82=110000,R82&gt;12.8,R82&lt;=22.8,M82&gt;3),'[1]Pricing Schedule'!$F$71+('[1]Pricing Schedule'!$F$72*M82),
IF(AND(I82=110000,R82&gt;12.8,R82&lt;=22.8,M82&lt;=3),'[1]Pricing Schedule'!$F$96+('[1]Pricing Schedule'!$F$97*M82),
IF(AND(I82=110000,R82&gt;22.8,R82&lt;=30.2),'[1]Pricing Schedule'!$F$80+('[1]Pricing Schedule'!$F$81*M82),
IF(AND(I82=110000,R82&gt;30.2,R82&lt;=45.9),'[1]Pricing Schedule'!$F$89+('[1]Pricing Schedule'!$F$90*M82),
IF(AND(I82=110000,R82&gt;45.9,R82&lt;=123.4),'[1]Pricing Schedule'!$F$96+('[1]Pricing Schedule'!$F$97*M82),
IF(AND(I82=110000,R82&gt;123.4,R82&lt;=168.2,M82&lt;=10),'[1]Pricing Schedule'!$F$103+('[1]Pricing Schedule'!$F$105*M82),
IF(AND(I82=110000,R82&gt;123.4,R82&lt;=168.2,M82&gt;10),'[1]Pricing Schedule'!$F$111+('[1]Pricing Schedule'!$F$113*M82),
IF(AND(I82=110000,R82&gt;168.2,R82&lt;=336.4,M82&lt;=10),('[1]Pricing Schedule'!$F$103+('[1]Pricing Schedule'!$F$105*M82))*2,
IF(AND(I82=110000,R82&gt;168.2,R82&lt;=336.4,M82&gt;10),('[1]Pricing Schedule'!$F$111+('[1]Pricing Schedule'!$F$113*M82))*2,
IF(AND(I82=110000,R82&gt;336.4,R82&lt;=504.6,M82&lt;=10),('[1]Pricing Schedule'!$F$103+('[1]Pricing Schedule'!$F$105*M82))*3,
IF(AND(I82=110000,R82&gt;336.4,R82&lt;=504.6,M82&gt;10),('[1]Pricing Schedule'!$F$111+('[1]Pricing Schedule'!$F$113*M82))*3,
IF(AND(I82=110000,R82&gt;504.6,R82&lt;=672.8,M82&lt;=10),('[1]Pricing Schedule'!$F$103+('[1]Pricing Schedule'!$F$105*M82))*4,
IF(AND(I82=110000,R82&gt;504.6,R82&lt;=672.8,M82&gt;10),('[1]Pricing Schedule'!$F$111+('[1]Pricing Schedule'!$F$113*M82))*4,
IF(AND(I82=110000,R82&gt;672.8,R82&lt;=841,M82&lt;=10),('[1]Pricing Schedule'!$F$103+('[1]Pricing Schedule'!$F$105*M82))*5,
IF(AND(I82=110000,R82&gt;672.8,R82&lt;=841,M82&gt;10),('[1]Pricing Schedule'!$F$111+('[1]Pricing Schedule'!$F$113*M82))*5,
IF(AND(I82=110000,R82&gt;672.8,R82&lt;=841,M82&lt;=10),('[1]Pricing Schedule'!$F$103+('[1]Pricing Schedule'!$F$105*M82))*5,
IF(AND(I82=110000,R82&gt;672.8,R82&lt;=841,M82&gt;10),('[1]Pricing Schedule'!$F$111+('[1]Pricing Schedule'!$F$113*M82))*5,
IF(AND(I82=110000,R82&gt;1345.6,R82&lt;=1513.8,M82&lt;=10),('[1]Pricing Schedule'!$F$103+('[1]Pricing Schedule'!$F$105*M82))*9,
IF(AND(I82=110000,R82&gt;1345.6,R82&lt;=1513.8,M82&gt;10),('[1]Pricing Schedule'!$F$111+('[1]Pricing Schedule'!$F$113*M82))*9,
9999999999)))))))))))))))))))))))))))))))))))))))</f>
        <v>1334440</v>
      </c>
      <c r="T82" s="21">
        <f>IF(AND(I82=38000,R82&lt;=4.5,M82&gt;8),'[1]Pricing Schedule'!$J$9,
IF(AND(I82=38000,R82&lt;=4.5,M82&lt;=8),'[1]Pricing Schedule'!$J$36,
IF(AND(I82=38000,R82&gt;4.5,R82&lt;=9,M82&gt;8),'[1]Pricing Schedule'!$J$18,
IF(AND(I82=38000,R82&gt;4.5,R82&lt;=9,M82&lt;=8),'[1]Pricing Schedule'!$J$36,
IF(AND(I82=38000,R82&gt;9,R82&lt;=12.8,M82&gt;8),'[1]Pricing Schedule'!$J$27,
IF(AND(I82=38000,R82&gt;9,R82&lt;=12.8,M82&lt;=8),'[1]Pricing Schedule'!$J$36,
IF(AND(I82=38000,R82&gt;12.8,R82&lt;=22.8),'[1]Pricing Schedule'!$J$36,
IF(AND(I82=38000,R82&gt;22.8,R82&lt;=30.2),'[1]Pricing Schedule'!$J$45,
IF(AND(I82=38000,R82&gt;30.2,R82&lt;=45.9),'[1]Pricing Schedule'!$J$54,
IF(AND(I82=38000,R82&gt;45.9,R82&lt;=123.4),'[1]Pricing Schedule'!$J$97,
IF(AND(I82=38000,R82&gt;123.4,R82&lt;=168.2,M82&lt;=10),'[1]Pricing Schedule'!$J$105,
IF(AND(I82=38000,R82&gt;123.4,R82&lt;=168.2,M82&gt;10),'[1]Pricing Schedule'!$J$113,
IF(AND(I82=38000,R82&gt;168.2,R82&lt;=336.4,M82&lt;=10),('[1]Pricing Schedule'!$J$105),
IF(AND(I82=38000,R82&gt;168.2,R82&lt;=336.4,M82&gt;10),('[1]Pricing Schedule'!$J$113),
IF(AND(I82=38000,R82&gt;336.4,R82&lt;=504.6,M82&lt;=10),('[1]Pricing Schedule'!$J$105),
IF(AND(I82=38000,R82&gt;336.4,R82&lt;=504.6,M82&gt;10),('[1]Pricing Schedule'!$J$113),
IF(AND(I82=38000,R82&gt;504.6,R82&lt;=672.8,M82&lt;=10),('[1]Pricing Schedule'!$J$105),
IF(AND(I82=38000,R82&gt;504.6,R82&lt;=672.8,M82&gt;10),('[1]Pricing Schedule'!$J$113),
IF(AND(I82=110000,R82&lt;=12.8,M82&gt;2),'[1]Pricing Schedule'!$J$63,
IF(AND(I82=110000,R82&lt;=12.8,M82&lt;=2),'[1]Pricing Schedule'!$J$97,
IF(AND(I82=110000,R82&gt;12.8,R82&lt;=22.8,M82&gt;3),'[1]Pricing Schedule'!$J$72,
IF(AND(I82=110000,R82&gt;12.8,R82&lt;=22.8,M82&lt;=3),'[1]Pricing Schedule'!$J$97,
IF(AND(I82=110000,R82&gt;22.8,R82&lt;=30.2),'[1]Pricing Schedule'!$J$81,
IF(AND(I82=110000,R82&gt;30.2,R82&lt;=45.9),'[1]Pricing Schedule'!$J$90,
IF(AND(I82=110000,R82&gt;45.9,R82&lt;=123.4),'[1]Pricing Schedule'!$J$97,
IF(AND(I82=110000,R82&gt;123.4,R82&lt;=168.2,M82&lt;=10),'[1]Pricing Schedule'!$J$105,
IF(AND(I82=110000,R82&gt;123.4,R82&lt;=168.2,M82&gt;10),'[1]Pricing Schedule'!$J$113,
IF(AND(I82=110000,R82&gt;168.2,R82&lt;=336.2,M82&lt;=10),('[1]Pricing Schedule'!$J$105),
IF(AND(I82=110000,R82&gt;168.2,R82&lt;=336.2,M82&gt;10),('[1]Pricing Schedule'!$J$113),
IF(AND(I82=110000,R82&gt;336.4,R82&lt;=504.6,M82&lt;=10),('[1]Pricing Schedule'!$J$105),
IF(AND(I82=110000,R82&gt;336.4,R82&lt;=504.6,M82&gt;10),('[1]Pricing Schedule'!$J$113),
IF(AND(I82=110000,R82&gt;504.6,R82&lt;=672.8,M82&lt;=10),('[1]Pricing Schedule'!$J$105),
IF(AND(I82=110000,R82&gt;504.6,R82&lt;=672.8,M82&gt;10),('[1]Pricing Schedule'!$J$113),
IF(AND(I82=110000,R82&gt;672.8,R82&lt;=841,M82&lt;=10),('[1]Pricing Schedule'!$J$105),
IF(AND(I82=110000,R82&gt;672.8,R82&lt;=841,M82&gt;10),('[1]Pricing Schedule'!$J$113),
IF(AND(I82=110000,R82&gt;1682,R82&lt;=1850.2,M82&lt;=10),('[1]Pricing Schedule'!$J$105),
IF(AND(I82=110000,R82&gt;1682,R82&lt;=1850.2,M82&gt;10),('[1]Pricing Schedule'!$J$113),
IF(AND(I82=110000,R82&gt;2018.4,R82&lt;=2186.6,M82&lt;=10),('[1]Pricing Schedule'!$J$105),
IF(AND(I82=110000,R82&gt;2018.4,R82&lt;=2186.6,M82&gt;10),('[1]Pricing Schedule'!$J$113),999999999)))))))))))))))))))))))))))))))))))))))</f>
        <v>1</v>
      </c>
      <c r="U82" s="40">
        <f t="shared" si="12"/>
        <v>386794.20289855072</v>
      </c>
      <c r="V82" s="41">
        <f t="shared" si="13"/>
        <v>2.585354156050478</v>
      </c>
      <c r="Y82" s="23">
        <v>250</v>
      </c>
      <c r="Z82" s="23">
        <v>42</v>
      </c>
      <c r="AR82" s="35"/>
    </row>
    <row r="83" spans="1:44">
      <c r="A83" s="23">
        <v>82</v>
      </c>
      <c r="B83" s="23">
        <v>82</v>
      </c>
      <c r="C83" s="23" t="s">
        <v>289</v>
      </c>
      <c r="D83" s="23" t="s">
        <v>280</v>
      </c>
      <c r="E83" s="23" t="s">
        <v>280</v>
      </c>
      <c r="F83" s="23" t="s">
        <v>286</v>
      </c>
      <c r="G83" s="23" t="s">
        <v>287</v>
      </c>
      <c r="H83" s="23" t="s">
        <v>113</v>
      </c>
      <c r="I83" s="13">
        <v>38000</v>
      </c>
      <c r="J83" s="13">
        <v>38000</v>
      </c>
      <c r="K83" s="13">
        <v>10000</v>
      </c>
      <c r="L83" s="24">
        <v>8.2360000000000007</v>
      </c>
      <c r="M83" s="37">
        <f t="shared" si="8"/>
        <v>9</v>
      </c>
      <c r="N83" s="24">
        <v>0.13200000000000001</v>
      </c>
      <c r="O83" s="13">
        <v>1</v>
      </c>
      <c r="P83" s="36">
        <f t="shared" si="9"/>
        <v>0.13200000000000001</v>
      </c>
      <c r="Q83" s="38">
        <f t="shared" si="10"/>
        <v>3.45</v>
      </c>
      <c r="R83" s="37">
        <f t="shared" si="11"/>
        <v>3.45</v>
      </c>
      <c r="S83" s="39">
        <f>IF(AND(I83=38000,R83&lt;=4.5,M83&gt;8),'[1]Pricing Schedule'!$F$8+('[1]Pricing Schedule'!$F$9*M83),
IF(AND(I83=38000,R83&lt;=4.5,M83&lt;=8),'[1]Pricing Schedule'!$F$34+('[1]Pricing Schedule'!$F$36*M83),
IF(AND(I83=38000,R83&gt;4.5,R83&lt;=9,M83&gt;8),'[1]Pricing Schedule'!$F$17+('[1]Pricing Schedule'!$F$18*M83),
IF(AND(I83=38000,R83&gt;4.5,R83&lt;=9,M83&lt;=8),'[1]Pricing Schedule'!$F$34+('[1]Pricing Schedule'!$F$36*M83),
IF(AND(I83=38000,R83&gt;9,R83&lt;=12.8,M83&gt;8),'[1]Pricing Schedule'!$F$26+('[1]Pricing Schedule'!$F$27*M83),
IF(AND(I83=38000,R83&gt;9,R83&lt;=12.8,M83&lt;=8),'[1]Pricing Schedule'!$F$34+('[1]Pricing Schedule'!$F$36*M83),
IF(AND(I83=38000,R83&gt;12.8,R83&lt;=22.8),'[1]Pricing Schedule'!$F$34+('[1]Pricing Schedule'!$F$36*M83),
IF(AND(I83=38000,R83&gt;22.8,R83&lt;=30.2),'[1]Pricing Schedule'!$F$43+('[1]Pricing Schedule'!$F$45*M83),
IF(AND(I83=38000,R83&gt;30.2,R83&lt;=45.9),'[1]Pricing Schedule'!$F$52+('[1]Pricing Schedule'!$F$54*M83),
IF(AND(I83=38000,R83&gt;45.9,R83&lt;=123.4),'[1]Pricing Schedule'!$F$96+('[1]Pricing Schedule'!$F$97*M83),
IF(AND(I83=38000,R83&gt;123.4,R83&lt;=168.2,M83&lt;=10),'[1]Pricing Schedule'!$F$103+('[1]Pricing Schedule'!$F$105*M83),
IF(AND(I83=38000,R83&gt;123.4,R83&lt;=168.2,M83&gt;10),'[1]Pricing Schedule'!$F$111+('[1]Pricing Schedule'!$F$113*M83),
IF(AND(I83=38000,R83&gt;157.4,R83&lt;=336.4,M83&lt;=10),('[1]Pricing Schedule'!$F$103+('[1]Pricing Schedule'!$F$105*M83))*2,
IF(AND(I83=38000,R83&gt;157.4,R83&lt;=336.4,M83&gt;10),('[1]Pricing Schedule'!$F$111+('[1]Pricing Schedule'!$F$113*M83))*2,
IF(AND(I83=38000,R83&gt;314.8,R83&lt;=504.6,M83&lt;=10),('[1]Pricing Schedule'!$F$103+('[1]Pricing Schedule'!$F$105*M83))*3,
IF(AND(I83=38000,R83&gt;314.8,R83&lt;=504.6,M83&gt;10),('[1]Pricing Schedule'!$F$111+('[1]Pricing Schedule'!$F$113*M83))*3,
IF(AND(I83=38000,R83&gt;472.2,R83&lt;=672.8,M83&lt;=10),('[1]Pricing Schedule'!$F$103+('[1]Pricing Schedule'!$F$105*M83))*4,
IF(AND(I83=38000,R83&gt;472.2,R83&lt;=672.8,M83&gt;10),('[1]Pricing Schedule'!$F$111+('[1]Pricing Schedule'!$F$113*M83))*4,
IF(AND(I83=110000,R83&lt;=12.8,M83&gt;2),'[1]Pricing Schedule'!$F$62+('[1]Pricing Schedule'!$F$63*M83),
IF(AND(I83=110000,R83&lt;=12.8,M83&lt;=2),'[1]Pricing Schedule'!$F$96+('[1]Pricing Schedule'!$F$97*M83),
IF(AND(I83=110000,R83&gt;12.8,R83&lt;=22.8,M83&gt;3),'[1]Pricing Schedule'!$F$71+('[1]Pricing Schedule'!$F$72*M83),
IF(AND(I83=110000,R83&gt;12.8,R83&lt;=22.8,M83&lt;=3),'[1]Pricing Schedule'!$F$96+('[1]Pricing Schedule'!$F$97*M83),
IF(AND(I83=110000,R83&gt;22.8,R83&lt;=30.2),'[1]Pricing Schedule'!$F$80+('[1]Pricing Schedule'!$F$81*M83),
IF(AND(I83=110000,R83&gt;30.2,R83&lt;=45.9),'[1]Pricing Schedule'!$F$89+('[1]Pricing Schedule'!$F$90*M83),
IF(AND(I83=110000,R83&gt;45.9,R83&lt;=123.4),'[1]Pricing Schedule'!$F$96+('[1]Pricing Schedule'!$F$97*M83),
IF(AND(I83=110000,R83&gt;123.4,R83&lt;=168.2,M83&lt;=10),'[1]Pricing Schedule'!$F$103+('[1]Pricing Schedule'!$F$105*M83),
IF(AND(I83=110000,R83&gt;123.4,R83&lt;=168.2,M83&gt;10),'[1]Pricing Schedule'!$F$111+('[1]Pricing Schedule'!$F$113*M83),
IF(AND(I83=110000,R83&gt;168.2,R83&lt;=336.4,M83&lt;=10),('[1]Pricing Schedule'!$F$103+('[1]Pricing Schedule'!$F$105*M83))*2,
IF(AND(I83=110000,R83&gt;168.2,R83&lt;=336.4,M83&gt;10),('[1]Pricing Schedule'!$F$111+('[1]Pricing Schedule'!$F$113*M83))*2,
IF(AND(I83=110000,R83&gt;336.4,R83&lt;=504.6,M83&lt;=10),('[1]Pricing Schedule'!$F$103+('[1]Pricing Schedule'!$F$105*M83))*3,
IF(AND(I83=110000,R83&gt;336.4,R83&lt;=504.6,M83&gt;10),('[1]Pricing Schedule'!$F$111+('[1]Pricing Schedule'!$F$113*M83))*3,
IF(AND(I83=110000,R83&gt;504.6,R83&lt;=672.8,M83&lt;=10),('[1]Pricing Schedule'!$F$103+('[1]Pricing Schedule'!$F$105*M83))*4,
IF(AND(I83=110000,R83&gt;504.6,R83&lt;=672.8,M83&gt;10),('[1]Pricing Schedule'!$F$111+('[1]Pricing Schedule'!$F$113*M83))*4,
IF(AND(I83=110000,R83&gt;672.8,R83&lt;=841,M83&lt;=10),('[1]Pricing Schedule'!$F$103+('[1]Pricing Schedule'!$F$105*M83))*5,
IF(AND(I83=110000,R83&gt;672.8,R83&lt;=841,M83&gt;10),('[1]Pricing Schedule'!$F$111+('[1]Pricing Schedule'!$F$113*M83))*5,
IF(AND(I83=110000,R83&gt;672.8,R83&lt;=841,M83&lt;=10),('[1]Pricing Schedule'!$F$103+('[1]Pricing Schedule'!$F$105*M83))*5,
IF(AND(I83=110000,R83&gt;672.8,R83&lt;=841,M83&gt;10),('[1]Pricing Schedule'!$F$111+('[1]Pricing Schedule'!$F$113*M83))*5,
IF(AND(I83=110000,R83&gt;1345.6,R83&lt;=1513.8,M83&lt;=10),('[1]Pricing Schedule'!$F$103+('[1]Pricing Schedule'!$F$105*M83))*9,
IF(AND(I83=110000,R83&gt;1345.6,R83&lt;=1513.8,M83&gt;10),('[1]Pricing Schedule'!$F$111+('[1]Pricing Schedule'!$F$113*M83))*9,
9999999999)))))))))))))))))))))))))))))))))))))))</f>
        <v>1334440</v>
      </c>
      <c r="T83" s="21">
        <f>IF(AND(I83=38000,R83&lt;=4.5,M83&gt;8),'[1]Pricing Schedule'!$J$9,
IF(AND(I83=38000,R83&lt;=4.5,M83&lt;=8),'[1]Pricing Schedule'!$J$36,
IF(AND(I83=38000,R83&gt;4.5,R83&lt;=9,M83&gt;8),'[1]Pricing Schedule'!$J$18,
IF(AND(I83=38000,R83&gt;4.5,R83&lt;=9,M83&lt;=8),'[1]Pricing Schedule'!$J$36,
IF(AND(I83=38000,R83&gt;9,R83&lt;=12.8,M83&gt;8),'[1]Pricing Schedule'!$J$27,
IF(AND(I83=38000,R83&gt;9,R83&lt;=12.8,M83&lt;=8),'[1]Pricing Schedule'!$J$36,
IF(AND(I83=38000,R83&gt;12.8,R83&lt;=22.8),'[1]Pricing Schedule'!$J$36,
IF(AND(I83=38000,R83&gt;22.8,R83&lt;=30.2),'[1]Pricing Schedule'!$J$45,
IF(AND(I83=38000,R83&gt;30.2,R83&lt;=45.9),'[1]Pricing Schedule'!$J$54,
IF(AND(I83=38000,R83&gt;45.9,R83&lt;=123.4),'[1]Pricing Schedule'!$J$97,
IF(AND(I83=38000,R83&gt;123.4,R83&lt;=168.2,M83&lt;=10),'[1]Pricing Schedule'!$J$105,
IF(AND(I83=38000,R83&gt;123.4,R83&lt;=168.2,M83&gt;10),'[1]Pricing Schedule'!$J$113,
IF(AND(I83=38000,R83&gt;168.2,R83&lt;=336.4,M83&lt;=10),('[1]Pricing Schedule'!$J$105),
IF(AND(I83=38000,R83&gt;168.2,R83&lt;=336.4,M83&gt;10),('[1]Pricing Schedule'!$J$113),
IF(AND(I83=38000,R83&gt;336.4,R83&lt;=504.6,M83&lt;=10),('[1]Pricing Schedule'!$J$105),
IF(AND(I83=38000,R83&gt;336.4,R83&lt;=504.6,M83&gt;10),('[1]Pricing Schedule'!$J$113),
IF(AND(I83=38000,R83&gt;504.6,R83&lt;=672.8,M83&lt;=10),('[1]Pricing Schedule'!$J$105),
IF(AND(I83=38000,R83&gt;504.6,R83&lt;=672.8,M83&gt;10),('[1]Pricing Schedule'!$J$113),
IF(AND(I83=110000,R83&lt;=12.8,M83&gt;2),'[1]Pricing Schedule'!$J$63,
IF(AND(I83=110000,R83&lt;=12.8,M83&lt;=2),'[1]Pricing Schedule'!$J$97,
IF(AND(I83=110000,R83&gt;12.8,R83&lt;=22.8,M83&gt;3),'[1]Pricing Schedule'!$J$72,
IF(AND(I83=110000,R83&gt;12.8,R83&lt;=22.8,M83&lt;=3),'[1]Pricing Schedule'!$J$97,
IF(AND(I83=110000,R83&gt;22.8,R83&lt;=30.2),'[1]Pricing Schedule'!$J$81,
IF(AND(I83=110000,R83&gt;30.2,R83&lt;=45.9),'[1]Pricing Schedule'!$J$90,
IF(AND(I83=110000,R83&gt;45.9,R83&lt;=123.4),'[1]Pricing Schedule'!$J$97,
IF(AND(I83=110000,R83&gt;123.4,R83&lt;=168.2,M83&lt;=10),'[1]Pricing Schedule'!$J$105,
IF(AND(I83=110000,R83&gt;123.4,R83&lt;=168.2,M83&gt;10),'[1]Pricing Schedule'!$J$113,
IF(AND(I83=110000,R83&gt;168.2,R83&lt;=336.2,M83&lt;=10),('[1]Pricing Schedule'!$J$105),
IF(AND(I83=110000,R83&gt;168.2,R83&lt;=336.2,M83&gt;10),('[1]Pricing Schedule'!$J$113),
IF(AND(I83=110000,R83&gt;336.4,R83&lt;=504.6,M83&lt;=10),('[1]Pricing Schedule'!$J$105),
IF(AND(I83=110000,R83&gt;336.4,R83&lt;=504.6,M83&gt;10),('[1]Pricing Schedule'!$J$113),
IF(AND(I83=110000,R83&gt;504.6,R83&lt;=672.8,M83&lt;=10),('[1]Pricing Schedule'!$J$105),
IF(AND(I83=110000,R83&gt;504.6,R83&lt;=672.8,M83&gt;10),('[1]Pricing Schedule'!$J$113),
IF(AND(I83=110000,R83&gt;672.8,R83&lt;=841,M83&lt;=10),('[1]Pricing Schedule'!$J$105),
IF(AND(I83=110000,R83&gt;672.8,R83&lt;=841,M83&gt;10),('[1]Pricing Schedule'!$J$113),
IF(AND(I83=110000,R83&gt;1682,R83&lt;=1850.2,M83&lt;=10),('[1]Pricing Schedule'!$J$105),
IF(AND(I83=110000,R83&gt;1682,R83&lt;=1850.2,M83&gt;10),('[1]Pricing Schedule'!$J$113),
IF(AND(I83=110000,R83&gt;2018.4,R83&lt;=2186.6,M83&lt;=10),('[1]Pricing Schedule'!$J$105),
IF(AND(I83=110000,R83&gt;2018.4,R83&lt;=2186.6,M83&gt;10),('[1]Pricing Schedule'!$J$113),999999999)))))))))))))))))))))))))))))))))))))))</f>
        <v>1</v>
      </c>
      <c r="U83" s="40">
        <f t="shared" si="12"/>
        <v>386794.20289855072</v>
      </c>
      <c r="V83" s="41">
        <f t="shared" si="13"/>
        <v>2.585354156050478</v>
      </c>
      <c r="Y83" s="23">
        <v>337</v>
      </c>
      <c r="Z83" s="23">
        <v>42</v>
      </c>
      <c r="AR83" s="35"/>
    </row>
    <row r="84" spans="1:44">
      <c r="A84" s="23">
        <v>83</v>
      </c>
      <c r="B84" s="23">
        <v>83</v>
      </c>
      <c r="C84" s="23" t="s">
        <v>290</v>
      </c>
      <c r="D84" s="23" t="s">
        <v>121</v>
      </c>
      <c r="E84" s="23" t="s">
        <v>121</v>
      </c>
      <c r="F84" s="23" t="s">
        <v>122</v>
      </c>
      <c r="G84" s="23" t="s">
        <v>123</v>
      </c>
      <c r="H84" s="23" t="s">
        <v>113</v>
      </c>
      <c r="I84" s="13">
        <v>38000</v>
      </c>
      <c r="J84" s="13">
        <v>38000</v>
      </c>
      <c r="K84" s="13">
        <v>10000</v>
      </c>
      <c r="L84" s="24">
        <v>4.9290000000000003</v>
      </c>
      <c r="M84" s="37">
        <f t="shared" si="8"/>
        <v>5</v>
      </c>
      <c r="N84" s="24">
        <v>0.52700000000000002</v>
      </c>
      <c r="O84" s="13">
        <v>1</v>
      </c>
      <c r="P84" s="36">
        <f t="shared" si="9"/>
        <v>0.52700000000000002</v>
      </c>
      <c r="Q84" s="38">
        <f t="shared" si="10"/>
        <v>3.45</v>
      </c>
      <c r="R84" s="37">
        <f t="shared" si="11"/>
        <v>3.45</v>
      </c>
      <c r="S84" s="39">
        <f>IF(AND(I84=38000,R84&lt;=4.5,M84&gt;8),'[1]Pricing Schedule'!$F$8+('[1]Pricing Schedule'!$F$9*M84),
IF(AND(I84=38000,R84&lt;=4.5,M84&lt;=8),'[1]Pricing Schedule'!$F$34+('[1]Pricing Schedule'!$F$36*M84),
IF(AND(I84=38000,R84&gt;4.5,R84&lt;=9,M84&gt;8),'[1]Pricing Schedule'!$F$17+('[1]Pricing Schedule'!$F$18*M84),
IF(AND(I84=38000,R84&gt;4.5,R84&lt;=9,M84&lt;=8),'[1]Pricing Schedule'!$F$34+('[1]Pricing Schedule'!$F$36*M84),
IF(AND(I84=38000,R84&gt;9,R84&lt;=12.8,M84&gt;8),'[1]Pricing Schedule'!$F$26+('[1]Pricing Schedule'!$F$27*M84),
IF(AND(I84=38000,R84&gt;9,R84&lt;=12.8,M84&lt;=8),'[1]Pricing Schedule'!$F$34+('[1]Pricing Schedule'!$F$36*M84),
IF(AND(I84=38000,R84&gt;12.8,R84&lt;=22.8),'[1]Pricing Schedule'!$F$34+('[1]Pricing Schedule'!$F$36*M84),
IF(AND(I84=38000,R84&gt;22.8,R84&lt;=30.2),'[1]Pricing Schedule'!$F$43+('[1]Pricing Schedule'!$F$45*M84),
IF(AND(I84=38000,R84&gt;30.2,R84&lt;=45.9),'[1]Pricing Schedule'!$F$52+('[1]Pricing Schedule'!$F$54*M84),
IF(AND(I84=38000,R84&gt;45.9,R84&lt;=123.4),'[1]Pricing Schedule'!$F$96+('[1]Pricing Schedule'!$F$97*M84),
IF(AND(I84=38000,R84&gt;123.4,R84&lt;=168.2,M84&lt;=10),'[1]Pricing Schedule'!$F$103+('[1]Pricing Schedule'!$F$105*M84),
IF(AND(I84=38000,R84&gt;123.4,R84&lt;=168.2,M84&gt;10),'[1]Pricing Schedule'!$F$111+('[1]Pricing Schedule'!$F$113*M84),
IF(AND(I84=38000,R84&gt;157.4,R84&lt;=336.4,M84&lt;=10),('[1]Pricing Schedule'!$F$103+('[1]Pricing Schedule'!$F$105*M84))*2,
IF(AND(I84=38000,R84&gt;157.4,R84&lt;=336.4,M84&gt;10),('[1]Pricing Schedule'!$F$111+('[1]Pricing Schedule'!$F$113*M84))*2,
IF(AND(I84=38000,R84&gt;314.8,R84&lt;=504.6,M84&lt;=10),('[1]Pricing Schedule'!$F$103+('[1]Pricing Schedule'!$F$105*M84))*3,
IF(AND(I84=38000,R84&gt;314.8,R84&lt;=504.6,M84&gt;10),('[1]Pricing Schedule'!$F$111+('[1]Pricing Schedule'!$F$113*M84))*3,
IF(AND(I84=38000,R84&gt;472.2,R84&lt;=672.8,M84&lt;=10),('[1]Pricing Schedule'!$F$103+('[1]Pricing Schedule'!$F$105*M84))*4,
IF(AND(I84=38000,R84&gt;472.2,R84&lt;=672.8,M84&gt;10),('[1]Pricing Schedule'!$F$111+('[1]Pricing Schedule'!$F$113*M84))*4,
IF(AND(I84=110000,R84&lt;=12.8,M84&gt;2),'[1]Pricing Schedule'!$F$62+('[1]Pricing Schedule'!$F$63*M84),
IF(AND(I84=110000,R84&lt;=12.8,M84&lt;=2),'[1]Pricing Schedule'!$F$96+('[1]Pricing Schedule'!$F$97*M84),
IF(AND(I84=110000,R84&gt;12.8,R84&lt;=22.8,M84&gt;3),'[1]Pricing Schedule'!$F$71+('[1]Pricing Schedule'!$F$72*M84),
IF(AND(I84=110000,R84&gt;12.8,R84&lt;=22.8,M84&lt;=3),'[1]Pricing Schedule'!$F$96+('[1]Pricing Schedule'!$F$97*M84),
IF(AND(I84=110000,R84&gt;22.8,R84&lt;=30.2),'[1]Pricing Schedule'!$F$80+('[1]Pricing Schedule'!$F$81*M84),
IF(AND(I84=110000,R84&gt;30.2,R84&lt;=45.9),'[1]Pricing Schedule'!$F$89+('[1]Pricing Schedule'!$F$90*M84),
IF(AND(I84=110000,R84&gt;45.9,R84&lt;=123.4),'[1]Pricing Schedule'!$F$96+('[1]Pricing Schedule'!$F$97*M84),
IF(AND(I84=110000,R84&gt;123.4,R84&lt;=168.2,M84&lt;=10),'[1]Pricing Schedule'!$F$103+('[1]Pricing Schedule'!$F$105*M84),
IF(AND(I84=110000,R84&gt;123.4,R84&lt;=168.2,M84&gt;10),'[1]Pricing Schedule'!$F$111+('[1]Pricing Schedule'!$F$113*M84),
IF(AND(I84=110000,R84&gt;168.2,R84&lt;=336.4,M84&lt;=10),('[1]Pricing Schedule'!$F$103+('[1]Pricing Schedule'!$F$105*M84))*2,
IF(AND(I84=110000,R84&gt;168.2,R84&lt;=336.4,M84&gt;10),('[1]Pricing Schedule'!$F$111+('[1]Pricing Schedule'!$F$113*M84))*2,
IF(AND(I84=110000,R84&gt;336.4,R84&lt;=504.6,M84&lt;=10),('[1]Pricing Schedule'!$F$103+('[1]Pricing Schedule'!$F$105*M84))*3,
IF(AND(I84=110000,R84&gt;336.4,R84&lt;=504.6,M84&gt;10),('[1]Pricing Schedule'!$F$111+('[1]Pricing Schedule'!$F$113*M84))*3,
IF(AND(I84=110000,R84&gt;504.6,R84&lt;=672.8,M84&lt;=10),('[1]Pricing Schedule'!$F$103+('[1]Pricing Schedule'!$F$105*M84))*4,
IF(AND(I84=110000,R84&gt;504.6,R84&lt;=672.8,M84&gt;10),('[1]Pricing Schedule'!$F$111+('[1]Pricing Schedule'!$F$113*M84))*4,
IF(AND(I84=110000,R84&gt;672.8,R84&lt;=841,M84&lt;=10),('[1]Pricing Schedule'!$F$103+('[1]Pricing Schedule'!$F$105*M84))*5,
IF(AND(I84=110000,R84&gt;672.8,R84&lt;=841,M84&gt;10),('[1]Pricing Schedule'!$F$111+('[1]Pricing Schedule'!$F$113*M84))*5,
IF(AND(I84=110000,R84&gt;672.8,R84&lt;=841,M84&lt;=10),('[1]Pricing Schedule'!$F$103+('[1]Pricing Schedule'!$F$105*M84))*5,
IF(AND(I84=110000,R84&gt;672.8,R84&lt;=841,M84&gt;10),('[1]Pricing Schedule'!$F$111+('[1]Pricing Schedule'!$F$113*M84))*5,
IF(AND(I84=110000,R84&gt;1345.6,R84&lt;=1513.8,M84&lt;=10),('[1]Pricing Schedule'!$F$103+('[1]Pricing Schedule'!$F$105*M84))*9,
IF(AND(I84=110000,R84&gt;1345.6,R84&lt;=1513.8,M84&gt;10),('[1]Pricing Schedule'!$F$111+('[1]Pricing Schedule'!$F$113*M84))*9,
9999999999)))))))))))))))))))))))))))))))))))))))</f>
        <v>699140</v>
      </c>
      <c r="T84" s="21">
        <f>IF(AND(I84=38000,R84&lt;=4.5,M84&gt;8),'[1]Pricing Schedule'!$J$9,
IF(AND(I84=38000,R84&lt;=4.5,M84&lt;=8),'[1]Pricing Schedule'!$J$36,
IF(AND(I84=38000,R84&gt;4.5,R84&lt;=9,M84&gt;8),'[1]Pricing Schedule'!$J$18,
IF(AND(I84=38000,R84&gt;4.5,R84&lt;=9,M84&lt;=8),'[1]Pricing Schedule'!$J$36,
IF(AND(I84=38000,R84&gt;9,R84&lt;=12.8,M84&gt;8),'[1]Pricing Schedule'!$J$27,
IF(AND(I84=38000,R84&gt;9,R84&lt;=12.8,M84&lt;=8),'[1]Pricing Schedule'!$J$36,
IF(AND(I84=38000,R84&gt;12.8,R84&lt;=22.8),'[1]Pricing Schedule'!$J$36,
IF(AND(I84=38000,R84&gt;22.8,R84&lt;=30.2),'[1]Pricing Schedule'!$J$45,
IF(AND(I84=38000,R84&gt;30.2,R84&lt;=45.9),'[1]Pricing Schedule'!$J$54,
IF(AND(I84=38000,R84&gt;45.9,R84&lt;=123.4),'[1]Pricing Schedule'!$J$97,
IF(AND(I84=38000,R84&gt;123.4,R84&lt;=168.2,M84&lt;=10),'[1]Pricing Schedule'!$J$105,
IF(AND(I84=38000,R84&gt;123.4,R84&lt;=168.2,M84&gt;10),'[1]Pricing Schedule'!$J$113,
IF(AND(I84=38000,R84&gt;168.2,R84&lt;=336.4,M84&lt;=10),('[1]Pricing Schedule'!$J$105),
IF(AND(I84=38000,R84&gt;168.2,R84&lt;=336.4,M84&gt;10),('[1]Pricing Schedule'!$J$113),
IF(AND(I84=38000,R84&gt;336.4,R84&lt;=504.6,M84&lt;=10),('[1]Pricing Schedule'!$J$105),
IF(AND(I84=38000,R84&gt;336.4,R84&lt;=504.6,M84&gt;10),('[1]Pricing Schedule'!$J$113),
IF(AND(I84=38000,R84&gt;504.6,R84&lt;=672.8,M84&lt;=10),('[1]Pricing Schedule'!$J$105),
IF(AND(I84=38000,R84&gt;504.6,R84&lt;=672.8,M84&gt;10),('[1]Pricing Schedule'!$J$113),
IF(AND(I84=110000,R84&lt;=12.8,M84&gt;2),'[1]Pricing Schedule'!$J$63,
IF(AND(I84=110000,R84&lt;=12.8,M84&lt;=2),'[1]Pricing Schedule'!$J$97,
IF(AND(I84=110000,R84&gt;12.8,R84&lt;=22.8,M84&gt;3),'[1]Pricing Schedule'!$J$72,
IF(AND(I84=110000,R84&gt;12.8,R84&lt;=22.8,M84&lt;=3),'[1]Pricing Schedule'!$J$97,
IF(AND(I84=110000,R84&gt;22.8,R84&lt;=30.2),'[1]Pricing Schedule'!$J$81,
IF(AND(I84=110000,R84&gt;30.2,R84&lt;=45.9),'[1]Pricing Schedule'!$J$90,
IF(AND(I84=110000,R84&gt;45.9,R84&lt;=123.4),'[1]Pricing Schedule'!$J$97,
IF(AND(I84=110000,R84&gt;123.4,R84&lt;=168.2,M84&lt;=10),'[1]Pricing Schedule'!$J$105,
IF(AND(I84=110000,R84&gt;123.4,R84&lt;=168.2,M84&gt;10),'[1]Pricing Schedule'!$J$113,
IF(AND(I84=110000,R84&gt;168.2,R84&lt;=336.2,M84&lt;=10),('[1]Pricing Schedule'!$J$105),
IF(AND(I84=110000,R84&gt;168.2,R84&lt;=336.2,M84&gt;10),('[1]Pricing Schedule'!$J$113),
IF(AND(I84=110000,R84&gt;336.4,R84&lt;=504.6,M84&lt;=10),('[1]Pricing Schedule'!$J$105),
IF(AND(I84=110000,R84&gt;336.4,R84&lt;=504.6,M84&gt;10),('[1]Pricing Schedule'!$J$113),
IF(AND(I84=110000,R84&gt;504.6,R84&lt;=672.8,M84&lt;=10),('[1]Pricing Schedule'!$J$105),
IF(AND(I84=110000,R84&gt;504.6,R84&lt;=672.8,M84&gt;10),('[1]Pricing Schedule'!$J$113),
IF(AND(I84=110000,R84&gt;672.8,R84&lt;=841,M84&lt;=10),('[1]Pricing Schedule'!$J$105),
IF(AND(I84=110000,R84&gt;672.8,R84&lt;=841,M84&gt;10),('[1]Pricing Schedule'!$J$113),
IF(AND(I84=110000,R84&gt;1682,R84&lt;=1850.2,M84&lt;=10),('[1]Pricing Schedule'!$J$105),
IF(AND(I84=110000,R84&gt;1682,R84&lt;=1850.2,M84&gt;10),('[1]Pricing Schedule'!$J$113),
IF(AND(I84=110000,R84&gt;2018.4,R84&lt;=2186.6,M84&lt;=10),('[1]Pricing Schedule'!$J$105),
IF(AND(I84=110000,R84&gt;2018.4,R84&lt;=2186.6,M84&gt;10),('[1]Pricing Schedule'!$J$113),999999999)))))))))))))))))))))))))))))))))))))))</f>
        <v>4</v>
      </c>
      <c r="U84" s="40">
        <f t="shared" si="12"/>
        <v>202649.27536231882</v>
      </c>
      <c r="V84" s="41">
        <f t="shared" si="13"/>
        <v>4.9346339788883489</v>
      </c>
      <c r="Y84" s="23">
        <v>107</v>
      </c>
      <c r="Z84" s="23">
        <v>250</v>
      </c>
      <c r="AR84" s="35"/>
    </row>
    <row r="85" spans="1:44">
      <c r="A85" s="23">
        <v>84</v>
      </c>
      <c r="B85" s="23">
        <v>84</v>
      </c>
      <c r="C85" s="23" t="s">
        <v>291</v>
      </c>
      <c r="D85" s="23" t="s">
        <v>121</v>
      </c>
      <c r="E85" s="23" t="s">
        <v>121</v>
      </c>
      <c r="F85" s="23" t="s">
        <v>122</v>
      </c>
      <c r="G85" s="23" t="s">
        <v>123</v>
      </c>
      <c r="H85" s="23" t="s">
        <v>113</v>
      </c>
      <c r="I85" s="13">
        <v>38000</v>
      </c>
      <c r="J85" s="13">
        <v>38000</v>
      </c>
      <c r="K85" s="13">
        <v>10000</v>
      </c>
      <c r="L85" s="24">
        <v>13.065</v>
      </c>
      <c r="M85" s="37">
        <f t="shared" si="8"/>
        <v>14</v>
      </c>
      <c r="N85" s="24">
        <v>0.10100000000000001</v>
      </c>
      <c r="O85" s="13">
        <v>1</v>
      </c>
      <c r="P85" s="36">
        <f t="shared" si="9"/>
        <v>0.10100000000000001</v>
      </c>
      <c r="Q85" s="38">
        <f t="shared" si="10"/>
        <v>3.45</v>
      </c>
      <c r="R85" s="37">
        <f t="shared" si="11"/>
        <v>3.45</v>
      </c>
      <c r="S85" s="39">
        <f>IF(AND(I85=38000,R85&lt;=4.5,M85&gt;8),'[1]Pricing Schedule'!$F$8+('[1]Pricing Schedule'!$F$9*M85),
IF(AND(I85=38000,R85&lt;=4.5,M85&lt;=8),'[1]Pricing Schedule'!$F$34+('[1]Pricing Schedule'!$F$36*M85),
IF(AND(I85=38000,R85&gt;4.5,R85&lt;=9,M85&gt;8),'[1]Pricing Schedule'!$F$17+('[1]Pricing Schedule'!$F$18*M85),
IF(AND(I85=38000,R85&gt;4.5,R85&lt;=9,M85&lt;=8),'[1]Pricing Schedule'!$F$34+('[1]Pricing Schedule'!$F$36*M85),
IF(AND(I85=38000,R85&gt;9,R85&lt;=12.8,M85&gt;8),'[1]Pricing Schedule'!$F$26+('[1]Pricing Schedule'!$F$27*M85),
IF(AND(I85=38000,R85&gt;9,R85&lt;=12.8,M85&lt;=8),'[1]Pricing Schedule'!$F$34+('[1]Pricing Schedule'!$F$36*M85),
IF(AND(I85=38000,R85&gt;12.8,R85&lt;=22.8),'[1]Pricing Schedule'!$F$34+('[1]Pricing Schedule'!$F$36*M85),
IF(AND(I85=38000,R85&gt;22.8,R85&lt;=30.2),'[1]Pricing Schedule'!$F$43+('[1]Pricing Schedule'!$F$45*M85),
IF(AND(I85=38000,R85&gt;30.2,R85&lt;=45.9),'[1]Pricing Schedule'!$F$52+('[1]Pricing Schedule'!$F$54*M85),
IF(AND(I85=38000,R85&gt;45.9,R85&lt;=123.4),'[1]Pricing Schedule'!$F$96+('[1]Pricing Schedule'!$F$97*M85),
IF(AND(I85=38000,R85&gt;123.4,R85&lt;=168.2,M85&lt;=10),'[1]Pricing Schedule'!$F$103+('[1]Pricing Schedule'!$F$105*M85),
IF(AND(I85=38000,R85&gt;123.4,R85&lt;=168.2,M85&gt;10),'[1]Pricing Schedule'!$F$111+('[1]Pricing Schedule'!$F$113*M85),
IF(AND(I85=38000,R85&gt;157.4,R85&lt;=336.4,M85&lt;=10),('[1]Pricing Schedule'!$F$103+('[1]Pricing Schedule'!$F$105*M85))*2,
IF(AND(I85=38000,R85&gt;157.4,R85&lt;=336.4,M85&gt;10),('[1]Pricing Schedule'!$F$111+('[1]Pricing Schedule'!$F$113*M85))*2,
IF(AND(I85=38000,R85&gt;314.8,R85&lt;=504.6,M85&lt;=10),('[1]Pricing Schedule'!$F$103+('[1]Pricing Schedule'!$F$105*M85))*3,
IF(AND(I85=38000,R85&gt;314.8,R85&lt;=504.6,M85&gt;10),('[1]Pricing Schedule'!$F$111+('[1]Pricing Schedule'!$F$113*M85))*3,
IF(AND(I85=38000,R85&gt;472.2,R85&lt;=672.8,M85&lt;=10),('[1]Pricing Schedule'!$F$103+('[1]Pricing Schedule'!$F$105*M85))*4,
IF(AND(I85=38000,R85&gt;472.2,R85&lt;=672.8,M85&gt;10),('[1]Pricing Schedule'!$F$111+('[1]Pricing Schedule'!$F$113*M85))*4,
IF(AND(I85=110000,R85&lt;=12.8,M85&gt;2),'[1]Pricing Schedule'!$F$62+('[1]Pricing Schedule'!$F$63*M85),
IF(AND(I85=110000,R85&lt;=12.8,M85&lt;=2),'[1]Pricing Schedule'!$F$96+('[1]Pricing Schedule'!$F$97*M85),
IF(AND(I85=110000,R85&gt;12.8,R85&lt;=22.8,M85&gt;3),'[1]Pricing Schedule'!$F$71+('[1]Pricing Schedule'!$F$72*M85),
IF(AND(I85=110000,R85&gt;12.8,R85&lt;=22.8,M85&lt;=3),'[1]Pricing Schedule'!$F$96+('[1]Pricing Schedule'!$F$97*M85),
IF(AND(I85=110000,R85&gt;22.8,R85&lt;=30.2),'[1]Pricing Schedule'!$F$80+('[1]Pricing Schedule'!$F$81*M85),
IF(AND(I85=110000,R85&gt;30.2,R85&lt;=45.9),'[1]Pricing Schedule'!$F$89+('[1]Pricing Schedule'!$F$90*M85),
IF(AND(I85=110000,R85&gt;45.9,R85&lt;=123.4),'[1]Pricing Schedule'!$F$96+('[1]Pricing Schedule'!$F$97*M85),
IF(AND(I85=110000,R85&gt;123.4,R85&lt;=168.2,M85&lt;=10),'[1]Pricing Schedule'!$F$103+('[1]Pricing Schedule'!$F$105*M85),
IF(AND(I85=110000,R85&gt;123.4,R85&lt;=168.2,M85&gt;10),'[1]Pricing Schedule'!$F$111+('[1]Pricing Schedule'!$F$113*M85),
IF(AND(I85=110000,R85&gt;168.2,R85&lt;=336.4,M85&lt;=10),('[1]Pricing Schedule'!$F$103+('[1]Pricing Schedule'!$F$105*M85))*2,
IF(AND(I85=110000,R85&gt;168.2,R85&lt;=336.4,M85&gt;10),('[1]Pricing Schedule'!$F$111+('[1]Pricing Schedule'!$F$113*M85))*2,
IF(AND(I85=110000,R85&gt;336.4,R85&lt;=504.6,M85&lt;=10),('[1]Pricing Schedule'!$F$103+('[1]Pricing Schedule'!$F$105*M85))*3,
IF(AND(I85=110000,R85&gt;336.4,R85&lt;=504.6,M85&gt;10),('[1]Pricing Schedule'!$F$111+('[1]Pricing Schedule'!$F$113*M85))*3,
IF(AND(I85=110000,R85&gt;504.6,R85&lt;=672.8,M85&lt;=10),('[1]Pricing Schedule'!$F$103+('[1]Pricing Schedule'!$F$105*M85))*4,
IF(AND(I85=110000,R85&gt;504.6,R85&lt;=672.8,M85&gt;10),('[1]Pricing Schedule'!$F$111+('[1]Pricing Schedule'!$F$113*M85))*4,
IF(AND(I85=110000,R85&gt;672.8,R85&lt;=841,M85&lt;=10),('[1]Pricing Schedule'!$F$103+('[1]Pricing Schedule'!$F$105*M85))*5,
IF(AND(I85=110000,R85&gt;672.8,R85&lt;=841,M85&gt;10),('[1]Pricing Schedule'!$F$111+('[1]Pricing Schedule'!$F$113*M85))*5,
IF(AND(I85=110000,R85&gt;672.8,R85&lt;=841,M85&lt;=10),('[1]Pricing Schedule'!$F$103+('[1]Pricing Schedule'!$F$105*M85))*5,
IF(AND(I85=110000,R85&gt;672.8,R85&lt;=841,M85&gt;10),('[1]Pricing Schedule'!$F$111+('[1]Pricing Schedule'!$F$113*M85))*5,
IF(AND(I85=110000,R85&gt;1345.6,R85&lt;=1513.8,M85&lt;=10),('[1]Pricing Schedule'!$F$103+('[1]Pricing Schedule'!$F$105*M85))*9,
IF(AND(I85=110000,R85&gt;1345.6,R85&lt;=1513.8,M85&gt;10),('[1]Pricing Schedule'!$F$111+('[1]Pricing Schedule'!$F$113*M85))*9,
9999999999)))))))))))))))))))))))))))))))))))))))</f>
        <v>1597940</v>
      </c>
      <c r="T85" s="21">
        <f>IF(AND(I85=38000,R85&lt;=4.5,M85&gt;8),'[1]Pricing Schedule'!$J$9,
IF(AND(I85=38000,R85&lt;=4.5,M85&lt;=8),'[1]Pricing Schedule'!$J$36,
IF(AND(I85=38000,R85&gt;4.5,R85&lt;=9,M85&gt;8),'[1]Pricing Schedule'!$J$18,
IF(AND(I85=38000,R85&gt;4.5,R85&lt;=9,M85&lt;=8),'[1]Pricing Schedule'!$J$36,
IF(AND(I85=38000,R85&gt;9,R85&lt;=12.8,M85&gt;8),'[1]Pricing Schedule'!$J$27,
IF(AND(I85=38000,R85&gt;9,R85&lt;=12.8,M85&lt;=8),'[1]Pricing Schedule'!$J$36,
IF(AND(I85=38000,R85&gt;12.8,R85&lt;=22.8),'[1]Pricing Schedule'!$J$36,
IF(AND(I85=38000,R85&gt;22.8,R85&lt;=30.2),'[1]Pricing Schedule'!$J$45,
IF(AND(I85=38000,R85&gt;30.2,R85&lt;=45.9),'[1]Pricing Schedule'!$J$54,
IF(AND(I85=38000,R85&gt;45.9,R85&lt;=123.4),'[1]Pricing Schedule'!$J$97,
IF(AND(I85=38000,R85&gt;123.4,R85&lt;=168.2,M85&lt;=10),'[1]Pricing Schedule'!$J$105,
IF(AND(I85=38000,R85&gt;123.4,R85&lt;=168.2,M85&gt;10),'[1]Pricing Schedule'!$J$113,
IF(AND(I85=38000,R85&gt;168.2,R85&lt;=336.4,M85&lt;=10),('[1]Pricing Schedule'!$J$105),
IF(AND(I85=38000,R85&gt;168.2,R85&lt;=336.4,M85&gt;10),('[1]Pricing Schedule'!$J$113),
IF(AND(I85=38000,R85&gt;336.4,R85&lt;=504.6,M85&lt;=10),('[1]Pricing Schedule'!$J$105),
IF(AND(I85=38000,R85&gt;336.4,R85&lt;=504.6,M85&gt;10),('[1]Pricing Schedule'!$J$113),
IF(AND(I85=38000,R85&gt;504.6,R85&lt;=672.8,M85&lt;=10),('[1]Pricing Schedule'!$J$105),
IF(AND(I85=38000,R85&gt;504.6,R85&lt;=672.8,M85&gt;10),('[1]Pricing Schedule'!$J$113),
IF(AND(I85=110000,R85&lt;=12.8,M85&gt;2),'[1]Pricing Schedule'!$J$63,
IF(AND(I85=110000,R85&lt;=12.8,M85&lt;=2),'[1]Pricing Schedule'!$J$97,
IF(AND(I85=110000,R85&gt;12.8,R85&lt;=22.8,M85&gt;3),'[1]Pricing Schedule'!$J$72,
IF(AND(I85=110000,R85&gt;12.8,R85&lt;=22.8,M85&lt;=3),'[1]Pricing Schedule'!$J$97,
IF(AND(I85=110000,R85&gt;22.8,R85&lt;=30.2),'[1]Pricing Schedule'!$J$81,
IF(AND(I85=110000,R85&gt;30.2,R85&lt;=45.9),'[1]Pricing Schedule'!$J$90,
IF(AND(I85=110000,R85&gt;45.9,R85&lt;=123.4),'[1]Pricing Schedule'!$J$97,
IF(AND(I85=110000,R85&gt;123.4,R85&lt;=168.2,M85&lt;=10),'[1]Pricing Schedule'!$J$105,
IF(AND(I85=110000,R85&gt;123.4,R85&lt;=168.2,M85&gt;10),'[1]Pricing Schedule'!$J$113,
IF(AND(I85=110000,R85&gt;168.2,R85&lt;=336.2,M85&lt;=10),('[1]Pricing Schedule'!$J$105),
IF(AND(I85=110000,R85&gt;168.2,R85&lt;=336.2,M85&gt;10),('[1]Pricing Schedule'!$J$113),
IF(AND(I85=110000,R85&gt;336.4,R85&lt;=504.6,M85&lt;=10),('[1]Pricing Schedule'!$J$105),
IF(AND(I85=110000,R85&gt;336.4,R85&lt;=504.6,M85&gt;10),('[1]Pricing Schedule'!$J$113),
IF(AND(I85=110000,R85&gt;504.6,R85&lt;=672.8,M85&lt;=10),('[1]Pricing Schedule'!$J$105),
IF(AND(I85=110000,R85&gt;504.6,R85&lt;=672.8,M85&gt;10),('[1]Pricing Schedule'!$J$113),
IF(AND(I85=110000,R85&gt;672.8,R85&lt;=841,M85&lt;=10),('[1]Pricing Schedule'!$J$105),
IF(AND(I85=110000,R85&gt;672.8,R85&lt;=841,M85&gt;10),('[1]Pricing Schedule'!$J$113),
IF(AND(I85=110000,R85&gt;1682,R85&lt;=1850.2,M85&lt;=10),('[1]Pricing Schedule'!$J$105),
IF(AND(I85=110000,R85&gt;1682,R85&lt;=1850.2,M85&gt;10),('[1]Pricing Schedule'!$J$113),
IF(AND(I85=110000,R85&gt;2018.4,R85&lt;=2186.6,M85&lt;=10),('[1]Pricing Schedule'!$J$105),
IF(AND(I85=110000,R85&gt;2018.4,R85&lt;=2186.6,M85&gt;10),('[1]Pricing Schedule'!$J$113),999999999)))))))))))))))))))))))))))))))))))))))</f>
        <v>1</v>
      </c>
      <c r="U85" s="40">
        <f t="shared" si="12"/>
        <v>463171.0144927536</v>
      </c>
      <c r="V85" s="41">
        <f t="shared" si="13"/>
        <v>2.1590297508041605</v>
      </c>
      <c r="Y85" s="23">
        <v>95</v>
      </c>
      <c r="Z85" s="23">
        <v>250</v>
      </c>
      <c r="AR85" s="35"/>
    </row>
    <row r="86" spans="1:44">
      <c r="A86" s="23">
        <v>85</v>
      </c>
      <c r="B86" s="23">
        <v>85</v>
      </c>
      <c r="C86" s="23" t="s">
        <v>292</v>
      </c>
      <c r="D86" s="23" t="s">
        <v>121</v>
      </c>
      <c r="E86" s="23" t="s">
        <v>121</v>
      </c>
      <c r="F86" s="23" t="s">
        <v>293</v>
      </c>
      <c r="G86" s="23" t="s">
        <v>294</v>
      </c>
      <c r="H86" s="23" t="s">
        <v>113</v>
      </c>
      <c r="I86" s="13">
        <v>38000</v>
      </c>
      <c r="J86" s="23" t="s">
        <v>119</v>
      </c>
      <c r="K86" s="13">
        <v>38000</v>
      </c>
      <c r="L86" s="24">
        <v>9.1430000000000007</v>
      </c>
      <c r="M86" s="37">
        <f t="shared" si="8"/>
        <v>10</v>
      </c>
      <c r="N86" s="24">
        <v>0.59899999999999998</v>
      </c>
      <c r="O86" s="13">
        <v>1</v>
      </c>
      <c r="P86" s="36">
        <f t="shared" si="9"/>
        <v>0.44924999999999998</v>
      </c>
      <c r="Q86" s="38">
        <f t="shared" si="10"/>
        <v>3.45</v>
      </c>
      <c r="R86" s="37">
        <f t="shared" si="11"/>
        <v>3.45</v>
      </c>
      <c r="S86" s="39">
        <f>IF(AND(I86=38000,R86&lt;=4.5,M86&gt;8),'[1]Pricing Schedule'!$F$8+('[1]Pricing Schedule'!$F$9*M86),
IF(AND(I86=38000,R86&lt;=4.5,M86&lt;=8),'[1]Pricing Schedule'!$F$34+('[1]Pricing Schedule'!$F$36*M86),
IF(AND(I86=38000,R86&gt;4.5,R86&lt;=9,M86&gt;8),'[1]Pricing Schedule'!$F$17+('[1]Pricing Schedule'!$F$18*M86),
IF(AND(I86=38000,R86&gt;4.5,R86&lt;=9,M86&lt;=8),'[1]Pricing Schedule'!$F$34+('[1]Pricing Schedule'!$F$36*M86),
IF(AND(I86=38000,R86&gt;9,R86&lt;=12.8,M86&gt;8),'[1]Pricing Schedule'!$F$26+('[1]Pricing Schedule'!$F$27*M86),
IF(AND(I86=38000,R86&gt;9,R86&lt;=12.8,M86&lt;=8),'[1]Pricing Schedule'!$F$34+('[1]Pricing Schedule'!$F$36*M86),
IF(AND(I86=38000,R86&gt;12.8,R86&lt;=22.8),'[1]Pricing Schedule'!$F$34+('[1]Pricing Schedule'!$F$36*M86),
IF(AND(I86=38000,R86&gt;22.8,R86&lt;=30.2),'[1]Pricing Schedule'!$F$43+('[1]Pricing Schedule'!$F$45*M86),
IF(AND(I86=38000,R86&gt;30.2,R86&lt;=45.9),'[1]Pricing Schedule'!$F$52+('[1]Pricing Schedule'!$F$54*M86),
IF(AND(I86=38000,R86&gt;45.9,R86&lt;=123.4),'[1]Pricing Schedule'!$F$96+('[1]Pricing Schedule'!$F$97*M86),
IF(AND(I86=38000,R86&gt;123.4,R86&lt;=168.2,M86&lt;=10),'[1]Pricing Schedule'!$F$103+('[1]Pricing Schedule'!$F$105*M86),
IF(AND(I86=38000,R86&gt;123.4,R86&lt;=168.2,M86&gt;10),'[1]Pricing Schedule'!$F$111+('[1]Pricing Schedule'!$F$113*M86),
IF(AND(I86=38000,R86&gt;157.4,R86&lt;=336.4,M86&lt;=10),('[1]Pricing Schedule'!$F$103+('[1]Pricing Schedule'!$F$105*M86))*2,
IF(AND(I86=38000,R86&gt;157.4,R86&lt;=336.4,M86&gt;10),('[1]Pricing Schedule'!$F$111+('[1]Pricing Schedule'!$F$113*M86))*2,
IF(AND(I86=38000,R86&gt;314.8,R86&lt;=504.6,M86&lt;=10),('[1]Pricing Schedule'!$F$103+('[1]Pricing Schedule'!$F$105*M86))*3,
IF(AND(I86=38000,R86&gt;314.8,R86&lt;=504.6,M86&gt;10),('[1]Pricing Schedule'!$F$111+('[1]Pricing Schedule'!$F$113*M86))*3,
IF(AND(I86=38000,R86&gt;472.2,R86&lt;=672.8,M86&lt;=10),('[1]Pricing Schedule'!$F$103+('[1]Pricing Schedule'!$F$105*M86))*4,
IF(AND(I86=38000,R86&gt;472.2,R86&lt;=672.8,M86&gt;10),('[1]Pricing Schedule'!$F$111+('[1]Pricing Schedule'!$F$113*M86))*4,
IF(AND(I86=110000,R86&lt;=12.8,M86&gt;2),'[1]Pricing Schedule'!$F$62+('[1]Pricing Schedule'!$F$63*M86),
IF(AND(I86=110000,R86&lt;=12.8,M86&lt;=2),'[1]Pricing Schedule'!$F$96+('[1]Pricing Schedule'!$F$97*M86),
IF(AND(I86=110000,R86&gt;12.8,R86&lt;=22.8,M86&gt;3),'[1]Pricing Schedule'!$F$71+('[1]Pricing Schedule'!$F$72*M86),
IF(AND(I86=110000,R86&gt;12.8,R86&lt;=22.8,M86&lt;=3),'[1]Pricing Schedule'!$F$96+('[1]Pricing Schedule'!$F$97*M86),
IF(AND(I86=110000,R86&gt;22.8,R86&lt;=30.2),'[1]Pricing Schedule'!$F$80+('[1]Pricing Schedule'!$F$81*M86),
IF(AND(I86=110000,R86&gt;30.2,R86&lt;=45.9),'[1]Pricing Schedule'!$F$89+('[1]Pricing Schedule'!$F$90*M86),
IF(AND(I86=110000,R86&gt;45.9,R86&lt;=123.4),'[1]Pricing Schedule'!$F$96+('[1]Pricing Schedule'!$F$97*M86),
IF(AND(I86=110000,R86&gt;123.4,R86&lt;=168.2,M86&lt;=10),'[1]Pricing Schedule'!$F$103+('[1]Pricing Schedule'!$F$105*M86),
IF(AND(I86=110000,R86&gt;123.4,R86&lt;=168.2,M86&gt;10),'[1]Pricing Schedule'!$F$111+('[1]Pricing Schedule'!$F$113*M86),
IF(AND(I86=110000,R86&gt;168.2,R86&lt;=336.4,M86&lt;=10),('[1]Pricing Schedule'!$F$103+('[1]Pricing Schedule'!$F$105*M86))*2,
IF(AND(I86=110000,R86&gt;168.2,R86&lt;=336.4,M86&gt;10),('[1]Pricing Schedule'!$F$111+('[1]Pricing Schedule'!$F$113*M86))*2,
IF(AND(I86=110000,R86&gt;336.4,R86&lt;=504.6,M86&lt;=10),('[1]Pricing Schedule'!$F$103+('[1]Pricing Schedule'!$F$105*M86))*3,
IF(AND(I86=110000,R86&gt;336.4,R86&lt;=504.6,M86&gt;10),('[1]Pricing Schedule'!$F$111+('[1]Pricing Schedule'!$F$113*M86))*3,
IF(AND(I86=110000,R86&gt;504.6,R86&lt;=672.8,M86&lt;=10),('[1]Pricing Schedule'!$F$103+('[1]Pricing Schedule'!$F$105*M86))*4,
IF(AND(I86=110000,R86&gt;504.6,R86&lt;=672.8,M86&gt;10),('[1]Pricing Schedule'!$F$111+('[1]Pricing Schedule'!$F$113*M86))*4,
IF(AND(I86=110000,R86&gt;672.8,R86&lt;=841,M86&lt;=10),('[1]Pricing Schedule'!$F$103+('[1]Pricing Schedule'!$F$105*M86))*5,
IF(AND(I86=110000,R86&gt;672.8,R86&lt;=841,M86&gt;10),('[1]Pricing Schedule'!$F$111+('[1]Pricing Schedule'!$F$113*M86))*5,
IF(AND(I86=110000,R86&gt;672.8,R86&lt;=841,M86&lt;=10),('[1]Pricing Schedule'!$F$103+('[1]Pricing Schedule'!$F$105*M86))*5,
IF(AND(I86=110000,R86&gt;672.8,R86&lt;=841,M86&gt;10),('[1]Pricing Schedule'!$F$111+('[1]Pricing Schedule'!$F$113*M86))*5,
IF(AND(I86=110000,R86&gt;1345.6,R86&lt;=1513.8,M86&lt;=10),('[1]Pricing Schedule'!$F$103+('[1]Pricing Schedule'!$F$105*M86))*9,
IF(AND(I86=110000,R86&gt;1345.6,R86&lt;=1513.8,M86&gt;10),('[1]Pricing Schedule'!$F$111+('[1]Pricing Schedule'!$F$113*M86))*9,
9999999999)))))))))))))))))))))))))))))))))))))))</f>
        <v>1387140</v>
      </c>
      <c r="T86" s="21">
        <f>IF(AND(I86=38000,R86&lt;=4.5,M86&gt;8),'[1]Pricing Schedule'!$J$9,
IF(AND(I86=38000,R86&lt;=4.5,M86&lt;=8),'[1]Pricing Schedule'!$J$36,
IF(AND(I86=38000,R86&gt;4.5,R86&lt;=9,M86&gt;8),'[1]Pricing Schedule'!$J$18,
IF(AND(I86=38000,R86&gt;4.5,R86&lt;=9,M86&lt;=8),'[1]Pricing Schedule'!$J$36,
IF(AND(I86=38000,R86&gt;9,R86&lt;=12.8,M86&gt;8),'[1]Pricing Schedule'!$J$27,
IF(AND(I86=38000,R86&gt;9,R86&lt;=12.8,M86&lt;=8),'[1]Pricing Schedule'!$J$36,
IF(AND(I86=38000,R86&gt;12.8,R86&lt;=22.8),'[1]Pricing Schedule'!$J$36,
IF(AND(I86=38000,R86&gt;22.8,R86&lt;=30.2),'[1]Pricing Schedule'!$J$45,
IF(AND(I86=38000,R86&gt;30.2,R86&lt;=45.9),'[1]Pricing Schedule'!$J$54,
IF(AND(I86=38000,R86&gt;45.9,R86&lt;=123.4),'[1]Pricing Schedule'!$J$97,
IF(AND(I86=38000,R86&gt;123.4,R86&lt;=168.2,M86&lt;=10),'[1]Pricing Schedule'!$J$105,
IF(AND(I86=38000,R86&gt;123.4,R86&lt;=168.2,M86&gt;10),'[1]Pricing Schedule'!$J$113,
IF(AND(I86=38000,R86&gt;168.2,R86&lt;=336.4,M86&lt;=10),('[1]Pricing Schedule'!$J$105),
IF(AND(I86=38000,R86&gt;168.2,R86&lt;=336.4,M86&gt;10),('[1]Pricing Schedule'!$J$113),
IF(AND(I86=38000,R86&gt;336.4,R86&lt;=504.6,M86&lt;=10),('[1]Pricing Schedule'!$J$105),
IF(AND(I86=38000,R86&gt;336.4,R86&lt;=504.6,M86&gt;10),('[1]Pricing Schedule'!$J$113),
IF(AND(I86=38000,R86&gt;504.6,R86&lt;=672.8,M86&lt;=10),('[1]Pricing Schedule'!$J$105),
IF(AND(I86=38000,R86&gt;504.6,R86&lt;=672.8,M86&gt;10),('[1]Pricing Schedule'!$J$113),
IF(AND(I86=110000,R86&lt;=12.8,M86&gt;2),'[1]Pricing Schedule'!$J$63,
IF(AND(I86=110000,R86&lt;=12.8,M86&lt;=2),'[1]Pricing Schedule'!$J$97,
IF(AND(I86=110000,R86&gt;12.8,R86&lt;=22.8,M86&gt;3),'[1]Pricing Schedule'!$J$72,
IF(AND(I86=110000,R86&gt;12.8,R86&lt;=22.8,M86&lt;=3),'[1]Pricing Schedule'!$J$97,
IF(AND(I86=110000,R86&gt;22.8,R86&lt;=30.2),'[1]Pricing Schedule'!$J$81,
IF(AND(I86=110000,R86&gt;30.2,R86&lt;=45.9),'[1]Pricing Schedule'!$J$90,
IF(AND(I86=110000,R86&gt;45.9,R86&lt;=123.4),'[1]Pricing Schedule'!$J$97,
IF(AND(I86=110000,R86&gt;123.4,R86&lt;=168.2,M86&lt;=10),'[1]Pricing Schedule'!$J$105,
IF(AND(I86=110000,R86&gt;123.4,R86&lt;=168.2,M86&gt;10),'[1]Pricing Schedule'!$J$113,
IF(AND(I86=110000,R86&gt;168.2,R86&lt;=336.2,M86&lt;=10),('[1]Pricing Schedule'!$J$105),
IF(AND(I86=110000,R86&gt;168.2,R86&lt;=336.2,M86&gt;10),('[1]Pricing Schedule'!$J$113),
IF(AND(I86=110000,R86&gt;336.4,R86&lt;=504.6,M86&lt;=10),('[1]Pricing Schedule'!$J$105),
IF(AND(I86=110000,R86&gt;336.4,R86&lt;=504.6,M86&gt;10),('[1]Pricing Schedule'!$J$113),
IF(AND(I86=110000,R86&gt;504.6,R86&lt;=672.8,M86&lt;=10),('[1]Pricing Schedule'!$J$105),
IF(AND(I86=110000,R86&gt;504.6,R86&lt;=672.8,M86&gt;10),('[1]Pricing Schedule'!$J$113),
IF(AND(I86=110000,R86&gt;672.8,R86&lt;=841,M86&lt;=10),('[1]Pricing Schedule'!$J$105),
IF(AND(I86=110000,R86&gt;672.8,R86&lt;=841,M86&gt;10),('[1]Pricing Schedule'!$J$113),
IF(AND(I86=110000,R86&gt;1682,R86&lt;=1850.2,M86&lt;=10),('[1]Pricing Schedule'!$J$105),
IF(AND(I86=110000,R86&gt;1682,R86&lt;=1850.2,M86&gt;10),('[1]Pricing Schedule'!$J$113),
IF(AND(I86=110000,R86&gt;2018.4,R86&lt;=2186.6,M86&lt;=10),('[1]Pricing Schedule'!$J$105),
IF(AND(I86=110000,R86&gt;2018.4,R86&lt;=2186.6,M86&gt;10),('[1]Pricing Schedule'!$J$113),999999999)))))))))))))))))))))))))))))))))))))))</f>
        <v>1</v>
      </c>
      <c r="U86" s="40">
        <f t="shared" si="12"/>
        <v>402069.5652173913</v>
      </c>
      <c r="V86" s="41">
        <f t="shared" si="13"/>
        <v>2.487131796357974</v>
      </c>
      <c r="Y86" s="23">
        <v>337</v>
      </c>
      <c r="Z86" s="23">
        <v>90</v>
      </c>
      <c r="AR86" s="35"/>
    </row>
    <row r="87" spans="1:44">
      <c r="A87" s="23">
        <v>86</v>
      </c>
      <c r="B87" s="23">
        <v>86</v>
      </c>
      <c r="C87" s="23" t="s">
        <v>295</v>
      </c>
      <c r="D87" s="23" t="s">
        <v>121</v>
      </c>
      <c r="E87" s="23" t="s">
        <v>121</v>
      </c>
      <c r="F87" s="23" t="s">
        <v>122</v>
      </c>
      <c r="G87" s="23" t="s">
        <v>123</v>
      </c>
      <c r="H87" s="23" t="s">
        <v>113</v>
      </c>
      <c r="I87" s="13">
        <v>38000</v>
      </c>
      <c r="J87" s="13">
        <v>38000</v>
      </c>
      <c r="K87" s="13">
        <v>10000</v>
      </c>
      <c r="L87" s="24">
        <v>11.022</v>
      </c>
      <c r="M87" s="37">
        <f t="shared" si="8"/>
        <v>12</v>
      </c>
      <c r="N87" s="24">
        <v>0.20499999999999999</v>
      </c>
      <c r="O87" s="13">
        <v>1</v>
      </c>
      <c r="P87" s="36">
        <f t="shared" si="9"/>
        <v>0.20499999999999999</v>
      </c>
      <c r="Q87" s="38">
        <f t="shared" si="10"/>
        <v>3.45</v>
      </c>
      <c r="R87" s="37">
        <f t="shared" si="11"/>
        <v>3.45</v>
      </c>
      <c r="S87" s="39">
        <f>IF(AND(I87=38000,R87&lt;=4.5,M87&gt;8),'[1]Pricing Schedule'!$F$8+('[1]Pricing Schedule'!$F$9*M87),
IF(AND(I87=38000,R87&lt;=4.5,M87&lt;=8),'[1]Pricing Schedule'!$F$34+('[1]Pricing Schedule'!$F$36*M87),
IF(AND(I87=38000,R87&gt;4.5,R87&lt;=9,M87&gt;8),'[1]Pricing Schedule'!$F$17+('[1]Pricing Schedule'!$F$18*M87),
IF(AND(I87=38000,R87&gt;4.5,R87&lt;=9,M87&lt;=8),'[1]Pricing Schedule'!$F$34+('[1]Pricing Schedule'!$F$36*M87),
IF(AND(I87=38000,R87&gt;9,R87&lt;=12.8,M87&gt;8),'[1]Pricing Schedule'!$F$26+('[1]Pricing Schedule'!$F$27*M87),
IF(AND(I87=38000,R87&gt;9,R87&lt;=12.8,M87&lt;=8),'[1]Pricing Schedule'!$F$34+('[1]Pricing Schedule'!$F$36*M87),
IF(AND(I87=38000,R87&gt;12.8,R87&lt;=22.8),'[1]Pricing Schedule'!$F$34+('[1]Pricing Schedule'!$F$36*M87),
IF(AND(I87=38000,R87&gt;22.8,R87&lt;=30.2),'[1]Pricing Schedule'!$F$43+('[1]Pricing Schedule'!$F$45*M87),
IF(AND(I87=38000,R87&gt;30.2,R87&lt;=45.9),'[1]Pricing Schedule'!$F$52+('[1]Pricing Schedule'!$F$54*M87),
IF(AND(I87=38000,R87&gt;45.9,R87&lt;=123.4),'[1]Pricing Schedule'!$F$96+('[1]Pricing Schedule'!$F$97*M87),
IF(AND(I87=38000,R87&gt;123.4,R87&lt;=168.2,M87&lt;=10),'[1]Pricing Schedule'!$F$103+('[1]Pricing Schedule'!$F$105*M87),
IF(AND(I87=38000,R87&gt;123.4,R87&lt;=168.2,M87&gt;10),'[1]Pricing Schedule'!$F$111+('[1]Pricing Schedule'!$F$113*M87),
IF(AND(I87=38000,R87&gt;157.4,R87&lt;=336.4,M87&lt;=10),('[1]Pricing Schedule'!$F$103+('[1]Pricing Schedule'!$F$105*M87))*2,
IF(AND(I87=38000,R87&gt;157.4,R87&lt;=336.4,M87&gt;10),('[1]Pricing Schedule'!$F$111+('[1]Pricing Schedule'!$F$113*M87))*2,
IF(AND(I87=38000,R87&gt;314.8,R87&lt;=504.6,M87&lt;=10),('[1]Pricing Schedule'!$F$103+('[1]Pricing Schedule'!$F$105*M87))*3,
IF(AND(I87=38000,R87&gt;314.8,R87&lt;=504.6,M87&gt;10),('[1]Pricing Schedule'!$F$111+('[1]Pricing Schedule'!$F$113*M87))*3,
IF(AND(I87=38000,R87&gt;472.2,R87&lt;=672.8,M87&lt;=10),('[1]Pricing Schedule'!$F$103+('[1]Pricing Schedule'!$F$105*M87))*4,
IF(AND(I87=38000,R87&gt;472.2,R87&lt;=672.8,M87&gt;10),('[1]Pricing Schedule'!$F$111+('[1]Pricing Schedule'!$F$113*M87))*4,
IF(AND(I87=110000,R87&lt;=12.8,M87&gt;2),'[1]Pricing Schedule'!$F$62+('[1]Pricing Schedule'!$F$63*M87),
IF(AND(I87=110000,R87&lt;=12.8,M87&lt;=2),'[1]Pricing Schedule'!$F$96+('[1]Pricing Schedule'!$F$97*M87),
IF(AND(I87=110000,R87&gt;12.8,R87&lt;=22.8,M87&gt;3),'[1]Pricing Schedule'!$F$71+('[1]Pricing Schedule'!$F$72*M87),
IF(AND(I87=110000,R87&gt;12.8,R87&lt;=22.8,M87&lt;=3),'[1]Pricing Schedule'!$F$96+('[1]Pricing Schedule'!$F$97*M87),
IF(AND(I87=110000,R87&gt;22.8,R87&lt;=30.2),'[1]Pricing Schedule'!$F$80+('[1]Pricing Schedule'!$F$81*M87),
IF(AND(I87=110000,R87&gt;30.2,R87&lt;=45.9),'[1]Pricing Schedule'!$F$89+('[1]Pricing Schedule'!$F$90*M87),
IF(AND(I87=110000,R87&gt;45.9,R87&lt;=123.4),'[1]Pricing Schedule'!$F$96+('[1]Pricing Schedule'!$F$97*M87),
IF(AND(I87=110000,R87&gt;123.4,R87&lt;=168.2,M87&lt;=10),'[1]Pricing Schedule'!$F$103+('[1]Pricing Schedule'!$F$105*M87),
IF(AND(I87=110000,R87&gt;123.4,R87&lt;=168.2,M87&gt;10),'[1]Pricing Schedule'!$F$111+('[1]Pricing Schedule'!$F$113*M87),
IF(AND(I87=110000,R87&gt;168.2,R87&lt;=336.4,M87&lt;=10),('[1]Pricing Schedule'!$F$103+('[1]Pricing Schedule'!$F$105*M87))*2,
IF(AND(I87=110000,R87&gt;168.2,R87&lt;=336.4,M87&gt;10),('[1]Pricing Schedule'!$F$111+('[1]Pricing Schedule'!$F$113*M87))*2,
IF(AND(I87=110000,R87&gt;336.4,R87&lt;=504.6,M87&lt;=10),('[1]Pricing Schedule'!$F$103+('[1]Pricing Schedule'!$F$105*M87))*3,
IF(AND(I87=110000,R87&gt;336.4,R87&lt;=504.6,M87&gt;10),('[1]Pricing Schedule'!$F$111+('[1]Pricing Schedule'!$F$113*M87))*3,
IF(AND(I87=110000,R87&gt;504.6,R87&lt;=672.8,M87&lt;=10),('[1]Pricing Schedule'!$F$103+('[1]Pricing Schedule'!$F$105*M87))*4,
IF(AND(I87=110000,R87&gt;504.6,R87&lt;=672.8,M87&gt;10),('[1]Pricing Schedule'!$F$111+('[1]Pricing Schedule'!$F$113*M87))*4,
IF(AND(I87=110000,R87&gt;672.8,R87&lt;=841,M87&lt;=10),('[1]Pricing Schedule'!$F$103+('[1]Pricing Schedule'!$F$105*M87))*5,
IF(AND(I87=110000,R87&gt;672.8,R87&lt;=841,M87&gt;10),('[1]Pricing Schedule'!$F$111+('[1]Pricing Schedule'!$F$113*M87))*5,
IF(AND(I87=110000,R87&gt;672.8,R87&lt;=841,M87&lt;=10),('[1]Pricing Schedule'!$F$103+('[1]Pricing Schedule'!$F$105*M87))*5,
IF(AND(I87=110000,R87&gt;672.8,R87&lt;=841,M87&gt;10),('[1]Pricing Schedule'!$F$111+('[1]Pricing Schedule'!$F$113*M87))*5,
IF(AND(I87=110000,R87&gt;1345.6,R87&lt;=1513.8,M87&lt;=10),('[1]Pricing Schedule'!$F$103+('[1]Pricing Schedule'!$F$105*M87))*9,
IF(AND(I87=110000,R87&gt;1345.6,R87&lt;=1513.8,M87&gt;10),('[1]Pricing Schedule'!$F$111+('[1]Pricing Schedule'!$F$113*M87))*9,
9999999999)))))))))))))))))))))))))))))))))))))))</f>
        <v>1492540</v>
      </c>
      <c r="T87" s="21">
        <f>IF(AND(I87=38000,R87&lt;=4.5,M87&gt;8),'[1]Pricing Schedule'!$J$9,
IF(AND(I87=38000,R87&lt;=4.5,M87&lt;=8),'[1]Pricing Schedule'!$J$36,
IF(AND(I87=38000,R87&gt;4.5,R87&lt;=9,M87&gt;8),'[1]Pricing Schedule'!$J$18,
IF(AND(I87=38000,R87&gt;4.5,R87&lt;=9,M87&lt;=8),'[1]Pricing Schedule'!$J$36,
IF(AND(I87=38000,R87&gt;9,R87&lt;=12.8,M87&gt;8),'[1]Pricing Schedule'!$J$27,
IF(AND(I87=38000,R87&gt;9,R87&lt;=12.8,M87&lt;=8),'[1]Pricing Schedule'!$J$36,
IF(AND(I87=38000,R87&gt;12.8,R87&lt;=22.8),'[1]Pricing Schedule'!$J$36,
IF(AND(I87=38000,R87&gt;22.8,R87&lt;=30.2),'[1]Pricing Schedule'!$J$45,
IF(AND(I87=38000,R87&gt;30.2,R87&lt;=45.9),'[1]Pricing Schedule'!$J$54,
IF(AND(I87=38000,R87&gt;45.9,R87&lt;=123.4),'[1]Pricing Schedule'!$J$97,
IF(AND(I87=38000,R87&gt;123.4,R87&lt;=168.2,M87&lt;=10),'[1]Pricing Schedule'!$J$105,
IF(AND(I87=38000,R87&gt;123.4,R87&lt;=168.2,M87&gt;10),'[1]Pricing Schedule'!$J$113,
IF(AND(I87=38000,R87&gt;168.2,R87&lt;=336.4,M87&lt;=10),('[1]Pricing Schedule'!$J$105),
IF(AND(I87=38000,R87&gt;168.2,R87&lt;=336.4,M87&gt;10),('[1]Pricing Schedule'!$J$113),
IF(AND(I87=38000,R87&gt;336.4,R87&lt;=504.6,M87&lt;=10),('[1]Pricing Schedule'!$J$105),
IF(AND(I87=38000,R87&gt;336.4,R87&lt;=504.6,M87&gt;10),('[1]Pricing Schedule'!$J$113),
IF(AND(I87=38000,R87&gt;504.6,R87&lt;=672.8,M87&lt;=10),('[1]Pricing Schedule'!$J$105),
IF(AND(I87=38000,R87&gt;504.6,R87&lt;=672.8,M87&gt;10),('[1]Pricing Schedule'!$J$113),
IF(AND(I87=110000,R87&lt;=12.8,M87&gt;2),'[1]Pricing Schedule'!$J$63,
IF(AND(I87=110000,R87&lt;=12.8,M87&lt;=2),'[1]Pricing Schedule'!$J$97,
IF(AND(I87=110000,R87&gt;12.8,R87&lt;=22.8,M87&gt;3),'[1]Pricing Schedule'!$J$72,
IF(AND(I87=110000,R87&gt;12.8,R87&lt;=22.8,M87&lt;=3),'[1]Pricing Schedule'!$J$97,
IF(AND(I87=110000,R87&gt;22.8,R87&lt;=30.2),'[1]Pricing Schedule'!$J$81,
IF(AND(I87=110000,R87&gt;30.2,R87&lt;=45.9),'[1]Pricing Schedule'!$J$90,
IF(AND(I87=110000,R87&gt;45.9,R87&lt;=123.4),'[1]Pricing Schedule'!$J$97,
IF(AND(I87=110000,R87&gt;123.4,R87&lt;=168.2,M87&lt;=10),'[1]Pricing Schedule'!$J$105,
IF(AND(I87=110000,R87&gt;123.4,R87&lt;=168.2,M87&gt;10),'[1]Pricing Schedule'!$J$113,
IF(AND(I87=110000,R87&gt;168.2,R87&lt;=336.2,M87&lt;=10),('[1]Pricing Schedule'!$J$105),
IF(AND(I87=110000,R87&gt;168.2,R87&lt;=336.2,M87&gt;10),('[1]Pricing Schedule'!$J$113),
IF(AND(I87=110000,R87&gt;336.4,R87&lt;=504.6,M87&lt;=10),('[1]Pricing Schedule'!$J$105),
IF(AND(I87=110000,R87&gt;336.4,R87&lt;=504.6,M87&gt;10),('[1]Pricing Schedule'!$J$113),
IF(AND(I87=110000,R87&gt;504.6,R87&lt;=672.8,M87&lt;=10),('[1]Pricing Schedule'!$J$105),
IF(AND(I87=110000,R87&gt;504.6,R87&lt;=672.8,M87&gt;10),('[1]Pricing Schedule'!$J$113),
IF(AND(I87=110000,R87&gt;672.8,R87&lt;=841,M87&lt;=10),('[1]Pricing Schedule'!$J$105),
IF(AND(I87=110000,R87&gt;672.8,R87&lt;=841,M87&gt;10),('[1]Pricing Schedule'!$J$113),
IF(AND(I87=110000,R87&gt;1682,R87&lt;=1850.2,M87&lt;=10),('[1]Pricing Schedule'!$J$105),
IF(AND(I87=110000,R87&gt;1682,R87&lt;=1850.2,M87&gt;10),('[1]Pricing Schedule'!$J$113),
IF(AND(I87=110000,R87&gt;2018.4,R87&lt;=2186.6,M87&lt;=10),('[1]Pricing Schedule'!$J$105),
IF(AND(I87=110000,R87&gt;2018.4,R87&lt;=2186.6,M87&gt;10),('[1]Pricing Schedule'!$J$113),999999999)))))))))))))))))))))))))))))))))))))))</f>
        <v>1</v>
      </c>
      <c r="U87" s="40">
        <f t="shared" si="12"/>
        <v>432620.28985507245</v>
      </c>
      <c r="V87" s="41">
        <f t="shared" si="13"/>
        <v>2.3114958393074891</v>
      </c>
      <c r="Y87" s="23">
        <v>634</v>
      </c>
      <c r="Z87" s="23">
        <v>250</v>
      </c>
      <c r="AR87" s="35"/>
    </row>
    <row r="88" spans="1:44">
      <c r="A88" s="23">
        <v>87</v>
      </c>
      <c r="B88" s="23">
        <v>87</v>
      </c>
      <c r="C88" s="23" t="s">
        <v>296</v>
      </c>
      <c r="D88" s="23" t="s">
        <v>121</v>
      </c>
      <c r="E88" s="23" t="s">
        <v>121</v>
      </c>
      <c r="F88" s="23" t="s">
        <v>122</v>
      </c>
      <c r="G88" s="23" t="s">
        <v>123</v>
      </c>
      <c r="H88" s="23" t="s">
        <v>113</v>
      </c>
      <c r="I88" s="13">
        <v>38000</v>
      </c>
      <c r="J88" s="13">
        <v>38000</v>
      </c>
      <c r="K88" s="13">
        <v>10000</v>
      </c>
      <c r="L88" s="24">
        <v>3.3159999999999998</v>
      </c>
      <c r="M88" s="37">
        <f t="shared" si="8"/>
        <v>4</v>
      </c>
      <c r="N88" s="24">
        <v>0.442</v>
      </c>
      <c r="O88" s="13">
        <v>1</v>
      </c>
      <c r="P88" s="36">
        <f t="shared" si="9"/>
        <v>0.442</v>
      </c>
      <c r="Q88" s="38">
        <f t="shared" si="10"/>
        <v>3.45</v>
      </c>
      <c r="R88" s="37">
        <f t="shared" si="11"/>
        <v>3.45</v>
      </c>
      <c r="S88" s="39">
        <f>IF(AND(I88=38000,R88&lt;=4.5,M88&gt;8),'[1]Pricing Schedule'!$F$8+('[1]Pricing Schedule'!$F$9*M88),
IF(AND(I88=38000,R88&lt;=4.5,M88&lt;=8),'[1]Pricing Schedule'!$F$34+('[1]Pricing Schedule'!$F$36*M88),
IF(AND(I88=38000,R88&gt;4.5,R88&lt;=9,M88&gt;8),'[1]Pricing Schedule'!$F$17+('[1]Pricing Schedule'!$F$18*M88),
IF(AND(I88=38000,R88&gt;4.5,R88&lt;=9,M88&lt;=8),'[1]Pricing Schedule'!$F$34+('[1]Pricing Schedule'!$F$36*M88),
IF(AND(I88=38000,R88&gt;9,R88&lt;=12.8,M88&gt;8),'[1]Pricing Schedule'!$F$26+('[1]Pricing Schedule'!$F$27*M88),
IF(AND(I88=38000,R88&gt;9,R88&lt;=12.8,M88&lt;=8),'[1]Pricing Schedule'!$F$34+('[1]Pricing Schedule'!$F$36*M88),
IF(AND(I88=38000,R88&gt;12.8,R88&lt;=22.8),'[1]Pricing Schedule'!$F$34+('[1]Pricing Schedule'!$F$36*M88),
IF(AND(I88=38000,R88&gt;22.8,R88&lt;=30.2),'[1]Pricing Schedule'!$F$43+('[1]Pricing Schedule'!$F$45*M88),
IF(AND(I88=38000,R88&gt;30.2,R88&lt;=45.9),'[1]Pricing Schedule'!$F$52+('[1]Pricing Schedule'!$F$54*M88),
IF(AND(I88=38000,R88&gt;45.9,R88&lt;=123.4),'[1]Pricing Schedule'!$F$96+('[1]Pricing Schedule'!$F$97*M88),
IF(AND(I88=38000,R88&gt;123.4,R88&lt;=168.2,M88&lt;=10),'[1]Pricing Schedule'!$F$103+('[1]Pricing Schedule'!$F$105*M88),
IF(AND(I88=38000,R88&gt;123.4,R88&lt;=168.2,M88&gt;10),'[1]Pricing Schedule'!$F$111+('[1]Pricing Schedule'!$F$113*M88),
IF(AND(I88=38000,R88&gt;157.4,R88&lt;=336.4,M88&lt;=10),('[1]Pricing Schedule'!$F$103+('[1]Pricing Schedule'!$F$105*M88))*2,
IF(AND(I88=38000,R88&gt;157.4,R88&lt;=336.4,M88&gt;10),('[1]Pricing Schedule'!$F$111+('[1]Pricing Schedule'!$F$113*M88))*2,
IF(AND(I88=38000,R88&gt;314.8,R88&lt;=504.6,M88&lt;=10),('[1]Pricing Schedule'!$F$103+('[1]Pricing Schedule'!$F$105*M88))*3,
IF(AND(I88=38000,R88&gt;314.8,R88&lt;=504.6,M88&gt;10),('[1]Pricing Schedule'!$F$111+('[1]Pricing Schedule'!$F$113*M88))*3,
IF(AND(I88=38000,R88&gt;472.2,R88&lt;=672.8,M88&lt;=10),('[1]Pricing Schedule'!$F$103+('[1]Pricing Schedule'!$F$105*M88))*4,
IF(AND(I88=38000,R88&gt;472.2,R88&lt;=672.8,M88&gt;10),('[1]Pricing Schedule'!$F$111+('[1]Pricing Schedule'!$F$113*M88))*4,
IF(AND(I88=110000,R88&lt;=12.8,M88&gt;2),'[1]Pricing Schedule'!$F$62+('[1]Pricing Schedule'!$F$63*M88),
IF(AND(I88=110000,R88&lt;=12.8,M88&lt;=2),'[1]Pricing Schedule'!$F$96+('[1]Pricing Schedule'!$F$97*M88),
IF(AND(I88=110000,R88&gt;12.8,R88&lt;=22.8,M88&gt;3),'[1]Pricing Schedule'!$F$71+('[1]Pricing Schedule'!$F$72*M88),
IF(AND(I88=110000,R88&gt;12.8,R88&lt;=22.8,M88&lt;=3),'[1]Pricing Schedule'!$F$96+('[1]Pricing Schedule'!$F$97*M88),
IF(AND(I88=110000,R88&gt;22.8,R88&lt;=30.2),'[1]Pricing Schedule'!$F$80+('[1]Pricing Schedule'!$F$81*M88),
IF(AND(I88=110000,R88&gt;30.2,R88&lt;=45.9),'[1]Pricing Schedule'!$F$89+('[1]Pricing Schedule'!$F$90*M88),
IF(AND(I88=110000,R88&gt;45.9,R88&lt;=123.4),'[1]Pricing Schedule'!$F$96+('[1]Pricing Schedule'!$F$97*M88),
IF(AND(I88=110000,R88&gt;123.4,R88&lt;=168.2,M88&lt;=10),'[1]Pricing Schedule'!$F$103+('[1]Pricing Schedule'!$F$105*M88),
IF(AND(I88=110000,R88&gt;123.4,R88&lt;=168.2,M88&gt;10),'[1]Pricing Schedule'!$F$111+('[1]Pricing Schedule'!$F$113*M88),
IF(AND(I88=110000,R88&gt;168.2,R88&lt;=336.4,M88&lt;=10),('[1]Pricing Schedule'!$F$103+('[1]Pricing Schedule'!$F$105*M88))*2,
IF(AND(I88=110000,R88&gt;168.2,R88&lt;=336.4,M88&gt;10),('[1]Pricing Schedule'!$F$111+('[1]Pricing Schedule'!$F$113*M88))*2,
IF(AND(I88=110000,R88&gt;336.4,R88&lt;=504.6,M88&lt;=10),('[1]Pricing Schedule'!$F$103+('[1]Pricing Schedule'!$F$105*M88))*3,
IF(AND(I88=110000,R88&gt;336.4,R88&lt;=504.6,M88&gt;10),('[1]Pricing Schedule'!$F$111+('[1]Pricing Schedule'!$F$113*M88))*3,
IF(AND(I88=110000,R88&gt;504.6,R88&lt;=672.8,M88&lt;=10),('[1]Pricing Schedule'!$F$103+('[1]Pricing Schedule'!$F$105*M88))*4,
IF(AND(I88=110000,R88&gt;504.6,R88&lt;=672.8,M88&gt;10),('[1]Pricing Schedule'!$F$111+('[1]Pricing Schedule'!$F$113*M88))*4,
IF(AND(I88=110000,R88&gt;672.8,R88&lt;=841,M88&lt;=10),('[1]Pricing Schedule'!$F$103+('[1]Pricing Schedule'!$F$105*M88))*5,
IF(AND(I88=110000,R88&gt;672.8,R88&lt;=841,M88&gt;10),('[1]Pricing Schedule'!$F$111+('[1]Pricing Schedule'!$F$113*M88))*5,
IF(AND(I88=110000,R88&gt;672.8,R88&lt;=841,M88&lt;=10),('[1]Pricing Schedule'!$F$103+('[1]Pricing Schedule'!$F$105*M88))*5,
IF(AND(I88=110000,R88&gt;672.8,R88&lt;=841,M88&gt;10),('[1]Pricing Schedule'!$F$111+('[1]Pricing Schedule'!$F$113*M88))*5,
IF(AND(I88=110000,R88&gt;1345.6,R88&lt;=1513.8,M88&lt;=10),('[1]Pricing Schedule'!$F$103+('[1]Pricing Schedule'!$F$105*M88))*9,
IF(AND(I88=110000,R88&gt;1345.6,R88&lt;=1513.8,M88&gt;10),('[1]Pricing Schedule'!$F$111+('[1]Pricing Schedule'!$F$113*M88))*9,
9999999999)))))))))))))))))))))))))))))))))))))))</f>
        <v>628870</v>
      </c>
      <c r="T88" s="21">
        <f>IF(AND(I88=38000,R88&lt;=4.5,M88&gt;8),'[1]Pricing Schedule'!$J$9,
IF(AND(I88=38000,R88&lt;=4.5,M88&lt;=8),'[1]Pricing Schedule'!$J$36,
IF(AND(I88=38000,R88&gt;4.5,R88&lt;=9,M88&gt;8),'[1]Pricing Schedule'!$J$18,
IF(AND(I88=38000,R88&gt;4.5,R88&lt;=9,M88&lt;=8),'[1]Pricing Schedule'!$J$36,
IF(AND(I88=38000,R88&gt;9,R88&lt;=12.8,M88&gt;8),'[1]Pricing Schedule'!$J$27,
IF(AND(I88=38000,R88&gt;9,R88&lt;=12.8,M88&lt;=8),'[1]Pricing Schedule'!$J$36,
IF(AND(I88=38000,R88&gt;12.8,R88&lt;=22.8),'[1]Pricing Schedule'!$J$36,
IF(AND(I88=38000,R88&gt;22.8,R88&lt;=30.2),'[1]Pricing Schedule'!$J$45,
IF(AND(I88=38000,R88&gt;30.2,R88&lt;=45.9),'[1]Pricing Schedule'!$J$54,
IF(AND(I88=38000,R88&gt;45.9,R88&lt;=123.4),'[1]Pricing Schedule'!$J$97,
IF(AND(I88=38000,R88&gt;123.4,R88&lt;=168.2,M88&lt;=10),'[1]Pricing Schedule'!$J$105,
IF(AND(I88=38000,R88&gt;123.4,R88&lt;=168.2,M88&gt;10),'[1]Pricing Schedule'!$J$113,
IF(AND(I88=38000,R88&gt;168.2,R88&lt;=336.4,M88&lt;=10),('[1]Pricing Schedule'!$J$105),
IF(AND(I88=38000,R88&gt;168.2,R88&lt;=336.4,M88&gt;10),('[1]Pricing Schedule'!$J$113),
IF(AND(I88=38000,R88&gt;336.4,R88&lt;=504.6,M88&lt;=10),('[1]Pricing Schedule'!$J$105),
IF(AND(I88=38000,R88&gt;336.4,R88&lt;=504.6,M88&gt;10),('[1]Pricing Schedule'!$J$113),
IF(AND(I88=38000,R88&gt;504.6,R88&lt;=672.8,M88&lt;=10),('[1]Pricing Schedule'!$J$105),
IF(AND(I88=38000,R88&gt;504.6,R88&lt;=672.8,M88&gt;10),('[1]Pricing Schedule'!$J$113),
IF(AND(I88=110000,R88&lt;=12.8,M88&gt;2),'[1]Pricing Schedule'!$J$63,
IF(AND(I88=110000,R88&lt;=12.8,M88&lt;=2),'[1]Pricing Schedule'!$J$97,
IF(AND(I88=110000,R88&gt;12.8,R88&lt;=22.8,M88&gt;3),'[1]Pricing Schedule'!$J$72,
IF(AND(I88=110000,R88&gt;12.8,R88&lt;=22.8,M88&lt;=3),'[1]Pricing Schedule'!$J$97,
IF(AND(I88=110000,R88&gt;22.8,R88&lt;=30.2),'[1]Pricing Schedule'!$J$81,
IF(AND(I88=110000,R88&gt;30.2,R88&lt;=45.9),'[1]Pricing Schedule'!$J$90,
IF(AND(I88=110000,R88&gt;45.9,R88&lt;=123.4),'[1]Pricing Schedule'!$J$97,
IF(AND(I88=110000,R88&gt;123.4,R88&lt;=168.2,M88&lt;=10),'[1]Pricing Schedule'!$J$105,
IF(AND(I88=110000,R88&gt;123.4,R88&lt;=168.2,M88&gt;10),'[1]Pricing Schedule'!$J$113,
IF(AND(I88=110000,R88&gt;168.2,R88&lt;=336.2,M88&lt;=10),('[1]Pricing Schedule'!$J$105),
IF(AND(I88=110000,R88&gt;168.2,R88&lt;=336.2,M88&gt;10),('[1]Pricing Schedule'!$J$113),
IF(AND(I88=110000,R88&gt;336.4,R88&lt;=504.6,M88&lt;=10),('[1]Pricing Schedule'!$J$105),
IF(AND(I88=110000,R88&gt;336.4,R88&lt;=504.6,M88&gt;10),('[1]Pricing Schedule'!$J$113),
IF(AND(I88=110000,R88&gt;504.6,R88&lt;=672.8,M88&lt;=10),('[1]Pricing Schedule'!$J$105),
IF(AND(I88=110000,R88&gt;504.6,R88&lt;=672.8,M88&gt;10),('[1]Pricing Schedule'!$J$113),
IF(AND(I88=110000,R88&gt;672.8,R88&lt;=841,M88&lt;=10),('[1]Pricing Schedule'!$J$105),
IF(AND(I88=110000,R88&gt;672.8,R88&lt;=841,M88&gt;10),('[1]Pricing Schedule'!$J$113),
IF(AND(I88=110000,R88&gt;1682,R88&lt;=1850.2,M88&lt;=10),('[1]Pricing Schedule'!$J$105),
IF(AND(I88=110000,R88&gt;1682,R88&lt;=1850.2,M88&gt;10),('[1]Pricing Schedule'!$J$113),
IF(AND(I88=110000,R88&gt;2018.4,R88&lt;=2186.6,M88&lt;=10),('[1]Pricing Schedule'!$J$105),
IF(AND(I88=110000,R88&gt;2018.4,R88&lt;=2186.6,M88&gt;10),('[1]Pricing Schedule'!$J$113),999999999)))))))))))))))))))))))))))))))))))))))</f>
        <v>4</v>
      </c>
      <c r="U88" s="40">
        <f t="shared" si="12"/>
        <v>182281.15942028986</v>
      </c>
      <c r="V88" s="41">
        <f t="shared" si="13"/>
        <v>5.4860304991492681</v>
      </c>
      <c r="Y88" s="23">
        <v>337</v>
      </c>
      <c r="Z88" s="23">
        <v>250</v>
      </c>
      <c r="AR88" s="35"/>
    </row>
    <row r="89" spans="1:44">
      <c r="A89" s="23">
        <v>88</v>
      </c>
      <c r="B89" s="23">
        <v>88</v>
      </c>
      <c r="C89" s="23" t="s">
        <v>297</v>
      </c>
      <c r="D89" s="23" t="s">
        <v>121</v>
      </c>
      <c r="E89" s="23" t="s">
        <v>121</v>
      </c>
      <c r="F89" s="23" t="s">
        <v>122</v>
      </c>
      <c r="G89" s="23" t="s">
        <v>123</v>
      </c>
      <c r="H89" s="23" t="s">
        <v>113</v>
      </c>
      <c r="I89" s="13">
        <v>38000</v>
      </c>
      <c r="J89" s="13">
        <v>38000</v>
      </c>
      <c r="K89" s="13">
        <v>10000</v>
      </c>
      <c r="L89" s="24">
        <v>2.2429999999999999</v>
      </c>
      <c r="M89" s="37">
        <f t="shared" si="8"/>
        <v>3</v>
      </c>
      <c r="N89" s="24">
        <v>9.7000000000000003E-2</v>
      </c>
      <c r="O89" s="13">
        <v>1</v>
      </c>
      <c r="P89" s="36">
        <f t="shared" si="9"/>
        <v>9.7000000000000003E-2</v>
      </c>
      <c r="Q89" s="38">
        <f t="shared" si="10"/>
        <v>3.45</v>
      </c>
      <c r="R89" s="37">
        <f t="shared" si="11"/>
        <v>3.45</v>
      </c>
      <c r="S89" s="39">
        <f>IF(AND(I89=38000,R89&lt;=4.5,M89&gt;8),'[1]Pricing Schedule'!$F$8+('[1]Pricing Schedule'!$F$9*M89),
IF(AND(I89=38000,R89&lt;=4.5,M89&lt;=8),'[1]Pricing Schedule'!$F$34+('[1]Pricing Schedule'!$F$36*M89),
IF(AND(I89=38000,R89&gt;4.5,R89&lt;=9,M89&gt;8),'[1]Pricing Schedule'!$F$17+('[1]Pricing Schedule'!$F$18*M89),
IF(AND(I89=38000,R89&gt;4.5,R89&lt;=9,M89&lt;=8),'[1]Pricing Schedule'!$F$34+('[1]Pricing Schedule'!$F$36*M89),
IF(AND(I89=38000,R89&gt;9,R89&lt;=12.8,M89&gt;8),'[1]Pricing Schedule'!$F$26+('[1]Pricing Schedule'!$F$27*M89),
IF(AND(I89=38000,R89&gt;9,R89&lt;=12.8,M89&lt;=8),'[1]Pricing Schedule'!$F$34+('[1]Pricing Schedule'!$F$36*M89),
IF(AND(I89=38000,R89&gt;12.8,R89&lt;=22.8),'[1]Pricing Schedule'!$F$34+('[1]Pricing Schedule'!$F$36*M89),
IF(AND(I89=38000,R89&gt;22.8,R89&lt;=30.2),'[1]Pricing Schedule'!$F$43+('[1]Pricing Schedule'!$F$45*M89),
IF(AND(I89=38000,R89&gt;30.2,R89&lt;=45.9),'[1]Pricing Schedule'!$F$52+('[1]Pricing Schedule'!$F$54*M89),
IF(AND(I89=38000,R89&gt;45.9,R89&lt;=123.4),'[1]Pricing Schedule'!$F$96+('[1]Pricing Schedule'!$F$97*M89),
IF(AND(I89=38000,R89&gt;123.4,R89&lt;=168.2,M89&lt;=10),'[1]Pricing Schedule'!$F$103+('[1]Pricing Schedule'!$F$105*M89),
IF(AND(I89=38000,R89&gt;123.4,R89&lt;=168.2,M89&gt;10),'[1]Pricing Schedule'!$F$111+('[1]Pricing Schedule'!$F$113*M89),
IF(AND(I89=38000,R89&gt;157.4,R89&lt;=336.4,M89&lt;=10),('[1]Pricing Schedule'!$F$103+('[1]Pricing Schedule'!$F$105*M89))*2,
IF(AND(I89=38000,R89&gt;157.4,R89&lt;=336.4,M89&gt;10),('[1]Pricing Schedule'!$F$111+('[1]Pricing Schedule'!$F$113*M89))*2,
IF(AND(I89=38000,R89&gt;314.8,R89&lt;=504.6,M89&lt;=10),('[1]Pricing Schedule'!$F$103+('[1]Pricing Schedule'!$F$105*M89))*3,
IF(AND(I89=38000,R89&gt;314.8,R89&lt;=504.6,M89&gt;10),('[1]Pricing Schedule'!$F$111+('[1]Pricing Schedule'!$F$113*M89))*3,
IF(AND(I89=38000,R89&gt;472.2,R89&lt;=672.8,M89&lt;=10),('[1]Pricing Schedule'!$F$103+('[1]Pricing Schedule'!$F$105*M89))*4,
IF(AND(I89=38000,R89&gt;472.2,R89&lt;=672.8,M89&gt;10),('[1]Pricing Schedule'!$F$111+('[1]Pricing Schedule'!$F$113*M89))*4,
IF(AND(I89=110000,R89&lt;=12.8,M89&gt;2),'[1]Pricing Schedule'!$F$62+('[1]Pricing Schedule'!$F$63*M89),
IF(AND(I89=110000,R89&lt;=12.8,M89&lt;=2),'[1]Pricing Schedule'!$F$96+('[1]Pricing Schedule'!$F$97*M89),
IF(AND(I89=110000,R89&gt;12.8,R89&lt;=22.8,M89&gt;3),'[1]Pricing Schedule'!$F$71+('[1]Pricing Schedule'!$F$72*M89),
IF(AND(I89=110000,R89&gt;12.8,R89&lt;=22.8,M89&lt;=3),'[1]Pricing Schedule'!$F$96+('[1]Pricing Schedule'!$F$97*M89),
IF(AND(I89=110000,R89&gt;22.8,R89&lt;=30.2),'[1]Pricing Schedule'!$F$80+('[1]Pricing Schedule'!$F$81*M89),
IF(AND(I89=110000,R89&gt;30.2,R89&lt;=45.9),'[1]Pricing Schedule'!$F$89+('[1]Pricing Schedule'!$F$90*M89),
IF(AND(I89=110000,R89&gt;45.9,R89&lt;=123.4),'[1]Pricing Schedule'!$F$96+('[1]Pricing Schedule'!$F$97*M89),
IF(AND(I89=110000,R89&gt;123.4,R89&lt;=168.2,M89&lt;=10),'[1]Pricing Schedule'!$F$103+('[1]Pricing Schedule'!$F$105*M89),
IF(AND(I89=110000,R89&gt;123.4,R89&lt;=168.2,M89&gt;10),'[1]Pricing Schedule'!$F$111+('[1]Pricing Schedule'!$F$113*M89),
IF(AND(I89=110000,R89&gt;168.2,R89&lt;=336.4,M89&lt;=10),('[1]Pricing Schedule'!$F$103+('[1]Pricing Schedule'!$F$105*M89))*2,
IF(AND(I89=110000,R89&gt;168.2,R89&lt;=336.4,M89&gt;10),('[1]Pricing Schedule'!$F$111+('[1]Pricing Schedule'!$F$113*M89))*2,
IF(AND(I89=110000,R89&gt;336.4,R89&lt;=504.6,M89&lt;=10),('[1]Pricing Schedule'!$F$103+('[1]Pricing Schedule'!$F$105*M89))*3,
IF(AND(I89=110000,R89&gt;336.4,R89&lt;=504.6,M89&gt;10),('[1]Pricing Schedule'!$F$111+('[1]Pricing Schedule'!$F$113*M89))*3,
IF(AND(I89=110000,R89&gt;504.6,R89&lt;=672.8,M89&lt;=10),('[1]Pricing Schedule'!$F$103+('[1]Pricing Schedule'!$F$105*M89))*4,
IF(AND(I89=110000,R89&gt;504.6,R89&lt;=672.8,M89&gt;10),('[1]Pricing Schedule'!$F$111+('[1]Pricing Schedule'!$F$113*M89))*4,
IF(AND(I89=110000,R89&gt;672.8,R89&lt;=841,M89&lt;=10),('[1]Pricing Schedule'!$F$103+('[1]Pricing Schedule'!$F$105*M89))*5,
IF(AND(I89=110000,R89&gt;672.8,R89&lt;=841,M89&gt;10),('[1]Pricing Schedule'!$F$111+('[1]Pricing Schedule'!$F$113*M89))*5,
IF(AND(I89=110000,R89&gt;672.8,R89&lt;=841,M89&lt;=10),('[1]Pricing Schedule'!$F$103+('[1]Pricing Schedule'!$F$105*M89))*5,
IF(AND(I89=110000,R89&gt;672.8,R89&lt;=841,M89&gt;10),('[1]Pricing Schedule'!$F$111+('[1]Pricing Schedule'!$F$113*M89))*5,
IF(AND(I89=110000,R89&gt;1345.6,R89&lt;=1513.8,M89&lt;=10),('[1]Pricing Schedule'!$F$103+('[1]Pricing Schedule'!$F$105*M89))*9,
IF(AND(I89=110000,R89&gt;1345.6,R89&lt;=1513.8,M89&gt;10),('[1]Pricing Schedule'!$F$111+('[1]Pricing Schedule'!$F$113*M89))*9,
9999999999)))))))))))))))))))))))))))))))))))))))</f>
        <v>558600</v>
      </c>
      <c r="T89" s="21">
        <f>IF(AND(I89=38000,R89&lt;=4.5,M89&gt;8),'[1]Pricing Schedule'!$J$9,
IF(AND(I89=38000,R89&lt;=4.5,M89&lt;=8),'[1]Pricing Schedule'!$J$36,
IF(AND(I89=38000,R89&gt;4.5,R89&lt;=9,M89&gt;8),'[1]Pricing Schedule'!$J$18,
IF(AND(I89=38000,R89&gt;4.5,R89&lt;=9,M89&lt;=8),'[1]Pricing Schedule'!$J$36,
IF(AND(I89=38000,R89&gt;9,R89&lt;=12.8,M89&gt;8),'[1]Pricing Schedule'!$J$27,
IF(AND(I89=38000,R89&gt;9,R89&lt;=12.8,M89&lt;=8),'[1]Pricing Schedule'!$J$36,
IF(AND(I89=38000,R89&gt;12.8,R89&lt;=22.8),'[1]Pricing Schedule'!$J$36,
IF(AND(I89=38000,R89&gt;22.8,R89&lt;=30.2),'[1]Pricing Schedule'!$J$45,
IF(AND(I89=38000,R89&gt;30.2,R89&lt;=45.9),'[1]Pricing Schedule'!$J$54,
IF(AND(I89=38000,R89&gt;45.9,R89&lt;=123.4),'[1]Pricing Schedule'!$J$97,
IF(AND(I89=38000,R89&gt;123.4,R89&lt;=168.2,M89&lt;=10),'[1]Pricing Schedule'!$J$105,
IF(AND(I89=38000,R89&gt;123.4,R89&lt;=168.2,M89&gt;10),'[1]Pricing Schedule'!$J$113,
IF(AND(I89=38000,R89&gt;168.2,R89&lt;=336.4,M89&lt;=10),('[1]Pricing Schedule'!$J$105),
IF(AND(I89=38000,R89&gt;168.2,R89&lt;=336.4,M89&gt;10),('[1]Pricing Schedule'!$J$113),
IF(AND(I89=38000,R89&gt;336.4,R89&lt;=504.6,M89&lt;=10),('[1]Pricing Schedule'!$J$105),
IF(AND(I89=38000,R89&gt;336.4,R89&lt;=504.6,M89&gt;10),('[1]Pricing Schedule'!$J$113),
IF(AND(I89=38000,R89&gt;504.6,R89&lt;=672.8,M89&lt;=10),('[1]Pricing Schedule'!$J$105),
IF(AND(I89=38000,R89&gt;504.6,R89&lt;=672.8,M89&gt;10),('[1]Pricing Schedule'!$J$113),
IF(AND(I89=110000,R89&lt;=12.8,M89&gt;2),'[1]Pricing Schedule'!$J$63,
IF(AND(I89=110000,R89&lt;=12.8,M89&lt;=2),'[1]Pricing Schedule'!$J$97,
IF(AND(I89=110000,R89&gt;12.8,R89&lt;=22.8,M89&gt;3),'[1]Pricing Schedule'!$J$72,
IF(AND(I89=110000,R89&gt;12.8,R89&lt;=22.8,M89&lt;=3),'[1]Pricing Schedule'!$J$97,
IF(AND(I89=110000,R89&gt;22.8,R89&lt;=30.2),'[1]Pricing Schedule'!$J$81,
IF(AND(I89=110000,R89&gt;30.2,R89&lt;=45.9),'[1]Pricing Schedule'!$J$90,
IF(AND(I89=110000,R89&gt;45.9,R89&lt;=123.4),'[1]Pricing Schedule'!$J$97,
IF(AND(I89=110000,R89&gt;123.4,R89&lt;=168.2,M89&lt;=10),'[1]Pricing Schedule'!$J$105,
IF(AND(I89=110000,R89&gt;123.4,R89&lt;=168.2,M89&gt;10),'[1]Pricing Schedule'!$J$113,
IF(AND(I89=110000,R89&gt;168.2,R89&lt;=336.2,M89&lt;=10),('[1]Pricing Schedule'!$J$105),
IF(AND(I89=110000,R89&gt;168.2,R89&lt;=336.2,M89&gt;10),('[1]Pricing Schedule'!$J$113),
IF(AND(I89=110000,R89&gt;336.4,R89&lt;=504.6,M89&lt;=10),('[1]Pricing Schedule'!$J$105),
IF(AND(I89=110000,R89&gt;336.4,R89&lt;=504.6,M89&gt;10),('[1]Pricing Schedule'!$J$113),
IF(AND(I89=110000,R89&gt;504.6,R89&lt;=672.8,M89&lt;=10),('[1]Pricing Schedule'!$J$105),
IF(AND(I89=110000,R89&gt;504.6,R89&lt;=672.8,M89&gt;10),('[1]Pricing Schedule'!$J$113),
IF(AND(I89=110000,R89&gt;672.8,R89&lt;=841,M89&lt;=10),('[1]Pricing Schedule'!$J$105),
IF(AND(I89=110000,R89&gt;672.8,R89&lt;=841,M89&gt;10),('[1]Pricing Schedule'!$J$113),
IF(AND(I89=110000,R89&gt;1682,R89&lt;=1850.2,M89&lt;=10),('[1]Pricing Schedule'!$J$105),
IF(AND(I89=110000,R89&gt;1682,R89&lt;=1850.2,M89&gt;10),('[1]Pricing Schedule'!$J$113),
IF(AND(I89=110000,R89&gt;2018.4,R89&lt;=2186.6,M89&lt;=10),('[1]Pricing Schedule'!$J$105),
IF(AND(I89=110000,R89&gt;2018.4,R89&lt;=2186.6,M89&gt;10),('[1]Pricing Schedule'!$J$113),999999999)))))))))))))))))))))))))))))))))))))))</f>
        <v>4</v>
      </c>
      <c r="U89" s="40">
        <f t="shared" si="12"/>
        <v>161913.04347826086</v>
      </c>
      <c r="V89" s="41">
        <f t="shared" si="13"/>
        <v>6.176154672395274</v>
      </c>
      <c r="Y89" s="23">
        <v>250</v>
      </c>
      <c r="Z89" s="23">
        <v>250</v>
      </c>
      <c r="AR89" s="35"/>
    </row>
    <row r="90" spans="1:44">
      <c r="A90" s="23">
        <v>89</v>
      </c>
      <c r="B90" s="23">
        <v>89</v>
      </c>
      <c r="C90" s="23" t="s">
        <v>298</v>
      </c>
      <c r="D90" s="23" t="s">
        <v>121</v>
      </c>
      <c r="E90" s="23" t="s">
        <v>121</v>
      </c>
      <c r="F90" s="23" t="s">
        <v>299</v>
      </c>
      <c r="G90" s="23" t="s">
        <v>300</v>
      </c>
      <c r="H90" s="23" t="s">
        <v>113</v>
      </c>
      <c r="I90" s="13">
        <v>38000</v>
      </c>
      <c r="J90" s="13">
        <v>38000</v>
      </c>
      <c r="K90" s="13">
        <v>10000</v>
      </c>
      <c r="L90" s="24">
        <v>4.306</v>
      </c>
      <c r="M90" s="37">
        <f t="shared" si="8"/>
        <v>5</v>
      </c>
      <c r="N90" s="24">
        <v>0.19700000000000001</v>
      </c>
      <c r="O90" s="13">
        <v>1</v>
      </c>
      <c r="P90" s="36">
        <f t="shared" si="9"/>
        <v>0.19700000000000001</v>
      </c>
      <c r="Q90" s="38">
        <f t="shared" si="10"/>
        <v>3.45</v>
      </c>
      <c r="R90" s="37">
        <f t="shared" si="11"/>
        <v>3.45</v>
      </c>
      <c r="S90" s="39">
        <f>IF(AND(I90=38000,R90&lt;=4.5,M90&gt;8),'[1]Pricing Schedule'!$F$8+('[1]Pricing Schedule'!$F$9*M90),
IF(AND(I90=38000,R90&lt;=4.5,M90&lt;=8),'[1]Pricing Schedule'!$F$34+('[1]Pricing Schedule'!$F$36*M90),
IF(AND(I90=38000,R90&gt;4.5,R90&lt;=9,M90&gt;8),'[1]Pricing Schedule'!$F$17+('[1]Pricing Schedule'!$F$18*M90),
IF(AND(I90=38000,R90&gt;4.5,R90&lt;=9,M90&lt;=8),'[1]Pricing Schedule'!$F$34+('[1]Pricing Schedule'!$F$36*M90),
IF(AND(I90=38000,R90&gt;9,R90&lt;=12.8,M90&gt;8),'[1]Pricing Schedule'!$F$26+('[1]Pricing Schedule'!$F$27*M90),
IF(AND(I90=38000,R90&gt;9,R90&lt;=12.8,M90&lt;=8),'[1]Pricing Schedule'!$F$34+('[1]Pricing Schedule'!$F$36*M90),
IF(AND(I90=38000,R90&gt;12.8,R90&lt;=22.8),'[1]Pricing Schedule'!$F$34+('[1]Pricing Schedule'!$F$36*M90),
IF(AND(I90=38000,R90&gt;22.8,R90&lt;=30.2),'[1]Pricing Schedule'!$F$43+('[1]Pricing Schedule'!$F$45*M90),
IF(AND(I90=38000,R90&gt;30.2,R90&lt;=45.9),'[1]Pricing Schedule'!$F$52+('[1]Pricing Schedule'!$F$54*M90),
IF(AND(I90=38000,R90&gt;45.9,R90&lt;=123.4),'[1]Pricing Schedule'!$F$96+('[1]Pricing Schedule'!$F$97*M90),
IF(AND(I90=38000,R90&gt;123.4,R90&lt;=168.2,M90&lt;=10),'[1]Pricing Schedule'!$F$103+('[1]Pricing Schedule'!$F$105*M90),
IF(AND(I90=38000,R90&gt;123.4,R90&lt;=168.2,M90&gt;10),'[1]Pricing Schedule'!$F$111+('[1]Pricing Schedule'!$F$113*M90),
IF(AND(I90=38000,R90&gt;157.4,R90&lt;=336.4,M90&lt;=10),('[1]Pricing Schedule'!$F$103+('[1]Pricing Schedule'!$F$105*M90))*2,
IF(AND(I90=38000,R90&gt;157.4,R90&lt;=336.4,M90&gt;10),('[1]Pricing Schedule'!$F$111+('[1]Pricing Schedule'!$F$113*M90))*2,
IF(AND(I90=38000,R90&gt;314.8,R90&lt;=504.6,M90&lt;=10),('[1]Pricing Schedule'!$F$103+('[1]Pricing Schedule'!$F$105*M90))*3,
IF(AND(I90=38000,R90&gt;314.8,R90&lt;=504.6,M90&gt;10),('[1]Pricing Schedule'!$F$111+('[1]Pricing Schedule'!$F$113*M90))*3,
IF(AND(I90=38000,R90&gt;472.2,R90&lt;=672.8,M90&lt;=10),('[1]Pricing Schedule'!$F$103+('[1]Pricing Schedule'!$F$105*M90))*4,
IF(AND(I90=38000,R90&gt;472.2,R90&lt;=672.8,M90&gt;10),('[1]Pricing Schedule'!$F$111+('[1]Pricing Schedule'!$F$113*M90))*4,
IF(AND(I90=110000,R90&lt;=12.8,M90&gt;2),'[1]Pricing Schedule'!$F$62+('[1]Pricing Schedule'!$F$63*M90),
IF(AND(I90=110000,R90&lt;=12.8,M90&lt;=2),'[1]Pricing Schedule'!$F$96+('[1]Pricing Schedule'!$F$97*M90),
IF(AND(I90=110000,R90&gt;12.8,R90&lt;=22.8,M90&gt;3),'[1]Pricing Schedule'!$F$71+('[1]Pricing Schedule'!$F$72*M90),
IF(AND(I90=110000,R90&gt;12.8,R90&lt;=22.8,M90&lt;=3),'[1]Pricing Schedule'!$F$96+('[1]Pricing Schedule'!$F$97*M90),
IF(AND(I90=110000,R90&gt;22.8,R90&lt;=30.2),'[1]Pricing Schedule'!$F$80+('[1]Pricing Schedule'!$F$81*M90),
IF(AND(I90=110000,R90&gt;30.2,R90&lt;=45.9),'[1]Pricing Schedule'!$F$89+('[1]Pricing Schedule'!$F$90*M90),
IF(AND(I90=110000,R90&gt;45.9,R90&lt;=123.4),'[1]Pricing Schedule'!$F$96+('[1]Pricing Schedule'!$F$97*M90),
IF(AND(I90=110000,R90&gt;123.4,R90&lt;=168.2,M90&lt;=10),'[1]Pricing Schedule'!$F$103+('[1]Pricing Schedule'!$F$105*M90),
IF(AND(I90=110000,R90&gt;123.4,R90&lt;=168.2,M90&gt;10),'[1]Pricing Schedule'!$F$111+('[1]Pricing Schedule'!$F$113*M90),
IF(AND(I90=110000,R90&gt;168.2,R90&lt;=336.4,M90&lt;=10),('[1]Pricing Schedule'!$F$103+('[1]Pricing Schedule'!$F$105*M90))*2,
IF(AND(I90=110000,R90&gt;168.2,R90&lt;=336.4,M90&gt;10),('[1]Pricing Schedule'!$F$111+('[1]Pricing Schedule'!$F$113*M90))*2,
IF(AND(I90=110000,R90&gt;336.4,R90&lt;=504.6,M90&lt;=10),('[1]Pricing Schedule'!$F$103+('[1]Pricing Schedule'!$F$105*M90))*3,
IF(AND(I90=110000,R90&gt;336.4,R90&lt;=504.6,M90&gt;10),('[1]Pricing Schedule'!$F$111+('[1]Pricing Schedule'!$F$113*M90))*3,
IF(AND(I90=110000,R90&gt;504.6,R90&lt;=672.8,M90&lt;=10),('[1]Pricing Schedule'!$F$103+('[1]Pricing Schedule'!$F$105*M90))*4,
IF(AND(I90=110000,R90&gt;504.6,R90&lt;=672.8,M90&gt;10),('[1]Pricing Schedule'!$F$111+('[1]Pricing Schedule'!$F$113*M90))*4,
IF(AND(I90=110000,R90&gt;672.8,R90&lt;=841,M90&lt;=10),('[1]Pricing Schedule'!$F$103+('[1]Pricing Schedule'!$F$105*M90))*5,
IF(AND(I90=110000,R90&gt;672.8,R90&lt;=841,M90&gt;10),('[1]Pricing Schedule'!$F$111+('[1]Pricing Schedule'!$F$113*M90))*5,
IF(AND(I90=110000,R90&gt;672.8,R90&lt;=841,M90&lt;=10),('[1]Pricing Schedule'!$F$103+('[1]Pricing Schedule'!$F$105*M90))*5,
IF(AND(I90=110000,R90&gt;672.8,R90&lt;=841,M90&gt;10),('[1]Pricing Schedule'!$F$111+('[1]Pricing Schedule'!$F$113*M90))*5,
IF(AND(I90=110000,R90&gt;1345.6,R90&lt;=1513.8,M90&lt;=10),('[1]Pricing Schedule'!$F$103+('[1]Pricing Schedule'!$F$105*M90))*9,
IF(AND(I90=110000,R90&gt;1345.6,R90&lt;=1513.8,M90&gt;10),('[1]Pricing Schedule'!$F$111+('[1]Pricing Schedule'!$F$113*M90))*9,
9999999999)))))))))))))))))))))))))))))))))))))))</f>
        <v>699140</v>
      </c>
      <c r="T90" s="21">
        <f>IF(AND(I90=38000,R90&lt;=4.5,M90&gt;8),'[1]Pricing Schedule'!$J$9,
IF(AND(I90=38000,R90&lt;=4.5,M90&lt;=8),'[1]Pricing Schedule'!$J$36,
IF(AND(I90=38000,R90&gt;4.5,R90&lt;=9,M90&gt;8),'[1]Pricing Schedule'!$J$18,
IF(AND(I90=38000,R90&gt;4.5,R90&lt;=9,M90&lt;=8),'[1]Pricing Schedule'!$J$36,
IF(AND(I90=38000,R90&gt;9,R90&lt;=12.8,M90&gt;8),'[1]Pricing Schedule'!$J$27,
IF(AND(I90=38000,R90&gt;9,R90&lt;=12.8,M90&lt;=8),'[1]Pricing Schedule'!$J$36,
IF(AND(I90=38000,R90&gt;12.8,R90&lt;=22.8),'[1]Pricing Schedule'!$J$36,
IF(AND(I90=38000,R90&gt;22.8,R90&lt;=30.2),'[1]Pricing Schedule'!$J$45,
IF(AND(I90=38000,R90&gt;30.2,R90&lt;=45.9),'[1]Pricing Schedule'!$J$54,
IF(AND(I90=38000,R90&gt;45.9,R90&lt;=123.4),'[1]Pricing Schedule'!$J$97,
IF(AND(I90=38000,R90&gt;123.4,R90&lt;=168.2,M90&lt;=10),'[1]Pricing Schedule'!$J$105,
IF(AND(I90=38000,R90&gt;123.4,R90&lt;=168.2,M90&gt;10),'[1]Pricing Schedule'!$J$113,
IF(AND(I90=38000,R90&gt;168.2,R90&lt;=336.4,M90&lt;=10),('[1]Pricing Schedule'!$J$105),
IF(AND(I90=38000,R90&gt;168.2,R90&lt;=336.4,M90&gt;10),('[1]Pricing Schedule'!$J$113),
IF(AND(I90=38000,R90&gt;336.4,R90&lt;=504.6,M90&lt;=10),('[1]Pricing Schedule'!$J$105),
IF(AND(I90=38000,R90&gt;336.4,R90&lt;=504.6,M90&gt;10),('[1]Pricing Schedule'!$J$113),
IF(AND(I90=38000,R90&gt;504.6,R90&lt;=672.8,M90&lt;=10),('[1]Pricing Schedule'!$J$105),
IF(AND(I90=38000,R90&gt;504.6,R90&lt;=672.8,M90&gt;10),('[1]Pricing Schedule'!$J$113),
IF(AND(I90=110000,R90&lt;=12.8,M90&gt;2),'[1]Pricing Schedule'!$J$63,
IF(AND(I90=110000,R90&lt;=12.8,M90&lt;=2),'[1]Pricing Schedule'!$J$97,
IF(AND(I90=110000,R90&gt;12.8,R90&lt;=22.8,M90&gt;3),'[1]Pricing Schedule'!$J$72,
IF(AND(I90=110000,R90&gt;12.8,R90&lt;=22.8,M90&lt;=3),'[1]Pricing Schedule'!$J$97,
IF(AND(I90=110000,R90&gt;22.8,R90&lt;=30.2),'[1]Pricing Schedule'!$J$81,
IF(AND(I90=110000,R90&gt;30.2,R90&lt;=45.9),'[1]Pricing Schedule'!$J$90,
IF(AND(I90=110000,R90&gt;45.9,R90&lt;=123.4),'[1]Pricing Schedule'!$J$97,
IF(AND(I90=110000,R90&gt;123.4,R90&lt;=168.2,M90&lt;=10),'[1]Pricing Schedule'!$J$105,
IF(AND(I90=110000,R90&gt;123.4,R90&lt;=168.2,M90&gt;10),'[1]Pricing Schedule'!$J$113,
IF(AND(I90=110000,R90&gt;168.2,R90&lt;=336.2,M90&lt;=10),('[1]Pricing Schedule'!$J$105),
IF(AND(I90=110000,R90&gt;168.2,R90&lt;=336.2,M90&gt;10),('[1]Pricing Schedule'!$J$113),
IF(AND(I90=110000,R90&gt;336.4,R90&lt;=504.6,M90&lt;=10),('[1]Pricing Schedule'!$J$105),
IF(AND(I90=110000,R90&gt;336.4,R90&lt;=504.6,M90&gt;10),('[1]Pricing Schedule'!$J$113),
IF(AND(I90=110000,R90&gt;504.6,R90&lt;=672.8,M90&lt;=10),('[1]Pricing Schedule'!$J$105),
IF(AND(I90=110000,R90&gt;504.6,R90&lt;=672.8,M90&gt;10),('[1]Pricing Schedule'!$J$113),
IF(AND(I90=110000,R90&gt;672.8,R90&lt;=841,M90&lt;=10),('[1]Pricing Schedule'!$J$105),
IF(AND(I90=110000,R90&gt;672.8,R90&lt;=841,M90&gt;10),('[1]Pricing Schedule'!$J$113),
IF(AND(I90=110000,R90&gt;1682,R90&lt;=1850.2,M90&lt;=10),('[1]Pricing Schedule'!$J$105),
IF(AND(I90=110000,R90&gt;1682,R90&lt;=1850.2,M90&gt;10),('[1]Pricing Schedule'!$J$113),
IF(AND(I90=110000,R90&gt;2018.4,R90&lt;=2186.6,M90&lt;=10),('[1]Pricing Schedule'!$J$105),
IF(AND(I90=110000,R90&gt;2018.4,R90&lt;=2186.6,M90&gt;10),('[1]Pricing Schedule'!$J$113),999999999)))))))))))))))))))))))))))))))))))))))</f>
        <v>4</v>
      </c>
      <c r="U90" s="40">
        <f t="shared" si="12"/>
        <v>202649.27536231882</v>
      </c>
      <c r="V90" s="41">
        <f t="shared" si="13"/>
        <v>4.9346339788883489</v>
      </c>
      <c r="Y90" s="23">
        <v>600</v>
      </c>
      <c r="Z90" s="23">
        <v>252</v>
      </c>
      <c r="AR90" s="35"/>
    </row>
    <row r="91" spans="1:44">
      <c r="A91" s="23">
        <v>90</v>
      </c>
      <c r="B91" s="23">
        <v>90</v>
      </c>
      <c r="C91" s="23" t="s">
        <v>301</v>
      </c>
      <c r="D91" s="23" t="s">
        <v>121</v>
      </c>
      <c r="E91" s="23" t="s">
        <v>121</v>
      </c>
      <c r="F91" s="23" t="s">
        <v>302</v>
      </c>
      <c r="G91" s="23" t="s">
        <v>303</v>
      </c>
      <c r="H91" s="23" t="s">
        <v>133</v>
      </c>
      <c r="I91" s="13">
        <v>110000</v>
      </c>
      <c r="J91" s="13">
        <v>110000</v>
      </c>
      <c r="K91" s="13">
        <v>38000</v>
      </c>
      <c r="L91" s="24">
        <v>3.7869999999999999</v>
      </c>
      <c r="M91" s="37">
        <f t="shared" si="8"/>
        <v>4</v>
      </c>
      <c r="N91" s="24">
        <v>0.318</v>
      </c>
      <c r="O91" s="13">
        <v>1</v>
      </c>
      <c r="P91" s="36">
        <f t="shared" si="9"/>
        <v>0.318</v>
      </c>
      <c r="Q91" s="38">
        <f t="shared" si="10"/>
        <v>3.45</v>
      </c>
      <c r="R91" s="37">
        <f t="shared" si="11"/>
        <v>3.45</v>
      </c>
      <c r="S91" s="39">
        <f>IF(AND(I91=38000,R91&lt;=4.5,M91&gt;8),'[1]Pricing Schedule'!$F$8+('[1]Pricing Schedule'!$F$9*M91),
IF(AND(I91=38000,R91&lt;=4.5,M91&lt;=8),'[1]Pricing Schedule'!$F$34+('[1]Pricing Schedule'!$F$36*M91),
IF(AND(I91=38000,R91&gt;4.5,R91&lt;=9,M91&gt;8),'[1]Pricing Schedule'!$F$17+('[1]Pricing Schedule'!$F$18*M91),
IF(AND(I91=38000,R91&gt;4.5,R91&lt;=9,M91&lt;=8),'[1]Pricing Schedule'!$F$34+('[1]Pricing Schedule'!$F$36*M91),
IF(AND(I91=38000,R91&gt;9,R91&lt;=12.8,M91&gt;8),'[1]Pricing Schedule'!$F$26+('[1]Pricing Schedule'!$F$27*M91),
IF(AND(I91=38000,R91&gt;9,R91&lt;=12.8,M91&lt;=8),'[1]Pricing Schedule'!$F$34+('[1]Pricing Schedule'!$F$36*M91),
IF(AND(I91=38000,R91&gt;12.8,R91&lt;=22.8),'[1]Pricing Schedule'!$F$34+('[1]Pricing Schedule'!$F$36*M91),
IF(AND(I91=38000,R91&gt;22.8,R91&lt;=30.2),'[1]Pricing Schedule'!$F$43+('[1]Pricing Schedule'!$F$45*M91),
IF(AND(I91=38000,R91&gt;30.2,R91&lt;=45.9),'[1]Pricing Schedule'!$F$52+('[1]Pricing Schedule'!$F$54*M91),
IF(AND(I91=38000,R91&gt;45.9,R91&lt;=123.4),'[1]Pricing Schedule'!$F$96+('[1]Pricing Schedule'!$F$97*M91),
IF(AND(I91=38000,R91&gt;123.4,R91&lt;=168.2,M91&lt;=10),'[1]Pricing Schedule'!$F$103+('[1]Pricing Schedule'!$F$105*M91),
IF(AND(I91=38000,R91&gt;123.4,R91&lt;=168.2,M91&gt;10),'[1]Pricing Schedule'!$F$111+('[1]Pricing Schedule'!$F$113*M91),
IF(AND(I91=38000,R91&gt;157.4,R91&lt;=336.4,M91&lt;=10),('[1]Pricing Schedule'!$F$103+('[1]Pricing Schedule'!$F$105*M91))*2,
IF(AND(I91=38000,R91&gt;157.4,R91&lt;=336.4,M91&gt;10),('[1]Pricing Schedule'!$F$111+('[1]Pricing Schedule'!$F$113*M91))*2,
IF(AND(I91=38000,R91&gt;314.8,R91&lt;=504.6,M91&lt;=10),('[1]Pricing Schedule'!$F$103+('[1]Pricing Schedule'!$F$105*M91))*3,
IF(AND(I91=38000,R91&gt;314.8,R91&lt;=504.6,M91&gt;10),('[1]Pricing Schedule'!$F$111+('[1]Pricing Schedule'!$F$113*M91))*3,
IF(AND(I91=38000,R91&gt;472.2,R91&lt;=672.8,M91&lt;=10),('[1]Pricing Schedule'!$F$103+('[1]Pricing Schedule'!$F$105*M91))*4,
IF(AND(I91=38000,R91&gt;472.2,R91&lt;=672.8,M91&gt;10),('[1]Pricing Schedule'!$F$111+('[1]Pricing Schedule'!$F$113*M91))*4,
IF(AND(I91=110000,R91&lt;=12.8,M91&gt;2),'[1]Pricing Schedule'!$F$62+('[1]Pricing Schedule'!$F$63*M91),
IF(AND(I91=110000,R91&lt;=12.8,M91&lt;=2),'[1]Pricing Schedule'!$F$96+('[1]Pricing Schedule'!$F$97*M91),
IF(AND(I91=110000,R91&gt;12.8,R91&lt;=22.8,M91&gt;3),'[1]Pricing Schedule'!$F$71+('[1]Pricing Schedule'!$F$72*M91),
IF(AND(I91=110000,R91&gt;12.8,R91&lt;=22.8,M91&lt;=3),'[1]Pricing Schedule'!$F$96+('[1]Pricing Schedule'!$F$97*M91),
IF(AND(I91=110000,R91&gt;22.8,R91&lt;=30.2),'[1]Pricing Schedule'!$F$80+('[1]Pricing Schedule'!$F$81*M91),
IF(AND(I91=110000,R91&gt;30.2,R91&lt;=45.9),'[1]Pricing Schedule'!$F$89+('[1]Pricing Schedule'!$F$90*M91),
IF(AND(I91=110000,R91&gt;45.9,R91&lt;=123.4),'[1]Pricing Schedule'!$F$96+('[1]Pricing Schedule'!$F$97*M91),
IF(AND(I91=110000,R91&gt;123.4,R91&lt;=168.2,M91&lt;=10),'[1]Pricing Schedule'!$F$103+('[1]Pricing Schedule'!$F$105*M91),
IF(AND(I91=110000,R91&gt;123.4,R91&lt;=168.2,M91&gt;10),'[1]Pricing Schedule'!$F$111+('[1]Pricing Schedule'!$F$113*M91),
IF(AND(I91=110000,R91&gt;168.2,R91&lt;=336.4,M91&lt;=10),('[1]Pricing Schedule'!$F$103+('[1]Pricing Schedule'!$F$105*M91))*2,
IF(AND(I91=110000,R91&gt;168.2,R91&lt;=336.4,M91&gt;10),('[1]Pricing Schedule'!$F$111+('[1]Pricing Schedule'!$F$113*M91))*2,
IF(AND(I91=110000,R91&gt;336.4,R91&lt;=504.6,M91&lt;=10),('[1]Pricing Schedule'!$F$103+('[1]Pricing Schedule'!$F$105*M91))*3,
IF(AND(I91=110000,R91&gt;336.4,R91&lt;=504.6,M91&gt;10),('[1]Pricing Schedule'!$F$111+('[1]Pricing Schedule'!$F$113*M91))*3,
IF(AND(I91=110000,R91&gt;504.6,R91&lt;=672.8,M91&lt;=10),('[1]Pricing Schedule'!$F$103+('[1]Pricing Schedule'!$F$105*M91))*4,
IF(AND(I91=110000,R91&gt;504.6,R91&lt;=672.8,M91&gt;10),('[1]Pricing Schedule'!$F$111+('[1]Pricing Schedule'!$F$113*M91))*4,
IF(AND(I91=110000,R91&gt;672.8,R91&lt;=841,M91&lt;=10),('[1]Pricing Schedule'!$F$103+('[1]Pricing Schedule'!$F$105*M91))*5,
IF(AND(I91=110000,R91&gt;672.8,R91&lt;=841,M91&gt;10),('[1]Pricing Schedule'!$F$111+('[1]Pricing Schedule'!$F$113*M91))*5,
IF(AND(I91=110000,R91&gt;672.8,R91&lt;=841,M91&lt;=10),('[1]Pricing Schedule'!$F$103+('[1]Pricing Schedule'!$F$105*M91))*5,
IF(AND(I91=110000,R91&gt;672.8,R91&lt;=841,M91&gt;10),('[1]Pricing Schedule'!$F$111+('[1]Pricing Schedule'!$F$113*M91))*5,
IF(AND(I91=110000,R91&gt;1345.6,R91&lt;=1513.8,M91&lt;=10),('[1]Pricing Schedule'!$F$103+('[1]Pricing Schedule'!$F$105*M91))*9,
IF(AND(I91=110000,R91&gt;1345.6,R91&lt;=1513.8,M91&gt;10),('[1]Pricing Schedule'!$F$111+('[1]Pricing Schedule'!$F$113*M91))*9,
9999999999)))))))))))))))))))))))))))))))))))))))</f>
        <v>1627270</v>
      </c>
      <c r="T91" s="21">
        <f>IF(AND(I91=38000,R91&lt;=4.5,M91&gt;8),'[1]Pricing Schedule'!$J$9,
IF(AND(I91=38000,R91&lt;=4.5,M91&lt;=8),'[1]Pricing Schedule'!$J$36,
IF(AND(I91=38000,R91&gt;4.5,R91&lt;=9,M91&gt;8),'[1]Pricing Schedule'!$J$18,
IF(AND(I91=38000,R91&gt;4.5,R91&lt;=9,M91&lt;=8),'[1]Pricing Schedule'!$J$36,
IF(AND(I91=38000,R91&gt;9,R91&lt;=12.8,M91&gt;8),'[1]Pricing Schedule'!$J$27,
IF(AND(I91=38000,R91&gt;9,R91&lt;=12.8,M91&lt;=8),'[1]Pricing Schedule'!$J$36,
IF(AND(I91=38000,R91&gt;12.8,R91&lt;=22.8),'[1]Pricing Schedule'!$J$36,
IF(AND(I91=38000,R91&gt;22.8,R91&lt;=30.2),'[1]Pricing Schedule'!$J$45,
IF(AND(I91=38000,R91&gt;30.2,R91&lt;=45.9),'[1]Pricing Schedule'!$J$54,
IF(AND(I91=38000,R91&gt;45.9,R91&lt;=123.4),'[1]Pricing Schedule'!$J$97,
IF(AND(I91=38000,R91&gt;123.4,R91&lt;=168.2,M91&lt;=10),'[1]Pricing Schedule'!$J$105,
IF(AND(I91=38000,R91&gt;123.4,R91&lt;=168.2,M91&gt;10),'[1]Pricing Schedule'!$J$113,
IF(AND(I91=38000,R91&gt;168.2,R91&lt;=336.4,M91&lt;=10),('[1]Pricing Schedule'!$J$105),
IF(AND(I91=38000,R91&gt;168.2,R91&lt;=336.4,M91&gt;10),('[1]Pricing Schedule'!$J$113),
IF(AND(I91=38000,R91&gt;336.4,R91&lt;=504.6,M91&lt;=10),('[1]Pricing Schedule'!$J$105),
IF(AND(I91=38000,R91&gt;336.4,R91&lt;=504.6,M91&gt;10),('[1]Pricing Schedule'!$J$113),
IF(AND(I91=38000,R91&gt;504.6,R91&lt;=672.8,M91&lt;=10),('[1]Pricing Schedule'!$J$105),
IF(AND(I91=38000,R91&gt;504.6,R91&lt;=672.8,M91&gt;10),('[1]Pricing Schedule'!$J$113),
IF(AND(I91=110000,R91&lt;=12.8,M91&gt;2),'[1]Pricing Schedule'!$J$63,
IF(AND(I91=110000,R91&lt;=12.8,M91&lt;=2),'[1]Pricing Schedule'!$J$97,
IF(AND(I91=110000,R91&gt;12.8,R91&lt;=22.8,M91&gt;3),'[1]Pricing Schedule'!$J$72,
IF(AND(I91=110000,R91&gt;12.8,R91&lt;=22.8,M91&lt;=3),'[1]Pricing Schedule'!$J$97,
IF(AND(I91=110000,R91&gt;22.8,R91&lt;=30.2),'[1]Pricing Schedule'!$J$81,
IF(AND(I91=110000,R91&gt;30.2,R91&lt;=45.9),'[1]Pricing Schedule'!$J$90,
IF(AND(I91=110000,R91&gt;45.9,R91&lt;=123.4),'[1]Pricing Schedule'!$J$97,
IF(AND(I91=110000,R91&gt;123.4,R91&lt;=168.2,M91&lt;=10),'[1]Pricing Schedule'!$J$105,
IF(AND(I91=110000,R91&gt;123.4,R91&lt;=168.2,M91&gt;10),'[1]Pricing Schedule'!$J$113,
IF(AND(I91=110000,R91&gt;168.2,R91&lt;=336.2,M91&lt;=10),('[1]Pricing Schedule'!$J$105),
IF(AND(I91=110000,R91&gt;168.2,R91&lt;=336.2,M91&gt;10),('[1]Pricing Schedule'!$J$113),
IF(AND(I91=110000,R91&gt;336.4,R91&lt;=504.6,M91&lt;=10),('[1]Pricing Schedule'!$J$105),
IF(AND(I91=110000,R91&gt;336.4,R91&lt;=504.6,M91&gt;10),('[1]Pricing Schedule'!$J$113),
IF(AND(I91=110000,R91&gt;504.6,R91&lt;=672.8,M91&lt;=10),('[1]Pricing Schedule'!$J$105),
IF(AND(I91=110000,R91&gt;504.6,R91&lt;=672.8,M91&gt;10),('[1]Pricing Schedule'!$J$113),
IF(AND(I91=110000,R91&gt;672.8,R91&lt;=841,M91&lt;=10),('[1]Pricing Schedule'!$J$105),
IF(AND(I91=110000,R91&gt;672.8,R91&lt;=841,M91&gt;10),('[1]Pricing Schedule'!$J$113),
IF(AND(I91=110000,R91&gt;1682,R91&lt;=1850.2,M91&lt;=10),('[1]Pricing Schedule'!$J$105),
IF(AND(I91=110000,R91&gt;1682,R91&lt;=1850.2,M91&gt;10),('[1]Pricing Schedule'!$J$113),
IF(AND(I91=110000,R91&gt;2018.4,R91&lt;=2186.6,M91&lt;=10),('[1]Pricing Schedule'!$J$105),
IF(AND(I91=110000,R91&gt;2018.4,R91&lt;=2186.6,M91&gt;10),('[1]Pricing Schedule'!$J$113),999999999)))))))))))))))))))))))))))))))))))))))</f>
        <v>7</v>
      </c>
      <c r="U91" s="40">
        <f t="shared" si="12"/>
        <v>471672.46376811591</v>
      </c>
      <c r="V91" s="41">
        <f t="shared" si="13"/>
        <v>2.1201152851094163</v>
      </c>
      <c r="Y91" s="23">
        <v>617</v>
      </c>
      <c r="Z91" s="23">
        <v>684</v>
      </c>
      <c r="AR91" s="35"/>
    </row>
    <row r="92" spans="1:44">
      <c r="A92" s="23">
        <v>91</v>
      </c>
      <c r="B92" s="23">
        <v>91</v>
      </c>
      <c r="C92" s="23" t="s">
        <v>304</v>
      </c>
      <c r="D92" s="23" t="s">
        <v>121</v>
      </c>
      <c r="E92" s="23" t="s">
        <v>121</v>
      </c>
      <c r="F92" s="23" t="s">
        <v>302</v>
      </c>
      <c r="G92" s="23" t="s">
        <v>303</v>
      </c>
      <c r="H92" s="23" t="s">
        <v>133</v>
      </c>
      <c r="I92" s="13">
        <v>110000</v>
      </c>
      <c r="J92" s="13">
        <v>110000</v>
      </c>
      <c r="K92" s="13">
        <v>38000</v>
      </c>
      <c r="L92" s="24">
        <v>3.504</v>
      </c>
      <c r="M92" s="37">
        <f t="shared" si="8"/>
        <v>4</v>
      </c>
      <c r="N92" s="24">
        <v>0.39500000000000002</v>
      </c>
      <c r="O92" s="13">
        <v>1</v>
      </c>
      <c r="P92" s="36">
        <f t="shared" si="9"/>
        <v>0.39500000000000002</v>
      </c>
      <c r="Q92" s="38">
        <f t="shared" si="10"/>
        <v>3.45</v>
      </c>
      <c r="R92" s="37">
        <f t="shared" si="11"/>
        <v>3.45</v>
      </c>
      <c r="S92" s="39">
        <f>IF(AND(I92=38000,R92&lt;=4.5,M92&gt;8),'[1]Pricing Schedule'!$F$8+('[1]Pricing Schedule'!$F$9*M92),
IF(AND(I92=38000,R92&lt;=4.5,M92&lt;=8),'[1]Pricing Schedule'!$F$34+('[1]Pricing Schedule'!$F$36*M92),
IF(AND(I92=38000,R92&gt;4.5,R92&lt;=9,M92&gt;8),'[1]Pricing Schedule'!$F$17+('[1]Pricing Schedule'!$F$18*M92),
IF(AND(I92=38000,R92&gt;4.5,R92&lt;=9,M92&lt;=8),'[1]Pricing Schedule'!$F$34+('[1]Pricing Schedule'!$F$36*M92),
IF(AND(I92=38000,R92&gt;9,R92&lt;=12.8,M92&gt;8),'[1]Pricing Schedule'!$F$26+('[1]Pricing Schedule'!$F$27*M92),
IF(AND(I92=38000,R92&gt;9,R92&lt;=12.8,M92&lt;=8),'[1]Pricing Schedule'!$F$34+('[1]Pricing Schedule'!$F$36*M92),
IF(AND(I92=38000,R92&gt;12.8,R92&lt;=22.8),'[1]Pricing Schedule'!$F$34+('[1]Pricing Schedule'!$F$36*M92),
IF(AND(I92=38000,R92&gt;22.8,R92&lt;=30.2),'[1]Pricing Schedule'!$F$43+('[1]Pricing Schedule'!$F$45*M92),
IF(AND(I92=38000,R92&gt;30.2,R92&lt;=45.9),'[1]Pricing Schedule'!$F$52+('[1]Pricing Schedule'!$F$54*M92),
IF(AND(I92=38000,R92&gt;45.9,R92&lt;=123.4),'[1]Pricing Schedule'!$F$96+('[1]Pricing Schedule'!$F$97*M92),
IF(AND(I92=38000,R92&gt;123.4,R92&lt;=168.2,M92&lt;=10),'[1]Pricing Schedule'!$F$103+('[1]Pricing Schedule'!$F$105*M92),
IF(AND(I92=38000,R92&gt;123.4,R92&lt;=168.2,M92&gt;10),'[1]Pricing Schedule'!$F$111+('[1]Pricing Schedule'!$F$113*M92),
IF(AND(I92=38000,R92&gt;157.4,R92&lt;=336.4,M92&lt;=10),('[1]Pricing Schedule'!$F$103+('[1]Pricing Schedule'!$F$105*M92))*2,
IF(AND(I92=38000,R92&gt;157.4,R92&lt;=336.4,M92&gt;10),('[1]Pricing Schedule'!$F$111+('[1]Pricing Schedule'!$F$113*M92))*2,
IF(AND(I92=38000,R92&gt;314.8,R92&lt;=504.6,M92&lt;=10),('[1]Pricing Schedule'!$F$103+('[1]Pricing Schedule'!$F$105*M92))*3,
IF(AND(I92=38000,R92&gt;314.8,R92&lt;=504.6,M92&gt;10),('[1]Pricing Schedule'!$F$111+('[1]Pricing Schedule'!$F$113*M92))*3,
IF(AND(I92=38000,R92&gt;472.2,R92&lt;=672.8,M92&lt;=10),('[1]Pricing Schedule'!$F$103+('[1]Pricing Schedule'!$F$105*M92))*4,
IF(AND(I92=38000,R92&gt;472.2,R92&lt;=672.8,M92&gt;10),('[1]Pricing Schedule'!$F$111+('[1]Pricing Schedule'!$F$113*M92))*4,
IF(AND(I92=110000,R92&lt;=12.8,M92&gt;2),'[1]Pricing Schedule'!$F$62+('[1]Pricing Schedule'!$F$63*M92),
IF(AND(I92=110000,R92&lt;=12.8,M92&lt;=2),'[1]Pricing Schedule'!$F$96+('[1]Pricing Schedule'!$F$97*M92),
IF(AND(I92=110000,R92&gt;12.8,R92&lt;=22.8,M92&gt;3),'[1]Pricing Schedule'!$F$71+('[1]Pricing Schedule'!$F$72*M92),
IF(AND(I92=110000,R92&gt;12.8,R92&lt;=22.8,M92&lt;=3),'[1]Pricing Schedule'!$F$96+('[1]Pricing Schedule'!$F$97*M92),
IF(AND(I92=110000,R92&gt;22.8,R92&lt;=30.2),'[1]Pricing Schedule'!$F$80+('[1]Pricing Schedule'!$F$81*M92),
IF(AND(I92=110000,R92&gt;30.2,R92&lt;=45.9),'[1]Pricing Schedule'!$F$89+('[1]Pricing Schedule'!$F$90*M92),
IF(AND(I92=110000,R92&gt;45.9,R92&lt;=123.4),'[1]Pricing Schedule'!$F$96+('[1]Pricing Schedule'!$F$97*M92),
IF(AND(I92=110000,R92&gt;123.4,R92&lt;=168.2,M92&lt;=10),'[1]Pricing Schedule'!$F$103+('[1]Pricing Schedule'!$F$105*M92),
IF(AND(I92=110000,R92&gt;123.4,R92&lt;=168.2,M92&gt;10),'[1]Pricing Schedule'!$F$111+('[1]Pricing Schedule'!$F$113*M92),
IF(AND(I92=110000,R92&gt;168.2,R92&lt;=336.4,M92&lt;=10),('[1]Pricing Schedule'!$F$103+('[1]Pricing Schedule'!$F$105*M92))*2,
IF(AND(I92=110000,R92&gt;168.2,R92&lt;=336.4,M92&gt;10),('[1]Pricing Schedule'!$F$111+('[1]Pricing Schedule'!$F$113*M92))*2,
IF(AND(I92=110000,R92&gt;336.4,R92&lt;=504.6,M92&lt;=10),('[1]Pricing Schedule'!$F$103+('[1]Pricing Schedule'!$F$105*M92))*3,
IF(AND(I92=110000,R92&gt;336.4,R92&lt;=504.6,M92&gt;10),('[1]Pricing Schedule'!$F$111+('[1]Pricing Schedule'!$F$113*M92))*3,
IF(AND(I92=110000,R92&gt;504.6,R92&lt;=672.8,M92&lt;=10),('[1]Pricing Schedule'!$F$103+('[1]Pricing Schedule'!$F$105*M92))*4,
IF(AND(I92=110000,R92&gt;504.6,R92&lt;=672.8,M92&gt;10),('[1]Pricing Schedule'!$F$111+('[1]Pricing Schedule'!$F$113*M92))*4,
IF(AND(I92=110000,R92&gt;672.8,R92&lt;=841,M92&lt;=10),('[1]Pricing Schedule'!$F$103+('[1]Pricing Schedule'!$F$105*M92))*5,
IF(AND(I92=110000,R92&gt;672.8,R92&lt;=841,M92&gt;10),('[1]Pricing Schedule'!$F$111+('[1]Pricing Schedule'!$F$113*M92))*5,
IF(AND(I92=110000,R92&gt;672.8,R92&lt;=841,M92&lt;=10),('[1]Pricing Schedule'!$F$103+('[1]Pricing Schedule'!$F$105*M92))*5,
IF(AND(I92=110000,R92&gt;672.8,R92&lt;=841,M92&gt;10),('[1]Pricing Schedule'!$F$111+('[1]Pricing Schedule'!$F$113*M92))*5,
IF(AND(I92=110000,R92&gt;1345.6,R92&lt;=1513.8,M92&lt;=10),('[1]Pricing Schedule'!$F$103+('[1]Pricing Schedule'!$F$105*M92))*9,
IF(AND(I92=110000,R92&gt;1345.6,R92&lt;=1513.8,M92&gt;10),('[1]Pricing Schedule'!$F$111+('[1]Pricing Schedule'!$F$113*M92))*9,
9999999999)))))))))))))))))))))))))))))))))))))))</f>
        <v>1627270</v>
      </c>
      <c r="T92" s="21">
        <f>IF(AND(I92=38000,R92&lt;=4.5,M92&gt;8),'[1]Pricing Schedule'!$J$9,
IF(AND(I92=38000,R92&lt;=4.5,M92&lt;=8),'[1]Pricing Schedule'!$J$36,
IF(AND(I92=38000,R92&gt;4.5,R92&lt;=9,M92&gt;8),'[1]Pricing Schedule'!$J$18,
IF(AND(I92=38000,R92&gt;4.5,R92&lt;=9,M92&lt;=8),'[1]Pricing Schedule'!$J$36,
IF(AND(I92=38000,R92&gt;9,R92&lt;=12.8,M92&gt;8),'[1]Pricing Schedule'!$J$27,
IF(AND(I92=38000,R92&gt;9,R92&lt;=12.8,M92&lt;=8),'[1]Pricing Schedule'!$J$36,
IF(AND(I92=38000,R92&gt;12.8,R92&lt;=22.8),'[1]Pricing Schedule'!$J$36,
IF(AND(I92=38000,R92&gt;22.8,R92&lt;=30.2),'[1]Pricing Schedule'!$J$45,
IF(AND(I92=38000,R92&gt;30.2,R92&lt;=45.9),'[1]Pricing Schedule'!$J$54,
IF(AND(I92=38000,R92&gt;45.9,R92&lt;=123.4),'[1]Pricing Schedule'!$J$97,
IF(AND(I92=38000,R92&gt;123.4,R92&lt;=168.2,M92&lt;=10),'[1]Pricing Schedule'!$J$105,
IF(AND(I92=38000,R92&gt;123.4,R92&lt;=168.2,M92&gt;10),'[1]Pricing Schedule'!$J$113,
IF(AND(I92=38000,R92&gt;168.2,R92&lt;=336.4,M92&lt;=10),('[1]Pricing Schedule'!$J$105),
IF(AND(I92=38000,R92&gt;168.2,R92&lt;=336.4,M92&gt;10),('[1]Pricing Schedule'!$J$113),
IF(AND(I92=38000,R92&gt;336.4,R92&lt;=504.6,M92&lt;=10),('[1]Pricing Schedule'!$J$105),
IF(AND(I92=38000,R92&gt;336.4,R92&lt;=504.6,M92&gt;10),('[1]Pricing Schedule'!$J$113),
IF(AND(I92=38000,R92&gt;504.6,R92&lt;=672.8,M92&lt;=10),('[1]Pricing Schedule'!$J$105),
IF(AND(I92=38000,R92&gt;504.6,R92&lt;=672.8,M92&gt;10),('[1]Pricing Schedule'!$J$113),
IF(AND(I92=110000,R92&lt;=12.8,M92&gt;2),'[1]Pricing Schedule'!$J$63,
IF(AND(I92=110000,R92&lt;=12.8,M92&lt;=2),'[1]Pricing Schedule'!$J$97,
IF(AND(I92=110000,R92&gt;12.8,R92&lt;=22.8,M92&gt;3),'[1]Pricing Schedule'!$J$72,
IF(AND(I92=110000,R92&gt;12.8,R92&lt;=22.8,M92&lt;=3),'[1]Pricing Schedule'!$J$97,
IF(AND(I92=110000,R92&gt;22.8,R92&lt;=30.2),'[1]Pricing Schedule'!$J$81,
IF(AND(I92=110000,R92&gt;30.2,R92&lt;=45.9),'[1]Pricing Schedule'!$J$90,
IF(AND(I92=110000,R92&gt;45.9,R92&lt;=123.4),'[1]Pricing Schedule'!$J$97,
IF(AND(I92=110000,R92&gt;123.4,R92&lt;=168.2,M92&lt;=10),'[1]Pricing Schedule'!$J$105,
IF(AND(I92=110000,R92&gt;123.4,R92&lt;=168.2,M92&gt;10),'[1]Pricing Schedule'!$J$113,
IF(AND(I92=110000,R92&gt;168.2,R92&lt;=336.2,M92&lt;=10),('[1]Pricing Schedule'!$J$105),
IF(AND(I92=110000,R92&gt;168.2,R92&lt;=336.2,M92&gt;10),('[1]Pricing Schedule'!$J$113),
IF(AND(I92=110000,R92&gt;336.4,R92&lt;=504.6,M92&lt;=10),('[1]Pricing Schedule'!$J$105),
IF(AND(I92=110000,R92&gt;336.4,R92&lt;=504.6,M92&gt;10),('[1]Pricing Schedule'!$J$113),
IF(AND(I92=110000,R92&gt;504.6,R92&lt;=672.8,M92&lt;=10),('[1]Pricing Schedule'!$J$105),
IF(AND(I92=110000,R92&gt;504.6,R92&lt;=672.8,M92&gt;10),('[1]Pricing Schedule'!$J$113),
IF(AND(I92=110000,R92&gt;672.8,R92&lt;=841,M92&lt;=10),('[1]Pricing Schedule'!$J$105),
IF(AND(I92=110000,R92&gt;672.8,R92&lt;=841,M92&gt;10),('[1]Pricing Schedule'!$J$113),
IF(AND(I92=110000,R92&gt;1682,R92&lt;=1850.2,M92&lt;=10),('[1]Pricing Schedule'!$J$105),
IF(AND(I92=110000,R92&gt;1682,R92&lt;=1850.2,M92&gt;10),('[1]Pricing Schedule'!$J$113),
IF(AND(I92=110000,R92&gt;2018.4,R92&lt;=2186.6,M92&lt;=10),('[1]Pricing Schedule'!$J$105),
IF(AND(I92=110000,R92&gt;2018.4,R92&lt;=2186.6,M92&gt;10),('[1]Pricing Schedule'!$J$113),999999999)))))))))))))))))))))))))))))))))))))))</f>
        <v>7</v>
      </c>
      <c r="U92" s="40">
        <f t="shared" si="12"/>
        <v>471672.46376811591</v>
      </c>
      <c r="V92" s="41">
        <f t="shared" si="13"/>
        <v>2.1201152851094163</v>
      </c>
      <c r="Y92" s="23">
        <v>232</v>
      </c>
      <c r="Z92" s="23">
        <v>684</v>
      </c>
      <c r="AR92" s="35"/>
    </row>
    <row r="93" spans="1:44">
      <c r="A93" s="23">
        <v>92</v>
      </c>
      <c r="B93" s="23">
        <v>92</v>
      </c>
      <c r="C93" s="23" t="s">
        <v>305</v>
      </c>
      <c r="D93" s="23" t="s">
        <v>121</v>
      </c>
      <c r="E93" s="23" t="s">
        <v>121</v>
      </c>
      <c r="F93" s="23" t="s">
        <v>172</v>
      </c>
      <c r="G93" s="23" t="s">
        <v>173</v>
      </c>
      <c r="H93" s="23" t="s">
        <v>113</v>
      </c>
      <c r="I93" s="13">
        <v>38000</v>
      </c>
      <c r="J93" s="13">
        <v>38000</v>
      </c>
      <c r="K93" s="13">
        <v>10000</v>
      </c>
      <c r="L93" s="24">
        <v>10.189</v>
      </c>
      <c r="M93" s="37">
        <f t="shared" si="8"/>
        <v>11</v>
      </c>
      <c r="N93" s="24">
        <v>0.28599999999999998</v>
      </c>
      <c r="O93" s="13">
        <v>1</v>
      </c>
      <c r="P93" s="36">
        <f t="shared" si="9"/>
        <v>0.28599999999999998</v>
      </c>
      <c r="Q93" s="38">
        <f t="shared" si="10"/>
        <v>3.45</v>
      </c>
      <c r="R93" s="37">
        <f t="shared" si="11"/>
        <v>3.45</v>
      </c>
      <c r="S93" s="39">
        <f>IF(AND(I93=38000,R93&lt;=4.5,M93&gt;8),'[1]Pricing Schedule'!$F$8+('[1]Pricing Schedule'!$F$9*M93),
IF(AND(I93=38000,R93&lt;=4.5,M93&lt;=8),'[1]Pricing Schedule'!$F$34+('[1]Pricing Schedule'!$F$36*M93),
IF(AND(I93=38000,R93&gt;4.5,R93&lt;=9,M93&gt;8),'[1]Pricing Schedule'!$F$17+('[1]Pricing Schedule'!$F$18*M93),
IF(AND(I93=38000,R93&gt;4.5,R93&lt;=9,M93&lt;=8),'[1]Pricing Schedule'!$F$34+('[1]Pricing Schedule'!$F$36*M93),
IF(AND(I93=38000,R93&gt;9,R93&lt;=12.8,M93&gt;8),'[1]Pricing Schedule'!$F$26+('[1]Pricing Schedule'!$F$27*M93),
IF(AND(I93=38000,R93&gt;9,R93&lt;=12.8,M93&lt;=8),'[1]Pricing Schedule'!$F$34+('[1]Pricing Schedule'!$F$36*M93),
IF(AND(I93=38000,R93&gt;12.8,R93&lt;=22.8),'[1]Pricing Schedule'!$F$34+('[1]Pricing Schedule'!$F$36*M93),
IF(AND(I93=38000,R93&gt;22.8,R93&lt;=30.2),'[1]Pricing Schedule'!$F$43+('[1]Pricing Schedule'!$F$45*M93),
IF(AND(I93=38000,R93&gt;30.2,R93&lt;=45.9),'[1]Pricing Schedule'!$F$52+('[1]Pricing Schedule'!$F$54*M93),
IF(AND(I93=38000,R93&gt;45.9,R93&lt;=123.4),'[1]Pricing Schedule'!$F$96+('[1]Pricing Schedule'!$F$97*M93),
IF(AND(I93=38000,R93&gt;123.4,R93&lt;=168.2,M93&lt;=10),'[1]Pricing Schedule'!$F$103+('[1]Pricing Schedule'!$F$105*M93),
IF(AND(I93=38000,R93&gt;123.4,R93&lt;=168.2,M93&gt;10),'[1]Pricing Schedule'!$F$111+('[1]Pricing Schedule'!$F$113*M93),
IF(AND(I93=38000,R93&gt;157.4,R93&lt;=336.4,M93&lt;=10),('[1]Pricing Schedule'!$F$103+('[1]Pricing Schedule'!$F$105*M93))*2,
IF(AND(I93=38000,R93&gt;157.4,R93&lt;=336.4,M93&gt;10),('[1]Pricing Schedule'!$F$111+('[1]Pricing Schedule'!$F$113*M93))*2,
IF(AND(I93=38000,R93&gt;314.8,R93&lt;=504.6,M93&lt;=10),('[1]Pricing Schedule'!$F$103+('[1]Pricing Schedule'!$F$105*M93))*3,
IF(AND(I93=38000,R93&gt;314.8,R93&lt;=504.6,M93&gt;10),('[1]Pricing Schedule'!$F$111+('[1]Pricing Schedule'!$F$113*M93))*3,
IF(AND(I93=38000,R93&gt;472.2,R93&lt;=672.8,M93&lt;=10),('[1]Pricing Schedule'!$F$103+('[1]Pricing Schedule'!$F$105*M93))*4,
IF(AND(I93=38000,R93&gt;472.2,R93&lt;=672.8,M93&gt;10),('[1]Pricing Schedule'!$F$111+('[1]Pricing Schedule'!$F$113*M93))*4,
IF(AND(I93=110000,R93&lt;=12.8,M93&gt;2),'[1]Pricing Schedule'!$F$62+('[1]Pricing Schedule'!$F$63*M93),
IF(AND(I93=110000,R93&lt;=12.8,M93&lt;=2),'[1]Pricing Schedule'!$F$96+('[1]Pricing Schedule'!$F$97*M93),
IF(AND(I93=110000,R93&gt;12.8,R93&lt;=22.8,M93&gt;3),'[1]Pricing Schedule'!$F$71+('[1]Pricing Schedule'!$F$72*M93),
IF(AND(I93=110000,R93&gt;12.8,R93&lt;=22.8,M93&lt;=3),'[1]Pricing Schedule'!$F$96+('[1]Pricing Schedule'!$F$97*M93),
IF(AND(I93=110000,R93&gt;22.8,R93&lt;=30.2),'[1]Pricing Schedule'!$F$80+('[1]Pricing Schedule'!$F$81*M93),
IF(AND(I93=110000,R93&gt;30.2,R93&lt;=45.9),'[1]Pricing Schedule'!$F$89+('[1]Pricing Schedule'!$F$90*M93),
IF(AND(I93=110000,R93&gt;45.9,R93&lt;=123.4),'[1]Pricing Schedule'!$F$96+('[1]Pricing Schedule'!$F$97*M93),
IF(AND(I93=110000,R93&gt;123.4,R93&lt;=168.2,M93&lt;=10),'[1]Pricing Schedule'!$F$103+('[1]Pricing Schedule'!$F$105*M93),
IF(AND(I93=110000,R93&gt;123.4,R93&lt;=168.2,M93&gt;10),'[1]Pricing Schedule'!$F$111+('[1]Pricing Schedule'!$F$113*M93),
IF(AND(I93=110000,R93&gt;168.2,R93&lt;=336.4,M93&lt;=10),('[1]Pricing Schedule'!$F$103+('[1]Pricing Schedule'!$F$105*M93))*2,
IF(AND(I93=110000,R93&gt;168.2,R93&lt;=336.4,M93&gt;10),('[1]Pricing Schedule'!$F$111+('[1]Pricing Schedule'!$F$113*M93))*2,
IF(AND(I93=110000,R93&gt;336.4,R93&lt;=504.6,M93&lt;=10),('[1]Pricing Schedule'!$F$103+('[1]Pricing Schedule'!$F$105*M93))*3,
IF(AND(I93=110000,R93&gt;336.4,R93&lt;=504.6,M93&gt;10),('[1]Pricing Schedule'!$F$111+('[1]Pricing Schedule'!$F$113*M93))*3,
IF(AND(I93=110000,R93&gt;504.6,R93&lt;=672.8,M93&lt;=10),('[1]Pricing Schedule'!$F$103+('[1]Pricing Schedule'!$F$105*M93))*4,
IF(AND(I93=110000,R93&gt;504.6,R93&lt;=672.8,M93&gt;10),('[1]Pricing Schedule'!$F$111+('[1]Pricing Schedule'!$F$113*M93))*4,
IF(AND(I93=110000,R93&gt;672.8,R93&lt;=841,M93&lt;=10),('[1]Pricing Schedule'!$F$103+('[1]Pricing Schedule'!$F$105*M93))*5,
IF(AND(I93=110000,R93&gt;672.8,R93&lt;=841,M93&gt;10),('[1]Pricing Schedule'!$F$111+('[1]Pricing Schedule'!$F$113*M93))*5,
IF(AND(I93=110000,R93&gt;672.8,R93&lt;=841,M93&lt;=10),('[1]Pricing Schedule'!$F$103+('[1]Pricing Schedule'!$F$105*M93))*5,
IF(AND(I93=110000,R93&gt;672.8,R93&lt;=841,M93&gt;10),('[1]Pricing Schedule'!$F$111+('[1]Pricing Schedule'!$F$113*M93))*5,
IF(AND(I93=110000,R93&gt;1345.6,R93&lt;=1513.8,M93&lt;=10),('[1]Pricing Schedule'!$F$103+('[1]Pricing Schedule'!$F$105*M93))*9,
IF(AND(I93=110000,R93&gt;1345.6,R93&lt;=1513.8,M93&gt;10),('[1]Pricing Schedule'!$F$111+('[1]Pricing Schedule'!$F$113*M93))*9,
9999999999)))))))))))))))))))))))))))))))))))))))</f>
        <v>1439840</v>
      </c>
      <c r="T93" s="21">
        <f>IF(AND(I93=38000,R93&lt;=4.5,M93&gt;8),'[1]Pricing Schedule'!$J$9,
IF(AND(I93=38000,R93&lt;=4.5,M93&lt;=8),'[1]Pricing Schedule'!$J$36,
IF(AND(I93=38000,R93&gt;4.5,R93&lt;=9,M93&gt;8),'[1]Pricing Schedule'!$J$18,
IF(AND(I93=38000,R93&gt;4.5,R93&lt;=9,M93&lt;=8),'[1]Pricing Schedule'!$J$36,
IF(AND(I93=38000,R93&gt;9,R93&lt;=12.8,M93&gt;8),'[1]Pricing Schedule'!$J$27,
IF(AND(I93=38000,R93&gt;9,R93&lt;=12.8,M93&lt;=8),'[1]Pricing Schedule'!$J$36,
IF(AND(I93=38000,R93&gt;12.8,R93&lt;=22.8),'[1]Pricing Schedule'!$J$36,
IF(AND(I93=38000,R93&gt;22.8,R93&lt;=30.2),'[1]Pricing Schedule'!$J$45,
IF(AND(I93=38000,R93&gt;30.2,R93&lt;=45.9),'[1]Pricing Schedule'!$J$54,
IF(AND(I93=38000,R93&gt;45.9,R93&lt;=123.4),'[1]Pricing Schedule'!$J$97,
IF(AND(I93=38000,R93&gt;123.4,R93&lt;=168.2,M93&lt;=10),'[1]Pricing Schedule'!$J$105,
IF(AND(I93=38000,R93&gt;123.4,R93&lt;=168.2,M93&gt;10),'[1]Pricing Schedule'!$J$113,
IF(AND(I93=38000,R93&gt;168.2,R93&lt;=336.4,M93&lt;=10),('[1]Pricing Schedule'!$J$105),
IF(AND(I93=38000,R93&gt;168.2,R93&lt;=336.4,M93&gt;10),('[1]Pricing Schedule'!$J$113),
IF(AND(I93=38000,R93&gt;336.4,R93&lt;=504.6,M93&lt;=10),('[1]Pricing Schedule'!$J$105),
IF(AND(I93=38000,R93&gt;336.4,R93&lt;=504.6,M93&gt;10),('[1]Pricing Schedule'!$J$113),
IF(AND(I93=38000,R93&gt;504.6,R93&lt;=672.8,M93&lt;=10),('[1]Pricing Schedule'!$J$105),
IF(AND(I93=38000,R93&gt;504.6,R93&lt;=672.8,M93&gt;10),('[1]Pricing Schedule'!$J$113),
IF(AND(I93=110000,R93&lt;=12.8,M93&gt;2),'[1]Pricing Schedule'!$J$63,
IF(AND(I93=110000,R93&lt;=12.8,M93&lt;=2),'[1]Pricing Schedule'!$J$97,
IF(AND(I93=110000,R93&gt;12.8,R93&lt;=22.8,M93&gt;3),'[1]Pricing Schedule'!$J$72,
IF(AND(I93=110000,R93&gt;12.8,R93&lt;=22.8,M93&lt;=3),'[1]Pricing Schedule'!$J$97,
IF(AND(I93=110000,R93&gt;22.8,R93&lt;=30.2),'[1]Pricing Schedule'!$J$81,
IF(AND(I93=110000,R93&gt;30.2,R93&lt;=45.9),'[1]Pricing Schedule'!$J$90,
IF(AND(I93=110000,R93&gt;45.9,R93&lt;=123.4),'[1]Pricing Schedule'!$J$97,
IF(AND(I93=110000,R93&gt;123.4,R93&lt;=168.2,M93&lt;=10),'[1]Pricing Schedule'!$J$105,
IF(AND(I93=110000,R93&gt;123.4,R93&lt;=168.2,M93&gt;10),'[1]Pricing Schedule'!$J$113,
IF(AND(I93=110000,R93&gt;168.2,R93&lt;=336.2,M93&lt;=10),('[1]Pricing Schedule'!$J$105),
IF(AND(I93=110000,R93&gt;168.2,R93&lt;=336.2,M93&gt;10),('[1]Pricing Schedule'!$J$113),
IF(AND(I93=110000,R93&gt;336.4,R93&lt;=504.6,M93&lt;=10),('[1]Pricing Schedule'!$J$105),
IF(AND(I93=110000,R93&gt;336.4,R93&lt;=504.6,M93&gt;10),('[1]Pricing Schedule'!$J$113),
IF(AND(I93=110000,R93&gt;504.6,R93&lt;=672.8,M93&lt;=10),('[1]Pricing Schedule'!$J$105),
IF(AND(I93=110000,R93&gt;504.6,R93&lt;=672.8,M93&gt;10),('[1]Pricing Schedule'!$J$113),
IF(AND(I93=110000,R93&gt;672.8,R93&lt;=841,M93&lt;=10),('[1]Pricing Schedule'!$J$105),
IF(AND(I93=110000,R93&gt;672.8,R93&lt;=841,M93&gt;10),('[1]Pricing Schedule'!$J$113),
IF(AND(I93=110000,R93&gt;1682,R93&lt;=1850.2,M93&lt;=10),('[1]Pricing Schedule'!$J$105),
IF(AND(I93=110000,R93&gt;1682,R93&lt;=1850.2,M93&gt;10),('[1]Pricing Schedule'!$J$113),
IF(AND(I93=110000,R93&gt;2018.4,R93&lt;=2186.6,M93&lt;=10),('[1]Pricing Schedule'!$J$105),
IF(AND(I93=110000,R93&gt;2018.4,R93&lt;=2186.6,M93&gt;10),('[1]Pricing Schedule'!$J$113),999999999)))))))))))))))))))))))))))))))))))))))</f>
        <v>1</v>
      </c>
      <c r="U93" s="40">
        <f t="shared" si="12"/>
        <v>417344.92753623187</v>
      </c>
      <c r="V93" s="41">
        <f t="shared" si="13"/>
        <v>2.396099566618513</v>
      </c>
      <c r="Y93" s="23">
        <v>77</v>
      </c>
      <c r="Z93" s="23">
        <v>123</v>
      </c>
      <c r="AR93" s="35"/>
    </row>
    <row r="94" spans="1:44">
      <c r="A94" s="23">
        <v>93</v>
      </c>
      <c r="B94" s="23">
        <v>93</v>
      </c>
      <c r="C94" s="23" t="s">
        <v>306</v>
      </c>
      <c r="D94" s="23" t="s">
        <v>121</v>
      </c>
      <c r="E94" s="23" t="s">
        <v>121</v>
      </c>
      <c r="F94" s="23" t="s">
        <v>128</v>
      </c>
      <c r="G94" s="23" t="s">
        <v>129</v>
      </c>
      <c r="H94" s="23" t="s">
        <v>113</v>
      </c>
      <c r="I94" s="13">
        <v>38000</v>
      </c>
      <c r="J94" s="23" t="s">
        <v>119</v>
      </c>
      <c r="K94" s="13">
        <v>38000</v>
      </c>
      <c r="L94" s="24">
        <v>1.583</v>
      </c>
      <c r="M94" s="37">
        <f t="shared" si="8"/>
        <v>2</v>
      </c>
      <c r="N94" s="24">
        <v>0.16600000000000001</v>
      </c>
      <c r="O94" s="13">
        <v>1</v>
      </c>
      <c r="P94" s="36">
        <f t="shared" si="9"/>
        <v>0.16600000000000001</v>
      </c>
      <c r="Q94" s="38">
        <f t="shared" si="10"/>
        <v>3.45</v>
      </c>
      <c r="R94" s="37">
        <f t="shared" si="11"/>
        <v>3.45</v>
      </c>
      <c r="S94" s="39">
        <f>IF(AND(I94=38000,R94&lt;=4.5,M94&gt;8),'[1]Pricing Schedule'!$F$8+('[1]Pricing Schedule'!$F$9*M94),
IF(AND(I94=38000,R94&lt;=4.5,M94&lt;=8),'[1]Pricing Schedule'!$F$34+('[1]Pricing Schedule'!$F$36*M94),
IF(AND(I94=38000,R94&gt;4.5,R94&lt;=9,M94&gt;8),'[1]Pricing Schedule'!$F$17+('[1]Pricing Schedule'!$F$18*M94),
IF(AND(I94=38000,R94&gt;4.5,R94&lt;=9,M94&lt;=8),'[1]Pricing Schedule'!$F$34+('[1]Pricing Schedule'!$F$36*M94),
IF(AND(I94=38000,R94&gt;9,R94&lt;=12.8,M94&gt;8),'[1]Pricing Schedule'!$F$26+('[1]Pricing Schedule'!$F$27*M94),
IF(AND(I94=38000,R94&gt;9,R94&lt;=12.8,M94&lt;=8),'[1]Pricing Schedule'!$F$34+('[1]Pricing Schedule'!$F$36*M94),
IF(AND(I94=38000,R94&gt;12.8,R94&lt;=22.8),'[1]Pricing Schedule'!$F$34+('[1]Pricing Schedule'!$F$36*M94),
IF(AND(I94=38000,R94&gt;22.8,R94&lt;=30.2),'[1]Pricing Schedule'!$F$43+('[1]Pricing Schedule'!$F$45*M94),
IF(AND(I94=38000,R94&gt;30.2,R94&lt;=45.9),'[1]Pricing Schedule'!$F$52+('[1]Pricing Schedule'!$F$54*M94),
IF(AND(I94=38000,R94&gt;45.9,R94&lt;=123.4),'[1]Pricing Schedule'!$F$96+('[1]Pricing Schedule'!$F$97*M94),
IF(AND(I94=38000,R94&gt;123.4,R94&lt;=168.2,M94&lt;=10),'[1]Pricing Schedule'!$F$103+('[1]Pricing Schedule'!$F$105*M94),
IF(AND(I94=38000,R94&gt;123.4,R94&lt;=168.2,M94&gt;10),'[1]Pricing Schedule'!$F$111+('[1]Pricing Schedule'!$F$113*M94),
IF(AND(I94=38000,R94&gt;157.4,R94&lt;=336.4,M94&lt;=10),('[1]Pricing Schedule'!$F$103+('[1]Pricing Schedule'!$F$105*M94))*2,
IF(AND(I94=38000,R94&gt;157.4,R94&lt;=336.4,M94&gt;10),('[1]Pricing Schedule'!$F$111+('[1]Pricing Schedule'!$F$113*M94))*2,
IF(AND(I94=38000,R94&gt;314.8,R94&lt;=504.6,M94&lt;=10),('[1]Pricing Schedule'!$F$103+('[1]Pricing Schedule'!$F$105*M94))*3,
IF(AND(I94=38000,R94&gt;314.8,R94&lt;=504.6,M94&gt;10),('[1]Pricing Schedule'!$F$111+('[1]Pricing Schedule'!$F$113*M94))*3,
IF(AND(I94=38000,R94&gt;472.2,R94&lt;=672.8,M94&lt;=10),('[1]Pricing Schedule'!$F$103+('[1]Pricing Schedule'!$F$105*M94))*4,
IF(AND(I94=38000,R94&gt;472.2,R94&lt;=672.8,M94&gt;10),('[1]Pricing Schedule'!$F$111+('[1]Pricing Schedule'!$F$113*M94))*4,
IF(AND(I94=110000,R94&lt;=12.8,M94&gt;2),'[1]Pricing Schedule'!$F$62+('[1]Pricing Schedule'!$F$63*M94),
IF(AND(I94=110000,R94&lt;=12.8,M94&lt;=2),'[1]Pricing Schedule'!$F$96+('[1]Pricing Schedule'!$F$97*M94),
IF(AND(I94=110000,R94&gt;12.8,R94&lt;=22.8,M94&gt;3),'[1]Pricing Schedule'!$F$71+('[1]Pricing Schedule'!$F$72*M94),
IF(AND(I94=110000,R94&gt;12.8,R94&lt;=22.8,M94&lt;=3),'[1]Pricing Schedule'!$F$96+('[1]Pricing Schedule'!$F$97*M94),
IF(AND(I94=110000,R94&gt;22.8,R94&lt;=30.2),'[1]Pricing Schedule'!$F$80+('[1]Pricing Schedule'!$F$81*M94),
IF(AND(I94=110000,R94&gt;30.2,R94&lt;=45.9),'[1]Pricing Schedule'!$F$89+('[1]Pricing Schedule'!$F$90*M94),
IF(AND(I94=110000,R94&gt;45.9,R94&lt;=123.4),'[1]Pricing Schedule'!$F$96+('[1]Pricing Schedule'!$F$97*M94),
IF(AND(I94=110000,R94&gt;123.4,R94&lt;=168.2,M94&lt;=10),'[1]Pricing Schedule'!$F$103+('[1]Pricing Schedule'!$F$105*M94),
IF(AND(I94=110000,R94&gt;123.4,R94&lt;=168.2,M94&gt;10),'[1]Pricing Schedule'!$F$111+('[1]Pricing Schedule'!$F$113*M94),
IF(AND(I94=110000,R94&gt;168.2,R94&lt;=336.4,M94&lt;=10),('[1]Pricing Schedule'!$F$103+('[1]Pricing Schedule'!$F$105*M94))*2,
IF(AND(I94=110000,R94&gt;168.2,R94&lt;=336.4,M94&gt;10),('[1]Pricing Schedule'!$F$111+('[1]Pricing Schedule'!$F$113*M94))*2,
IF(AND(I94=110000,R94&gt;336.4,R94&lt;=504.6,M94&lt;=10),('[1]Pricing Schedule'!$F$103+('[1]Pricing Schedule'!$F$105*M94))*3,
IF(AND(I94=110000,R94&gt;336.4,R94&lt;=504.6,M94&gt;10),('[1]Pricing Schedule'!$F$111+('[1]Pricing Schedule'!$F$113*M94))*3,
IF(AND(I94=110000,R94&gt;504.6,R94&lt;=672.8,M94&lt;=10),('[1]Pricing Schedule'!$F$103+('[1]Pricing Schedule'!$F$105*M94))*4,
IF(AND(I94=110000,R94&gt;504.6,R94&lt;=672.8,M94&gt;10),('[1]Pricing Schedule'!$F$111+('[1]Pricing Schedule'!$F$113*M94))*4,
IF(AND(I94=110000,R94&gt;672.8,R94&lt;=841,M94&lt;=10),('[1]Pricing Schedule'!$F$103+('[1]Pricing Schedule'!$F$105*M94))*5,
IF(AND(I94=110000,R94&gt;672.8,R94&lt;=841,M94&gt;10),('[1]Pricing Schedule'!$F$111+('[1]Pricing Schedule'!$F$113*M94))*5,
IF(AND(I94=110000,R94&gt;672.8,R94&lt;=841,M94&lt;=10),('[1]Pricing Schedule'!$F$103+('[1]Pricing Schedule'!$F$105*M94))*5,
IF(AND(I94=110000,R94&gt;672.8,R94&lt;=841,M94&gt;10),('[1]Pricing Schedule'!$F$111+('[1]Pricing Schedule'!$F$113*M94))*5,
IF(AND(I94=110000,R94&gt;1345.6,R94&lt;=1513.8,M94&lt;=10),('[1]Pricing Schedule'!$F$103+('[1]Pricing Schedule'!$F$105*M94))*9,
IF(AND(I94=110000,R94&gt;1345.6,R94&lt;=1513.8,M94&gt;10),('[1]Pricing Schedule'!$F$111+('[1]Pricing Schedule'!$F$113*M94))*9,
9999999999)))))))))))))))))))))))))))))))))))))))</f>
        <v>488330</v>
      </c>
      <c r="T94" s="21">
        <f>IF(AND(I94=38000,R94&lt;=4.5,M94&gt;8),'[1]Pricing Schedule'!$J$9,
IF(AND(I94=38000,R94&lt;=4.5,M94&lt;=8),'[1]Pricing Schedule'!$J$36,
IF(AND(I94=38000,R94&gt;4.5,R94&lt;=9,M94&gt;8),'[1]Pricing Schedule'!$J$18,
IF(AND(I94=38000,R94&gt;4.5,R94&lt;=9,M94&lt;=8),'[1]Pricing Schedule'!$J$36,
IF(AND(I94=38000,R94&gt;9,R94&lt;=12.8,M94&gt;8),'[1]Pricing Schedule'!$J$27,
IF(AND(I94=38000,R94&gt;9,R94&lt;=12.8,M94&lt;=8),'[1]Pricing Schedule'!$J$36,
IF(AND(I94=38000,R94&gt;12.8,R94&lt;=22.8),'[1]Pricing Schedule'!$J$36,
IF(AND(I94=38000,R94&gt;22.8,R94&lt;=30.2),'[1]Pricing Schedule'!$J$45,
IF(AND(I94=38000,R94&gt;30.2,R94&lt;=45.9),'[1]Pricing Schedule'!$J$54,
IF(AND(I94=38000,R94&gt;45.9,R94&lt;=123.4),'[1]Pricing Schedule'!$J$97,
IF(AND(I94=38000,R94&gt;123.4,R94&lt;=168.2,M94&lt;=10),'[1]Pricing Schedule'!$J$105,
IF(AND(I94=38000,R94&gt;123.4,R94&lt;=168.2,M94&gt;10),'[1]Pricing Schedule'!$J$113,
IF(AND(I94=38000,R94&gt;168.2,R94&lt;=336.4,M94&lt;=10),('[1]Pricing Schedule'!$J$105),
IF(AND(I94=38000,R94&gt;168.2,R94&lt;=336.4,M94&gt;10),('[1]Pricing Schedule'!$J$113),
IF(AND(I94=38000,R94&gt;336.4,R94&lt;=504.6,M94&lt;=10),('[1]Pricing Schedule'!$J$105),
IF(AND(I94=38000,R94&gt;336.4,R94&lt;=504.6,M94&gt;10),('[1]Pricing Schedule'!$J$113),
IF(AND(I94=38000,R94&gt;504.6,R94&lt;=672.8,M94&lt;=10),('[1]Pricing Schedule'!$J$105),
IF(AND(I94=38000,R94&gt;504.6,R94&lt;=672.8,M94&gt;10),('[1]Pricing Schedule'!$J$113),
IF(AND(I94=110000,R94&lt;=12.8,M94&gt;2),'[1]Pricing Schedule'!$J$63,
IF(AND(I94=110000,R94&lt;=12.8,M94&lt;=2),'[1]Pricing Schedule'!$J$97,
IF(AND(I94=110000,R94&gt;12.8,R94&lt;=22.8,M94&gt;3),'[1]Pricing Schedule'!$J$72,
IF(AND(I94=110000,R94&gt;12.8,R94&lt;=22.8,M94&lt;=3),'[1]Pricing Schedule'!$J$97,
IF(AND(I94=110000,R94&gt;22.8,R94&lt;=30.2),'[1]Pricing Schedule'!$J$81,
IF(AND(I94=110000,R94&gt;30.2,R94&lt;=45.9),'[1]Pricing Schedule'!$J$90,
IF(AND(I94=110000,R94&gt;45.9,R94&lt;=123.4),'[1]Pricing Schedule'!$J$97,
IF(AND(I94=110000,R94&gt;123.4,R94&lt;=168.2,M94&lt;=10),'[1]Pricing Schedule'!$J$105,
IF(AND(I94=110000,R94&gt;123.4,R94&lt;=168.2,M94&gt;10),'[1]Pricing Schedule'!$J$113,
IF(AND(I94=110000,R94&gt;168.2,R94&lt;=336.2,M94&lt;=10),('[1]Pricing Schedule'!$J$105),
IF(AND(I94=110000,R94&gt;168.2,R94&lt;=336.2,M94&gt;10),('[1]Pricing Schedule'!$J$113),
IF(AND(I94=110000,R94&gt;336.4,R94&lt;=504.6,M94&lt;=10),('[1]Pricing Schedule'!$J$105),
IF(AND(I94=110000,R94&gt;336.4,R94&lt;=504.6,M94&gt;10),('[1]Pricing Schedule'!$J$113),
IF(AND(I94=110000,R94&gt;504.6,R94&lt;=672.8,M94&lt;=10),('[1]Pricing Schedule'!$J$105),
IF(AND(I94=110000,R94&gt;504.6,R94&lt;=672.8,M94&gt;10),('[1]Pricing Schedule'!$J$113),
IF(AND(I94=110000,R94&gt;672.8,R94&lt;=841,M94&lt;=10),('[1]Pricing Schedule'!$J$105),
IF(AND(I94=110000,R94&gt;672.8,R94&lt;=841,M94&gt;10),('[1]Pricing Schedule'!$J$113),
IF(AND(I94=110000,R94&gt;1682,R94&lt;=1850.2,M94&lt;=10),('[1]Pricing Schedule'!$J$105),
IF(AND(I94=110000,R94&gt;1682,R94&lt;=1850.2,M94&gt;10),('[1]Pricing Schedule'!$J$113),
IF(AND(I94=110000,R94&gt;2018.4,R94&lt;=2186.6,M94&lt;=10),('[1]Pricing Schedule'!$J$105),
IF(AND(I94=110000,R94&gt;2018.4,R94&lt;=2186.6,M94&gt;10),('[1]Pricing Schedule'!$J$113),999999999)))))))))))))))))))))))))))))))))))))))</f>
        <v>4</v>
      </c>
      <c r="U94" s="40">
        <f t="shared" si="12"/>
        <v>141544.92753623187</v>
      </c>
      <c r="V94" s="41">
        <f t="shared" si="13"/>
        <v>7.0648946409190509</v>
      </c>
      <c r="Y94" s="23">
        <v>273</v>
      </c>
      <c r="Z94" s="23">
        <v>119</v>
      </c>
      <c r="AR94" s="35"/>
    </row>
    <row r="95" spans="1:44">
      <c r="A95" s="23">
        <v>94</v>
      </c>
      <c r="B95" s="23">
        <v>94</v>
      </c>
      <c r="C95" s="23" t="s">
        <v>307</v>
      </c>
      <c r="D95" s="23" t="s">
        <v>121</v>
      </c>
      <c r="E95" s="23" t="s">
        <v>121</v>
      </c>
      <c r="F95" s="23" t="s">
        <v>308</v>
      </c>
      <c r="G95" s="23" t="s">
        <v>309</v>
      </c>
      <c r="H95" s="23" t="s">
        <v>113</v>
      </c>
      <c r="I95" s="13">
        <v>38000</v>
      </c>
      <c r="J95" s="13">
        <v>38000</v>
      </c>
      <c r="K95" s="13">
        <v>20000</v>
      </c>
      <c r="L95" s="24">
        <v>3.2959999999999998</v>
      </c>
      <c r="M95" s="37">
        <f t="shared" si="8"/>
        <v>4</v>
      </c>
      <c r="N95" s="24">
        <v>0.115</v>
      </c>
      <c r="O95" s="13">
        <v>1</v>
      </c>
      <c r="P95" s="36">
        <f t="shared" si="9"/>
        <v>0.115</v>
      </c>
      <c r="Q95" s="38">
        <f t="shared" si="10"/>
        <v>3.45</v>
      </c>
      <c r="R95" s="37">
        <f t="shared" si="11"/>
        <v>3.45</v>
      </c>
      <c r="S95" s="39">
        <f>IF(AND(I95=38000,R95&lt;=4.5,M95&gt;8),'[1]Pricing Schedule'!$F$8+('[1]Pricing Schedule'!$F$9*M95),
IF(AND(I95=38000,R95&lt;=4.5,M95&lt;=8),'[1]Pricing Schedule'!$F$34+('[1]Pricing Schedule'!$F$36*M95),
IF(AND(I95=38000,R95&gt;4.5,R95&lt;=9,M95&gt;8),'[1]Pricing Schedule'!$F$17+('[1]Pricing Schedule'!$F$18*M95),
IF(AND(I95=38000,R95&gt;4.5,R95&lt;=9,M95&lt;=8),'[1]Pricing Schedule'!$F$34+('[1]Pricing Schedule'!$F$36*M95),
IF(AND(I95=38000,R95&gt;9,R95&lt;=12.8,M95&gt;8),'[1]Pricing Schedule'!$F$26+('[1]Pricing Schedule'!$F$27*M95),
IF(AND(I95=38000,R95&gt;9,R95&lt;=12.8,M95&lt;=8),'[1]Pricing Schedule'!$F$34+('[1]Pricing Schedule'!$F$36*M95),
IF(AND(I95=38000,R95&gt;12.8,R95&lt;=22.8),'[1]Pricing Schedule'!$F$34+('[1]Pricing Schedule'!$F$36*M95),
IF(AND(I95=38000,R95&gt;22.8,R95&lt;=30.2),'[1]Pricing Schedule'!$F$43+('[1]Pricing Schedule'!$F$45*M95),
IF(AND(I95=38000,R95&gt;30.2,R95&lt;=45.9),'[1]Pricing Schedule'!$F$52+('[1]Pricing Schedule'!$F$54*M95),
IF(AND(I95=38000,R95&gt;45.9,R95&lt;=123.4),'[1]Pricing Schedule'!$F$96+('[1]Pricing Schedule'!$F$97*M95),
IF(AND(I95=38000,R95&gt;123.4,R95&lt;=168.2,M95&lt;=10),'[1]Pricing Schedule'!$F$103+('[1]Pricing Schedule'!$F$105*M95),
IF(AND(I95=38000,R95&gt;123.4,R95&lt;=168.2,M95&gt;10),'[1]Pricing Schedule'!$F$111+('[1]Pricing Schedule'!$F$113*M95),
IF(AND(I95=38000,R95&gt;157.4,R95&lt;=336.4,M95&lt;=10),('[1]Pricing Schedule'!$F$103+('[1]Pricing Schedule'!$F$105*M95))*2,
IF(AND(I95=38000,R95&gt;157.4,R95&lt;=336.4,M95&gt;10),('[1]Pricing Schedule'!$F$111+('[1]Pricing Schedule'!$F$113*M95))*2,
IF(AND(I95=38000,R95&gt;314.8,R95&lt;=504.6,M95&lt;=10),('[1]Pricing Schedule'!$F$103+('[1]Pricing Schedule'!$F$105*M95))*3,
IF(AND(I95=38000,R95&gt;314.8,R95&lt;=504.6,M95&gt;10),('[1]Pricing Schedule'!$F$111+('[1]Pricing Schedule'!$F$113*M95))*3,
IF(AND(I95=38000,R95&gt;472.2,R95&lt;=672.8,M95&lt;=10),('[1]Pricing Schedule'!$F$103+('[1]Pricing Schedule'!$F$105*M95))*4,
IF(AND(I95=38000,R95&gt;472.2,R95&lt;=672.8,M95&gt;10),('[1]Pricing Schedule'!$F$111+('[1]Pricing Schedule'!$F$113*M95))*4,
IF(AND(I95=110000,R95&lt;=12.8,M95&gt;2),'[1]Pricing Schedule'!$F$62+('[1]Pricing Schedule'!$F$63*M95),
IF(AND(I95=110000,R95&lt;=12.8,M95&lt;=2),'[1]Pricing Schedule'!$F$96+('[1]Pricing Schedule'!$F$97*M95),
IF(AND(I95=110000,R95&gt;12.8,R95&lt;=22.8,M95&gt;3),'[1]Pricing Schedule'!$F$71+('[1]Pricing Schedule'!$F$72*M95),
IF(AND(I95=110000,R95&gt;12.8,R95&lt;=22.8,M95&lt;=3),'[1]Pricing Schedule'!$F$96+('[1]Pricing Schedule'!$F$97*M95),
IF(AND(I95=110000,R95&gt;22.8,R95&lt;=30.2),'[1]Pricing Schedule'!$F$80+('[1]Pricing Schedule'!$F$81*M95),
IF(AND(I95=110000,R95&gt;30.2,R95&lt;=45.9),'[1]Pricing Schedule'!$F$89+('[1]Pricing Schedule'!$F$90*M95),
IF(AND(I95=110000,R95&gt;45.9,R95&lt;=123.4),'[1]Pricing Schedule'!$F$96+('[1]Pricing Schedule'!$F$97*M95),
IF(AND(I95=110000,R95&gt;123.4,R95&lt;=168.2,M95&lt;=10),'[1]Pricing Schedule'!$F$103+('[1]Pricing Schedule'!$F$105*M95),
IF(AND(I95=110000,R95&gt;123.4,R95&lt;=168.2,M95&gt;10),'[1]Pricing Schedule'!$F$111+('[1]Pricing Schedule'!$F$113*M95),
IF(AND(I95=110000,R95&gt;168.2,R95&lt;=336.4,M95&lt;=10),('[1]Pricing Schedule'!$F$103+('[1]Pricing Schedule'!$F$105*M95))*2,
IF(AND(I95=110000,R95&gt;168.2,R95&lt;=336.4,M95&gt;10),('[1]Pricing Schedule'!$F$111+('[1]Pricing Schedule'!$F$113*M95))*2,
IF(AND(I95=110000,R95&gt;336.4,R95&lt;=504.6,M95&lt;=10),('[1]Pricing Schedule'!$F$103+('[1]Pricing Schedule'!$F$105*M95))*3,
IF(AND(I95=110000,R95&gt;336.4,R95&lt;=504.6,M95&gt;10),('[1]Pricing Schedule'!$F$111+('[1]Pricing Schedule'!$F$113*M95))*3,
IF(AND(I95=110000,R95&gt;504.6,R95&lt;=672.8,M95&lt;=10),('[1]Pricing Schedule'!$F$103+('[1]Pricing Schedule'!$F$105*M95))*4,
IF(AND(I95=110000,R95&gt;504.6,R95&lt;=672.8,M95&gt;10),('[1]Pricing Schedule'!$F$111+('[1]Pricing Schedule'!$F$113*M95))*4,
IF(AND(I95=110000,R95&gt;672.8,R95&lt;=841,M95&lt;=10),('[1]Pricing Schedule'!$F$103+('[1]Pricing Schedule'!$F$105*M95))*5,
IF(AND(I95=110000,R95&gt;672.8,R95&lt;=841,M95&gt;10),('[1]Pricing Schedule'!$F$111+('[1]Pricing Schedule'!$F$113*M95))*5,
IF(AND(I95=110000,R95&gt;672.8,R95&lt;=841,M95&lt;=10),('[1]Pricing Schedule'!$F$103+('[1]Pricing Schedule'!$F$105*M95))*5,
IF(AND(I95=110000,R95&gt;672.8,R95&lt;=841,M95&gt;10),('[1]Pricing Schedule'!$F$111+('[1]Pricing Schedule'!$F$113*M95))*5,
IF(AND(I95=110000,R95&gt;1345.6,R95&lt;=1513.8,M95&lt;=10),('[1]Pricing Schedule'!$F$103+('[1]Pricing Schedule'!$F$105*M95))*9,
IF(AND(I95=110000,R95&gt;1345.6,R95&lt;=1513.8,M95&gt;10),('[1]Pricing Schedule'!$F$111+('[1]Pricing Schedule'!$F$113*M95))*9,
9999999999)))))))))))))))))))))))))))))))))))))))</f>
        <v>628870</v>
      </c>
      <c r="T95" s="21">
        <f>IF(AND(I95=38000,R95&lt;=4.5,M95&gt;8),'[1]Pricing Schedule'!$J$9,
IF(AND(I95=38000,R95&lt;=4.5,M95&lt;=8),'[1]Pricing Schedule'!$J$36,
IF(AND(I95=38000,R95&gt;4.5,R95&lt;=9,M95&gt;8),'[1]Pricing Schedule'!$J$18,
IF(AND(I95=38000,R95&gt;4.5,R95&lt;=9,M95&lt;=8),'[1]Pricing Schedule'!$J$36,
IF(AND(I95=38000,R95&gt;9,R95&lt;=12.8,M95&gt;8),'[1]Pricing Schedule'!$J$27,
IF(AND(I95=38000,R95&gt;9,R95&lt;=12.8,M95&lt;=8),'[1]Pricing Schedule'!$J$36,
IF(AND(I95=38000,R95&gt;12.8,R95&lt;=22.8),'[1]Pricing Schedule'!$J$36,
IF(AND(I95=38000,R95&gt;22.8,R95&lt;=30.2),'[1]Pricing Schedule'!$J$45,
IF(AND(I95=38000,R95&gt;30.2,R95&lt;=45.9),'[1]Pricing Schedule'!$J$54,
IF(AND(I95=38000,R95&gt;45.9,R95&lt;=123.4),'[1]Pricing Schedule'!$J$97,
IF(AND(I95=38000,R95&gt;123.4,R95&lt;=168.2,M95&lt;=10),'[1]Pricing Schedule'!$J$105,
IF(AND(I95=38000,R95&gt;123.4,R95&lt;=168.2,M95&gt;10),'[1]Pricing Schedule'!$J$113,
IF(AND(I95=38000,R95&gt;168.2,R95&lt;=336.4,M95&lt;=10),('[1]Pricing Schedule'!$J$105),
IF(AND(I95=38000,R95&gt;168.2,R95&lt;=336.4,M95&gt;10),('[1]Pricing Schedule'!$J$113),
IF(AND(I95=38000,R95&gt;336.4,R95&lt;=504.6,M95&lt;=10),('[1]Pricing Schedule'!$J$105),
IF(AND(I95=38000,R95&gt;336.4,R95&lt;=504.6,M95&gt;10),('[1]Pricing Schedule'!$J$113),
IF(AND(I95=38000,R95&gt;504.6,R95&lt;=672.8,M95&lt;=10),('[1]Pricing Schedule'!$J$105),
IF(AND(I95=38000,R95&gt;504.6,R95&lt;=672.8,M95&gt;10),('[1]Pricing Schedule'!$J$113),
IF(AND(I95=110000,R95&lt;=12.8,M95&gt;2),'[1]Pricing Schedule'!$J$63,
IF(AND(I95=110000,R95&lt;=12.8,M95&lt;=2),'[1]Pricing Schedule'!$J$97,
IF(AND(I95=110000,R95&gt;12.8,R95&lt;=22.8,M95&gt;3),'[1]Pricing Schedule'!$J$72,
IF(AND(I95=110000,R95&gt;12.8,R95&lt;=22.8,M95&lt;=3),'[1]Pricing Schedule'!$J$97,
IF(AND(I95=110000,R95&gt;22.8,R95&lt;=30.2),'[1]Pricing Schedule'!$J$81,
IF(AND(I95=110000,R95&gt;30.2,R95&lt;=45.9),'[1]Pricing Schedule'!$J$90,
IF(AND(I95=110000,R95&gt;45.9,R95&lt;=123.4),'[1]Pricing Schedule'!$J$97,
IF(AND(I95=110000,R95&gt;123.4,R95&lt;=168.2,M95&lt;=10),'[1]Pricing Schedule'!$J$105,
IF(AND(I95=110000,R95&gt;123.4,R95&lt;=168.2,M95&gt;10),'[1]Pricing Schedule'!$J$113,
IF(AND(I95=110000,R95&gt;168.2,R95&lt;=336.2,M95&lt;=10),('[1]Pricing Schedule'!$J$105),
IF(AND(I95=110000,R95&gt;168.2,R95&lt;=336.2,M95&gt;10),('[1]Pricing Schedule'!$J$113),
IF(AND(I95=110000,R95&gt;336.4,R95&lt;=504.6,M95&lt;=10),('[1]Pricing Schedule'!$J$105),
IF(AND(I95=110000,R95&gt;336.4,R95&lt;=504.6,M95&gt;10),('[1]Pricing Schedule'!$J$113),
IF(AND(I95=110000,R95&gt;504.6,R95&lt;=672.8,M95&lt;=10),('[1]Pricing Schedule'!$J$105),
IF(AND(I95=110000,R95&gt;504.6,R95&lt;=672.8,M95&gt;10),('[1]Pricing Schedule'!$J$113),
IF(AND(I95=110000,R95&gt;672.8,R95&lt;=841,M95&lt;=10),('[1]Pricing Schedule'!$J$105),
IF(AND(I95=110000,R95&gt;672.8,R95&lt;=841,M95&gt;10),('[1]Pricing Schedule'!$J$113),
IF(AND(I95=110000,R95&gt;1682,R95&lt;=1850.2,M95&lt;=10),('[1]Pricing Schedule'!$J$105),
IF(AND(I95=110000,R95&gt;1682,R95&lt;=1850.2,M95&gt;10),('[1]Pricing Schedule'!$J$113),
IF(AND(I95=110000,R95&gt;2018.4,R95&lt;=2186.6,M95&lt;=10),('[1]Pricing Schedule'!$J$105),
IF(AND(I95=110000,R95&gt;2018.4,R95&lt;=2186.6,M95&gt;10),('[1]Pricing Schedule'!$J$113),999999999)))))))))))))))))))))))))))))))))))))))</f>
        <v>4</v>
      </c>
      <c r="U95" s="40">
        <f t="shared" si="12"/>
        <v>182281.15942028986</v>
      </c>
      <c r="V95" s="41">
        <f t="shared" si="13"/>
        <v>5.4860304991492681</v>
      </c>
      <c r="Y95" s="23">
        <v>42</v>
      </c>
      <c r="Z95" s="23">
        <v>239</v>
      </c>
      <c r="AR95" s="35"/>
    </row>
    <row r="96" spans="1:44">
      <c r="A96" s="23">
        <v>95</v>
      </c>
      <c r="B96" s="23">
        <v>95</v>
      </c>
      <c r="C96" s="23" t="s">
        <v>310</v>
      </c>
      <c r="D96" s="23" t="s">
        <v>121</v>
      </c>
      <c r="E96" s="23" t="s">
        <v>121</v>
      </c>
      <c r="F96" s="23" t="s">
        <v>311</v>
      </c>
      <c r="H96" s="23" t="s">
        <v>113</v>
      </c>
      <c r="I96" s="13">
        <v>38000</v>
      </c>
      <c r="L96" s="24">
        <v>5.1740000000000004</v>
      </c>
      <c r="M96" s="37">
        <f t="shared" si="8"/>
        <v>6</v>
      </c>
      <c r="N96" s="24">
        <v>0.108</v>
      </c>
      <c r="O96" s="13">
        <v>1</v>
      </c>
      <c r="P96" s="36">
        <f t="shared" si="9"/>
        <v>0.108</v>
      </c>
      <c r="Q96" s="38">
        <f t="shared" si="10"/>
        <v>3.45</v>
      </c>
      <c r="R96" s="37">
        <f t="shared" si="11"/>
        <v>3.45</v>
      </c>
      <c r="S96" s="39">
        <f>IF(AND(I96=38000,R96&lt;=4.5,M96&gt;8),'[1]Pricing Schedule'!$F$8+('[1]Pricing Schedule'!$F$9*M96),
IF(AND(I96=38000,R96&lt;=4.5,M96&lt;=8),'[1]Pricing Schedule'!$F$34+('[1]Pricing Schedule'!$F$36*M96),
IF(AND(I96=38000,R96&gt;4.5,R96&lt;=9,M96&gt;8),'[1]Pricing Schedule'!$F$17+('[1]Pricing Schedule'!$F$18*M96),
IF(AND(I96=38000,R96&gt;4.5,R96&lt;=9,M96&lt;=8),'[1]Pricing Schedule'!$F$34+('[1]Pricing Schedule'!$F$36*M96),
IF(AND(I96=38000,R96&gt;9,R96&lt;=12.8,M96&gt;8),'[1]Pricing Schedule'!$F$26+('[1]Pricing Schedule'!$F$27*M96),
IF(AND(I96=38000,R96&gt;9,R96&lt;=12.8,M96&lt;=8),'[1]Pricing Schedule'!$F$34+('[1]Pricing Schedule'!$F$36*M96),
IF(AND(I96=38000,R96&gt;12.8,R96&lt;=22.8),'[1]Pricing Schedule'!$F$34+('[1]Pricing Schedule'!$F$36*M96),
IF(AND(I96=38000,R96&gt;22.8,R96&lt;=30.2),'[1]Pricing Schedule'!$F$43+('[1]Pricing Schedule'!$F$45*M96),
IF(AND(I96=38000,R96&gt;30.2,R96&lt;=45.9),'[1]Pricing Schedule'!$F$52+('[1]Pricing Schedule'!$F$54*M96),
IF(AND(I96=38000,R96&gt;45.9,R96&lt;=123.4),'[1]Pricing Schedule'!$F$96+('[1]Pricing Schedule'!$F$97*M96),
IF(AND(I96=38000,R96&gt;123.4,R96&lt;=168.2,M96&lt;=10),'[1]Pricing Schedule'!$F$103+('[1]Pricing Schedule'!$F$105*M96),
IF(AND(I96=38000,R96&gt;123.4,R96&lt;=168.2,M96&gt;10),'[1]Pricing Schedule'!$F$111+('[1]Pricing Schedule'!$F$113*M96),
IF(AND(I96=38000,R96&gt;157.4,R96&lt;=336.4,M96&lt;=10),('[1]Pricing Schedule'!$F$103+('[1]Pricing Schedule'!$F$105*M96))*2,
IF(AND(I96=38000,R96&gt;157.4,R96&lt;=336.4,M96&gt;10),('[1]Pricing Schedule'!$F$111+('[1]Pricing Schedule'!$F$113*M96))*2,
IF(AND(I96=38000,R96&gt;314.8,R96&lt;=504.6,M96&lt;=10),('[1]Pricing Schedule'!$F$103+('[1]Pricing Schedule'!$F$105*M96))*3,
IF(AND(I96=38000,R96&gt;314.8,R96&lt;=504.6,M96&gt;10),('[1]Pricing Schedule'!$F$111+('[1]Pricing Schedule'!$F$113*M96))*3,
IF(AND(I96=38000,R96&gt;472.2,R96&lt;=672.8,M96&lt;=10),('[1]Pricing Schedule'!$F$103+('[1]Pricing Schedule'!$F$105*M96))*4,
IF(AND(I96=38000,R96&gt;472.2,R96&lt;=672.8,M96&gt;10),('[1]Pricing Schedule'!$F$111+('[1]Pricing Schedule'!$F$113*M96))*4,
IF(AND(I96=110000,R96&lt;=12.8,M96&gt;2),'[1]Pricing Schedule'!$F$62+('[1]Pricing Schedule'!$F$63*M96),
IF(AND(I96=110000,R96&lt;=12.8,M96&lt;=2),'[1]Pricing Schedule'!$F$96+('[1]Pricing Schedule'!$F$97*M96),
IF(AND(I96=110000,R96&gt;12.8,R96&lt;=22.8,M96&gt;3),'[1]Pricing Schedule'!$F$71+('[1]Pricing Schedule'!$F$72*M96),
IF(AND(I96=110000,R96&gt;12.8,R96&lt;=22.8,M96&lt;=3),'[1]Pricing Schedule'!$F$96+('[1]Pricing Schedule'!$F$97*M96),
IF(AND(I96=110000,R96&gt;22.8,R96&lt;=30.2),'[1]Pricing Schedule'!$F$80+('[1]Pricing Schedule'!$F$81*M96),
IF(AND(I96=110000,R96&gt;30.2,R96&lt;=45.9),'[1]Pricing Schedule'!$F$89+('[1]Pricing Schedule'!$F$90*M96),
IF(AND(I96=110000,R96&gt;45.9,R96&lt;=123.4),'[1]Pricing Schedule'!$F$96+('[1]Pricing Schedule'!$F$97*M96),
IF(AND(I96=110000,R96&gt;123.4,R96&lt;=168.2,M96&lt;=10),'[1]Pricing Schedule'!$F$103+('[1]Pricing Schedule'!$F$105*M96),
IF(AND(I96=110000,R96&gt;123.4,R96&lt;=168.2,M96&gt;10),'[1]Pricing Schedule'!$F$111+('[1]Pricing Schedule'!$F$113*M96),
IF(AND(I96=110000,R96&gt;168.2,R96&lt;=336.4,M96&lt;=10),('[1]Pricing Schedule'!$F$103+('[1]Pricing Schedule'!$F$105*M96))*2,
IF(AND(I96=110000,R96&gt;168.2,R96&lt;=336.4,M96&gt;10),('[1]Pricing Schedule'!$F$111+('[1]Pricing Schedule'!$F$113*M96))*2,
IF(AND(I96=110000,R96&gt;336.4,R96&lt;=504.6,M96&lt;=10),('[1]Pricing Schedule'!$F$103+('[1]Pricing Schedule'!$F$105*M96))*3,
IF(AND(I96=110000,R96&gt;336.4,R96&lt;=504.6,M96&gt;10),('[1]Pricing Schedule'!$F$111+('[1]Pricing Schedule'!$F$113*M96))*3,
IF(AND(I96=110000,R96&gt;504.6,R96&lt;=672.8,M96&lt;=10),('[1]Pricing Schedule'!$F$103+('[1]Pricing Schedule'!$F$105*M96))*4,
IF(AND(I96=110000,R96&gt;504.6,R96&lt;=672.8,M96&gt;10),('[1]Pricing Schedule'!$F$111+('[1]Pricing Schedule'!$F$113*M96))*4,
IF(AND(I96=110000,R96&gt;672.8,R96&lt;=841,M96&lt;=10),('[1]Pricing Schedule'!$F$103+('[1]Pricing Schedule'!$F$105*M96))*5,
IF(AND(I96=110000,R96&gt;672.8,R96&lt;=841,M96&gt;10),('[1]Pricing Schedule'!$F$111+('[1]Pricing Schedule'!$F$113*M96))*5,
IF(AND(I96=110000,R96&gt;672.8,R96&lt;=841,M96&lt;=10),('[1]Pricing Schedule'!$F$103+('[1]Pricing Schedule'!$F$105*M96))*5,
IF(AND(I96=110000,R96&gt;672.8,R96&lt;=841,M96&gt;10),('[1]Pricing Schedule'!$F$111+('[1]Pricing Schedule'!$F$113*M96))*5,
IF(AND(I96=110000,R96&gt;1345.6,R96&lt;=1513.8,M96&lt;=10),('[1]Pricing Schedule'!$F$103+('[1]Pricing Schedule'!$F$105*M96))*9,
IF(AND(I96=110000,R96&gt;1345.6,R96&lt;=1513.8,M96&gt;10),('[1]Pricing Schedule'!$F$111+('[1]Pricing Schedule'!$F$113*M96))*9,
9999999999)))))))))))))))))))))))))))))))))))))))</f>
        <v>769410</v>
      </c>
      <c r="T96" s="21">
        <f>IF(AND(I96=38000,R96&lt;=4.5,M96&gt;8),'[1]Pricing Schedule'!$J$9,
IF(AND(I96=38000,R96&lt;=4.5,M96&lt;=8),'[1]Pricing Schedule'!$J$36,
IF(AND(I96=38000,R96&gt;4.5,R96&lt;=9,M96&gt;8),'[1]Pricing Schedule'!$J$18,
IF(AND(I96=38000,R96&gt;4.5,R96&lt;=9,M96&lt;=8),'[1]Pricing Schedule'!$J$36,
IF(AND(I96=38000,R96&gt;9,R96&lt;=12.8,M96&gt;8),'[1]Pricing Schedule'!$J$27,
IF(AND(I96=38000,R96&gt;9,R96&lt;=12.8,M96&lt;=8),'[1]Pricing Schedule'!$J$36,
IF(AND(I96=38000,R96&gt;12.8,R96&lt;=22.8),'[1]Pricing Schedule'!$J$36,
IF(AND(I96=38000,R96&gt;22.8,R96&lt;=30.2),'[1]Pricing Schedule'!$J$45,
IF(AND(I96=38000,R96&gt;30.2,R96&lt;=45.9),'[1]Pricing Schedule'!$J$54,
IF(AND(I96=38000,R96&gt;45.9,R96&lt;=123.4),'[1]Pricing Schedule'!$J$97,
IF(AND(I96=38000,R96&gt;123.4,R96&lt;=168.2,M96&lt;=10),'[1]Pricing Schedule'!$J$105,
IF(AND(I96=38000,R96&gt;123.4,R96&lt;=168.2,M96&gt;10),'[1]Pricing Schedule'!$J$113,
IF(AND(I96=38000,R96&gt;168.2,R96&lt;=336.4,M96&lt;=10),('[1]Pricing Schedule'!$J$105),
IF(AND(I96=38000,R96&gt;168.2,R96&lt;=336.4,M96&gt;10),('[1]Pricing Schedule'!$J$113),
IF(AND(I96=38000,R96&gt;336.4,R96&lt;=504.6,M96&lt;=10),('[1]Pricing Schedule'!$J$105),
IF(AND(I96=38000,R96&gt;336.4,R96&lt;=504.6,M96&gt;10),('[1]Pricing Schedule'!$J$113),
IF(AND(I96=38000,R96&gt;504.6,R96&lt;=672.8,M96&lt;=10),('[1]Pricing Schedule'!$J$105),
IF(AND(I96=38000,R96&gt;504.6,R96&lt;=672.8,M96&gt;10),('[1]Pricing Schedule'!$J$113),
IF(AND(I96=110000,R96&lt;=12.8,M96&gt;2),'[1]Pricing Schedule'!$J$63,
IF(AND(I96=110000,R96&lt;=12.8,M96&lt;=2),'[1]Pricing Schedule'!$J$97,
IF(AND(I96=110000,R96&gt;12.8,R96&lt;=22.8,M96&gt;3),'[1]Pricing Schedule'!$J$72,
IF(AND(I96=110000,R96&gt;12.8,R96&lt;=22.8,M96&lt;=3),'[1]Pricing Schedule'!$J$97,
IF(AND(I96=110000,R96&gt;22.8,R96&lt;=30.2),'[1]Pricing Schedule'!$J$81,
IF(AND(I96=110000,R96&gt;30.2,R96&lt;=45.9),'[1]Pricing Schedule'!$J$90,
IF(AND(I96=110000,R96&gt;45.9,R96&lt;=123.4),'[1]Pricing Schedule'!$J$97,
IF(AND(I96=110000,R96&gt;123.4,R96&lt;=168.2,M96&lt;=10),'[1]Pricing Schedule'!$J$105,
IF(AND(I96=110000,R96&gt;123.4,R96&lt;=168.2,M96&gt;10),'[1]Pricing Schedule'!$J$113,
IF(AND(I96=110000,R96&gt;168.2,R96&lt;=336.2,M96&lt;=10),('[1]Pricing Schedule'!$J$105),
IF(AND(I96=110000,R96&gt;168.2,R96&lt;=336.2,M96&gt;10),('[1]Pricing Schedule'!$J$113),
IF(AND(I96=110000,R96&gt;336.4,R96&lt;=504.6,M96&lt;=10),('[1]Pricing Schedule'!$J$105),
IF(AND(I96=110000,R96&gt;336.4,R96&lt;=504.6,M96&gt;10),('[1]Pricing Schedule'!$J$113),
IF(AND(I96=110000,R96&gt;504.6,R96&lt;=672.8,M96&lt;=10),('[1]Pricing Schedule'!$J$105),
IF(AND(I96=110000,R96&gt;504.6,R96&lt;=672.8,M96&gt;10),('[1]Pricing Schedule'!$J$113),
IF(AND(I96=110000,R96&gt;672.8,R96&lt;=841,M96&lt;=10),('[1]Pricing Schedule'!$J$105),
IF(AND(I96=110000,R96&gt;672.8,R96&lt;=841,M96&gt;10),('[1]Pricing Schedule'!$J$113),
IF(AND(I96=110000,R96&gt;1682,R96&lt;=1850.2,M96&lt;=10),('[1]Pricing Schedule'!$J$105),
IF(AND(I96=110000,R96&gt;1682,R96&lt;=1850.2,M96&gt;10),('[1]Pricing Schedule'!$J$113),
IF(AND(I96=110000,R96&gt;2018.4,R96&lt;=2186.6,M96&lt;=10),('[1]Pricing Schedule'!$J$105),
IF(AND(I96=110000,R96&gt;2018.4,R96&lt;=2186.6,M96&gt;10),('[1]Pricing Schedule'!$J$113),999999999)))))))))))))))))))))))))))))))))))))))</f>
        <v>4</v>
      </c>
      <c r="U96" s="40">
        <f t="shared" si="12"/>
        <v>223017.39130434781</v>
      </c>
      <c r="V96" s="41">
        <f t="shared" si="13"/>
        <v>4.4839552384294459</v>
      </c>
      <c r="Y96" s="23">
        <v>140</v>
      </c>
      <c r="Z96" s="23">
        <v>689</v>
      </c>
      <c r="AR96" s="35"/>
    </row>
    <row r="97" spans="1:44">
      <c r="A97" s="23">
        <v>96</v>
      </c>
      <c r="B97" s="23">
        <v>96</v>
      </c>
      <c r="C97" s="23" t="s">
        <v>312</v>
      </c>
      <c r="D97" s="23" t="s">
        <v>168</v>
      </c>
      <c r="E97" s="23" t="s">
        <v>168</v>
      </c>
      <c r="F97" s="23" t="s">
        <v>169</v>
      </c>
      <c r="G97" s="23" t="s">
        <v>170</v>
      </c>
      <c r="H97" s="23" t="s">
        <v>113</v>
      </c>
      <c r="I97" s="13">
        <v>38000</v>
      </c>
      <c r="J97" s="13">
        <v>38000</v>
      </c>
      <c r="K97" s="13">
        <v>20000</v>
      </c>
      <c r="L97" s="24">
        <v>10.712999999999999</v>
      </c>
      <c r="M97" s="37">
        <f t="shared" si="8"/>
        <v>11</v>
      </c>
      <c r="N97" s="24">
        <v>0.108</v>
      </c>
      <c r="O97" s="13">
        <v>1</v>
      </c>
      <c r="P97" s="36">
        <f t="shared" si="9"/>
        <v>0.108</v>
      </c>
      <c r="Q97" s="38">
        <f t="shared" si="10"/>
        <v>3.45</v>
      </c>
      <c r="R97" s="37">
        <f t="shared" si="11"/>
        <v>3.45</v>
      </c>
      <c r="S97" s="39">
        <f>IF(AND(I97=38000,R97&lt;=4.5,M97&gt;8),'[1]Pricing Schedule'!$F$8+('[1]Pricing Schedule'!$F$9*M97),
IF(AND(I97=38000,R97&lt;=4.5,M97&lt;=8),'[1]Pricing Schedule'!$F$34+('[1]Pricing Schedule'!$F$36*M97),
IF(AND(I97=38000,R97&gt;4.5,R97&lt;=9,M97&gt;8),'[1]Pricing Schedule'!$F$17+('[1]Pricing Schedule'!$F$18*M97),
IF(AND(I97=38000,R97&gt;4.5,R97&lt;=9,M97&lt;=8),'[1]Pricing Schedule'!$F$34+('[1]Pricing Schedule'!$F$36*M97),
IF(AND(I97=38000,R97&gt;9,R97&lt;=12.8,M97&gt;8),'[1]Pricing Schedule'!$F$26+('[1]Pricing Schedule'!$F$27*M97),
IF(AND(I97=38000,R97&gt;9,R97&lt;=12.8,M97&lt;=8),'[1]Pricing Schedule'!$F$34+('[1]Pricing Schedule'!$F$36*M97),
IF(AND(I97=38000,R97&gt;12.8,R97&lt;=22.8),'[1]Pricing Schedule'!$F$34+('[1]Pricing Schedule'!$F$36*M97),
IF(AND(I97=38000,R97&gt;22.8,R97&lt;=30.2),'[1]Pricing Schedule'!$F$43+('[1]Pricing Schedule'!$F$45*M97),
IF(AND(I97=38000,R97&gt;30.2,R97&lt;=45.9),'[1]Pricing Schedule'!$F$52+('[1]Pricing Schedule'!$F$54*M97),
IF(AND(I97=38000,R97&gt;45.9,R97&lt;=123.4),'[1]Pricing Schedule'!$F$96+('[1]Pricing Schedule'!$F$97*M97),
IF(AND(I97=38000,R97&gt;123.4,R97&lt;=168.2,M97&lt;=10),'[1]Pricing Schedule'!$F$103+('[1]Pricing Schedule'!$F$105*M97),
IF(AND(I97=38000,R97&gt;123.4,R97&lt;=168.2,M97&gt;10),'[1]Pricing Schedule'!$F$111+('[1]Pricing Schedule'!$F$113*M97),
IF(AND(I97=38000,R97&gt;157.4,R97&lt;=336.4,M97&lt;=10),('[1]Pricing Schedule'!$F$103+('[1]Pricing Schedule'!$F$105*M97))*2,
IF(AND(I97=38000,R97&gt;157.4,R97&lt;=336.4,M97&gt;10),('[1]Pricing Schedule'!$F$111+('[1]Pricing Schedule'!$F$113*M97))*2,
IF(AND(I97=38000,R97&gt;314.8,R97&lt;=504.6,M97&lt;=10),('[1]Pricing Schedule'!$F$103+('[1]Pricing Schedule'!$F$105*M97))*3,
IF(AND(I97=38000,R97&gt;314.8,R97&lt;=504.6,M97&gt;10),('[1]Pricing Schedule'!$F$111+('[1]Pricing Schedule'!$F$113*M97))*3,
IF(AND(I97=38000,R97&gt;472.2,R97&lt;=672.8,M97&lt;=10),('[1]Pricing Schedule'!$F$103+('[1]Pricing Schedule'!$F$105*M97))*4,
IF(AND(I97=38000,R97&gt;472.2,R97&lt;=672.8,M97&gt;10),('[1]Pricing Schedule'!$F$111+('[1]Pricing Schedule'!$F$113*M97))*4,
IF(AND(I97=110000,R97&lt;=12.8,M97&gt;2),'[1]Pricing Schedule'!$F$62+('[1]Pricing Schedule'!$F$63*M97),
IF(AND(I97=110000,R97&lt;=12.8,M97&lt;=2),'[1]Pricing Schedule'!$F$96+('[1]Pricing Schedule'!$F$97*M97),
IF(AND(I97=110000,R97&gt;12.8,R97&lt;=22.8,M97&gt;3),'[1]Pricing Schedule'!$F$71+('[1]Pricing Schedule'!$F$72*M97),
IF(AND(I97=110000,R97&gt;12.8,R97&lt;=22.8,M97&lt;=3),'[1]Pricing Schedule'!$F$96+('[1]Pricing Schedule'!$F$97*M97),
IF(AND(I97=110000,R97&gt;22.8,R97&lt;=30.2),'[1]Pricing Schedule'!$F$80+('[1]Pricing Schedule'!$F$81*M97),
IF(AND(I97=110000,R97&gt;30.2,R97&lt;=45.9),'[1]Pricing Schedule'!$F$89+('[1]Pricing Schedule'!$F$90*M97),
IF(AND(I97=110000,R97&gt;45.9,R97&lt;=123.4),'[1]Pricing Schedule'!$F$96+('[1]Pricing Schedule'!$F$97*M97),
IF(AND(I97=110000,R97&gt;123.4,R97&lt;=168.2,M97&lt;=10),'[1]Pricing Schedule'!$F$103+('[1]Pricing Schedule'!$F$105*M97),
IF(AND(I97=110000,R97&gt;123.4,R97&lt;=168.2,M97&gt;10),'[1]Pricing Schedule'!$F$111+('[1]Pricing Schedule'!$F$113*M97),
IF(AND(I97=110000,R97&gt;168.2,R97&lt;=336.4,M97&lt;=10),('[1]Pricing Schedule'!$F$103+('[1]Pricing Schedule'!$F$105*M97))*2,
IF(AND(I97=110000,R97&gt;168.2,R97&lt;=336.4,M97&gt;10),('[1]Pricing Schedule'!$F$111+('[1]Pricing Schedule'!$F$113*M97))*2,
IF(AND(I97=110000,R97&gt;336.4,R97&lt;=504.6,M97&lt;=10),('[1]Pricing Schedule'!$F$103+('[1]Pricing Schedule'!$F$105*M97))*3,
IF(AND(I97=110000,R97&gt;336.4,R97&lt;=504.6,M97&gt;10),('[1]Pricing Schedule'!$F$111+('[1]Pricing Schedule'!$F$113*M97))*3,
IF(AND(I97=110000,R97&gt;504.6,R97&lt;=672.8,M97&lt;=10),('[1]Pricing Schedule'!$F$103+('[1]Pricing Schedule'!$F$105*M97))*4,
IF(AND(I97=110000,R97&gt;504.6,R97&lt;=672.8,M97&gt;10),('[1]Pricing Schedule'!$F$111+('[1]Pricing Schedule'!$F$113*M97))*4,
IF(AND(I97=110000,R97&gt;672.8,R97&lt;=841,M97&lt;=10),('[1]Pricing Schedule'!$F$103+('[1]Pricing Schedule'!$F$105*M97))*5,
IF(AND(I97=110000,R97&gt;672.8,R97&lt;=841,M97&gt;10),('[1]Pricing Schedule'!$F$111+('[1]Pricing Schedule'!$F$113*M97))*5,
IF(AND(I97=110000,R97&gt;672.8,R97&lt;=841,M97&lt;=10),('[1]Pricing Schedule'!$F$103+('[1]Pricing Schedule'!$F$105*M97))*5,
IF(AND(I97=110000,R97&gt;672.8,R97&lt;=841,M97&gt;10),('[1]Pricing Schedule'!$F$111+('[1]Pricing Schedule'!$F$113*M97))*5,
IF(AND(I97=110000,R97&gt;1345.6,R97&lt;=1513.8,M97&lt;=10),('[1]Pricing Schedule'!$F$103+('[1]Pricing Schedule'!$F$105*M97))*9,
IF(AND(I97=110000,R97&gt;1345.6,R97&lt;=1513.8,M97&gt;10),('[1]Pricing Schedule'!$F$111+('[1]Pricing Schedule'!$F$113*M97))*9,
9999999999)))))))))))))))))))))))))))))))))))))))</f>
        <v>1439840</v>
      </c>
      <c r="T97" s="21">
        <f>IF(AND(I97=38000,R97&lt;=4.5,M97&gt;8),'[1]Pricing Schedule'!$J$9,
IF(AND(I97=38000,R97&lt;=4.5,M97&lt;=8),'[1]Pricing Schedule'!$J$36,
IF(AND(I97=38000,R97&gt;4.5,R97&lt;=9,M97&gt;8),'[1]Pricing Schedule'!$J$18,
IF(AND(I97=38000,R97&gt;4.5,R97&lt;=9,M97&lt;=8),'[1]Pricing Schedule'!$J$36,
IF(AND(I97=38000,R97&gt;9,R97&lt;=12.8,M97&gt;8),'[1]Pricing Schedule'!$J$27,
IF(AND(I97=38000,R97&gt;9,R97&lt;=12.8,M97&lt;=8),'[1]Pricing Schedule'!$J$36,
IF(AND(I97=38000,R97&gt;12.8,R97&lt;=22.8),'[1]Pricing Schedule'!$J$36,
IF(AND(I97=38000,R97&gt;22.8,R97&lt;=30.2),'[1]Pricing Schedule'!$J$45,
IF(AND(I97=38000,R97&gt;30.2,R97&lt;=45.9),'[1]Pricing Schedule'!$J$54,
IF(AND(I97=38000,R97&gt;45.9,R97&lt;=123.4),'[1]Pricing Schedule'!$J$97,
IF(AND(I97=38000,R97&gt;123.4,R97&lt;=168.2,M97&lt;=10),'[1]Pricing Schedule'!$J$105,
IF(AND(I97=38000,R97&gt;123.4,R97&lt;=168.2,M97&gt;10),'[1]Pricing Schedule'!$J$113,
IF(AND(I97=38000,R97&gt;168.2,R97&lt;=336.4,M97&lt;=10),('[1]Pricing Schedule'!$J$105),
IF(AND(I97=38000,R97&gt;168.2,R97&lt;=336.4,M97&gt;10),('[1]Pricing Schedule'!$J$113),
IF(AND(I97=38000,R97&gt;336.4,R97&lt;=504.6,M97&lt;=10),('[1]Pricing Schedule'!$J$105),
IF(AND(I97=38000,R97&gt;336.4,R97&lt;=504.6,M97&gt;10),('[1]Pricing Schedule'!$J$113),
IF(AND(I97=38000,R97&gt;504.6,R97&lt;=672.8,M97&lt;=10),('[1]Pricing Schedule'!$J$105),
IF(AND(I97=38000,R97&gt;504.6,R97&lt;=672.8,M97&gt;10),('[1]Pricing Schedule'!$J$113),
IF(AND(I97=110000,R97&lt;=12.8,M97&gt;2),'[1]Pricing Schedule'!$J$63,
IF(AND(I97=110000,R97&lt;=12.8,M97&lt;=2),'[1]Pricing Schedule'!$J$97,
IF(AND(I97=110000,R97&gt;12.8,R97&lt;=22.8,M97&gt;3),'[1]Pricing Schedule'!$J$72,
IF(AND(I97=110000,R97&gt;12.8,R97&lt;=22.8,M97&lt;=3),'[1]Pricing Schedule'!$J$97,
IF(AND(I97=110000,R97&gt;22.8,R97&lt;=30.2),'[1]Pricing Schedule'!$J$81,
IF(AND(I97=110000,R97&gt;30.2,R97&lt;=45.9),'[1]Pricing Schedule'!$J$90,
IF(AND(I97=110000,R97&gt;45.9,R97&lt;=123.4),'[1]Pricing Schedule'!$J$97,
IF(AND(I97=110000,R97&gt;123.4,R97&lt;=168.2,M97&lt;=10),'[1]Pricing Schedule'!$J$105,
IF(AND(I97=110000,R97&gt;123.4,R97&lt;=168.2,M97&gt;10),'[1]Pricing Schedule'!$J$113,
IF(AND(I97=110000,R97&gt;168.2,R97&lt;=336.2,M97&lt;=10),('[1]Pricing Schedule'!$J$105),
IF(AND(I97=110000,R97&gt;168.2,R97&lt;=336.2,M97&gt;10),('[1]Pricing Schedule'!$J$113),
IF(AND(I97=110000,R97&gt;336.4,R97&lt;=504.6,M97&lt;=10),('[1]Pricing Schedule'!$J$105),
IF(AND(I97=110000,R97&gt;336.4,R97&lt;=504.6,M97&gt;10),('[1]Pricing Schedule'!$J$113),
IF(AND(I97=110000,R97&gt;504.6,R97&lt;=672.8,M97&lt;=10),('[1]Pricing Schedule'!$J$105),
IF(AND(I97=110000,R97&gt;504.6,R97&lt;=672.8,M97&gt;10),('[1]Pricing Schedule'!$J$113),
IF(AND(I97=110000,R97&gt;672.8,R97&lt;=841,M97&lt;=10),('[1]Pricing Schedule'!$J$105),
IF(AND(I97=110000,R97&gt;672.8,R97&lt;=841,M97&gt;10),('[1]Pricing Schedule'!$J$113),
IF(AND(I97=110000,R97&gt;1682,R97&lt;=1850.2,M97&lt;=10),('[1]Pricing Schedule'!$J$105),
IF(AND(I97=110000,R97&gt;1682,R97&lt;=1850.2,M97&gt;10),('[1]Pricing Schedule'!$J$113),
IF(AND(I97=110000,R97&gt;2018.4,R97&lt;=2186.6,M97&lt;=10),('[1]Pricing Schedule'!$J$105),
IF(AND(I97=110000,R97&gt;2018.4,R97&lt;=2186.6,M97&gt;10),('[1]Pricing Schedule'!$J$113),999999999)))))))))))))))))))))))))))))))))))))))</f>
        <v>1</v>
      </c>
      <c r="U97" s="40">
        <f t="shared" si="12"/>
        <v>417344.92753623187</v>
      </c>
      <c r="V97" s="41">
        <f t="shared" si="13"/>
        <v>2.396099566618513</v>
      </c>
      <c r="Y97" s="23">
        <v>333</v>
      </c>
      <c r="Z97" s="23">
        <v>642</v>
      </c>
      <c r="AR97" s="35"/>
    </row>
    <row r="98" spans="1:44">
      <c r="A98" s="23">
        <v>97</v>
      </c>
      <c r="B98" s="23">
        <v>97</v>
      </c>
      <c r="C98" s="23" t="s">
        <v>313</v>
      </c>
      <c r="D98" s="23" t="s">
        <v>314</v>
      </c>
      <c r="E98" s="23" t="s">
        <v>314</v>
      </c>
      <c r="F98" s="23" t="s">
        <v>315</v>
      </c>
      <c r="G98" s="23" t="s">
        <v>316</v>
      </c>
      <c r="H98" s="23" t="s">
        <v>133</v>
      </c>
      <c r="I98" s="13">
        <v>110000</v>
      </c>
      <c r="J98" s="13">
        <v>20000</v>
      </c>
      <c r="K98" s="13">
        <v>110000</v>
      </c>
      <c r="L98" s="24">
        <v>10.637</v>
      </c>
      <c r="M98" s="37">
        <f t="shared" si="8"/>
        <v>11</v>
      </c>
      <c r="N98" s="24">
        <v>0.36399999999999999</v>
      </c>
      <c r="O98" s="13">
        <v>1</v>
      </c>
      <c r="P98" s="36">
        <f t="shared" si="9"/>
        <v>0.36399999999999999</v>
      </c>
      <c r="Q98" s="38">
        <f t="shared" si="10"/>
        <v>3.45</v>
      </c>
      <c r="R98" s="37">
        <f t="shared" si="11"/>
        <v>3.45</v>
      </c>
      <c r="S98" s="39">
        <f>IF(AND(I98=38000,R98&lt;=4.5,M98&gt;8),'[1]Pricing Schedule'!$F$8+('[1]Pricing Schedule'!$F$9*M98),
IF(AND(I98=38000,R98&lt;=4.5,M98&lt;=8),'[1]Pricing Schedule'!$F$34+('[1]Pricing Schedule'!$F$36*M98),
IF(AND(I98=38000,R98&gt;4.5,R98&lt;=9,M98&gt;8),'[1]Pricing Schedule'!$F$17+('[1]Pricing Schedule'!$F$18*M98),
IF(AND(I98=38000,R98&gt;4.5,R98&lt;=9,M98&lt;=8),'[1]Pricing Schedule'!$F$34+('[1]Pricing Schedule'!$F$36*M98),
IF(AND(I98=38000,R98&gt;9,R98&lt;=12.8,M98&gt;8),'[1]Pricing Schedule'!$F$26+('[1]Pricing Schedule'!$F$27*M98),
IF(AND(I98=38000,R98&gt;9,R98&lt;=12.8,M98&lt;=8),'[1]Pricing Schedule'!$F$34+('[1]Pricing Schedule'!$F$36*M98),
IF(AND(I98=38000,R98&gt;12.8,R98&lt;=22.8),'[1]Pricing Schedule'!$F$34+('[1]Pricing Schedule'!$F$36*M98),
IF(AND(I98=38000,R98&gt;22.8,R98&lt;=30.2),'[1]Pricing Schedule'!$F$43+('[1]Pricing Schedule'!$F$45*M98),
IF(AND(I98=38000,R98&gt;30.2,R98&lt;=45.9),'[1]Pricing Schedule'!$F$52+('[1]Pricing Schedule'!$F$54*M98),
IF(AND(I98=38000,R98&gt;45.9,R98&lt;=123.4),'[1]Pricing Schedule'!$F$96+('[1]Pricing Schedule'!$F$97*M98),
IF(AND(I98=38000,R98&gt;123.4,R98&lt;=168.2,M98&lt;=10),'[1]Pricing Schedule'!$F$103+('[1]Pricing Schedule'!$F$105*M98),
IF(AND(I98=38000,R98&gt;123.4,R98&lt;=168.2,M98&gt;10),'[1]Pricing Schedule'!$F$111+('[1]Pricing Schedule'!$F$113*M98),
IF(AND(I98=38000,R98&gt;157.4,R98&lt;=336.4,M98&lt;=10),('[1]Pricing Schedule'!$F$103+('[1]Pricing Schedule'!$F$105*M98))*2,
IF(AND(I98=38000,R98&gt;157.4,R98&lt;=336.4,M98&gt;10),('[1]Pricing Schedule'!$F$111+('[1]Pricing Schedule'!$F$113*M98))*2,
IF(AND(I98=38000,R98&gt;314.8,R98&lt;=504.6,M98&lt;=10),('[1]Pricing Schedule'!$F$103+('[1]Pricing Schedule'!$F$105*M98))*3,
IF(AND(I98=38000,R98&gt;314.8,R98&lt;=504.6,M98&gt;10),('[1]Pricing Schedule'!$F$111+('[1]Pricing Schedule'!$F$113*M98))*3,
IF(AND(I98=38000,R98&gt;472.2,R98&lt;=672.8,M98&lt;=10),('[1]Pricing Schedule'!$F$103+('[1]Pricing Schedule'!$F$105*M98))*4,
IF(AND(I98=38000,R98&gt;472.2,R98&lt;=672.8,M98&gt;10),('[1]Pricing Schedule'!$F$111+('[1]Pricing Schedule'!$F$113*M98))*4,
IF(AND(I98=110000,R98&lt;=12.8,M98&gt;2),'[1]Pricing Schedule'!$F$62+('[1]Pricing Schedule'!$F$63*M98),
IF(AND(I98=110000,R98&lt;=12.8,M98&lt;=2),'[1]Pricing Schedule'!$F$96+('[1]Pricing Schedule'!$F$97*M98),
IF(AND(I98=110000,R98&gt;12.8,R98&lt;=22.8,M98&gt;3),'[1]Pricing Schedule'!$F$71+('[1]Pricing Schedule'!$F$72*M98),
IF(AND(I98=110000,R98&gt;12.8,R98&lt;=22.8,M98&lt;=3),'[1]Pricing Schedule'!$F$96+('[1]Pricing Schedule'!$F$97*M98),
IF(AND(I98=110000,R98&gt;22.8,R98&lt;=30.2),'[1]Pricing Schedule'!$F$80+('[1]Pricing Schedule'!$F$81*M98),
IF(AND(I98=110000,R98&gt;30.2,R98&lt;=45.9),'[1]Pricing Schedule'!$F$89+('[1]Pricing Schedule'!$F$90*M98),
IF(AND(I98=110000,R98&gt;45.9,R98&lt;=123.4),'[1]Pricing Schedule'!$F$96+('[1]Pricing Schedule'!$F$97*M98),
IF(AND(I98=110000,R98&gt;123.4,R98&lt;=168.2,M98&lt;=10),'[1]Pricing Schedule'!$F$103+('[1]Pricing Schedule'!$F$105*M98),
IF(AND(I98=110000,R98&gt;123.4,R98&lt;=168.2,M98&gt;10),'[1]Pricing Schedule'!$F$111+('[1]Pricing Schedule'!$F$113*M98),
IF(AND(I98=110000,R98&gt;168.2,R98&lt;=336.4,M98&lt;=10),('[1]Pricing Schedule'!$F$103+('[1]Pricing Schedule'!$F$105*M98))*2,
IF(AND(I98=110000,R98&gt;168.2,R98&lt;=336.4,M98&gt;10),('[1]Pricing Schedule'!$F$111+('[1]Pricing Schedule'!$F$113*M98))*2,
IF(AND(I98=110000,R98&gt;336.4,R98&lt;=504.6,M98&lt;=10),('[1]Pricing Schedule'!$F$103+('[1]Pricing Schedule'!$F$105*M98))*3,
IF(AND(I98=110000,R98&gt;336.4,R98&lt;=504.6,M98&gt;10),('[1]Pricing Schedule'!$F$111+('[1]Pricing Schedule'!$F$113*M98))*3,
IF(AND(I98=110000,R98&gt;504.6,R98&lt;=672.8,M98&lt;=10),('[1]Pricing Schedule'!$F$103+('[1]Pricing Schedule'!$F$105*M98))*4,
IF(AND(I98=110000,R98&gt;504.6,R98&lt;=672.8,M98&gt;10),('[1]Pricing Schedule'!$F$111+('[1]Pricing Schedule'!$F$113*M98))*4,
IF(AND(I98=110000,R98&gt;672.8,R98&lt;=841,M98&lt;=10),('[1]Pricing Schedule'!$F$103+('[1]Pricing Schedule'!$F$105*M98))*5,
IF(AND(I98=110000,R98&gt;672.8,R98&lt;=841,M98&gt;10),('[1]Pricing Schedule'!$F$111+('[1]Pricing Schedule'!$F$113*M98))*5,
IF(AND(I98=110000,R98&gt;672.8,R98&lt;=841,M98&lt;=10),('[1]Pricing Schedule'!$F$103+('[1]Pricing Schedule'!$F$105*M98))*5,
IF(AND(I98=110000,R98&gt;672.8,R98&lt;=841,M98&gt;10),('[1]Pricing Schedule'!$F$111+('[1]Pricing Schedule'!$F$113*M98))*5,
IF(AND(I98=110000,R98&gt;1345.6,R98&lt;=1513.8,M98&lt;=10),('[1]Pricing Schedule'!$F$103+('[1]Pricing Schedule'!$F$105*M98))*9,
IF(AND(I98=110000,R98&gt;1345.6,R98&lt;=1513.8,M98&gt;10),('[1]Pricing Schedule'!$F$111+('[1]Pricing Schedule'!$F$113*M98))*9,
9999999999)))))))))))))))))))))))))))))))))))))))</f>
        <v>1996170</v>
      </c>
      <c r="T98" s="21">
        <f>IF(AND(I98=38000,R98&lt;=4.5,M98&gt;8),'[1]Pricing Schedule'!$J$9,
IF(AND(I98=38000,R98&lt;=4.5,M98&lt;=8),'[1]Pricing Schedule'!$J$36,
IF(AND(I98=38000,R98&gt;4.5,R98&lt;=9,M98&gt;8),'[1]Pricing Schedule'!$J$18,
IF(AND(I98=38000,R98&gt;4.5,R98&lt;=9,M98&lt;=8),'[1]Pricing Schedule'!$J$36,
IF(AND(I98=38000,R98&gt;9,R98&lt;=12.8,M98&gt;8),'[1]Pricing Schedule'!$J$27,
IF(AND(I98=38000,R98&gt;9,R98&lt;=12.8,M98&lt;=8),'[1]Pricing Schedule'!$J$36,
IF(AND(I98=38000,R98&gt;12.8,R98&lt;=22.8),'[1]Pricing Schedule'!$J$36,
IF(AND(I98=38000,R98&gt;22.8,R98&lt;=30.2),'[1]Pricing Schedule'!$J$45,
IF(AND(I98=38000,R98&gt;30.2,R98&lt;=45.9),'[1]Pricing Schedule'!$J$54,
IF(AND(I98=38000,R98&gt;45.9,R98&lt;=123.4),'[1]Pricing Schedule'!$J$97,
IF(AND(I98=38000,R98&gt;123.4,R98&lt;=168.2,M98&lt;=10),'[1]Pricing Schedule'!$J$105,
IF(AND(I98=38000,R98&gt;123.4,R98&lt;=168.2,M98&gt;10),'[1]Pricing Schedule'!$J$113,
IF(AND(I98=38000,R98&gt;168.2,R98&lt;=336.4,M98&lt;=10),('[1]Pricing Schedule'!$J$105),
IF(AND(I98=38000,R98&gt;168.2,R98&lt;=336.4,M98&gt;10),('[1]Pricing Schedule'!$J$113),
IF(AND(I98=38000,R98&gt;336.4,R98&lt;=504.6,M98&lt;=10),('[1]Pricing Schedule'!$J$105),
IF(AND(I98=38000,R98&gt;336.4,R98&lt;=504.6,M98&gt;10),('[1]Pricing Schedule'!$J$113),
IF(AND(I98=38000,R98&gt;504.6,R98&lt;=672.8,M98&lt;=10),('[1]Pricing Schedule'!$J$105),
IF(AND(I98=38000,R98&gt;504.6,R98&lt;=672.8,M98&gt;10),('[1]Pricing Schedule'!$J$113),
IF(AND(I98=110000,R98&lt;=12.8,M98&gt;2),'[1]Pricing Schedule'!$J$63,
IF(AND(I98=110000,R98&lt;=12.8,M98&lt;=2),'[1]Pricing Schedule'!$J$97,
IF(AND(I98=110000,R98&gt;12.8,R98&lt;=22.8,M98&gt;3),'[1]Pricing Schedule'!$J$72,
IF(AND(I98=110000,R98&gt;12.8,R98&lt;=22.8,M98&lt;=3),'[1]Pricing Schedule'!$J$97,
IF(AND(I98=110000,R98&gt;22.8,R98&lt;=30.2),'[1]Pricing Schedule'!$J$81,
IF(AND(I98=110000,R98&gt;30.2,R98&lt;=45.9),'[1]Pricing Schedule'!$J$90,
IF(AND(I98=110000,R98&gt;45.9,R98&lt;=123.4),'[1]Pricing Schedule'!$J$97,
IF(AND(I98=110000,R98&gt;123.4,R98&lt;=168.2,M98&lt;=10),'[1]Pricing Schedule'!$J$105,
IF(AND(I98=110000,R98&gt;123.4,R98&lt;=168.2,M98&gt;10),'[1]Pricing Schedule'!$J$113,
IF(AND(I98=110000,R98&gt;168.2,R98&lt;=336.2,M98&lt;=10),('[1]Pricing Schedule'!$J$105),
IF(AND(I98=110000,R98&gt;168.2,R98&lt;=336.2,M98&gt;10),('[1]Pricing Schedule'!$J$113),
IF(AND(I98=110000,R98&gt;336.4,R98&lt;=504.6,M98&lt;=10),('[1]Pricing Schedule'!$J$105),
IF(AND(I98=110000,R98&gt;336.4,R98&lt;=504.6,M98&gt;10),('[1]Pricing Schedule'!$J$113),
IF(AND(I98=110000,R98&gt;504.6,R98&lt;=672.8,M98&lt;=10),('[1]Pricing Schedule'!$J$105),
IF(AND(I98=110000,R98&gt;504.6,R98&lt;=672.8,M98&gt;10),('[1]Pricing Schedule'!$J$113),
IF(AND(I98=110000,R98&gt;672.8,R98&lt;=841,M98&lt;=10),('[1]Pricing Schedule'!$J$105),
IF(AND(I98=110000,R98&gt;672.8,R98&lt;=841,M98&gt;10),('[1]Pricing Schedule'!$J$113),
IF(AND(I98=110000,R98&gt;1682,R98&lt;=1850.2,M98&lt;=10),('[1]Pricing Schedule'!$J$105),
IF(AND(I98=110000,R98&gt;1682,R98&lt;=1850.2,M98&gt;10),('[1]Pricing Schedule'!$J$113),
IF(AND(I98=110000,R98&gt;2018.4,R98&lt;=2186.6,M98&lt;=10),('[1]Pricing Schedule'!$J$105),
IF(AND(I98=110000,R98&gt;2018.4,R98&lt;=2186.6,M98&gt;10),('[1]Pricing Schedule'!$J$113),999999999)))))))))))))))))))))))))))))))))))))))</f>
        <v>7</v>
      </c>
      <c r="U98" s="40">
        <f t="shared" si="12"/>
        <v>578600</v>
      </c>
      <c r="V98" s="41">
        <f t="shared" si="13"/>
        <v>1.7283097131005876</v>
      </c>
      <c r="Y98" s="23">
        <v>236</v>
      </c>
      <c r="Z98" s="23">
        <v>481</v>
      </c>
      <c r="AR98" s="35"/>
    </row>
    <row r="99" spans="1:44">
      <c r="A99" s="23">
        <v>98</v>
      </c>
      <c r="B99" s="23">
        <v>98</v>
      </c>
      <c r="C99" s="23" t="s">
        <v>317</v>
      </c>
      <c r="D99" s="23" t="s">
        <v>314</v>
      </c>
      <c r="E99" s="23" t="s">
        <v>318</v>
      </c>
      <c r="F99" s="23" t="s">
        <v>315</v>
      </c>
      <c r="G99" s="23" t="s">
        <v>316</v>
      </c>
      <c r="H99" s="23" t="s">
        <v>133</v>
      </c>
      <c r="I99" s="13">
        <v>110000</v>
      </c>
      <c r="J99" s="13">
        <v>20000</v>
      </c>
      <c r="K99" s="13">
        <v>110000</v>
      </c>
      <c r="L99" s="24">
        <v>9.8740000000000006</v>
      </c>
      <c r="M99" s="37">
        <f t="shared" si="8"/>
        <v>10</v>
      </c>
      <c r="N99" s="24">
        <v>0.32800000000000001</v>
      </c>
      <c r="O99" s="13">
        <v>1</v>
      </c>
      <c r="P99" s="36">
        <f t="shared" si="9"/>
        <v>0.32800000000000001</v>
      </c>
      <c r="Q99" s="38">
        <f t="shared" si="10"/>
        <v>3.45</v>
      </c>
      <c r="R99" s="37">
        <f t="shared" si="11"/>
        <v>3.45</v>
      </c>
      <c r="S99" s="39">
        <f>IF(AND(I99=38000,R99&lt;=4.5,M99&gt;8),'[1]Pricing Schedule'!$F$8+('[1]Pricing Schedule'!$F$9*M99),
IF(AND(I99=38000,R99&lt;=4.5,M99&lt;=8),'[1]Pricing Schedule'!$F$34+('[1]Pricing Schedule'!$F$36*M99),
IF(AND(I99=38000,R99&gt;4.5,R99&lt;=9,M99&gt;8),'[1]Pricing Schedule'!$F$17+('[1]Pricing Schedule'!$F$18*M99),
IF(AND(I99=38000,R99&gt;4.5,R99&lt;=9,M99&lt;=8),'[1]Pricing Schedule'!$F$34+('[1]Pricing Schedule'!$F$36*M99),
IF(AND(I99=38000,R99&gt;9,R99&lt;=12.8,M99&gt;8),'[1]Pricing Schedule'!$F$26+('[1]Pricing Schedule'!$F$27*M99),
IF(AND(I99=38000,R99&gt;9,R99&lt;=12.8,M99&lt;=8),'[1]Pricing Schedule'!$F$34+('[1]Pricing Schedule'!$F$36*M99),
IF(AND(I99=38000,R99&gt;12.8,R99&lt;=22.8),'[1]Pricing Schedule'!$F$34+('[1]Pricing Schedule'!$F$36*M99),
IF(AND(I99=38000,R99&gt;22.8,R99&lt;=30.2),'[1]Pricing Schedule'!$F$43+('[1]Pricing Schedule'!$F$45*M99),
IF(AND(I99=38000,R99&gt;30.2,R99&lt;=45.9),'[1]Pricing Schedule'!$F$52+('[1]Pricing Schedule'!$F$54*M99),
IF(AND(I99=38000,R99&gt;45.9,R99&lt;=123.4),'[1]Pricing Schedule'!$F$96+('[1]Pricing Schedule'!$F$97*M99),
IF(AND(I99=38000,R99&gt;123.4,R99&lt;=168.2,M99&lt;=10),'[1]Pricing Schedule'!$F$103+('[1]Pricing Schedule'!$F$105*M99),
IF(AND(I99=38000,R99&gt;123.4,R99&lt;=168.2,M99&gt;10),'[1]Pricing Schedule'!$F$111+('[1]Pricing Schedule'!$F$113*M99),
IF(AND(I99=38000,R99&gt;157.4,R99&lt;=336.4,M99&lt;=10),('[1]Pricing Schedule'!$F$103+('[1]Pricing Schedule'!$F$105*M99))*2,
IF(AND(I99=38000,R99&gt;157.4,R99&lt;=336.4,M99&gt;10),('[1]Pricing Schedule'!$F$111+('[1]Pricing Schedule'!$F$113*M99))*2,
IF(AND(I99=38000,R99&gt;314.8,R99&lt;=504.6,M99&lt;=10),('[1]Pricing Schedule'!$F$103+('[1]Pricing Schedule'!$F$105*M99))*3,
IF(AND(I99=38000,R99&gt;314.8,R99&lt;=504.6,M99&gt;10),('[1]Pricing Schedule'!$F$111+('[1]Pricing Schedule'!$F$113*M99))*3,
IF(AND(I99=38000,R99&gt;472.2,R99&lt;=672.8,M99&lt;=10),('[1]Pricing Schedule'!$F$103+('[1]Pricing Schedule'!$F$105*M99))*4,
IF(AND(I99=38000,R99&gt;472.2,R99&lt;=672.8,M99&gt;10),('[1]Pricing Schedule'!$F$111+('[1]Pricing Schedule'!$F$113*M99))*4,
IF(AND(I99=110000,R99&lt;=12.8,M99&gt;2),'[1]Pricing Schedule'!$F$62+('[1]Pricing Schedule'!$F$63*M99),
IF(AND(I99=110000,R99&lt;=12.8,M99&lt;=2),'[1]Pricing Schedule'!$F$96+('[1]Pricing Schedule'!$F$97*M99),
IF(AND(I99=110000,R99&gt;12.8,R99&lt;=22.8,M99&gt;3),'[1]Pricing Schedule'!$F$71+('[1]Pricing Schedule'!$F$72*M99),
IF(AND(I99=110000,R99&gt;12.8,R99&lt;=22.8,M99&lt;=3),'[1]Pricing Schedule'!$F$96+('[1]Pricing Schedule'!$F$97*M99),
IF(AND(I99=110000,R99&gt;22.8,R99&lt;=30.2),'[1]Pricing Schedule'!$F$80+('[1]Pricing Schedule'!$F$81*M99),
IF(AND(I99=110000,R99&gt;30.2,R99&lt;=45.9),'[1]Pricing Schedule'!$F$89+('[1]Pricing Schedule'!$F$90*M99),
IF(AND(I99=110000,R99&gt;45.9,R99&lt;=123.4),'[1]Pricing Schedule'!$F$96+('[1]Pricing Schedule'!$F$97*M99),
IF(AND(I99=110000,R99&gt;123.4,R99&lt;=168.2,M99&lt;=10),'[1]Pricing Schedule'!$F$103+('[1]Pricing Schedule'!$F$105*M99),
IF(AND(I99=110000,R99&gt;123.4,R99&lt;=168.2,M99&gt;10),'[1]Pricing Schedule'!$F$111+('[1]Pricing Schedule'!$F$113*M99),
IF(AND(I99=110000,R99&gt;168.2,R99&lt;=336.4,M99&lt;=10),('[1]Pricing Schedule'!$F$103+('[1]Pricing Schedule'!$F$105*M99))*2,
IF(AND(I99=110000,R99&gt;168.2,R99&lt;=336.4,M99&gt;10),('[1]Pricing Schedule'!$F$111+('[1]Pricing Schedule'!$F$113*M99))*2,
IF(AND(I99=110000,R99&gt;336.4,R99&lt;=504.6,M99&lt;=10),('[1]Pricing Schedule'!$F$103+('[1]Pricing Schedule'!$F$105*M99))*3,
IF(AND(I99=110000,R99&gt;336.4,R99&lt;=504.6,M99&gt;10),('[1]Pricing Schedule'!$F$111+('[1]Pricing Schedule'!$F$113*M99))*3,
IF(AND(I99=110000,R99&gt;504.6,R99&lt;=672.8,M99&lt;=10),('[1]Pricing Schedule'!$F$103+('[1]Pricing Schedule'!$F$105*M99))*4,
IF(AND(I99=110000,R99&gt;504.6,R99&lt;=672.8,M99&gt;10),('[1]Pricing Schedule'!$F$111+('[1]Pricing Schedule'!$F$113*M99))*4,
IF(AND(I99=110000,R99&gt;672.8,R99&lt;=841,M99&lt;=10),('[1]Pricing Schedule'!$F$103+('[1]Pricing Schedule'!$F$105*M99))*5,
IF(AND(I99=110000,R99&gt;672.8,R99&lt;=841,M99&gt;10),('[1]Pricing Schedule'!$F$111+('[1]Pricing Schedule'!$F$113*M99))*5,
IF(AND(I99=110000,R99&gt;672.8,R99&lt;=841,M99&lt;=10),('[1]Pricing Schedule'!$F$103+('[1]Pricing Schedule'!$F$105*M99))*5,
IF(AND(I99=110000,R99&gt;672.8,R99&lt;=841,M99&gt;10),('[1]Pricing Schedule'!$F$111+('[1]Pricing Schedule'!$F$113*M99))*5,
IF(AND(I99=110000,R99&gt;1345.6,R99&lt;=1513.8,M99&lt;=10),('[1]Pricing Schedule'!$F$103+('[1]Pricing Schedule'!$F$105*M99))*9,
IF(AND(I99=110000,R99&gt;1345.6,R99&lt;=1513.8,M99&gt;10),('[1]Pricing Schedule'!$F$111+('[1]Pricing Schedule'!$F$113*M99))*9,
9999999999)))))))))))))))))))))))))))))))))))))))</f>
        <v>1943470</v>
      </c>
      <c r="T99" s="21">
        <f>IF(AND(I99=38000,R99&lt;=4.5,M99&gt;8),'[1]Pricing Schedule'!$J$9,
IF(AND(I99=38000,R99&lt;=4.5,M99&lt;=8),'[1]Pricing Schedule'!$J$36,
IF(AND(I99=38000,R99&gt;4.5,R99&lt;=9,M99&gt;8),'[1]Pricing Schedule'!$J$18,
IF(AND(I99=38000,R99&gt;4.5,R99&lt;=9,M99&lt;=8),'[1]Pricing Schedule'!$J$36,
IF(AND(I99=38000,R99&gt;9,R99&lt;=12.8,M99&gt;8),'[1]Pricing Schedule'!$J$27,
IF(AND(I99=38000,R99&gt;9,R99&lt;=12.8,M99&lt;=8),'[1]Pricing Schedule'!$J$36,
IF(AND(I99=38000,R99&gt;12.8,R99&lt;=22.8),'[1]Pricing Schedule'!$J$36,
IF(AND(I99=38000,R99&gt;22.8,R99&lt;=30.2),'[1]Pricing Schedule'!$J$45,
IF(AND(I99=38000,R99&gt;30.2,R99&lt;=45.9),'[1]Pricing Schedule'!$J$54,
IF(AND(I99=38000,R99&gt;45.9,R99&lt;=123.4),'[1]Pricing Schedule'!$J$97,
IF(AND(I99=38000,R99&gt;123.4,R99&lt;=168.2,M99&lt;=10),'[1]Pricing Schedule'!$J$105,
IF(AND(I99=38000,R99&gt;123.4,R99&lt;=168.2,M99&gt;10),'[1]Pricing Schedule'!$J$113,
IF(AND(I99=38000,R99&gt;168.2,R99&lt;=336.4,M99&lt;=10),('[1]Pricing Schedule'!$J$105),
IF(AND(I99=38000,R99&gt;168.2,R99&lt;=336.4,M99&gt;10),('[1]Pricing Schedule'!$J$113),
IF(AND(I99=38000,R99&gt;336.4,R99&lt;=504.6,M99&lt;=10),('[1]Pricing Schedule'!$J$105),
IF(AND(I99=38000,R99&gt;336.4,R99&lt;=504.6,M99&gt;10),('[1]Pricing Schedule'!$J$113),
IF(AND(I99=38000,R99&gt;504.6,R99&lt;=672.8,M99&lt;=10),('[1]Pricing Schedule'!$J$105),
IF(AND(I99=38000,R99&gt;504.6,R99&lt;=672.8,M99&gt;10),('[1]Pricing Schedule'!$J$113),
IF(AND(I99=110000,R99&lt;=12.8,M99&gt;2),'[1]Pricing Schedule'!$J$63,
IF(AND(I99=110000,R99&lt;=12.8,M99&lt;=2),'[1]Pricing Schedule'!$J$97,
IF(AND(I99=110000,R99&gt;12.8,R99&lt;=22.8,M99&gt;3),'[1]Pricing Schedule'!$J$72,
IF(AND(I99=110000,R99&gt;12.8,R99&lt;=22.8,M99&lt;=3),'[1]Pricing Schedule'!$J$97,
IF(AND(I99=110000,R99&gt;22.8,R99&lt;=30.2),'[1]Pricing Schedule'!$J$81,
IF(AND(I99=110000,R99&gt;30.2,R99&lt;=45.9),'[1]Pricing Schedule'!$J$90,
IF(AND(I99=110000,R99&gt;45.9,R99&lt;=123.4),'[1]Pricing Schedule'!$J$97,
IF(AND(I99=110000,R99&gt;123.4,R99&lt;=168.2,M99&lt;=10),'[1]Pricing Schedule'!$J$105,
IF(AND(I99=110000,R99&gt;123.4,R99&lt;=168.2,M99&gt;10),'[1]Pricing Schedule'!$J$113,
IF(AND(I99=110000,R99&gt;168.2,R99&lt;=336.2,M99&lt;=10),('[1]Pricing Schedule'!$J$105),
IF(AND(I99=110000,R99&gt;168.2,R99&lt;=336.2,M99&gt;10),('[1]Pricing Schedule'!$J$113),
IF(AND(I99=110000,R99&gt;336.4,R99&lt;=504.6,M99&lt;=10),('[1]Pricing Schedule'!$J$105),
IF(AND(I99=110000,R99&gt;336.4,R99&lt;=504.6,M99&gt;10),('[1]Pricing Schedule'!$J$113),
IF(AND(I99=110000,R99&gt;504.6,R99&lt;=672.8,M99&lt;=10),('[1]Pricing Schedule'!$J$105),
IF(AND(I99=110000,R99&gt;504.6,R99&lt;=672.8,M99&gt;10),('[1]Pricing Schedule'!$J$113),
IF(AND(I99=110000,R99&gt;672.8,R99&lt;=841,M99&lt;=10),('[1]Pricing Schedule'!$J$105),
IF(AND(I99=110000,R99&gt;672.8,R99&lt;=841,M99&gt;10),('[1]Pricing Schedule'!$J$113),
IF(AND(I99=110000,R99&gt;1682,R99&lt;=1850.2,M99&lt;=10),('[1]Pricing Schedule'!$J$105),
IF(AND(I99=110000,R99&gt;1682,R99&lt;=1850.2,M99&gt;10),('[1]Pricing Schedule'!$J$113),
IF(AND(I99=110000,R99&gt;2018.4,R99&lt;=2186.6,M99&lt;=10),('[1]Pricing Schedule'!$J$105),
IF(AND(I99=110000,R99&gt;2018.4,R99&lt;=2186.6,M99&gt;10),('[1]Pricing Schedule'!$J$113),999999999)))))))))))))))))))))))))))))))))))))))</f>
        <v>7</v>
      </c>
      <c r="U99" s="40">
        <f t="shared" si="12"/>
        <v>563324.63768115942</v>
      </c>
      <c r="V99" s="41">
        <f t="shared" si="13"/>
        <v>1.7751753307228824</v>
      </c>
      <c r="Y99" s="23">
        <v>151</v>
      </c>
      <c r="Z99" s="23">
        <v>481</v>
      </c>
      <c r="AR99" s="35"/>
    </row>
    <row r="100" spans="1:44">
      <c r="A100" s="23">
        <v>99</v>
      </c>
      <c r="B100" s="23">
        <v>99</v>
      </c>
      <c r="C100" s="23" t="s">
        <v>319</v>
      </c>
      <c r="D100" s="23" t="s">
        <v>314</v>
      </c>
      <c r="E100" s="23" t="s">
        <v>314</v>
      </c>
      <c r="F100" s="23" t="s">
        <v>320</v>
      </c>
      <c r="G100" s="23" t="s">
        <v>321</v>
      </c>
      <c r="H100" s="23" t="s">
        <v>113</v>
      </c>
      <c r="I100" s="13">
        <v>38000</v>
      </c>
      <c r="J100" s="13">
        <v>38000</v>
      </c>
      <c r="K100" s="13">
        <v>20000</v>
      </c>
      <c r="L100" s="24">
        <v>9.9749999999999996</v>
      </c>
      <c r="M100" s="37">
        <f t="shared" si="8"/>
        <v>10</v>
      </c>
      <c r="N100" s="24">
        <v>0.438</v>
      </c>
      <c r="O100" s="13">
        <v>1</v>
      </c>
      <c r="P100" s="36">
        <f t="shared" si="9"/>
        <v>0.438</v>
      </c>
      <c r="Q100" s="38">
        <f t="shared" si="10"/>
        <v>3.45</v>
      </c>
      <c r="R100" s="37">
        <f t="shared" si="11"/>
        <v>3.45</v>
      </c>
      <c r="S100" s="39">
        <f>IF(AND(I100=38000,R100&lt;=4.5,M100&gt;8),'[1]Pricing Schedule'!$F$8+('[1]Pricing Schedule'!$F$9*M100),
IF(AND(I100=38000,R100&lt;=4.5,M100&lt;=8),'[1]Pricing Schedule'!$F$34+('[1]Pricing Schedule'!$F$36*M100),
IF(AND(I100=38000,R100&gt;4.5,R100&lt;=9,M100&gt;8),'[1]Pricing Schedule'!$F$17+('[1]Pricing Schedule'!$F$18*M100),
IF(AND(I100=38000,R100&gt;4.5,R100&lt;=9,M100&lt;=8),'[1]Pricing Schedule'!$F$34+('[1]Pricing Schedule'!$F$36*M100),
IF(AND(I100=38000,R100&gt;9,R100&lt;=12.8,M100&gt;8),'[1]Pricing Schedule'!$F$26+('[1]Pricing Schedule'!$F$27*M100),
IF(AND(I100=38000,R100&gt;9,R100&lt;=12.8,M100&lt;=8),'[1]Pricing Schedule'!$F$34+('[1]Pricing Schedule'!$F$36*M100),
IF(AND(I100=38000,R100&gt;12.8,R100&lt;=22.8),'[1]Pricing Schedule'!$F$34+('[1]Pricing Schedule'!$F$36*M100),
IF(AND(I100=38000,R100&gt;22.8,R100&lt;=30.2),'[1]Pricing Schedule'!$F$43+('[1]Pricing Schedule'!$F$45*M100),
IF(AND(I100=38000,R100&gt;30.2,R100&lt;=45.9),'[1]Pricing Schedule'!$F$52+('[1]Pricing Schedule'!$F$54*M100),
IF(AND(I100=38000,R100&gt;45.9,R100&lt;=123.4),'[1]Pricing Schedule'!$F$96+('[1]Pricing Schedule'!$F$97*M100),
IF(AND(I100=38000,R100&gt;123.4,R100&lt;=168.2,M100&lt;=10),'[1]Pricing Schedule'!$F$103+('[1]Pricing Schedule'!$F$105*M100),
IF(AND(I100=38000,R100&gt;123.4,R100&lt;=168.2,M100&gt;10),'[1]Pricing Schedule'!$F$111+('[1]Pricing Schedule'!$F$113*M100),
IF(AND(I100=38000,R100&gt;157.4,R100&lt;=336.4,M100&lt;=10),('[1]Pricing Schedule'!$F$103+('[1]Pricing Schedule'!$F$105*M100))*2,
IF(AND(I100=38000,R100&gt;157.4,R100&lt;=336.4,M100&gt;10),('[1]Pricing Schedule'!$F$111+('[1]Pricing Schedule'!$F$113*M100))*2,
IF(AND(I100=38000,R100&gt;314.8,R100&lt;=504.6,M100&lt;=10),('[1]Pricing Schedule'!$F$103+('[1]Pricing Schedule'!$F$105*M100))*3,
IF(AND(I100=38000,R100&gt;314.8,R100&lt;=504.6,M100&gt;10),('[1]Pricing Schedule'!$F$111+('[1]Pricing Schedule'!$F$113*M100))*3,
IF(AND(I100=38000,R100&gt;472.2,R100&lt;=672.8,M100&lt;=10),('[1]Pricing Schedule'!$F$103+('[1]Pricing Schedule'!$F$105*M100))*4,
IF(AND(I100=38000,R100&gt;472.2,R100&lt;=672.8,M100&gt;10),('[1]Pricing Schedule'!$F$111+('[1]Pricing Schedule'!$F$113*M100))*4,
IF(AND(I100=110000,R100&lt;=12.8,M100&gt;2),'[1]Pricing Schedule'!$F$62+('[1]Pricing Schedule'!$F$63*M100),
IF(AND(I100=110000,R100&lt;=12.8,M100&lt;=2),'[1]Pricing Schedule'!$F$96+('[1]Pricing Schedule'!$F$97*M100),
IF(AND(I100=110000,R100&gt;12.8,R100&lt;=22.8,M100&gt;3),'[1]Pricing Schedule'!$F$71+('[1]Pricing Schedule'!$F$72*M100),
IF(AND(I100=110000,R100&gt;12.8,R100&lt;=22.8,M100&lt;=3),'[1]Pricing Schedule'!$F$96+('[1]Pricing Schedule'!$F$97*M100),
IF(AND(I100=110000,R100&gt;22.8,R100&lt;=30.2),'[1]Pricing Schedule'!$F$80+('[1]Pricing Schedule'!$F$81*M100),
IF(AND(I100=110000,R100&gt;30.2,R100&lt;=45.9),'[1]Pricing Schedule'!$F$89+('[1]Pricing Schedule'!$F$90*M100),
IF(AND(I100=110000,R100&gt;45.9,R100&lt;=123.4),'[1]Pricing Schedule'!$F$96+('[1]Pricing Schedule'!$F$97*M100),
IF(AND(I100=110000,R100&gt;123.4,R100&lt;=168.2,M100&lt;=10),'[1]Pricing Schedule'!$F$103+('[1]Pricing Schedule'!$F$105*M100),
IF(AND(I100=110000,R100&gt;123.4,R100&lt;=168.2,M100&gt;10),'[1]Pricing Schedule'!$F$111+('[1]Pricing Schedule'!$F$113*M100),
IF(AND(I100=110000,R100&gt;168.2,R100&lt;=336.4,M100&lt;=10),('[1]Pricing Schedule'!$F$103+('[1]Pricing Schedule'!$F$105*M100))*2,
IF(AND(I100=110000,R100&gt;168.2,R100&lt;=336.4,M100&gt;10),('[1]Pricing Schedule'!$F$111+('[1]Pricing Schedule'!$F$113*M100))*2,
IF(AND(I100=110000,R100&gt;336.4,R100&lt;=504.6,M100&lt;=10),('[1]Pricing Schedule'!$F$103+('[1]Pricing Schedule'!$F$105*M100))*3,
IF(AND(I100=110000,R100&gt;336.4,R100&lt;=504.6,M100&gt;10),('[1]Pricing Schedule'!$F$111+('[1]Pricing Schedule'!$F$113*M100))*3,
IF(AND(I100=110000,R100&gt;504.6,R100&lt;=672.8,M100&lt;=10),('[1]Pricing Schedule'!$F$103+('[1]Pricing Schedule'!$F$105*M100))*4,
IF(AND(I100=110000,R100&gt;504.6,R100&lt;=672.8,M100&gt;10),('[1]Pricing Schedule'!$F$111+('[1]Pricing Schedule'!$F$113*M100))*4,
IF(AND(I100=110000,R100&gt;672.8,R100&lt;=841,M100&lt;=10),('[1]Pricing Schedule'!$F$103+('[1]Pricing Schedule'!$F$105*M100))*5,
IF(AND(I100=110000,R100&gt;672.8,R100&lt;=841,M100&gt;10),('[1]Pricing Schedule'!$F$111+('[1]Pricing Schedule'!$F$113*M100))*5,
IF(AND(I100=110000,R100&gt;672.8,R100&lt;=841,M100&lt;=10),('[1]Pricing Schedule'!$F$103+('[1]Pricing Schedule'!$F$105*M100))*5,
IF(AND(I100=110000,R100&gt;672.8,R100&lt;=841,M100&gt;10),('[1]Pricing Schedule'!$F$111+('[1]Pricing Schedule'!$F$113*M100))*5,
IF(AND(I100=110000,R100&gt;1345.6,R100&lt;=1513.8,M100&lt;=10),('[1]Pricing Schedule'!$F$103+('[1]Pricing Schedule'!$F$105*M100))*9,
IF(AND(I100=110000,R100&gt;1345.6,R100&lt;=1513.8,M100&gt;10),('[1]Pricing Schedule'!$F$111+('[1]Pricing Schedule'!$F$113*M100))*9,
9999999999)))))))))))))))))))))))))))))))))))))))</f>
        <v>1387140</v>
      </c>
      <c r="T100" s="21">
        <f>IF(AND(I100=38000,R100&lt;=4.5,M100&gt;8),'[1]Pricing Schedule'!$J$9,
IF(AND(I100=38000,R100&lt;=4.5,M100&lt;=8),'[1]Pricing Schedule'!$J$36,
IF(AND(I100=38000,R100&gt;4.5,R100&lt;=9,M100&gt;8),'[1]Pricing Schedule'!$J$18,
IF(AND(I100=38000,R100&gt;4.5,R100&lt;=9,M100&lt;=8),'[1]Pricing Schedule'!$J$36,
IF(AND(I100=38000,R100&gt;9,R100&lt;=12.8,M100&gt;8),'[1]Pricing Schedule'!$J$27,
IF(AND(I100=38000,R100&gt;9,R100&lt;=12.8,M100&lt;=8),'[1]Pricing Schedule'!$J$36,
IF(AND(I100=38000,R100&gt;12.8,R100&lt;=22.8),'[1]Pricing Schedule'!$J$36,
IF(AND(I100=38000,R100&gt;22.8,R100&lt;=30.2),'[1]Pricing Schedule'!$J$45,
IF(AND(I100=38000,R100&gt;30.2,R100&lt;=45.9),'[1]Pricing Schedule'!$J$54,
IF(AND(I100=38000,R100&gt;45.9,R100&lt;=123.4),'[1]Pricing Schedule'!$J$97,
IF(AND(I100=38000,R100&gt;123.4,R100&lt;=168.2,M100&lt;=10),'[1]Pricing Schedule'!$J$105,
IF(AND(I100=38000,R100&gt;123.4,R100&lt;=168.2,M100&gt;10),'[1]Pricing Schedule'!$J$113,
IF(AND(I100=38000,R100&gt;168.2,R100&lt;=336.4,M100&lt;=10),('[1]Pricing Schedule'!$J$105),
IF(AND(I100=38000,R100&gt;168.2,R100&lt;=336.4,M100&gt;10),('[1]Pricing Schedule'!$J$113),
IF(AND(I100=38000,R100&gt;336.4,R100&lt;=504.6,M100&lt;=10),('[1]Pricing Schedule'!$J$105),
IF(AND(I100=38000,R100&gt;336.4,R100&lt;=504.6,M100&gt;10),('[1]Pricing Schedule'!$J$113),
IF(AND(I100=38000,R100&gt;504.6,R100&lt;=672.8,M100&lt;=10),('[1]Pricing Schedule'!$J$105),
IF(AND(I100=38000,R100&gt;504.6,R100&lt;=672.8,M100&gt;10),('[1]Pricing Schedule'!$J$113),
IF(AND(I100=110000,R100&lt;=12.8,M100&gt;2),'[1]Pricing Schedule'!$J$63,
IF(AND(I100=110000,R100&lt;=12.8,M100&lt;=2),'[1]Pricing Schedule'!$J$97,
IF(AND(I100=110000,R100&gt;12.8,R100&lt;=22.8,M100&gt;3),'[1]Pricing Schedule'!$J$72,
IF(AND(I100=110000,R100&gt;12.8,R100&lt;=22.8,M100&lt;=3),'[1]Pricing Schedule'!$J$97,
IF(AND(I100=110000,R100&gt;22.8,R100&lt;=30.2),'[1]Pricing Schedule'!$J$81,
IF(AND(I100=110000,R100&gt;30.2,R100&lt;=45.9),'[1]Pricing Schedule'!$J$90,
IF(AND(I100=110000,R100&gt;45.9,R100&lt;=123.4),'[1]Pricing Schedule'!$J$97,
IF(AND(I100=110000,R100&gt;123.4,R100&lt;=168.2,M100&lt;=10),'[1]Pricing Schedule'!$J$105,
IF(AND(I100=110000,R100&gt;123.4,R100&lt;=168.2,M100&gt;10),'[1]Pricing Schedule'!$J$113,
IF(AND(I100=110000,R100&gt;168.2,R100&lt;=336.2,M100&lt;=10),('[1]Pricing Schedule'!$J$105),
IF(AND(I100=110000,R100&gt;168.2,R100&lt;=336.2,M100&gt;10),('[1]Pricing Schedule'!$J$113),
IF(AND(I100=110000,R100&gt;336.4,R100&lt;=504.6,M100&lt;=10),('[1]Pricing Schedule'!$J$105),
IF(AND(I100=110000,R100&gt;336.4,R100&lt;=504.6,M100&gt;10),('[1]Pricing Schedule'!$J$113),
IF(AND(I100=110000,R100&gt;504.6,R100&lt;=672.8,M100&lt;=10),('[1]Pricing Schedule'!$J$105),
IF(AND(I100=110000,R100&gt;504.6,R100&lt;=672.8,M100&gt;10),('[1]Pricing Schedule'!$J$113),
IF(AND(I100=110000,R100&gt;672.8,R100&lt;=841,M100&lt;=10),('[1]Pricing Schedule'!$J$105),
IF(AND(I100=110000,R100&gt;672.8,R100&lt;=841,M100&gt;10),('[1]Pricing Schedule'!$J$113),
IF(AND(I100=110000,R100&gt;1682,R100&lt;=1850.2,M100&lt;=10),('[1]Pricing Schedule'!$J$105),
IF(AND(I100=110000,R100&gt;1682,R100&lt;=1850.2,M100&gt;10),('[1]Pricing Schedule'!$J$113),
IF(AND(I100=110000,R100&gt;2018.4,R100&lt;=2186.6,M100&lt;=10),('[1]Pricing Schedule'!$J$105),
IF(AND(I100=110000,R100&gt;2018.4,R100&lt;=2186.6,M100&gt;10),('[1]Pricing Schedule'!$J$113),999999999)))))))))))))))))))))))))))))))))))))))</f>
        <v>1</v>
      </c>
      <c r="U100" s="40">
        <f t="shared" si="12"/>
        <v>402069.5652173913</v>
      </c>
      <c r="V100" s="41">
        <f t="shared" si="13"/>
        <v>2.487131796357974</v>
      </c>
      <c r="Y100" s="23">
        <v>327</v>
      </c>
      <c r="Z100" s="23">
        <v>494</v>
      </c>
      <c r="AR100" s="35"/>
    </row>
    <row r="101" spans="1:44">
      <c r="A101" s="23">
        <v>100</v>
      </c>
      <c r="B101" s="23">
        <v>100</v>
      </c>
      <c r="C101" s="23" t="s">
        <v>322</v>
      </c>
      <c r="D101" s="23" t="s">
        <v>141</v>
      </c>
      <c r="E101" s="23" t="s">
        <v>141</v>
      </c>
      <c r="F101" s="23" t="s">
        <v>323</v>
      </c>
      <c r="G101" s="23" t="s">
        <v>324</v>
      </c>
      <c r="H101" s="23" t="s">
        <v>133</v>
      </c>
      <c r="I101" s="13">
        <v>110000</v>
      </c>
      <c r="J101" s="13">
        <v>110000</v>
      </c>
      <c r="K101" s="13">
        <v>38000</v>
      </c>
      <c r="L101" s="24">
        <v>8.266</v>
      </c>
      <c r="M101" s="37">
        <f t="shared" si="8"/>
        <v>9</v>
      </c>
      <c r="N101" s="24">
        <v>1.0329999999999999</v>
      </c>
      <c r="O101" s="13">
        <v>1</v>
      </c>
      <c r="P101" s="36">
        <f t="shared" si="9"/>
        <v>0.77474999999999994</v>
      </c>
      <c r="Q101" s="38">
        <f t="shared" si="10"/>
        <v>6.9</v>
      </c>
      <c r="R101" s="37">
        <f t="shared" si="11"/>
        <v>6.9</v>
      </c>
      <c r="S101" s="39">
        <f>IF(AND(I101=38000,R101&lt;=4.5,M101&gt;8),'[1]Pricing Schedule'!$F$8+('[1]Pricing Schedule'!$F$9*M101),
IF(AND(I101=38000,R101&lt;=4.5,M101&lt;=8),'[1]Pricing Schedule'!$F$34+('[1]Pricing Schedule'!$F$36*M101),
IF(AND(I101=38000,R101&gt;4.5,R101&lt;=9,M101&gt;8),'[1]Pricing Schedule'!$F$17+('[1]Pricing Schedule'!$F$18*M101),
IF(AND(I101=38000,R101&gt;4.5,R101&lt;=9,M101&lt;=8),'[1]Pricing Schedule'!$F$34+('[1]Pricing Schedule'!$F$36*M101),
IF(AND(I101=38000,R101&gt;9,R101&lt;=12.8,M101&gt;8),'[1]Pricing Schedule'!$F$26+('[1]Pricing Schedule'!$F$27*M101),
IF(AND(I101=38000,R101&gt;9,R101&lt;=12.8,M101&lt;=8),'[1]Pricing Schedule'!$F$34+('[1]Pricing Schedule'!$F$36*M101),
IF(AND(I101=38000,R101&gt;12.8,R101&lt;=22.8),'[1]Pricing Schedule'!$F$34+('[1]Pricing Schedule'!$F$36*M101),
IF(AND(I101=38000,R101&gt;22.8,R101&lt;=30.2),'[1]Pricing Schedule'!$F$43+('[1]Pricing Schedule'!$F$45*M101),
IF(AND(I101=38000,R101&gt;30.2,R101&lt;=45.9),'[1]Pricing Schedule'!$F$52+('[1]Pricing Schedule'!$F$54*M101),
IF(AND(I101=38000,R101&gt;45.9,R101&lt;=123.4),'[1]Pricing Schedule'!$F$96+('[1]Pricing Schedule'!$F$97*M101),
IF(AND(I101=38000,R101&gt;123.4,R101&lt;=168.2,M101&lt;=10),'[1]Pricing Schedule'!$F$103+('[1]Pricing Schedule'!$F$105*M101),
IF(AND(I101=38000,R101&gt;123.4,R101&lt;=168.2,M101&gt;10),'[1]Pricing Schedule'!$F$111+('[1]Pricing Schedule'!$F$113*M101),
IF(AND(I101=38000,R101&gt;157.4,R101&lt;=336.4,M101&lt;=10),('[1]Pricing Schedule'!$F$103+('[1]Pricing Schedule'!$F$105*M101))*2,
IF(AND(I101=38000,R101&gt;157.4,R101&lt;=336.4,M101&gt;10),('[1]Pricing Schedule'!$F$111+('[1]Pricing Schedule'!$F$113*M101))*2,
IF(AND(I101=38000,R101&gt;314.8,R101&lt;=504.6,M101&lt;=10),('[1]Pricing Schedule'!$F$103+('[1]Pricing Schedule'!$F$105*M101))*3,
IF(AND(I101=38000,R101&gt;314.8,R101&lt;=504.6,M101&gt;10),('[1]Pricing Schedule'!$F$111+('[1]Pricing Schedule'!$F$113*M101))*3,
IF(AND(I101=38000,R101&gt;472.2,R101&lt;=672.8,M101&lt;=10),('[1]Pricing Schedule'!$F$103+('[1]Pricing Schedule'!$F$105*M101))*4,
IF(AND(I101=38000,R101&gt;472.2,R101&lt;=672.8,M101&gt;10),('[1]Pricing Schedule'!$F$111+('[1]Pricing Schedule'!$F$113*M101))*4,
IF(AND(I101=110000,R101&lt;=12.8,M101&gt;2),'[1]Pricing Schedule'!$F$62+('[1]Pricing Schedule'!$F$63*M101),
IF(AND(I101=110000,R101&lt;=12.8,M101&lt;=2),'[1]Pricing Schedule'!$F$96+('[1]Pricing Schedule'!$F$97*M101),
IF(AND(I101=110000,R101&gt;12.8,R101&lt;=22.8,M101&gt;3),'[1]Pricing Schedule'!$F$71+('[1]Pricing Schedule'!$F$72*M101),
IF(AND(I101=110000,R101&gt;12.8,R101&lt;=22.8,M101&lt;=3),'[1]Pricing Schedule'!$F$96+('[1]Pricing Schedule'!$F$97*M101),
IF(AND(I101=110000,R101&gt;22.8,R101&lt;=30.2),'[1]Pricing Schedule'!$F$80+('[1]Pricing Schedule'!$F$81*M101),
IF(AND(I101=110000,R101&gt;30.2,R101&lt;=45.9),'[1]Pricing Schedule'!$F$89+('[1]Pricing Schedule'!$F$90*M101),
IF(AND(I101=110000,R101&gt;45.9,R101&lt;=123.4),'[1]Pricing Schedule'!$F$96+('[1]Pricing Schedule'!$F$97*M101),
IF(AND(I101=110000,R101&gt;123.4,R101&lt;=168.2,M101&lt;=10),'[1]Pricing Schedule'!$F$103+('[1]Pricing Schedule'!$F$105*M101),
IF(AND(I101=110000,R101&gt;123.4,R101&lt;=168.2,M101&gt;10),'[1]Pricing Schedule'!$F$111+('[1]Pricing Schedule'!$F$113*M101),
IF(AND(I101=110000,R101&gt;168.2,R101&lt;=336.4,M101&lt;=10),('[1]Pricing Schedule'!$F$103+('[1]Pricing Schedule'!$F$105*M101))*2,
IF(AND(I101=110000,R101&gt;168.2,R101&lt;=336.4,M101&gt;10),('[1]Pricing Schedule'!$F$111+('[1]Pricing Schedule'!$F$113*M101))*2,
IF(AND(I101=110000,R101&gt;336.4,R101&lt;=504.6,M101&lt;=10),('[1]Pricing Schedule'!$F$103+('[1]Pricing Schedule'!$F$105*M101))*3,
IF(AND(I101=110000,R101&gt;336.4,R101&lt;=504.6,M101&gt;10),('[1]Pricing Schedule'!$F$111+('[1]Pricing Schedule'!$F$113*M101))*3,
IF(AND(I101=110000,R101&gt;504.6,R101&lt;=672.8,M101&lt;=10),('[1]Pricing Schedule'!$F$103+('[1]Pricing Schedule'!$F$105*M101))*4,
IF(AND(I101=110000,R101&gt;504.6,R101&lt;=672.8,M101&gt;10),('[1]Pricing Schedule'!$F$111+('[1]Pricing Schedule'!$F$113*M101))*4,
IF(AND(I101=110000,R101&gt;672.8,R101&lt;=841,M101&lt;=10),('[1]Pricing Schedule'!$F$103+('[1]Pricing Schedule'!$F$105*M101))*5,
IF(AND(I101=110000,R101&gt;672.8,R101&lt;=841,M101&gt;10),('[1]Pricing Schedule'!$F$111+('[1]Pricing Schedule'!$F$113*M101))*5,
IF(AND(I101=110000,R101&gt;672.8,R101&lt;=841,M101&lt;=10),('[1]Pricing Schedule'!$F$103+('[1]Pricing Schedule'!$F$105*M101))*5,
IF(AND(I101=110000,R101&gt;672.8,R101&lt;=841,M101&gt;10),('[1]Pricing Schedule'!$F$111+('[1]Pricing Schedule'!$F$113*M101))*5,
IF(AND(I101=110000,R101&gt;1345.6,R101&lt;=1513.8,M101&lt;=10),('[1]Pricing Schedule'!$F$103+('[1]Pricing Schedule'!$F$105*M101))*9,
IF(AND(I101=110000,R101&gt;1345.6,R101&lt;=1513.8,M101&gt;10),('[1]Pricing Schedule'!$F$111+('[1]Pricing Schedule'!$F$113*M101))*9,
9999999999)))))))))))))))))))))))))))))))))))))))</f>
        <v>1890770</v>
      </c>
      <c r="T101" s="21">
        <f>IF(AND(I101=38000,R101&lt;=4.5,M101&gt;8),'[1]Pricing Schedule'!$J$9,
IF(AND(I101=38000,R101&lt;=4.5,M101&lt;=8),'[1]Pricing Schedule'!$J$36,
IF(AND(I101=38000,R101&gt;4.5,R101&lt;=9,M101&gt;8),'[1]Pricing Schedule'!$J$18,
IF(AND(I101=38000,R101&gt;4.5,R101&lt;=9,M101&lt;=8),'[1]Pricing Schedule'!$J$36,
IF(AND(I101=38000,R101&gt;9,R101&lt;=12.8,M101&gt;8),'[1]Pricing Schedule'!$J$27,
IF(AND(I101=38000,R101&gt;9,R101&lt;=12.8,M101&lt;=8),'[1]Pricing Schedule'!$J$36,
IF(AND(I101=38000,R101&gt;12.8,R101&lt;=22.8),'[1]Pricing Schedule'!$J$36,
IF(AND(I101=38000,R101&gt;22.8,R101&lt;=30.2),'[1]Pricing Schedule'!$J$45,
IF(AND(I101=38000,R101&gt;30.2,R101&lt;=45.9),'[1]Pricing Schedule'!$J$54,
IF(AND(I101=38000,R101&gt;45.9,R101&lt;=123.4),'[1]Pricing Schedule'!$J$97,
IF(AND(I101=38000,R101&gt;123.4,R101&lt;=168.2,M101&lt;=10),'[1]Pricing Schedule'!$J$105,
IF(AND(I101=38000,R101&gt;123.4,R101&lt;=168.2,M101&gt;10),'[1]Pricing Schedule'!$J$113,
IF(AND(I101=38000,R101&gt;168.2,R101&lt;=336.4,M101&lt;=10),('[1]Pricing Schedule'!$J$105),
IF(AND(I101=38000,R101&gt;168.2,R101&lt;=336.4,M101&gt;10),('[1]Pricing Schedule'!$J$113),
IF(AND(I101=38000,R101&gt;336.4,R101&lt;=504.6,M101&lt;=10),('[1]Pricing Schedule'!$J$105),
IF(AND(I101=38000,R101&gt;336.4,R101&lt;=504.6,M101&gt;10),('[1]Pricing Schedule'!$J$113),
IF(AND(I101=38000,R101&gt;504.6,R101&lt;=672.8,M101&lt;=10),('[1]Pricing Schedule'!$J$105),
IF(AND(I101=38000,R101&gt;504.6,R101&lt;=672.8,M101&gt;10),('[1]Pricing Schedule'!$J$113),
IF(AND(I101=110000,R101&lt;=12.8,M101&gt;2),'[1]Pricing Schedule'!$J$63,
IF(AND(I101=110000,R101&lt;=12.8,M101&lt;=2),'[1]Pricing Schedule'!$J$97,
IF(AND(I101=110000,R101&gt;12.8,R101&lt;=22.8,M101&gt;3),'[1]Pricing Schedule'!$J$72,
IF(AND(I101=110000,R101&gt;12.8,R101&lt;=22.8,M101&lt;=3),'[1]Pricing Schedule'!$J$97,
IF(AND(I101=110000,R101&gt;22.8,R101&lt;=30.2),'[1]Pricing Schedule'!$J$81,
IF(AND(I101=110000,R101&gt;30.2,R101&lt;=45.9),'[1]Pricing Schedule'!$J$90,
IF(AND(I101=110000,R101&gt;45.9,R101&lt;=123.4),'[1]Pricing Schedule'!$J$97,
IF(AND(I101=110000,R101&gt;123.4,R101&lt;=168.2,M101&lt;=10),'[1]Pricing Schedule'!$J$105,
IF(AND(I101=110000,R101&gt;123.4,R101&lt;=168.2,M101&gt;10),'[1]Pricing Schedule'!$J$113,
IF(AND(I101=110000,R101&gt;168.2,R101&lt;=336.2,M101&lt;=10),('[1]Pricing Schedule'!$J$105),
IF(AND(I101=110000,R101&gt;168.2,R101&lt;=336.2,M101&gt;10),('[1]Pricing Schedule'!$J$113),
IF(AND(I101=110000,R101&gt;336.4,R101&lt;=504.6,M101&lt;=10),('[1]Pricing Schedule'!$J$105),
IF(AND(I101=110000,R101&gt;336.4,R101&lt;=504.6,M101&gt;10),('[1]Pricing Schedule'!$J$113),
IF(AND(I101=110000,R101&gt;504.6,R101&lt;=672.8,M101&lt;=10),('[1]Pricing Schedule'!$J$105),
IF(AND(I101=110000,R101&gt;504.6,R101&lt;=672.8,M101&gt;10),('[1]Pricing Schedule'!$J$113),
IF(AND(I101=110000,R101&gt;672.8,R101&lt;=841,M101&lt;=10),('[1]Pricing Schedule'!$J$105),
IF(AND(I101=110000,R101&gt;672.8,R101&lt;=841,M101&gt;10),('[1]Pricing Schedule'!$J$113),
IF(AND(I101=110000,R101&gt;1682,R101&lt;=1850.2,M101&lt;=10),('[1]Pricing Schedule'!$J$105),
IF(AND(I101=110000,R101&gt;1682,R101&lt;=1850.2,M101&gt;10),('[1]Pricing Schedule'!$J$113),
IF(AND(I101=110000,R101&gt;2018.4,R101&lt;=2186.6,M101&lt;=10),('[1]Pricing Schedule'!$J$105),
IF(AND(I101=110000,R101&gt;2018.4,R101&lt;=2186.6,M101&gt;10),('[1]Pricing Schedule'!$J$113),999999999)))))))))))))))))))))))))))))))))))))))</f>
        <v>7</v>
      </c>
      <c r="U101" s="40">
        <f t="shared" si="12"/>
        <v>274024.63768115942</v>
      </c>
      <c r="V101" s="41">
        <f t="shared" si="13"/>
        <v>3.6493068961322637</v>
      </c>
      <c r="Y101" s="23">
        <v>62</v>
      </c>
      <c r="Z101" s="23">
        <v>62</v>
      </c>
      <c r="AR101" s="35"/>
    </row>
    <row r="102" spans="1:44">
      <c r="A102" s="23">
        <v>101</v>
      </c>
      <c r="B102" s="23">
        <v>101</v>
      </c>
      <c r="C102" s="23" t="s">
        <v>325</v>
      </c>
      <c r="D102" s="23" t="s">
        <v>141</v>
      </c>
      <c r="E102" s="23" t="s">
        <v>141</v>
      </c>
      <c r="F102" s="23" t="s">
        <v>323</v>
      </c>
      <c r="G102" s="23" t="s">
        <v>324</v>
      </c>
      <c r="H102" s="23" t="s">
        <v>133</v>
      </c>
      <c r="I102" s="13">
        <v>110000</v>
      </c>
      <c r="J102" s="13">
        <v>110000</v>
      </c>
      <c r="K102" s="13">
        <v>38000</v>
      </c>
      <c r="L102" s="24">
        <v>10.241</v>
      </c>
      <c r="M102" s="37">
        <f t="shared" si="8"/>
        <v>11</v>
      </c>
      <c r="N102" s="24">
        <v>0.10100000000000001</v>
      </c>
      <c r="O102" s="13">
        <v>1</v>
      </c>
      <c r="P102" s="36">
        <f t="shared" si="9"/>
        <v>0.10100000000000001</v>
      </c>
      <c r="Q102" s="38">
        <f t="shared" si="10"/>
        <v>3.45</v>
      </c>
      <c r="R102" s="37">
        <f t="shared" si="11"/>
        <v>3.45</v>
      </c>
      <c r="S102" s="39">
        <f>IF(AND(I102=38000,R102&lt;=4.5,M102&gt;8),'[1]Pricing Schedule'!$F$8+('[1]Pricing Schedule'!$F$9*M102),
IF(AND(I102=38000,R102&lt;=4.5,M102&lt;=8),'[1]Pricing Schedule'!$F$34+('[1]Pricing Schedule'!$F$36*M102),
IF(AND(I102=38000,R102&gt;4.5,R102&lt;=9,M102&gt;8),'[1]Pricing Schedule'!$F$17+('[1]Pricing Schedule'!$F$18*M102),
IF(AND(I102=38000,R102&gt;4.5,R102&lt;=9,M102&lt;=8),'[1]Pricing Schedule'!$F$34+('[1]Pricing Schedule'!$F$36*M102),
IF(AND(I102=38000,R102&gt;9,R102&lt;=12.8,M102&gt;8),'[1]Pricing Schedule'!$F$26+('[1]Pricing Schedule'!$F$27*M102),
IF(AND(I102=38000,R102&gt;9,R102&lt;=12.8,M102&lt;=8),'[1]Pricing Schedule'!$F$34+('[1]Pricing Schedule'!$F$36*M102),
IF(AND(I102=38000,R102&gt;12.8,R102&lt;=22.8),'[1]Pricing Schedule'!$F$34+('[1]Pricing Schedule'!$F$36*M102),
IF(AND(I102=38000,R102&gt;22.8,R102&lt;=30.2),'[1]Pricing Schedule'!$F$43+('[1]Pricing Schedule'!$F$45*M102),
IF(AND(I102=38000,R102&gt;30.2,R102&lt;=45.9),'[1]Pricing Schedule'!$F$52+('[1]Pricing Schedule'!$F$54*M102),
IF(AND(I102=38000,R102&gt;45.9,R102&lt;=123.4),'[1]Pricing Schedule'!$F$96+('[1]Pricing Schedule'!$F$97*M102),
IF(AND(I102=38000,R102&gt;123.4,R102&lt;=168.2,M102&lt;=10),'[1]Pricing Schedule'!$F$103+('[1]Pricing Schedule'!$F$105*M102),
IF(AND(I102=38000,R102&gt;123.4,R102&lt;=168.2,M102&gt;10),'[1]Pricing Schedule'!$F$111+('[1]Pricing Schedule'!$F$113*M102),
IF(AND(I102=38000,R102&gt;157.4,R102&lt;=336.4,M102&lt;=10),('[1]Pricing Schedule'!$F$103+('[1]Pricing Schedule'!$F$105*M102))*2,
IF(AND(I102=38000,R102&gt;157.4,R102&lt;=336.4,M102&gt;10),('[1]Pricing Schedule'!$F$111+('[1]Pricing Schedule'!$F$113*M102))*2,
IF(AND(I102=38000,R102&gt;314.8,R102&lt;=504.6,M102&lt;=10),('[1]Pricing Schedule'!$F$103+('[1]Pricing Schedule'!$F$105*M102))*3,
IF(AND(I102=38000,R102&gt;314.8,R102&lt;=504.6,M102&gt;10),('[1]Pricing Schedule'!$F$111+('[1]Pricing Schedule'!$F$113*M102))*3,
IF(AND(I102=38000,R102&gt;472.2,R102&lt;=672.8,M102&lt;=10),('[1]Pricing Schedule'!$F$103+('[1]Pricing Schedule'!$F$105*M102))*4,
IF(AND(I102=38000,R102&gt;472.2,R102&lt;=672.8,M102&gt;10),('[1]Pricing Schedule'!$F$111+('[1]Pricing Schedule'!$F$113*M102))*4,
IF(AND(I102=110000,R102&lt;=12.8,M102&gt;2),'[1]Pricing Schedule'!$F$62+('[1]Pricing Schedule'!$F$63*M102),
IF(AND(I102=110000,R102&lt;=12.8,M102&lt;=2),'[1]Pricing Schedule'!$F$96+('[1]Pricing Schedule'!$F$97*M102),
IF(AND(I102=110000,R102&gt;12.8,R102&lt;=22.8,M102&gt;3),'[1]Pricing Schedule'!$F$71+('[1]Pricing Schedule'!$F$72*M102),
IF(AND(I102=110000,R102&gt;12.8,R102&lt;=22.8,M102&lt;=3),'[1]Pricing Schedule'!$F$96+('[1]Pricing Schedule'!$F$97*M102),
IF(AND(I102=110000,R102&gt;22.8,R102&lt;=30.2),'[1]Pricing Schedule'!$F$80+('[1]Pricing Schedule'!$F$81*M102),
IF(AND(I102=110000,R102&gt;30.2,R102&lt;=45.9),'[1]Pricing Schedule'!$F$89+('[1]Pricing Schedule'!$F$90*M102),
IF(AND(I102=110000,R102&gt;45.9,R102&lt;=123.4),'[1]Pricing Schedule'!$F$96+('[1]Pricing Schedule'!$F$97*M102),
IF(AND(I102=110000,R102&gt;123.4,R102&lt;=168.2,M102&lt;=10),'[1]Pricing Schedule'!$F$103+('[1]Pricing Schedule'!$F$105*M102),
IF(AND(I102=110000,R102&gt;123.4,R102&lt;=168.2,M102&gt;10),'[1]Pricing Schedule'!$F$111+('[1]Pricing Schedule'!$F$113*M102),
IF(AND(I102=110000,R102&gt;168.2,R102&lt;=336.4,M102&lt;=10),('[1]Pricing Schedule'!$F$103+('[1]Pricing Schedule'!$F$105*M102))*2,
IF(AND(I102=110000,R102&gt;168.2,R102&lt;=336.4,M102&gt;10),('[1]Pricing Schedule'!$F$111+('[1]Pricing Schedule'!$F$113*M102))*2,
IF(AND(I102=110000,R102&gt;336.4,R102&lt;=504.6,M102&lt;=10),('[1]Pricing Schedule'!$F$103+('[1]Pricing Schedule'!$F$105*M102))*3,
IF(AND(I102=110000,R102&gt;336.4,R102&lt;=504.6,M102&gt;10),('[1]Pricing Schedule'!$F$111+('[1]Pricing Schedule'!$F$113*M102))*3,
IF(AND(I102=110000,R102&gt;504.6,R102&lt;=672.8,M102&lt;=10),('[1]Pricing Schedule'!$F$103+('[1]Pricing Schedule'!$F$105*M102))*4,
IF(AND(I102=110000,R102&gt;504.6,R102&lt;=672.8,M102&gt;10),('[1]Pricing Schedule'!$F$111+('[1]Pricing Schedule'!$F$113*M102))*4,
IF(AND(I102=110000,R102&gt;672.8,R102&lt;=841,M102&lt;=10),('[1]Pricing Schedule'!$F$103+('[1]Pricing Schedule'!$F$105*M102))*5,
IF(AND(I102=110000,R102&gt;672.8,R102&lt;=841,M102&gt;10),('[1]Pricing Schedule'!$F$111+('[1]Pricing Schedule'!$F$113*M102))*5,
IF(AND(I102=110000,R102&gt;672.8,R102&lt;=841,M102&lt;=10),('[1]Pricing Schedule'!$F$103+('[1]Pricing Schedule'!$F$105*M102))*5,
IF(AND(I102=110000,R102&gt;672.8,R102&lt;=841,M102&gt;10),('[1]Pricing Schedule'!$F$111+('[1]Pricing Schedule'!$F$113*M102))*5,
IF(AND(I102=110000,R102&gt;1345.6,R102&lt;=1513.8,M102&lt;=10),('[1]Pricing Schedule'!$F$103+('[1]Pricing Schedule'!$F$105*M102))*9,
IF(AND(I102=110000,R102&gt;1345.6,R102&lt;=1513.8,M102&gt;10),('[1]Pricing Schedule'!$F$111+('[1]Pricing Schedule'!$F$113*M102))*9,
9999999999)))))))))))))))))))))))))))))))))))))))</f>
        <v>1996170</v>
      </c>
      <c r="T102" s="21">
        <f>IF(AND(I102=38000,R102&lt;=4.5,M102&gt;8),'[1]Pricing Schedule'!$J$9,
IF(AND(I102=38000,R102&lt;=4.5,M102&lt;=8),'[1]Pricing Schedule'!$J$36,
IF(AND(I102=38000,R102&gt;4.5,R102&lt;=9,M102&gt;8),'[1]Pricing Schedule'!$J$18,
IF(AND(I102=38000,R102&gt;4.5,R102&lt;=9,M102&lt;=8),'[1]Pricing Schedule'!$J$36,
IF(AND(I102=38000,R102&gt;9,R102&lt;=12.8,M102&gt;8),'[1]Pricing Schedule'!$J$27,
IF(AND(I102=38000,R102&gt;9,R102&lt;=12.8,M102&lt;=8),'[1]Pricing Schedule'!$J$36,
IF(AND(I102=38000,R102&gt;12.8,R102&lt;=22.8),'[1]Pricing Schedule'!$J$36,
IF(AND(I102=38000,R102&gt;22.8,R102&lt;=30.2),'[1]Pricing Schedule'!$J$45,
IF(AND(I102=38000,R102&gt;30.2,R102&lt;=45.9),'[1]Pricing Schedule'!$J$54,
IF(AND(I102=38000,R102&gt;45.9,R102&lt;=123.4),'[1]Pricing Schedule'!$J$97,
IF(AND(I102=38000,R102&gt;123.4,R102&lt;=168.2,M102&lt;=10),'[1]Pricing Schedule'!$J$105,
IF(AND(I102=38000,R102&gt;123.4,R102&lt;=168.2,M102&gt;10),'[1]Pricing Schedule'!$J$113,
IF(AND(I102=38000,R102&gt;168.2,R102&lt;=336.4,M102&lt;=10),('[1]Pricing Schedule'!$J$105),
IF(AND(I102=38000,R102&gt;168.2,R102&lt;=336.4,M102&gt;10),('[1]Pricing Schedule'!$J$113),
IF(AND(I102=38000,R102&gt;336.4,R102&lt;=504.6,M102&lt;=10),('[1]Pricing Schedule'!$J$105),
IF(AND(I102=38000,R102&gt;336.4,R102&lt;=504.6,M102&gt;10),('[1]Pricing Schedule'!$J$113),
IF(AND(I102=38000,R102&gt;504.6,R102&lt;=672.8,M102&lt;=10),('[1]Pricing Schedule'!$J$105),
IF(AND(I102=38000,R102&gt;504.6,R102&lt;=672.8,M102&gt;10),('[1]Pricing Schedule'!$J$113),
IF(AND(I102=110000,R102&lt;=12.8,M102&gt;2),'[1]Pricing Schedule'!$J$63,
IF(AND(I102=110000,R102&lt;=12.8,M102&lt;=2),'[1]Pricing Schedule'!$J$97,
IF(AND(I102=110000,R102&gt;12.8,R102&lt;=22.8,M102&gt;3),'[1]Pricing Schedule'!$J$72,
IF(AND(I102=110000,R102&gt;12.8,R102&lt;=22.8,M102&lt;=3),'[1]Pricing Schedule'!$J$97,
IF(AND(I102=110000,R102&gt;22.8,R102&lt;=30.2),'[1]Pricing Schedule'!$J$81,
IF(AND(I102=110000,R102&gt;30.2,R102&lt;=45.9),'[1]Pricing Schedule'!$J$90,
IF(AND(I102=110000,R102&gt;45.9,R102&lt;=123.4),'[1]Pricing Schedule'!$J$97,
IF(AND(I102=110000,R102&gt;123.4,R102&lt;=168.2,M102&lt;=10),'[1]Pricing Schedule'!$J$105,
IF(AND(I102=110000,R102&gt;123.4,R102&lt;=168.2,M102&gt;10),'[1]Pricing Schedule'!$J$113,
IF(AND(I102=110000,R102&gt;168.2,R102&lt;=336.2,M102&lt;=10),('[1]Pricing Schedule'!$J$105),
IF(AND(I102=110000,R102&gt;168.2,R102&lt;=336.2,M102&gt;10),('[1]Pricing Schedule'!$J$113),
IF(AND(I102=110000,R102&gt;336.4,R102&lt;=504.6,M102&lt;=10),('[1]Pricing Schedule'!$J$105),
IF(AND(I102=110000,R102&gt;336.4,R102&lt;=504.6,M102&gt;10),('[1]Pricing Schedule'!$J$113),
IF(AND(I102=110000,R102&gt;504.6,R102&lt;=672.8,M102&lt;=10),('[1]Pricing Schedule'!$J$105),
IF(AND(I102=110000,R102&gt;504.6,R102&lt;=672.8,M102&gt;10),('[1]Pricing Schedule'!$J$113),
IF(AND(I102=110000,R102&gt;672.8,R102&lt;=841,M102&lt;=10),('[1]Pricing Schedule'!$J$105),
IF(AND(I102=110000,R102&gt;672.8,R102&lt;=841,M102&gt;10),('[1]Pricing Schedule'!$J$113),
IF(AND(I102=110000,R102&gt;1682,R102&lt;=1850.2,M102&lt;=10),('[1]Pricing Schedule'!$J$105),
IF(AND(I102=110000,R102&gt;1682,R102&lt;=1850.2,M102&gt;10),('[1]Pricing Schedule'!$J$113),
IF(AND(I102=110000,R102&gt;2018.4,R102&lt;=2186.6,M102&lt;=10),('[1]Pricing Schedule'!$J$105),
IF(AND(I102=110000,R102&gt;2018.4,R102&lt;=2186.6,M102&gt;10),('[1]Pricing Schedule'!$J$113),999999999)))))))))))))))))))))))))))))))))))))))</f>
        <v>7</v>
      </c>
      <c r="U102" s="40">
        <f t="shared" si="12"/>
        <v>578600</v>
      </c>
      <c r="V102" s="41">
        <f t="shared" si="13"/>
        <v>1.7283097131005876</v>
      </c>
      <c r="Y102" s="23">
        <v>354</v>
      </c>
      <c r="Z102" s="23">
        <v>62</v>
      </c>
      <c r="AR102" s="35"/>
    </row>
    <row r="103" spans="1:44">
      <c r="A103" s="23">
        <v>102</v>
      </c>
      <c r="B103" s="23">
        <v>102</v>
      </c>
      <c r="C103" s="23" t="s">
        <v>326</v>
      </c>
      <c r="D103" s="23" t="s">
        <v>141</v>
      </c>
      <c r="E103" s="23" t="s">
        <v>141</v>
      </c>
      <c r="F103" s="23" t="s">
        <v>327</v>
      </c>
      <c r="G103" s="23" t="s">
        <v>328</v>
      </c>
      <c r="H103" s="23" t="s">
        <v>113</v>
      </c>
      <c r="I103" s="13">
        <v>38000</v>
      </c>
      <c r="J103" s="13">
        <v>38000</v>
      </c>
      <c r="K103" s="23" t="s">
        <v>119</v>
      </c>
      <c r="L103" s="24">
        <v>9.3130000000000006</v>
      </c>
      <c r="M103" s="37">
        <f t="shared" si="8"/>
        <v>10</v>
      </c>
      <c r="N103" s="24">
        <v>0.157</v>
      </c>
      <c r="O103" s="13">
        <v>1</v>
      </c>
      <c r="P103" s="36">
        <f t="shared" si="9"/>
        <v>0.157</v>
      </c>
      <c r="Q103" s="38">
        <f t="shared" si="10"/>
        <v>3.45</v>
      </c>
      <c r="R103" s="37">
        <f t="shared" si="11"/>
        <v>3.45</v>
      </c>
      <c r="S103" s="39">
        <f>IF(AND(I103=38000,R103&lt;=4.5,M103&gt;8),'[1]Pricing Schedule'!$F$8+('[1]Pricing Schedule'!$F$9*M103),
IF(AND(I103=38000,R103&lt;=4.5,M103&lt;=8),'[1]Pricing Schedule'!$F$34+('[1]Pricing Schedule'!$F$36*M103),
IF(AND(I103=38000,R103&gt;4.5,R103&lt;=9,M103&gt;8),'[1]Pricing Schedule'!$F$17+('[1]Pricing Schedule'!$F$18*M103),
IF(AND(I103=38000,R103&gt;4.5,R103&lt;=9,M103&lt;=8),'[1]Pricing Schedule'!$F$34+('[1]Pricing Schedule'!$F$36*M103),
IF(AND(I103=38000,R103&gt;9,R103&lt;=12.8,M103&gt;8),'[1]Pricing Schedule'!$F$26+('[1]Pricing Schedule'!$F$27*M103),
IF(AND(I103=38000,R103&gt;9,R103&lt;=12.8,M103&lt;=8),'[1]Pricing Schedule'!$F$34+('[1]Pricing Schedule'!$F$36*M103),
IF(AND(I103=38000,R103&gt;12.8,R103&lt;=22.8),'[1]Pricing Schedule'!$F$34+('[1]Pricing Schedule'!$F$36*M103),
IF(AND(I103=38000,R103&gt;22.8,R103&lt;=30.2),'[1]Pricing Schedule'!$F$43+('[1]Pricing Schedule'!$F$45*M103),
IF(AND(I103=38000,R103&gt;30.2,R103&lt;=45.9),'[1]Pricing Schedule'!$F$52+('[1]Pricing Schedule'!$F$54*M103),
IF(AND(I103=38000,R103&gt;45.9,R103&lt;=123.4),'[1]Pricing Schedule'!$F$96+('[1]Pricing Schedule'!$F$97*M103),
IF(AND(I103=38000,R103&gt;123.4,R103&lt;=168.2,M103&lt;=10),'[1]Pricing Schedule'!$F$103+('[1]Pricing Schedule'!$F$105*M103),
IF(AND(I103=38000,R103&gt;123.4,R103&lt;=168.2,M103&gt;10),'[1]Pricing Schedule'!$F$111+('[1]Pricing Schedule'!$F$113*M103),
IF(AND(I103=38000,R103&gt;157.4,R103&lt;=336.4,M103&lt;=10),('[1]Pricing Schedule'!$F$103+('[1]Pricing Schedule'!$F$105*M103))*2,
IF(AND(I103=38000,R103&gt;157.4,R103&lt;=336.4,M103&gt;10),('[1]Pricing Schedule'!$F$111+('[1]Pricing Schedule'!$F$113*M103))*2,
IF(AND(I103=38000,R103&gt;314.8,R103&lt;=504.6,M103&lt;=10),('[1]Pricing Schedule'!$F$103+('[1]Pricing Schedule'!$F$105*M103))*3,
IF(AND(I103=38000,R103&gt;314.8,R103&lt;=504.6,M103&gt;10),('[1]Pricing Schedule'!$F$111+('[1]Pricing Schedule'!$F$113*M103))*3,
IF(AND(I103=38000,R103&gt;472.2,R103&lt;=672.8,M103&lt;=10),('[1]Pricing Schedule'!$F$103+('[1]Pricing Schedule'!$F$105*M103))*4,
IF(AND(I103=38000,R103&gt;472.2,R103&lt;=672.8,M103&gt;10),('[1]Pricing Schedule'!$F$111+('[1]Pricing Schedule'!$F$113*M103))*4,
IF(AND(I103=110000,R103&lt;=12.8,M103&gt;2),'[1]Pricing Schedule'!$F$62+('[1]Pricing Schedule'!$F$63*M103),
IF(AND(I103=110000,R103&lt;=12.8,M103&lt;=2),'[1]Pricing Schedule'!$F$96+('[1]Pricing Schedule'!$F$97*M103),
IF(AND(I103=110000,R103&gt;12.8,R103&lt;=22.8,M103&gt;3),'[1]Pricing Schedule'!$F$71+('[1]Pricing Schedule'!$F$72*M103),
IF(AND(I103=110000,R103&gt;12.8,R103&lt;=22.8,M103&lt;=3),'[1]Pricing Schedule'!$F$96+('[1]Pricing Schedule'!$F$97*M103),
IF(AND(I103=110000,R103&gt;22.8,R103&lt;=30.2),'[1]Pricing Schedule'!$F$80+('[1]Pricing Schedule'!$F$81*M103),
IF(AND(I103=110000,R103&gt;30.2,R103&lt;=45.9),'[1]Pricing Schedule'!$F$89+('[1]Pricing Schedule'!$F$90*M103),
IF(AND(I103=110000,R103&gt;45.9,R103&lt;=123.4),'[1]Pricing Schedule'!$F$96+('[1]Pricing Schedule'!$F$97*M103),
IF(AND(I103=110000,R103&gt;123.4,R103&lt;=168.2,M103&lt;=10),'[1]Pricing Schedule'!$F$103+('[1]Pricing Schedule'!$F$105*M103),
IF(AND(I103=110000,R103&gt;123.4,R103&lt;=168.2,M103&gt;10),'[1]Pricing Schedule'!$F$111+('[1]Pricing Schedule'!$F$113*M103),
IF(AND(I103=110000,R103&gt;168.2,R103&lt;=336.4,M103&lt;=10),('[1]Pricing Schedule'!$F$103+('[1]Pricing Schedule'!$F$105*M103))*2,
IF(AND(I103=110000,R103&gt;168.2,R103&lt;=336.4,M103&gt;10),('[1]Pricing Schedule'!$F$111+('[1]Pricing Schedule'!$F$113*M103))*2,
IF(AND(I103=110000,R103&gt;336.4,R103&lt;=504.6,M103&lt;=10),('[1]Pricing Schedule'!$F$103+('[1]Pricing Schedule'!$F$105*M103))*3,
IF(AND(I103=110000,R103&gt;336.4,R103&lt;=504.6,M103&gt;10),('[1]Pricing Schedule'!$F$111+('[1]Pricing Schedule'!$F$113*M103))*3,
IF(AND(I103=110000,R103&gt;504.6,R103&lt;=672.8,M103&lt;=10),('[1]Pricing Schedule'!$F$103+('[1]Pricing Schedule'!$F$105*M103))*4,
IF(AND(I103=110000,R103&gt;504.6,R103&lt;=672.8,M103&gt;10),('[1]Pricing Schedule'!$F$111+('[1]Pricing Schedule'!$F$113*M103))*4,
IF(AND(I103=110000,R103&gt;672.8,R103&lt;=841,M103&lt;=10),('[1]Pricing Schedule'!$F$103+('[1]Pricing Schedule'!$F$105*M103))*5,
IF(AND(I103=110000,R103&gt;672.8,R103&lt;=841,M103&gt;10),('[1]Pricing Schedule'!$F$111+('[1]Pricing Schedule'!$F$113*M103))*5,
IF(AND(I103=110000,R103&gt;672.8,R103&lt;=841,M103&lt;=10),('[1]Pricing Schedule'!$F$103+('[1]Pricing Schedule'!$F$105*M103))*5,
IF(AND(I103=110000,R103&gt;672.8,R103&lt;=841,M103&gt;10),('[1]Pricing Schedule'!$F$111+('[1]Pricing Schedule'!$F$113*M103))*5,
IF(AND(I103=110000,R103&gt;1345.6,R103&lt;=1513.8,M103&lt;=10),('[1]Pricing Schedule'!$F$103+('[1]Pricing Schedule'!$F$105*M103))*9,
IF(AND(I103=110000,R103&gt;1345.6,R103&lt;=1513.8,M103&gt;10),('[1]Pricing Schedule'!$F$111+('[1]Pricing Schedule'!$F$113*M103))*9,
9999999999)))))))))))))))))))))))))))))))))))))))</f>
        <v>1387140</v>
      </c>
      <c r="T103" s="21">
        <f>IF(AND(I103=38000,R103&lt;=4.5,M103&gt;8),'[1]Pricing Schedule'!$J$9,
IF(AND(I103=38000,R103&lt;=4.5,M103&lt;=8),'[1]Pricing Schedule'!$J$36,
IF(AND(I103=38000,R103&gt;4.5,R103&lt;=9,M103&gt;8),'[1]Pricing Schedule'!$J$18,
IF(AND(I103=38000,R103&gt;4.5,R103&lt;=9,M103&lt;=8),'[1]Pricing Schedule'!$J$36,
IF(AND(I103=38000,R103&gt;9,R103&lt;=12.8,M103&gt;8),'[1]Pricing Schedule'!$J$27,
IF(AND(I103=38000,R103&gt;9,R103&lt;=12.8,M103&lt;=8),'[1]Pricing Schedule'!$J$36,
IF(AND(I103=38000,R103&gt;12.8,R103&lt;=22.8),'[1]Pricing Schedule'!$J$36,
IF(AND(I103=38000,R103&gt;22.8,R103&lt;=30.2),'[1]Pricing Schedule'!$J$45,
IF(AND(I103=38000,R103&gt;30.2,R103&lt;=45.9),'[1]Pricing Schedule'!$J$54,
IF(AND(I103=38000,R103&gt;45.9,R103&lt;=123.4),'[1]Pricing Schedule'!$J$97,
IF(AND(I103=38000,R103&gt;123.4,R103&lt;=168.2,M103&lt;=10),'[1]Pricing Schedule'!$J$105,
IF(AND(I103=38000,R103&gt;123.4,R103&lt;=168.2,M103&gt;10),'[1]Pricing Schedule'!$J$113,
IF(AND(I103=38000,R103&gt;168.2,R103&lt;=336.4,M103&lt;=10),('[1]Pricing Schedule'!$J$105),
IF(AND(I103=38000,R103&gt;168.2,R103&lt;=336.4,M103&gt;10),('[1]Pricing Schedule'!$J$113),
IF(AND(I103=38000,R103&gt;336.4,R103&lt;=504.6,M103&lt;=10),('[1]Pricing Schedule'!$J$105),
IF(AND(I103=38000,R103&gt;336.4,R103&lt;=504.6,M103&gt;10),('[1]Pricing Schedule'!$J$113),
IF(AND(I103=38000,R103&gt;504.6,R103&lt;=672.8,M103&lt;=10),('[1]Pricing Schedule'!$J$105),
IF(AND(I103=38000,R103&gt;504.6,R103&lt;=672.8,M103&gt;10),('[1]Pricing Schedule'!$J$113),
IF(AND(I103=110000,R103&lt;=12.8,M103&gt;2),'[1]Pricing Schedule'!$J$63,
IF(AND(I103=110000,R103&lt;=12.8,M103&lt;=2),'[1]Pricing Schedule'!$J$97,
IF(AND(I103=110000,R103&gt;12.8,R103&lt;=22.8,M103&gt;3),'[1]Pricing Schedule'!$J$72,
IF(AND(I103=110000,R103&gt;12.8,R103&lt;=22.8,M103&lt;=3),'[1]Pricing Schedule'!$J$97,
IF(AND(I103=110000,R103&gt;22.8,R103&lt;=30.2),'[1]Pricing Schedule'!$J$81,
IF(AND(I103=110000,R103&gt;30.2,R103&lt;=45.9),'[1]Pricing Schedule'!$J$90,
IF(AND(I103=110000,R103&gt;45.9,R103&lt;=123.4),'[1]Pricing Schedule'!$J$97,
IF(AND(I103=110000,R103&gt;123.4,R103&lt;=168.2,M103&lt;=10),'[1]Pricing Schedule'!$J$105,
IF(AND(I103=110000,R103&gt;123.4,R103&lt;=168.2,M103&gt;10),'[1]Pricing Schedule'!$J$113,
IF(AND(I103=110000,R103&gt;168.2,R103&lt;=336.2,M103&lt;=10),('[1]Pricing Schedule'!$J$105),
IF(AND(I103=110000,R103&gt;168.2,R103&lt;=336.2,M103&gt;10),('[1]Pricing Schedule'!$J$113),
IF(AND(I103=110000,R103&gt;336.4,R103&lt;=504.6,M103&lt;=10),('[1]Pricing Schedule'!$J$105),
IF(AND(I103=110000,R103&gt;336.4,R103&lt;=504.6,M103&gt;10),('[1]Pricing Schedule'!$J$113),
IF(AND(I103=110000,R103&gt;504.6,R103&lt;=672.8,M103&lt;=10),('[1]Pricing Schedule'!$J$105),
IF(AND(I103=110000,R103&gt;504.6,R103&lt;=672.8,M103&gt;10),('[1]Pricing Schedule'!$J$113),
IF(AND(I103=110000,R103&gt;672.8,R103&lt;=841,M103&lt;=10),('[1]Pricing Schedule'!$J$105),
IF(AND(I103=110000,R103&gt;672.8,R103&lt;=841,M103&gt;10),('[1]Pricing Schedule'!$J$113),
IF(AND(I103=110000,R103&gt;1682,R103&lt;=1850.2,M103&lt;=10),('[1]Pricing Schedule'!$J$105),
IF(AND(I103=110000,R103&gt;1682,R103&lt;=1850.2,M103&gt;10),('[1]Pricing Schedule'!$J$113),
IF(AND(I103=110000,R103&gt;2018.4,R103&lt;=2186.6,M103&lt;=10),('[1]Pricing Schedule'!$J$105),
IF(AND(I103=110000,R103&gt;2018.4,R103&lt;=2186.6,M103&gt;10),('[1]Pricing Schedule'!$J$113),999999999)))))))))))))))))))))))))))))))))))))))</f>
        <v>1</v>
      </c>
      <c r="U103" s="40">
        <f t="shared" si="12"/>
        <v>402069.5652173913</v>
      </c>
      <c r="V103" s="41">
        <f t="shared" si="13"/>
        <v>2.487131796357974</v>
      </c>
      <c r="Y103" s="23">
        <v>634</v>
      </c>
      <c r="Z103" s="23">
        <v>600</v>
      </c>
      <c r="AR103" s="35"/>
    </row>
    <row r="104" spans="1:44">
      <c r="A104" s="23">
        <v>103</v>
      </c>
      <c r="B104" s="23">
        <v>103</v>
      </c>
      <c r="C104" s="23" t="s">
        <v>329</v>
      </c>
      <c r="D104" s="23" t="s">
        <v>141</v>
      </c>
      <c r="E104" s="23" t="s">
        <v>141</v>
      </c>
      <c r="F104" s="23" t="s">
        <v>176</v>
      </c>
      <c r="G104" s="23" t="s">
        <v>177</v>
      </c>
      <c r="H104" s="23" t="s">
        <v>113</v>
      </c>
      <c r="I104" s="13">
        <v>38000</v>
      </c>
      <c r="J104" s="13">
        <v>38000</v>
      </c>
      <c r="K104" s="13">
        <v>20000</v>
      </c>
      <c r="L104" s="24">
        <v>6.1760000000000002</v>
      </c>
      <c r="M104" s="37">
        <f t="shared" si="8"/>
        <v>7</v>
      </c>
      <c r="N104" s="24">
        <v>0.40500000000000003</v>
      </c>
      <c r="O104" s="13">
        <v>1</v>
      </c>
      <c r="P104" s="36">
        <f t="shared" si="9"/>
        <v>0.40500000000000003</v>
      </c>
      <c r="Q104" s="38">
        <f t="shared" si="10"/>
        <v>3.45</v>
      </c>
      <c r="R104" s="37">
        <f t="shared" si="11"/>
        <v>3.45</v>
      </c>
      <c r="S104" s="39">
        <f>IF(AND(I104=38000,R104&lt;=4.5,M104&gt;8),'[1]Pricing Schedule'!$F$8+('[1]Pricing Schedule'!$F$9*M104),
IF(AND(I104=38000,R104&lt;=4.5,M104&lt;=8),'[1]Pricing Schedule'!$F$34+('[1]Pricing Schedule'!$F$36*M104),
IF(AND(I104=38000,R104&gt;4.5,R104&lt;=9,M104&gt;8),'[1]Pricing Schedule'!$F$17+('[1]Pricing Schedule'!$F$18*M104),
IF(AND(I104=38000,R104&gt;4.5,R104&lt;=9,M104&lt;=8),'[1]Pricing Schedule'!$F$34+('[1]Pricing Schedule'!$F$36*M104),
IF(AND(I104=38000,R104&gt;9,R104&lt;=12.8,M104&gt;8),'[1]Pricing Schedule'!$F$26+('[1]Pricing Schedule'!$F$27*M104),
IF(AND(I104=38000,R104&gt;9,R104&lt;=12.8,M104&lt;=8),'[1]Pricing Schedule'!$F$34+('[1]Pricing Schedule'!$F$36*M104),
IF(AND(I104=38000,R104&gt;12.8,R104&lt;=22.8),'[1]Pricing Schedule'!$F$34+('[1]Pricing Schedule'!$F$36*M104),
IF(AND(I104=38000,R104&gt;22.8,R104&lt;=30.2),'[1]Pricing Schedule'!$F$43+('[1]Pricing Schedule'!$F$45*M104),
IF(AND(I104=38000,R104&gt;30.2,R104&lt;=45.9),'[1]Pricing Schedule'!$F$52+('[1]Pricing Schedule'!$F$54*M104),
IF(AND(I104=38000,R104&gt;45.9,R104&lt;=123.4),'[1]Pricing Schedule'!$F$96+('[1]Pricing Schedule'!$F$97*M104),
IF(AND(I104=38000,R104&gt;123.4,R104&lt;=168.2,M104&lt;=10),'[1]Pricing Schedule'!$F$103+('[1]Pricing Schedule'!$F$105*M104),
IF(AND(I104=38000,R104&gt;123.4,R104&lt;=168.2,M104&gt;10),'[1]Pricing Schedule'!$F$111+('[1]Pricing Schedule'!$F$113*M104),
IF(AND(I104=38000,R104&gt;157.4,R104&lt;=336.4,M104&lt;=10),('[1]Pricing Schedule'!$F$103+('[1]Pricing Schedule'!$F$105*M104))*2,
IF(AND(I104=38000,R104&gt;157.4,R104&lt;=336.4,M104&gt;10),('[1]Pricing Schedule'!$F$111+('[1]Pricing Schedule'!$F$113*M104))*2,
IF(AND(I104=38000,R104&gt;314.8,R104&lt;=504.6,M104&lt;=10),('[1]Pricing Schedule'!$F$103+('[1]Pricing Schedule'!$F$105*M104))*3,
IF(AND(I104=38000,R104&gt;314.8,R104&lt;=504.6,M104&gt;10),('[1]Pricing Schedule'!$F$111+('[1]Pricing Schedule'!$F$113*M104))*3,
IF(AND(I104=38000,R104&gt;472.2,R104&lt;=672.8,M104&lt;=10),('[1]Pricing Schedule'!$F$103+('[1]Pricing Schedule'!$F$105*M104))*4,
IF(AND(I104=38000,R104&gt;472.2,R104&lt;=672.8,M104&gt;10),('[1]Pricing Schedule'!$F$111+('[1]Pricing Schedule'!$F$113*M104))*4,
IF(AND(I104=110000,R104&lt;=12.8,M104&gt;2),'[1]Pricing Schedule'!$F$62+('[1]Pricing Schedule'!$F$63*M104),
IF(AND(I104=110000,R104&lt;=12.8,M104&lt;=2),'[1]Pricing Schedule'!$F$96+('[1]Pricing Schedule'!$F$97*M104),
IF(AND(I104=110000,R104&gt;12.8,R104&lt;=22.8,M104&gt;3),'[1]Pricing Schedule'!$F$71+('[1]Pricing Schedule'!$F$72*M104),
IF(AND(I104=110000,R104&gt;12.8,R104&lt;=22.8,M104&lt;=3),'[1]Pricing Schedule'!$F$96+('[1]Pricing Schedule'!$F$97*M104),
IF(AND(I104=110000,R104&gt;22.8,R104&lt;=30.2),'[1]Pricing Schedule'!$F$80+('[1]Pricing Schedule'!$F$81*M104),
IF(AND(I104=110000,R104&gt;30.2,R104&lt;=45.9),'[1]Pricing Schedule'!$F$89+('[1]Pricing Schedule'!$F$90*M104),
IF(AND(I104=110000,R104&gt;45.9,R104&lt;=123.4),'[1]Pricing Schedule'!$F$96+('[1]Pricing Schedule'!$F$97*M104),
IF(AND(I104=110000,R104&gt;123.4,R104&lt;=168.2,M104&lt;=10),'[1]Pricing Schedule'!$F$103+('[1]Pricing Schedule'!$F$105*M104),
IF(AND(I104=110000,R104&gt;123.4,R104&lt;=168.2,M104&gt;10),'[1]Pricing Schedule'!$F$111+('[1]Pricing Schedule'!$F$113*M104),
IF(AND(I104=110000,R104&gt;168.2,R104&lt;=336.4,M104&lt;=10),('[1]Pricing Schedule'!$F$103+('[1]Pricing Schedule'!$F$105*M104))*2,
IF(AND(I104=110000,R104&gt;168.2,R104&lt;=336.4,M104&gt;10),('[1]Pricing Schedule'!$F$111+('[1]Pricing Schedule'!$F$113*M104))*2,
IF(AND(I104=110000,R104&gt;336.4,R104&lt;=504.6,M104&lt;=10),('[1]Pricing Schedule'!$F$103+('[1]Pricing Schedule'!$F$105*M104))*3,
IF(AND(I104=110000,R104&gt;336.4,R104&lt;=504.6,M104&gt;10),('[1]Pricing Schedule'!$F$111+('[1]Pricing Schedule'!$F$113*M104))*3,
IF(AND(I104=110000,R104&gt;504.6,R104&lt;=672.8,M104&lt;=10),('[1]Pricing Schedule'!$F$103+('[1]Pricing Schedule'!$F$105*M104))*4,
IF(AND(I104=110000,R104&gt;504.6,R104&lt;=672.8,M104&gt;10),('[1]Pricing Schedule'!$F$111+('[1]Pricing Schedule'!$F$113*M104))*4,
IF(AND(I104=110000,R104&gt;672.8,R104&lt;=841,M104&lt;=10),('[1]Pricing Schedule'!$F$103+('[1]Pricing Schedule'!$F$105*M104))*5,
IF(AND(I104=110000,R104&gt;672.8,R104&lt;=841,M104&gt;10),('[1]Pricing Schedule'!$F$111+('[1]Pricing Schedule'!$F$113*M104))*5,
IF(AND(I104=110000,R104&gt;672.8,R104&lt;=841,M104&lt;=10),('[1]Pricing Schedule'!$F$103+('[1]Pricing Schedule'!$F$105*M104))*5,
IF(AND(I104=110000,R104&gt;672.8,R104&lt;=841,M104&gt;10),('[1]Pricing Schedule'!$F$111+('[1]Pricing Schedule'!$F$113*M104))*5,
IF(AND(I104=110000,R104&gt;1345.6,R104&lt;=1513.8,M104&lt;=10),('[1]Pricing Schedule'!$F$103+('[1]Pricing Schedule'!$F$105*M104))*9,
IF(AND(I104=110000,R104&gt;1345.6,R104&lt;=1513.8,M104&gt;10),('[1]Pricing Schedule'!$F$111+('[1]Pricing Schedule'!$F$113*M104))*9,
9999999999)))))))))))))))))))))))))))))))))))))))</f>
        <v>839680</v>
      </c>
      <c r="T104" s="21">
        <f>IF(AND(I104=38000,R104&lt;=4.5,M104&gt;8),'[1]Pricing Schedule'!$J$9,
IF(AND(I104=38000,R104&lt;=4.5,M104&lt;=8),'[1]Pricing Schedule'!$J$36,
IF(AND(I104=38000,R104&gt;4.5,R104&lt;=9,M104&gt;8),'[1]Pricing Schedule'!$J$18,
IF(AND(I104=38000,R104&gt;4.5,R104&lt;=9,M104&lt;=8),'[1]Pricing Schedule'!$J$36,
IF(AND(I104=38000,R104&gt;9,R104&lt;=12.8,M104&gt;8),'[1]Pricing Schedule'!$J$27,
IF(AND(I104=38000,R104&gt;9,R104&lt;=12.8,M104&lt;=8),'[1]Pricing Schedule'!$J$36,
IF(AND(I104=38000,R104&gt;12.8,R104&lt;=22.8),'[1]Pricing Schedule'!$J$36,
IF(AND(I104=38000,R104&gt;22.8,R104&lt;=30.2),'[1]Pricing Schedule'!$J$45,
IF(AND(I104=38000,R104&gt;30.2,R104&lt;=45.9),'[1]Pricing Schedule'!$J$54,
IF(AND(I104=38000,R104&gt;45.9,R104&lt;=123.4),'[1]Pricing Schedule'!$J$97,
IF(AND(I104=38000,R104&gt;123.4,R104&lt;=168.2,M104&lt;=10),'[1]Pricing Schedule'!$J$105,
IF(AND(I104=38000,R104&gt;123.4,R104&lt;=168.2,M104&gt;10),'[1]Pricing Schedule'!$J$113,
IF(AND(I104=38000,R104&gt;168.2,R104&lt;=336.4,M104&lt;=10),('[1]Pricing Schedule'!$J$105),
IF(AND(I104=38000,R104&gt;168.2,R104&lt;=336.4,M104&gt;10),('[1]Pricing Schedule'!$J$113),
IF(AND(I104=38000,R104&gt;336.4,R104&lt;=504.6,M104&lt;=10),('[1]Pricing Schedule'!$J$105),
IF(AND(I104=38000,R104&gt;336.4,R104&lt;=504.6,M104&gt;10),('[1]Pricing Schedule'!$J$113),
IF(AND(I104=38000,R104&gt;504.6,R104&lt;=672.8,M104&lt;=10),('[1]Pricing Schedule'!$J$105),
IF(AND(I104=38000,R104&gt;504.6,R104&lt;=672.8,M104&gt;10),('[1]Pricing Schedule'!$J$113),
IF(AND(I104=110000,R104&lt;=12.8,M104&gt;2),'[1]Pricing Schedule'!$J$63,
IF(AND(I104=110000,R104&lt;=12.8,M104&lt;=2),'[1]Pricing Schedule'!$J$97,
IF(AND(I104=110000,R104&gt;12.8,R104&lt;=22.8,M104&gt;3),'[1]Pricing Schedule'!$J$72,
IF(AND(I104=110000,R104&gt;12.8,R104&lt;=22.8,M104&lt;=3),'[1]Pricing Schedule'!$J$97,
IF(AND(I104=110000,R104&gt;22.8,R104&lt;=30.2),'[1]Pricing Schedule'!$J$81,
IF(AND(I104=110000,R104&gt;30.2,R104&lt;=45.9),'[1]Pricing Schedule'!$J$90,
IF(AND(I104=110000,R104&gt;45.9,R104&lt;=123.4),'[1]Pricing Schedule'!$J$97,
IF(AND(I104=110000,R104&gt;123.4,R104&lt;=168.2,M104&lt;=10),'[1]Pricing Schedule'!$J$105,
IF(AND(I104=110000,R104&gt;123.4,R104&lt;=168.2,M104&gt;10),'[1]Pricing Schedule'!$J$113,
IF(AND(I104=110000,R104&gt;168.2,R104&lt;=336.2,M104&lt;=10),('[1]Pricing Schedule'!$J$105),
IF(AND(I104=110000,R104&gt;168.2,R104&lt;=336.2,M104&gt;10),('[1]Pricing Schedule'!$J$113),
IF(AND(I104=110000,R104&gt;336.4,R104&lt;=504.6,M104&lt;=10),('[1]Pricing Schedule'!$J$105),
IF(AND(I104=110000,R104&gt;336.4,R104&lt;=504.6,M104&gt;10),('[1]Pricing Schedule'!$J$113),
IF(AND(I104=110000,R104&gt;504.6,R104&lt;=672.8,M104&lt;=10),('[1]Pricing Schedule'!$J$105),
IF(AND(I104=110000,R104&gt;504.6,R104&lt;=672.8,M104&gt;10),('[1]Pricing Schedule'!$J$113),
IF(AND(I104=110000,R104&gt;672.8,R104&lt;=841,M104&lt;=10),('[1]Pricing Schedule'!$J$105),
IF(AND(I104=110000,R104&gt;672.8,R104&lt;=841,M104&gt;10),('[1]Pricing Schedule'!$J$113),
IF(AND(I104=110000,R104&gt;1682,R104&lt;=1850.2,M104&lt;=10),('[1]Pricing Schedule'!$J$105),
IF(AND(I104=110000,R104&gt;1682,R104&lt;=1850.2,M104&gt;10),('[1]Pricing Schedule'!$J$113),
IF(AND(I104=110000,R104&gt;2018.4,R104&lt;=2186.6,M104&lt;=10),('[1]Pricing Schedule'!$J$105),
IF(AND(I104=110000,R104&gt;2018.4,R104&lt;=2186.6,M104&gt;10),('[1]Pricing Schedule'!$J$113),999999999)))))))))))))))))))))))))))))))))))))))</f>
        <v>4</v>
      </c>
      <c r="U104" s="40">
        <f t="shared" si="12"/>
        <v>243385.5072463768</v>
      </c>
      <c r="V104" s="41">
        <f t="shared" si="13"/>
        <v>4.1087080792682924</v>
      </c>
      <c r="Y104" s="23">
        <v>246</v>
      </c>
      <c r="Z104" s="23">
        <v>209</v>
      </c>
      <c r="AR104" s="35"/>
    </row>
    <row r="105" spans="1:44">
      <c r="A105" s="23">
        <v>104</v>
      </c>
      <c r="B105" s="23">
        <v>104</v>
      </c>
      <c r="C105" s="23" t="s">
        <v>330</v>
      </c>
      <c r="D105" s="23" t="s">
        <v>141</v>
      </c>
      <c r="E105" s="23" t="s">
        <v>141</v>
      </c>
      <c r="F105" s="23" t="s">
        <v>176</v>
      </c>
      <c r="G105" s="23" t="s">
        <v>177</v>
      </c>
      <c r="H105" s="23" t="s">
        <v>113</v>
      </c>
      <c r="I105" s="13">
        <v>38000</v>
      </c>
      <c r="J105" s="13">
        <v>38000</v>
      </c>
      <c r="K105" s="13">
        <v>20000</v>
      </c>
      <c r="L105" s="24">
        <v>10.936999999999999</v>
      </c>
      <c r="M105" s="37">
        <f t="shared" si="8"/>
        <v>11</v>
      </c>
      <c r="N105" s="24">
        <v>0.309</v>
      </c>
      <c r="O105" s="13">
        <v>1</v>
      </c>
      <c r="P105" s="36">
        <f t="shared" si="9"/>
        <v>0.309</v>
      </c>
      <c r="Q105" s="38">
        <f t="shared" si="10"/>
        <v>3.45</v>
      </c>
      <c r="R105" s="37">
        <f t="shared" si="11"/>
        <v>3.45</v>
      </c>
      <c r="S105" s="39">
        <f>IF(AND(I105=38000,R105&lt;=4.5,M105&gt;8),'[1]Pricing Schedule'!$F$8+('[1]Pricing Schedule'!$F$9*M105),
IF(AND(I105=38000,R105&lt;=4.5,M105&lt;=8),'[1]Pricing Schedule'!$F$34+('[1]Pricing Schedule'!$F$36*M105),
IF(AND(I105=38000,R105&gt;4.5,R105&lt;=9,M105&gt;8),'[1]Pricing Schedule'!$F$17+('[1]Pricing Schedule'!$F$18*M105),
IF(AND(I105=38000,R105&gt;4.5,R105&lt;=9,M105&lt;=8),'[1]Pricing Schedule'!$F$34+('[1]Pricing Schedule'!$F$36*M105),
IF(AND(I105=38000,R105&gt;9,R105&lt;=12.8,M105&gt;8),'[1]Pricing Schedule'!$F$26+('[1]Pricing Schedule'!$F$27*M105),
IF(AND(I105=38000,R105&gt;9,R105&lt;=12.8,M105&lt;=8),'[1]Pricing Schedule'!$F$34+('[1]Pricing Schedule'!$F$36*M105),
IF(AND(I105=38000,R105&gt;12.8,R105&lt;=22.8),'[1]Pricing Schedule'!$F$34+('[1]Pricing Schedule'!$F$36*M105),
IF(AND(I105=38000,R105&gt;22.8,R105&lt;=30.2),'[1]Pricing Schedule'!$F$43+('[1]Pricing Schedule'!$F$45*M105),
IF(AND(I105=38000,R105&gt;30.2,R105&lt;=45.9),'[1]Pricing Schedule'!$F$52+('[1]Pricing Schedule'!$F$54*M105),
IF(AND(I105=38000,R105&gt;45.9,R105&lt;=123.4),'[1]Pricing Schedule'!$F$96+('[1]Pricing Schedule'!$F$97*M105),
IF(AND(I105=38000,R105&gt;123.4,R105&lt;=168.2,M105&lt;=10),'[1]Pricing Schedule'!$F$103+('[1]Pricing Schedule'!$F$105*M105),
IF(AND(I105=38000,R105&gt;123.4,R105&lt;=168.2,M105&gt;10),'[1]Pricing Schedule'!$F$111+('[1]Pricing Schedule'!$F$113*M105),
IF(AND(I105=38000,R105&gt;157.4,R105&lt;=336.4,M105&lt;=10),('[1]Pricing Schedule'!$F$103+('[1]Pricing Schedule'!$F$105*M105))*2,
IF(AND(I105=38000,R105&gt;157.4,R105&lt;=336.4,M105&gt;10),('[1]Pricing Schedule'!$F$111+('[1]Pricing Schedule'!$F$113*M105))*2,
IF(AND(I105=38000,R105&gt;314.8,R105&lt;=504.6,M105&lt;=10),('[1]Pricing Schedule'!$F$103+('[1]Pricing Schedule'!$F$105*M105))*3,
IF(AND(I105=38000,R105&gt;314.8,R105&lt;=504.6,M105&gt;10),('[1]Pricing Schedule'!$F$111+('[1]Pricing Schedule'!$F$113*M105))*3,
IF(AND(I105=38000,R105&gt;472.2,R105&lt;=672.8,M105&lt;=10),('[1]Pricing Schedule'!$F$103+('[1]Pricing Schedule'!$F$105*M105))*4,
IF(AND(I105=38000,R105&gt;472.2,R105&lt;=672.8,M105&gt;10),('[1]Pricing Schedule'!$F$111+('[1]Pricing Schedule'!$F$113*M105))*4,
IF(AND(I105=110000,R105&lt;=12.8,M105&gt;2),'[1]Pricing Schedule'!$F$62+('[1]Pricing Schedule'!$F$63*M105),
IF(AND(I105=110000,R105&lt;=12.8,M105&lt;=2),'[1]Pricing Schedule'!$F$96+('[1]Pricing Schedule'!$F$97*M105),
IF(AND(I105=110000,R105&gt;12.8,R105&lt;=22.8,M105&gt;3),'[1]Pricing Schedule'!$F$71+('[1]Pricing Schedule'!$F$72*M105),
IF(AND(I105=110000,R105&gt;12.8,R105&lt;=22.8,M105&lt;=3),'[1]Pricing Schedule'!$F$96+('[1]Pricing Schedule'!$F$97*M105),
IF(AND(I105=110000,R105&gt;22.8,R105&lt;=30.2),'[1]Pricing Schedule'!$F$80+('[1]Pricing Schedule'!$F$81*M105),
IF(AND(I105=110000,R105&gt;30.2,R105&lt;=45.9),'[1]Pricing Schedule'!$F$89+('[1]Pricing Schedule'!$F$90*M105),
IF(AND(I105=110000,R105&gt;45.9,R105&lt;=123.4),'[1]Pricing Schedule'!$F$96+('[1]Pricing Schedule'!$F$97*M105),
IF(AND(I105=110000,R105&gt;123.4,R105&lt;=168.2,M105&lt;=10),'[1]Pricing Schedule'!$F$103+('[1]Pricing Schedule'!$F$105*M105),
IF(AND(I105=110000,R105&gt;123.4,R105&lt;=168.2,M105&gt;10),'[1]Pricing Schedule'!$F$111+('[1]Pricing Schedule'!$F$113*M105),
IF(AND(I105=110000,R105&gt;168.2,R105&lt;=336.4,M105&lt;=10),('[1]Pricing Schedule'!$F$103+('[1]Pricing Schedule'!$F$105*M105))*2,
IF(AND(I105=110000,R105&gt;168.2,R105&lt;=336.4,M105&gt;10),('[1]Pricing Schedule'!$F$111+('[1]Pricing Schedule'!$F$113*M105))*2,
IF(AND(I105=110000,R105&gt;336.4,R105&lt;=504.6,M105&lt;=10),('[1]Pricing Schedule'!$F$103+('[1]Pricing Schedule'!$F$105*M105))*3,
IF(AND(I105=110000,R105&gt;336.4,R105&lt;=504.6,M105&gt;10),('[1]Pricing Schedule'!$F$111+('[1]Pricing Schedule'!$F$113*M105))*3,
IF(AND(I105=110000,R105&gt;504.6,R105&lt;=672.8,M105&lt;=10),('[1]Pricing Schedule'!$F$103+('[1]Pricing Schedule'!$F$105*M105))*4,
IF(AND(I105=110000,R105&gt;504.6,R105&lt;=672.8,M105&gt;10),('[1]Pricing Schedule'!$F$111+('[1]Pricing Schedule'!$F$113*M105))*4,
IF(AND(I105=110000,R105&gt;672.8,R105&lt;=841,M105&lt;=10),('[1]Pricing Schedule'!$F$103+('[1]Pricing Schedule'!$F$105*M105))*5,
IF(AND(I105=110000,R105&gt;672.8,R105&lt;=841,M105&gt;10),('[1]Pricing Schedule'!$F$111+('[1]Pricing Schedule'!$F$113*M105))*5,
IF(AND(I105=110000,R105&gt;672.8,R105&lt;=841,M105&lt;=10),('[1]Pricing Schedule'!$F$103+('[1]Pricing Schedule'!$F$105*M105))*5,
IF(AND(I105=110000,R105&gt;672.8,R105&lt;=841,M105&gt;10),('[1]Pricing Schedule'!$F$111+('[1]Pricing Schedule'!$F$113*M105))*5,
IF(AND(I105=110000,R105&gt;1345.6,R105&lt;=1513.8,M105&lt;=10),('[1]Pricing Schedule'!$F$103+('[1]Pricing Schedule'!$F$105*M105))*9,
IF(AND(I105=110000,R105&gt;1345.6,R105&lt;=1513.8,M105&gt;10),('[1]Pricing Schedule'!$F$111+('[1]Pricing Schedule'!$F$113*M105))*9,
9999999999)))))))))))))))))))))))))))))))))))))))</f>
        <v>1439840</v>
      </c>
      <c r="T105" s="21">
        <f>IF(AND(I105=38000,R105&lt;=4.5,M105&gt;8),'[1]Pricing Schedule'!$J$9,
IF(AND(I105=38000,R105&lt;=4.5,M105&lt;=8),'[1]Pricing Schedule'!$J$36,
IF(AND(I105=38000,R105&gt;4.5,R105&lt;=9,M105&gt;8),'[1]Pricing Schedule'!$J$18,
IF(AND(I105=38000,R105&gt;4.5,R105&lt;=9,M105&lt;=8),'[1]Pricing Schedule'!$J$36,
IF(AND(I105=38000,R105&gt;9,R105&lt;=12.8,M105&gt;8),'[1]Pricing Schedule'!$J$27,
IF(AND(I105=38000,R105&gt;9,R105&lt;=12.8,M105&lt;=8),'[1]Pricing Schedule'!$J$36,
IF(AND(I105=38000,R105&gt;12.8,R105&lt;=22.8),'[1]Pricing Schedule'!$J$36,
IF(AND(I105=38000,R105&gt;22.8,R105&lt;=30.2),'[1]Pricing Schedule'!$J$45,
IF(AND(I105=38000,R105&gt;30.2,R105&lt;=45.9),'[1]Pricing Schedule'!$J$54,
IF(AND(I105=38000,R105&gt;45.9,R105&lt;=123.4),'[1]Pricing Schedule'!$J$97,
IF(AND(I105=38000,R105&gt;123.4,R105&lt;=168.2,M105&lt;=10),'[1]Pricing Schedule'!$J$105,
IF(AND(I105=38000,R105&gt;123.4,R105&lt;=168.2,M105&gt;10),'[1]Pricing Schedule'!$J$113,
IF(AND(I105=38000,R105&gt;168.2,R105&lt;=336.4,M105&lt;=10),('[1]Pricing Schedule'!$J$105),
IF(AND(I105=38000,R105&gt;168.2,R105&lt;=336.4,M105&gt;10),('[1]Pricing Schedule'!$J$113),
IF(AND(I105=38000,R105&gt;336.4,R105&lt;=504.6,M105&lt;=10),('[1]Pricing Schedule'!$J$105),
IF(AND(I105=38000,R105&gt;336.4,R105&lt;=504.6,M105&gt;10),('[1]Pricing Schedule'!$J$113),
IF(AND(I105=38000,R105&gt;504.6,R105&lt;=672.8,M105&lt;=10),('[1]Pricing Schedule'!$J$105),
IF(AND(I105=38000,R105&gt;504.6,R105&lt;=672.8,M105&gt;10),('[1]Pricing Schedule'!$J$113),
IF(AND(I105=110000,R105&lt;=12.8,M105&gt;2),'[1]Pricing Schedule'!$J$63,
IF(AND(I105=110000,R105&lt;=12.8,M105&lt;=2),'[1]Pricing Schedule'!$J$97,
IF(AND(I105=110000,R105&gt;12.8,R105&lt;=22.8,M105&gt;3),'[1]Pricing Schedule'!$J$72,
IF(AND(I105=110000,R105&gt;12.8,R105&lt;=22.8,M105&lt;=3),'[1]Pricing Schedule'!$J$97,
IF(AND(I105=110000,R105&gt;22.8,R105&lt;=30.2),'[1]Pricing Schedule'!$J$81,
IF(AND(I105=110000,R105&gt;30.2,R105&lt;=45.9),'[1]Pricing Schedule'!$J$90,
IF(AND(I105=110000,R105&gt;45.9,R105&lt;=123.4),'[1]Pricing Schedule'!$J$97,
IF(AND(I105=110000,R105&gt;123.4,R105&lt;=168.2,M105&lt;=10),'[1]Pricing Schedule'!$J$105,
IF(AND(I105=110000,R105&gt;123.4,R105&lt;=168.2,M105&gt;10),'[1]Pricing Schedule'!$J$113,
IF(AND(I105=110000,R105&gt;168.2,R105&lt;=336.2,M105&lt;=10),('[1]Pricing Schedule'!$J$105),
IF(AND(I105=110000,R105&gt;168.2,R105&lt;=336.2,M105&gt;10),('[1]Pricing Schedule'!$J$113),
IF(AND(I105=110000,R105&gt;336.4,R105&lt;=504.6,M105&lt;=10),('[1]Pricing Schedule'!$J$105),
IF(AND(I105=110000,R105&gt;336.4,R105&lt;=504.6,M105&gt;10),('[1]Pricing Schedule'!$J$113),
IF(AND(I105=110000,R105&gt;504.6,R105&lt;=672.8,M105&lt;=10),('[1]Pricing Schedule'!$J$105),
IF(AND(I105=110000,R105&gt;504.6,R105&lt;=672.8,M105&gt;10),('[1]Pricing Schedule'!$J$113),
IF(AND(I105=110000,R105&gt;672.8,R105&lt;=841,M105&lt;=10),('[1]Pricing Schedule'!$J$105),
IF(AND(I105=110000,R105&gt;672.8,R105&lt;=841,M105&gt;10),('[1]Pricing Schedule'!$J$113),
IF(AND(I105=110000,R105&gt;1682,R105&lt;=1850.2,M105&lt;=10),('[1]Pricing Schedule'!$J$105),
IF(AND(I105=110000,R105&gt;1682,R105&lt;=1850.2,M105&gt;10),('[1]Pricing Schedule'!$J$113),
IF(AND(I105=110000,R105&gt;2018.4,R105&lt;=2186.6,M105&lt;=10),('[1]Pricing Schedule'!$J$105),
IF(AND(I105=110000,R105&gt;2018.4,R105&lt;=2186.6,M105&gt;10),('[1]Pricing Schedule'!$J$113),999999999)))))))))))))))))))))))))))))))))))))))</f>
        <v>1</v>
      </c>
      <c r="U105" s="40">
        <f t="shared" si="12"/>
        <v>417344.92753623187</v>
      </c>
      <c r="V105" s="41">
        <f t="shared" si="13"/>
        <v>2.396099566618513</v>
      </c>
      <c r="Y105" s="23">
        <v>617</v>
      </c>
      <c r="Z105" s="23">
        <v>209</v>
      </c>
      <c r="AR105" s="35"/>
    </row>
    <row r="106" spans="1:44">
      <c r="A106" s="23">
        <v>105</v>
      </c>
      <c r="B106" s="23">
        <v>105</v>
      </c>
      <c r="C106" s="23" t="s">
        <v>331</v>
      </c>
      <c r="D106" s="23" t="s">
        <v>136</v>
      </c>
      <c r="E106" s="23" t="s">
        <v>136</v>
      </c>
      <c r="F106" s="23" t="s">
        <v>332</v>
      </c>
      <c r="G106" s="23" t="s">
        <v>333</v>
      </c>
      <c r="H106" s="23" t="s">
        <v>113</v>
      </c>
      <c r="I106" s="13">
        <v>38000</v>
      </c>
      <c r="J106" s="13">
        <v>38000</v>
      </c>
      <c r="K106" s="13">
        <v>10000</v>
      </c>
      <c r="L106" s="24">
        <v>10.006</v>
      </c>
      <c r="M106" s="37">
        <f t="shared" si="8"/>
        <v>11</v>
      </c>
      <c r="N106" s="24">
        <v>0.442</v>
      </c>
      <c r="O106" s="13">
        <v>1</v>
      </c>
      <c r="P106" s="36">
        <f t="shared" si="9"/>
        <v>0.442</v>
      </c>
      <c r="Q106" s="38">
        <f t="shared" si="10"/>
        <v>3.45</v>
      </c>
      <c r="R106" s="37">
        <f t="shared" si="11"/>
        <v>3.45</v>
      </c>
      <c r="S106" s="39">
        <f>IF(AND(I106=38000,R106&lt;=4.5,M106&gt;8),'[1]Pricing Schedule'!$F$8+('[1]Pricing Schedule'!$F$9*M106),
IF(AND(I106=38000,R106&lt;=4.5,M106&lt;=8),'[1]Pricing Schedule'!$F$34+('[1]Pricing Schedule'!$F$36*M106),
IF(AND(I106=38000,R106&gt;4.5,R106&lt;=9,M106&gt;8),'[1]Pricing Schedule'!$F$17+('[1]Pricing Schedule'!$F$18*M106),
IF(AND(I106=38000,R106&gt;4.5,R106&lt;=9,M106&lt;=8),'[1]Pricing Schedule'!$F$34+('[1]Pricing Schedule'!$F$36*M106),
IF(AND(I106=38000,R106&gt;9,R106&lt;=12.8,M106&gt;8),'[1]Pricing Schedule'!$F$26+('[1]Pricing Schedule'!$F$27*M106),
IF(AND(I106=38000,R106&gt;9,R106&lt;=12.8,M106&lt;=8),'[1]Pricing Schedule'!$F$34+('[1]Pricing Schedule'!$F$36*M106),
IF(AND(I106=38000,R106&gt;12.8,R106&lt;=22.8),'[1]Pricing Schedule'!$F$34+('[1]Pricing Schedule'!$F$36*M106),
IF(AND(I106=38000,R106&gt;22.8,R106&lt;=30.2),'[1]Pricing Schedule'!$F$43+('[1]Pricing Schedule'!$F$45*M106),
IF(AND(I106=38000,R106&gt;30.2,R106&lt;=45.9),'[1]Pricing Schedule'!$F$52+('[1]Pricing Schedule'!$F$54*M106),
IF(AND(I106=38000,R106&gt;45.9,R106&lt;=123.4),'[1]Pricing Schedule'!$F$96+('[1]Pricing Schedule'!$F$97*M106),
IF(AND(I106=38000,R106&gt;123.4,R106&lt;=168.2,M106&lt;=10),'[1]Pricing Schedule'!$F$103+('[1]Pricing Schedule'!$F$105*M106),
IF(AND(I106=38000,R106&gt;123.4,R106&lt;=168.2,M106&gt;10),'[1]Pricing Schedule'!$F$111+('[1]Pricing Schedule'!$F$113*M106),
IF(AND(I106=38000,R106&gt;157.4,R106&lt;=336.4,M106&lt;=10),('[1]Pricing Schedule'!$F$103+('[1]Pricing Schedule'!$F$105*M106))*2,
IF(AND(I106=38000,R106&gt;157.4,R106&lt;=336.4,M106&gt;10),('[1]Pricing Schedule'!$F$111+('[1]Pricing Schedule'!$F$113*M106))*2,
IF(AND(I106=38000,R106&gt;314.8,R106&lt;=504.6,M106&lt;=10),('[1]Pricing Schedule'!$F$103+('[1]Pricing Schedule'!$F$105*M106))*3,
IF(AND(I106=38000,R106&gt;314.8,R106&lt;=504.6,M106&gt;10),('[1]Pricing Schedule'!$F$111+('[1]Pricing Schedule'!$F$113*M106))*3,
IF(AND(I106=38000,R106&gt;472.2,R106&lt;=672.8,M106&lt;=10),('[1]Pricing Schedule'!$F$103+('[1]Pricing Schedule'!$F$105*M106))*4,
IF(AND(I106=38000,R106&gt;472.2,R106&lt;=672.8,M106&gt;10),('[1]Pricing Schedule'!$F$111+('[1]Pricing Schedule'!$F$113*M106))*4,
IF(AND(I106=110000,R106&lt;=12.8,M106&gt;2),'[1]Pricing Schedule'!$F$62+('[1]Pricing Schedule'!$F$63*M106),
IF(AND(I106=110000,R106&lt;=12.8,M106&lt;=2),'[1]Pricing Schedule'!$F$96+('[1]Pricing Schedule'!$F$97*M106),
IF(AND(I106=110000,R106&gt;12.8,R106&lt;=22.8,M106&gt;3),'[1]Pricing Schedule'!$F$71+('[1]Pricing Schedule'!$F$72*M106),
IF(AND(I106=110000,R106&gt;12.8,R106&lt;=22.8,M106&lt;=3),'[1]Pricing Schedule'!$F$96+('[1]Pricing Schedule'!$F$97*M106),
IF(AND(I106=110000,R106&gt;22.8,R106&lt;=30.2),'[1]Pricing Schedule'!$F$80+('[1]Pricing Schedule'!$F$81*M106),
IF(AND(I106=110000,R106&gt;30.2,R106&lt;=45.9),'[1]Pricing Schedule'!$F$89+('[1]Pricing Schedule'!$F$90*M106),
IF(AND(I106=110000,R106&gt;45.9,R106&lt;=123.4),'[1]Pricing Schedule'!$F$96+('[1]Pricing Schedule'!$F$97*M106),
IF(AND(I106=110000,R106&gt;123.4,R106&lt;=168.2,M106&lt;=10),'[1]Pricing Schedule'!$F$103+('[1]Pricing Schedule'!$F$105*M106),
IF(AND(I106=110000,R106&gt;123.4,R106&lt;=168.2,M106&gt;10),'[1]Pricing Schedule'!$F$111+('[1]Pricing Schedule'!$F$113*M106),
IF(AND(I106=110000,R106&gt;168.2,R106&lt;=336.4,M106&lt;=10),('[1]Pricing Schedule'!$F$103+('[1]Pricing Schedule'!$F$105*M106))*2,
IF(AND(I106=110000,R106&gt;168.2,R106&lt;=336.4,M106&gt;10),('[1]Pricing Schedule'!$F$111+('[1]Pricing Schedule'!$F$113*M106))*2,
IF(AND(I106=110000,R106&gt;336.4,R106&lt;=504.6,M106&lt;=10),('[1]Pricing Schedule'!$F$103+('[1]Pricing Schedule'!$F$105*M106))*3,
IF(AND(I106=110000,R106&gt;336.4,R106&lt;=504.6,M106&gt;10),('[1]Pricing Schedule'!$F$111+('[1]Pricing Schedule'!$F$113*M106))*3,
IF(AND(I106=110000,R106&gt;504.6,R106&lt;=672.8,M106&lt;=10),('[1]Pricing Schedule'!$F$103+('[1]Pricing Schedule'!$F$105*M106))*4,
IF(AND(I106=110000,R106&gt;504.6,R106&lt;=672.8,M106&gt;10),('[1]Pricing Schedule'!$F$111+('[1]Pricing Schedule'!$F$113*M106))*4,
IF(AND(I106=110000,R106&gt;672.8,R106&lt;=841,M106&lt;=10),('[1]Pricing Schedule'!$F$103+('[1]Pricing Schedule'!$F$105*M106))*5,
IF(AND(I106=110000,R106&gt;672.8,R106&lt;=841,M106&gt;10),('[1]Pricing Schedule'!$F$111+('[1]Pricing Schedule'!$F$113*M106))*5,
IF(AND(I106=110000,R106&gt;672.8,R106&lt;=841,M106&lt;=10),('[1]Pricing Schedule'!$F$103+('[1]Pricing Schedule'!$F$105*M106))*5,
IF(AND(I106=110000,R106&gt;672.8,R106&lt;=841,M106&gt;10),('[1]Pricing Schedule'!$F$111+('[1]Pricing Schedule'!$F$113*M106))*5,
IF(AND(I106=110000,R106&gt;1345.6,R106&lt;=1513.8,M106&lt;=10),('[1]Pricing Schedule'!$F$103+('[1]Pricing Schedule'!$F$105*M106))*9,
IF(AND(I106=110000,R106&gt;1345.6,R106&lt;=1513.8,M106&gt;10),('[1]Pricing Schedule'!$F$111+('[1]Pricing Schedule'!$F$113*M106))*9,
9999999999)))))))))))))))))))))))))))))))))))))))</f>
        <v>1439840</v>
      </c>
      <c r="T106" s="21">
        <f>IF(AND(I106=38000,R106&lt;=4.5,M106&gt;8),'[1]Pricing Schedule'!$J$9,
IF(AND(I106=38000,R106&lt;=4.5,M106&lt;=8),'[1]Pricing Schedule'!$J$36,
IF(AND(I106=38000,R106&gt;4.5,R106&lt;=9,M106&gt;8),'[1]Pricing Schedule'!$J$18,
IF(AND(I106=38000,R106&gt;4.5,R106&lt;=9,M106&lt;=8),'[1]Pricing Schedule'!$J$36,
IF(AND(I106=38000,R106&gt;9,R106&lt;=12.8,M106&gt;8),'[1]Pricing Schedule'!$J$27,
IF(AND(I106=38000,R106&gt;9,R106&lt;=12.8,M106&lt;=8),'[1]Pricing Schedule'!$J$36,
IF(AND(I106=38000,R106&gt;12.8,R106&lt;=22.8),'[1]Pricing Schedule'!$J$36,
IF(AND(I106=38000,R106&gt;22.8,R106&lt;=30.2),'[1]Pricing Schedule'!$J$45,
IF(AND(I106=38000,R106&gt;30.2,R106&lt;=45.9),'[1]Pricing Schedule'!$J$54,
IF(AND(I106=38000,R106&gt;45.9,R106&lt;=123.4),'[1]Pricing Schedule'!$J$97,
IF(AND(I106=38000,R106&gt;123.4,R106&lt;=168.2,M106&lt;=10),'[1]Pricing Schedule'!$J$105,
IF(AND(I106=38000,R106&gt;123.4,R106&lt;=168.2,M106&gt;10),'[1]Pricing Schedule'!$J$113,
IF(AND(I106=38000,R106&gt;168.2,R106&lt;=336.4,M106&lt;=10),('[1]Pricing Schedule'!$J$105),
IF(AND(I106=38000,R106&gt;168.2,R106&lt;=336.4,M106&gt;10),('[1]Pricing Schedule'!$J$113),
IF(AND(I106=38000,R106&gt;336.4,R106&lt;=504.6,M106&lt;=10),('[1]Pricing Schedule'!$J$105),
IF(AND(I106=38000,R106&gt;336.4,R106&lt;=504.6,M106&gt;10),('[1]Pricing Schedule'!$J$113),
IF(AND(I106=38000,R106&gt;504.6,R106&lt;=672.8,M106&lt;=10),('[1]Pricing Schedule'!$J$105),
IF(AND(I106=38000,R106&gt;504.6,R106&lt;=672.8,M106&gt;10),('[1]Pricing Schedule'!$J$113),
IF(AND(I106=110000,R106&lt;=12.8,M106&gt;2),'[1]Pricing Schedule'!$J$63,
IF(AND(I106=110000,R106&lt;=12.8,M106&lt;=2),'[1]Pricing Schedule'!$J$97,
IF(AND(I106=110000,R106&gt;12.8,R106&lt;=22.8,M106&gt;3),'[1]Pricing Schedule'!$J$72,
IF(AND(I106=110000,R106&gt;12.8,R106&lt;=22.8,M106&lt;=3),'[1]Pricing Schedule'!$J$97,
IF(AND(I106=110000,R106&gt;22.8,R106&lt;=30.2),'[1]Pricing Schedule'!$J$81,
IF(AND(I106=110000,R106&gt;30.2,R106&lt;=45.9),'[1]Pricing Schedule'!$J$90,
IF(AND(I106=110000,R106&gt;45.9,R106&lt;=123.4),'[1]Pricing Schedule'!$J$97,
IF(AND(I106=110000,R106&gt;123.4,R106&lt;=168.2,M106&lt;=10),'[1]Pricing Schedule'!$J$105,
IF(AND(I106=110000,R106&gt;123.4,R106&lt;=168.2,M106&gt;10),'[1]Pricing Schedule'!$J$113,
IF(AND(I106=110000,R106&gt;168.2,R106&lt;=336.2,M106&lt;=10),('[1]Pricing Schedule'!$J$105),
IF(AND(I106=110000,R106&gt;168.2,R106&lt;=336.2,M106&gt;10),('[1]Pricing Schedule'!$J$113),
IF(AND(I106=110000,R106&gt;336.4,R106&lt;=504.6,M106&lt;=10),('[1]Pricing Schedule'!$J$105),
IF(AND(I106=110000,R106&gt;336.4,R106&lt;=504.6,M106&gt;10),('[1]Pricing Schedule'!$J$113),
IF(AND(I106=110000,R106&gt;504.6,R106&lt;=672.8,M106&lt;=10),('[1]Pricing Schedule'!$J$105),
IF(AND(I106=110000,R106&gt;504.6,R106&lt;=672.8,M106&gt;10),('[1]Pricing Schedule'!$J$113),
IF(AND(I106=110000,R106&gt;672.8,R106&lt;=841,M106&lt;=10),('[1]Pricing Schedule'!$J$105),
IF(AND(I106=110000,R106&gt;672.8,R106&lt;=841,M106&gt;10),('[1]Pricing Schedule'!$J$113),
IF(AND(I106=110000,R106&gt;1682,R106&lt;=1850.2,M106&lt;=10),('[1]Pricing Schedule'!$J$105),
IF(AND(I106=110000,R106&gt;1682,R106&lt;=1850.2,M106&gt;10),('[1]Pricing Schedule'!$J$113),
IF(AND(I106=110000,R106&gt;2018.4,R106&lt;=2186.6,M106&lt;=10),('[1]Pricing Schedule'!$J$105),
IF(AND(I106=110000,R106&gt;2018.4,R106&lt;=2186.6,M106&gt;10),('[1]Pricing Schedule'!$J$113),999999999)))))))))))))))))))))))))))))))))))))))</f>
        <v>1</v>
      </c>
      <c r="U106" s="40">
        <f t="shared" si="12"/>
        <v>417344.92753623187</v>
      </c>
      <c r="V106" s="41">
        <f t="shared" si="13"/>
        <v>2.396099566618513</v>
      </c>
      <c r="Y106" s="23">
        <v>42</v>
      </c>
      <c r="Z106" s="23">
        <v>18</v>
      </c>
      <c r="AR106" s="35"/>
    </row>
    <row r="107" spans="1:44">
      <c r="A107" s="23">
        <v>106</v>
      </c>
      <c r="B107" s="23">
        <v>106</v>
      </c>
      <c r="C107" s="23" t="s">
        <v>334</v>
      </c>
      <c r="D107" s="23" t="s">
        <v>136</v>
      </c>
      <c r="E107" s="23" t="s">
        <v>136</v>
      </c>
      <c r="F107" s="23" t="s">
        <v>335</v>
      </c>
      <c r="G107" s="23" t="s">
        <v>336</v>
      </c>
      <c r="H107" s="23" t="s">
        <v>113</v>
      </c>
      <c r="I107" s="13">
        <v>38000</v>
      </c>
      <c r="J107" s="13">
        <v>38000</v>
      </c>
      <c r="K107" s="23" t="s">
        <v>119</v>
      </c>
      <c r="L107" s="24">
        <v>3.9750000000000001</v>
      </c>
      <c r="M107" s="37">
        <f t="shared" si="8"/>
        <v>4</v>
      </c>
      <c r="N107" s="24">
        <v>0.27900000000000003</v>
      </c>
      <c r="O107" s="13">
        <v>1</v>
      </c>
      <c r="P107" s="36">
        <f t="shared" si="9"/>
        <v>0.27900000000000003</v>
      </c>
      <c r="Q107" s="38">
        <f t="shared" si="10"/>
        <v>3.45</v>
      </c>
      <c r="R107" s="37">
        <f t="shared" si="11"/>
        <v>3.45</v>
      </c>
      <c r="S107" s="39">
        <f>IF(AND(I107=38000,R107&lt;=4.5,M107&gt;8),'[1]Pricing Schedule'!$F$8+('[1]Pricing Schedule'!$F$9*M107),
IF(AND(I107=38000,R107&lt;=4.5,M107&lt;=8),'[1]Pricing Schedule'!$F$34+('[1]Pricing Schedule'!$F$36*M107),
IF(AND(I107=38000,R107&gt;4.5,R107&lt;=9,M107&gt;8),'[1]Pricing Schedule'!$F$17+('[1]Pricing Schedule'!$F$18*M107),
IF(AND(I107=38000,R107&gt;4.5,R107&lt;=9,M107&lt;=8),'[1]Pricing Schedule'!$F$34+('[1]Pricing Schedule'!$F$36*M107),
IF(AND(I107=38000,R107&gt;9,R107&lt;=12.8,M107&gt;8),'[1]Pricing Schedule'!$F$26+('[1]Pricing Schedule'!$F$27*M107),
IF(AND(I107=38000,R107&gt;9,R107&lt;=12.8,M107&lt;=8),'[1]Pricing Schedule'!$F$34+('[1]Pricing Schedule'!$F$36*M107),
IF(AND(I107=38000,R107&gt;12.8,R107&lt;=22.8),'[1]Pricing Schedule'!$F$34+('[1]Pricing Schedule'!$F$36*M107),
IF(AND(I107=38000,R107&gt;22.8,R107&lt;=30.2),'[1]Pricing Schedule'!$F$43+('[1]Pricing Schedule'!$F$45*M107),
IF(AND(I107=38000,R107&gt;30.2,R107&lt;=45.9),'[1]Pricing Schedule'!$F$52+('[1]Pricing Schedule'!$F$54*M107),
IF(AND(I107=38000,R107&gt;45.9,R107&lt;=123.4),'[1]Pricing Schedule'!$F$96+('[1]Pricing Schedule'!$F$97*M107),
IF(AND(I107=38000,R107&gt;123.4,R107&lt;=168.2,M107&lt;=10),'[1]Pricing Schedule'!$F$103+('[1]Pricing Schedule'!$F$105*M107),
IF(AND(I107=38000,R107&gt;123.4,R107&lt;=168.2,M107&gt;10),'[1]Pricing Schedule'!$F$111+('[1]Pricing Schedule'!$F$113*M107),
IF(AND(I107=38000,R107&gt;157.4,R107&lt;=336.4,M107&lt;=10),('[1]Pricing Schedule'!$F$103+('[1]Pricing Schedule'!$F$105*M107))*2,
IF(AND(I107=38000,R107&gt;157.4,R107&lt;=336.4,M107&gt;10),('[1]Pricing Schedule'!$F$111+('[1]Pricing Schedule'!$F$113*M107))*2,
IF(AND(I107=38000,R107&gt;314.8,R107&lt;=504.6,M107&lt;=10),('[1]Pricing Schedule'!$F$103+('[1]Pricing Schedule'!$F$105*M107))*3,
IF(AND(I107=38000,R107&gt;314.8,R107&lt;=504.6,M107&gt;10),('[1]Pricing Schedule'!$F$111+('[1]Pricing Schedule'!$F$113*M107))*3,
IF(AND(I107=38000,R107&gt;472.2,R107&lt;=672.8,M107&lt;=10),('[1]Pricing Schedule'!$F$103+('[1]Pricing Schedule'!$F$105*M107))*4,
IF(AND(I107=38000,R107&gt;472.2,R107&lt;=672.8,M107&gt;10),('[1]Pricing Schedule'!$F$111+('[1]Pricing Schedule'!$F$113*M107))*4,
IF(AND(I107=110000,R107&lt;=12.8,M107&gt;2),'[1]Pricing Schedule'!$F$62+('[1]Pricing Schedule'!$F$63*M107),
IF(AND(I107=110000,R107&lt;=12.8,M107&lt;=2),'[1]Pricing Schedule'!$F$96+('[1]Pricing Schedule'!$F$97*M107),
IF(AND(I107=110000,R107&gt;12.8,R107&lt;=22.8,M107&gt;3),'[1]Pricing Schedule'!$F$71+('[1]Pricing Schedule'!$F$72*M107),
IF(AND(I107=110000,R107&gt;12.8,R107&lt;=22.8,M107&lt;=3),'[1]Pricing Schedule'!$F$96+('[1]Pricing Schedule'!$F$97*M107),
IF(AND(I107=110000,R107&gt;22.8,R107&lt;=30.2),'[1]Pricing Schedule'!$F$80+('[1]Pricing Schedule'!$F$81*M107),
IF(AND(I107=110000,R107&gt;30.2,R107&lt;=45.9),'[1]Pricing Schedule'!$F$89+('[1]Pricing Schedule'!$F$90*M107),
IF(AND(I107=110000,R107&gt;45.9,R107&lt;=123.4),'[1]Pricing Schedule'!$F$96+('[1]Pricing Schedule'!$F$97*M107),
IF(AND(I107=110000,R107&gt;123.4,R107&lt;=168.2,M107&lt;=10),'[1]Pricing Schedule'!$F$103+('[1]Pricing Schedule'!$F$105*M107),
IF(AND(I107=110000,R107&gt;123.4,R107&lt;=168.2,M107&gt;10),'[1]Pricing Schedule'!$F$111+('[1]Pricing Schedule'!$F$113*M107),
IF(AND(I107=110000,R107&gt;168.2,R107&lt;=336.4,M107&lt;=10),('[1]Pricing Schedule'!$F$103+('[1]Pricing Schedule'!$F$105*M107))*2,
IF(AND(I107=110000,R107&gt;168.2,R107&lt;=336.4,M107&gt;10),('[1]Pricing Schedule'!$F$111+('[1]Pricing Schedule'!$F$113*M107))*2,
IF(AND(I107=110000,R107&gt;336.4,R107&lt;=504.6,M107&lt;=10),('[1]Pricing Schedule'!$F$103+('[1]Pricing Schedule'!$F$105*M107))*3,
IF(AND(I107=110000,R107&gt;336.4,R107&lt;=504.6,M107&gt;10),('[1]Pricing Schedule'!$F$111+('[1]Pricing Schedule'!$F$113*M107))*3,
IF(AND(I107=110000,R107&gt;504.6,R107&lt;=672.8,M107&lt;=10),('[1]Pricing Schedule'!$F$103+('[1]Pricing Schedule'!$F$105*M107))*4,
IF(AND(I107=110000,R107&gt;504.6,R107&lt;=672.8,M107&gt;10),('[1]Pricing Schedule'!$F$111+('[1]Pricing Schedule'!$F$113*M107))*4,
IF(AND(I107=110000,R107&gt;672.8,R107&lt;=841,M107&lt;=10),('[1]Pricing Schedule'!$F$103+('[1]Pricing Schedule'!$F$105*M107))*5,
IF(AND(I107=110000,R107&gt;672.8,R107&lt;=841,M107&gt;10),('[1]Pricing Schedule'!$F$111+('[1]Pricing Schedule'!$F$113*M107))*5,
IF(AND(I107=110000,R107&gt;672.8,R107&lt;=841,M107&lt;=10),('[1]Pricing Schedule'!$F$103+('[1]Pricing Schedule'!$F$105*M107))*5,
IF(AND(I107=110000,R107&gt;672.8,R107&lt;=841,M107&gt;10),('[1]Pricing Schedule'!$F$111+('[1]Pricing Schedule'!$F$113*M107))*5,
IF(AND(I107=110000,R107&gt;1345.6,R107&lt;=1513.8,M107&lt;=10),('[1]Pricing Schedule'!$F$103+('[1]Pricing Schedule'!$F$105*M107))*9,
IF(AND(I107=110000,R107&gt;1345.6,R107&lt;=1513.8,M107&gt;10),('[1]Pricing Schedule'!$F$111+('[1]Pricing Schedule'!$F$113*M107))*9,
9999999999)))))))))))))))))))))))))))))))))))))))</f>
        <v>628870</v>
      </c>
      <c r="T107" s="21">
        <f>IF(AND(I107=38000,R107&lt;=4.5,M107&gt;8),'[1]Pricing Schedule'!$J$9,
IF(AND(I107=38000,R107&lt;=4.5,M107&lt;=8),'[1]Pricing Schedule'!$J$36,
IF(AND(I107=38000,R107&gt;4.5,R107&lt;=9,M107&gt;8),'[1]Pricing Schedule'!$J$18,
IF(AND(I107=38000,R107&gt;4.5,R107&lt;=9,M107&lt;=8),'[1]Pricing Schedule'!$J$36,
IF(AND(I107=38000,R107&gt;9,R107&lt;=12.8,M107&gt;8),'[1]Pricing Schedule'!$J$27,
IF(AND(I107=38000,R107&gt;9,R107&lt;=12.8,M107&lt;=8),'[1]Pricing Schedule'!$J$36,
IF(AND(I107=38000,R107&gt;12.8,R107&lt;=22.8),'[1]Pricing Schedule'!$J$36,
IF(AND(I107=38000,R107&gt;22.8,R107&lt;=30.2),'[1]Pricing Schedule'!$J$45,
IF(AND(I107=38000,R107&gt;30.2,R107&lt;=45.9),'[1]Pricing Schedule'!$J$54,
IF(AND(I107=38000,R107&gt;45.9,R107&lt;=123.4),'[1]Pricing Schedule'!$J$97,
IF(AND(I107=38000,R107&gt;123.4,R107&lt;=168.2,M107&lt;=10),'[1]Pricing Schedule'!$J$105,
IF(AND(I107=38000,R107&gt;123.4,R107&lt;=168.2,M107&gt;10),'[1]Pricing Schedule'!$J$113,
IF(AND(I107=38000,R107&gt;168.2,R107&lt;=336.4,M107&lt;=10),('[1]Pricing Schedule'!$J$105),
IF(AND(I107=38000,R107&gt;168.2,R107&lt;=336.4,M107&gt;10),('[1]Pricing Schedule'!$J$113),
IF(AND(I107=38000,R107&gt;336.4,R107&lt;=504.6,M107&lt;=10),('[1]Pricing Schedule'!$J$105),
IF(AND(I107=38000,R107&gt;336.4,R107&lt;=504.6,M107&gt;10),('[1]Pricing Schedule'!$J$113),
IF(AND(I107=38000,R107&gt;504.6,R107&lt;=672.8,M107&lt;=10),('[1]Pricing Schedule'!$J$105),
IF(AND(I107=38000,R107&gt;504.6,R107&lt;=672.8,M107&gt;10),('[1]Pricing Schedule'!$J$113),
IF(AND(I107=110000,R107&lt;=12.8,M107&gt;2),'[1]Pricing Schedule'!$J$63,
IF(AND(I107=110000,R107&lt;=12.8,M107&lt;=2),'[1]Pricing Schedule'!$J$97,
IF(AND(I107=110000,R107&gt;12.8,R107&lt;=22.8,M107&gt;3),'[1]Pricing Schedule'!$J$72,
IF(AND(I107=110000,R107&gt;12.8,R107&lt;=22.8,M107&lt;=3),'[1]Pricing Schedule'!$J$97,
IF(AND(I107=110000,R107&gt;22.8,R107&lt;=30.2),'[1]Pricing Schedule'!$J$81,
IF(AND(I107=110000,R107&gt;30.2,R107&lt;=45.9),'[1]Pricing Schedule'!$J$90,
IF(AND(I107=110000,R107&gt;45.9,R107&lt;=123.4),'[1]Pricing Schedule'!$J$97,
IF(AND(I107=110000,R107&gt;123.4,R107&lt;=168.2,M107&lt;=10),'[1]Pricing Schedule'!$J$105,
IF(AND(I107=110000,R107&gt;123.4,R107&lt;=168.2,M107&gt;10),'[1]Pricing Schedule'!$J$113,
IF(AND(I107=110000,R107&gt;168.2,R107&lt;=336.2,M107&lt;=10),('[1]Pricing Schedule'!$J$105),
IF(AND(I107=110000,R107&gt;168.2,R107&lt;=336.2,M107&gt;10),('[1]Pricing Schedule'!$J$113),
IF(AND(I107=110000,R107&gt;336.4,R107&lt;=504.6,M107&lt;=10),('[1]Pricing Schedule'!$J$105),
IF(AND(I107=110000,R107&gt;336.4,R107&lt;=504.6,M107&gt;10),('[1]Pricing Schedule'!$J$113),
IF(AND(I107=110000,R107&gt;504.6,R107&lt;=672.8,M107&lt;=10),('[1]Pricing Schedule'!$J$105),
IF(AND(I107=110000,R107&gt;504.6,R107&lt;=672.8,M107&gt;10),('[1]Pricing Schedule'!$J$113),
IF(AND(I107=110000,R107&gt;672.8,R107&lt;=841,M107&lt;=10),('[1]Pricing Schedule'!$J$105),
IF(AND(I107=110000,R107&gt;672.8,R107&lt;=841,M107&gt;10),('[1]Pricing Schedule'!$J$113),
IF(AND(I107=110000,R107&gt;1682,R107&lt;=1850.2,M107&lt;=10),('[1]Pricing Schedule'!$J$105),
IF(AND(I107=110000,R107&gt;1682,R107&lt;=1850.2,M107&gt;10),('[1]Pricing Schedule'!$J$113),
IF(AND(I107=110000,R107&gt;2018.4,R107&lt;=2186.6,M107&lt;=10),('[1]Pricing Schedule'!$J$105),
IF(AND(I107=110000,R107&gt;2018.4,R107&lt;=2186.6,M107&gt;10),('[1]Pricing Schedule'!$J$113),999999999)))))))))))))))))))))))))))))))))))))))</f>
        <v>4</v>
      </c>
      <c r="U107" s="40">
        <f t="shared" si="12"/>
        <v>182281.15942028986</v>
      </c>
      <c r="V107" s="41">
        <f t="shared" si="13"/>
        <v>5.4860304991492681</v>
      </c>
      <c r="Y107" s="23">
        <v>250</v>
      </c>
      <c r="Z107" s="23">
        <v>17</v>
      </c>
      <c r="AR107" s="35"/>
    </row>
    <row r="108" spans="1:44">
      <c r="A108" s="23">
        <v>107</v>
      </c>
      <c r="B108" s="23">
        <v>107</v>
      </c>
      <c r="C108" s="23" t="s">
        <v>337</v>
      </c>
      <c r="D108" s="23" t="s">
        <v>136</v>
      </c>
      <c r="E108" s="23" t="s">
        <v>136</v>
      </c>
      <c r="F108" s="23" t="s">
        <v>332</v>
      </c>
      <c r="G108" s="23" t="s">
        <v>333</v>
      </c>
      <c r="H108" s="23" t="s">
        <v>113</v>
      </c>
      <c r="I108" s="13">
        <v>38000</v>
      </c>
      <c r="J108" s="13">
        <v>38000</v>
      </c>
      <c r="K108" s="13">
        <v>10000</v>
      </c>
      <c r="L108" s="24">
        <v>5.83</v>
      </c>
      <c r="M108" s="37">
        <f t="shared" si="8"/>
        <v>6</v>
      </c>
      <c r="N108" s="24">
        <v>0.40500000000000003</v>
      </c>
      <c r="O108" s="13">
        <v>1</v>
      </c>
      <c r="P108" s="36">
        <f t="shared" si="9"/>
        <v>0.40500000000000003</v>
      </c>
      <c r="Q108" s="38">
        <f t="shared" si="10"/>
        <v>3.45</v>
      </c>
      <c r="R108" s="37">
        <f t="shared" si="11"/>
        <v>3.45</v>
      </c>
      <c r="S108" s="39">
        <f>IF(AND(I108=38000,R108&lt;=4.5,M108&gt;8),'[1]Pricing Schedule'!$F$8+('[1]Pricing Schedule'!$F$9*M108),
IF(AND(I108=38000,R108&lt;=4.5,M108&lt;=8),'[1]Pricing Schedule'!$F$34+('[1]Pricing Schedule'!$F$36*M108),
IF(AND(I108=38000,R108&gt;4.5,R108&lt;=9,M108&gt;8),'[1]Pricing Schedule'!$F$17+('[1]Pricing Schedule'!$F$18*M108),
IF(AND(I108=38000,R108&gt;4.5,R108&lt;=9,M108&lt;=8),'[1]Pricing Schedule'!$F$34+('[1]Pricing Schedule'!$F$36*M108),
IF(AND(I108=38000,R108&gt;9,R108&lt;=12.8,M108&gt;8),'[1]Pricing Schedule'!$F$26+('[1]Pricing Schedule'!$F$27*M108),
IF(AND(I108=38000,R108&gt;9,R108&lt;=12.8,M108&lt;=8),'[1]Pricing Schedule'!$F$34+('[1]Pricing Schedule'!$F$36*M108),
IF(AND(I108=38000,R108&gt;12.8,R108&lt;=22.8),'[1]Pricing Schedule'!$F$34+('[1]Pricing Schedule'!$F$36*M108),
IF(AND(I108=38000,R108&gt;22.8,R108&lt;=30.2),'[1]Pricing Schedule'!$F$43+('[1]Pricing Schedule'!$F$45*M108),
IF(AND(I108=38000,R108&gt;30.2,R108&lt;=45.9),'[1]Pricing Schedule'!$F$52+('[1]Pricing Schedule'!$F$54*M108),
IF(AND(I108=38000,R108&gt;45.9,R108&lt;=123.4),'[1]Pricing Schedule'!$F$96+('[1]Pricing Schedule'!$F$97*M108),
IF(AND(I108=38000,R108&gt;123.4,R108&lt;=168.2,M108&lt;=10),'[1]Pricing Schedule'!$F$103+('[1]Pricing Schedule'!$F$105*M108),
IF(AND(I108=38000,R108&gt;123.4,R108&lt;=168.2,M108&gt;10),'[1]Pricing Schedule'!$F$111+('[1]Pricing Schedule'!$F$113*M108),
IF(AND(I108=38000,R108&gt;157.4,R108&lt;=336.4,M108&lt;=10),('[1]Pricing Schedule'!$F$103+('[1]Pricing Schedule'!$F$105*M108))*2,
IF(AND(I108=38000,R108&gt;157.4,R108&lt;=336.4,M108&gt;10),('[1]Pricing Schedule'!$F$111+('[1]Pricing Schedule'!$F$113*M108))*2,
IF(AND(I108=38000,R108&gt;314.8,R108&lt;=504.6,M108&lt;=10),('[1]Pricing Schedule'!$F$103+('[1]Pricing Schedule'!$F$105*M108))*3,
IF(AND(I108=38000,R108&gt;314.8,R108&lt;=504.6,M108&gt;10),('[1]Pricing Schedule'!$F$111+('[1]Pricing Schedule'!$F$113*M108))*3,
IF(AND(I108=38000,R108&gt;472.2,R108&lt;=672.8,M108&lt;=10),('[1]Pricing Schedule'!$F$103+('[1]Pricing Schedule'!$F$105*M108))*4,
IF(AND(I108=38000,R108&gt;472.2,R108&lt;=672.8,M108&gt;10),('[1]Pricing Schedule'!$F$111+('[1]Pricing Schedule'!$F$113*M108))*4,
IF(AND(I108=110000,R108&lt;=12.8,M108&gt;2),'[1]Pricing Schedule'!$F$62+('[1]Pricing Schedule'!$F$63*M108),
IF(AND(I108=110000,R108&lt;=12.8,M108&lt;=2),'[1]Pricing Schedule'!$F$96+('[1]Pricing Schedule'!$F$97*M108),
IF(AND(I108=110000,R108&gt;12.8,R108&lt;=22.8,M108&gt;3),'[1]Pricing Schedule'!$F$71+('[1]Pricing Schedule'!$F$72*M108),
IF(AND(I108=110000,R108&gt;12.8,R108&lt;=22.8,M108&lt;=3),'[1]Pricing Schedule'!$F$96+('[1]Pricing Schedule'!$F$97*M108),
IF(AND(I108=110000,R108&gt;22.8,R108&lt;=30.2),'[1]Pricing Schedule'!$F$80+('[1]Pricing Schedule'!$F$81*M108),
IF(AND(I108=110000,R108&gt;30.2,R108&lt;=45.9),'[1]Pricing Schedule'!$F$89+('[1]Pricing Schedule'!$F$90*M108),
IF(AND(I108=110000,R108&gt;45.9,R108&lt;=123.4),'[1]Pricing Schedule'!$F$96+('[1]Pricing Schedule'!$F$97*M108),
IF(AND(I108=110000,R108&gt;123.4,R108&lt;=168.2,M108&lt;=10),'[1]Pricing Schedule'!$F$103+('[1]Pricing Schedule'!$F$105*M108),
IF(AND(I108=110000,R108&gt;123.4,R108&lt;=168.2,M108&gt;10),'[1]Pricing Schedule'!$F$111+('[1]Pricing Schedule'!$F$113*M108),
IF(AND(I108=110000,R108&gt;168.2,R108&lt;=336.4,M108&lt;=10),('[1]Pricing Schedule'!$F$103+('[1]Pricing Schedule'!$F$105*M108))*2,
IF(AND(I108=110000,R108&gt;168.2,R108&lt;=336.4,M108&gt;10),('[1]Pricing Schedule'!$F$111+('[1]Pricing Schedule'!$F$113*M108))*2,
IF(AND(I108=110000,R108&gt;336.4,R108&lt;=504.6,M108&lt;=10),('[1]Pricing Schedule'!$F$103+('[1]Pricing Schedule'!$F$105*M108))*3,
IF(AND(I108=110000,R108&gt;336.4,R108&lt;=504.6,M108&gt;10),('[1]Pricing Schedule'!$F$111+('[1]Pricing Schedule'!$F$113*M108))*3,
IF(AND(I108=110000,R108&gt;504.6,R108&lt;=672.8,M108&lt;=10),('[1]Pricing Schedule'!$F$103+('[1]Pricing Schedule'!$F$105*M108))*4,
IF(AND(I108=110000,R108&gt;504.6,R108&lt;=672.8,M108&gt;10),('[1]Pricing Schedule'!$F$111+('[1]Pricing Schedule'!$F$113*M108))*4,
IF(AND(I108=110000,R108&gt;672.8,R108&lt;=841,M108&lt;=10),('[1]Pricing Schedule'!$F$103+('[1]Pricing Schedule'!$F$105*M108))*5,
IF(AND(I108=110000,R108&gt;672.8,R108&lt;=841,M108&gt;10),('[1]Pricing Schedule'!$F$111+('[1]Pricing Schedule'!$F$113*M108))*5,
IF(AND(I108=110000,R108&gt;672.8,R108&lt;=841,M108&lt;=10),('[1]Pricing Schedule'!$F$103+('[1]Pricing Schedule'!$F$105*M108))*5,
IF(AND(I108=110000,R108&gt;672.8,R108&lt;=841,M108&gt;10),('[1]Pricing Schedule'!$F$111+('[1]Pricing Schedule'!$F$113*M108))*5,
IF(AND(I108=110000,R108&gt;1345.6,R108&lt;=1513.8,M108&lt;=10),('[1]Pricing Schedule'!$F$103+('[1]Pricing Schedule'!$F$105*M108))*9,
IF(AND(I108=110000,R108&gt;1345.6,R108&lt;=1513.8,M108&gt;10),('[1]Pricing Schedule'!$F$111+('[1]Pricing Schedule'!$F$113*M108))*9,
9999999999)))))))))))))))))))))))))))))))))))))))</f>
        <v>769410</v>
      </c>
      <c r="T108" s="21">
        <f>IF(AND(I108=38000,R108&lt;=4.5,M108&gt;8),'[1]Pricing Schedule'!$J$9,
IF(AND(I108=38000,R108&lt;=4.5,M108&lt;=8),'[1]Pricing Schedule'!$J$36,
IF(AND(I108=38000,R108&gt;4.5,R108&lt;=9,M108&gt;8),'[1]Pricing Schedule'!$J$18,
IF(AND(I108=38000,R108&gt;4.5,R108&lt;=9,M108&lt;=8),'[1]Pricing Schedule'!$J$36,
IF(AND(I108=38000,R108&gt;9,R108&lt;=12.8,M108&gt;8),'[1]Pricing Schedule'!$J$27,
IF(AND(I108=38000,R108&gt;9,R108&lt;=12.8,M108&lt;=8),'[1]Pricing Schedule'!$J$36,
IF(AND(I108=38000,R108&gt;12.8,R108&lt;=22.8),'[1]Pricing Schedule'!$J$36,
IF(AND(I108=38000,R108&gt;22.8,R108&lt;=30.2),'[1]Pricing Schedule'!$J$45,
IF(AND(I108=38000,R108&gt;30.2,R108&lt;=45.9),'[1]Pricing Schedule'!$J$54,
IF(AND(I108=38000,R108&gt;45.9,R108&lt;=123.4),'[1]Pricing Schedule'!$J$97,
IF(AND(I108=38000,R108&gt;123.4,R108&lt;=168.2,M108&lt;=10),'[1]Pricing Schedule'!$J$105,
IF(AND(I108=38000,R108&gt;123.4,R108&lt;=168.2,M108&gt;10),'[1]Pricing Schedule'!$J$113,
IF(AND(I108=38000,R108&gt;168.2,R108&lt;=336.4,M108&lt;=10),('[1]Pricing Schedule'!$J$105),
IF(AND(I108=38000,R108&gt;168.2,R108&lt;=336.4,M108&gt;10),('[1]Pricing Schedule'!$J$113),
IF(AND(I108=38000,R108&gt;336.4,R108&lt;=504.6,M108&lt;=10),('[1]Pricing Schedule'!$J$105),
IF(AND(I108=38000,R108&gt;336.4,R108&lt;=504.6,M108&gt;10),('[1]Pricing Schedule'!$J$113),
IF(AND(I108=38000,R108&gt;504.6,R108&lt;=672.8,M108&lt;=10),('[1]Pricing Schedule'!$J$105),
IF(AND(I108=38000,R108&gt;504.6,R108&lt;=672.8,M108&gt;10),('[1]Pricing Schedule'!$J$113),
IF(AND(I108=110000,R108&lt;=12.8,M108&gt;2),'[1]Pricing Schedule'!$J$63,
IF(AND(I108=110000,R108&lt;=12.8,M108&lt;=2),'[1]Pricing Schedule'!$J$97,
IF(AND(I108=110000,R108&gt;12.8,R108&lt;=22.8,M108&gt;3),'[1]Pricing Schedule'!$J$72,
IF(AND(I108=110000,R108&gt;12.8,R108&lt;=22.8,M108&lt;=3),'[1]Pricing Schedule'!$J$97,
IF(AND(I108=110000,R108&gt;22.8,R108&lt;=30.2),'[1]Pricing Schedule'!$J$81,
IF(AND(I108=110000,R108&gt;30.2,R108&lt;=45.9),'[1]Pricing Schedule'!$J$90,
IF(AND(I108=110000,R108&gt;45.9,R108&lt;=123.4),'[1]Pricing Schedule'!$J$97,
IF(AND(I108=110000,R108&gt;123.4,R108&lt;=168.2,M108&lt;=10),'[1]Pricing Schedule'!$J$105,
IF(AND(I108=110000,R108&gt;123.4,R108&lt;=168.2,M108&gt;10),'[1]Pricing Schedule'!$J$113,
IF(AND(I108=110000,R108&gt;168.2,R108&lt;=336.2,M108&lt;=10),('[1]Pricing Schedule'!$J$105),
IF(AND(I108=110000,R108&gt;168.2,R108&lt;=336.2,M108&gt;10),('[1]Pricing Schedule'!$J$113),
IF(AND(I108=110000,R108&gt;336.4,R108&lt;=504.6,M108&lt;=10),('[1]Pricing Schedule'!$J$105),
IF(AND(I108=110000,R108&gt;336.4,R108&lt;=504.6,M108&gt;10),('[1]Pricing Schedule'!$J$113),
IF(AND(I108=110000,R108&gt;504.6,R108&lt;=672.8,M108&lt;=10),('[1]Pricing Schedule'!$J$105),
IF(AND(I108=110000,R108&gt;504.6,R108&lt;=672.8,M108&gt;10),('[1]Pricing Schedule'!$J$113),
IF(AND(I108=110000,R108&gt;672.8,R108&lt;=841,M108&lt;=10),('[1]Pricing Schedule'!$J$105),
IF(AND(I108=110000,R108&gt;672.8,R108&lt;=841,M108&gt;10),('[1]Pricing Schedule'!$J$113),
IF(AND(I108=110000,R108&gt;1682,R108&lt;=1850.2,M108&lt;=10),('[1]Pricing Schedule'!$J$105),
IF(AND(I108=110000,R108&gt;1682,R108&lt;=1850.2,M108&gt;10),('[1]Pricing Schedule'!$J$113),
IF(AND(I108=110000,R108&gt;2018.4,R108&lt;=2186.6,M108&lt;=10),('[1]Pricing Schedule'!$J$105),
IF(AND(I108=110000,R108&gt;2018.4,R108&lt;=2186.6,M108&gt;10),('[1]Pricing Schedule'!$J$113),999999999)))))))))))))))))))))))))))))))))))))))</f>
        <v>4</v>
      </c>
      <c r="U108" s="40">
        <f t="shared" si="12"/>
        <v>223017.39130434781</v>
      </c>
      <c r="V108" s="41">
        <f t="shared" si="13"/>
        <v>4.4839552384294459</v>
      </c>
      <c r="Y108" s="23">
        <v>337</v>
      </c>
      <c r="Z108" s="23">
        <v>18</v>
      </c>
      <c r="AR108" s="35"/>
    </row>
    <row r="109" spans="1:44">
      <c r="A109" s="23">
        <v>108</v>
      </c>
      <c r="B109" s="23">
        <v>108</v>
      </c>
      <c r="C109" s="23" t="s">
        <v>338</v>
      </c>
      <c r="D109" s="23" t="s">
        <v>110</v>
      </c>
      <c r="E109" s="23" t="s">
        <v>110</v>
      </c>
      <c r="F109" s="23" t="s">
        <v>219</v>
      </c>
      <c r="G109" s="23" t="s">
        <v>220</v>
      </c>
      <c r="H109" s="23" t="s">
        <v>113</v>
      </c>
      <c r="I109" s="13">
        <v>38000</v>
      </c>
      <c r="J109" s="13">
        <v>38000</v>
      </c>
      <c r="K109" s="13">
        <v>20000</v>
      </c>
      <c r="L109" s="24">
        <v>4.2859999999999996</v>
      </c>
      <c r="M109" s="37">
        <f t="shared" si="8"/>
        <v>5</v>
      </c>
      <c r="N109" s="24">
        <v>0.503</v>
      </c>
      <c r="O109" s="13">
        <v>1</v>
      </c>
      <c r="P109" s="36">
        <f t="shared" si="9"/>
        <v>0.503</v>
      </c>
      <c r="Q109" s="38">
        <f t="shared" si="10"/>
        <v>3.45</v>
      </c>
      <c r="R109" s="37">
        <f t="shared" si="11"/>
        <v>3.45</v>
      </c>
      <c r="S109" s="39">
        <f>IF(AND(I109=38000,R109&lt;=4.5,M109&gt;8),'[1]Pricing Schedule'!$F$8+('[1]Pricing Schedule'!$F$9*M109),
IF(AND(I109=38000,R109&lt;=4.5,M109&lt;=8),'[1]Pricing Schedule'!$F$34+('[1]Pricing Schedule'!$F$36*M109),
IF(AND(I109=38000,R109&gt;4.5,R109&lt;=9,M109&gt;8),'[1]Pricing Schedule'!$F$17+('[1]Pricing Schedule'!$F$18*M109),
IF(AND(I109=38000,R109&gt;4.5,R109&lt;=9,M109&lt;=8),'[1]Pricing Schedule'!$F$34+('[1]Pricing Schedule'!$F$36*M109),
IF(AND(I109=38000,R109&gt;9,R109&lt;=12.8,M109&gt;8),'[1]Pricing Schedule'!$F$26+('[1]Pricing Schedule'!$F$27*M109),
IF(AND(I109=38000,R109&gt;9,R109&lt;=12.8,M109&lt;=8),'[1]Pricing Schedule'!$F$34+('[1]Pricing Schedule'!$F$36*M109),
IF(AND(I109=38000,R109&gt;12.8,R109&lt;=22.8),'[1]Pricing Schedule'!$F$34+('[1]Pricing Schedule'!$F$36*M109),
IF(AND(I109=38000,R109&gt;22.8,R109&lt;=30.2),'[1]Pricing Schedule'!$F$43+('[1]Pricing Schedule'!$F$45*M109),
IF(AND(I109=38000,R109&gt;30.2,R109&lt;=45.9),'[1]Pricing Schedule'!$F$52+('[1]Pricing Schedule'!$F$54*M109),
IF(AND(I109=38000,R109&gt;45.9,R109&lt;=123.4),'[1]Pricing Schedule'!$F$96+('[1]Pricing Schedule'!$F$97*M109),
IF(AND(I109=38000,R109&gt;123.4,R109&lt;=168.2,M109&lt;=10),'[1]Pricing Schedule'!$F$103+('[1]Pricing Schedule'!$F$105*M109),
IF(AND(I109=38000,R109&gt;123.4,R109&lt;=168.2,M109&gt;10),'[1]Pricing Schedule'!$F$111+('[1]Pricing Schedule'!$F$113*M109),
IF(AND(I109=38000,R109&gt;157.4,R109&lt;=336.4,M109&lt;=10),('[1]Pricing Schedule'!$F$103+('[1]Pricing Schedule'!$F$105*M109))*2,
IF(AND(I109=38000,R109&gt;157.4,R109&lt;=336.4,M109&gt;10),('[1]Pricing Schedule'!$F$111+('[1]Pricing Schedule'!$F$113*M109))*2,
IF(AND(I109=38000,R109&gt;314.8,R109&lt;=504.6,M109&lt;=10),('[1]Pricing Schedule'!$F$103+('[1]Pricing Schedule'!$F$105*M109))*3,
IF(AND(I109=38000,R109&gt;314.8,R109&lt;=504.6,M109&gt;10),('[1]Pricing Schedule'!$F$111+('[1]Pricing Schedule'!$F$113*M109))*3,
IF(AND(I109=38000,R109&gt;472.2,R109&lt;=672.8,M109&lt;=10),('[1]Pricing Schedule'!$F$103+('[1]Pricing Schedule'!$F$105*M109))*4,
IF(AND(I109=38000,R109&gt;472.2,R109&lt;=672.8,M109&gt;10),('[1]Pricing Schedule'!$F$111+('[1]Pricing Schedule'!$F$113*M109))*4,
IF(AND(I109=110000,R109&lt;=12.8,M109&gt;2),'[1]Pricing Schedule'!$F$62+('[1]Pricing Schedule'!$F$63*M109),
IF(AND(I109=110000,R109&lt;=12.8,M109&lt;=2),'[1]Pricing Schedule'!$F$96+('[1]Pricing Schedule'!$F$97*M109),
IF(AND(I109=110000,R109&gt;12.8,R109&lt;=22.8,M109&gt;3),'[1]Pricing Schedule'!$F$71+('[1]Pricing Schedule'!$F$72*M109),
IF(AND(I109=110000,R109&gt;12.8,R109&lt;=22.8,M109&lt;=3),'[1]Pricing Schedule'!$F$96+('[1]Pricing Schedule'!$F$97*M109),
IF(AND(I109=110000,R109&gt;22.8,R109&lt;=30.2),'[1]Pricing Schedule'!$F$80+('[1]Pricing Schedule'!$F$81*M109),
IF(AND(I109=110000,R109&gt;30.2,R109&lt;=45.9),'[1]Pricing Schedule'!$F$89+('[1]Pricing Schedule'!$F$90*M109),
IF(AND(I109=110000,R109&gt;45.9,R109&lt;=123.4),'[1]Pricing Schedule'!$F$96+('[1]Pricing Schedule'!$F$97*M109),
IF(AND(I109=110000,R109&gt;123.4,R109&lt;=168.2,M109&lt;=10),'[1]Pricing Schedule'!$F$103+('[1]Pricing Schedule'!$F$105*M109),
IF(AND(I109=110000,R109&gt;123.4,R109&lt;=168.2,M109&gt;10),'[1]Pricing Schedule'!$F$111+('[1]Pricing Schedule'!$F$113*M109),
IF(AND(I109=110000,R109&gt;168.2,R109&lt;=336.4,M109&lt;=10),('[1]Pricing Schedule'!$F$103+('[1]Pricing Schedule'!$F$105*M109))*2,
IF(AND(I109=110000,R109&gt;168.2,R109&lt;=336.4,M109&gt;10),('[1]Pricing Schedule'!$F$111+('[1]Pricing Schedule'!$F$113*M109))*2,
IF(AND(I109=110000,R109&gt;336.4,R109&lt;=504.6,M109&lt;=10),('[1]Pricing Schedule'!$F$103+('[1]Pricing Schedule'!$F$105*M109))*3,
IF(AND(I109=110000,R109&gt;336.4,R109&lt;=504.6,M109&gt;10),('[1]Pricing Schedule'!$F$111+('[1]Pricing Schedule'!$F$113*M109))*3,
IF(AND(I109=110000,R109&gt;504.6,R109&lt;=672.8,M109&lt;=10),('[1]Pricing Schedule'!$F$103+('[1]Pricing Schedule'!$F$105*M109))*4,
IF(AND(I109=110000,R109&gt;504.6,R109&lt;=672.8,M109&gt;10),('[1]Pricing Schedule'!$F$111+('[1]Pricing Schedule'!$F$113*M109))*4,
IF(AND(I109=110000,R109&gt;672.8,R109&lt;=841,M109&lt;=10),('[1]Pricing Schedule'!$F$103+('[1]Pricing Schedule'!$F$105*M109))*5,
IF(AND(I109=110000,R109&gt;672.8,R109&lt;=841,M109&gt;10),('[1]Pricing Schedule'!$F$111+('[1]Pricing Schedule'!$F$113*M109))*5,
IF(AND(I109=110000,R109&gt;672.8,R109&lt;=841,M109&lt;=10),('[1]Pricing Schedule'!$F$103+('[1]Pricing Schedule'!$F$105*M109))*5,
IF(AND(I109=110000,R109&gt;672.8,R109&lt;=841,M109&gt;10),('[1]Pricing Schedule'!$F$111+('[1]Pricing Schedule'!$F$113*M109))*5,
IF(AND(I109=110000,R109&gt;1345.6,R109&lt;=1513.8,M109&lt;=10),('[1]Pricing Schedule'!$F$103+('[1]Pricing Schedule'!$F$105*M109))*9,
IF(AND(I109=110000,R109&gt;1345.6,R109&lt;=1513.8,M109&gt;10),('[1]Pricing Schedule'!$F$111+('[1]Pricing Schedule'!$F$113*M109))*9,
9999999999)))))))))))))))))))))))))))))))))))))))</f>
        <v>699140</v>
      </c>
      <c r="T109" s="21">
        <f>IF(AND(I109=38000,R109&lt;=4.5,M109&gt;8),'[1]Pricing Schedule'!$J$9,
IF(AND(I109=38000,R109&lt;=4.5,M109&lt;=8),'[1]Pricing Schedule'!$J$36,
IF(AND(I109=38000,R109&gt;4.5,R109&lt;=9,M109&gt;8),'[1]Pricing Schedule'!$J$18,
IF(AND(I109=38000,R109&gt;4.5,R109&lt;=9,M109&lt;=8),'[1]Pricing Schedule'!$J$36,
IF(AND(I109=38000,R109&gt;9,R109&lt;=12.8,M109&gt;8),'[1]Pricing Schedule'!$J$27,
IF(AND(I109=38000,R109&gt;9,R109&lt;=12.8,M109&lt;=8),'[1]Pricing Schedule'!$J$36,
IF(AND(I109=38000,R109&gt;12.8,R109&lt;=22.8),'[1]Pricing Schedule'!$J$36,
IF(AND(I109=38000,R109&gt;22.8,R109&lt;=30.2),'[1]Pricing Schedule'!$J$45,
IF(AND(I109=38000,R109&gt;30.2,R109&lt;=45.9),'[1]Pricing Schedule'!$J$54,
IF(AND(I109=38000,R109&gt;45.9,R109&lt;=123.4),'[1]Pricing Schedule'!$J$97,
IF(AND(I109=38000,R109&gt;123.4,R109&lt;=168.2,M109&lt;=10),'[1]Pricing Schedule'!$J$105,
IF(AND(I109=38000,R109&gt;123.4,R109&lt;=168.2,M109&gt;10),'[1]Pricing Schedule'!$J$113,
IF(AND(I109=38000,R109&gt;168.2,R109&lt;=336.4,M109&lt;=10),('[1]Pricing Schedule'!$J$105),
IF(AND(I109=38000,R109&gt;168.2,R109&lt;=336.4,M109&gt;10),('[1]Pricing Schedule'!$J$113),
IF(AND(I109=38000,R109&gt;336.4,R109&lt;=504.6,M109&lt;=10),('[1]Pricing Schedule'!$J$105),
IF(AND(I109=38000,R109&gt;336.4,R109&lt;=504.6,M109&gt;10),('[1]Pricing Schedule'!$J$113),
IF(AND(I109=38000,R109&gt;504.6,R109&lt;=672.8,M109&lt;=10),('[1]Pricing Schedule'!$J$105),
IF(AND(I109=38000,R109&gt;504.6,R109&lt;=672.8,M109&gt;10),('[1]Pricing Schedule'!$J$113),
IF(AND(I109=110000,R109&lt;=12.8,M109&gt;2),'[1]Pricing Schedule'!$J$63,
IF(AND(I109=110000,R109&lt;=12.8,M109&lt;=2),'[1]Pricing Schedule'!$J$97,
IF(AND(I109=110000,R109&gt;12.8,R109&lt;=22.8,M109&gt;3),'[1]Pricing Schedule'!$J$72,
IF(AND(I109=110000,R109&gt;12.8,R109&lt;=22.8,M109&lt;=3),'[1]Pricing Schedule'!$J$97,
IF(AND(I109=110000,R109&gt;22.8,R109&lt;=30.2),'[1]Pricing Schedule'!$J$81,
IF(AND(I109=110000,R109&gt;30.2,R109&lt;=45.9),'[1]Pricing Schedule'!$J$90,
IF(AND(I109=110000,R109&gt;45.9,R109&lt;=123.4),'[1]Pricing Schedule'!$J$97,
IF(AND(I109=110000,R109&gt;123.4,R109&lt;=168.2,M109&lt;=10),'[1]Pricing Schedule'!$J$105,
IF(AND(I109=110000,R109&gt;123.4,R109&lt;=168.2,M109&gt;10),'[1]Pricing Schedule'!$J$113,
IF(AND(I109=110000,R109&gt;168.2,R109&lt;=336.2,M109&lt;=10),('[1]Pricing Schedule'!$J$105),
IF(AND(I109=110000,R109&gt;168.2,R109&lt;=336.2,M109&gt;10),('[1]Pricing Schedule'!$J$113),
IF(AND(I109=110000,R109&gt;336.4,R109&lt;=504.6,M109&lt;=10),('[1]Pricing Schedule'!$J$105),
IF(AND(I109=110000,R109&gt;336.4,R109&lt;=504.6,M109&gt;10),('[1]Pricing Schedule'!$J$113),
IF(AND(I109=110000,R109&gt;504.6,R109&lt;=672.8,M109&lt;=10),('[1]Pricing Schedule'!$J$105),
IF(AND(I109=110000,R109&gt;504.6,R109&lt;=672.8,M109&gt;10),('[1]Pricing Schedule'!$J$113),
IF(AND(I109=110000,R109&gt;672.8,R109&lt;=841,M109&lt;=10),('[1]Pricing Schedule'!$J$105),
IF(AND(I109=110000,R109&gt;672.8,R109&lt;=841,M109&gt;10),('[1]Pricing Schedule'!$J$113),
IF(AND(I109=110000,R109&gt;1682,R109&lt;=1850.2,M109&lt;=10),('[1]Pricing Schedule'!$J$105),
IF(AND(I109=110000,R109&gt;1682,R109&lt;=1850.2,M109&gt;10),('[1]Pricing Schedule'!$J$113),
IF(AND(I109=110000,R109&gt;2018.4,R109&lt;=2186.6,M109&lt;=10),('[1]Pricing Schedule'!$J$105),
IF(AND(I109=110000,R109&gt;2018.4,R109&lt;=2186.6,M109&gt;10),('[1]Pricing Schedule'!$J$113),999999999)))))))))))))))))))))))))))))))))))))))</f>
        <v>4</v>
      </c>
      <c r="U109" s="40">
        <f t="shared" si="12"/>
        <v>202649.27536231882</v>
      </c>
      <c r="V109" s="41">
        <f t="shared" si="13"/>
        <v>4.9346339788883489</v>
      </c>
      <c r="Y109" s="23">
        <v>105</v>
      </c>
      <c r="Z109" s="23">
        <v>637</v>
      </c>
      <c r="AR109" s="35"/>
    </row>
    <row r="110" spans="1:44">
      <c r="A110" s="23">
        <v>109</v>
      </c>
      <c r="B110" s="23">
        <v>109</v>
      </c>
      <c r="C110" s="23" t="s">
        <v>339</v>
      </c>
      <c r="D110" s="23" t="s">
        <v>149</v>
      </c>
      <c r="E110" s="23" t="s">
        <v>149</v>
      </c>
      <c r="F110" s="23" t="s">
        <v>340</v>
      </c>
      <c r="G110" s="23" t="s">
        <v>341</v>
      </c>
      <c r="H110" s="23" t="s">
        <v>113</v>
      </c>
      <c r="I110" s="13">
        <v>38000</v>
      </c>
      <c r="J110" s="23" t="s">
        <v>119</v>
      </c>
      <c r="K110" s="13">
        <v>38000</v>
      </c>
      <c r="L110" s="24">
        <v>3.2879999999999998</v>
      </c>
      <c r="M110" s="37">
        <f t="shared" si="8"/>
        <v>4</v>
      </c>
      <c r="N110" s="24">
        <v>0.49099999999999999</v>
      </c>
      <c r="O110" s="13">
        <v>1</v>
      </c>
      <c r="P110" s="36">
        <f t="shared" si="9"/>
        <v>0.49099999999999999</v>
      </c>
      <c r="Q110" s="38">
        <f t="shared" si="10"/>
        <v>3.45</v>
      </c>
      <c r="R110" s="37">
        <f t="shared" si="11"/>
        <v>3.45</v>
      </c>
      <c r="S110" s="39">
        <f>IF(AND(I110=38000,R110&lt;=4.5,M110&gt;8),'[1]Pricing Schedule'!$F$8+('[1]Pricing Schedule'!$F$9*M110),
IF(AND(I110=38000,R110&lt;=4.5,M110&lt;=8),'[1]Pricing Schedule'!$F$34+('[1]Pricing Schedule'!$F$36*M110),
IF(AND(I110=38000,R110&gt;4.5,R110&lt;=9,M110&gt;8),'[1]Pricing Schedule'!$F$17+('[1]Pricing Schedule'!$F$18*M110),
IF(AND(I110=38000,R110&gt;4.5,R110&lt;=9,M110&lt;=8),'[1]Pricing Schedule'!$F$34+('[1]Pricing Schedule'!$F$36*M110),
IF(AND(I110=38000,R110&gt;9,R110&lt;=12.8,M110&gt;8),'[1]Pricing Schedule'!$F$26+('[1]Pricing Schedule'!$F$27*M110),
IF(AND(I110=38000,R110&gt;9,R110&lt;=12.8,M110&lt;=8),'[1]Pricing Schedule'!$F$34+('[1]Pricing Schedule'!$F$36*M110),
IF(AND(I110=38000,R110&gt;12.8,R110&lt;=22.8),'[1]Pricing Schedule'!$F$34+('[1]Pricing Schedule'!$F$36*M110),
IF(AND(I110=38000,R110&gt;22.8,R110&lt;=30.2),'[1]Pricing Schedule'!$F$43+('[1]Pricing Schedule'!$F$45*M110),
IF(AND(I110=38000,R110&gt;30.2,R110&lt;=45.9),'[1]Pricing Schedule'!$F$52+('[1]Pricing Schedule'!$F$54*M110),
IF(AND(I110=38000,R110&gt;45.9,R110&lt;=123.4),'[1]Pricing Schedule'!$F$96+('[1]Pricing Schedule'!$F$97*M110),
IF(AND(I110=38000,R110&gt;123.4,R110&lt;=168.2,M110&lt;=10),'[1]Pricing Schedule'!$F$103+('[1]Pricing Schedule'!$F$105*M110),
IF(AND(I110=38000,R110&gt;123.4,R110&lt;=168.2,M110&gt;10),'[1]Pricing Schedule'!$F$111+('[1]Pricing Schedule'!$F$113*M110),
IF(AND(I110=38000,R110&gt;157.4,R110&lt;=336.4,M110&lt;=10),('[1]Pricing Schedule'!$F$103+('[1]Pricing Schedule'!$F$105*M110))*2,
IF(AND(I110=38000,R110&gt;157.4,R110&lt;=336.4,M110&gt;10),('[1]Pricing Schedule'!$F$111+('[1]Pricing Schedule'!$F$113*M110))*2,
IF(AND(I110=38000,R110&gt;314.8,R110&lt;=504.6,M110&lt;=10),('[1]Pricing Schedule'!$F$103+('[1]Pricing Schedule'!$F$105*M110))*3,
IF(AND(I110=38000,R110&gt;314.8,R110&lt;=504.6,M110&gt;10),('[1]Pricing Schedule'!$F$111+('[1]Pricing Schedule'!$F$113*M110))*3,
IF(AND(I110=38000,R110&gt;472.2,R110&lt;=672.8,M110&lt;=10),('[1]Pricing Schedule'!$F$103+('[1]Pricing Schedule'!$F$105*M110))*4,
IF(AND(I110=38000,R110&gt;472.2,R110&lt;=672.8,M110&gt;10),('[1]Pricing Schedule'!$F$111+('[1]Pricing Schedule'!$F$113*M110))*4,
IF(AND(I110=110000,R110&lt;=12.8,M110&gt;2),'[1]Pricing Schedule'!$F$62+('[1]Pricing Schedule'!$F$63*M110),
IF(AND(I110=110000,R110&lt;=12.8,M110&lt;=2),'[1]Pricing Schedule'!$F$96+('[1]Pricing Schedule'!$F$97*M110),
IF(AND(I110=110000,R110&gt;12.8,R110&lt;=22.8,M110&gt;3),'[1]Pricing Schedule'!$F$71+('[1]Pricing Schedule'!$F$72*M110),
IF(AND(I110=110000,R110&gt;12.8,R110&lt;=22.8,M110&lt;=3),'[1]Pricing Schedule'!$F$96+('[1]Pricing Schedule'!$F$97*M110),
IF(AND(I110=110000,R110&gt;22.8,R110&lt;=30.2),'[1]Pricing Schedule'!$F$80+('[1]Pricing Schedule'!$F$81*M110),
IF(AND(I110=110000,R110&gt;30.2,R110&lt;=45.9),'[1]Pricing Schedule'!$F$89+('[1]Pricing Schedule'!$F$90*M110),
IF(AND(I110=110000,R110&gt;45.9,R110&lt;=123.4),'[1]Pricing Schedule'!$F$96+('[1]Pricing Schedule'!$F$97*M110),
IF(AND(I110=110000,R110&gt;123.4,R110&lt;=168.2,M110&lt;=10),'[1]Pricing Schedule'!$F$103+('[1]Pricing Schedule'!$F$105*M110),
IF(AND(I110=110000,R110&gt;123.4,R110&lt;=168.2,M110&gt;10),'[1]Pricing Schedule'!$F$111+('[1]Pricing Schedule'!$F$113*M110),
IF(AND(I110=110000,R110&gt;168.2,R110&lt;=336.4,M110&lt;=10),('[1]Pricing Schedule'!$F$103+('[1]Pricing Schedule'!$F$105*M110))*2,
IF(AND(I110=110000,R110&gt;168.2,R110&lt;=336.4,M110&gt;10),('[1]Pricing Schedule'!$F$111+('[1]Pricing Schedule'!$F$113*M110))*2,
IF(AND(I110=110000,R110&gt;336.4,R110&lt;=504.6,M110&lt;=10),('[1]Pricing Schedule'!$F$103+('[1]Pricing Schedule'!$F$105*M110))*3,
IF(AND(I110=110000,R110&gt;336.4,R110&lt;=504.6,M110&gt;10),('[1]Pricing Schedule'!$F$111+('[1]Pricing Schedule'!$F$113*M110))*3,
IF(AND(I110=110000,R110&gt;504.6,R110&lt;=672.8,M110&lt;=10),('[1]Pricing Schedule'!$F$103+('[1]Pricing Schedule'!$F$105*M110))*4,
IF(AND(I110=110000,R110&gt;504.6,R110&lt;=672.8,M110&gt;10),('[1]Pricing Schedule'!$F$111+('[1]Pricing Schedule'!$F$113*M110))*4,
IF(AND(I110=110000,R110&gt;672.8,R110&lt;=841,M110&lt;=10),('[1]Pricing Schedule'!$F$103+('[1]Pricing Schedule'!$F$105*M110))*5,
IF(AND(I110=110000,R110&gt;672.8,R110&lt;=841,M110&gt;10),('[1]Pricing Schedule'!$F$111+('[1]Pricing Schedule'!$F$113*M110))*5,
IF(AND(I110=110000,R110&gt;672.8,R110&lt;=841,M110&lt;=10),('[1]Pricing Schedule'!$F$103+('[1]Pricing Schedule'!$F$105*M110))*5,
IF(AND(I110=110000,R110&gt;672.8,R110&lt;=841,M110&gt;10),('[1]Pricing Schedule'!$F$111+('[1]Pricing Schedule'!$F$113*M110))*5,
IF(AND(I110=110000,R110&gt;1345.6,R110&lt;=1513.8,M110&lt;=10),('[1]Pricing Schedule'!$F$103+('[1]Pricing Schedule'!$F$105*M110))*9,
IF(AND(I110=110000,R110&gt;1345.6,R110&lt;=1513.8,M110&gt;10),('[1]Pricing Schedule'!$F$111+('[1]Pricing Schedule'!$F$113*M110))*9,
9999999999)))))))))))))))))))))))))))))))))))))))</f>
        <v>628870</v>
      </c>
      <c r="T110" s="21">
        <f>IF(AND(I110=38000,R110&lt;=4.5,M110&gt;8),'[1]Pricing Schedule'!$J$9,
IF(AND(I110=38000,R110&lt;=4.5,M110&lt;=8),'[1]Pricing Schedule'!$J$36,
IF(AND(I110=38000,R110&gt;4.5,R110&lt;=9,M110&gt;8),'[1]Pricing Schedule'!$J$18,
IF(AND(I110=38000,R110&gt;4.5,R110&lt;=9,M110&lt;=8),'[1]Pricing Schedule'!$J$36,
IF(AND(I110=38000,R110&gt;9,R110&lt;=12.8,M110&gt;8),'[1]Pricing Schedule'!$J$27,
IF(AND(I110=38000,R110&gt;9,R110&lt;=12.8,M110&lt;=8),'[1]Pricing Schedule'!$J$36,
IF(AND(I110=38000,R110&gt;12.8,R110&lt;=22.8),'[1]Pricing Schedule'!$J$36,
IF(AND(I110=38000,R110&gt;22.8,R110&lt;=30.2),'[1]Pricing Schedule'!$J$45,
IF(AND(I110=38000,R110&gt;30.2,R110&lt;=45.9),'[1]Pricing Schedule'!$J$54,
IF(AND(I110=38000,R110&gt;45.9,R110&lt;=123.4),'[1]Pricing Schedule'!$J$97,
IF(AND(I110=38000,R110&gt;123.4,R110&lt;=168.2,M110&lt;=10),'[1]Pricing Schedule'!$J$105,
IF(AND(I110=38000,R110&gt;123.4,R110&lt;=168.2,M110&gt;10),'[1]Pricing Schedule'!$J$113,
IF(AND(I110=38000,R110&gt;168.2,R110&lt;=336.4,M110&lt;=10),('[1]Pricing Schedule'!$J$105),
IF(AND(I110=38000,R110&gt;168.2,R110&lt;=336.4,M110&gt;10),('[1]Pricing Schedule'!$J$113),
IF(AND(I110=38000,R110&gt;336.4,R110&lt;=504.6,M110&lt;=10),('[1]Pricing Schedule'!$J$105),
IF(AND(I110=38000,R110&gt;336.4,R110&lt;=504.6,M110&gt;10),('[1]Pricing Schedule'!$J$113),
IF(AND(I110=38000,R110&gt;504.6,R110&lt;=672.8,M110&lt;=10),('[1]Pricing Schedule'!$J$105),
IF(AND(I110=38000,R110&gt;504.6,R110&lt;=672.8,M110&gt;10),('[1]Pricing Schedule'!$J$113),
IF(AND(I110=110000,R110&lt;=12.8,M110&gt;2),'[1]Pricing Schedule'!$J$63,
IF(AND(I110=110000,R110&lt;=12.8,M110&lt;=2),'[1]Pricing Schedule'!$J$97,
IF(AND(I110=110000,R110&gt;12.8,R110&lt;=22.8,M110&gt;3),'[1]Pricing Schedule'!$J$72,
IF(AND(I110=110000,R110&gt;12.8,R110&lt;=22.8,M110&lt;=3),'[1]Pricing Schedule'!$J$97,
IF(AND(I110=110000,R110&gt;22.8,R110&lt;=30.2),'[1]Pricing Schedule'!$J$81,
IF(AND(I110=110000,R110&gt;30.2,R110&lt;=45.9),'[1]Pricing Schedule'!$J$90,
IF(AND(I110=110000,R110&gt;45.9,R110&lt;=123.4),'[1]Pricing Schedule'!$J$97,
IF(AND(I110=110000,R110&gt;123.4,R110&lt;=168.2,M110&lt;=10),'[1]Pricing Schedule'!$J$105,
IF(AND(I110=110000,R110&gt;123.4,R110&lt;=168.2,M110&gt;10),'[1]Pricing Schedule'!$J$113,
IF(AND(I110=110000,R110&gt;168.2,R110&lt;=336.2,M110&lt;=10),('[1]Pricing Schedule'!$J$105),
IF(AND(I110=110000,R110&gt;168.2,R110&lt;=336.2,M110&gt;10),('[1]Pricing Schedule'!$J$113),
IF(AND(I110=110000,R110&gt;336.4,R110&lt;=504.6,M110&lt;=10),('[1]Pricing Schedule'!$J$105),
IF(AND(I110=110000,R110&gt;336.4,R110&lt;=504.6,M110&gt;10),('[1]Pricing Schedule'!$J$113),
IF(AND(I110=110000,R110&gt;504.6,R110&lt;=672.8,M110&lt;=10),('[1]Pricing Schedule'!$J$105),
IF(AND(I110=110000,R110&gt;504.6,R110&lt;=672.8,M110&gt;10),('[1]Pricing Schedule'!$J$113),
IF(AND(I110=110000,R110&gt;672.8,R110&lt;=841,M110&lt;=10),('[1]Pricing Schedule'!$J$105),
IF(AND(I110=110000,R110&gt;672.8,R110&lt;=841,M110&gt;10),('[1]Pricing Schedule'!$J$113),
IF(AND(I110=110000,R110&gt;1682,R110&lt;=1850.2,M110&lt;=10),('[1]Pricing Schedule'!$J$105),
IF(AND(I110=110000,R110&gt;1682,R110&lt;=1850.2,M110&gt;10),('[1]Pricing Schedule'!$J$113),
IF(AND(I110=110000,R110&gt;2018.4,R110&lt;=2186.6,M110&lt;=10),('[1]Pricing Schedule'!$J$105),
IF(AND(I110=110000,R110&gt;2018.4,R110&lt;=2186.6,M110&gt;10),('[1]Pricing Schedule'!$J$113),999999999)))))))))))))))))))))))))))))))))))))))</f>
        <v>4</v>
      </c>
      <c r="U110" s="40">
        <f t="shared" si="12"/>
        <v>182281.15942028986</v>
      </c>
      <c r="V110" s="41">
        <f t="shared" si="13"/>
        <v>5.4860304991492681</v>
      </c>
      <c r="Y110" s="23">
        <v>138</v>
      </c>
      <c r="Z110" s="23">
        <v>77</v>
      </c>
      <c r="AR110" s="35"/>
    </row>
    <row r="111" spans="1:44">
      <c r="A111" s="23">
        <v>110</v>
      </c>
      <c r="B111" s="23">
        <v>110</v>
      </c>
      <c r="C111" s="23" t="s">
        <v>342</v>
      </c>
      <c r="D111" s="23" t="s">
        <v>149</v>
      </c>
      <c r="E111" s="23" t="s">
        <v>149</v>
      </c>
      <c r="F111" s="23" t="s">
        <v>340</v>
      </c>
      <c r="G111" s="23" t="s">
        <v>341</v>
      </c>
      <c r="H111" s="23" t="s">
        <v>113</v>
      </c>
      <c r="I111" s="13">
        <v>38000</v>
      </c>
      <c r="J111" s="23" t="s">
        <v>119</v>
      </c>
      <c r="K111" s="13">
        <v>38000</v>
      </c>
      <c r="L111" s="24">
        <v>2.5339999999999998</v>
      </c>
      <c r="M111" s="37">
        <f t="shared" si="8"/>
        <v>3</v>
      </c>
      <c r="N111" s="24">
        <v>0.27700000000000002</v>
      </c>
      <c r="O111" s="13">
        <v>1</v>
      </c>
      <c r="P111" s="36">
        <f t="shared" si="9"/>
        <v>0.27700000000000002</v>
      </c>
      <c r="Q111" s="38">
        <f t="shared" si="10"/>
        <v>3.45</v>
      </c>
      <c r="R111" s="37">
        <f t="shared" si="11"/>
        <v>3.45</v>
      </c>
      <c r="S111" s="39">
        <f>IF(AND(I111=38000,R111&lt;=4.5,M111&gt;8),'[1]Pricing Schedule'!$F$8+('[1]Pricing Schedule'!$F$9*M111),
IF(AND(I111=38000,R111&lt;=4.5,M111&lt;=8),'[1]Pricing Schedule'!$F$34+('[1]Pricing Schedule'!$F$36*M111),
IF(AND(I111=38000,R111&gt;4.5,R111&lt;=9,M111&gt;8),'[1]Pricing Schedule'!$F$17+('[1]Pricing Schedule'!$F$18*M111),
IF(AND(I111=38000,R111&gt;4.5,R111&lt;=9,M111&lt;=8),'[1]Pricing Schedule'!$F$34+('[1]Pricing Schedule'!$F$36*M111),
IF(AND(I111=38000,R111&gt;9,R111&lt;=12.8,M111&gt;8),'[1]Pricing Schedule'!$F$26+('[1]Pricing Schedule'!$F$27*M111),
IF(AND(I111=38000,R111&gt;9,R111&lt;=12.8,M111&lt;=8),'[1]Pricing Schedule'!$F$34+('[1]Pricing Schedule'!$F$36*M111),
IF(AND(I111=38000,R111&gt;12.8,R111&lt;=22.8),'[1]Pricing Schedule'!$F$34+('[1]Pricing Schedule'!$F$36*M111),
IF(AND(I111=38000,R111&gt;22.8,R111&lt;=30.2),'[1]Pricing Schedule'!$F$43+('[1]Pricing Schedule'!$F$45*M111),
IF(AND(I111=38000,R111&gt;30.2,R111&lt;=45.9),'[1]Pricing Schedule'!$F$52+('[1]Pricing Schedule'!$F$54*M111),
IF(AND(I111=38000,R111&gt;45.9,R111&lt;=123.4),'[1]Pricing Schedule'!$F$96+('[1]Pricing Schedule'!$F$97*M111),
IF(AND(I111=38000,R111&gt;123.4,R111&lt;=168.2,M111&lt;=10),'[1]Pricing Schedule'!$F$103+('[1]Pricing Schedule'!$F$105*M111),
IF(AND(I111=38000,R111&gt;123.4,R111&lt;=168.2,M111&gt;10),'[1]Pricing Schedule'!$F$111+('[1]Pricing Schedule'!$F$113*M111),
IF(AND(I111=38000,R111&gt;157.4,R111&lt;=336.4,M111&lt;=10),('[1]Pricing Schedule'!$F$103+('[1]Pricing Schedule'!$F$105*M111))*2,
IF(AND(I111=38000,R111&gt;157.4,R111&lt;=336.4,M111&gt;10),('[1]Pricing Schedule'!$F$111+('[1]Pricing Schedule'!$F$113*M111))*2,
IF(AND(I111=38000,R111&gt;314.8,R111&lt;=504.6,M111&lt;=10),('[1]Pricing Schedule'!$F$103+('[1]Pricing Schedule'!$F$105*M111))*3,
IF(AND(I111=38000,R111&gt;314.8,R111&lt;=504.6,M111&gt;10),('[1]Pricing Schedule'!$F$111+('[1]Pricing Schedule'!$F$113*M111))*3,
IF(AND(I111=38000,R111&gt;472.2,R111&lt;=672.8,M111&lt;=10),('[1]Pricing Schedule'!$F$103+('[1]Pricing Schedule'!$F$105*M111))*4,
IF(AND(I111=38000,R111&gt;472.2,R111&lt;=672.8,M111&gt;10),('[1]Pricing Schedule'!$F$111+('[1]Pricing Schedule'!$F$113*M111))*4,
IF(AND(I111=110000,R111&lt;=12.8,M111&gt;2),'[1]Pricing Schedule'!$F$62+('[1]Pricing Schedule'!$F$63*M111),
IF(AND(I111=110000,R111&lt;=12.8,M111&lt;=2),'[1]Pricing Schedule'!$F$96+('[1]Pricing Schedule'!$F$97*M111),
IF(AND(I111=110000,R111&gt;12.8,R111&lt;=22.8,M111&gt;3),'[1]Pricing Schedule'!$F$71+('[1]Pricing Schedule'!$F$72*M111),
IF(AND(I111=110000,R111&gt;12.8,R111&lt;=22.8,M111&lt;=3),'[1]Pricing Schedule'!$F$96+('[1]Pricing Schedule'!$F$97*M111),
IF(AND(I111=110000,R111&gt;22.8,R111&lt;=30.2),'[1]Pricing Schedule'!$F$80+('[1]Pricing Schedule'!$F$81*M111),
IF(AND(I111=110000,R111&gt;30.2,R111&lt;=45.9),'[1]Pricing Schedule'!$F$89+('[1]Pricing Schedule'!$F$90*M111),
IF(AND(I111=110000,R111&gt;45.9,R111&lt;=123.4),'[1]Pricing Schedule'!$F$96+('[1]Pricing Schedule'!$F$97*M111),
IF(AND(I111=110000,R111&gt;123.4,R111&lt;=168.2,M111&lt;=10),'[1]Pricing Schedule'!$F$103+('[1]Pricing Schedule'!$F$105*M111),
IF(AND(I111=110000,R111&gt;123.4,R111&lt;=168.2,M111&gt;10),'[1]Pricing Schedule'!$F$111+('[1]Pricing Schedule'!$F$113*M111),
IF(AND(I111=110000,R111&gt;168.2,R111&lt;=336.4,M111&lt;=10),('[1]Pricing Schedule'!$F$103+('[1]Pricing Schedule'!$F$105*M111))*2,
IF(AND(I111=110000,R111&gt;168.2,R111&lt;=336.4,M111&gt;10),('[1]Pricing Schedule'!$F$111+('[1]Pricing Schedule'!$F$113*M111))*2,
IF(AND(I111=110000,R111&gt;336.4,R111&lt;=504.6,M111&lt;=10),('[1]Pricing Schedule'!$F$103+('[1]Pricing Schedule'!$F$105*M111))*3,
IF(AND(I111=110000,R111&gt;336.4,R111&lt;=504.6,M111&gt;10),('[1]Pricing Schedule'!$F$111+('[1]Pricing Schedule'!$F$113*M111))*3,
IF(AND(I111=110000,R111&gt;504.6,R111&lt;=672.8,M111&lt;=10),('[1]Pricing Schedule'!$F$103+('[1]Pricing Schedule'!$F$105*M111))*4,
IF(AND(I111=110000,R111&gt;504.6,R111&lt;=672.8,M111&gt;10),('[1]Pricing Schedule'!$F$111+('[1]Pricing Schedule'!$F$113*M111))*4,
IF(AND(I111=110000,R111&gt;672.8,R111&lt;=841,M111&lt;=10),('[1]Pricing Schedule'!$F$103+('[1]Pricing Schedule'!$F$105*M111))*5,
IF(AND(I111=110000,R111&gt;672.8,R111&lt;=841,M111&gt;10),('[1]Pricing Schedule'!$F$111+('[1]Pricing Schedule'!$F$113*M111))*5,
IF(AND(I111=110000,R111&gt;672.8,R111&lt;=841,M111&lt;=10),('[1]Pricing Schedule'!$F$103+('[1]Pricing Schedule'!$F$105*M111))*5,
IF(AND(I111=110000,R111&gt;672.8,R111&lt;=841,M111&gt;10),('[1]Pricing Schedule'!$F$111+('[1]Pricing Schedule'!$F$113*M111))*5,
IF(AND(I111=110000,R111&gt;1345.6,R111&lt;=1513.8,M111&lt;=10),('[1]Pricing Schedule'!$F$103+('[1]Pricing Schedule'!$F$105*M111))*9,
IF(AND(I111=110000,R111&gt;1345.6,R111&lt;=1513.8,M111&gt;10),('[1]Pricing Schedule'!$F$111+('[1]Pricing Schedule'!$F$113*M111))*9,
9999999999)))))))))))))))))))))))))))))))))))))))</f>
        <v>558600</v>
      </c>
      <c r="T111" s="21">
        <f>IF(AND(I111=38000,R111&lt;=4.5,M111&gt;8),'[1]Pricing Schedule'!$J$9,
IF(AND(I111=38000,R111&lt;=4.5,M111&lt;=8),'[1]Pricing Schedule'!$J$36,
IF(AND(I111=38000,R111&gt;4.5,R111&lt;=9,M111&gt;8),'[1]Pricing Schedule'!$J$18,
IF(AND(I111=38000,R111&gt;4.5,R111&lt;=9,M111&lt;=8),'[1]Pricing Schedule'!$J$36,
IF(AND(I111=38000,R111&gt;9,R111&lt;=12.8,M111&gt;8),'[1]Pricing Schedule'!$J$27,
IF(AND(I111=38000,R111&gt;9,R111&lt;=12.8,M111&lt;=8),'[1]Pricing Schedule'!$J$36,
IF(AND(I111=38000,R111&gt;12.8,R111&lt;=22.8),'[1]Pricing Schedule'!$J$36,
IF(AND(I111=38000,R111&gt;22.8,R111&lt;=30.2),'[1]Pricing Schedule'!$J$45,
IF(AND(I111=38000,R111&gt;30.2,R111&lt;=45.9),'[1]Pricing Schedule'!$J$54,
IF(AND(I111=38000,R111&gt;45.9,R111&lt;=123.4),'[1]Pricing Schedule'!$J$97,
IF(AND(I111=38000,R111&gt;123.4,R111&lt;=168.2,M111&lt;=10),'[1]Pricing Schedule'!$J$105,
IF(AND(I111=38000,R111&gt;123.4,R111&lt;=168.2,M111&gt;10),'[1]Pricing Schedule'!$J$113,
IF(AND(I111=38000,R111&gt;168.2,R111&lt;=336.4,M111&lt;=10),('[1]Pricing Schedule'!$J$105),
IF(AND(I111=38000,R111&gt;168.2,R111&lt;=336.4,M111&gt;10),('[1]Pricing Schedule'!$J$113),
IF(AND(I111=38000,R111&gt;336.4,R111&lt;=504.6,M111&lt;=10),('[1]Pricing Schedule'!$J$105),
IF(AND(I111=38000,R111&gt;336.4,R111&lt;=504.6,M111&gt;10),('[1]Pricing Schedule'!$J$113),
IF(AND(I111=38000,R111&gt;504.6,R111&lt;=672.8,M111&lt;=10),('[1]Pricing Schedule'!$J$105),
IF(AND(I111=38000,R111&gt;504.6,R111&lt;=672.8,M111&gt;10),('[1]Pricing Schedule'!$J$113),
IF(AND(I111=110000,R111&lt;=12.8,M111&gt;2),'[1]Pricing Schedule'!$J$63,
IF(AND(I111=110000,R111&lt;=12.8,M111&lt;=2),'[1]Pricing Schedule'!$J$97,
IF(AND(I111=110000,R111&gt;12.8,R111&lt;=22.8,M111&gt;3),'[1]Pricing Schedule'!$J$72,
IF(AND(I111=110000,R111&gt;12.8,R111&lt;=22.8,M111&lt;=3),'[1]Pricing Schedule'!$J$97,
IF(AND(I111=110000,R111&gt;22.8,R111&lt;=30.2),'[1]Pricing Schedule'!$J$81,
IF(AND(I111=110000,R111&gt;30.2,R111&lt;=45.9),'[1]Pricing Schedule'!$J$90,
IF(AND(I111=110000,R111&gt;45.9,R111&lt;=123.4),'[1]Pricing Schedule'!$J$97,
IF(AND(I111=110000,R111&gt;123.4,R111&lt;=168.2,M111&lt;=10),'[1]Pricing Schedule'!$J$105,
IF(AND(I111=110000,R111&gt;123.4,R111&lt;=168.2,M111&gt;10),'[1]Pricing Schedule'!$J$113,
IF(AND(I111=110000,R111&gt;168.2,R111&lt;=336.2,M111&lt;=10),('[1]Pricing Schedule'!$J$105),
IF(AND(I111=110000,R111&gt;168.2,R111&lt;=336.2,M111&gt;10),('[1]Pricing Schedule'!$J$113),
IF(AND(I111=110000,R111&gt;336.4,R111&lt;=504.6,M111&lt;=10),('[1]Pricing Schedule'!$J$105),
IF(AND(I111=110000,R111&gt;336.4,R111&lt;=504.6,M111&gt;10),('[1]Pricing Schedule'!$J$113),
IF(AND(I111=110000,R111&gt;504.6,R111&lt;=672.8,M111&lt;=10),('[1]Pricing Schedule'!$J$105),
IF(AND(I111=110000,R111&gt;504.6,R111&lt;=672.8,M111&gt;10),('[1]Pricing Schedule'!$J$113),
IF(AND(I111=110000,R111&gt;672.8,R111&lt;=841,M111&lt;=10),('[1]Pricing Schedule'!$J$105),
IF(AND(I111=110000,R111&gt;672.8,R111&lt;=841,M111&gt;10),('[1]Pricing Schedule'!$J$113),
IF(AND(I111=110000,R111&gt;1682,R111&lt;=1850.2,M111&lt;=10),('[1]Pricing Schedule'!$J$105),
IF(AND(I111=110000,R111&gt;1682,R111&lt;=1850.2,M111&gt;10),('[1]Pricing Schedule'!$J$113),
IF(AND(I111=110000,R111&gt;2018.4,R111&lt;=2186.6,M111&lt;=10),('[1]Pricing Schedule'!$J$105),
IF(AND(I111=110000,R111&gt;2018.4,R111&lt;=2186.6,M111&gt;10),('[1]Pricing Schedule'!$J$113),999999999)))))))))))))))))))))))))))))))))))))))</f>
        <v>4</v>
      </c>
      <c r="U111" s="40">
        <f t="shared" si="12"/>
        <v>161913.04347826086</v>
      </c>
      <c r="V111" s="41">
        <f t="shared" si="13"/>
        <v>6.176154672395274</v>
      </c>
      <c r="Y111" s="23">
        <v>702</v>
      </c>
      <c r="Z111" s="23">
        <v>77</v>
      </c>
      <c r="AR111" s="35"/>
    </row>
    <row r="112" spans="1:44">
      <c r="A112" s="23">
        <v>111</v>
      </c>
      <c r="B112" s="23">
        <v>111</v>
      </c>
      <c r="C112" s="23" t="s">
        <v>343</v>
      </c>
      <c r="D112" s="23" t="s">
        <v>344</v>
      </c>
      <c r="E112" s="23" t="s">
        <v>344</v>
      </c>
      <c r="F112" s="23" t="s">
        <v>345</v>
      </c>
      <c r="G112" s="23" t="s">
        <v>346</v>
      </c>
      <c r="H112" s="23" t="s">
        <v>113</v>
      </c>
      <c r="I112" s="13">
        <v>38000</v>
      </c>
      <c r="J112" s="13">
        <v>38000</v>
      </c>
      <c r="K112" s="23" t="s">
        <v>119</v>
      </c>
      <c r="L112" s="24">
        <v>7.3540000000000001</v>
      </c>
      <c r="M112" s="37">
        <f t="shared" si="8"/>
        <v>8</v>
      </c>
      <c r="N112" s="24">
        <v>0.314</v>
      </c>
      <c r="O112" s="13">
        <v>1</v>
      </c>
      <c r="P112" s="36">
        <f t="shared" si="9"/>
        <v>0.314</v>
      </c>
      <c r="Q112" s="38">
        <f t="shared" si="10"/>
        <v>3.45</v>
      </c>
      <c r="R112" s="37">
        <f t="shared" si="11"/>
        <v>3.45</v>
      </c>
      <c r="S112" s="39">
        <f>IF(AND(I112=38000,R112&lt;=4.5,M112&gt;8),'[1]Pricing Schedule'!$F$8+('[1]Pricing Schedule'!$F$9*M112),
IF(AND(I112=38000,R112&lt;=4.5,M112&lt;=8),'[1]Pricing Schedule'!$F$34+('[1]Pricing Schedule'!$F$36*M112),
IF(AND(I112=38000,R112&gt;4.5,R112&lt;=9,M112&gt;8),'[1]Pricing Schedule'!$F$17+('[1]Pricing Schedule'!$F$18*M112),
IF(AND(I112=38000,R112&gt;4.5,R112&lt;=9,M112&lt;=8),'[1]Pricing Schedule'!$F$34+('[1]Pricing Schedule'!$F$36*M112),
IF(AND(I112=38000,R112&gt;9,R112&lt;=12.8,M112&gt;8),'[1]Pricing Schedule'!$F$26+('[1]Pricing Schedule'!$F$27*M112),
IF(AND(I112=38000,R112&gt;9,R112&lt;=12.8,M112&lt;=8),'[1]Pricing Schedule'!$F$34+('[1]Pricing Schedule'!$F$36*M112),
IF(AND(I112=38000,R112&gt;12.8,R112&lt;=22.8),'[1]Pricing Schedule'!$F$34+('[1]Pricing Schedule'!$F$36*M112),
IF(AND(I112=38000,R112&gt;22.8,R112&lt;=30.2),'[1]Pricing Schedule'!$F$43+('[1]Pricing Schedule'!$F$45*M112),
IF(AND(I112=38000,R112&gt;30.2,R112&lt;=45.9),'[1]Pricing Schedule'!$F$52+('[1]Pricing Schedule'!$F$54*M112),
IF(AND(I112=38000,R112&gt;45.9,R112&lt;=123.4),'[1]Pricing Schedule'!$F$96+('[1]Pricing Schedule'!$F$97*M112),
IF(AND(I112=38000,R112&gt;123.4,R112&lt;=168.2,M112&lt;=10),'[1]Pricing Schedule'!$F$103+('[1]Pricing Schedule'!$F$105*M112),
IF(AND(I112=38000,R112&gt;123.4,R112&lt;=168.2,M112&gt;10),'[1]Pricing Schedule'!$F$111+('[1]Pricing Schedule'!$F$113*M112),
IF(AND(I112=38000,R112&gt;157.4,R112&lt;=336.4,M112&lt;=10),('[1]Pricing Schedule'!$F$103+('[1]Pricing Schedule'!$F$105*M112))*2,
IF(AND(I112=38000,R112&gt;157.4,R112&lt;=336.4,M112&gt;10),('[1]Pricing Schedule'!$F$111+('[1]Pricing Schedule'!$F$113*M112))*2,
IF(AND(I112=38000,R112&gt;314.8,R112&lt;=504.6,M112&lt;=10),('[1]Pricing Schedule'!$F$103+('[1]Pricing Schedule'!$F$105*M112))*3,
IF(AND(I112=38000,R112&gt;314.8,R112&lt;=504.6,M112&gt;10),('[1]Pricing Schedule'!$F$111+('[1]Pricing Schedule'!$F$113*M112))*3,
IF(AND(I112=38000,R112&gt;472.2,R112&lt;=672.8,M112&lt;=10),('[1]Pricing Schedule'!$F$103+('[1]Pricing Schedule'!$F$105*M112))*4,
IF(AND(I112=38000,R112&gt;472.2,R112&lt;=672.8,M112&gt;10),('[1]Pricing Schedule'!$F$111+('[1]Pricing Schedule'!$F$113*M112))*4,
IF(AND(I112=110000,R112&lt;=12.8,M112&gt;2),'[1]Pricing Schedule'!$F$62+('[1]Pricing Schedule'!$F$63*M112),
IF(AND(I112=110000,R112&lt;=12.8,M112&lt;=2),'[1]Pricing Schedule'!$F$96+('[1]Pricing Schedule'!$F$97*M112),
IF(AND(I112=110000,R112&gt;12.8,R112&lt;=22.8,M112&gt;3),'[1]Pricing Schedule'!$F$71+('[1]Pricing Schedule'!$F$72*M112),
IF(AND(I112=110000,R112&gt;12.8,R112&lt;=22.8,M112&lt;=3),'[1]Pricing Schedule'!$F$96+('[1]Pricing Schedule'!$F$97*M112),
IF(AND(I112=110000,R112&gt;22.8,R112&lt;=30.2),'[1]Pricing Schedule'!$F$80+('[1]Pricing Schedule'!$F$81*M112),
IF(AND(I112=110000,R112&gt;30.2,R112&lt;=45.9),'[1]Pricing Schedule'!$F$89+('[1]Pricing Schedule'!$F$90*M112),
IF(AND(I112=110000,R112&gt;45.9,R112&lt;=123.4),'[1]Pricing Schedule'!$F$96+('[1]Pricing Schedule'!$F$97*M112),
IF(AND(I112=110000,R112&gt;123.4,R112&lt;=168.2,M112&lt;=10),'[1]Pricing Schedule'!$F$103+('[1]Pricing Schedule'!$F$105*M112),
IF(AND(I112=110000,R112&gt;123.4,R112&lt;=168.2,M112&gt;10),'[1]Pricing Schedule'!$F$111+('[1]Pricing Schedule'!$F$113*M112),
IF(AND(I112=110000,R112&gt;168.2,R112&lt;=336.4,M112&lt;=10),('[1]Pricing Schedule'!$F$103+('[1]Pricing Schedule'!$F$105*M112))*2,
IF(AND(I112=110000,R112&gt;168.2,R112&lt;=336.4,M112&gt;10),('[1]Pricing Schedule'!$F$111+('[1]Pricing Schedule'!$F$113*M112))*2,
IF(AND(I112=110000,R112&gt;336.4,R112&lt;=504.6,M112&lt;=10),('[1]Pricing Schedule'!$F$103+('[1]Pricing Schedule'!$F$105*M112))*3,
IF(AND(I112=110000,R112&gt;336.4,R112&lt;=504.6,M112&gt;10),('[1]Pricing Schedule'!$F$111+('[1]Pricing Schedule'!$F$113*M112))*3,
IF(AND(I112=110000,R112&gt;504.6,R112&lt;=672.8,M112&lt;=10),('[1]Pricing Schedule'!$F$103+('[1]Pricing Schedule'!$F$105*M112))*4,
IF(AND(I112=110000,R112&gt;504.6,R112&lt;=672.8,M112&gt;10),('[1]Pricing Schedule'!$F$111+('[1]Pricing Schedule'!$F$113*M112))*4,
IF(AND(I112=110000,R112&gt;672.8,R112&lt;=841,M112&lt;=10),('[1]Pricing Schedule'!$F$103+('[1]Pricing Schedule'!$F$105*M112))*5,
IF(AND(I112=110000,R112&gt;672.8,R112&lt;=841,M112&gt;10),('[1]Pricing Schedule'!$F$111+('[1]Pricing Schedule'!$F$113*M112))*5,
IF(AND(I112=110000,R112&gt;672.8,R112&lt;=841,M112&lt;=10),('[1]Pricing Schedule'!$F$103+('[1]Pricing Schedule'!$F$105*M112))*5,
IF(AND(I112=110000,R112&gt;672.8,R112&lt;=841,M112&gt;10),('[1]Pricing Schedule'!$F$111+('[1]Pricing Schedule'!$F$113*M112))*5,
IF(AND(I112=110000,R112&gt;1345.6,R112&lt;=1513.8,M112&lt;=10),('[1]Pricing Schedule'!$F$103+('[1]Pricing Schedule'!$F$105*M112))*9,
IF(AND(I112=110000,R112&gt;1345.6,R112&lt;=1513.8,M112&gt;10),('[1]Pricing Schedule'!$F$111+('[1]Pricing Schedule'!$F$113*M112))*9,
9999999999)))))))))))))))))))))))))))))))))))))))</f>
        <v>909950</v>
      </c>
      <c r="T112" s="21">
        <f>IF(AND(I112=38000,R112&lt;=4.5,M112&gt;8),'[1]Pricing Schedule'!$J$9,
IF(AND(I112=38000,R112&lt;=4.5,M112&lt;=8),'[1]Pricing Schedule'!$J$36,
IF(AND(I112=38000,R112&gt;4.5,R112&lt;=9,M112&gt;8),'[1]Pricing Schedule'!$J$18,
IF(AND(I112=38000,R112&gt;4.5,R112&lt;=9,M112&lt;=8),'[1]Pricing Schedule'!$J$36,
IF(AND(I112=38000,R112&gt;9,R112&lt;=12.8,M112&gt;8),'[1]Pricing Schedule'!$J$27,
IF(AND(I112=38000,R112&gt;9,R112&lt;=12.8,M112&lt;=8),'[1]Pricing Schedule'!$J$36,
IF(AND(I112=38000,R112&gt;12.8,R112&lt;=22.8),'[1]Pricing Schedule'!$J$36,
IF(AND(I112=38000,R112&gt;22.8,R112&lt;=30.2),'[1]Pricing Schedule'!$J$45,
IF(AND(I112=38000,R112&gt;30.2,R112&lt;=45.9),'[1]Pricing Schedule'!$J$54,
IF(AND(I112=38000,R112&gt;45.9,R112&lt;=123.4),'[1]Pricing Schedule'!$J$97,
IF(AND(I112=38000,R112&gt;123.4,R112&lt;=168.2,M112&lt;=10),'[1]Pricing Schedule'!$J$105,
IF(AND(I112=38000,R112&gt;123.4,R112&lt;=168.2,M112&gt;10),'[1]Pricing Schedule'!$J$113,
IF(AND(I112=38000,R112&gt;168.2,R112&lt;=336.4,M112&lt;=10),('[1]Pricing Schedule'!$J$105),
IF(AND(I112=38000,R112&gt;168.2,R112&lt;=336.4,M112&gt;10),('[1]Pricing Schedule'!$J$113),
IF(AND(I112=38000,R112&gt;336.4,R112&lt;=504.6,M112&lt;=10),('[1]Pricing Schedule'!$J$105),
IF(AND(I112=38000,R112&gt;336.4,R112&lt;=504.6,M112&gt;10),('[1]Pricing Schedule'!$J$113),
IF(AND(I112=38000,R112&gt;504.6,R112&lt;=672.8,M112&lt;=10),('[1]Pricing Schedule'!$J$105),
IF(AND(I112=38000,R112&gt;504.6,R112&lt;=672.8,M112&gt;10),('[1]Pricing Schedule'!$J$113),
IF(AND(I112=110000,R112&lt;=12.8,M112&gt;2),'[1]Pricing Schedule'!$J$63,
IF(AND(I112=110000,R112&lt;=12.8,M112&lt;=2),'[1]Pricing Schedule'!$J$97,
IF(AND(I112=110000,R112&gt;12.8,R112&lt;=22.8,M112&gt;3),'[1]Pricing Schedule'!$J$72,
IF(AND(I112=110000,R112&gt;12.8,R112&lt;=22.8,M112&lt;=3),'[1]Pricing Schedule'!$J$97,
IF(AND(I112=110000,R112&gt;22.8,R112&lt;=30.2),'[1]Pricing Schedule'!$J$81,
IF(AND(I112=110000,R112&gt;30.2,R112&lt;=45.9),'[1]Pricing Schedule'!$J$90,
IF(AND(I112=110000,R112&gt;45.9,R112&lt;=123.4),'[1]Pricing Schedule'!$J$97,
IF(AND(I112=110000,R112&gt;123.4,R112&lt;=168.2,M112&lt;=10),'[1]Pricing Schedule'!$J$105,
IF(AND(I112=110000,R112&gt;123.4,R112&lt;=168.2,M112&gt;10),'[1]Pricing Schedule'!$J$113,
IF(AND(I112=110000,R112&gt;168.2,R112&lt;=336.2,M112&lt;=10),('[1]Pricing Schedule'!$J$105),
IF(AND(I112=110000,R112&gt;168.2,R112&lt;=336.2,M112&gt;10),('[1]Pricing Schedule'!$J$113),
IF(AND(I112=110000,R112&gt;336.4,R112&lt;=504.6,M112&lt;=10),('[1]Pricing Schedule'!$J$105),
IF(AND(I112=110000,R112&gt;336.4,R112&lt;=504.6,M112&gt;10),('[1]Pricing Schedule'!$J$113),
IF(AND(I112=110000,R112&gt;504.6,R112&lt;=672.8,M112&lt;=10),('[1]Pricing Schedule'!$J$105),
IF(AND(I112=110000,R112&gt;504.6,R112&lt;=672.8,M112&gt;10),('[1]Pricing Schedule'!$J$113),
IF(AND(I112=110000,R112&gt;672.8,R112&lt;=841,M112&lt;=10),('[1]Pricing Schedule'!$J$105),
IF(AND(I112=110000,R112&gt;672.8,R112&lt;=841,M112&gt;10),('[1]Pricing Schedule'!$J$113),
IF(AND(I112=110000,R112&gt;1682,R112&lt;=1850.2,M112&lt;=10),('[1]Pricing Schedule'!$J$105),
IF(AND(I112=110000,R112&gt;1682,R112&lt;=1850.2,M112&gt;10),('[1]Pricing Schedule'!$J$113),
IF(AND(I112=110000,R112&gt;2018.4,R112&lt;=2186.6,M112&lt;=10),('[1]Pricing Schedule'!$J$105),
IF(AND(I112=110000,R112&gt;2018.4,R112&lt;=2186.6,M112&gt;10),('[1]Pricing Schedule'!$J$113),999999999)))))))))))))))))))))))))))))))))))))))</f>
        <v>4</v>
      </c>
      <c r="U112" s="40">
        <f t="shared" si="12"/>
        <v>263753.62318840576</v>
      </c>
      <c r="V112" s="41">
        <f t="shared" si="13"/>
        <v>3.7914171108302654</v>
      </c>
      <c r="Y112" s="23">
        <v>635</v>
      </c>
      <c r="Z112" s="23">
        <v>645</v>
      </c>
      <c r="AR112" s="35"/>
    </row>
    <row r="113" spans="1:44">
      <c r="A113" s="23">
        <v>112</v>
      </c>
      <c r="B113" s="23">
        <v>112</v>
      </c>
      <c r="C113" s="23" t="s">
        <v>347</v>
      </c>
      <c r="D113" s="23" t="s">
        <v>121</v>
      </c>
      <c r="E113" s="23" t="s">
        <v>121</v>
      </c>
      <c r="F113" s="23" t="s">
        <v>302</v>
      </c>
      <c r="G113" s="23" t="s">
        <v>303</v>
      </c>
      <c r="H113" s="23" t="s">
        <v>133</v>
      </c>
      <c r="I113" s="13">
        <v>110000</v>
      </c>
      <c r="J113" s="13">
        <v>110000</v>
      </c>
      <c r="K113" s="13">
        <v>38000</v>
      </c>
      <c r="L113" s="24">
        <v>4.4960000000000004</v>
      </c>
      <c r="M113" s="37">
        <f t="shared" si="8"/>
        <v>5</v>
      </c>
      <c r="N113" s="24">
        <v>0.154</v>
      </c>
      <c r="O113" s="13">
        <v>1</v>
      </c>
      <c r="P113" s="36">
        <f t="shared" si="9"/>
        <v>0.154</v>
      </c>
      <c r="Q113" s="38">
        <f t="shared" si="10"/>
        <v>3.45</v>
      </c>
      <c r="R113" s="37">
        <f t="shared" si="11"/>
        <v>3.45</v>
      </c>
      <c r="S113" s="39">
        <f>IF(AND(I113=38000,R113&lt;=4.5,M113&gt;8),'[1]Pricing Schedule'!$F$8+('[1]Pricing Schedule'!$F$9*M113),
IF(AND(I113=38000,R113&lt;=4.5,M113&lt;=8),'[1]Pricing Schedule'!$F$34+('[1]Pricing Schedule'!$F$36*M113),
IF(AND(I113=38000,R113&gt;4.5,R113&lt;=9,M113&gt;8),'[1]Pricing Schedule'!$F$17+('[1]Pricing Schedule'!$F$18*M113),
IF(AND(I113=38000,R113&gt;4.5,R113&lt;=9,M113&lt;=8),'[1]Pricing Schedule'!$F$34+('[1]Pricing Schedule'!$F$36*M113),
IF(AND(I113=38000,R113&gt;9,R113&lt;=12.8,M113&gt;8),'[1]Pricing Schedule'!$F$26+('[1]Pricing Schedule'!$F$27*M113),
IF(AND(I113=38000,R113&gt;9,R113&lt;=12.8,M113&lt;=8),'[1]Pricing Schedule'!$F$34+('[1]Pricing Schedule'!$F$36*M113),
IF(AND(I113=38000,R113&gt;12.8,R113&lt;=22.8),'[1]Pricing Schedule'!$F$34+('[1]Pricing Schedule'!$F$36*M113),
IF(AND(I113=38000,R113&gt;22.8,R113&lt;=30.2),'[1]Pricing Schedule'!$F$43+('[1]Pricing Schedule'!$F$45*M113),
IF(AND(I113=38000,R113&gt;30.2,R113&lt;=45.9),'[1]Pricing Schedule'!$F$52+('[1]Pricing Schedule'!$F$54*M113),
IF(AND(I113=38000,R113&gt;45.9,R113&lt;=123.4),'[1]Pricing Schedule'!$F$96+('[1]Pricing Schedule'!$F$97*M113),
IF(AND(I113=38000,R113&gt;123.4,R113&lt;=168.2,M113&lt;=10),'[1]Pricing Schedule'!$F$103+('[1]Pricing Schedule'!$F$105*M113),
IF(AND(I113=38000,R113&gt;123.4,R113&lt;=168.2,M113&gt;10),'[1]Pricing Schedule'!$F$111+('[1]Pricing Schedule'!$F$113*M113),
IF(AND(I113=38000,R113&gt;157.4,R113&lt;=336.4,M113&lt;=10),('[1]Pricing Schedule'!$F$103+('[1]Pricing Schedule'!$F$105*M113))*2,
IF(AND(I113=38000,R113&gt;157.4,R113&lt;=336.4,M113&gt;10),('[1]Pricing Schedule'!$F$111+('[1]Pricing Schedule'!$F$113*M113))*2,
IF(AND(I113=38000,R113&gt;314.8,R113&lt;=504.6,M113&lt;=10),('[1]Pricing Schedule'!$F$103+('[1]Pricing Schedule'!$F$105*M113))*3,
IF(AND(I113=38000,R113&gt;314.8,R113&lt;=504.6,M113&gt;10),('[1]Pricing Schedule'!$F$111+('[1]Pricing Schedule'!$F$113*M113))*3,
IF(AND(I113=38000,R113&gt;472.2,R113&lt;=672.8,M113&lt;=10),('[1]Pricing Schedule'!$F$103+('[1]Pricing Schedule'!$F$105*M113))*4,
IF(AND(I113=38000,R113&gt;472.2,R113&lt;=672.8,M113&gt;10),('[1]Pricing Schedule'!$F$111+('[1]Pricing Schedule'!$F$113*M113))*4,
IF(AND(I113=110000,R113&lt;=12.8,M113&gt;2),'[1]Pricing Schedule'!$F$62+('[1]Pricing Schedule'!$F$63*M113),
IF(AND(I113=110000,R113&lt;=12.8,M113&lt;=2),'[1]Pricing Schedule'!$F$96+('[1]Pricing Schedule'!$F$97*M113),
IF(AND(I113=110000,R113&gt;12.8,R113&lt;=22.8,M113&gt;3),'[1]Pricing Schedule'!$F$71+('[1]Pricing Schedule'!$F$72*M113),
IF(AND(I113=110000,R113&gt;12.8,R113&lt;=22.8,M113&lt;=3),'[1]Pricing Schedule'!$F$96+('[1]Pricing Schedule'!$F$97*M113),
IF(AND(I113=110000,R113&gt;22.8,R113&lt;=30.2),'[1]Pricing Schedule'!$F$80+('[1]Pricing Schedule'!$F$81*M113),
IF(AND(I113=110000,R113&gt;30.2,R113&lt;=45.9),'[1]Pricing Schedule'!$F$89+('[1]Pricing Schedule'!$F$90*M113),
IF(AND(I113=110000,R113&gt;45.9,R113&lt;=123.4),'[1]Pricing Schedule'!$F$96+('[1]Pricing Schedule'!$F$97*M113),
IF(AND(I113=110000,R113&gt;123.4,R113&lt;=168.2,M113&lt;=10),'[1]Pricing Schedule'!$F$103+('[1]Pricing Schedule'!$F$105*M113),
IF(AND(I113=110000,R113&gt;123.4,R113&lt;=168.2,M113&gt;10),'[1]Pricing Schedule'!$F$111+('[1]Pricing Schedule'!$F$113*M113),
IF(AND(I113=110000,R113&gt;168.2,R113&lt;=336.4,M113&lt;=10),('[1]Pricing Schedule'!$F$103+('[1]Pricing Schedule'!$F$105*M113))*2,
IF(AND(I113=110000,R113&gt;168.2,R113&lt;=336.4,M113&gt;10),('[1]Pricing Schedule'!$F$111+('[1]Pricing Schedule'!$F$113*M113))*2,
IF(AND(I113=110000,R113&gt;336.4,R113&lt;=504.6,M113&lt;=10),('[1]Pricing Schedule'!$F$103+('[1]Pricing Schedule'!$F$105*M113))*3,
IF(AND(I113=110000,R113&gt;336.4,R113&lt;=504.6,M113&gt;10),('[1]Pricing Schedule'!$F$111+('[1]Pricing Schedule'!$F$113*M113))*3,
IF(AND(I113=110000,R113&gt;504.6,R113&lt;=672.8,M113&lt;=10),('[1]Pricing Schedule'!$F$103+('[1]Pricing Schedule'!$F$105*M113))*4,
IF(AND(I113=110000,R113&gt;504.6,R113&lt;=672.8,M113&gt;10),('[1]Pricing Schedule'!$F$111+('[1]Pricing Schedule'!$F$113*M113))*4,
IF(AND(I113=110000,R113&gt;672.8,R113&lt;=841,M113&lt;=10),('[1]Pricing Schedule'!$F$103+('[1]Pricing Schedule'!$F$105*M113))*5,
IF(AND(I113=110000,R113&gt;672.8,R113&lt;=841,M113&gt;10),('[1]Pricing Schedule'!$F$111+('[1]Pricing Schedule'!$F$113*M113))*5,
IF(AND(I113=110000,R113&gt;672.8,R113&lt;=841,M113&lt;=10),('[1]Pricing Schedule'!$F$103+('[1]Pricing Schedule'!$F$105*M113))*5,
IF(AND(I113=110000,R113&gt;672.8,R113&lt;=841,M113&gt;10),('[1]Pricing Schedule'!$F$111+('[1]Pricing Schedule'!$F$113*M113))*5,
IF(AND(I113=110000,R113&gt;1345.6,R113&lt;=1513.8,M113&lt;=10),('[1]Pricing Schedule'!$F$103+('[1]Pricing Schedule'!$F$105*M113))*9,
IF(AND(I113=110000,R113&gt;1345.6,R113&lt;=1513.8,M113&gt;10),('[1]Pricing Schedule'!$F$111+('[1]Pricing Schedule'!$F$113*M113))*9,
9999999999)))))))))))))))))))))))))))))))))))))))</f>
        <v>1679970</v>
      </c>
      <c r="T113" s="21">
        <f>IF(AND(I113=38000,R113&lt;=4.5,M113&gt;8),'[1]Pricing Schedule'!$J$9,
IF(AND(I113=38000,R113&lt;=4.5,M113&lt;=8),'[1]Pricing Schedule'!$J$36,
IF(AND(I113=38000,R113&gt;4.5,R113&lt;=9,M113&gt;8),'[1]Pricing Schedule'!$J$18,
IF(AND(I113=38000,R113&gt;4.5,R113&lt;=9,M113&lt;=8),'[1]Pricing Schedule'!$J$36,
IF(AND(I113=38000,R113&gt;9,R113&lt;=12.8,M113&gt;8),'[1]Pricing Schedule'!$J$27,
IF(AND(I113=38000,R113&gt;9,R113&lt;=12.8,M113&lt;=8),'[1]Pricing Schedule'!$J$36,
IF(AND(I113=38000,R113&gt;12.8,R113&lt;=22.8),'[1]Pricing Schedule'!$J$36,
IF(AND(I113=38000,R113&gt;22.8,R113&lt;=30.2),'[1]Pricing Schedule'!$J$45,
IF(AND(I113=38000,R113&gt;30.2,R113&lt;=45.9),'[1]Pricing Schedule'!$J$54,
IF(AND(I113=38000,R113&gt;45.9,R113&lt;=123.4),'[1]Pricing Schedule'!$J$97,
IF(AND(I113=38000,R113&gt;123.4,R113&lt;=168.2,M113&lt;=10),'[1]Pricing Schedule'!$J$105,
IF(AND(I113=38000,R113&gt;123.4,R113&lt;=168.2,M113&gt;10),'[1]Pricing Schedule'!$J$113,
IF(AND(I113=38000,R113&gt;168.2,R113&lt;=336.4,M113&lt;=10),('[1]Pricing Schedule'!$J$105),
IF(AND(I113=38000,R113&gt;168.2,R113&lt;=336.4,M113&gt;10),('[1]Pricing Schedule'!$J$113),
IF(AND(I113=38000,R113&gt;336.4,R113&lt;=504.6,M113&lt;=10),('[1]Pricing Schedule'!$J$105),
IF(AND(I113=38000,R113&gt;336.4,R113&lt;=504.6,M113&gt;10),('[1]Pricing Schedule'!$J$113),
IF(AND(I113=38000,R113&gt;504.6,R113&lt;=672.8,M113&lt;=10),('[1]Pricing Schedule'!$J$105),
IF(AND(I113=38000,R113&gt;504.6,R113&lt;=672.8,M113&gt;10),('[1]Pricing Schedule'!$J$113),
IF(AND(I113=110000,R113&lt;=12.8,M113&gt;2),'[1]Pricing Schedule'!$J$63,
IF(AND(I113=110000,R113&lt;=12.8,M113&lt;=2),'[1]Pricing Schedule'!$J$97,
IF(AND(I113=110000,R113&gt;12.8,R113&lt;=22.8,M113&gt;3),'[1]Pricing Schedule'!$J$72,
IF(AND(I113=110000,R113&gt;12.8,R113&lt;=22.8,M113&lt;=3),'[1]Pricing Schedule'!$J$97,
IF(AND(I113=110000,R113&gt;22.8,R113&lt;=30.2),'[1]Pricing Schedule'!$J$81,
IF(AND(I113=110000,R113&gt;30.2,R113&lt;=45.9),'[1]Pricing Schedule'!$J$90,
IF(AND(I113=110000,R113&gt;45.9,R113&lt;=123.4),'[1]Pricing Schedule'!$J$97,
IF(AND(I113=110000,R113&gt;123.4,R113&lt;=168.2,M113&lt;=10),'[1]Pricing Schedule'!$J$105,
IF(AND(I113=110000,R113&gt;123.4,R113&lt;=168.2,M113&gt;10),'[1]Pricing Schedule'!$J$113,
IF(AND(I113=110000,R113&gt;168.2,R113&lt;=336.2,M113&lt;=10),('[1]Pricing Schedule'!$J$105),
IF(AND(I113=110000,R113&gt;168.2,R113&lt;=336.2,M113&gt;10),('[1]Pricing Schedule'!$J$113),
IF(AND(I113=110000,R113&gt;336.4,R113&lt;=504.6,M113&lt;=10),('[1]Pricing Schedule'!$J$105),
IF(AND(I113=110000,R113&gt;336.4,R113&lt;=504.6,M113&gt;10),('[1]Pricing Schedule'!$J$113),
IF(AND(I113=110000,R113&gt;504.6,R113&lt;=672.8,M113&lt;=10),('[1]Pricing Schedule'!$J$105),
IF(AND(I113=110000,R113&gt;504.6,R113&lt;=672.8,M113&gt;10),('[1]Pricing Schedule'!$J$113),
IF(AND(I113=110000,R113&gt;672.8,R113&lt;=841,M113&lt;=10),('[1]Pricing Schedule'!$J$105),
IF(AND(I113=110000,R113&gt;672.8,R113&lt;=841,M113&gt;10),('[1]Pricing Schedule'!$J$113),
IF(AND(I113=110000,R113&gt;1682,R113&lt;=1850.2,M113&lt;=10),('[1]Pricing Schedule'!$J$105),
IF(AND(I113=110000,R113&gt;1682,R113&lt;=1850.2,M113&gt;10),('[1]Pricing Schedule'!$J$113),
IF(AND(I113=110000,R113&gt;2018.4,R113&lt;=2186.6,M113&lt;=10),('[1]Pricing Schedule'!$J$105),
IF(AND(I113=110000,R113&gt;2018.4,R113&lt;=2186.6,M113&gt;10),('[1]Pricing Schedule'!$J$113),999999999)))))))))))))))))))))))))))))))))))))))</f>
        <v>7</v>
      </c>
      <c r="U113" s="40">
        <f t="shared" si="12"/>
        <v>486947.82608695648</v>
      </c>
      <c r="V113" s="41">
        <f t="shared" si="13"/>
        <v>2.0536081001446456</v>
      </c>
      <c r="Y113" s="23">
        <v>138</v>
      </c>
      <c r="Z113" s="23">
        <v>684</v>
      </c>
      <c r="AR113" s="35"/>
    </row>
    <row r="114" spans="1:44">
      <c r="A114" s="23">
        <v>113</v>
      </c>
      <c r="B114" s="23">
        <v>113</v>
      </c>
      <c r="C114" s="23" t="s">
        <v>348</v>
      </c>
      <c r="D114" s="23" t="s">
        <v>121</v>
      </c>
      <c r="E114" s="23" t="s">
        <v>121</v>
      </c>
      <c r="F114" s="23" t="s">
        <v>349</v>
      </c>
      <c r="G114" s="23" t="s">
        <v>350</v>
      </c>
      <c r="H114" s="23" t="s">
        <v>113</v>
      </c>
      <c r="I114" s="13">
        <v>38000</v>
      </c>
      <c r="J114" s="13">
        <v>38000</v>
      </c>
      <c r="K114" s="23" t="s">
        <v>119</v>
      </c>
      <c r="L114" s="24">
        <v>8.4250000000000007</v>
      </c>
      <c r="M114" s="37">
        <f t="shared" si="8"/>
        <v>9</v>
      </c>
      <c r="N114" s="24">
        <v>0.89400000000000002</v>
      </c>
      <c r="O114" s="13">
        <v>1</v>
      </c>
      <c r="P114" s="36">
        <f t="shared" si="9"/>
        <v>0.67049999999999998</v>
      </c>
      <c r="Q114" s="38">
        <f t="shared" si="10"/>
        <v>6.9</v>
      </c>
      <c r="R114" s="37">
        <f t="shared" si="11"/>
        <v>6.9</v>
      </c>
      <c r="S114" s="39">
        <f>IF(AND(I114=38000,R114&lt;=4.5,M114&gt;8),'[1]Pricing Schedule'!$F$8+('[1]Pricing Schedule'!$F$9*M114),
IF(AND(I114=38000,R114&lt;=4.5,M114&lt;=8),'[1]Pricing Schedule'!$F$34+('[1]Pricing Schedule'!$F$36*M114),
IF(AND(I114=38000,R114&gt;4.5,R114&lt;=9,M114&gt;8),'[1]Pricing Schedule'!$F$17+('[1]Pricing Schedule'!$F$18*M114),
IF(AND(I114=38000,R114&gt;4.5,R114&lt;=9,M114&lt;=8),'[1]Pricing Schedule'!$F$34+('[1]Pricing Schedule'!$F$36*M114),
IF(AND(I114=38000,R114&gt;9,R114&lt;=12.8,M114&gt;8),'[1]Pricing Schedule'!$F$26+('[1]Pricing Schedule'!$F$27*M114),
IF(AND(I114=38000,R114&gt;9,R114&lt;=12.8,M114&lt;=8),'[1]Pricing Schedule'!$F$34+('[1]Pricing Schedule'!$F$36*M114),
IF(AND(I114=38000,R114&gt;12.8,R114&lt;=22.8),'[1]Pricing Schedule'!$F$34+('[1]Pricing Schedule'!$F$36*M114),
IF(AND(I114=38000,R114&gt;22.8,R114&lt;=30.2),'[1]Pricing Schedule'!$F$43+('[1]Pricing Schedule'!$F$45*M114),
IF(AND(I114=38000,R114&gt;30.2,R114&lt;=45.9),'[1]Pricing Schedule'!$F$52+('[1]Pricing Schedule'!$F$54*M114),
IF(AND(I114=38000,R114&gt;45.9,R114&lt;=123.4),'[1]Pricing Schedule'!$F$96+('[1]Pricing Schedule'!$F$97*M114),
IF(AND(I114=38000,R114&gt;123.4,R114&lt;=168.2,M114&lt;=10),'[1]Pricing Schedule'!$F$103+('[1]Pricing Schedule'!$F$105*M114),
IF(AND(I114=38000,R114&gt;123.4,R114&lt;=168.2,M114&gt;10),'[1]Pricing Schedule'!$F$111+('[1]Pricing Schedule'!$F$113*M114),
IF(AND(I114=38000,R114&gt;157.4,R114&lt;=336.4,M114&lt;=10),('[1]Pricing Schedule'!$F$103+('[1]Pricing Schedule'!$F$105*M114))*2,
IF(AND(I114=38000,R114&gt;157.4,R114&lt;=336.4,M114&gt;10),('[1]Pricing Schedule'!$F$111+('[1]Pricing Schedule'!$F$113*M114))*2,
IF(AND(I114=38000,R114&gt;314.8,R114&lt;=504.6,M114&lt;=10),('[1]Pricing Schedule'!$F$103+('[1]Pricing Schedule'!$F$105*M114))*3,
IF(AND(I114=38000,R114&gt;314.8,R114&lt;=504.6,M114&gt;10),('[1]Pricing Schedule'!$F$111+('[1]Pricing Schedule'!$F$113*M114))*3,
IF(AND(I114=38000,R114&gt;472.2,R114&lt;=672.8,M114&lt;=10),('[1]Pricing Schedule'!$F$103+('[1]Pricing Schedule'!$F$105*M114))*4,
IF(AND(I114=38000,R114&gt;472.2,R114&lt;=672.8,M114&gt;10),('[1]Pricing Schedule'!$F$111+('[1]Pricing Schedule'!$F$113*M114))*4,
IF(AND(I114=110000,R114&lt;=12.8,M114&gt;2),'[1]Pricing Schedule'!$F$62+('[1]Pricing Schedule'!$F$63*M114),
IF(AND(I114=110000,R114&lt;=12.8,M114&lt;=2),'[1]Pricing Schedule'!$F$96+('[1]Pricing Schedule'!$F$97*M114),
IF(AND(I114=110000,R114&gt;12.8,R114&lt;=22.8,M114&gt;3),'[1]Pricing Schedule'!$F$71+('[1]Pricing Schedule'!$F$72*M114),
IF(AND(I114=110000,R114&gt;12.8,R114&lt;=22.8,M114&lt;=3),'[1]Pricing Schedule'!$F$96+('[1]Pricing Schedule'!$F$97*M114),
IF(AND(I114=110000,R114&gt;22.8,R114&lt;=30.2),'[1]Pricing Schedule'!$F$80+('[1]Pricing Schedule'!$F$81*M114),
IF(AND(I114=110000,R114&gt;30.2,R114&lt;=45.9),'[1]Pricing Schedule'!$F$89+('[1]Pricing Schedule'!$F$90*M114),
IF(AND(I114=110000,R114&gt;45.9,R114&lt;=123.4),'[1]Pricing Schedule'!$F$96+('[1]Pricing Schedule'!$F$97*M114),
IF(AND(I114=110000,R114&gt;123.4,R114&lt;=168.2,M114&lt;=10),'[1]Pricing Schedule'!$F$103+('[1]Pricing Schedule'!$F$105*M114),
IF(AND(I114=110000,R114&gt;123.4,R114&lt;=168.2,M114&gt;10),'[1]Pricing Schedule'!$F$111+('[1]Pricing Schedule'!$F$113*M114),
IF(AND(I114=110000,R114&gt;168.2,R114&lt;=336.4,M114&lt;=10),('[1]Pricing Schedule'!$F$103+('[1]Pricing Schedule'!$F$105*M114))*2,
IF(AND(I114=110000,R114&gt;168.2,R114&lt;=336.4,M114&gt;10),('[1]Pricing Schedule'!$F$111+('[1]Pricing Schedule'!$F$113*M114))*2,
IF(AND(I114=110000,R114&gt;336.4,R114&lt;=504.6,M114&lt;=10),('[1]Pricing Schedule'!$F$103+('[1]Pricing Schedule'!$F$105*M114))*3,
IF(AND(I114=110000,R114&gt;336.4,R114&lt;=504.6,M114&gt;10),('[1]Pricing Schedule'!$F$111+('[1]Pricing Schedule'!$F$113*M114))*3,
IF(AND(I114=110000,R114&gt;504.6,R114&lt;=672.8,M114&lt;=10),('[1]Pricing Schedule'!$F$103+('[1]Pricing Schedule'!$F$105*M114))*4,
IF(AND(I114=110000,R114&gt;504.6,R114&lt;=672.8,M114&gt;10),('[1]Pricing Schedule'!$F$111+('[1]Pricing Schedule'!$F$113*M114))*4,
IF(AND(I114=110000,R114&gt;672.8,R114&lt;=841,M114&lt;=10),('[1]Pricing Schedule'!$F$103+('[1]Pricing Schedule'!$F$105*M114))*5,
IF(AND(I114=110000,R114&gt;672.8,R114&lt;=841,M114&gt;10),('[1]Pricing Schedule'!$F$111+('[1]Pricing Schedule'!$F$113*M114))*5,
IF(AND(I114=110000,R114&gt;672.8,R114&lt;=841,M114&lt;=10),('[1]Pricing Schedule'!$F$103+('[1]Pricing Schedule'!$F$105*M114))*5,
IF(AND(I114=110000,R114&gt;672.8,R114&lt;=841,M114&gt;10),('[1]Pricing Schedule'!$F$111+('[1]Pricing Schedule'!$F$113*M114))*5,
IF(AND(I114=110000,R114&gt;1345.6,R114&lt;=1513.8,M114&lt;=10),('[1]Pricing Schedule'!$F$103+('[1]Pricing Schedule'!$F$105*M114))*9,
IF(AND(I114=110000,R114&gt;1345.6,R114&lt;=1513.8,M114&gt;10),('[1]Pricing Schedule'!$F$111+('[1]Pricing Schedule'!$F$113*M114))*9,
9999999999)))))))))))))))))))))))))))))))))))))))</f>
        <v>1379800</v>
      </c>
      <c r="T114" s="21">
        <f>IF(AND(I114=38000,R114&lt;=4.5,M114&gt;8),'[1]Pricing Schedule'!$J$9,
IF(AND(I114=38000,R114&lt;=4.5,M114&lt;=8),'[1]Pricing Schedule'!$J$36,
IF(AND(I114=38000,R114&gt;4.5,R114&lt;=9,M114&gt;8),'[1]Pricing Schedule'!$J$18,
IF(AND(I114=38000,R114&gt;4.5,R114&lt;=9,M114&lt;=8),'[1]Pricing Schedule'!$J$36,
IF(AND(I114=38000,R114&gt;9,R114&lt;=12.8,M114&gt;8),'[1]Pricing Schedule'!$J$27,
IF(AND(I114=38000,R114&gt;9,R114&lt;=12.8,M114&lt;=8),'[1]Pricing Schedule'!$J$36,
IF(AND(I114=38000,R114&gt;12.8,R114&lt;=22.8),'[1]Pricing Schedule'!$J$36,
IF(AND(I114=38000,R114&gt;22.8,R114&lt;=30.2),'[1]Pricing Schedule'!$J$45,
IF(AND(I114=38000,R114&gt;30.2,R114&lt;=45.9),'[1]Pricing Schedule'!$J$54,
IF(AND(I114=38000,R114&gt;45.9,R114&lt;=123.4),'[1]Pricing Schedule'!$J$97,
IF(AND(I114=38000,R114&gt;123.4,R114&lt;=168.2,M114&lt;=10),'[1]Pricing Schedule'!$J$105,
IF(AND(I114=38000,R114&gt;123.4,R114&lt;=168.2,M114&gt;10),'[1]Pricing Schedule'!$J$113,
IF(AND(I114=38000,R114&gt;168.2,R114&lt;=336.4,M114&lt;=10),('[1]Pricing Schedule'!$J$105),
IF(AND(I114=38000,R114&gt;168.2,R114&lt;=336.4,M114&gt;10),('[1]Pricing Schedule'!$J$113),
IF(AND(I114=38000,R114&gt;336.4,R114&lt;=504.6,M114&lt;=10),('[1]Pricing Schedule'!$J$105),
IF(AND(I114=38000,R114&gt;336.4,R114&lt;=504.6,M114&gt;10),('[1]Pricing Schedule'!$J$113),
IF(AND(I114=38000,R114&gt;504.6,R114&lt;=672.8,M114&lt;=10),('[1]Pricing Schedule'!$J$105),
IF(AND(I114=38000,R114&gt;504.6,R114&lt;=672.8,M114&gt;10),('[1]Pricing Schedule'!$J$113),
IF(AND(I114=110000,R114&lt;=12.8,M114&gt;2),'[1]Pricing Schedule'!$J$63,
IF(AND(I114=110000,R114&lt;=12.8,M114&lt;=2),'[1]Pricing Schedule'!$J$97,
IF(AND(I114=110000,R114&gt;12.8,R114&lt;=22.8,M114&gt;3),'[1]Pricing Schedule'!$J$72,
IF(AND(I114=110000,R114&gt;12.8,R114&lt;=22.8,M114&lt;=3),'[1]Pricing Schedule'!$J$97,
IF(AND(I114=110000,R114&gt;22.8,R114&lt;=30.2),'[1]Pricing Schedule'!$J$81,
IF(AND(I114=110000,R114&gt;30.2,R114&lt;=45.9),'[1]Pricing Schedule'!$J$90,
IF(AND(I114=110000,R114&gt;45.9,R114&lt;=123.4),'[1]Pricing Schedule'!$J$97,
IF(AND(I114=110000,R114&gt;123.4,R114&lt;=168.2,M114&lt;=10),'[1]Pricing Schedule'!$J$105,
IF(AND(I114=110000,R114&gt;123.4,R114&lt;=168.2,M114&gt;10),'[1]Pricing Schedule'!$J$113,
IF(AND(I114=110000,R114&gt;168.2,R114&lt;=336.2,M114&lt;=10),('[1]Pricing Schedule'!$J$105),
IF(AND(I114=110000,R114&gt;168.2,R114&lt;=336.2,M114&gt;10),('[1]Pricing Schedule'!$J$113),
IF(AND(I114=110000,R114&gt;336.4,R114&lt;=504.6,M114&lt;=10),('[1]Pricing Schedule'!$J$105),
IF(AND(I114=110000,R114&gt;336.4,R114&lt;=504.6,M114&gt;10),('[1]Pricing Schedule'!$J$113),
IF(AND(I114=110000,R114&gt;504.6,R114&lt;=672.8,M114&lt;=10),('[1]Pricing Schedule'!$J$105),
IF(AND(I114=110000,R114&gt;504.6,R114&lt;=672.8,M114&gt;10),('[1]Pricing Schedule'!$J$113),
IF(AND(I114=110000,R114&gt;672.8,R114&lt;=841,M114&lt;=10),('[1]Pricing Schedule'!$J$105),
IF(AND(I114=110000,R114&gt;672.8,R114&lt;=841,M114&gt;10),('[1]Pricing Schedule'!$J$113),
IF(AND(I114=110000,R114&gt;1682,R114&lt;=1850.2,M114&lt;=10),('[1]Pricing Schedule'!$J$105),
IF(AND(I114=110000,R114&gt;1682,R114&lt;=1850.2,M114&gt;10),('[1]Pricing Schedule'!$J$113),
IF(AND(I114=110000,R114&gt;2018.4,R114&lt;=2186.6,M114&lt;=10),('[1]Pricing Schedule'!$J$105),
IF(AND(I114=110000,R114&gt;2018.4,R114&lt;=2186.6,M114&gt;10),('[1]Pricing Schedule'!$J$113),999999999)))))))))))))))))))))))))))))))))))))))</f>
        <v>2</v>
      </c>
      <c r="U114" s="40">
        <f t="shared" si="12"/>
        <v>199971.0144927536</v>
      </c>
      <c r="V114" s="41">
        <f t="shared" si="13"/>
        <v>5.0007247427163355</v>
      </c>
      <c r="Y114" s="23">
        <v>634</v>
      </c>
      <c r="Z114" s="23">
        <v>686</v>
      </c>
      <c r="AR114" s="35"/>
    </row>
    <row r="115" spans="1:44">
      <c r="A115" s="23">
        <v>114</v>
      </c>
      <c r="B115" s="23">
        <v>114</v>
      </c>
      <c r="C115" s="23" t="s">
        <v>351</v>
      </c>
      <c r="D115" s="23" t="s">
        <v>121</v>
      </c>
      <c r="E115" s="23" t="s">
        <v>121</v>
      </c>
      <c r="F115" s="23" t="s">
        <v>352</v>
      </c>
      <c r="G115" s="23" t="s">
        <v>353</v>
      </c>
      <c r="H115" s="23" t="s">
        <v>133</v>
      </c>
      <c r="I115" s="13">
        <v>110000</v>
      </c>
      <c r="J115" s="23" t="s">
        <v>119</v>
      </c>
      <c r="K115" s="13">
        <v>110000</v>
      </c>
      <c r="L115" s="24">
        <v>3.157</v>
      </c>
      <c r="M115" s="37">
        <f t="shared" si="8"/>
        <v>4</v>
      </c>
      <c r="N115" s="24">
        <v>0.159</v>
      </c>
      <c r="O115" s="13">
        <v>1</v>
      </c>
      <c r="P115" s="36">
        <f t="shared" si="9"/>
        <v>0.159</v>
      </c>
      <c r="Q115" s="38">
        <f t="shared" si="10"/>
        <v>3.45</v>
      </c>
      <c r="R115" s="37">
        <f t="shared" si="11"/>
        <v>3.45</v>
      </c>
      <c r="S115" s="39">
        <f>IF(AND(I115=38000,R115&lt;=4.5,M115&gt;8),'[1]Pricing Schedule'!$F$8+('[1]Pricing Schedule'!$F$9*M115),
IF(AND(I115=38000,R115&lt;=4.5,M115&lt;=8),'[1]Pricing Schedule'!$F$34+('[1]Pricing Schedule'!$F$36*M115),
IF(AND(I115=38000,R115&gt;4.5,R115&lt;=9,M115&gt;8),'[1]Pricing Schedule'!$F$17+('[1]Pricing Schedule'!$F$18*M115),
IF(AND(I115=38000,R115&gt;4.5,R115&lt;=9,M115&lt;=8),'[1]Pricing Schedule'!$F$34+('[1]Pricing Schedule'!$F$36*M115),
IF(AND(I115=38000,R115&gt;9,R115&lt;=12.8,M115&gt;8),'[1]Pricing Schedule'!$F$26+('[1]Pricing Schedule'!$F$27*M115),
IF(AND(I115=38000,R115&gt;9,R115&lt;=12.8,M115&lt;=8),'[1]Pricing Schedule'!$F$34+('[1]Pricing Schedule'!$F$36*M115),
IF(AND(I115=38000,R115&gt;12.8,R115&lt;=22.8),'[1]Pricing Schedule'!$F$34+('[1]Pricing Schedule'!$F$36*M115),
IF(AND(I115=38000,R115&gt;22.8,R115&lt;=30.2),'[1]Pricing Schedule'!$F$43+('[1]Pricing Schedule'!$F$45*M115),
IF(AND(I115=38000,R115&gt;30.2,R115&lt;=45.9),'[1]Pricing Schedule'!$F$52+('[1]Pricing Schedule'!$F$54*M115),
IF(AND(I115=38000,R115&gt;45.9,R115&lt;=123.4),'[1]Pricing Schedule'!$F$96+('[1]Pricing Schedule'!$F$97*M115),
IF(AND(I115=38000,R115&gt;123.4,R115&lt;=168.2,M115&lt;=10),'[1]Pricing Schedule'!$F$103+('[1]Pricing Schedule'!$F$105*M115),
IF(AND(I115=38000,R115&gt;123.4,R115&lt;=168.2,M115&gt;10),'[1]Pricing Schedule'!$F$111+('[1]Pricing Schedule'!$F$113*M115),
IF(AND(I115=38000,R115&gt;157.4,R115&lt;=336.4,M115&lt;=10),('[1]Pricing Schedule'!$F$103+('[1]Pricing Schedule'!$F$105*M115))*2,
IF(AND(I115=38000,R115&gt;157.4,R115&lt;=336.4,M115&gt;10),('[1]Pricing Schedule'!$F$111+('[1]Pricing Schedule'!$F$113*M115))*2,
IF(AND(I115=38000,R115&gt;314.8,R115&lt;=504.6,M115&lt;=10),('[1]Pricing Schedule'!$F$103+('[1]Pricing Schedule'!$F$105*M115))*3,
IF(AND(I115=38000,R115&gt;314.8,R115&lt;=504.6,M115&gt;10),('[1]Pricing Schedule'!$F$111+('[1]Pricing Schedule'!$F$113*M115))*3,
IF(AND(I115=38000,R115&gt;472.2,R115&lt;=672.8,M115&lt;=10),('[1]Pricing Schedule'!$F$103+('[1]Pricing Schedule'!$F$105*M115))*4,
IF(AND(I115=38000,R115&gt;472.2,R115&lt;=672.8,M115&gt;10),('[1]Pricing Schedule'!$F$111+('[1]Pricing Schedule'!$F$113*M115))*4,
IF(AND(I115=110000,R115&lt;=12.8,M115&gt;2),'[1]Pricing Schedule'!$F$62+('[1]Pricing Schedule'!$F$63*M115),
IF(AND(I115=110000,R115&lt;=12.8,M115&lt;=2),'[1]Pricing Schedule'!$F$96+('[1]Pricing Schedule'!$F$97*M115),
IF(AND(I115=110000,R115&gt;12.8,R115&lt;=22.8,M115&gt;3),'[1]Pricing Schedule'!$F$71+('[1]Pricing Schedule'!$F$72*M115),
IF(AND(I115=110000,R115&gt;12.8,R115&lt;=22.8,M115&lt;=3),'[1]Pricing Schedule'!$F$96+('[1]Pricing Schedule'!$F$97*M115),
IF(AND(I115=110000,R115&gt;22.8,R115&lt;=30.2),'[1]Pricing Schedule'!$F$80+('[1]Pricing Schedule'!$F$81*M115),
IF(AND(I115=110000,R115&gt;30.2,R115&lt;=45.9),'[1]Pricing Schedule'!$F$89+('[1]Pricing Schedule'!$F$90*M115),
IF(AND(I115=110000,R115&gt;45.9,R115&lt;=123.4),'[1]Pricing Schedule'!$F$96+('[1]Pricing Schedule'!$F$97*M115),
IF(AND(I115=110000,R115&gt;123.4,R115&lt;=168.2,M115&lt;=10),'[1]Pricing Schedule'!$F$103+('[1]Pricing Schedule'!$F$105*M115),
IF(AND(I115=110000,R115&gt;123.4,R115&lt;=168.2,M115&gt;10),'[1]Pricing Schedule'!$F$111+('[1]Pricing Schedule'!$F$113*M115),
IF(AND(I115=110000,R115&gt;168.2,R115&lt;=336.4,M115&lt;=10),('[1]Pricing Schedule'!$F$103+('[1]Pricing Schedule'!$F$105*M115))*2,
IF(AND(I115=110000,R115&gt;168.2,R115&lt;=336.4,M115&gt;10),('[1]Pricing Schedule'!$F$111+('[1]Pricing Schedule'!$F$113*M115))*2,
IF(AND(I115=110000,R115&gt;336.4,R115&lt;=504.6,M115&lt;=10),('[1]Pricing Schedule'!$F$103+('[1]Pricing Schedule'!$F$105*M115))*3,
IF(AND(I115=110000,R115&gt;336.4,R115&lt;=504.6,M115&gt;10),('[1]Pricing Schedule'!$F$111+('[1]Pricing Schedule'!$F$113*M115))*3,
IF(AND(I115=110000,R115&gt;504.6,R115&lt;=672.8,M115&lt;=10),('[1]Pricing Schedule'!$F$103+('[1]Pricing Schedule'!$F$105*M115))*4,
IF(AND(I115=110000,R115&gt;504.6,R115&lt;=672.8,M115&gt;10),('[1]Pricing Schedule'!$F$111+('[1]Pricing Schedule'!$F$113*M115))*4,
IF(AND(I115=110000,R115&gt;672.8,R115&lt;=841,M115&lt;=10),('[1]Pricing Schedule'!$F$103+('[1]Pricing Schedule'!$F$105*M115))*5,
IF(AND(I115=110000,R115&gt;672.8,R115&lt;=841,M115&gt;10),('[1]Pricing Schedule'!$F$111+('[1]Pricing Schedule'!$F$113*M115))*5,
IF(AND(I115=110000,R115&gt;672.8,R115&lt;=841,M115&lt;=10),('[1]Pricing Schedule'!$F$103+('[1]Pricing Schedule'!$F$105*M115))*5,
IF(AND(I115=110000,R115&gt;672.8,R115&lt;=841,M115&gt;10),('[1]Pricing Schedule'!$F$111+('[1]Pricing Schedule'!$F$113*M115))*5,
IF(AND(I115=110000,R115&gt;1345.6,R115&lt;=1513.8,M115&lt;=10),('[1]Pricing Schedule'!$F$103+('[1]Pricing Schedule'!$F$105*M115))*9,
IF(AND(I115=110000,R115&gt;1345.6,R115&lt;=1513.8,M115&gt;10),('[1]Pricing Schedule'!$F$111+('[1]Pricing Schedule'!$F$113*M115))*9,
9999999999)))))))))))))))))))))))))))))))))))))))</f>
        <v>1627270</v>
      </c>
      <c r="T115" s="21">
        <f>IF(AND(I115=38000,R115&lt;=4.5,M115&gt;8),'[1]Pricing Schedule'!$J$9,
IF(AND(I115=38000,R115&lt;=4.5,M115&lt;=8),'[1]Pricing Schedule'!$J$36,
IF(AND(I115=38000,R115&gt;4.5,R115&lt;=9,M115&gt;8),'[1]Pricing Schedule'!$J$18,
IF(AND(I115=38000,R115&gt;4.5,R115&lt;=9,M115&lt;=8),'[1]Pricing Schedule'!$J$36,
IF(AND(I115=38000,R115&gt;9,R115&lt;=12.8,M115&gt;8),'[1]Pricing Schedule'!$J$27,
IF(AND(I115=38000,R115&gt;9,R115&lt;=12.8,M115&lt;=8),'[1]Pricing Schedule'!$J$36,
IF(AND(I115=38000,R115&gt;12.8,R115&lt;=22.8),'[1]Pricing Schedule'!$J$36,
IF(AND(I115=38000,R115&gt;22.8,R115&lt;=30.2),'[1]Pricing Schedule'!$J$45,
IF(AND(I115=38000,R115&gt;30.2,R115&lt;=45.9),'[1]Pricing Schedule'!$J$54,
IF(AND(I115=38000,R115&gt;45.9,R115&lt;=123.4),'[1]Pricing Schedule'!$J$97,
IF(AND(I115=38000,R115&gt;123.4,R115&lt;=168.2,M115&lt;=10),'[1]Pricing Schedule'!$J$105,
IF(AND(I115=38000,R115&gt;123.4,R115&lt;=168.2,M115&gt;10),'[1]Pricing Schedule'!$J$113,
IF(AND(I115=38000,R115&gt;168.2,R115&lt;=336.4,M115&lt;=10),('[1]Pricing Schedule'!$J$105),
IF(AND(I115=38000,R115&gt;168.2,R115&lt;=336.4,M115&gt;10),('[1]Pricing Schedule'!$J$113),
IF(AND(I115=38000,R115&gt;336.4,R115&lt;=504.6,M115&lt;=10),('[1]Pricing Schedule'!$J$105),
IF(AND(I115=38000,R115&gt;336.4,R115&lt;=504.6,M115&gt;10),('[1]Pricing Schedule'!$J$113),
IF(AND(I115=38000,R115&gt;504.6,R115&lt;=672.8,M115&lt;=10),('[1]Pricing Schedule'!$J$105),
IF(AND(I115=38000,R115&gt;504.6,R115&lt;=672.8,M115&gt;10),('[1]Pricing Schedule'!$J$113),
IF(AND(I115=110000,R115&lt;=12.8,M115&gt;2),'[1]Pricing Schedule'!$J$63,
IF(AND(I115=110000,R115&lt;=12.8,M115&lt;=2),'[1]Pricing Schedule'!$J$97,
IF(AND(I115=110000,R115&gt;12.8,R115&lt;=22.8,M115&gt;3),'[1]Pricing Schedule'!$J$72,
IF(AND(I115=110000,R115&gt;12.8,R115&lt;=22.8,M115&lt;=3),'[1]Pricing Schedule'!$J$97,
IF(AND(I115=110000,R115&gt;22.8,R115&lt;=30.2),'[1]Pricing Schedule'!$J$81,
IF(AND(I115=110000,R115&gt;30.2,R115&lt;=45.9),'[1]Pricing Schedule'!$J$90,
IF(AND(I115=110000,R115&gt;45.9,R115&lt;=123.4),'[1]Pricing Schedule'!$J$97,
IF(AND(I115=110000,R115&gt;123.4,R115&lt;=168.2,M115&lt;=10),'[1]Pricing Schedule'!$J$105,
IF(AND(I115=110000,R115&gt;123.4,R115&lt;=168.2,M115&gt;10),'[1]Pricing Schedule'!$J$113,
IF(AND(I115=110000,R115&gt;168.2,R115&lt;=336.2,M115&lt;=10),('[1]Pricing Schedule'!$J$105),
IF(AND(I115=110000,R115&gt;168.2,R115&lt;=336.2,M115&gt;10),('[1]Pricing Schedule'!$J$113),
IF(AND(I115=110000,R115&gt;336.4,R115&lt;=504.6,M115&lt;=10),('[1]Pricing Schedule'!$J$105),
IF(AND(I115=110000,R115&gt;336.4,R115&lt;=504.6,M115&gt;10),('[1]Pricing Schedule'!$J$113),
IF(AND(I115=110000,R115&gt;504.6,R115&lt;=672.8,M115&lt;=10),('[1]Pricing Schedule'!$J$105),
IF(AND(I115=110000,R115&gt;504.6,R115&lt;=672.8,M115&gt;10),('[1]Pricing Schedule'!$J$113),
IF(AND(I115=110000,R115&gt;672.8,R115&lt;=841,M115&lt;=10),('[1]Pricing Schedule'!$J$105),
IF(AND(I115=110000,R115&gt;672.8,R115&lt;=841,M115&gt;10),('[1]Pricing Schedule'!$J$113),
IF(AND(I115=110000,R115&gt;1682,R115&lt;=1850.2,M115&lt;=10),('[1]Pricing Schedule'!$J$105),
IF(AND(I115=110000,R115&gt;1682,R115&lt;=1850.2,M115&gt;10),('[1]Pricing Schedule'!$J$113),
IF(AND(I115=110000,R115&gt;2018.4,R115&lt;=2186.6,M115&lt;=10),('[1]Pricing Schedule'!$J$105),
IF(AND(I115=110000,R115&gt;2018.4,R115&lt;=2186.6,M115&gt;10),('[1]Pricing Schedule'!$J$113),999999999)))))))))))))))))))))))))))))))))))))))</f>
        <v>7</v>
      </c>
      <c r="U115" s="40">
        <f t="shared" si="12"/>
        <v>471672.46376811591</v>
      </c>
      <c r="V115" s="41">
        <f t="shared" si="13"/>
        <v>2.1201152851094163</v>
      </c>
      <c r="Y115" s="23">
        <v>337</v>
      </c>
      <c r="Z115" s="23">
        <v>195</v>
      </c>
      <c r="AR115" s="35"/>
    </row>
    <row r="116" spans="1:44">
      <c r="A116" s="23">
        <v>115</v>
      </c>
      <c r="B116" s="23">
        <v>115</v>
      </c>
      <c r="C116" s="23" t="s">
        <v>354</v>
      </c>
      <c r="D116" s="23" t="s">
        <v>183</v>
      </c>
      <c r="E116" s="23" t="s">
        <v>285</v>
      </c>
      <c r="F116" s="23" t="s">
        <v>184</v>
      </c>
      <c r="G116" s="23" t="s">
        <v>185</v>
      </c>
      <c r="H116" s="23" t="s">
        <v>133</v>
      </c>
      <c r="I116" s="13">
        <v>110000</v>
      </c>
      <c r="L116" s="24">
        <v>10.141</v>
      </c>
      <c r="M116" s="37">
        <f t="shared" si="8"/>
        <v>11</v>
      </c>
      <c r="N116" s="24">
        <v>0.27300000000000002</v>
      </c>
      <c r="O116" s="13">
        <v>1</v>
      </c>
      <c r="P116" s="36">
        <f t="shared" si="9"/>
        <v>0.27300000000000002</v>
      </c>
      <c r="Q116" s="38">
        <f t="shared" si="10"/>
        <v>3.45</v>
      </c>
      <c r="R116" s="37">
        <f t="shared" si="11"/>
        <v>3.45</v>
      </c>
      <c r="S116" s="39">
        <f>IF(AND(I116=38000,R116&lt;=4.5,M116&gt;8),'[1]Pricing Schedule'!$F$8+('[1]Pricing Schedule'!$F$9*M116),
IF(AND(I116=38000,R116&lt;=4.5,M116&lt;=8),'[1]Pricing Schedule'!$F$34+('[1]Pricing Schedule'!$F$36*M116),
IF(AND(I116=38000,R116&gt;4.5,R116&lt;=9,M116&gt;8),'[1]Pricing Schedule'!$F$17+('[1]Pricing Schedule'!$F$18*M116),
IF(AND(I116=38000,R116&gt;4.5,R116&lt;=9,M116&lt;=8),'[1]Pricing Schedule'!$F$34+('[1]Pricing Schedule'!$F$36*M116),
IF(AND(I116=38000,R116&gt;9,R116&lt;=12.8,M116&gt;8),'[1]Pricing Schedule'!$F$26+('[1]Pricing Schedule'!$F$27*M116),
IF(AND(I116=38000,R116&gt;9,R116&lt;=12.8,M116&lt;=8),'[1]Pricing Schedule'!$F$34+('[1]Pricing Schedule'!$F$36*M116),
IF(AND(I116=38000,R116&gt;12.8,R116&lt;=22.8),'[1]Pricing Schedule'!$F$34+('[1]Pricing Schedule'!$F$36*M116),
IF(AND(I116=38000,R116&gt;22.8,R116&lt;=30.2),'[1]Pricing Schedule'!$F$43+('[1]Pricing Schedule'!$F$45*M116),
IF(AND(I116=38000,R116&gt;30.2,R116&lt;=45.9),'[1]Pricing Schedule'!$F$52+('[1]Pricing Schedule'!$F$54*M116),
IF(AND(I116=38000,R116&gt;45.9,R116&lt;=123.4),'[1]Pricing Schedule'!$F$96+('[1]Pricing Schedule'!$F$97*M116),
IF(AND(I116=38000,R116&gt;123.4,R116&lt;=168.2,M116&lt;=10),'[1]Pricing Schedule'!$F$103+('[1]Pricing Schedule'!$F$105*M116),
IF(AND(I116=38000,R116&gt;123.4,R116&lt;=168.2,M116&gt;10),'[1]Pricing Schedule'!$F$111+('[1]Pricing Schedule'!$F$113*M116),
IF(AND(I116=38000,R116&gt;157.4,R116&lt;=336.4,M116&lt;=10),('[1]Pricing Schedule'!$F$103+('[1]Pricing Schedule'!$F$105*M116))*2,
IF(AND(I116=38000,R116&gt;157.4,R116&lt;=336.4,M116&gt;10),('[1]Pricing Schedule'!$F$111+('[1]Pricing Schedule'!$F$113*M116))*2,
IF(AND(I116=38000,R116&gt;314.8,R116&lt;=504.6,M116&lt;=10),('[1]Pricing Schedule'!$F$103+('[1]Pricing Schedule'!$F$105*M116))*3,
IF(AND(I116=38000,R116&gt;314.8,R116&lt;=504.6,M116&gt;10),('[1]Pricing Schedule'!$F$111+('[1]Pricing Schedule'!$F$113*M116))*3,
IF(AND(I116=38000,R116&gt;472.2,R116&lt;=672.8,M116&lt;=10),('[1]Pricing Schedule'!$F$103+('[1]Pricing Schedule'!$F$105*M116))*4,
IF(AND(I116=38000,R116&gt;472.2,R116&lt;=672.8,M116&gt;10),('[1]Pricing Schedule'!$F$111+('[1]Pricing Schedule'!$F$113*M116))*4,
IF(AND(I116=110000,R116&lt;=12.8,M116&gt;2),'[1]Pricing Schedule'!$F$62+('[1]Pricing Schedule'!$F$63*M116),
IF(AND(I116=110000,R116&lt;=12.8,M116&lt;=2),'[1]Pricing Schedule'!$F$96+('[1]Pricing Schedule'!$F$97*M116),
IF(AND(I116=110000,R116&gt;12.8,R116&lt;=22.8,M116&gt;3),'[1]Pricing Schedule'!$F$71+('[1]Pricing Schedule'!$F$72*M116),
IF(AND(I116=110000,R116&gt;12.8,R116&lt;=22.8,M116&lt;=3),'[1]Pricing Schedule'!$F$96+('[1]Pricing Schedule'!$F$97*M116),
IF(AND(I116=110000,R116&gt;22.8,R116&lt;=30.2),'[1]Pricing Schedule'!$F$80+('[1]Pricing Schedule'!$F$81*M116),
IF(AND(I116=110000,R116&gt;30.2,R116&lt;=45.9),'[1]Pricing Schedule'!$F$89+('[1]Pricing Schedule'!$F$90*M116),
IF(AND(I116=110000,R116&gt;45.9,R116&lt;=123.4),'[1]Pricing Schedule'!$F$96+('[1]Pricing Schedule'!$F$97*M116),
IF(AND(I116=110000,R116&gt;123.4,R116&lt;=168.2,M116&lt;=10),'[1]Pricing Schedule'!$F$103+('[1]Pricing Schedule'!$F$105*M116),
IF(AND(I116=110000,R116&gt;123.4,R116&lt;=168.2,M116&gt;10),'[1]Pricing Schedule'!$F$111+('[1]Pricing Schedule'!$F$113*M116),
IF(AND(I116=110000,R116&gt;168.2,R116&lt;=336.4,M116&lt;=10),('[1]Pricing Schedule'!$F$103+('[1]Pricing Schedule'!$F$105*M116))*2,
IF(AND(I116=110000,R116&gt;168.2,R116&lt;=336.4,M116&gt;10),('[1]Pricing Schedule'!$F$111+('[1]Pricing Schedule'!$F$113*M116))*2,
IF(AND(I116=110000,R116&gt;336.4,R116&lt;=504.6,M116&lt;=10),('[1]Pricing Schedule'!$F$103+('[1]Pricing Schedule'!$F$105*M116))*3,
IF(AND(I116=110000,R116&gt;336.4,R116&lt;=504.6,M116&gt;10),('[1]Pricing Schedule'!$F$111+('[1]Pricing Schedule'!$F$113*M116))*3,
IF(AND(I116=110000,R116&gt;504.6,R116&lt;=672.8,M116&lt;=10),('[1]Pricing Schedule'!$F$103+('[1]Pricing Schedule'!$F$105*M116))*4,
IF(AND(I116=110000,R116&gt;504.6,R116&lt;=672.8,M116&gt;10),('[1]Pricing Schedule'!$F$111+('[1]Pricing Schedule'!$F$113*M116))*4,
IF(AND(I116=110000,R116&gt;672.8,R116&lt;=841,M116&lt;=10),('[1]Pricing Schedule'!$F$103+('[1]Pricing Schedule'!$F$105*M116))*5,
IF(AND(I116=110000,R116&gt;672.8,R116&lt;=841,M116&gt;10),('[1]Pricing Schedule'!$F$111+('[1]Pricing Schedule'!$F$113*M116))*5,
IF(AND(I116=110000,R116&gt;672.8,R116&lt;=841,M116&lt;=10),('[1]Pricing Schedule'!$F$103+('[1]Pricing Schedule'!$F$105*M116))*5,
IF(AND(I116=110000,R116&gt;672.8,R116&lt;=841,M116&gt;10),('[1]Pricing Schedule'!$F$111+('[1]Pricing Schedule'!$F$113*M116))*5,
IF(AND(I116=110000,R116&gt;1345.6,R116&lt;=1513.8,M116&lt;=10),('[1]Pricing Schedule'!$F$103+('[1]Pricing Schedule'!$F$105*M116))*9,
IF(AND(I116=110000,R116&gt;1345.6,R116&lt;=1513.8,M116&gt;10),('[1]Pricing Schedule'!$F$111+('[1]Pricing Schedule'!$F$113*M116))*9,
9999999999)))))))))))))))))))))))))))))))))))))))</f>
        <v>1996170</v>
      </c>
      <c r="T116" s="21">
        <f>IF(AND(I116=38000,R116&lt;=4.5,M116&gt;8),'[1]Pricing Schedule'!$J$9,
IF(AND(I116=38000,R116&lt;=4.5,M116&lt;=8),'[1]Pricing Schedule'!$J$36,
IF(AND(I116=38000,R116&gt;4.5,R116&lt;=9,M116&gt;8),'[1]Pricing Schedule'!$J$18,
IF(AND(I116=38000,R116&gt;4.5,R116&lt;=9,M116&lt;=8),'[1]Pricing Schedule'!$J$36,
IF(AND(I116=38000,R116&gt;9,R116&lt;=12.8,M116&gt;8),'[1]Pricing Schedule'!$J$27,
IF(AND(I116=38000,R116&gt;9,R116&lt;=12.8,M116&lt;=8),'[1]Pricing Schedule'!$J$36,
IF(AND(I116=38000,R116&gt;12.8,R116&lt;=22.8),'[1]Pricing Schedule'!$J$36,
IF(AND(I116=38000,R116&gt;22.8,R116&lt;=30.2),'[1]Pricing Schedule'!$J$45,
IF(AND(I116=38000,R116&gt;30.2,R116&lt;=45.9),'[1]Pricing Schedule'!$J$54,
IF(AND(I116=38000,R116&gt;45.9,R116&lt;=123.4),'[1]Pricing Schedule'!$J$97,
IF(AND(I116=38000,R116&gt;123.4,R116&lt;=168.2,M116&lt;=10),'[1]Pricing Schedule'!$J$105,
IF(AND(I116=38000,R116&gt;123.4,R116&lt;=168.2,M116&gt;10),'[1]Pricing Schedule'!$J$113,
IF(AND(I116=38000,R116&gt;168.2,R116&lt;=336.4,M116&lt;=10),('[1]Pricing Schedule'!$J$105),
IF(AND(I116=38000,R116&gt;168.2,R116&lt;=336.4,M116&gt;10),('[1]Pricing Schedule'!$J$113),
IF(AND(I116=38000,R116&gt;336.4,R116&lt;=504.6,M116&lt;=10),('[1]Pricing Schedule'!$J$105),
IF(AND(I116=38000,R116&gt;336.4,R116&lt;=504.6,M116&gt;10),('[1]Pricing Schedule'!$J$113),
IF(AND(I116=38000,R116&gt;504.6,R116&lt;=672.8,M116&lt;=10),('[1]Pricing Schedule'!$J$105),
IF(AND(I116=38000,R116&gt;504.6,R116&lt;=672.8,M116&gt;10),('[1]Pricing Schedule'!$J$113),
IF(AND(I116=110000,R116&lt;=12.8,M116&gt;2),'[1]Pricing Schedule'!$J$63,
IF(AND(I116=110000,R116&lt;=12.8,M116&lt;=2),'[1]Pricing Schedule'!$J$97,
IF(AND(I116=110000,R116&gt;12.8,R116&lt;=22.8,M116&gt;3),'[1]Pricing Schedule'!$J$72,
IF(AND(I116=110000,R116&gt;12.8,R116&lt;=22.8,M116&lt;=3),'[1]Pricing Schedule'!$J$97,
IF(AND(I116=110000,R116&gt;22.8,R116&lt;=30.2),'[1]Pricing Schedule'!$J$81,
IF(AND(I116=110000,R116&gt;30.2,R116&lt;=45.9),'[1]Pricing Schedule'!$J$90,
IF(AND(I116=110000,R116&gt;45.9,R116&lt;=123.4),'[1]Pricing Schedule'!$J$97,
IF(AND(I116=110000,R116&gt;123.4,R116&lt;=168.2,M116&lt;=10),'[1]Pricing Schedule'!$J$105,
IF(AND(I116=110000,R116&gt;123.4,R116&lt;=168.2,M116&gt;10),'[1]Pricing Schedule'!$J$113,
IF(AND(I116=110000,R116&gt;168.2,R116&lt;=336.2,M116&lt;=10),('[1]Pricing Schedule'!$J$105),
IF(AND(I116=110000,R116&gt;168.2,R116&lt;=336.2,M116&gt;10),('[1]Pricing Schedule'!$J$113),
IF(AND(I116=110000,R116&gt;336.4,R116&lt;=504.6,M116&lt;=10),('[1]Pricing Schedule'!$J$105),
IF(AND(I116=110000,R116&gt;336.4,R116&lt;=504.6,M116&gt;10),('[1]Pricing Schedule'!$J$113),
IF(AND(I116=110000,R116&gt;504.6,R116&lt;=672.8,M116&lt;=10),('[1]Pricing Schedule'!$J$105),
IF(AND(I116=110000,R116&gt;504.6,R116&lt;=672.8,M116&gt;10),('[1]Pricing Schedule'!$J$113),
IF(AND(I116=110000,R116&gt;672.8,R116&lt;=841,M116&lt;=10),('[1]Pricing Schedule'!$J$105),
IF(AND(I116=110000,R116&gt;672.8,R116&lt;=841,M116&gt;10),('[1]Pricing Schedule'!$J$113),
IF(AND(I116=110000,R116&gt;1682,R116&lt;=1850.2,M116&lt;=10),('[1]Pricing Schedule'!$J$105),
IF(AND(I116=110000,R116&gt;1682,R116&lt;=1850.2,M116&gt;10),('[1]Pricing Schedule'!$J$113),
IF(AND(I116=110000,R116&gt;2018.4,R116&lt;=2186.6,M116&lt;=10),('[1]Pricing Schedule'!$J$105),
IF(AND(I116=110000,R116&gt;2018.4,R116&lt;=2186.6,M116&gt;10),('[1]Pricing Schedule'!$J$113),999999999)))))))))))))))))))))))))))))))))))))))</f>
        <v>7</v>
      </c>
      <c r="U116" s="40">
        <f t="shared" si="12"/>
        <v>578600</v>
      </c>
      <c r="V116" s="41">
        <f t="shared" si="13"/>
        <v>1.7283097131005876</v>
      </c>
      <c r="Y116" s="23">
        <v>84</v>
      </c>
      <c r="Z116" s="23">
        <v>110</v>
      </c>
      <c r="AR116" s="35"/>
    </row>
    <row r="117" spans="1:44">
      <c r="A117" s="23">
        <v>116</v>
      </c>
      <c r="B117" s="23">
        <v>116</v>
      </c>
      <c r="C117" s="23" t="s">
        <v>355</v>
      </c>
      <c r="D117" s="23" t="s">
        <v>285</v>
      </c>
      <c r="E117" s="23" t="s">
        <v>285</v>
      </c>
      <c r="F117" s="23" t="s">
        <v>356</v>
      </c>
      <c r="G117" s="23" t="s">
        <v>357</v>
      </c>
      <c r="H117" s="23" t="s">
        <v>133</v>
      </c>
      <c r="I117" s="13">
        <v>110000</v>
      </c>
      <c r="J117" s="13">
        <v>110000</v>
      </c>
      <c r="K117" s="13">
        <v>20000</v>
      </c>
      <c r="L117" s="24">
        <v>9.782</v>
      </c>
      <c r="M117" s="37">
        <f t="shared" si="8"/>
        <v>10</v>
      </c>
      <c r="N117" s="24">
        <v>0.13</v>
      </c>
      <c r="O117" s="13">
        <v>1</v>
      </c>
      <c r="P117" s="36">
        <f t="shared" si="9"/>
        <v>0.13</v>
      </c>
      <c r="Q117" s="38">
        <f t="shared" si="10"/>
        <v>3.45</v>
      </c>
      <c r="R117" s="37">
        <f t="shared" si="11"/>
        <v>3.45</v>
      </c>
      <c r="S117" s="39">
        <f>IF(AND(I117=38000,R117&lt;=4.5,M117&gt;8),'[1]Pricing Schedule'!$F$8+('[1]Pricing Schedule'!$F$9*M117),
IF(AND(I117=38000,R117&lt;=4.5,M117&lt;=8),'[1]Pricing Schedule'!$F$34+('[1]Pricing Schedule'!$F$36*M117),
IF(AND(I117=38000,R117&gt;4.5,R117&lt;=9,M117&gt;8),'[1]Pricing Schedule'!$F$17+('[1]Pricing Schedule'!$F$18*M117),
IF(AND(I117=38000,R117&gt;4.5,R117&lt;=9,M117&lt;=8),'[1]Pricing Schedule'!$F$34+('[1]Pricing Schedule'!$F$36*M117),
IF(AND(I117=38000,R117&gt;9,R117&lt;=12.8,M117&gt;8),'[1]Pricing Schedule'!$F$26+('[1]Pricing Schedule'!$F$27*M117),
IF(AND(I117=38000,R117&gt;9,R117&lt;=12.8,M117&lt;=8),'[1]Pricing Schedule'!$F$34+('[1]Pricing Schedule'!$F$36*M117),
IF(AND(I117=38000,R117&gt;12.8,R117&lt;=22.8),'[1]Pricing Schedule'!$F$34+('[1]Pricing Schedule'!$F$36*M117),
IF(AND(I117=38000,R117&gt;22.8,R117&lt;=30.2),'[1]Pricing Schedule'!$F$43+('[1]Pricing Schedule'!$F$45*M117),
IF(AND(I117=38000,R117&gt;30.2,R117&lt;=45.9),'[1]Pricing Schedule'!$F$52+('[1]Pricing Schedule'!$F$54*M117),
IF(AND(I117=38000,R117&gt;45.9,R117&lt;=123.4),'[1]Pricing Schedule'!$F$96+('[1]Pricing Schedule'!$F$97*M117),
IF(AND(I117=38000,R117&gt;123.4,R117&lt;=168.2,M117&lt;=10),'[1]Pricing Schedule'!$F$103+('[1]Pricing Schedule'!$F$105*M117),
IF(AND(I117=38000,R117&gt;123.4,R117&lt;=168.2,M117&gt;10),'[1]Pricing Schedule'!$F$111+('[1]Pricing Schedule'!$F$113*M117),
IF(AND(I117=38000,R117&gt;157.4,R117&lt;=336.4,M117&lt;=10),('[1]Pricing Schedule'!$F$103+('[1]Pricing Schedule'!$F$105*M117))*2,
IF(AND(I117=38000,R117&gt;157.4,R117&lt;=336.4,M117&gt;10),('[1]Pricing Schedule'!$F$111+('[1]Pricing Schedule'!$F$113*M117))*2,
IF(AND(I117=38000,R117&gt;314.8,R117&lt;=504.6,M117&lt;=10),('[1]Pricing Schedule'!$F$103+('[1]Pricing Schedule'!$F$105*M117))*3,
IF(AND(I117=38000,R117&gt;314.8,R117&lt;=504.6,M117&gt;10),('[1]Pricing Schedule'!$F$111+('[1]Pricing Schedule'!$F$113*M117))*3,
IF(AND(I117=38000,R117&gt;472.2,R117&lt;=672.8,M117&lt;=10),('[1]Pricing Schedule'!$F$103+('[1]Pricing Schedule'!$F$105*M117))*4,
IF(AND(I117=38000,R117&gt;472.2,R117&lt;=672.8,M117&gt;10),('[1]Pricing Schedule'!$F$111+('[1]Pricing Schedule'!$F$113*M117))*4,
IF(AND(I117=110000,R117&lt;=12.8,M117&gt;2),'[1]Pricing Schedule'!$F$62+('[1]Pricing Schedule'!$F$63*M117),
IF(AND(I117=110000,R117&lt;=12.8,M117&lt;=2),'[1]Pricing Schedule'!$F$96+('[1]Pricing Schedule'!$F$97*M117),
IF(AND(I117=110000,R117&gt;12.8,R117&lt;=22.8,M117&gt;3),'[1]Pricing Schedule'!$F$71+('[1]Pricing Schedule'!$F$72*M117),
IF(AND(I117=110000,R117&gt;12.8,R117&lt;=22.8,M117&lt;=3),'[1]Pricing Schedule'!$F$96+('[1]Pricing Schedule'!$F$97*M117),
IF(AND(I117=110000,R117&gt;22.8,R117&lt;=30.2),'[1]Pricing Schedule'!$F$80+('[1]Pricing Schedule'!$F$81*M117),
IF(AND(I117=110000,R117&gt;30.2,R117&lt;=45.9),'[1]Pricing Schedule'!$F$89+('[1]Pricing Schedule'!$F$90*M117),
IF(AND(I117=110000,R117&gt;45.9,R117&lt;=123.4),'[1]Pricing Schedule'!$F$96+('[1]Pricing Schedule'!$F$97*M117),
IF(AND(I117=110000,R117&gt;123.4,R117&lt;=168.2,M117&lt;=10),'[1]Pricing Schedule'!$F$103+('[1]Pricing Schedule'!$F$105*M117),
IF(AND(I117=110000,R117&gt;123.4,R117&lt;=168.2,M117&gt;10),'[1]Pricing Schedule'!$F$111+('[1]Pricing Schedule'!$F$113*M117),
IF(AND(I117=110000,R117&gt;168.2,R117&lt;=336.4,M117&lt;=10),('[1]Pricing Schedule'!$F$103+('[1]Pricing Schedule'!$F$105*M117))*2,
IF(AND(I117=110000,R117&gt;168.2,R117&lt;=336.4,M117&gt;10),('[1]Pricing Schedule'!$F$111+('[1]Pricing Schedule'!$F$113*M117))*2,
IF(AND(I117=110000,R117&gt;336.4,R117&lt;=504.6,M117&lt;=10),('[1]Pricing Schedule'!$F$103+('[1]Pricing Schedule'!$F$105*M117))*3,
IF(AND(I117=110000,R117&gt;336.4,R117&lt;=504.6,M117&gt;10),('[1]Pricing Schedule'!$F$111+('[1]Pricing Schedule'!$F$113*M117))*3,
IF(AND(I117=110000,R117&gt;504.6,R117&lt;=672.8,M117&lt;=10),('[1]Pricing Schedule'!$F$103+('[1]Pricing Schedule'!$F$105*M117))*4,
IF(AND(I117=110000,R117&gt;504.6,R117&lt;=672.8,M117&gt;10),('[1]Pricing Schedule'!$F$111+('[1]Pricing Schedule'!$F$113*M117))*4,
IF(AND(I117=110000,R117&gt;672.8,R117&lt;=841,M117&lt;=10),('[1]Pricing Schedule'!$F$103+('[1]Pricing Schedule'!$F$105*M117))*5,
IF(AND(I117=110000,R117&gt;672.8,R117&lt;=841,M117&gt;10),('[1]Pricing Schedule'!$F$111+('[1]Pricing Schedule'!$F$113*M117))*5,
IF(AND(I117=110000,R117&gt;672.8,R117&lt;=841,M117&lt;=10),('[1]Pricing Schedule'!$F$103+('[1]Pricing Schedule'!$F$105*M117))*5,
IF(AND(I117=110000,R117&gt;672.8,R117&lt;=841,M117&gt;10),('[1]Pricing Schedule'!$F$111+('[1]Pricing Schedule'!$F$113*M117))*5,
IF(AND(I117=110000,R117&gt;1345.6,R117&lt;=1513.8,M117&lt;=10),('[1]Pricing Schedule'!$F$103+('[1]Pricing Schedule'!$F$105*M117))*9,
IF(AND(I117=110000,R117&gt;1345.6,R117&lt;=1513.8,M117&gt;10),('[1]Pricing Schedule'!$F$111+('[1]Pricing Schedule'!$F$113*M117))*9,
9999999999)))))))))))))))))))))))))))))))))))))))</f>
        <v>1943470</v>
      </c>
      <c r="T117" s="21">
        <f>IF(AND(I117=38000,R117&lt;=4.5,M117&gt;8),'[1]Pricing Schedule'!$J$9,
IF(AND(I117=38000,R117&lt;=4.5,M117&lt;=8),'[1]Pricing Schedule'!$J$36,
IF(AND(I117=38000,R117&gt;4.5,R117&lt;=9,M117&gt;8),'[1]Pricing Schedule'!$J$18,
IF(AND(I117=38000,R117&gt;4.5,R117&lt;=9,M117&lt;=8),'[1]Pricing Schedule'!$J$36,
IF(AND(I117=38000,R117&gt;9,R117&lt;=12.8,M117&gt;8),'[1]Pricing Schedule'!$J$27,
IF(AND(I117=38000,R117&gt;9,R117&lt;=12.8,M117&lt;=8),'[1]Pricing Schedule'!$J$36,
IF(AND(I117=38000,R117&gt;12.8,R117&lt;=22.8),'[1]Pricing Schedule'!$J$36,
IF(AND(I117=38000,R117&gt;22.8,R117&lt;=30.2),'[1]Pricing Schedule'!$J$45,
IF(AND(I117=38000,R117&gt;30.2,R117&lt;=45.9),'[1]Pricing Schedule'!$J$54,
IF(AND(I117=38000,R117&gt;45.9,R117&lt;=123.4),'[1]Pricing Schedule'!$J$97,
IF(AND(I117=38000,R117&gt;123.4,R117&lt;=168.2,M117&lt;=10),'[1]Pricing Schedule'!$J$105,
IF(AND(I117=38000,R117&gt;123.4,R117&lt;=168.2,M117&gt;10),'[1]Pricing Schedule'!$J$113,
IF(AND(I117=38000,R117&gt;168.2,R117&lt;=336.4,M117&lt;=10),('[1]Pricing Schedule'!$J$105),
IF(AND(I117=38000,R117&gt;168.2,R117&lt;=336.4,M117&gt;10),('[1]Pricing Schedule'!$J$113),
IF(AND(I117=38000,R117&gt;336.4,R117&lt;=504.6,M117&lt;=10),('[1]Pricing Schedule'!$J$105),
IF(AND(I117=38000,R117&gt;336.4,R117&lt;=504.6,M117&gt;10),('[1]Pricing Schedule'!$J$113),
IF(AND(I117=38000,R117&gt;504.6,R117&lt;=672.8,M117&lt;=10),('[1]Pricing Schedule'!$J$105),
IF(AND(I117=38000,R117&gt;504.6,R117&lt;=672.8,M117&gt;10),('[1]Pricing Schedule'!$J$113),
IF(AND(I117=110000,R117&lt;=12.8,M117&gt;2),'[1]Pricing Schedule'!$J$63,
IF(AND(I117=110000,R117&lt;=12.8,M117&lt;=2),'[1]Pricing Schedule'!$J$97,
IF(AND(I117=110000,R117&gt;12.8,R117&lt;=22.8,M117&gt;3),'[1]Pricing Schedule'!$J$72,
IF(AND(I117=110000,R117&gt;12.8,R117&lt;=22.8,M117&lt;=3),'[1]Pricing Schedule'!$J$97,
IF(AND(I117=110000,R117&gt;22.8,R117&lt;=30.2),'[1]Pricing Schedule'!$J$81,
IF(AND(I117=110000,R117&gt;30.2,R117&lt;=45.9),'[1]Pricing Schedule'!$J$90,
IF(AND(I117=110000,R117&gt;45.9,R117&lt;=123.4),'[1]Pricing Schedule'!$J$97,
IF(AND(I117=110000,R117&gt;123.4,R117&lt;=168.2,M117&lt;=10),'[1]Pricing Schedule'!$J$105,
IF(AND(I117=110000,R117&gt;123.4,R117&lt;=168.2,M117&gt;10),'[1]Pricing Schedule'!$J$113,
IF(AND(I117=110000,R117&gt;168.2,R117&lt;=336.2,M117&lt;=10),('[1]Pricing Schedule'!$J$105),
IF(AND(I117=110000,R117&gt;168.2,R117&lt;=336.2,M117&gt;10),('[1]Pricing Schedule'!$J$113),
IF(AND(I117=110000,R117&gt;336.4,R117&lt;=504.6,M117&lt;=10),('[1]Pricing Schedule'!$J$105),
IF(AND(I117=110000,R117&gt;336.4,R117&lt;=504.6,M117&gt;10),('[1]Pricing Schedule'!$J$113),
IF(AND(I117=110000,R117&gt;504.6,R117&lt;=672.8,M117&lt;=10),('[1]Pricing Schedule'!$J$105),
IF(AND(I117=110000,R117&gt;504.6,R117&lt;=672.8,M117&gt;10),('[1]Pricing Schedule'!$J$113),
IF(AND(I117=110000,R117&gt;672.8,R117&lt;=841,M117&lt;=10),('[1]Pricing Schedule'!$J$105),
IF(AND(I117=110000,R117&gt;672.8,R117&lt;=841,M117&gt;10),('[1]Pricing Schedule'!$J$113),
IF(AND(I117=110000,R117&gt;1682,R117&lt;=1850.2,M117&lt;=10),('[1]Pricing Schedule'!$J$105),
IF(AND(I117=110000,R117&gt;1682,R117&lt;=1850.2,M117&gt;10),('[1]Pricing Schedule'!$J$113),
IF(AND(I117=110000,R117&gt;2018.4,R117&lt;=2186.6,M117&lt;=10),('[1]Pricing Schedule'!$J$105),
IF(AND(I117=110000,R117&gt;2018.4,R117&lt;=2186.6,M117&gt;10),('[1]Pricing Schedule'!$J$113),999999999)))))))))))))))))))))))))))))))))))))))</f>
        <v>7</v>
      </c>
      <c r="U117" s="40">
        <f t="shared" si="12"/>
        <v>563324.63768115942</v>
      </c>
      <c r="V117" s="41">
        <f t="shared" si="13"/>
        <v>1.7751753307228824</v>
      </c>
      <c r="Y117" s="23">
        <v>105</v>
      </c>
      <c r="Z117" s="23">
        <v>304</v>
      </c>
      <c r="AR117" s="35"/>
    </row>
    <row r="118" spans="1:44">
      <c r="A118" s="23">
        <v>117</v>
      </c>
      <c r="B118" s="23">
        <v>117</v>
      </c>
      <c r="C118" s="23" t="s">
        <v>358</v>
      </c>
      <c r="D118" s="23" t="s">
        <v>280</v>
      </c>
      <c r="E118" s="23" t="s">
        <v>280</v>
      </c>
      <c r="F118" s="23" t="s">
        <v>359</v>
      </c>
      <c r="G118" s="23" t="s">
        <v>360</v>
      </c>
      <c r="H118" s="23" t="s">
        <v>133</v>
      </c>
      <c r="I118" s="13">
        <v>110000</v>
      </c>
      <c r="J118" s="13">
        <v>110000</v>
      </c>
      <c r="K118" s="13">
        <v>38000</v>
      </c>
      <c r="L118" s="24">
        <v>4.5910000000000002</v>
      </c>
      <c r="M118" s="37">
        <f t="shared" si="8"/>
        <v>5</v>
      </c>
      <c r="N118" s="24">
        <v>0.17499999999999999</v>
      </c>
      <c r="O118" s="13">
        <v>1</v>
      </c>
      <c r="P118" s="36">
        <f t="shared" si="9"/>
        <v>0.17499999999999999</v>
      </c>
      <c r="Q118" s="38">
        <f t="shared" si="10"/>
        <v>3.45</v>
      </c>
      <c r="R118" s="37">
        <f t="shared" si="11"/>
        <v>3.45</v>
      </c>
      <c r="S118" s="39">
        <f>IF(AND(I118=38000,R118&lt;=4.5,M118&gt;8),'[1]Pricing Schedule'!$F$8+('[1]Pricing Schedule'!$F$9*M118),
IF(AND(I118=38000,R118&lt;=4.5,M118&lt;=8),'[1]Pricing Schedule'!$F$34+('[1]Pricing Schedule'!$F$36*M118),
IF(AND(I118=38000,R118&gt;4.5,R118&lt;=9,M118&gt;8),'[1]Pricing Schedule'!$F$17+('[1]Pricing Schedule'!$F$18*M118),
IF(AND(I118=38000,R118&gt;4.5,R118&lt;=9,M118&lt;=8),'[1]Pricing Schedule'!$F$34+('[1]Pricing Schedule'!$F$36*M118),
IF(AND(I118=38000,R118&gt;9,R118&lt;=12.8,M118&gt;8),'[1]Pricing Schedule'!$F$26+('[1]Pricing Schedule'!$F$27*M118),
IF(AND(I118=38000,R118&gt;9,R118&lt;=12.8,M118&lt;=8),'[1]Pricing Schedule'!$F$34+('[1]Pricing Schedule'!$F$36*M118),
IF(AND(I118=38000,R118&gt;12.8,R118&lt;=22.8),'[1]Pricing Schedule'!$F$34+('[1]Pricing Schedule'!$F$36*M118),
IF(AND(I118=38000,R118&gt;22.8,R118&lt;=30.2),'[1]Pricing Schedule'!$F$43+('[1]Pricing Schedule'!$F$45*M118),
IF(AND(I118=38000,R118&gt;30.2,R118&lt;=45.9),'[1]Pricing Schedule'!$F$52+('[1]Pricing Schedule'!$F$54*M118),
IF(AND(I118=38000,R118&gt;45.9,R118&lt;=123.4),'[1]Pricing Schedule'!$F$96+('[1]Pricing Schedule'!$F$97*M118),
IF(AND(I118=38000,R118&gt;123.4,R118&lt;=168.2,M118&lt;=10),'[1]Pricing Schedule'!$F$103+('[1]Pricing Schedule'!$F$105*M118),
IF(AND(I118=38000,R118&gt;123.4,R118&lt;=168.2,M118&gt;10),'[1]Pricing Schedule'!$F$111+('[1]Pricing Schedule'!$F$113*M118),
IF(AND(I118=38000,R118&gt;157.4,R118&lt;=336.4,M118&lt;=10),('[1]Pricing Schedule'!$F$103+('[1]Pricing Schedule'!$F$105*M118))*2,
IF(AND(I118=38000,R118&gt;157.4,R118&lt;=336.4,M118&gt;10),('[1]Pricing Schedule'!$F$111+('[1]Pricing Schedule'!$F$113*M118))*2,
IF(AND(I118=38000,R118&gt;314.8,R118&lt;=504.6,M118&lt;=10),('[1]Pricing Schedule'!$F$103+('[1]Pricing Schedule'!$F$105*M118))*3,
IF(AND(I118=38000,R118&gt;314.8,R118&lt;=504.6,M118&gt;10),('[1]Pricing Schedule'!$F$111+('[1]Pricing Schedule'!$F$113*M118))*3,
IF(AND(I118=38000,R118&gt;472.2,R118&lt;=672.8,M118&lt;=10),('[1]Pricing Schedule'!$F$103+('[1]Pricing Schedule'!$F$105*M118))*4,
IF(AND(I118=38000,R118&gt;472.2,R118&lt;=672.8,M118&gt;10),('[1]Pricing Schedule'!$F$111+('[1]Pricing Schedule'!$F$113*M118))*4,
IF(AND(I118=110000,R118&lt;=12.8,M118&gt;2),'[1]Pricing Schedule'!$F$62+('[1]Pricing Schedule'!$F$63*M118),
IF(AND(I118=110000,R118&lt;=12.8,M118&lt;=2),'[1]Pricing Schedule'!$F$96+('[1]Pricing Schedule'!$F$97*M118),
IF(AND(I118=110000,R118&gt;12.8,R118&lt;=22.8,M118&gt;3),'[1]Pricing Schedule'!$F$71+('[1]Pricing Schedule'!$F$72*M118),
IF(AND(I118=110000,R118&gt;12.8,R118&lt;=22.8,M118&lt;=3),'[1]Pricing Schedule'!$F$96+('[1]Pricing Schedule'!$F$97*M118),
IF(AND(I118=110000,R118&gt;22.8,R118&lt;=30.2),'[1]Pricing Schedule'!$F$80+('[1]Pricing Schedule'!$F$81*M118),
IF(AND(I118=110000,R118&gt;30.2,R118&lt;=45.9),'[1]Pricing Schedule'!$F$89+('[1]Pricing Schedule'!$F$90*M118),
IF(AND(I118=110000,R118&gt;45.9,R118&lt;=123.4),'[1]Pricing Schedule'!$F$96+('[1]Pricing Schedule'!$F$97*M118),
IF(AND(I118=110000,R118&gt;123.4,R118&lt;=168.2,M118&lt;=10),'[1]Pricing Schedule'!$F$103+('[1]Pricing Schedule'!$F$105*M118),
IF(AND(I118=110000,R118&gt;123.4,R118&lt;=168.2,M118&gt;10),'[1]Pricing Schedule'!$F$111+('[1]Pricing Schedule'!$F$113*M118),
IF(AND(I118=110000,R118&gt;168.2,R118&lt;=336.4,M118&lt;=10),('[1]Pricing Schedule'!$F$103+('[1]Pricing Schedule'!$F$105*M118))*2,
IF(AND(I118=110000,R118&gt;168.2,R118&lt;=336.4,M118&gt;10),('[1]Pricing Schedule'!$F$111+('[1]Pricing Schedule'!$F$113*M118))*2,
IF(AND(I118=110000,R118&gt;336.4,R118&lt;=504.6,M118&lt;=10),('[1]Pricing Schedule'!$F$103+('[1]Pricing Schedule'!$F$105*M118))*3,
IF(AND(I118=110000,R118&gt;336.4,R118&lt;=504.6,M118&gt;10),('[1]Pricing Schedule'!$F$111+('[1]Pricing Schedule'!$F$113*M118))*3,
IF(AND(I118=110000,R118&gt;504.6,R118&lt;=672.8,M118&lt;=10),('[1]Pricing Schedule'!$F$103+('[1]Pricing Schedule'!$F$105*M118))*4,
IF(AND(I118=110000,R118&gt;504.6,R118&lt;=672.8,M118&gt;10),('[1]Pricing Schedule'!$F$111+('[1]Pricing Schedule'!$F$113*M118))*4,
IF(AND(I118=110000,R118&gt;672.8,R118&lt;=841,M118&lt;=10),('[1]Pricing Schedule'!$F$103+('[1]Pricing Schedule'!$F$105*M118))*5,
IF(AND(I118=110000,R118&gt;672.8,R118&lt;=841,M118&gt;10),('[1]Pricing Schedule'!$F$111+('[1]Pricing Schedule'!$F$113*M118))*5,
IF(AND(I118=110000,R118&gt;672.8,R118&lt;=841,M118&lt;=10),('[1]Pricing Schedule'!$F$103+('[1]Pricing Schedule'!$F$105*M118))*5,
IF(AND(I118=110000,R118&gt;672.8,R118&lt;=841,M118&gt;10),('[1]Pricing Schedule'!$F$111+('[1]Pricing Schedule'!$F$113*M118))*5,
IF(AND(I118=110000,R118&gt;1345.6,R118&lt;=1513.8,M118&lt;=10),('[1]Pricing Schedule'!$F$103+('[1]Pricing Schedule'!$F$105*M118))*9,
IF(AND(I118=110000,R118&gt;1345.6,R118&lt;=1513.8,M118&gt;10),('[1]Pricing Schedule'!$F$111+('[1]Pricing Schedule'!$F$113*M118))*9,
9999999999)))))))))))))))))))))))))))))))))))))))</f>
        <v>1679970</v>
      </c>
      <c r="T118" s="21">
        <f>IF(AND(I118=38000,R118&lt;=4.5,M118&gt;8),'[1]Pricing Schedule'!$J$9,
IF(AND(I118=38000,R118&lt;=4.5,M118&lt;=8),'[1]Pricing Schedule'!$J$36,
IF(AND(I118=38000,R118&gt;4.5,R118&lt;=9,M118&gt;8),'[1]Pricing Schedule'!$J$18,
IF(AND(I118=38000,R118&gt;4.5,R118&lt;=9,M118&lt;=8),'[1]Pricing Schedule'!$J$36,
IF(AND(I118=38000,R118&gt;9,R118&lt;=12.8,M118&gt;8),'[1]Pricing Schedule'!$J$27,
IF(AND(I118=38000,R118&gt;9,R118&lt;=12.8,M118&lt;=8),'[1]Pricing Schedule'!$J$36,
IF(AND(I118=38000,R118&gt;12.8,R118&lt;=22.8),'[1]Pricing Schedule'!$J$36,
IF(AND(I118=38000,R118&gt;22.8,R118&lt;=30.2),'[1]Pricing Schedule'!$J$45,
IF(AND(I118=38000,R118&gt;30.2,R118&lt;=45.9),'[1]Pricing Schedule'!$J$54,
IF(AND(I118=38000,R118&gt;45.9,R118&lt;=123.4),'[1]Pricing Schedule'!$J$97,
IF(AND(I118=38000,R118&gt;123.4,R118&lt;=168.2,M118&lt;=10),'[1]Pricing Schedule'!$J$105,
IF(AND(I118=38000,R118&gt;123.4,R118&lt;=168.2,M118&gt;10),'[1]Pricing Schedule'!$J$113,
IF(AND(I118=38000,R118&gt;168.2,R118&lt;=336.4,M118&lt;=10),('[1]Pricing Schedule'!$J$105),
IF(AND(I118=38000,R118&gt;168.2,R118&lt;=336.4,M118&gt;10),('[1]Pricing Schedule'!$J$113),
IF(AND(I118=38000,R118&gt;336.4,R118&lt;=504.6,M118&lt;=10),('[1]Pricing Schedule'!$J$105),
IF(AND(I118=38000,R118&gt;336.4,R118&lt;=504.6,M118&gt;10),('[1]Pricing Schedule'!$J$113),
IF(AND(I118=38000,R118&gt;504.6,R118&lt;=672.8,M118&lt;=10),('[1]Pricing Schedule'!$J$105),
IF(AND(I118=38000,R118&gt;504.6,R118&lt;=672.8,M118&gt;10),('[1]Pricing Schedule'!$J$113),
IF(AND(I118=110000,R118&lt;=12.8,M118&gt;2),'[1]Pricing Schedule'!$J$63,
IF(AND(I118=110000,R118&lt;=12.8,M118&lt;=2),'[1]Pricing Schedule'!$J$97,
IF(AND(I118=110000,R118&gt;12.8,R118&lt;=22.8,M118&gt;3),'[1]Pricing Schedule'!$J$72,
IF(AND(I118=110000,R118&gt;12.8,R118&lt;=22.8,M118&lt;=3),'[1]Pricing Schedule'!$J$97,
IF(AND(I118=110000,R118&gt;22.8,R118&lt;=30.2),'[1]Pricing Schedule'!$J$81,
IF(AND(I118=110000,R118&gt;30.2,R118&lt;=45.9),'[1]Pricing Schedule'!$J$90,
IF(AND(I118=110000,R118&gt;45.9,R118&lt;=123.4),'[1]Pricing Schedule'!$J$97,
IF(AND(I118=110000,R118&gt;123.4,R118&lt;=168.2,M118&lt;=10),'[1]Pricing Schedule'!$J$105,
IF(AND(I118=110000,R118&gt;123.4,R118&lt;=168.2,M118&gt;10),'[1]Pricing Schedule'!$J$113,
IF(AND(I118=110000,R118&gt;168.2,R118&lt;=336.2,M118&lt;=10),('[1]Pricing Schedule'!$J$105),
IF(AND(I118=110000,R118&gt;168.2,R118&lt;=336.2,M118&gt;10),('[1]Pricing Schedule'!$J$113),
IF(AND(I118=110000,R118&gt;336.4,R118&lt;=504.6,M118&lt;=10),('[1]Pricing Schedule'!$J$105),
IF(AND(I118=110000,R118&gt;336.4,R118&lt;=504.6,M118&gt;10),('[1]Pricing Schedule'!$J$113),
IF(AND(I118=110000,R118&gt;504.6,R118&lt;=672.8,M118&lt;=10),('[1]Pricing Schedule'!$J$105),
IF(AND(I118=110000,R118&gt;504.6,R118&lt;=672.8,M118&gt;10),('[1]Pricing Schedule'!$J$113),
IF(AND(I118=110000,R118&gt;672.8,R118&lt;=841,M118&lt;=10),('[1]Pricing Schedule'!$J$105),
IF(AND(I118=110000,R118&gt;672.8,R118&lt;=841,M118&gt;10),('[1]Pricing Schedule'!$J$113),
IF(AND(I118=110000,R118&gt;1682,R118&lt;=1850.2,M118&lt;=10),('[1]Pricing Schedule'!$J$105),
IF(AND(I118=110000,R118&gt;1682,R118&lt;=1850.2,M118&gt;10),('[1]Pricing Schedule'!$J$113),
IF(AND(I118=110000,R118&gt;2018.4,R118&lt;=2186.6,M118&lt;=10),('[1]Pricing Schedule'!$J$105),
IF(AND(I118=110000,R118&gt;2018.4,R118&lt;=2186.6,M118&gt;10),('[1]Pricing Schedule'!$J$113),999999999)))))))))))))))))))))))))))))))))))))))</f>
        <v>7</v>
      </c>
      <c r="U118" s="40">
        <f t="shared" si="12"/>
        <v>486947.82608695648</v>
      </c>
      <c r="V118" s="41">
        <f t="shared" si="13"/>
        <v>2.0536081001446456</v>
      </c>
      <c r="Y118" s="23">
        <v>234</v>
      </c>
      <c r="Z118" s="23">
        <v>78</v>
      </c>
      <c r="AR118" s="35"/>
    </row>
    <row r="119" spans="1:44">
      <c r="A119" s="23">
        <v>118</v>
      </c>
      <c r="B119" s="23">
        <v>118</v>
      </c>
      <c r="C119" s="23" t="s">
        <v>361</v>
      </c>
      <c r="D119" s="23" t="s">
        <v>121</v>
      </c>
      <c r="E119" s="23" t="s">
        <v>121</v>
      </c>
      <c r="F119" s="23" t="s">
        <v>352</v>
      </c>
      <c r="G119" s="23" t="s">
        <v>353</v>
      </c>
      <c r="H119" s="23" t="s">
        <v>133</v>
      </c>
      <c r="I119" s="13">
        <v>110000</v>
      </c>
      <c r="J119" s="23" t="s">
        <v>119</v>
      </c>
      <c r="K119" s="13">
        <v>110000</v>
      </c>
      <c r="L119" s="24">
        <v>3.6429999999999998</v>
      </c>
      <c r="M119" s="37">
        <f t="shared" si="8"/>
        <v>4</v>
      </c>
      <c r="N119" s="24">
        <v>0.246</v>
      </c>
      <c r="O119" s="13">
        <v>1</v>
      </c>
      <c r="P119" s="36">
        <f t="shared" si="9"/>
        <v>0.246</v>
      </c>
      <c r="Q119" s="38">
        <f t="shared" si="10"/>
        <v>3.45</v>
      </c>
      <c r="R119" s="37">
        <f t="shared" si="11"/>
        <v>3.45</v>
      </c>
      <c r="S119" s="39">
        <f>IF(AND(I119=38000,R119&lt;=4.5,M119&gt;8),'[1]Pricing Schedule'!$F$8+('[1]Pricing Schedule'!$F$9*M119),
IF(AND(I119=38000,R119&lt;=4.5,M119&lt;=8),'[1]Pricing Schedule'!$F$34+('[1]Pricing Schedule'!$F$36*M119),
IF(AND(I119=38000,R119&gt;4.5,R119&lt;=9,M119&gt;8),'[1]Pricing Schedule'!$F$17+('[1]Pricing Schedule'!$F$18*M119),
IF(AND(I119=38000,R119&gt;4.5,R119&lt;=9,M119&lt;=8),'[1]Pricing Schedule'!$F$34+('[1]Pricing Schedule'!$F$36*M119),
IF(AND(I119=38000,R119&gt;9,R119&lt;=12.8,M119&gt;8),'[1]Pricing Schedule'!$F$26+('[1]Pricing Schedule'!$F$27*M119),
IF(AND(I119=38000,R119&gt;9,R119&lt;=12.8,M119&lt;=8),'[1]Pricing Schedule'!$F$34+('[1]Pricing Schedule'!$F$36*M119),
IF(AND(I119=38000,R119&gt;12.8,R119&lt;=22.8),'[1]Pricing Schedule'!$F$34+('[1]Pricing Schedule'!$F$36*M119),
IF(AND(I119=38000,R119&gt;22.8,R119&lt;=30.2),'[1]Pricing Schedule'!$F$43+('[1]Pricing Schedule'!$F$45*M119),
IF(AND(I119=38000,R119&gt;30.2,R119&lt;=45.9),'[1]Pricing Schedule'!$F$52+('[1]Pricing Schedule'!$F$54*M119),
IF(AND(I119=38000,R119&gt;45.9,R119&lt;=123.4),'[1]Pricing Schedule'!$F$96+('[1]Pricing Schedule'!$F$97*M119),
IF(AND(I119=38000,R119&gt;123.4,R119&lt;=168.2,M119&lt;=10),'[1]Pricing Schedule'!$F$103+('[1]Pricing Schedule'!$F$105*M119),
IF(AND(I119=38000,R119&gt;123.4,R119&lt;=168.2,M119&gt;10),'[1]Pricing Schedule'!$F$111+('[1]Pricing Schedule'!$F$113*M119),
IF(AND(I119=38000,R119&gt;157.4,R119&lt;=336.4,M119&lt;=10),('[1]Pricing Schedule'!$F$103+('[1]Pricing Schedule'!$F$105*M119))*2,
IF(AND(I119=38000,R119&gt;157.4,R119&lt;=336.4,M119&gt;10),('[1]Pricing Schedule'!$F$111+('[1]Pricing Schedule'!$F$113*M119))*2,
IF(AND(I119=38000,R119&gt;314.8,R119&lt;=504.6,M119&lt;=10),('[1]Pricing Schedule'!$F$103+('[1]Pricing Schedule'!$F$105*M119))*3,
IF(AND(I119=38000,R119&gt;314.8,R119&lt;=504.6,M119&gt;10),('[1]Pricing Schedule'!$F$111+('[1]Pricing Schedule'!$F$113*M119))*3,
IF(AND(I119=38000,R119&gt;472.2,R119&lt;=672.8,M119&lt;=10),('[1]Pricing Schedule'!$F$103+('[1]Pricing Schedule'!$F$105*M119))*4,
IF(AND(I119=38000,R119&gt;472.2,R119&lt;=672.8,M119&gt;10),('[1]Pricing Schedule'!$F$111+('[1]Pricing Schedule'!$F$113*M119))*4,
IF(AND(I119=110000,R119&lt;=12.8,M119&gt;2),'[1]Pricing Schedule'!$F$62+('[1]Pricing Schedule'!$F$63*M119),
IF(AND(I119=110000,R119&lt;=12.8,M119&lt;=2),'[1]Pricing Schedule'!$F$96+('[1]Pricing Schedule'!$F$97*M119),
IF(AND(I119=110000,R119&gt;12.8,R119&lt;=22.8,M119&gt;3),'[1]Pricing Schedule'!$F$71+('[1]Pricing Schedule'!$F$72*M119),
IF(AND(I119=110000,R119&gt;12.8,R119&lt;=22.8,M119&lt;=3),'[1]Pricing Schedule'!$F$96+('[1]Pricing Schedule'!$F$97*M119),
IF(AND(I119=110000,R119&gt;22.8,R119&lt;=30.2),'[1]Pricing Schedule'!$F$80+('[1]Pricing Schedule'!$F$81*M119),
IF(AND(I119=110000,R119&gt;30.2,R119&lt;=45.9),'[1]Pricing Schedule'!$F$89+('[1]Pricing Schedule'!$F$90*M119),
IF(AND(I119=110000,R119&gt;45.9,R119&lt;=123.4),'[1]Pricing Schedule'!$F$96+('[1]Pricing Schedule'!$F$97*M119),
IF(AND(I119=110000,R119&gt;123.4,R119&lt;=168.2,M119&lt;=10),'[1]Pricing Schedule'!$F$103+('[1]Pricing Schedule'!$F$105*M119),
IF(AND(I119=110000,R119&gt;123.4,R119&lt;=168.2,M119&gt;10),'[1]Pricing Schedule'!$F$111+('[1]Pricing Schedule'!$F$113*M119),
IF(AND(I119=110000,R119&gt;168.2,R119&lt;=336.4,M119&lt;=10),('[1]Pricing Schedule'!$F$103+('[1]Pricing Schedule'!$F$105*M119))*2,
IF(AND(I119=110000,R119&gt;168.2,R119&lt;=336.4,M119&gt;10),('[1]Pricing Schedule'!$F$111+('[1]Pricing Schedule'!$F$113*M119))*2,
IF(AND(I119=110000,R119&gt;336.4,R119&lt;=504.6,M119&lt;=10),('[1]Pricing Schedule'!$F$103+('[1]Pricing Schedule'!$F$105*M119))*3,
IF(AND(I119=110000,R119&gt;336.4,R119&lt;=504.6,M119&gt;10),('[1]Pricing Schedule'!$F$111+('[1]Pricing Schedule'!$F$113*M119))*3,
IF(AND(I119=110000,R119&gt;504.6,R119&lt;=672.8,M119&lt;=10),('[1]Pricing Schedule'!$F$103+('[1]Pricing Schedule'!$F$105*M119))*4,
IF(AND(I119=110000,R119&gt;504.6,R119&lt;=672.8,M119&gt;10),('[1]Pricing Schedule'!$F$111+('[1]Pricing Schedule'!$F$113*M119))*4,
IF(AND(I119=110000,R119&gt;672.8,R119&lt;=841,M119&lt;=10),('[1]Pricing Schedule'!$F$103+('[1]Pricing Schedule'!$F$105*M119))*5,
IF(AND(I119=110000,R119&gt;672.8,R119&lt;=841,M119&gt;10),('[1]Pricing Schedule'!$F$111+('[1]Pricing Schedule'!$F$113*M119))*5,
IF(AND(I119=110000,R119&gt;672.8,R119&lt;=841,M119&lt;=10),('[1]Pricing Schedule'!$F$103+('[1]Pricing Schedule'!$F$105*M119))*5,
IF(AND(I119=110000,R119&gt;672.8,R119&lt;=841,M119&gt;10),('[1]Pricing Schedule'!$F$111+('[1]Pricing Schedule'!$F$113*M119))*5,
IF(AND(I119=110000,R119&gt;1345.6,R119&lt;=1513.8,M119&lt;=10),('[1]Pricing Schedule'!$F$103+('[1]Pricing Schedule'!$F$105*M119))*9,
IF(AND(I119=110000,R119&gt;1345.6,R119&lt;=1513.8,M119&gt;10),('[1]Pricing Schedule'!$F$111+('[1]Pricing Schedule'!$F$113*M119))*9,
9999999999)))))))))))))))))))))))))))))))))))))))</f>
        <v>1627270</v>
      </c>
      <c r="T119" s="21">
        <f>IF(AND(I119=38000,R119&lt;=4.5,M119&gt;8),'[1]Pricing Schedule'!$J$9,
IF(AND(I119=38000,R119&lt;=4.5,M119&lt;=8),'[1]Pricing Schedule'!$J$36,
IF(AND(I119=38000,R119&gt;4.5,R119&lt;=9,M119&gt;8),'[1]Pricing Schedule'!$J$18,
IF(AND(I119=38000,R119&gt;4.5,R119&lt;=9,M119&lt;=8),'[1]Pricing Schedule'!$J$36,
IF(AND(I119=38000,R119&gt;9,R119&lt;=12.8,M119&gt;8),'[1]Pricing Schedule'!$J$27,
IF(AND(I119=38000,R119&gt;9,R119&lt;=12.8,M119&lt;=8),'[1]Pricing Schedule'!$J$36,
IF(AND(I119=38000,R119&gt;12.8,R119&lt;=22.8),'[1]Pricing Schedule'!$J$36,
IF(AND(I119=38000,R119&gt;22.8,R119&lt;=30.2),'[1]Pricing Schedule'!$J$45,
IF(AND(I119=38000,R119&gt;30.2,R119&lt;=45.9),'[1]Pricing Schedule'!$J$54,
IF(AND(I119=38000,R119&gt;45.9,R119&lt;=123.4),'[1]Pricing Schedule'!$J$97,
IF(AND(I119=38000,R119&gt;123.4,R119&lt;=168.2,M119&lt;=10),'[1]Pricing Schedule'!$J$105,
IF(AND(I119=38000,R119&gt;123.4,R119&lt;=168.2,M119&gt;10),'[1]Pricing Schedule'!$J$113,
IF(AND(I119=38000,R119&gt;168.2,R119&lt;=336.4,M119&lt;=10),('[1]Pricing Schedule'!$J$105),
IF(AND(I119=38000,R119&gt;168.2,R119&lt;=336.4,M119&gt;10),('[1]Pricing Schedule'!$J$113),
IF(AND(I119=38000,R119&gt;336.4,R119&lt;=504.6,M119&lt;=10),('[1]Pricing Schedule'!$J$105),
IF(AND(I119=38000,R119&gt;336.4,R119&lt;=504.6,M119&gt;10),('[1]Pricing Schedule'!$J$113),
IF(AND(I119=38000,R119&gt;504.6,R119&lt;=672.8,M119&lt;=10),('[1]Pricing Schedule'!$J$105),
IF(AND(I119=38000,R119&gt;504.6,R119&lt;=672.8,M119&gt;10),('[1]Pricing Schedule'!$J$113),
IF(AND(I119=110000,R119&lt;=12.8,M119&gt;2),'[1]Pricing Schedule'!$J$63,
IF(AND(I119=110000,R119&lt;=12.8,M119&lt;=2),'[1]Pricing Schedule'!$J$97,
IF(AND(I119=110000,R119&gt;12.8,R119&lt;=22.8,M119&gt;3),'[1]Pricing Schedule'!$J$72,
IF(AND(I119=110000,R119&gt;12.8,R119&lt;=22.8,M119&lt;=3),'[1]Pricing Schedule'!$J$97,
IF(AND(I119=110000,R119&gt;22.8,R119&lt;=30.2),'[1]Pricing Schedule'!$J$81,
IF(AND(I119=110000,R119&gt;30.2,R119&lt;=45.9),'[1]Pricing Schedule'!$J$90,
IF(AND(I119=110000,R119&gt;45.9,R119&lt;=123.4),'[1]Pricing Schedule'!$J$97,
IF(AND(I119=110000,R119&gt;123.4,R119&lt;=168.2,M119&lt;=10),'[1]Pricing Schedule'!$J$105,
IF(AND(I119=110000,R119&gt;123.4,R119&lt;=168.2,M119&gt;10),'[1]Pricing Schedule'!$J$113,
IF(AND(I119=110000,R119&gt;168.2,R119&lt;=336.2,M119&lt;=10),('[1]Pricing Schedule'!$J$105),
IF(AND(I119=110000,R119&gt;168.2,R119&lt;=336.2,M119&gt;10),('[1]Pricing Schedule'!$J$113),
IF(AND(I119=110000,R119&gt;336.4,R119&lt;=504.6,M119&lt;=10),('[1]Pricing Schedule'!$J$105),
IF(AND(I119=110000,R119&gt;336.4,R119&lt;=504.6,M119&gt;10),('[1]Pricing Schedule'!$J$113),
IF(AND(I119=110000,R119&gt;504.6,R119&lt;=672.8,M119&lt;=10),('[1]Pricing Schedule'!$J$105),
IF(AND(I119=110000,R119&gt;504.6,R119&lt;=672.8,M119&gt;10),('[1]Pricing Schedule'!$J$113),
IF(AND(I119=110000,R119&gt;672.8,R119&lt;=841,M119&lt;=10),('[1]Pricing Schedule'!$J$105),
IF(AND(I119=110000,R119&gt;672.8,R119&lt;=841,M119&gt;10),('[1]Pricing Schedule'!$J$113),
IF(AND(I119=110000,R119&gt;1682,R119&lt;=1850.2,M119&lt;=10),('[1]Pricing Schedule'!$J$105),
IF(AND(I119=110000,R119&gt;1682,R119&lt;=1850.2,M119&gt;10),('[1]Pricing Schedule'!$J$113),
IF(AND(I119=110000,R119&gt;2018.4,R119&lt;=2186.6,M119&lt;=10),('[1]Pricing Schedule'!$J$105),
IF(AND(I119=110000,R119&gt;2018.4,R119&lt;=2186.6,M119&gt;10),('[1]Pricing Schedule'!$J$113),999999999)))))))))))))))))))))))))))))))))))))))</f>
        <v>7</v>
      </c>
      <c r="U119" s="40">
        <f t="shared" si="12"/>
        <v>471672.46376811591</v>
      </c>
      <c r="V119" s="41">
        <f t="shared" si="13"/>
        <v>2.1201152851094163</v>
      </c>
      <c r="Y119" s="23">
        <v>362</v>
      </c>
      <c r="Z119" s="23">
        <v>195</v>
      </c>
      <c r="AR119" s="35"/>
    </row>
    <row r="120" spans="1:44">
      <c r="A120" s="23">
        <v>119</v>
      </c>
      <c r="B120" s="23">
        <v>119</v>
      </c>
      <c r="C120" s="23" t="s">
        <v>362</v>
      </c>
      <c r="D120" s="23" t="s">
        <v>121</v>
      </c>
      <c r="E120" s="23" t="s">
        <v>121</v>
      </c>
      <c r="F120" s="23" t="s">
        <v>363</v>
      </c>
      <c r="G120" s="23" t="s">
        <v>364</v>
      </c>
      <c r="H120" s="23" t="s">
        <v>113</v>
      </c>
      <c r="I120" s="13">
        <v>38000</v>
      </c>
      <c r="J120" s="13">
        <v>38000</v>
      </c>
      <c r="K120" s="23" t="s">
        <v>119</v>
      </c>
      <c r="L120" s="24">
        <v>6.6669999999999998</v>
      </c>
      <c r="M120" s="37">
        <f t="shared" si="8"/>
        <v>7</v>
      </c>
      <c r="N120" s="24">
        <v>0.21299999999999999</v>
      </c>
      <c r="O120" s="13">
        <v>1</v>
      </c>
      <c r="P120" s="36">
        <f t="shared" si="9"/>
        <v>0.21299999999999999</v>
      </c>
      <c r="Q120" s="38">
        <f t="shared" si="10"/>
        <v>3.45</v>
      </c>
      <c r="R120" s="37">
        <f t="shared" si="11"/>
        <v>3.45</v>
      </c>
      <c r="S120" s="39">
        <f>IF(AND(I120=38000,R120&lt;=4.5,M120&gt;8),'[1]Pricing Schedule'!$F$8+('[1]Pricing Schedule'!$F$9*M120),
IF(AND(I120=38000,R120&lt;=4.5,M120&lt;=8),'[1]Pricing Schedule'!$F$34+('[1]Pricing Schedule'!$F$36*M120),
IF(AND(I120=38000,R120&gt;4.5,R120&lt;=9,M120&gt;8),'[1]Pricing Schedule'!$F$17+('[1]Pricing Schedule'!$F$18*M120),
IF(AND(I120=38000,R120&gt;4.5,R120&lt;=9,M120&lt;=8),'[1]Pricing Schedule'!$F$34+('[1]Pricing Schedule'!$F$36*M120),
IF(AND(I120=38000,R120&gt;9,R120&lt;=12.8,M120&gt;8),'[1]Pricing Schedule'!$F$26+('[1]Pricing Schedule'!$F$27*M120),
IF(AND(I120=38000,R120&gt;9,R120&lt;=12.8,M120&lt;=8),'[1]Pricing Schedule'!$F$34+('[1]Pricing Schedule'!$F$36*M120),
IF(AND(I120=38000,R120&gt;12.8,R120&lt;=22.8),'[1]Pricing Schedule'!$F$34+('[1]Pricing Schedule'!$F$36*M120),
IF(AND(I120=38000,R120&gt;22.8,R120&lt;=30.2),'[1]Pricing Schedule'!$F$43+('[1]Pricing Schedule'!$F$45*M120),
IF(AND(I120=38000,R120&gt;30.2,R120&lt;=45.9),'[1]Pricing Schedule'!$F$52+('[1]Pricing Schedule'!$F$54*M120),
IF(AND(I120=38000,R120&gt;45.9,R120&lt;=123.4),'[1]Pricing Schedule'!$F$96+('[1]Pricing Schedule'!$F$97*M120),
IF(AND(I120=38000,R120&gt;123.4,R120&lt;=168.2,M120&lt;=10),'[1]Pricing Schedule'!$F$103+('[1]Pricing Schedule'!$F$105*M120),
IF(AND(I120=38000,R120&gt;123.4,R120&lt;=168.2,M120&gt;10),'[1]Pricing Schedule'!$F$111+('[1]Pricing Schedule'!$F$113*M120),
IF(AND(I120=38000,R120&gt;157.4,R120&lt;=336.4,M120&lt;=10),('[1]Pricing Schedule'!$F$103+('[1]Pricing Schedule'!$F$105*M120))*2,
IF(AND(I120=38000,R120&gt;157.4,R120&lt;=336.4,M120&gt;10),('[1]Pricing Schedule'!$F$111+('[1]Pricing Schedule'!$F$113*M120))*2,
IF(AND(I120=38000,R120&gt;314.8,R120&lt;=504.6,M120&lt;=10),('[1]Pricing Schedule'!$F$103+('[1]Pricing Schedule'!$F$105*M120))*3,
IF(AND(I120=38000,R120&gt;314.8,R120&lt;=504.6,M120&gt;10),('[1]Pricing Schedule'!$F$111+('[1]Pricing Schedule'!$F$113*M120))*3,
IF(AND(I120=38000,R120&gt;472.2,R120&lt;=672.8,M120&lt;=10),('[1]Pricing Schedule'!$F$103+('[1]Pricing Schedule'!$F$105*M120))*4,
IF(AND(I120=38000,R120&gt;472.2,R120&lt;=672.8,M120&gt;10),('[1]Pricing Schedule'!$F$111+('[1]Pricing Schedule'!$F$113*M120))*4,
IF(AND(I120=110000,R120&lt;=12.8,M120&gt;2),'[1]Pricing Schedule'!$F$62+('[1]Pricing Schedule'!$F$63*M120),
IF(AND(I120=110000,R120&lt;=12.8,M120&lt;=2),'[1]Pricing Schedule'!$F$96+('[1]Pricing Schedule'!$F$97*M120),
IF(AND(I120=110000,R120&gt;12.8,R120&lt;=22.8,M120&gt;3),'[1]Pricing Schedule'!$F$71+('[1]Pricing Schedule'!$F$72*M120),
IF(AND(I120=110000,R120&gt;12.8,R120&lt;=22.8,M120&lt;=3),'[1]Pricing Schedule'!$F$96+('[1]Pricing Schedule'!$F$97*M120),
IF(AND(I120=110000,R120&gt;22.8,R120&lt;=30.2),'[1]Pricing Schedule'!$F$80+('[1]Pricing Schedule'!$F$81*M120),
IF(AND(I120=110000,R120&gt;30.2,R120&lt;=45.9),'[1]Pricing Schedule'!$F$89+('[1]Pricing Schedule'!$F$90*M120),
IF(AND(I120=110000,R120&gt;45.9,R120&lt;=123.4),'[1]Pricing Schedule'!$F$96+('[1]Pricing Schedule'!$F$97*M120),
IF(AND(I120=110000,R120&gt;123.4,R120&lt;=168.2,M120&lt;=10),'[1]Pricing Schedule'!$F$103+('[1]Pricing Schedule'!$F$105*M120),
IF(AND(I120=110000,R120&gt;123.4,R120&lt;=168.2,M120&gt;10),'[1]Pricing Schedule'!$F$111+('[1]Pricing Schedule'!$F$113*M120),
IF(AND(I120=110000,R120&gt;168.2,R120&lt;=336.4,M120&lt;=10),('[1]Pricing Schedule'!$F$103+('[1]Pricing Schedule'!$F$105*M120))*2,
IF(AND(I120=110000,R120&gt;168.2,R120&lt;=336.4,M120&gt;10),('[1]Pricing Schedule'!$F$111+('[1]Pricing Schedule'!$F$113*M120))*2,
IF(AND(I120=110000,R120&gt;336.4,R120&lt;=504.6,M120&lt;=10),('[1]Pricing Schedule'!$F$103+('[1]Pricing Schedule'!$F$105*M120))*3,
IF(AND(I120=110000,R120&gt;336.4,R120&lt;=504.6,M120&gt;10),('[1]Pricing Schedule'!$F$111+('[1]Pricing Schedule'!$F$113*M120))*3,
IF(AND(I120=110000,R120&gt;504.6,R120&lt;=672.8,M120&lt;=10),('[1]Pricing Schedule'!$F$103+('[1]Pricing Schedule'!$F$105*M120))*4,
IF(AND(I120=110000,R120&gt;504.6,R120&lt;=672.8,M120&gt;10),('[1]Pricing Schedule'!$F$111+('[1]Pricing Schedule'!$F$113*M120))*4,
IF(AND(I120=110000,R120&gt;672.8,R120&lt;=841,M120&lt;=10),('[1]Pricing Schedule'!$F$103+('[1]Pricing Schedule'!$F$105*M120))*5,
IF(AND(I120=110000,R120&gt;672.8,R120&lt;=841,M120&gt;10),('[1]Pricing Schedule'!$F$111+('[1]Pricing Schedule'!$F$113*M120))*5,
IF(AND(I120=110000,R120&gt;672.8,R120&lt;=841,M120&lt;=10),('[1]Pricing Schedule'!$F$103+('[1]Pricing Schedule'!$F$105*M120))*5,
IF(AND(I120=110000,R120&gt;672.8,R120&lt;=841,M120&gt;10),('[1]Pricing Schedule'!$F$111+('[1]Pricing Schedule'!$F$113*M120))*5,
IF(AND(I120=110000,R120&gt;1345.6,R120&lt;=1513.8,M120&lt;=10),('[1]Pricing Schedule'!$F$103+('[1]Pricing Schedule'!$F$105*M120))*9,
IF(AND(I120=110000,R120&gt;1345.6,R120&lt;=1513.8,M120&gt;10),('[1]Pricing Schedule'!$F$111+('[1]Pricing Schedule'!$F$113*M120))*9,
9999999999)))))))))))))))))))))))))))))))))))))))</f>
        <v>839680</v>
      </c>
      <c r="T120" s="21">
        <f>IF(AND(I120=38000,R120&lt;=4.5,M120&gt;8),'[1]Pricing Schedule'!$J$9,
IF(AND(I120=38000,R120&lt;=4.5,M120&lt;=8),'[1]Pricing Schedule'!$J$36,
IF(AND(I120=38000,R120&gt;4.5,R120&lt;=9,M120&gt;8),'[1]Pricing Schedule'!$J$18,
IF(AND(I120=38000,R120&gt;4.5,R120&lt;=9,M120&lt;=8),'[1]Pricing Schedule'!$J$36,
IF(AND(I120=38000,R120&gt;9,R120&lt;=12.8,M120&gt;8),'[1]Pricing Schedule'!$J$27,
IF(AND(I120=38000,R120&gt;9,R120&lt;=12.8,M120&lt;=8),'[1]Pricing Schedule'!$J$36,
IF(AND(I120=38000,R120&gt;12.8,R120&lt;=22.8),'[1]Pricing Schedule'!$J$36,
IF(AND(I120=38000,R120&gt;22.8,R120&lt;=30.2),'[1]Pricing Schedule'!$J$45,
IF(AND(I120=38000,R120&gt;30.2,R120&lt;=45.9),'[1]Pricing Schedule'!$J$54,
IF(AND(I120=38000,R120&gt;45.9,R120&lt;=123.4),'[1]Pricing Schedule'!$J$97,
IF(AND(I120=38000,R120&gt;123.4,R120&lt;=168.2,M120&lt;=10),'[1]Pricing Schedule'!$J$105,
IF(AND(I120=38000,R120&gt;123.4,R120&lt;=168.2,M120&gt;10),'[1]Pricing Schedule'!$J$113,
IF(AND(I120=38000,R120&gt;168.2,R120&lt;=336.4,M120&lt;=10),('[1]Pricing Schedule'!$J$105),
IF(AND(I120=38000,R120&gt;168.2,R120&lt;=336.4,M120&gt;10),('[1]Pricing Schedule'!$J$113),
IF(AND(I120=38000,R120&gt;336.4,R120&lt;=504.6,M120&lt;=10),('[1]Pricing Schedule'!$J$105),
IF(AND(I120=38000,R120&gt;336.4,R120&lt;=504.6,M120&gt;10),('[1]Pricing Schedule'!$J$113),
IF(AND(I120=38000,R120&gt;504.6,R120&lt;=672.8,M120&lt;=10),('[1]Pricing Schedule'!$J$105),
IF(AND(I120=38000,R120&gt;504.6,R120&lt;=672.8,M120&gt;10),('[1]Pricing Schedule'!$J$113),
IF(AND(I120=110000,R120&lt;=12.8,M120&gt;2),'[1]Pricing Schedule'!$J$63,
IF(AND(I120=110000,R120&lt;=12.8,M120&lt;=2),'[1]Pricing Schedule'!$J$97,
IF(AND(I120=110000,R120&gt;12.8,R120&lt;=22.8,M120&gt;3),'[1]Pricing Schedule'!$J$72,
IF(AND(I120=110000,R120&gt;12.8,R120&lt;=22.8,M120&lt;=3),'[1]Pricing Schedule'!$J$97,
IF(AND(I120=110000,R120&gt;22.8,R120&lt;=30.2),'[1]Pricing Schedule'!$J$81,
IF(AND(I120=110000,R120&gt;30.2,R120&lt;=45.9),'[1]Pricing Schedule'!$J$90,
IF(AND(I120=110000,R120&gt;45.9,R120&lt;=123.4),'[1]Pricing Schedule'!$J$97,
IF(AND(I120=110000,R120&gt;123.4,R120&lt;=168.2,M120&lt;=10),'[1]Pricing Schedule'!$J$105,
IF(AND(I120=110000,R120&gt;123.4,R120&lt;=168.2,M120&gt;10),'[1]Pricing Schedule'!$J$113,
IF(AND(I120=110000,R120&gt;168.2,R120&lt;=336.2,M120&lt;=10),('[1]Pricing Schedule'!$J$105),
IF(AND(I120=110000,R120&gt;168.2,R120&lt;=336.2,M120&gt;10),('[1]Pricing Schedule'!$J$113),
IF(AND(I120=110000,R120&gt;336.4,R120&lt;=504.6,M120&lt;=10),('[1]Pricing Schedule'!$J$105),
IF(AND(I120=110000,R120&gt;336.4,R120&lt;=504.6,M120&gt;10),('[1]Pricing Schedule'!$J$113),
IF(AND(I120=110000,R120&gt;504.6,R120&lt;=672.8,M120&lt;=10),('[1]Pricing Schedule'!$J$105),
IF(AND(I120=110000,R120&gt;504.6,R120&lt;=672.8,M120&gt;10),('[1]Pricing Schedule'!$J$113),
IF(AND(I120=110000,R120&gt;672.8,R120&lt;=841,M120&lt;=10),('[1]Pricing Schedule'!$J$105),
IF(AND(I120=110000,R120&gt;672.8,R120&lt;=841,M120&gt;10),('[1]Pricing Schedule'!$J$113),
IF(AND(I120=110000,R120&gt;1682,R120&lt;=1850.2,M120&lt;=10),('[1]Pricing Schedule'!$J$105),
IF(AND(I120=110000,R120&gt;1682,R120&lt;=1850.2,M120&gt;10),('[1]Pricing Schedule'!$J$113),
IF(AND(I120=110000,R120&gt;2018.4,R120&lt;=2186.6,M120&lt;=10),('[1]Pricing Schedule'!$J$105),
IF(AND(I120=110000,R120&gt;2018.4,R120&lt;=2186.6,M120&gt;10),('[1]Pricing Schedule'!$J$113),999999999)))))))))))))))))))))))))))))))))))))))</f>
        <v>4</v>
      </c>
      <c r="U120" s="40">
        <f t="shared" si="12"/>
        <v>243385.5072463768</v>
      </c>
      <c r="V120" s="41">
        <f t="shared" si="13"/>
        <v>4.1087080792682924</v>
      </c>
      <c r="Y120" s="23">
        <v>610</v>
      </c>
      <c r="Z120" s="23">
        <v>643</v>
      </c>
      <c r="AR120" s="35"/>
    </row>
    <row r="121" spans="1:44">
      <c r="A121" s="23">
        <v>120</v>
      </c>
      <c r="B121" s="23">
        <v>120</v>
      </c>
      <c r="C121" s="23" t="s">
        <v>365</v>
      </c>
      <c r="D121" s="23" t="s">
        <v>121</v>
      </c>
      <c r="E121" s="23" t="s">
        <v>121</v>
      </c>
      <c r="F121" s="23" t="s">
        <v>366</v>
      </c>
      <c r="G121" s="23" t="s">
        <v>367</v>
      </c>
      <c r="H121" s="23" t="s">
        <v>133</v>
      </c>
      <c r="I121" s="13">
        <v>110000</v>
      </c>
      <c r="L121" s="24">
        <v>4.5679999999999996</v>
      </c>
      <c r="M121" s="37">
        <f t="shared" si="8"/>
        <v>5</v>
      </c>
      <c r="N121" s="24">
        <v>1.008</v>
      </c>
      <c r="O121" s="13">
        <v>1</v>
      </c>
      <c r="P121" s="36">
        <f t="shared" si="9"/>
        <v>0.75600000000000001</v>
      </c>
      <c r="Q121" s="38">
        <f t="shared" si="10"/>
        <v>6.9</v>
      </c>
      <c r="R121" s="37">
        <f t="shared" si="11"/>
        <v>6.9</v>
      </c>
      <c r="S121" s="39">
        <f>IF(AND(I121=38000,R121&lt;=4.5,M121&gt;8),'[1]Pricing Schedule'!$F$8+('[1]Pricing Schedule'!$F$9*M121),
IF(AND(I121=38000,R121&lt;=4.5,M121&lt;=8),'[1]Pricing Schedule'!$F$34+('[1]Pricing Schedule'!$F$36*M121),
IF(AND(I121=38000,R121&gt;4.5,R121&lt;=9,M121&gt;8),'[1]Pricing Schedule'!$F$17+('[1]Pricing Schedule'!$F$18*M121),
IF(AND(I121=38000,R121&gt;4.5,R121&lt;=9,M121&lt;=8),'[1]Pricing Schedule'!$F$34+('[1]Pricing Schedule'!$F$36*M121),
IF(AND(I121=38000,R121&gt;9,R121&lt;=12.8,M121&gt;8),'[1]Pricing Schedule'!$F$26+('[1]Pricing Schedule'!$F$27*M121),
IF(AND(I121=38000,R121&gt;9,R121&lt;=12.8,M121&lt;=8),'[1]Pricing Schedule'!$F$34+('[1]Pricing Schedule'!$F$36*M121),
IF(AND(I121=38000,R121&gt;12.8,R121&lt;=22.8),'[1]Pricing Schedule'!$F$34+('[1]Pricing Schedule'!$F$36*M121),
IF(AND(I121=38000,R121&gt;22.8,R121&lt;=30.2),'[1]Pricing Schedule'!$F$43+('[1]Pricing Schedule'!$F$45*M121),
IF(AND(I121=38000,R121&gt;30.2,R121&lt;=45.9),'[1]Pricing Schedule'!$F$52+('[1]Pricing Schedule'!$F$54*M121),
IF(AND(I121=38000,R121&gt;45.9,R121&lt;=123.4),'[1]Pricing Schedule'!$F$96+('[1]Pricing Schedule'!$F$97*M121),
IF(AND(I121=38000,R121&gt;123.4,R121&lt;=168.2,M121&lt;=10),'[1]Pricing Schedule'!$F$103+('[1]Pricing Schedule'!$F$105*M121),
IF(AND(I121=38000,R121&gt;123.4,R121&lt;=168.2,M121&gt;10),'[1]Pricing Schedule'!$F$111+('[1]Pricing Schedule'!$F$113*M121),
IF(AND(I121=38000,R121&gt;157.4,R121&lt;=336.4,M121&lt;=10),('[1]Pricing Schedule'!$F$103+('[1]Pricing Schedule'!$F$105*M121))*2,
IF(AND(I121=38000,R121&gt;157.4,R121&lt;=336.4,M121&gt;10),('[1]Pricing Schedule'!$F$111+('[1]Pricing Schedule'!$F$113*M121))*2,
IF(AND(I121=38000,R121&gt;314.8,R121&lt;=504.6,M121&lt;=10),('[1]Pricing Schedule'!$F$103+('[1]Pricing Schedule'!$F$105*M121))*3,
IF(AND(I121=38000,R121&gt;314.8,R121&lt;=504.6,M121&gt;10),('[1]Pricing Schedule'!$F$111+('[1]Pricing Schedule'!$F$113*M121))*3,
IF(AND(I121=38000,R121&gt;472.2,R121&lt;=672.8,M121&lt;=10),('[1]Pricing Schedule'!$F$103+('[1]Pricing Schedule'!$F$105*M121))*4,
IF(AND(I121=38000,R121&gt;472.2,R121&lt;=672.8,M121&gt;10),('[1]Pricing Schedule'!$F$111+('[1]Pricing Schedule'!$F$113*M121))*4,
IF(AND(I121=110000,R121&lt;=12.8,M121&gt;2),'[1]Pricing Schedule'!$F$62+('[1]Pricing Schedule'!$F$63*M121),
IF(AND(I121=110000,R121&lt;=12.8,M121&lt;=2),'[1]Pricing Schedule'!$F$96+('[1]Pricing Schedule'!$F$97*M121),
IF(AND(I121=110000,R121&gt;12.8,R121&lt;=22.8,M121&gt;3),'[1]Pricing Schedule'!$F$71+('[1]Pricing Schedule'!$F$72*M121),
IF(AND(I121=110000,R121&gt;12.8,R121&lt;=22.8,M121&lt;=3),'[1]Pricing Schedule'!$F$96+('[1]Pricing Schedule'!$F$97*M121),
IF(AND(I121=110000,R121&gt;22.8,R121&lt;=30.2),'[1]Pricing Schedule'!$F$80+('[1]Pricing Schedule'!$F$81*M121),
IF(AND(I121=110000,R121&gt;30.2,R121&lt;=45.9),'[1]Pricing Schedule'!$F$89+('[1]Pricing Schedule'!$F$90*M121),
IF(AND(I121=110000,R121&gt;45.9,R121&lt;=123.4),'[1]Pricing Schedule'!$F$96+('[1]Pricing Schedule'!$F$97*M121),
IF(AND(I121=110000,R121&gt;123.4,R121&lt;=168.2,M121&lt;=10),'[1]Pricing Schedule'!$F$103+('[1]Pricing Schedule'!$F$105*M121),
IF(AND(I121=110000,R121&gt;123.4,R121&lt;=168.2,M121&gt;10),'[1]Pricing Schedule'!$F$111+('[1]Pricing Schedule'!$F$113*M121),
IF(AND(I121=110000,R121&gt;168.2,R121&lt;=336.4,M121&lt;=10),('[1]Pricing Schedule'!$F$103+('[1]Pricing Schedule'!$F$105*M121))*2,
IF(AND(I121=110000,R121&gt;168.2,R121&lt;=336.4,M121&gt;10),('[1]Pricing Schedule'!$F$111+('[1]Pricing Schedule'!$F$113*M121))*2,
IF(AND(I121=110000,R121&gt;336.4,R121&lt;=504.6,M121&lt;=10),('[1]Pricing Schedule'!$F$103+('[1]Pricing Schedule'!$F$105*M121))*3,
IF(AND(I121=110000,R121&gt;336.4,R121&lt;=504.6,M121&gt;10),('[1]Pricing Schedule'!$F$111+('[1]Pricing Schedule'!$F$113*M121))*3,
IF(AND(I121=110000,R121&gt;504.6,R121&lt;=672.8,M121&lt;=10),('[1]Pricing Schedule'!$F$103+('[1]Pricing Schedule'!$F$105*M121))*4,
IF(AND(I121=110000,R121&gt;504.6,R121&lt;=672.8,M121&gt;10),('[1]Pricing Schedule'!$F$111+('[1]Pricing Schedule'!$F$113*M121))*4,
IF(AND(I121=110000,R121&gt;672.8,R121&lt;=841,M121&lt;=10),('[1]Pricing Schedule'!$F$103+('[1]Pricing Schedule'!$F$105*M121))*5,
IF(AND(I121=110000,R121&gt;672.8,R121&lt;=841,M121&gt;10),('[1]Pricing Schedule'!$F$111+('[1]Pricing Schedule'!$F$113*M121))*5,
IF(AND(I121=110000,R121&gt;672.8,R121&lt;=841,M121&lt;=10),('[1]Pricing Schedule'!$F$103+('[1]Pricing Schedule'!$F$105*M121))*5,
IF(AND(I121=110000,R121&gt;672.8,R121&lt;=841,M121&gt;10),('[1]Pricing Schedule'!$F$111+('[1]Pricing Schedule'!$F$113*M121))*5,
IF(AND(I121=110000,R121&gt;1345.6,R121&lt;=1513.8,M121&lt;=10),('[1]Pricing Schedule'!$F$103+('[1]Pricing Schedule'!$F$105*M121))*9,
IF(AND(I121=110000,R121&gt;1345.6,R121&lt;=1513.8,M121&gt;10),('[1]Pricing Schedule'!$F$111+('[1]Pricing Schedule'!$F$113*M121))*9,
9999999999)))))))))))))))))))))))))))))))))))))))</f>
        <v>1679970</v>
      </c>
      <c r="T121" s="21">
        <f>IF(AND(I121=38000,R121&lt;=4.5,M121&gt;8),'[1]Pricing Schedule'!$J$9,
IF(AND(I121=38000,R121&lt;=4.5,M121&lt;=8),'[1]Pricing Schedule'!$J$36,
IF(AND(I121=38000,R121&gt;4.5,R121&lt;=9,M121&gt;8),'[1]Pricing Schedule'!$J$18,
IF(AND(I121=38000,R121&gt;4.5,R121&lt;=9,M121&lt;=8),'[1]Pricing Schedule'!$J$36,
IF(AND(I121=38000,R121&gt;9,R121&lt;=12.8,M121&gt;8),'[1]Pricing Schedule'!$J$27,
IF(AND(I121=38000,R121&gt;9,R121&lt;=12.8,M121&lt;=8),'[1]Pricing Schedule'!$J$36,
IF(AND(I121=38000,R121&gt;12.8,R121&lt;=22.8),'[1]Pricing Schedule'!$J$36,
IF(AND(I121=38000,R121&gt;22.8,R121&lt;=30.2),'[1]Pricing Schedule'!$J$45,
IF(AND(I121=38000,R121&gt;30.2,R121&lt;=45.9),'[1]Pricing Schedule'!$J$54,
IF(AND(I121=38000,R121&gt;45.9,R121&lt;=123.4),'[1]Pricing Schedule'!$J$97,
IF(AND(I121=38000,R121&gt;123.4,R121&lt;=168.2,M121&lt;=10),'[1]Pricing Schedule'!$J$105,
IF(AND(I121=38000,R121&gt;123.4,R121&lt;=168.2,M121&gt;10),'[1]Pricing Schedule'!$J$113,
IF(AND(I121=38000,R121&gt;168.2,R121&lt;=336.4,M121&lt;=10),('[1]Pricing Schedule'!$J$105),
IF(AND(I121=38000,R121&gt;168.2,R121&lt;=336.4,M121&gt;10),('[1]Pricing Schedule'!$J$113),
IF(AND(I121=38000,R121&gt;336.4,R121&lt;=504.6,M121&lt;=10),('[1]Pricing Schedule'!$J$105),
IF(AND(I121=38000,R121&gt;336.4,R121&lt;=504.6,M121&gt;10),('[1]Pricing Schedule'!$J$113),
IF(AND(I121=38000,R121&gt;504.6,R121&lt;=672.8,M121&lt;=10),('[1]Pricing Schedule'!$J$105),
IF(AND(I121=38000,R121&gt;504.6,R121&lt;=672.8,M121&gt;10),('[1]Pricing Schedule'!$J$113),
IF(AND(I121=110000,R121&lt;=12.8,M121&gt;2),'[1]Pricing Schedule'!$J$63,
IF(AND(I121=110000,R121&lt;=12.8,M121&lt;=2),'[1]Pricing Schedule'!$J$97,
IF(AND(I121=110000,R121&gt;12.8,R121&lt;=22.8,M121&gt;3),'[1]Pricing Schedule'!$J$72,
IF(AND(I121=110000,R121&gt;12.8,R121&lt;=22.8,M121&lt;=3),'[1]Pricing Schedule'!$J$97,
IF(AND(I121=110000,R121&gt;22.8,R121&lt;=30.2),'[1]Pricing Schedule'!$J$81,
IF(AND(I121=110000,R121&gt;30.2,R121&lt;=45.9),'[1]Pricing Schedule'!$J$90,
IF(AND(I121=110000,R121&gt;45.9,R121&lt;=123.4),'[1]Pricing Schedule'!$J$97,
IF(AND(I121=110000,R121&gt;123.4,R121&lt;=168.2,M121&lt;=10),'[1]Pricing Schedule'!$J$105,
IF(AND(I121=110000,R121&gt;123.4,R121&lt;=168.2,M121&gt;10),'[1]Pricing Schedule'!$J$113,
IF(AND(I121=110000,R121&gt;168.2,R121&lt;=336.2,M121&lt;=10),('[1]Pricing Schedule'!$J$105),
IF(AND(I121=110000,R121&gt;168.2,R121&lt;=336.2,M121&gt;10),('[1]Pricing Schedule'!$J$113),
IF(AND(I121=110000,R121&gt;336.4,R121&lt;=504.6,M121&lt;=10),('[1]Pricing Schedule'!$J$105),
IF(AND(I121=110000,R121&gt;336.4,R121&lt;=504.6,M121&gt;10),('[1]Pricing Schedule'!$J$113),
IF(AND(I121=110000,R121&gt;504.6,R121&lt;=672.8,M121&lt;=10),('[1]Pricing Schedule'!$J$105),
IF(AND(I121=110000,R121&gt;504.6,R121&lt;=672.8,M121&gt;10),('[1]Pricing Schedule'!$J$113),
IF(AND(I121=110000,R121&gt;672.8,R121&lt;=841,M121&lt;=10),('[1]Pricing Schedule'!$J$105),
IF(AND(I121=110000,R121&gt;672.8,R121&lt;=841,M121&gt;10),('[1]Pricing Schedule'!$J$113),
IF(AND(I121=110000,R121&gt;1682,R121&lt;=1850.2,M121&lt;=10),('[1]Pricing Schedule'!$J$105),
IF(AND(I121=110000,R121&gt;1682,R121&lt;=1850.2,M121&gt;10),('[1]Pricing Schedule'!$J$113),
IF(AND(I121=110000,R121&gt;2018.4,R121&lt;=2186.6,M121&lt;=10),('[1]Pricing Schedule'!$J$105),
IF(AND(I121=110000,R121&gt;2018.4,R121&lt;=2186.6,M121&gt;10),('[1]Pricing Schedule'!$J$113),999999999)))))))))))))))))))))))))))))))))))))))</f>
        <v>7</v>
      </c>
      <c r="U121" s="40">
        <f t="shared" si="12"/>
        <v>243473.91304347824</v>
      </c>
      <c r="V121" s="41">
        <f t="shared" si="13"/>
        <v>4.1072162002892911</v>
      </c>
      <c r="Y121" s="23">
        <v>273</v>
      </c>
      <c r="Z121" s="23">
        <v>688</v>
      </c>
      <c r="AR121" s="35"/>
    </row>
    <row r="122" spans="1:44">
      <c r="A122" s="23">
        <v>121</v>
      </c>
      <c r="B122" s="23">
        <v>121</v>
      </c>
      <c r="C122" s="23" t="s">
        <v>368</v>
      </c>
      <c r="D122" s="23" t="s">
        <v>121</v>
      </c>
      <c r="E122" s="23" t="s">
        <v>121</v>
      </c>
      <c r="F122" s="23" t="s">
        <v>369</v>
      </c>
      <c r="G122" s="23" t="s">
        <v>370</v>
      </c>
      <c r="H122" s="23" t="s">
        <v>133</v>
      </c>
      <c r="I122" s="13">
        <v>110000</v>
      </c>
      <c r="J122" s="13">
        <v>38000</v>
      </c>
      <c r="K122" s="13">
        <v>110000</v>
      </c>
      <c r="L122" s="24">
        <v>8.3970000000000002</v>
      </c>
      <c r="M122" s="37">
        <f t="shared" si="8"/>
        <v>9</v>
      </c>
      <c r="N122" s="24">
        <v>0.14599999999999999</v>
      </c>
      <c r="O122" s="13">
        <v>1</v>
      </c>
      <c r="P122" s="36">
        <f t="shared" si="9"/>
        <v>0.14599999999999999</v>
      </c>
      <c r="Q122" s="38">
        <f t="shared" si="10"/>
        <v>3.45</v>
      </c>
      <c r="R122" s="37">
        <f t="shared" si="11"/>
        <v>3.45</v>
      </c>
      <c r="S122" s="39">
        <f>IF(AND(I122=38000,R122&lt;=4.5,M122&gt;8),'[1]Pricing Schedule'!$F$8+('[1]Pricing Schedule'!$F$9*M122),
IF(AND(I122=38000,R122&lt;=4.5,M122&lt;=8),'[1]Pricing Schedule'!$F$34+('[1]Pricing Schedule'!$F$36*M122),
IF(AND(I122=38000,R122&gt;4.5,R122&lt;=9,M122&gt;8),'[1]Pricing Schedule'!$F$17+('[1]Pricing Schedule'!$F$18*M122),
IF(AND(I122=38000,R122&gt;4.5,R122&lt;=9,M122&lt;=8),'[1]Pricing Schedule'!$F$34+('[1]Pricing Schedule'!$F$36*M122),
IF(AND(I122=38000,R122&gt;9,R122&lt;=12.8,M122&gt;8),'[1]Pricing Schedule'!$F$26+('[1]Pricing Schedule'!$F$27*M122),
IF(AND(I122=38000,R122&gt;9,R122&lt;=12.8,M122&lt;=8),'[1]Pricing Schedule'!$F$34+('[1]Pricing Schedule'!$F$36*M122),
IF(AND(I122=38000,R122&gt;12.8,R122&lt;=22.8),'[1]Pricing Schedule'!$F$34+('[1]Pricing Schedule'!$F$36*M122),
IF(AND(I122=38000,R122&gt;22.8,R122&lt;=30.2),'[1]Pricing Schedule'!$F$43+('[1]Pricing Schedule'!$F$45*M122),
IF(AND(I122=38000,R122&gt;30.2,R122&lt;=45.9),'[1]Pricing Schedule'!$F$52+('[1]Pricing Schedule'!$F$54*M122),
IF(AND(I122=38000,R122&gt;45.9,R122&lt;=123.4),'[1]Pricing Schedule'!$F$96+('[1]Pricing Schedule'!$F$97*M122),
IF(AND(I122=38000,R122&gt;123.4,R122&lt;=168.2,M122&lt;=10),'[1]Pricing Schedule'!$F$103+('[1]Pricing Schedule'!$F$105*M122),
IF(AND(I122=38000,R122&gt;123.4,R122&lt;=168.2,M122&gt;10),'[1]Pricing Schedule'!$F$111+('[1]Pricing Schedule'!$F$113*M122),
IF(AND(I122=38000,R122&gt;157.4,R122&lt;=336.4,M122&lt;=10),('[1]Pricing Schedule'!$F$103+('[1]Pricing Schedule'!$F$105*M122))*2,
IF(AND(I122=38000,R122&gt;157.4,R122&lt;=336.4,M122&gt;10),('[1]Pricing Schedule'!$F$111+('[1]Pricing Schedule'!$F$113*M122))*2,
IF(AND(I122=38000,R122&gt;314.8,R122&lt;=504.6,M122&lt;=10),('[1]Pricing Schedule'!$F$103+('[1]Pricing Schedule'!$F$105*M122))*3,
IF(AND(I122=38000,R122&gt;314.8,R122&lt;=504.6,M122&gt;10),('[1]Pricing Schedule'!$F$111+('[1]Pricing Schedule'!$F$113*M122))*3,
IF(AND(I122=38000,R122&gt;472.2,R122&lt;=672.8,M122&lt;=10),('[1]Pricing Schedule'!$F$103+('[1]Pricing Schedule'!$F$105*M122))*4,
IF(AND(I122=38000,R122&gt;472.2,R122&lt;=672.8,M122&gt;10),('[1]Pricing Schedule'!$F$111+('[1]Pricing Schedule'!$F$113*M122))*4,
IF(AND(I122=110000,R122&lt;=12.8,M122&gt;2),'[1]Pricing Schedule'!$F$62+('[1]Pricing Schedule'!$F$63*M122),
IF(AND(I122=110000,R122&lt;=12.8,M122&lt;=2),'[1]Pricing Schedule'!$F$96+('[1]Pricing Schedule'!$F$97*M122),
IF(AND(I122=110000,R122&gt;12.8,R122&lt;=22.8,M122&gt;3),'[1]Pricing Schedule'!$F$71+('[1]Pricing Schedule'!$F$72*M122),
IF(AND(I122=110000,R122&gt;12.8,R122&lt;=22.8,M122&lt;=3),'[1]Pricing Schedule'!$F$96+('[1]Pricing Schedule'!$F$97*M122),
IF(AND(I122=110000,R122&gt;22.8,R122&lt;=30.2),'[1]Pricing Schedule'!$F$80+('[1]Pricing Schedule'!$F$81*M122),
IF(AND(I122=110000,R122&gt;30.2,R122&lt;=45.9),'[1]Pricing Schedule'!$F$89+('[1]Pricing Schedule'!$F$90*M122),
IF(AND(I122=110000,R122&gt;45.9,R122&lt;=123.4),'[1]Pricing Schedule'!$F$96+('[1]Pricing Schedule'!$F$97*M122),
IF(AND(I122=110000,R122&gt;123.4,R122&lt;=168.2,M122&lt;=10),'[1]Pricing Schedule'!$F$103+('[1]Pricing Schedule'!$F$105*M122),
IF(AND(I122=110000,R122&gt;123.4,R122&lt;=168.2,M122&gt;10),'[1]Pricing Schedule'!$F$111+('[1]Pricing Schedule'!$F$113*M122),
IF(AND(I122=110000,R122&gt;168.2,R122&lt;=336.4,M122&lt;=10),('[1]Pricing Schedule'!$F$103+('[1]Pricing Schedule'!$F$105*M122))*2,
IF(AND(I122=110000,R122&gt;168.2,R122&lt;=336.4,M122&gt;10),('[1]Pricing Schedule'!$F$111+('[1]Pricing Schedule'!$F$113*M122))*2,
IF(AND(I122=110000,R122&gt;336.4,R122&lt;=504.6,M122&lt;=10),('[1]Pricing Schedule'!$F$103+('[1]Pricing Schedule'!$F$105*M122))*3,
IF(AND(I122=110000,R122&gt;336.4,R122&lt;=504.6,M122&gt;10),('[1]Pricing Schedule'!$F$111+('[1]Pricing Schedule'!$F$113*M122))*3,
IF(AND(I122=110000,R122&gt;504.6,R122&lt;=672.8,M122&lt;=10),('[1]Pricing Schedule'!$F$103+('[1]Pricing Schedule'!$F$105*M122))*4,
IF(AND(I122=110000,R122&gt;504.6,R122&lt;=672.8,M122&gt;10),('[1]Pricing Schedule'!$F$111+('[1]Pricing Schedule'!$F$113*M122))*4,
IF(AND(I122=110000,R122&gt;672.8,R122&lt;=841,M122&lt;=10),('[1]Pricing Schedule'!$F$103+('[1]Pricing Schedule'!$F$105*M122))*5,
IF(AND(I122=110000,R122&gt;672.8,R122&lt;=841,M122&gt;10),('[1]Pricing Schedule'!$F$111+('[1]Pricing Schedule'!$F$113*M122))*5,
IF(AND(I122=110000,R122&gt;672.8,R122&lt;=841,M122&lt;=10),('[1]Pricing Schedule'!$F$103+('[1]Pricing Schedule'!$F$105*M122))*5,
IF(AND(I122=110000,R122&gt;672.8,R122&lt;=841,M122&gt;10),('[1]Pricing Schedule'!$F$111+('[1]Pricing Schedule'!$F$113*M122))*5,
IF(AND(I122=110000,R122&gt;1345.6,R122&lt;=1513.8,M122&lt;=10),('[1]Pricing Schedule'!$F$103+('[1]Pricing Schedule'!$F$105*M122))*9,
IF(AND(I122=110000,R122&gt;1345.6,R122&lt;=1513.8,M122&gt;10),('[1]Pricing Schedule'!$F$111+('[1]Pricing Schedule'!$F$113*M122))*9,
9999999999)))))))))))))))))))))))))))))))))))))))</f>
        <v>1890770</v>
      </c>
      <c r="T122" s="21">
        <f>IF(AND(I122=38000,R122&lt;=4.5,M122&gt;8),'[1]Pricing Schedule'!$J$9,
IF(AND(I122=38000,R122&lt;=4.5,M122&lt;=8),'[1]Pricing Schedule'!$J$36,
IF(AND(I122=38000,R122&gt;4.5,R122&lt;=9,M122&gt;8),'[1]Pricing Schedule'!$J$18,
IF(AND(I122=38000,R122&gt;4.5,R122&lt;=9,M122&lt;=8),'[1]Pricing Schedule'!$J$36,
IF(AND(I122=38000,R122&gt;9,R122&lt;=12.8,M122&gt;8),'[1]Pricing Schedule'!$J$27,
IF(AND(I122=38000,R122&gt;9,R122&lt;=12.8,M122&lt;=8),'[1]Pricing Schedule'!$J$36,
IF(AND(I122=38000,R122&gt;12.8,R122&lt;=22.8),'[1]Pricing Schedule'!$J$36,
IF(AND(I122=38000,R122&gt;22.8,R122&lt;=30.2),'[1]Pricing Schedule'!$J$45,
IF(AND(I122=38000,R122&gt;30.2,R122&lt;=45.9),'[1]Pricing Schedule'!$J$54,
IF(AND(I122=38000,R122&gt;45.9,R122&lt;=123.4),'[1]Pricing Schedule'!$J$97,
IF(AND(I122=38000,R122&gt;123.4,R122&lt;=168.2,M122&lt;=10),'[1]Pricing Schedule'!$J$105,
IF(AND(I122=38000,R122&gt;123.4,R122&lt;=168.2,M122&gt;10),'[1]Pricing Schedule'!$J$113,
IF(AND(I122=38000,R122&gt;168.2,R122&lt;=336.4,M122&lt;=10),('[1]Pricing Schedule'!$J$105),
IF(AND(I122=38000,R122&gt;168.2,R122&lt;=336.4,M122&gt;10),('[1]Pricing Schedule'!$J$113),
IF(AND(I122=38000,R122&gt;336.4,R122&lt;=504.6,M122&lt;=10),('[1]Pricing Schedule'!$J$105),
IF(AND(I122=38000,R122&gt;336.4,R122&lt;=504.6,M122&gt;10),('[1]Pricing Schedule'!$J$113),
IF(AND(I122=38000,R122&gt;504.6,R122&lt;=672.8,M122&lt;=10),('[1]Pricing Schedule'!$J$105),
IF(AND(I122=38000,R122&gt;504.6,R122&lt;=672.8,M122&gt;10),('[1]Pricing Schedule'!$J$113),
IF(AND(I122=110000,R122&lt;=12.8,M122&gt;2),'[1]Pricing Schedule'!$J$63,
IF(AND(I122=110000,R122&lt;=12.8,M122&lt;=2),'[1]Pricing Schedule'!$J$97,
IF(AND(I122=110000,R122&gt;12.8,R122&lt;=22.8,M122&gt;3),'[1]Pricing Schedule'!$J$72,
IF(AND(I122=110000,R122&gt;12.8,R122&lt;=22.8,M122&lt;=3),'[1]Pricing Schedule'!$J$97,
IF(AND(I122=110000,R122&gt;22.8,R122&lt;=30.2),'[1]Pricing Schedule'!$J$81,
IF(AND(I122=110000,R122&gt;30.2,R122&lt;=45.9),'[1]Pricing Schedule'!$J$90,
IF(AND(I122=110000,R122&gt;45.9,R122&lt;=123.4),'[1]Pricing Schedule'!$J$97,
IF(AND(I122=110000,R122&gt;123.4,R122&lt;=168.2,M122&lt;=10),'[1]Pricing Schedule'!$J$105,
IF(AND(I122=110000,R122&gt;123.4,R122&lt;=168.2,M122&gt;10),'[1]Pricing Schedule'!$J$113,
IF(AND(I122=110000,R122&gt;168.2,R122&lt;=336.2,M122&lt;=10),('[1]Pricing Schedule'!$J$105),
IF(AND(I122=110000,R122&gt;168.2,R122&lt;=336.2,M122&gt;10),('[1]Pricing Schedule'!$J$113),
IF(AND(I122=110000,R122&gt;336.4,R122&lt;=504.6,M122&lt;=10),('[1]Pricing Schedule'!$J$105),
IF(AND(I122=110000,R122&gt;336.4,R122&lt;=504.6,M122&gt;10),('[1]Pricing Schedule'!$J$113),
IF(AND(I122=110000,R122&gt;504.6,R122&lt;=672.8,M122&lt;=10),('[1]Pricing Schedule'!$J$105),
IF(AND(I122=110000,R122&gt;504.6,R122&lt;=672.8,M122&gt;10),('[1]Pricing Schedule'!$J$113),
IF(AND(I122=110000,R122&gt;672.8,R122&lt;=841,M122&lt;=10),('[1]Pricing Schedule'!$J$105),
IF(AND(I122=110000,R122&gt;672.8,R122&lt;=841,M122&gt;10),('[1]Pricing Schedule'!$J$113),
IF(AND(I122=110000,R122&gt;1682,R122&lt;=1850.2,M122&lt;=10),('[1]Pricing Schedule'!$J$105),
IF(AND(I122=110000,R122&gt;1682,R122&lt;=1850.2,M122&gt;10),('[1]Pricing Schedule'!$J$113),
IF(AND(I122=110000,R122&gt;2018.4,R122&lt;=2186.6,M122&lt;=10),('[1]Pricing Schedule'!$J$105),
IF(AND(I122=110000,R122&gt;2018.4,R122&lt;=2186.6,M122&gt;10),('[1]Pricing Schedule'!$J$113),999999999)))))))))))))))))))))))))))))))))))))))</f>
        <v>7</v>
      </c>
      <c r="U122" s="40">
        <f t="shared" si="12"/>
        <v>548049.27536231885</v>
      </c>
      <c r="V122" s="41">
        <f t="shared" si="13"/>
        <v>1.8246534480661318</v>
      </c>
      <c r="Y122" s="23">
        <v>317</v>
      </c>
      <c r="Z122" s="23">
        <v>83</v>
      </c>
      <c r="AR122" s="35"/>
    </row>
    <row r="123" spans="1:44">
      <c r="A123" s="23">
        <v>122</v>
      </c>
      <c r="B123" s="23">
        <v>122</v>
      </c>
      <c r="C123" s="23" t="s">
        <v>371</v>
      </c>
      <c r="D123" s="23" t="s">
        <v>121</v>
      </c>
      <c r="E123" s="23" t="s">
        <v>121</v>
      </c>
      <c r="F123" s="23" t="s">
        <v>366</v>
      </c>
      <c r="G123" s="23" t="s">
        <v>367</v>
      </c>
      <c r="H123" s="23" t="s">
        <v>133</v>
      </c>
      <c r="I123" s="13">
        <v>110000</v>
      </c>
      <c r="L123" s="24">
        <v>9.5220000000000002</v>
      </c>
      <c r="M123" s="37">
        <f t="shared" si="8"/>
        <v>10</v>
      </c>
      <c r="N123" s="24">
        <v>0.47899999999999998</v>
      </c>
      <c r="O123" s="13">
        <v>1</v>
      </c>
      <c r="P123" s="36">
        <f t="shared" si="9"/>
        <v>0.47899999999999998</v>
      </c>
      <c r="Q123" s="38">
        <f t="shared" si="10"/>
        <v>3.45</v>
      </c>
      <c r="R123" s="37">
        <f t="shared" si="11"/>
        <v>3.45</v>
      </c>
      <c r="S123" s="39">
        <f>IF(AND(I123=38000,R123&lt;=4.5,M123&gt;8),'[1]Pricing Schedule'!$F$8+('[1]Pricing Schedule'!$F$9*M123),
IF(AND(I123=38000,R123&lt;=4.5,M123&lt;=8),'[1]Pricing Schedule'!$F$34+('[1]Pricing Schedule'!$F$36*M123),
IF(AND(I123=38000,R123&gt;4.5,R123&lt;=9,M123&gt;8),'[1]Pricing Schedule'!$F$17+('[1]Pricing Schedule'!$F$18*M123),
IF(AND(I123=38000,R123&gt;4.5,R123&lt;=9,M123&lt;=8),'[1]Pricing Schedule'!$F$34+('[1]Pricing Schedule'!$F$36*M123),
IF(AND(I123=38000,R123&gt;9,R123&lt;=12.8,M123&gt;8),'[1]Pricing Schedule'!$F$26+('[1]Pricing Schedule'!$F$27*M123),
IF(AND(I123=38000,R123&gt;9,R123&lt;=12.8,M123&lt;=8),'[1]Pricing Schedule'!$F$34+('[1]Pricing Schedule'!$F$36*M123),
IF(AND(I123=38000,R123&gt;12.8,R123&lt;=22.8),'[1]Pricing Schedule'!$F$34+('[1]Pricing Schedule'!$F$36*M123),
IF(AND(I123=38000,R123&gt;22.8,R123&lt;=30.2),'[1]Pricing Schedule'!$F$43+('[1]Pricing Schedule'!$F$45*M123),
IF(AND(I123=38000,R123&gt;30.2,R123&lt;=45.9),'[1]Pricing Schedule'!$F$52+('[1]Pricing Schedule'!$F$54*M123),
IF(AND(I123=38000,R123&gt;45.9,R123&lt;=123.4),'[1]Pricing Schedule'!$F$96+('[1]Pricing Schedule'!$F$97*M123),
IF(AND(I123=38000,R123&gt;123.4,R123&lt;=168.2,M123&lt;=10),'[1]Pricing Schedule'!$F$103+('[1]Pricing Schedule'!$F$105*M123),
IF(AND(I123=38000,R123&gt;123.4,R123&lt;=168.2,M123&gt;10),'[1]Pricing Schedule'!$F$111+('[1]Pricing Schedule'!$F$113*M123),
IF(AND(I123=38000,R123&gt;157.4,R123&lt;=336.4,M123&lt;=10),('[1]Pricing Schedule'!$F$103+('[1]Pricing Schedule'!$F$105*M123))*2,
IF(AND(I123=38000,R123&gt;157.4,R123&lt;=336.4,M123&gt;10),('[1]Pricing Schedule'!$F$111+('[1]Pricing Schedule'!$F$113*M123))*2,
IF(AND(I123=38000,R123&gt;314.8,R123&lt;=504.6,M123&lt;=10),('[1]Pricing Schedule'!$F$103+('[1]Pricing Schedule'!$F$105*M123))*3,
IF(AND(I123=38000,R123&gt;314.8,R123&lt;=504.6,M123&gt;10),('[1]Pricing Schedule'!$F$111+('[1]Pricing Schedule'!$F$113*M123))*3,
IF(AND(I123=38000,R123&gt;472.2,R123&lt;=672.8,M123&lt;=10),('[1]Pricing Schedule'!$F$103+('[1]Pricing Schedule'!$F$105*M123))*4,
IF(AND(I123=38000,R123&gt;472.2,R123&lt;=672.8,M123&gt;10),('[1]Pricing Schedule'!$F$111+('[1]Pricing Schedule'!$F$113*M123))*4,
IF(AND(I123=110000,R123&lt;=12.8,M123&gt;2),'[1]Pricing Schedule'!$F$62+('[1]Pricing Schedule'!$F$63*M123),
IF(AND(I123=110000,R123&lt;=12.8,M123&lt;=2),'[1]Pricing Schedule'!$F$96+('[1]Pricing Schedule'!$F$97*M123),
IF(AND(I123=110000,R123&gt;12.8,R123&lt;=22.8,M123&gt;3),'[1]Pricing Schedule'!$F$71+('[1]Pricing Schedule'!$F$72*M123),
IF(AND(I123=110000,R123&gt;12.8,R123&lt;=22.8,M123&lt;=3),'[1]Pricing Schedule'!$F$96+('[1]Pricing Schedule'!$F$97*M123),
IF(AND(I123=110000,R123&gt;22.8,R123&lt;=30.2),'[1]Pricing Schedule'!$F$80+('[1]Pricing Schedule'!$F$81*M123),
IF(AND(I123=110000,R123&gt;30.2,R123&lt;=45.9),'[1]Pricing Schedule'!$F$89+('[1]Pricing Schedule'!$F$90*M123),
IF(AND(I123=110000,R123&gt;45.9,R123&lt;=123.4),'[1]Pricing Schedule'!$F$96+('[1]Pricing Schedule'!$F$97*M123),
IF(AND(I123=110000,R123&gt;123.4,R123&lt;=168.2,M123&lt;=10),'[1]Pricing Schedule'!$F$103+('[1]Pricing Schedule'!$F$105*M123),
IF(AND(I123=110000,R123&gt;123.4,R123&lt;=168.2,M123&gt;10),'[1]Pricing Schedule'!$F$111+('[1]Pricing Schedule'!$F$113*M123),
IF(AND(I123=110000,R123&gt;168.2,R123&lt;=336.4,M123&lt;=10),('[1]Pricing Schedule'!$F$103+('[1]Pricing Schedule'!$F$105*M123))*2,
IF(AND(I123=110000,R123&gt;168.2,R123&lt;=336.4,M123&gt;10),('[1]Pricing Schedule'!$F$111+('[1]Pricing Schedule'!$F$113*M123))*2,
IF(AND(I123=110000,R123&gt;336.4,R123&lt;=504.6,M123&lt;=10),('[1]Pricing Schedule'!$F$103+('[1]Pricing Schedule'!$F$105*M123))*3,
IF(AND(I123=110000,R123&gt;336.4,R123&lt;=504.6,M123&gt;10),('[1]Pricing Schedule'!$F$111+('[1]Pricing Schedule'!$F$113*M123))*3,
IF(AND(I123=110000,R123&gt;504.6,R123&lt;=672.8,M123&lt;=10),('[1]Pricing Schedule'!$F$103+('[1]Pricing Schedule'!$F$105*M123))*4,
IF(AND(I123=110000,R123&gt;504.6,R123&lt;=672.8,M123&gt;10),('[1]Pricing Schedule'!$F$111+('[1]Pricing Schedule'!$F$113*M123))*4,
IF(AND(I123=110000,R123&gt;672.8,R123&lt;=841,M123&lt;=10),('[1]Pricing Schedule'!$F$103+('[1]Pricing Schedule'!$F$105*M123))*5,
IF(AND(I123=110000,R123&gt;672.8,R123&lt;=841,M123&gt;10),('[1]Pricing Schedule'!$F$111+('[1]Pricing Schedule'!$F$113*M123))*5,
IF(AND(I123=110000,R123&gt;672.8,R123&lt;=841,M123&lt;=10),('[1]Pricing Schedule'!$F$103+('[1]Pricing Schedule'!$F$105*M123))*5,
IF(AND(I123=110000,R123&gt;672.8,R123&lt;=841,M123&gt;10),('[1]Pricing Schedule'!$F$111+('[1]Pricing Schedule'!$F$113*M123))*5,
IF(AND(I123=110000,R123&gt;1345.6,R123&lt;=1513.8,M123&lt;=10),('[1]Pricing Schedule'!$F$103+('[1]Pricing Schedule'!$F$105*M123))*9,
IF(AND(I123=110000,R123&gt;1345.6,R123&lt;=1513.8,M123&gt;10),('[1]Pricing Schedule'!$F$111+('[1]Pricing Schedule'!$F$113*M123))*9,
9999999999)))))))))))))))))))))))))))))))))))))))</f>
        <v>1943470</v>
      </c>
      <c r="T123" s="21">
        <f>IF(AND(I123=38000,R123&lt;=4.5,M123&gt;8),'[1]Pricing Schedule'!$J$9,
IF(AND(I123=38000,R123&lt;=4.5,M123&lt;=8),'[1]Pricing Schedule'!$J$36,
IF(AND(I123=38000,R123&gt;4.5,R123&lt;=9,M123&gt;8),'[1]Pricing Schedule'!$J$18,
IF(AND(I123=38000,R123&gt;4.5,R123&lt;=9,M123&lt;=8),'[1]Pricing Schedule'!$J$36,
IF(AND(I123=38000,R123&gt;9,R123&lt;=12.8,M123&gt;8),'[1]Pricing Schedule'!$J$27,
IF(AND(I123=38000,R123&gt;9,R123&lt;=12.8,M123&lt;=8),'[1]Pricing Schedule'!$J$36,
IF(AND(I123=38000,R123&gt;12.8,R123&lt;=22.8),'[1]Pricing Schedule'!$J$36,
IF(AND(I123=38000,R123&gt;22.8,R123&lt;=30.2),'[1]Pricing Schedule'!$J$45,
IF(AND(I123=38000,R123&gt;30.2,R123&lt;=45.9),'[1]Pricing Schedule'!$J$54,
IF(AND(I123=38000,R123&gt;45.9,R123&lt;=123.4),'[1]Pricing Schedule'!$J$97,
IF(AND(I123=38000,R123&gt;123.4,R123&lt;=168.2,M123&lt;=10),'[1]Pricing Schedule'!$J$105,
IF(AND(I123=38000,R123&gt;123.4,R123&lt;=168.2,M123&gt;10),'[1]Pricing Schedule'!$J$113,
IF(AND(I123=38000,R123&gt;168.2,R123&lt;=336.4,M123&lt;=10),('[1]Pricing Schedule'!$J$105),
IF(AND(I123=38000,R123&gt;168.2,R123&lt;=336.4,M123&gt;10),('[1]Pricing Schedule'!$J$113),
IF(AND(I123=38000,R123&gt;336.4,R123&lt;=504.6,M123&lt;=10),('[1]Pricing Schedule'!$J$105),
IF(AND(I123=38000,R123&gt;336.4,R123&lt;=504.6,M123&gt;10),('[1]Pricing Schedule'!$J$113),
IF(AND(I123=38000,R123&gt;504.6,R123&lt;=672.8,M123&lt;=10),('[1]Pricing Schedule'!$J$105),
IF(AND(I123=38000,R123&gt;504.6,R123&lt;=672.8,M123&gt;10),('[1]Pricing Schedule'!$J$113),
IF(AND(I123=110000,R123&lt;=12.8,M123&gt;2),'[1]Pricing Schedule'!$J$63,
IF(AND(I123=110000,R123&lt;=12.8,M123&lt;=2),'[1]Pricing Schedule'!$J$97,
IF(AND(I123=110000,R123&gt;12.8,R123&lt;=22.8,M123&gt;3),'[1]Pricing Schedule'!$J$72,
IF(AND(I123=110000,R123&gt;12.8,R123&lt;=22.8,M123&lt;=3),'[1]Pricing Schedule'!$J$97,
IF(AND(I123=110000,R123&gt;22.8,R123&lt;=30.2),'[1]Pricing Schedule'!$J$81,
IF(AND(I123=110000,R123&gt;30.2,R123&lt;=45.9),'[1]Pricing Schedule'!$J$90,
IF(AND(I123=110000,R123&gt;45.9,R123&lt;=123.4),'[1]Pricing Schedule'!$J$97,
IF(AND(I123=110000,R123&gt;123.4,R123&lt;=168.2,M123&lt;=10),'[1]Pricing Schedule'!$J$105,
IF(AND(I123=110000,R123&gt;123.4,R123&lt;=168.2,M123&gt;10),'[1]Pricing Schedule'!$J$113,
IF(AND(I123=110000,R123&gt;168.2,R123&lt;=336.2,M123&lt;=10),('[1]Pricing Schedule'!$J$105),
IF(AND(I123=110000,R123&gt;168.2,R123&lt;=336.2,M123&gt;10),('[1]Pricing Schedule'!$J$113),
IF(AND(I123=110000,R123&gt;336.4,R123&lt;=504.6,M123&lt;=10),('[1]Pricing Schedule'!$J$105),
IF(AND(I123=110000,R123&gt;336.4,R123&lt;=504.6,M123&gt;10),('[1]Pricing Schedule'!$J$113),
IF(AND(I123=110000,R123&gt;504.6,R123&lt;=672.8,M123&lt;=10),('[1]Pricing Schedule'!$J$105),
IF(AND(I123=110000,R123&gt;504.6,R123&lt;=672.8,M123&gt;10),('[1]Pricing Schedule'!$J$113),
IF(AND(I123=110000,R123&gt;672.8,R123&lt;=841,M123&lt;=10),('[1]Pricing Schedule'!$J$105),
IF(AND(I123=110000,R123&gt;672.8,R123&lt;=841,M123&gt;10),('[1]Pricing Schedule'!$J$113),
IF(AND(I123=110000,R123&gt;1682,R123&lt;=1850.2,M123&lt;=10),('[1]Pricing Schedule'!$J$105),
IF(AND(I123=110000,R123&gt;1682,R123&lt;=1850.2,M123&gt;10),('[1]Pricing Schedule'!$J$113),
IF(AND(I123=110000,R123&gt;2018.4,R123&lt;=2186.6,M123&lt;=10),('[1]Pricing Schedule'!$J$105),
IF(AND(I123=110000,R123&gt;2018.4,R123&lt;=2186.6,M123&gt;10),('[1]Pricing Schedule'!$J$113),999999999)))))))))))))))))))))))))))))))))))))))</f>
        <v>7</v>
      </c>
      <c r="U123" s="40">
        <f t="shared" si="12"/>
        <v>563324.63768115942</v>
      </c>
      <c r="V123" s="41">
        <f t="shared" si="13"/>
        <v>1.7751753307228824</v>
      </c>
      <c r="Y123" s="23">
        <v>178</v>
      </c>
      <c r="Z123" s="23">
        <v>688</v>
      </c>
      <c r="AR123" s="35"/>
    </row>
    <row r="124" spans="1:44">
      <c r="A124" s="23">
        <v>123</v>
      </c>
      <c r="B124" s="23">
        <v>123</v>
      </c>
      <c r="C124" s="23" t="s">
        <v>372</v>
      </c>
      <c r="D124" s="23" t="s">
        <v>121</v>
      </c>
      <c r="E124" s="23" t="s">
        <v>121</v>
      </c>
      <c r="F124" s="23" t="s">
        <v>302</v>
      </c>
      <c r="G124" s="23" t="s">
        <v>303</v>
      </c>
      <c r="H124" s="23" t="s">
        <v>133</v>
      </c>
      <c r="I124" s="13">
        <v>110000</v>
      </c>
      <c r="J124" s="13">
        <v>110000</v>
      </c>
      <c r="K124" s="13">
        <v>38000</v>
      </c>
      <c r="L124" s="24">
        <v>7.1059999999999999</v>
      </c>
      <c r="M124" s="37">
        <f t="shared" si="8"/>
        <v>8</v>
      </c>
      <c r="N124" s="24">
        <v>0.52300000000000002</v>
      </c>
      <c r="O124" s="13">
        <v>1</v>
      </c>
      <c r="P124" s="36">
        <f t="shared" si="9"/>
        <v>0.52300000000000002</v>
      </c>
      <c r="Q124" s="38">
        <f t="shared" si="10"/>
        <v>3.45</v>
      </c>
      <c r="R124" s="37">
        <f t="shared" si="11"/>
        <v>3.45</v>
      </c>
      <c r="S124" s="39">
        <f>IF(AND(I124=38000,R124&lt;=4.5,M124&gt;8),'[1]Pricing Schedule'!$F$8+('[1]Pricing Schedule'!$F$9*M124),
IF(AND(I124=38000,R124&lt;=4.5,M124&lt;=8),'[1]Pricing Schedule'!$F$34+('[1]Pricing Schedule'!$F$36*M124),
IF(AND(I124=38000,R124&gt;4.5,R124&lt;=9,M124&gt;8),'[1]Pricing Schedule'!$F$17+('[1]Pricing Schedule'!$F$18*M124),
IF(AND(I124=38000,R124&gt;4.5,R124&lt;=9,M124&lt;=8),'[1]Pricing Schedule'!$F$34+('[1]Pricing Schedule'!$F$36*M124),
IF(AND(I124=38000,R124&gt;9,R124&lt;=12.8,M124&gt;8),'[1]Pricing Schedule'!$F$26+('[1]Pricing Schedule'!$F$27*M124),
IF(AND(I124=38000,R124&gt;9,R124&lt;=12.8,M124&lt;=8),'[1]Pricing Schedule'!$F$34+('[1]Pricing Schedule'!$F$36*M124),
IF(AND(I124=38000,R124&gt;12.8,R124&lt;=22.8),'[1]Pricing Schedule'!$F$34+('[1]Pricing Schedule'!$F$36*M124),
IF(AND(I124=38000,R124&gt;22.8,R124&lt;=30.2),'[1]Pricing Schedule'!$F$43+('[1]Pricing Schedule'!$F$45*M124),
IF(AND(I124=38000,R124&gt;30.2,R124&lt;=45.9),'[1]Pricing Schedule'!$F$52+('[1]Pricing Schedule'!$F$54*M124),
IF(AND(I124=38000,R124&gt;45.9,R124&lt;=123.4),'[1]Pricing Schedule'!$F$96+('[1]Pricing Schedule'!$F$97*M124),
IF(AND(I124=38000,R124&gt;123.4,R124&lt;=168.2,M124&lt;=10),'[1]Pricing Schedule'!$F$103+('[1]Pricing Schedule'!$F$105*M124),
IF(AND(I124=38000,R124&gt;123.4,R124&lt;=168.2,M124&gt;10),'[1]Pricing Schedule'!$F$111+('[1]Pricing Schedule'!$F$113*M124),
IF(AND(I124=38000,R124&gt;157.4,R124&lt;=336.4,M124&lt;=10),('[1]Pricing Schedule'!$F$103+('[1]Pricing Schedule'!$F$105*M124))*2,
IF(AND(I124=38000,R124&gt;157.4,R124&lt;=336.4,M124&gt;10),('[1]Pricing Schedule'!$F$111+('[1]Pricing Schedule'!$F$113*M124))*2,
IF(AND(I124=38000,R124&gt;314.8,R124&lt;=504.6,M124&lt;=10),('[1]Pricing Schedule'!$F$103+('[1]Pricing Schedule'!$F$105*M124))*3,
IF(AND(I124=38000,R124&gt;314.8,R124&lt;=504.6,M124&gt;10),('[1]Pricing Schedule'!$F$111+('[1]Pricing Schedule'!$F$113*M124))*3,
IF(AND(I124=38000,R124&gt;472.2,R124&lt;=672.8,M124&lt;=10),('[1]Pricing Schedule'!$F$103+('[1]Pricing Schedule'!$F$105*M124))*4,
IF(AND(I124=38000,R124&gt;472.2,R124&lt;=672.8,M124&gt;10),('[1]Pricing Schedule'!$F$111+('[1]Pricing Schedule'!$F$113*M124))*4,
IF(AND(I124=110000,R124&lt;=12.8,M124&gt;2),'[1]Pricing Schedule'!$F$62+('[1]Pricing Schedule'!$F$63*M124),
IF(AND(I124=110000,R124&lt;=12.8,M124&lt;=2),'[1]Pricing Schedule'!$F$96+('[1]Pricing Schedule'!$F$97*M124),
IF(AND(I124=110000,R124&gt;12.8,R124&lt;=22.8,M124&gt;3),'[1]Pricing Schedule'!$F$71+('[1]Pricing Schedule'!$F$72*M124),
IF(AND(I124=110000,R124&gt;12.8,R124&lt;=22.8,M124&lt;=3),'[1]Pricing Schedule'!$F$96+('[1]Pricing Schedule'!$F$97*M124),
IF(AND(I124=110000,R124&gt;22.8,R124&lt;=30.2),'[1]Pricing Schedule'!$F$80+('[1]Pricing Schedule'!$F$81*M124),
IF(AND(I124=110000,R124&gt;30.2,R124&lt;=45.9),'[1]Pricing Schedule'!$F$89+('[1]Pricing Schedule'!$F$90*M124),
IF(AND(I124=110000,R124&gt;45.9,R124&lt;=123.4),'[1]Pricing Schedule'!$F$96+('[1]Pricing Schedule'!$F$97*M124),
IF(AND(I124=110000,R124&gt;123.4,R124&lt;=168.2,M124&lt;=10),'[1]Pricing Schedule'!$F$103+('[1]Pricing Schedule'!$F$105*M124),
IF(AND(I124=110000,R124&gt;123.4,R124&lt;=168.2,M124&gt;10),'[1]Pricing Schedule'!$F$111+('[1]Pricing Schedule'!$F$113*M124),
IF(AND(I124=110000,R124&gt;168.2,R124&lt;=336.4,M124&lt;=10),('[1]Pricing Schedule'!$F$103+('[1]Pricing Schedule'!$F$105*M124))*2,
IF(AND(I124=110000,R124&gt;168.2,R124&lt;=336.4,M124&gt;10),('[1]Pricing Schedule'!$F$111+('[1]Pricing Schedule'!$F$113*M124))*2,
IF(AND(I124=110000,R124&gt;336.4,R124&lt;=504.6,M124&lt;=10),('[1]Pricing Schedule'!$F$103+('[1]Pricing Schedule'!$F$105*M124))*3,
IF(AND(I124=110000,R124&gt;336.4,R124&lt;=504.6,M124&gt;10),('[1]Pricing Schedule'!$F$111+('[1]Pricing Schedule'!$F$113*M124))*3,
IF(AND(I124=110000,R124&gt;504.6,R124&lt;=672.8,M124&lt;=10),('[1]Pricing Schedule'!$F$103+('[1]Pricing Schedule'!$F$105*M124))*4,
IF(AND(I124=110000,R124&gt;504.6,R124&lt;=672.8,M124&gt;10),('[1]Pricing Schedule'!$F$111+('[1]Pricing Schedule'!$F$113*M124))*4,
IF(AND(I124=110000,R124&gt;672.8,R124&lt;=841,M124&lt;=10),('[1]Pricing Schedule'!$F$103+('[1]Pricing Schedule'!$F$105*M124))*5,
IF(AND(I124=110000,R124&gt;672.8,R124&lt;=841,M124&gt;10),('[1]Pricing Schedule'!$F$111+('[1]Pricing Schedule'!$F$113*M124))*5,
IF(AND(I124=110000,R124&gt;672.8,R124&lt;=841,M124&lt;=10),('[1]Pricing Schedule'!$F$103+('[1]Pricing Schedule'!$F$105*M124))*5,
IF(AND(I124=110000,R124&gt;672.8,R124&lt;=841,M124&gt;10),('[1]Pricing Schedule'!$F$111+('[1]Pricing Schedule'!$F$113*M124))*5,
IF(AND(I124=110000,R124&gt;1345.6,R124&lt;=1513.8,M124&lt;=10),('[1]Pricing Schedule'!$F$103+('[1]Pricing Schedule'!$F$105*M124))*9,
IF(AND(I124=110000,R124&gt;1345.6,R124&lt;=1513.8,M124&gt;10),('[1]Pricing Schedule'!$F$111+('[1]Pricing Schedule'!$F$113*M124))*9,
9999999999)))))))))))))))))))))))))))))))))))))))</f>
        <v>1838070</v>
      </c>
      <c r="T124" s="21">
        <f>IF(AND(I124=38000,R124&lt;=4.5,M124&gt;8),'[1]Pricing Schedule'!$J$9,
IF(AND(I124=38000,R124&lt;=4.5,M124&lt;=8),'[1]Pricing Schedule'!$J$36,
IF(AND(I124=38000,R124&gt;4.5,R124&lt;=9,M124&gt;8),'[1]Pricing Schedule'!$J$18,
IF(AND(I124=38000,R124&gt;4.5,R124&lt;=9,M124&lt;=8),'[1]Pricing Schedule'!$J$36,
IF(AND(I124=38000,R124&gt;9,R124&lt;=12.8,M124&gt;8),'[1]Pricing Schedule'!$J$27,
IF(AND(I124=38000,R124&gt;9,R124&lt;=12.8,M124&lt;=8),'[1]Pricing Schedule'!$J$36,
IF(AND(I124=38000,R124&gt;12.8,R124&lt;=22.8),'[1]Pricing Schedule'!$J$36,
IF(AND(I124=38000,R124&gt;22.8,R124&lt;=30.2),'[1]Pricing Schedule'!$J$45,
IF(AND(I124=38000,R124&gt;30.2,R124&lt;=45.9),'[1]Pricing Schedule'!$J$54,
IF(AND(I124=38000,R124&gt;45.9,R124&lt;=123.4),'[1]Pricing Schedule'!$J$97,
IF(AND(I124=38000,R124&gt;123.4,R124&lt;=168.2,M124&lt;=10),'[1]Pricing Schedule'!$J$105,
IF(AND(I124=38000,R124&gt;123.4,R124&lt;=168.2,M124&gt;10),'[1]Pricing Schedule'!$J$113,
IF(AND(I124=38000,R124&gt;168.2,R124&lt;=336.4,M124&lt;=10),('[1]Pricing Schedule'!$J$105),
IF(AND(I124=38000,R124&gt;168.2,R124&lt;=336.4,M124&gt;10),('[1]Pricing Schedule'!$J$113),
IF(AND(I124=38000,R124&gt;336.4,R124&lt;=504.6,M124&lt;=10),('[1]Pricing Schedule'!$J$105),
IF(AND(I124=38000,R124&gt;336.4,R124&lt;=504.6,M124&gt;10),('[1]Pricing Schedule'!$J$113),
IF(AND(I124=38000,R124&gt;504.6,R124&lt;=672.8,M124&lt;=10),('[1]Pricing Schedule'!$J$105),
IF(AND(I124=38000,R124&gt;504.6,R124&lt;=672.8,M124&gt;10),('[1]Pricing Schedule'!$J$113),
IF(AND(I124=110000,R124&lt;=12.8,M124&gt;2),'[1]Pricing Schedule'!$J$63,
IF(AND(I124=110000,R124&lt;=12.8,M124&lt;=2),'[1]Pricing Schedule'!$J$97,
IF(AND(I124=110000,R124&gt;12.8,R124&lt;=22.8,M124&gt;3),'[1]Pricing Schedule'!$J$72,
IF(AND(I124=110000,R124&gt;12.8,R124&lt;=22.8,M124&lt;=3),'[1]Pricing Schedule'!$J$97,
IF(AND(I124=110000,R124&gt;22.8,R124&lt;=30.2),'[1]Pricing Schedule'!$J$81,
IF(AND(I124=110000,R124&gt;30.2,R124&lt;=45.9),'[1]Pricing Schedule'!$J$90,
IF(AND(I124=110000,R124&gt;45.9,R124&lt;=123.4),'[1]Pricing Schedule'!$J$97,
IF(AND(I124=110000,R124&gt;123.4,R124&lt;=168.2,M124&lt;=10),'[1]Pricing Schedule'!$J$105,
IF(AND(I124=110000,R124&gt;123.4,R124&lt;=168.2,M124&gt;10),'[1]Pricing Schedule'!$J$113,
IF(AND(I124=110000,R124&gt;168.2,R124&lt;=336.2,M124&lt;=10),('[1]Pricing Schedule'!$J$105),
IF(AND(I124=110000,R124&gt;168.2,R124&lt;=336.2,M124&gt;10),('[1]Pricing Schedule'!$J$113),
IF(AND(I124=110000,R124&gt;336.4,R124&lt;=504.6,M124&lt;=10),('[1]Pricing Schedule'!$J$105),
IF(AND(I124=110000,R124&gt;336.4,R124&lt;=504.6,M124&gt;10),('[1]Pricing Schedule'!$J$113),
IF(AND(I124=110000,R124&gt;504.6,R124&lt;=672.8,M124&lt;=10),('[1]Pricing Schedule'!$J$105),
IF(AND(I124=110000,R124&gt;504.6,R124&lt;=672.8,M124&gt;10),('[1]Pricing Schedule'!$J$113),
IF(AND(I124=110000,R124&gt;672.8,R124&lt;=841,M124&lt;=10),('[1]Pricing Schedule'!$J$105),
IF(AND(I124=110000,R124&gt;672.8,R124&lt;=841,M124&gt;10),('[1]Pricing Schedule'!$J$113),
IF(AND(I124=110000,R124&gt;1682,R124&lt;=1850.2,M124&lt;=10),('[1]Pricing Schedule'!$J$105),
IF(AND(I124=110000,R124&gt;1682,R124&lt;=1850.2,M124&gt;10),('[1]Pricing Schedule'!$J$113),
IF(AND(I124=110000,R124&gt;2018.4,R124&lt;=2186.6,M124&lt;=10),('[1]Pricing Schedule'!$J$105),
IF(AND(I124=110000,R124&gt;2018.4,R124&lt;=2186.6,M124&gt;10),('[1]Pricing Schedule'!$J$113),999999999)))))))))))))))))))))))))))))))))))))))</f>
        <v>7</v>
      </c>
      <c r="U124" s="40">
        <f t="shared" si="12"/>
        <v>532773.91304347827</v>
      </c>
      <c r="V124" s="41">
        <f t="shared" si="13"/>
        <v>1.8769687770324308</v>
      </c>
      <c r="Y124" s="23">
        <v>494</v>
      </c>
      <c r="Z124" s="23">
        <v>684</v>
      </c>
      <c r="AR124" s="35"/>
    </row>
    <row r="125" spans="1:44">
      <c r="A125" s="23">
        <v>124</v>
      </c>
      <c r="B125" s="23">
        <v>124</v>
      </c>
      <c r="C125" s="23" t="s">
        <v>373</v>
      </c>
      <c r="D125" s="23" t="s">
        <v>116</v>
      </c>
      <c r="E125" s="23" t="s">
        <v>116</v>
      </c>
      <c r="F125" s="23" t="s">
        <v>374</v>
      </c>
      <c r="G125" s="23" t="s">
        <v>375</v>
      </c>
      <c r="H125" s="23" t="s">
        <v>133</v>
      </c>
      <c r="I125" s="13">
        <v>110000</v>
      </c>
      <c r="L125" s="24">
        <v>9.6669999999999998</v>
      </c>
      <c r="M125" s="37">
        <f t="shared" si="8"/>
        <v>10</v>
      </c>
      <c r="N125" s="24">
        <v>0.187</v>
      </c>
      <c r="O125" s="13">
        <v>1</v>
      </c>
      <c r="P125" s="36">
        <f t="shared" si="9"/>
        <v>0.187</v>
      </c>
      <c r="Q125" s="38">
        <f t="shared" si="10"/>
        <v>3.45</v>
      </c>
      <c r="R125" s="37">
        <f t="shared" si="11"/>
        <v>3.45</v>
      </c>
      <c r="S125" s="39">
        <f>IF(AND(I125=38000,R125&lt;=4.5,M125&gt;8),'[1]Pricing Schedule'!$F$8+('[1]Pricing Schedule'!$F$9*M125),
IF(AND(I125=38000,R125&lt;=4.5,M125&lt;=8),'[1]Pricing Schedule'!$F$34+('[1]Pricing Schedule'!$F$36*M125),
IF(AND(I125=38000,R125&gt;4.5,R125&lt;=9,M125&gt;8),'[1]Pricing Schedule'!$F$17+('[1]Pricing Schedule'!$F$18*M125),
IF(AND(I125=38000,R125&gt;4.5,R125&lt;=9,M125&lt;=8),'[1]Pricing Schedule'!$F$34+('[1]Pricing Schedule'!$F$36*M125),
IF(AND(I125=38000,R125&gt;9,R125&lt;=12.8,M125&gt;8),'[1]Pricing Schedule'!$F$26+('[1]Pricing Schedule'!$F$27*M125),
IF(AND(I125=38000,R125&gt;9,R125&lt;=12.8,M125&lt;=8),'[1]Pricing Schedule'!$F$34+('[1]Pricing Schedule'!$F$36*M125),
IF(AND(I125=38000,R125&gt;12.8,R125&lt;=22.8),'[1]Pricing Schedule'!$F$34+('[1]Pricing Schedule'!$F$36*M125),
IF(AND(I125=38000,R125&gt;22.8,R125&lt;=30.2),'[1]Pricing Schedule'!$F$43+('[1]Pricing Schedule'!$F$45*M125),
IF(AND(I125=38000,R125&gt;30.2,R125&lt;=45.9),'[1]Pricing Schedule'!$F$52+('[1]Pricing Schedule'!$F$54*M125),
IF(AND(I125=38000,R125&gt;45.9,R125&lt;=123.4),'[1]Pricing Schedule'!$F$96+('[1]Pricing Schedule'!$F$97*M125),
IF(AND(I125=38000,R125&gt;123.4,R125&lt;=168.2,M125&lt;=10),'[1]Pricing Schedule'!$F$103+('[1]Pricing Schedule'!$F$105*M125),
IF(AND(I125=38000,R125&gt;123.4,R125&lt;=168.2,M125&gt;10),'[1]Pricing Schedule'!$F$111+('[1]Pricing Schedule'!$F$113*M125),
IF(AND(I125=38000,R125&gt;157.4,R125&lt;=336.4,M125&lt;=10),('[1]Pricing Schedule'!$F$103+('[1]Pricing Schedule'!$F$105*M125))*2,
IF(AND(I125=38000,R125&gt;157.4,R125&lt;=336.4,M125&gt;10),('[1]Pricing Schedule'!$F$111+('[1]Pricing Schedule'!$F$113*M125))*2,
IF(AND(I125=38000,R125&gt;314.8,R125&lt;=504.6,M125&lt;=10),('[1]Pricing Schedule'!$F$103+('[1]Pricing Schedule'!$F$105*M125))*3,
IF(AND(I125=38000,R125&gt;314.8,R125&lt;=504.6,M125&gt;10),('[1]Pricing Schedule'!$F$111+('[1]Pricing Schedule'!$F$113*M125))*3,
IF(AND(I125=38000,R125&gt;472.2,R125&lt;=672.8,M125&lt;=10),('[1]Pricing Schedule'!$F$103+('[1]Pricing Schedule'!$F$105*M125))*4,
IF(AND(I125=38000,R125&gt;472.2,R125&lt;=672.8,M125&gt;10),('[1]Pricing Schedule'!$F$111+('[1]Pricing Schedule'!$F$113*M125))*4,
IF(AND(I125=110000,R125&lt;=12.8,M125&gt;2),'[1]Pricing Schedule'!$F$62+('[1]Pricing Schedule'!$F$63*M125),
IF(AND(I125=110000,R125&lt;=12.8,M125&lt;=2),'[1]Pricing Schedule'!$F$96+('[1]Pricing Schedule'!$F$97*M125),
IF(AND(I125=110000,R125&gt;12.8,R125&lt;=22.8,M125&gt;3),'[1]Pricing Schedule'!$F$71+('[1]Pricing Schedule'!$F$72*M125),
IF(AND(I125=110000,R125&gt;12.8,R125&lt;=22.8,M125&lt;=3),'[1]Pricing Schedule'!$F$96+('[1]Pricing Schedule'!$F$97*M125),
IF(AND(I125=110000,R125&gt;22.8,R125&lt;=30.2),'[1]Pricing Schedule'!$F$80+('[1]Pricing Schedule'!$F$81*M125),
IF(AND(I125=110000,R125&gt;30.2,R125&lt;=45.9),'[1]Pricing Schedule'!$F$89+('[1]Pricing Schedule'!$F$90*M125),
IF(AND(I125=110000,R125&gt;45.9,R125&lt;=123.4),'[1]Pricing Schedule'!$F$96+('[1]Pricing Schedule'!$F$97*M125),
IF(AND(I125=110000,R125&gt;123.4,R125&lt;=168.2,M125&lt;=10),'[1]Pricing Schedule'!$F$103+('[1]Pricing Schedule'!$F$105*M125),
IF(AND(I125=110000,R125&gt;123.4,R125&lt;=168.2,M125&gt;10),'[1]Pricing Schedule'!$F$111+('[1]Pricing Schedule'!$F$113*M125),
IF(AND(I125=110000,R125&gt;168.2,R125&lt;=336.4,M125&lt;=10),('[1]Pricing Schedule'!$F$103+('[1]Pricing Schedule'!$F$105*M125))*2,
IF(AND(I125=110000,R125&gt;168.2,R125&lt;=336.4,M125&gt;10),('[1]Pricing Schedule'!$F$111+('[1]Pricing Schedule'!$F$113*M125))*2,
IF(AND(I125=110000,R125&gt;336.4,R125&lt;=504.6,M125&lt;=10),('[1]Pricing Schedule'!$F$103+('[1]Pricing Schedule'!$F$105*M125))*3,
IF(AND(I125=110000,R125&gt;336.4,R125&lt;=504.6,M125&gt;10),('[1]Pricing Schedule'!$F$111+('[1]Pricing Schedule'!$F$113*M125))*3,
IF(AND(I125=110000,R125&gt;504.6,R125&lt;=672.8,M125&lt;=10),('[1]Pricing Schedule'!$F$103+('[1]Pricing Schedule'!$F$105*M125))*4,
IF(AND(I125=110000,R125&gt;504.6,R125&lt;=672.8,M125&gt;10),('[1]Pricing Schedule'!$F$111+('[1]Pricing Schedule'!$F$113*M125))*4,
IF(AND(I125=110000,R125&gt;672.8,R125&lt;=841,M125&lt;=10),('[1]Pricing Schedule'!$F$103+('[1]Pricing Schedule'!$F$105*M125))*5,
IF(AND(I125=110000,R125&gt;672.8,R125&lt;=841,M125&gt;10),('[1]Pricing Schedule'!$F$111+('[1]Pricing Schedule'!$F$113*M125))*5,
IF(AND(I125=110000,R125&gt;672.8,R125&lt;=841,M125&lt;=10),('[1]Pricing Schedule'!$F$103+('[1]Pricing Schedule'!$F$105*M125))*5,
IF(AND(I125=110000,R125&gt;672.8,R125&lt;=841,M125&gt;10),('[1]Pricing Schedule'!$F$111+('[1]Pricing Schedule'!$F$113*M125))*5,
IF(AND(I125=110000,R125&gt;1345.6,R125&lt;=1513.8,M125&lt;=10),('[1]Pricing Schedule'!$F$103+('[1]Pricing Schedule'!$F$105*M125))*9,
IF(AND(I125=110000,R125&gt;1345.6,R125&lt;=1513.8,M125&gt;10),('[1]Pricing Schedule'!$F$111+('[1]Pricing Schedule'!$F$113*M125))*9,
9999999999)))))))))))))))))))))))))))))))))))))))</f>
        <v>1943470</v>
      </c>
      <c r="T125" s="21">
        <f>IF(AND(I125=38000,R125&lt;=4.5,M125&gt;8),'[1]Pricing Schedule'!$J$9,
IF(AND(I125=38000,R125&lt;=4.5,M125&lt;=8),'[1]Pricing Schedule'!$J$36,
IF(AND(I125=38000,R125&gt;4.5,R125&lt;=9,M125&gt;8),'[1]Pricing Schedule'!$J$18,
IF(AND(I125=38000,R125&gt;4.5,R125&lt;=9,M125&lt;=8),'[1]Pricing Schedule'!$J$36,
IF(AND(I125=38000,R125&gt;9,R125&lt;=12.8,M125&gt;8),'[1]Pricing Schedule'!$J$27,
IF(AND(I125=38000,R125&gt;9,R125&lt;=12.8,M125&lt;=8),'[1]Pricing Schedule'!$J$36,
IF(AND(I125=38000,R125&gt;12.8,R125&lt;=22.8),'[1]Pricing Schedule'!$J$36,
IF(AND(I125=38000,R125&gt;22.8,R125&lt;=30.2),'[1]Pricing Schedule'!$J$45,
IF(AND(I125=38000,R125&gt;30.2,R125&lt;=45.9),'[1]Pricing Schedule'!$J$54,
IF(AND(I125=38000,R125&gt;45.9,R125&lt;=123.4),'[1]Pricing Schedule'!$J$97,
IF(AND(I125=38000,R125&gt;123.4,R125&lt;=168.2,M125&lt;=10),'[1]Pricing Schedule'!$J$105,
IF(AND(I125=38000,R125&gt;123.4,R125&lt;=168.2,M125&gt;10),'[1]Pricing Schedule'!$J$113,
IF(AND(I125=38000,R125&gt;168.2,R125&lt;=336.4,M125&lt;=10),('[1]Pricing Schedule'!$J$105),
IF(AND(I125=38000,R125&gt;168.2,R125&lt;=336.4,M125&gt;10),('[1]Pricing Schedule'!$J$113),
IF(AND(I125=38000,R125&gt;336.4,R125&lt;=504.6,M125&lt;=10),('[1]Pricing Schedule'!$J$105),
IF(AND(I125=38000,R125&gt;336.4,R125&lt;=504.6,M125&gt;10),('[1]Pricing Schedule'!$J$113),
IF(AND(I125=38000,R125&gt;504.6,R125&lt;=672.8,M125&lt;=10),('[1]Pricing Schedule'!$J$105),
IF(AND(I125=38000,R125&gt;504.6,R125&lt;=672.8,M125&gt;10),('[1]Pricing Schedule'!$J$113),
IF(AND(I125=110000,R125&lt;=12.8,M125&gt;2),'[1]Pricing Schedule'!$J$63,
IF(AND(I125=110000,R125&lt;=12.8,M125&lt;=2),'[1]Pricing Schedule'!$J$97,
IF(AND(I125=110000,R125&gt;12.8,R125&lt;=22.8,M125&gt;3),'[1]Pricing Schedule'!$J$72,
IF(AND(I125=110000,R125&gt;12.8,R125&lt;=22.8,M125&lt;=3),'[1]Pricing Schedule'!$J$97,
IF(AND(I125=110000,R125&gt;22.8,R125&lt;=30.2),'[1]Pricing Schedule'!$J$81,
IF(AND(I125=110000,R125&gt;30.2,R125&lt;=45.9),'[1]Pricing Schedule'!$J$90,
IF(AND(I125=110000,R125&gt;45.9,R125&lt;=123.4),'[1]Pricing Schedule'!$J$97,
IF(AND(I125=110000,R125&gt;123.4,R125&lt;=168.2,M125&lt;=10),'[1]Pricing Schedule'!$J$105,
IF(AND(I125=110000,R125&gt;123.4,R125&lt;=168.2,M125&gt;10),'[1]Pricing Schedule'!$J$113,
IF(AND(I125=110000,R125&gt;168.2,R125&lt;=336.2,M125&lt;=10),('[1]Pricing Schedule'!$J$105),
IF(AND(I125=110000,R125&gt;168.2,R125&lt;=336.2,M125&gt;10),('[1]Pricing Schedule'!$J$113),
IF(AND(I125=110000,R125&gt;336.4,R125&lt;=504.6,M125&lt;=10),('[1]Pricing Schedule'!$J$105),
IF(AND(I125=110000,R125&gt;336.4,R125&lt;=504.6,M125&gt;10),('[1]Pricing Schedule'!$J$113),
IF(AND(I125=110000,R125&gt;504.6,R125&lt;=672.8,M125&lt;=10),('[1]Pricing Schedule'!$J$105),
IF(AND(I125=110000,R125&gt;504.6,R125&lt;=672.8,M125&gt;10),('[1]Pricing Schedule'!$J$113),
IF(AND(I125=110000,R125&gt;672.8,R125&lt;=841,M125&lt;=10),('[1]Pricing Schedule'!$J$105),
IF(AND(I125=110000,R125&gt;672.8,R125&lt;=841,M125&gt;10),('[1]Pricing Schedule'!$J$113),
IF(AND(I125=110000,R125&gt;1682,R125&lt;=1850.2,M125&lt;=10),('[1]Pricing Schedule'!$J$105),
IF(AND(I125=110000,R125&gt;1682,R125&lt;=1850.2,M125&gt;10),('[1]Pricing Schedule'!$J$113),
IF(AND(I125=110000,R125&gt;2018.4,R125&lt;=2186.6,M125&lt;=10),('[1]Pricing Schedule'!$J$105),
IF(AND(I125=110000,R125&gt;2018.4,R125&lt;=2186.6,M125&gt;10),('[1]Pricing Schedule'!$J$113),999999999)))))))))))))))))))))))))))))))))))))))</f>
        <v>7</v>
      </c>
      <c r="U125" s="40">
        <f t="shared" si="12"/>
        <v>563324.63768115942</v>
      </c>
      <c r="V125" s="41">
        <f t="shared" si="13"/>
        <v>1.7751753307228824</v>
      </c>
      <c r="Y125" s="23">
        <v>151</v>
      </c>
      <c r="Z125" s="23">
        <v>207</v>
      </c>
      <c r="AR125" s="35"/>
    </row>
    <row r="126" spans="1:44">
      <c r="A126" s="23">
        <v>125</v>
      </c>
      <c r="B126" s="23">
        <v>125</v>
      </c>
      <c r="C126" s="23" t="s">
        <v>376</v>
      </c>
      <c r="D126" s="23" t="s">
        <v>116</v>
      </c>
      <c r="E126" s="23" t="s">
        <v>116</v>
      </c>
      <c r="F126" s="23" t="s">
        <v>377</v>
      </c>
      <c r="G126" s="23" t="s">
        <v>378</v>
      </c>
      <c r="H126" s="23" t="s">
        <v>133</v>
      </c>
      <c r="I126" s="13">
        <v>110000</v>
      </c>
      <c r="J126" s="23" t="s">
        <v>119</v>
      </c>
      <c r="K126" s="13">
        <v>110000</v>
      </c>
      <c r="L126" s="24">
        <v>6.4740000000000002</v>
      </c>
      <c r="M126" s="37">
        <f t="shared" si="8"/>
        <v>7</v>
      </c>
      <c r="N126" s="24">
        <v>0.621</v>
      </c>
      <c r="O126" s="13">
        <v>1</v>
      </c>
      <c r="P126" s="36">
        <f t="shared" si="9"/>
        <v>0.46575</v>
      </c>
      <c r="Q126" s="38">
        <f t="shared" si="10"/>
        <v>3.45</v>
      </c>
      <c r="R126" s="37">
        <f t="shared" si="11"/>
        <v>3.45</v>
      </c>
      <c r="S126" s="39">
        <f>IF(AND(I126=38000,R126&lt;=4.5,M126&gt;8),'[1]Pricing Schedule'!$F$8+('[1]Pricing Schedule'!$F$9*M126),
IF(AND(I126=38000,R126&lt;=4.5,M126&lt;=8),'[1]Pricing Schedule'!$F$34+('[1]Pricing Schedule'!$F$36*M126),
IF(AND(I126=38000,R126&gt;4.5,R126&lt;=9,M126&gt;8),'[1]Pricing Schedule'!$F$17+('[1]Pricing Schedule'!$F$18*M126),
IF(AND(I126=38000,R126&gt;4.5,R126&lt;=9,M126&lt;=8),'[1]Pricing Schedule'!$F$34+('[1]Pricing Schedule'!$F$36*M126),
IF(AND(I126=38000,R126&gt;9,R126&lt;=12.8,M126&gt;8),'[1]Pricing Schedule'!$F$26+('[1]Pricing Schedule'!$F$27*M126),
IF(AND(I126=38000,R126&gt;9,R126&lt;=12.8,M126&lt;=8),'[1]Pricing Schedule'!$F$34+('[1]Pricing Schedule'!$F$36*M126),
IF(AND(I126=38000,R126&gt;12.8,R126&lt;=22.8),'[1]Pricing Schedule'!$F$34+('[1]Pricing Schedule'!$F$36*M126),
IF(AND(I126=38000,R126&gt;22.8,R126&lt;=30.2),'[1]Pricing Schedule'!$F$43+('[1]Pricing Schedule'!$F$45*M126),
IF(AND(I126=38000,R126&gt;30.2,R126&lt;=45.9),'[1]Pricing Schedule'!$F$52+('[1]Pricing Schedule'!$F$54*M126),
IF(AND(I126=38000,R126&gt;45.9,R126&lt;=123.4),'[1]Pricing Schedule'!$F$96+('[1]Pricing Schedule'!$F$97*M126),
IF(AND(I126=38000,R126&gt;123.4,R126&lt;=168.2,M126&lt;=10),'[1]Pricing Schedule'!$F$103+('[1]Pricing Schedule'!$F$105*M126),
IF(AND(I126=38000,R126&gt;123.4,R126&lt;=168.2,M126&gt;10),'[1]Pricing Schedule'!$F$111+('[1]Pricing Schedule'!$F$113*M126),
IF(AND(I126=38000,R126&gt;157.4,R126&lt;=336.4,M126&lt;=10),('[1]Pricing Schedule'!$F$103+('[1]Pricing Schedule'!$F$105*M126))*2,
IF(AND(I126=38000,R126&gt;157.4,R126&lt;=336.4,M126&gt;10),('[1]Pricing Schedule'!$F$111+('[1]Pricing Schedule'!$F$113*M126))*2,
IF(AND(I126=38000,R126&gt;314.8,R126&lt;=504.6,M126&lt;=10),('[1]Pricing Schedule'!$F$103+('[1]Pricing Schedule'!$F$105*M126))*3,
IF(AND(I126=38000,R126&gt;314.8,R126&lt;=504.6,M126&gt;10),('[1]Pricing Schedule'!$F$111+('[1]Pricing Schedule'!$F$113*M126))*3,
IF(AND(I126=38000,R126&gt;472.2,R126&lt;=672.8,M126&lt;=10),('[1]Pricing Schedule'!$F$103+('[1]Pricing Schedule'!$F$105*M126))*4,
IF(AND(I126=38000,R126&gt;472.2,R126&lt;=672.8,M126&gt;10),('[1]Pricing Schedule'!$F$111+('[1]Pricing Schedule'!$F$113*M126))*4,
IF(AND(I126=110000,R126&lt;=12.8,M126&gt;2),'[1]Pricing Schedule'!$F$62+('[1]Pricing Schedule'!$F$63*M126),
IF(AND(I126=110000,R126&lt;=12.8,M126&lt;=2),'[1]Pricing Schedule'!$F$96+('[1]Pricing Schedule'!$F$97*M126),
IF(AND(I126=110000,R126&gt;12.8,R126&lt;=22.8,M126&gt;3),'[1]Pricing Schedule'!$F$71+('[1]Pricing Schedule'!$F$72*M126),
IF(AND(I126=110000,R126&gt;12.8,R126&lt;=22.8,M126&lt;=3),'[1]Pricing Schedule'!$F$96+('[1]Pricing Schedule'!$F$97*M126),
IF(AND(I126=110000,R126&gt;22.8,R126&lt;=30.2),'[1]Pricing Schedule'!$F$80+('[1]Pricing Schedule'!$F$81*M126),
IF(AND(I126=110000,R126&gt;30.2,R126&lt;=45.9),'[1]Pricing Schedule'!$F$89+('[1]Pricing Schedule'!$F$90*M126),
IF(AND(I126=110000,R126&gt;45.9,R126&lt;=123.4),'[1]Pricing Schedule'!$F$96+('[1]Pricing Schedule'!$F$97*M126),
IF(AND(I126=110000,R126&gt;123.4,R126&lt;=168.2,M126&lt;=10),'[1]Pricing Schedule'!$F$103+('[1]Pricing Schedule'!$F$105*M126),
IF(AND(I126=110000,R126&gt;123.4,R126&lt;=168.2,M126&gt;10),'[1]Pricing Schedule'!$F$111+('[1]Pricing Schedule'!$F$113*M126),
IF(AND(I126=110000,R126&gt;168.2,R126&lt;=336.4,M126&lt;=10),('[1]Pricing Schedule'!$F$103+('[1]Pricing Schedule'!$F$105*M126))*2,
IF(AND(I126=110000,R126&gt;168.2,R126&lt;=336.4,M126&gt;10),('[1]Pricing Schedule'!$F$111+('[1]Pricing Schedule'!$F$113*M126))*2,
IF(AND(I126=110000,R126&gt;336.4,R126&lt;=504.6,M126&lt;=10),('[1]Pricing Schedule'!$F$103+('[1]Pricing Schedule'!$F$105*M126))*3,
IF(AND(I126=110000,R126&gt;336.4,R126&lt;=504.6,M126&gt;10),('[1]Pricing Schedule'!$F$111+('[1]Pricing Schedule'!$F$113*M126))*3,
IF(AND(I126=110000,R126&gt;504.6,R126&lt;=672.8,M126&lt;=10),('[1]Pricing Schedule'!$F$103+('[1]Pricing Schedule'!$F$105*M126))*4,
IF(AND(I126=110000,R126&gt;504.6,R126&lt;=672.8,M126&gt;10),('[1]Pricing Schedule'!$F$111+('[1]Pricing Schedule'!$F$113*M126))*4,
IF(AND(I126=110000,R126&gt;672.8,R126&lt;=841,M126&lt;=10),('[1]Pricing Schedule'!$F$103+('[1]Pricing Schedule'!$F$105*M126))*5,
IF(AND(I126=110000,R126&gt;672.8,R126&lt;=841,M126&gt;10),('[1]Pricing Schedule'!$F$111+('[1]Pricing Schedule'!$F$113*M126))*5,
IF(AND(I126=110000,R126&gt;672.8,R126&lt;=841,M126&lt;=10),('[1]Pricing Schedule'!$F$103+('[1]Pricing Schedule'!$F$105*M126))*5,
IF(AND(I126=110000,R126&gt;672.8,R126&lt;=841,M126&gt;10),('[1]Pricing Schedule'!$F$111+('[1]Pricing Schedule'!$F$113*M126))*5,
IF(AND(I126=110000,R126&gt;1345.6,R126&lt;=1513.8,M126&lt;=10),('[1]Pricing Schedule'!$F$103+('[1]Pricing Schedule'!$F$105*M126))*9,
IF(AND(I126=110000,R126&gt;1345.6,R126&lt;=1513.8,M126&gt;10),('[1]Pricing Schedule'!$F$111+('[1]Pricing Schedule'!$F$113*M126))*9,
9999999999)))))))))))))))))))))))))))))))))))))))</f>
        <v>1785370</v>
      </c>
      <c r="T126" s="21">
        <f>IF(AND(I126=38000,R126&lt;=4.5,M126&gt;8),'[1]Pricing Schedule'!$J$9,
IF(AND(I126=38000,R126&lt;=4.5,M126&lt;=8),'[1]Pricing Schedule'!$J$36,
IF(AND(I126=38000,R126&gt;4.5,R126&lt;=9,M126&gt;8),'[1]Pricing Schedule'!$J$18,
IF(AND(I126=38000,R126&gt;4.5,R126&lt;=9,M126&lt;=8),'[1]Pricing Schedule'!$J$36,
IF(AND(I126=38000,R126&gt;9,R126&lt;=12.8,M126&gt;8),'[1]Pricing Schedule'!$J$27,
IF(AND(I126=38000,R126&gt;9,R126&lt;=12.8,M126&lt;=8),'[1]Pricing Schedule'!$J$36,
IF(AND(I126=38000,R126&gt;12.8,R126&lt;=22.8),'[1]Pricing Schedule'!$J$36,
IF(AND(I126=38000,R126&gt;22.8,R126&lt;=30.2),'[1]Pricing Schedule'!$J$45,
IF(AND(I126=38000,R126&gt;30.2,R126&lt;=45.9),'[1]Pricing Schedule'!$J$54,
IF(AND(I126=38000,R126&gt;45.9,R126&lt;=123.4),'[1]Pricing Schedule'!$J$97,
IF(AND(I126=38000,R126&gt;123.4,R126&lt;=168.2,M126&lt;=10),'[1]Pricing Schedule'!$J$105,
IF(AND(I126=38000,R126&gt;123.4,R126&lt;=168.2,M126&gt;10),'[1]Pricing Schedule'!$J$113,
IF(AND(I126=38000,R126&gt;168.2,R126&lt;=336.4,M126&lt;=10),('[1]Pricing Schedule'!$J$105),
IF(AND(I126=38000,R126&gt;168.2,R126&lt;=336.4,M126&gt;10),('[1]Pricing Schedule'!$J$113),
IF(AND(I126=38000,R126&gt;336.4,R126&lt;=504.6,M126&lt;=10),('[1]Pricing Schedule'!$J$105),
IF(AND(I126=38000,R126&gt;336.4,R126&lt;=504.6,M126&gt;10),('[1]Pricing Schedule'!$J$113),
IF(AND(I126=38000,R126&gt;504.6,R126&lt;=672.8,M126&lt;=10),('[1]Pricing Schedule'!$J$105),
IF(AND(I126=38000,R126&gt;504.6,R126&lt;=672.8,M126&gt;10),('[1]Pricing Schedule'!$J$113),
IF(AND(I126=110000,R126&lt;=12.8,M126&gt;2),'[1]Pricing Schedule'!$J$63,
IF(AND(I126=110000,R126&lt;=12.8,M126&lt;=2),'[1]Pricing Schedule'!$J$97,
IF(AND(I126=110000,R126&gt;12.8,R126&lt;=22.8,M126&gt;3),'[1]Pricing Schedule'!$J$72,
IF(AND(I126=110000,R126&gt;12.8,R126&lt;=22.8,M126&lt;=3),'[1]Pricing Schedule'!$J$97,
IF(AND(I126=110000,R126&gt;22.8,R126&lt;=30.2),'[1]Pricing Schedule'!$J$81,
IF(AND(I126=110000,R126&gt;30.2,R126&lt;=45.9),'[1]Pricing Schedule'!$J$90,
IF(AND(I126=110000,R126&gt;45.9,R126&lt;=123.4),'[1]Pricing Schedule'!$J$97,
IF(AND(I126=110000,R126&gt;123.4,R126&lt;=168.2,M126&lt;=10),'[1]Pricing Schedule'!$J$105,
IF(AND(I126=110000,R126&gt;123.4,R126&lt;=168.2,M126&gt;10),'[1]Pricing Schedule'!$J$113,
IF(AND(I126=110000,R126&gt;168.2,R126&lt;=336.2,M126&lt;=10),('[1]Pricing Schedule'!$J$105),
IF(AND(I126=110000,R126&gt;168.2,R126&lt;=336.2,M126&gt;10),('[1]Pricing Schedule'!$J$113),
IF(AND(I126=110000,R126&gt;336.4,R126&lt;=504.6,M126&lt;=10),('[1]Pricing Schedule'!$J$105),
IF(AND(I126=110000,R126&gt;336.4,R126&lt;=504.6,M126&gt;10),('[1]Pricing Schedule'!$J$113),
IF(AND(I126=110000,R126&gt;504.6,R126&lt;=672.8,M126&lt;=10),('[1]Pricing Schedule'!$J$105),
IF(AND(I126=110000,R126&gt;504.6,R126&lt;=672.8,M126&gt;10),('[1]Pricing Schedule'!$J$113),
IF(AND(I126=110000,R126&gt;672.8,R126&lt;=841,M126&lt;=10),('[1]Pricing Schedule'!$J$105),
IF(AND(I126=110000,R126&gt;672.8,R126&lt;=841,M126&gt;10),('[1]Pricing Schedule'!$J$113),
IF(AND(I126=110000,R126&gt;1682,R126&lt;=1850.2,M126&lt;=10),('[1]Pricing Schedule'!$J$105),
IF(AND(I126=110000,R126&gt;1682,R126&lt;=1850.2,M126&gt;10),('[1]Pricing Schedule'!$J$113),
IF(AND(I126=110000,R126&gt;2018.4,R126&lt;=2186.6,M126&lt;=10),('[1]Pricing Schedule'!$J$105),
IF(AND(I126=110000,R126&gt;2018.4,R126&lt;=2186.6,M126&gt;10),('[1]Pricing Schedule'!$J$113),999999999)))))))))))))))))))))))))))))))))))))))</f>
        <v>7</v>
      </c>
      <c r="U126" s="40">
        <f t="shared" si="12"/>
        <v>517498.55072463764</v>
      </c>
      <c r="V126" s="41">
        <f t="shared" si="13"/>
        <v>1.9323725614298437</v>
      </c>
      <c r="Y126" s="23">
        <v>689</v>
      </c>
      <c r="Z126" s="23">
        <v>662</v>
      </c>
      <c r="AR126" s="35"/>
    </row>
    <row r="127" spans="1:44">
      <c r="A127" s="23">
        <v>126</v>
      </c>
      <c r="B127" s="23">
        <v>126</v>
      </c>
      <c r="C127" s="23" t="s">
        <v>379</v>
      </c>
      <c r="D127" s="23" t="s">
        <v>116</v>
      </c>
      <c r="E127" s="23" t="s">
        <v>116</v>
      </c>
      <c r="F127" s="23" t="s">
        <v>380</v>
      </c>
      <c r="G127" s="23" t="s">
        <v>381</v>
      </c>
      <c r="H127" s="23" t="s">
        <v>133</v>
      </c>
      <c r="I127" s="13">
        <v>110000</v>
      </c>
      <c r="J127" s="13">
        <v>33000</v>
      </c>
      <c r="K127" s="13">
        <v>110000</v>
      </c>
      <c r="L127" s="24">
        <v>6.4790000000000001</v>
      </c>
      <c r="M127" s="37">
        <f t="shared" si="8"/>
        <v>7</v>
      </c>
      <c r="N127" s="24">
        <v>0.66500000000000004</v>
      </c>
      <c r="O127" s="13">
        <v>1</v>
      </c>
      <c r="P127" s="36">
        <f t="shared" si="9"/>
        <v>0.49875000000000003</v>
      </c>
      <c r="Q127" s="38">
        <f t="shared" si="10"/>
        <v>3.45</v>
      </c>
      <c r="R127" s="37">
        <f t="shared" si="11"/>
        <v>3.45</v>
      </c>
      <c r="S127" s="39">
        <f>IF(AND(I127=38000,R127&lt;=4.5,M127&gt;8),'[1]Pricing Schedule'!$F$8+('[1]Pricing Schedule'!$F$9*M127),
IF(AND(I127=38000,R127&lt;=4.5,M127&lt;=8),'[1]Pricing Schedule'!$F$34+('[1]Pricing Schedule'!$F$36*M127),
IF(AND(I127=38000,R127&gt;4.5,R127&lt;=9,M127&gt;8),'[1]Pricing Schedule'!$F$17+('[1]Pricing Schedule'!$F$18*M127),
IF(AND(I127=38000,R127&gt;4.5,R127&lt;=9,M127&lt;=8),'[1]Pricing Schedule'!$F$34+('[1]Pricing Schedule'!$F$36*M127),
IF(AND(I127=38000,R127&gt;9,R127&lt;=12.8,M127&gt;8),'[1]Pricing Schedule'!$F$26+('[1]Pricing Schedule'!$F$27*M127),
IF(AND(I127=38000,R127&gt;9,R127&lt;=12.8,M127&lt;=8),'[1]Pricing Schedule'!$F$34+('[1]Pricing Schedule'!$F$36*M127),
IF(AND(I127=38000,R127&gt;12.8,R127&lt;=22.8),'[1]Pricing Schedule'!$F$34+('[1]Pricing Schedule'!$F$36*M127),
IF(AND(I127=38000,R127&gt;22.8,R127&lt;=30.2),'[1]Pricing Schedule'!$F$43+('[1]Pricing Schedule'!$F$45*M127),
IF(AND(I127=38000,R127&gt;30.2,R127&lt;=45.9),'[1]Pricing Schedule'!$F$52+('[1]Pricing Schedule'!$F$54*M127),
IF(AND(I127=38000,R127&gt;45.9,R127&lt;=123.4),'[1]Pricing Schedule'!$F$96+('[1]Pricing Schedule'!$F$97*M127),
IF(AND(I127=38000,R127&gt;123.4,R127&lt;=168.2,M127&lt;=10),'[1]Pricing Schedule'!$F$103+('[1]Pricing Schedule'!$F$105*M127),
IF(AND(I127=38000,R127&gt;123.4,R127&lt;=168.2,M127&gt;10),'[1]Pricing Schedule'!$F$111+('[1]Pricing Schedule'!$F$113*M127),
IF(AND(I127=38000,R127&gt;157.4,R127&lt;=336.4,M127&lt;=10),('[1]Pricing Schedule'!$F$103+('[1]Pricing Schedule'!$F$105*M127))*2,
IF(AND(I127=38000,R127&gt;157.4,R127&lt;=336.4,M127&gt;10),('[1]Pricing Schedule'!$F$111+('[1]Pricing Schedule'!$F$113*M127))*2,
IF(AND(I127=38000,R127&gt;314.8,R127&lt;=504.6,M127&lt;=10),('[1]Pricing Schedule'!$F$103+('[1]Pricing Schedule'!$F$105*M127))*3,
IF(AND(I127=38000,R127&gt;314.8,R127&lt;=504.6,M127&gt;10),('[1]Pricing Schedule'!$F$111+('[1]Pricing Schedule'!$F$113*M127))*3,
IF(AND(I127=38000,R127&gt;472.2,R127&lt;=672.8,M127&lt;=10),('[1]Pricing Schedule'!$F$103+('[1]Pricing Schedule'!$F$105*M127))*4,
IF(AND(I127=38000,R127&gt;472.2,R127&lt;=672.8,M127&gt;10),('[1]Pricing Schedule'!$F$111+('[1]Pricing Schedule'!$F$113*M127))*4,
IF(AND(I127=110000,R127&lt;=12.8,M127&gt;2),'[1]Pricing Schedule'!$F$62+('[1]Pricing Schedule'!$F$63*M127),
IF(AND(I127=110000,R127&lt;=12.8,M127&lt;=2),'[1]Pricing Schedule'!$F$96+('[1]Pricing Schedule'!$F$97*M127),
IF(AND(I127=110000,R127&gt;12.8,R127&lt;=22.8,M127&gt;3),'[1]Pricing Schedule'!$F$71+('[1]Pricing Schedule'!$F$72*M127),
IF(AND(I127=110000,R127&gt;12.8,R127&lt;=22.8,M127&lt;=3),'[1]Pricing Schedule'!$F$96+('[1]Pricing Schedule'!$F$97*M127),
IF(AND(I127=110000,R127&gt;22.8,R127&lt;=30.2),'[1]Pricing Schedule'!$F$80+('[1]Pricing Schedule'!$F$81*M127),
IF(AND(I127=110000,R127&gt;30.2,R127&lt;=45.9),'[1]Pricing Schedule'!$F$89+('[1]Pricing Schedule'!$F$90*M127),
IF(AND(I127=110000,R127&gt;45.9,R127&lt;=123.4),'[1]Pricing Schedule'!$F$96+('[1]Pricing Schedule'!$F$97*M127),
IF(AND(I127=110000,R127&gt;123.4,R127&lt;=168.2,M127&lt;=10),'[1]Pricing Schedule'!$F$103+('[1]Pricing Schedule'!$F$105*M127),
IF(AND(I127=110000,R127&gt;123.4,R127&lt;=168.2,M127&gt;10),'[1]Pricing Schedule'!$F$111+('[1]Pricing Schedule'!$F$113*M127),
IF(AND(I127=110000,R127&gt;168.2,R127&lt;=336.4,M127&lt;=10),('[1]Pricing Schedule'!$F$103+('[1]Pricing Schedule'!$F$105*M127))*2,
IF(AND(I127=110000,R127&gt;168.2,R127&lt;=336.4,M127&gt;10),('[1]Pricing Schedule'!$F$111+('[1]Pricing Schedule'!$F$113*M127))*2,
IF(AND(I127=110000,R127&gt;336.4,R127&lt;=504.6,M127&lt;=10),('[1]Pricing Schedule'!$F$103+('[1]Pricing Schedule'!$F$105*M127))*3,
IF(AND(I127=110000,R127&gt;336.4,R127&lt;=504.6,M127&gt;10),('[1]Pricing Schedule'!$F$111+('[1]Pricing Schedule'!$F$113*M127))*3,
IF(AND(I127=110000,R127&gt;504.6,R127&lt;=672.8,M127&lt;=10),('[1]Pricing Schedule'!$F$103+('[1]Pricing Schedule'!$F$105*M127))*4,
IF(AND(I127=110000,R127&gt;504.6,R127&lt;=672.8,M127&gt;10),('[1]Pricing Schedule'!$F$111+('[1]Pricing Schedule'!$F$113*M127))*4,
IF(AND(I127=110000,R127&gt;672.8,R127&lt;=841,M127&lt;=10),('[1]Pricing Schedule'!$F$103+('[1]Pricing Schedule'!$F$105*M127))*5,
IF(AND(I127=110000,R127&gt;672.8,R127&lt;=841,M127&gt;10),('[1]Pricing Schedule'!$F$111+('[1]Pricing Schedule'!$F$113*M127))*5,
IF(AND(I127=110000,R127&gt;672.8,R127&lt;=841,M127&lt;=10),('[1]Pricing Schedule'!$F$103+('[1]Pricing Schedule'!$F$105*M127))*5,
IF(AND(I127=110000,R127&gt;672.8,R127&lt;=841,M127&gt;10),('[1]Pricing Schedule'!$F$111+('[1]Pricing Schedule'!$F$113*M127))*5,
IF(AND(I127=110000,R127&gt;1345.6,R127&lt;=1513.8,M127&lt;=10),('[1]Pricing Schedule'!$F$103+('[1]Pricing Schedule'!$F$105*M127))*9,
IF(AND(I127=110000,R127&gt;1345.6,R127&lt;=1513.8,M127&gt;10),('[1]Pricing Schedule'!$F$111+('[1]Pricing Schedule'!$F$113*M127))*9,
9999999999)))))))))))))))))))))))))))))))))))))))</f>
        <v>1785370</v>
      </c>
      <c r="T127" s="21">
        <f>IF(AND(I127=38000,R127&lt;=4.5,M127&gt;8),'[1]Pricing Schedule'!$J$9,
IF(AND(I127=38000,R127&lt;=4.5,M127&lt;=8),'[1]Pricing Schedule'!$J$36,
IF(AND(I127=38000,R127&gt;4.5,R127&lt;=9,M127&gt;8),'[1]Pricing Schedule'!$J$18,
IF(AND(I127=38000,R127&gt;4.5,R127&lt;=9,M127&lt;=8),'[1]Pricing Schedule'!$J$36,
IF(AND(I127=38000,R127&gt;9,R127&lt;=12.8,M127&gt;8),'[1]Pricing Schedule'!$J$27,
IF(AND(I127=38000,R127&gt;9,R127&lt;=12.8,M127&lt;=8),'[1]Pricing Schedule'!$J$36,
IF(AND(I127=38000,R127&gt;12.8,R127&lt;=22.8),'[1]Pricing Schedule'!$J$36,
IF(AND(I127=38000,R127&gt;22.8,R127&lt;=30.2),'[1]Pricing Schedule'!$J$45,
IF(AND(I127=38000,R127&gt;30.2,R127&lt;=45.9),'[1]Pricing Schedule'!$J$54,
IF(AND(I127=38000,R127&gt;45.9,R127&lt;=123.4),'[1]Pricing Schedule'!$J$97,
IF(AND(I127=38000,R127&gt;123.4,R127&lt;=168.2,M127&lt;=10),'[1]Pricing Schedule'!$J$105,
IF(AND(I127=38000,R127&gt;123.4,R127&lt;=168.2,M127&gt;10),'[1]Pricing Schedule'!$J$113,
IF(AND(I127=38000,R127&gt;168.2,R127&lt;=336.4,M127&lt;=10),('[1]Pricing Schedule'!$J$105),
IF(AND(I127=38000,R127&gt;168.2,R127&lt;=336.4,M127&gt;10),('[1]Pricing Schedule'!$J$113),
IF(AND(I127=38000,R127&gt;336.4,R127&lt;=504.6,M127&lt;=10),('[1]Pricing Schedule'!$J$105),
IF(AND(I127=38000,R127&gt;336.4,R127&lt;=504.6,M127&gt;10),('[1]Pricing Schedule'!$J$113),
IF(AND(I127=38000,R127&gt;504.6,R127&lt;=672.8,M127&lt;=10),('[1]Pricing Schedule'!$J$105),
IF(AND(I127=38000,R127&gt;504.6,R127&lt;=672.8,M127&gt;10),('[1]Pricing Schedule'!$J$113),
IF(AND(I127=110000,R127&lt;=12.8,M127&gt;2),'[1]Pricing Schedule'!$J$63,
IF(AND(I127=110000,R127&lt;=12.8,M127&lt;=2),'[1]Pricing Schedule'!$J$97,
IF(AND(I127=110000,R127&gt;12.8,R127&lt;=22.8,M127&gt;3),'[1]Pricing Schedule'!$J$72,
IF(AND(I127=110000,R127&gt;12.8,R127&lt;=22.8,M127&lt;=3),'[1]Pricing Schedule'!$J$97,
IF(AND(I127=110000,R127&gt;22.8,R127&lt;=30.2),'[1]Pricing Schedule'!$J$81,
IF(AND(I127=110000,R127&gt;30.2,R127&lt;=45.9),'[1]Pricing Schedule'!$J$90,
IF(AND(I127=110000,R127&gt;45.9,R127&lt;=123.4),'[1]Pricing Schedule'!$J$97,
IF(AND(I127=110000,R127&gt;123.4,R127&lt;=168.2,M127&lt;=10),'[1]Pricing Schedule'!$J$105,
IF(AND(I127=110000,R127&gt;123.4,R127&lt;=168.2,M127&gt;10),'[1]Pricing Schedule'!$J$113,
IF(AND(I127=110000,R127&gt;168.2,R127&lt;=336.2,M127&lt;=10),('[1]Pricing Schedule'!$J$105),
IF(AND(I127=110000,R127&gt;168.2,R127&lt;=336.2,M127&gt;10),('[1]Pricing Schedule'!$J$113),
IF(AND(I127=110000,R127&gt;336.4,R127&lt;=504.6,M127&lt;=10),('[1]Pricing Schedule'!$J$105),
IF(AND(I127=110000,R127&gt;336.4,R127&lt;=504.6,M127&gt;10),('[1]Pricing Schedule'!$J$113),
IF(AND(I127=110000,R127&gt;504.6,R127&lt;=672.8,M127&lt;=10),('[1]Pricing Schedule'!$J$105),
IF(AND(I127=110000,R127&gt;504.6,R127&lt;=672.8,M127&gt;10),('[1]Pricing Schedule'!$J$113),
IF(AND(I127=110000,R127&gt;672.8,R127&lt;=841,M127&lt;=10),('[1]Pricing Schedule'!$J$105),
IF(AND(I127=110000,R127&gt;672.8,R127&lt;=841,M127&gt;10),('[1]Pricing Schedule'!$J$113),
IF(AND(I127=110000,R127&gt;1682,R127&lt;=1850.2,M127&lt;=10),('[1]Pricing Schedule'!$J$105),
IF(AND(I127=110000,R127&gt;1682,R127&lt;=1850.2,M127&gt;10),('[1]Pricing Schedule'!$J$113),
IF(AND(I127=110000,R127&gt;2018.4,R127&lt;=2186.6,M127&lt;=10),('[1]Pricing Schedule'!$J$105),
IF(AND(I127=110000,R127&gt;2018.4,R127&lt;=2186.6,M127&gt;10),('[1]Pricing Schedule'!$J$113),999999999)))))))))))))))))))))))))))))))))))))))</f>
        <v>7</v>
      </c>
      <c r="U127" s="40">
        <f t="shared" si="12"/>
        <v>517498.55072463764</v>
      </c>
      <c r="V127" s="41">
        <f t="shared" si="13"/>
        <v>1.9323725614298437</v>
      </c>
      <c r="Y127" s="23">
        <v>481</v>
      </c>
      <c r="Z127" s="23">
        <v>623</v>
      </c>
      <c r="AR127" s="35"/>
    </row>
    <row r="128" spans="1:44">
      <c r="A128" s="23">
        <v>127</v>
      </c>
      <c r="B128" s="23">
        <v>127</v>
      </c>
      <c r="C128" s="23" t="s">
        <v>382</v>
      </c>
      <c r="D128" s="23" t="s">
        <v>116</v>
      </c>
      <c r="E128" s="23" t="s">
        <v>116</v>
      </c>
      <c r="F128" s="23" t="s">
        <v>374</v>
      </c>
      <c r="G128" s="23" t="s">
        <v>375</v>
      </c>
      <c r="H128" s="23" t="s">
        <v>133</v>
      </c>
      <c r="I128" s="13">
        <v>110000</v>
      </c>
      <c r="L128" s="24">
        <v>6.76</v>
      </c>
      <c r="M128" s="37">
        <f t="shared" si="8"/>
        <v>7</v>
      </c>
      <c r="N128" s="24">
        <v>0.109</v>
      </c>
      <c r="O128" s="13">
        <v>1</v>
      </c>
      <c r="P128" s="36">
        <f t="shared" si="9"/>
        <v>0.109</v>
      </c>
      <c r="Q128" s="38">
        <f t="shared" si="10"/>
        <v>3.45</v>
      </c>
      <c r="R128" s="37">
        <f t="shared" si="11"/>
        <v>3.45</v>
      </c>
      <c r="S128" s="39">
        <f>IF(AND(I128=38000,R128&lt;=4.5,M128&gt;8),'[1]Pricing Schedule'!$F$8+('[1]Pricing Schedule'!$F$9*M128),
IF(AND(I128=38000,R128&lt;=4.5,M128&lt;=8),'[1]Pricing Schedule'!$F$34+('[1]Pricing Schedule'!$F$36*M128),
IF(AND(I128=38000,R128&gt;4.5,R128&lt;=9,M128&gt;8),'[1]Pricing Schedule'!$F$17+('[1]Pricing Schedule'!$F$18*M128),
IF(AND(I128=38000,R128&gt;4.5,R128&lt;=9,M128&lt;=8),'[1]Pricing Schedule'!$F$34+('[1]Pricing Schedule'!$F$36*M128),
IF(AND(I128=38000,R128&gt;9,R128&lt;=12.8,M128&gt;8),'[1]Pricing Schedule'!$F$26+('[1]Pricing Schedule'!$F$27*M128),
IF(AND(I128=38000,R128&gt;9,R128&lt;=12.8,M128&lt;=8),'[1]Pricing Schedule'!$F$34+('[1]Pricing Schedule'!$F$36*M128),
IF(AND(I128=38000,R128&gt;12.8,R128&lt;=22.8),'[1]Pricing Schedule'!$F$34+('[1]Pricing Schedule'!$F$36*M128),
IF(AND(I128=38000,R128&gt;22.8,R128&lt;=30.2),'[1]Pricing Schedule'!$F$43+('[1]Pricing Schedule'!$F$45*M128),
IF(AND(I128=38000,R128&gt;30.2,R128&lt;=45.9),'[1]Pricing Schedule'!$F$52+('[1]Pricing Schedule'!$F$54*M128),
IF(AND(I128=38000,R128&gt;45.9,R128&lt;=123.4),'[1]Pricing Schedule'!$F$96+('[1]Pricing Schedule'!$F$97*M128),
IF(AND(I128=38000,R128&gt;123.4,R128&lt;=168.2,M128&lt;=10),'[1]Pricing Schedule'!$F$103+('[1]Pricing Schedule'!$F$105*M128),
IF(AND(I128=38000,R128&gt;123.4,R128&lt;=168.2,M128&gt;10),'[1]Pricing Schedule'!$F$111+('[1]Pricing Schedule'!$F$113*M128),
IF(AND(I128=38000,R128&gt;157.4,R128&lt;=336.4,M128&lt;=10),('[1]Pricing Schedule'!$F$103+('[1]Pricing Schedule'!$F$105*M128))*2,
IF(AND(I128=38000,R128&gt;157.4,R128&lt;=336.4,M128&gt;10),('[1]Pricing Schedule'!$F$111+('[1]Pricing Schedule'!$F$113*M128))*2,
IF(AND(I128=38000,R128&gt;314.8,R128&lt;=504.6,M128&lt;=10),('[1]Pricing Schedule'!$F$103+('[1]Pricing Schedule'!$F$105*M128))*3,
IF(AND(I128=38000,R128&gt;314.8,R128&lt;=504.6,M128&gt;10),('[1]Pricing Schedule'!$F$111+('[1]Pricing Schedule'!$F$113*M128))*3,
IF(AND(I128=38000,R128&gt;472.2,R128&lt;=672.8,M128&lt;=10),('[1]Pricing Schedule'!$F$103+('[1]Pricing Schedule'!$F$105*M128))*4,
IF(AND(I128=38000,R128&gt;472.2,R128&lt;=672.8,M128&gt;10),('[1]Pricing Schedule'!$F$111+('[1]Pricing Schedule'!$F$113*M128))*4,
IF(AND(I128=110000,R128&lt;=12.8,M128&gt;2),'[1]Pricing Schedule'!$F$62+('[1]Pricing Schedule'!$F$63*M128),
IF(AND(I128=110000,R128&lt;=12.8,M128&lt;=2),'[1]Pricing Schedule'!$F$96+('[1]Pricing Schedule'!$F$97*M128),
IF(AND(I128=110000,R128&gt;12.8,R128&lt;=22.8,M128&gt;3),'[1]Pricing Schedule'!$F$71+('[1]Pricing Schedule'!$F$72*M128),
IF(AND(I128=110000,R128&gt;12.8,R128&lt;=22.8,M128&lt;=3),'[1]Pricing Schedule'!$F$96+('[1]Pricing Schedule'!$F$97*M128),
IF(AND(I128=110000,R128&gt;22.8,R128&lt;=30.2),'[1]Pricing Schedule'!$F$80+('[1]Pricing Schedule'!$F$81*M128),
IF(AND(I128=110000,R128&gt;30.2,R128&lt;=45.9),'[1]Pricing Schedule'!$F$89+('[1]Pricing Schedule'!$F$90*M128),
IF(AND(I128=110000,R128&gt;45.9,R128&lt;=123.4),'[1]Pricing Schedule'!$F$96+('[1]Pricing Schedule'!$F$97*M128),
IF(AND(I128=110000,R128&gt;123.4,R128&lt;=168.2,M128&lt;=10),'[1]Pricing Schedule'!$F$103+('[1]Pricing Schedule'!$F$105*M128),
IF(AND(I128=110000,R128&gt;123.4,R128&lt;=168.2,M128&gt;10),'[1]Pricing Schedule'!$F$111+('[1]Pricing Schedule'!$F$113*M128),
IF(AND(I128=110000,R128&gt;168.2,R128&lt;=336.4,M128&lt;=10),('[1]Pricing Schedule'!$F$103+('[1]Pricing Schedule'!$F$105*M128))*2,
IF(AND(I128=110000,R128&gt;168.2,R128&lt;=336.4,M128&gt;10),('[1]Pricing Schedule'!$F$111+('[1]Pricing Schedule'!$F$113*M128))*2,
IF(AND(I128=110000,R128&gt;336.4,R128&lt;=504.6,M128&lt;=10),('[1]Pricing Schedule'!$F$103+('[1]Pricing Schedule'!$F$105*M128))*3,
IF(AND(I128=110000,R128&gt;336.4,R128&lt;=504.6,M128&gt;10),('[1]Pricing Schedule'!$F$111+('[1]Pricing Schedule'!$F$113*M128))*3,
IF(AND(I128=110000,R128&gt;504.6,R128&lt;=672.8,M128&lt;=10),('[1]Pricing Schedule'!$F$103+('[1]Pricing Schedule'!$F$105*M128))*4,
IF(AND(I128=110000,R128&gt;504.6,R128&lt;=672.8,M128&gt;10),('[1]Pricing Schedule'!$F$111+('[1]Pricing Schedule'!$F$113*M128))*4,
IF(AND(I128=110000,R128&gt;672.8,R128&lt;=841,M128&lt;=10),('[1]Pricing Schedule'!$F$103+('[1]Pricing Schedule'!$F$105*M128))*5,
IF(AND(I128=110000,R128&gt;672.8,R128&lt;=841,M128&gt;10),('[1]Pricing Schedule'!$F$111+('[1]Pricing Schedule'!$F$113*M128))*5,
IF(AND(I128=110000,R128&gt;672.8,R128&lt;=841,M128&lt;=10),('[1]Pricing Schedule'!$F$103+('[1]Pricing Schedule'!$F$105*M128))*5,
IF(AND(I128=110000,R128&gt;672.8,R128&lt;=841,M128&gt;10),('[1]Pricing Schedule'!$F$111+('[1]Pricing Schedule'!$F$113*M128))*5,
IF(AND(I128=110000,R128&gt;1345.6,R128&lt;=1513.8,M128&lt;=10),('[1]Pricing Schedule'!$F$103+('[1]Pricing Schedule'!$F$105*M128))*9,
IF(AND(I128=110000,R128&gt;1345.6,R128&lt;=1513.8,M128&gt;10),('[1]Pricing Schedule'!$F$111+('[1]Pricing Schedule'!$F$113*M128))*9,
9999999999)))))))))))))))))))))))))))))))))))))))</f>
        <v>1785370</v>
      </c>
      <c r="T128" s="21">
        <f>IF(AND(I128=38000,R128&lt;=4.5,M128&gt;8),'[1]Pricing Schedule'!$J$9,
IF(AND(I128=38000,R128&lt;=4.5,M128&lt;=8),'[1]Pricing Schedule'!$J$36,
IF(AND(I128=38000,R128&gt;4.5,R128&lt;=9,M128&gt;8),'[1]Pricing Schedule'!$J$18,
IF(AND(I128=38000,R128&gt;4.5,R128&lt;=9,M128&lt;=8),'[1]Pricing Schedule'!$J$36,
IF(AND(I128=38000,R128&gt;9,R128&lt;=12.8,M128&gt;8),'[1]Pricing Schedule'!$J$27,
IF(AND(I128=38000,R128&gt;9,R128&lt;=12.8,M128&lt;=8),'[1]Pricing Schedule'!$J$36,
IF(AND(I128=38000,R128&gt;12.8,R128&lt;=22.8),'[1]Pricing Schedule'!$J$36,
IF(AND(I128=38000,R128&gt;22.8,R128&lt;=30.2),'[1]Pricing Schedule'!$J$45,
IF(AND(I128=38000,R128&gt;30.2,R128&lt;=45.9),'[1]Pricing Schedule'!$J$54,
IF(AND(I128=38000,R128&gt;45.9,R128&lt;=123.4),'[1]Pricing Schedule'!$J$97,
IF(AND(I128=38000,R128&gt;123.4,R128&lt;=168.2,M128&lt;=10),'[1]Pricing Schedule'!$J$105,
IF(AND(I128=38000,R128&gt;123.4,R128&lt;=168.2,M128&gt;10),'[1]Pricing Schedule'!$J$113,
IF(AND(I128=38000,R128&gt;168.2,R128&lt;=336.4,M128&lt;=10),('[1]Pricing Schedule'!$J$105),
IF(AND(I128=38000,R128&gt;168.2,R128&lt;=336.4,M128&gt;10),('[1]Pricing Schedule'!$J$113),
IF(AND(I128=38000,R128&gt;336.4,R128&lt;=504.6,M128&lt;=10),('[1]Pricing Schedule'!$J$105),
IF(AND(I128=38000,R128&gt;336.4,R128&lt;=504.6,M128&gt;10),('[1]Pricing Schedule'!$J$113),
IF(AND(I128=38000,R128&gt;504.6,R128&lt;=672.8,M128&lt;=10),('[1]Pricing Schedule'!$J$105),
IF(AND(I128=38000,R128&gt;504.6,R128&lt;=672.8,M128&gt;10),('[1]Pricing Schedule'!$J$113),
IF(AND(I128=110000,R128&lt;=12.8,M128&gt;2),'[1]Pricing Schedule'!$J$63,
IF(AND(I128=110000,R128&lt;=12.8,M128&lt;=2),'[1]Pricing Schedule'!$J$97,
IF(AND(I128=110000,R128&gt;12.8,R128&lt;=22.8,M128&gt;3),'[1]Pricing Schedule'!$J$72,
IF(AND(I128=110000,R128&gt;12.8,R128&lt;=22.8,M128&lt;=3),'[1]Pricing Schedule'!$J$97,
IF(AND(I128=110000,R128&gt;22.8,R128&lt;=30.2),'[1]Pricing Schedule'!$J$81,
IF(AND(I128=110000,R128&gt;30.2,R128&lt;=45.9),'[1]Pricing Schedule'!$J$90,
IF(AND(I128=110000,R128&gt;45.9,R128&lt;=123.4),'[1]Pricing Schedule'!$J$97,
IF(AND(I128=110000,R128&gt;123.4,R128&lt;=168.2,M128&lt;=10),'[1]Pricing Schedule'!$J$105,
IF(AND(I128=110000,R128&gt;123.4,R128&lt;=168.2,M128&gt;10),'[1]Pricing Schedule'!$J$113,
IF(AND(I128=110000,R128&gt;168.2,R128&lt;=336.2,M128&lt;=10),('[1]Pricing Schedule'!$J$105),
IF(AND(I128=110000,R128&gt;168.2,R128&lt;=336.2,M128&gt;10),('[1]Pricing Schedule'!$J$113),
IF(AND(I128=110000,R128&gt;336.4,R128&lt;=504.6,M128&lt;=10),('[1]Pricing Schedule'!$J$105),
IF(AND(I128=110000,R128&gt;336.4,R128&lt;=504.6,M128&gt;10),('[1]Pricing Schedule'!$J$113),
IF(AND(I128=110000,R128&gt;504.6,R128&lt;=672.8,M128&lt;=10),('[1]Pricing Schedule'!$J$105),
IF(AND(I128=110000,R128&gt;504.6,R128&lt;=672.8,M128&gt;10),('[1]Pricing Schedule'!$J$113),
IF(AND(I128=110000,R128&gt;672.8,R128&lt;=841,M128&lt;=10),('[1]Pricing Schedule'!$J$105),
IF(AND(I128=110000,R128&gt;672.8,R128&lt;=841,M128&gt;10),('[1]Pricing Schedule'!$J$113),
IF(AND(I128=110000,R128&gt;1682,R128&lt;=1850.2,M128&lt;=10),('[1]Pricing Schedule'!$J$105),
IF(AND(I128=110000,R128&gt;1682,R128&lt;=1850.2,M128&gt;10),('[1]Pricing Schedule'!$J$113),
IF(AND(I128=110000,R128&gt;2018.4,R128&lt;=2186.6,M128&lt;=10),('[1]Pricing Schedule'!$J$105),
IF(AND(I128=110000,R128&gt;2018.4,R128&lt;=2186.6,M128&gt;10),('[1]Pricing Schedule'!$J$113),999999999)))))))))))))))))))))))))))))))))))))))</f>
        <v>7</v>
      </c>
      <c r="U128" s="40">
        <f t="shared" si="12"/>
        <v>517498.55072463764</v>
      </c>
      <c r="V128" s="41">
        <f t="shared" si="13"/>
        <v>1.9323725614298437</v>
      </c>
      <c r="Y128" s="23">
        <v>622</v>
      </c>
      <c r="Z128" s="23">
        <v>207</v>
      </c>
      <c r="AR128" s="35"/>
    </row>
    <row r="129" spans="1:44">
      <c r="A129" s="23">
        <v>128</v>
      </c>
      <c r="B129" s="23">
        <v>128</v>
      </c>
      <c r="C129" s="23" t="s">
        <v>383</v>
      </c>
      <c r="D129" s="23" t="s">
        <v>384</v>
      </c>
      <c r="E129" s="23" t="s">
        <v>344</v>
      </c>
      <c r="F129" s="23" t="s">
        <v>385</v>
      </c>
      <c r="G129" s="23" t="s">
        <v>386</v>
      </c>
      <c r="H129" s="23" t="s">
        <v>113</v>
      </c>
      <c r="I129" s="13">
        <v>38000</v>
      </c>
      <c r="J129" s="13">
        <v>38000</v>
      </c>
      <c r="K129" s="23" t="s">
        <v>119</v>
      </c>
      <c r="L129" s="24">
        <v>7.7539999999999996</v>
      </c>
      <c r="M129" s="37">
        <f t="shared" si="8"/>
        <v>8</v>
      </c>
      <c r="N129" s="24">
        <v>0.315</v>
      </c>
      <c r="O129" s="13">
        <v>1</v>
      </c>
      <c r="P129" s="36">
        <f t="shared" si="9"/>
        <v>0.315</v>
      </c>
      <c r="Q129" s="38">
        <f t="shared" si="10"/>
        <v>3.45</v>
      </c>
      <c r="R129" s="37">
        <f t="shared" si="11"/>
        <v>3.45</v>
      </c>
      <c r="S129" s="39">
        <f>IF(AND(I129=38000,R129&lt;=4.5,M129&gt;8),'[1]Pricing Schedule'!$F$8+('[1]Pricing Schedule'!$F$9*M129),
IF(AND(I129=38000,R129&lt;=4.5,M129&lt;=8),'[1]Pricing Schedule'!$F$34+('[1]Pricing Schedule'!$F$36*M129),
IF(AND(I129=38000,R129&gt;4.5,R129&lt;=9,M129&gt;8),'[1]Pricing Schedule'!$F$17+('[1]Pricing Schedule'!$F$18*M129),
IF(AND(I129=38000,R129&gt;4.5,R129&lt;=9,M129&lt;=8),'[1]Pricing Schedule'!$F$34+('[1]Pricing Schedule'!$F$36*M129),
IF(AND(I129=38000,R129&gt;9,R129&lt;=12.8,M129&gt;8),'[1]Pricing Schedule'!$F$26+('[1]Pricing Schedule'!$F$27*M129),
IF(AND(I129=38000,R129&gt;9,R129&lt;=12.8,M129&lt;=8),'[1]Pricing Schedule'!$F$34+('[1]Pricing Schedule'!$F$36*M129),
IF(AND(I129=38000,R129&gt;12.8,R129&lt;=22.8),'[1]Pricing Schedule'!$F$34+('[1]Pricing Schedule'!$F$36*M129),
IF(AND(I129=38000,R129&gt;22.8,R129&lt;=30.2),'[1]Pricing Schedule'!$F$43+('[1]Pricing Schedule'!$F$45*M129),
IF(AND(I129=38000,R129&gt;30.2,R129&lt;=45.9),'[1]Pricing Schedule'!$F$52+('[1]Pricing Schedule'!$F$54*M129),
IF(AND(I129=38000,R129&gt;45.9,R129&lt;=123.4),'[1]Pricing Schedule'!$F$96+('[1]Pricing Schedule'!$F$97*M129),
IF(AND(I129=38000,R129&gt;123.4,R129&lt;=168.2,M129&lt;=10),'[1]Pricing Schedule'!$F$103+('[1]Pricing Schedule'!$F$105*M129),
IF(AND(I129=38000,R129&gt;123.4,R129&lt;=168.2,M129&gt;10),'[1]Pricing Schedule'!$F$111+('[1]Pricing Schedule'!$F$113*M129),
IF(AND(I129=38000,R129&gt;157.4,R129&lt;=336.4,M129&lt;=10),('[1]Pricing Schedule'!$F$103+('[1]Pricing Schedule'!$F$105*M129))*2,
IF(AND(I129=38000,R129&gt;157.4,R129&lt;=336.4,M129&gt;10),('[1]Pricing Schedule'!$F$111+('[1]Pricing Schedule'!$F$113*M129))*2,
IF(AND(I129=38000,R129&gt;314.8,R129&lt;=504.6,M129&lt;=10),('[1]Pricing Schedule'!$F$103+('[1]Pricing Schedule'!$F$105*M129))*3,
IF(AND(I129=38000,R129&gt;314.8,R129&lt;=504.6,M129&gt;10),('[1]Pricing Schedule'!$F$111+('[1]Pricing Schedule'!$F$113*M129))*3,
IF(AND(I129=38000,R129&gt;472.2,R129&lt;=672.8,M129&lt;=10),('[1]Pricing Schedule'!$F$103+('[1]Pricing Schedule'!$F$105*M129))*4,
IF(AND(I129=38000,R129&gt;472.2,R129&lt;=672.8,M129&gt;10),('[1]Pricing Schedule'!$F$111+('[1]Pricing Schedule'!$F$113*M129))*4,
IF(AND(I129=110000,R129&lt;=12.8,M129&gt;2),'[1]Pricing Schedule'!$F$62+('[1]Pricing Schedule'!$F$63*M129),
IF(AND(I129=110000,R129&lt;=12.8,M129&lt;=2),'[1]Pricing Schedule'!$F$96+('[1]Pricing Schedule'!$F$97*M129),
IF(AND(I129=110000,R129&gt;12.8,R129&lt;=22.8,M129&gt;3),'[1]Pricing Schedule'!$F$71+('[1]Pricing Schedule'!$F$72*M129),
IF(AND(I129=110000,R129&gt;12.8,R129&lt;=22.8,M129&lt;=3),'[1]Pricing Schedule'!$F$96+('[1]Pricing Schedule'!$F$97*M129),
IF(AND(I129=110000,R129&gt;22.8,R129&lt;=30.2),'[1]Pricing Schedule'!$F$80+('[1]Pricing Schedule'!$F$81*M129),
IF(AND(I129=110000,R129&gt;30.2,R129&lt;=45.9),'[1]Pricing Schedule'!$F$89+('[1]Pricing Schedule'!$F$90*M129),
IF(AND(I129=110000,R129&gt;45.9,R129&lt;=123.4),'[1]Pricing Schedule'!$F$96+('[1]Pricing Schedule'!$F$97*M129),
IF(AND(I129=110000,R129&gt;123.4,R129&lt;=168.2,M129&lt;=10),'[1]Pricing Schedule'!$F$103+('[1]Pricing Schedule'!$F$105*M129),
IF(AND(I129=110000,R129&gt;123.4,R129&lt;=168.2,M129&gt;10),'[1]Pricing Schedule'!$F$111+('[1]Pricing Schedule'!$F$113*M129),
IF(AND(I129=110000,R129&gt;168.2,R129&lt;=336.4,M129&lt;=10),('[1]Pricing Schedule'!$F$103+('[1]Pricing Schedule'!$F$105*M129))*2,
IF(AND(I129=110000,R129&gt;168.2,R129&lt;=336.4,M129&gt;10),('[1]Pricing Schedule'!$F$111+('[1]Pricing Schedule'!$F$113*M129))*2,
IF(AND(I129=110000,R129&gt;336.4,R129&lt;=504.6,M129&lt;=10),('[1]Pricing Schedule'!$F$103+('[1]Pricing Schedule'!$F$105*M129))*3,
IF(AND(I129=110000,R129&gt;336.4,R129&lt;=504.6,M129&gt;10),('[1]Pricing Schedule'!$F$111+('[1]Pricing Schedule'!$F$113*M129))*3,
IF(AND(I129=110000,R129&gt;504.6,R129&lt;=672.8,M129&lt;=10),('[1]Pricing Schedule'!$F$103+('[1]Pricing Schedule'!$F$105*M129))*4,
IF(AND(I129=110000,R129&gt;504.6,R129&lt;=672.8,M129&gt;10),('[1]Pricing Schedule'!$F$111+('[1]Pricing Schedule'!$F$113*M129))*4,
IF(AND(I129=110000,R129&gt;672.8,R129&lt;=841,M129&lt;=10),('[1]Pricing Schedule'!$F$103+('[1]Pricing Schedule'!$F$105*M129))*5,
IF(AND(I129=110000,R129&gt;672.8,R129&lt;=841,M129&gt;10),('[1]Pricing Schedule'!$F$111+('[1]Pricing Schedule'!$F$113*M129))*5,
IF(AND(I129=110000,R129&gt;672.8,R129&lt;=841,M129&lt;=10),('[1]Pricing Schedule'!$F$103+('[1]Pricing Schedule'!$F$105*M129))*5,
IF(AND(I129=110000,R129&gt;672.8,R129&lt;=841,M129&gt;10),('[1]Pricing Schedule'!$F$111+('[1]Pricing Schedule'!$F$113*M129))*5,
IF(AND(I129=110000,R129&gt;1345.6,R129&lt;=1513.8,M129&lt;=10),('[1]Pricing Schedule'!$F$103+('[1]Pricing Schedule'!$F$105*M129))*9,
IF(AND(I129=110000,R129&gt;1345.6,R129&lt;=1513.8,M129&gt;10),('[1]Pricing Schedule'!$F$111+('[1]Pricing Schedule'!$F$113*M129))*9,
9999999999)))))))))))))))))))))))))))))))))))))))</f>
        <v>909950</v>
      </c>
      <c r="T129" s="21">
        <f>IF(AND(I129=38000,R129&lt;=4.5,M129&gt;8),'[1]Pricing Schedule'!$J$9,
IF(AND(I129=38000,R129&lt;=4.5,M129&lt;=8),'[1]Pricing Schedule'!$J$36,
IF(AND(I129=38000,R129&gt;4.5,R129&lt;=9,M129&gt;8),'[1]Pricing Schedule'!$J$18,
IF(AND(I129=38000,R129&gt;4.5,R129&lt;=9,M129&lt;=8),'[1]Pricing Schedule'!$J$36,
IF(AND(I129=38000,R129&gt;9,R129&lt;=12.8,M129&gt;8),'[1]Pricing Schedule'!$J$27,
IF(AND(I129=38000,R129&gt;9,R129&lt;=12.8,M129&lt;=8),'[1]Pricing Schedule'!$J$36,
IF(AND(I129=38000,R129&gt;12.8,R129&lt;=22.8),'[1]Pricing Schedule'!$J$36,
IF(AND(I129=38000,R129&gt;22.8,R129&lt;=30.2),'[1]Pricing Schedule'!$J$45,
IF(AND(I129=38000,R129&gt;30.2,R129&lt;=45.9),'[1]Pricing Schedule'!$J$54,
IF(AND(I129=38000,R129&gt;45.9,R129&lt;=123.4),'[1]Pricing Schedule'!$J$97,
IF(AND(I129=38000,R129&gt;123.4,R129&lt;=168.2,M129&lt;=10),'[1]Pricing Schedule'!$J$105,
IF(AND(I129=38000,R129&gt;123.4,R129&lt;=168.2,M129&gt;10),'[1]Pricing Schedule'!$J$113,
IF(AND(I129=38000,R129&gt;168.2,R129&lt;=336.4,M129&lt;=10),('[1]Pricing Schedule'!$J$105),
IF(AND(I129=38000,R129&gt;168.2,R129&lt;=336.4,M129&gt;10),('[1]Pricing Schedule'!$J$113),
IF(AND(I129=38000,R129&gt;336.4,R129&lt;=504.6,M129&lt;=10),('[1]Pricing Schedule'!$J$105),
IF(AND(I129=38000,R129&gt;336.4,R129&lt;=504.6,M129&gt;10),('[1]Pricing Schedule'!$J$113),
IF(AND(I129=38000,R129&gt;504.6,R129&lt;=672.8,M129&lt;=10),('[1]Pricing Schedule'!$J$105),
IF(AND(I129=38000,R129&gt;504.6,R129&lt;=672.8,M129&gt;10),('[1]Pricing Schedule'!$J$113),
IF(AND(I129=110000,R129&lt;=12.8,M129&gt;2),'[1]Pricing Schedule'!$J$63,
IF(AND(I129=110000,R129&lt;=12.8,M129&lt;=2),'[1]Pricing Schedule'!$J$97,
IF(AND(I129=110000,R129&gt;12.8,R129&lt;=22.8,M129&gt;3),'[1]Pricing Schedule'!$J$72,
IF(AND(I129=110000,R129&gt;12.8,R129&lt;=22.8,M129&lt;=3),'[1]Pricing Schedule'!$J$97,
IF(AND(I129=110000,R129&gt;22.8,R129&lt;=30.2),'[1]Pricing Schedule'!$J$81,
IF(AND(I129=110000,R129&gt;30.2,R129&lt;=45.9),'[1]Pricing Schedule'!$J$90,
IF(AND(I129=110000,R129&gt;45.9,R129&lt;=123.4),'[1]Pricing Schedule'!$J$97,
IF(AND(I129=110000,R129&gt;123.4,R129&lt;=168.2,M129&lt;=10),'[1]Pricing Schedule'!$J$105,
IF(AND(I129=110000,R129&gt;123.4,R129&lt;=168.2,M129&gt;10),'[1]Pricing Schedule'!$J$113,
IF(AND(I129=110000,R129&gt;168.2,R129&lt;=336.2,M129&lt;=10),('[1]Pricing Schedule'!$J$105),
IF(AND(I129=110000,R129&gt;168.2,R129&lt;=336.2,M129&gt;10),('[1]Pricing Schedule'!$J$113),
IF(AND(I129=110000,R129&gt;336.4,R129&lt;=504.6,M129&lt;=10),('[1]Pricing Schedule'!$J$105),
IF(AND(I129=110000,R129&gt;336.4,R129&lt;=504.6,M129&gt;10),('[1]Pricing Schedule'!$J$113),
IF(AND(I129=110000,R129&gt;504.6,R129&lt;=672.8,M129&lt;=10),('[1]Pricing Schedule'!$J$105),
IF(AND(I129=110000,R129&gt;504.6,R129&lt;=672.8,M129&gt;10),('[1]Pricing Schedule'!$J$113),
IF(AND(I129=110000,R129&gt;672.8,R129&lt;=841,M129&lt;=10),('[1]Pricing Schedule'!$J$105),
IF(AND(I129=110000,R129&gt;672.8,R129&lt;=841,M129&gt;10),('[1]Pricing Schedule'!$J$113),
IF(AND(I129=110000,R129&gt;1682,R129&lt;=1850.2,M129&lt;=10),('[1]Pricing Schedule'!$J$105),
IF(AND(I129=110000,R129&gt;1682,R129&lt;=1850.2,M129&gt;10),('[1]Pricing Schedule'!$J$113),
IF(AND(I129=110000,R129&gt;2018.4,R129&lt;=2186.6,M129&lt;=10),('[1]Pricing Schedule'!$J$105),
IF(AND(I129=110000,R129&gt;2018.4,R129&lt;=2186.6,M129&gt;10),('[1]Pricing Schedule'!$J$113),999999999)))))))))))))))))))))))))))))))))))))))</f>
        <v>4</v>
      </c>
      <c r="U129" s="40">
        <f t="shared" si="12"/>
        <v>263753.62318840576</v>
      </c>
      <c r="V129" s="41">
        <f t="shared" si="13"/>
        <v>3.7914171108302654</v>
      </c>
      <c r="Y129" s="23">
        <v>130</v>
      </c>
      <c r="Z129" s="23">
        <v>455</v>
      </c>
      <c r="AR129" s="35"/>
    </row>
    <row r="130" spans="1:44">
      <c r="A130" s="23">
        <v>129</v>
      </c>
      <c r="B130" s="23">
        <v>129</v>
      </c>
      <c r="C130" s="23" t="s">
        <v>387</v>
      </c>
      <c r="D130" s="23" t="s">
        <v>384</v>
      </c>
      <c r="E130" s="23" t="s">
        <v>384</v>
      </c>
      <c r="F130" s="23" t="s">
        <v>388</v>
      </c>
      <c r="G130" s="23" t="s">
        <v>389</v>
      </c>
      <c r="H130" s="23" t="s">
        <v>113</v>
      </c>
      <c r="I130" s="13">
        <v>38000</v>
      </c>
      <c r="J130" s="13">
        <v>38000</v>
      </c>
      <c r="K130" s="13">
        <v>10000</v>
      </c>
      <c r="L130" s="24">
        <v>4.24</v>
      </c>
      <c r="M130" s="37">
        <f t="shared" ref="M130:M193" si="14">ROUNDUP(L130,0)</f>
        <v>5</v>
      </c>
      <c r="N130" s="24">
        <v>0.56299999999999994</v>
      </c>
      <c r="O130" s="13">
        <v>1</v>
      </c>
      <c r="P130" s="36">
        <f t="shared" ref="P130:P193" si="15">IF(AND(O130=1,N130&gt;$AJ$2),N130*$AQ$2,
IF(AND(O130=1,N130&lt;=$AJ$2),N130,
IF(AND(O130=2,N130&gt;$AJ$3),N130*$AQ$3,
IF(AND(O130=2,N130&lt;=$AJ$3),N130,
IF(AND(O130=3,N130&gt;$AJ$4),N130*$AQ$4,
IF(AND(O130=3,N130&lt;=$AJ$4),N130,99999))))))</f>
        <v>0.56299999999999994</v>
      </c>
      <c r="Q130" s="38">
        <f t="shared" ref="Q130:Q193" si="16">IF(AND(O130=1,P130&lt;$AJ$2),$AP$2,
IF(AND(O130=1,P130&gt;=$AJ$2,P130&lt;$AL$2),$AP$2*2,
IF(AND(O130=1,P130&gt;=$AL$2),((FLOOR(P130,$AK$2))/$AK$2)*$AP$2,
IF(AND(O130=2,P130&lt;$AJ$3),$AP$3,
IF(AND(O130=2,P130&gt;=$AJ$3,P130&lt;$AL$3),$AP$3*2,
IF(AND(O130=2,P130&gt;=$AL$3),((FLOOR(P130,$AK$3))/$AK$3)*$AP$3,
IF(AND(O130=3,P130&lt;$AJ$4),$AP$4,
IF(AND(O130=3,P130&gt;=$AJ$4,P130&lt;$AL$4),$AP$4*2,
IF(AND(O130=3,P130&gt;=$AL$4),((FLOOR(P130,$AK$4))/$AK$4)*$AP$4,9999999)))))))))</f>
        <v>3.45</v>
      </c>
      <c r="R130" s="37">
        <f t="shared" ref="R130:R193" si="17">Q130</f>
        <v>3.45</v>
      </c>
      <c r="S130" s="39">
        <f>IF(AND(I130=38000,R130&lt;=4.5,M130&gt;8),'[1]Pricing Schedule'!$F$8+('[1]Pricing Schedule'!$F$9*M130),
IF(AND(I130=38000,R130&lt;=4.5,M130&lt;=8),'[1]Pricing Schedule'!$F$34+('[1]Pricing Schedule'!$F$36*M130),
IF(AND(I130=38000,R130&gt;4.5,R130&lt;=9,M130&gt;8),'[1]Pricing Schedule'!$F$17+('[1]Pricing Schedule'!$F$18*M130),
IF(AND(I130=38000,R130&gt;4.5,R130&lt;=9,M130&lt;=8),'[1]Pricing Schedule'!$F$34+('[1]Pricing Schedule'!$F$36*M130),
IF(AND(I130=38000,R130&gt;9,R130&lt;=12.8,M130&gt;8),'[1]Pricing Schedule'!$F$26+('[1]Pricing Schedule'!$F$27*M130),
IF(AND(I130=38000,R130&gt;9,R130&lt;=12.8,M130&lt;=8),'[1]Pricing Schedule'!$F$34+('[1]Pricing Schedule'!$F$36*M130),
IF(AND(I130=38000,R130&gt;12.8,R130&lt;=22.8),'[1]Pricing Schedule'!$F$34+('[1]Pricing Schedule'!$F$36*M130),
IF(AND(I130=38000,R130&gt;22.8,R130&lt;=30.2),'[1]Pricing Schedule'!$F$43+('[1]Pricing Schedule'!$F$45*M130),
IF(AND(I130=38000,R130&gt;30.2,R130&lt;=45.9),'[1]Pricing Schedule'!$F$52+('[1]Pricing Schedule'!$F$54*M130),
IF(AND(I130=38000,R130&gt;45.9,R130&lt;=123.4),'[1]Pricing Schedule'!$F$96+('[1]Pricing Schedule'!$F$97*M130),
IF(AND(I130=38000,R130&gt;123.4,R130&lt;=168.2,M130&lt;=10),'[1]Pricing Schedule'!$F$103+('[1]Pricing Schedule'!$F$105*M130),
IF(AND(I130=38000,R130&gt;123.4,R130&lt;=168.2,M130&gt;10),'[1]Pricing Schedule'!$F$111+('[1]Pricing Schedule'!$F$113*M130),
IF(AND(I130=38000,R130&gt;157.4,R130&lt;=336.4,M130&lt;=10),('[1]Pricing Schedule'!$F$103+('[1]Pricing Schedule'!$F$105*M130))*2,
IF(AND(I130=38000,R130&gt;157.4,R130&lt;=336.4,M130&gt;10),('[1]Pricing Schedule'!$F$111+('[1]Pricing Schedule'!$F$113*M130))*2,
IF(AND(I130=38000,R130&gt;314.8,R130&lt;=504.6,M130&lt;=10),('[1]Pricing Schedule'!$F$103+('[1]Pricing Schedule'!$F$105*M130))*3,
IF(AND(I130=38000,R130&gt;314.8,R130&lt;=504.6,M130&gt;10),('[1]Pricing Schedule'!$F$111+('[1]Pricing Schedule'!$F$113*M130))*3,
IF(AND(I130=38000,R130&gt;472.2,R130&lt;=672.8,M130&lt;=10),('[1]Pricing Schedule'!$F$103+('[1]Pricing Schedule'!$F$105*M130))*4,
IF(AND(I130=38000,R130&gt;472.2,R130&lt;=672.8,M130&gt;10),('[1]Pricing Schedule'!$F$111+('[1]Pricing Schedule'!$F$113*M130))*4,
IF(AND(I130=110000,R130&lt;=12.8,M130&gt;2),'[1]Pricing Schedule'!$F$62+('[1]Pricing Schedule'!$F$63*M130),
IF(AND(I130=110000,R130&lt;=12.8,M130&lt;=2),'[1]Pricing Schedule'!$F$96+('[1]Pricing Schedule'!$F$97*M130),
IF(AND(I130=110000,R130&gt;12.8,R130&lt;=22.8,M130&gt;3),'[1]Pricing Schedule'!$F$71+('[1]Pricing Schedule'!$F$72*M130),
IF(AND(I130=110000,R130&gt;12.8,R130&lt;=22.8,M130&lt;=3),'[1]Pricing Schedule'!$F$96+('[1]Pricing Schedule'!$F$97*M130),
IF(AND(I130=110000,R130&gt;22.8,R130&lt;=30.2),'[1]Pricing Schedule'!$F$80+('[1]Pricing Schedule'!$F$81*M130),
IF(AND(I130=110000,R130&gt;30.2,R130&lt;=45.9),'[1]Pricing Schedule'!$F$89+('[1]Pricing Schedule'!$F$90*M130),
IF(AND(I130=110000,R130&gt;45.9,R130&lt;=123.4),'[1]Pricing Schedule'!$F$96+('[1]Pricing Schedule'!$F$97*M130),
IF(AND(I130=110000,R130&gt;123.4,R130&lt;=168.2,M130&lt;=10),'[1]Pricing Schedule'!$F$103+('[1]Pricing Schedule'!$F$105*M130),
IF(AND(I130=110000,R130&gt;123.4,R130&lt;=168.2,M130&gt;10),'[1]Pricing Schedule'!$F$111+('[1]Pricing Schedule'!$F$113*M130),
IF(AND(I130=110000,R130&gt;168.2,R130&lt;=336.4,M130&lt;=10),('[1]Pricing Schedule'!$F$103+('[1]Pricing Schedule'!$F$105*M130))*2,
IF(AND(I130=110000,R130&gt;168.2,R130&lt;=336.4,M130&gt;10),('[1]Pricing Schedule'!$F$111+('[1]Pricing Schedule'!$F$113*M130))*2,
IF(AND(I130=110000,R130&gt;336.4,R130&lt;=504.6,M130&lt;=10),('[1]Pricing Schedule'!$F$103+('[1]Pricing Schedule'!$F$105*M130))*3,
IF(AND(I130=110000,R130&gt;336.4,R130&lt;=504.6,M130&gt;10),('[1]Pricing Schedule'!$F$111+('[1]Pricing Schedule'!$F$113*M130))*3,
IF(AND(I130=110000,R130&gt;504.6,R130&lt;=672.8,M130&lt;=10),('[1]Pricing Schedule'!$F$103+('[1]Pricing Schedule'!$F$105*M130))*4,
IF(AND(I130=110000,R130&gt;504.6,R130&lt;=672.8,M130&gt;10),('[1]Pricing Schedule'!$F$111+('[1]Pricing Schedule'!$F$113*M130))*4,
IF(AND(I130=110000,R130&gt;672.8,R130&lt;=841,M130&lt;=10),('[1]Pricing Schedule'!$F$103+('[1]Pricing Schedule'!$F$105*M130))*5,
IF(AND(I130=110000,R130&gt;672.8,R130&lt;=841,M130&gt;10),('[1]Pricing Schedule'!$F$111+('[1]Pricing Schedule'!$F$113*M130))*5,
IF(AND(I130=110000,R130&gt;672.8,R130&lt;=841,M130&lt;=10),('[1]Pricing Schedule'!$F$103+('[1]Pricing Schedule'!$F$105*M130))*5,
IF(AND(I130=110000,R130&gt;672.8,R130&lt;=841,M130&gt;10),('[1]Pricing Schedule'!$F$111+('[1]Pricing Schedule'!$F$113*M130))*5,
IF(AND(I130=110000,R130&gt;1345.6,R130&lt;=1513.8,M130&lt;=10),('[1]Pricing Schedule'!$F$103+('[1]Pricing Schedule'!$F$105*M130))*9,
IF(AND(I130=110000,R130&gt;1345.6,R130&lt;=1513.8,M130&gt;10),('[1]Pricing Schedule'!$F$111+('[1]Pricing Schedule'!$F$113*M130))*9,
9999999999)))))))))))))))))))))))))))))))))))))))</f>
        <v>699140</v>
      </c>
      <c r="T130" s="21">
        <f>IF(AND(I130=38000,R130&lt;=4.5,M130&gt;8),'[1]Pricing Schedule'!$J$9,
IF(AND(I130=38000,R130&lt;=4.5,M130&lt;=8),'[1]Pricing Schedule'!$J$36,
IF(AND(I130=38000,R130&gt;4.5,R130&lt;=9,M130&gt;8),'[1]Pricing Schedule'!$J$18,
IF(AND(I130=38000,R130&gt;4.5,R130&lt;=9,M130&lt;=8),'[1]Pricing Schedule'!$J$36,
IF(AND(I130=38000,R130&gt;9,R130&lt;=12.8,M130&gt;8),'[1]Pricing Schedule'!$J$27,
IF(AND(I130=38000,R130&gt;9,R130&lt;=12.8,M130&lt;=8),'[1]Pricing Schedule'!$J$36,
IF(AND(I130=38000,R130&gt;12.8,R130&lt;=22.8),'[1]Pricing Schedule'!$J$36,
IF(AND(I130=38000,R130&gt;22.8,R130&lt;=30.2),'[1]Pricing Schedule'!$J$45,
IF(AND(I130=38000,R130&gt;30.2,R130&lt;=45.9),'[1]Pricing Schedule'!$J$54,
IF(AND(I130=38000,R130&gt;45.9,R130&lt;=123.4),'[1]Pricing Schedule'!$J$97,
IF(AND(I130=38000,R130&gt;123.4,R130&lt;=168.2,M130&lt;=10),'[1]Pricing Schedule'!$J$105,
IF(AND(I130=38000,R130&gt;123.4,R130&lt;=168.2,M130&gt;10),'[1]Pricing Schedule'!$J$113,
IF(AND(I130=38000,R130&gt;168.2,R130&lt;=336.4,M130&lt;=10),('[1]Pricing Schedule'!$J$105),
IF(AND(I130=38000,R130&gt;168.2,R130&lt;=336.4,M130&gt;10),('[1]Pricing Schedule'!$J$113),
IF(AND(I130=38000,R130&gt;336.4,R130&lt;=504.6,M130&lt;=10),('[1]Pricing Schedule'!$J$105),
IF(AND(I130=38000,R130&gt;336.4,R130&lt;=504.6,M130&gt;10),('[1]Pricing Schedule'!$J$113),
IF(AND(I130=38000,R130&gt;504.6,R130&lt;=672.8,M130&lt;=10),('[1]Pricing Schedule'!$J$105),
IF(AND(I130=38000,R130&gt;504.6,R130&lt;=672.8,M130&gt;10),('[1]Pricing Schedule'!$J$113),
IF(AND(I130=110000,R130&lt;=12.8,M130&gt;2),'[1]Pricing Schedule'!$J$63,
IF(AND(I130=110000,R130&lt;=12.8,M130&lt;=2),'[1]Pricing Schedule'!$J$97,
IF(AND(I130=110000,R130&gt;12.8,R130&lt;=22.8,M130&gt;3),'[1]Pricing Schedule'!$J$72,
IF(AND(I130=110000,R130&gt;12.8,R130&lt;=22.8,M130&lt;=3),'[1]Pricing Schedule'!$J$97,
IF(AND(I130=110000,R130&gt;22.8,R130&lt;=30.2),'[1]Pricing Schedule'!$J$81,
IF(AND(I130=110000,R130&gt;30.2,R130&lt;=45.9),'[1]Pricing Schedule'!$J$90,
IF(AND(I130=110000,R130&gt;45.9,R130&lt;=123.4),'[1]Pricing Schedule'!$J$97,
IF(AND(I130=110000,R130&gt;123.4,R130&lt;=168.2,M130&lt;=10),'[1]Pricing Schedule'!$J$105,
IF(AND(I130=110000,R130&gt;123.4,R130&lt;=168.2,M130&gt;10),'[1]Pricing Schedule'!$J$113,
IF(AND(I130=110000,R130&gt;168.2,R130&lt;=336.2,M130&lt;=10),('[1]Pricing Schedule'!$J$105),
IF(AND(I130=110000,R130&gt;168.2,R130&lt;=336.2,M130&gt;10),('[1]Pricing Schedule'!$J$113),
IF(AND(I130=110000,R130&gt;336.4,R130&lt;=504.6,M130&lt;=10),('[1]Pricing Schedule'!$J$105),
IF(AND(I130=110000,R130&gt;336.4,R130&lt;=504.6,M130&gt;10),('[1]Pricing Schedule'!$J$113),
IF(AND(I130=110000,R130&gt;504.6,R130&lt;=672.8,M130&lt;=10),('[1]Pricing Schedule'!$J$105),
IF(AND(I130=110000,R130&gt;504.6,R130&lt;=672.8,M130&gt;10),('[1]Pricing Schedule'!$J$113),
IF(AND(I130=110000,R130&gt;672.8,R130&lt;=841,M130&lt;=10),('[1]Pricing Schedule'!$J$105),
IF(AND(I130=110000,R130&gt;672.8,R130&lt;=841,M130&gt;10),('[1]Pricing Schedule'!$J$113),
IF(AND(I130=110000,R130&gt;1682,R130&lt;=1850.2,M130&lt;=10),('[1]Pricing Schedule'!$J$105),
IF(AND(I130=110000,R130&gt;1682,R130&lt;=1850.2,M130&gt;10),('[1]Pricing Schedule'!$J$113),
IF(AND(I130=110000,R130&gt;2018.4,R130&lt;=2186.6,M130&lt;=10),('[1]Pricing Schedule'!$J$105),
IF(AND(I130=110000,R130&gt;2018.4,R130&lt;=2186.6,M130&gt;10),('[1]Pricing Schedule'!$J$113),999999999)))))))))))))))))))))))))))))))))))))))</f>
        <v>4</v>
      </c>
      <c r="U130" s="40">
        <f t="shared" ref="U130:U193" si="18">S130/R130</f>
        <v>202649.27536231882</v>
      </c>
      <c r="V130" s="41">
        <f t="shared" ref="V130:V193" si="19">(R130*1000000)/S130</f>
        <v>4.9346339788883489</v>
      </c>
      <c r="Y130" s="23">
        <v>151</v>
      </c>
      <c r="Z130" s="23">
        <v>659</v>
      </c>
      <c r="AR130" s="35"/>
    </row>
    <row r="131" spans="1:44">
      <c r="A131" s="23">
        <v>130</v>
      </c>
      <c r="B131" s="23">
        <v>130</v>
      </c>
      <c r="C131" s="23" t="s">
        <v>390</v>
      </c>
      <c r="D131" s="23" t="s">
        <v>384</v>
      </c>
      <c r="E131" s="23" t="s">
        <v>384</v>
      </c>
      <c r="F131" s="23" t="s">
        <v>391</v>
      </c>
      <c r="G131" s="23" t="s">
        <v>392</v>
      </c>
      <c r="H131" s="23" t="s">
        <v>133</v>
      </c>
      <c r="I131" s="13">
        <v>110000</v>
      </c>
      <c r="J131" s="13">
        <v>110000</v>
      </c>
      <c r="K131" s="13">
        <v>38000</v>
      </c>
      <c r="L131" s="24">
        <v>9.3460000000000001</v>
      </c>
      <c r="M131" s="37">
        <f t="shared" si="14"/>
        <v>10</v>
      </c>
      <c r="N131" s="24">
        <v>0.182</v>
      </c>
      <c r="O131" s="13">
        <v>1</v>
      </c>
      <c r="P131" s="36">
        <f t="shared" si="15"/>
        <v>0.182</v>
      </c>
      <c r="Q131" s="38">
        <f t="shared" si="16"/>
        <v>3.45</v>
      </c>
      <c r="R131" s="37">
        <f t="shared" si="17"/>
        <v>3.45</v>
      </c>
      <c r="S131" s="39">
        <f>IF(AND(I131=38000,R131&lt;=4.5,M131&gt;8),'[1]Pricing Schedule'!$F$8+('[1]Pricing Schedule'!$F$9*M131),
IF(AND(I131=38000,R131&lt;=4.5,M131&lt;=8),'[1]Pricing Schedule'!$F$34+('[1]Pricing Schedule'!$F$36*M131),
IF(AND(I131=38000,R131&gt;4.5,R131&lt;=9,M131&gt;8),'[1]Pricing Schedule'!$F$17+('[1]Pricing Schedule'!$F$18*M131),
IF(AND(I131=38000,R131&gt;4.5,R131&lt;=9,M131&lt;=8),'[1]Pricing Schedule'!$F$34+('[1]Pricing Schedule'!$F$36*M131),
IF(AND(I131=38000,R131&gt;9,R131&lt;=12.8,M131&gt;8),'[1]Pricing Schedule'!$F$26+('[1]Pricing Schedule'!$F$27*M131),
IF(AND(I131=38000,R131&gt;9,R131&lt;=12.8,M131&lt;=8),'[1]Pricing Schedule'!$F$34+('[1]Pricing Schedule'!$F$36*M131),
IF(AND(I131=38000,R131&gt;12.8,R131&lt;=22.8),'[1]Pricing Schedule'!$F$34+('[1]Pricing Schedule'!$F$36*M131),
IF(AND(I131=38000,R131&gt;22.8,R131&lt;=30.2),'[1]Pricing Schedule'!$F$43+('[1]Pricing Schedule'!$F$45*M131),
IF(AND(I131=38000,R131&gt;30.2,R131&lt;=45.9),'[1]Pricing Schedule'!$F$52+('[1]Pricing Schedule'!$F$54*M131),
IF(AND(I131=38000,R131&gt;45.9,R131&lt;=123.4),'[1]Pricing Schedule'!$F$96+('[1]Pricing Schedule'!$F$97*M131),
IF(AND(I131=38000,R131&gt;123.4,R131&lt;=168.2,M131&lt;=10),'[1]Pricing Schedule'!$F$103+('[1]Pricing Schedule'!$F$105*M131),
IF(AND(I131=38000,R131&gt;123.4,R131&lt;=168.2,M131&gt;10),'[1]Pricing Schedule'!$F$111+('[1]Pricing Schedule'!$F$113*M131),
IF(AND(I131=38000,R131&gt;157.4,R131&lt;=336.4,M131&lt;=10),('[1]Pricing Schedule'!$F$103+('[1]Pricing Schedule'!$F$105*M131))*2,
IF(AND(I131=38000,R131&gt;157.4,R131&lt;=336.4,M131&gt;10),('[1]Pricing Schedule'!$F$111+('[1]Pricing Schedule'!$F$113*M131))*2,
IF(AND(I131=38000,R131&gt;314.8,R131&lt;=504.6,M131&lt;=10),('[1]Pricing Schedule'!$F$103+('[1]Pricing Schedule'!$F$105*M131))*3,
IF(AND(I131=38000,R131&gt;314.8,R131&lt;=504.6,M131&gt;10),('[1]Pricing Schedule'!$F$111+('[1]Pricing Schedule'!$F$113*M131))*3,
IF(AND(I131=38000,R131&gt;472.2,R131&lt;=672.8,M131&lt;=10),('[1]Pricing Schedule'!$F$103+('[1]Pricing Schedule'!$F$105*M131))*4,
IF(AND(I131=38000,R131&gt;472.2,R131&lt;=672.8,M131&gt;10),('[1]Pricing Schedule'!$F$111+('[1]Pricing Schedule'!$F$113*M131))*4,
IF(AND(I131=110000,R131&lt;=12.8,M131&gt;2),'[1]Pricing Schedule'!$F$62+('[1]Pricing Schedule'!$F$63*M131),
IF(AND(I131=110000,R131&lt;=12.8,M131&lt;=2),'[1]Pricing Schedule'!$F$96+('[1]Pricing Schedule'!$F$97*M131),
IF(AND(I131=110000,R131&gt;12.8,R131&lt;=22.8,M131&gt;3),'[1]Pricing Schedule'!$F$71+('[1]Pricing Schedule'!$F$72*M131),
IF(AND(I131=110000,R131&gt;12.8,R131&lt;=22.8,M131&lt;=3),'[1]Pricing Schedule'!$F$96+('[1]Pricing Schedule'!$F$97*M131),
IF(AND(I131=110000,R131&gt;22.8,R131&lt;=30.2),'[1]Pricing Schedule'!$F$80+('[1]Pricing Schedule'!$F$81*M131),
IF(AND(I131=110000,R131&gt;30.2,R131&lt;=45.9),'[1]Pricing Schedule'!$F$89+('[1]Pricing Schedule'!$F$90*M131),
IF(AND(I131=110000,R131&gt;45.9,R131&lt;=123.4),'[1]Pricing Schedule'!$F$96+('[1]Pricing Schedule'!$F$97*M131),
IF(AND(I131=110000,R131&gt;123.4,R131&lt;=168.2,M131&lt;=10),'[1]Pricing Schedule'!$F$103+('[1]Pricing Schedule'!$F$105*M131),
IF(AND(I131=110000,R131&gt;123.4,R131&lt;=168.2,M131&gt;10),'[1]Pricing Schedule'!$F$111+('[1]Pricing Schedule'!$F$113*M131),
IF(AND(I131=110000,R131&gt;168.2,R131&lt;=336.4,M131&lt;=10),('[1]Pricing Schedule'!$F$103+('[1]Pricing Schedule'!$F$105*M131))*2,
IF(AND(I131=110000,R131&gt;168.2,R131&lt;=336.4,M131&gt;10),('[1]Pricing Schedule'!$F$111+('[1]Pricing Schedule'!$F$113*M131))*2,
IF(AND(I131=110000,R131&gt;336.4,R131&lt;=504.6,M131&lt;=10),('[1]Pricing Schedule'!$F$103+('[1]Pricing Schedule'!$F$105*M131))*3,
IF(AND(I131=110000,R131&gt;336.4,R131&lt;=504.6,M131&gt;10),('[1]Pricing Schedule'!$F$111+('[1]Pricing Schedule'!$F$113*M131))*3,
IF(AND(I131=110000,R131&gt;504.6,R131&lt;=672.8,M131&lt;=10),('[1]Pricing Schedule'!$F$103+('[1]Pricing Schedule'!$F$105*M131))*4,
IF(AND(I131=110000,R131&gt;504.6,R131&lt;=672.8,M131&gt;10),('[1]Pricing Schedule'!$F$111+('[1]Pricing Schedule'!$F$113*M131))*4,
IF(AND(I131=110000,R131&gt;672.8,R131&lt;=841,M131&lt;=10),('[1]Pricing Schedule'!$F$103+('[1]Pricing Schedule'!$F$105*M131))*5,
IF(AND(I131=110000,R131&gt;672.8,R131&lt;=841,M131&gt;10),('[1]Pricing Schedule'!$F$111+('[1]Pricing Schedule'!$F$113*M131))*5,
IF(AND(I131=110000,R131&gt;672.8,R131&lt;=841,M131&lt;=10),('[1]Pricing Schedule'!$F$103+('[1]Pricing Schedule'!$F$105*M131))*5,
IF(AND(I131=110000,R131&gt;672.8,R131&lt;=841,M131&gt;10),('[1]Pricing Schedule'!$F$111+('[1]Pricing Schedule'!$F$113*M131))*5,
IF(AND(I131=110000,R131&gt;1345.6,R131&lt;=1513.8,M131&lt;=10),('[1]Pricing Schedule'!$F$103+('[1]Pricing Schedule'!$F$105*M131))*9,
IF(AND(I131=110000,R131&gt;1345.6,R131&lt;=1513.8,M131&gt;10),('[1]Pricing Schedule'!$F$111+('[1]Pricing Schedule'!$F$113*M131))*9,
9999999999)))))))))))))))))))))))))))))))))))))))</f>
        <v>1943470</v>
      </c>
      <c r="T131" s="21">
        <f>IF(AND(I131=38000,R131&lt;=4.5,M131&gt;8),'[1]Pricing Schedule'!$J$9,
IF(AND(I131=38000,R131&lt;=4.5,M131&lt;=8),'[1]Pricing Schedule'!$J$36,
IF(AND(I131=38000,R131&gt;4.5,R131&lt;=9,M131&gt;8),'[1]Pricing Schedule'!$J$18,
IF(AND(I131=38000,R131&gt;4.5,R131&lt;=9,M131&lt;=8),'[1]Pricing Schedule'!$J$36,
IF(AND(I131=38000,R131&gt;9,R131&lt;=12.8,M131&gt;8),'[1]Pricing Schedule'!$J$27,
IF(AND(I131=38000,R131&gt;9,R131&lt;=12.8,M131&lt;=8),'[1]Pricing Schedule'!$J$36,
IF(AND(I131=38000,R131&gt;12.8,R131&lt;=22.8),'[1]Pricing Schedule'!$J$36,
IF(AND(I131=38000,R131&gt;22.8,R131&lt;=30.2),'[1]Pricing Schedule'!$J$45,
IF(AND(I131=38000,R131&gt;30.2,R131&lt;=45.9),'[1]Pricing Schedule'!$J$54,
IF(AND(I131=38000,R131&gt;45.9,R131&lt;=123.4),'[1]Pricing Schedule'!$J$97,
IF(AND(I131=38000,R131&gt;123.4,R131&lt;=168.2,M131&lt;=10),'[1]Pricing Schedule'!$J$105,
IF(AND(I131=38000,R131&gt;123.4,R131&lt;=168.2,M131&gt;10),'[1]Pricing Schedule'!$J$113,
IF(AND(I131=38000,R131&gt;168.2,R131&lt;=336.4,M131&lt;=10),('[1]Pricing Schedule'!$J$105),
IF(AND(I131=38000,R131&gt;168.2,R131&lt;=336.4,M131&gt;10),('[1]Pricing Schedule'!$J$113),
IF(AND(I131=38000,R131&gt;336.4,R131&lt;=504.6,M131&lt;=10),('[1]Pricing Schedule'!$J$105),
IF(AND(I131=38000,R131&gt;336.4,R131&lt;=504.6,M131&gt;10),('[1]Pricing Schedule'!$J$113),
IF(AND(I131=38000,R131&gt;504.6,R131&lt;=672.8,M131&lt;=10),('[1]Pricing Schedule'!$J$105),
IF(AND(I131=38000,R131&gt;504.6,R131&lt;=672.8,M131&gt;10),('[1]Pricing Schedule'!$J$113),
IF(AND(I131=110000,R131&lt;=12.8,M131&gt;2),'[1]Pricing Schedule'!$J$63,
IF(AND(I131=110000,R131&lt;=12.8,M131&lt;=2),'[1]Pricing Schedule'!$J$97,
IF(AND(I131=110000,R131&gt;12.8,R131&lt;=22.8,M131&gt;3),'[1]Pricing Schedule'!$J$72,
IF(AND(I131=110000,R131&gt;12.8,R131&lt;=22.8,M131&lt;=3),'[1]Pricing Schedule'!$J$97,
IF(AND(I131=110000,R131&gt;22.8,R131&lt;=30.2),'[1]Pricing Schedule'!$J$81,
IF(AND(I131=110000,R131&gt;30.2,R131&lt;=45.9),'[1]Pricing Schedule'!$J$90,
IF(AND(I131=110000,R131&gt;45.9,R131&lt;=123.4),'[1]Pricing Schedule'!$J$97,
IF(AND(I131=110000,R131&gt;123.4,R131&lt;=168.2,M131&lt;=10),'[1]Pricing Schedule'!$J$105,
IF(AND(I131=110000,R131&gt;123.4,R131&lt;=168.2,M131&gt;10),'[1]Pricing Schedule'!$J$113,
IF(AND(I131=110000,R131&gt;168.2,R131&lt;=336.2,M131&lt;=10),('[1]Pricing Schedule'!$J$105),
IF(AND(I131=110000,R131&gt;168.2,R131&lt;=336.2,M131&gt;10),('[1]Pricing Schedule'!$J$113),
IF(AND(I131=110000,R131&gt;336.4,R131&lt;=504.6,M131&lt;=10),('[1]Pricing Schedule'!$J$105),
IF(AND(I131=110000,R131&gt;336.4,R131&lt;=504.6,M131&gt;10),('[1]Pricing Schedule'!$J$113),
IF(AND(I131=110000,R131&gt;504.6,R131&lt;=672.8,M131&lt;=10),('[1]Pricing Schedule'!$J$105),
IF(AND(I131=110000,R131&gt;504.6,R131&lt;=672.8,M131&gt;10),('[1]Pricing Schedule'!$J$113),
IF(AND(I131=110000,R131&gt;672.8,R131&lt;=841,M131&lt;=10),('[1]Pricing Schedule'!$J$105),
IF(AND(I131=110000,R131&gt;672.8,R131&lt;=841,M131&gt;10),('[1]Pricing Schedule'!$J$113),
IF(AND(I131=110000,R131&gt;1682,R131&lt;=1850.2,M131&lt;=10),('[1]Pricing Schedule'!$J$105),
IF(AND(I131=110000,R131&gt;1682,R131&lt;=1850.2,M131&gt;10),('[1]Pricing Schedule'!$J$113),
IF(AND(I131=110000,R131&gt;2018.4,R131&lt;=2186.6,M131&lt;=10),('[1]Pricing Schedule'!$J$105),
IF(AND(I131=110000,R131&gt;2018.4,R131&lt;=2186.6,M131&gt;10),('[1]Pricing Schedule'!$J$113),999999999)))))))))))))))))))))))))))))))))))))))</f>
        <v>7</v>
      </c>
      <c r="U131" s="40">
        <f t="shared" si="18"/>
        <v>563324.63768115942</v>
      </c>
      <c r="V131" s="41">
        <f t="shared" si="19"/>
        <v>1.7751753307228824</v>
      </c>
      <c r="Y131" s="23">
        <v>461</v>
      </c>
      <c r="Z131" s="23">
        <v>205</v>
      </c>
      <c r="AR131" s="35"/>
    </row>
    <row r="132" spans="1:44">
      <c r="A132" s="23">
        <v>131</v>
      </c>
      <c r="B132" s="23">
        <v>131</v>
      </c>
      <c r="C132" s="23" t="s">
        <v>393</v>
      </c>
      <c r="D132" s="23" t="s">
        <v>344</v>
      </c>
      <c r="E132" s="23" t="s">
        <v>344</v>
      </c>
      <c r="F132" s="23" t="s">
        <v>394</v>
      </c>
      <c r="G132" s="23" t="s">
        <v>395</v>
      </c>
      <c r="H132" s="23" t="s">
        <v>113</v>
      </c>
      <c r="I132" s="13">
        <v>38000</v>
      </c>
      <c r="J132" s="13">
        <v>38000</v>
      </c>
      <c r="K132" s="23" t="s">
        <v>119</v>
      </c>
      <c r="L132" s="24">
        <v>10.74</v>
      </c>
      <c r="M132" s="37">
        <f t="shared" si="14"/>
        <v>11</v>
      </c>
      <c r="N132" s="24">
        <v>0.16400000000000001</v>
      </c>
      <c r="O132" s="13">
        <v>1</v>
      </c>
      <c r="P132" s="36">
        <f t="shared" si="15"/>
        <v>0.16400000000000001</v>
      </c>
      <c r="Q132" s="38">
        <f t="shared" si="16"/>
        <v>3.45</v>
      </c>
      <c r="R132" s="37">
        <f t="shared" si="17"/>
        <v>3.45</v>
      </c>
      <c r="S132" s="39">
        <f>IF(AND(I132=38000,R132&lt;=4.5,M132&gt;8),'[1]Pricing Schedule'!$F$8+('[1]Pricing Schedule'!$F$9*M132),
IF(AND(I132=38000,R132&lt;=4.5,M132&lt;=8),'[1]Pricing Schedule'!$F$34+('[1]Pricing Schedule'!$F$36*M132),
IF(AND(I132=38000,R132&gt;4.5,R132&lt;=9,M132&gt;8),'[1]Pricing Schedule'!$F$17+('[1]Pricing Schedule'!$F$18*M132),
IF(AND(I132=38000,R132&gt;4.5,R132&lt;=9,M132&lt;=8),'[1]Pricing Schedule'!$F$34+('[1]Pricing Schedule'!$F$36*M132),
IF(AND(I132=38000,R132&gt;9,R132&lt;=12.8,M132&gt;8),'[1]Pricing Schedule'!$F$26+('[1]Pricing Schedule'!$F$27*M132),
IF(AND(I132=38000,R132&gt;9,R132&lt;=12.8,M132&lt;=8),'[1]Pricing Schedule'!$F$34+('[1]Pricing Schedule'!$F$36*M132),
IF(AND(I132=38000,R132&gt;12.8,R132&lt;=22.8),'[1]Pricing Schedule'!$F$34+('[1]Pricing Schedule'!$F$36*M132),
IF(AND(I132=38000,R132&gt;22.8,R132&lt;=30.2),'[1]Pricing Schedule'!$F$43+('[1]Pricing Schedule'!$F$45*M132),
IF(AND(I132=38000,R132&gt;30.2,R132&lt;=45.9),'[1]Pricing Schedule'!$F$52+('[1]Pricing Schedule'!$F$54*M132),
IF(AND(I132=38000,R132&gt;45.9,R132&lt;=123.4),'[1]Pricing Schedule'!$F$96+('[1]Pricing Schedule'!$F$97*M132),
IF(AND(I132=38000,R132&gt;123.4,R132&lt;=168.2,M132&lt;=10),'[1]Pricing Schedule'!$F$103+('[1]Pricing Schedule'!$F$105*M132),
IF(AND(I132=38000,R132&gt;123.4,R132&lt;=168.2,M132&gt;10),'[1]Pricing Schedule'!$F$111+('[1]Pricing Schedule'!$F$113*M132),
IF(AND(I132=38000,R132&gt;157.4,R132&lt;=336.4,M132&lt;=10),('[1]Pricing Schedule'!$F$103+('[1]Pricing Schedule'!$F$105*M132))*2,
IF(AND(I132=38000,R132&gt;157.4,R132&lt;=336.4,M132&gt;10),('[1]Pricing Schedule'!$F$111+('[1]Pricing Schedule'!$F$113*M132))*2,
IF(AND(I132=38000,R132&gt;314.8,R132&lt;=504.6,M132&lt;=10),('[1]Pricing Schedule'!$F$103+('[1]Pricing Schedule'!$F$105*M132))*3,
IF(AND(I132=38000,R132&gt;314.8,R132&lt;=504.6,M132&gt;10),('[1]Pricing Schedule'!$F$111+('[1]Pricing Schedule'!$F$113*M132))*3,
IF(AND(I132=38000,R132&gt;472.2,R132&lt;=672.8,M132&lt;=10),('[1]Pricing Schedule'!$F$103+('[1]Pricing Schedule'!$F$105*M132))*4,
IF(AND(I132=38000,R132&gt;472.2,R132&lt;=672.8,M132&gt;10),('[1]Pricing Schedule'!$F$111+('[1]Pricing Schedule'!$F$113*M132))*4,
IF(AND(I132=110000,R132&lt;=12.8,M132&gt;2),'[1]Pricing Schedule'!$F$62+('[1]Pricing Schedule'!$F$63*M132),
IF(AND(I132=110000,R132&lt;=12.8,M132&lt;=2),'[1]Pricing Schedule'!$F$96+('[1]Pricing Schedule'!$F$97*M132),
IF(AND(I132=110000,R132&gt;12.8,R132&lt;=22.8,M132&gt;3),'[1]Pricing Schedule'!$F$71+('[1]Pricing Schedule'!$F$72*M132),
IF(AND(I132=110000,R132&gt;12.8,R132&lt;=22.8,M132&lt;=3),'[1]Pricing Schedule'!$F$96+('[1]Pricing Schedule'!$F$97*M132),
IF(AND(I132=110000,R132&gt;22.8,R132&lt;=30.2),'[1]Pricing Schedule'!$F$80+('[1]Pricing Schedule'!$F$81*M132),
IF(AND(I132=110000,R132&gt;30.2,R132&lt;=45.9),'[1]Pricing Schedule'!$F$89+('[1]Pricing Schedule'!$F$90*M132),
IF(AND(I132=110000,R132&gt;45.9,R132&lt;=123.4),'[1]Pricing Schedule'!$F$96+('[1]Pricing Schedule'!$F$97*M132),
IF(AND(I132=110000,R132&gt;123.4,R132&lt;=168.2,M132&lt;=10),'[1]Pricing Schedule'!$F$103+('[1]Pricing Schedule'!$F$105*M132),
IF(AND(I132=110000,R132&gt;123.4,R132&lt;=168.2,M132&gt;10),'[1]Pricing Schedule'!$F$111+('[1]Pricing Schedule'!$F$113*M132),
IF(AND(I132=110000,R132&gt;168.2,R132&lt;=336.4,M132&lt;=10),('[1]Pricing Schedule'!$F$103+('[1]Pricing Schedule'!$F$105*M132))*2,
IF(AND(I132=110000,R132&gt;168.2,R132&lt;=336.4,M132&gt;10),('[1]Pricing Schedule'!$F$111+('[1]Pricing Schedule'!$F$113*M132))*2,
IF(AND(I132=110000,R132&gt;336.4,R132&lt;=504.6,M132&lt;=10),('[1]Pricing Schedule'!$F$103+('[1]Pricing Schedule'!$F$105*M132))*3,
IF(AND(I132=110000,R132&gt;336.4,R132&lt;=504.6,M132&gt;10),('[1]Pricing Schedule'!$F$111+('[1]Pricing Schedule'!$F$113*M132))*3,
IF(AND(I132=110000,R132&gt;504.6,R132&lt;=672.8,M132&lt;=10),('[1]Pricing Schedule'!$F$103+('[1]Pricing Schedule'!$F$105*M132))*4,
IF(AND(I132=110000,R132&gt;504.6,R132&lt;=672.8,M132&gt;10),('[1]Pricing Schedule'!$F$111+('[1]Pricing Schedule'!$F$113*M132))*4,
IF(AND(I132=110000,R132&gt;672.8,R132&lt;=841,M132&lt;=10),('[1]Pricing Schedule'!$F$103+('[1]Pricing Schedule'!$F$105*M132))*5,
IF(AND(I132=110000,R132&gt;672.8,R132&lt;=841,M132&gt;10),('[1]Pricing Schedule'!$F$111+('[1]Pricing Schedule'!$F$113*M132))*5,
IF(AND(I132=110000,R132&gt;672.8,R132&lt;=841,M132&lt;=10),('[1]Pricing Schedule'!$F$103+('[1]Pricing Schedule'!$F$105*M132))*5,
IF(AND(I132=110000,R132&gt;672.8,R132&lt;=841,M132&gt;10),('[1]Pricing Schedule'!$F$111+('[1]Pricing Schedule'!$F$113*M132))*5,
IF(AND(I132=110000,R132&gt;1345.6,R132&lt;=1513.8,M132&lt;=10),('[1]Pricing Schedule'!$F$103+('[1]Pricing Schedule'!$F$105*M132))*9,
IF(AND(I132=110000,R132&gt;1345.6,R132&lt;=1513.8,M132&gt;10),('[1]Pricing Schedule'!$F$111+('[1]Pricing Schedule'!$F$113*M132))*9,
9999999999)))))))))))))))))))))))))))))))))))))))</f>
        <v>1439840</v>
      </c>
      <c r="T132" s="21">
        <f>IF(AND(I132=38000,R132&lt;=4.5,M132&gt;8),'[1]Pricing Schedule'!$J$9,
IF(AND(I132=38000,R132&lt;=4.5,M132&lt;=8),'[1]Pricing Schedule'!$J$36,
IF(AND(I132=38000,R132&gt;4.5,R132&lt;=9,M132&gt;8),'[1]Pricing Schedule'!$J$18,
IF(AND(I132=38000,R132&gt;4.5,R132&lt;=9,M132&lt;=8),'[1]Pricing Schedule'!$J$36,
IF(AND(I132=38000,R132&gt;9,R132&lt;=12.8,M132&gt;8),'[1]Pricing Schedule'!$J$27,
IF(AND(I132=38000,R132&gt;9,R132&lt;=12.8,M132&lt;=8),'[1]Pricing Schedule'!$J$36,
IF(AND(I132=38000,R132&gt;12.8,R132&lt;=22.8),'[1]Pricing Schedule'!$J$36,
IF(AND(I132=38000,R132&gt;22.8,R132&lt;=30.2),'[1]Pricing Schedule'!$J$45,
IF(AND(I132=38000,R132&gt;30.2,R132&lt;=45.9),'[1]Pricing Schedule'!$J$54,
IF(AND(I132=38000,R132&gt;45.9,R132&lt;=123.4),'[1]Pricing Schedule'!$J$97,
IF(AND(I132=38000,R132&gt;123.4,R132&lt;=168.2,M132&lt;=10),'[1]Pricing Schedule'!$J$105,
IF(AND(I132=38000,R132&gt;123.4,R132&lt;=168.2,M132&gt;10),'[1]Pricing Schedule'!$J$113,
IF(AND(I132=38000,R132&gt;168.2,R132&lt;=336.4,M132&lt;=10),('[1]Pricing Schedule'!$J$105),
IF(AND(I132=38000,R132&gt;168.2,R132&lt;=336.4,M132&gt;10),('[1]Pricing Schedule'!$J$113),
IF(AND(I132=38000,R132&gt;336.4,R132&lt;=504.6,M132&lt;=10),('[1]Pricing Schedule'!$J$105),
IF(AND(I132=38000,R132&gt;336.4,R132&lt;=504.6,M132&gt;10),('[1]Pricing Schedule'!$J$113),
IF(AND(I132=38000,R132&gt;504.6,R132&lt;=672.8,M132&lt;=10),('[1]Pricing Schedule'!$J$105),
IF(AND(I132=38000,R132&gt;504.6,R132&lt;=672.8,M132&gt;10),('[1]Pricing Schedule'!$J$113),
IF(AND(I132=110000,R132&lt;=12.8,M132&gt;2),'[1]Pricing Schedule'!$J$63,
IF(AND(I132=110000,R132&lt;=12.8,M132&lt;=2),'[1]Pricing Schedule'!$J$97,
IF(AND(I132=110000,R132&gt;12.8,R132&lt;=22.8,M132&gt;3),'[1]Pricing Schedule'!$J$72,
IF(AND(I132=110000,R132&gt;12.8,R132&lt;=22.8,M132&lt;=3),'[1]Pricing Schedule'!$J$97,
IF(AND(I132=110000,R132&gt;22.8,R132&lt;=30.2),'[1]Pricing Schedule'!$J$81,
IF(AND(I132=110000,R132&gt;30.2,R132&lt;=45.9),'[1]Pricing Schedule'!$J$90,
IF(AND(I132=110000,R132&gt;45.9,R132&lt;=123.4),'[1]Pricing Schedule'!$J$97,
IF(AND(I132=110000,R132&gt;123.4,R132&lt;=168.2,M132&lt;=10),'[1]Pricing Schedule'!$J$105,
IF(AND(I132=110000,R132&gt;123.4,R132&lt;=168.2,M132&gt;10),'[1]Pricing Schedule'!$J$113,
IF(AND(I132=110000,R132&gt;168.2,R132&lt;=336.2,M132&lt;=10),('[1]Pricing Schedule'!$J$105),
IF(AND(I132=110000,R132&gt;168.2,R132&lt;=336.2,M132&gt;10),('[1]Pricing Schedule'!$J$113),
IF(AND(I132=110000,R132&gt;336.4,R132&lt;=504.6,M132&lt;=10),('[1]Pricing Schedule'!$J$105),
IF(AND(I132=110000,R132&gt;336.4,R132&lt;=504.6,M132&gt;10),('[1]Pricing Schedule'!$J$113),
IF(AND(I132=110000,R132&gt;504.6,R132&lt;=672.8,M132&lt;=10),('[1]Pricing Schedule'!$J$105),
IF(AND(I132=110000,R132&gt;504.6,R132&lt;=672.8,M132&gt;10),('[1]Pricing Schedule'!$J$113),
IF(AND(I132=110000,R132&gt;672.8,R132&lt;=841,M132&lt;=10),('[1]Pricing Schedule'!$J$105),
IF(AND(I132=110000,R132&gt;672.8,R132&lt;=841,M132&gt;10),('[1]Pricing Schedule'!$J$113),
IF(AND(I132=110000,R132&gt;1682,R132&lt;=1850.2,M132&lt;=10),('[1]Pricing Schedule'!$J$105),
IF(AND(I132=110000,R132&gt;1682,R132&lt;=1850.2,M132&gt;10),('[1]Pricing Schedule'!$J$113),
IF(AND(I132=110000,R132&gt;2018.4,R132&lt;=2186.6,M132&lt;=10),('[1]Pricing Schedule'!$J$105),
IF(AND(I132=110000,R132&gt;2018.4,R132&lt;=2186.6,M132&gt;10),('[1]Pricing Schedule'!$J$113),999999999)))))))))))))))))))))))))))))))))))))))</f>
        <v>1</v>
      </c>
      <c r="U132" s="40">
        <f t="shared" si="18"/>
        <v>417344.92753623187</v>
      </c>
      <c r="V132" s="41">
        <f t="shared" si="19"/>
        <v>2.396099566618513</v>
      </c>
      <c r="Y132" s="23">
        <v>140</v>
      </c>
      <c r="Z132" s="23">
        <v>257</v>
      </c>
      <c r="AR132" s="35"/>
    </row>
    <row r="133" spans="1:44">
      <c r="A133" s="23">
        <v>132</v>
      </c>
      <c r="B133" s="23">
        <v>132</v>
      </c>
      <c r="C133" s="23" t="s">
        <v>396</v>
      </c>
      <c r="D133" s="23" t="s">
        <v>344</v>
      </c>
      <c r="E133" s="23" t="s">
        <v>344</v>
      </c>
      <c r="F133" s="23" t="s">
        <v>397</v>
      </c>
      <c r="G133" s="23" t="s">
        <v>398</v>
      </c>
      <c r="H133" s="23" t="s">
        <v>113</v>
      </c>
      <c r="I133" s="13">
        <v>38000</v>
      </c>
      <c r="J133" s="13">
        <v>38000</v>
      </c>
      <c r="K133" s="13">
        <v>10000</v>
      </c>
      <c r="L133" s="24">
        <v>9.1809999999999992</v>
      </c>
      <c r="M133" s="37">
        <f t="shared" si="14"/>
        <v>10</v>
      </c>
      <c r="N133" s="24">
        <v>0.10100000000000001</v>
      </c>
      <c r="O133" s="13">
        <v>1</v>
      </c>
      <c r="P133" s="36">
        <f t="shared" si="15"/>
        <v>0.10100000000000001</v>
      </c>
      <c r="Q133" s="38">
        <f t="shared" si="16"/>
        <v>3.45</v>
      </c>
      <c r="R133" s="37">
        <f t="shared" si="17"/>
        <v>3.45</v>
      </c>
      <c r="S133" s="39">
        <f>IF(AND(I133=38000,R133&lt;=4.5,M133&gt;8),'[1]Pricing Schedule'!$F$8+('[1]Pricing Schedule'!$F$9*M133),
IF(AND(I133=38000,R133&lt;=4.5,M133&lt;=8),'[1]Pricing Schedule'!$F$34+('[1]Pricing Schedule'!$F$36*M133),
IF(AND(I133=38000,R133&gt;4.5,R133&lt;=9,M133&gt;8),'[1]Pricing Schedule'!$F$17+('[1]Pricing Schedule'!$F$18*M133),
IF(AND(I133=38000,R133&gt;4.5,R133&lt;=9,M133&lt;=8),'[1]Pricing Schedule'!$F$34+('[1]Pricing Schedule'!$F$36*M133),
IF(AND(I133=38000,R133&gt;9,R133&lt;=12.8,M133&gt;8),'[1]Pricing Schedule'!$F$26+('[1]Pricing Schedule'!$F$27*M133),
IF(AND(I133=38000,R133&gt;9,R133&lt;=12.8,M133&lt;=8),'[1]Pricing Schedule'!$F$34+('[1]Pricing Schedule'!$F$36*M133),
IF(AND(I133=38000,R133&gt;12.8,R133&lt;=22.8),'[1]Pricing Schedule'!$F$34+('[1]Pricing Schedule'!$F$36*M133),
IF(AND(I133=38000,R133&gt;22.8,R133&lt;=30.2),'[1]Pricing Schedule'!$F$43+('[1]Pricing Schedule'!$F$45*M133),
IF(AND(I133=38000,R133&gt;30.2,R133&lt;=45.9),'[1]Pricing Schedule'!$F$52+('[1]Pricing Schedule'!$F$54*M133),
IF(AND(I133=38000,R133&gt;45.9,R133&lt;=123.4),'[1]Pricing Schedule'!$F$96+('[1]Pricing Schedule'!$F$97*M133),
IF(AND(I133=38000,R133&gt;123.4,R133&lt;=168.2,M133&lt;=10),'[1]Pricing Schedule'!$F$103+('[1]Pricing Schedule'!$F$105*M133),
IF(AND(I133=38000,R133&gt;123.4,R133&lt;=168.2,M133&gt;10),'[1]Pricing Schedule'!$F$111+('[1]Pricing Schedule'!$F$113*M133),
IF(AND(I133=38000,R133&gt;157.4,R133&lt;=336.4,M133&lt;=10),('[1]Pricing Schedule'!$F$103+('[1]Pricing Schedule'!$F$105*M133))*2,
IF(AND(I133=38000,R133&gt;157.4,R133&lt;=336.4,M133&gt;10),('[1]Pricing Schedule'!$F$111+('[1]Pricing Schedule'!$F$113*M133))*2,
IF(AND(I133=38000,R133&gt;314.8,R133&lt;=504.6,M133&lt;=10),('[1]Pricing Schedule'!$F$103+('[1]Pricing Schedule'!$F$105*M133))*3,
IF(AND(I133=38000,R133&gt;314.8,R133&lt;=504.6,M133&gt;10),('[1]Pricing Schedule'!$F$111+('[1]Pricing Schedule'!$F$113*M133))*3,
IF(AND(I133=38000,R133&gt;472.2,R133&lt;=672.8,M133&lt;=10),('[1]Pricing Schedule'!$F$103+('[1]Pricing Schedule'!$F$105*M133))*4,
IF(AND(I133=38000,R133&gt;472.2,R133&lt;=672.8,M133&gt;10),('[1]Pricing Schedule'!$F$111+('[1]Pricing Schedule'!$F$113*M133))*4,
IF(AND(I133=110000,R133&lt;=12.8,M133&gt;2),'[1]Pricing Schedule'!$F$62+('[1]Pricing Schedule'!$F$63*M133),
IF(AND(I133=110000,R133&lt;=12.8,M133&lt;=2),'[1]Pricing Schedule'!$F$96+('[1]Pricing Schedule'!$F$97*M133),
IF(AND(I133=110000,R133&gt;12.8,R133&lt;=22.8,M133&gt;3),'[1]Pricing Schedule'!$F$71+('[1]Pricing Schedule'!$F$72*M133),
IF(AND(I133=110000,R133&gt;12.8,R133&lt;=22.8,M133&lt;=3),'[1]Pricing Schedule'!$F$96+('[1]Pricing Schedule'!$F$97*M133),
IF(AND(I133=110000,R133&gt;22.8,R133&lt;=30.2),'[1]Pricing Schedule'!$F$80+('[1]Pricing Schedule'!$F$81*M133),
IF(AND(I133=110000,R133&gt;30.2,R133&lt;=45.9),'[1]Pricing Schedule'!$F$89+('[1]Pricing Schedule'!$F$90*M133),
IF(AND(I133=110000,R133&gt;45.9,R133&lt;=123.4),'[1]Pricing Schedule'!$F$96+('[1]Pricing Schedule'!$F$97*M133),
IF(AND(I133=110000,R133&gt;123.4,R133&lt;=168.2,M133&lt;=10),'[1]Pricing Schedule'!$F$103+('[1]Pricing Schedule'!$F$105*M133),
IF(AND(I133=110000,R133&gt;123.4,R133&lt;=168.2,M133&gt;10),'[1]Pricing Schedule'!$F$111+('[1]Pricing Schedule'!$F$113*M133),
IF(AND(I133=110000,R133&gt;168.2,R133&lt;=336.4,M133&lt;=10),('[1]Pricing Schedule'!$F$103+('[1]Pricing Schedule'!$F$105*M133))*2,
IF(AND(I133=110000,R133&gt;168.2,R133&lt;=336.4,M133&gt;10),('[1]Pricing Schedule'!$F$111+('[1]Pricing Schedule'!$F$113*M133))*2,
IF(AND(I133=110000,R133&gt;336.4,R133&lt;=504.6,M133&lt;=10),('[1]Pricing Schedule'!$F$103+('[1]Pricing Schedule'!$F$105*M133))*3,
IF(AND(I133=110000,R133&gt;336.4,R133&lt;=504.6,M133&gt;10),('[1]Pricing Schedule'!$F$111+('[1]Pricing Schedule'!$F$113*M133))*3,
IF(AND(I133=110000,R133&gt;504.6,R133&lt;=672.8,M133&lt;=10),('[1]Pricing Schedule'!$F$103+('[1]Pricing Schedule'!$F$105*M133))*4,
IF(AND(I133=110000,R133&gt;504.6,R133&lt;=672.8,M133&gt;10),('[1]Pricing Schedule'!$F$111+('[1]Pricing Schedule'!$F$113*M133))*4,
IF(AND(I133=110000,R133&gt;672.8,R133&lt;=841,M133&lt;=10),('[1]Pricing Schedule'!$F$103+('[1]Pricing Schedule'!$F$105*M133))*5,
IF(AND(I133=110000,R133&gt;672.8,R133&lt;=841,M133&gt;10),('[1]Pricing Schedule'!$F$111+('[1]Pricing Schedule'!$F$113*M133))*5,
IF(AND(I133=110000,R133&gt;672.8,R133&lt;=841,M133&lt;=10),('[1]Pricing Schedule'!$F$103+('[1]Pricing Schedule'!$F$105*M133))*5,
IF(AND(I133=110000,R133&gt;672.8,R133&lt;=841,M133&gt;10),('[1]Pricing Schedule'!$F$111+('[1]Pricing Schedule'!$F$113*M133))*5,
IF(AND(I133=110000,R133&gt;1345.6,R133&lt;=1513.8,M133&lt;=10),('[1]Pricing Schedule'!$F$103+('[1]Pricing Schedule'!$F$105*M133))*9,
IF(AND(I133=110000,R133&gt;1345.6,R133&lt;=1513.8,M133&gt;10),('[1]Pricing Schedule'!$F$111+('[1]Pricing Schedule'!$F$113*M133))*9,
9999999999)))))))))))))))))))))))))))))))))))))))</f>
        <v>1387140</v>
      </c>
      <c r="T133" s="21">
        <f>IF(AND(I133=38000,R133&lt;=4.5,M133&gt;8),'[1]Pricing Schedule'!$J$9,
IF(AND(I133=38000,R133&lt;=4.5,M133&lt;=8),'[1]Pricing Schedule'!$J$36,
IF(AND(I133=38000,R133&gt;4.5,R133&lt;=9,M133&gt;8),'[1]Pricing Schedule'!$J$18,
IF(AND(I133=38000,R133&gt;4.5,R133&lt;=9,M133&lt;=8),'[1]Pricing Schedule'!$J$36,
IF(AND(I133=38000,R133&gt;9,R133&lt;=12.8,M133&gt;8),'[1]Pricing Schedule'!$J$27,
IF(AND(I133=38000,R133&gt;9,R133&lt;=12.8,M133&lt;=8),'[1]Pricing Schedule'!$J$36,
IF(AND(I133=38000,R133&gt;12.8,R133&lt;=22.8),'[1]Pricing Schedule'!$J$36,
IF(AND(I133=38000,R133&gt;22.8,R133&lt;=30.2),'[1]Pricing Schedule'!$J$45,
IF(AND(I133=38000,R133&gt;30.2,R133&lt;=45.9),'[1]Pricing Schedule'!$J$54,
IF(AND(I133=38000,R133&gt;45.9,R133&lt;=123.4),'[1]Pricing Schedule'!$J$97,
IF(AND(I133=38000,R133&gt;123.4,R133&lt;=168.2,M133&lt;=10),'[1]Pricing Schedule'!$J$105,
IF(AND(I133=38000,R133&gt;123.4,R133&lt;=168.2,M133&gt;10),'[1]Pricing Schedule'!$J$113,
IF(AND(I133=38000,R133&gt;168.2,R133&lt;=336.4,M133&lt;=10),('[1]Pricing Schedule'!$J$105),
IF(AND(I133=38000,R133&gt;168.2,R133&lt;=336.4,M133&gt;10),('[1]Pricing Schedule'!$J$113),
IF(AND(I133=38000,R133&gt;336.4,R133&lt;=504.6,M133&lt;=10),('[1]Pricing Schedule'!$J$105),
IF(AND(I133=38000,R133&gt;336.4,R133&lt;=504.6,M133&gt;10),('[1]Pricing Schedule'!$J$113),
IF(AND(I133=38000,R133&gt;504.6,R133&lt;=672.8,M133&lt;=10),('[1]Pricing Schedule'!$J$105),
IF(AND(I133=38000,R133&gt;504.6,R133&lt;=672.8,M133&gt;10),('[1]Pricing Schedule'!$J$113),
IF(AND(I133=110000,R133&lt;=12.8,M133&gt;2),'[1]Pricing Schedule'!$J$63,
IF(AND(I133=110000,R133&lt;=12.8,M133&lt;=2),'[1]Pricing Schedule'!$J$97,
IF(AND(I133=110000,R133&gt;12.8,R133&lt;=22.8,M133&gt;3),'[1]Pricing Schedule'!$J$72,
IF(AND(I133=110000,R133&gt;12.8,R133&lt;=22.8,M133&lt;=3),'[1]Pricing Schedule'!$J$97,
IF(AND(I133=110000,R133&gt;22.8,R133&lt;=30.2),'[1]Pricing Schedule'!$J$81,
IF(AND(I133=110000,R133&gt;30.2,R133&lt;=45.9),'[1]Pricing Schedule'!$J$90,
IF(AND(I133=110000,R133&gt;45.9,R133&lt;=123.4),'[1]Pricing Schedule'!$J$97,
IF(AND(I133=110000,R133&gt;123.4,R133&lt;=168.2,M133&lt;=10),'[1]Pricing Schedule'!$J$105,
IF(AND(I133=110000,R133&gt;123.4,R133&lt;=168.2,M133&gt;10),'[1]Pricing Schedule'!$J$113,
IF(AND(I133=110000,R133&gt;168.2,R133&lt;=336.2,M133&lt;=10),('[1]Pricing Schedule'!$J$105),
IF(AND(I133=110000,R133&gt;168.2,R133&lt;=336.2,M133&gt;10),('[1]Pricing Schedule'!$J$113),
IF(AND(I133=110000,R133&gt;336.4,R133&lt;=504.6,M133&lt;=10),('[1]Pricing Schedule'!$J$105),
IF(AND(I133=110000,R133&gt;336.4,R133&lt;=504.6,M133&gt;10),('[1]Pricing Schedule'!$J$113),
IF(AND(I133=110000,R133&gt;504.6,R133&lt;=672.8,M133&lt;=10),('[1]Pricing Schedule'!$J$105),
IF(AND(I133=110000,R133&gt;504.6,R133&lt;=672.8,M133&gt;10),('[1]Pricing Schedule'!$J$113),
IF(AND(I133=110000,R133&gt;672.8,R133&lt;=841,M133&lt;=10),('[1]Pricing Schedule'!$J$105),
IF(AND(I133=110000,R133&gt;672.8,R133&lt;=841,M133&gt;10),('[1]Pricing Schedule'!$J$113),
IF(AND(I133=110000,R133&gt;1682,R133&lt;=1850.2,M133&lt;=10),('[1]Pricing Schedule'!$J$105),
IF(AND(I133=110000,R133&gt;1682,R133&lt;=1850.2,M133&gt;10),('[1]Pricing Schedule'!$J$113),
IF(AND(I133=110000,R133&gt;2018.4,R133&lt;=2186.6,M133&lt;=10),('[1]Pricing Schedule'!$J$105),
IF(AND(I133=110000,R133&gt;2018.4,R133&lt;=2186.6,M133&gt;10),('[1]Pricing Schedule'!$J$113),999999999)))))))))))))))))))))))))))))))))))))))</f>
        <v>1</v>
      </c>
      <c r="U133" s="40">
        <f t="shared" si="18"/>
        <v>402069.5652173913</v>
      </c>
      <c r="V133" s="41">
        <f t="shared" si="19"/>
        <v>2.487131796357974</v>
      </c>
      <c r="Y133" s="23">
        <v>178</v>
      </c>
      <c r="Z133" s="23">
        <v>315</v>
      </c>
      <c r="AR133" s="35"/>
    </row>
    <row r="134" spans="1:44">
      <c r="A134" s="23">
        <v>133</v>
      </c>
      <c r="B134" s="23">
        <v>133</v>
      </c>
      <c r="C134" s="23" t="s">
        <v>399</v>
      </c>
      <c r="D134" s="23" t="s">
        <v>344</v>
      </c>
      <c r="E134" s="23" t="s">
        <v>344</v>
      </c>
      <c r="F134" s="23" t="s">
        <v>400</v>
      </c>
      <c r="G134" s="23" t="s">
        <v>401</v>
      </c>
      <c r="H134" s="23" t="s">
        <v>113</v>
      </c>
      <c r="I134" s="13">
        <v>38000</v>
      </c>
      <c r="J134" s="13">
        <v>38000</v>
      </c>
      <c r="K134" s="23" t="s">
        <v>119</v>
      </c>
      <c r="L134" s="24">
        <v>8.7959999999999994</v>
      </c>
      <c r="M134" s="37">
        <f t="shared" si="14"/>
        <v>9</v>
      </c>
      <c r="N134" s="24">
        <v>0.223</v>
      </c>
      <c r="O134" s="13">
        <v>1</v>
      </c>
      <c r="P134" s="36">
        <f t="shared" si="15"/>
        <v>0.223</v>
      </c>
      <c r="Q134" s="38">
        <f t="shared" si="16"/>
        <v>3.45</v>
      </c>
      <c r="R134" s="37">
        <f t="shared" si="17"/>
        <v>3.45</v>
      </c>
      <c r="S134" s="39">
        <f>IF(AND(I134=38000,R134&lt;=4.5,M134&gt;8),'[1]Pricing Schedule'!$F$8+('[1]Pricing Schedule'!$F$9*M134),
IF(AND(I134=38000,R134&lt;=4.5,M134&lt;=8),'[1]Pricing Schedule'!$F$34+('[1]Pricing Schedule'!$F$36*M134),
IF(AND(I134=38000,R134&gt;4.5,R134&lt;=9,M134&gt;8),'[1]Pricing Schedule'!$F$17+('[1]Pricing Schedule'!$F$18*M134),
IF(AND(I134=38000,R134&gt;4.5,R134&lt;=9,M134&lt;=8),'[1]Pricing Schedule'!$F$34+('[1]Pricing Schedule'!$F$36*M134),
IF(AND(I134=38000,R134&gt;9,R134&lt;=12.8,M134&gt;8),'[1]Pricing Schedule'!$F$26+('[1]Pricing Schedule'!$F$27*M134),
IF(AND(I134=38000,R134&gt;9,R134&lt;=12.8,M134&lt;=8),'[1]Pricing Schedule'!$F$34+('[1]Pricing Schedule'!$F$36*M134),
IF(AND(I134=38000,R134&gt;12.8,R134&lt;=22.8),'[1]Pricing Schedule'!$F$34+('[1]Pricing Schedule'!$F$36*M134),
IF(AND(I134=38000,R134&gt;22.8,R134&lt;=30.2),'[1]Pricing Schedule'!$F$43+('[1]Pricing Schedule'!$F$45*M134),
IF(AND(I134=38000,R134&gt;30.2,R134&lt;=45.9),'[1]Pricing Schedule'!$F$52+('[1]Pricing Schedule'!$F$54*M134),
IF(AND(I134=38000,R134&gt;45.9,R134&lt;=123.4),'[1]Pricing Schedule'!$F$96+('[1]Pricing Schedule'!$F$97*M134),
IF(AND(I134=38000,R134&gt;123.4,R134&lt;=168.2,M134&lt;=10),'[1]Pricing Schedule'!$F$103+('[1]Pricing Schedule'!$F$105*M134),
IF(AND(I134=38000,R134&gt;123.4,R134&lt;=168.2,M134&gt;10),'[1]Pricing Schedule'!$F$111+('[1]Pricing Schedule'!$F$113*M134),
IF(AND(I134=38000,R134&gt;157.4,R134&lt;=336.4,M134&lt;=10),('[1]Pricing Schedule'!$F$103+('[1]Pricing Schedule'!$F$105*M134))*2,
IF(AND(I134=38000,R134&gt;157.4,R134&lt;=336.4,M134&gt;10),('[1]Pricing Schedule'!$F$111+('[1]Pricing Schedule'!$F$113*M134))*2,
IF(AND(I134=38000,R134&gt;314.8,R134&lt;=504.6,M134&lt;=10),('[1]Pricing Schedule'!$F$103+('[1]Pricing Schedule'!$F$105*M134))*3,
IF(AND(I134=38000,R134&gt;314.8,R134&lt;=504.6,M134&gt;10),('[1]Pricing Schedule'!$F$111+('[1]Pricing Schedule'!$F$113*M134))*3,
IF(AND(I134=38000,R134&gt;472.2,R134&lt;=672.8,M134&lt;=10),('[1]Pricing Schedule'!$F$103+('[1]Pricing Schedule'!$F$105*M134))*4,
IF(AND(I134=38000,R134&gt;472.2,R134&lt;=672.8,M134&gt;10),('[1]Pricing Schedule'!$F$111+('[1]Pricing Schedule'!$F$113*M134))*4,
IF(AND(I134=110000,R134&lt;=12.8,M134&gt;2),'[1]Pricing Schedule'!$F$62+('[1]Pricing Schedule'!$F$63*M134),
IF(AND(I134=110000,R134&lt;=12.8,M134&lt;=2),'[1]Pricing Schedule'!$F$96+('[1]Pricing Schedule'!$F$97*M134),
IF(AND(I134=110000,R134&gt;12.8,R134&lt;=22.8,M134&gt;3),'[1]Pricing Schedule'!$F$71+('[1]Pricing Schedule'!$F$72*M134),
IF(AND(I134=110000,R134&gt;12.8,R134&lt;=22.8,M134&lt;=3),'[1]Pricing Schedule'!$F$96+('[1]Pricing Schedule'!$F$97*M134),
IF(AND(I134=110000,R134&gt;22.8,R134&lt;=30.2),'[1]Pricing Schedule'!$F$80+('[1]Pricing Schedule'!$F$81*M134),
IF(AND(I134=110000,R134&gt;30.2,R134&lt;=45.9),'[1]Pricing Schedule'!$F$89+('[1]Pricing Schedule'!$F$90*M134),
IF(AND(I134=110000,R134&gt;45.9,R134&lt;=123.4),'[1]Pricing Schedule'!$F$96+('[1]Pricing Schedule'!$F$97*M134),
IF(AND(I134=110000,R134&gt;123.4,R134&lt;=168.2,M134&lt;=10),'[1]Pricing Schedule'!$F$103+('[1]Pricing Schedule'!$F$105*M134),
IF(AND(I134=110000,R134&gt;123.4,R134&lt;=168.2,M134&gt;10),'[1]Pricing Schedule'!$F$111+('[1]Pricing Schedule'!$F$113*M134),
IF(AND(I134=110000,R134&gt;168.2,R134&lt;=336.4,M134&lt;=10),('[1]Pricing Schedule'!$F$103+('[1]Pricing Schedule'!$F$105*M134))*2,
IF(AND(I134=110000,R134&gt;168.2,R134&lt;=336.4,M134&gt;10),('[1]Pricing Schedule'!$F$111+('[1]Pricing Schedule'!$F$113*M134))*2,
IF(AND(I134=110000,R134&gt;336.4,R134&lt;=504.6,M134&lt;=10),('[1]Pricing Schedule'!$F$103+('[1]Pricing Schedule'!$F$105*M134))*3,
IF(AND(I134=110000,R134&gt;336.4,R134&lt;=504.6,M134&gt;10),('[1]Pricing Schedule'!$F$111+('[1]Pricing Schedule'!$F$113*M134))*3,
IF(AND(I134=110000,R134&gt;504.6,R134&lt;=672.8,M134&lt;=10),('[1]Pricing Schedule'!$F$103+('[1]Pricing Schedule'!$F$105*M134))*4,
IF(AND(I134=110000,R134&gt;504.6,R134&lt;=672.8,M134&gt;10),('[1]Pricing Schedule'!$F$111+('[1]Pricing Schedule'!$F$113*M134))*4,
IF(AND(I134=110000,R134&gt;672.8,R134&lt;=841,M134&lt;=10),('[1]Pricing Schedule'!$F$103+('[1]Pricing Schedule'!$F$105*M134))*5,
IF(AND(I134=110000,R134&gt;672.8,R134&lt;=841,M134&gt;10),('[1]Pricing Schedule'!$F$111+('[1]Pricing Schedule'!$F$113*M134))*5,
IF(AND(I134=110000,R134&gt;672.8,R134&lt;=841,M134&lt;=10),('[1]Pricing Schedule'!$F$103+('[1]Pricing Schedule'!$F$105*M134))*5,
IF(AND(I134=110000,R134&gt;672.8,R134&lt;=841,M134&gt;10),('[1]Pricing Schedule'!$F$111+('[1]Pricing Schedule'!$F$113*M134))*5,
IF(AND(I134=110000,R134&gt;1345.6,R134&lt;=1513.8,M134&lt;=10),('[1]Pricing Schedule'!$F$103+('[1]Pricing Schedule'!$F$105*M134))*9,
IF(AND(I134=110000,R134&gt;1345.6,R134&lt;=1513.8,M134&gt;10),('[1]Pricing Schedule'!$F$111+('[1]Pricing Schedule'!$F$113*M134))*9,
9999999999)))))))))))))))))))))))))))))))))))))))</f>
        <v>1334440</v>
      </c>
      <c r="T134" s="21">
        <f>IF(AND(I134=38000,R134&lt;=4.5,M134&gt;8),'[1]Pricing Schedule'!$J$9,
IF(AND(I134=38000,R134&lt;=4.5,M134&lt;=8),'[1]Pricing Schedule'!$J$36,
IF(AND(I134=38000,R134&gt;4.5,R134&lt;=9,M134&gt;8),'[1]Pricing Schedule'!$J$18,
IF(AND(I134=38000,R134&gt;4.5,R134&lt;=9,M134&lt;=8),'[1]Pricing Schedule'!$J$36,
IF(AND(I134=38000,R134&gt;9,R134&lt;=12.8,M134&gt;8),'[1]Pricing Schedule'!$J$27,
IF(AND(I134=38000,R134&gt;9,R134&lt;=12.8,M134&lt;=8),'[1]Pricing Schedule'!$J$36,
IF(AND(I134=38000,R134&gt;12.8,R134&lt;=22.8),'[1]Pricing Schedule'!$J$36,
IF(AND(I134=38000,R134&gt;22.8,R134&lt;=30.2),'[1]Pricing Schedule'!$J$45,
IF(AND(I134=38000,R134&gt;30.2,R134&lt;=45.9),'[1]Pricing Schedule'!$J$54,
IF(AND(I134=38000,R134&gt;45.9,R134&lt;=123.4),'[1]Pricing Schedule'!$J$97,
IF(AND(I134=38000,R134&gt;123.4,R134&lt;=168.2,M134&lt;=10),'[1]Pricing Schedule'!$J$105,
IF(AND(I134=38000,R134&gt;123.4,R134&lt;=168.2,M134&gt;10),'[1]Pricing Schedule'!$J$113,
IF(AND(I134=38000,R134&gt;168.2,R134&lt;=336.4,M134&lt;=10),('[1]Pricing Schedule'!$J$105),
IF(AND(I134=38000,R134&gt;168.2,R134&lt;=336.4,M134&gt;10),('[1]Pricing Schedule'!$J$113),
IF(AND(I134=38000,R134&gt;336.4,R134&lt;=504.6,M134&lt;=10),('[1]Pricing Schedule'!$J$105),
IF(AND(I134=38000,R134&gt;336.4,R134&lt;=504.6,M134&gt;10),('[1]Pricing Schedule'!$J$113),
IF(AND(I134=38000,R134&gt;504.6,R134&lt;=672.8,M134&lt;=10),('[1]Pricing Schedule'!$J$105),
IF(AND(I134=38000,R134&gt;504.6,R134&lt;=672.8,M134&gt;10),('[1]Pricing Schedule'!$J$113),
IF(AND(I134=110000,R134&lt;=12.8,M134&gt;2),'[1]Pricing Schedule'!$J$63,
IF(AND(I134=110000,R134&lt;=12.8,M134&lt;=2),'[1]Pricing Schedule'!$J$97,
IF(AND(I134=110000,R134&gt;12.8,R134&lt;=22.8,M134&gt;3),'[1]Pricing Schedule'!$J$72,
IF(AND(I134=110000,R134&gt;12.8,R134&lt;=22.8,M134&lt;=3),'[1]Pricing Schedule'!$J$97,
IF(AND(I134=110000,R134&gt;22.8,R134&lt;=30.2),'[1]Pricing Schedule'!$J$81,
IF(AND(I134=110000,R134&gt;30.2,R134&lt;=45.9),'[1]Pricing Schedule'!$J$90,
IF(AND(I134=110000,R134&gt;45.9,R134&lt;=123.4),'[1]Pricing Schedule'!$J$97,
IF(AND(I134=110000,R134&gt;123.4,R134&lt;=168.2,M134&lt;=10),'[1]Pricing Schedule'!$J$105,
IF(AND(I134=110000,R134&gt;123.4,R134&lt;=168.2,M134&gt;10),'[1]Pricing Schedule'!$J$113,
IF(AND(I134=110000,R134&gt;168.2,R134&lt;=336.2,M134&lt;=10),('[1]Pricing Schedule'!$J$105),
IF(AND(I134=110000,R134&gt;168.2,R134&lt;=336.2,M134&gt;10),('[1]Pricing Schedule'!$J$113),
IF(AND(I134=110000,R134&gt;336.4,R134&lt;=504.6,M134&lt;=10),('[1]Pricing Schedule'!$J$105),
IF(AND(I134=110000,R134&gt;336.4,R134&lt;=504.6,M134&gt;10),('[1]Pricing Schedule'!$J$113),
IF(AND(I134=110000,R134&gt;504.6,R134&lt;=672.8,M134&lt;=10),('[1]Pricing Schedule'!$J$105),
IF(AND(I134=110000,R134&gt;504.6,R134&lt;=672.8,M134&gt;10),('[1]Pricing Schedule'!$J$113),
IF(AND(I134=110000,R134&gt;672.8,R134&lt;=841,M134&lt;=10),('[1]Pricing Schedule'!$J$105),
IF(AND(I134=110000,R134&gt;672.8,R134&lt;=841,M134&gt;10),('[1]Pricing Schedule'!$J$113),
IF(AND(I134=110000,R134&gt;1682,R134&lt;=1850.2,M134&lt;=10),('[1]Pricing Schedule'!$J$105),
IF(AND(I134=110000,R134&gt;1682,R134&lt;=1850.2,M134&gt;10),('[1]Pricing Schedule'!$J$113),
IF(AND(I134=110000,R134&gt;2018.4,R134&lt;=2186.6,M134&lt;=10),('[1]Pricing Schedule'!$J$105),
IF(AND(I134=110000,R134&gt;2018.4,R134&lt;=2186.6,M134&gt;10),('[1]Pricing Schedule'!$J$113),999999999)))))))))))))))))))))))))))))))))))))))</f>
        <v>1</v>
      </c>
      <c r="U134" s="40">
        <f t="shared" si="18"/>
        <v>386794.20289855072</v>
      </c>
      <c r="V134" s="41">
        <f t="shared" si="19"/>
        <v>2.585354156050478</v>
      </c>
      <c r="Y134" s="23">
        <v>171</v>
      </c>
      <c r="Z134" s="23">
        <v>585</v>
      </c>
      <c r="AR134" s="35"/>
    </row>
    <row r="135" spans="1:44">
      <c r="A135" s="23">
        <v>134</v>
      </c>
      <c r="B135" s="23">
        <v>134</v>
      </c>
      <c r="C135" s="23" t="s">
        <v>402</v>
      </c>
      <c r="D135" s="23" t="s">
        <v>314</v>
      </c>
      <c r="E135" s="23" t="s">
        <v>318</v>
      </c>
      <c r="F135" s="23" t="s">
        <v>403</v>
      </c>
      <c r="G135" s="23" t="s">
        <v>404</v>
      </c>
      <c r="H135" s="23" t="s">
        <v>113</v>
      </c>
      <c r="I135" s="13">
        <v>38000</v>
      </c>
      <c r="J135" s="13">
        <v>38000</v>
      </c>
      <c r="K135" s="23" t="s">
        <v>119</v>
      </c>
      <c r="L135" s="24">
        <v>9.3780000000000001</v>
      </c>
      <c r="M135" s="37">
        <f t="shared" si="14"/>
        <v>10</v>
      </c>
      <c r="N135" s="24">
        <v>0.53700000000000003</v>
      </c>
      <c r="O135" s="13">
        <v>1</v>
      </c>
      <c r="P135" s="36">
        <f t="shared" si="15"/>
        <v>0.53700000000000003</v>
      </c>
      <c r="Q135" s="38">
        <f t="shared" si="16"/>
        <v>3.45</v>
      </c>
      <c r="R135" s="37">
        <f t="shared" si="17"/>
        <v>3.45</v>
      </c>
      <c r="S135" s="39">
        <f>IF(AND(I135=38000,R135&lt;=4.5,M135&gt;8),'[1]Pricing Schedule'!$F$8+('[1]Pricing Schedule'!$F$9*M135),
IF(AND(I135=38000,R135&lt;=4.5,M135&lt;=8),'[1]Pricing Schedule'!$F$34+('[1]Pricing Schedule'!$F$36*M135),
IF(AND(I135=38000,R135&gt;4.5,R135&lt;=9,M135&gt;8),'[1]Pricing Schedule'!$F$17+('[1]Pricing Schedule'!$F$18*M135),
IF(AND(I135=38000,R135&gt;4.5,R135&lt;=9,M135&lt;=8),'[1]Pricing Schedule'!$F$34+('[1]Pricing Schedule'!$F$36*M135),
IF(AND(I135=38000,R135&gt;9,R135&lt;=12.8,M135&gt;8),'[1]Pricing Schedule'!$F$26+('[1]Pricing Schedule'!$F$27*M135),
IF(AND(I135=38000,R135&gt;9,R135&lt;=12.8,M135&lt;=8),'[1]Pricing Schedule'!$F$34+('[1]Pricing Schedule'!$F$36*M135),
IF(AND(I135=38000,R135&gt;12.8,R135&lt;=22.8),'[1]Pricing Schedule'!$F$34+('[1]Pricing Schedule'!$F$36*M135),
IF(AND(I135=38000,R135&gt;22.8,R135&lt;=30.2),'[1]Pricing Schedule'!$F$43+('[1]Pricing Schedule'!$F$45*M135),
IF(AND(I135=38000,R135&gt;30.2,R135&lt;=45.9),'[1]Pricing Schedule'!$F$52+('[1]Pricing Schedule'!$F$54*M135),
IF(AND(I135=38000,R135&gt;45.9,R135&lt;=123.4),'[1]Pricing Schedule'!$F$96+('[1]Pricing Schedule'!$F$97*M135),
IF(AND(I135=38000,R135&gt;123.4,R135&lt;=168.2,M135&lt;=10),'[1]Pricing Schedule'!$F$103+('[1]Pricing Schedule'!$F$105*M135),
IF(AND(I135=38000,R135&gt;123.4,R135&lt;=168.2,M135&gt;10),'[1]Pricing Schedule'!$F$111+('[1]Pricing Schedule'!$F$113*M135),
IF(AND(I135=38000,R135&gt;157.4,R135&lt;=336.4,M135&lt;=10),('[1]Pricing Schedule'!$F$103+('[1]Pricing Schedule'!$F$105*M135))*2,
IF(AND(I135=38000,R135&gt;157.4,R135&lt;=336.4,M135&gt;10),('[1]Pricing Schedule'!$F$111+('[1]Pricing Schedule'!$F$113*M135))*2,
IF(AND(I135=38000,R135&gt;314.8,R135&lt;=504.6,M135&lt;=10),('[1]Pricing Schedule'!$F$103+('[1]Pricing Schedule'!$F$105*M135))*3,
IF(AND(I135=38000,R135&gt;314.8,R135&lt;=504.6,M135&gt;10),('[1]Pricing Schedule'!$F$111+('[1]Pricing Schedule'!$F$113*M135))*3,
IF(AND(I135=38000,R135&gt;472.2,R135&lt;=672.8,M135&lt;=10),('[1]Pricing Schedule'!$F$103+('[1]Pricing Schedule'!$F$105*M135))*4,
IF(AND(I135=38000,R135&gt;472.2,R135&lt;=672.8,M135&gt;10),('[1]Pricing Schedule'!$F$111+('[1]Pricing Schedule'!$F$113*M135))*4,
IF(AND(I135=110000,R135&lt;=12.8,M135&gt;2),'[1]Pricing Schedule'!$F$62+('[1]Pricing Schedule'!$F$63*M135),
IF(AND(I135=110000,R135&lt;=12.8,M135&lt;=2),'[1]Pricing Schedule'!$F$96+('[1]Pricing Schedule'!$F$97*M135),
IF(AND(I135=110000,R135&gt;12.8,R135&lt;=22.8,M135&gt;3),'[1]Pricing Schedule'!$F$71+('[1]Pricing Schedule'!$F$72*M135),
IF(AND(I135=110000,R135&gt;12.8,R135&lt;=22.8,M135&lt;=3),'[1]Pricing Schedule'!$F$96+('[1]Pricing Schedule'!$F$97*M135),
IF(AND(I135=110000,R135&gt;22.8,R135&lt;=30.2),'[1]Pricing Schedule'!$F$80+('[1]Pricing Schedule'!$F$81*M135),
IF(AND(I135=110000,R135&gt;30.2,R135&lt;=45.9),'[1]Pricing Schedule'!$F$89+('[1]Pricing Schedule'!$F$90*M135),
IF(AND(I135=110000,R135&gt;45.9,R135&lt;=123.4),'[1]Pricing Schedule'!$F$96+('[1]Pricing Schedule'!$F$97*M135),
IF(AND(I135=110000,R135&gt;123.4,R135&lt;=168.2,M135&lt;=10),'[1]Pricing Schedule'!$F$103+('[1]Pricing Schedule'!$F$105*M135),
IF(AND(I135=110000,R135&gt;123.4,R135&lt;=168.2,M135&gt;10),'[1]Pricing Schedule'!$F$111+('[1]Pricing Schedule'!$F$113*M135),
IF(AND(I135=110000,R135&gt;168.2,R135&lt;=336.4,M135&lt;=10),('[1]Pricing Schedule'!$F$103+('[1]Pricing Schedule'!$F$105*M135))*2,
IF(AND(I135=110000,R135&gt;168.2,R135&lt;=336.4,M135&gt;10),('[1]Pricing Schedule'!$F$111+('[1]Pricing Schedule'!$F$113*M135))*2,
IF(AND(I135=110000,R135&gt;336.4,R135&lt;=504.6,M135&lt;=10),('[1]Pricing Schedule'!$F$103+('[1]Pricing Schedule'!$F$105*M135))*3,
IF(AND(I135=110000,R135&gt;336.4,R135&lt;=504.6,M135&gt;10),('[1]Pricing Schedule'!$F$111+('[1]Pricing Schedule'!$F$113*M135))*3,
IF(AND(I135=110000,R135&gt;504.6,R135&lt;=672.8,M135&lt;=10),('[1]Pricing Schedule'!$F$103+('[1]Pricing Schedule'!$F$105*M135))*4,
IF(AND(I135=110000,R135&gt;504.6,R135&lt;=672.8,M135&gt;10),('[1]Pricing Schedule'!$F$111+('[1]Pricing Schedule'!$F$113*M135))*4,
IF(AND(I135=110000,R135&gt;672.8,R135&lt;=841,M135&lt;=10),('[1]Pricing Schedule'!$F$103+('[1]Pricing Schedule'!$F$105*M135))*5,
IF(AND(I135=110000,R135&gt;672.8,R135&lt;=841,M135&gt;10),('[1]Pricing Schedule'!$F$111+('[1]Pricing Schedule'!$F$113*M135))*5,
IF(AND(I135=110000,R135&gt;672.8,R135&lt;=841,M135&lt;=10),('[1]Pricing Schedule'!$F$103+('[1]Pricing Schedule'!$F$105*M135))*5,
IF(AND(I135=110000,R135&gt;672.8,R135&lt;=841,M135&gt;10),('[1]Pricing Schedule'!$F$111+('[1]Pricing Schedule'!$F$113*M135))*5,
IF(AND(I135=110000,R135&gt;1345.6,R135&lt;=1513.8,M135&lt;=10),('[1]Pricing Schedule'!$F$103+('[1]Pricing Schedule'!$F$105*M135))*9,
IF(AND(I135=110000,R135&gt;1345.6,R135&lt;=1513.8,M135&gt;10),('[1]Pricing Schedule'!$F$111+('[1]Pricing Schedule'!$F$113*M135))*9,
9999999999)))))))))))))))))))))))))))))))))))))))</f>
        <v>1387140</v>
      </c>
      <c r="T135" s="21">
        <f>IF(AND(I135=38000,R135&lt;=4.5,M135&gt;8),'[1]Pricing Schedule'!$J$9,
IF(AND(I135=38000,R135&lt;=4.5,M135&lt;=8),'[1]Pricing Schedule'!$J$36,
IF(AND(I135=38000,R135&gt;4.5,R135&lt;=9,M135&gt;8),'[1]Pricing Schedule'!$J$18,
IF(AND(I135=38000,R135&gt;4.5,R135&lt;=9,M135&lt;=8),'[1]Pricing Schedule'!$J$36,
IF(AND(I135=38000,R135&gt;9,R135&lt;=12.8,M135&gt;8),'[1]Pricing Schedule'!$J$27,
IF(AND(I135=38000,R135&gt;9,R135&lt;=12.8,M135&lt;=8),'[1]Pricing Schedule'!$J$36,
IF(AND(I135=38000,R135&gt;12.8,R135&lt;=22.8),'[1]Pricing Schedule'!$J$36,
IF(AND(I135=38000,R135&gt;22.8,R135&lt;=30.2),'[1]Pricing Schedule'!$J$45,
IF(AND(I135=38000,R135&gt;30.2,R135&lt;=45.9),'[1]Pricing Schedule'!$J$54,
IF(AND(I135=38000,R135&gt;45.9,R135&lt;=123.4),'[1]Pricing Schedule'!$J$97,
IF(AND(I135=38000,R135&gt;123.4,R135&lt;=168.2,M135&lt;=10),'[1]Pricing Schedule'!$J$105,
IF(AND(I135=38000,R135&gt;123.4,R135&lt;=168.2,M135&gt;10),'[1]Pricing Schedule'!$J$113,
IF(AND(I135=38000,R135&gt;168.2,R135&lt;=336.4,M135&lt;=10),('[1]Pricing Schedule'!$J$105),
IF(AND(I135=38000,R135&gt;168.2,R135&lt;=336.4,M135&gt;10),('[1]Pricing Schedule'!$J$113),
IF(AND(I135=38000,R135&gt;336.4,R135&lt;=504.6,M135&lt;=10),('[1]Pricing Schedule'!$J$105),
IF(AND(I135=38000,R135&gt;336.4,R135&lt;=504.6,M135&gt;10),('[1]Pricing Schedule'!$J$113),
IF(AND(I135=38000,R135&gt;504.6,R135&lt;=672.8,M135&lt;=10),('[1]Pricing Schedule'!$J$105),
IF(AND(I135=38000,R135&gt;504.6,R135&lt;=672.8,M135&gt;10),('[1]Pricing Schedule'!$J$113),
IF(AND(I135=110000,R135&lt;=12.8,M135&gt;2),'[1]Pricing Schedule'!$J$63,
IF(AND(I135=110000,R135&lt;=12.8,M135&lt;=2),'[1]Pricing Schedule'!$J$97,
IF(AND(I135=110000,R135&gt;12.8,R135&lt;=22.8,M135&gt;3),'[1]Pricing Schedule'!$J$72,
IF(AND(I135=110000,R135&gt;12.8,R135&lt;=22.8,M135&lt;=3),'[1]Pricing Schedule'!$J$97,
IF(AND(I135=110000,R135&gt;22.8,R135&lt;=30.2),'[1]Pricing Schedule'!$J$81,
IF(AND(I135=110000,R135&gt;30.2,R135&lt;=45.9),'[1]Pricing Schedule'!$J$90,
IF(AND(I135=110000,R135&gt;45.9,R135&lt;=123.4),'[1]Pricing Schedule'!$J$97,
IF(AND(I135=110000,R135&gt;123.4,R135&lt;=168.2,M135&lt;=10),'[1]Pricing Schedule'!$J$105,
IF(AND(I135=110000,R135&gt;123.4,R135&lt;=168.2,M135&gt;10),'[1]Pricing Schedule'!$J$113,
IF(AND(I135=110000,R135&gt;168.2,R135&lt;=336.2,M135&lt;=10),('[1]Pricing Schedule'!$J$105),
IF(AND(I135=110000,R135&gt;168.2,R135&lt;=336.2,M135&gt;10),('[1]Pricing Schedule'!$J$113),
IF(AND(I135=110000,R135&gt;336.4,R135&lt;=504.6,M135&lt;=10),('[1]Pricing Schedule'!$J$105),
IF(AND(I135=110000,R135&gt;336.4,R135&lt;=504.6,M135&gt;10),('[1]Pricing Schedule'!$J$113),
IF(AND(I135=110000,R135&gt;504.6,R135&lt;=672.8,M135&lt;=10),('[1]Pricing Schedule'!$J$105),
IF(AND(I135=110000,R135&gt;504.6,R135&lt;=672.8,M135&gt;10),('[1]Pricing Schedule'!$J$113),
IF(AND(I135=110000,R135&gt;672.8,R135&lt;=841,M135&lt;=10),('[1]Pricing Schedule'!$J$105),
IF(AND(I135=110000,R135&gt;672.8,R135&lt;=841,M135&gt;10),('[1]Pricing Schedule'!$J$113),
IF(AND(I135=110000,R135&gt;1682,R135&lt;=1850.2,M135&lt;=10),('[1]Pricing Schedule'!$J$105),
IF(AND(I135=110000,R135&gt;1682,R135&lt;=1850.2,M135&gt;10),('[1]Pricing Schedule'!$J$113),
IF(AND(I135=110000,R135&gt;2018.4,R135&lt;=2186.6,M135&lt;=10),('[1]Pricing Schedule'!$J$105),
IF(AND(I135=110000,R135&gt;2018.4,R135&lt;=2186.6,M135&gt;10),('[1]Pricing Schedule'!$J$113),999999999)))))))))))))))))))))))))))))))))))))))</f>
        <v>1</v>
      </c>
      <c r="U135" s="40">
        <f t="shared" si="18"/>
        <v>402069.5652173913</v>
      </c>
      <c r="V135" s="41">
        <f t="shared" si="19"/>
        <v>2.487131796357974</v>
      </c>
      <c r="Y135" s="23">
        <v>686</v>
      </c>
      <c r="Z135" s="23">
        <v>492</v>
      </c>
      <c r="AR135" s="35"/>
    </row>
    <row r="136" spans="1:44">
      <c r="A136" s="23">
        <v>135</v>
      </c>
      <c r="B136" s="23">
        <v>135</v>
      </c>
      <c r="C136" s="23" t="s">
        <v>405</v>
      </c>
      <c r="D136" s="23" t="s">
        <v>131</v>
      </c>
      <c r="E136" s="23" t="s">
        <v>131</v>
      </c>
      <c r="F136" s="23" t="s">
        <v>233</v>
      </c>
      <c r="G136" s="23" t="s">
        <v>234</v>
      </c>
      <c r="H136" s="23" t="s">
        <v>113</v>
      </c>
      <c r="I136" s="13">
        <v>38000</v>
      </c>
      <c r="J136" s="13">
        <v>38000</v>
      </c>
      <c r="K136" s="23" t="s">
        <v>119</v>
      </c>
      <c r="L136" s="24">
        <v>15.92</v>
      </c>
      <c r="M136" s="37">
        <f t="shared" si="14"/>
        <v>16</v>
      </c>
      <c r="N136" s="24">
        <v>0.55200000000000005</v>
      </c>
      <c r="O136" s="13">
        <v>1</v>
      </c>
      <c r="P136" s="36">
        <f t="shared" si="15"/>
        <v>0.55200000000000005</v>
      </c>
      <c r="Q136" s="38">
        <f t="shared" si="16"/>
        <v>3.45</v>
      </c>
      <c r="R136" s="37">
        <f t="shared" si="17"/>
        <v>3.45</v>
      </c>
      <c r="S136" s="39">
        <f>IF(AND(I136=38000,R136&lt;=4.5,M136&gt;8),'[1]Pricing Schedule'!$F$8+('[1]Pricing Schedule'!$F$9*M136),
IF(AND(I136=38000,R136&lt;=4.5,M136&lt;=8),'[1]Pricing Schedule'!$F$34+('[1]Pricing Schedule'!$F$36*M136),
IF(AND(I136=38000,R136&gt;4.5,R136&lt;=9,M136&gt;8),'[1]Pricing Schedule'!$F$17+('[1]Pricing Schedule'!$F$18*M136),
IF(AND(I136=38000,R136&gt;4.5,R136&lt;=9,M136&lt;=8),'[1]Pricing Schedule'!$F$34+('[1]Pricing Schedule'!$F$36*M136),
IF(AND(I136=38000,R136&gt;9,R136&lt;=12.8,M136&gt;8),'[1]Pricing Schedule'!$F$26+('[1]Pricing Schedule'!$F$27*M136),
IF(AND(I136=38000,R136&gt;9,R136&lt;=12.8,M136&lt;=8),'[1]Pricing Schedule'!$F$34+('[1]Pricing Schedule'!$F$36*M136),
IF(AND(I136=38000,R136&gt;12.8,R136&lt;=22.8),'[1]Pricing Schedule'!$F$34+('[1]Pricing Schedule'!$F$36*M136),
IF(AND(I136=38000,R136&gt;22.8,R136&lt;=30.2),'[1]Pricing Schedule'!$F$43+('[1]Pricing Schedule'!$F$45*M136),
IF(AND(I136=38000,R136&gt;30.2,R136&lt;=45.9),'[1]Pricing Schedule'!$F$52+('[1]Pricing Schedule'!$F$54*M136),
IF(AND(I136=38000,R136&gt;45.9,R136&lt;=123.4),'[1]Pricing Schedule'!$F$96+('[1]Pricing Schedule'!$F$97*M136),
IF(AND(I136=38000,R136&gt;123.4,R136&lt;=168.2,M136&lt;=10),'[1]Pricing Schedule'!$F$103+('[1]Pricing Schedule'!$F$105*M136),
IF(AND(I136=38000,R136&gt;123.4,R136&lt;=168.2,M136&gt;10),'[1]Pricing Schedule'!$F$111+('[1]Pricing Schedule'!$F$113*M136),
IF(AND(I136=38000,R136&gt;157.4,R136&lt;=336.4,M136&lt;=10),('[1]Pricing Schedule'!$F$103+('[1]Pricing Schedule'!$F$105*M136))*2,
IF(AND(I136=38000,R136&gt;157.4,R136&lt;=336.4,M136&gt;10),('[1]Pricing Schedule'!$F$111+('[1]Pricing Schedule'!$F$113*M136))*2,
IF(AND(I136=38000,R136&gt;314.8,R136&lt;=504.6,M136&lt;=10),('[1]Pricing Schedule'!$F$103+('[1]Pricing Schedule'!$F$105*M136))*3,
IF(AND(I136=38000,R136&gt;314.8,R136&lt;=504.6,M136&gt;10),('[1]Pricing Schedule'!$F$111+('[1]Pricing Schedule'!$F$113*M136))*3,
IF(AND(I136=38000,R136&gt;472.2,R136&lt;=672.8,M136&lt;=10),('[1]Pricing Schedule'!$F$103+('[1]Pricing Schedule'!$F$105*M136))*4,
IF(AND(I136=38000,R136&gt;472.2,R136&lt;=672.8,M136&gt;10),('[1]Pricing Schedule'!$F$111+('[1]Pricing Schedule'!$F$113*M136))*4,
IF(AND(I136=110000,R136&lt;=12.8,M136&gt;2),'[1]Pricing Schedule'!$F$62+('[1]Pricing Schedule'!$F$63*M136),
IF(AND(I136=110000,R136&lt;=12.8,M136&lt;=2),'[1]Pricing Schedule'!$F$96+('[1]Pricing Schedule'!$F$97*M136),
IF(AND(I136=110000,R136&gt;12.8,R136&lt;=22.8,M136&gt;3),'[1]Pricing Schedule'!$F$71+('[1]Pricing Schedule'!$F$72*M136),
IF(AND(I136=110000,R136&gt;12.8,R136&lt;=22.8,M136&lt;=3),'[1]Pricing Schedule'!$F$96+('[1]Pricing Schedule'!$F$97*M136),
IF(AND(I136=110000,R136&gt;22.8,R136&lt;=30.2),'[1]Pricing Schedule'!$F$80+('[1]Pricing Schedule'!$F$81*M136),
IF(AND(I136=110000,R136&gt;30.2,R136&lt;=45.9),'[1]Pricing Schedule'!$F$89+('[1]Pricing Schedule'!$F$90*M136),
IF(AND(I136=110000,R136&gt;45.9,R136&lt;=123.4),'[1]Pricing Schedule'!$F$96+('[1]Pricing Schedule'!$F$97*M136),
IF(AND(I136=110000,R136&gt;123.4,R136&lt;=168.2,M136&lt;=10),'[1]Pricing Schedule'!$F$103+('[1]Pricing Schedule'!$F$105*M136),
IF(AND(I136=110000,R136&gt;123.4,R136&lt;=168.2,M136&gt;10),'[1]Pricing Schedule'!$F$111+('[1]Pricing Schedule'!$F$113*M136),
IF(AND(I136=110000,R136&gt;168.2,R136&lt;=336.4,M136&lt;=10),('[1]Pricing Schedule'!$F$103+('[1]Pricing Schedule'!$F$105*M136))*2,
IF(AND(I136=110000,R136&gt;168.2,R136&lt;=336.4,M136&gt;10),('[1]Pricing Schedule'!$F$111+('[1]Pricing Schedule'!$F$113*M136))*2,
IF(AND(I136=110000,R136&gt;336.4,R136&lt;=504.6,M136&lt;=10),('[1]Pricing Schedule'!$F$103+('[1]Pricing Schedule'!$F$105*M136))*3,
IF(AND(I136=110000,R136&gt;336.4,R136&lt;=504.6,M136&gt;10),('[1]Pricing Schedule'!$F$111+('[1]Pricing Schedule'!$F$113*M136))*3,
IF(AND(I136=110000,R136&gt;504.6,R136&lt;=672.8,M136&lt;=10),('[1]Pricing Schedule'!$F$103+('[1]Pricing Schedule'!$F$105*M136))*4,
IF(AND(I136=110000,R136&gt;504.6,R136&lt;=672.8,M136&gt;10),('[1]Pricing Schedule'!$F$111+('[1]Pricing Schedule'!$F$113*M136))*4,
IF(AND(I136=110000,R136&gt;672.8,R136&lt;=841,M136&lt;=10),('[1]Pricing Schedule'!$F$103+('[1]Pricing Schedule'!$F$105*M136))*5,
IF(AND(I136=110000,R136&gt;672.8,R136&lt;=841,M136&gt;10),('[1]Pricing Schedule'!$F$111+('[1]Pricing Schedule'!$F$113*M136))*5,
IF(AND(I136=110000,R136&gt;672.8,R136&lt;=841,M136&lt;=10),('[1]Pricing Schedule'!$F$103+('[1]Pricing Schedule'!$F$105*M136))*5,
IF(AND(I136=110000,R136&gt;672.8,R136&lt;=841,M136&gt;10),('[1]Pricing Schedule'!$F$111+('[1]Pricing Schedule'!$F$113*M136))*5,
IF(AND(I136=110000,R136&gt;1345.6,R136&lt;=1513.8,M136&lt;=10),('[1]Pricing Schedule'!$F$103+('[1]Pricing Schedule'!$F$105*M136))*9,
IF(AND(I136=110000,R136&gt;1345.6,R136&lt;=1513.8,M136&gt;10),('[1]Pricing Schedule'!$F$111+('[1]Pricing Schedule'!$F$113*M136))*9,
9999999999)))))))))))))))))))))))))))))))))))))))</f>
        <v>1703340</v>
      </c>
      <c r="T136" s="21">
        <f>IF(AND(I136=38000,R136&lt;=4.5,M136&gt;8),'[1]Pricing Schedule'!$J$9,
IF(AND(I136=38000,R136&lt;=4.5,M136&lt;=8),'[1]Pricing Schedule'!$J$36,
IF(AND(I136=38000,R136&gt;4.5,R136&lt;=9,M136&gt;8),'[1]Pricing Schedule'!$J$18,
IF(AND(I136=38000,R136&gt;4.5,R136&lt;=9,M136&lt;=8),'[1]Pricing Schedule'!$J$36,
IF(AND(I136=38000,R136&gt;9,R136&lt;=12.8,M136&gt;8),'[1]Pricing Schedule'!$J$27,
IF(AND(I136=38000,R136&gt;9,R136&lt;=12.8,M136&lt;=8),'[1]Pricing Schedule'!$J$36,
IF(AND(I136=38000,R136&gt;12.8,R136&lt;=22.8),'[1]Pricing Schedule'!$J$36,
IF(AND(I136=38000,R136&gt;22.8,R136&lt;=30.2),'[1]Pricing Schedule'!$J$45,
IF(AND(I136=38000,R136&gt;30.2,R136&lt;=45.9),'[1]Pricing Schedule'!$J$54,
IF(AND(I136=38000,R136&gt;45.9,R136&lt;=123.4),'[1]Pricing Schedule'!$J$97,
IF(AND(I136=38000,R136&gt;123.4,R136&lt;=168.2,M136&lt;=10),'[1]Pricing Schedule'!$J$105,
IF(AND(I136=38000,R136&gt;123.4,R136&lt;=168.2,M136&gt;10),'[1]Pricing Schedule'!$J$113,
IF(AND(I136=38000,R136&gt;168.2,R136&lt;=336.4,M136&lt;=10),('[1]Pricing Schedule'!$J$105),
IF(AND(I136=38000,R136&gt;168.2,R136&lt;=336.4,M136&gt;10),('[1]Pricing Schedule'!$J$113),
IF(AND(I136=38000,R136&gt;336.4,R136&lt;=504.6,M136&lt;=10),('[1]Pricing Schedule'!$J$105),
IF(AND(I136=38000,R136&gt;336.4,R136&lt;=504.6,M136&gt;10),('[1]Pricing Schedule'!$J$113),
IF(AND(I136=38000,R136&gt;504.6,R136&lt;=672.8,M136&lt;=10),('[1]Pricing Schedule'!$J$105),
IF(AND(I136=38000,R136&gt;504.6,R136&lt;=672.8,M136&gt;10),('[1]Pricing Schedule'!$J$113),
IF(AND(I136=110000,R136&lt;=12.8,M136&gt;2),'[1]Pricing Schedule'!$J$63,
IF(AND(I136=110000,R136&lt;=12.8,M136&lt;=2),'[1]Pricing Schedule'!$J$97,
IF(AND(I136=110000,R136&gt;12.8,R136&lt;=22.8,M136&gt;3),'[1]Pricing Schedule'!$J$72,
IF(AND(I136=110000,R136&gt;12.8,R136&lt;=22.8,M136&lt;=3),'[1]Pricing Schedule'!$J$97,
IF(AND(I136=110000,R136&gt;22.8,R136&lt;=30.2),'[1]Pricing Schedule'!$J$81,
IF(AND(I136=110000,R136&gt;30.2,R136&lt;=45.9),'[1]Pricing Schedule'!$J$90,
IF(AND(I136=110000,R136&gt;45.9,R136&lt;=123.4),'[1]Pricing Schedule'!$J$97,
IF(AND(I136=110000,R136&gt;123.4,R136&lt;=168.2,M136&lt;=10),'[1]Pricing Schedule'!$J$105,
IF(AND(I136=110000,R136&gt;123.4,R136&lt;=168.2,M136&gt;10),'[1]Pricing Schedule'!$J$113,
IF(AND(I136=110000,R136&gt;168.2,R136&lt;=336.2,M136&lt;=10),('[1]Pricing Schedule'!$J$105),
IF(AND(I136=110000,R136&gt;168.2,R136&lt;=336.2,M136&gt;10),('[1]Pricing Schedule'!$J$113),
IF(AND(I136=110000,R136&gt;336.4,R136&lt;=504.6,M136&lt;=10),('[1]Pricing Schedule'!$J$105),
IF(AND(I136=110000,R136&gt;336.4,R136&lt;=504.6,M136&gt;10),('[1]Pricing Schedule'!$J$113),
IF(AND(I136=110000,R136&gt;504.6,R136&lt;=672.8,M136&lt;=10),('[1]Pricing Schedule'!$J$105),
IF(AND(I136=110000,R136&gt;504.6,R136&lt;=672.8,M136&gt;10),('[1]Pricing Schedule'!$J$113),
IF(AND(I136=110000,R136&gt;672.8,R136&lt;=841,M136&lt;=10),('[1]Pricing Schedule'!$J$105),
IF(AND(I136=110000,R136&gt;672.8,R136&lt;=841,M136&gt;10),('[1]Pricing Schedule'!$J$113),
IF(AND(I136=110000,R136&gt;1682,R136&lt;=1850.2,M136&lt;=10),('[1]Pricing Schedule'!$J$105),
IF(AND(I136=110000,R136&gt;1682,R136&lt;=1850.2,M136&gt;10),('[1]Pricing Schedule'!$J$113),
IF(AND(I136=110000,R136&gt;2018.4,R136&lt;=2186.6,M136&lt;=10),('[1]Pricing Schedule'!$J$105),
IF(AND(I136=110000,R136&gt;2018.4,R136&lt;=2186.6,M136&gt;10),('[1]Pricing Schedule'!$J$113),999999999)))))))))))))))))))))))))))))))))))))))</f>
        <v>1</v>
      </c>
      <c r="U136" s="40">
        <f t="shared" si="18"/>
        <v>493721.73913043475</v>
      </c>
      <c r="V136" s="41">
        <f t="shared" si="19"/>
        <v>2.0254323857832257</v>
      </c>
      <c r="Y136" s="23">
        <v>362</v>
      </c>
      <c r="Z136" s="23">
        <v>134</v>
      </c>
      <c r="AR136" s="35"/>
    </row>
    <row r="137" spans="1:44">
      <c r="A137" s="23">
        <v>136</v>
      </c>
      <c r="B137" s="23">
        <v>136</v>
      </c>
      <c r="C137" s="23" t="s">
        <v>406</v>
      </c>
      <c r="D137" s="23" t="s">
        <v>149</v>
      </c>
      <c r="E137" s="23" t="s">
        <v>149</v>
      </c>
      <c r="F137" s="23" t="s">
        <v>159</v>
      </c>
      <c r="G137" s="23" t="s">
        <v>160</v>
      </c>
      <c r="H137" s="23" t="s">
        <v>113</v>
      </c>
      <c r="I137" s="13">
        <v>38000</v>
      </c>
      <c r="J137" s="13">
        <v>38000</v>
      </c>
      <c r="K137" s="13">
        <v>20000</v>
      </c>
      <c r="L137" s="24">
        <v>7.7270000000000003</v>
      </c>
      <c r="M137" s="37">
        <f t="shared" si="14"/>
        <v>8</v>
      </c>
      <c r="N137" s="24">
        <v>0.29799999999999999</v>
      </c>
      <c r="O137" s="13">
        <v>1</v>
      </c>
      <c r="P137" s="36">
        <f t="shared" si="15"/>
        <v>0.29799999999999999</v>
      </c>
      <c r="Q137" s="38">
        <f t="shared" si="16"/>
        <v>3.45</v>
      </c>
      <c r="R137" s="37">
        <f t="shared" si="17"/>
        <v>3.45</v>
      </c>
      <c r="S137" s="39">
        <f>IF(AND(I137=38000,R137&lt;=4.5,M137&gt;8),'[1]Pricing Schedule'!$F$8+('[1]Pricing Schedule'!$F$9*M137),
IF(AND(I137=38000,R137&lt;=4.5,M137&lt;=8),'[1]Pricing Schedule'!$F$34+('[1]Pricing Schedule'!$F$36*M137),
IF(AND(I137=38000,R137&gt;4.5,R137&lt;=9,M137&gt;8),'[1]Pricing Schedule'!$F$17+('[1]Pricing Schedule'!$F$18*M137),
IF(AND(I137=38000,R137&gt;4.5,R137&lt;=9,M137&lt;=8),'[1]Pricing Schedule'!$F$34+('[1]Pricing Schedule'!$F$36*M137),
IF(AND(I137=38000,R137&gt;9,R137&lt;=12.8,M137&gt;8),'[1]Pricing Schedule'!$F$26+('[1]Pricing Schedule'!$F$27*M137),
IF(AND(I137=38000,R137&gt;9,R137&lt;=12.8,M137&lt;=8),'[1]Pricing Schedule'!$F$34+('[1]Pricing Schedule'!$F$36*M137),
IF(AND(I137=38000,R137&gt;12.8,R137&lt;=22.8),'[1]Pricing Schedule'!$F$34+('[1]Pricing Schedule'!$F$36*M137),
IF(AND(I137=38000,R137&gt;22.8,R137&lt;=30.2),'[1]Pricing Schedule'!$F$43+('[1]Pricing Schedule'!$F$45*M137),
IF(AND(I137=38000,R137&gt;30.2,R137&lt;=45.9),'[1]Pricing Schedule'!$F$52+('[1]Pricing Schedule'!$F$54*M137),
IF(AND(I137=38000,R137&gt;45.9,R137&lt;=123.4),'[1]Pricing Schedule'!$F$96+('[1]Pricing Schedule'!$F$97*M137),
IF(AND(I137=38000,R137&gt;123.4,R137&lt;=168.2,M137&lt;=10),'[1]Pricing Schedule'!$F$103+('[1]Pricing Schedule'!$F$105*M137),
IF(AND(I137=38000,R137&gt;123.4,R137&lt;=168.2,M137&gt;10),'[1]Pricing Schedule'!$F$111+('[1]Pricing Schedule'!$F$113*M137),
IF(AND(I137=38000,R137&gt;157.4,R137&lt;=336.4,M137&lt;=10),('[1]Pricing Schedule'!$F$103+('[1]Pricing Schedule'!$F$105*M137))*2,
IF(AND(I137=38000,R137&gt;157.4,R137&lt;=336.4,M137&gt;10),('[1]Pricing Schedule'!$F$111+('[1]Pricing Schedule'!$F$113*M137))*2,
IF(AND(I137=38000,R137&gt;314.8,R137&lt;=504.6,M137&lt;=10),('[1]Pricing Schedule'!$F$103+('[1]Pricing Schedule'!$F$105*M137))*3,
IF(AND(I137=38000,R137&gt;314.8,R137&lt;=504.6,M137&gt;10),('[1]Pricing Schedule'!$F$111+('[1]Pricing Schedule'!$F$113*M137))*3,
IF(AND(I137=38000,R137&gt;472.2,R137&lt;=672.8,M137&lt;=10),('[1]Pricing Schedule'!$F$103+('[1]Pricing Schedule'!$F$105*M137))*4,
IF(AND(I137=38000,R137&gt;472.2,R137&lt;=672.8,M137&gt;10),('[1]Pricing Schedule'!$F$111+('[1]Pricing Schedule'!$F$113*M137))*4,
IF(AND(I137=110000,R137&lt;=12.8,M137&gt;2),'[1]Pricing Schedule'!$F$62+('[1]Pricing Schedule'!$F$63*M137),
IF(AND(I137=110000,R137&lt;=12.8,M137&lt;=2),'[1]Pricing Schedule'!$F$96+('[1]Pricing Schedule'!$F$97*M137),
IF(AND(I137=110000,R137&gt;12.8,R137&lt;=22.8,M137&gt;3),'[1]Pricing Schedule'!$F$71+('[1]Pricing Schedule'!$F$72*M137),
IF(AND(I137=110000,R137&gt;12.8,R137&lt;=22.8,M137&lt;=3),'[1]Pricing Schedule'!$F$96+('[1]Pricing Schedule'!$F$97*M137),
IF(AND(I137=110000,R137&gt;22.8,R137&lt;=30.2),'[1]Pricing Schedule'!$F$80+('[1]Pricing Schedule'!$F$81*M137),
IF(AND(I137=110000,R137&gt;30.2,R137&lt;=45.9),'[1]Pricing Schedule'!$F$89+('[1]Pricing Schedule'!$F$90*M137),
IF(AND(I137=110000,R137&gt;45.9,R137&lt;=123.4),'[1]Pricing Schedule'!$F$96+('[1]Pricing Schedule'!$F$97*M137),
IF(AND(I137=110000,R137&gt;123.4,R137&lt;=168.2,M137&lt;=10),'[1]Pricing Schedule'!$F$103+('[1]Pricing Schedule'!$F$105*M137),
IF(AND(I137=110000,R137&gt;123.4,R137&lt;=168.2,M137&gt;10),'[1]Pricing Schedule'!$F$111+('[1]Pricing Schedule'!$F$113*M137),
IF(AND(I137=110000,R137&gt;168.2,R137&lt;=336.4,M137&lt;=10),('[1]Pricing Schedule'!$F$103+('[1]Pricing Schedule'!$F$105*M137))*2,
IF(AND(I137=110000,R137&gt;168.2,R137&lt;=336.4,M137&gt;10),('[1]Pricing Schedule'!$F$111+('[1]Pricing Schedule'!$F$113*M137))*2,
IF(AND(I137=110000,R137&gt;336.4,R137&lt;=504.6,M137&lt;=10),('[1]Pricing Schedule'!$F$103+('[1]Pricing Schedule'!$F$105*M137))*3,
IF(AND(I137=110000,R137&gt;336.4,R137&lt;=504.6,M137&gt;10),('[1]Pricing Schedule'!$F$111+('[1]Pricing Schedule'!$F$113*M137))*3,
IF(AND(I137=110000,R137&gt;504.6,R137&lt;=672.8,M137&lt;=10),('[1]Pricing Schedule'!$F$103+('[1]Pricing Schedule'!$F$105*M137))*4,
IF(AND(I137=110000,R137&gt;504.6,R137&lt;=672.8,M137&gt;10),('[1]Pricing Schedule'!$F$111+('[1]Pricing Schedule'!$F$113*M137))*4,
IF(AND(I137=110000,R137&gt;672.8,R137&lt;=841,M137&lt;=10),('[1]Pricing Schedule'!$F$103+('[1]Pricing Schedule'!$F$105*M137))*5,
IF(AND(I137=110000,R137&gt;672.8,R137&lt;=841,M137&gt;10),('[1]Pricing Schedule'!$F$111+('[1]Pricing Schedule'!$F$113*M137))*5,
IF(AND(I137=110000,R137&gt;672.8,R137&lt;=841,M137&lt;=10),('[1]Pricing Schedule'!$F$103+('[1]Pricing Schedule'!$F$105*M137))*5,
IF(AND(I137=110000,R137&gt;672.8,R137&lt;=841,M137&gt;10),('[1]Pricing Schedule'!$F$111+('[1]Pricing Schedule'!$F$113*M137))*5,
IF(AND(I137=110000,R137&gt;1345.6,R137&lt;=1513.8,M137&lt;=10),('[1]Pricing Schedule'!$F$103+('[1]Pricing Schedule'!$F$105*M137))*9,
IF(AND(I137=110000,R137&gt;1345.6,R137&lt;=1513.8,M137&gt;10),('[1]Pricing Schedule'!$F$111+('[1]Pricing Schedule'!$F$113*M137))*9,
9999999999)))))))))))))))))))))))))))))))))))))))</f>
        <v>909950</v>
      </c>
      <c r="T137" s="21">
        <f>IF(AND(I137=38000,R137&lt;=4.5,M137&gt;8),'[1]Pricing Schedule'!$J$9,
IF(AND(I137=38000,R137&lt;=4.5,M137&lt;=8),'[1]Pricing Schedule'!$J$36,
IF(AND(I137=38000,R137&gt;4.5,R137&lt;=9,M137&gt;8),'[1]Pricing Schedule'!$J$18,
IF(AND(I137=38000,R137&gt;4.5,R137&lt;=9,M137&lt;=8),'[1]Pricing Schedule'!$J$36,
IF(AND(I137=38000,R137&gt;9,R137&lt;=12.8,M137&gt;8),'[1]Pricing Schedule'!$J$27,
IF(AND(I137=38000,R137&gt;9,R137&lt;=12.8,M137&lt;=8),'[1]Pricing Schedule'!$J$36,
IF(AND(I137=38000,R137&gt;12.8,R137&lt;=22.8),'[1]Pricing Schedule'!$J$36,
IF(AND(I137=38000,R137&gt;22.8,R137&lt;=30.2),'[1]Pricing Schedule'!$J$45,
IF(AND(I137=38000,R137&gt;30.2,R137&lt;=45.9),'[1]Pricing Schedule'!$J$54,
IF(AND(I137=38000,R137&gt;45.9,R137&lt;=123.4),'[1]Pricing Schedule'!$J$97,
IF(AND(I137=38000,R137&gt;123.4,R137&lt;=168.2,M137&lt;=10),'[1]Pricing Schedule'!$J$105,
IF(AND(I137=38000,R137&gt;123.4,R137&lt;=168.2,M137&gt;10),'[1]Pricing Schedule'!$J$113,
IF(AND(I137=38000,R137&gt;168.2,R137&lt;=336.4,M137&lt;=10),('[1]Pricing Schedule'!$J$105),
IF(AND(I137=38000,R137&gt;168.2,R137&lt;=336.4,M137&gt;10),('[1]Pricing Schedule'!$J$113),
IF(AND(I137=38000,R137&gt;336.4,R137&lt;=504.6,M137&lt;=10),('[1]Pricing Schedule'!$J$105),
IF(AND(I137=38000,R137&gt;336.4,R137&lt;=504.6,M137&gt;10),('[1]Pricing Schedule'!$J$113),
IF(AND(I137=38000,R137&gt;504.6,R137&lt;=672.8,M137&lt;=10),('[1]Pricing Schedule'!$J$105),
IF(AND(I137=38000,R137&gt;504.6,R137&lt;=672.8,M137&gt;10),('[1]Pricing Schedule'!$J$113),
IF(AND(I137=110000,R137&lt;=12.8,M137&gt;2),'[1]Pricing Schedule'!$J$63,
IF(AND(I137=110000,R137&lt;=12.8,M137&lt;=2),'[1]Pricing Schedule'!$J$97,
IF(AND(I137=110000,R137&gt;12.8,R137&lt;=22.8,M137&gt;3),'[1]Pricing Schedule'!$J$72,
IF(AND(I137=110000,R137&gt;12.8,R137&lt;=22.8,M137&lt;=3),'[1]Pricing Schedule'!$J$97,
IF(AND(I137=110000,R137&gt;22.8,R137&lt;=30.2),'[1]Pricing Schedule'!$J$81,
IF(AND(I137=110000,R137&gt;30.2,R137&lt;=45.9),'[1]Pricing Schedule'!$J$90,
IF(AND(I137=110000,R137&gt;45.9,R137&lt;=123.4),'[1]Pricing Schedule'!$J$97,
IF(AND(I137=110000,R137&gt;123.4,R137&lt;=168.2,M137&lt;=10),'[1]Pricing Schedule'!$J$105,
IF(AND(I137=110000,R137&gt;123.4,R137&lt;=168.2,M137&gt;10),'[1]Pricing Schedule'!$J$113,
IF(AND(I137=110000,R137&gt;168.2,R137&lt;=336.2,M137&lt;=10),('[1]Pricing Schedule'!$J$105),
IF(AND(I137=110000,R137&gt;168.2,R137&lt;=336.2,M137&gt;10),('[1]Pricing Schedule'!$J$113),
IF(AND(I137=110000,R137&gt;336.4,R137&lt;=504.6,M137&lt;=10),('[1]Pricing Schedule'!$J$105),
IF(AND(I137=110000,R137&gt;336.4,R137&lt;=504.6,M137&gt;10),('[1]Pricing Schedule'!$J$113),
IF(AND(I137=110000,R137&gt;504.6,R137&lt;=672.8,M137&lt;=10),('[1]Pricing Schedule'!$J$105),
IF(AND(I137=110000,R137&gt;504.6,R137&lt;=672.8,M137&gt;10),('[1]Pricing Schedule'!$J$113),
IF(AND(I137=110000,R137&gt;672.8,R137&lt;=841,M137&lt;=10),('[1]Pricing Schedule'!$J$105),
IF(AND(I137=110000,R137&gt;672.8,R137&lt;=841,M137&gt;10),('[1]Pricing Schedule'!$J$113),
IF(AND(I137=110000,R137&gt;1682,R137&lt;=1850.2,M137&lt;=10),('[1]Pricing Schedule'!$J$105),
IF(AND(I137=110000,R137&gt;1682,R137&lt;=1850.2,M137&gt;10),('[1]Pricing Schedule'!$J$113),
IF(AND(I137=110000,R137&gt;2018.4,R137&lt;=2186.6,M137&lt;=10),('[1]Pricing Schedule'!$J$105),
IF(AND(I137=110000,R137&gt;2018.4,R137&lt;=2186.6,M137&gt;10),('[1]Pricing Schedule'!$J$113),999999999)))))))))))))))))))))))))))))))))))))))</f>
        <v>4</v>
      </c>
      <c r="U137" s="40">
        <f t="shared" si="18"/>
        <v>263753.62318840576</v>
      </c>
      <c r="V137" s="41">
        <f t="shared" si="19"/>
        <v>3.7914171108302654</v>
      </c>
      <c r="Y137" s="23">
        <v>337</v>
      </c>
      <c r="Z137" s="23">
        <v>273</v>
      </c>
      <c r="AR137" s="35"/>
    </row>
    <row r="138" spans="1:44">
      <c r="A138" s="23">
        <v>137</v>
      </c>
      <c r="B138" s="23">
        <v>137</v>
      </c>
      <c r="C138" s="23" t="s">
        <v>407</v>
      </c>
      <c r="D138" s="23" t="s">
        <v>149</v>
      </c>
      <c r="E138" s="23" t="s">
        <v>149</v>
      </c>
      <c r="F138" s="23" t="s">
        <v>159</v>
      </c>
      <c r="G138" s="23" t="s">
        <v>160</v>
      </c>
      <c r="H138" s="23" t="s">
        <v>113</v>
      </c>
      <c r="I138" s="13">
        <v>38000</v>
      </c>
      <c r="J138" s="13">
        <v>38000</v>
      </c>
      <c r="K138" s="13">
        <v>20000</v>
      </c>
      <c r="L138" s="24">
        <v>4.6529999999999996</v>
      </c>
      <c r="M138" s="37">
        <f t="shared" si="14"/>
        <v>5</v>
      </c>
      <c r="N138" s="24">
        <v>0.51800000000000002</v>
      </c>
      <c r="O138" s="13">
        <v>1</v>
      </c>
      <c r="P138" s="36">
        <f t="shared" si="15"/>
        <v>0.51800000000000002</v>
      </c>
      <c r="Q138" s="38">
        <f t="shared" si="16"/>
        <v>3.45</v>
      </c>
      <c r="R138" s="37">
        <f t="shared" si="17"/>
        <v>3.45</v>
      </c>
      <c r="S138" s="39">
        <f>IF(AND(I138=38000,R138&lt;=4.5,M138&gt;8),'[1]Pricing Schedule'!$F$8+('[1]Pricing Schedule'!$F$9*M138),
IF(AND(I138=38000,R138&lt;=4.5,M138&lt;=8),'[1]Pricing Schedule'!$F$34+('[1]Pricing Schedule'!$F$36*M138),
IF(AND(I138=38000,R138&gt;4.5,R138&lt;=9,M138&gt;8),'[1]Pricing Schedule'!$F$17+('[1]Pricing Schedule'!$F$18*M138),
IF(AND(I138=38000,R138&gt;4.5,R138&lt;=9,M138&lt;=8),'[1]Pricing Schedule'!$F$34+('[1]Pricing Schedule'!$F$36*M138),
IF(AND(I138=38000,R138&gt;9,R138&lt;=12.8,M138&gt;8),'[1]Pricing Schedule'!$F$26+('[1]Pricing Schedule'!$F$27*M138),
IF(AND(I138=38000,R138&gt;9,R138&lt;=12.8,M138&lt;=8),'[1]Pricing Schedule'!$F$34+('[1]Pricing Schedule'!$F$36*M138),
IF(AND(I138=38000,R138&gt;12.8,R138&lt;=22.8),'[1]Pricing Schedule'!$F$34+('[1]Pricing Schedule'!$F$36*M138),
IF(AND(I138=38000,R138&gt;22.8,R138&lt;=30.2),'[1]Pricing Schedule'!$F$43+('[1]Pricing Schedule'!$F$45*M138),
IF(AND(I138=38000,R138&gt;30.2,R138&lt;=45.9),'[1]Pricing Schedule'!$F$52+('[1]Pricing Schedule'!$F$54*M138),
IF(AND(I138=38000,R138&gt;45.9,R138&lt;=123.4),'[1]Pricing Schedule'!$F$96+('[1]Pricing Schedule'!$F$97*M138),
IF(AND(I138=38000,R138&gt;123.4,R138&lt;=168.2,M138&lt;=10),'[1]Pricing Schedule'!$F$103+('[1]Pricing Schedule'!$F$105*M138),
IF(AND(I138=38000,R138&gt;123.4,R138&lt;=168.2,M138&gt;10),'[1]Pricing Schedule'!$F$111+('[1]Pricing Schedule'!$F$113*M138),
IF(AND(I138=38000,R138&gt;157.4,R138&lt;=336.4,M138&lt;=10),('[1]Pricing Schedule'!$F$103+('[1]Pricing Schedule'!$F$105*M138))*2,
IF(AND(I138=38000,R138&gt;157.4,R138&lt;=336.4,M138&gt;10),('[1]Pricing Schedule'!$F$111+('[1]Pricing Schedule'!$F$113*M138))*2,
IF(AND(I138=38000,R138&gt;314.8,R138&lt;=504.6,M138&lt;=10),('[1]Pricing Schedule'!$F$103+('[1]Pricing Schedule'!$F$105*M138))*3,
IF(AND(I138=38000,R138&gt;314.8,R138&lt;=504.6,M138&gt;10),('[1]Pricing Schedule'!$F$111+('[1]Pricing Schedule'!$F$113*M138))*3,
IF(AND(I138=38000,R138&gt;472.2,R138&lt;=672.8,M138&lt;=10),('[1]Pricing Schedule'!$F$103+('[1]Pricing Schedule'!$F$105*M138))*4,
IF(AND(I138=38000,R138&gt;472.2,R138&lt;=672.8,M138&gt;10),('[1]Pricing Schedule'!$F$111+('[1]Pricing Schedule'!$F$113*M138))*4,
IF(AND(I138=110000,R138&lt;=12.8,M138&gt;2),'[1]Pricing Schedule'!$F$62+('[1]Pricing Schedule'!$F$63*M138),
IF(AND(I138=110000,R138&lt;=12.8,M138&lt;=2),'[1]Pricing Schedule'!$F$96+('[1]Pricing Schedule'!$F$97*M138),
IF(AND(I138=110000,R138&gt;12.8,R138&lt;=22.8,M138&gt;3),'[1]Pricing Schedule'!$F$71+('[1]Pricing Schedule'!$F$72*M138),
IF(AND(I138=110000,R138&gt;12.8,R138&lt;=22.8,M138&lt;=3),'[1]Pricing Schedule'!$F$96+('[1]Pricing Schedule'!$F$97*M138),
IF(AND(I138=110000,R138&gt;22.8,R138&lt;=30.2),'[1]Pricing Schedule'!$F$80+('[1]Pricing Schedule'!$F$81*M138),
IF(AND(I138=110000,R138&gt;30.2,R138&lt;=45.9),'[1]Pricing Schedule'!$F$89+('[1]Pricing Schedule'!$F$90*M138),
IF(AND(I138=110000,R138&gt;45.9,R138&lt;=123.4),'[1]Pricing Schedule'!$F$96+('[1]Pricing Schedule'!$F$97*M138),
IF(AND(I138=110000,R138&gt;123.4,R138&lt;=168.2,M138&lt;=10),'[1]Pricing Schedule'!$F$103+('[1]Pricing Schedule'!$F$105*M138),
IF(AND(I138=110000,R138&gt;123.4,R138&lt;=168.2,M138&gt;10),'[1]Pricing Schedule'!$F$111+('[1]Pricing Schedule'!$F$113*M138),
IF(AND(I138=110000,R138&gt;168.2,R138&lt;=336.4,M138&lt;=10),('[1]Pricing Schedule'!$F$103+('[1]Pricing Schedule'!$F$105*M138))*2,
IF(AND(I138=110000,R138&gt;168.2,R138&lt;=336.4,M138&gt;10),('[1]Pricing Schedule'!$F$111+('[1]Pricing Schedule'!$F$113*M138))*2,
IF(AND(I138=110000,R138&gt;336.4,R138&lt;=504.6,M138&lt;=10),('[1]Pricing Schedule'!$F$103+('[1]Pricing Schedule'!$F$105*M138))*3,
IF(AND(I138=110000,R138&gt;336.4,R138&lt;=504.6,M138&gt;10),('[1]Pricing Schedule'!$F$111+('[1]Pricing Schedule'!$F$113*M138))*3,
IF(AND(I138=110000,R138&gt;504.6,R138&lt;=672.8,M138&lt;=10),('[1]Pricing Schedule'!$F$103+('[1]Pricing Schedule'!$F$105*M138))*4,
IF(AND(I138=110000,R138&gt;504.6,R138&lt;=672.8,M138&gt;10),('[1]Pricing Schedule'!$F$111+('[1]Pricing Schedule'!$F$113*M138))*4,
IF(AND(I138=110000,R138&gt;672.8,R138&lt;=841,M138&lt;=10),('[1]Pricing Schedule'!$F$103+('[1]Pricing Schedule'!$F$105*M138))*5,
IF(AND(I138=110000,R138&gt;672.8,R138&lt;=841,M138&gt;10),('[1]Pricing Schedule'!$F$111+('[1]Pricing Schedule'!$F$113*M138))*5,
IF(AND(I138=110000,R138&gt;672.8,R138&lt;=841,M138&lt;=10),('[1]Pricing Schedule'!$F$103+('[1]Pricing Schedule'!$F$105*M138))*5,
IF(AND(I138=110000,R138&gt;672.8,R138&lt;=841,M138&gt;10),('[1]Pricing Schedule'!$F$111+('[1]Pricing Schedule'!$F$113*M138))*5,
IF(AND(I138=110000,R138&gt;1345.6,R138&lt;=1513.8,M138&lt;=10),('[1]Pricing Schedule'!$F$103+('[1]Pricing Schedule'!$F$105*M138))*9,
IF(AND(I138=110000,R138&gt;1345.6,R138&lt;=1513.8,M138&gt;10),('[1]Pricing Schedule'!$F$111+('[1]Pricing Schedule'!$F$113*M138))*9,
9999999999)))))))))))))))))))))))))))))))))))))))</f>
        <v>699140</v>
      </c>
      <c r="T138" s="21">
        <f>IF(AND(I138=38000,R138&lt;=4.5,M138&gt;8),'[1]Pricing Schedule'!$J$9,
IF(AND(I138=38000,R138&lt;=4.5,M138&lt;=8),'[1]Pricing Schedule'!$J$36,
IF(AND(I138=38000,R138&gt;4.5,R138&lt;=9,M138&gt;8),'[1]Pricing Schedule'!$J$18,
IF(AND(I138=38000,R138&gt;4.5,R138&lt;=9,M138&lt;=8),'[1]Pricing Schedule'!$J$36,
IF(AND(I138=38000,R138&gt;9,R138&lt;=12.8,M138&gt;8),'[1]Pricing Schedule'!$J$27,
IF(AND(I138=38000,R138&gt;9,R138&lt;=12.8,M138&lt;=8),'[1]Pricing Schedule'!$J$36,
IF(AND(I138=38000,R138&gt;12.8,R138&lt;=22.8),'[1]Pricing Schedule'!$J$36,
IF(AND(I138=38000,R138&gt;22.8,R138&lt;=30.2),'[1]Pricing Schedule'!$J$45,
IF(AND(I138=38000,R138&gt;30.2,R138&lt;=45.9),'[1]Pricing Schedule'!$J$54,
IF(AND(I138=38000,R138&gt;45.9,R138&lt;=123.4),'[1]Pricing Schedule'!$J$97,
IF(AND(I138=38000,R138&gt;123.4,R138&lt;=168.2,M138&lt;=10),'[1]Pricing Schedule'!$J$105,
IF(AND(I138=38000,R138&gt;123.4,R138&lt;=168.2,M138&gt;10),'[1]Pricing Schedule'!$J$113,
IF(AND(I138=38000,R138&gt;168.2,R138&lt;=336.4,M138&lt;=10),('[1]Pricing Schedule'!$J$105),
IF(AND(I138=38000,R138&gt;168.2,R138&lt;=336.4,M138&gt;10),('[1]Pricing Schedule'!$J$113),
IF(AND(I138=38000,R138&gt;336.4,R138&lt;=504.6,M138&lt;=10),('[1]Pricing Schedule'!$J$105),
IF(AND(I138=38000,R138&gt;336.4,R138&lt;=504.6,M138&gt;10),('[1]Pricing Schedule'!$J$113),
IF(AND(I138=38000,R138&gt;504.6,R138&lt;=672.8,M138&lt;=10),('[1]Pricing Schedule'!$J$105),
IF(AND(I138=38000,R138&gt;504.6,R138&lt;=672.8,M138&gt;10),('[1]Pricing Schedule'!$J$113),
IF(AND(I138=110000,R138&lt;=12.8,M138&gt;2),'[1]Pricing Schedule'!$J$63,
IF(AND(I138=110000,R138&lt;=12.8,M138&lt;=2),'[1]Pricing Schedule'!$J$97,
IF(AND(I138=110000,R138&gt;12.8,R138&lt;=22.8,M138&gt;3),'[1]Pricing Schedule'!$J$72,
IF(AND(I138=110000,R138&gt;12.8,R138&lt;=22.8,M138&lt;=3),'[1]Pricing Schedule'!$J$97,
IF(AND(I138=110000,R138&gt;22.8,R138&lt;=30.2),'[1]Pricing Schedule'!$J$81,
IF(AND(I138=110000,R138&gt;30.2,R138&lt;=45.9),'[1]Pricing Schedule'!$J$90,
IF(AND(I138=110000,R138&gt;45.9,R138&lt;=123.4),'[1]Pricing Schedule'!$J$97,
IF(AND(I138=110000,R138&gt;123.4,R138&lt;=168.2,M138&lt;=10),'[1]Pricing Schedule'!$J$105,
IF(AND(I138=110000,R138&gt;123.4,R138&lt;=168.2,M138&gt;10),'[1]Pricing Schedule'!$J$113,
IF(AND(I138=110000,R138&gt;168.2,R138&lt;=336.2,M138&lt;=10),('[1]Pricing Schedule'!$J$105),
IF(AND(I138=110000,R138&gt;168.2,R138&lt;=336.2,M138&gt;10),('[1]Pricing Schedule'!$J$113),
IF(AND(I138=110000,R138&gt;336.4,R138&lt;=504.6,M138&lt;=10),('[1]Pricing Schedule'!$J$105),
IF(AND(I138=110000,R138&gt;336.4,R138&lt;=504.6,M138&gt;10),('[1]Pricing Schedule'!$J$113),
IF(AND(I138=110000,R138&gt;504.6,R138&lt;=672.8,M138&lt;=10),('[1]Pricing Schedule'!$J$105),
IF(AND(I138=110000,R138&gt;504.6,R138&lt;=672.8,M138&gt;10),('[1]Pricing Schedule'!$J$113),
IF(AND(I138=110000,R138&gt;672.8,R138&lt;=841,M138&lt;=10),('[1]Pricing Schedule'!$J$105),
IF(AND(I138=110000,R138&gt;672.8,R138&lt;=841,M138&gt;10),('[1]Pricing Schedule'!$J$113),
IF(AND(I138=110000,R138&gt;1682,R138&lt;=1850.2,M138&lt;=10),('[1]Pricing Schedule'!$J$105),
IF(AND(I138=110000,R138&gt;1682,R138&lt;=1850.2,M138&gt;10),('[1]Pricing Schedule'!$J$113),
IF(AND(I138=110000,R138&gt;2018.4,R138&lt;=2186.6,M138&lt;=10),('[1]Pricing Schedule'!$J$105),
IF(AND(I138=110000,R138&gt;2018.4,R138&lt;=2186.6,M138&gt;10),('[1]Pricing Schedule'!$J$113),999999999)))))))))))))))))))))))))))))))))))))))</f>
        <v>4</v>
      </c>
      <c r="U138" s="40">
        <f t="shared" si="18"/>
        <v>202649.27536231882</v>
      </c>
      <c r="V138" s="41">
        <f t="shared" si="19"/>
        <v>4.9346339788883489</v>
      </c>
      <c r="Y138" s="23">
        <v>347</v>
      </c>
      <c r="Z138" s="23">
        <v>273</v>
      </c>
      <c r="AR138" s="35"/>
    </row>
    <row r="139" spans="1:44">
      <c r="A139" s="23">
        <v>138</v>
      </c>
      <c r="B139" s="23">
        <v>138</v>
      </c>
      <c r="C139" s="23" t="s">
        <v>408</v>
      </c>
      <c r="D139" s="23" t="s">
        <v>149</v>
      </c>
      <c r="E139" s="23" t="s">
        <v>149</v>
      </c>
      <c r="F139" s="23" t="s">
        <v>159</v>
      </c>
      <c r="G139" s="23" t="s">
        <v>160</v>
      </c>
      <c r="H139" s="23" t="s">
        <v>113</v>
      </c>
      <c r="I139" s="13">
        <v>38000</v>
      </c>
      <c r="J139" s="13">
        <v>38000</v>
      </c>
      <c r="K139" s="13">
        <v>20000</v>
      </c>
      <c r="L139" s="24">
        <v>10.195</v>
      </c>
      <c r="M139" s="37">
        <f t="shared" si="14"/>
        <v>11</v>
      </c>
      <c r="N139" s="24">
        <v>0.188</v>
      </c>
      <c r="O139" s="13">
        <v>1</v>
      </c>
      <c r="P139" s="36">
        <f t="shared" si="15"/>
        <v>0.188</v>
      </c>
      <c r="Q139" s="38">
        <f t="shared" si="16"/>
        <v>3.45</v>
      </c>
      <c r="R139" s="37">
        <f t="shared" si="17"/>
        <v>3.45</v>
      </c>
      <c r="S139" s="39">
        <f>IF(AND(I139=38000,R139&lt;=4.5,M139&gt;8),'[1]Pricing Schedule'!$F$8+('[1]Pricing Schedule'!$F$9*M139),
IF(AND(I139=38000,R139&lt;=4.5,M139&lt;=8),'[1]Pricing Schedule'!$F$34+('[1]Pricing Schedule'!$F$36*M139),
IF(AND(I139=38000,R139&gt;4.5,R139&lt;=9,M139&gt;8),'[1]Pricing Schedule'!$F$17+('[1]Pricing Schedule'!$F$18*M139),
IF(AND(I139=38000,R139&gt;4.5,R139&lt;=9,M139&lt;=8),'[1]Pricing Schedule'!$F$34+('[1]Pricing Schedule'!$F$36*M139),
IF(AND(I139=38000,R139&gt;9,R139&lt;=12.8,M139&gt;8),'[1]Pricing Schedule'!$F$26+('[1]Pricing Schedule'!$F$27*M139),
IF(AND(I139=38000,R139&gt;9,R139&lt;=12.8,M139&lt;=8),'[1]Pricing Schedule'!$F$34+('[1]Pricing Schedule'!$F$36*M139),
IF(AND(I139=38000,R139&gt;12.8,R139&lt;=22.8),'[1]Pricing Schedule'!$F$34+('[1]Pricing Schedule'!$F$36*M139),
IF(AND(I139=38000,R139&gt;22.8,R139&lt;=30.2),'[1]Pricing Schedule'!$F$43+('[1]Pricing Schedule'!$F$45*M139),
IF(AND(I139=38000,R139&gt;30.2,R139&lt;=45.9),'[1]Pricing Schedule'!$F$52+('[1]Pricing Schedule'!$F$54*M139),
IF(AND(I139=38000,R139&gt;45.9,R139&lt;=123.4),'[1]Pricing Schedule'!$F$96+('[1]Pricing Schedule'!$F$97*M139),
IF(AND(I139=38000,R139&gt;123.4,R139&lt;=168.2,M139&lt;=10),'[1]Pricing Schedule'!$F$103+('[1]Pricing Schedule'!$F$105*M139),
IF(AND(I139=38000,R139&gt;123.4,R139&lt;=168.2,M139&gt;10),'[1]Pricing Schedule'!$F$111+('[1]Pricing Schedule'!$F$113*M139),
IF(AND(I139=38000,R139&gt;157.4,R139&lt;=336.4,M139&lt;=10),('[1]Pricing Schedule'!$F$103+('[1]Pricing Schedule'!$F$105*M139))*2,
IF(AND(I139=38000,R139&gt;157.4,R139&lt;=336.4,M139&gt;10),('[1]Pricing Schedule'!$F$111+('[1]Pricing Schedule'!$F$113*M139))*2,
IF(AND(I139=38000,R139&gt;314.8,R139&lt;=504.6,M139&lt;=10),('[1]Pricing Schedule'!$F$103+('[1]Pricing Schedule'!$F$105*M139))*3,
IF(AND(I139=38000,R139&gt;314.8,R139&lt;=504.6,M139&gt;10),('[1]Pricing Schedule'!$F$111+('[1]Pricing Schedule'!$F$113*M139))*3,
IF(AND(I139=38000,R139&gt;472.2,R139&lt;=672.8,M139&lt;=10),('[1]Pricing Schedule'!$F$103+('[1]Pricing Schedule'!$F$105*M139))*4,
IF(AND(I139=38000,R139&gt;472.2,R139&lt;=672.8,M139&gt;10),('[1]Pricing Schedule'!$F$111+('[1]Pricing Schedule'!$F$113*M139))*4,
IF(AND(I139=110000,R139&lt;=12.8,M139&gt;2),'[1]Pricing Schedule'!$F$62+('[1]Pricing Schedule'!$F$63*M139),
IF(AND(I139=110000,R139&lt;=12.8,M139&lt;=2),'[1]Pricing Schedule'!$F$96+('[1]Pricing Schedule'!$F$97*M139),
IF(AND(I139=110000,R139&gt;12.8,R139&lt;=22.8,M139&gt;3),'[1]Pricing Schedule'!$F$71+('[1]Pricing Schedule'!$F$72*M139),
IF(AND(I139=110000,R139&gt;12.8,R139&lt;=22.8,M139&lt;=3),'[1]Pricing Schedule'!$F$96+('[1]Pricing Schedule'!$F$97*M139),
IF(AND(I139=110000,R139&gt;22.8,R139&lt;=30.2),'[1]Pricing Schedule'!$F$80+('[1]Pricing Schedule'!$F$81*M139),
IF(AND(I139=110000,R139&gt;30.2,R139&lt;=45.9),'[1]Pricing Schedule'!$F$89+('[1]Pricing Schedule'!$F$90*M139),
IF(AND(I139=110000,R139&gt;45.9,R139&lt;=123.4),'[1]Pricing Schedule'!$F$96+('[1]Pricing Schedule'!$F$97*M139),
IF(AND(I139=110000,R139&gt;123.4,R139&lt;=168.2,M139&lt;=10),'[1]Pricing Schedule'!$F$103+('[1]Pricing Schedule'!$F$105*M139),
IF(AND(I139=110000,R139&gt;123.4,R139&lt;=168.2,M139&gt;10),'[1]Pricing Schedule'!$F$111+('[1]Pricing Schedule'!$F$113*M139),
IF(AND(I139=110000,R139&gt;168.2,R139&lt;=336.4,M139&lt;=10),('[1]Pricing Schedule'!$F$103+('[1]Pricing Schedule'!$F$105*M139))*2,
IF(AND(I139=110000,R139&gt;168.2,R139&lt;=336.4,M139&gt;10),('[1]Pricing Schedule'!$F$111+('[1]Pricing Schedule'!$F$113*M139))*2,
IF(AND(I139=110000,R139&gt;336.4,R139&lt;=504.6,M139&lt;=10),('[1]Pricing Schedule'!$F$103+('[1]Pricing Schedule'!$F$105*M139))*3,
IF(AND(I139=110000,R139&gt;336.4,R139&lt;=504.6,M139&gt;10),('[1]Pricing Schedule'!$F$111+('[1]Pricing Schedule'!$F$113*M139))*3,
IF(AND(I139=110000,R139&gt;504.6,R139&lt;=672.8,M139&lt;=10),('[1]Pricing Schedule'!$F$103+('[1]Pricing Schedule'!$F$105*M139))*4,
IF(AND(I139=110000,R139&gt;504.6,R139&lt;=672.8,M139&gt;10),('[1]Pricing Schedule'!$F$111+('[1]Pricing Schedule'!$F$113*M139))*4,
IF(AND(I139=110000,R139&gt;672.8,R139&lt;=841,M139&lt;=10),('[1]Pricing Schedule'!$F$103+('[1]Pricing Schedule'!$F$105*M139))*5,
IF(AND(I139=110000,R139&gt;672.8,R139&lt;=841,M139&gt;10),('[1]Pricing Schedule'!$F$111+('[1]Pricing Schedule'!$F$113*M139))*5,
IF(AND(I139=110000,R139&gt;672.8,R139&lt;=841,M139&lt;=10),('[1]Pricing Schedule'!$F$103+('[1]Pricing Schedule'!$F$105*M139))*5,
IF(AND(I139=110000,R139&gt;672.8,R139&lt;=841,M139&gt;10),('[1]Pricing Schedule'!$F$111+('[1]Pricing Schedule'!$F$113*M139))*5,
IF(AND(I139=110000,R139&gt;1345.6,R139&lt;=1513.8,M139&lt;=10),('[1]Pricing Schedule'!$F$103+('[1]Pricing Schedule'!$F$105*M139))*9,
IF(AND(I139=110000,R139&gt;1345.6,R139&lt;=1513.8,M139&gt;10),('[1]Pricing Schedule'!$F$111+('[1]Pricing Schedule'!$F$113*M139))*9,
9999999999)))))))))))))))))))))))))))))))))))))))</f>
        <v>1439840</v>
      </c>
      <c r="T139" s="21">
        <f>IF(AND(I139=38000,R139&lt;=4.5,M139&gt;8),'[1]Pricing Schedule'!$J$9,
IF(AND(I139=38000,R139&lt;=4.5,M139&lt;=8),'[1]Pricing Schedule'!$J$36,
IF(AND(I139=38000,R139&gt;4.5,R139&lt;=9,M139&gt;8),'[1]Pricing Schedule'!$J$18,
IF(AND(I139=38000,R139&gt;4.5,R139&lt;=9,M139&lt;=8),'[1]Pricing Schedule'!$J$36,
IF(AND(I139=38000,R139&gt;9,R139&lt;=12.8,M139&gt;8),'[1]Pricing Schedule'!$J$27,
IF(AND(I139=38000,R139&gt;9,R139&lt;=12.8,M139&lt;=8),'[1]Pricing Schedule'!$J$36,
IF(AND(I139=38000,R139&gt;12.8,R139&lt;=22.8),'[1]Pricing Schedule'!$J$36,
IF(AND(I139=38000,R139&gt;22.8,R139&lt;=30.2),'[1]Pricing Schedule'!$J$45,
IF(AND(I139=38000,R139&gt;30.2,R139&lt;=45.9),'[1]Pricing Schedule'!$J$54,
IF(AND(I139=38000,R139&gt;45.9,R139&lt;=123.4),'[1]Pricing Schedule'!$J$97,
IF(AND(I139=38000,R139&gt;123.4,R139&lt;=168.2,M139&lt;=10),'[1]Pricing Schedule'!$J$105,
IF(AND(I139=38000,R139&gt;123.4,R139&lt;=168.2,M139&gt;10),'[1]Pricing Schedule'!$J$113,
IF(AND(I139=38000,R139&gt;168.2,R139&lt;=336.4,M139&lt;=10),('[1]Pricing Schedule'!$J$105),
IF(AND(I139=38000,R139&gt;168.2,R139&lt;=336.4,M139&gt;10),('[1]Pricing Schedule'!$J$113),
IF(AND(I139=38000,R139&gt;336.4,R139&lt;=504.6,M139&lt;=10),('[1]Pricing Schedule'!$J$105),
IF(AND(I139=38000,R139&gt;336.4,R139&lt;=504.6,M139&gt;10),('[1]Pricing Schedule'!$J$113),
IF(AND(I139=38000,R139&gt;504.6,R139&lt;=672.8,M139&lt;=10),('[1]Pricing Schedule'!$J$105),
IF(AND(I139=38000,R139&gt;504.6,R139&lt;=672.8,M139&gt;10),('[1]Pricing Schedule'!$J$113),
IF(AND(I139=110000,R139&lt;=12.8,M139&gt;2),'[1]Pricing Schedule'!$J$63,
IF(AND(I139=110000,R139&lt;=12.8,M139&lt;=2),'[1]Pricing Schedule'!$J$97,
IF(AND(I139=110000,R139&gt;12.8,R139&lt;=22.8,M139&gt;3),'[1]Pricing Schedule'!$J$72,
IF(AND(I139=110000,R139&gt;12.8,R139&lt;=22.8,M139&lt;=3),'[1]Pricing Schedule'!$J$97,
IF(AND(I139=110000,R139&gt;22.8,R139&lt;=30.2),'[1]Pricing Schedule'!$J$81,
IF(AND(I139=110000,R139&gt;30.2,R139&lt;=45.9),'[1]Pricing Schedule'!$J$90,
IF(AND(I139=110000,R139&gt;45.9,R139&lt;=123.4),'[1]Pricing Schedule'!$J$97,
IF(AND(I139=110000,R139&gt;123.4,R139&lt;=168.2,M139&lt;=10),'[1]Pricing Schedule'!$J$105,
IF(AND(I139=110000,R139&gt;123.4,R139&lt;=168.2,M139&gt;10),'[1]Pricing Schedule'!$J$113,
IF(AND(I139=110000,R139&gt;168.2,R139&lt;=336.2,M139&lt;=10),('[1]Pricing Schedule'!$J$105),
IF(AND(I139=110000,R139&gt;168.2,R139&lt;=336.2,M139&gt;10),('[1]Pricing Schedule'!$J$113),
IF(AND(I139=110000,R139&gt;336.4,R139&lt;=504.6,M139&lt;=10),('[1]Pricing Schedule'!$J$105),
IF(AND(I139=110000,R139&gt;336.4,R139&lt;=504.6,M139&gt;10),('[1]Pricing Schedule'!$J$113),
IF(AND(I139=110000,R139&gt;504.6,R139&lt;=672.8,M139&lt;=10),('[1]Pricing Schedule'!$J$105),
IF(AND(I139=110000,R139&gt;504.6,R139&lt;=672.8,M139&gt;10),('[1]Pricing Schedule'!$J$113),
IF(AND(I139=110000,R139&gt;672.8,R139&lt;=841,M139&lt;=10),('[1]Pricing Schedule'!$J$105),
IF(AND(I139=110000,R139&gt;672.8,R139&lt;=841,M139&gt;10),('[1]Pricing Schedule'!$J$113),
IF(AND(I139=110000,R139&gt;1682,R139&lt;=1850.2,M139&lt;=10),('[1]Pricing Schedule'!$J$105),
IF(AND(I139=110000,R139&gt;1682,R139&lt;=1850.2,M139&gt;10),('[1]Pricing Schedule'!$J$113),
IF(AND(I139=110000,R139&gt;2018.4,R139&lt;=2186.6,M139&lt;=10),('[1]Pricing Schedule'!$J$105),
IF(AND(I139=110000,R139&gt;2018.4,R139&lt;=2186.6,M139&gt;10),('[1]Pricing Schedule'!$J$113),999999999)))))))))))))))))))))))))))))))))))))))</f>
        <v>1</v>
      </c>
      <c r="U139" s="40">
        <f t="shared" si="18"/>
        <v>417344.92753623187</v>
      </c>
      <c r="V139" s="41">
        <f t="shared" si="19"/>
        <v>2.396099566618513</v>
      </c>
      <c r="Y139" s="23">
        <v>207</v>
      </c>
      <c r="Z139" s="23">
        <v>273</v>
      </c>
      <c r="AR139" s="35"/>
    </row>
    <row r="140" spans="1:44">
      <c r="A140" s="23">
        <v>139</v>
      </c>
      <c r="B140" s="23">
        <v>139</v>
      </c>
      <c r="C140" s="23" t="s">
        <v>409</v>
      </c>
      <c r="D140" s="23" t="s">
        <v>318</v>
      </c>
      <c r="E140" s="23" t="s">
        <v>318</v>
      </c>
      <c r="F140" s="23" t="s">
        <v>410</v>
      </c>
      <c r="G140" s="23" t="s">
        <v>411</v>
      </c>
      <c r="H140" s="23" t="s">
        <v>113</v>
      </c>
      <c r="I140" s="13">
        <v>38000</v>
      </c>
      <c r="J140" s="13">
        <v>20000</v>
      </c>
      <c r="K140" s="13">
        <v>38000</v>
      </c>
      <c r="L140" s="24">
        <v>6.9320000000000004</v>
      </c>
      <c r="M140" s="37">
        <f t="shared" si="14"/>
        <v>7</v>
      </c>
      <c r="N140" s="24">
        <v>0.16500000000000001</v>
      </c>
      <c r="O140" s="13">
        <v>1</v>
      </c>
      <c r="P140" s="36">
        <f t="shared" si="15"/>
        <v>0.16500000000000001</v>
      </c>
      <c r="Q140" s="38">
        <f t="shared" si="16"/>
        <v>3.45</v>
      </c>
      <c r="R140" s="37">
        <f t="shared" si="17"/>
        <v>3.45</v>
      </c>
      <c r="S140" s="39">
        <f>IF(AND(I140=38000,R140&lt;=4.5,M140&gt;8),'[1]Pricing Schedule'!$F$8+('[1]Pricing Schedule'!$F$9*M140),
IF(AND(I140=38000,R140&lt;=4.5,M140&lt;=8),'[1]Pricing Schedule'!$F$34+('[1]Pricing Schedule'!$F$36*M140),
IF(AND(I140=38000,R140&gt;4.5,R140&lt;=9,M140&gt;8),'[1]Pricing Schedule'!$F$17+('[1]Pricing Schedule'!$F$18*M140),
IF(AND(I140=38000,R140&gt;4.5,R140&lt;=9,M140&lt;=8),'[1]Pricing Schedule'!$F$34+('[1]Pricing Schedule'!$F$36*M140),
IF(AND(I140=38000,R140&gt;9,R140&lt;=12.8,M140&gt;8),'[1]Pricing Schedule'!$F$26+('[1]Pricing Schedule'!$F$27*M140),
IF(AND(I140=38000,R140&gt;9,R140&lt;=12.8,M140&lt;=8),'[1]Pricing Schedule'!$F$34+('[1]Pricing Schedule'!$F$36*M140),
IF(AND(I140=38000,R140&gt;12.8,R140&lt;=22.8),'[1]Pricing Schedule'!$F$34+('[1]Pricing Schedule'!$F$36*M140),
IF(AND(I140=38000,R140&gt;22.8,R140&lt;=30.2),'[1]Pricing Schedule'!$F$43+('[1]Pricing Schedule'!$F$45*M140),
IF(AND(I140=38000,R140&gt;30.2,R140&lt;=45.9),'[1]Pricing Schedule'!$F$52+('[1]Pricing Schedule'!$F$54*M140),
IF(AND(I140=38000,R140&gt;45.9,R140&lt;=123.4),'[1]Pricing Schedule'!$F$96+('[1]Pricing Schedule'!$F$97*M140),
IF(AND(I140=38000,R140&gt;123.4,R140&lt;=168.2,M140&lt;=10),'[1]Pricing Schedule'!$F$103+('[1]Pricing Schedule'!$F$105*M140),
IF(AND(I140=38000,R140&gt;123.4,R140&lt;=168.2,M140&gt;10),'[1]Pricing Schedule'!$F$111+('[1]Pricing Schedule'!$F$113*M140),
IF(AND(I140=38000,R140&gt;157.4,R140&lt;=336.4,M140&lt;=10),('[1]Pricing Schedule'!$F$103+('[1]Pricing Schedule'!$F$105*M140))*2,
IF(AND(I140=38000,R140&gt;157.4,R140&lt;=336.4,M140&gt;10),('[1]Pricing Schedule'!$F$111+('[1]Pricing Schedule'!$F$113*M140))*2,
IF(AND(I140=38000,R140&gt;314.8,R140&lt;=504.6,M140&lt;=10),('[1]Pricing Schedule'!$F$103+('[1]Pricing Schedule'!$F$105*M140))*3,
IF(AND(I140=38000,R140&gt;314.8,R140&lt;=504.6,M140&gt;10),('[1]Pricing Schedule'!$F$111+('[1]Pricing Schedule'!$F$113*M140))*3,
IF(AND(I140=38000,R140&gt;472.2,R140&lt;=672.8,M140&lt;=10),('[1]Pricing Schedule'!$F$103+('[1]Pricing Schedule'!$F$105*M140))*4,
IF(AND(I140=38000,R140&gt;472.2,R140&lt;=672.8,M140&gt;10),('[1]Pricing Schedule'!$F$111+('[1]Pricing Schedule'!$F$113*M140))*4,
IF(AND(I140=110000,R140&lt;=12.8,M140&gt;2),'[1]Pricing Schedule'!$F$62+('[1]Pricing Schedule'!$F$63*M140),
IF(AND(I140=110000,R140&lt;=12.8,M140&lt;=2),'[1]Pricing Schedule'!$F$96+('[1]Pricing Schedule'!$F$97*M140),
IF(AND(I140=110000,R140&gt;12.8,R140&lt;=22.8,M140&gt;3),'[1]Pricing Schedule'!$F$71+('[1]Pricing Schedule'!$F$72*M140),
IF(AND(I140=110000,R140&gt;12.8,R140&lt;=22.8,M140&lt;=3),'[1]Pricing Schedule'!$F$96+('[1]Pricing Schedule'!$F$97*M140),
IF(AND(I140=110000,R140&gt;22.8,R140&lt;=30.2),'[1]Pricing Schedule'!$F$80+('[1]Pricing Schedule'!$F$81*M140),
IF(AND(I140=110000,R140&gt;30.2,R140&lt;=45.9),'[1]Pricing Schedule'!$F$89+('[1]Pricing Schedule'!$F$90*M140),
IF(AND(I140=110000,R140&gt;45.9,R140&lt;=123.4),'[1]Pricing Schedule'!$F$96+('[1]Pricing Schedule'!$F$97*M140),
IF(AND(I140=110000,R140&gt;123.4,R140&lt;=168.2,M140&lt;=10),'[1]Pricing Schedule'!$F$103+('[1]Pricing Schedule'!$F$105*M140),
IF(AND(I140=110000,R140&gt;123.4,R140&lt;=168.2,M140&gt;10),'[1]Pricing Schedule'!$F$111+('[1]Pricing Schedule'!$F$113*M140),
IF(AND(I140=110000,R140&gt;168.2,R140&lt;=336.4,M140&lt;=10),('[1]Pricing Schedule'!$F$103+('[1]Pricing Schedule'!$F$105*M140))*2,
IF(AND(I140=110000,R140&gt;168.2,R140&lt;=336.4,M140&gt;10),('[1]Pricing Schedule'!$F$111+('[1]Pricing Schedule'!$F$113*M140))*2,
IF(AND(I140=110000,R140&gt;336.4,R140&lt;=504.6,M140&lt;=10),('[1]Pricing Schedule'!$F$103+('[1]Pricing Schedule'!$F$105*M140))*3,
IF(AND(I140=110000,R140&gt;336.4,R140&lt;=504.6,M140&gt;10),('[1]Pricing Schedule'!$F$111+('[1]Pricing Schedule'!$F$113*M140))*3,
IF(AND(I140=110000,R140&gt;504.6,R140&lt;=672.8,M140&lt;=10),('[1]Pricing Schedule'!$F$103+('[1]Pricing Schedule'!$F$105*M140))*4,
IF(AND(I140=110000,R140&gt;504.6,R140&lt;=672.8,M140&gt;10),('[1]Pricing Schedule'!$F$111+('[1]Pricing Schedule'!$F$113*M140))*4,
IF(AND(I140=110000,R140&gt;672.8,R140&lt;=841,M140&lt;=10),('[1]Pricing Schedule'!$F$103+('[1]Pricing Schedule'!$F$105*M140))*5,
IF(AND(I140=110000,R140&gt;672.8,R140&lt;=841,M140&gt;10),('[1]Pricing Schedule'!$F$111+('[1]Pricing Schedule'!$F$113*M140))*5,
IF(AND(I140=110000,R140&gt;672.8,R140&lt;=841,M140&lt;=10),('[1]Pricing Schedule'!$F$103+('[1]Pricing Schedule'!$F$105*M140))*5,
IF(AND(I140=110000,R140&gt;672.8,R140&lt;=841,M140&gt;10),('[1]Pricing Schedule'!$F$111+('[1]Pricing Schedule'!$F$113*M140))*5,
IF(AND(I140=110000,R140&gt;1345.6,R140&lt;=1513.8,M140&lt;=10),('[1]Pricing Schedule'!$F$103+('[1]Pricing Schedule'!$F$105*M140))*9,
IF(AND(I140=110000,R140&gt;1345.6,R140&lt;=1513.8,M140&gt;10),('[1]Pricing Schedule'!$F$111+('[1]Pricing Schedule'!$F$113*M140))*9,
9999999999)))))))))))))))))))))))))))))))))))))))</f>
        <v>839680</v>
      </c>
      <c r="T140" s="21">
        <f>IF(AND(I140=38000,R140&lt;=4.5,M140&gt;8),'[1]Pricing Schedule'!$J$9,
IF(AND(I140=38000,R140&lt;=4.5,M140&lt;=8),'[1]Pricing Schedule'!$J$36,
IF(AND(I140=38000,R140&gt;4.5,R140&lt;=9,M140&gt;8),'[1]Pricing Schedule'!$J$18,
IF(AND(I140=38000,R140&gt;4.5,R140&lt;=9,M140&lt;=8),'[1]Pricing Schedule'!$J$36,
IF(AND(I140=38000,R140&gt;9,R140&lt;=12.8,M140&gt;8),'[1]Pricing Schedule'!$J$27,
IF(AND(I140=38000,R140&gt;9,R140&lt;=12.8,M140&lt;=8),'[1]Pricing Schedule'!$J$36,
IF(AND(I140=38000,R140&gt;12.8,R140&lt;=22.8),'[1]Pricing Schedule'!$J$36,
IF(AND(I140=38000,R140&gt;22.8,R140&lt;=30.2),'[1]Pricing Schedule'!$J$45,
IF(AND(I140=38000,R140&gt;30.2,R140&lt;=45.9),'[1]Pricing Schedule'!$J$54,
IF(AND(I140=38000,R140&gt;45.9,R140&lt;=123.4),'[1]Pricing Schedule'!$J$97,
IF(AND(I140=38000,R140&gt;123.4,R140&lt;=168.2,M140&lt;=10),'[1]Pricing Schedule'!$J$105,
IF(AND(I140=38000,R140&gt;123.4,R140&lt;=168.2,M140&gt;10),'[1]Pricing Schedule'!$J$113,
IF(AND(I140=38000,R140&gt;168.2,R140&lt;=336.4,M140&lt;=10),('[1]Pricing Schedule'!$J$105),
IF(AND(I140=38000,R140&gt;168.2,R140&lt;=336.4,M140&gt;10),('[1]Pricing Schedule'!$J$113),
IF(AND(I140=38000,R140&gt;336.4,R140&lt;=504.6,M140&lt;=10),('[1]Pricing Schedule'!$J$105),
IF(AND(I140=38000,R140&gt;336.4,R140&lt;=504.6,M140&gt;10),('[1]Pricing Schedule'!$J$113),
IF(AND(I140=38000,R140&gt;504.6,R140&lt;=672.8,M140&lt;=10),('[1]Pricing Schedule'!$J$105),
IF(AND(I140=38000,R140&gt;504.6,R140&lt;=672.8,M140&gt;10),('[1]Pricing Schedule'!$J$113),
IF(AND(I140=110000,R140&lt;=12.8,M140&gt;2),'[1]Pricing Schedule'!$J$63,
IF(AND(I140=110000,R140&lt;=12.8,M140&lt;=2),'[1]Pricing Schedule'!$J$97,
IF(AND(I140=110000,R140&gt;12.8,R140&lt;=22.8,M140&gt;3),'[1]Pricing Schedule'!$J$72,
IF(AND(I140=110000,R140&gt;12.8,R140&lt;=22.8,M140&lt;=3),'[1]Pricing Schedule'!$J$97,
IF(AND(I140=110000,R140&gt;22.8,R140&lt;=30.2),'[1]Pricing Schedule'!$J$81,
IF(AND(I140=110000,R140&gt;30.2,R140&lt;=45.9),'[1]Pricing Schedule'!$J$90,
IF(AND(I140=110000,R140&gt;45.9,R140&lt;=123.4),'[1]Pricing Schedule'!$J$97,
IF(AND(I140=110000,R140&gt;123.4,R140&lt;=168.2,M140&lt;=10),'[1]Pricing Schedule'!$J$105,
IF(AND(I140=110000,R140&gt;123.4,R140&lt;=168.2,M140&gt;10),'[1]Pricing Schedule'!$J$113,
IF(AND(I140=110000,R140&gt;168.2,R140&lt;=336.2,M140&lt;=10),('[1]Pricing Schedule'!$J$105),
IF(AND(I140=110000,R140&gt;168.2,R140&lt;=336.2,M140&gt;10),('[1]Pricing Schedule'!$J$113),
IF(AND(I140=110000,R140&gt;336.4,R140&lt;=504.6,M140&lt;=10),('[1]Pricing Schedule'!$J$105),
IF(AND(I140=110000,R140&gt;336.4,R140&lt;=504.6,M140&gt;10),('[1]Pricing Schedule'!$J$113),
IF(AND(I140=110000,R140&gt;504.6,R140&lt;=672.8,M140&lt;=10),('[1]Pricing Schedule'!$J$105),
IF(AND(I140=110000,R140&gt;504.6,R140&lt;=672.8,M140&gt;10),('[1]Pricing Schedule'!$J$113),
IF(AND(I140=110000,R140&gt;672.8,R140&lt;=841,M140&lt;=10),('[1]Pricing Schedule'!$J$105),
IF(AND(I140=110000,R140&gt;672.8,R140&lt;=841,M140&gt;10),('[1]Pricing Schedule'!$J$113),
IF(AND(I140=110000,R140&gt;1682,R140&lt;=1850.2,M140&lt;=10),('[1]Pricing Schedule'!$J$105),
IF(AND(I140=110000,R140&gt;1682,R140&lt;=1850.2,M140&gt;10),('[1]Pricing Schedule'!$J$113),
IF(AND(I140=110000,R140&gt;2018.4,R140&lt;=2186.6,M140&lt;=10),('[1]Pricing Schedule'!$J$105),
IF(AND(I140=110000,R140&gt;2018.4,R140&lt;=2186.6,M140&gt;10),('[1]Pricing Schedule'!$J$113),999999999)))))))))))))))))))))))))))))))))))))))</f>
        <v>4</v>
      </c>
      <c r="U140" s="40">
        <f t="shared" si="18"/>
        <v>243385.5072463768</v>
      </c>
      <c r="V140" s="41">
        <f t="shared" si="19"/>
        <v>4.1087080792682924</v>
      </c>
      <c r="Y140" s="23">
        <v>134</v>
      </c>
      <c r="Z140" s="23">
        <v>616</v>
      </c>
      <c r="AR140" s="35"/>
    </row>
    <row r="141" spans="1:44">
      <c r="A141" s="23">
        <v>140</v>
      </c>
      <c r="B141" s="23">
        <v>140</v>
      </c>
      <c r="C141" s="23" t="s">
        <v>412</v>
      </c>
      <c r="D141" s="23" t="s">
        <v>149</v>
      </c>
      <c r="E141" s="23" t="s">
        <v>149</v>
      </c>
      <c r="F141" s="23" t="s">
        <v>413</v>
      </c>
      <c r="G141" s="23" t="s">
        <v>414</v>
      </c>
      <c r="H141" s="23" t="s">
        <v>113</v>
      </c>
      <c r="I141" s="13">
        <v>38000</v>
      </c>
      <c r="J141" s="13">
        <v>38000</v>
      </c>
      <c r="K141" s="23" t="s">
        <v>119</v>
      </c>
      <c r="L141" s="24">
        <v>19.408000000000001</v>
      </c>
      <c r="M141" s="37">
        <f t="shared" si="14"/>
        <v>20</v>
      </c>
      <c r="N141" s="24">
        <v>0.436</v>
      </c>
      <c r="O141" s="13">
        <v>1</v>
      </c>
      <c r="P141" s="36">
        <f t="shared" si="15"/>
        <v>0.436</v>
      </c>
      <c r="Q141" s="38">
        <f t="shared" si="16"/>
        <v>3.45</v>
      </c>
      <c r="R141" s="37">
        <f t="shared" si="17"/>
        <v>3.45</v>
      </c>
      <c r="S141" s="39">
        <f>IF(AND(I141=38000,R141&lt;=4.5,M141&gt;8),'[1]Pricing Schedule'!$F$8+('[1]Pricing Schedule'!$F$9*M141),
IF(AND(I141=38000,R141&lt;=4.5,M141&lt;=8),'[1]Pricing Schedule'!$F$34+('[1]Pricing Schedule'!$F$36*M141),
IF(AND(I141=38000,R141&gt;4.5,R141&lt;=9,M141&gt;8),'[1]Pricing Schedule'!$F$17+('[1]Pricing Schedule'!$F$18*M141),
IF(AND(I141=38000,R141&gt;4.5,R141&lt;=9,M141&lt;=8),'[1]Pricing Schedule'!$F$34+('[1]Pricing Schedule'!$F$36*M141),
IF(AND(I141=38000,R141&gt;9,R141&lt;=12.8,M141&gt;8),'[1]Pricing Schedule'!$F$26+('[1]Pricing Schedule'!$F$27*M141),
IF(AND(I141=38000,R141&gt;9,R141&lt;=12.8,M141&lt;=8),'[1]Pricing Schedule'!$F$34+('[1]Pricing Schedule'!$F$36*M141),
IF(AND(I141=38000,R141&gt;12.8,R141&lt;=22.8),'[1]Pricing Schedule'!$F$34+('[1]Pricing Schedule'!$F$36*M141),
IF(AND(I141=38000,R141&gt;22.8,R141&lt;=30.2),'[1]Pricing Schedule'!$F$43+('[1]Pricing Schedule'!$F$45*M141),
IF(AND(I141=38000,R141&gt;30.2,R141&lt;=45.9),'[1]Pricing Schedule'!$F$52+('[1]Pricing Schedule'!$F$54*M141),
IF(AND(I141=38000,R141&gt;45.9,R141&lt;=123.4),'[1]Pricing Schedule'!$F$96+('[1]Pricing Schedule'!$F$97*M141),
IF(AND(I141=38000,R141&gt;123.4,R141&lt;=168.2,M141&lt;=10),'[1]Pricing Schedule'!$F$103+('[1]Pricing Schedule'!$F$105*M141),
IF(AND(I141=38000,R141&gt;123.4,R141&lt;=168.2,M141&gt;10),'[1]Pricing Schedule'!$F$111+('[1]Pricing Schedule'!$F$113*M141),
IF(AND(I141=38000,R141&gt;157.4,R141&lt;=336.4,M141&lt;=10),('[1]Pricing Schedule'!$F$103+('[1]Pricing Schedule'!$F$105*M141))*2,
IF(AND(I141=38000,R141&gt;157.4,R141&lt;=336.4,M141&gt;10),('[1]Pricing Schedule'!$F$111+('[1]Pricing Schedule'!$F$113*M141))*2,
IF(AND(I141=38000,R141&gt;314.8,R141&lt;=504.6,M141&lt;=10),('[1]Pricing Schedule'!$F$103+('[1]Pricing Schedule'!$F$105*M141))*3,
IF(AND(I141=38000,R141&gt;314.8,R141&lt;=504.6,M141&gt;10),('[1]Pricing Schedule'!$F$111+('[1]Pricing Schedule'!$F$113*M141))*3,
IF(AND(I141=38000,R141&gt;472.2,R141&lt;=672.8,M141&lt;=10),('[1]Pricing Schedule'!$F$103+('[1]Pricing Schedule'!$F$105*M141))*4,
IF(AND(I141=38000,R141&gt;472.2,R141&lt;=672.8,M141&gt;10),('[1]Pricing Schedule'!$F$111+('[1]Pricing Schedule'!$F$113*M141))*4,
IF(AND(I141=110000,R141&lt;=12.8,M141&gt;2),'[1]Pricing Schedule'!$F$62+('[1]Pricing Schedule'!$F$63*M141),
IF(AND(I141=110000,R141&lt;=12.8,M141&lt;=2),'[1]Pricing Schedule'!$F$96+('[1]Pricing Schedule'!$F$97*M141),
IF(AND(I141=110000,R141&gt;12.8,R141&lt;=22.8,M141&gt;3),'[1]Pricing Schedule'!$F$71+('[1]Pricing Schedule'!$F$72*M141),
IF(AND(I141=110000,R141&gt;12.8,R141&lt;=22.8,M141&lt;=3),'[1]Pricing Schedule'!$F$96+('[1]Pricing Schedule'!$F$97*M141),
IF(AND(I141=110000,R141&gt;22.8,R141&lt;=30.2),'[1]Pricing Schedule'!$F$80+('[1]Pricing Schedule'!$F$81*M141),
IF(AND(I141=110000,R141&gt;30.2,R141&lt;=45.9),'[1]Pricing Schedule'!$F$89+('[1]Pricing Schedule'!$F$90*M141),
IF(AND(I141=110000,R141&gt;45.9,R141&lt;=123.4),'[1]Pricing Schedule'!$F$96+('[1]Pricing Schedule'!$F$97*M141),
IF(AND(I141=110000,R141&gt;123.4,R141&lt;=168.2,M141&lt;=10),'[1]Pricing Schedule'!$F$103+('[1]Pricing Schedule'!$F$105*M141),
IF(AND(I141=110000,R141&gt;123.4,R141&lt;=168.2,M141&gt;10),'[1]Pricing Schedule'!$F$111+('[1]Pricing Schedule'!$F$113*M141),
IF(AND(I141=110000,R141&gt;168.2,R141&lt;=336.4,M141&lt;=10),('[1]Pricing Schedule'!$F$103+('[1]Pricing Schedule'!$F$105*M141))*2,
IF(AND(I141=110000,R141&gt;168.2,R141&lt;=336.4,M141&gt;10),('[1]Pricing Schedule'!$F$111+('[1]Pricing Schedule'!$F$113*M141))*2,
IF(AND(I141=110000,R141&gt;336.4,R141&lt;=504.6,M141&lt;=10),('[1]Pricing Schedule'!$F$103+('[1]Pricing Schedule'!$F$105*M141))*3,
IF(AND(I141=110000,R141&gt;336.4,R141&lt;=504.6,M141&gt;10),('[1]Pricing Schedule'!$F$111+('[1]Pricing Schedule'!$F$113*M141))*3,
IF(AND(I141=110000,R141&gt;504.6,R141&lt;=672.8,M141&lt;=10),('[1]Pricing Schedule'!$F$103+('[1]Pricing Schedule'!$F$105*M141))*4,
IF(AND(I141=110000,R141&gt;504.6,R141&lt;=672.8,M141&gt;10),('[1]Pricing Schedule'!$F$111+('[1]Pricing Schedule'!$F$113*M141))*4,
IF(AND(I141=110000,R141&gt;672.8,R141&lt;=841,M141&lt;=10),('[1]Pricing Schedule'!$F$103+('[1]Pricing Schedule'!$F$105*M141))*5,
IF(AND(I141=110000,R141&gt;672.8,R141&lt;=841,M141&gt;10),('[1]Pricing Schedule'!$F$111+('[1]Pricing Schedule'!$F$113*M141))*5,
IF(AND(I141=110000,R141&gt;672.8,R141&lt;=841,M141&lt;=10),('[1]Pricing Schedule'!$F$103+('[1]Pricing Schedule'!$F$105*M141))*5,
IF(AND(I141=110000,R141&gt;672.8,R141&lt;=841,M141&gt;10),('[1]Pricing Schedule'!$F$111+('[1]Pricing Schedule'!$F$113*M141))*5,
IF(AND(I141=110000,R141&gt;1345.6,R141&lt;=1513.8,M141&lt;=10),('[1]Pricing Schedule'!$F$103+('[1]Pricing Schedule'!$F$105*M141))*9,
IF(AND(I141=110000,R141&gt;1345.6,R141&lt;=1513.8,M141&gt;10),('[1]Pricing Schedule'!$F$111+('[1]Pricing Schedule'!$F$113*M141))*9,
9999999999)))))))))))))))))))))))))))))))))))))))</f>
        <v>1914140</v>
      </c>
      <c r="T141" s="21">
        <f>IF(AND(I141=38000,R141&lt;=4.5,M141&gt;8),'[1]Pricing Schedule'!$J$9,
IF(AND(I141=38000,R141&lt;=4.5,M141&lt;=8),'[1]Pricing Schedule'!$J$36,
IF(AND(I141=38000,R141&gt;4.5,R141&lt;=9,M141&gt;8),'[1]Pricing Schedule'!$J$18,
IF(AND(I141=38000,R141&gt;4.5,R141&lt;=9,M141&lt;=8),'[1]Pricing Schedule'!$J$36,
IF(AND(I141=38000,R141&gt;9,R141&lt;=12.8,M141&gt;8),'[1]Pricing Schedule'!$J$27,
IF(AND(I141=38000,R141&gt;9,R141&lt;=12.8,M141&lt;=8),'[1]Pricing Schedule'!$J$36,
IF(AND(I141=38000,R141&gt;12.8,R141&lt;=22.8),'[1]Pricing Schedule'!$J$36,
IF(AND(I141=38000,R141&gt;22.8,R141&lt;=30.2),'[1]Pricing Schedule'!$J$45,
IF(AND(I141=38000,R141&gt;30.2,R141&lt;=45.9),'[1]Pricing Schedule'!$J$54,
IF(AND(I141=38000,R141&gt;45.9,R141&lt;=123.4),'[1]Pricing Schedule'!$J$97,
IF(AND(I141=38000,R141&gt;123.4,R141&lt;=168.2,M141&lt;=10),'[1]Pricing Schedule'!$J$105,
IF(AND(I141=38000,R141&gt;123.4,R141&lt;=168.2,M141&gt;10),'[1]Pricing Schedule'!$J$113,
IF(AND(I141=38000,R141&gt;168.2,R141&lt;=336.4,M141&lt;=10),('[1]Pricing Schedule'!$J$105),
IF(AND(I141=38000,R141&gt;168.2,R141&lt;=336.4,M141&gt;10),('[1]Pricing Schedule'!$J$113),
IF(AND(I141=38000,R141&gt;336.4,R141&lt;=504.6,M141&lt;=10),('[1]Pricing Schedule'!$J$105),
IF(AND(I141=38000,R141&gt;336.4,R141&lt;=504.6,M141&gt;10),('[1]Pricing Schedule'!$J$113),
IF(AND(I141=38000,R141&gt;504.6,R141&lt;=672.8,M141&lt;=10),('[1]Pricing Schedule'!$J$105),
IF(AND(I141=38000,R141&gt;504.6,R141&lt;=672.8,M141&gt;10),('[1]Pricing Schedule'!$J$113),
IF(AND(I141=110000,R141&lt;=12.8,M141&gt;2),'[1]Pricing Schedule'!$J$63,
IF(AND(I141=110000,R141&lt;=12.8,M141&lt;=2),'[1]Pricing Schedule'!$J$97,
IF(AND(I141=110000,R141&gt;12.8,R141&lt;=22.8,M141&gt;3),'[1]Pricing Schedule'!$J$72,
IF(AND(I141=110000,R141&gt;12.8,R141&lt;=22.8,M141&lt;=3),'[1]Pricing Schedule'!$J$97,
IF(AND(I141=110000,R141&gt;22.8,R141&lt;=30.2),'[1]Pricing Schedule'!$J$81,
IF(AND(I141=110000,R141&gt;30.2,R141&lt;=45.9),'[1]Pricing Schedule'!$J$90,
IF(AND(I141=110000,R141&gt;45.9,R141&lt;=123.4),'[1]Pricing Schedule'!$J$97,
IF(AND(I141=110000,R141&gt;123.4,R141&lt;=168.2,M141&lt;=10),'[1]Pricing Schedule'!$J$105,
IF(AND(I141=110000,R141&gt;123.4,R141&lt;=168.2,M141&gt;10),'[1]Pricing Schedule'!$J$113,
IF(AND(I141=110000,R141&gt;168.2,R141&lt;=336.2,M141&lt;=10),('[1]Pricing Schedule'!$J$105),
IF(AND(I141=110000,R141&gt;168.2,R141&lt;=336.2,M141&gt;10),('[1]Pricing Schedule'!$J$113),
IF(AND(I141=110000,R141&gt;336.4,R141&lt;=504.6,M141&lt;=10),('[1]Pricing Schedule'!$J$105),
IF(AND(I141=110000,R141&gt;336.4,R141&lt;=504.6,M141&gt;10),('[1]Pricing Schedule'!$J$113),
IF(AND(I141=110000,R141&gt;504.6,R141&lt;=672.8,M141&lt;=10),('[1]Pricing Schedule'!$J$105),
IF(AND(I141=110000,R141&gt;504.6,R141&lt;=672.8,M141&gt;10),('[1]Pricing Schedule'!$J$113),
IF(AND(I141=110000,R141&gt;672.8,R141&lt;=841,M141&lt;=10),('[1]Pricing Schedule'!$J$105),
IF(AND(I141=110000,R141&gt;672.8,R141&lt;=841,M141&gt;10),('[1]Pricing Schedule'!$J$113),
IF(AND(I141=110000,R141&gt;1682,R141&lt;=1850.2,M141&lt;=10),('[1]Pricing Schedule'!$J$105),
IF(AND(I141=110000,R141&gt;1682,R141&lt;=1850.2,M141&gt;10),('[1]Pricing Schedule'!$J$113),
IF(AND(I141=110000,R141&gt;2018.4,R141&lt;=2186.6,M141&lt;=10),('[1]Pricing Schedule'!$J$105),
IF(AND(I141=110000,R141&gt;2018.4,R141&lt;=2186.6,M141&gt;10),('[1]Pricing Schedule'!$J$113),999999999)))))))))))))))))))))))))))))))))))))))</f>
        <v>1</v>
      </c>
      <c r="U141" s="40">
        <f t="shared" si="18"/>
        <v>554823.18840579712</v>
      </c>
      <c r="V141" s="41">
        <f t="shared" si="19"/>
        <v>1.8023760017553574</v>
      </c>
      <c r="Y141" s="23">
        <v>75</v>
      </c>
      <c r="Z141" s="23">
        <v>562</v>
      </c>
      <c r="AR141" s="35"/>
    </row>
    <row r="142" spans="1:44">
      <c r="A142" s="23">
        <v>141</v>
      </c>
      <c r="B142" s="23">
        <v>141</v>
      </c>
      <c r="C142" s="23" t="s">
        <v>415</v>
      </c>
      <c r="D142" s="23" t="s">
        <v>149</v>
      </c>
      <c r="E142" s="23" t="s">
        <v>149</v>
      </c>
      <c r="F142" s="23" t="s">
        <v>340</v>
      </c>
      <c r="G142" s="23" t="s">
        <v>341</v>
      </c>
      <c r="H142" s="23" t="s">
        <v>113</v>
      </c>
      <c r="I142" s="13">
        <v>38000</v>
      </c>
      <c r="J142" s="23" t="s">
        <v>119</v>
      </c>
      <c r="K142" s="13">
        <v>38000</v>
      </c>
      <c r="L142" s="24">
        <v>7.1950000000000003</v>
      </c>
      <c r="M142" s="37">
        <f t="shared" si="14"/>
        <v>8</v>
      </c>
      <c r="N142" s="24">
        <v>0.55900000000000005</v>
      </c>
      <c r="O142" s="13">
        <v>1</v>
      </c>
      <c r="P142" s="36">
        <f t="shared" si="15"/>
        <v>0.55900000000000005</v>
      </c>
      <c r="Q142" s="38">
        <f t="shared" si="16"/>
        <v>3.45</v>
      </c>
      <c r="R142" s="37">
        <f t="shared" si="17"/>
        <v>3.45</v>
      </c>
      <c r="S142" s="39">
        <f>IF(AND(I142=38000,R142&lt;=4.5,M142&gt;8),'[1]Pricing Schedule'!$F$8+('[1]Pricing Schedule'!$F$9*M142),
IF(AND(I142=38000,R142&lt;=4.5,M142&lt;=8),'[1]Pricing Schedule'!$F$34+('[1]Pricing Schedule'!$F$36*M142),
IF(AND(I142=38000,R142&gt;4.5,R142&lt;=9,M142&gt;8),'[1]Pricing Schedule'!$F$17+('[1]Pricing Schedule'!$F$18*M142),
IF(AND(I142=38000,R142&gt;4.5,R142&lt;=9,M142&lt;=8),'[1]Pricing Schedule'!$F$34+('[1]Pricing Schedule'!$F$36*M142),
IF(AND(I142=38000,R142&gt;9,R142&lt;=12.8,M142&gt;8),'[1]Pricing Schedule'!$F$26+('[1]Pricing Schedule'!$F$27*M142),
IF(AND(I142=38000,R142&gt;9,R142&lt;=12.8,M142&lt;=8),'[1]Pricing Schedule'!$F$34+('[1]Pricing Schedule'!$F$36*M142),
IF(AND(I142=38000,R142&gt;12.8,R142&lt;=22.8),'[1]Pricing Schedule'!$F$34+('[1]Pricing Schedule'!$F$36*M142),
IF(AND(I142=38000,R142&gt;22.8,R142&lt;=30.2),'[1]Pricing Schedule'!$F$43+('[1]Pricing Schedule'!$F$45*M142),
IF(AND(I142=38000,R142&gt;30.2,R142&lt;=45.9),'[1]Pricing Schedule'!$F$52+('[1]Pricing Schedule'!$F$54*M142),
IF(AND(I142=38000,R142&gt;45.9,R142&lt;=123.4),'[1]Pricing Schedule'!$F$96+('[1]Pricing Schedule'!$F$97*M142),
IF(AND(I142=38000,R142&gt;123.4,R142&lt;=168.2,M142&lt;=10),'[1]Pricing Schedule'!$F$103+('[1]Pricing Schedule'!$F$105*M142),
IF(AND(I142=38000,R142&gt;123.4,R142&lt;=168.2,M142&gt;10),'[1]Pricing Schedule'!$F$111+('[1]Pricing Schedule'!$F$113*M142),
IF(AND(I142=38000,R142&gt;157.4,R142&lt;=336.4,M142&lt;=10),('[1]Pricing Schedule'!$F$103+('[1]Pricing Schedule'!$F$105*M142))*2,
IF(AND(I142=38000,R142&gt;157.4,R142&lt;=336.4,M142&gt;10),('[1]Pricing Schedule'!$F$111+('[1]Pricing Schedule'!$F$113*M142))*2,
IF(AND(I142=38000,R142&gt;314.8,R142&lt;=504.6,M142&lt;=10),('[1]Pricing Schedule'!$F$103+('[1]Pricing Schedule'!$F$105*M142))*3,
IF(AND(I142=38000,R142&gt;314.8,R142&lt;=504.6,M142&gt;10),('[1]Pricing Schedule'!$F$111+('[1]Pricing Schedule'!$F$113*M142))*3,
IF(AND(I142=38000,R142&gt;472.2,R142&lt;=672.8,M142&lt;=10),('[1]Pricing Schedule'!$F$103+('[1]Pricing Schedule'!$F$105*M142))*4,
IF(AND(I142=38000,R142&gt;472.2,R142&lt;=672.8,M142&gt;10),('[1]Pricing Schedule'!$F$111+('[1]Pricing Schedule'!$F$113*M142))*4,
IF(AND(I142=110000,R142&lt;=12.8,M142&gt;2),'[1]Pricing Schedule'!$F$62+('[1]Pricing Schedule'!$F$63*M142),
IF(AND(I142=110000,R142&lt;=12.8,M142&lt;=2),'[1]Pricing Schedule'!$F$96+('[1]Pricing Schedule'!$F$97*M142),
IF(AND(I142=110000,R142&gt;12.8,R142&lt;=22.8,M142&gt;3),'[1]Pricing Schedule'!$F$71+('[1]Pricing Schedule'!$F$72*M142),
IF(AND(I142=110000,R142&gt;12.8,R142&lt;=22.8,M142&lt;=3),'[1]Pricing Schedule'!$F$96+('[1]Pricing Schedule'!$F$97*M142),
IF(AND(I142=110000,R142&gt;22.8,R142&lt;=30.2),'[1]Pricing Schedule'!$F$80+('[1]Pricing Schedule'!$F$81*M142),
IF(AND(I142=110000,R142&gt;30.2,R142&lt;=45.9),'[1]Pricing Schedule'!$F$89+('[1]Pricing Schedule'!$F$90*M142),
IF(AND(I142=110000,R142&gt;45.9,R142&lt;=123.4),'[1]Pricing Schedule'!$F$96+('[1]Pricing Schedule'!$F$97*M142),
IF(AND(I142=110000,R142&gt;123.4,R142&lt;=168.2,M142&lt;=10),'[1]Pricing Schedule'!$F$103+('[1]Pricing Schedule'!$F$105*M142),
IF(AND(I142=110000,R142&gt;123.4,R142&lt;=168.2,M142&gt;10),'[1]Pricing Schedule'!$F$111+('[1]Pricing Schedule'!$F$113*M142),
IF(AND(I142=110000,R142&gt;168.2,R142&lt;=336.4,M142&lt;=10),('[1]Pricing Schedule'!$F$103+('[1]Pricing Schedule'!$F$105*M142))*2,
IF(AND(I142=110000,R142&gt;168.2,R142&lt;=336.4,M142&gt;10),('[1]Pricing Schedule'!$F$111+('[1]Pricing Schedule'!$F$113*M142))*2,
IF(AND(I142=110000,R142&gt;336.4,R142&lt;=504.6,M142&lt;=10),('[1]Pricing Schedule'!$F$103+('[1]Pricing Schedule'!$F$105*M142))*3,
IF(AND(I142=110000,R142&gt;336.4,R142&lt;=504.6,M142&gt;10),('[1]Pricing Schedule'!$F$111+('[1]Pricing Schedule'!$F$113*M142))*3,
IF(AND(I142=110000,R142&gt;504.6,R142&lt;=672.8,M142&lt;=10),('[1]Pricing Schedule'!$F$103+('[1]Pricing Schedule'!$F$105*M142))*4,
IF(AND(I142=110000,R142&gt;504.6,R142&lt;=672.8,M142&gt;10),('[1]Pricing Schedule'!$F$111+('[1]Pricing Schedule'!$F$113*M142))*4,
IF(AND(I142=110000,R142&gt;672.8,R142&lt;=841,M142&lt;=10),('[1]Pricing Schedule'!$F$103+('[1]Pricing Schedule'!$F$105*M142))*5,
IF(AND(I142=110000,R142&gt;672.8,R142&lt;=841,M142&gt;10),('[1]Pricing Schedule'!$F$111+('[1]Pricing Schedule'!$F$113*M142))*5,
IF(AND(I142=110000,R142&gt;672.8,R142&lt;=841,M142&lt;=10),('[1]Pricing Schedule'!$F$103+('[1]Pricing Schedule'!$F$105*M142))*5,
IF(AND(I142=110000,R142&gt;672.8,R142&lt;=841,M142&gt;10),('[1]Pricing Schedule'!$F$111+('[1]Pricing Schedule'!$F$113*M142))*5,
IF(AND(I142=110000,R142&gt;1345.6,R142&lt;=1513.8,M142&lt;=10),('[1]Pricing Schedule'!$F$103+('[1]Pricing Schedule'!$F$105*M142))*9,
IF(AND(I142=110000,R142&gt;1345.6,R142&lt;=1513.8,M142&gt;10),('[1]Pricing Schedule'!$F$111+('[1]Pricing Schedule'!$F$113*M142))*9,
9999999999)))))))))))))))))))))))))))))))))))))))</f>
        <v>909950</v>
      </c>
      <c r="T142" s="21">
        <f>IF(AND(I142=38000,R142&lt;=4.5,M142&gt;8),'[1]Pricing Schedule'!$J$9,
IF(AND(I142=38000,R142&lt;=4.5,M142&lt;=8),'[1]Pricing Schedule'!$J$36,
IF(AND(I142=38000,R142&gt;4.5,R142&lt;=9,M142&gt;8),'[1]Pricing Schedule'!$J$18,
IF(AND(I142=38000,R142&gt;4.5,R142&lt;=9,M142&lt;=8),'[1]Pricing Schedule'!$J$36,
IF(AND(I142=38000,R142&gt;9,R142&lt;=12.8,M142&gt;8),'[1]Pricing Schedule'!$J$27,
IF(AND(I142=38000,R142&gt;9,R142&lt;=12.8,M142&lt;=8),'[1]Pricing Schedule'!$J$36,
IF(AND(I142=38000,R142&gt;12.8,R142&lt;=22.8),'[1]Pricing Schedule'!$J$36,
IF(AND(I142=38000,R142&gt;22.8,R142&lt;=30.2),'[1]Pricing Schedule'!$J$45,
IF(AND(I142=38000,R142&gt;30.2,R142&lt;=45.9),'[1]Pricing Schedule'!$J$54,
IF(AND(I142=38000,R142&gt;45.9,R142&lt;=123.4),'[1]Pricing Schedule'!$J$97,
IF(AND(I142=38000,R142&gt;123.4,R142&lt;=168.2,M142&lt;=10),'[1]Pricing Schedule'!$J$105,
IF(AND(I142=38000,R142&gt;123.4,R142&lt;=168.2,M142&gt;10),'[1]Pricing Schedule'!$J$113,
IF(AND(I142=38000,R142&gt;168.2,R142&lt;=336.4,M142&lt;=10),('[1]Pricing Schedule'!$J$105),
IF(AND(I142=38000,R142&gt;168.2,R142&lt;=336.4,M142&gt;10),('[1]Pricing Schedule'!$J$113),
IF(AND(I142=38000,R142&gt;336.4,R142&lt;=504.6,M142&lt;=10),('[1]Pricing Schedule'!$J$105),
IF(AND(I142=38000,R142&gt;336.4,R142&lt;=504.6,M142&gt;10),('[1]Pricing Schedule'!$J$113),
IF(AND(I142=38000,R142&gt;504.6,R142&lt;=672.8,M142&lt;=10),('[1]Pricing Schedule'!$J$105),
IF(AND(I142=38000,R142&gt;504.6,R142&lt;=672.8,M142&gt;10),('[1]Pricing Schedule'!$J$113),
IF(AND(I142=110000,R142&lt;=12.8,M142&gt;2),'[1]Pricing Schedule'!$J$63,
IF(AND(I142=110000,R142&lt;=12.8,M142&lt;=2),'[1]Pricing Schedule'!$J$97,
IF(AND(I142=110000,R142&gt;12.8,R142&lt;=22.8,M142&gt;3),'[1]Pricing Schedule'!$J$72,
IF(AND(I142=110000,R142&gt;12.8,R142&lt;=22.8,M142&lt;=3),'[1]Pricing Schedule'!$J$97,
IF(AND(I142=110000,R142&gt;22.8,R142&lt;=30.2),'[1]Pricing Schedule'!$J$81,
IF(AND(I142=110000,R142&gt;30.2,R142&lt;=45.9),'[1]Pricing Schedule'!$J$90,
IF(AND(I142=110000,R142&gt;45.9,R142&lt;=123.4),'[1]Pricing Schedule'!$J$97,
IF(AND(I142=110000,R142&gt;123.4,R142&lt;=168.2,M142&lt;=10),'[1]Pricing Schedule'!$J$105,
IF(AND(I142=110000,R142&gt;123.4,R142&lt;=168.2,M142&gt;10),'[1]Pricing Schedule'!$J$113,
IF(AND(I142=110000,R142&gt;168.2,R142&lt;=336.2,M142&lt;=10),('[1]Pricing Schedule'!$J$105),
IF(AND(I142=110000,R142&gt;168.2,R142&lt;=336.2,M142&gt;10),('[1]Pricing Schedule'!$J$113),
IF(AND(I142=110000,R142&gt;336.4,R142&lt;=504.6,M142&lt;=10),('[1]Pricing Schedule'!$J$105),
IF(AND(I142=110000,R142&gt;336.4,R142&lt;=504.6,M142&gt;10),('[1]Pricing Schedule'!$J$113),
IF(AND(I142=110000,R142&gt;504.6,R142&lt;=672.8,M142&lt;=10),('[1]Pricing Schedule'!$J$105),
IF(AND(I142=110000,R142&gt;504.6,R142&lt;=672.8,M142&gt;10),('[1]Pricing Schedule'!$J$113),
IF(AND(I142=110000,R142&gt;672.8,R142&lt;=841,M142&lt;=10),('[1]Pricing Schedule'!$J$105),
IF(AND(I142=110000,R142&gt;672.8,R142&lt;=841,M142&gt;10),('[1]Pricing Schedule'!$J$113),
IF(AND(I142=110000,R142&gt;1682,R142&lt;=1850.2,M142&lt;=10),('[1]Pricing Schedule'!$J$105),
IF(AND(I142=110000,R142&gt;1682,R142&lt;=1850.2,M142&gt;10),('[1]Pricing Schedule'!$J$113),
IF(AND(I142=110000,R142&gt;2018.4,R142&lt;=2186.6,M142&lt;=10),('[1]Pricing Schedule'!$J$105),
IF(AND(I142=110000,R142&gt;2018.4,R142&lt;=2186.6,M142&gt;10),('[1]Pricing Schedule'!$J$113),999999999)))))))))))))))))))))))))))))))))))))))</f>
        <v>4</v>
      </c>
      <c r="U142" s="40">
        <f t="shared" si="18"/>
        <v>263753.62318840576</v>
      </c>
      <c r="V142" s="41">
        <f t="shared" si="19"/>
        <v>3.7914171108302654</v>
      </c>
      <c r="Y142" s="23">
        <v>419</v>
      </c>
      <c r="Z142" s="23">
        <v>77</v>
      </c>
      <c r="AR142" s="35"/>
    </row>
    <row r="143" spans="1:44">
      <c r="A143" s="23">
        <v>142</v>
      </c>
      <c r="B143" s="23">
        <v>142</v>
      </c>
      <c r="C143" s="23" t="s">
        <v>416</v>
      </c>
      <c r="D143" s="23" t="s">
        <v>149</v>
      </c>
      <c r="E143" s="23" t="s">
        <v>149</v>
      </c>
      <c r="F143" s="23" t="s">
        <v>417</v>
      </c>
      <c r="G143" s="23" t="s">
        <v>418</v>
      </c>
      <c r="H143" s="23" t="s">
        <v>113</v>
      </c>
      <c r="I143" s="13">
        <v>38000</v>
      </c>
      <c r="L143" s="24">
        <v>4.4649999999999999</v>
      </c>
      <c r="M143" s="37">
        <f t="shared" si="14"/>
        <v>5</v>
      </c>
      <c r="N143" s="24">
        <v>0.223</v>
      </c>
      <c r="O143" s="13">
        <v>1</v>
      </c>
      <c r="P143" s="36">
        <f t="shared" si="15"/>
        <v>0.223</v>
      </c>
      <c r="Q143" s="38">
        <f t="shared" si="16"/>
        <v>3.45</v>
      </c>
      <c r="R143" s="37">
        <f t="shared" si="17"/>
        <v>3.45</v>
      </c>
      <c r="S143" s="39">
        <f>IF(AND(I143=38000,R143&lt;=4.5,M143&gt;8),'[1]Pricing Schedule'!$F$8+('[1]Pricing Schedule'!$F$9*M143),
IF(AND(I143=38000,R143&lt;=4.5,M143&lt;=8),'[1]Pricing Schedule'!$F$34+('[1]Pricing Schedule'!$F$36*M143),
IF(AND(I143=38000,R143&gt;4.5,R143&lt;=9,M143&gt;8),'[1]Pricing Schedule'!$F$17+('[1]Pricing Schedule'!$F$18*M143),
IF(AND(I143=38000,R143&gt;4.5,R143&lt;=9,M143&lt;=8),'[1]Pricing Schedule'!$F$34+('[1]Pricing Schedule'!$F$36*M143),
IF(AND(I143=38000,R143&gt;9,R143&lt;=12.8,M143&gt;8),'[1]Pricing Schedule'!$F$26+('[1]Pricing Schedule'!$F$27*M143),
IF(AND(I143=38000,R143&gt;9,R143&lt;=12.8,M143&lt;=8),'[1]Pricing Schedule'!$F$34+('[1]Pricing Schedule'!$F$36*M143),
IF(AND(I143=38000,R143&gt;12.8,R143&lt;=22.8),'[1]Pricing Schedule'!$F$34+('[1]Pricing Schedule'!$F$36*M143),
IF(AND(I143=38000,R143&gt;22.8,R143&lt;=30.2),'[1]Pricing Schedule'!$F$43+('[1]Pricing Schedule'!$F$45*M143),
IF(AND(I143=38000,R143&gt;30.2,R143&lt;=45.9),'[1]Pricing Schedule'!$F$52+('[1]Pricing Schedule'!$F$54*M143),
IF(AND(I143=38000,R143&gt;45.9,R143&lt;=123.4),'[1]Pricing Schedule'!$F$96+('[1]Pricing Schedule'!$F$97*M143),
IF(AND(I143=38000,R143&gt;123.4,R143&lt;=168.2,M143&lt;=10),'[1]Pricing Schedule'!$F$103+('[1]Pricing Schedule'!$F$105*M143),
IF(AND(I143=38000,R143&gt;123.4,R143&lt;=168.2,M143&gt;10),'[1]Pricing Schedule'!$F$111+('[1]Pricing Schedule'!$F$113*M143),
IF(AND(I143=38000,R143&gt;157.4,R143&lt;=336.4,M143&lt;=10),('[1]Pricing Schedule'!$F$103+('[1]Pricing Schedule'!$F$105*M143))*2,
IF(AND(I143=38000,R143&gt;157.4,R143&lt;=336.4,M143&gt;10),('[1]Pricing Schedule'!$F$111+('[1]Pricing Schedule'!$F$113*M143))*2,
IF(AND(I143=38000,R143&gt;314.8,R143&lt;=504.6,M143&lt;=10),('[1]Pricing Schedule'!$F$103+('[1]Pricing Schedule'!$F$105*M143))*3,
IF(AND(I143=38000,R143&gt;314.8,R143&lt;=504.6,M143&gt;10),('[1]Pricing Schedule'!$F$111+('[1]Pricing Schedule'!$F$113*M143))*3,
IF(AND(I143=38000,R143&gt;472.2,R143&lt;=672.8,M143&lt;=10),('[1]Pricing Schedule'!$F$103+('[1]Pricing Schedule'!$F$105*M143))*4,
IF(AND(I143=38000,R143&gt;472.2,R143&lt;=672.8,M143&gt;10),('[1]Pricing Schedule'!$F$111+('[1]Pricing Schedule'!$F$113*M143))*4,
IF(AND(I143=110000,R143&lt;=12.8,M143&gt;2),'[1]Pricing Schedule'!$F$62+('[1]Pricing Schedule'!$F$63*M143),
IF(AND(I143=110000,R143&lt;=12.8,M143&lt;=2),'[1]Pricing Schedule'!$F$96+('[1]Pricing Schedule'!$F$97*M143),
IF(AND(I143=110000,R143&gt;12.8,R143&lt;=22.8,M143&gt;3),'[1]Pricing Schedule'!$F$71+('[1]Pricing Schedule'!$F$72*M143),
IF(AND(I143=110000,R143&gt;12.8,R143&lt;=22.8,M143&lt;=3),'[1]Pricing Schedule'!$F$96+('[1]Pricing Schedule'!$F$97*M143),
IF(AND(I143=110000,R143&gt;22.8,R143&lt;=30.2),'[1]Pricing Schedule'!$F$80+('[1]Pricing Schedule'!$F$81*M143),
IF(AND(I143=110000,R143&gt;30.2,R143&lt;=45.9),'[1]Pricing Schedule'!$F$89+('[1]Pricing Schedule'!$F$90*M143),
IF(AND(I143=110000,R143&gt;45.9,R143&lt;=123.4),'[1]Pricing Schedule'!$F$96+('[1]Pricing Schedule'!$F$97*M143),
IF(AND(I143=110000,R143&gt;123.4,R143&lt;=168.2,M143&lt;=10),'[1]Pricing Schedule'!$F$103+('[1]Pricing Schedule'!$F$105*M143),
IF(AND(I143=110000,R143&gt;123.4,R143&lt;=168.2,M143&gt;10),'[1]Pricing Schedule'!$F$111+('[1]Pricing Schedule'!$F$113*M143),
IF(AND(I143=110000,R143&gt;168.2,R143&lt;=336.4,M143&lt;=10),('[1]Pricing Schedule'!$F$103+('[1]Pricing Schedule'!$F$105*M143))*2,
IF(AND(I143=110000,R143&gt;168.2,R143&lt;=336.4,M143&gt;10),('[1]Pricing Schedule'!$F$111+('[1]Pricing Schedule'!$F$113*M143))*2,
IF(AND(I143=110000,R143&gt;336.4,R143&lt;=504.6,M143&lt;=10),('[1]Pricing Schedule'!$F$103+('[1]Pricing Schedule'!$F$105*M143))*3,
IF(AND(I143=110000,R143&gt;336.4,R143&lt;=504.6,M143&gt;10),('[1]Pricing Schedule'!$F$111+('[1]Pricing Schedule'!$F$113*M143))*3,
IF(AND(I143=110000,R143&gt;504.6,R143&lt;=672.8,M143&lt;=10),('[1]Pricing Schedule'!$F$103+('[1]Pricing Schedule'!$F$105*M143))*4,
IF(AND(I143=110000,R143&gt;504.6,R143&lt;=672.8,M143&gt;10),('[1]Pricing Schedule'!$F$111+('[1]Pricing Schedule'!$F$113*M143))*4,
IF(AND(I143=110000,R143&gt;672.8,R143&lt;=841,M143&lt;=10),('[1]Pricing Schedule'!$F$103+('[1]Pricing Schedule'!$F$105*M143))*5,
IF(AND(I143=110000,R143&gt;672.8,R143&lt;=841,M143&gt;10),('[1]Pricing Schedule'!$F$111+('[1]Pricing Schedule'!$F$113*M143))*5,
IF(AND(I143=110000,R143&gt;672.8,R143&lt;=841,M143&lt;=10),('[1]Pricing Schedule'!$F$103+('[1]Pricing Schedule'!$F$105*M143))*5,
IF(AND(I143=110000,R143&gt;672.8,R143&lt;=841,M143&gt;10),('[1]Pricing Schedule'!$F$111+('[1]Pricing Schedule'!$F$113*M143))*5,
IF(AND(I143=110000,R143&gt;1345.6,R143&lt;=1513.8,M143&lt;=10),('[1]Pricing Schedule'!$F$103+('[1]Pricing Schedule'!$F$105*M143))*9,
IF(AND(I143=110000,R143&gt;1345.6,R143&lt;=1513.8,M143&gt;10),('[1]Pricing Schedule'!$F$111+('[1]Pricing Schedule'!$F$113*M143))*9,
9999999999)))))))))))))))))))))))))))))))))))))))</f>
        <v>699140</v>
      </c>
      <c r="T143" s="21">
        <f>IF(AND(I143=38000,R143&lt;=4.5,M143&gt;8),'[1]Pricing Schedule'!$J$9,
IF(AND(I143=38000,R143&lt;=4.5,M143&lt;=8),'[1]Pricing Schedule'!$J$36,
IF(AND(I143=38000,R143&gt;4.5,R143&lt;=9,M143&gt;8),'[1]Pricing Schedule'!$J$18,
IF(AND(I143=38000,R143&gt;4.5,R143&lt;=9,M143&lt;=8),'[1]Pricing Schedule'!$J$36,
IF(AND(I143=38000,R143&gt;9,R143&lt;=12.8,M143&gt;8),'[1]Pricing Schedule'!$J$27,
IF(AND(I143=38000,R143&gt;9,R143&lt;=12.8,M143&lt;=8),'[1]Pricing Schedule'!$J$36,
IF(AND(I143=38000,R143&gt;12.8,R143&lt;=22.8),'[1]Pricing Schedule'!$J$36,
IF(AND(I143=38000,R143&gt;22.8,R143&lt;=30.2),'[1]Pricing Schedule'!$J$45,
IF(AND(I143=38000,R143&gt;30.2,R143&lt;=45.9),'[1]Pricing Schedule'!$J$54,
IF(AND(I143=38000,R143&gt;45.9,R143&lt;=123.4),'[1]Pricing Schedule'!$J$97,
IF(AND(I143=38000,R143&gt;123.4,R143&lt;=168.2,M143&lt;=10),'[1]Pricing Schedule'!$J$105,
IF(AND(I143=38000,R143&gt;123.4,R143&lt;=168.2,M143&gt;10),'[1]Pricing Schedule'!$J$113,
IF(AND(I143=38000,R143&gt;168.2,R143&lt;=336.4,M143&lt;=10),('[1]Pricing Schedule'!$J$105),
IF(AND(I143=38000,R143&gt;168.2,R143&lt;=336.4,M143&gt;10),('[1]Pricing Schedule'!$J$113),
IF(AND(I143=38000,R143&gt;336.4,R143&lt;=504.6,M143&lt;=10),('[1]Pricing Schedule'!$J$105),
IF(AND(I143=38000,R143&gt;336.4,R143&lt;=504.6,M143&gt;10),('[1]Pricing Schedule'!$J$113),
IF(AND(I143=38000,R143&gt;504.6,R143&lt;=672.8,M143&lt;=10),('[1]Pricing Schedule'!$J$105),
IF(AND(I143=38000,R143&gt;504.6,R143&lt;=672.8,M143&gt;10),('[1]Pricing Schedule'!$J$113),
IF(AND(I143=110000,R143&lt;=12.8,M143&gt;2),'[1]Pricing Schedule'!$J$63,
IF(AND(I143=110000,R143&lt;=12.8,M143&lt;=2),'[1]Pricing Schedule'!$J$97,
IF(AND(I143=110000,R143&gt;12.8,R143&lt;=22.8,M143&gt;3),'[1]Pricing Schedule'!$J$72,
IF(AND(I143=110000,R143&gt;12.8,R143&lt;=22.8,M143&lt;=3),'[1]Pricing Schedule'!$J$97,
IF(AND(I143=110000,R143&gt;22.8,R143&lt;=30.2),'[1]Pricing Schedule'!$J$81,
IF(AND(I143=110000,R143&gt;30.2,R143&lt;=45.9),'[1]Pricing Schedule'!$J$90,
IF(AND(I143=110000,R143&gt;45.9,R143&lt;=123.4),'[1]Pricing Schedule'!$J$97,
IF(AND(I143=110000,R143&gt;123.4,R143&lt;=168.2,M143&lt;=10),'[1]Pricing Schedule'!$J$105,
IF(AND(I143=110000,R143&gt;123.4,R143&lt;=168.2,M143&gt;10),'[1]Pricing Schedule'!$J$113,
IF(AND(I143=110000,R143&gt;168.2,R143&lt;=336.2,M143&lt;=10),('[1]Pricing Schedule'!$J$105),
IF(AND(I143=110000,R143&gt;168.2,R143&lt;=336.2,M143&gt;10),('[1]Pricing Schedule'!$J$113),
IF(AND(I143=110000,R143&gt;336.4,R143&lt;=504.6,M143&lt;=10),('[1]Pricing Schedule'!$J$105),
IF(AND(I143=110000,R143&gt;336.4,R143&lt;=504.6,M143&gt;10),('[1]Pricing Schedule'!$J$113),
IF(AND(I143=110000,R143&gt;504.6,R143&lt;=672.8,M143&lt;=10),('[1]Pricing Schedule'!$J$105),
IF(AND(I143=110000,R143&gt;504.6,R143&lt;=672.8,M143&gt;10),('[1]Pricing Schedule'!$J$113),
IF(AND(I143=110000,R143&gt;672.8,R143&lt;=841,M143&lt;=10),('[1]Pricing Schedule'!$J$105),
IF(AND(I143=110000,R143&gt;672.8,R143&lt;=841,M143&gt;10),('[1]Pricing Schedule'!$J$113),
IF(AND(I143=110000,R143&gt;1682,R143&lt;=1850.2,M143&lt;=10),('[1]Pricing Schedule'!$J$105),
IF(AND(I143=110000,R143&gt;1682,R143&lt;=1850.2,M143&gt;10),('[1]Pricing Schedule'!$J$113),
IF(AND(I143=110000,R143&gt;2018.4,R143&lt;=2186.6,M143&lt;=10),('[1]Pricing Schedule'!$J$105),
IF(AND(I143=110000,R143&gt;2018.4,R143&lt;=2186.6,M143&gt;10),('[1]Pricing Schedule'!$J$113),999999999)))))))))))))))))))))))))))))))))))))))</f>
        <v>4</v>
      </c>
      <c r="U143" s="40">
        <f t="shared" si="18"/>
        <v>202649.27536231882</v>
      </c>
      <c r="V143" s="41">
        <f t="shared" si="19"/>
        <v>4.9346339788883489</v>
      </c>
      <c r="Y143" s="23">
        <v>562</v>
      </c>
      <c r="Z143" s="23">
        <v>261</v>
      </c>
      <c r="AR143" s="35"/>
    </row>
    <row r="144" spans="1:44">
      <c r="A144" s="23">
        <v>143</v>
      </c>
      <c r="B144" s="23">
        <v>143</v>
      </c>
      <c r="C144" s="23" t="s">
        <v>419</v>
      </c>
      <c r="D144" s="23" t="s">
        <v>131</v>
      </c>
      <c r="E144" s="23" t="s">
        <v>131</v>
      </c>
      <c r="F144" s="23" t="s">
        <v>420</v>
      </c>
      <c r="G144" s="23" t="s">
        <v>421</v>
      </c>
      <c r="H144" s="23" t="s">
        <v>113</v>
      </c>
      <c r="I144" s="13">
        <v>38000</v>
      </c>
      <c r="J144" s="13">
        <v>38000</v>
      </c>
      <c r="K144" s="23" t="s">
        <v>119</v>
      </c>
      <c r="L144" s="24">
        <v>15.07</v>
      </c>
      <c r="M144" s="37">
        <f t="shared" si="14"/>
        <v>16</v>
      </c>
      <c r="N144" s="24">
        <v>0.36699999999999999</v>
      </c>
      <c r="O144" s="13">
        <v>1</v>
      </c>
      <c r="P144" s="36">
        <f t="shared" si="15"/>
        <v>0.36699999999999999</v>
      </c>
      <c r="Q144" s="38">
        <f t="shared" si="16"/>
        <v>3.45</v>
      </c>
      <c r="R144" s="37">
        <f t="shared" si="17"/>
        <v>3.45</v>
      </c>
      <c r="S144" s="39">
        <f>IF(AND(I144=38000,R144&lt;=4.5,M144&gt;8),'[1]Pricing Schedule'!$F$8+('[1]Pricing Schedule'!$F$9*M144),
IF(AND(I144=38000,R144&lt;=4.5,M144&lt;=8),'[1]Pricing Schedule'!$F$34+('[1]Pricing Schedule'!$F$36*M144),
IF(AND(I144=38000,R144&gt;4.5,R144&lt;=9,M144&gt;8),'[1]Pricing Schedule'!$F$17+('[1]Pricing Schedule'!$F$18*M144),
IF(AND(I144=38000,R144&gt;4.5,R144&lt;=9,M144&lt;=8),'[1]Pricing Schedule'!$F$34+('[1]Pricing Schedule'!$F$36*M144),
IF(AND(I144=38000,R144&gt;9,R144&lt;=12.8,M144&gt;8),'[1]Pricing Schedule'!$F$26+('[1]Pricing Schedule'!$F$27*M144),
IF(AND(I144=38000,R144&gt;9,R144&lt;=12.8,M144&lt;=8),'[1]Pricing Schedule'!$F$34+('[1]Pricing Schedule'!$F$36*M144),
IF(AND(I144=38000,R144&gt;12.8,R144&lt;=22.8),'[1]Pricing Schedule'!$F$34+('[1]Pricing Schedule'!$F$36*M144),
IF(AND(I144=38000,R144&gt;22.8,R144&lt;=30.2),'[1]Pricing Schedule'!$F$43+('[1]Pricing Schedule'!$F$45*M144),
IF(AND(I144=38000,R144&gt;30.2,R144&lt;=45.9),'[1]Pricing Schedule'!$F$52+('[1]Pricing Schedule'!$F$54*M144),
IF(AND(I144=38000,R144&gt;45.9,R144&lt;=123.4),'[1]Pricing Schedule'!$F$96+('[1]Pricing Schedule'!$F$97*M144),
IF(AND(I144=38000,R144&gt;123.4,R144&lt;=168.2,M144&lt;=10),'[1]Pricing Schedule'!$F$103+('[1]Pricing Schedule'!$F$105*M144),
IF(AND(I144=38000,R144&gt;123.4,R144&lt;=168.2,M144&gt;10),'[1]Pricing Schedule'!$F$111+('[1]Pricing Schedule'!$F$113*M144),
IF(AND(I144=38000,R144&gt;157.4,R144&lt;=336.4,M144&lt;=10),('[1]Pricing Schedule'!$F$103+('[1]Pricing Schedule'!$F$105*M144))*2,
IF(AND(I144=38000,R144&gt;157.4,R144&lt;=336.4,M144&gt;10),('[1]Pricing Schedule'!$F$111+('[1]Pricing Schedule'!$F$113*M144))*2,
IF(AND(I144=38000,R144&gt;314.8,R144&lt;=504.6,M144&lt;=10),('[1]Pricing Schedule'!$F$103+('[1]Pricing Schedule'!$F$105*M144))*3,
IF(AND(I144=38000,R144&gt;314.8,R144&lt;=504.6,M144&gt;10),('[1]Pricing Schedule'!$F$111+('[1]Pricing Schedule'!$F$113*M144))*3,
IF(AND(I144=38000,R144&gt;472.2,R144&lt;=672.8,M144&lt;=10),('[1]Pricing Schedule'!$F$103+('[1]Pricing Schedule'!$F$105*M144))*4,
IF(AND(I144=38000,R144&gt;472.2,R144&lt;=672.8,M144&gt;10),('[1]Pricing Schedule'!$F$111+('[1]Pricing Schedule'!$F$113*M144))*4,
IF(AND(I144=110000,R144&lt;=12.8,M144&gt;2),'[1]Pricing Schedule'!$F$62+('[1]Pricing Schedule'!$F$63*M144),
IF(AND(I144=110000,R144&lt;=12.8,M144&lt;=2),'[1]Pricing Schedule'!$F$96+('[1]Pricing Schedule'!$F$97*M144),
IF(AND(I144=110000,R144&gt;12.8,R144&lt;=22.8,M144&gt;3),'[1]Pricing Schedule'!$F$71+('[1]Pricing Schedule'!$F$72*M144),
IF(AND(I144=110000,R144&gt;12.8,R144&lt;=22.8,M144&lt;=3),'[1]Pricing Schedule'!$F$96+('[1]Pricing Schedule'!$F$97*M144),
IF(AND(I144=110000,R144&gt;22.8,R144&lt;=30.2),'[1]Pricing Schedule'!$F$80+('[1]Pricing Schedule'!$F$81*M144),
IF(AND(I144=110000,R144&gt;30.2,R144&lt;=45.9),'[1]Pricing Schedule'!$F$89+('[1]Pricing Schedule'!$F$90*M144),
IF(AND(I144=110000,R144&gt;45.9,R144&lt;=123.4),'[1]Pricing Schedule'!$F$96+('[1]Pricing Schedule'!$F$97*M144),
IF(AND(I144=110000,R144&gt;123.4,R144&lt;=168.2,M144&lt;=10),'[1]Pricing Schedule'!$F$103+('[1]Pricing Schedule'!$F$105*M144),
IF(AND(I144=110000,R144&gt;123.4,R144&lt;=168.2,M144&gt;10),'[1]Pricing Schedule'!$F$111+('[1]Pricing Schedule'!$F$113*M144),
IF(AND(I144=110000,R144&gt;168.2,R144&lt;=336.4,M144&lt;=10),('[1]Pricing Schedule'!$F$103+('[1]Pricing Schedule'!$F$105*M144))*2,
IF(AND(I144=110000,R144&gt;168.2,R144&lt;=336.4,M144&gt;10),('[1]Pricing Schedule'!$F$111+('[1]Pricing Schedule'!$F$113*M144))*2,
IF(AND(I144=110000,R144&gt;336.4,R144&lt;=504.6,M144&lt;=10),('[1]Pricing Schedule'!$F$103+('[1]Pricing Schedule'!$F$105*M144))*3,
IF(AND(I144=110000,R144&gt;336.4,R144&lt;=504.6,M144&gt;10),('[1]Pricing Schedule'!$F$111+('[1]Pricing Schedule'!$F$113*M144))*3,
IF(AND(I144=110000,R144&gt;504.6,R144&lt;=672.8,M144&lt;=10),('[1]Pricing Schedule'!$F$103+('[1]Pricing Schedule'!$F$105*M144))*4,
IF(AND(I144=110000,R144&gt;504.6,R144&lt;=672.8,M144&gt;10),('[1]Pricing Schedule'!$F$111+('[1]Pricing Schedule'!$F$113*M144))*4,
IF(AND(I144=110000,R144&gt;672.8,R144&lt;=841,M144&lt;=10),('[1]Pricing Schedule'!$F$103+('[1]Pricing Schedule'!$F$105*M144))*5,
IF(AND(I144=110000,R144&gt;672.8,R144&lt;=841,M144&gt;10),('[1]Pricing Schedule'!$F$111+('[1]Pricing Schedule'!$F$113*M144))*5,
IF(AND(I144=110000,R144&gt;672.8,R144&lt;=841,M144&lt;=10),('[1]Pricing Schedule'!$F$103+('[1]Pricing Schedule'!$F$105*M144))*5,
IF(AND(I144=110000,R144&gt;672.8,R144&lt;=841,M144&gt;10),('[1]Pricing Schedule'!$F$111+('[1]Pricing Schedule'!$F$113*M144))*5,
IF(AND(I144=110000,R144&gt;1345.6,R144&lt;=1513.8,M144&lt;=10),('[1]Pricing Schedule'!$F$103+('[1]Pricing Schedule'!$F$105*M144))*9,
IF(AND(I144=110000,R144&gt;1345.6,R144&lt;=1513.8,M144&gt;10),('[1]Pricing Schedule'!$F$111+('[1]Pricing Schedule'!$F$113*M144))*9,
9999999999)))))))))))))))))))))))))))))))))))))))</f>
        <v>1703340</v>
      </c>
      <c r="T144" s="21">
        <f>IF(AND(I144=38000,R144&lt;=4.5,M144&gt;8),'[1]Pricing Schedule'!$J$9,
IF(AND(I144=38000,R144&lt;=4.5,M144&lt;=8),'[1]Pricing Schedule'!$J$36,
IF(AND(I144=38000,R144&gt;4.5,R144&lt;=9,M144&gt;8),'[1]Pricing Schedule'!$J$18,
IF(AND(I144=38000,R144&gt;4.5,R144&lt;=9,M144&lt;=8),'[1]Pricing Schedule'!$J$36,
IF(AND(I144=38000,R144&gt;9,R144&lt;=12.8,M144&gt;8),'[1]Pricing Schedule'!$J$27,
IF(AND(I144=38000,R144&gt;9,R144&lt;=12.8,M144&lt;=8),'[1]Pricing Schedule'!$J$36,
IF(AND(I144=38000,R144&gt;12.8,R144&lt;=22.8),'[1]Pricing Schedule'!$J$36,
IF(AND(I144=38000,R144&gt;22.8,R144&lt;=30.2),'[1]Pricing Schedule'!$J$45,
IF(AND(I144=38000,R144&gt;30.2,R144&lt;=45.9),'[1]Pricing Schedule'!$J$54,
IF(AND(I144=38000,R144&gt;45.9,R144&lt;=123.4),'[1]Pricing Schedule'!$J$97,
IF(AND(I144=38000,R144&gt;123.4,R144&lt;=168.2,M144&lt;=10),'[1]Pricing Schedule'!$J$105,
IF(AND(I144=38000,R144&gt;123.4,R144&lt;=168.2,M144&gt;10),'[1]Pricing Schedule'!$J$113,
IF(AND(I144=38000,R144&gt;168.2,R144&lt;=336.4,M144&lt;=10),('[1]Pricing Schedule'!$J$105),
IF(AND(I144=38000,R144&gt;168.2,R144&lt;=336.4,M144&gt;10),('[1]Pricing Schedule'!$J$113),
IF(AND(I144=38000,R144&gt;336.4,R144&lt;=504.6,M144&lt;=10),('[1]Pricing Schedule'!$J$105),
IF(AND(I144=38000,R144&gt;336.4,R144&lt;=504.6,M144&gt;10),('[1]Pricing Schedule'!$J$113),
IF(AND(I144=38000,R144&gt;504.6,R144&lt;=672.8,M144&lt;=10),('[1]Pricing Schedule'!$J$105),
IF(AND(I144=38000,R144&gt;504.6,R144&lt;=672.8,M144&gt;10),('[1]Pricing Schedule'!$J$113),
IF(AND(I144=110000,R144&lt;=12.8,M144&gt;2),'[1]Pricing Schedule'!$J$63,
IF(AND(I144=110000,R144&lt;=12.8,M144&lt;=2),'[1]Pricing Schedule'!$J$97,
IF(AND(I144=110000,R144&gt;12.8,R144&lt;=22.8,M144&gt;3),'[1]Pricing Schedule'!$J$72,
IF(AND(I144=110000,R144&gt;12.8,R144&lt;=22.8,M144&lt;=3),'[1]Pricing Schedule'!$J$97,
IF(AND(I144=110000,R144&gt;22.8,R144&lt;=30.2),'[1]Pricing Schedule'!$J$81,
IF(AND(I144=110000,R144&gt;30.2,R144&lt;=45.9),'[1]Pricing Schedule'!$J$90,
IF(AND(I144=110000,R144&gt;45.9,R144&lt;=123.4),'[1]Pricing Schedule'!$J$97,
IF(AND(I144=110000,R144&gt;123.4,R144&lt;=168.2,M144&lt;=10),'[1]Pricing Schedule'!$J$105,
IF(AND(I144=110000,R144&gt;123.4,R144&lt;=168.2,M144&gt;10),'[1]Pricing Schedule'!$J$113,
IF(AND(I144=110000,R144&gt;168.2,R144&lt;=336.2,M144&lt;=10),('[1]Pricing Schedule'!$J$105),
IF(AND(I144=110000,R144&gt;168.2,R144&lt;=336.2,M144&gt;10),('[1]Pricing Schedule'!$J$113),
IF(AND(I144=110000,R144&gt;336.4,R144&lt;=504.6,M144&lt;=10),('[1]Pricing Schedule'!$J$105),
IF(AND(I144=110000,R144&gt;336.4,R144&lt;=504.6,M144&gt;10),('[1]Pricing Schedule'!$J$113),
IF(AND(I144=110000,R144&gt;504.6,R144&lt;=672.8,M144&lt;=10),('[1]Pricing Schedule'!$J$105),
IF(AND(I144=110000,R144&gt;504.6,R144&lt;=672.8,M144&gt;10),('[1]Pricing Schedule'!$J$113),
IF(AND(I144=110000,R144&gt;672.8,R144&lt;=841,M144&lt;=10),('[1]Pricing Schedule'!$J$105),
IF(AND(I144=110000,R144&gt;672.8,R144&lt;=841,M144&gt;10),('[1]Pricing Schedule'!$J$113),
IF(AND(I144=110000,R144&gt;1682,R144&lt;=1850.2,M144&lt;=10),('[1]Pricing Schedule'!$J$105),
IF(AND(I144=110000,R144&gt;1682,R144&lt;=1850.2,M144&gt;10),('[1]Pricing Schedule'!$J$113),
IF(AND(I144=110000,R144&gt;2018.4,R144&lt;=2186.6,M144&lt;=10),('[1]Pricing Schedule'!$J$105),
IF(AND(I144=110000,R144&gt;2018.4,R144&lt;=2186.6,M144&gt;10),('[1]Pricing Schedule'!$J$113),999999999)))))))))))))))))))))))))))))))))))))))</f>
        <v>1</v>
      </c>
      <c r="U144" s="40">
        <f t="shared" si="18"/>
        <v>493721.73913043475</v>
      </c>
      <c r="V144" s="41">
        <f t="shared" si="19"/>
        <v>2.0254323857832257</v>
      </c>
      <c r="Y144" s="23">
        <v>42</v>
      </c>
      <c r="Z144" s="23">
        <v>107</v>
      </c>
      <c r="AR144" s="35"/>
    </row>
    <row r="145" spans="1:44">
      <c r="A145" s="23">
        <v>144</v>
      </c>
      <c r="B145" s="23">
        <v>144</v>
      </c>
      <c r="C145" s="23" t="s">
        <v>422</v>
      </c>
      <c r="D145" s="23" t="s">
        <v>423</v>
      </c>
      <c r="E145" s="23" t="s">
        <v>423</v>
      </c>
      <c r="F145" s="23" t="s">
        <v>403</v>
      </c>
      <c r="G145" s="23" t="s">
        <v>404</v>
      </c>
      <c r="H145" s="23" t="s">
        <v>113</v>
      </c>
      <c r="I145" s="13">
        <v>38000</v>
      </c>
      <c r="J145" s="13">
        <v>38000</v>
      </c>
      <c r="K145" s="23" t="s">
        <v>119</v>
      </c>
      <c r="L145" s="24">
        <v>3.2789999999999999</v>
      </c>
      <c r="M145" s="37">
        <f t="shared" si="14"/>
        <v>4</v>
      </c>
      <c r="N145" s="24">
        <v>0.60599999999999998</v>
      </c>
      <c r="O145" s="13">
        <v>1</v>
      </c>
      <c r="P145" s="36">
        <f t="shared" si="15"/>
        <v>0.45450000000000002</v>
      </c>
      <c r="Q145" s="38">
        <f t="shared" si="16"/>
        <v>3.45</v>
      </c>
      <c r="R145" s="37">
        <f t="shared" si="17"/>
        <v>3.45</v>
      </c>
      <c r="S145" s="39">
        <f>IF(AND(I145=38000,R145&lt;=4.5,M145&gt;8),'[1]Pricing Schedule'!$F$8+('[1]Pricing Schedule'!$F$9*M145),
IF(AND(I145=38000,R145&lt;=4.5,M145&lt;=8),'[1]Pricing Schedule'!$F$34+('[1]Pricing Schedule'!$F$36*M145),
IF(AND(I145=38000,R145&gt;4.5,R145&lt;=9,M145&gt;8),'[1]Pricing Schedule'!$F$17+('[1]Pricing Schedule'!$F$18*M145),
IF(AND(I145=38000,R145&gt;4.5,R145&lt;=9,M145&lt;=8),'[1]Pricing Schedule'!$F$34+('[1]Pricing Schedule'!$F$36*M145),
IF(AND(I145=38000,R145&gt;9,R145&lt;=12.8,M145&gt;8),'[1]Pricing Schedule'!$F$26+('[1]Pricing Schedule'!$F$27*M145),
IF(AND(I145=38000,R145&gt;9,R145&lt;=12.8,M145&lt;=8),'[1]Pricing Schedule'!$F$34+('[1]Pricing Schedule'!$F$36*M145),
IF(AND(I145=38000,R145&gt;12.8,R145&lt;=22.8),'[1]Pricing Schedule'!$F$34+('[1]Pricing Schedule'!$F$36*M145),
IF(AND(I145=38000,R145&gt;22.8,R145&lt;=30.2),'[1]Pricing Schedule'!$F$43+('[1]Pricing Schedule'!$F$45*M145),
IF(AND(I145=38000,R145&gt;30.2,R145&lt;=45.9),'[1]Pricing Schedule'!$F$52+('[1]Pricing Schedule'!$F$54*M145),
IF(AND(I145=38000,R145&gt;45.9,R145&lt;=123.4),'[1]Pricing Schedule'!$F$96+('[1]Pricing Schedule'!$F$97*M145),
IF(AND(I145=38000,R145&gt;123.4,R145&lt;=168.2,M145&lt;=10),'[1]Pricing Schedule'!$F$103+('[1]Pricing Schedule'!$F$105*M145),
IF(AND(I145=38000,R145&gt;123.4,R145&lt;=168.2,M145&gt;10),'[1]Pricing Schedule'!$F$111+('[1]Pricing Schedule'!$F$113*M145),
IF(AND(I145=38000,R145&gt;157.4,R145&lt;=336.4,M145&lt;=10),('[1]Pricing Schedule'!$F$103+('[1]Pricing Schedule'!$F$105*M145))*2,
IF(AND(I145=38000,R145&gt;157.4,R145&lt;=336.4,M145&gt;10),('[1]Pricing Schedule'!$F$111+('[1]Pricing Schedule'!$F$113*M145))*2,
IF(AND(I145=38000,R145&gt;314.8,R145&lt;=504.6,M145&lt;=10),('[1]Pricing Schedule'!$F$103+('[1]Pricing Schedule'!$F$105*M145))*3,
IF(AND(I145=38000,R145&gt;314.8,R145&lt;=504.6,M145&gt;10),('[1]Pricing Schedule'!$F$111+('[1]Pricing Schedule'!$F$113*M145))*3,
IF(AND(I145=38000,R145&gt;472.2,R145&lt;=672.8,M145&lt;=10),('[1]Pricing Schedule'!$F$103+('[1]Pricing Schedule'!$F$105*M145))*4,
IF(AND(I145=38000,R145&gt;472.2,R145&lt;=672.8,M145&gt;10),('[1]Pricing Schedule'!$F$111+('[1]Pricing Schedule'!$F$113*M145))*4,
IF(AND(I145=110000,R145&lt;=12.8,M145&gt;2),'[1]Pricing Schedule'!$F$62+('[1]Pricing Schedule'!$F$63*M145),
IF(AND(I145=110000,R145&lt;=12.8,M145&lt;=2),'[1]Pricing Schedule'!$F$96+('[1]Pricing Schedule'!$F$97*M145),
IF(AND(I145=110000,R145&gt;12.8,R145&lt;=22.8,M145&gt;3),'[1]Pricing Schedule'!$F$71+('[1]Pricing Schedule'!$F$72*M145),
IF(AND(I145=110000,R145&gt;12.8,R145&lt;=22.8,M145&lt;=3),'[1]Pricing Schedule'!$F$96+('[1]Pricing Schedule'!$F$97*M145),
IF(AND(I145=110000,R145&gt;22.8,R145&lt;=30.2),'[1]Pricing Schedule'!$F$80+('[1]Pricing Schedule'!$F$81*M145),
IF(AND(I145=110000,R145&gt;30.2,R145&lt;=45.9),'[1]Pricing Schedule'!$F$89+('[1]Pricing Schedule'!$F$90*M145),
IF(AND(I145=110000,R145&gt;45.9,R145&lt;=123.4),'[1]Pricing Schedule'!$F$96+('[1]Pricing Schedule'!$F$97*M145),
IF(AND(I145=110000,R145&gt;123.4,R145&lt;=168.2,M145&lt;=10),'[1]Pricing Schedule'!$F$103+('[1]Pricing Schedule'!$F$105*M145),
IF(AND(I145=110000,R145&gt;123.4,R145&lt;=168.2,M145&gt;10),'[1]Pricing Schedule'!$F$111+('[1]Pricing Schedule'!$F$113*M145),
IF(AND(I145=110000,R145&gt;168.2,R145&lt;=336.4,M145&lt;=10),('[1]Pricing Schedule'!$F$103+('[1]Pricing Schedule'!$F$105*M145))*2,
IF(AND(I145=110000,R145&gt;168.2,R145&lt;=336.4,M145&gt;10),('[1]Pricing Schedule'!$F$111+('[1]Pricing Schedule'!$F$113*M145))*2,
IF(AND(I145=110000,R145&gt;336.4,R145&lt;=504.6,M145&lt;=10),('[1]Pricing Schedule'!$F$103+('[1]Pricing Schedule'!$F$105*M145))*3,
IF(AND(I145=110000,R145&gt;336.4,R145&lt;=504.6,M145&gt;10),('[1]Pricing Schedule'!$F$111+('[1]Pricing Schedule'!$F$113*M145))*3,
IF(AND(I145=110000,R145&gt;504.6,R145&lt;=672.8,M145&lt;=10),('[1]Pricing Schedule'!$F$103+('[1]Pricing Schedule'!$F$105*M145))*4,
IF(AND(I145=110000,R145&gt;504.6,R145&lt;=672.8,M145&gt;10),('[1]Pricing Schedule'!$F$111+('[1]Pricing Schedule'!$F$113*M145))*4,
IF(AND(I145=110000,R145&gt;672.8,R145&lt;=841,M145&lt;=10),('[1]Pricing Schedule'!$F$103+('[1]Pricing Schedule'!$F$105*M145))*5,
IF(AND(I145=110000,R145&gt;672.8,R145&lt;=841,M145&gt;10),('[1]Pricing Schedule'!$F$111+('[1]Pricing Schedule'!$F$113*M145))*5,
IF(AND(I145=110000,R145&gt;672.8,R145&lt;=841,M145&lt;=10),('[1]Pricing Schedule'!$F$103+('[1]Pricing Schedule'!$F$105*M145))*5,
IF(AND(I145=110000,R145&gt;672.8,R145&lt;=841,M145&gt;10),('[1]Pricing Schedule'!$F$111+('[1]Pricing Schedule'!$F$113*M145))*5,
IF(AND(I145=110000,R145&gt;1345.6,R145&lt;=1513.8,M145&lt;=10),('[1]Pricing Schedule'!$F$103+('[1]Pricing Schedule'!$F$105*M145))*9,
IF(AND(I145=110000,R145&gt;1345.6,R145&lt;=1513.8,M145&gt;10),('[1]Pricing Schedule'!$F$111+('[1]Pricing Schedule'!$F$113*M145))*9,
9999999999)))))))))))))))))))))))))))))))))))))))</f>
        <v>628870</v>
      </c>
      <c r="T145" s="21">
        <f>IF(AND(I145=38000,R145&lt;=4.5,M145&gt;8),'[1]Pricing Schedule'!$J$9,
IF(AND(I145=38000,R145&lt;=4.5,M145&lt;=8),'[1]Pricing Schedule'!$J$36,
IF(AND(I145=38000,R145&gt;4.5,R145&lt;=9,M145&gt;8),'[1]Pricing Schedule'!$J$18,
IF(AND(I145=38000,R145&gt;4.5,R145&lt;=9,M145&lt;=8),'[1]Pricing Schedule'!$J$36,
IF(AND(I145=38000,R145&gt;9,R145&lt;=12.8,M145&gt;8),'[1]Pricing Schedule'!$J$27,
IF(AND(I145=38000,R145&gt;9,R145&lt;=12.8,M145&lt;=8),'[1]Pricing Schedule'!$J$36,
IF(AND(I145=38000,R145&gt;12.8,R145&lt;=22.8),'[1]Pricing Schedule'!$J$36,
IF(AND(I145=38000,R145&gt;22.8,R145&lt;=30.2),'[1]Pricing Schedule'!$J$45,
IF(AND(I145=38000,R145&gt;30.2,R145&lt;=45.9),'[1]Pricing Schedule'!$J$54,
IF(AND(I145=38000,R145&gt;45.9,R145&lt;=123.4),'[1]Pricing Schedule'!$J$97,
IF(AND(I145=38000,R145&gt;123.4,R145&lt;=168.2,M145&lt;=10),'[1]Pricing Schedule'!$J$105,
IF(AND(I145=38000,R145&gt;123.4,R145&lt;=168.2,M145&gt;10),'[1]Pricing Schedule'!$J$113,
IF(AND(I145=38000,R145&gt;168.2,R145&lt;=336.4,M145&lt;=10),('[1]Pricing Schedule'!$J$105),
IF(AND(I145=38000,R145&gt;168.2,R145&lt;=336.4,M145&gt;10),('[1]Pricing Schedule'!$J$113),
IF(AND(I145=38000,R145&gt;336.4,R145&lt;=504.6,M145&lt;=10),('[1]Pricing Schedule'!$J$105),
IF(AND(I145=38000,R145&gt;336.4,R145&lt;=504.6,M145&gt;10),('[1]Pricing Schedule'!$J$113),
IF(AND(I145=38000,R145&gt;504.6,R145&lt;=672.8,M145&lt;=10),('[1]Pricing Schedule'!$J$105),
IF(AND(I145=38000,R145&gt;504.6,R145&lt;=672.8,M145&gt;10),('[1]Pricing Schedule'!$J$113),
IF(AND(I145=110000,R145&lt;=12.8,M145&gt;2),'[1]Pricing Schedule'!$J$63,
IF(AND(I145=110000,R145&lt;=12.8,M145&lt;=2),'[1]Pricing Schedule'!$J$97,
IF(AND(I145=110000,R145&gt;12.8,R145&lt;=22.8,M145&gt;3),'[1]Pricing Schedule'!$J$72,
IF(AND(I145=110000,R145&gt;12.8,R145&lt;=22.8,M145&lt;=3),'[1]Pricing Schedule'!$J$97,
IF(AND(I145=110000,R145&gt;22.8,R145&lt;=30.2),'[1]Pricing Schedule'!$J$81,
IF(AND(I145=110000,R145&gt;30.2,R145&lt;=45.9),'[1]Pricing Schedule'!$J$90,
IF(AND(I145=110000,R145&gt;45.9,R145&lt;=123.4),'[1]Pricing Schedule'!$J$97,
IF(AND(I145=110000,R145&gt;123.4,R145&lt;=168.2,M145&lt;=10),'[1]Pricing Schedule'!$J$105,
IF(AND(I145=110000,R145&gt;123.4,R145&lt;=168.2,M145&gt;10),'[1]Pricing Schedule'!$J$113,
IF(AND(I145=110000,R145&gt;168.2,R145&lt;=336.2,M145&lt;=10),('[1]Pricing Schedule'!$J$105),
IF(AND(I145=110000,R145&gt;168.2,R145&lt;=336.2,M145&gt;10),('[1]Pricing Schedule'!$J$113),
IF(AND(I145=110000,R145&gt;336.4,R145&lt;=504.6,M145&lt;=10),('[1]Pricing Schedule'!$J$105),
IF(AND(I145=110000,R145&gt;336.4,R145&lt;=504.6,M145&gt;10),('[1]Pricing Schedule'!$J$113),
IF(AND(I145=110000,R145&gt;504.6,R145&lt;=672.8,M145&lt;=10),('[1]Pricing Schedule'!$J$105),
IF(AND(I145=110000,R145&gt;504.6,R145&lt;=672.8,M145&gt;10),('[1]Pricing Schedule'!$J$113),
IF(AND(I145=110000,R145&gt;672.8,R145&lt;=841,M145&lt;=10),('[1]Pricing Schedule'!$J$105),
IF(AND(I145=110000,R145&gt;672.8,R145&lt;=841,M145&gt;10),('[1]Pricing Schedule'!$J$113),
IF(AND(I145=110000,R145&gt;1682,R145&lt;=1850.2,M145&lt;=10),('[1]Pricing Schedule'!$J$105),
IF(AND(I145=110000,R145&gt;1682,R145&lt;=1850.2,M145&gt;10),('[1]Pricing Schedule'!$J$113),
IF(AND(I145=110000,R145&gt;2018.4,R145&lt;=2186.6,M145&lt;=10),('[1]Pricing Schedule'!$J$105),
IF(AND(I145=110000,R145&gt;2018.4,R145&lt;=2186.6,M145&gt;10),('[1]Pricing Schedule'!$J$113),999999999)))))))))))))))))))))))))))))))))))))))</f>
        <v>4</v>
      </c>
      <c r="U145" s="40">
        <f t="shared" si="18"/>
        <v>182281.15942028986</v>
      </c>
      <c r="V145" s="41">
        <f t="shared" si="19"/>
        <v>5.4860304991492681</v>
      </c>
      <c r="Y145" s="23">
        <v>105</v>
      </c>
      <c r="Z145" s="23">
        <v>492</v>
      </c>
      <c r="AR145" s="35"/>
    </row>
    <row r="146" spans="1:44">
      <c r="A146" s="23">
        <v>145</v>
      </c>
      <c r="B146" s="23">
        <v>145</v>
      </c>
      <c r="C146" s="23" t="s">
        <v>424</v>
      </c>
      <c r="D146" s="23" t="s">
        <v>141</v>
      </c>
      <c r="E146" s="23" t="s">
        <v>141</v>
      </c>
      <c r="F146" s="23" t="s">
        <v>425</v>
      </c>
      <c r="G146" s="23" t="s">
        <v>426</v>
      </c>
      <c r="H146" s="23" t="s">
        <v>113</v>
      </c>
      <c r="I146" s="13">
        <v>38000</v>
      </c>
      <c r="J146" s="13">
        <v>38000</v>
      </c>
      <c r="K146" s="23" t="s">
        <v>119</v>
      </c>
      <c r="L146" s="24">
        <v>4.399</v>
      </c>
      <c r="M146" s="37">
        <f t="shared" si="14"/>
        <v>5</v>
      </c>
      <c r="N146" s="24">
        <v>0.22700000000000001</v>
      </c>
      <c r="O146" s="13">
        <v>1</v>
      </c>
      <c r="P146" s="36">
        <f t="shared" si="15"/>
        <v>0.22700000000000001</v>
      </c>
      <c r="Q146" s="38">
        <f t="shared" si="16"/>
        <v>3.45</v>
      </c>
      <c r="R146" s="37">
        <f t="shared" si="17"/>
        <v>3.45</v>
      </c>
      <c r="S146" s="39">
        <f>IF(AND(I146=38000,R146&lt;=4.5,M146&gt;8),'[1]Pricing Schedule'!$F$8+('[1]Pricing Schedule'!$F$9*M146),
IF(AND(I146=38000,R146&lt;=4.5,M146&lt;=8),'[1]Pricing Schedule'!$F$34+('[1]Pricing Schedule'!$F$36*M146),
IF(AND(I146=38000,R146&gt;4.5,R146&lt;=9,M146&gt;8),'[1]Pricing Schedule'!$F$17+('[1]Pricing Schedule'!$F$18*M146),
IF(AND(I146=38000,R146&gt;4.5,R146&lt;=9,M146&lt;=8),'[1]Pricing Schedule'!$F$34+('[1]Pricing Schedule'!$F$36*M146),
IF(AND(I146=38000,R146&gt;9,R146&lt;=12.8,M146&gt;8),'[1]Pricing Schedule'!$F$26+('[1]Pricing Schedule'!$F$27*M146),
IF(AND(I146=38000,R146&gt;9,R146&lt;=12.8,M146&lt;=8),'[1]Pricing Schedule'!$F$34+('[1]Pricing Schedule'!$F$36*M146),
IF(AND(I146=38000,R146&gt;12.8,R146&lt;=22.8),'[1]Pricing Schedule'!$F$34+('[1]Pricing Schedule'!$F$36*M146),
IF(AND(I146=38000,R146&gt;22.8,R146&lt;=30.2),'[1]Pricing Schedule'!$F$43+('[1]Pricing Schedule'!$F$45*M146),
IF(AND(I146=38000,R146&gt;30.2,R146&lt;=45.9),'[1]Pricing Schedule'!$F$52+('[1]Pricing Schedule'!$F$54*M146),
IF(AND(I146=38000,R146&gt;45.9,R146&lt;=123.4),'[1]Pricing Schedule'!$F$96+('[1]Pricing Schedule'!$F$97*M146),
IF(AND(I146=38000,R146&gt;123.4,R146&lt;=168.2,M146&lt;=10),'[1]Pricing Schedule'!$F$103+('[1]Pricing Schedule'!$F$105*M146),
IF(AND(I146=38000,R146&gt;123.4,R146&lt;=168.2,M146&gt;10),'[1]Pricing Schedule'!$F$111+('[1]Pricing Schedule'!$F$113*M146),
IF(AND(I146=38000,R146&gt;157.4,R146&lt;=336.4,M146&lt;=10),('[1]Pricing Schedule'!$F$103+('[1]Pricing Schedule'!$F$105*M146))*2,
IF(AND(I146=38000,R146&gt;157.4,R146&lt;=336.4,M146&gt;10),('[1]Pricing Schedule'!$F$111+('[1]Pricing Schedule'!$F$113*M146))*2,
IF(AND(I146=38000,R146&gt;314.8,R146&lt;=504.6,M146&lt;=10),('[1]Pricing Schedule'!$F$103+('[1]Pricing Schedule'!$F$105*M146))*3,
IF(AND(I146=38000,R146&gt;314.8,R146&lt;=504.6,M146&gt;10),('[1]Pricing Schedule'!$F$111+('[1]Pricing Schedule'!$F$113*M146))*3,
IF(AND(I146=38000,R146&gt;472.2,R146&lt;=672.8,M146&lt;=10),('[1]Pricing Schedule'!$F$103+('[1]Pricing Schedule'!$F$105*M146))*4,
IF(AND(I146=38000,R146&gt;472.2,R146&lt;=672.8,M146&gt;10),('[1]Pricing Schedule'!$F$111+('[1]Pricing Schedule'!$F$113*M146))*4,
IF(AND(I146=110000,R146&lt;=12.8,M146&gt;2),'[1]Pricing Schedule'!$F$62+('[1]Pricing Schedule'!$F$63*M146),
IF(AND(I146=110000,R146&lt;=12.8,M146&lt;=2),'[1]Pricing Schedule'!$F$96+('[1]Pricing Schedule'!$F$97*M146),
IF(AND(I146=110000,R146&gt;12.8,R146&lt;=22.8,M146&gt;3),'[1]Pricing Schedule'!$F$71+('[1]Pricing Schedule'!$F$72*M146),
IF(AND(I146=110000,R146&gt;12.8,R146&lt;=22.8,M146&lt;=3),'[1]Pricing Schedule'!$F$96+('[1]Pricing Schedule'!$F$97*M146),
IF(AND(I146=110000,R146&gt;22.8,R146&lt;=30.2),'[1]Pricing Schedule'!$F$80+('[1]Pricing Schedule'!$F$81*M146),
IF(AND(I146=110000,R146&gt;30.2,R146&lt;=45.9),'[1]Pricing Schedule'!$F$89+('[1]Pricing Schedule'!$F$90*M146),
IF(AND(I146=110000,R146&gt;45.9,R146&lt;=123.4),'[1]Pricing Schedule'!$F$96+('[1]Pricing Schedule'!$F$97*M146),
IF(AND(I146=110000,R146&gt;123.4,R146&lt;=168.2,M146&lt;=10),'[1]Pricing Schedule'!$F$103+('[1]Pricing Schedule'!$F$105*M146),
IF(AND(I146=110000,R146&gt;123.4,R146&lt;=168.2,M146&gt;10),'[1]Pricing Schedule'!$F$111+('[1]Pricing Schedule'!$F$113*M146),
IF(AND(I146=110000,R146&gt;168.2,R146&lt;=336.4,M146&lt;=10),('[1]Pricing Schedule'!$F$103+('[1]Pricing Schedule'!$F$105*M146))*2,
IF(AND(I146=110000,R146&gt;168.2,R146&lt;=336.4,M146&gt;10),('[1]Pricing Schedule'!$F$111+('[1]Pricing Schedule'!$F$113*M146))*2,
IF(AND(I146=110000,R146&gt;336.4,R146&lt;=504.6,M146&lt;=10),('[1]Pricing Schedule'!$F$103+('[1]Pricing Schedule'!$F$105*M146))*3,
IF(AND(I146=110000,R146&gt;336.4,R146&lt;=504.6,M146&gt;10),('[1]Pricing Schedule'!$F$111+('[1]Pricing Schedule'!$F$113*M146))*3,
IF(AND(I146=110000,R146&gt;504.6,R146&lt;=672.8,M146&lt;=10),('[1]Pricing Schedule'!$F$103+('[1]Pricing Schedule'!$F$105*M146))*4,
IF(AND(I146=110000,R146&gt;504.6,R146&lt;=672.8,M146&gt;10),('[1]Pricing Schedule'!$F$111+('[1]Pricing Schedule'!$F$113*M146))*4,
IF(AND(I146=110000,R146&gt;672.8,R146&lt;=841,M146&lt;=10),('[1]Pricing Schedule'!$F$103+('[1]Pricing Schedule'!$F$105*M146))*5,
IF(AND(I146=110000,R146&gt;672.8,R146&lt;=841,M146&gt;10),('[1]Pricing Schedule'!$F$111+('[1]Pricing Schedule'!$F$113*M146))*5,
IF(AND(I146=110000,R146&gt;672.8,R146&lt;=841,M146&lt;=10),('[1]Pricing Schedule'!$F$103+('[1]Pricing Schedule'!$F$105*M146))*5,
IF(AND(I146=110000,R146&gt;672.8,R146&lt;=841,M146&gt;10),('[1]Pricing Schedule'!$F$111+('[1]Pricing Schedule'!$F$113*M146))*5,
IF(AND(I146=110000,R146&gt;1345.6,R146&lt;=1513.8,M146&lt;=10),('[1]Pricing Schedule'!$F$103+('[1]Pricing Schedule'!$F$105*M146))*9,
IF(AND(I146=110000,R146&gt;1345.6,R146&lt;=1513.8,M146&gt;10),('[1]Pricing Schedule'!$F$111+('[1]Pricing Schedule'!$F$113*M146))*9,
9999999999)))))))))))))))))))))))))))))))))))))))</f>
        <v>699140</v>
      </c>
      <c r="T146" s="21">
        <f>IF(AND(I146=38000,R146&lt;=4.5,M146&gt;8),'[1]Pricing Schedule'!$J$9,
IF(AND(I146=38000,R146&lt;=4.5,M146&lt;=8),'[1]Pricing Schedule'!$J$36,
IF(AND(I146=38000,R146&gt;4.5,R146&lt;=9,M146&gt;8),'[1]Pricing Schedule'!$J$18,
IF(AND(I146=38000,R146&gt;4.5,R146&lt;=9,M146&lt;=8),'[1]Pricing Schedule'!$J$36,
IF(AND(I146=38000,R146&gt;9,R146&lt;=12.8,M146&gt;8),'[1]Pricing Schedule'!$J$27,
IF(AND(I146=38000,R146&gt;9,R146&lt;=12.8,M146&lt;=8),'[1]Pricing Schedule'!$J$36,
IF(AND(I146=38000,R146&gt;12.8,R146&lt;=22.8),'[1]Pricing Schedule'!$J$36,
IF(AND(I146=38000,R146&gt;22.8,R146&lt;=30.2),'[1]Pricing Schedule'!$J$45,
IF(AND(I146=38000,R146&gt;30.2,R146&lt;=45.9),'[1]Pricing Schedule'!$J$54,
IF(AND(I146=38000,R146&gt;45.9,R146&lt;=123.4),'[1]Pricing Schedule'!$J$97,
IF(AND(I146=38000,R146&gt;123.4,R146&lt;=168.2,M146&lt;=10),'[1]Pricing Schedule'!$J$105,
IF(AND(I146=38000,R146&gt;123.4,R146&lt;=168.2,M146&gt;10),'[1]Pricing Schedule'!$J$113,
IF(AND(I146=38000,R146&gt;168.2,R146&lt;=336.4,M146&lt;=10),('[1]Pricing Schedule'!$J$105),
IF(AND(I146=38000,R146&gt;168.2,R146&lt;=336.4,M146&gt;10),('[1]Pricing Schedule'!$J$113),
IF(AND(I146=38000,R146&gt;336.4,R146&lt;=504.6,M146&lt;=10),('[1]Pricing Schedule'!$J$105),
IF(AND(I146=38000,R146&gt;336.4,R146&lt;=504.6,M146&gt;10),('[1]Pricing Schedule'!$J$113),
IF(AND(I146=38000,R146&gt;504.6,R146&lt;=672.8,M146&lt;=10),('[1]Pricing Schedule'!$J$105),
IF(AND(I146=38000,R146&gt;504.6,R146&lt;=672.8,M146&gt;10),('[1]Pricing Schedule'!$J$113),
IF(AND(I146=110000,R146&lt;=12.8,M146&gt;2),'[1]Pricing Schedule'!$J$63,
IF(AND(I146=110000,R146&lt;=12.8,M146&lt;=2),'[1]Pricing Schedule'!$J$97,
IF(AND(I146=110000,R146&gt;12.8,R146&lt;=22.8,M146&gt;3),'[1]Pricing Schedule'!$J$72,
IF(AND(I146=110000,R146&gt;12.8,R146&lt;=22.8,M146&lt;=3),'[1]Pricing Schedule'!$J$97,
IF(AND(I146=110000,R146&gt;22.8,R146&lt;=30.2),'[1]Pricing Schedule'!$J$81,
IF(AND(I146=110000,R146&gt;30.2,R146&lt;=45.9),'[1]Pricing Schedule'!$J$90,
IF(AND(I146=110000,R146&gt;45.9,R146&lt;=123.4),'[1]Pricing Schedule'!$J$97,
IF(AND(I146=110000,R146&gt;123.4,R146&lt;=168.2,M146&lt;=10),'[1]Pricing Schedule'!$J$105,
IF(AND(I146=110000,R146&gt;123.4,R146&lt;=168.2,M146&gt;10),'[1]Pricing Schedule'!$J$113,
IF(AND(I146=110000,R146&gt;168.2,R146&lt;=336.2,M146&lt;=10),('[1]Pricing Schedule'!$J$105),
IF(AND(I146=110000,R146&gt;168.2,R146&lt;=336.2,M146&gt;10),('[1]Pricing Schedule'!$J$113),
IF(AND(I146=110000,R146&gt;336.4,R146&lt;=504.6,M146&lt;=10),('[1]Pricing Schedule'!$J$105),
IF(AND(I146=110000,R146&gt;336.4,R146&lt;=504.6,M146&gt;10),('[1]Pricing Schedule'!$J$113),
IF(AND(I146=110000,R146&gt;504.6,R146&lt;=672.8,M146&lt;=10),('[1]Pricing Schedule'!$J$105),
IF(AND(I146=110000,R146&gt;504.6,R146&lt;=672.8,M146&gt;10),('[1]Pricing Schedule'!$J$113),
IF(AND(I146=110000,R146&gt;672.8,R146&lt;=841,M146&lt;=10),('[1]Pricing Schedule'!$J$105),
IF(AND(I146=110000,R146&gt;672.8,R146&lt;=841,M146&gt;10),('[1]Pricing Schedule'!$J$113),
IF(AND(I146=110000,R146&gt;1682,R146&lt;=1850.2,M146&lt;=10),('[1]Pricing Schedule'!$J$105),
IF(AND(I146=110000,R146&gt;1682,R146&lt;=1850.2,M146&gt;10),('[1]Pricing Schedule'!$J$113),
IF(AND(I146=110000,R146&gt;2018.4,R146&lt;=2186.6,M146&lt;=10),('[1]Pricing Schedule'!$J$105),
IF(AND(I146=110000,R146&gt;2018.4,R146&lt;=2186.6,M146&gt;10),('[1]Pricing Schedule'!$J$113),999999999)))))))))))))))))))))))))))))))))))))))</f>
        <v>4</v>
      </c>
      <c r="U146" s="40">
        <f t="shared" si="18"/>
        <v>202649.27536231882</v>
      </c>
      <c r="V146" s="41">
        <f t="shared" si="19"/>
        <v>4.9346339788883489</v>
      </c>
      <c r="Y146" s="23">
        <v>636</v>
      </c>
      <c r="Z146" s="23">
        <v>591</v>
      </c>
      <c r="AR146" s="35"/>
    </row>
    <row r="147" spans="1:44">
      <c r="A147" s="23">
        <v>146</v>
      </c>
      <c r="B147" s="23">
        <v>146</v>
      </c>
      <c r="C147" s="23" t="s">
        <v>427</v>
      </c>
      <c r="D147" s="23" t="s">
        <v>131</v>
      </c>
      <c r="E147" s="23" t="s">
        <v>131</v>
      </c>
      <c r="F147" s="23" t="s">
        <v>428</v>
      </c>
      <c r="G147" s="23" t="s">
        <v>429</v>
      </c>
      <c r="H147" s="23" t="s">
        <v>113</v>
      </c>
      <c r="I147" s="13">
        <v>38000</v>
      </c>
      <c r="J147" s="13">
        <v>38000</v>
      </c>
      <c r="K147" s="13">
        <v>10000</v>
      </c>
      <c r="L147" s="24">
        <v>9.2629999999999999</v>
      </c>
      <c r="M147" s="37">
        <f t="shared" si="14"/>
        <v>10</v>
      </c>
      <c r="N147" s="24">
        <v>0.44900000000000001</v>
      </c>
      <c r="O147" s="13">
        <v>1</v>
      </c>
      <c r="P147" s="36">
        <f t="shared" si="15"/>
        <v>0.44900000000000001</v>
      </c>
      <c r="Q147" s="38">
        <f t="shared" si="16"/>
        <v>3.45</v>
      </c>
      <c r="R147" s="37">
        <f t="shared" si="17"/>
        <v>3.45</v>
      </c>
      <c r="S147" s="39">
        <f>IF(AND(I147=38000,R147&lt;=4.5,M147&gt;8),'[1]Pricing Schedule'!$F$8+('[1]Pricing Schedule'!$F$9*M147),
IF(AND(I147=38000,R147&lt;=4.5,M147&lt;=8),'[1]Pricing Schedule'!$F$34+('[1]Pricing Schedule'!$F$36*M147),
IF(AND(I147=38000,R147&gt;4.5,R147&lt;=9,M147&gt;8),'[1]Pricing Schedule'!$F$17+('[1]Pricing Schedule'!$F$18*M147),
IF(AND(I147=38000,R147&gt;4.5,R147&lt;=9,M147&lt;=8),'[1]Pricing Schedule'!$F$34+('[1]Pricing Schedule'!$F$36*M147),
IF(AND(I147=38000,R147&gt;9,R147&lt;=12.8,M147&gt;8),'[1]Pricing Schedule'!$F$26+('[1]Pricing Schedule'!$F$27*M147),
IF(AND(I147=38000,R147&gt;9,R147&lt;=12.8,M147&lt;=8),'[1]Pricing Schedule'!$F$34+('[1]Pricing Schedule'!$F$36*M147),
IF(AND(I147=38000,R147&gt;12.8,R147&lt;=22.8),'[1]Pricing Schedule'!$F$34+('[1]Pricing Schedule'!$F$36*M147),
IF(AND(I147=38000,R147&gt;22.8,R147&lt;=30.2),'[1]Pricing Schedule'!$F$43+('[1]Pricing Schedule'!$F$45*M147),
IF(AND(I147=38000,R147&gt;30.2,R147&lt;=45.9),'[1]Pricing Schedule'!$F$52+('[1]Pricing Schedule'!$F$54*M147),
IF(AND(I147=38000,R147&gt;45.9,R147&lt;=123.4),'[1]Pricing Schedule'!$F$96+('[1]Pricing Schedule'!$F$97*M147),
IF(AND(I147=38000,R147&gt;123.4,R147&lt;=168.2,M147&lt;=10),'[1]Pricing Schedule'!$F$103+('[1]Pricing Schedule'!$F$105*M147),
IF(AND(I147=38000,R147&gt;123.4,R147&lt;=168.2,M147&gt;10),'[1]Pricing Schedule'!$F$111+('[1]Pricing Schedule'!$F$113*M147),
IF(AND(I147=38000,R147&gt;157.4,R147&lt;=336.4,M147&lt;=10),('[1]Pricing Schedule'!$F$103+('[1]Pricing Schedule'!$F$105*M147))*2,
IF(AND(I147=38000,R147&gt;157.4,R147&lt;=336.4,M147&gt;10),('[1]Pricing Schedule'!$F$111+('[1]Pricing Schedule'!$F$113*M147))*2,
IF(AND(I147=38000,R147&gt;314.8,R147&lt;=504.6,M147&lt;=10),('[1]Pricing Schedule'!$F$103+('[1]Pricing Schedule'!$F$105*M147))*3,
IF(AND(I147=38000,R147&gt;314.8,R147&lt;=504.6,M147&gt;10),('[1]Pricing Schedule'!$F$111+('[1]Pricing Schedule'!$F$113*M147))*3,
IF(AND(I147=38000,R147&gt;472.2,R147&lt;=672.8,M147&lt;=10),('[1]Pricing Schedule'!$F$103+('[1]Pricing Schedule'!$F$105*M147))*4,
IF(AND(I147=38000,R147&gt;472.2,R147&lt;=672.8,M147&gt;10),('[1]Pricing Schedule'!$F$111+('[1]Pricing Schedule'!$F$113*M147))*4,
IF(AND(I147=110000,R147&lt;=12.8,M147&gt;2),'[1]Pricing Schedule'!$F$62+('[1]Pricing Schedule'!$F$63*M147),
IF(AND(I147=110000,R147&lt;=12.8,M147&lt;=2),'[1]Pricing Schedule'!$F$96+('[1]Pricing Schedule'!$F$97*M147),
IF(AND(I147=110000,R147&gt;12.8,R147&lt;=22.8,M147&gt;3),'[1]Pricing Schedule'!$F$71+('[1]Pricing Schedule'!$F$72*M147),
IF(AND(I147=110000,R147&gt;12.8,R147&lt;=22.8,M147&lt;=3),'[1]Pricing Schedule'!$F$96+('[1]Pricing Schedule'!$F$97*M147),
IF(AND(I147=110000,R147&gt;22.8,R147&lt;=30.2),'[1]Pricing Schedule'!$F$80+('[1]Pricing Schedule'!$F$81*M147),
IF(AND(I147=110000,R147&gt;30.2,R147&lt;=45.9),'[1]Pricing Schedule'!$F$89+('[1]Pricing Schedule'!$F$90*M147),
IF(AND(I147=110000,R147&gt;45.9,R147&lt;=123.4),'[1]Pricing Schedule'!$F$96+('[1]Pricing Schedule'!$F$97*M147),
IF(AND(I147=110000,R147&gt;123.4,R147&lt;=168.2,M147&lt;=10),'[1]Pricing Schedule'!$F$103+('[1]Pricing Schedule'!$F$105*M147),
IF(AND(I147=110000,R147&gt;123.4,R147&lt;=168.2,M147&gt;10),'[1]Pricing Schedule'!$F$111+('[1]Pricing Schedule'!$F$113*M147),
IF(AND(I147=110000,R147&gt;168.2,R147&lt;=336.4,M147&lt;=10),('[1]Pricing Schedule'!$F$103+('[1]Pricing Schedule'!$F$105*M147))*2,
IF(AND(I147=110000,R147&gt;168.2,R147&lt;=336.4,M147&gt;10),('[1]Pricing Schedule'!$F$111+('[1]Pricing Schedule'!$F$113*M147))*2,
IF(AND(I147=110000,R147&gt;336.4,R147&lt;=504.6,M147&lt;=10),('[1]Pricing Schedule'!$F$103+('[1]Pricing Schedule'!$F$105*M147))*3,
IF(AND(I147=110000,R147&gt;336.4,R147&lt;=504.6,M147&gt;10),('[1]Pricing Schedule'!$F$111+('[1]Pricing Schedule'!$F$113*M147))*3,
IF(AND(I147=110000,R147&gt;504.6,R147&lt;=672.8,M147&lt;=10),('[1]Pricing Schedule'!$F$103+('[1]Pricing Schedule'!$F$105*M147))*4,
IF(AND(I147=110000,R147&gt;504.6,R147&lt;=672.8,M147&gt;10),('[1]Pricing Schedule'!$F$111+('[1]Pricing Schedule'!$F$113*M147))*4,
IF(AND(I147=110000,R147&gt;672.8,R147&lt;=841,M147&lt;=10),('[1]Pricing Schedule'!$F$103+('[1]Pricing Schedule'!$F$105*M147))*5,
IF(AND(I147=110000,R147&gt;672.8,R147&lt;=841,M147&gt;10),('[1]Pricing Schedule'!$F$111+('[1]Pricing Schedule'!$F$113*M147))*5,
IF(AND(I147=110000,R147&gt;672.8,R147&lt;=841,M147&lt;=10),('[1]Pricing Schedule'!$F$103+('[1]Pricing Schedule'!$F$105*M147))*5,
IF(AND(I147=110000,R147&gt;672.8,R147&lt;=841,M147&gt;10),('[1]Pricing Schedule'!$F$111+('[1]Pricing Schedule'!$F$113*M147))*5,
IF(AND(I147=110000,R147&gt;1345.6,R147&lt;=1513.8,M147&lt;=10),('[1]Pricing Schedule'!$F$103+('[1]Pricing Schedule'!$F$105*M147))*9,
IF(AND(I147=110000,R147&gt;1345.6,R147&lt;=1513.8,M147&gt;10),('[1]Pricing Schedule'!$F$111+('[1]Pricing Schedule'!$F$113*M147))*9,
9999999999)))))))))))))))))))))))))))))))))))))))</f>
        <v>1387140</v>
      </c>
      <c r="T147" s="21">
        <f>IF(AND(I147=38000,R147&lt;=4.5,M147&gt;8),'[1]Pricing Schedule'!$J$9,
IF(AND(I147=38000,R147&lt;=4.5,M147&lt;=8),'[1]Pricing Schedule'!$J$36,
IF(AND(I147=38000,R147&gt;4.5,R147&lt;=9,M147&gt;8),'[1]Pricing Schedule'!$J$18,
IF(AND(I147=38000,R147&gt;4.5,R147&lt;=9,M147&lt;=8),'[1]Pricing Schedule'!$J$36,
IF(AND(I147=38000,R147&gt;9,R147&lt;=12.8,M147&gt;8),'[1]Pricing Schedule'!$J$27,
IF(AND(I147=38000,R147&gt;9,R147&lt;=12.8,M147&lt;=8),'[1]Pricing Schedule'!$J$36,
IF(AND(I147=38000,R147&gt;12.8,R147&lt;=22.8),'[1]Pricing Schedule'!$J$36,
IF(AND(I147=38000,R147&gt;22.8,R147&lt;=30.2),'[1]Pricing Schedule'!$J$45,
IF(AND(I147=38000,R147&gt;30.2,R147&lt;=45.9),'[1]Pricing Schedule'!$J$54,
IF(AND(I147=38000,R147&gt;45.9,R147&lt;=123.4),'[1]Pricing Schedule'!$J$97,
IF(AND(I147=38000,R147&gt;123.4,R147&lt;=168.2,M147&lt;=10),'[1]Pricing Schedule'!$J$105,
IF(AND(I147=38000,R147&gt;123.4,R147&lt;=168.2,M147&gt;10),'[1]Pricing Schedule'!$J$113,
IF(AND(I147=38000,R147&gt;168.2,R147&lt;=336.4,M147&lt;=10),('[1]Pricing Schedule'!$J$105),
IF(AND(I147=38000,R147&gt;168.2,R147&lt;=336.4,M147&gt;10),('[1]Pricing Schedule'!$J$113),
IF(AND(I147=38000,R147&gt;336.4,R147&lt;=504.6,M147&lt;=10),('[1]Pricing Schedule'!$J$105),
IF(AND(I147=38000,R147&gt;336.4,R147&lt;=504.6,M147&gt;10),('[1]Pricing Schedule'!$J$113),
IF(AND(I147=38000,R147&gt;504.6,R147&lt;=672.8,M147&lt;=10),('[1]Pricing Schedule'!$J$105),
IF(AND(I147=38000,R147&gt;504.6,R147&lt;=672.8,M147&gt;10),('[1]Pricing Schedule'!$J$113),
IF(AND(I147=110000,R147&lt;=12.8,M147&gt;2),'[1]Pricing Schedule'!$J$63,
IF(AND(I147=110000,R147&lt;=12.8,M147&lt;=2),'[1]Pricing Schedule'!$J$97,
IF(AND(I147=110000,R147&gt;12.8,R147&lt;=22.8,M147&gt;3),'[1]Pricing Schedule'!$J$72,
IF(AND(I147=110000,R147&gt;12.8,R147&lt;=22.8,M147&lt;=3),'[1]Pricing Schedule'!$J$97,
IF(AND(I147=110000,R147&gt;22.8,R147&lt;=30.2),'[1]Pricing Schedule'!$J$81,
IF(AND(I147=110000,R147&gt;30.2,R147&lt;=45.9),'[1]Pricing Schedule'!$J$90,
IF(AND(I147=110000,R147&gt;45.9,R147&lt;=123.4),'[1]Pricing Schedule'!$J$97,
IF(AND(I147=110000,R147&gt;123.4,R147&lt;=168.2,M147&lt;=10),'[1]Pricing Schedule'!$J$105,
IF(AND(I147=110000,R147&gt;123.4,R147&lt;=168.2,M147&gt;10),'[1]Pricing Schedule'!$J$113,
IF(AND(I147=110000,R147&gt;168.2,R147&lt;=336.2,M147&lt;=10),('[1]Pricing Schedule'!$J$105),
IF(AND(I147=110000,R147&gt;168.2,R147&lt;=336.2,M147&gt;10),('[1]Pricing Schedule'!$J$113),
IF(AND(I147=110000,R147&gt;336.4,R147&lt;=504.6,M147&lt;=10),('[1]Pricing Schedule'!$J$105),
IF(AND(I147=110000,R147&gt;336.4,R147&lt;=504.6,M147&gt;10),('[1]Pricing Schedule'!$J$113),
IF(AND(I147=110000,R147&gt;504.6,R147&lt;=672.8,M147&lt;=10),('[1]Pricing Schedule'!$J$105),
IF(AND(I147=110000,R147&gt;504.6,R147&lt;=672.8,M147&gt;10),('[1]Pricing Schedule'!$J$113),
IF(AND(I147=110000,R147&gt;672.8,R147&lt;=841,M147&lt;=10),('[1]Pricing Schedule'!$J$105),
IF(AND(I147=110000,R147&gt;672.8,R147&lt;=841,M147&gt;10),('[1]Pricing Schedule'!$J$113),
IF(AND(I147=110000,R147&gt;1682,R147&lt;=1850.2,M147&lt;=10),('[1]Pricing Schedule'!$J$105),
IF(AND(I147=110000,R147&gt;1682,R147&lt;=1850.2,M147&gt;10),('[1]Pricing Schedule'!$J$113),
IF(AND(I147=110000,R147&gt;2018.4,R147&lt;=2186.6,M147&lt;=10),('[1]Pricing Schedule'!$J$105),
IF(AND(I147=110000,R147&gt;2018.4,R147&lt;=2186.6,M147&gt;10),('[1]Pricing Schedule'!$J$113),999999999)))))))))))))))))))))))))))))))))))))))</f>
        <v>1</v>
      </c>
      <c r="U147" s="40">
        <f t="shared" si="18"/>
        <v>402069.5652173913</v>
      </c>
      <c r="V147" s="41">
        <f t="shared" si="19"/>
        <v>2.487131796357974</v>
      </c>
      <c r="Y147" s="23">
        <v>131</v>
      </c>
      <c r="Z147" s="23">
        <v>503</v>
      </c>
      <c r="AR147" s="35"/>
    </row>
    <row r="148" spans="1:44">
      <c r="A148" s="23">
        <v>147</v>
      </c>
      <c r="B148" s="23">
        <v>147</v>
      </c>
      <c r="C148" s="23" t="s">
        <v>430</v>
      </c>
      <c r="D148" s="23" t="s">
        <v>141</v>
      </c>
      <c r="E148" s="23" t="s">
        <v>141</v>
      </c>
      <c r="F148" s="23" t="s">
        <v>327</v>
      </c>
      <c r="G148" s="23" t="s">
        <v>328</v>
      </c>
      <c r="H148" s="23" t="s">
        <v>113</v>
      </c>
      <c r="I148" s="13">
        <v>38000</v>
      </c>
      <c r="J148" s="13">
        <v>38000</v>
      </c>
      <c r="K148" s="23" t="s">
        <v>119</v>
      </c>
      <c r="L148" s="24">
        <v>5.032</v>
      </c>
      <c r="M148" s="37">
        <f t="shared" si="14"/>
        <v>6</v>
      </c>
      <c r="N148" s="24">
        <v>0.247</v>
      </c>
      <c r="O148" s="13">
        <v>1</v>
      </c>
      <c r="P148" s="36">
        <f t="shared" si="15"/>
        <v>0.247</v>
      </c>
      <c r="Q148" s="38">
        <f t="shared" si="16"/>
        <v>3.45</v>
      </c>
      <c r="R148" s="37">
        <f t="shared" si="17"/>
        <v>3.45</v>
      </c>
      <c r="S148" s="39">
        <f>IF(AND(I148=38000,R148&lt;=4.5,M148&gt;8),'[1]Pricing Schedule'!$F$8+('[1]Pricing Schedule'!$F$9*M148),
IF(AND(I148=38000,R148&lt;=4.5,M148&lt;=8),'[1]Pricing Schedule'!$F$34+('[1]Pricing Schedule'!$F$36*M148),
IF(AND(I148=38000,R148&gt;4.5,R148&lt;=9,M148&gt;8),'[1]Pricing Schedule'!$F$17+('[1]Pricing Schedule'!$F$18*M148),
IF(AND(I148=38000,R148&gt;4.5,R148&lt;=9,M148&lt;=8),'[1]Pricing Schedule'!$F$34+('[1]Pricing Schedule'!$F$36*M148),
IF(AND(I148=38000,R148&gt;9,R148&lt;=12.8,M148&gt;8),'[1]Pricing Schedule'!$F$26+('[1]Pricing Schedule'!$F$27*M148),
IF(AND(I148=38000,R148&gt;9,R148&lt;=12.8,M148&lt;=8),'[1]Pricing Schedule'!$F$34+('[1]Pricing Schedule'!$F$36*M148),
IF(AND(I148=38000,R148&gt;12.8,R148&lt;=22.8),'[1]Pricing Schedule'!$F$34+('[1]Pricing Schedule'!$F$36*M148),
IF(AND(I148=38000,R148&gt;22.8,R148&lt;=30.2),'[1]Pricing Schedule'!$F$43+('[1]Pricing Schedule'!$F$45*M148),
IF(AND(I148=38000,R148&gt;30.2,R148&lt;=45.9),'[1]Pricing Schedule'!$F$52+('[1]Pricing Schedule'!$F$54*M148),
IF(AND(I148=38000,R148&gt;45.9,R148&lt;=123.4),'[1]Pricing Schedule'!$F$96+('[1]Pricing Schedule'!$F$97*M148),
IF(AND(I148=38000,R148&gt;123.4,R148&lt;=168.2,M148&lt;=10),'[1]Pricing Schedule'!$F$103+('[1]Pricing Schedule'!$F$105*M148),
IF(AND(I148=38000,R148&gt;123.4,R148&lt;=168.2,M148&gt;10),'[1]Pricing Schedule'!$F$111+('[1]Pricing Schedule'!$F$113*M148),
IF(AND(I148=38000,R148&gt;157.4,R148&lt;=336.4,M148&lt;=10),('[1]Pricing Schedule'!$F$103+('[1]Pricing Schedule'!$F$105*M148))*2,
IF(AND(I148=38000,R148&gt;157.4,R148&lt;=336.4,M148&gt;10),('[1]Pricing Schedule'!$F$111+('[1]Pricing Schedule'!$F$113*M148))*2,
IF(AND(I148=38000,R148&gt;314.8,R148&lt;=504.6,M148&lt;=10),('[1]Pricing Schedule'!$F$103+('[1]Pricing Schedule'!$F$105*M148))*3,
IF(AND(I148=38000,R148&gt;314.8,R148&lt;=504.6,M148&gt;10),('[1]Pricing Schedule'!$F$111+('[1]Pricing Schedule'!$F$113*M148))*3,
IF(AND(I148=38000,R148&gt;472.2,R148&lt;=672.8,M148&lt;=10),('[1]Pricing Schedule'!$F$103+('[1]Pricing Schedule'!$F$105*M148))*4,
IF(AND(I148=38000,R148&gt;472.2,R148&lt;=672.8,M148&gt;10),('[1]Pricing Schedule'!$F$111+('[1]Pricing Schedule'!$F$113*M148))*4,
IF(AND(I148=110000,R148&lt;=12.8,M148&gt;2),'[1]Pricing Schedule'!$F$62+('[1]Pricing Schedule'!$F$63*M148),
IF(AND(I148=110000,R148&lt;=12.8,M148&lt;=2),'[1]Pricing Schedule'!$F$96+('[1]Pricing Schedule'!$F$97*M148),
IF(AND(I148=110000,R148&gt;12.8,R148&lt;=22.8,M148&gt;3),'[1]Pricing Schedule'!$F$71+('[1]Pricing Schedule'!$F$72*M148),
IF(AND(I148=110000,R148&gt;12.8,R148&lt;=22.8,M148&lt;=3),'[1]Pricing Schedule'!$F$96+('[1]Pricing Schedule'!$F$97*M148),
IF(AND(I148=110000,R148&gt;22.8,R148&lt;=30.2),'[1]Pricing Schedule'!$F$80+('[1]Pricing Schedule'!$F$81*M148),
IF(AND(I148=110000,R148&gt;30.2,R148&lt;=45.9),'[1]Pricing Schedule'!$F$89+('[1]Pricing Schedule'!$F$90*M148),
IF(AND(I148=110000,R148&gt;45.9,R148&lt;=123.4),'[1]Pricing Schedule'!$F$96+('[1]Pricing Schedule'!$F$97*M148),
IF(AND(I148=110000,R148&gt;123.4,R148&lt;=168.2,M148&lt;=10),'[1]Pricing Schedule'!$F$103+('[1]Pricing Schedule'!$F$105*M148),
IF(AND(I148=110000,R148&gt;123.4,R148&lt;=168.2,M148&gt;10),'[1]Pricing Schedule'!$F$111+('[1]Pricing Schedule'!$F$113*M148),
IF(AND(I148=110000,R148&gt;168.2,R148&lt;=336.4,M148&lt;=10),('[1]Pricing Schedule'!$F$103+('[1]Pricing Schedule'!$F$105*M148))*2,
IF(AND(I148=110000,R148&gt;168.2,R148&lt;=336.4,M148&gt;10),('[1]Pricing Schedule'!$F$111+('[1]Pricing Schedule'!$F$113*M148))*2,
IF(AND(I148=110000,R148&gt;336.4,R148&lt;=504.6,M148&lt;=10),('[1]Pricing Schedule'!$F$103+('[1]Pricing Schedule'!$F$105*M148))*3,
IF(AND(I148=110000,R148&gt;336.4,R148&lt;=504.6,M148&gt;10),('[1]Pricing Schedule'!$F$111+('[1]Pricing Schedule'!$F$113*M148))*3,
IF(AND(I148=110000,R148&gt;504.6,R148&lt;=672.8,M148&lt;=10),('[1]Pricing Schedule'!$F$103+('[1]Pricing Schedule'!$F$105*M148))*4,
IF(AND(I148=110000,R148&gt;504.6,R148&lt;=672.8,M148&gt;10),('[1]Pricing Schedule'!$F$111+('[1]Pricing Schedule'!$F$113*M148))*4,
IF(AND(I148=110000,R148&gt;672.8,R148&lt;=841,M148&lt;=10),('[1]Pricing Schedule'!$F$103+('[1]Pricing Schedule'!$F$105*M148))*5,
IF(AND(I148=110000,R148&gt;672.8,R148&lt;=841,M148&gt;10),('[1]Pricing Schedule'!$F$111+('[1]Pricing Schedule'!$F$113*M148))*5,
IF(AND(I148=110000,R148&gt;672.8,R148&lt;=841,M148&lt;=10),('[1]Pricing Schedule'!$F$103+('[1]Pricing Schedule'!$F$105*M148))*5,
IF(AND(I148=110000,R148&gt;672.8,R148&lt;=841,M148&gt;10),('[1]Pricing Schedule'!$F$111+('[1]Pricing Schedule'!$F$113*M148))*5,
IF(AND(I148=110000,R148&gt;1345.6,R148&lt;=1513.8,M148&lt;=10),('[1]Pricing Schedule'!$F$103+('[1]Pricing Schedule'!$F$105*M148))*9,
IF(AND(I148=110000,R148&gt;1345.6,R148&lt;=1513.8,M148&gt;10),('[1]Pricing Schedule'!$F$111+('[1]Pricing Schedule'!$F$113*M148))*9,
9999999999)))))))))))))))))))))))))))))))))))))))</f>
        <v>769410</v>
      </c>
      <c r="T148" s="21">
        <f>IF(AND(I148=38000,R148&lt;=4.5,M148&gt;8),'[1]Pricing Schedule'!$J$9,
IF(AND(I148=38000,R148&lt;=4.5,M148&lt;=8),'[1]Pricing Schedule'!$J$36,
IF(AND(I148=38000,R148&gt;4.5,R148&lt;=9,M148&gt;8),'[1]Pricing Schedule'!$J$18,
IF(AND(I148=38000,R148&gt;4.5,R148&lt;=9,M148&lt;=8),'[1]Pricing Schedule'!$J$36,
IF(AND(I148=38000,R148&gt;9,R148&lt;=12.8,M148&gt;8),'[1]Pricing Schedule'!$J$27,
IF(AND(I148=38000,R148&gt;9,R148&lt;=12.8,M148&lt;=8),'[1]Pricing Schedule'!$J$36,
IF(AND(I148=38000,R148&gt;12.8,R148&lt;=22.8),'[1]Pricing Schedule'!$J$36,
IF(AND(I148=38000,R148&gt;22.8,R148&lt;=30.2),'[1]Pricing Schedule'!$J$45,
IF(AND(I148=38000,R148&gt;30.2,R148&lt;=45.9),'[1]Pricing Schedule'!$J$54,
IF(AND(I148=38000,R148&gt;45.9,R148&lt;=123.4),'[1]Pricing Schedule'!$J$97,
IF(AND(I148=38000,R148&gt;123.4,R148&lt;=168.2,M148&lt;=10),'[1]Pricing Schedule'!$J$105,
IF(AND(I148=38000,R148&gt;123.4,R148&lt;=168.2,M148&gt;10),'[1]Pricing Schedule'!$J$113,
IF(AND(I148=38000,R148&gt;168.2,R148&lt;=336.4,M148&lt;=10),('[1]Pricing Schedule'!$J$105),
IF(AND(I148=38000,R148&gt;168.2,R148&lt;=336.4,M148&gt;10),('[1]Pricing Schedule'!$J$113),
IF(AND(I148=38000,R148&gt;336.4,R148&lt;=504.6,M148&lt;=10),('[1]Pricing Schedule'!$J$105),
IF(AND(I148=38000,R148&gt;336.4,R148&lt;=504.6,M148&gt;10),('[1]Pricing Schedule'!$J$113),
IF(AND(I148=38000,R148&gt;504.6,R148&lt;=672.8,M148&lt;=10),('[1]Pricing Schedule'!$J$105),
IF(AND(I148=38000,R148&gt;504.6,R148&lt;=672.8,M148&gt;10),('[1]Pricing Schedule'!$J$113),
IF(AND(I148=110000,R148&lt;=12.8,M148&gt;2),'[1]Pricing Schedule'!$J$63,
IF(AND(I148=110000,R148&lt;=12.8,M148&lt;=2),'[1]Pricing Schedule'!$J$97,
IF(AND(I148=110000,R148&gt;12.8,R148&lt;=22.8,M148&gt;3),'[1]Pricing Schedule'!$J$72,
IF(AND(I148=110000,R148&gt;12.8,R148&lt;=22.8,M148&lt;=3),'[1]Pricing Schedule'!$J$97,
IF(AND(I148=110000,R148&gt;22.8,R148&lt;=30.2),'[1]Pricing Schedule'!$J$81,
IF(AND(I148=110000,R148&gt;30.2,R148&lt;=45.9),'[1]Pricing Schedule'!$J$90,
IF(AND(I148=110000,R148&gt;45.9,R148&lt;=123.4),'[1]Pricing Schedule'!$J$97,
IF(AND(I148=110000,R148&gt;123.4,R148&lt;=168.2,M148&lt;=10),'[1]Pricing Schedule'!$J$105,
IF(AND(I148=110000,R148&gt;123.4,R148&lt;=168.2,M148&gt;10),'[1]Pricing Schedule'!$J$113,
IF(AND(I148=110000,R148&gt;168.2,R148&lt;=336.2,M148&lt;=10),('[1]Pricing Schedule'!$J$105),
IF(AND(I148=110000,R148&gt;168.2,R148&lt;=336.2,M148&gt;10),('[1]Pricing Schedule'!$J$113),
IF(AND(I148=110000,R148&gt;336.4,R148&lt;=504.6,M148&lt;=10),('[1]Pricing Schedule'!$J$105),
IF(AND(I148=110000,R148&gt;336.4,R148&lt;=504.6,M148&gt;10),('[1]Pricing Schedule'!$J$113),
IF(AND(I148=110000,R148&gt;504.6,R148&lt;=672.8,M148&lt;=10),('[1]Pricing Schedule'!$J$105),
IF(AND(I148=110000,R148&gt;504.6,R148&lt;=672.8,M148&gt;10),('[1]Pricing Schedule'!$J$113),
IF(AND(I148=110000,R148&gt;672.8,R148&lt;=841,M148&lt;=10),('[1]Pricing Schedule'!$J$105),
IF(AND(I148=110000,R148&gt;672.8,R148&lt;=841,M148&gt;10),('[1]Pricing Schedule'!$J$113),
IF(AND(I148=110000,R148&gt;1682,R148&lt;=1850.2,M148&lt;=10),('[1]Pricing Schedule'!$J$105),
IF(AND(I148=110000,R148&gt;1682,R148&lt;=1850.2,M148&gt;10),('[1]Pricing Schedule'!$J$113),
IF(AND(I148=110000,R148&gt;2018.4,R148&lt;=2186.6,M148&lt;=10),('[1]Pricing Schedule'!$J$105),
IF(AND(I148=110000,R148&gt;2018.4,R148&lt;=2186.6,M148&gt;10),('[1]Pricing Schedule'!$J$113),999999999)))))))))))))))))))))))))))))))))))))))</f>
        <v>4</v>
      </c>
      <c r="U148" s="40">
        <f t="shared" si="18"/>
        <v>223017.39130434781</v>
      </c>
      <c r="V148" s="41">
        <f t="shared" si="19"/>
        <v>4.4839552384294459</v>
      </c>
      <c r="Y148" s="23">
        <v>247</v>
      </c>
      <c r="Z148" s="23">
        <v>600</v>
      </c>
      <c r="AR148" s="35"/>
    </row>
    <row r="149" spans="1:44">
      <c r="A149" s="23">
        <v>148</v>
      </c>
      <c r="B149" s="23">
        <v>148</v>
      </c>
      <c r="C149" s="23" t="s">
        <v>431</v>
      </c>
      <c r="D149" s="23" t="s">
        <v>149</v>
      </c>
      <c r="E149" s="23" t="s">
        <v>149</v>
      </c>
      <c r="F149" s="23" t="s">
        <v>432</v>
      </c>
      <c r="G149" s="23" t="s">
        <v>433</v>
      </c>
      <c r="H149" s="23" t="s">
        <v>113</v>
      </c>
      <c r="I149" s="13">
        <v>38000</v>
      </c>
      <c r="J149" s="23" t="s">
        <v>119</v>
      </c>
      <c r="K149" s="13">
        <v>38000</v>
      </c>
      <c r="L149" s="24">
        <v>6.5439999999999996</v>
      </c>
      <c r="M149" s="37">
        <f t="shared" si="14"/>
        <v>7</v>
      </c>
      <c r="N149" s="24">
        <v>0.65300000000000002</v>
      </c>
      <c r="O149" s="13">
        <v>1</v>
      </c>
      <c r="P149" s="36">
        <f t="shared" si="15"/>
        <v>0.48975000000000002</v>
      </c>
      <c r="Q149" s="38">
        <f t="shared" si="16"/>
        <v>3.45</v>
      </c>
      <c r="R149" s="37">
        <f t="shared" si="17"/>
        <v>3.45</v>
      </c>
      <c r="S149" s="39">
        <f>IF(AND(I149=38000,R149&lt;=4.5,M149&gt;8),'[1]Pricing Schedule'!$F$8+('[1]Pricing Schedule'!$F$9*M149),
IF(AND(I149=38000,R149&lt;=4.5,M149&lt;=8),'[1]Pricing Schedule'!$F$34+('[1]Pricing Schedule'!$F$36*M149),
IF(AND(I149=38000,R149&gt;4.5,R149&lt;=9,M149&gt;8),'[1]Pricing Schedule'!$F$17+('[1]Pricing Schedule'!$F$18*M149),
IF(AND(I149=38000,R149&gt;4.5,R149&lt;=9,M149&lt;=8),'[1]Pricing Schedule'!$F$34+('[1]Pricing Schedule'!$F$36*M149),
IF(AND(I149=38000,R149&gt;9,R149&lt;=12.8,M149&gt;8),'[1]Pricing Schedule'!$F$26+('[1]Pricing Schedule'!$F$27*M149),
IF(AND(I149=38000,R149&gt;9,R149&lt;=12.8,M149&lt;=8),'[1]Pricing Schedule'!$F$34+('[1]Pricing Schedule'!$F$36*M149),
IF(AND(I149=38000,R149&gt;12.8,R149&lt;=22.8),'[1]Pricing Schedule'!$F$34+('[1]Pricing Schedule'!$F$36*M149),
IF(AND(I149=38000,R149&gt;22.8,R149&lt;=30.2),'[1]Pricing Schedule'!$F$43+('[1]Pricing Schedule'!$F$45*M149),
IF(AND(I149=38000,R149&gt;30.2,R149&lt;=45.9),'[1]Pricing Schedule'!$F$52+('[1]Pricing Schedule'!$F$54*M149),
IF(AND(I149=38000,R149&gt;45.9,R149&lt;=123.4),'[1]Pricing Schedule'!$F$96+('[1]Pricing Schedule'!$F$97*M149),
IF(AND(I149=38000,R149&gt;123.4,R149&lt;=168.2,M149&lt;=10),'[1]Pricing Schedule'!$F$103+('[1]Pricing Schedule'!$F$105*M149),
IF(AND(I149=38000,R149&gt;123.4,R149&lt;=168.2,M149&gt;10),'[1]Pricing Schedule'!$F$111+('[1]Pricing Schedule'!$F$113*M149),
IF(AND(I149=38000,R149&gt;157.4,R149&lt;=336.4,M149&lt;=10),('[1]Pricing Schedule'!$F$103+('[1]Pricing Schedule'!$F$105*M149))*2,
IF(AND(I149=38000,R149&gt;157.4,R149&lt;=336.4,M149&gt;10),('[1]Pricing Schedule'!$F$111+('[1]Pricing Schedule'!$F$113*M149))*2,
IF(AND(I149=38000,R149&gt;314.8,R149&lt;=504.6,M149&lt;=10),('[1]Pricing Schedule'!$F$103+('[1]Pricing Schedule'!$F$105*M149))*3,
IF(AND(I149=38000,R149&gt;314.8,R149&lt;=504.6,M149&gt;10),('[1]Pricing Schedule'!$F$111+('[1]Pricing Schedule'!$F$113*M149))*3,
IF(AND(I149=38000,R149&gt;472.2,R149&lt;=672.8,M149&lt;=10),('[1]Pricing Schedule'!$F$103+('[1]Pricing Schedule'!$F$105*M149))*4,
IF(AND(I149=38000,R149&gt;472.2,R149&lt;=672.8,M149&gt;10),('[1]Pricing Schedule'!$F$111+('[1]Pricing Schedule'!$F$113*M149))*4,
IF(AND(I149=110000,R149&lt;=12.8,M149&gt;2),'[1]Pricing Schedule'!$F$62+('[1]Pricing Schedule'!$F$63*M149),
IF(AND(I149=110000,R149&lt;=12.8,M149&lt;=2),'[1]Pricing Schedule'!$F$96+('[1]Pricing Schedule'!$F$97*M149),
IF(AND(I149=110000,R149&gt;12.8,R149&lt;=22.8,M149&gt;3),'[1]Pricing Schedule'!$F$71+('[1]Pricing Schedule'!$F$72*M149),
IF(AND(I149=110000,R149&gt;12.8,R149&lt;=22.8,M149&lt;=3),'[1]Pricing Schedule'!$F$96+('[1]Pricing Schedule'!$F$97*M149),
IF(AND(I149=110000,R149&gt;22.8,R149&lt;=30.2),'[1]Pricing Schedule'!$F$80+('[1]Pricing Schedule'!$F$81*M149),
IF(AND(I149=110000,R149&gt;30.2,R149&lt;=45.9),'[1]Pricing Schedule'!$F$89+('[1]Pricing Schedule'!$F$90*M149),
IF(AND(I149=110000,R149&gt;45.9,R149&lt;=123.4),'[1]Pricing Schedule'!$F$96+('[1]Pricing Schedule'!$F$97*M149),
IF(AND(I149=110000,R149&gt;123.4,R149&lt;=168.2,M149&lt;=10),'[1]Pricing Schedule'!$F$103+('[1]Pricing Schedule'!$F$105*M149),
IF(AND(I149=110000,R149&gt;123.4,R149&lt;=168.2,M149&gt;10),'[1]Pricing Schedule'!$F$111+('[1]Pricing Schedule'!$F$113*M149),
IF(AND(I149=110000,R149&gt;168.2,R149&lt;=336.4,M149&lt;=10),('[1]Pricing Schedule'!$F$103+('[1]Pricing Schedule'!$F$105*M149))*2,
IF(AND(I149=110000,R149&gt;168.2,R149&lt;=336.4,M149&gt;10),('[1]Pricing Schedule'!$F$111+('[1]Pricing Schedule'!$F$113*M149))*2,
IF(AND(I149=110000,R149&gt;336.4,R149&lt;=504.6,M149&lt;=10),('[1]Pricing Schedule'!$F$103+('[1]Pricing Schedule'!$F$105*M149))*3,
IF(AND(I149=110000,R149&gt;336.4,R149&lt;=504.6,M149&gt;10),('[1]Pricing Schedule'!$F$111+('[1]Pricing Schedule'!$F$113*M149))*3,
IF(AND(I149=110000,R149&gt;504.6,R149&lt;=672.8,M149&lt;=10),('[1]Pricing Schedule'!$F$103+('[1]Pricing Schedule'!$F$105*M149))*4,
IF(AND(I149=110000,R149&gt;504.6,R149&lt;=672.8,M149&gt;10),('[1]Pricing Schedule'!$F$111+('[1]Pricing Schedule'!$F$113*M149))*4,
IF(AND(I149=110000,R149&gt;672.8,R149&lt;=841,M149&lt;=10),('[1]Pricing Schedule'!$F$103+('[1]Pricing Schedule'!$F$105*M149))*5,
IF(AND(I149=110000,R149&gt;672.8,R149&lt;=841,M149&gt;10),('[1]Pricing Schedule'!$F$111+('[1]Pricing Schedule'!$F$113*M149))*5,
IF(AND(I149=110000,R149&gt;672.8,R149&lt;=841,M149&lt;=10),('[1]Pricing Schedule'!$F$103+('[1]Pricing Schedule'!$F$105*M149))*5,
IF(AND(I149=110000,R149&gt;672.8,R149&lt;=841,M149&gt;10),('[1]Pricing Schedule'!$F$111+('[1]Pricing Schedule'!$F$113*M149))*5,
IF(AND(I149=110000,R149&gt;1345.6,R149&lt;=1513.8,M149&lt;=10),('[1]Pricing Schedule'!$F$103+('[1]Pricing Schedule'!$F$105*M149))*9,
IF(AND(I149=110000,R149&gt;1345.6,R149&lt;=1513.8,M149&gt;10),('[1]Pricing Schedule'!$F$111+('[1]Pricing Schedule'!$F$113*M149))*9,
9999999999)))))))))))))))))))))))))))))))))))))))</f>
        <v>839680</v>
      </c>
      <c r="T149" s="21">
        <f>IF(AND(I149=38000,R149&lt;=4.5,M149&gt;8),'[1]Pricing Schedule'!$J$9,
IF(AND(I149=38000,R149&lt;=4.5,M149&lt;=8),'[1]Pricing Schedule'!$J$36,
IF(AND(I149=38000,R149&gt;4.5,R149&lt;=9,M149&gt;8),'[1]Pricing Schedule'!$J$18,
IF(AND(I149=38000,R149&gt;4.5,R149&lt;=9,M149&lt;=8),'[1]Pricing Schedule'!$J$36,
IF(AND(I149=38000,R149&gt;9,R149&lt;=12.8,M149&gt;8),'[1]Pricing Schedule'!$J$27,
IF(AND(I149=38000,R149&gt;9,R149&lt;=12.8,M149&lt;=8),'[1]Pricing Schedule'!$J$36,
IF(AND(I149=38000,R149&gt;12.8,R149&lt;=22.8),'[1]Pricing Schedule'!$J$36,
IF(AND(I149=38000,R149&gt;22.8,R149&lt;=30.2),'[1]Pricing Schedule'!$J$45,
IF(AND(I149=38000,R149&gt;30.2,R149&lt;=45.9),'[1]Pricing Schedule'!$J$54,
IF(AND(I149=38000,R149&gt;45.9,R149&lt;=123.4),'[1]Pricing Schedule'!$J$97,
IF(AND(I149=38000,R149&gt;123.4,R149&lt;=168.2,M149&lt;=10),'[1]Pricing Schedule'!$J$105,
IF(AND(I149=38000,R149&gt;123.4,R149&lt;=168.2,M149&gt;10),'[1]Pricing Schedule'!$J$113,
IF(AND(I149=38000,R149&gt;168.2,R149&lt;=336.4,M149&lt;=10),('[1]Pricing Schedule'!$J$105),
IF(AND(I149=38000,R149&gt;168.2,R149&lt;=336.4,M149&gt;10),('[1]Pricing Schedule'!$J$113),
IF(AND(I149=38000,R149&gt;336.4,R149&lt;=504.6,M149&lt;=10),('[1]Pricing Schedule'!$J$105),
IF(AND(I149=38000,R149&gt;336.4,R149&lt;=504.6,M149&gt;10),('[1]Pricing Schedule'!$J$113),
IF(AND(I149=38000,R149&gt;504.6,R149&lt;=672.8,M149&lt;=10),('[1]Pricing Schedule'!$J$105),
IF(AND(I149=38000,R149&gt;504.6,R149&lt;=672.8,M149&gt;10),('[1]Pricing Schedule'!$J$113),
IF(AND(I149=110000,R149&lt;=12.8,M149&gt;2),'[1]Pricing Schedule'!$J$63,
IF(AND(I149=110000,R149&lt;=12.8,M149&lt;=2),'[1]Pricing Schedule'!$J$97,
IF(AND(I149=110000,R149&gt;12.8,R149&lt;=22.8,M149&gt;3),'[1]Pricing Schedule'!$J$72,
IF(AND(I149=110000,R149&gt;12.8,R149&lt;=22.8,M149&lt;=3),'[1]Pricing Schedule'!$J$97,
IF(AND(I149=110000,R149&gt;22.8,R149&lt;=30.2),'[1]Pricing Schedule'!$J$81,
IF(AND(I149=110000,R149&gt;30.2,R149&lt;=45.9),'[1]Pricing Schedule'!$J$90,
IF(AND(I149=110000,R149&gt;45.9,R149&lt;=123.4),'[1]Pricing Schedule'!$J$97,
IF(AND(I149=110000,R149&gt;123.4,R149&lt;=168.2,M149&lt;=10),'[1]Pricing Schedule'!$J$105,
IF(AND(I149=110000,R149&gt;123.4,R149&lt;=168.2,M149&gt;10),'[1]Pricing Schedule'!$J$113,
IF(AND(I149=110000,R149&gt;168.2,R149&lt;=336.2,M149&lt;=10),('[1]Pricing Schedule'!$J$105),
IF(AND(I149=110000,R149&gt;168.2,R149&lt;=336.2,M149&gt;10),('[1]Pricing Schedule'!$J$113),
IF(AND(I149=110000,R149&gt;336.4,R149&lt;=504.6,M149&lt;=10),('[1]Pricing Schedule'!$J$105),
IF(AND(I149=110000,R149&gt;336.4,R149&lt;=504.6,M149&gt;10),('[1]Pricing Schedule'!$J$113),
IF(AND(I149=110000,R149&gt;504.6,R149&lt;=672.8,M149&lt;=10),('[1]Pricing Schedule'!$J$105),
IF(AND(I149=110000,R149&gt;504.6,R149&lt;=672.8,M149&gt;10),('[1]Pricing Schedule'!$J$113),
IF(AND(I149=110000,R149&gt;672.8,R149&lt;=841,M149&lt;=10),('[1]Pricing Schedule'!$J$105),
IF(AND(I149=110000,R149&gt;672.8,R149&lt;=841,M149&gt;10),('[1]Pricing Schedule'!$J$113),
IF(AND(I149=110000,R149&gt;1682,R149&lt;=1850.2,M149&lt;=10),('[1]Pricing Schedule'!$J$105),
IF(AND(I149=110000,R149&gt;1682,R149&lt;=1850.2,M149&gt;10),('[1]Pricing Schedule'!$J$113),
IF(AND(I149=110000,R149&gt;2018.4,R149&lt;=2186.6,M149&lt;=10),('[1]Pricing Schedule'!$J$105),
IF(AND(I149=110000,R149&gt;2018.4,R149&lt;=2186.6,M149&gt;10),('[1]Pricing Schedule'!$J$113),999999999)))))))))))))))))))))))))))))))))))))))</f>
        <v>4</v>
      </c>
      <c r="U149" s="40">
        <f t="shared" si="18"/>
        <v>243385.5072463768</v>
      </c>
      <c r="V149" s="41">
        <f t="shared" si="19"/>
        <v>4.1087080792682924</v>
      </c>
      <c r="Y149" s="23">
        <v>227</v>
      </c>
      <c r="Z149" s="23">
        <v>355</v>
      </c>
      <c r="AR149" s="35"/>
    </row>
    <row r="150" spans="1:44">
      <c r="A150" s="23">
        <v>149</v>
      </c>
      <c r="B150" s="23">
        <v>149</v>
      </c>
      <c r="C150" s="23" t="s">
        <v>434</v>
      </c>
      <c r="D150" s="23" t="s">
        <v>110</v>
      </c>
      <c r="E150" s="23" t="s">
        <v>110</v>
      </c>
      <c r="F150" s="23" t="s">
        <v>191</v>
      </c>
      <c r="G150" s="23" t="s">
        <v>192</v>
      </c>
      <c r="H150" s="23" t="s">
        <v>113</v>
      </c>
      <c r="I150" s="13">
        <v>38000</v>
      </c>
      <c r="J150" s="13">
        <v>38000</v>
      </c>
      <c r="K150" s="13">
        <v>20000</v>
      </c>
      <c r="L150" s="24">
        <v>13.503</v>
      </c>
      <c r="M150" s="37">
        <f t="shared" si="14"/>
        <v>14</v>
      </c>
      <c r="N150" s="24">
        <v>0.36599999999999999</v>
      </c>
      <c r="O150" s="13">
        <v>1</v>
      </c>
      <c r="P150" s="36">
        <f t="shared" si="15"/>
        <v>0.36599999999999999</v>
      </c>
      <c r="Q150" s="38">
        <f t="shared" si="16"/>
        <v>3.45</v>
      </c>
      <c r="R150" s="37">
        <f t="shared" si="17"/>
        <v>3.45</v>
      </c>
      <c r="S150" s="39">
        <f>IF(AND(I150=38000,R150&lt;=4.5,M150&gt;8),'[1]Pricing Schedule'!$F$8+('[1]Pricing Schedule'!$F$9*M150),
IF(AND(I150=38000,R150&lt;=4.5,M150&lt;=8),'[1]Pricing Schedule'!$F$34+('[1]Pricing Schedule'!$F$36*M150),
IF(AND(I150=38000,R150&gt;4.5,R150&lt;=9,M150&gt;8),'[1]Pricing Schedule'!$F$17+('[1]Pricing Schedule'!$F$18*M150),
IF(AND(I150=38000,R150&gt;4.5,R150&lt;=9,M150&lt;=8),'[1]Pricing Schedule'!$F$34+('[1]Pricing Schedule'!$F$36*M150),
IF(AND(I150=38000,R150&gt;9,R150&lt;=12.8,M150&gt;8),'[1]Pricing Schedule'!$F$26+('[1]Pricing Schedule'!$F$27*M150),
IF(AND(I150=38000,R150&gt;9,R150&lt;=12.8,M150&lt;=8),'[1]Pricing Schedule'!$F$34+('[1]Pricing Schedule'!$F$36*M150),
IF(AND(I150=38000,R150&gt;12.8,R150&lt;=22.8),'[1]Pricing Schedule'!$F$34+('[1]Pricing Schedule'!$F$36*M150),
IF(AND(I150=38000,R150&gt;22.8,R150&lt;=30.2),'[1]Pricing Schedule'!$F$43+('[1]Pricing Schedule'!$F$45*M150),
IF(AND(I150=38000,R150&gt;30.2,R150&lt;=45.9),'[1]Pricing Schedule'!$F$52+('[1]Pricing Schedule'!$F$54*M150),
IF(AND(I150=38000,R150&gt;45.9,R150&lt;=123.4),'[1]Pricing Schedule'!$F$96+('[1]Pricing Schedule'!$F$97*M150),
IF(AND(I150=38000,R150&gt;123.4,R150&lt;=168.2,M150&lt;=10),'[1]Pricing Schedule'!$F$103+('[1]Pricing Schedule'!$F$105*M150),
IF(AND(I150=38000,R150&gt;123.4,R150&lt;=168.2,M150&gt;10),'[1]Pricing Schedule'!$F$111+('[1]Pricing Schedule'!$F$113*M150),
IF(AND(I150=38000,R150&gt;157.4,R150&lt;=336.4,M150&lt;=10),('[1]Pricing Schedule'!$F$103+('[1]Pricing Schedule'!$F$105*M150))*2,
IF(AND(I150=38000,R150&gt;157.4,R150&lt;=336.4,M150&gt;10),('[1]Pricing Schedule'!$F$111+('[1]Pricing Schedule'!$F$113*M150))*2,
IF(AND(I150=38000,R150&gt;314.8,R150&lt;=504.6,M150&lt;=10),('[1]Pricing Schedule'!$F$103+('[1]Pricing Schedule'!$F$105*M150))*3,
IF(AND(I150=38000,R150&gt;314.8,R150&lt;=504.6,M150&gt;10),('[1]Pricing Schedule'!$F$111+('[1]Pricing Schedule'!$F$113*M150))*3,
IF(AND(I150=38000,R150&gt;472.2,R150&lt;=672.8,M150&lt;=10),('[1]Pricing Schedule'!$F$103+('[1]Pricing Schedule'!$F$105*M150))*4,
IF(AND(I150=38000,R150&gt;472.2,R150&lt;=672.8,M150&gt;10),('[1]Pricing Schedule'!$F$111+('[1]Pricing Schedule'!$F$113*M150))*4,
IF(AND(I150=110000,R150&lt;=12.8,M150&gt;2),'[1]Pricing Schedule'!$F$62+('[1]Pricing Schedule'!$F$63*M150),
IF(AND(I150=110000,R150&lt;=12.8,M150&lt;=2),'[1]Pricing Schedule'!$F$96+('[1]Pricing Schedule'!$F$97*M150),
IF(AND(I150=110000,R150&gt;12.8,R150&lt;=22.8,M150&gt;3),'[1]Pricing Schedule'!$F$71+('[1]Pricing Schedule'!$F$72*M150),
IF(AND(I150=110000,R150&gt;12.8,R150&lt;=22.8,M150&lt;=3),'[1]Pricing Schedule'!$F$96+('[1]Pricing Schedule'!$F$97*M150),
IF(AND(I150=110000,R150&gt;22.8,R150&lt;=30.2),'[1]Pricing Schedule'!$F$80+('[1]Pricing Schedule'!$F$81*M150),
IF(AND(I150=110000,R150&gt;30.2,R150&lt;=45.9),'[1]Pricing Schedule'!$F$89+('[1]Pricing Schedule'!$F$90*M150),
IF(AND(I150=110000,R150&gt;45.9,R150&lt;=123.4),'[1]Pricing Schedule'!$F$96+('[1]Pricing Schedule'!$F$97*M150),
IF(AND(I150=110000,R150&gt;123.4,R150&lt;=168.2,M150&lt;=10),'[1]Pricing Schedule'!$F$103+('[1]Pricing Schedule'!$F$105*M150),
IF(AND(I150=110000,R150&gt;123.4,R150&lt;=168.2,M150&gt;10),'[1]Pricing Schedule'!$F$111+('[1]Pricing Schedule'!$F$113*M150),
IF(AND(I150=110000,R150&gt;168.2,R150&lt;=336.4,M150&lt;=10),('[1]Pricing Schedule'!$F$103+('[1]Pricing Schedule'!$F$105*M150))*2,
IF(AND(I150=110000,R150&gt;168.2,R150&lt;=336.4,M150&gt;10),('[1]Pricing Schedule'!$F$111+('[1]Pricing Schedule'!$F$113*M150))*2,
IF(AND(I150=110000,R150&gt;336.4,R150&lt;=504.6,M150&lt;=10),('[1]Pricing Schedule'!$F$103+('[1]Pricing Schedule'!$F$105*M150))*3,
IF(AND(I150=110000,R150&gt;336.4,R150&lt;=504.6,M150&gt;10),('[1]Pricing Schedule'!$F$111+('[1]Pricing Schedule'!$F$113*M150))*3,
IF(AND(I150=110000,R150&gt;504.6,R150&lt;=672.8,M150&lt;=10),('[1]Pricing Schedule'!$F$103+('[1]Pricing Schedule'!$F$105*M150))*4,
IF(AND(I150=110000,R150&gt;504.6,R150&lt;=672.8,M150&gt;10),('[1]Pricing Schedule'!$F$111+('[1]Pricing Schedule'!$F$113*M150))*4,
IF(AND(I150=110000,R150&gt;672.8,R150&lt;=841,M150&lt;=10),('[1]Pricing Schedule'!$F$103+('[1]Pricing Schedule'!$F$105*M150))*5,
IF(AND(I150=110000,R150&gt;672.8,R150&lt;=841,M150&gt;10),('[1]Pricing Schedule'!$F$111+('[1]Pricing Schedule'!$F$113*M150))*5,
IF(AND(I150=110000,R150&gt;672.8,R150&lt;=841,M150&lt;=10),('[1]Pricing Schedule'!$F$103+('[1]Pricing Schedule'!$F$105*M150))*5,
IF(AND(I150=110000,R150&gt;672.8,R150&lt;=841,M150&gt;10),('[1]Pricing Schedule'!$F$111+('[1]Pricing Schedule'!$F$113*M150))*5,
IF(AND(I150=110000,R150&gt;1345.6,R150&lt;=1513.8,M150&lt;=10),('[1]Pricing Schedule'!$F$103+('[1]Pricing Schedule'!$F$105*M150))*9,
IF(AND(I150=110000,R150&gt;1345.6,R150&lt;=1513.8,M150&gt;10),('[1]Pricing Schedule'!$F$111+('[1]Pricing Schedule'!$F$113*M150))*9,
9999999999)))))))))))))))))))))))))))))))))))))))</f>
        <v>1597940</v>
      </c>
      <c r="T150" s="21">
        <f>IF(AND(I150=38000,R150&lt;=4.5,M150&gt;8),'[1]Pricing Schedule'!$J$9,
IF(AND(I150=38000,R150&lt;=4.5,M150&lt;=8),'[1]Pricing Schedule'!$J$36,
IF(AND(I150=38000,R150&gt;4.5,R150&lt;=9,M150&gt;8),'[1]Pricing Schedule'!$J$18,
IF(AND(I150=38000,R150&gt;4.5,R150&lt;=9,M150&lt;=8),'[1]Pricing Schedule'!$J$36,
IF(AND(I150=38000,R150&gt;9,R150&lt;=12.8,M150&gt;8),'[1]Pricing Schedule'!$J$27,
IF(AND(I150=38000,R150&gt;9,R150&lt;=12.8,M150&lt;=8),'[1]Pricing Schedule'!$J$36,
IF(AND(I150=38000,R150&gt;12.8,R150&lt;=22.8),'[1]Pricing Schedule'!$J$36,
IF(AND(I150=38000,R150&gt;22.8,R150&lt;=30.2),'[1]Pricing Schedule'!$J$45,
IF(AND(I150=38000,R150&gt;30.2,R150&lt;=45.9),'[1]Pricing Schedule'!$J$54,
IF(AND(I150=38000,R150&gt;45.9,R150&lt;=123.4),'[1]Pricing Schedule'!$J$97,
IF(AND(I150=38000,R150&gt;123.4,R150&lt;=168.2,M150&lt;=10),'[1]Pricing Schedule'!$J$105,
IF(AND(I150=38000,R150&gt;123.4,R150&lt;=168.2,M150&gt;10),'[1]Pricing Schedule'!$J$113,
IF(AND(I150=38000,R150&gt;168.2,R150&lt;=336.4,M150&lt;=10),('[1]Pricing Schedule'!$J$105),
IF(AND(I150=38000,R150&gt;168.2,R150&lt;=336.4,M150&gt;10),('[1]Pricing Schedule'!$J$113),
IF(AND(I150=38000,R150&gt;336.4,R150&lt;=504.6,M150&lt;=10),('[1]Pricing Schedule'!$J$105),
IF(AND(I150=38000,R150&gt;336.4,R150&lt;=504.6,M150&gt;10),('[1]Pricing Schedule'!$J$113),
IF(AND(I150=38000,R150&gt;504.6,R150&lt;=672.8,M150&lt;=10),('[1]Pricing Schedule'!$J$105),
IF(AND(I150=38000,R150&gt;504.6,R150&lt;=672.8,M150&gt;10),('[1]Pricing Schedule'!$J$113),
IF(AND(I150=110000,R150&lt;=12.8,M150&gt;2),'[1]Pricing Schedule'!$J$63,
IF(AND(I150=110000,R150&lt;=12.8,M150&lt;=2),'[1]Pricing Schedule'!$J$97,
IF(AND(I150=110000,R150&gt;12.8,R150&lt;=22.8,M150&gt;3),'[1]Pricing Schedule'!$J$72,
IF(AND(I150=110000,R150&gt;12.8,R150&lt;=22.8,M150&lt;=3),'[1]Pricing Schedule'!$J$97,
IF(AND(I150=110000,R150&gt;22.8,R150&lt;=30.2),'[1]Pricing Schedule'!$J$81,
IF(AND(I150=110000,R150&gt;30.2,R150&lt;=45.9),'[1]Pricing Schedule'!$J$90,
IF(AND(I150=110000,R150&gt;45.9,R150&lt;=123.4),'[1]Pricing Schedule'!$J$97,
IF(AND(I150=110000,R150&gt;123.4,R150&lt;=168.2,M150&lt;=10),'[1]Pricing Schedule'!$J$105,
IF(AND(I150=110000,R150&gt;123.4,R150&lt;=168.2,M150&gt;10),'[1]Pricing Schedule'!$J$113,
IF(AND(I150=110000,R150&gt;168.2,R150&lt;=336.2,M150&lt;=10),('[1]Pricing Schedule'!$J$105),
IF(AND(I150=110000,R150&gt;168.2,R150&lt;=336.2,M150&gt;10),('[1]Pricing Schedule'!$J$113),
IF(AND(I150=110000,R150&gt;336.4,R150&lt;=504.6,M150&lt;=10),('[1]Pricing Schedule'!$J$105),
IF(AND(I150=110000,R150&gt;336.4,R150&lt;=504.6,M150&gt;10),('[1]Pricing Schedule'!$J$113),
IF(AND(I150=110000,R150&gt;504.6,R150&lt;=672.8,M150&lt;=10),('[1]Pricing Schedule'!$J$105),
IF(AND(I150=110000,R150&gt;504.6,R150&lt;=672.8,M150&gt;10),('[1]Pricing Schedule'!$J$113),
IF(AND(I150=110000,R150&gt;672.8,R150&lt;=841,M150&lt;=10),('[1]Pricing Schedule'!$J$105),
IF(AND(I150=110000,R150&gt;672.8,R150&lt;=841,M150&gt;10),('[1]Pricing Schedule'!$J$113),
IF(AND(I150=110000,R150&gt;1682,R150&lt;=1850.2,M150&lt;=10),('[1]Pricing Schedule'!$J$105),
IF(AND(I150=110000,R150&gt;1682,R150&lt;=1850.2,M150&gt;10),('[1]Pricing Schedule'!$J$113),
IF(AND(I150=110000,R150&gt;2018.4,R150&lt;=2186.6,M150&lt;=10),('[1]Pricing Schedule'!$J$105),
IF(AND(I150=110000,R150&gt;2018.4,R150&lt;=2186.6,M150&gt;10),('[1]Pricing Schedule'!$J$113),999999999)))))))))))))))))))))))))))))))))))))))</f>
        <v>1</v>
      </c>
      <c r="U150" s="40">
        <f t="shared" si="18"/>
        <v>463171.0144927536</v>
      </c>
      <c r="V150" s="41">
        <f t="shared" si="19"/>
        <v>2.1590297508041605</v>
      </c>
      <c r="Y150" s="23">
        <v>492</v>
      </c>
      <c r="Z150" s="23">
        <v>362</v>
      </c>
      <c r="AR150" s="35"/>
    </row>
    <row r="151" spans="1:44">
      <c r="A151" s="23">
        <v>150</v>
      </c>
      <c r="B151" s="23">
        <v>150</v>
      </c>
      <c r="C151" s="23" t="s">
        <v>435</v>
      </c>
      <c r="D151" s="23" t="s">
        <v>141</v>
      </c>
      <c r="E151" s="23" t="s">
        <v>141</v>
      </c>
      <c r="F151" s="23" t="s">
        <v>436</v>
      </c>
      <c r="G151" s="23" t="s">
        <v>437</v>
      </c>
      <c r="H151" s="23" t="s">
        <v>113</v>
      </c>
      <c r="I151" s="13">
        <v>38000</v>
      </c>
      <c r="J151" s="13">
        <v>38000</v>
      </c>
      <c r="K151" s="23" t="s">
        <v>119</v>
      </c>
      <c r="L151" s="24">
        <v>5.2759999999999998</v>
      </c>
      <c r="M151" s="37">
        <f t="shared" si="14"/>
        <v>6</v>
      </c>
      <c r="N151" s="24">
        <v>0.34300000000000003</v>
      </c>
      <c r="O151" s="13">
        <v>1</v>
      </c>
      <c r="P151" s="36">
        <f t="shared" si="15"/>
        <v>0.34300000000000003</v>
      </c>
      <c r="Q151" s="38">
        <f t="shared" si="16"/>
        <v>3.45</v>
      </c>
      <c r="R151" s="37">
        <f t="shared" si="17"/>
        <v>3.45</v>
      </c>
      <c r="S151" s="39">
        <f>IF(AND(I151=38000,R151&lt;=4.5,M151&gt;8),'[1]Pricing Schedule'!$F$8+('[1]Pricing Schedule'!$F$9*M151),
IF(AND(I151=38000,R151&lt;=4.5,M151&lt;=8),'[1]Pricing Schedule'!$F$34+('[1]Pricing Schedule'!$F$36*M151),
IF(AND(I151=38000,R151&gt;4.5,R151&lt;=9,M151&gt;8),'[1]Pricing Schedule'!$F$17+('[1]Pricing Schedule'!$F$18*M151),
IF(AND(I151=38000,R151&gt;4.5,R151&lt;=9,M151&lt;=8),'[1]Pricing Schedule'!$F$34+('[1]Pricing Schedule'!$F$36*M151),
IF(AND(I151=38000,R151&gt;9,R151&lt;=12.8,M151&gt;8),'[1]Pricing Schedule'!$F$26+('[1]Pricing Schedule'!$F$27*M151),
IF(AND(I151=38000,R151&gt;9,R151&lt;=12.8,M151&lt;=8),'[1]Pricing Schedule'!$F$34+('[1]Pricing Schedule'!$F$36*M151),
IF(AND(I151=38000,R151&gt;12.8,R151&lt;=22.8),'[1]Pricing Schedule'!$F$34+('[1]Pricing Schedule'!$F$36*M151),
IF(AND(I151=38000,R151&gt;22.8,R151&lt;=30.2),'[1]Pricing Schedule'!$F$43+('[1]Pricing Schedule'!$F$45*M151),
IF(AND(I151=38000,R151&gt;30.2,R151&lt;=45.9),'[1]Pricing Schedule'!$F$52+('[1]Pricing Schedule'!$F$54*M151),
IF(AND(I151=38000,R151&gt;45.9,R151&lt;=123.4),'[1]Pricing Schedule'!$F$96+('[1]Pricing Schedule'!$F$97*M151),
IF(AND(I151=38000,R151&gt;123.4,R151&lt;=168.2,M151&lt;=10),'[1]Pricing Schedule'!$F$103+('[1]Pricing Schedule'!$F$105*M151),
IF(AND(I151=38000,R151&gt;123.4,R151&lt;=168.2,M151&gt;10),'[1]Pricing Schedule'!$F$111+('[1]Pricing Schedule'!$F$113*M151),
IF(AND(I151=38000,R151&gt;157.4,R151&lt;=336.4,M151&lt;=10),('[1]Pricing Schedule'!$F$103+('[1]Pricing Schedule'!$F$105*M151))*2,
IF(AND(I151=38000,R151&gt;157.4,R151&lt;=336.4,M151&gt;10),('[1]Pricing Schedule'!$F$111+('[1]Pricing Schedule'!$F$113*M151))*2,
IF(AND(I151=38000,R151&gt;314.8,R151&lt;=504.6,M151&lt;=10),('[1]Pricing Schedule'!$F$103+('[1]Pricing Schedule'!$F$105*M151))*3,
IF(AND(I151=38000,R151&gt;314.8,R151&lt;=504.6,M151&gt;10),('[1]Pricing Schedule'!$F$111+('[1]Pricing Schedule'!$F$113*M151))*3,
IF(AND(I151=38000,R151&gt;472.2,R151&lt;=672.8,M151&lt;=10),('[1]Pricing Schedule'!$F$103+('[1]Pricing Schedule'!$F$105*M151))*4,
IF(AND(I151=38000,R151&gt;472.2,R151&lt;=672.8,M151&gt;10),('[1]Pricing Schedule'!$F$111+('[1]Pricing Schedule'!$F$113*M151))*4,
IF(AND(I151=110000,R151&lt;=12.8,M151&gt;2),'[1]Pricing Schedule'!$F$62+('[1]Pricing Schedule'!$F$63*M151),
IF(AND(I151=110000,R151&lt;=12.8,M151&lt;=2),'[1]Pricing Schedule'!$F$96+('[1]Pricing Schedule'!$F$97*M151),
IF(AND(I151=110000,R151&gt;12.8,R151&lt;=22.8,M151&gt;3),'[1]Pricing Schedule'!$F$71+('[1]Pricing Schedule'!$F$72*M151),
IF(AND(I151=110000,R151&gt;12.8,R151&lt;=22.8,M151&lt;=3),'[1]Pricing Schedule'!$F$96+('[1]Pricing Schedule'!$F$97*M151),
IF(AND(I151=110000,R151&gt;22.8,R151&lt;=30.2),'[1]Pricing Schedule'!$F$80+('[1]Pricing Schedule'!$F$81*M151),
IF(AND(I151=110000,R151&gt;30.2,R151&lt;=45.9),'[1]Pricing Schedule'!$F$89+('[1]Pricing Schedule'!$F$90*M151),
IF(AND(I151=110000,R151&gt;45.9,R151&lt;=123.4),'[1]Pricing Schedule'!$F$96+('[1]Pricing Schedule'!$F$97*M151),
IF(AND(I151=110000,R151&gt;123.4,R151&lt;=168.2,M151&lt;=10),'[1]Pricing Schedule'!$F$103+('[1]Pricing Schedule'!$F$105*M151),
IF(AND(I151=110000,R151&gt;123.4,R151&lt;=168.2,M151&gt;10),'[1]Pricing Schedule'!$F$111+('[1]Pricing Schedule'!$F$113*M151),
IF(AND(I151=110000,R151&gt;168.2,R151&lt;=336.4,M151&lt;=10),('[1]Pricing Schedule'!$F$103+('[1]Pricing Schedule'!$F$105*M151))*2,
IF(AND(I151=110000,R151&gt;168.2,R151&lt;=336.4,M151&gt;10),('[1]Pricing Schedule'!$F$111+('[1]Pricing Schedule'!$F$113*M151))*2,
IF(AND(I151=110000,R151&gt;336.4,R151&lt;=504.6,M151&lt;=10),('[1]Pricing Schedule'!$F$103+('[1]Pricing Schedule'!$F$105*M151))*3,
IF(AND(I151=110000,R151&gt;336.4,R151&lt;=504.6,M151&gt;10),('[1]Pricing Schedule'!$F$111+('[1]Pricing Schedule'!$F$113*M151))*3,
IF(AND(I151=110000,R151&gt;504.6,R151&lt;=672.8,M151&lt;=10),('[1]Pricing Schedule'!$F$103+('[1]Pricing Schedule'!$F$105*M151))*4,
IF(AND(I151=110000,R151&gt;504.6,R151&lt;=672.8,M151&gt;10),('[1]Pricing Schedule'!$F$111+('[1]Pricing Schedule'!$F$113*M151))*4,
IF(AND(I151=110000,R151&gt;672.8,R151&lt;=841,M151&lt;=10),('[1]Pricing Schedule'!$F$103+('[1]Pricing Schedule'!$F$105*M151))*5,
IF(AND(I151=110000,R151&gt;672.8,R151&lt;=841,M151&gt;10),('[1]Pricing Schedule'!$F$111+('[1]Pricing Schedule'!$F$113*M151))*5,
IF(AND(I151=110000,R151&gt;672.8,R151&lt;=841,M151&lt;=10),('[1]Pricing Schedule'!$F$103+('[1]Pricing Schedule'!$F$105*M151))*5,
IF(AND(I151=110000,R151&gt;672.8,R151&lt;=841,M151&gt;10),('[1]Pricing Schedule'!$F$111+('[1]Pricing Schedule'!$F$113*M151))*5,
IF(AND(I151=110000,R151&gt;1345.6,R151&lt;=1513.8,M151&lt;=10),('[1]Pricing Schedule'!$F$103+('[1]Pricing Schedule'!$F$105*M151))*9,
IF(AND(I151=110000,R151&gt;1345.6,R151&lt;=1513.8,M151&gt;10),('[1]Pricing Schedule'!$F$111+('[1]Pricing Schedule'!$F$113*M151))*9,
9999999999)))))))))))))))))))))))))))))))))))))))</f>
        <v>769410</v>
      </c>
      <c r="T151" s="21">
        <f>IF(AND(I151=38000,R151&lt;=4.5,M151&gt;8),'[1]Pricing Schedule'!$J$9,
IF(AND(I151=38000,R151&lt;=4.5,M151&lt;=8),'[1]Pricing Schedule'!$J$36,
IF(AND(I151=38000,R151&gt;4.5,R151&lt;=9,M151&gt;8),'[1]Pricing Schedule'!$J$18,
IF(AND(I151=38000,R151&gt;4.5,R151&lt;=9,M151&lt;=8),'[1]Pricing Schedule'!$J$36,
IF(AND(I151=38000,R151&gt;9,R151&lt;=12.8,M151&gt;8),'[1]Pricing Schedule'!$J$27,
IF(AND(I151=38000,R151&gt;9,R151&lt;=12.8,M151&lt;=8),'[1]Pricing Schedule'!$J$36,
IF(AND(I151=38000,R151&gt;12.8,R151&lt;=22.8),'[1]Pricing Schedule'!$J$36,
IF(AND(I151=38000,R151&gt;22.8,R151&lt;=30.2),'[1]Pricing Schedule'!$J$45,
IF(AND(I151=38000,R151&gt;30.2,R151&lt;=45.9),'[1]Pricing Schedule'!$J$54,
IF(AND(I151=38000,R151&gt;45.9,R151&lt;=123.4),'[1]Pricing Schedule'!$J$97,
IF(AND(I151=38000,R151&gt;123.4,R151&lt;=168.2,M151&lt;=10),'[1]Pricing Schedule'!$J$105,
IF(AND(I151=38000,R151&gt;123.4,R151&lt;=168.2,M151&gt;10),'[1]Pricing Schedule'!$J$113,
IF(AND(I151=38000,R151&gt;168.2,R151&lt;=336.4,M151&lt;=10),('[1]Pricing Schedule'!$J$105),
IF(AND(I151=38000,R151&gt;168.2,R151&lt;=336.4,M151&gt;10),('[1]Pricing Schedule'!$J$113),
IF(AND(I151=38000,R151&gt;336.4,R151&lt;=504.6,M151&lt;=10),('[1]Pricing Schedule'!$J$105),
IF(AND(I151=38000,R151&gt;336.4,R151&lt;=504.6,M151&gt;10),('[1]Pricing Schedule'!$J$113),
IF(AND(I151=38000,R151&gt;504.6,R151&lt;=672.8,M151&lt;=10),('[1]Pricing Schedule'!$J$105),
IF(AND(I151=38000,R151&gt;504.6,R151&lt;=672.8,M151&gt;10),('[1]Pricing Schedule'!$J$113),
IF(AND(I151=110000,R151&lt;=12.8,M151&gt;2),'[1]Pricing Schedule'!$J$63,
IF(AND(I151=110000,R151&lt;=12.8,M151&lt;=2),'[1]Pricing Schedule'!$J$97,
IF(AND(I151=110000,R151&gt;12.8,R151&lt;=22.8,M151&gt;3),'[1]Pricing Schedule'!$J$72,
IF(AND(I151=110000,R151&gt;12.8,R151&lt;=22.8,M151&lt;=3),'[1]Pricing Schedule'!$J$97,
IF(AND(I151=110000,R151&gt;22.8,R151&lt;=30.2),'[1]Pricing Schedule'!$J$81,
IF(AND(I151=110000,R151&gt;30.2,R151&lt;=45.9),'[1]Pricing Schedule'!$J$90,
IF(AND(I151=110000,R151&gt;45.9,R151&lt;=123.4),'[1]Pricing Schedule'!$J$97,
IF(AND(I151=110000,R151&gt;123.4,R151&lt;=168.2,M151&lt;=10),'[1]Pricing Schedule'!$J$105,
IF(AND(I151=110000,R151&gt;123.4,R151&lt;=168.2,M151&gt;10),'[1]Pricing Schedule'!$J$113,
IF(AND(I151=110000,R151&gt;168.2,R151&lt;=336.2,M151&lt;=10),('[1]Pricing Schedule'!$J$105),
IF(AND(I151=110000,R151&gt;168.2,R151&lt;=336.2,M151&gt;10),('[1]Pricing Schedule'!$J$113),
IF(AND(I151=110000,R151&gt;336.4,R151&lt;=504.6,M151&lt;=10),('[1]Pricing Schedule'!$J$105),
IF(AND(I151=110000,R151&gt;336.4,R151&lt;=504.6,M151&gt;10),('[1]Pricing Schedule'!$J$113),
IF(AND(I151=110000,R151&gt;504.6,R151&lt;=672.8,M151&lt;=10),('[1]Pricing Schedule'!$J$105),
IF(AND(I151=110000,R151&gt;504.6,R151&lt;=672.8,M151&gt;10),('[1]Pricing Schedule'!$J$113),
IF(AND(I151=110000,R151&gt;672.8,R151&lt;=841,M151&lt;=10),('[1]Pricing Schedule'!$J$105),
IF(AND(I151=110000,R151&gt;672.8,R151&lt;=841,M151&gt;10),('[1]Pricing Schedule'!$J$113),
IF(AND(I151=110000,R151&gt;1682,R151&lt;=1850.2,M151&lt;=10),('[1]Pricing Schedule'!$J$105),
IF(AND(I151=110000,R151&gt;1682,R151&lt;=1850.2,M151&gt;10),('[1]Pricing Schedule'!$J$113),
IF(AND(I151=110000,R151&gt;2018.4,R151&lt;=2186.6,M151&lt;=10),('[1]Pricing Schedule'!$J$105),
IF(AND(I151=110000,R151&gt;2018.4,R151&lt;=2186.6,M151&gt;10),('[1]Pricing Schedule'!$J$113),999999999)))))))))))))))))))))))))))))))))))))))</f>
        <v>4</v>
      </c>
      <c r="U151" s="40">
        <f t="shared" si="18"/>
        <v>223017.39130434781</v>
      </c>
      <c r="V151" s="41">
        <f t="shared" si="19"/>
        <v>4.4839552384294459</v>
      </c>
      <c r="Y151" s="23">
        <v>89</v>
      </c>
      <c r="Z151" s="23">
        <v>570</v>
      </c>
      <c r="AR151" s="35"/>
    </row>
    <row r="152" spans="1:44">
      <c r="A152" s="23">
        <v>151</v>
      </c>
      <c r="B152" s="23">
        <v>151</v>
      </c>
      <c r="C152" s="23" t="s">
        <v>438</v>
      </c>
      <c r="D152" s="23" t="s">
        <v>141</v>
      </c>
      <c r="E152" s="23" t="s">
        <v>141</v>
      </c>
      <c r="F152" s="23" t="s">
        <v>327</v>
      </c>
      <c r="G152" s="23" t="s">
        <v>328</v>
      </c>
      <c r="H152" s="23" t="s">
        <v>113</v>
      </c>
      <c r="I152" s="13">
        <v>38000</v>
      </c>
      <c r="J152" s="13">
        <v>38000</v>
      </c>
      <c r="K152" s="23" t="s">
        <v>119</v>
      </c>
      <c r="L152" s="24">
        <v>7.5620000000000003</v>
      </c>
      <c r="M152" s="37">
        <f t="shared" si="14"/>
        <v>8</v>
      </c>
      <c r="N152" s="24">
        <v>0.27800000000000002</v>
      </c>
      <c r="O152" s="13">
        <v>1</v>
      </c>
      <c r="P152" s="36">
        <f t="shared" si="15"/>
        <v>0.27800000000000002</v>
      </c>
      <c r="Q152" s="38">
        <f t="shared" si="16"/>
        <v>3.45</v>
      </c>
      <c r="R152" s="37">
        <f t="shared" si="17"/>
        <v>3.45</v>
      </c>
      <c r="S152" s="39">
        <f>IF(AND(I152=38000,R152&lt;=4.5,M152&gt;8),'[1]Pricing Schedule'!$F$8+('[1]Pricing Schedule'!$F$9*M152),
IF(AND(I152=38000,R152&lt;=4.5,M152&lt;=8),'[1]Pricing Schedule'!$F$34+('[1]Pricing Schedule'!$F$36*M152),
IF(AND(I152=38000,R152&gt;4.5,R152&lt;=9,M152&gt;8),'[1]Pricing Schedule'!$F$17+('[1]Pricing Schedule'!$F$18*M152),
IF(AND(I152=38000,R152&gt;4.5,R152&lt;=9,M152&lt;=8),'[1]Pricing Schedule'!$F$34+('[1]Pricing Schedule'!$F$36*M152),
IF(AND(I152=38000,R152&gt;9,R152&lt;=12.8,M152&gt;8),'[1]Pricing Schedule'!$F$26+('[1]Pricing Schedule'!$F$27*M152),
IF(AND(I152=38000,R152&gt;9,R152&lt;=12.8,M152&lt;=8),'[1]Pricing Schedule'!$F$34+('[1]Pricing Schedule'!$F$36*M152),
IF(AND(I152=38000,R152&gt;12.8,R152&lt;=22.8),'[1]Pricing Schedule'!$F$34+('[1]Pricing Schedule'!$F$36*M152),
IF(AND(I152=38000,R152&gt;22.8,R152&lt;=30.2),'[1]Pricing Schedule'!$F$43+('[1]Pricing Schedule'!$F$45*M152),
IF(AND(I152=38000,R152&gt;30.2,R152&lt;=45.9),'[1]Pricing Schedule'!$F$52+('[1]Pricing Schedule'!$F$54*M152),
IF(AND(I152=38000,R152&gt;45.9,R152&lt;=123.4),'[1]Pricing Schedule'!$F$96+('[1]Pricing Schedule'!$F$97*M152),
IF(AND(I152=38000,R152&gt;123.4,R152&lt;=168.2,M152&lt;=10),'[1]Pricing Schedule'!$F$103+('[1]Pricing Schedule'!$F$105*M152),
IF(AND(I152=38000,R152&gt;123.4,R152&lt;=168.2,M152&gt;10),'[1]Pricing Schedule'!$F$111+('[1]Pricing Schedule'!$F$113*M152),
IF(AND(I152=38000,R152&gt;157.4,R152&lt;=336.4,M152&lt;=10),('[1]Pricing Schedule'!$F$103+('[1]Pricing Schedule'!$F$105*M152))*2,
IF(AND(I152=38000,R152&gt;157.4,R152&lt;=336.4,M152&gt;10),('[1]Pricing Schedule'!$F$111+('[1]Pricing Schedule'!$F$113*M152))*2,
IF(AND(I152=38000,R152&gt;314.8,R152&lt;=504.6,M152&lt;=10),('[1]Pricing Schedule'!$F$103+('[1]Pricing Schedule'!$F$105*M152))*3,
IF(AND(I152=38000,R152&gt;314.8,R152&lt;=504.6,M152&gt;10),('[1]Pricing Schedule'!$F$111+('[1]Pricing Schedule'!$F$113*M152))*3,
IF(AND(I152=38000,R152&gt;472.2,R152&lt;=672.8,M152&lt;=10),('[1]Pricing Schedule'!$F$103+('[1]Pricing Schedule'!$F$105*M152))*4,
IF(AND(I152=38000,R152&gt;472.2,R152&lt;=672.8,M152&gt;10),('[1]Pricing Schedule'!$F$111+('[1]Pricing Schedule'!$F$113*M152))*4,
IF(AND(I152=110000,R152&lt;=12.8,M152&gt;2),'[1]Pricing Schedule'!$F$62+('[1]Pricing Schedule'!$F$63*M152),
IF(AND(I152=110000,R152&lt;=12.8,M152&lt;=2),'[1]Pricing Schedule'!$F$96+('[1]Pricing Schedule'!$F$97*M152),
IF(AND(I152=110000,R152&gt;12.8,R152&lt;=22.8,M152&gt;3),'[1]Pricing Schedule'!$F$71+('[1]Pricing Schedule'!$F$72*M152),
IF(AND(I152=110000,R152&gt;12.8,R152&lt;=22.8,M152&lt;=3),'[1]Pricing Schedule'!$F$96+('[1]Pricing Schedule'!$F$97*M152),
IF(AND(I152=110000,R152&gt;22.8,R152&lt;=30.2),'[1]Pricing Schedule'!$F$80+('[1]Pricing Schedule'!$F$81*M152),
IF(AND(I152=110000,R152&gt;30.2,R152&lt;=45.9),'[1]Pricing Schedule'!$F$89+('[1]Pricing Schedule'!$F$90*M152),
IF(AND(I152=110000,R152&gt;45.9,R152&lt;=123.4),'[1]Pricing Schedule'!$F$96+('[1]Pricing Schedule'!$F$97*M152),
IF(AND(I152=110000,R152&gt;123.4,R152&lt;=168.2,M152&lt;=10),'[1]Pricing Schedule'!$F$103+('[1]Pricing Schedule'!$F$105*M152),
IF(AND(I152=110000,R152&gt;123.4,R152&lt;=168.2,M152&gt;10),'[1]Pricing Schedule'!$F$111+('[1]Pricing Schedule'!$F$113*M152),
IF(AND(I152=110000,R152&gt;168.2,R152&lt;=336.4,M152&lt;=10),('[1]Pricing Schedule'!$F$103+('[1]Pricing Schedule'!$F$105*M152))*2,
IF(AND(I152=110000,R152&gt;168.2,R152&lt;=336.4,M152&gt;10),('[1]Pricing Schedule'!$F$111+('[1]Pricing Schedule'!$F$113*M152))*2,
IF(AND(I152=110000,R152&gt;336.4,R152&lt;=504.6,M152&lt;=10),('[1]Pricing Schedule'!$F$103+('[1]Pricing Schedule'!$F$105*M152))*3,
IF(AND(I152=110000,R152&gt;336.4,R152&lt;=504.6,M152&gt;10),('[1]Pricing Schedule'!$F$111+('[1]Pricing Schedule'!$F$113*M152))*3,
IF(AND(I152=110000,R152&gt;504.6,R152&lt;=672.8,M152&lt;=10),('[1]Pricing Schedule'!$F$103+('[1]Pricing Schedule'!$F$105*M152))*4,
IF(AND(I152=110000,R152&gt;504.6,R152&lt;=672.8,M152&gt;10),('[1]Pricing Schedule'!$F$111+('[1]Pricing Schedule'!$F$113*M152))*4,
IF(AND(I152=110000,R152&gt;672.8,R152&lt;=841,M152&lt;=10),('[1]Pricing Schedule'!$F$103+('[1]Pricing Schedule'!$F$105*M152))*5,
IF(AND(I152=110000,R152&gt;672.8,R152&lt;=841,M152&gt;10),('[1]Pricing Schedule'!$F$111+('[1]Pricing Schedule'!$F$113*M152))*5,
IF(AND(I152=110000,R152&gt;672.8,R152&lt;=841,M152&lt;=10),('[1]Pricing Schedule'!$F$103+('[1]Pricing Schedule'!$F$105*M152))*5,
IF(AND(I152=110000,R152&gt;672.8,R152&lt;=841,M152&gt;10),('[1]Pricing Schedule'!$F$111+('[1]Pricing Schedule'!$F$113*M152))*5,
IF(AND(I152=110000,R152&gt;1345.6,R152&lt;=1513.8,M152&lt;=10),('[1]Pricing Schedule'!$F$103+('[1]Pricing Schedule'!$F$105*M152))*9,
IF(AND(I152=110000,R152&gt;1345.6,R152&lt;=1513.8,M152&gt;10),('[1]Pricing Schedule'!$F$111+('[1]Pricing Schedule'!$F$113*M152))*9,
9999999999)))))))))))))))))))))))))))))))))))))))</f>
        <v>909950</v>
      </c>
      <c r="T152" s="21">
        <f>IF(AND(I152=38000,R152&lt;=4.5,M152&gt;8),'[1]Pricing Schedule'!$J$9,
IF(AND(I152=38000,R152&lt;=4.5,M152&lt;=8),'[1]Pricing Schedule'!$J$36,
IF(AND(I152=38000,R152&gt;4.5,R152&lt;=9,M152&gt;8),'[1]Pricing Schedule'!$J$18,
IF(AND(I152=38000,R152&gt;4.5,R152&lt;=9,M152&lt;=8),'[1]Pricing Schedule'!$J$36,
IF(AND(I152=38000,R152&gt;9,R152&lt;=12.8,M152&gt;8),'[1]Pricing Schedule'!$J$27,
IF(AND(I152=38000,R152&gt;9,R152&lt;=12.8,M152&lt;=8),'[1]Pricing Schedule'!$J$36,
IF(AND(I152=38000,R152&gt;12.8,R152&lt;=22.8),'[1]Pricing Schedule'!$J$36,
IF(AND(I152=38000,R152&gt;22.8,R152&lt;=30.2),'[1]Pricing Schedule'!$J$45,
IF(AND(I152=38000,R152&gt;30.2,R152&lt;=45.9),'[1]Pricing Schedule'!$J$54,
IF(AND(I152=38000,R152&gt;45.9,R152&lt;=123.4),'[1]Pricing Schedule'!$J$97,
IF(AND(I152=38000,R152&gt;123.4,R152&lt;=168.2,M152&lt;=10),'[1]Pricing Schedule'!$J$105,
IF(AND(I152=38000,R152&gt;123.4,R152&lt;=168.2,M152&gt;10),'[1]Pricing Schedule'!$J$113,
IF(AND(I152=38000,R152&gt;168.2,R152&lt;=336.4,M152&lt;=10),('[1]Pricing Schedule'!$J$105),
IF(AND(I152=38000,R152&gt;168.2,R152&lt;=336.4,M152&gt;10),('[1]Pricing Schedule'!$J$113),
IF(AND(I152=38000,R152&gt;336.4,R152&lt;=504.6,M152&lt;=10),('[1]Pricing Schedule'!$J$105),
IF(AND(I152=38000,R152&gt;336.4,R152&lt;=504.6,M152&gt;10),('[1]Pricing Schedule'!$J$113),
IF(AND(I152=38000,R152&gt;504.6,R152&lt;=672.8,M152&lt;=10),('[1]Pricing Schedule'!$J$105),
IF(AND(I152=38000,R152&gt;504.6,R152&lt;=672.8,M152&gt;10),('[1]Pricing Schedule'!$J$113),
IF(AND(I152=110000,R152&lt;=12.8,M152&gt;2),'[1]Pricing Schedule'!$J$63,
IF(AND(I152=110000,R152&lt;=12.8,M152&lt;=2),'[1]Pricing Schedule'!$J$97,
IF(AND(I152=110000,R152&gt;12.8,R152&lt;=22.8,M152&gt;3),'[1]Pricing Schedule'!$J$72,
IF(AND(I152=110000,R152&gt;12.8,R152&lt;=22.8,M152&lt;=3),'[1]Pricing Schedule'!$J$97,
IF(AND(I152=110000,R152&gt;22.8,R152&lt;=30.2),'[1]Pricing Schedule'!$J$81,
IF(AND(I152=110000,R152&gt;30.2,R152&lt;=45.9),'[1]Pricing Schedule'!$J$90,
IF(AND(I152=110000,R152&gt;45.9,R152&lt;=123.4),'[1]Pricing Schedule'!$J$97,
IF(AND(I152=110000,R152&gt;123.4,R152&lt;=168.2,M152&lt;=10),'[1]Pricing Schedule'!$J$105,
IF(AND(I152=110000,R152&gt;123.4,R152&lt;=168.2,M152&gt;10),'[1]Pricing Schedule'!$J$113,
IF(AND(I152=110000,R152&gt;168.2,R152&lt;=336.2,M152&lt;=10),('[1]Pricing Schedule'!$J$105),
IF(AND(I152=110000,R152&gt;168.2,R152&lt;=336.2,M152&gt;10),('[1]Pricing Schedule'!$J$113),
IF(AND(I152=110000,R152&gt;336.4,R152&lt;=504.6,M152&lt;=10),('[1]Pricing Schedule'!$J$105),
IF(AND(I152=110000,R152&gt;336.4,R152&lt;=504.6,M152&gt;10),('[1]Pricing Schedule'!$J$113),
IF(AND(I152=110000,R152&gt;504.6,R152&lt;=672.8,M152&lt;=10),('[1]Pricing Schedule'!$J$105),
IF(AND(I152=110000,R152&gt;504.6,R152&lt;=672.8,M152&gt;10),('[1]Pricing Schedule'!$J$113),
IF(AND(I152=110000,R152&gt;672.8,R152&lt;=841,M152&lt;=10),('[1]Pricing Schedule'!$J$105),
IF(AND(I152=110000,R152&gt;672.8,R152&lt;=841,M152&gt;10),('[1]Pricing Schedule'!$J$113),
IF(AND(I152=110000,R152&gt;1682,R152&lt;=1850.2,M152&lt;=10),('[1]Pricing Schedule'!$J$105),
IF(AND(I152=110000,R152&gt;1682,R152&lt;=1850.2,M152&gt;10),('[1]Pricing Schedule'!$J$113),
IF(AND(I152=110000,R152&gt;2018.4,R152&lt;=2186.6,M152&lt;=10),('[1]Pricing Schedule'!$J$105),
IF(AND(I152=110000,R152&gt;2018.4,R152&lt;=2186.6,M152&gt;10),('[1]Pricing Schedule'!$J$113),999999999)))))))))))))))))))))))))))))))))))))))</f>
        <v>4</v>
      </c>
      <c r="U152" s="40">
        <f t="shared" si="18"/>
        <v>263753.62318840576</v>
      </c>
      <c r="V152" s="41">
        <f t="shared" si="19"/>
        <v>3.7914171108302654</v>
      </c>
      <c r="Y152" s="23">
        <v>498</v>
      </c>
      <c r="Z152" s="23">
        <v>600</v>
      </c>
      <c r="AR152" s="35"/>
    </row>
    <row r="153" spans="1:44">
      <c r="A153" s="23">
        <v>152</v>
      </c>
      <c r="B153" s="23">
        <v>152</v>
      </c>
      <c r="C153" s="23" t="s">
        <v>439</v>
      </c>
      <c r="D153" s="23" t="s">
        <v>141</v>
      </c>
      <c r="E153" s="23" t="s">
        <v>141</v>
      </c>
      <c r="F153" s="23" t="s">
        <v>327</v>
      </c>
      <c r="G153" s="23" t="s">
        <v>328</v>
      </c>
      <c r="H153" s="23" t="s">
        <v>113</v>
      </c>
      <c r="I153" s="13">
        <v>38000</v>
      </c>
      <c r="J153" s="13">
        <v>38000</v>
      </c>
      <c r="K153" s="23" t="s">
        <v>119</v>
      </c>
      <c r="L153" s="24">
        <v>7.9320000000000004</v>
      </c>
      <c r="M153" s="37">
        <f t="shared" si="14"/>
        <v>8</v>
      </c>
      <c r="N153" s="24">
        <v>0.19700000000000001</v>
      </c>
      <c r="O153" s="13">
        <v>1</v>
      </c>
      <c r="P153" s="36">
        <f t="shared" si="15"/>
        <v>0.19700000000000001</v>
      </c>
      <c r="Q153" s="38">
        <f t="shared" si="16"/>
        <v>3.45</v>
      </c>
      <c r="R153" s="37">
        <f t="shared" si="17"/>
        <v>3.45</v>
      </c>
      <c r="S153" s="39">
        <f>IF(AND(I153=38000,R153&lt;=4.5,M153&gt;8),'[1]Pricing Schedule'!$F$8+('[1]Pricing Schedule'!$F$9*M153),
IF(AND(I153=38000,R153&lt;=4.5,M153&lt;=8),'[1]Pricing Schedule'!$F$34+('[1]Pricing Schedule'!$F$36*M153),
IF(AND(I153=38000,R153&gt;4.5,R153&lt;=9,M153&gt;8),'[1]Pricing Schedule'!$F$17+('[1]Pricing Schedule'!$F$18*M153),
IF(AND(I153=38000,R153&gt;4.5,R153&lt;=9,M153&lt;=8),'[1]Pricing Schedule'!$F$34+('[1]Pricing Schedule'!$F$36*M153),
IF(AND(I153=38000,R153&gt;9,R153&lt;=12.8,M153&gt;8),'[1]Pricing Schedule'!$F$26+('[1]Pricing Schedule'!$F$27*M153),
IF(AND(I153=38000,R153&gt;9,R153&lt;=12.8,M153&lt;=8),'[1]Pricing Schedule'!$F$34+('[1]Pricing Schedule'!$F$36*M153),
IF(AND(I153=38000,R153&gt;12.8,R153&lt;=22.8),'[1]Pricing Schedule'!$F$34+('[1]Pricing Schedule'!$F$36*M153),
IF(AND(I153=38000,R153&gt;22.8,R153&lt;=30.2),'[1]Pricing Schedule'!$F$43+('[1]Pricing Schedule'!$F$45*M153),
IF(AND(I153=38000,R153&gt;30.2,R153&lt;=45.9),'[1]Pricing Schedule'!$F$52+('[1]Pricing Schedule'!$F$54*M153),
IF(AND(I153=38000,R153&gt;45.9,R153&lt;=123.4),'[1]Pricing Schedule'!$F$96+('[1]Pricing Schedule'!$F$97*M153),
IF(AND(I153=38000,R153&gt;123.4,R153&lt;=168.2,M153&lt;=10),'[1]Pricing Schedule'!$F$103+('[1]Pricing Schedule'!$F$105*M153),
IF(AND(I153=38000,R153&gt;123.4,R153&lt;=168.2,M153&gt;10),'[1]Pricing Schedule'!$F$111+('[1]Pricing Schedule'!$F$113*M153),
IF(AND(I153=38000,R153&gt;157.4,R153&lt;=336.4,M153&lt;=10),('[1]Pricing Schedule'!$F$103+('[1]Pricing Schedule'!$F$105*M153))*2,
IF(AND(I153=38000,R153&gt;157.4,R153&lt;=336.4,M153&gt;10),('[1]Pricing Schedule'!$F$111+('[1]Pricing Schedule'!$F$113*M153))*2,
IF(AND(I153=38000,R153&gt;314.8,R153&lt;=504.6,M153&lt;=10),('[1]Pricing Schedule'!$F$103+('[1]Pricing Schedule'!$F$105*M153))*3,
IF(AND(I153=38000,R153&gt;314.8,R153&lt;=504.6,M153&gt;10),('[1]Pricing Schedule'!$F$111+('[1]Pricing Schedule'!$F$113*M153))*3,
IF(AND(I153=38000,R153&gt;472.2,R153&lt;=672.8,M153&lt;=10),('[1]Pricing Schedule'!$F$103+('[1]Pricing Schedule'!$F$105*M153))*4,
IF(AND(I153=38000,R153&gt;472.2,R153&lt;=672.8,M153&gt;10),('[1]Pricing Schedule'!$F$111+('[1]Pricing Schedule'!$F$113*M153))*4,
IF(AND(I153=110000,R153&lt;=12.8,M153&gt;2),'[1]Pricing Schedule'!$F$62+('[1]Pricing Schedule'!$F$63*M153),
IF(AND(I153=110000,R153&lt;=12.8,M153&lt;=2),'[1]Pricing Schedule'!$F$96+('[1]Pricing Schedule'!$F$97*M153),
IF(AND(I153=110000,R153&gt;12.8,R153&lt;=22.8,M153&gt;3),'[1]Pricing Schedule'!$F$71+('[1]Pricing Schedule'!$F$72*M153),
IF(AND(I153=110000,R153&gt;12.8,R153&lt;=22.8,M153&lt;=3),'[1]Pricing Schedule'!$F$96+('[1]Pricing Schedule'!$F$97*M153),
IF(AND(I153=110000,R153&gt;22.8,R153&lt;=30.2),'[1]Pricing Schedule'!$F$80+('[1]Pricing Schedule'!$F$81*M153),
IF(AND(I153=110000,R153&gt;30.2,R153&lt;=45.9),'[1]Pricing Schedule'!$F$89+('[1]Pricing Schedule'!$F$90*M153),
IF(AND(I153=110000,R153&gt;45.9,R153&lt;=123.4),'[1]Pricing Schedule'!$F$96+('[1]Pricing Schedule'!$F$97*M153),
IF(AND(I153=110000,R153&gt;123.4,R153&lt;=168.2,M153&lt;=10),'[1]Pricing Schedule'!$F$103+('[1]Pricing Schedule'!$F$105*M153),
IF(AND(I153=110000,R153&gt;123.4,R153&lt;=168.2,M153&gt;10),'[1]Pricing Schedule'!$F$111+('[1]Pricing Schedule'!$F$113*M153),
IF(AND(I153=110000,R153&gt;168.2,R153&lt;=336.4,M153&lt;=10),('[1]Pricing Schedule'!$F$103+('[1]Pricing Schedule'!$F$105*M153))*2,
IF(AND(I153=110000,R153&gt;168.2,R153&lt;=336.4,M153&gt;10),('[1]Pricing Schedule'!$F$111+('[1]Pricing Schedule'!$F$113*M153))*2,
IF(AND(I153=110000,R153&gt;336.4,R153&lt;=504.6,M153&lt;=10),('[1]Pricing Schedule'!$F$103+('[1]Pricing Schedule'!$F$105*M153))*3,
IF(AND(I153=110000,R153&gt;336.4,R153&lt;=504.6,M153&gt;10),('[1]Pricing Schedule'!$F$111+('[1]Pricing Schedule'!$F$113*M153))*3,
IF(AND(I153=110000,R153&gt;504.6,R153&lt;=672.8,M153&lt;=10),('[1]Pricing Schedule'!$F$103+('[1]Pricing Schedule'!$F$105*M153))*4,
IF(AND(I153=110000,R153&gt;504.6,R153&lt;=672.8,M153&gt;10),('[1]Pricing Schedule'!$F$111+('[1]Pricing Schedule'!$F$113*M153))*4,
IF(AND(I153=110000,R153&gt;672.8,R153&lt;=841,M153&lt;=10),('[1]Pricing Schedule'!$F$103+('[1]Pricing Schedule'!$F$105*M153))*5,
IF(AND(I153=110000,R153&gt;672.8,R153&lt;=841,M153&gt;10),('[1]Pricing Schedule'!$F$111+('[1]Pricing Schedule'!$F$113*M153))*5,
IF(AND(I153=110000,R153&gt;672.8,R153&lt;=841,M153&lt;=10),('[1]Pricing Schedule'!$F$103+('[1]Pricing Schedule'!$F$105*M153))*5,
IF(AND(I153=110000,R153&gt;672.8,R153&lt;=841,M153&gt;10),('[1]Pricing Schedule'!$F$111+('[1]Pricing Schedule'!$F$113*M153))*5,
IF(AND(I153=110000,R153&gt;1345.6,R153&lt;=1513.8,M153&lt;=10),('[1]Pricing Schedule'!$F$103+('[1]Pricing Schedule'!$F$105*M153))*9,
IF(AND(I153=110000,R153&gt;1345.6,R153&lt;=1513.8,M153&gt;10),('[1]Pricing Schedule'!$F$111+('[1]Pricing Schedule'!$F$113*M153))*9,
9999999999)))))))))))))))))))))))))))))))))))))))</f>
        <v>909950</v>
      </c>
      <c r="T153" s="21">
        <f>IF(AND(I153=38000,R153&lt;=4.5,M153&gt;8),'[1]Pricing Schedule'!$J$9,
IF(AND(I153=38000,R153&lt;=4.5,M153&lt;=8),'[1]Pricing Schedule'!$J$36,
IF(AND(I153=38000,R153&gt;4.5,R153&lt;=9,M153&gt;8),'[1]Pricing Schedule'!$J$18,
IF(AND(I153=38000,R153&gt;4.5,R153&lt;=9,M153&lt;=8),'[1]Pricing Schedule'!$J$36,
IF(AND(I153=38000,R153&gt;9,R153&lt;=12.8,M153&gt;8),'[1]Pricing Schedule'!$J$27,
IF(AND(I153=38000,R153&gt;9,R153&lt;=12.8,M153&lt;=8),'[1]Pricing Schedule'!$J$36,
IF(AND(I153=38000,R153&gt;12.8,R153&lt;=22.8),'[1]Pricing Schedule'!$J$36,
IF(AND(I153=38000,R153&gt;22.8,R153&lt;=30.2),'[1]Pricing Schedule'!$J$45,
IF(AND(I153=38000,R153&gt;30.2,R153&lt;=45.9),'[1]Pricing Schedule'!$J$54,
IF(AND(I153=38000,R153&gt;45.9,R153&lt;=123.4),'[1]Pricing Schedule'!$J$97,
IF(AND(I153=38000,R153&gt;123.4,R153&lt;=168.2,M153&lt;=10),'[1]Pricing Schedule'!$J$105,
IF(AND(I153=38000,R153&gt;123.4,R153&lt;=168.2,M153&gt;10),'[1]Pricing Schedule'!$J$113,
IF(AND(I153=38000,R153&gt;168.2,R153&lt;=336.4,M153&lt;=10),('[1]Pricing Schedule'!$J$105),
IF(AND(I153=38000,R153&gt;168.2,R153&lt;=336.4,M153&gt;10),('[1]Pricing Schedule'!$J$113),
IF(AND(I153=38000,R153&gt;336.4,R153&lt;=504.6,M153&lt;=10),('[1]Pricing Schedule'!$J$105),
IF(AND(I153=38000,R153&gt;336.4,R153&lt;=504.6,M153&gt;10),('[1]Pricing Schedule'!$J$113),
IF(AND(I153=38000,R153&gt;504.6,R153&lt;=672.8,M153&lt;=10),('[1]Pricing Schedule'!$J$105),
IF(AND(I153=38000,R153&gt;504.6,R153&lt;=672.8,M153&gt;10),('[1]Pricing Schedule'!$J$113),
IF(AND(I153=110000,R153&lt;=12.8,M153&gt;2),'[1]Pricing Schedule'!$J$63,
IF(AND(I153=110000,R153&lt;=12.8,M153&lt;=2),'[1]Pricing Schedule'!$J$97,
IF(AND(I153=110000,R153&gt;12.8,R153&lt;=22.8,M153&gt;3),'[1]Pricing Schedule'!$J$72,
IF(AND(I153=110000,R153&gt;12.8,R153&lt;=22.8,M153&lt;=3),'[1]Pricing Schedule'!$J$97,
IF(AND(I153=110000,R153&gt;22.8,R153&lt;=30.2),'[1]Pricing Schedule'!$J$81,
IF(AND(I153=110000,R153&gt;30.2,R153&lt;=45.9),'[1]Pricing Schedule'!$J$90,
IF(AND(I153=110000,R153&gt;45.9,R153&lt;=123.4),'[1]Pricing Schedule'!$J$97,
IF(AND(I153=110000,R153&gt;123.4,R153&lt;=168.2,M153&lt;=10),'[1]Pricing Schedule'!$J$105,
IF(AND(I153=110000,R153&gt;123.4,R153&lt;=168.2,M153&gt;10),'[1]Pricing Schedule'!$J$113,
IF(AND(I153=110000,R153&gt;168.2,R153&lt;=336.2,M153&lt;=10),('[1]Pricing Schedule'!$J$105),
IF(AND(I153=110000,R153&gt;168.2,R153&lt;=336.2,M153&gt;10),('[1]Pricing Schedule'!$J$113),
IF(AND(I153=110000,R153&gt;336.4,R153&lt;=504.6,M153&lt;=10),('[1]Pricing Schedule'!$J$105),
IF(AND(I153=110000,R153&gt;336.4,R153&lt;=504.6,M153&gt;10),('[1]Pricing Schedule'!$J$113),
IF(AND(I153=110000,R153&gt;504.6,R153&lt;=672.8,M153&lt;=10),('[1]Pricing Schedule'!$J$105),
IF(AND(I153=110000,R153&gt;504.6,R153&lt;=672.8,M153&gt;10),('[1]Pricing Schedule'!$J$113),
IF(AND(I153=110000,R153&gt;672.8,R153&lt;=841,M153&lt;=10),('[1]Pricing Schedule'!$J$105),
IF(AND(I153=110000,R153&gt;672.8,R153&lt;=841,M153&gt;10),('[1]Pricing Schedule'!$J$113),
IF(AND(I153=110000,R153&gt;1682,R153&lt;=1850.2,M153&lt;=10),('[1]Pricing Schedule'!$J$105),
IF(AND(I153=110000,R153&gt;1682,R153&lt;=1850.2,M153&gt;10),('[1]Pricing Schedule'!$J$113),
IF(AND(I153=110000,R153&gt;2018.4,R153&lt;=2186.6,M153&lt;=10),('[1]Pricing Schedule'!$J$105),
IF(AND(I153=110000,R153&gt;2018.4,R153&lt;=2186.6,M153&gt;10),('[1]Pricing Schedule'!$J$113),999999999)))))))))))))))))))))))))))))))))))))))</f>
        <v>4</v>
      </c>
      <c r="U153" s="40">
        <f t="shared" si="18"/>
        <v>263753.62318840576</v>
      </c>
      <c r="V153" s="41">
        <f t="shared" si="19"/>
        <v>3.7914171108302654</v>
      </c>
      <c r="Y153" s="23">
        <v>317</v>
      </c>
      <c r="Z153" s="23">
        <v>600</v>
      </c>
      <c r="AR153" s="35"/>
    </row>
    <row r="154" spans="1:44">
      <c r="A154" s="23">
        <v>153</v>
      </c>
      <c r="B154" s="23">
        <v>153</v>
      </c>
      <c r="C154" s="23" t="s">
        <v>440</v>
      </c>
      <c r="D154" s="23" t="s">
        <v>131</v>
      </c>
      <c r="E154" s="23" t="s">
        <v>131</v>
      </c>
      <c r="F154" s="23" t="s">
        <v>132</v>
      </c>
      <c r="H154" s="23" t="s">
        <v>133</v>
      </c>
      <c r="I154" s="13">
        <v>110000</v>
      </c>
      <c r="J154" s="23" t="s">
        <v>134</v>
      </c>
      <c r="K154" s="13">
        <v>110000</v>
      </c>
      <c r="L154" s="24">
        <v>4.0960000000000001</v>
      </c>
      <c r="M154" s="37">
        <f t="shared" si="14"/>
        <v>5</v>
      </c>
      <c r="N154" s="24">
        <v>0.188</v>
      </c>
      <c r="O154" s="13">
        <v>1</v>
      </c>
      <c r="P154" s="36">
        <f t="shared" si="15"/>
        <v>0.188</v>
      </c>
      <c r="Q154" s="38">
        <f t="shared" si="16"/>
        <v>3.45</v>
      </c>
      <c r="R154" s="37">
        <f t="shared" si="17"/>
        <v>3.45</v>
      </c>
      <c r="S154" s="39">
        <f>IF(AND(I154=38000,R154&lt;=4.5,M154&gt;8),'[1]Pricing Schedule'!$F$8+('[1]Pricing Schedule'!$F$9*M154),
IF(AND(I154=38000,R154&lt;=4.5,M154&lt;=8),'[1]Pricing Schedule'!$F$34+('[1]Pricing Schedule'!$F$36*M154),
IF(AND(I154=38000,R154&gt;4.5,R154&lt;=9,M154&gt;8),'[1]Pricing Schedule'!$F$17+('[1]Pricing Schedule'!$F$18*M154),
IF(AND(I154=38000,R154&gt;4.5,R154&lt;=9,M154&lt;=8),'[1]Pricing Schedule'!$F$34+('[1]Pricing Schedule'!$F$36*M154),
IF(AND(I154=38000,R154&gt;9,R154&lt;=12.8,M154&gt;8),'[1]Pricing Schedule'!$F$26+('[1]Pricing Schedule'!$F$27*M154),
IF(AND(I154=38000,R154&gt;9,R154&lt;=12.8,M154&lt;=8),'[1]Pricing Schedule'!$F$34+('[1]Pricing Schedule'!$F$36*M154),
IF(AND(I154=38000,R154&gt;12.8,R154&lt;=22.8),'[1]Pricing Schedule'!$F$34+('[1]Pricing Schedule'!$F$36*M154),
IF(AND(I154=38000,R154&gt;22.8,R154&lt;=30.2),'[1]Pricing Schedule'!$F$43+('[1]Pricing Schedule'!$F$45*M154),
IF(AND(I154=38000,R154&gt;30.2,R154&lt;=45.9),'[1]Pricing Schedule'!$F$52+('[1]Pricing Schedule'!$F$54*M154),
IF(AND(I154=38000,R154&gt;45.9,R154&lt;=123.4),'[1]Pricing Schedule'!$F$96+('[1]Pricing Schedule'!$F$97*M154),
IF(AND(I154=38000,R154&gt;123.4,R154&lt;=168.2,M154&lt;=10),'[1]Pricing Schedule'!$F$103+('[1]Pricing Schedule'!$F$105*M154),
IF(AND(I154=38000,R154&gt;123.4,R154&lt;=168.2,M154&gt;10),'[1]Pricing Schedule'!$F$111+('[1]Pricing Schedule'!$F$113*M154),
IF(AND(I154=38000,R154&gt;157.4,R154&lt;=336.4,M154&lt;=10),('[1]Pricing Schedule'!$F$103+('[1]Pricing Schedule'!$F$105*M154))*2,
IF(AND(I154=38000,R154&gt;157.4,R154&lt;=336.4,M154&gt;10),('[1]Pricing Schedule'!$F$111+('[1]Pricing Schedule'!$F$113*M154))*2,
IF(AND(I154=38000,R154&gt;314.8,R154&lt;=504.6,M154&lt;=10),('[1]Pricing Schedule'!$F$103+('[1]Pricing Schedule'!$F$105*M154))*3,
IF(AND(I154=38000,R154&gt;314.8,R154&lt;=504.6,M154&gt;10),('[1]Pricing Schedule'!$F$111+('[1]Pricing Schedule'!$F$113*M154))*3,
IF(AND(I154=38000,R154&gt;472.2,R154&lt;=672.8,M154&lt;=10),('[1]Pricing Schedule'!$F$103+('[1]Pricing Schedule'!$F$105*M154))*4,
IF(AND(I154=38000,R154&gt;472.2,R154&lt;=672.8,M154&gt;10),('[1]Pricing Schedule'!$F$111+('[1]Pricing Schedule'!$F$113*M154))*4,
IF(AND(I154=110000,R154&lt;=12.8,M154&gt;2),'[1]Pricing Schedule'!$F$62+('[1]Pricing Schedule'!$F$63*M154),
IF(AND(I154=110000,R154&lt;=12.8,M154&lt;=2),'[1]Pricing Schedule'!$F$96+('[1]Pricing Schedule'!$F$97*M154),
IF(AND(I154=110000,R154&gt;12.8,R154&lt;=22.8,M154&gt;3),'[1]Pricing Schedule'!$F$71+('[1]Pricing Schedule'!$F$72*M154),
IF(AND(I154=110000,R154&gt;12.8,R154&lt;=22.8,M154&lt;=3),'[1]Pricing Schedule'!$F$96+('[1]Pricing Schedule'!$F$97*M154),
IF(AND(I154=110000,R154&gt;22.8,R154&lt;=30.2),'[1]Pricing Schedule'!$F$80+('[1]Pricing Schedule'!$F$81*M154),
IF(AND(I154=110000,R154&gt;30.2,R154&lt;=45.9),'[1]Pricing Schedule'!$F$89+('[1]Pricing Schedule'!$F$90*M154),
IF(AND(I154=110000,R154&gt;45.9,R154&lt;=123.4),'[1]Pricing Schedule'!$F$96+('[1]Pricing Schedule'!$F$97*M154),
IF(AND(I154=110000,R154&gt;123.4,R154&lt;=168.2,M154&lt;=10),'[1]Pricing Schedule'!$F$103+('[1]Pricing Schedule'!$F$105*M154),
IF(AND(I154=110000,R154&gt;123.4,R154&lt;=168.2,M154&gt;10),'[1]Pricing Schedule'!$F$111+('[1]Pricing Schedule'!$F$113*M154),
IF(AND(I154=110000,R154&gt;168.2,R154&lt;=336.4,M154&lt;=10),('[1]Pricing Schedule'!$F$103+('[1]Pricing Schedule'!$F$105*M154))*2,
IF(AND(I154=110000,R154&gt;168.2,R154&lt;=336.4,M154&gt;10),('[1]Pricing Schedule'!$F$111+('[1]Pricing Schedule'!$F$113*M154))*2,
IF(AND(I154=110000,R154&gt;336.4,R154&lt;=504.6,M154&lt;=10),('[1]Pricing Schedule'!$F$103+('[1]Pricing Schedule'!$F$105*M154))*3,
IF(AND(I154=110000,R154&gt;336.4,R154&lt;=504.6,M154&gt;10),('[1]Pricing Schedule'!$F$111+('[1]Pricing Schedule'!$F$113*M154))*3,
IF(AND(I154=110000,R154&gt;504.6,R154&lt;=672.8,M154&lt;=10),('[1]Pricing Schedule'!$F$103+('[1]Pricing Schedule'!$F$105*M154))*4,
IF(AND(I154=110000,R154&gt;504.6,R154&lt;=672.8,M154&gt;10),('[1]Pricing Schedule'!$F$111+('[1]Pricing Schedule'!$F$113*M154))*4,
IF(AND(I154=110000,R154&gt;672.8,R154&lt;=841,M154&lt;=10),('[1]Pricing Schedule'!$F$103+('[1]Pricing Schedule'!$F$105*M154))*5,
IF(AND(I154=110000,R154&gt;672.8,R154&lt;=841,M154&gt;10),('[1]Pricing Schedule'!$F$111+('[1]Pricing Schedule'!$F$113*M154))*5,
IF(AND(I154=110000,R154&gt;672.8,R154&lt;=841,M154&lt;=10),('[1]Pricing Schedule'!$F$103+('[1]Pricing Schedule'!$F$105*M154))*5,
IF(AND(I154=110000,R154&gt;672.8,R154&lt;=841,M154&gt;10),('[1]Pricing Schedule'!$F$111+('[1]Pricing Schedule'!$F$113*M154))*5,
IF(AND(I154=110000,R154&gt;1345.6,R154&lt;=1513.8,M154&lt;=10),('[1]Pricing Schedule'!$F$103+('[1]Pricing Schedule'!$F$105*M154))*9,
IF(AND(I154=110000,R154&gt;1345.6,R154&lt;=1513.8,M154&gt;10),('[1]Pricing Schedule'!$F$111+('[1]Pricing Schedule'!$F$113*M154))*9,
9999999999)))))))))))))))))))))))))))))))))))))))</f>
        <v>1679970</v>
      </c>
      <c r="T154" s="21">
        <f>IF(AND(I154=38000,R154&lt;=4.5,M154&gt;8),'[1]Pricing Schedule'!$J$9,
IF(AND(I154=38000,R154&lt;=4.5,M154&lt;=8),'[1]Pricing Schedule'!$J$36,
IF(AND(I154=38000,R154&gt;4.5,R154&lt;=9,M154&gt;8),'[1]Pricing Schedule'!$J$18,
IF(AND(I154=38000,R154&gt;4.5,R154&lt;=9,M154&lt;=8),'[1]Pricing Schedule'!$J$36,
IF(AND(I154=38000,R154&gt;9,R154&lt;=12.8,M154&gt;8),'[1]Pricing Schedule'!$J$27,
IF(AND(I154=38000,R154&gt;9,R154&lt;=12.8,M154&lt;=8),'[1]Pricing Schedule'!$J$36,
IF(AND(I154=38000,R154&gt;12.8,R154&lt;=22.8),'[1]Pricing Schedule'!$J$36,
IF(AND(I154=38000,R154&gt;22.8,R154&lt;=30.2),'[1]Pricing Schedule'!$J$45,
IF(AND(I154=38000,R154&gt;30.2,R154&lt;=45.9),'[1]Pricing Schedule'!$J$54,
IF(AND(I154=38000,R154&gt;45.9,R154&lt;=123.4),'[1]Pricing Schedule'!$J$97,
IF(AND(I154=38000,R154&gt;123.4,R154&lt;=168.2,M154&lt;=10),'[1]Pricing Schedule'!$J$105,
IF(AND(I154=38000,R154&gt;123.4,R154&lt;=168.2,M154&gt;10),'[1]Pricing Schedule'!$J$113,
IF(AND(I154=38000,R154&gt;168.2,R154&lt;=336.4,M154&lt;=10),('[1]Pricing Schedule'!$J$105),
IF(AND(I154=38000,R154&gt;168.2,R154&lt;=336.4,M154&gt;10),('[1]Pricing Schedule'!$J$113),
IF(AND(I154=38000,R154&gt;336.4,R154&lt;=504.6,M154&lt;=10),('[1]Pricing Schedule'!$J$105),
IF(AND(I154=38000,R154&gt;336.4,R154&lt;=504.6,M154&gt;10),('[1]Pricing Schedule'!$J$113),
IF(AND(I154=38000,R154&gt;504.6,R154&lt;=672.8,M154&lt;=10),('[1]Pricing Schedule'!$J$105),
IF(AND(I154=38000,R154&gt;504.6,R154&lt;=672.8,M154&gt;10),('[1]Pricing Schedule'!$J$113),
IF(AND(I154=110000,R154&lt;=12.8,M154&gt;2),'[1]Pricing Schedule'!$J$63,
IF(AND(I154=110000,R154&lt;=12.8,M154&lt;=2),'[1]Pricing Schedule'!$J$97,
IF(AND(I154=110000,R154&gt;12.8,R154&lt;=22.8,M154&gt;3),'[1]Pricing Schedule'!$J$72,
IF(AND(I154=110000,R154&gt;12.8,R154&lt;=22.8,M154&lt;=3),'[1]Pricing Schedule'!$J$97,
IF(AND(I154=110000,R154&gt;22.8,R154&lt;=30.2),'[1]Pricing Schedule'!$J$81,
IF(AND(I154=110000,R154&gt;30.2,R154&lt;=45.9),'[1]Pricing Schedule'!$J$90,
IF(AND(I154=110000,R154&gt;45.9,R154&lt;=123.4),'[1]Pricing Schedule'!$J$97,
IF(AND(I154=110000,R154&gt;123.4,R154&lt;=168.2,M154&lt;=10),'[1]Pricing Schedule'!$J$105,
IF(AND(I154=110000,R154&gt;123.4,R154&lt;=168.2,M154&gt;10),'[1]Pricing Schedule'!$J$113,
IF(AND(I154=110000,R154&gt;168.2,R154&lt;=336.2,M154&lt;=10),('[1]Pricing Schedule'!$J$105),
IF(AND(I154=110000,R154&gt;168.2,R154&lt;=336.2,M154&gt;10),('[1]Pricing Schedule'!$J$113),
IF(AND(I154=110000,R154&gt;336.4,R154&lt;=504.6,M154&lt;=10),('[1]Pricing Schedule'!$J$105),
IF(AND(I154=110000,R154&gt;336.4,R154&lt;=504.6,M154&gt;10),('[1]Pricing Schedule'!$J$113),
IF(AND(I154=110000,R154&gt;504.6,R154&lt;=672.8,M154&lt;=10),('[1]Pricing Schedule'!$J$105),
IF(AND(I154=110000,R154&gt;504.6,R154&lt;=672.8,M154&gt;10),('[1]Pricing Schedule'!$J$113),
IF(AND(I154=110000,R154&gt;672.8,R154&lt;=841,M154&lt;=10),('[1]Pricing Schedule'!$J$105),
IF(AND(I154=110000,R154&gt;672.8,R154&lt;=841,M154&gt;10),('[1]Pricing Schedule'!$J$113),
IF(AND(I154=110000,R154&gt;1682,R154&lt;=1850.2,M154&lt;=10),('[1]Pricing Schedule'!$J$105),
IF(AND(I154=110000,R154&gt;1682,R154&lt;=1850.2,M154&gt;10),('[1]Pricing Schedule'!$J$113),
IF(AND(I154=110000,R154&gt;2018.4,R154&lt;=2186.6,M154&lt;=10),('[1]Pricing Schedule'!$J$105),
IF(AND(I154=110000,R154&gt;2018.4,R154&lt;=2186.6,M154&gt;10),('[1]Pricing Schedule'!$J$113),999999999)))))))))))))))))))))))))))))))))))))))</f>
        <v>7</v>
      </c>
      <c r="U154" s="40">
        <f t="shared" si="18"/>
        <v>486947.82608695648</v>
      </c>
      <c r="V154" s="41">
        <f t="shared" si="19"/>
        <v>2.0536081001446456</v>
      </c>
      <c r="Y154" s="23">
        <v>62</v>
      </c>
      <c r="Z154" s="23">
        <v>708</v>
      </c>
      <c r="AR154" s="35"/>
    </row>
    <row r="155" spans="1:44">
      <c r="A155" s="23">
        <v>154</v>
      </c>
      <c r="B155" s="23">
        <v>154</v>
      </c>
      <c r="C155" s="23" t="s">
        <v>441</v>
      </c>
      <c r="D155" s="23" t="s">
        <v>121</v>
      </c>
      <c r="E155" s="23" t="s">
        <v>121</v>
      </c>
      <c r="F155" s="23" t="s">
        <v>125</v>
      </c>
      <c r="G155" s="23" t="s">
        <v>126</v>
      </c>
      <c r="H155" s="23" t="s">
        <v>113</v>
      </c>
      <c r="I155" s="13">
        <v>38000</v>
      </c>
      <c r="J155" s="13">
        <v>38000</v>
      </c>
      <c r="K155" s="23" t="s">
        <v>119</v>
      </c>
      <c r="L155" s="24">
        <v>8.1859999999999999</v>
      </c>
      <c r="M155" s="37">
        <f t="shared" si="14"/>
        <v>9</v>
      </c>
      <c r="N155" s="24">
        <v>0.28699999999999998</v>
      </c>
      <c r="O155" s="13">
        <v>1</v>
      </c>
      <c r="P155" s="36">
        <f t="shared" si="15"/>
        <v>0.28699999999999998</v>
      </c>
      <c r="Q155" s="38">
        <f t="shared" si="16"/>
        <v>3.45</v>
      </c>
      <c r="R155" s="37">
        <f t="shared" si="17"/>
        <v>3.45</v>
      </c>
      <c r="S155" s="39">
        <f>IF(AND(I155=38000,R155&lt;=4.5,M155&gt;8),'[1]Pricing Schedule'!$F$8+('[1]Pricing Schedule'!$F$9*M155),
IF(AND(I155=38000,R155&lt;=4.5,M155&lt;=8),'[1]Pricing Schedule'!$F$34+('[1]Pricing Schedule'!$F$36*M155),
IF(AND(I155=38000,R155&gt;4.5,R155&lt;=9,M155&gt;8),'[1]Pricing Schedule'!$F$17+('[1]Pricing Schedule'!$F$18*M155),
IF(AND(I155=38000,R155&gt;4.5,R155&lt;=9,M155&lt;=8),'[1]Pricing Schedule'!$F$34+('[1]Pricing Schedule'!$F$36*M155),
IF(AND(I155=38000,R155&gt;9,R155&lt;=12.8,M155&gt;8),'[1]Pricing Schedule'!$F$26+('[1]Pricing Schedule'!$F$27*M155),
IF(AND(I155=38000,R155&gt;9,R155&lt;=12.8,M155&lt;=8),'[1]Pricing Schedule'!$F$34+('[1]Pricing Schedule'!$F$36*M155),
IF(AND(I155=38000,R155&gt;12.8,R155&lt;=22.8),'[1]Pricing Schedule'!$F$34+('[1]Pricing Schedule'!$F$36*M155),
IF(AND(I155=38000,R155&gt;22.8,R155&lt;=30.2),'[1]Pricing Schedule'!$F$43+('[1]Pricing Schedule'!$F$45*M155),
IF(AND(I155=38000,R155&gt;30.2,R155&lt;=45.9),'[1]Pricing Schedule'!$F$52+('[1]Pricing Schedule'!$F$54*M155),
IF(AND(I155=38000,R155&gt;45.9,R155&lt;=123.4),'[1]Pricing Schedule'!$F$96+('[1]Pricing Schedule'!$F$97*M155),
IF(AND(I155=38000,R155&gt;123.4,R155&lt;=168.2,M155&lt;=10),'[1]Pricing Schedule'!$F$103+('[1]Pricing Schedule'!$F$105*M155),
IF(AND(I155=38000,R155&gt;123.4,R155&lt;=168.2,M155&gt;10),'[1]Pricing Schedule'!$F$111+('[1]Pricing Schedule'!$F$113*M155),
IF(AND(I155=38000,R155&gt;157.4,R155&lt;=336.4,M155&lt;=10),('[1]Pricing Schedule'!$F$103+('[1]Pricing Schedule'!$F$105*M155))*2,
IF(AND(I155=38000,R155&gt;157.4,R155&lt;=336.4,M155&gt;10),('[1]Pricing Schedule'!$F$111+('[1]Pricing Schedule'!$F$113*M155))*2,
IF(AND(I155=38000,R155&gt;314.8,R155&lt;=504.6,M155&lt;=10),('[1]Pricing Schedule'!$F$103+('[1]Pricing Schedule'!$F$105*M155))*3,
IF(AND(I155=38000,R155&gt;314.8,R155&lt;=504.6,M155&gt;10),('[1]Pricing Schedule'!$F$111+('[1]Pricing Schedule'!$F$113*M155))*3,
IF(AND(I155=38000,R155&gt;472.2,R155&lt;=672.8,M155&lt;=10),('[1]Pricing Schedule'!$F$103+('[1]Pricing Schedule'!$F$105*M155))*4,
IF(AND(I155=38000,R155&gt;472.2,R155&lt;=672.8,M155&gt;10),('[1]Pricing Schedule'!$F$111+('[1]Pricing Schedule'!$F$113*M155))*4,
IF(AND(I155=110000,R155&lt;=12.8,M155&gt;2),'[1]Pricing Schedule'!$F$62+('[1]Pricing Schedule'!$F$63*M155),
IF(AND(I155=110000,R155&lt;=12.8,M155&lt;=2),'[1]Pricing Schedule'!$F$96+('[1]Pricing Schedule'!$F$97*M155),
IF(AND(I155=110000,R155&gt;12.8,R155&lt;=22.8,M155&gt;3),'[1]Pricing Schedule'!$F$71+('[1]Pricing Schedule'!$F$72*M155),
IF(AND(I155=110000,R155&gt;12.8,R155&lt;=22.8,M155&lt;=3),'[1]Pricing Schedule'!$F$96+('[1]Pricing Schedule'!$F$97*M155),
IF(AND(I155=110000,R155&gt;22.8,R155&lt;=30.2),'[1]Pricing Schedule'!$F$80+('[1]Pricing Schedule'!$F$81*M155),
IF(AND(I155=110000,R155&gt;30.2,R155&lt;=45.9),'[1]Pricing Schedule'!$F$89+('[1]Pricing Schedule'!$F$90*M155),
IF(AND(I155=110000,R155&gt;45.9,R155&lt;=123.4),'[1]Pricing Schedule'!$F$96+('[1]Pricing Schedule'!$F$97*M155),
IF(AND(I155=110000,R155&gt;123.4,R155&lt;=168.2,M155&lt;=10),'[1]Pricing Schedule'!$F$103+('[1]Pricing Schedule'!$F$105*M155),
IF(AND(I155=110000,R155&gt;123.4,R155&lt;=168.2,M155&gt;10),'[1]Pricing Schedule'!$F$111+('[1]Pricing Schedule'!$F$113*M155),
IF(AND(I155=110000,R155&gt;168.2,R155&lt;=336.4,M155&lt;=10),('[1]Pricing Schedule'!$F$103+('[1]Pricing Schedule'!$F$105*M155))*2,
IF(AND(I155=110000,R155&gt;168.2,R155&lt;=336.4,M155&gt;10),('[1]Pricing Schedule'!$F$111+('[1]Pricing Schedule'!$F$113*M155))*2,
IF(AND(I155=110000,R155&gt;336.4,R155&lt;=504.6,M155&lt;=10),('[1]Pricing Schedule'!$F$103+('[1]Pricing Schedule'!$F$105*M155))*3,
IF(AND(I155=110000,R155&gt;336.4,R155&lt;=504.6,M155&gt;10),('[1]Pricing Schedule'!$F$111+('[1]Pricing Schedule'!$F$113*M155))*3,
IF(AND(I155=110000,R155&gt;504.6,R155&lt;=672.8,M155&lt;=10),('[1]Pricing Schedule'!$F$103+('[1]Pricing Schedule'!$F$105*M155))*4,
IF(AND(I155=110000,R155&gt;504.6,R155&lt;=672.8,M155&gt;10),('[1]Pricing Schedule'!$F$111+('[1]Pricing Schedule'!$F$113*M155))*4,
IF(AND(I155=110000,R155&gt;672.8,R155&lt;=841,M155&lt;=10),('[1]Pricing Schedule'!$F$103+('[1]Pricing Schedule'!$F$105*M155))*5,
IF(AND(I155=110000,R155&gt;672.8,R155&lt;=841,M155&gt;10),('[1]Pricing Schedule'!$F$111+('[1]Pricing Schedule'!$F$113*M155))*5,
IF(AND(I155=110000,R155&gt;672.8,R155&lt;=841,M155&lt;=10),('[1]Pricing Schedule'!$F$103+('[1]Pricing Schedule'!$F$105*M155))*5,
IF(AND(I155=110000,R155&gt;672.8,R155&lt;=841,M155&gt;10),('[1]Pricing Schedule'!$F$111+('[1]Pricing Schedule'!$F$113*M155))*5,
IF(AND(I155=110000,R155&gt;1345.6,R155&lt;=1513.8,M155&lt;=10),('[1]Pricing Schedule'!$F$103+('[1]Pricing Schedule'!$F$105*M155))*9,
IF(AND(I155=110000,R155&gt;1345.6,R155&lt;=1513.8,M155&gt;10),('[1]Pricing Schedule'!$F$111+('[1]Pricing Schedule'!$F$113*M155))*9,
9999999999)))))))))))))))))))))))))))))))))))))))</f>
        <v>1334440</v>
      </c>
      <c r="T155" s="21">
        <f>IF(AND(I155=38000,R155&lt;=4.5,M155&gt;8),'[1]Pricing Schedule'!$J$9,
IF(AND(I155=38000,R155&lt;=4.5,M155&lt;=8),'[1]Pricing Schedule'!$J$36,
IF(AND(I155=38000,R155&gt;4.5,R155&lt;=9,M155&gt;8),'[1]Pricing Schedule'!$J$18,
IF(AND(I155=38000,R155&gt;4.5,R155&lt;=9,M155&lt;=8),'[1]Pricing Schedule'!$J$36,
IF(AND(I155=38000,R155&gt;9,R155&lt;=12.8,M155&gt;8),'[1]Pricing Schedule'!$J$27,
IF(AND(I155=38000,R155&gt;9,R155&lt;=12.8,M155&lt;=8),'[1]Pricing Schedule'!$J$36,
IF(AND(I155=38000,R155&gt;12.8,R155&lt;=22.8),'[1]Pricing Schedule'!$J$36,
IF(AND(I155=38000,R155&gt;22.8,R155&lt;=30.2),'[1]Pricing Schedule'!$J$45,
IF(AND(I155=38000,R155&gt;30.2,R155&lt;=45.9),'[1]Pricing Schedule'!$J$54,
IF(AND(I155=38000,R155&gt;45.9,R155&lt;=123.4),'[1]Pricing Schedule'!$J$97,
IF(AND(I155=38000,R155&gt;123.4,R155&lt;=168.2,M155&lt;=10),'[1]Pricing Schedule'!$J$105,
IF(AND(I155=38000,R155&gt;123.4,R155&lt;=168.2,M155&gt;10),'[1]Pricing Schedule'!$J$113,
IF(AND(I155=38000,R155&gt;168.2,R155&lt;=336.4,M155&lt;=10),('[1]Pricing Schedule'!$J$105),
IF(AND(I155=38000,R155&gt;168.2,R155&lt;=336.4,M155&gt;10),('[1]Pricing Schedule'!$J$113),
IF(AND(I155=38000,R155&gt;336.4,R155&lt;=504.6,M155&lt;=10),('[1]Pricing Schedule'!$J$105),
IF(AND(I155=38000,R155&gt;336.4,R155&lt;=504.6,M155&gt;10),('[1]Pricing Schedule'!$J$113),
IF(AND(I155=38000,R155&gt;504.6,R155&lt;=672.8,M155&lt;=10),('[1]Pricing Schedule'!$J$105),
IF(AND(I155=38000,R155&gt;504.6,R155&lt;=672.8,M155&gt;10),('[1]Pricing Schedule'!$J$113),
IF(AND(I155=110000,R155&lt;=12.8,M155&gt;2),'[1]Pricing Schedule'!$J$63,
IF(AND(I155=110000,R155&lt;=12.8,M155&lt;=2),'[1]Pricing Schedule'!$J$97,
IF(AND(I155=110000,R155&gt;12.8,R155&lt;=22.8,M155&gt;3),'[1]Pricing Schedule'!$J$72,
IF(AND(I155=110000,R155&gt;12.8,R155&lt;=22.8,M155&lt;=3),'[1]Pricing Schedule'!$J$97,
IF(AND(I155=110000,R155&gt;22.8,R155&lt;=30.2),'[1]Pricing Schedule'!$J$81,
IF(AND(I155=110000,R155&gt;30.2,R155&lt;=45.9),'[1]Pricing Schedule'!$J$90,
IF(AND(I155=110000,R155&gt;45.9,R155&lt;=123.4),'[1]Pricing Schedule'!$J$97,
IF(AND(I155=110000,R155&gt;123.4,R155&lt;=168.2,M155&lt;=10),'[1]Pricing Schedule'!$J$105,
IF(AND(I155=110000,R155&gt;123.4,R155&lt;=168.2,M155&gt;10),'[1]Pricing Schedule'!$J$113,
IF(AND(I155=110000,R155&gt;168.2,R155&lt;=336.2,M155&lt;=10),('[1]Pricing Schedule'!$J$105),
IF(AND(I155=110000,R155&gt;168.2,R155&lt;=336.2,M155&gt;10),('[1]Pricing Schedule'!$J$113),
IF(AND(I155=110000,R155&gt;336.4,R155&lt;=504.6,M155&lt;=10),('[1]Pricing Schedule'!$J$105),
IF(AND(I155=110000,R155&gt;336.4,R155&lt;=504.6,M155&gt;10),('[1]Pricing Schedule'!$J$113),
IF(AND(I155=110000,R155&gt;504.6,R155&lt;=672.8,M155&lt;=10),('[1]Pricing Schedule'!$J$105),
IF(AND(I155=110000,R155&gt;504.6,R155&lt;=672.8,M155&gt;10),('[1]Pricing Schedule'!$J$113),
IF(AND(I155=110000,R155&gt;672.8,R155&lt;=841,M155&lt;=10),('[1]Pricing Schedule'!$J$105),
IF(AND(I155=110000,R155&gt;672.8,R155&lt;=841,M155&gt;10),('[1]Pricing Schedule'!$J$113),
IF(AND(I155=110000,R155&gt;1682,R155&lt;=1850.2,M155&lt;=10),('[1]Pricing Schedule'!$J$105),
IF(AND(I155=110000,R155&gt;1682,R155&lt;=1850.2,M155&gt;10),('[1]Pricing Schedule'!$J$113),
IF(AND(I155=110000,R155&gt;2018.4,R155&lt;=2186.6,M155&lt;=10),('[1]Pricing Schedule'!$J$105),
IF(AND(I155=110000,R155&gt;2018.4,R155&lt;=2186.6,M155&gt;10),('[1]Pricing Schedule'!$J$113),999999999)))))))))))))))))))))))))))))))))))))))</f>
        <v>1</v>
      </c>
      <c r="U155" s="40">
        <f t="shared" si="18"/>
        <v>386794.20289855072</v>
      </c>
      <c r="V155" s="41">
        <f t="shared" si="19"/>
        <v>2.585354156050478</v>
      </c>
      <c r="Y155" s="23">
        <v>695</v>
      </c>
      <c r="Z155" s="23">
        <v>138</v>
      </c>
      <c r="AR155" s="35"/>
    </row>
    <row r="156" spans="1:44">
      <c r="A156" s="23">
        <v>155</v>
      </c>
      <c r="B156" s="23">
        <v>155</v>
      </c>
      <c r="C156" s="23" t="s">
        <v>442</v>
      </c>
      <c r="D156" s="23" t="s">
        <v>121</v>
      </c>
      <c r="E156" s="23" t="s">
        <v>121</v>
      </c>
      <c r="F156" s="23" t="s">
        <v>125</v>
      </c>
      <c r="G156" s="23" t="s">
        <v>126</v>
      </c>
      <c r="H156" s="23" t="s">
        <v>113</v>
      </c>
      <c r="I156" s="13">
        <v>38000</v>
      </c>
      <c r="J156" s="13">
        <v>38000</v>
      </c>
      <c r="K156" s="23" t="s">
        <v>119</v>
      </c>
      <c r="L156" s="24">
        <v>6.5430000000000001</v>
      </c>
      <c r="M156" s="37">
        <f t="shared" si="14"/>
        <v>7</v>
      </c>
      <c r="N156" s="24">
        <v>0.85</v>
      </c>
      <c r="O156" s="13">
        <v>1</v>
      </c>
      <c r="P156" s="36">
        <f t="shared" si="15"/>
        <v>0.63749999999999996</v>
      </c>
      <c r="Q156" s="38">
        <f t="shared" si="16"/>
        <v>6.9</v>
      </c>
      <c r="R156" s="37">
        <f t="shared" si="17"/>
        <v>6.9</v>
      </c>
      <c r="S156" s="39">
        <f>IF(AND(I156=38000,R156&lt;=4.5,M156&gt;8),'[1]Pricing Schedule'!$F$8+('[1]Pricing Schedule'!$F$9*M156),
IF(AND(I156=38000,R156&lt;=4.5,M156&lt;=8),'[1]Pricing Schedule'!$F$34+('[1]Pricing Schedule'!$F$36*M156),
IF(AND(I156=38000,R156&gt;4.5,R156&lt;=9,M156&gt;8),'[1]Pricing Schedule'!$F$17+('[1]Pricing Schedule'!$F$18*M156),
IF(AND(I156=38000,R156&gt;4.5,R156&lt;=9,M156&lt;=8),'[1]Pricing Schedule'!$F$34+('[1]Pricing Schedule'!$F$36*M156),
IF(AND(I156=38000,R156&gt;9,R156&lt;=12.8,M156&gt;8),'[1]Pricing Schedule'!$F$26+('[1]Pricing Schedule'!$F$27*M156),
IF(AND(I156=38000,R156&gt;9,R156&lt;=12.8,M156&lt;=8),'[1]Pricing Schedule'!$F$34+('[1]Pricing Schedule'!$F$36*M156),
IF(AND(I156=38000,R156&gt;12.8,R156&lt;=22.8),'[1]Pricing Schedule'!$F$34+('[1]Pricing Schedule'!$F$36*M156),
IF(AND(I156=38000,R156&gt;22.8,R156&lt;=30.2),'[1]Pricing Schedule'!$F$43+('[1]Pricing Schedule'!$F$45*M156),
IF(AND(I156=38000,R156&gt;30.2,R156&lt;=45.9),'[1]Pricing Schedule'!$F$52+('[1]Pricing Schedule'!$F$54*M156),
IF(AND(I156=38000,R156&gt;45.9,R156&lt;=123.4),'[1]Pricing Schedule'!$F$96+('[1]Pricing Schedule'!$F$97*M156),
IF(AND(I156=38000,R156&gt;123.4,R156&lt;=168.2,M156&lt;=10),'[1]Pricing Schedule'!$F$103+('[1]Pricing Schedule'!$F$105*M156),
IF(AND(I156=38000,R156&gt;123.4,R156&lt;=168.2,M156&gt;10),'[1]Pricing Schedule'!$F$111+('[1]Pricing Schedule'!$F$113*M156),
IF(AND(I156=38000,R156&gt;157.4,R156&lt;=336.4,M156&lt;=10),('[1]Pricing Schedule'!$F$103+('[1]Pricing Schedule'!$F$105*M156))*2,
IF(AND(I156=38000,R156&gt;157.4,R156&lt;=336.4,M156&gt;10),('[1]Pricing Schedule'!$F$111+('[1]Pricing Schedule'!$F$113*M156))*2,
IF(AND(I156=38000,R156&gt;314.8,R156&lt;=504.6,M156&lt;=10),('[1]Pricing Schedule'!$F$103+('[1]Pricing Schedule'!$F$105*M156))*3,
IF(AND(I156=38000,R156&gt;314.8,R156&lt;=504.6,M156&gt;10),('[1]Pricing Schedule'!$F$111+('[1]Pricing Schedule'!$F$113*M156))*3,
IF(AND(I156=38000,R156&gt;472.2,R156&lt;=672.8,M156&lt;=10),('[1]Pricing Schedule'!$F$103+('[1]Pricing Schedule'!$F$105*M156))*4,
IF(AND(I156=38000,R156&gt;472.2,R156&lt;=672.8,M156&gt;10),('[1]Pricing Schedule'!$F$111+('[1]Pricing Schedule'!$F$113*M156))*4,
IF(AND(I156=110000,R156&lt;=12.8,M156&gt;2),'[1]Pricing Schedule'!$F$62+('[1]Pricing Schedule'!$F$63*M156),
IF(AND(I156=110000,R156&lt;=12.8,M156&lt;=2),'[1]Pricing Schedule'!$F$96+('[1]Pricing Schedule'!$F$97*M156),
IF(AND(I156=110000,R156&gt;12.8,R156&lt;=22.8,M156&gt;3),'[1]Pricing Schedule'!$F$71+('[1]Pricing Schedule'!$F$72*M156),
IF(AND(I156=110000,R156&gt;12.8,R156&lt;=22.8,M156&lt;=3),'[1]Pricing Schedule'!$F$96+('[1]Pricing Schedule'!$F$97*M156),
IF(AND(I156=110000,R156&gt;22.8,R156&lt;=30.2),'[1]Pricing Schedule'!$F$80+('[1]Pricing Schedule'!$F$81*M156),
IF(AND(I156=110000,R156&gt;30.2,R156&lt;=45.9),'[1]Pricing Schedule'!$F$89+('[1]Pricing Schedule'!$F$90*M156),
IF(AND(I156=110000,R156&gt;45.9,R156&lt;=123.4),'[1]Pricing Schedule'!$F$96+('[1]Pricing Schedule'!$F$97*M156),
IF(AND(I156=110000,R156&gt;123.4,R156&lt;=168.2,M156&lt;=10),'[1]Pricing Schedule'!$F$103+('[1]Pricing Schedule'!$F$105*M156),
IF(AND(I156=110000,R156&gt;123.4,R156&lt;=168.2,M156&gt;10),'[1]Pricing Schedule'!$F$111+('[1]Pricing Schedule'!$F$113*M156),
IF(AND(I156=110000,R156&gt;168.2,R156&lt;=336.4,M156&lt;=10),('[1]Pricing Schedule'!$F$103+('[1]Pricing Schedule'!$F$105*M156))*2,
IF(AND(I156=110000,R156&gt;168.2,R156&lt;=336.4,M156&gt;10),('[1]Pricing Schedule'!$F$111+('[1]Pricing Schedule'!$F$113*M156))*2,
IF(AND(I156=110000,R156&gt;336.4,R156&lt;=504.6,M156&lt;=10),('[1]Pricing Schedule'!$F$103+('[1]Pricing Schedule'!$F$105*M156))*3,
IF(AND(I156=110000,R156&gt;336.4,R156&lt;=504.6,M156&gt;10),('[1]Pricing Schedule'!$F$111+('[1]Pricing Schedule'!$F$113*M156))*3,
IF(AND(I156=110000,R156&gt;504.6,R156&lt;=672.8,M156&lt;=10),('[1]Pricing Schedule'!$F$103+('[1]Pricing Schedule'!$F$105*M156))*4,
IF(AND(I156=110000,R156&gt;504.6,R156&lt;=672.8,M156&gt;10),('[1]Pricing Schedule'!$F$111+('[1]Pricing Schedule'!$F$113*M156))*4,
IF(AND(I156=110000,R156&gt;672.8,R156&lt;=841,M156&lt;=10),('[1]Pricing Schedule'!$F$103+('[1]Pricing Schedule'!$F$105*M156))*5,
IF(AND(I156=110000,R156&gt;672.8,R156&lt;=841,M156&gt;10),('[1]Pricing Schedule'!$F$111+('[1]Pricing Schedule'!$F$113*M156))*5,
IF(AND(I156=110000,R156&gt;672.8,R156&lt;=841,M156&lt;=10),('[1]Pricing Schedule'!$F$103+('[1]Pricing Schedule'!$F$105*M156))*5,
IF(AND(I156=110000,R156&gt;672.8,R156&lt;=841,M156&gt;10),('[1]Pricing Schedule'!$F$111+('[1]Pricing Schedule'!$F$113*M156))*5,
IF(AND(I156=110000,R156&gt;1345.6,R156&lt;=1513.8,M156&lt;=10),('[1]Pricing Schedule'!$F$103+('[1]Pricing Schedule'!$F$105*M156))*9,
IF(AND(I156=110000,R156&gt;1345.6,R156&lt;=1513.8,M156&gt;10),('[1]Pricing Schedule'!$F$111+('[1]Pricing Schedule'!$F$113*M156))*9,
9999999999)))))))))))))))))))))))))))))))))))))))</f>
        <v>839680</v>
      </c>
      <c r="T156" s="21">
        <f>IF(AND(I156=38000,R156&lt;=4.5,M156&gt;8),'[1]Pricing Schedule'!$J$9,
IF(AND(I156=38000,R156&lt;=4.5,M156&lt;=8),'[1]Pricing Schedule'!$J$36,
IF(AND(I156=38000,R156&gt;4.5,R156&lt;=9,M156&gt;8),'[1]Pricing Schedule'!$J$18,
IF(AND(I156=38000,R156&gt;4.5,R156&lt;=9,M156&lt;=8),'[1]Pricing Schedule'!$J$36,
IF(AND(I156=38000,R156&gt;9,R156&lt;=12.8,M156&gt;8),'[1]Pricing Schedule'!$J$27,
IF(AND(I156=38000,R156&gt;9,R156&lt;=12.8,M156&lt;=8),'[1]Pricing Schedule'!$J$36,
IF(AND(I156=38000,R156&gt;12.8,R156&lt;=22.8),'[1]Pricing Schedule'!$J$36,
IF(AND(I156=38000,R156&gt;22.8,R156&lt;=30.2),'[1]Pricing Schedule'!$J$45,
IF(AND(I156=38000,R156&gt;30.2,R156&lt;=45.9),'[1]Pricing Schedule'!$J$54,
IF(AND(I156=38000,R156&gt;45.9,R156&lt;=123.4),'[1]Pricing Schedule'!$J$97,
IF(AND(I156=38000,R156&gt;123.4,R156&lt;=168.2,M156&lt;=10),'[1]Pricing Schedule'!$J$105,
IF(AND(I156=38000,R156&gt;123.4,R156&lt;=168.2,M156&gt;10),'[1]Pricing Schedule'!$J$113,
IF(AND(I156=38000,R156&gt;168.2,R156&lt;=336.4,M156&lt;=10),('[1]Pricing Schedule'!$J$105),
IF(AND(I156=38000,R156&gt;168.2,R156&lt;=336.4,M156&gt;10),('[1]Pricing Schedule'!$J$113),
IF(AND(I156=38000,R156&gt;336.4,R156&lt;=504.6,M156&lt;=10),('[1]Pricing Schedule'!$J$105),
IF(AND(I156=38000,R156&gt;336.4,R156&lt;=504.6,M156&gt;10),('[1]Pricing Schedule'!$J$113),
IF(AND(I156=38000,R156&gt;504.6,R156&lt;=672.8,M156&lt;=10),('[1]Pricing Schedule'!$J$105),
IF(AND(I156=38000,R156&gt;504.6,R156&lt;=672.8,M156&gt;10),('[1]Pricing Schedule'!$J$113),
IF(AND(I156=110000,R156&lt;=12.8,M156&gt;2),'[1]Pricing Schedule'!$J$63,
IF(AND(I156=110000,R156&lt;=12.8,M156&lt;=2),'[1]Pricing Schedule'!$J$97,
IF(AND(I156=110000,R156&gt;12.8,R156&lt;=22.8,M156&gt;3),'[1]Pricing Schedule'!$J$72,
IF(AND(I156=110000,R156&gt;12.8,R156&lt;=22.8,M156&lt;=3),'[1]Pricing Schedule'!$J$97,
IF(AND(I156=110000,R156&gt;22.8,R156&lt;=30.2),'[1]Pricing Schedule'!$J$81,
IF(AND(I156=110000,R156&gt;30.2,R156&lt;=45.9),'[1]Pricing Schedule'!$J$90,
IF(AND(I156=110000,R156&gt;45.9,R156&lt;=123.4),'[1]Pricing Schedule'!$J$97,
IF(AND(I156=110000,R156&gt;123.4,R156&lt;=168.2,M156&lt;=10),'[1]Pricing Schedule'!$J$105,
IF(AND(I156=110000,R156&gt;123.4,R156&lt;=168.2,M156&gt;10),'[1]Pricing Schedule'!$J$113,
IF(AND(I156=110000,R156&gt;168.2,R156&lt;=336.2,M156&lt;=10),('[1]Pricing Schedule'!$J$105),
IF(AND(I156=110000,R156&gt;168.2,R156&lt;=336.2,M156&gt;10),('[1]Pricing Schedule'!$J$113),
IF(AND(I156=110000,R156&gt;336.4,R156&lt;=504.6,M156&lt;=10),('[1]Pricing Schedule'!$J$105),
IF(AND(I156=110000,R156&gt;336.4,R156&lt;=504.6,M156&gt;10),('[1]Pricing Schedule'!$J$113),
IF(AND(I156=110000,R156&gt;504.6,R156&lt;=672.8,M156&lt;=10),('[1]Pricing Schedule'!$J$105),
IF(AND(I156=110000,R156&gt;504.6,R156&lt;=672.8,M156&gt;10),('[1]Pricing Schedule'!$J$113),
IF(AND(I156=110000,R156&gt;672.8,R156&lt;=841,M156&lt;=10),('[1]Pricing Schedule'!$J$105),
IF(AND(I156=110000,R156&gt;672.8,R156&lt;=841,M156&gt;10),('[1]Pricing Schedule'!$J$113),
IF(AND(I156=110000,R156&gt;1682,R156&lt;=1850.2,M156&lt;=10),('[1]Pricing Schedule'!$J$105),
IF(AND(I156=110000,R156&gt;1682,R156&lt;=1850.2,M156&gt;10),('[1]Pricing Schedule'!$J$113),
IF(AND(I156=110000,R156&gt;2018.4,R156&lt;=2186.6,M156&lt;=10),('[1]Pricing Schedule'!$J$105),
IF(AND(I156=110000,R156&gt;2018.4,R156&lt;=2186.6,M156&gt;10),('[1]Pricing Schedule'!$J$113),999999999)))))))))))))))))))))))))))))))))))))))</f>
        <v>4</v>
      </c>
      <c r="U156" s="40">
        <f t="shared" si="18"/>
        <v>121692.7536231884</v>
      </c>
      <c r="V156" s="41">
        <f t="shared" si="19"/>
        <v>8.2174161585365848</v>
      </c>
      <c r="Y156" s="23">
        <v>347</v>
      </c>
      <c r="Z156" s="23">
        <v>138</v>
      </c>
      <c r="AR156" s="35"/>
    </row>
    <row r="157" spans="1:44">
      <c r="A157" s="23">
        <v>156</v>
      </c>
      <c r="B157" s="23">
        <v>156</v>
      </c>
      <c r="C157" s="23" t="s">
        <v>443</v>
      </c>
      <c r="D157" s="23" t="s">
        <v>121</v>
      </c>
      <c r="E157" s="23" t="s">
        <v>121</v>
      </c>
      <c r="F157" s="23" t="s">
        <v>162</v>
      </c>
      <c r="G157" s="23" t="s">
        <v>163</v>
      </c>
      <c r="H157" s="23" t="s">
        <v>113</v>
      </c>
      <c r="I157" s="13">
        <v>38000</v>
      </c>
      <c r="J157" s="13">
        <v>38000</v>
      </c>
      <c r="K157" s="23" t="s">
        <v>119</v>
      </c>
      <c r="L157" s="24">
        <v>8.01</v>
      </c>
      <c r="M157" s="37">
        <f t="shared" si="14"/>
        <v>9</v>
      </c>
      <c r="N157" s="24">
        <v>0.42399999999999999</v>
      </c>
      <c r="O157" s="13">
        <v>1</v>
      </c>
      <c r="P157" s="36">
        <f t="shared" si="15"/>
        <v>0.42399999999999999</v>
      </c>
      <c r="Q157" s="38">
        <f t="shared" si="16"/>
        <v>3.45</v>
      </c>
      <c r="R157" s="37">
        <f t="shared" si="17"/>
        <v>3.45</v>
      </c>
      <c r="S157" s="39">
        <f>IF(AND(I157=38000,R157&lt;=4.5,M157&gt;8),'[1]Pricing Schedule'!$F$8+('[1]Pricing Schedule'!$F$9*M157),
IF(AND(I157=38000,R157&lt;=4.5,M157&lt;=8),'[1]Pricing Schedule'!$F$34+('[1]Pricing Schedule'!$F$36*M157),
IF(AND(I157=38000,R157&gt;4.5,R157&lt;=9,M157&gt;8),'[1]Pricing Schedule'!$F$17+('[1]Pricing Schedule'!$F$18*M157),
IF(AND(I157=38000,R157&gt;4.5,R157&lt;=9,M157&lt;=8),'[1]Pricing Schedule'!$F$34+('[1]Pricing Schedule'!$F$36*M157),
IF(AND(I157=38000,R157&gt;9,R157&lt;=12.8,M157&gt;8),'[1]Pricing Schedule'!$F$26+('[1]Pricing Schedule'!$F$27*M157),
IF(AND(I157=38000,R157&gt;9,R157&lt;=12.8,M157&lt;=8),'[1]Pricing Schedule'!$F$34+('[1]Pricing Schedule'!$F$36*M157),
IF(AND(I157=38000,R157&gt;12.8,R157&lt;=22.8),'[1]Pricing Schedule'!$F$34+('[1]Pricing Schedule'!$F$36*M157),
IF(AND(I157=38000,R157&gt;22.8,R157&lt;=30.2),'[1]Pricing Schedule'!$F$43+('[1]Pricing Schedule'!$F$45*M157),
IF(AND(I157=38000,R157&gt;30.2,R157&lt;=45.9),'[1]Pricing Schedule'!$F$52+('[1]Pricing Schedule'!$F$54*M157),
IF(AND(I157=38000,R157&gt;45.9,R157&lt;=123.4),'[1]Pricing Schedule'!$F$96+('[1]Pricing Schedule'!$F$97*M157),
IF(AND(I157=38000,R157&gt;123.4,R157&lt;=168.2,M157&lt;=10),'[1]Pricing Schedule'!$F$103+('[1]Pricing Schedule'!$F$105*M157),
IF(AND(I157=38000,R157&gt;123.4,R157&lt;=168.2,M157&gt;10),'[1]Pricing Schedule'!$F$111+('[1]Pricing Schedule'!$F$113*M157),
IF(AND(I157=38000,R157&gt;157.4,R157&lt;=336.4,M157&lt;=10),('[1]Pricing Schedule'!$F$103+('[1]Pricing Schedule'!$F$105*M157))*2,
IF(AND(I157=38000,R157&gt;157.4,R157&lt;=336.4,M157&gt;10),('[1]Pricing Schedule'!$F$111+('[1]Pricing Schedule'!$F$113*M157))*2,
IF(AND(I157=38000,R157&gt;314.8,R157&lt;=504.6,M157&lt;=10),('[1]Pricing Schedule'!$F$103+('[1]Pricing Schedule'!$F$105*M157))*3,
IF(AND(I157=38000,R157&gt;314.8,R157&lt;=504.6,M157&gt;10),('[1]Pricing Schedule'!$F$111+('[1]Pricing Schedule'!$F$113*M157))*3,
IF(AND(I157=38000,R157&gt;472.2,R157&lt;=672.8,M157&lt;=10),('[1]Pricing Schedule'!$F$103+('[1]Pricing Schedule'!$F$105*M157))*4,
IF(AND(I157=38000,R157&gt;472.2,R157&lt;=672.8,M157&gt;10),('[1]Pricing Schedule'!$F$111+('[1]Pricing Schedule'!$F$113*M157))*4,
IF(AND(I157=110000,R157&lt;=12.8,M157&gt;2),'[1]Pricing Schedule'!$F$62+('[1]Pricing Schedule'!$F$63*M157),
IF(AND(I157=110000,R157&lt;=12.8,M157&lt;=2),'[1]Pricing Schedule'!$F$96+('[1]Pricing Schedule'!$F$97*M157),
IF(AND(I157=110000,R157&gt;12.8,R157&lt;=22.8,M157&gt;3),'[1]Pricing Schedule'!$F$71+('[1]Pricing Schedule'!$F$72*M157),
IF(AND(I157=110000,R157&gt;12.8,R157&lt;=22.8,M157&lt;=3),'[1]Pricing Schedule'!$F$96+('[1]Pricing Schedule'!$F$97*M157),
IF(AND(I157=110000,R157&gt;22.8,R157&lt;=30.2),'[1]Pricing Schedule'!$F$80+('[1]Pricing Schedule'!$F$81*M157),
IF(AND(I157=110000,R157&gt;30.2,R157&lt;=45.9),'[1]Pricing Schedule'!$F$89+('[1]Pricing Schedule'!$F$90*M157),
IF(AND(I157=110000,R157&gt;45.9,R157&lt;=123.4),'[1]Pricing Schedule'!$F$96+('[1]Pricing Schedule'!$F$97*M157),
IF(AND(I157=110000,R157&gt;123.4,R157&lt;=168.2,M157&lt;=10),'[1]Pricing Schedule'!$F$103+('[1]Pricing Schedule'!$F$105*M157),
IF(AND(I157=110000,R157&gt;123.4,R157&lt;=168.2,M157&gt;10),'[1]Pricing Schedule'!$F$111+('[1]Pricing Schedule'!$F$113*M157),
IF(AND(I157=110000,R157&gt;168.2,R157&lt;=336.4,M157&lt;=10),('[1]Pricing Schedule'!$F$103+('[1]Pricing Schedule'!$F$105*M157))*2,
IF(AND(I157=110000,R157&gt;168.2,R157&lt;=336.4,M157&gt;10),('[1]Pricing Schedule'!$F$111+('[1]Pricing Schedule'!$F$113*M157))*2,
IF(AND(I157=110000,R157&gt;336.4,R157&lt;=504.6,M157&lt;=10),('[1]Pricing Schedule'!$F$103+('[1]Pricing Schedule'!$F$105*M157))*3,
IF(AND(I157=110000,R157&gt;336.4,R157&lt;=504.6,M157&gt;10),('[1]Pricing Schedule'!$F$111+('[1]Pricing Schedule'!$F$113*M157))*3,
IF(AND(I157=110000,R157&gt;504.6,R157&lt;=672.8,M157&lt;=10),('[1]Pricing Schedule'!$F$103+('[1]Pricing Schedule'!$F$105*M157))*4,
IF(AND(I157=110000,R157&gt;504.6,R157&lt;=672.8,M157&gt;10),('[1]Pricing Schedule'!$F$111+('[1]Pricing Schedule'!$F$113*M157))*4,
IF(AND(I157=110000,R157&gt;672.8,R157&lt;=841,M157&lt;=10),('[1]Pricing Schedule'!$F$103+('[1]Pricing Schedule'!$F$105*M157))*5,
IF(AND(I157=110000,R157&gt;672.8,R157&lt;=841,M157&gt;10),('[1]Pricing Schedule'!$F$111+('[1]Pricing Schedule'!$F$113*M157))*5,
IF(AND(I157=110000,R157&gt;672.8,R157&lt;=841,M157&lt;=10),('[1]Pricing Schedule'!$F$103+('[1]Pricing Schedule'!$F$105*M157))*5,
IF(AND(I157=110000,R157&gt;672.8,R157&lt;=841,M157&gt;10),('[1]Pricing Schedule'!$F$111+('[1]Pricing Schedule'!$F$113*M157))*5,
IF(AND(I157=110000,R157&gt;1345.6,R157&lt;=1513.8,M157&lt;=10),('[1]Pricing Schedule'!$F$103+('[1]Pricing Schedule'!$F$105*M157))*9,
IF(AND(I157=110000,R157&gt;1345.6,R157&lt;=1513.8,M157&gt;10),('[1]Pricing Schedule'!$F$111+('[1]Pricing Schedule'!$F$113*M157))*9,
9999999999)))))))))))))))))))))))))))))))))))))))</f>
        <v>1334440</v>
      </c>
      <c r="T157" s="21">
        <f>IF(AND(I157=38000,R157&lt;=4.5,M157&gt;8),'[1]Pricing Schedule'!$J$9,
IF(AND(I157=38000,R157&lt;=4.5,M157&lt;=8),'[1]Pricing Schedule'!$J$36,
IF(AND(I157=38000,R157&gt;4.5,R157&lt;=9,M157&gt;8),'[1]Pricing Schedule'!$J$18,
IF(AND(I157=38000,R157&gt;4.5,R157&lt;=9,M157&lt;=8),'[1]Pricing Schedule'!$J$36,
IF(AND(I157=38000,R157&gt;9,R157&lt;=12.8,M157&gt;8),'[1]Pricing Schedule'!$J$27,
IF(AND(I157=38000,R157&gt;9,R157&lt;=12.8,M157&lt;=8),'[1]Pricing Schedule'!$J$36,
IF(AND(I157=38000,R157&gt;12.8,R157&lt;=22.8),'[1]Pricing Schedule'!$J$36,
IF(AND(I157=38000,R157&gt;22.8,R157&lt;=30.2),'[1]Pricing Schedule'!$J$45,
IF(AND(I157=38000,R157&gt;30.2,R157&lt;=45.9),'[1]Pricing Schedule'!$J$54,
IF(AND(I157=38000,R157&gt;45.9,R157&lt;=123.4),'[1]Pricing Schedule'!$J$97,
IF(AND(I157=38000,R157&gt;123.4,R157&lt;=168.2,M157&lt;=10),'[1]Pricing Schedule'!$J$105,
IF(AND(I157=38000,R157&gt;123.4,R157&lt;=168.2,M157&gt;10),'[1]Pricing Schedule'!$J$113,
IF(AND(I157=38000,R157&gt;168.2,R157&lt;=336.4,M157&lt;=10),('[1]Pricing Schedule'!$J$105),
IF(AND(I157=38000,R157&gt;168.2,R157&lt;=336.4,M157&gt;10),('[1]Pricing Schedule'!$J$113),
IF(AND(I157=38000,R157&gt;336.4,R157&lt;=504.6,M157&lt;=10),('[1]Pricing Schedule'!$J$105),
IF(AND(I157=38000,R157&gt;336.4,R157&lt;=504.6,M157&gt;10),('[1]Pricing Schedule'!$J$113),
IF(AND(I157=38000,R157&gt;504.6,R157&lt;=672.8,M157&lt;=10),('[1]Pricing Schedule'!$J$105),
IF(AND(I157=38000,R157&gt;504.6,R157&lt;=672.8,M157&gt;10),('[1]Pricing Schedule'!$J$113),
IF(AND(I157=110000,R157&lt;=12.8,M157&gt;2),'[1]Pricing Schedule'!$J$63,
IF(AND(I157=110000,R157&lt;=12.8,M157&lt;=2),'[1]Pricing Schedule'!$J$97,
IF(AND(I157=110000,R157&gt;12.8,R157&lt;=22.8,M157&gt;3),'[1]Pricing Schedule'!$J$72,
IF(AND(I157=110000,R157&gt;12.8,R157&lt;=22.8,M157&lt;=3),'[1]Pricing Schedule'!$J$97,
IF(AND(I157=110000,R157&gt;22.8,R157&lt;=30.2),'[1]Pricing Schedule'!$J$81,
IF(AND(I157=110000,R157&gt;30.2,R157&lt;=45.9),'[1]Pricing Schedule'!$J$90,
IF(AND(I157=110000,R157&gt;45.9,R157&lt;=123.4),'[1]Pricing Schedule'!$J$97,
IF(AND(I157=110000,R157&gt;123.4,R157&lt;=168.2,M157&lt;=10),'[1]Pricing Schedule'!$J$105,
IF(AND(I157=110000,R157&gt;123.4,R157&lt;=168.2,M157&gt;10),'[1]Pricing Schedule'!$J$113,
IF(AND(I157=110000,R157&gt;168.2,R157&lt;=336.2,M157&lt;=10),('[1]Pricing Schedule'!$J$105),
IF(AND(I157=110000,R157&gt;168.2,R157&lt;=336.2,M157&gt;10),('[1]Pricing Schedule'!$J$113),
IF(AND(I157=110000,R157&gt;336.4,R157&lt;=504.6,M157&lt;=10),('[1]Pricing Schedule'!$J$105),
IF(AND(I157=110000,R157&gt;336.4,R157&lt;=504.6,M157&gt;10),('[1]Pricing Schedule'!$J$113),
IF(AND(I157=110000,R157&gt;504.6,R157&lt;=672.8,M157&lt;=10),('[1]Pricing Schedule'!$J$105),
IF(AND(I157=110000,R157&gt;504.6,R157&lt;=672.8,M157&gt;10),('[1]Pricing Schedule'!$J$113),
IF(AND(I157=110000,R157&gt;672.8,R157&lt;=841,M157&lt;=10),('[1]Pricing Schedule'!$J$105),
IF(AND(I157=110000,R157&gt;672.8,R157&lt;=841,M157&gt;10),('[1]Pricing Schedule'!$J$113),
IF(AND(I157=110000,R157&gt;1682,R157&lt;=1850.2,M157&lt;=10),('[1]Pricing Schedule'!$J$105),
IF(AND(I157=110000,R157&gt;1682,R157&lt;=1850.2,M157&gt;10),('[1]Pricing Schedule'!$J$113),
IF(AND(I157=110000,R157&gt;2018.4,R157&lt;=2186.6,M157&lt;=10),('[1]Pricing Schedule'!$J$105),
IF(AND(I157=110000,R157&gt;2018.4,R157&lt;=2186.6,M157&gt;10),('[1]Pricing Schedule'!$J$113),999999999)))))))))))))))))))))))))))))))))))))))</f>
        <v>1</v>
      </c>
      <c r="U157" s="40">
        <f t="shared" si="18"/>
        <v>386794.20289855072</v>
      </c>
      <c r="V157" s="41">
        <f t="shared" si="19"/>
        <v>2.585354156050478</v>
      </c>
      <c r="Y157" s="23">
        <v>419</v>
      </c>
      <c r="Z157" s="23">
        <v>610</v>
      </c>
      <c r="AR157" s="35"/>
    </row>
    <row r="158" spans="1:44">
      <c r="A158" s="23">
        <v>157</v>
      </c>
      <c r="B158" s="23">
        <v>157</v>
      </c>
      <c r="C158" s="23" t="s">
        <v>444</v>
      </c>
      <c r="D158" s="23" t="s">
        <v>121</v>
      </c>
      <c r="E158" s="23" t="s">
        <v>121</v>
      </c>
      <c r="F158" s="23" t="s">
        <v>162</v>
      </c>
      <c r="G158" s="23" t="s">
        <v>163</v>
      </c>
      <c r="H158" s="23" t="s">
        <v>113</v>
      </c>
      <c r="I158" s="13">
        <v>38000</v>
      </c>
      <c r="J158" s="13">
        <v>38000</v>
      </c>
      <c r="K158" s="23" t="s">
        <v>119</v>
      </c>
      <c r="L158" s="24">
        <v>7.2130000000000001</v>
      </c>
      <c r="M158" s="37">
        <f t="shared" si="14"/>
        <v>8</v>
      </c>
      <c r="N158" s="24">
        <v>0.45700000000000002</v>
      </c>
      <c r="O158" s="13">
        <v>1</v>
      </c>
      <c r="P158" s="36">
        <f t="shared" si="15"/>
        <v>0.45700000000000002</v>
      </c>
      <c r="Q158" s="38">
        <f t="shared" si="16"/>
        <v>3.45</v>
      </c>
      <c r="R158" s="37">
        <f t="shared" si="17"/>
        <v>3.45</v>
      </c>
      <c r="S158" s="39">
        <f>IF(AND(I158=38000,R158&lt;=4.5,M158&gt;8),'[1]Pricing Schedule'!$F$8+('[1]Pricing Schedule'!$F$9*M158),
IF(AND(I158=38000,R158&lt;=4.5,M158&lt;=8),'[1]Pricing Schedule'!$F$34+('[1]Pricing Schedule'!$F$36*M158),
IF(AND(I158=38000,R158&gt;4.5,R158&lt;=9,M158&gt;8),'[1]Pricing Schedule'!$F$17+('[1]Pricing Schedule'!$F$18*M158),
IF(AND(I158=38000,R158&gt;4.5,R158&lt;=9,M158&lt;=8),'[1]Pricing Schedule'!$F$34+('[1]Pricing Schedule'!$F$36*M158),
IF(AND(I158=38000,R158&gt;9,R158&lt;=12.8,M158&gt;8),'[1]Pricing Schedule'!$F$26+('[1]Pricing Schedule'!$F$27*M158),
IF(AND(I158=38000,R158&gt;9,R158&lt;=12.8,M158&lt;=8),'[1]Pricing Schedule'!$F$34+('[1]Pricing Schedule'!$F$36*M158),
IF(AND(I158=38000,R158&gt;12.8,R158&lt;=22.8),'[1]Pricing Schedule'!$F$34+('[1]Pricing Schedule'!$F$36*M158),
IF(AND(I158=38000,R158&gt;22.8,R158&lt;=30.2),'[1]Pricing Schedule'!$F$43+('[1]Pricing Schedule'!$F$45*M158),
IF(AND(I158=38000,R158&gt;30.2,R158&lt;=45.9),'[1]Pricing Schedule'!$F$52+('[1]Pricing Schedule'!$F$54*M158),
IF(AND(I158=38000,R158&gt;45.9,R158&lt;=123.4),'[1]Pricing Schedule'!$F$96+('[1]Pricing Schedule'!$F$97*M158),
IF(AND(I158=38000,R158&gt;123.4,R158&lt;=168.2,M158&lt;=10),'[1]Pricing Schedule'!$F$103+('[1]Pricing Schedule'!$F$105*M158),
IF(AND(I158=38000,R158&gt;123.4,R158&lt;=168.2,M158&gt;10),'[1]Pricing Schedule'!$F$111+('[1]Pricing Schedule'!$F$113*M158),
IF(AND(I158=38000,R158&gt;157.4,R158&lt;=336.4,M158&lt;=10),('[1]Pricing Schedule'!$F$103+('[1]Pricing Schedule'!$F$105*M158))*2,
IF(AND(I158=38000,R158&gt;157.4,R158&lt;=336.4,M158&gt;10),('[1]Pricing Schedule'!$F$111+('[1]Pricing Schedule'!$F$113*M158))*2,
IF(AND(I158=38000,R158&gt;314.8,R158&lt;=504.6,M158&lt;=10),('[1]Pricing Schedule'!$F$103+('[1]Pricing Schedule'!$F$105*M158))*3,
IF(AND(I158=38000,R158&gt;314.8,R158&lt;=504.6,M158&gt;10),('[1]Pricing Schedule'!$F$111+('[1]Pricing Schedule'!$F$113*M158))*3,
IF(AND(I158=38000,R158&gt;472.2,R158&lt;=672.8,M158&lt;=10),('[1]Pricing Schedule'!$F$103+('[1]Pricing Schedule'!$F$105*M158))*4,
IF(AND(I158=38000,R158&gt;472.2,R158&lt;=672.8,M158&gt;10),('[1]Pricing Schedule'!$F$111+('[1]Pricing Schedule'!$F$113*M158))*4,
IF(AND(I158=110000,R158&lt;=12.8,M158&gt;2),'[1]Pricing Schedule'!$F$62+('[1]Pricing Schedule'!$F$63*M158),
IF(AND(I158=110000,R158&lt;=12.8,M158&lt;=2),'[1]Pricing Schedule'!$F$96+('[1]Pricing Schedule'!$F$97*M158),
IF(AND(I158=110000,R158&gt;12.8,R158&lt;=22.8,M158&gt;3),'[1]Pricing Schedule'!$F$71+('[1]Pricing Schedule'!$F$72*M158),
IF(AND(I158=110000,R158&gt;12.8,R158&lt;=22.8,M158&lt;=3),'[1]Pricing Schedule'!$F$96+('[1]Pricing Schedule'!$F$97*M158),
IF(AND(I158=110000,R158&gt;22.8,R158&lt;=30.2),'[1]Pricing Schedule'!$F$80+('[1]Pricing Schedule'!$F$81*M158),
IF(AND(I158=110000,R158&gt;30.2,R158&lt;=45.9),'[1]Pricing Schedule'!$F$89+('[1]Pricing Schedule'!$F$90*M158),
IF(AND(I158=110000,R158&gt;45.9,R158&lt;=123.4),'[1]Pricing Schedule'!$F$96+('[1]Pricing Schedule'!$F$97*M158),
IF(AND(I158=110000,R158&gt;123.4,R158&lt;=168.2,M158&lt;=10),'[1]Pricing Schedule'!$F$103+('[1]Pricing Schedule'!$F$105*M158),
IF(AND(I158=110000,R158&gt;123.4,R158&lt;=168.2,M158&gt;10),'[1]Pricing Schedule'!$F$111+('[1]Pricing Schedule'!$F$113*M158),
IF(AND(I158=110000,R158&gt;168.2,R158&lt;=336.4,M158&lt;=10),('[1]Pricing Schedule'!$F$103+('[1]Pricing Schedule'!$F$105*M158))*2,
IF(AND(I158=110000,R158&gt;168.2,R158&lt;=336.4,M158&gt;10),('[1]Pricing Schedule'!$F$111+('[1]Pricing Schedule'!$F$113*M158))*2,
IF(AND(I158=110000,R158&gt;336.4,R158&lt;=504.6,M158&lt;=10),('[1]Pricing Schedule'!$F$103+('[1]Pricing Schedule'!$F$105*M158))*3,
IF(AND(I158=110000,R158&gt;336.4,R158&lt;=504.6,M158&gt;10),('[1]Pricing Schedule'!$F$111+('[1]Pricing Schedule'!$F$113*M158))*3,
IF(AND(I158=110000,R158&gt;504.6,R158&lt;=672.8,M158&lt;=10),('[1]Pricing Schedule'!$F$103+('[1]Pricing Schedule'!$F$105*M158))*4,
IF(AND(I158=110000,R158&gt;504.6,R158&lt;=672.8,M158&gt;10),('[1]Pricing Schedule'!$F$111+('[1]Pricing Schedule'!$F$113*M158))*4,
IF(AND(I158=110000,R158&gt;672.8,R158&lt;=841,M158&lt;=10),('[1]Pricing Schedule'!$F$103+('[1]Pricing Schedule'!$F$105*M158))*5,
IF(AND(I158=110000,R158&gt;672.8,R158&lt;=841,M158&gt;10),('[1]Pricing Schedule'!$F$111+('[1]Pricing Schedule'!$F$113*M158))*5,
IF(AND(I158=110000,R158&gt;672.8,R158&lt;=841,M158&lt;=10),('[1]Pricing Schedule'!$F$103+('[1]Pricing Schedule'!$F$105*M158))*5,
IF(AND(I158=110000,R158&gt;672.8,R158&lt;=841,M158&gt;10),('[1]Pricing Schedule'!$F$111+('[1]Pricing Schedule'!$F$113*M158))*5,
IF(AND(I158=110000,R158&gt;1345.6,R158&lt;=1513.8,M158&lt;=10),('[1]Pricing Schedule'!$F$103+('[1]Pricing Schedule'!$F$105*M158))*9,
IF(AND(I158=110000,R158&gt;1345.6,R158&lt;=1513.8,M158&gt;10),('[1]Pricing Schedule'!$F$111+('[1]Pricing Schedule'!$F$113*M158))*9,
9999999999)))))))))))))))))))))))))))))))))))))))</f>
        <v>909950</v>
      </c>
      <c r="T158" s="21">
        <f>IF(AND(I158=38000,R158&lt;=4.5,M158&gt;8),'[1]Pricing Schedule'!$J$9,
IF(AND(I158=38000,R158&lt;=4.5,M158&lt;=8),'[1]Pricing Schedule'!$J$36,
IF(AND(I158=38000,R158&gt;4.5,R158&lt;=9,M158&gt;8),'[1]Pricing Schedule'!$J$18,
IF(AND(I158=38000,R158&gt;4.5,R158&lt;=9,M158&lt;=8),'[1]Pricing Schedule'!$J$36,
IF(AND(I158=38000,R158&gt;9,R158&lt;=12.8,M158&gt;8),'[1]Pricing Schedule'!$J$27,
IF(AND(I158=38000,R158&gt;9,R158&lt;=12.8,M158&lt;=8),'[1]Pricing Schedule'!$J$36,
IF(AND(I158=38000,R158&gt;12.8,R158&lt;=22.8),'[1]Pricing Schedule'!$J$36,
IF(AND(I158=38000,R158&gt;22.8,R158&lt;=30.2),'[1]Pricing Schedule'!$J$45,
IF(AND(I158=38000,R158&gt;30.2,R158&lt;=45.9),'[1]Pricing Schedule'!$J$54,
IF(AND(I158=38000,R158&gt;45.9,R158&lt;=123.4),'[1]Pricing Schedule'!$J$97,
IF(AND(I158=38000,R158&gt;123.4,R158&lt;=168.2,M158&lt;=10),'[1]Pricing Schedule'!$J$105,
IF(AND(I158=38000,R158&gt;123.4,R158&lt;=168.2,M158&gt;10),'[1]Pricing Schedule'!$J$113,
IF(AND(I158=38000,R158&gt;168.2,R158&lt;=336.4,M158&lt;=10),('[1]Pricing Schedule'!$J$105),
IF(AND(I158=38000,R158&gt;168.2,R158&lt;=336.4,M158&gt;10),('[1]Pricing Schedule'!$J$113),
IF(AND(I158=38000,R158&gt;336.4,R158&lt;=504.6,M158&lt;=10),('[1]Pricing Schedule'!$J$105),
IF(AND(I158=38000,R158&gt;336.4,R158&lt;=504.6,M158&gt;10),('[1]Pricing Schedule'!$J$113),
IF(AND(I158=38000,R158&gt;504.6,R158&lt;=672.8,M158&lt;=10),('[1]Pricing Schedule'!$J$105),
IF(AND(I158=38000,R158&gt;504.6,R158&lt;=672.8,M158&gt;10),('[1]Pricing Schedule'!$J$113),
IF(AND(I158=110000,R158&lt;=12.8,M158&gt;2),'[1]Pricing Schedule'!$J$63,
IF(AND(I158=110000,R158&lt;=12.8,M158&lt;=2),'[1]Pricing Schedule'!$J$97,
IF(AND(I158=110000,R158&gt;12.8,R158&lt;=22.8,M158&gt;3),'[1]Pricing Schedule'!$J$72,
IF(AND(I158=110000,R158&gt;12.8,R158&lt;=22.8,M158&lt;=3),'[1]Pricing Schedule'!$J$97,
IF(AND(I158=110000,R158&gt;22.8,R158&lt;=30.2),'[1]Pricing Schedule'!$J$81,
IF(AND(I158=110000,R158&gt;30.2,R158&lt;=45.9),'[1]Pricing Schedule'!$J$90,
IF(AND(I158=110000,R158&gt;45.9,R158&lt;=123.4),'[1]Pricing Schedule'!$J$97,
IF(AND(I158=110000,R158&gt;123.4,R158&lt;=168.2,M158&lt;=10),'[1]Pricing Schedule'!$J$105,
IF(AND(I158=110000,R158&gt;123.4,R158&lt;=168.2,M158&gt;10),'[1]Pricing Schedule'!$J$113,
IF(AND(I158=110000,R158&gt;168.2,R158&lt;=336.2,M158&lt;=10),('[1]Pricing Schedule'!$J$105),
IF(AND(I158=110000,R158&gt;168.2,R158&lt;=336.2,M158&gt;10),('[1]Pricing Schedule'!$J$113),
IF(AND(I158=110000,R158&gt;336.4,R158&lt;=504.6,M158&lt;=10),('[1]Pricing Schedule'!$J$105),
IF(AND(I158=110000,R158&gt;336.4,R158&lt;=504.6,M158&gt;10),('[1]Pricing Schedule'!$J$113),
IF(AND(I158=110000,R158&gt;504.6,R158&lt;=672.8,M158&lt;=10),('[1]Pricing Schedule'!$J$105),
IF(AND(I158=110000,R158&gt;504.6,R158&lt;=672.8,M158&gt;10),('[1]Pricing Schedule'!$J$113),
IF(AND(I158=110000,R158&gt;672.8,R158&lt;=841,M158&lt;=10),('[1]Pricing Schedule'!$J$105),
IF(AND(I158=110000,R158&gt;672.8,R158&lt;=841,M158&gt;10),('[1]Pricing Schedule'!$J$113),
IF(AND(I158=110000,R158&gt;1682,R158&lt;=1850.2,M158&lt;=10),('[1]Pricing Schedule'!$J$105),
IF(AND(I158=110000,R158&gt;1682,R158&lt;=1850.2,M158&gt;10),('[1]Pricing Schedule'!$J$113),
IF(AND(I158=110000,R158&gt;2018.4,R158&lt;=2186.6,M158&lt;=10),('[1]Pricing Schedule'!$J$105),
IF(AND(I158=110000,R158&gt;2018.4,R158&lt;=2186.6,M158&gt;10),('[1]Pricing Schedule'!$J$113),999999999)))))))))))))))))))))))))))))))))))))))</f>
        <v>4</v>
      </c>
      <c r="U158" s="40">
        <f t="shared" si="18"/>
        <v>263753.62318840576</v>
      </c>
      <c r="V158" s="41">
        <f t="shared" si="19"/>
        <v>3.7914171108302654</v>
      </c>
      <c r="Y158" s="23">
        <v>273</v>
      </c>
      <c r="Z158" s="23">
        <v>610</v>
      </c>
      <c r="AR158" s="35"/>
    </row>
    <row r="159" spans="1:44">
      <c r="A159" s="23">
        <v>158</v>
      </c>
      <c r="B159" s="23">
        <v>158</v>
      </c>
      <c r="C159" s="23" t="s">
        <v>445</v>
      </c>
      <c r="D159" s="23" t="s">
        <v>168</v>
      </c>
      <c r="E159" s="23" t="s">
        <v>168</v>
      </c>
      <c r="F159" s="23" t="s">
        <v>271</v>
      </c>
      <c r="G159" s="23" t="s">
        <v>272</v>
      </c>
      <c r="H159" s="23" t="s">
        <v>113</v>
      </c>
      <c r="I159" s="13">
        <v>38000</v>
      </c>
      <c r="J159" s="13">
        <v>38000</v>
      </c>
      <c r="K159" s="23" t="s">
        <v>119</v>
      </c>
      <c r="L159" s="24">
        <v>10.817</v>
      </c>
      <c r="M159" s="37">
        <f t="shared" si="14"/>
        <v>11</v>
      </c>
      <c r="N159" s="24">
        <v>0.40500000000000003</v>
      </c>
      <c r="O159" s="13">
        <v>1</v>
      </c>
      <c r="P159" s="36">
        <f t="shared" si="15"/>
        <v>0.40500000000000003</v>
      </c>
      <c r="Q159" s="38">
        <f t="shared" si="16"/>
        <v>3.45</v>
      </c>
      <c r="R159" s="37">
        <f t="shared" si="17"/>
        <v>3.45</v>
      </c>
      <c r="S159" s="39">
        <f>IF(AND(I159=38000,R159&lt;=4.5,M159&gt;8),'[1]Pricing Schedule'!$F$8+('[1]Pricing Schedule'!$F$9*M159),
IF(AND(I159=38000,R159&lt;=4.5,M159&lt;=8),'[1]Pricing Schedule'!$F$34+('[1]Pricing Schedule'!$F$36*M159),
IF(AND(I159=38000,R159&gt;4.5,R159&lt;=9,M159&gt;8),'[1]Pricing Schedule'!$F$17+('[1]Pricing Schedule'!$F$18*M159),
IF(AND(I159=38000,R159&gt;4.5,R159&lt;=9,M159&lt;=8),'[1]Pricing Schedule'!$F$34+('[1]Pricing Schedule'!$F$36*M159),
IF(AND(I159=38000,R159&gt;9,R159&lt;=12.8,M159&gt;8),'[1]Pricing Schedule'!$F$26+('[1]Pricing Schedule'!$F$27*M159),
IF(AND(I159=38000,R159&gt;9,R159&lt;=12.8,M159&lt;=8),'[1]Pricing Schedule'!$F$34+('[1]Pricing Schedule'!$F$36*M159),
IF(AND(I159=38000,R159&gt;12.8,R159&lt;=22.8),'[1]Pricing Schedule'!$F$34+('[1]Pricing Schedule'!$F$36*M159),
IF(AND(I159=38000,R159&gt;22.8,R159&lt;=30.2),'[1]Pricing Schedule'!$F$43+('[1]Pricing Schedule'!$F$45*M159),
IF(AND(I159=38000,R159&gt;30.2,R159&lt;=45.9),'[1]Pricing Schedule'!$F$52+('[1]Pricing Schedule'!$F$54*M159),
IF(AND(I159=38000,R159&gt;45.9,R159&lt;=123.4),'[1]Pricing Schedule'!$F$96+('[1]Pricing Schedule'!$F$97*M159),
IF(AND(I159=38000,R159&gt;123.4,R159&lt;=168.2,M159&lt;=10),'[1]Pricing Schedule'!$F$103+('[1]Pricing Schedule'!$F$105*M159),
IF(AND(I159=38000,R159&gt;123.4,R159&lt;=168.2,M159&gt;10),'[1]Pricing Schedule'!$F$111+('[1]Pricing Schedule'!$F$113*M159),
IF(AND(I159=38000,R159&gt;157.4,R159&lt;=336.4,M159&lt;=10),('[1]Pricing Schedule'!$F$103+('[1]Pricing Schedule'!$F$105*M159))*2,
IF(AND(I159=38000,R159&gt;157.4,R159&lt;=336.4,M159&gt;10),('[1]Pricing Schedule'!$F$111+('[1]Pricing Schedule'!$F$113*M159))*2,
IF(AND(I159=38000,R159&gt;314.8,R159&lt;=504.6,M159&lt;=10),('[1]Pricing Schedule'!$F$103+('[1]Pricing Schedule'!$F$105*M159))*3,
IF(AND(I159=38000,R159&gt;314.8,R159&lt;=504.6,M159&gt;10),('[1]Pricing Schedule'!$F$111+('[1]Pricing Schedule'!$F$113*M159))*3,
IF(AND(I159=38000,R159&gt;472.2,R159&lt;=672.8,M159&lt;=10),('[1]Pricing Schedule'!$F$103+('[1]Pricing Schedule'!$F$105*M159))*4,
IF(AND(I159=38000,R159&gt;472.2,R159&lt;=672.8,M159&gt;10),('[1]Pricing Schedule'!$F$111+('[1]Pricing Schedule'!$F$113*M159))*4,
IF(AND(I159=110000,R159&lt;=12.8,M159&gt;2),'[1]Pricing Schedule'!$F$62+('[1]Pricing Schedule'!$F$63*M159),
IF(AND(I159=110000,R159&lt;=12.8,M159&lt;=2),'[1]Pricing Schedule'!$F$96+('[1]Pricing Schedule'!$F$97*M159),
IF(AND(I159=110000,R159&gt;12.8,R159&lt;=22.8,M159&gt;3),'[1]Pricing Schedule'!$F$71+('[1]Pricing Schedule'!$F$72*M159),
IF(AND(I159=110000,R159&gt;12.8,R159&lt;=22.8,M159&lt;=3),'[1]Pricing Schedule'!$F$96+('[1]Pricing Schedule'!$F$97*M159),
IF(AND(I159=110000,R159&gt;22.8,R159&lt;=30.2),'[1]Pricing Schedule'!$F$80+('[1]Pricing Schedule'!$F$81*M159),
IF(AND(I159=110000,R159&gt;30.2,R159&lt;=45.9),'[1]Pricing Schedule'!$F$89+('[1]Pricing Schedule'!$F$90*M159),
IF(AND(I159=110000,R159&gt;45.9,R159&lt;=123.4),'[1]Pricing Schedule'!$F$96+('[1]Pricing Schedule'!$F$97*M159),
IF(AND(I159=110000,R159&gt;123.4,R159&lt;=168.2,M159&lt;=10),'[1]Pricing Schedule'!$F$103+('[1]Pricing Schedule'!$F$105*M159),
IF(AND(I159=110000,R159&gt;123.4,R159&lt;=168.2,M159&gt;10),'[1]Pricing Schedule'!$F$111+('[1]Pricing Schedule'!$F$113*M159),
IF(AND(I159=110000,R159&gt;168.2,R159&lt;=336.4,M159&lt;=10),('[1]Pricing Schedule'!$F$103+('[1]Pricing Schedule'!$F$105*M159))*2,
IF(AND(I159=110000,R159&gt;168.2,R159&lt;=336.4,M159&gt;10),('[1]Pricing Schedule'!$F$111+('[1]Pricing Schedule'!$F$113*M159))*2,
IF(AND(I159=110000,R159&gt;336.4,R159&lt;=504.6,M159&lt;=10),('[1]Pricing Schedule'!$F$103+('[1]Pricing Schedule'!$F$105*M159))*3,
IF(AND(I159=110000,R159&gt;336.4,R159&lt;=504.6,M159&gt;10),('[1]Pricing Schedule'!$F$111+('[1]Pricing Schedule'!$F$113*M159))*3,
IF(AND(I159=110000,R159&gt;504.6,R159&lt;=672.8,M159&lt;=10),('[1]Pricing Schedule'!$F$103+('[1]Pricing Schedule'!$F$105*M159))*4,
IF(AND(I159=110000,R159&gt;504.6,R159&lt;=672.8,M159&gt;10),('[1]Pricing Schedule'!$F$111+('[1]Pricing Schedule'!$F$113*M159))*4,
IF(AND(I159=110000,R159&gt;672.8,R159&lt;=841,M159&lt;=10),('[1]Pricing Schedule'!$F$103+('[1]Pricing Schedule'!$F$105*M159))*5,
IF(AND(I159=110000,R159&gt;672.8,R159&lt;=841,M159&gt;10),('[1]Pricing Schedule'!$F$111+('[1]Pricing Schedule'!$F$113*M159))*5,
IF(AND(I159=110000,R159&gt;672.8,R159&lt;=841,M159&lt;=10),('[1]Pricing Schedule'!$F$103+('[1]Pricing Schedule'!$F$105*M159))*5,
IF(AND(I159=110000,R159&gt;672.8,R159&lt;=841,M159&gt;10),('[1]Pricing Schedule'!$F$111+('[1]Pricing Schedule'!$F$113*M159))*5,
IF(AND(I159=110000,R159&gt;1345.6,R159&lt;=1513.8,M159&lt;=10),('[1]Pricing Schedule'!$F$103+('[1]Pricing Schedule'!$F$105*M159))*9,
IF(AND(I159=110000,R159&gt;1345.6,R159&lt;=1513.8,M159&gt;10),('[1]Pricing Schedule'!$F$111+('[1]Pricing Schedule'!$F$113*M159))*9,
9999999999)))))))))))))))))))))))))))))))))))))))</f>
        <v>1439840</v>
      </c>
      <c r="T159" s="21">
        <f>IF(AND(I159=38000,R159&lt;=4.5,M159&gt;8),'[1]Pricing Schedule'!$J$9,
IF(AND(I159=38000,R159&lt;=4.5,M159&lt;=8),'[1]Pricing Schedule'!$J$36,
IF(AND(I159=38000,R159&gt;4.5,R159&lt;=9,M159&gt;8),'[1]Pricing Schedule'!$J$18,
IF(AND(I159=38000,R159&gt;4.5,R159&lt;=9,M159&lt;=8),'[1]Pricing Schedule'!$J$36,
IF(AND(I159=38000,R159&gt;9,R159&lt;=12.8,M159&gt;8),'[1]Pricing Schedule'!$J$27,
IF(AND(I159=38000,R159&gt;9,R159&lt;=12.8,M159&lt;=8),'[1]Pricing Schedule'!$J$36,
IF(AND(I159=38000,R159&gt;12.8,R159&lt;=22.8),'[1]Pricing Schedule'!$J$36,
IF(AND(I159=38000,R159&gt;22.8,R159&lt;=30.2),'[1]Pricing Schedule'!$J$45,
IF(AND(I159=38000,R159&gt;30.2,R159&lt;=45.9),'[1]Pricing Schedule'!$J$54,
IF(AND(I159=38000,R159&gt;45.9,R159&lt;=123.4),'[1]Pricing Schedule'!$J$97,
IF(AND(I159=38000,R159&gt;123.4,R159&lt;=168.2,M159&lt;=10),'[1]Pricing Schedule'!$J$105,
IF(AND(I159=38000,R159&gt;123.4,R159&lt;=168.2,M159&gt;10),'[1]Pricing Schedule'!$J$113,
IF(AND(I159=38000,R159&gt;168.2,R159&lt;=336.4,M159&lt;=10),('[1]Pricing Schedule'!$J$105),
IF(AND(I159=38000,R159&gt;168.2,R159&lt;=336.4,M159&gt;10),('[1]Pricing Schedule'!$J$113),
IF(AND(I159=38000,R159&gt;336.4,R159&lt;=504.6,M159&lt;=10),('[1]Pricing Schedule'!$J$105),
IF(AND(I159=38000,R159&gt;336.4,R159&lt;=504.6,M159&gt;10),('[1]Pricing Schedule'!$J$113),
IF(AND(I159=38000,R159&gt;504.6,R159&lt;=672.8,M159&lt;=10),('[1]Pricing Schedule'!$J$105),
IF(AND(I159=38000,R159&gt;504.6,R159&lt;=672.8,M159&gt;10),('[1]Pricing Schedule'!$J$113),
IF(AND(I159=110000,R159&lt;=12.8,M159&gt;2),'[1]Pricing Schedule'!$J$63,
IF(AND(I159=110000,R159&lt;=12.8,M159&lt;=2),'[1]Pricing Schedule'!$J$97,
IF(AND(I159=110000,R159&gt;12.8,R159&lt;=22.8,M159&gt;3),'[1]Pricing Schedule'!$J$72,
IF(AND(I159=110000,R159&gt;12.8,R159&lt;=22.8,M159&lt;=3),'[1]Pricing Schedule'!$J$97,
IF(AND(I159=110000,R159&gt;22.8,R159&lt;=30.2),'[1]Pricing Schedule'!$J$81,
IF(AND(I159=110000,R159&gt;30.2,R159&lt;=45.9),'[1]Pricing Schedule'!$J$90,
IF(AND(I159=110000,R159&gt;45.9,R159&lt;=123.4),'[1]Pricing Schedule'!$J$97,
IF(AND(I159=110000,R159&gt;123.4,R159&lt;=168.2,M159&lt;=10),'[1]Pricing Schedule'!$J$105,
IF(AND(I159=110000,R159&gt;123.4,R159&lt;=168.2,M159&gt;10),'[1]Pricing Schedule'!$J$113,
IF(AND(I159=110000,R159&gt;168.2,R159&lt;=336.2,M159&lt;=10),('[1]Pricing Schedule'!$J$105),
IF(AND(I159=110000,R159&gt;168.2,R159&lt;=336.2,M159&gt;10),('[1]Pricing Schedule'!$J$113),
IF(AND(I159=110000,R159&gt;336.4,R159&lt;=504.6,M159&lt;=10),('[1]Pricing Schedule'!$J$105),
IF(AND(I159=110000,R159&gt;336.4,R159&lt;=504.6,M159&gt;10),('[1]Pricing Schedule'!$J$113),
IF(AND(I159=110000,R159&gt;504.6,R159&lt;=672.8,M159&lt;=10),('[1]Pricing Schedule'!$J$105),
IF(AND(I159=110000,R159&gt;504.6,R159&lt;=672.8,M159&gt;10),('[1]Pricing Schedule'!$J$113),
IF(AND(I159=110000,R159&gt;672.8,R159&lt;=841,M159&lt;=10),('[1]Pricing Schedule'!$J$105),
IF(AND(I159=110000,R159&gt;672.8,R159&lt;=841,M159&gt;10),('[1]Pricing Schedule'!$J$113),
IF(AND(I159=110000,R159&gt;1682,R159&lt;=1850.2,M159&lt;=10),('[1]Pricing Schedule'!$J$105),
IF(AND(I159=110000,R159&gt;1682,R159&lt;=1850.2,M159&gt;10),('[1]Pricing Schedule'!$J$113),
IF(AND(I159=110000,R159&gt;2018.4,R159&lt;=2186.6,M159&lt;=10),('[1]Pricing Schedule'!$J$105),
IF(AND(I159=110000,R159&gt;2018.4,R159&lt;=2186.6,M159&gt;10),('[1]Pricing Schedule'!$J$113),999999999)))))))))))))))))))))))))))))))))))))))</f>
        <v>1</v>
      </c>
      <c r="U159" s="40">
        <f t="shared" si="18"/>
        <v>417344.92753623187</v>
      </c>
      <c r="V159" s="41">
        <f t="shared" si="19"/>
        <v>2.396099566618513</v>
      </c>
      <c r="Y159" s="23">
        <v>133</v>
      </c>
      <c r="Z159" s="23">
        <v>234</v>
      </c>
      <c r="AR159" s="35"/>
    </row>
    <row r="160" spans="1:44">
      <c r="A160" s="23">
        <v>159</v>
      </c>
      <c r="B160" s="23">
        <v>159</v>
      </c>
      <c r="C160" s="23" t="s">
        <v>446</v>
      </c>
      <c r="D160" s="23" t="s">
        <v>168</v>
      </c>
      <c r="E160" s="23" t="s">
        <v>168</v>
      </c>
      <c r="F160" s="23" t="s">
        <v>275</v>
      </c>
      <c r="G160" s="23" t="s">
        <v>276</v>
      </c>
      <c r="H160" s="23" t="s">
        <v>133</v>
      </c>
      <c r="I160" s="13">
        <v>110000</v>
      </c>
      <c r="J160" s="23" t="s">
        <v>119</v>
      </c>
      <c r="K160" s="13">
        <v>110000</v>
      </c>
      <c r="L160" s="24">
        <v>12.265000000000001</v>
      </c>
      <c r="M160" s="37">
        <f t="shared" si="14"/>
        <v>13</v>
      </c>
      <c r="N160" s="24">
        <v>0.56200000000000006</v>
      </c>
      <c r="O160" s="13">
        <v>1</v>
      </c>
      <c r="P160" s="36">
        <f t="shared" si="15"/>
        <v>0.56200000000000006</v>
      </c>
      <c r="Q160" s="38">
        <f t="shared" si="16"/>
        <v>3.45</v>
      </c>
      <c r="R160" s="37">
        <f t="shared" si="17"/>
        <v>3.45</v>
      </c>
      <c r="S160" s="39">
        <f>IF(AND(I160=38000,R160&lt;=4.5,M160&gt;8),'[1]Pricing Schedule'!$F$8+('[1]Pricing Schedule'!$F$9*M160),
IF(AND(I160=38000,R160&lt;=4.5,M160&lt;=8),'[1]Pricing Schedule'!$F$34+('[1]Pricing Schedule'!$F$36*M160),
IF(AND(I160=38000,R160&gt;4.5,R160&lt;=9,M160&gt;8),'[1]Pricing Schedule'!$F$17+('[1]Pricing Schedule'!$F$18*M160),
IF(AND(I160=38000,R160&gt;4.5,R160&lt;=9,M160&lt;=8),'[1]Pricing Schedule'!$F$34+('[1]Pricing Schedule'!$F$36*M160),
IF(AND(I160=38000,R160&gt;9,R160&lt;=12.8,M160&gt;8),'[1]Pricing Schedule'!$F$26+('[1]Pricing Schedule'!$F$27*M160),
IF(AND(I160=38000,R160&gt;9,R160&lt;=12.8,M160&lt;=8),'[1]Pricing Schedule'!$F$34+('[1]Pricing Schedule'!$F$36*M160),
IF(AND(I160=38000,R160&gt;12.8,R160&lt;=22.8),'[1]Pricing Schedule'!$F$34+('[1]Pricing Schedule'!$F$36*M160),
IF(AND(I160=38000,R160&gt;22.8,R160&lt;=30.2),'[1]Pricing Schedule'!$F$43+('[1]Pricing Schedule'!$F$45*M160),
IF(AND(I160=38000,R160&gt;30.2,R160&lt;=45.9),'[1]Pricing Schedule'!$F$52+('[1]Pricing Schedule'!$F$54*M160),
IF(AND(I160=38000,R160&gt;45.9,R160&lt;=123.4),'[1]Pricing Schedule'!$F$96+('[1]Pricing Schedule'!$F$97*M160),
IF(AND(I160=38000,R160&gt;123.4,R160&lt;=168.2,M160&lt;=10),'[1]Pricing Schedule'!$F$103+('[1]Pricing Schedule'!$F$105*M160),
IF(AND(I160=38000,R160&gt;123.4,R160&lt;=168.2,M160&gt;10),'[1]Pricing Schedule'!$F$111+('[1]Pricing Schedule'!$F$113*M160),
IF(AND(I160=38000,R160&gt;157.4,R160&lt;=336.4,M160&lt;=10),('[1]Pricing Schedule'!$F$103+('[1]Pricing Schedule'!$F$105*M160))*2,
IF(AND(I160=38000,R160&gt;157.4,R160&lt;=336.4,M160&gt;10),('[1]Pricing Schedule'!$F$111+('[1]Pricing Schedule'!$F$113*M160))*2,
IF(AND(I160=38000,R160&gt;314.8,R160&lt;=504.6,M160&lt;=10),('[1]Pricing Schedule'!$F$103+('[1]Pricing Schedule'!$F$105*M160))*3,
IF(AND(I160=38000,R160&gt;314.8,R160&lt;=504.6,M160&gt;10),('[1]Pricing Schedule'!$F$111+('[1]Pricing Schedule'!$F$113*M160))*3,
IF(AND(I160=38000,R160&gt;472.2,R160&lt;=672.8,M160&lt;=10),('[1]Pricing Schedule'!$F$103+('[1]Pricing Schedule'!$F$105*M160))*4,
IF(AND(I160=38000,R160&gt;472.2,R160&lt;=672.8,M160&gt;10),('[1]Pricing Schedule'!$F$111+('[1]Pricing Schedule'!$F$113*M160))*4,
IF(AND(I160=110000,R160&lt;=12.8,M160&gt;2),'[1]Pricing Schedule'!$F$62+('[1]Pricing Schedule'!$F$63*M160),
IF(AND(I160=110000,R160&lt;=12.8,M160&lt;=2),'[1]Pricing Schedule'!$F$96+('[1]Pricing Schedule'!$F$97*M160),
IF(AND(I160=110000,R160&gt;12.8,R160&lt;=22.8,M160&gt;3),'[1]Pricing Schedule'!$F$71+('[1]Pricing Schedule'!$F$72*M160),
IF(AND(I160=110000,R160&gt;12.8,R160&lt;=22.8,M160&lt;=3),'[1]Pricing Schedule'!$F$96+('[1]Pricing Schedule'!$F$97*M160),
IF(AND(I160=110000,R160&gt;22.8,R160&lt;=30.2),'[1]Pricing Schedule'!$F$80+('[1]Pricing Schedule'!$F$81*M160),
IF(AND(I160=110000,R160&gt;30.2,R160&lt;=45.9),'[1]Pricing Schedule'!$F$89+('[1]Pricing Schedule'!$F$90*M160),
IF(AND(I160=110000,R160&gt;45.9,R160&lt;=123.4),'[1]Pricing Schedule'!$F$96+('[1]Pricing Schedule'!$F$97*M160),
IF(AND(I160=110000,R160&gt;123.4,R160&lt;=168.2,M160&lt;=10),'[1]Pricing Schedule'!$F$103+('[1]Pricing Schedule'!$F$105*M160),
IF(AND(I160=110000,R160&gt;123.4,R160&lt;=168.2,M160&gt;10),'[1]Pricing Schedule'!$F$111+('[1]Pricing Schedule'!$F$113*M160),
IF(AND(I160=110000,R160&gt;168.2,R160&lt;=336.4,M160&lt;=10),('[1]Pricing Schedule'!$F$103+('[1]Pricing Schedule'!$F$105*M160))*2,
IF(AND(I160=110000,R160&gt;168.2,R160&lt;=336.4,M160&gt;10),('[1]Pricing Schedule'!$F$111+('[1]Pricing Schedule'!$F$113*M160))*2,
IF(AND(I160=110000,R160&gt;336.4,R160&lt;=504.6,M160&lt;=10),('[1]Pricing Schedule'!$F$103+('[1]Pricing Schedule'!$F$105*M160))*3,
IF(AND(I160=110000,R160&gt;336.4,R160&lt;=504.6,M160&gt;10),('[1]Pricing Schedule'!$F$111+('[1]Pricing Schedule'!$F$113*M160))*3,
IF(AND(I160=110000,R160&gt;504.6,R160&lt;=672.8,M160&lt;=10),('[1]Pricing Schedule'!$F$103+('[1]Pricing Schedule'!$F$105*M160))*4,
IF(AND(I160=110000,R160&gt;504.6,R160&lt;=672.8,M160&gt;10),('[1]Pricing Schedule'!$F$111+('[1]Pricing Schedule'!$F$113*M160))*4,
IF(AND(I160=110000,R160&gt;672.8,R160&lt;=841,M160&lt;=10),('[1]Pricing Schedule'!$F$103+('[1]Pricing Schedule'!$F$105*M160))*5,
IF(AND(I160=110000,R160&gt;672.8,R160&lt;=841,M160&gt;10),('[1]Pricing Schedule'!$F$111+('[1]Pricing Schedule'!$F$113*M160))*5,
IF(AND(I160=110000,R160&gt;672.8,R160&lt;=841,M160&lt;=10),('[1]Pricing Schedule'!$F$103+('[1]Pricing Schedule'!$F$105*M160))*5,
IF(AND(I160=110000,R160&gt;672.8,R160&lt;=841,M160&gt;10),('[1]Pricing Schedule'!$F$111+('[1]Pricing Schedule'!$F$113*M160))*5,
IF(AND(I160=110000,R160&gt;1345.6,R160&lt;=1513.8,M160&lt;=10),('[1]Pricing Schedule'!$F$103+('[1]Pricing Schedule'!$F$105*M160))*9,
IF(AND(I160=110000,R160&gt;1345.6,R160&lt;=1513.8,M160&gt;10),('[1]Pricing Schedule'!$F$111+('[1]Pricing Schedule'!$F$113*M160))*9,
9999999999)))))))))))))))))))))))))))))))))))))))</f>
        <v>2101570</v>
      </c>
      <c r="T160" s="21">
        <f>IF(AND(I160=38000,R160&lt;=4.5,M160&gt;8),'[1]Pricing Schedule'!$J$9,
IF(AND(I160=38000,R160&lt;=4.5,M160&lt;=8),'[1]Pricing Schedule'!$J$36,
IF(AND(I160=38000,R160&gt;4.5,R160&lt;=9,M160&gt;8),'[1]Pricing Schedule'!$J$18,
IF(AND(I160=38000,R160&gt;4.5,R160&lt;=9,M160&lt;=8),'[1]Pricing Schedule'!$J$36,
IF(AND(I160=38000,R160&gt;9,R160&lt;=12.8,M160&gt;8),'[1]Pricing Schedule'!$J$27,
IF(AND(I160=38000,R160&gt;9,R160&lt;=12.8,M160&lt;=8),'[1]Pricing Schedule'!$J$36,
IF(AND(I160=38000,R160&gt;12.8,R160&lt;=22.8),'[1]Pricing Schedule'!$J$36,
IF(AND(I160=38000,R160&gt;22.8,R160&lt;=30.2),'[1]Pricing Schedule'!$J$45,
IF(AND(I160=38000,R160&gt;30.2,R160&lt;=45.9),'[1]Pricing Schedule'!$J$54,
IF(AND(I160=38000,R160&gt;45.9,R160&lt;=123.4),'[1]Pricing Schedule'!$J$97,
IF(AND(I160=38000,R160&gt;123.4,R160&lt;=168.2,M160&lt;=10),'[1]Pricing Schedule'!$J$105,
IF(AND(I160=38000,R160&gt;123.4,R160&lt;=168.2,M160&gt;10),'[1]Pricing Schedule'!$J$113,
IF(AND(I160=38000,R160&gt;168.2,R160&lt;=336.4,M160&lt;=10),('[1]Pricing Schedule'!$J$105),
IF(AND(I160=38000,R160&gt;168.2,R160&lt;=336.4,M160&gt;10),('[1]Pricing Schedule'!$J$113),
IF(AND(I160=38000,R160&gt;336.4,R160&lt;=504.6,M160&lt;=10),('[1]Pricing Schedule'!$J$105),
IF(AND(I160=38000,R160&gt;336.4,R160&lt;=504.6,M160&gt;10),('[1]Pricing Schedule'!$J$113),
IF(AND(I160=38000,R160&gt;504.6,R160&lt;=672.8,M160&lt;=10),('[1]Pricing Schedule'!$J$105),
IF(AND(I160=38000,R160&gt;504.6,R160&lt;=672.8,M160&gt;10),('[1]Pricing Schedule'!$J$113),
IF(AND(I160=110000,R160&lt;=12.8,M160&gt;2),'[1]Pricing Schedule'!$J$63,
IF(AND(I160=110000,R160&lt;=12.8,M160&lt;=2),'[1]Pricing Schedule'!$J$97,
IF(AND(I160=110000,R160&gt;12.8,R160&lt;=22.8,M160&gt;3),'[1]Pricing Schedule'!$J$72,
IF(AND(I160=110000,R160&gt;12.8,R160&lt;=22.8,M160&lt;=3),'[1]Pricing Schedule'!$J$97,
IF(AND(I160=110000,R160&gt;22.8,R160&lt;=30.2),'[1]Pricing Schedule'!$J$81,
IF(AND(I160=110000,R160&gt;30.2,R160&lt;=45.9),'[1]Pricing Schedule'!$J$90,
IF(AND(I160=110000,R160&gt;45.9,R160&lt;=123.4),'[1]Pricing Schedule'!$J$97,
IF(AND(I160=110000,R160&gt;123.4,R160&lt;=168.2,M160&lt;=10),'[1]Pricing Schedule'!$J$105,
IF(AND(I160=110000,R160&gt;123.4,R160&lt;=168.2,M160&gt;10),'[1]Pricing Schedule'!$J$113,
IF(AND(I160=110000,R160&gt;168.2,R160&lt;=336.2,M160&lt;=10),('[1]Pricing Schedule'!$J$105),
IF(AND(I160=110000,R160&gt;168.2,R160&lt;=336.2,M160&gt;10),('[1]Pricing Schedule'!$J$113),
IF(AND(I160=110000,R160&gt;336.4,R160&lt;=504.6,M160&lt;=10),('[1]Pricing Schedule'!$J$105),
IF(AND(I160=110000,R160&gt;336.4,R160&lt;=504.6,M160&gt;10),('[1]Pricing Schedule'!$J$113),
IF(AND(I160=110000,R160&gt;504.6,R160&lt;=672.8,M160&lt;=10),('[1]Pricing Schedule'!$J$105),
IF(AND(I160=110000,R160&gt;504.6,R160&lt;=672.8,M160&gt;10),('[1]Pricing Schedule'!$J$113),
IF(AND(I160=110000,R160&gt;672.8,R160&lt;=841,M160&lt;=10),('[1]Pricing Schedule'!$J$105),
IF(AND(I160=110000,R160&gt;672.8,R160&lt;=841,M160&gt;10),('[1]Pricing Schedule'!$J$113),
IF(AND(I160=110000,R160&gt;1682,R160&lt;=1850.2,M160&lt;=10),('[1]Pricing Schedule'!$J$105),
IF(AND(I160=110000,R160&gt;1682,R160&lt;=1850.2,M160&gt;10),('[1]Pricing Schedule'!$J$113),
IF(AND(I160=110000,R160&gt;2018.4,R160&lt;=2186.6,M160&lt;=10),('[1]Pricing Schedule'!$J$105),
IF(AND(I160=110000,R160&gt;2018.4,R160&lt;=2186.6,M160&gt;10),('[1]Pricing Schedule'!$J$113),999999999)))))))))))))))))))))))))))))))))))))))</f>
        <v>7</v>
      </c>
      <c r="U160" s="40">
        <f t="shared" si="18"/>
        <v>609150.72463768115</v>
      </c>
      <c r="V160" s="41">
        <f t="shared" si="19"/>
        <v>1.6416298291277474</v>
      </c>
      <c r="Y160" s="23">
        <v>119</v>
      </c>
      <c r="Z160" s="23">
        <v>710</v>
      </c>
      <c r="AR160" s="35"/>
    </row>
    <row r="161" spans="1:44">
      <c r="A161" s="23">
        <v>160</v>
      </c>
      <c r="B161" s="23">
        <v>160</v>
      </c>
      <c r="C161" s="23" t="s">
        <v>447</v>
      </c>
      <c r="D161" s="23" t="s">
        <v>285</v>
      </c>
      <c r="E161" s="23" t="s">
        <v>285</v>
      </c>
      <c r="F161" s="23" t="s">
        <v>448</v>
      </c>
      <c r="G161" s="23" t="s">
        <v>449</v>
      </c>
      <c r="H161" s="23" t="s">
        <v>113</v>
      </c>
      <c r="I161" s="13">
        <v>38000</v>
      </c>
      <c r="J161" s="13">
        <v>38000</v>
      </c>
      <c r="K161" s="13">
        <v>20000</v>
      </c>
      <c r="L161" s="24">
        <v>9.3219999999999992</v>
      </c>
      <c r="M161" s="37">
        <f t="shared" si="14"/>
        <v>10</v>
      </c>
      <c r="N161" s="24">
        <v>0.224</v>
      </c>
      <c r="O161" s="13">
        <v>1</v>
      </c>
      <c r="P161" s="36">
        <f t="shared" si="15"/>
        <v>0.224</v>
      </c>
      <c r="Q161" s="38">
        <f t="shared" si="16"/>
        <v>3.45</v>
      </c>
      <c r="R161" s="37">
        <f t="shared" si="17"/>
        <v>3.45</v>
      </c>
      <c r="S161" s="39">
        <f>IF(AND(I161=38000,R161&lt;=4.5,M161&gt;8),'[1]Pricing Schedule'!$F$8+('[1]Pricing Schedule'!$F$9*M161),
IF(AND(I161=38000,R161&lt;=4.5,M161&lt;=8),'[1]Pricing Schedule'!$F$34+('[1]Pricing Schedule'!$F$36*M161),
IF(AND(I161=38000,R161&gt;4.5,R161&lt;=9,M161&gt;8),'[1]Pricing Schedule'!$F$17+('[1]Pricing Schedule'!$F$18*M161),
IF(AND(I161=38000,R161&gt;4.5,R161&lt;=9,M161&lt;=8),'[1]Pricing Schedule'!$F$34+('[1]Pricing Schedule'!$F$36*M161),
IF(AND(I161=38000,R161&gt;9,R161&lt;=12.8,M161&gt;8),'[1]Pricing Schedule'!$F$26+('[1]Pricing Schedule'!$F$27*M161),
IF(AND(I161=38000,R161&gt;9,R161&lt;=12.8,M161&lt;=8),'[1]Pricing Schedule'!$F$34+('[1]Pricing Schedule'!$F$36*M161),
IF(AND(I161=38000,R161&gt;12.8,R161&lt;=22.8),'[1]Pricing Schedule'!$F$34+('[1]Pricing Schedule'!$F$36*M161),
IF(AND(I161=38000,R161&gt;22.8,R161&lt;=30.2),'[1]Pricing Schedule'!$F$43+('[1]Pricing Schedule'!$F$45*M161),
IF(AND(I161=38000,R161&gt;30.2,R161&lt;=45.9),'[1]Pricing Schedule'!$F$52+('[1]Pricing Schedule'!$F$54*M161),
IF(AND(I161=38000,R161&gt;45.9,R161&lt;=123.4),'[1]Pricing Schedule'!$F$96+('[1]Pricing Schedule'!$F$97*M161),
IF(AND(I161=38000,R161&gt;123.4,R161&lt;=168.2,M161&lt;=10),'[1]Pricing Schedule'!$F$103+('[1]Pricing Schedule'!$F$105*M161),
IF(AND(I161=38000,R161&gt;123.4,R161&lt;=168.2,M161&gt;10),'[1]Pricing Schedule'!$F$111+('[1]Pricing Schedule'!$F$113*M161),
IF(AND(I161=38000,R161&gt;157.4,R161&lt;=336.4,M161&lt;=10),('[1]Pricing Schedule'!$F$103+('[1]Pricing Schedule'!$F$105*M161))*2,
IF(AND(I161=38000,R161&gt;157.4,R161&lt;=336.4,M161&gt;10),('[1]Pricing Schedule'!$F$111+('[1]Pricing Schedule'!$F$113*M161))*2,
IF(AND(I161=38000,R161&gt;314.8,R161&lt;=504.6,M161&lt;=10),('[1]Pricing Schedule'!$F$103+('[1]Pricing Schedule'!$F$105*M161))*3,
IF(AND(I161=38000,R161&gt;314.8,R161&lt;=504.6,M161&gt;10),('[1]Pricing Schedule'!$F$111+('[1]Pricing Schedule'!$F$113*M161))*3,
IF(AND(I161=38000,R161&gt;472.2,R161&lt;=672.8,M161&lt;=10),('[1]Pricing Schedule'!$F$103+('[1]Pricing Schedule'!$F$105*M161))*4,
IF(AND(I161=38000,R161&gt;472.2,R161&lt;=672.8,M161&gt;10),('[1]Pricing Schedule'!$F$111+('[1]Pricing Schedule'!$F$113*M161))*4,
IF(AND(I161=110000,R161&lt;=12.8,M161&gt;2),'[1]Pricing Schedule'!$F$62+('[1]Pricing Schedule'!$F$63*M161),
IF(AND(I161=110000,R161&lt;=12.8,M161&lt;=2),'[1]Pricing Schedule'!$F$96+('[1]Pricing Schedule'!$F$97*M161),
IF(AND(I161=110000,R161&gt;12.8,R161&lt;=22.8,M161&gt;3),'[1]Pricing Schedule'!$F$71+('[1]Pricing Schedule'!$F$72*M161),
IF(AND(I161=110000,R161&gt;12.8,R161&lt;=22.8,M161&lt;=3),'[1]Pricing Schedule'!$F$96+('[1]Pricing Schedule'!$F$97*M161),
IF(AND(I161=110000,R161&gt;22.8,R161&lt;=30.2),'[1]Pricing Schedule'!$F$80+('[1]Pricing Schedule'!$F$81*M161),
IF(AND(I161=110000,R161&gt;30.2,R161&lt;=45.9),'[1]Pricing Schedule'!$F$89+('[1]Pricing Schedule'!$F$90*M161),
IF(AND(I161=110000,R161&gt;45.9,R161&lt;=123.4),'[1]Pricing Schedule'!$F$96+('[1]Pricing Schedule'!$F$97*M161),
IF(AND(I161=110000,R161&gt;123.4,R161&lt;=168.2,M161&lt;=10),'[1]Pricing Schedule'!$F$103+('[1]Pricing Schedule'!$F$105*M161),
IF(AND(I161=110000,R161&gt;123.4,R161&lt;=168.2,M161&gt;10),'[1]Pricing Schedule'!$F$111+('[1]Pricing Schedule'!$F$113*M161),
IF(AND(I161=110000,R161&gt;168.2,R161&lt;=336.4,M161&lt;=10),('[1]Pricing Schedule'!$F$103+('[1]Pricing Schedule'!$F$105*M161))*2,
IF(AND(I161=110000,R161&gt;168.2,R161&lt;=336.4,M161&gt;10),('[1]Pricing Schedule'!$F$111+('[1]Pricing Schedule'!$F$113*M161))*2,
IF(AND(I161=110000,R161&gt;336.4,R161&lt;=504.6,M161&lt;=10),('[1]Pricing Schedule'!$F$103+('[1]Pricing Schedule'!$F$105*M161))*3,
IF(AND(I161=110000,R161&gt;336.4,R161&lt;=504.6,M161&gt;10),('[1]Pricing Schedule'!$F$111+('[1]Pricing Schedule'!$F$113*M161))*3,
IF(AND(I161=110000,R161&gt;504.6,R161&lt;=672.8,M161&lt;=10),('[1]Pricing Schedule'!$F$103+('[1]Pricing Schedule'!$F$105*M161))*4,
IF(AND(I161=110000,R161&gt;504.6,R161&lt;=672.8,M161&gt;10),('[1]Pricing Schedule'!$F$111+('[1]Pricing Schedule'!$F$113*M161))*4,
IF(AND(I161=110000,R161&gt;672.8,R161&lt;=841,M161&lt;=10),('[1]Pricing Schedule'!$F$103+('[1]Pricing Schedule'!$F$105*M161))*5,
IF(AND(I161=110000,R161&gt;672.8,R161&lt;=841,M161&gt;10),('[1]Pricing Schedule'!$F$111+('[1]Pricing Schedule'!$F$113*M161))*5,
IF(AND(I161=110000,R161&gt;672.8,R161&lt;=841,M161&lt;=10),('[1]Pricing Schedule'!$F$103+('[1]Pricing Schedule'!$F$105*M161))*5,
IF(AND(I161=110000,R161&gt;672.8,R161&lt;=841,M161&gt;10),('[1]Pricing Schedule'!$F$111+('[1]Pricing Schedule'!$F$113*M161))*5,
IF(AND(I161=110000,R161&gt;1345.6,R161&lt;=1513.8,M161&lt;=10),('[1]Pricing Schedule'!$F$103+('[1]Pricing Schedule'!$F$105*M161))*9,
IF(AND(I161=110000,R161&gt;1345.6,R161&lt;=1513.8,M161&gt;10),('[1]Pricing Schedule'!$F$111+('[1]Pricing Schedule'!$F$113*M161))*9,
9999999999)))))))))))))))))))))))))))))))))))))))</f>
        <v>1387140</v>
      </c>
      <c r="T161" s="21">
        <f>IF(AND(I161=38000,R161&lt;=4.5,M161&gt;8),'[1]Pricing Schedule'!$J$9,
IF(AND(I161=38000,R161&lt;=4.5,M161&lt;=8),'[1]Pricing Schedule'!$J$36,
IF(AND(I161=38000,R161&gt;4.5,R161&lt;=9,M161&gt;8),'[1]Pricing Schedule'!$J$18,
IF(AND(I161=38000,R161&gt;4.5,R161&lt;=9,M161&lt;=8),'[1]Pricing Schedule'!$J$36,
IF(AND(I161=38000,R161&gt;9,R161&lt;=12.8,M161&gt;8),'[1]Pricing Schedule'!$J$27,
IF(AND(I161=38000,R161&gt;9,R161&lt;=12.8,M161&lt;=8),'[1]Pricing Schedule'!$J$36,
IF(AND(I161=38000,R161&gt;12.8,R161&lt;=22.8),'[1]Pricing Schedule'!$J$36,
IF(AND(I161=38000,R161&gt;22.8,R161&lt;=30.2),'[1]Pricing Schedule'!$J$45,
IF(AND(I161=38000,R161&gt;30.2,R161&lt;=45.9),'[1]Pricing Schedule'!$J$54,
IF(AND(I161=38000,R161&gt;45.9,R161&lt;=123.4),'[1]Pricing Schedule'!$J$97,
IF(AND(I161=38000,R161&gt;123.4,R161&lt;=168.2,M161&lt;=10),'[1]Pricing Schedule'!$J$105,
IF(AND(I161=38000,R161&gt;123.4,R161&lt;=168.2,M161&gt;10),'[1]Pricing Schedule'!$J$113,
IF(AND(I161=38000,R161&gt;168.2,R161&lt;=336.4,M161&lt;=10),('[1]Pricing Schedule'!$J$105),
IF(AND(I161=38000,R161&gt;168.2,R161&lt;=336.4,M161&gt;10),('[1]Pricing Schedule'!$J$113),
IF(AND(I161=38000,R161&gt;336.4,R161&lt;=504.6,M161&lt;=10),('[1]Pricing Schedule'!$J$105),
IF(AND(I161=38000,R161&gt;336.4,R161&lt;=504.6,M161&gt;10),('[1]Pricing Schedule'!$J$113),
IF(AND(I161=38000,R161&gt;504.6,R161&lt;=672.8,M161&lt;=10),('[1]Pricing Schedule'!$J$105),
IF(AND(I161=38000,R161&gt;504.6,R161&lt;=672.8,M161&gt;10),('[1]Pricing Schedule'!$J$113),
IF(AND(I161=110000,R161&lt;=12.8,M161&gt;2),'[1]Pricing Schedule'!$J$63,
IF(AND(I161=110000,R161&lt;=12.8,M161&lt;=2),'[1]Pricing Schedule'!$J$97,
IF(AND(I161=110000,R161&gt;12.8,R161&lt;=22.8,M161&gt;3),'[1]Pricing Schedule'!$J$72,
IF(AND(I161=110000,R161&gt;12.8,R161&lt;=22.8,M161&lt;=3),'[1]Pricing Schedule'!$J$97,
IF(AND(I161=110000,R161&gt;22.8,R161&lt;=30.2),'[1]Pricing Schedule'!$J$81,
IF(AND(I161=110000,R161&gt;30.2,R161&lt;=45.9),'[1]Pricing Schedule'!$J$90,
IF(AND(I161=110000,R161&gt;45.9,R161&lt;=123.4),'[1]Pricing Schedule'!$J$97,
IF(AND(I161=110000,R161&gt;123.4,R161&lt;=168.2,M161&lt;=10),'[1]Pricing Schedule'!$J$105,
IF(AND(I161=110000,R161&gt;123.4,R161&lt;=168.2,M161&gt;10),'[1]Pricing Schedule'!$J$113,
IF(AND(I161=110000,R161&gt;168.2,R161&lt;=336.2,M161&lt;=10),('[1]Pricing Schedule'!$J$105),
IF(AND(I161=110000,R161&gt;168.2,R161&lt;=336.2,M161&gt;10),('[1]Pricing Schedule'!$J$113),
IF(AND(I161=110000,R161&gt;336.4,R161&lt;=504.6,M161&lt;=10),('[1]Pricing Schedule'!$J$105),
IF(AND(I161=110000,R161&gt;336.4,R161&lt;=504.6,M161&gt;10),('[1]Pricing Schedule'!$J$113),
IF(AND(I161=110000,R161&gt;504.6,R161&lt;=672.8,M161&lt;=10),('[1]Pricing Schedule'!$J$105),
IF(AND(I161=110000,R161&gt;504.6,R161&lt;=672.8,M161&gt;10),('[1]Pricing Schedule'!$J$113),
IF(AND(I161=110000,R161&gt;672.8,R161&lt;=841,M161&lt;=10),('[1]Pricing Schedule'!$J$105),
IF(AND(I161=110000,R161&gt;672.8,R161&lt;=841,M161&gt;10),('[1]Pricing Schedule'!$J$113),
IF(AND(I161=110000,R161&gt;1682,R161&lt;=1850.2,M161&lt;=10),('[1]Pricing Schedule'!$J$105),
IF(AND(I161=110000,R161&gt;1682,R161&lt;=1850.2,M161&gt;10),('[1]Pricing Schedule'!$J$113),
IF(AND(I161=110000,R161&gt;2018.4,R161&lt;=2186.6,M161&lt;=10),('[1]Pricing Schedule'!$J$105),
IF(AND(I161=110000,R161&gt;2018.4,R161&lt;=2186.6,M161&gt;10),('[1]Pricing Schedule'!$J$113),999999999)))))))))))))))))))))))))))))))))))))))</f>
        <v>1</v>
      </c>
      <c r="U161" s="40">
        <f t="shared" si="18"/>
        <v>402069.5652173913</v>
      </c>
      <c r="V161" s="41">
        <f t="shared" si="19"/>
        <v>2.487131796357974</v>
      </c>
      <c r="Y161" s="23">
        <v>227</v>
      </c>
      <c r="Z161" s="23">
        <v>178</v>
      </c>
      <c r="AR161" s="35"/>
    </row>
    <row r="162" spans="1:44">
      <c r="A162" s="23">
        <v>161</v>
      </c>
      <c r="B162" s="23">
        <v>161</v>
      </c>
      <c r="C162" s="23" t="s">
        <v>450</v>
      </c>
      <c r="D162" s="23" t="s">
        <v>280</v>
      </c>
      <c r="E162" s="23" t="s">
        <v>280</v>
      </c>
      <c r="F162" s="23" t="s">
        <v>451</v>
      </c>
      <c r="G162" s="23" t="s">
        <v>452</v>
      </c>
      <c r="H162" s="23" t="s">
        <v>113</v>
      </c>
      <c r="I162" s="13">
        <v>38000</v>
      </c>
      <c r="J162" s="13">
        <v>38000</v>
      </c>
      <c r="K162" s="13">
        <v>10000</v>
      </c>
      <c r="L162" s="24">
        <v>10.984999999999999</v>
      </c>
      <c r="M162" s="37">
        <f t="shared" si="14"/>
        <v>11</v>
      </c>
      <c r="N162" s="24">
        <v>0.21099999999999999</v>
      </c>
      <c r="O162" s="13">
        <v>1</v>
      </c>
      <c r="P162" s="36">
        <f t="shared" si="15"/>
        <v>0.21099999999999999</v>
      </c>
      <c r="Q162" s="38">
        <f t="shared" si="16"/>
        <v>3.45</v>
      </c>
      <c r="R162" s="37">
        <f t="shared" si="17"/>
        <v>3.45</v>
      </c>
      <c r="S162" s="39">
        <f>IF(AND(I162=38000,R162&lt;=4.5,M162&gt;8),'[1]Pricing Schedule'!$F$8+('[1]Pricing Schedule'!$F$9*M162),
IF(AND(I162=38000,R162&lt;=4.5,M162&lt;=8),'[1]Pricing Schedule'!$F$34+('[1]Pricing Schedule'!$F$36*M162),
IF(AND(I162=38000,R162&gt;4.5,R162&lt;=9,M162&gt;8),'[1]Pricing Schedule'!$F$17+('[1]Pricing Schedule'!$F$18*M162),
IF(AND(I162=38000,R162&gt;4.5,R162&lt;=9,M162&lt;=8),'[1]Pricing Schedule'!$F$34+('[1]Pricing Schedule'!$F$36*M162),
IF(AND(I162=38000,R162&gt;9,R162&lt;=12.8,M162&gt;8),'[1]Pricing Schedule'!$F$26+('[1]Pricing Schedule'!$F$27*M162),
IF(AND(I162=38000,R162&gt;9,R162&lt;=12.8,M162&lt;=8),'[1]Pricing Schedule'!$F$34+('[1]Pricing Schedule'!$F$36*M162),
IF(AND(I162=38000,R162&gt;12.8,R162&lt;=22.8),'[1]Pricing Schedule'!$F$34+('[1]Pricing Schedule'!$F$36*M162),
IF(AND(I162=38000,R162&gt;22.8,R162&lt;=30.2),'[1]Pricing Schedule'!$F$43+('[1]Pricing Schedule'!$F$45*M162),
IF(AND(I162=38000,R162&gt;30.2,R162&lt;=45.9),'[1]Pricing Schedule'!$F$52+('[1]Pricing Schedule'!$F$54*M162),
IF(AND(I162=38000,R162&gt;45.9,R162&lt;=123.4),'[1]Pricing Schedule'!$F$96+('[1]Pricing Schedule'!$F$97*M162),
IF(AND(I162=38000,R162&gt;123.4,R162&lt;=168.2,M162&lt;=10),'[1]Pricing Schedule'!$F$103+('[1]Pricing Schedule'!$F$105*M162),
IF(AND(I162=38000,R162&gt;123.4,R162&lt;=168.2,M162&gt;10),'[1]Pricing Schedule'!$F$111+('[1]Pricing Schedule'!$F$113*M162),
IF(AND(I162=38000,R162&gt;157.4,R162&lt;=336.4,M162&lt;=10),('[1]Pricing Schedule'!$F$103+('[1]Pricing Schedule'!$F$105*M162))*2,
IF(AND(I162=38000,R162&gt;157.4,R162&lt;=336.4,M162&gt;10),('[1]Pricing Schedule'!$F$111+('[1]Pricing Schedule'!$F$113*M162))*2,
IF(AND(I162=38000,R162&gt;314.8,R162&lt;=504.6,M162&lt;=10),('[1]Pricing Schedule'!$F$103+('[1]Pricing Schedule'!$F$105*M162))*3,
IF(AND(I162=38000,R162&gt;314.8,R162&lt;=504.6,M162&gt;10),('[1]Pricing Schedule'!$F$111+('[1]Pricing Schedule'!$F$113*M162))*3,
IF(AND(I162=38000,R162&gt;472.2,R162&lt;=672.8,M162&lt;=10),('[1]Pricing Schedule'!$F$103+('[1]Pricing Schedule'!$F$105*M162))*4,
IF(AND(I162=38000,R162&gt;472.2,R162&lt;=672.8,M162&gt;10),('[1]Pricing Schedule'!$F$111+('[1]Pricing Schedule'!$F$113*M162))*4,
IF(AND(I162=110000,R162&lt;=12.8,M162&gt;2),'[1]Pricing Schedule'!$F$62+('[1]Pricing Schedule'!$F$63*M162),
IF(AND(I162=110000,R162&lt;=12.8,M162&lt;=2),'[1]Pricing Schedule'!$F$96+('[1]Pricing Schedule'!$F$97*M162),
IF(AND(I162=110000,R162&gt;12.8,R162&lt;=22.8,M162&gt;3),'[1]Pricing Schedule'!$F$71+('[1]Pricing Schedule'!$F$72*M162),
IF(AND(I162=110000,R162&gt;12.8,R162&lt;=22.8,M162&lt;=3),'[1]Pricing Schedule'!$F$96+('[1]Pricing Schedule'!$F$97*M162),
IF(AND(I162=110000,R162&gt;22.8,R162&lt;=30.2),'[1]Pricing Schedule'!$F$80+('[1]Pricing Schedule'!$F$81*M162),
IF(AND(I162=110000,R162&gt;30.2,R162&lt;=45.9),'[1]Pricing Schedule'!$F$89+('[1]Pricing Schedule'!$F$90*M162),
IF(AND(I162=110000,R162&gt;45.9,R162&lt;=123.4),'[1]Pricing Schedule'!$F$96+('[1]Pricing Schedule'!$F$97*M162),
IF(AND(I162=110000,R162&gt;123.4,R162&lt;=168.2,M162&lt;=10),'[1]Pricing Schedule'!$F$103+('[1]Pricing Schedule'!$F$105*M162),
IF(AND(I162=110000,R162&gt;123.4,R162&lt;=168.2,M162&gt;10),'[1]Pricing Schedule'!$F$111+('[1]Pricing Schedule'!$F$113*M162),
IF(AND(I162=110000,R162&gt;168.2,R162&lt;=336.4,M162&lt;=10),('[1]Pricing Schedule'!$F$103+('[1]Pricing Schedule'!$F$105*M162))*2,
IF(AND(I162=110000,R162&gt;168.2,R162&lt;=336.4,M162&gt;10),('[1]Pricing Schedule'!$F$111+('[1]Pricing Schedule'!$F$113*M162))*2,
IF(AND(I162=110000,R162&gt;336.4,R162&lt;=504.6,M162&lt;=10),('[1]Pricing Schedule'!$F$103+('[1]Pricing Schedule'!$F$105*M162))*3,
IF(AND(I162=110000,R162&gt;336.4,R162&lt;=504.6,M162&gt;10),('[1]Pricing Schedule'!$F$111+('[1]Pricing Schedule'!$F$113*M162))*3,
IF(AND(I162=110000,R162&gt;504.6,R162&lt;=672.8,M162&lt;=10),('[1]Pricing Schedule'!$F$103+('[1]Pricing Schedule'!$F$105*M162))*4,
IF(AND(I162=110000,R162&gt;504.6,R162&lt;=672.8,M162&gt;10),('[1]Pricing Schedule'!$F$111+('[1]Pricing Schedule'!$F$113*M162))*4,
IF(AND(I162=110000,R162&gt;672.8,R162&lt;=841,M162&lt;=10),('[1]Pricing Schedule'!$F$103+('[1]Pricing Schedule'!$F$105*M162))*5,
IF(AND(I162=110000,R162&gt;672.8,R162&lt;=841,M162&gt;10),('[1]Pricing Schedule'!$F$111+('[1]Pricing Schedule'!$F$113*M162))*5,
IF(AND(I162=110000,R162&gt;672.8,R162&lt;=841,M162&lt;=10),('[1]Pricing Schedule'!$F$103+('[1]Pricing Schedule'!$F$105*M162))*5,
IF(AND(I162=110000,R162&gt;672.8,R162&lt;=841,M162&gt;10),('[1]Pricing Schedule'!$F$111+('[1]Pricing Schedule'!$F$113*M162))*5,
IF(AND(I162=110000,R162&gt;1345.6,R162&lt;=1513.8,M162&lt;=10),('[1]Pricing Schedule'!$F$103+('[1]Pricing Schedule'!$F$105*M162))*9,
IF(AND(I162=110000,R162&gt;1345.6,R162&lt;=1513.8,M162&gt;10),('[1]Pricing Schedule'!$F$111+('[1]Pricing Schedule'!$F$113*M162))*9,
9999999999)))))))))))))))))))))))))))))))))))))))</f>
        <v>1439840</v>
      </c>
      <c r="T162" s="21">
        <f>IF(AND(I162=38000,R162&lt;=4.5,M162&gt;8),'[1]Pricing Schedule'!$J$9,
IF(AND(I162=38000,R162&lt;=4.5,M162&lt;=8),'[1]Pricing Schedule'!$J$36,
IF(AND(I162=38000,R162&gt;4.5,R162&lt;=9,M162&gt;8),'[1]Pricing Schedule'!$J$18,
IF(AND(I162=38000,R162&gt;4.5,R162&lt;=9,M162&lt;=8),'[1]Pricing Schedule'!$J$36,
IF(AND(I162=38000,R162&gt;9,R162&lt;=12.8,M162&gt;8),'[1]Pricing Schedule'!$J$27,
IF(AND(I162=38000,R162&gt;9,R162&lt;=12.8,M162&lt;=8),'[1]Pricing Schedule'!$J$36,
IF(AND(I162=38000,R162&gt;12.8,R162&lt;=22.8),'[1]Pricing Schedule'!$J$36,
IF(AND(I162=38000,R162&gt;22.8,R162&lt;=30.2),'[1]Pricing Schedule'!$J$45,
IF(AND(I162=38000,R162&gt;30.2,R162&lt;=45.9),'[1]Pricing Schedule'!$J$54,
IF(AND(I162=38000,R162&gt;45.9,R162&lt;=123.4),'[1]Pricing Schedule'!$J$97,
IF(AND(I162=38000,R162&gt;123.4,R162&lt;=168.2,M162&lt;=10),'[1]Pricing Schedule'!$J$105,
IF(AND(I162=38000,R162&gt;123.4,R162&lt;=168.2,M162&gt;10),'[1]Pricing Schedule'!$J$113,
IF(AND(I162=38000,R162&gt;168.2,R162&lt;=336.4,M162&lt;=10),('[1]Pricing Schedule'!$J$105),
IF(AND(I162=38000,R162&gt;168.2,R162&lt;=336.4,M162&gt;10),('[1]Pricing Schedule'!$J$113),
IF(AND(I162=38000,R162&gt;336.4,R162&lt;=504.6,M162&lt;=10),('[1]Pricing Schedule'!$J$105),
IF(AND(I162=38000,R162&gt;336.4,R162&lt;=504.6,M162&gt;10),('[1]Pricing Schedule'!$J$113),
IF(AND(I162=38000,R162&gt;504.6,R162&lt;=672.8,M162&lt;=10),('[1]Pricing Schedule'!$J$105),
IF(AND(I162=38000,R162&gt;504.6,R162&lt;=672.8,M162&gt;10),('[1]Pricing Schedule'!$J$113),
IF(AND(I162=110000,R162&lt;=12.8,M162&gt;2),'[1]Pricing Schedule'!$J$63,
IF(AND(I162=110000,R162&lt;=12.8,M162&lt;=2),'[1]Pricing Schedule'!$J$97,
IF(AND(I162=110000,R162&gt;12.8,R162&lt;=22.8,M162&gt;3),'[1]Pricing Schedule'!$J$72,
IF(AND(I162=110000,R162&gt;12.8,R162&lt;=22.8,M162&lt;=3),'[1]Pricing Schedule'!$J$97,
IF(AND(I162=110000,R162&gt;22.8,R162&lt;=30.2),'[1]Pricing Schedule'!$J$81,
IF(AND(I162=110000,R162&gt;30.2,R162&lt;=45.9),'[1]Pricing Schedule'!$J$90,
IF(AND(I162=110000,R162&gt;45.9,R162&lt;=123.4),'[1]Pricing Schedule'!$J$97,
IF(AND(I162=110000,R162&gt;123.4,R162&lt;=168.2,M162&lt;=10),'[1]Pricing Schedule'!$J$105,
IF(AND(I162=110000,R162&gt;123.4,R162&lt;=168.2,M162&gt;10),'[1]Pricing Schedule'!$J$113,
IF(AND(I162=110000,R162&gt;168.2,R162&lt;=336.2,M162&lt;=10),('[1]Pricing Schedule'!$J$105),
IF(AND(I162=110000,R162&gt;168.2,R162&lt;=336.2,M162&gt;10),('[1]Pricing Schedule'!$J$113),
IF(AND(I162=110000,R162&gt;336.4,R162&lt;=504.6,M162&lt;=10),('[1]Pricing Schedule'!$J$105),
IF(AND(I162=110000,R162&gt;336.4,R162&lt;=504.6,M162&gt;10),('[1]Pricing Schedule'!$J$113),
IF(AND(I162=110000,R162&gt;504.6,R162&lt;=672.8,M162&lt;=10),('[1]Pricing Schedule'!$J$105),
IF(AND(I162=110000,R162&gt;504.6,R162&lt;=672.8,M162&gt;10),('[1]Pricing Schedule'!$J$113),
IF(AND(I162=110000,R162&gt;672.8,R162&lt;=841,M162&lt;=10),('[1]Pricing Schedule'!$J$105),
IF(AND(I162=110000,R162&gt;672.8,R162&lt;=841,M162&gt;10),('[1]Pricing Schedule'!$J$113),
IF(AND(I162=110000,R162&gt;1682,R162&lt;=1850.2,M162&lt;=10),('[1]Pricing Schedule'!$J$105),
IF(AND(I162=110000,R162&gt;1682,R162&lt;=1850.2,M162&gt;10),('[1]Pricing Schedule'!$J$113),
IF(AND(I162=110000,R162&gt;2018.4,R162&lt;=2186.6,M162&lt;=10),('[1]Pricing Schedule'!$J$105),
IF(AND(I162=110000,R162&gt;2018.4,R162&lt;=2186.6,M162&gt;10),('[1]Pricing Schedule'!$J$113),999999999)))))))))))))))))))))))))))))))))))))))</f>
        <v>1</v>
      </c>
      <c r="U162" s="40">
        <f t="shared" si="18"/>
        <v>417344.92753623187</v>
      </c>
      <c r="V162" s="41">
        <f t="shared" si="19"/>
        <v>2.396099566618513</v>
      </c>
      <c r="Y162" s="23">
        <v>439</v>
      </c>
      <c r="Z162" s="23">
        <v>206</v>
      </c>
      <c r="AR162" s="35"/>
    </row>
    <row r="163" spans="1:44">
      <c r="A163" s="23">
        <v>162</v>
      </c>
      <c r="B163" s="23">
        <v>162</v>
      </c>
      <c r="C163" s="23" t="s">
        <v>453</v>
      </c>
      <c r="D163" s="23" t="s">
        <v>280</v>
      </c>
      <c r="E163" s="23" t="s">
        <v>280</v>
      </c>
      <c r="F163" s="23" t="s">
        <v>454</v>
      </c>
      <c r="G163" s="23" t="s">
        <v>455</v>
      </c>
      <c r="H163" s="23" t="s">
        <v>113</v>
      </c>
      <c r="I163" s="13">
        <v>38000</v>
      </c>
      <c r="J163" s="13">
        <v>38000</v>
      </c>
      <c r="K163" s="13">
        <v>10000</v>
      </c>
      <c r="L163" s="24">
        <v>7.173</v>
      </c>
      <c r="M163" s="37">
        <f t="shared" si="14"/>
        <v>8</v>
      </c>
      <c r="N163" s="24">
        <v>0.152</v>
      </c>
      <c r="O163" s="13">
        <v>1</v>
      </c>
      <c r="P163" s="36">
        <f t="shared" si="15"/>
        <v>0.152</v>
      </c>
      <c r="Q163" s="38">
        <f t="shared" si="16"/>
        <v>3.45</v>
      </c>
      <c r="R163" s="37">
        <f t="shared" si="17"/>
        <v>3.45</v>
      </c>
      <c r="S163" s="39">
        <f>IF(AND(I163=38000,R163&lt;=4.5,M163&gt;8),'[1]Pricing Schedule'!$F$8+('[1]Pricing Schedule'!$F$9*M163),
IF(AND(I163=38000,R163&lt;=4.5,M163&lt;=8),'[1]Pricing Schedule'!$F$34+('[1]Pricing Schedule'!$F$36*M163),
IF(AND(I163=38000,R163&gt;4.5,R163&lt;=9,M163&gt;8),'[1]Pricing Schedule'!$F$17+('[1]Pricing Schedule'!$F$18*M163),
IF(AND(I163=38000,R163&gt;4.5,R163&lt;=9,M163&lt;=8),'[1]Pricing Schedule'!$F$34+('[1]Pricing Schedule'!$F$36*M163),
IF(AND(I163=38000,R163&gt;9,R163&lt;=12.8,M163&gt;8),'[1]Pricing Schedule'!$F$26+('[1]Pricing Schedule'!$F$27*M163),
IF(AND(I163=38000,R163&gt;9,R163&lt;=12.8,M163&lt;=8),'[1]Pricing Schedule'!$F$34+('[1]Pricing Schedule'!$F$36*M163),
IF(AND(I163=38000,R163&gt;12.8,R163&lt;=22.8),'[1]Pricing Schedule'!$F$34+('[1]Pricing Schedule'!$F$36*M163),
IF(AND(I163=38000,R163&gt;22.8,R163&lt;=30.2),'[1]Pricing Schedule'!$F$43+('[1]Pricing Schedule'!$F$45*M163),
IF(AND(I163=38000,R163&gt;30.2,R163&lt;=45.9),'[1]Pricing Schedule'!$F$52+('[1]Pricing Schedule'!$F$54*M163),
IF(AND(I163=38000,R163&gt;45.9,R163&lt;=123.4),'[1]Pricing Schedule'!$F$96+('[1]Pricing Schedule'!$F$97*M163),
IF(AND(I163=38000,R163&gt;123.4,R163&lt;=168.2,M163&lt;=10),'[1]Pricing Schedule'!$F$103+('[1]Pricing Schedule'!$F$105*M163),
IF(AND(I163=38000,R163&gt;123.4,R163&lt;=168.2,M163&gt;10),'[1]Pricing Schedule'!$F$111+('[1]Pricing Schedule'!$F$113*M163),
IF(AND(I163=38000,R163&gt;157.4,R163&lt;=336.4,M163&lt;=10),('[1]Pricing Schedule'!$F$103+('[1]Pricing Schedule'!$F$105*M163))*2,
IF(AND(I163=38000,R163&gt;157.4,R163&lt;=336.4,M163&gt;10),('[1]Pricing Schedule'!$F$111+('[1]Pricing Schedule'!$F$113*M163))*2,
IF(AND(I163=38000,R163&gt;314.8,R163&lt;=504.6,M163&lt;=10),('[1]Pricing Schedule'!$F$103+('[1]Pricing Schedule'!$F$105*M163))*3,
IF(AND(I163=38000,R163&gt;314.8,R163&lt;=504.6,M163&gt;10),('[1]Pricing Schedule'!$F$111+('[1]Pricing Schedule'!$F$113*M163))*3,
IF(AND(I163=38000,R163&gt;472.2,R163&lt;=672.8,M163&lt;=10),('[1]Pricing Schedule'!$F$103+('[1]Pricing Schedule'!$F$105*M163))*4,
IF(AND(I163=38000,R163&gt;472.2,R163&lt;=672.8,M163&gt;10),('[1]Pricing Schedule'!$F$111+('[1]Pricing Schedule'!$F$113*M163))*4,
IF(AND(I163=110000,R163&lt;=12.8,M163&gt;2),'[1]Pricing Schedule'!$F$62+('[1]Pricing Schedule'!$F$63*M163),
IF(AND(I163=110000,R163&lt;=12.8,M163&lt;=2),'[1]Pricing Schedule'!$F$96+('[1]Pricing Schedule'!$F$97*M163),
IF(AND(I163=110000,R163&gt;12.8,R163&lt;=22.8,M163&gt;3),'[1]Pricing Schedule'!$F$71+('[1]Pricing Schedule'!$F$72*M163),
IF(AND(I163=110000,R163&gt;12.8,R163&lt;=22.8,M163&lt;=3),'[1]Pricing Schedule'!$F$96+('[1]Pricing Schedule'!$F$97*M163),
IF(AND(I163=110000,R163&gt;22.8,R163&lt;=30.2),'[1]Pricing Schedule'!$F$80+('[1]Pricing Schedule'!$F$81*M163),
IF(AND(I163=110000,R163&gt;30.2,R163&lt;=45.9),'[1]Pricing Schedule'!$F$89+('[1]Pricing Schedule'!$F$90*M163),
IF(AND(I163=110000,R163&gt;45.9,R163&lt;=123.4),'[1]Pricing Schedule'!$F$96+('[1]Pricing Schedule'!$F$97*M163),
IF(AND(I163=110000,R163&gt;123.4,R163&lt;=168.2,M163&lt;=10),'[1]Pricing Schedule'!$F$103+('[1]Pricing Schedule'!$F$105*M163),
IF(AND(I163=110000,R163&gt;123.4,R163&lt;=168.2,M163&gt;10),'[1]Pricing Schedule'!$F$111+('[1]Pricing Schedule'!$F$113*M163),
IF(AND(I163=110000,R163&gt;168.2,R163&lt;=336.4,M163&lt;=10),('[1]Pricing Schedule'!$F$103+('[1]Pricing Schedule'!$F$105*M163))*2,
IF(AND(I163=110000,R163&gt;168.2,R163&lt;=336.4,M163&gt;10),('[1]Pricing Schedule'!$F$111+('[1]Pricing Schedule'!$F$113*M163))*2,
IF(AND(I163=110000,R163&gt;336.4,R163&lt;=504.6,M163&lt;=10),('[1]Pricing Schedule'!$F$103+('[1]Pricing Schedule'!$F$105*M163))*3,
IF(AND(I163=110000,R163&gt;336.4,R163&lt;=504.6,M163&gt;10),('[1]Pricing Schedule'!$F$111+('[1]Pricing Schedule'!$F$113*M163))*3,
IF(AND(I163=110000,R163&gt;504.6,R163&lt;=672.8,M163&lt;=10),('[1]Pricing Schedule'!$F$103+('[1]Pricing Schedule'!$F$105*M163))*4,
IF(AND(I163=110000,R163&gt;504.6,R163&lt;=672.8,M163&gt;10),('[1]Pricing Schedule'!$F$111+('[1]Pricing Schedule'!$F$113*M163))*4,
IF(AND(I163=110000,R163&gt;672.8,R163&lt;=841,M163&lt;=10),('[1]Pricing Schedule'!$F$103+('[1]Pricing Schedule'!$F$105*M163))*5,
IF(AND(I163=110000,R163&gt;672.8,R163&lt;=841,M163&gt;10),('[1]Pricing Schedule'!$F$111+('[1]Pricing Schedule'!$F$113*M163))*5,
IF(AND(I163=110000,R163&gt;672.8,R163&lt;=841,M163&lt;=10),('[1]Pricing Schedule'!$F$103+('[1]Pricing Schedule'!$F$105*M163))*5,
IF(AND(I163=110000,R163&gt;672.8,R163&lt;=841,M163&gt;10),('[1]Pricing Schedule'!$F$111+('[1]Pricing Schedule'!$F$113*M163))*5,
IF(AND(I163=110000,R163&gt;1345.6,R163&lt;=1513.8,M163&lt;=10),('[1]Pricing Schedule'!$F$103+('[1]Pricing Schedule'!$F$105*M163))*9,
IF(AND(I163=110000,R163&gt;1345.6,R163&lt;=1513.8,M163&gt;10),('[1]Pricing Schedule'!$F$111+('[1]Pricing Schedule'!$F$113*M163))*9,
9999999999)))))))))))))))))))))))))))))))))))))))</f>
        <v>909950</v>
      </c>
      <c r="T163" s="21">
        <f>IF(AND(I163=38000,R163&lt;=4.5,M163&gt;8),'[1]Pricing Schedule'!$J$9,
IF(AND(I163=38000,R163&lt;=4.5,M163&lt;=8),'[1]Pricing Schedule'!$J$36,
IF(AND(I163=38000,R163&gt;4.5,R163&lt;=9,M163&gt;8),'[1]Pricing Schedule'!$J$18,
IF(AND(I163=38000,R163&gt;4.5,R163&lt;=9,M163&lt;=8),'[1]Pricing Schedule'!$J$36,
IF(AND(I163=38000,R163&gt;9,R163&lt;=12.8,M163&gt;8),'[1]Pricing Schedule'!$J$27,
IF(AND(I163=38000,R163&gt;9,R163&lt;=12.8,M163&lt;=8),'[1]Pricing Schedule'!$J$36,
IF(AND(I163=38000,R163&gt;12.8,R163&lt;=22.8),'[1]Pricing Schedule'!$J$36,
IF(AND(I163=38000,R163&gt;22.8,R163&lt;=30.2),'[1]Pricing Schedule'!$J$45,
IF(AND(I163=38000,R163&gt;30.2,R163&lt;=45.9),'[1]Pricing Schedule'!$J$54,
IF(AND(I163=38000,R163&gt;45.9,R163&lt;=123.4),'[1]Pricing Schedule'!$J$97,
IF(AND(I163=38000,R163&gt;123.4,R163&lt;=168.2,M163&lt;=10),'[1]Pricing Schedule'!$J$105,
IF(AND(I163=38000,R163&gt;123.4,R163&lt;=168.2,M163&gt;10),'[1]Pricing Schedule'!$J$113,
IF(AND(I163=38000,R163&gt;168.2,R163&lt;=336.4,M163&lt;=10),('[1]Pricing Schedule'!$J$105),
IF(AND(I163=38000,R163&gt;168.2,R163&lt;=336.4,M163&gt;10),('[1]Pricing Schedule'!$J$113),
IF(AND(I163=38000,R163&gt;336.4,R163&lt;=504.6,M163&lt;=10),('[1]Pricing Schedule'!$J$105),
IF(AND(I163=38000,R163&gt;336.4,R163&lt;=504.6,M163&gt;10),('[1]Pricing Schedule'!$J$113),
IF(AND(I163=38000,R163&gt;504.6,R163&lt;=672.8,M163&lt;=10),('[1]Pricing Schedule'!$J$105),
IF(AND(I163=38000,R163&gt;504.6,R163&lt;=672.8,M163&gt;10),('[1]Pricing Schedule'!$J$113),
IF(AND(I163=110000,R163&lt;=12.8,M163&gt;2),'[1]Pricing Schedule'!$J$63,
IF(AND(I163=110000,R163&lt;=12.8,M163&lt;=2),'[1]Pricing Schedule'!$J$97,
IF(AND(I163=110000,R163&gt;12.8,R163&lt;=22.8,M163&gt;3),'[1]Pricing Schedule'!$J$72,
IF(AND(I163=110000,R163&gt;12.8,R163&lt;=22.8,M163&lt;=3),'[1]Pricing Schedule'!$J$97,
IF(AND(I163=110000,R163&gt;22.8,R163&lt;=30.2),'[1]Pricing Schedule'!$J$81,
IF(AND(I163=110000,R163&gt;30.2,R163&lt;=45.9),'[1]Pricing Schedule'!$J$90,
IF(AND(I163=110000,R163&gt;45.9,R163&lt;=123.4),'[1]Pricing Schedule'!$J$97,
IF(AND(I163=110000,R163&gt;123.4,R163&lt;=168.2,M163&lt;=10),'[1]Pricing Schedule'!$J$105,
IF(AND(I163=110000,R163&gt;123.4,R163&lt;=168.2,M163&gt;10),'[1]Pricing Schedule'!$J$113,
IF(AND(I163=110000,R163&gt;168.2,R163&lt;=336.2,M163&lt;=10),('[1]Pricing Schedule'!$J$105),
IF(AND(I163=110000,R163&gt;168.2,R163&lt;=336.2,M163&gt;10),('[1]Pricing Schedule'!$J$113),
IF(AND(I163=110000,R163&gt;336.4,R163&lt;=504.6,M163&lt;=10),('[1]Pricing Schedule'!$J$105),
IF(AND(I163=110000,R163&gt;336.4,R163&lt;=504.6,M163&gt;10),('[1]Pricing Schedule'!$J$113),
IF(AND(I163=110000,R163&gt;504.6,R163&lt;=672.8,M163&lt;=10),('[1]Pricing Schedule'!$J$105),
IF(AND(I163=110000,R163&gt;504.6,R163&lt;=672.8,M163&gt;10),('[1]Pricing Schedule'!$J$113),
IF(AND(I163=110000,R163&gt;672.8,R163&lt;=841,M163&lt;=10),('[1]Pricing Schedule'!$J$105),
IF(AND(I163=110000,R163&gt;672.8,R163&lt;=841,M163&gt;10),('[1]Pricing Schedule'!$J$113),
IF(AND(I163=110000,R163&gt;1682,R163&lt;=1850.2,M163&lt;=10),('[1]Pricing Schedule'!$J$105),
IF(AND(I163=110000,R163&gt;1682,R163&lt;=1850.2,M163&gt;10),('[1]Pricing Schedule'!$J$113),
IF(AND(I163=110000,R163&gt;2018.4,R163&lt;=2186.6,M163&lt;=10),('[1]Pricing Schedule'!$J$105),
IF(AND(I163=110000,R163&gt;2018.4,R163&lt;=2186.6,M163&gt;10),('[1]Pricing Schedule'!$J$113),999999999)))))))))))))))))))))))))))))))))))))))</f>
        <v>4</v>
      </c>
      <c r="U163" s="40">
        <f t="shared" si="18"/>
        <v>263753.62318840576</v>
      </c>
      <c r="V163" s="41">
        <f t="shared" si="19"/>
        <v>3.7914171108302654</v>
      </c>
      <c r="Y163" s="23">
        <v>419</v>
      </c>
      <c r="Z163" s="23">
        <v>68</v>
      </c>
      <c r="AR163" s="35"/>
    </row>
    <row r="164" spans="1:44">
      <c r="A164" s="23">
        <v>163</v>
      </c>
      <c r="B164" s="23">
        <v>163</v>
      </c>
      <c r="C164" s="23" t="s">
        <v>456</v>
      </c>
      <c r="D164" s="23" t="s">
        <v>168</v>
      </c>
      <c r="E164" s="23" t="s">
        <v>168</v>
      </c>
      <c r="F164" s="23" t="s">
        <v>359</v>
      </c>
      <c r="G164" s="23" t="s">
        <v>360</v>
      </c>
      <c r="H164" s="23" t="s">
        <v>133</v>
      </c>
      <c r="I164" s="13">
        <v>110000</v>
      </c>
      <c r="J164" s="13">
        <v>110000</v>
      </c>
      <c r="K164" s="13">
        <v>38000</v>
      </c>
      <c r="L164" s="24">
        <v>7.6539999999999999</v>
      </c>
      <c r="M164" s="37">
        <f t="shared" si="14"/>
        <v>8</v>
      </c>
      <c r="N164" s="24">
        <v>0.25</v>
      </c>
      <c r="O164" s="13">
        <v>1</v>
      </c>
      <c r="P164" s="36">
        <f t="shared" si="15"/>
        <v>0.25</v>
      </c>
      <c r="Q164" s="38">
        <f t="shared" si="16"/>
        <v>3.45</v>
      </c>
      <c r="R164" s="37">
        <f t="shared" si="17"/>
        <v>3.45</v>
      </c>
      <c r="S164" s="39">
        <f>IF(AND(I164=38000,R164&lt;=4.5,M164&gt;8),'[1]Pricing Schedule'!$F$8+('[1]Pricing Schedule'!$F$9*M164),
IF(AND(I164=38000,R164&lt;=4.5,M164&lt;=8),'[1]Pricing Schedule'!$F$34+('[1]Pricing Schedule'!$F$36*M164),
IF(AND(I164=38000,R164&gt;4.5,R164&lt;=9,M164&gt;8),'[1]Pricing Schedule'!$F$17+('[1]Pricing Schedule'!$F$18*M164),
IF(AND(I164=38000,R164&gt;4.5,R164&lt;=9,M164&lt;=8),'[1]Pricing Schedule'!$F$34+('[1]Pricing Schedule'!$F$36*M164),
IF(AND(I164=38000,R164&gt;9,R164&lt;=12.8,M164&gt;8),'[1]Pricing Schedule'!$F$26+('[1]Pricing Schedule'!$F$27*M164),
IF(AND(I164=38000,R164&gt;9,R164&lt;=12.8,M164&lt;=8),'[1]Pricing Schedule'!$F$34+('[1]Pricing Schedule'!$F$36*M164),
IF(AND(I164=38000,R164&gt;12.8,R164&lt;=22.8),'[1]Pricing Schedule'!$F$34+('[1]Pricing Schedule'!$F$36*M164),
IF(AND(I164=38000,R164&gt;22.8,R164&lt;=30.2),'[1]Pricing Schedule'!$F$43+('[1]Pricing Schedule'!$F$45*M164),
IF(AND(I164=38000,R164&gt;30.2,R164&lt;=45.9),'[1]Pricing Schedule'!$F$52+('[1]Pricing Schedule'!$F$54*M164),
IF(AND(I164=38000,R164&gt;45.9,R164&lt;=123.4),'[1]Pricing Schedule'!$F$96+('[1]Pricing Schedule'!$F$97*M164),
IF(AND(I164=38000,R164&gt;123.4,R164&lt;=168.2,M164&lt;=10),'[1]Pricing Schedule'!$F$103+('[1]Pricing Schedule'!$F$105*M164),
IF(AND(I164=38000,R164&gt;123.4,R164&lt;=168.2,M164&gt;10),'[1]Pricing Schedule'!$F$111+('[1]Pricing Schedule'!$F$113*M164),
IF(AND(I164=38000,R164&gt;157.4,R164&lt;=336.4,M164&lt;=10),('[1]Pricing Schedule'!$F$103+('[1]Pricing Schedule'!$F$105*M164))*2,
IF(AND(I164=38000,R164&gt;157.4,R164&lt;=336.4,M164&gt;10),('[1]Pricing Schedule'!$F$111+('[1]Pricing Schedule'!$F$113*M164))*2,
IF(AND(I164=38000,R164&gt;314.8,R164&lt;=504.6,M164&lt;=10),('[1]Pricing Schedule'!$F$103+('[1]Pricing Schedule'!$F$105*M164))*3,
IF(AND(I164=38000,R164&gt;314.8,R164&lt;=504.6,M164&gt;10),('[1]Pricing Schedule'!$F$111+('[1]Pricing Schedule'!$F$113*M164))*3,
IF(AND(I164=38000,R164&gt;472.2,R164&lt;=672.8,M164&lt;=10),('[1]Pricing Schedule'!$F$103+('[1]Pricing Schedule'!$F$105*M164))*4,
IF(AND(I164=38000,R164&gt;472.2,R164&lt;=672.8,M164&gt;10),('[1]Pricing Schedule'!$F$111+('[1]Pricing Schedule'!$F$113*M164))*4,
IF(AND(I164=110000,R164&lt;=12.8,M164&gt;2),'[1]Pricing Schedule'!$F$62+('[1]Pricing Schedule'!$F$63*M164),
IF(AND(I164=110000,R164&lt;=12.8,M164&lt;=2),'[1]Pricing Schedule'!$F$96+('[1]Pricing Schedule'!$F$97*M164),
IF(AND(I164=110000,R164&gt;12.8,R164&lt;=22.8,M164&gt;3),'[1]Pricing Schedule'!$F$71+('[1]Pricing Schedule'!$F$72*M164),
IF(AND(I164=110000,R164&gt;12.8,R164&lt;=22.8,M164&lt;=3),'[1]Pricing Schedule'!$F$96+('[1]Pricing Schedule'!$F$97*M164),
IF(AND(I164=110000,R164&gt;22.8,R164&lt;=30.2),'[1]Pricing Schedule'!$F$80+('[1]Pricing Schedule'!$F$81*M164),
IF(AND(I164=110000,R164&gt;30.2,R164&lt;=45.9),'[1]Pricing Schedule'!$F$89+('[1]Pricing Schedule'!$F$90*M164),
IF(AND(I164=110000,R164&gt;45.9,R164&lt;=123.4),'[1]Pricing Schedule'!$F$96+('[1]Pricing Schedule'!$F$97*M164),
IF(AND(I164=110000,R164&gt;123.4,R164&lt;=168.2,M164&lt;=10),'[1]Pricing Schedule'!$F$103+('[1]Pricing Schedule'!$F$105*M164),
IF(AND(I164=110000,R164&gt;123.4,R164&lt;=168.2,M164&gt;10),'[1]Pricing Schedule'!$F$111+('[1]Pricing Schedule'!$F$113*M164),
IF(AND(I164=110000,R164&gt;168.2,R164&lt;=336.4,M164&lt;=10),('[1]Pricing Schedule'!$F$103+('[1]Pricing Schedule'!$F$105*M164))*2,
IF(AND(I164=110000,R164&gt;168.2,R164&lt;=336.4,M164&gt;10),('[1]Pricing Schedule'!$F$111+('[1]Pricing Schedule'!$F$113*M164))*2,
IF(AND(I164=110000,R164&gt;336.4,R164&lt;=504.6,M164&lt;=10),('[1]Pricing Schedule'!$F$103+('[1]Pricing Schedule'!$F$105*M164))*3,
IF(AND(I164=110000,R164&gt;336.4,R164&lt;=504.6,M164&gt;10),('[1]Pricing Schedule'!$F$111+('[1]Pricing Schedule'!$F$113*M164))*3,
IF(AND(I164=110000,R164&gt;504.6,R164&lt;=672.8,M164&lt;=10),('[1]Pricing Schedule'!$F$103+('[1]Pricing Schedule'!$F$105*M164))*4,
IF(AND(I164=110000,R164&gt;504.6,R164&lt;=672.8,M164&gt;10),('[1]Pricing Schedule'!$F$111+('[1]Pricing Schedule'!$F$113*M164))*4,
IF(AND(I164=110000,R164&gt;672.8,R164&lt;=841,M164&lt;=10),('[1]Pricing Schedule'!$F$103+('[1]Pricing Schedule'!$F$105*M164))*5,
IF(AND(I164=110000,R164&gt;672.8,R164&lt;=841,M164&gt;10),('[1]Pricing Schedule'!$F$111+('[1]Pricing Schedule'!$F$113*M164))*5,
IF(AND(I164=110000,R164&gt;672.8,R164&lt;=841,M164&lt;=10),('[1]Pricing Schedule'!$F$103+('[1]Pricing Schedule'!$F$105*M164))*5,
IF(AND(I164=110000,R164&gt;672.8,R164&lt;=841,M164&gt;10),('[1]Pricing Schedule'!$F$111+('[1]Pricing Schedule'!$F$113*M164))*5,
IF(AND(I164=110000,R164&gt;1345.6,R164&lt;=1513.8,M164&lt;=10),('[1]Pricing Schedule'!$F$103+('[1]Pricing Schedule'!$F$105*M164))*9,
IF(AND(I164=110000,R164&gt;1345.6,R164&lt;=1513.8,M164&gt;10),('[1]Pricing Schedule'!$F$111+('[1]Pricing Schedule'!$F$113*M164))*9,
9999999999)))))))))))))))))))))))))))))))))))))))</f>
        <v>1838070</v>
      </c>
      <c r="T164" s="21">
        <f>IF(AND(I164=38000,R164&lt;=4.5,M164&gt;8),'[1]Pricing Schedule'!$J$9,
IF(AND(I164=38000,R164&lt;=4.5,M164&lt;=8),'[1]Pricing Schedule'!$J$36,
IF(AND(I164=38000,R164&gt;4.5,R164&lt;=9,M164&gt;8),'[1]Pricing Schedule'!$J$18,
IF(AND(I164=38000,R164&gt;4.5,R164&lt;=9,M164&lt;=8),'[1]Pricing Schedule'!$J$36,
IF(AND(I164=38000,R164&gt;9,R164&lt;=12.8,M164&gt;8),'[1]Pricing Schedule'!$J$27,
IF(AND(I164=38000,R164&gt;9,R164&lt;=12.8,M164&lt;=8),'[1]Pricing Schedule'!$J$36,
IF(AND(I164=38000,R164&gt;12.8,R164&lt;=22.8),'[1]Pricing Schedule'!$J$36,
IF(AND(I164=38000,R164&gt;22.8,R164&lt;=30.2),'[1]Pricing Schedule'!$J$45,
IF(AND(I164=38000,R164&gt;30.2,R164&lt;=45.9),'[1]Pricing Schedule'!$J$54,
IF(AND(I164=38000,R164&gt;45.9,R164&lt;=123.4),'[1]Pricing Schedule'!$J$97,
IF(AND(I164=38000,R164&gt;123.4,R164&lt;=168.2,M164&lt;=10),'[1]Pricing Schedule'!$J$105,
IF(AND(I164=38000,R164&gt;123.4,R164&lt;=168.2,M164&gt;10),'[1]Pricing Schedule'!$J$113,
IF(AND(I164=38000,R164&gt;168.2,R164&lt;=336.4,M164&lt;=10),('[1]Pricing Schedule'!$J$105),
IF(AND(I164=38000,R164&gt;168.2,R164&lt;=336.4,M164&gt;10),('[1]Pricing Schedule'!$J$113),
IF(AND(I164=38000,R164&gt;336.4,R164&lt;=504.6,M164&lt;=10),('[1]Pricing Schedule'!$J$105),
IF(AND(I164=38000,R164&gt;336.4,R164&lt;=504.6,M164&gt;10),('[1]Pricing Schedule'!$J$113),
IF(AND(I164=38000,R164&gt;504.6,R164&lt;=672.8,M164&lt;=10),('[1]Pricing Schedule'!$J$105),
IF(AND(I164=38000,R164&gt;504.6,R164&lt;=672.8,M164&gt;10),('[1]Pricing Schedule'!$J$113),
IF(AND(I164=110000,R164&lt;=12.8,M164&gt;2),'[1]Pricing Schedule'!$J$63,
IF(AND(I164=110000,R164&lt;=12.8,M164&lt;=2),'[1]Pricing Schedule'!$J$97,
IF(AND(I164=110000,R164&gt;12.8,R164&lt;=22.8,M164&gt;3),'[1]Pricing Schedule'!$J$72,
IF(AND(I164=110000,R164&gt;12.8,R164&lt;=22.8,M164&lt;=3),'[1]Pricing Schedule'!$J$97,
IF(AND(I164=110000,R164&gt;22.8,R164&lt;=30.2),'[1]Pricing Schedule'!$J$81,
IF(AND(I164=110000,R164&gt;30.2,R164&lt;=45.9),'[1]Pricing Schedule'!$J$90,
IF(AND(I164=110000,R164&gt;45.9,R164&lt;=123.4),'[1]Pricing Schedule'!$J$97,
IF(AND(I164=110000,R164&gt;123.4,R164&lt;=168.2,M164&lt;=10),'[1]Pricing Schedule'!$J$105,
IF(AND(I164=110000,R164&gt;123.4,R164&lt;=168.2,M164&gt;10),'[1]Pricing Schedule'!$J$113,
IF(AND(I164=110000,R164&gt;168.2,R164&lt;=336.2,M164&lt;=10),('[1]Pricing Schedule'!$J$105),
IF(AND(I164=110000,R164&gt;168.2,R164&lt;=336.2,M164&gt;10),('[1]Pricing Schedule'!$J$113),
IF(AND(I164=110000,R164&gt;336.4,R164&lt;=504.6,M164&lt;=10),('[1]Pricing Schedule'!$J$105),
IF(AND(I164=110000,R164&gt;336.4,R164&lt;=504.6,M164&gt;10),('[1]Pricing Schedule'!$J$113),
IF(AND(I164=110000,R164&gt;504.6,R164&lt;=672.8,M164&lt;=10),('[1]Pricing Schedule'!$J$105),
IF(AND(I164=110000,R164&gt;504.6,R164&lt;=672.8,M164&gt;10),('[1]Pricing Schedule'!$J$113),
IF(AND(I164=110000,R164&gt;672.8,R164&lt;=841,M164&lt;=10),('[1]Pricing Schedule'!$J$105),
IF(AND(I164=110000,R164&gt;672.8,R164&lt;=841,M164&gt;10),('[1]Pricing Schedule'!$J$113),
IF(AND(I164=110000,R164&gt;1682,R164&lt;=1850.2,M164&lt;=10),('[1]Pricing Schedule'!$J$105),
IF(AND(I164=110000,R164&gt;1682,R164&lt;=1850.2,M164&gt;10),('[1]Pricing Schedule'!$J$113),
IF(AND(I164=110000,R164&gt;2018.4,R164&lt;=2186.6,M164&lt;=10),('[1]Pricing Schedule'!$J$105),
IF(AND(I164=110000,R164&gt;2018.4,R164&lt;=2186.6,M164&gt;10),('[1]Pricing Schedule'!$J$113),999999999)))))))))))))))))))))))))))))))))))))))</f>
        <v>7</v>
      </c>
      <c r="U164" s="40">
        <f t="shared" si="18"/>
        <v>532773.91304347827</v>
      </c>
      <c r="V164" s="41">
        <f t="shared" si="19"/>
        <v>1.8769687770324308</v>
      </c>
      <c r="Y164" s="23">
        <v>151</v>
      </c>
      <c r="Z164" s="23">
        <v>78</v>
      </c>
      <c r="AR164" s="35"/>
    </row>
    <row r="165" spans="1:44">
      <c r="A165" s="23">
        <v>164</v>
      </c>
      <c r="B165" s="23">
        <v>164</v>
      </c>
      <c r="C165" s="23" t="s">
        <v>457</v>
      </c>
      <c r="D165" s="23" t="s">
        <v>168</v>
      </c>
      <c r="E165" s="23" t="s">
        <v>168</v>
      </c>
      <c r="F165" s="23" t="s">
        <v>458</v>
      </c>
      <c r="G165" s="23" t="s">
        <v>459</v>
      </c>
      <c r="H165" s="23" t="s">
        <v>113</v>
      </c>
      <c r="I165" s="13">
        <v>38000</v>
      </c>
      <c r="L165" s="24">
        <v>4.0819999999999999</v>
      </c>
      <c r="M165" s="37">
        <f t="shared" si="14"/>
        <v>5</v>
      </c>
      <c r="N165" s="24">
        <v>0.20200000000000001</v>
      </c>
      <c r="O165" s="13">
        <v>1</v>
      </c>
      <c r="P165" s="36">
        <f t="shared" si="15"/>
        <v>0.20200000000000001</v>
      </c>
      <c r="Q165" s="38">
        <f t="shared" si="16"/>
        <v>3.45</v>
      </c>
      <c r="R165" s="37">
        <f t="shared" si="17"/>
        <v>3.45</v>
      </c>
      <c r="S165" s="39">
        <f>IF(AND(I165=38000,R165&lt;=4.5,M165&gt;8),'[1]Pricing Schedule'!$F$8+('[1]Pricing Schedule'!$F$9*M165),
IF(AND(I165=38000,R165&lt;=4.5,M165&lt;=8),'[1]Pricing Schedule'!$F$34+('[1]Pricing Schedule'!$F$36*M165),
IF(AND(I165=38000,R165&gt;4.5,R165&lt;=9,M165&gt;8),'[1]Pricing Schedule'!$F$17+('[1]Pricing Schedule'!$F$18*M165),
IF(AND(I165=38000,R165&gt;4.5,R165&lt;=9,M165&lt;=8),'[1]Pricing Schedule'!$F$34+('[1]Pricing Schedule'!$F$36*M165),
IF(AND(I165=38000,R165&gt;9,R165&lt;=12.8,M165&gt;8),'[1]Pricing Schedule'!$F$26+('[1]Pricing Schedule'!$F$27*M165),
IF(AND(I165=38000,R165&gt;9,R165&lt;=12.8,M165&lt;=8),'[1]Pricing Schedule'!$F$34+('[1]Pricing Schedule'!$F$36*M165),
IF(AND(I165=38000,R165&gt;12.8,R165&lt;=22.8),'[1]Pricing Schedule'!$F$34+('[1]Pricing Schedule'!$F$36*M165),
IF(AND(I165=38000,R165&gt;22.8,R165&lt;=30.2),'[1]Pricing Schedule'!$F$43+('[1]Pricing Schedule'!$F$45*M165),
IF(AND(I165=38000,R165&gt;30.2,R165&lt;=45.9),'[1]Pricing Schedule'!$F$52+('[1]Pricing Schedule'!$F$54*M165),
IF(AND(I165=38000,R165&gt;45.9,R165&lt;=123.4),'[1]Pricing Schedule'!$F$96+('[1]Pricing Schedule'!$F$97*M165),
IF(AND(I165=38000,R165&gt;123.4,R165&lt;=168.2,M165&lt;=10),'[1]Pricing Schedule'!$F$103+('[1]Pricing Schedule'!$F$105*M165),
IF(AND(I165=38000,R165&gt;123.4,R165&lt;=168.2,M165&gt;10),'[1]Pricing Schedule'!$F$111+('[1]Pricing Schedule'!$F$113*M165),
IF(AND(I165=38000,R165&gt;157.4,R165&lt;=336.4,M165&lt;=10),('[1]Pricing Schedule'!$F$103+('[1]Pricing Schedule'!$F$105*M165))*2,
IF(AND(I165=38000,R165&gt;157.4,R165&lt;=336.4,M165&gt;10),('[1]Pricing Schedule'!$F$111+('[1]Pricing Schedule'!$F$113*M165))*2,
IF(AND(I165=38000,R165&gt;314.8,R165&lt;=504.6,M165&lt;=10),('[1]Pricing Schedule'!$F$103+('[1]Pricing Schedule'!$F$105*M165))*3,
IF(AND(I165=38000,R165&gt;314.8,R165&lt;=504.6,M165&gt;10),('[1]Pricing Schedule'!$F$111+('[1]Pricing Schedule'!$F$113*M165))*3,
IF(AND(I165=38000,R165&gt;472.2,R165&lt;=672.8,M165&lt;=10),('[1]Pricing Schedule'!$F$103+('[1]Pricing Schedule'!$F$105*M165))*4,
IF(AND(I165=38000,R165&gt;472.2,R165&lt;=672.8,M165&gt;10),('[1]Pricing Schedule'!$F$111+('[1]Pricing Schedule'!$F$113*M165))*4,
IF(AND(I165=110000,R165&lt;=12.8,M165&gt;2),'[1]Pricing Schedule'!$F$62+('[1]Pricing Schedule'!$F$63*M165),
IF(AND(I165=110000,R165&lt;=12.8,M165&lt;=2),'[1]Pricing Schedule'!$F$96+('[1]Pricing Schedule'!$F$97*M165),
IF(AND(I165=110000,R165&gt;12.8,R165&lt;=22.8,M165&gt;3),'[1]Pricing Schedule'!$F$71+('[1]Pricing Schedule'!$F$72*M165),
IF(AND(I165=110000,R165&gt;12.8,R165&lt;=22.8,M165&lt;=3),'[1]Pricing Schedule'!$F$96+('[1]Pricing Schedule'!$F$97*M165),
IF(AND(I165=110000,R165&gt;22.8,R165&lt;=30.2),'[1]Pricing Schedule'!$F$80+('[1]Pricing Schedule'!$F$81*M165),
IF(AND(I165=110000,R165&gt;30.2,R165&lt;=45.9),'[1]Pricing Schedule'!$F$89+('[1]Pricing Schedule'!$F$90*M165),
IF(AND(I165=110000,R165&gt;45.9,R165&lt;=123.4),'[1]Pricing Schedule'!$F$96+('[1]Pricing Schedule'!$F$97*M165),
IF(AND(I165=110000,R165&gt;123.4,R165&lt;=168.2,M165&lt;=10),'[1]Pricing Schedule'!$F$103+('[1]Pricing Schedule'!$F$105*M165),
IF(AND(I165=110000,R165&gt;123.4,R165&lt;=168.2,M165&gt;10),'[1]Pricing Schedule'!$F$111+('[1]Pricing Schedule'!$F$113*M165),
IF(AND(I165=110000,R165&gt;168.2,R165&lt;=336.4,M165&lt;=10),('[1]Pricing Schedule'!$F$103+('[1]Pricing Schedule'!$F$105*M165))*2,
IF(AND(I165=110000,R165&gt;168.2,R165&lt;=336.4,M165&gt;10),('[1]Pricing Schedule'!$F$111+('[1]Pricing Schedule'!$F$113*M165))*2,
IF(AND(I165=110000,R165&gt;336.4,R165&lt;=504.6,M165&lt;=10),('[1]Pricing Schedule'!$F$103+('[1]Pricing Schedule'!$F$105*M165))*3,
IF(AND(I165=110000,R165&gt;336.4,R165&lt;=504.6,M165&gt;10),('[1]Pricing Schedule'!$F$111+('[1]Pricing Schedule'!$F$113*M165))*3,
IF(AND(I165=110000,R165&gt;504.6,R165&lt;=672.8,M165&lt;=10),('[1]Pricing Schedule'!$F$103+('[1]Pricing Schedule'!$F$105*M165))*4,
IF(AND(I165=110000,R165&gt;504.6,R165&lt;=672.8,M165&gt;10),('[1]Pricing Schedule'!$F$111+('[1]Pricing Schedule'!$F$113*M165))*4,
IF(AND(I165=110000,R165&gt;672.8,R165&lt;=841,M165&lt;=10),('[1]Pricing Schedule'!$F$103+('[1]Pricing Schedule'!$F$105*M165))*5,
IF(AND(I165=110000,R165&gt;672.8,R165&lt;=841,M165&gt;10),('[1]Pricing Schedule'!$F$111+('[1]Pricing Schedule'!$F$113*M165))*5,
IF(AND(I165=110000,R165&gt;672.8,R165&lt;=841,M165&lt;=10),('[1]Pricing Schedule'!$F$103+('[1]Pricing Schedule'!$F$105*M165))*5,
IF(AND(I165=110000,R165&gt;672.8,R165&lt;=841,M165&gt;10),('[1]Pricing Schedule'!$F$111+('[1]Pricing Schedule'!$F$113*M165))*5,
IF(AND(I165=110000,R165&gt;1345.6,R165&lt;=1513.8,M165&lt;=10),('[1]Pricing Schedule'!$F$103+('[1]Pricing Schedule'!$F$105*M165))*9,
IF(AND(I165=110000,R165&gt;1345.6,R165&lt;=1513.8,M165&gt;10),('[1]Pricing Schedule'!$F$111+('[1]Pricing Schedule'!$F$113*M165))*9,
9999999999)))))))))))))))))))))))))))))))))))))))</f>
        <v>699140</v>
      </c>
      <c r="T165" s="21">
        <f>IF(AND(I165=38000,R165&lt;=4.5,M165&gt;8),'[1]Pricing Schedule'!$J$9,
IF(AND(I165=38000,R165&lt;=4.5,M165&lt;=8),'[1]Pricing Schedule'!$J$36,
IF(AND(I165=38000,R165&gt;4.5,R165&lt;=9,M165&gt;8),'[1]Pricing Schedule'!$J$18,
IF(AND(I165=38000,R165&gt;4.5,R165&lt;=9,M165&lt;=8),'[1]Pricing Schedule'!$J$36,
IF(AND(I165=38000,R165&gt;9,R165&lt;=12.8,M165&gt;8),'[1]Pricing Schedule'!$J$27,
IF(AND(I165=38000,R165&gt;9,R165&lt;=12.8,M165&lt;=8),'[1]Pricing Schedule'!$J$36,
IF(AND(I165=38000,R165&gt;12.8,R165&lt;=22.8),'[1]Pricing Schedule'!$J$36,
IF(AND(I165=38000,R165&gt;22.8,R165&lt;=30.2),'[1]Pricing Schedule'!$J$45,
IF(AND(I165=38000,R165&gt;30.2,R165&lt;=45.9),'[1]Pricing Schedule'!$J$54,
IF(AND(I165=38000,R165&gt;45.9,R165&lt;=123.4),'[1]Pricing Schedule'!$J$97,
IF(AND(I165=38000,R165&gt;123.4,R165&lt;=168.2,M165&lt;=10),'[1]Pricing Schedule'!$J$105,
IF(AND(I165=38000,R165&gt;123.4,R165&lt;=168.2,M165&gt;10),'[1]Pricing Schedule'!$J$113,
IF(AND(I165=38000,R165&gt;168.2,R165&lt;=336.4,M165&lt;=10),('[1]Pricing Schedule'!$J$105),
IF(AND(I165=38000,R165&gt;168.2,R165&lt;=336.4,M165&gt;10),('[1]Pricing Schedule'!$J$113),
IF(AND(I165=38000,R165&gt;336.4,R165&lt;=504.6,M165&lt;=10),('[1]Pricing Schedule'!$J$105),
IF(AND(I165=38000,R165&gt;336.4,R165&lt;=504.6,M165&gt;10),('[1]Pricing Schedule'!$J$113),
IF(AND(I165=38000,R165&gt;504.6,R165&lt;=672.8,M165&lt;=10),('[1]Pricing Schedule'!$J$105),
IF(AND(I165=38000,R165&gt;504.6,R165&lt;=672.8,M165&gt;10),('[1]Pricing Schedule'!$J$113),
IF(AND(I165=110000,R165&lt;=12.8,M165&gt;2),'[1]Pricing Schedule'!$J$63,
IF(AND(I165=110000,R165&lt;=12.8,M165&lt;=2),'[1]Pricing Schedule'!$J$97,
IF(AND(I165=110000,R165&gt;12.8,R165&lt;=22.8,M165&gt;3),'[1]Pricing Schedule'!$J$72,
IF(AND(I165=110000,R165&gt;12.8,R165&lt;=22.8,M165&lt;=3),'[1]Pricing Schedule'!$J$97,
IF(AND(I165=110000,R165&gt;22.8,R165&lt;=30.2),'[1]Pricing Schedule'!$J$81,
IF(AND(I165=110000,R165&gt;30.2,R165&lt;=45.9),'[1]Pricing Schedule'!$J$90,
IF(AND(I165=110000,R165&gt;45.9,R165&lt;=123.4),'[1]Pricing Schedule'!$J$97,
IF(AND(I165=110000,R165&gt;123.4,R165&lt;=168.2,M165&lt;=10),'[1]Pricing Schedule'!$J$105,
IF(AND(I165=110000,R165&gt;123.4,R165&lt;=168.2,M165&gt;10),'[1]Pricing Schedule'!$J$113,
IF(AND(I165=110000,R165&gt;168.2,R165&lt;=336.2,M165&lt;=10),('[1]Pricing Schedule'!$J$105),
IF(AND(I165=110000,R165&gt;168.2,R165&lt;=336.2,M165&gt;10),('[1]Pricing Schedule'!$J$113),
IF(AND(I165=110000,R165&gt;336.4,R165&lt;=504.6,M165&lt;=10),('[1]Pricing Schedule'!$J$105),
IF(AND(I165=110000,R165&gt;336.4,R165&lt;=504.6,M165&gt;10),('[1]Pricing Schedule'!$J$113),
IF(AND(I165=110000,R165&gt;504.6,R165&lt;=672.8,M165&lt;=10),('[1]Pricing Schedule'!$J$105),
IF(AND(I165=110000,R165&gt;504.6,R165&lt;=672.8,M165&gt;10),('[1]Pricing Schedule'!$J$113),
IF(AND(I165=110000,R165&gt;672.8,R165&lt;=841,M165&lt;=10),('[1]Pricing Schedule'!$J$105),
IF(AND(I165=110000,R165&gt;672.8,R165&lt;=841,M165&gt;10),('[1]Pricing Schedule'!$J$113),
IF(AND(I165=110000,R165&gt;1682,R165&lt;=1850.2,M165&lt;=10),('[1]Pricing Schedule'!$J$105),
IF(AND(I165=110000,R165&gt;1682,R165&lt;=1850.2,M165&gt;10),('[1]Pricing Schedule'!$J$113),
IF(AND(I165=110000,R165&gt;2018.4,R165&lt;=2186.6,M165&lt;=10),('[1]Pricing Schedule'!$J$105),
IF(AND(I165=110000,R165&gt;2018.4,R165&lt;=2186.6,M165&gt;10),('[1]Pricing Schedule'!$J$113),999999999)))))))))))))))))))))))))))))))))))))))</f>
        <v>4</v>
      </c>
      <c r="U165" s="40">
        <f t="shared" si="18"/>
        <v>202649.27536231882</v>
      </c>
      <c r="V165" s="41">
        <f t="shared" si="19"/>
        <v>4.9346339788883489</v>
      </c>
      <c r="Y165" s="23">
        <v>170</v>
      </c>
      <c r="Z165" s="23">
        <v>203</v>
      </c>
      <c r="AR165" s="35"/>
    </row>
    <row r="166" spans="1:44">
      <c r="A166" s="23">
        <v>165</v>
      </c>
      <c r="B166" s="23">
        <v>165</v>
      </c>
      <c r="C166" s="23" t="s">
        <v>460</v>
      </c>
      <c r="D166" s="23" t="s">
        <v>280</v>
      </c>
      <c r="E166" s="23" t="s">
        <v>285</v>
      </c>
      <c r="F166" s="23" t="s">
        <v>286</v>
      </c>
      <c r="G166" s="23" t="s">
        <v>287</v>
      </c>
      <c r="H166" s="23" t="s">
        <v>113</v>
      </c>
      <c r="I166" s="13">
        <v>38000</v>
      </c>
      <c r="J166" s="13">
        <v>38000</v>
      </c>
      <c r="K166" s="13">
        <v>10000</v>
      </c>
      <c r="L166" s="24">
        <v>7.7389999999999999</v>
      </c>
      <c r="M166" s="37">
        <f t="shared" si="14"/>
        <v>8</v>
      </c>
      <c r="N166" s="24">
        <v>0.379</v>
      </c>
      <c r="O166" s="13">
        <v>1</v>
      </c>
      <c r="P166" s="36">
        <f t="shared" si="15"/>
        <v>0.379</v>
      </c>
      <c r="Q166" s="38">
        <f t="shared" si="16"/>
        <v>3.45</v>
      </c>
      <c r="R166" s="37">
        <f t="shared" si="17"/>
        <v>3.45</v>
      </c>
      <c r="S166" s="39">
        <f>IF(AND(I166=38000,R166&lt;=4.5,M166&gt;8),'[1]Pricing Schedule'!$F$8+('[1]Pricing Schedule'!$F$9*M166),
IF(AND(I166=38000,R166&lt;=4.5,M166&lt;=8),'[1]Pricing Schedule'!$F$34+('[1]Pricing Schedule'!$F$36*M166),
IF(AND(I166=38000,R166&gt;4.5,R166&lt;=9,M166&gt;8),'[1]Pricing Schedule'!$F$17+('[1]Pricing Schedule'!$F$18*M166),
IF(AND(I166=38000,R166&gt;4.5,R166&lt;=9,M166&lt;=8),'[1]Pricing Schedule'!$F$34+('[1]Pricing Schedule'!$F$36*M166),
IF(AND(I166=38000,R166&gt;9,R166&lt;=12.8,M166&gt;8),'[1]Pricing Schedule'!$F$26+('[1]Pricing Schedule'!$F$27*M166),
IF(AND(I166=38000,R166&gt;9,R166&lt;=12.8,M166&lt;=8),'[1]Pricing Schedule'!$F$34+('[1]Pricing Schedule'!$F$36*M166),
IF(AND(I166=38000,R166&gt;12.8,R166&lt;=22.8),'[1]Pricing Schedule'!$F$34+('[1]Pricing Schedule'!$F$36*M166),
IF(AND(I166=38000,R166&gt;22.8,R166&lt;=30.2),'[1]Pricing Schedule'!$F$43+('[1]Pricing Schedule'!$F$45*M166),
IF(AND(I166=38000,R166&gt;30.2,R166&lt;=45.9),'[1]Pricing Schedule'!$F$52+('[1]Pricing Schedule'!$F$54*M166),
IF(AND(I166=38000,R166&gt;45.9,R166&lt;=123.4),'[1]Pricing Schedule'!$F$96+('[1]Pricing Schedule'!$F$97*M166),
IF(AND(I166=38000,R166&gt;123.4,R166&lt;=168.2,M166&lt;=10),'[1]Pricing Schedule'!$F$103+('[1]Pricing Schedule'!$F$105*M166),
IF(AND(I166=38000,R166&gt;123.4,R166&lt;=168.2,M166&gt;10),'[1]Pricing Schedule'!$F$111+('[1]Pricing Schedule'!$F$113*M166),
IF(AND(I166=38000,R166&gt;157.4,R166&lt;=336.4,M166&lt;=10),('[1]Pricing Schedule'!$F$103+('[1]Pricing Schedule'!$F$105*M166))*2,
IF(AND(I166=38000,R166&gt;157.4,R166&lt;=336.4,M166&gt;10),('[1]Pricing Schedule'!$F$111+('[1]Pricing Schedule'!$F$113*M166))*2,
IF(AND(I166=38000,R166&gt;314.8,R166&lt;=504.6,M166&lt;=10),('[1]Pricing Schedule'!$F$103+('[1]Pricing Schedule'!$F$105*M166))*3,
IF(AND(I166=38000,R166&gt;314.8,R166&lt;=504.6,M166&gt;10),('[1]Pricing Schedule'!$F$111+('[1]Pricing Schedule'!$F$113*M166))*3,
IF(AND(I166=38000,R166&gt;472.2,R166&lt;=672.8,M166&lt;=10),('[1]Pricing Schedule'!$F$103+('[1]Pricing Schedule'!$F$105*M166))*4,
IF(AND(I166=38000,R166&gt;472.2,R166&lt;=672.8,M166&gt;10),('[1]Pricing Schedule'!$F$111+('[1]Pricing Schedule'!$F$113*M166))*4,
IF(AND(I166=110000,R166&lt;=12.8,M166&gt;2),'[1]Pricing Schedule'!$F$62+('[1]Pricing Schedule'!$F$63*M166),
IF(AND(I166=110000,R166&lt;=12.8,M166&lt;=2),'[1]Pricing Schedule'!$F$96+('[1]Pricing Schedule'!$F$97*M166),
IF(AND(I166=110000,R166&gt;12.8,R166&lt;=22.8,M166&gt;3),'[1]Pricing Schedule'!$F$71+('[1]Pricing Schedule'!$F$72*M166),
IF(AND(I166=110000,R166&gt;12.8,R166&lt;=22.8,M166&lt;=3),'[1]Pricing Schedule'!$F$96+('[1]Pricing Schedule'!$F$97*M166),
IF(AND(I166=110000,R166&gt;22.8,R166&lt;=30.2),'[1]Pricing Schedule'!$F$80+('[1]Pricing Schedule'!$F$81*M166),
IF(AND(I166=110000,R166&gt;30.2,R166&lt;=45.9),'[1]Pricing Schedule'!$F$89+('[1]Pricing Schedule'!$F$90*M166),
IF(AND(I166=110000,R166&gt;45.9,R166&lt;=123.4),'[1]Pricing Schedule'!$F$96+('[1]Pricing Schedule'!$F$97*M166),
IF(AND(I166=110000,R166&gt;123.4,R166&lt;=168.2,M166&lt;=10),'[1]Pricing Schedule'!$F$103+('[1]Pricing Schedule'!$F$105*M166),
IF(AND(I166=110000,R166&gt;123.4,R166&lt;=168.2,M166&gt;10),'[1]Pricing Schedule'!$F$111+('[1]Pricing Schedule'!$F$113*M166),
IF(AND(I166=110000,R166&gt;168.2,R166&lt;=336.4,M166&lt;=10),('[1]Pricing Schedule'!$F$103+('[1]Pricing Schedule'!$F$105*M166))*2,
IF(AND(I166=110000,R166&gt;168.2,R166&lt;=336.4,M166&gt;10),('[1]Pricing Schedule'!$F$111+('[1]Pricing Schedule'!$F$113*M166))*2,
IF(AND(I166=110000,R166&gt;336.4,R166&lt;=504.6,M166&lt;=10),('[1]Pricing Schedule'!$F$103+('[1]Pricing Schedule'!$F$105*M166))*3,
IF(AND(I166=110000,R166&gt;336.4,R166&lt;=504.6,M166&gt;10),('[1]Pricing Schedule'!$F$111+('[1]Pricing Schedule'!$F$113*M166))*3,
IF(AND(I166=110000,R166&gt;504.6,R166&lt;=672.8,M166&lt;=10),('[1]Pricing Schedule'!$F$103+('[1]Pricing Schedule'!$F$105*M166))*4,
IF(AND(I166=110000,R166&gt;504.6,R166&lt;=672.8,M166&gt;10),('[1]Pricing Schedule'!$F$111+('[1]Pricing Schedule'!$F$113*M166))*4,
IF(AND(I166=110000,R166&gt;672.8,R166&lt;=841,M166&lt;=10),('[1]Pricing Schedule'!$F$103+('[1]Pricing Schedule'!$F$105*M166))*5,
IF(AND(I166=110000,R166&gt;672.8,R166&lt;=841,M166&gt;10),('[1]Pricing Schedule'!$F$111+('[1]Pricing Schedule'!$F$113*M166))*5,
IF(AND(I166=110000,R166&gt;672.8,R166&lt;=841,M166&lt;=10),('[1]Pricing Schedule'!$F$103+('[1]Pricing Schedule'!$F$105*M166))*5,
IF(AND(I166=110000,R166&gt;672.8,R166&lt;=841,M166&gt;10),('[1]Pricing Schedule'!$F$111+('[1]Pricing Schedule'!$F$113*M166))*5,
IF(AND(I166=110000,R166&gt;1345.6,R166&lt;=1513.8,M166&lt;=10),('[1]Pricing Schedule'!$F$103+('[1]Pricing Schedule'!$F$105*M166))*9,
IF(AND(I166=110000,R166&gt;1345.6,R166&lt;=1513.8,M166&gt;10),('[1]Pricing Schedule'!$F$111+('[1]Pricing Schedule'!$F$113*M166))*9,
9999999999)))))))))))))))))))))))))))))))))))))))</f>
        <v>909950</v>
      </c>
      <c r="T166" s="21">
        <f>IF(AND(I166=38000,R166&lt;=4.5,M166&gt;8),'[1]Pricing Schedule'!$J$9,
IF(AND(I166=38000,R166&lt;=4.5,M166&lt;=8),'[1]Pricing Schedule'!$J$36,
IF(AND(I166=38000,R166&gt;4.5,R166&lt;=9,M166&gt;8),'[1]Pricing Schedule'!$J$18,
IF(AND(I166=38000,R166&gt;4.5,R166&lt;=9,M166&lt;=8),'[1]Pricing Schedule'!$J$36,
IF(AND(I166=38000,R166&gt;9,R166&lt;=12.8,M166&gt;8),'[1]Pricing Schedule'!$J$27,
IF(AND(I166=38000,R166&gt;9,R166&lt;=12.8,M166&lt;=8),'[1]Pricing Schedule'!$J$36,
IF(AND(I166=38000,R166&gt;12.8,R166&lt;=22.8),'[1]Pricing Schedule'!$J$36,
IF(AND(I166=38000,R166&gt;22.8,R166&lt;=30.2),'[1]Pricing Schedule'!$J$45,
IF(AND(I166=38000,R166&gt;30.2,R166&lt;=45.9),'[1]Pricing Schedule'!$J$54,
IF(AND(I166=38000,R166&gt;45.9,R166&lt;=123.4),'[1]Pricing Schedule'!$J$97,
IF(AND(I166=38000,R166&gt;123.4,R166&lt;=168.2,M166&lt;=10),'[1]Pricing Schedule'!$J$105,
IF(AND(I166=38000,R166&gt;123.4,R166&lt;=168.2,M166&gt;10),'[1]Pricing Schedule'!$J$113,
IF(AND(I166=38000,R166&gt;168.2,R166&lt;=336.4,M166&lt;=10),('[1]Pricing Schedule'!$J$105),
IF(AND(I166=38000,R166&gt;168.2,R166&lt;=336.4,M166&gt;10),('[1]Pricing Schedule'!$J$113),
IF(AND(I166=38000,R166&gt;336.4,R166&lt;=504.6,M166&lt;=10),('[1]Pricing Schedule'!$J$105),
IF(AND(I166=38000,R166&gt;336.4,R166&lt;=504.6,M166&gt;10),('[1]Pricing Schedule'!$J$113),
IF(AND(I166=38000,R166&gt;504.6,R166&lt;=672.8,M166&lt;=10),('[1]Pricing Schedule'!$J$105),
IF(AND(I166=38000,R166&gt;504.6,R166&lt;=672.8,M166&gt;10),('[1]Pricing Schedule'!$J$113),
IF(AND(I166=110000,R166&lt;=12.8,M166&gt;2),'[1]Pricing Schedule'!$J$63,
IF(AND(I166=110000,R166&lt;=12.8,M166&lt;=2),'[1]Pricing Schedule'!$J$97,
IF(AND(I166=110000,R166&gt;12.8,R166&lt;=22.8,M166&gt;3),'[1]Pricing Schedule'!$J$72,
IF(AND(I166=110000,R166&gt;12.8,R166&lt;=22.8,M166&lt;=3),'[1]Pricing Schedule'!$J$97,
IF(AND(I166=110000,R166&gt;22.8,R166&lt;=30.2),'[1]Pricing Schedule'!$J$81,
IF(AND(I166=110000,R166&gt;30.2,R166&lt;=45.9),'[1]Pricing Schedule'!$J$90,
IF(AND(I166=110000,R166&gt;45.9,R166&lt;=123.4),'[1]Pricing Schedule'!$J$97,
IF(AND(I166=110000,R166&gt;123.4,R166&lt;=168.2,M166&lt;=10),'[1]Pricing Schedule'!$J$105,
IF(AND(I166=110000,R166&gt;123.4,R166&lt;=168.2,M166&gt;10),'[1]Pricing Schedule'!$J$113,
IF(AND(I166=110000,R166&gt;168.2,R166&lt;=336.2,M166&lt;=10),('[1]Pricing Schedule'!$J$105),
IF(AND(I166=110000,R166&gt;168.2,R166&lt;=336.2,M166&gt;10),('[1]Pricing Schedule'!$J$113),
IF(AND(I166=110000,R166&gt;336.4,R166&lt;=504.6,M166&lt;=10),('[1]Pricing Schedule'!$J$105),
IF(AND(I166=110000,R166&gt;336.4,R166&lt;=504.6,M166&gt;10),('[1]Pricing Schedule'!$J$113),
IF(AND(I166=110000,R166&gt;504.6,R166&lt;=672.8,M166&lt;=10),('[1]Pricing Schedule'!$J$105),
IF(AND(I166=110000,R166&gt;504.6,R166&lt;=672.8,M166&gt;10),('[1]Pricing Schedule'!$J$113),
IF(AND(I166=110000,R166&gt;672.8,R166&lt;=841,M166&lt;=10),('[1]Pricing Schedule'!$J$105),
IF(AND(I166=110000,R166&gt;672.8,R166&lt;=841,M166&gt;10),('[1]Pricing Schedule'!$J$113),
IF(AND(I166=110000,R166&gt;1682,R166&lt;=1850.2,M166&lt;=10),('[1]Pricing Schedule'!$J$105),
IF(AND(I166=110000,R166&gt;1682,R166&lt;=1850.2,M166&gt;10),('[1]Pricing Schedule'!$J$113),
IF(AND(I166=110000,R166&gt;2018.4,R166&lt;=2186.6,M166&lt;=10),('[1]Pricing Schedule'!$J$105),
IF(AND(I166=110000,R166&gt;2018.4,R166&lt;=2186.6,M166&gt;10),('[1]Pricing Schedule'!$J$113),999999999)))))))))))))))))))))))))))))))))))))))</f>
        <v>4</v>
      </c>
      <c r="U166" s="40">
        <f t="shared" si="18"/>
        <v>263753.62318840576</v>
      </c>
      <c r="V166" s="41">
        <f t="shared" si="19"/>
        <v>3.7914171108302654</v>
      </c>
      <c r="Y166" s="23">
        <v>75</v>
      </c>
      <c r="Z166" s="23">
        <v>42</v>
      </c>
      <c r="AR166" s="35"/>
    </row>
    <row r="167" spans="1:44">
      <c r="A167" s="23">
        <v>166</v>
      </c>
      <c r="B167" s="23">
        <v>166</v>
      </c>
      <c r="C167" s="23" t="s">
        <v>461</v>
      </c>
      <c r="D167" s="23" t="s">
        <v>280</v>
      </c>
      <c r="E167" s="23" t="s">
        <v>285</v>
      </c>
      <c r="F167" s="23" t="s">
        <v>286</v>
      </c>
      <c r="G167" s="23" t="s">
        <v>287</v>
      </c>
      <c r="H167" s="23" t="s">
        <v>113</v>
      </c>
      <c r="I167" s="13">
        <v>38000</v>
      </c>
      <c r="J167" s="13">
        <v>38000</v>
      </c>
      <c r="K167" s="13">
        <v>10000</v>
      </c>
      <c r="L167" s="24">
        <v>7.0679999999999996</v>
      </c>
      <c r="M167" s="37">
        <f t="shared" si="14"/>
        <v>8</v>
      </c>
      <c r="N167" s="24">
        <v>0.26500000000000001</v>
      </c>
      <c r="O167" s="13">
        <v>1</v>
      </c>
      <c r="P167" s="36">
        <f t="shared" si="15"/>
        <v>0.26500000000000001</v>
      </c>
      <c r="Q167" s="38">
        <f t="shared" si="16"/>
        <v>3.45</v>
      </c>
      <c r="R167" s="37">
        <f t="shared" si="17"/>
        <v>3.45</v>
      </c>
      <c r="S167" s="39">
        <f>IF(AND(I167=38000,R167&lt;=4.5,M167&gt;8),'[1]Pricing Schedule'!$F$8+('[1]Pricing Schedule'!$F$9*M167),
IF(AND(I167=38000,R167&lt;=4.5,M167&lt;=8),'[1]Pricing Schedule'!$F$34+('[1]Pricing Schedule'!$F$36*M167),
IF(AND(I167=38000,R167&gt;4.5,R167&lt;=9,M167&gt;8),'[1]Pricing Schedule'!$F$17+('[1]Pricing Schedule'!$F$18*M167),
IF(AND(I167=38000,R167&gt;4.5,R167&lt;=9,M167&lt;=8),'[1]Pricing Schedule'!$F$34+('[1]Pricing Schedule'!$F$36*M167),
IF(AND(I167=38000,R167&gt;9,R167&lt;=12.8,M167&gt;8),'[1]Pricing Schedule'!$F$26+('[1]Pricing Schedule'!$F$27*M167),
IF(AND(I167=38000,R167&gt;9,R167&lt;=12.8,M167&lt;=8),'[1]Pricing Schedule'!$F$34+('[1]Pricing Schedule'!$F$36*M167),
IF(AND(I167=38000,R167&gt;12.8,R167&lt;=22.8),'[1]Pricing Schedule'!$F$34+('[1]Pricing Schedule'!$F$36*M167),
IF(AND(I167=38000,R167&gt;22.8,R167&lt;=30.2),'[1]Pricing Schedule'!$F$43+('[1]Pricing Schedule'!$F$45*M167),
IF(AND(I167=38000,R167&gt;30.2,R167&lt;=45.9),'[1]Pricing Schedule'!$F$52+('[1]Pricing Schedule'!$F$54*M167),
IF(AND(I167=38000,R167&gt;45.9,R167&lt;=123.4),'[1]Pricing Schedule'!$F$96+('[1]Pricing Schedule'!$F$97*M167),
IF(AND(I167=38000,R167&gt;123.4,R167&lt;=168.2,M167&lt;=10),'[1]Pricing Schedule'!$F$103+('[1]Pricing Schedule'!$F$105*M167),
IF(AND(I167=38000,R167&gt;123.4,R167&lt;=168.2,M167&gt;10),'[1]Pricing Schedule'!$F$111+('[1]Pricing Schedule'!$F$113*M167),
IF(AND(I167=38000,R167&gt;157.4,R167&lt;=336.4,M167&lt;=10),('[1]Pricing Schedule'!$F$103+('[1]Pricing Schedule'!$F$105*M167))*2,
IF(AND(I167=38000,R167&gt;157.4,R167&lt;=336.4,M167&gt;10),('[1]Pricing Schedule'!$F$111+('[1]Pricing Schedule'!$F$113*M167))*2,
IF(AND(I167=38000,R167&gt;314.8,R167&lt;=504.6,M167&lt;=10),('[1]Pricing Schedule'!$F$103+('[1]Pricing Schedule'!$F$105*M167))*3,
IF(AND(I167=38000,R167&gt;314.8,R167&lt;=504.6,M167&gt;10),('[1]Pricing Schedule'!$F$111+('[1]Pricing Schedule'!$F$113*M167))*3,
IF(AND(I167=38000,R167&gt;472.2,R167&lt;=672.8,M167&lt;=10),('[1]Pricing Schedule'!$F$103+('[1]Pricing Schedule'!$F$105*M167))*4,
IF(AND(I167=38000,R167&gt;472.2,R167&lt;=672.8,M167&gt;10),('[1]Pricing Schedule'!$F$111+('[1]Pricing Schedule'!$F$113*M167))*4,
IF(AND(I167=110000,R167&lt;=12.8,M167&gt;2),'[1]Pricing Schedule'!$F$62+('[1]Pricing Schedule'!$F$63*M167),
IF(AND(I167=110000,R167&lt;=12.8,M167&lt;=2),'[1]Pricing Schedule'!$F$96+('[1]Pricing Schedule'!$F$97*M167),
IF(AND(I167=110000,R167&gt;12.8,R167&lt;=22.8,M167&gt;3),'[1]Pricing Schedule'!$F$71+('[1]Pricing Schedule'!$F$72*M167),
IF(AND(I167=110000,R167&gt;12.8,R167&lt;=22.8,M167&lt;=3),'[1]Pricing Schedule'!$F$96+('[1]Pricing Schedule'!$F$97*M167),
IF(AND(I167=110000,R167&gt;22.8,R167&lt;=30.2),'[1]Pricing Schedule'!$F$80+('[1]Pricing Schedule'!$F$81*M167),
IF(AND(I167=110000,R167&gt;30.2,R167&lt;=45.9),'[1]Pricing Schedule'!$F$89+('[1]Pricing Schedule'!$F$90*M167),
IF(AND(I167=110000,R167&gt;45.9,R167&lt;=123.4),'[1]Pricing Schedule'!$F$96+('[1]Pricing Schedule'!$F$97*M167),
IF(AND(I167=110000,R167&gt;123.4,R167&lt;=168.2,M167&lt;=10),'[1]Pricing Schedule'!$F$103+('[1]Pricing Schedule'!$F$105*M167),
IF(AND(I167=110000,R167&gt;123.4,R167&lt;=168.2,M167&gt;10),'[1]Pricing Schedule'!$F$111+('[1]Pricing Schedule'!$F$113*M167),
IF(AND(I167=110000,R167&gt;168.2,R167&lt;=336.4,M167&lt;=10),('[1]Pricing Schedule'!$F$103+('[1]Pricing Schedule'!$F$105*M167))*2,
IF(AND(I167=110000,R167&gt;168.2,R167&lt;=336.4,M167&gt;10),('[1]Pricing Schedule'!$F$111+('[1]Pricing Schedule'!$F$113*M167))*2,
IF(AND(I167=110000,R167&gt;336.4,R167&lt;=504.6,M167&lt;=10),('[1]Pricing Schedule'!$F$103+('[1]Pricing Schedule'!$F$105*M167))*3,
IF(AND(I167=110000,R167&gt;336.4,R167&lt;=504.6,M167&gt;10),('[1]Pricing Schedule'!$F$111+('[1]Pricing Schedule'!$F$113*M167))*3,
IF(AND(I167=110000,R167&gt;504.6,R167&lt;=672.8,M167&lt;=10),('[1]Pricing Schedule'!$F$103+('[1]Pricing Schedule'!$F$105*M167))*4,
IF(AND(I167=110000,R167&gt;504.6,R167&lt;=672.8,M167&gt;10),('[1]Pricing Schedule'!$F$111+('[1]Pricing Schedule'!$F$113*M167))*4,
IF(AND(I167=110000,R167&gt;672.8,R167&lt;=841,M167&lt;=10),('[1]Pricing Schedule'!$F$103+('[1]Pricing Schedule'!$F$105*M167))*5,
IF(AND(I167=110000,R167&gt;672.8,R167&lt;=841,M167&gt;10),('[1]Pricing Schedule'!$F$111+('[1]Pricing Schedule'!$F$113*M167))*5,
IF(AND(I167=110000,R167&gt;672.8,R167&lt;=841,M167&lt;=10),('[1]Pricing Schedule'!$F$103+('[1]Pricing Schedule'!$F$105*M167))*5,
IF(AND(I167=110000,R167&gt;672.8,R167&lt;=841,M167&gt;10),('[1]Pricing Schedule'!$F$111+('[1]Pricing Schedule'!$F$113*M167))*5,
IF(AND(I167=110000,R167&gt;1345.6,R167&lt;=1513.8,M167&lt;=10),('[1]Pricing Schedule'!$F$103+('[1]Pricing Schedule'!$F$105*M167))*9,
IF(AND(I167=110000,R167&gt;1345.6,R167&lt;=1513.8,M167&gt;10),('[1]Pricing Schedule'!$F$111+('[1]Pricing Schedule'!$F$113*M167))*9,
9999999999)))))))))))))))))))))))))))))))))))))))</f>
        <v>909950</v>
      </c>
      <c r="T167" s="21">
        <f>IF(AND(I167=38000,R167&lt;=4.5,M167&gt;8),'[1]Pricing Schedule'!$J$9,
IF(AND(I167=38000,R167&lt;=4.5,M167&lt;=8),'[1]Pricing Schedule'!$J$36,
IF(AND(I167=38000,R167&gt;4.5,R167&lt;=9,M167&gt;8),'[1]Pricing Schedule'!$J$18,
IF(AND(I167=38000,R167&gt;4.5,R167&lt;=9,M167&lt;=8),'[1]Pricing Schedule'!$J$36,
IF(AND(I167=38000,R167&gt;9,R167&lt;=12.8,M167&gt;8),'[1]Pricing Schedule'!$J$27,
IF(AND(I167=38000,R167&gt;9,R167&lt;=12.8,M167&lt;=8),'[1]Pricing Schedule'!$J$36,
IF(AND(I167=38000,R167&gt;12.8,R167&lt;=22.8),'[1]Pricing Schedule'!$J$36,
IF(AND(I167=38000,R167&gt;22.8,R167&lt;=30.2),'[1]Pricing Schedule'!$J$45,
IF(AND(I167=38000,R167&gt;30.2,R167&lt;=45.9),'[1]Pricing Schedule'!$J$54,
IF(AND(I167=38000,R167&gt;45.9,R167&lt;=123.4),'[1]Pricing Schedule'!$J$97,
IF(AND(I167=38000,R167&gt;123.4,R167&lt;=168.2,M167&lt;=10),'[1]Pricing Schedule'!$J$105,
IF(AND(I167=38000,R167&gt;123.4,R167&lt;=168.2,M167&gt;10),'[1]Pricing Schedule'!$J$113,
IF(AND(I167=38000,R167&gt;168.2,R167&lt;=336.4,M167&lt;=10),('[1]Pricing Schedule'!$J$105),
IF(AND(I167=38000,R167&gt;168.2,R167&lt;=336.4,M167&gt;10),('[1]Pricing Schedule'!$J$113),
IF(AND(I167=38000,R167&gt;336.4,R167&lt;=504.6,M167&lt;=10),('[1]Pricing Schedule'!$J$105),
IF(AND(I167=38000,R167&gt;336.4,R167&lt;=504.6,M167&gt;10),('[1]Pricing Schedule'!$J$113),
IF(AND(I167=38000,R167&gt;504.6,R167&lt;=672.8,M167&lt;=10),('[1]Pricing Schedule'!$J$105),
IF(AND(I167=38000,R167&gt;504.6,R167&lt;=672.8,M167&gt;10),('[1]Pricing Schedule'!$J$113),
IF(AND(I167=110000,R167&lt;=12.8,M167&gt;2),'[1]Pricing Schedule'!$J$63,
IF(AND(I167=110000,R167&lt;=12.8,M167&lt;=2),'[1]Pricing Schedule'!$J$97,
IF(AND(I167=110000,R167&gt;12.8,R167&lt;=22.8,M167&gt;3),'[1]Pricing Schedule'!$J$72,
IF(AND(I167=110000,R167&gt;12.8,R167&lt;=22.8,M167&lt;=3),'[1]Pricing Schedule'!$J$97,
IF(AND(I167=110000,R167&gt;22.8,R167&lt;=30.2),'[1]Pricing Schedule'!$J$81,
IF(AND(I167=110000,R167&gt;30.2,R167&lt;=45.9),'[1]Pricing Schedule'!$J$90,
IF(AND(I167=110000,R167&gt;45.9,R167&lt;=123.4),'[1]Pricing Schedule'!$J$97,
IF(AND(I167=110000,R167&gt;123.4,R167&lt;=168.2,M167&lt;=10),'[1]Pricing Schedule'!$J$105,
IF(AND(I167=110000,R167&gt;123.4,R167&lt;=168.2,M167&gt;10),'[1]Pricing Schedule'!$J$113,
IF(AND(I167=110000,R167&gt;168.2,R167&lt;=336.2,M167&lt;=10),('[1]Pricing Schedule'!$J$105),
IF(AND(I167=110000,R167&gt;168.2,R167&lt;=336.2,M167&gt;10),('[1]Pricing Schedule'!$J$113),
IF(AND(I167=110000,R167&gt;336.4,R167&lt;=504.6,M167&lt;=10),('[1]Pricing Schedule'!$J$105),
IF(AND(I167=110000,R167&gt;336.4,R167&lt;=504.6,M167&gt;10),('[1]Pricing Schedule'!$J$113),
IF(AND(I167=110000,R167&gt;504.6,R167&lt;=672.8,M167&lt;=10),('[1]Pricing Schedule'!$J$105),
IF(AND(I167=110000,R167&gt;504.6,R167&lt;=672.8,M167&gt;10),('[1]Pricing Schedule'!$J$113),
IF(AND(I167=110000,R167&gt;672.8,R167&lt;=841,M167&lt;=10),('[1]Pricing Schedule'!$J$105),
IF(AND(I167=110000,R167&gt;672.8,R167&lt;=841,M167&gt;10),('[1]Pricing Schedule'!$J$113),
IF(AND(I167=110000,R167&gt;1682,R167&lt;=1850.2,M167&lt;=10),('[1]Pricing Schedule'!$J$105),
IF(AND(I167=110000,R167&gt;1682,R167&lt;=1850.2,M167&gt;10),('[1]Pricing Schedule'!$J$113),
IF(AND(I167=110000,R167&gt;2018.4,R167&lt;=2186.6,M167&lt;=10),('[1]Pricing Schedule'!$J$105),
IF(AND(I167=110000,R167&gt;2018.4,R167&lt;=2186.6,M167&gt;10),('[1]Pricing Schedule'!$J$113),999999999)))))))))))))))))))))))))))))))))))))))</f>
        <v>4</v>
      </c>
      <c r="U167" s="40">
        <f t="shared" si="18"/>
        <v>263753.62318840576</v>
      </c>
      <c r="V167" s="41">
        <f t="shared" si="19"/>
        <v>3.7914171108302654</v>
      </c>
      <c r="Y167" s="23">
        <v>692</v>
      </c>
      <c r="Z167" s="23">
        <v>42</v>
      </c>
      <c r="AR167" s="35"/>
    </row>
    <row r="168" spans="1:44">
      <c r="A168" s="23">
        <v>167</v>
      </c>
      <c r="B168" s="23">
        <v>167</v>
      </c>
      <c r="C168" s="23" t="s">
        <v>462</v>
      </c>
      <c r="D168" s="23" t="s">
        <v>285</v>
      </c>
      <c r="E168" s="23" t="s">
        <v>285</v>
      </c>
      <c r="F168" s="23" t="s">
        <v>448</v>
      </c>
      <c r="G168" s="23" t="s">
        <v>449</v>
      </c>
      <c r="H168" s="23" t="s">
        <v>113</v>
      </c>
      <c r="I168" s="13">
        <v>38000</v>
      </c>
      <c r="J168" s="13">
        <v>38000</v>
      </c>
      <c r="K168" s="13">
        <v>20000</v>
      </c>
      <c r="L168" s="24">
        <v>3.702</v>
      </c>
      <c r="M168" s="37">
        <f t="shared" si="14"/>
        <v>4</v>
      </c>
      <c r="N168" s="24">
        <v>0.159</v>
      </c>
      <c r="O168" s="13">
        <v>1</v>
      </c>
      <c r="P168" s="36">
        <f t="shared" si="15"/>
        <v>0.159</v>
      </c>
      <c r="Q168" s="38">
        <f t="shared" si="16"/>
        <v>3.45</v>
      </c>
      <c r="R168" s="37">
        <f t="shared" si="17"/>
        <v>3.45</v>
      </c>
      <c r="S168" s="39">
        <f>IF(AND(I168=38000,R168&lt;=4.5,M168&gt;8),'[1]Pricing Schedule'!$F$8+('[1]Pricing Schedule'!$F$9*M168),
IF(AND(I168=38000,R168&lt;=4.5,M168&lt;=8),'[1]Pricing Schedule'!$F$34+('[1]Pricing Schedule'!$F$36*M168),
IF(AND(I168=38000,R168&gt;4.5,R168&lt;=9,M168&gt;8),'[1]Pricing Schedule'!$F$17+('[1]Pricing Schedule'!$F$18*M168),
IF(AND(I168=38000,R168&gt;4.5,R168&lt;=9,M168&lt;=8),'[1]Pricing Schedule'!$F$34+('[1]Pricing Schedule'!$F$36*M168),
IF(AND(I168=38000,R168&gt;9,R168&lt;=12.8,M168&gt;8),'[1]Pricing Schedule'!$F$26+('[1]Pricing Schedule'!$F$27*M168),
IF(AND(I168=38000,R168&gt;9,R168&lt;=12.8,M168&lt;=8),'[1]Pricing Schedule'!$F$34+('[1]Pricing Schedule'!$F$36*M168),
IF(AND(I168=38000,R168&gt;12.8,R168&lt;=22.8),'[1]Pricing Schedule'!$F$34+('[1]Pricing Schedule'!$F$36*M168),
IF(AND(I168=38000,R168&gt;22.8,R168&lt;=30.2),'[1]Pricing Schedule'!$F$43+('[1]Pricing Schedule'!$F$45*M168),
IF(AND(I168=38000,R168&gt;30.2,R168&lt;=45.9),'[1]Pricing Schedule'!$F$52+('[1]Pricing Schedule'!$F$54*M168),
IF(AND(I168=38000,R168&gt;45.9,R168&lt;=123.4),'[1]Pricing Schedule'!$F$96+('[1]Pricing Schedule'!$F$97*M168),
IF(AND(I168=38000,R168&gt;123.4,R168&lt;=168.2,M168&lt;=10),'[1]Pricing Schedule'!$F$103+('[1]Pricing Schedule'!$F$105*M168),
IF(AND(I168=38000,R168&gt;123.4,R168&lt;=168.2,M168&gt;10),'[1]Pricing Schedule'!$F$111+('[1]Pricing Schedule'!$F$113*M168),
IF(AND(I168=38000,R168&gt;157.4,R168&lt;=336.4,M168&lt;=10),('[1]Pricing Schedule'!$F$103+('[1]Pricing Schedule'!$F$105*M168))*2,
IF(AND(I168=38000,R168&gt;157.4,R168&lt;=336.4,M168&gt;10),('[1]Pricing Schedule'!$F$111+('[1]Pricing Schedule'!$F$113*M168))*2,
IF(AND(I168=38000,R168&gt;314.8,R168&lt;=504.6,M168&lt;=10),('[1]Pricing Schedule'!$F$103+('[1]Pricing Schedule'!$F$105*M168))*3,
IF(AND(I168=38000,R168&gt;314.8,R168&lt;=504.6,M168&gt;10),('[1]Pricing Schedule'!$F$111+('[1]Pricing Schedule'!$F$113*M168))*3,
IF(AND(I168=38000,R168&gt;472.2,R168&lt;=672.8,M168&lt;=10),('[1]Pricing Schedule'!$F$103+('[1]Pricing Schedule'!$F$105*M168))*4,
IF(AND(I168=38000,R168&gt;472.2,R168&lt;=672.8,M168&gt;10),('[1]Pricing Schedule'!$F$111+('[1]Pricing Schedule'!$F$113*M168))*4,
IF(AND(I168=110000,R168&lt;=12.8,M168&gt;2),'[1]Pricing Schedule'!$F$62+('[1]Pricing Schedule'!$F$63*M168),
IF(AND(I168=110000,R168&lt;=12.8,M168&lt;=2),'[1]Pricing Schedule'!$F$96+('[1]Pricing Schedule'!$F$97*M168),
IF(AND(I168=110000,R168&gt;12.8,R168&lt;=22.8,M168&gt;3),'[1]Pricing Schedule'!$F$71+('[1]Pricing Schedule'!$F$72*M168),
IF(AND(I168=110000,R168&gt;12.8,R168&lt;=22.8,M168&lt;=3),'[1]Pricing Schedule'!$F$96+('[1]Pricing Schedule'!$F$97*M168),
IF(AND(I168=110000,R168&gt;22.8,R168&lt;=30.2),'[1]Pricing Schedule'!$F$80+('[1]Pricing Schedule'!$F$81*M168),
IF(AND(I168=110000,R168&gt;30.2,R168&lt;=45.9),'[1]Pricing Schedule'!$F$89+('[1]Pricing Schedule'!$F$90*M168),
IF(AND(I168=110000,R168&gt;45.9,R168&lt;=123.4),'[1]Pricing Schedule'!$F$96+('[1]Pricing Schedule'!$F$97*M168),
IF(AND(I168=110000,R168&gt;123.4,R168&lt;=168.2,M168&lt;=10),'[1]Pricing Schedule'!$F$103+('[1]Pricing Schedule'!$F$105*M168),
IF(AND(I168=110000,R168&gt;123.4,R168&lt;=168.2,M168&gt;10),'[1]Pricing Schedule'!$F$111+('[1]Pricing Schedule'!$F$113*M168),
IF(AND(I168=110000,R168&gt;168.2,R168&lt;=336.4,M168&lt;=10),('[1]Pricing Schedule'!$F$103+('[1]Pricing Schedule'!$F$105*M168))*2,
IF(AND(I168=110000,R168&gt;168.2,R168&lt;=336.4,M168&gt;10),('[1]Pricing Schedule'!$F$111+('[1]Pricing Schedule'!$F$113*M168))*2,
IF(AND(I168=110000,R168&gt;336.4,R168&lt;=504.6,M168&lt;=10),('[1]Pricing Schedule'!$F$103+('[1]Pricing Schedule'!$F$105*M168))*3,
IF(AND(I168=110000,R168&gt;336.4,R168&lt;=504.6,M168&gt;10),('[1]Pricing Schedule'!$F$111+('[1]Pricing Schedule'!$F$113*M168))*3,
IF(AND(I168=110000,R168&gt;504.6,R168&lt;=672.8,M168&lt;=10),('[1]Pricing Schedule'!$F$103+('[1]Pricing Schedule'!$F$105*M168))*4,
IF(AND(I168=110000,R168&gt;504.6,R168&lt;=672.8,M168&gt;10),('[1]Pricing Schedule'!$F$111+('[1]Pricing Schedule'!$F$113*M168))*4,
IF(AND(I168=110000,R168&gt;672.8,R168&lt;=841,M168&lt;=10),('[1]Pricing Schedule'!$F$103+('[1]Pricing Schedule'!$F$105*M168))*5,
IF(AND(I168=110000,R168&gt;672.8,R168&lt;=841,M168&gt;10),('[1]Pricing Schedule'!$F$111+('[1]Pricing Schedule'!$F$113*M168))*5,
IF(AND(I168=110000,R168&gt;672.8,R168&lt;=841,M168&lt;=10),('[1]Pricing Schedule'!$F$103+('[1]Pricing Schedule'!$F$105*M168))*5,
IF(AND(I168=110000,R168&gt;672.8,R168&lt;=841,M168&gt;10),('[1]Pricing Schedule'!$F$111+('[1]Pricing Schedule'!$F$113*M168))*5,
IF(AND(I168=110000,R168&gt;1345.6,R168&lt;=1513.8,M168&lt;=10),('[1]Pricing Schedule'!$F$103+('[1]Pricing Schedule'!$F$105*M168))*9,
IF(AND(I168=110000,R168&gt;1345.6,R168&lt;=1513.8,M168&gt;10),('[1]Pricing Schedule'!$F$111+('[1]Pricing Schedule'!$F$113*M168))*9,
9999999999)))))))))))))))))))))))))))))))))))))))</f>
        <v>628870</v>
      </c>
      <c r="T168" s="21">
        <f>IF(AND(I168=38000,R168&lt;=4.5,M168&gt;8),'[1]Pricing Schedule'!$J$9,
IF(AND(I168=38000,R168&lt;=4.5,M168&lt;=8),'[1]Pricing Schedule'!$J$36,
IF(AND(I168=38000,R168&gt;4.5,R168&lt;=9,M168&gt;8),'[1]Pricing Schedule'!$J$18,
IF(AND(I168=38000,R168&gt;4.5,R168&lt;=9,M168&lt;=8),'[1]Pricing Schedule'!$J$36,
IF(AND(I168=38000,R168&gt;9,R168&lt;=12.8,M168&gt;8),'[1]Pricing Schedule'!$J$27,
IF(AND(I168=38000,R168&gt;9,R168&lt;=12.8,M168&lt;=8),'[1]Pricing Schedule'!$J$36,
IF(AND(I168=38000,R168&gt;12.8,R168&lt;=22.8),'[1]Pricing Schedule'!$J$36,
IF(AND(I168=38000,R168&gt;22.8,R168&lt;=30.2),'[1]Pricing Schedule'!$J$45,
IF(AND(I168=38000,R168&gt;30.2,R168&lt;=45.9),'[1]Pricing Schedule'!$J$54,
IF(AND(I168=38000,R168&gt;45.9,R168&lt;=123.4),'[1]Pricing Schedule'!$J$97,
IF(AND(I168=38000,R168&gt;123.4,R168&lt;=168.2,M168&lt;=10),'[1]Pricing Schedule'!$J$105,
IF(AND(I168=38000,R168&gt;123.4,R168&lt;=168.2,M168&gt;10),'[1]Pricing Schedule'!$J$113,
IF(AND(I168=38000,R168&gt;168.2,R168&lt;=336.4,M168&lt;=10),('[1]Pricing Schedule'!$J$105),
IF(AND(I168=38000,R168&gt;168.2,R168&lt;=336.4,M168&gt;10),('[1]Pricing Schedule'!$J$113),
IF(AND(I168=38000,R168&gt;336.4,R168&lt;=504.6,M168&lt;=10),('[1]Pricing Schedule'!$J$105),
IF(AND(I168=38000,R168&gt;336.4,R168&lt;=504.6,M168&gt;10),('[1]Pricing Schedule'!$J$113),
IF(AND(I168=38000,R168&gt;504.6,R168&lt;=672.8,M168&lt;=10),('[1]Pricing Schedule'!$J$105),
IF(AND(I168=38000,R168&gt;504.6,R168&lt;=672.8,M168&gt;10),('[1]Pricing Schedule'!$J$113),
IF(AND(I168=110000,R168&lt;=12.8,M168&gt;2),'[1]Pricing Schedule'!$J$63,
IF(AND(I168=110000,R168&lt;=12.8,M168&lt;=2),'[1]Pricing Schedule'!$J$97,
IF(AND(I168=110000,R168&gt;12.8,R168&lt;=22.8,M168&gt;3),'[1]Pricing Schedule'!$J$72,
IF(AND(I168=110000,R168&gt;12.8,R168&lt;=22.8,M168&lt;=3),'[1]Pricing Schedule'!$J$97,
IF(AND(I168=110000,R168&gt;22.8,R168&lt;=30.2),'[1]Pricing Schedule'!$J$81,
IF(AND(I168=110000,R168&gt;30.2,R168&lt;=45.9),'[1]Pricing Schedule'!$J$90,
IF(AND(I168=110000,R168&gt;45.9,R168&lt;=123.4),'[1]Pricing Schedule'!$J$97,
IF(AND(I168=110000,R168&gt;123.4,R168&lt;=168.2,M168&lt;=10),'[1]Pricing Schedule'!$J$105,
IF(AND(I168=110000,R168&gt;123.4,R168&lt;=168.2,M168&gt;10),'[1]Pricing Schedule'!$J$113,
IF(AND(I168=110000,R168&gt;168.2,R168&lt;=336.2,M168&lt;=10),('[1]Pricing Schedule'!$J$105),
IF(AND(I168=110000,R168&gt;168.2,R168&lt;=336.2,M168&gt;10),('[1]Pricing Schedule'!$J$113),
IF(AND(I168=110000,R168&gt;336.4,R168&lt;=504.6,M168&lt;=10),('[1]Pricing Schedule'!$J$105),
IF(AND(I168=110000,R168&gt;336.4,R168&lt;=504.6,M168&gt;10),('[1]Pricing Schedule'!$J$113),
IF(AND(I168=110000,R168&gt;504.6,R168&lt;=672.8,M168&lt;=10),('[1]Pricing Schedule'!$J$105),
IF(AND(I168=110000,R168&gt;504.6,R168&lt;=672.8,M168&gt;10),('[1]Pricing Schedule'!$J$113),
IF(AND(I168=110000,R168&gt;672.8,R168&lt;=841,M168&lt;=10),('[1]Pricing Schedule'!$J$105),
IF(AND(I168=110000,R168&gt;672.8,R168&lt;=841,M168&gt;10),('[1]Pricing Schedule'!$J$113),
IF(AND(I168=110000,R168&gt;1682,R168&lt;=1850.2,M168&lt;=10),('[1]Pricing Schedule'!$J$105),
IF(AND(I168=110000,R168&gt;1682,R168&lt;=1850.2,M168&gt;10),('[1]Pricing Schedule'!$J$113),
IF(AND(I168=110000,R168&gt;2018.4,R168&lt;=2186.6,M168&lt;=10),('[1]Pricing Schedule'!$J$105),
IF(AND(I168=110000,R168&gt;2018.4,R168&lt;=2186.6,M168&gt;10),('[1]Pricing Schedule'!$J$113),999999999)))))))))))))))))))))))))))))))))))))))</f>
        <v>4</v>
      </c>
      <c r="U168" s="40">
        <f t="shared" si="18"/>
        <v>182281.15942028986</v>
      </c>
      <c r="V168" s="41">
        <f t="shared" si="19"/>
        <v>5.4860304991492681</v>
      </c>
      <c r="Y168" s="23">
        <v>254</v>
      </c>
      <c r="Z168" s="23">
        <v>178</v>
      </c>
      <c r="AR168" s="35"/>
    </row>
    <row r="169" spans="1:44">
      <c r="A169" s="23">
        <v>168</v>
      </c>
      <c r="B169" s="23">
        <v>168</v>
      </c>
      <c r="C169" s="23" t="s">
        <v>463</v>
      </c>
      <c r="D169" s="23" t="s">
        <v>121</v>
      </c>
      <c r="E169" s="23" t="s">
        <v>121</v>
      </c>
      <c r="F169" s="23" t="s">
        <v>308</v>
      </c>
      <c r="G169" s="23" t="s">
        <v>309</v>
      </c>
      <c r="H169" s="23" t="s">
        <v>113</v>
      </c>
      <c r="I169" s="13">
        <v>38000</v>
      </c>
      <c r="J169" s="13">
        <v>38000</v>
      </c>
      <c r="K169" s="13">
        <v>20000</v>
      </c>
      <c r="L169" s="24">
        <v>4.1909999999999998</v>
      </c>
      <c r="M169" s="37">
        <f t="shared" si="14"/>
        <v>5</v>
      </c>
      <c r="N169" s="24">
        <v>0.17799999999999999</v>
      </c>
      <c r="O169" s="13">
        <v>1</v>
      </c>
      <c r="P169" s="36">
        <f t="shared" si="15"/>
        <v>0.17799999999999999</v>
      </c>
      <c r="Q169" s="38">
        <f t="shared" si="16"/>
        <v>3.45</v>
      </c>
      <c r="R169" s="37">
        <f t="shared" si="17"/>
        <v>3.45</v>
      </c>
      <c r="S169" s="39">
        <f>IF(AND(I169=38000,R169&lt;=4.5,M169&gt;8),'[1]Pricing Schedule'!$F$8+('[1]Pricing Schedule'!$F$9*M169),
IF(AND(I169=38000,R169&lt;=4.5,M169&lt;=8),'[1]Pricing Schedule'!$F$34+('[1]Pricing Schedule'!$F$36*M169),
IF(AND(I169=38000,R169&gt;4.5,R169&lt;=9,M169&gt;8),'[1]Pricing Schedule'!$F$17+('[1]Pricing Schedule'!$F$18*M169),
IF(AND(I169=38000,R169&gt;4.5,R169&lt;=9,M169&lt;=8),'[1]Pricing Schedule'!$F$34+('[1]Pricing Schedule'!$F$36*M169),
IF(AND(I169=38000,R169&gt;9,R169&lt;=12.8,M169&gt;8),'[1]Pricing Schedule'!$F$26+('[1]Pricing Schedule'!$F$27*M169),
IF(AND(I169=38000,R169&gt;9,R169&lt;=12.8,M169&lt;=8),'[1]Pricing Schedule'!$F$34+('[1]Pricing Schedule'!$F$36*M169),
IF(AND(I169=38000,R169&gt;12.8,R169&lt;=22.8),'[1]Pricing Schedule'!$F$34+('[1]Pricing Schedule'!$F$36*M169),
IF(AND(I169=38000,R169&gt;22.8,R169&lt;=30.2),'[1]Pricing Schedule'!$F$43+('[1]Pricing Schedule'!$F$45*M169),
IF(AND(I169=38000,R169&gt;30.2,R169&lt;=45.9),'[1]Pricing Schedule'!$F$52+('[1]Pricing Schedule'!$F$54*M169),
IF(AND(I169=38000,R169&gt;45.9,R169&lt;=123.4),'[1]Pricing Schedule'!$F$96+('[1]Pricing Schedule'!$F$97*M169),
IF(AND(I169=38000,R169&gt;123.4,R169&lt;=168.2,M169&lt;=10),'[1]Pricing Schedule'!$F$103+('[1]Pricing Schedule'!$F$105*M169),
IF(AND(I169=38000,R169&gt;123.4,R169&lt;=168.2,M169&gt;10),'[1]Pricing Schedule'!$F$111+('[1]Pricing Schedule'!$F$113*M169),
IF(AND(I169=38000,R169&gt;157.4,R169&lt;=336.4,M169&lt;=10),('[1]Pricing Schedule'!$F$103+('[1]Pricing Schedule'!$F$105*M169))*2,
IF(AND(I169=38000,R169&gt;157.4,R169&lt;=336.4,M169&gt;10),('[1]Pricing Schedule'!$F$111+('[1]Pricing Schedule'!$F$113*M169))*2,
IF(AND(I169=38000,R169&gt;314.8,R169&lt;=504.6,M169&lt;=10),('[1]Pricing Schedule'!$F$103+('[1]Pricing Schedule'!$F$105*M169))*3,
IF(AND(I169=38000,R169&gt;314.8,R169&lt;=504.6,M169&gt;10),('[1]Pricing Schedule'!$F$111+('[1]Pricing Schedule'!$F$113*M169))*3,
IF(AND(I169=38000,R169&gt;472.2,R169&lt;=672.8,M169&lt;=10),('[1]Pricing Schedule'!$F$103+('[1]Pricing Schedule'!$F$105*M169))*4,
IF(AND(I169=38000,R169&gt;472.2,R169&lt;=672.8,M169&gt;10),('[1]Pricing Schedule'!$F$111+('[1]Pricing Schedule'!$F$113*M169))*4,
IF(AND(I169=110000,R169&lt;=12.8,M169&gt;2),'[1]Pricing Schedule'!$F$62+('[1]Pricing Schedule'!$F$63*M169),
IF(AND(I169=110000,R169&lt;=12.8,M169&lt;=2),'[1]Pricing Schedule'!$F$96+('[1]Pricing Schedule'!$F$97*M169),
IF(AND(I169=110000,R169&gt;12.8,R169&lt;=22.8,M169&gt;3),'[1]Pricing Schedule'!$F$71+('[1]Pricing Schedule'!$F$72*M169),
IF(AND(I169=110000,R169&gt;12.8,R169&lt;=22.8,M169&lt;=3),'[1]Pricing Schedule'!$F$96+('[1]Pricing Schedule'!$F$97*M169),
IF(AND(I169=110000,R169&gt;22.8,R169&lt;=30.2),'[1]Pricing Schedule'!$F$80+('[1]Pricing Schedule'!$F$81*M169),
IF(AND(I169=110000,R169&gt;30.2,R169&lt;=45.9),'[1]Pricing Schedule'!$F$89+('[1]Pricing Schedule'!$F$90*M169),
IF(AND(I169=110000,R169&gt;45.9,R169&lt;=123.4),'[1]Pricing Schedule'!$F$96+('[1]Pricing Schedule'!$F$97*M169),
IF(AND(I169=110000,R169&gt;123.4,R169&lt;=168.2,M169&lt;=10),'[1]Pricing Schedule'!$F$103+('[1]Pricing Schedule'!$F$105*M169),
IF(AND(I169=110000,R169&gt;123.4,R169&lt;=168.2,M169&gt;10),'[1]Pricing Schedule'!$F$111+('[1]Pricing Schedule'!$F$113*M169),
IF(AND(I169=110000,R169&gt;168.2,R169&lt;=336.4,M169&lt;=10),('[1]Pricing Schedule'!$F$103+('[1]Pricing Schedule'!$F$105*M169))*2,
IF(AND(I169=110000,R169&gt;168.2,R169&lt;=336.4,M169&gt;10),('[1]Pricing Schedule'!$F$111+('[1]Pricing Schedule'!$F$113*M169))*2,
IF(AND(I169=110000,R169&gt;336.4,R169&lt;=504.6,M169&lt;=10),('[1]Pricing Schedule'!$F$103+('[1]Pricing Schedule'!$F$105*M169))*3,
IF(AND(I169=110000,R169&gt;336.4,R169&lt;=504.6,M169&gt;10),('[1]Pricing Schedule'!$F$111+('[1]Pricing Schedule'!$F$113*M169))*3,
IF(AND(I169=110000,R169&gt;504.6,R169&lt;=672.8,M169&lt;=10),('[1]Pricing Schedule'!$F$103+('[1]Pricing Schedule'!$F$105*M169))*4,
IF(AND(I169=110000,R169&gt;504.6,R169&lt;=672.8,M169&gt;10),('[1]Pricing Schedule'!$F$111+('[1]Pricing Schedule'!$F$113*M169))*4,
IF(AND(I169=110000,R169&gt;672.8,R169&lt;=841,M169&lt;=10),('[1]Pricing Schedule'!$F$103+('[1]Pricing Schedule'!$F$105*M169))*5,
IF(AND(I169=110000,R169&gt;672.8,R169&lt;=841,M169&gt;10),('[1]Pricing Schedule'!$F$111+('[1]Pricing Schedule'!$F$113*M169))*5,
IF(AND(I169=110000,R169&gt;672.8,R169&lt;=841,M169&lt;=10),('[1]Pricing Schedule'!$F$103+('[1]Pricing Schedule'!$F$105*M169))*5,
IF(AND(I169=110000,R169&gt;672.8,R169&lt;=841,M169&gt;10),('[1]Pricing Schedule'!$F$111+('[1]Pricing Schedule'!$F$113*M169))*5,
IF(AND(I169=110000,R169&gt;1345.6,R169&lt;=1513.8,M169&lt;=10),('[1]Pricing Schedule'!$F$103+('[1]Pricing Schedule'!$F$105*M169))*9,
IF(AND(I169=110000,R169&gt;1345.6,R169&lt;=1513.8,M169&gt;10),('[1]Pricing Schedule'!$F$111+('[1]Pricing Schedule'!$F$113*M169))*9,
9999999999)))))))))))))))))))))))))))))))))))))))</f>
        <v>699140</v>
      </c>
      <c r="T169" s="21">
        <f>IF(AND(I169=38000,R169&lt;=4.5,M169&gt;8),'[1]Pricing Schedule'!$J$9,
IF(AND(I169=38000,R169&lt;=4.5,M169&lt;=8),'[1]Pricing Schedule'!$J$36,
IF(AND(I169=38000,R169&gt;4.5,R169&lt;=9,M169&gt;8),'[1]Pricing Schedule'!$J$18,
IF(AND(I169=38000,R169&gt;4.5,R169&lt;=9,M169&lt;=8),'[1]Pricing Schedule'!$J$36,
IF(AND(I169=38000,R169&gt;9,R169&lt;=12.8,M169&gt;8),'[1]Pricing Schedule'!$J$27,
IF(AND(I169=38000,R169&gt;9,R169&lt;=12.8,M169&lt;=8),'[1]Pricing Schedule'!$J$36,
IF(AND(I169=38000,R169&gt;12.8,R169&lt;=22.8),'[1]Pricing Schedule'!$J$36,
IF(AND(I169=38000,R169&gt;22.8,R169&lt;=30.2),'[1]Pricing Schedule'!$J$45,
IF(AND(I169=38000,R169&gt;30.2,R169&lt;=45.9),'[1]Pricing Schedule'!$J$54,
IF(AND(I169=38000,R169&gt;45.9,R169&lt;=123.4),'[1]Pricing Schedule'!$J$97,
IF(AND(I169=38000,R169&gt;123.4,R169&lt;=168.2,M169&lt;=10),'[1]Pricing Schedule'!$J$105,
IF(AND(I169=38000,R169&gt;123.4,R169&lt;=168.2,M169&gt;10),'[1]Pricing Schedule'!$J$113,
IF(AND(I169=38000,R169&gt;168.2,R169&lt;=336.4,M169&lt;=10),('[1]Pricing Schedule'!$J$105),
IF(AND(I169=38000,R169&gt;168.2,R169&lt;=336.4,M169&gt;10),('[1]Pricing Schedule'!$J$113),
IF(AND(I169=38000,R169&gt;336.4,R169&lt;=504.6,M169&lt;=10),('[1]Pricing Schedule'!$J$105),
IF(AND(I169=38000,R169&gt;336.4,R169&lt;=504.6,M169&gt;10),('[1]Pricing Schedule'!$J$113),
IF(AND(I169=38000,R169&gt;504.6,R169&lt;=672.8,M169&lt;=10),('[1]Pricing Schedule'!$J$105),
IF(AND(I169=38000,R169&gt;504.6,R169&lt;=672.8,M169&gt;10),('[1]Pricing Schedule'!$J$113),
IF(AND(I169=110000,R169&lt;=12.8,M169&gt;2),'[1]Pricing Schedule'!$J$63,
IF(AND(I169=110000,R169&lt;=12.8,M169&lt;=2),'[1]Pricing Schedule'!$J$97,
IF(AND(I169=110000,R169&gt;12.8,R169&lt;=22.8,M169&gt;3),'[1]Pricing Schedule'!$J$72,
IF(AND(I169=110000,R169&gt;12.8,R169&lt;=22.8,M169&lt;=3),'[1]Pricing Schedule'!$J$97,
IF(AND(I169=110000,R169&gt;22.8,R169&lt;=30.2),'[1]Pricing Schedule'!$J$81,
IF(AND(I169=110000,R169&gt;30.2,R169&lt;=45.9),'[1]Pricing Schedule'!$J$90,
IF(AND(I169=110000,R169&gt;45.9,R169&lt;=123.4),'[1]Pricing Schedule'!$J$97,
IF(AND(I169=110000,R169&gt;123.4,R169&lt;=168.2,M169&lt;=10),'[1]Pricing Schedule'!$J$105,
IF(AND(I169=110000,R169&gt;123.4,R169&lt;=168.2,M169&gt;10),'[1]Pricing Schedule'!$J$113,
IF(AND(I169=110000,R169&gt;168.2,R169&lt;=336.2,M169&lt;=10),('[1]Pricing Schedule'!$J$105),
IF(AND(I169=110000,R169&gt;168.2,R169&lt;=336.2,M169&gt;10),('[1]Pricing Schedule'!$J$113),
IF(AND(I169=110000,R169&gt;336.4,R169&lt;=504.6,M169&lt;=10),('[1]Pricing Schedule'!$J$105),
IF(AND(I169=110000,R169&gt;336.4,R169&lt;=504.6,M169&gt;10),('[1]Pricing Schedule'!$J$113),
IF(AND(I169=110000,R169&gt;504.6,R169&lt;=672.8,M169&lt;=10),('[1]Pricing Schedule'!$J$105),
IF(AND(I169=110000,R169&gt;504.6,R169&lt;=672.8,M169&gt;10),('[1]Pricing Schedule'!$J$113),
IF(AND(I169=110000,R169&gt;672.8,R169&lt;=841,M169&lt;=10),('[1]Pricing Schedule'!$J$105),
IF(AND(I169=110000,R169&gt;672.8,R169&lt;=841,M169&gt;10),('[1]Pricing Schedule'!$J$113),
IF(AND(I169=110000,R169&gt;1682,R169&lt;=1850.2,M169&lt;=10),('[1]Pricing Schedule'!$J$105),
IF(AND(I169=110000,R169&gt;1682,R169&lt;=1850.2,M169&gt;10),('[1]Pricing Schedule'!$J$113),
IF(AND(I169=110000,R169&gt;2018.4,R169&lt;=2186.6,M169&lt;=10),('[1]Pricing Schedule'!$J$105),
IF(AND(I169=110000,R169&gt;2018.4,R169&lt;=2186.6,M169&gt;10),('[1]Pricing Schedule'!$J$113),999999999)))))))))))))))))))))))))))))))))))))))</f>
        <v>4</v>
      </c>
      <c r="U169" s="40">
        <f t="shared" si="18"/>
        <v>202649.27536231882</v>
      </c>
      <c r="V169" s="41">
        <f t="shared" si="19"/>
        <v>4.9346339788883489</v>
      </c>
      <c r="Y169" s="23">
        <v>337</v>
      </c>
      <c r="Z169" s="23">
        <v>239</v>
      </c>
      <c r="AC169" s="42"/>
      <c r="AR169" s="35"/>
    </row>
    <row r="170" spans="1:44">
      <c r="A170" s="23">
        <v>169</v>
      </c>
      <c r="B170" s="23">
        <v>169</v>
      </c>
      <c r="C170" s="23" t="s">
        <v>464</v>
      </c>
      <c r="D170" s="23" t="s">
        <v>121</v>
      </c>
      <c r="E170" s="23" t="s">
        <v>121</v>
      </c>
      <c r="F170" s="23" t="s">
        <v>465</v>
      </c>
      <c r="G170" s="23" t="s">
        <v>466</v>
      </c>
      <c r="H170" s="23" t="s">
        <v>113</v>
      </c>
      <c r="I170" s="13">
        <v>38000</v>
      </c>
      <c r="J170" s="13">
        <v>38000</v>
      </c>
      <c r="K170" s="23" t="s">
        <v>119</v>
      </c>
      <c r="L170" s="24">
        <v>5.4020000000000001</v>
      </c>
      <c r="M170" s="37">
        <f t="shared" si="14"/>
        <v>6</v>
      </c>
      <c r="N170" s="24">
        <v>0.25</v>
      </c>
      <c r="O170" s="13">
        <v>1</v>
      </c>
      <c r="P170" s="36">
        <f t="shared" si="15"/>
        <v>0.25</v>
      </c>
      <c r="Q170" s="38">
        <f t="shared" si="16"/>
        <v>3.45</v>
      </c>
      <c r="R170" s="37">
        <f t="shared" si="17"/>
        <v>3.45</v>
      </c>
      <c r="S170" s="39">
        <f>IF(AND(I170=38000,R170&lt;=4.5,M170&gt;8),'[1]Pricing Schedule'!$F$8+('[1]Pricing Schedule'!$F$9*M170),
IF(AND(I170=38000,R170&lt;=4.5,M170&lt;=8),'[1]Pricing Schedule'!$F$34+('[1]Pricing Schedule'!$F$36*M170),
IF(AND(I170=38000,R170&gt;4.5,R170&lt;=9,M170&gt;8),'[1]Pricing Schedule'!$F$17+('[1]Pricing Schedule'!$F$18*M170),
IF(AND(I170=38000,R170&gt;4.5,R170&lt;=9,M170&lt;=8),'[1]Pricing Schedule'!$F$34+('[1]Pricing Schedule'!$F$36*M170),
IF(AND(I170=38000,R170&gt;9,R170&lt;=12.8,M170&gt;8),'[1]Pricing Schedule'!$F$26+('[1]Pricing Schedule'!$F$27*M170),
IF(AND(I170=38000,R170&gt;9,R170&lt;=12.8,M170&lt;=8),'[1]Pricing Schedule'!$F$34+('[1]Pricing Schedule'!$F$36*M170),
IF(AND(I170=38000,R170&gt;12.8,R170&lt;=22.8),'[1]Pricing Schedule'!$F$34+('[1]Pricing Schedule'!$F$36*M170),
IF(AND(I170=38000,R170&gt;22.8,R170&lt;=30.2),'[1]Pricing Schedule'!$F$43+('[1]Pricing Schedule'!$F$45*M170),
IF(AND(I170=38000,R170&gt;30.2,R170&lt;=45.9),'[1]Pricing Schedule'!$F$52+('[1]Pricing Schedule'!$F$54*M170),
IF(AND(I170=38000,R170&gt;45.9,R170&lt;=123.4),'[1]Pricing Schedule'!$F$96+('[1]Pricing Schedule'!$F$97*M170),
IF(AND(I170=38000,R170&gt;123.4,R170&lt;=168.2,M170&lt;=10),'[1]Pricing Schedule'!$F$103+('[1]Pricing Schedule'!$F$105*M170),
IF(AND(I170=38000,R170&gt;123.4,R170&lt;=168.2,M170&gt;10),'[1]Pricing Schedule'!$F$111+('[1]Pricing Schedule'!$F$113*M170),
IF(AND(I170=38000,R170&gt;157.4,R170&lt;=336.4,M170&lt;=10),('[1]Pricing Schedule'!$F$103+('[1]Pricing Schedule'!$F$105*M170))*2,
IF(AND(I170=38000,R170&gt;157.4,R170&lt;=336.4,M170&gt;10),('[1]Pricing Schedule'!$F$111+('[1]Pricing Schedule'!$F$113*M170))*2,
IF(AND(I170=38000,R170&gt;314.8,R170&lt;=504.6,M170&lt;=10),('[1]Pricing Schedule'!$F$103+('[1]Pricing Schedule'!$F$105*M170))*3,
IF(AND(I170=38000,R170&gt;314.8,R170&lt;=504.6,M170&gt;10),('[1]Pricing Schedule'!$F$111+('[1]Pricing Schedule'!$F$113*M170))*3,
IF(AND(I170=38000,R170&gt;472.2,R170&lt;=672.8,M170&lt;=10),('[1]Pricing Schedule'!$F$103+('[1]Pricing Schedule'!$F$105*M170))*4,
IF(AND(I170=38000,R170&gt;472.2,R170&lt;=672.8,M170&gt;10),('[1]Pricing Schedule'!$F$111+('[1]Pricing Schedule'!$F$113*M170))*4,
IF(AND(I170=110000,R170&lt;=12.8,M170&gt;2),'[1]Pricing Schedule'!$F$62+('[1]Pricing Schedule'!$F$63*M170),
IF(AND(I170=110000,R170&lt;=12.8,M170&lt;=2),'[1]Pricing Schedule'!$F$96+('[1]Pricing Schedule'!$F$97*M170),
IF(AND(I170=110000,R170&gt;12.8,R170&lt;=22.8,M170&gt;3),'[1]Pricing Schedule'!$F$71+('[1]Pricing Schedule'!$F$72*M170),
IF(AND(I170=110000,R170&gt;12.8,R170&lt;=22.8,M170&lt;=3),'[1]Pricing Schedule'!$F$96+('[1]Pricing Schedule'!$F$97*M170),
IF(AND(I170=110000,R170&gt;22.8,R170&lt;=30.2),'[1]Pricing Schedule'!$F$80+('[1]Pricing Schedule'!$F$81*M170),
IF(AND(I170=110000,R170&gt;30.2,R170&lt;=45.9),'[1]Pricing Schedule'!$F$89+('[1]Pricing Schedule'!$F$90*M170),
IF(AND(I170=110000,R170&gt;45.9,R170&lt;=123.4),'[1]Pricing Schedule'!$F$96+('[1]Pricing Schedule'!$F$97*M170),
IF(AND(I170=110000,R170&gt;123.4,R170&lt;=168.2,M170&lt;=10),'[1]Pricing Schedule'!$F$103+('[1]Pricing Schedule'!$F$105*M170),
IF(AND(I170=110000,R170&gt;123.4,R170&lt;=168.2,M170&gt;10),'[1]Pricing Schedule'!$F$111+('[1]Pricing Schedule'!$F$113*M170),
IF(AND(I170=110000,R170&gt;168.2,R170&lt;=336.4,M170&lt;=10),('[1]Pricing Schedule'!$F$103+('[1]Pricing Schedule'!$F$105*M170))*2,
IF(AND(I170=110000,R170&gt;168.2,R170&lt;=336.4,M170&gt;10),('[1]Pricing Schedule'!$F$111+('[1]Pricing Schedule'!$F$113*M170))*2,
IF(AND(I170=110000,R170&gt;336.4,R170&lt;=504.6,M170&lt;=10),('[1]Pricing Schedule'!$F$103+('[1]Pricing Schedule'!$F$105*M170))*3,
IF(AND(I170=110000,R170&gt;336.4,R170&lt;=504.6,M170&gt;10),('[1]Pricing Schedule'!$F$111+('[1]Pricing Schedule'!$F$113*M170))*3,
IF(AND(I170=110000,R170&gt;504.6,R170&lt;=672.8,M170&lt;=10),('[1]Pricing Schedule'!$F$103+('[1]Pricing Schedule'!$F$105*M170))*4,
IF(AND(I170=110000,R170&gt;504.6,R170&lt;=672.8,M170&gt;10),('[1]Pricing Schedule'!$F$111+('[1]Pricing Schedule'!$F$113*M170))*4,
IF(AND(I170=110000,R170&gt;672.8,R170&lt;=841,M170&lt;=10),('[1]Pricing Schedule'!$F$103+('[1]Pricing Schedule'!$F$105*M170))*5,
IF(AND(I170=110000,R170&gt;672.8,R170&lt;=841,M170&gt;10),('[1]Pricing Schedule'!$F$111+('[1]Pricing Schedule'!$F$113*M170))*5,
IF(AND(I170=110000,R170&gt;672.8,R170&lt;=841,M170&lt;=10),('[1]Pricing Schedule'!$F$103+('[1]Pricing Schedule'!$F$105*M170))*5,
IF(AND(I170=110000,R170&gt;672.8,R170&lt;=841,M170&gt;10),('[1]Pricing Schedule'!$F$111+('[1]Pricing Schedule'!$F$113*M170))*5,
IF(AND(I170=110000,R170&gt;1345.6,R170&lt;=1513.8,M170&lt;=10),('[1]Pricing Schedule'!$F$103+('[1]Pricing Schedule'!$F$105*M170))*9,
IF(AND(I170=110000,R170&gt;1345.6,R170&lt;=1513.8,M170&gt;10),('[1]Pricing Schedule'!$F$111+('[1]Pricing Schedule'!$F$113*M170))*9,
9999999999)))))))))))))))))))))))))))))))))))))))</f>
        <v>769410</v>
      </c>
      <c r="T170" s="21">
        <f>IF(AND(I170=38000,R170&lt;=4.5,M170&gt;8),'[1]Pricing Schedule'!$J$9,
IF(AND(I170=38000,R170&lt;=4.5,M170&lt;=8),'[1]Pricing Schedule'!$J$36,
IF(AND(I170=38000,R170&gt;4.5,R170&lt;=9,M170&gt;8),'[1]Pricing Schedule'!$J$18,
IF(AND(I170=38000,R170&gt;4.5,R170&lt;=9,M170&lt;=8),'[1]Pricing Schedule'!$J$36,
IF(AND(I170=38000,R170&gt;9,R170&lt;=12.8,M170&gt;8),'[1]Pricing Schedule'!$J$27,
IF(AND(I170=38000,R170&gt;9,R170&lt;=12.8,M170&lt;=8),'[1]Pricing Schedule'!$J$36,
IF(AND(I170=38000,R170&gt;12.8,R170&lt;=22.8),'[1]Pricing Schedule'!$J$36,
IF(AND(I170=38000,R170&gt;22.8,R170&lt;=30.2),'[1]Pricing Schedule'!$J$45,
IF(AND(I170=38000,R170&gt;30.2,R170&lt;=45.9),'[1]Pricing Schedule'!$J$54,
IF(AND(I170=38000,R170&gt;45.9,R170&lt;=123.4),'[1]Pricing Schedule'!$J$97,
IF(AND(I170=38000,R170&gt;123.4,R170&lt;=168.2,M170&lt;=10),'[1]Pricing Schedule'!$J$105,
IF(AND(I170=38000,R170&gt;123.4,R170&lt;=168.2,M170&gt;10),'[1]Pricing Schedule'!$J$113,
IF(AND(I170=38000,R170&gt;168.2,R170&lt;=336.4,M170&lt;=10),('[1]Pricing Schedule'!$J$105),
IF(AND(I170=38000,R170&gt;168.2,R170&lt;=336.4,M170&gt;10),('[1]Pricing Schedule'!$J$113),
IF(AND(I170=38000,R170&gt;336.4,R170&lt;=504.6,M170&lt;=10),('[1]Pricing Schedule'!$J$105),
IF(AND(I170=38000,R170&gt;336.4,R170&lt;=504.6,M170&gt;10),('[1]Pricing Schedule'!$J$113),
IF(AND(I170=38000,R170&gt;504.6,R170&lt;=672.8,M170&lt;=10),('[1]Pricing Schedule'!$J$105),
IF(AND(I170=38000,R170&gt;504.6,R170&lt;=672.8,M170&gt;10),('[1]Pricing Schedule'!$J$113),
IF(AND(I170=110000,R170&lt;=12.8,M170&gt;2),'[1]Pricing Schedule'!$J$63,
IF(AND(I170=110000,R170&lt;=12.8,M170&lt;=2),'[1]Pricing Schedule'!$J$97,
IF(AND(I170=110000,R170&gt;12.8,R170&lt;=22.8,M170&gt;3),'[1]Pricing Schedule'!$J$72,
IF(AND(I170=110000,R170&gt;12.8,R170&lt;=22.8,M170&lt;=3),'[1]Pricing Schedule'!$J$97,
IF(AND(I170=110000,R170&gt;22.8,R170&lt;=30.2),'[1]Pricing Schedule'!$J$81,
IF(AND(I170=110000,R170&gt;30.2,R170&lt;=45.9),'[1]Pricing Schedule'!$J$90,
IF(AND(I170=110000,R170&gt;45.9,R170&lt;=123.4),'[1]Pricing Schedule'!$J$97,
IF(AND(I170=110000,R170&gt;123.4,R170&lt;=168.2,M170&lt;=10),'[1]Pricing Schedule'!$J$105,
IF(AND(I170=110000,R170&gt;123.4,R170&lt;=168.2,M170&gt;10),'[1]Pricing Schedule'!$J$113,
IF(AND(I170=110000,R170&gt;168.2,R170&lt;=336.2,M170&lt;=10),('[1]Pricing Schedule'!$J$105),
IF(AND(I170=110000,R170&gt;168.2,R170&lt;=336.2,M170&gt;10),('[1]Pricing Schedule'!$J$113),
IF(AND(I170=110000,R170&gt;336.4,R170&lt;=504.6,M170&lt;=10),('[1]Pricing Schedule'!$J$105),
IF(AND(I170=110000,R170&gt;336.4,R170&lt;=504.6,M170&gt;10),('[1]Pricing Schedule'!$J$113),
IF(AND(I170=110000,R170&gt;504.6,R170&lt;=672.8,M170&lt;=10),('[1]Pricing Schedule'!$J$105),
IF(AND(I170=110000,R170&gt;504.6,R170&lt;=672.8,M170&gt;10),('[1]Pricing Schedule'!$J$113),
IF(AND(I170=110000,R170&gt;672.8,R170&lt;=841,M170&lt;=10),('[1]Pricing Schedule'!$J$105),
IF(AND(I170=110000,R170&gt;672.8,R170&lt;=841,M170&gt;10),('[1]Pricing Schedule'!$J$113),
IF(AND(I170=110000,R170&gt;1682,R170&lt;=1850.2,M170&lt;=10),('[1]Pricing Schedule'!$J$105),
IF(AND(I170=110000,R170&gt;1682,R170&lt;=1850.2,M170&gt;10),('[1]Pricing Schedule'!$J$113),
IF(AND(I170=110000,R170&gt;2018.4,R170&lt;=2186.6,M170&lt;=10),('[1]Pricing Schedule'!$J$105),
IF(AND(I170=110000,R170&gt;2018.4,R170&lt;=2186.6,M170&gt;10),('[1]Pricing Schedule'!$J$113),999999999)))))))))))))))))))))))))))))))))))))))</f>
        <v>4</v>
      </c>
      <c r="U170" s="40">
        <f t="shared" si="18"/>
        <v>223017.39130434781</v>
      </c>
      <c r="V170" s="41">
        <f t="shared" si="19"/>
        <v>4.4839552384294459</v>
      </c>
      <c r="Y170" s="23">
        <v>239</v>
      </c>
      <c r="Z170" s="23">
        <v>272</v>
      </c>
      <c r="AR170" s="35"/>
    </row>
    <row r="171" spans="1:44">
      <c r="A171" s="23">
        <v>170</v>
      </c>
      <c r="B171" s="23">
        <v>170</v>
      </c>
      <c r="C171" s="23" t="s">
        <v>467</v>
      </c>
      <c r="D171" s="23" t="s">
        <v>121</v>
      </c>
      <c r="E171" s="23" t="s">
        <v>121</v>
      </c>
      <c r="F171" s="23" t="s">
        <v>165</v>
      </c>
      <c r="G171" s="23" t="s">
        <v>166</v>
      </c>
      <c r="H171" s="23" t="s">
        <v>113</v>
      </c>
      <c r="I171" s="13">
        <v>38000</v>
      </c>
      <c r="J171" s="23" t="s">
        <v>119</v>
      </c>
      <c r="K171" s="13">
        <v>38000</v>
      </c>
      <c r="L171" s="24">
        <v>6.3049999999999997</v>
      </c>
      <c r="M171" s="37">
        <f t="shared" si="14"/>
        <v>7</v>
      </c>
      <c r="N171" s="24">
        <v>0.442</v>
      </c>
      <c r="O171" s="13">
        <v>1</v>
      </c>
      <c r="P171" s="36">
        <f t="shared" si="15"/>
        <v>0.442</v>
      </c>
      <c r="Q171" s="38">
        <f t="shared" si="16"/>
        <v>3.45</v>
      </c>
      <c r="R171" s="37">
        <f t="shared" si="17"/>
        <v>3.45</v>
      </c>
      <c r="S171" s="39">
        <f>IF(AND(I171=38000,R171&lt;=4.5,M171&gt;8),'[1]Pricing Schedule'!$F$8+('[1]Pricing Schedule'!$F$9*M171),
IF(AND(I171=38000,R171&lt;=4.5,M171&lt;=8),'[1]Pricing Schedule'!$F$34+('[1]Pricing Schedule'!$F$36*M171),
IF(AND(I171=38000,R171&gt;4.5,R171&lt;=9,M171&gt;8),'[1]Pricing Schedule'!$F$17+('[1]Pricing Schedule'!$F$18*M171),
IF(AND(I171=38000,R171&gt;4.5,R171&lt;=9,M171&lt;=8),'[1]Pricing Schedule'!$F$34+('[1]Pricing Schedule'!$F$36*M171),
IF(AND(I171=38000,R171&gt;9,R171&lt;=12.8,M171&gt;8),'[1]Pricing Schedule'!$F$26+('[1]Pricing Schedule'!$F$27*M171),
IF(AND(I171=38000,R171&gt;9,R171&lt;=12.8,M171&lt;=8),'[1]Pricing Schedule'!$F$34+('[1]Pricing Schedule'!$F$36*M171),
IF(AND(I171=38000,R171&gt;12.8,R171&lt;=22.8),'[1]Pricing Schedule'!$F$34+('[1]Pricing Schedule'!$F$36*M171),
IF(AND(I171=38000,R171&gt;22.8,R171&lt;=30.2),'[1]Pricing Schedule'!$F$43+('[1]Pricing Schedule'!$F$45*M171),
IF(AND(I171=38000,R171&gt;30.2,R171&lt;=45.9),'[1]Pricing Schedule'!$F$52+('[1]Pricing Schedule'!$F$54*M171),
IF(AND(I171=38000,R171&gt;45.9,R171&lt;=123.4),'[1]Pricing Schedule'!$F$96+('[1]Pricing Schedule'!$F$97*M171),
IF(AND(I171=38000,R171&gt;123.4,R171&lt;=168.2,M171&lt;=10),'[1]Pricing Schedule'!$F$103+('[1]Pricing Schedule'!$F$105*M171),
IF(AND(I171=38000,R171&gt;123.4,R171&lt;=168.2,M171&gt;10),'[1]Pricing Schedule'!$F$111+('[1]Pricing Schedule'!$F$113*M171),
IF(AND(I171=38000,R171&gt;157.4,R171&lt;=336.4,M171&lt;=10),('[1]Pricing Schedule'!$F$103+('[1]Pricing Schedule'!$F$105*M171))*2,
IF(AND(I171=38000,R171&gt;157.4,R171&lt;=336.4,M171&gt;10),('[1]Pricing Schedule'!$F$111+('[1]Pricing Schedule'!$F$113*M171))*2,
IF(AND(I171=38000,R171&gt;314.8,R171&lt;=504.6,M171&lt;=10),('[1]Pricing Schedule'!$F$103+('[1]Pricing Schedule'!$F$105*M171))*3,
IF(AND(I171=38000,R171&gt;314.8,R171&lt;=504.6,M171&gt;10),('[1]Pricing Schedule'!$F$111+('[1]Pricing Schedule'!$F$113*M171))*3,
IF(AND(I171=38000,R171&gt;472.2,R171&lt;=672.8,M171&lt;=10),('[1]Pricing Schedule'!$F$103+('[1]Pricing Schedule'!$F$105*M171))*4,
IF(AND(I171=38000,R171&gt;472.2,R171&lt;=672.8,M171&gt;10),('[1]Pricing Schedule'!$F$111+('[1]Pricing Schedule'!$F$113*M171))*4,
IF(AND(I171=110000,R171&lt;=12.8,M171&gt;2),'[1]Pricing Schedule'!$F$62+('[1]Pricing Schedule'!$F$63*M171),
IF(AND(I171=110000,R171&lt;=12.8,M171&lt;=2),'[1]Pricing Schedule'!$F$96+('[1]Pricing Schedule'!$F$97*M171),
IF(AND(I171=110000,R171&gt;12.8,R171&lt;=22.8,M171&gt;3),'[1]Pricing Schedule'!$F$71+('[1]Pricing Schedule'!$F$72*M171),
IF(AND(I171=110000,R171&gt;12.8,R171&lt;=22.8,M171&lt;=3),'[1]Pricing Schedule'!$F$96+('[1]Pricing Schedule'!$F$97*M171),
IF(AND(I171=110000,R171&gt;22.8,R171&lt;=30.2),'[1]Pricing Schedule'!$F$80+('[1]Pricing Schedule'!$F$81*M171),
IF(AND(I171=110000,R171&gt;30.2,R171&lt;=45.9),'[1]Pricing Schedule'!$F$89+('[1]Pricing Schedule'!$F$90*M171),
IF(AND(I171=110000,R171&gt;45.9,R171&lt;=123.4),'[1]Pricing Schedule'!$F$96+('[1]Pricing Schedule'!$F$97*M171),
IF(AND(I171=110000,R171&gt;123.4,R171&lt;=168.2,M171&lt;=10),'[1]Pricing Schedule'!$F$103+('[1]Pricing Schedule'!$F$105*M171),
IF(AND(I171=110000,R171&gt;123.4,R171&lt;=168.2,M171&gt;10),'[1]Pricing Schedule'!$F$111+('[1]Pricing Schedule'!$F$113*M171),
IF(AND(I171=110000,R171&gt;168.2,R171&lt;=336.4,M171&lt;=10),('[1]Pricing Schedule'!$F$103+('[1]Pricing Schedule'!$F$105*M171))*2,
IF(AND(I171=110000,R171&gt;168.2,R171&lt;=336.4,M171&gt;10),('[1]Pricing Schedule'!$F$111+('[1]Pricing Schedule'!$F$113*M171))*2,
IF(AND(I171=110000,R171&gt;336.4,R171&lt;=504.6,M171&lt;=10),('[1]Pricing Schedule'!$F$103+('[1]Pricing Schedule'!$F$105*M171))*3,
IF(AND(I171=110000,R171&gt;336.4,R171&lt;=504.6,M171&gt;10),('[1]Pricing Schedule'!$F$111+('[1]Pricing Schedule'!$F$113*M171))*3,
IF(AND(I171=110000,R171&gt;504.6,R171&lt;=672.8,M171&lt;=10),('[1]Pricing Schedule'!$F$103+('[1]Pricing Schedule'!$F$105*M171))*4,
IF(AND(I171=110000,R171&gt;504.6,R171&lt;=672.8,M171&gt;10),('[1]Pricing Schedule'!$F$111+('[1]Pricing Schedule'!$F$113*M171))*4,
IF(AND(I171=110000,R171&gt;672.8,R171&lt;=841,M171&lt;=10),('[1]Pricing Schedule'!$F$103+('[1]Pricing Schedule'!$F$105*M171))*5,
IF(AND(I171=110000,R171&gt;672.8,R171&lt;=841,M171&gt;10),('[1]Pricing Schedule'!$F$111+('[1]Pricing Schedule'!$F$113*M171))*5,
IF(AND(I171=110000,R171&gt;672.8,R171&lt;=841,M171&lt;=10),('[1]Pricing Schedule'!$F$103+('[1]Pricing Schedule'!$F$105*M171))*5,
IF(AND(I171=110000,R171&gt;672.8,R171&lt;=841,M171&gt;10),('[1]Pricing Schedule'!$F$111+('[1]Pricing Schedule'!$F$113*M171))*5,
IF(AND(I171=110000,R171&gt;1345.6,R171&lt;=1513.8,M171&lt;=10),('[1]Pricing Schedule'!$F$103+('[1]Pricing Schedule'!$F$105*M171))*9,
IF(AND(I171=110000,R171&gt;1345.6,R171&lt;=1513.8,M171&gt;10),('[1]Pricing Schedule'!$F$111+('[1]Pricing Schedule'!$F$113*M171))*9,
9999999999)))))))))))))))))))))))))))))))))))))))</f>
        <v>839680</v>
      </c>
      <c r="T171" s="21">
        <f>IF(AND(I171=38000,R171&lt;=4.5,M171&gt;8),'[1]Pricing Schedule'!$J$9,
IF(AND(I171=38000,R171&lt;=4.5,M171&lt;=8),'[1]Pricing Schedule'!$J$36,
IF(AND(I171=38000,R171&gt;4.5,R171&lt;=9,M171&gt;8),'[1]Pricing Schedule'!$J$18,
IF(AND(I171=38000,R171&gt;4.5,R171&lt;=9,M171&lt;=8),'[1]Pricing Schedule'!$J$36,
IF(AND(I171=38000,R171&gt;9,R171&lt;=12.8,M171&gt;8),'[1]Pricing Schedule'!$J$27,
IF(AND(I171=38000,R171&gt;9,R171&lt;=12.8,M171&lt;=8),'[1]Pricing Schedule'!$J$36,
IF(AND(I171=38000,R171&gt;12.8,R171&lt;=22.8),'[1]Pricing Schedule'!$J$36,
IF(AND(I171=38000,R171&gt;22.8,R171&lt;=30.2),'[1]Pricing Schedule'!$J$45,
IF(AND(I171=38000,R171&gt;30.2,R171&lt;=45.9),'[1]Pricing Schedule'!$J$54,
IF(AND(I171=38000,R171&gt;45.9,R171&lt;=123.4),'[1]Pricing Schedule'!$J$97,
IF(AND(I171=38000,R171&gt;123.4,R171&lt;=168.2,M171&lt;=10),'[1]Pricing Schedule'!$J$105,
IF(AND(I171=38000,R171&gt;123.4,R171&lt;=168.2,M171&gt;10),'[1]Pricing Schedule'!$J$113,
IF(AND(I171=38000,R171&gt;168.2,R171&lt;=336.4,M171&lt;=10),('[1]Pricing Schedule'!$J$105),
IF(AND(I171=38000,R171&gt;168.2,R171&lt;=336.4,M171&gt;10),('[1]Pricing Schedule'!$J$113),
IF(AND(I171=38000,R171&gt;336.4,R171&lt;=504.6,M171&lt;=10),('[1]Pricing Schedule'!$J$105),
IF(AND(I171=38000,R171&gt;336.4,R171&lt;=504.6,M171&gt;10),('[1]Pricing Schedule'!$J$113),
IF(AND(I171=38000,R171&gt;504.6,R171&lt;=672.8,M171&lt;=10),('[1]Pricing Schedule'!$J$105),
IF(AND(I171=38000,R171&gt;504.6,R171&lt;=672.8,M171&gt;10),('[1]Pricing Schedule'!$J$113),
IF(AND(I171=110000,R171&lt;=12.8,M171&gt;2),'[1]Pricing Schedule'!$J$63,
IF(AND(I171=110000,R171&lt;=12.8,M171&lt;=2),'[1]Pricing Schedule'!$J$97,
IF(AND(I171=110000,R171&gt;12.8,R171&lt;=22.8,M171&gt;3),'[1]Pricing Schedule'!$J$72,
IF(AND(I171=110000,R171&gt;12.8,R171&lt;=22.8,M171&lt;=3),'[1]Pricing Schedule'!$J$97,
IF(AND(I171=110000,R171&gt;22.8,R171&lt;=30.2),'[1]Pricing Schedule'!$J$81,
IF(AND(I171=110000,R171&gt;30.2,R171&lt;=45.9),'[1]Pricing Schedule'!$J$90,
IF(AND(I171=110000,R171&gt;45.9,R171&lt;=123.4),'[1]Pricing Schedule'!$J$97,
IF(AND(I171=110000,R171&gt;123.4,R171&lt;=168.2,M171&lt;=10),'[1]Pricing Schedule'!$J$105,
IF(AND(I171=110000,R171&gt;123.4,R171&lt;=168.2,M171&gt;10),'[1]Pricing Schedule'!$J$113,
IF(AND(I171=110000,R171&gt;168.2,R171&lt;=336.2,M171&lt;=10),('[1]Pricing Schedule'!$J$105),
IF(AND(I171=110000,R171&gt;168.2,R171&lt;=336.2,M171&gt;10),('[1]Pricing Schedule'!$J$113),
IF(AND(I171=110000,R171&gt;336.4,R171&lt;=504.6,M171&lt;=10),('[1]Pricing Schedule'!$J$105),
IF(AND(I171=110000,R171&gt;336.4,R171&lt;=504.6,M171&gt;10),('[1]Pricing Schedule'!$J$113),
IF(AND(I171=110000,R171&gt;504.6,R171&lt;=672.8,M171&lt;=10),('[1]Pricing Schedule'!$J$105),
IF(AND(I171=110000,R171&gt;504.6,R171&lt;=672.8,M171&gt;10),('[1]Pricing Schedule'!$J$113),
IF(AND(I171=110000,R171&gt;672.8,R171&lt;=841,M171&lt;=10),('[1]Pricing Schedule'!$J$105),
IF(AND(I171=110000,R171&gt;672.8,R171&lt;=841,M171&gt;10),('[1]Pricing Schedule'!$J$113),
IF(AND(I171=110000,R171&gt;1682,R171&lt;=1850.2,M171&lt;=10),('[1]Pricing Schedule'!$J$105),
IF(AND(I171=110000,R171&gt;1682,R171&lt;=1850.2,M171&gt;10),('[1]Pricing Schedule'!$J$113),
IF(AND(I171=110000,R171&gt;2018.4,R171&lt;=2186.6,M171&lt;=10),('[1]Pricing Schedule'!$J$105),
IF(AND(I171=110000,R171&gt;2018.4,R171&lt;=2186.6,M171&gt;10),('[1]Pricing Schedule'!$J$113),999999999)))))))))))))))))))))))))))))))))))))))</f>
        <v>4</v>
      </c>
      <c r="U171" s="40">
        <f t="shared" si="18"/>
        <v>243385.5072463768</v>
      </c>
      <c r="V171" s="41">
        <f t="shared" si="19"/>
        <v>4.1087080792682924</v>
      </c>
      <c r="Y171" s="23">
        <v>269</v>
      </c>
      <c r="Z171" s="23">
        <v>117</v>
      </c>
      <c r="AR171" s="35"/>
    </row>
    <row r="172" spans="1:44">
      <c r="A172" s="23">
        <v>171</v>
      </c>
      <c r="B172" s="23">
        <v>171</v>
      </c>
      <c r="C172" s="23" t="s">
        <v>468</v>
      </c>
      <c r="D172" s="23" t="s">
        <v>168</v>
      </c>
      <c r="E172" s="23" t="s">
        <v>168</v>
      </c>
      <c r="F172" s="23" t="s">
        <v>263</v>
      </c>
      <c r="G172" s="23" t="s">
        <v>264</v>
      </c>
      <c r="H172" s="23" t="s">
        <v>113</v>
      </c>
      <c r="I172" s="13">
        <v>38000</v>
      </c>
      <c r="J172" s="13">
        <v>38000</v>
      </c>
      <c r="K172" s="23" t="s">
        <v>119</v>
      </c>
      <c r="L172" s="24">
        <v>13.1</v>
      </c>
      <c r="M172" s="37">
        <f t="shared" si="14"/>
        <v>14</v>
      </c>
      <c r="N172" s="24">
        <v>0.44</v>
      </c>
      <c r="O172" s="13">
        <v>1</v>
      </c>
      <c r="P172" s="36">
        <f t="shared" si="15"/>
        <v>0.44</v>
      </c>
      <c r="Q172" s="38">
        <f t="shared" si="16"/>
        <v>3.45</v>
      </c>
      <c r="R172" s="37">
        <f t="shared" si="17"/>
        <v>3.45</v>
      </c>
      <c r="S172" s="39">
        <f>IF(AND(I172=38000,R172&lt;=4.5,M172&gt;8),'[1]Pricing Schedule'!$F$8+('[1]Pricing Schedule'!$F$9*M172),
IF(AND(I172=38000,R172&lt;=4.5,M172&lt;=8),'[1]Pricing Schedule'!$F$34+('[1]Pricing Schedule'!$F$36*M172),
IF(AND(I172=38000,R172&gt;4.5,R172&lt;=9,M172&gt;8),'[1]Pricing Schedule'!$F$17+('[1]Pricing Schedule'!$F$18*M172),
IF(AND(I172=38000,R172&gt;4.5,R172&lt;=9,M172&lt;=8),'[1]Pricing Schedule'!$F$34+('[1]Pricing Schedule'!$F$36*M172),
IF(AND(I172=38000,R172&gt;9,R172&lt;=12.8,M172&gt;8),'[1]Pricing Schedule'!$F$26+('[1]Pricing Schedule'!$F$27*M172),
IF(AND(I172=38000,R172&gt;9,R172&lt;=12.8,M172&lt;=8),'[1]Pricing Schedule'!$F$34+('[1]Pricing Schedule'!$F$36*M172),
IF(AND(I172=38000,R172&gt;12.8,R172&lt;=22.8),'[1]Pricing Schedule'!$F$34+('[1]Pricing Schedule'!$F$36*M172),
IF(AND(I172=38000,R172&gt;22.8,R172&lt;=30.2),'[1]Pricing Schedule'!$F$43+('[1]Pricing Schedule'!$F$45*M172),
IF(AND(I172=38000,R172&gt;30.2,R172&lt;=45.9),'[1]Pricing Schedule'!$F$52+('[1]Pricing Schedule'!$F$54*M172),
IF(AND(I172=38000,R172&gt;45.9,R172&lt;=123.4),'[1]Pricing Schedule'!$F$96+('[1]Pricing Schedule'!$F$97*M172),
IF(AND(I172=38000,R172&gt;123.4,R172&lt;=168.2,M172&lt;=10),'[1]Pricing Schedule'!$F$103+('[1]Pricing Schedule'!$F$105*M172),
IF(AND(I172=38000,R172&gt;123.4,R172&lt;=168.2,M172&gt;10),'[1]Pricing Schedule'!$F$111+('[1]Pricing Schedule'!$F$113*M172),
IF(AND(I172=38000,R172&gt;157.4,R172&lt;=336.4,M172&lt;=10),('[1]Pricing Schedule'!$F$103+('[1]Pricing Schedule'!$F$105*M172))*2,
IF(AND(I172=38000,R172&gt;157.4,R172&lt;=336.4,M172&gt;10),('[1]Pricing Schedule'!$F$111+('[1]Pricing Schedule'!$F$113*M172))*2,
IF(AND(I172=38000,R172&gt;314.8,R172&lt;=504.6,M172&lt;=10),('[1]Pricing Schedule'!$F$103+('[1]Pricing Schedule'!$F$105*M172))*3,
IF(AND(I172=38000,R172&gt;314.8,R172&lt;=504.6,M172&gt;10),('[1]Pricing Schedule'!$F$111+('[1]Pricing Schedule'!$F$113*M172))*3,
IF(AND(I172=38000,R172&gt;472.2,R172&lt;=672.8,M172&lt;=10),('[1]Pricing Schedule'!$F$103+('[1]Pricing Schedule'!$F$105*M172))*4,
IF(AND(I172=38000,R172&gt;472.2,R172&lt;=672.8,M172&gt;10),('[1]Pricing Schedule'!$F$111+('[1]Pricing Schedule'!$F$113*M172))*4,
IF(AND(I172=110000,R172&lt;=12.8,M172&gt;2),'[1]Pricing Schedule'!$F$62+('[1]Pricing Schedule'!$F$63*M172),
IF(AND(I172=110000,R172&lt;=12.8,M172&lt;=2),'[1]Pricing Schedule'!$F$96+('[1]Pricing Schedule'!$F$97*M172),
IF(AND(I172=110000,R172&gt;12.8,R172&lt;=22.8,M172&gt;3),'[1]Pricing Schedule'!$F$71+('[1]Pricing Schedule'!$F$72*M172),
IF(AND(I172=110000,R172&gt;12.8,R172&lt;=22.8,M172&lt;=3),'[1]Pricing Schedule'!$F$96+('[1]Pricing Schedule'!$F$97*M172),
IF(AND(I172=110000,R172&gt;22.8,R172&lt;=30.2),'[1]Pricing Schedule'!$F$80+('[1]Pricing Schedule'!$F$81*M172),
IF(AND(I172=110000,R172&gt;30.2,R172&lt;=45.9),'[1]Pricing Schedule'!$F$89+('[1]Pricing Schedule'!$F$90*M172),
IF(AND(I172=110000,R172&gt;45.9,R172&lt;=123.4),'[1]Pricing Schedule'!$F$96+('[1]Pricing Schedule'!$F$97*M172),
IF(AND(I172=110000,R172&gt;123.4,R172&lt;=168.2,M172&lt;=10),'[1]Pricing Schedule'!$F$103+('[1]Pricing Schedule'!$F$105*M172),
IF(AND(I172=110000,R172&gt;123.4,R172&lt;=168.2,M172&gt;10),'[1]Pricing Schedule'!$F$111+('[1]Pricing Schedule'!$F$113*M172),
IF(AND(I172=110000,R172&gt;168.2,R172&lt;=336.4,M172&lt;=10),('[1]Pricing Schedule'!$F$103+('[1]Pricing Schedule'!$F$105*M172))*2,
IF(AND(I172=110000,R172&gt;168.2,R172&lt;=336.4,M172&gt;10),('[1]Pricing Schedule'!$F$111+('[1]Pricing Schedule'!$F$113*M172))*2,
IF(AND(I172=110000,R172&gt;336.4,R172&lt;=504.6,M172&lt;=10),('[1]Pricing Schedule'!$F$103+('[1]Pricing Schedule'!$F$105*M172))*3,
IF(AND(I172=110000,R172&gt;336.4,R172&lt;=504.6,M172&gt;10),('[1]Pricing Schedule'!$F$111+('[1]Pricing Schedule'!$F$113*M172))*3,
IF(AND(I172=110000,R172&gt;504.6,R172&lt;=672.8,M172&lt;=10),('[1]Pricing Schedule'!$F$103+('[1]Pricing Schedule'!$F$105*M172))*4,
IF(AND(I172=110000,R172&gt;504.6,R172&lt;=672.8,M172&gt;10),('[1]Pricing Schedule'!$F$111+('[1]Pricing Schedule'!$F$113*M172))*4,
IF(AND(I172=110000,R172&gt;672.8,R172&lt;=841,M172&lt;=10),('[1]Pricing Schedule'!$F$103+('[1]Pricing Schedule'!$F$105*M172))*5,
IF(AND(I172=110000,R172&gt;672.8,R172&lt;=841,M172&gt;10),('[1]Pricing Schedule'!$F$111+('[1]Pricing Schedule'!$F$113*M172))*5,
IF(AND(I172=110000,R172&gt;672.8,R172&lt;=841,M172&lt;=10),('[1]Pricing Schedule'!$F$103+('[1]Pricing Schedule'!$F$105*M172))*5,
IF(AND(I172=110000,R172&gt;672.8,R172&lt;=841,M172&gt;10),('[1]Pricing Schedule'!$F$111+('[1]Pricing Schedule'!$F$113*M172))*5,
IF(AND(I172=110000,R172&gt;1345.6,R172&lt;=1513.8,M172&lt;=10),('[1]Pricing Schedule'!$F$103+('[1]Pricing Schedule'!$F$105*M172))*9,
IF(AND(I172=110000,R172&gt;1345.6,R172&lt;=1513.8,M172&gt;10),('[1]Pricing Schedule'!$F$111+('[1]Pricing Schedule'!$F$113*M172))*9,
9999999999)))))))))))))))))))))))))))))))))))))))</f>
        <v>1597940</v>
      </c>
      <c r="T172" s="21">
        <f>IF(AND(I172=38000,R172&lt;=4.5,M172&gt;8),'[1]Pricing Schedule'!$J$9,
IF(AND(I172=38000,R172&lt;=4.5,M172&lt;=8),'[1]Pricing Schedule'!$J$36,
IF(AND(I172=38000,R172&gt;4.5,R172&lt;=9,M172&gt;8),'[1]Pricing Schedule'!$J$18,
IF(AND(I172=38000,R172&gt;4.5,R172&lt;=9,M172&lt;=8),'[1]Pricing Schedule'!$J$36,
IF(AND(I172=38000,R172&gt;9,R172&lt;=12.8,M172&gt;8),'[1]Pricing Schedule'!$J$27,
IF(AND(I172=38000,R172&gt;9,R172&lt;=12.8,M172&lt;=8),'[1]Pricing Schedule'!$J$36,
IF(AND(I172=38000,R172&gt;12.8,R172&lt;=22.8),'[1]Pricing Schedule'!$J$36,
IF(AND(I172=38000,R172&gt;22.8,R172&lt;=30.2),'[1]Pricing Schedule'!$J$45,
IF(AND(I172=38000,R172&gt;30.2,R172&lt;=45.9),'[1]Pricing Schedule'!$J$54,
IF(AND(I172=38000,R172&gt;45.9,R172&lt;=123.4),'[1]Pricing Schedule'!$J$97,
IF(AND(I172=38000,R172&gt;123.4,R172&lt;=168.2,M172&lt;=10),'[1]Pricing Schedule'!$J$105,
IF(AND(I172=38000,R172&gt;123.4,R172&lt;=168.2,M172&gt;10),'[1]Pricing Schedule'!$J$113,
IF(AND(I172=38000,R172&gt;168.2,R172&lt;=336.4,M172&lt;=10),('[1]Pricing Schedule'!$J$105),
IF(AND(I172=38000,R172&gt;168.2,R172&lt;=336.4,M172&gt;10),('[1]Pricing Schedule'!$J$113),
IF(AND(I172=38000,R172&gt;336.4,R172&lt;=504.6,M172&lt;=10),('[1]Pricing Schedule'!$J$105),
IF(AND(I172=38000,R172&gt;336.4,R172&lt;=504.6,M172&gt;10),('[1]Pricing Schedule'!$J$113),
IF(AND(I172=38000,R172&gt;504.6,R172&lt;=672.8,M172&lt;=10),('[1]Pricing Schedule'!$J$105),
IF(AND(I172=38000,R172&gt;504.6,R172&lt;=672.8,M172&gt;10),('[1]Pricing Schedule'!$J$113),
IF(AND(I172=110000,R172&lt;=12.8,M172&gt;2),'[1]Pricing Schedule'!$J$63,
IF(AND(I172=110000,R172&lt;=12.8,M172&lt;=2),'[1]Pricing Schedule'!$J$97,
IF(AND(I172=110000,R172&gt;12.8,R172&lt;=22.8,M172&gt;3),'[1]Pricing Schedule'!$J$72,
IF(AND(I172=110000,R172&gt;12.8,R172&lt;=22.8,M172&lt;=3),'[1]Pricing Schedule'!$J$97,
IF(AND(I172=110000,R172&gt;22.8,R172&lt;=30.2),'[1]Pricing Schedule'!$J$81,
IF(AND(I172=110000,R172&gt;30.2,R172&lt;=45.9),'[1]Pricing Schedule'!$J$90,
IF(AND(I172=110000,R172&gt;45.9,R172&lt;=123.4),'[1]Pricing Schedule'!$J$97,
IF(AND(I172=110000,R172&gt;123.4,R172&lt;=168.2,M172&lt;=10),'[1]Pricing Schedule'!$J$105,
IF(AND(I172=110000,R172&gt;123.4,R172&lt;=168.2,M172&gt;10),'[1]Pricing Schedule'!$J$113,
IF(AND(I172=110000,R172&gt;168.2,R172&lt;=336.2,M172&lt;=10),('[1]Pricing Schedule'!$J$105),
IF(AND(I172=110000,R172&gt;168.2,R172&lt;=336.2,M172&gt;10),('[1]Pricing Schedule'!$J$113),
IF(AND(I172=110000,R172&gt;336.4,R172&lt;=504.6,M172&lt;=10),('[1]Pricing Schedule'!$J$105),
IF(AND(I172=110000,R172&gt;336.4,R172&lt;=504.6,M172&gt;10),('[1]Pricing Schedule'!$J$113),
IF(AND(I172=110000,R172&gt;504.6,R172&lt;=672.8,M172&lt;=10),('[1]Pricing Schedule'!$J$105),
IF(AND(I172=110000,R172&gt;504.6,R172&lt;=672.8,M172&gt;10),('[1]Pricing Schedule'!$J$113),
IF(AND(I172=110000,R172&gt;672.8,R172&lt;=841,M172&lt;=10),('[1]Pricing Schedule'!$J$105),
IF(AND(I172=110000,R172&gt;672.8,R172&lt;=841,M172&gt;10),('[1]Pricing Schedule'!$J$113),
IF(AND(I172=110000,R172&gt;1682,R172&lt;=1850.2,M172&lt;=10),('[1]Pricing Schedule'!$J$105),
IF(AND(I172=110000,R172&gt;1682,R172&lt;=1850.2,M172&gt;10),('[1]Pricing Schedule'!$J$113),
IF(AND(I172=110000,R172&gt;2018.4,R172&lt;=2186.6,M172&lt;=10),('[1]Pricing Schedule'!$J$105),
IF(AND(I172=110000,R172&gt;2018.4,R172&lt;=2186.6,M172&gt;10),('[1]Pricing Schedule'!$J$113),999999999)))))))))))))))))))))))))))))))))))))))</f>
        <v>1</v>
      </c>
      <c r="U172" s="40">
        <f t="shared" si="18"/>
        <v>463171.0144927536</v>
      </c>
      <c r="V172" s="41">
        <f t="shared" si="19"/>
        <v>2.1590297508041605</v>
      </c>
      <c r="Y172" s="23">
        <v>368</v>
      </c>
      <c r="Z172" s="23">
        <v>419</v>
      </c>
      <c r="AR172" s="35"/>
    </row>
    <row r="173" spans="1:44">
      <c r="A173" s="23">
        <v>172</v>
      </c>
      <c r="B173" s="23">
        <v>172</v>
      </c>
      <c r="C173" s="23" t="s">
        <v>469</v>
      </c>
      <c r="D173" s="23" t="s">
        <v>183</v>
      </c>
      <c r="E173" s="23" t="s">
        <v>470</v>
      </c>
      <c r="F173" s="23" t="s">
        <v>184</v>
      </c>
      <c r="G173" s="23" t="s">
        <v>185</v>
      </c>
      <c r="H173" s="23" t="s">
        <v>133</v>
      </c>
      <c r="I173" s="13">
        <v>110000</v>
      </c>
      <c r="L173" s="24">
        <v>6.6820000000000004</v>
      </c>
      <c r="M173" s="37">
        <f t="shared" si="14"/>
        <v>7</v>
      </c>
      <c r="N173" s="24">
        <v>2.5419999999999998</v>
      </c>
      <c r="O173" s="13">
        <v>1</v>
      </c>
      <c r="P173" s="36">
        <f t="shared" si="15"/>
        <v>1.9064999999999999</v>
      </c>
      <c r="Q173" s="38">
        <f t="shared" si="16"/>
        <v>20.700000000000003</v>
      </c>
      <c r="R173" s="37">
        <f t="shared" si="17"/>
        <v>20.700000000000003</v>
      </c>
      <c r="S173" s="39">
        <f>IF(AND(I173=38000,R173&lt;=4.5,M173&gt;8),'[1]Pricing Schedule'!$F$8+('[1]Pricing Schedule'!$F$9*M173),
IF(AND(I173=38000,R173&lt;=4.5,M173&lt;=8),'[1]Pricing Schedule'!$F$34+('[1]Pricing Schedule'!$F$36*M173),
IF(AND(I173=38000,R173&gt;4.5,R173&lt;=9,M173&gt;8),'[1]Pricing Schedule'!$F$17+('[1]Pricing Schedule'!$F$18*M173),
IF(AND(I173=38000,R173&gt;4.5,R173&lt;=9,M173&lt;=8),'[1]Pricing Schedule'!$F$34+('[1]Pricing Schedule'!$F$36*M173),
IF(AND(I173=38000,R173&gt;9,R173&lt;=12.8,M173&gt;8),'[1]Pricing Schedule'!$F$26+('[1]Pricing Schedule'!$F$27*M173),
IF(AND(I173=38000,R173&gt;9,R173&lt;=12.8,M173&lt;=8),'[1]Pricing Schedule'!$F$34+('[1]Pricing Schedule'!$F$36*M173),
IF(AND(I173=38000,R173&gt;12.8,R173&lt;=22.8),'[1]Pricing Schedule'!$F$34+('[1]Pricing Schedule'!$F$36*M173),
IF(AND(I173=38000,R173&gt;22.8,R173&lt;=30.2),'[1]Pricing Schedule'!$F$43+('[1]Pricing Schedule'!$F$45*M173),
IF(AND(I173=38000,R173&gt;30.2,R173&lt;=45.9),'[1]Pricing Schedule'!$F$52+('[1]Pricing Schedule'!$F$54*M173),
IF(AND(I173=38000,R173&gt;45.9,R173&lt;=123.4),'[1]Pricing Schedule'!$F$96+('[1]Pricing Schedule'!$F$97*M173),
IF(AND(I173=38000,R173&gt;123.4,R173&lt;=168.2,M173&lt;=10),'[1]Pricing Schedule'!$F$103+('[1]Pricing Schedule'!$F$105*M173),
IF(AND(I173=38000,R173&gt;123.4,R173&lt;=168.2,M173&gt;10),'[1]Pricing Schedule'!$F$111+('[1]Pricing Schedule'!$F$113*M173),
IF(AND(I173=38000,R173&gt;157.4,R173&lt;=336.4,M173&lt;=10),('[1]Pricing Schedule'!$F$103+('[1]Pricing Schedule'!$F$105*M173))*2,
IF(AND(I173=38000,R173&gt;157.4,R173&lt;=336.4,M173&gt;10),('[1]Pricing Schedule'!$F$111+('[1]Pricing Schedule'!$F$113*M173))*2,
IF(AND(I173=38000,R173&gt;314.8,R173&lt;=504.6,M173&lt;=10),('[1]Pricing Schedule'!$F$103+('[1]Pricing Schedule'!$F$105*M173))*3,
IF(AND(I173=38000,R173&gt;314.8,R173&lt;=504.6,M173&gt;10),('[1]Pricing Schedule'!$F$111+('[1]Pricing Schedule'!$F$113*M173))*3,
IF(AND(I173=38000,R173&gt;472.2,R173&lt;=672.8,M173&lt;=10),('[1]Pricing Schedule'!$F$103+('[1]Pricing Schedule'!$F$105*M173))*4,
IF(AND(I173=38000,R173&gt;472.2,R173&lt;=672.8,M173&gt;10),('[1]Pricing Schedule'!$F$111+('[1]Pricing Schedule'!$F$113*M173))*4,
IF(AND(I173=110000,R173&lt;=12.8,M173&gt;2),'[1]Pricing Schedule'!$F$62+('[1]Pricing Schedule'!$F$63*M173),
IF(AND(I173=110000,R173&lt;=12.8,M173&lt;=2),'[1]Pricing Schedule'!$F$96+('[1]Pricing Schedule'!$F$97*M173),
IF(AND(I173=110000,R173&gt;12.8,R173&lt;=22.8,M173&gt;3),'[1]Pricing Schedule'!$F$71+('[1]Pricing Schedule'!$F$72*M173),
IF(AND(I173=110000,R173&gt;12.8,R173&lt;=22.8,M173&lt;=3),'[1]Pricing Schedule'!$F$96+('[1]Pricing Schedule'!$F$97*M173),
IF(AND(I173=110000,R173&gt;22.8,R173&lt;=30.2),'[1]Pricing Schedule'!$F$80+('[1]Pricing Schedule'!$F$81*M173),
IF(AND(I173=110000,R173&gt;30.2,R173&lt;=45.9),'[1]Pricing Schedule'!$F$89+('[1]Pricing Schedule'!$F$90*M173),
IF(AND(I173=110000,R173&gt;45.9,R173&lt;=123.4),'[1]Pricing Schedule'!$F$96+('[1]Pricing Schedule'!$F$97*M173),
IF(AND(I173=110000,R173&gt;123.4,R173&lt;=168.2,M173&lt;=10),'[1]Pricing Schedule'!$F$103+('[1]Pricing Schedule'!$F$105*M173),
IF(AND(I173=110000,R173&gt;123.4,R173&lt;=168.2,M173&gt;10),'[1]Pricing Schedule'!$F$111+('[1]Pricing Schedule'!$F$113*M173),
IF(AND(I173=110000,R173&gt;168.2,R173&lt;=336.4,M173&lt;=10),('[1]Pricing Schedule'!$F$103+('[1]Pricing Schedule'!$F$105*M173))*2,
IF(AND(I173=110000,R173&gt;168.2,R173&lt;=336.4,M173&gt;10),('[1]Pricing Schedule'!$F$111+('[1]Pricing Schedule'!$F$113*M173))*2,
IF(AND(I173=110000,R173&gt;336.4,R173&lt;=504.6,M173&lt;=10),('[1]Pricing Schedule'!$F$103+('[1]Pricing Schedule'!$F$105*M173))*3,
IF(AND(I173=110000,R173&gt;336.4,R173&lt;=504.6,M173&gt;10),('[1]Pricing Schedule'!$F$111+('[1]Pricing Schedule'!$F$113*M173))*3,
IF(AND(I173=110000,R173&gt;504.6,R173&lt;=672.8,M173&lt;=10),('[1]Pricing Schedule'!$F$103+('[1]Pricing Schedule'!$F$105*M173))*4,
IF(AND(I173=110000,R173&gt;504.6,R173&lt;=672.8,M173&gt;10),('[1]Pricing Schedule'!$F$111+('[1]Pricing Schedule'!$F$113*M173))*4,
IF(AND(I173=110000,R173&gt;672.8,R173&lt;=841,M173&lt;=10),('[1]Pricing Schedule'!$F$103+('[1]Pricing Schedule'!$F$105*M173))*5,
IF(AND(I173=110000,R173&gt;672.8,R173&lt;=841,M173&gt;10),('[1]Pricing Schedule'!$F$111+('[1]Pricing Schedule'!$F$113*M173))*5,
IF(AND(I173=110000,R173&gt;672.8,R173&lt;=841,M173&lt;=10),('[1]Pricing Schedule'!$F$103+('[1]Pricing Schedule'!$F$105*M173))*5,
IF(AND(I173=110000,R173&gt;672.8,R173&lt;=841,M173&gt;10),('[1]Pricing Schedule'!$F$111+('[1]Pricing Schedule'!$F$113*M173))*5,
IF(AND(I173=110000,R173&gt;1345.6,R173&lt;=1513.8,M173&lt;=10),('[1]Pricing Schedule'!$F$103+('[1]Pricing Schedule'!$F$105*M173))*9,
IF(AND(I173=110000,R173&gt;1345.6,R173&lt;=1513.8,M173&gt;10),('[1]Pricing Schedule'!$F$111+('[1]Pricing Schedule'!$F$113*M173))*9,
9999999999)))))))))))))))))))))))))))))))))))))))</f>
        <v>2086600</v>
      </c>
      <c r="T173" s="21">
        <f>IF(AND(I173=38000,R173&lt;=4.5,M173&gt;8),'[1]Pricing Schedule'!$J$9,
IF(AND(I173=38000,R173&lt;=4.5,M173&lt;=8),'[1]Pricing Schedule'!$J$36,
IF(AND(I173=38000,R173&gt;4.5,R173&lt;=9,M173&gt;8),'[1]Pricing Schedule'!$J$18,
IF(AND(I173=38000,R173&gt;4.5,R173&lt;=9,M173&lt;=8),'[1]Pricing Schedule'!$J$36,
IF(AND(I173=38000,R173&gt;9,R173&lt;=12.8,M173&gt;8),'[1]Pricing Schedule'!$J$27,
IF(AND(I173=38000,R173&gt;9,R173&lt;=12.8,M173&lt;=8),'[1]Pricing Schedule'!$J$36,
IF(AND(I173=38000,R173&gt;12.8,R173&lt;=22.8),'[1]Pricing Schedule'!$J$36,
IF(AND(I173=38000,R173&gt;22.8,R173&lt;=30.2),'[1]Pricing Schedule'!$J$45,
IF(AND(I173=38000,R173&gt;30.2,R173&lt;=45.9),'[1]Pricing Schedule'!$J$54,
IF(AND(I173=38000,R173&gt;45.9,R173&lt;=123.4),'[1]Pricing Schedule'!$J$97,
IF(AND(I173=38000,R173&gt;123.4,R173&lt;=168.2,M173&lt;=10),'[1]Pricing Schedule'!$J$105,
IF(AND(I173=38000,R173&gt;123.4,R173&lt;=168.2,M173&gt;10),'[1]Pricing Schedule'!$J$113,
IF(AND(I173=38000,R173&gt;168.2,R173&lt;=336.4,M173&lt;=10),('[1]Pricing Schedule'!$J$105),
IF(AND(I173=38000,R173&gt;168.2,R173&lt;=336.4,M173&gt;10),('[1]Pricing Schedule'!$J$113),
IF(AND(I173=38000,R173&gt;336.4,R173&lt;=504.6,M173&lt;=10),('[1]Pricing Schedule'!$J$105),
IF(AND(I173=38000,R173&gt;336.4,R173&lt;=504.6,M173&gt;10),('[1]Pricing Schedule'!$J$113),
IF(AND(I173=38000,R173&gt;504.6,R173&lt;=672.8,M173&lt;=10),('[1]Pricing Schedule'!$J$105),
IF(AND(I173=38000,R173&gt;504.6,R173&lt;=672.8,M173&gt;10),('[1]Pricing Schedule'!$J$113),
IF(AND(I173=110000,R173&lt;=12.8,M173&gt;2),'[1]Pricing Schedule'!$J$63,
IF(AND(I173=110000,R173&lt;=12.8,M173&lt;=2),'[1]Pricing Schedule'!$J$97,
IF(AND(I173=110000,R173&gt;12.8,R173&lt;=22.8,M173&gt;3),'[1]Pricing Schedule'!$J$72,
IF(AND(I173=110000,R173&gt;12.8,R173&lt;=22.8,M173&lt;=3),'[1]Pricing Schedule'!$J$97,
IF(AND(I173=110000,R173&gt;22.8,R173&lt;=30.2),'[1]Pricing Schedule'!$J$81,
IF(AND(I173=110000,R173&gt;30.2,R173&lt;=45.9),'[1]Pricing Schedule'!$J$90,
IF(AND(I173=110000,R173&gt;45.9,R173&lt;=123.4),'[1]Pricing Schedule'!$J$97,
IF(AND(I173=110000,R173&gt;123.4,R173&lt;=168.2,M173&lt;=10),'[1]Pricing Schedule'!$J$105,
IF(AND(I173=110000,R173&gt;123.4,R173&lt;=168.2,M173&gt;10),'[1]Pricing Schedule'!$J$113,
IF(AND(I173=110000,R173&gt;168.2,R173&lt;=336.2,M173&lt;=10),('[1]Pricing Schedule'!$J$105),
IF(AND(I173=110000,R173&gt;168.2,R173&lt;=336.2,M173&gt;10),('[1]Pricing Schedule'!$J$113),
IF(AND(I173=110000,R173&gt;336.4,R173&lt;=504.6,M173&lt;=10),('[1]Pricing Schedule'!$J$105),
IF(AND(I173=110000,R173&gt;336.4,R173&lt;=504.6,M173&gt;10),('[1]Pricing Schedule'!$J$113),
IF(AND(I173=110000,R173&gt;504.6,R173&lt;=672.8,M173&lt;=10),('[1]Pricing Schedule'!$J$105),
IF(AND(I173=110000,R173&gt;504.6,R173&lt;=672.8,M173&gt;10),('[1]Pricing Schedule'!$J$113),
IF(AND(I173=110000,R173&gt;672.8,R173&lt;=841,M173&lt;=10),('[1]Pricing Schedule'!$J$105),
IF(AND(I173=110000,R173&gt;672.8,R173&lt;=841,M173&gt;10),('[1]Pricing Schedule'!$J$113),
IF(AND(I173=110000,R173&gt;1682,R173&lt;=1850.2,M173&lt;=10),('[1]Pricing Schedule'!$J$105),
IF(AND(I173=110000,R173&gt;1682,R173&lt;=1850.2,M173&gt;10),('[1]Pricing Schedule'!$J$113),
IF(AND(I173=110000,R173&gt;2018.4,R173&lt;=2186.6,M173&lt;=10),('[1]Pricing Schedule'!$J$105),
IF(AND(I173=110000,R173&gt;2018.4,R173&lt;=2186.6,M173&gt;10),('[1]Pricing Schedule'!$J$113),999999999)))))))))))))))))))))))))))))))))))))))</f>
        <v>8</v>
      </c>
      <c r="U173" s="40">
        <f t="shared" si="18"/>
        <v>100801.93236714974</v>
      </c>
      <c r="V173" s="41">
        <f t="shared" si="19"/>
        <v>9.9204447426435376</v>
      </c>
      <c r="Y173" s="23">
        <v>72</v>
      </c>
      <c r="Z173" s="23">
        <v>110</v>
      </c>
      <c r="AR173" s="35"/>
    </row>
    <row r="174" spans="1:44">
      <c r="A174" s="23">
        <v>173</v>
      </c>
      <c r="B174" s="23">
        <v>173</v>
      </c>
      <c r="C174" s="23" t="s">
        <v>471</v>
      </c>
      <c r="D174" s="23" t="s">
        <v>187</v>
      </c>
      <c r="E174" s="23" t="s">
        <v>187</v>
      </c>
      <c r="F174" s="23" t="s">
        <v>472</v>
      </c>
      <c r="G174" s="23" t="s">
        <v>473</v>
      </c>
      <c r="H174" s="23" t="s">
        <v>113</v>
      </c>
      <c r="I174" s="13">
        <v>38000</v>
      </c>
      <c r="J174" s="13">
        <v>38000</v>
      </c>
      <c r="K174" s="23" t="s">
        <v>119</v>
      </c>
      <c r="L174" s="24">
        <v>5.29</v>
      </c>
      <c r="M174" s="37">
        <f t="shared" si="14"/>
        <v>6</v>
      </c>
      <c r="N174" s="24">
        <v>2.4500000000000002</v>
      </c>
      <c r="O174" s="13">
        <v>1</v>
      </c>
      <c r="P174" s="36">
        <f t="shared" si="15"/>
        <v>1.8375000000000001</v>
      </c>
      <c r="Q174" s="38">
        <f t="shared" si="16"/>
        <v>17.25</v>
      </c>
      <c r="R174" s="37">
        <f t="shared" si="17"/>
        <v>17.25</v>
      </c>
      <c r="S174" s="39">
        <f>IF(AND(I174=38000,R174&lt;=4.5,M174&gt;8),'[1]Pricing Schedule'!$F$8+('[1]Pricing Schedule'!$F$9*M174),
IF(AND(I174=38000,R174&lt;=4.5,M174&lt;=8),'[1]Pricing Schedule'!$F$34+('[1]Pricing Schedule'!$F$36*M174),
IF(AND(I174=38000,R174&gt;4.5,R174&lt;=9,M174&gt;8),'[1]Pricing Schedule'!$F$17+('[1]Pricing Schedule'!$F$18*M174),
IF(AND(I174=38000,R174&gt;4.5,R174&lt;=9,M174&lt;=8),'[1]Pricing Schedule'!$F$34+('[1]Pricing Schedule'!$F$36*M174),
IF(AND(I174=38000,R174&gt;9,R174&lt;=12.8,M174&gt;8),'[1]Pricing Schedule'!$F$26+('[1]Pricing Schedule'!$F$27*M174),
IF(AND(I174=38000,R174&gt;9,R174&lt;=12.8,M174&lt;=8),'[1]Pricing Schedule'!$F$34+('[1]Pricing Schedule'!$F$36*M174),
IF(AND(I174=38000,R174&gt;12.8,R174&lt;=22.8),'[1]Pricing Schedule'!$F$34+('[1]Pricing Schedule'!$F$36*M174),
IF(AND(I174=38000,R174&gt;22.8,R174&lt;=30.2),'[1]Pricing Schedule'!$F$43+('[1]Pricing Schedule'!$F$45*M174),
IF(AND(I174=38000,R174&gt;30.2,R174&lt;=45.9),'[1]Pricing Schedule'!$F$52+('[1]Pricing Schedule'!$F$54*M174),
IF(AND(I174=38000,R174&gt;45.9,R174&lt;=123.4),'[1]Pricing Schedule'!$F$96+('[1]Pricing Schedule'!$F$97*M174),
IF(AND(I174=38000,R174&gt;123.4,R174&lt;=168.2,M174&lt;=10),'[1]Pricing Schedule'!$F$103+('[1]Pricing Schedule'!$F$105*M174),
IF(AND(I174=38000,R174&gt;123.4,R174&lt;=168.2,M174&gt;10),'[1]Pricing Schedule'!$F$111+('[1]Pricing Schedule'!$F$113*M174),
IF(AND(I174=38000,R174&gt;157.4,R174&lt;=336.4,M174&lt;=10),('[1]Pricing Schedule'!$F$103+('[1]Pricing Schedule'!$F$105*M174))*2,
IF(AND(I174=38000,R174&gt;157.4,R174&lt;=336.4,M174&gt;10),('[1]Pricing Schedule'!$F$111+('[1]Pricing Schedule'!$F$113*M174))*2,
IF(AND(I174=38000,R174&gt;314.8,R174&lt;=504.6,M174&lt;=10),('[1]Pricing Schedule'!$F$103+('[1]Pricing Schedule'!$F$105*M174))*3,
IF(AND(I174=38000,R174&gt;314.8,R174&lt;=504.6,M174&gt;10),('[1]Pricing Schedule'!$F$111+('[1]Pricing Schedule'!$F$113*M174))*3,
IF(AND(I174=38000,R174&gt;472.2,R174&lt;=672.8,M174&lt;=10),('[1]Pricing Schedule'!$F$103+('[1]Pricing Schedule'!$F$105*M174))*4,
IF(AND(I174=38000,R174&gt;472.2,R174&lt;=672.8,M174&gt;10),('[1]Pricing Schedule'!$F$111+('[1]Pricing Schedule'!$F$113*M174))*4,
IF(AND(I174=110000,R174&lt;=12.8,M174&gt;2),'[1]Pricing Schedule'!$F$62+('[1]Pricing Schedule'!$F$63*M174),
IF(AND(I174=110000,R174&lt;=12.8,M174&lt;=2),'[1]Pricing Schedule'!$F$96+('[1]Pricing Schedule'!$F$97*M174),
IF(AND(I174=110000,R174&gt;12.8,R174&lt;=22.8,M174&gt;3),'[1]Pricing Schedule'!$F$71+('[1]Pricing Schedule'!$F$72*M174),
IF(AND(I174=110000,R174&gt;12.8,R174&lt;=22.8,M174&lt;=3),'[1]Pricing Schedule'!$F$96+('[1]Pricing Schedule'!$F$97*M174),
IF(AND(I174=110000,R174&gt;22.8,R174&lt;=30.2),'[1]Pricing Schedule'!$F$80+('[1]Pricing Schedule'!$F$81*M174),
IF(AND(I174=110000,R174&gt;30.2,R174&lt;=45.9),'[1]Pricing Schedule'!$F$89+('[1]Pricing Schedule'!$F$90*M174),
IF(AND(I174=110000,R174&gt;45.9,R174&lt;=123.4),'[1]Pricing Schedule'!$F$96+('[1]Pricing Schedule'!$F$97*M174),
IF(AND(I174=110000,R174&gt;123.4,R174&lt;=168.2,M174&lt;=10),'[1]Pricing Schedule'!$F$103+('[1]Pricing Schedule'!$F$105*M174),
IF(AND(I174=110000,R174&gt;123.4,R174&lt;=168.2,M174&gt;10),'[1]Pricing Schedule'!$F$111+('[1]Pricing Schedule'!$F$113*M174),
IF(AND(I174=110000,R174&gt;168.2,R174&lt;=336.4,M174&lt;=10),('[1]Pricing Schedule'!$F$103+('[1]Pricing Schedule'!$F$105*M174))*2,
IF(AND(I174=110000,R174&gt;168.2,R174&lt;=336.4,M174&gt;10),('[1]Pricing Schedule'!$F$111+('[1]Pricing Schedule'!$F$113*M174))*2,
IF(AND(I174=110000,R174&gt;336.4,R174&lt;=504.6,M174&lt;=10),('[1]Pricing Schedule'!$F$103+('[1]Pricing Schedule'!$F$105*M174))*3,
IF(AND(I174=110000,R174&gt;336.4,R174&lt;=504.6,M174&gt;10),('[1]Pricing Schedule'!$F$111+('[1]Pricing Schedule'!$F$113*M174))*3,
IF(AND(I174=110000,R174&gt;504.6,R174&lt;=672.8,M174&lt;=10),('[1]Pricing Schedule'!$F$103+('[1]Pricing Schedule'!$F$105*M174))*4,
IF(AND(I174=110000,R174&gt;504.6,R174&lt;=672.8,M174&gt;10),('[1]Pricing Schedule'!$F$111+('[1]Pricing Schedule'!$F$113*M174))*4,
IF(AND(I174=110000,R174&gt;672.8,R174&lt;=841,M174&lt;=10),('[1]Pricing Schedule'!$F$103+('[1]Pricing Schedule'!$F$105*M174))*5,
IF(AND(I174=110000,R174&gt;672.8,R174&lt;=841,M174&gt;10),('[1]Pricing Schedule'!$F$111+('[1]Pricing Schedule'!$F$113*M174))*5,
IF(AND(I174=110000,R174&gt;672.8,R174&lt;=841,M174&lt;=10),('[1]Pricing Schedule'!$F$103+('[1]Pricing Schedule'!$F$105*M174))*5,
IF(AND(I174=110000,R174&gt;672.8,R174&lt;=841,M174&gt;10),('[1]Pricing Schedule'!$F$111+('[1]Pricing Schedule'!$F$113*M174))*5,
IF(AND(I174=110000,R174&gt;1345.6,R174&lt;=1513.8,M174&lt;=10),('[1]Pricing Schedule'!$F$103+('[1]Pricing Schedule'!$F$105*M174))*9,
IF(AND(I174=110000,R174&gt;1345.6,R174&lt;=1513.8,M174&gt;10),('[1]Pricing Schedule'!$F$111+('[1]Pricing Schedule'!$F$113*M174))*9,
9999999999)))))))))))))))))))))))))))))))))))))))</f>
        <v>769410</v>
      </c>
      <c r="T174" s="21">
        <f>IF(AND(I174=38000,R174&lt;=4.5,M174&gt;8),'[1]Pricing Schedule'!$J$9,
IF(AND(I174=38000,R174&lt;=4.5,M174&lt;=8),'[1]Pricing Schedule'!$J$36,
IF(AND(I174=38000,R174&gt;4.5,R174&lt;=9,M174&gt;8),'[1]Pricing Schedule'!$J$18,
IF(AND(I174=38000,R174&gt;4.5,R174&lt;=9,M174&lt;=8),'[1]Pricing Schedule'!$J$36,
IF(AND(I174=38000,R174&gt;9,R174&lt;=12.8,M174&gt;8),'[1]Pricing Schedule'!$J$27,
IF(AND(I174=38000,R174&gt;9,R174&lt;=12.8,M174&lt;=8),'[1]Pricing Schedule'!$J$36,
IF(AND(I174=38000,R174&gt;12.8,R174&lt;=22.8),'[1]Pricing Schedule'!$J$36,
IF(AND(I174=38000,R174&gt;22.8,R174&lt;=30.2),'[1]Pricing Schedule'!$J$45,
IF(AND(I174=38000,R174&gt;30.2,R174&lt;=45.9),'[1]Pricing Schedule'!$J$54,
IF(AND(I174=38000,R174&gt;45.9,R174&lt;=123.4),'[1]Pricing Schedule'!$J$97,
IF(AND(I174=38000,R174&gt;123.4,R174&lt;=168.2,M174&lt;=10),'[1]Pricing Schedule'!$J$105,
IF(AND(I174=38000,R174&gt;123.4,R174&lt;=168.2,M174&gt;10),'[1]Pricing Schedule'!$J$113,
IF(AND(I174=38000,R174&gt;168.2,R174&lt;=336.4,M174&lt;=10),('[1]Pricing Schedule'!$J$105),
IF(AND(I174=38000,R174&gt;168.2,R174&lt;=336.4,M174&gt;10),('[1]Pricing Schedule'!$J$113),
IF(AND(I174=38000,R174&gt;336.4,R174&lt;=504.6,M174&lt;=10),('[1]Pricing Schedule'!$J$105),
IF(AND(I174=38000,R174&gt;336.4,R174&lt;=504.6,M174&gt;10),('[1]Pricing Schedule'!$J$113),
IF(AND(I174=38000,R174&gt;504.6,R174&lt;=672.8,M174&lt;=10),('[1]Pricing Schedule'!$J$105),
IF(AND(I174=38000,R174&gt;504.6,R174&lt;=672.8,M174&gt;10),('[1]Pricing Schedule'!$J$113),
IF(AND(I174=110000,R174&lt;=12.8,M174&gt;2),'[1]Pricing Schedule'!$J$63,
IF(AND(I174=110000,R174&lt;=12.8,M174&lt;=2),'[1]Pricing Schedule'!$J$97,
IF(AND(I174=110000,R174&gt;12.8,R174&lt;=22.8,M174&gt;3),'[1]Pricing Schedule'!$J$72,
IF(AND(I174=110000,R174&gt;12.8,R174&lt;=22.8,M174&lt;=3),'[1]Pricing Schedule'!$J$97,
IF(AND(I174=110000,R174&gt;22.8,R174&lt;=30.2),'[1]Pricing Schedule'!$J$81,
IF(AND(I174=110000,R174&gt;30.2,R174&lt;=45.9),'[1]Pricing Schedule'!$J$90,
IF(AND(I174=110000,R174&gt;45.9,R174&lt;=123.4),'[1]Pricing Schedule'!$J$97,
IF(AND(I174=110000,R174&gt;123.4,R174&lt;=168.2,M174&lt;=10),'[1]Pricing Schedule'!$J$105,
IF(AND(I174=110000,R174&gt;123.4,R174&lt;=168.2,M174&gt;10),'[1]Pricing Schedule'!$J$113,
IF(AND(I174=110000,R174&gt;168.2,R174&lt;=336.2,M174&lt;=10),('[1]Pricing Schedule'!$J$105),
IF(AND(I174=110000,R174&gt;168.2,R174&lt;=336.2,M174&gt;10),('[1]Pricing Schedule'!$J$113),
IF(AND(I174=110000,R174&gt;336.4,R174&lt;=504.6,M174&lt;=10),('[1]Pricing Schedule'!$J$105),
IF(AND(I174=110000,R174&gt;336.4,R174&lt;=504.6,M174&gt;10),('[1]Pricing Schedule'!$J$113),
IF(AND(I174=110000,R174&gt;504.6,R174&lt;=672.8,M174&lt;=10),('[1]Pricing Schedule'!$J$105),
IF(AND(I174=110000,R174&gt;504.6,R174&lt;=672.8,M174&gt;10),('[1]Pricing Schedule'!$J$113),
IF(AND(I174=110000,R174&gt;672.8,R174&lt;=841,M174&lt;=10),('[1]Pricing Schedule'!$J$105),
IF(AND(I174=110000,R174&gt;672.8,R174&lt;=841,M174&gt;10),('[1]Pricing Schedule'!$J$113),
IF(AND(I174=110000,R174&gt;1682,R174&lt;=1850.2,M174&lt;=10),('[1]Pricing Schedule'!$J$105),
IF(AND(I174=110000,R174&gt;1682,R174&lt;=1850.2,M174&gt;10),('[1]Pricing Schedule'!$J$113),
IF(AND(I174=110000,R174&gt;2018.4,R174&lt;=2186.6,M174&lt;=10),('[1]Pricing Schedule'!$J$105),
IF(AND(I174=110000,R174&gt;2018.4,R174&lt;=2186.6,M174&gt;10),('[1]Pricing Schedule'!$J$113),999999999)))))))))))))))))))))))))))))))))))))))</f>
        <v>4</v>
      </c>
      <c r="U174" s="40">
        <f t="shared" si="18"/>
        <v>44603.478260869568</v>
      </c>
      <c r="V174" s="41">
        <f t="shared" si="19"/>
        <v>22.419776192147228</v>
      </c>
      <c r="Y174" s="23">
        <v>105</v>
      </c>
      <c r="Z174" s="23">
        <v>651</v>
      </c>
      <c r="AR174" s="35"/>
    </row>
    <row r="175" spans="1:44">
      <c r="A175" s="23">
        <v>174</v>
      </c>
      <c r="B175" s="23">
        <v>174</v>
      </c>
      <c r="C175" s="23" t="s">
        <v>474</v>
      </c>
      <c r="D175" s="23" t="s">
        <v>149</v>
      </c>
      <c r="E175" s="23" t="s">
        <v>149</v>
      </c>
      <c r="F175" s="23" t="s">
        <v>413</v>
      </c>
      <c r="G175" s="23" t="s">
        <v>414</v>
      </c>
      <c r="H175" s="23" t="s">
        <v>113</v>
      </c>
      <c r="I175" s="13">
        <v>38000</v>
      </c>
      <c r="J175" s="13">
        <v>38000</v>
      </c>
      <c r="K175" s="23" t="s">
        <v>119</v>
      </c>
      <c r="L175" s="24">
        <v>24.774000000000001</v>
      </c>
      <c r="M175" s="37">
        <f t="shared" si="14"/>
        <v>25</v>
      </c>
      <c r="N175" s="24">
        <v>1.095</v>
      </c>
      <c r="O175" s="13">
        <v>1</v>
      </c>
      <c r="P175" s="36">
        <f t="shared" si="15"/>
        <v>0.82125000000000004</v>
      </c>
      <c r="Q175" s="38">
        <f t="shared" si="16"/>
        <v>6.9</v>
      </c>
      <c r="R175" s="37">
        <f t="shared" si="17"/>
        <v>6.9</v>
      </c>
      <c r="S175" s="39">
        <f>IF(AND(I175=38000,R175&lt;=4.5,M175&gt;8),'[1]Pricing Schedule'!$F$8+('[1]Pricing Schedule'!$F$9*M175),
IF(AND(I175=38000,R175&lt;=4.5,M175&lt;=8),'[1]Pricing Schedule'!$F$34+('[1]Pricing Schedule'!$F$36*M175),
IF(AND(I175=38000,R175&gt;4.5,R175&lt;=9,M175&gt;8),'[1]Pricing Schedule'!$F$17+('[1]Pricing Schedule'!$F$18*M175),
IF(AND(I175=38000,R175&gt;4.5,R175&lt;=9,M175&lt;=8),'[1]Pricing Schedule'!$F$34+('[1]Pricing Schedule'!$F$36*M175),
IF(AND(I175=38000,R175&gt;9,R175&lt;=12.8,M175&gt;8),'[1]Pricing Schedule'!$F$26+('[1]Pricing Schedule'!$F$27*M175),
IF(AND(I175=38000,R175&gt;9,R175&lt;=12.8,M175&lt;=8),'[1]Pricing Schedule'!$F$34+('[1]Pricing Schedule'!$F$36*M175),
IF(AND(I175=38000,R175&gt;12.8,R175&lt;=22.8),'[1]Pricing Schedule'!$F$34+('[1]Pricing Schedule'!$F$36*M175),
IF(AND(I175=38000,R175&gt;22.8,R175&lt;=30.2),'[1]Pricing Schedule'!$F$43+('[1]Pricing Schedule'!$F$45*M175),
IF(AND(I175=38000,R175&gt;30.2,R175&lt;=45.9),'[1]Pricing Schedule'!$F$52+('[1]Pricing Schedule'!$F$54*M175),
IF(AND(I175=38000,R175&gt;45.9,R175&lt;=123.4),'[1]Pricing Schedule'!$F$96+('[1]Pricing Schedule'!$F$97*M175),
IF(AND(I175=38000,R175&gt;123.4,R175&lt;=168.2,M175&lt;=10),'[1]Pricing Schedule'!$F$103+('[1]Pricing Schedule'!$F$105*M175),
IF(AND(I175=38000,R175&gt;123.4,R175&lt;=168.2,M175&gt;10),'[1]Pricing Schedule'!$F$111+('[1]Pricing Schedule'!$F$113*M175),
IF(AND(I175=38000,R175&gt;157.4,R175&lt;=336.4,M175&lt;=10),('[1]Pricing Schedule'!$F$103+('[1]Pricing Schedule'!$F$105*M175))*2,
IF(AND(I175=38000,R175&gt;157.4,R175&lt;=336.4,M175&gt;10),('[1]Pricing Schedule'!$F$111+('[1]Pricing Schedule'!$F$113*M175))*2,
IF(AND(I175=38000,R175&gt;314.8,R175&lt;=504.6,M175&lt;=10),('[1]Pricing Schedule'!$F$103+('[1]Pricing Schedule'!$F$105*M175))*3,
IF(AND(I175=38000,R175&gt;314.8,R175&lt;=504.6,M175&gt;10),('[1]Pricing Schedule'!$F$111+('[1]Pricing Schedule'!$F$113*M175))*3,
IF(AND(I175=38000,R175&gt;472.2,R175&lt;=672.8,M175&lt;=10),('[1]Pricing Schedule'!$F$103+('[1]Pricing Schedule'!$F$105*M175))*4,
IF(AND(I175=38000,R175&gt;472.2,R175&lt;=672.8,M175&gt;10),('[1]Pricing Schedule'!$F$111+('[1]Pricing Schedule'!$F$113*M175))*4,
IF(AND(I175=110000,R175&lt;=12.8,M175&gt;2),'[1]Pricing Schedule'!$F$62+('[1]Pricing Schedule'!$F$63*M175),
IF(AND(I175=110000,R175&lt;=12.8,M175&lt;=2),'[1]Pricing Schedule'!$F$96+('[1]Pricing Schedule'!$F$97*M175),
IF(AND(I175=110000,R175&gt;12.8,R175&lt;=22.8,M175&gt;3),'[1]Pricing Schedule'!$F$71+('[1]Pricing Schedule'!$F$72*M175),
IF(AND(I175=110000,R175&gt;12.8,R175&lt;=22.8,M175&lt;=3),'[1]Pricing Schedule'!$F$96+('[1]Pricing Schedule'!$F$97*M175),
IF(AND(I175=110000,R175&gt;22.8,R175&lt;=30.2),'[1]Pricing Schedule'!$F$80+('[1]Pricing Schedule'!$F$81*M175),
IF(AND(I175=110000,R175&gt;30.2,R175&lt;=45.9),'[1]Pricing Schedule'!$F$89+('[1]Pricing Schedule'!$F$90*M175),
IF(AND(I175=110000,R175&gt;45.9,R175&lt;=123.4),'[1]Pricing Schedule'!$F$96+('[1]Pricing Schedule'!$F$97*M175),
IF(AND(I175=110000,R175&gt;123.4,R175&lt;=168.2,M175&lt;=10),'[1]Pricing Schedule'!$F$103+('[1]Pricing Schedule'!$F$105*M175),
IF(AND(I175=110000,R175&gt;123.4,R175&lt;=168.2,M175&gt;10),'[1]Pricing Schedule'!$F$111+('[1]Pricing Schedule'!$F$113*M175),
IF(AND(I175=110000,R175&gt;168.2,R175&lt;=336.4,M175&lt;=10),('[1]Pricing Schedule'!$F$103+('[1]Pricing Schedule'!$F$105*M175))*2,
IF(AND(I175=110000,R175&gt;168.2,R175&lt;=336.4,M175&gt;10),('[1]Pricing Schedule'!$F$111+('[1]Pricing Schedule'!$F$113*M175))*2,
IF(AND(I175=110000,R175&gt;336.4,R175&lt;=504.6,M175&lt;=10),('[1]Pricing Schedule'!$F$103+('[1]Pricing Schedule'!$F$105*M175))*3,
IF(AND(I175=110000,R175&gt;336.4,R175&lt;=504.6,M175&gt;10),('[1]Pricing Schedule'!$F$111+('[1]Pricing Schedule'!$F$113*M175))*3,
IF(AND(I175=110000,R175&gt;504.6,R175&lt;=672.8,M175&lt;=10),('[1]Pricing Schedule'!$F$103+('[1]Pricing Schedule'!$F$105*M175))*4,
IF(AND(I175=110000,R175&gt;504.6,R175&lt;=672.8,M175&gt;10),('[1]Pricing Schedule'!$F$111+('[1]Pricing Schedule'!$F$113*M175))*4,
IF(AND(I175=110000,R175&gt;672.8,R175&lt;=841,M175&lt;=10),('[1]Pricing Schedule'!$F$103+('[1]Pricing Schedule'!$F$105*M175))*5,
IF(AND(I175=110000,R175&gt;672.8,R175&lt;=841,M175&gt;10),('[1]Pricing Schedule'!$F$111+('[1]Pricing Schedule'!$F$113*M175))*5,
IF(AND(I175=110000,R175&gt;672.8,R175&lt;=841,M175&lt;=10),('[1]Pricing Schedule'!$F$103+('[1]Pricing Schedule'!$F$105*M175))*5,
IF(AND(I175=110000,R175&gt;672.8,R175&lt;=841,M175&gt;10),('[1]Pricing Schedule'!$F$111+('[1]Pricing Schedule'!$F$113*M175))*5,
IF(AND(I175=110000,R175&gt;1345.6,R175&lt;=1513.8,M175&lt;=10),('[1]Pricing Schedule'!$F$103+('[1]Pricing Schedule'!$F$105*M175))*9,
IF(AND(I175=110000,R175&gt;1345.6,R175&lt;=1513.8,M175&gt;10),('[1]Pricing Schedule'!$F$111+('[1]Pricing Schedule'!$F$113*M175))*9,
9999999999)))))))))))))))))))))))))))))))))))))))</f>
        <v>2223000</v>
      </c>
      <c r="T175" s="21">
        <f>IF(AND(I175=38000,R175&lt;=4.5,M175&gt;8),'[1]Pricing Schedule'!$J$9,
IF(AND(I175=38000,R175&lt;=4.5,M175&lt;=8),'[1]Pricing Schedule'!$J$36,
IF(AND(I175=38000,R175&gt;4.5,R175&lt;=9,M175&gt;8),'[1]Pricing Schedule'!$J$18,
IF(AND(I175=38000,R175&gt;4.5,R175&lt;=9,M175&lt;=8),'[1]Pricing Schedule'!$J$36,
IF(AND(I175=38000,R175&gt;9,R175&lt;=12.8,M175&gt;8),'[1]Pricing Schedule'!$J$27,
IF(AND(I175=38000,R175&gt;9,R175&lt;=12.8,M175&lt;=8),'[1]Pricing Schedule'!$J$36,
IF(AND(I175=38000,R175&gt;12.8,R175&lt;=22.8),'[1]Pricing Schedule'!$J$36,
IF(AND(I175=38000,R175&gt;22.8,R175&lt;=30.2),'[1]Pricing Schedule'!$J$45,
IF(AND(I175=38000,R175&gt;30.2,R175&lt;=45.9),'[1]Pricing Schedule'!$J$54,
IF(AND(I175=38000,R175&gt;45.9,R175&lt;=123.4),'[1]Pricing Schedule'!$J$97,
IF(AND(I175=38000,R175&gt;123.4,R175&lt;=168.2,M175&lt;=10),'[1]Pricing Schedule'!$J$105,
IF(AND(I175=38000,R175&gt;123.4,R175&lt;=168.2,M175&gt;10),'[1]Pricing Schedule'!$J$113,
IF(AND(I175=38000,R175&gt;168.2,R175&lt;=336.4,M175&lt;=10),('[1]Pricing Schedule'!$J$105),
IF(AND(I175=38000,R175&gt;168.2,R175&lt;=336.4,M175&gt;10),('[1]Pricing Schedule'!$J$113),
IF(AND(I175=38000,R175&gt;336.4,R175&lt;=504.6,M175&lt;=10),('[1]Pricing Schedule'!$J$105),
IF(AND(I175=38000,R175&gt;336.4,R175&lt;=504.6,M175&gt;10),('[1]Pricing Schedule'!$J$113),
IF(AND(I175=38000,R175&gt;504.6,R175&lt;=672.8,M175&lt;=10),('[1]Pricing Schedule'!$J$105),
IF(AND(I175=38000,R175&gt;504.6,R175&lt;=672.8,M175&gt;10),('[1]Pricing Schedule'!$J$113),
IF(AND(I175=110000,R175&lt;=12.8,M175&gt;2),'[1]Pricing Schedule'!$J$63,
IF(AND(I175=110000,R175&lt;=12.8,M175&lt;=2),'[1]Pricing Schedule'!$J$97,
IF(AND(I175=110000,R175&gt;12.8,R175&lt;=22.8,M175&gt;3),'[1]Pricing Schedule'!$J$72,
IF(AND(I175=110000,R175&gt;12.8,R175&lt;=22.8,M175&lt;=3),'[1]Pricing Schedule'!$J$97,
IF(AND(I175=110000,R175&gt;22.8,R175&lt;=30.2),'[1]Pricing Schedule'!$J$81,
IF(AND(I175=110000,R175&gt;30.2,R175&lt;=45.9),'[1]Pricing Schedule'!$J$90,
IF(AND(I175=110000,R175&gt;45.9,R175&lt;=123.4),'[1]Pricing Schedule'!$J$97,
IF(AND(I175=110000,R175&gt;123.4,R175&lt;=168.2,M175&lt;=10),'[1]Pricing Schedule'!$J$105,
IF(AND(I175=110000,R175&gt;123.4,R175&lt;=168.2,M175&gt;10),'[1]Pricing Schedule'!$J$113,
IF(AND(I175=110000,R175&gt;168.2,R175&lt;=336.2,M175&lt;=10),('[1]Pricing Schedule'!$J$105),
IF(AND(I175=110000,R175&gt;168.2,R175&lt;=336.2,M175&gt;10),('[1]Pricing Schedule'!$J$113),
IF(AND(I175=110000,R175&gt;336.4,R175&lt;=504.6,M175&lt;=10),('[1]Pricing Schedule'!$J$105),
IF(AND(I175=110000,R175&gt;336.4,R175&lt;=504.6,M175&gt;10),('[1]Pricing Schedule'!$J$113),
IF(AND(I175=110000,R175&gt;504.6,R175&lt;=672.8,M175&lt;=10),('[1]Pricing Schedule'!$J$105),
IF(AND(I175=110000,R175&gt;504.6,R175&lt;=672.8,M175&gt;10),('[1]Pricing Schedule'!$J$113),
IF(AND(I175=110000,R175&gt;672.8,R175&lt;=841,M175&lt;=10),('[1]Pricing Schedule'!$J$105),
IF(AND(I175=110000,R175&gt;672.8,R175&lt;=841,M175&gt;10),('[1]Pricing Schedule'!$J$113),
IF(AND(I175=110000,R175&gt;1682,R175&lt;=1850.2,M175&lt;=10),('[1]Pricing Schedule'!$J$105),
IF(AND(I175=110000,R175&gt;1682,R175&lt;=1850.2,M175&gt;10),('[1]Pricing Schedule'!$J$113),
IF(AND(I175=110000,R175&gt;2018.4,R175&lt;=2186.6,M175&lt;=10),('[1]Pricing Schedule'!$J$105),
IF(AND(I175=110000,R175&gt;2018.4,R175&lt;=2186.6,M175&gt;10),('[1]Pricing Schedule'!$J$113),999999999)))))))))))))))))))))))))))))))))))))))</f>
        <v>2</v>
      </c>
      <c r="U175" s="40">
        <f t="shared" si="18"/>
        <v>322173.91304347827</v>
      </c>
      <c r="V175" s="41">
        <f t="shared" si="19"/>
        <v>3.1039136302294197</v>
      </c>
      <c r="Y175" s="23">
        <v>492</v>
      </c>
      <c r="Z175" s="23">
        <v>562</v>
      </c>
      <c r="AR175" s="35"/>
    </row>
    <row r="176" spans="1:44">
      <c r="A176" s="23">
        <v>175</v>
      </c>
      <c r="B176" s="23">
        <v>175</v>
      </c>
      <c r="C176" s="23" t="s">
        <v>475</v>
      </c>
      <c r="D176" s="23" t="s">
        <v>149</v>
      </c>
      <c r="E176" s="23" t="s">
        <v>149</v>
      </c>
      <c r="F176" s="23" t="s">
        <v>413</v>
      </c>
      <c r="G176" s="23" t="s">
        <v>414</v>
      </c>
      <c r="H176" s="23" t="s">
        <v>113</v>
      </c>
      <c r="I176" s="13">
        <v>38000</v>
      </c>
      <c r="J176" s="13">
        <v>38000</v>
      </c>
      <c r="K176" s="23" t="s">
        <v>119</v>
      </c>
      <c r="L176" s="24">
        <v>15.734</v>
      </c>
      <c r="M176" s="37">
        <f t="shared" si="14"/>
        <v>16</v>
      </c>
      <c r="N176" s="24">
        <v>0.57099999999999995</v>
      </c>
      <c r="O176" s="13">
        <v>1</v>
      </c>
      <c r="P176" s="36">
        <f t="shared" si="15"/>
        <v>0.57099999999999995</v>
      </c>
      <c r="Q176" s="38">
        <f t="shared" si="16"/>
        <v>3.45</v>
      </c>
      <c r="R176" s="37">
        <f t="shared" si="17"/>
        <v>3.45</v>
      </c>
      <c r="S176" s="39">
        <f>IF(AND(I176=38000,R176&lt;=4.5,M176&gt;8),'[1]Pricing Schedule'!$F$8+('[1]Pricing Schedule'!$F$9*M176),
IF(AND(I176=38000,R176&lt;=4.5,M176&lt;=8),'[1]Pricing Schedule'!$F$34+('[1]Pricing Schedule'!$F$36*M176),
IF(AND(I176=38000,R176&gt;4.5,R176&lt;=9,M176&gt;8),'[1]Pricing Schedule'!$F$17+('[1]Pricing Schedule'!$F$18*M176),
IF(AND(I176=38000,R176&gt;4.5,R176&lt;=9,M176&lt;=8),'[1]Pricing Schedule'!$F$34+('[1]Pricing Schedule'!$F$36*M176),
IF(AND(I176=38000,R176&gt;9,R176&lt;=12.8,M176&gt;8),'[1]Pricing Schedule'!$F$26+('[1]Pricing Schedule'!$F$27*M176),
IF(AND(I176=38000,R176&gt;9,R176&lt;=12.8,M176&lt;=8),'[1]Pricing Schedule'!$F$34+('[1]Pricing Schedule'!$F$36*M176),
IF(AND(I176=38000,R176&gt;12.8,R176&lt;=22.8),'[1]Pricing Schedule'!$F$34+('[1]Pricing Schedule'!$F$36*M176),
IF(AND(I176=38000,R176&gt;22.8,R176&lt;=30.2),'[1]Pricing Schedule'!$F$43+('[1]Pricing Schedule'!$F$45*M176),
IF(AND(I176=38000,R176&gt;30.2,R176&lt;=45.9),'[1]Pricing Schedule'!$F$52+('[1]Pricing Schedule'!$F$54*M176),
IF(AND(I176=38000,R176&gt;45.9,R176&lt;=123.4),'[1]Pricing Schedule'!$F$96+('[1]Pricing Schedule'!$F$97*M176),
IF(AND(I176=38000,R176&gt;123.4,R176&lt;=168.2,M176&lt;=10),'[1]Pricing Schedule'!$F$103+('[1]Pricing Schedule'!$F$105*M176),
IF(AND(I176=38000,R176&gt;123.4,R176&lt;=168.2,M176&gt;10),'[1]Pricing Schedule'!$F$111+('[1]Pricing Schedule'!$F$113*M176),
IF(AND(I176=38000,R176&gt;157.4,R176&lt;=336.4,M176&lt;=10),('[1]Pricing Schedule'!$F$103+('[1]Pricing Schedule'!$F$105*M176))*2,
IF(AND(I176=38000,R176&gt;157.4,R176&lt;=336.4,M176&gt;10),('[1]Pricing Schedule'!$F$111+('[1]Pricing Schedule'!$F$113*M176))*2,
IF(AND(I176=38000,R176&gt;314.8,R176&lt;=504.6,M176&lt;=10),('[1]Pricing Schedule'!$F$103+('[1]Pricing Schedule'!$F$105*M176))*3,
IF(AND(I176=38000,R176&gt;314.8,R176&lt;=504.6,M176&gt;10),('[1]Pricing Schedule'!$F$111+('[1]Pricing Schedule'!$F$113*M176))*3,
IF(AND(I176=38000,R176&gt;472.2,R176&lt;=672.8,M176&lt;=10),('[1]Pricing Schedule'!$F$103+('[1]Pricing Schedule'!$F$105*M176))*4,
IF(AND(I176=38000,R176&gt;472.2,R176&lt;=672.8,M176&gt;10),('[1]Pricing Schedule'!$F$111+('[1]Pricing Schedule'!$F$113*M176))*4,
IF(AND(I176=110000,R176&lt;=12.8,M176&gt;2),'[1]Pricing Schedule'!$F$62+('[1]Pricing Schedule'!$F$63*M176),
IF(AND(I176=110000,R176&lt;=12.8,M176&lt;=2),'[1]Pricing Schedule'!$F$96+('[1]Pricing Schedule'!$F$97*M176),
IF(AND(I176=110000,R176&gt;12.8,R176&lt;=22.8,M176&gt;3),'[1]Pricing Schedule'!$F$71+('[1]Pricing Schedule'!$F$72*M176),
IF(AND(I176=110000,R176&gt;12.8,R176&lt;=22.8,M176&lt;=3),'[1]Pricing Schedule'!$F$96+('[1]Pricing Schedule'!$F$97*M176),
IF(AND(I176=110000,R176&gt;22.8,R176&lt;=30.2),'[1]Pricing Schedule'!$F$80+('[1]Pricing Schedule'!$F$81*M176),
IF(AND(I176=110000,R176&gt;30.2,R176&lt;=45.9),'[1]Pricing Schedule'!$F$89+('[1]Pricing Schedule'!$F$90*M176),
IF(AND(I176=110000,R176&gt;45.9,R176&lt;=123.4),'[1]Pricing Schedule'!$F$96+('[1]Pricing Schedule'!$F$97*M176),
IF(AND(I176=110000,R176&gt;123.4,R176&lt;=168.2,M176&lt;=10),'[1]Pricing Schedule'!$F$103+('[1]Pricing Schedule'!$F$105*M176),
IF(AND(I176=110000,R176&gt;123.4,R176&lt;=168.2,M176&gt;10),'[1]Pricing Schedule'!$F$111+('[1]Pricing Schedule'!$F$113*M176),
IF(AND(I176=110000,R176&gt;168.2,R176&lt;=336.4,M176&lt;=10),('[1]Pricing Schedule'!$F$103+('[1]Pricing Schedule'!$F$105*M176))*2,
IF(AND(I176=110000,R176&gt;168.2,R176&lt;=336.4,M176&gt;10),('[1]Pricing Schedule'!$F$111+('[1]Pricing Schedule'!$F$113*M176))*2,
IF(AND(I176=110000,R176&gt;336.4,R176&lt;=504.6,M176&lt;=10),('[1]Pricing Schedule'!$F$103+('[1]Pricing Schedule'!$F$105*M176))*3,
IF(AND(I176=110000,R176&gt;336.4,R176&lt;=504.6,M176&gt;10),('[1]Pricing Schedule'!$F$111+('[1]Pricing Schedule'!$F$113*M176))*3,
IF(AND(I176=110000,R176&gt;504.6,R176&lt;=672.8,M176&lt;=10),('[1]Pricing Schedule'!$F$103+('[1]Pricing Schedule'!$F$105*M176))*4,
IF(AND(I176=110000,R176&gt;504.6,R176&lt;=672.8,M176&gt;10),('[1]Pricing Schedule'!$F$111+('[1]Pricing Schedule'!$F$113*M176))*4,
IF(AND(I176=110000,R176&gt;672.8,R176&lt;=841,M176&lt;=10),('[1]Pricing Schedule'!$F$103+('[1]Pricing Schedule'!$F$105*M176))*5,
IF(AND(I176=110000,R176&gt;672.8,R176&lt;=841,M176&gt;10),('[1]Pricing Schedule'!$F$111+('[1]Pricing Schedule'!$F$113*M176))*5,
IF(AND(I176=110000,R176&gt;672.8,R176&lt;=841,M176&lt;=10),('[1]Pricing Schedule'!$F$103+('[1]Pricing Schedule'!$F$105*M176))*5,
IF(AND(I176=110000,R176&gt;672.8,R176&lt;=841,M176&gt;10),('[1]Pricing Schedule'!$F$111+('[1]Pricing Schedule'!$F$113*M176))*5,
IF(AND(I176=110000,R176&gt;1345.6,R176&lt;=1513.8,M176&lt;=10),('[1]Pricing Schedule'!$F$103+('[1]Pricing Schedule'!$F$105*M176))*9,
IF(AND(I176=110000,R176&gt;1345.6,R176&lt;=1513.8,M176&gt;10),('[1]Pricing Schedule'!$F$111+('[1]Pricing Schedule'!$F$113*M176))*9,
9999999999)))))))))))))))))))))))))))))))))))))))</f>
        <v>1703340</v>
      </c>
      <c r="T176" s="21">
        <f>IF(AND(I176=38000,R176&lt;=4.5,M176&gt;8),'[1]Pricing Schedule'!$J$9,
IF(AND(I176=38000,R176&lt;=4.5,M176&lt;=8),'[1]Pricing Schedule'!$J$36,
IF(AND(I176=38000,R176&gt;4.5,R176&lt;=9,M176&gt;8),'[1]Pricing Schedule'!$J$18,
IF(AND(I176=38000,R176&gt;4.5,R176&lt;=9,M176&lt;=8),'[1]Pricing Schedule'!$J$36,
IF(AND(I176=38000,R176&gt;9,R176&lt;=12.8,M176&gt;8),'[1]Pricing Schedule'!$J$27,
IF(AND(I176=38000,R176&gt;9,R176&lt;=12.8,M176&lt;=8),'[1]Pricing Schedule'!$J$36,
IF(AND(I176=38000,R176&gt;12.8,R176&lt;=22.8),'[1]Pricing Schedule'!$J$36,
IF(AND(I176=38000,R176&gt;22.8,R176&lt;=30.2),'[1]Pricing Schedule'!$J$45,
IF(AND(I176=38000,R176&gt;30.2,R176&lt;=45.9),'[1]Pricing Schedule'!$J$54,
IF(AND(I176=38000,R176&gt;45.9,R176&lt;=123.4),'[1]Pricing Schedule'!$J$97,
IF(AND(I176=38000,R176&gt;123.4,R176&lt;=168.2,M176&lt;=10),'[1]Pricing Schedule'!$J$105,
IF(AND(I176=38000,R176&gt;123.4,R176&lt;=168.2,M176&gt;10),'[1]Pricing Schedule'!$J$113,
IF(AND(I176=38000,R176&gt;168.2,R176&lt;=336.4,M176&lt;=10),('[1]Pricing Schedule'!$J$105),
IF(AND(I176=38000,R176&gt;168.2,R176&lt;=336.4,M176&gt;10),('[1]Pricing Schedule'!$J$113),
IF(AND(I176=38000,R176&gt;336.4,R176&lt;=504.6,M176&lt;=10),('[1]Pricing Schedule'!$J$105),
IF(AND(I176=38000,R176&gt;336.4,R176&lt;=504.6,M176&gt;10),('[1]Pricing Schedule'!$J$113),
IF(AND(I176=38000,R176&gt;504.6,R176&lt;=672.8,M176&lt;=10),('[1]Pricing Schedule'!$J$105),
IF(AND(I176=38000,R176&gt;504.6,R176&lt;=672.8,M176&gt;10),('[1]Pricing Schedule'!$J$113),
IF(AND(I176=110000,R176&lt;=12.8,M176&gt;2),'[1]Pricing Schedule'!$J$63,
IF(AND(I176=110000,R176&lt;=12.8,M176&lt;=2),'[1]Pricing Schedule'!$J$97,
IF(AND(I176=110000,R176&gt;12.8,R176&lt;=22.8,M176&gt;3),'[1]Pricing Schedule'!$J$72,
IF(AND(I176=110000,R176&gt;12.8,R176&lt;=22.8,M176&lt;=3),'[1]Pricing Schedule'!$J$97,
IF(AND(I176=110000,R176&gt;22.8,R176&lt;=30.2),'[1]Pricing Schedule'!$J$81,
IF(AND(I176=110000,R176&gt;30.2,R176&lt;=45.9),'[1]Pricing Schedule'!$J$90,
IF(AND(I176=110000,R176&gt;45.9,R176&lt;=123.4),'[1]Pricing Schedule'!$J$97,
IF(AND(I176=110000,R176&gt;123.4,R176&lt;=168.2,M176&lt;=10),'[1]Pricing Schedule'!$J$105,
IF(AND(I176=110000,R176&gt;123.4,R176&lt;=168.2,M176&gt;10),'[1]Pricing Schedule'!$J$113,
IF(AND(I176=110000,R176&gt;168.2,R176&lt;=336.2,M176&lt;=10),('[1]Pricing Schedule'!$J$105),
IF(AND(I176=110000,R176&gt;168.2,R176&lt;=336.2,M176&gt;10),('[1]Pricing Schedule'!$J$113),
IF(AND(I176=110000,R176&gt;336.4,R176&lt;=504.6,M176&lt;=10),('[1]Pricing Schedule'!$J$105),
IF(AND(I176=110000,R176&gt;336.4,R176&lt;=504.6,M176&gt;10),('[1]Pricing Schedule'!$J$113),
IF(AND(I176=110000,R176&gt;504.6,R176&lt;=672.8,M176&lt;=10),('[1]Pricing Schedule'!$J$105),
IF(AND(I176=110000,R176&gt;504.6,R176&lt;=672.8,M176&gt;10),('[1]Pricing Schedule'!$J$113),
IF(AND(I176=110000,R176&gt;672.8,R176&lt;=841,M176&lt;=10),('[1]Pricing Schedule'!$J$105),
IF(AND(I176=110000,R176&gt;672.8,R176&lt;=841,M176&gt;10),('[1]Pricing Schedule'!$J$113),
IF(AND(I176=110000,R176&gt;1682,R176&lt;=1850.2,M176&lt;=10),('[1]Pricing Schedule'!$J$105),
IF(AND(I176=110000,R176&gt;1682,R176&lt;=1850.2,M176&gt;10),('[1]Pricing Schedule'!$J$113),
IF(AND(I176=110000,R176&gt;2018.4,R176&lt;=2186.6,M176&lt;=10),('[1]Pricing Schedule'!$J$105),
IF(AND(I176=110000,R176&gt;2018.4,R176&lt;=2186.6,M176&gt;10),('[1]Pricing Schedule'!$J$113),999999999)))))))))))))))))))))))))))))))))))))))</f>
        <v>1</v>
      </c>
      <c r="U176" s="40">
        <f t="shared" si="18"/>
        <v>493721.73913043475</v>
      </c>
      <c r="V176" s="41">
        <f t="shared" si="19"/>
        <v>2.0254323857832257</v>
      </c>
      <c r="Y176" s="23">
        <v>600</v>
      </c>
      <c r="Z176" s="23">
        <v>562</v>
      </c>
      <c r="AC176" s="42"/>
      <c r="AR176" s="35"/>
    </row>
    <row r="177" spans="1:44">
      <c r="A177" s="23">
        <v>176</v>
      </c>
      <c r="B177" s="23">
        <v>176</v>
      </c>
      <c r="C177" s="23" t="s">
        <v>476</v>
      </c>
      <c r="D177" s="23" t="s">
        <v>149</v>
      </c>
      <c r="E177" s="23" t="s">
        <v>110</v>
      </c>
      <c r="F177" s="23" t="s">
        <v>191</v>
      </c>
      <c r="G177" s="23" t="s">
        <v>192</v>
      </c>
      <c r="H177" s="23" t="s">
        <v>113</v>
      </c>
      <c r="I177" s="13">
        <v>38000</v>
      </c>
      <c r="J177" s="13">
        <v>38000</v>
      </c>
      <c r="K177" s="13">
        <v>20000</v>
      </c>
      <c r="L177" s="24">
        <v>13.7</v>
      </c>
      <c r="M177" s="37">
        <f t="shared" si="14"/>
        <v>14</v>
      </c>
      <c r="N177" s="24">
        <v>4.1219999999999999</v>
      </c>
      <c r="O177" s="13">
        <v>1</v>
      </c>
      <c r="P177" s="36">
        <f t="shared" si="15"/>
        <v>3.0914999999999999</v>
      </c>
      <c r="Q177" s="38">
        <f t="shared" si="16"/>
        <v>31.05</v>
      </c>
      <c r="R177" s="37">
        <f t="shared" si="17"/>
        <v>31.05</v>
      </c>
      <c r="S177" s="39">
        <f>IF(AND(I177=38000,R177&lt;=4.5,M177&gt;8),'[1]Pricing Schedule'!$F$8+('[1]Pricing Schedule'!$F$9*M177),
IF(AND(I177=38000,R177&lt;=4.5,M177&lt;=8),'[1]Pricing Schedule'!$F$34+('[1]Pricing Schedule'!$F$36*M177),
IF(AND(I177=38000,R177&gt;4.5,R177&lt;=9,M177&gt;8),'[1]Pricing Schedule'!$F$17+('[1]Pricing Schedule'!$F$18*M177),
IF(AND(I177=38000,R177&gt;4.5,R177&lt;=9,M177&lt;=8),'[1]Pricing Schedule'!$F$34+('[1]Pricing Schedule'!$F$36*M177),
IF(AND(I177=38000,R177&gt;9,R177&lt;=12.8,M177&gt;8),'[1]Pricing Schedule'!$F$26+('[1]Pricing Schedule'!$F$27*M177),
IF(AND(I177=38000,R177&gt;9,R177&lt;=12.8,M177&lt;=8),'[1]Pricing Schedule'!$F$34+('[1]Pricing Schedule'!$F$36*M177),
IF(AND(I177=38000,R177&gt;12.8,R177&lt;=22.8),'[1]Pricing Schedule'!$F$34+('[1]Pricing Schedule'!$F$36*M177),
IF(AND(I177=38000,R177&gt;22.8,R177&lt;=30.2),'[1]Pricing Schedule'!$F$43+('[1]Pricing Schedule'!$F$45*M177),
IF(AND(I177=38000,R177&gt;30.2,R177&lt;=45.9),'[1]Pricing Schedule'!$F$52+('[1]Pricing Schedule'!$F$54*M177),
IF(AND(I177=38000,R177&gt;45.9,R177&lt;=123.4),'[1]Pricing Schedule'!$F$96+('[1]Pricing Schedule'!$F$97*M177),
IF(AND(I177=38000,R177&gt;123.4,R177&lt;=168.2,M177&lt;=10),'[1]Pricing Schedule'!$F$103+('[1]Pricing Schedule'!$F$105*M177),
IF(AND(I177=38000,R177&gt;123.4,R177&lt;=168.2,M177&gt;10),'[1]Pricing Schedule'!$F$111+('[1]Pricing Schedule'!$F$113*M177),
IF(AND(I177=38000,R177&gt;157.4,R177&lt;=336.4,M177&lt;=10),('[1]Pricing Schedule'!$F$103+('[1]Pricing Schedule'!$F$105*M177))*2,
IF(AND(I177=38000,R177&gt;157.4,R177&lt;=336.4,M177&gt;10),('[1]Pricing Schedule'!$F$111+('[1]Pricing Schedule'!$F$113*M177))*2,
IF(AND(I177=38000,R177&gt;314.8,R177&lt;=504.6,M177&lt;=10),('[1]Pricing Schedule'!$F$103+('[1]Pricing Schedule'!$F$105*M177))*3,
IF(AND(I177=38000,R177&gt;314.8,R177&lt;=504.6,M177&gt;10),('[1]Pricing Schedule'!$F$111+('[1]Pricing Schedule'!$F$113*M177))*3,
IF(AND(I177=38000,R177&gt;472.2,R177&lt;=672.8,M177&lt;=10),('[1]Pricing Schedule'!$F$103+('[1]Pricing Schedule'!$F$105*M177))*4,
IF(AND(I177=38000,R177&gt;472.2,R177&lt;=672.8,M177&gt;10),('[1]Pricing Schedule'!$F$111+('[1]Pricing Schedule'!$F$113*M177))*4,
IF(AND(I177=110000,R177&lt;=12.8,M177&gt;2),'[1]Pricing Schedule'!$F$62+('[1]Pricing Schedule'!$F$63*M177),
IF(AND(I177=110000,R177&lt;=12.8,M177&lt;=2),'[1]Pricing Schedule'!$F$96+('[1]Pricing Schedule'!$F$97*M177),
IF(AND(I177=110000,R177&gt;12.8,R177&lt;=22.8,M177&gt;3),'[1]Pricing Schedule'!$F$71+('[1]Pricing Schedule'!$F$72*M177),
IF(AND(I177=110000,R177&gt;12.8,R177&lt;=22.8,M177&lt;=3),'[1]Pricing Schedule'!$F$96+('[1]Pricing Schedule'!$F$97*M177),
IF(AND(I177=110000,R177&gt;22.8,R177&lt;=30.2),'[1]Pricing Schedule'!$F$80+('[1]Pricing Schedule'!$F$81*M177),
IF(AND(I177=110000,R177&gt;30.2,R177&lt;=45.9),'[1]Pricing Schedule'!$F$89+('[1]Pricing Schedule'!$F$90*M177),
IF(AND(I177=110000,R177&gt;45.9,R177&lt;=123.4),'[1]Pricing Schedule'!$F$96+('[1]Pricing Schedule'!$F$97*M177),
IF(AND(I177=110000,R177&gt;123.4,R177&lt;=168.2,M177&lt;=10),'[1]Pricing Schedule'!$F$103+('[1]Pricing Schedule'!$F$105*M177),
IF(AND(I177=110000,R177&gt;123.4,R177&lt;=168.2,M177&gt;10),'[1]Pricing Schedule'!$F$111+('[1]Pricing Schedule'!$F$113*M177),
IF(AND(I177=110000,R177&gt;168.2,R177&lt;=336.4,M177&lt;=10),('[1]Pricing Schedule'!$F$103+('[1]Pricing Schedule'!$F$105*M177))*2,
IF(AND(I177=110000,R177&gt;168.2,R177&lt;=336.4,M177&gt;10),('[1]Pricing Schedule'!$F$111+('[1]Pricing Schedule'!$F$113*M177))*2,
IF(AND(I177=110000,R177&gt;336.4,R177&lt;=504.6,M177&lt;=10),('[1]Pricing Schedule'!$F$103+('[1]Pricing Schedule'!$F$105*M177))*3,
IF(AND(I177=110000,R177&gt;336.4,R177&lt;=504.6,M177&gt;10),('[1]Pricing Schedule'!$F$111+('[1]Pricing Schedule'!$F$113*M177))*3,
IF(AND(I177=110000,R177&gt;504.6,R177&lt;=672.8,M177&lt;=10),('[1]Pricing Schedule'!$F$103+('[1]Pricing Schedule'!$F$105*M177))*4,
IF(AND(I177=110000,R177&gt;504.6,R177&lt;=672.8,M177&gt;10),('[1]Pricing Schedule'!$F$111+('[1]Pricing Schedule'!$F$113*M177))*4,
IF(AND(I177=110000,R177&gt;672.8,R177&lt;=841,M177&lt;=10),('[1]Pricing Schedule'!$F$103+('[1]Pricing Schedule'!$F$105*M177))*5,
IF(AND(I177=110000,R177&gt;672.8,R177&lt;=841,M177&gt;10),('[1]Pricing Schedule'!$F$111+('[1]Pricing Schedule'!$F$113*M177))*5,
IF(AND(I177=110000,R177&gt;672.8,R177&lt;=841,M177&lt;=10),('[1]Pricing Schedule'!$F$103+('[1]Pricing Schedule'!$F$105*M177))*5,
IF(AND(I177=110000,R177&gt;672.8,R177&lt;=841,M177&gt;10),('[1]Pricing Schedule'!$F$111+('[1]Pricing Schedule'!$F$113*M177))*5,
IF(AND(I177=110000,R177&gt;1345.6,R177&lt;=1513.8,M177&lt;=10),('[1]Pricing Schedule'!$F$103+('[1]Pricing Schedule'!$F$105*M177))*9,
IF(AND(I177=110000,R177&gt;1345.6,R177&lt;=1513.8,M177&gt;10),('[1]Pricing Schedule'!$F$111+('[1]Pricing Schedule'!$F$113*M177))*9,
9999999999)))))))))))))))))))))))))))))))))))))))</f>
        <v>1905430</v>
      </c>
      <c r="T177" s="21">
        <f>IF(AND(I177=38000,R177&lt;=4.5,M177&gt;8),'[1]Pricing Schedule'!$J$9,
IF(AND(I177=38000,R177&lt;=4.5,M177&lt;=8),'[1]Pricing Schedule'!$J$36,
IF(AND(I177=38000,R177&gt;4.5,R177&lt;=9,M177&gt;8),'[1]Pricing Schedule'!$J$18,
IF(AND(I177=38000,R177&gt;4.5,R177&lt;=9,M177&lt;=8),'[1]Pricing Schedule'!$J$36,
IF(AND(I177=38000,R177&gt;9,R177&lt;=12.8,M177&gt;8),'[1]Pricing Schedule'!$J$27,
IF(AND(I177=38000,R177&gt;9,R177&lt;=12.8,M177&lt;=8),'[1]Pricing Schedule'!$J$36,
IF(AND(I177=38000,R177&gt;12.8,R177&lt;=22.8),'[1]Pricing Schedule'!$J$36,
IF(AND(I177=38000,R177&gt;22.8,R177&lt;=30.2),'[1]Pricing Schedule'!$J$45,
IF(AND(I177=38000,R177&gt;30.2,R177&lt;=45.9),'[1]Pricing Schedule'!$J$54,
IF(AND(I177=38000,R177&gt;45.9,R177&lt;=123.4),'[1]Pricing Schedule'!$J$97,
IF(AND(I177=38000,R177&gt;123.4,R177&lt;=168.2,M177&lt;=10),'[1]Pricing Schedule'!$J$105,
IF(AND(I177=38000,R177&gt;123.4,R177&lt;=168.2,M177&gt;10),'[1]Pricing Schedule'!$J$113,
IF(AND(I177=38000,R177&gt;168.2,R177&lt;=336.4,M177&lt;=10),('[1]Pricing Schedule'!$J$105),
IF(AND(I177=38000,R177&gt;168.2,R177&lt;=336.4,M177&gt;10),('[1]Pricing Schedule'!$J$113),
IF(AND(I177=38000,R177&gt;336.4,R177&lt;=504.6,M177&lt;=10),('[1]Pricing Schedule'!$J$105),
IF(AND(I177=38000,R177&gt;336.4,R177&lt;=504.6,M177&gt;10),('[1]Pricing Schedule'!$J$113),
IF(AND(I177=38000,R177&gt;504.6,R177&lt;=672.8,M177&lt;=10),('[1]Pricing Schedule'!$J$105),
IF(AND(I177=38000,R177&gt;504.6,R177&lt;=672.8,M177&gt;10),('[1]Pricing Schedule'!$J$113),
IF(AND(I177=110000,R177&lt;=12.8,M177&gt;2),'[1]Pricing Schedule'!$J$63,
IF(AND(I177=110000,R177&lt;=12.8,M177&lt;=2),'[1]Pricing Schedule'!$J$97,
IF(AND(I177=110000,R177&gt;12.8,R177&lt;=22.8,M177&gt;3),'[1]Pricing Schedule'!$J$72,
IF(AND(I177=110000,R177&gt;12.8,R177&lt;=22.8,M177&lt;=3),'[1]Pricing Schedule'!$J$97,
IF(AND(I177=110000,R177&gt;22.8,R177&lt;=30.2),'[1]Pricing Schedule'!$J$81,
IF(AND(I177=110000,R177&gt;30.2,R177&lt;=45.9),'[1]Pricing Schedule'!$J$90,
IF(AND(I177=110000,R177&gt;45.9,R177&lt;=123.4),'[1]Pricing Schedule'!$J$97,
IF(AND(I177=110000,R177&gt;123.4,R177&lt;=168.2,M177&lt;=10),'[1]Pricing Schedule'!$J$105,
IF(AND(I177=110000,R177&gt;123.4,R177&lt;=168.2,M177&gt;10),'[1]Pricing Schedule'!$J$113,
IF(AND(I177=110000,R177&gt;168.2,R177&lt;=336.2,M177&lt;=10),('[1]Pricing Schedule'!$J$105),
IF(AND(I177=110000,R177&gt;168.2,R177&lt;=336.2,M177&gt;10),('[1]Pricing Schedule'!$J$113),
IF(AND(I177=110000,R177&gt;336.4,R177&lt;=504.6,M177&lt;=10),('[1]Pricing Schedule'!$J$105),
IF(AND(I177=110000,R177&gt;336.4,R177&lt;=504.6,M177&gt;10),('[1]Pricing Schedule'!$J$113),
IF(AND(I177=110000,R177&gt;504.6,R177&lt;=672.8,M177&lt;=10),('[1]Pricing Schedule'!$J$105),
IF(AND(I177=110000,R177&gt;504.6,R177&lt;=672.8,M177&gt;10),('[1]Pricing Schedule'!$J$113),
IF(AND(I177=110000,R177&gt;672.8,R177&lt;=841,M177&lt;=10),('[1]Pricing Schedule'!$J$105),
IF(AND(I177=110000,R177&gt;672.8,R177&lt;=841,M177&gt;10),('[1]Pricing Schedule'!$J$113),
IF(AND(I177=110000,R177&gt;1682,R177&lt;=1850.2,M177&lt;=10),('[1]Pricing Schedule'!$J$105),
IF(AND(I177=110000,R177&gt;1682,R177&lt;=1850.2,M177&gt;10),('[1]Pricing Schedule'!$J$113),
IF(AND(I177=110000,R177&gt;2018.4,R177&lt;=2186.6,M177&lt;=10),('[1]Pricing Schedule'!$J$105),
IF(AND(I177=110000,R177&gt;2018.4,R177&lt;=2186.6,M177&gt;10),('[1]Pricing Schedule'!$J$113),999999999)))))))))))))))))))))))))))))))))))))))</f>
        <v>6</v>
      </c>
      <c r="U177" s="40">
        <f t="shared" si="18"/>
        <v>61366.505636070855</v>
      </c>
      <c r="V177" s="41">
        <f t="shared" si="19"/>
        <v>16.295534341329777</v>
      </c>
      <c r="Y177" s="23">
        <v>273</v>
      </c>
      <c r="Z177" s="23">
        <v>362</v>
      </c>
      <c r="AR177" s="35"/>
    </row>
    <row r="178" spans="1:44" s="44" customFormat="1">
      <c r="A178" s="43">
        <v>177</v>
      </c>
      <c r="B178" s="43">
        <v>177</v>
      </c>
      <c r="C178" s="43" t="s">
        <v>477</v>
      </c>
      <c r="D178" s="23" t="s">
        <v>149</v>
      </c>
      <c r="E178" s="23" t="s">
        <v>110</v>
      </c>
      <c r="F178" s="43" t="s">
        <v>191</v>
      </c>
      <c r="G178" s="43" t="s">
        <v>192</v>
      </c>
      <c r="H178" s="43" t="s">
        <v>113</v>
      </c>
      <c r="I178" s="44">
        <v>38000</v>
      </c>
      <c r="J178" s="44">
        <v>38000</v>
      </c>
      <c r="K178" s="44">
        <v>20000</v>
      </c>
      <c r="L178" s="45">
        <v>10.202999999999999</v>
      </c>
      <c r="M178" s="46">
        <f t="shared" si="14"/>
        <v>11</v>
      </c>
      <c r="N178" s="45">
        <v>13.51</v>
      </c>
      <c r="O178" s="44">
        <v>1</v>
      </c>
      <c r="P178" s="46">
        <f t="shared" si="15"/>
        <v>10.1325</v>
      </c>
      <c r="Q178" s="47">
        <f t="shared" si="16"/>
        <v>110.4</v>
      </c>
      <c r="R178" s="46">
        <f t="shared" si="17"/>
        <v>110.4</v>
      </c>
      <c r="S178" s="39">
        <f>IF(AND(I178=38000,R178&lt;=4.5,M178&gt;8),'[1]Pricing Schedule'!$F$8+('[1]Pricing Schedule'!$F$9*M178),
IF(AND(I178=38000,R178&lt;=4.5,M178&lt;=8),'[1]Pricing Schedule'!$F$34+('[1]Pricing Schedule'!$F$36*M178),
IF(AND(I178=38000,R178&gt;4.5,R178&lt;=9,M178&gt;8),'[1]Pricing Schedule'!$F$17+('[1]Pricing Schedule'!$F$18*M178),
IF(AND(I178=38000,R178&gt;4.5,R178&lt;=9,M178&lt;=8),'[1]Pricing Schedule'!$F$34+('[1]Pricing Schedule'!$F$36*M178),
IF(AND(I178=38000,R178&gt;9,R178&lt;=12.8,M178&gt;8),'[1]Pricing Schedule'!$F$26+('[1]Pricing Schedule'!$F$27*M178),
IF(AND(I178=38000,R178&gt;9,R178&lt;=12.8,M178&lt;=8),'[1]Pricing Schedule'!$F$34+('[1]Pricing Schedule'!$F$36*M178),
IF(AND(I178=38000,R178&gt;12.8,R178&lt;=22.8),'[1]Pricing Schedule'!$F$34+('[1]Pricing Schedule'!$F$36*M178),
IF(AND(I178=38000,R178&gt;22.8,R178&lt;=30.2),'[1]Pricing Schedule'!$F$43+('[1]Pricing Schedule'!$F$45*M178),
IF(AND(I178=38000,R178&gt;30.2,R178&lt;=45.9),'[1]Pricing Schedule'!$F$52+('[1]Pricing Schedule'!$F$54*M178),
IF(AND(I178=38000,R178&gt;45.9,R178&lt;=123.4),'[1]Pricing Schedule'!$F$96+('[1]Pricing Schedule'!$F$97*M178),
IF(AND(I178=38000,R178&gt;123.4,R178&lt;=168.2,M178&lt;=10),'[1]Pricing Schedule'!$F$103+('[1]Pricing Schedule'!$F$105*M178),
IF(AND(I178=38000,R178&gt;123.4,R178&lt;=168.2,M178&gt;10),'[1]Pricing Schedule'!$F$111+('[1]Pricing Schedule'!$F$113*M178),
IF(AND(I178=38000,R178&gt;157.4,R178&lt;=336.4,M178&lt;=10),('[1]Pricing Schedule'!$F$103+('[1]Pricing Schedule'!$F$105*M178))*2,
IF(AND(I178=38000,R178&gt;157.4,R178&lt;=336.4,M178&gt;10),('[1]Pricing Schedule'!$F$111+('[1]Pricing Schedule'!$F$113*M178))*2,
IF(AND(I178=38000,R178&gt;314.8,R178&lt;=504.6,M178&lt;=10),('[1]Pricing Schedule'!$F$103+('[1]Pricing Schedule'!$F$105*M178))*3,
IF(AND(I178=38000,R178&gt;314.8,R178&lt;=504.6,M178&gt;10),('[1]Pricing Schedule'!$F$111+('[1]Pricing Schedule'!$F$113*M178))*3,
IF(AND(I178=38000,R178&gt;472.2,R178&lt;=672.8,M178&lt;=10),('[1]Pricing Schedule'!$F$103+('[1]Pricing Schedule'!$F$105*M178))*4,
IF(AND(I178=38000,R178&gt;472.2,R178&lt;=672.8,M178&gt;10),('[1]Pricing Schedule'!$F$111+('[1]Pricing Schedule'!$F$113*M178))*4,
IF(AND(I178=110000,R178&lt;=12.8,M178&gt;2),'[1]Pricing Schedule'!$F$62+('[1]Pricing Schedule'!$F$63*M178),
IF(AND(I178=110000,R178&lt;=12.8,M178&lt;=2),'[1]Pricing Schedule'!$F$96+('[1]Pricing Schedule'!$F$97*M178),
IF(AND(I178=110000,R178&gt;12.8,R178&lt;=22.8,M178&gt;3),'[1]Pricing Schedule'!$F$71+('[1]Pricing Schedule'!$F$72*M178),
IF(AND(I178=110000,R178&gt;12.8,R178&lt;=22.8,M178&lt;=3),'[1]Pricing Schedule'!$F$96+('[1]Pricing Schedule'!$F$97*M178),
IF(AND(I178=110000,R178&gt;22.8,R178&lt;=30.2),'[1]Pricing Schedule'!$F$80+('[1]Pricing Schedule'!$F$81*M178),
IF(AND(I178=110000,R178&gt;30.2,R178&lt;=45.9),'[1]Pricing Schedule'!$F$89+('[1]Pricing Schedule'!$F$90*M178),
IF(AND(I178=110000,R178&gt;45.9,R178&lt;=123.4),'[1]Pricing Schedule'!$F$96+('[1]Pricing Schedule'!$F$97*M178),
IF(AND(I178=110000,R178&gt;123.4,R178&lt;=168.2,M178&lt;=10),'[1]Pricing Schedule'!$F$103+('[1]Pricing Schedule'!$F$105*M178),
IF(AND(I178=110000,R178&gt;123.4,R178&lt;=168.2,M178&gt;10),'[1]Pricing Schedule'!$F$111+('[1]Pricing Schedule'!$F$113*M178),
IF(AND(I178=110000,R178&gt;168.2,R178&lt;=336.4,M178&lt;=10),('[1]Pricing Schedule'!$F$103+('[1]Pricing Schedule'!$F$105*M178))*2,
IF(AND(I178=110000,R178&gt;168.2,R178&lt;=336.4,M178&gt;10),('[1]Pricing Schedule'!$F$111+('[1]Pricing Schedule'!$F$113*M178))*2,
IF(AND(I178=110000,R178&gt;336.4,R178&lt;=504.6,M178&lt;=10),('[1]Pricing Schedule'!$F$103+('[1]Pricing Schedule'!$F$105*M178))*3,
IF(AND(I178=110000,R178&gt;336.4,R178&lt;=504.6,M178&gt;10),('[1]Pricing Schedule'!$F$111+('[1]Pricing Schedule'!$F$113*M178))*3,
IF(AND(I178=110000,R178&gt;504.6,R178&lt;=672.8,M178&lt;=10),('[1]Pricing Schedule'!$F$103+('[1]Pricing Schedule'!$F$105*M178))*4,
IF(AND(I178=110000,R178&gt;504.6,R178&lt;=672.8,M178&gt;10),('[1]Pricing Schedule'!$F$111+('[1]Pricing Schedule'!$F$113*M178))*4,
IF(AND(I178=110000,R178&gt;672.8,R178&lt;=841,M178&lt;=10),('[1]Pricing Schedule'!$F$103+('[1]Pricing Schedule'!$F$105*M178))*5,
IF(AND(I178=110000,R178&gt;672.8,R178&lt;=841,M178&gt;10),('[1]Pricing Schedule'!$F$111+('[1]Pricing Schedule'!$F$113*M178))*5,
IF(AND(I178=110000,R178&gt;672.8,R178&lt;=841,M178&lt;=10),('[1]Pricing Schedule'!$F$103+('[1]Pricing Schedule'!$F$105*M178))*5,
IF(AND(I178=110000,R178&gt;672.8,R178&lt;=841,M178&gt;10),('[1]Pricing Schedule'!$F$111+('[1]Pricing Schedule'!$F$113*M178))*5,
IF(AND(I178=110000,R178&gt;1345.6,R178&lt;=1513.8,M178&lt;=10),('[1]Pricing Schedule'!$F$103+('[1]Pricing Schedule'!$F$105*M178))*9,
IF(AND(I178=110000,R178&gt;1345.6,R178&lt;=1513.8,M178&gt;10),('[1]Pricing Schedule'!$F$111+('[1]Pricing Schedule'!$F$113*M178))*9,
9999999999)))))))))))))))))))))))))))))))))))))))</f>
        <v>3237370</v>
      </c>
      <c r="T178" s="48">
        <f>IF(AND(I178=38000,R178&lt;=4.5,M178&gt;8),'[1]Pricing Schedule'!$J$9,
IF(AND(I178=38000,R178&lt;=4.5,M178&lt;=8),'[1]Pricing Schedule'!$J$36,
IF(AND(I178=38000,R178&gt;4.5,R178&lt;=9,M178&gt;8),'[1]Pricing Schedule'!$J$18,
IF(AND(I178=38000,R178&gt;4.5,R178&lt;=9,M178&lt;=8),'[1]Pricing Schedule'!$J$36,
IF(AND(I178=38000,R178&gt;9,R178&lt;=12.8,M178&gt;8),'[1]Pricing Schedule'!$J$27,
IF(AND(I178=38000,R178&gt;9,R178&lt;=12.8,M178&lt;=8),'[1]Pricing Schedule'!$J$36,
IF(AND(I178=38000,R178&gt;12.8,R178&lt;=22.8),'[1]Pricing Schedule'!$J$36,
IF(AND(I178=38000,R178&gt;22.8,R178&lt;=30.2),'[1]Pricing Schedule'!$J$45,
IF(AND(I178=38000,R178&gt;30.2,R178&lt;=45.9),'[1]Pricing Schedule'!$J$54,
IF(AND(I178=38000,R178&gt;45.9,R178&lt;=123.4),'[1]Pricing Schedule'!$J$97,
IF(AND(I178=38000,R178&gt;123.4,R178&lt;=168.2,M178&lt;=10),'[1]Pricing Schedule'!$J$105,
IF(AND(I178=38000,R178&gt;123.4,R178&lt;=168.2,M178&gt;10),'[1]Pricing Schedule'!$J$113,
IF(AND(I178=38000,R178&gt;168.2,R178&lt;=336.4,M178&lt;=10),('[1]Pricing Schedule'!$J$105),
IF(AND(I178=38000,R178&gt;168.2,R178&lt;=336.4,M178&gt;10),('[1]Pricing Schedule'!$J$113),
IF(AND(I178=38000,R178&gt;336.4,R178&lt;=504.6,M178&lt;=10),('[1]Pricing Schedule'!$J$105),
IF(AND(I178=38000,R178&gt;336.4,R178&lt;=504.6,M178&gt;10),('[1]Pricing Schedule'!$J$113),
IF(AND(I178=38000,R178&gt;504.6,R178&lt;=672.8,M178&lt;=10),('[1]Pricing Schedule'!$J$105),
IF(AND(I178=38000,R178&gt;504.6,R178&lt;=672.8,M178&gt;10),('[1]Pricing Schedule'!$J$113),
IF(AND(I178=110000,R178&lt;=12.8,M178&gt;2),'[1]Pricing Schedule'!$J$63,
IF(AND(I178=110000,R178&lt;=12.8,M178&lt;=2),'[1]Pricing Schedule'!$J$97,
IF(AND(I178=110000,R178&gt;12.8,R178&lt;=22.8,M178&gt;3),'[1]Pricing Schedule'!$J$72,
IF(AND(I178=110000,R178&gt;12.8,R178&lt;=22.8,M178&lt;=3),'[1]Pricing Schedule'!$J$97,
IF(AND(I178=110000,R178&gt;22.8,R178&lt;=30.2),'[1]Pricing Schedule'!$J$81,
IF(AND(I178=110000,R178&gt;30.2,R178&lt;=45.9),'[1]Pricing Schedule'!$J$90,
IF(AND(I178=110000,R178&gt;45.9,R178&lt;=123.4),'[1]Pricing Schedule'!$J$97,
IF(AND(I178=110000,R178&gt;123.4,R178&lt;=168.2,M178&lt;=10),'[1]Pricing Schedule'!$J$105,
IF(AND(I178=110000,R178&gt;123.4,R178&lt;=168.2,M178&gt;10),'[1]Pricing Schedule'!$J$113,
IF(AND(I178=110000,R178&gt;168.2,R178&lt;=336.2,M178&lt;=10),('[1]Pricing Schedule'!$J$105),
IF(AND(I178=110000,R178&gt;168.2,R178&lt;=336.2,M178&gt;10),('[1]Pricing Schedule'!$J$113),
IF(AND(I178=110000,R178&gt;336.4,R178&lt;=504.6,M178&lt;=10),('[1]Pricing Schedule'!$J$105),
IF(AND(I178=110000,R178&gt;336.4,R178&lt;=504.6,M178&gt;10),('[1]Pricing Schedule'!$J$113),
IF(AND(I178=110000,R178&gt;504.6,R178&lt;=672.8,M178&lt;=10),('[1]Pricing Schedule'!$J$105),
IF(AND(I178=110000,R178&gt;504.6,R178&lt;=672.8,M178&gt;10),('[1]Pricing Schedule'!$J$113),
IF(AND(I178=110000,R178&gt;672.8,R178&lt;=841,M178&lt;=10),('[1]Pricing Schedule'!$J$105),
IF(AND(I178=110000,R178&gt;672.8,R178&lt;=841,M178&gt;10),('[1]Pricing Schedule'!$J$113),
IF(AND(I178=110000,R178&gt;1682,R178&lt;=1850.2,M178&lt;=10),('[1]Pricing Schedule'!$J$105),
IF(AND(I178=110000,R178&gt;1682,R178&lt;=1850.2,M178&gt;10),('[1]Pricing Schedule'!$J$113),
IF(AND(I178=110000,R178&gt;2018.4,R178&lt;=2186.6,M178&lt;=10),('[1]Pricing Schedule'!$J$105),
IF(AND(I178=110000,R178&gt;2018.4,R178&lt;=2186.6,M178&gt;10),('[1]Pricing Schedule'!$J$113),999999999)))))))))))))))))))))))))))))))))))))))</f>
        <v>11</v>
      </c>
      <c r="U178" s="49">
        <f t="shared" si="18"/>
        <v>29324.003623188404</v>
      </c>
      <c r="V178" s="50">
        <f t="shared" si="19"/>
        <v>34.10175543728397</v>
      </c>
      <c r="W178" s="13"/>
      <c r="X178" s="13"/>
      <c r="Y178" s="23">
        <v>250</v>
      </c>
      <c r="Z178" s="23">
        <v>362</v>
      </c>
      <c r="AD178" s="43"/>
      <c r="AE178" s="43"/>
      <c r="AF178" s="43"/>
      <c r="AR178" s="51"/>
    </row>
    <row r="179" spans="1:44">
      <c r="A179" s="23">
        <v>178</v>
      </c>
      <c r="B179" s="23">
        <v>178</v>
      </c>
      <c r="C179" s="23" t="s">
        <v>478</v>
      </c>
      <c r="D179" s="23" t="s">
        <v>149</v>
      </c>
      <c r="E179" s="23" t="s">
        <v>110</v>
      </c>
      <c r="F179" s="23" t="s">
        <v>191</v>
      </c>
      <c r="G179" s="23" t="s">
        <v>192</v>
      </c>
      <c r="H179" s="23" t="s">
        <v>113</v>
      </c>
      <c r="I179" s="13">
        <v>38000</v>
      </c>
      <c r="J179" s="13">
        <v>38000</v>
      </c>
      <c r="K179" s="13">
        <v>20000</v>
      </c>
      <c r="L179" s="24">
        <v>7.8490000000000002</v>
      </c>
      <c r="M179" s="37">
        <f t="shared" si="14"/>
        <v>8</v>
      </c>
      <c r="N179" s="24">
        <v>0.46500000000000002</v>
      </c>
      <c r="O179" s="13">
        <v>1</v>
      </c>
      <c r="P179" s="36">
        <f t="shared" si="15"/>
        <v>0.46500000000000002</v>
      </c>
      <c r="Q179" s="38">
        <f t="shared" si="16"/>
        <v>3.45</v>
      </c>
      <c r="R179" s="37">
        <f t="shared" si="17"/>
        <v>3.45</v>
      </c>
      <c r="S179" s="39">
        <f>IF(AND(I179=38000,R179&lt;=4.5,M179&gt;8),'[1]Pricing Schedule'!$F$8+('[1]Pricing Schedule'!$F$9*M179),
IF(AND(I179=38000,R179&lt;=4.5,M179&lt;=8),'[1]Pricing Schedule'!$F$34+('[1]Pricing Schedule'!$F$36*M179),
IF(AND(I179=38000,R179&gt;4.5,R179&lt;=9,M179&gt;8),'[1]Pricing Schedule'!$F$17+('[1]Pricing Schedule'!$F$18*M179),
IF(AND(I179=38000,R179&gt;4.5,R179&lt;=9,M179&lt;=8),'[1]Pricing Schedule'!$F$34+('[1]Pricing Schedule'!$F$36*M179),
IF(AND(I179=38000,R179&gt;9,R179&lt;=12.8,M179&gt;8),'[1]Pricing Schedule'!$F$26+('[1]Pricing Schedule'!$F$27*M179),
IF(AND(I179=38000,R179&gt;9,R179&lt;=12.8,M179&lt;=8),'[1]Pricing Schedule'!$F$34+('[1]Pricing Schedule'!$F$36*M179),
IF(AND(I179=38000,R179&gt;12.8,R179&lt;=22.8),'[1]Pricing Schedule'!$F$34+('[1]Pricing Schedule'!$F$36*M179),
IF(AND(I179=38000,R179&gt;22.8,R179&lt;=30.2),'[1]Pricing Schedule'!$F$43+('[1]Pricing Schedule'!$F$45*M179),
IF(AND(I179=38000,R179&gt;30.2,R179&lt;=45.9),'[1]Pricing Schedule'!$F$52+('[1]Pricing Schedule'!$F$54*M179),
IF(AND(I179=38000,R179&gt;45.9,R179&lt;=123.4),'[1]Pricing Schedule'!$F$96+('[1]Pricing Schedule'!$F$97*M179),
IF(AND(I179=38000,R179&gt;123.4,R179&lt;=168.2,M179&lt;=10),'[1]Pricing Schedule'!$F$103+('[1]Pricing Schedule'!$F$105*M179),
IF(AND(I179=38000,R179&gt;123.4,R179&lt;=168.2,M179&gt;10),'[1]Pricing Schedule'!$F$111+('[1]Pricing Schedule'!$F$113*M179),
IF(AND(I179=38000,R179&gt;157.4,R179&lt;=336.4,M179&lt;=10),('[1]Pricing Schedule'!$F$103+('[1]Pricing Schedule'!$F$105*M179))*2,
IF(AND(I179=38000,R179&gt;157.4,R179&lt;=336.4,M179&gt;10),('[1]Pricing Schedule'!$F$111+('[1]Pricing Schedule'!$F$113*M179))*2,
IF(AND(I179=38000,R179&gt;314.8,R179&lt;=504.6,M179&lt;=10),('[1]Pricing Schedule'!$F$103+('[1]Pricing Schedule'!$F$105*M179))*3,
IF(AND(I179=38000,R179&gt;314.8,R179&lt;=504.6,M179&gt;10),('[1]Pricing Schedule'!$F$111+('[1]Pricing Schedule'!$F$113*M179))*3,
IF(AND(I179=38000,R179&gt;472.2,R179&lt;=672.8,M179&lt;=10),('[1]Pricing Schedule'!$F$103+('[1]Pricing Schedule'!$F$105*M179))*4,
IF(AND(I179=38000,R179&gt;472.2,R179&lt;=672.8,M179&gt;10),('[1]Pricing Schedule'!$F$111+('[1]Pricing Schedule'!$F$113*M179))*4,
IF(AND(I179=110000,R179&lt;=12.8,M179&gt;2),'[1]Pricing Schedule'!$F$62+('[1]Pricing Schedule'!$F$63*M179),
IF(AND(I179=110000,R179&lt;=12.8,M179&lt;=2),'[1]Pricing Schedule'!$F$96+('[1]Pricing Schedule'!$F$97*M179),
IF(AND(I179=110000,R179&gt;12.8,R179&lt;=22.8,M179&gt;3),'[1]Pricing Schedule'!$F$71+('[1]Pricing Schedule'!$F$72*M179),
IF(AND(I179=110000,R179&gt;12.8,R179&lt;=22.8,M179&lt;=3),'[1]Pricing Schedule'!$F$96+('[1]Pricing Schedule'!$F$97*M179),
IF(AND(I179=110000,R179&gt;22.8,R179&lt;=30.2),'[1]Pricing Schedule'!$F$80+('[1]Pricing Schedule'!$F$81*M179),
IF(AND(I179=110000,R179&gt;30.2,R179&lt;=45.9),'[1]Pricing Schedule'!$F$89+('[1]Pricing Schedule'!$F$90*M179),
IF(AND(I179=110000,R179&gt;45.9,R179&lt;=123.4),'[1]Pricing Schedule'!$F$96+('[1]Pricing Schedule'!$F$97*M179),
IF(AND(I179=110000,R179&gt;123.4,R179&lt;=168.2,M179&lt;=10),'[1]Pricing Schedule'!$F$103+('[1]Pricing Schedule'!$F$105*M179),
IF(AND(I179=110000,R179&gt;123.4,R179&lt;=168.2,M179&gt;10),'[1]Pricing Schedule'!$F$111+('[1]Pricing Schedule'!$F$113*M179),
IF(AND(I179=110000,R179&gt;168.2,R179&lt;=336.4,M179&lt;=10),('[1]Pricing Schedule'!$F$103+('[1]Pricing Schedule'!$F$105*M179))*2,
IF(AND(I179=110000,R179&gt;168.2,R179&lt;=336.4,M179&gt;10),('[1]Pricing Schedule'!$F$111+('[1]Pricing Schedule'!$F$113*M179))*2,
IF(AND(I179=110000,R179&gt;336.4,R179&lt;=504.6,M179&lt;=10),('[1]Pricing Schedule'!$F$103+('[1]Pricing Schedule'!$F$105*M179))*3,
IF(AND(I179=110000,R179&gt;336.4,R179&lt;=504.6,M179&gt;10),('[1]Pricing Schedule'!$F$111+('[1]Pricing Schedule'!$F$113*M179))*3,
IF(AND(I179=110000,R179&gt;504.6,R179&lt;=672.8,M179&lt;=10),('[1]Pricing Schedule'!$F$103+('[1]Pricing Schedule'!$F$105*M179))*4,
IF(AND(I179=110000,R179&gt;504.6,R179&lt;=672.8,M179&gt;10),('[1]Pricing Schedule'!$F$111+('[1]Pricing Schedule'!$F$113*M179))*4,
IF(AND(I179=110000,R179&gt;672.8,R179&lt;=841,M179&lt;=10),('[1]Pricing Schedule'!$F$103+('[1]Pricing Schedule'!$F$105*M179))*5,
IF(AND(I179=110000,R179&gt;672.8,R179&lt;=841,M179&gt;10),('[1]Pricing Schedule'!$F$111+('[1]Pricing Schedule'!$F$113*M179))*5,
IF(AND(I179=110000,R179&gt;672.8,R179&lt;=841,M179&lt;=10),('[1]Pricing Schedule'!$F$103+('[1]Pricing Schedule'!$F$105*M179))*5,
IF(AND(I179=110000,R179&gt;672.8,R179&lt;=841,M179&gt;10),('[1]Pricing Schedule'!$F$111+('[1]Pricing Schedule'!$F$113*M179))*5,
IF(AND(I179=110000,R179&gt;1345.6,R179&lt;=1513.8,M179&lt;=10),('[1]Pricing Schedule'!$F$103+('[1]Pricing Schedule'!$F$105*M179))*9,
IF(AND(I179=110000,R179&gt;1345.6,R179&lt;=1513.8,M179&gt;10),('[1]Pricing Schedule'!$F$111+('[1]Pricing Schedule'!$F$113*M179))*9,
9999999999)))))))))))))))))))))))))))))))))))))))</f>
        <v>909950</v>
      </c>
      <c r="T179" s="21">
        <f>IF(AND(I179=38000,R179&lt;=4.5,M179&gt;8),'[1]Pricing Schedule'!$J$9,
IF(AND(I179=38000,R179&lt;=4.5,M179&lt;=8),'[1]Pricing Schedule'!$J$36,
IF(AND(I179=38000,R179&gt;4.5,R179&lt;=9,M179&gt;8),'[1]Pricing Schedule'!$J$18,
IF(AND(I179=38000,R179&gt;4.5,R179&lt;=9,M179&lt;=8),'[1]Pricing Schedule'!$J$36,
IF(AND(I179=38000,R179&gt;9,R179&lt;=12.8,M179&gt;8),'[1]Pricing Schedule'!$J$27,
IF(AND(I179=38000,R179&gt;9,R179&lt;=12.8,M179&lt;=8),'[1]Pricing Schedule'!$J$36,
IF(AND(I179=38000,R179&gt;12.8,R179&lt;=22.8),'[1]Pricing Schedule'!$J$36,
IF(AND(I179=38000,R179&gt;22.8,R179&lt;=30.2),'[1]Pricing Schedule'!$J$45,
IF(AND(I179=38000,R179&gt;30.2,R179&lt;=45.9),'[1]Pricing Schedule'!$J$54,
IF(AND(I179=38000,R179&gt;45.9,R179&lt;=123.4),'[1]Pricing Schedule'!$J$97,
IF(AND(I179=38000,R179&gt;123.4,R179&lt;=168.2,M179&lt;=10),'[1]Pricing Schedule'!$J$105,
IF(AND(I179=38000,R179&gt;123.4,R179&lt;=168.2,M179&gt;10),'[1]Pricing Schedule'!$J$113,
IF(AND(I179=38000,R179&gt;168.2,R179&lt;=336.4,M179&lt;=10),('[1]Pricing Schedule'!$J$105),
IF(AND(I179=38000,R179&gt;168.2,R179&lt;=336.4,M179&gt;10),('[1]Pricing Schedule'!$J$113),
IF(AND(I179=38000,R179&gt;336.4,R179&lt;=504.6,M179&lt;=10),('[1]Pricing Schedule'!$J$105),
IF(AND(I179=38000,R179&gt;336.4,R179&lt;=504.6,M179&gt;10),('[1]Pricing Schedule'!$J$113),
IF(AND(I179=38000,R179&gt;504.6,R179&lt;=672.8,M179&lt;=10),('[1]Pricing Schedule'!$J$105),
IF(AND(I179=38000,R179&gt;504.6,R179&lt;=672.8,M179&gt;10),('[1]Pricing Schedule'!$J$113),
IF(AND(I179=110000,R179&lt;=12.8,M179&gt;2),'[1]Pricing Schedule'!$J$63,
IF(AND(I179=110000,R179&lt;=12.8,M179&lt;=2),'[1]Pricing Schedule'!$J$97,
IF(AND(I179=110000,R179&gt;12.8,R179&lt;=22.8,M179&gt;3),'[1]Pricing Schedule'!$J$72,
IF(AND(I179=110000,R179&gt;12.8,R179&lt;=22.8,M179&lt;=3),'[1]Pricing Schedule'!$J$97,
IF(AND(I179=110000,R179&gt;22.8,R179&lt;=30.2),'[1]Pricing Schedule'!$J$81,
IF(AND(I179=110000,R179&gt;30.2,R179&lt;=45.9),'[1]Pricing Schedule'!$J$90,
IF(AND(I179=110000,R179&gt;45.9,R179&lt;=123.4),'[1]Pricing Schedule'!$J$97,
IF(AND(I179=110000,R179&gt;123.4,R179&lt;=168.2,M179&lt;=10),'[1]Pricing Schedule'!$J$105,
IF(AND(I179=110000,R179&gt;123.4,R179&lt;=168.2,M179&gt;10),'[1]Pricing Schedule'!$J$113,
IF(AND(I179=110000,R179&gt;168.2,R179&lt;=336.2,M179&lt;=10),('[1]Pricing Schedule'!$J$105),
IF(AND(I179=110000,R179&gt;168.2,R179&lt;=336.2,M179&gt;10),('[1]Pricing Schedule'!$J$113),
IF(AND(I179=110000,R179&gt;336.4,R179&lt;=504.6,M179&lt;=10),('[1]Pricing Schedule'!$J$105),
IF(AND(I179=110000,R179&gt;336.4,R179&lt;=504.6,M179&gt;10),('[1]Pricing Schedule'!$J$113),
IF(AND(I179=110000,R179&gt;504.6,R179&lt;=672.8,M179&lt;=10),('[1]Pricing Schedule'!$J$105),
IF(AND(I179=110000,R179&gt;504.6,R179&lt;=672.8,M179&gt;10),('[1]Pricing Schedule'!$J$113),
IF(AND(I179=110000,R179&gt;672.8,R179&lt;=841,M179&lt;=10),('[1]Pricing Schedule'!$J$105),
IF(AND(I179=110000,R179&gt;672.8,R179&lt;=841,M179&gt;10),('[1]Pricing Schedule'!$J$113),
IF(AND(I179=110000,R179&gt;1682,R179&lt;=1850.2,M179&lt;=10),('[1]Pricing Schedule'!$J$105),
IF(AND(I179=110000,R179&gt;1682,R179&lt;=1850.2,M179&gt;10),('[1]Pricing Schedule'!$J$113),
IF(AND(I179=110000,R179&gt;2018.4,R179&lt;=2186.6,M179&lt;=10),('[1]Pricing Schedule'!$J$105),
IF(AND(I179=110000,R179&gt;2018.4,R179&lt;=2186.6,M179&gt;10),('[1]Pricing Schedule'!$J$113),999999999)))))))))))))))))))))))))))))))))))))))</f>
        <v>4</v>
      </c>
      <c r="U179" s="40">
        <f t="shared" si="18"/>
        <v>263753.62318840576</v>
      </c>
      <c r="V179" s="41">
        <f t="shared" si="19"/>
        <v>3.7914171108302654</v>
      </c>
      <c r="Y179" s="23">
        <v>247</v>
      </c>
      <c r="Z179" s="23">
        <v>362</v>
      </c>
      <c r="AR179" s="35"/>
    </row>
    <row r="180" spans="1:44">
      <c r="A180" s="23">
        <v>179</v>
      </c>
      <c r="B180" s="23">
        <v>179</v>
      </c>
      <c r="C180" s="23" t="s">
        <v>479</v>
      </c>
      <c r="D180" s="23" t="s">
        <v>110</v>
      </c>
      <c r="E180" s="23" t="s">
        <v>110</v>
      </c>
      <c r="F180" s="23" t="s">
        <v>191</v>
      </c>
      <c r="G180" s="23" t="s">
        <v>192</v>
      </c>
      <c r="H180" s="23" t="s">
        <v>113</v>
      </c>
      <c r="I180" s="13">
        <v>38000</v>
      </c>
      <c r="J180" s="13">
        <v>38000</v>
      </c>
      <c r="K180" s="13">
        <v>20000</v>
      </c>
      <c r="L180" s="24">
        <v>9.3320000000000007</v>
      </c>
      <c r="M180" s="37">
        <f t="shared" si="14"/>
        <v>10</v>
      </c>
      <c r="N180" s="24">
        <v>1.3939999999999999</v>
      </c>
      <c r="O180" s="13">
        <v>1</v>
      </c>
      <c r="P180" s="36">
        <f t="shared" si="15"/>
        <v>1.0454999999999999</v>
      </c>
      <c r="Q180" s="38">
        <f t="shared" si="16"/>
        <v>10.350000000000001</v>
      </c>
      <c r="R180" s="37">
        <f t="shared" si="17"/>
        <v>10.350000000000001</v>
      </c>
      <c r="S180" s="39">
        <f>IF(AND(I180=38000,R180&lt;=4.5,M180&gt;8),'[1]Pricing Schedule'!$F$8+('[1]Pricing Schedule'!$F$9*M180),
IF(AND(I180=38000,R180&lt;=4.5,M180&lt;=8),'[1]Pricing Schedule'!$F$34+('[1]Pricing Schedule'!$F$36*M180),
IF(AND(I180=38000,R180&gt;4.5,R180&lt;=9,M180&gt;8),'[1]Pricing Schedule'!$F$17+('[1]Pricing Schedule'!$F$18*M180),
IF(AND(I180=38000,R180&gt;4.5,R180&lt;=9,M180&lt;=8),'[1]Pricing Schedule'!$F$34+('[1]Pricing Schedule'!$F$36*M180),
IF(AND(I180=38000,R180&gt;9,R180&lt;=12.8,M180&gt;8),'[1]Pricing Schedule'!$F$26+('[1]Pricing Schedule'!$F$27*M180),
IF(AND(I180=38000,R180&gt;9,R180&lt;=12.8,M180&lt;=8),'[1]Pricing Schedule'!$F$34+('[1]Pricing Schedule'!$F$36*M180),
IF(AND(I180=38000,R180&gt;12.8,R180&lt;=22.8),'[1]Pricing Schedule'!$F$34+('[1]Pricing Schedule'!$F$36*M180),
IF(AND(I180=38000,R180&gt;22.8,R180&lt;=30.2),'[1]Pricing Schedule'!$F$43+('[1]Pricing Schedule'!$F$45*M180),
IF(AND(I180=38000,R180&gt;30.2,R180&lt;=45.9),'[1]Pricing Schedule'!$F$52+('[1]Pricing Schedule'!$F$54*M180),
IF(AND(I180=38000,R180&gt;45.9,R180&lt;=123.4),'[1]Pricing Schedule'!$F$96+('[1]Pricing Schedule'!$F$97*M180),
IF(AND(I180=38000,R180&gt;123.4,R180&lt;=168.2,M180&lt;=10),'[1]Pricing Schedule'!$F$103+('[1]Pricing Schedule'!$F$105*M180),
IF(AND(I180=38000,R180&gt;123.4,R180&lt;=168.2,M180&gt;10),'[1]Pricing Schedule'!$F$111+('[1]Pricing Schedule'!$F$113*M180),
IF(AND(I180=38000,R180&gt;157.4,R180&lt;=336.4,M180&lt;=10),('[1]Pricing Schedule'!$F$103+('[1]Pricing Schedule'!$F$105*M180))*2,
IF(AND(I180=38000,R180&gt;157.4,R180&lt;=336.4,M180&gt;10),('[1]Pricing Schedule'!$F$111+('[1]Pricing Schedule'!$F$113*M180))*2,
IF(AND(I180=38000,R180&gt;314.8,R180&lt;=504.6,M180&lt;=10),('[1]Pricing Schedule'!$F$103+('[1]Pricing Schedule'!$F$105*M180))*3,
IF(AND(I180=38000,R180&gt;314.8,R180&lt;=504.6,M180&gt;10),('[1]Pricing Schedule'!$F$111+('[1]Pricing Schedule'!$F$113*M180))*3,
IF(AND(I180=38000,R180&gt;472.2,R180&lt;=672.8,M180&lt;=10),('[1]Pricing Schedule'!$F$103+('[1]Pricing Schedule'!$F$105*M180))*4,
IF(AND(I180=38000,R180&gt;472.2,R180&lt;=672.8,M180&gt;10),('[1]Pricing Schedule'!$F$111+('[1]Pricing Schedule'!$F$113*M180))*4,
IF(AND(I180=110000,R180&lt;=12.8,M180&gt;2),'[1]Pricing Schedule'!$F$62+('[1]Pricing Schedule'!$F$63*M180),
IF(AND(I180=110000,R180&lt;=12.8,M180&lt;=2),'[1]Pricing Schedule'!$F$96+('[1]Pricing Schedule'!$F$97*M180),
IF(AND(I180=110000,R180&gt;12.8,R180&lt;=22.8,M180&gt;3),'[1]Pricing Schedule'!$F$71+('[1]Pricing Schedule'!$F$72*M180),
IF(AND(I180=110000,R180&gt;12.8,R180&lt;=22.8,M180&lt;=3),'[1]Pricing Schedule'!$F$96+('[1]Pricing Schedule'!$F$97*M180),
IF(AND(I180=110000,R180&gt;22.8,R180&lt;=30.2),'[1]Pricing Schedule'!$F$80+('[1]Pricing Schedule'!$F$81*M180),
IF(AND(I180=110000,R180&gt;30.2,R180&lt;=45.9),'[1]Pricing Schedule'!$F$89+('[1]Pricing Schedule'!$F$90*M180),
IF(AND(I180=110000,R180&gt;45.9,R180&lt;=123.4),'[1]Pricing Schedule'!$F$96+('[1]Pricing Schedule'!$F$97*M180),
IF(AND(I180=110000,R180&gt;123.4,R180&lt;=168.2,M180&lt;=10),'[1]Pricing Schedule'!$F$103+('[1]Pricing Schedule'!$F$105*M180),
IF(AND(I180=110000,R180&gt;123.4,R180&lt;=168.2,M180&gt;10),'[1]Pricing Schedule'!$F$111+('[1]Pricing Schedule'!$F$113*M180),
IF(AND(I180=110000,R180&gt;168.2,R180&lt;=336.4,M180&lt;=10),('[1]Pricing Schedule'!$F$103+('[1]Pricing Schedule'!$F$105*M180))*2,
IF(AND(I180=110000,R180&gt;168.2,R180&lt;=336.4,M180&gt;10),('[1]Pricing Schedule'!$F$111+('[1]Pricing Schedule'!$F$113*M180))*2,
IF(AND(I180=110000,R180&gt;336.4,R180&lt;=504.6,M180&lt;=10),('[1]Pricing Schedule'!$F$103+('[1]Pricing Schedule'!$F$105*M180))*3,
IF(AND(I180=110000,R180&gt;336.4,R180&lt;=504.6,M180&gt;10),('[1]Pricing Schedule'!$F$111+('[1]Pricing Schedule'!$F$113*M180))*3,
IF(AND(I180=110000,R180&gt;504.6,R180&lt;=672.8,M180&lt;=10),('[1]Pricing Schedule'!$F$103+('[1]Pricing Schedule'!$F$105*M180))*4,
IF(AND(I180=110000,R180&gt;504.6,R180&lt;=672.8,M180&gt;10),('[1]Pricing Schedule'!$F$111+('[1]Pricing Schedule'!$F$113*M180))*4,
IF(AND(I180=110000,R180&gt;672.8,R180&lt;=841,M180&lt;=10),('[1]Pricing Schedule'!$F$103+('[1]Pricing Schedule'!$F$105*M180))*5,
IF(AND(I180=110000,R180&gt;672.8,R180&lt;=841,M180&gt;10),('[1]Pricing Schedule'!$F$111+('[1]Pricing Schedule'!$F$113*M180))*5,
IF(AND(I180=110000,R180&gt;672.8,R180&lt;=841,M180&lt;=10),('[1]Pricing Schedule'!$F$103+('[1]Pricing Schedule'!$F$105*M180))*5,
IF(AND(I180=110000,R180&gt;672.8,R180&lt;=841,M180&gt;10),('[1]Pricing Schedule'!$F$111+('[1]Pricing Schedule'!$F$113*M180))*5,
IF(AND(I180=110000,R180&gt;1345.6,R180&lt;=1513.8,M180&lt;=10),('[1]Pricing Schedule'!$F$103+('[1]Pricing Schedule'!$F$105*M180))*9,
IF(AND(I180=110000,R180&gt;1345.6,R180&lt;=1513.8,M180&gt;10),('[1]Pricing Schedule'!$F$111+('[1]Pricing Schedule'!$F$113*M180))*9,
9999999999)))))))))))))))))))))))))))))))))))))))</f>
        <v>1469550</v>
      </c>
      <c r="T180" s="21">
        <f>IF(AND(I180=38000,R180&lt;=4.5,M180&gt;8),'[1]Pricing Schedule'!$J$9,
IF(AND(I180=38000,R180&lt;=4.5,M180&lt;=8),'[1]Pricing Schedule'!$J$36,
IF(AND(I180=38000,R180&gt;4.5,R180&lt;=9,M180&gt;8),'[1]Pricing Schedule'!$J$18,
IF(AND(I180=38000,R180&gt;4.5,R180&lt;=9,M180&lt;=8),'[1]Pricing Schedule'!$J$36,
IF(AND(I180=38000,R180&gt;9,R180&lt;=12.8,M180&gt;8),'[1]Pricing Schedule'!$J$27,
IF(AND(I180=38000,R180&gt;9,R180&lt;=12.8,M180&lt;=8),'[1]Pricing Schedule'!$J$36,
IF(AND(I180=38000,R180&gt;12.8,R180&lt;=22.8),'[1]Pricing Schedule'!$J$36,
IF(AND(I180=38000,R180&gt;22.8,R180&lt;=30.2),'[1]Pricing Schedule'!$J$45,
IF(AND(I180=38000,R180&gt;30.2,R180&lt;=45.9),'[1]Pricing Schedule'!$J$54,
IF(AND(I180=38000,R180&gt;45.9,R180&lt;=123.4),'[1]Pricing Schedule'!$J$97,
IF(AND(I180=38000,R180&gt;123.4,R180&lt;=168.2,M180&lt;=10),'[1]Pricing Schedule'!$J$105,
IF(AND(I180=38000,R180&gt;123.4,R180&lt;=168.2,M180&gt;10),'[1]Pricing Schedule'!$J$113,
IF(AND(I180=38000,R180&gt;168.2,R180&lt;=336.4,M180&lt;=10),('[1]Pricing Schedule'!$J$105),
IF(AND(I180=38000,R180&gt;168.2,R180&lt;=336.4,M180&gt;10),('[1]Pricing Schedule'!$J$113),
IF(AND(I180=38000,R180&gt;336.4,R180&lt;=504.6,M180&lt;=10),('[1]Pricing Schedule'!$J$105),
IF(AND(I180=38000,R180&gt;336.4,R180&lt;=504.6,M180&gt;10),('[1]Pricing Schedule'!$J$113),
IF(AND(I180=38000,R180&gt;504.6,R180&lt;=672.8,M180&lt;=10),('[1]Pricing Schedule'!$J$105),
IF(AND(I180=38000,R180&gt;504.6,R180&lt;=672.8,M180&gt;10),('[1]Pricing Schedule'!$J$113),
IF(AND(I180=110000,R180&lt;=12.8,M180&gt;2),'[1]Pricing Schedule'!$J$63,
IF(AND(I180=110000,R180&lt;=12.8,M180&lt;=2),'[1]Pricing Schedule'!$J$97,
IF(AND(I180=110000,R180&gt;12.8,R180&lt;=22.8,M180&gt;3),'[1]Pricing Schedule'!$J$72,
IF(AND(I180=110000,R180&gt;12.8,R180&lt;=22.8,M180&lt;=3),'[1]Pricing Schedule'!$J$97,
IF(AND(I180=110000,R180&gt;22.8,R180&lt;=30.2),'[1]Pricing Schedule'!$J$81,
IF(AND(I180=110000,R180&gt;30.2,R180&lt;=45.9),'[1]Pricing Schedule'!$J$90,
IF(AND(I180=110000,R180&gt;45.9,R180&lt;=123.4),'[1]Pricing Schedule'!$J$97,
IF(AND(I180=110000,R180&gt;123.4,R180&lt;=168.2,M180&lt;=10),'[1]Pricing Schedule'!$J$105,
IF(AND(I180=110000,R180&gt;123.4,R180&lt;=168.2,M180&gt;10),'[1]Pricing Schedule'!$J$113,
IF(AND(I180=110000,R180&gt;168.2,R180&lt;=336.2,M180&lt;=10),('[1]Pricing Schedule'!$J$105),
IF(AND(I180=110000,R180&gt;168.2,R180&lt;=336.2,M180&gt;10),('[1]Pricing Schedule'!$J$113),
IF(AND(I180=110000,R180&gt;336.4,R180&lt;=504.6,M180&lt;=10),('[1]Pricing Schedule'!$J$105),
IF(AND(I180=110000,R180&gt;336.4,R180&lt;=504.6,M180&gt;10),('[1]Pricing Schedule'!$J$113),
IF(AND(I180=110000,R180&gt;504.6,R180&lt;=672.8,M180&lt;=10),('[1]Pricing Schedule'!$J$105),
IF(AND(I180=110000,R180&gt;504.6,R180&lt;=672.8,M180&gt;10),('[1]Pricing Schedule'!$J$113),
IF(AND(I180=110000,R180&gt;672.8,R180&lt;=841,M180&lt;=10),('[1]Pricing Schedule'!$J$105),
IF(AND(I180=110000,R180&gt;672.8,R180&lt;=841,M180&gt;10),('[1]Pricing Schedule'!$J$113),
IF(AND(I180=110000,R180&gt;1682,R180&lt;=1850.2,M180&lt;=10),('[1]Pricing Schedule'!$J$105),
IF(AND(I180=110000,R180&gt;1682,R180&lt;=1850.2,M180&gt;10),('[1]Pricing Schedule'!$J$113),
IF(AND(I180=110000,R180&gt;2018.4,R180&lt;=2186.6,M180&lt;=10),('[1]Pricing Schedule'!$J$105),
IF(AND(I180=110000,R180&gt;2018.4,R180&lt;=2186.6,M180&gt;10),('[1]Pricing Schedule'!$J$113),999999999)))))))))))))))))))))))))))))))))))))))</f>
        <v>3</v>
      </c>
      <c r="U180" s="40">
        <f t="shared" si="18"/>
        <v>141985.5072463768</v>
      </c>
      <c r="V180" s="41">
        <f t="shared" si="19"/>
        <v>7.0429723384709622</v>
      </c>
      <c r="Y180" s="23">
        <v>362</v>
      </c>
      <c r="Z180" s="23">
        <v>362</v>
      </c>
      <c r="AR180" s="35"/>
    </row>
    <row r="181" spans="1:44">
      <c r="A181" s="23">
        <v>180</v>
      </c>
      <c r="B181" s="23">
        <v>180</v>
      </c>
      <c r="C181" s="23" t="s">
        <v>480</v>
      </c>
      <c r="D181" s="23" t="s">
        <v>110</v>
      </c>
      <c r="E181" s="23" t="s">
        <v>110</v>
      </c>
      <c r="F181" s="23" t="s">
        <v>191</v>
      </c>
      <c r="G181" s="23" t="s">
        <v>192</v>
      </c>
      <c r="H181" s="23" t="s">
        <v>113</v>
      </c>
      <c r="I181" s="13">
        <v>38000</v>
      </c>
      <c r="J181" s="13">
        <v>38000</v>
      </c>
      <c r="K181" s="13">
        <v>20000</v>
      </c>
      <c r="L181" s="24">
        <v>11.323</v>
      </c>
      <c r="M181" s="37">
        <f t="shared" si="14"/>
        <v>12</v>
      </c>
      <c r="N181" s="24">
        <v>1.3580000000000001</v>
      </c>
      <c r="O181" s="13">
        <v>1</v>
      </c>
      <c r="P181" s="36">
        <f t="shared" si="15"/>
        <v>1.0185</v>
      </c>
      <c r="Q181" s="38">
        <f t="shared" si="16"/>
        <v>10.350000000000001</v>
      </c>
      <c r="R181" s="37">
        <f t="shared" si="17"/>
        <v>10.350000000000001</v>
      </c>
      <c r="S181" s="39">
        <f>IF(AND(I181=38000,R181&lt;=4.5,M181&gt;8),'[1]Pricing Schedule'!$F$8+('[1]Pricing Schedule'!$F$9*M181),
IF(AND(I181=38000,R181&lt;=4.5,M181&lt;=8),'[1]Pricing Schedule'!$F$34+('[1]Pricing Schedule'!$F$36*M181),
IF(AND(I181=38000,R181&gt;4.5,R181&lt;=9,M181&gt;8),'[1]Pricing Schedule'!$F$17+('[1]Pricing Schedule'!$F$18*M181),
IF(AND(I181=38000,R181&gt;4.5,R181&lt;=9,M181&lt;=8),'[1]Pricing Schedule'!$F$34+('[1]Pricing Schedule'!$F$36*M181),
IF(AND(I181=38000,R181&gt;9,R181&lt;=12.8,M181&gt;8),'[1]Pricing Schedule'!$F$26+('[1]Pricing Schedule'!$F$27*M181),
IF(AND(I181=38000,R181&gt;9,R181&lt;=12.8,M181&lt;=8),'[1]Pricing Schedule'!$F$34+('[1]Pricing Schedule'!$F$36*M181),
IF(AND(I181=38000,R181&gt;12.8,R181&lt;=22.8),'[1]Pricing Schedule'!$F$34+('[1]Pricing Schedule'!$F$36*M181),
IF(AND(I181=38000,R181&gt;22.8,R181&lt;=30.2),'[1]Pricing Schedule'!$F$43+('[1]Pricing Schedule'!$F$45*M181),
IF(AND(I181=38000,R181&gt;30.2,R181&lt;=45.9),'[1]Pricing Schedule'!$F$52+('[1]Pricing Schedule'!$F$54*M181),
IF(AND(I181=38000,R181&gt;45.9,R181&lt;=123.4),'[1]Pricing Schedule'!$F$96+('[1]Pricing Schedule'!$F$97*M181),
IF(AND(I181=38000,R181&gt;123.4,R181&lt;=168.2,M181&lt;=10),'[1]Pricing Schedule'!$F$103+('[1]Pricing Schedule'!$F$105*M181),
IF(AND(I181=38000,R181&gt;123.4,R181&lt;=168.2,M181&gt;10),'[1]Pricing Schedule'!$F$111+('[1]Pricing Schedule'!$F$113*M181),
IF(AND(I181=38000,R181&gt;157.4,R181&lt;=336.4,M181&lt;=10),('[1]Pricing Schedule'!$F$103+('[1]Pricing Schedule'!$F$105*M181))*2,
IF(AND(I181=38000,R181&gt;157.4,R181&lt;=336.4,M181&gt;10),('[1]Pricing Schedule'!$F$111+('[1]Pricing Schedule'!$F$113*M181))*2,
IF(AND(I181=38000,R181&gt;314.8,R181&lt;=504.6,M181&lt;=10),('[1]Pricing Schedule'!$F$103+('[1]Pricing Schedule'!$F$105*M181))*3,
IF(AND(I181=38000,R181&gt;314.8,R181&lt;=504.6,M181&gt;10),('[1]Pricing Schedule'!$F$111+('[1]Pricing Schedule'!$F$113*M181))*3,
IF(AND(I181=38000,R181&gt;472.2,R181&lt;=672.8,M181&lt;=10),('[1]Pricing Schedule'!$F$103+('[1]Pricing Schedule'!$F$105*M181))*4,
IF(AND(I181=38000,R181&gt;472.2,R181&lt;=672.8,M181&gt;10),('[1]Pricing Schedule'!$F$111+('[1]Pricing Schedule'!$F$113*M181))*4,
IF(AND(I181=110000,R181&lt;=12.8,M181&gt;2),'[1]Pricing Schedule'!$F$62+('[1]Pricing Schedule'!$F$63*M181),
IF(AND(I181=110000,R181&lt;=12.8,M181&lt;=2),'[1]Pricing Schedule'!$F$96+('[1]Pricing Schedule'!$F$97*M181),
IF(AND(I181=110000,R181&gt;12.8,R181&lt;=22.8,M181&gt;3),'[1]Pricing Schedule'!$F$71+('[1]Pricing Schedule'!$F$72*M181),
IF(AND(I181=110000,R181&gt;12.8,R181&lt;=22.8,M181&lt;=3),'[1]Pricing Schedule'!$F$96+('[1]Pricing Schedule'!$F$97*M181),
IF(AND(I181=110000,R181&gt;22.8,R181&lt;=30.2),'[1]Pricing Schedule'!$F$80+('[1]Pricing Schedule'!$F$81*M181),
IF(AND(I181=110000,R181&gt;30.2,R181&lt;=45.9),'[1]Pricing Schedule'!$F$89+('[1]Pricing Schedule'!$F$90*M181),
IF(AND(I181=110000,R181&gt;45.9,R181&lt;=123.4),'[1]Pricing Schedule'!$F$96+('[1]Pricing Schedule'!$F$97*M181),
IF(AND(I181=110000,R181&gt;123.4,R181&lt;=168.2,M181&lt;=10),'[1]Pricing Schedule'!$F$103+('[1]Pricing Schedule'!$F$105*M181),
IF(AND(I181=110000,R181&gt;123.4,R181&lt;=168.2,M181&gt;10),'[1]Pricing Schedule'!$F$111+('[1]Pricing Schedule'!$F$113*M181),
IF(AND(I181=110000,R181&gt;168.2,R181&lt;=336.4,M181&lt;=10),('[1]Pricing Schedule'!$F$103+('[1]Pricing Schedule'!$F$105*M181))*2,
IF(AND(I181=110000,R181&gt;168.2,R181&lt;=336.4,M181&gt;10),('[1]Pricing Schedule'!$F$111+('[1]Pricing Schedule'!$F$113*M181))*2,
IF(AND(I181=110000,R181&gt;336.4,R181&lt;=504.6,M181&lt;=10),('[1]Pricing Schedule'!$F$103+('[1]Pricing Schedule'!$F$105*M181))*3,
IF(AND(I181=110000,R181&gt;336.4,R181&lt;=504.6,M181&gt;10),('[1]Pricing Schedule'!$F$111+('[1]Pricing Schedule'!$F$113*M181))*3,
IF(AND(I181=110000,R181&gt;504.6,R181&lt;=672.8,M181&lt;=10),('[1]Pricing Schedule'!$F$103+('[1]Pricing Schedule'!$F$105*M181))*4,
IF(AND(I181=110000,R181&gt;504.6,R181&lt;=672.8,M181&gt;10),('[1]Pricing Schedule'!$F$111+('[1]Pricing Schedule'!$F$113*M181))*4,
IF(AND(I181=110000,R181&gt;672.8,R181&lt;=841,M181&lt;=10),('[1]Pricing Schedule'!$F$103+('[1]Pricing Schedule'!$F$105*M181))*5,
IF(AND(I181=110000,R181&gt;672.8,R181&lt;=841,M181&gt;10),('[1]Pricing Schedule'!$F$111+('[1]Pricing Schedule'!$F$113*M181))*5,
IF(AND(I181=110000,R181&gt;672.8,R181&lt;=841,M181&lt;=10),('[1]Pricing Schedule'!$F$103+('[1]Pricing Schedule'!$F$105*M181))*5,
IF(AND(I181=110000,R181&gt;672.8,R181&lt;=841,M181&gt;10),('[1]Pricing Schedule'!$F$111+('[1]Pricing Schedule'!$F$113*M181))*5,
IF(AND(I181=110000,R181&gt;1345.6,R181&lt;=1513.8,M181&lt;=10),('[1]Pricing Schedule'!$F$103+('[1]Pricing Schedule'!$F$105*M181))*9,
IF(AND(I181=110000,R181&gt;1345.6,R181&lt;=1513.8,M181&gt;10),('[1]Pricing Schedule'!$F$111+('[1]Pricing Schedule'!$F$113*M181))*9,
9999999999)))))))))))))))))))))))))))))))))))))))</f>
        <v>1574950</v>
      </c>
      <c r="T181" s="21">
        <f>IF(AND(I181=38000,R181&lt;=4.5,M181&gt;8),'[1]Pricing Schedule'!$J$9,
IF(AND(I181=38000,R181&lt;=4.5,M181&lt;=8),'[1]Pricing Schedule'!$J$36,
IF(AND(I181=38000,R181&gt;4.5,R181&lt;=9,M181&gt;8),'[1]Pricing Schedule'!$J$18,
IF(AND(I181=38000,R181&gt;4.5,R181&lt;=9,M181&lt;=8),'[1]Pricing Schedule'!$J$36,
IF(AND(I181=38000,R181&gt;9,R181&lt;=12.8,M181&gt;8),'[1]Pricing Schedule'!$J$27,
IF(AND(I181=38000,R181&gt;9,R181&lt;=12.8,M181&lt;=8),'[1]Pricing Schedule'!$J$36,
IF(AND(I181=38000,R181&gt;12.8,R181&lt;=22.8),'[1]Pricing Schedule'!$J$36,
IF(AND(I181=38000,R181&gt;22.8,R181&lt;=30.2),'[1]Pricing Schedule'!$J$45,
IF(AND(I181=38000,R181&gt;30.2,R181&lt;=45.9),'[1]Pricing Schedule'!$J$54,
IF(AND(I181=38000,R181&gt;45.9,R181&lt;=123.4),'[1]Pricing Schedule'!$J$97,
IF(AND(I181=38000,R181&gt;123.4,R181&lt;=168.2,M181&lt;=10),'[1]Pricing Schedule'!$J$105,
IF(AND(I181=38000,R181&gt;123.4,R181&lt;=168.2,M181&gt;10),'[1]Pricing Schedule'!$J$113,
IF(AND(I181=38000,R181&gt;168.2,R181&lt;=336.4,M181&lt;=10),('[1]Pricing Schedule'!$J$105),
IF(AND(I181=38000,R181&gt;168.2,R181&lt;=336.4,M181&gt;10),('[1]Pricing Schedule'!$J$113),
IF(AND(I181=38000,R181&gt;336.4,R181&lt;=504.6,M181&lt;=10),('[1]Pricing Schedule'!$J$105),
IF(AND(I181=38000,R181&gt;336.4,R181&lt;=504.6,M181&gt;10),('[1]Pricing Schedule'!$J$113),
IF(AND(I181=38000,R181&gt;504.6,R181&lt;=672.8,M181&lt;=10),('[1]Pricing Schedule'!$J$105),
IF(AND(I181=38000,R181&gt;504.6,R181&lt;=672.8,M181&gt;10),('[1]Pricing Schedule'!$J$113),
IF(AND(I181=110000,R181&lt;=12.8,M181&gt;2),'[1]Pricing Schedule'!$J$63,
IF(AND(I181=110000,R181&lt;=12.8,M181&lt;=2),'[1]Pricing Schedule'!$J$97,
IF(AND(I181=110000,R181&gt;12.8,R181&lt;=22.8,M181&gt;3),'[1]Pricing Schedule'!$J$72,
IF(AND(I181=110000,R181&gt;12.8,R181&lt;=22.8,M181&lt;=3),'[1]Pricing Schedule'!$J$97,
IF(AND(I181=110000,R181&gt;22.8,R181&lt;=30.2),'[1]Pricing Schedule'!$J$81,
IF(AND(I181=110000,R181&gt;30.2,R181&lt;=45.9),'[1]Pricing Schedule'!$J$90,
IF(AND(I181=110000,R181&gt;45.9,R181&lt;=123.4),'[1]Pricing Schedule'!$J$97,
IF(AND(I181=110000,R181&gt;123.4,R181&lt;=168.2,M181&lt;=10),'[1]Pricing Schedule'!$J$105,
IF(AND(I181=110000,R181&gt;123.4,R181&lt;=168.2,M181&gt;10),'[1]Pricing Schedule'!$J$113,
IF(AND(I181=110000,R181&gt;168.2,R181&lt;=336.2,M181&lt;=10),('[1]Pricing Schedule'!$J$105),
IF(AND(I181=110000,R181&gt;168.2,R181&lt;=336.2,M181&gt;10),('[1]Pricing Schedule'!$J$113),
IF(AND(I181=110000,R181&gt;336.4,R181&lt;=504.6,M181&lt;=10),('[1]Pricing Schedule'!$J$105),
IF(AND(I181=110000,R181&gt;336.4,R181&lt;=504.6,M181&gt;10),('[1]Pricing Schedule'!$J$113),
IF(AND(I181=110000,R181&gt;504.6,R181&lt;=672.8,M181&lt;=10),('[1]Pricing Schedule'!$J$105),
IF(AND(I181=110000,R181&gt;504.6,R181&lt;=672.8,M181&gt;10),('[1]Pricing Schedule'!$J$113),
IF(AND(I181=110000,R181&gt;672.8,R181&lt;=841,M181&lt;=10),('[1]Pricing Schedule'!$J$105),
IF(AND(I181=110000,R181&gt;672.8,R181&lt;=841,M181&gt;10),('[1]Pricing Schedule'!$J$113),
IF(AND(I181=110000,R181&gt;1682,R181&lt;=1850.2,M181&lt;=10),('[1]Pricing Schedule'!$J$105),
IF(AND(I181=110000,R181&gt;1682,R181&lt;=1850.2,M181&gt;10),('[1]Pricing Schedule'!$J$113),
IF(AND(I181=110000,R181&gt;2018.4,R181&lt;=2186.6,M181&lt;=10),('[1]Pricing Schedule'!$J$105),
IF(AND(I181=110000,R181&gt;2018.4,R181&lt;=2186.6,M181&gt;10),('[1]Pricing Schedule'!$J$113),999999999)))))))))))))))))))))))))))))))))))))))</f>
        <v>3</v>
      </c>
      <c r="U181" s="40">
        <f t="shared" si="18"/>
        <v>152169.08212560383</v>
      </c>
      <c r="V181" s="41">
        <f t="shared" si="19"/>
        <v>6.5716371948315828</v>
      </c>
      <c r="Y181" s="23">
        <v>321</v>
      </c>
      <c r="Z181" s="23">
        <v>362</v>
      </c>
      <c r="AR181" s="35"/>
    </row>
    <row r="182" spans="1:44">
      <c r="A182" s="23">
        <v>181</v>
      </c>
      <c r="B182" s="23">
        <v>181</v>
      </c>
      <c r="C182" s="23" t="s">
        <v>481</v>
      </c>
      <c r="D182" s="23" t="s">
        <v>149</v>
      </c>
      <c r="E182" s="23" t="s">
        <v>110</v>
      </c>
      <c r="F182" s="23" t="s">
        <v>159</v>
      </c>
      <c r="G182" s="23" t="s">
        <v>160</v>
      </c>
      <c r="H182" s="23" t="s">
        <v>113</v>
      </c>
      <c r="I182" s="13">
        <v>38000</v>
      </c>
      <c r="J182" s="13">
        <v>38000</v>
      </c>
      <c r="K182" s="13">
        <v>20000</v>
      </c>
      <c r="L182" s="24">
        <v>8.8740000000000006</v>
      </c>
      <c r="M182" s="37">
        <f t="shared" si="14"/>
        <v>9</v>
      </c>
      <c r="N182" s="24">
        <v>4.9630000000000001</v>
      </c>
      <c r="O182" s="13">
        <v>1</v>
      </c>
      <c r="P182" s="36">
        <f t="shared" si="15"/>
        <v>3.7222499999999998</v>
      </c>
      <c r="Q182" s="38">
        <f t="shared" si="16"/>
        <v>37.950000000000003</v>
      </c>
      <c r="R182" s="37">
        <f t="shared" si="17"/>
        <v>37.950000000000003</v>
      </c>
      <c r="S182" s="39">
        <f>IF(AND(I182=38000,R182&lt;=4.5,M182&gt;8),'[1]Pricing Schedule'!$F$8+('[1]Pricing Schedule'!$F$9*M182),
IF(AND(I182=38000,R182&lt;=4.5,M182&lt;=8),'[1]Pricing Schedule'!$F$34+('[1]Pricing Schedule'!$F$36*M182),
IF(AND(I182=38000,R182&gt;4.5,R182&lt;=9,M182&gt;8),'[1]Pricing Schedule'!$F$17+('[1]Pricing Schedule'!$F$18*M182),
IF(AND(I182=38000,R182&gt;4.5,R182&lt;=9,M182&lt;=8),'[1]Pricing Schedule'!$F$34+('[1]Pricing Schedule'!$F$36*M182),
IF(AND(I182=38000,R182&gt;9,R182&lt;=12.8,M182&gt;8),'[1]Pricing Schedule'!$F$26+('[1]Pricing Schedule'!$F$27*M182),
IF(AND(I182=38000,R182&gt;9,R182&lt;=12.8,M182&lt;=8),'[1]Pricing Schedule'!$F$34+('[1]Pricing Schedule'!$F$36*M182),
IF(AND(I182=38000,R182&gt;12.8,R182&lt;=22.8),'[1]Pricing Schedule'!$F$34+('[1]Pricing Schedule'!$F$36*M182),
IF(AND(I182=38000,R182&gt;22.8,R182&lt;=30.2),'[1]Pricing Schedule'!$F$43+('[1]Pricing Schedule'!$F$45*M182),
IF(AND(I182=38000,R182&gt;30.2,R182&lt;=45.9),'[1]Pricing Schedule'!$F$52+('[1]Pricing Schedule'!$F$54*M182),
IF(AND(I182=38000,R182&gt;45.9,R182&lt;=123.4),'[1]Pricing Schedule'!$F$96+('[1]Pricing Schedule'!$F$97*M182),
IF(AND(I182=38000,R182&gt;123.4,R182&lt;=168.2,M182&lt;=10),'[1]Pricing Schedule'!$F$103+('[1]Pricing Schedule'!$F$105*M182),
IF(AND(I182=38000,R182&gt;123.4,R182&lt;=168.2,M182&gt;10),'[1]Pricing Schedule'!$F$111+('[1]Pricing Schedule'!$F$113*M182),
IF(AND(I182=38000,R182&gt;157.4,R182&lt;=336.4,M182&lt;=10),('[1]Pricing Schedule'!$F$103+('[1]Pricing Schedule'!$F$105*M182))*2,
IF(AND(I182=38000,R182&gt;157.4,R182&lt;=336.4,M182&gt;10),('[1]Pricing Schedule'!$F$111+('[1]Pricing Schedule'!$F$113*M182))*2,
IF(AND(I182=38000,R182&gt;314.8,R182&lt;=504.6,M182&lt;=10),('[1]Pricing Schedule'!$F$103+('[1]Pricing Schedule'!$F$105*M182))*3,
IF(AND(I182=38000,R182&gt;314.8,R182&lt;=504.6,M182&gt;10),('[1]Pricing Schedule'!$F$111+('[1]Pricing Schedule'!$F$113*M182))*3,
IF(AND(I182=38000,R182&gt;472.2,R182&lt;=672.8,M182&lt;=10),('[1]Pricing Schedule'!$F$103+('[1]Pricing Schedule'!$F$105*M182))*4,
IF(AND(I182=38000,R182&gt;472.2,R182&lt;=672.8,M182&gt;10),('[1]Pricing Schedule'!$F$111+('[1]Pricing Schedule'!$F$113*M182))*4,
IF(AND(I182=110000,R182&lt;=12.8,M182&gt;2),'[1]Pricing Schedule'!$F$62+('[1]Pricing Schedule'!$F$63*M182),
IF(AND(I182=110000,R182&lt;=12.8,M182&lt;=2),'[1]Pricing Schedule'!$F$96+('[1]Pricing Schedule'!$F$97*M182),
IF(AND(I182=110000,R182&gt;12.8,R182&lt;=22.8,M182&gt;3),'[1]Pricing Schedule'!$F$71+('[1]Pricing Schedule'!$F$72*M182),
IF(AND(I182=110000,R182&gt;12.8,R182&lt;=22.8,M182&lt;=3),'[1]Pricing Schedule'!$F$96+('[1]Pricing Schedule'!$F$97*M182),
IF(AND(I182=110000,R182&gt;22.8,R182&lt;=30.2),'[1]Pricing Schedule'!$F$80+('[1]Pricing Schedule'!$F$81*M182),
IF(AND(I182=110000,R182&gt;30.2,R182&lt;=45.9),'[1]Pricing Schedule'!$F$89+('[1]Pricing Schedule'!$F$90*M182),
IF(AND(I182=110000,R182&gt;45.9,R182&lt;=123.4),'[1]Pricing Schedule'!$F$96+('[1]Pricing Schedule'!$F$97*M182),
IF(AND(I182=110000,R182&gt;123.4,R182&lt;=168.2,M182&lt;=10),'[1]Pricing Schedule'!$F$103+('[1]Pricing Schedule'!$F$105*M182),
IF(AND(I182=110000,R182&gt;123.4,R182&lt;=168.2,M182&gt;10),'[1]Pricing Schedule'!$F$111+('[1]Pricing Schedule'!$F$113*M182),
IF(AND(I182=110000,R182&gt;168.2,R182&lt;=336.4,M182&lt;=10),('[1]Pricing Schedule'!$F$103+('[1]Pricing Schedule'!$F$105*M182))*2,
IF(AND(I182=110000,R182&gt;168.2,R182&lt;=336.4,M182&gt;10),('[1]Pricing Schedule'!$F$111+('[1]Pricing Schedule'!$F$113*M182))*2,
IF(AND(I182=110000,R182&gt;336.4,R182&lt;=504.6,M182&lt;=10),('[1]Pricing Schedule'!$F$103+('[1]Pricing Schedule'!$F$105*M182))*3,
IF(AND(I182=110000,R182&gt;336.4,R182&lt;=504.6,M182&gt;10),('[1]Pricing Schedule'!$F$111+('[1]Pricing Schedule'!$F$113*M182))*3,
IF(AND(I182=110000,R182&gt;504.6,R182&lt;=672.8,M182&lt;=10),('[1]Pricing Schedule'!$F$103+('[1]Pricing Schedule'!$F$105*M182))*4,
IF(AND(I182=110000,R182&gt;504.6,R182&lt;=672.8,M182&gt;10),('[1]Pricing Schedule'!$F$111+('[1]Pricing Schedule'!$F$113*M182))*4,
IF(AND(I182=110000,R182&gt;672.8,R182&lt;=841,M182&lt;=10),('[1]Pricing Schedule'!$F$103+('[1]Pricing Schedule'!$F$105*M182))*5,
IF(AND(I182=110000,R182&gt;672.8,R182&lt;=841,M182&gt;10),('[1]Pricing Schedule'!$F$111+('[1]Pricing Schedule'!$F$113*M182))*5,
IF(AND(I182=110000,R182&gt;672.8,R182&lt;=841,M182&lt;=10),('[1]Pricing Schedule'!$F$103+('[1]Pricing Schedule'!$F$105*M182))*5,
IF(AND(I182=110000,R182&gt;672.8,R182&lt;=841,M182&gt;10),('[1]Pricing Schedule'!$F$111+('[1]Pricing Schedule'!$F$113*M182))*5,
IF(AND(I182=110000,R182&gt;1345.6,R182&lt;=1513.8,M182&lt;=10),('[1]Pricing Schedule'!$F$103+('[1]Pricing Schedule'!$F$105*M182))*9,
IF(AND(I182=110000,R182&gt;1345.6,R182&lt;=1513.8,M182&gt;10),('[1]Pricing Schedule'!$F$111+('[1]Pricing Schedule'!$F$113*M182))*9,
9999999999)))))))))))))))))))))))))))))))))))))))</f>
        <v>1349130</v>
      </c>
      <c r="T182" s="21">
        <f>IF(AND(I182=38000,R182&lt;=4.5,M182&gt;8),'[1]Pricing Schedule'!$J$9,
IF(AND(I182=38000,R182&lt;=4.5,M182&lt;=8),'[1]Pricing Schedule'!$J$36,
IF(AND(I182=38000,R182&gt;4.5,R182&lt;=9,M182&gt;8),'[1]Pricing Schedule'!$J$18,
IF(AND(I182=38000,R182&gt;4.5,R182&lt;=9,M182&lt;=8),'[1]Pricing Schedule'!$J$36,
IF(AND(I182=38000,R182&gt;9,R182&lt;=12.8,M182&gt;8),'[1]Pricing Schedule'!$J$27,
IF(AND(I182=38000,R182&gt;9,R182&lt;=12.8,M182&lt;=8),'[1]Pricing Schedule'!$J$36,
IF(AND(I182=38000,R182&gt;12.8,R182&lt;=22.8),'[1]Pricing Schedule'!$J$36,
IF(AND(I182=38000,R182&gt;22.8,R182&lt;=30.2),'[1]Pricing Schedule'!$J$45,
IF(AND(I182=38000,R182&gt;30.2,R182&lt;=45.9),'[1]Pricing Schedule'!$J$54,
IF(AND(I182=38000,R182&gt;45.9,R182&lt;=123.4),'[1]Pricing Schedule'!$J$97,
IF(AND(I182=38000,R182&gt;123.4,R182&lt;=168.2,M182&lt;=10),'[1]Pricing Schedule'!$J$105,
IF(AND(I182=38000,R182&gt;123.4,R182&lt;=168.2,M182&gt;10),'[1]Pricing Schedule'!$J$113,
IF(AND(I182=38000,R182&gt;168.2,R182&lt;=336.4,M182&lt;=10),('[1]Pricing Schedule'!$J$105),
IF(AND(I182=38000,R182&gt;168.2,R182&lt;=336.4,M182&gt;10),('[1]Pricing Schedule'!$J$113),
IF(AND(I182=38000,R182&gt;336.4,R182&lt;=504.6,M182&lt;=10),('[1]Pricing Schedule'!$J$105),
IF(AND(I182=38000,R182&gt;336.4,R182&lt;=504.6,M182&gt;10),('[1]Pricing Schedule'!$J$113),
IF(AND(I182=38000,R182&gt;504.6,R182&lt;=672.8,M182&lt;=10),('[1]Pricing Schedule'!$J$105),
IF(AND(I182=38000,R182&gt;504.6,R182&lt;=672.8,M182&gt;10),('[1]Pricing Schedule'!$J$113),
IF(AND(I182=110000,R182&lt;=12.8,M182&gt;2),'[1]Pricing Schedule'!$J$63,
IF(AND(I182=110000,R182&lt;=12.8,M182&lt;=2),'[1]Pricing Schedule'!$J$97,
IF(AND(I182=110000,R182&gt;12.8,R182&lt;=22.8,M182&gt;3),'[1]Pricing Schedule'!$J$72,
IF(AND(I182=110000,R182&gt;12.8,R182&lt;=22.8,M182&lt;=3),'[1]Pricing Schedule'!$J$97,
IF(AND(I182=110000,R182&gt;22.8,R182&lt;=30.2),'[1]Pricing Schedule'!$J$81,
IF(AND(I182=110000,R182&gt;30.2,R182&lt;=45.9),'[1]Pricing Schedule'!$J$90,
IF(AND(I182=110000,R182&gt;45.9,R182&lt;=123.4),'[1]Pricing Schedule'!$J$97,
IF(AND(I182=110000,R182&gt;123.4,R182&lt;=168.2,M182&lt;=10),'[1]Pricing Schedule'!$J$105,
IF(AND(I182=110000,R182&gt;123.4,R182&lt;=168.2,M182&gt;10),'[1]Pricing Schedule'!$J$113,
IF(AND(I182=110000,R182&gt;168.2,R182&lt;=336.2,M182&lt;=10),('[1]Pricing Schedule'!$J$105),
IF(AND(I182=110000,R182&gt;168.2,R182&lt;=336.2,M182&gt;10),('[1]Pricing Schedule'!$J$113),
IF(AND(I182=110000,R182&gt;336.4,R182&lt;=504.6,M182&lt;=10),('[1]Pricing Schedule'!$J$105),
IF(AND(I182=110000,R182&gt;336.4,R182&lt;=504.6,M182&gt;10),('[1]Pricing Schedule'!$J$113),
IF(AND(I182=110000,R182&gt;504.6,R182&lt;=672.8,M182&lt;=10),('[1]Pricing Schedule'!$J$105),
IF(AND(I182=110000,R182&gt;504.6,R182&lt;=672.8,M182&gt;10),('[1]Pricing Schedule'!$J$113),
IF(AND(I182=110000,R182&gt;672.8,R182&lt;=841,M182&lt;=10),('[1]Pricing Schedule'!$J$105),
IF(AND(I182=110000,R182&gt;672.8,R182&lt;=841,M182&gt;10),('[1]Pricing Schedule'!$J$113),
IF(AND(I182=110000,R182&gt;1682,R182&lt;=1850.2,M182&lt;=10),('[1]Pricing Schedule'!$J$105),
IF(AND(I182=110000,R182&gt;1682,R182&lt;=1850.2,M182&gt;10),('[1]Pricing Schedule'!$J$113),
IF(AND(I182=110000,R182&gt;2018.4,R182&lt;=2186.6,M182&lt;=10),('[1]Pricing Schedule'!$J$105),
IF(AND(I182=110000,R182&gt;2018.4,R182&lt;=2186.6,M182&gt;10),('[1]Pricing Schedule'!$J$113),999999999)))))))))))))))))))))))))))))))))))))))</f>
        <v>6</v>
      </c>
      <c r="U182" s="40">
        <f t="shared" si="18"/>
        <v>35550.197628458496</v>
      </c>
      <c r="V182" s="41">
        <f t="shared" si="19"/>
        <v>28.129238842809812</v>
      </c>
      <c r="Y182" s="23">
        <v>207</v>
      </c>
      <c r="Z182" s="23">
        <v>273</v>
      </c>
      <c r="AR182" s="35"/>
    </row>
    <row r="183" spans="1:44" s="44" customFormat="1">
      <c r="A183" s="43">
        <v>182</v>
      </c>
      <c r="B183" s="43">
        <v>182</v>
      </c>
      <c r="C183" s="43" t="s">
        <v>482</v>
      </c>
      <c r="D183" s="23" t="s">
        <v>149</v>
      </c>
      <c r="E183" s="23" t="s">
        <v>149</v>
      </c>
      <c r="F183" s="43" t="s">
        <v>159</v>
      </c>
      <c r="G183" s="43" t="s">
        <v>160</v>
      </c>
      <c r="H183" s="43" t="s">
        <v>113</v>
      </c>
      <c r="I183" s="44">
        <v>38000</v>
      </c>
      <c r="J183" s="44">
        <v>38000</v>
      </c>
      <c r="K183" s="44">
        <v>20000</v>
      </c>
      <c r="L183" s="45">
        <v>4.859</v>
      </c>
      <c r="M183" s="46">
        <f t="shared" si="14"/>
        <v>5</v>
      </c>
      <c r="N183" s="45">
        <v>6.0389999999999997</v>
      </c>
      <c r="O183" s="44">
        <v>1</v>
      </c>
      <c r="P183" s="46">
        <f t="shared" si="15"/>
        <v>4.5292499999999993</v>
      </c>
      <c r="Q183" s="47">
        <f t="shared" si="16"/>
        <v>48.300000000000011</v>
      </c>
      <c r="R183" s="46">
        <f t="shared" si="17"/>
        <v>48.300000000000011</v>
      </c>
      <c r="S183" s="39">
        <f>IF(AND(I183=38000,R183&lt;=4.5,M183&gt;8),'[1]Pricing Schedule'!$F$8+('[1]Pricing Schedule'!$F$9*M183),
IF(AND(I183=38000,R183&lt;=4.5,M183&lt;=8),'[1]Pricing Schedule'!$F$34+('[1]Pricing Schedule'!$F$36*M183),
IF(AND(I183=38000,R183&gt;4.5,R183&lt;=9,M183&gt;8),'[1]Pricing Schedule'!$F$17+('[1]Pricing Schedule'!$F$18*M183),
IF(AND(I183=38000,R183&gt;4.5,R183&lt;=9,M183&lt;=8),'[1]Pricing Schedule'!$F$34+('[1]Pricing Schedule'!$F$36*M183),
IF(AND(I183=38000,R183&gt;9,R183&lt;=12.8,M183&gt;8),'[1]Pricing Schedule'!$F$26+('[1]Pricing Schedule'!$F$27*M183),
IF(AND(I183=38000,R183&gt;9,R183&lt;=12.8,M183&lt;=8),'[1]Pricing Schedule'!$F$34+('[1]Pricing Schedule'!$F$36*M183),
IF(AND(I183=38000,R183&gt;12.8,R183&lt;=22.8),'[1]Pricing Schedule'!$F$34+('[1]Pricing Schedule'!$F$36*M183),
IF(AND(I183=38000,R183&gt;22.8,R183&lt;=30.2),'[1]Pricing Schedule'!$F$43+('[1]Pricing Schedule'!$F$45*M183),
IF(AND(I183=38000,R183&gt;30.2,R183&lt;=45.9),'[1]Pricing Schedule'!$F$52+('[1]Pricing Schedule'!$F$54*M183),
IF(AND(I183=38000,R183&gt;45.9,R183&lt;=123.4),'[1]Pricing Schedule'!$F$96+('[1]Pricing Schedule'!$F$97*M183),
IF(AND(I183=38000,R183&gt;123.4,R183&lt;=168.2,M183&lt;=10),'[1]Pricing Schedule'!$F$103+('[1]Pricing Schedule'!$F$105*M183),
IF(AND(I183=38000,R183&gt;123.4,R183&lt;=168.2,M183&gt;10),'[1]Pricing Schedule'!$F$111+('[1]Pricing Schedule'!$F$113*M183),
IF(AND(I183=38000,R183&gt;157.4,R183&lt;=336.4,M183&lt;=10),('[1]Pricing Schedule'!$F$103+('[1]Pricing Schedule'!$F$105*M183))*2,
IF(AND(I183=38000,R183&gt;157.4,R183&lt;=336.4,M183&gt;10),('[1]Pricing Schedule'!$F$111+('[1]Pricing Schedule'!$F$113*M183))*2,
IF(AND(I183=38000,R183&gt;314.8,R183&lt;=504.6,M183&lt;=10),('[1]Pricing Schedule'!$F$103+('[1]Pricing Schedule'!$F$105*M183))*3,
IF(AND(I183=38000,R183&gt;314.8,R183&lt;=504.6,M183&gt;10),('[1]Pricing Schedule'!$F$111+('[1]Pricing Schedule'!$F$113*M183))*3,
IF(AND(I183=38000,R183&gt;472.2,R183&lt;=672.8,M183&lt;=10),('[1]Pricing Schedule'!$F$103+('[1]Pricing Schedule'!$F$105*M183))*4,
IF(AND(I183=38000,R183&gt;472.2,R183&lt;=672.8,M183&gt;10),('[1]Pricing Schedule'!$F$111+('[1]Pricing Schedule'!$F$113*M183))*4,
IF(AND(I183=110000,R183&lt;=12.8,M183&gt;2),'[1]Pricing Schedule'!$F$62+('[1]Pricing Schedule'!$F$63*M183),
IF(AND(I183=110000,R183&lt;=12.8,M183&lt;=2),'[1]Pricing Schedule'!$F$96+('[1]Pricing Schedule'!$F$97*M183),
IF(AND(I183=110000,R183&gt;12.8,R183&lt;=22.8,M183&gt;3),'[1]Pricing Schedule'!$F$71+('[1]Pricing Schedule'!$F$72*M183),
IF(AND(I183=110000,R183&gt;12.8,R183&lt;=22.8,M183&lt;=3),'[1]Pricing Schedule'!$F$96+('[1]Pricing Schedule'!$F$97*M183),
IF(AND(I183=110000,R183&gt;22.8,R183&lt;=30.2),'[1]Pricing Schedule'!$F$80+('[1]Pricing Schedule'!$F$81*M183),
IF(AND(I183=110000,R183&gt;30.2,R183&lt;=45.9),'[1]Pricing Schedule'!$F$89+('[1]Pricing Schedule'!$F$90*M183),
IF(AND(I183=110000,R183&gt;45.9,R183&lt;=123.4),'[1]Pricing Schedule'!$F$96+('[1]Pricing Schedule'!$F$97*M183),
IF(AND(I183=110000,R183&gt;123.4,R183&lt;=168.2,M183&lt;=10),'[1]Pricing Schedule'!$F$103+('[1]Pricing Schedule'!$F$105*M183),
IF(AND(I183=110000,R183&gt;123.4,R183&lt;=168.2,M183&gt;10),'[1]Pricing Schedule'!$F$111+('[1]Pricing Schedule'!$F$113*M183),
IF(AND(I183=110000,R183&gt;168.2,R183&lt;=336.4,M183&lt;=10),('[1]Pricing Schedule'!$F$103+('[1]Pricing Schedule'!$F$105*M183))*2,
IF(AND(I183=110000,R183&gt;168.2,R183&lt;=336.4,M183&gt;10),('[1]Pricing Schedule'!$F$111+('[1]Pricing Schedule'!$F$113*M183))*2,
IF(AND(I183=110000,R183&gt;336.4,R183&lt;=504.6,M183&lt;=10),('[1]Pricing Schedule'!$F$103+('[1]Pricing Schedule'!$F$105*M183))*3,
IF(AND(I183=110000,R183&gt;336.4,R183&lt;=504.6,M183&gt;10),('[1]Pricing Schedule'!$F$111+('[1]Pricing Schedule'!$F$113*M183))*3,
IF(AND(I183=110000,R183&gt;504.6,R183&lt;=672.8,M183&lt;=10),('[1]Pricing Schedule'!$F$103+('[1]Pricing Schedule'!$F$105*M183))*4,
IF(AND(I183=110000,R183&gt;504.6,R183&lt;=672.8,M183&gt;10),('[1]Pricing Schedule'!$F$111+('[1]Pricing Schedule'!$F$113*M183))*4,
IF(AND(I183=110000,R183&gt;672.8,R183&lt;=841,M183&lt;=10),('[1]Pricing Schedule'!$F$103+('[1]Pricing Schedule'!$F$105*M183))*5,
IF(AND(I183=110000,R183&gt;672.8,R183&lt;=841,M183&gt;10),('[1]Pricing Schedule'!$F$111+('[1]Pricing Schedule'!$F$113*M183))*5,
IF(AND(I183=110000,R183&gt;672.8,R183&lt;=841,M183&lt;=10),('[1]Pricing Schedule'!$F$103+('[1]Pricing Schedule'!$F$105*M183))*5,
IF(AND(I183=110000,R183&gt;672.8,R183&lt;=841,M183&gt;10),('[1]Pricing Schedule'!$F$111+('[1]Pricing Schedule'!$F$113*M183))*5,
IF(AND(I183=110000,R183&gt;1345.6,R183&lt;=1513.8,M183&lt;=10),('[1]Pricing Schedule'!$F$103+('[1]Pricing Schedule'!$F$105*M183))*9,
IF(AND(I183=110000,R183&gt;1345.6,R183&lt;=1513.8,M183&gt;10),('[1]Pricing Schedule'!$F$111+('[1]Pricing Schedule'!$F$113*M183))*9,
9999999999)))))))))))))))))))))))))))))))))))))))</f>
        <v>1972510</v>
      </c>
      <c r="T183" s="48">
        <f>IF(AND(I183=38000,R183&lt;=4.5,M183&gt;8),'[1]Pricing Schedule'!$J$9,
IF(AND(I183=38000,R183&lt;=4.5,M183&lt;=8),'[1]Pricing Schedule'!$J$36,
IF(AND(I183=38000,R183&gt;4.5,R183&lt;=9,M183&gt;8),'[1]Pricing Schedule'!$J$18,
IF(AND(I183=38000,R183&gt;4.5,R183&lt;=9,M183&lt;=8),'[1]Pricing Schedule'!$J$36,
IF(AND(I183=38000,R183&gt;9,R183&lt;=12.8,M183&gt;8),'[1]Pricing Schedule'!$J$27,
IF(AND(I183=38000,R183&gt;9,R183&lt;=12.8,M183&lt;=8),'[1]Pricing Schedule'!$J$36,
IF(AND(I183=38000,R183&gt;12.8,R183&lt;=22.8),'[1]Pricing Schedule'!$J$36,
IF(AND(I183=38000,R183&gt;22.8,R183&lt;=30.2),'[1]Pricing Schedule'!$J$45,
IF(AND(I183=38000,R183&gt;30.2,R183&lt;=45.9),'[1]Pricing Schedule'!$J$54,
IF(AND(I183=38000,R183&gt;45.9,R183&lt;=123.4),'[1]Pricing Schedule'!$J$97,
IF(AND(I183=38000,R183&gt;123.4,R183&lt;=168.2,M183&lt;=10),'[1]Pricing Schedule'!$J$105,
IF(AND(I183=38000,R183&gt;123.4,R183&lt;=168.2,M183&gt;10),'[1]Pricing Schedule'!$J$113,
IF(AND(I183=38000,R183&gt;168.2,R183&lt;=336.4,M183&lt;=10),('[1]Pricing Schedule'!$J$105),
IF(AND(I183=38000,R183&gt;168.2,R183&lt;=336.4,M183&gt;10),('[1]Pricing Schedule'!$J$113),
IF(AND(I183=38000,R183&gt;336.4,R183&lt;=504.6,M183&lt;=10),('[1]Pricing Schedule'!$J$105),
IF(AND(I183=38000,R183&gt;336.4,R183&lt;=504.6,M183&gt;10),('[1]Pricing Schedule'!$J$113),
IF(AND(I183=38000,R183&gt;504.6,R183&lt;=672.8,M183&lt;=10),('[1]Pricing Schedule'!$J$105),
IF(AND(I183=38000,R183&gt;504.6,R183&lt;=672.8,M183&gt;10),('[1]Pricing Schedule'!$J$113),
IF(AND(I183=110000,R183&lt;=12.8,M183&gt;2),'[1]Pricing Schedule'!$J$63,
IF(AND(I183=110000,R183&lt;=12.8,M183&lt;=2),'[1]Pricing Schedule'!$J$97,
IF(AND(I183=110000,R183&gt;12.8,R183&lt;=22.8,M183&gt;3),'[1]Pricing Schedule'!$J$72,
IF(AND(I183=110000,R183&gt;12.8,R183&lt;=22.8,M183&lt;=3),'[1]Pricing Schedule'!$J$97,
IF(AND(I183=110000,R183&gt;22.8,R183&lt;=30.2),'[1]Pricing Schedule'!$J$81,
IF(AND(I183=110000,R183&gt;30.2,R183&lt;=45.9),'[1]Pricing Schedule'!$J$90,
IF(AND(I183=110000,R183&gt;45.9,R183&lt;=123.4),'[1]Pricing Schedule'!$J$97,
IF(AND(I183=110000,R183&gt;123.4,R183&lt;=168.2,M183&lt;=10),'[1]Pricing Schedule'!$J$105,
IF(AND(I183=110000,R183&gt;123.4,R183&lt;=168.2,M183&gt;10),'[1]Pricing Schedule'!$J$113,
IF(AND(I183=110000,R183&gt;168.2,R183&lt;=336.2,M183&lt;=10),('[1]Pricing Schedule'!$J$105),
IF(AND(I183=110000,R183&gt;168.2,R183&lt;=336.2,M183&gt;10),('[1]Pricing Schedule'!$J$113),
IF(AND(I183=110000,R183&gt;336.4,R183&lt;=504.6,M183&lt;=10),('[1]Pricing Schedule'!$J$105),
IF(AND(I183=110000,R183&gt;336.4,R183&lt;=504.6,M183&gt;10),('[1]Pricing Schedule'!$J$113),
IF(AND(I183=110000,R183&gt;504.6,R183&lt;=672.8,M183&lt;=10),('[1]Pricing Schedule'!$J$105),
IF(AND(I183=110000,R183&gt;504.6,R183&lt;=672.8,M183&gt;10),('[1]Pricing Schedule'!$J$113),
IF(AND(I183=110000,R183&gt;672.8,R183&lt;=841,M183&lt;=10),('[1]Pricing Schedule'!$J$105),
IF(AND(I183=110000,R183&gt;672.8,R183&lt;=841,M183&gt;10),('[1]Pricing Schedule'!$J$113),
IF(AND(I183=110000,R183&gt;1682,R183&lt;=1850.2,M183&lt;=10),('[1]Pricing Schedule'!$J$105),
IF(AND(I183=110000,R183&gt;1682,R183&lt;=1850.2,M183&gt;10),('[1]Pricing Schedule'!$J$113),
IF(AND(I183=110000,R183&gt;2018.4,R183&lt;=2186.6,M183&lt;=10),('[1]Pricing Schedule'!$J$105),
IF(AND(I183=110000,R183&gt;2018.4,R183&lt;=2186.6,M183&gt;10),('[1]Pricing Schedule'!$J$113),999999999)))))))))))))))))))))))))))))))))))))))</f>
        <v>11</v>
      </c>
      <c r="U183" s="49">
        <f t="shared" si="18"/>
        <v>40838.716356107652</v>
      </c>
      <c r="V183" s="50">
        <f t="shared" si="19"/>
        <v>24.486567875448042</v>
      </c>
      <c r="W183" s="13"/>
      <c r="X183" s="13"/>
      <c r="Y183" s="23">
        <v>64</v>
      </c>
      <c r="Z183" s="23">
        <v>273</v>
      </c>
      <c r="AD183" s="43"/>
      <c r="AE183" s="43"/>
      <c r="AF183" s="43"/>
      <c r="AR183" s="51"/>
    </row>
    <row r="184" spans="1:44" s="44" customFormat="1">
      <c r="A184" s="43">
        <v>183</v>
      </c>
      <c r="B184" s="43">
        <v>183</v>
      </c>
      <c r="C184" s="43" t="s">
        <v>483</v>
      </c>
      <c r="D184" s="23" t="s">
        <v>149</v>
      </c>
      <c r="E184" s="23" t="s">
        <v>110</v>
      </c>
      <c r="F184" s="43" t="s">
        <v>159</v>
      </c>
      <c r="G184" s="43" t="s">
        <v>160</v>
      </c>
      <c r="H184" s="43" t="s">
        <v>113</v>
      </c>
      <c r="I184" s="44">
        <v>38000</v>
      </c>
      <c r="J184" s="44">
        <v>38000</v>
      </c>
      <c r="K184" s="44">
        <v>20000</v>
      </c>
      <c r="L184" s="45">
        <v>9.0540000000000003</v>
      </c>
      <c r="M184" s="46">
        <f t="shared" si="14"/>
        <v>10</v>
      </c>
      <c r="N184" s="45">
        <v>5.8719999999999999</v>
      </c>
      <c r="O184" s="44">
        <v>1</v>
      </c>
      <c r="P184" s="46">
        <f t="shared" si="15"/>
        <v>4.4039999999999999</v>
      </c>
      <c r="Q184" s="47">
        <f t="shared" si="16"/>
        <v>48.300000000000011</v>
      </c>
      <c r="R184" s="46">
        <f t="shared" si="17"/>
        <v>48.300000000000011</v>
      </c>
      <c r="S184" s="39">
        <f>IF(AND(I184=38000,R184&lt;=4.5,M184&gt;8),'[1]Pricing Schedule'!$F$8+('[1]Pricing Schedule'!$F$9*M184),
IF(AND(I184=38000,R184&lt;=4.5,M184&lt;=8),'[1]Pricing Schedule'!$F$34+('[1]Pricing Schedule'!$F$36*M184),
IF(AND(I184=38000,R184&gt;4.5,R184&lt;=9,M184&gt;8),'[1]Pricing Schedule'!$F$17+('[1]Pricing Schedule'!$F$18*M184),
IF(AND(I184=38000,R184&gt;4.5,R184&lt;=9,M184&lt;=8),'[1]Pricing Schedule'!$F$34+('[1]Pricing Schedule'!$F$36*M184),
IF(AND(I184=38000,R184&gt;9,R184&lt;=12.8,M184&gt;8),'[1]Pricing Schedule'!$F$26+('[1]Pricing Schedule'!$F$27*M184),
IF(AND(I184=38000,R184&gt;9,R184&lt;=12.8,M184&lt;=8),'[1]Pricing Schedule'!$F$34+('[1]Pricing Schedule'!$F$36*M184),
IF(AND(I184=38000,R184&gt;12.8,R184&lt;=22.8),'[1]Pricing Schedule'!$F$34+('[1]Pricing Schedule'!$F$36*M184),
IF(AND(I184=38000,R184&gt;22.8,R184&lt;=30.2),'[1]Pricing Schedule'!$F$43+('[1]Pricing Schedule'!$F$45*M184),
IF(AND(I184=38000,R184&gt;30.2,R184&lt;=45.9),'[1]Pricing Schedule'!$F$52+('[1]Pricing Schedule'!$F$54*M184),
IF(AND(I184=38000,R184&gt;45.9,R184&lt;=123.4),'[1]Pricing Schedule'!$F$96+('[1]Pricing Schedule'!$F$97*M184),
IF(AND(I184=38000,R184&gt;123.4,R184&lt;=168.2,M184&lt;=10),'[1]Pricing Schedule'!$F$103+('[1]Pricing Schedule'!$F$105*M184),
IF(AND(I184=38000,R184&gt;123.4,R184&lt;=168.2,M184&gt;10),'[1]Pricing Schedule'!$F$111+('[1]Pricing Schedule'!$F$113*M184),
IF(AND(I184=38000,R184&gt;157.4,R184&lt;=336.4,M184&lt;=10),('[1]Pricing Schedule'!$F$103+('[1]Pricing Schedule'!$F$105*M184))*2,
IF(AND(I184=38000,R184&gt;157.4,R184&lt;=336.4,M184&gt;10),('[1]Pricing Schedule'!$F$111+('[1]Pricing Schedule'!$F$113*M184))*2,
IF(AND(I184=38000,R184&gt;314.8,R184&lt;=504.6,M184&lt;=10),('[1]Pricing Schedule'!$F$103+('[1]Pricing Schedule'!$F$105*M184))*3,
IF(AND(I184=38000,R184&gt;314.8,R184&lt;=504.6,M184&gt;10),('[1]Pricing Schedule'!$F$111+('[1]Pricing Schedule'!$F$113*M184))*3,
IF(AND(I184=38000,R184&gt;472.2,R184&lt;=672.8,M184&lt;=10),('[1]Pricing Schedule'!$F$103+('[1]Pricing Schedule'!$F$105*M184))*4,
IF(AND(I184=38000,R184&gt;472.2,R184&lt;=672.8,M184&gt;10),('[1]Pricing Schedule'!$F$111+('[1]Pricing Schedule'!$F$113*M184))*4,
IF(AND(I184=110000,R184&lt;=12.8,M184&gt;2),'[1]Pricing Schedule'!$F$62+('[1]Pricing Schedule'!$F$63*M184),
IF(AND(I184=110000,R184&lt;=12.8,M184&lt;=2),'[1]Pricing Schedule'!$F$96+('[1]Pricing Schedule'!$F$97*M184),
IF(AND(I184=110000,R184&gt;12.8,R184&lt;=22.8,M184&gt;3),'[1]Pricing Schedule'!$F$71+('[1]Pricing Schedule'!$F$72*M184),
IF(AND(I184=110000,R184&gt;12.8,R184&lt;=22.8,M184&lt;=3),'[1]Pricing Schedule'!$F$96+('[1]Pricing Schedule'!$F$97*M184),
IF(AND(I184=110000,R184&gt;22.8,R184&lt;=30.2),'[1]Pricing Schedule'!$F$80+('[1]Pricing Schedule'!$F$81*M184),
IF(AND(I184=110000,R184&gt;30.2,R184&lt;=45.9),'[1]Pricing Schedule'!$F$89+('[1]Pricing Schedule'!$F$90*M184),
IF(AND(I184=110000,R184&gt;45.9,R184&lt;=123.4),'[1]Pricing Schedule'!$F$96+('[1]Pricing Schedule'!$F$97*M184),
IF(AND(I184=110000,R184&gt;123.4,R184&lt;=168.2,M184&lt;=10),'[1]Pricing Schedule'!$F$103+('[1]Pricing Schedule'!$F$105*M184),
IF(AND(I184=110000,R184&gt;123.4,R184&lt;=168.2,M184&gt;10),'[1]Pricing Schedule'!$F$111+('[1]Pricing Schedule'!$F$113*M184),
IF(AND(I184=110000,R184&gt;168.2,R184&lt;=336.4,M184&lt;=10),('[1]Pricing Schedule'!$F$103+('[1]Pricing Schedule'!$F$105*M184))*2,
IF(AND(I184=110000,R184&gt;168.2,R184&lt;=336.4,M184&gt;10),('[1]Pricing Schedule'!$F$111+('[1]Pricing Schedule'!$F$113*M184))*2,
IF(AND(I184=110000,R184&gt;336.4,R184&lt;=504.6,M184&lt;=10),('[1]Pricing Schedule'!$F$103+('[1]Pricing Schedule'!$F$105*M184))*3,
IF(AND(I184=110000,R184&gt;336.4,R184&lt;=504.6,M184&gt;10),('[1]Pricing Schedule'!$F$111+('[1]Pricing Schedule'!$F$113*M184))*3,
IF(AND(I184=110000,R184&gt;504.6,R184&lt;=672.8,M184&lt;=10),('[1]Pricing Schedule'!$F$103+('[1]Pricing Schedule'!$F$105*M184))*4,
IF(AND(I184=110000,R184&gt;504.6,R184&lt;=672.8,M184&gt;10),('[1]Pricing Schedule'!$F$111+('[1]Pricing Schedule'!$F$113*M184))*4,
IF(AND(I184=110000,R184&gt;672.8,R184&lt;=841,M184&lt;=10),('[1]Pricing Schedule'!$F$103+('[1]Pricing Schedule'!$F$105*M184))*5,
IF(AND(I184=110000,R184&gt;672.8,R184&lt;=841,M184&gt;10),('[1]Pricing Schedule'!$F$111+('[1]Pricing Schedule'!$F$113*M184))*5,
IF(AND(I184=110000,R184&gt;672.8,R184&lt;=841,M184&lt;=10),('[1]Pricing Schedule'!$F$103+('[1]Pricing Schedule'!$F$105*M184))*5,
IF(AND(I184=110000,R184&gt;672.8,R184&lt;=841,M184&gt;10),('[1]Pricing Schedule'!$F$111+('[1]Pricing Schedule'!$F$113*M184))*5,
IF(AND(I184=110000,R184&gt;1345.6,R184&lt;=1513.8,M184&lt;=10),('[1]Pricing Schedule'!$F$103+('[1]Pricing Schedule'!$F$105*M184))*9,
IF(AND(I184=110000,R184&gt;1345.6,R184&lt;=1513.8,M184&gt;10),('[1]Pricing Schedule'!$F$111+('[1]Pricing Schedule'!$F$113*M184))*9,
9999999999)))))))))))))))))))))))))))))))))))))))</f>
        <v>3026560</v>
      </c>
      <c r="T184" s="48">
        <f>IF(AND(I184=38000,R184&lt;=4.5,M184&gt;8),'[1]Pricing Schedule'!$J$9,
IF(AND(I184=38000,R184&lt;=4.5,M184&lt;=8),'[1]Pricing Schedule'!$J$36,
IF(AND(I184=38000,R184&gt;4.5,R184&lt;=9,M184&gt;8),'[1]Pricing Schedule'!$J$18,
IF(AND(I184=38000,R184&gt;4.5,R184&lt;=9,M184&lt;=8),'[1]Pricing Schedule'!$J$36,
IF(AND(I184=38000,R184&gt;9,R184&lt;=12.8,M184&gt;8),'[1]Pricing Schedule'!$J$27,
IF(AND(I184=38000,R184&gt;9,R184&lt;=12.8,M184&lt;=8),'[1]Pricing Schedule'!$J$36,
IF(AND(I184=38000,R184&gt;12.8,R184&lt;=22.8),'[1]Pricing Schedule'!$J$36,
IF(AND(I184=38000,R184&gt;22.8,R184&lt;=30.2),'[1]Pricing Schedule'!$J$45,
IF(AND(I184=38000,R184&gt;30.2,R184&lt;=45.9),'[1]Pricing Schedule'!$J$54,
IF(AND(I184=38000,R184&gt;45.9,R184&lt;=123.4),'[1]Pricing Schedule'!$J$97,
IF(AND(I184=38000,R184&gt;123.4,R184&lt;=168.2,M184&lt;=10),'[1]Pricing Schedule'!$J$105,
IF(AND(I184=38000,R184&gt;123.4,R184&lt;=168.2,M184&gt;10),'[1]Pricing Schedule'!$J$113,
IF(AND(I184=38000,R184&gt;168.2,R184&lt;=336.4,M184&lt;=10),('[1]Pricing Schedule'!$J$105),
IF(AND(I184=38000,R184&gt;168.2,R184&lt;=336.4,M184&gt;10),('[1]Pricing Schedule'!$J$113),
IF(AND(I184=38000,R184&gt;336.4,R184&lt;=504.6,M184&lt;=10),('[1]Pricing Schedule'!$J$105),
IF(AND(I184=38000,R184&gt;336.4,R184&lt;=504.6,M184&gt;10),('[1]Pricing Schedule'!$J$113),
IF(AND(I184=38000,R184&gt;504.6,R184&lt;=672.8,M184&lt;=10),('[1]Pricing Schedule'!$J$105),
IF(AND(I184=38000,R184&gt;504.6,R184&lt;=672.8,M184&gt;10),('[1]Pricing Schedule'!$J$113),
IF(AND(I184=110000,R184&lt;=12.8,M184&gt;2),'[1]Pricing Schedule'!$J$63,
IF(AND(I184=110000,R184&lt;=12.8,M184&lt;=2),'[1]Pricing Schedule'!$J$97,
IF(AND(I184=110000,R184&gt;12.8,R184&lt;=22.8,M184&gt;3),'[1]Pricing Schedule'!$J$72,
IF(AND(I184=110000,R184&gt;12.8,R184&lt;=22.8,M184&lt;=3),'[1]Pricing Schedule'!$J$97,
IF(AND(I184=110000,R184&gt;22.8,R184&lt;=30.2),'[1]Pricing Schedule'!$J$81,
IF(AND(I184=110000,R184&gt;30.2,R184&lt;=45.9),'[1]Pricing Schedule'!$J$90,
IF(AND(I184=110000,R184&gt;45.9,R184&lt;=123.4),'[1]Pricing Schedule'!$J$97,
IF(AND(I184=110000,R184&gt;123.4,R184&lt;=168.2,M184&lt;=10),'[1]Pricing Schedule'!$J$105,
IF(AND(I184=110000,R184&gt;123.4,R184&lt;=168.2,M184&gt;10),'[1]Pricing Schedule'!$J$113,
IF(AND(I184=110000,R184&gt;168.2,R184&lt;=336.2,M184&lt;=10),('[1]Pricing Schedule'!$J$105),
IF(AND(I184=110000,R184&gt;168.2,R184&lt;=336.2,M184&gt;10),('[1]Pricing Schedule'!$J$113),
IF(AND(I184=110000,R184&gt;336.4,R184&lt;=504.6,M184&lt;=10),('[1]Pricing Schedule'!$J$105),
IF(AND(I184=110000,R184&gt;336.4,R184&lt;=504.6,M184&gt;10),('[1]Pricing Schedule'!$J$113),
IF(AND(I184=110000,R184&gt;504.6,R184&lt;=672.8,M184&lt;=10),('[1]Pricing Schedule'!$J$105),
IF(AND(I184=110000,R184&gt;504.6,R184&lt;=672.8,M184&gt;10),('[1]Pricing Schedule'!$J$113),
IF(AND(I184=110000,R184&gt;672.8,R184&lt;=841,M184&lt;=10),('[1]Pricing Schedule'!$J$105),
IF(AND(I184=110000,R184&gt;672.8,R184&lt;=841,M184&gt;10),('[1]Pricing Schedule'!$J$113),
IF(AND(I184=110000,R184&gt;1682,R184&lt;=1850.2,M184&lt;=10),('[1]Pricing Schedule'!$J$105),
IF(AND(I184=110000,R184&gt;1682,R184&lt;=1850.2,M184&gt;10),('[1]Pricing Schedule'!$J$113),
IF(AND(I184=110000,R184&gt;2018.4,R184&lt;=2186.6,M184&lt;=10),('[1]Pricing Schedule'!$J$105),
IF(AND(I184=110000,R184&gt;2018.4,R184&lt;=2186.6,M184&gt;10),('[1]Pricing Schedule'!$J$113),999999999)))))))))))))))))))))))))))))))))))))))</f>
        <v>11</v>
      </c>
      <c r="U184" s="49">
        <f t="shared" si="18"/>
        <v>62661.697722567274</v>
      </c>
      <c r="V184" s="50">
        <f t="shared" si="19"/>
        <v>15.958712201311064</v>
      </c>
      <c r="W184" s="13"/>
      <c r="X184" s="13"/>
      <c r="Y184" s="23">
        <v>107</v>
      </c>
      <c r="Z184" s="23">
        <v>273</v>
      </c>
      <c r="AD184" s="43"/>
      <c r="AE184" s="43"/>
      <c r="AF184" s="43"/>
      <c r="AR184" s="51"/>
    </row>
    <row r="185" spans="1:44" s="44" customFormat="1">
      <c r="A185" s="43">
        <v>184</v>
      </c>
      <c r="B185" s="43">
        <v>184</v>
      </c>
      <c r="C185" s="43" t="s">
        <v>484</v>
      </c>
      <c r="D185" s="23" t="s">
        <v>110</v>
      </c>
      <c r="E185" s="23" t="s">
        <v>110</v>
      </c>
      <c r="F185" s="43" t="s">
        <v>196</v>
      </c>
      <c r="G185" s="43" t="s">
        <v>197</v>
      </c>
      <c r="H185" s="43" t="s">
        <v>113</v>
      </c>
      <c r="I185" s="44">
        <v>38000</v>
      </c>
      <c r="J185" s="43" t="s">
        <v>119</v>
      </c>
      <c r="K185" s="44">
        <v>38000</v>
      </c>
      <c r="L185" s="45">
        <v>15.353999999999999</v>
      </c>
      <c r="M185" s="46">
        <f t="shared" si="14"/>
        <v>16</v>
      </c>
      <c r="N185" s="45">
        <v>8.8599999999999905</v>
      </c>
      <c r="O185" s="44">
        <v>1</v>
      </c>
      <c r="P185" s="46">
        <f t="shared" si="15"/>
        <v>6.6449999999999925</v>
      </c>
      <c r="Q185" s="47">
        <f t="shared" si="16"/>
        <v>72.45</v>
      </c>
      <c r="R185" s="46">
        <f t="shared" si="17"/>
        <v>72.45</v>
      </c>
      <c r="S185" s="39">
        <f>IF(AND(I185=38000,R185&lt;=4.5,M185&gt;8),'[1]Pricing Schedule'!$F$8+('[1]Pricing Schedule'!$F$9*M185),
IF(AND(I185=38000,R185&lt;=4.5,M185&lt;=8),'[1]Pricing Schedule'!$F$34+('[1]Pricing Schedule'!$F$36*M185),
IF(AND(I185=38000,R185&gt;4.5,R185&lt;=9,M185&gt;8),'[1]Pricing Schedule'!$F$17+('[1]Pricing Schedule'!$F$18*M185),
IF(AND(I185=38000,R185&gt;4.5,R185&lt;=9,M185&lt;=8),'[1]Pricing Schedule'!$F$34+('[1]Pricing Schedule'!$F$36*M185),
IF(AND(I185=38000,R185&gt;9,R185&lt;=12.8,M185&gt;8),'[1]Pricing Schedule'!$F$26+('[1]Pricing Schedule'!$F$27*M185),
IF(AND(I185=38000,R185&gt;9,R185&lt;=12.8,M185&lt;=8),'[1]Pricing Schedule'!$F$34+('[1]Pricing Schedule'!$F$36*M185),
IF(AND(I185=38000,R185&gt;12.8,R185&lt;=22.8),'[1]Pricing Schedule'!$F$34+('[1]Pricing Schedule'!$F$36*M185),
IF(AND(I185=38000,R185&gt;22.8,R185&lt;=30.2),'[1]Pricing Schedule'!$F$43+('[1]Pricing Schedule'!$F$45*M185),
IF(AND(I185=38000,R185&gt;30.2,R185&lt;=45.9),'[1]Pricing Schedule'!$F$52+('[1]Pricing Schedule'!$F$54*M185),
IF(AND(I185=38000,R185&gt;45.9,R185&lt;=123.4),'[1]Pricing Schedule'!$F$96+('[1]Pricing Schedule'!$F$97*M185),
IF(AND(I185=38000,R185&gt;123.4,R185&lt;=168.2,M185&lt;=10),'[1]Pricing Schedule'!$F$103+('[1]Pricing Schedule'!$F$105*M185),
IF(AND(I185=38000,R185&gt;123.4,R185&lt;=168.2,M185&gt;10),'[1]Pricing Schedule'!$F$111+('[1]Pricing Schedule'!$F$113*M185),
IF(AND(I185=38000,R185&gt;157.4,R185&lt;=336.4,M185&lt;=10),('[1]Pricing Schedule'!$F$103+('[1]Pricing Schedule'!$F$105*M185))*2,
IF(AND(I185=38000,R185&gt;157.4,R185&lt;=336.4,M185&gt;10),('[1]Pricing Schedule'!$F$111+('[1]Pricing Schedule'!$F$113*M185))*2,
IF(AND(I185=38000,R185&gt;314.8,R185&lt;=504.6,M185&lt;=10),('[1]Pricing Schedule'!$F$103+('[1]Pricing Schedule'!$F$105*M185))*3,
IF(AND(I185=38000,R185&gt;314.8,R185&lt;=504.6,M185&gt;10),('[1]Pricing Schedule'!$F$111+('[1]Pricing Schedule'!$F$113*M185))*3,
IF(AND(I185=38000,R185&gt;472.2,R185&lt;=672.8,M185&lt;=10),('[1]Pricing Schedule'!$F$103+('[1]Pricing Schedule'!$F$105*M185))*4,
IF(AND(I185=38000,R185&gt;472.2,R185&lt;=672.8,M185&gt;10),('[1]Pricing Schedule'!$F$111+('[1]Pricing Schedule'!$F$113*M185))*4,
IF(AND(I185=110000,R185&lt;=12.8,M185&gt;2),'[1]Pricing Schedule'!$F$62+('[1]Pricing Schedule'!$F$63*M185),
IF(AND(I185=110000,R185&lt;=12.8,M185&lt;=2),'[1]Pricing Schedule'!$F$96+('[1]Pricing Schedule'!$F$97*M185),
IF(AND(I185=110000,R185&gt;12.8,R185&lt;=22.8,M185&gt;3),'[1]Pricing Schedule'!$F$71+('[1]Pricing Schedule'!$F$72*M185),
IF(AND(I185=110000,R185&gt;12.8,R185&lt;=22.8,M185&lt;=3),'[1]Pricing Schedule'!$F$96+('[1]Pricing Schedule'!$F$97*M185),
IF(AND(I185=110000,R185&gt;22.8,R185&lt;=30.2),'[1]Pricing Schedule'!$F$80+('[1]Pricing Schedule'!$F$81*M185),
IF(AND(I185=110000,R185&gt;30.2,R185&lt;=45.9),'[1]Pricing Schedule'!$F$89+('[1]Pricing Schedule'!$F$90*M185),
IF(AND(I185=110000,R185&gt;45.9,R185&lt;=123.4),'[1]Pricing Schedule'!$F$96+('[1]Pricing Schedule'!$F$97*M185),
IF(AND(I185=110000,R185&gt;123.4,R185&lt;=168.2,M185&lt;=10),'[1]Pricing Schedule'!$F$103+('[1]Pricing Schedule'!$F$105*M185),
IF(AND(I185=110000,R185&gt;123.4,R185&lt;=168.2,M185&gt;10),'[1]Pricing Schedule'!$F$111+('[1]Pricing Schedule'!$F$113*M185),
IF(AND(I185=110000,R185&gt;168.2,R185&lt;=336.4,M185&lt;=10),('[1]Pricing Schedule'!$F$103+('[1]Pricing Schedule'!$F$105*M185))*2,
IF(AND(I185=110000,R185&gt;168.2,R185&lt;=336.4,M185&gt;10),('[1]Pricing Schedule'!$F$111+('[1]Pricing Schedule'!$F$113*M185))*2,
IF(AND(I185=110000,R185&gt;336.4,R185&lt;=504.6,M185&lt;=10),('[1]Pricing Schedule'!$F$103+('[1]Pricing Schedule'!$F$105*M185))*3,
IF(AND(I185=110000,R185&gt;336.4,R185&lt;=504.6,M185&gt;10),('[1]Pricing Schedule'!$F$111+('[1]Pricing Schedule'!$F$113*M185))*3,
IF(AND(I185=110000,R185&gt;504.6,R185&lt;=672.8,M185&lt;=10),('[1]Pricing Schedule'!$F$103+('[1]Pricing Schedule'!$F$105*M185))*4,
IF(AND(I185=110000,R185&gt;504.6,R185&lt;=672.8,M185&gt;10),('[1]Pricing Schedule'!$F$111+('[1]Pricing Schedule'!$F$113*M185))*4,
IF(AND(I185=110000,R185&gt;672.8,R185&lt;=841,M185&lt;=10),('[1]Pricing Schedule'!$F$103+('[1]Pricing Schedule'!$F$105*M185))*5,
IF(AND(I185=110000,R185&gt;672.8,R185&lt;=841,M185&gt;10),('[1]Pricing Schedule'!$F$111+('[1]Pricing Schedule'!$F$113*M185))*5,
IF(AND(I185=110000,R185&gt;672.8,R185&lt;=841,M185&lt;=10),('[1]Pricing Schedule'!$F$103+('[1]Pricing Schedule'!$F$105*M185))*5,
IF(AND(I185=110000,R185&gt;672.8,R185&lt;=841,M185&gt;10),('[1]Pricing Schedule'!$F$111+('[1]Pricing Schedule'!$F$113*M185))*5,
IF(AND(I185=110000,R185&gt;1345.6,R185&lt;=1513.8,M185&lt;=10),('[1]Pricing Schedule'!$F$103+('[1]Pricing Schedule'!$F$105*M185))*9,
IF(AND(I185=110000,R185&gt;1345.6,R185&lt;=1513.8,M185&gt;10),('[1]Pricing Schedule'!$F$111+('[1]Pricing Schedule'!$F$113*M185))*9,
9999999999)))))))))))))))))))))))))))))))))))))))</f>
        <v>4291420</v>
      </c>
      <c r="T185" s="48">
        <f>IF(AND(I185=38000,R185&lt;=4.5,M185&gt;8),'[1]Pricing Schedule'!$J$9,
IF(AND(I185=38000,R185&lt;=4.5,M185&lt;=8),'[1]Pricing Schedule'!$J$36,
IF(AND(I185=38000,R185&gt;4.5,R185&lt;=9,M185&gt;8),'[1]Pricing Schedule'!$J$18,
IF(AND(I185=38000,R185&gt;4.5,R185&lt;=9,M185&lt;=8),'[1]Pricing Schedule'!$J$36,
IF(AND(I185=38000,R185&gt;9,R185&lt;=12.8,M185&gt;8),'[1]Pricing Schedule'!$J$27,
IF(AND(I185=38000,R185&gt;9,R185&lt;=12.8,M185&lt;=8),'[1]Pricing Schedule'!$J$36,
IF(AND(I185=38000,R185&gt;12.8,R185&lt;=22.8),'[1]Pricing Schedule'!$J$36,
IF(AND(I185=38000,R185&gt;22.8,R185&lt;=30.2),'[1]Pricing Schedule'!$J$45,
IF(AND(I185=38000,R185&gt;30.2,R185&lt;=45.9),'[1]Pricing Schedule'!$J$54,
IF(AND(I185=38000,R185&gt;45.9,R185&lt;=123.4),'[1]Pricing Schedule'!$J$97,
IF(AND(I185=38000,R185&gt;123.4,R185&lt;=168.2,M185&lt;=10),'[1]Pricing Schedule'!$J$105,
IF(AND(I185=38000,R185&gt;123.4,R185&lt;=168.2,M185&gt;10),'[1]Pricing Schedule'!$J$113,
IF(AND(I185=38000,R185&gt;168.2,R185&lt;=336.4,M185&lt;=10),('[1]Pricing Schedule'!$J$105),
IF(AND(I185=38000,R185&gt;168.2,R185&lt;=336.4,M185&gt;10),('[1]Pricing Schedule'!$J$113),
IF(AND(I185=38000,R185&gt;336.4,R185&lt;=504.6,M185&lt;=10),('[1]Pricing Schedule'!$J$105),
IF(AND(I185=38000,R185&gt;336.4,R185&lt;=504.6,M185&gt;10),('[1]Pricing Schedule'!$J$113),
IF(AND(I185=38000,R185&gt;504.6,R185&lt;=672.8,M185&lt;=10),('[1]Pricing Schedule'!$J$105),
IF(AND(I185=38000,R185&gt;504.6,R185&lt;=672.8,M185&gt;10),('[1]Pricing Schedule'!$J$113),
IF(AND(I185=110000,R185&lt;=12.8,M185&gt;2),'[1]Pricing Schedule'!$J$63,
IF(AND(I185=110000,R185&lt;=12.8,M185&lt;=2),'[1]Pricing Schedule'!$J$97,
IF(AND(I185=110000,R185&gt;12.8,R185&lt;=22.8,M185&gt;3),'[1]Pricing Schedule'!$J$72,
IF(AND(I185=110000,R185&gt;12.8,R185&lt;=22.8,M185&lt;=3),'[1]Pricing Schedule'!$J$97,
IF(AND(I185=110000,R185&gt;22.8,R185&lt;=30.2),'[1]Pricing Schedule'!$J$81,
IF(AND(I185=110000,R185&gt;30.2,R185&lt;=45.9),'[1]Pricing Schedule'!$J$90,
IF(AND(I185=110000,R185&gt;45.9,R185&lt;=123.4),'[1]Pricing Schedule'!$J$97,
IF(AND(I185=110000,R185&gt;123.4,R185&lt;=168.2,M185&lt;=10),'[1]Pricing Schedule'!$J$105,
IF(AND(I185=110000,R185&gt;123.4,R185&lt;=168.2,M185&gt;10),'[1]Pricing Schedule'!$J$113,
IF(AND(I185=110000,R185&gt;168.2,R185&lt;=336.2,M185&lt;=10),('[1]Pricing Schedule'!$J$105),
IF(AND(I185=110000,R185&gt;168.2,R185&lt;=336.2,M185&gt;10),('[1]Pricing Schedule'!$J$113),
IF(AND(I185=110000,R185&gt;336.4,R185&lt;=504.6,M185&lt;=10),('[1]Pricing Schedule'!$J$105),
IF(AND(I185=110000,R185&gt;336.4,R185&lt;=504.6,M185&gt;10),('[1]Pricing Schedule'!$J$113),
IF(AND(I185=110000,R185&gt;504.6,R185&lt;=672.8,M185&lt;=10),('[1]Pricing Schedule'!$J$105),
IF(AND(I185=110000,R185&gt;504.6,R185&lt;=672.8,M185&gt;10),('[1]Pricing Schedule'!$J$113),
IF(AND(I185=110000,R185&gt;672.8,R185&lt;=841,M185&lt;=10),('[1]Pricing Schedule'!$J$105),
IF(AND(I185=110000,R185&gt;672.8,R185&lt;=841,M185&gt;10),('[1]Pricing Schedule'!$J$113),
IF(AND(I185=110000,R185&gt;1682,R185&lt;=1850.2,M185&lt;=10),('[1]Pricing Schedule'!$J$105),
IF(AND(I185=110000,R185&gt;1682,R185&lt;=1850.2,M185&gt;10),('[1]Pricing Schedule'!$J$113),
IF(AND(I185=110000,R185&gt;2018.4,R185&lt;=2186.6,M185&lt;=10),('[1]Pricing Schedule'!$J$105),
IF(AND(I185=110000,R185&gt;2018.4,R185&lt;=2186.6,M185&gt;10),('[1]Pricing Schedule'!$J$113),999999999)))))))))))))))))))))))))))))))))))))))</f>
        <v>11</v>
      </c>
      <c r="U185" s="49">
        <f t="shared" si="18"/>
        <v>59232.850241545893</v>
      </c>
      <c r="V185" s="50">
        <f t="shared" si="19"/>
        <v>16.88252373340293</v>
      </c>
      <c r="W185" s="13"/>
      <c r="X185" s="13"/>
      <c r="Y185" s="23">
        <v>77</v>
      </c>
      <c r="Z185" s="23">
        <v>337</v>
      </c>
      <c r="AD185" s="43"/>
      <c r="AE185" s="43"/>
      <c r="AF185" s="43"/>
      <c r="AR185" s="51"/>
    </row>
    <row r="186" spans="1:44" s="44" customFormat="1">
      <c r="A186" s="43">
        <v>185</v>
      </c>
      <c r="B186" s="43">
        <v>185</v>
      </c>
      <c r="C186" s="43" t="s">
        <v>485</v>
      </c>
      <c r="D186" s="23" t="s">
        <v>110</v>
      </c>
      <c r="E186" s="23" t="s">
        <v>110</v>
      </c>
      <c r="F186" s="43" t="s">
        <v>196</v>
      </c>
      <c r="G186" s="43" t="s">
        <v>197</v>
      </c>
      <c r="H186" s="43" t="s">
        <v>113</v>
      </c>
      <c r="I186" s="44">
        <v>38000</v>
      </c>
      <c r="J186" s="43" t="s">
        <v>119</v>
      </c>
      <c r="K186" s="44">
        <v>38000</v>
      </c>
      <c r="L186" s="45">
        <v>11.12</v>
      </c>
      <c r="M186" s="46">
        <f t="shared" si="14"/>
        <v>12</v>
      </c>
      <c r="N186" s="45">
        <v>6.9480000000000004</v>
      </c>
      <c r="O186" s="44">
        <v>1</v>
      </c>
      <c r="P186" s="46">
        <f t="shared" si="15"/>
        <v>5.2110000000000003</v>
      </c>
      <c r="Q186" s="47">
        <f t="shared" si="16"/>
        <v>55.2</v>
      </c>
      <c r="R186" s="46">
        <f t="shared" si="17"/>
        <v>55.2</v>
      </c>
      <c r="S186" s="39">
        <f>IF(AND(I186=38000,R186&lt;=4.5,M186&gt;8),'[1]Pricing Schedule'!$F$8+('[1]Pricing Schedule'!$F$9*M186),
IF(AND(I186=38000,R186&lt;=4.5,M186&lt;=8),'[1]Pricing Schedule'!$F$34+('[1]Pricing Schedule'!$F$36*M186),
IF(AND(I186=38000,R186&gt;4.5,R186&lt;=9,M186&gt;8),'[1]Pricing Schedule'!$F$17+('[1]Pricing Schedule'!$F$18*M186),
IF(AND(I186=38000,R186&gt;4.5,R186&lt;=9,M186&lt;=8),'[1]Pricing Schedule'!$F$34+('[1]Pricing Schedule'!$F$36*M186),
IF(AND(I186=38000,R186&gt;9,R186&lt;=12.8,M186&gt;8),'[1]Pricing Schedule'!$F$26+('[1]Pricing Schedule'!$F$27*M186),
IF(AND(I186=38000,R186&gt;9,R186&lt;=12.8,M186&lt;=8),'[1]Pricing Schedule'!$F$34+('[1]Pricing Schedule'!$F$36*M186),
IF(AND(I186=38000,R186&gt;12.8,R186&lt;=22.8),'[1]Pricing Schedule'!$F$34+('[1]Pricing Schedule'!$F$36*M186),
IF(AND(I186=38000,R186&gt;22.8,R186&lt;=30.2),'[1]Pricing Schedule'!$F$43+('[1]Pricing Schedule'!$F$45*M186),
IF(AND(I186=38000,R186&gt;30.2,R186&lt;=45.9),'[1]Pricing Schedule'!$F$52+('[1]Pricing Schedule'!$F$54*M186),
IF(AND(I186=38000,R186&gt;45.9,R186&lt;=123.4),'[1]Pricing Schedule'!$F$96+('[1]Pricing Schedule'!$F$97*M186),
IF(AND(I186=38000,R186&gt;123.4,R186&lt;=168.2,M186&lt;=10),'[1]Pricing Schedule'!$F$103+('[1]Pricing Schedule'!$F$105*M186),
IF(AND(I186=38000,R186&gt;123.4,R186&lt;=168.2,M186&gt;10),'[1]Pricing Schedule'!$F$111+('[1]Pricing Schedule'!$F$113*M186),
IF(AND(I186=38000,R186&gt;157.4,R186&lt;=336.4,M186&lt;=10),('[1]Pricing Schedule'!$F$103+('[1]Pricing Schedule'!$F$105*M186))*2,
IF(AND(I186=38000,R186&gt;157.4,R186&lt;=336.4,M186&gt;10),('[1]Pricing Schedule'!$F$111+('[1]Pricing Schedule'!$F$113*M186))*2,
IF(AND(I186=38000,R186&gt;314.8,R186&lt;=504.6,M186&lt;=10),('[1]Pricing Schedule'!$F$103+('[1]Pricing Schedule'!$F$105*M186))*3,
IF(AND(I186=38000,R186&gt;314.8,R186&lt;=504.6,M186&gt;10),('[1]Pricing Schedule'!$F$111+('[1]Pricing Schedule'!$F$113*M186))*3,
IF(AND(I186=38000,R186&gt;472.2,R186&lt;=672.8,M186&lt;=10),('[1]Pricing Schedule'!$F$103+('[1]Pricing Schedule'!$F$105*M186))*4,
IF(AND(I186=38000,R186&gt;472.2,R186&lt;=672.8,M186&gt;10),('[1]Pricing Schedule'!$F$111+('[1]Pricing Schedule'!$F$113*M186))*4,
IF(AND(I186=110000,R186&lt;=12.8,M186&gt;2),'[1]Pricing Schedule'!$F$62+('[1]Pricing Schedule'!$F$63*M186),
IF(AND(I186=110000,R186&lt;=12.8,M186&lt;=2),'[1]Pricing Schedule'!$F$96+('[1]Pricing Schedule'!$F$97*M186),
IF(AND(I186=110000,R186&gt;12.8,R186&lt;=22.8,M186&gt;3),'[1]Pricing Schedule'!$F$71+('[1]Pricing Schedule'!$F$72*M186),
IF(AND(I186=110000,R186&gt;12.8,R186&lt;=22.8,M186&lt;=3),'[1]Pricing Schedule'!$F$96+('[1]Pricing Schedule'!$F$97*M186),
IF(AND(I186=110000,R186&gt;22.8,R186&lt;=30.2),'[1]Pricing Schedule'!$F$80+('[1]Pricing Schedule'!$F$81*M186),
IF(AND(I186=110000,R186&gt;30.2,R186&lt;=45.9),'[1]Pricing Schedule'!$F$89+('[1]Pricing Schedule'!$F$90*M186),
IF(AND(I186=110000,R186&gt;45.9,R186&lt;=123.4),'[1]Pricing Schedule'!$F$96+('[1]Pricing Schedule'!$F$97*M186),
IF(AND(I186=110000,R186&gt;123.4,R186&lt;=168.2,M186&lt;=10),'[1]Pricing Schedule'!$F$103+('[1]Pricing Schedule'!$F$105*M186),
IF(AND(I186=110000,R186&gt;123.4,R186&lt;=168.2,M186&gt;10),'[1]Pricing Schedule'!$F$111+('[1]Pricing Schedule'!$F$113*M186),
IF(AND(I186=110000,R186&gt;168.2,R186&lt;=336.4,M186&lt;=10),('[1]Pricing Schedule'!$F$103+('[1]Pricing Schedule'!$F$105*M186))*2,
IF(AND(I186=110000,R186&gt;168.2,R186&lt;=336.4,M186&gt;10),('[1]Pricing Schedule'!$F$111+('[1]Pricing Schedule'!$F$113*M186))*2,
IF(AND(I186=110000,R186&gt;336.4,R186&lt;=504.6,M186&lt;=10),('[1]Pricing Schedule'!$F$103+('[1]Pricing Schedule'!$F$105*M186))*3,
IF(AND(I186=110000,R186&gt;336.4,R186&lt;=504.6,M186&gt;10),('[1]Pricing Schedule'!$F$111+('[1]Pricing Schedule'!$F$113*M186))*3,
IF(AND(I186=110000,R186&gt;504.6,R186&lt;=672.8,M186&lt;=10),('[1]Pricing Schedule'!$F$103+('[1]Pricing Schedule'!$F$105*M186))*4,
IF(AND(I186=110000,R186&gt;504.6,R186&lt;=672.8,M186&gt;10),('[1]Pricing Schedule'!$F$111+('[1]Pricing Schedule'!$F$113*M186))*4,
IF(AND(I186=110000,R186&gt;672.8,R186&lt;=841,M186&lt;=10),('[1]Pricing Schedule'!$F$103+('[1]Pricing Schedule'!$F$105*M186))*5,
IF(AND(I186=110000,R186&gt;672.8,R186&lt;=841,M186&gt;10),('[1]Pricing Schedule'!$F$111+('[1]Pricing Schedule'!$F$113*M186))*5,
IF(AND(I186=110000,R186&gt;672.8,R186&lt;=841,M186&lt;=10),('[1]Pricing Schedule'!$F$103+('[1]Pricing Schedule'!$F$105*M186))*5,
IF(AND(I186=110000,R186&gt;672.8,R186&lt;=841,M186&gt;10),('[1]Pricing Schedule'!$F$111+('[1]Pricing Schedule'!$F$113*M186))*5,
IF(AND(I186=110000,R186&gt;1345.6,R186&lt;=1513.8,M186&lt;=10),('[1]Pricing Schedule'!$F$103+('[1]Pricing Schedule'!$F$105*M186))*9,
IF(AND(I186=110000,R186&gt;1345.6,R186&lt;=1513.8,M186&gt;10),('[1]Pricing Schedule'!$F$111+('[1]Pricing Schedule'!$F$113*M186))*9,
9999999999)))))))))))))))))))))))))))))))))))))))</f>
        <v>3448180</v>
      </c>
      <c r="T186" s="48">
        <f>IF(AND(I186=38000,R186&lt;=4.5,M186&gt;8),'[1]Pricing Schedule'!$J$9,
IF(AND(I186=38000,R186&lt;=4.5,M186&lt;=8),'[1]Pricing Schedule'!$J$36,
IF(AND(I186=38000,R186&gt;4.5,R186&lt;=9,M186&gt;8),'[1]Pricing Schedule'!$J$18,
IF(AND(I186=38000,R186&gt;4.5,R186&lt;=9,M186&lt;=8),'[1]Pricing Schedule'!$J$36,
IF(AND(I186=38000,R186&gt;9,R186&lt;=12.8,M186&gt;8),'[1]Pricing Schedule'!$J$27,
IF(AND(I186=38000,R186&gt;9,R186&lt;=12.8,M186&lt;=8),'[1]Pricing Schedule'!$J$36,
IF(AND(I186=38000,R186&gt;12.8,R186&lt;=22.8),'[1]Pricing Schedule'!$J$36,
IF(AND(I186=38000,R186&gt;22.8,R186&lt;=30.2),'[1]Pricing Schedule'!$J$45,
IF(AND(I186=38000,R186&gt;30.2,R186&lt;=45.9),'[1]Pricing Schedule'!$J$54,
IF(AND(I186=38000,R186&gt;45.9,R186&lt;=123.4),'[1]Pricing Schedule'!$J$97,
IF(AND(I186=38000,R186&gt;123.4,R186&lt;=168.2,M186&lt;=10),'[1]Pricing Schedule'!$J$105,
IF(AND(I186=38000,R186&gt;123.4,R186&lt;=168.2,M186&gt;10),'[1]Pricing Schedule'!$J$113,
IF(AND(I186=38000,R186&gt;168.2,R186&lt;=336.4,M186&lt;=10),('[1]Pricing Schedule'!$J$105),
IF(AND(I186=38000,R186&gt;168.2,R186&lt;=336.4,M186&gt;10),('[1]Pricing Schedule'!$J$113),
IF(AND(I186=38000,R186&gt;336.4,R186&lt;=504.6,M186&lt;=10),('[1]Pricing Schedule'!$J$105),
IF(AND(I186=38000,R186&gt;336.4,R186&lt;=504.6,M186&gt;10),('[1]Pricing Schedule'!$J$113),
IF(AND(I186=38000,R186&gt;504.6,R186&lt;=672.8,M186&lt;=10),('[1]Pricing Schedule'!$J$105),
IF(AND(I186=38000,R186&gt;504.6,R186&lt;=672.8,M186&gt;10),('[1]Pricing Schedule'!$J$113),
IF(AND(I186=110000,R186&lt;=12.8,M186&gt;2),'[1]Pricing Schedule'!$J$63,
IF(AND(I186=110000,R186&lt;=12.8,M186&lt;=2),'[1]Pricing Schedule'!$J$97,
IF(AND(I186=110000,R186&gt;12.8,R186&lt;=22.8,M186&gt;3),'[1]Pricing Schedule'!$J$72,
IF(AND(I186=110000,R186&gt;12.8,R186&lt;=22.8,M186&lt;=3),'[1]Pricing Schedule'!$J$97,
IF(AND(I186=110000,R186&gt;22.8,R186&lt;=30.2),'[1]Pricing Schedule'!$J$81,
IF(AND(I186=110000,R186&gt;30.2,R186&lt;=45.9),'[1]Pricing Schedule'!$J$90,
IF(AND(I186=110000,R186&gt;45.9,R186&lt;=123.4),'[1]Pricing Schedule'!$J$97,
IF(AND(I186=110000,R186&gt;123.4,R186&lt;=168.2,M186&lt;=10),'[1]Pricing Schedule'!$J$105,
IF(AND(I186=110000,R186&gt;123.4,R186&lt;=168.2,M186&gt;10),'[1]Pricing Schedule'!$J$113,
IF(AND(I186=110000,R186&gt;168.2,R186&lt;=336.2,M186&lt;=10),('[1]Pricing Schedule'!$J$105),
IF(AND(I186=110000,R186&gt;168.2,R186&lt;=336.2,M186&gt;10),('[1]Pricing Schedule'!$J$113),
IF(AND(I186=110000,R186&gt;336.4,R186&lt;=504.6,M186&lt;=10),('[1]Pricing Schedule'!$J$105),
IF(AND(I186=110000,R186&gt;336.4,R186&lt;=504.6,M186&gt;10),('[1]Pricing Schedule'!$J$113),
IF(AND(I186=110000,R186&gt;504.6,R186&lt;=672.8,M186&lt;=10),('[1]Pricing Schedule'!$J$105),
IF(AND(I186=110000,R186&gt;504.6,R186&lt;=672.8,M186&gt;10),('[1]Pricing Schedule'!$J$113),
IF(AND(I186=110000,R186&gt;672.8,R186&lt;=841,M186&lt;=10),('[1]Pricing Schedule'!$J$105),
IF(AND(I186=110000,R186&gt;672.8,R186&lt;=841,M186&gt;10),('[1]Pricing Schedule'!$J$113),
IF(AND(I186=110000,R186&gt;1682,R186&lt;=1850.2,M186&lt;=10),('[1]Pricing Schedule'!$J$105),
IF(AND(I186=110000,R186&gt;1682,R186&lt;=1850.2,M186&gt;10),('[1]Pricing Schedule'!$J$113),
IF(AND(I186=110000,R186&gt;2018.4,R186&lt;=2186.6,M186&lt;=10),('[1]Pricing Schedule'!$J$105),
IF(AND(I186=110000,R186&gt;2018.4,R186&lt;=2186.6,M186&gt;10),('[1]Pricing Schedule'!$J$113),999999999)))))))))))))))))))))))))))))))))))))))</f>
        <v>11</v>
      </c>
      <c r="U186" s="49">
        <f t="shared" si="18"/>
        <v>62467.028985507241</v>
      </c>
      <c r="V186" s="50">
        <f t="shared" si="19"/>
        <v>16.008445034771967</v>
      </c>
      <c r="W186" s="13"/>
      <c r="X186" s="13"/>
      <c r="Y186" s="23">
        <v>498</v>
      </c>
      <c r="Z186" s="23">
        <v>337</v>
      </c>
      <c r="AD186" s="43"/>
      <c r="AE186" s="43"/>
      <c r="AF186" s="43"/>
      <c r="AR186" s="51"/>
    </row>
    <row r="187" spans="1:44">
      <c r="A187" s="23">
        <v>186</v>
      </c>
      <c r="B187" s="23">
        <v>186</v>
      </c>
      <c r="C187" s="23" t="s">
        <v>486</v>
      </c>
      <c r="D187" s="23" t="s">
        <v>110</v>
      </c>
      <c r="E187" s="23" t="s">
        <v>110</v>
      </c>
      <c r="F187" s="23" t="s">
        <v>199</v>
      </c>
      <c r="G187" s="23" t="s">
        <v>200</v>
      </c>
      <c r="H187" s="23" t="s">
        <v>113</v>
      </c>
      <c r="I187" s="13">
        <v>38000</v>
      </c>
      <c r="J187" s="13">
        <v>38000</v>
      </c>
      <c r="K187" s="23" t="s">
        <v>119</v>
      </c>
      <c r="L187" s="24">
        <v>9.9700000000000006</v>
      </c>
      <c r="M187" s="37">
        <f t="shared" si="14"/>
        <v>10</v>
      </c>
      <c r="N187" s="24">
        <v>2.0419999999999998</v>
      </c>
      <c r="O187" s="13">
        <v>1</v>
      </c>
      <c r="P187" s="36">
        <f t="shared" si="15"/>
        <v>1.5314999999999999</v>
      </c>
      <c r="Q187" s="38">
        <f t="shared" si="16"/>
        <v>13.8</v>
      </c>
      <c r="R187" s="37">
        <f t="shared" si="17"/>
        <v>13.8</v>
      </c>
      <c r="S187" s="39">
        <f>IF(AND(I187=38000,R187&lt;=4.5,M187&gt;8),'[1]Pricing Schedule'!$F$8+('[1]Pricing Schedule'!$F$9*M187),
IF(AND(I187=38000,R187&lt;=4.5,M187&lt;=8),'[1]Pricing Schedule'!$F$34+('[1]Pricing Schedule'!$F$36*M187),
IF(AND(I187=38000,R187&gt;4.5,R187&lt;=9,M187&gt;8),'[1]Pricing Schedule'!$F$17+('[1]Pricing Schedule'!$F$18*M187),
IF(AND(I187=38000,R187&gt;4.5,R187&lt;=9,M187&lt;=8),'[1]Pricing Schedule'!$F$34+('[1]Pricing Schedule'!$F$36*M187),
IF(AND(I187=38000,R187&gt;9,R187&lt;=12.8,M187&gt;8),'[1]Pricing Schedule'!$F$26+('[1]Pricing Schedule'!$F$27*M187),
IF(AND(I187=38000,R187&gt;9,R187&lt;=12.8,M187&lt;=8),'[1]Pricing Schedule'!$F$34+('[1]Pricing Schedule'!$F$36*M187),
IF(AND(I187=38000,R187&gt;12.8,R187&lt;=22.8),'[1]Pricing Schedule'!$F$34+('[1]Pricing Schedule'!$F$36*M187),
IF(AND(I187=38000,R187&gt;22.8,R187&lt;=30.2),'[1]Pricing Schedule'!$F$43+('[1]Pricing Schedule'!$F$45*M187),
IF(AND(I187=38000,R187&gt;30.2,R187&lt;=45.9),'[1]Pricing Schedule'!$F$52+('[1]Pricing Schedule'!$F$54*M187),
IF(AND(I187=38000,R187&gt;45.9,R187&lt;=123.4),'[1]Pricing Schedule'!$F$96+('[1]Pricing Schedule'!$F$97*M187),
IF(AND(I187=38000,R187&gt;123.4,R187&lt;=168.2,M187&lt;=10),'[1]Pricing Schedule'!$F$103+('[1]Pricing Schedule'!$F$105*M187),
IF(AND(I187=38000,R187&gt;123.4,R187&lt;=168.2,M187&gt;10),'[1]Pricing Schedule'!$F$111+('[1]Pricing Schedule'!$F$113*M187),
IF(AND(I187=38000,R187&gt;157.4,R187&lt;=336.4,M187&lt;=10),('[1]Pricing Schedule'!$F$103+('[1]Pricing Schedule'!$F$105*M187))*2,
IF(AND(I187=38000,R187&gt;157.4,R187&lt;=336.4,M187&gt;10),('[1]Pricing Schedule'!$F$111+('[1]Pricing Schedule'!$F$113*M187))*2,
IF(AND(I187=38000,R187&gt;314.8,R187&lt;=504.6,M187&lt;=10),('[1]Pricing Schedule'!$F$103+('[1]Pricing Schedule'!$F$105*M187))*3,
IF(AND(I187=38000,R187&gt;314.8,R187&lt;=504.6,M187&gt;10),('[1]Pricing Schedule'!$F$111+('[1]Pricing Schedule'!$F$113*M187))*3,
IF(AND(I187=38000,R187&gt;472.2,R187&lt;=672.8,M187&lt;=10),('[1]Pricing Schedule'!$F$103+('[1]Pricing Schedule'!$F$105*M187))*4,
IF(AND(I187=38000,R187&gt;472.2,R187&lt;=672.8,M187&gt;10),('[1]Pricing Schedule'!$F$111+('[1]Pricing Schedule'!$F$113*M187))*4,
IF(AND(I187=110000,R187&lt;=12.8,M187&gt;2),'[1]Pricing Schedule'!$F$62+('[1]Pricing Schedule'!$F$63*M187),
IF(AND(I187=110000,R187&lt;=12.8,M187&lt;=2),'[1]Pricing Schedule'!$F$96+('[1]Pricing Schedule'!$F$97*M187),
IF(AND(I187=110000,R187&gt;12.8,R187&lt;=22.8,M187&gt;3),'[1]Pricing Schedule'!$F$71+('[1]Pricing Schedule'!$F$72*M187),
IF(AND(I187=110000,R187&gt;12.8,R187&lt;=22.8,M187&lt;=3),'[1]Pricing Schedule'!$F$96+('[1]Pricing Schedule'!$F$97*M187),
IF(AND(I187=110000,R187&gt;22.8,R187&lt;=30.2),'[1]Pricing Schedule'!$F$80+('[1]Pricing Schedule'!$F$81*M187),
IF(AND(I187=110000,R187&gt;30.2,R187&lt;=45.9),'[1]Pricing Schedule'!$F$89+('[1]Pricing Schedule'!$F$90*M187),
IF(AND(I187=110000,R187&gt;45.9,R187&lt;=123.4),'[1]Pricing Schedule'!$F$96+('[1]Pricing Schedule'!$F$97*M187),
IF(AND(I187=110000,R187&gt;123.4,R187&lt;=168.2,M187&lt;=10),'[1]Pricing Schedule'!$F$103+('[1]Pricing Schedule'!$F$105*M187),
IF(AND(I187=110000,R187&gt;123.4,R187&lt;=168.2,M187&gt;10),'[1]Pricing Schedule'!$F$111+('[1]Pricing Schedule'!$F$113*M187),
IF(AND(I187=110000,R187&gt;168.2,R187&lt;=336.4,M187&lt;=10),('[1]Pricing Schedule'!$F$103+('[1]Pricing Schedule'!$F$105*M187))*2,
IF(AND(I187=110000,R187&gt;168.2,R187&lt;=336.4,M187&gt;10),('[1]Pricing Schedule'!$F$111+('[1]Pricing Schedule'!$F$113*M187))*2,
IF(AND(I187=110000,R187&gt;336.4,R187&lt;=504.6,M187&lt;=10),('[1]Pricing Schedule'!$F$103+('[1]Pricing Schedule'!$F$105*M187))*3,
IF(AND(I187=110000,R187&gt;336.4,R187&lt;=504.6,M187&gt;10),('[1]Pricing Schedule'!$F$111+('[1]Pricing Schedule'!$F$113*M187))*3,
IF(AND(I187=110000,R187&gt;504.6,R187&lt;=672.8,M187&lt;=10),('[1]Pricing Schedule'!$F$103+('[1]Pricing Schedule'!$F$105*M187))*4,
IF(AND(I187=110000,R187&gt;504.6,R187&lt;=672.8,M187&gt;10),('[1]Pricing Schedule'!$F$111+('[1]Pricing Schedule'!$F$113*M187))*4,
IF(AND(I187=110000,R187&gt;672.8,R187&lt;=841,M187&lt;=10),('[1]Pricing Schedule'!$F$103+('[1]Pricing Schedule'!$F$105*M187))*5,
IF(AND(I187=110000,R187&gt;672.8,R187&lt;=841,M187&gt;10),('[1]Pricing Schedule'!$F$111+('[1]Pricing Schedule'!$F$113*M187))*5,
IF(AND(I187=110000,R187&gt;672.8,R187&lt;=841,M187&lt;=10),('[1]Pricing Schedule'!$F$103+('[1]Pricing Schedule'!$F$105*M187))*5,
IF(AND(I187=110000,R187&gt;672.8,R187&lt;=841,M187&gt;10),('[1]Pricing Schedule'!$F$111+('[1]Pricing Schedule'!$F$113*M187))*5,
IF(AND(I187=110000,R187&gt;1345.6,R187&lt;=1513.8,M187&lt;=10),('[1]Pricing Schedule'!$F$103+('[1]Pricing Schedule'!$F$105*M187))*9,
IF(AND(I187=110000,R187&gt;1345.6,R187&lt;=1513.8,M187&gt;10),('[1]Pricing Schedule'!$F$111+('[1]Pricing Schedule'!$F$113*M187))*9,
9999999999)))))))))))))))))))))))))))))))))))))))</f>
        <v>1050490</v>
      </c>
      <c r="T187" s="21">
        <f>IF(AND(I187=38000,R187&lt;=4.5,M187&gt;8),'[1]Pricing Schedule'!$J$9,
IF(AND(I187=38000,R187&lt;=4.5,M187&lt;=8),'[1]Pricing Schedule'!$J$36,
IF(AND(I187=38000,R187&gt;4.5,R187&lt;=9,M187&gt;8),'[1]Pricing Schedule'!$J$18,
IF(AND(I187=38000,R187&gt;4.5,R187&lt;=9,M187&lt;=8),'[1]Pricing Schedule'!$J$36,
IF(AND(I187=38000,R187&gt;9,R187&lt;=12.8,M187&gt;8),'[1]Pricing Schedule'!$J$27,
IF(AND(I187=38000,R187&gt;9,R187&lt;=12.8,M187&lt;=8),'[1]Pricing Schedule'!$J$36,
IF(AND(I187=38000,R187&gt;12.8,R187&lt;=22.8),'[1]Pricing Schedule'!$J$36,
IF(AND(I187=38000,R187&gt;22.8,R187&lt;=30.2),'[1]Pricing Schedule'!$J$45,
IF(AND(I187=38000,R187&gt;30.2,R187&lt;=45.9),'[1]Pricing Schedule'!$J$54,
IF(AND(I187=38000,R187&gt;45.9,R187&lt;=123.4),'[1]Pricing Schedule'!$J$97,
IF(AND(I187=38000,R187&gt;123.4,R187&lt;=168.2,M187&lt;=10),'[1]Pricing Schedule'!$J$105,
IF(AND(I187=38000,R187&gt;123.4,R187&lt;=168.2,M187&gt;10),'[1]Pricing Schedule'!$J$113,
IF(AND(I187=38000,R187&gt;168.2,R187&lt;=336.4,M187&lt;=10),('[1]Pricing Schedule'!$J$105),
IF(AND(I187=38000,R187&gt;168.2,R187&lt;=336.4,M187&gt;10),('[1]Pricing Schedule'!$J$113),
IF(AND(I187=38000,R187&gt;336.4,R187&lt;=504.6,M187&lt;=10),('[1]Pricing Schedule'!$J$105),
IF(AND(I187=38000,R187&gt;336.4,R187&lt;=504.6,M187&gt;10),('[1]Pricing Schedule'!$J$113),
IF(AND(I187=38000,R187&gt;504.6,R187&lt;=672.8,M187&lt;=10),('[1]Pricing Schedule'!$J$105),
IF(AND(I187=38000,R187&gt;504.6,R187&lt;=672.8,M187&gt;10),('[1]Pricing Schedule'!$J$113),
IF(AND(I187=110000,R187&lt;=12.8,M187&gt;2),'[1]Pricing Schedule'!$J$63,
IF(AND(I187=110000,R187&lt;=12.8,M187&lt;=2),'[1]Pricing Schedule'!$J$97,
IF(AND(I187=110000,R187&gt;12.8,R187&lt;=22.8,M187&gt;3),'[1]Pricing Schedule'!$J$72,
IF(AND(I187=110000,R187&gt;12.8,R187&lt;=22.8,M187&lt;=3),'[1]Pricing Schedule'!$J$97,
IF(AND(I187=110000,R187&gt;22.8,R187&lt;=30.2),'[1]Pricing Schedule'!$J$81,
IF(AND(I187=110000,R187&gt;30.2,R187&lt;=45.9),'[1]Pricing Schedule'!$J$90,
IF(AND(I187=110000,R187&gt;45.9,R187&lt;=123.4),'[1]Pricing Schedule'!$J$97,
IF(AND(I187=110000,R187&gt;123.4,R187&lt;=168.2,M187&lt;=10),'[1]Pricing Schedule'!$J$105,
IF(AND(I187=110000,R187&gt;123.4,R187&lt;=168.2,M187&gt;10),'[1]Pricing Schedule'!$J$113,
IF(AND(I187=110000,R187&gt;168.2,R187&lt;=336.2,M187&lt;=10),('[1]Pricing Schedule'!$J$105),
IF(AND(I187=110000,R187&gt;168.2,R187&lt;=336.2,M187&gt;10),('[1]Pricing Schedule'!$J$113),
IF(AND(I187=110000,R187&gt;336.4,R187&lt;=504.6,M187&lt;=10),('[1]Pricing Schedule'!$J$105),
IF(AND(I187=110000,R187&gt;336.4,R187&lt;=504.6,M187&gt;10),('[1]Pricing Schedule'!$J$113),
IF(AND(I187=110000,R187&gt;504.6,R187&lt;=672.8,M187&lt;=10),('[1]Pricing Schedule'!$J$105),
IF(AND(I187=110000,R187&gt;504.6,R187&lt;=672.8,M187&gt;10),('[1]Pricing Schedule'!$J$113),
IF(AND(I187=110000,R187&gt;672.8,R187&lt;=841,M187&lt;=10),('[1]Pricing Schedule'!$J$105),
IF(AND(I187=110000,R187&gt;672.8,R187&lt;=841,M187&gt;10),('[1]Pricing Schedule'!$J$113),
IF(AND(I187=110000,R187&gt;1682,R187&lt;=1850.2,M187&lt;=10),('[1]Pricing Schedule'!$J$105),
IF(AND(I187=110000,R187&gt;1682,R187&lt;=1850.2,M187&gt;10),('[1]Pricing Schedule'!$J$113),
IF(AND(I187=110000,R187&gt;2018.4,R187&lt;=2186.6,M187&lt;=10),('[1]Pricing Schedule'!$J$105),
IF(AND(I187=110000,R187&gt;2018.4,R187&lt;=2186.6,M187&gt;10),('[1]Pricing Schedule'!$J$113),999999999)))))))))))))))))))))))))))))))))))))))</f>
        <v>4</v>
      </c>
      <c r="U187" s="40">
        <f t="shared" si="18"/>
        <v>76122.463768115937</v>
      </c>
      <c r="V187" s="41">
        <f t="shared" si="19"/>
        <v>13.136726670410951</v>
      </c>
      <c r="Y187" s="23">
        <v>117</v>
      </c>
      <c r="Z187" s="23">
        <v>151</v>
      </c>
      <c r="AR187" s="35"/>
    </row>
    <row r="188" spans="1:44">
      <c r="A188" s="23">
        <v>187</v>
      </c>
      <c r="B188" s="23">
        <v>187</v>
      </c>
      <c r="C188" s="23" t="s">
        <v>487</v>
      </c>
      <c r="D188" s="23" t="s">
        <v>110</v>
      </c>
      <c r="E188" s="23" t="s">
        <v>110</v>
      </c>
      <c r="F188" s="23" t="s">
        <v>196</v>
      </c>
      <c r="G188" s="23" t="s">
        <v>197</v>
      </c>
      <c r="H188" s="23" t="s">
        <v>113</v>
      </c>
      <c r="I188" s="13">
        <v>38000</v>
      </c>
      <c r="J188" s="23" t="s">
        <v>119</v>
      </c>
      <c r="K188" s="13">
        <v>38000</v>
      </c>
      <c r="L188" s="24">
        <v>10.584</v>
      </c>
      <c r="M188" s="37">
        <f t="shared" si="14"/>
        <v>11</v>
      </c>
      <c r="N188" s="24">
        <v>2.3919999999999999</v>
      </c>
      <c r="O188" s="13">
        <v>1</v>
      </c>
      <c r="P188" s="36">
        <f t="shared" si="15"/>
        <v>1.794</v>
      </c>
      <c r="Q188" s="38">
        <f t="shared" si="16"/>
        <v>17.25</v>
      </c>
      <c r="R188" s="37">
        <f t="shared" si="17"/>
        <v>17.25</v>
      </c>
      <c r="S188" s="39">
        <f>IF(AND(I188=38000,R188&lt;=4.5,M188&gt;8),'[1]Pricing Schedule'!$F$8+('[1]Pricing Schedule'!$F$9*M188),
IF(AND(I188=38000,R188&lt;=4.5,M188&lt;=8),'[1]Pricing Schedule'!$F$34+('[1]Pricing Schedule'!$F$36*M188),
IF(AND(I188=38000,R188&gt;4.5,R188&lt;=9,M188&gt;8),'[1]Pricing Schedule'!$F$17+('[1]Pricing Schedule'!$F$18*M188),
IF(AND(I188=38000,R188&gt;4.5,R188&lt;=9,M188&lt;=8),'[1]Pricing Schedule'!$F$34+('[1]Pricing Schedule'!$F$36*M188),
IF(AND(I188=38000,R188&gt;9,R188&lt;=12.8,M188&gt;8),'[1]Pricing Schedule'!$F$26+('[1]Pricing Schedule'!$F$27*M188),
IF(AND(I188=38000,R188&gt;9,R188&lt;=12.8,M188&lt;=8),'[1]Pricing Schedule'!$F$34+('[1]Pricing Schedule'!$F$36*M188),
IF(AND(I188=38000,R188&gt;12.8,R188&lt;=22.8),'[1]Pricing Schedule'!$F$34+('[1]Pricing Schedule'!$F$36*M188),
IF(AND(I188=38000,R188&gt;22.8,R188&lt;=30.2),'[1]Pricing Schedule'!$F$43+('[1]Pricing Schedule'!$F$45*M188),
IF(AND(I188=38000,R188&gt;30.2,R188&lt;=45.9),'[1]Pricing Schedule'!$F$52+('[1]Pricing Schedule'!$F$54*M188),
IF(AND(I188=38000,R188&gt;45.9,R188&lt;=123.4),'[1]Pricing Schedule'!$F$96+('[1]Pricing Schedule'!$F$97*M188),
IF(AND(I188=38000,R188&gt;123.4,R188&lt;=168.2,M188&lt;=10),'[1]Pricing Schedule'!$F$103+('[1]Pricing Schedule'!$F$105*M188),
IF(AND(I188=38000,R188&gt;123.4,R188&lt;=168.2,M188&gt;10),'[1]Pricing Schedule'!$F$111+('[1]Pricing Schedule'!$F$113*M188),
IF(AND(I188=38000,R188&gt;157.4,R188&lt;=336.4,M188&lt;=10),('[1]Pricing Schedule'!$F$103+('[1]Pricing Schedule'!$F$105*M188))*2,
IF(AND(I188=38000,R188&gt;157.4,R188&lt;=336.4,M188&gt;10),('[1]Pricing Schedule'!$F$111+('[1]Pricing Schedule'!$F$113*M188))*2,
IF(AND(I188=38000,R188&gt;314.8,R188&lt;=504.6,M188&lt;=10),('[1]Pricing Schedule'!$F$103+('[1]Pricing Schedule'!$F$105*M188))*3,
IF(AND(I188=38000,R188&gt;314.8,R188&lt;=504.6,M188&gt;10),('[1]Pricing Schedule'!$F$111+('[1]Pricing Schedule'!$F$113*M188))*3,
IF(AND(I188=38000,R188&gt;472.2,R188&lt;=672.8,M188&lt;=10),('[1]Pricing Schedule'!$F$103+('[1]Pricing Schedule'!$F$105*M188))*4,
IF(AND(I188=38000,R188&gt;472.2,R188&lt;=672.8,M188&gt;10),('[1]Pricing Schedule'!$F$111+('[1]Pricing Schedule'!$F$113*M188))*4,
IF(AND(I188=110000,R188&lt;=12.8,M188&gt;2),'[1]Pricing Schedule'!$F$62+('[1]Pricing Schedule'!$F$63*M188),
IF(AND(I188=110000,R188&lt;=12.8,M188&lt;=2),'[1]Pricing Schedule'!$F$96+('[1]Pricing Schedule'!$F$97*M188),
IF(AND(I188=110000,R188&gt;12.8,R188&lt;=22.8,M188&gt;3),'[1]Pricing Schedule'!$F$71+('[1]Pricing Schedule'!$F$72*M188),
IF(AND(I188=110000,R188&gt;12.8,R188&lt;=22.8,M188&lt;=3),'[1]Pricing Schedule'!$F$96+('[1]Pricing Schedule'!$F$97*M188),
IF(AND(I188=110000,R188&gt;22.8,R188&lt;=30.2),'[1]Pricing Schedule'!$F$80+('[1]Pricing Schedule'!$F$81*M188),
IF(AND(I188=110000,R188&gt;30.2,R188&lt;=45.9),'[1]Pricing Schedule'!$F$89+('[1]Pricing Schedule'!$F$90*M188),
IF(AND(I188=110000,R188&gt;45.9,R188&lt;=123.4),'[1]Pricing Schedule'!$F$96+('[1]Pricing Schedule'!$F$97*M188),
IF(AND(I188=110000,R188&gt;123.4,R188&lt;=168.2,M188&lt;=10),'[1]Pricing Schedule'!$F$103+('[1]Pricing Schedule'!$F$105*M188),
IF(AND(I188=110000,R188&gt;123.4,R188&lt;=168.2,M188&gt;10),'[1]Pricing Schedule'!$F$111+('[1]Pricing Schedule'!$F$113*M188),
IF(AND(I188=110000,R188&gt;168.2,R188&lt;=336.4,M188&lt;=10),('[1]Pricing Schedule'!$F$103+('[1]Pricing Schedule'!$F$105*M188))*2,
IF(AND(I188=110000,R188&gt;168.2,R188&lt;=336.4,M188&gt;10),('[1]Pricing Schedule'!$F$111+('[1]Pricing Schedule'!$F$113*M188))*2,
IF(AND(I188=110000,R188&gt;336.4,R188&lt;=504.6,M188&lt;=10),('[1]Pricing Schedule'!$F$103+('[1]Pricing Schedule'!$F$105*M188))*3,
IF(AND(I188=110000,R188&gt;336.4,R188&lt;=504.6,M188&gt;10),('[1]Pricing Schedule'!$F$111+('[1]Pricing Schedule'!$F$113*M188))*3,
IF(AND(I188=110000,R188&gt;504.6,R188&lt;=672.8,M188&lt;=10),('[1]Pricing Schedule'!$F$103+('[1]Pricing Schedule'!$F$105*M188))*4,
IF(AND(I188=110000,R188&gt;504.6,R188&lt;=672.8,M188&gt;10),('[1]Pricing Schedule'!$F$111+('[1]Pricing Schedule'!$F$113*M188))*4,
IF(AND(I188=110000,R188&gt;672.8,R188&lt;=841,M188&lt;=10),('[1]Pricing Schedule'!$F$103+('[1]Pricing Schedule'!$F$105*M188))*5,
IF(AND(I188=110000,R188&gt;672.8,R188&lt;=841,M188&gt;10),('[1]Pricing Schedule'!$F$111+('[1]Pricing Schedule'!$F$113*M188))*5,
IF(AND(I188=110000,R188&gt;672.8,R188&lt;=841,M188&lt;=10),('[1]Pricing Schedule'!$F$103+('[1]Pricing Schedule'!$F$105*M188))*5,
IF(AND(I188=110000,R188&gt;672.8,R188&lt;=841,M188&gt;10),('[1]Pricing Schedule'!$F$111+('[1]Pricing Schedule'!$F$113*M188))*5,
IF(AND(I188=110000,R188&gt;1345.6,R188&lt;=1513.8,M188&lt;=10),('[1]Pricing Schedule'!$F$103+('[1]Pricing Schedule'!$F$105*M188))*9,
IF(AND(I188=110000,R188&gt;1345.6,R188&lt;=1513.8,M188&gt;10),('[1]Pricing Schedule'!$F$111+('[1]Pricing Schedule'!$F$113*M188))*9,
9999999999)))))))))))))))))))))))))))))))))))))))</f>
        <v>1120760</v>
      </c>
      <c r="T188" s="21">
        <f>IF(AND(I188=38000,R188&lt;=4.5,M188&gt;8),'[1]Pricing Schedule'!$J$9,
IF(AND(I188=38000,R188&lt;=4.5,M188&lt;=8),'[1]Pricing Schedule'!$J$36,
IF(AND(I188=38000,R188&gt;4.5,R188&lt;=9,M188&gt;8),'[1]Pricing Schedule'!$J$18,
IF(AND(I188=38000,R188&gt;4.5,R188&lt;=9,M188&lt;=8),'[1]Pricing Schedule'!$J$36,
IF(AND(I188=38000,R188&gt;9,R188&lt;=12.8,M188&gt;8),'[1]Pricing Schedule'!$J$27,
IF(AND(I188=38000,R188&gt;9,R188&lt;=12.8,M188&lt;=8),'[1]Pricing Schedule'!$J$36,
IF(AND(I188=38000,R188&gt;12.8,R188&lt;=22.8),'[1]Pricing Schedule'!$J$36,
IF(AND(I188=38000,R188&gt;22.8,R188&lt;=30.2),'[1]Pricing Schedule'!$J$45,
IF(AND(I188=38000,R188&gt;30.2,R188&lt;=45.9),'[1]Pricing Schedule'!$J$54,
IF(AND(I188=38000,R188&gt;45.9,R188&lt;=123.4),'[1]Pricing Schedule'!$J$97,
IF(AND(I188=38000,R188&gt;123.4,R188&lt;=168.2,M188&lt;=10),'[1]Pricing Schedule'!$J$105,
IF(AND(I188=38000,R188&gt;123.4,R188&lt;=168.2,M188&gt;10),'[1]Pricing Schedule'!$J$113,
IF(AND(I188=38000,R188&gt;168.2,R188&lt;=336.4,M188&lt;=10),('[1]Pricing Schedule'!$J$105),
IF(AND(I188=38000,R188&gt;168.2,R188&lt;=336.4,M188&gt;10),('[1]Pricing Schedule'!$J$113),
IF(AND(I188=38000,R188&gt;336.4,R188&lt;=504.6,M188&lt;=10),('[1]Pricing Schedule'!$J$105),
IF(AND(I188=38000,R188&gt;336.4,R188&lt;=504.6,M188&gt;10),('[1]Pricing Schedule'!$J$113),
IF(AND(I188=38000,R188&gt;504.6,R188&lt;=672.8,M188&lt;=10),('[1]Pricing Schedule'!$J$105),
IF(AND(I188=38000,R188&gt;504.6,R188&lt;=672.8,M188&gt;10),('[1]Pricing Schedule'!$J$113),
IF(AND(I188=110000,R188&lt;=12.8,M188&gt;2),'[1]Pricing Schedule'!$J$63,
IF(AND(I188=110000,R188&lt;=12.8,M188&lt;=2),'[1]Pricing Schedule'!$J$97,
IF(AND(I188=110000,R188&gt;12.8,R188&lt;=22.8,M188&gt;3),'[1]Pricing Schedule'!$J$72,
IF(AND(I188=110000,R188&gt;12.8,R188&lt;=22.8,M188&lt;=3),'[1]Pricing Schedule'!$J$97,
IF(AND(I188=110000,R188&gt;22.8,R188&lt;=30.2),'[1]Pricing Schedule'!$J$81,
IF(AND(I188=110000,R188&gt;30.2,R188&lt;=45.9),'[1]Pricing Schedule'!$J$90,
IF(AND(I188=110000,R188&gt;45.9,R188&lt;=123.4),'[1]Pricing Schedule'!$J$97,
IF(AND(I188=110000,R188&gt;123.4,R188&lt;=168.2,M188&lt;=10),'[1]Pricing Schedule'!$J$105,
IF(AND(I188=110000,R188&gt;123.4,R188&lt;=168.2,M188&gt;10),'[1]Pricing Schedule'!$J$113,
IF(AND(I188=110000,R188&gt;168.2,R188&lt;=336.2,M188&lt;=10),('[1]Pricing Schedule'!$J$105),
IF(AND(I188=110000,R188&gt;168.2,R188&lt;=336.2,M188&gt;10),('[1]Pricing Schedule'!$J$113),
IF(AND(I188=110000,R188&gt;336.4,R188&lt;=504.6,M188&lt;=10),('[1]Pricing Schedule'!$J$105),
IF(AND(I188=110000,R188&gt;336.4,R188&lt;=504.6,M188&gt;10),('[1]Pricing Schedule'!$J$113),
IF(AND(I188=110000,R188&gt;504.6,R188&lt;=672.8,M188&lt;=10),('[1]Pricing Schedule'!$J$105),
IF(AND(I188=110000,R188&gt;504.6,R188&lt;=672.8,M188&gt;10),('[1]Pricing Schedule'!$J$113),
IF(AND(I188=110000,R188&gt;672.8,R188&lt;=841,M188&lt;=10),('[1]Pricing Schedule'!$J$105),
IF(AND(I188=110000,R188&gt;672.8,R188&lt;=841,M188&gt;10),('[1]Pricing Schedule'!$J$113),
IF(AND(I188=110000,R188&gt;1682,R188&lt;=1850.2,M188&lt;=10),('[1]Pricing Schedule'!$J$105),
IF(AND(I188=110000,R188&gt;1682,R188&lt;=1850.2,M188&gt;10),('[1]Pricing Schedule'!$J$113),
IF(AND(I188=110000,R188&gt;2018.4,R188&lt;=2186.6,M188&lt;=10),('[1]Pricing Schedule'!$J$105),
IF(AND(I188=110000,R188&gt;2018.4,R188&lt;=2186.6,M188&gt;10),('[1]Pricing Schedule'!$J$113),999999999)))))))))))))))))))))))))))))))))))))))</f>
        <v>4</v>
      </c>
      <c r="U188" s="40">
        <f t="shared" si="18"/>
        <v>64971.594202898552</v>
      </c>
      <c r="V188" s="41">
        <f t="shared" si="19"/>
        <v>15.391341589635605</v>
      </c>
      <c r="Y188" s="23">
        <v>207</v>
      </c>
      <c r="Z188" s="23">
        <v>337</v>
      </c>
      <c r="AR188" s="35"/>
    </row>
    <row r="189" spans="1:44" s="44" customFormat="1">
      <c r="A189" s="43">
        <v>188</v>
      </c>
      <c r="B189" s="43">
        <v>188</v>
      </c>
      <c r="C189" s="43" t="s">
        <v>488</v>
      </c>
      <c r="D189" s="23" t="s">
        <v>110</v>
      </c>
      <c r="E189" s="23" t="s">
        <v>110</v>
      </c>
      <c r="F189" s="43" t="s">
        <v>196</v>
      </c>
      <c r="G189" s="43" t="s">
        <v>197</v>
      </c>
      <c r="H189" s="43" t="s">
        <v>113</v>
      </c>
      <c r="I189" s="44">
        <v>38000</v>
      </c>
      <c r="J189" s="43" t="s">
        <v>119</v>
      </c>
      <c r="K189" s="44">
        <v>38000</v>
      </c>
      <c r="L189" s="45">
        <v>13.975</v>
      </c>
      <c r="M189" s="46">
        <f t="shared" si="14"/>
        <v>14</v>
      </c>
      <c r="N189" s="45">
        <v>13.3569999999999</v>
      </c>
      <c r="O189" s="44">
        <v>1</v>
      </c>
      <c r="P189" s="46">
        <f t="shared" si="15"/>
        <v>10.017749999999925</v>
      </c>
      <c r="Q189" s="47">
        <f t="shared" si="16"/>
        <v>106.95</v>
      </c>
      <c r="R189" s="46">
        <f t="shared" si="17"/>
        <v>106.95</v>
      </c>
      <c r="S189" s="39">
        <f>IF(AND(I189=38000,R189&lt;=4.5,M189&gt;8),'[1]Pricing Schedule'!$F$8+('[1]Pricing Schedule'!$F$9*M189),
IF(AND(I189=38000,R189&lt;=4.5,M189&lt;=8),'[1]Pricing Schedule'!$F$34+('[1]Pricing Schedule'!$F$36*M189),
IF(AND(I189=38000,R189&gt;4.5,R189&lt;=9,M189&gt;8),'[1]Pricing Schedule'!$F$17+('[1]Pricing Schedule'!$F$18*M189),
IF(AND(I189=38000,R189&gt;4.5,R189&lt;=9,M189&lt;=8),'[1]Pricing Schedule'!$F$34+('[1]Pricing Schedule'!$F$36*M189),
IF(AND(I189=38000,R189&gt;9,R189&lt;=12.8,M189&gt;8),'[1]Pricing Schedule'!$F$26+('[1]Pricing Schedule'!$F$27*M189),
IF(AND(I189=38000,R189&gt;9,R189&lt;=12.8,M189&lt;=8),'[1]Pricing Schedule'!$F$34+('[1]Pricing Schedule'!$F$36*M189),
IF(AND(I189=38000,R189&gt;12.8,R189&lt;=22.8),'[1]Pricing Schedule'!$F$34+('[1]Pricing Schedule'!$F$36*M189),
IF(AND(I189=38000,R189&gt;22.8,R189&lt;=30.2),'[1]Pricing Schedule'!$F$43+('[1]Pricing Schedule'!$F$45*M189),
IF(AND(I189=38000,R189&gt;30.2,R189&lt;=45.9),'[1]Pricing Schedule'!$F$52+('[1]Pricing Schedule'!$F$54*M189),
IF(AND(I189=38000,R189&gt;45.9,R189&lt;=123.4),'[1]Pricing Schedule'!$F$96+('[1]Pricing Schedule'!$F$97*M189),
IF(AND(I189=38000,R189&gt;123.4,R189&lt;=168.2,M189&lt;=10),'[1]Pricing Schedule'!$F$103+('[1]Pricing Schedule'!$F$105*M189),
IF(AND(I189=38000,R189&gt;123.4,R189&lt;=168.2,M189&gt;10),'[1]Pricing Schedule'!$F$111+('[1]Pricing Schedule'!$F$113*M189),
IF(AND(I189=38000,R189&gt;157.4,R189&lt;=336.4,M189&lt;=10),('[1]Pricing Schedule'!$F$103+('[1]Pricing Schedule'!$F$105*M189))*2,
IF(AND(I189=38000,R189&gt;157.4,R189&lt;=336.4,M189&gt;10),('[1]Pricing Schedule'!$F$111+('[1]Pricing Schedule'!$F$113*M189))*2,
IF(AND(I189=38000,R189&gt;314.8,R189&lt;=504.6,M189&lt;=10),('[1]Pricing Schedule'!$F$103+('[1]Pricing Schedule'!$F$105*M189))*3,
IF(AND(I189=38000,R189&gt;314.8,R189&lt;=504.6,M189&gt;10),('[1]Pricing Schedule'!$F$111+('[1]Pricing Schedule'!$F$113*M189))*3,
IF(AND(I189=38000,R189&gt;472.2,R189&lt;=672.8,M189&lt;=10),('[1]Pricing Schedule'!$F$103+('[1]Pricing Schedule'!$F$105*M189))*4,
IF(AND(I189=38000,R189&gt;472.2,R189&lt;=672.8,M189&gt;10),('[1]Pricing Schedule'!$F$111+('[1]Pricing Schedule'!$F$113*M189))*4,
IF(AND(I189=110000,R189&lt;=12.8,M189&gt;2),'[1]Pricing Schedule'!$F$62+('[1]Pricing Schedule'!$F$63*M189),
IF(AND(I189=110000,R189&lt;=12.8,M189&lt;=2),'[1]Pricing Schedule'!$F$96+('[1]Pricing Schedule'!$F$97*M189),
IF(AND(I189=110000,R189&gt;12.8,R189&lt;=22.8,M189&gt;3),'[1]Pricing Schedule'!$F$71+('[1]Pricing Schedule'!$F$72*M189),
IF(AND(I189=110000,R189&gt;12.8,R189&lt;=22.8,M189&lt;=3),'[1]Pricing Schedule'!$F$96+('[1]Pricing Schedule'!$F$97*M189),
IF(AND(I189=110000,R189&gt;22.8,R189&lt;=30.2),'[1]Pricing Schedule'!$F$80+('[1]Pricing Schedule'!$F$81*M189),
IF(AND(I189=110000,R189&gt;30.2,R189&lt;=45.9),'[1]Pricing Schedule'!$F$89+('[1]Pricing Schedule'!$F$90*M189),
IF(AND(I189=110000,R189&gt;45.9,R189&lt;=123.4),'[1]Pricing Schedule'!$F$96+('[1]Pricing Schedule'!$F$97*M189),
IF(AND(I189=110000,R189&gt;123.4,R189&lt;=168.2,M189&lt;=10),'[1]Pricing Schedule'!$F$103+('[1]Pricing Schedule'!$F$105*M189),
IF(AND(I189=110000,R189&gt;123.4,R189&lt;=168.2,M189&gt;10),'[1]Pricing Schedule'!$F$111+('[1]Pricing Schedule'!$F$113*M189),
IF(AND(I189=110000,R189&gt;168.2,R189&lt;=336.4,M189&lt;=10),('[1]Pricing Schedule'!$F$103+('[1]Pricing Schedule'!$F$105*M189))*2,
IF(AND(I189=110000,R189&gt;168.2,R189&lt;=336.4,M189&gt;10),('[1]Pricing Schedule'!$F$111+('[1]Pricing Schedule'!$F$113*M189))*2,
IF(AND(I189=110000,R189&gt;336.4,R189&lt;=504.6,M189&lt;=10),('[1]Pricing Schedule'!$F$103+('[1]Pricing Schedule'!$F$105*M189))*3,
IF(AND(I189=110000,R189&gt;336.4,R189&lt;=504.6,M189&gt;10),('[1]Pricing Schedule'!$F$111+('[1]Pricing Schedule'!$F$113*M189))*3,
IF(AND(I189=110000,R189&gt;504.6,R189&lt;=672.8,M189&lt;=10),('[1]Pricing Schedule'!$F$103+('[1]Pricing Schedule'!$F$105*M189))*4,
IF(AND(I189=110000,R189&gt;504.6,R189&lt;=672.8,M189&gt;10),('[1]Pricing Schedule'!$F$111+('[1]Pricing Schedule'!$F$113*M189))*4,
IF(AND(I189=110000,R189&gt;672.8,R189&lt;=841,M189&lt;=10),('[1]Pricing Schedule'!$F$103+('[1]Pricing Schedule'!$F$105*M189))*5,
IF(AND(I189=110000,R189&gt;672.8,R189&lt;=841,M189&gt;10),('[1]Pricing Schedule'!$F$111+('[1]Pricing Schedule'!$F$113*M189))*5,
IF(AND(I189=110000,R189&gt;672.8,R189&lt;=841,M189&lt;=10),('[1]Pricing Schedule'!$F$103+('[1]Pricing Schedule'!$F$105*M189))*5,
IF(AND(I189=110000,R189&gt;672.8,R189&lt;=841,M189&gt;10),('[1]Pricing Schedule'!$F$111+('[1]Pricing Schedule'!$F$113*M189))*5,
IF(AND(I189=110000,R189&gt;1345.6,R189&lt;=1513.8,M189&lt;=10),('[1]Pricing Schedule'!$F$103+('[1]Pricing Schedule'!$F$105*M189))*9,
IF(AND(I189=110000,R189&gt;1345.6,R189&lt;=1513.8,M189&gt;10),('[1]Pricing Schedule'!$F$111+('[1]Pricing Schedule'!$F$113*M189))*9,
9999999999)))))))))))))))))))))))))))))))))))))))</f>
        <v>3869800</v>
      </c>
      <c r="T189" s="48">
        <f>IF(AND(I189=38000,R189&lt;=4.5,M189&gt;8),'[1]Pricing Schedule'!$J$9,
IF(AND(I189=38000,R189&lt;=4.5,M189&lt;=8),'[1]Pricing Schedule'!$J$36,
IF(AND(I189=38000,R189&gt;4.5,R189&lt;=9,M189&gt;8),'[1]Pricing Schedule'!$J$18,
IF(AND(I189=38000,R189&gt;4.5,R189&lt;=9,M189&lt;=8),'[1]Pricing Schedule'!$J$36,
IF(AND(I189=38000,R189&gt;9,R189&lt;=12.8,M189&gt;8),'[1]Pricing Schedule'!$J$27,
IF(AND(I189=38000,R189&gt;9,R189&lt;=12.8,M189&lt;=8),'[1]Pricing Schedule'!$J$36,
IF(AND(I189=38000,R189&gt;12.8,R189&lt;=22.8),'[1]Pricing Schedule'!$J$36,
IF(AND(I189=38000,R189&gt;22.8,R189&lt;=30.2),'[1]Pricing Schedule'!$J$45,
IF(AND(I189=38000,R189&gt;30.2,R189&lt;=45.9),'[1]Pricing Schedule'!$J$54,
IF(AND(I189=38000,R189&gt;45.9,R189&lt;=123.4),'[1]Pricing Schedule'!$J$97,
IF(AND(I189=38000,R189&gt;123.4,R189&lt;=168.2,M189&lt;=10),'[1]Pricing Schedule'!$J$105,
IF(AND(I189=38000,R189&gt;123.4,R189&lt;=168.2,M189&gt;10),'[1]Pricing Schedule'!$J$113,
IF(AND(I189=38000,R189&gt;168.2,R189&lt;=336.4,M189&lt;=10),('[1]Pricing Schedule'!$J$105),
IF(AND(I189=38000,R189&gt;168.2,R189&lt;=336.4,M189&gt;10),('[1]Pricing Schedule'!$J$113),
IF(AND(I189=38000,R189&gt;336.4,R189&lt;=504.6,M189&lt;=10),('[1]Pricing Schedule'!$J$105),
IF(AND(I189=38000,R189&gt;336.4,R189&lt;=504.6,M189&gt;10),('[1]Pricing Schedule'!$J$113),
IF(AND(I189=38000,R189&gt;504.6,R189&lt;=672.8,M189&lt;=10),('[1]Pricing Schedule'!$J$105),
IF(AND(I189=38000,R189&gt;504.6,R189&lt;=672.8,M189&gt;10),('[1]Pricing Schedule'!$J$113),
IF(AND(I189=110000,R189&lt;=12.8,M189&gt;2),'[1]Pricing Schedule'!$J$63,
IF(AND(I189=110000,R189&lt;=12.8,M189&lt;=2),'[1]Pricing Schedule'!$J$97,
IF(AND(I189=110000,R189&gt;12.8,R189&lt;=22.8,M189&gt;3),'[1]Pricing Schedule'!$J$72,
IF(AND(I189=110000,R189&gt;12.8,R189&lt;=22.8,M189&lt;=3),'[1]Pricing Schedule'!$J$97,
IF(AND(I189=110000,R189&gt;22.8,R189&lt;=30.2),'[1]Pricing Schedule'!$J$81,
IF(AND(I189=110000,R189&gt;30.2,R189&lt;=45.9),'[1]Pricing Schedule'!$J$90,
IF(AND(I189=110000,R189&gt;45.9,R189&lt;=123.4),'[1]Pricing Schedule'!$J$97,
IF(AND(I189=110000,R189&gt;123.4,R189&lt;=168.2,M189&lt;=10),'[1]Pricing Schedule'!$J$105,
IF(AND(I189=110000,R189&gt;123.4,R189&lt;=168.2,M189&gt;10),'[1]Pricing Schedule'!$J$113,
IF(AND(I189=110000,R189&gt;168.2,R189&lt;=336.2,M189&lt;=10),('[1]Pricing Schedule'!$J$105),
IF(AND(I189=110000,R189&gt;168.2,R189&lt;=336.2,M189&gt;10),('[1]Pricing Schedule'!$J$113),
IF(AND(I189=110000,R189&gt;336.4,R189&lt;=504.6,M189&lt;=10),('[1]Pricing Schedule'!$J$105),
IF(AND(I189=110000,R189&gt;336.4,R189&lt;=504.6,M189&gt;10),('[1]Pricing Schedule'!$J$113),
IF(AND(I189=110000,R189&gt;504.6,R189&lt;=672.8,M189&lt;=10),('[1]Pricing Schedule'!$J$105),
IF(AND(I189=110000,R189&gt;504.6,R189&lt;=672.8,M189&gt;10),('[1]Pricing Schedule'!$J$113),
IF(AND(I189=110000,R189&gt;672.8,R189&lt;=841,M189&lt;=10),('[1]Pricing Schedule'!$J$105),
IF(AND(I189=110000,R189&gt;672.8,R189&lt;=841,M189&gt;10),('[1]Pricing Schedule'!$J$113),
IF(AND(I189=110000,R189&gt;1682,R189&lt;=1850.2,M189&lt;=10),('[1]Pricing Schedule'!$J$105),
IF(AND(I189=110000,R189&gt;1682,R189&lt;=1850.2,M189&gt;10),('[1]Pricing Schedule'!$J$113),
IF(AND(I189=110000,R189&gt;2018.4,R189&lt;=2186.6,M189&lt;=10),('[1]Pricing Schedule'!$J$105),
IF(AND(I189=110000,R189&gt;2018.4,R189&lt;=2186.6,M189&gt;10),('[1]Pricing Schedule'!$J$113),999999999)))))))))))))))))))))))))))))))))))))))</f>
        <v>11</v>
      </c>
      <c r="U189" s="49">
        <f t="shared" si="18"/>
        <v>36183.263207106123</v>
      </c>
      <c r="V189" s="50">
        <f t="shared" si="19"/>
        <v>27.637087187968369</v>
      </c>
      <c r="W189" s="13"/>
      <c r="X189" s="13"/>
      <c r="Y189" s="23">
        <v>695</v>
      </c>
      <c r="Z189" s="23">
        <v>337</v>
      </c>
      <c r="AD189" s="43"/>
      <c r="AE189" s="43"/>
      <c r="AF189" s="43"/>
      <c r="AR189" s="51"/>
    </row>
    <row r="190" spans="1:44">
      <c r="A190" s="23">
        <v>189</v>
      </c>
      <c r="B190" s="23">
        <v>189</v>
      </c>
      <c r="C190" s="23" t="s">
        <v>489</v>
      </c>
      <c r="D190" s="23" t="s">
        <v>110</v>
      </c>
      <c r="E190" s="23" t="s">
        <v>110</v>
      </c>
      <c r="F190" s="23" t="s">
        <v>196</v>
      </c>
      <c r="G190" s="23" t="s">
        <v>197</v>
      </c>
      <c r="H190" s="23" t="s">
        <v>113</v>
      </c>
      <c r="I190" s="13">
        <v>38000</v>
      </c>
      <c r="J190" s="23" t="s">
        <v>119</v>
      </c>
      <c r="K190" s="13">
        <v>38000</v>
      </c>
      <c r="L190" s="24">
        <v>12.384</v>
      </c>
      <c r="M190" s="37">
        <f t="shared" si="14"/>
        <v>13</v>
      </c>
      <c r="N190" s="24">
        <v>1.4219999999999999</v>
      </c>
      <c r="O190" s="13">
        <v>1</v>
      </c>
      <c r="P190" s="36">
        <f t="shared" si="15"/>
        <v>1.0665</v>
      </c>
      <c r="Q190" s="38">
        <f t="shared" si="16"/>
        <v>10.350000000000001</v>
      </c>
      <c r="R190" s="37">
        <f t="shared" si="17"/>
        <v>10.350000000000001</v>
      </c>
      <c r="S190" s="39">
        <f>IF(AND(I190=38000,R190&lt;=4.5,M190&gt;8),'[1]Pricing Schedule'!$F$8+('[1]Pricing Schedule'!$F$9*M190),
IF(AND(I190=38000,R190&lt;=4.5,M190&lt;=8),'[1]Pricing Schedule'!$F$34+('[1]Pricing Schedule'!$F$36*M190),
IF(AND(I190=38000,R190&gt;4.5,R190&lt;=9,M190&gt;8),'[1]Pricing Schedule'!$F$17+('[1]Pricing Schedule'!$F$18*M190),
IF(AND(I190=38000,R190&gt;4.5,R190&lt;=9,M190&lt;=8),'[1]Pricing Schedule'!$F$34+('[1]Pricing Schedule'!$F$36*M190),
IF(AND(I190=38000,R190&gt;9,R190&lt;=12.8,M190&gt;8),'[1]Pricing Schedule'!$F$26+('[1]Pricing Schedule'!$F$27*M190),
IF(AND(I190=38000,R190&gt;9,R190&lt;=12.8,M190&lt;=8),'[1]Pricing Schedule'!$F$34+('[1]Pricing Schedule'!$F$36*M190),
IF(AND(I190=38000,R190&gt;12.8,R190&lt;=22.8),'[1]Pricing Schedule'!$F$34+('[1]Pricing Schedule'!$F$36*M190),
IF(AND(I190=38000,R190&gt;22.8,R190&lt;=30.2),'[1]Pricing Schedule'!$F$43+('[1]Pricing Schedule'!$F$45*M190),
IF(AND(I190=38000,R190&gt;30.2,R190&lt;=45.9),'[1]Pricing Schedule'!$F$52+('[1]Pricing Schedule'!$F$54*M190),
IF(AND(I190=38000,R190&gt;45.9,R190&lt;=123.4),'[1]Pricing Schedule'!$F$96+('[1]Pricing Schedule'!$F$97*M190),
IF(AND(I190=38000,R190&gt;123.4,R190&lt;=168.2,M190&lt;=10),'[1]Pricing Schedule'!$F$103+('[1]Pricing Schedule'!$F$105*M190),
IF(AND(I190=38000,R190&gt;123.4,R190&lt;=168.2,M190&gt;10),'[1]Pricing Schedule'!$F$111+('[1]Pricing Schedule'!$F$113*M190),
IF(AND(I190=38000,R190&gt;157.4,R190&lt;=336.4,M190&lt;=10),('[1]Pricing Schedule'!$F$103+('[1]Pricing Schedule'!$F$105*M190))*2,
IF(AND(I190=38000,R190&gt;157.4,R190&lt;=336.4,M190&gt;10),('[1]Pricing Schedule'!$F$111+('[1]Pricing Schedule'!$F$113*M190))*2,
IF(AND(I190=38000,R190&gt;314.8,R190&lt;=504.6,M190&lt;=10),('[1]Pricing Schedule'!$F$103+('[1]Pricing Schedule'!$F$105*M190))*3,
IF(AND(I190=38000,R190&gt;314.8,R190&lt;=504.6,M190&gt;10),('[1]Pricing Schedule'!$F$111+('[1]Pricing Schedule'!$F$113*M190))*3,
IF(AND(I190=38000,R190&gt;472.2,R190&lt;=672.8,M190&lt;=10),('[1]Pricing Schedule'!$F$103+('[1]Pricing Schedule'!$F$105*M190))*4,
IF(AND(I190=38000,R190&gt;472.2,R190&lt;=672.8,M190&gt;10),('[1]Pricing Schedule'!$F$111+('[1]Pricing Schedule'!$F$113*M190))*4,
IF(AND(I190=110000,R190&lt;=12.8,M190&gt;2),'[1]Pricing Schedule'!$F$62+('[1]Pricing Schedule'!$F$63*M190),
IF(AND(I190=110000,R190&lt;=12.8,M190&lt;=2),'[1]Pricing Schedule'!$F$96+('[1]Pricing Schedule'!$F$97*M190),
IF(AND(I190=110000,R190&gt;12.8,R190&lt;=22.8,M190&gt;3),'[1]Pricing Schedule'!$F$71+('[1]Pricing Schedule'!$F$72*M190),
IF(AND(I190=110000,R190&gt;12.8,R190&lt;=22.8,M190&lt;=3),'[1]Pricing Schedule'!$F$96+('[1]Pricing Schedule'!$F$97*M190),
IF(AND(I190=110000,R190&gt;22.8,R190&lt;=30.2),'[1]Pricing Schedule'!$F$80+('[1]Pricing Schedule'!$F$81*M190),
IF(AND(I190=110000,R190&gt;30.2,R190&lt;=45.9),'[1]Pricing Schedule'!$F$89+('[1]Pricing Schedule'!$F$90*M190),
IF(AND(I190=110000,R190&gt;45.9,R190&lt;=123.4),'[1]Pricing Schedule'!$F$96+('[1]Pricing Schedule'!$F$97*M190),
IF(AND(I190=110000,R190&gt;123.4,R190&lt;=168.2,M190&lt;=10),'[1]Pricing Schedule'!$F$103+('[1]Pricing Schedule'!$F$105*M190),
IF(AND(I190=110000,R190&gt;123.4,R190&lt;=168.2,M190&gt;10),'[1]Pricing Schedule'!$F$111+('[1]Pricing Schedule'!$F$113*M190),
IF(AND(I190=110000,R190&gt;168.2,R190&lt;=336.4,M190&lt;=10),('[1]Pricing Schedule'!$F$103+('[1]Pricing Schedule'!$F$105*M190))*2,
IF(AND(I190=110000,R190&gt;168.2,R190&lt;=336.4,M190&gt;10),('[1]Pricing Schedule'!$F$111+('[1]Pricing Schedule'!$F$113*M190))*2,
IF(AND(I190=110000,R190&gt;336.4,R190&lt;=504.6,M190&lt;=10),('[1]Pricing Schedule'!$F$103+('[1]Pricing Schedule'!$F$105*M190))*3,
IF(AND(I190=110000,R190&gt;336.4,R190&lt;=504.6,M190&gt;10),('[1]Pricing Schedule'!$F$111+('[1]Pricing Schedule'!$F$113*M190))*3,
IF(AND(I190=110000,R190&gt;504.6,R190&lt;=672.8,M190&lt;=10),('[1]Pricing Schedule'!$F$103+('[1]Pricing Schedule'!$F$105*M190))*4,
IF(AND(I190=110000,R190&gt;504.6,R190&lt;=672.8,M190&gt;10),('[1]Pricing Schedule'!$F$111+('[1]Pricing Schedule'!$F$113*M190))*4,
IF(AND(I190=110000,R190&gt;672.8,R190&lt;=841,M190&lt;=10),('[1]Pricing Schedule'!$F$103+('[1]Pricing Schedule'!$F$105*M190))*5,
IF(AND(I190=110000,R190&gt;672.8,R190&lt;=841,M190&gt;10),('[1]Pricing Schedule'!$F$111+('[1]Pricing Schedule'!$F$113*M190))*5,
IF(AND(I190=110000,R190&gt;672.8,R190&lt;=841,M190&lt;=10),('[1]Pricing Schedule'!$F$103+('[1]Pricing Schedule'!$F$105*M190))*5,
IF(AND(I190=110000,R190&gt;672.8,R190&lt;=841,M190&gt;10),('[1]Pricing Schedule'!$F$111+('[1]Pricing Schedule'!$F$113*M190))*5,
IF(AND(I190=110000,R190&gt;1345.6,R190&lt;=1513.8,M190&lt;=10),('[1]Pricing Schedule'!$F$103+('[1]Pricing Schedule'!$F$105*M190))*9,
IF(AND(I190=110000,R190&gt;1345.6,R190&lt;=1513.8,M190&gt;10),('[1]Pricing Schedule'!$F$111+('[1]Pricing Schedule'!$F$113*M190))*9,
9999999999)))))))))))))))))))))))))))))))))))))))</f>
        <v>1627650</v>
      </c>
      <c r="T190" s="21">
        <f>IF(AND(I190=38000,R190&lt;=4.5,M190&gt;8),'[1]Pricing Schedule'!$J$9,
IF(AND(I190=38000,R190&lt;=4.5,M190&lt;=8),'[1]Pricing Schedule'!$J$36,
IF(AND(I190=38000,R190&gt;4.5,R190&lt;=9,M190&gt;8),'[1]Pricing Schedule'!$J$18,
IF(AND(I190=38000,R190&gt;4.5,R190&lt;=9,M190&lt;=8),'[1]Pricing Schedule'!$J$36,
IF(AND(I190=38000,R190&gt;9,R190&lt;=12.8,M190&gt;8),'[1]Pricing Schedule'!$J$27,
IF(AND(I190=38000,R190&gt;9,R190&lt;=12.8,M190&lt;=8),'[1]Pricing Schedule'!$J$36,
IF(AND(I190=38000,R190&gt;12.8,R190&lt;=22.8),'[1]Pricing Schedule'!$J$36,
IF(AND(I190=38000,R190&gt;22.8,R190&lt;=30.2),'[1]Pricing Schedule'!$J$45,
IF(AND(I190=38000,R190&gt;30.2,R190&lt;=45.9),'[1]Pricing Schedule'!$J$54,
IF(AND(I190=38000,R190&gt;45.9,R190&lt;=123.4),'[1]Pricing Schedule'!$J$97,
IF(AND(I190=38000,R190&gt;123.4,R190&lt;=168.2,M190&lt;=10),'[1]Pricing Schedule'!$J$105,
IF(AND(I190=38000,R190&gt;123.4,R190&lt;=168.2,M190&gt;10),'[1]Pricing Schedule'!$J$113,
IF(AND(I190=38000,R190&gt;168.2,R190&lt;=336.4,M190&lt;=10),('[1]Pricing Schedule'!$J$105),
IF(AND(I190=38000,R190&gt;168.2,R190&lt;=336.4,M190&gt;10),('[1]Pricing Schedule'!$J$113),
IF(AND(I190=38000,R190&gt;336.4,R190&lt;=504.6,M190&lt;=10),('[1]Pricing Schedule'!$J$105),
IF(AND(I190=38000,R190&gt;336.4,R190&lt;=504.6,M190&gt;10),('[1]Pricing Schedule'!$J$113),
IF(AND(I190=38000,R190&gt;504.6,R190&lt;=672.8,M190&lt;=10),('[1]Pricing Schedule'!$J$105),
IF(AND(I190=38000,R190&gt;504.6,R190&lt;=672.8,M190&gt;10),('[1]Pricing Schedule'!$J$113),
IF(AND(I190=110000,R190&lt;=12.8,M190&gt;2),'[1]Pricing Schedule'!$J$63,
IF(AND(I190=110000,R190&lt;=12.8,M190&lt;=2),'[1]Pricing Schedule'!$J$97,
IF(AND(I190=110000,R190&gt;12.8,R190&lt;=22.8,M190&gt;3),'[1]Pricing Schedule'!$J$72,
IF(AND(I190=110000,R190&gt;12.8,R190&lt;=22.8,M190&lt;=3),'[1]Pricing Schedule'!$J$97,
IF(AND(I190=110000,R190&gt;22.8,R190&lt;=30.2),'[1]Pricing Schedule'!$J$81,
IF(AND(I190=110000,R190&gt;30.2,R190&lt;=45.9),'[1]Pricing Schedule'!$J$90,
IF(AND(I190=110000,R190&gt;45.9,R190&lt;=123.4),'[1]Pricing Schedule'!$J$97,
IF(AND(I190=110000,R190&gt;123.4,R190&lt;=168.2,M190&lt;=10),'[1]Pricing Schedule'!$J$105,
IF(AND(I190=110000,R190&gt;123.4,R190&lt;=168.2,M190&gt;10),'[1]Pricing Schedule'!$J$113,
IF(AND(I190=110000,R190&gt;168.2,R190&lt;=336.2,M190&lt;=10),('[1]Pricing Schedule'!$J$105),
IF(AND(I190=110000,R190&gt;168.2,R190&lt;=336.2,M190&gt;10),('[1]Pricing Schedule'!$J$113),
IF(AND(I190=110000,R190&gt;336.4,R190&lt;=504.6,M190&lt;=10),('[1]Pricing Schedule'!$J$105),
IF(AND(I190=110000,R190&gt;336.4,R190&lt;=504.6,M190&gt;10),('[1]Pricing Schedule'!$J$113),
IF(AND(I190=110000,R190&gt;504.6,R190&lt;=672.8,M190&lt;=10),('[1]Pricing Schedule'!$J$105),
IF(AND(I190=110000,R190&gt;504.6,R190&lt;=672.8,M190&gt;10),('[1]Pricing Schedule'!$J$113),
IF(AND(I190=110000,R190&gt;672.8,R190&lt;=841,M190&lt;=10),('[1]Pricing Schedule'!$J$105),
IF(AND(I190=110000,R190&gt;672.8,R190&lt;=841,M190&gt;10),('[1]Pricing Schedule'!$J$113),
IF(AND(I190=110000,R190&gt;1682,R190&lt;=1850.2,M190&lt;=10),('[1]Pricing Schedule'!$J$105),
IF(AND(I190=110000,R190&gt;1682,R190&lt;=1850.2,M190&gt;10),('[1]Pricing Schedule'!$J$113),
IF(AND(I190=110000,R190&gt;2018.4,R190&lt;=2186.6,M190&lt;=10),('[1]Pricing Schedule'!$J$105),
IF(AND(I190=110000,R190&gt;2018.4,R190&lt;=2186.6,M190&gt;10),('[1]Pricing Schedule'!$J$113),999999999)))))))))))))))))))))))))))))))))))))))</f>
        <v>3</v>
      </c>
      <c r="U190" s="40">
        <f t="shared" si="18"/>
        <v>157260.86956521738</v>
      </c>
      <c r="V190" s="41">
        <f t="shared" si="19"/>
        <v>6.3588609344760867</v>
      </c>
      <c r="Y190" s="23">
        <v>117</v>
      </c>
      <c r="Z190" s="23">
        <v>337</v>
      </c>
      <c r="AR190" s="35"/>
    </row>
    <row r="191" spans="1:44">
      <c r="A191" s="23">
        <v>190</v>
      </c>
      <c r="B191" s="23">
        <v>190</v>
      </c>
      <c r="C191" s="23" t="s">
        <v>490</v>
      </c>
      <c r="D191" s="23" t="s">
        <v>110</v>
      </c>
      <c r="E191" s="23" t="s">
        <v>110</v>
      </c>
      <c r="F191" s="23" t="s">
        <v>199</v>
      </c>
      <c r="G191" s="23" t="s">
        <v>200</v>
      </c>
      <c r="H191" s="23" t="s">
        <v>113</v>
      </c>
      <c r="I191" s="13">
        <v>38000</v>
      </c>
      <c r="J191" s="13">
        <v>38000</v>
      </c>
      <c r="K191" s="23" t="s">
        <v>119</v>
      </c>
      <c r="L191" s="24">
        <v>13.513</v>
      </c>
      <c r="M191" s="37">
        <f t="shared" si="14"/>
        <v>14</v>
      </c>
      <c r="N191" s="24">
        <v>5.5679999999999996</v>
      </c>
      <c r="O191" s="13">
        <v>1</v>
      </c>
      <c r="P191" s="36">
        <f t="shared" si="15"/>
        <v>4.1760000000000002</v>
      </c>
      <c r="Q191" s="38">
        <f t="shared" si="16"/>
        <v>44.85</v>
      </c>
      <c r="R191" s="37">
        <f t="shared" si="17"/>
        <v>44.85</v>
      </c>
      <c r="S191" s="39">
        <f>IF(AND(I191=38000,R191&lt;=4.5,M191&gt;8),'[1]Pricing Schedule'!$F$8+('[1]Pricing Schedule'!$F$9*M191),
IF(AND(I191=38000,R191&lt;=4.5,M191&lt;=8),'[1]Pricing Schedule'!$F$34+('[1]Pricing Schedule'!$F$36*M191),
IF(AND(I191=38000,R191&gt;4.5,R191&lt;=9,M191&gt;8),'[1]Pricing Schedule'!$F$17+('[1]Pricing Schedule'!$F$18*M191),
IF(AND(I191=38000,R191&gt;4.5,R191&lt;=9,M191&lt;=8),'[1]Pricing Schedule'!$F$34+('[1]Pricing Schedule'!$F$36*M191),
IF(AND(I191=38000,R191&gt;9,R191&lt;=12.8,M191&gt;8),'[1]Pricing Schedule'!$F$26+('[1]Pricing Schedule'!$F$27*M191),
IF(AND(I191=38000,R191&gt;9,R191&lt;=12.8,M191&lt;=8),'[1]Pricing Schedule'!$F$34+('[1]Pricing Schedule'!$F$36*M191),
IF(AND(I191=38000,R191&gt;12.8,R191&lt;=22.8),'[1]Pricing Schedule'!$F$34+('[1]Pricing Schedule'!$F$36*M191),
IF(AND(I191=38000,R191&gt;22.8,R191&lt;=30.2),'[1]Pricing Schedule'!$F$43+('[1]Pricing Schedule'!$F$45*M191),
IF(AND(I191=38000,R191&gt;30.2,R191&lt;=45.9),'[1]Pricing Schedule'!$F$52+('[1]Pricing Schedule'!$F$54*M191),
IF(AND(I191=38000,R191&gt;45.9,R191&lt;=123.4),'[1]Pricing Schedule'!$F$96+('[1]Pricing Schedule'!$F$97*M191),
IF(AND(I191=38000,R191&gt;123.4,R191&lt;=168.2,M191&lt;=10),'[1]Pricing Schedule'!$F$103+('[1]Pricing Schedule'!$F$105*M191),
IF(AND(I191=38000,R191&gt;123.4,R191&lt;=168.2,M191&gt;10),'[1]Pricing Schedule'!$F$111+('[1]Pricing Schedule'!$F$113*M191),
IF(AND(I191=38000,R191&gt;157.4,R191&lt;=336.4,M191&lt;=10),('[1]Pricing Schedule'!$F$103+('[1]Pricing Schedule'!$F$105*M191))*2,
IF(AND(I191=38000,R191&gt;157.4,R191&lt;=336.4,M191&gt;10),('[1]Pricing Schedule'!$F$111+('[1]Pricing Schedule'!$F$113*M191))*2,
IF(AND(I191=38000,R191&gt;314.8,R191&lt;=504.6,M191&lt;=10),('[1]Pricing Schedule'!$F$103+('[1]Pricing Schedule'!$F$105*M191))*3,
IF(AND(I191=38000,R191&gt;314.8,R191&lt;=504.6,M191&gt;10),('[1]Pricing Schedule'!$F$111+('[1]Pricing Schedule'!$F$113*M191))*3,
IF(AND(I191=38000,R191&gt;472.2,R191&lt;=672.8,M191&lt;=10),('[1]Pricing Schedule'!$F$103+('[1]Pricing Schedule'!$F$105*M191))*4,
IF(AND(I191=38000,R191&gt;472.2,R191&lt;=672.8,M191&gt;10),('[1]Pricing Schedule'!$F$111+('[1]Pricing Schedule'!$F$113*M191))*4,
IF(AND(I191=110000,R191&lt;=12.8,M191&gt;2),'[1]Pricing Schedule'!$F$62+('[1]Pricing Schedule'!$F$63*M191),
IF(AND(I191=110000,R191&lt;=12.8,M191&lt;=2),'[1]Pricing Schedule'!$F$96+('[1]Pricing Schedule'!$F$97*M191),
IF(AND(I191=110000,R191&gt;12.8,R191&lt;=22.8,M191&gt;3),'[1]Pricing Schedule'!$F$71+('[1]Pricing Schedule'!$F$72*M191),
IF(AND(I191=110000,R191&gt;12.8,R191&lt;=22.8,M191&lt;=3),'[1]Pricing Schedule'!$F$96+('[1]Pricing Schedule'!$F$97*M191),
IF(AND(I191=110000,R191&gt;22.8,R191&lt;=30.2),'[1]Pricing Schedule'!$F$80+('[1]Pricing Schedule'!$F$81*M191),
IF(AND(I191=110000,R191&gt;30.2,R191&lt;=45.9),'[1]Pricing Schedule'!$F$89+('[1]Pricing Schedule'!$F$90*M191),
IF(AND(I191=110000,R191&gt;45.9,R191&lt;=123.4),'[1]Pricing Schedule'!$F$96+('[1]Pricing Schedule'!$F$97*M191),
IF(AND(I191=110000,R191&gt;123.4,R191&lt;=168.2,M191&lt;=10),'[1]Pricing Schedule'!$F$103+('[1]Pricing Schedule'!$F$105*M191),
IF(AND(I191=110000,R191&gt;123.4,R191&lt;=168.2,M191&gt;10),'[1]Pricing Schedule'!$F$111+('[1]Pricing Schedule'!$F$113*M191),
IF(AND(I191=110000,R191&gt;168.2,R191&lt;=336.4,M191&lt;=10),('[1]Pricing Schedule'!$F$103+('[1]Pricing Schedule'!$F$105*M191))*2,
IF(AND(I191=110000,R191&gt;168.2,R191&lt;=336.4,M191&gt;10),('[1]Pricing Schedule'!$F$111+('[1]Pricing Schedule'!$F$113*M191))*2,
IF(AND(I191=110000,R191&gt;336.4,R191&lt;=504.6,M191&lt;=10),('[1]Pricing Schedule'!$F$103+('[1]Pricing Schedule'!$F$105*M191))*3,
IF(AND(I191=110000,R191&gt;336.4,R191&lt;=504.6,M191&gt;10),('[1]Pricing Schedule'!$F$111+('[1]Pricing Schedule'!$F$113*M191))*3,
IF(AND(I191=110000,R191&gt;504.6,R191&lt;=672.8,M191&lt;=10),('[1]Pricing Schedule'!$F$103+('[1]Pricing Schedule'!$F$105*M191))*4,
IF(AND(I191=110000,R191&gt;504.6,R191&lt;=672.8,M191&gt;10),('[1]Pricing Schedule'!$F$111+('[1]Pricing Schedule'!$F$113*M191))*4,
IF(AND(I191=110000,R191&gt;672.8,R191&lt;=841,M191&lt;=10),('[1]Pricing Schedule'!$F$103+('[1]Pricing Schedule'!$F$105*M191))*5,
IF(AND(I191=110000,R191&gt;672.8,R191&lt;=841,M191&gt;10),('[1]Pricing Schedule'!$F$111+('[1]Pricing Schedule'!$F$113*M191))*5,
IF(AND(I191=110000,R191&gt;672.8,R191&lt;=841,M191&lt;=10),('[1]Pricing Schedule'!$F$103+('[1]Pricing Schedule'!$F$105*M191))*5,
IF(AND(I191=110000,R191&gt;672.8,R191&lt;=841,M191&gt;10),('[1]Pricing Schedule'!$F$111+('[1]Pricing Schedule'!$F$113*M191))*5,
IF(AND(I191=110000,R191&gt;1345.6,R191&lt;=1513.8,M191&lt;=10),('[1]Pricing Schedule'!$F$103+('[1]Pricing Schedule'!$F$105*M191))*9,
IF(AND(I191=110000,R191&gt;1345.6,R191&lt;=1513.8,M191&gt;10),('[1]Pricing Schedule'!$F$111+('[1]Pricing Schedule'!$F$113*M191))*9,
9999999999)))))))))))))))))))))))))))))))))))))))</f>
        <v>1905430</v>
      </c>
      <c r="T191" s="21">
        <f>IF(AND(I191=38000,R191&lt;=4.5,M191&gt;8),'[1]Pricing Schedule'!$J$9,
IF(AND(I191=38000,R191&lt;=4.5,M191&lt;=8),'[1]Pricing Schedule'!$J$36,
IF(AND(I191=38000,R191&gt;4.5,R191&lt;=9,M191&gt;8),'[1]Pricing Schedule'!$J$18,
IF(AND(I191=38000,R191&gt;4.5,R191&lt;=9,M191&lt;=8),'[1]Pricing Schedule'!$J$36,
IF(AND(I191=38000,R191&gt;9,R191&lt;=12.8,M191&gt;8),'[1]Pricing Schedule'!$J$27,
IF(AND(I191=38000,R191&gt;9,R191&lt;=12.8,M191&lt;=8),'[1]Pricing Schedule'!$J$36,
IF(AND(I191=38000,R191&gt;12.8,R191&lt;=22.8),'[1]Pricing Schedule'!$J$36,
IF(AND(I191=38000,R191&gt;22.8,R191&lt;=30.2),'[1]Pricing Schedule'!$J$45,
IF(AND(I191=38000,R191&gt;30.2,R191&lt;=45.9),'[1]Pricing Schedule'!$J$54,
IF(AND(I191=38000,R191&gt;45.9,R191&lt;=123.4),'[1]Pricing Schedule'!$J$97,
IF(AND(I191=38000,R191&gt;123.4,R191&lt;=168.2,M191&lt;=10),'[1]Pricing Schedule'!$J$105,
IF(AND(I191=38000,R191&gt;123.4,R191&lt;=168.2,M191&gt;10),'[1]Pricing Schedule'!$J$113,
IF(AND(I191=38000,R191&gt;168.2,R191&lt;=336.4,M191&lt;=10),('[1]Pricing Schedule'!$J$105),
IF(AND(I191=38000,R191&gt;168.2,R191&lt;=336.4,M191&gt;10),('[1]Pricing Schedule'!$J$113),
IF(AND(I191=38000,R191&gt;336.4,R191&lt;=504.6,M191&lt;=10),('[1]Pricing Schedule'!$J$105),
IF(AND(I191=38000,R191&gt;336.4,R191&lt;=504.6,M191&gt;10),('[1]Pricing Schedule'!$J$113),
IF(AND(I191=38000,R191&gt;504.6,R191&lt;=672.8,M191&lt;=10),('[1]Pricing Schedule'!$J$105),
IF(AND(I191=38000,R191&gt;504.6,R191&lt;=672.8,M191&gt;10),('[1]Pricing Schedule'!$J$113),
IF(AND(I191=110000,R191&lt;=12.8,M191&gt;2),'[1]Pricing Schedule'!$J$63,
IF(AND(I191=110000,R191&lt;=12.8,M191&lt;=2),'[1]Pricing Schedule'!$J$97,
IF(AND(I191=110000,R191&gt;12.8,R191&lt;=22.8,M191&gt;3),'[1]Pricing Schedule'!$J$72,
IF(AND(I191=110000,R191&gt;12.8,R191&lt;=22.8,M191&lt;=3),'[1]Pricing Schedule'!$J$97,
IF(AND(I191=110000,R191&gt;22.8,R191&lt;=30.2),'[1]Pricing Schedule'!$J$81,
IF(AND(I191=110000,R191&gt;30.2,R191&lt;=45.9),'[1]Pricing Schedule'!$J$90,
IF(AND(I191=110000,R191&gt;45.9,R191&lt;=123.4),'[1]Pricing Schedule'!$J$97,
IF(AND(I191=110000,R191&gt;123.4,R191&lt;=168.2,M191&lt;=10),'[1]Pricing Schedule'!$J$105,
IF(AND(I191=110000,R191&gt;123.4,R191&lt;=168.2,M191&gt;10),'[1]Pricing Schedule'!$J$113,
IF(AND(I191=110000,R191&gt;168.2,R191&lt;=336.2,M191&lt;=10),('[1]Pricing Schedule'!$J$105),
IF(AND(I191=110000,R191&gt;168.2,R191&lt;=336.2,M191&gt;10),('[1]Pricing Schedule'!$J$113),
IF(AND(I191=110000,R191&gt;336.4,R191&lt;=504.6,M191&lt;=10),('[1]Pricing Schedule'!$J$105),
IF(AND(I191=110000,R191&gt;336.4,R191&lt;=504.6,M191&gt;10),('[1]Pricing Schedule'!$J$113),
IF(AND(I191=110000,R191&gt;504.6,R191&lt;=672.8,M191&lt;=10),('[1]Pricing Schedule'!$J$105),
IF(AND(I191=110000,R191&gt;504.6,R191&lt;=672.8,M191&gt;10),('[1]Pricing Schedule'!$J$113),
IF(AND(I191=110000,R191&gt;672.8,R191&lt;=841,M191&lt;=10),('[1]Pricing Schedule'!$J$105),
IF(AND(I191=110000,R191&gt;672.8,R191&lt;=841,M191&gt;10),('[1]Pricing Schedule'!$J$113),
IF(AND(I191=110000,R191&gt;1682,R191&lt;=1850.2,M191&lt;=10),('[1]Pricing Schedule'!$J$105),
IF(AND(I191=110000,R191&gt;1682,R191&lt;=1850.2,M191&gt;10),('[1]Pricing Schedule'!$J$113),
IF(AND(I191=110000,R191&gt;2018.4,R191&lt;=2186.6,M191&lt;=10),('[1]Pricing Schedule'!$J$105),
IF(AND(I191=110000,R191&gt;2018.4,R191&lt;=2186.6,M191&gt;10),('[1]Pricing Schedule'!$J$113),999999999)))))))))))))))))))))))))))))))))))))))</f>
        <v>6</v>
      </c>
      <c r="U191" s="40">
        <f t="shared" si="18"/>
        <v>42484.503901895208</v>
      </c>
      <c r="V191" s="41">
        <f t="shared" si="19"/>
        <v>23.537994048587457</v>
      </c>
      <c r="Y191" s="23">
        <v>273</v>
      </c>
      <c r="Z191" s="23">
        <v>151</v>
      </c>
      <c r="AR191" s="35"/>
    </row>
    <row r="192" spans="1:44">
      <c r="A192" s="23">
        <v>191</v>
      </c>
      <c r="B192" s="23">
        <v>191</v>
      </c>
      <c r="C192" s="23" t="s">
        <v>491</v>
      </c>
      <c r="D192" s="23" t="s">
        <v>110</v>
      </c>
      <c r="E192" s="23" t="s">
        <v>110</v>
      </c>
      <c r="F192" s="23" t="s">
        <v>203</v>
      </c>
      <c r="G192" s="23" t="s">
        <v>204</v>
      </c>
      <c r="H192" s="23" t="s">
        <v>113</v>
      </c>
      <c r="I192" s="13">
        <v>38000</v>
      </c>
      <c r="J192" s="13">
        <v>38000</v>
      </c>
      <c r="K192" s="13">
        <v>20000</v>
      </c>
      <c r="L192" s="24">
        <v>18.797000000000001</v>
      </c>
      <c r="M192" s="37">
        <f t="shared" si="14"/>
        <v>19</v>
      </c>
      <c r="N192" s="24">
        <v>1.1040000000000001</v>
      </c>
      <c r="O192" s="13">
        <v>1</v>
      </c>
      <c r="P192" s="36">
        <f t="shared" si="15"/>
        <v>0.82800000000000007</v>
      </c>
      <c r="Q192" s="38">
        <f t="shared" si="16"/>
        <v>6.9</v>
      </c>
      <c r="R192" s="37">
        <f t="shared" si="17"/>
        <v>6.9</v>
      </c>
      <c r="S192" s="39">
        <f>IF(AND(I192=38000,R192&lt;=4.5,M192&gt;8),'[1]Pricing Schedule'!$F$8+('[1]Pricing Schedule'!$F$9*M192),
IF(AND(I192=38000,R192&lt;=4.5,M192&lt;=8),'[1]Pricing Schedule'!$F$34+('[1]Pricing Schedule'!$F$36*M192),
IF(AND(I192=38000,R192&gt;4.5,R192&lt;=9,M192&gt;8),'[1]Pricing Schedule'!$F$17+('[1]Pricing Schedule'!$F$18*M192),
IF(AND(I192=38000,R192&gt;4.5,R192&lt;=9,M192&lt;=8),'[1]Pricing Schedule'!$F$34+('[1]Pricing Schedule'!$F$36*M192),
IF(AND(I192=38000,R192&gt;9,R192&lt;=12.8,M192&gt;8),'[1]Pricing Schedule'!$F$26+('[1]Pricing Schedule'!$F$27*M192),
IF(AND(I192=38000,R192&gt;9,R192&lt;=12.8,M192&lt;=8),'[1]Pricing Schedule'!$F$34+('[1]Pricing Schedule'!$F$36*M192),
IF(AND(I192=38000,R192&gt;12.8,R192&lt;=22.8),'[1]Pricing Schedule'!$F$34+('[1]Pricing Schedule'!$F$36*M192),
IF(AND(I192=38000,R192&gt;22.8,R192&lt;=30.2),'[1]Pricing Schedule'!$F$43+('[1]Pricing Schedule'!$F$45*M192),
IF(AND(I192=38000,R192&gt;30.2,R192&lt;=45.9),'[1]Pricing Schedule'!$F$52+('[1]Pricing Schedule'!$F$54*M192),
IF(AND(I192=38000,R192&gt;45.9,R192&lt;=123.4),'[1]Pricing Schedule'!$F$96+('[1]Pricing Schedule'!$F$97*M192),
IF(AND(I192=38000,R192&gt;123.4,R192&lt;=168.2,M192&lt;=10),'[1]Pricing Schedule'!$F$103+('[1]Pricing Schedule'!$F$105*M192),
IF(AND(I192=38000,R192&gt;123.4,R192&lt;=168.2,M192&gt;10),'[1]Pricing Schedule'!$F$111+('[1]Pricing Schedule'!$F$113*M192),
IF(AND(I192=38000,R192&gt;157.4,R192&lt;=336.4,M192&lt;=10),('[1]Pricing Schedule'!$F$103+('[1]Pricing Schedule'!$F$105*M192))*2,
IF(AND(I192=38000,R192&gt;157.4,R192&lt;=336.4,M192&gt;10),('[1]Pricing Schedule'!$F$111+('[1]Pricing Schedule'!$F$113*M192))*2,
IF(AND(I192=38000,R192&gt;314.8,R192&lt;=504.6,M192&lt;=10),('[1]Pricing Schedule'!$F$103+('[1]Pricing Schedule'!$F$105*M192))*3,
IF(AND(I192=38000,R192&gt;314.8,R192&lt;=504.6,M192&gt;10),('[1]Pricing Schedule'!$F$111+('[1]Pricing Schedule'!$F$113*M192))*3,
IF(AND(I192=38000,R192&gt;472.2,R192&lt;=672.8,M192&lt;=10),('[1]Pricing Schedule'!$F$103+('[1]Pricing Schedule'!$F$105*M192))*4,
IF(AND(I192=38000,R192&gt;472.2,R192&lt;=672.8,M192&gt;10),('[1]Pricing Schedule'!$F$111+('[1]Pricing Schedule'!$F$113*M192))*4,
IF(AND(I192=110000,R192&lt;=12.8,M192&gt;2),'[1]Pricing Schedule'!$F$62+('[1]Pricing Schedule'!$F$63*M192),
IF(AND(I192=110000,R192&lt;=12.8,M192&lt;=2),'[1]Pricing Schedule'!$F$96+('[1]Pricing Schedule'!$F$97*M192),
IF(AND(I192=110000,R192&gt;12.8,R192&lt;=22.8,M192&gt;3),'[1]Pricing Schedule'!$F$71+('[1]Pricing Schedule'!$F$72*M192),
IF(AND(I192=110000,R192&gt;12.8,R192&lt;=22.8,M192&lt;=3),'[1]Pricing Schedule'!$F$96+('[1]Pricing Schedule'!$F$97*M192),
IF(AND(I192=110000,R192&gt;22.8,R192&lt;=30.2),'[1]Pricing Schedule'!$F$80+('[1]Pricing Schedule'!$F$81*M192),
IF(AND(I192=110000,R192&gt;30.2,R192&lt;=45.9),'[1]Pricing Schedule'!$F$89+('[1]Pricing Schedule'!$F$90*M192),
IF(AND(I192=110000,R192&gt;45.9,R192&lt;=123.4),'[1]Pricing Schedule'!$F$96+('[1]Pricing Schedule'!$F$97*M192),
IF(AND(I192=110000,R192&gt;123.4,R192&lt;=168.2,M192&lt;=10),'[1]Pricing Schedule'!$F$103+('[1]Pricing Schedule'!$F$105*M192),
IF(AND(I192=110000,R192&gt;123.4,R192&lt;=168.2,M192&gt;10),'[1]Pricing Schedule'!$F$111+('[1]Pricing Schedule'!$F$113*M192),
IF(AND(I192=110000,R192&gt;168.2,R192&lt;=336.4,M192&lt;=10),('[1]Pricing Schedule'!$F$103+('[1]Pricing Schedule'!$F$105*M192))*2,
IF(AND(I192=110000,R192&gt;168.2,R192&lt;=336.4,M192&gt;10),('[1]Pricing Schedule'!$F$111+('[1]Pricing Schedule'!$F$113*M192))*2,
IF(AND(I192=110000,R192&gt;336.4,R192&lt;=504.6,M192&lt;=10),('[1]Pricing Schedule'!$F$103+('[1]Pricing Schedule'!$F$105*M192))*3,
IF(AND(I192=110000,R192&gt;336.4,R192&lt;=504.6,M192&gt;10),('[1]Pricing Schedule'!$F$111+('[1]Pricing Schedule'!$F$113*M192))*3,
IF(AND(I192=110000,R192&gt;504.6,R192&lt;=672.8,M192&lt;=10),('[1]Pricing Schedule'!$F$103+('[1]Pricing Schedule'!$F$105*M192))*4,
IF(AND(I192=110000,R192&gt;504.6,R192&lt;=672.8,M192&gt;10),('[1]Pricing Schedule'!$F$111+('[1]Pricing Schedule'!$F$113*M192))*4,
IF(AND(I192=110000,R192&gt;672.8,R192&lt;=841,M192&lt;=10),('[1]Pricing Schedule'!$F$103+('[1]Pricing Schedule'!$F$105*M192))*5,
IF(AND(I192=110000,R192&gt;672.8,R192&lt;=841,M192&gt;10),('[1]Pricing Schedule'!$F$111+('[1]Pricing Schedule'!$F$113*M192))*5,
IF(AND(I192=110000,R192&gt;672.8,R192&lt;=841,M192&lt;=10),('[1]Pricing Schedule'!$F$103+('[1]Pricing Schedule'!$F$105*M192))*5,
IF(AND(I192=110000,R192&gt;672.8,R192&lt;=841,M192&gt;10),('[1]Pricing Schedule'!$F$111+('[1]Pricing Schedule'!$F$113*M192))*5,
IF(AND(I192=110000,R192&gt;1345.6,R192&lt;=1513.8,M192&lt;=10),('[1]Pricing Schedule'!$F$103+('[1]Pricing Schedule'!$F$105*M192))*9,
IF(AND(I192=110000,R192&gt;1345.6,R192&lt;=1513.8,M192&gt;10),('[1]Pricing Schedule'!$F$111+('[1]Pricing Schedule'!$F$113*M192))*9,
9999999999)))))))))))))))))))))))))))))))))))))))</f>
        <v>1906800</v>
      </c>
      <c r="T192" s="21">
        <f>IF(AND(I192=38000,R192&lt;=4.5,M192&gt;8),'[1]Pricing Schedule'!$J$9,
IF(AND(I192=38000,R192&lt;=4.5,M192&lt;=8),'[1]Pricing Schedule'!$J$36,
IF(AND(I192=38000,R192&gt;4.5,R192&lt;=9,M192&gt;8),'[1]Pricing Schedule'!$J$18,
IF(AND(I192=38000,R192&gt;4.5,R192&lt;=9,M192&lt;=8),'[1]Pricing Schedule'!$J$36,
IF(AND(I192=38000,R192&gt;9,R192&lt;=12.8,M192&gt;8),'[1]Pricing Schedule'!$J$27,
IF(AND(I192=38000,R192&gt;9,R192&lt;=12.8,M192&lt;=8),'[1]Pricing Schedule'!$J$36,
IF(AND(I192=38000,R192&gt;12.8,R192&lt;=22.8),'[1]Pricing Schedule'!$J$36,
IF(AND(I192=38000,R192&gt;22.8,R192&lt;=30.2),'[1]Pricing Schedule'!$J$45,
IF(AND(I192=38000,R192&gt;30.2,R192&lt;=45.9),'[1]Pricing Schedule'!$J$54,
IF(AND(I192=38000,R192&gt;45.9,R192&lt;=123.4),'[1]Pricing Schedule'!$J$97,
IF(AND(I192=38000,R192&gt;123.4,R192&lt;=168.2,M192&lt;=10),'[1]Pricing Schedule'!$J$105,
IF(AND(I192=38000,R192&gt;123.4,R192&lt;=168.2,M192&gt;10),'[1]Pricing Schedule'!$J$113,
IF(AND(I192=38000,R192&gt;168.2,R192&lt;=336.4,M192&lt;=10),('[1]Pricing Schedule'!$J$105),
IF(AND(I192=38000,R192&gt;168.2,R192&lt;=336.4,M192&gt;10),('[1]Pricing Schedule'!$J$113),
IF(AND(I192=38000,R192&gt;336.4,R192&lt;=504.6,M192&lt;=10),('[1]Pricing Schedule'!$J$105),
IF(AND(I192=38000,R192&gt;336.4,R192&lt;=504.6,M192&gt;10),('[1]Pricing Schedule'!$J$113),
IF(AND(I192=38000,R192&gt;504.6,R192&lt;=672.8,M192&lt;=10),('[1]Pricing Schedule'!$J$105),
IF(AND(I192=38000,R192&gt;504.6,R192&lt;=672.8,M192&gt;10),('[1]Pricing Schedule'!$J$113),
IF(AND(I192=110000,R192&lt;=12.8,M192&gt;2),'[1]Pricing Schedule'!$J$63,
IF(AND(I192=110000,R192&lt;=12.8,M192&lt;=2),'[1]Pricing Schedule'!$J$97,
IF(AND(I192=110000,R192&gt;12.8,R192&lt;=22.8,M192&gt;3),'[1]Pricing Schedule'!$J$72,
IF(AND(I192=110000,R192&gt;12.8,R192&lt;=22.8,M192&lt;=3),'[1]Pricing Schedule'!$J$97,
IF(AND(I192=110000,R192&gt;22.8,R192&lt;=30.2),'[1]Pricing Schedule'!$J$81,
IF(AND(I192=110000,R192&gt;30.2,R192&lt;=45.9),'[1]Pricing Schedule'!$J$90,
IF(AND(I192=110000,R192&gt;45.9,R192&lt;=123.4),'[1]Pricing Schedule'!$J$97,
IF(AND(I192=110000,R192&gt;123.4,R192&lt;=168.2,M192&lt;=10),'[1]Pricing Schedule'!$J$105,
IF(AND(I192=110000,R192&gt;123.4,R192&lt;=168.2,M192&gt;10),'[1]Pricing Schedule'!$J$113,
IF(AND(I192=110000,R192&gt;168.2,R192&lt;=336.2,M192&lt;=10),('[1]Pricing Schedule'!$J$105),
IF(AND(I192=110000,R192&gt;168.2,R192&lt;=336.2,M192&gt;10),('[1]Pricing Schedule'!$J$113),
IF(AND(I192=110000,R192&gt;336.4,R192&lt;=504.6,M192&lt;=10),('[1]Pricing Schedule'!$J$105),
IF(AND(I192=110000,R192&gt;336.4,R192&lt;=504.6,M192&gt;10),('[1]Pricing Schedule'!$J$113),
IF(AND(I192=110000,R192&gt;504.6,R192&lt;=672.8,M192&lt;=10),('[1]Pricing Schedule'!$J$105),
IF(AND(I192=110000,R192&gt;504.6,R192&lt;=672.8,M192&gt;10),('[1]Pricing Schedule'!$J$113),
IF(AND(I192=110000,R192&gt;672.8,R192&lt;=841,M192&lt;=10),('[1]Pricing Schedule'!$J$105),
IF(AND(I192=110000,R192&gt;672.8,R192&lt;=841,M192&gt;10),('[1]Pricing Schedule'!$J$113),
IF(AND(I192=110000,R192&gt;1682,R192&lt;=1850.2,M192&lt;=10),('[1]Pricing Schedule'!$J$105),
IF(AND(I192=110000,R192&gt;1682,R192&lt;=1850.2,M192&gt;10),('[1]Pricing Schedule'!$J$113),
IF(AND(I192=110000,R192&gt;2018.4,R192&lt;=2186.6,M192&lt;=10),('[1]Pricing Schedule'!$J$105),
IF(AND(I192=110000,R192&gt;2018.4,R192&lt;=2186.6,M192&gt;10),('[1]Pricing Schedule'!$J$113),999999999)))))))))))))))))))))))))))))))))))))))</f>
        <v>2</v>
      </c>
      <c r="U192" s="40">
        <f t="shared" si="18"/>
        <v>276347.82608695648</v>
      </c>
      <c r="V192" s="41">
        <f t="shared" si="19"/>
        <v>3.6186280679672751</v>
      </c>
      <c r="Y192" s="23">
        <v>175</v>
      </c>
      <c r="Z192" s="23">
        <v>321</v>
      </c>
      <c r="AR192" s="35"/>
    </row>
    <row r="193" spans="1:44" s="44" customFormat="1">
      <c r="A193" s="43">
        <v>192</v>
      </c>
      <c r="B193" s="43">
        <v>192</v>
      </c>
      <c r="C193" s="43" t="s">
        <v>492</v>
      </c>
      <c r="D193" s="23" t="s">
        <v>110</v>
      </c>
      <c r="E193" s="23" t="s">
        <v>110</v>
      </c>
      <c r="F193" s="43" t="s">
        <v>203</v>
      </c>
      <c r="G193" s="43" t="s">
        <v>204</v>
      </c>
      <c r="H193" s="43" t="s">
        <v>113</v>
      </c>
      <c r="I193" s="44">
        <v>38000</v>
      </c>
      <c r="J193" s="44">
        <v>38000</v>
      </c>
      <c r="K193" s="44">
        <v>20000</v>
      </c>
      <c r="L193" s="45">
        <v>14.896000000000001</v>
      </c>
      <c r="M193" s="46">
        <f t="shared" si="14"/>
        <v>15</v>
      </c>
      <c r="N193" s="45">
        <v>15.406000000000001</v>
      </c>
      <c r="O193" s="44">
        <v>1</v>
      </c>
      <c r="P193" s="46">
        <f t="shared" si="15"/>
        <v>11.554500000000001</v>
      </c>
      <c r="Q193" s="47">
        <f t="shared" si="16"/>
        <v>124.2</v>
      </c>
      <c r="R193" s="46">
        <f t="shared" si="17"/>
        <v>124.2</v>
      </c>
      <c r="S193" s="39">
        <f>IF(AND(I193=38000,R193&lt;=4.5,M193&gt;8),'[1]Pricing Schedule'!$F$8+('[1]Pricing Schedule'!$F$9*M193),
IF(AND(I193=38000,R193&lt;=4.5,M193&lt;=8),'[1]Pricing Schedule'!$F$34+('[1]Pricing Schedule'!$F$36*M193),
IF(AND(I193=38000,R193&gt;4.5,R193&lt;=9,M193&gt;8),'[1]Pricing Schedule'!$F$17+('[1]Pricing Schedule'!$F$18*M193),
IF(AND(I193=38000,R193&gt;4.5,R193&lt;=9,M193&lt;=8),'[1]Pricing Schedule'!$F$34+('[1]Pricing Schedule'!$F$36*M193),
IF(AND(I193=38000,R193&gt;9,R193&lt;=12.8,M193&gt;8),'[1]Pricing Schedule'!$F$26+('[1]Pricing Schedule'!$F$27*M193),
IF(AND(I193=38000,R193&gt;9,R193&lt;=12.8,M193&lt;=8),'[1]Pricing Schedule'!$F$34+('[1]Pricing Schedule'!$F$36*M193),
IF(AND(I193=38000,R193&gt;12.8,R193&lt;=22.8),'[1]Pricing Schedule'!$F$34+('[1]Pricing Schedule'!$F$36*M193),
IF(AND(I193=38000,R193&gt;22.8,R193&lt;=30.2),'[1]Pricing Schedule'!$F$43+('[1]Pricing Schedule'!$F$45*M193),
IF(AND(I193=38000,R193&gt;30.2,R193&lt;=45.9),'[1]Pricing Schedule'!$F$52+('[1]Pricing Schedule'!$F$54*M193),
IF(AND(I193=38000,R193&gt;45.9,R193&lt;=123.4),'[1]Pricing Schedule'!$F$96+('[1]Pricing Schedule'!$F$97*M193),
IF(AND(I193=38000,R193&gt;123.4,R193&lt;=168.2,M193&lt;=10),'[1]Pricing Schedule'!$F$103+('[1]Pricing Schedule'!$F$105*M193),
IF(AND(I193=38000,R193&gt;123.4,R193&lt;=168.2,M193&gt;10),'[1]Pricing Schedule'!$F$111+('[1]Pricing Schedule'!$F$113*M193),
IF(AND(I193=38000,R193&gt;157.4,R193&lt;=336.4,M193&lt;=10),('[1]Pricing Schedule'!$F$103+('[1]Pricing Schedule'!$F$105*M193))*2,
IF(AND(I193=38000,R193&gt;157.4,R193&lt;=336.4,M193&gt;10),('[1]Pricing Schedule'!$F$111+('[1]Pricing Schedule'!$F$113*M193))*2,
IF(AND(I193=38000,R193&gt;314.8,R193&lt;=504.6,M193&lt;=10),('[1]Pricing Schedule'!$F$103+('[1]Pricing Schedule'!$F$105*M193))*3,
IF(AND(I193=38000,R193&gt;314.8,R193&lt;=504.6,M193&gt;10),('[1]Pricing Schedule'!$F$111+('[1]Pricing Schedule'!$F$113*M193))*3,
IF(AND(I193=38000,R193&gt;472.2,R193&lt;=672.8,M193&lt;=10),('[1]Pricing Schedule'!$F$103+('[1]Pricing Schedule'!$F$105*M193))*4,
IF(AND(I193=38000,R193&gt;472.2,R193&lt;=672.8,M193&gt;10),('[1]Pricing Schedule'!$F$111+('[1]Pricing Schedule'!$F$113*M193))*4,
IF(AND(I193=110000,R193&lt;=12.8,M193&gt;2),'[1]Pricing Schedule'!$F$62+('[1]Pricing Schedule'!$F$63*M193),
IF(AND(I193=110000,R193&lt;=12.8,M193&lt;=2),'[1]Pricing Schedule'!$F$96+('[1]Pricing Schedule'!$F$97*M193),
IF(AND(I193=110000,R193&gt;12.8,R193&lt;=22.8,M193&gt;3),'[1]Pricing Schedule'!$F$71+('[1]Pricing Schedule'!$F$72*M193),
IF(AND(I193=110000,R193&gt;12.8,R193&lt;=22.8,M193&lt;=3),'[1]Pricing Schedule'!$F$96+('[1]Pricing Schedule'!$F$97*M193),
IF(AND(I193=110000,R193&gt;22.8,R193&lt;=30.2),'[1]Pricing Schedule'!$F$80+('[1]Pricing Schedule'!$F$81*M193),
IF(AND(I193=110000,R193&gt;30.2,R193&lt;=45.9),'[1]Pricing Schedule'!$F$89+('[1]Pricing Schedule'!$F$90*M193),
IF(AND(I193=110000,R193&gt;45.9,R193&lt;=123.4),'[1]Pricing Schedule'!$F$96+('[1]Pricing Schedule'!$F$97*M193),
IF(AND(I193=110000,R193&gt;123.4,R193&lt;=168.2,M193&lt;=10),'[1]Pricing Schedule'!$F$103+('[1]Pricing Schedule'!$F$105*M193),
IF(AND(I193=110000,R193&gt;123.4,R193&lt;=168.2,M193&gt;10),'[1]Pricing Schedule'!$F$111+('[1]Pricing Schedule'!$F$113*M193),
IF(AND(I193=110000,R193&gt;168.2,R193&lt;=336.4,M193&lt;=10),('[1]Pricing Schedule'!$F$103+('[1]Pricing Schedule'!$F$105*M193))*2,
IF(AND(I193=110000,R193&gt;168.2,R193&lt;=336.4,M193&gt;10),('[1]Pricing Schedule'!$F$111+('[1]Pricing Schedule'!$F$113*M193))*2,
IF(AND(I193=110000,R193&gt;336.4,R193&lt;=504.6,M193&lt;=10),('[1]Pricing Schedule'!$F$103+('[1]Pricing Schedule'!$F$105*M193))*3,
IF(AND(I193=110000,R193&gt;336.4,R193&lt;=504.6,M193&gt;10),('[1]Pricing Schedule'!$F$111+('[1]Pricing Schedule'!$F$113*M193))*3,
IF(AND(I193=110000,R193&gt;504.6,R193&lt;=672.8,M193&lt;=10),('[1]Pricing Schedule'!$F$103+('[1]Pricing Schedule'!$F$105*M193))*4,
IF(AND(I193=110000,R193&gt;504.6,R193&lt;=672.8,M193&gt;10),('[1]Pricing Schedule'!$F$111+('[1]Pricing Schedule'!$F$113*M193))*4,
IF(AND(I193=110000,R193&gt;672.8,R193&lt;=841,M193&lt;=10),('[1]Pricing Schedule'!$F$103+('[1]Pricing Schedule'!$F$105*M193))*5,
IF(AND(I193=110000,R193&gt;672.8,R193&lt;=841,M193&gt;10),('[1]Pricing Schedule'!$F$111+('[1]Pricing Schedule'!$F$113*M193))*5,
IF(AND(I193=110000,R193&gt;672.8,R193&lt;=841,M193&lt;=10),('[1]Pricing Schedule'!$F$103+('[1]Pricing Schedule'!$F$105*M193))*5,
IF(AND(I193=110000,R193&gt;672.8,R193&lt;=841,M193&gt;10),('[1]Pricing Schedule'!$F$111+('[1]Pricing Schedule'!$F$113*M193))*5,
IF(AND(I193=110000,R193&gt;1345.6,R193&lt;=1513.8,M193&lt;=10),('[1]Pricing Schedule'!$F$103+('[1]Pricing Schedule'!$F$105*M193))*9,
IF(AND(I193=110000,R193&gt;1345.6,R193&lt;=1513.8,M193&gt;10),('[1]Pricing Schedule'!$F$111+('[1]Pricing Schedule'!$F$113*M193))*9,
9999999999)))))))))))))))))))))))))))))))))))))))</f>
        <v>5849260</v>
      </c>
      <c r="T193" s="48">
        <f>IF(AND(I193=38000,R193&lt;=4.5,M193&gt;8),'[1]Pricing Schedule'!$J$9,
IF(AND(I193=38000,R193&lt;=4.5,M193&lt;=8),'[1]Pricing Schedule'!$J$36,
IF(AND(I193=38000,R193&gt;4.5,R193&lt;=9,M193&gt;8),'[1]Pricing Schedule'!$J$18,
IF(AND(I193=38000,R193&gt;4.5,R193&lt;=9,M193&lt;=8),'[1]Pricing Schedule'!$J$36,
IF(AND(I193=38000,R193&gt;9,R193&lt;=12.8,M193&gt;8),'[1]Pricing Schedule'!$J$27,
IF(AND(I193=38000,R193&gt;9,R193&lt;=12.8,M193&lt;=8),'[1]Pricing Schedule'!$J$36,
IF(AND(I193=38000,R193&gt;12.8,R193&lt;=22.8),'[1]Pricing Schedule'!$J$36,
IF(AND(I193=38000,R193&gt;22.8,R193&lt;=30.2),'[1]Pricing Schedule'!$J$45,
IF(AND(I193=38000,R193&gt;30.2,R193&lt;=45.9),'[1]Pricing Schedule'!$J$54,
IF(AND(I193=38000,R193&gt;45.9,R193&lt;=123.4),'[1]Pricing Schedule'!$J$97,
IF(AND(I193=38000,R193&gt;123.4,R193&lt;=168.2,M193&lt;=10),'[1]Pricing Schedule'!$J$105,
IF(AND(I193=38000,R193&gt;123.4,R193&lt;=168.2,M193&gt;10),'[1]Pricing Schedule'!$J$113,
IF(AND(I193=38000,R193&gt;168.2,R193&lt;=336.4,M193&lt;=10),('[1]Pricing Schedule'!$J$105),
IF(AND(I193=38000,R193&gt;168.2,R193&lt;=336.4,M193&gt;10),('[1]Pricing Schedule'!$J$113),
IF(AND(I193=38000,R193&gt;336.4,R193&lt;=504.6,M193&lt;=10),('[1]Pricing Schedule'!$J$105),
IF(AND(I193=38000,R193&gt;336.4,R193&lt;=504.6,M193&gt;10),('[1]Pricing Schedule'!$J$113),
IF(AND(I193=38000,R193&gt;504.6,R193&lt;=672.8,M193&lt;=10),('[1]Pricing Schedule'!$J$105),
IF(AND(I193=38000,R193&gt;504.6,R193&lt;=672.8,M193&gt;10),('[1]Pricing Schedule'!$J$113),
IF(AND(I193=110000,R193&lt;=12.8,M193&gt;2),'[1]Pricing Schedule'!$J$63,
IF(AND(I193=110000,R193&lt;=12.8,M193&lt;=2),'[1]Pricing Schedule'!$J$97,
IF(AND(I193=110000,R193&gt;12.8,R193&lt;=22.8,M193&gt;3),'[1]Pricing Schedule'!$J$72,
IF(AND(I193=110000,R193&gt;12.8,R193&lt;=22.8,M193&lt;=3),'[1]Pricing Schedule'!$J$97,
IF(AND(I193=110000,R193&gt;22.8,R193&lt;=30.2),'[1]Pricing Schedule'!$J$81,
IF(AND(I193=110000,R193&gt;30.2,R193&lt;=45.9),'[1]Pricing Schedule'!$J$90,
IF(AND(I193=110000,R193&gt;45.9,R193&lt;=123.4),'[1]Pricing Schedule'!$J$97,
IF(AND(I193=110000,R193&gt;123.4,R193&lt;=168.2,M193&lt;=10),'[1]Pricing Schedule'!$J$105,
IF(AND(I193=110000,R193&gt;123.4,R193&lt;=168.2,M193&gt;10),'[1]Pricing Schedule'!$J$113,
IF(AND(I193=110000,R193&gt;168.2,R193&lt;=336.2,M193&lt;=10),('[1]Pricing Schedule'!$J$105),
IF(AND(I193=110000,R193&gt;168.2,R193&lt;=336.2,M193&gt;10),('[1]Pricing Schedule'!$J$113),
IF(AND(I193=110000,R193&gt;336.4,R193&lt;=504.6,M193&lt;=10),('[1]Pricing Schedule'!$J$105),
IF(AND(I193=110000,R193&gt;336.4,R193&lt;=504.6,M193&gt;10),('[1]Pricing Schedule'!$J$113),
IF(AND(I193=110000,R193&gt;504.6,R193&lt;=672.8,M193&lt;=10),('[1]Pricing Schedule'!$J$105),
IF(AND(I193=110000,R193&gt;504.6,R193&lt;=672.8,M193&gt;10),('[1]Pricing Schedule'!$J$113),
IF(AND(I193=110000,R193&gt;672.8,R193&lt;=841,M193&lt;=10),('[1]Pricing Schedule'!$J$105),
IF(AND(I193=110000,R193&gt;672.8,R193&lt;=841,M193&gt;10),('[1]Pricing Schedule'!$J$113),
IF(AND(I193=110000,R193&gt;1682,R193&lt;=1850.2,M193&lt;=10),('[1]Pricing Schedule'!$J$105),
IF(AND(I193=110000,R193&gt;1682,R193&lt;=1850.2,M193&gt;10),('[1]Pricing Schedule'!$J$113),
IF(AND(I193=110000,R193&gt;2018.4,R193&lt;=2186.6,M193&lt;=10),('[1]Pricing Schedule'!$J$105),
IF(AND(I193=110000,R193&gt;2018.4,R193&lt;=2186.6,M193&gt;10),('[1]Pricing Schedule'!$J$113),999999999)))))))))))))))))))))))))))))))))))))))</f>
        <v>13</v>
      </c>
      <c r="U193" s="49">
        <f t="shared" si="18"/>
        <v>47095.491143317231</v>
      </c>
      <c r="V193" s="50">
        <f t="shared" si="19"/>
        <v>21.233455172107242</v>
      </c>
      <c r="W193" s="13"/>
      <c r="X193" s="13"/>
      <c r="Y193" s="23">
        <v>636</v>
      </c>
      <c r="Z193" s="23">
        <v>321</v>
      </c>
      <c r="AD193" s="43"/>
      <c r="AE193" s="43"/>
      <c r="AF193" s="43"/>
      <c r="AR193" s="51"/>
    </row>
    <row r="194" spans="1:44">
      <c r="A194" s="23">
        <v>193</v>
      </c>
      <c r="B194" s="23">
        <v>193</v>
      </c>
      <c r="C194" s="23" t="s">
        <v>493</v>
      </c>
      <c r="D194" s="23" t="s">
        <v>110</v>
      </c>
      <c r="E194" s="23" t="s">
        <v>110</v>
      </c>
      <c r="F194" s="23" t="s">
        <v>206</v>
      </c>
      <c r="G194" s="23" t="s">
        <v>207</v>
      </c>
      <c r="H194" s="23" t="s">
        <v>113</v>
      </c>
      <c r="I194" s="13">
        <v>38000</v>
      </c>
      <c r="J194" s="13">
        <v>38000</v>
      </c>
      <c r="K194" s="23" t="s">
        <v>119</v>
      </c>
      <c r="L194" s="24">
        <v>10.407999999999999</v>
      </c>
      <c r="M194" s="37">
        <f t="shared" ref="M194:M257" si="20">ROUNDUP(L194,0)</f>
        <v>11</v>
      </c>
      <c r="N194" s="24">
        <v>2.8610000000000002</v>
      </c>
      <c r="O194" s="13">
        <v>1</v>
      </c>
      <c r="P194" s="36">
        <f t="shared" ref="P194:P257" si="21">IF(AND(O194=1,N194&gt;$AJ$2),N194*$AQ$2,
IF(AND(O194=1,N194&lt;=$AJ$2),N194,
IF(AND(O194=2,N194&gt;$AJ$3),N194*$AQ$3,
IF(AND(O194=2,N194&lt;=$AJ$3),N194,
IF(AND(O194=3,N194&gt;$AJ$4),N194*$AQ$4,
IF(AND(O194=3,N194&lt;=$AJ$4),N194,99999))))))</f>
        <v>2.14575</v>
      </c>
      <c r="Q194" s="38">
        <f t="shared" ref="Q194:Q257" si="22">IF(AND(O194=1,P194&lt;$AJ$2),$AP$2,
IF(AND(O194=1,P194&gt;=$AJ$2,P194&lt;$AL$2),$AP$2*2,
IF(AND(O194=1,P194&gt;=$AL$2),((FLOOR(P194,$AK$2))/$AK$2)*$AP$2,
IF(AND(O194=2,P194&lt;$AJ$3),$AP$3,
IF(AND(O194=2,P194&gt;=$AJ$3,P194&lt;$AL$3),$AP$3*2,
IF(AND(O194=2,P194&gt;=$AL$3),((FLOOR(P194,$AK$3))/$AK$3)*$AP$3,
IF(AND(O194=3,P194&lt;$AJ$4),$AP$4,
IF(AND(O194=3,P194&gt;=$AJ$4,P194&lt;$AL$4),$AP$4*2,
IF(AND(O194=3,P194&gt;=$AL$4),((FLOOR(P194,$AK$4))/$AK$4)*$AP$4,9999999)))))))))</f>
        <v>20.700000000000003</v>
      </c>
      <c r="R194" s="37">
        <f t="shared" ref="R194:R257" si="23">Q194</f>
        <v>20.700000000000003</v>
      </c>
      <c r="S194" s="39">
        <f>IF(AND(I194=38000,R194&lt;=4.5,M194&gt;8),'[1]Pricing Schedule'!$F$8+('[1]Pricing Schedule'!$F$9*M194),
IF(AND(I194=38000,R194&lt;=4.5,M194&lt;=8),'[1]Pricing Schedule'!$F$34+('[1]Pricing Schedule'!$F$36*M194),
IF(AND(I194=38000,R194&gt;4.5,R194&lt;=9,M194&gt;8),'[1]Pricing Schedule'!$F$17+('[1]Pricing Schedule'!$F$18*M194),
IF(AND(I194=38000,R194&gt;4.5,R194&lt;=9,M194&lt;=8),'[1]Pricing Schedule'!$F$34+('[1]Pricing Schedule'!$F$36*M194),
IF(AND(I194=38000,R194&gt;9,R194&lt;=12.8,M194&gt;8),'[1]Pricing Schedule'!$F$26+('[1]Pricing Schedule'!$F$27*M194),
IF(AND(I194=38000,R194&gt;9,R194&lt;=12.8,M194&lt;=8),'[1]Pricing Schedule'!$F$34+('[1]Pricing Schedule'!$F$36*M194),
IF(AND(I194=38000,R194&gt;12.8,R194&lt;=22.8),'[1]Pricing Schedule'!$F$34+('[1]Pricing Schedule'!$F$36*M194),
IF(AND(I194=38000,R194&gt;22.8,R194&lt;=30.2),'[1]Pricing Schedule'!$F$43+('[1]Pricing Schedule'!$F$45*M194),
IF(AND(I194=38000,R194&gt;30.2,R194&lt;=45.9),'[1]Pricing Schedule'!$F$52+('[1]Pricing Schedule'!$F$54*M194),
IF(AND(I194=38000,R194&gt;45.9,R194&lt;=123.4),'[1]Pricing Schedule'!$F$96+('[1]Pricing Schedule'!$F$97*M194),
IF(AND(I194=38000,R194&gt;123.4,R194&lt;=168.2,M194&lt;=10),'[1]Pricing Schedule'!$F$103+('[1]Pricing Schedule'!$F$105*M194),
IF(AND(I194=38000,R194&gt;123.4,R194&lt;=168.2,M194&gt;10),'[1]Pricing Schedule'!$F$111+('[1]Pricing Schedule'!$F$113*M194),
IF(AND(I194=38000,R194&gt;157.4,R194&lt;=336.4,M194&lt;=10),('[1]Pricing Schedule'!$F$103+('[1]Pricing Schedule'!$F$105*M194))*2,
IF(AND(I194=38000,R194&gt;157.4,R194&lt;=336.4,M194&gt;10),('[1]Pricing Schedule'!$F$111+('[1]Pricing Schedule'!$F$113*M194))*2,
IF(AND(I194=38000,R194&gt;314.8,R194&lt;=504.6,M194&lt;=10),('[1]Pricing Schedule'!$F$103+('[1]Pricing Schedule'!$F$105*M194))*3,
IF(AND(I194=38000,R194&gt;314.8,R194&lt;=504.6,M194&gt;10),('[1]Pricing Schedule'!$F$111+('[1]Pricing Schedule'!$F$113*M194))*3,
IF(AND(I194=38000,R194&gt;472.2,R194&lt;=672.8,M194&lt;=10),('[1]Pricing Schedule'!$F$103+('[1]Pricing Schedule'!$F$105*M194))*4,
IF(AND(I194=38000,R194&gt;472.2,R194&lt;=672.8,M194&gt;10),('[1]Pricing Schedule'!$F$111+('[1]Pricing Schedule'!$F$113*M194))*4,
IF(AND(I194=110000,R194&lt;=12.8,M194&gt;2),'[1]Pricing Schedule'!$F$62+('[1]Pricing Schedule'!$F$63*M194),
IF(AND(I194=110000,R194&lt;=12.8,M194&lt;=2),'[1]Pricing Schedule'!$F$96+('[1]Pricing Schedule'!$F$97*M194),
IF(AND(I194=110000,R194&gt;12.8,R194&lt;=22.8,M194&gt;3),'[1]Pricing Schedule'!$F$71+('[1]Pricing Schedule'!$F$72*M194),
IF(AND(I194=110000,R194&gt;12.8,R194&lt;=22.8,M194&lt;=3),'[1]Pricing Schedule'!$F$96+('[1]Pricing Schedule'!$F$97*M194),
IF(AND(I194=110000,R194&gt;22.8,R194&lt;=30.2),'[1]Pricing Schedule'!$F$80+('[1]Pricing Schedule'!$F$81*M194),
IF(AND(I194=110000,R194&gt;30.2,R194&lt;=45.9),'[1]Pricing Schedule'!$F$89+('[1]Pricing Schedule'!$F$90*M194),
IF(AND(I194=110000,R194&gt;45.9,R194&lt;=123.4),'[1]Pricing Schedule'!$F$96+('[1]Pricing Schedule'!$F$97*M194),
IF(AND(I194=110000,R194&gt;123.4,R194&lt;=168.2,M194&lt;=10),'[1]Pricing Schedule'!$F$103+('[1]Pricing Schedule'!$F$105*M194),
IF(AND(I194=110000,R194&gt;123.4,R194&lt;=168.2,M194&gt;10),'[1]Pricing Schedule'!$F$111+('[1]Pricing Schedule'!$F$113*M194),
IF(AND(I194=110000,R194&gt;168.2,R194&lt;=336.4,M194&lt;=10),('[1]Pricing Schedule'!$F$103+('[1]Pricing Schedule'!$F$105*M194))*2,
IF(AND(I194=110000,R194&gt;168.2,R194&lt;=336.4,M194&gt;10),('[1]Pricing Schedule'!$F$111+('[1]Pricing Schedule'!$F$113*M194))*2,
IF(AND(I194=110000,R194&gt;336.4,R194&lt;=504.6,M194&lt;=10),('[1]Pricing Schedule'!$F$103+('[1]Pricing Schedule'!$F$105*M194))*3,
IF(AND(I194=110000,R194&gt;336.4,R194&lt;=504.6,M194&gt;10),('[1]Pricing Schedule'!$F$111+('[1]Pricing Schedule'!$F$113*M194))*3,
IF(AND(I194=110000,R194&gt;504.6,R194&lt;=672.8,M194&lt;=10),('[1]Pricing Schedule'!$F$103+('[1]Pricing Schedule'!$F$105*M194))*4,
IF(AND(I194=110000,R194&gt;504.6,R194&lt;=672.8,M194&gt;10),('[1]Pricing Schedule'!$F$111+('[1]Pricing Schedule'!$F$113*M194))*4,
IF(AND(I194=110000,R194&gt;672.8,R194&lt;=841,M194&lt;=10),('[1]Pricing Schedule'!$F$103+('[1]Pricing Schedule'!$F$105*M194))*5,
IF(AND(I194=110000,R194&gt;672.8,R194&lt;=841,M194&gt;10),('[1]Pricing Schedule'!$F$111+('[1]Pricing Schedule'!$F$113*M194))*5,
IF(AND(I194=110000,R194&gt;672.8,R194&lt;=841,M194&lt;=10),('[1]Pricing Schedule'!$F$103+('[1]Pricing Schedule'!$F$105*M194))*5,
IF(AND(I194=110000,R194&gt;672.8,R194&lt;=841,M194&gt;10),('[1]Pricing Schedule'!$F$111+('[1]Pricing Schedule'!$F$113*M194))*5,
IF(AND(I194=110000,R194&gt;1345.6,R194&lt;=1513.8,M194&lt;=10),('[1]Pricing Schedule'!$F$103+('[1]Pricing Schedule'!$F$105*M194))*9,
IF(AND(I194=110000,R194&gt;1345.6,R194&lt;=1513.8,M194&gt;10),('[1]Pricing Schedule'!$F$111+('[1]Pricing Schedule'!$F$113*M194))*9,
9999999999)))))))))))))))))))))))))))))))))))))))</f>
        <v>1120760</v>
      </c>
      <c r="T194" s="21">
        <f>IF(AND(I194=38000,R194&lt;=4.5,M194&gt;8),'[1]Pricing Schedule'!$J$9,
IF(AND(I194=38000,R194&lt;=4.5,M194&lt;=8),'[1]Pricing Schedule'!$J$36,
IF(AND(I194=38000,R194&gt;4.5,R194&lt;=9,M194&gt;8),'[1]Pricing Schedule'!$J$18,
IF(AND(I194=38000,R194&gt;4.5,R194&lt;=9,M194&lt;=8),'[1]Pricing Schedule'!$J$36,
IF(AND(I194=38000,R194&gt;9,R194&lt;=12.8,M194&gt;8),'[1]Pricing Schedule'!$J$27,
IF(AND(I194=38000,R194&gt;9,R194&lt;=12.8,M194&lt;=8),'[1]Pricing Schedule'!$J$36,
IF(AND(I194=38000,R194&gt;12.8,R194&lt;=22.8),'[1]Pricing Schedule'!$J$36,
IF(AND(I194=38000,R194&gt;22.8,R194&lt;=30.2),'[1]Pricing Schedule'!$J$45,
IF(AND(I194=38000,R194&gt;30.2,R194&lt;=45.9),'[1]Pricing Schedule'!$J$54,
IF(AND(I194=38000,R194&gt;45.9,R194&lt;=123.4),'[1]Pricing Schedule'!$J$97,
IF(AND(I194=38000,R194&gt;123.4,R194&lt;=168.2,M194&lt;=10),'[1]Pricing Schedule'!$J$105,
IF(AND(I194=38000,R194&gt;123.4,R194&lt;=168.2,M194&gt;10),'[1]Pricing Schedule'!$J$113,
IF(AND(I194=38000,R194&gt;168.2,R194&lt;=336.4,M194&lt;=10),('[1]Pricing Schedule'!$J$105),
IF(AND(I194=38000,R194&gt;168.2,R194&lt;=336.4,M194&gt;10),('[1]Pricing Schedule'!$J$113),
IF(AND(I194=38000,R194&gt;336.4,R194&lt;=504.6,M194&lt;=10),('[1]Pricing Schedule'!$J$105),
IF(AND(I194=38000,R194&gt;336.4,R194&lt;=504.6,M194&gt;10),('[1]Pricing Schedule'!$J$113),
IF(AND(I194=38000,R194&gt;504.6,R194&lt;=672.8,M194&lt;=10),('[1]Pricing Schedule'!$J$105),
IF(AND(I194=38000,R194&gt;504.6,R194&lt;=672.8,M194&gt;10),('[1]Pricing Schedule'!$J$113),
IF(AND(I194=110000,R194&lt;=12.8,M194&gt;2),'[1]Pricing Schedule'!$J$63,
IF(AND(I194=110000,R194&lt;=12.8,M194&lt;=2),'[1]Pricing Schedule'!$J$97,
IF(AND(I194=110000,R194&gt;12.8,R194&lt;=22.8,M194&gt;3),'[1]Pricing Schedule'!$J$72,
IF(AND(I194=110000,R194&gt;12.8,R194&lt;=22.8,M194&lt;=3),'[1]Pricing Schedule'!$J$97,
IF(AND(I194=110000,R194&gt;22.8,R194&lt;=30.2),'[1]Pricing Schedule'!$J$81,
IF(AND(I194=110000,R194&gt;30.2,R194&lt;=45.9),'[1]Pricing Schedule'!$J$90,
IF(AND(I194=110000,R194&gt;45.9,R194&lt;=123.4),'[1]Pricing Schedule'!$J$97,
IF(AND(I194=110000,R194&gt;123.4,R194&lt;=168.2,M194&lt;=10),'[1]Pricing Schedule'!$J$105,
IF(AND(I194=110000,R194&gt;123.4,R194&lt;=168.2,M194&gt;10),'[1]Pricing Schedule'!$J$113,
IF(AND(I194=110000,R194&gt;168.2,R194&lt;=336.2,M194&lt;=10),('[1]Pricing Schedule'!$J$105),
IF(AND(I194=110000,R194&gt;168.2,R194&lt;=336.2,M194&gt;10),('[1]Pricing Schedule'!$J$113),
IF(AND(I194=110000,R194&gt;336.4,R194&lt;=504.6,M194&lt;=10),('[1]Pricing Schedule'!$J$105),
IF(AND(I194=110000,R194&gt;336.4,R194&lt;=504.6,M194&gt;10),('[1]Pricing Schedule'!$J$113),
IF(AND(I194=110000,R194&gt;504.6,R194&lt;=672.8,M194&lt;=10),('[1]Pricing Schedule'!$J$105),
IF(AND(I194=110000,R194&gt;504.6,R194&lt;=672.8,M194&gt;10),('[1]Pricing Schedule'!$J$113),
IF(AND(I194=110000,R194&gt;672.8,R194&lt;=841,M194&lt;=10),('[1]Pricing Schedule'!$J$105),
IF(AND(I194=110000,R194&gt;672.8,R194&lt;=841,M194&gt;10),('[1]Pricing Schedule'!$J$113),
IF(AND(I194=110000,R194&gt;1682,R194&lt;=1850.2,M194&lt;=10),('[1]Pricing Schedule'!$J$105),
IF(AND(I194=110000,R194&gt;1682,R194&lt;=1850.2,M194&gt;10),('[1]Pricing Schedule'!$J$113),
IF(AND(I194=110000,R194&gt;2018.4,R194&lt;=2186.6,M194&lt;=10),('[1]Pricing Schedule'!$J$105),
IF(AND(I194=110000,R194&gt;2018.4,R194&lt;=2186.6,M194&gt;10),('[1]Pricing Schedule'!$J$113),999999999)))))))))))))))))))))))))))))))))))))))</f>
        <v>4</v>
      </c>
      <c r="U194" s="40">
        <f t="shared" ref="U194:U257" si="24">S194/R194</f>
        <v>54142.995169082118</v>
      </c>
      <c r="V194" s="41">
        <f t="shared" ref="V194:V257" si="25">(R194*1000000)/S194</f>
        <v>18.469609907562727</v>
      </c>
      <c r="Y194" s="23">
        <v>106</v>
      </c>
      <c r="Z194" s="23">
        <v>387</v>
      </c>
      <c r="AR194" s="35"/>
    </row>
    <row r="195" spans="1:44">
      <c r="A195" s="23">
        <v>194</v>
      </c>
      <c r="B195" s="23">
        <v>194</v>
      </c>
      <c r="C195" s="23" t="s">
        <v>494</v>
      </c>
      <c r="D195" s="23" t="s">
        <v>110</v>
      </c>
      <c r="E195" s="23" t="s">
        <v>110</v>
      </c>
      <c r="F195" s="23" t="s">
        <v>199</v>
      </c>
      <c r="G195" s="23" t="s">
        <v>200</v>
      </c>
      <c r="H195" s="23" t="s">
        <v>113</v>
      </c>
      <c r="I195" s="13">
        <v>38000</v>
      </c>
      <c r="J195" s="13">
        <v>38000</v>
      </c>
      <c r="K195" s="23" t="s">
        <v>119</v>
      </c>
      <c r="L195" s="24">
        <v>5.569</v>
      </c>
      <c r="M195" s="37">
        <f t="shared" si="20"/>
        <v>6</v>
      </c>
      <c r="N195" s="24">
        <v>2.1520000000000001</v>
      </c>
      <c r="O195" s="13">
        <v>1</v>
      </c>
      <c r="P195" s="36">
        <f t="shared" si="21"/>
        <v>1.6140000000000001</v>
      </c>
      <c r="Q195" s="38">
        <f t="shared" si="22"/>
        <v>17.25</v>
      </c>
      <c r="R195" s="37">
        <f t="shared" si="23"/>
        <v>17.25</v>
      </c>
      <c r="S195" s="39">
        <f>IF(AND(I195=38000,R195&lt;=4.5,M195&gt;8),'[1]Pricing Schedule'!$F$8+('[1]Pricing Schedule'!$F$9*M195),
IF(AND(I195=38000,R195&lt;=4.5,M195&lt;=8),'[1]Pricing Schedule'!$F$34+('[1]Pricing Schedule'!$F$36*M195),
IF(AND(I195=38000,R195&gt;4.5,R195&lt;=9,M195&gt;8),'[1]Pricing Schedule'!$F$17+('[1]Pricing Schedule'!$F$18*M195),
IF(AND(I195=38000,R195&gt;4.5,R195&lt;=9,M195&lt;=8),'[1]Pricing Schedule'!$F$34+('[1]Pricing Schedule'!$F$36*M195),
IF(AND(I195=38000,R195&gt;9,R195&lt;=12.8,M195&gt;8),'[1]Pricing Schedule'!$F$26+('[1]Pricing Schedule'!$F$27*M195),
IF(AND(I195=38000,R195&gt;9,R195&lt;=12.8,M195&lt;=8),'[1]Pricing Schedule'!$F$34+('[1]Pricing Schedule'!$F$36*M195),
IF(AND(I195=38000,R195&gt;12.8,R195&lt;=22.8),'[1]Pricing Schedule'!$F$34+('[1]Pricing Schedule'!$F$36*M195),
IF(AND(I195=38000,R195&gt;22.8,R195&lt;=30.2),'[1]Pricing Schedule'!$F$43+('[1]Pricing Schedule'!$F$45*M195),
IF(AND(I195=38000,R195&gt;30.2,R195&lt;=45.9),'[1]Pricing Schedule'!$F$52+('[1]Pricing Schedule'!$F$54*M195),
IF(AND(I195=38000,R195&gt;45.9,R195&lt;=123.4),'[1]Pricing Schedule'!$F$96+('[1]Pricing Schedule'!$F$97*M195),
IF(AND(I195=38000,R195&gt;123.4,R195&lt;=168.2,M195&lt;=10),'[1]Pricing Schedule'!$F$103+('[1]Pricing Schedule'!$F$105*M195),
IF(AND(I195=38000,R195&gt;123.4,R195&lt;=168.2,M195&gt;10),'[1]Pricing Schedule'!$F$111+('[1]Pricing Schedule'!$F$113*M195),
IF(AND(I195=38000,R195&gt;157.4,R195&lt;=336.4,M195&lt;=10),('[1]Pricing Schedule'!$F$103+('[1]Pricing Schedule'!$F$105*M195))*2,
IF(AND(I195=38000,R195&gt;157.4,R195&lt;=336.4,M195&gt;10),('[1]Pricing Schedule'!$F$111+('[1]Pricing Schedule'!$F$113*M195))*2,
IF(AND(I195=38000,R195&gt;314.8,R195&lt;=504.6,M195&lt;=10),('[1]Pricing Schedule'!$F$103+('[1]Pricing Schedule'!$F$105*M195))*3,
IF(AND(I195=38000,R195&gt;314.8,R195&lt;=504.6,M195&gt;10),('[1]Pricing Schedule'!$F$111+('[1]Pricing Schedule'!$F$113*M195))*3,
IF(AND(I195=38000,R195&gt;472.2,R195&lt;=672.8,M195&lt;=10),('[1]Pricing Schedule'!$F$103+('[1]Pricing Schedule'!$F$105*M195))*4,
IF(AND(I195=38000,R195&gt;472.2,R195&lt;=672.8,M195&gt;10),('[1]Pricing Schedule'!$F$111+('[1]Pricing Schedule'!$F$113*M195))*4,
IF(AND(I195=110000,R195&lt;=12.8,M195&gt;2),'[1]Pricing Schedule'!$F$62+('[1]Pricing Schedule'!$F$63*M195),
IF(AND(I195=110000,R195&lt;=12.8,M195&lt;=2),'[1]Pricing Schedule'!$F$96+('[1]Pricing Schedule'!$F$97*M195),
IF(AND(I195=110000,R195&gt;12.8,R195&lt;=22.8,M195&gt;3),'[1]Pricing Schedule'!$F$71+('[1]Pricing Schedule'!$F$72*M195),
IF(AND(I195=110000,R195&gt;12.8,R195&lt;=22.8,M195&lt;=3),'[1]Pricing Schedule'!$F$96+('[1]Pricing Schedule'!$F$97*M195),
IF(AND(I195=110000,R195&gt;22.8,R195&lt;=30.2),'[1]Pricing Schedule'!$F$80+('[1]Pricing Schedule'!$F$81*M195),
IF(AND(I195=110000,R195&gt;30.2,R195&lt;=45.9),'[1]Pricing Schedule'!$F$89+('[1]Pricing Schedule'!$F$90*M195),
IF(AND(I195=110000,R195&gt;45.9,R195&lt;=123.4),'[1]Pricing Schedule'!$F$96+('[1]Pricing Schedule'!$F$97*M195),
IF(AND(I195=110000,R195&gt;123.4,R195&lt;=168.2,M195&lt;=10),'[1]Pricing Schedule'!$F$103+('[1]Pricing Schedule'!$F$105*M195),
IF(AND(I195=110000,R195&gt;123.4,R195&lt;=168.2,M195&gt;10),'[1]Pricing Schedule'!$F$111+('[1]Pricing Schedule'!$F$113*M195),
IF(AND(I195=110000,R195&gt;168.2,R195&lt;=336.4,M195&lt;=10),('[1]Pricing Schedule'!$F$103+('[1]Pricing Schedule'!$F$105*M195))*2,
IF(AND(I195=110000,R195&gt;168.2,R195&lt;=336.4,M195&gt;10),('[1]Pricing Schedule'!$F$111+('[1]Pricing Schedule'!$F$113*M195))*2,
IF(AND(I195=110000,R195&gt;336.4,R195&lt;=504.6,M195&lt;=10),('[1]Pricing Schedule'!$F$103+('[1]Pricing Schedule'!$F$105*M195))*3,
IF(AND(I195=110000,R195&gt;336.4,R195&lt;=504.6,M195&gt;10),('[1]Pricing Schedule'!$F$111+('[1]Pricing Schedule'!$F$113*M195))*3,
IF(AND(I195=110000,R195&gt;504.6,R195&lt;=672.8,M195&lt;=10),('[1]Pricing Schedule'!$F$103+('[1]Pricing Schedule'!$F$105*M195))*4,
IF(AND(I195=110000,R195&gt;504.6,R195&lt;=672.8,M195&gt;10),('[1]Pricing Schedule'!$F$111+('[1]Pricing Schedule'!$F$113*M195))*4,
IF(AND(I195=110000,R195&gt;672.8,R195&lt;=841,M195&lt;=10),('[1]Pricing Schedule'!$F$103+('[1]Pricing Schedule'!$F$105*M195))*5,
IF(AND(I195=110000,R195&gt;672.8,R195&lt;=841,M195&gt;10),('[1]Pricing Schedule'!$F$111+('[1]Pricing Schedule'!$F$113*M195))*5,
IF(AND(I195=110000,R195&gt;672.8,R195&lt;=841,M195&lt;=10),('[1]Pricing Schedule'!$F$103+('[1]Pricing Schedule'!$F$105*M195))*5,
IF(AND(I195=110000,R195&gt;672.8,R195&lt;=841,M195&gt;10),('[1]Pricing Schedule'!$F$111+('[1]Pricing Schedule'!$F$113*M195))*5,
IF(AND(I195=110000,R195&gt;1345.6,R195&lt;=1513.8,M195&lt;=10),('[1]Pricing Schedule'!$F$103+('[1]Pricing Schedule'!$F$105*M195))*9,
IF(AND(I195=110000,R195&gt;1345.6,R195&lt;=1513.8,M195&gt;10),('[1]Pricing Schedule'!$F$111+('[1]Pricing Schedule'!$F$113*M195))*9,
9999999999)))))))))))))))))))))))))))))))))))))))</f>
        <v>769410</v>
      </c>
      <c r="T195" s="21">
        <f>IF(AND(I195=38000,R195&lt;=4.5,M195&gt;8),'[1]Pricing Schedule'!$J$9,
IF(AND(I195=38000,R195&lt;=4.5,M195&lt;=8),'[1]Pricing Schedule'!$J$36,
IF(AND(I195=38000,R195&gt;4.5,R195&lt;=9,M195&gt;8),'[1]Pricing Schedule'!$J$18,
IF(AND(I195=38000,R195&gt;4.5,R195&lt;=9,M195&lt;=8),'[1]Pricing Schedule'!$J$36,
IF(AND(I195=38000,R195&gt;9,R195&lt;=12.8,M195&gt;8),'[1]Pricing Schedule'!$J$27,
IF(AND(I195=38000,R195&gt;9,R195&lt;=12.8,M195&lt;=8),'[1]Pricing Schedule'!$J$36,
IF(AND(I195=38000,R195&gt;12.8,R195&lt;=22.8),'[1]Pricing Schedule'!$J$36,
IF(AND(I195=38000,R195&gt;22.8,R195&lt;=30.2),'[1]Pricing Schedule'!$J$45,
IF(AND(I195=38000,R195&gt;30.2,R195&lt;=45.9),'[1]Pricing Schedule'!$J$54,
IF(AND(I195=38000,R195&gt;45.9,R195&lt;=123.4),'[1]Pricing Schedule'!$J$97,
IF(AND(I195=38000,R195&gt;123.4,R195&lt;=168.2,M195&lt;=10),'[1]Pricing Schedule'!$J$105,
IF(AND(I195=38000,R195&gt;123.4,R195&lt;=168.2,M195&gt;10),'[1]Pricing Schedule'!$J$113,
IF(AND(I195=38000,R195&gt;168.2,R195&lt;=336.4,M195&lt;=10),('[1]Pricing Schedule'!$J$105),
IF(AND(I195=38000,R195&gt;168.2,R195&lt;=336.4,M195&gt;10),('[1]Pricing Schedule'!$J$113),
IF(AND(I195=38000,R195&gt;336.4,R195&lt;=504.6,M195&lt;=10),('[1]Pricing Schedule'!$J$105),
IF(AND(I195=38000,R195&gt;336.4,R195&lt;=504.6,M195&gt;10),('[1]Pricing Schedule'!$J$113),
IF(AND(I195=38000,R195&gt;504.6,R195&lt;=672.8,M195&lt;=10),('[1]Pricing Schedule'!$J$105),
IF(AND(I195=38000,R195&gt;504.6,R195&lt;=672.8,M195&gt;10),('[1]Pricing Schedule'!$J$113),
IF(AND(I195=110000,R195&lt;=12.8,M195&gt;2),'[1]Pricing Schedule'!$J$63,
IF(AND(I195=110000,R195&lt;=12.8,M195&lt;=2),'[1]Pricing Schedule'!$J$97,
IF(AND(I195=110000,R195&gt;12.8,R195&lt;=22.8,M195&gt;3),'[1]Pricing Schedule'!$J$72,
IF(AND(I195=110000,R195&gt;12.8,R195&lt;=22.8,M195&lt;=3),'[1]Pricing Schedule'!$J$97,
IF(AND(I195=110000,R195&gt;22.8,R195&lt;=30.2),'[1]Pricing Schedule'!$J$81,
IF(AND(I195=110000,R195&gt;30.2,R195&lt;=45.9),'[1]Pricing Schedule'!$J$90,
IF(AND(I195=110000,R195&gt;45.9,R195&lt;=123.4),'[1]Pricing Schedule'!$J$97,
IF(AND(I195=110000,R195&gt;123.4,R195&lt;=168.2,M195&lt;=10),'[1]Pricing Schedule'!$J$105,
IF(AND(I195=110000,R195&gt;123.4,R195&lt;=168.2,M195&gt;10),'[1]Pricing Schedule'!$J$113,
IF(AND(I195=110000,R195&gt;168.2,R195&lt;=336.2,M195&lt;=10),('[1]Pricing Schedule'!$J$105),
IF(AND(I195=110000,R195&gt;168.2,R195&lt;=336.2,M195&gt;10),('[1]Pricing Schedule'!$J$113),
IF(AND(I195=110000,R195&gt;336.4,R195&lt;=504.6,M195&lt;=10),('[1]Pricing Schedule'!$J$105),
IF(AND(I195=110000,R195&gt;336.4,R195&lt;=504.6,M195&gt;10),('[1]Pricing Schedule'!$J$113),
IF(AND(I195=110000,R195&gt;504.6,R195&lt;=672.8,M195&lt;=10),('[1]Pricing Schedule'!$J$105),
IF(AND(I195=110000,R195&gt;504.6,R195&lt;=672.8,M195&gt;10),('[1]Pricing Schedule'!$J$113),
IF(AND(I195=110000,R195&gt;672.8,R195&lt;=841,M195&lt;=10),('[1]Pricing Schedule'!$J$105),
IF(AND(I195=110000,R195&gt;672.8,R195&lt;=841,M195&gt;10),('[1]Pricing Schedule'!$J$113),
IF(AND(I195=110000,R195&gt;1682,R195&lt;=1850.2,M195&lt;=10),('[1]Pricing Schedule'!$J$105),
IF(AND(I195=110000,R195&gt;1682,R195&lt;=1850.2,M195&gt;10),('[1]Pricing Schedule'!$J$113),
IF(AND(I195=110000,R195&gt;2018.4,R195&lt;=2186.6,M195&lt;=10),('[1]Pricing Schedule'!$J$105),
IF(AND(I195=110000,R195&gt;2018.4,R195&lt;=2186.6,M195&gt;10),('[1]Pricing Schedule'!$J$113),999999999)))))))))))))))))))))))))))))))))))))))</f>
        <v>4</v>
      </c>
      <c r="U195" s="40">
        <f t="shared" si="24"/>
        <v>44603.478260869568</v>
      </c>
      <c r="V195" s="41">
        <f t="shared" si="25"/>
        <v>22.419776192147228</v>
      </c>
      <c r="Y195" s="23">
        <v>233</v>
      </c>
      <c r="Z195" s="23">
        <v>151</v>
      </c>
      <c r="AR195" s="35"/>
    </row>
    <row r="196" spans="1:44">
      <c r="A196" s="23">
        <v>195</v>
      </c>
      <c r="B196" s="23">
        <v>195</v>
      </c>
      <c r="C196" s="23" t="s">
        <v>495</v>
      </c>
      <c r="D196" s="23" t="s">
        <v>110</v>
      </c>
      <c r="E196" s="23" t="s">
        <v>110</v>
      </c>
      <c r="F196" s="23" t="s">
        <v>199</v>
      </c>
      <c r="G196" s="23" t="s">
        <v>200</v>
      </c>
      <c r="H196" s="23" t="s">
        <v>113</v>
      </c>
      <c r="I196" s="13">
        <v>38000</v>
      </c>
      <c r="J196" s="13">
        <v>38000</v>
      </c>
      <c r="K196" s="23" t="s">
        <v>119</v>
      </c>
      <c r="L196" s="24">
        <v>7.0389999999999997</v>
      </c>
      <c r="M196" s="37">
        <f t="shared" si="20"/>
        <v>8</v>
      </c>
      <c r="N196" s="24">
        <v>0.66300000000000003</v>
      </c>
      <c r="O196" s="13">
        <v>1</v>
      </c>
      <c r="P196" s="36">
        <f t="shared" si="21"/>
        <v>0.49725000000000003</v>
      </c>
      <c r="Q196" s="38">
        <f t="shared" si="22"/>
        <v>3.45</v>
      </c>
      <c r="R196" s="37">
        <f t="shared" si="23"/>
        <v>3.45</v>
      </c>
      <c r="S196" s="39">
        <f>IF(AND(I196=38000,R196&lt;=4.5,M196&gt;8),'[1]Pricing Schedule'!$F$8+('[1]Pricing Schedule'!$F$9*M196),
IF(AND(I196=38000,R196&lt;=4.5,M196&lt;=8),'[1]Pricing Schedule'!$F$34+('[1]Pricing Schedule'!$F$36*M196),
IF(AND(I196=38000,R196&gt;4.5,R196&lt;=9,M196&gt;8),'[1]Pricing Schedule'!$F$17+('[1]Pricing Schedule'!$F$18*M196),
IF(AND(I196=38000,R196&gt;4.5,R196&lt;=9,M196&lt;=8),'[1]Pricing Schedule'!$F$34+('[1]Pricing Schedule'!$F$36*M196),
IF(AND(I196=38000,R196&gt;9,R196&lt;=12.8,M196&gt;8),'[1]Pricing Schedule'!$F$26+('[1]Pricing Schedule'!$F$27*M196),
IF(AND(I196=38000,R196&gt;9,R196&lt;=12.8,M196&lt;=8),'[1]Pricing Schedule'!$F$34+('[1]Pricing Schedule'!$F$36*M196),
IF(AND(I196=38000,R196&gt;12.8,R196&lt;=22.8),'[1]Pricing Schedule'!$F$34+('[1]Pricing Schedule'!$F$36*M196),
IF(AND(I196=38000,R196&gt;22.8,R196&lt;=30.2),'[1]Pricing Schedule'!$F$43+('[1]Pricing Schedule'!$F$45*M196),
IF(AND(I196=38000,R196&gt;30.2,R196&lt;=45.9),'[1]Pricing Schedule'!$F$52+('[1]Pricing Schedule'!$F$54*M196),
IF(AND(I196=38000,R196&gt;45.9,R196&lt;=123.4),'[1]Pricing Schedule'!$F$96+('[1]Pricing Schedule'!$F$97*M196),
IF(AND(I196=38000,R196&gt;123.4,R196&lt;=168.2,M196&lt;=10),'[1]Pricing Schedule'!$F$103+('[1]Pricing Schedule'!$F$105*M196),
IF(AND(I196=38000,R196&gt;123.4,R196&lt;=168.2,M196&gt;10),'[1]Pricing Schedule'!$F$111+('[1]Pricing Schedule'!$F$113*M196),
IF(AND(I196=38000,R196&gt;157.4,R196&lt;=336.4,M196&lt;=10),('[1]Pricing Schedule'!$F$103+('[1]Pricing Schedule'!$F$105*M196))*2,
IF(AND(I196=38000,R196&gt;157.4,R196&lt;=336.4,M196&gt;10),('[1]Pricing Schedule'!$F$111+('[1]Pricing Schedule'!$F$113*M196))*2,
IF(AND(I196=38000,R196&gt;314.8,R196&lt;=504.6,M196&lt;=10),('[1]Pricing Schedule'!$F$103+('[1]Pricing Schedule'!$F$105*M196))*3,
IF(AND(I196=38000,R196&gt;314.8,R196&lt;=504.6,M196&gt;10),('[1]Pricing Schedule'!$F$111+('[1]Pricing Schedule'!$F$113*M196))*3,
IF(AND(I196=38000,R196&gt;472.2,R196&lt;=672.8,M196&lt;=10),('[1]Pricing Schedule'!$F$103+('[1]Pricing Schedule'!$F$105*M196))*4,
IF(AND(I196=38000,R196&gt;472.2,R196&lt;=672.8,M196&gt;10),('[1]Pricing Schedule'!$F$111+('[1]Pricing Schedule'!$F$113*M196))*4,
IF(AND(I196=110000,R196&lt;=12.8,M196&gt;2),'[1]Pricing Schedule'!$F$62+('[1]Pricing Schedule'!$F$63*M196),
IF(AND(I196=110000,R196&lt;=12.8,M196&lt;=2),'[1]Pricing Schedule'!$F$96+('[1]Pricing Schedule'!$F$97*M196),
IF(AND(I196=110000,R196&gt;12.8,R196&lt;=22.8,M196&gt;3),'[1]Pricing Schedule'!$F$71+('[1]Pricing Schedule'!$F$72*M196),
IF(AND(I196=110000,R196&gt;12.8,R196&lt;=22.8,M196&lt;=3),'[1]Pricing Schedule'!$F$96+('[1]Pricing Schedule'!$F$97*M196),
IF(AND(I196=110000,R196&gt;22.8,R196&lt;=30.2),'[1]Pricing Schedule'!$F$80+('[1]Pricing Schedule'!$F$81*M196),
IF(AND(I196=110000,R196&gt;30.2,R196&lt;=45.9),'[1]Pricing Schedule'!$F$89+('[1]Pricing Schedule'!$F$90*M196),
IF(AND(I196=110000,R196&gt;45.9,R196&lt;=123.4),'[1]Pricing Schedule'!$F$96+('[1]Pricing Schedule'!$F$97*M196),
IF(AND(I196=110000,R196&gt;123.4,R196&lt;=168.2,M196&lt;=10),'[1]Pricing Schedule'!$F$103+('[1]Pricing Schedule'!$F$105*M196),
IF(AND(I196=110000,R196&gt;123.4,R196&lt;=168.2,M196&gt;10),'[1]Pricing Schedule'!$F$111+('[1]Pricing Schedule'!$F$113*M196),
IF(AND(I196=110000,R196&gt;168.2,R196&lt;=336.4,M196&lt;=10),('[1]Pricing Schedule'!$F$103+('[1]Pricing Schedule'!$F$105*M196))*2,
IF(AND(I196=110000,R196&gt;168.2,R196&lt;=336.4,M196&gt;10),('[1]Pricing Schedule'!$F$111+('[1]Pricing Schedule'!$F$113*M196))*2,
IF(AND(I196=110000,R196&gt;336.4,R196&lt;=504.6,M196&lt;=10),('[1]Pricing Schedule'!$F$103+('[1]Pricing Schedule'!$F$105*M196))*3,
IF(AND(I196=110000,R196&gt;336.4,R196&lt;=504.6,M196&gt;10),('[1]Pricing Schedule'!$F$111+('[1]Pricing Schedule'!$F$113*M196))*3,
IF(AND(I196=110000,R196&gt;504.6,R196&lt;=672.8,M196&lt;=10),('[1]Pricing Schedule'!$F$103+('[1]Pricing Schedule'!$F$105*M196))*4,
IF(AND(I196=110000,R196&gt;504.6,R196&lt;=672.8,M196&gt;10),('[1]Pricing Schedule'!$F$111+('[1]Pricing Schedule'!$F$113*M196))*4,
IF(AND(I196=110000,R196&gt;672.8,R196&lt;=841,M196&lt;=10),('[1]Pricing Schedule'!$F$103+('[1]Pricing Schedule'!$F$105*M196))*5,
IF(AND(I196=110000,R196&gt;672.8,R196&lt;=841,M196&gt;10),('[1]Pricing Schedule'!$F$111+('[1]Pricing Schedule'!$F$113*M196))*5,
IF(AND(I196=110000,R196&gt;672.8,R196&lt;=841,M196&lt;=10),('[1]Pricing Schedule'!$F$103+('[1]Pricing Schedule'!$F$105*M196))*5,
IF(AND(I196=110000,R196&gt;672.8,R196&lt;=841,M196&gt;10),('[1]Pricing Schedule'!$F$111+('[1]Pricing Schedule'!$F$113*M196))*5,
IF(AND(I196=110000,R196&gt;1345.6,R196&lt;=1513.8,M196&lt;=10),('[1]Pricing Schedule'!$F$103+('[1]Pricing Schedule'!$F$105*M196))*9,
IF(AND(I196=110000,R196&gt;1345.6,R196&lt;=1513.8,M196&gt;10),('[1]Pricing Schedule'!$F$111+('[1]Pricing Schedule'!$F$113*M196))*9,
9999999999)))))))))))))))))))))))))))))))))))))))</f>
        <v>909950</v>
      </c>
      <c r="T196" s="21">
        <f>IF(AND(I196=38000,R196&lt;=4.5,M196&gt;8),'[1]Pricing Schedule'!$J$9,
IF(AND(I196=38000,R196&lt;=4.5,M196&lt;=8),'[1]Pricing Schedule'!$J$36,
IF(AND(I196=38000,R196&gt;4.5,R196&lt;=9,M196&gt;8),'[1]Pricing Schedule'!$J$18,
IF(AND(I196=38000,R196&gt;4.5,R196&lt;=9,M196&lt;=8),'[1]Pricing Schedule'!$J$36,
IF(AND(I196=38000,R196&gt;9,R196&lt;=12.8,M196&gt;8),'[1]Pricing Schedule'!$J$27,
IF(AND(I196=38000,R196&gt;9,R196&lt;=12.8,M196&lt;=8),'[1]Pricing Schedule'!$J$36,
IF(AND(I196=38000,R196&gt;12.8,R196&lt;=22.8),'[1]Pricing Schedule'!$J$36,
IF(AND(I196=38000,R196&gt;22.8,R196&lt;=30.2),'[1]Pricing Schedule'!$J$45,
IF(AND(I196=38000,R196&gt;30.2,R196&lt;=45.9),'[1]Pricing Schedule'!$J$54,
IF(AND(I196=38000,R196&gt;45.9,R196&lt;=123.4),'[1]Pricing Schedule'!$J$97,
IF(AND(I196=38000,R196&gt;123.4,R196&lt;=168.2,M196&lt;=10),'[1]Pricing Schedule'!$J$105,
IF(AND(I196=38000,R196&gt;123.4,R196&lt;=168.2,M196&gt;10),'[1]Pricing Schedule'!$J$113,
IF(AND(I196=38000,R196&gt;168.2,R196&lt;=336.4,M196&lt;=10),('[1]Pricing Schedule'!$J$105),
IF(AND(I196=38000,R196&gt;168.2,R196&lt;=336.4,M196&gt;10),('[1]Pricing Schedule'!$J$113),
IF(AND(I196=38000,R196&gt;336.4,R196&lt;=504.6,M196&lt;=10),('[1]Pricing Schedule'!$J$105),
IF(AND(I196=38000,R196&gt;336.4,R196&lt;=504.6,M196&gt;10),('[1]Pricing Schedule'!$J$113),
IF(AND(I196=38000,R196&gt;504.6,R196&lt;=672.8,M196&lt;=10),('[1]Pricing Schedule'!$J$105),
IF(AND(I196=38000,R196&gt;504.6,R196&lt;=672.8,M196&gt;10),('[1]Pricing Schedule'!$J$113),
IF(AND(I196=110000,R196&lt;=12.8,M196&gt;2),'[1]Pricing Schedule'!$J$63,
IF(AND(I196=110000,R196&lt;=12.8,M196&lt;=2),'[1]Pricing Schedule'!$J$97,
IF(AND(I196=110000,R196&gt;12.8,R196&lt;=22.8,M196&gt;3),'[1]Pricing Schedule'!$J$72,
IF(AND(I196=110000,R196&gt;12.8,R196&lt;=22.8,M196&lt;=3),'[1]Pricing Schedule'!$J$97,
IF(AND(I196=110000,R196&gt;22.8,R196&lt;=30.2),'[1]Pricing Schedule'!$J$81,
IF(AND(I196=110000,R196&gt;30.2,R196&lt;=45.9),'[1]Pricing Schedule'!$J$90,
IF(AND(I196=110000,R196&gt;45.9,R196&lt;=123.4),'[1]Pricing Schedule'!$J$97,
IF(AND(I196=110000,R196&gt;123.4,R196&lt;=168.2,M196&lt;=10),'[1]Pricing Schedule'!$J$105,
IF(AND(I196=110000,R196&gt;123.4,R196&lt;=168.2,M196&gt;10),'[1]Pricing Schedule'!$J$113,
IF(AND(I196=110000,R196&gt;168.2,R196&lt;=336.2,M196&lt;=10),('[1]Pricing Schedule'!$J$105),
IF(AND(I196=110000,R196&gt;168.2,R196&lt;=336.2,M196&gt;10),('[1]Pricing Schedule'!$J$113),
IF(AND(I196=110000,R196&gt;336.4,R196&lt;=504.6,M196&lt;=10),('[1]Pricing Schedule'!$J$105),
IF(AND(I196=110000,R196&gt;336.4,R196&lt;=504.6,M196&gt;10),('[1]Pricing Schedule'!$J$113),
IF(AND(I196=110000,R196&gt;504.6,R196&lt;=672.8,M196&lt;=10),('[1]Pricing Schedule'!$J$105),
IF(AND(I196=110000,R196&gt;504.6,R196&lt;=672.8,M196&gt;10),('[1]Pricing Schedule'!$J$113),
IF(AND(I196=110000,R196&gt;672.8,R196&lt;=841,M196&lt;=10),('[1]Pricing Schedule'!$J$105),
IF(AND(I196=110000,R196&gt;672.8,R196&lt;=841,M196&gt;10),('[1]Pricing Schedule'!$J$113),
IF(AND(I196=110000,R196&gt;1682,R196&lt;=1850.2,M196&lt;=10),('[1]Pricing Schedule'!$J$105),
IF(AND(I196=110000,R196&gt;1682,R196&lt;=1850.2,M196&gt;10),('[1]Pricing Schedule'!$J$113),
IF(AND(I196=110000,R196&gt;2018.4,R196&lt;=2186.6,M196&lt;=10),('[1]Pricing Schedule'!$J$105),
IF(AND(I196=110000,R196&gt;2018.4,R196&lt;=2186.6,M196&gt;10),('[1]Pricing Schedule'!$J$113),999999999)))))))))))))))))))))))))))))))))))))))</f>
        <v>4</v>
      </c>
      <c r="U196" s="40">
        <f t="shared" si="24"/>
        <v>263753.62318840576</v>
      </c>
      <c r="V196" s="41">
        <f t="shared" si="25"/>
        <v>3.7914171108302654</v>
      </c>
      <c r="Y196" s="23">
        <v>419</v>
      </c>
      <c r="Z196" s="23">
        <v>151</v>
      </c>
      <c r="AR196" s="35"/>
    </row>
    <row r="197" spans="1:44" s="44" customFormat="1">
      <c r="A197" s="43">
        <v>196</v>
      </c>
      <c r="B197" s="43">
        <v>196</v>
      </c>
      <c r="C197" s="43" t="s">
        <v>496</v>
      </c>
      <c r="D197" s="23" t="s">
        <v>110</v>
      </c>
      <c r="E197" s="23" t="s">
        <v>110</v>
      </c>
      <c r="F197" s="43" t="s">
        <v>219</v>
      </c>
      <c r="G197" s="43" t="s">
        <v>220</v>
      </c>
      <c r="H197" s="43" t="s">
        <v>113</v>
      </c>
      <c r="I197" s="44">
        <v>38000</v>
      </c>
      <c r="J197" s="44">
        <v>38000</v>
      </c>
      <c r="K197" s="44">
        <v>20000</v>
      </c>
      <c r="L197" s="45">
        <v>7.9240000000000004</v>
      </c>
      <c r="M197" s="46">
        <f t="shared" si="20"/>
        <v>8</v>
      </c>
      <c r="N197" s="45">
        <v>9.9870000000000001</v>
      </c>
      <c r="O197" s="44">
        <v>1</v>
      </c>
      <c r="P197" s="46">
        <f t="shared" si="21"/>
        <v>7.4902499999999996</v>
      </c>
      <c r="Q197" s="47">
        <f t="shared" si="22"/>
        <v>79.350000000000009</v>
      </c>
      <c r="R197" s="46">
        <f t="shared" si="23"/>
        <v>79.350000000000009</v>
      </c>
      <c r="S197" s="39">
        <f>IF(AND(I197=38000,R197&lt;=4.5,M197&gt;8),'[1]Pricing Schedule'!$F$8+('[1]Pricing Schedule'!$F$9*M197),
IF(AND(I197=38000,R197&lt;=4.5,M197&lt;=8),'[1]Pricing Schedule'!$F$34+('[1]Pricing Schedule'!$F$36*M197),
IF(AND(I197=38000,R197&gt;4.5,R197&lt;=9,M197&gt;8),'[1]Pricing Schedule'!$F$17+('[1]Pricing Schedule'!$F$18*M197),
IF(AND(I197=38000,R197&gt;4.5,R197&lt;=9,M197&lt;=8),'[1]Pricing Schedule'!$F$34+('[1]Pricing Schedule'!$F$36*M197),
IF(AND(I197=38000,R197&gt;9,R197&lt;=12.8,M197&gt;8),'[1]Pricing Schedule'!$F$26+('[1]Pricing Schedule'!$F$27*M197),
IF(AND(I197=38000,R197&gt;9,R197&lt;=12.8,M197&lt;=8),'[1]Pricing Schedule'!$F$34+('[1]Pricing Schedule'!$F$36*M197),
IF(AND(I197=38000,R197&gt;12.8,R197&lt;=22.8),'[1]Pricing Schedule'!$F$34+('[1]Pricing Schedule'!$F$36*M197),
IF(AND(I197=38000,R197&gt;22.8,R197&lt;=30.2),'[1]Pricing Schedule'!$F$43+('[1]Pricing Schedule'!$F$45*M197),
IF(AND(I197=38000,R197&gt;30.2,R197&lt;=45.9),'[1]Pricing Schedule'!$F$52+('[1]Pricing Schedule'!$F$54*M197),
IF(AND(I197=38000,R197&gt;45.9,R197&lt;=123.4),'[1]Pricing Schedule'!$F$96+('[1]Pricing Schedule'!$F$97*M197),
IF(AND(I197=38000,R197&gt;123.4,R197&lt;=168.2,M197&lt;=10),'[1]Pricing Schedule'!$F$103+('[1]Pricing Schedule'!$F$105*M197),
IF(AND(I197=38000,R197&gt;123.4,R197&lt;=168.2,M197&gt;10),'[1]Pricing Schedule'!$F$111+('[1]Pricing Schedule'!$F$113*M197),
IF(AND(I197=38000,R197&gt;157.4,R197&lt;=336.4,M197&lt;=10),('[1]Pricing Schedule'!$F$103+('[1]Pricing Schedule'!$F$105*M197))*2,
IF(AND(I197=38000,R197&gt;157.4,R197&lt;=336.4,M197&gt;10),('[1]Pricing Schedule'!$F$111+('[1]Pricing Schedule'!$F$113*M197))*2,
IF(AND(I197=38000,R197&gt;314.8,R197&lt;=504.6,M197&lt;=10),('[1]Pricing Schedule'!$F$103+('[1]Pricing Schedule'!$F$105*M197))*3,
IF(AND(I197=38000,R197&gt;314.8,R197&lt;=504.6,M197&gt;10),('[1]Pricing Schedule'!$F$111+('[1]Pricing Schedule'!$F$113*M197))*3,
IF(AND(I197=38000,R197&gt;472.2,R197&lt;=672.8,M197&lt;=10),('[1]Pricing Schedule'!$F$103+('[1]Pricing Schedule'!$F$105*M197))*4,
IF(AND(I197=38000,R197&gt;472.2,R197&lt;=672.8,M197&gt;10),('[1]Pricing Schedule'!$F$111+('[1]Pricing Schedule'!$F$113*M197))*4,
IF(AND(I197=110000,R197&lt;=12.8,M197&gt;2),'[1]Pricing Schedule'!$F$62+('[1]Pricing Schedule'!$F$63*M197),
IF(AND(I197=110000,R197&lt;=12.8,M197&lt;=2),'[1]Pricing Schedule'!$F$96+('[1]Pricing Schedule'!$F$97*M197),
IF(AND(I197=110000,R197&gt;12.8,R197&lt;=22.8,M197&gt;3),'[1]Pricing Schedule'!$F$71+('[1]Pricing Schedule'!$F$72*M197),
IF(AND(I197=110000,R197&gt;12.8,R197&lt;=22.8,M197&lt;=3),'[1]Pricing Schedule'!$F$96+('[1]Pricing Schedule'!$F$97*M197),
IF(AND(I197=110000,R197&gt;22.8,R197&lt;=30.2),'[1]Pricing Schedule'!$F$80+('[1]Pricing Schedule'!$F$81*M197),
IF(AND(I197=110000,R197&gt;30.2,R197&lt;=45.9),'[1]Pricing Schedule'!$F$89+('[1]Pricing Schedule'!$F$90*M197),
IF(AND(I197=110000,R197&gt;45.9,R197&lt;=123.4),'[1]Pricing Schedule'!$F$96+('[1]Pricing Schedule'!$F$97*M197),
IF(AND(I197=110000,R197&gt;123.4,R197&lt;=168.2,M197&lt;=10),'[1]Pricing Schedule'!$F$103+('[1]Pricing Schedule'!$F$105*M197),
IF(AND(I197=110000,R197&gt;123.4,R197&lt;=168.2,M197&gt;10),'[1]Pricing Schedule'!$F$111+('[1]Pricing Schedule'!$F$113*M197),
IF(AND(I197=110000,R197&gt;168.2,R197&lt;=336.4,M197&lt;=10),('[1]Pricing Schedule'!$F$103+('[1]Pricing Schedule'!$F$105*M197))*2,
IF(AND(I197=110000,R197&gt;168.2,R197&lt;=336.4,M197&gt;10),('[1]Pricing Schedule'!$F$111+('[1]Pricing Schedule'!$F$113*M197))*2,
IF(AND(I197=110000,R197&gt;336.4,R197&lt;=504.6,M197&lt;=10),('[1]Pricing Schedule'!$F$103+('[1]Pricing Schedule'!$F$105*M197))*3,
IF(AND(I197=110000,R197&gt;336.4,R197&lt;=504.6,M197&gt;10),('[1]Pricing Schedule'!$F$111+('[1]Pricing Schedule'!$F$113*M197))*3,
IF(AND(I197=110000,R197&gt;504.6,R197&lt;=672.8,M197&lt;=10),('[1]Pricing Schedule'!$F$103+('[1]Pricing Schedule'!$F$105*M197))*4,
IF(AND(I197=110000,R197&gt;504.6,R197&lt;=672.8,M197&gt;10),('[1]Pricing Schedule'!$F$111+('[1]Pricing Schedule'!$F$113*M197))*4,
IF(AND(I197=110000,R197&gt;672.8,R197&lt;=841,M197&lt;=10),('[1]Pricing Schedule'!$F$103+('[1]Pricing Schedule'!$F$105*M197))*5,
IF(AND(I197=110000,R197&gt;672.8,R197&lt;=841,M197&gt;10),('[1]Pricing Schedule'!$F$111+('[1]Pricing Schedule'!$F$113*M197))*5,
IF(AND(I197=110000,R197&gt;672.8,R197&lt;=841,M197&lt;=10),('[1]Pricing Schedule'!$F$103+('[1]Pricing Schedule'!$F$105*M197))*5,
IF(AND(I197=110000,R197&gt;672.8,R197&lt;=841,M197&gt;10),('[1]Pricing Schedule'!$F$111+('[1]Pricing Schedule'!$F$113*M197))*5,
IF(AND(I197=110000,R197&gt;1345.6,R197&lt;=1513.8,M197&lt;=10),('[1]Pricing Schedule'!$F$103+('[1]Pricing Schedule'!$F$105*M197))*9,
IF(AND(I197=110000,R197&gt;1345.6,R197&lt;=1513.8,M197&gt;10),('[1]Pricing Schedule'!$F$111+('[1]Pricing Schedule'!$F$113*M197))*9,
9999999999)))))))))))))))))))))))))))))))))))))))</f>
        <v>2604940</v>
      </c>
      <c r="T197" s="48">
        <f>IF(AND(I197=38000,R197&lt;=4.5,M197&gt;8),'[1]Pricing Schedule'!$J$9,
IF(AND(I197=38000,R197&lt;=4.5,M197&lt;=8),'[1]Pricing Schedule'!$J$36,
IF(AND(I197=38000,R197&gt;4.5,R197&lt;=9,M197&gt;8),'[1]Pricing Schedule'!$J$18,
IF(AND(I197=38000,R197&gt;4.5,R197&lt;=9,M197&lt;=8),'[1]Pricing Schedule'!$J$36,
IF(AND(I197=38000,R197&gt;9,R197&lt;=12.8,M197&gt;8),'[1]Pricing Schedule'!$J$27,
IF(AND(I197=38000,R197&gt;9,R197&lt;=12.8,M197&lt;=8),'[1]Pricing Schedule'!$J$36,
IF(AND(I197=38000,R197&gt;12.8,R197&lt;=22.8),'[1]Pricing Schedule'!$J$36,
IF(AND(I197=38000,R197&gt;22.8,R197&lt;=30.2),'[1]Pricing Schedule'!$J$45,
IF(AND(I197=38000,R197&gt;30.2,R197&lt;=45.9),'[1]Pricing Schedule'!$J$54,
IF(AND(I197=38000,R197&gt;45.9,R197&lt;=123.4),'[1]Pricing Schedule'!$J$97,
IF(AND(I197=38000,R197&gt;123.4,R197&lt;=168.2,M197&lt;=10),'[1]Pricing Schedule'!$J$105,
IF(AND(I197=38000,R197&gt;123.4,R197&lt;=168.2,M197&gt;10),'[1]Pricing Schedule'!$J$113,
IF(AND(I197=38000,R197&gt;168.2,R197&lt;=336.4,M197&lt;=10),('[1]Pricing Schedule'!$J$105),
IF(AND(I197=38000,R197&gt;168.2,R197&lt;=336.4,M197&gt;10),('[1]Pricing Schedule'!$J$113),
IF(AND(I197=38000,R197&gt;336.4,R197&lt;=504.6,M197&lt;=10),('[1]Pricing Schedule'!$J$105),
IF(AND(I197=38000,R197&gt;336.4,R197&lt;=504.6,M197&gt;10),('[1]Pricing Schedule'!$J$113),
IF(AND(I197=38000,R197&gt;504.6,R197&lt;=672.8,M197&lt;=10),('[1]Pricing Schedule'!$J$105),
IF(AND(I197=38000,R197&gt;504.6,R197&lt;=672.8,M197&gt;10),('[1]Pricing Schedule'!$J$113),
IF(AND(I197=110000,R197&lt;=12.8,M197&gt;2),'[1]Pricing Schedule'!$J$63,
IF(AND(I197=110000,R197&lt;=12.8,M197&lt;=2),'[1]Pricing Schedule'!$J$97,
IF(AND(I197=110000,R197&gt;12.8,R197&lt;=22.8,M197&gt;3),'[1]Pricing Schedule'!$J$72,
IF(AND(I197=110000,R197&gt;12.8,R197&lt;=22.8,M197&lt;=3),'[1]Pricing Schedule'!$J$97,
IF(AND(I197=110000,R197&gt;22.8,R197&lt;=30.2),'[1]Pricing Schedule'!$J$81,
IF(AND(I197=110000,R197&gt;30.2,R197&lt;=45.9),'[1]Pricing Schedule'!$J$90,
IF(AND(I197=110000,R197&gt;45.9,R197&lt;=123.4),'[1]Pricing Schedule'!$J$97,
IF(AND(I197=110000,R197&gt;123.4,R197&lt;=168.2,M197&lt;=10),'[1]Pricing Schedule'!$J$105,
IF(AND(I197=110000,R197&gt;123.4,R197&lt;=168.2,M197&gt;10),'[1]Pricing Schedule'!$J$113,
IF(AND(I197=110000,R197&gt;168.2,R197&lt;=336.2,M197&lt;=10),('[1]Pricing Schedule'!$J$105),
IF(AND(I197=110000,R197&gt;168.2,R197&lt;=336.2,M197&gt;10),('[1]Pricing Schedule'!$J$113),
IF(AND(I197=110000,R197&gt;336.4,R197&lt;=504.6,M197&lt;=10),('[1]Pricing Schedule'!$J$105),
IF(AND(I197=110000,R197&gt;336.4,R197&lt;=504.6,M197&gt;10),('[1]Pricing Schedule'!$J$113),
IF(AND(I197=110000,R197&gt;504.6,R197&lt;=672.8,M197&lt;=10),('[1]Pricing Schedule'!$J$105),
IF(AND(I197=110000,R197&gt;504.6,R197&lt;=672.8,M197&gt;10),('[1]Pricing Schedule'!$J$113),
IF(AND(I197=110000,R197&gt;672.8,R197&lt;=841,M197&lt;=10),('[1]Pricing Schedule'!$J$105),
IF(AND(I197=110000,R197&gt;672.8,R197&lt;=841,M197&gt;10),('[1]Pricing Schedule'!$J$113),
IF(AND(I197=110000,R197&gt;1682,R197&lt;=1850.2,M197&lt;=10),('[1]Pricing Schedule'!$J$105),
IF(AND(I197=110000,R197&gt;1682,R197&lt;=1850.2,M197&gt;10),('[1]Pricing Schedule'!$J$113),
IF(AND(I197=110000,R197&gt;2018.4,R197&lt;=2186.6,M197&lt;=10),('[1]Pricing Schedule'!$J$105),
IF(AND(I197=110000,R197&gt;2018.4,R197&lt;=2186.6,M197&gt;10),('[1]Pricing Schedule'!$J$113),999999999)))))))))))))))))))))))))))))))))))))))</f>
        <v>11</v>
      </c>
      <c r="U197" s="49">
        <f t="shared" si="24"/>
        <v>32828.481411468172</v>
      </c>
      <c r="V197" s="50">
        <f t="shared" si="25"/>
        <v>30.461354196257886</v>
      </c>
      <c r="W197" s="13"/>
      <c r="X197" s="13"/>
      <c r="Y197" s="23">
        <v>555</v>
      </c>
      <c r="Z197" s="23">
        <v>637</v>
      </c>
      <c r="AD197" s="43"/>
      <c r="AE197" s="43"/>
      <c r="AF197" s="43"/>
      <c r="AR197" s="51"/>
    </row>
    <row r="198" spans="1:44">
      <c r="A198" s="23">
        <v>197</v>
      </c>
      <c r="B198" s="23">
        <v>197</v>
      </c>
      <c r="C198" s="23" t="s">
        <v>497</v>
      </c>
      <c r="D198" s="23" t="s">
        <v>110</v>
      </c>
      <c r="E198" s="23" t="s">
        <v>110</v>
      </c>
      <c r="F198" s="23" t="s">
        <v>498</v>
      </c>
      <c r="G198" s="23" t="s">
        <v>499</v>
      </c>
      <c r="H198" s="23" t="s">
        <v>133</v>
      </c>
      <c r="I198" s="13">
        <v>110000</v>
      </c>
      <c r="L198" s="24">
        <v>5.5940000000000003</v>
      </c>
      <c r="M198" s="37">
        <f t="shared" si="20"/>
        <v>6</v>
      </c>
      <c r="N198" s="24">
        <v>2.0630000000000002</v>
      </c>
      <c r="O198" s="13">
        <v>1</v>
      </c>
      <c r="P198" s="36">
        <f t="shared" si="21"/>
        <v>1.54725</v>
      </c>
      <c r="Q198" s="38">
        <f t="shared" si="22"/>
        <v>13.8</v>
      </c>
      <c r="R198" s="37">
        <f t="shared" si="23"/>
        <v>13.8</v>
      </c>
      <c r="S198" s="39">
        <f>IF(AND(I198=38000,R198&lt;=4.5,M198&gt;8),'[1]Pricing Schedule'!$F$8+('[1]Pricing Schedule'!$F$9*M198),
IF(AND(I198=38000,R198&lt;=4.5,M198&lt;=8),'[1]Pricing Schedule'!$F$34+('[1]Pricing Schedule'!$F$36*M198),
IF(AND(I198=38000,R198&gt;4.5,R198&lt;=9,M198&gt;8),'[1]Pricing Schedule'!$F$17+('[1]Pricing Schedule'!$F$18*M198),
IF(AND(I198=38000,R198&gt;4.5,R198&lt;=9,M198&lt;=8),'[1]Pricing Schedule'!$F$34+('[1]Pricing Schedule'!$F$36*M198),
IF(AND(I198=38000,R198&gt;9,R198&lt;=12.8,M198&gt;8),'[1]Pricing Schedule'!$F$26+('[1]Pricing Schedule'!$F$27*M198),
IF(AND(I198=38000,R198&gt;9,R198&lt;=12.8,M198&lt;=8),'[1]Pricing Schedule'!$F$34+('[1]Pricing Schedule'!$F$36*M198),
IF(AND(I198=38000,R198&gt;12.8,R198&lt;=22.8),'[1]Pricing Schedule'!$F$34+('[1]Pricing Schedule'!$F$36*M198),
IF(AND(I198=38000,R198&gt;22.8,R198&lt;=30.2),'[1]Pricing Schedule'!$F$43+('[1]Pricing Schedule'!$F$45*M198),
IF(AND(I198=38000,R198&gt;30.2,R198&lt;=45.9),'[1]Pricing Schedule'!$F$52+('[1]Pricing Schedule'!$F$54*M198),
IF(AND(I198=38000,R198&gt;45.9,R198&lt;=123.4),'[1]Pricing Schedule'!$F$96+('[1]Pricing Schedule'!$F$97*M198),
IF(AND(I198=38000,R198&gt;123.4,R198&lt;=168.2,M198&lt;=10),'[1]Pricing Schedule'!$F$103+('[1]Pricing Schedule'!$F$105*M198),
IF(AND(I198=38000,R198&gt;123.4,R198&lt;=168.2,M198&gt;10),'[1]Pricing Schedule'!$F$111+('[1]Pricing Schedule'!$F$113*M198),
IF(AND(I198=38000,R198&gt;157.4,R198&lt;=336.4,M198&lt;=10),('[1]Pricing Schedule'!$F$103+('[1]Pricing Schedule'!$F$105*M198))*2,
IF(AND(I198=38000,R198&gt;157.4,R198&lt;=336.4,M198&gt;10),('[1]Pricing Schedule'!$F$111+('[1]Pricing Schedule'!$F$113*M198))*2,
IF(AND(I198=38000,R198&gt;314.8,R198&lt;=504.6,M198&lt;=10),('[1]Pricing Schedule'!$F$103+('[1]Pricing Schedule'!$F$105*M198))*3,
IF(AND(I198=38000,R198&gt;314.8,R198&lt;=504.6,M198&gt;10),('[1]Pricing Schedule'!$F$111+('[1]Pricing Schedule'!$F$113*M198))*3,
IF(AND(I198=38000,R198&gt;472.2,R198&lt;=672.8,M198&lt;=10),('[1]Pricing Schedule'!$F$103+('[1]Pricing Schedule'!$F$105*M198))*4,
IF(AND(I198=38000,R198&gt;472.2,R198&lt;=672.8,M198&gt;10),('[1]Pricing Schedule'!$F$111+('[1]Pricing Schedule'!$F$113*M198))*4,
IF(AND(I198=110000,R198&lt;=12.8,M198&gt;2),'[1]Pricing Schedule'!$F$62+('[1]Pricing Schedule'!$F$63*M198),
IF(AND(I198=110000,R198&lt;=12.8,M198&lt;=2),'[1]Pricing Schedule'!$F$96+('[1]Pricing Schedule'!$F$97*M198),
IF(AND(I198=110000,R198&gt;12.8,R198&lt;=22.8,M198&gt;3),'[1]Pricing Schedule'!$F$71+('[1]Pricing Schedule'!$F$72*M198),
IF(AND(I198=110000,R198&gt;12.8,R198&lt;=22.8,M198&lt;=3),'[1]Pricing Schedule'!$F$96+('[1]Pricing Schedule'!$F$97*M198),
IF(AND(I198=110000,R198&gt;22.8,R198&lt;=30.2),'[1]Pricing Schedule'!$F$80+('[1]Pricing Schedule'!$F$81*M198),
IF(AND(I198=110000,R198&gt;30.2,R198&lt;=45.9),'[1]Pricing Schedule'!$F$89+('[1]Pricing Schedule'!$F$90*M198),
IF(AND(I198=110000,R198&gt;45.9,R198&lt;=123.4),'[1]Pricing Schedule'!$F$96+('[1]Pricing Schedule'!$F$97*M198),
IF(AND(I198=110000,R198&gt;123.4,R198&lt;=168.2,M198&lt;=10),'[1]Pricing Schedule'!$F$103+('[1]Pricing Schedule'!$F$105*M198),
IF(AND(I198=110000,R198&gt;123.4,R198&lt;=168.2,M198&gt;10),'[1]Pricing Schedule'!$F$111+('[1]Pricing Schedule'!$F$113*M198),
IF(AND(I198=110000,R198&gt;168.2,R198&lt;=336.4,M198&lt;=10),('[1]Pricing Schedule'!$F$103+('[1]Pricing Schedule'!$F$105*M198))*2,
IF(AND(I198=110000,R198&gt;168.2,R198&lt;=336.4,M198&gt;10),('[1]Pricing Schedule'!$F$111+('[1]Pricing Schedule'!$F$113*M198))*2,
IF(AND(I198=110000,R198&gt;336.4,R198&lt;=504.6,M198&lt;=10),('[1]Pricing Schedule'!$F$103+('[1]Pricing Schedule'!$F$105*M198))*3,
IF(AND(I198=110000,R198&gt;336.4,R198&lt;=504.6,M198&gt;10),('[1]Pricing Schedule'!$F$111+('[1]Pricing Schedule'!$F$113*M198))*3,
IF(AND(I198=110000,R198&gt;504.6,R198&lt;=672.8,M198&lt;=10),('[1]Pricing Schedule'!$F$103+('[1]Pricing Schedule'!$F$105*M198))*4,
IF(AND(I198=110000,R198&gt;504.6,R198&lt;=672.8,M198&gt;10),('[1]Pricing Schedule'!$F$111+('[1]Pricing Schedule'!$F$113*M198))*4,
IF(AND(I198=110000,R198&gt;672.8,R198&lt;=841,M198&lt;=10),('[1]Pricing Schedule'!$F$103+('[1]Pricing Schedule'!$F$105*M198))*5,
IF(AND(I198=110000,R198&gt;672.8,R198&lt;=841,M198&gt;10),('[1]Pricing Schedule'!$F$111+('[1]Pricing Schedule'!$F$113*M198))*5,
IF(AND(I198=110000,R198&gt;672.8,R198&lt;=841,M198&lt;=10),('[1]Pricing Schedule'!$F$103+('[1]Pricing Schedule'!$F$105*M198))*5,
IF(AND(I198=110000,R198&gt;672.8,R198&lt;=841,M198&gt;10),('[1]Pricing Schedule'!$F$111+('[1]Pricing Schedule'!$F$113*M198))*5,
IF(AND(I198=110000,R198&gt;1345.6,R198&lt;=1513.8,M198&lt;=10),('[1]Pricing Schedule'!$F$103+('[1]Pricing Schedule'!$F$105*M198))*9,
IF(AND(I198=110000,R198&gt;1345.6,R198&lt;=1513.8,M198&gt;10),('[1]Pricing Schedule'!$F$111+('[1]Pricing Schedule'!$F$113*M198))*9,
9999999999)))))))))))))))))))))))))))))))))))))))</f>
        <v>2016330</v>
      </c>
      <c r="T198" s="21">
        <f>IF(AND(I198=38000,R198&lt;=4.5,M198&gt;8),'[1]Pricing Schedule'!$J$9,
IF(AND(I198=38000,R198&lt;=4.5,M198&lt;=8),'[1]Pricing Schedule'!$J$36,
IF(AND(I198=38000,R198&gt;4.5,R198&lt;=9,M198&gt;8),'[1]Pricing Schedule'!$J$18,
IF(AND(I198=38000,R198&gt;4.5,R198&lt;=9,M198&lt;=8),'[1]Pricing Schedule'!$J$36,
IF(AND(I198=38000,R198&gt;9,R198&lt;=12.8,M198&gt;8),'[1]Pricing Schedule'!$J$27,
IF(AND(I198=38000,R198&gt;9,R198&lt;=12.8,M198&lt;=8),'[1]Pricing Schedule'!$J$36,
IF(AND(I198=38000,R198&gt;12.8,R198&lt;=22.8),'[1]Pricing Schedule'!$J$36,
IF(AND(I198=38000,R198&gt;22.8,R198&lt;=30.2),'[1]Pricing Schedule'!$J$45,
IF(AND(I198=38000,R198&gt;30.2,R198&lt;=45.9),'[1]Pricing Schedule'!$J$54,
IF(AND(I198=38000,R198&gt;45.9,R198&lt;=123.4),'[1]Pricing Schedule'!$J$97,
IF(AND(I198=38000,R198&gt;123.4,R198&lt;=168.2,M198&lt;=10),'[1]Pricing Schedule'!$J$105,
IF(AND(I198=38000,R198&gt;123.4,R198&lt;=168.2,M198&gt;10),'[1]Pricing Schedule'!$J$113,
IF(AND(I198=38000,R198&gt;168.2,R198&lt;=336.4,M198&lt;=10),('[1]Pricing Schedule'!$J$105),
IF(AND(I198=38000,R198&gt;168.2,R198&lt;=336.4,M198&gt;10),('[1]Pricing Schedule'!$J$113),
IF(AND(I198=38000,R198&gt;336.4,R198&lt;=504.6,M198&lt;=10),('[1]Pricing Schedule'!$J$105),
IF(AND(I198=38000,R198&gt;336.4,R198&lt;=504.6,M198&gt;10),('[1]Pricing Schedule'!$J$113),
IF(AND(I198=38000,R198&gt;504.6,R198&lt;=672.8,M198&lt;=10),('[1]Pricing Schedule'!$J$105),
IF(AND(I198=38000,R198&gt;504.6,R198&lt;=672.8,M198&gt;10),('[1]Pricing Schedule'!$J$113),
IF(AND(I198=110000,R198&lt;=12.8,M198&gt;2),'[1]Pricing Schedule'!$J$63,
IF(AND(I198=110000,R198&lt;=12.8,M198&lt;=2),'[1]Pricing Schedule'!$J$97,
IF(AND(I198=110000,R198&gt;12.8,R198&lt;=22.8,M198&gt;3),'[1]Pricing Schedule'!$J$72,
IF(AND(I198=110000,R198&gt;12.8,R198&lt;=22.8,M198&lt;=3),'[1]Pricing Schedule'!$J$97,
IF(AND(I198=110000,R198&gt;22.8,R198&lt;=30.2),'[1]Pricing Schedule'!$J$81,
IF(AND(I198=110000,R198&gt;30.2,R198&lt;=45.9),'[1]Pricing Schedule'!$J$90,
IF(AND(I198=110000,R198&gt;45.9,R198&lt;=123.4),'[1]Pricing Schedule'!$J$97,
IF(AND(I198=110000,R198&gt;123.4,R198&lt;=168.2,M198&lt;=10),'[1]Pricing Schedule'!$J$105,
IF(AND(I198=110000,R198&gt;123.4,R198&lt;=168.2,M198&gt;10),'[1]Pricing Schedule'!$J$113,
IF(AND(I198=110000,R198&gt;168.2,R198&lt;=336.2,M198&lt;=10),('[1]Pricing Schedule'!$J$105),
IF(AND(I198=110000,R198&gt;168.2,R198&lt;=336.2,M198&gt;10),('[1]Pricing Schedule'!$J$113),
IF(AND(I198=110000,R198&gt;336.4,R198&lt;=504.6,M198&lt;=10),('[1]Pricing Schedule'!$J$105),
IF(AND(I198=110000,R198&gt;336.4,R198&lt;=504.6,M198&gt;10),('[1]Pricing Schedule'!$J$113),
IF(AND(I198=110000,R198&gt;504.6,R198&lt;=672.8,M198&lt;=10),('[1]Pricing Schedule'!$J$105),
IF(AND(I198=110000,R198&gt;504.6,R198&lt;=672.8,M198&gt;10),('[1]Pricing Schedule'!$J$113),
IF(AND(I198=110000,R198&gt;672.8,R198&lt;=841,M198&lt;=10),('[1]Pricing Schedule'!$J$105),
IF(AND(I198=110000,R198&gt;672.8,R198&lt;=841,M198&gt;10),('[1]Pricing Schedule'!$J$113),
IF(AND(I198=110000,R198&gt;1682,R198&lt;=1850.2,M198&lt;=10),('[1]Pricing Schedule'!$J$105),
IF(AND(I198=110000,R198&gt;1682,R198&lt;=1850.2,M198&gt;10),('[1]Pricing Schedule'!$J$113),
IF(AND(I198=110000,R198&gt;2018.4,R198&lt;=2186.6,M198&lt;=10),('[1]Pricing Schedule'!$J$105),
IF(AND(I198=110000,R198&gt;2018.4,R198&lt;=2186.6,M198&gt;10),('[1]Pricing Schedule'!$J$113),999999999)))))))))))))))))))))))))))))))))))))))</f>
        <v>8</v>
      </c>
      <c r="U198" s="40">
        <f t="shared" si="24"/>
        <v>146110.86956521738</v>
      </c>
      <c r="V198" s="41">
        <f t="shared" si="25"/>
        <v>6.8441177783398555</v>
      </c>
      <c r="Y198" s="23">
        <v>686</v>
      </c>
      <c r="Z198" s="23">
        <v>72</v>
      </c>
      <c r="AR198" s="35"/>
    </row>
    <row r="199" spans="1:44">
      <c r="A199" s="23">
        <v>198</v>
      </c>
      <c r="B199" s="23">
        <v>198</v>
      </c>
      <c r="C199" s="23" t="s">
        <v>500</v>
      </c>
      <c r="D199" s="23" t="s">
        <v>110</v>
      </c>
      <c r="E199" s="23" t="s">
        <v>110</v>
      </c>
      <c r="F199" s="23" t="s">
        <v>111</v>
      </c>
      <c r="G199" s="23" t="s">
        <v>112</v>
      </c>
      <c r="H199" s="23" t="s">
        <v>113</v>
      </c>
      <c r="I199" s="13">
        <v>38000</v>
      </c>
      <c r="J199" s="13">
        <v>38000</v>
      </c>
      <c r="K199" s="13">
        <v>20000</v>
      </c>
      <c r="L199" s="24">
        <v>9.1440000000000001</v>
      </c>
      <c r="M199" s="37">
        <f t="shared" si="20"/>
        <v>10</v>
      </c>
      <c r="N199" s="24">
        <v>0.36899999999999999</v>
      </c>
      <c r="O199" s="13">
        <v>1</v>
      </c>
      <c r="P199" s="36">
        <f t="shared" si="21"/>
        <v>0.36899999999999999</v>
      </c>
      <c r="Q199" s="38">
        <f t="shared" si="22"/>
        <v>3.45</v>
      </c>
      <c r="R199" s="37">
        <f t="shared" si="23"/>
        <v>3.45</v>
      </c>
      <c r="S199" s="39">
        <f>IF(AND(I199=38000,R199&lt;=4.5,M199&gt;8),'[1]Pricing Schedule'!$F$8+('[1]Pricing Schedule'!$F$9*M199),
IF(AND(I199=38000,R199&lt;=4.5,M199&lt;=8),'[1]Pricing Schedule'!$F$34+('[1]Pricing Schedule'!$F$36*M199),
IF(AND(I199=38000,R199&gt;4.5,R199&lt;=9,M199&gt;8),'[1]Pricing Schedule'!$F$17+('[1]Pricing Schedule'!$F$18*M199),
IF(AND(I199=38000,R199&gt;4.5,R199&lt;=9,M199&lt;=8),'[1]Pricing Schedule'!$F$34+('[1]Pricing Schedule'!$F$36*M199),
IF(AND(I199=38000,R199&gt;9,R199&lt;=12.8,M199&gt;8),'[1]Pricing Schedule'!$F$26+('[1]Pricing Schedule'!$F$27*M199),
IF(AND(I199=38000,R199&gt;9,R199&lt;=12.8,M199&lt;=8),'[1]Pricing Schedule'!$F$34+('[1]Pricing Schedule'!$F$36*M199),
IF(AND(I199=38000,R199&gt;12.8,R199&lt;=22.8),'[1]Pricing Schedule'!$F$34+('[1]Pricing Schedule'!$F$36*M199),
IF(AND(I199=38000,R199&gt;22.8,R199&lt;=30.2),'[1]Pricing Schedule'!$F$43+('[1]Pricing Schedule'!$F$45*M199),
IF(AND(I199=38000,R199&gt;30.2,R199&lt;=45.9),'[1]Pricing Schedule'!$F$52+('[1]Pricing Schedule'!$F$54*M199),
IF(AND(I199=38000,R199&gt;45.9,R199&lt;=123.4),'[1]Pricing Schedule'!$F$96+('[1]Pricing Schedule'!$F$97*M199),
IF(AND(I199=38000,R199&gt;123.4,R199&lt;=168.2,M199&lt;=10),'[1]Pricing Schedule'!$F$103+('[1]Pricing Schedule'!$F$105*M199),
IF(AND(I199=38000,R199&gt;123.4,R199&lt;=168.2,M199&gt;10),'[1]Pricing Schedule'!$F$111+('[1]Pricing Schedule'!$F$113*M199),
IF(AND(I199=38000,R199&gt;157.4,R199&lt;=336.4,M199&lt;=10),('[1]Pricing Schedule'!$F$103+('[1]Pricing Schedule'!$F$105*M199))*2,
IF(AND(I199=38000,R199&gt;157.4,R199&lt;=336.4,M199&gt;10),('[1]Pricing Schedule'!$F$111+('[1]Pricing Schedule'!$F$113*M199))*2,
IF(AND(I199=38000,R199&gt;314.8,R199&lt;=504.6,M199&lt;=10),('[1]Pricing Schedule'!$F$103+('[1]Pricing Schedule'!$F$105*M199))*3,
IF(AND(I199=38000,R199&gt;314.8,R199&lt;=504.6,M199&gt;10),('[1]Pricing Schedule'!$F$111+('[1]Pricing Schedule'!$F$113*M199))*3,
IF(AND(I199=38000,R199&gt;472.2,R199&lt;=672.8,M199&lt;=10),('[1]Pricing Schedule'!$F$103+('[1]Pricing Schedule'!$F$105*M199))*4,
IF(AND(I199=38000,R199&gt;472.2,R199&lt;=672.8,M199&gt;10),('[1]Pricing Schedule'!$F$111+('[1]Pricing Schedule'!$F$113*M199))*4,
IF(AND(I199=110000,R199&lt;=12.8,M199&gt;2),'[1]Pricing Schedule'!$F$62+('[1]Pricing Schedule'!$F$63*M199),
IF(AND(I199=110000,R199&lt;=12.8,M199&lt;=2),'[1]Pricing Schedule'!$F$96+('[1]Pricing Schedule'!$F$97*M199),
IF(AND(I199=110000,R199&gt;12.8,R199&lt;=22.8,M199&gt;3),'[1]Pricing Schedule'!$F$71+('[1]Pricing Schedule'!$F$72*M199),
IF(AND(I199=110000,R199&gt;12.8,R199&lt;=22.8,M199&lt;=3),'[1]Pricing Schedule'!$F$96+('[1]Pricing Schedule'!$F$97*M199),
IF(AND(I199=110000,R199&gt;22.8,R199&lt;=30.2),'[1]Pricing Schedule'!$F$80+('[1]Pricing Schedule'!$F$81*M199),
IF(AND(I199=110000,R199&gt;30.2,R199&lt;=45.9),'[1]Pricing Schedule'!$F$89+('[1]Pricing Schedule'!$F$90*M199),
IF(AND(I199=110000,R199&gt;45.9,R199&lt;=123.4),'[1]Pricing Schedule'!$F$96+('[1]Pricing Schedule'!$F$97*M199),
IF(AND(I199=110000,R199&gt;123.4,R199&lt;=168.2,M199&lt;=10),'[1]Pricing Schedule'!$F$103+('[1]Pricing Schedule'!$F$105*M199),
IF(AND(I199=110000,R199&gt;123.4,R199&lt;=168.2,M199&gt;10),'[1]Pricing Schedule'!$F$111+('[1]Pricing Schedule'!$F$113*M199),
IF(AND(I199=110000,R199&gt;168.2,R199&lt;=336.4,M199&lt;=10),('[1]Pricing Schedule'!$F$103+('[1]Pricing Schedule'!$F$105*M199))*2,
IF(AND(I199=110000,R199&gt;168.2,R199&lt;=336.4,M199&gt;10),('[1]Pricing Schedule'!$F$111+('[1]Pricing Schedule'!$F$113*M199))*2,
IF(AND(I199=110000,R199&gt;336.4,R199&lt;=504.6,M199&lt;=10),('[1]Pricing Schedule'!$F$103+('[1]Pricing Schedule'!$F$105*M199))*3,
IF(AND(I199=110000,R199&gt;336.4,R199&lt;=504.6,M199&gt;10),('[1]Pricing Schedule'!$F$111+('[1]Pricing Schedule'!$F$113*M199))*3,
IF(AND(I199=110000,R199&gt;504.6,R199&lt;=672.8,M199&lt;=10),('[1]Pricing Schedule'!$F$103+('[1]Pricing Schedule'!$F$105*M199))*4,
IF(AND(I199=110000,R199&gt;504.6,R199&lt;=672.8,M199&gt;10),('[1]Pricing Schedule'!$F$111+('[1]Pricing Schedule'!$F$113*M199))*4,
IF(AND(I199=110000,R199&gt;672.8,R199&lt;=841,M199&lt;=10),('[1]Pricing Schedule'!$F$103+('[1]Pricing Schedule'!$F$105*M199))*5,
IF(AND(I199=110000,R199&gt;672.8,R199&lt;=841,M199&gt;10),('[1]Pricing Schedule'!$F$111+('[1]Pricing Schedule'!$F$113*M199))*5,
IF(AND(I199=110000,R199&gt;672.8,R199&lt;=841,M199&lt;=10),('[1]Pricing Schedule'!$F$103+('[1]Pricing Schedule'!$F$105*M199))*5,
IF(AND(I199=110000,R199&gt;672.8,R199&lt;=841,M199&gt;10),('[1]Pricing Schedule'!$F$111+('[1]Pricing Schedule'!$F$113*M199))*5,
IF(AND(I199=110000,R199&gt;1345.6,R199&lt;=1513.8,M199&lt;=10),('[1]Pricing Schedule'!$F$103+('[1]Pricing Schedule'!$F$105*M199))*9,
IF(AND(I199=110000,R199&gt;1345.6,R199&lt;=1513.8,M199&gt;10),('[1]Pricing Schedule'!$F$111+('[1]Pricing Schedule'!$F$113*M199))*9,
9999999999)))))))))))))))))))))))))))))))))))))))</f>
        <v>1387140</v>
      </c>
      <c r="T199" s="21">
        <f>IF(AND(I199=38000,R199&lt;=4.5,M199&gt;8),'[1]Pricing Schedule'!$J$9,
IF(AND(I199=38000,R199&lt;=4.5,M199&lt;=8),'[1]Pricing Schedule'!$J$36,
IF(AND(I199=38000,R199&gt;4.5,R199&lt;=9,M199&gt;8),'[1]Pricing Schedule'!$J$18,
IF(AND(I199=38000,R199&gt;4.5,R199&lt;=9,M199&lt;=8),'[1]Pricing Schedule'!$J$36,
IF(AND(I199=38000,R199&gt;9,R199&lt;=12.8,M199&gt;8),'[1]Pricing Schedule'!$J$27,
IF(AND(I199=38000,R199&gt;9,R199&lt;=12.8,M199&lt;=8),'[1]Pricing Schedule'!$J$36,
IF(AND(I199=38000,R199&gt;12.8,R199&lt;=22.8),'[1]Pricing Schedule'!$J$36,
IF(AND(I199=38000,R199&gt;22.8,R199&lt;=30.2),'[1]Pricing Schedule'!$J$45,
IF(AND(I199=38000,R199&gt;30.2,R199&lt;=45.9),'[1]Pricing Schedule'!$J$54,
IF(AND(I199=38000,R199&gt;45.9,R199&lt;=123.4),'[1]Pricing Schedule'!$J$97,
IF(AND(I199=38000,R199&gt;123.4,R199&lt;=168.2,M199&lt;=10),'[1]Pricing Schedule'!$J$105,
IF(AND(I199=38000,R199&gt;123.4,R199&lt;=168.2,M199&gt;10),'[1]Pricing Schedule'!$J$113,
IF(AND(I199=38000,R199&gt;168.2,R199&lt;=336.4,M199&lt;=10),('[1]Pricing Schedule'!$J$105),
IF(AND(I199=38000,R199&gt;168.2,R199&lt;=336.4,M199&gt;10),('[1]Pricing Schedule'!$J$113),
IF(AND(I199=38000,R199&gt;336.4,R199&lt;=504.6,M199&lt;=10),('[1]Pricing Schedule'!$J$105),
IF(AND(I199=38000,R199&gt;336.4,R199&lt;=504.6,M199&gt;10),('[1]Pricing Schedule'!$J$113),
IF(AND(I199=38000,R199&gt;504.6,R199&lt;=672.8,M199&lt;=10),('[1]Pricing Schedule'!$J$105),
IF(AND(I199=38000,R199&gt;504.6,R199&lt;=672.8,M199&gt;10),('[1]Pricing Schedule'!$J$113),
IF(AND(I199=110000,R199&lt;=12.8,M199&gt;2),'[1]Pricing Schedule'!$J$63,
IF(AND(I199=110000,R199&lt;=12.8,M199&lt;=2),'[1]Pricing Schedule'!$J$97,
IF(AND(I199=110000,R199&gt;12.8,R199&lt;=22.8,M199&gt;3),'[1]Pricing Schedule'!$J$72,
IF(AND(I199=110000,R199&gt;12.8,R199&lt;=22.8,M199&lt;=3),'[1]Pricing Schedule'!$J$97,
IF(AND(I199=110000,R199&gt;22.8,R199&lt;=30.2),'[1]Pricing Schedule'!$J$81,
IF(AND(I199=110000,R199&gt;30.2,R199&lt;=45.9),'[1]Pricing Schedule'!$J$90,
IF(AND(I199=110000,R199&gt;45.9,R199&lt;=123.4),'[1]Pricing Schedule'!$J$97,
IF(AND(I199=110000,R199&gt;123.4,R199&lt;=168.2,M199&lt;=10),'[1]Pricing Schedule'!$J$105,
IF(AND(I199=110000,R199&gt;123.4,R199&lt;=168.2,M199&gt;10),'[1]Pricing Schedule'!$J$113,
IF(AND(I199=110000,R199&gt;168.2,R199&lt;=336.2,M199&lt;=10),('[1]Pricing Schedule'!$J$105),
IF(AND(I199=110000,R199&gt;168.2,R199&lt;=336.2,M199&gt;10),('[1]Pricing Schedule'!$J$113),
IF(AND(I199=110000,R199&gt;336.4,R199&lt;=504.6,M199&lt;=10),('[1]Pricing Schedule'!$J$105),
IF(AND(I199=110000,R199&gt;336.4,R199&lt;=504.6,M199&gt;10),('[1]Pricing Schedule'!$J$113),
IF(AND(I199=110000,R199&gt;504.6,R199&lt;=672.8,M199&lt;=10),('[1]Pricing Schedule'!$J$105),
IF(AND(I199=110000,R199&gt;504.6,R199&lt;=672.8,M199&gt;10),('[1]Pricing Schedule'!$J$113),
IF(AND(I199=110000,R199&gt;672.8,R199&lt;=841,M199&lt;=10),('[1]Pricing Schedule'!$J$105),
IF(AND(I199=110000,R199&gt;672.8,R199&lt;=841,M199&gt;10),('[1]Pricing Schedule'!$J$113),
IF(AND(I199=110000,R199&gt;1682,R199&lt;=1850.2,M199&lt;=10),('[1]Pricing Schedule'!$J$105),
IF(AND(I199=110000,R199&gt;1682,R199&lt;=1850.2,M199&gt;10),('[1]Pricing Schedule'!$J$113),
IF(AND(I199=110000,R199&gt;2018.4,R199&lt;=2186.6,M199&lt;=10),('[1]Pricing Schedule'!$J$105),
IF(AND(I199=110000,R199&gt;2018.4,R199&lt;=2186.6,M199&gt;10),('[1]Pricing Schedule'!$J$113),999999999)))))))))))))))))))))))))))))))))))))))</f>
        <v>1</v>
      </c>
      <c r="U199" s="40">
        <f t="shared" si="24"/>
        <v>402069.5652173913</v>
      </c>
      <c r="V199" s="41">
        <f t="shared" si="25"/>
        <v>2.487131796357974</v>
      </c>
      <c r="Y199" s="23">
        <v>273</v>
      </c>
      <c r="Z199" s="23">
        <v>636</v>
      </c>
      <c r="AR199" s="35"/>
    </row>
    <row r="200" spans="1:44" s="44" customFormat="1">
      <c r="A200" s="43">
        <v>199</v>
      </c>
      <c r="B200" s="43">
        <v>199</v>
      </c>
      <c r="C200" s="43" t="s">
        <v>501</v>
      </c>
      <c r="D200" s="23" t="s">
        <v>110</v>
      </c>
      <c r="E200" s="23" t="s">
        <v>110</v>
      </c>
      <c r="F200" s="43" t="s">
        <v>111</v>
      </c>
      <c r="G200" s="43" t="s">
        <v>112</v>
      </c>
      <c r="H200" s="43" t="s">
        <v>113</v>
      </c>
      <c r="I200" s="44">
        <v>38000</v>
      </c>
      <c r="J200" s="44">
        <v>38000</v>
      </c>
      <c r="K200" s="44">
        <v>20000</v>
      </c>
      <c r="L200" s="45">
        <v>8.532</v>
      </c>
      <c r="M200" s="46">
        <f t="shared" si="20"/>
        <v>9</v>
      </c>
      <c r="N200" s="45">
        <v>6.7430000000000003</v>
      </c>
      <c r="O200" s="44">
        <v>1</v>
      </c>
      <c r="P200" s="46">
        <f t="shared" si="21"/>
        <v>5.0572499999999998</v>
      </c>
      <c r="Q200" s="47">
        <f t="shared" si="22"/>
        <v>55.2</v>
      </c>
      <c r="R200" s="46">
        <f t="shared" si="23"/>
        <v>55.2</v>
      </c>
      <c r="S200" s="39">
        <f>IF(AND(I200=38000,R200&lt;=4.5,M200&gt;8),'[1]Pricing Schedule'!$F$8+('[1]Pricing Schedule'!$F$9*M200),
IF(AND(I200=38000,R200&lt;=4.5,M200&lt;=8),'[1]Pricing Schedule'!$F$34+('[1]Pricing Schedule'!$F$36*M200),
IF(AND(I200=38000,R200&gt;4.5,R200&lt;=9,M200&gt;8),'[1]Pricing Schedule'!$F$17+('[1]Pricing Schedule'!$F$18*M200),
IF(AND(I200=38000,R200&gt;4.5,R200&lt;=9,M200&lt;=8),'[1]Pricing Schedule'!$F$34+('[1]Pricing Schedule'!$F$36*M200),
IF(AND(I200=38000,R200&gt;9,R200&lt;=12.8,M200&gt;8),'[1]Pricing Schedule'!$F$26+('[1]Pricing Schedule'!$F$27*M200),
IF(AND(I200=38000,R200&gt;9,R200&lt;=12.8,M200&lt;=8),'[1]Pricing Schedule'!$F$34+('[1]Pricing Schedule'!$F$36*M200),
IF(AND(I200=38000,R200&gt;12.8,R200&lt;=22.8),'[1]Pricing Schedule'!$F$34+('[1]Pricing Schedule'!$F$36*M200),
IF(AND(I200=38000,R200&gt;22.8,R200&lt;=30.2),'[1]Pricing Schedule'!$F$43+('[1]Pricing Schedule'!$F$45*M200),
IF(AND(I200=38000,R200&gt;30.2,R200&lt;=45.9),'[1]Pricing Schedule'!$F$52+('[1]Pricing Schedule'!$F$54*M200),
IF(AND(I200=38000,R200&gt;45.9,R200&lt;=123.4),'[1]Pricing Schedule'!$F$96+('[1]Pricing Schedule'!$F$97*M200),
IF(AND(I200=38000,R200&gt;123.4,R200&lt;=168.2,M200&lt;=10),'[1]Pricing Schedule'!$F$103+('[1]Pricing Schedule'!$F$105*M200),
IF(AND(I200=38000,R200&gt;123.4,R200&lt;=168.2,M200&gt;10),'[1]Pricing Schedule'!$F$111+('[1]Pricing Schedule'!$F$113*M200),
IF(AND(I200=38000,R200&gt;157.4,R200&lt;=336.4,M200&lt;=10),('[1]Pricing Schedule'!$F$103+('[1]Pricing Schedule'!$F$105*M200))*2,
IF(AND(I200=38000,R200&gt;157.4,R200&lt;=336.4,M200&gt;10),('[1]Pricing Schedule'!$F$111+('[1]Pricing Schedule'!$F$113*M200))*2,
IF(AND(I200=38000,R200&gt;314.8,R200&lt;=504.6,M200&lt;=10),('[1]Pricing Schedule'!$F$103+('[1]Pricing Schedule'!$F$105*M200))*3,
IF(AND(I200=38000,R200&gt;314.8,R200&lt;=504.6,M200&gt;10),('[1]Pricing Schedule'!$F$111+('[1]Pricing Schedule'!$F$113*M200))*3,
IF(AND(I200=38000,R200&gt;472.2,R200&lt;=672.8,M200&lt;=10),('[1]Pricing Schedule'!$F$103+('[1]Pricing Schedule'!$F$105*M200))*4,
IF(AND(I200=38000,R200&gt;472.2,R200&lt;=672.8,M200&gt;10),('[1]Pricing Schedule'!$F$111+('[1]Pricing Schedule'!$F$113*M200))*4,
IF(AND(I200=110000,R200&lt;=12.8,M200&gt;2),'[1]Pricing Schedule'!$F$62+('[1]Pricing Schedule'!$F$63*M200),
IF(AND(I200=110000,R200&lt;=12.8,M200&lt;=2),'[1]Pricing Schedule'!$F$96+('[1]Pricing Schedule'!$F$97*M200),
IF(AND(I200=110000,R200&gt;12.8,R200&lt;=22.8,M200&gt;3),'[1]Pricing Schedule'!$F$71+('[1]Pricing Schedule'!$F$72*M200),
IF(AND(I200=110000,R200&gt;12.8,R200&lt;=22.8,M200&lt;=3),'[1]Pricing Schedule'!$F$96+('[1]Pricing Schedule'!$F$97*M200),
IF(AND(I200=110000,R200&gt;22.8,R200&lt;=30.2),'[1]Pricing Schedule'!$F$80+('[1]Pricing Schedule'!$F$81*M200),
IF(AND(I200=110000,R200&gt;30.2,R200&lt;=45.9),'[1]Pricing Schedule'!$F$89+('[1]Pricing Schedule'!$F$90*M200),
IF(AND(I200=110000,R200&gt;45.9,R200&lt;=123.4),'[1]Pricing Schedule'!$F$96+('[1]Pricing Schedule'!$F$97*M200),
IF(AND(I200=110000,R200&gt;123.4,R200&lt;=168.2,M200&lt;=10),'[1]Pricing Schedule'!$F$103+('[1]Pricing Schedule'!$F$105*M200),
IF(AND(I200=110000,R200&gt;123.4,R200&lt;=168.2,M200&gt;10),'[1]Pricing Schedule'!$F$111+('[1]Pricing Schedule'!$F$113*M200),
IF(AND(I200=110000,R200&gt;168.2,R200&lt;=336.4,M200&lt;=10),('[1]Pricing Schedule'!$F$103+('[1]Pricing Schedule'!$F$105*M200))*2,
IF(AND(I200=110000,R200&gt;168.2,R200&lt;=336.4,M200&gt;10),('[1]Pricing Schedule'!$F$111+('[1]Pricing Schedule'!$F$113*M200))*2,
IF(AND(I200=110000,R200&gt;336.4,R200&lt;=504.6,M200&lt;=10),('[1]Pricing Schedule'!$F$103+('[1]Pricing Schedule'!$F$105*M200))*3,
IF(AND(I200=110000,R200&gt;336.4,R200&lt;=504.6,M200&gt;10),('[1]Pricing Schedule'!$F$111+('[1]Pricing Schedule'!$F$113*M200))*3,
IF(AND(I200=110000,R200&gt;504.6,R200&lt;=672.8,M200&lt;=10),('[1]Pricing Schedule'!$F$103+('[1]Pricing Schedule'!$F$105*M200))*4,
IF(AND(I200=110000,R200&gt;504.6,R200&lt;=672.8,M200&gt;10),('[1]Pricing Schedule'!$F$111+('[1]Pricing Schedule'!$F$113*M200))*4,
IF(AND(I200=110000,R200&gt;672.8,R200&lt;=841,M200&lt;=10),('[1]Pricing Schedule'!$F$103+('[1]Pricing Schedule'!$F$105*M200))*5,
IF(AND(I200=110000,R200&gt;672.8,R200&lt;=841,M200&gt;10),('[1]Pricing Schedule'!$F$111+('[1]Pricing Schedule'!$F$113*M200))*5,
IF(AND(I200=110000,R200&gt;672.8,R200&lt;=841,M200&lt;=10),('[1]Pricing Schedule'!$F$103+('[1]Pricing Schedule'!$F$105*M200))*5,
IF(AND(I200=110000,R200&gt;672.8,R200&lt;=841,M200&gt;10),('[1]Pricing Schedule'!$F$111+('[1]Pricing Schedule'!$F$113*M200))*5,
IF(AND(I200=110000,R200&gt;1345.6,R200&lt;=1513.8,M200&lt;=10),('[1]Pricing Schedule'!$F$103+('[1]Pricing Schedule'!$F$105*M200))*9,
IF(AND(I200=110000,R200&gt;1345.6,R200&lt;=1513.8,M200&gt;10),('[1]Pricing Schedule'!$F$111+('[1]Pricing Schedule'!$F$113*M200))*9,
9999999999)))))))))))))))))))))))))))))))))))))))</f>
        <v>2815750</v>
      </c>
      <c r="T200" s="48">
        <f>IF(AND(I200=38000,R200&lt;=4.5,M200&gt;8),'[1]Pricing Schedule'!$J$9,
IF(AND(I200=38000,R200&lt;=4.5,M200&lt;=8),'[1]Pricing Schedule'!$J$36,
IF(AND(I200=38000,R200&gt;4.5,R200&lt;=9,M200&gt;8),'[1]Pricing Schedule'!$J$18,
IF(AND(I200=38000,R200&gt;4.5,R200&lt;=9,M200&lt;=8),'[1]Pricing Schedule'!$J$36,
IF(AND(I200=38000,R200&gt;9,R200&lt;=12.8,M200&gt;8),'[1]Pricing Schedule'!$J$27,
IF(AND(I200=38000,R200&gt;9,R200&lt;=12.8,M200&lt;=8),'[1]Pricing Schedule'!$J$36,
IF(AND(I200=38000,R200&gt;12.8,R200&lt;=22.8),'[1]Pricing Schedule'!$J$36,
IF(AND(I200=38000,R200&gt;22.8,R200&lt;=30.2),'[1]Pricing Schedule'!$J$45,
IF(AND(I200=38000,R200&gt;30.2,R200&lt;=45.9),'[1]Pricing Schedule'!$J$54,
IF(AND(I200=38000,R200&gt;45.9,R200&lt;=123.4),'[1]Pricing Schedule'!$J$97,
IF(AND(I200=38000,R200&gt;123.4,R200&lt;=168.2,M200&lt;=10),'[1]Pricing Schedule'!$J$105,
IF(AND(I200=38000,R200&gt;123.4,R200&lt;=168.2,M200&gt;10),'[1]Pricing Schedule'!$J$113,
IF(AND(I200=38000,R200&gt;168.2,R200&lt;=336.4,M200&lt;=10),('[1]Pricing Schedule'!$J$105),
IF(AND(I200=38000,R200&gt;168.2,R200&lt;=336.4,M200&gt;10),('[1]Pricing Schedule'!$J$113),
IF(AND(I200=38000,R200&gt;336.4,R200&lt;=504.6,M200&lt;=10),('[1]Pricing Schedule'!$J$105),
IF(AND(I200=38000,R200&gt;336.4,R200&lt;=504.6,M200&gt;10),('[1]Pricing Schedule'!$J$113),
IF(AND(I200=38000,R200&gt;504.6,R200&lt;=672.8,M200&lt;=10),('[1]Pricing Schedule'!$J$105),
IF(AND(I200=38000,R200&gt;504.6,R200&lt;=672.8,M200&gt;10),('[1]Pricing Schedule'!$J$113),
IF(AND(I200=110000,R200&lt;=12.8,M200&gt;2),'[1]Pricing Schedule'!$J$63,
IF(AND(I200=110000,R200&lt;=12.8,M200&lt;=2),'[1]Pricing Schedule'!$J$97,
IF(AND(I200=110000,R200&gt;12.8,R200&lt;=22.8,M200&gt;3),'[1]Pricing Schedule'!$J$72,
IF(AND(I200=110000,R200&gt;12.8,R200&lt;=22.8,M200&lt;=3),'[1]Pricing Schedule'!$J$97,
IF(AND(I200=110000,R200&gt;22.8,R200&lt;=30.2),'[1]Pricing Schedule'!$J$81,
IF(AND(I200=110000,R200&gt;30.2,R200&lt;=45.9),'[1]Pricing Schedule'!$J$90,
IF(AND(I200=110000,R200&gt;45.9,R200&lt;=123.4),'[1]Pricing Schedule'!$J$97,
IF(AND(I200=110000,R200&gt;123.4,R200&lt;=168.2,M200&lt;=10),'[1]Pricing Schedule'!$J$105,
IF(AND(I200=110000,R200&gt;123.4,R200&lt;=168.2,M200&gt;10),'[1]Pricing Schedule'!$J$113,
IF(AND(I200=110000,R200&gt;168.2,R200&lt;=336.2,M200&lt;=10),('[1]Pricing Schedule'!$J$105),
IF(AND(I200=110000,R200&gt;168.2,R200&lt;=336.2,M200&gt;10),('[1]Pricing Schedule'!$J$113),
IF(AND(I200=110000,R200&gt;336.4,R200&lt;=504.6,M200&lt;=10),('[1]Pricing Schedule'!$J$105),
IF(AND(I200=110000,R200&gt;336.4,R200&lt;=504.6,M200&gt;10),('[1]Pricing Schedule'!$J$113),
IF(AND(I200=110000,R200&gt;504.6,R200&lt;=672.8,M200&lt;=10),('[1]Pricing Schedule'!$J$105),
IF(AND(I200=110000,R200&gt;504.6,R200&lt;=672.8,M200&gt;10),('[1]Pricing Schedule'!$J$113),
IF(AND(I200=110000,R200&gt;672.8,R200&lt;=841,M200&lt;=10),('[1]Pricing Schedule'!$J$105),
IF(AND(I200=110000,R200&gt;672.8,R200&lt;=841,M200&gt;10),('[1]Pricing Schedule'!$J$113),
IF(AND(I200=110000,R200&gt;1682,R200&lt;=1850.2,M200&lt;=10),('[1]Pricing Schedule'!$J$105),
IF(AND(I200=110000,R200&gt;1682,R200&lt;=1850.2,M200&gt;10),('[1]Pricing Schedule'!$J$113),
IF(AND(I200=110000,R200&gt;2018.4,R200&lt;=2186.6,M200&lt;=10),('[1]Pricing Schedule'!$J$105),
IF(AND(I200=110000,R200&gt;2018.4,R200&lt;=2186.6,M200&gt;10),('[1]Pricing Schedule'!$J$113),999999999)))))))))))))))))))))))))))))))))))))))</f>
        <v>11</v>
      </c>
      <c r="U200" s="49">
        <f t="shared" si="24"/>
        <v>51009.963768115937</v>
      </c>
      <c r="V200" s="50">
        <f t="shared" si="25"/>
        <v>19.604013140371126</v>
      </c>
      <c r="W200" s="13"/>
      <c r="X200" s="13"/>
      <c r="Y200" s="23">
        <v>134</v>
      </c>
      <c r="Z200" s="23">
        <v>636</v>
      </c>
      <c r="AD200" s="43"/>
      <c r="AE200" s="43"/>
      <c r="AF200" s="43"/>
      <c r="AR200" s="51"/>
    </row>
    <row r="201" spans="1:44">
      <c r="A201" s="23">
        <v>200</v>
      </c>
      <c r="B201" s="23">
        <v>200</v>
      </c>
      <c r="C201" s="23" t="s">
        <v>502</v>
      </c>
      <c r="D201" s="23" t="s">
        <v>110</v>
      </c>
      <c r="E201" s="23" t="s">
        <v>110</v>
      </c>
      <c r="F201" s="23" t="s">
        <v>111</v>
      </c>
      <c r="G201" s="23" t="s">
        <v>112</v>
      </c>
      <c r="H201" s="23" t="s">
        <v>113</v>
      </c>
      <c r="I201" s="13">
        <v>38000</v>
      </c>
      <c r="J201" s="13">
        <v>38000</v>
      </c>
      <c r="K201" s="13">
        <v>20000</v>
      </c>
      <c r="L201" s="24">
        <v>5.3710000000000004</v>
      </c>
      <c r="M201" s="37">
        <f t="shared" si="20"/>
        <v>6</v>
      </c>
      <c r="N201" s="24">
        <v>1.1839999999999999</v>
      </c>
      <c r="O201" s="13">
        <v>1</v>
      </c>
      <c r="P201" s="36">
        <f t="shared" si="21"/>
        <v>0.8879999999999999</v>
      </c>
      <c r="Q201" s="38">
        <f t="shared" si="22"/>
        <v>6.9</v>
      </c>
      <c r="R201" s="37">
        <f t="shared" si="23"/>
        <v>6.9</v>
      </c>
      <c r="S201" s="39">
        <f>IF(AND(I201=38000,R201&lt;=4.5,M201&gt;8),'[1]Pricing Schedule'!$F$8+('[1]Pricing Schedule'!$F$9*M201),
IF(AND(I201=38000,R201&lt;=4.5,M201&lt;=8),'[1]Pricing Schedule'!$F$34+('[1]Pricing Schedule'!$F$36*M201),
IF(AND(I201=38000,R201&gt;4.5,R201&lt;=9,M201&gt;8),'[1]Pricing Schedule'!$F$17+('[1]Pricing Schedule'!$F$18*M201),
IF(AND(I201=38000,R201&gt;4.5,R201&lt;=9,M201&lt;=8),'[1]Pricing Schedule'!$F$34+('[1]Pricing Schedule'!$F$36*M201),
IF(AND(I201=38000,R201&gt;9,R201&lt;=12.8,M201&gt;8),'[1]Pricing Schedule'!$F$26+('[1]Pricing Schedule'!$F$27*M201),
IF(AND(I201=38000,R201&gt;9,R201&lt;=12.8,M201&lt;=8),'[1]Pricing Schedule'!$F$34+('[1]Pricing Schedule'!$F$36*M201),
IF(AND(I201=38000,R201&gt;12.8,R201&lt;=22.8),'[1]Pricing Schedule'!$F$34+('[1]Pricing Schedule'!$F$36*M201),
IF(AND(I201=38000,R201&gt;22.8,R201&lt;=30.2),'[1]Pricing Schedule'!$F$43+('[1]Pricing Schedule'!$F$45*M201),
IF(AND(I201=38000,R201&gt;30.2,R201&lt;=45.9),'[1]Pricing Schedule'!$F$52+('[1]Pricing Schedule'!$F$54*M201),
IF(AND(I201=38000,R201&gt;45.9,R201&lt;=123.4),'[1]Pricing Schedule'!$F$96+('[1]Pricing Schedule'!$F$97*M201),
IF(AND(I201=38000,R201&gt;123.4,R201&lt;=168.2,M201&lt;=10),'[1]Pricing Schedule'!$F$103+('[1]Pricing Schedule'!$F$105*M201),
IF(AND(I201=38000,R201&gt;123.4,R201&lt;=168.2,M201&gt;10),'[1]Pricing Schedule'!$F$111+('[1]Pricing Schedule'!$F$113*M201),
IF(AND(I201=38000,R201&gt;157.4,R201&lt;=336.4,M201&lt;=10),('[1]Pricing Schedule'!$F$103+('[1]Pricing Schedule'!$F$105*M201))*2,
IF(AND(I201=38000,R201&gt;157.4,R201&lt;=336.4,M201&gt;10),('[1]Pricing Schedule'!$F$111+('[1]Pricing Schedule'!$F$113*M201))*2,
IF(AND(I201=38000,R201&gt;314.8,R201&lt;=504.6,M201&lt;=10),('[1]Pricing Schedule'!$F$103+('[1]Pricing Schedule'!$F$105*M201))*3,
IF(AND(I201=38000,R201&gt;314.8,R201&lt;=504.6,M201&gt;10),('[1]Pricing Schedule'!$F$111+('[1]Pricing Schedule'!$F$113*M201))*3,
IF(AND(I201=38000,R201&gt;472.2,R201&lt;=672.8,M201&lt;=10),('[1]Pricing Schedule'!$F$103+('[1]Pricing Schedule'!$F$105*M201))*4,
IF(AND(I201=38000,R201&gt;472.2,R201&lt;=672.8,M201&gt;10),('[1]Pricing Schedule'!$F$111+('[1]Pricing Schedule'!$F$113*M201))*4,
IF(AND(I201=110000,R201&lt;=12.8,M201&gt;2),'[1]Pricing Schedule'!$F$62+('[1]Pricing Schedule'!$F$63*M201),
IF(AND(I201=110000,R201&lt;=12.8,M201&lt;=2),'[1]Pricing Schedule'!$F$96+('[1]Pricing Schedule'!$F$97*M201),
IF(AND(I201=110000,R201&gt;12.8,R201&lt;=22.8,M201&gt;3),'[1]Pricing Schedule'!$F$71+('[1]Pricing Schedule'!$F$72*M201),
IF(AND(I201=110000,R201&gt;12.8,R201&lt;=22.8,M201&lt;=3),'[1]Pricing Schedule'!$F$96+('[1]Pricing Schedule'!$F$97*M201),
IF(AND(I201=110000,R201&gt;22.8,R201&lt;=30.2),'[1]Pricing Schedule'!$F$80+('[1]Pricing Schedule'!$F$81*M201),
IF(AND(I201=110000,R201&gt;30.2,R201&lt;=45.9),'[1]Pricing Schedule'!$F$89+('[1]Pricing Schedule'!$F$90*M201),
IF(AND(I201=110000,R201&gt;45.9,R201&lt;=123.4),'[1]Pricing Schedule'!$F$96+('[1]Pricing Schedule'!$F$97*M201),
IF(AND(I201=110000,R201&gt;123.4,R201&lt;=168.2,M201&lt;=10),'[1]Pricing Schedule'!$F$103+('[1]Pricing Schedule'!$F$105*M201),
IF(AND(I201=110000,R201&gt;123.4,R201&lt;=168.2,M201&gt;10),'[1]Pricing Schedule'!$F$111+('[1]Pricing Schedule'!$F$113*M201),
IF(AND(I201=110000,R201&gt;168.2,R201&lt;=336.4,M201&lt;=10),('[1]Pricing Schedule'!$F$103+('[1]Pricing Schedule'!$F$105*M201))*2,
IF(AND(I201=110000,R201&gt;168.2,R201&lt;=336.4,M201&gt;10),('[1]Pricing Schedule'!$F$111+('[1]Pricing Schedule'!$F$113*M201))*2,
IF(AND(I201=110000,R201&gt;336.4,R201&lt;=504.6,M201&lt;=10),('[1]Pricing Schedule'!$F$103+('[1]Pricing Schedule'!$F$105*M201))*3,
IF(AND(I201=110000,R201&gt;336.4,R201&lt;=504.6,M201&gt;10),('[1]Pricing Schedule'!$F$111+('[1]Pricing Schedule'!$F$113*M201))*3,
IF(AND(I201=110000,R201&gt;504.6,R201&lt;=672.8,M201&lt;=10),('[1]Pricing Schedule'!$F$103+('[1]Pricing Schedule'!$F$105*M201))*4,
IF(AND(I201=110000,R201&gt;504.6,R201&lt;=672.8,M201&gt;10),('[1]Pricing Schedule'!$F$111+('[1]Pricing Schedule'!$F$113*M201))*4,
IF(AND(I201=110000,R201&gt;672.8,R201&lt;=841,M201&lt;=10),('[1]Pricing Schedule'!$F$103+('[1]Pricing Schedule'!$F$105*M201))*5,
IF(AND(I201=110000,R201&gt;672.8,R201&lt;=841,M201&gt;10),('[1]Pricing Schedule'!$F$111+('[1]Pricing Schedule'!$F$113*M201))*5,
IF(AND(I201=110000,R201&gt;672.8,R201&lt;=841,M201&lt;=10),('[1]Pricing Schedule'!$F$103+('[1]Pricing Schedule'!$F$105*M201))*5,
IF(AND(I201=110000,R201&gt;672.8,R201&lt;=841,M201&gt;10),('[1]Pricing Schedule'!$F$111+('[1]Pricing Schedule'!$F$113*M201))*5,
IF(AND(I201=110000,R201&gt;1345.6,R201&lt;=1513.8,M201&lt;=10),('[1]Pricing Schedule'!$F$103+('[1]Pricing Schedule'!$F$105*M201))*9,
IF(AND(I201=110000,R201&gt;1345.6,R201&lt;=1513.8,M201&gt;10),('[1]Pricing Schedule'!$F$111+('[1]Pricing Schedule'!$F$113*M201))*9,
9999999999)))))))))))))))))))))))))))))))))))))))</f>
        <v>769410</v>
      </c>
      <c r="T201" s="21">
        <f>IF(AND(I201=38000,R201&lt;=4.5,M201&gt;8),'[1]Pricing Schedule'!$J$9,
IF(AND(I201=38000,R201&lt;=4.5,M201&lt;=8),'[1]Pricing Schedule'!$J$36,
IF(AND(I201=38000,R201&gt;4.5,R201&lt;=9,M201&gt;8),'[1]Pricing Schedule'!$J$18,
IF(AND(I201=38000,R201&gt;4.5,R201&lt;=9,M201&lt;=8),'[1]Pricing Schedule'!$J$36,
IF(AND(I201=38000,R201&gt;9,R201&lt;=12.8,M201&gt;8),'[1]Pricing Schedule'!$J$27,
IF(AND(I201=38000,R201&gt;9,R201&lt;=12.8,M201&lt;=8),'[1]Pricing Schedule'!$J$36,
IF(AND(I201=38000,R201&gt;12.8,R201&lt;=22.8),'[1]Pricing Schedule'!$J$36,
IF(AND(I201=38000,R201&gt;22.8,R201&lt;=30.2),'[1]Pricing Schedule'!$J$45,
IF(AND(I201=38000,R201&gt;30.2,R201&lt;=45.9),'[1]Pricing Schedule'!$J$54,
IF(AND(I201=38000,R201&gt;45.9,R201&lt;=123.4),'[1]Pricing Schedule'!$J$97,
IF(AND(I201=38000,R201&gt;123.4,R201&lt;=168.2,M201&lt;=10),'[1]Pricing Schedule'!$J$105,
IF(AND(I201=38000,R201&gt;123.4,R201&lt;=168.2,M201&gt;10),'[1]Pricing Schedule'!$J$113,
IF(AND(I201=38000,R201&gt;168.2,R201&lt;=336.4,M201&lt;=10),('[1]Pricing Schedule'!$J$105),
IF(AND(I201=38000,R201&gt;168.2,R201&lt;=336.4,M201&gt;10),('[1]Pricing Schedule'!$J$113),
IF(AND(I201=38000,R201&gt;336.4,R201&lt;=504.6,M201&lt;=10),('[1]Pricing Schedule'!$J$105),
IF(AND(I201=38000,R201&gt;336.4,R201&lt;=504.6,M201&gt;10),('[1]Pricing Schedule'!$J$113),
IF(AND(I201=38000,R201&gt;504.6,R201&lt;=672.8,M201&lt;=10),('[1]Pricing Schedule'!$J$105),
IF(AND(I201=38000,R201&gt;504.6,R201&lt;=672.8,M201&gt;10),('[1]Pricing Schedule'!$J$113),
IF(AND(I201=110000,R201&lt;=12.8,M201&gt;2),'[1]Pricing Schedule'!$J$63,
IF(AND(I201=110000,R201&lt;=12.8,M201&lt;=2),'[1]Pricing Schedule'!$J$97,
IF(AND(I201=110000,R201&gt;12.8,R201&lt;=22.8,M201&gt;3),'[1]Pricing Schedule'!$J$72,
IF(AND(I201=110000,R201&gt;12.8,R201&lt;=22.8,M201&lt;=3),'[1]Pricing Schedule'!$J$97,
IF(AND(I201=110000,R201&gt;22.8,R201&lt;=30.2),'[1]Pricing Schedule'!$J$81,
IF(AND(I201=110000,R201&gt;30.2,R201&lt;=45.9),'[1]Pricing Schedule'!$J$90,
IF(AND(I201=110000,R201&gt;45.9,R201&lt;=123.4),'[1]Pricing Schedule'!$J$97,
IF(AND(I201=110000,R201&gt;123.4,R201&lt;=168.2,M201&lt;=10),'[1]Pricing Schedule'!$J$105,
IF(AND(I201=110000,R201&gt;123.4,R201&lt;=168.2,M201&gt;10),'[1]Pricing Schedule'!$J$113,
IF(AND(I201=110000,R201&gt;168.2,R201&lt;=336.2,M201&lt;=10),('[1]Pricing Schedule'!$J$105),
IF(AND(I201=110000,R201&gt;168.2,R201&lt;=336.2,M201&gt;10),('[1]Pricing Schedule'!$J$113),
IF(AND(I201=110000,R201&gt;336.4,R201&lt;=504.6,M201&lt;=10),('[1]Pricing Schedule'!$J$105),
IF(AND(I201=110000,R201&gt;336.4,R201&lt;=504.6,M201&gt;10),('[1]Pricing Schedule'!$J$113),
IF(AND(I201=110000,R201&gt;504.6,R201&lt;=672.8,M201&lt;=10),('[1]Pricing Schedule'!$J$105),
IF(AND(I201=110000,R201&gt;504.6,R201&lt;=672.8,M201&gt;10),('[1]Pricing Schedule'!$J$113),
IF(AND(I201=110000,R201&gt;672.8,R201&lt;=841,M201&lt;=10),('[1]Pricing Schedule'!$J$105),
IF(AND(I201=110000,R201&gt;672.8,R201&lt;=841,M201&gt;10),('[1]Pricing Schedule'!$J$113),
IF(AND(I201=110000,R201&gt;1682,R201&lt;=1850.2,M201&lt;=10),('[1]Pricing Schedule'!$J$105),
IF(AND(I201=110000,R201&gt;1682,R201&lt;=1850.2,M201&gt;10),('[1]Pricing Schedule'!$J$113),
IF(AND(I201=110000,R201&gt;2018.4,R201&lt;=2186.6,M201&lt;=10),('[1]Pricing Schedule'!$J$105),
IF(AND(I201=110000,R201&gt;2018.4,R201&lt;=2186.6,M201&gt;10),('[1]Pricing Schedule'!$J$113),999999999)))))))))))))))))))))))))))))))))))))))</f>
        <v>4</v>
      </c>
      <c r="U201" s="40">
        <f t="shared" si="24"/>
        <v>111508.6956521739</v>
      </c>
      <c r="V201" s="41">
        <f t="shared" si="25"/>
        <v>8.9679104768588918</v>
      </c>
      <c r="Y201" s="23">
        <v>247</v>
      </c>
      <c r="Z201" s="23">
        <v>636</v>
      </c>
      <c r="AR201" s="35"/>
    </row>
    <row r="202" spans="1:44" s="44" customFormat="1">
      <c r="A202" s="43">
        <v>201</v>
      </c>
      <c r="B202" s="43">
        <v>201</v>
      </c>
      <c r="C202" s="43" t="s">
        <v>503</v>
      </c>
      <c r="D202" s="23" t="s">
        <v>110</v>
      </c>
      <c r="E202" s="23" t="s">
        <v>110</v>
      </c>
      <c r="F202" s="43" t="s">
        <v>196</v>
      </c>
      <c r="G202" s="43" t="s">
        <v>197</v>
      </c>
      <c r="H202" s="43" t="s">
        <v>113</v>
      </c>
      <c r="I202" s="44">
        <v>38000</v>
      </c>
      <c r="J202" s="43" t="s">
        <v>119</v>
      </c>
      <c r="K202" s="44">
        <v>38000</v>
      </c>
      <c r="L202" s="45">
        <v>8.2789999999999999</v>
      </c>
      <c r="M202" s="46">
        <f t="shared" si="20"/>
        <v>9</v>
      </c>
      <c r="N202" s="45">
        <v>17.913</v>
      </c>
      <c r="O202" s="44">
        <v>1</v>
      </c>
      <c r="P202" s="46">
        <f t="shared" si="21"/>
        <v>13.434750000000001</v>
      </c>
      <c r="Q202" s="47">
        <f t="shared" si="22"/>
        <v>144.9</v>
      </c>
      <c r="R202" s="46">
        <f t="shared" si="23"/>
        <v>144.9</v>
      </c>
      <c r="S202" s="39">
        <f>IF(AND(I202=38000,R202&lt;=4.5,M202&gt;8),'[1]Pricing Schedule'!$F$8+('[1]Pricing Schedule'!$F$9*M202),
IF(AND(I202=38000,R202&lt;=4.5,M202&lt;=8),'[1]Pricing Schedule'!$F$34+('[1]Pricing Schedule'!$F$36*M202),
IF(AND(I202=38000,R202&gt;4.5,R202&lt;=9,M202&gt;8),'[1]Pricing Schedule'!$F$17+('[1]Pricing Schedule'!$F$18*M202),
IF(AND(I202=38000,R202&gt;4.5,R202&lt;=9,M202&lt;=8),'[1]Pricing Schedule'!$F$34+('[1]Pricing Schedule'!$F$36*M202),
IF(AND(I202=38000,R202&gt;9,R202&lt;=12.8,M202&gt;8),'[1]Pricing Schedule'!$F$26+('[1]Pricing Schedule'!$F$27*M202),
IF(AND(I202=38000,R202&gt;9,R202&lt;=12.8,M202&lt;=8),'[1]Pricing Schedule'!$F$34+('[1]Pricing Schedule'!$F$36*M202),
IF(AND(I202=38000,R202&gt;12.8,R202&lt;=22.8),'[1]Pricing Schedule'!$F$34+('[1]Pricing Schedule'!$F$36*M202),
IF(AND(I202=38000,R202&gt;22.8,R202&lt;=30.2),'[1]Pricing Schedule'!$F$43+('[1]Pricing Schedule'!$F$45*M202),
IF(AND(I202=38000,R202&gt;30.2,R202&lt;=45.9),'[1]Pricing Schedule'!$F$52+('[1]Pricing Schedule'!$F$54*M202),
IF(AND(I202=38000,R202&gt;45.9,R202&lt;=123.4),'[1]Pricing Schedule'!$F$96+('[1]Pricing Schedule'!$F$97*M202),
IF(AND(I202=38000,R202&gt;123.4,R202&lt;=168.2,M202&lt;=10),'[1]Pricing Schedule'!$F$103+('[1]Pricing Schedule'!$F$105*M202),
IF(AND(I202=38000,R202&gt;123.4,R202&lt;=168.2,M202&gt;10),'[1]Pricing Schedule'!$F$111+('[1]Pricing Schedule'!$F$113*M202),
IF(AND(I202=38000,R202&gt;157.4,R202&lt;=336.4,M202&lt;=10),('[1]Pricing Schedule'!$F$103+('[1]Pricing Schedule'!$F$105*M202))*2,
IF(AND(I202=38000,R202&gt;157.4,R202&lt;=336.4,M202&gt;10),('[1]Pricing Schedule'!$F$111+('[1]Pricing Schedule'!$F$113*M202))*2,
IF(AND(I202=38000,R202&gt;314.8,R202&lt;=504.6,M202&lt;=10),('[1]Pricing Schedule'!$F$103+('[1]Pricing Schedule'!$F$105*M202))*3,
IF(AND(I202=38000,R202&gt;314.8,R202&lt;=504.6,M202&gt;10),('[1]Pricing Schedule'!$F$111+('[1]Pricing Schedule'!$F$113*M202))*3,
IF(AND(I202=38000,R202&gt;472.2,R202&lt;=672.8,M202&lt;=10),('[1]Pricing Schedule'!$F$103+('[1]Pricing Schedule'!$F$105*M202))*4,
IF(AND(I202=38000,R202&gt;472.2,R202&lt;=672.8,M202&gt;10),('[1]Pricing Schedule'!$F$111+('[1]Pricing Schedule'!$F$113*M202))*4,
IF(AND(I202=110000,R202&lt;=12.8,M202&gt;2),'[1]Pricing Schedule'!$F$62+('[1]Pricing Schedule'!$F$63*M202),
IF(AND(I202=110000,R202&lt;=12.8,M202&lt;=2),'[1]Pricing Schedule'!$F$96+('[1]Pricing Schedule'!$F$97*M202),
IF(AND(I202=110000,R202&gt;12.8,R202&lt;=22.8,M202&gt;3),'[1]Pricing Schedule'!$F$71+('[1]Pricing Schedule'!$F$72*M202),
IF(AND(I202=110000,R202&gt;12.8,R202&lt;=22.8,M202&lt;=3),'[1]Pricing Schedule'!$F$96+('[1]Pricing Schedule'!$F$97*M202),
IF(AND(I202=110000,R202&gt;22.8,R202&lt;=30.2),'[1]Pricing Schedule'!$F$80+('[1]Pricing Schedule'!$F$81*M202),
IF(AND(I202=110000,R202&gt;30.2,R202&lt;=45.9),'[1]Pricing Schedule'!$F$89+('[1]Pricing Schedule'!$F$90*M202),
IF(AND(I202=110000,R202&gt;45.9,R202&lt;=123.4),'[1]Pricing Schedule'!$F$96+('[1]Pricing Schedule'!$F$97*M202),
IF(AND(I202=110000,R202&gt;123.4,R202&lt;=168.2,M202&lt;=10),'[1]Pricing Schedule'!$F$103+('[1]Pricing Schedule'!$F$105*M202),
IF(AND(I202=110000,R202&gt;123.4,R202&lt;=168.2,M202&gt;10),'[1]Pricing Schedule'!$F$111+('[1]Pricing Schedule'!$F$113*M202),
IF(AND(I202=110000,R202&gt;168.2,R202&lt;=336.4,M202&lt;=10),('[1]Pricing Schedule'!$F$103+('[1]Pricing Schedule'!$F$105*M202))*2,
IF(AND(I202=110000,R202&gt;168.2,R202&lt;=336.4,M202&gt;10),('[1]Pricing Schedule'!$F$111+('[1]Pricing Schedule'!$F$113*M202))*2,
IF(AND(I202=110000,R202&gt;336.4,R202&lt;=504.6,M202&lt;=10),('[1]Pricing Schedule'!$F$103+('[1]Pricing Schedule'!$F$105*M202))*3,
IF(AND(I202=110000,R202&gt;336.4,R202&lt;=504.6,M202&gt;10),('[1]Pricing Schedule'!$F$111+('[1]Pricing Schedule'!$F$113*M202))*3,
IF(AND(I202=110000,R202&gt;504.6,R202&lt;=672.8,M202&lt;=10),('[1]Pricing Schedule'!$F$103+('[1]Pricing Schedule'!$F$105*M202))*4,
IF(AND(I202=110000,R202&gt;504.6,R202&lt;=672.8,M202&gt;10),('[1]Pricing Schedule'!$F$111+('[1]Pricing Schedule'!$F$113*M202))*4,
IF(AND(I202=110000,R202&gt;672.8,R202&lt;=841,M202&lt;=10),('[1]Pricing Schedule'!$F$103+('[1]Pricing Schedule'!$F$105*M202))*5,
IF(AND(I202=110000,R202&gt;672.8,R202&lt;=841,M202&gt;10),('[1]Pricing Schedule'!$F$111+('[1]Pricing Schedule'!$F$113*M202))*5,
IF(AND(I202=110000,R202&gt;672.8,R202&lt;=841,M202&lt;=10),('[1]Pricing Schedule'!$F$103+('[1]Pricing Schedule'!$F$105*M202))*5,
IF(AND(I202=110000,R202&gt;672.8,R202&lt;=841,M202&gt;10),('[1]Pricing Schedule'!$F$111+('[1]Pricing Schedule'!$F$113*M202))*5,
IF(AND(I202=110000,R202&gt;1345.6,R202&lt;=1513.8,M202&lt;=10),('[1]Pricing Schedule'!$F$103+('[1]Pricing Schedule'!$F$105*M202))*9,
IF(AND(I202=110000,R202&gt;1345.6,R202&lt;=1513.8,M202&gt;10),('[1]Pricing Schedule'!$F$111+('[1]Pricing Schedule'!$F$113*M202))*9,
9999999999)))))))))))))))))))))))))))))))))))))))</f>
        <v>4339180</v>
      </c>
      <c r="T202" s="48">
        <f>IF(AND(I202=38000,R202&lt;=4.5,M202&gt;8),'[1]Pricing Schedule'!$J$9,
IF(AND(I202=38000,R202&lt;=4.5,M202&lt;=8),'[1]Pricing Schedule'!$J$36,
IF(AND(I202=38000,R202&gt;4.5,R202&lt;=9,M202&gt;8),'[1]Pricing Schedule'!$J$18,
IF(AND(I202=38000,R202&gt;4.5,R202&lt;=9,M202&lt;=8),'[1]Pricing Schedule'!$J$36,
IF(AND(I202=38000,R202&gt;9,R202&lt;=12.8,M202&gt;8),'[1]Pricing Schedule'!$J$27,
IF(AND(I202=38000,R202&gt;9,R202&lt;=12.8,M202&lt;=8),'[1]Pricing Schedule'!$J$36,
IF(AND(I202=38000,R202&gt;12.8,R202&lt;=22.8),'[1]Pricing Schedule'!$J$36,
IF(AND(I202=38000,R202&gt;22.8,R202&lt;=30.2),'[1]Pricing Schedule'!$J$45,
IF(AND(I202=38000,R202&gt;30.2,R202&lt;=45.9),'[1]Pricing Schedule'!$J$54,
IF(AND(I202=38000,R202&gt;45.9,R202&lt;=123.4),'[1]Pricing Schedule'!$J$97,
IF(AND(I202=38000,R202&gt;123.4,R202&lt;=168.2,M202&lt;=10),'[1]Pricing Schedule'!$J$105,
IF(AND(I202=38000,R202&gt;123.4,R202&lt;=168.2,M202&gt;10),'[1]Pricing Schedule'!$J$113,
IF(AND(I202=38000,R202&gt;168.2,R202&lt;=336.4,M202&lt;=10),('[1]Pricing Schedule'!$J$105),
IF(AND(I202=38000,R202&gt;168.2,R202&lt;=336.4,M202&gt;10),('[1]Pricing Schedule'!$J$113),
IF(AND(I202=38000,R202&gt;336.4,R202&lt;=504.6,M202&lt;=10),('[1]Pricing Schedule'!$J$105),
IF(AND(I202=38000,R202&gt;336.4,R202&lt;=504.6,M202&gt;10),('[1]Pricing Schedule'!$J$113),
IF(AND(I202=38000,R202&gt;504.6,R202&lt;=672.8,M202&lt;=10),('[1]Pricing Schedule'!$J$105),
IF(AND(I202=38000,R202&gt;504.6,R202&lt;=672.8,M202&gt;10),('[1]Pricing Schedule'!$J$113),
IF(AND(I202=110000,R202&lt;=12.8,M202&gt;2),'[1]Pricing Schedule'!$J$63,
IF(AND(I202=110000,R202&lt;=12.8,M202&lt;=2),'[1]Pricing Schedule'!$J$97,
IF(AND(I202=110000,R202&gt;12.8,R202&lt;=22.8,M202&gt;3),'[1]Pricing Schedule'!$J$72,
IF(AND(I202=110000,R202&gt;12.8,R202&lt;=22.8,M202&lt;=3),'[1]Pricing Schedule'!$J$97,
IF(AND(I202=110000,R202&gt;22.8,R202&lt;=30.2),'[1]Pricing Schedule'!$J$81,
IF(AND(I202=110000,R202&gt;30.2,R202&lt;=45.9),'[1]Pricing Schedule'!$J$90,
IF(AND(I202=110000,R202&gt;45.9,R202&lt;=123.4),'[1]Pricing Schedule'!$J$97,
IF(AND(I202=110000,R202&gt;123.4,R202&lt;=168.2,M202&lt;=10),'[1]Pricing Schedule'!$J$105,
IF(AND(I202=110000,R202&gt;123.4,R202&lt;=168.2,M202&gt;10),'[1]Pricing Schedule'!$J$113,
IF(AND(I202=110000,R202&gt;168.2,R202&lt;=336.2,M202&lt;=10),('[1]Pricing Schedule'!$J$105),
IF(AND(I202=110000,R202&gt;168.2,R202&lt;=336.2,M202&gt;10),('[1]Pricing Schedule'!$J$113),
IF(AND(I202=110000,R202&gt;336.4,R202&lt;=504.6,M202&lt;=10),('[1]Pricing Schedule'!$J$105),
IF(AND(I202=110000,R202&gt;336.4,R202&lt;=504.6,M202&gt;10),('[1]Pricing Schedule'!$J$113),
IF(AND(I202=110000,R202&gt;504.6,R202&lt;=672.8,M202&lt;=10),('[1]Pricing Schedule'!$J$105),
IF(AND(I202=110000,R202&gt;504.6,R202&lt;=672.8,M202&gt;10),('[1]Pricing Schedule'!$J$113),
IF(AND(I202=110000,R202&gt;672.8,R202&lt;=841,M202&lt;=10),('[1]Pricing Schedule'!$J$105),
IF(AND(I202=110000,R202&gt;672.8,R202&lt;=841,M202&gt;10),('[1]Pricing Schedule'!$J$113),
IF(AND(I202=110000,R202&gt;1682,R202&lt;=1850.2,M202&lt;=10),('[1]Pricing Schedule'!$J$105),
IF(AND(I202=110000,R202&gt;1682,R202&lt;=1850.2,M202&gt;10),('[1]Pricing Schedule'!$J$113),
IF(AND(I202=110000,R202&gt;2018.4,R202&lt;=2186.6,M202&lt;=10),('[1]Pricing Schedule'!$J$105),
IF(AND(I202=110000,R202&gt;2018.4,R202&lt;=2186.6,M202&gt;10),('[1]Pricing Schedule'!$J$113),999999999)))))))))))))))))))))))))))))))))))))))</f>
        <v>12</v>
      </c>
      <c r="U202" s="49">
        <f t="shared" si="24"/>
        <v>29946.031746031746</v>
      </c>
      <c r="V202" s="50">
        <f t="shared" si="25"/>
        <v>33.393406127424996</v>
      </c>
      <c r="W202" s="13"/>
      <c r="X202" s="13"/>
      <c r="Y202" s="23">
        <v>105</v>
      </c>
      <c r="Z202" s="23">
        <v>337</v>
      </c>
      <c r="AD202" s="43"/>
      <c r="AE202" s="43"/>
      <c r="AF202" s="43"/>
      <c r="AR202" s="51"/>
    </row>
    <row r="203" spans="1:44">
      <c r="A203" s="23">
        <v>202</v>
      </c>
      <c r="B203" s="23">
        <v>202</v>
      </c>
      <c r="C203" s="23" t="s">
        <v>504</v>
      </c>
      <c r="D203" s="23" t="s">
        <v>110</v>
      </c>
      <c r="E203" s="23" t="s">
        <v>110</v>
      </c>
      <c r="F203" s="23" t="s">
        <v>196</v>
      </c>
      <c r="G203" s="23" t="s">
        <v>197</v>
      </c>
      <c r="H203" s="23" t="s">
        <v>113</v>
      </c>
      <c r="I203" s="13">
        <v>38000</v>
      </c>
      <c r="J203" s="23" t="s">
        <v>119</v>
      </c>
      <c r="K203" s="13">
        <v>38000</v>
      </c>
      <c r="L203" s="24">
        <v>13.340999999999999</v>
      </c>
      <c r="M203" s="37">
        <f t="shared" si="20"/>
        <v>14</v>
      </c>
      <c r="N203" s="24">
        <v>0.96599999999999997</v>
      </c>
      <c r="O203" s="13">
        <v>1</v>
      </c>
      <c r="P203" s="36">
        <f t="shared" si="21"/>
        <v>0.72449999999999992</v>
      </c>
      <c r="Q203" s="38">
        <f t="shared" si="22"/>
        <v>6.9</v>
      </c>
      <c r="R203" s="37">
        <f t="shared" si="23"/>
        <v>6.9</v>
      </c>
      <c r="S203" s="39">
        <f>IF(AND(I203=38000,R203&lt;=4.5,M203&gt;8),'[1]Pricing Schedule'!$F$8+('[1]Pricing Schedule'!$F$9*M203),
IF(AND(I203=38000,R203&lt;=4.5,M203&lt;=8),'[1]Pricing Schedule'!$F$34+('[1]Pricing Schedule'!$F$36*M203),
IF(AND(I203=38000,R203&gt;4.5,R203&lt;=9,M203&gt;8),'[1]Pricing Schedule'!$F$17+('[1]Pricing Schedule'!$F$18*M203),
IF(AND(I203=38000,R203&gt;4.5,R203&lt;=9,M203&lt;=8),'[1]Pricing Schedule'!$F$34+('[1]Pricing Schedule'!$F$36*M203),
IF(AND(I203=38000,R203&gt;9,R203&lt;=12.8,M203&gt;8),'[1]Pricing Schedule'!$F$26+('[1]Pricing Schedule'!$F$27*M203),
IF(AND(I203=38000,R203&gt;9,R203&lt;=12.8,M203&lt;=8),'[1]Pricing Schedule'!$F$34+('[1]Pricing Schedule'!$F$36*M203),
IF(AND(I203=38000,R203&gt;12.8,R203&lt;=22.8),'[1]Pricing Schedule'!$F$34+('[1]Pricing Schedule'!$F$36*M203),
IF(AND(I203=38000,R203&gt;22.8,R203&lt;=30.2),'[1]Pricing Schedule'!$F$43+('[1]Pricing Schedule'!$F$45*M203),
IF(AND(I203=38000,R203&gt;30.2,R203&lt;=45.9),'[1]Pricing Schedule'!$F$52+('[1]Pricing Schedule'!$F$54*M203),
IF(AND(I203=38000,R203&gt;45.9,R203&lt;=123.4),'[1]Pricing Schedule'!$F$96+('[1]Pricing Schedule'!$F$97*M203),
IF(AND(I203=38000,R203&gt;123.4,R203&lt;=168.2,M203&lt;=10),'[1]Pricing Schedule'!$F$103+('[1]Pricing Schedule'!$F$105*M203),
IF(AND(I203=38000,R203&gt;123.4,R203&lt;=168.2,M203&gt;10),'[1]Pricing Schedule'!$F$111+('[1]Pricing Schedule'!$F$113*M203),
IF(AND(I203=38000,R203&gt;157.4,R203&lt;=336.4,M203&lt;=10),('[1]Pricing Schedule'!$F$103+('[1]Pricing Schedule'!$F$105*M203))*2,
IF(AND(I203=38000,R203&gt;157.4,R203&lt;=336.4,M203&gt;10),('[1]Pricing Schedule'!$F$111+('[1]Pricing Schedule'!$F$113*M203))*2,
IF(AND(I203=38000,R203&gt;314.8,R203&lt;=504.6,M203&lt;=10),('[1]Pricing Schedule'!$F$103+('[1]Pricing Schedule'!$F$105*M203))*3,
IF(AND(I203=38000,R203&gt;314.8,R203&lt;=504.6,M203&gt;10),('[1]Pricing Schedule'!$F$111+('[1]Pricing Schedule'!$F$113*M203))*3,
IF(AND(I203=38000,R203&gt;472.2,R203&lt;=672.8,M203&lt;=10),('[1]Pricing Schedule'!$F$103+('[1]Pricing Schedule'!$F$105*M203))*4,
IF(AND(I203=38000,R203&gt;472.2,R203&lt;=672.8,M203&gt;10),('[1]Pricing Schedule'!$F$111+('[1]Pricing Schedule'!$F$113*M203))*4,
IF(AND(I203=110000,R203&lt;=12.8,M203&gt;2),'[1]Pricing Schedule'!$F$62+('[1]Pricing Schedule'!$F$63*M203),
IF(AND(I203=110000,R203&lt;=12.8,M203&lt;=2),'[1]Pricing Schedule'!$F$96+('[1]Pricing Schedule'!$F$97*M203),
IF(AND(I203=110000,R203&gt;12.8,R203&lt;=22.8,M203&gt;3),'[1]Pricing Schedule'!$F$71+('[1]Pricing Schedule'!$F$72*M203),
IF(AND(I203=110000,R203&gt;12.8,R203&lt;=22.8,M203&lt;=3),'[1]Pricing Schedule'!$F$96+('[1]Pricing Schedule'!$F$97*M203),
IF(AND(I203=110000,R203&gt;22.8,R203&lt;=30.2),'[1]Pricing Schedule'!$F$80+('[1]Pricing Schedule'!$F$81*M203),
IF(AND(I203=110000,R203&gt;30.2,R203&lt;=45.9),'[1]Pricing Schedule'!$F$89+('[1]Pricing Schedule'!$F$90*M203),
IF(AND(I203=110000,R203&gt;45.9,R203&lt;=123.4),'[1]Pricing Schedule'!$F$96+('[1]Pricing Schedule'!$F$97*M203),
IF(AND(I203=110000,R203&gt;123.4,R203&lt;=168.2,M203&lt;=10),'[1]Pricing Schedule'!$F$103+('[1]Pricing Schedule'!$F$105*M203),
IF(AND(I203=110000,R203&gt;123.4,R203&lt;=168.2,M203&gt;10),'[1]Pricing Schedule'!$F$111+('[1]Pricing Schedule'!$F$113*M203),
IF(AND(I203=110000,R203&gt;168.2,R203&lt;=336.4,M203&lt;=10),('[1]Pricing Schedule'!$F$103+('[1]Pricing Schedule'!$F$105*M203))*2,
IF(AND(I203=110000,R203&gt;168.2,R203&lt;=336.4,M203&gt;10),('[1]Pricing Schedule'!$F$111+('[1]Pricing Schedule'!$F$113*M203))*2,
IF(AND(I203=110000,R203&gt;336.4,R203&lt;=504.6,M203&lt;=10),('[1]Pricing Schedule'!$F$103+('[1]Pricing Schedule'!$F$105*M203))*3,
IF(AND(I203=110000,R203&gt;336.4,R203&lt;=504.6,M203&gt;10),('[1]Pricing Schedule'!$F$111+('[1]Pricing Schedule'!$F$113*M203))*3,
IF(AND(I203=110000,R203&gt;504.6,R203&lt;=672.8,M203&lt;=10),('[1]Pricing Schedule'!$F$103+('[1]Pricing Schedule'!$F$105*M203))*4,
IF(AND(I203=110000,R203&gt;504.6,R203&lt;=672.8,M203&gt;10),('[1]Pricing Schedule'!$F$111+('[1]Pricing Schedule'!$F$113*M203))*4,
IF(AND(I203=110000,R203&gt;672.8,R203&lt;=841,M203&lt;=10),('[1]Pricing Schedule'!$F$103+('[1]Pricing Schedule'!$F$105*M203))*5,
IF(AND(I203=110000,R203&gt;672.8,R203&lt;=841,M203&gt;10),('[1]Pricing Schedule'!$F$111+('[1]Pricing Schedule'!$F$113*M203))*5,
IF(AND(I203=110000,R203&gt;672.8,R203&lt;=841,M203&lt;=10),('[1]Pricing Schedule'!$F$103+('[1]Pricing Schedule'!$F$105*M203))*5,
IF(AND(I203=110000,R203&gt;672.8,R203&lt;=841,M203&gt;10),('[1]Pricing Schedule'!$F$111+('[1]Pricing Schedule'!$F$113*M203))*5,
IF(AND(I203=110000,R203&gt;1345.6,R203&lt;=1513.8,M203&lt;=10),('[1]Pricing Schedule'!$F$103+('[1]Pricing Schedule'!$F$105*M203))*9,
IF(AND(I203=110000,R203&gt;1345.6,R203&lt;=1513.8,M203&gt;10),('[1]Pricing Schedule'!$F$111+('[1]Pricing Schedule'!$F$113*M203))*9,
9999999999)))))))))))))))))))))))))))))))))))))))</f>
        <v>1643300</v>
      </c>
      <c r="T203" s="21">
        <f>IF(AND(I203=38000,R203&lt;=4.5,M203&gt;8),'[1]Pricing Schedule'!$J$9,
IF(AND(I203=38000,R203&lt;=4.5,M203&lt;=8),'[1]Pricing Schedule'!$J$36,
IF(AND(I203=38000,R203&gt;4.5,R203&lt;=9,M203&gt;8),'[1]Pricing Schedule'!$J$18,
IF(AND(I203=38000,R203&gt;4.5,R203&lt;=9,M203&lt;=8),'[1]Pricing Schedule'!$J$36,
IF(AND(I203=38000,R203&gt;9,R203&lt;=12.8,M203&gt;8),'[1]Pricing Schedule'!$J$27,
IF(AND(I203=38000,R203&gt;9,R203&lt;=12.8,M203&lt;=8),'[1]Pricing Schedule'!$J$36,
IF(AND(I203=38000,R203&gt;12.8,R203&lt;=22.8),'[1]Pricing Schedule'!$J$36,
IF(AND(I203=38000,R203&gt;22.8,R203&lt;=30.2),'[1]Pricing Schedule'!$J$45,
IF(AND(I203=38000,R203&gt;30.2,R203&lt;=45.9),'[1]Pricing Schedule'!$J$54,
IF(AND(I203=38000,R203&gt;45.9,R203&lt;=123.4),'[1]Pricing Schedule'!$J$97,
IF(AND(I203=38000,R203&gt;123.4,R203&lt;=168.2,M203&lt;=10),'[1]Pricing Schedule'!$J$105,
IF(AND(I203=38000,R203&gt;123.4,R203&lt;=168.2,M203&gt;10),'[1]Pricing Schedule'!$J$113,
IF(AND(I203=38000,R203&gt;168.2,R203&lt;=336.4,M203&lt;=10),('[1]Pricing Schedule'!$J$105),
IF(AND(I203=38000,R203&gt;168.2,R203&lt;=336.4,M203&gt;10),('[1]Pricing Schedule'!$J$113),
IF(AND(I203=38000,R203&gt;336.4,R203&lt;=504.6,M203&lt;=10),('[1]Pricing Schedule'!$J$105),
IF(AND(I203=38000,R203&gt;336.4,R203&lt;=504.6,M203&gt;10),('[1]Pricing Schedule'!$J$113),
IF(AND(I203=38000,R203&gt;504.6,R203&lt;=672.8,M203&lt;=10),('[1]Pricing Schedule'!$J$105),
IF(AND(I203=38000,R203&gt;504.6,R203&lt;=672.8,M203&gt;10),('[1]Pricing Schedule'!$J$113),
IF(AND(I203=110000,R203&lt;=12.8,M203&gt;2),'[1]Pricing Schedule'!$J$63,
IF(AND(I203=110000,R203&lt;=12.8,M203&lt;=2),'[1]Pricing Schedule'!$J$97,
IF(AND(I203=110000,R203&gt;12.8,R203&lt;=22.8,M203&gt;3),'[1]Pricing Schedule'!$J$72,
IF(AND(I203=110000,R203&gt;12.8,R203&lt;=22.8,M203&lt;=3),'[1]Pricing Schedule'!$J$97,
IF(AND(I203=110000,R203&gt;22.8,R203&lt;=30.2),'[1]Pricing Schedule'!$J$81,
IF(AND(I203=110000,R203&gt;30.2,R203&lt;=45.9),'[1]Pricing Schedule'!$J$90,
IF(AND(I203=110000,R203&gt;45.9,R203&lt;=123.4),'[1]Pricing Schedule'!$J$97,
IF(AND(I203=110000,R203&gt;123.4,R203&lt;=168.2,M203&lt;=10),'[1]Pricing Schedule'!$J$105,
IF(AND(I203=110000,R203&gt;123.4,R203&lt;=168.2,M203&gt;10),'[1]Pricing Schedule'!$J$113,
IF(AND(I203=110000,R203&gt;168.2,R203&lt;=336.2,M203&lt;=10),('[1]Pricing Schedule'!$J$105),
IF(AND(I203=110000,R203&gt;168.2,R203&lt;=336.2,M203&gt;10),('[1]Pricing Schedule'!$J$113),
IF(AND(I203=110000,R203&gt;336.4,R203&lt;=504.6,M203&lt;=10),('[1]Pricing Schedule'!$J$105),
IF(AND(I203=110000,R203&gt;336.4,R203&lt;=504.6,M203&gt;10),('[1]Pricing Schedule'!$J$113),
IF(AND(I203=110000,R203&gt;504.6,R203&lt;=672.8,M203&lt;=10),('[1]Pricing Schedule'!$J$105),
IF(AND(I203=110000,R203&gt;504.6,R203&lt;=672.8,M203&gt;10),('[1]Pricing Schedule'!$J$113),
IF(AND(I203=110000,R203&gt;672.8,R203&lt;=841,M203&lt;=10),('[1]Pricing Schedule'!$J$105),
IF(AND(I203=110000,R203&gt;672.8,R203&lt;=841,M203&gt;10),('[1]Pricing Schedule'!$J$113),
IF(AND(I203=110000,R203&gt;1682,R203&lt;=1850.2,M203&lt;=10),('[1]Pricing Schedule'!$J$105),
IF(AND(I203=110000,R203&gt;1682,R203&lt;=1850.2,M203&gt;10),('[1]Pricing Schedule'!$J$113),
IF(AND(I203=110000,R203&gt;2018.4,R203&lt;=2186.6,M203&lt;=10),('[1]Pricing Schedule'!$J$105),
IF(AND(I203=110000,R203&gt;2018.4,R203&lt;=2186.6,M203&gt;10),('[1]Pricing Schedule'!$J$113),999999999)))))))))))))))))))))))))))))))))))))))</f>
        <v>2</v>
      </c>
      <c r="U203" s="40">
        <f t="shared" si="24"/>
        <v>238159.42028985507</v>
      </c>
      <c r="V203" s="41">
        <f t="shared" si="25"/>
        <v>4.1988681311994158</v>
      </c>
      <c r="Y203" s="23">
        <v>106</v>
      </c>
      <c r="Z203" s="23">
        <v>337</v>
      </c>
      <c r="AR203" s="35"/>
    </row>
    <row r="204" spans="1:44">
      <c r="A204" s="23">
        <v>203</v>
      </c>
      <c r="B204" s="23">
        <v>203</v>
      </c>
      <c r="C204" s="23" t="s">
        <v>505</v>
      </c>
      <c r="D204" s="23" t="s">
        <v>110</v>
      </c>
      <c r="E204" s="23" t="s">
        <v>110</v>
      </c>
      <c r="F204" s="23" t="s">
        <v>203</v>
      </c>
      <c r="G204" s="23" t="s">
        <v>204</v>
      </c>
      <c r="H204" s="23" t="s">
        <v>113</v>
      </c>
      <c r="I204" s="13">
        <v>38000</v>
      </c>
      <c r="J204" s="13">
        <v>38000</v>
      </c>
      <c r="K204" s="13">
        <v>20000</v>
      </c>
      <c r="L204" s="24">
        <v>16.988</v>
      </c>
      <c r="M204" s="37">
        <f t="shared" si="20"/>
        <v>17</v>
      </c>
      <c r="N204" s="24">
        <v>1.43</v>
      </c>
      <c r="O204" s="13">
        <v>1</v>
      </c>
      <c r="P204" s="36">
        <f t="shared" si="21"/>
        <v>1.0725</v>
      </c>
      <c r="Q204" s="38">
        <f t="shared" si="22"/>
        <v>10.350000000000001</v>
      </c>
      <c r="R204" s="37">
        <f t="shared" si="23"/>
        <v>10.350000000000001</v>
      </c>
      <c r="S204" s="39">
        <f>IF(AND(I204=38000,R204&lt;=4.5,M204&gt;8),'[1]Pricing Schedule'!$F$8+('[1]Pricing Schedule'!$F$9*M204),
IF(AND(I204=38000,R204&lt;=4.5,M204&lt;=8),'[1]Pricing Schedule'!$F$34+('[1]Pricing Schedule'!$F$36*M204),
IF(AND(I204=38000,R204&gt;4.5,R204&lt;=9,M204&gt;8),'[1]Pricing Schedule'!$F$17+('[1]Pricing Schedule'!$F$18*M204),
IF(AND(I204=38000,R204&gt;4.5,R204&lt;=9,M204&lt;=8),'[1]Pricing Schedule'!$F$34+('[1]Pricing Schedule'!$F$36*M204),
IF(AND(I204=38000,R204&gt;9,R204&lt;=12.8,M204&gt;8),'[1]Pricing Schedule'!$F$26+('[1]Pricing Schedule'!$F$27*M204),
IF(AND(I204=38000,R204&gt;9,R204&lt;=12.8,M204&lt;=8),'[1]Pricing Schedule'!$F$34+('[1]Pricing Schedule'!$F$36*M204),
IF(AND(I204=38000,R204&gt;12.8,R204&lt;=22.8),'[1]Pricing Schedule'!$F$34+('[1]Pricing Schedule'!$F$36*M204),
IF(AND(I204=38000,R204&gt;22.8,R204&lt;=30.2),'[1]Pricing Schedule'!$F$43+('[1]Pricing Schedule'!$F$45*M204),
IF(AND(I204=38000,R204&gt;30.2,R204&lt;=45.9),'[1]Pricing Schedule'!$F$52+('[1]Pricing Schedule'!$F$54*M204),
IF(AND(I204=38000,R204&gt;45.9,R204&lt;=123.4),'[1]Pricing Schedule'!$F$96+('[1]Pricing Schedule'!$F$97*M204),
IF(AND(I204=38000,R204&gt;123.4,R204&lt;=168.2,M204&lt;=10),'[1]Pricing Schedule'!$F$103+('[1]Pricing Schedule'!$F$105*M204),
IF(AND(I204=38000,R204&gt;123.4,R204&lt;=168.2,M204&gt;10),'[1]Pricing Schedule'!$F$111+('[1]Pricing Schedule'!$F$113*M204),
IF(AND(I204=38000,R204&gt;157.4,R204&lt;=336.4,M204&lt;=10),('[1]Pricing Schedule'!$F$103+('[1]Pricing Schedule'!$F$105*M204))*2,
IF(AND(I204=38000,R204&gt;157.4,R204&lt;=336.4,M204&gt;10),('[1]Pricing Schedule'!$F$111+('[1]Pricing Schedule'!$F$113*M204))*2,
IF(AND(I204=38000,R204&gt;314.8,R204&lt;=504.6,M204&lt;=10),('[1]Pricing Schedule'!$F$103+('[1]Pricing Schedule'!$F$105*M204))*3,
IF(AND(I204=38000,R204&gt;314.8,R204&lt;=504.6,M204&gt;10),('[1]Pricing Schedule'!$F$111+('[1]Pricing Schedule'!$F$113*M204))*3,
IF(AND(I204=38000,R204&gt;472.2,R204&lt;=672.8,M204&lt;=10),('[1]Pricing Schedule'!$F$103+('[1]Pricing Schedule'!$F$105*M204))*4,
IF(AND(I204=38000,R204&gt;472.2,R204&lt;=672.8,M204&gt;10),('[1]Pricing Schedule'!$F$111+('[1]Pricing Schedule'!$F$113*M204))*4,
IF(AND(I204=110000,R204&lt;=12.8,M204&gt;2),'[1]Pricing Schedule'!$F$62+('[1]Pricing Schedule'!$F$63*M204),
IF(AND(I204=110000,R204&lt;=12.8,M204&lt;=2),'[1]Pricing Schedule'!$F$96+('[1]Pricing Schedule'!$F$97*M204),
IF(AND(I204=110000,R204&gt;12.8,R204&lt;=22.8,M204&gt;3),'[1]Pricing Schedule'!$F$71+('[1]Pricing Schedule'!$F$72*M204),
IF(AND(I204=110000,R204&gt;12.8,R204&lt;=22.8,M204&lt;=3),'[1]Pricing Schedule'!$F$96+('[1]Pricing Schedule'!$F$97*M204),
IF(AND(I204=110000,R204&gt;22.8,R204&lt;=30.2),'[1]Pricing Schedule'!$F$80+('[1]Pricing Schedule'!$F$81*M204),
IF(AND(I204=110000,R204&gt;30.2,R204&lt;=45.9),'[1]Pricing Schedule'!$F$89+('[1]Pricing Schedule'!$F$90*M204),
IF(AND(I204=110000,R204&gt;45.9,R204&lt;=123.4),'[1]Pricing Schedule'!$F$96+('[1]Pricing Schedule'!$F$97*M204),
IF(AND(I204=110000,R204&gt;123.4,R204&lt;=168.2,M204&lt;=10),'[1]Pricing Schedule'!$F$103+('[1]Pricing Schedule'!$F$105*M204),
IF(AND(I204=110000,R204&gt;123.4,R204&lt;=168.2,M204&gt;10),'[1]Pricing Schedule'!$F$111+('[1]Pricing Schedule'!$F$113*M204),
IF(AND(I204=110000,R204&gt;168.2,R204&lt;=336.4,M204&lt;=10),('[1]Pricing Schedule'!$F$103+('[1]Pricing Schedule'!$F$105*M204))*2,
IF(AND(I204=110000,R204&gt;168.2,R204&lt;=336.4,M204&gt;10),('[1]Pricing Schedule'!$F$111+('[1]Pricing Schedule'!$F$113*M204))*2,
IF(AND(I204=110000,R204&gt;336.4,R204&lt;=504.6,M204&lt;=10),('[1]Pricing Schedule'!$F$103+('[1]Pricing Schedule'!$F$105*M204))*3,
IF(AND(I204=110000,R204&gt;336.4,R204&lt;=504.6,M204&gt;10),('[1]Pricing Schedule'!$F$111+('[1]Pricing Schedule'!$F$113*M204))*3,
IF(AND(I204=110000,R204&gt;504.6,R204&lt;=672.8,M204&lt;=10),('[1]Pricing Schedule'!$F$103+('[1]Pricing Schedule'!$F$105*M204))*4,
IF(AND(I204=110000,R204&gt;504.6,R204&lt;=672.8,M204&gt;10),('[1]Pricing Schedule'!$F$111+('[1]Pricing Schedule'!$F$113*M204))*4,
IF(AND(I204=110000,R204&gt;672.8,R204&lt;=841,M204&lt;=10),('[1]Pricing Schedule'!$F$103+('[1]Pricing Schedule'!$F$105*M204))*5,
IF(AND(I204=110000,R204&gt;672.8,R204&lt;=841,M204&gt;10),('[1]Pricing Schedule'!$F$111+('[1]Pricing Schedule'!$F$113*M204))*5,
IF(AND(I204=110000,R204&gt;672.8,R204&lt;=841,M204&lt;=10),('[1]Pricing Schedule'!$F$103+('[1]Pricing Schedule'!$F$105*M204))*5,
IF(AND(I204=110000,R204&gt;672.8,R204&lt;=841,M204&gt;10),('[1]Pricing Schedule'!$F$111+('[1]Pricing Schedule'!$F$113*M204))*5,
IF(AND(I204=110000,R204&gt;1345.6,R204&lt;=1513.8,M204&lt;=10),('[1]Pricing Schedule'!$F$103+('[1]Pricing Schedule'!$F$105*M204))*9,
IF(AND(I204=110000,R204&gt;1345.6,R204&lt;=1513.8,M204&gt;10),('[1]Pricing Schedule'!$F$111+('[1]Pricing Schedule'!$F$113*M204))*9,
9999999999)))))))))))))))))))))))))))))))))))))))</f>
        <v>1838450</v>
      </c>
      <c r="T204" s="21">
        <f>IF(AND(I204=38000,R204&lt;=4.5,M204&gt;8),'[1]Pricing Schedule'!$J$9,
IF(AND(I204=38000,R204&lt;=4.5,M204&lt;=8),'[1]Pricing Schedule'!$J$36,
IF(AND(I204=38000,R204&gt;4.5,R204&lt;=9,M204&gt;8),'[1]Pricing Schedule'!$J$18,
IF(AND(I204=38000,R204&gt;4.5,R204&lt;=9,M204&lt;=8),'[1]Pricing Schedule'!$J$36,
IF(AND(I204=38000,R204&gt;9,R204&lt;=12.8,M204&gt;8),'[1]Pricing Schedule'!$J$27,
IF(AND(I204=38000,R204&gt;9,R204&lt;=12.8,M204&lt;=8),'[1]Pricing Schedule'!$J$36,
IF(AND(I204=38000,R204&gt;12.8,R204&lt;=22.8),'[1]Pricing Schedule'!$J$36,
IF(AND(I204=38000,R204&gt;22.8,R204&lt;=30.2),'[1]Pricing Schedule'!$J$45,
IF(AND(I204=38000,R204&gt;30.2,R204&lt;=45.9),'[1]Pricing Schedule'!$J$54,
IF(AND(I204=38000,R204&gt;45.9,R204&lt;=123.4),'[1]Pricing Schedule'!$J$97,
IF(AND(I204=38000,R204&gt;123.4,R204&lt;=168.2,M204&lt;=10),'[1]Pricing Schedule'!$J$105,
IF(AND(I204=38000,R204&gt;123.4,R204&lt;=168.2,M204&gt;10),'[1]Pricing Schedule'!$J$113,
IF(AND(I204=38000,R204&gt;168.2,R204&lt;=336.4,M204&lt;=10),('[1]Pricing Schedule'!$J$105),
IF(AND(I204=38000,R204&gt;168.2,R204&lt;=336.4,M204&gt;10),('[1]Pricing Schedule'!$J$113),
IF(AND(I204=38000,R204&gt;336.4,R204&lt;=504.6,M204&lt;=10),('[1]Pricing Schedule'!$J$105),
IF(AND(I204=38000,R204&gt;336.4,R204&lt;=504.6,M204&gt;10),('[1]Pricing Schedule'!$J$113),
IF(AND(I204=38000,R204&gt;504.6,R204&lt;=672.8,M204&lt;=10),('[1]Pricing Schedule'!$J$105),
IF(AND(I204=38000,R204&gt;504.6,R204&lt;=672.8,M204&gt;10),('[1]Pricing Schedule'!$J$113),
IF(AND(I204=110000,R204&lt;=12.8,M204&gt;2),'[1]Pricing Schedule'!$J$63,
IF(AND(I204=110000,R204&lt;=12.8,M204&lt;=2),'[1]Pricing Schedule'!$J$97,
IF(AND(I204=110000,R204&gt;12.8,R204&lt;=22.8,M204&gt;3),'[1]Pricing Schedule'!$J$72,
IF(AND(I204=110000,R204&gt;12.8,R204&lt;=22.8,M204&lt;=3),'[1]Pricing Schedule'!$J$97,
IF(AND(I204=110000,R204&gt;22.8,R204&lt;=30.2),'[1]Pricing Schedule'!$J$81,
IF(AND(I204=110000,R204&gt;30.2,R204&lt;=45.9),'[1]Pricing Schedule'!$J$90,
IF(AND(I204=110000,R204&gt;45.9,R204&lt;=123.4),'[1]Pricing Schedule'!$J$97,
IF(AND(I204=110000,R204&gt;123.4,R204&lt;=168.2,M204&lt;=10),'[1]Pricing Schedule'!$J$105,
IF(AND(I204=110000,R204&gt;123.4,R204&lt;=168.2,M204&gt;10),'[1]Pricing Schedule'!$J$113,
IF(AND(I204=110000,R204&gt;168.2,R204&lt;=336.2,M204&lt;=10),('[1]Pricing Schedule'!$J$105),
IF(AND(I204=110000,R204&gt;168.2,R204&lt;=336.2,M204&gt;10),('[1]Pricing Schedule'!$J$113),
IF(AND(I204=110000,R204&gt;336.4,R204&lt;=504.6,M204&lt;=10),('[1]Pricing Schedule'!$J$105),
IF(AND(I204=110000,R204&gt;336.4,R204&lt;=504.6,M204&gt;10),('[1]Pricing Schedule'!$J$113),
IF(AND(I204=110000,R204&gt;504.6,R204&lt;=672.8,M204&lt;=10),('[1]Pricing Schedule'!$J$105),
IF(AND(I204=110000,R204&gt;504.6,R204&lt;=672.8,M204&gt;10),('[1]Pricing Schedule'!$J$113),
IF(AND(I204=110000,R204&gt;672.8,R204&lt;=841,M204&lt;=10),('[1]Pricing Schedule'!$J$105),
IF(AND(I204=110000,R204&gt;672.8,R204&lt;=841,M204&gt;10),('[1]Pricing Schedule'!$J$113),
IF(AND(I204=110000,R204&gt;1682,R204&lt;=1850.2,M204&lt;=10),('[1]Pricing Schedule'!$J$105),
IF(AND(I204=110000,R204&gt;1682,R204&lt;=1850.2,M204&gt;10),('[1]Pricing Schedule'!$J$113),
IF(AND(I204=110000,R204&gt;2018.4,R204&lt;=2186.6,M204&lt;=10),('[1]Pricing Schedule'!$J$105),
IF(AND(I204=110000,R204&gt;2018.4,R204&lt;=2186.6,M204&gt;10),('[1]Pricing Schedule'!$J$113),999999999)))))))))))))))))))))))))))))))))))))))</f>
        <v>3</v>
      </c>
      <c r="U204" s="40">
        <f t="shared" si="24"/>
        <v>177628.01932367147</v>
      </c>
      <c r="V204" s="41">
        <f t="shared" si="25"/>
        <v>5.6297424460822985</v>
      </c>
      <c r="Y204" s="23">
        <v>689</v>
      </c>
      <c r="Z204" s="23">
        <v>321</v>
      </c>
      <c r="AR204" s="35"/>
    </row>
    <row r="205" spans="1:44" s="44" customFormat="1">
      <c r="A205" s="43">
        <v>204</v>
      </c>
      <c r="B205" s="43">
        <v>204</v>
      </c>
      <c r="C205" s="43" t="s">
        <v>506</v>
      </c>
      <c r="D205" s="23" t="s">
        <v>149</v>
      </c>
      <c r="E205" s="23" t="s">
        <v>110</v>
      </c>
      <c r="F205" s="43" t="s">
        <v>191</v>
      </c>
      <c r="G205" s="43" t="s">
        <v>192</v>
      </c>
      <c r="H205" s="43" t="s">
        <v>113</v>
      </c>
      <c r="I205" s="44">
        <v>38000</v>
      </c>
      <c r="J205" s="44">
        <v>38000</v>
      </c>
      <c r="K205" s="44">
        <v>20000</v>
      </c>
      <c r="L205" s="45">
        <v>8.6289999999999996</v>
      </c>
      <c r="M205" s="46">
        <f t="shared" si="20"/>
        <v>9</v>
      </c>
      <c r="N205" s="45">
        <v>12.789</v>
      </c>
      <c r="O205" s="44">
        <v>1</v>
      </c>
      <c r="P205" s="46">
        <f t="shared" si="21"/>
        <v>9.5917499999999993</v>
      </c>
      <c r="Q205" s="47">
        <f t="shared" si="22"/>
        <v>103.5</v>
      </c>
      <c r="R205" s="46">
        <f t="shared" si="23"/>
        <v>103.5</v>
      </c>
      <c r="S205" s="39">
        <f>IF(AND(I205=38000,R205&lt;=4.5,M205&gt;8),'[1]Pricing Schedule'!$F$8+('[1]Pricing Schedule'!$F$9*M205),
IF(AND(I205=38000,R205&lt;=4.5,M205&lt;=8),'[1]Pricing Schedule'!$F$34+('[1]Pricing Schedule'!$F$36*M205),
IF(AND(I205=38000,R205&gt;4.5,R205&lt;=9,M205&gt;8),'[1]Pricing Schedule'!$F$17+('[1]Pricing Schedule'!$F$18*M205),
IF(AND(I205=38000,R205&gt;4.5,R205&lt;=9,M205&lt;=8),'[1]Pricing Schedule'!$F$34+('[1]Pricing Schedule'!$F$36*M205),
IF(AND(I205=38000,R205&gt;9,R205&lt;=12.8,M205&gt;8),'[1]Pricing Schedule'!$F$26+('[1]Pricing Schedule'!$F$27*M205),
IF(AND(I205=38000,R205&gt;9,R205&lt;=12.8,M205&lt;=8),'[1]Pricing Schedule'!$F$34+('[1]Pricing Schedule'!$F$36*M205),
IF(AND(I205=38000,R205&gt;12.8,R205&lt;=22.8),'[1]Pricing Schedule'!$F$34+('[1]Pricing Schedule'!$F$36*M205),
IF(AND(I205=38000,R205&gt;22.8,R205&lt;=30.2),'[1]Pricing Schedule'!$F$43+('[1]Pricing Schedule'!$F$45*M205),
IF(AND(I205=38000,R205&gt;30.2,R205&lt;=45.9),'[1]Pricing Schedule'!$F$52+('[1]Pricing Schedule'!$F$54*M205),
IF(AND(I205=38000,R205&gt;45.9,R205&lt;=123.4),'[1]Pricing Schedule'!$F$96+('[1]Pricing Schedule'!$F$97*M205),
IF(AND(I205=38000,R205&gt;123.4,R205&lt;=168.2,M205&lt;=10),'[1]Pricing Schedule'!$F$103+('[1]Pricing Schedule'!$F$105*M205),
IF(AND(I205=38000,R205&gt;123.4,R205&lt;=168.2,M205&gt;10),'[1]Pricing Schedule'!$F$111+('[1]Pricing Schedule'!$F$113*M205),
IF(AND(I205=38000,R205&gt;157.4,R205&lt;=336.4,M205&lt;=10),('[1]Pricing Schedule'!$F$103+('[1]Pricing Schedule'!$F$105*M205))*2,
IF(AND(I205=38000,R205&gt;157.4,R205&lt;=336.4,M205&gt;10),('[1]Pricing Schedule'!$F$111+('[1]Pricing Schedule'!$F$113*M205))*2,
IF(AND(I205=38000,R205&gt;314.8,R205&lt;=504.6,M205&lt;=10),('[1]Pricing Schedule'!$F$103+('[1]Pricing Schedule'!$F$105*M205))*3,
IF(AND(I205=38000,R205&gt;314.8,R205&lt;=504.6,M205&gt;10),('[1]Pricing Schedule'!$F$111+('[1]Pricing Schedule'!$F$113*M205))*3,
IF(AND(I205=38000,R205&gt;472.2,R205&lt;=672.8,M205&lt;=10),('[1]Pricing Schedule'!$F$103+('[1]Pricing Schedule'!$F$105*M205))*4,
IF(AND(I205=38000,R205&gt;472.2,R205&lt;=672.8,M205&gt;10),('[1]Pricing Schedule'!$F$111+('[1]Pricing Schedule'!$F$113*M205))*4,
IF(AND(I205=110000,R205&lt;=12.8,M205&gt;2),'[1]Pricing Schedule'!$F$62+('[1]Pricing Schedule'!$F$63*M205),
IF(AND(I205=110000,R205&lt;=12.8,M205&lt;=2),'[1]Pricing Schedule'!$F$96+('[1]Pricing Schedule'!$F$97*M205),
IF(AND(I205=110000,R205&gt;12.8,R205&lt;=22.8,M205&gt;3),'[1]Pricing Schedule'!$F$71+('[1]Pricing Schedule'!$F$72*M205),
IF(AND(I205=110000,R205&gt;12.8,R205&lt;=22.8,M205&lt;=3),'[1]Pricing Schedule'!$F$96+('[1]Pricing Schedule'!$F$97*M205),
IF(AND(I205=110000,R205&gt;22.8,R205&lt;=30.2),'[1]Pricing Schedule'!$F$80+('[1]Pricing Schedule'!$F$81*M205),
IF(AND(I205=110000,R205&gt;30.2,R205&lt;=45.9),'[1]Pricing Schedule'!$F$89+('[1]Pricing Schedule'!$F$90*M205),
IF(AND(I205=110000,R205&gt;45.9,R205&lt;=123.4),'[1]Pricing Schedule'!$F$96+('[1]Pricing Schedule'!$F$97*M205),
IF(AND(I205=110000,R205&gt;123.4,R205&lt;=168.2,M205&lt;=10),'[1]Pricing Schedule'!$F$103+('[1]Pricing Schedule'!$F$105*M205),
IF(AND(I205=110000,R205&gt;123.4,R205&lt;=168.2,M205&gt;10),'[1]Pricing Schedule'!$F$111+('[1]Pricing Schedule'!$F$113*M205),
IF(AND(I205=110000,R205&gt;168.2,R205&lt;=336.4,M205&lt;=10),('[1]Pricing Schedule'!$F$103+('[1]Pricing Schedule'!$F$105*M205))*2,
IF(AND(I205=110000,R205&gt;168.2,R205&lt;=336.4,M205&gt;10),('[1]Pricing Schedule'!$F$111+('[1]Pricing Schedule'!$F$113*M205))*2,
IF(AND(I205=110000,R205&gt;336.4,R205&lt;=504.6,M205&lt;=10),('[1]Pricing Schedule'!$F$103+('[1]Pricing Schedule'!$F$105*M205))*3,
IF(AND(I205=110000,R205&gt;336.4,R205&lt;=504.6,M205&gt;10),('[1]Pricing Schedule'!$F$111+('[1]Pricing Schedule'!$F$113*M205))*3,
IF(AND(I205=110000,R205&gt;504.6,R205&lt;=672.8,M205&lt;=10),('[1]Pricing Schedule'!$F$103+('[1]Pricing Schedule'!$F$105*M205))*4,
IF(AND(I205=110000,R205&gt;504.6,R205&lt;=672.8,M205&gt;10),('[1]Pricing Schedule'!$F$111+('[1]Pricing Schedule'!$F$113*M205))*4,
IF(AND(I205=110000,R205&gt;672.8,R205&lt;=841,M205&lt;=10),('[1]Pricing Schedule'!$F$103+('[1]Pricing Schedule'!$F$105*M205))*5,
IF(AND(I205=110000,R205&gt;672.8,R205&lt;=841,M205&gt;10),('[1]Pricing Schedule'!$F$111+('[1]Pricing Schedule'!$F$113*M205))*5,
IF(AND(I205=110000,R205&gt;672.8,R205&lt;=841,M205&lt;=10),('[1]Pricing Schedule'!$F$103+('[1]Pricing Schedule'!$F$105*M205))*5,
IF(AND(I205=110000,R205&gt;672.8,R205&lt;=841,M205&gt;10),('[1]Pricing Schedule'!$F$111+('[1]Pricing Schedule'!$F$113*M205))*5,
IF(AND(I205=110000,R205&gt;1345.6,R205&lt;=1513.8,M205&lt;=10),('[1]Pricing Schedule'!$F$103+('[1]Pricing Schedule'!$F$105*M205))*9,
IF(AND(I205=110000,R205&gt;1345.6,R205&lt;=1513.8,M205&gt;10),('[1]Pricing Schedule'!$F$111+('[1]Pricing Schedule'!$F$113*M205))*9,
9999999999)))))))))))))))))))))))))))))))))))))))</f>
        <v>2815750</v>
      </c>
      <c r="T205" s="48">
        <f>IF(AND(I205=38000,R205&lt;=4.5,M205&gt;8),'[1]Pricing Schedule'!$J$9,
IF(AND(I205=38000,R205&lt;=4.5,M205&lt;=8),'[1]Pricing Schedule'!$J$36,
IF(AND(I205=38000,R205&gt;4.5,R205&lt;=9,M205&gt;8),'[1]Pricing Schedule'!$J$18,
IF(AND(I205=38000,R205&gt;4.5,R205&lt;=9,M205&lt;=8),'[1]Pricing Schedule'!$J$36,
IF(AND(I205=38000,R205&gt;9,R205&lt;=12.8,M205&gt;8),'[1]Pricing Schedule'!$J$27,
IF(AND(I205=38000,R205&gt;9,R205&lt;=12.8,M205&lt;=8),'[1]Pricing Schedule'!$J$36,
IF(AND(I205=38000,R205&gt;12.8,R205&lt;=22.8),'[1]Pricing Schedule'!$J$36,
IF(AND(I205=38000,R205&gt;22.8,R205&lt;=30.2),'[1]Pricing Schedule'!$J$45,
IF(AND(I205=38000,R205&gt;30.2,R205&lt;=45.9),'[1]Pricing Schedule'!$J$54,
IF(AND(I205=38000,R205&gt;45.9,R205&lt;=123.4),'[1]Pricing Schedule'!$J$97,
IF(AND(I205=38000,R205&gt;123.4,R205&lt;=168.2,M205&lt;=10),'[1]Pricing Schedule'!$J$105,
IF(AND(I205=38000,R205&gt;123.4,R205&lt;=168.2,M205&gt;10),'[1]Pricing Schedule'!$J$113,
IF(AND(I205=38000,R205&gt;168.2,R205&lt;=336.4,M205&lt;=10),('[1]Pricing Schedule'!$J$105),
IF(AND(I205=38000,R205&gt;168.2,R205&lt;=336.4,M205&gt;10),('[1]Pricing Schedule'!$J$113),
IF(AND(I205=38000,R205&gt;336.4,R205&lt;=504.6,M205&lt;=10),('[1]Pricing Schedule'!$J$105),
IF(AND(I205=38000,R205&gt;336.4,R205&lt;=504.6,M205&gt;10),('[1]Pricing Schedule'!$J$113),
IF(AND(I205=38000,R205&gt;504.6,R205&lt;=672.8,M205&lt;=10),('[1]Pricing Schedule'!$J$105),
IF(AND(I205=38000,R205&gt;504.6,R205&lt;=672.8,M205&gt;10),('[1]Pricing Schedule'!$J$113),
IF(AND(I205=110000,R205&lt;=12.8,M205&gt;2),'[1]Pricing Schedule'!$J$63,
IF(AND(I205=110000,R205&lt;=12.8,M205&lt;=2),'[1]Pricing Schedule'!$J$97,
IF(AND(I205=110000,R205&gt;12.8,R205&lt;=22.8,M205&gt;3),'[1]Pricing Schedule'!$J$72,
IF(AND(I205=110000,R205&gt;12.8,R205&lt;=22.8,M205&lt;=3),'[1]Pricing Schedule'!$J$97,
IF(AND(I205=110000,R205&gt;22.8,R205&lt;=30.2),'[1]Pricing Schedule'!$J$81,
IF(AND(I205=110000,R205&gt;30.2,R205&lt;=45.9),'[1]Pricing Schedule'!$J$90,
IF(AND(I205=110000,R205&gt;45.9,R205&lt;=123.4),'[1]Pricing Schedule'!$J$97,
IF(AND(I205=110000,R205&gt;123.4,R205&lt;=168.2,M205&lt;=10),'[1]Pricing Schedule'!$J$105,
IF(AND(I205=110000,R205&gt;123.4,R205&lt;=168.2,M205&gt;10),'[1]Pricing Schedule'!$J$113,
IF(AND(I205=110000,R205&gt;168.2,R205&lt;=336.2,M205&lt;=10),('[1]Pricing Schedule'!$J$105),
IF(AND(I205=110000,R205&gt;168.2,R205&lt;=336.2,M205&gt;10),('[1]Pricing Schedule'!$J$113),
IF(AND(I205=110000,R205&gt;336.4,R205&lt;=504.6,M205&lt;=10),('[1]Pricing Schedule'!$J$105),
IF(AND(I205=110000,R205&gt;336.4,R205&lt;=504.6,M205&gt;10),('[1]Pricing Schedule'!$J$113),
IF(AND(I205=110000,R205&gt;504.6,R205&lt;=672.8,M205&lt;=10),('[1]Pricing Schedule'!$J$105),
IF(AND(I205=110000,R205&gt;504.6,R205&lt;=672.8,M205&gt;10),('[1]Pricing Schedule'!$J$113),
IF(AND(I205=110000,R205&gt;672.8,R205&lt;=841,M205&lt;=10),('[1]Pricing Schedule'!$J$105),
IF(AND(I205=110000,R205&gt;672.8,R205&lt;=841,M205&gt;10),('[1]Pricing Schedule'!$J$113),
IF(AND(I205=110000,R205&gt;1682,R205&lt;=1850.2,M205&lt;=10),('[1]Pricing Schedule'!$J$105),
IF(AND(I205=110000,R205&gt;1682,R205&lt;=1850.2,M205&gt;10),('[1]Pricing Schedule'!$J$113),
IF(AND(I205=110000,R205&gt;2018.4,R205&lt;=2186.6,M205&lt;=10),('[1]Pricing Schedule'!$J$105),
IF(AND(I205=110000,R205&gt;2018.4,R205&lt;=2186.6,M205&gt;10),('[1]Pricing Schedule'!$J$113),999999999)))))))))))))))))))))))))))))))))))))))</f>
        <v>11</v>
      </c>
      <c r="U205" s="49">
        <f t="shared" si="24"/>
        <v>27205.314009661837</v>
      </c>
      <c r="V205" s="50">
        <f t="shared" si="25"/>
        <v>36.757524638195861</v>
      </c>
      <c r="W205" s="13"/>
      <c r="X205" s="13"/>
      <c r="Y205" s="23">
        <v>233</v>
      </c>
      <c r="Z205" s="23">
        <v>362</v>
      </c>
      <c r="AD205" s="43"/>
      <c r="AE205" s="43"/>
      <c r="AF205" s="43"/>
      <c r="AR205" s="51"/>
    </row>
    <row r="206" spans="1:44">
      <c r="A206" s="23">
        <v>205</v>
      </c>
      <c r="B206" s="23">
        <v>205</v>
      </c>
      <c r="C206" s="23" t="s">
        <v>507</v>
      </c>
      <c r="D206" s="23" t="s">
        <v>110</v>
      </c>
      <c r="E206" s="23" t="s">
        <v>110</v>
      </c>
      <c r="F206" s="23" t="s">
        <v>156</v>
      </c>
      <c r="G206" s="23" t="s">
        <v>157</v>
      </c>
      <c r="H206" s="23" t="s">
        <v>113</v>
      </c>
      <c r="I206" s="13">
        <v>38000</v>
      </c>
      <c r="J206" s="13">
        <v>38000</v>
      </c>
      <c r="K206" s="13">
        <v>20000</v>
      </c>
      <c r="L206" s="24">
        <v>3.383</v>
      </c>
      <c r="M206" s="37">
        <f t="shared" si="20"/>
        <v>4</v>
      </c>
      <c r="N206" s="24">
        <v>3.72</v>
      </c>
      <c r="O206" s="13">
        <v>1</v>
      </c>
      <c r="P206" s="36">
        <f t="shared" si="21"/>
        <v>2.79</v>
      </c>
      <c r="Q206" s="38">
        <f t="shared" si="22"/>
        <v>27.6</v>
      </c>
      <c r="R206" s="37">
        <f t="shared" si="23"/>
        <v>27.6</v>
      </c>
      <c r="S206" s="39">
        <f>IF(AND(I206=38000,R206&lt;=4.5,M206&gt;8),'[1]Pricing Schedule'!$F$8+('[1]Pricing Schedule'!$F$9*M206),
IF(AND(I206=38000,R206&lt;=4.5,M206&lt;=8),'[1]Pricing Schedule'!$F$34+('[1]Pricing Schedule'!$F$36*M206),
IF(AND(I206=38000,R206&gt;4.5,R206&lt;=9,M206&gt;8),'[1]Pricing Schedule'!$F$17+('[1]Pricing Schedule'!$F$18*M206),
IF(AND(I206=38000,R206&gt;4.5,R206&lt;=9,M206&lt;=8),'[1]Pricing Schedule'!$F$34+('[1]Pricing Schedule'!$F$36*M206),
IF(AND(I206=38000,R206&gt;9,R206&lt;=12.8,M206&gt;8),'[1]Pricing Schedule'!$F$26+('[1]Pricing Schedule'!$F$27*M206),
IF(AND(I206=38000,R206&gt;9,R206&lt;=12.8,M206&lt;=8),'[1]Pricing Schedule'!$F$34+('[1]Pricing Schedule'!$F$36*M206),
IF(AND(I206=38000,R206&gt;12.8,R206&lt;=22.8),'[1]Pricing Schedule'!$F$34+('[1]Pricing Schedule'!$F$36*M206),
IF(AND(I206=38000,R206&gt;22.8,R206&lt;=30.2),'[1]Pricing Schedule'!$F$43+('[1]Pricing Schedule'!$F$45*M206),
IF(AND(I206=38000,R206&gt;30.2,R206&lt;=45.9),'[1]Pricing Schedule'!$F$52+('[1]Pricing Schedule'!$F$54*M206),
IF(AND(I206=38000,R206&gt;45.9,R206&lt;=123.4),'[1]Pricing Schedule'!$F$96+('[1]Pricing Schedule'!$F$97*M206),
IF(AND(I206=38000,R206&gt;123.4,R206&lt;=168.2,M206&lt;=10),'[1]Pricing Schedule'!$F$103+('[1]Pricing Schedule'!$F$105*M206),
IF(AND(I206=38000,R206&gt;123.4,R206&lt;=168.2,M206&gt;10),'[1]Pricing Schedule'!$F$111+('[1]Pricing Schedule'!$F$113*M206),
IF(AND(I206=38000,R206&gt;157.4,R206&lt;=336.4,M206&lt;=10),('[1]Pricing Schedule'!$F$103+('[1]Pricing Schedule'!$F$105*M206))*2,
IF(AND(I206=38000,R206&gt;157.4,R206&lt;=336.4,M206&gt;10),('[1]Pricing Schedule'!$F$111+('[1]Pricing Schedule'!$F$113*M206))*2,
IF(AND(I206=38000,R206&gt;314.8,R206&lt;=504.6,M206&lt;=10),('[1]Pricing Schedule'!$F$103+('[1]Pricing Schedule'!$F$105*M206))*3,
IF(AND(I206=38000,R206&gt;314.8,R206&lt;=504.6,M206&gt;10),('[1]Pricing Schedule'!$F$111+('[1]Pricing Schedule'!$F$113*M206))*3,
IF(AND(I206=38000,R206&gt;472.2,R206&lt;=672.8,M206&lt;=10),('[1]Pricing Schedule'!$F$103+('[1]Pricing Schedule'!$F$105*M206))*4,
IF(AND(I206=38000,R206&gt;472.2,R206&lt;=672.8,M206&gt;10),('[1]Pricing Schedule'!$F$111+('[1]Pricing Schedule'!$F$113*M206))*4,
IF(AND(I206=110000,R206&lt;=12.8,M206&gt;2),'[1]Pricing Schedule'!$F$62+('[1]Pricing Schedule'!$F$63*M206),
IF(AND(I206=110000,R206&lt;=12.8,M206&lt;=2),'[1]Pricing Schedule'!$F$96+('[1]Pricing Schedule'!$F$97*M206),
IF(AND(I206=110000,R206&gt;12.8,R206&lt;=22.8,M206&gt;3),'[1]Pricing Schedule'!$F$71+('[1]Pricing Schedule'!$F$72*M206),
IF(AND(I206=110000,R206&gt;12.8,R206&lt;=22.8,M206&lt;=3),'[1]Pricing Schedule'!$F$96+('[1]Pricing Schedule'!$F$97*M206),
IF(AND(I206=110000,R206&gt;22.8,R206&lt;=30.2),'[1]Pricing Schedule'!$F$80+('[1]Pricing Schedule'!$F$81*M206),
IF(AND(I206=110000,R206&gt;30.2,R206&lt;=45.9),'[1]Pricing Schedule'!$F$89+('[1]Pricing Schedule'!$F$90*M206),
IF(AND(I206=110000,R206&gt;45.9,R206&lt;=123.4),'[1]Pricing Schedule'!$F$96+('[1]Pricing Schedule'!$F$97*M206),
IF(AND(I206=110000,R206&gt;123.4,R206&lt;=168.2,M206&lt;=10),'[1]Pricing Schedule'!$F$103+('[1]Pricing Schedule'!$F$105*M206),
IF(AND(I206=110000,R206&gt;123.4,R206&lt;=168.2,M206&gt;10),'[1]Pricing Schedule'!$F$111+('[1]Pricing Schedule'!$F$113*M206),
IF(AND(I206=110000,R206&gt;168.2,R206&lt;=336.4,M206&lt;=10),('[1]Pricing Schedule'!$F$103+('[1]Pricing Schedule'!$F$105*M206))*2,
IF(AND(I206=110000,R206&gt;168.2,R206&lt;=336.4,M206&gt;10),('[1]Pricing Schedule'!$F$111+('[1]Pricing Schedule'!$F$113*M206))*2,
IF(AND(I206=110000,R206&gt;336.4,R206&lt;=504.6,M206&lt;=10),('[1]Pricing Schedule'!$F$103+('[1]Pricing Schedule'!$F$105*M206))*3,
IF(AND(I206=110000,R206&gt;336.4,R206&lt;=504.6,M206&gt;10),('[1]Pricing Schedule'!$F$111+('[1]Pricing Schedule'!$F$113*M206))*3,
IF(AND(I206=110000,R206&gt;504.6,R206&lt;=672.8,M206&lt;=10),('[1]Pricing Schedule'!$F$103+('[1]Pricing Schedule'!$F$105*M206))*4,
IF(AND(I206=110000,R206&gt;504.6,R206&lt;=672.8,M206&gt;10),('[1]Pricing Schedule'!$F$111+('[1]Pricing Schedule'!$F$113*M206))*4,
IF(AND(I206=110000,R206&gt;672.8,R206&lt;=841,M206&lt;=10),('[1]Pricing Schedule'!$F$103+('[1]Pricing Schedule'!$F$105*M206))*5,
IF(AND(I206=110000,R206&gt;672.8,R206&lt;=841,M206&gt;10),('[1]Pricing Schedule'!$F$111+('[1]Pricing Schedule'!$F$113*M206))*5,
IF(AND(I206=110000,R206&gt;672.8,R206&lt;=841,M206&lt;=10),('[1]Pricing Schedule'!$F$103+('[1]Pricing Schedule'!$F$105*M206))*5,
IF(AND(I206=110000,R206&gt;672.8,R206&lt;=841,M206&gt;10),('[1]Pricing Schedule'!$F$111+('[1]Pricing Schedule'!$F$113*M206))*5,
IF(AND(I206=110000,R206&gt;1345.6,R206&lt;=1513.8,M206&lt;=10),('[1]Pricing Schedule'!$F$103+('[1]Pricing Schedule'!$F$105*M206))*9,
IF(AND(I206=110000,R206&gt;1345.6,R206&lt;=1513.8,M206&gt;10),('[1]Pricing Schedule'!$F$111+('[1]Pricing Schedule'!$F$113*M206))*9,
9999999999)))))))))))))))))))))))))))))))))))))))</f>
        <v>703110</v>
      </c>
      <c r="T206" s="21">
        <f>IF(AND(I206=38000,R206&lt;=4.5,M206&gt;8),'[1]Pricing Schedule'!$J$9,
IF(AND(I206=38000,R206&lt;=4.5,M206&lt;=8),'[1]Pricing Schedule'!$J$36,
IF(AND(I206=38000,R206&gt;4.5,R206&lt;=9,M206&gt;8),'[1]Pricing Schedule'!$J$18,
IF(AND(I206=38000,R206&gt;4.5,R206&lt;=9,M206&lt;=8),'[1]Pricing Schedule'!$J$36,
IF(AND(I206=38000,R206&gt;9,R206&lt;=12.8,M206&gt;8),'[1]Pricing Schedule'!$J$27,
IF(AND(I206=38000,R206&gt;9,R206&lt;=12.8,M206&lt;=8),'[1]Pricing Schedule'!$J$36,
IF(AND(I206=38000,R206&gt;12.8,R206&lt;=22.8),'[1]Pricing Schedule'!$J$36,
IF(AND(I206=38000,R206&gt;22.8,R206&lt;=30.2),'[1]Pricing Schedule'!$J$45,
IF(AND(I206=38000,R206&gt;30.2,R206&lt;=45.9),'[1]Pricing Schedule'!$J$54,
IF(AND(I206=38000,R206&gt;45.9,R206&lt;=123.4),'[1]Pricing Schedule'!$J$97,
IF(AND(I206=38000,R206&gt;123.4,R206&lt;=168.2,M206&lt;=10),'[1]Pricing Schedule'!$J$105,
IF(AND(I206=38000,R206&gt;123.4,R206&lt;=168.2,M206&gt;10),'[1]Pricing Schedule'!$J$113,
IF(AND(I206=38000,R206&gt;168.2,R206&lt;=336.4,M206&lt;=10),('[1]Pricing Schedule'!$J$105),
IF(AND(I206=38000,R206&gt;168.2,R206&lt;=336.4,M206&gt;10),('[1]Pricing Schedule'!$J$113),
IF(AND(I206=38000,R206&gt;336.4,R206&lt;=504.6,M206&lt;=10),('[1]Pricing Schedule'!$J$105),
IF(AND(I206=38000,R206&gt;336.4,R206&lt;=504.6,M206&gt;10),('[1]Pricing Schedule'!$J$113),
IF(AND(I206=38000,R206&gt;504.6,R206&lt;=672.8,M206&lt;=10),('[1]Pricing Schedule'!$J$105),
IF(AND(I206=38000,R206&gt;504.6,R206&lt;=672.8,M206&gt;10),('[1]Pricing Schedule'!$J$113),
IF(AND(I206=110000,R206&lt;=12.8,M206&gt;2),'[1]Pricing Schedule'!$J$63,
IF(AND(I206=110000,R206&lt;=12.8,M206&lt;=2),'[1]Pricing Schedule'!$J$97,
IF(AND(I206=110000,R206&gt;12.8,R206&lt;=22.8,M206&gt;3),'[1]Pricing Schedule'!$J$72,
IF(AND(I206=110000,R206&gt;12.8,R206&lt;=22.8,M206&lt;=3),'[1]Pricing Schedule'!$J$97,
IF(AND(I206=110000,R206&gt;22.8,R206&lt;=30.2),'[1]Pricing Schedule'!$J$81,
IF(AND(I206=110000,R206&gt;30.2,R206&lt;=45.9),'[1]Pricing Schedule'!$J$90,
IF(AND(I206=110000,R206&gt;45.9,R206&lt;=123.4),'[1]Pricing Schedule'!$J$97,
IF(AND(I206=110000,R206&gt;123.4,R206&lt;=168.2,M206&lt;=10),'[1]Pricing Schedule'!$J$105,
IF(AND(I206=110000,R206&gt;123.4,R206&lt;=168.2,M206&gt;10),'[1]Pricing Schedule'!$J$113,
IF(AND(I206=110000,R206&gt;168.2,R206&lt;=336.2,M206&lt;=10),('[1]Pricing Schedule'!$J$105),
IF(AND(I206=110000,R206&gt;168.2,R206&lt;=336.2,M206&gt;10),('[1]Pricing Schedule'!$J$113),
IF(AND(I206=110000,R206&gt;336.4,R206&lt;=504.6,M206&lt;=10),('[1]Pricing Schedule'!$J$105),
IF(AND(I206=110000,R206&gt;336.4,R206&lt;=504.6,M206&gt;10),('[1]Pricing Schedule'!$J$113),
IF(AND(I206=110000,R206&gt;504.6,R206&lt;=672.8,M206&lt;=10),('[1]Pricing Schedule'!$J$105),
IF(AND(I206=110000,R206&gt;504.6,R206&lt;=672.8,M206&gt;10),('[1]Pricing Schedule'!$J$113),
IF(AND(I206=110000,R206&gt;672.8,R206&lt;=841,M206&lt;=10),('[1]Pricing Schedule'!$J$105),
IF(AND(I206=110000,R206&gt;672.8,R206&lt;=841,M206&gt;10),('[1]Pricing Schedule'!$J$113),
IF(AND(I206=110000,R206&gt;1682,R206&lt;=1850.2,M206&lt;=10),('[1]Pricing Schedule'!$J$105),
IF(AND(I206=110000,R206&gt;1682,R206&lt;=1850.2,M206&gt;10),('[1]Pricing Schedule'!$J$113),
IF(AND(I206=110000,R206&gt;2018.4,R206&lt;=2186.6,M206&lt;=10),('[1]Pricing Schedule'!$J$105),
IF(AND(I206=110000,R206&gt;2018.4,R206&lt;=2186.6,M206&gt;10),('[1]Pricing Schedule'!$J$113),999999999)))))))))))))))))))))))))))))))))))))))</f>
        <v>5</v>
      </c>
      <c r="U206" s="40">
        <f t="shared" si="24"/>
        <v>25475</v>
      </c>
      <c r="V206" s="41">
        <f t="shared" si="25"/>
        <v>39.254170755642789</v>
      </c>
      <c r="Y206" s="23">
        <v>130</v>
      </c>
      <c r="Z206" s="23">
        <v>635</v>
      </c>
      <c r="AR206" s="35"/>
    </row>
    <row r="207" spans="1:44">
      <c r="A207" s="23">
        <v>206</v>
      </c>
      <c r="B207" s="23">
        <v>206</v>
      </c>
      <c r="C207" s="23" t="s">
        <v>508</v>
      </c>
      <c r="D207" s="23" t="s">
        <v>110</v>
      </c>
      <c r="E207" s="23" t="s">
        <v>110</v>
      </c>
      <c r="F207" s="23" t="s">
        <v>156</v>
      </c>
      <c r="G207" s="23" t="s">
        <v>157</v>
      </c>
      <c r="H207" s="23" t="s">
        <v>113</v>
      </c>
      <c r="I207" s="13">
        <v>38000</v>
      </c>
      <c r="J207" s="13">
        <v>38000</v>
      </c>
      <c r="K207" s="13">
        <v>20000</v>
      </c>
      <c r="L207" s="24">
        <v>14.468</v>
      </c>
      <c r="M207" s="37">
        <f t="shared" si="20"/>
        <v>15</v>
      </c>
      <c r="N207" s="24">
        <v>2.6440000000000001</v>
      </c>
      <c r="O207" s="13">
        <v>1</v>
      </c>
      <c r="P207" s="36">
        <f t="shared" si="21"/>
        <v>1.9830000000000001</v>
      </c>
      <c r="Q207" s="38">
        <f t="shared" si="22"/>
        <v>20.700000000000003</v>
      </c>
      <c r="R207" s="37">
        <f t="shared" si="23"/>
        <v>20.700000000000003</v>
      </c>
      <c r="S207" s="39">
        <f>IF(AND(I207=38000,R207&lt;=4.5,M207&gt;8),'[1]Pricing Schedule'!$F$8+('[1]Pricing Schedule'!$F$9*M207),
IF(AND(I207=38000,R207&lt;=4.5,M207&lt;=8),'[1]Pricing Schedule'!$F$34+('[1]Pricing Schedule'!$F$36*M207),
IF(AND(I207=38000,R207&gt;4.5,R207&lt;=9,M207&gt;8),'[1]Pricing Schedule'!$F$17+('[1]Pricing Schedule'!$F$18*M207),
IF(AND(I207=38000,R207&gt;4.5,R207&lt;=9,M207&lt;=8),'[1]Pricing Schedule'!$F$34+('[1]Pricing Schedule'!$F$36*M207),
IF(AND(I207=38000,R207&gt;9,R207&lt;=12.8,M207&gt;8),'[1]Pricing Schedule'!$F$26+('[1]Pricing Schedule'!$F$27*M207),
IF(AND(I207=38000,R207&gt;9,R207&lt;=12.8,M207&lt;=8),'[1]Pricing Schedule'!$F$34+('[1]Pricing Schedule'!$F$36*M207),
IF(AND(I207=38000,R207&gt;12.8,R207&lt;=22.8),'[1]Pricing Schedule'!$F$34+('[1]Pricing Schedule'!$F$36*M207),
IF(AND(I207=38000,R207&gt;22.8,R207&lt;=30.2),'[1]Pricing Schedule'!$F$43+('[1]Pricing Schedule'!$F$45*M207),
IF(AND(I207=38000,R207&gt;30.2,R207&lt;=45.9),'[1]Pricing Schedule'!$F$52+('[1]Pricing Schedule'!$F$54*M207),
IF(AND(I207=38000,R207&gt;45.9,R207&lt;=123.4),'[1]Pricing Schedule'!$F$96+('[1]Pricing Schedule'!$F$97*M207),
IF(AND(I207=38000,R207&gt;123.4,R207&lt;=168.2,M207&lt;=10),'[1]Pricing Schedule'!$F$103+('[1]Pricing Schedule'!$F$105*M207),
IF(AND(I207=38000,R207&gt;123.4,R207&lt;=168.2,M207&gt;10),'[1]Pricing Schedule'!$F$111+('[1]Pricing Schedule'!$F$113*M207),
IF(AND(I207=38000,R207&gt;157.4,R207&lt;=336.4,M207&lt;=10),('[1]Pricing Schedule'!$F$103+('[1]Pricing Schedule'!$F$105*M207))*2,
IF(AND(I207=38000,R207&gt;157.4,R207&lt;=336.4,M207&gt;10),('[1]Pricing Schedule'!$F$111+('[1]Pricing Schedule'!$F$113*M207))*2,
IF(AND(I207=38000,R207&gt;314.8,R207&lt;=504.6,M207&lt;=10),('[1]Pricing Schedule'!$F$103+('[1]Pricing Schedule'!$F$105*M207))*3,
IF(AND(I207=38000,R207&gt;314.8,R207&lt;=504.6,M207&gt;10),('[1]Pricing Schedule'!$F$111+('[1]Pricing Schedule'!$F$113*M207))*3,
IF(AND(I207=38000,R207&gt;472.2,R207&lt;=672.8,M207&lt;=10),('[1]Pricing Schedule'!$F$103+('[1]Pricing Schedule'!$F$105*M207))*4,
IF(AND(I207=38000,R207&gt;472.2,R207&lt;=672.8,M207&gt;10),('[1]Pricing Schedule'!$F$111+('[1]Pricing Schedule'!$F$113*M207))*4,
IF(AND(I207=110000,R207&lt;=12.8,M207&gt;2),'[1]Pricing Schedule'!$F$62+('[1]Pricing Schedule'!$F$63*M207),
IF(AND(I207=110000,R207&lt;=12.8,M207&lt;=2),'[1]Pricing Schedule'!$F$96+('[1]Pricing Schedule'!$F$97*M207),
IF(AND(I207=110000,R207&gt;12.8,R207&lt;=22.8,M207&gt;3),'[1]Pricing Schedule'!$F$71+('[1]Pricing Schedule'!$F$72*M207),
IF(AND(I207=110000,R207&gt;12.8,R207&lt;=22.8,M207&lt;=3),'[1]Pricing Schedule'!$F$96+('[1]Pricing Schedule'!$F$97*M207),
IF(AND(I207=110000,R207&gt;22.8,R207&lt;=30.2),'[1]Pricing Schedule'!$F$80+('[1]Pricing Schedule'!$F$81*M207),
IF(AND(I207=110000,R207&gt;30.2,R207&lt;=45.9),'[1]Pricing Schedule'!$F$89+('[1]Pricing Schedule'!$F$90*M207),
IF(AND(I207=110000,R207&gt;45.9,R207&lt;=123.4),'[1]Pricing Schedule'!$F$96+('[1]Pricing Schedule'!$F$97*M207),
IF(AND(I207=110000,R207&gt;123.4,R207&lt;=168.2,M207&lt;=10),'[1]Pricing Schedule'!$F$103+('[1]Pricing Schedule'!$F$105*M207),
IF(AND(I207=110000,R207&gt;123.4,R207&lt;=168.2,M207&gt;10),'[1]Pricing Schedule'!$F$111+('[1]Pricing Schedule'!$F$113*M207),
IF(AND(I207=110000,R207&gt;168.2,R207&lt;=336.4,M207&lt;=10),('[1]Pricing Schedule'!$F$103+('[1]Pricing Schedule'!$F$105*M207))*2,
IF(AND(I207=110000,R207&gt;168.2,R207&lt;=336.4,M207&gt;10),('[1]Pricing Schedule'!$F$111+('[1]Pricing Schedule'!$F$113*M207))*2,
IF(AND(I207=110000,R207&gt;336.4,R207&lt;=504.6,M207&lt;=10),('[1]Pricing Schedule'!$F$103+('[1]Pricing Schedule'!$F$105*M207))*3,
IF(AND(I207=110000,R207&gt;336.4,R207&lt;=504.6,M207&gt;10),('[1]Pricing Schedule'!$F$111+('[1]Pricing Schedule'!$F$113*M207))*3,
IF(AND(I207=110000,R207&gt;504.6,R207&lt;=672.8,M207&lt;=10),('[1]Pricing Schedule'!$F$103+('[1]Pricing Schedule'!$F$105*M207))*4,
IF(AND(I207=110000,R207&gt;504.6,R207&lt;=672.8,M207&gt;10),('[1]Pricing Schedule'!$F$111+('[1]Pricing Schedule'!$F$113*M207))*4,
IF(AND(I207=110000,R207&gt;672.8,R207&lt;=841,M207&lt;=10),('[1]Pricing Schedule'!$F$103+('[1]Pricing Schedule'!$F$105*M207))*5,
IF(AND(I207=110000,R207&gt;672.8,R207&lt;=841,M207&gt;10),('[1]Pricing Schedule'!$F$111+('[1]Pricing Schedule'!$F$113*M207))*5,
IF(AND(I207=110000,R207&gt;672.8,R207&lt;=841,M207&lt;=10),('[1]Pricing Schedule'!$F$103+('[1]Pricing Schedule'!$F$105*M207))*5,
IF(AND(I207=110000,R207&gt;672.8,R207&lt;=841,M207&gt;10),('[1]Pricing Schedule'!$F$111+('[1]Pricing Schedule'!$F$113*M207))*5,
IF(AND(I207=110000,R207&gt;1345.6,R207&lt;=1513.8,M207&lt;=10),('[1]Pricing Schedule'!$F$103+('[1]Pricing Schedule'!$F$105*M207))*9,
IF(AND(I207=110000,R207&gt;1345.6,R207&lt;=1513.8,M207&gt;10),('[1]Pricing Schedule'!$F$111+('[1]Pricing Schedule'!$F$113*M207))*9,
9999999999)))))))))))))))))))))))))))))))))))))))</f>
        <v>1401840</v>
      </c>
      <c r="T207" s="21">
        <f>IF(AND(I207=38000,R207&lt;=4.5,M207&gt;8),'[1]Pricing Schedule'!$J$9,
IF(AND(I207=38000,R207&lt;=4.5,M207&lt;=8),'[1]Pricing Schedule'!$J$36,
IF(AND(I207=38000,R207&gt;4.5,R207&lt;=9,M207&gt;8),'[1]Pricing Schedule'!$J$18,
IF(AND(I207=38000,R207&gt;4.5,R207&lt;=9,M207&lt;=8),'[1]Pricing Schedule'!$J$36,
IF(AND(I207=38000,R207&gt;9,R207&lt;=12.8,M207&gt;8),'[1]Pricing Schedule'!$J$27,
IF(AND(I207=38000,R207&gt;9,R207&lt;=12.8,M207&lt;=8),'[1]Pricing Schedule'!$J$36,
IF(AND(I207=38000,R207&gt;12.8,R207&lt;=22.8),'[1]Pricing Schedule'!$J$36,
IF(AND(I207=38000,R207&gt;22.8,R207&lt;=30.2),'[1]Pricing Schedule'!$J$45,
IF(AND(I207=38000,R207&gt;30.2,R207&lt;=45.9),'[1]Pricing Schedule'!$J$54,
IF(AND(I207=38000,R207&gt;45.9,R207&lt;=123.4),'[1]Pricing Schedule'!$J$97,
IF(AND(I207=38000,R207&gt;123.4,R207&lt;=168.2,M207&lt;=10),'[1]Pricing Schedule'!$J$105,
IF(AND(I207=38000,R207&gt;123.4,R207&lt;=168.2,M207&gt;10),'[1]Pricing Schedule'!$J$113,
IF(AND(I207=38000,R207&gt;168.2,R207&lt;=336.4,M207&lt;=10),('[1]Pricing Schedule'!$J$105),
IF(AND(I207=38000,R207&gt;168.2,R207&lt;=336.4,M207&gt;10),('[1]Pricing Schedule'!$J$113),
IF(AND(I207=38000,R207&gt;336.4,R207&lt;=504.6,M207&lt;=10),('[1]Pricing Schedule'!$J$105),
IF(AND(I207=38000,R207&gt;336.4,R207&lt;=504.6,M207&gt;10),('[1]Pricing Schedule'!$J$113),
IF(AND(I207=38000,R207&gt;504.6,R207&lt;=672.8,M207&lt;=10),('[1]Pricing Schedule'!$J$105),
IF(AND(I207=38000,R207&gt;504.6,R207&lt;=672.8,M207&gt;10),('[1]Pricing Schedule'!$J$113),
IF(AND(I207=110000,R207&lt;=12.8,M207&gt;2),'[1]Pricing Schedule'!$J$63,
IF(AND(I207=110000,R207&lt;=12.8,M207&lt;=2),'[1]Pricing Schedule'!$J$97,
IF(AND(I207=110000,R207&gt;12.8,R207&lt;=22.8,M207&gt;3),'[1]Pricing Schedule'!$J$72,
IF(AND(I207=110000,R207&gt;12.8,R207&lt;=22.8,M207&lt;=3),'[1]Pricing Schedule'!$J$97,
IF(AND(I207=110000,R207&gt;22.8,R207&lt;=30.2),'[1]Pricing Schedule'!$J$81,
IF(AND(I207=110000,R207&gt;30.2,R207&lt;=45.9),'[1]Pricing Schedule'!$J$90,
IF(AND(I207=110000,R207&gt;45.9,R207&lt;=123.4),'[1]Pricing Schedule'!$J$97,
IF(AND(I207=110000,R207&gt;123.4,R207&lt;=168.2,M207&lt;=10),'[1]Pricing Schedule'!$J$105,
IF(AND(I207=110000,R207&gt;123.4,R207&lt;=168.2,M207&gt;10),'[1]Pricing Schedule'!$J$113,
IF(AND(I207=110000,R207&gt;168.2,R207&lt;=336.2,M207&lt;=10),('[1]Pricing Schedule'!$J$105),
IF(AND(I207=110000,R207&gt;168.2,R207&lt;=336.2,M207&gt;10),('[1]Pricing Schedule'!$J$113),
IF(AND(I207=110000,R207&gt;336.4,R207&lt;=504.6,M207&lt;=10),('[1]Pricing Schedule'!$J$105),
IF(AND(I207=110000,R207&gt;336.4,R207&lt;=504.6,M207&gt;10),('[1]Pricing Schedule'!$J$113),
IF(AND(I207=110000,R207&gt;504.6,R207&lt;=672.8,M207&lt;=10),('[1]Pricing Schedule'!$J$105),
IF(AND(I207=110000,R207&gt;504.6,R207&lt;=672.8,M207&gt;10),('[1]Pricing Schedule'!$J$113),
IF(AND(I207=110000,R207&gt;672.8,R207&lt;=841,M207&lt;=10),('[1]Pricing Schedule'!$J$105),
IF(AND(I207=110000,R207&gt;672.8,R207&lt;=841,M207&gt;10),('[1]Pricing Schedule'!$J$113),
IF(AND(I207=110000,R207&gt;1682,R207&lt;=1850.2,M207&lt;=10),('[1]Pricing Schedule'!$J$105),
IF(AND(I207=110000,R207&gt;1682,R207&lt;=1850.2,M207&gt;10),('[1]Pricing Schedule'!$J$113),
IF(AND(I207=110000,R207&gt;2018.4,R207&lt;=2186.6,M207&lt;=10),('[1]Pricing Schedule'!$J$105),
IF(AND(I207=110000,R207&gt;2018.4,R207&lt;=2186.6,M207&gt;10),('[1]Pricing Schedule'!$J$113),999999999)))))))))))))))))))))))))))))))))))))))</f>
        <v>4</v>
      </c>
      <c r="U207" s="40">
        <f t="shared" si="24"/>
        <v>67721.739130434769</v>
      </c>
      <c r="V207" s="41">
        <f t="shared" si="25"/>
        <v>14.766307139188498</v>
      </c>
      <c r="Y207" s="23">
        <v>378</v>
      </c>
      <c r="Z207" s="23">
        <v>635</v>
      </c>
      <c r="AR207" s="35"/>
    </row>
    <row r="208" spans="1:44" s="44" customFormat="1">
      <c r="A208" s="43">
        <v>207</v>
      </c>
      <c r="B208" s="43">
        <v>207</v>
      </c>
      <c r="C208" s="43" t="s">
        <v>509</v>
      </c>
      <c r="D208" s="23" t="s">
        <v>110</v>
      </c>
      <c r="E208" s="23" t="s">
        <v>110</v>
      </c>
      <c r="F208" s="43" t="s">
        <v>156</v>
      </c>
      <c r="G208" s="43" t="s">
        <v>157</v>
      </c>
      <c r="H208" s="43" t="s">
        <v>113</v>
      </c>
      <c r="I208" s="44">
        <v>38000</v>
      </c>
      <c r="J208" s="44">
        <v>38000</v>
      </c>
      <c r="K208" s="44">
        <v>20000</v>
      </c>
      <c r="L208" s="45">
        <v>8.9459999999999997</v>
      </c>
      <c r="M208" s="46">
        <f t="shared" si="20"/>
        <v>9</v>
      </c>
      <c r="N208" s="45">
        <v>15.538</v>
      </c>
      <c r="O208" s="44">
        <v>1</v>
      </c>
      <c r="P208" s="46">
        <f t="shared" si="21"/>
        <v>11.653500000000001</v>
      </c>
      <c r="Q208" s="47">
        <f t="shared" si="22"/>
        <v>127.65</v>
      </c>
      <c r="R208" s="46">
        <f t="shared" si="23"/>
        <v>127.65</v>
      </c>
      <c r="S208" s="39">
        <f>IF(AND(I208=38000,R208&lt;=4.5,M208&gt;8),'[1]Pricing Schedule'!$F$8+('[1]Pricing Schedule'!$F$9*M208),
IF(AND(I208=38000,R208&lt;=4.5,M208&lt;=8),'[1]Pricing Schedule'!$F$34+('[1]Pricing Schedule'!$F$36*M208),
IF(AND(I208=38000,R208&gt;4.5,R208&lt;=9,M208&gt;8),'[1]Pricing Schedule'!$F$17+('[1]Pricing Schedule'!$F$18*M208),
IF(AND(I208=38000,R208&gt;4.5,R208&lt;=9,M208&lt;=8),'[1]Pricing Schedule'!$F$34+('[1]Pricing Schedule'!$F$36*M208),
IF(AND(I208=38000,R208&gt;9,R208&lt;=12.8,M208&gt;8),'[1]Pricing Schedule'!$F$26+('[1]Pricing Schedule'!$F$27*M208),
IF(AND(I208=38000,R208&gt;9,R208&lt;=12.8,M208&lt;=8),'[1]Pricing Schedule'!$F$34+('[1]Pricing Schedule'!$F$36*M208),
IF(AND(I208=38000,R208&gt;12.8,R208&lt;=22.8),'[1]Pricing Schedule'!$F$34+('[1]Pricing Schedule'!$F$36*M208),
IF(AND(I208=38000,R208&gt;22.8,R208&lt;=30.2),'[1]Pricing Schedule'!$F$43+('[1]Pricing Schedule'!$F$45*M208),
IF(AND(I208=38000,R208&gt;30.2,R208&lt;=45.9),'[1]Pricing Schedule'!$F$52+('[1]Pricing Schedule'!$F$54*M208),
IF(AND(I208=38000,R208&gt;45.9,R208&lt;=123.4),'[1]Pricing Schedule'!$F$96+('[1]Pricing Schedule'!$F$97*M208),
IF(AND(I208=38000,R208&gt;123.4,R208&lt;=168.2,M208&lt;=10),'[1]Pricing Schedule'!$F$103+('[1]Pricing Schedule'!$F$105*M208),
IF(AND(I208=38000,R208&gt;123.4,R208&lt;=168.2,M208&gt;10),'[1]Pricing Schedule'!$F$111+('[1]Pricing Schedule'!$F$113*M208),
IF(AND(I208=38000,R208&gt;157.4,R208&lt;=336.4,M208&lt;=10),('[1]Pricing Schedule'!$F$103+('[1]Pricing Schedule'!$F$105*M208))*2,
IF(AND(I208=38000,R208&gt;157.4,R208&lt;=336.4,M208&gt;10),('[1]Pricing Schedule'!$F$111+('[1]Pricing Schedule'!$F$113*M208))*2,
IF(AND(I208=38000,R208&gt;314.8,R208&lt;=504.6,M208&lt;=10),('[1]Pricing Schedule'!$F$103+('[1]Pricing Schedule'!$F$105*M208))*3,
IF(AND(I208=38000,R208&gt;314.8,R208&lt;=504.6,M208&gt;10),('[1]Pricing Schedule'!$F$111+('[1]Pricing Schedule'!$F$113*M208))*3,
IF(AND(I208=38000,R208&gt;472.2,R208&lt;=672.8,M208&lt;=10),('[1]Pricing Schedule'!$F$103+('[1]Pricing Schedule'!$F$105*M208))*4,
IF(AND(I208=38000,R208&gt;472.2,R208&lt;=672.8,M208&gt;10),('[1]Pricing Schedule'!$F$111+('[1]Pricing Schedule'!$F$113*M208))*4,
IF(AND(I208=110000,R208&lt;=12.8,M208&gt;2),'[1]Pricing Schedule'!$F$62+('[1]Pricing Schedule'!$F$63*M208),
IF(AND(I208=110000,R208&lt;=12.8,M208&lt;=2),'[1]Pricing Schedule'!$F$96+('[1]Pricing Schedule'!$F$97*M208),
IF(AND(I208=110000,R208&gt;12.8,R208&lt;=22.8,M208&gt;3),'[1]Pricing Schedule'!$F$71+('[1]Pricing Schedule'!$F$72*M208),
IF(AND(I208=110000,R208&gt;12.8,R208&lt;=22.8,M208&lt;=3),'[1]Pricing Schedule'!$F$96+('[1]Pricing Schedule'!$F$97*M208),
IF(AND(I208=110000,R208&gt;22.8,R208&lt;=30.2),'[1]Pricing Schedule'!$F$80+('[1]Pricing Schedule'!$F$81*M208),
IF(AND(I208=110000,R208&gt;30.2,R208&lt;=45.9),'[1]Pricing Schedule'!$F$89+('[1]Pricing Schedule'!$F$90*M208),
IF(AND(I208=110000,R208&gt;45.9,R208&lt;=123.4),'[1]Pricing Schedule'!$F$96+('[1]Pricing Schedule'!$F$97*M208),
IF(AND(I208=110000,R208&gt;123.4,R208&lt;=168.2,M208&lt;=10),'[1]Pricing Schedule'!$F$103+('[1]Pricing Schedule'!$F$105*M208),
IF(AND(I208=110000,R208&gt;123.4,R208&lt;=168.2,M208&gt;10),'[1]Pricing Schedule'!$F$111+('[1]Pricing Schedule'!$F$113*M208),
IF(AND(I208=110000,R208&gt;168.2,R208&lt;=336.4,M208&lt;=10),('[1]Pricing Schedule'!$F$103+('[1]Pricing Schedule'!$F$105*M208))*2,
IF(AND(I208=110000,R208&gt;168.2,R208&lt;=336.4,M208&gt;10),('[1]Pricing Schedule'!$F$111+('[1]Pricing Schedule'!$F$113*M208))*2,
IF(AND(I208=110000,R208&gt;336.4,R208&lt;=504.6,M208&lt;=10),('[1]Pricing Schedule'!$F$103+('[1]Pricing Schedule'!$F$105*M208))*3,
IF(AND(I208=110000,R208&gt;336.4,R208&lt;=504.6,M208&gt;10),('[1]Pricing Schedule'!$F$111+('[1]Pricing Schedule'!$F$113*M208))*3,
IF(AND(I208=110000,R208&gt;504.6,R208&lt;=672.8,M208&lt;=10),('[1]Pricing Schedule'!$F$103+('[1]Pricing Schedule'!$F$105*M208))*4,
IF(AND(I208=110000,R208&gt;504.6,R208&lt;=672.8,M208&gt;10),('[1]Pricing Schedule'!$F$111+('[1]Pricing Schedule'!$F$113*M208))*4,
IF(AND(I208=110000,R208&gt;672.8,R208&lt;=841,M208&lt;=10),('[1]Pricing Schedule'!$F$103+('[1]Pricing Schedule'!$F$105*M208))*5,
IF(AND(I208=110000,R208&gt;672.8,R208&lt;=841,M208&gt;10),('[1]Pricing Schedule'!$F$111+('[1]Pricing Schedule'!$F$113*M208))*5,
IF(AND(I208=110000,R208&gt;672.8,R208&lt;=841,M208&lt;=10),('[1]Pricing Schedule'!$F$103+('[1]Pricing Schedule'!$F$105*M208))*5,
IF(AND(I208=110000,R208&gt;672.8,R208&lt;=841,M208&gt;10),('[1]Pricing Schedule'!$F$111+('[1]Pricing Schedule'!$F$113*M208))*5,
IF(AND(I208=110000,R208&gt;1345.6,R208&lt;=1513.8,M208&lt;=10),('[1]Pricing Schedule'!$F$103+('[1]Pricing Schedule'!$F$105*M208))*9,
IF(AND(I208=110000,R208&gt;1345.6,R208&lt;=1513.8,M208&gt;10),('[1]Pricing Schedule'!$F$111+('[1]Pricing Schedule'!$F$113*M208))*9,
9999999999)))))))))))))))))))))))))))))))))))))))</f>
        <v>4339180</v>
      </c>
      <c r="T208" s="48">
        <f>IF(AND(I208=38000,R208&lt;=4.5,M208&gt;8),'[1]Pricing Schedule'!$J$9,
IF(AND(I208=38000,R208&lt;=4.5,M208&lt;=8),'[1]Pricing Schedule'!$J$36,
IF(AND(I208=38000,R208&gt;4.5,R208&lt;=9,M208&gt;8),'[1]Pricing Schedule'!$J$18,
IF(AND(I208=38000,R208&gt;4.5,R208&lt;=9,M208&lt;=8),'[1]Pricing Schedule'!$J$36,
IF(AND(I208=38000,R208&gt;9,R208&lt;=12.8,M208&gt;8),'[1]Pricing Schedule'!$J$27,
IF(AND(I208=38000,R208&gt;9,R208&lt;=12.8,M208&lt;=8),'[1]Pricing Schedule'!$J$36,
IF(AND(I208=38000,R208&gt;12.8,R208&lt;=22.8),'[1]Pricing Schedule'!$J$36,
IF(AND(I208=38000,R208&gt;22.8,R208&lt;=30.2),'[1]Pricing Schedule'!$J$45,
IF(AND(I208=38000,R208&gt;30.2,R208&lt;=45.9),'[1]Pricing Schedule'!$J$54,
IF(AND(I208=38000,R208&gt;45.9,R208&lt;=123.4),'[1]Pricing Schedule'!$J$97,
IF(AND(I208=38000,R208&gt;123.4,R208&lt;=168.2,M208&lt;=10),'[1]Pricing Schedule'!$J$105,
IF(AND(I208=38000,R208&gt;123.4,R208&lt;=168.2,M208&gt;10),'[1]Pricing Schedule'!$J$113,
IF(AND(I208=38000,R208&gt;168.2,R208&lt;=336.4,M208&lt;=10),('[1]Pricing Schedule'!$J$105),
IF(AND(I208=38000,R208&gt;168.2,R208&lt;=336.4,M208&gt;10),('[1]Pricing Schedule'!$J$113),
IF(AND(I208=38000,R208&gt;336.4,R208&lt;=504.6,M208&lt;=10),('[1]Pricing Schedule'!$J$105),
IF(AND(I208=38000,R208&gt;336.4,R208&lt;=504.6,M208&gt;10),('[1]Pricing Schedule'!$J$113),
IF(AND(I208=38000,R208&gt;504.6,R208&lt;=672.8,M208&lt;=10),('[1]Pricing Schedule'!$J$105),
IF(AND(I208=38000,R208&gt;504.6,R208&lt;=672.8,M208&gt;10),('[1]Pricing Schedule'!$J$113),
IF(AND(I208=110000,R208&lt;=12.8,M208&gt;2),'[1]Pricing Schedule'!$J$63,
IF(AND(I208=110000,R208&lt;=12.8,M208&lt;=2),'[1]Pricing Schedule'!$J$97,
IF(AND(I208=110000,R208&gt;12.8,R208&lt;=22.8,M208&gt;3),'[1]Pricing Schedule'!$J$72,
IF(AND(I208=110000,R208&gt;12.8,R208&lt;=22.8,M208&lt;=3),'[1]Pricing Schedule'!$J$97,
IF(AND(I208=110000,R208&gt;22.8,R208&lt;=30.2),'[1]Pricing Schedule'!$J$81,
IF(AND(I208=110000,R208&gt;30.2,R208&lt;=45.9),'[1]Pricing Schedule'!$J$90,
IF(AND(I208=110000,R208&gt;45.9,R208&lt;=123.4),'[1]Pricing Schedule'!$J$97,
IF(AND(I208=110000,R208&gt;123.4,R208&lt;=168.2,M208&lt;=10),'[1]Pricing Schedule'!$J$105,
IF(AND(I208=110000,R208&gt;123.4,R208&lt;=168.2,M208&gt;10),'[1]Pricing Schedule'!$J$113,
IF(AND(I208=110000,R208&gt;168.2,R208&lt;=336.2,M208&lt;=10),('[1]Pricing Schedule'!$J$105),
IF(AND(I208=110000,R208&gt;168.2,R208&lt;=336.2,M208&gt;10),('[1]Pricing Schedule'!$J$113),
IF(AND(I208=110000,R208&gt;336.4,R208&lt;=504.6,M208&lt;=10),('[1]Pricing Schedule'!$J$105),
IF(AND(I208=110000,R208&gt;336.4,R208&lt;=504.6,M208&gt;10),('[1]Pricing Schedule'!$J$113),
IF(AND(I208=110000,R208&gt;504.6,R208&lt;=672.8,M208&lt;=10),('[1]Pricing Schedule'!$J$105),
IF(AND(I208=110000,R208&gt;504.6,R208&lt;=672.8,M208&gt;10),('[1]Pricing Schedule'!$J$113),
IF(AND(I208=110000,R208&gt;672.8,R208&lt;=841,M208&lt;=10),('[1]Pricing Schedule'!$J$105),
IF(AND(I208=110000,R208&gt;672.8,R208&lt;=841,M208&gt;10),('[1]Pricing Schedule'!$J$113),
IF(AND(I208=110000,R208&gt;1682,R208&lt;=1850.2,M208&lt;=10),('[1]Pricing Schedule'!$J$105),
IF(AND(I208=110000,R208&gt;1682,R208&lt;=1850.2,M208&gt;10),('[1]Pricing Schedule'!$J$113),
IF(AND(I208=110000,R208&gt;2018.4,R208&lt;=2186.6,M208&lt;=10),('[1]Pricing Schedule'!$J$105),
IF(AND(I208=110000,R208&gt;2018.4,R208&lt;=2186.6,M208&gt;10),('[1]Pricing Schedule'!$J$113),999999999)))))))))))))))))))))))))))))))))))))))</f>
        <v>12</v>
      </c>
      <c r="U208" s="49">
        <f t="shared" si="24"/>
        <v>33992.792792792789</v>
      </c>
      <c r="V208" s="50">
        <f t="shared" si="25"/>
        <v>29.418000636064878</v>
      </c>
      <c r="W208" s="13"/>
      <c r="X208" s="13"/>
      <c r="Y208" s="23">
        <v>10</v>
      </c>
      <c r="Z208" s="23">
        <v>635</v>
      </c>
      <c r="AD208" s="43"/>
      <c r="AE208" s="43"/>
      <c r="AF208" s="43"/>
      <c r="AR208" s="51"/>
    </row>
    <row r="209" spans="1:44" s="44" customFormat="1">
      <c r="A209" s="43">
        <v>208</v>
      </c>
      <c r="B209" s="43">
        <v>208</v>
      </c>
      <c r="C209" s="43" t="s">
        <v>510</v>
      </c>
      <c r="D209" s="23" t="s">
        <v>110</v>
      </c>
      <c r="E209" s="23" t="s">
        <v>110</v>
      </c>
      <c r="F209" s="43" t="s">
        <v>224</v>
      </c>
      <c r="G209" s="43" t="s">
        <v>225</v>
      </c>
      <c r="H209" s="43" t="s">
        <v>113</v>
      </c>
      <c r="I209" s="44">
        <v>38000</v>
      </c>
      <c r="J209" s="44">
        <v>38000</v>
      </c>
      <c r="K209" s="44">
        <v>20000</v>
      </c>
      <c r="L209" s="45">
        <v>3.081</v>
      </c>
      <c r="M209" s="46">
        <f t="shared" si="20"/>
        <v>4</v>
      </c>
      <c r="N209" s="45">
        <v>6.5780000000000003</v>
      </c>
      <c r="O209" s="44">
        <v>1</v>
      </c>
      <c r="P209" s="46">
        <f t="shared" si="21"/>
        <v>4.9335000000000004</v>
      </c>
      <c r="Q209" s="47">
        <f t="shared" si="22"/>
        <v>51.75</v>
      </c>
      <c r="R209" s="46">
        <f t="shared" si="23"/>
        <v>51.75</v>
      </c>
      <c r="S209" s="39">
        <f>IF(AND(I209=38000,R209&lt;=4.5,M209&gt;8),'[1]Pricing Schedule'!$F$8+('[1]Pricing Schedule'!$F$9*M209),
IF(AND(I209=38000,R209&lt;=4.5,M209&lt;=8),'[1]Pricing Schedule'!$F$34+('[1]Pricing Schedule'!$F$36*M209),
IF(AND(I209=38000,R209&gt;4.5,R209&lt;=9,M209&gt;8),'[1]Pricing Schedule'!$F$17+('[1]Pricing Schedule'!$F$18*M209),
IF(AND(I209=38000,R209&gt;4.5,R209&lt;=9,M209&lt;=8),'[1]Pricing Schedule'!$F$34+('[1]Pricing Schedule'!$F$36*M209),
IF(AND(I209=38000,R209&gt;9,R209&lt;=12.8,M209&gt;8),'[1]Pricing Schedule'!$F$26+('[1]Pricing Schedule'!$F$27*M209),
IF(AND(I209=38000,R209&gt;9,R209&lt;=12.8,M209&lt;=8),'[1]Pricing Schedule'!$F$34+('[1]Pricing Schedule'!$F$36*M209),
IF(AND(I209=38000,R209&gt;12.8,R209&lt;=22.8),'[1]Pricing Schedule'!$F$34+('[1]Pricing Schedule'!$F$36*M209),
IF(AND(I209=38000,R209&gt;22.8,R209&lt;=30.2),'[1]Pricing Schedule'!$F$43+('[1]Pricing Schedule'!$F$45*M209),
IF(AND(I209=38000,R209&gt;30.2,R209&lt;=45.9),'[1]Pricing Schedule'!$F$52+('[1]Pricing Schedule'!$F$54*M209),
IF(AND(I209=38000,R209&gt;45.9,R209&lt;=123.4),'[1]Pricing Schedule'!$F$96+('[1]Pricing Schedule'!$F$97*M209),
IF(AND(I209=38000,R209&gt;123.4,R209&lt;=168.2,M209&lt;=10),'[1]Pricing Schedule'!$F$103+('[1]Pricing Schedule'!$F$105*M209),
IF(AND(I209=38000,R209&gt;123.4,R209&lt;=168.2,M209&gt;10),'[1]Pricing Schedule'!$F$111+('[1]Pricing Schedule'!$F$113*M209),
IF(AND(I209=38000,R209&gt;157.4,R209&lt;=336.4,M209&lt;=10),('[1]Pricing Schedule'!$F$103+('[1]Pricing Schedule'!$F$105*M209))*2,
IF(AND(I209=38000,R209&gt;157.4,R209&lt;=336.4,M209&gt;10),('[1]Pricing Schedule'!$F$111+('[1]Pricing Schedule'!$F$113*M209))*2,
IF(AND(I209=38000,R209&gt;314.8,R209&lt;=504.6,M209&lt;=10),('[1]Pricing Schedule'!$F$103+('[1]Pricing Schedule'!$F$105*M209))*3,
IF(AND(I209=38000,R209&gt;314.8,R209&lt;=504.6,M209&gt;10),('[1]Pricing Schedule'!$F$111+('[1]Pricing Schedule'!$F$113*M209))*3,
IF(AND(I209=38000,R209&gt;472.2,R209&lt;=672.8,M209&lt;=10),('[1]Pricing Schedule'!$F$103+('[1]Pricing Schedule'!$F$105*M209))*4,
IF(AND(I209=38000,R209&gt;472.2,R209&lt;=672.8,M209&gt;10),('[1]Pricing Schedule'!$F$111+('[1]Pricing Schedule'!$F$113*M209))*4,
IF(AND(I209=110000,R209&lt;=12.8,M209&gt;2),'[1]Pricing Schedule'!$F$62+('[1]Pricing Schedule'!$F$63*M209),
IF(AND(I209=110000,R209&lt;=12.8,M209&lt;=2),'[1]Pricing Schedule'!$F$96+('[1]Pricing Schedule'!$F$97*M209),
IF(AND(I209=110000,R209&gt;12.8,R209&lt;=22.8,M209&gt;3),'[1]Pricing Schedule'!$F$71+('[1]Pricing Schedule'!$F$72*M209),
IF(AND(I209=110000,R209&gt;12.8,R209&lt;=22.8,M209&lt;=3),'[1]Pricing Schedule'!$F$96+('[1]Pricing Schedule'!$F$97*M209),
IF(AND(I209=110000,R209&gt;22.8,R209&lt;=30.2),'[1]Pricing Schedule'!$F$80+('[1]Pricing Schedule'!$F$81*M209),
IF(AND(I209=110000,R209&gt;30.2,R209&lt;=45.9),'[1]Pricing Schedule'!$F$89+('[1]Pricing Schedule'!$F$90*M209),
IF(AND(I209=110000,R209&gt;45.9,R209&lt;=123.4),'[1]Pricing Schedule'!$F$96+('[1]Pricing Schedule'!$F$97*M209),
IF(AND(I209=110000,R209&gt;123.4,R209&lt;=168.2,M209&lt;=10),'[1]Pricing Schedule'!$F$103+('[1]Pricing Schedule'!$F$105*M209),
IF(AND(I209=110000,R209&gt;123.4,R209&lt;=168.2,M209&gt;10),'[1]Pricing Schedule'!$F$111+('[1]Pricing Schedule'!$F$113*M209),
IF(AND(I209=110000,R209&gt;168.2,R209&lt;=336.4,M209&lt;=10),('[1]Pricing Schedule'!$F$103+('[1]Pricing Schedule'!$F$105*M209))*2,
IF(AND(I209=110000,R209&gt;168.2,R209&lt;=336.4,M209&gt;10),('[1]Pricing Schedule'!$F$111+('[1]Pricing Schedule'!$F$113*M209))*2,
IF(AND(I209=110000,R209&gt;336.4,R209&lt;=504.6,M209&lt;=10),('[1]Pricing Schedule'!$F$103+('[1]Pricing Schedule'!$F$105*M209))*3,
IF(AND(I209=110000,R209&gt;336.4,R209&lt;=504.6,M209&gt;10),('[1]Pricing Schedule'!$F$111+('[1]Pricing Schedule'!$F$113*M209))*3,
IF(AND(I209=110000,R209&gt;504.6,R209&lt;=672.8,M209&lt;=10),('[1]Pricing Schedule'!$F$103+('[1]Pricing Schedule'!$F$105*M209))*4,
IF(AND(I209=110000,R209&gt;504.6,R209&lt;=672.8,M209&gt;10),('[1]Pricing Schedule'!$F$111+('[1]Pricing Schedule'!$F$113*M209))*4,
IF(AND(I209=110000,R209&gt;672.8,R209&lt;=841,M209&lt;=10),('[1]Pricing Schedule'!$F$103+('[1]Pricing Schedule'!$F$105*M209))*5,
IF(AND(I209=110000,R209&gt;672.8,R209&lt;=841,M209&gt;10),('[1]Pricing Schedule'!$F$111+('[1]Pricing Schedule'!$F$113*M209))*5,
IF(AND(I209=110000,R209&gt;672.8,R209&lt;=841,M209&lt;=10),('[1]Pricing Schedule'!$F$103+('[1]Pricing Schedule'!$F$105*M209))*5,
IF(AND(I209=110000,R209&gt;672.8,R209&lt;=841,M209&gt;10),('[1]Pricing Schedule'!$F$111+('[1]Pricing Schedule'!$F$113*M209))*5,
IF(AND(I209=110000,R209&gt;1345.6,R209&lt;=1513.8,M209&lt;=10),('[1]Pricing Schedule'!$F$103+('[1]Pricing Schedule'!$F$105*M209))*9,
IF(AND(I209=110000,R209&gt;1345.6,R209&lt;=1513.8,M209&gt;10),('[1]Pricing Schedule'!$F$111+('[1]Pricing Schedule'!$F$113*M209))*9,
9999999999)))))))))))))))))))))))))))))))))))))))</f>
        <v>1761700</v>
      </c>
      <c r="T209" s="48">
        <f>IF(AND(I209=38000,R209&lt;=4.5,M209&gt;8),'[1]Pricing Schedule'!$J$9,
IF(AND(I209=38000,R209&lt;=4.5,M209&lt;=8),'[1]Pricing Schedule'!$J$36,
IF(AND(I209=38000,R209&gt;4.5,R209&lt;=9,M209&gt;8),'[1]Pricing Schedule'!$J$18,
IF(AND(I209=38000,R209&gt;4.5,R209&lt;=9,M209&lt;=8),'[1]Pricing Schedule'!$J$36,
IF(AND(I209=38000,R209&gt;9,R209&lt;=12.8,M209&gt;8),'[1]Pricing Schedule'!$J$27,
IF(AND(I209=38000,R209&gt;9,R209&lt;=12.8,M209&lt;=8),'[1]Pricing Schedule'!$J$36,
IF(AND(I209=38000,R209&gt;12.8,R209&lt;=22.8),'[1]Pricing Schedule'!$J$36,
IF(AND(I209=38000,R209&gt;22.8,R209&lt;=30.2),'[1]Pricing Schedule'!$J$45,
IF(AND(I209=38000,R209&gt;30.2,R209&lt;=45.9),'[1]Pricing Schedule'!$J$54,
IF(AND(I209=38000,R209&gt;45.9,R209&lt;=123.4),'[1]Pricing Schedule'!$J$97,
IF(AND(I209=38000,R209&gt;123.4,R209&lt;=168.2,M209&lt;=10),'[1]Pricing Schedule'!$J$105,
IF(AND(I209=38000,R209&gt;123.4,R209&lt;=168.2,M209&gt;10),'[1]Pricing Schedule'!$J$113,
IF(AND(I209=38000,R209&gt;168.2,R209&lt;=336.4,M209&lt;=10),('[1]Pricing Schedule'!$J$105),
IF(AND(I209=38000,R209&gt;168.2,R209&lt;=336.4,M209&gt;10),('[1]Pricing Schedule'!$J$113),
IF(AND(I209=38000,R209&gt;336.4,R209&lt;=504.6,M209&lt;=10),('[1]Pricing Schedule'!$J$105),
IF(AND(I209=38000,R209&gt;336.4,R209&lt;=504.6,M209&gt;10),('[1]Pricing Schedule'!$J$113),
IF(AND(I209=38000,R209&gt;504.6,R209&lt;=672.8,M209&lt;=10),('[1]Pricing Schedule'!$J$105),
IF(AND(I209=38000,R209&gt;504.6,R209&lt;=672.8,M209&gt;10),('[1]Pricing Schedule'!$J$113),
IF(AND(I209=110000,R209&lt;=12.8,M209&gt;2),'[1]Pricing Schedule'!$J$63,
IF(AND(I209=110000,R209&lt;=12.8,M209&lt;=2),'[1]Pricing Schedule'!$J$97,
IF(AND(I209=110000,R209&gt;12.8,R209&lt;=22.8,M209&gt;3),'[1]Pricing Schedule'!$J$72,
IF(AND(I209=110000,R209&gt;12.8,R209&lt;=22.8,M209&lt;=3),'[1]Pricing Schedule'!$J$97,
IF(AND(I209=110000,R209&gt;22.8,R209&lt;=30.2),'[1]Pricing Schedule'!$J$81,
IF(AND(I209=110000,R209&gt;30.2,R209&lt;=45.9),'[1]Pricing Schedule'!$J$90,
IF(AND(I209=110000,R209&gt;45.9,R209&lt;=123.4),'[1]Pricing Schedule'!$J$97,
IF(AND(I209=110000,R209&gt;123.4,R209&lt;=168.2,M209&lt;=10),'[1]Pricing Schedule'!$J$105,
IF(AND(I209=110000,R209&gt;123.4,R209&lt;=168.2,M209&gt;10),'[1]Pricing Schedule'!$J$113,
IF(AND(I209=110000,R209&gt;168.2,R209&lt;=336.2,M209&lt;=10),('[1]Pricing Schedule'!$J$105),
IF(AND(I209=110000,R209&gt;168.2,R209&lt;=336.2,M209&gt;10),('[1]Pricing Schedule'!$J$113),
IF(AND(I209=110000,R209&gt;336.4,R209&lt;=504.6,M209&lt;=10),('[1]Pricing Schedule'!$J$105),
IF(AND(I209=110000,R209&gt;336.4,R209&lt;=504.6,M209&gt;10),('[1]Pricing Schedule'!$J$113),
IF(AND(I209=110000,R209&gt;504.6,R209&lt;=672.8,M209&lt;=10),('[1]Pricing Schedule'!$J$105),
IF(AND(I209=110000,R209&gt;504.6,R209&lt;=672.8,M209&gt;10),('[1]Pricing Schedule'!$J$113),
IF(AND(I209=110000,R209&gt;672.8,R209&lt;=841,M209&lt;=10),('[1]Pricing Schedule'!$J$105),
IF(AND(I209=110000,R209&gt;672.8,R209&lt;=841,M209&gt;10),('[1]Pricing Schedule'!$J$113),
IF(AND(I209=110000,R209&gt;1682,R209&lt;=1850.2,M209&lt;=10),('[1]Pricing Schedule'!$J$105),
IF(AND(I209=110000,R209&gt;1682,R209&lt;=1850.2,M209&gt;10),('[1]Pricing Schedule'!$J$113),
IF(AND(I209=110000,R209&gt;2018.4,R209&lt;=2186.6,M209&lt;=10),('[1]Pricing Schedule'!$J$105),
IF(AND(I209=110000,R209&gt;2018.4,R209&lt;=2186.6,M209&gt;10),('[1]Pricing Schedule'!$J$113),999999999)))))))))))))))))))))))))))))))))))))))</f>
        <v>11</v>
      </c>
      <c r="U209" s="49">
        <f t="shared" si="24"/>
        <v>34042.512077294683</v>
      </c>
      <c r="V209" s="50">
        <f t="shared" si="25"/>
        <v>29.375035477095988</v>
      </c>
      <c r="W209" s="13"/>
      <c r="X209" s="13"/>
      <c r="Y209" s="23">
        <v>317</v>
      </c>
      <c r="Z209" s="23">
        <v>634</v>
      </c>
      <c r="AD209" s="43"/>
      <c r="AE209" s="43"/>
      <c r="AF209" s="43"/>
      <c r="AR209" s="51"/>
    </row>
    <row r="210" spans="1:44" s="44" customFormat="1">
      <c r="A210" s="43">
        <v>209</v>
      </c>
      <c r="B210" s="43">
        <v>209</v>
      </c>
      <c r="C210" s="43" t="s">
        <v>511</v>
      </c>
      <c r="D210" s="23" t="s">
        <v>110</v>
      </c>
      <c r="E210" s="23" t="s">
        <v>110</v>
      </c>
      <c r="F210" s="43" t="s">
        <v>224</v>
      </c>
      <c r="G210" s="43" t="s">
        <v>225</v>
      </c>
      <c r="H210" s="43" t="s">
        <v>113</v>
      </c>
      <c r="I210" s="44">
        <v>38000</v>
      </c>
      <c r="J210" s="44">
        <v>38000</v>
      </c>
      <c r="K210" s="44">
        <v>20000</v>
      </c>
      <c r="L210" s="45">
        <v>7.9950000000000001</v>
      </c>
      <c r="M210" s="46">
        <f t="shared" si="20"/>
        <v>8</v>
      </c>
      <c r="N210" s="45">
        <v>8.5820000000000007</v>
      </c>
      <c r="O210" s="44">
        <v>1</v>
      </c>
      <c r="P210" s="46">
        <f t="shared" si="21"/>
        <v>6.4365000000000006</v>
      </c>
      <c r="Q210" s="47">
        <f t="shared" si="22"/>
        <v>69</v>
      </c>
      <c r="R210" s="46">
        <f t="shared" si="23"/>
        <v>69</v>
      </c>
      <c r="S210" s="39">
        <f>IF(AND(I210=38000,R210&lt;=4.5,M210&gt;8),'[1]Pricing Schedule'!$F$8+('[1]Pricing Schedule'!$F$9*M210),
IF(AND(I210=38000,R210&lt;=4.5,M210&lt;=8),'[1]Pricing Schedule'!$F$34+('[1]Pricing Schedule'!$F$36*M210),
IF(AND(I210=38000,R210&gt;4.5,R210&lt;=9,M210&gt;8),'[1]Pricing Schedule'!$F$17+('[1]Pricing Schedule'!$F$18*M210),
IF(AND(I210=38000,R210&gt;4.5,R210&lt;=9,M210&lt;=8),'[1]Pricing Schedule'!$F$34+('[1]Pricing Schedule'!$F$36*M210),
IF(AND(I210=38000,R210&gt;9,R210&lt;=12.8,M210&gt;8),'[1]Pricing Schedule'!$F$26+('[1]Pricing Schedule'!$F$27*M210),
IF(AND(I210=38000,R210&gt;9,R210&lt;=12.8,M210&lt;=8),'[1]Pricing Schedule'!$F$34+('[1]Pricing Schedule'!$F$36*M210),
IF(AND(I210=38000,R210&gt;12.8,R210&lt;=22.8),'[1]Pricing Schedule'!$F$34+('[1]Pricing Schedule'!$F$36*M210),
IF(AND(I210=38000,R210&gt;22.8,R210&lt;=30.2),'[1]Pricing Schedule'!$F$43+('[1]Pricing Schedule'!$F$45*M210),
IF(AND(I210=38000,R210&gt;30.2,R210&lt;=45.9),'[1]Pricing Schedule'!$F$52+('[1]Pricing Schedule'!$F$54*M210),
IF(AND(I210=38000,R210&gt;45.9,R210&lt;=123.4),'[1]Pricing Schedule'!$F$96+('[1]Pricing Schedule'!$F$97*M210),
IF(AND(I210=38000,R210&gt;123.4,R210&lt;=168.2,M210&lt;=10),'[1]Pricing Schedule'!$F$103+('[1]Pricing Schedule'!$F$105*M210),
IF(AND(I210=38000,R210&gt;123.4,R210&lt;=168.2,M210&gt;10),'[1]Pricing Schedule'!$F$111+('[1]Pricing Schedule'!$F$113*M210),
IF(AND(I210=38000,R210&gt;157.4,R210&lt;=336.4,M210&lt;=10),('[1]Pricing Schedule'!$F$103+('[1]Pricing Schedule'!$F$105*M210))*2,
IF(AND(I210=38000,R210&gt;157.4,R210&lt;=336.4,M210&gt;10),('[1]Pricing Schedule'!$F$111+('[1]Pricing Schedule'!$F$113*M210))*2,
IF(AND(I210=38000,R210&gt;314.8,R210&lt;=504.6,M210&lt;=10),('[1]Pricing Schedule'!$F$103+('[1]Pricing Schedule'!$F$105*M210))*3,
IF(AND(I210=38000,R210&gt;314.8,R210&lt;=504.6,M210&gt;10),('[1]Pricing Schedule'!$F$111+('[1]Pricing Schedule'!$F$113*M210))*3,
IF(AND(I210=38000,R210&gt;472.2,R210&lt;=672.8,M210&lt;=10),('[1]Pricing Schedule'!$F$103+('[1]Pricing Schedule'!$F$105*M210))*4,
IF(AND(I210=38000,R210&gt;472.2,R210&lt;=672.8,M210&gt;10),('[1]Pricing Schedule'!$F$111+('[1]Pricing Schedule'!$F$113*M210))*4,
IF(AND(I210=110000,R210&lt;=12.8,M210&gt;2),'[1]Pricing Schedule'!$F$62+('[1]Pricing Schedule'!$F$63*M210),
IF(AND(I210=110000,R210&lt;=12.8,M210&lt;=2),'[1]Pricing Schedule'!$F$96+('[1]Pricing Schedule'!$F$97*M210),
IF(AND(I210=110000,R210&gt;12.8,R210&lt;=22.8,M210&gt;3),'[1]Pricing Schedule'!$F$71+('[1]Pricing Schedule'!$F$72*M210),
IF(AND(I210=110000,R210&gt;12.8,R210&lt;=22.8,M210&lt;=3),'[1]Pricing Schedule'!$F$96+('[1]Pricing Schedule'!$F$97*M210),
IF(AND(I210=110000,R210&gt;22.8,R210&lt;=30.2),'[1]Pricing Schedule'!$F$80+('[1]Pricing Schedule'!$F$81*M210),
IF(AND(I210=110000,R210&gt;30.2,R210&lt;=45.9),'[1]Pricing Schedule'!$F$89+('[1]Pricing Schedule'!$F$90*M210),
IF(AND(I210=110000,R210&gt;45.9,R210&lt;=123.4),'[1]Pricing Schedule'!$F$96+('[1]Pricing Schedule'!$F$97*M210),
IF(AND(I210=110000,R210&gt;123.4,R210&lt;=168.2,M210&lt;=10),'[1]Pricing Schedule'!$F$103+('[1]Pricing Schedule'!$F$105*M210),
IF(AND(I210=110000,R210&gt;123.4,R210&lt;=168.2,M210&gt;10),'[1]Pricing Schedule'!$F$111+('[1]Pricing Schedule'!$F$113*M210),
IF(AND(I210=110000,R210&gt;168.2,R210&lt;=336.4,M210&lt;=10),('[1]Pricing Schedule'!$F$103+('[1]Pricing Schedule'!$F$105*M210))*2,
IF(AND(I210=110000,R210&gt;168.2,R210&lt;=336.4,M210&gt;10),('[1]Pricing Schedule'!$F$111+('[1]Pricing Schedule'!$F$113*M210))*2,
IF(AND(I210=110000,R210&gt;336.4,R210&lt;=504.6,M210&lt;=10),('[1]Pricing Schedule'!$F$103+('[1]Pricing Schedule'!$F$105*M210))*3,
IF(AND(I210=110000,R210&gt;336.4,R210&lt;=504.6,M210&gt;10),('[1]Pricing Schedule'!$F$111+('[1]Pricing Schedule'!$F$113*M210))*3,
IF(AND(I210=110000,R210&gt;504.6,R210&lt;=672.8,M210&lt;=10),('[1]Pricing Schedule'!$F$103+('[1]Pricing Schedule'!$F$105*M210))*4,
IF(AND(I210=110000,R210&gt;504.6,R210&lt;=672.8,M210&gt;10),('[1]Pricing Schedule'!$F$111+('[1]Pricing Schedule'!$F$113*M210))*4,
IF(AND(I210=110000,R210&gt;672.8,R210&lt;=841,M210&lt;=10),('[1]Pricing Schedule'!$F$103+('[1]Pricing Schedule'!$F$105*M210))*5,
IF(AND(I210=110000,R210&gt;672.8,R210&lt;=841,M210&gt;10),('[1]Pricing Schedule'!$F$111+('[1]Pricing Schedule'!$F$113*M210))*5,
IF(AND(I210=110000,R210&gt;672.8,R210&lt;=841,M210&lt;=10),('[1]Pricing Schedule'!$F$103+('[1]Pricing Schedule'!$F$105*M210))*5,
IF(AND(I210=110000,R210&gt;672.8,R210&lt;=841,M210&gt;10),('[1]Pricing Schedule'!$F$111+('[1]Pricing Schedule'!$F$113*M210))*5,
IF(AND(I210=110000,R210&gt;1345.6,R210&lt;=1513.8,M210&lt;=10),('[1]Pricing Schedule'!$F$103+('[1]Pricing Schedule'!$F$105*M210))*9,
IF(AND(I210=110000,R210&gt;1345.6,R210&lt;=1513.8,M210&gt;10),('[1]Pricing Schedule'!$F$111+('[1]Pricing Schedule'!$F$113*M210))*9,
9999999999)))))))))))))))))))))))))))))))))))))))</f>
        <v>2604940</v>
      </c>
      <c r="T210" s="48">
        <f>IF(AND(I210=38000,R210&lt;=4.5,M210&gt;8),'[1]Pricing Schedule'!$J$9,
IF(AND(I210=38000,R210&lt;=4.5,M210&lt;=8),'[1]Pricing Schedule'!$J$36,
IF(AND(I210=38000,R210&gt;4.5,R210&lt;=9,M210&gt;8),'[1]Pricing Schedule'!$J$18,
IF(AND(I210=38000,R210&gt;4.5,R210&lt;=9,M210&lt;=8),'[1]Pricing Schedule'!$J$36,
IF(AND(I210=38000,R210&gt;9,R210&lt;=12.8,M210&gt;8),'[1]Pricing Schedule'!$J$27,
IF(AND(I210=38000,R210&gt;9,R210&lt;=12.8,M210&lt;=8),'[1]Pricing Schedule'!$J$36,
IF(AND(I210=38000,R210&gt;12.8,R210&lt;=22.8),'[1]Pricing Schedule'!$J$36,
IF(AND(I210=38000,R210&gt;22.8,R210&lt;=30.2),'[1]Pricing Schedule'!$J$45,
IF(AND(I210=38000,R210&gt;30.2,R210&lt;=45.9),'[1]Pricing Schedule'!$J$54,
IF(AND(I210=38000,R210&gt;45.9,R210&lt;=123.4),'[1]Pricing Schedule'!$J$97,
IF(AND(I210=38000,R210&gt;123.4,R210&lt;=168.2,M210&lt;=10),'[1]Pricing Schedule'!$J$105,
IF(AND(I210=38000,R210&gt;123.4,R210&lt;=168.2,M210&gt;10),'[1]Pricing Schedule'!$J$113,
IF(AND(I210=38000,R210&gt;168.2,R210&lt;=336.4,M210&lt;=10),('[1]Pricing Schedule'!$J$105),
IF(AND(I210=38000,R210&gt;168.2,R210&lt;=336.4,M210&gt;10),('[1]Pricing Schedule'!$J$113),
IF(AND(I210=38000,R210&gt;336.4,R210&lt;=504.6,M210&lt;=10),('[1]Pricing Schedule'!$J$105),
IF(AND(I210=38000,R210&gt;336.4,R210&lt;=504.6,M210&gt;10),('[1]Pricing Schedule'!$J$113),
IF(AND(I210=38000,R210&gt;504.6,R210&lt;=672.8,M210&lt;=10),('[1]Pricing Schedule'!$J$105),
IF(AND(I210=38000,R210&gt;504.6,R210&lt;=672.8,M210&gt;10),('[1]Pricing Schedule'!$J$113),
IF(AND(I210=110000,R210&lt;=12.8,M210&gt;2),'[1]Pricing Schedule'!$J$63,
IF(AND(I210=110000,R210&lt;=12.8,M210&lt;=2),'[1]Pricing Schedule'!$J$97,
IF(AND(I210=110000,R210&gt;12.8,R210&lt;=22.8,M210&gt;3),'[1]Pricing Schedule'!$J$72,
IF(AND(I210=110000,R210&gt;12.8,R210&lt;=22.8,M210&lt;=3),'[1]Pricing Schedule'!$J$97,
IF(AND(I210=110000,R210&gt;22.8,R210&lt;=30.2),'[1]Pricing Schedule'!$J$81,
IF(AND(I210=110000,R210&gt;30.2,R210&lt;=45.9),'[1]Pricing Schedule'!$J$90,
IF(AND(I210=110000,R210&gt;45.9,R210&lt;=123.4),'[1]Pricing Schedule'!$J$97,
IF(AND(I210=110000,R210&gt;123.4,R210&lt;=168.2,M210&lt;=10),'[1]Pricing Schedule'!$J$105,
IF(AND(I210=110000,R210&gt;123.4,R210&lt;=168.2,M210&gt;10),'[1]Pricing Schedule'!$J$113,
IF(AND(I210=110000,R210&gt;168.2,R210&lt;=336.2,M210&lt;=10),('[1]Pricing Schedule'!$J$105),
IF(AND(I210=110000,R210&gt;168.2,R210&lt;=336.2,M210&gt;10),('[1]Pricing Schedule'!$J$113),
IF(AND(I210=110000,R210&gt;336.4,R210&lt;=504.6,M210&lt;=10),('[1]Pricing Schedule'!$J$105),
IF(AND(I210=110000,R210&gt;336.4,R210&lt;=504.6,M210&gt;10),('[1]Pricing Schedule'!$J$113),
IF(AND(I210=110000,R210&gt;504.6,R210&lt;=672.8,M210&lt;=10),('[1]Pricing Schedule'!$J$105),
IF(AND(I210=110000,R210&gt;504.6,R210&lt;=672.8,M210&gt;10),('[1]Pricing Schedule'!$J$113),
IF(AND(I210=110000,R210&gt;672.8,R210&lt;=841,M210&lt;=10),('[1]Pricing Schedule'!$J$105),
IF(AND(I210=110000,R210&gt;672.8,R210&lt;=841,M210&gt;10),('[1]Pricing Schedule'!$J$113),
IF(AND(I210=110000,R210&gt;1682,R210&lt;=1850.2,M210&lt;=10),('[1]Pricing Schedule'!$J$105),
IF(AND(I210=110000,R210&gt;1682,R210&lt;=1850.2,M210&gt;10),('[1]Pricing Schedule'!$J$113),
IF(AND(I210=110000,R210&gt;2018.4,R210&lt;=2186.6,M210&lt;=10),('[1]Pricing Schedule'!$J$105),
IF(AND(I210=110000,R210&gt;2018.4,R210&lt;=2186.6,M210&gt;10),('[1]Pricing Schedule'!$J$113),999999999)))))))))))))))))))))))))))))))))))))))</f>
        <v>11</v>
      </c>
      <c r="U210" s="49">
        <f t="shared" si="24"/>
        <v>37752.753623188408</v>
      </c>
      <c r="V210" s="50">
        <f t="shared" si="25"/>
        <v>26.488134083702505</v>
      </c>
      <c r="W210" s="13"/>
      <c r="X210" s="13"/>
      <c r="Y210" s="23">
        <v>635</v>
      </c>
      <c r="Z210" s="23">
        <v>634</v>
      </c>
      <c r="AD210" s="43"/>
      <c r="AE210" s="43"/>
      <c r="AF210" s="43"/>
      <c r="AR210" s="51"/>
    </row>
    <row r="211" spans="1:44" s="44" customFormat="1">
      <c r="A211" s="43">
        <v>210</v>
      </c>
      <c r="B211" s="43">
        <v>210</v>
      </c>
      <c r="C211" s="43" t="s">
        <v>512</v>
      </c>
      <c r="D211" s="23" t="s">
        <v>110</v>
      </c>
      <c r="E211" s="23" t="s">
        <v>110</v>
      </c>
      <c r="F211" s="43" t="s">
        <v>156</v>
      </c>
      <c r="G211" s="43" t="s">
        <v>157</v>
      </c>
      <c r="H211" s="43" t="s">
        <v>113</v>
      </c>
      <c r="I211" s="44">
        <v>38000</v>
      </c>
      <c r="J211" s="44">
        <v>38000</v>
      </c>
      <c r="K211" s="44">
        <v>20000</v>
      </c>
      <c r="L211" s="45">
        <v>7.843</v>
      </c>
      <c r="M211" s="46">
        <f t="shared" si="20"/>
        <v>8</v>
      </c>
      <c r="N211" s="45">
        <v>10.34</v>
      </c>
      <c r="O211" s="44">
        <v>1</v>
      </c>
      <c r="P211" s="46">
        <f t="shared" si="21"/>
        <v>7.7549999999999999</v>
      </c>
      <c r="Q211" s="47">
        <f t="shared" si="22"/>
        <v>82.800000000000011</v>
      </c>
      <c r="R211" s="46">
        <f t="shared" si="23"/>
        <v>82.800000000000011</v>
      </c>
      <c r="S211" s="39">
        <f>IF(AND(I211=38000,R211&lt;=4.5,M211&gt;8),'[1]Pricing Schedule'!$F$8+('[1]Pricing Schedule'!$F$9*M211),
IF(AND(I211=38000,R211&lt;=4.5,M211&lt;=8),'[1]Pricing Schedule'!$F$34+('[1]Pricing Schedule'!$F$36*M211),
IF(AND(I211=38000,R211&gt;4.5,R211&lt;=9,M211&gt;8),'[1]Pricing Schedule'!$F$17+('[1]Pricing Schedule'!$F$18*M211),
IF(AND(I211=38000,R211&gt;4.5,R211&lt;=9,M211&lt;=8),'[1]Pricing Schedule'!$F$34+('[1]Pricing Schedule'!$F$36*M211),
IF(AND(I211=38000,R211&gt;9,R211&lt;=12.8,M211&gt;8),'[1]Pricing Schedule'!$F$26+('[1]Pricing Schedule'!$F$27*M211),
IF(AND(I211=38000,R211&gt;9,R211&lt;=12.8,M211&lt;=8),'[1]Pricing Schedule'!$F$34+('[1]Pricing Schedule'!$F$36*M211),
IF(AND(I211=38000,R211&gt;12.8,R211&lt;=22.8),'[1]Pricing Schedule'!$F$34+('[1]Pricing Schedule'!$F$36*M211),
IF(AND(I211=38000,R211&gt;22.8,R211&lt;=30.2),'[1]Pricing Schedule'!$F$43+('[1]Pricing Schedule'!$F$45*M211),
IF(AND(I211=38000,R211&gt;30.2,R211&lt;=45.9),'[1]Pricing Schedule'!$F$52+('[1]Pricing Schedule'!$F$54*M211),
IF(AND(I211=38000,R211&gt;45.9,R211&lt;=123.4),'[1]Pricing Schedule'!$F$96+('[1]Pricing Schedule'!$F$97*M211),
IF(AND(I211=38000,R211&gt;123.4,R211&lt;=168.2,M211&lt;=10),'[1]Pricing Schedule'!$F$103+('[1]Pricing Schedule'!$F$105*M211),
IF(AND(I211=38000,R211&gt;123.4,R211&lt;=168.2,M211&gt;10),'[1]Pricing Schedule'!$F$111+('[1]Pricing Schedule'!$F$113*M211),
IF(AND(I211=38000,R211&gt;157.4,R211&lt;=336.4,M211&lt;=10),('[1]Pricing Schedule'!$F$103+('[1]Pricing Schedule'!$F$105*M211))*2,
IF(AND(I211=38000,R211&gt;157.4,R211&lt;=336.4,M211&gt;10),('[1]Pricing Schedule'!$F$111+('[1]Pricing Schedule'!$F$113*M211))*2,
IF(AND(I211=38000,R211&gt;314.8,R211&lt;=504.6,M211&lt;=10),('[1]Pricing Schedule'!$F$103+('[1]Pricing Schedule'!$F$105*M211))*3,
IF(AND(I211=38000,R211&gt;314.8,R211&lt;=504.6,M211&gt;10),('[1]Pricing Schedule'!$F$111+('[1]Pricing Schedule'!$F$113*M211))*3,
IF(AND(I211=38000,R211&gt;472.2,R211&lt;=672.8,M211&lt;=10),('[1]Pricing Schedule'!$F$103+('[1]Pricing Schedule'!$F$105*M211))*4,
IF(AND(I211=38000,R211&gt;472.2,R211&lt;=672.8,M211&gt;10),('[1]Pricing Schedule'!$F$111+('[1]Pricing Schedule'!$F$113*M211))*4,
IF(AND(I211=110000,R211&lt;=12.8,M211&gt;2),'[1]Pricing Schedule'!$F$62+('[1]Pricing Schedule'!$F$63*M211),
IF(AND(I211=110000,R211&lt;=12.8,M211&lt;=2),'[1]Pricing Schedule'!$F$96+('[1]Pricing Schedule'!$F$97*M211),
IF(AND(I211=110000,R211&gt;12.8,R211&lt;=22.8,M211&gt;3),'[1]Pricing Schedule'!$F$71+('[1]Pricing Schedule'!$F$72*M211),
IF(AND(I211=110000,R211&gt;12.8,R211&lt;=22.8,M211&lt;=3),'[1]Pricing Schedule'!$F$96+('[1]Pricing Schedule'!$F$97*M211),
IF(AND(I211=110000,R211&gt;22.8,R211&lt;=30.2),'[1]Pricing Schedule'!$F$80+('[1]Pricing Schedule'!$F$81*M211),
IF(AND(I211=110000,R211&gt;30.2,R211&lt;=45.9),'[1]Pricing Schedule'!$F$89+('[1]Pricing Schedule'!$F$90*M211),
IF(AND(I211=110000,R211&gt;45.9,R211&lt;=123.4),'[1]Pricing Schedule'!$F$96+('[1]Pricing Schedule'!$F$97*M211),
IF(AND(I211=110000,R211&gt;123.4,R211&lt;=168.2,M211&lt;=10),'[1]Pricing Schedule'!$F$103+('[1]Pricing Schedule'!$F$105*M211),
IF(AND(I211=110000,R211&gt;123.4,R211&lt;=168.2,M211&gt;10),'[1]Pricing Schedule'!$F$111+('[1]Pricing Schedule'!$F$113*M211),
IF(AND(I211=110000,R211&gt;168.2,R211&lt;=336.4,M211&lt;=10),('[1]Pricing Schedule'!$F$103+('[1]Pricing Schedule'!$F$105*M211))*2,
IF(AND(I211=110000,R211&gt;168.2,R211&lt;=336.4,M211&gt;10),('[1]Pricing Schedule'!$F$111+('[1]Pricing Schedule'!$F$113*M211))*2,
IF(AND(I211=110000,R211&gt;336.4,R211&lt;=504.6,M211&lt;=10),('[1]Pricing Schedule'!$F$103+('[1]Pricing Schedule'!$F$105*M211))*3,
IF(AND(I211=110000,R211&gt;336.4,R211&lt;=504.6,M211&gt;10),('[1]Pricing Schedule'!$F$111+('[1]Pricing Schedule'!$F$113*M211))*3,
IF(AND(I211=110000,R211&gt;504.6,R211&lt;=672.8,M211&lt;=10),('[1]Pricing Schedule'!$F$103+('[1]Pricing Schedule'!$F$105*M211))*4,
IF(AND(I211=110000,R211&gt;504.6,R211&lt;=672.8,M211&gt;10),('[1]Pricing Schedule'!$F$111+('[1]Pricing Schedule'!$F$113*M211))*4,
IF(AND(I211=110000,R211&gt;672.8,R211&lt;=841,M211&lt;=10),('[1]Pricing Schedule'!$F$103+('[1]Pricing Schedule'!$F$105*M211))*5,
IF(AND(I211=110000,R211&gt;672.8,R211&lt;=841,M211&gt;10),('[1]Pricing Schedule'!$F$111+('[1]Pricing Schedule'!$F$113*M211))*5,
IF(AND(I211=110000,R211&gt;672.8,R211&lt;=841,M211&lt;=10),('[1]Pricing Schedule'!$F$103+('[1]Pricing Schedule'!$F$105*M211))*5,
IF(AND(I211=110000,R211&gt;672.8,R211&lt;=841,M211&gt;10),('[1]Pricing Schedule'!$F$111+('[1]Pricing Schedule'!$F$113*M211))*5,
IF(AND(I211=110000,R211&gt;1345.6,R211&lt;=1513.8,M211&lt;=10),('[1]Pricing Schedule'!$F$103+('[1]Pricing Schedule'!$F$105*M211))*9,
IF(AND(I211=110000,R211&gt;1345.6,R211&lt;=1513.8,M211&gt;10),('[1]Pricing Schedule'!$F$111+('[1]Pricing Schedule'!$F$113*M211))*9,
9999999999)))))))))))))))))))))))))))))))))))))))</f>
        <v>2604940</v>
      </c>
      <c r="T211" s="48">
        <f>IF(AND(I211=38000,R211&lt;=4.5,M211&gt;8),'[1]Pricing Schedule'!$J$9,
IF(AND(I211=38000,R211&lt;=4.5,M211&lt;=8),'[1]Pricing Schedule'!$J$36,
IF(AND(I211=38000,R211&gt;4.5,R211&lt;=9,M211&gt;8),'[1]Pricing Schedule'!$J$18,
IF(AND(I211=38000,R211&gt;4.5,R211&lt;=9,M211&lt;=8),'[1]Pricing Schedule'!$J$36,
IF(AND(I211=38000,R211&gt;9,R211&lt;=12.8,M211&gt;8),'[1]Pricing Schedule'!$J$27,
IF(AND(I211=38000,R211&gt;9,R211&lt;=12.8,M211&lt;=8),'[1]Pricing Schedule'!$J$36,
IF(AND(I211=38000,R211&gt;12.8,R211&lt;=22.8),'[1]Pricing Schedule'!$J$36,
IF(AND(I211=38000,R211&gt;22.8,R211&lt;=30.2),'[1]Pricing Schedule'!$J$45,
IF(AND(I211=38000,R211&gt;30.2,R211&lt;=45.9),'[1]Pricing Schedule'!$J$54,
IF(AND(I211=38000,R211&gt;45.9,R211&lt;=123.4),'[1]Pricing Schedule'!$J$97,
IF(AND(I211=38000,R211&gt;123.4,R211&lt;=168.2,M211&lt;=10),'[1]Pricing Schedule'!$J$105,
IF(AND(I211=38000,R211&gt;123.4,R211&lt;=168.2,M211&gt;10),'[1]Pricing Schedule'!$J$113,
IF(AND(I211=38000,R211&gt;168.2,R211&lt;=336.4,M211&lt;=10),('[1]Pricing Schedule'!$J$105),
IF(AND(I211=38000,R211&gt;168.2,R211&lt;=336.4,M211&gt;10),('[1]Pricing Schedule'!$J$113),
IF(AND(I211=38000,R211&gt;336.4,R211&lt;=504.6,M211&lt;=10),('[1]Pricing Schedule'!$J$105),
IF(AND(I211=38000,R211&gt;336.4,R211&lt;=504.6,M211&gt;10),('[1]Pricing Schedule'!$J$113),
IF(AND(I211=38000,R211&gt;504.6,R211&lt;=672.8,M211&lt;=10),('[1]Pricing Schedule'!$J$105),
IF(AND(I211=38000,R211&gt;504.6,R211&lt;=672.8,M211&gt;10),('[1]Pricing Schedule'!$J$113),
IF(AND(I211=110000,R211&lt;=12.8,M211&gt;2),'[1]Pricing Schedule'!$J$63,
IF(AND(I211=110000,R211&lt;=12.8,M211&lt;=2),'[1]Pricing Schedule'!$J$97,
IF(AND(I211=110000,R211&gt;12.8,R211&lt;=22.8,M211&gt;3),'[1]Pricing Schedule'!$J$72,
IF(AND(I211=110000,R211&gt;12.8,R211&lt;=22.8,M211&lt;=3),'[1]Pricing Schedule'!$J$97,
IF(AND(I211=110000,R211&gt;22.8,R211&lt;=30.2),'[1]Pricing Schedule'!$J$81,
IF(AND(I211=110000,R211&gt;30.2,R211&lt;=45.9),'[1]Pricing Schedule'!$J$90,
IF(AND(I211=110000,R211&gt;45.9,R211&lt;=123.4),'[1]Pricing Schedule'!$J$97,
IF(AND(I211=110000,R211&gt;123.4,R211&lt;=168.2,M211&lt;=10),'[1]Pricing Schedule'!$J$105,
IF(AND(I211=110000,R211&gt;123.4,R211&lt;=168.2,M211&gt;10),'[1]Pricing Schedule'!$J$113,
IF(AND(I211=110000,R211&gt;168.2,R211&lt;=336.2,M211&lt;=10),('[1]Pricing Schedule'!$J$105),
IF(AND(I211=110000,R211&gt;168.2,R211&lt;=336.2,M211&gt;10),('[1]Pricing Schedule'!$J$113),
IF(AND(I211=110000,R211&gt;336.4,R211&lt;=504.6,M211&lt;=10),('[1]Pricing Schedule'!$J$105),
IF(AND(I211=110000,R211&gt;336.4,R211&lt;=504.6,M211&gt;10),('[1]Pricing Schedule'!$J$113),
IF(AND(I211=110000,R211&gt;504.6,R211&lt;=672.8,M211&lt;=10),('[1]Pricing Schedule'!$J$105),
IF(AND(I211=110000,R211&gt;504.6,R211&lt;=672.8,M211&gt;10),('[1]Pricing Schedule'!$J$113),
IF(AND(I211=110000,R211&gt;672.8,R211&lt;=841,M211&lt;=10),('[1]Pricing Schedule'!$J$105),
IF(AND(I211=110000,R211&gt;672.8,R211&lt;=841,M211&gt;10),('[1]Pricing Schedule'!$J$113),
IF(AND(I211=110000,R211&gt;1682,R211&lt;=1850.2,M211&lt;=10),('[1]Pricing Schedule'!$J$105),
IF(AND(I211=110000,R211&gt;1682,R211&lt;=1850.2,M211&gt;10),('[1]Pricing Schedule'!$J$113),
IF(AND(I211=110000,R211&gt;2018.4,R211&lt;=2186.6,M211&lt;=10),('[1]Pricing Schedule'!$J$105),
IF(AND(I211=110000,R211&gt;2018.4,R211&lt;=2186.6,M211&gt;10),('[1]Pricing Schedule'!$J$113),999999999)))))))))))))))))))))))))))))))))))))))</f>
        <v>11</v>
      </c>
      <c r="U211" s="49">
        <f t="shared" si="24"/>
        <v>31460.628019323667</v>
      </c>
      <c r="V211" s="50">
        <f t="shared" si="25"/>
        <v>31.785760900443009</v>
      </c>
      <c r="W211" s="13"/>
      <c r="X211" s="13"/>
      <c r="Y211" s="23">
        <v>252</v>
      </c>
      <c r="Z211" s="23">
        <v>635</v>
      </c>
      <c r="AD211" s="43"/>
      <c r="AE211" s="43"/>
      <c r="AF211" s="43"/>
      <c r="AR211" s="51"/>
    </row>
    <row r="212" spans="1:44" s="44" customFormat="1">
      <c r="A212" s="43">
        <v>211</v>
      </c>
      <c r="B212" s="43">
        <v>211</v>
      </c>
      <c r="C212" s="43" t="s">
        <v>513</v>
      </c>
      <c r="D212" s="23" t="s">
        <v>110</v>
      </c>
      <c r="E212" s="23" t="s">
        <v>110</v>
      </c>
      <c r="F212" s="43" t="s">
        <v>514</v>
      </c>
      <c r="G212" s="43" t="s">
        <v>515</v>
      </c>
      <c r="H212" s="43" t="s">
        <v>113</v>
      </c>
      <c r="I212" s="44">
        <v>38000</v>
      </c>
      <c r="J212" s="44">
        <v>38000</v>
      </c>
      <c r="K212" s="44">
        <v>10000</v>
      </c>
      <c r="L212" s="45">
        <v>9.1329999999999991</v>
      </c>
      <c r="M212" s="46">
        <f t="shared" si="20"/>
        <v>10</v>
      </c>
      <c r="N212" s="45">
        <v>16.492000000000001</v>
      </c>
      <c r="O212" s="44">
        <v>1</v>
      </c>
      <c r="P212" s="46">
        <f t="shared" si="21"/>
        <v>12.369</v>
      </c>
      <c r="Q212" s="47">
        <f t="shared" si="22"/>
        <v>134.55000000000001</v>
      </c>
      <c r="R212" s="46">
        <f t="shared" si="23"/>
        <v>134.55000000000001</v>
      </c>
      <c r="S212" s="39">
        <f>IF(AND(I212=38000,R212&lt;=4.5,M212&gt;8),'[1]Pricing Schedule'!$F$8+('[1]Pricing Schedule'!$F$9*M212),
IF(AND(I212=38000,R212&lt;=4.5,M212&lt;=8),'[1]Pricing Schedule'!$F$34+('[1]Pricing Schedule'!$F$36*M212),
IF(AND(I212=38000,R212&gt;4.5,R212&lt;=9,M212&gt;8),'[1]Pricing Schedule'!$F$17+('[1]Pricing Schedule'!$F$18*M212),
IF(AND(I212=38000,R212&gt;4.5,R212&lt;=9,M212&lt;=8),'[1]Pricing Schedule'!$F$34+('[1]Pricing Schedule'!$F$36*M212),
IF(AND(I212=38000,R212&gt;9,R212&lt;=12.8,M212&gt;8),'[1]Pricing Schedule'!$F$26+('[1]Pricing Schedule'!$F$27*M212),
IF(AND(I212=38000,R212&gt;9,R212&lt;=12.8,M212&lt;=8),'[1]Pricing Schedule'!$F$34+('[1]Pricing Schedule'!$F$36*M212),
IF(AND(I212=38000,R212&gt;12.8,R212&lt;=22.8),'[1]Pricing Schedule'!$F$34+('[1]Pricing Schedule'!$F$36*M212),
IF(AND(I212=38000,R212&gt;22.8,R212&lt;=30.2),'[1]Pricing Schedule'!$F$43+('[1]Pricing Schedule'!$F$45*M212),
IF(AND(I212=38000,R212&gt;30.2,R212&lt;=45.9),'[1]Pricing Schedule'!$F$52+('[1]Pricing Schedule'!$F$54*M212),
IF(AND(I212=38000,R212&gt;45.9,R212&lt;=123.4),'[1]Pricing Schedule'!$F$96+('[1]Pricing Schedule'!$F$97*M212),
IF(AND(I212=38000,R212&gt;123.4,R212&lt;=168.2,M212&lt;=10),'[1]Pricing Schedule'!$F$103+('[1]Pricing Schedule'!$F$105*M212),
IF(AND(I212=38000,R212&gt;123.4,R212&lt;=168.2,M212&gt;10),'[1]Pricing Schedule'!$F$111+('[1]Pricing Schedule'!$F$113*M212),
IF(AND(I212=38000,R212&gt;157.4,R212&lt;=336.4,M212&lt;=10),('[1]Pricing Schedule'!$F$103+('[1]Pricing Schedule'!$F$105*M212))*2,
IF(AND(I212=38000,R212&gt;157.4,R212&lt;=336.4,M212&gt;10),('[1]Pricing Schedule'!$F$111+('[1]Pricing Schedule'!$F$113*M212))*2,
IF(AND(I212=38000,R212&gt;314.8,R212&lt;=504.6,M212&lt;=10),('[1]Pricing Schedule'!$F$103+('[1]Pricing Schedule'!$F$105*M212))*3,
IF(AND(I212=38000,R212&gt;314.8,R212&lt;=504.6,M212&gt;10),('[1]Pricing Schedule'!$F$111+('[1]Pricing Schedule'!$F$113*M212))*3,
IF(AND(I212=38000,R212&gt;472.2,R212&lt;=672.8,M212&lt;=10),('[1]Pricing Schedule'!$F$103+('[1]Pricing Schedule'!$F$105*M212))*4,
IF(AND(I212=38000,R212&gt;472.2,R212&lt;=672.8,M212&gt;10),('[1]Pricing Schedule'!$F$111+('[1]Pricing Schedule'!$F$113*M212))*4,
IF(AND(I212=110000,R212&lt;=12.8,M212&gt;2),'[1]Pricing Schedule'!$F$62+('[1]Pricing Schedule'!$F$63*M212),
IF(AND(I212=110000,R212&lt;=12.8,M212&lt;=2),'[1]Pricing Schedule'!$F$96+('[1]Pricing Schedule'!$F$97*M212),
IF(AND(I212=110000,R212&gt;12.8,R212&lt;=22.8,M212&gt;3),'[1]Pricing Schedule'!$F$71+('[1]Pricing Schedule'!$F$72*M212),
IF(AND(I212=110000,R212&gt;12.8,R212&lt;=22.8,M212&lt;=3),'[1]Pricing Schedule'!$F$96+('[1]Pricing Schedule'!$F$97*M212),
IF(AND(I212=110000,R212&gt;22.8,R212&lt;=30.2),'[1]Pricing Schedule'!$F$80+('[1]Pricing Schedule'!$F$81*M212),
IF(AND(I212=110000,R212&gt;30.2,R212&lt;=45.9),'[1]Pricing Schedule'!$F$89+('[1]Pricing Schedule'!$F$90*M212),
IF(AND(I212=110000,R212&gt;45.9,R212&lt;=123.4),'[1]Pricing Schedule'!$F$96+('[1]Pricing Schedule'!$F$97*M212),
IF(AND(I212=110000,R212&gt;123.4,R212&lt;=168.2,M212&lt;=10),'[1]Pricing Schedule'!$F$103+('[1]Pricing Schedule'!$F$105*M212),
IF(AND(I212=110000,R212&gt;123.4,R212&lt;=168.2,M212&gt;10),'[1]Pricing Schedule'!$F$111+('[1]Pricing Schedule'!$F$113*M212),
IF(AND(I212=110000,R212&gt;168.2,R212&lt;=336.4,M212&lt;=10),('[1]Pricing Schedule'!$F$103+('[1]Pricing Schedule'!$F$105*M212))*2,
IF(AND(I212=110000,R212&gt;168.2,R212&lt;=336.4,M212&gt;10),('[1]Pricing Schedule'!$F$111+('[1]Pricing Schedule'!$F$113*M212))*2,
IF(AND(I212=110000,R212&gt;336.4,R212&lt;=504.6,M212&lt;=10),('[1]Pricing Schedule'!$F$103+('[1]Pricing Schedule'!$F$105*M212))*3,
IF(AND(I212=110000,R212&gt;336.4,R212&lt;=504.6,M212&gt;10),('[1]Pricing Schedule'!$F$111+('[1]Pricing Schedule'!$F$113*M212))*3,
IF(AND(I212=110000,R212&gt;504.6,R212&lt;=672.8,M212&lt;=10),('[1]Pricing Schedule'!$F$103+('[1]Pricing Schedule'!$F$105*M212))*4,
IF(AND(I212=110000,R212&gt;504.6,R212&lt;=672.8,M212&gt;10),('[1]Pricing Schedule'!$F$111+('[1]Pricing Schedule'!$F$113*M212))*4,
IF(AND(I212=110000,R212&gt;672.8,R212&lt;=841,M212&lt;=10),('[1]Pricing Schedule'!$F$103+('[1]Pricing Schedule'!$F$105*M212))*5,
IF(AND(I212=110000,R212&gt;672.8,R212&lt;=841,M212&gt;10),('[1]Pricing Schedule'!$F$111+('[1]Pricing Schedule'!$F$113*M212))*5,
IF(AND(I212=110000,R212&gt;672.8,R212&lt;=841,M212&lt;=10),('[1]Pricing Schedule'!$F$103+('[1]Pricing Schedule'!$F$105*M212))*5,
IF(AND(I212=110000,R212&gt;672.8,R212&lt;=841,M212&gt;10),('[1]Pricing Schedule'!$F$111+('[1]Pricing Schedule'!$F$113*M212))*5,
IF(AND(I212=110000,R212&gt;1345.6,R212&lt;=1513.8,M212&lt;=10),('[1]Pricing Schedule'!$F$103+('[1]Pricing Schedule'!$F$105*M212))*9,
IF(AND(I212=110000,R212&gt;1345.6,R212&lt;=1513.8,M212&gt;10),('[1]Pricing Schedule'!$F$111+('[1]Pricing Schedule'!$F$113*M212))*9,
9999999999)))))))))))))))))))))))))))))))))))))))</f>
        <v>4719260</v>
      </c>
      <c r="T212" s="48">
        <f>IF(AND(I212=38000,R212&lt;=4.5,M212&gt;8),'[1]Pricing Schedule'!$J$9,
IF(AND(I212=38000,R212&lt;=4.5,M212&lt;=8),'[1]Pricing Schedule'!$J$36,
IF(AND(I212=38000,R212&gt;4.5,R212&lt;=9,M212&gt;8),'[1]Pricing Schedule'!$J$18,
IF(AND(I212=38000,R212&gt;4.5,R212&lt;=9,M212&lt;=8),'[1]Pricing Schedule'!$J$36,
IF(AND(I212=38000,R212&gt;9,R212&lt;=12.8,M212&gt;8),'[1]Pricing Schedule'!$J$27,
IF(AND(I212=38000,R212&gt;9,R212&lt;=12.8,M212&lt;=8),'[1]Pricing Schedule'!$J$36,
IF(AND(I212=38000,R212&gt;12.8,R212&lt;=22.8),'[1]Pricing Schedule'!$J$36,
IF(AND(I212=38000,R212&gt;22.8,R212&lt;=30.2),'[1]Pricing Schedule'!$J$45,
IF(AND(I212=38000,R212&gt;30.2,R212&lt;=45.9),'[1]Pricing Schedule'!$J$54,
IF(AND(I212=38000,R212&gt;45.9,R212&lt;=123.4),'[1]Pricing Schedule'!$J$97,
IF(AND(I212=38000,R212&gt;123.4,R212&lt;=168.2,M212&lt;=10),'[1]Pricing Schedule'!$J$105,
IF(AND(I212=38000,R212&gt;123.4,R212&lt;=168.2,M212&gt;10),'[1]Pricing Schedule'!$J$113,
IF(AND(I212=38000,R212&gt;168.2,R212&lt;=336.4,M212&lt;=10),('[1]Pricing Schedule'!$J$105),
IF(AND(I212=38000,R212&gt;168.2,R212&lt;=336.4,M212&gt;10),('[1]Pricing Schedule'!$J$113),
IF(AND(I212=38000,R212&gt;336.4,R212&lt;=504.6,M212&lt;=10),('[1]Pricing Schedule'!$J$105),
IF(AND(I212=38000,R212&gt;336.4,R212&lt;=504.6,M212&gt;10),('[1]Pricing Schedule'!$J$113),
IF(AND(I212=38000,R212&gt;504.6,R212&lt;=672.8,M212&lt;=10),('[1]Pricing Schedule'!$J$105),
IF(AND(I212=38000,R212&gt;504.6,R212&lt;=672.8,M212&gt;10),('[1]Pricing Schedule'!$J$113),
IF(AND(I212=110000,R212&lt;=12.8,M212&gt;2),'[1]Pricing Schedule'!$J$63,
IF(AND(I212=110000,R212&lt;=12.8,M212&lt;=2),'[1]Pricing Schedule'!$J$97,
IF(AND(I212=110000,R212&gt;12.8,R212&lt;=22.8,M212&gt;3),'[1]Pricing Schedule'!$J$72,
IF(AND(I212=110000,R212&gt;12.8,R212&lt;=22.8,M212&lt;=3),'[1]Pricing Schedule'!$J$97,
IF(AND(I212=110000,R212&gt;22.8,R212&lt;=30.2),'[1]Pricing Schedule'!$J$81,
IF(AND(I212=110000,R212&gt;30.2,R212&lt;=45.9),'[1]Pricing Schedule'!$J$90,
IF(AND(I212=110000,R212&gt;45.9,R212&lt;=123.4),'[1]Pricing Schedule'!$J$97,
IF(AND(I212=110000,R212&gt;123.4,R212&lt;=168.2,M212&lt;=10),'[1]Pricing Schedule'!$J$105,
IF(AND(I212=110000,R212&gt;123.4,R212&lt;=168.2,M212&gt;10),'[1]Pricing Schedule'!$J$113,
IF(AND(I212=110000,R212&gt;168.2,R212&lt;=336.2,M212&lt;=10),('[1]Pricing Schedule'!$J$105),
IF(AND(I212=110000,R212&gt;168.2,R212&lt;=336.2,M212&gt;10),('[1]Pricing Schedule'!$J$113),
IF(AND(I212=110000,R212&gt;336.4,R212&lt;=504.6,M212&lt;=10),('[1]Pricing Schedule'!$J$105),
IF(AND(I212=110000,R212&gt;336.4,R212&lt;=504.6,M212&gt;10),('[1]Pricing Schedule'!$J$113),
IF(AND(I212=110000,R212&gt;504.6,R212&lt;=672.8,M212&lt;=10),('[1]Pricing Schedule'!$J$105),
IF(AND(I212=110000,R212&gt;504.6,R212&lt;=672.8,M212&gt;10),('[1]Pricing Schedule'!$J$113),
IF(AND(I212=110000,R212&gt;672.8,R212&lt;=841,M212&lt;=10),('[1]Pricing Schedule'!$J$105),
IF(AND(I212=110000,R212&gt;672.8,R212&lt;=841,M212&gt;10),('[1]Pricing Schedule'!$J$113),
IF(AND(I212=110000,R212&gt;1682,R212&lt;=1850.2,M212&lt;=10),('[1]Pricing Schedule'!$J$105),
IF(AND(I212=110000,R212&gt;1682,R212&lt;=1850.2,M212&gt;10),('[1]Pricing Schedule'!$J$113),
IF(AND(I212=110000,R212&gt;2018.4,R212&lt;=2186.6,M212&lt;=10),('[1]Pricing Schedule'!$J$105),
IF(AND(I212=110000,R212&gt;2018.4,R212&lt;=2186.6,M212&gt;10),('[1]Pricing Schedule'!$J$113),999999999)))))))))))))))))))))))))))))))))))))))</f>
        <v>12</v>
      </c>
      <c r="U212" s="49">
        <f t="shared" si="24"/>
        <v>35074.396135265699</v>
      </c>
      <c r="V212" s="50">
        <f t="shared" si="25"/>
        <v>28.510825849815436</v>
      </c>
      <c r="W212" s="13"/>
      <c r="X212" s="13"/>
      <c r="Y212" s="23">
        <v>659</v>
      </c>
      <c r="Z212" s="23">
        <v>667</v>
      </c>
      <c r="AD212" s="43"/>
      <c r="AE212" s="43"/>
      <c r="AF212" s="43"/>
      <c r="AR212" s="51"/>
    </row>
    <row r="213" spans="1:44">
      <c r="A213" s="23">
        <v>212</v>
      </c>
      <c r="B213" s="23">
        <v>212</v>
      </c>
      <c r="C213" s="23" t="s">
        <v>516</v>
      </c>
      <c r="D213" s="23" t="s">
        <v>110</v>
      </c>
      <c r="E213" s="23" t="s">
        <v>110</v>
      </c>
      <c r="F213" s="23" t="s">
        <v>224</v>
      </c>
      <c r="G213" s="23" t="s">
        <v>225</v>
      </c>
      <c r="H213" s="23" t="s">
        <v>113</v>
      </c>
      <c r="I213" s="13">
        <v>38000</v>
      </c>
      <c r="J213" s="13">
        <v>38000</v>
      </c>
      <c r="K213" s="13">
        <v>20000</v>
      </c>
      <c r="L213" s="24">
        <v>4.0179999999999998</v>
      </c>
      <c r="M213" s="37">
        <f t="shared" si="20"/>
        <v>5</v>
      </c>
      <c r="N213" s="24">
        <v>4.3129999999999997</v>
      </c>
      <c r="O213" s="13">
        <v>1</v>
      </c>
      <c r="P213" s="36">
        <f t="shared" si="21"/>
        <v>3.23475</v>
      </c>
      <c r="Q213" s="38">
        <f t="shared" si="22"/>
        <v>34.5</v>
      </c>
      <c r="R213" s="37">
        <f t="shared" si="23"/>
        <v>34.5</v>
      </c>
      <c r="S213" s="39">
        <f>IF(AND(I213=38000,R213&lt;=4.5,M213&gt;8),'[1]Pricing Schedule'!$F$8+('[1]Pricing Schedule'!$F$9*M213),
IF(AND(I213=38000,R213&lt;=4.5,M213&lt;=8),'[1]Pricing Schedule'!$F$34+('[1]Pricing Schedule'!$F$36*M213),
IF(AND(I213=38000,R213&gt;4.5,R213&lt;=9,M213&gt;8),'[1]Pricing Schedule'!$F$17+('[1]Pricing Schedule'!$F$18*M213),
IF(AND(I213=38000,R213&gt;4.5,R213&lt;=9,M213&lt;=8),'[1]Pricing Schedule'!$F$34+('[1]Pricing Schedule'!$F$36*M213),
IF(AND(I213=38000,R213&gt;9,R213&lt;=12.8,M213&gt;8),'[1]Pricing Schedule'!$F$26+('[1]Pricing Schedule'!$F$27*M213),
IF(AND(I213=38000,R213&gt;9,R213&lt;=12.8,M213&lt;=8),'[1]Pricing Schedule'!$F$34+('[1]Pricing Schedule'!$F$36*M213),
IF(AND(I213=38000,R213&gt;12.8,R213&lt;=22.8),'[1]Pricing Schedule'!$F$34+('[1]Pricing Schedule'!$F$36*M213),
IF(AND(I213=38000,R213&gt;22.8,R213&lt;=30.2),'[1]Pricing Schedule'!$F$43+('[1]Pricing Schedule'!$F$45*M213),
IF(AND(I213=38000,R213&gt;30.2,R213&lt;=45.9),'[1]Pricing Schedule'!$F$52+('[1]Pricing Schedule'!$F$54*M213),
IF(AND(I213=38000,R213&gt;45.9,R213&lt;=123.4),'[1]Pricing Schedule'!$F$96+('[1]Pricing Schedule'!$F$97*M213),
IF(AND(I213=38000,R213&gt;123.4,R213&lt;=168.2,M213&lt;=10),'[1]Pricing Schedule'!$F$103+('[1]Pricing Schedule'!$F$105*M213),
IF(AND(I213=38000,R213&gt;123.4,R213&lt;=168.2,M213&gt;10),'[1]Pricing Schedule'!$F$111+('[1]Pricing Schedule'!$F$113*M213),
IF(AND(I213=38000,R213&gt;157.4,R213&lt;=336.4,M213&lt;=10),('[1]Pricing Schedule'!$F$103+('[1]Pricing Schedule'!$F$105*M213))*2,
IF(AND(I213=38000,R213&gt;157.4,R213&lt;=336.4,M213&gt;10),('[1]Pricing Schedule'!$F$111+('[1]Pricing Schedule'!$F$113*M213))*2,
IF(AND(I213=38000,R213&gt;314.8,R213&lt;=504.6,M213&lt;=10),('[1]Pricing Schedule'!$F$103+('[1]Pricing Schedule'!$F$105*M213))*3,
IF(AND(I213=38000,R213&gt;314.8,R213&lt;=504.6,M213&gt;10),('[1]Pricing Schedule'!$F$111+('[1]Pricing Schedule'!$F$113*M213))*3,
IF(AND(I213=38000,R213&gt;472.2,R213&lt;=672.8,M213&lt;=10),('[1]Pricing Schedule'!$F$103+('[1]Pricing Schedule'!$F$105*M213))*4,
IF(AND(I213=38000,R213&gt;472.2,R213&lt;=672.8,M213&gt;10),('[1]Pricing Schedule'!$F$111+('[1]Pricing Schedule'!$F$113*M213))*4,
IF(AND(I213=110000,R213&lt;=12.8,M213&gt;2),'[1]Pricing Schedule'!$F$62+('[1]Pricing Schedule'!$F$63*M213),
IF(AND(I213=110000,R213&lt;=12.8,M213&lt;=2),'[1]Pricing Schedule'!$F$96+('[1]Pricing Schedule'!$F$97*M213),
IF(AND(I213=110000,R213&gt;12.8,R213&lt;=22.8,M213&gt;3),'[1]Pricing Schedule'!$F$71+('[1]Pricing Schedule'!$F$72*M213),
IF(AND(I213=110000,R213&gt;12.8,R213&lt;=22.8,M213&lt;=3),'[1]Pricing Schedule'!$F$96+('[1]Pricing Schedule'!$F$97*M213),
IF(AND(I213=110000,R213&gt;22.8,R213&lt;=30.2),'[1]Pricing Schedule'!$F$80+('[1]Pricing Schedule'!$F$81*M213),
IF(AND(I213=110000,R213&gt;30.2,R213&lt;=45.9),'[1]Pricing Schedule'!$F$89+('[1]Pricing Schedule'!$F$90*M213),
IF(AND(I213=110000,R213&gt;45.9,R213&lt;=123.4),'[1]Pricing Schedule'!$F$96+('[1]Pricing Schedule'!$F$97*M213),
IF(AND(I213=110000,R213&gt;123.4,R213&lt;=168.2,M213&lt;=10),'[1]Pricing Schedule'!$F$103+('[1]Pricing Schedule'!$F$105*M213),
IF(AND(I213=110000,R213&gt;123.4,R213&lt;=168.2,M213&gt;10),'[1]Pricing Schedule'!$F$111+('[1]Pricing Schedule'!$F$113*M213),
IF(AND(I213=110000,R213&gt;168.2,R213&lt;=336.4,M213&lt;=10),('[1]Pricing Schedule'!$F$103+('[1]Pricing Schedule'!$F$105*M213))*2,
IF(AND(I213=110000,R213&gt;168.2,R213&lt;=336.4,M213&gt;10),('[1]Pricing Schedule'!$F$111+('[1]Pricing Schedule'!$F$113*M213))*2,
IF(AND(I213=110000,R213&gt;336.4,R213&lt;=504.6,M213&lt;=10),('[1]Pricing Schedule'!$F$103+('[1]Pricing Schedule'!$F$105*M213))*3,
IF(AND(I213=110000,R213&gt;336.4,R213&lt;=504.6,M213&gt;10),('[1]Pricing Schedule'!$F$111+('[1]Pricing Schedule'!$F$113*M213))*3,
IF(AND(I213=110000,R213&gt;504.6,R213&lt;=672.8,M213&lt;=10),('[1]Pricing Schedule'!$F$103+('[1]Pricing Schedule'!$F$105*M213))*4,
IF(AND(I213=110000,R213&gt;504.6,R213&lt;=672.8,M213&gt;10),('[1]Pricing Schedule'!$F$111+('[1]Pricing Schedule'!$F$113*M213))*4,
IF(AND(I213=110000,R213&gt;672.8,R213&lt;=841,M213&lt;=10),('[1]Pricing Schedule'!$F$103+('[1]Pricing Schedule'!$F$105*M213))*5,
IF(AND(I213=110000,R213&gt;672.8,R213&lt;=841,M213&gt;10),('[1]Pricing Schedule'!$F$111+('[1]Pricing Schedule'!$F$113*M213))*5,
IF(AND(I213=110000,R213&gt;672.8,R213&lt;=841,M213&lt;=10),('[1]Pricing Schedule'!$F$103+('[1]Pricing Schedule'!$F$105*M213))*5,
IF(AND(I213=110000,R213&gt;672.8,R213&lt;=841,M213&gt;10),('[1]Pricing Schedule'!$F$111+('[1]Pricing Schedule'!$F$113*M213))*5,
IF(AND(I213=110000,R213&gt;1345.6,R213&lt;=1513.8,M213&lt;=10),('[1]Pricing Schedule'!$F$103+('[1]Pricing Schedule'!$F$105*M213))*9,
IF(AND(I213=110000,R213&gt;1345.6,R213&lt;=1513.8,M213&gt;10),('[1]Pricing Schedule'!$F$111+('[1]Pricing Schedule'!$F$113*M213))*9,
9999999999)))))))))))))))))))))))))))))))))))))))</f>
        <v>904090</v>
      </c>
      <c r="T213" s="21">
        <f>IF(AND(I213=38000,R213&lt;=4.5,M213&gt;8),'[1]Pricing Schedule'!$J$9,
IF(AND(I213=38000,R213&lt;=4.5,M213&lt;=8),'[1]Pricing Schedule'!$J$36,
IF(AND(I213=38000,R213&gt;4.5,R213&lt;=9,M213&gt;8),'[1]Pricing Schedule'!$J$18,
IF(AND(I213=38000,R213&gt;4.5,R213&lt;=9,M213&lt;=8),'[1]Pricing Schedule'!$J$36,
IF(AND(I213=38000,R213&gt;9,R213&lt;=12.8,M213&gt;8),'[1]Pricing Schedule'!$J$27,
IF(AND(I213=38000,R213&gt;9,R213&lt;=12.8,M213&lt;=8),'[1]Pricing Schedule'!$J$36,
IF(AND(I213=38000,R213&gt;12.8,R213&lt;=22.8),'[1]Pricing Schedule'!$J$36,
IF(AND(I213=38000,R213&gt;22.8,R213&lt;=30.2),'[1]Pricing Schedule'!$J$45,
IF(AND(I213=38000,R213&gt;30.2,R213&lt;=45.9),'[1]Pricing Schedule'!$J$54,
IF(AND(I213=38000,R213&gt;45.9,R213&lt;=123.4),'[1]Pricing Schedule'!$J$97,
IF(AND(I213=38000,R213&gt;123.4,R213&lt;=168.2,M213&lt;=10),'[1]Pricing Schedule'!$J$105,
IF(AND(I213=38000,R213&gt;123.4,R213&lt;=168.2,M213&gt;10),'[1]Pricing Schedule'!$J$113,
IF(AND(I213=38000,R213&gt;168.2,R213&lt;=336.4,M213&lt;=10),('[1]Pricing Schedule'!$J$105),
IF(AND(I213=38000,R213&gt;168.2,R213&lt;=336.4,M213&gt;10),('[1]Pricing Schedule'!$J$113),
IF(AND(I213=38000,R213&gt;336.4,R213&lt;=504.6,M213&lt;=10),('[1]Pricing Schedule'!$J$105),
IF(AND(I213=38000,R213&gt;336.4,R213&lt;=504.6,M213&gt;10),('[1]Pricing Schedule'!$J$113),
IF(AND(I213=38000,R213&gt;504.6,R213&lt;=672.8,M213&lt;=10),('[1]Pricing Schedule'!$J$105),
IF(AND(I213=38000,R213&gt;504.6,R213&lt;=672.8,M213&gt;10),('[1]Pricing Schedule'!$J$113),
IF(AND(I213=110000,R213&lt;=12.8,M213&gt;2),'[1]Pricing Schedule'!$J$63,
IF(AND(I213=110000,R213&lt;=12.8,M213&lt;=2),'[1]Pricing Schedule'!$J$97,
IF(AND(I213=110000,R213&gt;12.8,R213&lt;=22.8,M213&gt;3),'[1]Pricing Schedule'!$J$72,
IF(AND(I213=110000,R213&gt;12.8,R213&lt;=22.8,M213&lt;=3),'[1]Pricing Schedule'!$J$97,
IF(AND(I213=110000,R213&gt;22.8,R213&lt;=30.2),'[1]Pricing Schedule'!$J$81,
IF(AND(I213=110000,R213&gt;30.2,R213&lt;=45.9),'[1]Pricing Schedule'!$J$90,
IF(AND(I213=110000,R213&gt;45.9,R213&lt;=123.4),'[1]Pricing Schedule'!$J$97,
IF(AND(I213=110000,R213&gt;123.4,R213&lt;=168.2,M213&lt;=10),'[1]Pricing Schedule'!$J$105,
IF(AND(I213=110000,R213&gt;123.4,R213&lt;=168.2,M213&gt;10),'[1]Pricing Schedule'!$J$113,
IF(AND(I213=110000,R213&gt;168.2,R213&lt;=336.2,M213&lt;=10),('[1]Pricing Schedule'!$J$105),
IF(AND(I213=110000,R213&gt;168.2,R213&lt;=336.2,M213&gt;10),('[1]Pricing Schedule'!$J$113),
IF(AND(I213=110000,R213&gt;336.4,R213&lt;=504.6,M213&lt;=10),('[1]Pricing Schedule'!$J$105),
IF(AND(I213=110000,R213&gt;336.4,R213&lt;=504.6,M213&gt;10),('[1]Pricing Schedule'!$J$113),
IF(AND(I213=110000,R213&gt;504.6,R213&lt;=672.8,M213&lt;=10),('[1]Pricing Schedule'!$J$105),
IF(AND(I213=110000,R213&gt;504.6,R213&lt;=672.8,M213&gt;10),('[1]Pricing Schedule'!$J$113),
IF(AND(I213=110000,R213&gt;672.8,R213&lt;=841,M213&lt;=10),('[1]Pricing Schedule'!$J$105),
IF(AND(I213=110000,R213&gt;672.8,R213&lt;=841,M213&gt;10),('[1]Pricing Schedule'!$J$113),
IF(AND(I213=110000,R213&gt;1682,R213&lt;=1850.2,M213&lt;=10),('[1]Pricing Schedule'!$J$105),
IF(AND(I213=110000,R213&gt;1682,R213&lt;=1850.2,M213&gt;10),('[1]Pricing Schedule'!$J$113),
IF(AND(I213=110000,R213&gt;2018.4,R213&lt;=2186.6,M213&lt;=10),('[1]Pricing Schedule'!$J$105),
IF(AND(I213=110000,R213&gt;2018.4,R213&lt;=2186.6,M213&gt;10),('[1]Pricing Schedule'!$J$113),999999999)))))))))))))))))))))))))))))))))))))))</f>
        <v>6</v>
      </c>
      <c r="U213" s="40">
        <f t="shared" si="24"/>
        <v>26205.507246376812</v>
      </c>
      <c r="V213" s="41">
        <f t="shared" si="25"/>
        <v>38.159917707307898</v>
      </c>
      <c r="Y213" s="23">
        <v>250</v>
      </c>
      <c r="Z213" s="23">
        <v>634</v>
      </c>
      <c r="AR213" s="35"/>
    </row>
    <row r="214" spans="1:44">
      <c r="A214" s="23">
        <v>213</v>
      </c>
      <c r="B214" s="23">
        <v>213</v>
      </c>
      <c r="C214" s="23" t="s">
        <v>517</v>
      </c>
      <c r="D214" s="23" t="s">
        <v>131</v>
      </c>
      <c r="E214" s="23" t="s">
        <v>131</v>
      </c>
      <c r="F214" s="23" t="s">
        <v>233</v>
      </c>
      <c r="G214" s="23" t="s">
        <v>234</v>
      </c>
      <c r="H214" s="23" t="s">
        <v>113</v>
      </c>
      <c r="I214" s="13">
        <v>38000</v>
      </c>
      <c r="J214" s="13">
        <v>38000</v>
      </c>
      <c r="K214" s="23" t="s">
        <v>119</v>
      </c>
      <c r="L214" s="24">
        <v>21.669</v>
      </c>
      <c r="M214" s="37">
        <f t="shared" si="20"/>
        <v>22</v>
      </c>
      <c r="N214" s="24">
        <v>1.913</v>
      </c>
      <c r="O214" s="13">
        <v>1</v>
      </c>
      <c r="P214" s="36">
        <f t="shared" si="21"/>
        <v>1.43475</v>
      </c>
      <c r="Q214" s="38">
        <f t="shared" si="22"/>
        <v>13.8</v>
      </c>
      <c r="R214" s="37">
        <f t="shared" si="23"/>
        <v>13.8</v>
      </c>
      <c r="S214" s="39">
        <f>IF(AND(I214=38000,R214&lt;=4.5,M214&gt;8),'[1]Pricing Schedule'!$F$8+('[1]Pricing Schedule'!$F$9*M214),
IF(AND(I214=38000,R214&lt;=4.5,M214&lt;=8),'[1]Pricing Schedule'!$F$34+('[1]Pricing Schedule'!$F$36*M214),
IF(AND(I214=38000,R214&gt;4.5,R214&lt;=9,M214&gt;8),'[1]Pricing Schedule'!$F$17+('[1]Pricing Schedule'!$F$18*M214),
IF(AND(I214=38000,R214&gt;4.5,R214&lt;=9,M214&lt;=8),'[1]Pricing Schedule'!$F$34+('[1]Pricing Schedule'!$F$36*M214),
IF(AND(I214=38000,R214&gt;9,R214&lt;=12.8,M214&gt;8),'[1]Pricing Schedule'!$F$26+('[1]Pricing Schedule'!$F$27*M214),
IF(AND(I214=38000,R214&gt;9,R214&lt;=12.8,M214&lt;=8),'[1]Pricing Schedule'!$F$34+('[1]Pricing Schedule'!$F$36*M214),
IF(AND(I214=38000,R214&gt;12.8,R214&lt;=22.8),'[1]Pricing Schedule'!$F$34+('[1]Pricing Schedule'!$F$36*M214),
IF(AND(I214=38000,R214&gt;22.8,R214&lt;=30.2),'[1]Pricing Schedule'!$F$43+('[1]Pricing Schedule'!$F$45*M214),
IF(AND(I214=38000,R214&gt;30.2,R214&lt;=45.9),'[1]Pricing Schedule'!$F$52+('[1]Pricing Schedule'!$F$54*M214),
IF(AND(I214=38000,R214&gt;45.9,R214&lt;=123.4),'[1]Pricing Schedule'!$F$96+('[1]Pricing Schedule'!$F$97*M214),
IF(AND(I214=38000,R214&gt;123.4,R214&lt;=168.2,M214&lt;=10),'[1]Pricing Schedule'!$F$103+('[1]Pricing Schedule'!$F$105*M214),
IF(AND(I214=38000,R214&gt;123.4,R214&lt;=168.2,M214&gt;10),'[1]Pricing Schedule'!$F$111+('[1]Pricing Schedule'!$F$113*M214),
IF(AND(I214=38000,R214&gt;157.4,R214&lt;=336.4,M214&lt;=10),('[1]Pricing Schedule'!$F$103+('[1]Pricing Schedule'!$F$105*M214))*2,
IF(AND(I214=38000,R214&gt;157.4,R214&lt;=336.4,M214&gt;10),('[1]Pricing Schedule'!$F$111+('[1]Pricing Schedule'!$F$113*M214))*2,
IF(AND(I214=38000,R214&gt;314.8,R214&lt;=504.6,M214&lt;=10),('[1]Pricing Schedule'!$F$103+('[1]Pricing Schedule'!$F$105*M214))*3,
IF(AND(I214=38000,R214&gt;314.8,R214&lt;=504.6,M214&gt;10),('[1]Pricing Schedule'!$F$111+('[1]Pricing Schedule'!$F$113*M214))*3,
IF(AND(I214=38000,R214&gt;472.2,R214&lt;=672.8,M214&lt;=10),('[1]Pricing Schedule'!$F$103+('[1]Pricing Schedule'!$F$105*M214))*4,
IF(AND(I214=38000,R214&gt;472.2,R214&lt;=672.8,M214&gt;10),('[1]Pricing Schedule'!$F$111+('[1]Pricing Schedule'!$F$113*M214))*4,
IF(AND(I214=110000,R214&lt;=12.8,M214&gt;2),'[1]Pricing Schedule'!$F$62+('[1]Pricing Schedule'!$F$63*M214),
IF(AND(I214=110000,R214&lt;=12.8,M214&lt;=2),'[1]Pricing Schedule'!$F$96+('[1]Pricing Schedule'!$F$97*M214),
IF(AND(I214=110000,R214&gt;12.8,R214&lt;=22.8,M214&gt;3),'[1]Pricing Schedule'!$F$71+('[1]Pricing Schedule'!$F$72*M214),
IF(AND(I214=110000,R214&gt;12.8,R214&lt;=22.8,M214&lt;=3),'[1]Pricing Schedule'!$F$96+('[1]Pricing Schedule'!$F$97*M214),
IF(AND(I214=110000,R214&gt;22.8,R214&lt;=30.2),'[1]Pricing Schedule'!$F$80+('[1]Pricing Schedule'!$F$81*M214),
IF(AND(I214=110000,R214&gt;30.2,R214&lt;=45.9),'[1]Pricing Schedule'!$F$89+('[1]Pricing Schedule'!$F$90*M214),
IF(AND(I214=110000,R214&gt;45.9,R214&lt;=123.4),'[1]Pricing Schedule'!$F$96+('[1]Pricing Schedule'!$F$97*M214),
IF(AND(I214=110000,R214&gt;123.4,R214&lt;=168.2,M214&lt;=10),'[1]Pricing Schedule'!$F$103+('[1]Pricing Schedule'!$F$105*M214),
IF(AND(I214=110000,R214&gt;123.4,R214&lt;=168.2,M214&gt;10),'[1]Pricing Schedule'!$F$111+('[1]Pricing Schedule'!$F$113*M214),
IF(AND(I214=110000,R214&gt;168.2,R214&lt;=336.4,M214&lt;=10),('[1]Pricing Schedule'!$F$103+('[1]Pricing Schedule'!$F$105*M214))*2,
IF(AND(I214=110000,R214&gt;168.2,R214&lt;=336.4,M214&gt;10),('[1]Pricing Schedule'!$F$111+('[1]Pricing Schedule'!$F$113*M214))*2,
IF(AND(I214=110000,R214&gt;336.4,R214&lt;=504.6,M214&lt;=10),('[1]Pricing Schedule'!$F$103+('[1]Pricing Schedule'!$F$105*M214))*3,
IF(AND(I214=110000,R214&gt;336.4,R214&lt;=504.6,M214&gt;10),('[1]Pricing Schedule'!$F$111+('[1]Pricing Schedule'!$F$113*M214))*3,
IF(AND(I214=110000,R214&gt;504.6,R214&lt;=672.8,M214&lt;=10),('[1]Pricing Schedule'!$F$103+('[1]Pricing Schedule'!$F$105*M214))*4,
IF(AND(I214=110000,R214&gt;504.6,R214&lt;=672.8,M214&gt;10),('[1]Pricing Schedule'!$F$111+('[1]Pricing Schedule'!$F$113*M214))*4,
IF(AND(I214=110000,R214&gt;672.8,R214&lt;=841,M214&lt;=10),('[1]Pricing Schedule'!$F$103+('[1]Pricing Schedule'!$F$105*M214))*5,
IF(AND(I214=110000,R214&gt;672.8,R214&lt;=841,M214&gt;10),('[1]Pricing Schedule'!$F$111+('[1]Pricing Schedule'!$F$113*M214))*5,
IF(AND(I214=110000,R214&gt;672.8,R214&lt;=841,M214&lt;=10),('[1]Pricing Schedule'!$F$103+('[1]Pricing Schedule'!$F$105*M214))*5,
IF(AND(I214=110000,R214&gt;672.8,R214&lt;=841,M214&gt;10),('[1]Pricing Schedule'!$F$111+('[1]Pricing Schedule'!$F$113*M214))*5,
IF(AND(I214=110000,R214&gt;1345.6,R214&lt;=1513.8,M214&lt;=10),('[1]Pricing Schedule'!$F$103+('[1]Pricing Schedule'!$F$105*M214))*9,
IF(AND(I214=110000,R214&gt;1345.6,R214&lt;=1513.8,M214&gt;10),('[1]Pricing Schedule'!$F$111+('[1]Pricing Schedule'!$F$113*M214))*9,
9999999999)))))))))))))))))))))))))))))))))))))))</f>
        <v>1893730</v>
      </c>
      <c r="T214" s="21">
        <f>IF(AND(I214=38000,R214&lt;=4.5,M214&gt;8),'[1]Pricing Schedule'!$J$9,
IF(AND(I214=38000,R214&lt;=4.5,M214&lt;=8),'[1]Pricing Schedule'!$J$36,
IF(AND(I214=38000,R214&gt;4.5,R214&lt;=9,M214&gt;8),'[1]Pricing Schedule'!$J$18,
IF(AND(I214=38000,R214&gt;4.5,R214&lt;=9,M214&lt;=8),'[1]Pricing Schedule'!$J$36,
IF(AND(I214=38000,R214&gt;9,R214&lt;=12.8,M214&gt;8),'[1]Pricing Schedule'!$J$27,
IF(AND(I214=38000,R214&gt;9,R214&lt;=12.8,M214&lt;=8),'[1]Pricing Schedule'!$J$36,
IF(AND(I214=38000,R214&gt;12.8,R214&lt;=22.8),'[1]Pricing Schedule'!$J$36,
IF(AND(I214=38000,R214&gt;22.8,R214&lt;=30.2),'[1]Pricing Schedule'!$J$45,
IF(AND(I214=38000,R214&gt;30.2,R214&lt;=45.9),'[1]Pricing Schedule'!$J$54,
IF(AND(I214=38000,R214&gt;45.9,R214&lt;=123.4),'[1]Pricing Schedule'!$J$97,
IF(AND(I214=38000,R214&gt;123.4,R214&lt;=168.2,M214&lt;=10),'[1]Pricing Schedule'!$J$105,
IF(AND(I214=38000,R214&gt;123.4,R214&lt;=168.2,M214&gt;10),'[1]Pricing Schedule'!$J$113,
IF(AND(I214=38000,R214&gt;168.2,R214&lt;=336.4,M214&lt;=10),('[1]Pricing Schedule'!$J$105),
IF(AND(I214=38000,R214&gt;168.2,R214&lt;=336.4,M214&gt;10),('[1]Pricing Schedule'!$J$113),
IF(AND(I214=38000,R214&gt;336.4,R214&lt;=504.6,M214&lt;=10),('[1]Pricing Schedule'!$J$105),
IF(AND(I214=38000,R214&gt;336.4,R214&lt;=504.6,M214&gt;10),('[1]Pricing Schedule'!$J$113),
IF(AND(I214=38000,R214&gt;504.6,R214&lt;=672.8,M214&lt;=10),('[1]Pricing Schedule'!$J$105),
IF(AND(I214=38000,R214&gt;504.6,R214&lt;=672.8,M214&gt;10),('[1]Pricing Schedule'!$J$113),
IF(AND(I214=110000,R214&lt;=12.8,M214&gt;2),'[1]Pricing Schedule'!$J$63,
IF(AND(I214=110000,R214&lt;=12.8,M214&lt;=2),'[1]Pricing Schedule'!$J$97,
IF(AND(I214=110000,R214&gt;12.8,R214&lt;=22.8,M214&gt;3),'[1]Pricing Schedule'!$J$72,
IF(AND(I214=110000,R214&gt;12.8,R214&lt;=22.8,M214&lt;=3),'[1]Pricing Schedule'!$J$97,
IF(AND(I214=110000,R214&gt;22.8,R214&lt;=30.2),'[1]Pricing Schedule'!$J$81,
IF(AND(I214=110000,R214&gt;30.2,R214&lt;=45.9),'[1]Pricing Schedule'!$J$90,
IF(AND(I214=110000,R214&gt;45.9,R214&lt;=123.4),'[1]Pricing Schedule'!$J$97,
IF(AND(I214=110000,R214&gt;123.4,R214&lt;=168.2,M214&lt;=10),'[1]Pricing Schedule'!$J$105,
IF(AND(I214=110000,R214&gt;123.4,R214&lt;=168.2,M214&gt;10),'[1]Pricing Schedule'!$J$113,
IF(AND(I214=110000,R214&gt;168.2,R214&lt;=336.2,M214&lt;=10),('[1]Pricing Schedule'!$J$105),
IF(AND(I214=110000,R214&gt;168.2,R214&lt;=336.2,M214&gt;10),('[1]Pricing Schedule'!$J$113),
IF(AND(I214=110000,R214&gt;336.4,R214&lt;=504.6,M214&lt;=10),('[1]Pricing Schedule'!$J$105),
IF(AND(I214=110000,R214&gt;336.4,R214&lt;=504.6,M214&gt;10),('[1]Pricing Schedule'!$J$113),
IF(AND(I214=110000,R214&gt;504.6,R214&lt;=672.8,M214&lt;=10),('[1]Pricing Schedule'!$J$105),
IF(AND(I214=110000,R214&gt;504.6,R214&lt;=672.8,M214&gt;10),('[1]Pricing Schedule'!$J$113),
IF(AND(I214=110000,R214&gt;672.8,R214&lt;=841,M214&lt;=10),('[1]Pricing Schedule'!$J$105),
IF(AND(I214=110000,R214&gt;672.8,R214&lt;=841,M214&gt;10),('[1]Pricing Schedule'!$J$113),
IF(AND(I214=110000,R214&gt;1682,R214&lt;=1850.2,M214&lt;=10),('[1]Pricing Schedule'!$J$105),
IF(AND(I214=110000,R214&gt;1682,R214&lt;=1850.2,M214&gt;10),('[1]Pricing Schedule'!$J$113),
IF(AND(I214=110000,R214&gt;2018.4,R214&lt;=2186.6,M214&lt;=10),('[1]Pricing Schedule'!$J$105),
IF(AND(I214=110000,R214&gt;2018.4,R214&lt;=2186.6,M214&gt;10),('[1]Pricing Schedule'!$J$113),999999999)))))))))))))))))))))))))))))))))))))))</f>
        <v>4</v>
      </c>
      <c r="U214" s="40">
        <f t="shared" si="24"/>
        <v>137226.81159420288</v>
      </c>
      <c r="V214" s="41">
        <f t="shared" si="25"/>
        <v>7.2872056734592574</v>
      </c>
      <c r="Y214" s="23">
        <v>337</v>
      </c>
      <c r="Z214" s="23">
        <v>130</v>
      </c>
      <c r="AR214" s="35"/>
    </row>
    <row r="215" spans="1:44">
      <c r="A215" s="23">
        <v>214</v>
      </c>
      <c r="B215" s="23">
        <v>214</v>
      </c>
      <c r="C215" s="23" t="s">
        <v>518</v>
      </c>
      <c r="D215" s="23" t="s">
        <v>131</v>
      </c>
      <c r="E215" s="23" t="s">
        <v>131</v>
      </c>
      <c r="F215" s="23" t="s">
        <v>233</v>
      </c>
      <c r="G215" s="23" t="s">
        <v>234</v>
      </c>
      <c r="H215" s="23" t="s">
        <v>113</v>
      </c>
      <c r="I215" s="13">
        <v>38000</v>
      </c>
      <c r="J215" s="13">
        <v>38000</v>
      </c>
      <c r="K215" s="23" t="s">
        <v>119</v>
      </c>
      <c r="L215" s="24">
        <v>22.972000000000001</v>
      </c>
      <c r="M215" s="37">
        <f t="shared" si="20"/>
        <v>23</v>
      </c>
      <c r="N215" s="24">
        <v>4.0039999999999996</v>
      </c>
      <c r="O215" s="13">
        <v>1</v>
      </c>
      <c r="P215" s="36">
        <f t="shared" si="21"/>
        <v>3.0029999999999997</v>
      </c>
      <c r="Q215" s="38">
        <f t="shared" si="22"/>
        <v>31.05</v>
      </c>
      <c r="R215" s="37">
        <f t="shared" si="23"/>
        <v>31.05</v>
      </c>
      <c r="S215" s="39">
        <f>IF(AND(I215=38000,R215&lt;=4.5,M215&gt;8),'[1]Pricing Schedule'!$F$8+('[1]Pricing Schedule'!$F$9*M215),
IF(AND(I215=38000,R215&lt;=4.5,M215&lt;=8),'[1]Pricing Schedule'!$F$34+('[1]Pricing Schedule'!$F$36*M215),
IF(AND(I215=38000,R215&gt;4.5,R215&lt;=9,M215&gt;8),'[1]Pricing Schedule'!$F$17+('[1]Pricing Schedule'!$F$18*M215),
IF(AND(I215=38000,R215&gt;4.5,R215&lt;=9,M215&lt;=8),'[1]Pricing Schedule'!$F$34+('[1]Pricing Schedule'!$F$36*M215),
IF(AND(I215=38000,R215&gt;9,R215&lt;=12.8,M215&gt;8),'[1]Pricing Schedule'!$F$26+('[1]Pricing Schedule'!$F$27*M215),
IF(AND(I215=38000,R215&gt;9,R215&lt;=12.8,M215&lt;=8),'[1]Pricing Schedule'!$F$34+('[1]Pricing Schedule'!$F$36*M215),
IF(AND(I215=38000,R215&gt;12.8,R215&lt;=22.8),'[1]Pricing Schedule'!$F$34+('[1]Pricing Schedule'!$F$36*M215),
IF(AND(I215=38000,R215&gt;22.8,R215&lt;=30.2),'[1]Pricing Schedule'!$F$43+('[1]Pricing Schedule'!$F$45*M215),
IF(AND(I215=38000,R215&gt;30.2,R215&lt;=45.9),'[1]Pricing Schedule'!$F$52+('[1]Pricing Schedule'!$F$54*M215),
IF(AND(I215=38000,R215&gt;45.9,R215&lt;=123.4),'[1]Pricing Schedule'!$F$96+('[1]Pricing Schedule'!$F$97*M215),
IF(AND(I215=38000,R215&gt;123.4,R215&lt;=168.2,M215&lt;=10),'[1]Pricing Schedule'!$F$103+('[1]Pricing Schedule'!$F$105*M215),
IF(AND(I215=38000,R215&gt;123.4,R215&lt;=168.2,M215&gt;10),'[1]Pricing Schedule'!$F$111+('[1]Pricing Schedule'!$F$113*M215),
IF(AND(I215=38000,R215&gt;157.4,R215&lt;=336.4,M215&lt;=10),('[1]Pricing Schedule'!$F$103+('[1]Pricing Schedule'!$F$105*M215))*2,
IF(AND(I215=38000,R215&gt;157.4,R215&lt;=336.4,M215&gt;10),('[1]Pricing Schedule'!$F$111+('[1]Pricing Schedule'!$F$113*M215))*2,
IF(AND(I215=38000,R215&gt;314.8,R215&lt;=504.6,M215&lt;=10),('[1]Pricing Schedule'!$F$103+('[1]Pricing Schedule'!$F$105*M215))*3,
IF(AND(I215=38000,R215&gt;314.8,R215&lt;=504.6,M215&gt;10),('[1]Pricing Schedule'!$F$111+('[1]Pricing Schedule'!$F$113*M215))*3,
IF(AND(I215=38000,R215&gt;472.2,R215&lt;=672.8,M215&lt;=10),('[1]Pricing Schedule'!$F$103+('[1]Pricing Schedule'!$F$105*M215))*4,
IF(AND(I215=38000,R215&gt;472.2,R215&lt;=672.8,M215&gt;10),('[1]Pricing Schedule'!$F$111+('[1]Pricing Schedule'!$F$113*M215))*4,
IF(AND(I215=110000,R215&lt;=12.8,M215&gt;2),'[1]Pricing Schedule'!$F$62+('[1]Pricing Schedule'!$F$63*M215),
IF(AND(I215=110000,R215&lt;=12.8,M215&lt;=2),'[1]Pricing Schedule'!$F$96+('[1]Pricing Schedule'!$F$97*M215),
IF(AND(I215=110000,R215&gt;12.8,R215&lt;=22.8,M215&gt;3),'[1]Pricing Schedule'!$F$71+('[1]Pricing Schedule'!$F$72*M215),
IF(AND(I215=110000,R215&gt;12.8,R215&lt;=22.8,M215&lt;=3),'[1]Pricing Schedule'!$F$96+('[1]Pricing Schedule'!$F$97*M215),
IF(AND(I215=110000,R215&gt;22.8,R215&lt;=30.2),'[1]Pricing Schedule'!$F$80+('[1]Pricing Schedule'!$F$81*M215),
IF(AND(I215=110000,R215&gt;30.2,R215&lt;=45.9),'[1]Pricing Schedule'!$F$89+('[1]Pricing Schedule'!$F$90*M215),
IF(AND(I215=110000,R215&gt;45.9,R215&lt;=123.4),'[1]Pricing Schedule'!$F$96+('[1]Pricing Schedule'!$F$97*M215),
IF(AND(I215=110000,R215&gt;123.4,R215&lt;=168.2,M215&lt;=10),'[1]Pricing Schedule'!$F$103+('[1]Pricing Schedule'!$F$105*M215),
IF(AND(I215=110000,R215&gt;123.4,R215&lt;=168.2,M215&gt;10),'[1]Pricing Schedule'!$F$111+('[1]Pricing Schedule'!$F$113*M215),
IF(AND(I215=110000,R215&gt;168.2,R215&lt;=336.4,M215&lt;=10),('[1]Pricing Schedule'!$F$103+('[1]Pricing Schedule'!$F$105*M215))*2,
IF(AND(I215=110000,R215&gt;168.2,R215&lt;=336.4,M215&gt;10),('[1]Pricing Schedule'!$F$111+('[1]Pricing Schedule'!$F$113*M215))*2,
IF(AND(I215=110000,R215&gt;336.4,R215&lt;=504.6,M215&lt;=10),('[1]Pricing Schedule'!$F$103+('[1]Pricing Schedule'!$F$105*M215))*3,
IF(AND(I215=110000,R215&gt;336.4,R215&lt;=504.6,M215&gt;10),('[1]Pricing Schedule'!$F$111+('[1]Pricing Schedule'!$F$113*M215))*3,
IF(AND(I215=110000,R215&gt;504.6,R215&lt;=672.8,M215&lt;=10),('[1]Pricing Schedule'!$F$103+('[1]Pricing Schedule'!$F$105*M215))*4,
IF(AND(I215=110000,R215&gt;504.6,R215&lt;=672.8,M215&gt;10),('[1]Pricing Schedule'!$F$111+('[1]Pricing Schedule'!$F$113*M215))*4,
IF(AND(I215=110000,R215&gt;672.8,R215&lt;=841,M215&lt;=10),('[1]Pricing Schedule'!$F$103+('[1]Pricing Schedule'!$F$105*M215))*5,
IF(AND(I215=110000,R215&gt;672.8,R215&lt;=841,M215&gt;10),('[1]Pricing Schedule'!$F$111+('[1]Pricing Schedule'!$F$113*M215))*5,
IF(AND(I215=110000,R215&gt;672.8,R215&lt;=841,M215&lt;=10),('[1]Pricing Schedule'!$F$103+('[1]Pricing Schedule'!$F$105*M215))*5,
IF(AND(I215=110000,R215&gt;672.8,R215&lt;=841,M215&gt;10),('[1]Pricing Schedule'!$F$111+('[1]Pricing Schedule'!$F$113*M215))*5,
IF(AND(I215=110000,R215&gt;1345.6,R215&lt;=1513.8,M215&lt;=10),('[1]Pricing Schedule'!$F$103+('[1]Pricing Schedule'!$F$105*M215))*9,
IF(AND(I215=110000,R215&gt;1345.6,R215&lt;=1513.8,M215&gt;10),('[1]Pricing Schedule'!$F$111+('[1]Pricing Schedule'!$F$113*M215))*9,
9999999999)))))))))))))))))))))))))))))))))))))))</f>
        <v>2906770</v>
      </c>
      <c r="T215" s="21">
        <f>IF(AND(I215=38000,R215&lt;=4.5,M215&gt;8),'[1]Pricing Schedule'!$J$9,
IF(AND(I215=38000,R215&lt;=4.5,M215&lt;=8),'[1]Pricing Schedule'!$J$36,
IF(AND(I215=38000,R215&gt;4.5,R215&lt;=9,M215&gt;8),'[1]Pricing Schedule'!$J$18,
IF(AND(I215=38000,R215&gt;4.5,R215&lt;=9,M215&lt;=8),'[1]Pricing Schedule'!$J$36,
IF(AND(I215=38000,R215&gt;9,R215&lt;=12.8,M215&gt;8),'[1]Pricing Schedule'!$J$27,
IF(AND(I215=38000,R215&gt;9,R215&lt;=12.8,M215&lt;=8),'[1]Pricing Schedule'!$J$36,
IF(AND(I215=38000,R215&gt;12.8,R215&lt;=22.8),'[1]Pricing Schedule'!$J$36,
IF(AND(I215=38000,R215&gt;22.8,R215&lt;=30.2),'[1]Pricing Schedule'!$J$45,
IF(AND(I215=38000,R215&gt;30.2,R215&lt;=45.9),'[1]Pricing Schedule'!$J$54,
IF(AND(I215=38000,R215&gt;45.9,R215&lt;=123.4),'[1]Pricing Schedule'!$J$97,
IF(AND(I215=38000,R215&gt;123.4,R215&lt;=168.2,M215&lt;=10),'[1]Pricing Schedule'!$J$105,
IF(AND(I215=38000,R215&gt;123.4,R215&lt;=168.2,M215&gt;10),'[1]Pricing Schedule'!$J$113,
IF(AND(I215=38000,R215&gt;168.2,R215&lt;=336.4,M215&lt;=10),('[1]Pricing Schedule'!$J$105),
IF(AND(I215=38000,R215&gt;168.2,R215&lt;=336.4,M215&gt;10),('[1]Pricing Schedule'!$J$113),
IF(AND(I215=38000,R215&gt;336.4,R215&lt;=504.6,M215&lt;=10),('[1]Pricing Schedule'!$J$105),
IF(AND(I215=38000,R215&gt;336.4,R215&lt;=504.6,M215&gt;10),('[1]Pricing Schedule'!$J$113),
IF(AND(I215=38000,R215&gt;504.6,R215&lt;=672.8,M215&lt;=10),('[1]Pricing Schedule'!$J$105),
IF(AND(I215=38000,R215&gt;504.6,R215&lt;=672.8,M215&gt;10),('[1]Pricing Schedule'!$J$113),
IF(AND(I215=110000,R215&lt;=12.8,M215&gt;2),'[1]Pricing Schedule'!$J$63,
IF(AND(I215=110000,R215&lt;=12.8,M215&lt;=2),'[1]Pricing Schedule'!$J$97,
IF(AND(I215=110000,R215&gt;12.8,R215&lt;=22.8,M215&gt;3),'[1]Pricing Schedule'!$J$72,
IF(AND(I215=110000,R215&gt;12.8,R215&lt;=22.8,M215&lt;=3),'[1]Pricing Schedule'!$J$97,
IF(AND(I215=110000,R215&gt;22.8,R215&lt;=30.2),'[1]Pricing Schedule'!$J$81,
IF(AND(I215=110000,R215&gt;30.2,R215&lt;=45.9),'[1]Pricing Schedule'!$J$90,
IF(AND(I215=110000,R215&gt;45.9,R215&lt;=123.4),'[1]Pricing Schedule'!$J$97,
IF(AND(I215=110000,R215&gt;123.4,R215&lt;=168.2,M215&lt;=10),'[1]Pricing Schedule'!$J$105,
IF(AND(I215=110000,R215&gt;123.4,R215&lt;=168.2,M215&gt;10),'[1]Pricing Schedule'!$J$113,
IF(AND(I215=110000,R215&gt;168.2,R215&lt;=336.2,M215&lt;=10),('[1]Pricing Schedule'!$J$105),
IF(AND(I215=110000,R215&gt;168.2,R215&lt;=336.2,M215&gt;10),('[1]Pricing Schedule'!$J$113),
IF(AND(I215=110000,R215&gt;336.4,R215&lt;=504.6,M215&lt;=10),('[1]Pricing Schedule'!$J$105),
IF(AND(I215=110000,R215&gt;336.4,R215&lt;=504.6,M215&gt;10),('[1]Pricing Schedule'!$J$113),
IF(AND(I215=110000,R215&gt;504.6,R215&lt;=672.8,M215&lt;=10),('[1]Pricing Schedule'!$J$105),
IF(AND(I215=110000,R215&gt;504.6,R215&lt;=672.8,M215&gt;10),('[1]Pricing Schedule'!$J$113),
IF(AND(I215=110000,R215&gt;672.8,R215&lt;=841,M215&lt;=10),('[1]Pricing Schedule'!$J$105),
IF(AND(I215=110000,R215&gt;672.8,R215&lt;=841,M215&gt;10),('[1]Pricing Schedule'!$J$113),
IF(AND(I215=110000,R215&gt;1682,R215&lt;=1850.2,M215&lt;=10),('[1]Pricing Schedule'!$J$105),
IF(AND(I215=110000,R215&gt;1682,R215&lt;=1850.2,M215&gt;10),('[1]Pricing Schedule'!$J$113),
IF(AND(I215=110000,R215&gt;2018.4,R215&lt;=2186.6,M215&lt;=10),('[1]Pricing Schedule'!$J$105),
IF(AND(I215=110000,R215&gt;2018.4,R215&lt;=2186.6,M215&gt;10),('[1]Pricing Schedule'!$J$113),999999999)))))))))))))))))))))))))))))))))))))))</f>
        <v>6</v>
      </c>
      <c r="U215" s="40">
        <f t="shared" si="24"/>
        <v>93615.780998389688</v>
      </c>
      <c r="V215" s="41">
        <f t="shared" si="25"/>
        <v>10.681959700973934</v>
      </c>
      <c r="Y215" s="23">
        <v>105</v>
      </c>
      <c r="Z215" s="23">
        <v>130</v>
      </c>
      <c r="AR215" s="35"/>
    </row>
    <row r="216" spans="1:44">
      <c r="A216" s="23">
        <v>215</v>
      </c>
      <c r="B216" s="23">
        <v>215</v>
      </c>
      <c r="C216" s="23" t="s">
        <v>519</v>
      </c>
      <c r="D216" s="23" t="s">
        <v>131</v>
      </c>
      <c r="E216" s="23" t="s">
        <v>131</v>
      </c>
      <c r="F216" s="23" t="s">
        <v>420</v>
      </c>
      <c r="G216" s="23" t="s">
        <v>421</v>
      </c>
      <c r="H216" s="23" t="s">
        <v>113</v>
      </c>
      <c r="I216" s="13">
        <v>38000</v>
      </c>
      <c r="J216" s="13">
        <v>38000</v>
      </c>
      <c r="K216" s="23" t="s">
        <v>119</v>
      </c>
      <c r="L216" s="24">
        <v>19.212</v>
      </c>
      <c r="M216" s="37">
        <f t="shared" si="20"/>
        <v>20</v>
      </c>
      <c r="N216" s="24">
        <v>1.345</v>
      </c>
      <c r="O216" s="13">
        <v>1</v>
      </c>
      <c r="P216" s="36">
        <f t="shared" si="21"/>
        <v>1.00875</v>
      </c>
      <c r="Q216" s="38">
        <f t="shared" si="22"/>
        <v>10.350000000000001</v>
      </c>
      <c r="R216" s="37">
        <f t="shared" si="23"/>
        <v>10.350000000000001</v>
      </c>
      <c r="S216" s="39">
        <f>IF(AND(I216=38000,R216&lt;=4.5,M216&gt;8),'[1]Pricing Schedule'!$F$8+('[1]Pricing Schedule'!$F$9*M216),
IF(AND(I216=38000,R216&lt;=4.5,M216&lt;=8),'[1]Pricing Schedule'!$F$34+('[1]Pricing Schedule'!$F$36*M216),
IF(AND(I216=38000,R216&gt;4.5,R216&lt;=9,M216&gt;8),'[1]Pricing Schedule'!$F$17+('[1]Pricing Schedule'!$F$18*M216),
IF(AND(I216=38000,R216&gt;4.5,R216&lt;=9,M216&lt;=8),'[1]Pricing Schedule'!$F$34+('[1]Pricing Schedule'!$F$36*M216),
IF(AND(I216=38000,R216&gt;9,R216&lt;=12.8,M216&gt;8),'[1]Pricing Schedule'!$F$26+('[1]Pricing Schedule'!$F$27*M216),
IF(AND(I216=38000,R216&gt;9,R216&lt;=12.8,M216&lt;=8),'[1]Pricing Schedule'!$F$34+('[1]Pricing Schedule'!$F$36*M216),
IF(AND(I216=38000,R216&gt;12.8,R216&lt;=22.8),'[1]Pricing Schedule'!$F$34+('[1]Pricing Schedule'!$F$36*M216),
IF(AND(I216=38000,R216&gt;22.8,R216&lt;=30.2),'[1]Pricing Schedule'!$F$43+('[1]Pricing Schedule'!$F$45*M216),
IF(AND(I216=38000,R216&gt;30.2,R216&lt;=45.9),'[1]Pricing Schedule'!$F$52+('[1]Pricing Schedule'!$F$54*M216),
IF(AND(I216=38000,R216&gt;45.9,R216&lt;=123.4),'[1]Pricing Schedule'!$F$96+('[1]Pricing Schedule'!$F$97*M216),
IF(AND(I216=38000,R216&gt;123.4,R216&lt;=168.2,M216&lt;=10),'[1]Pricing Schedule'!$F$103+('[1]Pricing Schedule'!$F$105*M216),
IF(AND(I216=38000,R216&gt;123.4,R216&lt;=168.2,M216&gt;10),'[1]Pricing Schedule'!$F$111+('[1]Pricing Schedule'!$F$113*M216),
IF(AND(I216=38000,R216&gt;157.4,R216&lt;=336.4,M216&lt;=10),('[1]Pricing Schedule'!$F$103+('[1]Pricing Schedule'!$F$105*M216))*2,
IF(AND(I216=38000,R216&gt;157.4,R216&lt;=336.4,M216&gt;10),('[1]Pricing Schedule'!$F$111+('[1]Pricing Schedule'!$F$113*M216))*2,
IF(AND(I216=38000,R216&gt;314.8,R216&lt;=504.6,M216&lt;=10),('[1]Pricing Schedule'!$F$103+('[1]Pricing Schedule'!$F$105*M216))*3,
IF(AND(I216=38000,R216&gt;314.8,R216&lt;=504.6,M216&gt;10),('[1]Pricing Schedule'!$F$111+('[1]Pricing Schedule'!$F$113*M216))*3,
IF(AND(I216=38000,R216&gt;472.2,R216&lt;=672.8,M216&lt;=10),('[1]Pricing Schedule'!$F$103+('[1]Pricing Schedule'!$F$105*M216))*4,
IF(AND(I216=38000,R216&gt;472.2,R216&lt;=672.8,M216&gt;10),('[1]Pricing Schedule'!$F$111+('[1]Pricing Schedule'!$F$113*M216))*4,
IF(AND(I216=110000,R216&lt;=12.8,M216&gt;2),'[1]Pricing Schedule'!$F$62+('[1]Pricing Schedule'!$F$63*M216),
IF(AND(I216=110000,R216&lt;=12.8,M216&lt;=2),'[1]Pricing Schedule'!$F$96+('[1]Pricing Schedule'!$F$97*M216),
IF(AND(I216=110000,R216&gt;12.8,R216&lt;=22.8,M216&gt;3),'[1]Pricing Schedule'!$F$71+('[1]Pricing Schedule'!$F$72*M216),
IF(AND(I216=110000,R216&gt;12.8,R216&lt;=22.8,M216&lt;=3),'[1]Pricing Schedule'!$F$96+('[1]Pricing Schedule'!$F$97*M216),
IF(AND(I216=110000,R216&gt;22.8,R216&lt;=30.2),'[1]Pricing Schedule'!$F$80+('[1]Pricing Schedule'!$F$81*M216),
IF(AND(I216=110000,R216&gt;30.2,R216&lt;=45.9),'[1]Pricing Schedule'!$F$89+('[1]Pricing Schedule'!$F$90*M216),
IF(AND(I216=110000,R216&gt;45.9,R216&lt;=123.4),'[1]Pricing Schedule'!$F$96+('[1]Pricing Schedule'!$F$97*M216),
IF(AND(I216=110000,R216&gt;123.4,R216&lt;=168.2,M216&lt;=10),'[1]Pricing Schedule'!$F$103+('[1]Pricing Schedule'!$F$105*M216),
IF(AND(I216=110000,R216&gt;123.4,R216&lt;=168.2,M216&gt;10),'[1]Pricing Schedule'!$F$111+('[1]Pricing Schedule'!$F$113*M216),
IF(AND(I216=110000,R216&gt;168.2,R216&lt;=336.4,M216&lt;=10),('[1]Pricing Schedule'!$F$103+('[1]Pricing Schedule'!$F$105*M216))*2,
IF(AND(I216=110000,R216&gt;168.2,R216&lt;=336.4,M216&gt;10),('[1]Pricing Schedule'!$F$111+('[1]Pricing Schedule'!$F$113*M216))*2,
IF(AND(I216=110000,R216&gt;336.4,R216&lt;=504.6,M216&lt;=10),('[1]Pricing Schedule'!$F$103+('[1]Pricing Schedule'!$F$105*M216))*3,
IF(AND(I216=110000,R216&gt;336.4,R216&lt;=504.6,M216&gt;10),('[1]Pricing Schedule'!$F$111+('[1]Pricing Schedule'!$F$113*M216))*3,
IF(AND(I216=110000,R216&gt;504.6,R216&lt;=672.8,M216&lt;=10),('[1]Pricing Schedule'!$F$103+('[1]Pricing Schedule'!$F$105*M216))*4,
IF(AND(I216=110000,R216&gt;504.6,R216&lt;=672.8,M216&gt;10),('[1]Pricing Schedule'!$F$111+('[1]Pricing Schedule'!$F$113*M216))*4,
IF(AND(I216=110000,R216&gt;672.8,R216&lt;=841,M216&lt;=10),('[1]Pricing Schedule'!$F$103+('[1]Pricing Schedule'!$F$105*M216))*5,
IF(AND(I216=110000,R216&gt;672.8,R216&lt;=841,M216&gt;10),('[1]Pricing Schedule'!$F$111+('[1]Pricing Schedule'!$F$113*M216))*5,
IF(AND(I216=110000,R216&gt;672.8,R216&lt;=841,M216&lt;=10),('[1]Pricing Schedule'!$F$103+('[1]Pricing Schedule'!$F$105*M216))*5,
IF(AND(I216=110000,R216&gt;672.8,R216&lt;=841,M216&gt;10),('[1]Pricing Schedule'!$F$111+('[1]Pricing Schedule'!$F$113*M216))*5,
IF(AND(I216=110000,R216&gt;1345.6,R216&lt;=1513.8,M216&lt;=10),('[1]Pricing Schedule'!$F$103+('[1]Pricing Schedule'!$F$105*M216))*9,
IF(AND(I216=110000,R216&gt;1345.6,R216&lt;=1513.8,M216&gt;10),('[1]Pricing Schedule'!$F$111+('[1]Pricing Schedule'!$F$113*M216))*9,
9999999999)))))))))))))))))))))))))))))))))))))))</f>
        <v>1996550</v>
      </c>
      <c r="T216" s="21">
        <f>IF(AND(I216=38000,R216&lt;=4.5,M216&gt;8),'[1]Pricing Schedule'!$J$9,
IF(AND(I216=38000,R216&lt;=4.5,M216&lt;=8),'[1]Pricing Schedule'!$J$36,
IF(AND(I216=38000,R216&gt;4.5,R216&lt;=9,M216&gt;8),'[1]Pricing Schedule'!$J$18,
IF(AND(I216=38000,R216&gt;4.5,R216&lt;=9,M216&lt;=8),'[1]Pricing Schedule'!$J$36,
IF(AND(I216=38000,R216&gt;9,R216&lt;=12.8,M216&gt;8),'[1]Pricing Schedule'!$J$27,
IF(AND(I216=38000,R216&gt;9,R216&lt;=12.8,M216&lt;=8),'[1]Pricing Schedule'!$J$36,
IF(AND(I216=38000,R216&gt;12.8,R216&lt;=22.8),'[1]Pricing Schedule'!$J$36,
IF(AND(I216=38000,R216&gt;22.8,R216&lt;=30.2),'[1]Pricing Schedule'!$J$45,
IF(AND(I216=38000,R216&gt;30.2,R216&lt;=45.9),'[1]Pricing Schedule'!$J$54,
IF(AND(I216=38000,R216&gt;45.9,R216&lt;=123.4),'[1]Pricing Schedule'!$J$97,
IF(AND(I216=38000,R216&gt;123.4,R216&lt;=168.2,M216&lt;=10),'[1]Pricing Schedule'!$J$105,
IF(AND(I216=38000,R216&gt;123.4,R216&lt;=168.2,M216&gt;10),'[1]Pricing Schedule'!$J$113,
IF(AND(I216=38000,R216&gt;168.2,R216&lt;=336.4,M216&lt;=10),('[1]Pricing Schedule'!$J$105),
IF(AND(I216=38000,R216&gt;168.2,R216&lt;=336.4,M216&gt;10),('[1]Pricing Schedule'!$J$113),
IF(AND(I216=38000,R216&gt;336.4,R216&lt;=504.6,M216&lt;=10),('[1]Pricing Schedule'!$J$105),
IF(AND(I216=38000,R216&gt;336.4,R216&lt;=504.6,M216&gt;10),('[1]Pricing Schedule'!$J$113),
IF(AND(I216=38000,R216&gt;504.6,R216&lt;=672.8,M216&lt;=10),('[1]Pricing Schedule'!$J$105),
IF(AND(I216=38000,R216&gt;504.6,R216&lt;=672.8,M216&gt;10),('[1]Pricing Schedule'!$J$113),
IF(AND(I216=110000,R216&lt;=12.8,M216&gt;2),'[1]Pricing Schedule'!$J$63,
IF(AND(I216=110000,R216&lt;=12.8,M216&lt;=2),'[1]Pricing Schedule'!$J$97,
IF(AND(I216=110000,R216&gt;12.8,R216&lt;=22.8,M216&gt;3),'[1]Pricing Schedule'!$J$72,
IF(AND(I216=110000,R216&gt;12.8,R216&lt;=22.8,M216&lt;=3),'[1]Pricing Schedule'!$J$97,
IF(AND(I216=110000,R216&gt;22.8,R216&lt;=30.2),'[1]Pricing Schedule'!$J$81,
IF(AND(I216=110000,R216&gt;30.2,R216&lt;=45.9),'[1]Pricing Schedule'!$J$90,
IF(AND(I216=110000,R216&gt;45.9,R216&lt;=123.4),'[1]Pricing Schedule'!$J$97,
IF(AND(I216=110000,R216&gt;123.4,R216&lt;=168.2,M216&lt;=10),'[1]Pricing Schedule'!$J$105,
IF(AND(I216=110000,R216&gt;123.4,R216&lt;=168.2,M216&gt;10),'[1]Pricing Schedule'!$J$113,
IF(AND(I216=110000,R216&gt;168.2,R216&lt;=336.2,M216&lt;=10),('[1]Pricing Schedule'!$J$105),
IF(AND(I216=110000,R216&gt;168.2,R216&lt;=336.2,M216&gt;10),('[1]Pricing Schedule'!$J$113),
IF(AND(I216=110000,R216&gt;336.4,R216&lt;=504.6,M216&lt;=10),('[1]Pricing Schedule'!$J$105),
IF(AND(I216=110000,R216&gt;336.4,R216&lt;=504.6,M216&gt;10),('[1]Pricing Schedule'!$J$113),
IF(AND(I216=110000,R216&gt;504.6,R216&lt;=672.8,M216&lt;=10),('[1]Pricing Schedule'!$J$105),
IF(AND(I216=110000,R216&gt;504.6,R216&lt;=672.8,M216&gt;10),('[1]Pricing Schedule'!$J$113),
IF(AND(I216=110000,R216&gt;672.8,R216&lt;=841,M216&lt;=10),('[1]Pricing Schedule'!$J$105),
IF(AND(I216=110000,R216&gt;672.8,R216&lt;=841,M216&gt;10),('[1]Pricing Schedule'!$J$113),
IF(AND(I216=110000,R216&gt;1682,R216&lt;=1850.2,M216&lt;=10),('[1]Pricing Schedule'!$J$105),
IF(AND(I216=110000,R216&gt;1682,R216&lt;=1850.2,M216&gt;10),('[1]Pricing Schedule'!$J$113),
IF(AND(I216=110000,R216&gt;2018.4,R216&lt;=2186.6,M216&lt;=10),('[1]Pricing Schedule'!$J$105),
IF(AND(I216=110000,R216&gt;2018.4,R216&lt;=2186.6,M216&gt;10),('[1]Pricing Schedule'!$J$113),999999999)))))))))))))))))))))))))))))))))))))))</f>
        <v>3</v>
      </c>
      <c r="U216" s="40">
        <f t="shared" si="24"/>
        <v>192903.38164251205</v>
      </c>
      <c r="V216" s="41">
        <f t="shared" si="25"/>
        <v>5.183942300468309</v>
      </c>
      <c r="Y216" s="23">
        <v>362</v>
      </c>
      <c r="Z216" s="23">
        <v>107</v>
      </c>
      <c r="AR216" s="35"/>
    </row>
    <row r="217" spans="1:44">
      <c r="A217" s="23">
        <v>216</v>
      </c>
      <c r="B217" s="23">
        <v>216</v>
      </c>
      <c r="C217" s="23" t="s">
        <v>520</v>
      </c>
      <c r="D217" s="23" t="s">
        <v>131</v>
      </c>
      <c r="E217" s="23" t="s">
        <v>131</v>
      </c>
      <c r="F217" s="23" t="s">
        <v>420</v>
      </c>
      <c r="G217" s="23" t="s">
        <v>421</v>
      </c>
      <c r="H217" s="23" t="s">
        <v>113</v>
      </c>
      <c r="I217" s="13">
        <v>38000</v>
      </c>
      <c r="J217" s="13">
        <v>38000</v>
      </c>
      <c r="K217" s="23" t="s">
        <v>119</v>
      </c>
      <c r="L217" s="24">
        <v>19.128</v>
      </c>
      <c r="M217" s="37">
        <f t="shared" si="20"/>
        <v>20</v>
      </c>
      <c r="N217" s="24">
        <v>0.55400000000000005</v>
      </c>
      <c r="O217" s="13">
        <v>1</v>
      </c>
      <c r="P217" s="36">
        <f t="shared" si="21"/>
        <v>0.55400000000000005</v>
      </c>
      <c r="Q217" s="38">
        <f t="shared" si="22"/>
        <v>3.45</v>
      </c>
      <c r="R217" s="37">
        <f t="shared" si="23"/>
        <v>3.45</v>
      </c>
      <c r="S217" s="39">
        <f>IF(AND(I217=38000,R217&lt;=4.5,M217&gt;8),'[1]Pricing Schedule'!$F$8+('[1]Pricing Schedule'!$F$9*M217),
IF(AND(I217=38000,R217&lt;=4.5,M217&lt;=8),'[1]Pricing Schedule'!$F$34+('[1]Pricing Schedule'!$F$36*M217),
IF(AND(I217=38000,R217&gt;4.5,R217&lt;=9,M217&gt;8),'[1]Pricing Schedule'!$F$17+('[1]Pricing Schedule'!$F$18*M217),
IF(AND(I217=38000,R217&gt;4.5,R217&lt;=9,M217&lt;=8),'[1]Pricing Schedule'!$F$34+('[1]Pricing Schedule'!$F$36*M217),
IF(AND(I217=38000,R217&gt;9,R217&lt;=12.8,M217&gt;8),'[1]Pricing Schedule'!$F$26+('[1]Pricing Schedule'!$F$27*M217),
IF(AND(I217=38000,R217&gt;9,R217&lt;=12.8,M217&lt;=8),'[1]Pricing Schedule'!$F$34+('[1]Pricing Schedule'!$F$36*M217),
IF(AND(I217=38000,R217&gt;12.8,R217&lt;=22.8),'[1]Pricing Schedule'!$F$34+('[1]Pricing Schedule'!$F$36*M217),
IF(AND(I217=38000,R217&gt;22.8,R217&lt;=30.2),'[1]Pricing Schedule'!$F$43+('[1]Pricing Schedule'!$F$45*M217),
IF(AND(I217=38000,R217&gt;30.2,R217&lt;=45.9),'[1]Pricing Schedule'!$F$52+('[1]Pricing Schedule'!$F$54*M217),
IF(AND(I217=38000,R217&gt;45.9,R217&lt;=123.4),'[1]Pricing Schedule'!$F$96+('[1]Pricing Schedule'!$F$97*M217),
IF(AND(I217=38000,R217&gt;123.4,R217&lt;=168.2,M217&lt;=10),'[1]Pricing Schedule'!$F$103+('[1]Pricing Schedule'!$F$105*M217),
IF(AND(I217=38000,R217&gt;123.4,R217&lt;=168.2,M217&gt;10),'[1]Pricing Schedule'!$F$111+('[1]Pricing Schedule'!$F$113*M217),
IF(AND(I217=38000,R217&gt;157.4,R217&lt;=336.4,M217&lt;=10),('[1]Pricing Schedule'!$F$103+('[1]Pricing Schedule'!$F$105*M217))*2,
IF(AND(I217=38000,R217&gt;157.4,R217&lt;=336.4,M217&gt;10),('[1]Pricing Schedule'!$F$111+('[1]Pricing Schedule'!$F$113*M217))*2,
IF(AND(I217=38000,R217&gt;314.8,R217&lt;=504.6,M217&lt;=10),('[1]Pricing Schedule'!$F$103+('[1]Pricing Schedule'!$F$105*M217))*3,
IF(AND(I217=38000,R217&gt;314.8,R217&lt;=504.6,M217&gt;10),('[1]Pricing Schedule'!$F$111+('[1]Pricing Schedule'!$F$113*M217))*3,
IF(AND(I217=38000,R217&gt;472.2,R217&lt;=672.8,M217&lt;=10),('[1]Pricing Schedule'!$F$103+('[1]Pricing Schedule'!$F$105*M217))*4,
IF(AND(I217=38000,R217&gt;472.2,R217&lt;=672.8,M217&gt;10),('[1]Pricing Schedule'!$F$111+('[1]Pricing Schedule'!$F$113*M217))*4,
IF(AND(I217=110000,R217&lt;=12.8,M217&gt;2),'[1]Pricing Schedule'!$F$62+('[1]Pricing Schedule'!$F$63*M217),
IF(AND(I217=110000,R217&lt;=12.8,M217&lt;=2),'[1]Pricing Schedule'!$F$96+('[1]Pricing Schedule'!$F$97*M217),
IF(AND(I217=110000,R217&gt;12.8,R217&lt;=22.8,M217&gt;3),'[1]Pricing Schedule'!$F$71+('[1]Pricing Schedule'!$F$72*M217),
IF(AND(I217=110000,R217&gt;12.8,R217&lt;=22.8,M217&lt;=3),'[1]Pricing Schedule'!$F$96+('[1]Pricing Schedule'!$F$97*M217),
IF(AND(I217=110000,R217&gt;22.8,R217&lt;=30.2),'[1]Pricing Schedule'!$F$80+('[1]Pricing Schedule'!$F$81*M217),
IF(AND(I217=110000,R217&gt;30.2,R217&lt;=45.9),'[1]Pricing Schedule'!$F$89+('[1]Pricing Schedule'!$F$90*M217),
IF(AND(I217=110000,R217&gt;45.9,R217&lt;=123.4),'[1]Pricing Schedule'!$F$96+('[1]Pricing Schedule'!$F$97*M217),
IF(AND(I217=110000,R217&gt;123.4,R217&lt;=168.2,M217&lt;=10),'[1]Pricing Schedule'!$F$103+('[1]Pricing Schedule'!$F$105*M217),
IF(AND(I217=110000,R217&gt;123.4,R217&lt;=168.2,M217&gt;10),'[1]Pricing Schedule'!$F$111+('[1]Pricing Schedule'!$F$113*M217),
IF(AND(I217=110000,R217&gt;168.2,R217&lt;=336.4,M217&lt;=10),('[1]Pricing Schedule'!$F$103+('[1]Pricing Schedule'!$F$105*M217))*2,
IF(AND(I217=110000,R217&gt;168.2,R217&lt;=336.4,M217&gt;10),('[1]Pricing Schedule'!$F$111+('[1]Pricing Schedule'!$F$113*M217))*2,
IF(AND(I217=110000,R217&gt;336.4,R217&lt;=504.6,M217&lt;=10),('[1]Pricing Schedule'!$F$103+('[1]Pricing Schedule'!$F$105*M217))*3,
IF(AND(I217=110000,R217&gt;336.4,R217&lt;=504.6,M217&gt;10),('[1]Pricing Schedule'!$F$111+('[1]Pricing Schedule'!$F$113*M217))*3,
IF(AND(I217=110000,R217&gt;504.6,R217&lt;=672.8,M217&lt;=10),('[1]Pricing Schedule'!$F$103+('[1]Pricing Schedule'!$F$105*M217))*4,
IF(AND(I217=110000,R217&gt;504.6,R217&lt;=672.8,M217&gt;10),('[1]Pricing Schedule'!$F$111+('[1]Pricing Schedule'!$F$113*M217))*4,
IF(AND(I217=110000,R217&gt;672.8,R217&lt;=841,M217&lt;=10),('[1]Pricing Schedule'!$F$103+('[1]Pricing Schedule'!$F$105*M217))*5,
IF(AND(I217=110000,R217&gt;672.8,R217&lt;=841,M217&gt;10),('[1]Pricing Schedule'!$F$111+('[1]Pricing Schedule'!$F$113*M217))*5,
IF(AND(I217=110000,R217&gt;672.8,R217&lt;=841,M217&lt;=10),('[1]Pricing Schedule'!$F$103+('[1]Pricing Schedule'!$F$105*M217))*5,
IF(AND(I217=110000,R217&gt;672.8,R217&lt;=841,M217&gt;10),('[1]Pricing Schedule'!$F$111+('[1]Pricing Schedule'!$F$113*M217))*5,
IF(AND(I217=110000,R217&gt;1345.6,R217&lt;=1513.8,M217&lt;=10),('[1]Pricing Schedule'!$F$103+('[1]Pricing Schedule'!$F$105*M217))*9,
IF(AND(I217=110000,R217&gt;1345.6,R217&lt;=1513.8,M217&gt;10),('[1]Pricing Schedule'!$F$111+('[1]Pricing Schedule'!$F$113*M217))*9,
9999999999)))))))))))))))))))))))))))))))))))))))</f>
        <v>1914140</v>
      </c>
      <c r="T217" s="21">
        <f>IF(AND(I217=38000,R217&lt;=4.5,M217&gt;8),'[1]Pricing Schedule'!$J$9,
IF(AND(I217=38000,R217&lt;=4.5,M217&lt;=8),'[1]Pricing Schedule'!$J$36,
IF(AND(I217=38000,R217&gt;4.5,R217&lt;=9,M217&gt;8),'[1]Pricing Schedule'!$J$18,
IF(AND(I217=38000,R217&gt;4.5,R217&lt;=9,M217&lt;=8),'[1]Pricing Schedule'!$J$36,
IF(AND(I217=38000,R217&gt;9,R217&lt;=12.8,M217&gt;8),'[1]Pricing Schedule'!$J$27,
IF(AND(I217=38000,R217&gt;9,R217&lt;=12.8,M217&lt;=8),'[1]Pricing Schedule'!$J$36,
IF(AND(I217=38000,R217&gt;12.8,R217&lt;=22.8),'[1]Pricing Schedule'!$J$36,
IF(AND(I217=38000,R217&gt;22.8,R217&lt;=30.2),'[1]Pricing Schedule'!$J$45,
IF(AND(I217=38000,R217&gt;30.2,R217&lt;=45.9),'[1]Pricing Schedule'!$J$54,
IF(AND(I217=38000,R217&gt;45.9,R217&lt;=123.4),'[1]Pricing Schedule'!$J$97,
IF(AND(I217=38000,R217&gt;123.4,R217&lt;=168.2,M217&lt;=10),'[1]Pricing Schedule'!$J$105,
IF(AND(I217=38000,R217&gt;123.4,R217&lt;=168.2,M217&gt;10),'[1]Pricing Schedule'!$J$113,
IF(AND(I217=38000,R217&gt;168.2,R217&lt;=336.4,M217&lt;=10),('[1]Pricing Schedule'!$J$105),
IF(AND(I217=38000,R217&gt;168.2,R217&lt;=336.4,M217&gt;10),('[1]Pricing Schedule'!$J$113),
IF(AND(I217=38000,R217&gt;336.4,R217&lt;=504.6,M217&lt;=10),('[1]Pricing Schedule'!$J$105),
IF(AND(I217=38000,R217&gt;336.4,R217&lt;=504.6,M217&gt;10),('[1]Pricing Schedule'!$J$113),
IF(AND(I217=38000,R217&gt;504.6,R217&lt;=672.8,M217&lt;=10),('[1]Pricing Schedule'!$J$105),
IF(AND(I217=38000,R217&gt;504.6,R217&lt;=672.8,M217&gt;10),('[1]Pricing Schedule'!$J$113),
IF(AND(I217=110000,R217&lt;=12.8,M217&gt;2),'[1]Pricing Schedule'!$J$63,
IF(AND(I217=110000,R217&lt;=12.8,M217&lt;=2),'[1]Pricing Schedule'!$J$97,
IF(AND(I217=110000,R217&gt;12.8,R217&lt;=22.8,M217&gt;3),'[1]Pricing Schedule'!$J$72,
IF(AND(I217=110000,R217&gt;12.8,R217&lt;=22.8,M217&lt;=3),'[1]Pricing Schedule'!$J$97,
IF(AND(I217=110000,R217&gt;22.8,R217&lt;=30.2),'[1]Pricing Schedule'!$J$81,
IF(AND(I217=110000,R217&gt;30.2,R217&lt;=45.9),'[1]Pricing Schedule'!$J$90,
IF(AND(I217=110000,R217&gt;45.9,R217&lt;=123.4),'[1]Pricing Schedule'!$J$97,
IF(AND(I217=110000,R217&gt;123.4,R217&lt;=168.2,M217&lt;=10),'[1]Pricing Schedule'!$J$105,
IF(AND(I217=110000,R217&gt;123.4,R217&lt;=168.2,M217&gt;10),'[1]Pricing Schedule'!$J$113,
IF(AND(I217=110000,R217&gt;168.2,R217&lt;=336.2,M217&lt;=10),('[1]Pricing Schedule'!$J$105),
IF(AND(I217=110000,R217&gt;168.2,R217&lt;=336.2,M217&gt;10),('[1]Pricing Schedule'!$J$113),
IF(AND(I217=110000,R217&gt;336.4,R217&lt;=504.6,M217&lt;=10),('[1]Pricing Schedule'!$J$105),
IF(AND(I217=110000,R217&gt;336.4,R217&lt;=504.6,M217&gt;10),('[1]Pricing Schedule'!$J$113),
IF(AND(I217=110000,R217&gt;504.6,R217&lt;=672.8,M217&lt;=10),('[1]Pricing Schedule'!$J$105),
IF(AND(I217=110000,R217&gt;504.6,R217&lt;=672.8,M217&gt;10),('[1]Pricing Schedule'!$J$113),
IF(AND(I217=110000,R217&gt;672.8,R217&lt;=841,M217&lt;=10),('[1]Pricing Schedule'!$J$105),
IF(AND(I217=110000,R217&gt;672.8,R217&lt;=841,M217&gt;10),('[1]Pricing Schedule'!$J$113),
IF(AND(I217=110000,R217&gt;1682,R217&lt;=1850.2,M217&lt;=10),('[1]Pricing Schedule'!$J$105),
IF(AND(I217=110000,R217&gt;1682,R217&lt;=1850.2,M217&gt;10),('[1]Pricing Schedule'!$J$113),
IF(AND(I217=110000,R217&gt;2018.4,R217&lt;=2186.6,M217&lt;=10),('[1]Pricing Schedule'!$J$105),
IF(AND(I217=110000,R217&gt;2018.4,R217&lt;=2186.6,M217&gt;10),('[1]Pricing Schedule'!$J$113),999999999)))))))))))))))))))))))))))))))))))))))</f>
        <v>1</v>
      </c>
      <c r="U217" s="40">
        <f t="shared" si="24"/>
        <v>554823.18840579712</v>
      </c>
      <c r="V217" s="41">
        <f t="shared" si="25"/>
        <v>1.8023760017553574</v>
      </c>
      <c r="Y217" s="23">
        <v>236</v>
      </c>
      <c r="Z217" s="23">
        <v>107</v>
      </c>
      <c r="AR217" s="35"/>
    </row>
    <row r="218" spans="1:44">
      <c r="A218" s="23">
        <v>217</v>
      </c>
      <c r="B218" s="23">
        <v>217</v>
      </c>
      <c r="C218" s="23" t="s">
        <v>521</v>
      </c>
      <c r="D218" s="23" t="s">
        <v>116</v>
      </c>
      <c r="E218" s="23" t="s">
        <v>116</v>
      </c>
      <c r="F218" s="23" t="s">
        <v>117</v>
      </c>
      <c r="G218" s="23" t="s">
        <v>118</v>
      </c>
      <c r="H218" s="23" t="s">
        <v>113</v>
      </c>
      <c r="I218" s="13">
        <v>38000</v>
      </c>
      <c r="J218" s="13">
        <v>38000</v>
      </c>
      <c r="K218" s="23" t="s">
        <v>119</v>
      </c>
      <c r="L218" s="24">
        <v>13.741</v>
      </c>
      <c r="M218" s="37">
        <f t="shared" si="20"/>
        <v>14</v>
      </c>
      <c r="N218" s="24">
        <v>5.4850000000000003</v>
      </c>
      <c r="O218" s="13">
        <v>1</v>
      </c>
      <c r="P218" s="36">
        <f t="shared" si="21"/>
        <v>4.1137500000000005</v>
      </c>
      <c r="Q218" s="38">
        <f t="shared" si="22"/>
        <v>44.85</v>
      </c>
      <c r="R218" s="37">
        <f t="shared" si="23"/>
        <v>44.85</v>
      </c>
      <c r="S218" s="39">
        <f>IF(AND(I218=38000,R218&lt;=4.5,M218&gt;8),'[1]Pricing Schedule'!$F$8+('[1]Pricing Schedule'!$F$9*M218),
IF(AND(I218=38000,R218&lt;=4.5,M218&lt;=8),'[1]Pricing Schedule'!$F$34+('[1]Pricing Schedule'!$F$36*M218),
IF(AND(I218=38000,R218&gt;4.5,R218&lt;=9,M218&gt;8),'[1]Pricing Schedule'!$F$17+('[1]Pricing Schedule'!$F$18*M218),
IF(AND(I218=38000,R218&gt;4.5,R218&lt;=9,M218&lt;=8),'[1]Pricing Schedule'!$F$34+('[1]Pricing Schedule'!$F$36*M218),
IF(AND(I218=38000,R218&gt;9,R218&lt;=12.8,M218&gt;8),'[1]Pricing Schedule'!$F$26+('[1]Pricing Schedule'!$F$27*M218),
IF(AND(I218=38000,R218&gt;9,R218&lt;=12.8,M218&lt;=8),'[1]Pricing Schedule'!$F$34+('[1]Pricing Schedule'!$F$36*M218),
IF(AND(I218=38000,R218&gt;12.8,R218&lt;=22.8),'[1]Pricing Schedule'!$F$34+('[1]Pricing Schedule'!$F$36*M218),
IF(AND(I218=38000,R218&gt;22.8,R218&lt;=30.2),'[1]Pricing Schedule'!$F$43+('[1]Pricing Schedule'!$F$45*M218),
IF(AND(I218=38000,R218&gt;30.2,R218&lt;=45.9),'[1]Pricing Schedule'!$F$52+('[1]Pricing Schedule'!$F$54*M218),
IF(AND(I218=38000,R218&gt;45.9,R218&lt;=123.4),'[1]Pricing Schedule'!$F$96+('[1]Pricing Schedule'!$F$97*M218),
IF(AND(I218=38000,R218&gt;123.4,R218&lt;=168.2,M218&lt;=10),'[1]Pricing Schedule'!$F$103+('[1]Pricing Schedule'!$F$105*M218),
IF(AND(I218=38000,R218&gt;123.4,R218&lt;=168.2,M218&gt;10),'[1]Pricing Schedule'!$F$111+('[1]Pricing Schedule'!$F$113*M218),
IF(AND(I218=38000,R218&gt;157.4,R218&lt;=336.4,M218&lt;=10),('[1]Pricing Schedule'!$F$103+('[1]Pricing Schedule'!$F$105*M218))*2,
IF(AND(I218=38000,R218&gt;157.4,R218&lt;=336.4,M218&gt;10),('[1]Pricing Schedule'!$F$111+('[1]Pricing Schedule'!$F$113*M218))*2,
IF(AND(I218=38000,R218&gt;314.8,R218&lt;=504.6,M218&lt;=10),('[1]Pricing Schedule'!$F$103+('[1]Pricing Schedule'!$F$105*M218))*3,
IF(AND(I218=38000,R218&gt;314.8,R218&lt;=504.6,M218&gt;10),('[1]Pricing Schedule'!$F$111+('[1]Pricing Schedule'!$F$113*M218))*3,
IF(AND(I218=38000,R218&gt;472.2,R218&lt;=672.8,M218&lt;=10),('[1]Pricing Schedule'!$F$103+('[1]Pricing Schedule'!$F$105*M218))*4,
IF(AND(I218=38000,R218&gt;472.2,R218&lt;=672.8,M218&gt;10),('[1]Pricing Schedule'!$F$111+('[1]Pricing Schedule'!$F$113*M218))*4,
IF(AND(I218=110000,R218&lt;=12.8,M218&gt;2),'[1]Pricing Schedule'!$F$62+('[1]Pricing Schedule'!$F$63*M218),
IF(AND(I218=110000,R218&lt;=12.8,M218&lt;=2),'[1]Pricing Schedule'!$F$96+('[1]Pricing Schedule'!$F$97*M218),
IF(AND(I218=110000,R218&gt;12.8,R218&lt;=22.8,M218&gt;3),'[1]Pricing Schedule'!$F$71+('[1]Pricing Schedule'!$F$72*M218),
IF(AND(I218=110000,R218&gt;12.8,R218&lt;=22.8,M218&lt;=3),'[1]Pricing Schedule'!$F$96+('[1]Pricing Schedule'!$F$97*M218),
IF(AND(I218=110000,R218&gt;22.8,R218&lt;=30.2),'[1]Pricing Schedule'!$F$80+('[1]Pricing Schedule'!$F$81*M218),
IF(AND(I218=110000,R218&gt;30.2,R218&lt;=45.9),'[1]Pricing Schedule'!$F$89+('[1]Pricing Schedule'!$F$90*M218),
IF(AND(I218=110000,R218&gt;45.9,R218&lt;=123.4),'[1]Pricing Schedule'!$F$96+('[1]Pricing Schedule'!$F$97*M218),
IF(AND(I218=110000,R218&gt;123.4,R218&lt;=168.2,M218&lt;=10),'[1]Pricing Schedule'!$F$103+('[1]Pricing Schedule'!$F$105*M218),
IF(AND(I218=110000,R218&gt;123.4,R218&lt;=168.2,M218&gt;10),'[1]Pricing Schedule'!$F$111+('[1]Pricing Schedule'!$F$113*M218),
IF(AND(I218=110000,R218&gt;168.2,R218&lt;=336.4,M218&lt;=10),('[1]Pricing Schedule'!$F$103+('[1]Pricing Schedule'!$F$105*M218))*2,
IF(AND(I218=110000,R218&gt;168.2,R218&lt;=336.4,M218&gt;10),('[1]Pricing Schedule'!$F$111+('[1]Pricing Schedule'!$F$113*M218))*2,
IF(AND(I218=110000,R218&gt;336.4,R218&lt;=504.6,M218&lt;=10),('[1]Pricing Schedule'!$F$103+('[1]Pricing Schedule'!$F$105*M218))*3,
IF(AND(I218=110000,R218&gt;336.4,R218&lt;=504.6,M218&gt;10),('[1]Pricing Schedule'!$F$111+('[1]Pricing Schedule'!$F$113*M218))*3,
IF(AND(I218=110000,R218&gt;504.6,R218&lt;=672.8,M218&lt;=10),('[1]Pricing Schedule'!$F$103+('[1]Pricing Schedule'!$F$105*M218))*4,
IF(AND(I218=110000,R218&gt;504.6,R218&lt;=672.8,M218&gt;10),('[1]Pricing Schedule'!$F$111+('[1]Pricing Schedule'!$F$113*M218))*4,
IF(AND(I218=110000,R218&gt;672.8,R218&lt;=841,M218&lt;=10),('[1]Pricing Schedule'!$F$103+('[1]Pricing Schedule'!$F$105*M218))*5,
IF(AND(I218=110000,R218&gt;672.8,R218&lt;=841,M218&gt;10),('[1]Pricing Schedule'!$F$111+('[1]Pricing Schedule'!$F$113*M218))*5,
IF(AND(I218=110000,R218&gt;672.8,R218&lt;=841,M218&lt;=10),('[1]Pricing Schedule'!$F$103+('[1]Pricing Schedule'!$F$105*M218))*5,
IF(AND(I218=110000,R218&gt;672.8,R218&lt;=841,M218&gt;10),('[1]Pricing Schedule'!$F$111+('[1]Pricing Schedule'!$F$113*M218))*5,
IF(AND(I218=110000,R218&gt;1345.6,R218&lt;=1513.8,M218&lt;=10),('[1]Pricing Schedule'!$F$103+('[1]Pricing Schedule'!$F$105*M218))*9,
IF(AND(I218=110000,R218&gt;1345.6,R218&lt;=1513.8,M218&gt;10),('[1]Pricing Schedule'!$F$111+('[1]Pricing Schedule'!$F$113*M218))*9,
9999999999)))))))))))))))))))))))))))))))))))))))</f>
        <v>1905430</v>
      </c>
      <c r="T218" s="21">
        <f>IF(AND(I218=38000,R218&lt;=4.5,M218&gt;8),'[1]Pricing Schedule'!$J$9,
IF(AND(I218=38000,R218&lt;=4.5,M218&lt;=8),'[1]Pricing Schedule'!$J$36,
IF(AND(I218=38000,R218&gt;4.5,R218&lt;=9,M218&gt;8),'[1]Pricing Schedule'!$J$18,
IF(AND(I218=38000,R218&gt;4.5,R218&lt;=9,M218&lt;=8),'[1]Pricing Schedule'!$J$36,
IF(AND(I218=38000,R218&gt;9,R218&lt;=12.8,M218&gt;8),'[1]Pricing Schedule'!$J$27,
IF(AND(I218=38000,R218&gt;9,R218&lt;=12.8,M218&lt;=8),'[1]Pricing Schedule'!$J$36,
IF(AND(I218=38000,R218&gt;12.8,R218&lt;=22.8),'[1]Pricing Schedule'!$J$36,
IF(AND(I218=38000,R218&gt;22.8,R218&lt;=30.2),'[1]Pricing Schedule'!$J$45,
IF(AND(I218=38000,R218&gt;30.2,R218&lt;=45.9),'[1]Pricing Schedule'!$J$54,
IF(AND(I218=38000,R218&gt;45.9,R218&lt;=123.4),'[1]Pricing Schedule'!$J$97,
IF(AND(I218=38000,R218&gt;123.4,R218&lt;=168.2,M218&lt;=10),'[1]Pricing Schedule'!$J$105,
IF(AND(I218=38000,R218&gt;123.4,R218&lt;=168.2,M218&gt;10),'[1]Pricing Schedule'!$J$113,
IF(AND(I218=38000,R218&gt;168.2,R218&lt;=336.4,M218&lt;=10),('[1]Pricing Schedule'!$J$105),
IF(AND(I218=38000,R218&gt;168.2,R218&lt;=336.4,M218&gt;10),('[1]Pricing Schedule'!$J$113),
IF(AND(I218=38000,R218&gt;336.4,R218&lt;=504.6,M218&lt;=10),('[1]Pricing Schedule'!$J$105),
IF(AND(I218=38000,R218&gt;336.4,R218&lt;=504.6,M218&gt;10),('[1]Pricing Schedule'!$J$113),
IF(AND(I218=38000,R218&gt;504.6,R218&lt;=672.8,M218&lt;=10),('[1]Pricing Schedule'!$J$105),
IF(AND(I218=38000,R218&gt;504.6,R218&lt;=672.8,M218&gt;10),('[1]Pricing Schedule'!$J$113),
IF(AND(I218=110000,R218&lt;=12.8,M218&gt;2),'[1]Pricing Schedule'!$J$63,
IF(AND(I218=110000,R218&lt;=12.8,M218&lt;=2),'[1]Pricing Schedule'!$J$97,
IF(AND(I218=110000,R218&gt;12.8,R218&lt;=22.8,M218&gt;3),'[1]Pricing Schedule'!$J$72,
IF(AND(I218=110000,R218&gt;12.8,R218&lt;=22.8,M218&lt;=3),'[1]Pricing Schedule'!$J$97,
IF(AND(I218=110000,R218&gt;22.8,R218&lt;=30.2),'[1]Pricing Schedule'!$J$81,
IF(AND(I218=110000,R218&gt;30.2,R218&lt;=45.9),'[1]Pricing Schedule'!$J$90,
IF(AND(I218=110000,R218&gt;45.9,R218&lt;=123.4),'[1]Pricing Schedule'!$J$97,
IF(AND(I218=110000,R218&gt;123.4,R218&lt;=168.2,M218&lt;=10),'[1]Pricing Schedule'!$J$105,
IF(AND(I218=110000,R218&gt;123.4,R218&lt;=168.2,M218&gt;10),'[1]Pricing Schedule'!$J$113,
IF(AND(I218=110000,R218&gt;168.2,R218&lt;=336.2,M218&lt;=10),('[1]Pricing Schedule'!$J$105),
IF(AND(I218=110000,R218&gt;168.2,R218&lt;=336.2,M218&gt;10),('[1]Pricing Schedule'!$J$113),
IF(AND(I218=110000,R218&gt;336.4,R218&lt;=504.6,M218&lt;=10),('[1]Pricing Schedule'!$J$105),
IF(AND(I218=110000,R218&gt;336.4,R218&lt;=504.6,M218&gt;10),('[1]Pricing Schedule'!$J$113),
IF(AND(I218=110000,R218&gt;504.6,R218&lt;=672.8,M218&lt;=10),('[1]Pricing Schedule'!$J$105),
IF(AND(I218=110000,R218&gt;504.6,R218&lt;=672.8,M218&gt;10),('[1]Pricing Schedule'!$J$113),
IF(AND(I218=110000,R218&gt;672.8,R218&lt;=841,M218&lt;=10),('[1]Pricing Schedule'!$J$105),
IF(AND(I218=110000,R218&gt;672.8,R218&lt;=841,M218&gt;10),('[1]Pricing Schedule'!$J$113),
IF(AND(I218=110000,R218&gt;1682,R218&lt;=1850.2,M218&lt;=10),('[1]Pricing Schedule'!$J$105),
IF(AND(I218=110000,R218&gt;1682,R218&lt;=1850.2,M218&gt;10),('[1]Pricing Schedule'!$J$113),
IF(AND(I218=110000,R218&gt;2018.4,R218&lt;=2186.6,M218&lt;=10),('[1]Pricing Schedule'!$J$105),
IF(AND(I218=110000,R218&gt;2018.4,R218&lt;=2186.6,M218&gt;10),('[1]Pricing Schedule'!$J$113),999999999)))))))))))))))))))))))))))))))))))))))</f>
        <v>6</v>
      </c>
      <c r="U218" s="40">
        <f t="shared" si="24"/>
        <v>42484.503901895208</v>
      </c>
      <c r="V218" s="41">
        <f t="shared" si="25"/>
        <v>23.537994048587457</v>
      </c>
      <c r="Y218" s="23">
        <v>207</v>
      </c>
      <c r="Z218" s="23">
        <v>106</v>
      </c>
      <c r="AR218" s="35"/>
    </row>
    <row r="219" spans="1:44">
      <c r="A219" s="23">
        <v>218</v>
      </c>
      <c r="B219" s="23">
        <v>218</v>
      </c>
      <c r="C219" s="23" t="s">
        <v>522</v>
      </c>
      <c r="D219" s="23" t="s">
        <v>116</v>
      </c>
      <c r="E219" s="23" t="s">
        <v>116</v>
      </c>
      <c r="F219" s="23" t="s">
        <v>117</v>
      </c>
      <c r="G219" s="23" t="s">
        <v>118</v>
      </c>
      <c r="H219" s="23" t="s">
        <v>113</v>
      </c>
      <c r="I219" s="13">
        <v>38000</v>
      </c>
      <c r="J219" s="13">
        <v>38000</v>
      </c>
      <c r="K219" s="23" t="s">
        <v>119</v>
      </c>
      <c r="L219" s="24">
        <v>3.6949999999999998</v>
      </c>
      <c r="M219" s="37">
        <f t="shared" si="20"/>
        <v>4</v>
      </c>
      <c r="N219" s="24">
        <v>2.9830000000000001</v>
      </c>
      <c r="O219" s="13">
        <v>1</v>
      </c>
      <c r="P219" s="36">
        <f t="shared" si="21"/>
        <v>2.23725</v>
      </c>
      <c r="Q219" s="38">
        <f t="shared" si="22"/>
        <v>24.150000000000006</v>
      </c>
      <c r="R219" s="37">
        <f t="shared" si="23"/>
        <v>24.150000000000006</v>
      </c>
      <c r="S219" s="39">
        <f>IF(AND(I219=38000,R219&lt;=4.5,M219&gt;8),'[1]Pricing Schedule'!$F$8+('[1]Pricing Schedule'!$F$9*M219),
IF(AND(I219=38000,R219&lt;=4.5,M219&lt;=8),'[1]Pricing Schedule'!$F$34+('[1]Pricing Schedule'!$F$36*M219),
IF(AND(I219=38000,R219&gt;4.5,R219&lt;=9,M219&gt;8),'[1]Pricing Schedule'!$F$17+('[1]Pricing Schedule'!$F$18*M219),
IF(AND(I219=38000,R219&gt;4.5,R219&lt;=9,M219&lt;=8),'[1]Pricing Schedule'!$F$34+('[1]Pricing Schedule'!$F$36*M219),
IF(AND(I219=38000,R219&gt;9,R219&lt;=12.8,M219&gt;8),'[1]Pricing Schedule'!$F$26+('[1]Pricing Schedule'!$F$27*M219),
IF(AND(I219=38000,R219&gt;9,R219&lt;=12.8,M219&lt;=8),'[1]Pricing Schedule'!$F$34+('[1]Pricing Schedule'!$F$36*M219),
IF(AND(I219=38000,R219&gt;12.8,R219&lt;=22.8),'[1]Pricing Schedule'!$F$34+('[1]Pricing Schedule'!$F$36*M219),
IF(AND(I219=38000,R219&gt;22.8,R219&lt;=30.2),'[1]Pricing Schedule'!$F$43+('[1]Pricing Schedule'!$F$45*M219),
IF(AND(I219=38000,R219&gt;30.2,R219&lt;=45.9),'[1]Pricing Schedule'!$F$52+('[1]Pricing Schedule'!$F$54*M219),
IF(AND(I219=38000,R219&gt;45.9,R219&lt;=123.4),'[1]Pricing Schedule'!$F$96+('[1]Pricing Schedule'!$F$97*M219),
IF(AND(I219=38000,R219&gt;123.4,R219&lt;=168.2,M219&lt;=10),'[1]Pricing Schedule'!$F$103+('[1]Pricing Schedule'!$F$105*M219),
IF(AND(I219=38000,R219&gt;123.4,R219&lt;=168.2,M219&gt;10),'[1]Pricing Schedule'!$F$111+('[1]Pricing Schedule'!$F$113*M219),
IF(AND(I219=38000,R219&gt;157.4,R219&lt;=336.4,M219&lt;=10),('[1]Pricing Schedule'!$F$103+('[1]Pricing Schedule'!$F$105*M219))*2,
IF(AND(I219=38000,R219&gt;157.4,R219&lt;=336.4,M219&gt;10),('[1]Pricing Schedule'!$F$111+('[1]Pricing Schedule'!$F$113*M219))*2,
IF(AND(I219=38000,R219&gt;314.8,R219&lt;=504.6,M219&lt;=10),('[1]Pricing Schedule'!$F$103+('[1]Pricing Schedule'!$F$105*M219))*3,
IF(AND(I219=38000,R219&gt;314.8,R219&lt;=504.6,M219&gt;10),('[1]Pricing Schedule'!$F$111+('[1]Pricing Schedule'!$F$113*M219))*3,
IF(AND(I219=38000,R219&gt;472.2,R219&lt;=672.8,M219&lt;=10),('[1]Pricing Schedule'!$F$103+('[1]Pricing Schedule'!$F$105*M219))*4,
IF(AND(I219=38000,R219&gt;472.2,R219&lt;=672.8,M219&gt;10),('[1]Pricing Schedule'!$F$111+('[1]Pricing Schedule'!$F$113*M219))*4,
IF(AND(I219=110000,R219&lt;=12.8,M219&gt;2),'[1]Pricing Schedule'!$F$62+('[1]Pricing Schedule'!$F$63*M219),
IF(AND(I219=110000,R219&lt;=12.8,M219&lt;=2),'[1]Pricing Schedule'!$F$96+('[1]Pricing Schedule'!$F$97*M219),
IF(AND(I219=110000,R219&gt;12.8,R219&lt;=22.8,M219&gt;3),'[1]Pricing Schedule'!$F$71+('[1]Pricing Schedule'!$F$72*M219),
IF(AND(I219=110000,R219&gt;12.8,R219&lt;=22.8,M219&lt;=3),'[1]Pricing Schedule'!$F$96+('[1]Pricing Schedule'!$F$97*M219),
IF(AND(I219=110000,R219&gt;22.8,R219&lt;=30.2),'[1]Pricing Schedule'!$F$80+('[1]Pricing Schedule'!$F$81*M219),
IF(AND(I219=110000,R219&gt;30.2,R219&lt;=45.9),'[1]Pricing Schedule'!$F$89+('[1]Pricing Schedule'!$F$90*M219),
IF(AND(I219=110000,R219&gt;45.9,R219&lt;=123.4),'[1]Pricing Schedule'!$F$96+('[1]Pricing Schedule'!$F$97*M219),
IF(AND(I219=110000,R219&gt;123.4,R219&lt;=168.2,M219&lt;=10),'[1]Pricing Schedule'!$F$103+('[1]Pricing Schedule'!$F$105*M219),
IF(AND(I219=110000,R219&gt;123.4,R219&lt;=168.2,M219&gt;10),'[1]Pricing Schedule'!$F$111+('[1]Pricing Schedule'!$F$113*M219),
IF(AND(I219=110000,R219&gt;168.2,R219&lt;=336.4,M219&lt;=10),('[1]Pricing Schedule'!$F$103+('[1]Pricing Schedule'!$F$105*M219))*2,
IF(AND(I219=110000,R219&gt;168.2,R219&lt;=336.4,M219&gt;10),('[1]Pricing Schedule'!$F$111+('[1]Pricing Schedule'!$F$113*M219))*2,
IF(AND(I219=110000,R219&gt;336.4,R219&lt;=504.6,M219&lt;=10),('[1]Pricing Schedule'!$F$103+('[1]Pricing Schedule'!$F$105*M219))*3,
IF(AND(I219=110000,R219&gt;336.4,R219&lt;=504.6,M219&gt;10),('[1]Pricing Schedule'!$F$111+('[1]Pricing Schedule'!$F$113*M219))*3,
IF(AND(I219=110000,R219&gt;504.6,R219&lt;=672.8,M219&lt;=10),('[1]Pricing Schedule'!$F$103+('[1]Pricing Schedule'!$F$105*M219))*4,
IF(AND(I219=110000,R219&gt;504.6,R219&lt;=672.8,M219&gt;10),('[1]Pricing Schedule'!$F$111+('[1]Pricing Schedule'!$F$113*M219))*4,
IF(AND(I219=110000,R219&gt;672.8,R219&lt;=841,M219&lt;=10),('[1]Pricing Schedule'!$F$103+('[1]Pricing Schedule'!$F$105*M219))*5,
IF(AND(I219=110000,R219&gt;672.8,R219&lt;=841,M219&gt;10),('[1]Pricing Schedule'!$F$111+('[1]Pricing Schedule'!$F$113*M219))*5,
IF(AND(I219=110000,R219&gt;672.8,R219&lt;=841,M219&lt;=10),('[1]Pricing Schedule'!$F$103+('[1]Pricing Schedule'!$F$105*M219))*5,
IF(AND(I219=110000,R219&gt;672.8,R219&lt;=841,M219&gt;10),('[1]Pricing Schedule'!$F$111+('[1]Pricing Schedule'!$F$113*M219))*5,
IF(AND(I219=110000,R219&gt;1345.6,R219&lt;=1513.8,M219&lt;=10),('[1]Pricing Schedule'!$F$103+('[1]Pricing Schedule'!$F$105*M219))*9,
IF(AND(I219=110000,R219&gt;1345.6,R219&lt;=1513.8,M219&gt;10),('[1]Pricing Schedule'!$F$111+('[1]Pricing Schedule'!$F$113*M219))*9,
9999999999)))))))))))))))))))))))))))))))))))))))</f>
        <v>703110</v>
      </c>
      <c r="T219" s="21">
        <f>IF(AND(I219=38000,R219&lt;=4.5,M219&gt;8),'[1]Pricing Schedule'!$J$9,
IF(AND(I219=38000,R219&lt;=4.5,M219&lt;=8),'[1]Pricing Schedule'!$J$36,
IF(AND(I219=38000,R219&gt;4.5,R219&lt;=9,M219&gt;8),'[1]Pricing Schedule'!$J$18,
IF(AND(I219=38000,R219&gt;4.5,R219&lt;=9,M219&lt;=8),'[1]Pricing Schedule'!$J$36,
IF(AND(I219=38000,R219&gt;9,R219&lt;=12.8,M219&gt;8),'[1]Pricing Schedule'!$J$27,
IF(AND(I219=38000,R219&gt;9,R219&lt;=12.8,M219&lt;=8),'[1]Pricing Schedule'!$J$36,
IF(AND(I219=38000,R219&gt;12.8,R219&lt;=22.8),'[1]Pricing Schedule'!$J$36,
IF(AND(I219=38000,R219&gt;22.8,R219&lt;=30.2),'[1]Pricing Schedule'!$J$45,
IF(AND(I219=38000,R219&gt;30.2,R219&lt;=45.9),'[1]Pricing Schedule'!$J$54,
IF(AND(I219=38000,R219&gt;45.9,R219&lt;=123.4),'[1]Pricing Schedule'!$J$97,
IF(AND(I219=38000,R219&gt;123.4,R219&lt;=168.2,M219&lt;=10),'[1]Pricing Schedule'!$J$105,
IF(AND(I219=38000,R219&gt;123.4,R219&lt;=168.2,M219&gt;10),'[1]Pricing Schedule'!$J$113,
IF(AND(I219=38000,R219&gt;168.2,R219&lt;=336.4,M219&lt;=10),('[1]Pricing Schedule'!$J$105),
IF(AND(I219=38000,R219&gt;168.2,R219&lt;=336.4,M219&gt;10),('[1]Pricing Schedule'!$J$113),
IF(AND(I219=38000,R219&gt;336.4,R219&lt;=504.6,M219&lt;=10),('[1]Pricing Schedule'!$J$105),
IF(AND(I219=38000,R219&gt;336.4,R219&lt;=504.6,M219&gt;10),('[1]Pricing Schedule'!$J$113),
IF(AND(I219=38000,R219&gt;504.6,R219&lt;=672.8,M219&lt;=10),('[1]Pricing Schedule'!$J$105),
IF(AND(I219=38000,R219&gt;504.6,R219&lt;=672.8,M219&gt;10),('[1]Pricing Schedule'!$J$113),
IF(AND(I219=110000,R219&lt;=12.8,M219&gt;2),'[1]Pricing Schedule'!$J$63,
IF(AND(I219=110000,R219&lt;=12.8,M219&lt;=2),'[1]Pricing Schedule'!$J$97,
IF(AND(I219=110000,R219&gt;12.8,R219&lt;=22.8,M219&gt;3),'[1]Pricing Schedule'!$J$72,
IF(AND(I219=110000,R219&gt;12.8,R219&lt;=22.8,M219&lt;=3),'[1]Pricing Schedule'!$J$97,
IF(AND(I219=110000,R219&gt;22.8,R219&lt;=30.2),'[1]Pricing Schedule'!$J$81,
IF(AND(I219=110000,R219&gt;30.2,R219&lt;=45.9),'[1]Pricing Schedule'!$J$90,
IF(AND(I219=110000,R219&gt;45.9,R219&lt;=123.4),'[1]Pricing Schedule'!$J$97,
IF(AND(I219=110000,R219&gt;123.4,R219&lt;=168.2,M219&lt;=10),'[1]Pricing Schedule'!$J$105,
IF(AND(I219=110000,R219&gt;123.4,R219&lt;=168.2,M219&gt;10),'[1]Pricing Schedule'!$J$113,
IF(AND(I219=110000,R219&gt;168.2,R219&lt;=336.2,M219&lt;=10),('[1]Pricing Schedule'!$J$105),
IF(AND(I219=110000,R219&gt;168.2,R219&lt;=336.2,M219&gt;10),('[1]Pricing Schedule'!$J$113),
IF(AND(I219=110000,R219&gt;336.4,R219&lt;=504.6,M219&lt;=10),('[1]Pricing Schedule'!$J$105),
IF(AND(I219=110000,R219&gt;336.4,R219&lt;=504.6,M219&gt;10),('[1]Pricing Schedule'!$J$113),
IF(AND(I219=110000,R219&gt;504.6,R219&lt;=672.8,M219&lt;=10),('[1]Pricing Schedule'!$J$105),
IF(AND(I219=110000,R219&gt;504.6,R219&lt;=672.8,M219&gt;10),('[1]Pricing Schedule'!$J$113),
IF(AND(I219=110000,R219&gt;672.8,R219&lt;=841,M219&lt;=10),('[1]Pricing Schedule'!$J$105),
IF(AND(I219=110000,R219&gt;672.8,R219&lt;=841,M219&gt;10),('[1]Pricing Schedule'!$J$113),
IF(AND(I219=110000,R219&gt;1682,R219&lt;=1850.2,M219&lt;=10),('[1]Pricing Schedule'!$J$105),
IF(AND(I219=110000,R219&gt;1682,R219&lt;=1850.2,M219&gt;10),('[1]Pricing Schedule'!$J$113),
IF(AND(I219=110000,R219&gt;2018.4,R219&lt;=2186.6,M219&lt;=10),('[1]Pricing Schedule'!$J$105),
IF(AND(I219=110000,R219&gt;2018.4,R219&lt;=2186.6,M219&gt;10),('[1]Pricing Schedule'!$J$113),999999999)))))))))))))))))))))))))))))))))))))))</f>
        <v>5</v>
      </c>
      <c r="U219" s="40">
        <f t="shared" si="24"/>
        <v>29114.285714285706</v>
      </c>
      <c r="V219" s="41">
        <f t="shared" si="25"/>
        <v>34.347399411187446</v>
      </c>
      <c r="Y219" s="23">
        <v>337</v>
      </c>
      <c r="Z219" s="23">
        <v>106</v>
      </c>
      <c r="AR219" s="35"/>
    </row>
    <row r="220" spans="1:44" s="44" customFormat="1">
      <c r="A220" s="43">
        <v>219</v>
      </c>
      <c r="B220" s="43">
        <v>219</v>
      </c>
      <c r="C220" s="43" t="s">
        <v>523</v>
      </c>
      <c r="D220" s="23" t="s">
        <v>116</v>
      </c>
      <c r="E220" s="23" t="s">
        <v>116</v>
      </c>
      <c r="F220" s="43" t="s">
        <v>236</v>
      </c>
      <c r="G220" s="43" t="s">
        <v>237</v>
      </c>
      <c r="H220" s="43" t="s">
        <v>113</v>
      </c>
      <c r="I220" s="44">
        <v>38000</v>
      </c>
      <c r="J220" s="44">
        <v>38000</v>
      </c>
      <c r="K220" s="43" t="s">
        <v>119</v>
      </c>
      <c r="L220" s="45">
        <v>6.2629999999999999</v>
      </c>
      <c r="M220" s="46">
        <f t="shared" si="20"/>
        <v>7</v>
      </c>
      <c r="N220" s="45">
        <v>11.505000000000001</v>
      </c>
      <c r="O220" s="44">
        <v>1</v>
      </c>
      <c r="P220" s="46">
        <f t="shared" si="21"/>
        <v>8.6287500000000001</v>
      </c>
      <c r="Q220" s="47">
        <f t="shared" si="22"/>
        <v>93.15</v>
      </c>
      <c r="R220" s="46">
        <f t="shared" si="23"/>
        <v>93.15</v>
      </c>
      <c r="S220" s="39">
        <f>IF(AND(I220=38000,R220&lt;=4.5,M220&gt;8),'[1]Pricing Schedule'!$F$8+('[1]Pricing Schedule'!$F$9*M220),
IF(AND(I220=38000,R220&lt;=4.5,M220&lt;=8),'[1]Pricing Schedule'!$F$34+('[1]Pricing Schedule'!$F$36*M220),
IF(AND(I220=38000,R220&gt;4.5,R220&lt;=9,M220&gt;8),'[1]Pricing Schedule'!$F$17+('[1]Pricing Schedule'!$F$18*M220),
IF(AND(I220=38000,R220&gt;4.5,R220&lt;=9,M220&lt;=8),'[1]Pricing Schedule'!$F$34+('[1]Pricing Schedule'!$F$36*M220),
IF(AND(I220=38000,R220&gt;9,R220&lt;=12.8,M220&gt;8),'[1]Pricing Schedule'!$F$26+('[1]Pricing Schedule'!$F$27*M220),
IF(AND(I220=38000,R220&gt;9,R220&lt;=12.8,M220&lt;=8),'[1]Pricing Schedule'!$F$34+('[1]Pricing Schedule'!$F$36*M220),
IF(AND(I220=38000,R220&gt;12.8,R220&lt;=22.8),'[1]Pricing Schedule'!$F$34+('[1]Pricing Schedule'!$F$36*M220),
IF(AND(I220=38000,R220&gt;22.8,R220&lt;=30.2),'[1]Pricing Schedule'!$F$43+('[1]Pricing Schedule'!$F$45*M220),
IF(AND(I220=38000,R220&gt;30.2,R220&lt;=45.9),'[1]Pricing Schedule'!$F$52+('[1]Pricing Schedule'!$F$54*M220),
IF(AND(I220=38000,R220&gt;45.9,R220&lt;=123.4),'[1]Pricing Schedule'!$F$96+('[1]Pricing Schedule'!$F$97*M220),
IF(AND(I220=38000,R220&gt;123.4,R220&lt;=168.2,M220&lt;=10),'[1]Pricing Schedule'!$F$103+('[1]Pricing Schedule'!$F$105*M220),
IF(AND(I220=38000,R220&gt;123.4,R220&lt;=168.2,M220&gt;10),'[1]Pricing Schedule'!$F$111+('[1]Pricing Schedule'!$F$113*M220),
IF(AND(I220=38000,R220&gt;157.4,R220&lt;=336.4,M220&lt;=10),('[1]Pricing Schedule'!$F$103+('[1]Pricing Schedule'!$F$105*M220))*2,
IF(AND(I220=38000,R220&gt;157.4,R220&lt;=336.4,M220&gt;10),('[1]Pricing Schedule'!$F$111+('[1]Pricing Schedule'!$F$113*M220))*2,
IF(AND(I220=38000,R220&gt;314.8,R220&lt;=504.6,M220&lt;=10),('[1]Pricing Schedule'!$F$103+('[1]Pricing Schedule'!$F$105*M220))*3,
IF(AND(I220=38000,R220&gt;314.8,R220&lt;=504.6,M220&gt;10),('[1]Pricing Schedule'!$F$111+('[1]Pricing Schedule'!$F$113*M220))*3,
IF(AND(I220=38000,R220&gt;472.2,R220&lt;=672.8,M220&lt;=10),('[1]Pricing Schedule'!$F$103+('[1]Pricing Schedule'!$F$105*M220))*4,
IF(AND(I220=38000,R220&gt;472.2,R220&lt;=672.8,M220&gt;10),('[1]Pricing Schedule'!$F$111+('[1]Pricing Schedule'!$F$113*M220))*4,
IF(AND(I220=110000,R220&lt;=12.8,M220&gt;2),'[1]Pricing Schedule'!$F$62+('[1]Pricing Schedule'!$F$63*M220),
IF(AND(I220=110000,R220&lt;=12.8,M220&lt;=2),'[1]Pricing Schedule'!$F$96+('[1]Pricing Schedule'!$F$97*M220),
IF(AND(I220=110000,R220&gt;12.8,R220&lt;=22.8,M220&gt;3),'[1]Pricing Schedule'!$F$71+('[1]Pricing Schedule'!$F$72*M220),
IF(AND(I220=110000,R220&gt;12.8,R220&lt;=22.8,M220&lt;=3),'[1]Pricing Schedule'!$F$96+('[1]Pricing Schedule'!$F$97*M220),
IF(AND(I220=110000,R220&gt;22.8,R220&lt;=30.2),'[1]Pricing Schedule'!$F$80+('[1]Pricing Schedule'!$F$81*M220),
IF(AND(I220=110000,R220&gt;30.2,R220&lt;=45.9),'[1]Pricing Schedule'!$F$89+('[1]Pricing Schedule'!$F$90*M220),
IF(AND(I220=110000,R220&gt;45.9,R220&lt;=123.4),'[1]Pricing Schedule'!$F$96+('[1]Pricing Schedule'!$F$97*M220),
IF(AND(I220=110000,R220&gt;123.4,R220&lt;=168.2,M220&lt;=10),'[1]Pricing Schedule'!$F$103+('[1]Pricing Schedule'!$F$105*M220),
IF(AND(I220=110000,R220&gt;123.4,R220&lt;=168.2,M220&gt;10),'[1]Pricing Schedule'!$F$111+('[1]Pricing Schedule'!$F$113*M220),
IF(AND(I220=110000,R220&gt;168.2,R220&lt;=336.4,M220&lt;=10),('[1]Pricing Schedule'!$F$103+('[1]Pricing Schedule'!$F$105*M220))*2,
IF(AND(I220=110000,R220&gt;168.2,R220&lt;=336.4,M220&gt;10),('[1]Pricing Schedule'!$F$111+('[1]Pricing Schedule'!$F$113*M220))*2,
IF(AND(I220=110000,R220&gt;336.4,R220&lt;=504.6,M220&lt;=10),('[1]Pricing Schedule'!$F$103+('[1]Pricing Schedule'!$F$105*M220))*3,
IF(AND(I220=110000,R220&gt;336.4,R220&lt;=504.6,M220&gt;10),('[1]Pricing Schedule'!$F$111+('[1]Pricing Schedule'!$F$113*M220))*3,
IF(AND(I220=110000,R220&gt;504.6,R220&lt;=672.8,M220&lt;=10),('[1]Pricing Schedule'!$F$103+('[1]Pricing Schedule'!$F$105*M220))*4,
IF(AND(I220=110000,R220&gt;504.6,R220&lt;=672.8,M220&gt;10),('[1]Pricing Schedule'!$F$111+('[1]Pricing Schedule'!$F$113*M220))*4,
IF(AND(I220=110000,R220&gt;672.8,R220&lt;=841,M220&lt;=10),('[1]Pricing Schedule'!$F$103+('[1]Pricing Schedule'!$F$105*M220))*5,
IF(AND(I220=110000,R220&gt;672.8,R220&lt;=841,M220&gt;10),('[1]Pricing Schedule'!$F$111+('[1]Pricing Schedule'!$F$113*M220))*5,
IF(AND(I220=110000,R220&gt;672.8,R220&lt;=841,M220&lt;=10),('[1]Pricing Schedule'!$F$103+('[1]Pricing Schedule'!$F$105*M220))*5,
IF(AND(I220=110000,R220&gt;672.8,R220&lt;=841,M220&gt;10),('[1]Pricing Schedule'!$F$111+('[1]Pricing Schedule'!$F$113*M220))*5,
IF(AND(I220=110000,R220&gt;1345.6,R220&lt;=1513.8,M220&lt;=10),('[1]Pricing Schedule'!$F$103+('[1]Pricing Schedule'!$F$105*M220))*9,
IF(AND(I220=110000,R220&gt;1345.6,R220&lt;=1513.8,M220&gt;10),('[1]Pricing Schedule'!$F$111+('[1]Pricing Schedule'!$F$113*M220))*9,
9999999999)))))))))))))))))))))))))))))))))))))))</f>
        <v>2394130</v>
      </c>
      <c r="T220" s="48">
        <f>IF(AND(I220=38000,R220&lt;=4.5,M220&gt;8),'[1]Pricing Schedule'!$J$9,
IF(AND(I220=38000,R220&lt;=4.5,M220&lt;=8),'[1]Pricing Schedule'!$J$36,
IF(AND(I220=38000,R220&gt;4.5,R220&lt;=9,M220&gt;8),'[1]Pricing Schedule'!$J$18,
IF(AND(I220=38000,R220&gt;4.5,R220&lt;=9,M220&lt;=8),'[1]Pricing Schedule'!$J$36,
IF(AND(I220=38000,R220&gt;9,R220&lt;=12.8,M220&gt;8),'[1]Pricing Schedule'!$J$27,
IF(AND(I220=38000,R220&gt;9,R220&lt;=12.8,M220&lt;=8),'[1]Pricing Schedule'!$J$36,
IF(AND(I220=38000,R220&gt;12.8,R220&lt;=22.8),'[1]Pricing Schedule'!$J$36,
IF(AND(I220=38000,R220&gt;22.8,R220&lt;=30.2),'[1]Pricing Schedule'!$J$45,
IF(AND(I220=38000,R220&gt;30.2,R220&lt;=45.9),'[1]Pricing Schedule'!$J$54,
IF(AND(I220=38000,R220&gt;45.9,R220&lt;=123.4),'[1]Pricing Schedule'!$J$97,
IF(AND(I220=38000,R220&gt;123.4,R220&lt;=168.2,M220&lt;=10),'[1]Pricing Schedule'!$J$105,
IF(AND(I220=38000,R220&gt;123.4,R220&lt;=168.2,M220&gt;10),'[1]Pricing Schedule'!$J$113,
IF(AND(I220=38000,R220&gt;168.2,R220&lt;=336.4,M220&lt;=10),('[1]Pricing Schedule'!$J$105),
IF(AND(I220=38000,R220&gt;168.2,R220&lt;=336.4,M220&gt;10),('[1]Pricing Schedule'!$J$113),
IF(AND(I220=38000,R220&gt;336.4,R220&lt;=504.6,M220&lt;=10),('[1]Pricing Schedule'!$J$105),
IF(AND(I220=38000,R220&gt;336.4,R220&lt;=504.6,M220&gt;10),('[1]Pricing Schedule'!$J$113),
IF(AND(I220=38000,R220&gt;504.6,R220&lt;=672.8,M220&lt;=10),('[1]Pricing Schedule'!$J$105),
IF(AND(I220=38000,R220&gt;504.6,R220&lt;=672.8,M220&gt;10),('[1]Pricing Schedule'!$J$113),
IF(AND(I220=110000,R220&lt;=12.8,M220&gt;2),'[1]Pricing Schedule'!$J$63,
IF(AND(I220=110000,R220&lt;=12.8,M220&lt;=2),'[1]Pricing Schedule'!$J$97,
IF(AND(I220=110000,R220&gt;12.8,R220&lt;=22.8,M220&gt;3),'[1]Pricing Schedule'!$J$72,
IF(AND(I220=110000,R220&gt;12.8,R220&lt;=22.8,M220&lt;=3),'[1]Pricing Schedule'!$J$97,
IF(AND(I220=110000,R220&gt;22.8,R220&lt;=30.2),'[1]Pricing Schedule'!$J$81,
IF(AND(I220=110000,R220&gt;30.2,R220&lt;=45.9),'[1]Pricing Schedule'!$J$90,
IF(AND(I220=110000,R220&gt;45.9,R220&lt;=123.4),'[1]Pricing Schedule'!$J$97,
IF(AND(I220=110000,R220&gt;123.4,R220&lt;=168.2,M220&lt;=10),'[1]Pricing Schedule'!$J$105,
IF(AND(I220=110000,R220&gt;123.4,R220&lt;=168.2,M220&gt;10),'[1]Pricing Schedule'!$J$113,
IF(AND(I220=110000,R220&gt;168.2,R220&lt;=336.2,M220&lt;=10),('[1]Pricing Schedule'!$J$105),
IF(AND(I220=110000,R220&gt;168.2,R220&lt;=336.2,M220&gt;10),('[1]Pricing Schedule'!$J$113),
IF(AND(I220=110000,R220&gt;336.4,R220&lt;=504.6,M220&lt;=10),('[1]Pricing Schedule'!$J$105),
IF(AND(I220=110000,R220&gt;336.4,R220&lt;=504.6,M220&gt;10),('[1]Pricing Schedule'!$J$113),
IF(AND(I220=110000,R220&gt;504.6,R220&lt;=672.8,M220&lt;=10),('[1]Pricing Schedule'!$J$105),
IF(AND(I220=110000,R220&gt;504.6,R220&lt;=672.8,M220&gt;10),('[1]Pricing Schedule'!$J$113),
IF(AND(I220=110000,R220&gt;672.8,R220&lt;=841,M220&lt;=10),('[1]Pricing Schedule'!$J$105),
IF(AND(I220=110000,R220&gt;672.8,R220&lt;=841,M220&gt;10),('[1]Pricing Schedule'!$J$113),
IF(AND(I220=110000,R220&gt;1682,R220&lt;=1850.2,M220&lt;=10),('[1]Pricing Schedule'!$J$105),
IF(AND(I220=110000,R220&gt;1682,R220&lt;=1850.2,M220&gt;10),('[1]Pricing Schedule'!$J$113),
IF(AND(I220=110000,R220&gt;2018.4,R220&lt;=2186.6,M220&lt;=10),('[1]Pricing Schedule'!$J$105),
IF(AND(I220=110000,R220&gt;2018.4,R220&lt;=2186.6,M220&gt;10),('[1]Pricing Schedule'!$J$113),999999999)))))))))))))))))))))))))))))))))))))))</f>
        <v>11</v>
      </c>
      <c r="U220" s="49">
        <f t="shared" si="24"/>
        <v>25701.878690284484</v>
      </c>
      <c r="V220" s="50">
        <f t="shared" si="25"/>
        <v>38.907661655799814</v>
      </c>
      <c r="W220" s="13"/>
      <c r="X220" s="13"/>
      <c r="Y220" s="23">
        <v>540</v>
      </c>
      <c r="Z220" s="23">
        <v>105</v>
      </c>
      <c r="AD220" s="43"/>
      <c r="AE220" s="43"/>
      <c r="AF220" s="43"/>
      <c r="AR220" s="51"/>
    </row>
    <row r="221" spans="1:44">
      <c r="A221" s="23">
        <v>220</v>
      </c>
      <c r="B221" s="23">
        <v>220</v>
      </c>
      <c r="C221" s="23" t="s">
        <v>524</v>
      </c>
      <c r="D221" s="23" t="s">
        <v>116</v>
      </c>
      <c r="E221" s="23" t="s">
        <v>116</v>
      </c>
      <c r="F221" s="23" t="s">
        <v>117</v>
      </c>
      <c r="G221" s="23" t="s">
        <v>118</v>
      </c>
      <c r="H221" s="23" t="s">
        <v>113</v>
      </c>
      <c r="I221" s="13">
        <v>38000</v>
      </c>
      <c r="J221" s="13">
        <v>38000</v>
      </c>
      <c r="K221" s="23" t="s">
        <v>119</v>
      </c>
      <c r="L221" s="24">
        <v>7.1210000000000004</v>
      </c>
      <c r="M221" s="37">
        <f t="shared" si="20"/>
        <v>8</v>
      </c>
      <c r="N221" s="24">
        <v>1.63</v>
      </c>
      <c r="O221" s="13">
        <v>1</v>
      </c>
      <c r="P221" s="36">
        <f t="shared" si="21"/>
        <v>1.2224999999999999</v>
      </c>
      <c r="Q221" s="38">
        <f t="shared" si="22"/>
        <v>10.350000000000001</v>
      </c>
      <c r="R221" s="37">
        <f t="shared" si="23"/>
        <v>10.350000000000001</v>
      </c>
      <c r="S221" s="39">
        <f>IF(AND(I221=38000,R221&lt;=4.5,M221&gt;8),'[1]Pricing Schedule'!$F$8+('[1]Pricing Schedule'!$F$9*M221),
IF(AND(I221=38000,R221&lt;=4.5,M221&lt;=8),'[1]Pricing Schedule'!$F$34+('[1]Pricing Schedule'!$F$36*M221),
IF(AND(I221=38000,R221&gt;4.5,R221&lt;=9,M221&gt;8),'[1]Pricing Schedule'!$F$17+('[1]Pricing Schedule'!$F$18*M221),
IF(AND(I221=38000,R221&gt;4.5,R221&lt;=9,M221&lt;=8),'[1]Pricing Schedule'!$F$34+('[1]Pricing Schedule'!$F$36*M221),
IF(AND(I221=38000,R221&gt;9,R221&lt;=12.8,M221&gt;8),'[1]Pricing Schedule'!$F$26+('[1]Pricing Schedule'!$F$27*M221),
IF(AND(I221=38000,R221&gt;9,R221&lt;=12.8,M221&lt;=8),'[1]Pricing Schedule'!$F$34+('[1]Pricing Schedule'!$F$36*M221),
IF(AND(I221=38000,R221&gt;12.8,R221&lt;=22.8),'[1]Pricing Schedule'!$F$34+('[1]Pricing Schedule'!$F$36*M221),
IF(AND(I221=38000,R221&gt;22.8,R221&lt;=30.2),'[1]Pricing Schedule'!$F$43+('[1]Pricing Schedule'!$F$45*M221),
IF(AND(I221=38000,R221&gt;30.2,R221&lt;=45.9),'[1]Pricing Schedule'!$F$52+('[1]Pricing Schedule'!$F$54*M221),
IF(AND(I221=38000,R221&gt;45.9,R221&lt;=123.4),'[1]Pricing Schedule'!$F$96+('[1]Pricing Schedule'!$F$97*M221),
IF(AND(I221=38000,R221&gt;123.4,R221&lt;=168.2,M221&lt;=10),'[1]Pricing Schedule'!$F$103+('[1]Pricing Schedule'!$F$105*M221),
IF(AND(I221=38000,R221&gt;123.4,R221&lt;=168.2,M221&gt;10),'[1]Pricing Schedule'!$F$111+('[1]Pricing Schedule'!$F$113*M221),
IF(AND(I221=38000,R221&gt;157.4,R221&lt;=336.4,M221&lt;=10),('[1]Pricing Schedule'!$F$103+('[1]Pricing Schedule'!$F$105*M221))*2,
IF(AND(I221=38000,R221&gt;157.4,R221&lt;=336.4,M221&gt;10),('[1]Pricing Schedule'!$F$111+('[1]Pricing Schedule'!$F$113*M221))*2,
IF(AND(I221=38000,R221&gt;314.8,R221&lt;=504.6,M221&lt;=10),('[1]Pricing Schedule'!$F$103+('[1]Pricing Schedule'!$F$105*M221))*3,
IF(AND(I221=38000,R221&gt;314.8,R221&lt;=504.6,M221&gt;10),('[1]Pricing Schedule'!$F$111+('[1]Pricing Schedule'!$F$113*M221))*3,
IF(AND(I221=38000,R221&gt;472.2,R221&lt;=672.8,M221&lt;=10),('[1]Pricing Schedule'!$F$103+('[1]Pricing Schedule'!$F$105*M221))*4,
IF(AND(I221=38000,R221&gt;472.2,R221&lt;=672.8,M221&gt;10),('[1]Pricing Schedule'!$F$111+('[1]Pricing Schedule'!$F$113*M221))*4,
IF(AND(I221=110000,R221&lt;=12.8,M221&gt;2),'[1]Pricing Schedule'!$F$62+('[1]Pricing Schedule'!$F$63*M221),
IF(AND(I221=110000,R221&lt;=12.8,M221&lt;=2),'[1]Pricing Schedule'!$F$96+('[1]Pricing Schedule'!$F$97*M221),
IF(AND(I221=110000,R221&gt;12.8,R221&lt;=22.8,M221&gt;3),'[1]Pricing Schedule'!$F$71+('[1]Pricing Schedule'!$F$72*M221),
IF(AND(I221=110000,R221&gt;12.8,R221&lt;=22.8,M221&lt;=3),'[1]Pricing Schedule'!$F$96+('[1]Pricing Schedule'!$F$97*M221),
IF(AND(I221=110000,R221&gt;22.8,R221&lt;=30.2),'[1]Pricing Schedule'!$F$80+('[1]Pricing Schedule'!$F$81*M221),
IF(AND(I221=110000,R221&gt;30.2,R221&lt;=45.9),'[1]Pricing Schedule'!$F$89+('[1]Pricing Schedule'!$F$90*M221),
IF(AND(I221=110000,R221&gt;45.9,R221&lt;=123.4),'[1]Pricing Schedule'!$F$96+('[1]Pricing Schedule'!$F$97*M221),
IF(AND(I221=110000,R221&gt;123.4,R221&lt;=168.2,M221&lt;=10),'[1]Pricing Schedule'!$F$103+('[1]Pricing Schedule'!$F$105*M221),
IF(AND(I221=110000,R221&gt;123.4,R221&lt;=168.2,M221&gt;10),'[1]Pricing Schedule'!$F$111+('[1]Pricing Schedule'!$F$113*M221),
IF(AND(I221=110000,R221&gt;168.2,R221&lt;=336.4,M221&lt;=10),('[1]Pricing Schedule'!$F$103+('[1]Pricing Schedule'!$F$105*M221))*2,
IF(AND(I221=110000,R221&gt;168.2,R221&lt;=336.4,M221&gt;10),('[1]Pricing Schedule'!$F$111+('[1]Pricing Schedule'!$F$113*M221))*2,
IF(AND(I221=110000,R221&gt;336.4,R221&lt;=504.6,M221&lt;=10),('[1]Pricing Schedule'!$F$103+('[1]Pricing Schedule'!$F$105*M221))*3,
IF(AND(I221=110000,R221&gt;336.4,R221&lt;=504.6,M221&gt;10),('[1]Pricing Schedule'!$F$111+('[1]Pricing Schedule'!$F$113*M221))*3,
IF(AND(I221=110000,R221&gt;504.6,R221&lt;=672.8,M221&lt;=10),('[1]Pricing Schedule'!$F$103+('[1]Pricing Schedule'!$F$105*M221))*4,
IF(AND(I221=110000,R221&gt;504.6,R221&lt;=672.8,M221&gt;10),('[1]Pricing Schedule'!$F$111+('[1]Pricing Schedule'!$F$113*M221))*4,
IF(AND(I221=110000,R221&gt;672.8,R221&lt;=841,M221&lt;=10),('[1]Pricing Schedule'!$F$103+('[1]Pricing Schedule'!$F$105*M221))*5,
IF(AND(I221=110000,R221&gt;672.8,R221&lt;=841,M221&gt;10),('[1]Pricing Schedule'!$F$111+('[1]Pricing Schedule'!$F$113*M221))*5,
IF(AND(I221=110000,R221&gt;672.8,R221&lt;=841,M221&lt;=10),('[1]Pricing Schedule'!$F$103+('[1]Pricing Schedule'!$F$105*M221))*5,
IF(AND(I221=110000,R221&gt;672.8,R221&lt;=841,M221&gt;10),('[1]Pricing Schedule'!$F$111+('[1]Pricing Schedule'!$F$113*M221))*5,
IF(AND(I221=110000,R221&gt;1345.6,R221&lt;=1513.8,M221&lt;=10),('[1]Pricing Schedule'!$F$103+('[1]Pricing Schedule'!$F$105*M221))*9,
IF(AND(I221=110000,R221&gt;1345.6,R221&lt;=1513.8,M221&gt;10),('[1]Pricing Schedule'!$F$111+('[1]Pricing Schedule'!$F$113*M221))*9,
9999999999)))))))))))))))))))))))))))))))))))))))</f>
        <v>909950</v>
      </c>
      <c r="T221" s="21">
        <f>IF(AND(I221=38000,R221&lt;=4.5,M221&gt;8),'[1]Pricing Schedule'!$J$9,
IF(AND(I221=38000,R221&lt;=4.5,M221&lt;=8),'[1]Pricing Schedule'!$J$36,
IF(AND(I221=38000,R221&gt;4.5,R221&lt;=9,M221&gt;8),'[1]Pricing Schedule'!$J$18,
IF(AND(I221=38000,R221&gt;4.5,R221&lt;=9,M221&lt;=8),'[1]Pricing Schedule'!$J$36,
IF(AND(I221=38000,R221&gt;9,R221&lt;=12.8,M221&gt;8),'[1]Pricing Schedule'!$J$27,
IF(AND(I221=38000,R221&gt;9,R221&lt;=12.8,M221&lt;=8),'[1]Pricing Schedule'!$J$36,
IF(AND(I221=38000,R221&gt;12.8,R221&lt;=22.8),'[1]Pricing Schedule'!$J$36,
IF(AND(I221=38000,R221&gt;22.8,R221&lt;=30.2),'[1]Pricing Schedule'!$J$45,
IF(AND(I221=38000,R221&gt;30.2,R221&lt;=45.9),'[1]Pricing Schedule'!$J$54,
IF(AND(I221=38000,R221&gt;45.9,R221&lt;=123.4),'[1]Pricing Schedule'!$J$97,
IF(AND(I221=38000,R221&gt;123.4,R221&lt;=168.2,M221&lt;=10),'[1]Pricing Schedule'!$J$105,
IF(AND(I221=38000,R221&gt;123.4,R221&lt;=168.2,M221&gt;10),'[1]Pricing Schedule'!$J$113,
IF(AND(I221=38000,R221&gt;168.2,R221&lt;=336.4,M221&lt;=10),('[1]Pricing Schedule'!$J$105),
IF(AND(I221=38000,R221&gt;168.2,R221&lt;=336.4,M221&gt;10),('[1]Pricing Schedule'!$J$113),
IF(AND(I221=38000,R221&gt;336.4,R221&lt;=504.6,M221&lt;=10),('[1]Pricing Schedule'!$J$105),
IF(AND(I221=38000,R221&gt;336.4,R221&lt;=504.6,M221&gt;10),('[1]Pricing Schedule'!$J$113),
IF(AND(I221=38000,R221&gt;504.6,R221&lt;=672.8,M221&lt;=10),('[1]Pricing Schedule'!$J$105),
IF(AND(I221=38000,R221&gt;504.6,R221&lt;=672.8,M221&gt;10),('[1]Pricing Schedule'!$J$113),
IF(AND(I221=110000,R221&lt;=12.8,M221&gt;2),'[1]Pricing Schedule'!$J$63,
IF(AND(I221=110000,R221&lt;=12.8,M221&lt;=2),'[1]Pricing Schedule'!$J$97,
IF(AND(I221=110000,R221&gt;12.8,R221&lt;=22.8,M221&gt;3),'[1]Pricing Schedule'!$J$72,
IF(AND(I221=110000,R221&gt;12.8,R221&lt;=22.8,M221&lt;=3),'[1]Pricing Schedule'!$J$97,
IF(AND(I221=110000,R221&gt;22.8,R221&lt;=30.2),'[1]Pricing Schedule'!$J$81,
IF(AND(I221=110000,R221&gt;30.2,R221&lt;=45.9),'[1]Pricing Schedule'!$J$90,
IF(AND(I221=110000,R221&gt;45.9,R221&lt;=123.4),'[1]Pricing Schedule'!$J$97,
IF(AND(I221=110000,R221&gt;123.4,R221&lt;=168.2,M221&lt;=10),'[1]Pricing Schedule'!$J$105,
IF(AND(I221=110000,R221&gt;123.4,R221&lt;=168.2,M221&gt;10),'[1]Pricing Schedule'!$J$113,
IF(AND(I221=110000,R221&gt;168.2,R221&lt;=336.2,M221&lt;=10),('[1]Pricing Schedule'!$J$105),
IF(AND(I221=110000,R221&gt;168.2,R221&lt;=336.2,M221&gt;10),('[1]Pricing Schedule'!$J$113),
IF(AND(I221=110000,R221&gt;336.4,R221&lt;=504.6,M221&lt;=10),('[1]Pricing Schedule'!$J$105),
IF(AND(I221=110000,R221&gt;336.4,R221&lt;=504.6,M221&gt;10),('[1]Pricing Schedule'!$J$113),
IF(AND(I221=110000,R221&gt;504.6,R221&lt;=672.8,M221&lt;=10),('[1]Pricing Schedule'!$J$105),
IF(AND(I221=110000,R221&gt;504.6,R221&lt;=672.8,M221&gt;10),('[1]Pricing Schedule'!$J$113),
IF(AND(I221=110000,R221&gt;672.8,R221&lt;=841,M221&lt;=10),('[1]Pricing Schedule'!$J$105),
IF(AND(I221=110000,R221&gt;672.8,R221&lt;=841,M221&gt;10),('[1]Pricing Schedule'!$J$113),
IF(AND(I221=110000,R221&gt;1682,R221&lt;=1850.2,M221&lt;=10),('[1]Pricing Schedule'!$J$105),
IF(AND(I221=110000,R221&gt;1682,R221&lt;=1850.2,M221&gt;10),('[1]Pricing Schedule'!$J$113),
IF(AND(I221=110000,R221&gt;2018.4,R221&lt;=2186.6,M221&lt;=10),('[1]Pricing Schedule'!$J$105),
IF(AND(I221=110000,R221&gt;2018.4,R221&lt;=2186.6,M221&gt;10),('[1]Pricing Schedule'!$J$113),999999999)))))))))))))))))))))))))))))))))))))))</f>
        <v>4</v>
      </c>
      <c r="U221" s="40">
        <f t="shared" si="24"/>
        <v>87917.874396135259</v>
      </c>
      <c r="V221" s="41">
        <f t="shared" si="25"/>
        <v>11.374251332490799</v>
      </c>
      <c r="Y221" s="23">
        <v>151</v>
      </c>
      <c r="Z221" s="23">
        <v>106</v>
      </c>
      <c r="AR221" s="35"/>
    </row>
    <row r="222" spans="1:44">
      <c r="A222" s="23">
        <v>221</v>
      </c>
      <c r="B222" s="23">
        <v>221</v>
      </c>
      <c r="C222" s="23" t="s">
        <v>525</v>
      </c>
      <c r="D222" s="23" t="s">
        <v>116</v>
      </c>
      <c r="E222" s="23" t="s">
        <v>116</v>
      </c>
      <c r="F222" s="23" t="s">
        <v>236</v>
      </c>
      <c r="G222" s="23" t="s">
        <v>237</v>
      </c>
      <c r="H222" s="23" t="s">
        <v>113</v>
      </c>
      <c r="I222" s="13">
        <v>38000</v>
      </c>
      <c r="J222" s="13">
        <v>38000</v>
      </c>
      <c r="K222" s="23" t="s">
        <v>119</v>
      </c>
      <c r="L222" s="24">
        <v>10.911</v>
      </c>
      <c r="M222" s="37">
        <f t="shared" si="20"/>
        <v>11</v>
      </c>
      <c r="N222" s="24">
        <v>1.5469999999999999</v>
      </c>
      <c r="O222" s="13">
        <v>1</v>
      </c>
      <c r="P222" s="36">
        <f t="shared" si="21"/>
        <v>1.16025</v>
      </c>
      <c r="Q222" s="38">
        <f t="shared" si="22"/>
        <v>10.350000000000001</v>
      </c>
      <c r="R222" s="37">
        <f t="shared" si="23"/>
        <v>10.350000000000001</v>
      </c>
      <c r="S222" s="39">
        <f>IF(AND(I222=38000,R222&lt;=4.5,M222&gt;8),'[1]Pricing Schedule'!$F$8+('[1]Pricing Schedule'!$F$9*M222),
IF(AND(I222=38000,R222&lt;=4.5,M222&lt;=8),'[1]Pricing Schedule'!$F$34+('[1]Pricing Schedule'!$F$36*M222),
IF(AND(I222=38000,R222&gt;4.5,R222&lt;=9,M222&gt;8),'[1]Pricing Schedule'!$F$17+('[1]Pricing Schedule'!$F$18*M222),
IF(AND(I222=38000,R222&gt;4.5,R222&lt;=9,M222&lt;=8),'[1]Pricing Schedule'!$F$34+('[1]Pricing Schedule'!$F$36*M222),
IF(AND(I222=38000,R222&gt;9,R222&lt;=12.8,M222&gt;8),'[1]Pricing Schedule'!$F$26+('[1]Pricing Schedule'!$F$27*M222),
IF(AND(I222=38000,R222&gt;9,R222&lt;=12.8,M222&lt;=8),'[1]Pricing Schedule'!$F$34+('[1]Pricing Schedule'!$F$36*M222),
IF(AND(I222=38000,R222&gt;12.8,R222&lt;=22.8),'[1]Pricing Schedule'!$F$34+('[1]Pricing Schedule'!$F$36*M222),
IF(AND(I222=38000,R222&gt;22.8,R222&lt;=30.2),'[1]Pricing Schedule'!$F$43+('[1]Pricing Schedule'!$F$45*M222),
IF(AND(I222=38000,R222&gt;30.2,R222&lt;=45.9),'[1]Pricing Schedule'!$F$52+('[1]Pricing Schedule'!$F$54*M222),
IF(AND(I222=38000,R222&gt;45.9,R222&lt;=123.4),'[1]Pricing Schedule'!$F$96+('[1]Pricing Schedule'!$F$97*M222),
IF(AND(I222=38000,R222&gt;123.4,R222&lt;=168.2,M222&lt;=10),'[1]Pricing Schedule'!$F$103+('[1]Pricing Schedule'!$F$105*M222),
IF(AND(I222=38000,R222&gt;123.4,R222&lt;=168.2,M222&gt;10),'[1]Pricing Schedule'!$F$111+('[1]Pricing Schedule'!$F$113*M222),
IF(AND(I222=38000,R222&gt;157.4,R222&lt;=336.4,M222&lt;=10),('[1]Pricing Schedule'!$F$103+('[1]Pricing Schedule'!$F$105*M222))*2,
IF(AND(I222=38000,R222&gt;157.4,R222&lt;=336.4,M222&gt;10),('[1]Pricing Schedule'!$F$111+('[1]Pricing Schedule'!$F$113*M222))*2,
IF(AND(I222=38000,R222&gt;314.8,R222&lt;=504.6,M222&lt;=10),('[1]Pricing Schedule'!$F$103+('[1]Pricing Schedule'!$F$105*M222))*3,
IF(AND(I222=38000,R222&gt;314.8,R222&lt;=504.6,M222&gt;10),('[1]Pricing Schedule'!$F$111+('[1]Pricing Schedule'!$F$113*M222))*3,
IF(AND(I222=38000,R222&gt;472.2,R222&lt;=672.8,M222&lt;=10),('[1]Pricing Schedule'!$F$103+('[1]Pricing Schedule'!$F$105*M222))*4,
IF(AND(I222=38000,R222&gt;472.2,R222&lt;=672.8,M222&gt;10),('[1]Pricing Schedule'!$F$111+('[1]Pricing Schedule'!$F$113*M222))*4,
IF(AND(I222=110000,R222&lt;=12.8,M222&gt;2),'[1]Pricing Schedule'!$F$62+('[1]Pricing Schedule'!$F$63*M222),
IF(AND(I222=110000,R222&lt;=12.8,M222&lt;=2),'[1]Pricing Schedule'!$F$96+('[1]Pricing Schedule'!$F$97*M222),
IF(AND(I222=110000,R222&gt;12.8,R222&lt;=22.8,M222&gt;3),'[1]Pricing Schedule'!$F$71+('[1]Pricing Schedule'!$F$72*M222),
IF(AND(I222=110000,R222&gt;12.8,R222&lt;=22.8,M222&lt;=3),'[1]Pricing Schedule'!$F$96+('[1]Pricing Schedule'!$F$97*M222),
IF(AND(I222=110000,R222&gt;22.8,R222&lt;=30.2),'[1]Pricing Schedule'!$F$80+('[1]Pricing Schedule'!$F$81*M222),
IF(AND(I222=110000,R222&gt;30.2,R222&lt;=45.9),'[1]Pricing Schedule'!$F$89+('[1]Pricing Schedule'!$F$90*M222),
IF(AND(I222=110000,R222&gt;45.9,R222&lt;=123.4),'[1]Pricing Schedule'!$F$96+('[1]Pricing Schedule'!$F$97*M222),
IF(AND(I222=110000,R222&gt;123.4,R222&lt;=168.2,M222&lt;=10),'[1]Pricing Schedule'!$F$103+('[1]Pricing Schedule'!$F$105*M222),
IF(AND(I222=110000,R222&gt;123.4,R222&lt;=168.2,M222&gt;10),'[1]Pricing Schedule'!$F$111+('[1]Pricing Schedule'!$F$113*M222),
IF(AND(I222=110000,R222&gt;168.2,R222&lt;=336.4,M222&lt;=10),('[1]Pricing Schedule'!$F$103+('[1]Pricing Schedule'!$F$105*M222))*2,
IF(AND(I222=110000,R222&gt;168.2,R222&lt;=336.4,M222&gt;10),('[1]Pricing Schedule'!$F$111+('[1]Pricing Schedule'!$F$113*M222))*2,
IF(AND(I222=110000,R222&gt;336.4,R222&lt;=504.6,M222&lt;=10),('[1]Pricing Schedule'!$F$103+('[1]Pricing Schedule'!$F$105*M222))*3,
IF(AND(I222=110000,R222&gt;336.4,R222&lt;=504.6,M222&gt;10),('[1]Pricing Schedule'!$F$111+('[1]Pricing Schedule'!$F$113*M222))*3,
IF(AND(I222=110000,R222&gt;504.6,R222&lt;=672.8,M222&lt;=10),('[1]Pricing Schedule'!$F$103+('[1]Pricing Schedule'!$F$105*M222))*4,
IF(AND(I222=110000,R222&gt;504.6,R222&lt;=672.8,M222&gt;10),('[1]Pricing Schedule'!$F$111+('[1]Pricing Schedule'!$F$113*M222))*4,
IF(AND(I222=110000,R222&gt;672.8,R222&lt;=841,M222&lt;=10),('[1]Pricing Schedule'!$F$103+('[1]Pricing Schedule'!$F$105*M222))*5,
IF(AND(I222=110000,R222&gt;672.8,R222&lt;=841,M222&gt;10),('[1]Pricing Schedule'!$F$111+('[1]Pricing Schedule'!$F$113*M222))*5,
IF(AND(I222=110000,R222&gt;672.8,R222&lt;=841,M222&lt;=10),('[1]Pricing Schedule'!$F$103+('[1]Pricing Schedule'!$F$105*M222))*5,
IF(AND(I222=110000,R222&gt;672.8,R222&lt;=841,M222&gt;10),('[1]Pricing Schedule'!$F$111+('[1]Pricing Schedule'!$F$113*M222))*5,
IF(AND(I222=110000,R222&gt;1345.6,R222&lt;=1513.8,M222&lt;=10),('[1]Pricing Schedule'!$F$103+('[1]Pricing Schedule'!$F$105*M222))*9,
IF(AND(I222=110000,R222&gt;1345.6,R222&lt;=1513.8,M222&gt;10),('[1]Pricing Schedule'!$F$111+('[1]Pricing Schedule'!$F$113*M222))*9,
9999999999)))))))))))))))))))))))))))))))))))))))</f>
        <v>1522250</v>
      </c>
      <c r="T222" s="21">
        <f>IF(AND(I222=38000,R222&lt;=4.5,M222&gt;8),'[1]Pricing Schedule'!$J$9,
IF(AND(I222=38000,R222&lt;=4.5,M222&lt;=8),'[1]Pricing Schedule'!$J$36,
IF(AND(I222=38000,R222&gt;4.5,R222&lt;=9,M222&gt;8),'[1]Pricing Schedule'!$J$18,
IF(AND(I222=38000,R222&gt;4.5,R222&lt;=9,M222&lt;=8),'[1]Pricing Schedule'!$J$36,
IF(AND(I222=38000,R222&gt;9,R222&lt;=12.8,M222&gt;8),'[1]Pricing Schedule'!$J$27,
IF(AND(I222=38000,R222&gt;9,R222&lt;=12.8,M222&lt;=8),'[1]Pricing Schedule'!$J$36,
IF(AND(I222=38000,R222&gt;12.8,R222&lt;=22.8),'[1]Pricing Schedule'!$J$36,
IF(AND(I222=38000,R222&gt;22.8,R222&lt;=30.2),'[1]Pricing Schedule'!$J$45,
IF(AND(I222=38000,R222&gt;30.2,R222&lt;=45.9),'[1]Pricing Schedule'!$J$54,
IF(AND(I222=38000,R222&gt;45.9,R222&lt;=123.4),'[1]Pricing Schedule'!$J$97,
IF(AND(I222=38000,R222&gt;123.4,R222&lt;=168.2,M222&lt;=10),'[1]Pricing Schedule'!$J$105,
IF(AND(I222=38000,R222&gt;123.4,R222&lt;=168.2,M222&gt;10),'[1]Pricing Schedule'!$J$113,
IF(AND(I222=38000,R222&gt;168.2,R222&lt;=336.4,M222&lt;=10),('[1]Pricing Schedule'!$J$105),
IF(AND(I222=38000,R222&gt;168.2,R222&lt;=336.4,M222&gt;10),('[1]Pricing Schedule'!$J$113),
IF(AND(I222=38000,R222&gt;336.4,R222&lt;=504.6,M222&lt;=10),('[1]Pricing Schedule'!$J$105),
IF(AND(I222=38000,R222&gt;336.4,R222&lt;=504.6,M222&gt;10),('[1]Pricing Schedule'!$J$113),
IF(AND(I222=38000,R222&gt;504.6,R222&lt;=672.8,M222&lt;=10),('[1]Pricing Schedule'!$J$105),
IF(AND(I222=38000,R222&gt;504.6,R222&lt;=672.8,M222&gt;10),('[1]Pricing Schedule'!$J$113),
IF(AND(I222=110000,R222&lt;=12.8,M222&gt;2),'[1]Pricing Schedule'!$J$63,
IF(AND(I222=110000,R222&lt;=12.8,M222&lt;=2),'[1]Pricing Schedule'!$J$97,
IF(AND(I222=110000,R222&gt;12.8,R222&lt;=22.8,M222&gt;3),'[1]Pricing Schedule'!$J$72,
IF(AND(I222=110000,R222&gt;12.8,R222&lt;=22.8,M222&lt;=3),'[1]Pricing Schedule'!$J$97,
IF(AND(I222=110000,R222&gt;22.8,R222&lt;=30.2),'[1]Pricing Schedule'!$J$81,
IF(AND(I222=110000,R222&gt;30.2,R222&lt;=45.9),'[1]Pricing Schedule'!$J$90,
IF(AND(I222=110000,R222&gt;45.9,R222&lt;=123.4),'[1]Pricing Schedule'!$J$97,
IF(AND(I222=110000,R222&gt;123.4,R222&lt;=168.2,M222&lt;=10),'[1]Pricing Schedule'!$J$105,
IF(AND(I222=110000,R222&gt;123.4,R222&lt;=168.2,M222&gt;10),'[1]Pricing Schedule'!$J$113,
IF(AND(I222=110000,R222&gt;168.2,R222&lt;=336.2,M222&lt;=10),('[1]Pricing Schedule'!$J$105),
IF(AND(I222=110000,R222&gt;168.2,R222&lt;=336.2,M222&gt;10),('[1]Pricing Schedule'!$J$113),
IF(AND(I222=110000,R222&gt;336.4,R222&lt;=504.6,M222&lt;=10),('[1]Pricing Schedule'!$J$105),
IF(AND(I222=110000,R222&gt;336.4,R222&lt;=504.6,M222&gt;10),('[1]Pricing Schedule'!$J$113),
IF(AND(I222=110000,R222&gt;504.6,R222&lt;=672.8,M222&lt;=10),('[1]Pricing Schedule'!$J$105),
IF(AND(I222=110000,R222&gt;504.6,R222&lt;=672.8,M222&gt;10),('[1]Pricing Schedule'!$J$113),
IF(AND(I222=110000,R222&gt;672.8,R222&lt;=841,M222&lt;=10),('[1]Pricing Schedule'!$J$105),
IF(AND(I222=110000,R222&gt;672.8,R222&lt;=841,M222&gt;10),('[1]Pricing Schedule'!$J$113),
IF(AND(I222=110000,R222&gt;1682,R222&lt;=1850.2,M222&lt;=10),('[1]Pricing Schedule'!$J$105),
IF(AND(I222=110000,R222&gt;1682,R222&lt;=1850.2,M222&gt;10),('[1]Pricing Schedule'!$J$113),
IF(AND(I222=110000,R222&gt;2018.4,R222&lt;=2186.6,M222&lt;=10),('[1]Pricing Schedule'!$J$105),
IF(AND(I222=110000,R222&gt;2018.4,R222&lt;=2186.6,M222&gt;10),('[1]Pricing Schedule'!$J$113),999999999)))))))))))))))))))))))))))))))))))))))</f>
        <v>3</v>
      </c>
      <c r="U222" s="40">
        <f t="shared" si="24"/>
        <v>147077.29468599032</v>
      </c>
      <c r="V222" s="41">
        <f t="shared" si="25"/>
        <v>6.7991460009853846</v>
      </c>
      <c r="Y222" s="23">
        <v>233</v>
      </c>
      <c r="Z222" s="23">
        <v>105</v>
      </c>
      <c r="AR222" s="35"/>
    </row>
    <row r="223" spans="1:44" s="44" customFormat="1">
      <c r="A223" s="43">
        <v>222</v>
      </c>
      <c r="B223" s="43">
        <v>222</v>
      </c>
      <c r="C223" s="43" t="s">
        <v>526</v>
      </c>
      <c r="D223" s="23" t="s">
        <v>116</v>
      </c>
      <c r="E223" s="23" t="s">
        <v>116</v>
      </c>
      <c r="F223" s="43" t="s">
        <v>236</v>
      </c>
      <c r="G223" s="43" t="s">
        <v>237</v>
      </c>
      <c r="H223" s="43" t="s">
        <v>113</v>
      </c>
      <c r="I223" s="44">
        <v>38000</v>
      </c>
      <c r="J223" s="44">
        <v>38000</v>
      </c>
      <c r="K223" s="43" t="s">
        <v>119</v>
      </c>
      <c r="L223" s="45">
        <v>9.39</v>
      </c>
      <c r="M223" s="46">
        <f t="shared" si="20"/>
        <v>10</v>
      </c>
      <c r="N223" s="45">
        <v>18.324000000000002</v>
      </c>
      <c r="O223" s="44">
        <v>1</v>
      </c>
      <c r="P223" s="46">
        <f t="shared" si="21"/>
        <v>13.743000000000002</v>
      </c>
      <c r="Q223" s="47">
        <f t="shared" si="22"/>
        <v>148.35</v>
      </c>
      <c r="R223" s="46">
        <f t="shared" si="23"/>
        <v>148.35</v>
      </c>
      <c r="S223" s="39">
        <f>IF(AND(I223=38000,R223&lt;=4.5,M223&gt;8),'[1]Pricing Schedule'!$F$8+('[1]Pricing Schedule'!$F$9*M223),
IF(AND(I223=38000,R223&lt;=4.5,M223&lt;=8),'[1]Pricing Schedule'!$F$34+('[1]Pricing Schedule'!$F$36*M223),
IF(AND(I223=38000,R223&gt;4.5,R223&lt;=9,M223&gt;8),'[1]Pricing Schedule'!$F$17+('[1]Pricing Schedule'!$F$18*M223),
IF(AND(I223=38000,R223&gt;4.5,R223&lt;=9,M223&lt;=8),'[1]Pricing Schedule'!$F$34+('[1]Pricing Schedule'!$F$36*M223),
IF(AND(I223=38000,R223&gt;9,R223&lt;=12.8,M223&gt;8),'[1]Pricing Schedule'!$F$26+('[1]Pricing Schedule'!$F$27*M223),
IF(AND(I223=38000,R223&gt;9,R223&lt;=12.8,M223&lt;=8),'[1]Pricing Schedule'!$F$34+('[1]Pricing Schedule'!$F$36*M223),
IF(AND(I223=38000,R223&gt;12.8,R223&lt;=22.8),'[1]Pricing Schedule'!$F$34+('[1]Pricing Schedule'!$F$36*M223),
IF(AND(I223=38000,R223&gt;22.8,R223&lt;=30.2),'[1]Pricing Schedule'!$F$43+('[1]Pricing Schedule'!$F$45*M223),
IF(AND(I223=38000,R223&gt;30.2,R223&lt;=45.9),'[1]Pricing Schedule'!$F$52+('[1]Pricing Schedule'!$F$54*M223),
IF(AND(I223=38000,R223&gt;45.9,R223&lt;=123.4),'[1]Pricing Schedule'!$F$96+('[1]Pricing Schedule'!$F$97*M223),
IF(AND(I223=38000,R223&gt;123.4,R223&lt;=168.2,M223&lt;=10),'[1]Pricing Schedule'!$F$103+('[1]Pricing Schedule'!$F$105*M223),
IF(AND(I223=38000,R223&gt;123.4,R223&lt;=168.2,M223&gt;10),'[1]Pricing Schedule'!$F$111+('[1]Pricing Schedule'!$F$113*M223),
IF(AND(I223=38000,R223&gt;157.4,R223&lt;=336.4,M223&lt;=10),('[1]Pricing Schedule'!$F$103+('[1]Pricing Schedule'!$F$105*M223))*2,
IF(AND(I223=38000,R223&gt;157.4,R223&lt;=336.4,M223&gt;10),('[1]Pricing Schedule'!$F$111+('[1]Pricing Schedule'!$F$113*M223))*2,
IF(AND(I223=38000,R223&gt;314.8,R223&lt;=504.6,M223&lt;=10),('[1]Pricing Schedule'!$F$103+('[1]Pricing Schedule'!$F$105*M223))*3,
IF(AND(I223=38000,R223&gt;314.8,R223&lt;=504.6,M223&gt;10),('[1]Pricing Schedule'!$F$111+('[1]Pricing Schedule'!$F$113*M223))*3,
IF(AND(I223=38000,R223&gt;472.2,R223&lt;=672.8,M223&lt;=10),('[1]Pricing Schedule'!$F$103+('[1]Pricing Schedule'!$F$105*M223))*4,
IF(AND(I223=38000,R223&gt;472.2,R223&lt;=672.8,M223&gt;10),('[1]Pricing Schedule'!$F$111+('[1]Pricing Schedule'!$F$113*M223))*4,
IF(AND(I223=110000,R223&lt;=12.8,M223&gt;2),'[1]Pricing Schedule'!$F$62+('[1]Pricing Schedule'!$F$63*M223),
IF(AND(I223=110000,R223&lt;=12.8,M223&lt;=2),'[1]Pricing Schedule'!$F$96+('[1]Pricing Schedule'!$F$97*M223),
IF(AND(I223=110000,R223&gt;12.8,R223&lt;=22.8,M223&gt;3),'[1]Pricing Schedule'!$F$71+('[1]Pricing Schedule'!$F$72*M223),
IF(AND(I223=110000,R223&gt;12.8,R223&lt;=22.8,M223&lt;=3),'[1]Pricing Schedule'!$F$96+('[1]Pricing Schedule'!$F$97*M223),
IF(AND(I223=110000,R223&gt;22.8,R223&lt;=30.2),'[1]Pricing Schedule'!$F$80+('[1]Pricing Schedule'!$F$81*M223),
IF(AND(I223=110000,R223&gt;30.2,R223&lt;=45.9),'[1]Pricing Schedule'!$F$89+('[1]Pricing Schedule'!$F$90*M223),
IF(AND(I223=110000,R223&gt;45.9,R223&lt;=123.4),'[1]Pricing Schedule'!$F$96+('[1]Pricing Schedule'!$F$97*M223),
IF(AND(I223=110000,R223&gt;123.4,R223&lt;=168.2,M223&lt;=10),'[1]Pricing Schedule'!$F$103+('[1]Pricing Schedule'!$F$105*M223),
IF(AND(I223=110000,R223&gt;123.4,R223&lt;=168.2,M223&gt;10),'[1]Pricing Schedule'!$F$111+('[1]Pricing Schedule'!$F$113*M223),
IF(AND(I223=110000,R223&gt;168.2,R223&lt;=336.4,M223&lt;=10),('[1]Pricing Schedule'!$F$103+('[1]Pricing Schedule'!$F$105*M223))*2,
IF(AND(I223=110000,R223&gt;168.2,R223&lt;=336.4,M223&gt;10),('[1]Pricing Schedule'!$F$111+('[1]Pricing Schedule'!$F$113*M223))*2,
IF(AND(I223=110000,R223&gt;336.4,R223&lt;=504.6,M223&lt;=10),('[1]Pricing Schedule'!$F$103+('[1]Pricing Schedule'!$F$105*M223))*3,
IF(AND(I223=110000,R223&gt;336.4,R223&lt;=504.6,M223&gt;10),('[1]Pricing Schedule'!$F$111+('[1]Pricing Schedule'!$F$113*M223))*3,
IF(AND(I223=110000,R223&gt;504.6,R223&lt;=672.8,M223&lt;=10),('[1]Pricing Schedule'!$F$103+('[1]Pricing Schedule'!$F$105*M223))*4,
IF(AND(I223=110000,R223&gt;504.6,R223&lt;=672.8,M223&gt;10),('[1]Pricing Schedule'!$F$111+('[1]Pricing Schedule'!$F$113*M223))*4,
IF(AND(I223=110000,R223&gt;672.8,R223&lt;=841,M223&lt;=10),('[1]Pricing Schedule'!$F$103+('[1]Pricing Schedule'!$F$105*M223))*5,
IF(AND(I223=110000,R223&gt;672.8,R223&lt;=841,M223&gt;10),('[1]Pricing Schedule'!$F$111+('[1]Pricing Schedule'!$F$113*M223))*5,
IF(AND(I223=110000,R223&gt;672.8,R223&lt;=841,M223&lt;=10),('[1]Pricing Schedule'!$F$103+('[1]Pricing Schedule'!$F$105*M223))*5,
IF(AND(I223=110000,R223&gt;672.8,R223&lt;=841,M223&gt;10),('[1]Pricing Schedule'!$F$111+('[1]Pricing Schedule'!$F$113*M223))*5,
IF(AND(I223=110000,R223&gt;1345.6,R223&lt;=1513.8,M223&lt;=10),('[1]Pricing Schedule'!$F$103+('[1]Pricing Schedule'!$F$105*M223))*9,
IF(AND(I223=110000,R223&gt;1345.6,R223&lt;=1513.8,M223&gt;10),('[1]Pricing Schedule'!$F$111+('[1]Pricing Schedule'!$F$113*M223))*9,
9999999999)))))))))))))))))))))))))))))))))))))))</f>
        <v>4719260</v>
      </c>
      <c r="T223" s="48">
        <f>IF(AND(I223=38000,R223&lt;=4.5,M223&gt;8),'[1]Pricing Schedule'!$J$9,
IF(AND(I223=38000,R223&lt;=4.5,M223&lt;=8),'[1]Pricing Schedule'!$J$36,
IF(AND(I223=38000,R223&gt;4.5,R223&lt;=9,M223&gt;8),'[1]Pricing Schedule'!$J$18,
IF(AND(I223=38000,R223&gt;4.5,R223&lt;=9,M223&lt;=8),'[1]Pricing Schedule'!$J$36,
IF(AND(I223=38000,R223&gt;9,R223&lt;=12.8,M223&gt;8),'[1]Pricing Schedule'!$J$27,
IF(AND(I223=38000,R223&gt;9,R223&lt;=12.8,M223&lt;=8),'[1]Pricing Schedule'!$J$36,
IF(AND(I223=38000,R223&gt;12.8,R223&lt;=22.8),'[1]Pricing Schedule'!$J$36,
IF(AND(I223=38000,R223&gt;22.8,R223&lt;=30.2),'[1]Pricing Schedule'!$J$45,
IF(AND(I223=38000,R223&gt;30.2,R223&lt;=45.9),'[1]Pricing Schedule'!$J$54,
IF(AND(I223=38000,R223&gt;45.9,R223&lt;=123.4),'[1]Pricing Schedule'!$J$97,
IF(AND(I223=38000,R223&gt;123.4,R223&lt;=168.2,M223&lt;=10),'[1]Pricing Schedule'!$J$105,
IF(AND(I223=38000,R223&gt;123.4,R223&lt;=168.2,M223&gt;10),'[1]Pricing Schedule'!$J$113,
IF(AND(I223=38000,R223&gt;168.2,R223&lt;=336.4,M223&lt;=10),('[1]Pricing Schedule'!$J$105),
IF(AND(I223=38000,R223&gt;168.2,R223&lt;=336.4,M223&gt;10),('[1]Pricing Schedule'!$J$113),
IF(AND(I223=38000,R223&gt;336.4,R223&lt;=504.6,M223&lt;=10),('[1]Pricing Schedule'!$J$105),
IF(AND(I223=38000,R223&gt;336.4,R223&lt;=504.6,M223&gt;10),('[1]Pricing Schedule'!$J$113),
IF(AND(I223=38000,R223&gt;504.6,R223&lt;=672.8,M223&lt;=10),('[1]Pricing Schedule'!$J$105),
IF(AND(I223=38000,R223&gt;504.6,R223&lt;=672.8,M223&gt;10),('[1]Pricing Schedule'!$J$113),
IF(AND(I223=110000,R223&lt;=12.8,M223&gt;2),'[1]Pricing Schedule'!$J$63,
IF(AND(I223=110000,R223&lt;=12.8,M223&lt;=2),'[1]Pricing Schedule'!$J$97,
IF(AND(I223=110000,R223&gt;12.8,R223&lt;=22.8,M223&gt;3),'[1]Pricing Schedule'!$J$72,
IF(AND(I223=110000,R223&gt;12.8,R223&lt;=22.8,M223&lt;=3),'[1]Pricing Schedule'!$J$97,
IF(AND(I223=110000,R223&gt;22.8,R223&lt;=30.2),'[1]Pricing Schedule'!$J$81,
IF(AND(I223=110000,R223&gt;30.2,R223&lt;=45.9),'[1]Pricing Schedule'!$J$90,
IF(AND(I223=110000,R223&gt;45.9,R223&lt;=123.4),'[1]Pricing Schedule'!$J$97,
IF(AND(I223=110000,R223&gt;123.4,R223&lt;=168.2,M223&lt;=10),'[1]Pricing Schedule'!$J$105,
IF(AND(I223=110000,R223&gt;123.4,R223&lt;=168.2,M223&gt;10),'[1]Pricing Schedule'!$J$113,
IF(AND(I223=110000,R223&gt;168.2,R223&lt;=336.2,M223&lt;=10),('[1]Pricing Schedule'!$J$105),
IF(AND(I223=110000,R223&gt;168.2,R223&lt;=336.2,M223&gt;10),('[1]Pricing Schedule'!$J$113),
IF(AND(I223=110000,R223&gt;336.4,R223&lt;=504.6,M223&lt;=10),('[1]Pricing Schedule'!$J$105),
IF(AND(I223=110000,R223&gt;336.4,R223&lt;=504.6,M223&gt;10),('[1]Pricing Schedule'!$J$113),
IF(AND(I223=110000,R223&gt;504.6,R223&lt;=672.8,M223&lt;=10),('[1]Pricing Schedule'!$J$105),
IF(AND(I223=110000,R223&gt;504.6,R223&lt;=672.8,M223&gt;10),('[1]Pricing Schedule'!$J$113),
IF(AND(I223=110000,R223&gt;672.8,R223&lt;=841,M223&lt;=10),('[1]Pricing Schedule'!$J$105),
IF(AND(I223=110000,R223&gt;672.8,R223&lt;=841,M223&gt;10),('[1]Pricing Schedule'!$J$113),
IF(AND(I223=110000,R223&gt;1682,R223&lt;=1850.2,M223&lt;=10),('[1]Pricing Schedule'!$J$105),
IF(AND(I223=110000,R223&gt;1682,R223&lt;=1850.2,M223&gt;10),('[1]Pricing Schedule'!$J$113),
IF(AND(I223=110000,R223&gt;2018.4,R223&lt;=2186.6,M223&lt;=10),('[1]Pricing Schedule'!$J$105),
IF(AND(I223=110000,R223&gt;2018.4,R223&lt;=2186.6,M223&gt;10),('[1]Pricing Schedule'!$J$113),999999999)))))))))))))))))))))))))))))))))))))))</f>
        <v>12</v>
      </c>
      <c r="U223" s="49">
        <f t="shared" si="24"/>
        <v>31811.66161105494</v>
      </c>
      <c r="V223" s="50">
        <f t="shared" si="25"/>
        <v>31.435013116463175</v>
      </c>
      <c r="W223" s="13"/>
      <c r="X223" s="13"/>
      <c r="Y223" s="23">
        <v>236</v>
      </c>
      <c r="Z223" s="23">
        <v>105</v>
      </c>
      <c r="AD223" s="43"/>
      <c r="AE223" s="43"/>
      <c r="AF223" s="43"/>
      <c r="AR223" s="51"/>
    </row>
    <row r="224" spans="1:44" s="44" customFormat="1">
      <c r="A224" s="43">
        <v>223</v>
      </c>
      <c r="B224" s="43">
        <v>223</v>
      </c>
      <c r="C224" s="43" t="s">
        <v>527</v>
      </c>
      <c r="D224" s="23" t="s">
        <v>116</v>
      </c>
      <c r="E224" s="23" t="s">
        <v>116</v>
      </c>
      <c r="F224" s="43" t="s">
        <v>236</v>
      </c>
      <c r="G224" s="43" t="s">
        <v>237</v>
      </c>
      <c r="H224" s="43" t="s">
        <v>113</v>
      </c>
      <c r="I224" s="44">
        <v>38000</v>
      </c>
      <c r="J224" s="44">
        <v>38000</v>
      </c>
      <c r="K224" s="43" t="s">
        <v>119</v>
      </c>
      <c r="L224" s="45">
        <v>13.161</v>
      </c>
      <c r="M224" s="46">
        <f t="shared" si="20"/>
        <v>14</v>
      </c>
      <c r="N224" s="45">
        <v>6.4340000000000002</v>
      </c>
      <c r="O224" s="44">
        <v>1</v>
      </c>
      <c r="P224" s="46">
        <f t="shared" si="21"/>
        <v>4.8254999999999999</v>
      </c>
      <c r="Q224" s="47">
        <f t="shared" si="22"/>
        <v>51.75</v>
      </c>
      <c r="R224" s="46">
        <f t="shared" si="23"/>
        <v>51.75</v>
      </c>
      <c r="S224" s="39">
        <f>IF(AND(I224=38000,R224&lt;=4.5,M224&gt;8),'[1]Pricing Schedule'!$F$8+('[1]Pricing Schedule'!$F$9*M224),
IF(AND(I224=38000,R224&lt;=4.5,M224&lt;=8),'[1]Pricing Schedule'!$F$34+('[1]Pricing Schedule'!$F$36*M224),
IF(AND(I224=38000,R224&gt;4.5,R224&lt;=9,M224&gt;8),'[1]Pricing Schedule'!$F$17+('[1]Pricing Schedule'!$F$18*M224),
IF(AND(I224=38000,R224&gt;4.5,R224&lt;=9,M224&lt;=8),'[1]Pricing Schedule'!$F$34+('[1]Pricing Schedule'!$F$36*M224),
IF(AND(I224=38000,R224&gt;9,R224&lt;=12.8,M224&gt;8),'[1]Pricing Schedule'!$F$26+('[1]Pricing Schedule'!$F$27*M224),
IF(AND(I224=38000,R224&gt;9,R224&lt;=12.8,M224&lt;=8),'[1]Pricing Schedule'!$F$34+('[1]Pricing Schedule'!$F$36*M224),
IF(AND(I224=38000,R224&gt;12.8,R224&lt;=22.8),'[1]Pricing Schedule'!$F$34+('[1]Pricing Schedule'!$F$36*M224),
IF(AND(I224=38000,R224&gt;22.8,R224&lt;=30.2),'[1]Pricing Schedule'!$F$43+('[1]Pricing Schedule'!$F$45*M224),
IF(AND(I224=38000,R224&gt;30.2,R224&lt;=45.9),'[1]Pricing Schedule'!$F$52+('[1]Pricing Schedule'!$F$54*M224),
IF(AND(I224=38000,R224&gt;45.9,R224&lt;=123.4),'[1]Pricing Schedule'!$F$96+('[1]Pricing Schedule'!$F$97*M224),
IF(AND(I224=38000,R224&gt;123.4,R224&lt;=168.2,M224&lt;=10),'[1]Pricing Schedule'!$F$103+('[1]Pricing Schedule'!$F$105*M224),
IF(AND(I224=38000,R224&gt;123.4,R224&lt;=168.2,M224&gt;10),'[1]Pricing Schedule'!$F$111+('[1]Pricing Schedule'!$F$113*M224),
IF(AND(I224=38000,R224&gt;157.4,R224&lt;=336.4,M224&lt;=10),('[1]Pricing Schedule'!$F$103+('[1]Pricing Schedule'!$F$105*M224))*2,
IF(AND(I224=38000,R224&gt;157.4,R224&lt;=336.4,M224&gt;10),('[1]Pricing Schedule'!$F$111+('[1]Pricing Schedule'!$F$113*M224))*2,
IF(AND(I224=38000,R224&gt;314.8,R224&lt;=504.6,M224&lt;=10),('[1]Pricing Schedule'!$F$103+('[1]Pricing Schedule'!$F$105*M224))*3,
IF(AND(I224=38000,R224&gt;314.8,R224&lt;=504.6,M224&gt;10),('[1]Pricing Schedule'!$F$111+('[1]Pricing Schedule'!$F$113*M224))*3,
IF(AND(I224=38000,R224&gt;472.2,R224&lt;=672.8,M224&lt;=10),('[1]Pricing Schedule'!$F$103+('[1]Pricing Schedule'!$F$105*M224))*4,
IF(AND(I224=38000,R224&gt;472.2,R224&lt;=672.8,M224&gt;10),('[1]Pricing Schedule'!$F$111+('[1]Pricing Schedule'!$F$113*M224))*4,
IF(AND(I224=110000,R224&lt;=12.8,M224&gt;2),'[1]Pricing Schedule'!$F$62+('[1]Pricing Schedule'!$F$63*M224),
IF(AND(I224=110000,R224&lt;=12.8,M224&lt;=2),'[1]Pricing Schedule'!$F$96+('[1]Pricing Schedule'!$F$97*M224),
IF(AND(I224=110000,R224&gt;12.8,R224&lt;=22.8,M224&gt;3),'[1]Pricing Schedule'!$F$71+('[1]Pricing Schedule'!$F$72*M224),
IF(AND(I224=110000,R224&gt;12.8,R224&lt;=22.8,M224&lt;=3),'[1]Pricing Schedule'!$F$96+('[1]Pricing Schedule'!$F$97*M224),
IF(AND(I224=110000,R224&gt;22.8,R224&lt;=30.2),'[1]Pricing Schedule'!$F$80+('[1]Pricing Schedule'!$F$81*M224),
IF(AND(I224=110000,R224&gt;30.2,R224&lt;=45.9),'[1]Pricing Schedule'!$F$89+('[1]Pricing Schedule'!$F$90*M224),
IF(AND(I224=110000,R224&gt;45.9,R224&lt;=123.4),'[1]Pricing Schedule'!$F$96+('[1]Pricing Schedule'!$F$97*M224),
IF(AND(I224=110000,R224&gt;123.4,R224&lt;=168.2,M224&lt;=10),'[1]Pricing Schedule'!$F$103+('[1]Pricing Schedule'!$F$105*M224),
IF(AND(I224=110000,R224&gt;123.4,R224&lt;=168.2,M224&gt;10),'[1]Pricing Schedule'!$F$111+('[1]Pricing Schedule'!$F$113*M224),
IF(AND(I224=110000,R224&gt;168.2,R224&lt;=336.4,M224&lt;=10),('[1]Pricing Schedule'!$F$103+('[1]Pricing Schedule'!$F$105*M224))*2,
IF(AND(I224=110000,R224&gt;168.2,R224&lt;=336.4,M224&gt;10),('[1]Pricing Schedule'!$F$111+('[1]Pricing Schedule'!$F$113*M224))*2,
IF(AND(I224=110000,R224&gt;336.4,R224&lt;=504.6,M224&lt;=10),('[1]Pricing Schedule'!$F$103+('[1]Pricing Schedule'!$F$105*M224))*3,
IF(AND(I224=110000,R224&gt;336.4,R224&lt;=504.6,M224&gt;10),('[1]Pricing Schedule'!$F$111+('[1]Pricing Schedule'!$F$113*M224))*3,
IF(AND(I224=110000,R224&gt;504.6,R224&lt;=672.8,M224&lt;=10),('[1]Pricing Schedule'!$F$103+('[1]Pricing Schedule'!$F$105*M224))*4,
IF(AND(I224=110000,R224&gt;504.6,R224&lt;=672.8,M224&gt;10),('[1]Pricing Schedule'!$F$111+('[1]Pricing Schedule'!$F$113*M224))*4,
IF(AND(I224=110000,R224&gt;672.8,R224&lt;=841,M224&lt;=10),('[1]Pricing Schedule'!$F$103+('[1]Pricing Schedule'!$F$105*M224))*5,
IF(AND(I224=110000,R224&gt;672.8,R224&lt;=841,M224&gt;10),('[1]Pricing Schedule'!$F$111+('[1]Pricing Schedule'!$F$113*M224))*5,
IF(AND(I224=110000,R224&gt;672.8,R224&lt;=841,M224&lt;=10),('[1]Pricing Schedule'!$F$103+('[1]Pricing Schedule'!$F$105*M224))*5,
IF(AND(I224=110000,R224&gt;672.8,R224&lt;=841,M224&gt;10),('[1]Pricing Schedule'!$F$111+('[1]Pricing Schedule'!$F$113*M224))*5,
IF(AND(I224=110000,R224&gt;1345.6,R224&lt;=1513.8,M224&lt;=10),('[1]Pricing Schedule'!$F$103+('[1]Pricing Schedule'!$F$105*M224))*9,
IF(AND(I224=110000,R224&gt;1345.6,R224&lt;=1513.8,M224&gt;10),('[1]Pricing Schedule'!$F$111+('[1]Pricing Schedule'!$F$113*M224))*9,
9999999999)))))))))))))))))))))))))))))))))))))))</f>
        <v>3869800</v>
      </c>
      <c r="T224" s="48">
        <f>IF(AND(I224=38000,R224&lt;=4.5,M224&gt;8),'[1]Pricing Schedule'!$J$9,
IF(AND(I224=38000,R224&lt;=4.5,M224&lt;=8),'[1]Pricing Schedule'!$J$36,
IF(AND(I224=38000,R224&gt;4.5,R224&lt;=9,M224&gt;8),'[1]Pricing Schedule'!$J$18,
IF(AND(I224=38000,R224&gt;4.5,R224&lt;=9,M224&lt;=8),'[1]Pricing Schedule'!$J$36,
IF(AND(I224=38000,R224&gt;9,R224&lt;=12.8,M224&gt;8),'[1]Pricing Schedule'!$J$27,
IF(AND(I224=38000,R224&gt;9,R224&lt;=12.8,M224&lt;=8),'[1]Pricing Schedule'!$J$36,
IF(AND(I224=38000,R224&gt;12.8,R224&lt;=22.8),'[1]Pricing Schedule'!$J$36,
IF(AND(I224=38000,R224&gt;22.8,R224&lt;=30.2),'[1]Pricing Schedule'!$J$45,
IF(AND(I224=38000,R224&gt;30.2,R224&lt;=45.9),'[1]Pricing Schedule'!$J$54,
IF(AND(I224=38000,R224&gt;45.9,R224&lt;=123.4),'[1]Pricing Schedule'!$J$97,
IF(AND(I224=38000,R224&gt;123.4,R224&lt;=168.2,M224&lt;=10),'[1]Pricing Schedule'!$J$105,
IF(AND(I224=38000,R224&gt;123.4,R224&lt;=168.2,M224&gt;10),'[1]Pricing Schedule'!$J$113,
IF(AND(I224=38000,R224&gt;168.2,R224&lt;=336.4,M224&lt;=10),('[1]Pricing Schedule'!$J$105),
IF(AND(I224=38000,R224&gt;168.2,R224&lt;=336.4,M224&gt;10),('[1]Pricing Schedule'!$J$113),
IF(AND(I224=38000,R224&gt;336.4,R224&lt;=504.6,M224&lt;=10),('[1]Pricing Schedule'!$J$105),
IF(AND(I224=38000,R224&gt;336.4,R224&lt;=504.6,M224&gt;10),('[1]Pricing Schedule'!$J$113),
IF(AND(I224=38000,R224&gt;504.6,R224&lt;=672.8,M224&lt;=10),('[1]Pricing Schedule'!$J$105),
IF(AND(I224=38000,R224&gt;504.6,R224&lt;=672.8,M224&gt;10),('[1]Pricing Schedule'!$J$113),
IF(AND(I224=110000,R224&lt;=12.8,M224&gt;2),'[1]Pricing Schedule'!$J$63,
IF(AND(I224=110000,R224&lt;=12.8,M224&lt;=2),'[1]Pricing Schedule'!$J$97,
IF(AND(I224=110000,R224&gt;12.8,R224&lt;=22.8,M224&gt;3),'[1]Pricing Schedule'!$J$72,
IF(AND(I224=110000,R224&gt;12.8,R224&lt;=22.8,M224&lt;=3),'[1]Pricing Schedule'!$J$97,
IF(AND(I224=110000,R224&gt;22.8,R224&lt;=30.2),'[1]Pricing Schedule'!$J$81,
IF(AND(I224=110000,R224&gt;30.2,R224&lt;=45.9),'[1]Pricing Schedule'!$J$90,
IF(AND(I224=110000,R224&gt;45.9,R224&lt;=123.4),'[1]Pricing Schedule'!$J$97,
IF(AND(I224=110000,R224&gt;123.4,R224&lt;=168.2,M224&lt;=10),'[1]Pricing Schedule'!$J$105,
IF(AND(I224=110000,R224&gt;123.4,R224&lt;=168.2,M224&gt;10),'[1]Pricing Schedule'!$J$113,
IF(AND(I224=110000,R224&gt;168.2,R224&lt;=336.2,M224&lt;=10),('[1]Pricing Schedule'!$J$105),
IF(AND(I224=110000,R224&gt;168.2,R224&lt;=336.2,M224&gt;10),('[1]Pricing Schedule'!$J$113),
IF(AND(I224=110000,R224&gt;336.4,R224&lt;=504.6,M224&lt;=10),('[1]Pricing Schedule'!$J$105),
IF(AND(I224=110000,R224&gt;336.4,R224&lt;=504.6,M224&gt;10),('[1]Pricing Schedule'!$J$113),
IF(AND(I224=110000,R224&gt;504.6,R224&lt;=672.8,M224&lt;=10),('[1]Pricing Schedule'!$J$105),
IF(AND(I224=110000,R224&gt;504.6,R224&lt;=672.8,M224&gt;10),('[1]Pricing Schedule'!$J$113),
IF(AND(I224=110000,R224&gt;672.8,R224&lt;=841,M224&lt;=10),('[1]Pricing Schedule'!$J$105),
IF(AND(I224=110000,R224&gt;672.8,R224&lt;=841,M224&gt;10),('[1]Pricing Schedule'!$J$113),
IF(AND(I224=110000,R224&gt;1682,R224&lt;=1850.2,M224&lt;=10),('[1]Pricing Schedule'!$J$105),
IF(AND(I224=110000,R224&gt;1682,R224&lt;=1850.2,M224&gt;10),('[1]Pricing Schedule'!$J$113),
IF(AND(I224=110000,R224&gt;2018.4,R224&lt;=2186.6,M224&lt;=10),('[1]Pricing Schedule'!$J$105),
IF(AND(I224=110000,R224&gt;2018.4,R224&lt;=2186.6,M224&gt;10),('[1]Pricing Schedule'!$J$113),999999999)))))))))))))))))))))))))))))))))))))))</f>
        <v>11</v>
      </c>
      <c r="U224" s="49">
        <f t="shared" si="24"/>
        <v>74778.743961352651</v>
      </c>
      <c r="V224" s="50">
        <f t="shared" si="25"/>
        <v>13.372784123210502</v>
      </c>
      <c r="W224" s="13"/>
      <c r="X224" s="13"/>
      <c r="Y224" s="23">
        <v>105</v>
      </c>
      <c r="Z224" s="23">
        <v>105</v>
      </c>
      <c r="AD224" s="43"/>
      <c r="AE224" s="43"/>
      <c r="AF224" s="43"/>
      <c r="AR224" s="51"/>
    </row>
    <row r="225" spans="1:44" s="44" customFormat="1">
      <c r="A225" s="43">
        <v>224</v>
      </c>
      <c r="B225" s="43">
        <v>224</v>
      </c>
      <c r="C225" s="43" t="s">
        <v>528</v>
      </c>
      <c r="D225" s="23" t="s">
        <v>168</v>
      </c>
      <c r="E225" s="23" t="s">
        <v>116</v>
      </c>
      <c r="F225" s="43" t="s">
        <v>529</v>
      </c>
      <c r="G225" s="43" t="s">
        <v>530</v>
      </c>
      <c r="H225" s="43" t="s">
        <v>113</v>
      </c>
      <c r="I225" s="44">
        <v>38000</v>
      </c>
      <c r="J225" s="44">
        <v>38000</v>
      </c>
      <c r="K225" s="43" t="s">
        <v>119</v>
      </c>
      <c r="L225" s="45">
        <v>20.358000000000001</v>
      </c>
      <c r="M225" s="46">
        <f t="shared" si="20"/>
        <v>21</v>
      </c>
      <c r="N225" s="45">
        <v>20.53</v>
      </c>
      <c r="O225" s="44">
        <v>1</v>
      </c>
      <c r="P225" s="46">
        <f t="shared" si="21"/>
        <v>15.397500000000001</v>
      </c>
      <c r="Q225" s="47">
        <f t="shared" si="22"/>
        <v>169.05</v>
      </c>
      <c r="R225" s="46">
        <f t="shared" si="23"/>
        <v>169.05</v>
      </c>
      <c r="S225" s="39">
        <f>IF(AND(I225=38000,R225&lt;=4.5,M225&gt;8),'[1]Pricing Schedule'!$F$8+('[1]Pricing Schedule'!$F$9*M225),
IF(AND(I225=38000,R225&lt;=4.5,M225&lt;=8),'[1]Pricing Schedule'!$F$34+('[1]Pricing Schedule'!$F$36*M225),
IF(AND(I225=38000,R225&gt;4.5,R225&lt;=9,M225&gt;8),'[1]Pricing Schedule'!$F$17+('[1]Pricing Schedule'!$F$18*M225),
IF(AND(I225=38000,R225&gt;4.5,R225&lt;=9,M225&lt;=8),'[1]Pricing Schedule'!$F$34+('[1]Pricing Schedule'!$F$36*M225),
IF(AND(I225=38000,R225&gt;9,R225&lt;=12.8,M225&gt;8),'[1]Pricing Schedule'!$F$26+('[1]Pricing Schedule'!$F$27*M225),
IF(AND(I225=38000,R225&gt;9,R225&lt;=12.8,M225&lt;=8),'[1]Pricing Schedule'!$F$34+('[1]Pricing Schedule'!$F$36*M225),
IF(AND(I225=38000,R225&gt;12.8,R225&lt;=22.8),'[1]Pricing Schedule'!$F$34+('[1]Pricing Schedule'!$F$36*M225),
IF(AND(I225=38000,R225&gt;22.8,R225&lt;=30.2),'[1]Pricing Schedule'!$F$43+('[1]Pricing Schedule'!$F$45*M225),
IF(AND(I225=38000,R225&gt;30.2,R225&lt;=45.9),'[1]Pricing Schedule'!$F$52+('[1]Pricing Schedule'!$F$54*M225),
IF(AND(I225=38000,R225&gt;45.9,R225&lt;=123.4),'[1]Pricing Schedule'!$F$96+('[1]Pricing Schedule'!$F$97*M225),
IF(AND(I225=38000,R225&gt;123.4,R225&lt;=168.2,M225&lt;=10),'[1]Pricing Schedule'!$F$103+('[1]Pricing Schedule'!$F$105*M225),
IF(AND(I225=38000,R225&gt;123.4,R225&lt;=168.2,M225&gt;10),'[1]Pricing Schedule'!$F$111+('[1]Pricing Schedule'!$F$113*M225),
IF(AND(I225=38000,R225&gt;157.4,R225&lt;=336.4,M225&lt;=10),('[1]Pricing Schedule'!$F$103+('[1]Pricing Schedule'!$F$105*M225))*2,
IF(AND(I225=38000,R225&gt;157.4,R225&lt;=336.4,M225&gt;10),('[1]Pricing Schedule'!$F$111+('[1]Pricing Schedule'!$F$113*M225))*2,
IF(AND(I225=38000,R225&gt;314.8,R225&lt;=504.6,M225&lt;=10),('[1]Pricing Schedule'!$F$103+('[1]Pricing Schedule'!$F$105*M225))*3,
IF(AND(I225=38000,R225&gt;314.8,R225&lt;=504.6,M225&gt;10),('[1]Pricing Schedule'!$F$111+('[1]Pricing Schedule'!$F$113*M225))*3,
IF(AND(I225=38000,R225&gt;472.2,R225&lt;=672.8,M225&lt;=10),('[1]Pricing Schedule'!$F$103+('[1]Pricing Schedule'!$F$105*M225))*4,
IF(AND(I225=38000,R225&gt;472.2,R225&lt;=672.8,M225&gt;10),('[1]Pricing Schedule'!$F$111+('[1]Pricing Schedule'!$F$113*M225))*4,
IF(AND(I225=110000,R225&lt;=12.8,M225&gt;2),'[1]Pricing Schedule'!$F$62+('[1]Pricing Schedule'!$F$63*M225),
IF(AND(I225=110000,R225&lt;=12.8,M225&lt;=2),'[1]Pricing Schedule'!$F$96+('[1]Pricing Schedule'!$F$97*M225),
IF(AND(I225=110000,R225&gt;12.8,R225&lt;=22.8,M225&gt;3),'[1]Pricing Schedule'!$F$71+('[1]Pricing Schedule'!$F$72*M225),
IF(AND(I225=110000,R225&gt;12.8,R225&lt;=22.8,M225&lt;=3),'[1]Pricing Schedule'!$F$96+('[1]Pricing Schedule'!$F$97*M225),
IF(AND(I225=110000,R225&gt;22.8,R225&lt;=30.2),'[1]Pricing Schedule'!$F$80+('[1]Pricing Schedule'!$F$81*M225),
IF(AND(I225=110000,R225&gt;30.2,R225&lt;=45.9),'[1]Pricing Schedule'!$F$89+('[1]Pricing Schedule'!$F$90*M225),
IF(AND(I225=110000,R225&gt;45.9,R225&lt;=123.4),'[1]Pricing Schedule'!$F$96+('[1]Pricing Schedule'!$F$97*M225),
IF(AND(I225=110000,R225&gt;123.4,R225&lt;=168.2,M225&lt;=10),'[1]Pricing Schedule'!$F$103+('[1]Pricing Schedule'!$F$105*M225),
IF(AND(I225=110000,R225&gt;123.4,R225&lt;=168.2,M225&gt;10),'[1]Pricing Schedule'!$F$111+('[1]Pricing Schedule'!$F$113*M225),
IF(AND(I225=110000,R225&gt;168.2,R225&lt;=336.4,M225&lt;=10),('[1]Pricing Schedule'!$F$103+('[1]Pricing Schedule'!$F$105*M225))*2,
IF(AND(I225=110000,R225&gt;168.2,R225&lt;=336.4,M225&gt;10),('[1]Pricing Schedule'!$F$111+('[1]Pricing Schedule'!$F$113*M225))*2,
IF(AND(I225=110000,R225&gt;336.4,R225&lt;=504.6,M225&lt;=10),('[1]Pricing Schedule'!$F$103+('[1]Pricing Schedule'!$F$105*M225))*3,
IF(AND(I225=110000,R225&gt;336.4,R225&lt;=504.6,M225&gt;10),('[1]Pricing Schedule'!$F$111+('[1]Pricing Schedule'!$F$113*M225))*3,
IF(AND(I225=110000,R225&gt;504.6,R225&lt;=672.8,M225&lt;=10),('[1]Pricing Schedule'!$F$103+('[1]Pricing Schedule'!$F$105*M225))*4,
IF(AND(I225=110000,R225&gt;504.6,R225&lt;=672.8,M225&gt;10),('[1]Pricing Schedule'!$F$111+('[1]Pricing Schedule'!$F$113*M225))*4,
IF(AND(I225=110000,R225&gt;672.8,R225&lt;=841,M225&lt;=10),('[1]Pricing Schedule'!$F$103+('[1]Pricing Schedule'!$F$105*M225))*5,
IF(AND(I225=110000,R225&gt;672.8,R225&lt;=841,M225&gt;10),('[1]Pricing Schedule'!$F$111+('[1]Pricing Schedule'!$F$113*M225))*5,
IF(AND(I225=110000,R225&gt;672.8,R225&lt;=841,M225&lt;=10),('[1]Pricing Schedule'!$F$103+('[1]Pricing Schedule'!$F$105*M225))*5,
IF(AND(I225=110000,R225&gt;672.8,R225&lt;=841,M225&gt;10),('[1]Pricing Schedule'!$F$111+('[1]Pricing Schedule'!$F$113*M225))*5,
IF(AND(I225=110000,R225&gt;1345.6,R225&lt;=1513.8,M225&lt;=10),('[1]Pricing Schedule'!$F$103+('[1]Pricing Schedule'!$F$105*M225))*9,
IF(AND(I225=110000,R225&gt;1345.6,R225&lt;=1513.8,M225&gt;10),('[1]Pricing Schedule'!$F$111+('[1]Pricing Schedule'!$F$113*M225))*9,
9999999999)))))))))))))))))))))))))))))))))))))))</f>
        <v>15643160</v>
      </c>
      <c r="T225" s="48">
        <f>IF(AND(I225=38000,R225&lt;=4.5,M225&gt;8),'[1]Pricing Schedule'!$J$9,
IF(AND(I225=38000,R225&lt;=4.5,M225&lt;=8),'[1]Pricing Schedule'!$J$36,
IF(AND(I225=38000,R225&gt;4.5,R225&lt;=9,M225&gt;8),'[1]Pricing Schedule'!$J$18,
IF(AND(I225=38000,R225&gt;4.5,R225&lt;=9,M225&lt;=8),'[1]Pricing Schedule'!$J$36,
IF(AND(I225=38000,R225&gt;9,R225&lt;=12.8,M225&gt;8),'[1]Pricing Schedule'!$J$27,
IF(AND(I225=38000,R225&gt;9,R225&lt;=12.8,M225&lt;=8),'[1]Pricing Schedule'!$J$36,
IF(AND(I225=38000,R225&gt;12.8,R225&lt;=22.8),'[1]Pricing Schedule'!$J$36,
IF(AND(I225=38000,R225&gt;22.8,R225&lt;=30.2),'[1]Pricing Schedule'!$J$45,
IF(AND(I225=38000,R225&gt;30.2,R225&lt;=45.9),'[1]Pricing Schedule'!$J$54,
IF(AND(I225=38000,R225&gt;45.9,R225&lt;=123.4),'[1]Pricing Schedule'!$J$97,
IF(AND(I225=38000,R225&gt;123.4,R225&lt;=168.2,M225&lt;=10),'[1]Pricing Schedule'!$J$105,
IF(AND(I225=38000,R225&gt;123.4,R225&lt;=168.2,M225&gt;10),'[1]Pricing Schedule'!$J$113,
IF(AND(I225=38000,R225&gt;168.2,R225&lt;=336.4,M225&lt;=10),('[1]Pricing Schedule'!$J$105),
IF(AND(I225=38000,R225&gt;168.2,R225&lt;=336.4,M225&gt;10),('[1]Pricing Schedule'!$J$113),
IF(AND(I225=38000,R225&gt;336.4,R225&lt;=504.6,M225&lt;=10),('[1]Pricing Schedule'!$J$105),
IF(AND(I225=38000,R225&gt;336.4,R225&lt;=504.6,M225&gt;10),('[1]Pricing Schedule'!$J$113),
IF(AND(I225=38000,R225&gt;504.6,R225&lt;=672.8,M225&lt;=10),('[1]Pricing Schedule'!$J$105),
IF(AND(I225=38000,R225&gt;504.6,R225&lt;=672.8,M225&gt;10),('[1]Pricing Schedule'!$J$113),
IF(AND(I225=110000,R225&lt;=12.8,M225&gt;2),'[1]Pricing Schedule'!$J$63,
IF(AND(I225=110000,R225&lt;=12.8,M225&lt;=2),'[1]Pricing Schedule'!$J$97,
IF(AND(I225=110000,R225&gt;12.8,R225&lt;=22.8,M225&gt;3),'[1]Pricing Schedule'!$J$72,
IF(AND(I225=110000,R225&gt;12.8,R225&lt;=22.8,M225&lt;=3),'[1]Pricing Schedule'!$J$97,
IF(AND(I225=110000,R225&gt;22.8,R225&lt;=30.2),'[1]Pricing Schedule'!$J$81,
IF(AND(I225=110000,R225&gt;30.2,R225&lt;=45.9),'[1]Pricing Schedule'!$J$90,
IF(AND(I225=110000,R225&gt;45.9,R225&lt;=123.4),'[1]Pricing Schedule'!$J$97,
IF(AND(I225=110000,R225&gt;123.4,R225&lt;=168.2,M225&lt;=10),'[1]Pricing Schedule'!$J$105,
IF(AND(I225=110000,R225&gt;123.4,R225&lt;=168.2,M225&gt;10),'[1]Pricing Schedule'!$J$113,
IF(AND(I225=110000,R225&gt;168.2,R225&lt;=336.2,M225&lt;=10),('[1]Pricing Schedule'!$J$105),
IF(AND(I225=110000,R225&gt;168.2,R225&lt;=336.2,M225&gt;10),('[1]Pricing Schedule'!$J$113),
IF(AND(I225=110000,R225&gt;336.4,R225&lt;=504.6,M225&lt;=10),('[1]Pricing Schedule'!$J$105),
IF(AND(I225=110000,R225&gt;336.4,R225&lt;=504.6,M225&gt;10),('[1]Pricing Schedule'!$J$113),
IF(AND(I225=110000,R225&gt;504.6,R225&lt;=672.8,M225&lt;=10),('[1]Pricing Schedule'!$J$105),
IF(AND(I225=110000,R225&gt;504.6,R225&lt;=672.8,M225&gt;10),('[1]Pricing Schedule'!$J$113),
IF(AND(I225=110000,R225&gt;672.8,R225&lt;=841,M225&lt;=10),('[1]Pricing Schedule'!$J$105),
IF(AND(I225=110000,R225&gt;672.8,R225&lt;=841,M225&gt;10),('[1]Pricing Schedule'!$J$113),
IF(AND(I225=110000,R225&gt;1682,R225&lt;=1850.2,M225&lt;=10),('[1]Pricing Schedule'!$J$105),
IF(AND(I225=110000,R225&gt;1682,R225&lt;=1850.2,M225&gt;10),('[1]Pricing Schedule'!$J$113),
IF(AND(I225=110000,R225&gt;2018.4,R225&lt;=2186.6,M225&lt;=10),('[1]Pricing Schedule'!$J$105),
IF(AND(I225=110000,R225&gt;2018.4,R225&lt;=2186.6,M225&gt;10),('[1]Pricing Schedule'!$J$113),999999999)))))))))))))))))))))))))))))))))))))))</f>
        <v>13</v>
      </c>
      <c r="U225" s="49">
        <f t="shared" si="24"/>
        <v>92535.699497190173</v>
      </c>
      <c r="V225" s="50">
        <f t="shared" si="25"/>
        <v>10.806640090621077</v>
      </c>
      <c r="W225" s="13"/>
      <c r="X225" s="13"/>
      <c r="Y225" s="23">
        <v>252</v>
      </c>
      <c r="Z225" s="23">
        <v>233</v>
      </c>
      <c r="AD225" s="43"/>
      <c r="AE225" s="43"/>
      <c r="AF225" s="43"/>
      <c r="AR225" s="51"/>
    </row>
    <row r="226" spans="1:44">
      <c r="A226" s="23">
        <v>225</v>
      </c>
      <c r="B226" s="23">
        <v>225</v>
      </c>
      <c r="C226" s="23" t="s">
        <v>531</v>
      </c>
      <c r="D226" s="23" t="s">
        <v>168</v>
      </c>
      <c r="E226" s="23" t="s">
        <v>116</v>
      </c>
      <c r="F226" s="23" t="s">
        <v>236</v>
      </c>
      <c r="G226" s="23" t="s">
        <v>237</v>
      </c>
      <c r="H226" s="23" t="s">
        <v>113</v>
      </c>
      <c r="I226" s="13">
        <v>38000</v>
      </c>
      <c r="J226" s="13">
        <v>38000</v>
      </c>
      <c r="K226" s="23" t="s">
        <v>119</v>
      </c>
      <c r="L226" s="24">
        <v>18.419</v>
      </c>
      <c r="M226" s="37">
        <f t="shared" si="20"/>
        <v>19</v>
      </c>
      <c r="N226" s="24">
        <v>2.496</v>
      </c>
      <c r="O226" s="13">
        <v>1</v>
      </c>
      <c r="P226" s="36">
        <f t="shared" si="21"/>
        <v>1.8719999999999999</v>
      </c>
      <c r="Q226" s="38">
        <f t="shared" si="22"/>
        <v>17.25</v>
      </c>
      <c r="R226" s="37">
        <f t="shared" si="23"/>
        <v>17.25</v>
      </c>
      <c r="S226" s="39">
        <f>IF(AND(I226=38000,R226&lt;=4.5,M226&gt;8),'[1]Pricing Schedule'!$F$8+('[1]Pricing Schedule'!$F$9*M226),
IF(AND(I226=38000,R226&lt;=4.5,M226&lt;=8),'[1]Pricing Schedule'!$F$34+('[1]Pricing Schedule'!$F$36*M226),
IF(AND(I226=38000,R226&gt;4.5,R226&lt;=9,M226&gt;8),'[1]Pricing Schedule'!$F$17+('[1]Pricing Schedule'!$F$18*M226),
IF(AND(I226=38000,R226&gt;4.5,R226&lt;=9,M226&lt;=8),'[1]Pricing Schedule'!$F$34+('[1]Pricing Schedule'!$F$36*M226),
IF(AND(I226=38000,R226&gt;9,R226&lt;=12.8,M226&gt;8),'[1]Pricing Schedule'!$F$26+('[1]Pricing Schedule'!$F$27*M226),
IF(AND(I226=38000,R226&gt;9,R226&lt;=12.8,M226&lt;=8),'[1]Pricing Schedule'!$F$34+('[1]Pricing Schedule'!$F$36*M226),
IF(AND(I226=38000,R226&gt;12.8,R226&lt;=22.8),'[1]Pricing Schedule'!$F$34+('[1]Pricing Schedule'!$F$36*M226),
IF(AND(I226=38000,R226&gt;22.8,R226&lt;=30.2),'[1]Pricing Schedule'!$F$43+('[1]Pricing Schedule'!$F$45*M226),
IF(AND(I226=38000,R226&gt;30.2,R226&lt;=45.9),'[1]Pricing Schedule'!$F$52+('[1]Pricing Schedule'!$F$54*M226),
IF(AND(I226=38000,R226&gt;45.9,R226&lt;=123.4),'[1]Pricing Schedule'!$F$96+('[1]Pricing Schedule'!$F$97*M226),
IF(AND(I226=38000,R226&gt;123.4,R226&lt;=168.2,M226&lt;=10),'[1]Pricing Schedule'!$F$103+('[1]Pricing Schedule'!$F$105*M226),
IF(AND(I226=38000,R226&gt;123.4,R226&lt;=168.2,M226&gt;10),'[1]Pricing Schedule'!$F$111+('[1]Pricing Schedule'!$F$113*M226),
IF(AND(I226=38000,R226&gt;157.4,R226&lt;=336.4,M226&lt;=10),('[1]Pricing Schedule'!$F$103+('[1]Pricing Schedule'!$F$105*M226))*2,
IF(AND(I226=38000,R226&gt;157.4,R226&lt;=336.4,M226&gt;10),('[1]Pricing Schedule'!$F$111+('[1]Pricing Schedule'!$F$113*M226))*2,
IF(AND(I226=38000,R226&gt;314.8,R226&lt;=504.6,M226&lt;=10),('[1]Pricing Schedule'!$F$103+('[1]Pricing Schedule'!$F$105*M226))*3,
IF(AND(I226=38000,R226&gt;314.8,R226&lt;=504.6,M226&gt;10),('[1]Pricing Schedule'!$F$111+('[1]Pricing Schedule'!$F$113*M226))*3,
IF(AND(I226=38000,R226&gt;472.2,R226&lt;=672.8,M226&lt;=10),('[1]Pricing Schedule'!$F$103+('[1]Pricing Schedule'!$F$105*M226))*4,
IF(AND(I226=38000,R226&gt;472.2,R226&lt;=672.8,M226&gt;10),('[1]Pricing Schedule'!$F$111+('[1]Pricing Schedule'!$F$113*M226))*4,
IF(AND(I226=110000,R226&lt;=12.8,M226&gt;2),'[1]Pricing Schedule'!$F$62+('[1]Pricing Schedule'!$F$63*M226),
IF(AND(I226=110000,R226&lt;=12.8,M226&lt;=2),'[1]Pricing Schedule'!$F$96+('[1]Pricing Schedule'!$F$97*M226),
IF(AND(I226=110000,R226&gt;12.8,R226&lt;=22.8,M226&gt;3),'[1]Pricing Schedule'!$F$71+('[1]Pricing Schedule'!$F$72*M226),
IF(AND(I226=110000,R226&gt;12.8,R226&lt;=22.8,M226&lt;=3),'[1]Pricing Schedule'!$F$96+('[1]Pricing Schedule'!$F$97*M226),
IF(AND(I226=110000,R226&gt;22.8,R226&lt;=30.2),'[1]Pricing Schedule'!$F$80+('[1]Pricing Schedule'!$F$81*M226),
IF(AND(I226=110000,R226&gt;30.2,R226&lt;=45.9),'[1]Pricing Schedule'!$F$89+('[1]Pricing Schedule'!$F$90*M226),
IF(AND(I226=110000,R226&gt;45.9,R226&lt;=123.4),'[1]Pricing Schedule'!$F$96+('[1]Pricing Schedule'!$F$97*M226),
IF(AND(I226=110000,R226&gt;123.4,R226&lt;=168.2,M226&lt;=10),'[1]Pricing Schedule'!$F$103+('[1]Pricing Schedule'!$F$105*M226),
IF(AND(I226=110000,R226&gt;123.4,R226&lt;=168.2,M226&gt;10),'[1]Pricing Schedule'!$F$111+('[1]Pricing Schedule'!$F$113*M226),
IF(AND(I226=110000,R226&gt;168.2,R226&lt;=336.4,M226&lt;=10),('[1]Pricing Schedule'!$F$103+('[1]Pricing Schedule'!$F$105*M226))*2,
IF(AND(I226=110000,R226&gt;168.2,R226&lt;=336.4,M226&gt;10),('[1]Pricing Schedule'!$F$111+('[1]Pricing Schedule'!$F$113*M226))*2,
IF(AND(I226=110000,R226&gt;336.4,R226&lt;=504.6,M226&lt;=10),('[1]Pricing Schedule'!$F$103+('[1]Pricing Schedule'!$F$105*M226))*3,
IF(AND(I226=110000,R226&gt;336.4,R226&lt;=504.6,M226&gt;10),('[1]Pricing Schedule'!$F$111+('[1]Pricing Schedule'!$F$113*M226))*3,
IF(AND(I226=110000,R226&gt;504.6,R226&lt;=672.8,M226&lt;=10),('[1]Pricing Schedule'!$F$103+('[1]Pricing Schedule'!$F$105*M226))*4,
IF(AND(I226=110000,R226&gt;504.6,R226&lt;=672.8,M226&gt;10),('[1]Pricing Schedule'!$F$111+('[1]Pricing Schedule'!$F$113*M226))*4,
IF(AND(I226=110000,R226&gt;672.8,R226&lt;=841,M226&lt;=10),('[1]Pricing Schedule'!$F$103+('[1]Pricing Schedule'!$F$105*M226))*5,
IF(AND(I226=110000,R226&gt;672.8,R226&lt;=841,M226&gt;10),('[1]Pricing Schedule'!$F$111+('[1]Pricing Schedule'!$F$113*M226))*5,
IF(AND(I226=110000,R226&gt;672.8,R226&lt;=841,M226&lt;=10),('[1]Pricing Schedule'!$F$103+('[1]Pricing Schedule'!$F$105*M226))*5,
IF(AND(I226=110000,R226&gt;672.8,R226&lt;=841,M226&gt;10),('[1]Pricing Schedule'!$F$111+('[1]Pricing Schedule'!$F$113*M226))*5,
IF(AND(I226=110000,R226&gt;1345.6,R226&lt;=1513.8,M226&lt;=10),('[1]Pricing Schedule'!$F$103+('[1]Pricing Schedule'!$F$105*M226))*9,
IF(AND(I226=110000,R226&gt;1345.6,R226&lt;=1513.8,M226&gt;10),('[1]Pricing Schedule'!$F$111+('[1]Pricing Schedule'!$F$113*M226))*9,
9999999999)))))))))))))))))))))))))))))))))))))))</f>
        <v>1682920</v>
      </c>
      <c r="T226" s="21">
        <f>IF(AND(I226=38000,R226&lt;=4.5,M226&gt;8),'[1]Pricing Schedule'!$J$9,
IF(AND(I226=38000,R226&lt;=4.5,M226&lt;=8),'[1]Pricing Schedule'!$J$36,
IF(AND(I226=38000,R226&gt;4.5,R226&lt;=9,M226&gt;8),'[1]Pricing Schedule'!$J$18,
IF(AND(I226=38000,R226&gt;4.5,R226&lt;=9,M226&lt;=8),'[1]Pricing Schedule'!$J$36,
IF(AND(I226=38000,R226&gt;9,R226&lt;=12.8,M226&gt;8),'[1]Pricing Schedule'!$J$27,
IF(AND(I226=38000,R226&gt;9,R226&lt;=12.8,M226&lt;=8),'[1]Pricing Schedule'!$J$36,
IF(AND(I226=38000,R226&gt;12.8,R226&lt;=22.8),'[1]Pricing Schedule'!$J$36,
IF(AND(I226=38000,R226&gt;22.8,R226&lt;=30.2),'[1]Pricing Schedule'!$J$45,
IF(AND(I226=38000,R226&gt;30.2,R226&lt;=45.9),'[1]Pricing Schedule'!$J$54,
IF(AND(I226=38000,R226&gt;45.9,R226&lt;=123.4),'[1]Pricing Schedule'!$J$97,
IF(AND(I226=38000,R226&gt;123.4,R226&lt;=168.2,M226&lt;=10),'[1]Pricing Schedule'!$J$105,
IF(AND(I226=38000,R226&gt;123.4,R226&lt;=168.2,M226&gt;10),'[1]Pricing Schedule'!$J$113,
IF(AND(I226=38000,R226&gt;168.2,R226&lt;=336.4,M226&lt;=10),('[1]Pricing Schedule'!$J$105),
IF(AND(I226=38000,R226&gt;168.2,R226&lt;=336.4,M226&gt;10),('[1]Pricing Schedule'!$J$113),
IF(AND(I226=38000,R226&gt;336.4,R226&lt;=504.6,M226&lt;=10),('[1]Pricing Schedule'!$J$105),
IF(AND(I226=38000,R226&gt;336.4,R226&lt;=504.6,M226&gt;10),('[1]Pricing Schedule'!$J$113),
IF(AND(I226=38000,R226&gt;504.6,R226&lt;=672.8,M226&lt;=10),('[1]Pricing Schedule'!$J$105),
IF(AND(I226=38000,R226&gt;504.6,R226&lt;=672.8,M226&gt;10),('[1]Pricing Schedule'!$J$113),
IF(AND(I226=110000,R226&lt;=12.8,M226&gt;2),'[1]Pricing Schedule'!$J$63,
IF(AND(I226=110000,R226&lt;=12.8,M226&lt;=2),'[1]Pricing Schedule'!$J$97,
IF(AND(I226=110000,R226&gt;12.8,R226&lt;=22.8,M226&gt;3),'[1]Pricing Schedule'!$J$72,
IF(AND(I226=110000,R226&gt;12.8,R226&lt;=22.8,M226&lt;=3),'[1]Pricing Schedule'!$J$97,
IF(AND(I226=110000,R226&gt;22.8,R226&lt;=30.2),'[1]Pricing Schedule'!$J$81,
IF(AND(I226=110000,R226&gt;30.2,R226&lt;=45.9),'[1]Pricing Schedule'!$J$90,
IF(AND(I226=110000,R226&gt;45.9,R226&lt;=123.4),'[1]Pricing Schedule'!$J$97,
IF(AND(I226=110000,R226&gt;123.4,R226&lt;=168.2,M226&lt;=10),'[1]Pricing Schedule'!$J$105,
IF(AND(I226=110000,R226&gt;123.4,R226&lt;=168.2,M226&gt;10),'[1]Pricing Schedule'!$J$113,
IF(AND(I226=110000,R226&gt;168.2,R226&lt;=336.2,M226&lt;=10),('[1]Pricing Schedule'!$J$105),
IF(AND(I226=110000,R226&gt;168.2,R226&lt;=336.2,M226&gt;10),('[1]Pricing Schedule'!$J$113),
IF(AND(I226=110000,R226&gt;336.4,R226&lt;=504.6,M226&lt;=10),('[1]Pricing Schedule'!$J$105),
IF(AND(I226=110000,R226&gt;336.4,R226&lt;=504.6,M226&gt;10),('[1]Pricing Schedule'!$J$113),
IF(AND(I226=110000,R226&gt;504.6,R226&lt;=672.8,M226&lt;=10),('[1]Pricing Schedule'!$J$105),
IF(AND(I226=110000,R226&gt;504.6,R226&lt;=672.8,M226&gt;10),('[1]Pricing Schedule'!$J$113),
IF(AND(I226=110000,R226&gt;672.8,R226&lt;=841,M226&lt;=10),('[1]Pricing Schedule'!$J$105),
IF(AND(I226=110000,R226&gt;672.8,R226&lt;=841,M226&gt;10),('[1]Pricing Schedule'!$J$113),
IF(AND(I226=110000,R226&gt;1682,R226&lt;=1850.2,M226&lt;=10),('[1]Pricing Schedule'!$J$105),
IF(AND(I226=110000,R226&gt;1682,R226&lt;=1850.2,M226&gt;10),('[1]Pricing Schedule'!$J$113),
IF(AND(I226=110000,R226&gt;2018.4,R226&lt;=2186.6,M226&lt;=10),('[1]Pricing Schedule'!$J$105),
IF(AND(I226=110000,R226&gt;2018.4,R226&lt;=2186.6,M226&gt;10),('[1]Pricing Schedule'!$J$113),999999999)))))))))))))))))))))))))))))))))))))))</f>
        <v>4</v>
      </c>
      <c r="U226" s="40">
        <f t="shared" si="24"/>
        <v>97560.579710144928</v>
      </c>
      <c r="V226" s="41">
        <f t="shared" si="25"/>
        <v>10.250041594371687</v>
      </c>
      <c r="Y226" s="23">
        <v>273</v>
      </c>
      <c r="Z226" s="23">
        <v>105</v>
      </c>
      <c r="AR226" s="35"/>
    </row>
    <row r="227" spans="1:44" s="44" customFormat="1">
      <c r="A227" s="43">
        <v>226</v>
      </c>
      <c r="B227" s="43">
        <v>226</v>
      </c>
      <c r="C227" s="43" t="s">
        <v>532</v>
      </c>
      <c r="D227" s="23" t="s">
        <v>116</v>
      </c>
      <c r="E227" s="23" t="s">
        <v>116</v>
      </c>
      <c r="F227" s="43" t="s">
        <v>236</v>
      </c>
      <c r="G227" s="43" t="s">
        <v>237</v>
      </c>
      <c r="H227" s="43" t="s">
        <v>113</v>
      </c>
      <c r="I227" s="44">
        <v>38000</v>
      </c>
      <c r="J227" s="44">
        <v>38000</v>
      </c>
      <c r="K227" s="43" t="s">
        <v>119</v>
      </c>
      <c r="L227" s="45">
        <v>16.925999999999998</v>
      </c>
      <c r="M227" s="46">
        <f t="shared" si="20"/>
        <v>17</v>
      </c>
      <c r="N227" s="45">
        <v>10.236000000000001</v>
      </c>
      <c r="O227" s="44">
        <v>1</v>
      </c>
      <c r="P227" s="46">
        <f t="shared" si="21"/>
        <v>7.6770000000000005</v>
      </c>
      <c r="Q227" s="47">
        <f t="shared" si="22"/>
        <v>82.800000000000011</v>
      </c>
      <c r="R227" s="46">
        <f t="shared" si="23"/>
        <v>82.800000000000011</v>
      </c>
      <c r="S227" s="39">
        <f>IF(AND(I227=38000,R227&lt;=4.5,M227&gt;8),'[1]Pricing Schedule'!$F$8+('[1]Pricing Schedule'!$F$9*M227),
IF(AND(I227=38000,R227&lt;=4.5,M227&lt;=8),'[1]Pricing Schedule'!$F$34+('[1]Pricing Schedule'!$F$36*M227),
IF(AND(I227=38000,R227&gt;4.5,R227&lt;=9,M227&gt;8),'[1]Pricing Schedule'!$F$17+('[1]Pricing Schedule'!$F$18*M227),
IF(AND(I227=38000,R227&gt;4.5,R227&lt;=9,M227&lt;=8),'[1]Pricing Schedule'!$F$34+('[1]Pricing Schedule'!$F$36*M227),
IF(AND(I227=38000,R227&gt;9,R227&lt;=12.8,M227&gt;8),'[1]Pricing Schedule'!$F$26+('[1]Pricing Schedule'!$F$27*M227),
IF(AND(I227=38000,R227&gt;9,R227&lt;=12.8,M227&lt;=8),'[1]Pricing Schedule'!$F$34+('[1]Pricing Schedule'!$F$36*M227),
IF(AND(I227=38000,R227&gt;12.8,R227&lt;=22.8),'[1]Pricing Schedule'!$F$34+('[1]Pricing Schedule'!$F$36*M227),
IF(AND(I227=38000,R227&gt;22.8,R227&lt;=30.2),'[1]Pricing Schedule'!$F$43+('[1]Pricing Schedule'!$F$45*M227),
IF(AND(I227=38000,R227&gt;30.2,R227&lt;=45.9),'[1]Pricing Schedule'!$F$52+('[1]Pricing Schedule'!$F$54*M227),
IF(AND(I227=38000,R227&gt;45.9,R227&lt;=123.4),'[1]Pricing Schedule'!$F$96+('[1]Pricing Schedule'!$F$97*M227),
IF(AND(I227=38000,R227&gt;123.4,R227&lt;=168.2,M227&lt;=10),'[1]Pricing Schedule'!$F$103+('[1]Pricing Schedule'!$F$105*M227),
IF(AND(I227=38000,R227&gt;123.4,R227&lt;=168.2,M227&gt;10),'[1]Pricing Schedule'!$F$111+('[1]Pricing Schedule'!$F$113*M227),
IF(AND(I227=38000,R227&gt;157.4,R227&lt;=336.4,M227&lt;=10),('[1]Pricing Schedule'!$F$103+('[1]Pricing Schedule'!$F$105*M227))*2,
IF(AND(I227=38000,R227&gt;157.4,R227&lt;=336.4,M227&gt;10),('[1]Pricing Schedule'!$F$111+('[1]Pricing Schedule'!$F$113*M227))*2,
IF(AND(I227=38000,R227&gt;314.8,R227&lt;=504.6,M227&lt;=10),('[1]Pricing Schedule'!$F$103+('[1]Pricing Schedule'!$F$105*M227))*3,
IF(AND(I227=38000,R227&gt;314.8,R227&lt;=504.6,M227&gt;10),('[1]Pricing Schedule'!$F$111+('[1]Pricing Schedule'!$F$113*M227))*3,
IF(AND(I227=38000,R227&gt;472.2,R227&lt;=672.8,M227&lt;=10),('[1]Pricing Schedule'!$F$103+('[1]Pricing Schedule'!$F$105*M227))*4,
IF(AND(I227=38000,R227&gt;472.2,R227&lt;=672.8,M227&gt;10),('[1]Pricing Schedule'!$F$111+('[1]Pricing Schedule'!$F$113*M227))*4,
IF(AND(I227=110000,R227&lt;=12.8,M227&gt;2),'[1]Pricing Schedule'!$F$62+('[1]Pricing Schedule'!$F$63*M227),
IF(AND(I227=110000,R227&lt;=12.8,M227&lt;=2),'[1]Pricing Schedule'!$F$96+('[1]Pricing Schedule'!$F$97*M227),
IF(AND(I227=110000,R227&gt;12.8,R227&lt;=22.8,M227&gt;3),'[1]Pricing Schedule'!$F$71+('[1]Pricing Schedule'!$F$72*M227),
IF(AND(I227=110000,R227&gt;12.8,R227&lt;=22.8,M227&lt;=3),'[1]Pricing Schedule'!$F$96+('[1]Pricing Schedule'!$F$97*M227),
IF(AND(I227=110000,R227&gt;22.8,R227&lt;=30.2),'[1]Pricing Schedule'!$F$80+('[1]Pricing Schedule'!$F$81*M227),
IF(AND(I227=110000,R227&gt;30.2,R227&lt;=45.9),'[1]Pricing Schedule'!$F$89+('[1]Pricing Schedule'!$F$90*M227),
IF(AND(I227=110000,R227&gt;45.9,R227&lt;=123.4),'[1]Pricing Schedule'!$F$96+('[1]Pricing Schedule'!$F$97*M227),
IF(AND(I227=110000,R227&gt;123.4,R227&lt;=168.2,M227&lt;=10),'[1]Pricing Schedule'!$F$103+('[1]Pricing Schedule'!$F$105*M227),
IF(AND(I227=110000,R227&gt;123.4,R227&lt;=168.2,M227&gt;10),'[1]Pricing Schedule'!$F$111+('[1]Pricing Schedule'!$F$113*M227),
IF(AND(I227=110000,R227&gt;168.2,R227&lt;=336.4,M227&lt;=10),('[1]Pricing Schedule'!$F$103+('[1]Pricing Schedule'!$F$105*M227))*2,
IF(AND(I227=110000,R227&gt;168.2,R227&lt;=336.4,M227&gt;10),('[1]Pricing Schedule'!$F$111+('[1]Pricing Schedule'!$F$113*M227))*2,
IF(AND(I227=110000,R227&gt;336.4,R227&lt;=504.6,M227&lt;=10),('[1]Pricing Schedule'!$F$103+('[1]Pricing Schedule'!$F$105*M227))*3,
IF(AND(I227=110000,R227&gt;336.4,R227&lt;=504.6,M227&gt;10),('[1]Pricing Schedule'!$F$111+('[1]Pricing Schedule'!$F$113*M227))*3,
IF(AND(I227=110000,R227&gt;504.6,R227&lt;=672.8,M227&lt;=10),('[1]Pricing Schedule'!$F$103+('[1]Pricing Schedule'!$F$105*M227))*4,
IF(AND(I227=110000,R227&gt;504.6,R227&lt;=672.8,M227&gt;10),('[1]Pricing Schedule'!$F$111+('[1]Pricing Schedule'!$F$113*M227))*4,
IF(AND(I227=110000,R227&gt;672.8,R227&lt;=841,M227&lt;=10),('[1]Pricing Schedule'!$F$103+('[1]Pricing Schedule'!$F$105*M227))*5,
IF(AND(I227=110000,R227&gt;672.8,R227&lt;=841,M227&gt;10),('[1]Pricing Schedule'!$F$111+('[1]Pricing Schedule'!$F$113*M227))*5,
IF(AND(I227=110000,R227&gt;672.8,R227&lt;=841,M227&lt;=10),('[1]Pricing Schedule'!$F$103+('[1]Pricing Schedule'!$F$105*M227))*5,
IF(AND(I227=110000,R227&gt;672.8,R227&lt;=841,M227&gt;10),('[1]Pricing Schedule'!$F$111+('[1]Pricing Schedule'!$F$113*M227))*5,
IF(AND(I227=110000,R227&gt;1345.6,R227&lt;=1513.8,M227&lt;=10),('[1]Pricing Schedule'!$F$103+('[1]Pricing Schedule'!$F$105*M227))*9,
IF(AND(I227=110000,R227&gt;1345.6,R227&lt;=1513.8,M227&gt;10),('[1]Pricing Schedule'!$F$111+('[1]Pricing Schedule'!$F$113*M227))*9,
9999999999)))))))))))))))))))))))))))))))))))))))</f>
        <v>4502230</v>
      </c>
      <c r="T227" s="48">
        <f>IF(AND(I227=38000,R227&lt;=4.5,M227&gt;8),'[1]Pricing Schedule'!$J$9,
IF(AND(I227=38000,R227&lt;=4.5,M227&lt;=8),'[1]Pricing Schedule'!$J$36,
IF(AND(I227=38000,R227&gt;4.5,R227&lt;=9,M227&gt;8),'[1]Pricing Schedule'!$J$18,
IF(AND(I227=38000,R227&gt;4.5,R227&lt;=9,M227&lt;=8),'[1]Pricing Schedule'!$J$36,
IF(AND(I227=38000,R227&gt;9,R227&lt;=12.8,M227&gt;8),'[1]Pricing Schedule'!$J$27,
IF(AND(I227=38000,R227&gt;9,R227&lt;=12.8,M227&lt;=8),'[1]Pricing Schedule'!$J$36,
IF(AND(I227=38000,R227&gt;12.8,R227&lt;=22.8),'[1]Pricing Schedule'!$J$36,
IF(AND(I227=38000,R227&gt;22.8,R227&lt;=30.2),'[1]Pricing Schedule'!$J$45,
IF(AND(I227=38000,R227&gt;30.2,R227&lt;=45.9),'[1]Pricing Schedule'!$J$54,
IF(AND(I227=38000,R227&gt;45.9,R227&lt;=123.4),'[1]Pricing Schedule'!$J$97,
IF(AND(I227=38000,R227&gt;123.4,R227&lt;=168.2,M227&lt;=10),'[1]Pricing Schedule'!$J$105,
IF(AND(I227=38000,R227&gt;123.4,R227&lt;=168.2,M227&gt;10),'[1]Pricing Schedule'!$J$113,
IF(AND(I227=38000,R227&gt;168.2,R227&lt;=336.4,M227&lt;=10),('[1]Pricing Schedule'!$J$105),
IF(AND(I227=38000,R227&gt;168.2,R227&lt;=336.4,M227&gt;10),('[1]Pricing Schedule'!$J$113),
IF(AND(I227=38000,R227&gt;336.4,R227&lt;=504.6,M227&lt;=10),('[1]Pricing Schedule'!$J$105),
IF(AND(I227=38000,R227&gt;336.4,R227&lt;=504.6,M227&gt;10),('[1]Pricing Schedule'!$J$113),
IF(AND(I227=38000,R227&gt;504.6,R227&lt;=672.8,M227&lt;=10),('[1]Pricing Schedule'!$J$105),
IF(AND(I227=38000,R227&gt;504.6,R227&lt;=672.8,M227&gt;10),('[1]Pricing Schedule'!$J$113),
IF(AND(I227=110000,R227&lt;=12.8,M227&gt;2),'[1]Pricing Schedule'!$J$63,
IF(AND(I227=110000,R227&lt;=12.8,M227&lt;=2),'[1]Pricing Schedule'!$J$97,
IF(AND(I227=110000,R227&gt;12.8,R227&lt;=22.8,M227&gt;3),'[1]Pricing Schedule'!$J$72,
IF(AND(I227=110000,R227&gt;12.8,R227&lt;=22.8,M227&lt;=3),'[1]Pricing Schedule'!$J$97,
IF(AND(I227=110000,R227&gt;22.8,R227&lt;=30.2),'[1]Pricing Schedule'!$J$81,
IF(AND(I227=110000,R227&gt;30.2,R227&lt;=45.9),'[1]Pricing Schedule'!$J$90,
IF(AND(I227=110000,R227&gt;45.9,R227&lt;=123.4),'[1]Pricing Schedule'!$J$97,
IF(AND(I227=110000,R227&gt;123.4,R227&lt;=168.2,M227&lt;=10),'[1]Pricing Schedule'!$J$105,
IF(AND(I227=110000,R227&gt;123.4,R227&lt;=168.2,M227&gt;10),'[1]Pricing Schedule'!$J$113,
IF(AND(I227=110000,R227&gt;168.2,R227&lt;=336.2,M227&lt;=10),('[1]Pricing Schedule'!$J$105),
IF(AND(I227=110000,R227&gt;168.2,R227&lt;=336.2,M227&gt;10),('[1]Pricing Schedule'!$J$113),
IF(AND(I227=110000,R227&gt;336.4,R227&lt;=504.6,M227&lt;=10),('[1]Pricing Schedule'!$J$105),
IF(AND(I227=110000,R227&gt;336.4,R227&lt;=504.6,M227&gt;10),('[1]Pricing Schedule'!$J$113),
IF(AND(I227=110000,R227&gt;504.6,R227&lt;=672.8,M227&lt;=10),('[1]Pricing Schedule'!$J$105),
IF(AND(I227=110000,R227&gt;504.6,R227&lt;=672.8,M227&gt;10),('[1]Pricing Schedule'!$J$113),
IF(AND(I227=110000,R227&gt;672.8,R227&lt;=841,M227&lt;=10),('[1]Pricing Schedule'!$J$105),
IF(AND(I227=110000,R227&gt;672.8,R227&lt;=841,M227&gt;10),('[1]Pricing Schedule'!$J$113),
IF(AND(I227=110000,R227&gt;1682,R227&lt;=1850.2,M227&lt;=10),('[1]Pricing Schedule'!$J$105),
IF(AND(I227=110000,R227&gt;1682,R227&lt;=1850.2,M227&gt;10),('[1]Pricing Schedule'!$J$113),
IF(AND(I227=110000,R227&gt;2018.4,R227&lt;=2186.6,M227&lt;=10),('[1]Pricing Schedule'!$J$105),
IF(AND(I227=110000,R227&gt;2018.4,R227&lt;=2186.6,M227&gt;10),('[1]Pricing Schedule'!$J$113),999999999)))))))))))))))))))))))))))))))))))))))</f>
        <v>11</v>
      </c>
      <c r="U227" s="49">
        <f t="shared" si="24"/>
        <v>54374.758454106275</v>
      </c>
      <c r="V227" s="50">
        <f t="shared" si="25"/>
        <v>18.390886294125359</v>
      </c>
      <c r="W227" s="13"/>
      <c r="X227" s="13"/>
      <c r="Y227" s="23">
        <v>151</v>
      </c>
      <c r="Z227" s="23">
        <v>105</v>
      </c>
      <c r="AD227" s="43"/>
      <c r="AE227" s="43"/>
      <c r="AF227" s="43"/>
      <c r="AR227" s="51"/>
    </row>
    <row r="228" spans="1:44">
      <c r="A228" s="23">
        <v>227</v>
      </c>
      <c r="B228" s="23">
        <v>227</v>
      </c>
      <c r="C228" s="23" t="s">
        <v>533</v>
      </c>
      <c r="D228" s="23" t="s">
        <v>116</v>
      </c>
      <c r="E228" s="23" t="s">
        <v>116</v>
      </c>
      <c r="F228" s="23" t="s">
        <v>529</v>
      </c>
      <c r="G228" s="23" t="s">
        <v>530</v>
      </c>
      <c r="H228" s="23" t="s">
        <v>113</v>
      </c>
      <c r="I228" s="13">
        <v>38000</v>
      </c>
      <c r="J228" s="13">
        <v>38000</v>
      </c>
      <c r="K228" s="23" t="s">
        <v>119</v>
      </c>
      <c r="L228" s="24">
        <v>15.007999999999999</v>
      </c>
      <c r="M228" s="37">
        <f t="shared" si="20"/>
        <v>16</v>
      </c>
      <c r="N228" s="24">
        <v>1.758</v>
      </c>
      <c r="O228" s="13">
        <v>1</v>
      </c>
      <c r="P228" s="36">
        <f t="shared" si="21"/>
        <v>1.3185</v>
      </c>
      <c r="Q228" s="38">
        <f t="shared" si="22"/>
        <v>13.8</v>
      </c>
      <c r="R228" s="37">
        <f t="shared" si="23"/>
        <v>13.8</v>
      </c>
      <c r="S228" s="39">
        <f>IF(AND(I228=38000,R228&lt;=4.5,M228&gt;8),'[1]Pricing Schedule'!$F$8+('[1]Pricing Schedule'!$F$9*M228),
IF(AND(I228=38000,R228&lt;=4.5,M228&lt;=8),'[1]Pricing Schedule'!$F$34+('[1]Pricing Schedule'!$F$36*M228),
IF(AND(I228=38000,R228&gt;4.5,R228&lt;=9,M228&gt;8),'[1]Pricing Schedule'!$F$17+('[1]Pricing Schedule'!$F$18*M228),
IF(AND(I228=38000,R228&gt;4.5,R228&lt;=9,M228&lt;=8),'[1]Pricing Schedule'!$F$34+('[1]Pricing Schedule'!$F$36*M228),
IF(AND(I228=38000,R228&gt;9,R228&lt;=12.8,M228&gt;8),'[1]Pricing Schedule'!$F$26+('[1]Pricing Schedule'!$F$27*M228),
IF(AND(I228=38000,R228&gt;9,R228&lt;=12.8,M228&lt;=8),'[1]Pricing Schedule'!$F$34+('[1]Pricing Schedule'!$F$36*M228),
IF(AND(I228=38000,R228&gt;12.8,R228&lt;=22.8),'[1]Pricing Schedule'!$F$34+('[1]Pricing Schedule'!$F$36*M228),
IF(AND(I228=38000,R228&gt;22.8,R228&lt;=30.2),'[1]Pricing Schedule'!$F$43+('[1]Pricing Schedule'!$F$45*M228),
IF(AND(I228=38000,R228&gt;30.2,R228&lt;=45.9),'[1]Pricing Schedule'!$F$52+('[1]Pricing Schedule'!$F$54*M228),
IF(AND(I228=38000,R228&gt;45.9,R228&lt;=123.4),'[1]Pricing Schedule'!$F$96+('[1]Pricing Schedule'!$F$97*M228),
IF(AND(I228=38000,R228&gt;123.4,R228&lt;=168.2,M228&lt;=10),'[1]Pricing Schedule'!$F$103+('[1]Pricing Schedule'!$F$105*M228),
IF(AND(I228=38000,R228&gt;123.4,R228&lt;=168.2,M228&gt;10),'[1]Pricing Schedule'!$F$111+('[1]Pricing Schedule'!$F$113*M228),
IF(AND(I228=38000,R228&gt;157.4,R228&lt;=336.4,M228&lt;=10),('[1]Pricing Schedule'!$F$103+('[1]Pricing Schedule'!$F$105*M228))*2,
IF(AND(I228=38000,R228&gt;157.4,R228&lt;=336.4,M228&gt;10),('[1]Pricing Schedule'!$F$111+('[1]Pricing Schedule'!$F$113*M228))*2,
IF(AND(I228=38000,R228&gt;314.8,R228&lt;=504.6,M228&lt;=10),('[1]Pricing Schedule'!$F$103+('[1]Pricing Schedule'!$F$105*M228))*3,
IF(AND(I228=38000,R228&gt;314.8,R228&lt;=504.6,M228&gt;10),('[1]Pricing Schedule'!$F$111+('[1]Pricing Schedule'!$F$113*M228))*3,
IF(AND(I228=38000,R228&gt;472.2,R228&lt;=672.8,M228&lt;=10),('[1]Pricing Schedule'!$F$103+('[1]Pricing Schedule'!$F$105*M228))*4,
IF(AND(I228=38000,R228&gt;472.2,R228&lt;=672.8,M228&gt;10),('[1]Pricing Schedule'!$F$111+('[1]Pricing Schedule'!$F$113*M228))*4,
IF(AND(I228=110000,R228&lt;=12.8,M228&gt;2),'[1]Pricing Schedule'!$F$62+('[1]Pricing Schedule'!$F$63*M228),
IF(AND(I228=110000,R228&lt;=12.8,M228&lt;=2),'[1]Pricing Schedule'!$F$96+('[1]Pricing Schedule'!$F$97*M228),
IF(AND(I228=110000,R228&gt;12.8,R228&lt;=22.8,M228&gt;3),'[1]Pricing Schedule'!$F$71+('[1]Pricing Schedule'!$F$72*M228),
IF(AND(I228=110000,R228&gt;12.8,R228&lt;=22.8,M228&lt;=3),'[1]Pricing Schedule'!$F$96+('[1]Pricing Schedule'!$F$97*M228),
IF(AND(I228=110000,R228&gt;22.8,R228&lt;=30.2),'[1]Pricing Schedule'!$F$80+('[1]Pricing Schedule'!$F$81*M228),
IF(AND(I228=110000,R228&gt;30.2,R228&lt;=45.9),'[1]Pricing Schedule'!$F$89+('[1]Pricing Schedule'!$F$90*M228),
IF(AND(I228=110000,R228&gt;45.9,R228&lt;=123.4),'[1]Pricing Schedule'!$F$96+('[1]Pricing Schedule'!$F$97*M228),
IF(AND(I228=110000,R228&gt;123.4,R228&lt;=168.2,M228&lt;=10),'[1]Pricing Schedule'!$F$103+('[1]Pricing Schedule'!$F$105*M228),
IF(AND(I228=110000,R228&gt;123.4,R228&lt;=168.2,M228&gt;10),'[1]Pricing Schedule'!$F$111+('[1]Pricing Schedule'!$F$113*M228),
IF(AND(I228=110000,R228&gt;168.2,R228&lt;=336.4,M228&lt;=10),('[1]Pricing Schedule'!$F$103+('[1]Pricing Schedule'!$F$105*M228))*2,
IF(AND(I228=110000,R228&gt;168.2,R228&lt;=336.4,M228&gt;10),('[1]Pricing Schedule'!$F$111+('[1]Pricing Schedule'!$F$113*M228))*2,
IF(AND(I228=110000,R228&gt;336.4,R228&lt;=504.6,M228&lt;=10),('[1]Pricing Schedule'!$F$103+('[1]Pricing Schedule'!$F$105*M228))*3,
IF(AND(I228=110000,R228&gt;336.4,R228&lt;=504.6,M228&gt;10),('[1]Pricing Schedule'!$F$111+('[1]Pricing Schedule'!$F$113*M228))*3,
IF(AND(I228=110000,R228&gt;504.6,R228&lt;=672.8,M228&lt;=10),('[1]Pricing Schedule'!$F$103+('[1]Pricing Schedule'!$F$105*M228))*4,
IF(AND(I228=110000,R228&gt;504.6,R228&lt;=672.8,M228&gt;10),('[1]Pricing Schedule'!$F$111+('[1]Pricing Schedule'!$F$113*M228))*4,
IF(AND(I228=110000,R228&gt;672.8,R228&lt;=841,M228&lt;=10),('[1]Pricing Schedule'!$F$103+('[1]Pricing Schedule'!$F$105*M228))*5,
IF(AND(I228=110000,R228&gt;672.8,R228&lt;=841,M228&gt;10),('[1]Pricing Schedule'!$F$111+('[1]Pricing Schedule'!$F$113*M228))*5,
IF(AND(I228=110000,R228&gt;672.8,R228&lt;=841,M228&lt;=10),('[1]Pricing Schedule'!$F$103+('[1]Pricing Schedule'!$F$105*M228))*5,
IF(AND(I228=110000,R228&gt;672.8,R228&lt;=841,M228&gt;10),('[1]Pricing Schedule'!$F$111+('[1]Pricing Schedule'!$F$113*M228))*5,
IF(AND(I228=110000,R228&gt;1345.6,R228&lt;=1513.8,M228&lt;=10),('[1]Pricing Schedule'!$F$103+('[1]Pricing Schedule'!$F$105*M228))*9,
IF(AND(I228=110000,R228&gt;1345.6,R228&lt;=1513.8,M228&gt;10),('[1]Pricing Schedule'!$F$111+('[1]Pricing Schedule'!$F$113*M228))*9,
9999999999)))))))))))))))))))))))))))))))))))))))</f>
        <v>1472110</v>
      </c>
      <c r="T228" s="21">
        <f>IF(AND(I228=38000,R228&lt;=4.5,M228&gt;8),'[1]Pricing Schedule'!$J$9,
IF(AND(I228=38000,R228&lt;=4.5,M228&lt;=8),'[1]Pricing Schedule'!$J$36,
IF(AND(I228=38000,R228&gt;4.5,R228&lt;=9,M228&gt;8),'[1]Pricing Schedule'!$J$18,
IF(AND(I228=38000,R228&gt;4.5,R228&lt;=9,M228&lt;=8),'[1]Pricing Schedule'!$J$36,
IF(AND(I228=38000,R228&gt;9,R228&lt;=12.8,M228&gt;8),'[1]Pricing Schedule'!$J$27,
IF(AND(I228=38000,R228&gt;9,R228&lt;=12.8,M228&lt;=8),'[1]Pricing Schedule'!$J$36,
IF(AND(I228=38000,R228&gt;12.8,R228&lt;=22.8),'[1]Pricing Schedule'!$J$36,
IF(AND(I228=38000,R228&gt;22.8,R228&lt;=30.2),'[1]Pricing Schedule'!$J$45,
IF(AND(I228=38000,R228&gt;30.2,R228&lt;=45.9),'[1]Pricing Schedule'!$J$54,
IF(AND(I228=38000,R228&gt;45.9,R228&lt;=123.4),'[1]Pricing Schedule'!$J$97,
IF(AND(I228=38000,R228&gt;123.4,R228&lt;=168.2,M228&lt;=10),'[1]Pricing Schedule'!$J$105,
IF(AND(I228=38000,R228&gt;123.4,R228&lt;=168.2,M228&gt;10),'[1]Pricing Schedule'!$J$113,
IF(AND(I228=38000,R228&gt;168.2,R228&lt;=336.4,M228&lt;=10),('[1]Pricing Schedule'!$J$105),
IF(AND(I228=38000,R228&gt;168.2,R228&lt;=336.4,M228&gt;10),('[1]Pricing Schedule'!$J$113),
IF(AND(I228=38000,R228&gt;336.4,R228&lt;=504.6,M228&lt;=10),('[1]Pricing Schedule'!$J$105),
IF(AND(I228=38000,R228&gt;336.4,R228&lt;=504.6,M228&gt;10),('[1]Pricing Schedule'!$J$113),
IF(AND(I228=38000,R228&gt;504.6,R228&lt;=672.8,M228&lt;=10),('[1]Pricing Schedule'!$J$105),
IF(AND(I228=38000,R228&gt;504.6,R228&lt;=672.8,M228&gt;10),('[1]Pricing Schedule'!$J$113),
IF(AND(I228=110000,R228&lt;=12.8,M228&gt;2),'[1]Pricing Schedule'!$J$63,
IF(AND(I228=110000,R228&lt;=12.8,M228&lt;=2),'[1]Pricing Schedule'!$J$97,
IF(AND(I228=110000,R228&gt;12.8,R228&lt;=22.8,M228&gt;3),'[1]Pricing Schedule'!$J$72,
IF(AND(I228=110000,R228&gt;12.8,R228&lt;=22.8,M228&lt;=3),'[1]Pricing Schedule'!$J$97,
IF(AND(I228=110000,R228&gt;22.8,R228&lt;=30.2),'[1]Pricing Schedule'!$J$81,
IF(AND(I228=110000,R228&gt;30.2,R228&lt;=45.9),'[1]Pricing Schedule'!$J$90,
IF(AND(I228=110000,R228&gt;45.9,R228&lt;=123.4),'[1]Pricing Schedule'!$J$97,
IF(AND(I228=110000,R228&gt;123.4,R228&lt;=168.2,M228&lt;=10),'[1]Pricing Schedule'!$J$105,
IF(AND(I228=110000,R228&gt;123.4,R228&lt;=168.2,M228&gt;10),'[1]Pricing Schedule'!$J$113,
IF(AND(I228=110000,R228&gt;168.2,R228&lt;=336.2,M228&lt;=10),('[1]Pricing Schedule'!$J$105),
IF(AND(I228=110000,R228&gt;168.2,R228&lt;=336.2,M228&gt;10),('[1]Pricing Schedule'!$J$113),
IF(AND(I228=110000,R228&gt;336.4,R228&lt;=504.6,M228&lt;=10),('[1]Pricing Schedule'!$J$105),
IF(AND(I228=110000,R228&gt;336.4,R228&lt;=504.6,M228&gt;10),('[1]Pricing Schedule'!$J$113),
IF(AND(I228=110000,R228&gt;504.6,R228&lt;=672.8,M228&lt;=10),('[1]Pricing Schedule'!$J$105),
IF(AND(I228=110000,R228&gt;504.6,R228&lt;=672.8,M228&gt;10),('[1]Pricing Schedule'!$J$113),
IF(AND(I228=110000,R228&gt;672.8,R228&lt;=841,M228&lt;=10),('[1]Pricing Schedule'!$J$105),
IF(AND(I228=110000,R228&gt;672.8,R228&lt;=841,M228&gt;10),('[1]Pricing Schedule'!$J$113),
IF(AND(I228=110000,R228&gt;1682,R228&lt;=1850.2,M228&lt;=10),('[1]Pricing Schedule'!$J$105),
IF(AND(I228=110000,R228&gt;1682,R228&lt;=1850.2,M228&gt;10),('[1]Pricing Schedule'!$J$113),
IF(AND(I228=110000,R228&gt;2018.4,R228&lt;=2186.6,M228&lt;=10),('[1]Pricing Schedule'!$J$105),
IF(AND(I228=110000,R228&gt;2018.4,R228&lt;=2186.6,M228&gt;10),('[1]Pricing Schedule'!$J$113),999999999)))))))))))))))))))))))))))))))))))))))</f>
        <v>4</v>
      </c>
      <c r="U228" s="40">
        <f t="shared" si="24"/>
        <v>106674.63768115941</v>
      </c>
      <c r="V228" s="41">
        <f t="shared" si="25"/>
        <v>9.3742994749033706</v>
      </c>
      <c r="Y228" s="23">
        <v>106</v>
      </c>
      <c r="Z228" s="23">
        <v>233</v>
      </c>
      <c r="AR228" s="35"/>
    </row>
    <row r="229" spans="1:44" s="44" customFormat="1">
      <c r="A229" s="43">
        <v>228</v>
      </c>
      <c r="B229" s="43">
        <v>228</v>
      </c>
      <c r="C229" s="43" t="s">
        <v>534</v>
      </c>
      <c r="D229" s="23" t="s">
        <v>168</v>
      </c>
      <c r="E229" s="23" t="s">
        <v>168</v>
      </c>
      <c r="F229" s="43" t="s">
        <v>243</v>
      </c>
      <c r="G229" s="43" t="s">
        <v>244</v>
      </c>
      <c r="H229" s="43" t="s">
        <v>113</v>
      </c>
      <c r="I229" s="44">
        <v>38000</v>
      </c>
      <c r="J229" s="44">
        <v>38000</v>
      </c>
      <c r="K229" s="44">
        <v>20000</v>
      </c>
      <c r="L229" s="45">
        <v>17.091000000000001</v>
      </c>
      <c r="M229" s="46">
        <f t="shared" si="20"/>
        <v>18</v>
      </c>
      <c r="N229" s="45">
        <v>12.993</v>
      </c>
      <c r="O229" s="44">
        <v>1</v>
      </c>
      <c r="P229" s="46">
        <f t="shared" si="21"/>
        <v>9.7447499999999998</v>
      </c>
      <c r="Q229" s="47">
        <f t="shared" si="22"/>
        <v>106.95</v>
      </c>
      <c r="R229" s="46">
        <f t="shared" si="23"/>
        <v>106.95</v>
      </c>
      <c r="S229" s="39">
        <f>IF(AND(I229=38000,R229&lt;=4.5,M229&gt;8),'[1]Pricing Schedule'!$F$8+('[1]Pricing Schedule'!$F$9*M229),
IF(AND(I229=38000,R229&lt;=4.5,M229&lt;=8),'[1]Pricing Schedule'!$F$34+('[1]Pricing Schedule'!$F$36*M229),
IF(AND(I229=38000,R229&gt;4.5,R229&lt;=9,M229&gt;8),'[1]Pricing Schedule'!$F$17+('[1]Pricing Schedule'!$F$18*M229),
IF(AND(I229=38000,R229&gt;4.5,R229&lt;=9,M229&lt;=8),'[1]Pricing Schedule'!$F$34+('[1]Pricing Schedule'!$F$36*M229),
IF(AND(I229=38000,R229&gt;9,R229&lt;=12.8,M229&gt;8),'[1]Pricing Schedule'!$F$26+('[1]Pricing Schedule'!$F$27*M229),
IF(AND(I229=38000,R229&gt;9,R229&lt;=12.8,M229&lt;=8),'[1]Pricing Schedule'!$F$34+('[1]Pricing Schedule'!$F$36*M229),
IF(AND(I229=38000,R229&gt;12.8,R229&lt;=22.8),'[1]Pricing Schedule'!$F$34+('[1]Pricing Schedule'!$F$36*M229),
IF(AND(I229=38000,R229&gt;22.8,R229&lt;=30.2),'[1]Pricing Schedule'!$F$43+('[1]Pricing Schedule'!$F$45*M229),
IF(AND(I229=38000,R229&gt;30.2,R229&lt;=45.9),'[1]Pricing Schedule'!$F$52+('[1]Pricing Schedule'!$F$54*M229),
IF(AND(I229=38000,R229&gt;45.9,R229&lt;=123.4),'[1]Pricing Schedule'!$F$96+('[1]Pricing Schedule'!$F$97*M229),
IF(AND(I229=38000,R229&gt;123.4,R229&lt;=168.2,M229&lt;=10),'[1]Pricing Schedule'!$F$103+('[1]Pricing Schedule'!$F$105*M229),
IF(AND(I229=38000,R229&gt;123.4,R229&lt;=168.2,M229&gt;10),'[1]Pricing Schedule'!$F$111+('[1]Pricing Schedule'!$F$113*M229),
IF(AND(I229=38000,R229&gt;157.4,R229&lt;=336.4,M229&lt;=10),('[1]Pricing Schedule'!$F$103+('[1]Pricing Schedule'!$F$105*M229))*2,
IF(AND(I229=38000,R229&gt;157.4,R229&lt;=336.4,M229&gt;10),('[1]Pricing Schedule'!$F$111+('[1]Pricing Schedule'!$F$113*M229))*2,
IF(AND(I229=38000,R229&gt;314.8,R229&lt;=504.6,M229&lt;=10),('[1]Pricing Schedule'!$F$103+('[1]Pricing Schedule'!$F$105*M229))*3,
IF(AND(I229=38000,R229&gt;314.8,R229&lt;=504.6,M229&gt;10),('[1]Pricing Schedule'!$F$111+('[1]Pricing Schedule'!$F$113*M229))*3,
IF(AND(I229=38000,R229&gt;472.2,R229&lt;=672.8,M229&lt;=10),('[1]Pricing Schedule'!$F$103+('[1]Pricing Schedule'!$F$105*M229))*4,
IF(AND(I229=38000,R229&gt;472.2,R229&lt;=672.8,M229&gt;10),('[1]Pricing Schedule'!$F$111+('[1]Pricing Schedule'!$F$113*M229))*4,
IF(AND(I229=110000,R229&lt;=12.8,M229&gt;2),'[1]Pricing Schedule'!$F$62+('[1]Pricing Schedule'!$F$63*M229),
IF(AND(I229=110000,R229&lt;=12.8,M229&lt;=2),'[1]Pricing Schedule'!$F$96+('[1]Pricing Schedule'!$F$97*M229),
IF(AND(I229=110000,R229&gt;12.8,R229&lt;=22.8,M229&gt;3),'[1]Pricing Schedule'!$F$71+('[1]Pricing Schedule'!$F$72*M229),
IF(AND(I229=110000,R229&gt;12.8,R229&lt;=22.8,M229&lt;=3),'[1]Pricing Schedule'!$F$96+('[1]Pricing Schedule'!$F$97*M229),
IF(AND(I229=110000,R229&gt;22.8,R229&lt;=30.2),'[1]Pricing Schedule'!$F$80+('[1]Pricing Schedule'!$F$81*M229),
IF(AND(I229=110000,R229&gt;30.2,R229&lt;=45.9),'[1]Pricing Schedule'!$F$89+('[1]Pricing Schedule'!$F$90*M229),
IF(AND(I229=110000,R229&gt;45.9,R229&lt;=123.4),'[1]Pricing Schedule'!$F$96+('[1]Pricing Schedule'!$F$97*M229),
IF(AND(I229=110000,R229&gt;123.4,R229&lt;=168.2,M229&lt;=10),'[1]Pricing Schedule'!$F$103+('[1]Pricing Schedule'!$F$105*M229),
IF(AND(I229=110000,R229&gt;123.4,R229&lt;=168.2,M229&gt;10),'[1]Pricing Schedule'!$F$111+('[1]Pricing Schedule'!$F$113*M229),
IF(AND(I229=110000,R229&gt;168.2,R229&lt;=336.4,M229&lt;=10),('[1]Pricing Schedule'!$F$103+('[1]Pricing Schedule'!$F$105*M229))*2,
IF(AND(I229=110000,R229&gt;168.2,R229&lt;=336.4,M229&gt;10),('[1]Pricing Schedule'!$F$111+('[1]Pricing Schedule'!$F$113*M229))*2,
IF(AND(I229=110000,R229&gt;336.4,R229&lt;=504.6,M229&lt;=10),('[1]Pricing Schedule'!$F$103+('[1]Pricing Schedule'!$F$105*M229))*3,
IF(AND(I229=110000,R229&gt;336.4,R229&lt;=504.6,M229&gt;10),('[1]Pricing Schedule'!$F$111+('[1]Pricing Schedule'!$F$113*M229))*3,
IF(AND(I229=110000,R229&gt;504.6,R229&lt;=672.8,M229&lt;=10),('[1]Pricing Schedule'!$F$103+('[1]Pricing Schedule'!$F$105*M229))*4,
IF(AND(I229=110000,R229&gt;504.6,R229&lt;=672.8,M229&gt;10),('[1]Pricing Schedule'!$F$111+('[1]Pricing Schedule'!$F$113*M229))*4,
IF(AND(I229=110000,R229&gt;672.8,R229&lt;=841,M229&lt;=10),('[1]Pricing Schedule'!$F$103+('[1]Pricing Schedule'!$F$105*M229))*5,
IF(AND(I229=110000,R229&gt;672.8,R229&lt;=841,M229&gt;10),('[1]Pricing Schedule'!$F$111+('[1]Pricing Schedule'!$F$113*M229))*5,
IF(AND(I229=110000,R229&gt;672.8,R229&lt;=841,M229&lt;=10),('[1]Pricing Schedule'!$F$103+('[1]Pricing Schedule'!$F$105*M229))*5,
IF(AND(I229=110000,R229&gt;672.8,R229&lt;=841,M229&gt;10),('[1]Pricing Schedule'!$F$111+('[1]Pricing Schedule'!$F$113*M229))*5,
IF(AND(I229=110000,R229&gt;1345.6,R229&lt;=1513.8,M229&lt;=10),('[1]Pricing Schedule'!$F$103+('[1]Pricing Schedule'!$F$105*M229))*9,
IF(AND(I229=110000,R229&gt;1345.6,R229&lt;=1513.8,M229&gt;10),('[1]Pricing Schedule'!$F$111+('[1]Pricing Schedule'!$F$113*M229))*9,
9999999999)))))))))))))))))))))))))))))))))))))))</f>
        <v>4713040</v>
      </c>
      <c r="T229" s="48">
        <f>IF(AND(I229=38000,R229&lt;=4.5,M229&gt;8),'[1]Pricing Schedule'!$J$9,
IF(AND(I229=38000,R229&lt;=4.5,M229&lt;=8),'[1]Pricing Schedule'!$J$36,
IF(AND(I229=38000,R229&gt;4.5,R229&lt;=9,M229&gt;8),'[1]Pricing Schedule'!$J$18,
IF(AND(I229=38000,R229&gt;4.5,R229&lt;=9,M229&lt;=8),'[1]Pricing Schedule'!$J$36,
IF(AND(I229=38000,R229&gt;9,R229&lt;=12.8,M229&gt;8),'[1]Pricing Schedule'!$J$27,
IF(AND(I229=38000,R229&gt;9,R229&lt;=12.8,M229&lt;=8),'[1]Pricing Schedule'!$J$36,
IF(AND(I229=38000,R229&gt;12.8,R229&lt;=22.8),'[1]Pricing Schedule'!$J$36,
IF(AND(I229=38000,R229&gt;22.8,R229&lt;=30.2),'[1]Pricing Schedule'!$J$45,
IF(AND(I229=38000,R229&gt;30.2,R229&lt;=45.9),'[1]Pricing Schedule'!$J$54,
IF(AND(I229=38000,R229&gt;45.9,R229&lt;=123.4),'[1]Pricing Schedule'!$J$97,
IF(AND(I229=38000,R229&gt;123.4,R229&lt;=168.2,M229&lt;=10),'[1]Pricing Schedule'!$J$105,
IF(AND(I229=38000,R229&gt;123.4,R229&lt;=168.2,M229&gt;10),'[1]Pricing Schedule'!$J$113,
IF(AND(I229=38000,R229&gt;168.2,R229&lt;=336.4,M229&lt;=10),('[1]Pricing Schedule'!$J$105),
IF(AND(I229=38000,R229&gt;168.2,R229&lt;=336.4,M229&gt;10),('[1]Pricing Schedule'!$J$113),
IF(AND(I229=38000,R229&gt;336.4,R229&lt;=504.6,M229&lt;=10),('[1]Pricing Schedule'!$J$105),
IF(AND(I229=38000,R229&gt;336.4,R229&lt;=504.6,M229&gt;10),('[1]Pricing Schedule'!$J$113),
IF(AND(I229=38000,R229&gt;504.6,R229&lt;=672.8,M229&lt;=10),('[1]Pricing Schedule'!$J$105),
IF(AND(I229=38000,R229&gt;504.6,R229&lt;=672.8,M229&gt;10),('[1]Pricing Schedule'!$J$113),
IF(AND(I229=110000,R229&lt;=12.8,M229&gt;2),'[1]Pricing Schedule'!$J$63,
IF(AND(I229=110000,R229&lt;=12.8,M229&lt;=2),'[1]Pricing Schedule'!$J$97,
IF(AND(I229=110000,R229&gt;12.8,R229&lt;=22.8,M229&gt;3),'[1]Pricing Schedule'!$J$72,
IF(AND(I229=110000,R229&gt;12.8,R229&lt;=22.8,M229&lt;=3),'[1]Pricing Schedule'!$J$97,
IF(AND(I229=110000,R229&gt;22.8,R229&lt;=30.2),'[1]Pricing Schedule'!$J$81,
IF(AND(I229=110000,R229&gt;30.2,R229&lt;=45.9),'[1]Pricing Schedule'!$J$90,
IF(AND(I229=110000,R229&gt;45.9,R229&lt;=123.4),'[1]Pricing Schedule'!$J$97,
IF(AND(I229=110000,R229&gt;123.4,R229&lt;=168.2,M229&lt;=10),'[1]Pricing Schedule'!$J$105,
IF(AND(I229=110000,R229&gt;123.4,R229&lt;=168.2,M229&gt;10),'[1]Pricing Schedule'!$J$113,
IF(AND(I229=110000,R229&gt;168.2,R229&lt;=336.2,M229&lt;=10),('[1]Pricing Schedule'!$J$105),
IF(AND(I229=110000,R229&gt;168.2,R229&lt;=336.2,M229&gt;10),('[1]Pricing Schedule'!$J$113),
IF(AND(I229=110000,R229&gt;336.4,R229&lt;=504.6,M229&lt;=10),('[1]Pricing Schedule'!$J$105),
IF(AND(I229=110000,R229&gt;336.4,R229&lt;=504.6,M229&gt;10),('[1]Pricing Schedule'!$J$113),
IF(AND(I229=110000,R229&gt;504.6,R229&lt;=672.8,M229&lt;=10),('[1]Pricing Schedule'!$J$105),
IF(AND(I229=110000,R229&gt;504.6,R229&lt;=672.8,M229&gt;10),('[1]Pricing Schedule'!$J$113),
IF(AND(I229=110000,R229&gt;672.8,R229&lt;=841,M229&lt;=10),('[1]Pricing Schedule'!$J$105),
IF(AND(I229=110000,R229&gt;672.8,R229&lt;=841,M229&gt;10),('[1]Pricing Schedule'!$J$113),
IF(AND(I229=110000,R229&gt;1682,R229&lt;=1850.2,M229&lt;=10),('[1]Pricing Schedule'!$J$105),
IF(AND(I229=110000,R229&gt;1682,R229&lt;=1850.2,M229&gt;10),('[1]Pricing Schedule'!$J$113),
IF(AND(I229=110000,R229&gt;2018.4,R229&lt;=2186.6,M229&lt;=10),('[1]Pricing Schedule'!$J$105),
IF(AND(I229=110000,R229&gt;2018.4,R229&lt;=2186.6,M229&gt;10),('[1]Pricing Schedule'!$J$113),999999999)))))))))))))))))))))))))))))))))))))))</f>
        <v>11</v>
      </c>
      <c r="U229" s="49">
        <f t="shared" si="24"/>
        <v>44067.695184665732</v>
      </c>
      <c r="V229" s="50">
        <f t="shared" si="25"/>
        <v>22.692359920560826</v>
      </c>
      <c r="W229" s="13"/>
      <c r="X229" s="13"/>
      <c r="Y229" s="23">
        <v>325</v>
      </c>
      <c r="Z229" s="23">
        <v>461</v>
      </c>
      <c r="AD229" s="43"/>
      <c r="AE229" s="43"/>
      <c r="AF229" s="43"/>
      <c r="AR229" s="51"/>
    </row>
    <row r="230" spans="1:44" s="44" customFormat="1">
      <c r="A230" s="43">
        <v>229</v>
      </c>
      <c r="B230" s="43">
        <v>229</v>
      </c>
      <c r="C230" s="43" t="s">
        <v>535</v>
      </c>
      <c r="D230" s="23" t="s">
        <v>168</v>
      </c>
      <c r="E230" s="23" t="s">
        <v>168</v>
      </c>
      <c r="F230" s="43" t="s">
        <v>243</v>
      </c>
      <c r="G230" s="43" t="s">
        <v>244</v>
      </c>
      <c r="H230" s="43" t="s">
        <v>113</v>
      </c>
      <c r="I230" s="44">
        <v>38000</v>
      </c>
      <c r="J230" s="44">
        <v>38000</v>
      </c>
      <c r="K230" s="44">
        <v>20000</v>
      </c>
      <c r="L230" s="45">
        <v>13.438000000000001</v>
      </c>
      <c r="M230" s="46">
        <f t="shared" si="20"/>
        <v>14</v>
      </c>
      <c r="N230" s="45">
        <v>8.7189999999999905</v>
      </c>
      <c r="O230" s="44">
        <v>1</v>
      </c>
      <c r="P230" s="46">
        <f t="shared" si="21"/>
        <v>6.5392499999999929</v>
      </c>
      <c r="Q230" s="47">
        <f t="shared" si="22"/>
        <v>69</v>
      </c>
      <c r="R230" s="46">
        <f t="shared" si="23"/>
        <v>69</v>
      </c>
      <c r="S230" s="39">
        <f>IF(AND(I230=38000,R230&lt;=4.5,M230&gt;8),'[1]Pricing Schedule'!$F$8+('[1]Pricing Schedule'!$F$9*M230),
IF(AND(I230=38000,R230&lt;=4.5,M230&lt;=8),'[1]Pricing Schedule'!$F$34+('[1]Pricing Schedule'!$F$36*M230),
IF(AND(I230=38000,R230&gt;4.5,R230&lt;=9,M230&gt;8),'[1]Pricing Schedule'!$F$17+('[1]Pricing Schedule'!$F$18*M230),
IF(AND(I230=38000,R230&gt;4.5,R230&lt;=9,M230&lt;=8),'[1]Pricing Schedule'!$F$34+('[1]Pricing Schedule'!$F$36*M230),
IF(AND(I230=38000,R230&gt;9,R230&lt;=12.8,M230&gt;8),'[1]Pricing Schedule'!$F$26+('[1]Pricing Schedule'!$F$27*M230),
IF(AND(I230=38000,R230&gt;9,R230&lt;=12.8,M230&lt;=8),'[1]Pricing Schedule'!$F$34+('[1]Pricing Schedule'!$F$36*M230),
IF(AND(I230=38000,R230&gt;12.8,R230&lt;=22.8),'[1]Pricing Schedule'!$F$34+('[1]Pricing Schedule'!$F$36*M230),
IF(AND(I230=38000,R230&gt;22.8,R230&lt;=30.2),'[1]Pricing Schedule'!$F$43+('[1]Pricing Schedule'!$F$45*M230),
IF(AND(I230=38000,R230&gt;30.2,R230&lt;=45.9),'[1]Pricing Schedule'!$F$52+('[1]Pricing Schedule'!$F$54*M230),
IF(AND(I230=38000,R230&gt;45.9,R230&lt;=123.4),'[1]Pricing Schedule'!$F$96+('[1]Pricing Schedule'!$F$97*M230),
IF(AND(I230=38000,R230&gt;123.4,R230&lt;=168.2,M230&lt;=10),'[1]Pricing Schedule'!$F$103+('[1]Pricing Schedule'!$F$105*M230),
IF(AND(I230=38000,R230&gt;123.4,R230&lt;=168.2,M230&gt;10),'[1]Pricing Schedule'!$F$111+('[1]Pricing Schedule'!$F$113*M230),
IF(AND(I230=38000,R230&gt;157.4,R230&lt;=336.4,M230&lt;=10),('[1]Pricing Schedule'!$F$103+('[1]Pricing Schedule'!$F$105*M230))*2,
IF(AND(I230=38000,R230&gt;157.4,R230&lt;=336.4,M230&gt;10),('[1]Pricing Schedule'!$F$111+('[1]Pricing Schedule'!$F$113*M230))*2,
IF(AND(I230=38000,R230&gt;314.8,R230&lt;=504.6,M230&lt;=10),('[1]Pricing Schedule'!$F$103+('[1]Pricing Schedule'!$F$105*M230))*3,
IF(AND(I230=38000,R230&gt;314.8,R230&lt;=504.6,M230&gt;10),('[1]Pricing Schedule'!$F$111+('[1]Pricing Schedule'!$F$113*M230))*3,
IF(AND(I230=38000,R230&gt;472.2,R230&lt;=672.8,M230&lt;=10),('[1]Pricing Schedule'!$F$103+('[1]Pricing Schedule'!$F$105*M230))*4,
IF(AND(I230=38000,R230&gt;472.2,R230&lt;=672.8,M230&gt;10),('[1]Pricing Schedule'!$F$111+('[1]Pricing Schedule'!$F$113*M230))*4,
IF(AND(I230=110000,R230&lt;=12.8,M230&gt;2),'[1]Pricing Schedule'!$F$62+('[1]Pricing Schedule'!$F$63*M230),
IF(AND(I230=110000,R230&lt;=12.8,M230&lt;=2),'[1]Pricing Schedule'!$F$96+('[1]Pricing Schedule'!$F$97*M230),
IF(AND(I230=110000,R230&gt;12.8,R230&lt;=22.8,M230&gt;3),'[1]Pricing Schedule'!$F$71+('[1]Pricing Schedule'!$F$72*M230),
IF(AND(I230=110000,R230&gt;12.8,R230&lt;=22.8,M230&lt;=3),'[1]Pricing Schedule'!$F$96+('[1]Pricing Schedule'!$F$97*M230),
IF(AND(I230=110000,R230&gt;22.8,R230&lt;=30.2),'[1]Pricing Schedule'!$F$80+('[1]Pricing Schedule'!$F$81*M230),
IF(AND(I230=110000,R230&gt;30.2,R230&lt;=45.9),'[1]Pricing Schedule'!$F$89+('[1]Pricing Schedule'!$F$90*M230),
IF(AND(I230=110000,R230&gt;45.9,R230&lt;=123.4),'[1]Pricing Schedule'!$F$96+('[1]Pricing Schedule'!$F$97*M230),
IF(AND(I230=110000,R230&gt;123.4,R230&lt;=168.2,M230&lt;=10),'[1]Pricing Schedule'!$F$103+('[1]Pricing Schedule'!$F$105*M230),
IF(AND(I230=110000,R230&gt;123.4,R230&lt;=168.2,M230&gt;10),'[1]Pricing Schedule'!$F$111+('[1]Pricing Schedule'!$F$113*M230),
IF(AND(I230=110000,R230&gt;168.2,R230&lt;=336.4,M230&lt;=10),('[1]Pricing Schedule'!$F$103+('[1]Pricing Schedule'!$F$105*M230))*2,
IF(AND(I230=110000,R230&gt;168.2,R230&lt;=336.4,M230&gt;10),('[1]Pricing Schedule'!$F$111+('[1]Pricing Schedule'!$F$113*M230))*2,
IF(AND(I230=110000,R230&gt;336.4,R230&lt;=504.6,M230&lt;=10),('[1]Pricing Schedule'!$F$103+('[1]Pricing Schedule'!$F$105*M230))*3,
IF(AND(I230=110000,R230&gt;336.4,R230&lt;=504.6,M230&gt;10),('[1]Pricing Schedule'!$F$111+('[1]Pricing Schedule'!$F$113*M230))*3,
IF(AND(I230=110000,R230&gt;504.6,R230&lt;=672.8,M230&lt;=10),('[1]Pricing Schedule'!$F$103+('[1]Pricing Schedule'!$F$105*M230))*4,
IF(AND(I230=110000,R230&gt;504.6,R230&lt;=672.8,M230&gt;10),('[1]Pricing Schedule'!$F$111+('[1]Pricing Schedule'!$F$113*M230))*4,
IF(AND(I230=110000,R230&gt;672.8,R230&lt;=841,M230&lt;=10),('[1]Pricing Schedule'!$F$103+('[1]Pricing Schedule'!$F$105*M230))*5,
IF(AND(I230=110000,R230&gt;672.8,R230&lt;=841,M230&gt;10),('[1]Pricing Schedule'!$F$111+('[1]Pricing Schedule'!$F$113*M230))*5,
IF(AND(I230=110000,R230&gt;672.8,R230&lt;=841,M230&lt;=10),('[1]Pricing Schedule'!$F$103+('[1]Pricing Schedule'!$F$105*M230))*5,
IF(AND(I230=110000,R230&gt;672.8,R230&lt;=841,M230&gt;10),('[1]Pricing Schedule'!$F$111+('[1]Pricing Schedule'!$F$113*M230))*5,
IF(AND(I230=110000,R230&gt;1345.6,R230&lt;=1513.8,M230&lt;=10),('[1]Pricing Schedule'!$F$103+('[1]Pricing Schedule'!$F$105*M230))*9,
IF(AND(I230=110000,R230&gt;1345.6,R230&lt;=1513.8,M230&gt;10),('[1]Pricing Schedule'!$F$111+('[1]Pricing Schedule'!$F$113*M230))*9,
9999999999)))))))))))))))))))))))))))))))))))))))</f>
        <v>3869800</v>
      </c>
      <c r="T230" s="48">
        <f>IF(AND(I230=38000,R230&lt;=4.5,M230&gt;8),'[1]Pricing Schedule'!$J$9,
IF(AND(I230=38000,R230&lt;=4.5,M230&lt;=8),'[1]Pricing Schedule'!$J$36,
IF(AND(I230=38000,R230&gt;4.5,R230&lt;=9,M230&gt;8),'[1]Pricing Schedule'!$J$18,
IF(AND(I230=38000,R230&gt;4.5,R230&lt;=9,M230&lt;=8),'[1]Pricing Schedule'!$J$36,
IF(AND(I230=38000,R230&gt;9,R230&lt;=12.8,M230&gt;8),'[1]Pricing Schedule'!$J$27,
IF(AND(I230=38000,R230&gt;9,R230&lt;=12.8,M230&lt;=8),'[1]Pricing Schedule'!$J$36,
IF(AND(I230=38000,R230&gt;12.8,R230&lt;=22.8),'[1]Pricing Schedule'!$J$36,
IF(AND(I230=38000,R230&gt;22.8,R230&lt;=30.2),'[1]Pricing Schedule'!$J$45,
IF(AND(I230=38000,R230&gt;30.2,R230&lt;=45.9),'[1]Pricing Schedule'!$J$54,
IF(AND(I230=38000,R230&gt;45.9,R230&lt;=123.4),'[1]Pricing Schedule'!$J$97,
IF(AND(I230=38000,R230&gt;123.4,R230&lt;=168.2,M230&lt;=10),'[1]Pricing Schedule'!$J$105,
IF(AND(I230=38000,R230&gt;123.4,R230&lt;=168.2,M230&gt;10),'[1]Pricing Schedule'!$J$113,
IF(AND(I230=38000,R230&gt;168.2,R230&lt;=336.4,M230&lt;=10),('[1]Pricing Schedule'!$J$105),
IF(AND(I230=38000,R230&gt;168.2,R230&lt;=336.4,M230&gt;10),('[1]Pricing Schedule'!$J$113),
IF(AND(I230=38000,R230&gt;336.4,R230&lt;=504.6,M230&lt;=10),('[1]Pricing Schedule'!$J$105),
IF(AND(I230=38000,R230&gt;336.4,R230&lt;=504.6,M230&gt;10),('[1]Pricing Schedule'!$J$113),
IF(AND(I230=38000,R230&gt;504.6,R230&lt;=672.8,M230&lt;=10),('[1]Pricing Schedule'!$J$105),
IF(AND(I230=38000,R230&gt;504.6,R230&lt;=672.8,M230&gt;10),('[1]Pricing Schedule'!$J$113),
IF(AND(I230=110000,R230&lt;=12.8,M230&gt;2),'[1]Pricing Schedule'!$J$63,
IF(AND(I230=110000,R230&lt;=12.8,M230&lt;=2),'[1]Pricing Schedule'!$J$97,
IF(AND(I230=110000,R230&gt;12.8,R230&lt;=22.8,M230&gt;3),'[1]Pricing Schedule'!$J$72,
IF(AND(I230=110000,R230&gt;12.8,R230&lt;=22.8,M230&lt;=3),'[1]Pricing Schedule'!$J$97,
IF(AND(I230=110000,R230&gt;22.8,R230&lt;=30.2),'[1]Pricing Schedule'!$J$81,
IF(AND(I230=110000,R230&gt;30.2,R230&lt;=45.9),'[1]Pricing Schedule'!$J$90,
IF(AND(I230=110000,R230&gt;45.9,R230&lt;=123.4),'[1]Pricing Schedule'!$J$97,
IF(AND(I230=110000,R230&gt;123.4,R230&lt;=168.2,M230&lt;=10),'[1]Pricing Schedule'!$J$105,
IF(AND(I230=110000,R230&gt;123.4,R230&lt;=168.2,M230&gt;10),'[1]Pricing Schedule'!$J$113,
IF(AND(I230=110000,R230&gt;168.2,R230&lt;=336.2,M230&lt;=10),('[1]Pricing Schedule'!$J$105),
IF(AND(I230=110000,R230&gt;168.2,R230&lt;=336.2,M230&gt;10),('[1]Pricing Schedule'!$J$113),
IF(AND(I230=110000,R230&gt;336.4,R230&lt;=504.6,M230&lt;=10),('[1]Pricing Schedule'!$J$105),
IF(AND(I230=110000,R230&gt;336.4,R230&lt;=504.6,M230&gt;10),('[1]Pricing Schedule'!$J$113),
IF(AND(I230=110000,R230&gt;504.6,R230&lt;=672.8,M230&lt;=10),('[1]Pricing Schedule'!$J$105),
IF(AND(I230=110000,R230&gt;504.6,R230&lt;=672.8,M230&gt;10),('[1]Pricing Schedule'!$J$113),
IF(AND(I230=110000,R230&gt;672.8,R230&lt;=841,M230&lt;=10),('[1]Pricing Schedule'!$J$105),
IF(AND(I230=110000,R230&gt;672.8,R230&lt;=841,M230&gt;10),('[1]Pricing Schedule'!$J$113),
IF(AND(I230=110000,R230&gt;1682,R230&lt;=1850.2,M230&lt;=10),('[1]Pricing Schedule'!$J$105),
IF(AND(I230=110000,R230&gt;1682,R230&lt;=1850.2,M230&gt;10),('[1]Pricing Schedule'!$J$113),
IF(AND(I230=110000,R230&gt;2018.4,R230&lt;=2186.6,M230&lt;=10),('[1]Pricing Schedule'!$J$105),
IF(AND(I230=110000,R230&gt;2018.4,R230&lt;=2186.6,M230&gt;10),('[1]Pricing Schedule'!$J$113),999999999)))))))))))))))))))))))))))))))))))))))</f>
        <v>11</v>
      </c>
      <c r="U230" s="49">
        <f t="shared" si="24"/>
        <v>56084.057971014496</v>
      </c>
      <c r="V230" s="50">
        <f t="shared" si="25"/>
        <v>17.830378830947335</v>
      </c>
      <c r="W230" s="13"/>
      <c r="X230" s="13"/>
      <c r="Y230" s="23">
        <v>272</v>
      </c>
      <c r="Z230" s="23">
        <v>461</v>
      </c>
      <c r="AD230" s="43"/>
      <c r="AE230" s="43"/>
      <c r="AF230" s="43"/>
      <c r="AR230" s="51"/>
    </row>
    <row r="231" spans="1:44">
      <c r="A231" s="23">
        <v>230</v>
      </c>
      <c r="B231" s="23">
        <v>230</v>
      </c>
      <c r="C231" s="23" t="s">
        <v>536</v>
      </c>
      <c r="D231" s="23" t="s">
        <v>116</v>
      </c>
      <c r="E231" s="23" t="s">
        <v>116</v>
      </c>
      <c r="F231" s="23" t="s">
        <v>246</v>
      </c>
      <c r="G231" s="23" t="s">
        <v>247</v>
      </c>
      <c r="H231" s="23" t="s">
        <v>113</v>
      </c>
      <c r="I231" s="13">
        <v>38000</v>
      </c>
      <c r="J231" s="13">
        <v>38000</v>
      </c>
      <c r="K231" s="13">
        <v>10000</v>
      </c>
      <c r="L231" s="24">
        <v>10.127000000000001</v>
      </c>
      <c r="M231" s="37">
        <f t="shared" si="20"/>
        <v>11</v>
      </c>
      <c r="N231" s="24">
        <v>2.15</v>
      </c>
      <c r="O231" s="13">
        <v>1</v>
      </c>
      <c r="P231" s="36">
        <f t="shared" si="21"/>
        <v>1.6124999999999998</v>
      </c>
      <c r="Q231" s="38">
        <f t="shared" si="22"/>
        <v>17.25</v>
      </c>
      <c r="R231" s="37">
        <f t="shared" si="23"/>
        <v>17.25</v>
      </c>
      <c r="S231" s="39">
        <f>IF(AND(I231=38000,R231&lt;=4.5,M231&gt;8),'[1]Pricing Schedule'!$F$8+('[1]Pricing Schedule'!$F$9*M231),
IF(AND(I231=38000,R231&lt;=4.5,M231&lt;=8),'[1]Pricing Schedule'!$F$34+('[1]Pricing Schedule'!$F$36*M231),
IF(AND(I231=38000,R231&gt;4.5,R231&lt;=9,M231&gt;8),'[1]Pricing Schedule'!$F$17+('[1]Pricing Schedule'!$F$18*M231),
IF(AND(I231=38000,R231&gt;4.5,R231&lt;=9,M231&lt;=8),'[1]Pricing Schedule'!$F$34+('[1]Pricing Schedule'!$F$36*M231),
IF(AND(I231=38000,R231&gt;9,R231&lt;=12.8,M231&gt;8),'[1]Pricing Schedule'!$F$26+('[1]Pricing Schedule'!$F$27*M231),
IF(AND(I231=38000,R231&gt;9,R231&lt;=12.8,M231&lt;=8),'[1]Pricing Schedule'!$F$34+('[1]Pricing Schedule'!$F$36*M231),
IF(AND(I231=38000,R231&gt;12.8,R231&lt;=22.8),'[1]Pricing Schedule'!$F$34+('[1]Pricing Schedule'!$F$36*M231),
IF(AND(I231=38000,R231&gt;22.8,R231&lt;=30.2),'[1]Pricing Schedule'!$F$43+('[1]Pricing Schedule'!$F$45*M231),
IF(AND(I231=38000,R231&gt;30.2,R231&lt;=45.9),'[1]Pricing Schedule'!$F$52+('[1]Pricing Schedule'!$F$54*M231),
IF(AND(I231=38000,R231&gt;45.9,R231&lt;=123.4),'[1]Pricing Schedule'!$F$96+('[1]Pricing Schedule'!$F$97*M231),
IF(AND(I231=38000,R231&gt;123.4,R231&lt;=168.2,M231&lt;=10),'[1]Pricing Schedule'!$F$103+('[1]Pricing Schedule'!$F$105*M231),
IF(AND(I231=38000,R231&gt;123.4,R231&lt;=168.2,M231&gt;10),'[1]Pricing Schedule'!$F$111+('[1]Pricing Schedule'!$F$113*M231),
IF(AND(I231=38000,R231&gt;157.4,R231&lt;=336.4,M231&lt;=10),('[1]Pricing Schedule'!$F$103+('[1]Pricing Schedule'!$F$105*M231))*2,
IF(AND(I231=38000,R231&gt;157.4,R231&lt;=336.4,M231&gt;10),('[1]Pricing Schedule'!$F$111+('[1]Pricing Schedule'!$F$113*M231))*2,
IF(AND(I231=38000,R231&gt;314.8,R231&lt;=504.6,M231&lt;=10),('[1]Pricing Schedule'!$F$103+('[1]Pricing Schedule'!$F$105*M231))*3,
IF(AND(I231=38000,R231&gt;314.8,R231&lt;=504.6,M231&gt;10),('[1]Pricing Schedule'!$F$111+('[1]Pricing Schedule'!$F$113*M231))*3,
IF(AND(I231=38000,R231&gt;472.2,R231&lt;=672.8,M231&lt;=10),('[1]Pricing Schedule'!$F$103+('[1]Pricing Schedule'!$F$105*M231))*4,
IF(AND(I231=38000,R231&gt;472.2,R231&lt;=672.8,M231&gt;10),('[1]Pricing Schedule'!$F$111+('[1]Pricing Schedule'!$F$113*M231))*4,
IF(AND(I231=110000,R231&lt;=12.8,M231&gt;2),'[1]Pricing Schedule'!$F$62+('[1]Pricing Schedule'!$F$63*M231),
IF(AND(I231=110000,R231&lt;=12.8,M231&lt;=2),'[1]Pricing Schedule'!$F$96+('[1]Pricing Schedule'!$F$97*M231),
IF(AND(I231=110000,R231&gt;12.8,R231&lt;=22.8,M231&gt;3),'[1]Pricing Schedule'!$F$71+('[1]Pricing Schedule'!$F$72*M231),
IF(AND(I231=110000,R231&gt;12.8,R231&lt;=22.8,M231&lt;=3),'[1]Pricing Schedule'!$F$96+('[1]Pricing Schedule'!$F$97*M231),
IF(AND(I231=110000,R231&gt;22.8,R231&lt;=30.2),'[1]Pricing Schedule'!$F$80+('[1]Pricing Schedule'!$F$81*M231),
IF(AND(I231=110000,R231&gt;30.2,R231&lt;=45.9),'[1]Pricing Schedule'!$F$89+('[1]Pricing Schedule'!$F$90*M231),
IF(AND(I231=110000,R231&gt;45.9,R231&lt;=123.4),'[1]Pricing Schedule'!$F$96+('[1]Pricing Schedule'!$F$97*M231),
IF(AND(I231=110000,R231&gt;123.4,R231&lt;=168.2,M231&lt;=10),'[1]Pricing Schedule'!$F$103+('[1]Pricing Schedule'!$F$105*M231),
IF(AND(I231=110000,R231&gt;123.4,R231&lt;=168.2,M231&gt;10),'[1]Pricing Schedule'!$F$111+('[1]Pricing Schedule'!$F$113*M231),
IF(AND(I231=110000,R231&gt;168.2,R231&lt;=336.4,M231&lt;=10),('[1]Pricing Schedule'!$F$103+('[1]Pricing Schedule'!$F$105*M231))*2,
IF(AND(I231=110000,R231&gt;168.2,R231&lt;=336.4,M231&gt;10),('[1]Pricing Schedule'!$F$111+('[1]Pricing Schedule'!$F$113*M231))*2,
IF(AND(I231=110000,R231&gt;336.4,R231&lt;=504.6,M231&lt;=10),('[1]Pricing Schedule'!$F$103+('[1]Pricing Schedule'!$F$105*M231))*3,
IF(AND(I231=110000,R231&gt;336.4,R231&lt;=504.6,M231&gt;10),('[1]Pricing Schedule'!$F$111+('[1]Pricing Schedule'!$F$113*M231))*3,
IF(AND(I231=110000,R231&gt;504.6,R231&lt;=672.8,M231&lt;=10),('[1]Pricing Schedule'!$F$103+('[1]Pricing Schedule'!$F$105*M231))*4,
IF(AND(I231=110000,R231&gt;504.6,R231&lt;=672.8,M231&gt;10),('[1]Pricing Schedule'!$F$111+('[1]Pricing Schedule'!$F$113*M231))*4,
IF(AND(I231=110000,R231&gt;672.8,R231&lt;=841,M231&lt;=10),('[1]Pricing Schedule'!$F$103+('[1]Pricing Schedule'!$F$105*M231))*5,
IF(AND(I231=110000,R231&gt;672.8,R231&lt;=841,M231&gt;10),('[1]Pricing Schedule'!$F$111+('[1]Pricing Schedule'!$F$113*M231))*5,
IF(AND(I231=110000,R231&gt;672.8,R231&lt;=841,M231&lt;=10),('[1]Pricing Schedule'!$F$103+('[1]Pricing Schedule'!$F$105*M231))*5,
IF(AND(I231=110000,R231&gt;672.8,R231&lt;=841,M231&gt;10),('[1]Pricing Schedule'!$F$111+('[1]Pricing Schedule'!$F$113*M231))*5,
IF(AND(I231=110000,R231&gt;1345.6,R231&lt;=1513.8,M231&lt;=10),('[1]Pricing Schedule'!$F$103+('[1]Pricing Schedule'!$F$105*M231))*9,
IF(AND(I231=110000,R231&gt;1345.6,R231&lt;=1513.8,M231&gt;10),('[1]Pricing Schedule'!$F$111+('[1]Pricing Schedule'!$F$113*M231))*9,
9999999999)))))))))))))))))))))))))))))))))))))))</f>
        <v>1120760</v>
      </c>
      <c r="T231" s="21">
        <f>IF(AND(I231=38000,R231&lt;=4.5,M231&gt;8),'[1]Pricing Schedule'!$J$9,
IF(AND(I231=38000,R231&lt;=4.5,M231&lt;=8),'[1]Pricing Schedule'!$J$36,
IF(AND(I231=38000,R231&gt;4.5,R231&lt;=9,M231&gt;8),'[1]Pricing Schedule'!$J$18,
IF(AND(I231=38000,R231&gt;4.5,R231&lt;=9,M231&lt;=8),'[1]Pricing Schedule'!$J$36,
IF(AND(I231=38000,R231&gt;9,R231&lt;=12.8,M231&gt;8),'[1]Pricing Schedule'!$J$27,
IF(AND(I231=38000,R231&gt;9,R231&lt;=12.8,M231&lt;=8),'[1]Pricing Schedule'!$J$36,
IF(AND(I231=38000,R231&gt;12.8,R231&lt;=22.8),'[1]Pricing Schedule'!$J$36,
IF(AND(I231=38000,R231&gt;22.8,R231&lt;=30.2),'[1]Pricing Schedule'!$J$45,
IF(AND(I231=38000,R231&gt;30.2,R231&lt;=45.9),'[1]Pricing Schedule'!$J$54,
IF(AND(I231=38000,R231&gt;45.9,R231&lt;=123.4),'[1]Pricing Schedule'!$J$97,
IF(AND(I231=38000,R231&gt;123.4,R231&lt;=168.2,M231&lt;=10),'[1]Pricing Schedule'!$J$105,
IF(AND(I231=38000,R231&gt;123.4,R231&lt;=168.2,M231&gt;10),'[1]Pricing Schedule'!$J$113,
IF(AND(I231=38000,R231&gt;168.2,R231&lt;=336.4,M231&lt;=10),('[1]Pricing Schedule'!$J$105),
IF(AND(I231=38000,R231&gt;168.2,R231&lt;=336.4,M231&gt;10),('[1]Pricing Schedule'!$J$113),
IF(AND(I231=38000,R231&gt;336.4,R231&lt;=504.6,M231&lt;=10),('[1]Pricing Schedule'!$J$105),
IF(AND(I231=38000,R231&gt;336.4,R231&lt;=504.6,M231&gt;10),('[1]Pricing Schedule'!$J$113),
IF(AND(I231=38000,R231&gt;504.6,R231&lt;=672.8,M231&lt;=10),('[1]Pricing Schedule'!$J$105),
IF(AND(I231=38000,R231&gt;504.6,R231&lt;=672.8,M231&gt;10),('[1]Pricing Schedule'!$J$113),
IF(AND(I231=110000,R231&lt;=12.8,M231&gt;2),'[1]Pricing Schedule'!$J$63,
IF(AND(I231=110000,R231&lt;=12.8,M231&lt;=2),'[1]Pricing Schedule'!$J$97,
IF(AND(I231=110000,R231&gt;12.8,R231&lt;=22.8,M231&gt;3),'[1]Pricing Schedule'!$J$72,
IF(AND(I231=110000,R231&gt;12.8,R231&lt;=22.8,M231&lt;=3),'[1]Pricing Schedule'!$J$97,
IF(AND(I231=110000,R231&gt;22.8,R231&lt;=30.2),'[1]Pricing Schedule'!$J$81,
IF(AND(I231=110000,R231&gt;30.2,R231&lt;=45.9),'[1]Pricing Schedule'!$J$90,
IF(AND(I231=110000,R231&gt;45.9,R231&lt;=123.4),'[1]Pricing Schedule'!$J$97,
IF(AND(I231=110000,R231&gt;123.4,R231&lt;=168.2,M231&lt;=10),'[1]Pricing Schedule'!$J$105,
IF(AND(I231=110000,R231&gt;123.4,R231&lt;=168.2,M231&gt;10),'[1]Pricing Schedule'!$J$113,
IF(AND(I231=110000,R231&gt;168.2,R231&lt;=336.2,M231&lt;=10),('[1]Pricing Schedule'!$J$105),
IF(AND(I231=110000,R231&gt;168.2,R231&lt;=336.2,M231&gt;10),('[1]Pricing Schedule'!$J$113),
IF(AND(I231=110000,R231&gt;336.4,R231&lt;=504.6,M231&lt;=10),('[1]Pricing Schedule'!$J$105),
IF(AND(I231=110000,R231&gt;336.4,R231&lt;=504.6,M231&gt;10),('[1]Pricing Schedule'!$J$113),
IF(AND(I231=110000,R231&gt;504.6,R231&lt;=672.8,M231&lt;=10),('[1]Pricing Schedule'!$J$105),
IF(AND(I231=110000,R231&gt;504.6,R231&lt;=672.8,M231&gt;10),('[1]Pricing Schedule'!$J$113),
IF(AND(I231=110000,R231&gt;672.8,R231&lt;=841,M231&lt;=10),('[1]Pricing Schedule'!$J$105),
IF(AND(I231=110000,R231&gt;672.8,R231&lt;=841,M231&gt;10),('[1]Pricing Schedule'!$J$113),
IF(AND(I231=110000,R231&gt;1682,R231&lt;=1850.2,M231&lt;=10),('[1]Pricing Schedule'!$J$105),
IF(AND(I231=110000,R231&gt;1682,R231&lt;=1850.2,M231&gt;10),('[1]Pricing Schedule'!$J$113),
IF(AND(I231=110000,R231&gt;2018.4,R231&lt;=2186.6,M231&lt;=10),('[1]Pricing Schedule'!$J$105),
IF(AND(I231=110000,R231&gt;2018.4,R231&lt;=2186.6,M231&gt;10),('[1]Pricing Schedule'!$J$113),999999999)))))))))))))))))))))))))))))))))))))))</f>
        <v>4</v>
      </c>
      <c r="U231" s="40">
        <f t="shared" si="24"/>
        <v>64971.594202898552</v>
      </c>
      <c r="V231" s="41">
        <f t="shared" si="25"/>
        <v>15.391341589635605</v>
      </c>
      <c r="Y231" s="23">
        <v>273</v>
      </c>
      <c r="Z231" s="23">
        <v>638</v>
      </c>
      <c r="AR231" s="35"/>
    </row>
    <row r="232" spans="1:44">
      <c r="A232" s="23">
        <v>231</v>
      </c>
      <c r="B232" s="23">
        <v>231</v>
      </c>
      <c r="C232" s="23" t="s">
        <v>537</v>
      </c>
      <c r="D232" s="23" t="s">
        <v>116</v>
      </c>
      <c r="E232" s="23" t="s">
        <v>116</v>
      </c>
      <c r="F232" s="23" t="s">
        <v>374</v>
      </c>
      <c r="G232" s="23" t="s">
        <v>375</v>
      </c>
      <c r="H232" s="23" t="s">
        <v>133</v>
      </c>
      <c r="I232" s="13">
        <v>110000</v>
      </c>
      <c r="L232" s="24">
        <v>12.156000000000001</v>
      </c>
      <c r="M232" s="37">
        <f t="shared" si="20"/>
        <v>13</v>
      </c>
      <c r="N232" s="24">
        <v>1.2829999999999999</v>
      </c>
      <c r="O232" s="13">
        <v>1</v>
      </c>
      <c r="P232" s="36">
        <f t="shared" si="21"/>
        <v>0.96224999999999994</v>
      </c>
      <c r="Q232" s="38">
        <f t="shared" si="22"/>
        <v>10.350000000000001</v>
      </c>
      <c r="R232" s="37">
        <f t="shared" si="23"/>
        <v>10.350000000000001</v>
      </c>
      <c r="S232" s="39">
        <f>IF(AND(I232=38000,R232&lt;=4.5,M232&gt;8),'[1]Pricing Schedule'!$F$8+('[1]Pricing Schedule'!$F$9*M232),
IF(AND(I232=38000,R232&lt;=4.5,M232&lt;=8),'[1]Pricing Schedule'!$F$34+('[1]Pricing Schedule'!$F$36*M232),
IF(AND(I232=38000,R232&gt;4.5,R232&lt;=9,M232&gt;8),'[1]Pricing Schedule'!$F$17+('[1]Pricing Schedule'!$F$18*M232),
IF(AND(I232=38000,R232&gt;4.5,R232&lt;=9,M232&lt;=8),'[1]Pricing Schedule'!$F$34+('[1]Pricing Schedule'!$F$36*M232),
IF(AND(I232=38000,R232&gt;9,R232&lt;=12.8,M232&gt;8),'[1]Pricing Schedule'!$F$26+('[1]Pricing Schedule'!$F$27*M232),
IF(AND(I232=38000,R232&gt;9,R232&lt;=12.8,M232&lt;=8),'[1]Pricing Schedule'!$F$34+('[1]Pricing Schedule'!$F$36*M232),
IF(AND(I232=38000,R232&gt;12.8,R232&lt;=22.8),'[1]Pricing Schedule'!$F$34+('[1]Pricing Schedule'!$F$36*M232),
IF(AND(I232=38000,R232&gt;22.8,R232&lt;=30.2),'[1]Pricing Schedule'!$F$43+('[1]Pricing Schedule'!$F$45*M232),
IF(AND(I232=38000,R232&gt;30.2,R232&lt;=45.9),'[1]Pricing Schedule'!$F$52+('[1]Pricing Schedule'!$F$54*M232),
IF(AND(I232=38000,R232&gt;45.9,R232&lt;=123.4),'[1]Pricing Schedule'!$F$96+('[1]Pricing Schedule'!$F$97*M232),
IF(AND(I232=38000,R232&gt;123.4,R232&lt;=168.2,M232&lt;=10),'[1]Pricing Schedule'!$F$103+('[1]Pricing Schedule'!$F$105*M232),
IF(AND(I232=38000,R232&gt;123.4,R232&lt;=168.2,M232&gt;10),'[1]Pricing Schedule'!$F$111+('[1]Pricing Schedule'!$F$113*M232),
IF(AND(I232=38000,R232&gt;157.4,R232&lt;=336.4,M232&lt;=10),('[1]Pricing Schedule'!$F$103+('[1]Pricing Schedule'!$F$105*M232))*2,
IF(AND(I232=38000,R232&gt;157.4,R232&lt;=336.4,M232&gt;10),('[1]Pricing Schedule'!$F$111+('[1]Pricing Schedule'!$F$113*M232))*2,
IF(AND(I232=38000,R232&gt;314.8,R232&lt;=504.6,M232&lt;=10),('[1]Pricing Schedule'!$F$103+('[1]Pricing Schedule'!$F$105*M232))*3,
IF(AND(I232=38000,R232&gt;314.8,R232&lt;=504.6,M232&gt;10),('[1]Pricing Schedule'!$F$111+('[1]Pricing Schedule'!$F$113*M232))*3,
IF(AND(I232=38000,R232&gt;472.2,R232&lt;=672.8,M232&lt;=10),('[1]Pricing Schedule'!$F$103+('[1]Pricing Schedule'!$F$105*M232))*4,
IF(AND(I232=38000,R232&gt;472.2,R232&lt;=672.8,M232&gt;10),('[1]Pricing Schedule'!$F$111+('[1]Pricing Schedule'!$F$113*M232))*4,
IF(AND(I232=110000,R232&lt;=12.8,M232&gt;2),'[1]Pricing Schedule'!$F$62+('[1]Pricing Schedule'!$F$63*M232),
IF(AND(I232=110000,R232&lt;=12.8,M232&lt;=2),'[1]Pricing Schedule'!$F$96+('[1]Pricing Schedule'!$F$97*M232),
IF(AND(I232=110000,R232&gt;12.8,R232&lt;=22.8,M232&gt;3),'[1]Pricing Schedule'!$F$71+('[1]Pricing Schedule'!$F$72*M232),
IF(AND(I232=110000,R232&gt;12.8,R232&lt;=22.8,M232&lt;=3),'[1]Pricing Schedule'!$F$96+('[1]Pricing Schedule'!$F$97*M232),
IF(AND(I232=110000,R232&gt;22.8,R232&lt;=30.2),'[1]Pricing Schedule'!$F$80+('[1]Pricing Schedule'!$F$81*M232),
IF(AND(I232=110000,R232&gt;30.2,R232&lt;=45.9),'[1]Pricing Schedule'!$F$89+('[1]Pricing Schedule'!$F$90*M232),
IF(AND(I232=110000,R232&gt;45.9,R232&lt;=123.4),'[1]Pricing Schedule'!$F$96+('[1]Pricing Schedule'!$F$97*M232),
IF(AND(I232=110000,R232&gt;123.4,R232&lt;=168.2,M232&lt;=10),'[1]Pricing Schedule'!$F$103+('[1]Pricing Schedule'!$F$105*M232),
IF(AND(I232=110000,R232&gt;123.4,R232&lt;=168.2,M232&gt;10),'[1]Pricing Schedule'!$F$111+('[1]Pricing Schedule'!$F$113*M232),
IF(AND(I232=110000,R232&gt;168.2,R232&lt;=336.4,M232&lt;=10),('[1]Pricing Schedule'!$F$103+('[1]Pricing Schedule'!$F$105*M232))*2,
IF(AND(I232=110000,R232&gt;168.2,R232&lt;=336.4,M232&gt;10),('[1]Pricing Schedule'!$F$111+('[1]Pricing Schedule'!$F$113*M232))*2,
IF(AND(I232=110000,R232&gt;336.4,R232&lt;=504.6,M232&lt;=10),('[1]Pricing Schedule'!$F$103+('[1]Pricing Schedule'!$F$105*M232))*3,
IF(AND(I232=110000,R232&gt;336.4,R232&lt;=504.6,M232&gt;10),('[1]Pricing Schedule'!$F$111+('[1]Pricing Schedule'!$F$113*M232))*3,
IF(AND(I232=110000,R232&gt;504.6,R232&lt;=672.8,M232&lt;=10),('[1]Pricing Schedule'!$F$103+('[1]Pricing Schedule'!$F$105*M232))*4,
IF(AND(I232=110000,R232&gt;504.6,R232&lt;=672.8,M232&gt;10),('[1]Pricing Schedule'!$F$111+('[1]Pricing Schedule'!$F$113*M232))*4,
IF(AND(I232=110000,R232&gt;672.8,R232&lt;=841,M232&lt;=10),('[1]Pricing Schedule'!$F$103+('[1]Pricing Schedule'!$F$105*M232))*5,
IF(AND(I232=110000,R232&gt;672.8,R232&lt;=841,M232&gt;10),('[1]Pricing Schedule'!$F$111+('[1]Pricing Schedule'!$F$113*M232))*5,
IF(AND(I232=110000,R232&gt;672.8,R232&lt;=841,M232&lt;=10),('[1]Pricing Schedule'!$F$103+('[1]Pricing Schedule'!$F$105*M232))*5,
IF(AND(I232=110000,R232&gt;672.8,R232&lt;=841,M232&gt;10),('[1]Pricing Schedule'!$F$111+('[1]Pricing Schedule'!$F$113*M232))*5,
IF(AND(I232=110000,R232&gt;1345.6,R232&lt;=1513.8,M232&lt;=10),('[1]Pricing Schedule'!$F$103+('[1]Pricing Schedule'!$F$105*M232))*9,
IF(AND(I232=110000,R232&gt;1345.6,R232&lt;=1513.8,M232&gt;10),('[1]Pricing Schedule'!$F$111+('[1]Pricing Schedule'!$F$113*M232))*9,
9999999999)))))))))))))))))))))))))))))))))))))))</f>
        <v>2101570</v>
      </c>
      <c r="T232" s="21">
        <f>IF(AND(I232=38000,R232&lt;=4.5,M232&gt;8),'[1]Pricing Schedule'!$J$9,
IF(AND(I232=38000,R232&lt;=4.5,M232&lt;=8),'[1]Pricing Schedule'!$J$36,
IF(AND(I232=38000,R232&gt;4.5,R232&lt;=9,M232&gt;8),'[1]Pricing Schedule'!$J$18,
IF(AND(I232=38000,R232&gt;4.5,R232&lt;=9,M232&lt;=8),'[1]Pricing Schedule'!$J$36,
IF(AND(I232=38000,R232&gt;9,R232&lt;=12.8,M232&gt;8),'[1]Pricing Schedule'!$J$27,
IF(AND(I232=38000,R232&gt;9,R232&lt;=12.8,M232&lt;=8),'[1]Pricing Schedule'!$J$36,
IF(AND(I232=38000,R232&gt;12.8,R232&lt;=22.8),'[1]Pricing Schedule'!$J$36,
IF(AND(I232=38000,R232&gt;22.8,R232&lt;=30.2),'[1]Pricing Schedule'!$J$45,
IF(AND(I232=38000,R232&gt;30.2,R232&lt;=45.9),'[1]Pricing Schedule'!$J$54,
IF(AND(I232=38000,R232&gt;45.9,R232&lt;=123.4),'[1]Pricing Schedule'!$J$97,
IF(AND(I232=38000,R232&gt;123.4,R232&lt;=168.2,M232&lt;=10),'[1]Pricing Schedule'!$J$105,
IF(AND(I232=38000,R232&gt;123.4,R232&lt;=168.2,M232&gt;10),'[1]Pricing Schedule'!$J$113,
IF(AND(I232=38000,R232&gt;168.2,R232&lt;=336.4,M232&lt;=10),('[1]Pricing Schedule'!$J$105),
IF(AND(I232=38000,R232&gt;168.2,R232&lt;=336.4,M232&gt;10),('[1]Pricing Schedule'!$J$113),
IF(AND(I232=38000,R232&gt;336.4,R232&lt;=504.6,M232&lt;=10),('[1]Pricing Schedule'!$J$105),
IF(AND(I232=38000,R232&gt;336.4,R232&lt;=504.6,M232&gt;10),('[1]Pricing Schedule'!$J$113),
IF(AND(I232=38000,R232&gt;504.6,R232&lt;=672.8,M232&lt;=10),('[1]Pricing Schedule'!$J$105),
IF(AND(I232=38000,R232&gt;504.6,R232&lt;=672.8,M232&gt;10),('[1]Pricing Schedule'!$J$113),
IF(AND(I232=110000,R232&lt;=12.8,M232&gt;2),'[1]Pricing Schedule'!$J$63,
IF(AND(I232=110000,R232&lt;=12.8,M232&lt;=2),'[1]Pricing Schedule'!$J$97,
IF(AND(I232=110000,R232&gt;12.8,R232&lt;=22.8,M232&gt;3),'[1]Pricing Schedule'!$J$72,
IF(AND(I232=110000,R232&gt;12.8,R232&lt;=22.8,M232&lt;=3),'[1]Pricing Schedule'!$J$97,
IF(AND(I232=110000,R232&gt;22.8,R232&lt;=30.2),'[1]Pricing Schedule'!$J$81,
IF(AND(I232=110000,R232&gt;30.2,R232&lt;=45.9),'[1]Pricing Schedule'!$J$90,
IF(AND(I232=110000,R232&gt;45.9,R232&lt;=123.4),'[1]Pricing Schedule'!$J$97,
IF(AND(I232=110000,R232&gt;123.4,R232&lt;=168.2,M232&lt;=10),'[1]Pricing Schedule'!$J$105,
IF(AND(I232=110000,R232&gt;123.4,R232&lt;=168.2,M232&gt;10),'[1]Pricing Schedule'!$J$113,
IF(AND(I232=110000,R232&gt;168.2,R232&lt;=336.2,M232&lt;=10),('[1]Pricing Schedule'!$J$105),
IF(AND(I232=110000,R232&gt;168.2,R232&lt;=336.2,M232&gt;10),('[1]Pricing Schedule'!$J$113),
IF(AND(I232=110000,R232&gt;336.4,R232&lt;=504.6,M232&lt;=10),('[1]Pricing Schedule'!$J$105),
IF(AND(I232=110000,R232&gt;336.4,R232&lt;=504.6,M232&gt;10),('[1]Pricing Schedule'!$J$113),
IF(AND(I232=110000,R232&gt;504.6,R232&lt;=672.8,M232&lt;=10),('[1]Pricing Schedule'!$J$105),
IF(AND(I232=110000,R232&gt;504.6,R232&lt;=672.8,M232&gt;10),('[1]Pricing Schedule'!$J$113),
IF(AND(I232=110000,R232&gt;672.8,R232&lt;=841,M232&lt;=10),('[1]Pricing Schedule'!$J$105),
IF(AND(I232=110000,R232&gt;672.8,R232&lt;=841,M232&gt;10),('[1]Pricing Schedule'!$J$113),
IF(AND(I232=110000,R232&gt;1682,R232&lt;=1850.2,M232&lt;=10),('[1]Pricing Schedule'!$J$105),
IF(AND(I232=110000,R232&gt;1682,R232&lt;=1850.2,M232&gt;10),('[1]Pricing Schedule'!$J$113),
IF(AND(I232=110000,R232&gt;2018.4,R232&lt;=2186.6,M232&lt;=10),('[1]Pricing Schedule'!$J$105),
IF(AND(I232=110000,R232&gt;2018.4,R232&lt;=2186.6,M232&gt;10),('[1]Pricing Schedule'!$J$113),999999999)))))))))))))))))))))))))))))))))))))))</f>
        <v>7</v>
      </c>
      <c r="U232" s="40">
        <f t="shared" si="24"/>
        <v>203050.24154589369</v>
      </c>
      <c r="V232" s="41">
        <f t="shared" si="25"/>
        <v>4.9248894873832425</v>
      </c>
      <c r="Y232" s="23">
        <v>689</v>
      </c>
      <c r="Z232" s="23">
        <v>207</v>
      </c>
      <c r="AR232" s="35"/>
    </row>
    <row r="233" spans="1:44">
      <c r="A233" s="23">
        <v>232</v>
      </c>
      <c r="B233" s="23">
        <v>232</v>
      </c>
      <c r="C233" s="23" t="s">
        <v>538</v>
      </c>
      <c r="D233" s="23" t="s">
        <v>116</v>
      </c>
      <c r="E233" s="23" t="s">
        <v>116</v>
      </c>
      <c r="F233" s="23" t="s">
        <v>117</v>
      </c>
      <c r="G233" s="23" t="s">
        <v>118</v>
      </c>
      <c r="H233" s="23" t="s">
        <v>113</v>
      </c>
      <c r="I233" s="13">
        <v>38000</v>
      </c>
      <c r="J233" s="13">
        <v>38000</v>
      </c>
      <c r="K233" s="23" t="s">
        <v>119</v>
      </c>
      <c r="L233" s="24">
        <v>7.141</v>
      </c>
      <c r="M233" s="37">
        <f t="shared" si="20"/>
        <v>8</v>
      </c>
      <c r="N233" s="24">
        <v>1.998</v>
      </c>
      <c r="O233" s="13">
        <v>1</v>
      </c>
      <c r="P233" s="36">
        <f t="shared" si="21"/>
        <v>1.4984999999999999</v>
      </c>
      <c r="Q233" s="38">
        <f t="shared" si="22"/>
        <v>13.8</v>
      </c>
      <c r="R233" s="37">
        <f t="shared" si="23"/>
        <v>13.8</v>
      </c>
      <c r="S233" s="39">
        <f>IF(AND(I233=38000,R233&lt;=4.5,M233&gt;8),'[1]Pricing Schedule'!$F$8+('[1]Pricing Schedule'!$F$9*M233),
IF(AND(I233=38000,R233&lt;=4.5,M233&lt;=8),'[1]Pricing Schedule'!$F$34+('[1]Pricing Schedule'!$F$36*M233),
IF(AND(I233=38000,R233&gt;4.5,R233&lt;=9,M233&gt;8),'[1]Pricing Schedule'!$F$17+('[1]Pricing Schedule'!$F$18*M233),
IF(AND(I233=38000,R233&gt;4.5,R233&lt;=9,M233&lt;=8),'[1]Pricing Schedule'!$F$34+('[1]Pricing Schedule'!$F$36*M233),
IF(AND(I233=38000,R233&gt;9,R233&lt;=12.8,M233&gt;8),'[1]Pricing Schedule'!$F$26+('[1]Pricing Schedule'!$F$27*M233),
IF(AND(I233=38000,R233&gt;9,R233&lt;=12.8,M233&lt;=8),'[1]Pricing Schedule'!$F$34+('[1]Pricing Schedule'!$F$36*M233),
IF(AND(I233=38000,R233&gt;12.8,R233&lt;=22.8),'[1]Pricing Schedule'!$F$34+('[1]Pricing Schedule'!$F$36*M233),
IF(AND(I233=38000,R233&gt;22.8,R233&lt;=30.2),'[1]Pricing Schedule'!$F$43+('[1]Pricing Schedule'!$F$45*M233),
IF(AND(I233=38000,R233&gt;30.2,R233&lt;=45.9),'[1]Pricing Schedule'!$F$52+('[1]Pricing Schedule'!$F$54*M233),
IF(AND(I233=38000,R233&gt;45.9,R233&lt;=123.4),'[1]Pricing Schedule'!$F$96+('[1]Pricing Schedule'!$F$97*M233),
IF(AND(I233=38000,R233&gt;123.4,R233&lt;=168.2,M233&lt;=10),'[1]Pricing Schedule'!$F$103+('[1]Pricing Schedule'!$F$105*M233),
IF(AND(I233=38000,R233&gt;123.4,R233&lt;=168.2,M233&gt;10),'[1]Pricing Schedule'!$F$111+('[1]Pricing Schedule'!$F$113*M233),
IF(AND(I233=38000,R233&gt;157.4,R233&lt;=336.4,M233&lt;=10),('[1]Pricing Schedule'!$F$103+('[1]Pricing Schedule'!$F$105*M233))*2,
IF(AND(I233=38000,R233&gt;157.4,R233&lt;=336.4,M233&gt;10),('[1]Pricing Schedule'!$F$111+('[1]Pricing Schedule'!$F$113*M233))*2,
IF(AND(I233=38000,R233&gt;314.8,R233&lt;=504.6,M233&lt;=10),('[1]Pricing Schedule'!$F$103+('[1]Pricing Schedule'!$F$105*M233))*3,
IF(AND(I233=38000,R233&gt;314.8,R233&lt;=504.6,M233&gt;10),('[1]Pricing Schedule'!$F$111+('[1]Pricing Schedule'!$F$113*M233))*3,
IF(AND(I233=38000,R233&gt;472.2,R233&lt;=672.8,M233&lt;=10),('[1]Pricing Schedule'!$F$103+('[1]Pricing Schedule'!$F$105*M233))*4,
IF(AND(I233=38000,R233&gt;472.2,R233&lt;=672.8,M233&gt;10),('[1]Pricing Schedule'!$F$111+('[1]Pricing Schedule'!$F$113*M233))*4,
IF(AND(I233=110000,R233&lt;=12.8,M233&gt;2),'[1]Pricing Schedule'!$F$62+('[1]Pricing Schedule'!$F$63*M233),
IF(AND(I233=110000,R233&lt;=12.8,M233&lt;=2),'[1]Pricing Schedule'!$F$96+('[1]Pricing Schedule'!$F$97*M233),
IF(AND(I233=110000,R233&gt;12.8,R233&lt;=22.8,M233&gt;3),'[1]Pricing Schedule'!$F$71+('[1]Pricing Schedule'!$F$72*M233),
IF(AND(I233=110000,R233&gt;12.8,R233&lt;=22.8,M233&lt;=3),'[1]Pricing Schedule'!$F$96+('[1]Pricing Schedule'!$F$97*M233),
IF(AND(I233=110000,R233&gt;22.8,R233&lt;=30.2),'[1]Pricing Schedule'!$F$80+('[1]Pricing Schedule'!$F$81*M233),
IF(AND(I233=110000,R233&gt;30.2,R233&lt;=45.9),'[1]Pricing Schedule'!$F$89+('[1]Pricing Schedule'!$F$90*M233),
IF(AND(I233=110000,R233&gt;45.9,R233&lt;=123.4),'[1]Pricing Schedule'!$F$96+('[1]Pricing Schedule'!$F$97*M233),
IF(AND(I233=110000,R233&gt;123.4,R233&lt;=168.2,M233&lt;=10),'[1]Pricing Schedule'!$F$103+('[1]Pricing Schedule'!$F$105*M233),
IF(AND(I233=110000,R233&gt;123.4,R233&lt;=168.2,M233&gt;10),'[1]Pricing Schedule'!$F$111+('[1]Pricing Schedule'!$F$113*M233),
IF(AND(I233=110000,R233&gt;168.2,R233&lt;=336.4,M233&lt;=10),('[1]Pricing Schedule'!$F$103+('[1]Pricing Schedule'!$F$105*M233))*2,
IF(AND(I233=110000,R233&gt;168.2,R233&lt;=336.4,M233&gt;10),('[1]Pricing Schedule'!$F$111+('[1]Pricing Schedule'!$F$113*M233))*2,
IF(AND(I233=110000,R233&gt;336.4,R233&lt;=504.6,M233&lt;=10),('[1]Pricing Schedule'!$F$103+('[1]Pricing Schedule'!$F$105*M233))*3,
IF(AND(I233=110000,R233&gt;336.4,R233&lt;=504.6,M233&gt;10),('[1]Pricing Schedule'!$F$111+('[1]Pricing Schedule'!$F$113*M233))*3,
IF(AND(I233=110000,R233&gt;504.6,R233&lt;=672.8,M233&lt;=10),('[1]Pricing Schedule'!$F$103+('[1]Pricing Schedule'!$F$105*M233))*4,
IF(AND(I233=110000,R233&gt;504.6,R233&lt;=672.8,M233&gt;10),('[1]Pricing Schedule'!$F$111+('[1]Pricing Schedule'!$F$113*M233))*4,
IF(AND(I233=110000,R233&gt;672.8,R233&lt;=841,M233&lt;=10),('[1]Pricing Schedule'!$F$103+('[1]Pricing Schedule'!$F$105*M233))*5,
IF(AND(I233=110000,R233&gt;672.8,R233&lt;=841,M233&gt;10),('[1]Pricing Schedule'!$F$111+('[1]Pricing Schedule'!$F$113*M233))*5,
IF(AND(I233=110000,R233&gt;672.8,R233&lt;=841,M233&lt;=10),('[1]Pricing Schedule'!$F$103+('[1]Pricing Schedule'!$F$105*M233))*5,
IF(AND(I233=110000,R233&gt;672.8,R233&lt;=841,M233&gt;10),('[1]Pricing Schedule'!$F$111+('[1]Pricing Schedule'!$F$113*M233))*5,
IF(AND(I233=110000,R233&gt;1345.6,R233&lt;=1513.8,M233&lt;=10),('[1]Pricing Schedule'!$F$103+('[1]Pricing Schedule'!$F$105*M233))*9,
IF(AND(I233=110000,R233&gt;1345.6,R233&lt;=1513.8,M233&gt;10),('[1]Pricing Schedule'!$F$111+('[1]Pricing Schedule'!$F$113*M233))*9,
9999999999)))))))))))))))))))))))))))))))))))))))</f>
        <v>909950</v>
      </c>
      <c r="T233" s="21">
        <f>IF(AND(I233=38000,R233&lt;=4.5,M233&gt;8),'[1]Pricing Schedule'!$J$9,
IF(AND(I233=38000,R233&lt;=4.5,M233&lt;=8),'[1]Pricing Schedule'!$J$36,
IF(AND(I233=38000,R233&gt;4.5,R233&lt;=9,M233&gt;8),'[1]Pricing Schedule'!$J$18,
IF(AND(I233=38000,R233&gt;4.5,R233&lt;=9,M233&lt;=8),'[1]Pricing Schedule'!$J$36,
IF(AND(I233=38000,R233&gt;9,R233&lt;=12.8,M233&gt;8),'[1]Pricing Schedule'!$J$27,
IF(AND(I233=38000,R233&gt;9,R233&lt;=12.8,M233&lt;=8),'[1]Pricing Schedule'!$J$36,
IF(AND(I233=38000,R233&gt;12.8,R233&lt;=22.8),'[1]Pricing Schedule'!$J$36,
IF(AND(I233=38000,R233&gt;22.8,R233&lt;=30.2),'[1]Pricing Schedule'!$J$45,
IF(AND(I233=38000,R233&gt;30.2,R233&lt;=45.9),'[1]Pricing Schedule'!$J$54,
IF(AND(I233=38000,R233&gt;45.9,R233&lt;=123.4),'[1]Pricing Schedule'!$J$97,
IF(AND(I233=38000,R233&gt;123.4,R233&lt;=168.2,M233&lt;=10),'[1]Pricing Schedule'!$J$105,
IF(AND(I233=38000,R233&gt;123.4,R233&lt;=168.2,M233&gt;10),'[1]Pricing Schedule'!$J$113,
IF(AND(I233=38000,R233&gt;168.2,R233&lt;=336.4,M233&lt;=10),('[1]Pricing Schedule'!$J$105),
IF(AND(I233=38000,R233&gt;168.2,R233&lt;=336.4,M233&gt;10),('[1]Pricing Schedule'!$J$113),
IF(AND(I233=38000,R233&gt;336.4,R233&lt;=504.6,M233&lt;=10),('[1]Pricing Schedule'!$J$105),
IF(AND(I233=38000,R233&gt;336.4,R233&lt;=504.6,M233&gt;10),('[1]Pricing Schedule'!$J$113),
IF(AND(I233=38000,R233&gt;504.6,R233&lt;=672.8,M233&lt;=10),('[1]Pricing Schedule'!$J$105),
IF(AND(I233=38000,R233&gt;504.6,R233&lt;=672.8,M233&gt;10),('[1]Pricing Schedule'!$J$113),
IF(AND(I233=110000,R233&lt;=12.8,M233&gt;2),'[1]Pricing Schedule'!$J$63,
IF(AND(I233=110000,R233&lt;=12.8,M233&lt;=2),'[1]Pricing Schedule'!$J$97,
IF(AND(I233=110000,R233&gt;12.8,R233&lt;=22.8,M233&gt;3),'[1]Pricing Schedule'!$J$72,
IF(AND(I233=110000,R233&gt;12.8,R233&lt;=22.8,M233&lt;=3),'[1]Pricing Schedule'!$J$97,
IF(AND(I233=110000,R233&gt;22.8,R233&lt;=30.2),'[1]Pricing Schedule'!$J$81,
IF(AND(I233=110000,R233&gt;30.2,R233&lt;=45.9),'[1]Pricing Schedule'!$J$90,
IF(AND(I233=110000,R233&gt;45.9,R233&lt;=123.4),'[1]Pricing Schedule'!$J$97,
IF(AND(I233=110000,R233&gt;123.4,R233&lt;=168.2,M233&lt;=10),'[1]Pricing Schedule'!$J$105,
IF(AND(I233=110000,R233&gt;123.4,R233&lt;=168.2,M233&gt;10),'[1]Pricing Schedule'!$J$113,
IF(AND(I233=110000,R233&gt;168.2,R233&lt;=336.2,M233&lt;=10),('[1]Pricing Schedule'!$J$105),
IF(AND(I233=110000,R233&gt;168.2,R233&lt;=336.2,M233&gt;10),('[1]Pricing Schedule'!$J$113),
IF(AND(I233=110000,R233&gt;336.4,R233&lt;=504.6,M233&lt;=10),('[1]Pricing Schedule'!$J$105),
IF(AND(I233=110000,R233&gt;336.4,R233&lt;=504.6,M233&gt;10),('[1]Pricing Schedule'!$J$113),
IF(AND(I233=110000,R233&gt;504.6,R233&lt;=672.8,M233&lt;=10),('[1]Pricing Schedule'!$J$105),
IF(AND(I233=110000,R233&gt;504.6,R233&lt;=672.8,M233&gt;10),('[1]Pricing Schedule'!$J$113),
IF(AND(I233=110000,R233&gt;672.8,R233&lt;=841,M233&lt;=10),('[1]Pricing Schedule'!$J$105),
IF(AND(I233=110000,R233&gt;672.8,R233&lt;=841,M233&gt;10),('[1]Pricing Schedule'!$J$113),
IF(AND(I233=110000,R233&gt;1682,R233&lt;=1850.2,M233&lt;=10),('[1]Pricing Schedule'!$J$105),
IF(AND(I233=110000,R233&gt;1682,R233&lt;=1850.2,M233&gt;10),('[1]Pricing Schedule'!$J$113),
IF(AND(I233=110000,R233&gt;2018.4,R233&lt;=2186.6,M233&lt;=10),('[1]Pricing Schedule'!$J$105),
IF(AND(I233=110000,R233&gt;2018.4,R233&lt;=2186.6,M233&gt;10),('[1]Pricing Schedule'!$J$113),999999999)))))))))))))))))))))))))))))))))))))))</f>
        <v>4</v>
      </c>
      <c r="U233" s="40">
        <f t="shared" si="24"/>
        <v>65938.405797101441</v>
      </c>
      <c r="V233" s="41">
        <f t="shared" si="25"/>
        <v>15.165668443321062</v>
      </c>
      <c r="Y233" s="23">
        <v>106</v>
      </c>
      <c r="Z233" s="23">
        <v>106</v>
      </c>
      <c r="AR233" s="35"/>
    </row>
    <row r="234" spans="1:44">
      <c r="A234" s="23">
        <v>233</v>
      </c>
      <c r="B234" s="23">
        <v>233</v>
      </c>
      <c r="C234" s="23" t="s">
        <v>539</v>
      </c>
      <c r="D234" s="23" t="s">
        <v>116</v>
      </c>
      <c r="E234" s="23" t="s">
        <v>116</v>
      </c>
      <c r="F234" s="23" t="s">
        <v>117</v>
      </c>
      <c r="G234" s="23" t="s">
        <v>118</v>
      </c>
      <c r="H234" s="23" t="s">
        <v>113</v>
      </c>
      <c r="I234" s="13">
        <v>38000</v>
      </c>
      <c r="J234" s="13">
        <v>38000</v>
      </c>
      <c r="K234" s="23" t="s">
        <v>119</v>
      </c>
      <c r="L234" s="24">
        <v>7.7389999999999999</v>
      </c>
      <c r="M234" s="37">
        <f t="shared" si="20"/>
        <v>8</v>
      </c>
      <c r="N234" s="24">
        <v>4.1559999999999997</v>
      </c>
      <c r="O234" s="13">
        <v>1</v>
      </c>
      <c r="P234" s="36">
        <f t="shared" si="21"/>
        <v>3.117</v>
      </c>
      <c r="Q234" s="38">
        <f t="shared" si="22"/>
        <v>31.05</v>
      </c>
      <c r="R234" s="37">
        <f t="shared" si="23"/>
        <v>31.05</v>
      </c>
      <c r="S234" s="39">
        <f>IF(AND(I234=38000,R234&lt;=4.5,M234&gt;8),'[1]Pricing Schedule'!$F$8+('[1]Pricing Schedule'!$F$9*M234),
IF(AND(I234=38000,R234&lt;=4.5,M234&lt;=8),'[1]Pricing Schedule'!$F$34+('[1]Pricing Schedule'!$F$36*M234),
IF(AND(I234=38000,R234&gt;4.5,R234&lt;=9,M234&gt;8),'[1]Pricing Schedule'!$F$17+('[1]Pricing Schedule'!$F$18*M234),
IF(AND(I234=38000,R234&gt;4.5,R234&lt;=9,M234&lt;=8),'[1]Pricing Schedule'!$F$34+('[1]Pricing Schedule'!$F$36*M234),
IF(AND(I234=38000,R234&gt;9,R234&lt;=12.8,M234&gt;8),'[1]Pricing Schedule'!$F$26+('[1]Pricing Schedule'!$F$27*M234),
IF(AND(I234=38000,R234&gt;9,R234&lt;=12.8,M234&lt;=8),'[1]Pricing Schedule'!$F$34+('[1]Pricing Schedule'!$F$36*M234),
IF(AND(I234=38000,R234&gt;12.8,R234&lt;=22.8),'[1]Pricing Schedule'!$F$34+('[1]Pricing Schedule'!$F$36*M234),
IF(AND(I234=38000,R234&gt;22.8,R234&lt;=30.2),'[1]Pricing Schedule'!$F$43+('[1]Pricing Schedule'!$F$45*M234),
IF(AND(I234=38000,R234&gt;30.2,R234&lt;=45.9),'[1]Pricing Schedule'!$F$52+('[1]Pricing Schedule'!$F$54*M234),
IF(AND(I234=38000,R234&gt;45.9,R234&lt;=123.4),'[1]Pricing Schedule'!$F$96+('[1]Pricing Schedule'!$F$97*M234),
IF(AND(I234=38000,R234&gt;123.4,R234&lt;=168.2,M234&lt;=10),'[1]Pricing Schedule'!$F$103+('[1]Pricing Schedule'!$F$105*M234),
IF(AND(I234=38000,R234&gt;123.4,R234&lt;=168.2,M234&gt;10),'[1]Pricing Schedule'!$F$111+('[1]Pricing Schedule'!$F$113*M234),
IF(AND(I234=38000,R234&gt;157.4,R234&lt;=336.4,M234&lt;=10),('[1]Pricing Schedule'!$F$103+('[1]Pricing Schedule'!$F$105*M234))*2,
IF(AND(I234=38000,R234&gt;157.4,R234&lt;=336.4,M234&gt;10),('[1]Pricing Schedule'!$F$111+('[1]Pricing Schedule'!$F$113*M234))*2,
IF(AND(I234=38000,R234&gt;314.8,R234&lt;=504.6,M234&lt;=10),('[1]Pricing Schedule'!$F$103+('[1]Pricing Schedule'!$F$105*M234))*3,
IF(AND(I234=38000,R234&gt;314.8,R234&lt;=504.6,M234&gt;10),('[1]Pricing Schedule'!$F$111+('[1]Pricing Schedule'!$F$113*M234))*3,
IF(AND(I234=38000,R234&gt;472.2,R234&lt;=672.8,M234&lt;=10),('[1]Pricing Schedule'!$F$103+('[1]Pricing Schedule'!$F$105*M234))*4,
IF(AND(I234=38000,R234&gt;472.2,R234&lt;=672.8,M234&gt;10),('[1]Pricing Schedule'!$F$111+('[1]Pricing Schedule'!$F$113*M234))*4,
IF(AND(I234=110000,R234&lt;=12.8,M234&gt;2),'[1]Pricing Schedule'!$F$62+('[1]Pricing Schedule'!$F$63*M234),
IF(AND(I234=110000,R234&lt;=12.8,M234&lt;=2),'[1]Pricing Schedule'!$F$96+('[1]Pricing Schedule'!$F$97*M234),
IF(AND(I234=110000,R234&gt;12.8,R234&lt;=22.8,M234&gt;3),'[1]Pricing Schedule'!$F$71+('[1]Pricing Schedule'!$F$72*M234),
IF(AND(I234=110000,R234&gt;12.8,R234&lt;=22.8,M234&lt;=3),'[1]Pricing Schedule'!$F$96+('[1]Pricing Schedule'!$F$97*M234),
IF(AND(I234=110000,R234&gt;22.8,R234&lt;=30.2),'[1]Pricing Schedule'!$F$80+('[1]Pricing Schedule'!$F$81*M234),
IF(AND(I234=110000,R234&gt;30.2,R234&lt;=45.9),'[1]Pricing Schedule'!$F$89+('[1]Pricing Schedule'!$F$90*M234),
IF(AND(I234=110000,R234&gt;45.9,R234&lt;=123.4),'[1]Pricing Schedule'!$F$96+('[1]Pricing Schedule'!$F$97*M234),
IF(AND(I234=110000,R234&gt;123.4,R234&lt;=168.2,M234&lt;=10),'[1]Pricing Schedule'!$F$103+('[1]Pricing Schedule'!$F$105*M234),
IF(AND(I234=110000,R234&gt;123.4,R234&lt;=168.2,M234&gt;10),'[1]Pricing Schedule'!$F$111+('[1]Pricing Schedule'!$F$113*M234),
IF(AND(I234=110000,R234&gt;168.2,R234&lt;=336.4,M234&lt;=10),('[1]Pricing Schedule'!$F$103+('[1]Pricing Schedule'!$F$105*M234))*2,
IF(AND(I234=110000,R234&gt;168.2,R234&lt;=336.4,M234&gt;10),('[1]Pricing Schedule'!$F$111+('[1]Pricing Schedule'!$F$113*M234))*2,
IF(AND(I234=110000,R234&gt;336.4,R234&lt;=504.6,M234&lt;=10),('[1]Pricing Schedule'!$F$103+('[1]Pricing Schedule'!$F$105*M234))*3,
IF(AND(I234=110000,R234&gt;336.4,R234&lt;=504.6,M234&gt;10),('[1]Pricing Schedule'!$F$111+('[1]Pricing Schedule'!$F$113*M234))*3,
IF(AND(I234=110000,R234&gt;504.6,R234&lt;=672.8,M234&lt;=10),('[1]Pricing Schedule'!$F$103+('[1]Pricing Schedule'!$F$105*M234))*4,
IF(AND(I234=110000,R234&gt;504.6,R234&lt;=672.8,M234&gt;10),('[1]Pricing Schedule'!$F$111+('[1]Pricing Schedule'!$F$113*M234))*4,
IF(AND(I234=110000,R234&gt;672.8,R234&lt;=841,M234&lt;=10),('[1]Pricing Schedule'!$F$103+('[1]Pricing Schedule'!$F$105*M234))*5,
IF(AND(I234=110000,R234&gt;672.8,R234&lt;=841,M234&gt;10),('[1]Pricing Schedule'!$F$111+('[1]Pricing Schedule'!$F$113*M234))*5,
IF(AND(I234=110000,R234&gt;672.8,R234&lt;=841,M234&lt;=10),('[1]Pricing Schedule'!$F$103+('[1]Pricing Schedule'!$F$105*M234))*5,
IF(AND(I234=110000,R234&gt;672.8,R234&lt;=841,M234&gt;10),('[1]Pricing Schedule'!$F$111+('[1]Pricing Schedule'!$F$113*M234))*5,
IF(AND(I234=110000,R234&gt;1345.6,R234&lt;=1513.8,M234&lt;=10),('[1]Pricing Schedule'!$F$103+('[1]Pricing Schedule'!$F$105*M234))*9,
IF(AND(I234=110000,R234&gt;1345.6,R234&lt;=1513.8,M234&gt;10),('[1]Pricing Schedule'!$F$111+('[1]Pricing Schedule'!$F$113*M234))*9,
9999999999)))))))))))))))))))))))))))))))))))))))</f>
        <v>1237870</v>
      </c>
      <c r="T234" s="21">
        <f>IF(AND(I234=38000,R234&lt;=4.5,M234&gt;8),'[1]Pricing Schedule'!$J$9,
IF(AND(I234=38000,R234&lt;=4.5,M234&lt;=8),'[1]Pricing Schedule'!$J$36,
IF(AND(I234=38000,R234&gt;4.5,R234&lt;=9,M234&gt;8),'[1]Pricing Schedule'!$J$18,
IF(AND(I234=38000,R234&gt;4.5,R234&lt;=9,M234&lt;=8),'[1]Pricing Schedule'!$J$36,
IF(AND(I234=38000,R234&gt;9,R234&lt;=12.8,M234&gt;8),'[1]Pricing Schedule'!$J$27,
IF(AND(I234=38000,R234&gt;9,R234&lt;=12.8,M234&lt;=8),'[1]Pricing Schedule'!$J$36,
IF(AND(I234=38000,R234&gt;12.8,R234&lt;=22.8),'[1]Pricing Schedule'!$J$36,
IF(AND(I234=38000,R234&gt;22.8,R234&lt;=30.2),'[1]Pricing Schedule'!$J$45,
IF(AND(I234=38000,R234&gt;30.2,R234&lt;=45.9),'[1]Pricing Schedule'!$J$54,
IF(AND(I234=38000,R234&gt;45.9,R234&lt;=123.4),'[1]Pricing Schedule'!$J$97,
IF(AND(I234=38000,R234&gt;123.4,R234&lt;=168.2,M234&lt;=10),'[1]Pricing Schedule'!$J$105,
IF(AND(I234=38000,R234&gt;123.4,R234&lt;=168.2,M234&gt;10),'[1]Pricing Schedule'!$J$113,
IF(AND(I234=38000,R234&gt;168.2,R234&lt;=336.4,M234&lt;=10),('[1]Pricing Schedule'!$J$105),
IF(AND(I234=38000,R234&gt;168.2,R234&lt;=336.4,M234&gt;10),('[1]Pricing Schedule'!$J$113),
IF(AND(I234=38000,R234&gt;336.4,R234&lt;=504.6,M234&lt;=10),('[1]Pricing Schedule'!$J$105),
IF(AND(I234=38000,R234&gt;336.4,R234&lt;=504.6,M234&gt;10),('[1]Pricing Schedule'!$J$113),
IF(AND(I234=38000,R234&gt;504.6,R234&lt;=672.8,M234&lt;=10),('[1]Pricing Schedule'!$J$105),
IF(AND(I234=38000,R234&gt;504.6,R234&lt;=672.8,M234&gt;10),('[1]Pricing Schedule'!$J$113),
IF(AND(I234=110000,R234&lt;=12.8,M234&gt;2),'[1]Pricing Schedule'!$J$63,
IF(AND(I234=110000,R234&lt;=12.8,M234&lt;=2),'[1]Pricing Schedule'!$J$97,
IF(AND(I234=110000,R234&gt;12.8,R234&lt;=22.8,M234&gt;3),'[1]Pricing Schedule'!$J$72,
IF(AND(I234=110000,R234&gt;12.8,R234&lt;=22.8,M234&lt;=3),'[1]Pricing Schedule'!$J$97,
IF(AND(I234=110000,R234&gt;22.8,R234&lt;=30.2),'[1]Pricing Schedule'!$J$81,
IF(AND(I234=110000,R234&gt;30.2,R234&lt;=45.9),'[1]Pricing Schedule'!$J$90,
IF(AND(I234=110000,R234&gt;45.9,R234&lt;=123.4),'[1]Pricing Schedule'!$J$97,
IF(AND(I234=110000,R234&gt;123.4,R234&lt;=168.2,M234&lt;=10),'[1]Pricing Schedule'!$J$105,
IF(AND(I234=110000,R234&gt;123.4,R234&lt;=168.2,M234&gt;10),'[1]Pricing Schedule'!$J$113,
IF(AND(I234=110000,R234&gt;168.2,R234&lt;=336.2,M234&lt;=10),('[1]Pricing Schedule'!$J$105),
IF(AND(I234=110000,R234&gt;168.2,R234&lt;=336.2,M234&gt;10),('[1]Pricing Schedule'!$J$113),
IF(AND(I234=110000,R234&gt;336.4,R234&lt;=504.6,M234&lt;=10),('[1]Pricing Schedule'!$J$105),
IF(AND(I234=110000,R234&gt;336.4,R234&lt;=504.6,M234&gt;10),('[1]Pricing Schedule'!$J$113),
IF(AND(I234=110000,R234&gt;504.6,R234&lt;=672.8,M234&lt;=10),('[1]Pricing Schedule'!$J$105),
IF(AND(I234=110000,R234&gt;504.6,R234&lt;=672.8,M234&gt;10),('[1]Pricing Schedule'!$J$113),
IF(AND(I234=110000,R234&gt;672.8,R234&lt;=841,M234&lt;=10),('[1]Pricing Schedule'!$J$105),
IF(AND(I234=110000,R234&gt;672.8,R234&lt;=841,M234&gt;10),('[1]Pricing Schedule'!$J$113),
IF(AND(I234=110000,R234&gt;1682,R234&lt;=1850.2,M234&lt;=10),('[1]Pricing Schedule'!$J$105),
IF(AND(I234=110000,R234&gt;1682,R234&lt;=1850.2,M234&gt;10),('[1]Pricing Schedule'!$J$113),
IF(AND(I234=110000,R234&gt;2018.4,R234&lt;=2186.6,M234&lt;=10),('[1]Pricing Schedule'!$J$105),
IF(AND(I234=110000,R234&gt;2018.4,R234&lt;=2186.6,M234&gt;10),('[1]Pricing Schedule'!$J$113),999999999)))))))))))))))))))))))))))))))))))))))</f>
        <v>6</v>
      </c>
      <c r="U234" s="40">
        <f t="shared" si="24"/>
        <v>39866.98872785829</v>
      </c>
      <c r="V234" s="41">
        <f t="shared" si="25"/>
        <v>25.08340940486481</v>
      </c>
      <c r="Y234" s="23">
        <v>337</v>
      </c>
      <c r="Z234" s="23">
        <v>106</v>
      </c>
      <c r="AR234" s="35"/>
    </row>
    <row r="235" spans="1:44">
      <c r="A235" s="23">
        <v>234</v>
      </c>
      <c r="B235" s="23">
        <v>234</v>
      </c>
      <c r="C235" s="23" t="s">
        <v>540</v>
      </c>
      <c r="D235" s="23" t="s">
        <v>168</v>
      </c>
      <c r="E235" s="23" t="s">
        <v>168</v>
      </c>
      <c r="F235" s="23" t="s">
        <v>250</v>
      </c>
      <c r="G235" s="23" t="s">
        <v>251</v>
      </c>
      <c r="H235" s="23" t="s">
        <v>133</v>
      </c>
      <c r="I235" s="13">
        <v>110000</v>
      </c>
      <c r="J235" s="13">
        <v>110000</v>
      </c>
      <c r="K235" s="13">
        <v>38000</v>
      </c>
      <c r="L235" s="24">
        <v>24.853000000000002</v>
      </c>
      <c r="M235" s="37">
        <f t="shared" si="20"/>
        <v>25</v>
      </c>
      <c r="N235" s="24">
        <v>4.0890000000000004</v>
      </c>
      <c r="O235" s="13">
        <v>1</v>
      </c>
      <c r="P235" s="36">
        <f t="shared" si="21"/>
        <v>3.0667500000000003</v>
      </c>
      <c r="Q235" s="38">
        <f t="shared" si="22"/>
        <v>31.05</v>
      </c>
      <c r="R235" s="37">
        <f t="shared" si="23"/>
        <v>31.05</v>
      </c>
      <c r="S235" s="39">
        <f>IF(AND(I235=38000,R235&lt;=4.5,M235&gt;8),'[1]Pricing Schedule'!$F$8+('[1]Pricing Schedule'!$F$9*M235),
IF(AND(I235=38000,R235&lt;=4.5,M235&lt;=8),'[1]Pricing Schedule'!$F$34+('[1]Pricing Schedule'!$F$36*M235),
IF(AND(I235=38000,R235&gt;4.5,R235&lt;=9,M235&gt;8),'[1]Pricing Schedule'!$F$17+('[1]Pricing Schedule'!$F$18*M235),
IF(AND(I235=38000,R235&gt;4.5,R235&lt;=9,M235&lt;=8),'[1]Pricing Schedule'!$F$34+('[1]Pricing Schedule'!$F$36*M235),
IF(AND(I235=38000,R235&gt;9,R235&lt;=12.8,M235&gt;8),'[1]Pricing Schedule'!$F$26+('[1]Pricing Schedule'!$F$27*M235),
IF(AND(I235=38000,R235&gt;9,R235&lt;=12.8,M235&lt;=8),'[1]Pricing Schedule'!$F$34+('[1]Pricing Schedule'!$F$36*M235),
IF(AND(I235=38000,R235&gt;12.8,R235&lt;=22.8),'[1]Pricing Schedule'!$F$34+('[1]Pricing Schedule'!$F$36*M235),
IF(AND(I235=38000,R235&gt;22.8,R235&lt;=30.2),'[1]Pricing Schedule'!$F$43+('[1]Pricing Schedule'!$F$45*M235),
IF(AND(I235=38000,R235&gt;30.2,R235&lt;=45.9),'[1]Pricing Schedule'!$F$52+('[1]Pricing Schedule'!$F$54*M235),
IF(AND(I235=38000,R235&gt;45.9,R235&lt;=123.4),'[1]Pricing Schedule'!$F$96+('[1]Pricing Schedule'!$F$97*M235),
IF(AND(I235=38000,R235&gt;123.4,R235&lt;=168.2,M235&lt;=10),'[1]Pricing Schedule'!$F$103+('[1]Pricing Schedule'!$F$105*M235),
IF(AND(I235=38000,R235&gt;123.4,R235&lt;=168.2,M235&gt;10),'[1]Pricing Schedule'!$F$111+('[1]Pricing Schedule'!$F$113*M235),
IF(AND(I235=38000,R235&gt;157.4,R235&lt;=336.4,M235&lt;=10),('[1]Pricing Schedule'!$F$103+('[1]Pricing Schedule'!$F$105*M235))*2,
IF(AND(I235=38000,R235&gt;157.4,R235&lt;=336.4,M235&gt;10),('[1]Pricing Schedule'!$F$111+('[1]Pricing Schedule'!$F$113*M235))*2,
IF(AND(I235=38000,R235&gt;314.8,R235&lt;=504.6,M235&lt;=10),('[1]Pricing Schedule'!$F$103+('[1]Pricing Schedule'!$F$105*M235))*3,
IF(AND(I235=38000,R235&gt;314.8,R235&lt;=504.6,M235&gt;10),('[1]Pricing Schedule'!$F$111+('[1]Pricing Schedule'!$F$113*M235))*3,
IF(AND(I235=38000,R235&gt;472.2,R235&lt;=672.8,M235&lt;=10),('[1]Pricing Schedule'!$F$103+('[1]Pricing Schedule'!$F$105*M235))*4,
IF(AND(I235=38000,R235&gt;472.2,R235&lt;=672.8,M235&gt;10),('[1]Pricing Schedule'!$F$111+('[1]Pricing Schedule'!$F$113*M235))*4,
IF(AND(I235=110000,R235&lt;=12.8,M235&gt;2),'[1]Pricing Schedule'!$F$62+('[1]Pricing Schedule'!$F$63*M235),
IF(AND(I235=110000,R235&lt;=12.8,M235&lt;=2),'[1]Pricing Schedule'!$F$96+('[1]Pricing Schedule'!$F$97*M235),
IF(AND(I235=110000,R235&gt;12.8,R235&lt;=22.8,M235&gt;3),'[1]Pricing Schedule'!$F$71+('[1]Pricing Schedule'!$F$72*M235),
IF(AND(I235=110000,R235&gt;12.8,R235&lt;=22.8,M235&lt;=3),'[1]Pricing Schedule'!$F$96+('[1]Pricing Schedule'!$F$97*M235),
IF(AND(I235=110000,R235&gt;22.8,R235&lt;=30.2),'[1]Pricing Schedule'!$F$80+('[1]Pricing Schedule'!$F$81*M235),
IF(AND(I235=110000,R235&gt;30.2,R235&lt;=45.9),'[1]Pricing Schedule'!$F$89+('[1]Pricing Schedule'!$F$90*M235),
IF(AND(I235=110000,R235&gt;45.9,R235&lt;=123.4),'[1]Pricing Schedule'!$F$96+('[1]Pricing Schedule'!$F$97*M235),
IF(AND(I235=110000,R235&gt;123.4,R235&lt;=168.2,M235&lt;=10),'[1]Pricing Schedule'!$F$103+('[1]Pricing Schedule'!$F$105*M235),
IF(AND(I235=110000,R235&gt;123.4,R235&lt;=168.2,M235&gt;10),'[1]Pricing Schedule'!$F$111+('[1]Pricing Schedule'!$F$113*M235),
IF(AND(I235=110000,R235&gt;168.2,R235&lt;=336.4,M235&lt;=10),('[1]Pricing Schedule'!$F$103+('[1]Pricing Schedule'!$F$105*M235))*2,
IF(AND(I235=110000,R235&gt;168.2,R235&lt;=336.4,M235&gt;10),('[1]Pricing Schedule'!$F$111+('[1]Pricing Schedule'!$F$113*M235))*2,
IF(AND(I235=110000,R235&gt;336.4,R235&lt;=504.6,M235&lt;=10),('[1]Pricing Schedule'!$F$103+('[1]Pricing Schedule'!$F$105*M235))*3,
IF(AND(I235=110000,R235&gt;336.4,R235&lt;=504.6,M235&gt;10),('[1]Pricing Schedule'!$F$111+('[1]Pricing Schedule'!$F$113*M235))*3,
IF(AND(I235=110000,R235&gt;504.6,R235&lt;=672.8,M235&lt;=10),('[1]Pricing Schedule'!$F$103+('[1]Pricing Schedule'!$F$105*M235))*4,
IF(AND(I235=110000,R235&gt;504.6,R235&lt;=672.8,M235&gt;10),('[1]Pricing Schedule'!$F$111+('[1]Pricing Schedule'!$F$113*M235))*4,
IF(AND(I235=110000,R235&gt;672.8,R235&lt;=841,M235&lt;=10),('[1]Pricing Schedule'!$F$103+('[1]Pricing Schedule'!$F$105*M235))*5,
IF(AND(I235=110000,R235&gt;672.8,R235&lt;=841,M235&gt;10),('[1]Pricing Schedule'!$F$111+('[1]Pricing Schedule'!$F$113*M235))*5,
IF(AND(I235=110000,R235&gt;672.8,R235&lt;=841,M235&lt;=10),('[1]Pricing Schedule'!$F$103+('[1]Pricing Schedule'!$F$105*M235))*5,
IF(AND(I235=110000,R235&gt;672.8,R235&lt;=841,M235&gt;10),('[1]Pricing Schedule'!$F$111+('[1]Pricing Schedule'!$F$113*M235))*5,
IF(AND(I235=110000,R235&gt;1345.6,R235&lt;=1513.8,M235&lt;=10),('[1]Pricing Schedule'!$F$103+('[1]Pricing Schedule'!$F$105*M235))*9,
IF(AND(I235=110000,R235&gt;1345.6,R235&lt;=1513.8,M235&gt;10),('[1]Pricing Schedule'!$F$111+('[1]Pricing Schedule'!$F$113*M235))*9,
9999999999)))))))))))))))))))))))))))))))))))))))</f>
        <v>4735350</v>
      </c>
      <c r="T235" s="21">
        <f>IF(AND(I235=38000,R235&lt;=4.5,M235&gt;8),'[1]Pricing Schedule'!$J$9,
IF(AND(I235=38000,R235&lt;=4.5,M235&lt;=8),'[1]Pricing Schedule'!$J$36,
IF(AND(I235=38000,R235&gt;4.5,R235&lt;=9,M235&gt;8),'[1]Pricing Schedule'!$J$18,
IF(AND(I235=38000,R235&gt;4.5,R235&lt;=9,M235&lt;=8),'[1]Pricing Schedule'!$J$36,
IF(AND(I235=38000,R235&gt;9,R235&lt;=12.8,M235&gt;8),'[1]Pricing Schedule'!$J$27,
IF(AND(I235=38000,R235&gt;9,R235&lt;=12.8,M235&lt;=8),'[1]Pricing Schedule'!$J$36,
IF(AND(I235=38000,R235&gt;12.8,R235&lt;=22.8),'[1]Pricing Schedule'!$J$36,
IF(AND(I235=38000,R235&gt;22.8,R235&lt;=30.2),'[1]Pricing Schedule'!$J$45,
IF(AND(I235=38000,R235&gt;30.2,R235&lt;=45.9),'[1]Pricing Schedule'!$J$54,
IF(AND(I235=38000,R235&gt;45.9,R235&lt;=123.4),'[1]Pricing Schedule'!$J$97,
IF(AND(I235=38000,R235&gt;123.4,R235&lt;=168.2,M235&lt;=10),'[1]Pricing Schedule'!$J$105,
IF(AND(I235=38000,R235&gt;123.4,R235&lt;=168.2,M235&gt;10),'[1]Pricing Schedule'!$J$113,
IF(AND(I235=38000,R235&gt;168.2,R235&lt;=336.4,M235&lt;=10),('[1]Pricing Schedule'!$J$105),
IF(AND(I235=38000,R235&gt;168.2,R235&lt;=336.4,M235&gt;10),('[1]Pricing Schedule'!$J$113),
IF(AND(I235=38000,R235&gt;336.4,R235&lt;=504.6,M235&lt;=10),('[1]Pricing Schedule'!$J$105),
IF(AND(I235=38000,R235&gt;336.4,R235&lt;=504.6,M235&gt;10),('[1]Pricing Schedule'!$J$113),
IF(AND(I235=38000,R235&gt;504.6,R235&lt;=672.8,M235&lt;=10),('[1]Pricing Schedule'!$J$105),
IF(AND(I235=38000,R235&gt;504.6,R235&lt;=672.8,M235&gt;10),('[1]Pricing Schedule'!$J$113),
IF(AND(I235=110000,R235&lt;=12.8,M235&gt;2),'[1]Pricing Schedule'!$J$63,
IF(AND(I235=110000,R235&lt;=12.8,M235&lt;=2),'[1]Pricing Schedule'!$J$97,
IF(AND(I235=110000,R235&gt;12.8,R235&lt;=22.8,M235&gt;3),'[1]Pricing Schedule'!$J$72,
IF(AND(I235=110000,R235&gt;12.8,R235&lt;=22.8,M235&lt;=3),'[1]Pricing Schedule'!$J$97,
IF(AND(I235=110000,R235&gt;22.8,R235&lt;=30.2),'[1]Pricing Schedule'!$J$81,
IF(AND(I235=110000,R235&gt;30.2,R235&lt;=45.9),'[1]Pricing Schedule'!$J$90,
IF(AND(I235=110000,R235&gt;45.9,R235&lt;=123.4),'[1]Pricing Schedule'!$J$97,
IF(AND(I235=110000,R235&gt;123.4,R235&lt;=168.2,M235&lt;=10),'[1]Pricing Schedule'!$J$105,
IF(AND(I235=110000,R235&gt;123.4,R235&lt;=168.2,M235&gt;10),'[1]Pricing Schedule'!$J$113,
IF(AND(I235=110000,R235&gt;168.2,R235&lt;=336.2,M235&lt;=10),('[1]Pricing Schedule'!$J$105),
IF(AND(I235=110000,R235&gt;168.2,R235&lt;=336.2,M235&gt;10),('[1]Pricing Schedule'!$J$113),
IF(AND(I235=110000,R235&gt;336.4,R235&lt;=504.6,M235&lt;=10),('[1]Pricing Schedule'!$J$105),
IF(AND(I235=110000,R235&gt;336.4,R235&lt;=504.6,M235&gt;10),('[1]Pricing Schedule'!$J$113),
IF(AND(I235=110000,R235&gt;504.6,R235&lt;=672.8,M235&lt;=10),('[1]Pricing Schedule'!$J$105),
IF(AND(I235=110000,R235&gt;504.6,R235&lt;=672.8,M235&gt;10),('[1]Pricing Schedule'!$J$113),
IF(AND(I235=110000,R235&gt;672.8,R235&lt;=841,M235&lt;=10),('[1]Pricing Schedule'!$J$105),
IF(AND(I235=110000,R235&gt;672.8,R235&lt;=841,M235&gt;10),('[1]Pricing Schedule'!$J$113),
IF(AND(I235=110000,R235&gt;1682,R235&lt;=1850.2,M235&lt;=10),('[1]Pricing Schedule'!$J$105),
IF(AND(I235=110000,R235&gt;1682,R235&lt;=1850.2,M235&gt;10),('[1]Pricing Schedule'!$J$113),
IF(AND(I235=110000,R235&gt;2018.4,R235&lt;=2186.6,M235&lt;=10),('[1]Pricing Schedule'!$J$105),
IF(AND(I235=110000,R235&gt;2018.4,R235&lt;=2186.6,M235&gt;10),('[1]Pricing Schedule'!$J$113),999999999)))))))))))))))))))))))))))))))))))))))</f>
        <v>10</v>
      </c>
      <c r="U235" s="40">
        <f t="shared" si="24"/>
        <v>152507.24637681158</v>
      </c>
      <c r="V235" s="41">
        <f t="shared" si="25"/>
        <v>6.5570654756248219</v>
      </c>
      <c r="Y235" s="23">
        <v>642</v>
      </c>
      <c r="Z235" s="23">
        <v>73</v>
      </c>
      <c r="AR235" s="35"/>
    </row>
    <row r="236" spans="1:44" s="44" customFormat="1">
      <c r="A236" s="43">
        <v>235</v>
      </c>
      <c r="B236" s="43">
        <v>235</v>
      </c>
      <c r="C236" s="43" t="s">
        <v>541</v>
      </c>
      <c r="D236" s="23" t="s">
        <v>168</v>
      </c>
      <c r="E236" s="23" t="s">
        <v>168</v>
      </c>
      <c r="F236" s="43" t="s">
        <v>243</v>
      </c>
      <c r="G236" s="43" t="s">
        <v>244</v>
      </c>
      <c r="H236" s="43" t="s">
        <v>113</v>
      </c>
      <c r="I236" s="44">
        <v>38000</v>
      </c>
      <c r="J236" s="44">
        <v>38000</v>
      </c>
      <c r="K236" s="44">
        <v>20000</v>
      </c>
      <c r="L236" s="45">
        <v>20.306999999999999</v>
      </c>
      <c r="M236" s="46">
        <f t="shared" si="20"/>
        <v>21</v>
      </c>
      <c r="N236" s="45">
        <v>18.7229999999999</v>
      </c>
      <c r="O236" s="44">
        <v>1</v>
      </c>
      <c r="P236" s="46">
        <f t="shared" si="21"/>
        <v>14.042249999999925</v>
      </c>
      <c r="Q236" s="47">
        <f t="shared" si="22"/>
        <v>151.80000000000001</v>
      </c>
      <c r="R236" s="46">
        <f t="shared" si="23"/>
        <v>151.80000000000001</v>
      </c>
      <c r="S236" s="39">
        <f>IF(AND(I236=38000,R236&lt;=4.5,M236&gt;8),'[1]Pricing Schedule'!$F$8+('[1]Pricing Schedule'!$F$9*M236),
IF(AND(I236=38000,R236&lt;=4.5,M236&lt;=8),'[1]Pricing Schedule'!$F$34+('[1]Pricing Schedule'!$F$36*M236),
IF(AND(I236=38000,R236&gt;4.5,R236&lt;=9,M236&gt;8),'[1]Pricing Schedule'!$F$17+('[1]Pricing Schedule'!$F$18*M236),
IF(AND(I236=38000,R236&gt;4.5,R236&lt;=9,M236&lt;=8),'[1]Pricing Schedule'!$F$34+('[1]Pricing Schedule'!$F$36*M236),
IF(AND(I236=38000,R236&gt;9,R236&lt;=12.8,M236&gt;8),'[1]Pricing Schedule'!$F$26+('[1]Pricing Schedule'!$F$27*M236),
IF(AND(I236=38000,R236&gt;9,R236&lt;=12.8,M236&lt;=8),'[1]Pricing Schedule'!$F$34+('[1]Pricing Schedule'!$F$36*M236),
IF(AND(I236=38000,R236&gt;12.8,R236&lt;=22.8),'[1]Pricing Schedule'!$F$34+('[1]Pricing Schedule'!$F$36*M236),
IF(AND(I236=38000,R236&gt;22.8,R236&lt;=30.2),'[1]Pricing Schedule'!$F$43+('[1]Pricing Schedule'!$F$45*M236),
IF(AND(I236=38000,R236&gt;30.2,R236&lt;=45.9),'[1]Pricing Schedule'!$F$52+('[1]Pricing Schedule'!$F$54*M236),
IF(AND(I236=38000,R236&gt;45.9,R236&lt;=123.4),'[1]Pricing Schedule'!$F$96+('[1]Pricing Schedule'!$F$97*M236),
IF(AND(I236=38000,R236&gt;123.4,R236&lt;=168.2,M236&lt;=10),'[1]Pricing Schedule'!$F$103+('[1]Pricing Schedule'!$F$105*M236),
IF(AND(I236=38000,R236&gt;123.4,R236&lt;=168.2,M236&gt;10),'[1]Pricing Schedule'!$F$111+('[1]Pricing Schedule'!$F$113*M236),
IF(AND(I236=38000,R236&gt;157.4,R236&lt;=336.4,M236&lt;=10),('[1]Pricing Schedule'!$F$103+('[1]Pricing Schedule'!$F$105*M236))*2,
IF(AND(I236=38000,R236&gt;157.4,R236&lt;=336.4,M236&gt;10),('[1]Pricing Schedule'!$F$111+('[1]Pricing Schedule'!$F$113*M236))*2,
IF(AND(I236=38000,R236&gt;314.8,R236&lt;=504.6,M236&lt;=10),('[1]Pricing Schedule'!$F$103+('[1]Pricing Schedule'!$F$105*M236))*3,
IF(AND(I236=38000,R236&gt;314.8,R236&lt;=504.6,M236&gt;10),('[1]Pricing Schedule'!$F$111+('[1]Pricing Schedule'!$F$113*M236))*3,
IF(AND(I236=38000,R236&gt;472.2,R236&lt;=672.8,M236&lt;=10),('[1]Pricing Schedule'!$F$103+('[1]Pricing Schedule'!$F$105*M236))*4,
IF(AND(I236=38000,R236&gt;472.2,R236&lt;=672.8,M236&gt;10),('[1]Pricing Schedule'!$F$111+('[1]Pricing Schedule'!$F$113*M236))*4,
IF(AND(I236=110000,R236&lt;=12.8,M236&gt;2),'[1]Pricing Schedule'!$F$62+('[1]Pricing Schedule'!$F$63*M236),
IF(AND(I236=110000,R236&lt;=12.8,M236&lt;=2),'[1]Pricing Schedule'!$F$96+('[1]Pricing Schedule'!$F$97*M236),
IF(AND(I236=110000,R236&gt;12.8,R236&lt;=22.8,M236&gt;3),'[1]Pricing Schedule'!$F$71+('[1]Pricing Schedule'!$F$72*M236),
IF(AND(I236=110000,R236&gt;12.8,R236&lt;=22.8,M236&lt;=3),'[1]Pricing Schedule'!$F$96+('[1]Pricing Schedule'!$F$97*M236),
IF(AND(I236=110000,R236&gt;22.8,R236&lt;=30.2),'[1]Pricing Schedule'!$F$80+('[1]Pricing Schedule'!$F$81*M236),
IF(AND(I236=110000,R236&gt;30.2,R236&lt;=45.9),'[1]Pricing Schedule'!$F$89+('[1]Pricing Schedule'!$F$90*M236),
IF(AND(I236=110000,R236&gt;45.9,R236&lt;=123.4),'[1]Pricing Schedule'!$F$96+('[1]Pricing Schedule'!$F$97*M236),
IF(AND(I236=110000,R236&gt;123.4,R236&lt;=168.2,M236&lt;=10),'[1]Pricing Schedule'!$F$103+('[1]Pricing Schedule'!$F$105*M236),
IF(AND(I236=110000,R236&gt;123.4,R236&lt;=168.2,M236&gt;10),'[1]Pricing Schedule'!$F$111+('[1]Pricing Schedule'!$F$113*M236),
IF(AND(I236=110000,R236&gt;168.2,R236&lt;=336.4,M236&lt;=10),('[1]Pricing Schedule'!$F$103+('[1]Pricing Schedule'!$F$105*M236))*2,
IF(AND(I236=110000,R236&gt;168.2,R236&lt;=336.4,M236&gt;10),('[1]Pricing Schedule'!$F$111+('[1]Pricing Schedule'!$F$113*M236))*2,
IF(AND(I236=110000,R236&gt;336.4,R236&lt;=504.6,M236&lt;=10),('[1]Pricing Schedule'!$F$103+('[1]Pricing Schedule'!$F$105*M236))*3,
IF(AND(I236=110000,R236&gt;336.4,R236&lt;=504.6,M236&gt;10),('[1]Pricing Schedule'!$F$111+('[1]Pricing Schedule'!$F$113*M236))*3,
IF(AND(I236=110000,R236&gt;504.6,R236&lt;=672.8,M236&lt;=10),('[1]Pricing Schedule'!$F$103+('[1]Pricing Schedule'!$F$105*M236))*4,
IF(AND(I236=110000,R236&gt;504.6,R236&lt;=672.8,M236&gt;10),('[1]Pricing Schedule'!$F$111+('[1]Pricing Schedule'!$F$113*M236))*4,
IF(AND(I236=110000,R236&gt;672.8,R236&lt;=841,M236&lt;=10),('[1]Pricing Schedule'!$F$103+('[1]Pricing Schedule'!$F$105*M236))*5,
IF(AND(I236=110000,R236&gt;672.8,R236&lt;=841,M236&gt;10),('[1]Pricing Schedule'!$F$111+('[1]Pricing Schedule'!$F$113*M236))*5,
IF(AND(I236=110000,R236&gt;672.8,R236&lt;=841,M236&lt;=10),('[1]Pricing Schedule'!$F$103+('[1]Pricing Schedule'!$F$105*M236))*5,
IF(AND(I236=110000,R236&gt;672.8,R236&lt;=841,M236&gt;10),('[1]Pricing Schedule'!$F$111+('[1]Pricing Schedule'!$F$113*M236))*5,
IF(AND(I236=110000,R236&gt;1345.6,R236&lt;=1513.8,M236&lt;=10),('[1]Pricing Schedule'!$F$103+('[1]Pricing Schedule'!$F$105*M236))*9,
IF(AND(I236=110000,R236&gt;1345.6,R236&lt;=1513.8,M236&gt;10),('[1]Pricing Schedule'!$F$111+('[1]Pricing Schedule'!$F$113*M236))*9,
9999999999)))))))))))))))))))))))))))))))))))))))</f>
        <v>7821580</v>
      </c>
      <c r="T236" s="48">
        <f>IF(AND(I236=38000,R236&lt;=4.5,M236&gt;8),'[1]Pricing Schedule'!$J$9,
IF(AND(I236=38000,R236&lt;=4.5,M236&lt;=8),'[1]Pricing Schedule'!$J$36,
IF(AND(I236=38000,R236&gt;4.5,R236&lt;=9,M236&gt;8),'[1]Pricing Schedule'!$J$18,
IF(AND(I236=38000,R236&gt;4.5,R236&lt;=9,M236&lt;=8),'[1]Pricing Schedule'!$J$36,
IF(AND(I236=38000,R236&gt;9,R236&lt;=12.8,M236&gt;8),'[1]Pricing Schedule'!$J$27,
IF(AND(I236=38000,R236&gt;9,R236&lt;=12.8,M236&lt;=8),'[1]Pricing Schedule'!$J$36,
IF(AND(I236=38000,R236&gt;12.8,R236&lt;=22.8),'[1]Pricing Schedule'!$J$36,
IF(AND(I236=38000,R236&gt;22.8,R236&lt;=30.2),'[1]Pricing Schedule'!$J$45,
IF(AND(I236=38000,R236&gt;30.2,R236&lt;=45.9),'[1]Pricing Schedule'!$J$54,
IF(AND(I236=38000,R236&gt;45.9,R236&lt;=123.4),'[1]Pricing Schedule'!$J$97,
IF(AND(I236=38000,R236&gt;123.4,R236&lt;=168.2,M236&lt;=10),'[1]Pricing Schedule'!$J$105,
IF(AND(I236=38000,R236&gt;123.4,R236&lt;=168.2,M236&gt;10),'[1]Pricing Schedule'!$J$113,
IF(AND(I236=38000,R236&gt;168.2,R236&lt;=336.4,M236&lt;=10),('[1]Pricing Schedule'!$J$105),
IF(AND(I236=38000,R236&gt;168.2,R236&lt;=336.4,M236&gt;10),('[1]Pricing Schedule'!$J$113),
IF(AND(I236=38000,R236&gt;336.4,R236&lt;=504.6,M236&lt;=10),('[1]Pricing Schedule'!$J$105),
IF(AND(I236=38000,R236&gt;336.4,R236&lt;=504.6,M236&gt;10),('[1]Pricing Schedule'!$J$113),
IF(AND(I236=38000,R236&gt;504.6,R236&lt;=672.8,M236&lt;=10),('[1]Pricing Schedule'!$J$105),
IF(AND(I236=38000,R236&gt;504.6,R236&lt;=672.8,M236&gt;10),('[1]Pricing Schedule'!$J$113),
IF(AND(I236=110000,R236&lt;=12.8,M236&gt;2),'[1]Pricing Schedule'!$J$63,
IF(AND(I236=110000,R236&lt;=12.8,M236&lt;=2),'[1]Pricing Schedule'!$J$97,
IF(AND(I236=110000,R236&gt;12.8,R236&lt;=22.8,M236&gt;3),'[1]Pricing Schedule'!$J$72,
IF(AND(I236=110000,R236&gt;12.8,R236&lt;=22.8,M236&lt;=3),'[1]Pricing Schedule'!$J$97,
IF(AND(I236=110000,R236&gt;22.8,R236&lt;=30.2),'[1]Pricing Schedule'!$J$81,
IF(AND(I236=110000,R236&gt;30.2,R236&lt;=45.9),'[1]Pricing Schedule'!$J$90,
IF(AND(I236=110000,R236&gt;45.9,R236&lt;=123.4),'[1]Pricing Schedule'!$J$97,
IF(AND(I236=110000,R236&gt;123.4,R236&lt;=168.2,M236&lt;=10),'[1]Pricing Schedule'!$J$105,
IF(AND(I236=110000,R236&gt;123.4,R236&lt;=168.2,M236&gt;10),'[1]Pricing Schedule'!$J$113,
IF(AND(I236=110000,R236&gt;168.2,R236&lt;=336.2,M236&lt;=10),('[1]Pricing Schedule'!$J$105),
IF(AND(I236=110000,R236&gt;168.2,R236&lt;=336.2,M236&gt;10),('[1]Pricing Schedule'!$J$113),
IF(AND(I236=110000,R236&gt;336.4,R236&lt;=504.6,M236&lt;=10),('[1]Pricing Schedule'!$J$105),
IF(AND(I236=110000,R236&gt;336.4,R236&lt;=504.6,M236&gt;10),('[1]Pricing Schedule'!$J$113),
IF(AND(I236=110000,R236&gt;504.6,R236&lt;=672.8,M236&lt;=10),('[1]Pricing Schedule'!$J$105),
IF(AND(I236=110000,R236&gt;504.6,R236&lt;=672.8,M236&gt;10),('[1]Pricing Schedule'!$J$113),
IF(AND(I236=110000,R236&gt;672.8,R236&lt;=841,M236&lt;=10),('[1]Pricing Schedule'!$J$105),
IF(AND(I236=110000,R236&gt;672.8,R236&lt;=841,M236&gt;10),('[1]Pricing Schedule'!$J$113),
IF(AND(I236=110000,R236&gt;1682,R236&lt;=1850.2,M236&lt;=10),('[1]Pricing Schedule'!$J$105),
IF(AND(I236=110000,R236&gt;1682,R236&lt;=1850.2,M236&gt;10),('[1]Pricing Schedule'!$J$113),
IF(AND(I236=110000,R236&gt;2018.4,R236&lt;=2186.6,M236&lt;=10),('[1]Pricing Schedule'!$J$105),
IF(AND(I236=110000,R236&gt;2018.4,R236&lt;=2186.6,M236&gt;10),('[1]Pricing Schedule'!$J$113),999999999)))))))))))))))))))))))))))))))))))))))</f>
        <v>13</v>
      </c>
      <c r="U236" s="49">
        <f t="shared" si="24"/>
        <v>51525.559947299073</v>
      </c>
      <c r="V236" s="50">
        <f t="shared" si="25"/>
        <v>19.407843428054179</v>
      </c>
      <c r="W236" s="13"/>
      <c r="X236" s="13"/>
      <c r="Y236" s="23">
        <v>315</v>
      </c>
      <c r="Z236" s="23">
        <v>461</v>
      </c>
      <c r="AD236" s="43"/>
      <c r="AE236" s="43"/>
      <c r="AF236" s="43"/>
      <c r="AR236" s="51"/>
    </row>
    <row r="237" spans="1:44">
      <c r="A237" s="23">
        <v>236</v>
      </c>
      <c r="B237" s="23">
        <v>236</v>
      </c>
      <c r="C237" s="23" t="s">
        <v>542</v>
      </c>
      <c r="D237" s="23" t="s">
        <v>168</v>
      </c>
      <c r="E237" s="23" t="s">
        <v>168</v>
      </c>
      <c r="F237" s="23" t="s">
        <v>243</v>
      </c>
      <c r="G237" s="23" t="s">
        <v>244</v>
      </c>
      <c r="H237" s="23" t="s">
        <v>113</v>
      </c>
      <c r="I237" s="13">
        <v>38000</v>
      </c>
      <c r="J237" s="13">
        <v>38000</v>
      </c>
      <c r="K237" s="13">
        <v>20000</v>
      </c>
      <c r="L237" s="24">
        <v>16.597999999999999</v>
      </c>
      <c r="M237" s="37">
        <f t="shared" si="20"/>
        <v>17</v>
      </c>
      <c r="N237" s="24">
        <v>4.1289999999999996</v>
      </c>
      <c r="O237" s="13">
        <v>1</v>
      </c>
      <c r="P237" s="36">
        <f t="shared" si="21"/>
        <v>3.0967499999999997</v>
      </c>
      <c r="Q237" s="38">
        <f t="shared" si="22"/>
        <v>31.05</v>
      </c>
      <c r="R237" s="37">
        <f t="shared" si="23"/>
        <v>31.05</v>
      </c>
      <c r="S237" s="39">
        <f>IF(AND(I237=38000,R237&lt;=4.5,M237&gt;8),'[1]Pricing Schedule'!$F$8+('[1]Pricing Schedule'!$F$9*M237),
IF(AND(I237=38000,R237&lt;=4.5,M237&lt;=8),'[1]Pricing Schedule'!$F$34+('[1]Pricing Schedule'!$F$36*M237),
IF(AND(I237=38000,R237&gt;4.5,R237&lt;=9,M237&gt;8),'[1]Pricing Schedule'!$F$17+('[1]Pricing Schedule'!$F$18*M237),
IF(AND(I237=38000,R237&gt;4.5,R237&lt;=9,M237&lt;=8),'[1]Pricing Schedule'!$F$34+('[1]Pricing Schedule'!$F$36*M237),
IF(AND(I237=38000,R237&gt;9,R237&lt;=12.8,M237&gt;8),'[1]Pricing Schedule'!$F$26+('[1]Pricing Schedule'!$F$27*M237),
IF(AND(I237=38000,R237&gt;9,R237&lt;=12.8,M237&lt;=8),'[1]Pricing Schedule'!$F$34+('[1]Pricing Schedule'!$F$36*M237),
IF(AND(I237=38000,R237&gt;12.8,R237&lt;=22.8),'[1]Pricing Schedule'!$F$34+('[1]Pricing Schedule'!$F$36*M237),
IF(AND(I237=38000,R237&gt;22.8,R237&lt;=30.2),'[1]Pricing Schedule'!$F$43+('[1]Pricing Schedule'!$F$45*M237),
IF(AND(I237=38000,R237&gt;30.2,R237&lt;=45.9),'[1]Pricing Schedule'!$F$52+('[1]Pricing Schedule'!$F$54*M237),
IF(AND(I237=38000,R237&gt;45.9,R237&lt;=123.4),'[1]Pricing Schedule'!$F$96+('[1]Pricing Schedule'!$F$97*M237),
IF(AND(I237=38000,R237&gt;123.4,R237&lt;=168.2,M237&lt;=10),'[1]Pricing Schedule'!$F$103+('[1]Pricing Schedule'!$F$105*M237),
IF(AND(I237=38000,R237&gt;123.4,R237&lt;=168.2,M237&gt;10),'[1]Pricing Schedule'!$F$111+('[1]Pricing Schedule'!$F$113*M237),
IF(AND(I237=38000,R237&gt;157.4,R237&lt;=336.4,M237&lt;=10),('[1]Pricing Schedule'!$F$103+('[1]Pricing Schedule'!$F$105*M237))*2,
IF(AND(I237=38000,R237&gt;157.4,R237&lt;=336.4,M237&gt;10),('[1]Pricing Schedule'!$F$111+('[1]Pricing Schedule'!$F$113*M237))*2,
IF(AND(I237=38000,R237&gt;314.8,R237&lt;=504.6,M237&lt;=10),('[1]Pricing Schedule'!$F$103+('[1]Pricing Schedule'!$F$105*M237))*3,
IF(AND(I237=38000,R237&gt;314.8,R237&lt;=504.6,M237&gt;10),('[1]Pricing Schedule'!$F$111+('[1]Pricing Schedule'!$F$113*M237))*3,
IF(AND(I237=38000,R237&gt;472.2,R237&lt;=672.8,M237&lt;=10),('[1]Pricing Schedule'!$F$103+('[1]Pricing Schedule'!$F$105*M237))*4,
IF(AND(I237=38000,R237&gt;472.2,R237&lt;=672.8,M237&gt;10),('[1]Pricing Schedule'!$F$111+('[1]Pricing Schedule'!$F$113*M237))*4,
IF(AND(I237=110000,R237&lt;=12.8,M237&gt;2),'[1]Pricing Schedule'!$F$62+('[1]Pricing Schedule'!$F$63*M237),
IF(AND(I237=110000,R237&lt;=12.8,M237&lt;=2),'[1]Pricing Schedule'!$F$96+('[1]Pricing Schedule'!$F$97*M237),
IF(AND(I237=110000,R237&gt;12.8,R237&lt;=22.8,M237&gt;3),'[1]Pricing Schedule'!$F$71+('[1]Pricing Schedule'!$F$72*M237),
IF(AND(I237=110000,R237&gt;12.8,R237&lt;=22.8,M237&lt;=3),'[1]Pricing Schedule'!$F$96+('[1]Pricing Schedule'!$F$97*M237),
IF(AND(I237=110000,R237&gt;22.8,R237&lt;=30.2),'[1]Pricing Schedule'!$F$80+('[1]Pricing Schedule'!$F$81*M237),
IF(AND(I237=110000,R237&gt;30.2,R237&lt;=45.9),'[1]Pricing Schedule'!$F$89+('[1]Pricing Schedule'!$F$90*M237),
IF(AND(I237=110000,R237&gt;45.9,R237&lt;=123.4),'[1]Pricing Schedule'!$F$96+('[1]Pricing Schedule'!$F$97*M237),
IF(AND(I237=110000,R237&gt;123.4,R237&lt;=168.2,M237&lt;=10),'[1]Pricing Schedule'!$F$103+('[1]Pricing Schedule'!$F$105*M237),
IF(AND(I237=110000,R237&gt;123.4,R237&lt;=168.2,M237&gt;10),'[1]Pricing Schedule'!$F$111+('[1]Pricing Schedule'!$F$113*M237),
IF(AND(I237=110000,R237&gt;168.2,R237&lt;=336.4,M237&lt;=10),('[1]Pricing Schedule'!$F$103+('[1]Pricing Schedule'!$F$105*M237))*2,
IF(AND(I237=110000,R237&gt;168.2,R237&lt;=336.4,M237&gt;10),('[1]Pricing Schedule'!$F$111+('[1]Pricing Schedule'!$F$113*M237))*2,
IF(AND(I237=110000,R237&gt;336.4,R237&lt;=504.6,M237&lt;=10),('[1]Pricing Schedule'!$F$103+('[1]Pricing Schedule'!$F$105*M237))*3,
IF(AND(I237=110000,R237&gt;336.4,R237&lt;=504.6,M237&gt;10),('[1]Pricing Schedule'!$F$111+('[1]Pricing Schedule'!$F$113*M237))*3,
IF(AND(I237=110000,R237&gt;504.6,R237&lt;=672.8,M237&lt;=10),('[1]Pricing Schedule'!$F$103+('[1]Pricing Schedule'!$F$105*M237))*4,
IF(AND(I237=110000,R237&gt;504.6,R237&lt;=672.8,M237&gt;10),('[1]Pricing Schedule'!$F$111+('[1]Pricing Schedule'!$F$113*M237))*4,
IF(AND(I237=110000,R237&gt;672.8,R237&lt;=841,M237&lt;=10),('[1]Pricing Schedule'!$F$103+('[1]Pricing Schedule'!$F$105*M237))*5,
IF(AND(I237=110000,R237&gt;672.8,R237&lt;=841,M237&gt;10),('[1]Pricing Schedule'!$F$111+('[1]Pricing Schedule'!$F$113*M237))*5,
IF(AND(I237=110000,R237&gt;672.8,R237&lt;=841,M237&lt;=10),('[1]Pricing Schedule'!$F$103+('[1]Pricing Schedule'!$F$105*M237))*5,
IF(AND(I237=110000,R237&gt;672.8,R237&lt;=841,M237&gt;10),('[1]Pricing Schedule'!$F$111+('[1]Pricing Schedule'!$F$113*M237))*5,
IF(AND(I237=110000,R237&gt;1345.6,R237&lt;=1513.8,M237&lt;=10),('[1]Pricing Schedule'!$F$103+('[1]Pricing Schedule'!$F$105*M237))*9,
IF(AND(I237=110000,R237&gt;1345.6,R237&lt;=1513.8,M237&gt;10),('[1]Pricing Schedule'!$F$111+('[1]Pricing Schedule'!$F$113*M237))*9,
9999999999)))))))))))))))))))))))))))))))))))))))</f>
        <v>2239210</v>
      </c>
      <c r="T237" s="21">
        <f>IF(AND(I237=38000,R237&lt;=4.5,M237&gt;8),'[1]Pricing Schedule'!$J$9,
IF(AND(I237=38000,R237&lt;=4.5,M237&lt;=8),'[1]Pricing Schedule'!$J$36,
IF(AND(I237=38000,R237&gt;4.5,R237&lt;=9,M237&gt;8),'[1]Pricing Schedule'!$J$18,
IF(AND(I237=38000,R237&gt;4.5,R237&lt;=9,M237&lt;=8),'[1]Pricing Schedule'!$J$36,
IF(AND(I237=38000,R237&gt;9,R237&lt;=12.8,M237&gt;8),'[1]Pricing Schedule'!$J$27,
IF(AND(I237=38000,R237&gt;9,R237&lt;=12.8,M237&lt;=8),'[1]Pricing Schedule'!$J$36,
IF(AND(I237=38000,R237&gt;12.8,R237&lt;=22.8),'[1]Pricing Schedule'!$J$36,
IF(AND(I237=38000,R237&gt;22.8,R237&lt;=30.2),'[1]Pricing Schedule'!$J$45,
IF(AND(I237=38000,R237&gt;30.2,R237&lt;=45.9),'[1]Pricing Schedule'!$J$54,
IF(AND(I237=38000,R237&gt;45.9,R237&lt;=123.4),'[1]Pricing Schedule'!$J$97,
IF(AND(I237=38000,R237&gt;123.4,R237&lt;=168.2,M237&lt;=10),'[1]Pricing Schedule'!$J$105,
IF(AND(I237=38000,R237&gt;123.4,R237&lt;=168.2,M237&gt;10),'[1]Pricing Schedule'!$J$113,
IF(AND(I237=38000,R237&gt;168.2,R237&lt;=336.4,M237&lt;=10),('[1]Pricing Schedule'!$J$105),
IF(AND(I237=38000,R237&gt;168.2,R237&lt;=336.4,M237&gt;10),('[1]Pricing Schedule'!$J$113),
IF(AND(I237=38000,R237&gt;336.4,R237&lt;=504.6,M237&lt;=10),('[1]Pricing Schedule'!$J$105),
IF(AND(I237=38000,R237&gt;336.4,R237&lt;=504.6,M237&gt;10),('[1]Pricing Schedule'!$J$113),
IF(AND(I237=38000,R237&gt;504.6,R237&lt;=672.8,M237&lt;=10),('[1]Pricing Schedule'!$J$105),
IF(AND(I237=38000,R237&gt;504.6,R237&lt;=672.8,M237&gt;10),('[1]Pricing Schedule'!$J$113),
IF(AND(I237=110000,R237&lt;=12.8,M237&gt;2),'[1]Pricing Schedule'!$J$63,
IF(AND(I237=110000,R237&lt;=12.8,M237&lt;=2),'[1]Pricing Schedule'!$J$97,
IF(AND(I237=110000,R237&gt;12.8,R237&lt;=22.8,M237&gt;3),'[1]Pricing Schedule'!$J$72,
IF(AND(I237=110000,R237&gt;12.8,R237&lt;=22.8,M237&lt;=3),'[1]Pricing Schedule'!$J$97,
IF(AND(I237=110000,R237&gt;22.8,R237&lt;=30.2),'[1]Pricing Schedule'!$J$81,
IF(AND(I237=110000,R237&gt;30.2,R237&lt;=45.9),'[1]Pricing Schedule'!$J$90,
IF(AND(I237=110000,R237&gt;45.9,R237&lt;=123.4),'[1]Pricing Schedule'!$J$97,
IF(AND(I237=110000,R237&gt;123.4,R237&lt;=168.2,M237&lt;=10),'[1]Pricing Schedule'!$J$105,
IF(AND(I237=110000,R237&gt;123.4,R237&lt;=168.2,M237&gt;10),'[1]Pricing Schedule'!$J$113,
IF(AND(I237=110000,R237&gt;168.2,R237&lt;=336.2,M237&lt;=10),('[1]Pricing Schedule'!$J$105),
IF(AND(I237=110000,R237&gt;168.2,R237&lt;=336.2,M237&gt;10),('[1]Pricing Schedule'!$J$113),
IF(AND(I237=110000,R237&gt;336.4,R237&lt;=504.6,M237&lt;=10),('[1]Pricing Schedule'!$J$105),
IF(AND(I237=110000,R237&gt;336.4,R237&lt;=504.6,M237&gt;10),('[1]Pricing Schedule'!$J$113),
IF(AND(I237=110000,R237&gt;504.6,R237&lt;=672.8,M237&lt;=10),('[1]Pricing Schedule'!$J$105),
IF(AND(I237=110000,R237&gt;504.6,R237&lt;=672.8,M237&gt;10),('[1]Pricing Schedule'!$J$113),
IF(AND(I237=110000,R237&gt;672.8,R237&lt;=841,M237&lt;=10),('[1]Pricing Schedule'!$J$105),
IF(AND(I237=110000,R237&gt;672.8,R237&lt;=841,M237&gt;10),('[1]Pricing Schedule'!$J$113),
IF(AND(I237=110000,R237&gt;1682,R237&lt;=1850.2,M237&lt;=10),('[1]Pricing Schedule'!$J$105),
IF(AND(I237=110000,R237&gt;1682,R237&lt;=1850.2,M237&gt;10),('[1]Pricing Schedule'!$J$113),
IF(AND(I237=110000,R237&gt;2018.4,R237&lt;=2186.6,M237&lt;=10),('[1]Pricing Schedule'!$J$105),
IF(AND(I237=110000,R237&gt;2018.4,R237&lt;=2186.6,M237&gt;10),('[1]Pricing Schedule'!$J$113),999999999)))))))))))))))))))))))))))))))))))))))</f>
        <v>6</v>
      </c>
      <c r="U237" s="40">
        <f t="shared" si="24"/>
        <v>72116.264090177137</v>
      </c>
      <c r="V237" s="41">
        <f t="shared" si="25"/>
        <v>13.866497559407112</v>
      </c>
      <c r="Y237" s="23">
        <v>657</v>
      </c>
      <c r="Z237" s="23">
        <v>461</v>
      </c>
      <c r="AR237" s="35"/>
    </row>
    <row r="238" spans="1:44">
      <c r="A238" s="23">
        <v>237</v>
      </c>
      <c r="B238" s="23">
        <v>237</v>
      </c>
      <c r="C238" s="23" t="s">
        <v>543</v>
      </c>
      <c r="D238" s="23" t="s">
        <v>168</v>
      </c>
      <c r="E238" s="23" t="s">
        <v>168</v>
      </c>
      <c r="F238" s="23" t="s">
        <v>243</v>
      </c>
      <c r="G238" s="23" t="s">
        <v>244</v>
      </c>
      <c r="H238" s="23" t="s">
        <v>113</v>
      </c>
      <c r="I238" s="13">
        <v>38000</v>
      </c>
      <c r="J238" s="13">
        <v>38000</v>
      </c>
      <c r="K238" s="13">
        <v>20000</v>
      </c>
      <c r="L238" s="24">
        <v>11.875999999999999</v>
      </c>
      <c r="M238" s="37">
        <f t="shared" si="20"/>
        <v>12</v>
      </c>
      <c r="N238" s="24">
        <v>2.7610000000000001</v>
      </c>
      <c r="O238" s="13">
        <v>1</v>
      </c>
      <c r="P238" s="36">
        <f t="shared" si="21"/>
        <v>2.0707500000000003</v>
      </c>
      <c r="Q238" s="38">
        <f t="shared" si="22"/>
        <v>20.700000000000003</v>
      </c>
      <c r="R238" s="37">
        <f t="shared" si="23"/>
        <v>20.700000000000003</v>
      </c>
      <c r="S238" s="39">
        <f>IF(AND(I238=38000,R238&lt;=4.5,M238&gt;8),'[1]Pricing Schedule'!$F$8+('[1]Pricing Schedule'!$F$9*M238),
IF(AND(I238=38000,R238&lt;=4.5,M238&lt;=8),'[1]Pricing Schedule'!$F$34+('[1]Pricing Schedule'!$F$36*M238),
IF(AND(I238=38000,R238&gt;4.5,R238&lt;=9,M238&gt;8),'[1]Pricing Schedule'!$F$17+('[1]Pricing Schedule'!$F$18*M238),
IF(AND(I238=38000,R238&gt;4.5,R238&lt;=9,M238&lt;=8),'[1]Pricing Schedule'!$F$34+('[1]Pricing Schedule'!$F$36*M238),
IF(AND(I238=38000,R238&gt;9,R238&lt;=12.8,M238&gt;8),'[1]Pricing Schedule'!$F$26+('[1]Pricing Schedule'!$F$27*M238),
IF(AND(I238=38000,R238&gt;9,R238&lt;=12.8,M238&lt;=8),'[1]Pricing Schedule'!$F$34+('[1]Pricing Schedule'!$F$36*M238),
IF(AND(I238=38000,R238&gt;12.8,R238&lt;=22.8),'[1]Pricing Schedule'!$F$34+('[1]Pricing Schedule'!$F$36*M238),
IF(AND(I238=38000,R238&gt;22.8,R238&lt;=30.2),'[1]Pricing Schedule'!$F$43+('[1]Pricing Schedule'!$F$45*M238),
IF(AND(I238=38000,R238&gt;30.2,R238&lt;=45.9),'[1]Pricing Schedule'!$F$52+('[1]Pricing Schedule'!$F$54*M238),
IF(AND(I238=38000,R238&gt;45.9,R238&lt;=123.4),'[1]Pricing Schedule'!$F$96+('[1]Pricing Schedule'!$F$97*M238),
IF(AND(I238=38000,R238&gt;123.4,R238&lt;=168.2,M238&lt;=10),'[1]Pricing Schedule'!$F$103+('[1]Pricing Schedule'!$F$105*M238),
IF(AND(I238=38000,R238&gt;123.4,R238&lt;=168.2,M238&gt;10),'[1]Pricing Schedule'!$F$111+('[1]Pricing Schedule'!$F$113*M238),
IF(AND(I238=38000,R238&gt;157.4,R238&lt;=336.4,M238&lt;=10),('[1]Pricing Schedule'!$F$103+('[1]Pricing Schedule'!$F$105*M238))*2,
IF(AND(I238=38000,R238&gt;157.4,R238&lt;=336.4,M238&gt;10),('[1]Pricing Schedule'!$F$111+('[1]Pricing Schedule'!$F$113*M238))*2,
IF(AND(I238=38000,R238&gt;314.8,R238&lt;=504.6,M238&lt;=10),('[1]Pricing Schedule'!$F$103+('[1]Pricing Schedule'!$F$105*M238))*3,
IF(AND(I238=38000,R238&gt;314.8,R238&lt;=504.6,M238&gt;10),('[1]Pricing Schedule'!$F$111+('[1]Pricing Schedule'!$F$113*M238))*3,
IF(AND(I238=38000,R238&gt;472.2,R238&lt;=672.8,M238&lt;=10),('[1]Pricing Schedule'!$F$103+('[1]Pricing Schedule'!$F$105*M238))*4,
IF(AND(I238=38000,R238&gt;472.2,R238&lt;=672.8,M238&gt;10),('[1]Pricing Schedule'!$F$111+('[1]Pricing Schedule'!$F$113*M238))*4,
IF(AND(I238=110000,R238&lt;=12.8,M238&gt;2),'[1]Pricing Schedule'!$F$62+('[1]Pricing Schedule'!$F$63*M238),
IF(AND(I238=110000,R238&lt;=12.8,M238&lt;=2),'[1]Pricing Schedule'!$F$96+('[1]Pricing Schedule'!$F$97*M238),
IF(AND(I238=110000,R238&gt;12.8,R238&lt;=22.8,M238&gt;3),'[1]Pricing Schedule'!$F$71+('[1]Pricing Schedule'!$F$72*M238),
IF(AND(I238=110000,R238&gt;12.8,R238&lt;=22.8,M238&lt;=3),'[1]Pricing Schedule'!$F$96+('[1]Pricing Schedule'!$F$97*M238),
IF(AND(I238=110000,R238&gt;22.8,R238&lt;=30.2),'[1]Pricing Schedule'!$F$80+('[1]Pricing Schedule'!$F$81*M238),
IF(AND(I238=110000,R238&gt;30.2,R238&lt;=45.9),'[1]Pricing Schedule'!$F$89+('[1]Pricing Schedule'!$F$90*M238),
IF(AND(I238=110000,R238&gt;45.9,R238&lt;=123.4),'[1]Pricing Schedule'!$F$96+('[1]Pricing Schedule'!$F$97*M238),
IF(AND(I238=110000,R238&gt;123.4,R238&lt;=168.2,M238&lt;=10),'[1]Pricing Schedule'!$F$103+('[1]Pricing Schedule'!$F$105*M238),
IF(AND(I238=110000,R238&gt;123.4,R238&lt;=168.2,M238&gt;10),'[1]Pricing Schedule'!$F$111+('[1]Pricing Schedule'!$F$113*M238),
IF(AND(I238=110000,R238&gt;168.2,R238&lt;=336.4,M238&lt;=10),('[1]Pricing Schedule'!$F$103+('[1]Pricing Schedule'!$F$105*M238))*2,
IF(AND(I238=110000,R238&gt;168.2,R238&lt;=336.4,M238&gt;10),('[1]Pricing Schedule'!$F$111+('[1]Pricing Schedule'!$F$113*M238))*2,
IF(AND(I238=110000,R238&gt;336.4,R238&lt;=504.6,M238&lt;=10),('[1]Pricing Schedule'!$F$103+('[1]Pricing Schedule'!$F$105*M238))*3,
IF(AND(I238=110000,R238&gt;336.4,R238&lt;=504.6,M238&gt;10),('[1]Pricing Schedule'!$F$111+('[1]Pricing Schedule'!$F$113*M238))*3,
IF(AND(I238=110000,R238&gt;504.6,R238&lt;=672.8,M238&lt;=10),('[1]Pricing Schedule'!$F$103+('[1]Pricing Schedule'!$F$105*M238))*4,
IF(AND(I238=110000,R238&gt;504.6,R238&lt;=672.8,M238&gt;10),('[1]Pricing Schedule'!$F$111+('[1]Pricing Schedule'!$F$113*M238))*4,
IF(AND(I238=110000,R238&gt;672.8,R238&lt;=841,M238&lt;=10),('[1]Pricing Schedule'!$F$103+('[1]Pricing Schedule'!$F$105*M238))*5,
IF(AND(I238=110000,R238&gt;672.8,R238&lt;=841,M238&gt;10),('[1]Pricing Schedule'!$F$111+('[1]Pricing Schedule'!$F$113*M238))*5,
IF(AND(I238=110000,R238&gt;672.8,R238&lt;=841,M238&lt;=10),('[1]Pricing Schedule'!$F$103+('[1]Pricing Schedule'!$F$105*M238))*5,
IF(AND(I238=110000,R238&gt;672.8,R238&lt;=841,M238&gt;10),('[1]Pricing Schedule'!$F$111+('[1]Pricing Schedule'!$F$113*M238))*5,
IF(AND(I238=110000,R238&gt;1345.6,R238&lt;=1513.8,M238&lt;=10),('[1]Pricing Schedule'!$F$103+('[1]Pricing Schedule'!$F$105*M238))*9,
IF(AND(I238=110000,R238&gt;1345.6,R238&lt;=1513.8,M238&gt;10),('[1]Pricing Schedule'!$F$111+('[1]Pricing Schedule'!$F$113*M238))*9,
9999999999)))))))))))))))))))))))))))))))))))))))</f>
        <v>1191030</v>
      </c>
      <c r="T238" s="21">
        <f>IF(AND(I238=38000,R238&lt;=4.5,M238&gt;8),'[1]Pricing Schedule'!$J$9,
IF(AND(I238=38000,R238&lt;=4.5,M238&lt;=8),'[1]Pricing Schedule'!$J$36,
IF(AND(I238=38000,R238&gt;4.5,R238&lt;=9,M238&gt;8),'[1]Pricing Schedule'!$J$18,
IF(AND(I238=38000,R238&gt;4.5,R238&lt;=9,M238&lt;=8),'[1]Pricing Schedule'!$J$36,
IF(AND(I238=38000,R238&gt;9,R238&lt;=12.8,M238&gt;8),'[1]Pricing Schedule'!$J$27,
IF(AND(I238=38000,R238&gt;9,R238&lt;=12.8,M238&lt;=8),'[1]Pricing Schedule'!$J$36,
IF(AND(I238=38000,R238&gt;12.8,R238&lt;=22.8),'[1]Pricing Schedule'!$J$36,
IF(AND(I238=38000,R238&gt;22.8,R238&lt;=30.2),'[1]Pricing Schedule'!$J$45,
IF(AND(I238=38000,R238&gt;30.2,R238&lt;=45.9),'[1]Pricing Schedule'!$J$54,
IF(AND(I238=38000,R238&gt;45.9,R238&lt;=123.4),'[1]Pricing Schedule'!$J$97,
IF(AND(I238=38000,R238&gt;123.4,R238&lt;=168.2,M238&lt;=10),'[1]Pricing Schedule'!$J$105,
IF(AND(I238=38000,R238&gt;123.4,R238&lt;=168.2,M238&gt;10),'[1]Pricing Schedule'!$J$113,
IF(AND(I238=38000,R238&gt;168.2,R238&lt;=336.4,M238&lt;=10),('[1]Pricing Schedule'!$J$105),
IF(AND(I238=38000,R238&gt;168.2,R238&lt;=336.4,M238&gt;10),('[1]Pricing Schedule'!$J$113),
IF(AND(I238=38000,R238&gt;336.4,R238&lt;=504.6,M238&lt;=10),('[1]Pricing Schedule'!$J$105),
IF(AND(I238=38000,R238&gt;336.4,R238&lt;=504.6,M238&gt;10),('[1]Pricing Schedule'!$J$113),
IF(AND(I238=38000,R238&gt;504.6,R238&lt;=672.8,M238&lt;=10),('[1]Pricing Schedule'!$J$105),
IF(AND(I238=38000,R238&gt;504.6,R238&lt;=672.8,M238&gt;10),('[1]Pricing Schedule'!$J$113),
IF(AND(I238=110000,R238&lt;=12.8,M238&gt;2),'[1]Pricing Schedule'!$J$63,
IF(AND(I238=110000,R238&lt;=12.8,M238&lt;=2),'[1]Pricing Schedule'!$J$97,
IF(AND(I238=110000,R238&gt;12.8,R238&lt;=22.8,M238&gt;3),'[1]Pricing Schedule'!$J$72,
IF(AND(I238=110000,R238&gt;12.8,R238&lt;=22.8,M238&lt;=3),'[1]Pricing Schedule'!$J$97,
IF(AND(I238=110000,R238&gt;22.8,R238&lt;=30.2),'[1]Pricing Schedule'!$J$81,
IF(AND(I238=110000,R238&gt;30.2,R238&lt;=45.9),'[1]Pricing Schedule'!$J$90,
IF(AND(I238=110000,R238&gt;45.9,R238&lt;=123.4),'[1]Pricing Schedule'!$J$97,
IF(AND(I238=110000,R238&gt;123.4,R238&lt;=168.2,M238&lt;=10),'[1]Pricing Schedule'!$J$105,
IF(AND(I238=110000,R238&gt;123.4,R238&lt;=168.2,M238&gt;10),'[1]Pricing Schedule'!$J$113,
IF(AND(I238=110000,R238&gt;168.2,R238&lt;=336.2,M238&lt;=10),('[1]Pricing Schedule'!$J$105),
IF(AND(I238=110000,R238&gt;168.2,R238&lt;=336.2,M238&gt;10),('[1]Pricing Schedule'!$J$113),
IF(AND(I238=110000,R238&gt;336.4,R238&lt;=504.6,M238&lt;=10),('[1]Pricing Schedule'!$J$105),
IF(AND(I238=110000,R238&gt;336.4,R238&lt;=504.6,M238&gt;10),('[1]Pricing Schedule'!$J$113),
IF(AND(I238=110000,R238&gt;504.6,R238&lt;=672.8,M238&lt;=10),('[1]Pricing Schedule'!$J$105),
IF(AND(I238=110000,R238&gt;504.6,R238&lt;=672.8,M238&gt;10),('[1]Pricing Schedule'!$J$113),
IF(AND(I238=110000,R238&gt;672.8,R238&lt;=841,M238&lt;=10),('[1]Pricing Schedule'!$J$105),
IF(AND(I238=110000,R238&gt;672.8,R238&lt;=841,M238&gt;10),('[1]Pricing Schedule'!$J$113),
IF(AND(I238=110000,R238&gt;1682,R238&lt;=1850.2,M238&lt;=10),('[1]Pricing Schedule'!$J$105),
IF(AND(I238=110000,R238&gt;1682,R238&lt;=1850.2,M238&gt;10),('[1]Pricing Schedule'!$J$113),
IF(AND(I238=110000,R238&gt;2018.4,R238&lt;=2186.6,M238&lt;=10),('[1]Pricing Schedule'!$J$105),
IF(AND(I238=110000,R238&gt;2018.4,R238&lt;=2186.6,M238&gt;10),('[1]Pricing Schedule'!$J$113),999999999)))))))))))))))))))))))))))))))))))))))</f>
        <v>4</v>
      </c>
      <c r="U238" s="40">
        <f t="shared" si="24"/>
        <v>57537.681159420281</v>
      </c>
      <c r="V238" s="41">
        <f t="shared" si="25"/>
        <v>17.379914863605453</v>
      </c>
      <c r="Y238" s="23">
        <v>84</v>
      </c>
      <c r="Z238" s="23">
        <v>461</v>
      </c>
      <c r="AR238" s="35"/>
    </row>
    <row r="239" spans="1:44">
      <c r="A239" s="23">
        <v>238</v>
      </c>
      <c r="B239" s="23">
        <v>238</v>
      </c>
      <c r="C239" s="23" t="s">
        <v>544</v>
      </c>
      <c r="D239" s="23" t="s">
        <v>168</v>
      </c>
      <c r="E239" s="23" t="s">
        <v>168</v>
      </c>
      <c r="F239" s="23" t="s">
        <v>250</v>
      </c>
      <c r="G239" s="23" t="s">
        <v>251</v>
      </c>
      <c r="H239" s="23" t="s">
        <v>133</v>
      </c>
      <c r="I239" s="13">
        <v>110000</v>
      </c>
      <c r="J239" s="13">
        <v>110000</v>
      </c>
      <c r="K239" s="13">
        <v>38000</v>
      </c>
      <c r="L239" s="24">
        <v>11.364000000000001</v>
      </c>
      <c r="M239" s="37">
        <f t="shared" si="20"/>
        <v>12</v>
      </c>
      <c r="N239" s="24">
        <v>6.367</v>
      </c>
      <c r="O239" s="13">
        <v>1</v>
      </c>
      <c r="P239" s="36">
        <f t="shared" si="21"/>
        <v>4.7752499999999998</v>
      </c>
      <c r="Q239" s="38">
        <f t="shared" si="22"/>
        <v>51.75</v>
      </c>
      <c r="R239" s="37">
        <f t="shared" si="23"/>
        <v>51.75</v>
      </c>
      <c r="S239" s="39">
        <f>IF(AND(I239=38000,R239&lt;=4.5,M239&gt;8),'[1]Pricing Schedule'!$F$8+('[1]Pricing Schedule'!$F$9*M239),
IF(AND(I239=38000,R239&lt;=4.5,M239&lt;=8),'[1]Pricing Schedule'!$F$34+('[1]Pricing Schedule'!$F$36*M239),
IF(AND(I239=38000,R239&gt;4.5,R239&lt;=9,M239&gt;8),'[1]Pricing Schedule'!$F$17+('[1]Pricing Schedule'!$F$18*M239),
IF(AND(I239=38000,R239&gt;4.5,R239&lt;=9,M239&lt;=8),'[1]Pricing Schedule'!$F$34+('[1]Pricing Schedule'!$F$36*M239),
IF(AND(I239=38000,R239&gt;9,R239&lt;=12.8,M239&gt;8),'[1]Pricing Schedule'!$F$26+('[1]Pricing Schedule'!$F$27*M239),
IF(AND(I239=38000,R239&gt;9,R239&lt;=12.8,M239&lt;=8),'[1]Pricing Schedule'!$F$34+('[1]Pricing Schedule'!$F$36*M239),
IF(AND(I239=38000,R239&gt;12.8,R239&lt;=22.8),'[1]Pricing Schedule'!$F$34+('[1]Pricing Schedule'!$F$36*M239),
IF(AND(I239=38000,R239&gt;22.8,R239&lt;=30.2),'[1]Pricing Schedule'!$F$43+('[1]Pricing Schedule'!$F$45*M239),
IF(AND(I239=38000,R239&gt;30.2,R239&lt;=45.9),'[1]Pricing Schedule'!$F$52+('[1]Pricing Schedule'!$F$54*M239),
IF(AND(I239=38000,R239&gt;45.9,R239&lt;=123.4),'[1]Pricing Schedule'!$F$96+('[1]Pricing Schedule'!$F$97*M239),
IF(AND(I239=38000,R239&gt;123.4,R239&lt;=168.2,M239&lt;=10),'[1]Pricing Schedule'!$F$103+('[1]Pricing Schedule'!$F$105*M239),
IF(AND(I239=38000,R239&gt;123.4,R239&lt;=168.2,M239&gt;10),'[1]Pricing Schedule'!$F$111+('[1]Pricing Schedule'!$F$113*M239),
IF(AND(I239=38000,R239&gt;157.4,R239&lt;=336.4,M239&lt;=10),('[1]Pricing Schedule'!$F$103+('[1]Pricing Schedule'!$F$105*M239))*2,
IF(AND(I239=38000,R239&gt;157.4,R239&lt;=336.4,M239&gt;10),('[1]Pricing Schedule'!$F$111+('[1]Pricing Schedule'!$F$113*M239))*2,
IF(AND(I239=38000,R239&gt;314.8,R239&lt;=504.6,M239&lt;=10),('[1]Pricing Schedule'!$F$103+('[1]Pricing Schedule'!$F$105*M239))*3,
IF(AND(I239=38000,R239&gt;314.8,R239&lt;=504.6,M239&gt;10),('[1]Pricing Schedule'!$F$111+('[1]Pricing Schedule'!$F$113*M239))*3,
IF(AND(I239=38000,R239&gt;472.2,R239&lt;=672.8,M239&lt;=10),('[1]Pricing Schedule'!$F$103+('[1]Pricing Schedule'!$F$105*M239))*4,
IF(AND(I239=38000,R239&gt;472.2,R239&lt;=672.8,M239&gt;10),('[1]Pricing Schedule'!$F$111+('[1]Pricing Schedule'!$F$113*M239))*4,
IF(AND(I239=110000,R239&lt;=12.8,M239&gt;2),'[1]Pricing Schedule'!$F$62+('[1]Pricing Schedule'!$F$63*M239),
IF(AND(I239=110000,R239&lt;=12.8,M239&lt;=2),'[1]Pricing Schedule'!$F$96+('[1]Pricing Schedule'!$F$97*M239),
IF(AND(I239=110000,R239&gt;12.8,R239&lt;=22.8,M239&gt;3),'[1]Pricing Schedule'!$F$71+('[1]Pricing Schedule'!$F$72*M239),
IF(AND(I239=110000,R239&gt;12.8,R239&lt;=22.8,M239&lt;=3),'[1]Pricing Schedule'!$F$96+('[1]Pricing Schedule'!$F$97*M239),
IF(AND(I239=110000,R239&gt;22.8,R239&lt;=30.2),'[1]Pricing Schedule'!$F$80+('[1]Pricing Schedule'!$F$81*M239),
IF(AND(I239=110000,R239&gt;30.2,R239&lt;=45.9),'[1]Pricing Schedule'!$F$89+('[1]Pricing Schedule'!$F$90*M239),
IF(AND(I239=110000,R239&gt;45.9,R239&lt;=123.4),'[1]Pricing Schedule'!$F$96+('[1]Pricing Schedule'!$F$97*M239),
IF(AND(I239=110000,R239&gt;123.4,R239&lt;=168.2,M239&lt;=10),'[1]Pricing Schedule'!$F$103+('[1]Pricing Schedule'!$F$105*M239),
IF(AND(I239=110000,R239&gt;123.4,R239&lt;=168.2,M239&gt;10),'[1]Pricing Schedule'!$F$111+('[1]Pricing Schedule'!$F$113*M239),
IF(AND(I239=110000,R239&gt;168.2,R239&lt;=336.4,M239&lt;=10),('[1]Pricing Schedule'!$F$103+('[1]Pricing Schedule'!$F$105*M239))*2,
IF(AND(I239=110000,R239&gt;168.2,R239&lt;=336.4,M239&gt;10),('[1]Pricing Schedule'!$F$111+('[1]Pricing Schedule'!$F$113*M239))*2,
IF(AND(I239=110000,R239&gt;336.4,R239&lt;=504.6,M239&lt;=10),('[1]Pricing Schedule'!$F$103+('[1]Pricing Schedule'!$F$105*M239))*3,
IF(AND(I239=110000,R239&gt;336.4,R239&lt;=504.6,M239&gt;10),('[1]Pricing Schedule'!$F$111+('[1]Pricing Schedule'!$F$113*M239))*3,
IF(AND(I239=110000,R239&gt;504.6,R239&lt;=672.8,M239&lt;=10),('[1]Pricing Schedule'!$F$103+('[1]Pricing Schedule'!$F$105*M239))*4,
IF(AND(I239=110000,R239&gt;504.6,R239&lt;=672.8,M239&gt;10),('[1]Pricing Schedule'!$F$111+('[1]Pricing Schedule'!$F$113*M239))*4,
IF(AND(I239=110000,R239&gt;672.8,R239&lt;=841,M239&lt;=10),('[1]Pricing Schedule'!$F$103+('[1]Pricing Schedule'!$F$105*M239))*5,
IF(AND(I239=110000,R239&gt;672.8,R239&lt;=841,M239&gt;10),('[1]Pricing Schedule'!$F$111+('[1]Pricing Schedule'!$F$113*M239))*5,
IF(AND(I239=110000,R239&gt;672.8,R239&lt;=841,M239&lt;=10),('[1]Pricing Schedule'!$F$103+('[1]Pricing Schedule'!$F$105*M239))*5,
IF(AND(I239=110000,R239&gt;672.8,R239&lt;=841,M239&gt;10),('[1]Pricing Schedule'!$F$111+('[1]Pricing Schedule'!$F$113*M239))*5,
IF(AND(I239=110000,R239&gt;1345.6,R239&lt;=1513.8,M239&lt;=10),('[1]Pricing Schedule'!$F$103+('[1]Pricing Schedule'!$F$105*M239))*9,
IF(AND(I239=110000,R239&gt;1345.6,R239&lt;=1513.8,M239&gt;10),('[1]Pricing Schedule'!$F$111+('[1]Pricing Schedule'!$F$113*M239))*9,
9999999999)))))))))))))))))))))))))))))))))))))))</f>
        <v>3448180</v>
      </c>
      <c r="T239" s="21">
        <f>IF(AND(I239=38000,R239&lt;=4.5,M239&gt;8),'[1]Pricing Schedule'!$J$9,
IF(AND(I239=38000,R239&lt;=4.5,M239&lt;=8),'[1]Pricing Schedule'!$J$36,
IF(AND(I239=38000,R239&gt;4.5,R239&lt;=9,M239&gt;8),'[1]Pricing Schedule'!$J$18,
IF(AND(I239=38000,R239&gt;4.5,R239&lt;=9,M239&lt;=8),'[1]Pricing Schedule'!$J$36,
IF(AND(I239=38000,R239&gt;9,R239&lt;=12.8,M239&gt;8),'[1]Pricing Schedule'!$J$27,
IF(AND(I239=38000,R239&gt;9,R239&lt;=12.8,M239&lt;=8),'[1]Pricing Schedule'!$J$36,
IF(AND(I239=38000,R239&gt;12.8,R239&lt;=22.8),'[1]Pricing Schedule'!$J$36,
IF(AND(I239=38000,R239&gt;22.8,R239&lt;=30.2),'[1]Pricing Schedule'!$J$45,
IF(AND(I239=38000,R239&gt;30.2,R239&lt;=45.9),'[1]Pricing Schedule'!$J$54,
IF(AND(I239=38000,R239&gt;45.9,R239&lt;=123.4),'[1]Pricing Schedule'!$J$97,
IF(AND(I239=38000,R239&gt;123.4,R239&lt;=168.2,M239&lt;=10),'[1]Pricing Schedule'!$J$105,
IF(AND(I239=38000,R239&gt;123.4,R239&lt;=168.2,M239&gt;10),'[1]Pricing Schedule'!$J$113,
IF(AND(I239=38000,R239&gt;168.2,R239&lt;=336.4,M239&lt;=10),('[1]Pricing Schedule'!$J$105),
IF(AND(I239=38000,R239&gt;168.2,R239&lt;=336.4,M239&gt;10),('[1]Pricing Schedule'!$J$113),
IF(AND(I239=38000,R239&gt;336.4,R239&lt;=504.6,M239&lt;=10),('[1]Pricing Schedule'!$J$105),
IF(AND(I239=38000,R239&gt;336.4,R239&lt;=504.6,M239&gt;10),('[1]Pricing Schedule'!$J$113),
IF(AND(I239=38000,R239&gt;504.6,R239&lt;=672.8,M239&lt;=10),('[1]Pricing Schedule'!$J$105),
IF(AND(I239=38000,R239&gt;504.6,R239&lt;=672.8,M239&gt;10),('[1]Pricing Schedule'!$J$113),
IF(AND(I239=110000,R239&lt;=12.8,M239&gt;2),'[1]Pricing Schedule'!$J$63,
IF(AND(I239=110000,R239&lt;=12.8,M239&lt;=2),'[1]Pricing Schedule'!$J$97,
IF(AND(I239=110000,R239&gt;12.8,R239&lt;=22.8,M239&gt;3),'[1]Pricing Schedule'!$J$72,
IF(AND(I239=110000,R239&gt;12.8,R239&lt;=22.8,M239&lt;=3),'[1]Pricing Schedule'!$J$97,
IF(AND(I239=110000,R239&gt;22.8,R239&lt;=30.2),'[1]Pricing Schedule'!$J$81,
IF(AND(I239=110000,R239&gt;30.2,R239&lt;=45.9),'[1]Pricing Schedule'!$J$90,
IF(AND(I239=110000,R239&gt;45.9,R239&lt;=123.4),'[1]Pricing Schedule'!$J$97,
IF(AND(I239=110000,R239&gt;123.4,R239&lt;=168.2,M239&lt;=10),'[1]Pricing Schedule'!$J$105,
IF(AND(I239=110000,R239&gt;123.4,R239&lt;=168.2,M239&gt;10),'[1]Pricing Schedule'!$J$113,
IF(AND(I239=110000,R239&gt;168.2,R239&lt;=336.2,M239&lt;=10),('[1]Pricing Schedule'!$J$105),
IF(AND(I239=110000,R239&gt;168.2,R239&lt;=336.2,M239&gt;10),('[1]Pricing Schedule'!$J$113),
IF(AND(I239=110000,R239&gt;336.4,R239&lt;=504.6,M239&lt;=10),('[1]Pricing Schedule'!$J$105),
IF(AND(I239=110000,R239&gt;336.4,R239&lt;=504.6,M239&gt;10),('[1]Pricing Schedule'!$J$113),
IF(AND(I239=110000,R239&gt;504.6,R239&lt;=672.8,M239&lt;=10),('[1]Pricing Schedule'!$J$105),
IF(AND(I239=110000,R239&gt;504.6,R239&lt;=672.8,M239&gt;10),('[1]Pricing Schedule'!$J$113),
IF(AND(I239=110000,R239&gt;672.8,R239&lt;=841,M239&lt;=10),('[1]Pricing Schedule'!$J$105),
IF(AND(I239=110000,R239&gt;672.8,R239&lt;=841,M239&gt;10),('[1]Pricing Schedule'!$J$113),
IF(AND(I239=110000,R239&gt;1682,R239&lt;=1850.2,M239&lt;=10),('[1]Pricing Schedule'!$J$105),
IF(AND(I239=110000,R239&gt;1682,R239&lt;=1850.2,M239&gt;10),('[1]Pricing Schedule'!$J$113),
IF(AND(I239=110000,R239&gt;2018.4,R239&lt;=2186.6,M239&lt;=10),('[1]Pricing Schedule'!$J$105),
IF(AND(I239=110000,R239&gt;2018.4,R239&lt;=2186.6,M239&gt;10),('[1]Pricing Schedule'!$J$113),999999999)))))))))))))))))))))))))))))))))))))))</f>
        <v>11</v>
      </c>
      <c r="U239" s="40">
        <f t="shared" si="24"/>
        <v>66631.497584541066</v>
      </c>
      <c r="V239" s="41">
        <f t="shared" si="25"/>
        <v>15.007917220098719</v>
      </c>
      <c r="Y239" s="23">
        <v>273</v>
      </c>
      <c r="Z239" s="23">
        <v>73</v>
      </c>
      <c r="AR239" s="35"/>
    </row>
    <row r="240" spans="1:44">
      <c r="A240" s="23">
        <v>239</v>
      </c>
      <c r="B240" s="23">
        <v>239</v>
      </c>
      <c r="C240" s="23" t="s">
        <v>545</v>
      </c>
      <c r="D240" s="23" t="s">
        <v>168</v>
      </c>
      <c r="E240" s="23" t="s">
        <v>168</v>
      </c>
      <c r="F240" s="23" t="s">
        <v>250</v>
      </c>
      <c r="G240" s="23" t="s">
        <v>251</v>
      </c>
      <c r="H240" s="23" t="s">
        <v>133</v>
      </c>
      <c r="I240" s="13">
        <v>110000</v>
      </c>
      <c r="J240" s="13">
        <v>110000</v>
      </c>
      <c r="K240" s="13">
        <v>38000</v>
      </c>
      <c r="L240" s="24">
        <v>28.425999999999998</v>
      </c>
      <c r="M240" s="37">
        <f t="shared" si="20"/>
        <v>29</v>
      </c>
      <c r="N240" s="24">
        <v>1.0940000000000001</v>
      </c>
      <c r="O240" s="13">
        <v>1</v>
      </c>
      <c r="P240" s="36">
        <f t="shared" si="21"/>
        <v>0.82050000000000001</v>
      </c>
      <c r="Q240" s="38">
        <f t="shared" si="22"/>
        <v>6.9</v>
      </c>
      <c r="R240" s="37">
        <f t="shared" si="23"/>
        <v>6.9</v>
      </c>
      <c r="S240" s="39">
        <f>IF(AND(I240=38000,R240&lt;=4.5,M240&gt;8),'[1]Pricing Schedule'!$F$8+('[1]Pricing Schedule'!$F$9*M240),
IF(AND(I240=38000,R240&lt;=4.5,M240&lt;=8),'[1]Pricing Schedule'!$F$34+('[1]Pricing Schedule'!$F$36*M240),
IF(AND(I240=38000,R240&gt;4.5,R240&lt;=9,M240&gt;8),'[1]Pricing Schedule'!$F$17+('[1]Pricing Schedule'!$F$18*M240),
IF(AND(I240=38000,R240&gt;4.5,R240&lt;=9,M240&lt;=8),'[1]Pricing Schedule'!$F$34+('[1]Pricing Schedule'!$F$36*M240),
IF(AND(I240=38000,R240&gt;9,R240&lt;=12.8,M240&gt;8),'[1]Pricing Schedule'!$F$26+('[1]Pricing Schedule'!$F$27*M240),
IF(AND(I240=38000,R240&gt;9,R240&lt;=12.8,M240&lt;=8),'[1]Pricing Schedule'!$F$34+('[1]Pricing Schedule'!$F$36*M240),
IF(AND(I240=38000,R240&gt;12.8,R240&lt;=22.8),'[1]Pricing Schedule'!$F$34+('[1]Pricing Schedule'!$F$36*M240),
IF(AND(I240=38000,R240&gt;22.8,R240&lt;=30.2),'[1]Pricing Schedule'!$F$43+('[1]Pricing Schedule'!$F$45*M240),
IF(AND(I240=38000,R240&gt;30.2,R240&lt;=45.9),'[1]Pricing Schedule'!$F$52+('[1]Pricing Schedule'!$F$54*M240),
IF(AND(I240=38000,R240&gt;45.9,R240&lt;=123.4),'[1]Pricing Schedule'!$F$96+('[1]Pricing Schedule'!$F$97*M240),
IF(AND(I240=38000,R240&gt;123.4,R240&lt;=168.2,M240&lt;=10),'[1]Pricing Schedule'!$F$103+('[1]Pricing Schedule'!$F$105*M240),
IF(AND(I240=38000,R240&gt;123.4,R240&lt;=168.2,M240&gt;10),'[1]Pricing Schedule'!$F$111+('[1]Pricing Schedule'!$F$113*M240),
IF(AND(I240=38000,R240&gt;157.4,R240&lt;=336.4,M240&lt;=10),('[1]Pricing Schedule'!$F$103+('[1]Pricing Schedule'!$F$105*M240))*2,
IF(AND(I240=38000,R240&gt;157.4,R240&lt;=336.4,M240&gt;10),('[1]Pricing Schedule'!$F$111+('[1]Pricing Schedule'!$F$113*M240))*2,
IF(AND(I240=38000,R240&gt;314.8,R240&lt;=504.6,M240&lt;=10),('[1]Pricing Schedule'!$F$103+('[1]Pricing Schedule'!$F$105*M240))*3,
IF(AND(I240=38000,R240&gt;314.8,R240&lt;=504.6,M240&gt;10),('[1]Pricing Schedule'!$F$111+('[1]Pricing Schedule'!$F$113*M240))*3,
IF(AND(I240=38000,R240&gt;472.2,R240&lt;=672.8,M240&lt;=10),('[1]Pricing Schedule'!$F$103+('[1]Pricing Schedule'!$F$105*M240))*4,
IF(AND(I240=38000,R240&gt;472.2,R240&lt;=672.8,M240&gt;10),('[1]Pricing Schedule'!$F$111+('[1]Pricing Schedule'!$F$113*M240))*4,
IF(AND(I240=110000,R240&lt;=12.8,M240&gt;2),'[1]Pricing Schedule'!$F$62+('[1]Pricing Schedule'!$F$63*M240),
IF(AND(I240=110000,R240&lt;=12.8,M240&lt;=2),'[1]Pricing Schedule'!$F$96+('[1]Pricing Schedule'!$F$97*M240),
IF(AND(I240=110000,R240&gt;12.8,R240&lt;=22.8,M240&gt;3),'[1]Pricing Schedule'!$F$71+('[1]Pricing Schedule'!$F$72*M240),
IF(AND(I240=110000,R240&gt;12.8,R240&lt;=22.8,M240&lt;=3),'[1]Pricing Schedule'!$F$96+('[1]Pricing Schedule'!$F$97*M240),
IF(AND(I240=110000,R240&gt;22.8,R240&lt;=30.2),'[1]Pricing Schedule'!$F$80+('[1]Pricing Schedule'!$F$81*M240),
IF(AND(I240=110000,R240&gt;30.2,R240&lt;=45.9),'[1]Pricing Schedule'!$F$89+('[1]Pricing Schedule'!$F$90*M240),
IF(AND(I240=110000,R240&gt;45.9,R240&lt;=123.4),'[1]Pricing Schedule'!$F$96+('[1]Pricing Schedule'!$F$97*M240),
IF(AND(I240=110000,R240&gt;123.4,R240&lt;=168.2,M240&lt;=10),'[1]Pricing Schedule'!$F$103+('[1]Pricing Schedule'!$F$105*M240),
IF(AND(I240=110000,R240&gt;123.4,R240&lt;=168.2,M240&gt;10),'[1]Pricing Schedule'!$F$111+('[1]Pricing Schedule'!$F$113*M240),
IF(AND(I240=110000,R240&gt;168.2,R240&lt;=336.4,M240&lt;=10),('[1]Pricing Schedule'!$F$103+('[1]Pricing Schedule'!$F$105*M240))*2,
IF(AND(I240=110000,R240&gt;168.2,R240&lt;=336.4,M240&gt;10),('[1]Pricing Schedule'!$F$111+('[1]Pricing Schedule'!$F$113*M240))*2,
IF(AND(I240=110000,R240&gt;336.4,R240&lt;=504.6,M240&lt;=10),('[1]Pricing Schedule'!$F$103+('[1]Pricing Schedule'!$F$105*M240))*3,
IF(AND(I240=110000,R240&gt;336.4,R240&lt;=504.6,M240&gt;10),('[1]Pricing Schedule'!$F$111+('[1]Pricing Schedule'!$F$113*M240))*3,
IF(AND(I240=110000,R240&gt;504.6,R240&lt;=672.8,M240&lt;=10),('[1]Pricing Schedule'!$F$103+('[1]Pricing Schedule'!$F$105*M240))*4,
IF(AND(I240=110000,R240&gt;504.6,R240&lt;=672.8,M240&gt;10),('[1]Pricing Schedule'!$F$111+('[1]Pricing Schedule'!$F$113*M240))*4,
IF(AND(I240=110000,R240&gt;672.8,R240&lt;=841,M240&lt;=10),('[1]Pricing Schedule'!$F$103+('[1]Pricing Schedule'!$F$105*M240))*5,
IF(AND(I240=110000,R240&gt;672.8,R240&lt;=841,M240&gt;10),('[1]Pricing Schedule'!$F$111+('[1]Pricing Schedule'!$F$113*M240))*5,
IF(AND(I240=110000,R240&gt;672.8,R240&lt;=841,M240&lt;=10),('[1]Pricing Schedule'!$F$103+('[1]Pricing Schedule'!$F$105*M240))*5,
IF(AND(I240=110000,R240&gt;672.8,R240&lt;=841,M240&gt;10),('[1]Pricing Schedule'!$F$111+('[1]Pricing Schedule'!$F$113*M240))*5,
IF(AND(I240=110000,R240&gt;1345.6,R240&lt;=1513.8,M240&lt;=10),('[1]Pricing Schedule'!$F$103+('[1]Pricing Schedule'!$F$105*M240))*9,
IF(AND(I240=110000,R240&gt;1345.6,R240&lt;=1513.8,M240&gt;10),('[1]Pricing Schedule'!$F$111+('[1]Pricing Schedule'!$F$113*M240))*9,
9999999999)))))))))))))))))))))))))))))))))))))))</f>
        <v>2944770</v>
      </c>
      <c r="T240" s="21">
        <f>IF(AND(I240=38000,R240&lt;=4.5,M240&gt;8),'[1]Pricing Schedule'!$J$9,
IF(AND(I240=38000,R240&lt;=4.5,M240&lt;=8),'[1]Pricing Schedule'!$J$36,
IF(AND(I240=38000,R240&gt;4.5,R240&lt;=9,M240&gt;8),'[1]Pricing Schedule'!$J$18,
IF(AND(I240=38000,R240&gt;4.5,R240&lt;=9,M240&lt;=8),'[1]Pricing Schedule'!$J$36,
IF(AND(I240=38000,R240&gt;9,R240&lt;=12.8,M240&gt;8),'[1]Pricing Schedule'!$J$27,
IF(AND(I240=38000,R240&gt;9,R240&lt;=12.8,M240&lt;=8),'[1]Pricing Schedule'!$J$36,
IF(AND(I240=38000,R240&gt;12.8,R240&lt;=22.8),'[1]Pricing Schedule'!$J$36,
IF(AND(I240=38000,R240&gt;22.8,R240&lt;=30.2),'[1]Pricing Schedule'!$J$45,
IF(AND(I240=38000,R240&gt;30.2,R240&lt;=45.9),'[1]Pricing Schedule'!$J$54,
IF(AND(I240=38000,R240&gt;45.9,R240&lt;=123.4),'[1]Pricing Schedule'!$J$97,
IF(AND(I240=38000,R240&gt;123.4,R240&lt;=168.2,M240&lt;=10),'[1]Pricing Schedule'!$J$105,
IF(AND(I240=38000,R240&gt;123.4,R240&lt;=168.2,M240&gt;10),'[1]Pricing Schedule'!$J$113,
IF(AND(I240=38000,R240&gt;168.2,R240&lt;=336.4,M240&lt;=10),('[1]Pricing Schedule'!$J$105),
IF(AND(I240=38000,R240&gt;168.2,R240&lt;=336.4,M240&gt;10),('[1]Pricing Schedule'!$J$113),
IF(AND(I240=38000,R240&gt;336.4,R240&lt;=504.6,M240&lt;=10),('[1]Pricing Schedule'!$J$105),
IF(AND(I240=38000,R240&gt;336.4,R240&lt;=504.6,M240&gt;10),('[1]Pricing Schedule'!$J$113),
IF(AND(I240=38000,R240&gt;504.6,R240&lt;=672.8,M240&lt;=10),('[1]Pricing Schedule'!$J$105),
IF(AND(I240=38000,R240&gt;504.6,R240&lt;=672.8,M240&gt;10),('[1]Pricing Schedule'!$J$113),
IF(AND(I240=110000,R240&lt;=12.8,M240&gt;2),'[1]Pricing Schedule'!$J$63,
IF(AND(I240=110000,R240&lt;=12.8,M240&lt;=2),'[1]Pricing Schedule'!$J$97,
IF(AND(I240=110000,R240&gt;12.8,R240&lt;=22.8,M240&gt;3),'[1]Pricing Schedule'!$J$72,
IF(AND(I240=110000,R240&gt;12.8,R240&lt;=22.8,M240&lt;=3),'[1]Pricing Schedule'!$J$97,
IF(AND(I240=110000,R240&gt;22.8,R240&lt;=30.2),'[1]Pricing Schedule'!$J$81,
IF(AND(I240=110000,R240&gt;30.2,R240&lt;=45.9),'[1]Pricing Schedule'!$J$90,
IF(AND(I240=110000,R240&gt;45.9,R240&lt;=123.4),'[1]Pricing Schedule'!$J$97,
IF(AND(I240=110000,R240&gt;123.4,R240&lt;=168.2,M240&lt;=10),'[1]Pricing Schedule'!$J$105,
IF(AND(I240=110000,R240&gt;123.4,R240&lt;=168.2,M240&gt;10),'[1]Pricing Schedule'!$J$113,
IF(AND(I240=110000,R240&gt;168.2,R240&lt;=336.2,M240&lt;=10),('[1]Pricing Schedule'!$J$105),
IF(AND(I240=110000,R240&gt;168.2,R240&lt;=336.2,M240&gt;10),('[1]Pricing Schedule'!$J$113),
IF(AND(I240=110000,R240&gt;336.4,R240&lt;=504.6,M240&lt;=10),('[1]Pricing Schedule'!$J$105),
IF(AND(I240=110000,R240&gt;336.4,R240&lt;=504.6,M240&gt;10),('[1]Pricing Schedule'!$J$113),
IF(AND(I240=110000,R240&gt;504.6,R240&lt;=672.8,M240&lt;=10),('[1]Pricing Schedule'!$J$105),
IF(AND(I240=110000,R240&gt;504.6,R240&lt;=672.8,M240&gt;10),('[1]Pricing Schedule'!$J$113),
IF(AND(I240=110000,R240&gt;672.8,R240&lt;=841,M240&lt;=10),('[1]Pricing Schedule'!$J$105),
IF(AND(I240=110000,R240&gt;672.8,R240&lt;=841,M240&gt;10),('[1]Pricing Schedule'!$J$113),
IF(AND(I240=110000,R240&gt;1682,R240&lt;=1850.2,M240&lt;=10),('[1]Pricing Schedule'!$J$105),
IF(AND(I240=110000,R240&gt;1682,R240&lt;=1850.2,M240&gt;10),('[1]Pricing Schedule'!$J$113),
IF(AND(I240=110000,R240&gt;2018.4,R240&lt;=2186.6,M240&lt;=10),('[1]Pricing Schedule'!$J$105),
IF(AND(I240=110000,R240&gt;2018.4,R240&lt;=2186.6,M240&gt;10),('[1]Pricing Schedule'!$J$113),999999999)))))))))))))))))))))))))))))))))))))))</f>
        <v>7</v>
      </c>
      <c r="U240" s="40">
        <f t="shared" si="24"/>
        <v>426778.26086956519</v>
      </c>
      <c r="V240" s="41">
        <f t="shared" si="25"/>
        <v>2.3431371550239919</v>
      </c>
      <c r="Y240" s="23">
        <v>645</v>
      </c>
      <c r="Z240" s="23">
        <v>73</v>
      </c>
      <c r="AR240" s="35"/>
    </row>
    <row r="241" spans="1:44">
      <c r="A241" s="23">
        <v>240</v>
      </c>
      <c r="B241" s="23">
        <v>240</v>
      </c>
      <c r="C241" s="23" t="s">
        <v>546</v>
      </c>
      <c r="D241" s="23" t="s">
        <v>168</v>
      </c>
      <c r="E241" s="23" t="s">
        <v>168</v>
      </c>
      <c r="F241" s="23" t="s">
        <v>250</v>
      </c>
      <c r="G241" s="23" t="s">
        <v>251</v>
      </c>
      <c r="H241" s="23" t="s">
        <v>133</v>
      </c>
      <c r="I241" s="13">
        <v>110000</v>
      </c>
      <c r="J241" s="13">
        <v>110000</v>
      </c>
      <c r="K241" s="13">
        <v>38000</v>
      </c>
      <c r="L241" s="24">
        <v>27.225000000000001</v>
      </c>
      <c r="M241" s="37">
        <f t="shared" si="20"/>
        <v>28</v>
      </c>
      <c r="N241" s="24">
        <v>15.775</v>
      </c>
      <c r="O241" s="13">
        <v>1</v>
      </c>
      <c r="P241" s="36">
        <f t="shared" si="21"/>
        <v>11.831250000000001</v>
      </c>
      <c r="Q241" s="38">
        <f t="shared" si="22"/>
        <v>127.65</v>
      </c>
      <c r="R241" s="37">
        <f t="shared" si="23"/>
        <v>127.65</v>
      </c>
      <c r="S241" s="39">
        <f>IF(AND(I241=38000,R241&lt;=4.5,M241&gt;8),'[1]Pricing Schedule'!$F$8+('[1]Pricing Schedule'!$F$9*M241),
IF(AND(I241=38000,R241&lt;=4.5,M241&lt;=8),'[1]Pricing Schedule'!$F$34+('[1]Pricing Schedule'!$F$36*M241),
IF(AND(I241=38000,R241&gt;4.5,R241&lt;=9,M241&gt;8),'[1]Pricing Schedule'!$F$17+('[1]Pricing Schedule'!$F$18*M241),
IF(AND(I241=38000,R241&gt;4.5,R241&lt;=9,M241&lt;=8),'[1]Pricing Schedule'!$F$34+('[1]Pricing Schedule'!$F$36*M241),
IF(AND(I241=38000,R241&gt;9,R241&lt;=12.8,M241&gt;8),'[1]Pricing Schedule'!$F$26+('[1]Pricing Schedule'!$F$27*M241),
IF(AND(I241=38000,R241&gt;9,R241&lt;=12.8,M241&lt;=8),'[1]Pricing Schedule'!$F$34+('[1]Pricing Schedule'!$F$36*M241),
IF(AND(I241=38000,R241&gt;12.8,R241&lt;=22.8),'[1]Pricing Schedule'!$F$34+('[1]Pricing Schedule'!$F$36*M241),
IF(AND(I241=38000,R241&gt;22.8,R241&lt;=30.2),'[1]Pricing Schedule'!$F$43+('[1]Pricing Schedule'!$F$45*M241),
IF(AND(I241=38000,R241&gt;30.2,R241&lt;=45.9),'[1]Pricing Schedule'!$F$52+('[1]Pricing Schedule'!$F$54*M241),
IF(AND(I241=38000,R241&gt;45.9,R241&lt;=123.4),'[1]Pricing Schedule'!$F$96+('[1]Pricing Schedule'!$F$97*M241),
IF(AND(I241=38000,R241&gt;123.4,R241&lt;=168.2,M241&lt;=10),'[1]Pricing Schedule'!$F$103+('[1]Pricing Schedule'!$F$105*M241),
IF(AND(I241=38000,R241&gt;123.4,R241&lt;=168.2,M241&gt;10),'[1]Pricing Schedule'!$F$111+('[1]Pricing Schedule'!$F$113*M241),
IF(AND(I241=38000,R241&gt;157.4,R241&lt;=336.4,M241&lt;=10),('[1]Pricing Schedule'!$F$103+('[1]Pricing Schedule'!$F$105*M241))*2,
IF(AND(I241=38000,R241&gt;157.4,R241&lt;=336.4,M241&gt;10),('[1]Pricing Schedule'!$F$111+('[1]Pricing Schedule'!$F$113*M241))*2,
IF(AND(I241=38000,R241&gt;314.8,R241&lt;=504.6,M241&lt;=10),('[1]Pricing Schedule'!$F$103+('[1]Pricing Schedule'!$F$105*M241))*3,
IF(AND(I241=38000,R241&gt;314.8,R241&lt;=504.6,M241&gt;10),('[1]Pricing Schedule'!$F$111+('[1]Pricing Schedule'!$F$113*M241))*3,
IF(AND(I241=38000,R241&gt;472.2,R241&lt;=672.8,M241&lt;=10),('[1]Pricing Schedule'!$F$103+('[1]Pricing Schedule'!$F$105*M241))*4,
IF(AND(I241=38000,R241&gt;472.2,R241&lt;=672.8,M241&gt;10),('[1]Pricing Schedule'!$F$111+('[1]Pricing Schedule'!$F$113*M241))*4,
IF(AND(I241=110000,R241&lt;=12.8,M241&gt;2),'[1]Pricing Schedule'!$F$62+('[1]Pricing Schedule'!$F$63*M241),
IF(AND(I241=110000,R241&lt;=12.8,M241&lt;=2),'[1]Pricing Schedule'!$F$96+('[1]Pricing Schedule'!$F$97*M241),
IF(AND(I241=110000,R241&gt;12.8,R241&lt;=22.8,M241&gt;3),'[1]Pricing Schedule'!$F$71+('[1]Pricing Schedule'!$F$72*M241),
IF(AND(I241=110000,R241&gt;12.8,R241&lt;=22.8,M241&lt;=3),'[1]Pricing Schedule'!$F$96+('[1]Pricing Schedule'!$F$97*M241),
IF(AND(I241=110000,R241&gt;22.8,R241&lt;=30.2),'[1]Pricing Schedule'!$F$80+('[1]Pricing Schedule'!$F$81*M241),
IF(AND(I241=110000,R241&gt;30.2,R241&lt;=45.9),'[1]Pricing Schedule'!$F$89+('[1]Pricing Schedule'!$F$90*M241),
IF(AND(I241=110000,R241&gt;45.9,R241&lt;=123.4),'[1]Pricing Schedule'!$F$96+('[1]Pricing Schedule'!$F$97*M241),
IF(AND(I241=110000,R241&gt;123.4,R241&lt;=168.2,M241&lt;=10),'[1]Pricing Schedule'!$F$103+('[1]Pricing Schedule'!$F$105*M241),
IF(AND(I241=110000,R241&gt;123.4,R241&lt;=168.2,M241&gt;10),'[1]Pricing Schedule'!$F$111+('[1]Pricing Schedule'!$F$113*M241),
IF(AND(I241=110000,R241&gt;168.2,R241&lt;=336.4,M241&lt;=10),('[1]Pricing Schedule'!$F$103+('[1]Pricing Schedule'!$F$105*M241))*2,
IF(AND(I241=110000,R241&gt;168.2,R241&lt;=336.4,M241&gt;10),('[1]Pricing Schedule'!$F$111+('[1]Pricing Schedule'!$F$113*M241))*2,
IF(AND(I241=110000,R241&gt;336.4,R241&lt;=504.6,M241&lt;=10),('[1]Pricing Schedule'!$F$103+('[1]Pricing Schedule'!$F$105*M241))*3,
IF(AND(I241=110000,R241&gt;336.4,R241&lt;=504.6,M241&gt;10),('[1]Pricing Schedule'!$F$111+('[1]Pricing Schedule'!$F$113*M241))*3,
IF(AND(I241=110000,R241&gt;504.6,R241&lt;=672.8,M241&lt;=10),('[1]Pricing Schedule'!$F$103+('[1]Pricing Schedule'!$F$105*M241))*4,
IF(AND(I241=110000,R241&gt;504.6,R241&lt;=672.8,M241&gt;10),('[1]Pricing Schedule'!$F$111+('[1]Pricing Schedule'!$F$113*M241))*4,
IF(AND(I241=110000,R241&gt;672.8,R241&lt;=841,M241&lt;=10),('[1]Pricing Schedule'!$F$103+('[1]Pricing Schedule'!$F$105*M241))*5,
IF(AND(I241=110000,R241&gt;672.8,R241&lt;=841,M241&gt;10),('[1]Pricing Schedule'!$F$111+('[1]Pricing Schedule'!$F$113*M241))*5,
IF(AND(I241=110000,R241&gt;672.8,R241&lt;=841,M241&lt;=10),('[1]Pricing Schedule'!$F$103+('[1]Pricing Schedule'!$F$105*M241))*5,
IF(AND(I241=110000,R241&gt;672.8,R241&lt;=841,M241&gt;10),('[1]Pricing Schedule'!$F$111+('[1]Pricing Schedule'!$F$113*M241))*5,
IF(AND(I241=110000,R241&gt;1345.6,R241&lt;=1513.8,M241&lt;=10),('[1]Pricing Schedule'!$F$103+('[1]Pricing Schedule'!$F$105*M241))*9,
IF(AND(I241=110000,R241&gt;1345.6,R241&lt;=1513.8,M241&gt;10),('[1]Pricing Schedule'!$F$111+('[1]Pricing Schedule'!$F$113*M241))*9,
9999999999)))))))))))))))))))))))))))))))))))))))</f>
        <v>10122620</v>
      </c>
      <c r="T241" s="21">
        <f>IF(AND(I241=38000,R241&lt;=4.5,M241&gt;8),'[1]Pricing Schedule'!$J$9,
IF(AND(I241=38000,R241&lt;=4.5,M241&lt;=8),'[1]Pricing Schedule'!$J$36,
IF(AND(I241=38000,R241&gt;4.5,R241&lt;=9,M241&gt;8),'[1]Pricing Schedule'!$J$18,
IF(AND(I241=38000,R241&gt;4.5,R241&lt;=9,M241&lt;=8),'[1]Pricing Schedule'!$J$36,
IF(AND(I241=38000,R241&gt;9,R241&lt;=12.8,M241&gt;8),'[1]Pricing Schedule'!$J$27,
IF(AND(I241=38000,R241&gt;9,R241&lt;=12.8,M241&lt;=8),'[1]Pricing Schedule'!$J$36,
IF(AND(I241=38000,R241&gt;12.8,R241&lt;=22.8),'[1]Pricing Schedule'!$J$36,
IF(AND(I241=38000,R241&gt;22.8,R241&lt;=30.2),'[1]Pricing Schedule'!$J$45,
IF(AND(I241=38000,R241&gt;30.2,R241&lt;=45.9),'[1]Pricing Schedule'!$J$54,
IF(AND(I241=38000,R241&gt;45.9,R241&lt;=123.4),'[1]Pricing Schedule'!$J$97,
IF(AND(I241=38000,R241&gt;123.4,R241&lt;=168.2,M241&lt;=10),'[1]Pricing Schedule'!$J$105,
IF(AND(I241=38000,R241&gt;123.4,R241&lt;=168.2,M241&gt;10),'[1]Pricing Schedule'!$J$113,
IF(AND(I241=38000,R241&gt;168.2,R241&lt;=336.4,M241&lt;=10),('[1]Pricing Schedule'!$J$105),
IF(AND(I241=38000,R241&gt;168.2,R241&lt;=336.4,M241&gt;10),('[1]Pricing Schedule'!$J$113),
IF(AND(I241=38000,R241&gt;336.4,R241&lt;=504.6,M241&lt;=10),('[1]Pricing Schedule'!$J$105),
IF(AND(I241=38000,R241&gt;336.4,R241&lt;=504.6,M241&gt;10),('[1]Pricing Schedule'!$J$113),
IF(AND(I241=38000,R241&gt;504.6,R241&lt;=672.8,M241&lt;=10),('[1]Pricing Schedule'!$J$105),
IF(AND(I241=38000,R241&gt;504.6,R241&lt;=672.8,M241&gt;10),('[1]Pricing Schedule'!$J$113),
IF(AND(I241=110000,R241&lt;=12.8,M241&gt;2),'[1]Pricing Schedule'!$J$63,
IF(AND(I241=110000,R241&lt;=12.8,M241&lt;=2),'[1]Pricing Schedule'!$J$97,
IF(AND(I241=110000,R241&gt;12.8,R241&lt;=22.8,M241&gt;3),'[1]Pricing Schedule'!$J$72,
IF(AND(I241=110000,R241&gt;12.8,R241&lt;=22.8,M241&lt;=3),'[1]Pricing Schedule'!$J$97,
IF(AND(I241=110000,R241&gt;22.8,R241&lt;=30.2),'[1]Pricing Schedule'!$J$81,
IF(AND(I241=110000,R241&gt;30.2,R241&lt;=45.9),'[1]Pricing Schedule'!$J$90,
IF(AND(I241=110000,R241&gt;45.9,R241&lt;=123.4),'[1]Pricing Schedule'!$J$97,
IF(AND(I241=110000,R241&gt;123.4,R241&lt;=168.2,M241&lt;=10),'[1]Pricing Schedule'!$J$105,
IF(AND(I241=110000,R241&gt;123.4,R241&lt;=168.2,M241&gt;10),'[1]Pricing Schedule'!$J$113,
IF(AND(I241=110000,R241&gt;168.2,R241&lt;=336.2,M241&lt;=10),('[1]Pricing Schedule'!$J$105),
IF(AND(I241=110000,R241&gt;168.2,R241&lt;=336.2,M241&gt;10),('[1]Pricing Schedule'!$J$113),
IF(AND(I241=110000,R241&gt;336.4,R241&lt;=504.6,M241&lt;=10),('[1]Pricing Schedule'!$J$105),
IF(AND(I241=110000,R241&gt;336.4,R241&lt;=504.6,M241&gt;10),('[1]Pricing Schedule'!$J$113),
IF(AND(I241=110000,R241&gt;504.6,R241&lt;=672.8,M241&lt;=10),('[1]Pricing Schedule'!$J$105),
IF(AND(I241=110000,R241&gt;504.6,R241&lt;=672.8,M241&gt;10),('[1]Pricing Schedule'!$J$113),
IF(AND(I241=110000,R241&gt;672.8,R241&lt;=841,M241&lt;=10),('[1]Pricing Schedule'!$J$105),
IF(AND(I241=110000,R241&gt;672.8,R241&lt;=841,M241&gt;10),('[1]Pricing Schedule'!$J$113),
IF(AND(I241=110000,R241&gt;1682,R241&lt;=1850.2,M241&lt;=10),('[1]Pricing Schedule'!$J$105),
IF(AND(I241=110000,R241&gt;1682,R241&lt;=1850.2,M241&gt;10),('[1]Pricing Schedule'!$J$113),
IF(AND(I241=110000,R241&gt;2018.4,R241&lt;=2186.6,M241&lt;=10),('[1]Pricing Schedule'!$J$105),
IF(AND(I241=110000,R241&gt;2018.4,R241&lt;=2186.6,M241&gt;10),('[1]Pricing Schedule'!$J$113),999999999)))))))))))))))))))))))))))))))))))))))</f>
        <v>13</v>
      </c>
      <c r="U241" s="40">
        <f t="shared" si="24"/>
        <v>79299.804151978067</v>
      </c>
      <c r="V241" s="41">
        <f t="shared" si="25"/>
        <v>12.610371623156851</v>
      </c>
      <c r="Y241" s="23">
        <v>498</v>
      </c>
      <c r="Z241" s="23">
        <v>73</v>
      </c>
      <c r="AR241" s="35"/>
    </row>
    <row r="242" spans="1:44">
      <c r="A242" s="23">
        <v>241</v>
      </c>
      <c r="B242" s="23">
        <v>241</v>
      </c>
      <c r="C242" s="23" t="s">
        <v>547</v>
      </c>
      <c r="D242" s="23" t="s">
        <v>116</v>
      </c>
      <c r="E242" s="23" t="s">
        <v>116</v>
      </c>
      <c r="F242" s="23" t="s">
        <v>117</v>
      </c>
      <c r="G242" s="23" t="s">
        <v>118</v>
      </c>
      <c r="H242" s="23" t="s">
        <v>113</v>
      </c>
      <c r="I242" s="13">
        <v>38000</v>
      </c>
      <c r="J242" s="13">
        <v>38000</v>
      </c>
      <c r="K242" s="23" t="s">
        <v>119</v>
      </c>
      <c r="L242" s="24">
        <v>10.101000000000001</v>
      </c>
      <c r="M242" s="37">
        <f t="shared" si="20"/>
        <v>11</v>
      </c>
      <c r="N242" s="24">
        <v>2.3719999999999999</v>
      </c>
      <c r="O242" s="13">
        <v>1</v>
      </c>
      <c r="P242" s="36">
        <f t="shared" si="21"/>
        <v>1.7789999999999999</v>
      </c>
      <c r="Q242" s="38">
        <f t="shared" si="22"/>
        <v>17.25</v>
      </c>
      <c r="R242" s="37">
        <f t="shared" si="23"/>
        <v>17.25</v>
      </c>
      <c r="S242" s="39">
        <f>IF(AND(I242=38000,R242&lt;=4.5,M242&gt;8),'[1]Pricing Schedule'!$F$8+('[1]Pricing Schedule'!$F$9*M242),
IF(AND(I242=38000,R242&lt;=4.5,M242&lt;=8),'[1]Pricing Schedule'!$F$34+('[1]Pricing Schedule'!$F$36*M242),
IF(AND(I242=38000,R242&gt;4.5,R242&lt;=9,M242&gt;8),'[1]Pricing Schedule'!$F$17+('[1]Pricing Schedule'!$F$18*M242),
IF(AND(I242=38000,R242&gt;4.5,R242&lt;=9,M242&lt;=8),'[1]Pricing Schedule'!$F$34+('[1]Pricing Schedule'!$F$36*M242),
IF(AND(I242=38000,R242&gt;9,R242&lt;=12.8,M242&gt;8),'[1]Pricing Schedule'!$F$26+('[1]Pricing Schedule'!$F$27*M242),
IF(AND(I242=38000,R242&gt;9,R242&lt;=12.8,M242&lt;=8),'[1]Pricing Schedule'!$F$34+('[1]Pricing Schedule'!$F$36*M242),
IF(AND(I242=38000,R242&gt;12.8,R242&lt;=22.8),'[1]Pricing Schedule'!$F$34+('[1]Pricing Schedule'!$F$36*M242),
IF(AND(I242=38000,R242&gt;22.8,R242&lt;=30.2),'[1]Pricing Schedule'!$F$43+('[1]Pricing Schedule'!$F$45*M242),
IF(AND(I242=38000,R242&gt;30.2,R242&lt;=45.9),'[1]Pricing Schedule'!$F$52+('[1]Pricing Schedule'!$F$54*M242),
IF(AND(I242=38000,R242&gt;45.9,R242&lt;=123.4),'[1]Pricing Schedule'!$F$96+('[1]Pricing Schedule'!$F$97*M242),
IF(AND(I242=38000,R242&gt;123.4,R242&lt;=168.2,M242&lt;=10),'[1]Pricing Schedule'!$F$103+('[1]Pricing Schedule'!$F$105*M242),
IF(AND(I242=38000,R242&gt;123.4,R242&lt;=168.2,M242&gt;10),'[1]Pricing Schedule'!$F$111+('[1]Pricing Schedule'!$F$113*M242),
IF(AND(I242=38000,R242&gt;157.4,R242&lt;=336.4,M242&lt;=10),('[1]Pricing Schedule'!$F$103+('[1]Pricing Schedule'!$F$105*M242))*2,
IF(AND(I242=38000,R242&gt;157.4,R242&lt;=336.4,M242&gt;10),('[1]Pricing Schedule'!$F$111+('[1]Pricing Schedule'!$F$113*M242))*2,
IF(AND(I242=38000,R242&gt;314.8,R242&lt;=504.6,M242&lt;=10),('[1]Pricing Schedule'!$F$103+('[1]Pricing Schedule'!$F$105*M242))*3,
IF(AND(I242=38000,R242&gt;314.8,R242&lt;=504.6,M242&gt;10),('[1]Pricing Schedule'!$F$111+('[1]Pricing Schedule'!$F$113*M242))*3,
IF(AND(I242=38000,R242&gt;472.2,R242&lt;=672.8,M242&lt;=10),('[1]Pricing Schedule'!$F$103+('[1]Pricing Schedule'!$F$105*M242))*4,
IF(AND(I242=38000,R242&gt;472.2,R242&lt;=672.8,M242&gt;10),('[1]Pricing Schedule'!$F$111+('[1]Pricing Schedule'!$F$113*M242))*4,
IF(AND(I242=110000,R242&lt;=12.8,M242&gt;2),'[1]Pricing Schedule'!$F$62+('[1]Pricing Schedule'!$F$63*M242),
IF(AND(I242=110000,R242&lt;=12.8,M242&lt;=2),'[1]Pricing Schedule'!$F$96+('[1]Pricing Schedule'!$F$97*M242),
IF(AND(I242=110000,R242&gt;12.8,R242&lt;=22.8,M242&gt;3),'[1]Pricing Schedule'!$F$71+('[1]Pricing Schedule'!$F$72*M242),
IF(AND(I242=110000,R242&gt;12.8,R242&lt;=22.8,M242&lt;=3),'[1]Pricing Schedule'!$F$96+('[1]Pricing Schedule'!$F$97*M242),
IF(AND(I242=110000,R242&gt;22.8,R242&lt;=30.2),'[1]Pricing Schedule'!$F$80+('[1]Pricing Schedule'!$F$81*M242),
IF(AND(I242=110000,R242&gt;30.2,R242&lt;=45.9),'[1]Pricing Schedule'!$F$89+('[1]Pricing Schedule'!$F$90*M242),
IF(AND(I242=110000,R242&gt;45.9,R242&lt;=123.4),'[1]Pricing Schedule'!$F$96+('[1]Pricing Schedule'!$F$97*M242),
IF(AND(I242=110000,R242&gt;123.4,R242&lt;=168.2,M242&lt;=10),'[1]Pricing Schedule'!$F$103+('[1]Pricing Schedule'!$F$105*M242),
IF(AND(I242=110000,R242&gt;123.4,R242&lt;=168.2,M242&gt;10),'[1]Pricing Schedule'!$F$111+('[1]Pricing Schedule'!$F$113*M242),
IF(AND(I242=110000,R242&gt;168.2,R242&lt;=336.4,M242&lt;=10),('[1]Pricing Schedule'!$F$103+('[1]Pricing Schedule'!$F$105*M242))*2,
IF(AND(I242=110000,R242&gt;168.2,R242&lt;=336.4,M242&gt;10),('[1]Pricing Schedule'!$F$111+('[1]Pricing Schedule'!$F$113*M242))*2,
IF(AND(I242=110000,R242&gt;336.4,R242&lt;=504.6,M242&lt;=10),('[1]Pricing Schedule'!$F$103+('[1]Pricing Schedule'!$F$105*M242))*3,
IF(AND(I242=110000,R242&gt;336.4,R242&lt;=504.6,M242&gt;10),('[1]Pricing Schedule'!$F$111+('[1]Pricing Schedule'!$F$113*M242))*3,
IF(AND(I242=110000,R242&gt;504.6,R242&lt;=672.8,M242&lt;=10),('[1]Pricing Schedule'!$F$103+('[1]Pricing Schedule'!$F$105*M242))*4,
IF(AND(I242=110000,R242&gt;504.6,R242&lt;=672.8,M242&gt;10),('[1]Pricing Schedule'!$F$111+('[1]Pricing Schedule'!$F$113*M242))*4,
IF(AND(I242=110000,R242&gt;672.8,R242&lt;=841,M242&lt;=10),('[1]Pricing Schedule'!$F$103+('[1]Pricing Schedule'!$F$105*M242))*5,
IF(AND(I242=110000,R242&gt;672.8,R242&lt;=841,M242&gt;10),('[1]Pricing Schedule'!$F$111+('[1]Pricing Schedule'!$F$113*M242))*5,
IF(AND(I242=110000,R242&gt;672.8,R242&lt;=841,M242&lt;=10),('[1]Pricing Schedule'!$F$103+('[1]Pricing Schedule'!$F$105*M242))*5,
IF(AND(I242=110000,R242&gt;672.8,R242&lt;=841,M242&gt;10),('[1]Pricing Schedule'!$F$111+('[1]Pricing Schedule'!$F$113*M242))*5,
IF(AND(I242=110000,R242&gt;1345.6,R242&lt;=1513.8,M242&lt;=10),('[1]Pricing Schedule'!$F$103+('[1]Pricing Schedule'!$F$105*M242))*9,
IF(AND(I242=110000,R242&gt;1345.6,R242&lt;=1513.8,M242&gt;10),('[1]Pricing Schedule'!$F$111+('[1]Pricing Schedule'!$F$113*M242))*9,
9999999999)))))))))))))))))))))))))))))))))))))))</f>
        <v>1120760</v>
      </c>
      <c r="T242" s="21">
        <f>IF(AND(I242=38000,R242&lt;=4.5,M242&gt;8),'[1]Pricing Schedule'!$J$9,
IF(AND(I242=38000,R242&lt;=4.5,M242&lt;=8),'[1]Pricing Schedule'!$J$36,
IF(AND(I242=38000,R242&gt;4.5,R242&lt;=9,M242&gt;8),'[1]Pricing Schedule'!$J$18,
IF(AND(I242=38000,R242&gt;4.5,R242&lt;=9,M242&lt;=8),'[1]Pricing Schedule'!$J$36,
IF(AND(I242=38000,R242&gt;9,R242&lt;=12.8,M242&gt;8),'[1]Pricing Schedule'!$J$27,
IF(AND(I242=38000,R242&gt;9,R242&lt;=12.8,M242&lt;=8),'[1]Pricing Schedule'!$J$36,
IF(AND(I242=38000,R242&gt;12.8,R242&lt;=22.8),'[1]Pricing Schedule'!$J$36,
IF(AND(I242=38000,R242&gt;22.8,R242&lt;=30.2),'[1]Pricing Schedule'!$J$45,
IF(AND(I242=38000,R242&gt;30.2,R242&lt;=45.9),'[1]Pricing Schedule'!$J$54,
IF(AND(I242=38000,R242&gt;45.9,R242&lt;=123.4),'[1]Pricing Schedule'!$J$97,
IF(AND(I242=38000,R242&gt;123.4,R242&lt;=168.2,M242&lt;=10),'[1]Pricing Schedule'!$J$105,
IF(AND(I242=38000,R242&gt;123.4,R242&lt;=168.2,M242&gt;10),'[1]Pricing Schedule'!$J$113,
IF(AND(I242=38000,R242&gt;168.2,R242&lt;=336.4,M242&lt;=10),('[1]Pricing Schedule'!$J$105),
IF(AND(I242=38000,R242&gt;168.2,R242&lt;=336.4,M242&gt;10),('[1]Pricing Schedule'!$J$113),
IF(AND(I242=38000,R242&gt;336.4,R242&lt;=504.6,M242&lt;=10),('[1]Pricing Schedule'!$J$105),
IF(AND(I242=38000,R242&gt;336.4,R242&lt;=504.6,M242&gt;10),('[1]Pricing Schedule'!$J$113),
IF(AND(I242=38000,R242&gt;504.6,R242&lt;=672.8,M242&lt;=10),('[1]Pricing Schedule'!$J$105),
IF(AND(I242=38000,R242&gt;504.6,R242&lt;=672.8,M242&gt;10),('[1]Pricing Schedule'!$J$113),
IF(AND(I242=110000,R242&lt;=12.8,M242&gt;2),'[1]Pricing Schedule'!$J$63,
IF(AND(I242=110000,R242&lt;=12.8,M242&lt;=2),'[1]Pricing Schedule'!$J$97,
IF(AND(I242=110000,R242&gt;12.8,R242&lt;=22.8,M242&gt;3),'[1]Pricing Schedule'!$J$72,
IF(AND(I242=110000,R242&gt;12.8,R242&lt;=22.8,M242&lt;=3),'[1]Pricing Schedule'!$J$97,
IF(AND(I242=110000,R242&gt;22.8,R242&lt;=30.2),'[1]Pricing Schedule'!$J$81,
IF(AND(I242=110000,R242&gt;30.2,R242&lt;=45.9),'[1]Pricing Schedule'!$J$90,
IF(AND(I242=110000,R242&gt;45.9,R242&lt;=123.4),'[1]Pricing Schedule'!$J$97,
IF(AND(I242=110000,R242&gt;123.4,R242&lt;=168.2,M242&lt;=10),'[1]Pricing Schedule'!$J$105,
IF(AND(I242=110000,R242&gt;123.4,R242&lt;=168.2,M242&gt;10),'[1]Pricing Schedule'!$J$113,
IF(AND(I242=110000,R242&gt;168.2,R242&lt;=336.2,M242&lt;=10),('[1]Pricing Schedule'!$J$105),
IF(AND(I242=110000,R242&gt;168.2,R242&lt;=336.2,M242&gt;10),('[1]Pricing Schedule'!$J$113),
IF(AND(I242=110000,R242&gt;336.4,R242&lt;=504.6,M242&lt;=10),('[1]Pricing Schedule'!$J$105),
IF(AND(I242=110000,R242&gt;336.4,R242&lt;=504.6,M242&gt;10),('[1]Pricing Schedule'!$J$113),
IF(AND(I242=110000,R242&gt;504.6,R242&lt;=672.8,M242&lt;=10),('[1]Pricing Schedule'!$J$105),
IF(AND(I242=110000,R242&gt;504.6,R242&lt;=672.8,M242&gt;10),('[1]Pricing Schedule'!$J$113),
IF(AND(I242=110000,R242&gt;672.8,R242&lt;=841,M242&lt;=10),('[1]Pricing Schedule'!$J$105),
IF(AND(I242=110000,R242&gt;672.8,R242&lt;=841,M242&gt;10),('[1]Pricing Schedule'!$J$113),
IF(AND(I242=110000,R242&gt;1682,R242&lt;=1850.2,M242&lt;=10),('[1]Pricing Schedule'!$J$105),
IF(AND(I242=110000,R242&gt;1682,R242&lt;=1850.2,M242&gt;10),('[1]Pricing Schedule'!$J$113),
IF(AND(I242=110000,R242&gt;2018.4,R242&lt;=2186.6,M242&lt;=10),('[1]Pricing Schedule'!$J$105),
IF(AND(I242=110000,R242&gt;2018.4,R242&lt;=2186.6,M242&gt;10),('[1]Pricing Schedule'!$J$113),999999999)))))))))))))))))))))))))))))))))))))))</f>
        <v>4</v>
      </c>
      <c r="U242" s="40">
        <f t="shared" si="24"/>
        <v>64971.594202898552</v>
      </c>
      <c r="V242" s="41">
        <f t="shared" si="25"/>
        <v>15.391341589635605</v>
      </c>
      <c r="Y242" s="23">
        <v>302</v>
      </c>
      <c r="Z242" s="23">
        <v>106</v>
      </c>
      <c r="AR242" s="35"/>
    </row>
    <row r="243" spans="1:44" s="44" customFormat="1">
      <c r="A243" s="43">
        <v>242</v>
      </c>
      <c r="B243" s="43">
        <v>242</v>
      </c>
      <c r="C243" s="43" t="s">
        <v>548</v>
      </c>
      <c r="D243" s="23" t="s">
        <v>116</v>
      </c>
      <c r="E243" s="23" t="s">
        <v>116</v>
      </c>
      <c r="F243" s="43" t="s">
        <v>236</v>
      </c>
      <c r="G243" s="43" t="s">
        <v>237</v>
      </c>
      <c r="H243" s="43" t="s">
        <v>113</v>
      </c>
      <c r="I243" s="44">
        <v>38000</v>
      </c>
      <c r="J243" s="44">
        <v>38000</v>
      </c>
      <c r="K243" s="43" t="s">
        <v>119</v>
      </c>
      <c r="L243" s="45">
        <v>10.846</v>
      </c>
      <c r="M243" s="46">
        <f t="shared" si="20"/>
        <v>11</v>
      </c>
      <c r="N243" s="45">
        <v>10.837</v>
      </c>
      <c r="O243" s="44">
        <v>1</v>
      </c>
      <c r="P243" s="46">
        <f t="shared" si="21"/>
        <v>8.1277499999999989</v>
      </c>
      <c r="Q243" s="47">
        <f t="shared" si="22"/>
        <v>86.25</v>
      </c>
      <c r="R243" s="46">
        <f t="shared" si="23"/>
        <v>86.25</v>
      </c>
      <c r="S243" s="39">
        <f>IF(AND(I243=38000,R243&lt;=4.5,M243&gt;8),'[1]Pricing Schedule'!$F$8+('[1]Pricing Schedule'!$F$9*M243),
IF(AND(I243=38000,R243&lt;=4.5,M243&lt;=8),'[1]Pricing Schedule'!$F$34+('[1]Pricing Schedule'!$F$36*M243),
IF(AND(I243=38000,R243&gt;4.5,R243&lt;=9,M243&gt;8),'[1]Pricing Schedule'!$F$17+('[1]Pricing Schedule'!$F$18*M243),
IF(AND(I243=38000,R243&gt;4.5,R243&lt;=9,M243&lt;=8),'[1]Pricing Schedule'!$F$34+('[1]Pricing Schedule'!$F$36*M243),
IF(AND(I243=38000,R243&gt;9,R243&lt;=12.8,M243&gt;8),'[1]Pricing Schedule'!$F$26+('[1]Pricing Schedule'!$F$27*M243),
IF(AND(I243=38000,R243&gt;9,R243&lt;=12.8,M243&lt;=8),'[1]Pricing Schedule'!$F$34+('[1]Pricing Schedule'!$F$36*M243),
IF(AND(I243=38000,R243&gt;12.8,R243&lt;=22.8),'[1]Pricing Schedule'!$F$34+('[1]Pricing Schedule'!$F$36*M243),
IF(AND(I243=38000,R243&gt;22.8,R243&lt;=30.2),'[1]Pricing Schedule'!$F$43+('[1]Pricing Schedule'!$F$45*M243),
IF(AND(I243=38000,R243&gt;30.2,R243&lt;=45.9),'[1]Pricing Schedule'!$F$52+('[1]Pricing Schedule'!$F$54*M243),
IF(AND(I243=38000,R243&gt;45.9,R243&lt;=123.4),'[1]Pricing Schedule'!$F$96+('[1]Pricing Schedule'!$F$97*M243),
IF(AND(I243=38000,R243&gt;123.4,R243&lt;=168.2,M243&lt;=10),'[1]Pricing Schedule'!$F$103+('[1]Pricing Schedule'!$F$105*M243),
IF(AND(I243=38000,R243&gt;123.4,R243&lt;=168.2,M243&gt;10),'[1]Pricing Schedule'!$F$111+('[1]Pricing Schedule'!$F$113*M243),
IF(AND(I243=38000,R243&gt;157.4,R243&lt;=336.4,M243&lt;=10),('[1]Pricing Schedule'!$F$103+('[1]Pricing Schedule'!$F$105*M243))*2,
IF(AND(I243=38000,R243&gt;157.4,R243&lt;=336.4,M243&gt;10),('[1]Pricing Schedule'!$F$111+('[1]Pricing Schedule'!$F$113*M243))*2,
IF(AND(I243=38000,R243&gt;314.8,R243&lt;=504.6,M243&lt;=10),('[1]Pricing Schedule'!$F$103+('[1]Pricing Schedule'!$F$105*M243))*3,
IF(AND(I243=38000,R243&gt;314.8,R243&lt;=504.6,M243&gt;10),('[1]Pricing Schedule'!$F$111+('[1]Pricing Schedule'!$F$113*M243))*3,
IF(AND(I243=38000,R243&gt;472.2,R243&lt;=672.8,M243&lt;=10),('[1]Pricing Schedule'!$F$103+('[1]Pricing Schedule'!$F$105*M243))*4,
IF(AND(I243=38000,R243&gt;472.2,R243&lt;=672.8,M243&gt;10),('[1]Pricing Schedule'!$F$111+('[1]Pricing Schedule'!$F$113*M243))*4,
IF(AND(I243=110000,R243&lt;=12.8,M243&gt;2),'[1]Pricing Schedule'!$F$62+('[1]Pricing Schedule'!$F$63*M243),
IF(AND(I243=110000,R243&lt;=12.8,M243&lt;=2),'[1]Pricing Schedule'!$F$96+('[1]Pricing Schedule'!$F$97*M243),
IF(AND(I243=110000,R243&gt;12.8,R243&lt;=22.8,M243&gt;3),'[1]Pricing Schedule'!$F$71+('[1]Pricing Schedule'!$F$72*M243),
IF(AND(I243=110000,R243&gt;12.8,R243&lt;=22.8,M243&lt;=3),'[1]Pricing Schedule'!$F$96+('[1]Pricing Schedule'!$F$97*M243),
IF(AND(I243=110000,R243&gt;22.8,R243&lt;=30.2),'[1]Pricing Schedule'!$F$80+('[1]Pricing Schedule'!$F$81*M243),
IF(AND(I243=110000,R243&gt;30.2,R243&lt;=45.9),'[1]Pricing Schedule'!$F$89+('[1]Pricing Schedule'!$F$90*M243),
IF(AND(I243=110000,R243&gt;45.9,R243&lt;=123.4),'[1]Pricing Schedule'!$F$96+('[1]Pricing Schedule'!$F$97*M243),
IF(AND(I243=110000,R243&gt;123.4,R243&lt;=168.2,M243&lt;=10),'[1]Pricing Schedule'!$F$103+('[1]Pricing Schedule'!$F$105*M243),
IF(AND(I243=110000,R243&gt;123.4,R243&lt;=168.2,M243&gt;10),'[1]Pricing Schedule'!$F$111+('[1]Pricing Schedule'!$F$113*M243),
IF(AND(I243=110000,R243&gt;168.2,R243&lt;=336.4,M243&lt;=10),('[1]Pricing Schedule'!$F$103+('[1]Pricing Schedule'!$F$105*M243))*2,
IF(AND(I243=110000,R243&gt;168.2,R243&lt;=336.4,M243&gt;10),('[1]Pricing Schedule'!$F$111+('[1]Pricing Schedule'!$F$113*M243))*2,
IF(AND(I243=110000,R243&gt;336.4,R243&lt;=504.6,M243&lt;=10),('[1]Pricing Schedule'!$F$103+('[1]Pricing Schedule'!$F$105*M243))*3,
IF(AND(I243=110000,R243&gt;336.4,R243&lt;=504.6,M243&gt;10),('[1]Pricing Schedule'!$F$111+('[1]Pricing Schedule'!$F$113*M243))*3,
IF(AND(I243=110000,R243&gt;504.6,R243&lt;=672.8,M243&lt;=10),('[1]Pricing Schedule'!$F$103+('[1]Pricing Schedule'!$F$105*M243))*4,
IF(AND(I243=110000,R243&gt;504.6,R243&lt;=672.8,M243&gt;10),('[1]Pricing Schedule'!$F$111+('[1]Pricing Schedule'!$F$113*M243))*4,
IF(AND(I243=110000,R243&gt;672.8,R243&lt;=841,M243&lt;=10),('[1]Pricing Schedule'!$F$103+('[1]Pricing Schedule'!$F$105*M243))*5,
IF(AND(I243=110000,R243&gt;672.8,R243&lt;=841,M243&gt;10),('[1]Pricing Schedule'!$F$111+('[1]Pricing Schedule'!$F$113*M243))*5,
IF(AND(I243=110000,R243&gt;672.8,R243&lt;=841,M243&lt;=10),('[1]Pricing Schedule'!$F$103+('[1]Pricing Schedule'!$F$105*M243))*5,
IF(AND(I243=110000,R243&gt;672.8,R243&lt;=841,M243&gt;10),('[1]Pricing Schedule'!$F$111+('[1]Pricing Schedule'!$F$113*M243))*5,
IF(AND(I243=110000,R243&gt;1345.6,R243&lt;=1513.8,M243&lt;=10),('[1]Pricing Schedule'!$F$103+('[1]Pricing Schedule'!$F$105*M243))*9,
IF(AND(I243=110000,R243&gt;1345.6,R243&lt;=1513.8,M243&gt;10),('[1]Pricing Schedule'!$F$111+('[1]Pricing Schedule'!$F$113*M243))*9,
9999999999)))))))))))))))))))))))))))))))))))))))</f>
        <v>3237370</v>
      </c>
      <c r="T243" s="48">
        <f>IF(AND(I243=38000,R243&lt;=4.5,M243&gt;8),'[1]Pricing Schedule'!$J$9,
IF(AND(I243=38000,R243&lt;=4.5,M243&lt;=8),'[1]Pricing Schedule'!$J$36,
IF(AND(I243=38000,R243&gt;4.5,R243&lt;=9,M243&gt;8),'[1]Pricing Schedule'!$J$18,
IF(AND(I243=38000,R243&gt;4.5,R243&lt;=9,M243&lt;=8),'[1]Pricing Schedule'!$J$36,
IF(AND(I243=38000,R243&gt;9,R243&lt;=12.8,M243&gt;8),'[1]Pricing Schedule'!$J$27,
IF(AND(I243=38000,R243&gt;9,R243&lt;=12.8,M243&lt;=8),'[1]Pricing Schedule'!$J$36,
IF(AND(I243=38000,R243&gt;12.8,R243&lt;=22.8),'[1]Pricing Schedule'!$J$36,
IF(AND(I243=38000,R243&gt;22.8,R243&lt;=30.2),'[1]Pricing Schedule'!$J$45,
IF(AND(I243=38000,R243&gt;30.2,R243&lt;=45.9),'[1]Pricing Schedule'!$J$54,
IF(AND(I243=38000,R243&gt;45.9,R243&lt;=123.4),'[1]Pricing Schedule'!$J$97,
IF(AND(I243=38000,R243&gt;123.4,R243&lt;=168.2,M243&lt;=10),'[1]Pricing Schedule'!$J$105,
IF(AND(I243=38000,R243&gt;123.4,R243&lt;=168.2,M243&gt;10),'[1]Pricing Schedule'!$J$113,
IF(AND(I243=38000,R243&gt;168.2,R243&lt;=336.4,M243&lt;=10),('[1]Pricing Schedule'!$J$105),
IF(AND(I243=38000,R243&gt;168.2,R243&lt;=336.4,M243&gt;10),('[1]Pricing Schedule'!$J$113),
IF(AND(I243=38000,R243&gt;336.4,R243&lt;=504.6,M243&lt;=10),('[1]Pricing Schedule'!$J$105),
IF(AND(I243=38000,R243&gt;336.4,R243&lt;=504.6,M243&gt;10),('[1]Pricing Schedule'!$J$113),
IF(AND(I243=38000,R243&gt;504.6,R243&lt;=672.8,M243&lt;=10),('[1]Pricing Schedule'!$J$105),
IF(AND(I243=38000,R243&gt;504.6,R243&lt;=672.8,M243&gt;10),('[1]Pricing Schedule'!$J$113),
IF(AND(I243=110000,R243&lt;=12.8,M243&gt;2),'[1]Pricing Schedule'!$J$63,
IF(AND(I243=110000,R243&lt;=12.8,M243&lt;=2),'[1]Pricing Schedule'!$J$97,
IF(AND(I243=110000,R243&gt;12.8,R243&lt;=22.8,M243&gt;3),'[1]Pricing Schedule'!$J$72,
IF(AND(I243=110000,R243&gt;12.8,R243&lt;=22.8,M243&lt;=3),'[1]Pricing Schedule'!$J$97,
IF(AND(I243=110000,R243&gt;22.8,R243&lt;=30.2),'[1]Pricing Schedule'!$J$81,
IF(AND(I243=110000,R243&gt;30.2,R243&lt;=45.9),'[1]Pricing Schedule'!$J$90,
IF(AND(I243=110000,R243&gt;45.9,R243&lt;=123.4),'[1]Pricing Schedule'!$J$97,
IF(AND(I243=110000,R243&gt;123.4,R243&lt;=168.2,M243&lt;=10),'[1]Pricing Schedule'!$J$105,
IF(AND(I243=110000,R243&gt;123.4,R243&lt;=168.2,M243&gt;10),'[1]Pricing Schedule'!$J$113,
IF(AND(I243=110000,R243&gt;168.2,R243&lt;=336.2,M243&lt;=10),('[1]Pricing Schedule'!$J$105),
IF(AND(I243=110000,R243&gt;168.2,R243&lt;=336.2,M243&gt;10),('[1]Pricing Schedule'!$J$113),
IF(AND(I243=110000,R243&gt;336.4,R243&lt;=504.6,M243&lt;=10),('[1]Pricing Schedule'!$J$105),
IF(AND(I243=110000,R243&gt;336.4,R243&lt;=504.6,M243&gt;10),('[1]Pricing Schedule'!$J$113),
IF(AND(I243=110000,R243&gt;504.6,R243&lt;=672.8,M243&lt;=10),('[1]Pricing Schedule'!$J$105),
IF(AND(I243=110000,R243&gt;504.6,R243&lt;=672.8,M243&gt;10),('[1]Pricing Schedule'!$J$113),
IF(AND(I243=110000,R243&gt;672.8,R243&lt;=841,M243&lt;=10),('[1]Pricing Schedule'!$J$105),
IF(AND(I243=110000,R243&gt;672.8,R243&lt;=841,M243&gt;10),('[1]Pricing Schedule'!$J$113),
IF(AND(I243=110000,R243&gt;1682,R243&lt;=1850.2,M243&lt;=10),('[1]Pricing Schedule'!$J$105),
IF(AND(I243=110000,R243&gt;1682,R243&lt;=1850.2,M243&gt;10),('[1]Pricing Schedule'!$J$113),
IF(AND(I243=110000,R243&gt;2018.4,R243&lt;=2186.6,M243&lt;=10),('[1]Pricing Schedule'!$J$105),
IF(AND(I243=110000,R243&gt;2018.4,R243&lt;=2186.6,M243&gt;10),('[1]Pricing Schedule'!$J$113),999999999)))))))))))))))))))))))))))))))))))))))</f>
        <v>11</v>
      </c>
      <c r="U243" s="49">
        <f t="shared" si="24"/>
        <v>37534.72463768116</v>
      </c>
      <c r="V243" s="50">
        <f t="shared" si="25"/>
        <v>26.6419964353781</v>
      </c>
      <c r="W243" s="13"/>
      <c r="X243" s="13"/>
      <c r="Y243" s="23">
        <v>209</v>
      </c>
      <c r="Z243" s="23">
        <v>105</v>
      </c>
      <c r="AD243" s="43"/>
      <c r="AE243" s="43"/>
      <c r="AF243" s="43"/>
      <c r="AR243" s="51"/>
    </row>
    <row r="244" spans="1:44" s="44" customFormat="1">
      <c r="A244" s="43">
        <v>243</v>
      </c>
      <c r="B244" s="43">
        <v>243</v>
      </c>
      <c r="C244" s="43" t="s">
        <v>549</v>
      </c>
      <c r="D244" s="23" t="s">
        <v>168</v>
      </c>
      <c r="E244" s="23" t="s">
        <v>168</v>
      </c>
      <c r="F244" s="43" t="s">
        <v>169</v>
      </c>
      <c r="G244" s="43" t="s">
        <v>170</v>
      </c>
      <c r="H244" s="43" t="s">
        <v>113</v>
      </c>
      <c r="I244" s="44">
        <v>38000</v>
      </c>
      <c r="J244" s="44">
        <v>38000</v>
      </c>
      <c r="K244" s="44">
        <v>20000</v>
      </c>
      <c r="L244" s="45">
        <v>5.4859999999999998</v>
      </c>
      <c r="M244" s="46">
        <f t="shared" si="20"/>
        <v>6</v>
      </c>
      <c r="N244" s="45">
        <v>14.814</v>
      </c>
      <c r="O244" s="44">
        <v>1</v>
      </c>
      <c r="P244" s="46">
        <f t="shared" si="21"/>
        <v>11.1105</v>
      </c>
      <c r="Q244" s="47">
        <f t="shared" si="22"/>
        <v>120.75</v>
      </c>
      <c r="R244" s="46">
        <f t="shared" si="23"/>
        <v>120.75</v>
      </c>
      <c r="S244" s="39">
        <f>IF(AND(I244=38000,R244&lt;=4.5,M244&gt;8),'[1]Pricing Schedule'!$F$8+('[1]Pricing Schedule'!$F$9*M244),
IF(AND(I244=38000,R244&lt;=4.5,M244&lt;=8),'[1]Pricing Schedule'!$F$34+('[1]Pricing Schedule'!$F$36*M244),
IF(AND(I244=38000,R244&gt;4.5,R244&lt;=9,M244&gt;8),'[1]Pricing Schedule'!$F$17+('[1]Pricing Schedule'!$F$18*M244),
IF(AND(I244=38000,R244&gt;4.5,R244&lt;=9,M244&lt;=8),'[1]Pricing Schedule'!$F$34+('[1]Pricing Schedule'!$F$36*M244),
IF(AND(I244=38000,R244&gt;9,R244&lt;=12.8,M244&gt;8),'[1]Pricing Schedule'!$F$26+('[1]Pricing Schedule'!$F$27*M244),
IF(AND(I244=38000,R244&gt;9,R244&lt;=12.8,M244&lt;=8),'[1]Pricing Schedule'!$F$34+('[1]Pricing Schedule'!$F$36*M244),
IF(AND(I244=38000,R244&gt;12.8,R244&lt;=22.8),'[1]Pricing Schedule'!$F$34+('[1]Pricing Schedule'!$F$36*M244),
IF(AND(I244=38000,R244&gt;22.8,R244&lt;=30.2),'[1]Pricing Schedule'!$F$43+('[1]Pricing Schedule'!$F$45*M244),
IF(AND(I244=38000,R244&gt;30.2,R244&lt;=45.9),'[1]Pricing Schedule'!$F$52+('[1]Pricing Schedule'!$F$54*M244),
IF(AND(I244=38000,R244&gt;45.9,R244&lt;=123.4),'[1]Pricing Schedule'!$F$96+('[1]Pricing Schedule'!$F$97*M244),
IF(AND(I244=38000,R244&gt;123.4,R244&lt;=168.2,M244&lt;=10),'[1]Pricing Schedule'!$F$103+('[1]Pricing Schedule'!$F$105*M244),
IF(AND(I244=38000,R244&gt;123.4,R244&lt;=168.2,M244&gt;10),'[1]Pricing Schedule'!$F$111+('[1]Pricing Schedule'!$F$113*M244),
IF(AND(I244=38000,R244&gt;157.4,R244&lt;=336.4,M244&lt;=10),('[1]Pricing Schedule'!$F$103+('[1]Pricing Schedule'!$F$105*M244))*2,
IF(AND(I244=38000,R244&gt;157.4,R244&lt;=336.4,M244&gt;10),('[1]Pricing Schedule'!$F$111+('[1]Pricing Schedule'!$F$113*M244))*2,
IF(AND(I244=38000,R244&gt;314.8,R244&lt;=504.6,M244&lt;=10),('[1]Pricing Schedule'!$F$103+('[1]Pricing Schedule'!$F$105*M244))*3,
IF(AND(I244=38000,R244&gt;314.8,R244&lt;=504.6,M244&gt;10),('[1]Pricing Schedule'!$F$111+('[1]Pricing Schedule'!$F$113*M244))*3,
IF(AND(I244=38000,R244&gt;472.2,R244&lt;=672.8,M244&lt;=10),('[1]Pricing Schedule'!$F$103+('[1]Pricing Schedule'!$F$105*M244))*4,
IF(AND(I244=38000,R244&gt;472.2,R244&lt;=672.8,M244&gt;10),('[1]Pricing Schedule'!$F$111+('[1]Pricing Schedule'!$F$113*M244))*4,
IF(AND(I244=110000,R244&lt;=12.8,M244&gt;2),'[1]Pricing Schedule'!$F$62+('[1]Pricing Schedule'!$F$63*M244),
IF(AND(I244=110000,R244&lt;=12.8,M244&lt;=2),'[1]Pricing Schedule'!$F$96+('[1]Pricing Schedule'!$F$97*M244),
IF(AND(I244=110000,R244&gt;12.8,R244&lt;=22.8,M244&gt;3),'[1]Pricing Schedule'!$F$71+('[1]Pricing Schedule'!$F$72*M244),
IF(AND(I244=110000,R244&gt;12.8,R244&lt;=22.8,M244&lt;=3),'[1]Pricing Schedule'!$F$96+('[1]Pricing Schedule'!$F$97*M244),
IF(AND(I244=110000,R244&gt;22.8,R244&lt;=30.2),'[1]Pricing Schedule'!$F$80+('[1]Pricing Schedule'!$F$81*M244),
IF(AND(I244=110000,R244&gt;30.2,R244&lt;=45.9),'[1]Pricing Schedule'!$F$89+('[1]Pricing Schedule'!$F$90*M244),
IF(AND(I244=110000,R244&gt;45.9,R244&lt;=123.4),'[1]Pricing Schedule'!$F$96+('[1]Pricing Schedule'!$F$97*M244),
IF(AND(I244=110000,R244&gt;123.4,R244&lt;=168.2,M244&lt;=10),'[1]Pricing Schedule'!$F$103+('[1]Pricing Schedule'!$F$105*M244),
IF(AND(I244=110000,R244&gt;123.4,R244&lt;=168.2,M244&gt;10),'[1]Pricing Schedule'!$F$111+('[1]Pricing Schedule'!$F$113*M244),
IF(AND(I244=110000,R244&gt;168.2,R244&lt;=336.4,M244&lt;=10),('[1]Pricing Schedule'!$F$103+('[1]Pricing Schedule'!$F$105*M244))*2,
IF(AND(I244=110000,R244&gt;168.2,R244&lt;=336.4,M244&gt;10),('[1]Pricing Schedule'!$F$111+('[1]Pricing Schedule'!$F$113*M244))*2,
IF(AND(I244=110000,R244&gt;336.4,R244&lt;=504.6,M244&lt;=10),('[1]Pricing Schedule'!$F$103+('[1]Pricing Schedule'!$F$105*M244))*3,
IF(AND(I244=110000,R244&gt;336.4,R244&lt;=504.6,M244&gt;10),('[1]Pricing Schedule'!$F$111+('[1]Pricing Schedule'!$F$113*M244))*3,
IF(AND(I244=110000,R244&gt;504.6,R244&lt;=672.8,M244&lt;=10),('[1]Pricing Schedule'!$F$103+('[1]Pricing Schedule'!$F$105*M244))*4,
IF(AND(I244=110000,R244&gt;504.6,R244&lt;=672.8,M244&gt;10),('[1]Pricing Schedule'!$F$111+('[1]Pricing Schedule'!$F$113*M244))*4,
IF(AND(I244=110000,R244&gt;672.8,R244&lt;=841,M244&lt;=10),('[1]Pricing Schedule'!$F$103+('[1]Pricing Schedule'!$F$105*M244))*5,
IF(AND(I244=110000,R244&gt;672.8,R244&lt;=841,M244&gt;10),('[1]Pricing Schedule'!$F$111+('[1]Pricing Schedule'!$F$113*M244))*5,
IF(AND(I244=110000,R244&gt;672.8,R244&lt;=841,M244&lt;=10),('[1]Pricing Schedule'!$F$103+('[1]Pricing Schedule'!$F$105*M244))*5,
IF(AND(I244=110000,R244&gt;672.8,R244&lt;=841,M244&gt;10),('[1]Pricing Schedule'!$F$111+('[1]Pricing Schedule'!$F$113*M244))*5,
IF(AND(I244=110000,R244&gt;1345.6,R244&lt;=1513.8,M244&lt;=10),('[1]Pricing Schedule'!$F$103+('[1]Pricing Schedule'!$F$105*M244))*9,
IF(AND(I244=110000,R244&gt;1345.6,R244&lt;=1513.8,M244&gt;10),('[1]Pricing Schedule'!$F$111+('[1]Pricing Schedule'!$F$113*M244))*9,
9999999999)))))))))))))))))))))))))))))))))))))))</f>
        <v>2183320</v>
      </c>
      <c r="T244" s="48">
        <f>IF(AND(I244=38000,R244&lt;=4.5,M244&gt;8),'[1]Pricing Schedule'!$J$9,
IF(AND(I244=38000,R244&lt;=4.5,M244&lt;=8),'[1]Pricing Schedule'!$J$36,
IF(AND(I244=38000,R244&gt;4.5,R244&lt;=9,M244&gt;8),'[1]Pricing Schedule'!$J$18,
IF(AND(I244=38000,R244&gt;4.5,R244&lt;=9,M244&lt;=8),'[1]Pricing Schedule'!$J$36,
IF(AND(I244=38000,R244&gt;9,R244&lt;=12.8,M244&gt;8),'[1]Pricing Schedule'!$J$27,
IF(AND(I244=38000,R244&gt;9,R244&lt;=12.8,M244&lt;=8),'[1]Pricing Schedule'!$J$36,
IF(AND(I244=38000,R244&gt;12.8,R244&lt;=22.8),'[1]Pricing Schedule'!$J$36,
IF(AND(I244=38000,R244&gt;22.8,R244&lt;=30.2),'[1]Pricing Schedule'!$J$45,
IF(AND(I244=38000,R244&gt;30.2,R244&lt;=45.9),'[1]Pricing Schedule'!$J$54,
IF(AND(I244=38000,R244&gt;45.9,R244&lt;=123.4),'[1]Pricing Schedule'!$J$97,
IF(AND(I244=38000,R244&gt;123.4,R244&lt;=168.2,M244&lt;=10),'[1]Pricing Schedule'!$J$105,
IF(AND(I244=38000,R244&gt;123.4,R244&lt;=168.2,M244&gt;10),'[1]Pricing Schedule'!$J$113,
IF(AND(I244=38000,R244&gt;168.2,R244&lt;=336.4,M244&lt;=10),('[1]Pricing Schedule'!$J$105),
IF(AND(I244=38000,R244&gt;168.2,R244&lt;=336.4,M244&gt;10),('[1]Pricing Schedule'!$J$113),
IF(AND(I244=38000,R244&gt;336.4,R244&lt;=504.6,M244&lt;=10),('[1]Pricing Schedule'!$J$105),
IF(AND(I244=38000,R244&gt;336.4,R244&lt;=504.6,M244&gt;10),('[1]Pricing Schedule'!$J$113),
IF(AND(I244=38000,R244&gt;504.6,R244&lt;=672.8,M244&lt;=10),('[1]Pricing Schedule'!$J$105),
IF(AND(I244=38000,R244&gt;504.6,R244&lt;=672.8,M244&gt;10),('[1]Pricing Schedule'!$J$113),
IF(AND(I244=110000,R244&lt;=12.8,M244&gt;2),'[1]Pricing Schedule'!$J$63,
IF(AND(I244=110000,R244&lt;=12.8,M244&lt;=2),'[1]Pricing Schedule'!$J$97,
IF(AND(I244=110000,R244&gt;12.8,R244&lt;=22.8,M244&gt;3),'[1]Pricing Schedule'!$J$72,
IF(AND(I244=110000,R244&gt;12.8,R244&lt;=22.8,M244&lt;=3),'[1]Pricing Schedule'!$J$97,
IF(AND(I244=110000,R244&gt;22.8,R244&lt;=30.2),'[1]Pricing Schedule'!$J$81,
IF(AND(I244=110000,R244&gt;30.2,R244&lt;=45.9),'[1]Pricing Schedule'!$J$90,
IF(AND(I244=110000,R244&gt;45.9,R244&lt;=123.4),'[1]Pricing Schedule'!$J$97,
IF(AND(I244=110000,R244&gt;123.4,R244&lt;=168.2,M244&lt;=10),'[1]Pricing Schedule'!$J$105,
IF(AND(I244=110000,R244&gt;123.4,R244&lt;=168.2,M244&gt;10),'[1]Pricing Schedule'!$J$113,
IF(AND(I244=110000,R244&gt;168.2,R244&lt;=336.2,M244&lt;=10),('[1]Pricing Schedule'!$J$105),
IF(AND(I244=110000,R244&gt;168.2,R244&lt;=336.2,M244&gt;10),('[1]Pricing Schedule'!$J$113),
IF(AND(I244=110000,R244&gt;336.4,R244&lt;=504.6,M244&lt;=10),('[1]Pricing Schedule'!$J$105),
IF(AND(I244=110000,R244&gt;336.4,R244&lt;=504.6,M244&gt;10),('[1]Pricing Schedule'!$J$113),
IF(AND(I244=110000,R244&gt;504.6,R244&lt;=672.8,M244&lt;=10),('[1]Pricing Schedule'!$J$105),
IF(AND(I244=110000,R244&gt;504.6,R244&lt;=672.8,M244&gt;10),('[1]Pricing Schedule'!$J$113),
IF(AND(I244=110000,R244&gt;672.8,R244&lt;=841,M244&lt;=10),('[1]Pricing Schedule'!$J$105),
IF(AND(I244=110000,R244&gt;672.8,R244&lt;=841,M244&gt;10),('[1]Pricing Schedule'!$J$113),
IF(AND(I244=110000,R244&gt;1682,R244&lt;=1850.2,M244&lt;=10),('[1]Pricing Schedule'!$J$105),
IF(AND(I244=110000,R244&gt;1682,R244&lt;=1850.2,M244&gt;10),('[1]Pricing Schedule'!$J$113),
IF(AND(I244=110000,R244&gt;2018.4,R244&lt;=2186.6,M244&lt;=10),('[1]Pricing Schedule'!$J$105),
IF(AND(I244=110000,R244&gt;2018.4,R244&lt;=2186.6,M244&gt;10),('[1]Pricing Schedule'!$J$113),999999999)))))))))))))))))))))))))))))))))))))))</f>
        <v>11</v>
      </c>
      <c r="U244" s="49">
        <f t="shared" si="24"/>
        <v>18081.325051759835</v>
      </c>
      <c r="V244" s="50">
        <f t="shared" si="25"/>
        <v>55.305681256068738</v>
      </c>
      <c r="W244" s="13"/>
      <c r="X244" s="13"/>
      <c r="Y244" s="23">
        <v>428</v>
      </c>
      <c r="Z244" s="23">
        <v>642</v>
      </c>
      <c r="AD244" s="43"/>
      <c r="AE244" s="43"/>
      <c r="AF244" s="43"/>
      <c r="AR244" s="51"/>
    </row>
    <row r="245" spans="1:44">
      <c r="A245" s="23">
        <v>244</v>
      </c>
      <c r="B245" s="23">
        <v>244</v>
      </c>
      <c r="C245" s="23" t="s">
        <v>550</v>
      </c>
      <c r="D245" s="23" t="s">
        <v>168</v>
      </c>
      <c r="E245" s="23" t="s">
        <v>168</v>
      </c>
      <c r="F245" s="23" t="s">
        <v>169</v>
      </c>
      <c r="G245" s="23" t="s">
        <v>170</v>
      </c>
      <c r="H245" s="23" t="s">
        <v>113</v>
      </c>
      <c r="I245" s="13">
        <v>38000</v>
      </c>
      <c r="J245" s="13">
        <v>38000</v>
      </c>
      <c r="K245" s="13">
        <v>20000</v>
      </c>
      <c r="L245" s="24">
        <v>2.0659999999999998</v>
      </c>
      <c r="M245" s="37">
        <f t="shared" si="20"/>
        <v>3</v>
      </c>
      <c r="N245" s="24">
        <v>2.7069999999999999</v>
      </c>
      <c r="O245" s="13">
        <v>1</v>
      </c>
      <c r="P245" s="36">
        <f t="shared" si="21"/>
        <v>2.0302499999999997</v>
      </c>
      <c r="Q245" s="38">
        <f t="shared" si="22"/>
        <v>20.700000000000003</v>
      </c>
      <c r="R245" s="37">
        <f t="shared" si="23"/>
        <v>20.700000000000003</v>
      </c>
      <c r="S245" s="39">
        <f>IF(AND(I245=38000,R245&lt;=4.5,M245&gt;8),'[1]Pricing Schedule'!$F$8+('[1]Pricing Schedule'!$F$9*M245),
IF(AND(I245=38000,R245&lt;=4.5,M245&lt;=8),'[1]Pricing Schedule'!$F$34+('[1]Pricing Schedule'!$F$36*M245),
IF(AND(I245=38000,R245&gt;4.5,R245&lt;=9,M245&gt;8),'[1]Pricing Schedule'!$F$17+('[1]Pricing Schedule'!$F$18*M245),
IF(AND(I245=38000,R245&gt;4.5,R245&lt;=9,M245&lt;=8),'[1]Pricing Schedule'!$F$34+('[1]Pricing Schedule'!$F$36*M245),
IF(AND(I245=38000,R245&gt;9,R245&lt;=12.8,M245&gt;8),'[1]Pricing Schedule'!$F$26+('[1]Pricing Schedule'!$F$27*M245),
IF(AND(I245=38000,R245&gt;9,R245&lt;=12.8,M245&lt;=8),'[1]Pricing Schedule'!$F$34+('[1]Pricing Schedule'!$F$36*M245),
IF(AND(I245=38000,R245&gt;12.8,R245&lt;=22.8),'[1]Pricing Schedule'!$F$34+('[1]Pricing Schedule'!$F$36*M245),
IF(AND(I245=38000,R245&gt;22.8,R245&lt;=30.2),'[1]Pricing Schedule'!$F$43+('[1]Pricing Schedule'!$F$45*M245),
IF(AND(I245=38000,R245&gt;30.2,R245&lt;=45.9),'[1]Pricing Schedule'!$F$52+('[1]Pricing Schedule'!$F$54*M245),
IF(AND(I245=38000,R245&gt;45.9,R245&lt;=123.4),'[1]Pricing Schedule'!$F$96+('[1]Pricing Schedule'!$F$97*M245),
IF(AND(I245=38000,R245&gt;123.4,R245&lt;=168.2,M245&lt;=10),'[1]Pricing Schedule'!$F$103+('[1]Pricing Schedule'!$F$105*M245),
IF(AND(I245=38000,R245&gt;123.4,R245&lt;=168.2,M245&gt;10),'[1]Pricing Schedule'!$F$111+('[1]Pricing Schedule'!$F$113*M245),
IF(AND(I245=38000,R245&gt;157.4,R245&lt;=336.4,M245&lt;=10),('[1]Pricing Schedule'!$F$103+('[1]Pricing Schedule'!$F$105*M245))*2,
IF(AND(I245=38000,R245&gt;157.4,R245&lt;=336.4,M245&gt;10),('[1]Pricing Schedule'!$F$111+('[1]Pricing Schedule'!$F$113*M245))*2,
IF(AND(I245=38000,R245&gt;314.8,R245&lt;=504.6,M245&lt;=10),('[1]Pricing Schedule'!$F$103+('[1]Pricing Schedule'!$F$105*M245))*3,
IF(AND(I245=38000,R245&gt;314.8,R245&lt;=504.6,M245&gt;10),('[1]Pricing Schedule'!$F$111+('[1]Pricing Schedule'!$F$113*M245))*3,
IF(AND(I245=38000,R245&gt;472.2,R245&lt;=672.8,M245&lt;=10),('[1]Pricing Schedule'!$F$103+('[1]Pricing Schedule'!$F$105*M245))*4,
IF(AND(I245=38000,R245&gt;472.2,R245&lt;=672.8,M245&gt;10),('[1]Pricing Schedule'!$F$111+('[1]Pricing Schedule'!$F$113*M245))*4,
IF(AND(I245=110000,R245&lt;=12.8,M245&gt;2),'[1]Pricing Schedule'!$F$62+('[1]Pricing Schedule'!$F$63*M245),
IF(AND(I245=110000,R245&lt;=12.8,M245&lt;=2),'[1]Pricing Schedule'!$F$96+('[1]Pricing Schedule'!$F$97*M245),
IF(AND(I245=110000,R245&gt;12.8,R245&lt;=22.8,M245&gt;3),'[1]Pricing Schedule'!$F$71+('[1]Pricing Schedule'!$F$72*M245),
IF(AND(I245=110000,R245&gt;12.8,R245&lt;=22.8,M245&lt;=3),'[1]Pricing Schedule'!$F$96+('[1]Pricing Schedule'!$F$97*M245),
IF(AND(I245=110000,R245&gt;22.8,R245&lt;=30.2),'[1]Pricing Schedule'!$F$80+('[1]Pricing Schedule'!$F$81*M245),
IF(AND(I245=110000,R245&gt;30.2,R245&lt;=45.9),'[1]Pricing Schedule'!$F$89+('[1]Pricing Schedule'!$F$90*M245),
IF(AND(I245=110000,R245&gt;45.9,R245&lt;=123.4),'[1]Pricing Schedule'!$F$96+('[1]Pricing Schedule'!$F$97*M245),
IF(AND(I245=110000,R245&gt;123.4,R245&lt;=168.2,M245&lt;=10),'[1]Pricing Schedule'!$F$103+('[1]Pricing Schedule'!$F$105*M245),
IF(AND(I245=110000,R245&gt;123.4,R245&lt;=168.2,M245&gt;10),'[1]Pricing Schedule'!$F$111+('[1]Pricing Schedule'!$F$113*M245),
IF(AND(I245=110000,R245&gt;168.2,R245&lt;=336.4,M245&lt;=10),('[1]Pricing Schedule'!$F$103+('[1]Pricing Schedule'!$F$105*M245))*2,
IF(AND(I245=110000,R245&gt;168.2,R245&lt;=336.4,M245&gt;10),('[1]Pricing Schedule'!$F$111+('[1]Pricing Schedule'!$F$113*M245))*2,
IF(AND(I245=110000,R245&gt;336.4,R245&lt;=504.6,M245&lt;=10),('[1]Pricing Schedule'!$F$103+('[1]Pricing Schedule'!$F$105*M245))*3,
IF(AND(I245=110000,R245&gt;336.4,R245&lt;=504.6,M245&gt;10),('[1]Pricing Schedule'!$F$111+('[1]Pricing Schedule'!$F$113*M245))*3,
IF(AND(I245=110000,R245&gt;504.6,R245&lt;=672.8,M245&lt;=10),('[1]Pricing Schedule'!$F$103+('[1]Pricing Schedule'!$F$105*M245))*4,
IF(AND(I245=110000,R245&gt;504.6,R245&lt;=672.8,M245&gt;10),('[1]Pricing Schedule'!$F$111+('[1]Pricing Schedule'!$F$113*M245))*4,
IF(AND(I245=110000,R245&gt;672.8,R245&lt;=841,M245&lt;=10),('[1]Pricing Schedule'!$F$103+('[1]Pricing Schedule'!$F$105*M245))*5,
IF(AND(I245=110000,R245&gt;672.8,R245&lt;=841,M245&gt;10),('[1]Pricing Schedule'!$F$111+('[1]Pricing Schedule'!$F$113*M245))*5,
IF(AND(I245=110000,R245&gt;672.8,R245&lt;=841,M245&lt;=10),('[1]Pricing Schedule'!$F$103+('[1]Pricing Schedule'!$F$105*M245))*5,
IF(AND(I245=110000,R245&gt;672.8,R245&lt;=841,M245&gt;10),('[1]Pricing Schedule'!$F$111+('[1]Pricing Schedule'!$F$113*M245))*5,
IF(AND(I245=110000,R245&gt;1345.6,R245&lt;=1513.8,M245&lt;=10),('[1]Pricing Schedule'!$F$103+('[1]Pricing Schedule'!$F$105*M245))*9,
IF(AND(I245=110000,R245&gt;1345.6,R245&lt;=1513.8,M245&gt;10),('[1]Pricing Schedule'!$F$111+('[1]Pricing Schedule'!$F$113*M245))*9,
9999999999)))))))))))))))))))))))))))))))))))))))</f>
        <v>558600</v>
      </c>
      <c r="T245" s="21">
        <f>IF(AND(I245=38000,R245&lt;=4.5,M245&gt;8),'[1]Pricing Schedule'!$J$9,
IF(AND(I245=38000,R245&lt;=4.5,M245&lt;=8),'[1]Pricing Schedule'!$J$36,
IF(AND(I245=38000,R245&gt;4.5,R245&lt;=9,M245&gt;8),'[1]Pricing Schedule'!$J$18,
IF(AND(I245=38000,R245&gt;4.5,R245&lt;=9,M245&lt;=8),'[1]Pricing Schedule'!$J$36,
IF(AND(I245=38000,R245&gt;9,R245&lt;=12.8,M245&gt;8),'[1]Pricing Schedule'!$J$27,
IF(AND(I245=38000,R245&gt;9,R245&lt;=12.8,M245&lt;=8),'[1]Pricing Schedule'!$J$36,
IF(AND(I245=38000,R245&gt;12.8,R245&lt;=22.8),'[1]Pricing Schedule'!$J$36,
IF(AND(I245=38000,R245&gt;22.8,R245&lt;=30.2),'[1]Pricing Schedule'!$J$45,
IF(AND(I245=38000,R245&gt;30.2,R245&lt;=45.9),'[1]Pricing Schedule'!$J$54,
IF(AND(I245=38000,R245&gt;45.9,R245&lt;=123.4),'[1]Pricing Schedule'!$J$97,
IF(AND(I245=38000,R245&gt;123.4,R245&lt;=168.2,M245&lt;=10),'[1]Pricing Schedule'!$J$105,
IF(AND(I245=38000,R245&gt;123.4,R245&lt;=168.2,M245&gt;10),'[1]Pricing Schedule'!$J$113,
IF(AND(I245=38000,R245&gt;168.2,R245&lt;=336.4,M245&lt;=10),('[1]Pricing Schedule'!$J$105),
IF(AND(I245=38000,R245&gt;168.2,R245&lt;=336.4,M245&gt;10),('[1]Pricing Schedule'!$J$113),
IF(AND(I245=38000,R245&gt;336.4,R245&lt;=504.6,M245&lt;=10),('[1]Pricing Schedule'!$J$105),
IF(AND(I245=38000,R245&gt;336.4,R245&lt;=504.6,M245&gt;10),('[1]Pricing Schedule'!$J$113),
IF(AND(I245=38000,R245&gt;504.6,R245&lt;=672.8,M245&lt;=10),('[1]Pricing Schedule'!$J$105),
IF(AND(I245=38000,R245&gt;504.6,R245&lt;=672.8,M245&gt;10),('[1]Pricing Schedule'!$J$113),
IF(AND(I245=110000,R245&lt;=12.8,M245&gt;2),'[1]Pricing Schedule'!$J$63,
IF(AND(I245=110000,R245&lt;=12.8,M245&lt;=2),'[1]Pricing Schedule'!$J$97,
IF(AND(I245=110000,R245&gt;12.8,R245&lt;=22.8,M245&gt;3),'[1]Pricing Schedule'!$J$72,
IF(AND(I245=110000,R245&gt;12.8,R245&lt;=22.8,M245&lt;=3),'[1]Pricing Schedule'!$J$97,
IF(AND(I245=110000,R245&gt;22.8,R245&lt;=30.2),'[1]Pricing Schedule'!$J$81,
IF(AND(I245=110000,R245&gt;30.2,R245&lt;=45.9),'[1]Pricing Schedule'!$J$90,
IF(AND(I245=110000,R245&gt;45.9,R245&lt;=123.4),'[1]Pricing Schedule'!$J$97,
IF(AND(I245=110000,R245&gt;123.4,R245&lt;=168.2,M245&lt;=10),'[1]Pricing Schedule'!$J$105,
IF(AND(I245=110000,R245&gt;123.4,R245&lt;=168.2,M245&gt;10),'[1]Pricing Schedule'!$J$113,
IF(AND(I245=110000,R245&gt;168.2,R245&lt;=336.2,M245&lt;=10),('[1]Pricing Schedule'!$J$105),
IF(AND(I245=110000,R245&gt;168.2,R245&lt;=336.2,M245&gt;10),('[1]Pricing Schedule'!$J$113),
IF(AND(I245=110000,R245&gt;336.4,R245&lt;=504.6,M245&lt;=10),('[1]Pricing Schedule'!$J$105),
IF(AND(I245=110000,R245&gt;336.4,R245&lt;=504.6,M245&gt;10),('[1]Pricing Schedule'!$J$113),
IF(AND(I245=110000,R245&gt;504.6,R245&lt;=672.8,M245&lt;=10),('[1]Pricing Schedule'!$J$105),
IF(AND(I245=110000,R245&gt;504.6,R245&lt;=672.8,M245&gt;10),('[1]Pricing Schedule'!$J$113),
IF(AND(I245=110000,R245&gt;672.8,R245&lt;=841,M245&lt;=10),('[1]Pricing Schedule'!$J$105),
IF(AND(I245=110000,R245&gt;672.8,R245&lt;=841,M245&gt;10),('[1]Pricing Schedule'!$J$113),
IF(AND(I245=110000,R245&gt;1682,R245&lt;=1850.2,M245&lt;=10),('[1]Pricing Schedule'!$J$105),
IF(AND(I245=110000,R245&gt;1682,R245&lt;=1850.2,M245&gt;10),('[1]Pricing Schedule'!$J$113),
IF(AND(I245=110000,R245&gt;2018.4,R245&lt;=2186.6,M245&lt;=10),('[1]Pricing Schedule'!$J$105),
IF(AND(I245=110000,R245&gt;2018.4,R245&lt;=2186.6,M245&gt;10),('[1]Pricing Schedule'!$J$113),999999999)))))))))))))))))))))))))))))))))))))))</f>
        <v>4</v>
      </c>
      <c r="U245" s="40">
        <f t="shared" si="24"/>
        <v>26985.507246376808</v>
      </c>
      <c r="V245" s="41">
        <f t="shared" si="25"/>
        <v>37.056928034371651</v>
      </c>
      <c r="Y245" s="23">
        <v>105</v>
      </c>
      <c r="Z245" s="23">
        <v>642</v>
      </c>
      <c r="AR245" s="35"/>
    </row>
    <row r="246" spans="1:44">
      <c r="A246" s="23">
        <v>245</v>
      </c>
      <c r="B246" s="23">
        <v>245</v>
      </c>
      <c r="C246" s="23" t="s">
        <v>551</v>
      </c>
      <c r="D246" s="23" t="s">
        <v>168</v>
      </c>
      <c r="E246" s="23" t="s">
        <v>168</v>
      </c>
      <c r="F246" s="23" t="s">
        <v>257</v>
      </c>
      <c r="G246" s="23" t="s">
        <v>258</v>
      </c>
      <c r="H246" s="23" t="s">
        <v>113</v>
      </c>
      <c r="I246" s="13">
        <v>38000</v>
      </c>
      <c r="J246" s="13">
        <v>38000</v>
      </c>
      <c r="K246" s="13">
        <v>20000</v>
      </c>
      <c r="L246" s="24">
        <v>8.6039999999999992</v>
      </c>
      <c r="M246" s="37">
        <f t="shared" si="20"/>
        <v>9</v>
      </c>
      <c r="N246" s="24">
        <v>2.8319999999999999</v>
      </c>
      <c r="O246" s="13">
        <v>1</v>
      </c>
      <c r="P246" s="36">
        <f t="shared" si="21"/>
        <v>2.1239999999999997</v>
      </c>
      <c r="Q246" s="38">
        <f t="shared" si="22"/>
        <v>20.700000000000003</v>
      </c>
      <c r="R246" s="37">
        <f t="shared" si="23"/>
        <v>20.700000000000003</v>
      </c>
      <c r="S246" s="39">
        <f>IF(AND(I246=38000,R246&lt;=4.5,M246&gt;8),'[1]Pricing Schedule'!$F$8+('[1]Pricing Schedule'!$F$9*M246),
IF(AND(I246=38000,R246&lt;=4.5,M246&lt;=8),'[1]Pricing Schedule'!$F$34+('[1]Pricing Schedule'!$F$36*M246),
IF(AND(I246=38000,R246&gt;4.5,R246&lt;=9,M246&gt;8),'[1]Pricing Schedule'!$F$17+('[1]Pricing Schedule'!$F$18*M246),
IF(AND(I246=38000,R246&gt;4.5,R246&lt;=9,M246&lt;=8),'[1]Pricing Schedule'!$F$34+('[1]Pricing Schedule'!$F$36*M246),
IF(AND(I246=38000,R246&gt;9,R246&lt;=12.8,M246&gt;8),'[1]Pricing Schedule'!$F$26+('[1]Pricing Schedule'!$F$27*M246),
IF(AND(I246=38000,R246&gt;9,R246&lt;=12.8,M246&lt;=8),'[1]Pricing Schedule'!$F$34+('[1]Pricing Schedule'!$F$36*M246),
IF(AND(I246=38000,R246&gt;12.8,R246&lt;=22.8),'[1]Pricing Schedule'!$F$34+('[1]Pricing Schedule'!$F$36*M246),
IF(AND(I246=38000,R246&gt;22.8,R246&lt;=30.2),'[1]Pricing Schedule'!$F$43+('[1]Pricing Schedule'!$F$45*M246),
IF(AND(I246=38000,R246&gt;30.2,R246&lt;=45.9),'[1]Pricing Schedule'!$F$52+('[1]Pricing Schedule'!$F$54*M246),
IF(AND(I246=38000,R246&gt;45.9,R246&lt;=123.4),'[1]Pricing Schedule'!$F$96+('[1]Pricing Schedule'!$F$97*M246),
IF(AND(I246=38000,R246&gt;123.4,R246&lt;=168.2,M246&lt;=10),'[1]Pricing Schedule'!$F$103+('[1]Pricing Schedule'!$F$105*M246),
IF(AND(I246=38000,R246&gt;123.4,R246&lt;=168.2,M246&gt;10),'[1]Pricing Schedule'!$F$111+('[1]Pricing Schedule'!$F$113*M246),
IF(AND(I246=38000,R246&gt;157.4,R246&lt;=336.4,M246&lt;=10),('[1]Pricing Schedule'!$F$103+('[1]Pricing Schedule'!$F$105*M246))*2,
IF(AND(I246=38000,R246&gt;157.4,R246&lt;=336.4,M246&gt;10),('[1]Pricing Schedule'!$F$111+('[1]Pricing Schedule'!$F$113*M246))*2,
IF(AND(I246=38000,R246&gt;314.8,R246&lt;=504.6,M246&lt;=10),('[1]Pricing Schedule'!$F$103+('[1]Pricing Schedule'!$F$105*M246))*3,
IF(AND(I246=38000,R246&gt;314.8,R246&lt;=504.6,M246&gt;10),('[1]Pricing Schedule'!$F$111+('[1]Pricing Schedule'!$F$113*M246))*3,
IF(AND(I246=38000,R246&gt;472.2,R246&lt;=672.8,M246&lt;=10),('[1]Pricing Schedule'!$F$103+('[1]Pricing Schedule'!$F$105*M246))*4,
IF(AND(I246=38000,R246&gt;472.2,R246&lt;=672.8,M246&gt;10),('[1]Pricing Schedule'!$F$111+('[1]Pricing Schedule'!$F$113*M246))*4,
IF(AND(I246=110000,R246&lt;=12.8,M246&gt;2),'[1]Pricing Schedule'!$F$62+('[1]Pricing Schedule'!$F$63*M246),
IF(AND(I246=110000,R246&lt;=12.8,M246&lt;=2),'[1]Pricing Schedule'!$F$96+('[1]Pricing Schedule'!$F$97*M246),
IF(AND(I246=110000,R246&gt;12.8,R246&lt;=22.8,M246&gt;3),'[1]Pricing Schedule'!$F$71+('[1]Pricing Schedule'!$F$72*M246),
IF(AND(I246=110000,R246&gt;12.8,R246&lt;=22.8,M246&lt;=3),'[1]Pricing Schedule'!$F$96+('[1]Pricing Schedule'!$F$97*M246),
IF(AND(I246=110000,R246&gt;22.8,R246&lt;=30.2),'[1]Pricing Schedule'!$F$80+('[1]Pricing Schedule'!$F$81*M246),
IF(AND(I246=110000,R246&gt;30.2,R246&lt;=45.9),'[1]Pricing Schedule'!$F$89+('[1]Pricing Schedule'!$F$90*M246),
IF(AND(I246=110000,R246&gt;45.9,R246&lt;=123.4),'[1]Pricing Schedule'!$F$96+('[1]Pricing Schedule'!$F$97*M246),
IF(AND(I246=110000,R246&gt;123.4,R246&lt;=168.2,M246&lt;=10),'[1]Pricing Schedule'!$F$103+('[1]Pricing Schedule'!$F$105*M246),
IF(AND(I246=110000,R246&gt;123.4,R246&lt;=168.2,M246&gt;10),'[1]Pricing Schedule'!$F$111+('[1]Pricing Schedule'!$F$113*M246),
IF(AND(I246=110000,R246&gt;168.2,R246&lt;=336.4,M246&lt;=10),('[1]Pricing Schedule'!$F$103+('[1]Pricing Schedule'!$F$105*M246))*2,
IF(AND(I246=110000,R246&gt;168.2,R246&lt;=336.4,M246&gt;10),('[1]Pricing Schedule'!$F$111+('[1]Pricing Schedule'!$F$113*M246))*2,
IF(AND(I246=110000,R246&gt;336.4,R246&lt;=504.6,M246&lt;=10),('[1]Pricing Schedule'!$F$103+('[1]Pricing Schedule'!$F$105*M246))*3,
IF(AND(I246=110000,R246&gt;336.4,R246&lt;=504.6,M246&gt;10),('[1]Pricing Schedule'!$F$111+('[1]Pricing Schedule'!$F$113*M246))*3,
IF(AND(I246=110000,R246&gt;504.6,R246&lt;=672.8,M246&lt;=10),('[1]Pricing Schedule'!$F$103+('[1]Pricing Schedule'!$F$105*M246))*4,
IF(AND(I246=110000,R246&gt;504.6,R246&lt;=672.8,M246&gt;10),('[1]Pricing Schedule'!$F$111+('[1]Pricing Schedule'!$F$113*M246))*4,
IF(AND(I246=110000,R246&gt;672.8,R246&lt;=841,M246&lt;=10),('[1]Pricing Schedule'!$F$103+('[1]Pricing Schedule'!$F$105*M246))*5,
IF(AND(I246=110000,R246&gt;672.8,R246&lt;=841,M246&gt;10),('[1]Pricing Schedule'!$F$111+('[1]Pricing Schedule'!$F$113*M246))*5,
IF(AND(I246=110000,R246&gt;672.8,R246&lt;=841,M246&lt;=10),('[1]Pricing Schedule'!$F$103+('[1]Pricing Schedule'!$F$105*M246))*5,
IF(AND(I246=110000,R246&gt;672.8,R246&lt;=841,M246&gt;10),('[1]Pricing Schedule'!$F$111+('[1]Pricing Schedule'!$F$113*M246))*5,
IF(AND(I246=110000,R246&gt;1345.6,R246&lt;=1513.8,M246&lt;=10),('[1]Pricing Schedule'!$F$103+('[1]Pricing Schedule'!$F$105*M246))*9,
IF(AND(I246=110000,R246&gt;1345.6,R246&lt;=1513.8,M246&gt;10),('[1]Pricing Schedule'!$F$111+('[1]Pricing Schedule'!$F$113*M246))*9,
9999999999)))))))))))))))))))))))))))))))))))))))</f>
        <v>980220</v>
      </c>
      <c r="T246" s="21">
        <f>IF(AND(I246=38000,R246&lt;=4.5,M246&gt;8),'[1]Pricing Schedule'!$J$9,
IF(AND(I246=38000,R246&lt;=4.5,M246&lt;=8),'[1]Pricing Schedule'!$J$36,
IF(AND(I246=38000,R246&gt;4.5,R246&lt;=9,M246&gt;8),'[1]Pricing Schedule'!$J$18,
IF(AND(I246=38000,R246&gt;4.5,R246&lt;=9,M246&lt;=8),'[1]Pricing Schedule'!$J$36,
IF(AND(I246=38000,R246&gt;9,R246&lt;=12.8,M246&gt;8),'[1]Pricing Schedule'!$J$27,
IF(AND(I246=38000,R246&gt;9,R246&lt;=12.8,M246&lt;=8),'[1]Pricing Schedule'!$J$36,
IF(AND(I246=38000,R246&gt;12.8,R246&lt;=22.8),'[1]Pricing Schedule'!$J$36,
IF(AND(I246=38000,R246&gt;22.8,R246&lt;=30.2),'[1]Pricing Schedule'!$J$45,
IF(AND(I246=38000,R246&gt;30.2,R246&lt;=45.9),'[1]Pricing Schedule'!$J$54,
IF(AND(I246=38000,R246&gt;45.9,R246&lt;=123.4),'[1]Pricing Schedule'!$J$97,
IF(AND(I246=38000,R246&gt;123.4,R246&lt;=168.2,M246&lt;=10),'[1]Pricing Schedule'!$J$105,
IF(AND(I246=38000,R246&gt;123.4,R246&lt;=168.2,M246&gt;10),'[1]Pricing Schedule'!$J$113,
IF(AND(I246=38000,R246&gt;168.2,R246&lt;=336.4,M246&lt;=10),('[1]Pricing Schedule'!$J$105),
IF(AND(I246=38000,R246&gt;168.2,R246&lt;=336.4,M246&gt;10),('[1]Pricing Schedule'!$J$113),
IF(AND(I246=38000,R246&gt;336.4,R246&lt;=504.6,M246&lt;=10),('[1]Pricing Schedule'!$J$105),
IF(AND(I246=38000,R246&gt;336.4,R246&lt;=504.6,M246&gt;10),('[1]Pricing Schedule'!$J$113),
IF(AND(I246=38000,R246&gt;504.6,R246&lt;=672.8,M246&lt;=10),('[1]Pricing Schedule'!$J$105),
IF(AND(I246=38000,R246&gt;504.6,R246&lt;=672.8,M246&gt;10),('[1]Pricing Schedule'!$J$113),
IF(AND(I246=110000,R246&lt;=12.8,M246&gt;2),'[1]Pricing Schedule'!$J$63,
IF(AND(I246=110000,R246&lt;=12.8,M246&lt;=2),'[1]Pricing Schedule'!$J$97,
IF(AND(I246=110000,R246&gt;12.8,R246&lt;=22.8,M246&gt;3),'[1]Pricing Schedule'!$J$72,
IF(AND(I246=110000,R246&gt;12.8,R246&lt;=22.8,M246&lt;=3),'[1]Pricing Schedule'!$J$97,
IF(AND(I246=110000,R246&gt;22.8,R246&lt;=30.2),'[1]Pricing Schedule'!$J$81,
IF(AND(I246=110000,R246&gt;30.2,R246&lt;=45.9),'[1]Pricing Schedule'!$J$90,
IF(AND(I246=110000,R246&gt;45.9,R246&lt;=123.4),'[1]Pricing Schedule'!$J$97,
IF(AND(I246=110000,R246&gt;123.4,R246&lt;=168.2,M246&lt;=10),'[1]Pricing Schedule'!$J$105,
IF(AND(I246=110000,R246&gt;123.4,R246&lt;=168.2,M246&gt;10),'[1]Pricing Schedule'!$J$113,
IF(AND(I246=110000,R246&gt;168.2,R246&lt;=336.2,M246&lt;=10),('[1]Pricing Schedule'!$J$105),
IF(AND(I246=110000,R246&gt;168.2,R246&lt;=336.2,M246&gt;10),('[1]Pricing Schedule'!$J$113),
IF(AND(I246=110000,R246&gt;336.4,R246&lt;=504.6,M246&lt;=10),('[1]Pricing Schedule'!$J$105),
IF(AND(I246=110000,R246&gt;336.4,R246&lt;=504.6,M246&gt;10),('[1]Pricing Schedule'!$J$113),
IF(AND(I246=110000,R246&gt;504.6,R246&lt;=672.8,M246&lt;=10),('[1]Pricing Schedule'!$J$105),
IF(AND(I246=110000,R246&gt;504.6,R246&lt;=672.8,M246&gt;10),('[1]Pricing Schedule'!$J$113),
IF(AND(I246=110000,R246&gt;672.8,R246&lt;=841,M246&lt;=10),('[1]Pricing Schedule'!$J$105),
IF(AND(I246=110000,R246&gt;672.8,R246&lt;=841,M246&gt;10),('[1]Pricing Schedule'!$J$113),
IF(AND(I246=110000,R246&gt;1682,R246&lt;=1850.2,M246&lt;=10),('[1]Pricing Schedule'!$J$105),
IF(AND(I246=110000,R246&gt;1682,R246&lt;=1850.2,M246&gt;10),('[1]Pricing Schedule'!$J$113),
IF(AND(I246=110000,R246&gt;2018.4,R246&lt;=2186.6,M246&lt;=10),('[1]Pricing Schedule'!$J$105),
IF(AND(I246=110000,R246&gt;2018.4,R246&lt;=2186.6,M246&gt;10),('[1]Pricing Schedule'!$J$113),999999999)))))))))))))))))))))))))))))))))))))))</f>
        <v>4</v>
      </c>
      <c r="U246" s="40">
        <f t="shared" si="24"/>
        <v>47353.623188405792</v>
      </c>
      <c r="V246" s="41">
        <f t="shared" si="25"/>
        <v>21.117708269572141</v>
      </c>
      <c r="Y246" s="23">
        <v>233</v>
      </c>
      <c r="Z246" s="23">
        <v>317</v>
      </c>
      <c r="AR246" s="35"/>
    </row>
    <row r="247" spans="1:44" s="44" customFormat="1">
      <c r="A247" s="43">
        <v>246</v>
      </c>
      <c r="B247" s="43">
        <v>246</v>
      </c>
      <c r="C247" s="43" t="s">
        <v>552</v>
      </c>
      <c r="D247" s="23" t="s">
        <v>168</v>
      </c>
      <c r="E247" s="23" t="s">
        <v>168</v>
      </c>
      <c r="F247" s="43" t="s">
        <v>257</v>
      </c>
      <c r="G247" s="43" t="s">
        <v>258</v>
      </c>
      <c r="H247" s="43" t="s">
        <v>113</v>
      </c>
      <c r="I247" s="44">
        <v>38000</v>
      </c>
      <c r="J247" s="44">
        <v>38000</v>
      </c>
      <c r="K247" s="44">
        <v>20000</v>
      </c>
      <c r="L247" s="45">
        <v>12.316000000000001</v>
      </c>
      <c r="M247" s="46">
        <f t="shared" si="20"/>
        <v>13</v>
      </c>
      <c r="N247" s="45">
        <v>9.6349999999999998</v>
      </c>
      <c r="O247" s="44">
        <v>1</v>
      </c>
      <c r="P247" s="46">
        <f t="shared" si="21"/>
        <v>7.2262500000000003</v>
      </c>
      <c r="Q247" s="47">
        <f t="shared" si="22"/>
        <v>79.350000000000009</v>
      </c>
      <c r="R247" s="46">
        <f t="shared" si="23"/>
        <v>79.350000000000009</v>
      </c>
      <c r="S247" s="39">
        <f>IF(AND(I247=38000,R247&lt;=4.5,M247&gt;8),'[1]Pricing Schedule'!$F$8+('[1]Pricing Schedule'!$F$9*M247),
IF(AND(I247=38000,R247&lt;=4.5,M247&lt;=8),'[1]Pricing Schedule'!$F$34+('[1]Pricing Schedule'!$F$36*M247),
IF(AND(I247=38000,R247&gt;4.5,R247&lt;=9,M247&gt;8),'[1]Pricing Schedule'!$F$17+('[1]Pricing Schedule'!$F$18*M247),
IF(AND(I247=38000,R247&gt;4.5,R247&lt;=9,M247&lt;=8),'[1]Pricing Schedule'!$F$34+('[1]Pricing Schedule'!$F$36*M247),
IF(AND(I247=38000,R247&gt;9,R247&lt;=12.8,M247&gt;8),'[1]Pricing Schedule'!$F$26+('[1]Pricing Schedule'!$F$27*M247),
IF(AND(I247=38000,R247&gt;9,R247&lt;=12.8,M247&lt;=8),'[1]Pricing Schedule'!$F$34+('[1]Pricing Schedule'!$F$36*M247),
IF(AND(I247=38000,R247&gt;12.8,R247&lt;=22.8),'[1]Pricing Schedule'!$F$34+('[1]Pricing Schedule'!$F$36*M247),
IF(AND(I247=38000,R247&gt;22.8,R247&lt;=30.2),'[1]Pricing Schedule'!$F$43+('[1]Pricing Schedule'!$F$45*M247),
IF(AND(I247=38000,R247&gt;30.2,R247&lt;=45.9),'[1]Pricing Schedule'!$F$52+('[1]Pricing Schedule'!$F$54*M247),
IF(AND(I247=38000,R247&gt;45.9,R247&lt;=123.4),'[1]Pricing Schedule'!$F$96+('[1]Pricing Schedule'!$F$97*M247),
IF(AND(I247=38000,R247&gt;123.4,R247&lt;=168.2,M247&lt;=10),'[1]Pricing Schedule'!$F$103+('[1]Pricing Schedule'!$F$105*M247),
IF(AND(I247=38000,R247&gt;123.4,R247&lt;=168.2,M247&gt;10),'[1]Pricing Schedule'!$F$111+('[1]Pricing Schedule'!$F$113*M247),
IF(AND(I247=38000,R247&gt;157.4,R247&lt;=336.4,M247&lt;=10),('[1]Pricing Schedule'!$F$103+('[1]Pricing Schedule'!$F$105*M247))*2,
IF(AND(I247=38000,R247&gt;157.4,R247&lt;=336.4,M247&gt;10),('[1]Pricing Schedule'!$F$111+('[1]Pricing Schedule'!$F$113*M247))*2,
IF(AND(I247=38000,R247&gt;314.8,R247&lt;=504.6,M247&lt;=10),('[1]Pricing Schedule'!$F$103+('[1]Pricing Schedule'!$F$105*M247))*3,
IF(AND(I247=38000,R247&gt;314.8,R247&lt;=504.6,M247&gt;10),('[1]Pricing Schedule'!$F$111+('[1]Pricing Schedule'!$F$113*M247))*3,
IF(AND(I247=38000,R247&gt;472.2,R247&lt;=672.8,M247&lt;=10),('[1]Pricing Schedule'!$F$103+('[1]Pricing Schedule'!$F$105*M247))*4,
IF(AND(I247=38000,R247&gt;472.2,R247&lt;=672.8,M247&gt;10),('[1]Pricing Schedule'!$F$111+('[1]Pricing Schedule'!$F$113*M247))*4,
IF(AND(I247=110000,R247&lt;=12.8,M247&gt;2),'[1]Pricing Schedule'!$F$62+('[1]Pricing Schedule'!$F$63*M247),
IF(AND(I247=110000,R247&lt;=12.8,M247&lt;=2),'[1]Pricing Schedule'!$F$96+('[1]Pricing Schedule'!$F$97*M247),
IF(AND(I247=110000,R247&gt;12.8,R247&lt;=22.8,M247&gt;3),'[1]Pricing Schedule'!$F$71+('[1]Pricing Schedule'!$F$72*M247),
IF(AND(I247=110000,R247&gt;12.8,R247&lt;=22.8,M247&lt;=3),'[1]Pricing Schedule'!$F$96+('[1]Pricing Schedule'!$F$97*M247),
IF(AND(I247=110000,R247&gt;22.8,R247&lt;=30.2),'[1]Pricing Schedule'!$F$80+('[1]Pricing Schedule'!$F$81*M247),
IF(AND(I247=110000,R247&gt;30.2,R247&lt;=45.9),'[1]Pricing Schedule'!$F$89+('[1]Pricing Schedule'!$F$90*M247),
IF(AND(I247=110000,R247&gt;45.9,R247&lt;=123.4),'[1]Pricing Schedule'!$F$96+('[1]Pricing Schedule'!$F$97*M247),
IF(AND(I247=110000,R247&gt;123.4,R247&lt;=168.2,M247&lt;=10),'[1]Pricing Schedule'!$F$103+('[1]Pricing Schedule'!$F$105*M247),
IF(AND(I247=110000,R247&gt;123.4,R247&lt;=168.2,M247&gt;10),'[1]Pricing Schedule'!$F$111+('[1]Pricing Schedule'!$F$113*M247),
IF(AND(I247=110000,R247&gt;168.2,R247&lt;=336.4,M247&lt;=10),('[1]Pricing Schedule'!$F$103+('[1]Pricing Schedule'!$F$105*M247))*2,
IF(AND(I247=110000,R247&gt;168.2,R247&lt;=336.4,M247&gt;10),('[1]Pricing Schedule'!$F$111+('[1]Pricing Schedule'!$F$113*M247))*2,
IF(AND(I247=110000,R247&gt;336.4,R247&lt;=504.6,M247&lt;=10),('[1]Pricing Schedule'!$F$103+('[1]Pricing Schedule'!$F$105*M247))*3,
IF(AND(I247=110000,R247&gt;336.4,R247&lt;=504.6,M247&gt;10),('[1]Pricing Schedule'!$F$111+('[1]Pricing Schedule'!$F$113*M247))*3,
IF(AND(I247=110000,R247&gt;504.6,R247&lt;=672.8,M247&lt;=10),('[1]Pricing Schedule'!$F$103+('[1]Pricing Schedule'!$F$105*M247))*4,
IF(AND(I247=110000,R247&gt;504.6,R247&lt;=672.8,M247&gt;10),('[1]Pricing Schedule'!$F$111+('[1]Pricing Schedule'!$F$113*M247))*4,
IF(AND(I247=110000,R247&gt;672.8,R247&lt;=841,M247&lt;=10),('[1]Pricing Schedule'!$F$103+('[1]Pricing Schedule'!$F$105*M247))*5,
IF(AND(I247=110000,R247&gt;672.8,R247&lt;=841,M247&gt;10),('[1]Pricing Schedule'!$F$111+('[1]Pricing Schedule'!$F$113*M247))*5,
IF(AND(I247=110000,R247&gt;672.8,R247&lt;=841,M247&lt;=10),('[1]Pricing Schedule'!$F$103+('[1]Pricing Schedule'!$F$105*M247))*5,
IF(AND(I247=110000,R247&gt;672.8,R247&lt;=841,M247&gt;10),('[1]Pricing Schedule'!$F$111+('[1]Pricing Schedule'!$F$113*M247))*5,
IF(AND(I247=110000,R247&gt;1345.6,R247&lt;=1513.8,M247&lt;=10),('[1]Pricing Schedule'!$F$103+('[1]Pricing Schedule'!$F$105*M247))*9,
IF(AND(I247=110000,R247&gt;1345.6,R247&lt;=1513.8,M247&gt;10),('[1]Pricing Schedule'!$F$111+('[1]Pricing Schedule'!$F$113*M247))*9,
9999999999)))))))))))))))))))))))))))))))))))))))</f>
        <v>3658990</v>
      </c>
      <c r="T247" s="48">
        <f>IF(AND(I247=38000,R247&lt;=4.5,M247&gt;8),'[1]Pricing Schedule'!$J$9,
IF(AND(I247=38000,R247&lt;=4.5,M247&lt;=8),'[1]Pricing Schedule'!$J$36,
IF(AND(I247=38000,R247&gt;4.5,R247&lt;=9,M247&gt;8),'[1]Pricing Schedule'!$J$18,
IF(AND(I247=38000,R247&gt;4.5,R247&lt;=9,M247&lt;=8),'[1]Pricing Schedule'!$J$36,
IF(AND(I247=38000,R247&gt;9,R247&lt;=12.8,M247&gt;8),'[1]Pricing Schedule'!$J$27,
IF(AND(I247=38000,R247&gt;9,R247&lt;=12.8,M247&lt;=8),'[1]Pricing Schedule'!$J$36,
IF(AND(I247=38000,R247&gt;12.8,R247&lt;=22.8),'[1]Pricing Schedule'!$J$36,
IF(AND(I247=38000,R247&gt;22.8,R247&lt;=30.2),'[1]Pricing Schedule'!$J$45,
IF(AND(I247=38000,R247&gt;30.2,R247&lt;=45.9),'[1]Pricing Schedule'!$J$54,
IF(AND(I247=38000,R247&gt;45.9,R247&lt;=123.4),'[1]Pricing Schedule'!$J$97,
IF(AND(I247=38000,R247&gt;123.4,R247&lt;=168.2,M247&lt;=10),'[1]Pricing Schedule'!$J$105,
IF(AND(I247=38000,R247&gt;123.4,R247&lt;=168.2,M247&gt;10),'[1]Pricing Schedule'!$J$113,
IF(AND(I247=38000,R247&gt;168.2,R247&lt;=336.4,M247&lt;=10),('[1]Pricing Schedule'!$J$105),
IF(AND(I247=38000,R247&gt;168.2,R247&lt;=336.4,M247&gt;10),('[1]Pricing Schedule'!$J$113),
IF(AND(I247=38000,R247&gt;336.4,R247&lt;=504.6,M247&lt;=10),('[1]Pricing Schedule'!$J$105),
IF(AND(I247=38000,R247&gt;336.4,R247&lt;=504.6,M247&gt;10),('[1]Pricing Schedule'!$J$113),
IF(AND(I247=38000,R247&gt;504.6,R247&lt;=672.8,M247&lt;=10),('[1]Pricing Schedule'!$J$105),
IF(AND(I247=38000,R247&gt;504.6,R247&lt;=672.8,M247&gt;10),('[1]Pricing Schedule'!$J$113),
IF(AND(I247=110000,R247&lt;=12.8,M247&gt;2),'[1]Pricing Schedule'!$J$63,
IF(AND(I247=110000,R247&lt;=12.8,M247&lt;=2),'[1]Pricing Schedule'!$J$97,
IF(AND(I247=110000,R247&gt;12.8,R247&lt;=22.8,M247&gt;3),'[1]Pricing Schedule'!$J$72,
IF(AND(I247=110000,R247&gt;12.8,R247&lt;=22.8,M247&lt;=3),'[1]Pricing Schedule'!$J$97,
IF(AND(I247=110000,R247&gt;22.8,R247&lt;=30.2),'[1]Pricing Schedule'!$J$81,
IF(AND(I247=110000,R247&gt;30.2,R247&lt;=45.9),'[1]Pricing Schedule'!$J$90,
IF(AND(I247=110000,R247&gt;45.9,R247&lt;=123.4),'[1]Pricing Schedule'!$J$97,
IF(AND(I247=110000,R247&gt;123.4,R247&lt;=168.2,M247&lt;=10),'[1]Pricing Schedule'!$J$105,
IF(AND(I247=110000,R247&gt;123.4,R247&lt;=168.2,M247&gt;10),'[1]Pricing Schedule'!$J$113,
IF(AND(I247=110000,R247&gt;168.2,R247&lt;=336.2,M247&lt;=10),('[1]Pricing Schedule'!$J$105),
IF(AND(I247=110000,R247&gt;168.2,R247&lt;=336.2,M247&gt;10),('[1]Pricing Schedule'!$J$113),
IF(AND(I247=110000,R247&gt;336.4,R247&lt;=504.6,M247&lt;=10),('[1]Pricing Schedule'!$J$105),
IF(AND(I247=110000,R247&gt;336.4,R247&lt;=504.6,M247&gt;10),('[1]Pricing Schedule'!$J$113),
IF(AND(I247=110000,R247&gt;504.6,R247&lt;=672.8,M247&lt;=10),('[1]Pricing Schedule'!$J$105),
IF(AND(I247=110000,R247&gt;504.6,R247&lt;=672.8,M247&gt;10),('[1]Pricing Schedule'!$J$113),
IF(AND(I247=110000,R247&gt;672.8,R247&lt;=841,M247&lt;=10),('[1]Pricing Schedule'!$J$105),
IF(AND(I247=110000,R247&gt;672.8,R247&lt;=841,M247&gt;10),('[1]Pricing Schedule'!$J$113),
IF(AND(I247=110000,R247&gt;1682,R247&lt;=1850.2,M247&lt;=10),('[1]Pricing Schedule'!$J$105),
IF(AND(I247=110000,R247&gt;1682,R247&lt;=1850.2,M247&gt;10),('[1]Pricing Schedule'!$J$113),
IF(AND(I247=110000,R247&gt;2018.4,R247&lt;=2186.6,M247&lt;=10),('[1]Pricing Schedule'!$J$105),
IF(AND(I247=110000,R247&gt;2018.4,R247&lt;=2186.6,M247&gt;10),('[1]Pricing Schedule'!$J$113),999999999)))))))))))))))))))))))))))))))))))))))</f>
        <v>11</v>
      </c>
      <c r="U247" s="49">
        <f t="shared" si="24"/>
        <v>46112.035286704471</v>
      </c>
      <c r="V247" s="50">
        <f t="shared" si="25"/>
        <v>21.686312343023626</v>
      </c>
      <c r="W247" s="13"/>
      <c r="X247" s="13"/>
      <c r="Y247" s="23">
        <v>537</v>
      </c>
      <c r="Z247" s="23">
        <v>317</v>
      </c>
      <c r="AD247" s="43"/>
      <c r="AE247" s="43"/>
      <c r="AF247" s="43"/>
      <c r="AR247" s="51"/>
    </row>
    <row r="248" spans="1:44">
      <c r="A248" s="23">
        <v>247</v>
      </c>
      <c r="B248" s="23">
        <v>247</v>
      </c>
      <c r="C248" s="23" t="s">
        <v>553</v>
      </c>
      <c r="D248" s="23" t="s">
        <v>168</v>
      </c>
      <c r="E248" s="23" t="s">
        <v>168</v>
      </c>
      <c r="F248" s="23" t="s">
        <v>260</v>
      </c>
      <c r="G248" s="23" t="s">
        <v>261</v>
      </c>
      <c r="H248" s="23" t="s">
        <v>133</v>
      </c>
      <c r="I248" s="13">
        <v>110000</v>
      </c>
      <c r="J248" s="13">
        <v>110000</v>
      </c>
      <c r="K248" s="13">
        <v>38000</v>
      </c>
      <c r="L248" s="24">
        <v>11.611000000000001</v>
      </c>
      <c r="M248" s="37">
        <f t="shared" si="20"/>
        <v>12</v>
      </c>
      <c r="N248" s="24">
        <v>1.1719999999999999</v>
      </c>
      <c r="O248" s="13">
        <v>1</v>
      </c>
      <c r="P248" s="36">
        <f t="shared" si="21"/>
        <v>0.879</v>
      </c>
      <c r="Q248" s="38">
        <f t="shared" si="22"/>
        <v>6.9</v>
      </c>
      <c r="R248" s="37">
        <f t="shared" si="23"/>
        <v>6.9</v>
      </c>
      <c r="S248" s="39">
        <f>IF(AND(I248=38000,R248&lt;=4.5,M248&gt;8),'[1]Pricing Schedule'!$F$8+('[1]Pricing Schedule'!$F$9*M248),
IF(AND(I248=38000,R248&lt;=4.5,M248&lt;=8),'[1]Pricing Schedule'!$F$34+('[1]Pricing Schedule'!$F$36*M248),
IF(AND(I248=38000,R248&gt;4.5,R248&lt;=9,M248&gt;8),'[1]Pricing Schedule'!$F$17+('[1]Pricing Schedule'!$F$18*M248),
IF(AND(I248=38000,R248&gt;4.5,R248&lt;=9,M248&lt;=8),'[1]Pricing Schedule'!$F$34+('[1]Pricing Schedule'!$F$36*M248),
IF(AND(I248=38000,R248&gt;9,R248&lt;=12.8,M248&gt;8),'[1]Pricing Schedule'!$F$26+('[1]Pricing Schedule'!$F$27*M248),
IF(AND(I248=38000,R248&gt;9,R248&lt;=12.8,M248&lt;=8),'[1]Pricing Schedule'!$F$34+('[1]Pricing Schedule'!$F$36*M248),
IF(AND(I248=38000,R248&gt;12.8,R248&lt;=22.8),'[1]Pricing Schedule'!$F$34+('[1]Pricing Schedule'!$F$36*M248),
IF(AND(I248=38000,R248&gt;22.8,R248&lt;=30.2),'[1]Pricing Schedule'!$F$43+('[1]Pricing Schedule'!$F$45*M248),
IF(AND(I248=38000,R248&gt;30.2,R248&lt;=45.9),'[1]Pricing Schedule'!$F$52+('[1]Pricing Schedule'!$F$54*M248),
IF(AND(I248=38000,R248&gt;45.9,R248&lt;=123.4),'[1]Pricing Schedule'!$F$96+('[1]Pricing Schedule'!$F$97*M248),
IF(AND(I248=38000,R248&gt;123.4,R248&lt;=168.2,M248&lt;=10),'[1]Pricing Schedule'!$F$103+('[1]Pricing Schedule'!$F$105*M248),
IF(AND(I248=38000,R248&gt;123.4,R248&lt;=168.2,M248&gt;10),'[1]Pricing Schedule'!$F$111+('[1]Pricing Schedule'!$F$113*M248),
IF(AND(I248=38000,R248&gt;157.4,R248&lt;=336.4,M248&lt;=10),('[1]Pricing Schedule'!$F$103+('[1]Pricing Schedule'!$F$105*M248))*2,
IF(AND(I248=38000,R248&gt;157.4,R248&lt;=336.4,M248&gt;10),('[1]Pricing Schedule'!$F$111+('[1]Pricing Schedule'!$F$113*M248))*2,
IF(AND(I248=38000,R248&gt;314.8,R248&lt;=504.6,M248&lt;=10),('[1]Pricing Schedule'!$F$103+('[1]Pricing Schedule'!$F$105*M248))*3,
IF(AND(I248=38000,R248&gt;314.8,R248&lt;=504.6,M248&gt;10),('[1]Pricing Schedule'!$F$111+('[1]Pricing Schedule'!$F$113*M248))*3,
IF(AND(I248=38000,R248&gt;472.2,R248&lt;=672.8,M248&lt;=10),('[1]Pricing Schedule'!$F$103+('[1]Pricing Schedule'!$F$105*M248))*4,
IF(AND(I248=38000,R248&gt;472.2,R248&lt;=672.8,M248&gt;10),('[1]Pricing Schedule'!$F$111+('[1]Pricing Schedule'!$F$113*M248))*4,
IF(AND(I248=110000,R248&lt;=12.8,M248&gt;2),'[1]Pricing Schedule'!$F$62+('[1]Pricing Schedule'!$F$63*M248),
IF(AND(I248=110000,R248&lt;=12.8,M248&lt;=2),'[1]Pricing Schedule'!$F$96+('[1]Pricing Schedule'!$F$97*M248),
IF(AND(I248=110000,R248&gt;12.8,R248&lt;=22.8,M248&gt;3),'[1]Pricing Schedule'!$F$71+('[1]Pricing Schedule'!$F$72*M248),
IF(AND(I248=110000,R248&gt;12.8,R248&lt;=22.8,M248&lt;=3),'[1]Pricing Schedule'!$F$96+('[1]Pricing Schedule'!$F$97*M248),
IF(AND(I248=110000,R248&gt;22.8,R248&lt;=30.2),'[1]Pricing Schedule'!$F$80+('[1]Pricing Schedule'!$F$81*M248),
IF(AND(I248=110000,R248&gt;30.2,R248&lt;=45.9),'[1]Pricing Schedule'!$F$89+('[1]Pricing Schedule'!$F$90*M248),
IF(AND(I248=110000,R248&gt;45.9,R248&lt;=123.4),'[1]Pricing Schedule'!$F$96+('[1]Pricing Schedule'!$F$97*M248),
IF(AND(I248=110000,R248&gt;123.4,R248&lt;=168.2,M248&lt;=10),'[1]Pricing Schedule'!$F$103+('[1]Pricing Schedule'!$F$105*M248),
IF(AND(I248=110000,R248&gt;123.4,R248&lt;=168.2,M248&gt;10),'[1]Pricing Schedule'!$F$111+('[1]Pricing Schedule'!$F$113*M248),
IF(AND(I248=110000,R248&gt;168.2,R248&lt;=336.4,M248&lt;=10),('[1]Pricing Schedule'!$F$103+('[1]Pricing Schedule'!$F$105*M248))*2,
IF(AND(I248=110000,R248&gt;168.2,R248&lt;=336.4,M248&gt;10),('[1]Pricing Schedule'!$F$111+('[1]Pricing Schedule'!$F$113*M248))*2,
IF(AND(I248=110000,R248&gt;336.4,R248&lt;=504.6,M248&lt;=10),('[1]Pricing Schedule'!$F$103+('[1]Pricing Schedule'!$F$105*M248))*3,
IF(AND(I248=110000,R248&gt;336.4,R248&lt;=504.6,M248&gt;10),('[1]Pricing Schedule'!$F$111+('[1]Pricing Schedule'!$F$113*M248))*3,
IF(AND(I248=110000,R248&gt;504.6,R248&lt;=672.8,M248&lt;=10),('[1]Pricing Schedule'!$F$103+('[1]Pricing Schedule'!$F$105*M248))*4,
IF(AND(I248=110000,R248&gt;504.6,R248&lt;=672.8,M248&gt;10),('[1]Pricing Schedule'!$F$111+('[1]Pricing Schedule'!$F$113*M248))*4,
IF(AND(I248=110000,R248&gt;672.8,R248&lt;=841,M248&lt;=10),('[1]Pricing Schedule'!$F$103+('[1]Pricing Schedule'!$F$105*M248))*5,
IF(AND(I248=110000,R248&gt;672.8,R248&lt;=841,M248&gt;10),('[1]Pricing Schedule'!$F$111+('[1]Pricing Schedule'!$F$113*M248))*5,
IF(AND(I248=110000,R248&gt;672.8,R248&lt;=841,M248&lt;=10),('[1]Pricing Schedule'!$F$103+('[1]Pricing Schedule'!$F$105*M248))*5,
IF(AND(I248=110000,R248&gt;672.8,R248&lt;=841,M248&gt;10),('[1]Pricing Schedule'!$F$111+('[1]Pricing Schedule'!$F$113*M248))*5,
IF(AND(I248=110000,R248&gt;1345.6,R248&lt;=1513.8,M248&lt;=10),('[1]Pricing Schedule'!$F$103+('[1]Pricing Schedule'!$F$105*M248))*9,
IF(AND(I248=110000,R248&gt;1345.6,R248&lt;=1513.8,M248&gt;10),('[1]Pricing Schedule'!$F$111+('[1]Pricing Schedule'!$F$113*M248))*9,
9999999999)))))))))))))))))))))))))))))))))))))))</f>
        <v>2048870</v>
      </c>
      <c r="T248" s="21">
        <f>IF(AND(I248=38000,R248&lt;=4.5,M248&gt;8),'[1]Pricing Schedule'!$J$9,
IF(AND(I248=38000,R248&lt;=4.5,M248&lt;=8),'[1]Pricing Schedule'!$J$36,
IF(AND(I248=38000,R248&gt;4.5,R248&lt;=9,M248&gt;8),'[1]Pricing Schedule'!$J$18,
IF(AND(I248=38000,R248&gt;4.5,R248&lt;=9,M248&lt;=8),'[1]Pricing Schedule'!$J$36,
IF(AND(I248=38000,R248&gt;9,R248&lt;=12.8,M248&gt;8),'[1]Pricing Schedule'!$J$27,
IF(AND(I248=38000,R248&gt;9,R248&lt;=12.8,M248&lt;=8),'[1]Pricing Schedule'!$J$36,
IF(AND(I248=38000,R248&gt;12.8,R248&lt;=22.8),'[1]Pricing Schedule'!$J$36,
IF(AND(I248=38000,R248&gt;22.8,R248&lt;=30.2),'[1]Pricing Schedule'!$J$45,
IF(AND(I248=38000,R248&gt;30.2,R248&lt;=45.9),'[1]Pricing Schedule'!$J$54,
IF(AND(I248=38000,R248&gt;45.9,R248&lt;=123.4),'[1]Pricing Schedule'!$J$97,
IF(AND(I248=38000,R248&gt;123.4,R248&lt;=168.2,M248&lt;=10),'[1]Pricing Schedule'!$J$105,
IF(AND(I248=38000,R248&gt;123.4,R248&lt;=168.2,M248&gt;10),'[1]Pricing Schedule'!$J$113,
IF(AND(I248=38000,R248&gt;168.2,R248&lt;=336.4,M248&lt;=10),('[1]Pricing Schedule'!$J$105),
IF(AND(I248=38000,R248&gt;168.2,R248&lt;=336.4,M248&gt;10),('[1]Pricing Schedule'!$J$113),
IF(AND(I248=38000,R248&gt;336.4,R248&lt;=504.6,M248&lt;=10),('[1]Pricing Schedule'!$J$105),
IF(AND(I248=38000,R248&gt;336.4,R248&lt;=504.6,M248&gt;10),('[1]Pricing Schedule'!$J$113),
IF(AND(I248=38000,R248&gt;504.6,R248&lt;=672.8,M248&lt;=10),('[1]Pricing Schedule'!$J$105),
IF(AND(I248=38000,R248&gt;504.6,R248&lt;=672.8,M248&gt;10),('[1]Pricing Schedule'!$J$113),
IF(AND(I248=110000,R248&lt;=12.8,M248&gt;2),'[1]Pricing Schedule'!$J$63,
IF(AND(I248=110000,R248&lt;=12.8,M248&lt;=2),'[1]Pricing Schedule'!$J$97,
IF(AND(I248=110000,R248&gt;12.8,R248&lt;=22.8,M248&gt;3),'[1]Pricing Schedule'!$J$72,
IF(AND(I248=110000,R248&gt;12.8,R248&lt;=22.8,M248&lt;=3),'[1]Pricing Schedule'!$J$97,
IF(AND(I248=110000,R248&gt;22.8,R248&lt;=30.2),'[1]Pricing Schedule'!$J$81,
IF(AND(I248=110000,R248&gt;30.2,R248&lt;=45.9),'[1]Pricing Schedule'!$J$90,
IF(AND(I248=110000,R248&gt;45.9,R248&lt;=123.4),'[1]Pricing Schedule'!$J$97,
IF(AND(I248=110000,R248&gt;123.4,R248&lt;=168.2,M248&lt;=10),'[1]Pricing Schedule'!$J$105,
IF(AND(I248=110000,R248&gt;123.4,R248&lt;=168.2,M248&gt;10),'[1]Pricing Schedule'!$J$113,
IF(AND(I248=110000,R248&gt;168.2,R248&lt;=336.2,M248&lt;=10),('[1]Pricing Schedule'!$J$105),
IF(AND(I248=110000,R248&gt;168.2,R248&lt;=336.2,M248&gt;10),('[1]Pricing Schedule'!$J$113),
IF(AND(I248=110000,R248&gt;336.4,R248&lt;=504.6,M248&lt;=10),('[1]Pricing Schedule'!$J$105),
IF(AND(I248=110000,R248&gt;336.4,R248&lt;=504.6,M248&gt;10),('[1]Pricing Schedule'!$J$113),
IF(AND(I248=110000,R248&gt;504.6,R248&lt;=672.8,M248&lt;=10),('[1]Pricing Schedule'!$J$105),
IF(AND(I248=110000,R248&gt;504.6,R248&lt;=672.8,M248&gt;10),('[1]Pricing Schedule'!$J$113),
IF(AND(I248=110000,R248&gt;672.8,R248&lt;=841,M248&lt;=10),('[1]Pricing Schedule'!$J$105),
IF(AND(I248=110000,R248&gt;672.8,R248&lt;=841,M248&gt;10),('[1]Pricing Schedule'!$J$113),
IF(AND(I248=110000,R248&gt;1682,R248&lt;=1850.2,M248&lt;=10),('[1]Pricing Schedule'!$J$105),
IF(AND(I248=110000,R248&gt;1682,R248&lt;=1850.2,M248&gt;10),('[1]Pricing Schedule'!$J$113),
IF(AND(I248=110000,R248&gt;2018.4,R248&lt;=2186.6,M248&lt;=10),('[1]Pricing Schedule'!$J$105),
IF(AND(I248=110000,R248&gt;2018.4,R248&lt;=2186.6,M248&gt;10),('[1]Pricing Schedule'!$J$113),999999999)))))))))))))))))))))))))))))))))))))))</f>
        <v>7</v>
      </c>
      <c r="U248" s="40">
        <f t="shared" si="24"/>
        <v>296937.68115942029</v>
      </c>
      <c r="V248" s="41">
        <f t="shared" si="25"/>
        <v>3.3677100060033092</v>
      </c>
      <c r="Y248" s="23">
        <v>455</v>
      </c>
      <c r="Z248" s="23">
        <v>133</v>
      </c>
      <c r="AR248" s="35"/>
    </row>
    <row r="249" spans="1:44">
      <c r="A249" s="23">
        <v>248</v>
      </c>
      <c r="B249" s="23">
        <v>248</v>
      </c>
      <c r="C249" s="23" t="s">
        <v>554</v>
      </c>
      <c r="D249" s="23" t="s">
        <v>168</v>
      </c>
      <c r="E249" s="23" t="s">
        <v>168</v>
      </c>
      <c r="F249" s="23" t="s">
        <v>263</v>
      </c>
      <c r="G249" s="23" t="s">
        <v>264</v>
      </c>
      <c r="H249" s="23" t="s">
        <v>113</v>
      </c>
      <c r="I249" s="13">
        <v>38000</v>
      </c>
      <c r="J249" s="13">
        <v>38000</v>
      </c>
      <c r="K249" s="23" t="s">
        <v>119</v>
      </c>
      <c r="L249" s="24">
        <v>5.2160000000000002</v>
      </c>
      <c r="M249" s="37">
        <f t="shared" si="20"/>
        <v>6</v>
      </c>
      <c r="N249" s="24">
        <v>2.556</v>
      </c>
      <c r="O249" s="13">
        <v>1</v>
      </c>
      <c r="P249" s="36">
        <f t="shared" si="21"/>
        <v>1.917</v>
      </c>
      <c r="Q249" s="38">
        <f t="shared" si="22"/>
        <v>20.700000000000003</v>
      </c>
      <c r="R249" s="37">
        <f t="shared" si="23"/>
        <v>20.700000000000003</v>
      </c>
      <c r="S249" s="39">
        <f>IF(AND(I249=38000,R249&lt;=4.5,M249&gt;8),'[1]Pricing Schedule'!$F$8+('[1]Pricing Schedule'!$F$9*M249),
IF(AND(I249=38000,R249&lt;=4.5,M249&lt;=8),'[1]Pricing Schedule'!$F$34+('[1]Pricing Schedule'!$F$36*M249),
IF(AND(I249=38000,R249&gt;4.5,R249&lt;=9,M249&gt;8),'[1]Pricing Schedule'!$F$17+('[1]Pricing Schedule'!$F$18*M249),
IF(AND(I249=38000,R249&gt;4.5,R249&lt;=9,M249&lt;=8),'[1]Pricing Schedule'!$F$34+('[1]Pricing Schedule'!$F$36*M249),
IF(AND(I249=38000,R249&gt;9,R249&lt;=12.8,M249&gt;8),'[1]Pricing Schedule'!$F$26+('[1]Pricing Schedule'!$F$27*M249),
IF(AND(I249=38000,R249&gt;9,R249&lt;=12.8,M249&lt;=8),'[1]Pricing Schedule'!$F$34+('[1]Pricing Schedule'!$F$36*M249),
IF(AND(I249=38000,R249&gt;12.8,R249&lt;=22.8),'[1]Pricing Schedule'!$F$34+('[1]Pricing Schedule'!$F$36*M249),
IF(AND(I249=38000,R249&gt;22.8,R249&lt;=30.2),'[1]Pricing Schedule'!$F$43+('[1]Pricing Schedule'!$F$45*M249),
IF(AND(I249=38000,R249&gt;30.2,R249&lt;=45.9),'[1]Pricing Schedule'!$F$52+('[1]Pricing Schedule'!$F$54*M249),
IF(AND(I249=38000,R249&gt;45.9,R249&lt;=123.4),'[1]Pricing Schedule'!$F$96+('[1]Pricing Schedule'!$F$97*M249),
IF(AND(I249=38000,R249&gt;123.4,R249&lt;=168.2,M249&lt;=10),'[1]Pricing Schedule'!$F$103+('[1]Pricing Schedule'!$F$105*M249),
IF(AND(I249=38000,R249&gt;123.4,R249&lt;=168.2,M249&gt;10),'[1]Pricing Schedule'!$F$111+('[1]Pricing Schedule'!$F$113*M249),
IF(AND(I249=38000,R249&gt;157.4,R249&lt;=336.4,M249&lt;=10),('[1]Pricing Schedule'!$F$103+('[1]Pricing Schedule'!$F$105*M249))*2,
IF(AND(I249=38000,R249&gt;157.4,R249&lt;=336.4,M249&gt;10),('[1]Pricing Schedule'!$F$111+('[1]Pricing Schedule'!$F$113*M249))*2,
IF(AND(I249=38000,R249&gt;314.8,R249&lt;=504.6,M249&lt;=10),('[1]Pricing Schedule'!$F$103+('[1]Pricing Schedule'!$F$105*M249))*3,
IF(AND(I249=38000,R249&gt;314.8,R249&lt;=504.6,M249&gt;10),('[1]Pricing Schedule'!$F$111+('[1]Pricing Schedule'!$F$113*M249))*3,
IF(AND(I249=38000,R249&gt;472.2,R249&lt;=672.8,M249&lt;=10),('[1]Pricing Schedule'!$F$103+('[1]Pricing Schedule'!$F$105*M249))*4,
IF(AND(I249=38000,R249&gt;472.2,R249&lt;=672.8,M249&gt;10),('[1]Pricing Schedule'!$F$111+('[1]Pricing Schedule'!$F$113*M249))*4,
IF(AND(I249=110000,R249&lt;=12.8,M249&gt;2),'[1]Pricing Schedule'!$F$62+('[1]Pricing Schedule'!$F$63*M249),
IF(AND(I249=110000,R249&lt;=12.8,M249&lt;=2),'[1]Pricing Schedule'!$F$96+('[1]Pricing Schedule'!$F$97*M249),
IF(AND(I249=110000,R249&gt;12.8,R249&lt;=22.8,M249&gt;3),'[1]Pricing Schedule'!$F$71+('[1]Pricing Schedule'!$F$72*M249),
IF(AND(I249=110000,R249&gt;12.8,R249&lt;=22.8,M249&lt;=3),'[1]Pricing Schedule'!$F$96+('[1]Pricing Schedule'!$F$97*M249),
IF(AND(I249=110000,R249&gt;22.8,R249&lt;=30.2),'[1]Pricing Schedule'!$F$80+('[1]Pricing Schedule'!$F$81*M249),
IF(AND(I249=110000,R249&gt;30.2,R249&lt;=45.9),'[1]Pricing Schedule'!$F$89+('[1]Pricing Schedule'!$F$90*M249),
IF(AND(I249=110000,R249&gt;45.9,R249&lt;=123.4),'[1]Pricing Schedule'!$F$96+('[1]Pricing Schedule'!$F$97*M249),
IF(AND(I249=110000,R249&gt;123.4,R249&lt;=168.2,M249&lt;=10),'[1]Pricing Schedule'!$F$103+('[1]Pricing Schedule'!$F$105*M249),
IF(AND(I249=110000,R249&gt;123.4,R249&lt;=168.2,M249&gt;10),'[1]Pricing Schedule'!$F$111+('[1]Pricing Schedule'!$F$113*M249),
IF(AND(I249=110000,R249&gt;168.2,R249&lt;=336.4,M249&lt;=10),('[1]Pricing Schedule'!$F$103+('[1]Pricing Schedule'!$F$105*M249))*2,
IF(AND(I249=110000,R249&gt;168.2,R249&lt;=336.4,M249&gt;10),('[1]Pricing Schedule'!$F$111+('[1]Pricing Schedule'!$F$113*M249))*2,
IF(AND(I249=110000,R249&gt;336.4,R249&lt;=504.6,M249&lt;=10),('[1]Pricing Schedule'!$F$103+('[1]Pricing Schedule'!$F$105*M249))*3,
IF(AND(I249=110000,R249&gt;336.4,R249&lt;=504.6,M249&gt;10),('[1]Pricing Schedule'!$F$111+('[1]Pricing Schedule'!$F$113*M249))*3,
IF(AND(I249=110000,R249&gt;504.6,R249&lt;=672.8,M249&lt;=10),('[1]Pricing Schedule'!$F$103+('[1]Pricing Schedule'!$F$105*M249))*4,
IF(AND(I249=110000,R249&gt;504.6,R249&lt;=672.8,M249&gt;10),('[1]Pricing Schedule'!$F$111+('[1]Pricing Schedule'!$F$113*M249))*4,
IF(AND(I249=110000,R249&gt;672.8,R249&lt;=841,M249&lt;=10),('[1]Pricing Schedule'!$F$103+('[1]Pricing Schedule'!$F$105*M249))*5,
IF(AND(I249=110000,R249&gt;672.8,R249&lt;=841,M249&gt;10),('[1]Pricing Schedule'!$F$111+('[1]Pricing Schedule'!$F$113*M249))*5,
IF(AND(I249=110000,R249&gt;672.8,R249&lt;=841,M249&lt;=10),('[1]Pricing Schedule'!$F$103+('[1]Pricing Schedule'!$F$105*M249))*5,
IF(AND(I249=110000,R249&gt;672.8,R249&lt;=841,M249&gt;10),('[1]Pricing Schedule'!$F$111+('[1]Pricing Schedule'!$F$113*M249))*5,
IF(AND(I249=110000,R249&gt;1345.6,R249&lt;=1513.8,M249&lt;=10),('[1]Pricing Schedule'!$F$103+('[1]Pricing Schedule'!$F$105*M249))*9,
IF(AND(I249=110000,R249&gt;1345.6,R249&lt;=1513.8,M249&gt;10),('[1]Pricing Schedule'!$F$111+('[1]Pricing Schedule'!$F$113*M249))*9,
9999999999)))))))))))))))))))))))))))))))))))))))</f>
        <v>769410</v>
      </c>
      <c r="T249" s="21">
        <f>IF(AND(I249=38000,R249&lt;=4.5,M249&gt;8),'[1]Pricing Schedule'!$J$9,
IF(AND(I249=38000,R249&lt;=4.5,M249&lt;=8),'[1]Pricing Schedule'!$J$36,
IF(AND(I249=38000,R249&gt;4.5,R249&lt;=9,M249&gt;8),'[1]Pricing Schedule'!$J$18,
IF(AND(I249=38000,R249&gt;4.5,R249&lt;=9,M249&lt;=8),'[1]Pricing Schedule'!$J$36,
IF(AND(I249=38000,R249&gt;9,R249&lt;=12.8,M249&gt;8),'[1]Pricing Schedule'!$J$27,
IF(AND(I249=38000,R249&gt;9,R249&lt;=12.8,M249&lt;=8),'[1]Pricing Schedule'!$J$36,
IF(AND(I249=38000,R249&gt;12.8,R249&lt;=22.8),'[1]Pricing Schedule'!$J$36,
IF(AND(I249=38000,R249&gt;22.8,R249&lt;=30.2),'[1]Pricing Schedule'!$J$45,
IF(AND(I249=38000,R249&gt;30.2,R249&lt;=45.9),'[1]Pricing Schedule'!$J$54,
IF(AND(I249=38000,R249&gt;45.9,R249&lt;=123.4),'[1]Pricing Schedule'!$J$97,
IF(AND(I249=38000,R249&gt;123.4,R249&lt;=168.2,M249&lt;=10),'[1]Pricing Schedule'!$J$105,
IF(AND(I249=38000,R249&gt;123.4,R249&lt;=168.2,M249&gt;10),'[1]Pricing Schedule'!$J$113,
IF(AND(I249=38000,R249&gt;168.2,R249&lt;=336.4,M249&lt;=10),('[1]Pricing Schedule'!$J$105),
IF(AND(I249=38000,R249&gt;168.2,R249&lt;=336.4,M249&gt;10),('[1]Pricing Schedule'!$J$113),
IF(AND(I249=38000,R249&gt;336.4,R249&lt;=504.6,M249&lt;=10),('[1]Pricing Schedule'!$J$105),
IF(AND(I249=38000,R249&gt;336.4,R249&lt;=504.6,M249&gt;10),('[1]Pricing Schedule'!$J$113),
IF(AND(I249=38000,R249&gt;504.6,R249&lt;=672.8,M249&lt;=10),('[1]Pricing Schedule'!$J$105),
IF(AND(I249=38000,R249&gt;504.6,R249&lt;=672.8,M249&gt;10),('[1]Pricing Schedule'!$J$113),
IF(AND(I249=110000,R249&lt;=12.8,M249&gt;2),'[1]Pricing Schedule'!$J$63,
IF(AND(I249=110000,R249&lt;=12.8,M249&lt;=2),'[1]Pricing Schedule'!$J$97,
IF(AND(I249=110000,R249&gt;12.8,R249&lt;=22.8,M249&gt;3),'[1]Pricing Schedule'!$J$72,
IF(AND(I249=110000,R249&gt;12.8,R249&lt;=22.8,M249&lt;=3),'[1]Pricing Schedule'!$J$97,
IF(AND(I249=110000,R249&gt;22.8,R249&lt;=30.2),'[1]Pricing Schedule'!$J$81,
IF(AND(I249=110000,R249&gt;30.2,R249&lt;=45.9),'[1]Pricing Schedule'!$J$90,
IF(AND(I249=110000,R249&gt;45.9,R249&lt;=123.4),'[1]Pricing Schedule'!$J$97,
IF(AND(I249=110000,R249&gt;123.4,R249&lt;=168.2,M249&lt;=10),'[1]Pricing Schedule'!$J$105,
IF(AND(I249=110000,R249&gt;123.4,R249&lt;=168.2,M249&gt;10),'[1]Pricing Schedule'!$J$113,
IF(AND(I249=110000,R249&gt;168.2,R249&lt;=336.2,M249&lt;=10),('[1]Pricing Schedule'!$J$105),
IF(AND(I249=110000,R249&gt;168.2,R249&lt;=336.2,M249&gt;10),('[1]Pricing Schedule'!$J$113),
IF(AND(I249=110000,R249&gt;336.4,R249&lt;=504.6,M249&lt;=10),('[1]Pricing Schedule'!$J$105),
IF(AND(I249=110000,R249&gt;336.4,R249&lt;=504.6,M249&gt;10),('[1]Pricing Schedule'!$J$113),
IF(AND(I249=110000,R249&gt;504.6,R249&lt;=672.8,M249&lt;=10),('[1]Pricing Schedule'!$J$105),
IF(AND(I249=110000,R249&gt;504.6,R249&lt;=672.8,M249&gt;10),('[1]Pricing Schedule'!$J$113),
IF(AND(I249=110000,R249&gt;672.8,R249&lt;=841,M249&lt;=10),('[1]Pricing Schedule'!$J$105),
IF(AND(I249=110000,R249&gt;672.8,R249&lt;=841,M249&gt;10),('[1]Pricing Schedule'!$J$113),
IF(AND(I249=110000,R249&gt;1682,R249&lt;=1850.2,M249&lt;=10),('[1]Pricing Schedule'!$J$105),
IF(AND(I249=110000,R249&gt;1682,R249&lt;=1850.2,M249&gt;10),('[1]Pricing Schedule'!$J$113),
IF(AND(I249=110000,R249&gt;2018.4,R249&lt;=2186.6,M249&lt;=10),('[1]Pricing Schedule'!$J$105),
IF(AND(I249=110000,R249&gt;2018.4,R249&lt;=2186.6,M249&gt;10),('[1]Pricing Schedule'!$J$113),999999999)))))))))))))))))))))))))))))))))))))))</f>
        <v>4</v>
      </c>
      <c r="U249" s="40">
        <f t="shared" si="24"/>
        <v>37169.565217391297</v>
      </c>
      <c r="V249" s="41">
        <f t="shared" si="25"/>
        <v>26.903731430576681</v>
      </c>
      <c r="Y249" s="23">
        <v>337</v>
      </c>
      <c r="Z249" s="23">
        <v>419</v>
      </c>
      <c r="AR249" s="35"/>
    </row>
    <row r="250" spans="1:44">
      <c r="A250" s="23">
        <v>249</v>
      </c>
      <c r="B250" s="23">
        <v>249</v>
      </c>
      <c r="C250" s="23" t="s">
        <v>555</v>
      </c>
      <c r="D250" s="23" t="s">
        <v>168</v>
      </c>
      <c r="E250" s="23" t="s">
        <v>168</v>
      </c>
      <c r="F250" s="23" t="s">
        <v>263</v>
      </c>
      <c r="G250" s="23" t="s">
        <v>264</v>
      </c>
      <c r="H250" s="23" t="s">
        <v>113</v>
      </c>
      <c r="I250" s="13">
        <v>38000</v>
      </c>
      <c r="J250" s="13">
        <v>38000</v>
      </c>
      <c r="K250" s="23" t="s">
        <v>119</v>
      </c>
      <c r="L250" s="24">
        <v>6.9989999999999997</v>
      </c>
      <c r="M250" s="37">
        <f t="shared" si="20"/>
        <v>7</v>
      </c>
      <c r="N250" s="24">
        <v>0.75800000000000001</v>
      </c>
      <c r="O250" s="13">
        <v>1</v>
      </c>
      <c r="P250" s="36">
        <f t="shared" si="21"/>
        <v>0.56850000000000001</v>
      </c>
      <c r="Q250" s="38">
        <f t="shared" si="22"/>
        <v>3.45</v>
      </c>
      <c r="R250" s="37">
        <f t="shared" si="23"/>
        <v>3.45</v>
      </c>
      <c r="S250" s="39">
        <f>IF(AND(I250=38000,R250&lt;=4.5,M250&gt;8),'[1]Pricing Schedule'!$F$8+('[1]Pricing Schedule'!$F$9*M250),
IF(AND(I250=38000,R250&lt;=4.5,M250&lt;=8),'[1]Pricing Schedule'!$F$34+('[1]Pricing Schedule'!$F$36*M250),
IF(AND(I250=38000,R250&gt;4.5,R250&lt;=9,M250&gt;8),'[1]Pricing Schedule'!$F$17+('[1]Pricing Schedule'!$F$18*M250),
IF(AND(I250=38000,R250&gt;4.5,R250&lt;=9,M250&lt;=8),'[1]Pricing Schedule'!$F$34+('[1]Pricing Schedule'!$F$36*M250),
IF(AND(I250=38000,R250&gt;9,R250&lt;=12.8,M250&gt;8),'[1]Pricing Schedule'!$F$26+('[1]Pricing Schedule'!$F$27*M250),
IF(AND(I250=38000,R250&gt;9,R250&lt;=12.8,M250&lt;=8),'[1]Pricing Schedule'!$F$34+('[1]Pricing Schedule'!$F$36*M250),
IF(AND(I250=38000,R250&gt;12.8,R250&lt;=22.8),'[1]Pricing Schedule'!$F$34+('[1]Pricing Schedule'!$F$36*M250),
IF(AND(I250=38000,R250&gt;22.8,R250&lt;=30.2),'[1]Pricing Schedule'!$F$43+('[1]Pricing Schedule'!$F$45*M250),
IF(AND(I250=38000,R250&gt;30.2,R250&lt;=45.9),'[1]Pricing Schedule'!$F$52+('[1]Pricing Schedule'!$F$54*M250),
IF(AND(I250=38000,R250&gt;45.9,R250&lt;=123.4),'[1]Pricing Schedule'!$F$96+('[1]Pricing Schedule'!$F$97*M250),
IF(AND(I250=38000,R250&gt;123.4,R250&lt;=168.2,M250&lt;=10),'[1]Pricing Schedule'!$F$103+('[1]Pricing Schedule'!$F$105*M250),
IF(AND(I250=38000,R250&gt;123.4,R250&lt;=168.2,M250&gt;10),'[1]Pricing Schedule'!$F$111+('[1]Pricing Schedule'!$F$113*M250),
IF(AND(I250=38000,R250&gt;157.4,R250&lt;=336.4,M250&lt;=10),('[1]Pricing Schedule'!$F$103+('[1]Pricing Schedule'!$F$105*M250))*2,
IF(AND(I250=38000,R250&gt;157.4,R250&lt;=336.4,M250&gt;10),('[1]Pricing Schedule'!$F$111+('[1]Pricing Schedule'!$F$113*M250))*2,
IF(AND(I250=38000,R250&gt;314.8,R250&lt;=504.6,M250&lt;=10),('[1]Pricing Schedule'!$F$103+('[1]Pricing Schedule'!$F$105*M250))*3,
IF(AND(I250=38000,R250&gt;314.8,R250&lt;=504.6,M250&gt;10),('[1]Pricing Schedule'!$F$111+('[1]Pricing Schedule'!$F$113*M250))*3,
IF(AND(I250=38000,R250&gt;472.2,R250&lt;=672.8,M250&lt;=10),('[1]Pricing Schedule'!$F$103+('[1]Pricing Schedule'!$F$105*M250))*4,
IF(AND(I250=38000,R250&gt;472.2,R250&lt;=672.8,M250&gt;10),('[1]Pricing Schedule'!$F$111+('[1]Pricing Schedule'!$F$113*M250))*4,
IF(AND(I250=110000,R250&lt;=12.8,M250&gt;2),'[1]Pricing Schedule'!$F$62+('[1]Pricing Schedule'!$F$63*M250),
IF(AND(I250=110000,R250&lt;=12.8,M250&lt;=2),'[1]Pricing Schedule'!$F$96+('[1]Pricing Schedule'!$F$97*M250),
IF(AND(I250=110000,R250&gt;12.8,R250&lt;=22.8,M250&gt;3),'[1]Pricing Schedule'!$F$71+('[1]Pricing Schedule'!$F$72*M250),
IF(AND(I250=110000,R250&gt;12.8,R250&lt;=22.8,M250&lt;=3),'[1]Pricing Schedule'!$F$96+('[1]Pricing Schedule'!$F$97*M250),
IF(AND(I250=110000,R250&gt;22.8,R250&lt;=30.2),'[1]Pricing Schedule'!$F$80+('[1]Pricing Schedule'!$F$81*M250),
IF(AND(I250=110000,R250&gt;30.2,R250&lt;=45.9),'[1]Pricing Schedule'!$F$89+('[1]Pricing Schedule'!$F$90*M250),
IF(AND(I250=110000,R250&gt;45.9,R250&lt;=123.4),'[1]Pricing Schedule'!$F$96+('[1]Pricing Schedule'!$F$97*M250),
IF(AND(I250=110000,R250&gt;123.4,R250&lt;=168.2,M250&lt;=10),'[1]Pricing Schedule'!$F$103+('[1]Pricing Schedule'!$F$105*M250),
IF(AND(I250=110000,R250&gt;123.4,R250&lt;=168.2,M250&gt;10),'[1]Pricing Schedule'!$F$111+('[1]Pricing Schedule'!$F$113*M250),
IF(AND(I250=110000,R250&gt;168.2,R250&lt;=336.4,M250&lt;=10),('[1]Pricing Schedule'!$F$103+('[1]Pricing Schedule'!$F$105*M250))*2,
IF(AND(I250=110000,R250&gt;168.2,R250&lt;=336.4,M250&gt;10),('[1]Pricing Schedule'!$F$111+('[1]Pricing Schedule'!$F$113*M250))*2,
IF(AND(I250=110000,R250&gt;336.4,R250&lt;=504.6,M250&lt;=10),('[1]Pricing Schedule'!$F$103+('[1]Pricing Schedule'!$F$105*M250))*3,
IF(AND(I250=110000,R250&gt;336.4,R250&lt;=504.6,M250&gt;10),('[1]Pricing Schedule'!$F$111+('[1]Pricing Schedule'!$F$113*M250))*3,
IF(AND(I250=110000,R250&gt;504.6,R250&lt;=672.8,M250&lt;=10),('[1]Pricing Schedule'!$F$103+('[1]Pricing Schedule'!$F$105*M250))*4,
IF(AND(I250=110000,R250&gt;504.6,R250&lt;=672.8,M250&gt;10),('[1]Pricing Schedule'!$F$111+('[1]Pricing Schedule'!$F$113*M250))*4,
IF(AND(I250=110000,R250&gt;672.8,R250&lt;=841,M250&lt;=10),('[1]Pricing Schedule'!$F$103+('[1]Pricing Schedule'!$F$105*M250))*5,
IF(AND(I250=110000,R250&gt;672.8,R250&lt;=841,M250&gt;10),('[1]Pricing Schedule'!$F$111+('[1]Pricing Schedule'!$F$113*M250))*5,
IF(AND(I250=110000,R250&gt;672.8,R250&lt;=841,M250&lt;=10),('[1]Pricing Schedule'!$F$103+('[1]Pricing Schedule'!$F$105*M250))*5,
IF(AND(I250=110000,R250&gt;672.8,R250&lt;=841,M250&gt;10),('[1]Pricing Schedule'!$F$111+('[1]Pricing Schedule'!$F$113*M250))*5,
IF(AND(I250=110000,R250&gt;1345.6,R250&lt;=1513.8,M250&lt;=10),('[1]Pricing Schedule'!$F$103+('[1]Pricing Schedule'!$F$105*M250))*9,
IF(AND(I250=110000,R250&gt;1345.6,R250&lt;=1513.8,M250&gt;10),('[1]Pricing Schedule'!$F$111+('[1]Pricing Schedule'!$F$113*M250))*9,
9999999999)))))))))))))))))))))))))))))))))))))))</f>
        <v>839680</v>
      </c>
      <c r="T250" s="21">
        <f>IF(AND(I250=38000,R250&lt;=4.5,M250&gt;8),'[1]Pricing Schedule'!$J$9,
IF(AND(I250=38000,R250&lt;=4.5,M250&lt;=8),'[1]Pricing Schedule'!$J$36,
IF(AND(I250=38000,R250&gt;4.5,R250&lt;=9,M250&gt;8),'[1]Pricing Schedule'!$J$18,
IF(AND(I250=38000,R250&gt;4.5,R250&lt;=9,M250&lt;=8),'[1]Pricing Schedule'!$J$36,
IF(AND(I250=38000,R250&gt;9,R250&lt;=12.8,M250&gt;8),'[1]Pricing Schedule'!$J$27,
IF(AND(I250=38000,R250&gt;9,R250&lt;=12.8,M250&lt;=8),'[1]Pricing Schedule'!$J$36,
IF(AND(I250=38000,R250&gt;12.8,R250&lt;=22.8),'[1]Pricing Schedule'!$J$36,
IF(AND(I250=38000,R250&gt;22.8,R250&lt;=30.2),'[1]Pricing Schedule'!$J$45,
IF(AND(I250=38000,R250&gt;30.2,R250&lt;=45.9),'[1]Pricing Schedule'!$J$54,
IF(AND(I250=38000,R250&gt;45.9,R250&lt;=123.4),'[1]Pricing Schedule'!$J$97,
IF(AND(I250=38000,R250&gt;123.4,R250&lt;=168.2,M250&lt;=10),'[1]Pricing Schedule'!$J$105,
IF(AND(I250=38000,R250&gt;123.4,R250&lt;=168.2,M250&gt;10),'[1]Pricing Schedule'!$J$113,
IF(AND(I250=38000,R250&gt;168.2,R250&lt;=336.4,M250&lt;=10),('[1]Pricing Schedule'!$J$105),
IF(AND(I250=38000,R250&gt;168.2,R250&lt;=336.4,M250&gt;10),('[1]Pricing Schedule'!$J$113),
IF(AND(I250=38000,R250&gt;336.4,R250&lt;=504.6,M250&lt;=10),('[1]Pricing Schedule'!$J$105),
IF(AND(I250=38000,R250&gt;336.4,R250&lt;=504.6,M250&gt;10),('[1]Pricing Schedule'!$J$113),
IF(AND(I250=38000,R250&gt;504.6,R250&lt;=672.8,M250&lt;=10),('[1]Pricing Schedule'!$J$105),
IF(AND(I250=38000,R250&gt;504.6,R250&lt;=672.8,M250&gt;10),('[1]Pricing Schedule'!$J$113),
IF(AND(I250=110000,R250&lt;=12.8,M250&gt;2),'[1]Pricing Schedule'!$J$63,
IF(AND(I250=110000,R250&lt;=12.8,M250&lt;=2),'[1]Pricing Schedule'!$J$97,
IF(AND(I250=110000,R250&gt;12.8,R250&lt;=22.8,M250&gt;3),'[1]Pricing Schedule'!$J$72,
IF(AND(I250=110000,R250&gt;12.8,R250&lt;=22.8,M250&lt;=3),'[1]Pricing Schedule'!$J$97,
IF(AND(I250=110000,R250&gt;22.8,R250&lt;=30.2),'[1]Pricing Schedule'!$J$81,
IF(AND(I250=110000,R250&gt;30.2,R250&lt;=45.9),'[1]Pricing Schedule'!$J$90,
IF(AND(I250=110000,R250&gt;45.9,R250&lt;=123.4),'[1]Pricing Schedule'!$J$97,
IF(AND(I250=110000,R250&gt;123.4,R250&lt;=168.2,M250&lt;=10),'[1]Pricing Schedule'!$J$105,
IF(AND(I250=110000,R250&gt;123.4,R250&lt;=168.2,M250&gt;10),'[1]Pricing Schedule'!$J$113,
IF(AND(I250=110000,R250&gt;168.2,R250&lt;=336.2,M250&lt;=10),('[1]Pricing Schedule'!$J$105),
IF(AND(I250=110000,R250&gt;168.2,R250&lt;=336.2,M250&gt;10),('[1]Pricing Schedule'!$J$113),
IF(AND(I250=110000,R250&gt;336.4,R250&lt;=504.6,M250&lt;=10),('[1]Pricing Schedule'!$J$105),
IF(AND(I250=110000,R250&gt;336.4,R250&lt;=504.6,M250&gt;10),('[1]Pricing Schedule'!$J$113),
IF(AND(I250=110000,R250&gt;504.6,R250&lt;=672.8,M250&lt;=10),('[1]Pricing Schedule'!$J$105),
IF(AND(I250=110000,R250&gt;504.6,R250&lt;=672.8,M250&gt;10),('[1]Pricing Schedule'!$J$113),
IF(AND(I250=110000,R250&gt;672.8,R250&lt;=841,M250&lt;=10),('[1]Pricing Schedule'!$J$105),
IF(AND(I250=110000,R250&gt;672.8,R250&lt;=841,M250&gt;10),('[1]Pricing Schedule'!$J$113),
IF(AND(I250=110000,R250&gt;1682,R250&lt;=1850.2,M250&lt;=10),('[1]Pricing Schedule'!$J$105),
IF(AND(I250=110000,R250&gt;1682,R250&lt;=1850.2,M250&gt;10),('[1]Pricing Schedule'!$J$113),
IF(AND(I250=110000,R250&gt;2018.4,R250&lt;=2186.6,M250&lt;=10),('[1]Pricing Schedule'!$J$105),
IF(AND(I250=110000,R250&gt;2018.4,R250&lt;=2186.6,M250&gt;10),('[1]Pricing Schedule'!$J$113),999999999)))))))))))))))))))))))))))))))))))))))</f>
        <v>4</v>
      </c>
      <c r="U250" s="40">
        <f t="shared" si="24"/>
        <v>243385.5072463768</v>
      </c>
      <c r="V250" s="41">
        <f t="shared" si="25"/>
        <v>4.1087080792682924</v>
      </c>
      <c r="Y250" s="23">
        <v>419</v>
      </c>
      <c r="Z250" s="23">
        <v>419</v>
      </c>
      <c r="AR250" s="35"/>
    </row>
    <row r="251" spans="1:44">
      <c r="A251" s="23">
        <v>250</v>
      </c>
      <c r="B251" s="23">
        <v>250</v>
      </c>
      <c r="C251" s="23" t="s">
        <v>556</v>
      </c>
      <c r="D251" s="23" t="s">
        <v>168</v>
      </c>
      <c r="E251" s="23" t="s">
        <v>168</v>
      </c>
      <c r="F251" s="23" t="s">
        <v>557</v>
      </c>
      <c r="G251" s="23" t="s">
        <v>558</v>
      </c>
      <c r="H251" s="23" t="s">
        <v>113</v>
      </c>
      <c r="I251" s="13">
        <v>38000</v>
      </c>
      <c r="J251" s="13">
        <v>38000</v>
      </c>
      <c r="K251" s="23" t="s">
        <v>119</v>
      </c>
      <c r="L251" s="24">
        <v>13.885</v>
      </c>
      <c r="M251" s="37">
        <f t="shared" si="20"/>
        <v>14</v>
      </c>
      <c r="N251" s="24">
        <v>0.78200000000000003</v>
      </c>
      <c r="O251" s="13">
        <v>1</v>
      </c>
      <c r="P251" s="36">
        <f t="shared" si="21"/>
        <v>0.58650000000000002</v>
      </c>
      <c r="Q251" s="38">
        <f t="shared" si="22"/>
        <v>3.45</v>
      </c>
      <c r="R251" s="37">
        <f t="shared" si="23"/>
        <v>3.45</v>
      </c>
      <c r="S251" s="39">
        <f>IF(AND(I251=38000,R251&lt;=4.5,M251&gt;8),'[1]Pricing Schedule'!$F$8+('[1]Pricing Schedule'!$F$9*M251),
IF(AND(I251=38000,R251&lt;=4.5,M251&lt;=8),'[1]Pricing Schedule'!$F$34+('[1]Pricing Schedule'!$F$36*M251),
IF(AND(I251=38000,R251&gt;4.5,R251&lt;=9,M251&gt;8),'[1]Pricing Schedule'!$F$17+('[1]Pricing Schedule'!$F$18*M251),
IF(AND(I251=38000,R251&gt;4.5,R251&lt;=9,M251&lt;=8),'[1]Pricing Schedule'!$F$34+('[1]Pricing Schedule'!$F$36*M251),
IF(AND(I251=38000,R251&gt;9,R251&lt;=12.8,M251&gt;8),'[1]Pricing Schedule'!$F$26+('[1]Pricing Schedule'!$F$27*M251),
IF(AND(I251=38000,R251&gt;9,R251&lt;=12.8,M251&lt;=8),'[1]Pricing Schedule'!$F$34+('[1]Pricing Schedule'!$F$36*M251),
IF(AND(I251=38000,R251&gt;12.8,R251&lt;=22.8),'[1]Pricing Schedule'!$F$34+('[1]Pricing Schedule'!$F$36*M251),
IF(AND(I251=38000,R251&gt;22.8,R251&lt;=30.2),'[1]Pricing Schedule'!$F$43+('[1]Pricing Schedule'!$F$45*M251),
IF(AND(I251=38000,R251&gt;30.2,R251&lt;=45.9),'[1]Pricing Schedule'!$F$52+('[1]Pricing Schedule'!$F$54*M251),
IF(AND(I251=38000,R251&gt;45.9,R251&lt;=123.4),'[1]Pricing Schedule'!$F$96+('[1]Pricing Schedule'!$F$97*M251),
IF(AND(I251=38000,R251&gt;123.4,R251&lt;=168.2,M251&lt;=10),'[1]Pricing Schedule'!$F$103+('[1]Pricing Schedule'!$F$105*M251),
IF(AND(I251=38000,R251&gt;123.4,R251&lt;=168.2,M251&gt;10),'[1]Pricing Schedule'!$F$111+('[1]Pricing Schedule'!$F$113*M251),
IF(AND(I251=38000,R251&gt;157.4,R251&lt;=336.4,M251&lt;=10),('[1]Pricing Schedule'!$F$103+('[1]Pricing Schedule'!$F$105*M251))*2,
IF(AND(I251=38000,R251&gt;157.4,R251&lt;=336.4,M251&gt;10),('[1]Pricing Schedule'!$F$111+('[1]Pricing Schedule'!$F$113*M251))*2,
IF(AND(I251=38000,R251&gt;314.8,R251&lt;=504.6,M251&lt;=10),('[1]Pricing Schedule'!$F$103+('[1]Pricing Schedule'!$F$105*M251))*3,
IF(AND(I251=38000,R251&gt;314.8,R251&lt;=504.6,M251&gt;10),('[1]Pricing Schedule'!$F$111+('[1]Pricing Schedule'!$F$113*M251))*3,
IF(AND(I251=38000,R251&gt;472.2,R251&lt;=672.8,M251&lt;=10),('[1]Pricing Schedule'!$F$103+('[1]Pricing Schedule'!$F$105*M251))*4,
IF(AND(I251=38000,R251&gt;472.2,R251&lt;=672.8,M251&gt;10),('[1]Pricing Schedule'!$F$111+('[1]Pricing Schedule'!$F$113*M251))*4,
IF(AND(I251=110000,R251&lt;=12.8,M251&gt;2),'[1]Pricing Schedule'!$F$62+('[1]Pricing Schedule'!$F$63*M251),
IF(AND(I251=110000,R251&lt;=12.8,M251&lt;=2),'[1]Pricing Schedule'!$F$96+('[1]Pricing Schedule'!$F$97*M251),
IF(AND(I251=110000,R251&gt;12.8,R251&lt;=22.8,M251&gt;3),'[1]Pricing Schedule'!$F$71+('[1]Pricing Schedule'!$F$72*M251),
IF(AND(I251=110000,R251&gt;12.8,R251&lt;=22.8,M251&lt;=3),'[1]Pricing Schedule'!$F$96+('[1]Pricing Schedule'!$F$97*M251),
IF(AND(I251=110000,R251&gt;22.8,R251&lt;=30.2),'[1]Pricing Schedule'!$F$80+('[1]Pricing Schedule'!$F$81*M251),
IF(AND(I251=110000,R251&gt;30.2,R251&lt;=45.9),'[1]Pricing Schedule'!$F$89+('[1]Pricing Schedule'!$F$90*M251),
IF(AND(I251=110000,R251&gt;45.9,R251&lt;=123.4),'[1]Pricing Schedule'!$F$96+('[1]Pricing Schedule'!$F$97*M251),
IF(AND(I251=110000,R251&gt;123.4,R251&lt;=168.2,M251&lt;=10),'[1]Pricing Schedule'!$F$103+('[1]Pricing Schedule'!$F$105*M251),
IF(AND(I251=110000,R251&gt;123.4,R251&lt;=168.2,M251&gt;10),'[1]Pricing Schedule'!$F$111+('[1]Pricing Schedule'!$F$113*M251),
IF(AND(I251=110000,R251&gt;168.2,R251&lt;=336.4,M251&lt;=10),('[1]Pricing Schedule'!$F$103+('[1]Pricing Schedule'!$F$105*M251))*2,
IF(AND(I251=110000,R251&gt;168.2,R251&lt;=336.4,M251&gt;10),('[1]Pricing Schedule'!$F$111+('[1]Pricing Schedule'!$F$113*M251))*2,
IF(AND(I251=110000,R251&gt;336.4,R251&lt;=504.6,M251&lt;=10),('[1]Pricing Schedule'!$F$103+('[1]Pricing Schedule'!$F$105*M251))*3,
IF(AND(I251=110000,R251&gt;336.4,R251&lt;=504.6,M251&gt;10),('[1]Pricing Schedule'!$F$111+('[1]Pricing Schedule'!$F$113*M251))*3,
IF(AND(I251=110000,R251&gt;504.6,R251&lt;=672.8,M251&lt;=10),('[1]Pricing Schedule'!$F$103+('[1]Pricing Schedule'!$F$105*M251))*4,
IF(AND(I251=110000,R251&gt;504.6,R251&lt;=672.8,M251&gt;10),('[1]Pricing Schedule'!$F$111+('[1]Pricing Schedule'!$F$113*M251))*4,
IF(AND(I251=110000,R251&gt;672.8,R251&lt;=841,M251&lt;=10),('[1]Pricing Schedule'!$F$103+('[1]Pricing Schedule'!$F$105*M251))*5,
IF(AND(I251=110000,R251&gt;672.8,R251&lt;=841,M251&gt;10),('[1]Pricing Schedule'!$F$111+('[1]Pricing Schedule'!$F$113*M251))*5,
IF(AND(I251=110000,R251&gt;672.8,R251&lt;=841,M251&lt;=10),('[1]Pricing Schedule'!$F$103+('[1]Pricing Schedule'!$F$105*M251))*5,
IF(AND(I251=110000,R251&gt;672.8,R251&lt;=841,M251&gt;10),('[1]Pricing Schedule'!$F$111+('[1]Pricing Schedule'!$F$113*M251))*5,
IF(AND(I251=110000,R251&gt;1345.6,R251&lt;=1513.8,M251&lt;=10),('[1]Pricing Schedule'!$F$103+('[1]Pricing Schedule'!$F$105*M251))*9,
IF(AND(I251=110000,R251&gt;1345.6,R251&lt;=1513.8,M251&gt;10),('[1]Pricing Schedule'!$F$111+('[1]Pricing Schedule'!$F$113*M251))*9,
9999999999)))))))))))))))))))))))))))))))))))))))</f>
        <v>1597940</v>
      </c>
      <c r="T251" s="21">
        <f>IF(AND(I251=38000,R251&lt;=4.5,M251&gt;8),'[1]Pricing Schedule'!$J$9,
IF(AND(I251=38000,R251&lt;=4.5,M251&lt;=8),'[1]Pricing Schedule'!$J$36,
IF(AND(I251=38000,R251&gt;4.5,R251&lt;=9,M251&gt;8),'[1]Pricing Schedule'!$J$18,
IF(AND(I251=38000,R251&gt;4.5,R251&lt;=9,M251&lt;=8),'[1]Pricing Schedule'!$J$36,
IF(AND(I251=38000,R251&gt;9,R251&lt;=12.8,M251&gt;8),'[1]Pricing Schedule'!$J$27,
IF(AND(I251=38000,R251&gt;9,R251&lt;=12.8,M251&lt;=8),'[1]Pricing Schedule'!$J$36,
IF(AND(I251=38000,R251&gt;12.8,R251&lt;=22.8),'[1]Pricing Schedule'!$J$36,
IF(AND(I251=38000,R251&gt;22.8,R251&lt;=30.2),'[1]Pricing Schedule'!$J$45,
IF(AND(I251=38000,R251&gt;30.2,R251&lt;=45.9),'[1]Pricing Schedule'!$J$54,
IF(AND(I251=38000,R251&gt;45.9,R251&lt;=123.4),'[1]Pricing Schedule'!$J$97,
IF(AND(I251=38000,R251&gt;123.4,R251&lt;=168.2,M251&lt;=10),'[1]Pricing Schedule'!$J$105,
IF(AND(I251=38000,R251&gt;123.4,R251&lt;=168.2,M251&gt;10),'[1]Pricing Schedule'!$J$113,
IF(AND(I251=38000,R251&gt;168.2,R251&lt;=336.4,M251&lt;=10),('[1]Pricing Schedule'!$J$105),
IF(AND(I251=38000,R251&gt;168.2,R251&lt;=336.4,M251&gt;10),('[1]Pricing Schedule'!$J$113),
IF(AND(I251=38000,R251&gt;336.4,R251&lt;=504.6,M251&lt;=10),('[1]Pricing Schedule'!$J$105),
IF(AND(I251=38000,R251&gt;336.4,R251&lt;=504.6,M251&gt;10),('[1]Pricing Schedule'!$J$113),
IF(AND(I251=38000,R251&gt;504.6,R251&lt;=672.8,M251&lt;=10),('[1]Pricing Schedule'!$J$105),
IF(AND(I251=38000,R251&gt;504.6,R251&lt;=672.8,M251&gt;10),('[1]Pricing Schedule'!$J$113),
IF(AND(I251=110000,R251&lt;=12.8,M251&gt;2),'[1]Pricing Schedule'!$J$63,
IF(AND(I251=110000,R251&lt;=12.8,M251&lt;=2),'[1]Pricing Schedule'!$J$97,
IF(AND(I251=110000,R251&gt;12.8,R251&lt;=22.8,M251&gt;3),'[1]Pricing Schedule'!$J$72,
IF(AND(I251=110000,R251&gt;12.8,R251&lt;=22.8,M251&lt;=3),'[1]Pricing Schedule'!$J$97,
IF(AND(I251=110000,R251&gt;22.8,R251&lt;=30.2),'[1]Pricing Schedule'!$J$81,
IF(AND(I251=110000,R251&gt;30.2,R251&lt;=45.9),'[1]Pricing Schedule'!$J$90,
IF(AND(I251=110000,R251&gt;45.9,R251&lt;=123.4),'[1]Pricing Schedule'!$J$97,
IF(AND(I251=110000,R251&gt;123.4,R251&lt;=168.2,M251&lt;=10),'[1]Pricing Schedule'!$J$105,
IF(AND(I251=110000,R251&gt;123.4,R251&lt;=168.2,M251&gt;10),'[1]Pricing Schedule'!$J$113,
IF(AND(I251=110000,R251&gt;168.2,R251&lt;=336.2,M251&lt;=10),('[1]Pricing Schedule'!$J$105),
IF(AND(I251=110000,R251&gt;168.2,R251&lt;=336.2,M251&gt;10),('[1]Pricing Schedule'!$J$113),
IF(AND(I251=110000,R251&gt;336.4,R251&lt;=504.6,M251&lt;=10),('[1]Pricing Schedule'!$J$105),
IF(AND(I251=110000,R251&gt;336.4,R251&lt;=504.6,M251&gt;10),('[1]Pricing Schedule'!$J$113),
IF(AND(I251=110000,R251&gt;504.6,R251&lt;=672.8,M251&lt;=10),('[1]Pricing Schedule'!$J$105),
IF(AND(I251=110000,R251&gt;504.6,R251&lt;=672.8,M251&gt;10),('[1]Pricing Schedule'!$J$113),
IF(AND(I251=110000,R251&gt;672.8,R251&lt;=841,M251&lt;=10),('[1]Pricing Schedule'!$J$105),
IF(AND(I251=110000,R251&gt;672.8,R251&lt;=841,M251&gt;10),('[1]Pricing Schedule'!$J$113),
IF(AND(I251=110000,R251&gt;1682,R251&lt;=1850.2,M251&lt;=10),('[1]Pricing Schedule'!$J$105),
IF(AND(I251=110000,R251&gt;1682,R251&lt;=1850.2,M251&gt;10),('[1]Pricing Schedule'!$J$113),
IF(AND(I251=110000,R251&gt;2018.4,R251&lt;=2186.6,M251&lt;=10),('[1]Pricing Schedule'!$J$105),
IF(AND(I251=110000,R251&gt;2018.4,R251&lt;=2186.6,M251&gt;10),('[1]Pricing Schedule'!$J$113),999999999)))))))))))))))))))))))))))))))))))))))</f>
        <v>1</v>
      </c>
      <c r="U251" s="40">
        <f t="shared" si="24"/>
        <v>463171.0144927536</v>
      </c>
      <c r="V251" s="41">
        <f t="shared" si="25"/>
        <v>2.1590297508041605</v>
      </c>
      <c r="Y251" s="23">
        <v>337</v>
      </c>
      <c r="Z251" s="23">
        <v>498</v>
      </c>
      <c r="AR251" s="35"/>
    </row>
    <row r="252" spans="1:44">
      <c r="A252" s="23">
        <v>251</v>
      </c>
      <c r="B252" s="23">
        <v>251</v>
      </c>
      <c r="C252" s="23" t="s">
        <v>559</v>
      </c>
      <c r="D252" s="23" t="s">
        <v>168</v>
      </c>
      <c r="E252" s="23" t="s">
        <v>168</v>
      </c>
      <c r="F252" s="23" t="s">
        <v>557</v>
      </c>
      <c r="G252" s="23" t="s">
        <v>558</v>
      </c>
      <c r="H252" s="23" t="s">
        <v>113</v>
      </c>
      <c r="I252" s="13">
        <v>38000</v>
      </c>
      <c r="J252" s="13">
        <v>38000</v>
      </c>
      <c r="K252" s="23" t="s">
        <v>119</v>
      </c>
      <c r="L252" s="24">
        <v>8.2050000000000001</v>
      </c>
      <c r="M252" s="37">
        <f t="shared" si="20"/>
        <v>9</v>
      </c>
      <c r="N252" s="24">
        <v>1</v>
      </c>
      <c r="O252" s="13">
        <v>1</v>
      </c>
      <c r="P252" s="36">
        <f t="shared" si="21"/>
        <v>0.75</v>
      </c>
      <c r="Q252" s="38">
        <f t="shared" si="22"/>
        <v>6.9</v>
      </c>
      <c r="R252" s="37">
        <f t="shared" si="23"/>
        <v>6.9</v>
      </c>
      <c r="S252" s="39">
        <f>IF(AND(I252=38000,R252&lt;=4.5,M252&gt;8),'[1]Pricing Schedule'!$F$8+('[1]Pricing Schedule'!$F$9*M252),
IF(AND(I252=38000,R252&lt;=4.5,M252&lt;=8),'[1]Pricing Schedule'!$F$34+('[1]Pricing Schedule'!$F$36*M252),
IF(AND(I252=38000,R252&gt;4.5,R252&lt;=9,M252&gt;8),'[1]Pricing Schedule'!$F$17+('[1]Pricing Schedule'!$F$18*M252),
IF(AND(I252=38000,R252&gt;4.5,R252&lt;=9,M252&lt;=8),'[1]Pricing Schedule'!$F$34+('[1]Pricing Schedule'!$F$36*M252),
IF(AND(I252=38000,R252&gt;9,R252&lt;=12.8,M252&gt;8),'[1]Pricing Schedule'!$F$26+('[1]Pricing Schedule'!$F$27*M252),
IF(AND(I252=38000,R252&gt;9,R252&lt;=12.8,M252&lt;=8),'[1]Pricing Schedule'!$F$34+('[1]Pricing Schedule'!$F$36*M252),
IF(AND(I252=38000,R252&gt;12.8,R252&lt;=22.8),'[1]Pricing Schedule'!$F$34+('[1]Pricing Schedule'!$F$36*M252),
IF(AND(I252=38000,R252&gt;22.8,R252&lt;=30.2),'[1]Pricing Schedule'!$F$43+('[1]Pricing Schedule'!$F$45*M252),
IF(AND(I252=38000,R252&gt;30.2,R252&lt;=45.9),'[1]Pricing Schedule'!$F$52+('[1]Pricing Schedule'!$F$54*M252),
IF(AND(I252=38000,R252&gt;45.9,R252&lt;=123.4),'[1]Pricing Schedule'!$F$96+('[1]Pricing Schedule'!$F$97*M252),
IF(AND(I252=38000,R252&gt;123.4,R252&lt;=168.2,M252&lt;=10),'[1]Pricing Schedule'!$F$103+('[1]Pricing Schedule'!$F$105*M252),
IF(AND(I252=38000,R252&gt;123.4,R252&lt;=168.2,M252&gt;10),'[1]Pricing Schedule'!$F$111+('[1]Pricing Schedule'!$F$113*M252),
IF(AND(I252=38000,R252&gt;157.4,R252&lt;=336.4,M252&lt;=10),('[1]Pricing Schedule'!$F$103+('[1]Pricing Schedule'!$F$105*M252))*2,
IF(AND(I252=38000,R252&gt;157.4,R252&lt;=336.4,M252&gt;10),('[1]Pricing Schedule'!$F$111+('[1]Pricing Schedule'!$F$113*M252))*2,
IF(AND(I252=38000,R252&gt;314.8,R252&lt;=504.6,M252&lt;=10),('[1]Pricing Schedule'!$F$103+('[1]Pricing Schedule'!$F$105*M252))*3,
IF(AND(I252=38000,R252&gt;314.8,R252&lt;=504.6,M252&gt;10),('[1]Pricing Schedule'!$F$111+('[1]Pricing Schedule'!$F$113*M252))*3,
IF(AND(I252=38000,R252&gt;472.2,R252&lt;=672.8,M252&lt;=10),('[1]Pricing Schedule'!$F$103+('[1]Pricing Schedule'!$F$105*M252))*4,
IF(AND(I252=38000,R252&gt;472.2,R252&lt;=672.8,M252&gt;10),('[1]Pricing Schedule'!$F$111+('[1]Pricing Schedule'!$F$113*M252))*4,
IF(AND(I252=110000,R252&lt;=12.8,M252&gt;2),'[1]Pricing Schedule'!$F$62+('[1]Pricing Schedule'!$F$63*M252),
IF(AND(I252=110000,R252&lt;=12.8,M252&lt;=2),'[1]Pricing Schedule'!$F$96+('[1]Pricing Schedule'!$F$97*M252),
IF(AND(I252=110000,R252&gt;12.8,R252&lt;=22.8,M252&gt;3),'[1]Pricing Schedule'!$F$71+('[1]Pricing Schedule'!$F$72*M252),
IF(AND(I252=110000,R252&gt;12.8,R252&lt;=22.8,M252&lt;=3),'[1]Pricing Schedule'!$F$96+('[1]Pricing Schedule'!$F$97*M252),
IF(AND(I252=110000,R252&gt;22.8,R252&lt;=30.2),'[1]Pricing Schedule'!$F$80+('[1]Pricing Schedule'!$F$81*M252),
IF(AND(I252=110000,R252&gt;30.2,R252&lt;=45.9),'[1]Pricing Schedule'!$F$89+('[1]Pricing Schedule'!$F$90*M252),
IF(AND(I252=110000,R252&gt;45.9,R252&lt;=123.4),'[1]Pricing Schedule'!$F$96+('[1]Pricing Schedule'!$F$97*M252),
IF(AND(I252=110000,R252&gt;123.4,R252&lt;=168.2,M252&lt;=10),'[1]Pricing Schedule'!$F$103+('[1]Pricing Schedule'!$F$105*M252),
IF(AND(I252=110000,R252&gt;123.4,R252&lt;=168.2,M252&gt;10),'[1]Pricing Schedule'!$F$111+('[1]Pricing Schedule'!$F$113*M252),
IF(AND(I252=110000,R252&gt;168.2,R252&lt;=336.4,M252&lt;=10),('[1]Pricing Schedule'!$F$103+('[1]Pricing Schedule'!$F$105*M252))*2,
IF(AND(I252=110000,R252&gt;168.2,R252&lt;=336.4,M252&gt;10),('[1]Pricing Schedule'!$F$111+('[1]Pricing Schedule'!$F$113*M252))*2,
IF(AND(I252=110000,R252&gt;336.4,R252&lt;=504.6,M252&lt;=10),('[1]Pricing Schedule'!$F$103+('[1]Pricing Schedule'!$F$105*M252))*3,
IF(AND(I252=110000,R252&gt;336.4,R252&lt;=504.6,M252&gt;10),('[1]Pricing Schedule'!$F$111+('[1]Pricing Schedule'!$F$113*M252))*3,
IF(AND(I252=110000,R252&gt;504.6,R252&lt;=672.8,M252&lt;=10),('[1]Pricing Schedule'!$F$103+('[1]Pricing Schedule'!$F$105*M252))*4,
IF(AND(I252=110000,R252&gt;504.6,R252&lt;=672.8,M252&gt;10),('[1]Pricing Schedule'!$F$111+('[1]Pricing Schedule'!$F$113*M252))*4,
IF(AND(I252=110000,R252&gt;672.8,R252&lt;=841,M252&lt;=10),('[1]Pricing Schedule'!$F$103+('[1]Pricing Schedule'!$F$105*M252))*5,
IF(AND(I252=110000,R252&gt;672.8,R252&lt;=841,M252&gt;10),('[1]Pricing Schedule'!$F$111+('[1]Pricing Schedule'!$F$113*M252))*5,
IF(AND(I252=110000,R252&gt;672.8,R252&lt;=841,M252&lt;=10),('[1]Pricing Schedule'!$F$103+('[1]Pricing Schedule'!$F$105*M252))*5,
IF(AND(I252=110000,R252&gt;672.8,R252&lt;=841,M252&gt;10),('[1]Pricing Schedule'!$F$111+('[1]Pricing Schedule'!$F$113*M252))*5,
IF(AND(I252=110000,R252&gt;1345.6,R252&lt;=1513.8,M252&lt;=10),('[1]Pricing Schedule'!$F$103+('[1]Pricing Schedule'!$F$105*M252))*9,
IF(AND(I252=110000,R252&gt;1345.6,R252&lt;=1513.8,M252&gt;10),('[1]Pricing Schedule'!$F$111+('[1]Pricing Schedule'!$F$113*M252))*9,
9999999999)))))))))))))))))))))))))))))))))))))))</f>
        <v>1379800</v>
      </c>
      <c r="T252" s="21">
        <f>IF(AND(I252=38000,R252&lt;=4.5,M252&gt;8),'[1]Pricing Schedule'!$J$9,
IF(AND(I252=38000,R252&lt;=4.5,M252&lt;=8),'[1]Pricing Schedule'!$J$36,
IF(AND(I252=38000,R252&gt;4.5,R252&lt;=9,M252&gt;8),'[1]Pricing Schedule'!$J$18,
IF(AND(I252=38000,R252&gt;4.5,R252&lt;=9,M252&lt;=8),'[1]Pricing Schedule'!$J$36,
IF(AND(I252=38000,R252&gt;9,R252&lt;=12.8,M252&gt;8),'[1]Pricing Schedule'!$J$27,
IF(AND(I252=38000,R252&gt;9,R252&lt;=12.8,M252&lt;=8),'[1]Pricing Schedule'!$J$36,
IF(AND(I252=38000,R252&gt;12.8,R252&lt;=22.8),'[1]Pricing Schedule'!$J$36,
IF(AND(I252=38000,R252&gt;22.8,R252&lt;=30.2),'[1]Pricing Schedule'!$J$45,
IF(AND(I252=38000,R252&gt;30.2,R252&lt;=45.9),'[1]Pricing Schedule'!$J$54,
IF(AND(I252=38000,R252&gt;45.9,R252&lt;=123.4),'[1]Pricing Schedule'!$J$97,
IF(AND(I252=38000,R252&gt;123.4,R252&lt;=168.2,M252&lt;=10),'[1]Pricing Schedule'!$J$105,
IF(AND(I252=38000,R252&gt;123.4,R252&lt;=168.2,M252&gt;10),'[1]Pricing Schedule'!$J$113,
IF(AND(I252=38000,R252&gt;168.2,R252&lt;=336.4,M252&lt;=10),('[1]Pricing Schedule'!$J$105),
IF(AND(I252=38000,R252&gt;168.2,R252&lt;=336.4,M252&gt;10),('[1]Pricing Schedule'!$J$113),
IF(AND(I252=38000,R252&gt;336.4,R252&lt;=504.6,M252&lt;=10),('[1]Pricing Schedule'!$J$105),
IF(AND(I252=38000,R252&gt;336.4,R252&lt;=504.6,M252&gt;10),('[1]Pricing Schedule'!$J$113),
IF(AND(I252=38000,R252&gt;504.6,R252&lt;=672.8,M252&lt;=10),('[1]Pricing Schedule'!$J$105),
IF(AND(I252=38000,R252&gt;504.6,R252&lt;=672.8,M252&gt;10),('[1]Pricing Schedule'!$J$113),
IF(AND(I252=110000,R252&lt;=12.8,M252&gt;2),'[1]Pricing Schedule'!$J$63,
IF(AND(I252=110000,R252&lt;=12.8,M252&lt;=2),'[1]Pricing Schedule'!$J$97,
IF(AND(I252=110000,R252&gt;12.8,R252&lt;=22.8,M252&gt;3),'[1]Pricing Schedule'!$J$72,
IF(AND(I252=110000,R252&gt;12.8,R252&lt;=22.8,M252&lt;=3),'[1]Pricing Schedule'!$J$97,
IF(AND(I252=110000,R252&gt;22.8,R252&lt;=30.2),'[1]Pricing Schedule'!$J$81,
IF(AND(I252=110000,R252&gt;30.2,R252&lt;=45.9),'[1]Pricing Schedule'!$J$90,
IF(AND(I252=110000,R252&gt;45.9,R252&lt;=123.4),'[1]Pricing Schedule'!$J$97,
IF(AND(I252=110000,R252&gt;123.4,R252&lt;=168.2,M252&lt;=10),'[1]Pricing Schedule'!$J$105,
IF(AND(I252=110000,R252&gt;123.4,R252&lt;=168.2,M252&gt;10),'[1]Pricing Schedule'!$J$113,
IF(AND(I252=110000,R252&gt;168.2,R252&lt;=336.2,M252&lt;=10),('[1]Pricing Schedule'!$J$105),
IF(AND(I252=110000,R252&gt;168.2,R252&lt;=336.2,M252&gt;10),('[1]Pricing Schedule'!$J$113),
IF(AND(I252=110000,R252&gt;336.4,R252&lt;=504.6,M252&lt;=10),('[1]Pricing Schedule'!$J$105),
IF(AND(I252=110000,R252&gt;336.4,R252&lt;=504.6,M252&gt;10),('[1]Pricing Schedule'!$J$113),
IF(AND(I252=110000,R252&gt;504.6,R252&lt;=672.8,M252&lt;=10),('[1]Pricing Schedule'!$J$105),
IF(AND(I252=110000,R252&gt;504.6,R252&lt;=672.8,M252&gt;10),('[1]Pricing Schedule'!$J$113),
IF(AND(I252=110000,R252&gt;672.8,R252&lt;=841,M252&lt;=10),('[1]Pricing Schedule'!$J$105),
IF(AND(I252=110000,R252&gt;672.8,R252&lt;=841,M252&gt;10),('[1]Pricing Schedule'!$J$113),
IF(AND(I252=110000,R252&gt;1682,R252&lt;=1850.2,M252&lt;=10),('[1]Pricing Schedule'!$J$105),
IF(AND(I252=110000,R252&gt;1682,R252&lt;=1850.2,M252&gt;10),('[1]Pricing Schedule'!$J$113),
IF(AND(I252=110000,R252&gt;2018.4,R252&lt;=2186.6,M252&lt;=10),('[1]Pricing Schedule'!$J$105),
IF(AND(I252=110000,R252&gt;2018.4,R252&lt;=2186.6,M252&gt;10),('[1]Pricing Schedule'!$J$113),999999999)))))))))))))))))))))))))))))))))))))))</f>
        <v>2</v>
      </c>
      <c r="U252" s="40">
        <f t="shared" si="24"/>
        <v>199971.0144927536</v>
      </c>
      <c r="V252" s="41">
        <f t="shared" si="25"/>
        <v>5.0007247427163355</v>
      </c>
      <c r="Y252" s="23">
        <v>10</v>
      </c>
      <c r="Z252" s="23">
        <v>498</v>
      </c>
      <c r="AR252" s="35"/>
    </row>
    <row r="253" spans="1:44">
      <c r="A253" s="23">
        <v>252</v>
      </c>
      <c r="B253" s="23">
        <v>252</v>
      </c>
      <c r="C253" s="23" t="s">
        <v>560</v>
      </c>
      <c r="D253" s="23" t="s">
        <v>168</v>
      </c>
      <c r="E253" s="23" t="s">
        <v>168</v>
      </c>
      <c r="F253" s="23" t="s">
        <v>557</v>
      </c>
      <c r="G253" s="23" t="s">
        <v>558</v>
      </c>
      <c r="H253" s="23" t="s">
        <v>113</v>
      </c>
      <c r="I253" s="13">
        <v>38000</v>
      </c>
      <c r="J253" s="13">
        <v>38000</v>
      </c>
      <c r="K253" s="23" t="s">
        <v>119</v>
      </c>
      <c r="L253" s="24">
        <v>5.9619999999999997</v>
      </c>
      <c r="M253" s="37">
        <f t="shared" si="20"/>
        <v>6</v>
      </c>
      <c r="N253" s="24">
        <v>0.52400000000000002</v>
      </c>
      <c r="O253" s="13">
        <v>1</v>
      </c>
      <c r="P253" s="36">
        <f t="shared" si="21"/>
        <v>0.52400000000000002</v>
      </c>
      <c r="Q253" s="38">
        <f t="shared" si="22"/>
        <v>3.45</v>
      </c>
      <c r="R253" s="37">
        <f t="shared" si="23"/>
        <v>3.45</v>
      </c>
      <c r="S253" s="39">
        <f>IF(AND(I253=38000,R253&lt;=4.5,M253&gt;8),'[1]Pricing Schedule'!$F$8+('[1]Pricing Schedule'!$F$9*M253),
IF(AND(I253=38000,R253&lt;=4.5,M253&lt;=8),'[1]Pricing Schedule'!$F$34+('[1]Pricing Schedule'!$F$36*M253),
IF(AND(I253=38000,R253&gt;4.5,R253&lt;=9,M253&gt;8),'[1]Pricing Schedule'!$F$17+('[1]Pricing Schedule'!$F$18*M253),
IF(AND(I253=38000,R253&gt;4.5,R253&lt;=9,M253&lt;=8),'[1]Pricing Schedule'!$F$34+('[1]Pricing Schedule'!$F$36*M253),
IF(AND(I253=38000,R253&gt;9,R253&lt;=12.8,M253&gt;8),'[1]Pricing Schedule'!$F$26+('[1]Pricing Schedule'!$F$27*M253),
IF(AND(I253=38000,R253&gt;9,R253&lt;=12.8,M253&lt;=8),'[1]Pricing Schedule'!$F$34+('[1]Pricing Schedule'!$F$36*M253),
IF(AND(I253=38000,R253&gt;12.8,R253&lt;=22.8),'[1]Pricing Schedule'!$F$34+('[1]Pricing Schedule'!$F$36*M253),
IF(AND(I253=38000,R253&gt;22.8,R253&lt;=30.2),'[1]Pricing Schedule'!$F$43+('[1]Pricing Schedule'!$F$45*M253),
IF(AND(I253=38000,R253&gt;30.2,R253&lt;=45.9),'[1]Pricing Schedule'!$F$52+('[1]Pricing Schedule'!$F$54*M253),
IF(AND(I253=38000,R253&gt;45.9,R253&lt;=123.4),'[1]Pricing Schedule'!$F$96+('[1]Pricing Schedule'!$F$97*M253),
IF(AND(I253=38000,R253&gt;123.4,R253&lt;=168.2,M253&lt;=10),'[1]Pricing Schedule'!$F$103+('[1]Pricing Schedule'!$F$105*M253),
IF(AND(I253=38000,R253&gt;123.4,R253&lt;=168.2,M253&gt;10),'[1]Pricing Schedule'!$F$111+('[1]Pricing Schedule'!$F$113*M253),
IF(AND(I253=38000,R253&gt;157.4,R253&lt;=336.4,M253&lt;=10),('[1]Pricing Schedule'!$F$103+('[1]Pricing Schedule'!$F$105*M253))*2,
IF(AND(I253=38000,R253&gt;157.4,R253&lt;=336.4,M253&gt;10),('[1]Pricing Schedule'!$F$111+('[1]Pricing Schedule'!$F$113*M253))*2,
IF(AND(I253=38000,R253&gt;314.8,R253&lt;=504.6,M253&lt;=10),('[1]Pricing Schedule'!$F$103+('[1]Pricing Schedule'!$F$105*M253))*3,
IF(AND(I253=38000,R253&gt;314.8,R253&lt;=504.6,M253&gt;10),('[1]Pricing Schedule'!$F$111+('[1]Pricing Schedule'!$F$113*M253))*3,
IF(AND(I253=38000,R253&gt;472.2,R253&lt;=672.8,M253&lt;=10),('[1]Pricing Schedule'!$F$103+('[1]Pricing Schedule'!$F$105*M253))*4,
IF(AND(I253=38000,R253&gt;472.2,R253&lt;=672.8,M253&gt;10),('[1]Pricing Schedule'!$F$111+('[1]Pricing Schedule'!$F$113*M253))*4,
IF(AND(I253=110000,R253&lt;=12.8,M253&gt;2),'[1]Pricing Schedule'!$F$62+('[1]Pricing Schedule'!$F$63*M253),
IF(AND(I253=110000,R253&lt;=12.8,M253&lt;=2),'[1]Pricing Schedule'!$F$96+('[1]Pricing Schedule'!$F$97*M253),
IF(AND(I253=110000,R253&gt;12.8,R253&lt;=22.8,M253&gt;3),'[1]Pricing Schedule'!$F$71+('[1]Pricing Schedule'!$F$72*M253),
IF(AND(I253=110000,R253&gt;12.8,R253&lt;=22.8,M253&lt;=3),'[1]Pricing Schedule'!$F$96+('[1]Pricing Schedule'!$F$97*M253),
IF(AND(I253=110000,R253&gt;22.8,R253&lt;=30.2),'[1]Pricing Schedule'!$F$80+('[1]Pricing Schedule'!$F$81*M253),
IF(AND(I253=110000,R253&gt;30.2,R253&lt;=45.9),'[1]Pricing Schedule'!$F$89+('[1]Pricing Schedule'!$F$90*M253),
IF(AND(I253=110000,R253&gt;45.9,R253&lt;=123.4),'[1]Pricing Schedule'!$F$96+('[1]Pricing Schedule'!$F$97*M253),
IF(AND(I253=110000,R253&gt;123.4,R253&lt;=168.2,M253&lt;=10),'[1]Pricing Schedule'!$F$103+('[1]Pricing Schedule'!$F$105*M253),
IF(AND(I253=110000,R253&gt;123.4,R253&lt;=168.2,M253&gt;10),'[1]Pricing Schedule'!$F$111+('[1]Pricing Schedule'!$F$113*M253),
IF(AND(I253=110000,R253&gt;168.2,R253&lt;=336.4,M253&lt;=10),('[1]Pricing Schedule'!$F$103+('[1]Pricing Schedule'!$F$105*M253))*2,
IF(AND(I253=110000,R253&gt;168.2,R253&lt;=336.4,M253&gt;10),('[1]Pricing Schedule'!$F$111+('[1]Pricing Schedule'!$F$113*M253))*2,
IF(AND(I253=110000,R253&gt;336.4,R253&lt;=504.6,M253&lt;=10),('[1]Pricing Schedule'!$F$103+('[1]Pricing Schedule'!$F$105*M253))*3,
IF(AND(I253=110000,R253&gt;336.4,R253&lt;=504.6,M253&gt;10),('[1]Pricing Schedule'!$F$111+('[1]Pricing Schedule'!$F$113*M253))*3,
IF(AND(I253=110000,R253&gt;504.6,R253&lt;=672.8,M253&lt;=10),('[1]Pricing Schedule'!$F$103+('[1]Pricing Schedule'!$F$105*M253))*4,
IF(AND(I253=110000,R253&gt;504.6,R253&lt;=672.8,M253&gt;10),('[1]Pricing Schedule'!$F$111+('[1]Pricing Schedule'!$F$113*M253))*4,
IF(AND(I253=110000,R253&gt;672.8,R253&lt;=841,M253&lt;=10),('[1]Pricing Schedule'!$F$103+('[1]Pricing Schedule'!$F$105*M253))*5,
IF(AND(I253=110000,R253&gt;672.8,R253&lt;=841,M253&gt;10),('[1]Pricing Schedule'!$F$111+('[1]Pricing Schedule'!$F$113*M253))*5,
IF(AND(I253=110000,R253&gt;672.8,R253&lt;=841,M253&lt;=10),('[1]Pricing Schedule'!$F$103+('[1]Pricing Schedule'!$F$105*M253))*5,
IF(AND(I253=110000,R253&gt;672.8,R253&lt;=841,M253&gt;10),('[1]Pricing Schedule'!$F$111+('[1]Pricing Schedule'!$F$113*M253))*5,
IF(AND(I253=110000,R253&gt;1345.6,R253&lt;=1513.8,M253&lt;=10),('[1]Pricing Schedule'!$F$103+('[1]Pricing Schedule'!$F$105*M253))*9,
IF(AND(I253=110000,R253&gt;1345.6,R253&lt;=1513.8,M253&gt;10),('[1]Pricing Schedule'!$F$111+('[1]Pricing Schedule'!$F$113*M253))*9,
9999999999)))))))))))))))))))))))))))))))))))))))</f>
        <v>769410</v>
      </c>
      <c r="T253" s="21">
        <f>IF(AND(I253=38000,R253&lt;=4.5,M253&gt;8),'[1]Pricing Schedule'!$J$9,
IF(AND(I253=38000,R253&lt;=4.5,M253&lt;=8),'[1]Pricing Schedule'!$J$36,
IF(AND(I253=38000,R253&gt;4.5,R253&lt;=9,M253&gt;8),'[1]Pricing Schedule'!$J$18,
IF(AND(I253=38000,R253&gt;4.5,R253&lt;=9,M253&lt;=8),'[1]Pricing Schedule'!$J$36,
IF(AND(I253=38000,R253&gt;9,R253&lt;=12.8,M253&gt;8),'[1]Pricing Schedule'!$J$27,
IF(AND(I253=38000,R253&gt;9,R253&lt;=12.8,M253&lt;=8),'[1]Pricing Schedule'!$J$36,
IF(AND(I253=38000,R253&gt;12.8,R253&lt;=22.8),'[1]Pricing Schedule'!$J$36,
IF(AND(I253=38000,R253&gt;22.8,R253&lt;=30.2),'[1]Pricing Schedule'!$J$45,
IF(AND(I253=38000,R253&gt;30.2,R253&lt;=45.9),'[1]Pricing Schedule'!$J$54,
IF(AND(I253=38000,R253&gt;45.9,R253&lt;=123.4),'[1]Pricing Schedule'!$J$97,
IF(AND(I253=38000,R253&gt;123.4,R253&lt;=168.2,M253&lt;=10),'[1]Pricing Schedule'!$J$105,
IF(AND(I253=38000,R253&gt;123.4,R253&lt;=168.2,M253&gt;10),'[1]Pricing Schedule'!$J$113,
IF(AND(I253=38000,R253&gt;168.2,R253&lt;=336.4,M253&lt;=10),('[1]Pricing Schedule'!$J$105),
IF(AND(I253=38000,R253&gt;168.2,R253&lt;=336.4,M253&gt;10),('[1]Pricing Schedule'!$J$113),
IF(AND(I253=38000,R253&gt;336.4,R253&lt;=504.6,M253&lt;=10),('[1]Pricing Schedule'!$J$105),
IF(AND(I253=38000,R253&gt;336.4,R253&lt;=504.6,M253&gt;10),('[1]Pricing Schedule'!$J$113),
IF(AND(I253=38000,R253&gt;504.6,R253&lt;=672.8,M253&lt;=10),('[1]Pricing Schedule'!$J$105),
IF(AND(I253=38000,R253&gt;504.6,R253&lt;=672.8,M253&gt;10),('[1]Pricing Schedule'!$J$113),
IF(AND(I253=110000,R253&lt;=12.8,M253&gt;2),'[1]Pricing Schedule'!$J$63,
IF(AND(I253=110000,R253&lt;=12.8,M253&lt;=2),'[1]Pricing Schedule'!$J$97,
IF(AND(I253=110000,R253&gt;12.8,R253&lt;=22.8,M253&gt;3),'[1]Pricing Schedule'!$J$72,
IF(AND(I253=110000,R253&gt;12.8,R253&lt;=22.8,M253&lt;=3),'[1]Pricing Schedule'!$J$97,
IF(AND(I253=110000,R253&gt;22.8,R253&lt;=30.2),'[1]Pricing Schedule'!$J$81,
IF(AND(I253=110000,R253&gt;30.2,R253&lt;=45.9),'[1]Pricing Schedule'!$J$90,
IF(AND(I253=110000,R253&gt;45.9,R253&lt;=123.4),'[1]Pricing Schedule'!$J$97,
IF(AND(I253=110000,R253&gt;123.4,R253&lt;=168.2,M253&lt;=10),'[1]Pricing Schedule'!$J$105,
IF(AND(I253=110000,R253&gt;123.4,R253&lt;=168.2,M253&gt;10),'[1]Pricing Schedule'!$J$113,
IF(AND(I253=110000,R253&gt;168.2,R253&lt;=336.2,M253&lt;=10),('[1]Pricing Schedule'!$J$105),
IF(AND(I253=110000,R253&gt;168.2,R253&lt;=336.2,M253&gt;10),('[1]Pricing Schedule'!$J$113),
IF(AND(I253=110000,R253&gt;336.4,R253&lt;=504.6,M253&lt;=10),('[1]Pricing Schedule'!$J$105),
IF(AND(I253=110000,R253&gt;336.4,R253&lt;=504.6,M253&gt;10),('[1]Pricing Schedule'!$J$113),
IF(AND(I253=110000,R253&gt;504.6,R253&lt;=672.8,M253&lt;=10),('[1]Pricing Schedule'!$J$105),
IF(AND(I253=110000,R253&gt;504.6,R253&lt;=672.8,M253&gt;10),('[1]Pricing Schedule'!$J$113),
IF(AND(I253=110000,R253&gt;672.8,R253&lt;=841,M253&lt;=10),('[1]Pricing Schedule'!$J$105),
IF(AND(I253=110000,R253&gt;672.8,R253&lt;=841,M253&gt;10),('[1]Pricing Schedule'!$J$113),
IF(AND(I253=110000,R253&gt;1682,R253&lt;=1850.2,M253&lt;=10),('[1]Pricing Schedule'!$J$105),
IF(AND(I253=110000,R253&gt;1682,R253&lt;=1850.2,M253&gt;10),('[1]Pricing Schedule'!$J$113),
IF(AND(I253=110000,R253&gt;2018.4,R253&lt;=2186.6,M253&lt;=10),('[1]Pricing Schedule'!$J$105),
IF(AND(I253=110000,R253&gt;2018.4,R253&lt;=2186.6,M253&gt;10),('[1]Pricing Schedule'!$J$113),999999999)))))))))))))))))))))))))))))))))))))))</f>
        <v>4</v>
      </c>
      <c r="U253" s="40">
        <f t="shared" si="24"/>
        <v>223017.39130434781</v>
      </c>
      <c r="V253" s="41">
        <f t="shared" si="25"/>
        <v>4.4839552384294459</v>
      </c>
      <c r="Y253" s="23">
        <v>273</v>
      </c>
      <c r="Z253" s="23">
        <v>498</v>
      </c>
      <c r="AR253" s="35"/>
    </row>
    <row r="254" spans="1:44">
      <c r="A254" s="23">
        <v>253</v>
      </c>
      <c r="B254" s="23">
        <v>253</v>
      </c>
      <c r="C254" s="23" t="s">
        <v>561</v>
      </c>
      <c r="D254" s="23" t="s">
        <v>168</v>
      </c>
      <c r="E254" s="23" t="s">
        <v>168</v>
      </c>
      <c r="F254" s="23" t="s">
        <v>557</v>
      </c>
      <c r="G254" s="23" t="s">
        <v>558</v>
      </c>
      <c r="H254" s="23" t="s">
        <v>113</v>
      </c>
      <c r="I254" s="13">
        <v>38000</v>
      </c>
      <c r="J254" s="13">
        <v>38000</v>
      </c>
      <c r="K254" s="23" t="s">
        <v>119</v>
      </c>
      <c r="L254" s="24">
        <v>7.9329999999999998</v>
      </c>
      <c r="M254" s="37">
        <f t="shared" si="20"/>
        <v>8</v>
      </c>
      <c r="N254" s="24">
        <v>4.2469999999999999</v>
      </c>
      <c r="O254" s="13">
        <v>1</v>
      </c>
      <c r="P254" s="36">
        <f t="shared" si="21"/>
        <v>3.1852499999999999</v>
      </c>
      <c r="Q254" s="38">
        <f t="shared" si="22"/>
        <v>34.5</v>
      </c>
      <c r="R254" s="37">
        <f t="shared" si="23"/>
        <v>34.5</v>
      </c>
      <c r="S254" s="39">
        <f>IF(AND(I254=38000,R254&lt;=4.5,M254&gt;8),'[1]Pricing Schedule'!$F$8+('[1]Pricing Schedule'!$F$9*M254),
IF(AND(I254=38000,R254&lt;=4.5,M254&lt;=8),'[1]Pricing Schedule'!$F$34+('[1]Pricing Schedule'!$F$36*M254),
IF(AND(I254=38000,R254&gt;4.5,R254&lt;=9,M254&gt;8),'[1]Pricing Schedule'!$F$17+('[1]Pricing Schedule'!$F$18*M254),
IF(AND(I254=38000,R254&gt;4.5,R254&lt;=9,M254&lt;=8),'[1]Pricing Schedule'!$F$34+('[1]Pricing Schedule'!$F$36*M254),
IF(AND(I254=38000,R254&gt;9,R254&lt;=12.8,M254&gt;8),'[1]Pricing Schedule'!$F$26+('[1]Pricing Schedule'!$F$27*M254),
IF(AND(I254=38000,R254&gt;9,R254&lt;=12.8,M254&lt;=8),'[1]Pricing Schedule'!$F$34+('[1]Pricing Schedule'!$F$36*M254),
IF(AND(I254=38000,R254&gt;12.8,R254&lt;=22.8),'[1]Pricing Schedule'!$F$34+('[1]Pricing Schedule'!$F$36*M254),
IF(AND(I254=38000,R254&gt;22.8,R254&lt;=30.2),'[1]Pricing Schedule'!$F$43+('[1]Pricing Schedule'!$F$45*M254),
IF(AND(I254=38000,R254&gt;30.2,R254&lt;=45.9),'[1]Pricing Schedule'!$F$52+('[1]Pricing Schedule'!$F$54*M254),
IF(AND(I254=38000,R254&gt;45.9,R254&lt;=123.4),'[1]Pricing Schedule'!$F$96+('[1]Pricing Schedule'!$F$97*M254),
IF(AND(I254=38000,R254&gt;123.4,R254&lt;=168.2,M254&lt;=10),'[1]Pricing Schedule'!$F$103+('[1]Pricing Schedule'!$F$105*M254),
IF(AND(I254=38000,R254&gt;123.4,R254&lt;=168.2,M254&gt;10),'[1]Pricing Schedule'!$F$111+('[1]Pricing Schedule'!$F$113*M254),
IF(AND(I254=38000,R254&gt;157.4,R254&lt;=336.4,M254&lt;=10),('[1]Pricing Schedule'!$F$103+('[1]Pricing Schedule'!$F$105*M254))*2,
IF(AND(I254=38000,R254&gt;157.4,R254&lt;=336.4,M254&gt;10),('[1]Pricing Schedule'!$F$111+('[1]Pricing Schedule'!$F$113*M254))*2,
IF(AND(I254=38000,R254&gt;314.8,R254&lt;=504.6,M254&lt;=10),('[1]Pricing Schedule'!$F$103+('[1]Pricing Schedule'!$F$105*M254))*3,
IF(AND(I254=38000,R254&gt;314.8,R254&lt;=504.6,M254&gt;10),('[1]Pricing Schedule'!$F$111+('[1]Pricing Schedule'!$F$113*M254))*3,
IF(AND(I254=38000,R254&gt;472.2,R254&lt;=672.8,M254&lt;=10),('[1]Pricing Schedule'!$F$103+('[1]Pricing Schedule'!$F$105*M254))*4,
IF(AND(I254=38000,R254&gt;472.2,R254&lt;=672.8,M254&gt;10),('[1]Pricing Schedule'!$F$111+('[1]Pricing Schedule'!$F$113*M254))*4,
IF(AND(I254=110000,R254&lt;=12.8,M254&gt;2),'[1]Pricing Schedule'!$F$62+('[1]Pricing Schedule'!$F$63*M254),
IF(AND(I254=110000,R254&lt;=12.8,M254&lt;=2),'[1]Pricing Schedule'!$F$96+('[1]Pricing Schedule'!$F$97*M254),
IF(AND(I254=110000,R254&gt;12.8,R254&lt;=22.8,M254&gt;3),'[1]Pricing Schedule'!$F$71+('[1]Pricing Schedule'!$F$72*M254),
IF(AND(I254=110000,R254&gt;12.8,R254&lt;=22.8,M254&lt;=3),'[1]Pricing Schedule'!$F$96+('[1]Pricing Schedule'!$F$97*M254),
IF(AND(I254=110000,R254&gt;22.8,R254&lt;=30.2),'[1]Pricing Schedule'!$F$80+('[1]Pricing Schedule'!$F$81*M254),
IF(AND(I254=110000,R254&gt;30.2,R254&lt;=45.9),'[1]Pricing Schedule'!$F$89+('[1]Pricing Schedule'!$F$90*M254),
IF(AND(I254=110000,R254&gt;45.9,R254&lt;=123.4),'[1]Pricing Schedule'!$F$96+('[1]Pricing Schedule'!$F$97*M254),
IF(AND(I254=110000,R254&gt;123.4,R254&lt;=168.2,M254&lt;=10),'[1]Pricing Schedule'!$F$103+('[1]Pricing Schedule'!$F$105*M254),
IF(AND(I254=110000,R254&gt;123.4,R254&lt;=168.2,M254&gt;10),'[1]Pricing Schedule'!$F$111+('[1]Pricing Schedule'!$F$113*M254),
IF(AND(I254=110000,R254&gt;168.2,R254&lt;=336.4,M254&lt;=10),('[1]Pricing Schedule'!$F$103+('[1]Pricing Schedule'!$F$105*M254))*2,
IF(AND(I254=110000,R254&gt;168.2,R254&lt;=336.4,M254&gt;10),('[1]Pricing Schedule'!$F$111+('[1]Pricing Schedule'!$F$113*M254))*2,
IF(AND(I254=110000,R254&gt;336.4,R254&lt;=504.6,M254&lt;=10),('[1]Pricing Schedule'!$F$103+('[1]Pricing Schedule'!$F$105*M254))*3,
IF(AND(I254=110000,R254&gt;336.4,R254&lt;=504.6,M254&gt;10),('[1]Pricing Schedule'!$F$111+('[1]Pricing Schedule'!$F$113*M254))*3,
IF(AND(I254=110000,R254&gt;504.6,R254&lt;=672.8,M254&lt;=10),('[1]Pricing Schedule'!$F$103+('[1]Pricing Schedule'!$F$105*M254))*4,
IF(AND(I254=110000,R254&gt;504.6,R254&lt;=672.8,M254&gt;10),('[1]Pricing Schedule'!$F$111+('[1]Pricing Schedule'!$F$113*M254))*4,
IF(AND(I254=110000,R254&gt;672.8,R254&lt;=841,M254&lt;=10),('[1]Pricing Schedule'!$F$103+('[1]Pricing Schedule'!$F$105*M254))*5,
IF(AND(I254=110000,R254&gt;672.8,R254&lt;=841,M254&gt;10),('[1]Pricing Schedule'!$F$111+('[1]Pricing Schedule'!$F$113*M254))*5,
IF(AND(I254=110000,R254&gt;672.8,R254&lt;=841,M254&lt;=10),('[1]Pricing Schedule'!$F$103+('[1]Pricing Schedule'!$F$105*M254))*5,
IF(AND(I254=110000,R254&gt;672.8,R254&lt;=841,M254&gt;10),('[1]Pricing Schedule'!$F$111+('[1]Pricing Schedule'!$F$113*M254))*5,
IF(AND(I254=110000,R254&gt;1345.6,R254&lt;=1513.8,M254&lt;=10),('[1]Pricing Schedule'!$F$103+('[1]Pricing Schedule'!$F$105*M254))*9,
IF(AND(I254=110000,R254&gt;1345.6,R254&lt;=1513.8,M254&gt;10),('[1]Pricing Schedule'!$F$111+('[1]Pricing Schedule'!$F$113*M254))*9,
9999999999)))))))))))))))))))))))))))))))))))))))</f>
        <v>1237870</v>
      </c>
      <c r="T254" s="21">
        <f>IF(AND(I254=38000,R254&lt;=4.5,M254&gt;8),'[1]Pricing Schedule'!$J$9,
IF(AND(I254=38000,R254&lt;=4.5,M254&lt;=8),'[1]Pricing Schedule'!$J$36,
IF(AND(I254=38000,R254&gt;4.5,R254&lt;=9,M254&gt;8),'[1]Pricing Schedule'!$J$18,
IF(AND(I254=38000,R254&gt;4.5,R254&lt;=9,M254&lt;=8),'[1]Pricing Schedule'!$J$36,
IF(AND(I254=38000,R254&gt;9,R254&lt;=12.8,M254&gt;8),'[1]Pricing Schedule'!$J$27,
IF(AND(I254=38000,R254&gt;9,R254&lt;=12.8,M254&lt;=8),'[1]Pricing Schedule'!$J$36,
IF(AND(I254=38000,R254&gt;12.8,R254&lt;=22.8),'[1]Pricing Schedule'!$J$36,
IF(AND(I254=38000,R254&gt;22.8,R254&lt;=30.2),'[1]Pricing Schedule'!$J$45,
IF(AND(I254=38000,R254&gt;30.2,R254&lt;=45.9),'[1]Pricing Schedule'!$J$54,
IF(AND(I254=38000,R254&gt;45.9,R254&lt;=123.4),'[1]Pricing Schedule'!$J$97,
IF(AND(I254=38000,R254&gt;123.4,R254&lt;=168.2,M254&lt;=10),'[1]Pricing Schedule'!$J$105,
IF(AND(I254=38000,R254&gt;123.4,R254&lt;=168.2,M254&gt;10),'[1]Pricing Schedule'!$J$113,
IF(AND(I254=38000,R254&gt;168.2,R254&lt;=336.4,M254&lt;=10),('[1]Pricing Schedule'!$J$105),
IF(AND(I254=38000,R254&gt;168.2,R254&lt;=336.4,M254&gt;10),('[1]Pricing Schedule'!$J$113),
IF(AND(I254=38000,R254&gt;336.4,R254&lt;=504.6,M254&lt;=10),('[1]Pricing Schedule'!$J$105),
IF(AND(I254=38000,R254&gt;336.4,R254&lt;=504.6,M254&gt;10),('[1]Pricing Schedule'!$J$113),
IF(AND(I254=38000,R254&gt;504.6,R254&lt;=672.8,M254&lt;=10),('[1]Pricing Schedule'!$J$105),
IF(AND(I254=38000,R254&gt;504.6,R254&lt;=672.8,M254&gt;10),('[1]Pricing Schedule'!$J$113),
IF(AND(I254=110000,R254&lt;=12.8,M254&gt;2),'[1]Pricing Schedule'!$J$63,
IF(AND(I254=110000,R254&lt;=12.8,M254&lt;=2),'[1]Pricing Schedule'!$J$97,
IF(AND(I254=110000,R254&gt;12.8,R254&lt;=22.8,M254&gt;3),'[1]Pricing Schedule'!$J$72,
IF(AND(I254=110000,R254&gt;12.8,R254&lt;=22.8,M254&lt;=3),'[1]Pricing Schedule'!$J$97,
IF(AND(I254=110000,R254&gt;22.8,R254&lt;=30.2),'[1]Pricing Schedule'!$J$81,
IF(AND(I254=110000,R254&gt;30.2,R254&lt;=45.9),'[1]Pricing Schedule'!$J$90,
IF(AND(I254=110000,R254&gt;45.9,R254&lt;=123.4),'[1]Pricing Schedule'!$J$97,
IF(AND(I254=110000,R254&gt;123.4,R254&lt;=168.2,M254&lt;=10),'[1]Pricing Schedule'!$J$105,
IF(AND(I254=110000,R254&gt;123.4,R254&lt;=168.2,M254&gt;10),'[1]Pricing Schedule'!$J$113,
IF(AND(I254=110000,R254&gt;168.2,R254&lt;=336.2,M254&lt;=10),('[1]Pricing Schedule'!$J$105),
IF(AND(I254=110000,R254&gt;168.2,R254&lt;=336.2,M254&gt;10),('[1]Pricing Schedule'!$J$113),
IF(AND(I254=110000,R254&gt;336.4,R254&lt;=504.6,M254&lt;=10),('[1]Pricing Schedule'!$J$105),
IF(AND(I254=110000,R254&gt;336.4,R254&lt;=504.6,M254&gt;10),('[1]Pricing Schedule'!$J$113),
IF(AND(I254=110000,R254&gt;504.6,R254&lt;=672.8,M254&lt;=10),('[1]Pricing Schedule'!$J$105),
IF(AND(I254=110000,R254&gt;504.6,R254&lt;=672.8,M254&gt;10),('[1]Pricing Schedule'!$J$113),
IF(AND(I254=110000,R254&gt;672.8,R254&lt;=841,M254&lt;=10),('[1]Pricing Schedule'!$J$105),
IF(AND(I254=110000,R254&gt;672.8,R254&lt;=841,M254&gt;10),('[1]Pricing Schedule'!$J$113),
IF(AND(I254=110000,R254&gt;1682,R254&lt;=1850.2,M254&lt;=10),('[1]Pricing Schedule'!$J$105),
IF(AND(I254=110000,R254&gt;1682,R254&lt;=1850.2,M254&gt;10),('[1]Pricing Schedule'!$J$113),
IF(AND(I254=110000,R254&gt;2018.4,R254&lt;=2186.6,M254&lt;=10),('[1]Pricing Schedule'!$J$105),
IF(AND(I254=110000,R254&gt;2018.4,R254&lt;=2186.6,M254&gt;10),('[1]Pricing Schedule'!$J$113),999999999)))))))))))))))))))))))))))))))))))))))</f>
        <v>6</v>
      </c>
      <c r="U254" s="40">
        <f t="shared" si="24"/>
        <v>35880.289855072464</v>
      </c>
      <c r="V254" s="41">
        <f t="shared" si="25"/>
        <v>27.87045489429423</v>
      </c>
      <c r="Y254" s="23">
        <v>622</v>
      </c>
      <c r="Z254" s="23">
        <v>498</v>
      </c>
      <c r="AR254" s="35"/>
    </row>
    <row r="255" spans="1:44">
      <c r="A255" s="23">
        <v>254</v>
      </c>
      <c r="B255" s="23">
        <v>254</v>
      </c>
      <c r="C255" s="23" t="s">
        <v>562</v>
      </c>
      <c r="D255" s="23" t="s">
        <v>168</v>
      </c>
      <c r="E255" s="23" t="s">
        <v>168</v>
      </c>
      <c r="F255" s="23" t="s">
        <v>557</v>
      </c>
      <c r="G255" s="23" t="s">
        <v>558</v>
      </c>
      <c r="H255" s="23" t="s">
        <v>113</v>
      </c>
      <c r="I255" s="13">
        <v>38000</v>
      </c>
      <c r="J255" s="13">
        <v>38000</v>
      </c>
      <c r="K255" s="23" t="s">
        <v>119</v>
      </c>
      <c r="L255" s="24">
        <v>9.3209999999999997</v>
      </c>
      <c r="M255" s="37">
        <f t="shared" si="20"/>
        <v>10</v>
      </c>
      <c r="N255" s="24">
        <v>0.64800000000000002</v>
      </c>
      <c r="O255" s="13">
        <v>1</v>
      </c>
      <c r="P255" s="36">
        <f t="shared" si="21"/>
        <v>0.48599999999999999</v>
      </c>
      <c r="Q255" s="38">
        <f t="shared" si="22"/>
        <v>3.45</v>
      </c>
      <c r="R255" s="37">
        <f t="shared" si="23"/>
        <v>3.45</v>
      </c>
      <c r="S255" s="39">
        <f>IF(AND(I255=38000,R255&lt;=4.5,M255&gt;8),'[1]Pricing Schedule'!$F$8+('[1]Pricing Schedule'!$F$9*M255),
IF(AND(I255=38000,R255&lt;=4.5,M255&lt;=8),'[1]Pricing Schedule'!$F$34+('[1]Pricing Schedule'!$F$36*M255),
IF(AND(I255=38000,R255&gt;4.5,R255&lt;=9,M255&gt;8),'[1]Pricing Schedule'!$F$17+('[1]Pricing Schedule'!$F$18*M255),
IF(AND(I255=38000,R255&gt;4.5,R255&lt;=9,M255&lt;=8),'[1]Pricing Schedule'!$F$34+('[1]Pricing Schedule'!$F$36*M255),
IF(AND(I255=38000,R255&gt;9,R255&lt;=12.8,M255&gt;8),'[1]Pricing Schedule'!$F$26+('[1]Pricing Schedule'!$F$27*M255),
IF(AND(I255=38000,R255&gt;9,R255&lt;=12.8,M255&lt;=8),'[1]Pricing Schedule'!$F$34+('[1]Pricing Schedule'!$F$36*M255),
IF(AND(I255=38000,R255&gt;12.8,R255&lt;=22.8),'[1]Pricing Schedule'!$F$34+('[1]Pricing Schedule'!$F$36*M255),
IF(AND(I255=38000,R255&gt;22.8,R255&lt;=30.2),'[1]Pricing Schedule'!$F$43+('[1]Pricing Schedule'!$F$45*M255),
IF(AND(I255=38000,R255&gt;30.2,R255&lt;=45.9),'[1]Pricing Schedule'!$F$52+('[1]Pricing Schedule'!$F$54*M255),
IF(AND(I255=38000,R255&gt;45.9,R255&lt;=123.4),'[1]Pricing Schedule'!$F$96+('[1]Pricing Schedule'!$F$97*M255),
IF(AND(I255=38000,R255&gt;123.4,R255&lt;=168.2,M255&lt;=10),'[1]Pricing Schedule'!$F$103+('[1]Pricing Schedule'!$F$105*M255),
IF(AND(I255=38000,R255&gt;123.4,R255&lt;=168.2,M255&gt;10),'[1]Pricing Schedule'!$F$111+('[1]Pricing Schedule'!$F$113*M255),
IF(AND(I255=38000,R255&gt;157.4,R255&lt;=336.4,M255&lt;=10),('[1]Pricing Schedule'!$F$103+('[1]Pricing Schedule'!$F$105*M255))*2,
IF(AND(I255=38000,R255&gt;157.4,R255&lt;=336.4,M255&gt;10),('[1]Pricing Schedule'!$F$111+('[1]Pricing Schedule'!$F$113*M255))*2,
IF(AND(I255=38000,R255&gt;314.8,R255&lt;=504.6,M255&lt;=10),('[1]Pricing Schedule'!$F$103+('[1]Pricing Schedule'!$F$105*M255))*3,
IF(AND(I255=38000,R255&gt;314.8,R255&lt;=504.6,M255&gt;10),('[1]Pricing Schedule'!$F$111+('[1]Pricing Schedule'!$F$113*M255))*3,
IF(AND(I255=38000,R255&gt;472.2,R255&lt;=672.8,M255&lt;=10),('[1]Pricing Schedule'!$F$103+('[1]Pricing Schedule'!$F$105*M255))*4,
IF(AND(I255=38000,R255&gt;472.2,R255&lt;=672.8,M255&gt;10),('[1]Pricing Schedule'!$F$111+('[1]Pricing Schedule'!$F$113*M255))*4,
IF(AND(I255=110000,R255&lt;=12.8,M255&gt;2),'[1]Pricing Schedule'!$F$62+('[1]Pricing Schedule'!$F$63*M255),
IF(AND(I255=110000,R255&lt;=12.8,M255&lt;=2),'[1]Pricing Schedule'!$F$96+('[1]Pricing Schedule'!$F$97*M255),
IF(AND(I255=110000,R255&gt;12.8,R255&lt;=22.8,M255&gt;3),'[1]Pricing Schedule'!$F$71+('[1]Pricing Schedule'!$F$72*M255),
IF(AND(I255=110000,R255&gt;12.8,R255&lt;=22.8,M255&lt;=3),'[1]Pricing Schedule'!$F$96+('[1]Pricing Schedule'!$F$97*M255),
IF(AND(I255=110000,R255&gt;22.8,R255&lt;=30.2),'[1]Pricing Schedule'!$F$80+('[1]Pricing Schedule'!$F$81*M255),
IF(AND(I255=110000,R255&gt;30.2,R255&lt;=45.9),'[1]Pricing Schedule'!$F$89+('[1]Pricing Schedule'!$F$90*M255),
IF(AND(I255=110000,R255&gt;45.9,R255&lt;=123.4),'[1]Pricing Schedule'!$F$96+('[1]Pricing Schedule'!$F$97*M255),
IF(AND(I255=110000,R255&gt;123.4,R255&lt;=168.2,M255&lt;=10),'[1]Pricing Schedule'!$F$103+('[1]Pricing Schedule'!$F$105*M255),
IF(AND(I255=110000,R255&gt;123.4,R255&lt;=168.2,M255&gt;10),'[1]Pricing Schedule'!$F$111+('[1]Pricing Schedule'!$F$113*M255),
IF(AND(I255=110000,R255&gt;168.2,R255&lt;=336.4,M255&lt;=10),('[1]Pricing Schedule'!$F$103+('[1]Pricing Schedule'!$F$105*M255))*2,
IF(AND(I255=110000,R255&gt;168.2,R255&lt;=336.4,M255&gt;10),('[1]Pricing Schedule'!$F$111+('[1]Pricing Schedule'!$F$113*M255))*2,
IF(AND(I255=110000,R255&gt;336.4,R255&lt;=504.6,M255&lt;=10),('[1]Pricing Schedule'!$F$103+('[1]Pricing Schedule'!$F$105*M255))*3,
IF(AND(I255=110000,R255&gt;336.4,R255&lt;=504.6,M255&gt;10),('[1]Pricing Schedule'!$F$111+('[1]Pricing Schedule'!$F$113*M255))*3,
IF(AND(I255=110000,R255&gt;504.6,R255&lt;=672.8,M255&lt;=10),('[1]Pricing Schedule'!$F$103+('[1]Pricing Schedule'!$F$105*M255))*4,
IF(AND(I255=110000,R255&gt;504.6,R255&lt;=672.8,M255&gt;10),('[1]Pricing Schedule'!$F$111+('[1]Pricing Schedule'!$F$113*M255))*4,
IF(AND(I255=110000,R255&gt;672.8,R255&lt;=841,M255&lt;=10),('[1]Pricing Schedule'!$F$103+('[1]Pricing Schedule'!$F$105*M255))*5,
IF(AND(I255=110000,R255&gt;672.8,R255&lt;=841,M255&gt;10),('[1]Pricing Schedule'!$F$111+('[1]Pricing Schedule'!$F$113*M255))*5,
IF(AND(I255=110000,R255&gt;672.8,R255&lt;=841,M255&lt;=10),('[1]Pricing Schedule'!$F$103+('[1]Pricing Schedule'!$F$105*M255))*5,
IF(AND(I255=110000,R255&gt;672.8,R255&lt;=841,M255&gt;10),('[1]Pricing Schedule'!$F$111+('[1]Pricing Schedule'!$F$113*M255))*5,
IF(AND(I255=110000,R255&gt;1345.6,R255&lt;=1513.8,M255&lt;=10),('[1]Pricing Schedule'!$F$103+('[1]Pricing Schedule'!$F$105*M255))*9,
IF(AND(I255=110000,R255&gt;1345.6,R255&lt;=1513.8,M255&gt;10),('[1]Pricing Schedule'!$F$111+('[1]Pricing Schedule'!$F$113*M255))*9,
9999999999)))))))))))))))))))))))))))))))))))))))</f>
        <v>1387140</v>
      </c>
      <c r="T255" s="21">
        <f>IF(AND(I255=38000,R255&lt;=4.5,M255&gt;8),'[1]Pricing Schedule'!$J$9,
IF(AND(I255=38000,R255&lt;=4.5,M255&lt;=8),'[1]Pricing Schedule'!$J$36,
IF(AND(I255=38000,R255&gt;4.5,R255&lt;=9,M255&gt;8),'[1]Pricing Schedule'!$J$18,
IF(AND(I255=38000,R255&gt;4.5,R255&lt;=9,M255&lt;=8),'[1]Pricing Schedule'!$J$36,
IF(AND(I255=38000,R255&gt;9,R255&lt;=12.8,M255&gt;8),'[1]Pricing Schedule'!$J$27,
IF(AND(I255=38000,R255&gt;9,R255&lt;=12.8,M255&lt;=8),'[1]Pricing Schedule'!$J$36,
IF(AND(I255=38000,R255&gt;12.8,R255&lt;=22.8),'[1]Pricing Schedule'!$J$36,
IF(AND(I255=38000,R255&gt;22.8,R255&lt;=30.2),'[1]Pricing Schedule'!$J$45,
IF(AND(I255=38000,R255&gt;30.2,R255&lt;=45.9),'[1]Pricing Schedule'!$J$54,
IF(AND(I255=38000,R255&gt;45.9,R255&lt;=123.4),'[1]Pricing Schedule'!$J$97,
IF(AND(I255=38000,R255&gt;123.4,R255&lt;=168.2,M255&lt;=10),'[1]Pricing Schedule'!$J$105,
IF(AND(I255=38000,R255&gt;123.4,R255&lt;=168.2,M255&gt;10),'[1]Pricing Schedule'!$J$113,
IF(AND(I255=38000,R255&gt;168.2,R255&lt;=336.4,M255&lt;=10),('[1]Pricing Schedule'!$J$105),
IF(AND(I255=38000,R255&gt;168.2,R255&lt;=336.4,M255&gt;10),('[1]Pricing Schedule'!$J$113),
IF(AND(I255=38000,R255&gt;336.4,R255&lt;=504.6,M255&lt;=10),('[1]Pricing Schedule'!$J$105),
IF(AND(I255=38000,R255&gt;336.4,R255&lt;=504.6,M255&gt;10),('[1]Pricing Schedule'!$J$113),
IF(AND(I255=38000,R255&gt;504.6,R255&lt;=672.8,M255&lt;=10),('[1]Pricing Schedule'!$J$105),
IF(AND(I255=38000,R255&gt;504.6,R255&lt;=672.8,M255&gt;10),('[1]Pricing Schedule'!$J$113),
IF(AND(I255=110000,R255&lt;=12.8,M255&gt;2),'[1]Pricing Schedule'!$J$63,
IF(AND(I255=110000,R255&lt;=12.8,M255&lt;=2),'[1]Pricing Schedule'!$J$97,
IF(AND(I255=110000,R255&gt;12.8,R255&lt;=22.8,M255&gt;3),'[1]Pricing Schedule'!$J$72,
IF(AND(I255=110000,R255&gt;12.8,R255&lt;=22.8,M255&lt;=3),'[1]Pricing Schedule'!$J$97,
IF(AND(I255=110000,R255&gt;22.8,R255&lt;=30.2),'[1]Pricing Schedule'!$J$81,
IF(AND(I255=110000,R255&gt;30.2,R255&lt;=45.9),'[1]Pricing Schedule'!$J$90,
IF(AND(I255=110000,R255&gt;45.9,R255&lt;=123.4),'[1]Pricing Schedule'!$J$97,
IF(AND(I255=110000,R255&gt;123.4,R255&lt;=168.2,M255&lt;=10),'[1]Pricing Schedule'!$J$105,
IF(AND(I255=110000,R255&gt;123.4,R255&lt;=168.2,M255&gt;10),'[1]Pricing Schedule'!$J$113,
IF(AND(I255=110000,R255&gt;168.2,R255&lt;=336.2,M255&lt;=10),('[1]Pricing Schedule'!$J$105),
IF(AND(I255=110000,R255&gt;168.2,R255&lt;=336.2,M255&gt;10),('[1]Pricing Schedule'!$J$113),
IF(AND(I255=110000,R255&gt;336.4,R255&lt;=504.6,M255&lt;=10),('[1]Pricing Schedule'!$J$105),
IF(AND(I255=110000,R255&gt;336.4,R255&lt;=504.6,M255&gt;10),('[1]Pricing Schedule'!$J$113),
IF(AND(I255=110000,R255&gt;504.6,R255&lt;=672.8,M255&lt;=10),('[1]Pricing Schedule'!$J$105),
IF(AND(I255=110000,R255&gt;504.6,R255&lt;=672.8,M255&gt;10),('[1]Pricing Schedule'!$J$113),
IF(AND(I255=110000,R255&gt;672.8,R255&lt;=841,M255&lt;=10),('[1]Pricing Schedule'!$J$105),
IF(AND(I255=110000,R255&gt;672.8,R255&lt;=841,M255&gt;10),('[1]Pricing Schedule'!$J$113),
IF(AND(I255=110000,R255&gt;1682,R255&lt;=1850.2,M255&lt;=10),('[1]Pricing Schedule'!$J$105),
IF(AND(I255=110000,R255&gt;1682,R255&lt;=1850.2,M255&gt;10),('[1]Pricing Schedule'!$J$113),
IF(AND(I255=110000,R255&gt;2018.4,R255&lt;=2186.6,M255&lt;=10),('[1]Pricing Schedule'!$J$105),
IF(AND(I255=110000,R255&gt;2018.4,R255&lt;=2186.6,M255&gt;10),('[1]Pricing Schedule'!$J$113),999999999)))))))))))))))))))))))))))))))))))))))</f>
        <v>1</v>
      </c>
      <c r="U255" s="40">
        <f t="shared" si="24"/>
        <v>402069.5652173913</v>
      </c>
      <c r="V255" s="41">
        <f t="shared" si="25"/>
        <v>2.487131796357974</v>
      </c>
      <c r="Y255" s="23">
        <v>110</v>
      </c>
      <c r="Z255" s="23">
        <v>498</v>
      </c>
      <c r="AR255" s="35"/>
    </row>
    <row r="256" spans="1:44">
      <c r="A256" s="23">
        <v>255</v>
      </c>
      <c r="B256" s="23">
        <v>255</v>
      </c>
      <c r="C256" s="23" t="s">
        <v>563</v>
      </c>
      <c r="D256" s="23" t="s">
        <v>168</v>
      </c>
      <c r="E256" s="23" t="s">
        <v>168</v>
      </c>
      <c r="F256" s="23" t="s">
        <v>564</v>
      </c>
      <c r="G256" s="23" t="s">
        <v>565</v>
      </c>
      <c r="H256" s="23" t="s">
        <v>113</v>
      </c>
      <c r="I256" s="13">
        <v>38000</v>
      </c>
      <c r="J256" s="23" t="s">
        <v>119</v>
      </c>
      <c r="K256" s="13">
        <v>38000</v>
      </c>
      <c r="L256" s="24">
        <v>3.8290000000000002</v>
      </c>
      <c r="M256" s="37">
        <f t="shared" si="20"/>
        <v>4</v>
      </c>
      <c r="N256" s="24">
        <v>1.46</v>
      </c>
      <c r="O256" s="13">
        <v>1</v>
      </c>
      <c r="P256" s="36">
        <f t="shared" si="21"/>
        <v>1.095</v>
      </c>
      <c r="Q256" s="38">
        <f t="shared" si="22"/>
        <v>10.350000000000001</v>
      </c>
      <c r="R256" s="37">
        <f t="shared" si="23"/>
        <v>10.350000000000001</v>
      </c>
      <c r="S256" s="39">
        <f>IF(AND(I256=38000,R256&lt;=4.5,M256&gt;8),'[1]Pricing Schedule'!$F$8+('[1]Pricing Schedule'!$F$9*M256),
IF(AND(I256=38000,R256&lt;=4.5,M256&lt;=8),'[1]Pricing Schedule'!$F$34+('[1]Pricing Schedule'!$F$36*M256),
IF(AND(I256=38000,R256&gt;4.5,R256&lt;=9,M256&gt;8),'[1]Pricing Schedule'!$F$17+('[1]Pricing Schedule'!$F$18*M256),
IF(AND(I256=38000,R256&gt;4.5,R256&lt;=9,M256&lt;=8),'[1]Pricing Schedule'!$F$34+('[1]Pricing Schedule'!$F$36*M256),
IF(AND(I256=38000,R256&gt;9,R256&lt;=12.8,M256&gt;8),'[1]Pricing Schedule'!$F$26+('[1]Pricing Schedule'!$F$27*M256),
IF(AND(I256=38000,R256&gt;9,R256&lt;=12.8,M256&lt;=8),'[1]Pricing Schedule'!$F$34+('[1]Pricing Schedule'!$F$36*M256),
IF(AND(I256=38000,R256&gt;12.8,R256&lt;=22.8),'[1]Pricing Schedule'!$F$34+('[1]Pricing Schedule'!$F$36*M256),
IF(AND(I256=38000,R256&gt;22.8,R256&lt;=30.2),'[1]Pricing Schedule'!$F$43+('[1]Pricing Schedule'!$F$45*M256),
IF(AND(I256=38000,R256&gt;30.2,R256&lt;=45.9),'[1]Pricing Schedule'!$F$52+('[1]Pricing Schedule'!$F$54*M256),
IF(AND(I256=38000,R256&gt;45.9,R256&lt;=123.4),'[1]Pricing Schedule'!$F$96+('[1]Pricing Schedule'!$F$97*M256),
IF(AND(I256=38000,R256&gt;123.4,R256&lt;=168.2,M256&lt;=10),'[1]Pricing Schedule'!$F$103+('[1]Pricing Schedule'!$F$105*M256),
IF(AND(I256=38000,R256&gt;123.4,R256&lt;=168.2,M256&gt;10),'[1]Pricing Schedule'!$F$111+('[1]Pricing Schedule'!$F$113*M256),
IF(AND(I256=38000,R256&gt;157.4,R256&lt;=336.4,M256&lt;=10),('[1]Pricing Schedule'!$F$103+('[1]Pricing Schedule'!$F$105*M256))*2,
IF(AND(I256=38000,R256&gt;157.4,R256&lt;=336.4,M256&gt;10),('[1]Pricing Schedule'!$F$111+('[1]Pricing Schedule'!$F$113*M256))*2,
IF(AND(I256=38000,R256&gt;314.8,R256&lt;=504.6,M256&lt;=10),('[1]Pricing Schedule'!$F$103+('[1]Pricing Schedule'!$F$105*M256))*3,
IF(AND(I256=38000,R256&gt;314.8,R256&lt;=504.6,M256&gt;10),('[1]Pricing Schedule'!$F$111+('[1]Pricing Schedule'!$F$113*M256))*3,
IF(AND(I256=38000,R256&gt;472.2,R256&lt;=672.8,M256&lt;=10),('[1]Pricing Schedule'!$F$103+('[1]Pricing Schedule'!$F$105*M256))*4,
IF(AND(I256=38000,R256&gt;472.2,R256&lt;=672.8,M256&gt;10),('[1]Pricing Schedule'!$F$111+('[1]Pricing Schedule'!$F$113*M256))*4,
IF(AND(I256=110000,R256&lt;=12.8,M256&gt;2),'[1]Pricing Schedule'!$F$62+('[1]Pricing Schedule'!$F$63*M256),
IF(AND(I256=110000,R256&lt;=12.8,M256&lt;=2),'[1]Pricing Schedule'!$F$96+('[1]Pricing Schedule'!$F$97*M256),
IF(AND(I256=110000,R256&gt;12.8,R256&lt;=22.8,M256&gt;3),'[1]Pricing Schedule'!$F$71+('[1]Pricing Schedule'!$F$72*M256),
IF(AND(I256=110000,R256&gt;12.8,R256&lt;=22.8,M256&lt;=3),'[1]Pricing Schedule'!$F$96+('[1]Pricing Schedule'!$F$97*M256),
IF(AND(I256=110000,R256&gt;22.8,R256&lt;=30.2),'[1]Pricing Schedule'!$F$80+('[1]Pricing Schedule'!$F$81*M256),
IF(AND(I256=110000,R256&gt;30.2,R256&lt;=45.9),'[1]Pricing Schedule'!$F$89+('[1]Pricing Schedule'!$F$90*M256),
IF(AND(I256=110000,R256&gt;45.9,R256&lt;=123.4),'[1]Pricing Schedule'!$F$96+('[1]Pricing Schedule'!$F$97*M256),
IF(AND(I256=110000,R256&gt;123.4,R256&lt;=168.2,M256&lt;=10),'[1]Pricing Schedule'!$F$103+('[1]Pricing Schedule'!$F$105*M256),
IF(AND(I256=110000,R256&gt;123.4,R256&lt;=168.2,M256&gt;10),'[1]Pricing Schedule'!$F$111+('[1]Pricing Schedule'!$F$113*M256),
IF(AND(I256=110000,R256&gt;168.2,R256&lt;=336.4,M256&lt;=10),('[1]Pricing Schedule'!$F$103+('[1]Pricing Schedule'!$F$105*M256))*2,
IF(AND(I256=110000,R256&gt;168.2,R256&lt;=336.4,M256&gt;10),('[1]Pricing Schedule'!$F$111+('[1]Pricing Schedule'!$F$113*M256))*2,
IF(AND(I256=110000,R256&gt;336.4,R256&lt;=504.6,M256&lt;=10),('[1]Pricing Schedule'!$F$103+('[1]Pricing Schedule'!$F$105*M256))*3,
IF(AND(I256=110000,R256&gt;336.4,R256&lt;=504.6,M256&gt;10),('[1]Pricing Schedule'!$F$111+('[1]Pricing Schedule'!$F$113*M256))*3,
IF(AND(I256=110000,R256&gt;504.6,R256&lt;=672.8,M256&lt;=10),('[1]Pricing Schedule'!$F$103+('[1]Pricing Schedule'!$F$105*M256))*4,
IF(AND(I256=110000,R256&gt;504.6,R256&lt;=672.8,M256&gt;10),('[1]Pricing Schedule'!$F$111+('[1]Pricing Schedule'!$F$113*M256))*4,
IF(AND(I256=110000,R256&gt;672.8,R256&lt;=841,M256&lt;=10),('[1]Pricing Schedule'!$F$103+('[1]Pricing Schedule'!$F$105*M256))*5,
IF(AND(I256=110000,R256&gt;672.8,R256&lt;=841,M256&gt;10),('[1]Pricing Schedule'!$F$111+('[1]Pricing Schedule'!$F$113*M256))*5,
IF(AND(I256=110000,R256&gt;672.8,R256&lt;=841,M256&lt;=10),('[1]Pricing Schedule'!$F$103+('[1]Pricing Schedule'!$F$105*M256))*5,
IF(AND(I256=110000,R256&gt;672.8,R256&lt;=841,M256&gt;10),('[1]Pricing Schedule'!$F$111+('[1]Pricing Schedule'!$F$113*M256))*5,
IF(AND(I256=110000,R256&gt;1345.6,R256&lt;=1513.8,M256&lt;=10),('[1]Pricing Schedule'!$F$103+('[1]Pricing Schedule'!$F$105*M256))*9,
IF(AND(I256=110000,R256&gt;1345.6,R256&lt;=1513.8,M256&gt;10),('[1]Pricing Schedule'!$F$111+('[1]Pricing Schedule'!$F$113*M256))*9,
9999999999)))))))))))))))))))))))))))))))))))))))</f>
        <v>628870</v>
      </c>
      <c r="T256" s="21">
        <f>IF(AND(I256=38000,R256&lt;=4.5,M256&gt;8),'[1]Pricing Schedule'!$J$9,
IF(AND(I256=38000,R256&lt;=4.5,M256&lt;=8),'[1]Pricing Schedule'!$J$36,
IF(AND(I256=38000,R256&gt;4.5,R256&lt;=9,M256&gt;8),'[1]Pricing Schedule'!$J$18,
IF(AND(I256=38000,R256&gt;4.5,R256&lt;=9,M256&lt;=8),'[1]Pricing Schedule'!$J$36,
IF(AND(I256=38000,R256&gt;9,R256&lt;=12.8,M256&gt;8),'[1]Pricing Schedule'!$J$27,
IF(AND(I256=38000,R256&gt;9,R256&lt;=12.8,M256&lt;=8),'[1]Pricing Schedule'!$J$36,
IF(AND(I256=38000,R256&gt;12.8,R256&lt;=22.8),'[1]Pricing Schedule'!$J$36,
IF(AND(I256=38000,R256&gt;22.8,R256&lt;=30.2),'[1]Pricing Schedule'!$J$45,
IF(AND(I256=38000,R256&gt;30.2,R256&lt;=45.9),'[1]Pricing Schedule'!$J$54,
IF(AND(I256=38000,R256&gt;45.9,R256&lt;=123.4),'[1]Pricing Schedule'!$J$97,
IF(AND(I256=38000,R256&gt;123.4,R256&lt;=168.2,M256&lt;=10),'[1]Pricing Schedule'!$J$105,
IF(AND(I256=38000,R256&gt;123.4,R256&lt;=168.2,M256&gt;10),'[1]Pricing Schedule'!$J$113,
IF(AND(I256=38000,R256&gt;168.2,R256&lt;=336.4,M256&lt;=10),('[1]Pricing Schedule'!$J$105),
IF(AND(I256=38000,R256&gt;168.2,R256&lt;=336.4,M256&gt;10),('[1]Pricing Schedule'!$J$113),
IF(AND(I256=38000,R256&gt;336.4,R256&lt;=504.6,M256&lt;=10),('[1]Pricing Schedule'!$J$105),
IF(AND(I256=38000,R256&gt;336.4,R256&lt;=504.6,M256&gt;10),('[1]Pricing Schedule'!$J$113),
IF(AND(I256=38000,R256&gt;504.6,R256&lt;=672.8,M256&lt;=10),('[1]Pricing Schedule'!$J$105),
IF(AND(I256=38000,R256&gt;504.6,R256&lt;=672.8,M256&gt;10),('[1]Pricing Schedule'!$J$113),
IF(AND(I256=110000,R256&lt;=12.8,M256&gt;2),'[1]Pricing Schedule'!$J$63,
IF(AND(I256=110000,R256&lt;=12.8,M256&lt;=2),'[1]Pricing Schedule'!$J$97,
IF(AND(I256=110000,R256&gt;12.8,R256&lt;=22.8,M256&gt;3),'[1]Pricing Schedule'!$J$72,
IF(AND(I256=110000,R256&gt;12.8,R256&lt;=22.8,M256&lt;=3),'[1]Pricing Schedule'!$J$97,
IF(AND(I256=110000,R256&gt;22.8,R256&lt;=30.2),'[1]Pricing Schedule'!$J$81,
IF(AND(I256=110000,R256&gt;30.2,R256&lt;=45.9),'[1]Pricing Schedule'!$J$90,
IF(AND(I256=110000,R256&gt;45.9,R256&lt;=123.4),'[1]Pricing Schedule'!$J$97,
IF(AND(I256=110000,R256&gt;123.4,R256&lt;=168.2,M256&lt;=10),'[1]Pricing Schedule'!$J$105,
IF(AND(I256=110000,R256&gt;123.4,R256&lt;=168.2,M256&gt;10),'[1]Pricing Schedule'!$J$113,
IF(AND(I256=110000,R256&gt;168.2,R256&lt;=336.2,M256&lt;=10),('[1]Pricing Schedule'!$J$105),
IF(AND(I256=110000,R256&gt;168.2,R256&lt;=336.2,M256&gt;10),('[1]Pricing Schedule'!$J$113),
IF(AND(I256=110000,R256&gt;336.4,R256&lt;=504.6,M256&lt;=10),('[1]Pricing Schedule'!$J$105),
IF(AND(I256=110000,R256&gt;336.4,R256&lt;=504.6,M256&gt;10),('[1]Pricing Schedule'!$J$113),
IF(AND(I256=110000,R256&gt;504.6,R256&lt;=672.8,M256&lt;=10),('[1]Pricing Schedule'!$J$105),
IF(AND(I256=110000,R256&gt;504.6,R256&lt;=672.8,M256&gt;10),('[1]Pricing Schedule'!$J$113),
IF(AND(I256=110000,R256&gt;672.8,R256&lt;=841,M256&lt;=10),('[1]Pricing Schedule'!$J$105),
IF(AND(I256=110000,R256&gt;672.8,R256&lt;=841,M256&gt;10),('[1]Pricing Schedule'!$J$113),
IF(AND(I256=110000,R256&gt;1682,R256&lt;=1850.2,M256&lt;=10),('[1]Pricing Schedule'!$J$105),
IF(AND(I256=110000,R256&gt;1682,R256&lt;=1850.2,M256&gt;10),('[1]Pricing Schedule'!$J$113),
IF(AND(I256=110000,R256&gt;2018.4,R256&lt;=2186.6,M256&lt;=10),('[1]Pricing Schedule'!$J$105),
IF(AND(I256=110000,R256&gt;2018.4,R256&lt;=2186.6,M256&gt;10),('[1]Pricing Schedule'!$J$113),999999999)))))))))))))))))))))))))))))))))))))))</f>
        <v>4</v>
      </c>
      <c r="U256" s="40">
        <f t="shared" si="24"/>
        <v>60760.386473429942</v>
      </c>
      <c r="V256" s="41">
        <f t="shared" si="25"/>
        <v>16.458091497447807</v>
      </c>
      <c r="Y256" s="23">
        <v>34</v>
      </c>
      <c r="Z256" s="23">
        <v>170</v>
      </c>
      <c r="AR256" s="35"/>
    </row>
    <row r="257" spans="1:44">
      <c r="A257" s="23">
        <v>256</v>
      </c>
      <c r="B257" s="23">
        <v>256</v>
      </c>
      <c r="C257" s="23" t="s">
        <v>566</v>
      </c>
      <c r="D257" s="23" t="s">
        <v>168</v>
      </c>
      <c r="E257" s="23" t="s">
        <v>168</v>
      </c>
      <c r="F257" s="23" t="s">
        <v>263</v>
      </c>
      <c r="G257" s="23" t="s">
        <v>264</v>
      </c>
      <c r="H257" s="23" t="s">
        <v>113</v>
      </c>
      <c r="I257" s="13">
        <v>38000</v>
      </c>
      <c r="J257" s="13">
        <v>38000</v>
      </c>
      <c r="K257" s="23" t="s">
        <v>119</v>
      </c>
      <c r="L257" s="24">
        <v>20.891999999999999</v>
      </c>
      <c r="M257" s="37">
        <f t="shared" si="20"/>
        <v>21</v>
      </c>
      <c r="N257" s="24">
        <v>2.12</v>
      </c>
      <c r="O257" s="13">
        <v>1</v>
      </c>
      <c r="P257" s="36">
        <f t="shared" si="21"/>
        <v>1.59</v>
      </c>
      <c r="Q257" s="38">
        <f t="shared" si="22"/>
        <v>17.25</v>
      </c>
      <c r="R257" s="37">
        <f t="shared" si="23"/>
        <v>17.25</v>
      </c>
      <c r="S257" s="39">
        <f>IF(AND(I257=38000,R257&lt;=4.5,M257&gt;8),'[1]Pricing Schedule'!$F$8+('[1]Pricing Schedule'!$F$9*M257),
IF(AND(I257=38000,R257&lt;=4.5,M257&lt;=8),'[1]Pricing Schedule'!$F$34+('[1]Pricing Schedule'!$F$36*M257),
IF(AND(I257=38000,R257&gt;4.5,R257&lt;=9,M257&gt;8),'[1]Pricing Schedule'!$F$17+('[1]Pricing Schedule'!$F$18*M257),
IF(AND(I257=38000,R257&gt;4.5,R257&lt;=9,M257&lt;=8),'[1]Pricing Schedule'!$F$34+('[1]Pricing Schedule'!$F$36*M257),
IF(AND(I257=38000,R257&gt;9,R257&lt;=12.8,M257&gt;8),'[1]Pricing Schedule'!$F$26+('[1]Pricing Schedule'!$F$27*M257),
IF(AND(I257=38000,R257&gt;9,R257&lt;=12.8,M257&lt;=8),'[1]Pricing Schedule'!$F$34+('[1]Pricing Schedule'!$F$36*M257),
IF(AND(I257=38000,R257&gt;12.8,R257&lt;=22.8),'[1]Pricing Schedule'!$F$34+('[1]Pricing Schedule'!$F$36*M257),
IF(AND(I257=38000,R257&gt;22.8,R257&lt;=30.2),'[1]Pricing Schedule'!$F$43+('[1]Pricing Schedule'!$F$45*M257),
IF(AND(I257=38000,R257&gt;30.2,R257&lt;=45.9),'[1]Pricing Schedule'!$F$52+('[1]Pricing Schedule'!$F$54*M257),
IF(AND(I257=38000,R257&gt;45.9,R257&lt;=123.4),'[1]Pricing Schedule'!$F$96+('[1]Pricing Schedule'!$F$97*M257),
IF(AND(I257=38000,R257&gt;123.4,R257&lt;=168.2,M257&lt;=10),'[1]Pricing Schedule'!$F$103+('[1]Pricing Schedule'!$F$105*M257),
IF(AND(I257=38000,R257&gt;123.4,R257&lt;=168.2,M257&gt;10),'[1]Pricing Schedule'!$F$111+('[1]Pricing Schedule'!$F$113*M257),
IF(AND(I257=38000,R257&gt;157.4,R257&lt;=336.4,M257&lt;=10),('[1]Pricing Schedule'!$F$103+('[1]Pricing Schedule'!$F$105*M257))*2,
IF(AND(I257=38000,R257&gt;157.4,R257&lt;=336.4,M257&gt;10),('[1]Pricing Schedule'!$F$111+('[1]Pricing Schedule'!$F$113*M257))*2,
IF(AND(I257=38000,R257&gt;314.8,R257&lt;=504.6,M257&lt;=10),('[1]Pricing Schedule'!$F$103+('[1]Pricing Schedule'!$F$105*M257))*3,
IF(AND(I257=38000,R257&gt;314.8,R257&lt;=504.6,M257&gt;10),('[1]Pricing Schedule'!$F$111+('[1]Pricing Schedule'!$F$113*M257))*3,
IF(AND(I257=38000,R257&gt;472.2,R257&lt;=672.8,M257&lt;=10),('[1]Pricing Schedule'!$F$103+('[1]Pricing Schedule'!$F$105*M257))*4,
IF(AND(I257=38000,R257&gt;472.2,R257&lt;=672.8,M257&gt;10),('[1]Pricing Schedule'!$F$111+('[1]Pricing Schedule'!$F$113*M257))*4,
IF(AND(I257=110000,R257&lt;=12.8,M257&gt;2),'[1]Pricing Schedule'!$F$62+('[1]Pricing Schedule'!$F$63*M257),
IF(AND(I257=110000,R257&lt;=12.8,M257&lt;=2),'[1]Pricing Schedule'!$F$96+('[1]Pricing Schedule'!$F$97*M257),
IF(AND(I257=110000,R257&gt;12.8,R257&lt;=22.8,M257&gt;3),'[1]Pricing Schedule'!$F$71+('[1]Pricing Schedule'!$F$72*M257),
IF(AND(I257=110000,R257&gt;12.8,R257&lt;=22.8,M257&lt;=3),'[1]Pricing Schedule'!$F$96+('[1]Pricing Schedule'!$F$97*M257),
IF(AND(I257=110000,R257&gt;22.8,R257&lt;=30.2),'[1]Pricing Schedule'!$F$80+('[1]Pricing Schedule'!$F$81*M257),
IF(AND(I257=110000,R257&gt;30.2,R257&lt;=45.9),'[1]Pricing Schedule'!$F$89+('[1]Pricing Schedule'!$F$90*M257),
IF(AND(I257=110000,R257&gt;45.9,R257&lt;=123.4),'[1]Pricing Schedule'!$F$96+('[1]Pricing Schedule'!$F$97*M257),
IF(AND(I257=110000,R257&gt;123.4,R257&lt;=168.2,M257&lt;=10),'[1]Pricing Schedule'!$F$103+('[1]Pricing Schedule'!$F$105*M257),
IF(AND(I257=110000,R257&gt;123.4,R257&lt;=168.2,M257&gt;10),'[1]Pricing Schedule'!$F$111+('[1]Pricing Schedule'!$F$113*M257),
IF(AND(I257=110000,R257&gt;168.2,R257&lt;=336.4,M257&lt;=10),('[1]Pricing Schedule'!$F$103+('[1]Pricing Schedule'!$F$105*M257))*2,
IF(AND(I257=110000,R257&gt;168.2,R257&lt;=336.4,M257&gt;10),('[1]Pricing Schedule'!$F$111+('[1]Pricing Schedule'!$F$113*M257))*2,
IF(AND(I257=110000,R257&gt;336.4,R257&lt;=504.6,M257&lt;=10),('[1]Pricing Schedule'!$F$103+('[1]Pricing Schedule'!$F$105*M257))*3,
IF(AND(I257=110000,R257&gt;336.4,R257&lt;=504.6,M257&gt;10),('[1]Pricing Schedule'!$F$111+('[1]Pricing Schedule'!$F$113*M257))*3,
IF(AND(I257=110000,R257&gt;504.6,R257&lt;=672.8,M257&lt;=10),('[1]Pricing Schedule'!$F$103+('[1]Pricing Schedule'!$F$105*M257))*4,
IF(AND(I257=110000,R257&gt;504.6,R257&lt;=672.8,M257&gt;10),('[1]Pricing Schedule'!$F$111+('[1]Pricing Schedule'!$F$113*M257))*4,
IF(AND(I257=110000,R257&gt;672.8,R257&lt;=841,M257&lt;=10),('[1]Pricing Schedule'!$F$103+('[1]Pricing Schedule'!$F$105*M257))*5,
IF(AND(I257=110000,R257&gt;672.8,R257&lt;=841,M257&gt;10),('[1]Pricing Schedule'!$F$111+('[1]Pricing Schedule'!$F$113*M257))*5,
IF(AND(I257=110000,R257&gt;672.8,R257&lt;=841,M257&lt;=10),('[1]Pricing Schedule'!$F$103+('[1]Pricing Schedule'!$F$105*M257))*5,
IF(AND(I257=110000,R257&gt;672.8,R257&lt;=841,M257&gt;10),('[1]Pricing Schedule'!$F$111+('[1]Pricing Schedule'!$F$113*M257))*5,
IF(AND(I257=110000,R257&gt;1345.6,R257&lt;=1513.8,M257&lt;=10),('[1]Pricing Schedule'!$F$103+('[1]Pricing Schedule'!$F$105*M257))*9,
IF(AND(I257=110000,R257&gt;1345.6,R257&lt;=1513.8,M257&gt;10),('[1]Pricing Schedule'!$F$111+('[1]Pricing Schedule'!$F$113*M257))*9,
9999999999)))))))))))))))))))))))))))))))))))))))</f>
        <v>1823460</v>
      </c>
      <c r="T257" s="21">
        <f>IF(AND(I257=38000,R257&lt;=4.5,M257&gt;8),'[1]Pricing Schedule'!$J$9,
IF(AND(I257=38000,R257&lt;=4.5,M257&lt;=8),'[1]Pricing Schedule'!$J$36,
IF(AND(I257=38000,R257&gt;4.5,R257&lt;=9,M257&gt;8),'[1]Pricing Schedule'!$J$18,
IF(AND(I257=38000,R257&gt;4.5,R257&lt;=9,M257&lt;=8),'[1]Pricing Schedule'!$J$36,
IF(AND(I257=38000,R257&gt;9,R257&lt;=12.8,M257&gt;8),'[1]Pricing Schedule'!$J$27,
IF(AND(I257=38000,R257&gt;9,R257&lt;=12.8,M257&lt;=8),'[1]Pricing Schedule'!$J$36,
IF(AND(I257=38000,R257&gt;12.8,R257&lt;=22.8),'[1]Pricing Schedule'!$J$36,
IF(AND(I257=38000,R257&gt;22.8,R257&lt;=30.2),'[1]Pricing Schedule'!$J$45,
IF(AND(I257=38000,R257&gt;30.2,R257&lt;=45.9),'[1]Pricing Schedule'!$J$54,
IF(AND(I257=38000,R257&gt;45.9,R257&lt;=123.4),'[1]Pricing Schedule'!$J$97,
IF(AND(I257=38000,R257&gt;123.4,R257&lt;=168.2,M257&lt;=10),'[1]Pricing Schedule'!$J$105,
IF(AND(I257=38000,R257&gt;123.4,R257&lt;=168.2,M257&gt;10),'[1]Pricing Schedule'!$J$113,
IF(AND(I257=38000,R257&gt;168.2,R257&lt;=336.4,M257&lt;=10),('[1]Pricing Schedule'!$J$105),
IF(AND(I257=38000,R257&gt;168.2,R257&lt;=336.4,M257&gt;10),('[1]Pricing Schedule'!$J$113),
IF(AND(I257=38000,R257&gt;336.4,R257&lt;=504.6,M257&lt;=10),('[1]Pricing Schedule'!$J$105),
IF(AND(I257=38000,R257&gt;336.4,R257&lt;=504.6,M257&gt;10),('[1]Pricing Schedule'!$J$113),
IF(AND(I257=38000,R257&gt;504.6,R257&lt;=672.8,M257&lt;=10),('[1]Pricing Schedule'!$J$105),
IF(AND(I257=38000,R257&gt;504.6,R257&lt;=672.8,M257&gt;10),('[1]Pricing Schedule'!$J$113),
IF(AND(I257=110000,R257&lt;=12.8,M257&gt;2),'[1]Pricing Schedule'!$J$63,
IF(AND(I257=110000,R257&lt;=12.8,M257&lt;=2),'[1]Pricing Schedule'!$J$97,
IF(AND(I257=110000,R257&gt;12.8,R257&lt;=22.8,M257&gt;3),'[1]Pricing Schedule'!$J$72,
IF(AND(I257=110000,R257&gt;12.8,R257&lt;=22.8,M257&lt;=3),'[1]Pricing Schedule'!$J$97,
IF(AND(I257=110000,R257&gt;22.8,R257&lt;=30.2),'[1]Pricing Schedule'!$J$81,
IF(AND(I257=110000,R257&gt;30.2,R257&lt;=45.9),'[1]Pricing Schedule'!$J$90,
IF(AND(I257=110000,R257&gt;45.9,R257&lt;=123.4),'[1]Pricing Schedule'!$J$97,
IF(AND(I257=110000,R257&gt;123.4,R257&lt;=168.2,M257&lt;=10),'[1]Pricing Schedule'!$J$105,
IF(AND(I257=110000,R257&gt;123.4,R257&lt;=168.2,M257&gt;10),'[1]Pricing Schedule'!$J$113,
IF(AND(I257=110000,R257&gt;168.2,R257&lt;=336.2,M257&lt;=10),('[1]Pricing Schedule'!$J$105),
IF(AND(I257=110000,R257&gt;168.2,R257&lt;=336.2,M257&gt;10),('[1]Pricing Schedule'!$J$113),
IF(AND(I257=110000,R257&gt;336.4,R257&lt;=504.6,M257&lt;=10),('[1]Pricing Schedule'!$J$105),
IF(AND(I257=110000,R257&gt;336.4,R257&lt;=504.6,M257&gt;10),('[1]Pricing Schedule'!$J$113),
IF(AND(I257=110000,R257&gt;504.6,R257&lt;=672.8,M257&lt;=10),('[1]Pricing Schedule'!$J$105),
IF(AND(I257=110000,R257&gt;504.6,R257&lt;=672.8,M257&gt;10),('[1]Pricing Schedule'!$J$113),
IF(AND(I257=110000,R257&gt;672.8,R257&lt;=841,M257&lt;=10),('[1]Pricing Schedule'!$J$105),
IF(AND(I257=110000,R257&gt;672.8,R257&lt;=841,M257&gt;10),('[1]Pricing Schedule'!$J$113),
IF(AND(I257=110000,R257&gt;1682,R257&lt;=1850.2,M257&lt;=10),('[1]Pricing Schedule'!$J$105),
IF(AND(I257=110000,R257&gt;1682,R257&lt;=1850.2,M257&gt;10),('[1]Pricing Schedule'!$J$113),
IF(AND(I257=110000,R257&gt;2018.4,R257&lt;=2186.6,M257&lt;=10),('[1]Pricing Schedule'!$J$105),
IF(AND(I257=110000,R257&gt;2018.4,R257&lt;=2186.6,M257&gt;10),('[1]Pricing Schedule'!$J$113),999999999)))))))))))))))))))))))))))))))))))))))</f>
        <v>4</v>
      </c>
      <c r="U257" s="40">
        <f t="shared" si="24"/>
        <v>105707.82608695653</v>
      </c>
      <c r="V257" s="41">
        <f t="shared" si="25"/>
        <v>9.460037511105261</v>
      </c>
      <c r="Y257" s="23">
        <v>18</v>
      </c>
      <c r="Z257" s="23">
        <v>419</v>
      </c>
      <c r="AR257" s="35"/>
    </row>
    <row r="258" spans="1:44">
      <c r="A258" s="23">
        <v>257</v>
      </c>
      <c r="B258" s="23">
        <v>257</v>
      </c>
      <c r="C258" s="23" t="s">
        <v>567</v>
      </c>
      <c r="D258" s="23" t="s">
        <v>168</v>
      </c>
      <c r="E258" s="23" t="s">
        <v>168</v>
      </c>
      <c r="F258" s="23" t="s">
        <v>263</v>
      </c>
      <c r="G258" s="23" t="s">
        <v>264</v>
      </c>
      <c r="H258" s="23" t="s">
        <v>113</v>
      </c>
      <c r="I258" s="13">
        <v>38000</v>
      </c>
      <c r="J258" s="13">
        <v>38000</v>
      </c>
      <c r="K258" s="23" t="s">
        <v>119</v>
      </c>
      <c r="L258" s="24">
        <v>19.36</v>
      </c>
      <c r="M258" s="37">
        <f t="shared" ref="M258:M321" si="26">ROUNDUP(L258,0)</f>
        <v>20</v>
      </c>
      <c r="N258" s="24">
        <v>4.4329999999999998</v>
      </c>
      <c r="O258" s="13">
        <v>1</v>
      </c>
      <c r="P258" s="36">
        <f t="shared" ref="P258:P321" si="27">IF(AND(O258=1,N258&gt;$AJ$2),N258*$AQ$2,
IF(AND(O258=1,N258&lt;=$AJ$2),N258,
IF(AND(O258=2,N258&gt;$AJ$3),N258*$AQ$3,
IF(AND(O258=2,N258&lt;=$AJ$3),N258,
IF(AND(O258=3,N258&gt;$AJ$4),N258*$AQ$4,
IF(AND(O258=3,N258&lt;=$AJ$4),N258,99999))))))</f>
        <v>3.3247499999999999</v>
      </c>
      <c r="Q258" s="38">
        <f t="shared" ref="Q258:Q321" si="28">IF(AND(O258=1,P258&lt;$AJ$2),$AP$2,
IF(AND(O258=1,P258&gt;=$AJ$2,P258&lt;$AL$2),$AP$2*2,
IF(AND(O258=1,P258&gt;=$AL$2),((FLOOR(P258,$AK$2))/$AK$2)*$AP$2,
IF(AND(O258=2,P258&lt;$AJ$3),$AP$3,
IF(AND(O258=2,P258&gt;=$AJ$3,P258&lt;$AL$3),$AP$3*2,
IF(AND(O258=2,P258&gt;=$AL$3),((FLOOR(P258,$AK$3))/$AK$3)*$AP$3,
IF(AND(O258=3,P258&lt;$AJ$4),$AP$4,
IF(AND(O258=3,P258&gt;=$AJ$4,P258&lt;$AL$4),$AP$4*2,
IF(AND(O258=3,P258&gt;=$AL$4),((FLOOR(P258,$AK$4))/$AK$4)*$AP$4,9999999)))))))))</f>
        <v>34.5</v>
      </c>
      <c r="R258" s="37">
        <f t="shared" ref="R258:R321" si="29">Q258</f>
        <v>34.5</v>
      </c>
      <c r="S258" s="39">
        <f>IF(AND(I258=38000,R258&lt;=4.5,M258&gt;8),'[1]Pricing Schedule'!$F$8+('[1]Pricing Schedule'!$F$9*M258),
IF(AND(I258=38000,R258&lt;=4.5,M258&lt;=8),'[1]Pricing Schedule'!$F$34+('[1]Pricing Schedule'!$F$36*M258),
IF(AND(I258=38000,R258&gt;4.5,R258&lt;=9,M258&gt;8),'[1]Pricing Schedule'!$F$17+('[1]Pricing Schedule'!$F$18*M258),
IF(AND(I258=38000,R258&gt;4.5,R258&lt;=9,M258&lt;=8),'[1]Pricing Schedule'!$F$34+('[1]Pricing Schedule'!$F$36*M258),
IF(AND(I258=38000,R258&gt;9,R258&lt;=12.8,M258&gt;8),'[1]Pricing Schedule'!$F$26+('[1]Pricing Schedule'!$F$27*M258),
IF(AND(I258=38000,R258&gt;9,R258&lt;=12.8,M258&lt;=8),'[1]Pricing Schedule'!$F$34+('[1]Pricing Schedule'!$F$36*M258),
IF(AND(I258=38000,R258&gt;12.8,R258&lt;=22.8),'[1]Pricing Schedule'!$F$34+('[1]Pricing Schedule'!$F$36*M258),
IF(AND(I258=38000,R258&gt;22.8,R258&lt;=30.2),'[1]Pricing Schedule'!$F$43+('[1]Pricing Schedule'!$F$45*M258),
IF(AND(I258=38000,R258&gt;30.2,R258&lt;=45.9),'[1]Pricing Schedule'!$F$52+('[1]Pricing Schedule'!$F$54*M258),
IF(AND(I258=38000,R258&gt;45.9,R258&lt;=123.4),'[1]Pricing Schedule'!$F$96+('[1]Pricing Schedule'!$F$97*M258),
IF(AND(I258=38000,R258&gt;123.4,R258&lt;=168.2,M258&lt;=10),'[1]Pricing Schedule'!$F$103+('[1]Pricing Schedule'!$F$105*M258),
IF(AND(I258=38000,R258&gt;123.4,R258&lt;=168.2,M258&gt;10),'[1]Pricing Schedule'!$F$111+('[1]Pricing Schedule'!$F$113*M258),
IF(AND(I258=38000,R258&gt;157.4,R258&lt;=336.4,M258&lt;=10),('[1]Pricing Schedule'!$F$103+('[1]Pricing Schedule'!$F$105*M258))*2,
IF(AND(I258=38000,R258&gt;157.4,R258&lt;=336.4,M258&gt;10),('[1]Pricing Schedule'!$F$111+('[1]Pricing Schedule'!$F$113*M258))*2,
IF(AND(I258=38000,R258&gt;314.8,R258&lt;=504.6,M258&lt;=10),('[1]Pricing Schedule'!$F$103+('[1]Pricing Schedule'!$F$105*M258))*3,
IF(AND(I258=38000,R258&gt;314.8,R258&lt;=504.6,M258&gt;10),('[1]Pricing Schedule'!$F$111+('[1]Pricing Schedule'!$F$113*M258))*3,
IF(AND(I258=38000,R258&gt;472.2,R258&lt;=672.8,M258&lt;=10),('[1]Pricing Schedule'!$F$103+('[1]Pricing Schedule'!$F$105*M258))*4,
IF(AND(I258=38000,R258&gt;472.2,R258&lt;=672.8,M258&gt;10),('[1]Pricing Schedule'!$F$111+('[1]Pricing Schedule'!$F$113*M258))*4,
IF(AND(I258=110000,R258&lt;=12.8,M258&gt;2),'[1]Pricing Schedule'!$F$62+('[1]Pricing Schedule'!$F$63*M258),
IF(AND(I258=110000,R258&lt;=12.8,M258&lt;=2),'[1]Pricing Schedule'!$F$96+('[1]Pricing Schedule'!$F$97*M258),
IF(AND(I258=110000,R258&gt;12.8,R258&lt;=22.8,M258&gt;3),'[1]Pricing Schedule'!$F$71+('[1]Pricing Schedule'!$F$72*M258),
IF(AND(I258=110000,R258&gt;12.8,R258&lt;=22.8,M258&lt;=3),'[1]Pricing Schedule'!$F$96+('[1]Pricing Schedule'!$F$97*M258),
IF(AND(I258=110000,R258&gt;22.8,R258&lt;=30.2),'[1]Pricing Schedule'!$F$80+('[1]Pricing Schedule'!$F$81*M258),
IF(AND(I258=110000,R258&gt;30.2,R258&lt;=45.9),'[1]Pricing Schedule'!$F$89+('[1]Pricing Schedule'!$F$90*M258),
IF(AND(I258=110000,R258&gt;45.9,R258&lt;=123.4),'[1]Pricing Schedule'!$F$96+('[1]Pricing Schedule'!$F$97*M258),
IF(AND(I258=110000,R258&gt;123.4,R258&lt;=168.2,M258&lt;=10),'[1]Pricing Schedule'!$F$103+('[1]Pricing Schedule'!$F$105*M258),
IF(AND(I258=110000,R258&gt;123.4,R258&lt;=168.2,M258&gt;10),'[1]Pricing Schedule'!$F$111+('[1]Pricing Schedule'!$F$113*M258),
IF(AND(I258=110000,R258&gt;168.2,R258&lt;=336.4,M258&lt;=10),('[1]Pricing Schedule'!$F$103+('[1]Pricing Schedule'!$F$105*M258))*2,
IF(AND(I258=110000,R258&gt;168.2,R258&lt;=336.4,M258&gt;10),('[1]Pricing Schedule'!$F$111+('[1]Pricing Schedule'!$F$113*M258))*2,
IF(AND(I258=110000,R258&gt;336.4,R258&lt;=504.6,M258&lt;=10),('[1]Pricing Schedule'!$F$103+('[1]Pricing Schedule'!$F$105*M258))*3,
IF(AND(I258=110000,R258&gt;336.4,R258&lt;=504.6,M258&gt;10),('[1]Pricing Schedule'!$F$111+('[1]Pricing Schedule'!$F$113*M258))*3,
IF(AND(I258=110000,R258&gt;504.6,R258&lt;=672.8,M258&lt;=10),('[1]Pricing Schedule'!$F$103+('[1]Pricing Schedule'!$F$105*M258))*4,
IF(AND(I258=110000,R258&gt;504.6,R258&lt;=672.8,M258&gt;10),('[1]Pricing Schedule'!$F$111+('[1]Pricing Schedule'!$F$113*M258))*4,
IF(AND(I258=110000,R258&gt;672.8,R258&lt;=841,M258&lt;=10),('[1]Pricing Schedule'!$F$103+('[1]Pricing Schedule'!$F$105*M258))*5,
IF(AND(I258=110000,R258&gt;672.8,R258&lt;=841,M258&gt;10),('[1]Pricing Schedule'!$F$111+('[1]Pricing Schedule'!$F$113*M258))*5,
IF(AND(I258=110000,R258&gt;672.8,R258&lt;=841,M258&lt;=10),('[1]Pricing Schedule'!$F$103+('[1]Pricing Schedule'!$F$105*M258))*5,
IF(AND(I258=110000,R258&gt;672.8,R258&lt;=841,M258&gt;10),('[1]Pricing Schedule'!$F$111+('[1]Pricing Schedule'!$F$113*M258))*5,
IF(AND(I258=110000,R258&gt;1345.6,R258&lt;=1513.8,M258&lt;=10),('[1]Pricing Schedule'!$F$103+('[1]Pricing Schedule'!$F$105*M258))*9,
IF(AND(I258=110000,R258&gt;1345.6,R258&lt;=1513.8,M258&gt;10),('[1]Pricing Schedule'!$F$111+('[1]Pricing Schedule'!$F$113*M258))*9,
9999999999)))))))))))))))))))))))))))))))))))))))</f>
        <v>2572990</v>
      </c>
      <c r="T258" s="21">
        <f>IF(AND(I258=38000,R258&lt;=4.5,M258&gt;8),'[1]Pricing Schedule'!$J$9,
IF(AND(I258=38000,R258&lt;=4.5,M258&lt;=8),'[1]Pricing Schedule'!$J$36,
IF(AND(I258=38000,R258&gt;4.5,R258&lt;=9,M258&gt;8),'[1]Pricing Schedule'!$J$18,
IF(AND(I258=38000,R258&gt;4.5,R258&lt;=9,M258&lt;=8),'[1]Pricing Schedule'!$J$36,
IF(AND(I258=38000,R258&gt;9,R258&lt;=12.8,M258&gt;8),'[1]Pricing Schedule'!$J$27,
IF(AND(I258=38000,R258&gt;9,R258&lt;=12.8,M258&lt;=8),'[1]Pricing Schedule'!$J$36,
IF(AND(I258=38000,R258&gt;12.8,R258&lt;=22.8),'[1]Pricing Schedule'!$J$36,
IF(AND(I258=38000,R258&gt;22.8,R258&lt;=30.2),'[1]Pricing Schedule'!$J$45,
IF(AND(I258=38000,R258&gt;30.2,R258&lt;=45.9),'[1]Pricing Schedule'!$J$54,
IF(AND(I258=38000,R258&gt;45.9,R258&lt;=123.4),'[1]Pricing Schedule'!$J$97,
IF(AND(I258=38000,R258&gt;123.4,R258&lt;=168.2,M258&lt;=10),'[1]Pricing Schedule'!$J$105,
IF(AND(I258=38000,R258&gt;123.4,R258&lt;=168.2,M258&gt;10),'[1]Pricing Schedule'!$J$113,
IF(AND(I258=38000,R258&gt;168.2,R258&lt;=336.4,M258&lt;=10),('[1]Pricing Schedule'!$J$105),
IF(AND(I258=38000,R258&gt;168.2,R258&lt;=336.4,M258&gt;10),('[1]Pricing Schedule'!$J$113),
IF(AND(I258=38000,R258&gt;336.4,R258&lt;=504.6,M258&lt;=10),('[1]Pricing Schedule'!$J$105),
IF(AND(I258=38000,R258&gt;336.4,R258&lt;=504.6,M258&gt;10),('[1]Pricing Schedule'!$J$113),
IF(AND(I258=38000,R258&gt;504.6,R258&lt;=672.8,M258&lt;=10),('[1]Pricing Schedule'!$J$105),
IF(AND(I258=38000,R258&gt;504.6,R258&lt;=672.8,M258&gt;10),('[1]Pricing Schedule'!$J$113),
IF(AND(I258=110000,R258&lt;=12.8,M258&gt;2),'[1]Pricing Schedule'!$J$63,
IF(AND(I258=110000,R258&lt;=12.8,M258&lt;=2),'[1]Pricing Schedule'!$J$97,
IF(AND(I258=110000,R258&gt;12.8,R258&lt;=22.8,M258&gt;3),'[1]Pricing Schedule'!$J$72,
IF(AND(I258=110000,R258&gt;12.8,R258&lt;=22.8,M258&lt;=3),'[1]Pricing Schedule'!$J$97,
IF(AND(I258=110000,R258&gt;22.8,R258&lt;=30.2),'[1]Pricing Schedule'!$J$81,
IF(AND(I258=110000,R258&gt;30.2,R258&lt;=45.9),'[1]Pricing Schedule'!$J$90,
IF(AND(I258=110000,R258&gt;45.9,R258&lt;=123.4),'[1]Pricing Schedule'!$J$97,
IF(AND(I258=110000,R258&gt;123.4,R258&lt;=168.2,M258&lt;=10),'[1]Pricing Schedule'!$J$105,
IF(AND(I258=110000,R258&gt;123.4,R258&lt;=168.2,M258&gt;10),'[1]Pricing Schedule'!$J$113,
IF(AND(I258=110000,R258&gt;168.2,R258&lt;=336.2,M258&lt;=10),('[1]Pricing Schedule'!$J$105),
IF(AND(I258=110000,R258&gt;168.2,R258&lt;=336.2,M258&gt;10),('[1]Pricing Schedule'!$J$113),
IF(AND(I258=110000,R258&gt;336.4,R258&lt;=504.6,M258&lt;=10),('[1]Pricing Schedule'!$J$105),
IF(AND(I258=110000,R258&gt;336.4,R258&lt;=504.6,M258&gt;10),('[1]Pricing Schedule'!$J$113),
IF(AND(I258=110000,R258&gt;504.6,R258&lt;=672.8,M258&lt;=10),('[1]Pricing Schedule'!$J$105),
IF(AND(I258=110000,R258&gt;504.6,R258&lt;=672.8,M258&gt;10),('[1]Pricing Schedule'!$J$113),
IF(AND(I258=110000,R258&gt;672.8,R258&lt;=841,M258&lt;=10),('[1]Pricing Schedule'!$J$105),
IF(AND(I258=110000,R258&gt;672.8,R258&lt;=841,M258&gt;10),('[1]Pricing Schedule'!$J$113),
IF(AND(I258=110000,R258&gt;1682,R258&lt;=1850.2,M258&lt;=10),('[1]Pricing Schedule'!$J$105),
IF(AND(I258=110000,R258&gt;1682,R258&lt;=1850.2,M258&gt;10),('[1]Pricing Schedule'!$J$113),
IF(AND(I258=110000,R258&gt;2018.4,R258&lt;=2186.6,M258&lt;=10),('[1]Pricing Schedule'!$J$105),
IF(AND(I258=110000,R258&gt;2018.4,R258&lt;=2186.6,M258&gt;10),('[1]Pricing Schedule'!$J$113),999999999)))))))))))))))))))))))))))))))))))))))</f>
        <v>6</v>
      </c>
      <c r="U258" s="40">
        <f t="shared" ref="U258:U321" si="30">S258/R258</f>
        <v>74579.420289855072</v>
      </c>
      <c r="V258" s="41">
        <f t="shared" ref="V258:V321" si="31">(R258*1000000)/S258</f>
        <v>13.408524712494025</v>
      </c>
      <c r="Y258" s="23">
        <v>321</v>
      </c>
      <c r="Z258" s="23">
        <v>419</v>
      </c>
      <c r="AR258" s="35"/>
    </row>
    <row r="259" spans="1:44">
      <c r="A259" s="23">
        <v>258</v>
      </c>
      <c r="B259" s="23">
        <v>258</v>
      </c>
      <c r="C259" s="23" t="s">
        <v>568</v>
      </c>
      <c r="D259" s="23" t="s">
        <v>168</v>
      </c>
      <c r="E259" s="23" t="s">
        <v>168</v>
      </c>
      <c r="F259" s="23" t="s">
        <v>263</v>
      </c>
      <c r="G259" s="23" t="s">
        <v>264</v>
      </c>
      <c r="H259" s="23" t="s">
        <v>113</v>
      </c>
      <c r="I259" s="13">
        <v>38000</v>
      </c>
      <c r="J259" s="13">
        <v>38000</v>
      </c>
      <c r="K259" s="23" t="s">
        <v>119</v>
      </c>
      <c r="L259" s="24">
        <v>19.861999999999998</v>
      </c>
      <c r="M259" s="37">
        <f t="shared" si="26"/>
        <v>20</v>
      </c>
      <c r="N259" s="24">
        <v>4.7009999999999996</v>
      </c>
      <c r="O259" s="13">
        <v>1</v>
      </c>
      <c r="P259" s="36">
        <f t="shared" si="27"/>
        <v>3.5257499999999995</v>
      </c>
      <c r="Q259" s="38">
        <f t="shared" si="28"/>
        <v>37.950000000000003</v>
      </c>
      <c r="R259" s="37">
        <f t="shared" si="29"/>
        <v>37.950000000000003</v>
      </c>
      <c r="S259" s="39">
        <f>IF(AND(I259=38000,R259&lt;=4.5,M259&gt;8),'[1]Pricing Schedule'!$F$8+('[1]Pricing Schedule'!$F$9*M259),
IF(AND(I259=38000,R259&lt;=4.5,M259&lt;=8),'[1]Pricing Schedule'!$F$34+('[1]Pricing Schedule'!$F$36*M259),
IF(AND(I259=38000,R259&gt;4.5,R259&lt;=9,M259&gt;8),'[1]Pricing Schedule'!$F$17+('[1]Pricing Schedule'!$F$18*M259),
IF(AND(I259=38000,R259&gt;4.5,R259&lt;=9,M259&lt;=8),'[1]Pricing Schedule'!$F$34+('[1]Pricing Schedule'!$F$36*M259),
IF(AND(I259=38000,R259&gt;9,R259&lt;=12.8,M259&gt;8),'[1]Pricing Schedule'!$F$26+('[1]Pricing Schedule'!$F$27*M259),
IF(AND(I259=38000,R259&gt;9,R259&lt;=12.8,M259&lt;=8),'[1]Pricing Schedule'!$F$34+('[1]Pricing Schedule'!$F$36*M259),
IF(AND(I259=38000,R259&gt;12.8,R259&lt;=22.8),'[1]Pricing Schedule'!$F$34+('[1]Pricing Schedule'!$F$36*M259),
IF(AND(I259=38000,R259&gt;22.8,R259&lt;=30.2),'[1]Pricing Schedule'!$F$43+('[1]Pricing Schedule'!$F$45*M259),
IF(AND(I259=38000,R259&gt;30.2,R259&lt;=45.9),'[1]Pricing Schedule'!$F$52+('[1]Pricing Schedule'!$F$54*M259),
IF(AND(I259=38000,R259&gt;45.9,R259&lt;=123.4),'[1]Pricing Schedule'!$F$96+('[1]Pricing Schedule'!$F$97*M259),
IF(AND(I259=38000,R259&gt;123.4,R259&lt;=168.2,M259&lt;=10),'[1]Pricing Schedule'!$F$103+('[1]Pricing Schedule'!$F$105*M259),
IF(AND(I259=38000,R259&gt;123.4,R259&lt;=168.2,M259&gt;10),'[1]Pricing Schedule'!$F$111+('[1]Pricing Schedule'!$F$113*M259),
IF(AND(I259=38000,R259&gt;157.4,R259&lt;=336.4,M259&lt;=10),('[1]Pricing Schedule'!$F$103+('[1]Pricing Schedule'!$F$105*M259))*2,
IF(AND(I259=38000,R259&gt;157.4,R259&lt;=336.4,M259&gt;10),('[1]Pricing Schedule'!$F$111+('[1]Pricing Schedule'!$F$113*M259))*2,
IF(AND(I259=38000,R259&gt;314.8,R259&lt;=504.6,M259&lt;=10),('[1]Pricing Schedule'!$F$103+('[1]Pricing Schedule'!$F$105*M259))*3,
IF(AND(I259=38000,R259&gt;314.8,R259&lt;=504.6,M259&gt;10),('[1]Pricing Schedule'!$F$111+('[1]Pricing Schedule'!$F$113*M259))*3,
IF(AND(I259=38000,R259&gt;472.2,R259&lt;=672.8,M259&lt;=10),('[1]Pricing Schedule'!$F$103+('[1]Pricing Schedule'!$F$105*M259))*4,
IF(AND(I259=38000,R259&gt;472.2,R259&lt;=672.8,M259&gt;10),('[1]Pricing Schedule'!$F$111+('[1]Pricing Schedule'!$F$113*M259))*4,
IF(AND(I259=110000,R259&lt;=12.8,M259&gt;2),'[1]Pricing Schedule'!$F$62+('[1]Pricing Schedule'!$F$63*M259),
IF(AND(I259=110000,R259&lt;=12.8,M259&lt;=2),'[1]Pricing Schedule'!$F$96+('[1]Pricing Schedule'!$F$97*M259),
IF(AND(I259=110000,R259&gt;12.8,R259&lt;=22.8,M259&gt;3),'[1]Pricing Schedule'!$F$71+('[1]Pricing Schedule'!$F$72*M259),
IF(AND(I259=110000,R259&gt;12.8,R259&lt;=22.8,M259&lt;=3),'[1]Pricing Schedule'!$F$96+('[1]Pricing Schedule'!$F$97*M259),
IF(AND(I259=110000,R259&gt;22.8,R259&lt;=30.2),'[1]Pricing Schedule'!$F$80+('[1]Pricing Schedule'!$F$81*M259),
IF(AND(I259=110000,R259&gt;30.2,R259&lt;=45.9),'[1]Pricing Schedule'!$F$89+('[1]Pricing Schedule'!$F$90*M259),
IF(AND(I259=110000,R259&gt;45.9,R259&lt;=123.4),'[1]Pricing Schedule'!$F$96+('[1]Pricing Schedule'!$F$97*M259),
IF(AND(I259=110000,R259&gt;123.4,R259&lt;=168.2,M259&lt;=10),'[1]Pricing Schedule'!$F$103+('[1]Pricing Schedule'!$F$105*M259),
IF(AND(I259=110000,R259&gt;123.4,R259&lt;=168.2,M259&gt;10),'[1]Pricing Schedule'!$F$111+('[1]Pricing Schedule'!$F$113*M259),
IF(AND(I259=110000,R259&gt;168.2,R259&lt;=336.4,M259&lt;=10),('[1]Pricing Schedule'!$F$103+('[1]Pricing Schedule'!$F$105*M259))*2,
IF(AND(I259=110000,R259&gt;168.2,R259&lt;=336.4,M259&gt;10),('[1]Pricing Schedule'!$F$111+('[1]Pricing Schedule'!$F$113*M259))*2,
IF(AND(I259=110000,R259&gt;336.4,R259&lt;=504.6,M259&lt;=10),('[1]Pricing Schedule'!$F$103+('[1]Pricing Schedule'!$F$105*M259))*3,
IF(AND(I259=110000,R259&gt;336.4,R259&lt;=504.6,M259&gt;10),('[1]Pricing Schedule'!$F$111+('[1]Pricing Schedule'!$F$113*M259))*3,
IF(AND(I259=110000,R259&gt;504.6,R259&lt;=672.8,M259&lt;=10),('[1]Pricing Schedule'!$F$103+('[1]Pricing Schedule'!$F$105*M259))*4,
IF(AND(I259=110000,R259&gt;504.6,R259&lt;=672.8,M259&gt;10),('[1]Pricing Schedule'!$F$111+('[1]Pricing Schedule'!$F$113*M259))*4,
IF(AND(I259=110000,R259&gt;672.8,R259&lt;=841,M259&lt;=10),('[1]Pricing Schedule'!$F$103+('[1]Pricing Schedule'!$F$105*M259))*5,
IF(AND(I259=110000,R259&gt;672.8,R259&lt;=841,M259&gt;10),('[1]Pricing Schedule'!$F$111+('[1]Pricing Schedule'!$F$113*M259))*5,
IF(AND(I259=110000,R259&gt;672.8,R259&lt;=841,M259&lt;=10),('[1]Pricing Schedule'!$F$103+('[1]Pricing Schedule'!$F$105*M259))*5,
IF(AND(I259=110000,R259&gt;672.8,R259&lt;=841,M259&gt;10),('[1]Pricing Schedule'!$F$111+('[1]Pricing Schedule'!$F$113*M259))*5,
IF(AND(I259=110000,R259&gt;1345.6,R259&lt;=1513.8,M259&lt;=10),('[1]Pricing Schedule'!$F$103+('[1]Pricing Schedule'!$F$105*M259))*9,
IF(AND(I259=110000,R259&gt;1345.6,R259&lt;=1513.8,M259&gt;10),('[1]Pricing Schedule'!$F$111+('[1]Pricing Schedule'!$F$113*M259))*9,
9999999999)))))))))))))))))))))))))))))))))))))))</f>
        <v>2572990</v>
      </c>
      <c r="T259" s="21">
        <f>IF(AND(I259=38000,R259&lt;=4.5,M259&gt;8),'[1]Pricing Schedule'!$J$9,
IF(AND(I259=38000,R259&lt;=4.5,M259&lt;=8),'[1]Pricing Schedule'!$J$36,
IF(AND(I259=38000,R259&gt;4.5,R259&lt;=9,M259&gt;8),'[1]Pricing Schedule'!$J$18,
IF(AND(I259=38000,R259&gt;4.5,R259&lt;=9,M259&lt;=8),'[1]Pricing Schedule'!$J$36,
IF(AND(I259=38000,R259&gt;9,R259&lt;=12.8,M259&gt;8),'[1]Pricing Schedule'!$J$27,
IF(AND(I259=38000,R259&gt;9,R259&lt;=12.8,M259&lt;=8),'[1]Pricing Schedule'!$J$36,
IF(AND(I259=38000,R259&gt;12.8,R259&lt;=22.8),'[1]Pricing Schedule'!$J$36,
IF(AND(I259=38000,R259&gt;22.8,R259&lt;=30.2),'[1]Pricing Schedule'!$J$45,
IF(AND(I259=38000,R259&gt;30.2,R259&lt;=45.9),'[1]Pricing Schedule'!$J$54,
IF(AND(I259=38000,R259&gt;45.9,R259&lt;=123.4),'[1]Pricing Schedule'!$J$97,
IF(AND(I259=38000,R259&gt;123.4,R259&lt;=168.2,M259&lt;=10),'[1]Pricing Schedule'!$J$105,
IF(AND(I259=38000,R259&gt;123.4,R259&lt;=168.2,M259&gt;10),'[1]Pricing Schedule'!$J$113,
IF(AND(I259=38000,R259&gt;168.2,R259&lt;=336.4,M259&lt;=10),('[1]Pricing Schedule'!$J$105),
IF(AND(I259=38000,R259&gt;168.2,R259&lt;=336.4,M259&gt;10),('[1]Pricing Schedule'!$J$113),
IF(AND(I259=38000,R259&gt;336.4,R259&lt;=504.6,M259&lt;=10),('[1]Pricing Schedule'!$J$105),
IF(AND(I259=38000,R259&gt;336.4,R259&lt;=504.6,M259&gt;10),('[1]Pricing Schedule'!$J$113),
IF(AND(I259=38000,R259&gt;504.6,R259&lt;=672.8,M259&lt;=10),('[1]Pricing Schedule'!$J$105),
IF(AND(I259=38000,R259&gt;504.6,R259&lt;=672.8,M259&gt;10),('[1]Pricing Schedule'!$J$113),
IF(AND(I259=110000,R259&lt;=12.8,M259&gt;2),'[1]Pricing Schedule'!$J$63,
IF(AND(I259=110000,R259&lt;=12.8,M259&lt;=2),'[1]Pricing Schedule'!$J$97,
IF(AND(I259=110000,R259&gt;12.8,R259&lt;=22.8,M259&gt;3),'[1]Pricing Schedule'!$J$72,
IF(AND(I259=110000,R259&gt;12.8,R259&lt;=22.8,M259&lt;=3),'[1]Pricing Schedule'!$J$97,
IF(AND(I259=110000,R259&gt;22.8,R259&lt;=30.2),'[1]Pricing Schedule'!$J$81,
IF(AND(I259=110000,R259&gt;30.2,R259&lt;=45.9),'[1]Pricing Schedule'!$J$90,
IF(AND(I259=110000,R259&gt;45.9,R259&lt;=123.4),'[1]Pricing Schedule'!$J$97,
IF(AND(I259=110000,R259&gt;123.4,R259&lt;=168.2,M259&lt;=10),'[1]Pricing Schedule'!$J$105,
IF(AND(I259=110000,R259&gt;123.4,R259&lt;=168.2,M259&gt;10),'[1]Pricing Schedule'!$J$113,
IF(AND(I259=110000,R259&gt;168.2,R259&lt;=336.2,M259&lt;=10),('[1]Pricing Schedule'!$J$105),
IF(AND(I259=110000,R259&gt;168.2,R259&lt;=336.2,M259&gt;10),('[1]Pricing Schedule'!$J$113),
IF(AND(I259=110000,R259&gt;336.4,R259&lt;=504.6,M259&lt;=10),('[1]Pricing Schedule'!$J$105),
IF(AND(I259=110000,R259&gt;336.4,R259&lt;=504.6,M259&gt;10),('[1]Pricing Schedule'!$J$113),
IF(AND(I259=110000,R259&gt;504.6,R259&lt;=672.8,M259&lt;=10),('[1]Pricing Schedule'!$J$105),
IF(AND(I259=110000,R259&gt;504.6,R259&lt;=672.8,M259&gt;10),('[1]Pricing Schedule'!$J$113),
IF(AND(I259=110000,R259&gt;672.8,R259&lt;=841,M259&lt;=10),('[1]Pricing Schedule'!$J$105),
IF(AND(I259=110000,R259&gt;672.8,R259&lt;=841,M259&gt;10),('[1]Pricing Schedule'!$J$113),
IF(AND(I259=110000,R259&gt;1682,R259&lt;=1850.2,M259&lt;=10),('[1]Pricing Schedule'!$J$105),
IF(AND(I259=110000,R259&gt;1682,R259&lt;=1850.2,M259&gt;10),('[1]Pricing Schedule'!$J$113),
IF(AND(I259=110000,R259&gt;2018.4,R259&lt;=2186.6,M259&lt;=10),('[1]Pricing Schedule'!$J$105),
IF(AND(I259=110000,R259&gt;2018.4,R259&lt;=2186.6,M259&gt;10),('[1]Pricing Schedule'!$J$113),999999999)))))))))))))))))))))))))))))))))))))))</f>
        <v>6</v>
      </c>
      <c r="U259" s="40">
        <f t="shared" si="30"/>
        <v>67799.472990777329</v>
      </c>
      <c r="V259" s="41">
        <f t="shared" si="31"/>
        <v>14.749377183743427</v>
      </c>
      <c r="Y259" s="23">
        <v>595</v>
      </c>
      <c r="Z259" s="23">
        <v>419</v>
      </c>
      <c r="AR259" s="35"/>
    </row>
    <row r="260" spans="1:44">
      <c r="A260" s="23">
        <v>259</v>
      </c>
      <c r="B260" s="23">
        <v>259</v>
      </c>
      <c r="C260" s="23" t="s">
        <v>569</v>
      </c>
      <c r="D260" s="23" t="s">
        <v>168</v>
      </c>
      <c r="E260" s="23" t="s">
        <v>168</v>
      </c>
      <c r="F260" s="23" t="s">
        <v>263</v>
      </c>
      <c r="G260" s="23" t="s">
        <v>264</v>
      </c>
      <c r="H260" s="23" t="s">
        <v>113</v>
      </c>
      <c r="I260" s="13">
        <v>38000</v>
      </c>
      <c r="J260" s="13">
        <v>38000</v>
      </c>
      <c r="K260" s="23" t="s">
        <v>119</v>
      </c>
      <c r="L260" s="24">
        <v>18.649000000000001</v>
      </c>
      <c r="M260" s="37">
        <f t="shared" si="26"/>
        <v>19</v>
      </c>
      <c r="N260" s="24">
        <v>3.5939999999999999</v>
      </c>
      <c r="O260" s="13">
        <v>1</v>
      </c>
      <c r="P260" s="36">
        <f t="shared" si="27"/>
        <v>2.6955</v>
      </c>
      <c r="Q260" s="38">
        <f t="shared" si="28"/>
        <v>27.6</v>
      </c>
      <c r="R260" s="37">
        <f t="shared" si="29"/>
        <v>27.6</v>
      </c>
      <c r="S260" s="39">
        <f>IF(AND(I260=38000,R260&lt;=4.5,M260&gt;8),'[1]Pricing Schedule'!$F$8+('[1]Pricing Schedule'!$F$9*M260),
IF(AND(I260=38000,R260&lt;=4.5,M260&lt;=8),'[1]Pricing Schedule'!$F$34+('[1]Pricing Schedule'!$F$36*M260),
IF(AND(I260=38000,R260&gt;4.5,R260&lt;=9,M260&gt;8),'[1]Pricing Schedule'!$F$17+('[1]Pricing Schedule'!$F$18*M260),
IF(AND(I260=38000,R260&gt;4.5,R260&lt;=9,M260&lt;=8),'[1]Pricing Schedule'!$F$34+('[1]Pricing Schedule'!$F$36*M260),
IF(AND(I260=38000,R260&gt;9,R260&lt;=12.8,M260&gt;8),'[1]Pricing Schedule'!$F$26+('[1]Pricing Schedule'!$F$27*M260),
IF(AND(I260=38000,R260&gt;9,R260&lt;=12.8,M260&lt;=8),'[1]Pricing Schedule'!$F$34+('[1]Pricing Schedule'!$F$36*M260),
IF(AND(I260=38000,R260&gt;12.8,R260&lt;=22.8),'[1]Pricing Schedule'!$F$34+('[1]Pricing Schedule'!$F$36*M260),
IF(AND(I260=38000,R260&gt;22.8,R260&lt;=30.2),'[1]Pricing Schedule'!$F$43+('[1]Pricing Schedule'!$F$45*M260),
IF(AND(I260=38000,R260&gt;30.2,R260&lt;=45.9),'[1]Pricing Schedule'!$F$52+('[1]Pricing Schedule'!$F$54*M260),
IF(AND(I260=38000,R260&gt;45.9,R260&lt;=123.4),'[1]Pricing Schedule'!$F$96+('[1]Pricing Schedule'!$F$97*M260),
IF(AND(I260=38000,R260&gt;123.4,R260&lt;=168.2,M260&lt;=10),'[1]Pricing Schedule'!$F$103+('[1]Pricing Schedule'!$F$105*M260),
IF(AND(I260=38000,R260&gt;123.4,R260&lt;=168.2,M260&gt;10),'[1]Pricing Schedule'!$F$111+('[1]Pricing Schedule'!$F$113*M260),
IF(AND(I260=38000,R260&gt;157.4,R260&lt;=336.4,M260&lt;=10),('[1]Pricing Schedule'!$F$103+('[1]Pricing Schedule'!$F$105*M260))*2,
IF(AND(I260=38000,R260&gt;157.4,R260&lt;=336.4,M260&gt;10),('[1]Pricing Schedule'!$F$111+('[1]Pricing Schedule'!$F$113*M260))*2,
IF(AND(I260=38000,R260&gt;314.8,R260&lt;=504.6,M260&lt;=10),('[1]Pricing Schedule'!$F$103+('[1]Pricing Schedule'!$F$105*M260))*3,
IF(AND(I260=38000,R260&gt;314.8,R260&lt;=504.6,M260&gt;10),('[1]Pricing Schedule'!$F$111+('[1]Pricing Schedule'!$F$113*M260))*3,
IF(AND(I260=38000,R260&gt;472.2,R260&lt;=672.8,M260&lt;=10),('[1]Pricing Schedule'!$F$103+('[1]Pricing Schedule'!$F$105*M260))*4,
IF(AND(I260=38000,R260&gt;472.2,R260&lt;=672.8,M260&gt;10),('[1]Pricing Schedule'!$F$111+('[1]Pricing Schedule'!$F$113*M260))*4,
IF(AND(I260=110000,R260&lt;=12.8,M260&gt;2),'[1]Pricing Schedule'!$F$62+('[1]Pricing Schedule'!$F$63*M260),
IF(AND(I260=110000,R260&lt;=12.8,M260&lt;=2),'[1]Pricing Schedule'!$F$96+('[1]Pricing Schedule'!$F$97*M260),
IF(AND(I260=110000,R260&gt;12.8,R260&lt;=22.8,M260&gt;3),'[1]Pricing Schedule'!$F$71+('[1]Pricing Schedule'!$F$72*M260),
IF(AND(I260=110000,R260&gt;12.8,R260&lt;=22.8,M260&lt;=3),'[1]Pricing Schedule'!$F$96+('[1]Pricing Schedule'!$F$97*M260),
IF(AND(I260=110000,R260&gt;22.8,R260&lt;=30.2),'[1]Pricing Schedule'!$F$80+('[1]Pricing Schedule'!$F$81*M260),
IF(AND(I260=110000,R260&gt;30.2,R260&lt;=45.9),'[1]Pricing Schedule'!$F$89+('[1]Pricing Schedule'!$F$90*M260),
IF(AND(I260=110000,R260&gt;45.9,R260&lt;=123.4),'[1]Pricing Schedule'!$F$96+('[1]Pricing Schedule'!$F$97*M260),
IF(AND(I260=110000,R260&gt;123.4,R260&lt;=168.2,M260&lt;=10),'[1]Pricing Schedule'!$F$103+('[1]Pricing Schedule'!$F$105*M260),
IF(AND(I260=110000,R260&gt;123.4,R260&lt;=168.2,M260&gt;10),'[1]Pricing Schedule'!$F$111+('[1]Pricing Schedule'!$F$113*M260),
IF(AND(I260=110000,R260&gt;168.2,R260&lt;=336.4,M260&lt;=10),('[1]Pricing Schedule'!$F$103+('[1]Pricing Schedule'!$F$105*M260))*2,
IF(AND(I260=110000,R260&gt;168.2,R260&lt;=336.4,M260&gt;10),('[1]Pricing Schedule'!$F$111+('[1]Pricing Schedule'!$F$113*M260))*2,
IF(AND(I260=110000,R260&gt;336.4,R260&lt;=504.6,M260&lt;=10),('[1]Pricing Schedule'!$F$103+('[1]Pricing Schedule'!$F$105*M260))*3,
IF(AND(I260=110000,R260&gt;336.4,R260&lt;=504.6,M260&gt;10),('[1]Pricing Schedule'!$F$111+('[1]Pricing Schedule'!$F$113*M260))*3,
IF(AND(I260=110000,R260&gt;504.6,R260&lt;=672.8,M260&lt;=10),('[1]Pricing Schedule'!$F$103+('[1]Pricing Schedule'!$F$105*M260))*4,
IF(AND(I260=110000,R260&gt;504.6,R260&lt;=672.8,M260&gt;10),('[1]Pricing Schedule'!$F$111+('[1]Pricing Schedule'!$F$113*M260))*4,
IF(AND(I260=110000,R260&gt;672.8,R260&lt;=841,M260&lt;=10),('[1]Pricing Schedule'!$F$103+('[1]Pricing Schedule'!$F$105*M260))*5,
IF(AND(I260=110000,R260&gt;672.8,R260&lt;=841,M260&gt;10),('[1]Pricing Schedule'!$F$111+('[1]Pricing Schedule'!$F$113*M260))*5,
IF(AND(I260=110000,R260&gt;672.8,R260&lt;=841,M260&lt;=10),('[1]Pricing Schedule'!$F$103+('[1]Pricing Schedule'!$F$105*M260))*5,
IF(AND(I260=110000,R260&gt;672.8,R260&lt;=841,M260&gt;10),('[1]Pricing Schedule'!$F$111+('[1]Pricing Schedule'!$F$113*M260))*5,
IF(AND(I260=110000,R260&gt;1345.6,R260&lt;=1513.8,M260&lt;=10),('[1]Pricing Schedule'!$F$103+('[1]Pricing Schedule'!$F$105*M260))*9,
IF(AND(I260=110000,R260&gt;1345.6,R260&lt;=1513.8,M260&gt;10),('[1]Pricing Schedule'!$F$111+('[1]Pricing Schedule'!$F$113*M260))*9,
9999999999)))))))))))))))))))))))))))))))))))))))</f>
        <v>2035560</v>
      </c>
      <c r="T260" s="21">
        <f>IF(AND(I260=38000,R260&lt;=4.5,M260&gt;8),'[1]Pricing Schedule'!$J$9,
IF(AND(I260=38000,R260&lt;=4.5,M260&lt;=8),'[1]Pricing Schedule'!$J$36,
IF(AND(I260=38000,R260&gt;4.5,R260&lt;=9,M260&gt;8),'[1]Pricing Schedule'!$J$18,
IF(AND(I260=38000,R260&gt;4.5,R260&lt;=9,M260&lt;=8),'[1]Pricing Schedule'!$J$36,
IF(AND(I260=38000,R260&gt;9,R260&lt;=12.8,M260&gt;8),'[1]Pricing Schedule'!$J$27,
IF(AND(I260=38000,R260&gt;9,R260&lt;=12.8,M260&lt;=8),'[1]Pricing Schedule'!$J$36,
IF(AND(I260=38000,R260&gt;12.8,R260&lt;=22.8),'[1]Pricing Schedule'!$J$36,
IF(AND(I260=38000,R260&gt;22.8,R260&lt;=30.2),'[1]Pricing Schedule'!$J$45,
IF(AND(I260=38000,R260&gt;30.2,R260&lt;=45.9),'[1]Pricing Schedule'!$J$54,
IF(AND(I260=38000,R260&gt;45.9,R260&lt;=123.4),'[1]Pricing Schedule'!$J$97,
IF(AND(I260=38000,R260&gt;123.4,R260&lt;=168.2,M260&lt;=10),'[1]Pricing Schedule'!$J$105,
IF(AND(I260=38000,R260&gt;123.4,R260&lt;=168.2,M260&gt;10),'[1]Pricing Schedule'!$J$113,
IF(AND(I260=38000,R260&gt;168.2,R260&lt;=336.4,M260&lt;=10),('[1]Pricing Schedule'!$J$105),
IF(AND(I260=38000,R260&gt;168.2,R260&lt;=336.4,M260&gt;10),('[1]Pricing Schedule'!$J$113),
IF(AND(I260=38000,R260&gt;336.4,R260&lt;=504.6,M260&lt;=10),('[1]Pricing Schedule'!$J$105),
IF(AND(I260=38000,R260&gt;336.4,R260&lt;=504.6,M260&gt;10),('[1]Pricing Schedule'!$J$113),
IF(AND(I260=38000,R260&gt;504.6,R260&lt;=672.8,M260&lt;=10),('[1]Pricing Schedule'!$J$105),
IF(AND(I260=38000,R260&gt;504.6,R260&lt;=672.8,M260&gt;10),('[1]Pricing Schedule'!$J$113),
IF(AND(I260=110000,R260&lt;=12.8,M260&gt;2),'[1]Pricing Schedule'!$J$63,
IF(AND(I260=110000,R260&lt;=12.8,M260&lt;=2),'[1]Pricing Schedule'!$J$97,
IF(AND(I260=110000,R260&gt;12.8,R260&lt;=22.8,M260&gt;3),'[1]Pricing Schedule'!$J$72,
IF(AND(I260=110000,R260&gt;12.8,R260&lt;=22.8,M260&lt;=3),'[1]Pricing Schedule'!$J$97,
IF(AND(I260=110000,R260&gt;22.8,R260&lt;=30.2),'[1]Pricing Schedule'!$J$81,
IF(AND(I260=110000,R260&gt;30.2,R260&lt;=45.9),'[1]Pricing Schedule'!$J$90,
IF(AND(I260=110000,R260&gt;45.9,R260&lt;=123.4),'[1]Pricing Schedule'!$J$97,
IF(AND(I260=110000,R260&gt;123.4,R260&lt;=168.2,M260&lt;=10),'[1]Pricing Schedule'!$J$105,
IF(AND(I260=110000,R260&gt;123.4,R260&lt;=168.2,M260&gt;10),'[1]Pricing Schedule'!$J$113,
IF(AND(I260=110000,R260&gt;168.2,R260&lt;=336.2,M260&lt;=10),('[1]Pricing Schedule'!$J$105),
IF(AND(I260=110000,R260&gt;168.2,R260&lt;=336.2,M260&gt;10),('[1]Pricing Schedule'!$J$113),
IF(AND(I260=110000,R260&gt;336.4,R260&lt;=504.6,M260&lt;=10),('[1]Pricing Schedule'!$J$105),
IF(AND(I260=110000,R260&gt;336.4,R260&lt;=504.6,M260&gt;10),('[1]Pricing Schedule'!$J$113),
IF(AND(I260=110000,R260&gt;504.6,R260&lt;=672.8,M260&lt;=10),('[1]Pricing Schedule'!$J$105),
IF(AND(I260=110000,R260&gt;504.6,R260&lt;=672.8,M260&gt;10),('[1]Pricing Schedule'!$J$113),
IF(AND(I260=110000,R260&gt;672.8,R260&lt;=841,M260&lt;=10),('[1]Pricing Schedule'!$J$105),
IF(AND(I260=110000,R260&gt;672.8,R260&lt;=841,M260&gt;10),('[1]Pricing Schedule'!$J$113),
IF(AND(I260=110000,R260&gt;1682,R260&lt;=1850.2,M260&lt;=10),('[1]Pricing Schedule'!$J$105),
IF(AND(I260=110000,R260&gt;1682,R260&lt;=1850.2,M260&gt;10),('[1]Pricing Schedule'!$J$113),
IF(AND(I260=110000,R260&gt;2018.4,R260&lt;=2186.6,M260&lt;=10),('[1]Pricing Schedule'!$J$105),
IF(AND(I260=110000,R260&gt;2018.4,R260&lt;=2186.6,M260&gt;10),('[1]Pricing Schedule'!$J$113),999999999)))))))))))))))))))))))))))))))))))))))</f>
        <v>5</v>
      </c>
      <c r="U260" s="40">
        <f t="shared" si="30"/>
        <v>73752.173913043473</v>
      </c>
      <c r="V260" s="41">
        <f t="shared" si="31"/>
        <v>13.558922360431527</v>
      </c>
      <c r="Y260" s="23">
        <v>347</v>
      </c>
      <c r="Z260" s="23">
        <v>419</v>
      </c>
      <c r="AR260" s="35"/>
    </row>
    <row r="261" spans="1:44">
      <c r="A261" s="23">
        <v>260</v>
      </c>
      <c r="B261" s="23">
        <v>260</v>
      </c>
      <c r="C261" s="23" t="s">
        <v>570</v>
      </c>
      <c r="D261" s="23" t="s">
        <v>168</v>
      </c>
      <c r="E261" s="23" t="s">
        <v>168</v>
      </c>
      <c r="F261" s="23" t="s">
        <v>263</v>
      </c>
      <c r="G261" s="23" t="s">
        <v>264</v>
      </c>
      <c r="H261" s="23" t="s">
        <v>113</v>
      </c>
      <c r="I261" s="13">
        <v>38000</v>
      </c>
      <c r="J261" s="13">
        <v>38000</v>
      </c>
      <c r="K261" s="23" t="s">
        <v>119</v>
      </c>
      <c r="L261" s="24">
        <v>5.2489999999999997</v>
      </c>
      <c r="M261" s="37">
        <f t="shared" si="26"/>
        <v>6</v>
      </c>
      <c r="N261" s="24">
        <v>4.0869999999999997</v>
      </c>
      <c r="O261" s="13">
        <v>1</v>
      </c>
      <c r="P261" s="36">
        <f t="shared" si="27"/>
        <v>3.0652499999999998</v>
      </c>
      <c r="Q261" s="38">
        <f t="shared" si="28"/>
        <v>31.05</v>
      </c>
      <c r="R261" s="37">
        <f t="shared" si="29"/>
        <v>31.05</v>
      </c>
      <c r="S261" s="39">
        <f>IF(AND(I261=38000,R261&lt;=4.5,M261&gt;8),'[1]Pricing Schedule'!$F$8+('[1]Pricing Schedule'!$F$9*M261),
IF(AND(I261=38000,R261&lt;=4.5,M261&lt;=8),'[1]Pricing Schedule'!$F$34+('[1]Pricing Schedule'!$F$36*M261),
IF(AND(I261=38000,R261&gt;4.5,R261&lt;=9,M261&gt;8),'[1]Pricing Schedule'!$F$17+('[1]Pricing Schedule'!$F$18*M261),
IF(AND(I261=38000,R261&gt;4.5,R261&lt;=9,M261&lt;=8),'[1]Pricing Schedule'!$F$34+('[1]Pricing Schedule'!$F$36*M261),
IF(AND(I261=38000,R261&gt;9,R261&lt;=12.8,M261&gt;8),'[1]Pricing Schedule'!$F$26+('[1]Pricing Schedule'!$F$27*M261),
IF(AND(I261=38000,R261&gt;9,R261&lt;=12.8,M261&lt;=8),'[1]Pricing Schedule'!$F$34+('[1]Pricing Schedule'!$F$36*M261),
IF(AND(I261=38000,R261&gt;12.8,R261&lt;=22.8),'[1]Pricing Schedule'!$F$34+('[1]Pricing Schedule'!$F$36*M261),
IF(AND(I261=38000,R261&gt;22.8,R261&lt;=30.2),'[1]Pricing Schedule'!$F$43+('[1]Pricing Schedule'!$F$45*M261),
IF(AND(I261=38000,R261&gt;30.2,R261&lt;=45.9),'[1]Pricing Schedule'!$F$52+('[1]Pricing Schedule'!$F$54*M261),
IF(AND(I261=38000,R261&gt;45.9,R261&lt;=123.4),'[1]Pricing Schedule'!$F$96+('[1]Pricing Schedule'!$F$97*M261),
IF(AND(I261=38000,R261&gt;123.4,R261&lt;=168.2,M261&lt;=10),'[1]Pricing Schedule'!$F$103+('[1]Pricing Schedule'!$F$105*M261),
IF(AND(I261=38000,R261&gt;123.4,R261&lt;=168.2,M261&gt;10),'[1]Pricing Schedule'!$F$111+('[1]Pricing Schedule'!$F$113*M261),
IF(AND(I261=38000,R261&gt;157.4,R261&lt;=336.4,M261&lt;=10),('[1]Pricing Schedule'!$F$103+('[1]Pricing Schedule'!$F$105*M261))*2,
IF(AND(I261=38000,R261&gt;157.4,R261&lt;=336.4,M261&gt;10),('[1]Pricing Schedule'!$F$111+('[1]Pricing Schedule'!$F$113*M261))*2,
IF(AND(I261=38000,R261&gt;314.8,R261&lt;=504.6,M261&lt;=10),('[1]Pricing Schedule'!$F$103+('[1]Pricing Schedule'!$F$105*M261))*3,
IF(AND(I261=38000,R261&gt;314.8,R261&lt;=504.6,M261&gt;10),('[1]Pricing Schedule'!$F$111+('[1]Pricing Schedule'!$F$113*M261))*3,
IF(AND(I261=38000,R261&gt;472.2,R261&lt;=672.8,M261&lt;=10),('[1]Pricing Schedule'!$F$103+('[1]Pricing Schedule'!$F$105*M261))*4,
IF(AND(I261=38000,R261&gt;472.2,R261&lt;=672.8,M261&gt;10),('[1]Pricing Schedule'!$F$111+('[1]Pricing Schedule'!$F$113*M261))*4,
IF(AND(I261=110000,R261&lt;=12.8,M261&gt;2),'[1]Pricing Schedule'!$F$62+('[1]Pricing Schedule'!$F$63*M261),
IF(AND(I261=110000,R261&lt;=12.8,M261&lt;=2),'[1]Pricing Schedule'!$F$96+('[1]Pricing Schedule'!$F$97*M261),
IF(AND(I261=110000,R261&gt;12.8,R261&lt;=22.8,M261&gt;3),'[1]Pricing Schedule'!$F$71+('[1]Pricing Schedule'!$F$72*M261),
IF(AND(I261=110000,R261&gt;12.8,R261&lt;=22.8,M261&lt;=3),'[1]Pricing Schedule'!$F$96+('[1]Pricing Schedule'!$F$97*M261),
IF(AND(I261=110000,R261&gt;22.8,R261&lt;=30.2),'[1]Pricing Schedule'!$F$80+('[1]Pricing Schedule'!$F$81*M261),
IF(AND(I261=110000,R261&gt;30.2,R261&lt;=45.9),'[1]Pricing Schedule'!$F$89+('[1]Pricing Schedule'!$F$90*M261),
IF(AND(I261=110000,R261&gt;45.9,R261&lt;=123.4),'[1]Pricing Schedule'!$F$96+('[1]Pricing Schedule'!$F$97*M261),
IF(AND(I261=110000,R261&gt;123.4,R261&lt;=168.2,M261&lt;=10),'[1]Pricing Schedule'!$F$103+('[1]Pricing Schedule'!$F$105*M261),
IF(AND(I261=110000,R261&gt;123.4,R261&lt;=168.2,M261&gt;10),'[1]Pricing Schedule'!$F$111+('[1]Pricing Schedule'!$F$113*M261),
IF(AND(I261=110000,R261&gt;168.2,R261&lt;=336.4,M261&lt;=10),('[1]Pricing Schedule'!$F$103+('[1]Pricing Schedule'!$F$105*M261))*2,
IF(AND(I261=110000,R261&gt;168.2,R261&lt;=336.4,M261&gt;10),('[1]Pricing Schedule'!$F$111+('[1]Pricing Schedule'!$F$113*M261))*2,
IF(AND(I261=110000,R261&gt;336.4,R261&lt;=504.6,M261&lt;=10),('[1]Pricing Schedule'!$F$103+('[1]Pricing Schedule'!$F$105*M261))*3,
IF(AND(I261=110000,R261&gt;336.4,R261&lt;=504.6,M261&gt;10),('[1]Pricing Schedule'!$F$111+('[1]Pricing Schedule'!$F$113*M261))*3,
IF(AND(I261=110000,R261&gt;504.6,R261&lt;=672.8,M261&lt;=10),('[1]Pricing Schedule'!$F$103+('[1]Pricing Schedule'!$F$105*M261))*4,
IF(AND(I261=110000,R261&gt;504.6,R261&lt;=672.8,M261&gt;10),('[1]Pricing Schedule'!$F$111+('[1]Pricing Schedule'!$F$113*M261))*4,
IF(AND(I261=110000,R261&gt;672.8,R261&lt;=841,M261&lt;=10),('[1]Pricing Schedule'!$F$103+('[1]Pricing Schedule'!$F$105*M261))*5,
IF(AND(I261=110000,R261&gt;672.8,R261&lt;=841,M261&gt;10),('[1]Pricing Schedule'!$F$111+('[1]Pricing Schedule'!$F$113*M261))*5,
IF(AND(I261=110000,R261&gt;672.8,R261&lt;=841,M261&lt;=10),('[1]Pricing Schedule'!$F$103+('[1]Pricing Schedule'!$F$105*M261))*5,
IF(AND(I261=110000,R261&gt;672.8,R261&lt;=841,M261&gt;10),('[1]Pricing Schedule'!$F$111+('[1]Pricing Schedule'!$F$113*M261))*5,
IF(AND(I261=110000,R261&gt;1345.6,R261&lt;=1513.8,M261&lt;=10),('[1]Pricing Schedule'!$F$103+('[1]Pricing Schedule'!$F$105*M261))*9,
IF(AND(I261=110000,R261&gt;1345.6,R261&lt;=1513.8,M261&gt;10),('[1]Pricing Schedule'!$F$111+('[1]Pricing Schedule'!$F$113*M261))*9,
9999999999)))))))))))))))))))))))))))))))))))))))</f>
        <v>1015350</v>
      </c>
      <c r="T261" s="21">
        <f>IF(AND(I261=38000,R261&lt;=4.5,M261&gt;8),'[1]Pricing Schedule'!$J$9,
IF(AND(I261=38000,R261&lt;=4.5,M261&lt;=8),'[1]Pricing Schedule'!$J$36,
IF(AND(I261=38000,R261&gt;4.5,R261&lt;=9,M261&gt;8),'[1]Pricing Schedule'!$J$18,
IF(AND(I261=38000,R261&gt;4.5,R261&lt;=9,M261&lt;=8),'[1]Pricing Schedule'!$J$36,
IF(AND(I261=38000,R261&gt;9,R261&lt;=12.8,M261&gt;8),'[1]Pricing Schedule'!$J$27,
IF(AND(I261=38000,R261&gt;9,R261&lt;=12.8,M261&lt;=8),'[1]Pricing Schedule'!$J$36,
IF(AND(I261=38000,R261&gt;12.8,R261&lt;=22.8),'[1]Pricing Schedule'!$J$36,
IF(AND(I261=38000,R261&gt;22.8,R261&lt;=30.2),'[1]Pricing Schedule'!$J$45,
IF(AND(I261=38000,R261&gt;30.2,R261&lt;=45.9),'[1]Pricing Schedule'!$J$54,
IF(AND(I261=38000,R261&gt;45.9,R261&lt;=123.4),'[1]Pricing Schedule'!$J$97,
IF(AND(I261=38000,R261&gt;123.4,R261&lt;=168.2,M261&lt;=10),'[1]Pricing Schedule'!$J$105,
IF(AND(I261=38000,R261&gt;123.4,R261&lt;=168.2,M261&gt;10),'[1]Pricing Schedule'!$J$113,
IF(AND(I261=38000,R261&gt;168.2,R261&lt;=336.4,M261&lt;=10),('[1]Pricing Schedule'!$J$105),
IF(AND(I261=38000,R261&gt;168.2,R261&lt;=336.4,M261&gt;10),('[1]Pricing Schedule'!$J$113),
IF(AND(I261=38000,R261&gt;336.4,R261&lt;=504.6,M261&lt;=10),('[1]Pricing Schedule'!$J$105),
IF(AND(I261=38000,R261&gt;336.4,R261&lt;=504.6,M261&gt;10),('[1]Pricing Schedule'!$J$113),
IF(AND(I261=38000,R261&gt;504.6,R261&lt;=672.8,M261&lt;=10),('[1]Pricing Schedule'!$J$105),
IF(AND(I261=38000,R261&gt;504.6,R261&lt;=672.8,M261&gt;10),('[1]Pricing Schedule'!$J$113),
IF(AND(I261=110000,R261&lt;=12.8,M261&gt;2),'[1]Pricing Schedule'!$J$63,
IF(AND(I261=110000,R261&lt;=12.8,M261&lt;=2),'[1]Pricing Schedule'!$J$97,
IF(AND(I261=110000,R261&gt;12.8,R261&lt;=22.8,M261&gt;3),'[1]Pricing Schedule'!$J$72,
IF(AND(I261=110000,R261&gt;12.8,R261&lt;=22.8,M261&lt;=3),'[1]Pricing Schedule'!$J$97,
IF(AND(I261=110000,R261&gt;22.8,R261&lt;=30.2),'[1]Pricing Schedule'!$J$81,
IF(AND(I261=110000,R261&gt;30.2,R261&lt;=45.9),'[1]Pricing Schedule'!$J$90,
IF(AND(I261=110000,R261&gt;45.9,R261&lt;=123.4),'[1]Pricing Schedule'!$J$97,
IF(AND(I261=110000,R261&gt;123.4,R261&lt;=168.2,M261&lt;=10),'[1]Pricing Schedule'!$J$105,
IF(AND(I261=110000,R261&gt;123.4,R261&lt;=168.2,M261&gt;10),'[1]Pricing Schedule'!$J$113,
IF(AND(I261=110000,R261&gt;168.2,R261&lt;=336.2,M261&lt;=10),('[1]Pricing Schedule'!$J$105),
IF(AND(I261=110000,R261&gt;168.2,R261&lt;=336.2,M261&gt;10),('[1]Pricing Schedule'!$J$113),
IF(AND(I261=110000,R261&gt;336.4,R261&lt;=504.6,M261&lt;=10),('[1]Pricing Schedule'!$J$105),
IF(AND(I261=110000,R261&gt;336.4,R261&lt;=504.6,M261&gt;10),('[1]Pricing Schedule'!$J$113),
IF(AND(I261=110000,R261&gt;504.6,R261&lt;=672.8,M261&lt;=10),('[1]Pricing Schedule'!$J$105),
IF(AND(I261=110000,R261&gt;504.6,R261&lt;=672.8,M261&gt;10),('[1]Pricing Schedule'!$J$113),
IF(AND(I261=110000,R261&gt;672.8,R261&lt;=841,M261&lt;=10),('[1]Pricing Schedule'!$J$105),
IF(AND(I261=110000,R261&gt;672.8,R261&lt;=841,M261&gt;10),('[1]Pricing Schedule'!$J$113),
IF(AND(I261=110000,R261&gt;1682,R261&lt;=1850.2,M261&lt;=10),('[1]Pricing Schedule'!$J$105),
IF(AND(I261=110000,R261&gt;1682,R261&lt;=1850.2,M261&gt;10),('[1]Pricing Schedule'!$J$113),
IF(AND(I261=110000,R261&gt;2018.4,R261&lt;=2186.6,M261&lt;=10),('[1]Pricing Schedule'!$J$105),
IF(AND(I261=110000,R261&gt;2018.4,R261&lt;=2186.6,M261&gt;10),('[1]Pricing Schedule'!$J$113),999999999)))))))))))))))))))))))))))))))))))))))</f>
        <v>6</v>
      </c>
      <c r="U261" s="40">
        <f t="shared" si="30"/>
        <v>32700.483091787439</v>
      </c>
      <c r="V261" s="41">
        <f t="shared" si="31"/>
        <v>30.580587974590042</v>
      </c>
      <c r="Y261" s="23">
        <v>461</v>
      </c>
      <c r="Z261" s="23">
        <v>419</v>
      </c>
      <c r="AR261" s="35"/>
    </row>
    <row r="262" spans="1:44" s="44" customFormat="1">
      <c r="A262" s="43">
        <v>261</v>
      </c>
      <c r="B262" s="43">
        <v>261</v>
      </c>
      <c r="C262" s="43" t="s">
        <v>571</v>
      </c>
      <c r="D262" s="23" t="s">
        <v>168</v>
      </c>
      <c r="E262" s="23" t="s">
        <v>168</v>
      </c>
      <c r="F262" s="43" t="s">
        <v>263</v>
      </c>
      <c r="G262" s="43" t="s">
        <v>264</v>
      </c>
      <c r="H262" s="43" t="s">
        <v>113</v>
      </c>
      <c r="I262" s="44">
        <v>38000</v>
      </c>
      <c r="J262" s="44">
        <v>38000</v>
      </c>
      <c r="K262" s="43" t="s">
        <v>119</v>
      </c>
      <c r="L262" s="45">
        <v>7.6340000000000003</v>
      </c>
      <c r="M262" s="46">
        <f t="shared" si="26"/>
        <v>8</v>
      </c>
      <c r="N262" s="45">
        <v>13.5079999999999</v>
      </c>
      <c r="O262" s="44">
        <v>1</v>
      </c>
      <c r="P262" s="46">
        <f t="shared" si="27"/>
        <v>10.130999999999926</v>
      </c>
      <c r="Q262" s="47">
        <f t="shared" si="28"/>
        <v>110.4</v>
      </c>
      <c r="R262" s="46">
        <f t="shared" si="29"/>
        <v>110.4</v>
      </c>
      <c r="S262" s="39">
        <f>IF(AND(I262=38000,R262&lt;=4.5,M262&gt;8),'[1]Pricing Schedule'!$F$8+('[1]Pricing Schedule'!$F$9*M262),
IF(AND(I262=38000,R262&lt;=4.5,M262&lt;=8),'[1]Pricing Schedule'!$F$34+('[1]Pricing Schedule'!$F$36*M262),
IF(AND(I262=38000,R262&gt;4.5,R262&lt;=9,M262&gt;8),'[1]Pricing Schedule'!$F$17+('[1]Pricing Schedule'!$F$18*M262),
IF(AND(I262=38000,R262&gt;4.5,R262&lt;=9,M262&lt;=8),'[1]Pricing Schedule'!$F$34+('[1]Pricing Schedule'!$F$36*M262),
IF(AND(I262=38000,R262&gt;9,R262&lt;=12.8,M262&gt;8),'[1]Pricing Schedule'!$F$26+('[1]Pricing Schedule'!$F$27*M262),
IF(AND(I262=38000,R262&gt;9,R262&lt;=12.8,M262&lt;=8),'[1]Pricing Schedule'!$F$34+('[1]Pricing Schedule'!$F$36*M262),
IF(AND(I262=38000,R262&gt;12.8,R262&lt;=22.8),'[1]Pricing Schedule'!$F$34+('[1]Pricing Schedule'!$F$36*M262),
IF(AND(I262=38000,R262&gt;22.8,R262&lt;=30.2),'[1]Pricing Schedule'!$F$43+('[1]Pricing Schedule'!$F$45*M262),
IF(AND(I262=38000,R262&gt;30.2,R262&lt;=45.9),'[1]Pricing Schedule'!$F$52+('[1]Pricing Schedule'!$F$54*M262),
IF(AND(I262=38000,R262&gt;45.9,R262&lt;=123.4),'[1]Pricing Schedule'!$F$96+('[1]Pricing Schedule'!$F$97*M262),
IF(AND(I262=38000,R262&gt;123.4,R262&lt;=168.2,M262&lt;=10),'[1]Pricing Schedule'!$F$103+('[1]Pricing Schedule'!$F$105*M262),
IF(AND(I262=38000,R262&gt;123.4,R262&lt;=168.2,M262&gt;10),'[1]Pricing Schedule'!$F$111+('[1]Pricing Schedule'!$F$113*M262),
IF(AND(I262=38000,R262&gt;157.4,R262&lt;=336.4,M262&lt;=10),('[1]Pricing Schedule'!$F$103+('[1]Pricing Schedule'!$F$105*M262))*2,
IF(AND(I262=38000,R262&gt;157.4,R262&lt;=336.4,M262&gt;10),('[1]Pricing Schedule'!$F$111+('[1]Pricing Schedule'!$F$113*M262))*2,
IF(AND(I262=38000,R262&gt;314.8,R262&lt;=504.6,M262&lt;=10),('[1]Pricing Schedule'!$F$103+('[1]Pricing Schedule'!$F$105*M262))*3,
IF(AND(I262=38000,R262&gt;314.8,R262&lt;=504.6,M262&gt;10),('[1]Pricing Schedule'!$F$111+('[1]Pricing Schedule'!$F$113*M262))*3,
IF(AND(I262=38000,R262&gt;472.2,R262&lt;=672.8,M262&lt;=10),('[1]Pricing Schedule'!$F$103+('[1]Pricing Schedule'!$F$105*M262))*4,
IF(AND(I262=38000,R262&gt;472.2,R262&lt;=672.8,M262&gt;10),('[1]Pricing Schedule'!$F$111+('[1]Pricing Schedule'!$F$113*M262))*4,
IF(AND(I262=110000,R262&lt;=12.8,M262&gt;2),'[1]Pricing Schedule'!$F$62+('[1]Pricing Schedule'!$F$63*M262),
IF(AND(I262=110000,R262&lt;=12.8,M262&lt;=2),'[1]Pricing Schedule'!$F$96+('[1]Pricing Schedule'!$F$97*M262),
IF(AND(I262=110000,R262&gt;12.8,R262&lt;=22.8,M262&gt;3),'[1]Pricing Schedule'!$F$71+('[1]Pricing Schedule'!$F$72*M262),
IF(AND(I262=110000,R262&gt;12.8,R262&lt;=22.8,M262&lt;=3),'[1]Pricing Schedule'!$F$96+('[1]Pricing Schedule'!$F$97*M262),
IF(AND(I262=110000,R262&gt;22.8,R262&lt;=30.2),'[1]Pricing Schedule'!$F$80+('[1]Pricing Schedule'!$F$81*M262),
IF(AND(I262=110000,R262&gt;30.2,R262&lt;=45.9),'[1]Pricing Schedule'!$F$89+('[1]Pricing Schedule'!$F$90*M262),
IF(AND(I262=110000,R262&gt;45.9,R262&lt;=123.4),'[1]Pricing Schedule'!$F$96+('[1]Pricing Schedule'!$F$97*M262),
IF(AND(I262=110000,R262&gt;123.4,R262&lt;=168.2,M262&lt;=10),'[1]Pricing Schedule'!$F$103+('[1]Pricing Schedule'!$F$105*M262),
IF(AND(I262=110000,R262&gt;123.4,R262&lt;=168.2,M262&gt;10),'[1]Pricing Schedule'!$F$111+('[1]Pricing Schedule'!$F$113*M262),
IF(AND(I262=110000,R262&gt;168.2,R262&lt;=336.4,M262&lt;=10),('[1]Pricing Schedule'!$F$103+('[1]Pricing Schedule'!$F$105*M262))*2,
IF(AND(I262=110000,R262&gt;168.2,R262&lt;=336.4,M262&gt;10),('[1]Pricing Schedule'!$F$111+('[1]Pricing Schedule'!$F$113*M262))*2,
IF(AND(I262=110000,R262&gt;336.4,R262&lt;=504.6,M262&lt;=10),('[1]Pricing Schedule'!$F$103+('[1]Pricing Schedule'!$F$105*M262))*3,
IF(AND(I262=110000,R262&gt;336.4,R262&lt;=504.6,M262&gt;10),('[1]Pricing Schedule'!$F$111+('[1]Pricing Schedule'!$F$113*M262))*3,
IF(AND(I262=110000,R262&gt;504.6,R262&lt;=672.8,M262&lt;=10),('[1]Pricing Schedule'!$F$103+('[1]Pricing Schedule'!$F$105*M262))*4,
IF(AND(I262=110000,R262&gt;504.6,R262&lt;=672.8,M262&gt;10),('[1]Pricing Schedule'!$F$111+('[1]Pricing Schedule'!$F$113*M262))*4,
IF(AND(I262=110000,R262&gt;672.8,R262&lt;=841,M262&lt;=10),('[1]Pricing Schedule'!$F$103+('[1]Pricing Schedule'!$F$105*M262))*5,
IF(AND(I262=110000,R262&gt;672.8,R262&lt;=841,M262&gt;10),('[1]Pricing Schedule'!$F$111+('[1]Pricing Schedule'!$F$113*M262))*5,
IF(AND(I262=110000,R262&gt;672.8,R262&lt;=841,M262&lt;=10),('[1]Pricing Schedule'!$F$103+('[1]Pricing Schedule'!$F$105*M262))*5,
IF(AND(I262=110000,R262&gt;672.8,R262&lt;=841,M262&gt;10),('[1]Pricing Schedule'!$F$111+('[1]Pricing Schedule'!$F$113*M262))*5,
IF(AND(I262=110000,R262&gt;1345.6,R262&lt;=1513.8,M262&lt;=10),('[1]Pricing Schedule'!$F$103+('[1]Pricing Schedule'!$F$105*M262))*9,
IF(AND(I262=110000,R262&gt;1345.6,R262&lt;=1513.8,M262&gt;10),('[1]Pricing Schedule'!$F$111+('[1]Pricing Schedule'!$F$113*M262))*9,
9999999999)))))))))))))))))))))))))))))))))))))))</f>
        <v>2604940</v>
      </c>
      <c r="T262" s="48">
        <f>IF(AND(I262=38000,R262&lt;=4.5,M262&gt;8),'[1]Pricing Schedule'!$J$9,
IF(AND(I262=38000,R262&lt;=4.5,M262&lt;=8),'[1]Pricing Schedule'!$J$36,
IF(AND(I262=38000,R262&gt;4.5,R262&lt;=9,M262&gt;8),'[1]Pricing Schedule'!$J$18,
IF(AND(I262=38000,R262&gt;4.5,R262&lt;=9,M262&lt;=8),'[1]Pricing Schedule'!$J$36,
IF(AND(I262=38000,R262&gt;9,R262&lt;=12.8,M262&gt;8),'[1]Pricing Schedule'!$J$27,
IF(AND(I262=38000,R262&gt;9,R262&lt;=12.8,M262&lt;=8),'[1]Pricing Schedule'!$J$36,
IF(AND(I262=38000,R262&gt;12.8,R262&lt;=22.8),'[1]Pricing Schedule'!$J$36,
IF(AND(I262=38000,R262&gt;22.8,R262&lt;=30.2),'[1]Pricing Schedule'!$J$45,
IF(AND(I262=38000,R262&gt;30.2,R262&lt;=45.9),'[1]Pricing Schedule'!$J$54,
IF(AND(I262=38000,R262&gt;45.9,R262&lt;=123.4),'[1]Pricing Schedule'!$J$97,
IF(AND(I262=38000,R262&gt;123.4,R262&lt;=168.2,M262&lt;=10),'[1]Pricing Schedule'!$J$105,
IF(AND(I262=38000,R262&gt;123.4,R262&lt;=168.2,M262&gt;10),'[1]Pricing Schedule'!$J$113,
IF(AND(I262=38000,R262&gt;168.2,R262&lt;=336.4,M262&lt;=10),('[1]Pricing Schedule'!$J$105),
IF(AND(I262=38000,R262&gt;168.2,R262&lt;=336.4,M262&gt;10),('[1]Pricing Schedule'!$J$113),
IF(AND(I262=38000,R262&gt;336.4,R262&lt;=504.6,M262&lt;=10),('[1]Pricing Schedule'!$J$105),
IF(AND(I262=38000,R262&gt;336.4,R262&lt;=504.6,M262&gt;10),('[1]Pricing Schedule'!$J$113),
IF(AND(I262=38000,R262&gt;504.6,R262&lt;=672.8,M262&lt;=10),('[1]Pricing Schedule'!$J$105),
IF(AND(I262=38000,R262&gt;504.6,R262&lt;=672.8,M262&gt;10),('[1]Pricing Schedule'!$J$113),
IF(AND(I262=110000,R262&lt;=12.8,M262&gt;2),'[1]Pricing Schedule'!$J$63,
IF(AND(I262=110000,R262&lt;=12.8,M262&lt;=2),'[1]Pricing Schedule'!$J$97,
IF(AND(I262=110000,R262&gt;12.8,R262&lt;=22.8,M262&gt;3),'[1]Pricing Schedule'!$J$72,
IF(AND(I262=110000,R262&gt;12.8,R262&lt;=22.8,M262&lt;=3),'[1]Pricing Schedule'!$J$97,
IF(AND(I262=110000,R262&gt;22.8,R262&lt;=30.2),'[1]Pricing Schedule'!$J$81,
IF(AND(I262=110000,R262&gt;30.2,R262&lt;=45.9),'[1]Pricing Schedule'!$J$90,
IF(AND(I262=110000,R262&gt;45.9,R262&lt;=123.4),'[1]Pricing Schedule'!$J$97,
IF(AND(I262=110000,R262&gt;123.4,R262&lt;=168.2,M262&lt;=10),'[1]Pricing Schedule'!$J$105,
IF(AND(I262=110000,R262&gt;123.4,R262&lt;=168.2,M262&gt;10),'[1]Pricing Schedule'!$J$113,
IF(AND(I262=110000,R262&gt;168.2,R262&lt;=336.2,M262&lt;=10),('[1]Pricing Schedule'!$J$105),
IF(AND(I262=110000,R262&gt;168.2,R262&lt;=336.2,M262&gt;10),('[1]Pricing Schedule'!$J$113),
IF(AND(I262=110000,R262&gt;336.4,R262&lt;=504.6,M262&lt;=10),('[1]Pricing Schedule'!$J$105),
IF(AND(I262=110000,R262&gt;336.4,R262&lt;=504.6,M262&gt;10),('[1]Pricing Schedule'!$J$113),
IF(AND(I262=110000,R262&gt;504.6,R262&lt;=672.8,M262&lt;=10),('[1]Pricing Schedule'!$J$105),
IF(AND(I262=110000,R262&gt;504.6,R262&lt;=672.8,M262&gt;10),('[1]Pricing Schedule'!$J$113),
IF(AND(I262=110000,R262&gt;672.8,R262&lt;=841,M262&lt;=10),('[1]Pricing Schedule'!$J$105),
IF(AND(I262=110000,R262&gt;672.8,R262&lt;=841,M262&gt;10),('[1]Pricing Schedule'!$J$113),
IF(AND(I262=110000,R262&gt;1682,R262&lt;=1850.2,M262&lt;=10),('[1]Pricing Schedule'!$J$105),
IF(AND(I262=110000,R262&gt;1682,R262&lt;=1850.2,M262&gt;10),('[1]Pricing Schedule'!$J$113),
IF(AND(I262=110000,R262&gt;2018.4,R262&lt;=2186.6,M262&lt;=10),('[1]Pricing Schedule'!$J$105),
IF(AND(I262=110000,R262&gt;2018.4,R262&lt;=2186.6,M262&gt;10),('[1]Pricing Schedule'!$J$113),999999999)))))))))))))))))))))))))))))))))))))))</f>
        <v>11</v>
      </c>
      <c r="U262" s="49">
        <f t="shared" si="30"/>
        <v>23595.471014492752</v>
      </c>
      <c r="V262" s="50">
        <f t="shared" si="31"/>
        <v>42.381014533924009</v>
      </c>
      <c r="W262" s="13"/>
      <c r="X262" s="13"/>
      <c r="Y262" s="23">
        <v>207</v>
      </c>
      <c r="Z262" s="23">
        <v>419</v>
      </c>
      <c r="AD262" s="43"/>
      <c r="AE262" s="43"/>
      <c r="AF262" s="43"/>
      <c r="AR262" s="51"/>
    </row>
    <row r="263" spans="1:44">
      <c r="A263" s="23">
        <v>262</v>
      </c>
      <c r="B263" s="23">
        <v>262</v>
      </c>
      <c r="C263" s="23" t="s">
        <v>572</v>
      </c>
      <c r="D263" s="23" t="s">
        <v>168</v>
      </c>
      <c r="E263" s="23" t="s">
        <v>168</v>
      </c>
      <c r="F263" s="23" t="s">
        <v>260</v>
      </c>
      <c r="G263" s="23" t="s">
        <v>261</v>
      </c>
      <c r="H263" s="23" t="s">
        <v>133</v>
      </c>
      <c r="I263" s="13">
        <v>110000</v>
      </c>
      <c r="J263" s="13">
        <v>110000</v>
      </c>
      <c r="K263" s="13">
        <v>38000</v>
      </c>
      <c r="L263" s="24">
        <v>11.935</v>
      </c>
      <c r="M263" s="37">
        <f t="shared" si="26"/>
        <v>12</v>
      </c>
      <c r="N263" s="24">
        <v>1.6559999999999999</v>
      </c>
      <c r="O263" s="13">
        <v>1</v>
      </c>
      <c r="P263" s="36">
        <f t="shared" si="27"/>
        <v>1.242</v>
      </c>
      <c r="Q263" s="38">
        <f t="shared" si="28"/>
        <v>10.350000000000001</v>
      </c>
      <c r="R263" s="37">
        <f t="shared" si="29"/>
        <v>10.350000000000001</v>
      </c>
      <c r="S263" s="39">
        <f>IF(AND(I263=38000,R263&lt;=4.5,M263&gt;8),'[1]Pricing Schedule'!$F$8+('[1]Pricing Schedule'!$F$9*M263),
IF(AND(I263=38000,R263&lt;=4.5,M263&lt;=8),'[1]Pricing Schedule'!$F$34+('[1]Pricing Schedule'!$F$36*M263),
IF(AND(I263=38000,R263&gt;4.5,R263&lt;=9,M263&gt;8),'[1]Pricing Schedule'!$F$17+('[1]Pricing Schedule'!$F$18*M263),
IF(AND(I263=38000,R263&gt;4.5,R263&lt;=9,M263&lt;=8),'[1]Pricing Schedule'!$F$34+('[1]Pricing Schedule'!$F$36*M263),
IF(AND(I263=38000,R263&gt;9,R263&lt;=12.8,M263&gt;8),'[1]Pricing Schedule'!$F$26+('[1]Pricing Schedule'!$F$27*M263),
IF(AND(I263=38000,R263&gt;9,R263&lt;=12.8,M263&lt;=8),'[1]Pricing Schedule'!$F$34+('[1]Pricing Schedule'!$F$36*M263),
IF(AND(I263=38000,R263&gt;12.8,R263&lt;=22.8),'[1]Pricing Schedule'!$F$34+('[1]Pricing Schedule'!$F$36*M263),
IF(AND(I263=38000,R263&gt;22.8,R263&lt;=30.2),'[1]Pricing Schedule'!$F$43+('[1]Pricing Schedule'!$F$45*M263),
IF(AND(I263=38000,R263&gt;30.2,R263&lt;=45.9),'[1]Pricing Schedule'!$F$52+('[1]Pricing Schedule'!$F$54*M263),
IF(AND(I263=38000,R263&gt;45.9,R263&lt;=123.4),'[1]Pricing Schedule'!$F$96+('[1]Pricing Schedule'!$F$97*M263),
IF(AND(I263=38000,R263&gt;123.4,R263&lt;=168.2,M263&lt;=10),'[1]Pricing Schedule'!$F$103+('[1]Pricing Schedule'!$F$105*M263),
IF(AND(I263=38000,R263&gt;123.4,R263&lt;=168.2,M263&gt;10),'[1]Pricing Schedule'!$F$111+('[1]Pricing Schedule'!$F$113*M263),
IF(AND(I263=38000,R263&gt;157.4,R263&lt;=336.4,M263&lt;=10),('[1]Pricing Schedule'!$F$103+('[1]Pricing Schedule'!$F$105*M263))*2,
IF(AND(I263=38000,R263&gt;157.4,R263&lt;=336.4,M263&gt;10),('[1]Pricing Schedule'!$F$111+('[1]Pricing Schedule'!$F$113*M263))*2,
IF(AND(I263=38000,R263&gt;314.8,R263&lt;=504.6,M263&lt;=10),('[1]Pricing Schedule'!$F$103+('[1]Pricing Schedule'!$F$105*M263))*3,
IF(AND(I263=38000,R263&gt;314.8,R263&lt;=504.6,M263&gt;10),('[1]Pricing Schedule'!$F$111+('[1]Pricing Schedule'!$F$113*M263))*3,
IF(AND(I263=38000,R263&gt;472.2,R263&lt;=672.8,M263&lt;=10),('[1]Pricing Schedule'!$F$103+('[1]Pricing Schedule'!$F$105*M263))*4,
IF(AND(I263=38000,R263&gt;472.2,R263&lt;=672.8,M263&gt;10),('[1]Pricing Schedule'!$F$111+('[1]Pricing Schedule'!$F$113*M263))*4,
IF(AND(I263=110000,R263&lt;=12.8,M263&gt;2),'[1]Pricing Schedule'!$F$62+('[1]Pricing Schedule'!$F$63*M263),
IF(AND(I263=110000,R263&lt;=12.8,M263&lt;=2),'[1]Pricing Schedule'!$F$96+('[1]Pricing Schedule'!$F$97*M263),
IF(AND(I263=110000,R263&gt;12.8,R263&lt;=22.8,M263&gt;3),'[1]Pricing Schedule'!$F$71+('[1]Pricing Schedule'!$F$72*M263),
IF(AND(I263=110000,R263&gt;12.8,R263&lt;=22.8,M263&lt;=3),'[1]Pricing Schedule'!$F$96+('[1]Pricing Schedule'!$F$97*M263),
IF(AND(I263=110000,R263&gt;22.8,R263&lt;=30.2),'[1]Pricing Schedule'!$F$80+('[1]Pricing Schedule'!$F$81*M263),
IF(AND(I263=110000,R263&gt;30.2,R263&lt;=45.9),'[1]Pricing Schedule'!$F$89+('[1]Pricing Schedule'!$F$90*M263),
IF(AND(I263=110000,R263&gt;45.9,R263&lt;=123.4),'[1]Pricing Schedule'!$F$96+('[1]Pricing Schedule'!$F$97*M263),
IF(AND(I263=110000,R263&gt;123.4,R263&lt;=168.2,M263&lt;=10),'[1]Pricing Schedule'!$F$103+('[1]Pricing Schedule'!$F$105*M263),
IF(AND(I263=110000,R263&gt;123.4,R263&lt;=168.2,M263&gt;10),'[1]Pricing Schedule'!$F$111+('[1]Pricing Schedule'!$F$113*M263),
IF(AND(I263=110000,R263&gt;168.2,R263&lt;=336.4,M263&lt;=10),('[1]Pricing Schedule'!$F$103+('[1]Pricing Schedule'!$F$105*M263))*2,
IF(AND(I263=110000,R263&gt;168.2,R263&lt;=336.4,M263&gt;10),('[1]Pricing Schedule'!$F$111+('[1]Pricing Schedule'!$F$113*M263))*2,
IF(AND(I263=110000,R263&gt;336.4,R263&lt;=504.6,M263&lt;=10),('[1]Pricing Schedule'!$F$103+('[1]Pricing Schedule'!$F$105*M263))*3,
IF(AND(I263=110000,R263&gt;336.4,R263&lt;=504.6,M263&gt;10),('[1]Pricing Schedule'!$F$111+('[1]Pricing Schedule'!$F$113*M263))*3,
IF(AND(I263=110000,R263&gt;504.6,R263&lt;=672.8,M263&lt;=10),('[1]Pricing Schedule'!$F$103+('[1]Pricing Schedule'!$F$105*M263))*4,
IF(AND(I263=110000,R263&gt;504.6,R263&lt;=672.8,M263&gt;10),('[1]Pricing Schedule'!$F$111+('[1]Pricing Schedule'!$F$113*M263))*4,
IF(AND(I263=110000,R263&gt;672.8,R263&lt;=841,M263&lt;=10),('[1]Pricing Schedule'!$F$103+('[1]Pricing Schedule'!$F$105*M263))*5,
IF(AND(I263=110000,R263&gt;672.8,R263&lt;=841,M263&gt;10),('[1]Pricing Schedule'!$F$111+('[1]Pricing Schedule'!$F$113*M263))*5,
IF(AND(I263=110000,R263&gt;672.8,R263&lt;=841,M263&lt;=10),('[1]Pricing Schedule'!$F$103+('[1]Pricing Schedule'!$F$105*M263))*5,
IF(AND(I263=110000,R263&gt;672.8,R263&lt;=841,M263&gt;10),('[1]Pricing Schedule'!$F$111+('[1]Pricing Schedule'!$F$113*M263))*5,
IF(AND(I263=110000,R263&gt;1345.6,R263&lt;=1513.8,M263&lt;=10),('[1]Pricing Schedule'!$F$103+('[1]Pricing Schedule'!$F$105*M263))*9,
IF(AND(I263=110000,R263&gt;1345.6,R263&lt;=1513.8,M263&gt;10),('[1]Pricing Schedule'!$F$111+('[1]Pricing Schedule'!$F$113*M263))*9,
9999999999)))))))))))))))))))))))))))))))))))))))</f>
        <v>2048870</v>
      </c>
      <c r="T263" s="21">
        <f>IF(AND(I263=38000,R263&lt;=4.5,M263&gt;8),'[1]Pricing Schedule'!$J$9,
IF(AND(I263=38000,R263&lt;=4.5,M263&lt;=8),'[1]Pricing Schedule'!$J$36,
IF(AND(I263=38000,R263&gt;4.5,R263&lt;=9,M263&gt;8),'[1]Pricing Schedule'!$J$18,
IF(AND(I263=38000,R263&gt;4.5,R263&lt;=9,M263&lt;=8),'[1]Pricing Schedule'!$J$36,
IF(AND(I263=38000,R263&gt;9,R263&lt;=12.8,M263&gt;8),'[1]Pricing Schedule'!$J$27,
IF(AND(I263=38000,R263&gt;9,R263&lt;=12.8,M263&lt;=8),'[1]Pricing Schedule'!$J$36,
IF(AND(I263=38000,R263&gt;12.8,R263&lt;=22.8),'[1]Pricing Schedule'!$J$36,
IF(AND(I263=38000,R263&gt;22.8,R263&lt;=30.2),'[1]Pricing Schedule'!$J$45,
IF(AND(I263=38000,R263&gt;30.2,R263&lt;=45.9),'[1]Pricing Schedule'!$J$54,
IF(AND(I263=38000,R263&gt;45.9,R263&lt;=123.4),'[1]Pricing Schedule'!$J$97,
IF(AND(I263=38000,R263&gt;123.4,R263&lt;=168.2,M263&lt;=10),'[1]Pricing Schedule'!$J$105,
IF(AND(I263=38000,R263&gt;123.4,R263&lt;=168.2,M263&gt;10),'[1]Pricing Schedule'!$J$113,
IF(AND(I263=38000,R263&gt;168.2,R263&lt;=336.4,M263&lt;=10),('[1]Pricing Schedule'!$J$105),
IF(AND(I263=38000,R263&gt;168.2,R263&lt;=336.4,M263&gt;10),('[1]Pricing Schedule'!$J$113),
IF(AND(I263=38000,R263&gt;336.4,R263&lt;=504.6,M263&lt;=10),('[1]Pricing Schedule'!$J$105),
IF(AND(I263=38000,R263&gt;336.4,R263&lt;=504.6,M263&gt;10),('[1]Pricing Schedule'!$J$113),
IF(AND(I263=38000,R263&gt;504.6,R263&lt;=672.8,M263&lt;=10),('[1]Pricing Schedule'!$J$105),
IF(AND(I263=38000,R263&gt;504.6,R263&lt;=672.8,M263&gt;10),('[1]Pricing Schedule'!$J$113),
IF(AND(I263=110000,R263&lt;=12.8,M263&gt;2),'[1]Pricing Schedule'!$J$63,
IF(AND(I263=110000,R263&lt;=12.8,M263&lt;=2),'[1]Pricing Schedule'!$J$97,
IF(AND(I263=110000,R263&gt;12.8,R263&lt;=22.8,M263&gt;3),'[1]Pricing Schedule'!$J$72,
IF(AND(I263=110000,R263&gt;12.8,R263&lt;=22.8,M263&lt;=3),'[1]Pricing Schedule'!$J$97,
IF(AND(I263=110000,R263&gt;22.8,R263&lt;=30.2),'[1]Pricing Schedule'!$J$81,
IF(AND(I263=110000,R263&gt;30.2,R263&lt;=45.9),'[1]Pricing Schedule'!$J$90,
IF(AND(I263=110000,R263&gt;45.9,R263&lt;=123.4),'[1]Pricing Schedule'!$J$97,
IF(AND(I263=110000,R263&gt;123.4,R263&lt;=168.2,M263&lt;=10),'[1]Pricing Schedule'!$J$105,
IF(AND(I263=110000,R263&gt;123.4,R263&lt;=168.2,M263&gt;10),'[1]Pricing Schedule'!$J$113,
IF(AND(I263=110000,R263&gt;168.2,R263&lt;=336.2,M263&lt;=10),('[1]Pricing Schedule'!$J$105),
IF(AND(I263=110000,R263&gt;168.2,R263&lt;=336.2,M263&gt;10),('[1]Pricing Schedule'!$J$113),
IF(AND(I263=110000,R263&gt;336.4,R263&lt;=504.6,M263&lt;=10),('[1]Pricing Schedule'!$J$105),
IF(AND(I263=110000,R263&gt;336.4,R263&lt;=504.6,M263&gt;10),('[1]Pricing Schedule'!$J$113),
IF(AND(I263=110000,R263&gt;504.6,R263&lt;=672.8,M263&lt;=10),('[1]Pricing Schedule'!$J$105),
IF(AND(I263=110000,R263&gt;504.6,R263&lt;=672.8,M263&gt;10),('[1]Pricing Schedule'!$J$113),
IF(AND(I263=110000,R263&gt;672.8,R263&lt;=841,M263&lt;=10),('[1]Pricing Schedule'!$J$105),
IF(AND(I263=110000,R263&gt;672.8,R263&lt;=841,M263&gt;10),('[1]Pricing Schedule'!$J$113),
IF(AND(I263=110000,R263&gt;1682,R263&lt;=1850.2,M263&lt;=10),('[1]Pricing Schedule'!$J$105),
IF(AND(I263=110000,R263&gt;1682,R263&lt;=1850.2,M263&gt;10),('[1]Pricing Schedule'!$J$113),
IF(AND(I263=110000,R263&gt;2018.4,R263&lt;=2186.6,M263&lt;=10),('[1]Pricing Schedule'!$J$105),
IF(AND(I263=110000,R263&gt;2018.4,R263&lt;=2186.6,M263&gt;10),('[1]Pricing Schedule'!$J$113),999999999)))))))))))))))))))))))))))))))))))))))</f>
        <v>7</v>
      </c>
      <c r="U263" s="40">
        <f t="shared" si="30"/>
        <v>197958.45410628017</v>
      </c>
      <c r="V263" s="41">
        <f t="shared" si="31"/>
        <v>5.0515650090049649</v>
      </c>
      <c r="Y263" s="23">
        <v>572</v>
      </c>
      <c r="Z263" s="23">
        <v>133</v>
      </c>
      <c r="AR263" s="35"/>
    </row>
    <row r="264" spans="1:44">
      <c r="A264" s="23">
        <v>263</v>
      </c>
      <c r="B264" s="23">
        <v>263</v>
      </c>
      <c r="C264" s="23" t="s">
        <v>573</v>
      </c>
      <c r="D264" s="23" t="s">
        <v>168</v>
      </c>
      <c r="E264" s="23" t="s">
        <v>168</v>
      </c>
      <c r="F264" s="23" t="s">
        <v>260</v>
      </c>
      <c r="G264" s="23" t="s">
        <v>261</v>
      </c>
      <c r="H264" s="23" t="s">
        <v>133</v>
      </c>
      <c r="I264" s="13">
        <v>110000</v>
      </c>
      <c r="J264" s="13">
        <v>110000</v>
      </c>
      <c r="K264" s="13">
        <v>38000</v>
      </c>
      <c r="L264" s="24">
        <v>12.837999999999999</v>
      </c>
      <c r="M264" s="37">
        <f t="shared" si="26"/>
        <v>13</v>
      </c>
      <c r="N264" s="24">
        <v>0.60899999999999999</v>
      </c>
      <c r="O264" s="13">
        <v>1</v>
      </c>
      <c r="P264" s="36">
        <f t="shared" si="27"/>
        <v>0.45674999999999999</v>
      </c>
      <c r="Q264" s="38">
        <f t="shared" si="28"/>
        <v>3.45</v>
      </c>
      <c r="R264" s="37">
        <f t="shared" si="29"/>
        <v>3.45</v>
      </c>
      <c r="S264" s="39">
        <f>IF(AND(I264=38000,R264&lt;=4.5,M264&gt;8),'[1]Pricing Schedule'!$F$8+('[1]Pricing Schedule'!$F$9*M264),
IF(AND(I264=38000,R264&lt;=4.5,M264&lt;=8),'[1]Pricing Schedule'!$F$34+('[1]Pricing Schedule'!$F$36*M264),
IF(AND(I264=38000,R264&gt;4.5,R264&lt;=9,M264&gt;8),'[1]Pricing Schedule'!$F$17+('[1]Pricing Schedule'!$F$18*M264),
IF(AND(I264=38000,R264&gt;4.5,R264&lt;=9,M264&lt;=8),'[1]Pricing Schedule'!$F$34+('[1]Pricing Schedule'!$F$36*M264),
IF(AND(I264=38000,R264&gt;9,R264&lt;=12.8,M264&gt;8),'[1]Pricing Schedule'!$F$26+('[1]Pricing Schedule'!$F$27*M264),
IF(AND(I264=38000,R264&gt;9,R264&lt;=12.8,M264&lt;=8),'[1]Pricing Schedule'!$F$34+('[1]Pricing Schedule'!$F$36*M264),
IF(AND(I264=38000,R264&gt;12.8,R264&lt;=22.8),'[1]Pricing Schedule'!$F$34+('[1]Pricing Schedule'!$F$36*M264),
IF(AND(I264=38000,R264&gt;22.8,R264&lt;=30.2),'[1]Pricing Schedule'!$F$43+('[1]Pricing Schedule'!$F$45*M264),
IF(AND(I264=38000,R264&gt;30.2,R264&lt;=45.9),'[1]Pricing Schedule'!$F$52+('[1]Pricing Schedule'!$F$54*M264),
IF(AND(I264=38000,R264&gt;45.9,R264&lt;=123.4),'[1]Pricing Schedule'!$F$96+('[1]Pricing Schedule'!$F$97*M264),
IF(AND(I264=38000,R264&gt;123.4,R264&lt;=168.2,M264&lt;=10),'[1]Pricing Schedule'!$F$103+('[1]Pricing Schedule'!$F$105*M264),
IF(AND(I264=38000,R264&gt;123.4,R264&lt;=168.2,M264&gt;10),'[1]Pricing Schedule'!$F$111+('[1]Pricing Schedule'!$F$113*M264),
IF(AND(I264=38000,R264&gt;157.4,R264&lt;=336.4,M264&lt;=10),('[1]Pricing Schedule'!$F$103+('[1]Pricing Schedule'!$F$105*M264))*2,
IF(AND(I264=38000,R264&gt;157.4,R264&lt;=336.4,M264&gt;10),('[1]Pricing Schedule'!$F$111+('[1]Pricing Schedule'!$F$113*M264))*2,
IF(AND(I264=38000,R264&gt;314.8,R264&lt;=504.6,M264&lt;=10),('[1]Pricing Schedule'!$F$103+('[1]Pricing Schedule'!$F$105*M264))*3,
IF(AND(I264=38000,R264&gt;314.8,R264&lt;=504.6,M264&gt;10),('[1]Pricing Schedule'!$F$111+('[1]Pricing Schedule'!$F$113*M264))*3,
IF(AND(I264=38000,R264&gt;472.2,R264&lt;=672.8,M264&lt;=10),('[1]Pricing Schedule'!$F$103+('[1]Pricing Schedule'!$F$105*M264))*4,
IF(AND(I264=38000,R264&gt;472.2,R264&lt;=672.8,M264&gt;10),('[1]Pricing Schedule'!$F$111+('[1]Pricing Schedule'!$F$113*M264))*4,
IF(AND(I264=110000,R264&lt;=12.8,M264&gt;2),'[1]Pricing Schedule'!$F$62+('[1]Pricing Schedule'!$F$63*M264),
IF(AND(I264=110000,R264&lt;=12.8,M264&lt;=2),'[1]Pricing Schedule'!$F$96+('[1]Pricing Schedule'!$F$97*M264),
IF(AND(I264=110000,R264&gt;12.8,R264&lt;=22.8,M264&gt;3),'[1]Pricing Schedule'!$F$71+('[1]Pricing Schedule'!$F$72*M264),
IF(AND(I264=110000,R264&gt;12.8,R264&lt;=22.8,M264&lt;=3),'[1]Pricing Schedule'!$F$96+('[1]Pricing Schedule'!$F$97*M264),
IF(AND(I264=110000,R264&gt;22.8,R264&lt;=30.2),'[1]Pricing Schedule'!$F$80+('[1]Pricing Schedule'!$F$81*M264),
IF(AND(I264=110000,R264&gt;30.2,R264&lt;=45.9),'[1]Pricing Schedule'!$F$89+('[1]Pricing Schedule'!$F$90*M264),
IF(AND(I264=110000,R264&gt;45.9,R264&lt;=123.4),'[1]Pricing Schedule'!$F$96+('[1]Pricing Schedule'!$F$97*M264),
IF(AND(I264=110000,R264&gt;123.4,R264&lt;=168.2,M264&lt;=10),'[1]Pricing Schedule'!$F$103+('[1]Pricing Schedule'!$F$105*M264),
IF(AND(I264=110000,R264&gt;123.4,R264&lt;=168.2,M264&gt;10),'[1]Pricing Schedule'!$F$111+('[1]Pricing Schedule'!$F$113*M264),
IF(AND(I264=110000,R264&gt;168.2,R264&lt;=336.4,M264&lt;=10),('[1]Pricing Schedule'!$F$103+('[1]Pricing Schedule'!$F$105*M264))*2,
IF(AND(I264=110000,R264&gt;168.2,R264&lt;=336.4,M264&gt;10),('[1]Pricing Schedule'!$F$111+('[1]Pricing Schedule'!$F$113*M264))*2,
IF(AND(I264=110000,R264&gt;336.4,R264&lt;=504.6,M264&lt;=10),('[1]Pricing Schedule'!$F$103+('[1]Pricing Schedule'!$F$105*M264))*3,
IF(AND(I264=110000,R264&gt;336.4,R264&lt;=504.6,M264&gt;10),('[1]Pricing Schedule'!$F$111+('[1]Pricing Schedule'!$F$113*M264))*3,
IF(AND(I264=110000,R264&gt;504.6,R264&lt;=672.8,M264&lt;=10),('[1]Pricing Schedule'!$F$103+('[1]Pricing Schedule'!$F$105*M264))*4,
IF(AND(I264=110000,R264&gt;504.6,R264&lt;=672.8,M264&gt;10),('[1]Pricing Schedule'!$F$111+('[1]Pricing Schedule'!$F$113*M264))*4,
IF(AND(I264=110000,R264&gt;672.8,R264&lt;=841,M264&lt;=10),('[1]Pricing Schedule'!$F$103+('[1]Pricing Schedule'!$F$105*M264))*5,
IF(AND(I264=110000,R264&gt;672.8,R264&lt;=841,M264&gt;10),('[1]Pricing Schedule'!$F$111+('[1]Pricing Schedule'!$F$113*M264))*5,
IF(AND(I264=110000,R264&gt;672.8,R264&lt;=841,M264&lt;=10),('[1]Pricing Schedule'!$F$103+('[1]Pricing Schedule'!$F$105*M264))*5,
IF(AND(I264=110000,R264&gt;672.8,R264&lt;=841,M264&gt;10),('[1]Pricing Schedule'!$F$111+('[1]Pricing Schedule'!$F$113*M264))*5,
IF(AND(I264=110000,R264&gt;1345.6,R264&lt;=1513.8,M264&lt;=10),('[1]Pricing Schedule'!$F$103+('[1]Pricing Schedule'!$F$105*M264))*9,
IF(AND(I264=110000,R264&gt;1345.6,R264&lt;=1513.8,M264&gt;10),('[1]Pricing Schedule'!$F$111+('[1]Pricing Schedule'!$F$113*M264))*9,
9999999999)))))))))))))))))))))))))))))))))))))))</f>
        <v>2101570</v>
      </c>
      <c r="T264" s="21">
        <f>IF(AND(I264=38000,R264&lt;=4.5,M264&gt;8),'[1]Pricing Schedule'!$J$9,
IF(AND(I264=38000,R264&lt;=4.5,M264&lt;=8),'[1]Pricing Schedule'!$J$36,
IF(AND(I264=38000,R264&gt;4.5,R264&lt;=9,M264&gt;8),'[1]Pricing Schedule'!$J$18,
IF(AND(I264=38000,R264&gt;4.5,R264&lt;=9,M264&lt;=8),'[1]Pricing Schedule'!$J$36,
IF(AND(I264=38000,R264&gt;9,R264&lt;=12.8,M264&gt;8),'[1]Pricing Schedule'!$J$27,
IF(AND(I264=38000,R264&gt;9,R264&lt;=12.8,M264&lt;=8),'[1]Pricing Schedule'!$J$36,
IF(AND(I264=38000,R264&gt;12.8,R264&lt;=22.8),'[1]Pricing Schedule'!$J$36,
IF(AND(I264=38000,R264&gt;22.8,R264&lt;=30.2),'[1]Pricing Schedule'!$J$45,
IF(AND(I264=38000,R264&gt;30.2,R264&lt;=45.9),'[1]Pricing Schedule'!$J$54,
IF(AND(I264=38000,R264&gt;45.9,R264&lt;=123.4),'[1]Pricing Schedule'!$J$97,
IF(AND(I264=38000,R264&gt;123.4,R264&lt;=168.2,M264&lt;=10),'[1]Pricing Schedule'!$J$105,
IF(AND(I264=38000,R264&gt;123.4,R264&lt;=168.2,M264&gt;10),'[1]Pricing Schedule'!$J$113,
IF(AND(I264=38000,R264&gt;168.2,R264&lt;=336.4,M264&lt;=10),('[1]Pricing Schedule'!$J$105),
IF(AND(I264=38000,R264&gt;168.2,R264&lt;=336.4,M264&gt;10),('[1]Pricing Schedule'!$J$113),
IF(AND(I264=38000,R264&gt;336.4,R264&lt;=504.6,M264&lt;=10),('[1]Pricing Schedule'!$J$105),
IF(AND(I264=38000,R264&gt;336.4,R264&lt;=504.6,M264&gt;10),('[1]Pricing Schedule'!$J$113),
IF(AND(I264=38000,R264&gt;504.6,R264&lt;=672.8,M264&lt;=10),('[1]Pricing Schedule'!$J$105),
IF(AND(I264=38000,R264&gt;504.6,R264&lt;=672.8,M264&gt;10),('[1]Pricing Schedule'!$J$113),
IF(AND(I264=110000,R264&lt;=12.8,M264&gt;2),'[1]Pricing Schedule'!$J$63,
IF(AND(I264=110000,R264&lt;=12.8,M264&lt;=2),'[1]Pricing Schedule'!$J$97,
IF(AND(I264=110000,R264&gt;12.8,R264&lt;=22.8,M264&gt;3),'[1]Pricing Schedule'!$J$72,
IF(AND(I264=110000,R264&gt;12.8,R264&lt;=22.8,M264&lt;=3),'[1]Pricing Schedule'!$J$97,
IF(AND(I264=110000,R264&gt;22.8,R264&lt;=30.2),'[1]Pricing Schedule'!$J$81,
IF(AND(I264=110000,R264&gt;30.2,R264&lt;=45.9),'[1]Pricing Schedule'!$J$90,
IF(AND(I264=110000,R264&gt;45.9,R264&lt;=123.4),'[1]Pricing Schedule'!$J$97,
IF(AND(I264=110000,R264&gt;123.4,R264&lt;=168.2,M264&lt;=10),'[1]Pricing Schedule'!$J$105,
IF(AND(I264=110000,R264&gt;123.4,R264&lt;=168.2,M264&gt;10),'[1]Pricing Schedule'!$J$113,
IF(AND(I264=110000,R264&gt;168.2,R264&lt;=336.2,M264&lt;=10),('[1]Pricing Schedule'!$J$105),
IF(AND(I264=110000,R264&gt;168.2,R264&lt;=336.2,M264&gt;10),('[1]Pricing Schedule'!$J$113),
IF(AND(I264=110000,R264&gt;336.4,R264&lt;=504.6,M264&lt;=10),('[1]Pricing Schedule'!$J$105),
IF(AND(I264=110000,R264&gt;336.4,R264&lt;=504.6,M264&gt;10),('[1]Pricing Schedule'!$J$113),
IF(AND(I264=110000,R264&gt;504.6,R264&lt;=672.8,M264&lt;=10),('[1]Pricing Schedule'!$J$105),
IF(AND(I264=110000,R264&gt;504.6,R264&lt;=672.8,M264&gt;10),('[1]Pricing Schedule'!$J$113),
IF(AND(I264=110000,R264&gt;672.8,R264&lt;=841,M264&lt;=10),('[1]Pricing Schedule'!$J$105),
IF(AND(I264=110000,R264&gt;672.8,R264&lt;=841,M264&gt;10),('[1]Pricing Schedule'!$J$113),
IF(AND(I264=110000,R264&gt;1682,R264&lt;=1850.2,M264&lt;=10),('[1]Pricing Schedule'!$J$105),
IF(AND(I264=110000,R264&gt;1682,R264&lt;=1850.2,M264&gt;10),('[1]Pricing Schedule'!$J$113),
IF(AND(I264=110000,R264&gt;2018.4,R264&lt;=2186.6,M264&lt;=10),('[1]Pricing Schedule'!$J$105),
IF(AND(I264=110000,R264&gt;2018.4,R264&lt;=2186.6,M264&gt;10),('[1]Pricing Schedule'!$J$113),999999999)))))))))))))))))))))))))))))))))))))))</f>
        <v>7</v>
      </c>
      <c r="U264" s="40">
        <f t="shared" si="30"/>
        <v>609150.72463768115</v>
      </c>
      <c r="V264" s="41">
        <f t="shared" si="31"/>
        <v>1.6416298291277474</v>
      </c>
      <c r="Y264" s="23">
        <v>433</v>
      </c>
      <c r="Z264" s="23">
        <v>133</v>
      </c>
      <c r="AR264" s="35"/>
    </row>
    <row r="265" spans="1:44">
      <c r="A265" s="23">
        <v>264</v>
      </c>
      <c r="B265" s="23">
        <v>264</v>
      </c>
      <c r="C265" s="23" t="s">
        <v>574</v>
      </c>
      <c r="D265" s="23" t="s">
        <v>168</v>
      </c>
      <c r="E265" s="23" t="s">
        <v>168</v>
      </c>
      <c r="F265" s="23" t="s">
        <v>275</v>
      </c>
      <c r="G265" s="23" t="s">
        <v>276</v>
      </c>
      <c r="H265" s="23" t="s">
        <v>133</v>
      </c>
      <c r="I265" s="13">
        <v>110000</v>
      </c>
      <c r="J265" s="23" t="s">
        <v>119</v>
      </c>
      <c r="K265" s="13">
        <v>110000</v>
      </c>
      <c r="L265" s="24">
        <v>14.993</v>
      </c>
      <c r="M265" s="37">
        <f t="shared" si="26"/>
        <v>15</v>
      </c>
      <c r="N265" s="24">
        <v>2.6789999999999998</v>
      </c>
      <c r="O265" s="13">
        <v>1</v>
      </c>
      <c r="P265" s="36">
        <f t="shared" si="27"/>
        <v>2.0092499999999998</v>
      </c>
      <c r="Q265" s="38">
        <f t="shared" si="28"/>
        <v>20.700000000000003</v>
      </c>
      <c r="R265" s="37">
        <f t="shared" si="29"/>
        <v>20.700000000000003</v>
      </c>
      <c r="S265" s="39">
        <f>IF(AND(I265=38000,R265&lt;=4.5,M265&gt;8),'[1]Pricing Schedule'!$F$8+('[1]Pricing Schedule'!$F$9*M265),
IF(AND(I265=38000,R265&lt;=4.5,M265&lt;=8),'[1]Pricing Schedule'!$F$34+('[1]Pricing Schedule'!$F$36*M265),
IF(AND(I265=38000,R265&gt;4.5,R265&lt;=9,M265&gt;8),'[1]Pricing Schedule'!$F$17+('[1]Pricing Schedule'!$F$18*M265),
IF(AND(I265=38000,R265&gt;4.5,R265&lt;=9,M265&lt;=8),'[1]Pricing Schedule'!$F$34+('[1]Pricing Schedule'!$F$36*M265),
IF(AND(I265=38000,R265&gt;9,R265&lt;=12.8,M265&gt;8),'[1]Pricing Schedule'!$F$26+('[1]Pricing Schedule'!$F$27*M265),
IF(AND(I265=38000,R265&gt;9,R265&lt;=12.8,M265&lt;=8),'[1]Pricing Schedule'!$F$34+('[1]Pricing Schedule'!$F$36*M265),
IF(AND(I265=38000,R265&gt;12.8,R265&lt;=22.8),'[1]Pricing Schedule'!$F$34+('[1]Pricing Schedule'!$F$36*M265),
IF(AND(I265=38000,R265&gt;22.8,R265&lt;=30.2),'[1]Pricing Schedule'!$F$43+('[1]Pricing Schedule'!$F$45*M265),
IF(AND(I265=38000,R265&gt;30.2,R265&lt;=45.9),'[1]Pricing Schedule'!$F$52+('[1]Pricing Schedule'!$F$54*M265),
IF(AND(I265=38000,R265&gt;45.9,R265&lt;=123.4),'[1]Pricing Schedule'!$F$96+('[1]Pricing Schedule'!$F$97*M265),
IF(AND(I265=38000,R265&gt;123.4,R265&lt;=168.2,M265&lt;=10),'[1]Pricing Schedule'!$F$103+('[1]Pricing Schedule'!$F$105*M265),
IF(AND(I265=38000,R265&gt;123.4,R265&lt;=168.2,M265&gt;10),'[1]Pricing Schedule'!$F$111+('[1]Pricing Schedule'!$F$113*M265),
IF(AND(I265=38000,R265&gt;157.4,R265&lt;=336.4,M265&lt;=10),('[1]Pricing Schedule'!$F$103+('[1]Pricing Schedule'!$F$105*M265))*2,
IF(AND(I265=38000,R265&gt;157.4,R265&lt;=336.4,M265&gt;10),('[1]Pricing Schedule'!$F$111+('[1]Pricing Schedule'!$F$113*M265))*2,
IF(AND(I265=38000,R265&gt;314.8,R265&lt;=504.6,M265&lt;=10),('[1]Pricing Schedule'!$F$103+('[1]Pricing Schedule'!$F$105*M265))*3,
IF(AND(I265=38000,R265&gt;314.8,R265&lt;=504.6,M265&gt;10),('[1]Pricing Schedule'!$F$111+('[1]Pricing Schedule'!$F$113*M265))*3,
IF(AND(I265=38000,R265&gt;472.2,R265&lt;=672.8,M265&lt;=10),('[1]Pricing Schedule'!$F$103+('[1]Pricing Schedule'!$F$105*M265))*4,
IF(AND(I265=38000,R265&gt;472.2,R265&lt;=672.8,M265&gt;10),('[1]Pricing Schedule'!$F$111+('[1]Pricing Schedule'!$F$113*M265))*4,
IF(AND(I265=110000,R265&lt;=12.8,M265&gt;2),'[1]Pricing Schedule'!$F$62+('[1]Pricing Schedule'!$F$63*M265),
IF(AND(I265=110000,R265&lt;=12.8,M265&lt;=2),'[1]Pricing Schedule'!$F$96+('[1]Pricing Schedule'!$F$97*M265),
IF(AND(I265=110000,R265&gt;12.8,R265&lt;=22.8,M265&gt;3),'[1]Pricing Schedule'!$F$71+('[1]Pricing Schedule'!$F$72*M265),
IF(AND(I265=110000,R265&gt;12.8,R265&lt;=22.8,M265&lt;=3),'[1]Pricing Schedule'!$F$96+('[1]Pricing Schedule'!$F$97*M265),
IF(AND(I265=110000,R265&gt;22.8,R265&lt;=30.2),'[1]Pricing Schedule'!$F$80+('[1]Pricing Schedule'!$F$81*M265),
IF(AND(I265=110000,R265&gt;30.2,R265&lt;=45.9),'[1]Pricing Schedule'!$F$89+('[1]Pricing Schedule'!$F$90*M265),
IF(AND(I265=110000,R265&gt;45.9,R265&lt;=123.4),'[1]Pricing Schedule'!$F$96+('[1]Pricing Schedule'!$F$97*M265),
IF(AND(I265=110000,R265&gt;123.4,R265&lt;=168.2,M265&lt;=10),'[1]Pricing Schedule'!$F$103+('[1]Pricing Schedule'!$F$105*M265),
IF(AND(I265=110000,R265&gt;123.4,R265&lt;=168.2,M265&gt;10),'[1]Pricing Schedule'!$F$111+('[1]Pricing Schedule'!$F$113*M265),
IF(AND(I265=110000,R265&gt;168.2,R265&lt;=336.4,M265&lt;=10),('[1]Pricing Schedule'!$F$103+('[1]Pricing Schedule'!$F$105*M265))*2,
IF(AND(I265=110000,R265&gt;168.2,R265&lt;=336.4,M265&gt;10),('[1]Pricing Schedule'!$F$111+('[1]Pricing Schedule'!$F$113*M265))*2,
IF(AND(I265=110000,R265&gt;336.4,R265&lt;=504.6,M265&lt;=10),('[1]Pricing Schedule'!$F$103+('[1]Pricing Schedule'!$F$105*M265))*3,
IF(AND(I265=110000,R265&gt;336.4,R265&lt;=504.6,M265&gt;10),('[1]Pricing Schedule'!$F$111+('[1]Pricing Schedule'!$F$113*M265))*3,
IF(AND(I265=110000,R265&gt;504.6,R265&lt;=672.8,M265&lt;=10),('[1]Pricing Schedule'!$F$103+('[1]Pricing Schedule'!$F$105*M265))*4,
IF(AND(I265=110000,R265&gt;504.6,R265&lt;=672.8,M265&gt;10),('[1]Pricing Schedule'!$F$111+('[1]Pricing Schedule'!$F$113*M265))*4,
IF(AND(I265=110000,R265&gt;672.8,R265&lt;=841,M265&lt;=10),('[1]Pricing Schedule'!$F$103+('[1]Pricing Schedule'!$F$105*M265))*5,
IF(AND(I265=110000,R265&gt;672.8,R265&lt;=841,M265&gt;10),('[1]Pricing Schedule'!$F$111+('[1]Pricing Schedule'!$F$113*M265))*5,
IF(AND(I265=110000,R265&gt;672.8,R265&lt;=841,M265&lt;=10),('[1]Pricing Schedule'!$F$103+('[1]Pricing Schedule'!$F$105*M265))*5,
IF(AND(I265=110000,R265&gt;672.8,R265&lt;=841,M265&gt;10),('[1]Pricing Schedule'!$F$111+('[1]Pricing Schedule'!$F$113*M265))*5,
IF(AND(I265=110000,R265&gt;1345.6,R265&lt;=1513.8,M265&lt;=10),('[1]Pricing Schedule'!$F$103+('[1]Pricing Schedule'!$F$105*M265))*9,
IF(AND(I265=110000,R265&gt;1345.6,R265&lt;=1513.8,M265&gt;10),('[1]Pricing Schedule'!$F$111+('[1]Pricing Schedule'!$F$113*M265))*9,
9999999999)))))))))))))))))))))))))))))))))))))))</f>
        <v>2648760</v>
      </c>
      <c r="T265" s="21">
        <f>IF(AND(I265=38000,R265&lt;=4.5,M265&gt;8),'[1]Pricing Schedule'!$J$9,
IF(AND(I265=38000,R265&lt;=4.5,M265&lt;=8),'[1]Pricing Schedule'!$J$36,
IF(AND(I265=38000,R265&gt;4.5,R265&lt;=9,M265&gt;8),'[1]Pricing Schedule'!$J$18,
IF(AND(I265=38000,R265&gt;4.5,R265&lt;=9,M265&lt;=8),'[1]Pricing Schedule'!$J$36,
IF(AND(I265=38000,R265&gt;9,R265&lt;=12.8,M265&gt;8),'[1]Pricing Schedule'!$J$27,
IF(AND(I265=38000,R265&gt;9,R265&lt;=12.8,M265&lt;=8),'[1]Pricing Schedule'!$J$36,
IF(AND(I265=38000,R265&gt;12.8,R265&lt;=22.8),'[1]Pricing Schedule'!$J$36,
IF(AND(I265=38000,R265&gt;22.8,R265&lt;=30.2),'[1]Pricing Schedule'!$J$45,
IF(AND(I265=38000,R265&gt;30.2,R265&lt;=45.9),'[1]Pricing Schedule'!$J$54,
IF(AND(I265=38000,R265&gt;45.9,R265&lt;=123.4),'[1]Pricing Schedule'!$J$97,
IF(AND(I265=38000,R265&gt;123.4,R265&lt;=168.2,M265&lt;=10),'[1]Pricing Schedule'!$J$105,
IF(AND(I265=38000,R265&gt;123.4,R265&lt;=168.2,M265&gt;10),'[1]Pricing Schedule'!$J$113,
IF(AND(I265=38000,R265&gt;168.2,R265&lt;=336.4,M265&lt;=10),('[1]Pricing Schedule'!$J$105),
IF(AND(I265=38000,R265&gt;168.2,R265&lt;=336.4,M265&gt;10),('[1]Pricing Schedule'!$J$113),
IF(AND(I265=38000,R265&gt;336.4,R265&lt;=504.6,M265&lt;=10),('[1]Pricing Schedule'!$J$105),
IF(AND(I265=38000,R265&gt;336.4,R265&lt;=504.6,M265&gt;10),('[1]Pricing Schedule'!$J$113),
IF(AND(I265=38000,R265&gt;504.6,R265&lt;=672.8,M265&lt;=10),('[1]Pricing Schedule'!$J$105),
IF(AND(I265=38000,R265&gt;504.6,R265&lt;=672.8,M265&gt;10),('[1]Pricing Schedule'!$J$113),
IF(AND(I265=110000,R265&lt;=12.8,M265&gt;2),'[1]Pricing Schedule'!$J$63,
IF(AND(I265=110000,R265&lt;=12.8,M265&lt;=2),'[1]Pricing Schedule'!$J$97,
IF(AND(I265=110000,R265&gt;12.8,R265&lt;=22.8,M265&gt;3),'[1]Pricing Schedule'!$J$72,
IF(AND(I265=110000,R265&gt;12.8,R265&lt;=22.8,M265&lt;=3),'[1]Pricing Schedule'!$J$97,
IF(AND(I265=110000,R265&gt;22.8,R265&lt;=30.2),'[1]Pricing Schedule'!$J$81,
IF(AND(I265=110000,R265&gt;30.2,R265&lt;=45.9),'[1]Pricing Schedule'!$J$90,
IF(AND(I265=110000,R265&gt;45.9,R265&lt;=123.4),'[1]Pricing Schedule'!$J$97,
IF(AND(I265=110000,R265&gt;123.4,R265&lt;=168.2,M265&lt;=10),'[1]Pricing Schedule'!$J$105,
IF(AND(I265=110000,R265&gt;123.4,R265&lt;=168.2,M265&gt;10),'[1]Pricing Schedule'!$J$113,
IF(AND(I265=110000,R265&gt;168.2,R265&lt;=336.2,M265&lt;=10),('[1]Pricing Schedule'!$J$105),
IF(AND(I265=110000,R265&gt;168.2,R265&lt;=336.2,M265&gt;10),('[1]Pricing Schedule'!$J$113),
IF(AND(I265=110000,R265&gt;336.4,R265&lt;=504.6,M265&lt;=10),('[1]Pricing Schedule'!$J$105),
IF(AND(I265=110000,R265&gt;336.4,R265&lt;=504.6,M265&gt;10),('[1]Pricing Schedule'!$J$113),
IF(AND(I265=110000,R265&gt;504.6,R265&lt;=672.8,M265&lt;=10),('[1]Pricing Schedule'!$J$105),
IF(AND(I265=110000,R265&gt;504.6,R265&lt;=672.8,M265&gt;10),('[1]Pricing Schedule'!$J$113),
IF(AND(I265=110000,R265&gt;672.8,R265&lt;=841,M265&lt;=10),('[1]Pricing Schedule'!$J$105),
IF(AND(I265=110000,R265&gt;672.8,R265&lt;=841,M265&gt;10),('[1]Pricing Schedule'!$J$113),
IF(AND(I265=110000,R265&gt;1682,R265&lt;=1850.2,M265&lt;=10),('[1]Pricing Schedule'!$J$105),
IF(AND(I265=110000,R265&gt;1682,R265&lt;=1850.2,M265&gt;10),('[1]Pricing Schedule'!$J$113),
IF(AND(I265=110000,R265&gt;2018.4,R265&lt;=2186.6,M265&lt;=10),('[1]Pricing Schedule'!$J$105),
IF(AND(I265=110000,R265&gt;2018.4,R265&lt;=2186.6,M265&gt;10),('[1]Pricing Schedule'!$J$113),999999999)))))))))))))))))))))))))))))))))))))))</f>
        <v>8</v>
      </c>
      <c r="U265" s="40">
        <f t="shared" si="30"/>
        <v>127959.42028985506</v>
      </c>
      <c r="V265" s="41">
        <f t="shared" si="31"/>
        <v>7.814977574412179</v>
      </c>
      <c r="Y265" s="23">
        <v>337</v>
      </c>
      <c r="Z265" s="23">
        <v>710</v>
      </c>
      <c r="AR265" s="35"/>
    </row>
    <row r="266" spans="1:44">
      <c r="A266" s="23">
        <v>265</v>
      </c>
      <c r="B266" s="23">
        <v>265</v>
      </c>
      <c r="C266" s="23" t="s">
        <v>575</v>
      </c>
      <c r="D266" s="23" t="s">
        <v>168</v>
      </c>
      <c r="E266" s="23" t="s">
        <v>168</v>
      </c>
      <c r="F266" s="23" t="s">
        <v>260</v>
      </c>
      <c r="G266" s="23" t="s">
        <v>261</v>
      </c>
      <c r="H266" s="23" t="s">
        <v>133</v>
      </c>
      <c r="I266" s="13">
        <v>110000</v>
      </c>
      <c r="J266" s="13">
        <v>110000</v>
      </c>
      <c r="K266" s="13">
        <v>38000</v>
      </c>
      <c r="L266" s="24">
        <v>14.738</v>
      </c>
      <c r="M266" s="37">
        <f t="shared" si="26"/>
        <v>15</v>
      </c>
      <c r="N266" s="24">
        <v>2.0129999999999999</v>
      </c>
      <c r="O266" s="13">
        <v>1</v>
      </c>
      <c r="P266" s="36">
        <f t="shared" si="27"/>
        <v>1.5097499999999999</v>
      </c>
      <c r="Q266" s="38">
        <f t="shared" si="28"/>
        <v>13.8</v>
      </c>
      <c r="R266" s="37">
        <f t="shared" si="29"/>
        <v>13.8</v>
      </c>
      <c r="S266" s="39">
        <f>IF(AND(I266=38000,R266&lt;=4.5,M266&gt;8),'[1]Pricing Schedule'!$F$8+('[1]Pricing Schedule'!$F$9*M266),
IF(AND(I266=38000,R266&lt;=4.5,M266&lt;=8),'[1]Pricing Schedule'!$F$34+('[1]Pricing Schedule'!$F$36*M266),
IF(AND(I266=38000,R266&gt;4.5,R266&lt;=9,M266&gt;8),'[1]Pricing Schedule'!$F$17+('[1]Pricing Schedule'!$F$18*M266),
IF(AND(I266=38000,R266&gt;4.5,R266&lt;=9,M266&lt;=8),'[1]Pricing Schedule'!$F$34+('[1]Pricing Schedule'!$F$36*M266),
IF(AND(I266=38000,R266&gt;9,R266&lt;=12.8,M266&gt;8),'[1]Pricing Schedule'!$F$26+('[1]Pricing Schedule'!$F$27*M266),
IF(AND(I266=38000,R266&gt;9,R266&lt;=12.8,M266&lt;=8),'[1]Pricing Schedule'!$F$34+('[1]Pricing Schedule'!$F$36*M266),
IF(AND(I266=38000,R266&gt;12.8,R266&lt;=22.8),'[1]Pricing Schedule'!$F$34+('[1]Pricing Schedule'!$F$36*M266),
IF(AND(I266=38000,R266&gt;22.8,R266&lt;=30.2),'[1]Pricing Schedule'!$F$43+('[1]Pricing Schedule'!$F$45*M266),
IF(AND(I266=38000,R266&gt;30.2,R266&lt;=45.9),'[1]Pricing Schedule'!$F$52+('[1]Pricing Schedule'!$F$54*M266),
IF(AND(I266=38000,R266&gt;45.9,R266&lt;=123.4),'[1]Pricing Schedule'!$F$96+('[1]Pricing Schedule'!$F$97*M266),
IF(AND(I266=38000,R266&gt;123.4,R266&lt;=168.2,M266&lt;=10),'[1]Pricing Schedule'!$F$103+('[1]Pricing Schedule'!$F$105*M266),
IF(AND(I266=38000,R266&gt;123.4,R266&lt;=168.2,M266&gt;10),'[1]Pricing Schedule'!$F$111+('[1]Pricing Schedule'!$F$113*M266),
IF(AND(I266=38000,R266&gt;157.4,R266&lt;=336.4,M266&lt;=10),('[1]Pricing Schedule'!$F$103+('[1]Pricing Schedule'!$F$105*M266))*2,
IF(AND(I266=38000,R266&gt;157.4,R266&lt;=336.4,M266&gt;10),('[1]Pricing Schedule'!$F$111+('[1]Pricing Schedule'!$F$113*M266))*2,
IF(AND(I266=38000,R266&gt;314.8,R266&lt;=504.6,M266&lt;=10),('[1]Pricing Schedule'!$F$103+('[1]Pricing Schedule'!$F$105*M266))*3,
IF(AND(I266=38000,R266&gt;314.8,R266&lt;=504.6,M266&gt;10),('[1]Pricing Schedule'!$F$111+('[1]Pricing Schedule'!$F$113*M266))*3,
IF(AND(I266=38000,R266&gt;472.2,R266&lt;=672.8,M266&lt;=10),('[1]Pricing Schedule'!$F$103+('[1]Pricing Schedule'!$F$105*M266))*4,
IF(AND(I266=38000,R266&gt;472.2,R266&lt;=672.8,M266&gt;10),('[1]Pricing Schedule'!$F$111+('[1]Pricing Schedule'!$F$113*M266))*4,
IF(AND(I266=110000,R266&lt;=12.8,M266&gt;2),'[1]Pricing Schedule'!$F$62+('[1]Pricing Schedule'!$F$63*M266),
IF(AND(I266=110000,R266&lt;=12.8,M266&lt;=2),'[1]Pricing Schedule'!$F$96+('[1]Pricing Schedule'!$F$97*M266),
IF(AND(I266=110000,R266&gt;12.8,R266&lt;=22.8,M266&gt;3),'[1]Pricing Schedule'!$F$71+('[1]Pricing Schedule'!$F$72*M266),
IF(AND(I266=110000,R266&gt;12.8,R266&lt;=22.8,M266&lt;=3),'[1]Pricing Schedule'!$F$96+('[1]Pricing Schedule'!$F$97*M266),
IF(AND(I266=110000,R266&gt;22.8,R266&lt;=30.2),'[1]Pricing Schedule'!$F$80+('[1]Pricing Schedule'!$F$81*M266),
IF(AND(I266=110000,R266&gt;30.2,R266&lt;=45.9),'[1]Pricing Schedule'!$F$89+('[1]Pricing Schedule'!$F$90*M266),
IF(AND(I266=110000,R266&gt;45.9,R266&lt;=123.4),'[1]Pricing Schedule'!$F$96+('[1]Pricing Schedule'!$F$97*M266),
IF(AND(I266=110000,R266&gt;123.4,R266&lt;=168.2,M266&lt;=10),'[1]Pricing Schedule'!$F$103+('[1]Pricing Schedule'!$F$105*M266),
IF(AND(I266=110000,R266&gt;123.4,R266&lt;=168.2,M266&gt;10),'[1]Pricing Schedule'!$F$111+('[1]Pricing Schedule'!$F$113*M266),
IF(AND(I266=110000,R266&gt;168.2,R266&lt;=336.4,M266&lt;=10),('[1]Pricing Schedule'!$F$103+('[1]Pricing Schedule'!$F$105*M266))*2,
IF(AND(I266=110000,R266&gt;168.2,R266&lt;=336.4,M266&gt;10),('[1]Pricing Schedule'!$F$111+('[1]Pricing Schedule'!$F$113*M266))*2,
IF(AND(I266=110000,R266&gt;336.4,R266&lt;=504.6,M266&lt;=10),('[1]Pricing Schedule'!$F$103+('[1]Pricing Schedule'!$F$105*M266))*3,
IF(AND(I266=110000,R266&gt;336.4,R266&lt;=504.6,M266&gt;10),('[1]Pricing Schedule'!$F$111+('[1]Pricing Schedule'!$F$113*M266))*3,
IF(AND(I266=110000,R266&gt;504.6,R266&lt;=672.8,M266&lt;=10),('[1]Pricing Schedule'!$F$103+('[1]Pricing Schedule'!$F$105*M266))*4,
IF(AND(I266=110000,R266&gt;504.6,R266&lt;=672.8,M266&gt;10),('[1]Pricing Schedule'!$F$111+('[1]Pricing Schedule'!$F$113*M266))*4,
IF(AND(I266=110000,R266&gt;672.8,R266&lt;=841,M266&lt;=10),('[1]Pricing Schedule'!$F$103+('[1]Pricing Schedule'!$F$105*M266))*5,
IF(AND(I266=110000,R266&gt;672.8,R266&lt;=841,M266&gt;10),('[1]Pricing Schedule'!$F$111+('[1]Pricing Schedule'!$F$113*M266))*5,
IF(AND(I266=110000,R266&gt;672.8,R266&lt;=841,M266&lt;=10),('[1]Pricing Schedule'!$F$103+('[1]Pricing Schedule'!$F$105*M266))*5,
IF(AND(I266=110000,R266&gt;672.8,R266&lt;=841,M266&gt;10),('[1]Pricing Schedule'!$F$111+('[1]Pricing Schedule'!$F$113*M266))*5,
IF(AND(I266=110000,R266&gt;1345.6,R266&lt;=1513.8,M266&lt;=10),('[1]Pricing Schedule'!$F$103+('[1]Pricing Schedule'!$F$105*M266))*9,
IF(AND(I266=110000,R266&gt;1345.6,R266&lt;=1513.8,M266&gt;10),('[1]Pricing Schedule'!$F$111+('[1]Pricing Schedule'!$F$113*M266))*9,
9999999999)))))))))))))))))))))))))))))))))))))))</f>
        <v>2648760</v>
      </c>
      <c r="T266" s="21">
        <f>IF(AND(I266=38000,R266&lt;=4.5,M266&gt;8),'[1]Pricing Schedule'!$J$9,
IF(AND(I266=38000,R266&lt;=4.5,M266&lt;=8),'[1]Pricing Schedule'!$J$36,
IF(AND(I266=38000,R266&gt;4.5,R266&lt;=9,M266&gt;8),'[1]Pricing Schedule'!$J$18,
IF(AND(I266=38000,R266&gt;4.5,R266&lt;=9,M266&lt;=8),'[1]Pricing Schedule'!$J$36,
IF(AND(I266=38000,R266&gt;9,R266&lt;=12.8,M266&gt;8),'[1]Pricing Schedule'!$J$27,
IF(AND(I266=38000,R266&gt;9,R266&lt;=12.8,M266&lt;=8),'[1]Pricing Schedule'!$J$36,
IF(AND(I266=38000,R266&gt;12.8,R266&lt;=22.8),'[1]Pricing Schedule'!$J$36,
IF(AND(I266=38000,R266&gt;22.8,R266&lt;=30.2),'[1]Pricing Schedule'!$J$45,
IF(AND(I266=38000,R266&gt;30.2,R266&lt;=45.9),'[1]Pricing Schedule'!$J$54,
IF(AND(I266=38000,R266&gt;45.9,R266&lt;=123.4),'[1]Pricing Schedule'!$J$97,
IF(AND(I266=38000,R266&gt;123.4,R266&lt;=168.2,M266&lt;=10),'[1]Pricing Schedule'!$J$105,
IF(AND(I266=38000,R266&gt;123.4,R266&lt;=168.2,M266&gt;10),'[1]Pricing Schedule'!$J$113,
IF(AND(I266=38000,R266&gt;168.2,R266&lt;=336.4,M266&lt;=10),('[1]Pricing Schedule'!$J$105),
IF(AND(I266=38000,R266&gt;168.2,R266&lt;=336.4,M266&gt;10),('[1]Pricing Schedule'!$J$113),
IF(AND(I266=38000,R266&gt;336.4,R266&lt;=504.6,M266&lt;=10),('[1]Pricing Schedule'!$J$105),
IF(AND(I266=38000,R266&gt;336.4,R266&lt;=504.6,M266&gt;10),('[1]Pricing Schedule'!$J$113),
IF(AND(I266=38000,R266&gt;504.6,R266&lt;=672.8,M266&lt;=10),('[1]Pricing Schedule'!$J$105),
IF(AND(I266=38000,R266&gt;504.6,R266&lt;=672.8,M266&gt;10),('[1]Pricing Schedule'!$J$113),
IF(AND(I266=110000,R266&lt;=12.8,M266&gt;2),'[1]Pricing Schedule'!$J$63,
IF(AND(I266=110000,R266&lt;=12.8,M266&lt;=2),'[1]Pricing Schedule'!$J$97,
IF(AND(I266=110000,R266&gt;12.8,R266&lt;=22.8,M266&gt;3),'[1]Pricing Schedule'!$J$72,
IF(AND(I266=110000,R266&gt;12.8,R266&lt;=22.8,M266&lt;=3),'[1]Pricing Schedule'!$J$97,
IF(AND(I266=110000,R266&gt;22.8,R266&lt;=30.2),'[1]Pricing Schedule'!$J$81,
IF(AND(I266=110000,R266&gt;30.2,R266&lt;=45.9),'[1]Pricing Schedule'!$J$90,
IF(AND(I266=110000,R266&gt;45.9,R266&lt;=123.4),'[1]Pricing Schedule'!$J$97,
IF(AND(I266=110000,R266&gt;123.4,R266&lt;=168.2,M266&lt;=10),'[1]Pricing Schedule'!$J$105,
IF(AND(I266=110000,R266&gt;123.4,R266&lt;=168.2,M266&gt;10),'[1]Pricing Schedule'!$J$113,
IF(AND(I266=110000,R266&gt;168.2,R266&lt;=336.2,M266&lt;=10),('[1]Pricing Schedule'!$J$105),
IF(AND(I266=110000,R266&gt;168.2,R266&lt;=336.2,M266&gt;10),('[1]Pricing Schedule'!$J$113),
IF(AND(I266=110000,R266&gt;336.4,R266&lt;=504.6,M266&lt;=10),('[1]Pricing Schedule'!$J$105),
IF(AND(I266=110000,R266&gt;336.4,R266&lt;=504.6,M266&gt;10),('[1]Pricing Schedule'!$J$113),
IF(AND(I266=110000,R266&gt;504.6,R266&lt;=672.8,M266&lt;=10),('[1]Pricing Schedule'!$J$105),
IF(AND(I266=110000,R266&gt;504.6,R266&lt;=672.8,M266&gt;10),('[1]Pricing Schedule'!$J$113),
IF(AND(I266=110000,R266&gt;672.8,R266&lt;=841,M266&lt;=10),('[1]Pricing Schedule'!$J$105),
IF(AND(I266=110000,R266&gt;672.8,R266&lt;=841,M266&gt;10),('[1]Pricing Schedule'!$J$113),
IF(AND(I266=110000,R266&gt;1682,R266&lt;=1850.2,M266&lt;=10),('[1]Pricing Schedule'!$J$105),
IF(AND(I266=110000,R266&gt;1682,R266&lt;=1850.2,M266&gt;10),('[1]Pricing Schedule'!$J$113),
IF(AND(I266=110000,R266&gt;2018.4,R266&lt;=2186.6,M266&lt;=10),('[1]Pricing Schedule'!$J$105),
IF(AND(I266=110000,R266&gt;2018.4,R266&lt;=2186.6,M266&gt;10),('[1]Pricing Schedule'!$J$113),999999999)))))))))))))))))))))))))))))))))))))))</f>
        <v>8</v>
      </c>
      <c r="U266" s="40">
        <f t="shared" si="30"/>
        <v>191939.13043478259</v>
      </c>
      <c r="V266" s="41">
        <f t="shared" si="31"/>
        <v>5.2099850496081181</v>
      </c>
      <c r="Y266" s="23">
        <v>684</v>
      </c>
      <c r="Z266" s="23">
        <v>133</v>
      </c>
      <c r="AR266" s="35"/>
    </row>
    <row r="267" spans="1:44">
      <c r="A267" s="23">
        <v>266</v>
      </c>
      <c r="B267" s="23">
        <v>266</v>
      </c>
      <c r="C267" s="23" t="s">
        <v>576</v>
      </c>
      <c r="D267" s="23" t="s">
        <v>168</v>
      </c>
      <c r="E267" s="23" t="s">
        <v>168</v>
      </c>
      <c r="F267" s="23" t="s">
        <v>260</v>
      </c>
      <c r="G267" s="23" t="s">
        <v>261</v>
      </c>
      <c r="H267" s="23" t="s">
        <v>133</v>
      </c>
      <c r="I267" s="13">
        <v>110000</v>
      </c>
      <c r="J267" s="13">
        <v>110000</v>
      </c>
      <c r="K267" s="13">
        <v>38000</v>
      </c>
      <c r="L267" s="24">
        <v>18.245000000000001</v>
      </c>
      <c r="M267" s="37">
        <f t="shared" si="26"/>
        <v>19</v>
      </c>
      <c r="N267" s="24">
        <v>15.5939999999999</v>
      </c>
      <c r="O267" s="13">
        <v>1</v>
      </c>
      <c r="P267" s="36">
        <f t="shared" si="27"/>
        <v>11.695499999999925</v>
      </c>
      <c r="Q267" s="38">
        <f t="shared" si="28"/>
        <v>127.65</v>
      </c>
      <c r="R267" s="37">
        <f t="shared" si="29"/>
        <v>127.65</v>
      </c>
      <c r="S267" s="39">
        <f>IF(AND(I267=38000,R267&lt;=4.5,M267&gt;8),'[1]Pricing Schedule'!$F$8+('[1]Pricing Schedule'!$F$9*M267),
IF(AND(I267=38000,R267&lt;=4.5,M267&lt;=8),'[1]Pricing Schedule'!$F$34+('[1]Pricing Schedule'!$F$36*M267),
IF(AND(I267=38000,R267&gt;4.5,R267&lt;=9,M267&gt;8),'[1]Pricing Schedule'!$F$17+('[1]Pricing Schedule'!$F$18*M267),
IF(AND(I267=38000,R267&gt;4.5,R267&lt;=9,M267&lt;=8),'[1]Pricing Schedule'!$F$34+('[1]Pricing Schedule'!$F$36*M267),
IF(AND(I267=38000,R267&gt;9,R267&lt;=12.8,M267&gt;8),'[1]Pricing Schedule'!$F$26+('[1]Pricing Schedule'!$F$27*M267),
IF(AND(I267=38000,R267&gt;9,R267&lt;=12.8,M267&lt;=8),'[1]Pricing Schedule'!$F$34+('[1]Pricing Schedule'!$F$36*M267),
IF(AND(I267=38000,R267&gt;12.8,R267&lt;=22.8),'[1]Pricing Schedule'!$F$34+('[1]Pricing Schedule'!$F$36*M267),
IF(AND(I267=38000,R267&gt;22.8,R267&lt;=30.2),'[1]Pricing Schedule'!$F$43+('[1]Pricing Schedule'!$F$45*M267),
IF(AND(I267=38000,R267&gt;30.2,R267&lt;=45.9),'[1]Pricing Schedule'!$F$52+('[1]Pricing Schedule'!$F$54*M267),
IF(AND(I267=38000,R267&gt;45.9,R267&lt;=123.4),'[1]Pricing Schedule'!$F$96+('[1]Pricing Schedule'!$F$97*M267),
IF(AND(I267=38000,R267&gt;123.4,R267&lt;=168.2,M267&lt;=10),'[1]Pricing Schedule'!$F$103+('[1]Pricing Schedule'!$F$105*M267),
IF(AND(I267=38000,R267&gt;123.4,R267&lt;=168.2,M267&gt;10),'[1]Pricing Schedule'!$F$111+('[1]Pricing Schedule'!$F$113*M267),
IF(AND(I267=38000,R267&gt;157.4,R267&lt;=336.4,M267&lt;=10),('[1]Pricing Schedule'!$F$103+('[1]Pricing Schedule'!$F$105*M267))*2,
IF(AND(I267=38000,R267&gt;157.4,R267&lt;=336.4,M267&gt;10),('[1]Pricing Schedule'!$F$111+('[1]Pricing Schedule'!$F$113*M267))*2,
IF(AND(I267=38000,R267&gt;314.8,R267&lt;=504.6,M267&lt;=10),('[1]Pricing Schedule'!$F$103+('[1]Pricing Schedule'!$F$105*M267))*3,
IF(AND(I267=38000,R267&gt;314.8,R267&lt;=504.6,M267&gt;10),('[1]Pricing Schedule'!$F$111+('[1]Pricing Schedule'!$F$113*M267))*3,
IF(AND(I267=38000,R267&gt;472.2,R267&lt;=672.8,M267&lt;=10),('[1]Pricing Schedule'!$F$103+('[1]Pricing Schedule'!$F$105*M267))*4,
IF(AND(I267=38000,R267&gt;472.2,R267&lt;=672.8,M267&gt;10),('[1]Pricing Schedule'!$F$111+('[1]Pricing Schedule'!$F$113*M267))*4,
IF(AND(I267=110000,R267&lt;=12.8,M267&gt;2),'[1]Pricing Schedule'!$F$62+('[1]Pricing Schedule'!$F$63*M267),
IF(AND(I267=110000,R267&lt;=12.8,M267&lt;=2),'[1]Pricing Schedule'!$F$96+('[1]Pricing Schedule'!$F$97*M267),
IF(AND(I267=110000,R267&gt;12.8,R267&lt;=22.8,M267&gt;3),'[1]Pricing Schedule'!$F$71+('[1]Pricing Schedule'!$F$72*M267),
IF(AND(I267=110000,R267&gt;12.8,R267&lt;=22.8,M267&lt;=3),'[1]Pricing Schedule'!$F$96+('[1]Pricing Schedule'!$F$97*M267),
IF(AND(I267=110000,R267&gt;22.8,R267&lt;=30.2),'[1]Pricing Schedule'!$F$80+('[1]Pricing Schedule'!$F$81*M267),
IF(AND(I267=110000,R267&gt;30.2,R267&lt;=45.9),'[1]Pricing Schedule'!$F$89+('[1]Pricing Schedule'!$F$90*M267),
IF(AND(I267=110000,R267&gt;45.9,R267&lt;=123.4),'[1]Pricing Schedule'!$F$96+('[1]Pricing Schedule'!$F$97*M267),
IF(AND(I267=110000,R267&gt;123.4,R267&lt;=168.2,M267&lt;=10),'[1]Pricing Schedule'!$F$103+('[1]Pricing Schedule'!$F$105*M267),
IF(AND(I267=110000,R267&gt;123.4,R267&lt;=168.2,M267&gt;10),'[1]Pricing Schedule'!$F$111+('[1]Pricing Schedule'!$F$113*M267),
IF(AND(I267=110000,R267&gt;168.2,R267&lt;=336.4,M267&lt;=10),('[1]Pricing Schedule'!$F$103+('[1]Pricing Schedule'!$F$105*M267))*2,
IF(AND(I267=110000,R267&gt;168.2,R267&lt;=336.4,M267&gt;10),('[1]Pricing Schedule'!$F$111+('[1]Pricing Schedule'!$F$113*M267))*2,
IF(AND(I267=110000,R267&gt;336.4,R267&lt;=504.6,M267&lt;=10),('[1]Pricing Schedule'!$F$103+('[1]Pricing Schedule'!$F$105*M267))*3,
IF(AND(I267=110000,R267&gt;336.4,R267&lt;=504.6,M267&gt;10),('[1]Pricing Schedule'!$F$111+('[1]Pricing Schedule'!$F$113*M267))*3,
IF(AND(I267=110000,R267&gt;504.6,R267&lt;=672.8,M267&lt;=10),('[1]Pricing Schedule'!$F$103+('[1]Pricing Schedule'!$F$105*M267))*4,
IF(AND(I267=110000,R267&gt;504.6,R267&lt;=672.8,M267&gt;10),('[1]Pricing Schedule'!$F$111+('[1]Pricing Schedule'!$F$113*M267))*4,
IF(AND(I267=110000,R267&gt;672.8,R267&lt;=841,M267&lt;=10),('[1]Pricing Schedule'!$F$103+('[1]Pricing Schedule'!$F$105*M267))*5,
IF(AND(I267=110000,R267&gt;672.8,R267&lt;=841,M267&gt;10),('[1]Pricing Schedule'!$F$111+('[1]Pricing Schedule'!$F$113*M267))*5,
IF(AND(I267=110000,R267&gt;672.8,R267&lt;=841,M267&lt;=10),('[1]Pricing Schedule'!$F$103+('[1]Pricing Schedule'!$F$105*M267))*5,
IF(AND(I267=110000,R267&gt;672.8,R267&lt;=841,M267&gt;10),('[1]Pricing Schedule'!$F$111+('[1]Pricing Schedule'!$F$113*M267))*5,
IF(AND(I267=110000,R267&gt;1345.6,R267&lt;=1513.8,M267&lt;=10),('[1]Pricing Schedule'!$F$103+('[1]Pricing Schedule'!$F$105*M267))*9,
IF(AND(I267=110000,R267&gt;1345.6,R267&lt;=1513.8,M267&gt;10),('[1]Pricing Schedule'!$F$111+('[1]Pricing Schedule'!$F$113*M267))*9,
9999999999)))))))))))))))))))))))))))))))))))))))</f>
        <v>7164140</v>
      </c>
      <c r="T267" s="21">
        <f>IF(AND(I267=38000,R267&lt;=4.5,M267&gt;8),'[1]Pricing Schedule'!$J$9,
IF(AND(I267=38000,R267&lt;=4.5,M267&lt;=8),'[1]Pricing Schedule'!$J$36,
IF(AND(I267=38000,R267&gt;4.5,R267&lt;=9,M267&gt;8),'[1]Pricing Schedule'!$J$18,
IF(AND(I267=38000,R267&gt;4.5,R267&lt;=9,M267&lt;=8),'[1]Pricing Schedule'!$J$36,
IF(AND(I267=38000,R267&gt;9,R267&lt;=12.8,M267&gt;8),'[1]Pricing Schedule'!$J$27,
IF(AND(I267=38000,R267&gt;9,R267&lt;=12.8,M267&lt;=8),'[1]Pricing Schedule'!$J$36,
IF(AND(I267=38000,R267&gt;12.8,R267&lt;=22.8),'[1]Pricing Schedule'!$J$36,
IF(AND(I267=38000,R267&gt;22.8,R267&lt;=30.2),'[1]Pricing Schedule'!$J$45,
IF(AND(I267=38000,R267&gt;30.2,R267&lt;=45.9),'[1]Pricing Schedule'!$J$54,
IF(AND(I267=38000,R267&gt;45.9,R267&lt;=123.4),'[1]Pricing Schedule'!$J$97,
IF(AND(I267=38000,R267&gt;123.4,R267&lt;=168.2,M267&lt;=10),'[1]Pricing Schedule'!$J$105,
IF(AND(I267=38000,R267&gt;123.4,R267&lt;=168.2,M267&gt;10),'[1]Pricing Schedule'!$J$113,
IF(AND(I267=38000,R267&gt;168.2,R267&lt;=336.4,M267&lt;=10),('[1]Pricing Schedule'!$J$105),
IF(AND(I267=38000,R267&gt;168.2,R267&lt;=336.4,M267&gt;10),('[1]Pricing Schedule'!$J$113),
IF(AND(I267=38000,R267&gt;336.4,R267&lt;=504.6,M267&lt;=10),('[1]Pricing Schedule'!$J$105),
IF(AND(I267=38000,R267&gt;336.4,R267&lt;=504.6,M267&gt;10),('[1]Pricing Schedule'!$J$113),
IF(AND(I267=38000,R267&gt;504.6,R267&lt;=672.8,M267&lt;=10),('[1]Pricing Schedule'!$J$105),
IF(AND(I267=38000,R267&gt;504.6,R267&lt;=672.8,M267&gt;10),('[1]Pricing Schedule'!$J$113),
IF(AND(I267=110000,R267&lt;=12.8,M267&gt;2),'[1]Pricing Schedule'!$J$63,
IF(AND(I267=110000,R267&lt;=12.8,M267&lt;=2),'[1]Pricing Schedule'!$J$97,
IF(AND(I267=110000,R267&gt;12.8,R267&lt;=22.8,M267&gt;3),'[1]Pricing Schedule'!$J$72,
IF(AND(I267=110000,R267&gt;12.8,R267&lt;=22.8,M267&lt;=3),'[1]Pricing Schedule'!$J$97,
IF(AND(I267=110000,R267&gt;22.8,R267&lt;=30.2),'[1]Pricing Schedule'!$J$81,
IF(AND(I267=110000,R267&gt;30.2,R267&lt;=45.9),'[1]Pricing Schedule'!$J$90,
IF(AND(I267=110000,R267&gt;45.9,R267&lt;=123.4),'[1]Pricing Schedule'!$J$97,
IF(AND(I267=110000,R267&gt;123.4,R267&lt;=168.2,M267&lt;=10),'[1]Pricing Schedule'!$J$105,
IF(AND(I267=110000,R267&gt;123.4,R267&lt;=168.2,M267&gt;10),'[1]Pricing Schedule'!$J$113,
IF(AND(I267=110000,R267&gt;168.2,R267&lt;=336.2,M267&lt;=10),('[1]Pricing Schedule'!$J$105),
IF(AND(I267=110000,R267&gt;168.2,R267&lt;=336.2,M267&gt;10),('[1]Pricing Schedule'!$J$113),
IF(AND(I267=110000,R267&gt;336.4,R267&lt;=504.6,M267&lt;=10),('[1]Pricing Schedule'!$J$105),
IF(AND(I267=110000,R267&gt;336.4,R267&lt;=504.6,M267&gt;10),('[1]Pricing Schedule'!$J$113),
IF(AND(I267=110000,R267&gt;504.6,R267&lt;=672.8,M267&lt;=10),('[1]Pricing Schedule'!$J$105),
IF(AND(I267=110000,R267&gt;504.6,R267&lt;=672.8,M267&gt;10),('[1]Pricing Schedule'!$J$113),
IF(AND(I267=110000,R267&gt;672.8,R267&lt;=841,M267&lt;=10),('[1]Pricing Schedule'!$J$105),
IF(AND(I267=110000,R267&gt;672.8,R267&lt;=841,M267&gt;10),('[1]Pricing Schedule'!$J$113),
IF(AND(I267=110000,R267&gt;1682,R267&lt;=1850.2,M267&lt;=10),('[1]Pricing Schedule'!$J$105),
IF(AND(I267=110000,R267&gt;1682,R267&lt;=1850.2,M267&gt;10),('[1]Pricing Schedule'!$J$113),
IF(AND(I267=110000,R267&gt;2018.4,R267&lt;=2186.6,M267&lt;=10),('[1]Pricing Schedule'!$J$105),
IF(AND(I267=110000,R267&gt;2018.4,R267&lt;=2186.6,M267&gt;10),('[1]Pricing Schedule'!$J$113),999999999)))))))))))))))))))))))))))))))))))))))</f>
        <v>13</v>
      </c>
      <c r="U267" s="40">
        <f t="shared" si="30"/>
        <v>56123.305914610261</v>
      </c>
      <c r="V267" s="41">
        <f t="shared" si="31"/>
        <v>17.817909756090753</v>
      </c>
      <c r="Y267" s="23">
        <v>659</v>
      </c>
      <c r="Z267" s="23">
        <v>133</v>
      </c>
      <c r="AR267" s="35"/>
    </row>
    <row r="268" spans="1:44">
      <c r="A268" s="23">
        <v>267</v>
      </c>
      <c r="B268" s="23">
        <v>267</v>
      </c>
      <c r="C268" s="23" t="s">
        <v>577</v>
      </c>
      <c r="D268" s="23" t="s">
        <v>168</v>
      </c>
      <c r="E268" s="23" t="s">
        <v>168</v>
      </c>
      <c r="F268" s="23" t="s">
        <v>263</v>
      </c>
      <c r="G268" s="23" t="s">
        <v>264</v>
      </c>
      <c r="H268" s="23" t="s">
        <v>113</v>
      </c>
      <c r="I268" s="13">
        <v>38000</v>
      </c>
      <c r="J268" s="13">
        <v>38000</v>
      </c>
      <c r="K268" s="23" t="s">
        <v>119</v>
      </c>
      <c r="L268" s="24">
        <v>10.128</v>
      </c>
      <c r="M268" s="37">
        <f t="shared" si="26"/>
        <v>11</v>
      </c>
      <c r="N268" s="24">
        <v>2.2959999999999998</v>
      </c>
      <c r="O268" s="13">
        <v>1</v>
      </c>
      <c r="P268" s="36">
        <f t="shared" si="27"/>
        <v>1.722</v>
      </c>
      <c r="Q268" s="38">
        <f t="shared" si="28"/>
        <v>17.25</v>
      </c>
      <c r="R268" s="37">
        <f t="shared" si="29"/>
        <v>17.25</v>
      </c>
      <c r="S268" s="39">
        <f>IF(AND(I268=38000,R268&lt;=4.5,M268&gt;8),'[1]Pricing Schedule'!$F$8+('[1]Pricing Schedule'!$F$9*M268),
IF(AND(I268=38000,R268&lt;=4.5,M268&lt;=8),'[1]Pricing Schedule'!$F$34+('[1]Pricing Schedule'!$F$36*M268),
IF(AND(I268=38000,R268&gt;4.5,R268&lt;=9,M268&gt;8),'[1]Pricing Schedule'!$F$17+('[1]Pricing Schedule'!$F$18*M268),
IF(AND(I268=38000,R268&gt;4.5,R268&lt;=9,M268&lt;=8),'[1]Pricing Schedule'!$F$34+('[1]Pricing Schedule'!$F$36*M268),
IF(AND(I268=38000,R268&gt;9,R268&lt;=12.8,M268&gt;8),'[1]Pricing Schedule'!$F$26+('[1]Pricing Schedule'!$F$27*M268),
IF(AND(I268=38000,R268&gt;9,R268&lt;=12.8,M268&lt;=8),'[1]Pricing Schedule'!$F$34+('[1]Pricing Schedule'!$F$36*M268),
IF(AND(I268=38000,R268&gt;12.8,R268&lt;=22.8),'[1]Pricing Schedule'!$F$34+('[1]Pricing Schedule'!$F$36*M268),
IF(AND(I268=38000,R268&gt;22.8,R268&lt;=30.2),'[1]Pricing Schedule'!$F$43+('[1]Pricing Schedule'!$F$45*M268),
IF(AND(I268=38000,R268&gt;30.2,R268&lt;=45.9),'[1]Pricing Schedule'!$F$52+('[1]Pricing Schedule'!$F$54*M268),
IF(AND(I268=38000,R268&gt;45.9,R268&lt;=123.4),'[1]Pricing Schedule'!$F$96+('[1]Pricing Schedule'!$F$97*M268),
IF(AND(I268=38000,R268&gt;123.4,R268&lt;=168.2,M268&lt;=10),'[1]Pricing Schedule'!$F$103+('[1]Pricing Schedule'!$F$105*M268),
IF(AND(I268=38000,R268&gt;123.4,R268&lt;=168.2,M268&gt;10),'[1]Pricing Schedule'!$F$111+('[1]Pricing Schedule'!$F$113*M268),
IF(AND(I268=38000,R268&gt;157.4,R268&lt;=336.4,M268&lt;=10),('[1]Pricing Schedule'!$F$103+('[1]Pricing Schedule'!$F$105*M268))*2,
IF(AND(I268=38000,R268&gt;157.4,R268&lt;=336.4,M268&gt;10),('[1]Pricing Schedule'!$F$111+('[1]Pricing Schedule'!$F$113*M268))*2,
IF(AND(I268=38000,R268&gt;314.8,R268&lt;=504.6,M268&lt;=10),('[1]Pricing Schedule'!$F$103+('[1]Pricing Schedule'!$F$105*M268))*3,
IF(AND(I268=38000,R268&gt;314.8,R268&lt;=504.6,M268&gt;10),('[1]Pricing Schedule'!$F$111+('[1]Pricing Schedule'!$F$113*M268))*3,
IF(AND(I268=38000,R268&gt;472.2,R268&lt;=672.8,M268&lt;=10),('[1]Pricing Schedule'!$F$103+('[1]Pricing Schedule'!$F$105*M268))*4,
IF(AND(I268=38000,R268&gt;472.2,R268&lt;=672.8,M268&gt;10),('[1]Pricing Schedule'!$F$111+('[1]Pricing Schedule'!$F$113*M268))*4,
IF(AND(I268=110000,R268&lt;=12.8,M268&gt;2),'[1]Pricing Schedule'!$F$62+('[1]Pricing Schedule'!$F$63*M268),
IF(AND(I268=110000,R268&lt;=12.8,M268&lt;=2),'[1]Pricing Schedule'!$F$96+('[1]Pricing Schedule'!$F$97*M268),
IF(AND(I268=110000,R268&gt;12.8,R268&lt;=22.8,M268&gt;3),'[1]Pricing Schedule'!$F$71+('[1]Pricing Schedule'!$F$72*M268),
IF(AND(I268=110000,R268&gt;12.8,R268&lt;=22.8,M268&lt;=3),'[1]Pricing Schedule'!$F$96+('[1]Pricing Schedule'!$F$97*M268),
IF(AND(I268=110000,R268&gt;22.8,R268&lt;=30.2),'[1]Pricing Schedule'!$F$80+('[1]Pricing Schedule'!$F$81*M268),
IF(AND(I268=110000,R268&gt;30.2,R268&lt;=45.9),'[1]Pricing Schedule'!$F$89+('[1]Pricing Schedule'!$F$90*M268),
IF(AND(I268=110000,R268&gt;45.9,R268&lt;=123.4),'[1]Pricing Schedule'!$F$96+('[1]Pricing Schedule'!$F$97*M268),
IF(AND(I268=110000,R268&gt;123.4,R268&lt;=168.2,M268&lt;=10),'[1]Pricing Schedule'!$F$103+('[1]Pricing Schedule'!$F$105*M268),
IF(AND(I268=110000,R268&gt;123.4,R268&lt;=168.2,M268&gt;10),'[1]Pricing Schedule'!$F$111+('[1]Pricing Schedule'!$F$113*M268),
IF(AND(I268=110000,R268&gt;168.2,R268&lt;=336.4,M268&lt;=10),('[1]Pricing Schedule'!$F$103+('[1]Pricing Schedule'!$F$105*M268))*2,
IF(AND(I268=110000,R268&gt;168.2,R268&lt;=336.4,M268&gt;10),('[1]Pricing Schedule'!$F$111+('[1]Pricing Schedule'!$F$113*M268))*2,
IF(AND(I268=110000,R268&gt;336.4,R268&lt;=504.6,M268&lt;=10),('[1]Pricing Schedule'!$F$103+('[1]Pricing Schedule'!$F$105*M268))*3,
IF(AND(I268=110000,R268&gt;336.4,R268&lt;=504.6,M268&gt;10),('[1]Pricing Schedule'!$F$111+('[1]Pricing Schedule'!$F$113*M268))*3,
IF(AND(I268=110000,R268&gt;504.6,R268&lt;=672.8,M268&lt;=10),('[1]Pricing Schedule'!$F$103+('[1]Pricing Schedule'!$F$105*M268))*4,
IF(AND(I268=110000,R268&gt;504.6,R268&lt;=672.8,M268&gt;10),('[1]Pricing Schedule'!$F$111+('[1]Pricing Schedule'!$F$113*M268))*4,
IF(AND(I268=110000,R268&gt;672.8,R268&lt;=841,M268&lt;=10),('[1]Pricing Schedule'!$F$103+('[1]Pricing Schedule'!$F$105*M268))*5,
IF(AND(I268=110000,R268&gt;672.8,R268&lt;=841,M268&gt;10),('[1]Pricing Schedule'!$F$111+('[1]Pricing Schedule'!$F$113*M268))*5,
IF(AND(I268=110000,R268&gt;672.8,R268&lt;=841,M268&lt;=10),('[1]Pricing Schedule'!$F$103+('[1]Pricing Schedule'!$F$105*M268))*5,
IF(AND(I268=110000,R268&gt;672.8,R268&lt;=841,M268&gt;10),('[1]Pricing Schedule'!$F$111+('[1]Pricing Schedule'!$F$113*M268))*5,
IF(AND(I268=110000,R268&gt;1345.6,R268&lt;=1513.8,M268&lt;=10),('[1]Pricing Schedule'!$F$103+('[1]Pricing Schedule'!$F$105*M268))*9,
IF(AND(I268=110000,R268&gt;1345.6,R268&lt;=1513.8,M268&gt;10),('[1]Pricing Schedule'!$F$111+('[1]Pricing Schedule'!$F$113*M268))*9,
9999999999)))))))))))))))))))))))))))))))))))))))</f>
        <v>1120760</v>
      </c>
      <c r="T268" s="21">
        <f>IF(AND(I268=38000,R268&lt;=4.5,M268&gt;8),'[1]Pricing Schedule'!$J$9,
IF(AND(I268=38000,R268&lt;=4.5,M268&lt;=8),'[1]Pricing Schedule'!$J$36,
IF(AND(I268=38000,R268&gt;4.5,R268&lt;=9,M268&gt;8),'[1]Pricing Schedule'!$J$18,
IF(AND(I268=38000,R268&gt;4.5,R268&lt;=9,M268&lt;=8),'[1]Pricing Schedule'!$J$36,
IF(AND(I268=38000,R268&gt;9,R268&lt;=12.8,M268&gt;8),'[1]Pricing Schedule'!$J$27,
IF(AND(I268=38000,R268&gt;9,R268&lt;=12.8,M268&lt;=8),'[1]Pricing Schedule'!$J$36,
IF(AND(I268=38000,R268&gt;12.8,R268&lt;=22.8),'[1]Pricing Schedule'!$J$36,
IF(AND(I268=38000,R268&gt;22.8,R268&lt;=30.2),'[1]Pricing Schedule'!$J$45,
IF(AND(I268=38000,R268&gt;30.2,R268&lt;=45.9),'[1]Pricing Schedule'!$J$54,
IF(AND(I268=38000,R268&gt;45.9,R268&lt;=123.4),'[1]Pricing Schedule'!$J$97,
IF(AND(I268=38000,R268&gt;123.4,R268&lt;=168.2,M268&lt;=10),'[1]Pricing Schedule'!$J$105,
IF(AND(I268=38000,R268&gt;123.4,R268&lt;=168.2,M268&gt;10),'[1]Pricing Schedule'!$J$113,
IF(AND(I268=38000,R268&gt;168.2,R268&lt;=336.4,M268&lt;=10),('[1]Pricing Schedule'!$J$105),
IF(AND(I268=38000,R268&gt;168.2,R268&lt;=336.4,M268&gt;10),('[1]Pricing Schedule'!$J$113),
IF(AND(I268=38000,R268&gt;336.4,R268&lt;=504.6,M268&lt;=10),('[1]Pricing Schedule'!$J$105),
IF(AND(I268=38000,R268&gt;336.4,R268&lt;=504.6,M268&gt;10),('[1]Pricing Schedule'!$J$113),
IF(AND(I268=38000,R268&gt;504.6,R268&lt;=672.8,M268&lt;=10),('[1]Pricing Schedule'!$J$105),
IF(AND(I268=38000,R268&gt;504.6,R268&lt;=672.8,M268&gt;10),('[1]Pricing Schedule'!$J$113),
IF(AND(I268=110000,R268&lt;=12.8,M268&gt;2),'[1]Pricing Schedule'!$J$63,
IF(AND(I268=110000,R268&lt;=12.8,M268&lt;=2),'[1]Pricing Schedule'!$J$97,
IF(AND(I268=110000,R268&gt;12.8,R268&lt;=22.8,M268&gt;3),'[1]Pricing Schedule'!$J$72,
IF(AND(I268=110000,R268&gt;12.8,R268&lt;=22.8,M268&lt;=3),'[1]Pricing Schedule'!$J$97,
IF(AND(I268=110000,R268&gt;22.8,R268&lt;=30.2),'[1]Pricing Schedule'!$J$81,
IF(AND(I268=110000,R268&gt;30.2,R268&lt;=45.9),'[1]Pricing Schedule'!$J$90,
IF(AND(I268=110000,R268&gt;45.9,R268&lt;=123.4),'[1]Pricing Schedule'!$J$97,
IF(AND(I268=110000,R268&gt;123.4,R268&lt;=168.2,M268&lt;=10),'[1]Pricing Schedule'!$J$105,
IF(AND(I268=110000,R268&gt;123.4,R268&lt;=168.2,M268&gt;10),'[1]Pricing Schedule'!$J$113,
IF(AND(I268=110000,R268&gt;168.2,R268&lt;=336.2,M268&lt;=10),('[1]Pricing Schedule'!$J$105),
IF(AND(I268=110000,R268&gt;168.2,R268&lt;=336.2,M268&gt;10),('[1]Pricing Schedule'!$J$113),
IF(AND(I268=110000,R268&gt;336.4,R268&lt;=504.6,M268&lt;=10),('[1]Pricing Schedule'!$J$105),
IF(AND(I268=110000,R268&gt;336.4,R268&lt;=504.6,M268&gt;10),('[1]Pricing Schedule'!$J$113),
IF(AND(I268=110000,R268&gt;504.6,R268&lt;=672.8,M268&lt;=10),('[1]Pricing Schedule'!$J$105),
IF(AND(I268=110000,R268&gt;504.6,R268&lt;=672.8,M268&gt;10),('[1]Pricing Schedule'!$J$113),
IF(AND(I268=110000,R268&gt;672.8,R268&lt;=841,M268&lt;=10),('[1]Pricing Schedule'!$J$105),
IF(AND(I268=110000,R268&gt;672.8,R268&lt;=841,M268&gt;10),('[1]Pricing Schedule'!$J$113),
IF(AND(I268=110000,R268&gt;1682,R268&lt;=1850.2,M268&lt;=10),('[1]Pricing Schedule'!$J$105),
IF(AND(I268=110000,R268&gt;1682,R268&lt;=1850.2,M268&gt;10),('[1]Pricing Schedule'!$J$113),
IF(AND(I268=110000,R268&gt;2018.4,R268&lt;=2186.6,M268&lt;=10),('[1]Pricing Schedule'!$J$105),
IF(AND(I268=110000,R268&gt;2018.4,R268&lt;=2186.6,M268&gt;10),('[1]Pricing Schedule'!$J$113),999999999)))))))))))))))))))))))))))))))))))))))</f>
        <v>4</v>
      </c>
      <c r="U268" s="40">
        <f t="shared" si="30"/>
        <v>64971.594202898552</v>
      </c>
      <c r="V268" s="41">
        <f t="shared" si="31"/>
        <v>15.391341589635605</v>
      </c>
      <c r="Y268" s="23">
        <v>151</v>
      </c>
      <c r="Z268" s="23">
        <v>419</v>
      </c>
      <c r="AR268" s="35"/>
    </row>
    <row r="269" spans="1:44">
      <c r="A269" s="23">
        <v>268</v>
      </c>
      <c r="B269" s="23">
        <v>268</v>
      </c>
      <c r="C269" s="23" t="s">
        <v>578</v>
      </c>
      <c r="D269" s="23" t="s">
        <v>168</v>
      </c>
      <c r="E269" s="23" t="s">
        <v>168</v>
      </c>
      <c r="F269" s="23" t="s">
        <v>557</v>
      </c>
      <c r="G269" s="23" t="s">
        <v>558</v>
      </c>
      <c r="H269" s="23" t="s">
        <v>113</v>
      </c>
      <c r="I269" s="13">
        <v>38000</v>
      </c>
      <c r="J269" s="13">
        <v>38000</v>
      </c>
      <c r="K269" s="23" t="s">
        <v>119</v>
      </c>
      <c r="L269" s="24">
        <v>8.1319999999999997</v>
      </c>
      <c r="M269" s="37">
        <f t="shared" si="26"/>
        <v>9</v>
      </c>
      <c r="N269" s="24">
        <v>5.1630000000000003</v>
      </c>
      <c r="O269" s="13">
        <v>1</v>
      </c>
      <c r="P269" s="36">
        <f t="shared" si="27"/>
        <v>3.8722500000000002</v>
      </c>
      <c r="Q269" s="38">
        <f t="shared" si="28"/>
        <v>41.400000000000006</v>
      </c>
      <c r="R269" s="37">
        <f t="shared" si="29"/>
        <v>41.400000000000006</v>
      </c>
      <c r="S269" s="39">
        <f>IF(AND(I269=38000,R269&lt;=4.5,M269&gt;8),'[1]Pricing Schedule'!$F$8+('[1]Pricing Schedule'!$F$9*M269),
IF(AND(I269=38000,R269&lt;=4.5,M269&lt;=8),'[1]Pricing Schedule'!$F$34+('[1]Pricing Schedule'!$F$36*M269),
IF(AND(I269=38000,R269&gt;4.5,R269&lt;=9,M269&gt;8),'[1]Pricing Schedule'!$F$17+('[1]Pricing Schedule'!$F$18*M269),
IF(AND(I269=38000,R269&gt;4.5,R269&lt;=9,M269&lt;=8),'[1]Pricing Schedule'!$F$34+('[1]Pricing Schedule'!$F$36*M269),
IF(AND(I269=38000,R269&gt;9,R269&lt;=12.8,M269&gt;8),'[1]Pricing Schedule'!$F$26+('[1]Pricing Schedule'!$F$27*M269),
IF(AND(I269=38000,R269&gt;9,R269&lt;=12.8,M269&lt;=8),'[1]Pricing Schedule'!$F$34+('[1]Pricing Schedule'!$F$36*M269),
IF(AND(I269=38000,R269&gt;12.8,R269&lt;=22.8),'[1]Pricing Schedule'!$F$34+('[1]Pricing Schedule'!$F$36*M269),
IF(AND(I269=38000,R269&gt;22.8,R269&lt;=30.2),'[1]Pricing Schedule'!$F$43+('[1]Pricing Schedule'!$F$45*M269),
IF(AND(I269=38000,R269&gt;30.2,R269&lt;=45.9),'[1]Pricing Schedule'!$F$52+('[1]Pricing Schedule'!$F$54*M269),
IF(AND(I269=38000,R269&gt;45.9,R269&lt;=123.4),'[1]Pricing Schedule'!$F$96+('[1]Pricing Schedule'!$F$97*M269),
IF(AND(I269=38000,R269&gt;123.4,R269&lt;=168.2,M269&lt;=10),'[1]Pricing Schedule'!$F$103+('[1]Pricing Schedule'!$F$105*M269),
IF(AND(I269=38000,R269&gt;123.4,R269&lt;=168.2,M269&gt;10),'[1]Pricing Schedule'!$F$111+('[1]Pricing Schedule'!$F$113*M269),
IF(AND(I269=38000,R269&gt;157.4,R269&lt;=336.4,M269&lt;=10),('[1]Pricing Schedule'!$F$103+('[1]Pricing Schedule'!$F$105*M269))*2,
IF(AND(I269=38000,R269&gt;157.4,R269&lt;=336.4,M269&gt;10),('[1]Pricing Schedule'!$F$111+('[1]Pricing Schedule'!$F$113*M269))*2,
IF(AND(I269=38000,R269&gt;314.8,R269&lt;=504.6,M269&lt;=10),('[1]Pricing Schedule'!$F$103+('[1]Pricing Schedule'!$F$105*M269))*3,
IF(AND(I269=38000,R269&gt;314.8,R269&lt;=504.6,M269&gt;10),('[1]Pricing Schedule'!$F$111+('[1]Pricing Schedule'!$F$113*M269))*3,
IF(AND(I269=38000,R269&gt;472.2,R269&lt;=672.8,M269&lt;=10),('[1]Pricing Schedule'!$F$103+('[1]Pricing Schedule'!$F$105*M269))*4,
IF(AND(I269=38000,R269&gt;472.2,R269&lt;=672.8,M269&gt;10),('[1]Pricing Schedule'!$F$111+('[1]Pricing Schedule'!$F$113*M269))*4,
IF(AND(I269=110000,R269&lt;=12.8,M269&gt;2),'[1]Pricing Schedule'!$F$62+('[1]Pricing Schedule'!$F$63*M269),
IF(AND(I269=110000,R269&lt;=12.8,M269&lt;=2),'[1]Pricing Schedule'!$F$96+('[1]Pricing Schedule'!$F$97*M269),
IF(AND(I269=110000,R269&gt;12.8,R269&lt;=22.8,M269&gt;3),'[1]Pricing Schedule'!$F$71+('[1]Pricing Schedule'!$F$72*M269),
IF(AND(I269=110000,R269&gt;12.8,R269&lt;=22.8,M269&lt;=3),'[1]Pricing Schedule'!$F$96+('[1]Pricing Schedule'!$F$97*M269),
IF(AND(I269=110000,R269&gt;22.8,R269&lt;=30.2),'[1]Pricing Schedule'!$F$80+('[1]Pricing Schedule'!$F$81*M269),
IF(AND(I269=110000,R269&gt;30.2,R269&lt;=45.9),'[1]Pricing Schedule'!$F$89+('[1]Pricing Schedule'!$F$90*M269),
IF(AND(I269=110000,R269&gt;45.9,R269&lt;=123.4),'[1]Pricing Schedule'!$F$96+('[1]Pricing Schedule'!$F$97*M269),
IF(AND(I269=110000,R269&gt;123.4,R269&lt;=168.2,M269&lt;=10),'[1]Pricing Schedule'!$F$103+('[1]Pricing Schedule'!$F$105*M269),
IF(AND(I269=110000,R269&gt;123.4,R269&lt;=168.2,M269&gt;10),'[1]Pricing Schedule'!$F$111+('[1]Pricing Schedule'!$F$113*M269),
IF(AND(I269=110000,R269&gt;168.2,R269&lt;=336.4,M269&lt;=10),('[1]Pricing Schedule'!$F$103+('[1]Pricing Schedule'!$F$105*M269))*2,
IF(AND(I269=110000,R269&gt;168.2,R269&lt;=336.4,M269&gt;10),('[1]Pricing Schedule'!$F$111+('[1]Pricing Schedule'!$F$113*M269))*2,
IF(AND(I269=110000,R269&gt;336.4,R269&lt;=504.6,M269&lt;=10),('[1]Pricing Schedule'!$F$103+('[1]Pricing Schedule'!$F$105*M269))*3,
IF(AND(I269=110000,R269&gt;336.4,R269&lt;=504.6,M269&gt;10),('[1]Pricing Schedule'!$F$111+('[1]Pricing Schedule'!$F$113*M269))*3,
IF(AND(I269=110000,R269&gt;504.6,R269&lt;=672.8,M269&lt;=10),('[1]Pricing Schedule'!$F$103+('[1]Pricing Schedule'!$F$105*M269))*4,
IF(AND(I269=110000,R269&gt;504.6,R269&lt;=672.8,M269&gt;10),('[1]Pricing Schedule'!$F$111+('[1]Pricing Schedule'!$F$113*M269))*4,
IF(AND(I269=110000,R269&gt;672.8,R269&lt;=841,M269&lt;=10),('[1]Pricing Schedule'!$F$103+('[1]Pricing Schedule'!$F$105*M269))*5,
IF(AND(I269=110000,R269&gt;672.8,R269&lt;=841,M269&gt;10),('[1]Pricing Schedule'!$F$111+('[1]Pricing Schedule'!$F$113*M269))*5,
IF(AND(I269=110000,R269&gt;672.8,R269&lt;=841,M269&lt;=10),('[1]Pricing Schedule'!$F$103+('[1]Pricing Schedule'!$F$105*M269))*5,
IF(AND(I269=110000,R269&gt;672.8,R269&lt;=841,M269&gt;10),('[1]Pricing Schedule'!$F$111+('[1]Pricing Schedule'!$F$113*M269))*5,
IF(AND(I269=110000,R269&gt;1345.6,R269&lt;=1513.8,M269&lt;=10),('[1]Pricing Schedule'!$F$103+('[1]Pricing Schedule'!$F$105*M269))*9,
IF(AND(I269=110000,R269&gt;1345.6,R269&lt;=1513.8,M269&gt;10),('[1]Pricing Schedule'!$F$111+('[1]Pricing Schedule'!$F$113*M269))*9,
9999999999)))))))))))))))))))))))))))))))))))))))</f>
        <v>1349130</v>
      </c>
      <c r="T269" s="21">
        <f>IF(AND(I269=38000,R269&lt;=4.5,M269&gt;8),'[1]Pricing Schedule'!$J$9,
IF(AND(I269=38000,R269&lt;=4.5,M269&lt;=8),'[1]Pricing Schedule'!$J$36,
IF(AND(I269=38000,R269&gt;4.5,R269&lt;=9,M269&gt;8),'[1]Pricing Schedule'!$J$18,
IF(AND(I269=38000,R269&gt;4.5,R269&lt;=9,M269&lt;=8),'[1]Pricing Schedule'!$J$36,
IF(AND(I269=38000,R269&gt;9,R269&lt;=12.8,M269&gt;8),'[1]Pricing Schedule'!$J$27,
IF(AND(I269=38000,R269&gt;9,R269&lt;=12.8,M269&lt;=8),'[1]Pricing Schedule'!$J$36,
IF(AND(I269=38000,R269&gt;12.8,R269&lt;=22.8),'[1]Pricing Schedule'!$J$36,
IF(AND(I269=38000,R269&gt;22.8,R269&lt;=30.2),'[1]Pricing Schedule'!$J$45,
IF(AND(I269=38000,R269&gt;30.2,R269&lt;=45.9),'[1]Pricing Schedule'!$J$54,
IF(AND(I269=38000,R269&gt;45.9,R269&lt;=123.4),'[1]Pricing Schedule'!$J$97,
IF(AND(I269=38000,R269&gt;123.4,R269&lt;=168.2,M269&lt;=10),'[1]Pricing Schedule'!$J$105,
IF(AND(I269=38000,R269&gt;123.4,R269&lt;=168.2,M269&gt;10),'[1]Pricing Schedule'!$J$113,
IF(AND(I269=38000,R269&gt;168.2,R269&lt;=336.4,M269&lt;=10),('[1]Pricing Schedule'!$J$105),
IF(AND(I269=38000,R269&gt;168.2,R269&lt;=336.4,M269&gt;10),('[1]Pricing Schedule'!$J$113),
IF(AND(I269=38000,R269&gt;336.4,R269&lt;=504.6,M269&lt;=10),('[1]Pricing Schedule'!$J$105),
IF(AND(I269=38000,R269&gt;336.4,R269&lt;=504.6,M269&gt;10),('[1]Pricing Schedule'!$J$113),
IF(AND(I269=38000,R269&gt;504.6,R269&lt;=672.8,M269&lt;=10),('[1]Pricing Schedule'!$J$105),
IF(AND(I269=38000,R269&gt;504.6,R269&lt;=672.8,M269&gt;10),('[1]Pricing Schedule'!$J$113),
IF(AND(I269=110000,R269&lt;=12.8,M269&gt;2),'[1]Pricing Schedule'!$J$63,
IF(AND(I269=110000,R269&lt;=12.8,M269&lt;=2),'[1]Pricing Schedule'!$J$97,
IF(AND(I269=110000,R269&gt;12.8,R269&lt;=22.8,M269&gt;3),'[1]Pricing Schedule'!$J$72,
IF(AND(I269=110000,R269&gt;12.8,R269&lt;=22.8,M269&lt;=3),'[1]Pricing Schedule'!$J$97,
IF(AND(I269=110000,R269&gt;22.8,R269&lt;=30.2),'[1]Pricing Schedule'!$J$81,
IF(AND(I269=110000,R269&gt;30.2,R269&lt;=45.9),'[1]Pricing Schedule'!$J$90,
IF(AND(I269=110000,R269&gt;45.9,R269&lt;=123.4),'[1]Pricing Schedule'!$J$97,
IF(AND(I269=110000,R269&gt;123.4,R269&lt;=168.2,M269&lt;=10),'[1]Pricing Schedule'!$J$105,
IF(AND(I269=110000,R269&gt;123.4,R269&lt;=168.2,M269&gt;10),'[1]Pricing Schedule'!$J$113,
IF(AND(I269=110000,R269&gt;168.2,R269&lt;=336.2,M269&lt;=10),('[1]Pricing Schedule'!$J$105),
IF(AND(I269=110000,R269&gt;168.2,R269&lt;=336.2,M269&gt;10),('[1]Pricing Schedule'!$J$113),
IF(AND(I269=110000,R269&gt;336.4,R269&lt;=504.6,M269&lt;=10),('[1]Pricing Schedule'!$J$105),
IF(AND(I269=110000,R269&gt;336.4,R269&lt;=504.6,M269&gt;10),('[1]Pricing Schedule'!$J$113),
IF(AND(I269=110000,R269&gt;504.6,R269&lt;=672.8,M269&lt;=10),('[1]Pricing Schedule'!$J$105),
IF(AND(I269=110000,R269&gt;504.6,R269&lt;=672.8,M269&gt;10),('[1]Pricing Schedule'!$J$113),
IF(AND(I269=110000,R269&gt;672.8,R269&lt;=841,M269&lt;=10),('[1]Pricing Schedule'!$J$105),
IF(AND(I269=110000,R269&gt;672.8,R269&lt;=841,M269&gt;10),('[1]Pricing Schedule'!$J$113),
IF(AND(I269=110000,R269&gt;1682,R269&lt;=1850.2,M269&lt;=10),('[1]Pricing Schedule'!$J$105),
IF(AND(I269=110000,R269&gt;1682,R269&lt;=1850.2,M269&gt;10),('[1]Pricing Schedule'!$J$113),
IF(AND(I269=110000,R269&gt;2018.4,R269&lt;=2186.6,M269&lt;=10),('[1]Pricing Schedule'!$J$105),
IF(AND(I269=110000,R269&gt;2018.4,R269&lt;=2186.6,M269&gt;10),('[1]Pricing Schedule'!$J$113),999999999)))))))))))))))))))))))))))))))))))))))</f>
        <v>6</v>
      </c>
      <c r="U269" s="40">
        <f t="shared" si="30"/>
        <v>32587.681159420285</v>
      </c>
      <c r="V269" s="41">
        <f t="shared" si="31"/>
        <v>30.686442373974344</v>
      </c>
      <c r="Y269" s="23">
        <v>596</v>
      </c>
      <c r="Z269" s="23">
        <v>498</v>
      </c>
      <c r="AR269" s="35"/>
    </row>
    <row r="270" spans="1:44">
      <c r="A270" s="23">
        <v>269</v>
      </c>
      <c r="B270" s="23">
        <v>269</v>
      </c>
      <c r="C270" s="23" t="s">
        <v>579</v>
      </c>
      <c r="D270" s="23" t="s">
        <v>280</v>
      </c>
      <c r="E270" s="23" t="s">
        <v>168</v>
      </c>
      <c r="F270" s="23" t="s">
        <v>580</v>
      </c>
      <c r="G270" s="23" t="s">
        <v>581</v>
      </c>
      <c r="H270" s="23" t="s">
        <v>113</v>
      </c>
      <c r="I270" s="13">
        <v>38000</v>
      </c>
      <c r="J270" s="23" t="s">
        <v>119</v>
      </c>
      <c r="K270" s="13">
        <v>38000</v>
      </c>
      <c r="L270" s="24">
        <v>2.8420000000000001</v>
      </c>
      <c r="M270" s="37">
        <f t="shared" si="26"/>
        <v>3</v>
      </c>
      <c r="N270" s="24">
        <v>2.7250000000000001</v>
      </c>
      <c r="O270" s="13">
        <v>1</v>
      </c>
      <c r="P270" s="36">
        <f t="shared" si="27"/>
        <v>2.0437500000000002</v>
      </c>
      <c r="Q270" s="38">
        <f t="shared" si="28"/>
        <v>20.700000000000003</v>
      </c>
      <c r="R270" s="37">
        <f t="shared" si="29"/>
        <v>20.700000000000003</v>
      </c>
      <c r="S270" s="39">
        <f>IF(AND(I270=38000,R270&lt;=4.5,M270&gt;8),'[1]Pricing Schedule'!$F$8+('[1]Pricing Schedule'!$F$9*M270),
IF(AND(I270=38000,R270&lt;=4.5,M270&lt;=8),'[1]Pricing Schedule'!$F$34+('[1]Pricing Schedule'!$F$36*M270),
IF(AND(I270=38000,R270&gt;4.5,R270&lt;=9,M270&gt;8),'[1]Pricing Schedule'!$F$17+('[1]Pricing Schedule'!$F$18*M270),
IF(AND(I270=38000,R270&gt;4.5,R270&lt;=9,M270&lt;=8),'[1]Pricing Schedule'!$F$34+('[1]Pricing Schedule'!$F$36*M270),
IF(AND(I270=38000,R270&gt;9,R270&lt;=12.8,M270&gt;8),'[1]Pricing Schedule'!$F$26+('[1]Pricing Schedule'!$F$27*M270),
IF(AND(I270=38000,R270&gt;9,R270&lt;=12.8,M270&lt;=8),'[1]Pricing Schedule'!$F$34+('[1]Pricing Schedule'!$F$36*M270),
IF(AND(I270=38000,R270&gt;12.8,R270&lt;=22.8),'[1]Pricing Schedule'!$F$34+('[1]Pricing Schedule'!$F$36*M270),
IF(AND(I270=38000,R270&gt;22.8,R270&lt;=30.2),'[1]Pricing Schedule'!$F$43+('[1]Pricing Schedule'!$F$45*M270),
IF(AND(I270=38000,R270&gt;30.2,R270&lt;=45.9),'[1]Pricing Schedule'!$F$52+('[1]Pricing Schedule'!$F$54*M270),
IF(AND(I270=38000,R270&gt;45.9,R270&lt;=123.4),'[1]Pricing Schedule'!$F$96+('[1]Pricing Schedule'!$F$97*M270),
IF(AND(I270=38000,R270&gt;123.4,R270&lt;=168.2,M270&lt;=10),'[1]Pricing Schedule'!$F$103+('[1]Pricing Schedule'!$F$105*M270),
IF(AND(I270=38000,R270&gt;123.4,R270&lt;=168.2,M270&gt;10),'[1]Pricing Schedule'!$F$111+('[1]Pricing Schedule'!$F$113*M270),
IF(AND(I270=38000,R270&gt;157.4,R270&lt;=336.4,M270&lt;=10),('[1]Pricing Schedule'!$F$103+('[1]Pricing Schedule'!$F$105*M270))*2,
IF(AND(I270=38000,R270&gt;157.4,R270&lt;=336.4,M270&gt;10),('[1]Pricing Schedule'!$F$111+('[1]Pricing Schedule'!$F$113*M270))*2,
IF(AND(I270=38000,R270&gt;314.8,R270&lt;=504.6,M270&lt;=10),('[1]Pricing Schedule'!$F$103+('[1]Pricing Schedule'!$F$105*M270))*3,
IF(AND(I270=38000,R270&gt;314.8,R270&lt;=504.6,M270&gt;10),('[1]Pricing Schedule'!$F$111+('[1]Pricing Schedule'!$F$113*M270))*3,
IF(AND(I270=38000,R270&gt;472.2,R270&lt;=672.8,M270&lt;=10),('[1]Pricing Schedule'!$F$103+('[1]Pricing Schedule'!$F$105*M270))*4,
IF(AND(I270=38000,R270&gt;472.2,R270&lt;=672.8,M270&gt;10),('[1]Pricing Schedule'!$F$111+('[1]Pricing Schedule'!$F$113*M270))*4,
IF(AND(I270=110000,R270&lt;=12.8,M270&gt;2),'[1]Pricing Schedule'!$F$62+('[1]Pricing Schedule'!$F$63*M270),
IF(AND(I270=110000,R270&lt;=12.8,M270&lt;=2),'[1]Pricing Schedule'!$F$96+('[1]Pricing Schedule'!$F$97*M270),
IF(AND(I270=110000,R270&gt;12.8,R270&lt;=22.8,M270&gt;3),'[1]Pricing Schedule'!$F$71+('[1]Pricing Schedule'!$F$72*M270),
IF(AND(I270=110000,R270&gt;12.8,R270&lt;=22.8,M270&lt;=3),'[1]Pricing Schedule'!$F$96+('[1]Pricing Schedule'!$F$97*M270),
IF(AND(I270=110000,R270&gt;22.8,R270&lt;=30.2),'[1]Pricing Schedule'!$F$80+('[1]Pricing Schedule'!$F$81*M270),
IF(AND(I270=110000,R270&gt;30.2,R270&lt;=45.9),'[1]Pricing Schedule'!$F$89+('[1]Pricing Schedule'!$F$90*M270),
IF(AND(I270=110000,R270&gt;45.9,R270&lt;=123.4),'[1]Pricing Schedule'!$F$96+('[1]Pricing Schedule'!$F$97*M270),
IF(AND(I270=110000,R270&gt;123.4,R270&lt;=168.2,M270&lt;=10),'[1]Pricing Schedule'!$F$103+('[1]Pricing Schedule'!$F$105*M270),
IF(AND(I270=110000,R270&gt;123.4,R270&lt;=168.2,M270&gt;10),'[1]Pricing Schedule'!$F$111+('[1]Pricing Schedule'!$F$113*M270),
IF(AND(I270=110000,R270&gt;168.2,R270&lt;=336.4,M270&lt;=10),('[1]Pricing Schedule'!$F$103+('[1]Pricing Schedule'!$F$105*M270))*2,
IF(AND(I270=110000,R270&gt;168.2,R270&lt;=336.4,M270&gt;10),('[1]Pricing Schedule'!$F$111+('[1]Pricing Schedule'!$F$113*M270))*2,
IF(AND(I270=110000,R270&gt;336.4,R270&lt;=504.6,M270&lt;=10),('[1]Pricing Schedule'!$F$103+('[1]Pricing Schedule'!$F$105*M270))*3,
IF(AND(I270=110000,R270&gt;336.4,R270&lt;=504.6,M270&gt;10),('[1]Pricing Schedule'!$F$111+('[1]Pricing Schedule'!$F$113*M270))*3,
IF(AND(I270=110000,R270&gt;504.6,R270&lt;=672.8,M270&lt;=10),('[1]Pricing Schedule'!$F$103+('[1]Pricing Schedule'!$F$105*M270))*4,
IF(AND(I270=110000,R270&gt;504.6,R270&lt;=672.8,M270&gt;10),('[1]Pricing Schedule'!$F$111+('[1]Pricing Schedule'!$F$113*M270))*4,
IF(AND(I270=110000,R270&gt;672.8,R270&lt;=841,M270&lt;=10),('[1]Pricing Schedule'!$F$103+('[1]Pricing Schedule'!$F$105*M270))*5,
IF(AND(I270=110000,R270&gt;672.8,R270&lt;=841,M270&gt;10),('[1]Pricing Schedule'!$F$111+('[1]Pricing Schedule'!$F$113*M270))*5,
IF(AND(I270=110000,R270&gt;672.8,R270&lt;=841,M270&lt;=10),('[1]Pricing Schedule'!$F$103+('[1]Pricing Schedule'!$F$105*M270))*5,
IF(AND(I270=110000,R270&gt;672.8,R270&lt;=841,M270&gt;10),('[1]Pricing Schedule'!$F$111+('[1]Pricing Schedule'!$F$113*M270))*5,
IF(AND(I270=110000,R270&gt;1345.6,R270&lt;=1513.8,M270&lt;=10),('[1]Pricing Schedule'!$F$103+('[1]Pricing Schedule'!$F$105*M270))*9,
IF(AND(I270=110000,R270&gt;1345.6,R270&lt;=1513.8,M270&gt;10),('[1]Pricing Schedule'!$F$111+('[1]Pricing Schedule'!$F$113*M270))*9,
9999999999)))))))))))))))))))))))))))))))))))))))</f>
        <v>558600</v>
      </c>
      <c r="T270" s="21">
        <f>IF(AND(I270=38000,R270&lt;=4.5,M270&gt;8),'[1]Pricing Schedule'!$J$9,
IF(AND(I270=38000,R270&lt;=4.5,M270&lt;=8),'[1]Pricing Schedule'!$J$36,
IF(AND(I270=38000,R270&gt;4.5,R270&lt;=9,M270&gt;8),'[1]Pricing Schedule'!$J$18,
IF(AND(I270=38000,R270&gt;4.5,R270&lt;=9,M270&lt;=8),'[1]Pricing Schedule'!$J$36,
IF(AND(I270=38000,R270&gt;9,R270&lt;=12.8,M270&gt;8),'[1]Pricing Schedule'!$J$27,
IF(AND(I270=38000,R270&gt;9,R270&lt;=12.8,M270&lt;=8),'[1]Pricing Schedule'!$J$36,
IF(AND(I270=38000,R270&gt;12.8,R270&lt;=22.8),'[1]Pricing Schedule'!$J$36,
IF(AND(I270=38000,R270&gt;22.8,R270&lt;=30.2),'[1]Pricing Schedule'!$J$45,
IF(AND(I270=38000,R270&gt;30.2,R270&lt;=45.9),'[1]Pricing Schedule'!$J$54,
IF(AND(I270=38000,R270&gt;45.9,R270&lt;=123.4),'[1]Pricing Schedule'!$J$97,
IF(AND(I270=38000,R270&gt;123.4,R270&lt;=168.2,M270&lt;=10),'[1]Pricing Schedule'!$J$105,
IF(AND(I270=38000,R270&gt;123.4,R270&lt;=168.2,M270&gt;10),'[1]Pricing Schedule'!$J$113,
IF(AND(I270=38000,R270&gt;168.2,R270&lt;=336.4,M270&lt;=10),('[1]Pricing Schedule'!$J$105),
IF(AND(I270=38000,R270&gt;168.2,R270&lt;=336.4,M270&gt;10),('[1]Pricing Schedule'!$J$113),
IF(AND(I270=38000,R270&gt;336.4,R270&lt;=504.6,M270&lt;=10),('[1]Pricing Schedule'!$J$105),
IF(AND(I270=38000,R270&gt;336.4,R270&lt;=504.6,M270&gt;10),('[1]Pricing Schedule'!$J$113),
IF(AND(I270=38000,R270&gt;504.6,R270&lt;=672.8,M270&lt;=10),('[1]Pricing Schedule'!$J$105),
IF(AND(I270=38000,R270&gt;504.6,R270&lt;=672.8,M270&gt;10),('[1]Pricing Schedule'!$J$113),
IF(AND(I270=110000,R270&lt;=12.8,M270&gt;2),'[1]Pricing Schedule'!$J$63,
IF(AND(I270=110000,R270&lt;=12.8,M270&lt;=2),'[1]Pricing Schedule'!$J$97,
IF(AND(I270=110000,R270&gt;12.8,R270&lt;=22.8,M270&gt;3),'[1]Pricing Schedule'!$J$72,
IF(AND(I270=110000,R270&gt;12.8,R270&lt;=22.8,M270&lt;=3),'[1]Pricing Schedule'!$J$97,
IF(AND(I270=110000,R270&gt;22.8,R270&lt;=30.2),'[1]Pricing Schedule'!$J$81,
IF(AND(I270=110000,R270&gt;30.2,R270&lt;=45.9),'[1]Pricing Schedule'!$J$90,
IF(AND(I270=110000,R270&gt;45.9,R270&lt;=123.4),'[1]Pricing Schedule'!$J$97,
IF(AND(I270=110000,R270&gt;123.4,R270&lt;=168.2,M270&lt;=10),'[1]Pricing Schedule'!$J$105,
IF(AND(I270=110000,R270&gt;123.4,R270&lt;=168.2,M270&gt;10),'[1]Pricing Schedule'!$J$113,
IF(AND(I270=110000,R270&gt;168.2,R270&lt;=336.2,M270&lt;=10),('[1]Pricing Schedule'!$J$105),
IF(AND(I270=110000,R270&gt;168.2,R270&lt;=336.2,M270&gt;10),('[1]Pricing Schedule'!$J$113),
IF(AND(I270=110000,R270&gt;336.4,R270&lt;=504.6,M270&lt;=10),('[1]Pricing Schedule'!$J$105),
IF(AND(I270=110000,R270&gt;336.4,R270&lt;=504.6,M270&gt;10),('[1]Pricing Schedule'!$J$113),
IF(AND(I270=110000,R270&gt;504.6,R270&lt;=672.8,M270&lt;=10),('[1]Pricing Schedule'!$J$105),
IF(AND(I270=110000,R270&gt;504.6,R270&lt;=672.8,M270&gt;10),('[1]Pricing Schedule'!$J$113),
IF(AND(I270=110000,R270&gt;672.8,R270&lt;=841,M270&lt;=10),('[1]Pricing Schedule'!$J$105),
IF(AND(I270=110000,R270&gt;672.8,R270&lt;=841,M270&gt;10),('[1]Pricing Schedule'!$J$113),
IF(AND(I270=110000,R270&gt;1682,R270&lt;=1850.2,M270&lt;=10),('[1]Pricing Schedule'!$J$105),
IF(AND(I270=110000,R270&gt;1682,R270&lt;=1850.2,M270&gt;10),('[1]Pricing Schedule'!$J$113),
IF(AND(I270=110000,R270&gt;2018.4,R270&lt;=2186.6,M270&lt;=10),('[1]Pricing Schedule'!$J$105),
IF(AND(I270=110000,R270&gt;2018.4,R270&lt;=2186.6,M270&gt;10),('[1]Pricing Schedule'!$J$113),999999999)))))))))))))))))))))))))))))))))))))))</f>
        <v>4</v>
      </c>
      <c r="U270" s="40">
        <f t="shared" si="30"/>
        <v>26985.507246376808</v>
      </c>
      <c r="V270" s="41">
        <f t="shared" si="31"/>
        <v>37.056928034371651</v>
      </c>
      <c r="Y270" s="23">
        <v>699</v>
      </c>
      <c r="Z270" s="23">
        <v>302</v>
      </c>
      <c r="AR270" s="35"/>
    </row>
    <row r="271" spans="1:44">
      <c r="A271" s="23">
        <v>270</v>
      </c>
      <c r="B271" s="23">
        <v>270</v>
      </c>
      <c r="C271" s="23" t="s">
        <v>582</v>
      </c>
      <c r="D271" s="23" t="s">
        <v>280</v>
      </c>
      <c r="E271" s="23" t="s">
        <v>280</v>
      </c>
      <c r="F271" s="23" t="s">
        <v>281</v>
      </c>
      <c r="G271" s="23" t="s">
        <v>282</v>
      </c>
      <c r="H271" s="23" t="s">
        <v>133</v>
      </c>
      <c r="I271" s="13">
        <v>110000</v>
      </c>
      <c r="J271" s="13">
        <v>110000</v>
      </c>
      <c r="K271" s="23" t="s">
        <v>134</v>
      </c>
      <c r="L271" s="24">
        <v>8.0299999999999994</v>
      </c>
      <c r="M271" s="37">
        <f t="shared" si="26"/>
        <v>9</v>
      </c>
      <c r="N271" s="24">
        <v>0.97</v>
      </c>
      <c r="O271" s="13">
        <v>1</v>
      </c>
      <c r="P271" s="36">
        <f t="shared" si="27"/>
        <v>0.72750000000000004</v>
      </c>
      <c r="Q271" s="38">
        <f t="shared" si="28"/>
        <v>6.9</v>
      </c>
      <c r="R271" s="37">
        <f t="shared" si="29"/>
        <v>6.9</v>
      </c>
      <c r="S271" s="39">
        <f>IF(AND(I271=38000,R271&lt;=4.5,M271&gt;8),'[1]Pricing Schedule'!$F$8+('[1]Pricing Schedule'!$F$9*M271),
IF(AND(I271=38000,R271&lt;=4.5,M271&lt;=8),'[1]Pricing Schedule'!$F$34+('[1]Pricing Schedule'!$F$36*M271),
IF(AND(I271=38000,R271&gt;4.5,R271&lt;=9,M271&gt;8),'[1]Pricing Schedule'!$F$17+('[1]Pricing Schedule'!$F$18*M271),
IF(AND(I271=38000,R271&gt;4.5,R271&lt;=9,M271&lt;=8),'[1]Pricing Schedule'!$F$34+('[1]Pricing Schedule'!$F$36*M271),
IF(AND(I271=38000,R271&gt;9,R271&lt;=12.8,M271&gt;8),'[1]Pricing Schedule'!$F$26+('[1]Pricing Schedule'!$F$27*M271),
IF(AND(I271=38000,R271&gt;9,R271&lt;=12.8,M271&lt;=8),'[1]Pricing Schedule'!$F$34+('[1]Pricing Schedule'!$F$36*M271),
IF(AND(I271=38000,R271&gt;12.8,R271&lt;=22.8),'[1]Pricing Schedule'!$F$34+('[1]Pricing Schedule'!$F$36*M271),
IF(AND(I271=38000,R271&gt;22.8,R271&lt;=30.2),'[1]Pricing Schedule'!$F$43+('[1]Pricing Schedule'!$F$45*M271),
IF(AND(I271=38000,R271&gt;30.2,R271&lt;=45.9),'[1]Pricing Schedule'!$F$52+('[1]Pricing Schedule'!$F$54*M271),
IF(AND(I271=38000,R271&gt;45.9,R271&lt;=123.4),'[1]Pricing Schedule'!$F$96+('[1]Pricing Schedule'!$F$97*M271),
IF(AND(I271=38000,R271&gt;123.4,R271&lt;=168.2,M271&lt;=10),'[1]Pricing Schedule'!$F$103+('[1]Pricing Schedule'!$F$105*M271),
IF(AND(I271=38000,R271&gt;123.4,R271&lt;=168.2,M271&gt;10),'[1]Pricing Schedule'!$F$111+('[1]Pricing Schedule'!$F$113*M271),
IF(AND(I271=38000,R271&gt;157.4,R271&lt;=336.4,M271&lt;=10),('[1]Pricing Schedule'!$F$103+('[1]Pricing Schedule'!$F$105*M271))*2,
IF(AND(I271=38000,R271&gt;157.4,R271&lt;=336.4,M271&gt;10),('[1]Pricing Schedule'!$F$111+('[1]Pricing Schedule'!$F$113*M271))*2,
IF(AND(I271=38000,R271&gt;314.8,R271&lt;=504.6,M271&lt;=10),('[1]Pricing Schedule'!$F$103+('[1]Pricing Schedule'!$F$105*M271))*3,
IF(AND(I271=38000,R271&gt;314.8,R271&lt;=504.6,M271&gt;10),('[1]Pricing Schedule'!$F$111+('[1]Pricing Schedule'!$F$113*M271))*3,
IF(AND(I271=38000,R271&gt;472.2,R271&lt;=672.8,M271&lt;=10),('[1]Pricing Schedule'!$F$103+('[1]Pricing Schedule'!$F$105*M271))*4,
IF(AND(I271=38000,R271&gt;472.2,R271&lt;=672.8,M271&gt;10),('[1]Pricing Schedule'!$F$111+('[1]Pricing Schedule'!$F$113*M271))*4,
IF(AND(I271=110000,R271&lt;=12.8,M271&gt;2),'[1]Pricing Schedule'!$F$62+('[1]Pricing Schedule'!$F$63*M271),
IF(AND(I271=110000,R271&lt;=12.8,M271&lt;=2),'[1]Pricing Schedule'!$F$96+('[1]Pricing Schedule'!$F$97*M271),
IF(AND(I271=110000,R271&gt;12.8,R271&lt;=22.8,M271&gt;3),'[1]Pricing Schedule'!$F$71+('[1]Pricing Schedule'!$F$72*M271),
IF(AND(I271=110000,R271&gt;12.8,R271&lt;=22.8,M271&lt;=3),'[1]Pricing Schedule'!$F$96+('[1]Pricing Schedule'!$F$97*M271),
IF(AND(I271=110000,R271&gt;22.8,R271&lt;=30.2),'[1]Pricing Schedule'!$F$80+('[1]Pricing Schedule'!$F$81*M271),
IF(AND(I271=110000,R271&gt;30.2,R271&lt;=45.9),'[1]Pricing Schedule'!$F$89+('[1]Pricing Schedule'!$F$90*M271),
IF(AND(I271=110000,R271&gt;45.9,R271&lt;=123.4),'[1]Pricing Schedule'!$F$96+('[1]Pricing Schedule'!$F$97*M271),
IF(AND(I271=110000,R271&gt;123.4,R271&lt;=168.2,M271&lt;=10),'[1]Pricing Schedule'!$F$103+('[1]Pricing Schedule'!$F$105*M271),
IF(AND(I271=110000,R271&gt;123.4,R271&lt;=168.2,M271&gt;10),'[1]Pricing Schedule'!$F$111+('[1]Pricing Schedule'!$F$113*M271),
IF(AND(I271=110000,R271&gt;168.2,R271&lt;=336.4,M271&lt;=10),('[1]Pricing Schedule'!$F$103+('[1]Pricing Schedule'!$F$105*M271))*2,
IF(AND(I271=110000,R271&gt;168.2,R271&lt;=336.4,M271&gt;10),('[1]Pricing Schedule'!$F$111+('[1]Pricing Schedule'!$F$113*M271))*2,
IF(AND(I271=110000,R271&gt;336.4,R271&lt;=504.6,M271&lt;=10),('[1]Pricing Schedule'!$F$103+('[1]Pricing Schedule'!$F$105*M271))*3,
IF(AND(I271=110000,R271&gt;336.4,R271&lt;=504.6,M271&gt;10),('[1]Pricing Schedule'!$F$111+('[1]Pricing Schedule'!$F$113*M271))*3,
IF(AND(I271=110000,R271&gt;504.6,R271&lt;=672.8,M271&lt;=10),('[1]Pricing Schedule'!$F$103+('[1]Pricing Schedule'!$F$105*M271))*4,
IF(AND(I271=110000,R271&gt;504.6,R271&lt;=672.8,M271&gt;10),('[1]Pricing Schedule'!$F$111+('[1]Pricing Schedule'!$F$113*M271))*4,
IF(AND(I271=110000,R271&gt;672.8,R271&lt;=841,M271&lt;=10),('[1]Pricing Schedule'!$F$103+('[1]Pricing Schedule'!$F$105*M271))*5,
IF(AND(I271=110000,R271&gt;672.8,R271&lt;=841,M271&gt;10),('[1]Pricing Schedule'!$F$111+('[1]Pricing Schedule'!$F$113*M271))*5,
IF(AND(I271=110000,R271&gt;672.8,R271&lt;=841,M271&lt;=10),('[1]Pricing Schedule'!$F$103+('[1]Pricing Schedule'!$F$105*M271))*5,
IF(AND(I271=110000,R271&gt;672.8,R271&lt;=841,M271&gt;10),('[1]Pricing Schedule'!$F$111+('[1]Pricing Schedule'!$F$113*M271))*5,
IF(AND(I271=110000,R271&gt;1345.6,R271&lt;=1513.8,M271&lt;=10),('[1]Pricing Schedule'!$F$103+('[1]Pricing Schedule'!$F$105*M271))*9,
IF(AND(I271=110000,R271&gt;1345.6,R271&lt;=1513.8,M271&gt;10),('[1]Pricing Schedule'!$F$111+('[1]Pricing Schedule'!$F$113*M271))*9,
9999999999)))))))))))))))))))))))))))))))))))))))</f>
        <v>1890770</v>
      </c>
      <c r="T271" s="21">
        <f>IF(AND(I271=38000,R271&lt;=4.5,M271&gt;8),'[1]Pricing Schedule'!$J$9,
IF(AND(I271=38000,R271&lt;=4.5,M271&lt;=8),'[1]Pricing Schedule'!$J$36,
IF(AND(I271=38000,R271&gt;4.5,R271&lt;=9,M271&gt;8),'[1]Pricing Schedule'!$J$18,
IF(AND(I271=38000,R271&gt;4.5,R271&lt;=9,M271&lt;=8),'[1]Pricing Schedule'!$J$36,
IF(AND(I271=38000,R271&gt;9,R271&lt;=12.8,M271&gt;8),'[1]Pricing Schedule'!$J$27,
IF(AND(I271=38000,R271&gt;9,R271&lt;=12.8,M271&lt;=8),'[1]Pricing Schedule'!$J$36,
IF(AND(I271=38000,R271&gt;12.8,R271&lt;=22.8),'[1]Pricing Schedule'!$J$36,
IF(AND(I271=38000,R271&gt;22.8,R271&lt;=30.2),'[1]Pricing Schedule'!$J$45,
IF(AND(I271=38000,R271&gt;30.2,R271&lt;=45.9),'[1]Pricing Schedule'!$J$54,
IF(AND(I271=38000,R271&gt;45.9,R271&lt;=123.4),'[1]Pricing Schedule'!$J$97,
IF(AND(I271=38000,R271&gt;123.4,R271&lt;=168.2,M271&lt;=10),'[1]Pricing Schedule'!$J$105,
IF(AND(I271=38000,R271&gt;123.4,R271&lt;=168.2,M271&gt;10),'[1]Pricing Schedule'!$J$113,
IF(AND(I271=38000,R271&gt;168.2,R271&lt;=336.4,M271&lt;=10),('[1]Pricing Schedule'!$J$105),
IF(AND(I271=38000,R271&gt;168.2,R271&lt;=336.4,M271&gt;10),('[1]Pricing Schedule'!$J$113),
IF(AND(I271=38000,R271&gt;336.4,R271&lt;=504.6,M271&lt;=10),('[1]Pricing Schedule'!$J$105),
IF(AND(I271=38000,R271&gt;336.4,R271&lt;=504.6,M271&gt;10),('[1]Pricing Schedule'!$J$113),
IF(AND(I271=38000,R271&gt;504.6,R271&lt;=672.8,M271&lt;=10),('[1]Pricing Schedule'!$J$105),
IF(AND(I271=38000,R271&gt;504.6,R271&lt;=672.8,M271&gt;10),('[1]Pricing Schedule'!$J$113),
IF(AND(I271=110000,R271&lt;=12.8,M271&gt;2),'[1]Pricing Schedule'!$J$63,
IF(AND(I271=110000,R271&lt;=12.8,M271&lt;=2),'[1]Pricing Schedule'!$J$97,
IF(AND(I271=110000,R271&gt;12.8,R271&lt;=22.8,M271&gt;3),'[1]Pricing Schedule'!$J$72,
IF(AND(I271=110000,R271&gt;12.8,R271&lt;=22.8,M271&lt;=3),'[1]Pricing Schedule'!$J$97,
IF(AND(I271=110000,R271&gt;22.8,R271&lt;=30.2),'[1]Pricing Schedule'!$J$81,
IF(AND(I271=110000,R271&gt;30.2,R271&lt;=45.9),'[1]Pricing Schedule'!$J$90,
IF(AND(I271=110000,R271&gt;45.9,R271&lt;=123.4),'[1]Pricing Schedule'!$J$97,
IF(AND(I271=110000,R271&gt;123.4,R271&lt;=168.2,M271&lt;=10),'[1]Pricing Schedule'!$J$105,
IF(AND(I271=110000,R271&gt;123.4,R271&lt;=168.2,M271&gt;10),'[1]Pricing Schedule'!$J$113,
IF(AND(I271=110000,R271&gt;168.2,R271&lt;=336.2,M271&lt;=10),('[1]Pricing Schedule'!$J$105),
IF(AND(I271=110000,R271&gt;168.2,R271&lt;=336.2,M271&gt;10),('[1]Pricing Schedule'!$J$113),
IF(AND(I271=110000,R271&gt;336.4,R271&lt;=504.6,M271&lt;=10),('[1]Pricing Schedule'!$J$105),
IF(AND(I271=110000,R271&gt;336.4,R271&lt;=504.6,M271&gt;10),('[1]Pricing Schedule'!$J$113),
IF(AND(I271=110000,R271&gt;504.6,R271&lt;=672.8,M271&lt;=10),('[1]Pricing Schedule'!$J$105),
IF(AND(I271=110000,R271&gt;504.6,R271&lt;=672.8,M271&gt;10),('[1]Pricing Schedule'!$J$113),
IF(AND(I271=110000,R271&gt;672.8,R271&lt;=841,M271&lt;=10),('[1]Pricing Schedule'!$J$105),
IF(AND(I271=110000,R271&gt;672.8,R271&lt;=841,M271&gt;10),('[1]Pricing Schedule'!$J$113),
IF(AND(I271=110000,R271&gt;1682,R271&lt;=1850.2,M271&lt;=10),('[1]Pricing Schedule'!$J$105),
IF(AND(I271=110000,R271&gt;1682,R271&lt;=1850.2,M271&gt;10),('[1]Pricing Schedule'!$J$113),
IF(AND(I271=110000,R271&gt;2018.4,R271&lt;=2186.6,M271&lt;=10),('[1]Pricing Schedule'!$J$105),
IF(AND(I271=110000,R271&gt;2018.4,R271&lt;=2186.6,M271&gt;10),('[1]Pricing Schedule'!$J$113),999999999)))))))))))))))))))))))))))))))))))))))</f>
        <v>7</v>
      </c>
      <c r="U271" s="40">
        <f t="shared" si="30"/>
        <v>274024.63768115942</v>
      </c>
      <c r="V271" s="41">
        <f t="shared" si="31"/>
        <v>3.6493068961322637</v>
      </c>
      <c r="Y271" s="23">
        <v>83</v>
      </c>
      <c r="Z271" s="23">
        <v>75</v>
      </c>
      <c r="AR271" s="35"/>
    </row>
    <row r="272" spans="1:44">
      <c r="A272" s="23">
        <v>271</v>
      </c>
      <c r="B272" s="23">
        <v>271</v>
      </c>
      <c r="C272" s="23" t="s">
        <v>583</v>
      </c>
      <c r="D272" s="23" t="s">
        <v>280</v>
      </c>
      <c r="E272" s="23" t="s">
        <v>280</v>
      </c>
      <c r="F272" s="23" t="s">
        <v>281</v>
      </c>
      <c r="G272" s="23" t="s">
        <v>282</v>
      </c>
      <c r="H272" s="23" t="s">
        <v>133</v>
      </c>
      <c r="I272" s="13">
        <v>110000</v>
      </c>
      <c r="J272" s="13">
        <v>110000</v>
      </c>
      <c r="K272" s="23" t="s">
        <v>134</v>
      </c>
      <c r="L272" s="24">
        <v>9.282</v>
      </c>
      <c r="M272" s="37">
        <f t="shared" si="26"/>
        <v>10</v>
      </c>
      <c r="N272" s="24">
        <v>1.4139999999999999</v>
      </c>
      <c r="O272" s="13">
        <v>1</v>
      </c>
      <c r="P272" s="36">
        <f t="shared" si="27"/>
        <v>1.0605</v>
      </c>
      <c r="Q272" s="38">
        <f t="shared" si="28"/>
        <v>10.350000000000001</v>
      </c>
      <c r="R272" s="37">
        <f t="shared" si="29"/>
        <v>10.350000000000001</v>
      </c>
      <c r="S272" s="39">
        <f>IF(AND(I272=38000,R272&lt;=4.5,M272&gt;8),'[1]Pricing Schedule'!$F$8+('[1]Pricing Schedule'!$F$9*M272),
IF(AND(I272=38000,R272&lt;=4.5,M272&lt;=8),'[1]Pricing Schedule'!$F$34+('[1]Pricing Schedule'!$F$36*M272),
IF(AND(I272=38000,R272&gt;4.5,R272&lt;=9,M272&gt;8),'[1]Pricing Schedule'!$F$17+('[1]Pricing Schedule'!$F$18*M272),
IF(AND(I272=38000,R272&gt;4.5,R272&lt;=9,M272&lt;=8),'[1]Pricing Schedule'!$F$34+('[1]Pricing Schedule'!$F$36*M272),
IF(AND(I272=38000,R272&gt;9,R272&lt;=12.8,M272&gt;8),'[1]Pricing Schedule'!$F$26+('[1]Pricing Schedule'!$F$27*M272),
IF(AND(I272=38000,R272&gt;9,R272&lt;=12.8,M272&lt;=8),'[1]Pricing Schedule'!$F$34+('[1]Pricing Schedule'!$F$36*M272),
IF(AND(I272=38000,R272&gt;12.8,R272&lt;=22.8),'[1]Pricing Schedule'!$F$34+('[1]Pricing Schedule'!$F$36*M272),
IF(AND(I272=38000,R272&gt;22.8,R272&lt;=30.2),'[1]Pricing Schedule'!$F$43+('[1]Pricing Schedule'!$F$45*M272),
IF(AND(I272=38000,R272&gt;30.2,R272&lt;=45.9),'[1]Pricing Schedule'!$F$52+('[1]Pricing Schedule'!$F$54*M272),
IF(AND(I272=38000,R272&gt;45.9,R272&lt;=123.4),'[1]Pricing Schedule'!$F$96+('[1]Pricing Schedule'!$F$97*M272),
IF(AND(I272=38000,R272&gt;123.4,R272&lt;=168.2,M272&lt;=10),'[1]Pricing Schedule'!$F$103+('[1]Pricing Schedule'!$F$105*M272),
IF(AND(I272=38000,R272&gt;123.4,R272&lt;=168.2,M272&gt;10),'[1]Pricing Schedule'!$F$111+('[1]Pricing Schedule'!$F$113*M272),
IF(AND(I272=38000,R272&gt;157.4,R272&lt;=336.4,M272&lt;=10),('[1]Pricing Schedule'!$F$103+('[1]Pricing Schedule'!$F$105*M272))*2,
IF(AND(I272=38000,R272&gt;157.4,R272&lt;=336.4,M272&gt;10),('[1]Pricing Schedule'!$F$111+('[1]Pricing Schedule'!$F$113*M272))*2,
IF(AND(I272=38000,R272&gt;314.8,R272&lt;=504.6,M272&lt;=10),('[1]Pricing Schedule'!$F$103+('[1]Pricing Schedule'!$F$105*M272))*3,
IF(AND(I272=38000,R272&gt;314.8,R272&lt;=504.6,M272&gt;10),('[1]Pricing Schedule'!$F$111+('[1]Pricing Schedule'!$F$113*M272))*3,
IF(AND(I272=38000,R272&gt;472.2,R272&lt;=672.8,M272&lt;=10),('[1]Pricing Schedule'!$F$103+('[1]Pricing Schedule'!$F$105*M272))*4,
IF(AND(I272=38000,R272&gt;472.2,R272&lt;=672.8,M272&gt;10),('[1]Pricing Schedule'!$F$111+('[1]Pricing Schedule'!$F$113*M272))*4,
IF(AND(I272=110000,R272&lt;=12.8,M272&gt;2),'[1]Pricing Schedule'!$F$62+('[1]Pricing Schedule'!$F$63*M272),
IF(AND(I272=110000,R272&lt;=12.8,M272&lt;=2),'[1]Pricing Schedule'!$F$96+('[1]Pricing Schedule'!$F$97*M272),
IF(AND(I272=110000,R272&gt;12.8,R272&lt;=22.8,M272&gt;3),'[1]Pricing Schedule'!$F$71+('[1]Pricing Schedule'!$F$72*M272),
IF(AND(I272=110000,R272&gt;12.8,R272&lt;=22.8,M272&lt;=3),'[1]Pricing Schedule'!$F$96+('[1]Pricing Schedule'!$F$97*M272),
IF(AND(I272=110000,R272&gt;22.8,R272&lt;=30.2),'[1]Pricing Schedule'!$F$80+('[1]Pricing Schedule'!$F$81*M272),
IF(AND(I272=110000,R272&gt;30.2,R272&lt;=45.9),'[1]Pricing Schedule'!$F$89+('[1]Pricing Schedule'!$F$90*M272),
IF(AND(I272=110000,R272&gt;45.9,R272&lt;=123.4),'[1]Pricing Schedule'!$F$96+('[1]Pricing Schedule'!$F$97*M272),
IF(AND(I272=110000,R272&gt;123.4,R272&lt;=168.2,M272&lt;=10),'[1]Pricing Schedule'!$F$103+('[1]Pricing Schedule'!$F$105*M272),
IF(AND(I272=110000,R272&gt;123.4,R272&lt;=168.2,M272&gt;10),'[1]Pricing Schedule'!$F$111+('[1]Pricing Schedule'!$F$113*M272),
IF(AND(I272=110000,R272&gt;168.2,R272&lt;=336.4,M272&lt;=10),('[1]Pricing Schedule'!$F$103+('[1]Pricing Schedule'!$F$105*M272))*2,
IF(AND(I272=110000,R272&gt;168.2,R272&lt;=336.4,M272&gt;10),('[1]Pricing Schedule'!$F$111+('[1]Pricing Schedule'!$F$113*M272))*2,
IF(AND(I272=110000,R272&gt;336.4,R272&lt;=504.6,M272&lt;=10),('[1]Pricing Schedule'!$F$103+('[1]Pricing Schedule'!$F$105*M272))*3,
IF(AND(I272=110000,R272&gt;336.4,R272&lt;=504.6,M272&gt;10),('[1]Pricing Schedule'!$F$111+('[1]Pricing Schedule'!$F$113*M272))*3,
IF(AND(I272=110000,R272&gt;504.6,R272&lt;=672.8,M272&lt;=10),('[1]Pricing Schedule'!$F$103+('[1]Pricing Schedule'!$F$105*M272))*4,
IF(AND(I272=110000,R272&gt;504.6,R272&lt;=672.8,M272&gt;10),('[1]Pricing Schedule'!$F$111+('[1]Pricing Schedule'!$F$113*M272))*4,
IF(AND(I272=110000,R272&gt;672.8,R272&lt;=841,M272&lt;=10),('[1]Pricing Schedule'!$F$103+('[1]Pricing Schedule'!$F$105*M272))*5,
IF(AND(I272=110000,R272&gt;672.8,R272&lt;=841,M272&gt;10),('[1]Pricing Schedule'!$F$111+('[1]Pricing Schedule'!$F$113*M272))*5,
IF(AND(I272=110000,R272&gt;672.8,R272&lt;=841,M272&lt;=10),('[1]Pricing Schedule'!$F$103+('[1]Pricing Schedule'!$F$105*M272))*5,
IF(AND(I272=110000,R272&gt;672.8,R272&lt;=841,M272&gt;10),('[1]Pricing Schedule'!$F$111+('[1]Pricing Schedule'!$F$113*M272))*5,
IF(AND(I272=110000,R272&gt;1345.6,R272&lt;=1513.8,M272&lt;=10),('[1]Pricing Schedule'!$F$103+('[1]Pricing Schedule'!$F$105*M272))*9,
IF(AND(I272=110000,R272&gt;1345.6,R272&lt;=1513.8,M272&gt;10),('[1]Pricing Schedule'!$F$111+('[1]Pricing Schedule'!$F$113*M272))*9,
9999999999)))))))))))))))))))))))))))))))))))))))</f>
        <v>1943470</v>
      </c>
      <c r="T272" s="21">
        <f>IF(AND(I272=38000,R272&lt;=4.5,M272&gt;8),'[1]Pricing Schedule'!$J$9,
IF(AND(I272=38000,R272&lt;=4.5,M272&lt;=8),'[1]Pricing Schedule'!$J$36,
IF(AND(I272=38000,R272&gt;4.5,R272&lt;=9,M272&gt;8),'[1]Pricing Schedule'!$J$18,
IF(AND(I272=38000,R272&gt;4.5,R272&lt;=9,M272&lt;=8),'[1]Pricing Schedule'!$J$36,
IF(AND(I272=38000,R272&gt;9,R272&lt;=12.8,M272&gt;8),'[1]Pricing Schedule'!$J$27,
IF(AND(I272=38000,R272&gt;9,R272&lt;=12.8,M272&lt;=8),'[1]Pricing Schedule'!$J$36,
IF(AND(I272=38000,R272&gt;12.8,R272&lt;=22.8),'[1]Pricing Schedule'!$J$36,
IF(AND(I272=38000,R272&gt;22.8,R272&lt;=30.2),'[1]Pricing Schedule'!$J$45,
IF(AND(I272=38000,R272&gt;30.2,R272&lt;=45.9),'[1]Pricing Schedule'!$J$54,
IF(AND(I272=38000,R272&gt;45.9,R272&lt;=123.4),'[1]Pricing Schedule'!$J$97,
IF(AND(I272=38000,R272&gt;123.4,R272&lt;=168.2,M272&lt;=10),'[1]Pricing Schedule'!$J$105,
IF(AND(I272=38000,R272&gt;123.4,R272&lt;=168.2,M272&gt;10),'[1]Pricing Schedule'!$J$113,
IF(AND(I272=38000,R272&gt;168.2,R272&lt;=336.4,M272&lt;=10),('[1]Pricing Schedule'!$J$105),
IF(AND(I272=38000,R272&gt;168.2,R272&lt;=336.4,M272&gt;10),('[1]Pricing Schedule'!$J$113),
IF(AND(I272=38000,R272&gt;336.4,R272&lt;=504.6,M272&lt;=10),('[1]Pricing Schedule'!$J$105),
IF(AND(I272=38000,R272&gt;336.4,R272&lt;=504.6,M272&gt;10),('[1]Pricing Schedule'!$J$113),
IF(AND(I272=38000,R272&gt;504.6,R272&lt;=672.8,M272&lt;=10),('[1]Pricing Schedule'!$J$105),
IF(AND(I272=38000,R272&gt;504.6,R272&lt;=672.8,M272&gt;10),('[1]Pricing Schedule'!$J$113),
IF(AND(I272=110000,R272&lt;=12.8,M272&gt;2),'[1]Pricing Schedule'!$J$63,
IF(AND(I272=110000,R272&lt;=12.8,M272&lt;=2),'[1]Pricing Schedule'!$J$97,
IF(AND(I272=110000,R272&gt;12.8,R272&lt;=22.8,M272&gt;3),'[1]Pricing Schedule'!$J$72,
IF(AND(I272=110000,R272&gt;12.8,R272&lt;=22.8,M272&lt;=3),'[1]Pricing Schedule'!$J$97,
IF(AND(I272=110000,R272&gt;22.8,R272&lt;=30.2),'[1]Pricing Schedule'!$J$81,
IF(AND(I272=110000,R272&gt;30.2,R272&lt;=45.9),'[1]Pricing Schedule'!$J$90,
IF(AND(I272=110000,R272&gt;45.9,R272&lt;=123.4),'[1]Pricing Schedule'!$J$97,
IF(AND(I272=110000,R272&gt;123.4,R272&lt;=168.2,M272&lt;=10),'[1]Pricing Schedule'!$J$105,
IF(AND(I272=110000,R272&gt;123.4,R272&lt;=168.2,M272&gt;10),'[1]Pricing Schedule'!$J$113,
IF(AND(I272=110000,R272&gt;168.2,R272&lt;=336.2,M272&lt;=10),('[1]Pricing Schedule'!$J$105),
IF(AND(I272=110000,R272&gt;168.2,R272&lt;=336.2,M272&gt;10),('[1]Pricing Schedule'!$J$113),
IF(AND(I272=110000,R272&gt;336.4,R272&lt;=504.6,M272&lt;=10),('[1]Pricing Schedule'!$J$105),
IF(AND(I272=110000,R272&gt;336.4,R272&lt;=504.6,M272&gt;10),('[1]Pricing Schedule'!$J$113),
IF(AND(I272=110000,R272&gt;504.6,R272&lt;=672.8,M272&lt;=10),('[1]Pricing Schedule'!$J$105),
IF(AND(I272=110000,R272&gt;504.6,R272&lt;=672.8,M272&gt;10),('[1]Pricing Schedule'!$J$113),
IF(AND(I272=110000,R272&gt;672.8,R272&lt;=841,M272&lt;=10),('[1]Pricing Schedule'!$J$105),
IF(AND(I272=110000,R272&gt;672.8,R272&lt;=841,M272&gt;10),('[1]Pricing Schedule'!$J$113),
IF(AND(I272=110000,R272&gt;1682,R272&lt;=1850.2,M272&lt;=10),('[1]Pricing Schedule'!$J$105),
IF(AND(I272=110000,R272&gt;1682,R272&lt;=1850.2,M272&gt;10),('[1]Pricing Schedule'!$J$113),
IF(AND(I272=110000,R272&gt;2018.4,R272&lt;=2186.6,M272&lt;=10),('[1]Pricing Schedule'!$J$105),
IF(AND(I272=110000,R272&gt;2018.4,R272&lt;=2186.6,M272&gt;10),('[1]Pricing Schedule'!$J$113),999999999)))))))))))))))))))))))))))))))))))))))</f>
        <v>7</v>
      </c>
      <c r="U272" s="40">
        <f t="shared" si="30"/>
        <v>187774.87922705311</v>
      </c>
      <c r="V272" s="41">
        <f t="shared" si="31"/>
        <v>5.3255259921686475</v>
      </c>
      <c r="Y272" s="23">
        <v>205</v>
      </c>
      <c r="Z272" s="23">
        <v>75</v>
      </c>
      <c r="AR272" s="35"/>
    </row>
    <row r="273" spans="1:44">
      <c r="A273" s="23">
        <v>272</v>
      </c>
      <c r="B273" s="23">
        <v>272</v>
      </c>
      <c r="C273" s="23" t="s">
        <v>584</v>
      </c>
      <c r="D273" s="23" t="s">
        <v>280</v>
      </c>
      <c r="E273" s="23" t="s">
        <v>280</v>
      </c>
      <c r="F273" s="23" t="s">
        <v>286</v>
      </c>
      <c r="G273" s="23" t="s">
        <v>287</v>
      </c>
      <c r="H273" s="23" t="s">
        <v>113</v>
      </c>
      <c r="I273" s="13">
        <v>38000</v>
      </c>
      <c r="J273" s="13">
        <v>38000</v>
      </c>
      <c r="K273" s="13">
        <v>10000</v>
      </c>
      <c r="L273" s="24">
        <v>10.468999999999999</v>
      </c>
      <c r="M273" s="37">
        <f t="shared" si="26"/>
        <v>11</v>
      </c>
      <c r="N273" s="24">
        <v>0.84099999999999997</v>
      </c>
      <c r="O273" s="13">
        <v>1</v>
      </c>
      <c r="P273" s="36">
        <f t="shared" si="27"/>
        <v>0.63074999999999992</v>
      </c>
      <c r="Q273" s="38">
        <f t="shared" si="28"/>
        <v>6.9</v>
      </c>
      <c r="R273" s="37">
        <f t="shared" si="29"/>
        <v>6.9</v>
      </c>
      <c r="S273" s="39">
        <f>IF(AND(I273=38000,R273&lt;=4.5,M273&gt;8),'[1]Pricing Schedule'!$F$8+('[1]Pricing Schedule'!$F$9*M273),
IF(AND(I273=38000,R273&lt;=4.5,M273&lt;=8),'[1]Pricing Schedule'!$F$34+('[1]Pricing Schedule'!$F$36*M273),
IF(AND(I273=38000,R273&gt;4.5,R273&lt;=9,M273&gt;8),'[1]Pricing Schedule'!$F$17+('[1]Pricing Schedule'!$F$18*M273),
IF(AND(I273=38000,R273&gt;4.5,R273&lt;=9,M273&lt;=8),'[1]Pricing Schedule'!$F$34+('[1]Pricing Schedule'!$F$36*M273),
IF(AND(I273=38000,R273&gt;9,R273&lt;=12.8,M273&gt;8),'[1]Pricing Schedule'!$F$26+('[1]Pricing Schedule'!$F$27*M273),
IF(AND(I273=38000,R273&gt;9,R273&lt;=12.8,M273&lt;=8),'[1]Pricing Schedule'!$F$34+('[1]Pricing Schedule'!$F$36*M273),
IF(AND(I273=38000,R273&gt;12.8,R273&lt;=22.8),'[1]Pricing Schedule'!$F$34+('[1]Pricing Schedule'!$F$36*M273),
IF(AND(I273=38000,R273&gt;22.8,R273&lt;=30.2),'[1]Pricing Schedule'!$F$43+('[1]Pricing Schedule'!$F$45*M273),
IF(AND(I273=38000,R273&gt;30.2,R273&lt;=45.9),'[1]Pricing Schedule'!$F$52+('[1]Pricing Schedule'!$F$54*M273),
IF(AND(I273=38000,R273&gt;45.9,R273&lt;=123.4),'[1]Pricing Schedule'!$F$96+('[1]Pricing Schedule'!$F$97*M273),
IF(AND(I273=38000,R273&gt;123.4,R273&lt;=168.2,M273&lt;=10),'[1]Pricing Schedule'!$F$103+('[1]Pricing Schedule'!$F$105*M273),
IF(AND(I273=38000,R273&gt;123.4,R273&lt;=168.2,M273&gt;10),'[1]Pricing Schedule'!$F$111+('[1]Pricing Schedule'!$F$113*M273),
IF(AND(I273=38000,R273&gt;157.4,R273&lt;=336.4,M273&lt;=10),('[1]Pricing Schedule'!$F$103+('[1]Pricing Schedule'!$F$105*M273))*2,
IF(AND(I273=38000,R273&gt;157.4,R273&lt;=336.4,M273&gt;10),('[1]Pricing Schedule'!$F$111+('[1]Pricing Schedule'!$F$113*M273))*2,
IF(AND(I273=38000,R273&gt;314.8,R273&lt;=504.6,M273&lt;=10),('[1]Pricing Schedule'!$F$103+('[1]Pricing Schedule'!$F$105*M273))*3,
IF(AND(I273=38000,R273&gt;314.8,R273&lt;=504.6,M273&gt;10),('[1]Pricing Schedule'!$F$111+('[1]Pricing Schedule'!$F$113*M273))*3,
IF(AND(I273=38000,R273&gt;472.2,R273&lt;=672.8,M273&lt;=10),('[1]Pricing Schedule'!$F$103+('[1]Pricing Schedule'!$F$105*M273))*4,
IF(AND(I273=38000,R273&gt;472.2,R273&lt;=672.8,M273&gt;10),('[1]Pricing Schedule'!$F$111+('[1]Pricing Schedule'!$F$113*M273))*4,
IF(AND(I273=110000,R273&lt;=12.8,M273&gt;2),'[1]Pricing Schedule'!$F$62+('[1]Pricing Schedule'!$F$63*M273),
IF(AND(I273=110000,R273&lt;=12.8,M273&lt;=2),'[1]Pricing Schedule'!$F$96+('[1]Pricing Schedule'!$F$97*M273),
IF(AND(I273=110000,R273&gt;12.8,R273&lt;=22.8,M273&gt;3),'[1]Pricing Schedule'!$F$71+('[1]Pricing Schedule'!$F$72*M273),
IF(AND(I273=110000,R273&gt;12.8,R273&lt;=22.8,M273&lt;=3),'[1]Pricing Schedule'!$F$96+('[1]Pricing Schedule'!$F$97*M273),
IF(AND(I273=110000,R273&gt;22.8,R273&lt;=30.2),'[1]Pricing Schedule'!$F$80+('[1]Pricing Schedule'!$F$81*M273),
IF(AND(I273=110000,R273&gt;30.2,R273&lt;=45.9),'[1]Pricing Schedule'!$F$89+('[1]Pricing Schedule'!$F$90*M273),
IF(AND(I273=110000,R273&gt;45.9,R273&lt;=123.4),'[1]Pricing Schedule'!$F$96+('[1]Pricing Schedule'!$F$97*M273),
IF(AND(I273=110000,R273&gt;123.4,R273&lt;=168.2,M273&lt;=10),'[1]Pricing Schedule'!$F$103+('[1]Pricing Schedule'!$F$105*M273),
IF(AND(I273=110000,R273&gt;123.4,R273&lt;=168.2,M273&gt;10),'[1]Pricing Schedule'!$F$111+('[1]Pricing Schedule'!$F$113*M273),
IF(AND(I273=110000,R273&gt;168.2,R273&lt;=336.4,M273&lt;=10),('[1]Pricing Schedule'!$F$103+('[1]Pricing Schedule'!$F$105*M273))*2,
IF(AND(I273=110000,R273&gt;168.2,R273&lt;=336.4,M273&gt;10),('[1]Pricing Schedule'!$F$111+('[1]Pricing Schedule'!$F$113*M273))*2,
IF(AND(I273=110000,R273&gt;336.4,R273&lt;=504.6,M273&lt;=10),('[1]Pricing Schedule'!$F$103+('[1]Pricing Schedule'!$F$105*M273))*3,
IF(AND(I273=110000,R273&gt;336.4,R273&lt;=504.6,M273&gt;10),('[1]Pricing Schedule'!$F$111+('[1]Pricing Schedule'!$F$113*M273))*3,
IF(AND(I273=110000,R273&gt;504.6,R273&lt;=672.8,M273&lt;=10),('[1]Pricing Schedule'!$F$103+('[1]Pricing Schedule'!$F$105*M273))*4,
IF(AND(I273=110000,R273&gt;504.6,R273&lt;=672.8,M273&gt;10),('[1]Pricing Schedule'!$F$111+('[1]Pricing Schedule'!$F$113*M273))*4,
IF(AND(I273=110000,R273&gt;672.8,R273&lt;=841,M273&lt;=10),('[1]Pricing Schedule'!$F$103+('[1]Pricing Schedule'!$F$105*M273))*5,
IF(AND(I273=110000,R273&gt;672.8,R273&lt;=841,M273&gt;10),('[1]Pricing Schedule'!$F$111+('[1]Pricing Schedule'!$F$113*M273))*5,
IF(AND(I273=110000,R273&gt;672.8,R273&lt;=841,M273&lt;=10),('[1]Pricing Schedule'!$F$103+('[1]Pricing Schedule'!$F$105*M273))*5,
IF(AND(I273=110000,R273&gt;672.8,R273&lt;=841,M273&gt;10),('[1]Pricing Schedule'!$F$111+('[1]Pricing Schedule'!$F$113*M273))*5,
IF(AND(I273=110000,R273&gt;1345.6,R273&lt;=1513.8,M273&lt;=10),('[1]Pricing Schedule'!$F$103+('[1]Pricing Schedule'!$F$105*M273))*9,
IF(AND(I273=110000,R273&gt;1345.6,R273&lt;=1513.8,M273&gt;10),('[1]Pricing Schedule'!$F$111+('[1]Pricing Schedule'!$F$113*M273))*9,
9999999999)))))))))))))))))))))))))))))))))))))))</f>
        <v>1485200</v>
      </c>
      <c r="T273" s="21">
        <f>IF(AND(I273=38000,R273&lt;=4.5,M273&gt;8),'[1]Pricing Schedule'!$J$9,
IF(AND(I273=38000,R273&lt;=4.5,M273&lt;=8),'[1]Pricing Schedule'!$J$36,
IF(AND(I273=38000,R273&gt;4.5,R273&lt;=9,M273&gt;8),'[1]Pricing Schedule'!$J$18,
IF(AND(I273=38000,R273&gt;4.5,R273&lt;=9,M273&lt;=8),'[1]Pricing Schedule'!$J$36,
IF(AND(I273=38000,R273&gt;9,R273&lt;=12.8,M273&gt;8),'[1]Pricing Schedule'!$J$27,
IF(AND(I273=38000,R273&gt;9,R273&lt;=12.8,M273&lt;=8),'[1]Pricing Schedule'!$J$36,
IF(AND(I273=38000,R273&gt;12.8,R273&lt;=22.8),'[1]Pricing Schedule'!$J$36,
IF(AND(I273=38000,R273&gt;22.8,R273&lt;=30.2),'[1]Pricing Schedule'!$J$45,
IF(AND(I273=38000,R273&gt;30.2,R273&lt;=45.9),'[1]Pricing Schedule'!$J$54,
IF(AND(I273=38000,R273&gt;45.9,R273&lt;=123.4),'[1]Pricing Schedule'!$J$97,
IF(AND(I273=38000,R273&gt;123.4,R273&lt;=168.2,M273&lt;=10),'[1]Pricing Schedule'!$J$105,
IF(AND(I273=38000,R273&gt;123.4,R273&lt;=168.2,M273&gt;10),'[1]Pricing Schedule'!$J$113,
IF(AND(I273=38000,R273&gt;168.2,R273&lt;=336.4,M273&lt;=10),('[1]Pricing Schedule'!$J$105),
IF(AND(I273=38000,R273&gt;168.2,R273&lt;=336.4,M273&gt;10),('[1]Pricing Schedule'!$J$113),
IF(AND(I273=38000,R273&gt;336.4,R273&lt;=504.6,M273&lt;=10),('[1]Pricing Schedule'!$J$105),
IF(AND(I273=38000,R273&gt;336.4,R273&lt;=504.6,M273&gt;10),('[1]Pricing Schedule'!$J$113),
IF(AND(I273=38000,R273&gt;504.6,R273&lt;=672.8,M273&lt;=10),('[1]Pricing Schedule'!$J$105),
IF(AND(I273=38000,R273&gt;504.6,R273&lt;=672.8,M273&gt;10),('[1]Pricing Schedule'!$J$113),
IF(AND(I273=110000,R273&lt;=12.8,M273&gt;2),'[1]Pricing Schedule'!$J$63,
IF(AND(I273=110000,R273&lt;=12.8,M273&lt;=2),'[1]Pricing Schedule'!$J$97,
IF(AND(I273=110000,R273&gt;12.8,R273&lt;=22.8,M273&gt;3),'[1]Pricing Schedule'!$J$72,
IF(AND(I273=110000,R273&gt;12.8,R273&lt;=22.8,M273&lt;=3),'[1]Pricing Schedule'!$J$97,
IF(AND(I273=110000,R273&gt;22.8,R273&lt;=30.2),'[1]Pricing Schedule'!$J$81,
IF(AND(I273=110000,R273&gt;30.2,R273&lt;=45.9),'[1]Pricing Schedule'!$J$90,
IF(AND(I273=110000,R273&gt;45.9,R273&lt;=123.4),'[1]Pricing Schedule'!$J$97,
IF(AND(I273=110000,R273&gt;123.4,R273&lt;=168.2,M273&lt;=10),'[1]Pricing Schedule'!$J$105,
IF(AND(I273=110000,R273&gt;123.4,R273&lt;=168.2,M273&gt;10),'[1]Pricing Schedule'!$J$113,
IF(AND(I273=110000,R273&gt;168.2,R273&lt;=336.2,M273&lt;=10),('[1]Pricing Schedule'!$J$105),
IF(AND(I273=110000,R273&gt;168.2,R273&lt;=336.2,M273&gt;10),('[1]Pricing Schedule'!$J$113),
IF(AND(I273=110000,R273&gt;336.4,R273&lt;=504.6,M273&lt;=10),('[1]Pricing Schedule'!$J$105),
IF(AND(I273=110000,R273&gt;336.4,R273&lt;=504.6,M273&gt;10),('[1]Pricing Schedule'!$J$113),
IF(AND(I273=110000,R273&gt;504.6,R273&lt;=672.8,M273&lt;=10),('[1]Pricing Schedule'!$J$105),
IF(AND(I273=110000,R273&gt;504.6,R273&lt;=672.8,M273&gt;10),('[1]Pricing Schedule'!$J$113),
IF(AND(I273=110000,R273&gt;672.8,R273&lt;=841,M273&lt;=10),('[1]Pricing Schedule'!$J$105),
IF(AND(I273=110000,R273&gt;672.8,R273&lt;=841,M273&gt;10),('[1]Pricing Schedule'!$J$113),
IF(AND(I273=110000,R273&gt;1682,R273&lt;=1850.2,M273&lt;=10),('[1]Pricing Schedule'!$J$105),
IF(AND(I273=110000,R273&gt;1682,R273&lt;=1850.2,M273&gt;10),('[1]Pricing Schedule'!$J$113),
IF(AND(I273=110000,R273&gt;2018.4,R273&lt;=2186.6,M273&lt;=10),('[1]Pricing Schedule'!$J$105),
IF(AND(I273=110000,R273&gt;2018.4,R273&lt;=2186.6,M273&gt;10),('[1]Pricing Schedule'!$J$113),999999999)))))))))))))))))))))))))))))))))))))))</f>
        <v>2</v>
      </c>
      <c r="U273" s="40">
        <f t="shared" si="30"/>
        <v>215246.37681159418</v>
      </c>
      <c r="V273" s="41">
        <f t="shared" si="31"/>
        <v>4.6458389442499328</v>
      </c>
      <c r="Y273" s="23">
        <v>317</v>
      </c>
      <c r="Z273" s="23">
        <v>42</v>
      </c>
      <c r="AR273" s="35"/>
    </row>
    <row r="274" spans="1:44">
      <c r="A274" s="23">
        <v>273</v>
      </c>
      <c r="B274" s="23">
        <v>273</v>
      </c>
      <c r="C274" s="23" t="s">
        <v>585</v>
      </c>
      <c r="D274" s="23" t="s">
        <v>280</v>
      </c>
      <c r="E274" s="23" t="s">
        <v>285</v>
      </c>
      <c r="F274" s="23" t="s">
        <v>586</v>
      </c>
      <c r="G274" s="23" t="s">
        <v>587</v>
      </c>
      <c r="H274" s="23" t="s">
        <v>113</v>
      </c>
      <c r="I274" s="13">
        <v>38000</v>
      </c>
      <c r="J274" s="13">
        <v>38000</v>
      </c>
      <c r="K274" s="23" t="s">
        <v>119</v>
      </c>
      <c r="L274" s="24">
        <v>11.815</v>
      </c>
      <c r="M274" s="37">
        <f t="shared" si="26"/>
        <v>12</v>
      </c>
      <c r="N274" s="24">
        <v>5.6890000000000001</v>
      </c>
      <c r="O274" s="13">
        <v>1</v>
      </c>
      <c r="P274" s="36">
        <f t="shared" si="27"/>
        <v>4.26675</v>
      </c>
      <c r="Q274" s="38">
        <f t="shared" si="28"/>
        <v>44.85</v>
      </c>
      <c r="R274" s="37">
        <f t="shared" si="29"/>
        <v>44.85</v>
      </c>
      <c r="S274" s="39">
        <f>IF(AND(I274=38000,R274&lt;=4.5,M274&gt;8),'[1]Pricing Schedule'!$F$8+('[1]Pricing Schedule'!$F$9*M274),
IF(AND(I274=38000,R274&lt;=4.5,M274&lt;=8),'[1]Pricing Schedule'!$F$34+('[1]Pricing Schedule'!$F$36*M274),
IF(AND(I274=38000,R274&gt;4.5,R274&lt;=9,M274&gt;8),'[1]Pricing Schedule'!$F$17+('[1]Pricing Schedule'!$F$18*M274),
IF(AND(I274=38000,R274&gt;4.5,R274&lt;=9,M274&lt;=8),'[1]Pricing Schedule'!$F$34+('[1]Pricing Schedule'!$F$36*M274),
IF(AND(I274=38000,R274&gt;9,R274&lt;=12.8,M274&gt;8),'[1]Pricing Schedule'!$F$26+('[1]Pricing Schedule'!$F$27*M274),
IF(AND(I274=38000,R274&gt;9,R274&lt;=12.8,M274&lt;=8),'[1]Pricing Schedule'!$F$34+('[1]Pricing Schedule'!$F$36*M274),
IF(AND(I274=38000,R274&gt;12.8,R274&lt;=22.8),'[1]Pricing Schedule'!$F$34+('[1]Pricing Schedule'!$F$36*M274),
IF(AND(I274=38000,R274&gt;22.8,R274&lt;=30.2),'[1]Pricing Schedule'!$F$43+('[1]Pricing Schedule'!$F$45*M274),
IF(AND(I274=38000,R274&gt;30.2,R274&lt;=45.9),'[1]Pricing Schedule'!$F$52+('[1]Pricing Schedule'!$F$54*M274),
IF(AND(I274=38000,R274&gt;45.9,R274&lt;=123.4),'[1]Pricing Schedule'!$F$96+('[1]Pricing Schedule'!$F$97*M274),
IF(AND(I274=38000,R274&gt;123.4,R274&lt;=168.2,M274&lt;=10),'[1]Pricing Schedule'!$F$103+('[1]Pricing Schedule'!$F$105*M274),
IF(AND(I274=38000,R274&gt;123.4,R274&lt;=168.2,M274&gt;10),'[1]Pricing Schedule'!$F$111+('[1]Pricing Schedule'!$F$113*M274),
IF(AND(I274=38000,R274&gt;157.4,R274&lt;=336.4,M274&lt;=10),('[1]Pricing Schedule'!$F$103+('[1]Pricing Schedule'!$F$105*M274))*2,
IF(AND(I274=38000,R274&gt;157.4,R274&lt;=336.4,M274&gt;10),('[1]Pricing Schedule'!$F$111+('[1]Pricing Schedule'!$F$113*M274))*2,
IF(AND(I274=38000,R274&gt;314.8,R274&lt;=504.6,M274&lt;=10),('[1]Pricing Schedule'!$F$103+('[1]Pricing Schedule'!$F$105*M274))*3,
IF(AND(I274=38000,R274&gt;314.8,R274&lt;=504.6,M274&gt;10),('[1]Pricing Schedule'!$F$111+('[1]Pricing Schedule'!$F$113*M274))*3,
IF(AND(I274=38000,R274&gt;472.2,R274&lt;=672.8,M274&lt;=10),('[1]Pricing Schedule'!$F$103+('[1]Pricing Schedule'!$F$105*M274))*4,
IF(AND(I274=38000,R274&gt;472.2,R274&lt;=672.8,M274&gt;10),('[1]Pricing Schedule'!$F$111+('[1]Pricing Schedule'!$F$113*M274))*4,
IF(AND(I274=110000,R274&lt;=12.8,M274&gt;2),'[1]Pricing Schedule'!$F$62+('[1]Pricing Schedule'!$F$63*M274),
IF(AND(I274=110000,R274&lt;=12.8,M274&lt;=2),'[1]Pricing Schedule'!$F$96+('[1]Pricing Schedule'!$F$97*M274),
IF(AND(I274=110000,R274&gt;12.8,R274&lt;=22.8,M274&gt;3),'[1]Pricing Schedule'!$F$71+('[1]Pricing Schedule'!$F$72*M274),
IF(AND(I274=110000,R274&gt;12.8,R274&lt;=22.8,M274&lt;=3),'[1]Pricing Schedule'!$F$96+('[1]Pricing Schedule'!$F$97*M274),
IF(AND(I274=110000,R274&gt;22.8,R274&lt;=30.2),'[1]Pricing Schedule'!$F$80+('[1]Pricing Schedule'!$F$81*M274),
IF(AND(I274=110000,R274&gt;30.2,R274&lt;=45.9),'[1]Pricing Schedule'!$F$89+('[1]Pricing Schedule'!$F$90*M274),
IF(AND(I274=110000,R274&gt;45.9,R274&lt;=123.4),'[1]Pricing Schedule'!$F$96+('[1]Pricing Schedule'!$F$97*M274),
IF(AND(I274=110000,R274&gt;123.4,R274&lt;=168.2,M274&lt;=10),'[1]Pricing Schedule'!$F$103+('[1]Pricing Schedule'!$F$105*M274),
IF(AND(I274=110000,R274&gt;123.4,R274&lt;=168.2,M274&gt;10),'[1]Pricing Schedule'!$F$111+('[1]Pricing Schedule'!$F$113*M274),
IF(AND(I274=110000,R274&gt;168.2,R274&lt;=336.4,M274&lt;=10),('[1]Pricing Schedule'!$F$103+('[1]Pricing Schedule'!$F$105*M274))*2,
IF(AND(I274=110000,R274&gt;168.2,R274&lt;=336.4,M274&gt;10),('[1]Pricing Schedule'!$F$111+('[1]Pricing Schedule'!$F$113*M274))*2,
IF(AND(I274=110000,R274&gt;336.4,R274&lt;=504.6,M274&lt;=10),('[1]Pricing Schedule'!$F$103+('[1]Pricing Schedule'!$F$105*M274))*3,
IF(AND(I274=110000,R274&gt;336.4,R274&lt;=504.6,M274&gt;10),('[1]Pricing Schedule'!$F$111+('[1]Pricing Schedule'!$F$113*M274))*3,
IF(AND(I274=110000,R274&gt;504.6,R274&lt;=672.8,M274&lt;=10),('[1]Pricing Schedule'!$F$103+('[1]Pricing Schedule'!$F$105*M274))*4,
IF(AND(I274=110000,R274&gt;504.6,R274&lt;=672.8,M274&gt;10),('[1]Pricing Schedule'!$F$111+('[1]Pricing Schedule'!$F$113*M274))*4,
IF(AND(I274=110000,R274&gt;672.8,R274&lt;=841,M274&lt;=10),('[1]Pricing Schedule'!$F$103+('[1]Pricing Schedule'!$F$105*M274))*5,
IF(AND(I274=110000,R274&gt;672.8,R274&lt;=841,M274&gt;10),('[1]Pricing Schedule'!$F$111+('[1]Pricing Schedule'!$F$113*M274))*5,
IF(AND(I274=110000,R274&gt;672.8,R274&lt;=841,M274&lt;=10),('[1]Pricing Schedule'!$F$103+('[1]Pricing Schedule'!$F$105*M274))*5,
IF(AND(I274=110000,R274&gt;672.8,R274&lt;=841,M274&gt;10),('[1]Pricing Schedule'!$F$111+('[1]Pricing Schedule'!$F$113*M274))*5,
IF(AND(I274=110000,R274&gt;1345.6,R274&lt;=1513.8,M274&lt;=10),('[1]Pricing Schedule'!$F$103+('[1]Pricing Schedule'!$F$105*M274))*9,
IF(AND(I274=110000,R274&gt;1345.6,R274&lt;=1513.8,M274&gt;10),('[1]Pricing Schedule'!$F$111+('[1]Pricing Schedule'!$F$113*M274))*9,
9999999999)))))))))))))))))))))))))))))))))))))))</f>
        <v>1682910</v>
      </c>
      <c r="T274" s="21">
        <f>IF(AND(I274=38000,R274&lt;=4.5,M274&gt;8),'[1]Pricing Schedule'!$J$9,
IF(AND(I274=38000,R274&lt;=4.5,M274&lt;=8),'[1]Pricing Schedule'!$J$36,
IF(AND(I274=38000,R274&gt;4.5,R274&lt;=9,M274&gt;8),'[1]Pricing Schedule'!$J$18,
IF(AND(I274=38000,R274&gt;4.5,R274&lt;=9,M274&lt;=8),'[1]Pricing Schedule'!$J$36,
IF(AND(I274=38000,R274&gt;9,R274&lt;=12.8,M274&gt;8),'[1]Pricing Schedule'!$J$27,
IF(AND(I274=38000,R274&gt;9,R274&lt;=12.8,M274&lt;=8),'[1]Pricing Schedule'!$J$36,
IF(AND(I274=38000,R274&gt;12.8,R274&lt;=22.8),'[1]Pricing Schedule'!$J$36,
IF(AND(I274=38000,R274&gt;22.8,R274&lt;=30.2),'[1]Pricing Schedule'!$J$45,
IF(AND(I274=38000,R274&gt;30.2,R274&lt;=45.9),'[1]Pricing Schedule'!$J$54,
IF(AND(I274=38000,R274&gt;45.9,R274&lt;=123.4),'[1]Pricing Schedule'!$J$97,
IF(AND(I274=38000,R274&gt;123.4,R274&lt;=168.2,M274&lt;=10),'[1]Pricing Schedule'!$J$105,
IF(AND(I274=38000,R274&gt;123.4,R274&lt;=168.2,M274&gt;10),'[1]Pricing Schedule'!$J$113,
IF(AND(I274=38000,R274&gt;168.2,R274&lt;=336.4,M274&lt;=10),('[1]Pricing Schedule'!$J$105),
IF(AND(I274=38000,R274&gt;168.2,R274&lt;=336.4,M274&gt;10),('[1]Pricing Schedule'!$J$113),
IF(AND(I274=38000,R274&gt;336.4,R274&lt;=504.6,M274&lt;=10),('[1]Pricing Schedule'!$J$105),
IF(AND(I274=38000,R274&gt;336.4,R274&lt;=504.6,M274&gt;10),('[1]Pricing Schedule'!$J$113),
IF(AND(I274=38000,R274&gt;504.6,R274&lt;=672.8,M274&lt;=10),('[1]Pricing Schedule'!$J$105),
IF(AND(I274=38000,R274&gt;504.6,R274&lt;=672.8,M274&gt;10),('[1]Pricing Schedule'!$J$113),
IF(AND(I274=110000,R274&lt;=12.8,M274&gt;2),'[1]Pricing Schedule'!$J$63,
IF(AND(I274=110000,R274&lt;=12.8,M274&lt;=2),'[1]Pricing Schedule'!$J$97,
IF(AND(I274=110000,R274&gt;12.8,R274&lt;=22.8,M274&gt;3),'[1]Pricing Schedule'!$J$72,
IF(AND(I274=110000,R274&gt;12.8,R274&lt;=22.8,M274&lt;=3),'[1]Pricing Schedule'!$J$97,
IF(AND(I274=110000,R274&gt;22.8,R274&lt;=30.2),'[1]Pricing Schedule'!$J$81,
IF(AND(I274=110000,R274&gt;30.2,R274&lt;=45.9),'[1]Pricing Schedule'!$J$90,
IF(AND(I274=110000,R274&gt;45.9,R274&lt;=123.4),'[1]Pricing Schedule'!$J$97,
IF(AND(I274=110000,R274&gt;123.4,R274&lt;=168.2,M274&lt;=10),'[1]Pricing Schedule'!$J$105,
IF(AND(I274=110000,R274&gt;123.4,R274&lt;=168.2,M274&gt;10),'[1]Pricing Schedule'!$J$113,
IF(AND(I274=110000,R274&gt;168.2,R274&lt;=336.2,M274&lt;=10),('[1]Pricing Schedule'!$J$105),
IF(AND(I274=110000,R274&gt;168.2,R274&lt;=336.2,M274&gt;10),('[1]Pricing Schedule'!$J$113),
IF(AND(I274=110000,R274&gt;336.4,R274&lt;=504.6,M274&lt;=10),('[1]Pricing Schedule'!$J$105),
IF(AND(I274=110000,R274&gt;336.4,R274&lt;=504.6,M274&gt;10),('[1]Pricing Schedule'!$J$113),
IF(AND(I274=110000,R274&gt;504.6,R274&lt;=672.8,M274&lt;=10),('[1]Pricing Schedule'!$J$105),
IF(AND(I274=110000,R274&gt;504.6,R274&lt;=672.8,M274&gt;10),('[1]Pricing Schedule'!$J$113),
IF(AND(I274=110000,R274&gt;672.8,R274&lt;=841,M274&lt;=10),('[1]Pricing Schedule'!$J$105),
IF(AND(I274=110000,R274&gt;672.8,R274&lt;=841,M274&gt;10),('[1]Pricing Schedule'!$J$113),
IF(AND(I274=110000,R274&gt;1682,R274&lt;=1850.2,M274&lt;=10),('[1]Pricing Schedule'!$J$105),
IF(AND(I274=110000,R274&gt;1682,R274&lt;=1850.2,M274&gt;10),('[1]Pricing Schedule'!$J$113),
IF(AND(I274=110000,R274&gt;2018.4,R274&lt;=2186.6,M274&lt;=10),('[1]Pricing Schedule'!$J$105),
IF(AND(I274=110000,R274&gt;2018.4,R274&lt;=2186.6,M274&gt;10),('[1]Pricing Schedule'!$J$113),999999999)))))))))))))))))))))))))))))))))))))))</f>
        <v>6</v>
      </c>
      <c r="U274" s="40">
        <f t="shared" si="30"/>
        <v>37523.076923076922</v>
      </c>
      <c r="V274" s="41">
        <f t="shared" si="31"/>
        <v>26.650266502665026</v>
      </c>
      <c r="Y274" s="23">
        <v>668</v>
      </c>
      <c r="Z274" s="23">
        <v>227</v>
      </c>
      <c r="AR274" s="35"/>
    </row>
    <row r="275" spans="1:44" s="44" customFormat="1">
      <c r="A275" s="43">
        <v>274</v>
      </c>
      <c r="B275" s="43">
        <v>274</v>
      </c>
      <c r="C275" s="43" t="s">
        <v>588</v>
      </c>
      <c r="D275" s="23" t="s">
        <v>121</v>
      </c>
      <c r="E275" s="23" t="s">
        <v>121</v>
      </c>
      <c r="F275" s="43" t="s">
        <v>122</v>
      </c>
      <c r="G275" s="43" t="s">
        <v>123</v>
      </c>
      <c r="H275" s="43" t="s">
        <v>113</v>
      </c>
      <c r="I275" s="44">
        <v>38000</v>
      </c>
      <c r="J275" s="44">
        <v>38000</v>
      </c>
      <c r="K275" s="44">
        <v>10000</v>
      </c>
      <c r="L275" s="45">
        <v>9.2360000000000007</v>
      </c>
      <c r="M275" s="46">
        <f t="shared" si="26"/>
        <v>10</v>
      </c>
      <c r="N275" s="45">
        <v>9.968</v>
      </c>
      <c r="O275" s="44">
        <v>1</v>
      </c>
      <c r="P275" s="46">
        <f t="shared" si="27"/>
        <v>7.476</v>
      </c>
      <c r="Q275" s="47">
        <f t="shared" si="28"/>
        <v>79.350000000000009</v>
      </c>
      <c r="R275" s="46">
        <f t="shared" si="29"/>
        <v>79.350000000000009</v>
      </c>
      <c r="S275" s="39">
        <f>IF(AND(I275=38000,R275&lt;=4.5,M275&gt;8),'[1]Pricing Schedule'!$F$8+('[1]Pricing Schedule'!$F$9*M275),
IF(AND(I275=38000,R275&lt;=4.5,M275&lt;=8),'[1]Pricing Schedule'!$F$34+('[1]Pricing Schedule'!$F$36*M275),
IF(AND(I275=38000,R275&gt;4.5,R275&lt;=9,M275&gt;8),'[1]Pricing Schedule'!$F$17+('[1]Pricing Schedule'!$F$18*M275),
IF(AND(I275=38000,R275&gt;4.5,R275&lt;=9,M275&lt;=8),'[1]Pricing Schedule'!$F$34+('[1]Pricing Schedule'!$F$36*M275),
IF(AND(I275=38000,R275&gt;9,R275&lt;=12.8,M275&gt;8),'[1]Pricing Schedule'!$F$26+('[1]Pricing Schedule'!$F$27*M275),
IF(AND(I275=38000,R275&gt;9,R275&lt;=12.8,M275&lt;=8),'[1]Pricing Schedule'!$F$34+('[1]Pricing Schedule'!$F$36*M275),
IF(AND(I275=38000,R275&gt;12.8,R275&lt;=22.8),'[1]Pricing Schedule'!$F$34+('[1]Pricing Schedule'!$F$36*M275),
IF(AND(I275=38000,R275&gt;22.8,R275&lt;=30.2),'[1]Pricing Schedule'!$F$43+('[1]Pricing Schedule'!$F$45*M275),
IF(AND(I275=38000,R275&gt;30.2,R275&lt;=45.9),'[1]Pricing Schedule'!$F$52+('[1]Pricing Schedule'!$F$54*M275),
IF(AND(I275=38000,R275&gt;45.9,R275&lt;=123.4),'[1]Pricing Schedule'!$F$96+('[1]Pricing Schedule'!$F$97*M275),
IF(AND(I275=38000,R275&gt;123.4,R275&lt;=168.2,M275&lt;=10),'[1]Pricing Schedule'!$F$103+('[1]Pricing Schedule'!$F$105*M275),
IF(AND(I275=38000,R275&gt;123.4,R275&lt;=168.2,M275&gt;10),'[1]Pricing Schedule'!$F$111+('[1]Pricing Schedule'!$F$113*M275),
IF(AND(I275=38000,R275&gt;157.4,R275&lt;=336.4,M275&lt;=10),('[1]Pricing Schedule'!$F$103+('[1]Pricing Schedule'!$F$105*M275))*2,
IF(AND(I275=38000,R275&gt;157.4,R275&lt;=336.4,M275&gt;10),('[1]Pricing Schedule'!$F$111+('[1]Pricing Schedule'!$F$113*M275))*2,
IF(AND(I275=38000,R275&gt;314.8,R275&lt;=504.6,M275&lt;=10),('[1]Pricing Schedule'!$F$103+('[1]Pricing Schedule'!$F$105*M275))*3,
IF(AND(I275=38000,R275&gt;314.8,R275&lt;=504.6,M275&gt;10),('[1]Pricing Schedule'!$F$111+('[1]Pricing Schedule'!$F$113*M275))*3,
IF(AND(I275=38000,R275&gt;472.2,R275&lt;=672.8,M275&lt;=10),('[1]Pricing Schedule'!$F$103+('[1]Pricing Schedule'!$F$105*M275))*4,
IF(AND(I275=38000,R275&gt;472.2,R275&lt;=672.8,M275&gt;10),('[1]Pricing Schedule'!$F$111+('[1]Pricing Schedule'!$F$113*M275))*4,
IF(AND(I275=110000,R275&lt;=12.8,M275&gt;2),'[1]Pricing Schedule'!$F$62+('[1]Pricing Schedule'!$F$63*M275),
IF(AND(I275=110000,R275&lt;=12.8,M275&lt;=2),'[1]Pricing Schedule'!$F$96+('[1]Pricing Schedule'!$F$97*M275),
IF(AND(I275=110000,R275&gt;12.8,R275&lt;=22.8,M275&gt;3),'[1]Pricing Schedule'!$F$71+('[1]Pricing Schedule'!$F$72*M275),
IF(AND(I275=110000,R275&gt;12.8,R275&lt;=22.8,M275&lt;=3),'[1]Pricing Schedule'!$F$96+('[1]Pricing Schedule'!$F$97*M275),
IF(AND(I275=110000,R275&gt;22.8,R275&lt;=30.2),'[1]Pricing Schedule'!$F$80+('[1]Pricing Schedule'!$F$81*M275),
IF(AND(I275=110000,R275&gt;30.2,R275&lt;=45.9),'[1]Pricing Schedule'!$F$89+('[1]Pricing Schedule'!$F$90*M275),
IF(AND(I275=110000,R275&gt;45.9,R275&lt;=123.4),'[1]Pricing Schedule'!$F$96+('[1]Pricing Schedule'!$F$97*M275),
IF(AND(I275=110000,R275&gt;123.4,R275&lt;=168.2,M275&lt;=10),'[1]Pricing Schedule'!$F$103+('[1]Pricing Schedule'!$F$105*M275),
IF(AND(I275=110000,R275&gt;123.4,R275&lt;=168.2,M275&gt;10),'[1]Pricing Schedule'!$F$111+('[1]Pricing Schedule'!$F$113*M275),
IF(AND(I275=110000,R275&gt;168.2,R275&lt;=336.4,M275&lt;=10),('[1]Pricing Schedule'!$F$103+('[1]Pricing Schedule'!$F$105*M275))*2,
IF(AND(I275=110000,R275&gt;168.2,R275&lt;=336.4,M275&gt;10),('[1]Pricing Schedule'!$F$111+('[1]Pricing Schedule'!$F$113*M275))*2,
IF(AND(I275=110000,R275&gt;336.4,R275&lt;=504.6,M275&lt;=10),('[1]Pricing Schedule'!$F$103+('[1]Pricing Schedule'!$F$105*M275))*3,
IF(AND(I275=110000,R275&gt;336.4,R275&lt;=504.6,M275&gt;10),('[1]Pricing Schedule'!$F$111+('[1]Pricing Schedule'!$F$113*M275))*3,
IF(AND(I275=110000,R275&gt;504.6,R275&lt;=672.8,M275&lt;=10),('[1]Pricing Schedule'!$F$103+('[1]Pricing Schedule'!$F$105*M275))*4,
IF(AND(I275=110000,R275&gt;504.6,R275&lt;=672.8,M275&gt;10),('[1]Pricing Schedule'!$F$111+('[1]Pricing Schedule'!$F$113*M275))*4,
IF(AND(I275=110000,R275&gt;672.8,R275&lt;=841,M275&lt;=10),('[1]Pricing Schedule'!$F$103+('[1]Pricing Schedule'!$F$105*M275))*5,
IF(AND(I275=110000,R275&gt;672.8,R275&lt;=841,M275&gt;10),('[1]Pricing Schedule'!$F$111+('[1]Pricing Schedule'!$F$113*M275))*5,
IF(AND(I275=110000,R275&gt;672.8,R275&lt;=841,M275&lt;=10),('[1]Pricing Schedule'!$F$103+('[1]Pricing Schedule'!$F$105*M275))*5,
IF(AND(I275=110000,R275&gt;672.8,R275&lt;=841,M275&gt;10),('[1]Pricing Schedule'!$F$111+('[1]Pricing Schedule'!$F$113*M275))*5,
IF(AND(I275=110000,R275&gt;1345.6,R275&lt;=1513.8,M275&lt;=10),('[1]Pricing Schedule'!$F$103+('[1]Pricing Schedule'!$F$105*M275))*9,
IF(AND(I275=110000,R275&gt;1345.6,R275&lt;=1513.8,M275&gt;10),('[1]Pricing Schedule'!$F$111+('[1]Pricing Schedule'!$F$113*M275))*9,
9999999999)))))))))))))))))))))))))))))))))))))))</f>
        <v>3026560</v>
      </c>
      <c r="T275" s="48">
        <f>IF(AND(I275=38000,R275&lt;=4.5,M275&gt;8),'[1]Pricing Schedule'!$J$9,
IF(AND(I275=38000,R275&lt;=4.5,M275&lt;=8),'[1]Pricing Schedule'!$J$36,
IF(AND(I275=38000,R275&gt;4.5,R275&lt;=9,M275&gt;8),'[1]Pricing Schedule'!$J$18,
IF(AND(I275=38000,R275&gt;4.5,R275&lt;=9,M275&lt;=8),'[1]Pricing Schedule'!$J$36,
IF(AND(I275=38000,R275&gt;9,R275&lt;=12.8,M275&gt;8),'[1]Pricing Schedule'!$J$27,
IF(AND(I275=38000,R275&gt;9,R275&lt;=12.8,M275&lt;=8),'[1]Pricing Schedule'!$J$36,
IF(AND(I275=38000,R275&gt;12.8,R275&lt;=22.8),'[1]Pricing Schedule'!$J$36,
IF(AND(I275=38000,R275&gt;22.8,R275&lt;=30.2),'[1]Pricing Schedule'!$J$45,
IF(AND(I275=38000,R275&gt;30.2,R275&lt;=45.9),'[1]Pricing Schedule'!$J$54,
IF(AND(I275=38000,R275&gt;45.9,R275&lt;=123.4),'[1]Pricing Schedule'!$J$97,
IF(AND(I275=38000,R275&gt;123.4,R275&lt;=168.2,M275&lt;=10),'[1]Pricing Schedule'!$J$105,
IF(AND(I275=38000,R275&gt;123.4,R275&lt;=168.2,M275&gt;10),'[1]Pricing Schedule'!$J$113,
IF(AND(I275=38000,R275&gt;168.2,R275&lt;=336.4,M275&lt;=10),('[1]Pricing Schedule'!$J$105),
IF(AND(I275=38000,R275&gt;168.2,R275&lt;=336.4,M275&gt;10),('[1]Pricing Schedule'!$J$113),
IF(AND(I275=38000,R275&gt;336.4,R275&lt;=504.6,M275&lt;=10),('[1]Pricing Schedule'!$J$105),
IF(AND(I275=38000,R275&gt;336.4,R275&lt;=504.6,M275&gt;10),('[1]Pricing Schedule'!$J$113),
IF(AND(I275=38000,R275&gt;504.6,R275&lt;=672.8,M275&lt;=10),('[1]Pricing Schedule'!$J$105),
IF(AND(I275=38000,R275&gt;504.6,R275&lt;=672.8,M275&gt;10),('[1]Pricing Schedule'!$J$113),
IF(AND(I275=110000,R275&lt;=12.8,M275&gt;2),'[1]Pricing Schedule'!$J$63,
IF(AND(I275=110000,R275&lt;=12.8,M275&lt;=2),'[1]Pricing Schedule'!$J$97,
IF(AND(I275=110000,R275&gt;12.8,R275&lt;=22.8,M275&gt;3),'[1]Pricing Schedule'!$J$72,
IF(AND(I275=110000,R275&gt;12.8,R275&lt;=22.8,M275&lt;=3),'[1]Pricing Schedule'!$J$97,
IF(AND(I275=110000,R275&gt;22.8,R275&lt;=30.2),'[1]Pricing Schedule'!$J$81,
IF(AND(I275=110000,R275&gt;30.2,R275&lt;=45.9),'[1]Pricing Schedule'!$J$90,
IF(AND(I275=110000,R275&gt;45.9,R275&lt;=123.4),'[1]Pricing Schedule'!$J$97,
IF(AND(I275=110000,R275&gt;123.4,R275&lt;=168.2,M275&lt;=10),'[1]Pricing Schedule'!$J$105,
IF(AND(I275=110000,R275&gt;123.4,R275&lt;=168.2,M275&gt;10),'[1]Pricing Schedule'!$J$113,
IF(AND(I275=110000,R275&gt;168.2,R275&lt;=336.2,M275&lt;=10),('[1]Pricing Schedule'!$J$105),
IF(AND(I275=110000,R275&gt;168.2,R275&lt;=336.2,M275&gt;10),('[1]Pricing Schedule'!$J$113),
IF(AND(I275=110000,R275&gt;336.4,R275&lt;=504.6,M275&lt;=10),('[1]Pricing Schedule'!$J$105),
IF(AND(I275=110000,R275&gt;336.4,R275&lt;=504.6,M275&gt;10),('[1]Pricing Schedule'!$J$113),
IF(AND(I275=110000,R275&gt;504.6,R275&lt;=672.8,M275&lt;=10),('[1]Pricing Schedule'!$J$105),
IF(AND(I275=110000,R275&gt;504.6,R275&lt;=672.8,M275&gt;10),('[1]Pricing Schedule'!$J$113),
IF(AND(I275=110000,R275&gt;672.8,R275&lt;=841,M275&lt;=10),('[1]Pricing Schedule'!$J$105),
IF(AND(I275=110000,R275&gt;672.8,R275&lt;=841,M275&gt;10),('[1]Pricing Schedule'!$J$113),
IF(AND(I275=110000,R275&gt;1682,R275&lt;=1850.2,M275&lt;=10),('[1]Pricing Schedule'!$J$105),
IF(AND(I275=110000,R275&gt;1682,R275&lt;=1850.2,M275&gt;10),('[1]Pricing Schedule'!$J$113),
IF(AND(I275=110000,R275&gt;2018.4,R275&lt;=2186.6,M275&lt;=10),('[1]Pricing Schedule'!$J$105),
IF(AND(I275=110000,R275&gt;2018.4,R275&lt;=2186.6,M275&gt;10),('[1]Pricing Schedule'!$J$113),999999999)))))))))))))))))))))))))))))))))))))))</f>
        <v>11</v>
      </c>
      <c r="U275" s="49">
        <f t="shared" si="30"/>
        <v>38141.902961562693</v>
      </c>
      <c r="V275" s="50">
        <f t="shared" si="31"/>
        <v>26.217884330725315</v>
      </c>
      <c r="W275" s="13"/>
      <c r="X275" s="13"/>
      <c r="Y275" s="23">
        <v>433</v>
      </c>
      <c r="Z275" s="23">
        <v>250</v>
      </c>
      <c r="AD275" s="43"/>
      <c r="AE275" s="43"/>
      <c r="AF275" s="43"/>
      <c r="AR275" s="51"/>
    </row>
    <row r="276" spans="1:44">
      <c r="A276" s="23">
        <v>275</v>
      </c>
      <c r="B276" s="23">
        <v>275</v>
      </c>
      <c r="C276" s="23" t="s">
        <v>589</v>
      </c>
      <c r="D276" s="23" t="s">
        <v>121</v>
      </c>
      <c r="E276" s="23" t="s">
        <v>121</v>
      </c>
      <c r="F276" s="23" t="s">
        <v>122</v>
      </c>
      <c r="G276" s="23" t="s">
        <v>123</v>
      </c>
      <c r="H276" s="23" t="s">
        <v>113</v>
      </c>
      <c r="I276" s="13">
        <v>38000</v>
      </c>
      <c r="J276" s="13">
        <v>38000</v>
      </c>
      <c r="K276" s="13">
        <v>10000</v>
      </c>
      <c r="L276" s="24">
        <v>10.019</v>
      </c>
      <c r="M276" s="37">
        <f t="shared" si="26"/>
        <v>11</v>
      </c>
      <c r="N276" s="24">
        <v>0.8</v>
      </c>
      <c r="O276" s="13">
        <v>1</v>
      </c>
      <c r="P276" s="36">
        <f t="shared" si="27"/>
        <v>0.60000000000000009</v>
      </c>
      <c r="Q276" s="38">
        <f t="shared" si="28"/>
        <v>6.9</v>
      </c>
      <c r="R276" s="37">
        <f t="shared" si="29"/>
        <v>6.9</v>
      </c>
      <c r="S276" s="39">
        <f>IF(AND(I276=38000,R276&lt;=4.5,M276&gt;8),'[1]Pricing Schedule'!$F$8+('[1]Pricing Schedule'!$F$9*M276),
IF(AND(I276=38000,R276&lt;=4.5,M276&lt;=8),'[1]Pricing Schedule'!$F$34+('[1]Pricing Schedule'!$F$36*M276),
IF(AND(I276=38000,R276&gt;4.5,R276&lt;=9,M276&gt;8),'[1]Pricing Schedule'!$F$17+('[1]Pricing Schedule'!$F$18*M276),
IF(AND(I276=38000,R276&gt;4.5,R276&lt;=9,M276&lt;=8),'[1]Pricing Schedule'!$F$34+('[1]Pricing Schedule'!$F$36*M276),
IF(AND(I276=38000,R276&gt;9,R276&lt;=12.8,M276&gt;8),'[1]Pricing Schedule'!$F$26+('[1]Pricing Schedule'!$F$27*M276),
IF(AND(I276=38000,R276&gt;9,R276&lt;=12.8,M276&lt;=8),'[1]Pricing Schedule'!$F$34+('[1]Pricing Schedule'!$F$36*M276),
IF(AND(I276=38000,R276&gt;12.8,R276&lt;=22.8),'[1]Pricing Schedule'!$F$34+('[1]Pricing Schedule'!$F$36*M276),
IF(AND(I276=38000,R276&gt;22.8,R276&lt;=30.2),'[1]Pricing Schedule'!$F$43+('[1]Pricing Schedule'!$F$45*M276),
IF(AND(I276=38000,R276&gt;30.2,R276&lt;=45.9),'[1]Pricing Schedule'!$F$52+('[1]Pricing Schedule'!$F$54*M276),
IF(AND(I276=38000,R276&gt;45.9,R276&lt;=123.4),'[1]Pricing Schedule'!$F$96+('[1]Pricing Schedule'!$F$97*M276),
IF(AND(I276=38000,R276&gt;123.4,R276&lt;=168.2,M276&lt;=10),'[1]Pricing Schedule'!$F$103+('[1]Pricing Schedule'!$F$105*M276),
IF(AND(I276=38000,R276&gt;123.4,R276&lt;=168.2,M276&gt;10),'[1]Pricing Schedule'!$F$111+('[1]Pricing Schedule'!$F$113*M276),
IF(AND(I276=38000,R276&gt;157.4,R276&lt;=336.4,M276&lt;=10),('[1]Pricing Schedule'!$F$103+('[1]Pricing Schedule'!$F$105*M276))*2,
IF(AND(I276=38000,R276&gt;157.4,R276&lt;=336.4,M276&gt;10),('[1]Pricing Schedule'!$F$111+('[1]Pricing Schedule'!$F$113*M276))*2,
IF(AND(I276=38000,R276&gt;314.8,R276&lt;=504.6,M276&lt;=10),('[1]Pricing Schedule'!$F$103+('[1]Pricing Schedule'!$F$105*M276))*3,
IF(AND(I276=38000,R276&gt;314.8,R276&lt;=504.6,M276&gt;10),('[1]Pricing Schedule'!$F$111+('[1]Pricing Schedule'!$F$113*M276))*3,
IF(AND(I276=38000,R276&gt;472.2,R276&lt;=672.8,M276&lt;=10),('[1]Pricing Schedule'!$F$103+('[1]Pricing Schedule'!$F$105*M276))*4,
IF(AND(I276=38000,R276&gt;472.2,R276&lt;=672.8,M276&gt;10),('[1]Pricing Schedule'!$F$111+('[1]Pricing Schedule'!$F$113*M276))*4,
IF(AND(I276=110000,R276&lt;=12.8,M276&gt;2),'[1]Pricing Schedule'!$F$62+('[1]Pricing Schedule'!$F$63*M276),
IF(AND(I276=110000,R276&lt;=12.8,M276&lt;=2),'[1]Pricing Schedule'!$F$96+('[1]Pricing Schedule'!$F$97*M276),
IF(AND(I276=110000,R276&gt;12.8,R276&lt;=22.8,M276&gt;3),'[1]Pricing Schedule'!$F$71+('[1]Pricing Schedule'!$F$72*M276),
IF(AND(I276=110000,R276&gt;12.8,R276&lt;=22.8,M276&lt;=3),'[1]Pricing Schedule'!$F$96+('[1]Pricing Schedule'!$F$97*M276),
IF(AND(I276=110000,R276&gt;22.8,R276&lt;=30.2),'[1]Pricing Schedule'!$F$80+('[1]Pricing Schedule'!$F$81*M276),
IF(AND(I276=110000,R276&gt;30.2,R276&lt;=45.9),'[1]Pricing Schedule'!$F$89+('[1]Pricing Schedule'!$F$90*M276),
IF(AND(I276=110000,R276&gt;45.9,R276&lt;=123.4),'[1]Pricing Schedule'!$F$96+('[1]Pricing Schedule'!$F$97*M276),
IF(AND(I276=110000,R276&gt;123.4,R276&lt;=168.2,M276&lt;=10),'[1]Pricing Schedule'!$F$103+('[1]Pricing Schedule'!$F$105*M276),
IF(AND(I276=110000,R276&gt;123.4,R276&lt;=168.2,M276&gt;10),'[1]Pricing Schedule'!$F$111+('[1]Pricing Schedule'!$F$113*M276),
IF(AND(I276=110000,R276&gt;168.2,R276&lt;=336.4,M276&lt;=10),('[1]Pricing Schedule'!$F$103+('[1]Pricing Schedule'!$F$105*M276))*2,
IF(AND(I276=110000,R276&gt;168.2,R276&lt;=336.4,M276&gt;10),('[1]Pricing Schedule'!$F$111+('[1]Pricing Schedule'!$F$113*M276))*2,
IF(AND(I276=110000,R276&gt;336.4,R276&lt;=504.6,M276&lt;=10),('[1]Pricing Schedule'!$F$103+('[1]Pricing Schedule'!$F$105*M276))*3,
IF(AND(I276=110000,R276&gt;336.4,R276&lt;=504.6,M276&gt;10),('[1]Pricing Schedule'!$F$111+('[1]Pricing Schedule'!$F$113*M276))*3,
IF(AND(I276=110000,R276&gt;504.6,R276&lt;=672.8,M276&lt;=10),('[1]Pricing Schedule'!$F$103+('[1]Pricing Schedule'!$F$105*M276))*4,
IF(AND(I276=110000,R276&gt;504.6,R276&lt;=672.8,M276&gt;10),('[1]Pricing Schedule'!$F$111+('[1]Pricing Schedule'!$F$113*M276))*4,
IF(AND(I276=110000,R276&gt;672.8,R276&lt;=841,M276&lt;=10),('[1]Pricing Schedule'!$F$103+('[1]Pricing Schedule'!$F$105*M276))*5,
IF(AND(I276=110000,R276&gt;672.8,R276&lt;=841,M276&gt;10),('[1]Pricing Schedule'!$F$111+('[1]Pricing Schedule'!$F$113*M276))*5,
IF(AND(I276=110000,R276&gt;672.8,R276&lt;=841,M276&lt;=10),('[1]Pricing Schedule'!$F$103+('[1]Pricing Schedule'!$F$105*M276))*5,
IF(AND(I276=110000,R276&gt;672.8,R276&lt;=841,M276&gt;10),('[1]Pricing Schedule'!$F$111+('[1]Pricing Schedule'!$F$113*M276))*5,
IF(AND(I276=110000,R276&gt;1345.6,R276&lt;=1513.8,M276&lt;=10),('[1]Pricing Schedule'!$F$103+('[1]Pricing Schedule'!$F$105*M276))*9,
IF(AND(I276=110000,R276&gt;1345.6,R276&lt;=1513.8,M276&gt;10),('[1]Pricing Schedule'!$F$111+('[1]Pricing Schedule'!$F$113*M276))*9,
9999999999)))))))))))))))))))))))))))))))))))))))</f>
        <v>1485200</v>
      </c>
      <c r="T276" s="21">
        <f>IF(AND(I276=38000,R276&lt;=4.5,M276&gt;8),'[1]Pricing Schedule'!$J$9,
IF(AND(I276=38000,R276&lt;=4.5,M276&lt;=8),'[1]Pricing Schedule'!$J$36,
IF(AND(I276=38000,R276&gt;4.5,R276&lt;=9,M276&gt;8),'[1]Pricing Schedule'!$J$18,
IF(AND(I276=38000,R276&gt;4.5,R276&lt;=9,M276&lt;=8),'[1]Pricing Schedule'!$J$36,
IF(AND(I276=38000,R276&gt;9,R276&lt;=12.8,M276&gt;8),'[1]Pricing Schedule'!$J$27,
IF(AND(I276=38000,R276&gt;9,R276&lt;=12.8,M276&lt;=8),'[1]Pricing Schedule'!$J$36,
IF(AND(I276=38000,R276&gt;12.8,R276&lt;=22.8),'[1]Pricing Schedule'!$J$36,
IF(AND(I276=38000,R276&gt;22.8,R276&lt;=30.2),'[1]Pricing Schedule'!$J$45,
IF(AND(I276=38000,R276&gt;30.2,R276&lt;=45.9),'[1]Pricing Schedule'!$J$54,
IF(AND(I276=38000,R276&gt;45.9,R276&lt;=123.4),'[1]Pricing Schedule'!$J$97,
IF(AND(I276=38000,R276&gt;123.4,R276&lt;=168.2,M276&lt;=10),'[1]Pricing Schedule'!$J$105,
IF(AND(I276=38000,R276&gt;123.4,R276&lt;=168.2,M276&gt;10),'[1]Pricing Schedule'!$J$113,
IF(AND(I276=38000,R276&gt;168.2,R276&lt;=336.4,M276&lt;=10),('[1]Pricing Schedule'!$J$105),
IF(AND(I276=38000,R276&gt;168.2,R276&lt;=336.4,M276&gt;10),('[1]Pricing Schedule'!$J$113),
IF(AND(I276=38000,R276&gt;336.4,R276&lt;=504.6,M276&lt;=10),('[1]Pricing Schedule'!$J$105),
IF(AND(I276=38000,R276&gt;336.4,R276&lt;=504.6,M276&gt;10),('[1]Pricing Schedule'!$J$113),
IF(AND(I276=38000,R276&gt;504.6,R276&lt;=672.8,M276&lt;=10),('[1]Pricing Schedule'!$J$105),
IF(AND(I276=38000,R276&gt;504.6,R276&lt;=672.8,M276&gt;10),('[1]Pricing Schedule'!$J$113),
IF(AND(I276=110000,R276&lt;=12.8,M276&gt;2),'[1]Pricing Schedule'!$J$63,
IF(AND(I276=110000,R276&lt;=12.8,M276&lt;=2),'[1]Pricing Schedule'!$J$97,
IF(AND(I276=110000,R276&gt;12.8,R276&lt;=22.8,M276&gt;3),'[1]Pricing Schedule'!$J$72,
IF(AND(I276=110000,R276&gt;12.8,R276&lt;=22.8,M276&lt;=3),'[1]Pricing Schedule'!$J$97,
IF(AND(I276=110000,R276&gt;22.8,R276&lt;=30.2),'[1]Pricing Schedule'!$J$81,
IF(AND(I276=110000,R276&gt;30.2,R276&lt;=45.9),'[1]Pricing Schedule'!$J$90,
IF(AND(I276=110000,R276&gt;45.9,R276&lt;=123.4),'[1]Pricing Schedule'!$J$97,
IF(AND(I276=110000,R276&gt;123.4,R276&lt;=168.2,M276&lt;=10),'[1]Pricing Schedule'!$J$105,
IF(AND(I276=110000,R276&gt;123.4,R276&lt;=168.2,M276&gt;10),'[1]Pricing Schedule'!$J$113,
IF(AND(I276=110000,R276&gt;168.2,R276&lt;=336.2,M276&lt;=10),('[1]Pricing Schedule'!$J$105),
IF(AND(I276=110000,R276&gt;168.2,R276&lt;=336.2,M276&gt;10),('[1]Pricing Schedule'!$J$113),
IF(AND(I276=110000,R276&gt;336.4,R276&lt;=504.6,M276&lt;=10),('[1]Pricing Schedule'!$J$105),
IF(AND(I276=110000,R276&gt;336.4,R276&lt;=504.6,M276&gt;10),('[1]Pricing Schedule'!$J$113),
IF(AND(I276=110000,R276&gt;504.6,R276&lt;=672.8,M276&lt;=10),('[1]Pricing Schedule'!$J$105),
IF(AND(I276=110000,R276&gt;504.6,R276&lt;=672.8,M276&gt;10),('[1]Pricing Schedule'!$J$113),
IF(AND(I276=110000,R276&gt;672.8,R276&lt;=841,M276&lt;=10),('[1]Pricing Schedule'!$J$105),
IF(AND(I276=110000,R276&gt;672.8,R276&lt;=841,M276&gt;10),('[1]Pricing Schedule'!$J$113),
IF(AND(I276=110000,R276&gt;1682,R276&lt;=1850.2,M276&lt;=10),('[1]Pricing Schedule'!$J$105),
IF(AND(I276=110000,R276&gt;1682,R276&lt;=1850.2,M276&gt;10),('[1]Pricing Schedule'!$J$113),
IF(AND(I276=110000,R276&gt;2018.4,R276&lt;=2186.6,M276&lt;=10),('[1]Pricing Schedule'!$J$105),
IF(AND(I276=110000,R276&gt;2018.4,R276&lt;=2186.6,M276&gt;10),('[1]Pricing Schedule'!$J$113),999999999)))))))))))))))))))))))))))))))))))))))</f>
        <v>2</v>
      </c>
      <c r="U276" s="40">
        <f t="shared" si="30"/>
        <v>215246.37681159418</v>
      </c>
      <c r="V276" s="41">
        <f t="shared" si="31"/>
        <v>4.6458389442499328</v>
      </c>
      <c r="Y276" s="23">
        <v>483</v>
      </c>
      <c r="Z276" s="23">
        <v>250</v>
      </c>
      <c r="AR276" s="35"/>
    </row>
    <row r="277" spans="1:44">
      <c r="A277" s="23">
        <v>276</v>
      </c>
      <c r="B277" s="23">
        <v>276</v>
      </c>
      <c r="C277" s="23" t="s">
        <v>590</v>
      </c>
      <c r="D277" s="23" t="s">
        <v>121</v>
      </c>
      <c r="E277" s="23" t="s">
        <v>121</v>
      </c>
      <c r="F277" s="23" t="s">
        <v>122</v>
      </c>
      <c r="G277" s="23" t="s">
        <v>123</v>
      </c>
      <c r="H277" s="23" t="s">
        <v>113</v>
      </c>
      <c r="I277" s="13">
        <v>38000</v>
      </c>
      <c r="J277" s="13">
        <v>38000</v>
      </c>
      <c r="K277" s="13">
        <v>10000</v>
      </c>
      <c r="L277" s="24">
        <v>7.6459999999999999</v>
      </c>
      <c r="M277" s="37">
        <f t="shared" si="26"/>
        <v>8</v>
      </c>
      <c r="N277" s="24">
        <v>2.9039999999999999</v>
      </c>
      <c r="O277" s="13">
        <v>1</v>
      </c>
      <c r="P277" s="36">
        <f t="shared" si="27"/>
        <v>2.1779999999999999</v>
      </c>
      <c r="Q277" s="38">
        <f t="shared" si="28"/>
        <v>20.700000000000003</v>
      </c>
      <c r="R277" s="37">
        <f t="shared" si="29"/>
        <v>20.700000000000003</v>
      </c>
      <c r="S277" s="39">
        <f>IF(AND(I277=38000,R277&lt;=4.5,M277&gt;8),'[1]Pricing Schedule'!$F$8+('[1]Pricing Schedule'!$F$9*M277),
IF(AND(I277=38000,R277&lt;=4.5,M277&lt;=8),'[1]Pricing Schedule'!$F$34+('[1]Pricing Schedule'!$F$36*M277),
IF(AND(I277=38000,R277&gt;4.5,R277&lt;=9,M277&gt;8),'[1]Pricing Schedule'!$F$17+('[1]Pricing Schedule'!$F$18*M277),
IF(AND(I277=38000,R277&gt;4.5,R277&lt;=9,M277&lt;=8),'[1]Pricing Schedule'!$F$34+('[1]Pricing Schedule'!$F$36*M277),
IF(AND(I277=38000,R277&gt;9,R277&lt;=12.8,M277&gt;8),'[1]Pricing Schedule'!$F$26+('[1]Pricing Schedule'!$F$27*M277),
IF(AND(I277=38000,R277&gt;9,R277&lt;=12.8,M277&lt;=8),'[1]Pricing Schedule'!$F$34+('[1]Pricing Schedule'!$F$36*M277),
IF(AND(I277=38000,R277&gt;12.8,R277&lt;=22.8),'[1]Pricing Schedule'!$F$34+('[1]Pricing Schedule'!$F$36*M277),
IF(AND(I277=38000,R277&gt;22.8,R277&lt;=30.2),'[1]Pricing Schedule'!$F$43+('[1]Pricing Schedule'!$F$45*M277),
IF(AND(I277=38000,R277&gt;30.2,R277&lt;=45.9),'[1]Pricing Schedule'!$F$52+('[1]Pricing Schedule'!$F$54*M277),
IF(AND(I277=38000,R277&gt;45.9,R277&lt;=123.4),'[1]Pricing Schedule'!$F$96+('[1]Pricing Schedule'!$F$97*M277),
IF(AND(I277=38000,R277&gt;123.4,R277&lt;=168.2,M277&lt;=10),'[1]Pricing Schedule'!$F$103+('[1]Pricing Schedule'!$F$105*M277),
IF(AND(I277=38000,R277&gt;123.4,R277&lt;=168.2,M277&gt;10),'[1]Pricing Schedule'!$F$111+('[1]Pricing Schedule'!$F$113*M277),
IF(AND(I277=38000,R277&gt;157.4,R277&lt;=336.4,M277&lt;=10),('[1]Pricing Schedule'!$F$103+('[1]Pricing Schedule'!$F$105*M277))*2,
IF(AND(I277=38000,R277&gt;157.4,R277&lt;=336.4,M277&gt;10),('[1]Pricing Schedule'!$F$111+('[1]Pricing Schedule'!$F$113*M277))*2,
IF(AND(I277=38000,R277&gt;314.8,R277&lt;=504.6,M277&lt;=10),('[1]Pricing Schedule'!$F$103+('[1]Pricing Schedule'!$F$105*M277))*3,
IF(AND(I277=38000,R277&gt;314.8,R277&lt;=504.6,M277&gt;10),('[1]Pricing Schedule'!$F$111+('[1]Pricing Schedule'!$F$113*M277))*3,
IF(AND(I277=38000,R277&gt;472.2,R277&lt;=672.8,M277&lt;=10),('[1]Pricing Schedule'!$F$103+('[1]Pricing Schedule'!$F$105*M277))*4,
IF(AND(I277=38000,R277&gt;472.2,R277&lt;=672.8,M277&gt;10),('[1]Pricing Schedule'!$F$111+('[1]Pricing Schedule'!$F$113*M277))*4,
IF(AND(I277=110000,R277&lt;=12.8,M277&gt;2),'[1]Pricing Schedule'!$F$62+('[1]Pricing Schedule'!$F$63*M277),
IF(AND(I277=110000,R277&lt;=12.8,M277&lt;=2),'[1]Pricing Schedule'!$F$96+('[1]Pricing Schedule'!$F$97*M277),
IF(AND(I277=110000,R277&gt;12.8,R277&lt;=22.8,M277&gt;3),'[1]Pricing Schedule'!$F$71+('[1]Pricing Schedule'!$F$72*M277),
IF(AND(I277=110000,R277&gt;12.8,R277&lt;=22.8,M277&lt;=3),'[1]Pricing Schedule'!$F$96+('[1]Pricing Schedule'!$F$97*M277),
IF(AND(I277=110000,R277&gt;22.8,R277&lt;=30.2),'[1]Pricing Schedule'!$F$80+('[1]Pricing Schedule'!$F$81*M277),
IF(AND(I277=110000,R277&gt;30.2,R277&lt;=45.9),'[1]Pricing Schedule'!$F$89+('[1]Pricing Schedule'!$F$90*M277),
IF(AND(I277=110000,R277&gt;45.9,R277&lt;=123.4),'[1]Pricing Schedule'!$F$96+('[1]Pricing Schedule'!$F$97*M277),
IF(AND(I277=110000,R277&gt;123.4,R277&lt;=168.2,M277&lt;=10),'[1]Pricing Schedule'!$F$103+('[1]Pricing Schedule'!$F$105*M277),
IF(AND(I277=110000,R277&gt;123.4,R277&lt;=168.2,M277&gt;10),'[1]Pricing Schedule'!$F$111+('[1]Pricing Schedule'!$F$113*M277),
IF(AND(I277=110000,R277&gt;168.2,R277&lt;=336.4,M277&lt;=10),('[1]Pricing Schedule'!$F$103+('[1]Pricing Schedule'!$F$105*M277))*2,
IF(AND(I277=110000,R277&gt;168.2,R277&lt;=336.4,M277&gt;10),('[1]Pricing Schedule'!$F$111+('[1]Pricing Schedule'!$F$113*M277))*2,
IF(AND(I277=110000,R277&gt;336.4,R277&lt;=504.6,M277&lt;=10),('[1]Pricing Schedule'!$F$103+('[1]Pricing Schedule'!$F$105*M277))*3,
IF(AND(I277=110000,R277&gt;336.4,R277&lt;=504.6,M277&gt;10),('[1]Pricing Schedule'!$F$111+('[1]Pricing Schedule'!$F$113*M277))*3,
IF(AND(I277=110000,R277&gt;504.6,R277&lt;=672.8,M277&lt;=10),('[1]Pricing Schedule'!$F$103+('[1]Pricing Schedule'!$F$105*M277))*4,
IF(AND(I277=110000,R277&gt;504.6,R277&lt;=672.8,M277&gt;10),('[1]Pricing Schedule'!$F$111+('[1]Pricing Schedule'!$F$113*M277))*4,
IF(AND(I277=110000,R277&gt;672.8,R277&lt;=841,M277&lt;=10),('[1]Pricing Schedule'!$F$103+('[1]Pricing Schedule'!$F$105*M277))*5,
IF(AND(I277=110000,R277&gt;672.8,R277&lt;=841,M277&gt;10),('[1]Pricing Schedule'!$F$111+('[1]Pricing Schedule'!$F$113*M277))*5,
IF(AND(I277=110000,R277&gt;672.8,R277&lt;=841,M277&lt;=10),('[1]Pricing Schedule'!$F$103+('[1]Pricing Schedule'!$F$105*M277))*5,
IF(AND(I277=110000,R277&gt;672.8,R277&lt;=841,M277&gt;10),('[1]Pricing Schedule'!$F$111+('[1]Pricing Schedule'!$F$113*M277))*5,
IF(AND(I277=110000,R277&gt;1345.6,R277&lt;=1513.8,M277&lt;=10),('[1]Pricing Schedule'!$F$103+('[1]Pricing Schedule'!$F$105*M277))*9,
IF(AND(I277=110000,R277&gt;1345.6,R277&lt;=1513.8,M277&gt;10),('[1]Pricing Schedule'!$F$111+('[1]Pricing Schedule'!$F$113*M277))*9,
9999999999)))))))))))))))))))))))))))))))))))))))</f>
        <v>909950</v>
      </c>
      <c r="T277" s="21">
        <f>IF(AND(I277=38000,R277&lt;=4.5,M277&gt;8),'[1]Pricing Schedule'!$J$9,
IF(AND(I277=38000,R277&lt;=4.5,M277&lt;=8),'[1]Pricing Schedule'!$J$36,
IF(AND(I277=38000,R277&gt;4.5,R277&lt;=9,M277&gt;8),'[1]Pricing Schedule'!$J$18,
IF(AND(I277=38000,R277&gt;4.5,R277&lt;=9,M277&lt;=8),'[1]Pricing Schedule'!$J$36,
IF(AND(I277=38000,R277&gt;9,R277&lt;=12.8,M277&gt;8),'[1]Pricing Schedule'!$J$27,
IF(AND(I277=38000,R277&gt;9,R277&lt;=12.8,M277&lt;=8),'[1]Pricing Schedule'!$J$36,
IF(AND(I277=38000,R277&gt;12.8,R277&lt;=22.8),'[1]Pricing Schedule'!$J$36,
IF(AND(I277=38000,R277&gt;22.8,R277&lt;=30.2),'[1]Pricing Schedule'!$J$45,
IF(AND(I277=38000,R277&gt;30.2,R277&lt;=45.9),'[1]Pricing Schedule'!$J$54,
IF(AND(I277=38000,R277&gt;45.9,R277&lt;=123.4),'[1]Pricing Schedule'!$J$97,
IF(AND(I277=38000,R277&gt;123.4,R277&lt;=168.2,M277&lt;=10),'[1]Pricing Schedule'!$J$105,
IF(AND(I277=38000,R277&gt;123.4,R277&lt;=168.2,M277&gt;10),'[1]Pricing Schedule'!$J$113,
IF(AND(I277=38000,R277&gt;168.2,R277&lt;=336.4,M277&lt;=10),('[1]Pricing Schedule'!$J$105),
IF(AND(I277=38000,R277&gt;168.2,R277&lt;=336.4,M277&gt;10),('[1]Pricing Schedule'!$J$113),
IF(AND(I277=38000,R277&gt;336.4,R277&lt;=504.6,M277&lt;=10),('[1]Pricing Schedule'!$J$105),
IF(AND(I277=38000,R277&gt;336.4,R277&lt;=504.6,M277&gt;10),('[1]Pricing Schedule'!$J$113),
IF(AND(I277=38000,R277&gt;504.6,R277&lt;=672.8,M277&lt;=10),('[1]Pricing Schedule'!$J$105),
IF(AND(I277=38000,R277&gt;504.6,R277&lt;=672.8,M277&gt;10),('[1]Pricing Schedule'!$J$113),
IF(AND(I277=110000,R277&lt;=12.8,M277&gt;2),'[1]Pricing Schedule'!$J$63,
IF(AND(I277=110000,R277&lt;=12.8,M277&lt;=2),'[1]Pricing Schedule'!$J$97,
IF(AND(I277=110000,R277&gt;12.8,R277&lt;=22.8,M277&gt;3),'[1]Pricing Schedule'!$J$72,
IF(AND(I277=110000,R277&gt;12.8,R277&lt;=22.8,M277&lt;=3),'[1]Pricing Schedule'!$J$97,
IF(AND(I277=110000,R277&gt;22.8,R277&lt;=30.2),'[1]Pricing Schedule'!$J$81,
IF(AND(I277=110000,R277&gt;30.2,R277&lt;=45.9),'[1]Pricing Schedule'!$J$90,
IF(AND(I277=110000,R277&gt;45.9,R277&lt;=123.4),'[1]Pricing Schedule'!$J$97,
IF(AND(I277=110000,R277&gt;123.4,R277&lt;=168.2,M277&lt;=10),'[1]Pricing Schedule'!$J$105,
IF(AND(I277=110000,R277&gt;123.4,R277&lt;=168.2,M277&gt;10),'[1]Pricing Schedule'!$J$113,
IF(AND(I277=110000,R277&gt;168.2,R277&lt;=336.2,M277&lt;=10),('[1]Pricing Schedule'!$J$105),
IF(AND(I277=110000,R277&gt;168.2,R277&lt;=336.2,M277&gt;10),('[1]Pricing Schedule'!$J$113),
IF(AND(I277=110000,R277&gt;336.4,R277&lt;=504.6,M277&lt;=10),('[1]Pricing Schedule'!$J$105),
IF(AND(I277=110000,R277&gt;336.4,R277&lt;=504.6,M277&gt;10),('[1]Pricing Schedule'!$J$113),
IF(AND(I277=110000,R277&gt;504.6,R277&lt;=672.8,M277&lt;=10),('[1]Pricing Schedule'!$J$105),
IF(AND(I277=110000,R277&gt;504.6,R277&lt;=672.8,M277&gt;10),('[1]Pricing Schedule'!$J$113),
IF(AND(I277=110000,R277&gt;672.8,R277&lt;=841,M277&lt;=10),('[1]Pricing Schedule'!$J$105),
IF(AND(I277=110000,R277&gt;672.8,R277&lt;=841,M277&gt;10),('[1]Pricing Schedule'!$J$113),
IF(AND(I277=110000,R277&gt;1682,R277&lt;=1850.2,M277&lt;=10),('[1]Pricing Schedule'!$J$105),
IF(AND(I277=110000,R277&gt;1682,R277&lt;=1850.2,M277&gt;10),('[1]Pricing Schedule'!$J$113),
IF(AND(I277=110000,R277&gt;2018.4,R277&lt;=2186.6,M277&lt;=10),('[1]Pricing Schedule'!$J$105),
IF(AND(I277=110000,R277&gt;2018.4,R277&lt;=2186.6,M277&gt;10),('[1]Pricing Schedule'!$J$113),999999999)))))))))))))))))))))))))))))))))))))))</f>
        <v>4</v>
      </c>
      <c r="U277" s="40">
        <f t="shared" si="30"/>
        <v>43958.93719806763</v>
      </c>
      <c r="V277" s="41">
        <f t="shared" si="31"/>
        <v>22.748502664981597</v>
      </c>
      <c r="Y277" s="23">
        <v>634</v>
      </c>
      <c r="Z277" s="23">
        <v>250</v>
      </c>
      <c r="AR277" s="35"/>
    </row>
    <row r="278" spans="1:44">
      <c r="A278" s="23">
        <v>277</v>
      </c>
      <c r="B278" s="23">
        <v>277</v>
      </c>
      <c r="C278" s="23" t="s">
        <v>591</v>
      </c>
      <c r="D278" s="23" t="s">
        <v>121</v>
      </c>
      <c r="E278" s="23" t="s">
        <v>121</v>
      </c>
      <c r="F278" s="23" t="s">
        <v>122</v>
      </c>
      <c r="G278" s="23" t="s">
        <v>123</v>
      </c>
      <c r="H278" s="23" t="s">
        <v>113</v>
      </c>
      <c r="I278" s="13">
        <v>38000</v>
      </c>
      <c r="J278" s="13">
        <v>38000</v>
      </c>
      <c r="K278" s="13">
        <v>10000</v>
      </c>
      <c r="L278" s="24">
        <v>9.77</v>
      </c>
      <c r="M278" s="37">
        <f t="shared" si="26"/>
        <v>10</v>
      </c>
      <c r="N278" s="24">
        <v>4.8179999999999996</v>
      </c>
      <c r="O278" s="13">
        <v>1</v>
      </c>
      <c r="P278" s="36">
        <f t="shared" si="27"/>
        <v>3.6134999999999997</v>
      </c>
      <c r="Q278" s="38">
        <f t="shared" si="28"/>
        <v>37.950000000000003</v>
      </c>
      <c r="R278" s="37">
        <f t="shared" si="29"/>
        <v>37.950000000000003</v>
      </c>
      <c r="S278" s="39">
        <f>IF(AND(I278=38000,R278&lt;=4.5,M278&gt;8),'[1]Pricing Schedule'!$F$8+('[1]Pricing Schedule'!$F$9*M278),
IF(AND(I278=38000,R278&lt;=4.5,M278&lt;=8),'[1]Pricing Schedule'!$F$34+('[1]Pricing Schedule'!$F$36*M278),
IF(AND(I278=38000,R278&gt;4.5,R278&lt;=9,M278&gt;8),'[1]Pricing Schedule'!$F$17+('[1]Pricing Schedule'!$F$18*M278),
IF(AND(I278=38000,R278&gt;4.5,R278&lt;=9,M278&lt;=8),'[1]Pricing Schedule'!$F$34+('[1]Pricing Schedule'!$F$36*M278),
IF(AND(I278=38000,R278&gt;9,R278&lt;=12.8,M278&gt;8),'[1]Pricing Schedule'!$F$26+('[1]Pricing Schedule'!$F$27*M278),
IF(AND(I278=38000,R278&gt;9,R278&lt;=12.8,M278&lt;=8),'[1]Pricing Schedule'!$F$34+('[1]Pricing Schedule'!$F$36*M278),
IF(AND(I278=38000,R278&gt;12.8,R278&lt;=22.8),'[1]Pricing Schedule'!$F$34+('[1]Pricing Schedule'!$F$36*M278),
IF(AND(I278=38000,R278&gt;22.8,R278&lt;=30.2),'[1]Pricing Schedule'!$F$43+('[1]Pricing Schedule'!$F$45*M278),
IF(AND(I278=38000,R278&gt;30.2,R278&lt;=45.9),'[1]Pricing Schedule'!$F$52+('[1]Pricing Schedule'!$F$54*M278),
IF(AND(I278=38000,R278&gt;45.9,R278&lt;=123.4),'[1]Pricing Schedule'!$F$96+('[1]Pricing Schedule'!$F$97*M278),
IF(AND(I278=38000,R278&gt;123.4,R278&lt;=168.2,M278&lt;=10),'[1]Pricing Schedule'!$F$103+('[1]Pricing Schedule'!$F$105*M278),
IF(AND(I278=38000,R278&gt;123.4,R278&lt;=168.2,M278&gt;10),'[1]Pricing Schedule'!$F$111+('[1]Pricing Schedule'!$F$113*M278),
IF(AND(I278=38000,R278&gt;157.4,R278&lt;=336.4,M278&lt;=10),('[1]Pricing Schedule'!$F$103+('[1]Pricing Schedule'!$F$105*M278))*2,
IF(AND(I278=38000,R278&gt;157.4,R278&lt;=336.4,M278&gt;10),('[1]Pricing Schedule'!$F$111+('[1]Pricing Schedule'!$F$113*M278))*2,
IF(AND(I278=38000,R278&gt;314.8,R278&lt;=504.6,M278&lt;=10),('[1]Pricing Schedule'!$F$103+('[1]Pricing Schedule'!$F$105*M278))*3,
IF(AND(I278=38000,R278&gt;314.8,R278&lt;=504.6,M278&gt;10),('[1]Pricing Schedule'!$F$111+('[1]Pricing Schedule'!$F$113*M278))*3,
IF(AND(I278=38000,R278&gt;472.2,R278&lt;=672.8,M278&lt;=10),('[1]Pricing Schedule'!$F$103+('[1]Pricing Schedule'!$F$105*M278))*4,
IF(AND(I278=38000,R278&gt;472.2,R278&lt;=672.8,M278&gt;10),('[1]Pricing Schedule'!$F$111+('[1]Pricing Schedule'!$F$113*M278))*4,
IF(AND(I278=110000,R278&lt;=12.8,M278&gt;2),'[1]Pricing Schedule'!$F$62+('[1]Pricing Schedule'!$F$63*M278),
IF(AND(I278=110000,R278&lt;=12.8,M278&lt;=2),'[1]Pricing Schedule'!$F$96+('[1]Pricing Schedule'!$F$97*M278),
IF(AND(I278=110000,R278&gt;12.8,R278&lt;=22.8,M278&gt;3),'[1]Pricing Schedule'!$F$71+('[1]Pricing Schedule'!$F$72*M278),
IF(AND(I278=110000,R278&gt;12.8,R278&lt;=22.8,M278&lt;=3),'[1]Pricing Schedule'!$F$96+('[1]Pricing Schedule'!$F$97*M278),
IF(AND(I278=110000,R278&gt;22.8,R278&lt;=30.2),'[1]Pricing Schedule'!$F$80+('[1]Pricing Schedule'!$F$81*M278),
IF(AND(I278=110000,R278&gt;30.2,R278&lt;=45.9),'[1]Pricing Schedule'!$F$89+('[1]Pricing Schedule'!$F$90*M278),
IF(AND(I278=110000,R278&gt;45.9,R278&lt;=123.4),'[1]Pricing Schedule'!$F$96+('[1]Pricing Schedule'!$F$97*M278),
IF(AND(I278=110000,R278&gt;123.4,R278&lt;=168.2,M278&lt;=10),'[1]Pricing Schedule'!$F$103+('[1]Pricing Schedule'!$F$105*M278),
IF(AND(I278=110000,R278&gt;123.4,R278&lt;=168.2,M278&gt;10),'[1]Pricing Schedule'!$F$111+('[1]Pricing Schedule'!$F$113*M278),
IF(AND(I278=110000,R278&gt;168.2,R278&lt;=336.4,M278&lt;=10),('[1]Pricing Schedule'!$F$103+('[1]Pricing Schedule'!$F$105*M278))*2,
IF(AND(I278=110000,R278&gt;168.2,R278&lt;=336.4,M278&gt;10),('[1]Pricing Schedule'!$F$111+('[1]Pricing Schedule'!$F$113*M278))*2,
IF(AND(I278=110000,R278&gt;336.4,R278&lt;=504.6,M278&lt;=10),('[1]Pricing Schedule'!$F$103+('[1]Pricing Schedule'!$F$105*M278))*3,
IF(AND(I278=110000,R278&gt;336.4,R278&lt;=504.6,M278&gt;10),('[1]Pricing Schedule'!$F$111+('[1]Pricing Schedule'!$F$113*M278))*3,
IF(AND(I278=110000,R278&gt;504.6,R278&lt;=672.8,M278&lt;=10),('[1]Pricing Schedule'!$F$103+('[1]Pricing Schedule'!$F$105*M278))*4,
IF(AND(I278=110000,R278&gt;504.6,R278&lt;=672.8,M278&gt;10),('[1]Pricing Schedule'!$F$111+('[1]Pricing Schedule'!$F$113*M278))*4,
IF(AND(I278=110000,R278&gt;672.8,R278&lt;=841,M278&lt;=10),('[1]Pricing Schedule'!$F$103+('[1]Pricing Schedule'!$F$105*M278))*5,
IF(AND(I278=110000,R278&gt;672.8,R278&lt;=841,M278&gt;10),('[1]Pricing Schedule'!$F$111+('[1]Pricing Schedule'!$F$113*M278))*5,
IF(AND(I278=110000,R278&gt;672.8,R278&lt;=841,M278&lt;=10),('[1]Pricing Schedule'!$F$103+('[1]Pricing Schedule'!$F$105*M278))*5,
IF(AND(I278=110000,R278&gt;672.8,R278&lt;=841,M278&gt;10),('[1]Pricing Schedule'!$F$111+('[1]Pricing Schedule'!$F$113*M278))*5,
IF(AND(I278=110000,R278&gt;1345.6,R278&lt;=1513.8,M278&lt;=10),('[1]Pricing Schedule'!$F$103+('[1]Pricing Schedule'!$F$105*M278))*9,
IF(AND(I278=110000,R278&gt;1345.6,R278&lt;=1513.8,M278&gt;10),('[1]Pricing Schedule'!$F$111+('[1]Pricing Schedule'!$F$113*M278))*9,
9999999999)))))))))))))))))))))))))))))))))))))))</f>
        <v>1460390</v>
      </c>
      <c r="T278" s="21">
        <f>IF(AND(I278=38000,R278&lt;=4.5,M278&gt;8),'[1]Pricing Schedule'!$J$9,
IF(AND(I278=38000,R278&lt;=4.5,M278&lt;=8),'[1]Pricing Schedule'!$J$36,
IF(AND(I278=38000,R278&gt;4.5,R278&lt;=9,M278&gt;8),'[1]Pricing Schedule'!$J$18,
IF(AND(I278=38000,R278&gt;4.5,R278&lt;=9,M278&lt;=8),'[1]Pricing Schedule'!$J$36,
IF(AND(I278=38000,R278&gt;9,R278&lt;=12.8,M278&gt;8),'[1]Pricing Schedule'!$J$27,
IF(AND(I278=38000,R278&gt;9,R278&lt;=12.8,M278&lt;=8),'[1]Pricing Schedule'!$J$36,
IF(AND(I278=38000,R278&gt;12.8,R278&lt;=22.8),'[1]Pricing Schedule'!$J$36,
IF(AND(I278=38000,R278&gt;22.8,R278&lt;=30.2),'[1]Pricing Schedule'!$J$45,
IF(AND(I278=38000,R278&gt;30.2,R278&lt;=45.9),'[1]Pricing Schedule'!$J$54,
IF(AND(I278=38000,R278&gt;45.9,R278&lt;=123.4),'[1]Pricing Schedule'!$J$97,
IF(AND(I278=38000,R278&gt;123.4,R278&lt;=168.2,M278&lt;=10),'[1]Pricing Schedule'!$J$105,
IF(AND(I278=38000,R278&gt;123.4,R278&lt;=168.2,M278&gt;10),'[1]Pricing Schedule'!$J$113,
IF(AND(I278=38000,R278&gt;168.2,R278&lt;=336.4,M278&lt;=10),('[1]Pricing Schedule'!$J$105),
IF(AND(I278=38000,R278&gt;168.2,R278&lt;=336.4,M278&gt;10),('[1]Pricing Schedule'!$J$113),
IF(AND(I278=38000,R278&gt;336.4,R278&lt;=504.6,M278&lt;=10),('[1]Pricing Schedule'!$J$105),
IF(AND(I278=38000,R278&gt;336.4,R278&lt;=504.6,M278&gt;10),('[1]Pricing Schedule'!$J$113),
IF(AND(I278=38000,R278&gt;504.6,R278&lt;=672.8,M278&lt;=10),('[1]Pricing Schedule'!$J$105),
IF(AND(I278=38000,R278&gt;504.6,R278&lt;=672.8,M278&gt;10),('[1]Pricing Schedule'!$J$113),
IF(AND(I278=110000,R278&lt;=12.8,M278&gt;2),'[1]Pricing Schedule'!$J$63,
IF(AND(I278=110000,R278&lt;=12.8,M278&lt;=2),'[1]Pricing Schedule'!$J$97,
IF(AND(I278=110000,R278&gt;12.8,R278&lt;=22.8,M278&gt;3),'[1]Pricing Schedule'!$J$72,
IF(AND(I278=110000,R278&gt;12.8,R278&lt;=22.8,M278&lt;=3),'[1]Pricing Schedule'!$J$97,
IF(AND(I278=110000,R278&gt;22.8,R278&lt;=30.2),'[1]Pricing Schedule'!$J$81,
IF(AND(I278=110000,R278&gt;30.2,R278&lt;=45.9),'[1]Pricing Schedule'!$J$90,
IF(AND(I278=110000,R278&gt;45.9,R278&lt;=123.4),'[1]Pricing Schedule'!$J$97,
IF(AND(I278=110000,R278&gt;123.4,R278&lt;=168.2,M278&lt;=10),'[1]Pricing Schedule'!$J$105,
IF(AND(I278=110000,R278&gt;123.4,R278&lt;=168.2,M278&gt;10),'[1]Pricing Schedule'!$J$113,
IF(AND(I278=110000,R278&gt;168.2,R278&lt;=336.2,M278&lt;=10),('[1]Pricing Schedule'!$J$105),
IF(AND(I278=110000,R278&gt;168.2,R278&lt;=336.2,M278&gt;10),('[1]Pricing Schedule'!$J$113),
IF(AND(I278=110000,R278&gt;336.4,R278&lt;=504.6,M278&lt;=10),('[1]Pricing Schedule'!$J$105),
IF(AND(I278=110000,R278&gt;336.4,R278&lt;=504.6,M278&gt;10),('[1]Pricing Schedule'!$J$113),
IF(AND(I278=110000,R278&gt;504.6,R278&lt;=672.8,M278&lt;=10),('[1]Pricing Schedule'!$J$105),
IF(AND(I278=110000,R278&gt;504.6,R278&lt;=672.8,M278&gt;10),('[1]Pricing Schedule'!$J$113),
IF(AND(I278=110000,R278&gt;672.8,R278&lt;=841,M278&lt;=10),('[1]Pricing Schedule'!$J$105),
IF(AND(I278=110000,R278&gt;672.8,R278&lt;=841,M278&gt;10),('[1]Pricing Schedule'!$J$113),
IF(AND(I278=110000,R278&gt;1682,R278&lt;=1850.2,M278&lt;=10),('[1]Pricing Schedule'!$J$105),
IF(AND(I278=110000,R278&gt;1682,R278&lt;=1850.2,M278&gt;10),('[1]Pricing Schedule'!$J$113),
IF(AND(I278=110000,R278&gt;2018.4,R278&lt;=2186.6,M278&lt;=10),('[1]Pricing Schedule'!$J$105),
IF(AND(I278=110000,R278&gt;2018.4,R278&lt;=2186.6,M278&gt;10),('[1]Pricing Schedule'!$J$113),999999999)))))))))))))))))))))))))))))))))))))))</f>
        <v>6</v>
      </c>
      <c r="U278" s="40">
        <f t="shared" si="30"/>
        <v>38481.949934123841</v>
      </c>
      <c r="V278" s="41">
        <f t="shared" si="31"/>
        <v>25.986209163305691</v>
      </c>
      <c r="Y278" s="23">
        <v>236</v>
      </c>
      <c r="Z278" s="23">
        <v>250</v>
      </c>
      <c r="AR278" s="35"/>
    </row>
    <row r="279" spans="1:44">
      <c r="A279" s="23">
        <v>278</v>
      </c>
      <c r="B279" s="23">
        <v>278</v>
      </c>
      <c r="C279" s="23" t="s">
        <v>592</v>
      </c>
      <c r="D279" s="23" t="s">
        <v>121</v>
      </c>
      <c r="E279" s="23" t="s">
        <v>121</v>
      </c>
      <c r="F279" s="23" t="s">
        <v>122</v>
      </c>
      <c r="G279" s="23" t="s">
        <v>123</v>
      </c>
      <c r="H279" s="23" t="s">
        <v>113</v>
      </c>
      <c r="I279" s="13">
        <v>38000</v>
      </c>
      <c r="J279" s="13">
        <v>38000</v>
      </c>
      <c r="K279" s="13">
        <v>10000</v>
      </c>
      <c r="L279" s="24">
        <v>8.452</v>
      </c>
      <c r="M279" s="37">
        <f t="shared" si="26"/>
        <v>9</v>
      </c>
      <c r="N279" s="24">
        <v>0.91200000000000003</v>
      </c>
      <c r="O279" s="13">
        <v>1</v>
      </c>
      <c r="P279" s="36">
        <f t="shared" si="27"/>
        <v>0.68400000000000005</v>
      </c>
      <c r="Q279" s="38">
        <f t="shared" si="28"/>
        <v>6.9</v>
      </c>
      <c r="R279" s="37">
        <f t="shared" si="29"/>
        <v>6.9</v>
      </c>
      <c r="S279" s="39">
        <f>IF(AND(I279=38000,R279&lt;=4.5,M279&gt;8),'[1]Pricing Schedule'!$F$8+('[1]Pricing Schedule'!$F$9*M279),
IF(AND(I279=38000,R279&lt;=4.5,M279&lt;=8),'[1]Pricing Schedule'!$F$34+('[1]Pricing Schedule'!$F$36*M279),
IF(AND(I279=38000,R279&gt;4.5,R279&lt;=9,M279&gt;8),'[1]Pricing Schedule'!$F$17+('[1]Pricing Schedule'!$F$18*M279),
IF(AND(I279=38000,R279&gt;4.5,R279&lt;=9,M279&lt;=8),'[1]Pricing Schedule'!$F$34+('[1]Pricing Schedule'!$F$36*M279),
IF(AND(I279=38000,R279&gt;9,R279&lt;=12.8,M279&gt;8),'[1]Pricing Schedule'!$F$26+('[1]Pricing Schedule'!$F$27*M279),
IF(AND(I279=38000,R279&gt;9,R279&lt;=12.8,M279&lt;=8),'[1]Pricing Schedule'!$F$34+('[1]Pricing Schedule'!$F$36*M279),
IF(AND(I279=38000,R279&gt;12.8,R279&lt;=22.8),'[1]Pricing Schedule'!$F$34+('[1]Pricing Schedule'!$F$36*M279),
IF(AND(I279=38000,R279&gt;22.8,R279&lt;=30.2),'[1]Pricing Schedule'!$F$43+('[1]Pricing Schedule'!$F$45*M279),
IF(AND(I279=38000,R279&gt;30.2,R279&lt;=45.9),'[1]Pricing Schedule'!$F$52+('[1]Pricing Schedule'!$F$54*M279),
IF(AND(I279=38000,R279&gt;45.9,R279&lt;=123.4),'[1]Pricing Schedule'!$F$96+('[1]Pricing Schedule'!$F$97*M279),
IF(AND(I279=38000,R279&gt;123.4,R279&lt;=168.2,M279&lt;=10),'[1]Pricing Schedule'!$F$103+('[1]Pricing Schedule'!$F$105*M279),
IF(AND(I279=38000,R279&gt;123.4,R279&lt;=168.2,M279&gt;10),'[1]Pricing Schedule'!$F$111+('[1]Pricing Schedule'!$F$113*M279),
IF(AND(I279=38000,R279&gt;157.4,R279&lt;=336.4,M279&lt;=10),('[1]Pricing Schedule'!$F$103+('[1]Pricing Schedule'!$F$105*M279))*2,
IF(AND(I279=38000,R279&gt;157.4,R279&lt;=336.4,M279&gt;10),('[1]Pricing Schedule'!$F$111+('[1]Pricing Schedule'!$F$113*M279))*2,
IF(AND(I279=38000,R279&gt;314.8,R279&lt;=504.6,M279&lt;=10),('[1]Pricing Schedule'!$F$103+('[1]Pricing Schedule'!$F$105*M279))*3,
IF(AND(I279=38000,R279&gt;314.8,R279&lt;=504.6,M279&gt;10),('[1]Pricing Schedule'!$F$111+('[1]Pricing Schedule'!$F$113*M279))*3,
IF(AND(I279=38000,R279&gt;472.2,R279&lt;=672.8,M279&lt;=10),('[1]Pricing Schedule'!$F$103+('[1]Pricing Schedule'!$F$105*M279))*4,
IF(AND(I279=38000,R279&gt;472.2,R279&lt;=672.8,M279&gt;10),('[1]Pricing Schedule'!$F$111+('[1]Pricing Schedule'!$F$113*M279))*4,
IF(AND(I279=110000,R279&lt;=12.8,M279&gt;2),'[1]Pricing Schedule'!$F$62+('[1]Pricing Schedule'!$F$63*M279),
IF(AND(I279=110000,R279&lt;=12.8,M279&lt;=2),'[1]Pricing Schedule'!$F$96+('[1]Pricing Schedule'!$F$97*M279),
IF(AND(I279=110000,R279&gt;12.8,R279&lt;=22.8,M279&gt;3),'[1]Pricing Schedule'!$F$71+('[1]Pricing Schedule'!$F$72*M279),
IF(AND(I279=110000,R279&gt;12.8,R279&lt;=22.8,M279&lt;=3),'[1]Pricing Schedule'!$F$96+('[1]Pricing Schedule'!$F$97*M279),
IF(AND(I279=110000,R279&gt;22.8,R279&lt;=30.2),'[1]Pricing Schedule'!$F$80+('[1]Pricing Schedule'!$F$81*M279),
IF(AND(I279=110000,R279&gt;30.2,R279&lt;=45.9),'[1]Pricing Schedule'!$F$89+('[1]Pricing Schedule'!$F$90*M279),
IF(AND(I279=110000,R279&gt;45.9,R279&lt;=123.4),'[1]Pricing Schedule'!$F$96+('[1]Pricing Schedule'!$F$97*M279),
IF(AND(I279=110000,R279&gt;123.4,R279&lt;=168.2,M279&lt;=10),'[1]Pricing Schedule'!$F$103+('[1]Pricing Schedule'!$F$105*M279),
IF(AND(I279=110000,R279&gt;123.4,R279&lt;=168.2,M279&gt;10),'[1]Pricing Schedule'!$F$111+('[1]Pricing Schedule'!$F$113*M279),
IF(AND(I279=110000,R279&gt;168.2,R279&lt;=336.4,M279&lt;=10),('[1]Pricing Schedule'!$F$103+('[1]Pricing Schedule'!$F$105*M279))*2,
IF(AND(I279=110000,R279&gt;168.2,R279&lt;=336.4,M279&gt;10),('[1]Pricing Schedule'!$F$111+('[1]Pricing Schedule'!$F$113*M279))*2,
IF(AND(I279=110000,R279&gt;336.4,R279&lt;=504.6,M279&lt;=10),('[1]Pricing Schedule'!$F$103+('[1]Pricing Schedule'!$F$105*M279))*3,
IF(AND(I279=110000,R279&gt;336.4,R279&lt;=504.6,M279&gt;10),('[1]Pricing Schedule'!$F$111+('[1]Pricing Schedule'!$F$113*M279))*3,
IF(AND(I279=110000,R279&gt;504.6,R279&lt;=672.8,M279&lt;=10),('[1]Pricing Schedule'!$F$103+('[1]Pricing Schedule'!$F$105*M279))*4,
IF(AND(I279=110000,R279&gt;504.6,R279&lt;=672.8,M279&gt;10),('[1]Pricing Schedule'!$F$111+('[1]Pricing Schedule'!$F$113*M279))*4,
IF(AND(I279=110000,R279&gt;672.8,R279&lt;=841,M279&lt;=10),('[1]Pricing Schedule'!$F$103+('[1]Pricing Schedule'!$F$105*M279))*5,
IF(AND(I279=110000,R279&gt;672.8,R279&lt;=841,M279&gt;10),('[1]Pricing Schedule'!$F$111+('[1]Pricing Schedule'!$F$113*M279))*5,
IF(AND(I279=110000,R279&gt;672.8,R279&lt;=841,M279&lt;=10),('[1]Pricing Schedule'!$F$103+('[1]Pricing Schedule'!$F$105*M279))*5,
IF(AND(I279=110000,R279&gt;672.8,R279&lt;=841,M279&gt;10),('[1]Pricing Schedule'!$F$111+('[1]Pricing Schedule'!$F$113*M279))*5,
IF(AND(I279=110000,R279&gt;1345.6,R279&lt;=1513.8,M279&lt;=10),('[1]Pricing Schedule'!$F$103+('[1]Pricing Schedule'!$F$105*M279))*9,
IF(AND(I279=110000,R279&gt;1345.6,R279&lt;=1513.8,M279&gt;10),('[1]Pricing Schedule'!$F$111+('[1]Pricing Schedule'!$F$113*M279))*9,
9999999999)))))))))))))))))))))))))))))))))))))))</f>
        <v>1379800</v>
      </c>
      <c r="T279" s="21">
        <f>IF(AND(I279=38000,R279&lt;=4.5,M279&gt;8),'[1]Pricing Schedule'!$J$9,
IF(AND(I279=38000,R279&lt;=4.5,M279&lt;=8),'[1]Pricing Schedule'!$J$36,
IF(AND(I279=38000,R279&gt;4.5,R279&lt;=9,M279&gt;8),'[1]Pricing Schedule'!$J$18,
IF(AND(I279=38000,R279&gt;4.5,R279&lt;=9,M279&lt;=8),'[1]Pricing Schedule'!$J$36,
IF(AND(I279=38000,R279&gt;9,R279&lt;=12.8,M279&gt;8),'[1]Pricing Schedule'!$J$27,
IF(AND(I279=38000,R279&gt;9,R279&lt;=12.8,M279&lt;=8),'[1]Pricing Schedule'!$J$36,
IF(AND(I279=38000,R279&gt;12.8,R279&lt;=22.8),'[1]Pricing Schedule'!$J$36,
IF(AND(I279=38000,R279&gt;22.8,R279&lt;=30.2),'[1]Pricing Schedule'!$J$45,
IF(AND(I279=38000,R279&gt;30.2,R279&lt;=45.9),'[1]Pricing Schedule'!$J$54,
IF(AND(I279=38000,R279&gt;45.9,R279&lt;=123.4),'[1]Pricing Schedule'!$J$97,
IF(AND(I279=38000,R279&gt;123.4,R279&lt;=168.2,M279&lt;=10),'[1]Pricing Schedule'!$J$105,
IF(AND(I279=38000,R279&gt;123.4,R279&lt;=168.2,M279&gt;10),'[1]Pricing Schedule'!$J$113,
IF(AND(I279=38000,R279&gt;168.2,R279&lt;=336.4,M279&lt;=10),('[1]Pricing Schedule'!$J$105),
IF(AND(I279=38000,R279&gt;168.2,R279&lt;=336.4,M279&gt;10),('[1]Pricing Schedule'!$J$113),
IF(AND(I279=38000,R279&gt;336.4,R279&lt;=504.6,M279&lt;=10),('[1]Pricing Schedule'!$J$105),
IF(AND(I279=38000,R279&gt;336.4,R279&lt;=504.6,M279&gt;10),('[1]Pricing Schedule'!$J$113),
IF(AND(I279=38000,R279&gt;504.6,R279&lt;=672.8,M279&lt;=10),('[1]Pricing Schedule'!$J$105),
IF(AND(I279=38000,R279&gt;504.6,R279&lt;=672.8,M279&gt;10),('[1]Pricing Schedule'!$J$113),
IF(AND(I279=110000,R279&lt;=12.8,M279&gt;2),'[1]Pricing Schedule'!$J$63,
IF(AND(I279=110000,R279&lt;=12.8,M279&lt;=2),'[1]Pricing Schedule'!$J$97,
IF(AND(I279=110000,R279&gt;12.8,R279&lt;=22.8,M279&gt;3),'[1]Pricing Schedule'!$J$72,
IF(AND(I279=110000,R279&gt;12.8,R279&lt;=22.8,M279&lt;=3),'[1]Pricing Schedule'!$J$97,
IF(AND(I279=110000,R279&gt;22.8,R279&lt;=30.2),'[1]Pricing Schedule'!$J$81,
IF(AND(I279=110000,R279&gt;30.2,R279&lt;=45.9),'[1]Pricing Schedule'!$J$90,
IF(AND(I279=110000,R279&gt;45.9,R279&lt;=123.4),'[1]Pricing Schedule'!$J$97,
IF(AND(I279=110000,R279&gt;123.4,R279&lt;=168.2,M279&lt;=10),'[1]Pricing Schedule'!$J$105,
IF(AND(I279=110000,R279&gt;123.4,R279&lt;=168.2,M279&gt;10),'[1]Pricing Schedule'!$J$113,
IF(AND(I279=110000,R279&gt;168.2,R279&lt;=336.2,M279&lt;=10),('[1]Pricing Schedule'!$J$105),
IF(AND(I279=110000,R279&gt;168.2,R279&lt;=336.2,M279&gt;10),('[1]Pricing Schedule'!$J$113),
IF(AND(I279=110000,R279&gt;336.4,R279&lt;=504.6,M279&lt;=10),('[1]Pricing Schedule'!$J$105),
IF(AND(I279=110000,R279&gt;336.4,R279&lt;=504.6,M279&gt;10),('[1]Pricing Schedule'!$J$113),
IF(AND(I279=110000,R279&gt;504.6,R279&lt;=672.8,M279&lt;=10),('[1]Pricing Schedule'!$J$105),
IF(AND(I279=110000,R279&gt;504.6,R279&lt;=672.8,M279&gt;10),('[1]Pricing Schedule'!$J$113),
IF(AND(I279=110000,R279&gt;672.8,R279&lt;=841,M279&lt;=10),('[1]Pricing Schedule'!$J$105),
IF(AND(I279=110000,R279&gt;672.8,R279&lt;=841,M279&gt;10),('[1]Pricing Schedule'!$J$113),
IF(AND(I279=110000,R279&gt;1682,R279&lt;=1850.2,M279&lt;=10),('[1]Pricing Schedule'!$J$105),
IF(AND(I279=110000,R279&gt;1682,R279&lt;=1850.2,M279&gt;10),('[1]Pricing Schedule'!$J$113),
IF(AND(I279=110000,R279&gt;2018.4,R279&lt;=2186.6,M279&lt;=10),('[1]Pricing Schedule'!$J$105),
IF(AND(I279=110000,R279&gt;2018.4,R279&lt;=2186.6,M279&gt;10),('[1]Pricing Schedule'!$J$113),999999999)))))))))))))))))))))))))))))))))))))))</f>
        <v>2</v>
      </c>
      <c r="U279" s="40">
        <f t="shared" si="30"/>
        <v>199971.0144927536</v>
      </c>
      <c r="V279" s="41">
        <f t="shared" si="31"/>
        <v>5.0007247427163355</v>
      </c>
      <c r="Y279" s="23">
        <v>133</v>
      </c>
      <c r="Z279" s="23">
        <v>250</v>
      </c>
      <c r="AR279" s="35"/>
    </row>
    <row r="280" spans="1:44">
      <c r="A280" s="23">
        <v>279</v>
      </c>
      <c r="B280" s="23">
        <v>279</v>
      </c>
      <c r="C280" s="23" t="s">
        <v>593</v>
      </c>
      <c r="D280" s="23" t="s">
        <v>121</v>
      </c>
      <c r="E280" s="23" t="s">
        <v>121</v>
      </c>
      <c r="F280" s="23" t="s">
        <v>122</v>
      </c>
      <c r="G280" s="23" t="s">
        <v>123</v>
      </c>
      <c r="H280" s="23" t="s">
        <v>113</v>
      </c>
      <c r="I280" s="13">
        <v>38000</v>
      </c>
      <c r="J280" s="13">
        <v>38000</v>
      </c>
      <c r="K280" s="13">
        <v>10000</v>
      </c>
      <c r="L280" s="24">
        <v>11.802</v>
      </c>
      <c r="M280" s="37">
        <f t="shared" si="26"/>
        <v>12</v>
      </c>
      <c r="N280" s="24">
        <v>0.67</v>
      </c>
      <c r="O280" s="13">
        <v>1</v>
      </c>
      <c r="P280" s="36">
        <f t="shared" si="27"/>
        <v>0.50250000000000006</v>
      </c>
      <c r="Q280" s="38">
        <f t="shared" si="28"/>
        <v>3.45</v>
      </c>
      <c r="R280" s="37">
        <f t="shared" si="29"/>
        <v>3.45</v>
      </c>
      <c r="S280" s="39">
        <f>IF(AND(I280=38000,R280&lt;=4.5,M280&gt;8),'[1]Pricing Schedule'!$F$8+('[1]Pricing Schedule'!$F$9*M280),
IF(AND(I280=38000,R280&lt;=4.5,M280&lt;=8),'[1]Pricing Schedule'!$F$34+('[1]Pricing Schedule'!$F$36*M280),
IF(AND(I280=38000,R280&gt;4.5,R280&lt;=9,M280&gt;8),'[1]Pricing Schedule'!$F$17+('[1]Pricing Schedule'!$F$18*M280),
IF(AND(I280=38000,R280&gt;4.5,R280&lt;=9,M280&lt;=8),'[1]Pricing Schedule'!$F$34+('[1]Pricing Schedule'!$F$36*M280),
IF(AND(I280=38000,R280&gt;9,R280&lt;=12.8,M280&gt;8),'[1]Pricing Schedule'!$F$26+('[1]Pricing Schedule'!$F$27*M280),
IF(AND(I280=38000,R280&gt;9,R280&lt;=12.8,M280&lt;=8),'[1]Pricing Schedule'!$F$34+('[1]Pricing Schedule'!$F$36*M280),
IF(AND(I280=38000,R280&gt;12.8,R280&lt;=22.8),'[1]Pricing Schedule'!$F$34+('[1]Pricing Schedule'!$F$36*M280),
IF(AND(I280=38000,R280&gt;22.8,R280&lt;=30.2),'[1]Pricing Schedule'!$F$43+('[1]Pricing Schedule'!$F$45*M280),
IF(AND(I280=38000,R280&gt;30.2,R280&lt;=45.9),'[1]Pricing Schedule'!$F$52+('[1]Pricing Schedule'!$F$54*M280),
IF(AND(I280=38000,R280&gt;45.9,R280&lt;=123.4),'[1]Pricing Schedule'!$F$96+('[1]Pricing Schedule'!$F$97*M280),
IF(AND(I280=38000,R280&gt;123.4,R280&lt;=168.2,M280&lt;=10),'[1]Pricing Schedule'!$F$103+('[1]Pricing Schedule'!$F$105*M280),
IF(AND(I280=38000,R280&gt;123.4,R280&lt;=168.2,M280&gt;10),'[1]Pricing Schedule'!$F$111+('[1]Pricing Schedule'!$F$113*M280),
IF(AND(I280=38000,R280&gt;157.4,R280&lt;=336.4,M280&lt;=10),('[1]Pricing Schedule'!$F$103+('[1]Pricing Schedule'!$F$105*M280))*2,
IF(AND(I280=38000,R280&gt;157.4,R280&lt;=336.4,M280&gt;10),('[1]Pricing Schedule'!$F$111+('[1]Pricing Schedule'!$F$113*M280))*2,
IF(AND(I280=38000,R280&gt;314.8,R280&lt;=504.6,M280&lt;=10),('[1]Pricing Schedule'!$F$103+('[1]Pricing Schedule'!$F$105*M280))*3,
IF(AND(I280=38000,R280&gt;314.8,R280&lt;=504.6,M280&gt;10),('[1]Pricing Schedule'!$F$111+('[1]Pricing Schedule'!$F$113*M280))*3,
IF(AND(I280=38000,R280&gt;472.2,R280&lt;=672.8,M280&lt;=10),('[1]Pricing Schedule'!$F$103+('[1]Pricing Schedule'!$F$105*M280))*4,
IF(AND(I280=38000,R280&gt;472.2,R280&lt;=672.8,M280&gt;10),('[1]Pricing Schedule'!$F$111+('[1]Pricing Schedule'!$F$113*M280))*4,
IF(AND(I280=110000,R280&lt;=12.8,M280&gt;2),'[1]Pricing Schedule'!$F$62+('[1]Pricing Schedule'!$F$63*M280),
IF(AND(I280=110000,R280&lt;=12.8,M280&lt;=2),'[1]Pricing Schedule'!$F$96+('[1]Pricing Schedule'!$F$97*M280),
IF(AND(I280=110000,R280&gt;12.8,R280&lt;=22.8,M280&gt;3),'[1]Pricing Schedule'!$F$71+('[1]Pricing Schedule'!$F$72*M280),
IF(AND(I280=110000,R280&gt;12.8,R280&lt;=22.8,M280&lt;=3),'[1]Pricing Schedule'!$F$96+('[1]Pricing Schedule'!$F$97*M280),
IF(AND(I280=110000,R280&gt;22.8,R280&lt;=30.2),'[1]Pricing Schedule'!$F$80+('[1]Pricing Schedule'!$F$81*M280),
IF(AND(I280=110000,R280&gt;30.2,R280&lt;=45.9),'[1]Pricing Schedule'!$F$89+('[1]Pricing Schedule'!$F$90*M280),
IF(AND(I280=110000,R280&gt;45.9,R280&lt;=123.4),'[1]Pricing Schedule'!$F$96+('[1]Pricing Schedule'!$F$97*M280),
IF(AND(I280=110000,R280&gt;123.4,R280&lt;=168.2,M280&lt;=10),'[1]Pricing Schedule'!$F$103+('[1]Pricing Schedule'!$F$105*M280),
IF(AND(I280=110000,R280&gt;123.4,R280&lt;=168.2,M280&gt;10),'[1]Pricing Schedule'!$F$111+('[1]Pricing Schedule'!$F$113*M280),
IF(AND(I280=110000,R280&gt;168.2,R280&lt;=336.4,M280&lt;=10),('[1]Pricing Schedule'!$F$103+('[1]Pricing Schedule'!$F$105*M280))*2,
IF(AND(I280=110000,R280&gt;168.2,R280&lt;=336.4,M280&gt;10),('[1]Pricing Schedule'!$F$111+('[1]Pricing Schedule'!$F$113*M280))*2,
IF(AND(I280=110000,R280&gt;336.4,R280&lt;=504.6,M280&lt;=10),('[1]Pricing Schedule'!$F$103+('[1]Pricing Schedule'!$F$105*M280))*3,
IF(AND(I280=110000,R280&gt;336.4,R280&lt;=504.6,M280&gt;10),('[1]Pricing Schedule'!$F$111+('[1]Pricing Schedule'!$F$113*M280))*3,
IF(AND(I280=110000,R280&gt;504.6,R280&lt;=672.8,M280&lt;=10),('[1]Pricing Schedule'!$F$103+('[1]Pricing Schedule'!$F$105*M280))*4,
IF(AND(I280=110000,R280&gt;504.6,R280&lt;=672.8,M280&gt;10),('[1]Pricing Schedule'!$F$111+('[1]Pricing Schedule'!$F$113*M280))*4,
IF(AND(I280=110000,R280&gt;672.8,R280&lt;=841,M280&lt;=10),('[1]Pricing Schedule'!$F$103+('[1]Pricing Schedule'!$F$105*M280))*5,
IF(AND(I280=110000,R280&gt;672.8,R280&lt;=841,M280&gt;10),('[1]Pricing Schedule'!$F$111+('[1]Pricing Schedule'!$F$113*M280))*5,
IF(AND(I280=110000,R280&gt;672.8,R280&lt;=841,M280&lt;=10),('[1]Pricing Schedule'!$F$103+('[1]Pricing Schedule'!$F$105*M280))*5,
IF(AND(I280=110000,R280&gt;672.8,R280&lt;=841,M280&gt;10),('[1]Pricing Schedule'!$F$111+('[1]Pricing Schedule'!$F$113*M280))*5,
IF(AND(I280=110000,R280&gt;1345.6,R280&lt;=1513.8,M280&lt;=10),('[1]Pricing Schedule'!$F$103+('[1]Pricing Schedule'!$F$105*M280))*9,
IF(AND(I280=110000,R280&gt;1345.6,R280&lt;=1513.8,M280&gt;10),('[1]Pricing Schedule'!$F$111+('[1]Pricing Schedule'!$F$113*M280))*9,
9999999999)))))))))))))))))))))))))))))))))))))))</f>
        <v>1492540</v>
      </c>
      <c r="T280" s="21">
        <f>IF(AND(I280=38000,R280&lt;=4.5,M280&gt;8),'[1]Pricing Schedule'!$J$9,
IF(AND(I280=38000,R280&lt;=4.5,M280&lt;=8),'[1]Pricing Schedule'!$J$36,
IF(AND(I280=38000,R280&gt;4.5,R280&lt;=9,M280&gt;8),'[1]Pricing Schedule'!$J$18,
IF(AND(I280=38000,R280&gt;4.5,R280&lt;=9,M280&lt;=8),'[1]Pricing Schedule'!$J$36,
IF(AND(I280=38000,R280&gt;9,R280&lt;=12.8,M280&gt;8),'[1]Pricing Schedule'!$J$27,
IF(AND(I280=38000,R280&gt;9,R280&lt;=12.8,M280&lt;=8),'[1]Pricing Schedule'!$J$36,
IF(AND(I280=38000,R280&gt;12.8,R280&lt;=22.8),'[1]Pricing Schedule'!$J$36,
IF(AND(I280=38000,R280&gt;22.8,R280&lt;=30.2),'[1]Pricing Schedule'!$J$45,
IF(AND(I280=38000,R280&gt;30.2,R280&lt;=45.9),'[1]Pricing Schedule'!$J$54,
IF(AND(I280=38000,R280&gt;45.9,R280&lt;=123.4),'[1]Pricing Schedule'!$J$97,
IF(AND(I280=38000,R280&gt;123.4,R280&lt;=168.2,M280&lt;=10),'[1]Pricing Schedule'!$J$105,
IF(AND(I280=38000,R280&gt;123.4,R280&lt;=168.2,M280&gt;10),'[1]Pricing Schedule'!$J$113,
IF(AND(I280=38000,R280&gt;168.2,R280&lt;=336.4,M280&lt;=10),('[1]Pricing Schedule'!$J$105),
IF(AND(I280=38000,R280&gt;168.2,R280&lt;=336.4,M280&gt;10),('[1]Pricing Schedule'!$J$113),
IF(AND(I280=38000,R280&gt;336.4,R280&lt;=504.6,M280&lt;=10),('[1]Pricing Schedule'!$J$105),
IF(AND(I280=38000,R280&gt;336.4,R280&lt;=504.6,M280&gt;10),('[1]Pricing Schedule'!$J$113),
IF(AND(I280=38000,R280&gt;504.6,R280&lt;=672.8,M280&lt;=10),('[1]Pricing Schedule'!$J$105),
IF(AND(I280=38000,R280&gt;504.6,R280&lt;=672.8,M280&gt;10),('[1]Pricing Schedule'!$J$113),
IF(AND(I280=110000,R280&lt;=12.8,M280&gt;2),'[1]Pricing Schedule'!$J$63,
IF(AND(I280=110000,R280&lt;=12.8,M280&lt;=2),'[1]Pricing Schedule'!$J$97,
IF(AND(I280=110000,R280&gt;12.8,R280&lt;=22.8,M280&gt;3),'[1]Pricing Schedule'!$J$72,
IF(AND(I280=110000,R280&gt;12.8,R280&lt;=22.8,M280&lt;=3),'[1]Pricing Schedule'!$J$97,
IF(AND(I280=110000,R280&gt;22.8,R280&lt;=30.2),'[1]Pricing Schedule'!$J$81,
IF(AND(I280=110000,R280&gt;30.2,R280&lt;=45.9),'[1]Pricing Schedule'!$J$90,
IF(AND(I280=110000,R280&gt;45.9,R280&lt;=123.4),'[1]Pricing Schedule'!$J$97,
IF(AND(I280=110000,R280&gt;123.4,R280&lt;=168.2,M280&lt;=10),'[1]Pricing Schedule'!$J$105,
IF(AND(I280=110000,R280&gt;123.4,R280&lt;=168.2,M280&gt;10),'[1]Pricing Schedule'!$J$113,
IF(AND(I280=110000,R280&gt;168.2,R280&lt;=336.2,M280&lt;=10),('[1]Pricing Schedule'!$J$105),
IF(AND(I280=110000,R280&gt;168.2,R280&lt;=336.2,M280&gt;10),('[1]Pricing Schedule'!$J$113),
IF(AND(I280=110000,R280&gt;336.4,R280&lt;=504.6,M280&lt;=10),('[1]Pricing Schedule'!$J$105),
IF(AND(I280=110000,R280&gt;336.4,R280&lt;=504.6,M280&gt;10),('[1]Pricing Schedule'!$J$113),
IF(AND(I280=110000,R280&gt;504.6,R280&lt;=672.8,M280&lt;=10),('[1]Pricing Schedule'!$J$105),
IF(AND(I280=110000,R280&gt;504.6,R280&lt;=672.8,M280&gt;10),('[1]Pricing Schedule'!$J$113),
IF(AND(I280=110000,R280&gt;672.8,R280&lt;=841,M280&lt;=10),('[1]Pricing Schedule'!$J$105),
IF(AND(I280=110000,R280&gt;672.8,R280&lt;=841,M280&gt;10),('[1]Pricing Schedule'!$J$113),
IF(AND(I280=110000,R280&gt;1682,R280&lt;=1850.2,M280&lt;=10),('[1]Pricing Schedule'!$J$105),
IF(AND(I280=110000,R280&gt;1682,R280&lt;=1850.2,M280&gt;10),('[1]Pricing Schedule'!$J$113),
IF(AND(I280=110000,R280&gt;2018.4,R280&lt;=2186.6,M280&lt;=10),('[1]Pricing Schedule'!$J$105),
IF(AND(I280=110000,R280&gt;2018.4,R280&lt;=2186.6,M280&gt;10),('[1]Pricing Schedule'!$J$113),999999999)))))))))))))))))))))))))))))))))))))))</f>
        <v>1</v>
      </c>
      <c r="U280" s="40">
        <f t="shared" si="30"/>
        <v>432620.28985507245</v>
      </c>
      <c r="V280" s="41">
        <f t="shared" si="31"/>
        <v>2.3114958393074891</v>
      </c>
      <c r="Y280" s="23">
        <v>622</v>
      </c>
      <c r="Z280" s="23">
        <v>250</v>
      </c>
      <c r="AR280" s="35"/>
    </row>
    <row r="281" spans="1:44">
      <c r="A281" s="23">
        <v>280</v>
      </c>
      <c r="B281" s="23">
        <v>280</v>
      </c>
      <c r="C281" s="23" t="s">
        <v>594</v>
      </c>
      <c r="D281" s="23" t="s">
        <v>121</v>
      </c>
      <c r="E281" s="23" t="s">
        <v>121</v>
      </c>
      <c r="F281" s="23" t="s">
        <v>293</v>
      </c>
      <c r="G281" s="23" t="s">
        <v>294</v>
      </c>
      <c r="H281" s="23" t="s">
        <v>113</v>
      </c>
      <c r="I281" s="13">
        <v>38000</v>
      </c>
      <c r="J281" s="23" t="s">
        <v>119</v>
      </c>
      <c r="K281" s="13">
        <v>38000</v>
      </c>
      <c r="L281" s="24">
        <v>8.7110000000000003</v>
      </c>
      <c r="M281" s="37">
        <f t="shared" si="26"/>
        <v>9</v>
      </c>
      <c r="N281" s="24">
        <v>2.2759999999999998</v>
      </c>
      <c r="O281" s="13">
        <v>1</v>
      </c>
      <c r="P281" s="36">
        <f t="shared" si="27"/>
        <v>1.7069999999999999</v>
      </c>
      <c r="Q281" s="38">
        <f t="shared" si="28"/>
        <v>17.25</v>
      </c>
      <c r="R281" s="37">
        <f t="shared" si="29"/>
        <v>17.25</v>
      </c>
      <c r="S281" s="39">
        <f>IF(AND(I281=38000,R281&lt;=4.5,M281&gt;8),'[1]Pricing Schedule'!$F$8+('[1]Pricing Schedule'!$F$9*M281),
IF(AND(I281=38000,R281&lt;=4.5,M281&lt;=8),'[1]Pricing Schedule'!$F$34+('[1]Pricing Schedule'!$F$36*M281),
IF(AND(I281=38000,R281&gt;4.5,R281&lt;=9,M281&gt;8),'[1]Pricing Schedule'!$F$17+('[1]Pricing Schedule'!$F$18*M281),
IF(AND(I281=38000,R281&gt;4.5,R281&lt;=9,M281&lt;=8),'[1]Pricing Schedule'!$F$34+('[1]Pricing Schedule'!$F$36*M281),
IF(AND(I281=38000,R281&gt;9,R281&lt;=12.8,M281&gt;8),'[1]Pricing Schedule'!$F$26+('[1]Pricing Schedule'!$F$27*M281),
IF(AND(I281=38000,R281&gt;9,R281&lt;=12.8,M281&lt;=8),'[1]Pricing Schedule'!$F$34+('[1]Pricing Schedule'!$F$36*M281),
IF(AND(I281=38000,R281&gt;12.8,R281&lt;=22.8),'[1]Pricing Schedule'!$F$34+('[1]Pricing Schedule'!$F$36*M281),
IF(AND(I281=38000,R281&gt;22.8,R281&lt;=30.2),'[1]Pricing Schedule'!$F$43+('[1]Pricing Schedule'!$F$45*M281),
IF(AND(I281=38000,R281&gt;30.2,R281&lt;=45.9),'[1]Pricing Schedule'!$F$52+('[1]Pricing Schedule'!$F$54*M281),
IF(AND(I281=38000,R281&gt;45.9,R281&lt;=123.4),'[1]Pricing Schedule'!$F$96+('[1]Pricing Schedule'!$F$97*M281),
IF(AND(I281=38000,R281&gt;123.4,R281&lt;=168.2,M281&lt;=10),'[1]Pricing Schedule'!$F$103+('[1]Pricing Schedule'!$F$105*M281),
IF(AND(I281=38000,R281&gt;123.4,R281&lt;=168.2,M281&gt;10),'[1]Pricing Schedule'!$F$111+('[1]Pricing Schedule'!$F$113*M281),
IF(AND(I281=38000,R281&gt;157.4,R281&lt;=336.4,M281&lt;=10),('[1]Pricing Schedule'!$F$103+('[1]Pricing Schedule'!$F$105*M281))*2,
IF(AND(I281=38000,R281&gt;157.4,R281&lt;=336.4,M281&gt;10),('[1]Pricing Schedule'!$F$111+('[1]Pricing Schedule'!$F$113*M281))*2,
IF(AND(I281=38000,R281&gt;314.8,R281&lt;=504.6,M281&lt;=10),('[1]Pricing Schedule'!$F$103+('[1]Pricing Schedule'!$F$105*M281))*3,
IF(AND(I281=38000,R281&gt;314.8,R281&lt;=504.6,M281&gt;10),('[1]Pricing Schedule'!$F$111+('[1]Pricing Schedule'!$F$113*M281))*3,
IF(AND(I281=38000,R281&gt;472.2,R281&lt;=672.8,M281&lt;=10),('[1]Pricing Schedule'!$F$103+('[1]Pricing Schedule'!$F$105*M281))*4,
IF(AND(I281=38000,R281&gt;472.2,R281&lt;=672.8,M281&gt;10),('[1]Pricing Schedule'!$F$111+('[1]Pricing Schedule'!$F$113*M281))*4,
IF(AND(I281=110000,R281&lt;=12.8,M281&gt;2),'[1]Pricing Schedule'!$F$62+('[1]Pricing Schedule'!$F$63*M281),
IF(AND(I281=110000,R281&lt;=12.8,M281&lt;=2),'[1]Pricing Schedule'!$F$96+('[1]Pricing Schedule'!$F$97*M281),
IF(AND(I281=110000,R281&gt;12.8,R281&lt;=22.8,M281&gt;3),'[1]Pricing Schedule'!$F$71+('[1]Pricing Schedule'!$F$72*M281),
IF(AND(I281=110000,R281&gt;12.8,R281&lt;=22.8,M281&lt;=3),'[1]Pricing Schedule'!$F$96+('[1]Pricing Schedule'!$F$97*M281),
IF(AND(I281=110000,R281&gt;22.8,R281&lt;=30.2),'[1]Pricing Schedule'!$F$80+('[1]Pricing Schedule'!$F$81*M281),
IF(AND(I281=110000,R281&gt;30.2,R281&lt;=45.9),'[1]Pricing Schedule'!$F$89+('[1]Pricing Schedule'!$F$90*M281),
IF(AND(I281=110000,R281&gt;45.9,R281&lt;=123.4),'[1]Pricing Schedule'!$F$96+('[1]Pricing Schedule'!$F$97*M281),
IF(AND(I281=110000,R281&gt;123.4,R281&lt;=168.2,M281&lt;=10),'[1]Pricing Schedule'!$F$103+('[1]Pricing Schedule'!$F$105*M281),
IF(AND(I281=110000,R281&gt;123.4,R281&lt;=168.2,M281&gt;10),'[1]Pricing Schedule'!$F$111+('[1]Pricing Schedule'!$F$113*M281),
IF(AND(I281=110000,R281&gt;168.2,R281&lt;=336.4,M281&lt;=10),('[1]Pricing Schedule'!$F$103+('[1]Pricing Schedule'!$F$105*M281))*2,
IF(AND(I281=110000,R281&gt;168.2,R281&lt;=336.4,M281&gt;10),('[1]Pricing Schedule'!$F$111+('[1]Pricing Schedule'!$F$113*M281))*2,
IF(AND(I281=110000,R281&gt;336.4,R281&lt;=504.6,M281&lt;=10),('[1]Pricing Schedule'!$F$103+('[1]Pricing Schedule'!$F$105*M281))*3,
IF(AND(I281=110000,R281&gt;336.4,R281&lt;=504.6,M281&gt;10),('[1]Pricing Schedule'!$F$111+('[1]Pricing Schedule'!$F$113*M281))*3,
IF(AND(I281=110000,R281&gt;504.6,R281&lt;=672.8,M281&lt;=10),('[1]Pricing Schedule'!$F$103+('[1]Pricing Schedule'!$F$105*M281))*4,
IF(AND(I281=110000,R281&gt;504.6,R281&lt;=672.8,M281&gt;10),('[1]Pricing Schedule'!$F$111+('[1]Pricing Schedule'!$F$113*M281))*4,
IF(AND(I281=110000,R281&gt;672.8,R281&lt;=841,M281&lt;=10),('[1]Pricing Schedule'!$F$103+('[1]Pricing Schedule'!$F$105*M281))*5,
IF(AND(I281=110000,R281&gt;672.8,R281&lt;=841,M281&gt;10),('[1]Pricing Schedule'!$F$111+('[1]Pricing Schedule'!$F$113*M281))*5,
IF(AND(I281=110000,R281&gt;672.8,R281&lt;=841,M281&lt;=10),('[1]Pricing Schedule'!$F$103+('[1]Pricing Schedule'!$F$105*M281))*5,
IF(AND(I281=110000,R281&gt;672.8,R281&lt;=841,M281&gt;10),('[1]Pricing Schedule'!$F$111+('[1]Pricing Schedule'!$F$113*M281))*5,
IF(AND(I281=110000,R281&gt;1345.6,R281&lt;=1513.8,M281&lt;=10),('[1]Pricing Schedule'!$F$103+('[1]Pricing Schedule'!$F$105*M281))*9,
IF(AND(I281=110000,R281&gt;1345.6,R281&lt;=1513.8,M281&gt;10),('[1]Pricing Schedule'!$F$111+('[1]Pricing Schedule'!$F$113*M281))*9,
9999999999)))))))))))))))))))))))))))))))))))))))</f>
        <v>980220</v>
      </c>
      <c r="T281" s="21">
        <f>IF(AND(I281=38000,R281&lt;=4.5,M281&gt;8),'[1]Pricing Schedule'!$J$9,
IF(AND(I281=38000,R281&lt;=4.5,M281&lt;=8),'[1]Pricing Schedule'!$J$36,
IF(AND(I281=38000,R281&gt;4.5,R281&lt;=9,M281&gt;8),'[1]Pricing Schedule'!$J$18,
IF(AND(I281=38000,R281&gt;4.5,R281&lt;=9,M281&lt;=8),'[1]Pricing Schedule'!$J$36,
IF(AND(I281=38000,R281&gt;9,R281&lt;=12.8,M281&gt;8),'[1]Pricing Schedule'!$J$27,
IF(AND(I281=38000,R281&gt;9,R281&lt;=12.8,M281&lt;=8),'[1]Pricing Schedule'!$J$36,
IF(AND(I281=38000,R281&gt;12.8,R281&lt;=22.8),'[1]Pricing Schedule'!$J$36,
IF(AND(I281=38000,R281&gt;22.8,R281&lt;=30.2),'[1]Pricing Schedule'!$J$45,
IF(AND(I281=38000,R281&gt;30.2,R281&lt;=45.9),'[1]Pricing Schedule'!$J$54,
IF(AND(I281=38000,R281&gt;45.9,R281&lt;=123.4),'[1]Pricing Schedule'!$J$97,
IF(AND(I281=38000,R281&gt;123.4,R281&lt;=168.2,M281&lt;=10),'[1]Pricing Schedule'!$J$105,
IF(AND(I281=38000,R281&gt;123.4,R281&lt;=168.2,M281&gt;10),'[1]Pricing Schedule'!$J$113,
IF(AND(I281=38000,R281&gt;168.2,R281&lt;=336.4,M281&lt;=10),('[1]Pricing Schedule'!$J$105),
IF(AND(I281=38000,R281&gt;168.2,R281&lt;=336.4,M281&gt;10),('[1]Pricing Schedule'!$J$113),
IF(AND(I281=38000,R281&gt;336.4,R281&lt;=504.6,M281&lt;=10),('[1]Pricing Schedule'!$J$105),
IF(AND(I281=38000,R281&gt;336.4,R281&lt;=504.6,M281&gt;10),('[1]Pricing Schedule'!$J$113),
IF(AND(I281=38000,R281&gt;504.6,R281&lt;=672.8,M281&lt;=10),('[1]Pricing Schedule'!$J$105),
IF(AND(I281=38000,R281&gt;504.6,R281&lt;=672.8,M281&gt;10),('[1]Pricing Schedule'!$J$113),
IF(AND(I281=110000,R281&lt;=12.8,M281&gt;2),'[1]Pricing Schedule'!$J$63,
IF(AND(I281=110000,R281&lt;=12.8,M281&lt;=2),'[1]Pricing Schedule'!$J$97,
IF(AND(I281=110000,R281&gt;12.8,R281&lt;=22.8,M281&gt;3),'[1]Pricing Schedule'!$J$72,
IF(AND(I281=110000,R281&gt;12.8,R281&lt;=22.8,M281&lt;=3),'[1]Pricing Schedule'!$J$97,
IF(AND(I281=110000,R281&gt;22.8,R281&lt;=30.2),'[1]Pricing Schedule'!$J$81,
IF(AND(I281=110000,R281&gt;30.2,R281&lt;=45.9),'[1]Pricing Schedule'!$J$90,
IF(AND(I281=110000,R281&gt;45.9,R281&lt;=123.4),'[1]Pricing Schedule'!$J$97,
IF(AND(I281=110000,R281&gt;123.4,R281&lt;=168.2,M281&lt;=10),'[1]Pricing Schedule'!$J$105,
IF(AND(I281=110000,R281&gt;123.4,R281&lt;=168.2,M281&gt;10),'[1]Pricing Schedule'!$J$113,
IF(AND(I281=110000,R281&gt;168.2,R281&lt;=336.2,M281&lt;=10),('[1]Pricing Schedule'!$J$105),
IF(AND(I281=110000,R281&gt;168.2,R281&lt;=336.2,M281&gt;10),('[1]Pricing Schedule'!$J$113),
IF(AND(I281=110000,R281&gt;336.4,R281&lt;=504.6,M281&lt;=10),('[1]Pricing Schedule'!$J$105),
IF(AND(I281=110000,R281&gt;336.4,R281&lt;=504.6,M281&gt;10),('[1]Pricing Schedule'!$J$113),
IF(AND(I281=110000,R281&gt;504.6,R281&lt;=672.8,M281&lt;=10),('[1]Pricing Schedule'!$J$105),
IF(AND(I281=110000,R281&gt;504.6,R281&lt;=672.8,M281&gt;10),('[1]Pricing Schedule'!$J$113),
IF(AND(I281=110000,R281&gt;672.8,R281&lt;=841,M281&lt;=10),('[1]Pricing Schedule'!$J$105),
IF(AND(I281=110000,R281&gt;672.8,R281&lt;=841,M281&gt;10),('[1]Pricing Schedule'!$J$113),
IF(AND(I281=110000,R281&gt;1682,R281&lt;=1850.2,M281&lt;=10),('[1]Pricing Schedule'!$J$105),
IF(AND(I281=110000,R281&gt;1682,R281&lt;=1850.2,M281&gt;10),('[1]Pricing Schedule'!$J$113),
IF(AND(I281=110000,R281&gt;2018.4,R281&lt;=2186.6,M281&lt;=10),('[1]Pricing Schedule'!$J$105),
IF(AND(I281=110000,R281&gt;2018.4,R281&lt;=2186.6,M281&gt;10),('[1]Pricing Schedule'!$J$113),999999999)))))))))))))))))))))))))))))))))))))))</f>
        <v>4</v>
      </c>
      <c r="U281" s="40">
        <f t="shared" si="30"/>
        <v>56824.34782608696</v>
      </c>
      <c r="V281" s="41">
        <f t="shared" si="31"/>
        <v>17.598090224643446</v>
      </c>
      <c r="Y281" s="23">
        <v>640</v>
      </c>
      <c r="Z281" s="23">
        <v>90</v>
      </c>
      <c r="AR281" s="35"/>
    </row>
    <row r="282" spans="1:44">
      <c r="A282" s="23">
        <v>281</v>
      </c>
      <c r="B282" s="23">
        <v>281</v>
      </c>
      <c r="C282" s="23" t="s">
        <v>595</v>
      </c>
      <c r="D282" s="23" t="s">
        <v>121</v>
      </c>
      <c r="E282" s="23" t="s">
        <v>121</v>
      </c>
      <c r="F282" s="23" t="s">
        <v>122</v>
      </c>
      <c r="G282" s="23" t="s">
        <v>123</v>
      </c>
      <c r="H282" s="23" t="s">
        <v>113</v>
      </c>
      <c r="I282" s="13">
        <v>38000</v>
      </c>
      <c r="J282" s="13">
        <v>38000</v>
      </c>
      <c r="K282" s="13">
        <v>10000</v>
      </c>
      <c r="L282" s="24">
        <v>12.646000000000001</v>
      </c>
      <c r="M282" s="37">
        <f t="shared" si="26"/>
        <v>13</v>
      </c>
      <c r="N282" s="24">
        <v>1.9670000000000001</v>
      </c>
      <c r="O282" s="13">
        <v>1</v>
      </c>
      <c r="P282" s="36">
        <f t="shared" si="27"/>
        <v>1.47525</v>
      </c>
      <c r="Q282" s="38">
        <f t="shared" si="28"/>
        <v>13.8</v>
      </c>
      <c r="R282" s="37">
        <f t="shared" si="29"/>
        <v>13.8</v>
      </c>
      <c r="S282" s="39">
        <f>IF(AND(I282=38000,R282&lt;=4.5,M282&gt;8),'[1]Pricing Schedule'!$F$8+('[1]Pricing Schedule'!$F$9*M282),
IF(AND(I282=38000,R282&lt;=4.5,M282&lt;=8),'[1]Pricing Schedule'!$F$34+('[1]Pricing Schedule'!$F$36*M282),
IF(AND(I282=38000,R282&gt;4.5,R282&lt;=9,M282&gt;8),'[1]Pricing Schedule'!$F$17+('[1]Pricing Schedule'!$F$18*M282),
IF(AND(I282=38000,R282&gt;4.5,R282&lt;=9,M282&lt;=8),'[1]Pricing Schedule'!$F$34+('[1]Pricing Schedule'!$F$36*M282),
IF(AND(I282=38000,R282&gt;9,R282&lt;=12.8,M282&gt;8),'[1]Pricing Schedule'!$F$26+('[1]Pricing Schedule'!$F$27*M282),
IF(AND(I282=38000,R282&gt;9,R282&lt;=12.8,M282&lt;=8),'[1]Pricing Schedule'!$F$34+('[1]Pricing Schedule'!$F$36*M282),
IF(AND(I282=38000,R282&gt;12.8,R282&lt;=22.8),'[1]Pricing Schedule'!$F$34+('[1]Pricing Schedule'!$F$36*M282),
IF(AND(I282=38000,R282&gt;22.8,R282&lt;=30.2),'[1]Pricing Schedule'!$F$43+('[1]Pricing Schedule'!$F$45*M282),
IF(AND(I282=38000,R282&gt;30.2,R282&lt;=45.9),'[1]Pricing Schedule'!$F$52+('[1]Pricing Schedule'!$F$54*M282),
IF(AND(I282=38000,R282&gt;45.9,R282&lt;=123.4),'[1]Pricing Schedule'!$F$96+('[1]Pricing Schedule'!$F$97*M282),
IF(AND(I282=38000,R282&gt;123.4,R282&lt;=168.2,M282&lt;=10),'[1]Pricing Schedule'!$F$103+('[1]Pricing Schedule'!$F$105*M282),
IF(AND(I282=38000,R282&gt;123.4,R282&lt;=168.2,M282&gt;10),'[1]Pricing Schedule'!$F$111+('[1]Pricing Schedule'!$F$113*M282),
IF(AND(I282=38000,R282&gt;157.4,R282&lt;=336.4,M282&lt;=10),('[1]Pricing Schedule'!$F$103+('[1]Pricing Schedule'!$F$105*M282))*2,
IF(AND(I282=38000,R282&gt;157.4,R282&lt;=336.4,M282&gt;10),('[1]Pricing Schedule'!$F$111+('[1]Pricing Schedule'!$F$113*M282))*2,
IF(AND(I282=38000,R282&gt;314.8,R282&lt;=504.6,M282&lt;=10),('[1]Pricing Schedule'!$F$103+('[1]Pricing Schedule'!$F$105*M282))*3,
IF(AND(I282=38000,R282&gt;314.8,R282&lt;=504.6,M282&gt;10),('[1]Pricing Schedule'!$F$111+('[1]Pricing Schedule'!$F$113*M282))*3,
IF(AND(I282=38000,R282&gt;472.2,R282&lt;=672.8,M282&lt;=10),('[1]Pricing Schedule'!$F$103+('[1]Pricing Schedule'!$F$105*M282))*4,
IF(AND(I282=38000,R282&gt;472.2,R282&lt;=672.8,M282&gt;10),('[1]Pricing Schedule'!$F$111+('[1]Pricing Schedule'!$F$113*M282))*4,
IF(AND(I282=110000,R282&lt;=12.8,M282&gt;2),'[1]Pricing Schedule'!$F$62+('[1]Pricing Schedule'!$F$63*M282),
IF(AND(I282=110000,R282&lt;=12.8,M282&lt;=2),'[1]Pricing Schedule'!$F$96+('[1]Pricing Schedule'!$F$97*M282),
IF(AND(I282=110000,R282&gt;12.8,R282&lt;=22.8,M282&gt;3),'[1]Pricing Schedule'!$F$71+('[1]Pricing Schedule'!$F$72*M282),
IF(AND(I282=110000,R282&gt;12.8,R282&lt;=22.8,M282&lt;=3),'[1]Pricing Schedule'!$F$96+('[1]Pricing Schedule'!$F$97*M282),
IF(AND(I282=110000,R282&gt;22.8,R282&lt;=30.2),'[1]Pricing Schedule'!$F$80+('[1]Pricing Schedule'!$F$81*M282),
IF(AND(I282=110000,R282&gt;30.2,R282&lt;=45.9),'[1]Pricing Schedule'!$F$89+('[1]Pricing Schedule'!$F$90*M282),
IF(AND(I282=110000,R282&gt;45.9,R282&lt;=123.4),'[1]Pricing Schedule'!$F$96+('[1]Pricing Schedule'!$F$97*M282),
IF(AND(I282=110000,R282&gt;123.4,R282&lt;=168.2,M282&lt;=10),'[1]Pricing Schedule'!$F$103+('[1]Pricing Schedule'!$F$105*M282),
IF(AND(I282=110000,R282&gt;123.4,R282&lt;=168.2,M282&gt;10),'[1]Pricing Schedule'!$F$111+('[1]Pricing Schedule'!$F$113*M282),
IF(AND(I282=110000,R282&gt;168.2,R282&lt;=336.4,M282&lt;=10),('[1]Pricing Schedule'!$F$103+('[1]Pricing Schedule'!$F$105*M282))*2,
IF(AND(I282=110000,R282&gt;168.2,R282&lt;=336.4,M282&gt;10),('[1]Pricing Schedule'!$F$111+('[1]Pricing Schedule'!$F$113*M282))*2,
IF(AND(I282=110000,R282&gt;336.4,R282&lt;=504.6,M282&lt;=10),('[1]Pricing Schedule'!$F$103+('[1]Pricing Schedule'!$F$105*M282))*3,
IF(AND(I282=110000,R282&gt;336.4,R282&lt;=504.6,M282&gt;10),('[1]Pricing Schedule'!$F$111+('[1]Pricing Schedule'!$F$113*M282))*3,
IF(AND(I282=110000,R282&gt;504.6,R282&lt;=672.8,M282&lt;=10),('[1]Pricing Schedule'!$F$103+('[1]Pricing Schedule'!$F$105*M282))*4,
IF(AND(I282=110000,R282&gt;504.6,R282&lt;=672.8,M282&gt;10),('[1]Pricing Schedule'!$F$111+('[1]Pricing Schedule'!$F$113*M282))*4,
IF(AND(I282=110000,R282&gt;672.8,R282&lt;=841,M282&lt;=10),('[1]Pricing Schedule'!$F$103+('[1]Pricing Schedule'!$F$105*M282))*5,
IF(AND(I282=110000,R282&gt;672.8,R282&lt;=841,M282&gt;10),('[1]Pricing Schedule'!$F$111+('[1]Pricing Schedule'!$F$113*M282))*5,
IF(AND(I282=110000,R282&gt;672.8,R282&lt;=841,M282&lt;=10),('[1]Pricing Schedule'!$F$103+('[1]Pricing Schedule'!$F$105*M282))*5,
IF(AND(I282=110000,R282&gt;672.8,R282&lt;=841,M282&gt;10),('[1]Pricing Schedule'!$F$111+('[1]Pricing Schedule'!$F$113*M282))*5,
IF(AND(I282=110000,R282&gt;1345.6,R282&lt;=1513.8,M282&lt;=10),('[1]Pricing Schedule'!$F$103+('[1]Pricing Schedule'!$F$105*M282))*9,
IF(AND(I282=110000,R282&gt;1345.6,R282&lt;=1513.8,M282&gt;10),('[1]Pricing Schedule'!$F$111+('[1]Pricing Schedule'!$F$113*M282))*9,
9999999999)))))))))))))))))))))))))))))))))))))))</f>
        <v>1261300</v>
      </c>
      <c r="T282" s="21">
        <f>IF(AND(I282=38000,R282&lt;=4.5,M282&gt;8),'[1]Pricing Schedule'!$J$9,
IF(AND(I282=38000,R282&lt;=4.5,M282&lt;=8),'[1]Pricing Schedule'!$J$36,
IF(AND(I282=38000,R282&gt;4.5,R282&lt;=9,M282&gt;8),'[1]Pricing Schedule'!$J$18,
IF(AND(I282=38000,R282&gt;4.5,R282&lt;=9,M282&lt;=8),'[1]Pricing Schedule'!$J$36,
IF(AND(I282=38000,R282&gt;9,R282&lt;=12.8,M282&gt;8),'[1]Pricing Schedule'!$J$27,
IF(AND(I282=38000,R282&gt;9,R282&lt;=12.8,M282&lt;=8),'[1]Pricing Schedule'!$J$36,
IF(AND(I282=38000,R282&gt;12.8,R282&lt;=22.8),'[1]Pricing Schedule'!$J$36,
IF(AND(I282=38000,R282&gt;22.8,R282&lt;=30.2),'[1]Pricing Schedule'!$J$45,
IF(AND(I282=38000,R282&gt;30.2,R282&lt;=45.9),'[1]Pricing Schedule'!$J$54,
IF(AND(I282=38000,R282&gt;45.9,R282&lt;=123.4),'[1]Pricing Schedule'!$J$97,
IF(AND(I282=38000,R282&gt;123.4,R282&lt;=168.2,M282&lt;=10),'[1]Pricing Schedule'!$J$105,
IF(AND(I282=38000,R282&gt;123.4,R282&lt;=168.2,M282&gt;10),'[1]Pricing Schedule'!$J$113,
IF(AND(I282=38000,R282&gt;168.2,R282&lt;=336.4,M282&lt;=10),('[1]Pricing Schedule'!$J$105),
IF(AND(I282=38000,R282&gt;168.2,R282&lt;=336.4,M282&gt;10),('[1]Pricing Schedule'!$J$113),
IF(AND(I282=38000,R282&gt;336.4,R282&lt;=504.6,M282&lt;=10),('[1]Pricing Schedule'!$J$105),
IF(AND(I282=38000,R282&gt;336.4,R282&lt;=504.6,M282&gt;10),('[1]Pricing Schedule'!$J$113),
IF(AND(I282=38000,R282&gt;504.6,R282&lt;=672.8,M282&lt;=10),('[1]Pricing Schedule'!$J$105),
IF(AND(I282=38000,R282&gt;504.6,R282&lt;=672.8,M282&gt;10),('[1]Pricing Schedule'!$J$113),
IF(AND(I282=110000,R282&lt;=12.8,M282&gt;2),'[1]Pricing Schedule'!$J$63,
IF(AND(I282=110000,R282&lt;=12.8,M282&lt;=2),'[1]Pricing Schedule'!$J$97,
IF(AND(I282=110000,R282&gt;12.8,R282&lt;=22.8,M282&gt;3),'[1]Pricing Schedule'!$J$72,
IF(AND(I282=110000,R282&gt;12.8,R282&lt;=22.8,M282&lt;=3),'[1]Pricing Schedule'!$J$97,
IF(AND(I282=110000,R282&gt;22.8,R282&lt;=30.2),'[1]Pricing Schedule'!$J$81,
IF(AND(I282=110000,R282&gt;30.2,R282&lt;=45.9),'[1]Pricing Schedule'!$J$90,
IF(AND(I282=110000,R282&gt;45.9,R282&lt;=123.4),'[1]Pricing Schedule'!$J$97,
IF(AND(I282=110000,R282&gt;123.4,R282&lt;=168.2,M282&lt;=10),'[1]Pricing Schedule'!$J$105,
IF(AND(I282=110000,R282&gt;123.4,R282&lt;=168.2,M282&gt;10),'[1]Pricing Schedule'!$J$113,
IF(AND(I282=110000,R282&gt;168.2,R282&lt;=336.2,M282&lt;=10),('[1]Pricing Schedule'!$J$105),
IF(AND(I282=110000,R282&gt;168.2,R282&lt;=336.2,M282&gt;10),('[1]Pricing Schedule'!$J$113),
IF(AND(I282=110000,R282&gt;336.4,R282&lt;=504.6,M282&lt;=10),('[1]Pricing Schedule'!$J$105),
IF(AND(I282=110000,R282&gt;336.4,R282&lt;=504.6,M282&gt;10),('[1]Pricing Schedule'!$J$113),
IF(AND(I282=110000,R282&gt;504.6,R282&lt;=672.8,M282&lt;=10),('[1]Pricing Schedule'!$J$105),
IF(AND(I282=110000,R282&gt;504.6,R282&lt;=672.8,M282&gt;10),('[1]Pricing Schedule'!$J$113),
IF(AND(I282=110000,R282&gt;672.8,R282&lt;=841,M282&lt;=10),('[1]Pricing Schedule'!$J$105),
IF(AND(I282=110000,R282&gt;672.8,R282&lt;=841,M282&gt;10),('[1]Pricing Schedule'!$J$113),
IF(AND(I282=110000,R282&gt;1682,R282&lt;=1850.2,M282&lt;=10),('[1]Pricing Schedule'!$J$105),
IF(AND(I282=110000,R282&gt;1682,R282&lt;=1850.2,M282&gt;10),('[1]Pricing Schedule'!$J$113),
IF(AND(I282=110000,R282&gt;2018.4,R282&lt;=2186.6,M282&lt;=10),('[1]Pricing Schedule'!$J$105),
IF(AND(I282=110000,R282&gt;2018.4,R282&lt;=2186.6,M282&gt;10),('[1]Pricing Schedule'!$J$113),999999999)))))))))))))))))))))))))))))))))))))))</f>
        <v>4</v>
      </c>
      <c r="U282" s="40">
        <f t="shared" si="30"/>
        <v>91398.55072463768</v>
      </c>
      <c r="V282" s="41">
        <f t="shared" si="31"/>
        <v>10.941092523586775</v>
      </c>
      <c r="Y282" s="23">
        <v>130</v>
      </c>
      <c r="Z282" s="23">
        <v>250</v>
      </c>
      <c r="AR282" s="35"/>
    </row>
    <row r="283" spans="1:44" s="44" customFormat="1">
      <c r="A283" s="43">
        <v>282</v>
      </c>
      <c r="B283" s="43">
        <v>282</v>
      </c>
      <c r="C283" s="43" t="s">
        <v>596</v>
      </c>
      <c r="D283" s="23" t="s">
        <v>121</v>
      </c>
      <c r="E283" s="23" t="s">
        <v>121</v>
      </c>
      <c r="F283" s="43" t="s">
        <v>122</v>
      </c>
      <c r="G283" s="43" t="s">
        <v>123</v>
      </c>
      <c r="H283" s="43" t="s">
        <v>113</v>
      </c>
      <c r="I283" s="44">
        <v>38000</v>
      </c>
      <c r="J283" s="44">
        <v>38000</v>
      </c>
      <c r="K283" s="44">
        <v>10000</v>
      </c>
      <c r="L283" s="45">
        <v>11.973000000000001</v>
      </c>
      <c r="M283" s="46">
        <f t="shared" si="26"/>
        <v>12</v>
      </c>
      <c r="N283" s="45">
        <v>11.981</v>
      </c>
      <c r="O283" s="44">
        <v>1</v>
      </c>
      <c r="P283" s="46">
        <f t="shared" si="27"/>
        <v>8.9857499999999995</v>
      </c>
      <c r="Q283" s="47">
        <f t="shared" si="28"/>
        <v>96.600000000000023</v>
      </c>
      <c r="R283" s="46">
        <f t="shared" si="29"/>
        <v>96.600000000000023</v>
      </c>
      <c r="S283" s="39">
        <f>IF(AND(I283=38000,R283&lt;=4.5,M283&gt;8),'[1]Pricing Schedule'!$F$8+('[1]Pricing Schedule'!$F$9*M283),
IF(AND(I283=38000,R283&lt;=4.5,M283&lt;=8),'[1]Pricing Schedule'!$F$34+('[1]Pricing Schedule'!$F$36*M283),
IF(AND(I283=38000,R283&gt;4.5,R283&lt;=9,M283&gt;8),'[1]Pricing Schedule'!$F$17+('[1]Pricing Schedule'!$F$18*M283),
IF(AND(I283=38000,R283&gt;4.5,R283&lt;=9,M283&lt;=8),'[1]Pricing Schedule'!$F$34+('[1]Pricing Schedule'!$F$36*M283),
IF(AND(I283=38000,R283&gt;9,R283&lt;=12.8,M283&gt;8),'[1]Pricing Schedule'!$F$26+('[1]Pricing Schedule'!$F$27*M283),
IF(AND(I283=38000,R283&gt;9,R283&lt;=12.8,M283&lt;=8),'[1]Pricing Schedule'!$F$34+('[1]Pricing Schedule'!$F$36*M283),
IF(AND(I283=38000,R283&gt;12.8,R283&lt;=22.8),'[1]Pricing Schedule'!$F$34+('[1]Pricing Schedule'!$F$36*M283),
IF(AND(I283=38000,R283&gt;22.8,R283&lt;=30.2),'[1]Pricing Schedule'!$F$43+('[1]Pricing Schedule'!$F$45*M283),
IF(AND(I283=38000,R283&gt;30.2,R283&lt;=45.9),'[1]Pricing Schedule'!$F$52+('[1]Pricing Schedule'!$F$54*M283),
IF(AND(I283=38000,R283&gt;45.9,R283&lt;=123.4),'[1]Pricing Schedule'!$F$96+('[1]Pricing Schedule'!$F$97*M283),
IF(AND(I283=38000,R283&gt;123.4,R283&lt;=168.2,M283&lt;=10),'[1]Pricing Schedule'!$F$103+('[1]Pricing Schedule'!$F$105*M283),
IF(AND(I283=38000,R283&gt;123.4,R283&lt;=168.2,M283&gt;10),'[1]Pricing Schedule'!$F$111+('[1]Pricing Schedule'!$F$113*M283),
IF(AND(I283=38000,R283&gt;157.4,R283&lt;=336.4,M283&lt;=10),('[1]Pricing Schedule'!$F$103+('[1]Pricing Schedule'!$F$105*M283))*2,
IF(AND(I283=38000,R283&gt;157.4,R283&lt;=336.4,M283&gt;10),('[1]Pricing Schedule'!$F$111+('[1]Pricing Schedule'!$F$113*M283))*2,
IF(AND(I283=38000,R283&gt;314.8,R283&lt;=504.6,M283&lt;=10),('[1]Pricing Schedule'!$F$103+('[1]Pricing Schedule'!$F$105*M283))*3,
IF(AND(I283=38000,R283&gt;314.8,R283&lt;=504.6,M283&gt;10),('[1]Pricing Schedule'!$F$111+('[1]Pricing Schedule'!$F$113*M283))*3,
IF(AND(I283=38000,R283&gt;472.2,R283&lt;=672.8,M283&lt;=10),('[1]Pricing Schedule'!$F$103+('[1]Pricing Schedule'!$F$105*M283))*4,
IF(AND(I283=38000,R283&gt;472.2,R283&lt;=672.8,M283&gt;10),('[1]Pricing Schedule'!$F$111+('[1]Pricing Schedule'!$F$113*M283))*4,
IF(AND(I283=110000,R283&lt;=12.8,M283&gt;2),'[1]Pricing Schedule'!$F$62+('[1]Pricing Schedule'!$F$63*M283),
IF(AND(I283=110000,R283&lt;=12.8,M283&lt;=2),'[1]Pricing Schedule'!$F$96+('[1]Pricing Schedule'!$F$97*M283),
IF(AND(I283=110000,R283&gt;12.8,R283&lt;=22.8,M283&gt;3),'[1]Pricing Schedule'!$F$71+('[1]Pricing Schedule'!$F$72*M283),
IF(AND(I283=110000,R283&gt;12.8,R283&lt;=22.8,M283&lt;=3),'[1]Pricing Schedule'!$F$96+('[1]Pricing Schedule'!$F$97*M283),
IF(AND(I283=110000,R283&gt;22.8,R283&lt;=30.2),'[1]Pricing Schedule'!$F$80+('[1]Pricing Schedule'!$F$81*M283),
IF(AND(I283=110000,R283&gt;30.2,R283&lt;=45.9),'[1]Pricing Schedule'!$F$89+('[1]Pricing Schedule'!$F$90*M283),
IF(AND(I283=110000,R283&gt;45.9,R283&lt;=123.4),'[1]Pricing Schedule'!$F$96+('[1]Pricing Schedule'!$F$97*M283),
IF(AND(I283=110000,R283&gt;123.4,R283&lt;=168.2,M283&lt;=10),'[1]Pricing Schedule'!$F$103+('[1]Pricing Schedule'!$F$105*M283),
IF(AND(I283=110000,R283&gt;123.4,R283&lt;=168.2,M283&gt;10),'[1]Pricing Schedule'!$F$111+('[1]Pricing Schedule'!$F$113*M283),
IF(AND(I283=110000,R283&gt;168.2,R283&lt;=336.4,M283&lt;=10),('[1]Pricing Schedule'!$F$103+('[1]Pricing Schedule'!$F$105*M283))*2,
IF(AND(I283=110000,R283&gt;168.2,R283&lt;=336.4,M283&gt;10),('[1]Pricing Schedule'!$F$111+('[1]Pricing Schedule'!$F$113*M283))*2,
IF(AND(I283=110000,R283&gt;336.4,R283&lt;=504.6,M283&lt;=10),('[1]Pricing Schedule'!$F$103+('[1]Pricing Schedule'!$F$105*M283))*3,
IF(AND(I283=110000,R283&gt;336.4,R283&lt;=504.6,M283&gt;10),('[1]Pricing Schedule'!$F$111+('[1]Pricing Schedule'!$F$113*M283))*3,
IF(AND(I283=110000,R283&gt;504.6,R283&lt;=672.8,M283&lt;=10),('[1]Pricing Schedule'!$F$103+('[1]Pricing Schedule'!$F$105*M283))*4,
IF(AND(I283=110000,R283&gt;504.6,R283&lt;=672.8,M283&gt;10),('[1]Pricing Schedule'!$F$111+('[1]Pricing Schedule'!$F$113*M283))*4,
IF(AND(I283=110000,R283&gt;672.8,R283&lt;=841,M283&lt;=10),('[1]Pricing Schedule'!$F$103+('[1]Pricing Schedule'!$F$105*M283))*5,
IF(AND(I283=110000,R283&gt;672.8,R283&lt;=841,M283&gt;10),('[1]Pricing Schedule'!$F$111+('[1]Pricing Schedule'!$F$113*M283))*5,
IF(AND(I283=110000,R283&gt;672.8,R283&lt;=841,M283&lt;=10),('[1]Pricing Schedule'!$F$103+('[1]Pricing Schedule'!$F$105*M283))*5,
IF(AND(I283=110000,R283&gt;672.8,R283&lt;=841,M283&gt;10),('[1]Pricing Schedule'!$F$111+('[1]Pricing Schedule'!$F$113*M283))*5,
IF(AND(I283=110000,R283&gt;1345.6,R283&lt;=1513.8,M283&lt;=10),('[1]Pricing Schedule'!$F$103+('[1]Pricing Schedule'!$F$105*M283))*9,
IF(AND(I283=110000,R283&gt;1345.6,R283&lt;=1513.8,M283&gt;10),('[1]Pricing Schedule'!$F$111+('[1]Pricing Schedule'!$F$113*M283))*9,
9999999999)))))))))))))))))))))))))))))))))))))))</f>
        <v>3448180</v>
      </c>
      <c r="T283" s="48">
        <f>IF(AND(I283=38000,R283&lt;=4.5,M283&gt;8),'[1]Pricing Schedule'!$J$9,
IF(AND(I283=38000,R283&lt;=4.5,M283&lt;=8),'[1]Pricing Schedule'!$J$36,
IF(AND(I283=38000,R283&gt;4.5,R283&lt;=9,M283&gt;8),'[1]Pricing Schedule'!$J$18,
IF(AND(I283=38000,R283&gt;4.5,R283&lt;=9,M283&lt;=8),'[1]Pricing Schedule'!$J$36,
IF(AND(I283=38000,R283&gt;9,R283&lt;=12.8,M283&gt;8),'[1]Pricing Schedule'!$J$27,
IF(AND(I283=38000,R283&gt;9,R283&lt;=12.8,M283&lt;=8),'[1]Pricing Schedule'!$J$36,
IF(AND(I283=38000,R283&gt;12.8,R283&lt;=22.8),'[1]Pricing Schedule'!$J$36,
IF(AND(I283=38000,R283&gt;22.8,R283&lt;=30.2),'[1]Pricing Schedule'!$J$45,
IF(AND(I283=38000,R283&gt;30.2,R283&lt;=45.9),'[1]Pricing Schedule'!$J$54,
IF(AND(I283=38000,R283&gt;45.9,R283&lt;=123.4),'[1]Pricing Schedule'!$J$97,
IF(AND(I283=38000,R283&gt;123.4,R283&lt;=168.2,M283&lt;=10),'[1]Pricing Schedule'!$J$105,
IF(AND(I283=38000,R283&gt;123.4,R283&lt;=168.2,M283&gt;10),'[1]Pricing Schedule'!$J$113,
IF(AND(I283=38000,R283&gt;168.2,R283&lt;=336.4,M283&lt;=10),('[1]Pricing Schedule'!$J$105),
IF(AND(I283=38000,R283&gt;168.2,R283&lt;=336.4,M283&gt;10),('[1]Pricing Schedule'!$J$113),
IF(AND(I283=38000,R283&gt;336.4,R283&lt;=504.6,M283&lt;=10),('[1]Pricing Schedule'!$J$105),
IF(AND(I283=38000,R283&gt;336.4,R283&lt;=504.6,M283&gt;10),('[1]Pricing Schedule'!$J$113),
IF(AND(I283=38000,R283&gt;504.6,R283&lt;=672.8,M283&lt;=10),('[1]Pricing Schedule'!$J$105),
IF(AND(I283=38000,R283&gt;504.6,R283&lt;=672.8,M283&gt;10),('[1]Pricing Schedule'!$J$113),
IF(AND(I283=110000,R283&lt;=12.8,M283&gt;2),'[1]Pricing Schedule'!$J$63,
IF(AND(I283=110000,R283&lt;=12.8,M283&lt;=2),'[1]Pricing Schedule'!$J$97,
IF(AND(I283=110000,R283&gt;12.8,R283&lt;=22.8,M283&gt;3),'[1]Pricing Schedule'!$J$72,
IF(AND(I283=110000,R283&gt;12.8,R283&lt;=22.8,M283&lt;=3),'[1]Pricing Schedule'!$J$97,
IF(AND(I283=110000,R283&gt;22.8,R283&lt;=30.2),'[1]Pricing Schedule'!$J$81,
IF(AND(I283=110000,R283&gt;30.2,R283&lt;=45.9),'[1]Pricing Schedule'!$J$90,
IF(AND(I283=110000,R283&gt;45.9,R283&lt;=123.4),'[1]Pricing Schedule'!$J$97,
IF(AND(I283=110000,R283&gt;123.4,R283&lt;=168.2,M283&lt;=10),'[1]Pricing Schedule'!$J$105,
IF(AND(I283=110000,R283&gt;123.4,R283&lt;=168.2,M283&gt;10),'[1]Pricing Schedule'!$J$113,
IF(AND(I283=110000,R283&gt;168.2,R283&lt;=336.2,M283&lt;=10),('[1]Pricing Schedule'!$J$105),
IF(AND(I283=110000,R283&gt;168.2,R283&lt;=336.2,M283&gt;10),('[1]Pricing Schedule'!$J$113),
IF(AND(I283=110000,R283&gt;336.4,R283&lt;=504.6,M283&lt;=10),('[1]Pricing Schedule'!$J$105),
IF(AND(I283=110000,R283&gt;336.4,R283&lt;=504.6,M283&gt;10),('[1]Pricing Schedule'!$J$113),
IF(AND(I283=110000,R283&gt;504.6,R283&lt;=672.8,M283&lt;=10),('[1]Pricing Schedule'!$J$105),
IF(AND(I283=110000,R283&gt;504.6,R283&lt;=672.8,M283&gt;10),('[1]Pricing Schedule'!$J$113),
IF(AND(I283=110000,R283&gt;672.8,R283&lt;=841,M283&lt;=10),('[1]Pricing Schedule'!$J$105),
IF(AND(I283=110000,R283&gt;672.8,R283&lt;=841,M283&gt;10),('[1]Pricing Schedule'!$J$113),
IF(AND(I283=110000,R283&gt;1682,R283&lt;=1850.2,M283&lt;=10),('[1]Pricing Schedule'!$J$105),
IF(AND(I283=110000,R283&gt;1682,R283&lt;=1850.2,M283&gt;10),('[1]Pricing Schedule'!$J$113),
IF(AND(I283=110000,R283&gt;2018.4,R283&lt;=2186.6,M283&lt;=10),('[1]Pricing Schedule'!$J$105),
IF(AND(I283=110000,R283&gt;2018.4,R283&lt;=2186.6,M283&gt;10),('[1]Pricing Schedule'!$J$113),999999999)))))))))))))))))))))))))))))))))))))))</f>
        <v>11</v>
      </c>
      <c r="U283" s="49">
        <f t="shared" si="30"/>
        <v>35695.445134575559</v>
      </c>
      <c r="V283" s="50">
        <f t="shared" si="31"/>
        <v>28.014778810850949</v>
      </c>
      <c r="W283" s="13"/>
      <c r="X283" s="13"/>
      <c r="Y283" s="23">
        <v>337</v>
      </c>
      <c r="Z283" s="23">
        <v>250</v>
      </c>
      <c r="AD283" s="43"/>
      <c r="AE283" s="43"/>
      <c r="AF283" s="43"/>
      <c r="AR283" s="51"/>
    </row>
    <row r="284" spans="1:44">
      <c r="A284" s="23">
        <v>283</v>
      </c>
      <c r="B284" s="23">
        <v>283</v>
      </c>
      <c r="C284" s="23" t="s">
        <v>597</v>
      </c>
      <c r="D284" s="23" t="s">
        <v>121</v>
      </c>
      <c r="E284" s="23" t="s">
        <v>121</v>
      </c>
      <c r="F284" s="23" t="s">
        <v>299</v>
      </c>
      <c r="G284" s="23" t="s">
        <v>300</v>
      </c>
      <c r="H284" s="23" t="s">
        <v>113</v>
      </c>
      <c r="I284" s="13">
        <v>38000</v>
      </c>
      <c r="J284" s="13">
        <v>38000</v>
      </c>
      <c r="K284" s="13">
        <v>10000</v>
      </c>
      <c r="L284" s="24">
        <v>4.5030000000000001</v>
      </c>
      <c r="M284" s="37">
        <f t="shared" si="26"/>
        <v>5</v>
      </c>
      <c r="N284" s="24">
        <v>1.343</v>
      </c>
      <c r="O284" s="13">
        <v>1</v>
      </c>
      <c r="P284" s="36">
        <f t="shared" si="27"/>
        <v>1.00725</v>
      </c>
      <c r="Q284" s="38">
        <f t="shared" si="28"/>
        <v>10.350000000000001</v>
      </c>
      <c r="R284" s="37">
        <f t="shared" si="29"/>
        <v>10.350000000000001</v>
      </c>
      <c r="S284" s="39">
        <f>IF(AND(I284=38000,R284&lt;=4.5,M284&gt;8),'[1]Pricing Schedule'!$F$8+('[1]Pricing Schedule'!$F$9*M284),
IF(AND(I284=38000,R284&lt;=4.5,M284&lt;=8),'[1]Pricing Schedule'!$F$34+('[1]Pricing Schedule'!$F$36*M284),
IF(AND(I284=38000,R284&gt;4.5,R284&lt;=9,M284&gt;8),'[1]Pricing Schedule'!$F$17+('[1]Pricing Schedule'!$F$18*M284),
IF(AND(I284=38000,R284&gt;4.5,R284&lt;=9,M284&lt;=8),'[1]Pricing Schedule'!$F$34+('[1]Pricing Schedule'!$F$36*M284),
IF(AND(I284=38000,R284&gt;9,R284&lt;=12.8,M284&gt;8),'[1]Pricing Schedule'!$F$26+('[1]Pricing Schedule'!$F$27*M284),
IF(AND(I284=38000,R284&gt;9,R284&lt;=12.8,M284&lt;=8),'[1]Pricing Schedule'!$F$34+('[1]Pricing Schedule'!$F$36*M284),
IF(AND(I284=38000,R284&gt;12.8,R284&lt;=22.8),'[1]Pricing Schedule'!$F$34+('[1]Pricing Schedule'!$F$36*M284),
IF(AND(I284=38000,R284&gt;22.8,R284&lt;=30.2),'[1]Pricing Schedule'!$F$43+('[1]Pricing Schedule'!$F$45*M284),
IF(AND(I284=38000,R284&gt;30.2,R284&lt;=45.9),'[1]Pricing Schedule'!$F$52+('[1]Pricing Schedule'!$F$54*M284),
IF(AND(I284=38000,R284&gt;45.9,R284&lt;=123.4),'[1]Pricing Schedule'!$F$96+('[1]Pricing Schedule'!$F$97*M284),
IF(AND(I284=38000,R284&gt;123.4,R284&lt;=168.2,M284&lt;=10),'[1]Pricing Schedule'!$F$103+('[1]Pricing Schedule'!$F$105*M284),
IF(AND(I284=38000,R284&gt;123.4,R284&lt;=168.2,M284&gt;10),'[1]Pricing Schedule'!$F$111+('[1]Pricing Schedule'!$F$113*M284),
IF(AND(I284=38000,R284&gt;157.4,R284&lt;=336.4,M284&lt;=10),('[1]Pricing Schedule'!$F$103+('[1]Pricing Schedule'!$F$105*M284))*2,
IF(AND(I284=38000,R284&gt;157.4,R284&lt;=336.4,M284&gt;10),('[1]Pricing Schedule'!$F$111+('[1]Pricing Schedule'!$F$113*M284))*2,
IF(AND(I284=38000,R284&gt;314.8,R284&lt;=504.6,M284&lt;=10),('[1]Pricing Schedule'!$F$103+('[1]Pricing Schedule'!$F$105*M284))*3,
IF(AND(I284=38000,R284&gt;314.8,R284&lt;=504.6,M284&gt;10),('[1]Pricing Schedule'!$F$111+('[1]Pricing Schedule'!$F$113*M284))*3,
IF(AND(I284=38000,R284&gt;472.2,R284&lt;=672.8,M284&lt;=10),('[1]Pricing Schedule'!$F$103+('[1]Pricing Schedule'!$F$105*M284))*4,
IF(AND(I284=38000,R284&gt;472.2,R284&lt;=672.8,M284&gt;10),('[1]Pricing Schedule'!$F$111+('[1]Pricing Schedule'!$F$113*M284))*4,
IF(AND(I284=110000,R284&lt;=12.8,M284&gt;2),'[1]Pricing Schedule'!$F$62+('[1]Pricing Schedule'!$F$63*M284),
IF(AND(I284=110000,R284&lt;=12.8,M284&lt;=2),'[1]Pricing Schedule'!$F$96+('[1]Pricing Schedule'!$F$97*M284),
IF(AND(I284=110000,R284&gt;12.8,R284&lt;=22.8,M284&gt;3),'[1]Pricing Schedule'!$F$71+('[1]Pricing Schedule'!$F$72*M284),
IF(AND(I284=110000,R284&gt;12.8,R284&lt;=22.8,M284&lt;=3),'[1]Pricing Schedule'!$F$96+('[1]Pricing Schedule'!$F$97*M284),
IF(AND(I284=110000,R284&gt;22.8,R284&lt;=30.2),'[1]Pricing Schedule'!$F$80+('[1]Pricing Schedule'!$F$81*M284),
IF(AND(I284=110000,R284&gt;30.2,R284&lt;=45.9),'[1]Pricing Schedule'!$F$89+('[1]Pricing Schedule'!$F$90*M284),
IF(AND(I284=110000,R284&gt;45.9,R284&lt;=123.4),'[1]Pricing Schedule'!$F$96+('[1]Pricing Schedule'!$F$97*M284),
IF(AND(I284=110000,R284&gt;123.4,R284&lt;=168.2,M284&lt;=10),'[1]Pricing Schedule'!$F$103+('[1]Pricing Schedule'!$F$105*M284),
IF(AND(I284=110000,R284&gt;123.4,R284&lt;=168.2,M284&gt;10),'[1]Pricing Schedule'!$F$111+('[1]Pricing Schedule'!$F$113*M284),
IF(AND(I284=110000,R284&gt;168.2,R284&lt;=336.4,M284&lt;=10),('[1]Pricing Schedule'!$F$103+('[1]Pricing Schedule'!$F$105*M284))*2,
IF(AND(I284=110000,R284&gt;168.2,R284&lt;=336.4,M284&gt;10),('[1]Pricing Schedule'!$F$111+('[1]Pricing Schedule'!$F$113*M284))*2,
IF(AND(I284=110000,R284&gt;336.4,R284&lt;=504.6,M284&lt;=10),('[1]Pricing Schedule'!$F$103+('[1]Pricing Schedule'!$F$105*M284))*3,
IF(AND(I284=110000,R284&gt;336.4,R284&lt;=504.6,M284&gt;10),('[1]Pricing Schedule'!$F$111+('[1]Pricing Schedule'!$F$113*M284))*3,
IF(AND(I284=110000,R284&gt;504.6,R284&lt;=672.8,M284&lt;=10),('[1]Pricing Schedule'!$F$103+('[1]Pricing Schedule'!$F$105*M284))*4,
IF(AND(I284=110000,R284&gt;504.6,R284&lt;=672.8,M284&gt;10),('[1]Pricing Schedule'!$F$111+('[1]Pricing Schedule'!$F$113*M284))*4,
IF(AND(I284=110000,R284&gt;672.8,R284&lt;=841,M284&lt;=10),('[1]Pricing Schedule'!$F$103+('[1]Pricing Schedule'!$F$105*M284))*5,
IF(AND(I284=110000,R284&gt;672.8,R284&lt;=841,M284&gt;10),('[1]Pricing Schedule'!$F$111+('[1]Pricing Schedule'!$F$113*M284))*5,
IF(AND(I284=110000,R284&gt;672.8,R284&lt;=841,M284&lt;=10),('[1]Pricing Schedule'!$F$103+('[1]Pricing Schedule'!$F$105*M284))*5,
IF(AND(I284=110000,R284&gt;672.8,R284&lt;=841,M284&gt;10),('[1]Pricing Schedule'!$F$111+('[1]Pricing Schedule'!$F$113*M284))*5,
IF(AND(I284=110000,R284&gt;1345.6,R284&lt;=1513.8,M284&lt;=10),('[1]Pricing Schedule'!$F$103+('[1]Pricing Schedule'!$F$105*M284))*9,
IF(AND(I284=110000,R284&gt;1345.6,R284&lt;=1513.8,M284&gt;10),('[1]Pricing Schedule'!$F$111+('[1]Pricing Schedule'!$F$113*M284))*9,
9999999999)))))))))))))))))))))))))))))))))))))))</f>
        <v>699140</v>
      </c>
      <c r="T284" s="21">
        <f>IF(AND(I284=38000,R284&lt;=4.5,M284&gt;8),'[1]Pricing Schedule'!$J$9,
IF(AND(I284=38000,R284&lt;=4.5,M284&lt;=8),'[1]Pricing Schedule'!$J$36,
IF(AND(I284=38000,R284&gt;4.5,R284&lt;=9,M284&gt;8),'[1]Pricing Schedule'!$J$18,
IF(AND(I284=38000,R284&gt;4.5,R284&lt;=9,M284&lt;=8),'[1]Pricing Schedule'!$J$36,
IF(AND(I284=38000,R284&gt;9,R284&lt;=12.8,M284&gt;8),'[1]Pricing Schedule'!$J$27,
IF(AND(I284=38000,R284&gt;9,R284&lt;=12.8,M284&lt;=8),'[1]Pricing Schedule'!$J$36,
IF(AND(I284=38000,R284&gt;12.8,R284&lt;=22.8),'[1]Pricing Schedule'!$J$36,
IF(AND(I284=38000,R284&gt;22.8,R284&lt;=30.2),'[1]Pricing Schedule'!$J$45,
IF(AND(I284=38000,R284&gt;30.2,R284&lt;=45.9),'[1]Pricing Schedule'!$J$54,
IF(AND(I284=38000,R284&gt;45.9,R284&lt;=123.4),'[1]Pricing Schedule'!$J$97,
IF(AND(I284=38000,R284&gt;123.4,R284&lt;=168.2,M284&lt;=10),'[1]Pricing Schedule'!$J$105,
IF(AND(I284=38000,R284&gt;123.4,R284&lt;=168.2,M284&gt;10),'[1]Pricing Schedule'!$J$113,
IF(AND(I284=38000,R284&gt;168.2,R284&lt;=336.4,M284&lt;=10),('[1]Pricing Schedule'!$J$105),
IF(AND(I284=38000,R284&gt;168.2,R284&lt;=336.4,M284&gt;10),('[1]Pricing Schedule'!$J$113),
IF(AND(I284=38000,R284&gt;336.4,R284&lt;=504.6,M284&lt;=10),('[1]Pricing Schedule'!$J$105),
IF(AND(I284=38000,R284&gt;336.4,R284&lt;=504.6,M284&gt;10),('[1]Pricing Schedule'!$J$113),
IF(AND(I284=38000,R284&gt;504.6,R284&lt;=672.8,M284&lt;=10),('[1]Pricing Schedule'!$J$105),
IF(AND(I284=38000,R284&gt;504.6,R284&lt;=672.8,M284&gt;10),('[1]Pricing Schedule'!$J$113),
IF(AND(I284=110000,R284&lt;=12.8,M284&gt;2),'[1]Pricing Schedule'!$J$63,
IF(AND(I284=110000,R284&lt;=12.8,M284&lt;=2),'[1]Pricing Schedule'!$J$97,
IF(AND(I284=110000,R284&gt;12.8,R284&lt;=22.8,M284&gt;3),'[1]Pricing Schedule'!$J$72,
IF(AND(I284=110000,R284&gt;12.8,R284&lt;=22.8,M284&lt;=3),'[1]Pricing Schedule'!$J$97,
IF(AND(I284=110000,R284&gt;22.8,R284&lt;=30.2),'[1]Pricing Schedule'!$J$81,
IF(AND(I284=110000,R284&gt;30.2,R284&lt;=45.9),'[1]Pricing Schedule'!$J$90,
IF(AND(I284=110000,R284&gt;45.9,R284&lt;=123.4),'[1]Pricing Schedule'!$J$97,
IF(AND(I284=110000,R284&gt;123.4,R284&lt;=168.2,M284&lt;=10),'[1]Pricing Schedule'!$J$105,
IF(AND(I284=110000,R284&gt;123.4,R284&lt;=168.2,M284&gt;10),'[1]Pricing Schedule'!$J$113,
IF(AND(I284=110000,R284&gt;168.2,R284&lt;=336.2,M284&lt;=10),('[1]Pricing Schedule'!$J$105),
IF(AND(I284=110000,R284&gt;168.2,R284&lt;=336.2,M284&gt;10),('[1]Pricing Schedule'!$J$113),
IF(AND(I284=110000,R284&gt;336.4,R284&lt;=504.6,M284&lt;=10),('[1]Pricing Schedule'!$J$105),
IF(AND(I284=110000,R284&gt;336.4,R284&lt;=504.6,M284&gt;10),('[1]Pricing Schedule'!$J$113),
IF(AND(I284=110000,R284&gt;504.6,R284&lt;=672.8,M284&lt;=10),('[1]Pricing Schedule'!$J$105),
IF(AND(I284=110000,R284&gt;504.6,R284&lt;=672.8,M284&gt;10),('[1]Pricing Schedule'!$J$113),
IF(AND(I284=110000,R284&gt;672.8,R284&lt;=841,M284&lt;=10),('[1]Pricing Schedule'!$J$105),
IF(AND(I284=110000,R284&gt;672.8,R284&lt;=841,M284&gt;10),('[1]Pricing Schedule'!$J$113),
IF(AND(I284=110000,R284&gt;1682,R284&lt;=1850.2,M284&lt;=10),('[1]Pricing Schedule'!$J$105),
IF(AND(I284=110000,R284&gt;1682,R284&lt;=1850.2,M284&gt;10),('[1]Pricing Schedule'!$J$113),
IF(AND(I284=110000,R284&gt;2018.4,R284&lt;=2186.6,M284&lt;=10),('[1]Pricing Schedule'!$J$105),
IF(AND(I284=110000,R284&gt;2018.4,R284&lt;=2186.6,M284&gt;10),('[1]Pricing Schedule'!$J$113),999999999)))))))))))))))))))))))))))))))))))))))</f>
        <v>4</v>
      </c>
      <c r="U284" s="40">
        <f t="shared" si="30"/>
        <v>67549.758454106268</v>
      </c>
      <c r="V284" s="41">
        <f t="shared" si="31"/>
        <v>14.803901936665048</v>
      </c>
      <c r="Y284" s="23">
        <v>161</v>
      </c>
      <c r="Z284" s="23">
        <v>252</v>
      </c>
      <c r="AR284" s="35"/>
    </row>
    <row r="285" spans="1:44">
      <c r="A285" s="23">
        <v>284</v>
      </c>
      <c r="B285" s="23">
        <v>284</v>
      </c>
      <c r="C285" s="23" t="s">
        <v>598</v>
      </c>
      <c r="D285" s="23" t="s">
        <v>121</v>
      </c>
      <c r="E285" s="23" t="s">
        <v>121</v>
      </c>
      <c r="F285" s="23" t="s">
        <v>122</v>
      </c>
      <c r="G285" s="23" t="s">
        <v>123</v>
      </c>
      <c r="H285" s="23" t="s">
        <v>113</v>
      </c>
      <c r="I285" s="13">
        <v>38000</v>
      </c>
      <c r="J285" s="13">
        <v>38000</v>
      </c>
      <c r="K285" s="13">
        <v>10000</v>
      </c>
      <c r="L285" s="24">
        <v>2.8130000000000002</v>
      </c>
      <c r="M285" s="37">
        <f t="shared" si="26"/>
        <v>3</v>
      </c>
      <c r="N285" s="24">
        <v>1.0369999999999999</v>
      </c>
      <c r="O285" s="13">
        <v>1</v>
      </c>
      <c r="P285" s="36">
        <f t="shared" si="27"/>
        <v>0.77774999999999994</v>
      </c>
      <c r="Q285" s="38">
        <f t="shared" si="28"/>
        <v>6.9</v>
      </c>
      <c r="R285" s="37">
        <f t="shared" si="29"/>
        <v>6.9</v>
      </c>
      <c r="S285" s="39">
        <f>IF(AND(I285=38000,R285&lt;=4.5,M285&gt;8),'[1]Pricing Schedule'!$F$8+('[1]Pricing Schedule'!$F$9*M285),
IF(AND(I285=38000,R285&lt;=4.5,M285&lt;=8),'[1]Pricing Schedule'!$F$34+('[1]Pricing Schedule'!$F$36*M285),
IF(AND(I285=38000,R285&gt;4.5,R285&lt;=9,M285&gt;8),'[1]Pricing Schedule'!$F$17+('[1]Pricing Schedule'!$F$18*M285),
IF(AND(I285=38000,R285&gt;4.5,R285&lt;=9,M285&lt;=8),'[1]Pricing Schedule'!$F$34+('[1]Pricing Schedule'!$F$36*M285),
IF(AND(I285=38000,R285&gt;9,R285&lt;=12.8,M285&gt;8),'[1]Pricing Schedule'!$F$26+('[1]Pricing Schedule'!$F$27*M285),
IF(AND(I285=38000,R285&gt;9,R285&lt;=12.8,M285&lt;=8),'[1]Pricing Schedule'!$F$34+('[1]Pricing Schedule'!$F$36*M285),
IF(AND(I285=38000,R285&gt;12.8,R285&lt;=22.8),'[1]Pricing Schedule'!$F$34+('[1]Pricing Schedule'!$F$36*M285),
IF(AND(I285=38000,R285&gt;22.8,R285&lt;=30.2),'[1]Pricing Schedule'!$F$43+('[1]Pricing Schedule'!$F$45*M285),
IF(AND(I285=38000,R285&gt;30.2,R285&lt;=45.9),'[1]Pricing Schedule'!$F$52+('[1]Pricing Schedule'!$F$54*M285),
IF(AND(I285=38000,R285&gt;45.9,R285&lt;=123.4),'[1]Pricing Schedule'!$F$96+('[1]Pricing Schedule'!$F$97*M285),
IF(AND(I285=38000,R285&gt;123.4,R285&lt;=168.2,M285&lt;=10),'[1]Pricing Schedule'!$F$103+('[1]Pricing Schedule'!$F$105*M285),
IF(AND(I285=38000,R285&gt;123.4,R285&lt;=168.2,M285&gt;10),'[1]Pricing Schedule'!$F$111+('[1]Pricing Schedule'!$F$113*M285),
IF(AND(I285=38000,R285&gt;157.4,R285&lt;=336.4,M285&lt;=10),('[1]Pricing Schedule'!$F$103+('[1]Pricing Schedule'!$F$105*M285))*2,
IF(AND(I285=38000,R285&gt;157.4,R285&lt;=336.4,M285&gt;10),('[1]Pricing Schedule'!$F$111+('[1]Pricing Schedule'!$F$113*M285))*2,
IF(AND(I285=38000,R285&gt;314.8,R285&lt;=504.6,M285&lt;=10),('[1]Pricing Schedule'!$F$103+('[1]Pricing Schedule'!$F$105*M285))*3,
IF(AND(I285=38000,R285&gt;314.8,R285&lt;=504.6,M285&gt;10),('[1]Pricing Schedule'!$F$111+('[1]Pricing Schedule'!$F$113*M285))*3,
IF(AND(I285=38000,R285&gt;472.2,R285&lt;=672.8,M285&lt;=10),('[1]Pricing Schedule'!$F$103+('[1]Pricing Schedule'!$F$105*M285))*4,
IF(AND(I285=38000,R285&gt;472.2,R285&lt;=672.8,M285&gt;10),('[1]Pricing Schedule'!$F$111+('[1]Pricing Schedule'!$F$113*M285))*4,
IF(AND(I285=110000,R285&lt;=12.8,M285&gt;2),'[1]Pricing Schedule'!$F$62+('[1]Pricing Schedule'!$F$63*M285),
IF(AND(I285=110000,R285&lt;=12.8,M285&lt;=2),'[1]Pricing Schedule'!$F$96+('[1]Pricing Schedule'!$F$97*M285),
IF(AND(I285=110000,R285&gt;12.8,R285&lt;=22.8,M285&gt;3),'[1]Pricing Schedule'!$F$71+('[1]Pricing Schedule'!$F$72*M285),
IF(AND(I285=110000,R285&gt;12.8,R285&lt;=22.8,M285&lt;=3),'[1]Pricing Schedule'!$F$96+('[1]Pricing Schedule'!$F$97*M285),
IF(AND(I285=110000,R285&gt;22.8,R285&lt;=30.2),'[1]Pricing Schedule'!$F$80+('[1]Pricing Schedule'!$F$81*M285),
IF(AND(I285=110000,R285&gt;30.2,R285&lt;=45.9),'[1]Pricing Schedule'!$F$89+('[1]Pricing Schedule'!$F$90*M285),
IF(AND(I285=110000,R285&gt;45.9,R285&lt;=123.4),'[1]Pricing Schedule'!$F$96+('[1]Pricing Schedule'!$F$97*M285),
IF(AND(I285=110000,R285&gt;123.4,R285&lt;=168.2,M285&lt;=10),'[1]Pricing Schedule'!$F$103+('[1]Pricing Schedule'!$F$105*M285),
IF(AND(I285=110000,R285&gt;123.4,R285&lt;=168.2,M285&gt;10),'[1]Pricing Schedule'!$F$111+('[1]Pricing Schedule'!$F$113*M285),
IF(AND(I285=110000,R285&gt;168.2,R285&lt;=336.4,M285&lt;=10),('[1]Pricing Schedule'!$F$103+('[1]Pricing Schedule'!$F$105*M285))*2,
IF(AND(I285=110000,R285&gt;168.2,R285&lt;=336.4,M285&gt;10),('[1]Pricing Schedule'!$F$111+('[1]Pricing Schedule'!$F$113*M285))*2,
IF(AND(I285=110000,R285&gt;336.4,R285&lt;=504.6,M285&lt;=10),('[1]Pricing Schedule'!$F$103+('[1]Pricing Schedule'!$F$105*M285))*3,
IF(AND(I285=110000,R285&gt;336.4,R285&lt;=504.6,M285&gt;10),('[1]Pricing Schedule'!$F$111+('[1]Pricing Schedule'!$F$113*M285))*3,
IF(AND(I285=110000,R285&gt;504.6,R285&lt;=672.8,M285&lt;=10),('[1]Pricing Schedule'!$F$103+('[1]Pricing Schedule'!$F$105*M285))*4,
IF(AND(I285=110000,R285&gt;504.6,R285&lt;=672.8,M285&gt;10),('[1]Pricing Schedule'!$F$111+('[1]Pricing Schedule'!$F$113*M285))*4,
IF(AND(I285=110000,R285&gt;672.8,R285&lt;=841,M285&lt;=10),('[1]Pricing Schedule'!$F$103+('[1]Pricing Schedule'!$F$105*M285))*5,
IF(AND(I285=110000,R285&gt;672.8,R285&lt;=841,M285&gt;10),('[1]Pricing Schedule'!$F$111+('[1]Pricing Schedule'!$F$113*M285))*5,
IF(AND(I285=110000,R285&gt;672.8,R285&lt;=841,M285&lt;=10),('[1]Pricing Schedule'!$F$103+('[1]Pricing Schedule'!$F$105*M285))*5,
IF(AND(I285=110000,R285&gt;672.8,R285&lt;=841,M285&gt;10),('[1]Pricing Schedule'!$F$111+('[1]Pricing Schedule'!$F$113*M285))*5,
IF(AND(I285=110000,R285&gt;1345.6,R285&lt;=1513.8,M285&lt;=10),('[1]Pricing Schedule'!$F$103+('[1]Pricing Schedule'!$F$105*M285))*9,
IF(AND(I285=110000,R285&gt;1345.6,R285&lt;=1513.8,M285&gt;10),('[1]Pricing Schedule'!$F$111+('[1]Pricing Schedule'!$F$113*M285))*9,
9999999999)))))))))))))))))))))))))))))))))))))))</f>
        <v>558600</v>
      </c>
      <c r="T285" s="21">
        <f>IF(AND(I285=38000,R285&lt;=4.5,M285&gt;8),'[1]Pricing Schedule'!$J$9,
IF(AND(I285=38000,R285&lt;=4.5,M285&lt;=8),'[1]Pricing Schedule'!$J$36,
IF(AND(I285=38000,R285&gt;4.5,R285&lt;=9,M285&gt;8),'[1]Pricing Schedule'!$J$18,
IF(AND(I285=38000,R285&gt;4.5,R285&lt;=9,M285&lt;=8),'[1]Pricing Schedule'!$J$36,
IF(AND(I285=38000,R285&gt;9,R285&lt;=12.8,M285&gt;8),'[1]Pricing Schedule'!$J$27,
IF(AND(I285=38000,R285&gt;9,R285&lt;=12.8,M285&lt;=8),'[1]Pricing Schedule'!$J$36,
IF(AND(I285=38000,R285&gt;12.8,R285&lt;=22.8),'[1]Pricing Schedule'!$J$36,
IF(AND(I285=38000,R285&gt;22.8,R285&lt;=30.2),'[1]Pricing Schedule'!$J$45,
IF(AND(I285=38000,R285&gt;30.2,R285&lt;=45.9),'[1]Pricing Schedule'!$J$54,
IF(AND(I285=38000,R285&gt;45.9,R285&lt;=123.4),'[1]Pricing Schedule'!$J$97,
IF(AND(I285=38000,R285&gt;123.4,R285&lt;=168.2,M285&lt;=10),'[1]Pricing Schedule'!$J$105,
IF(AND(I285=38000,R285&gt;123.4,R285&lt;=168.2,M285&gt;10),'[1]Pricing Schedule'!$J$113,
IF(AND(I285=38000,R285&gt;168.2,R285&lt;=336.4,M285&lt;=10),('[1]Pricing Schedule'!$J$105),
IF(AND(I285=38000,R285&gt;168.2,R285&lt;=336.4,M285&gt;10),('[1]Pricing Schedule'!$J$113),
IF(AND(I285=38000,R285&gt;336.4,R285&lt;=504.6,M285&lt;=10),('[1]Pricing Schedule'!$J$105),
IF(AND(I285=38000,R285&gt;336.4,R285&lt;=504.6,M285&gt;10),('[1]Pricing Schedule'!$J$113),
IF(AND(I285=38000,R285&gt;504.6,R285&lt;=672.8,M285&lt;=10),('[1]Pricing Schedule'!$J$105),
IF(AND(I285=38000,R285&gt;504.6,R285&lt;=672.8,M285&gt;10),('[1]Pricing Schedule'!$J$113),
IF(AND(I285=110000,R285&lt;=12.8,M285&gt;2),'[1]Pricing Schedule'!$J$63,
IF(AND(I285=110000,R285&lt;=12.8,M285&lt;=2),'[1]Pricing Schedule'!$J$97,
IF(AND(I285=110000,R285&gt;12.8,R285&lt;=22.8,M285&gt;3),'[1]Pricing Schedule'!$J$72,
IF(AND(I285=110000,R285&gt;12.8,R285&lt;=22.8,M285&lt;=3),'[1]Pricing Schedule'!$J$97,
IF(AND(I285=110000,R285&gt;22.8,R285&lt;=30.2),'[1]Pricing Schedule'!$J$81,
IF(AND(I285=110000,R285&gt;30.2,R285&lt;=45.9),'[1]Pricing Schedule'!$J$90,
IF(AND(I285=110000,R285&gt;45.9,R285&lt;=123.4),'[1]Pricing Schedule'!$J$97,
IF(AND(I285=110000,R285&gt;123.4,R285&lt;=168.2,M285&lt;=10),'[1]Pricing Schedule'!$J$105,
IF(AND(I285=110000,R285&gt;123.4,R285&lt;=168.2,M285&gt;10),'[1]Pricing Schedule'!$J$113,
IF(AND(I285=110000,R285&gt;168.2,R285&lt;=336.2,M285&lt;=10),('[1]Pricing Schedule'!$J$105),
IF(AND(I285=110000,R285&gt;168.2,R285&lt;=336.2,M285&gt;10),('[1]Pricing Schedule'!$J$113),
IF(AND(I285=110000,R285&gt;336.4,R285&lt;=504.6,M285&lt;=10),('[1]Pricing Schedule'!$J$105),
IF(AND(I285=110000,R285&gt;336.4,R285&lt;=504.6,M285&gt;10),('[1]Pricing Schedule'!$J$113),
IF(AND(I285=110000,R285&gt;504.6,R285&lt;=672.8,M285&lt;=10),('[1]Pricing Schedule'!$J$105),
IF(AND(I285=110000,R285&gt;504.6,R285&lt;=672.8,M285&gt;10),('[1]Pricing Schedule'!$J$113),
IF(AND(I285=110000,R285&gt;672.8,R285&lt;=841,M285&lt;=10),('[1]Pricing Schedule'!$J$105),
IF(AND(I285=110000,R285&gt;672.8,R285&lt;=841,M285&gt;10),('[1]Pricing Schedule'!$J$113),
IF(AND(I285=110000,R285&gt;1682,R285&lt;=1850.2,M285&lt;=10),('[1]Pricing Schedule'!$J$105),
IF(AND(I285=110000,R285&gt;1682,R285&lt;=1850.2,M285&gt;10),('[1]Pricing Schedule'!$J$113),
IF(AND(I285=110000,R285&gt;2018.4,R285&lt;=2186.6,M285&lt;=10),('[1]Pricing Schedule'!$J$105),
IF(AND(I285=110000,R285&gt;2018.4,R285&lt;=2186.6,M285&gt;10),('[1]Pricing Schedule'!$J$113),999999999)))))))))))))))))))))))))))))))))))))))</f>
        <v>4</v>
      </c>
      <c r="U285" s="40">
        <f t="shared" si="30"/>
        <v>80956.521739130432</v>
      </c>
      <c r="V285" s="41">
        <f t="shared" si="31"/>
        <v>12.352309344790548</v>
      </c>
      <c r="Y285" s="23">
        <v>261</v>
      </c>
      <c r="Z285" s="23">
        <v>250</v>
      </c>
      <c r="AR285" s="35"/>
    </row>
    <row r="286" spans="1:44">
      <c r="A286" s="23">
        <v>285</v>
      </c>
      <c r="B286" s="23">
        <v>285</v>
      </c>
      <c r="C286" s="23" t="s">
        <v>599</v>
      </c>
      <c r="D286" s="23" t="s">
        <v>121</v>
      </c>
      <c r="E286" s="23" t="s">
        <v>121</v>
      </c>
      <c r="F286" s="23" t="s">
        <v>293</v>
      </c>
      <c r="G286" s="23" t="s">
        <v>294</v>
      </c>
      <c r="H286" s="23" t="s">
        <v>113</v>
      </c>
      <c r="I286" s="13">
        <v>38000</v>
      </c>
      <c r="J286" s="23" t="s">
        <v>119</v>
      </c>
      <c r="K286" s="13">
        <v>38000</v>
      </c>
      <c r="L286" s="24">
        <v>7.3239999999999998</v>
      </c>
      <c r="M286" s="37">
        <f t="shared" si="26"/>
        <v>8</v>
      </c>
      <c r="N286" s="24">
        <v>3.9460000000000002</v>
      </c>
      <c r="O286" s="13">
        <v>1</v>
      </c>
      <c r="P286" s="36">
        <f t="shared" si="27"/>
        <v>2.9595000000000002</v>
      </c>
      <c r="Q286" s="38">
        <f t="shared" si="28"/>
        <v>31.05</v>
      </c>
      <c r="R286" s="37">
        <f t="shared" si="29"/>
        <v>31.05</v>
      </c>
      <c r="S286" s="39">
        <f>IF(AND(I286=38000,R286&lt;=4.5,M286&gt;8),'[1]Pricing Schedule'!$F$8+('[1]Pricing Schedule'!$F$9*M286),
IF(AND(I286=38000,R286&lt;=4.5,M286&lt;=8),'[1]Pricing Schedule'!$F$34+('[1]Pricing Schedule'!$F$36*M286),
IF(AND(I286=38000,R286&gt;4.5,R286&lt;=9,M286&gt;8),'[1]Pricing Schedule'!$F$17+('[1]Pricing Schedule'!$F$18*M286),
IF(AND(I286=38000,R286&gt;4.5,R286&lt;=9,M286&lt;=8),'[1]Pricing Schedule'!$F$34+('[1]Pricing Schedule'!$F$36*M286),
IF(AND(I286=38000,R286&gt;9,R286&lt;=12.8,M286&gt;8),'[1]Pricing Schedule'!$F$26+('[1]Pricing Schedule'!$F$27*M286),
IF(AND(I286=38000,R286&gt;9,R286&lt;=12.8,M286&lt;=8),'[1]Pricing Schedule'!$F$34+('[1]Pricing Schedule'!$F$36*M286),
IF(AND(I286=38000,R286&gt;12.8,R286&lt;=22.8),'[1]Pricing Schedule'!$F$34+('[1]Pricing Schedule'!$F$36*M286),
IF(AND(I286=38000,R286&gt;22.8,R286&lt;=30.2),'[1]Pricing Schedule'!$F$43+('[1]Pricing Schedule'!$F$45*M286),
IF(AND(I286=38000,R286&gt;30.2,R286&lt;=45.9),'[1]Pricing Schedule'!$F$52+('[1]Pricing Schedule'!$F$54*M286),
IF(AND(I286=38000,R286&gt;45.9,R286&lt;=123.4),'[1]Pricing Schedule'!$F$96+('[1]Pricing Schedule'!$F$97*M286),
IF(AND(I286=38000,R286&gt;123.4,R286&lt;=168.2,M286&lt;=10),'[1]Pricing Schedule'!$F$103+('[1]Pricing Schedule'!$F$105*M286),
IF(AND(I286=38000,R286&gt;123.4,R286&lt;=168.2,M286&gt;10),'[1]Pricing Schedule'!$F$111+('[1]Pricing Schedule'!$F$113*M286),
IF(AND(I286=38000,R286&gt;157.4,R286&lt;=336.4,M286&lt;=10),('[1]Pricing Schedule'!$F$103+('[1]Pricing Schedule'!$F$105*M286))*2,
IF(AND(I286=38000,R286&gt;157.4,R286&lt;=336.4,M286&gt;10),('[1]Pricing Schedule'!$F$111+('[1]Pricing Schedule'!$F$113*M286))*2,
IF(AND(I286=38000,R286&gt;314.8,R286&lt;=504.6,M286&lt;=10),('[1]Pricing Schedule'!$F$103+('[1]Pricing Schedule'!$F$105*M286))*3,
IF(AND(I286=38000,R286&gt;314.8,R286&lt;=504.6,M286&gt;10),('[1]Pricing Schedule'!$F$111+('[1]Pricing Schedule'!$F$113*M286))*3,
IF(AND(I286=38000,R286&gt;472.2,R286&lt;=672.8,M286&lt;=10),('[1]Pricing Schedule'!$F$103+('[1]Pricing Schedule'!$F$105*M286))*4,
IF(AND(I286=38000,R286&gt;472.2,R286&lt;=672.8,M286&gt;10),('[1]Pricing Schedule'!$F$111+('[1]Pricing Schedule'!$F$113*M286))*4,
IF(AND(I286=110000,R286&lt;=12.8,M286&gt;2),'[1]Pricing Schedule'!$F$62+('[1]Pricing Schedule'!$F$63*M286),
IF(AND(I286=110000,R286&lt;=12.8,M286&lt;=2),'[1]Pricing Schedule'!$F$96+('[1]Pricing Schedule'!$F$97*M286),
IF(AND(I286=110000,R286&gt;12.8,R286&lt;=22.8,M286&gt;3),'[1]Pricing Schedule'!$F$71+('[1]Pricing Schedule'!$F$72*M286),
IF(AND(I286=110000,R286&gt;12.8,R286&lt;=22.8,M286&lt;=3),'[1]Pricing Schedule'!$F$96+('[1]Pricing Schedule'!$F$97*M286),
IF(AND(I286=110000,R286&gt;22.8,R286&lt;=30.2),'[1]Pricing Schedule'!$F$80+('[1]Pricing Schedule'!$F$81*M286),
IF(AND(I286=110000,R286&gt;30.2,R286&lt;=45.9),'[1]Pricing Schedule'!$F$89+('[1]Pricing Schedule'!$F$90*M286),
IF(AND(I286=110000,R286&gt;45.9,R286&lt;=123.4),'[1]Pricing Schedule'!$F$96+('[1]Pricing Schedule'!$F$97*M286),
IF(AND(I286=110000,R286&gt;123.4,R286&lt;=168.2,M286&lt;=10),'[1]Pricing Schedule'!$F$103+('[1]Pricing Schedule'!$F$105*M286),
IF(AND(I286=110000,R286&gt;123.4,R286&lt;=168.2,M286&gt;10),'[1]Pricing Schedule'!$F$111+('[1]Pricing Schedule'!$F$113*M286),
IF(AND(I286=110000,R286&gt;168.2,R286&lt;=336.4,M286&lt;=10),('[1]Pricing Schedule'!$F$103+('[1]Pricing Schedule'!$F$105*M286))*2,
IF(AND(I286=110000,R286&gt;168.2,R286&lt;=336.4,M286&gt;10),('[1]Pricing Schedule'!$F$111+('[1]Pricing Schedule'!$F$113*M286))*2,
IF(AND(I286=110000,R286&gt;336.4,R286&lt;=504.6,M286&lt;=10),('[1]Pricing Schedule'!$F$103+('[1]Pricing Schedule'!$F$105*M286))*3,
IF(AND(I286=110000,R286&gt;336.4,R286&lt;=504.6,M286&gt;10),('[1]Pricing Schedule'!$F$111+('[1]Pricing Schedule'!$F$113*M286))*3,
IF(AND(I286=110000,R286&gt;504.6,R286&lt;=672.8,M286&lt;=10),('[1]Pricing Schedule'!$F$103+('[1]Pricing Schedule'!$F$105*M286))*4,
IF(AND(I286=110000,R286&gt;504.6,R286&lt;=672.8,M286&gt;10),('[1]Pricing Schedule'!$F$111+('[1]Pricing Schedule'!$F$113*M286))*4,
IF(AND(I286=110000,R286&gt;672.8,R286&lt;=841,M286&lt;=10),('[1]Pricing Schedule'!$F$103+('[1]Pricing Schedule'!$F$105*M286))*5,
IF(AND(I286=110000,R286&gt;672.8,R286&lt;=841,M286&gt;10),('[1]Pricing Schedule'!$F$111+('[1]Pricing Schedule'!$F$113*M286))*5,
IF(AND(I286=110000,R286&gt;672.8,R286&lt;=841,M286&lt;=10),('[1]Pricing Schedule'!$F$103+('[1]Pricing Schedule'!$F$105*M286))*5,
IF(AND(I286=110000,R286&gt;672.8,R286&lt;=841,M286&gt;10),('[1]Pricing Schedule'!$F$111+('[1]Pricing Schedule'!$F$113*M286))*5,
IF(AND(I286=110000,R286&gt;1345.6,R286&lt;=1513.8,M286&lt;=10),('[1]Pricing Schedule'!$F$103+('[1]Pricing Schedule'!$F$105*M286))*9,
IF(AND(I286=110000,R286&gt;1345.6,R286&lt;=1513.8,M286&gt;10),('[1]Pricing Schedule'!$F$111+('[1]Pricing Schedule'!$F$113*M286))*9,
9999999999)))))))))))))))))))))))))))))))))))))))</f>
        <v>1237870</v>
      </c>
      <c r="T286" s="21">
        <f>IF(AND(I286=38000,R286&lt;=4.5,M286&gt;8),'[1]Pricing Schedule'!$J$9,
IF(AND(I286=38000,R286&lt;=4.5,M286&lt;=8),'[1]Pricing Schedule'!$J$36,
IF(AND(I286=38000,R286&gt;4.5,R286&lt;=9,M286&gt;8),'[1]Pricing Schedule'!$J$18,
IF(AND(I286=38000,R286&gt;4.5,R286&lt;=9,M286&lt;=8),'[1]Pricing Schedule'!$J$36,
IF(AND(I286=38000,R286&gt;9,R286&lt;=12.8,M286&gt;8),'[1]Pricing Schedule'!$J$27,
IF(AND(I286=38000,R286&gt;9,R286&lt;=12.8,M286&lt;=8),'[1]Pricing Schedule'!$J$36,
IF(AND(I286=38000,R286&gt;12.8,R286&lt;=22.8),'[1]Pricing Schedule'!$J$36,
IF(AND(I286=38000,R286&gt;22.8,R286&lt;=30.2),'[1]Pricing Schedule'!$J$45,
IF(AND(I286=38000,R286&gt;30.2,R286&lt;=45.9),'[1]Pricing Schedule'!$J$54,
IF(AND(I286=38000,R286&gt;45.9,R286&lt;=123.4),'[1]Pricing Schedule'!$J$97,
IF(AND(I286=38000,R286&gt;123.4,R286&lt;=168.2,M286&lt;=10),'[1]Pricing Schedule'!$J$105,
IF(AND(I286=38000,R286&gt;123.4,R286&lt;=168.2,M286&gt;10),'[1]Pricing Schedule'!$J$113,
IF(AND(I286=38000,R286&gt;168.2,R286&lt;=336.4,M286&lt;=10),('[1]Pricing Schedule'!$J$105),
IF(AND(I286=38000,R286&gt;168.2,R286&lt;=336.4,M286&gt;10),('[1]Pricing Schedule'!$J$113),
IF(AND(I286=38000,R286&gt;336.4,R286&lt;=504.6,M286&lt;=10),('[1]Pricing Schedule'!$J$105),
IF(AND(I286=38000,R286&gt;336.4,R286&lt;=504.6,M286&gt;10),('[1]Pricing Schedule'!$J$113),
IF(AND(I286=38000,R286&gt;504.6,R286&lt;=672.8,M286&lt;=10),('[1]Pricing Schedule'!$J$105),
IF(AND(I286=38000,R286&gt;504.6,R286&lt;=672.8,M286&gt;10),('[1]Pricing Schedule'!$J$113),
IF(AND(I286=110000,R286&lt;=12.8,M286&gt;2),'[1]Pricing Schedule'!$J$63,
IF(AND(I286=110000,R286&lt;=12.8,M286&lt;=2),'[1]Pricing Schedule'!$J$97,
IF(AND(I286=110000,R286&gt;12.8,R286&lt;=22.8,M286&gt;3),'[1]Pricing Schedule'!$J$72,
IF(AND(I286=110000,R286&gt;12.8,R286&lt;=22.8,M286&lt;=3),'[1]Pricing Schedule'!$J$97,
IF(AND(I286=110000,R286&gt;22.8,R286&lt;=30.2),'[1]Pricing Schedule'!$J$81,
IF(AND(I286=110000,R286&gt;30.2,R286&lt;=45.9),'[1]Pricing Schedule'!$J$90,
IF(AND(I286=110000,R286&gt;45.9,R286&lt;=123.4),'[1]Pricing Schedule'!$J$97,
IF(AND(I286=110000,R286&gt;123.4,R286&lt;=168.2,M286&lt;=10),'[1]Pricing Schedule'!$J$105,
IF(AND(I286=110000,R286&gt;123.4,R286&lt;=168.2,M286&gt;10),'[1]Pricing Schedule'!$J$113,
IF(AND(I286=110000,R286&gt;168.2,R286&lt;=336.2,M286&lt;=10),('[1]Pricing Schedule'!$J$105),
IF(AND(I286=110000,R286&gt;168.2,R286&lt;=336.2,M286&gt;10),('[1]Pricing Schedule'!$J$113),
IF(AND(I286=110000,R286&gt;336.4,R286&lt;=504.6,M286&lt;=10),('[1]Pricing Schedule'!$J$105),
IF(AND(I286=110000,R286&gt;336.4,R286&lt;=504.6,M286&gt;10),('[1]Pricing Schedule'!$J$113),
IF(AND(I286=110000,R286&gt;504.6,R286&lt;=672.8,M286&lt;=10),('[1]Pricing Schedule'!$J$105),
IF(AND(I286=110000,R286&gt;504.6,R286&lt;=672.8,M286&gt;10),('[1]Pricing Schedule'!$J$113),
IF(AND(I286=110000,R286&gt;672.8,R286&lt;=841,M286&lt;=10),('[1]Pricing Schedule'!$J$105),
IF(AND(I286=110000,R286&gt;672.8,R286&lt;=841,M286&gt;10),('[1]Pricing Schedule'!$J$113),
IF(AND(I286=110000,R286&gt;1682,R286&lt;=1850.2,M286&lt;=10),('[1]Pricing Schedule'!$J$105),
IF(AND(I286=110000,R286&gt;1682,R286&lt;=1850.2,M286&gt;10),('[1]Pricing Schedule'!$J$113),
IF(AND(I286=110000,R286&gt;2018.4,R286&lt;=2186.6,M286&lt;=10),('[1]Pricing Schedule'!$J$105),
IF(AND(I286=110000,R286&gt;2018.4,R286&lt;=2186.6,M286&gt;10),('[1]Pricing Schedule'!$J$113),999999999)))))))))))))))))))))))))))))))))))))))</f>
        <v>6</v>
      </c>
      <c r="U286" s="40">
        <f t="shared" si="30"/>
        <v>39866.98872785829</v>
      </c>
      <c r="V286" s="41">
        <f t="shared" si="31"/>
        <v>25.08340940486481</v>
      </c>
      <c r="Y286" s="23">
        <v>289</v>
      </c>
      <c r="Z286" s="23">
        <v>90</v>
      </c>
      <c r="AR286" s="35"/>
    </row>
    <row r="287" spans="1:44">
      <c r="A287" s="23">
        <v>286</v>
      </c>
      <c r="B287" s="23">
        <v>286</v>
      </c>
      <c r="C287" s="23" t="s">
        <v>600</v>
      </c>
      <c r="D287" s="23" t="s">
        <v>121</v>
      </c>
      <c r="E287" s="23" t="s">
        <v>121</v>
      </c>
      <c r="F287" s="23" t="s">
        <v>122</v>
      </c>
      <c r="G287" s="23" t="s">
        <v>123</v>
      </c>
      <c r="H287" s="23" t="s">
        <v>113</v>
      </c>
      <c r="I287" s="13">
        <v>38000</v>
      </c>
      <c r="J287" s="13">
        <v>38000</v>
      </c>
      <c r="K287" s="13">
        <v>10000</v>
      </c>
      <c r="L287" s="24">
        <v>5.9370000000000003</v>
      </c>
      <c r="M287" s="37">
        <f t="shared" si="26"/>
        <v>6</v>
      </c>
      <c r="N287" s="24">
        <v>1.6459999999999999</v>
      </c>
      <c r="O287" s="13">
        <v>1</v>
      </c>
      <c r="P287" s="36">
        <f t="shared" si="27"/>
        <v>1.2344999999999999</v>
      </c>
      <c r="Q287" s="38">
        <f t="shared" si="28"/>
        <v>10.350000000000001</v>
      </c>
      <c r="R287" s="37">
        <f t="shared" si="29"/>
        <v>10.350000000000001</v>
      </c>
      <c r="S287" s="39">
        <f>IF(AND(I287=38000,R287&lt;=4.5,M287&gt;8),'[1]Pricing Schedule'!$F$8+('[1]Pricing Schedule'!$F$9*M287),
IF(AND(I287=38000,R287&lt;=4.5,M287&lt;=8),'[1]Pricing Schedule'!$F$34+('[1]Pricing Schedule'!$F$36*M287),
IF(AND(I287=38000,R287&gt;4.5,R287&lt;=9,M287&gt;8),'[1]Pricing Schedule'!$F$17+('[1]Pricing Schedule'!$F$18*M287),
IF(AND(I287=38000,R287&gt;4.5,R287&lt;=9,M287&lt;=8),'[1]Pricing Schedule'!$F$34+('[1]Pricing Schedule'!$F$36*M287),
IF(AND(I287=38000,R287&gt;9,R287&lt;=12.8,M287&gt;8),'[1]Pricing Schedule'!$F$26+('[1]Pricing Schedule'!$F$27*M287),
IF(AND(I287=38000,R287&gt;9,R287&lt;=12.8,M287&lt;=8),'[1]Pricing Schedule'!$F$34+('[1]Pricing Schedule'!$F$36*M287),
IF(AND(I287=38000,R287&gt;12.8,R287&lt;=22.8),'[1]Pricing Schedule'!$F$34+('[1]Pricing Schedule'!$F$36*M287),
IF(AND(I287=38000,R287&gt;22.8,R287&lt;=30.2),'[1]Pricing Schedule'!$F$43+('[1]Pricing Schedule'!$F$45*M287),
IF(AND(I287=38000,R287&gt;30.2,R287&lt;=45.9),'[1]Pricing Schedule'!$F$52+('[1]Pricing Schedule'!$F$54*M287),
IF(AND(I287=38000,R287&gt;45.9,R287&lt;=123.4),'[1]Pricing Schedule'!$F$96+('[1]Pricing Schedule'!$F$97*M287),
IF(AND(I287=38000,R287&gt;123.4,R287&lt;=168.2,M287&lt;=10),'[1]Pricing Schedule'!$F$103+('[1]Pricing Schedule'!$F$105*M287),
IF(AND(I287=38000,R287&gt;123.4,R287&lt;=168.2,M287&gt;10),'[1]Pricing Schedule'!$F$111+('[1]Pricing Schedule'!$F$113*M287),
IF(AND(I287=38000,R287&gt;157.4,R287&lt;=336.4,M287&lt;=10),('[1]Pricing Schedule'!$F$103+('[1]Pricing Schedule'!$F$105*M287))*2,
IF(AND(I287=38000,R287&gt;157.4,R287&lt;=336.4,M287&gt;10),('[1]Pricing Schedule'!$F$111+('[1]Pricing Schedule'!$F$113*M287))*2,
IF(AND(I287=38000,R287&gt;314.8,R287&lt;=504.6,M287&lt;=10),('[1]Pricing Schedule'!$F$103+('[1]Pricing Schedule'!$F$105*M287))*3,
IF(AND(I287=38000,R287&gt;314.8,R287&lt;=504.6,M287&gt;10),('[1]Pricing Schedule'!$F$111+('[1]Pricing Schedule'!$F$113*M287))*3,
IF(AND(I287=38000,R287&gt;472.2,R287&lt;=672.8,M287&lt;=10),('[1]Pricing Schedule'!$F$103+('[1]Pricing Schedule'!$F$105*M287))*4,
IF(AND(I287=38000,R287&gt;472.2,R287&lt;=672.8,M287&gt;10),('[1]Pricing Schedule'!$F$111+('[1]Pricing Schedule'!$F$113*M287))*4,
IF(AND(I287=110000,R287&lt;=12.8,M287&gt;2),'[1]Pricing Schedule'!$F$62+('[1]Pricing Schedule'!$F$63*M287),
IF(AND(I287=110000,R287&lt;=12.8,M287&lt;=2),'[1]Pricing Schedule'!$F$96+('[1]Pricing Schedule'!$F$97*M287),
IF(AND(I287=110000,R287&gt;12.8,R287&lt;=22.8,M287&gt;3),'[1]Pricing Schedule'!$F$71+('[1]Pricing Schedule'!$F$72*M287),
IF(AND(I287=110000,R287&gt;12.8,R287&lt;=22.8,M287&lt;=3),'[1]Pricing Schedule'!$F$96+('[1]Pricing Schedule'!$F$97*M287),
IF(AND(I287=110000,R287&gt;22.8,R287&lt;=30.2),'[1]Pricing Schedule'!$F$80+('[1]Pricing Schedule'!$F$81*M287),
IF(AND(I287=110000,R287&gt;30.2,R287&lt;=45.9),'[1]Pricing Schedule'!$F$89+('[1]Pricing Schedule'!$F$90*M287),
IF(AND(I287=110000,R287&gt;45.9,R287&lt;=123.4),'[1]Pricing Schedule'!$F$96+('[1]Pricing Schedule'!$F$97*M287),
IF(AND(I287=110000,R287&gt;123.4,R287&lt;=168.2,M287&lt;=10),'[1]Pricing Schedule'!$F$103+('[1]Pricing Schedule'!$F$105*M287),
IF(AND(I287=110000,R287&gt;123.4,R287&lt;=168.2,M287&gt;10),'[1]Pricing Schedule'!$F$111+('[1]Pricing Schedule'!$F$113*M287),
IF(AND(I287=110000,R287&gt;168.2,R287&lt;=336.4,M287&lt;=10),('[1]Pricing Schedule'!$F$103+('[1]Pricing Schedule'!$F$105*M287))*2,
IF(AND(I287=110000,R287&gt;168.2,R287&lt;=336.4,M287&gt;10),('[1]Pricing Schedule'!$F$111+('[1]Pricing Schedule'!$F$113*M287))*2,
IF(AND(I287=110000,R287&gt;336.4,R287&lt;=504.6,M287&lt;=10),('[1]Pricing Schedule'!$F$103+('[1]Pricing Schedule'!$F$105*M287))*3,
IF(AND(I287=110000,R287&gt;336.4,R287&lt;=504.6,M287&gt;10),('[1]Pricing Schedule'!$F$111+('[1]Pricing Schedule'!$F$113*M287))*3,
IF(AND(I287=110000,R287&gt;504.6,R287&lt;=672.8,M287&lt;=10),('[1]Pricing Schedule'!$F$103+('[1]Pricing Schedule'!$F$105*M287))*4,
IF(AND(I287=110000,R287&gt;504.6,R287&lt;=672.8,M287&gt;10),('[1]Pricing Schedule'!$F$111+('[1]Pricing Schedule'!$F$113*M287))*4,
IF(AND(I287=110000,R287&gt;672.8,R287&lt;=841,M287&lt;=10),('[1]Pricing Schedule'!$F$103+('[1]Pricing Schedule'!$F$105*M287))*5,
IF(AND(I287=110000,R287&gt;672.8,R287&lt;=841,M287&gt;10),('[1]Pricing Schedule'!$F$111+('[1]Pricing Schedule'!$F$113*M287))*5,
IF(AND(I287=110000,R287&gt;672.8,R287&lt;=841,M287&lt;=10),('[1]Pricing Schedule'!$F$103+('[1]Pricing Schedule'!$F$105*M287))*5,
IF(AND(I287=110000,R287&gt;672.8,R287&lt;=841,M287&gt;10),('[1]Pricing Schedule'!$F$111+('[1]Pricing Schedule'!$F$113*M287))*5,
IF(AND(I287=110000,R287&gt;1345.6,R287&lt;=1513.8,M287&lt;=10),('[1]Pricing Schedule'!$F$103+('[1]Pricing Schedule'!$F$105*M287))*9,
IF(AND(I287=110000,R287&gt;1345.6,R287&lt;=1513.8,M287&gt;10),('[1]Pricing Schedule'!$F$111+('[1]Pricing Schedule'!$F$113*M287))*9,
9999999999)))))))))))))))))))))))))))))))))))))))</f>
        <v>769410</v>
      </c>
      <c r="T287" s="21">
        <f>IF(AND(I287=38000,R287&lt;=4.5,M287&gt;8),'[1]Pricing Schedule'!$J$9,
IF(AND(I287=38000,R287&lt;=4.5,M287&lt;=8),'[1]Pricing Schedule'!$J$36,
IF(AND(I287=38000,R287&gt;4.5,R287&lt;=9,M287&gt;8),'[1]Pricing Schedule'!$J$18,
IF(AND(I287=38000,R287&gt;4.5,R287&lt;=9,M287&lt;=8),'[1]Pricing Schedule'!$J$36,
IF(AND(I287=38000,R287&gt;9,R287&lt;=12.8,M287&gt;8),'[1]Pricing Schedule'!$J$27,
IF(AND(I287=38000,R287&gt;9,R287&lt;=12.8,M287&lt;=8),'[1]Pricing Schedule'!$J$36,
IF(AND(I287=38000,R287&gt;12.8,R287&lt;=22.8),'[1]Pricing Schedule'!$J$36,
IF(AND(I287=38000,R287&gt;22.8,R287&lt;=30.2),'[1]Pricing Schedule'!$J$45,
IF(AND(I287=38000,R287&gt;30.2,R287&lt;=45.9),'[1]Pricing Schedule'!$J$54,
IF(AND(I287=38000,R287&gt;45.9,R287&lt;=123.4),'[1]Pricing Schedule'!$J$97,
IF(AND(I287=38000,R287&gt;123.4,R287&lt;=168.2,M287&lt;=10),'[1]Pricing Schedule'!$J$105,
IF(AND(I287=38000,R287&gt;123.4,R287&lt;=168.2,M287&gt;10),'[1]Pricing Schedule'!$J$113,
IF(AND(I287=38000,R287&gt;168.2,R287&lt;=336.4,M287&lt;=10),('[1]Pricing Schedule'!$J$105),
IF(AND(I287=38000,R287&gt;168.2,R287&lt;=336.4,M287&gt;10),('[1]Pricing Schedule'!$J$113),
IF(AND(I287=38000,R287&gt;336.4,R287&lt;=504.6,M287&lt;=10),('[1]Pricing Schedule'!$J$105),
IF(AND(I287=38000,R287&gt;336.4,R287&lt;=504.6,M287&gt;10),('[1]Pricing Schedule'!$J$113),
IF(AND(I287=38000,R287&gt;504.6,R287&lt;=672.8,M287&lt;=10),('[1]Pricing Schedule'!$J$105),
IF(AND(I287=38000,R287&gt;504.6,R287&lt;=672.8,M287&gt;10),('[1]Pricing Schedule'!$J$113),
IF(AND(I287=110000,R287&lt;=12.8,M287&gt;2),'[1]Pricing Schedule'!$J$63,
IF(AND(I287=110000,R287&lt;=12.8,M287&lt;=2),'[1]Pricing Schedule'!$J$97,
IF(AND(I287=110000,R287&gt;12.8,R287&lt;=22.8,M287&gt;3),'[1]Pricing Schedule'!$J$72,
IF(AND(I287=110000,R287&gt;12.8,R287&lt;=22.8,M287&lt;=3),'[1]Pricing Schedule'!$J$97,
IF(AND(I287=110000,R287&gt;22.8,R287&lt;=30.2),'[1]Pricing Schedule'!$J$81,
IF(AND(I287=110000,R287&gt;30.2,R287&lt;=45.9),'[1]Pricing Schedule'!$J$90,
IF(AND(I287=110000,R287&gt;45.9,R287&lt;=123.4),'[1]Pricing Schedule'!$J$97,
IF(AND(I287=110000,R287&gt;123.4,R287&lt;=168.2,M287&lt;=10),'[1]Pricing Schedule'!$J$105,
IF(AND(I287=110000,R287&gt;123.4,R287&lt;=168.2,M287&gt;10),'[1]Pricing Schedule'!$J$113,
IF(AND(I287=110000,R287&gt;168.2,R287&lt;=336.2,M287&lt;=10),('[1]Pricing Schedule'!$J$105),
IF(AND(I287=110000,R287&gt;168.2,R287&lt;=336.2,M287&gt;10),('[1]Pricing Schedule'!$J$113),
IF(AND(I287=110000,R287&gt;336.4,R287&lt;=504.6,M287&lt;=10),('[1]Pricing Schedule'!$J$105),
IF(AND(I287=110000,R287&gt;336.4,R287&lt;=504.6,M287&gt;10),('[1]Pricing Schedule'!$J$113),
IF(AND(I287=110000,R287&gt;504.6,R287&lt;=672.8,M287&lt;=10),('[1]Pricing Schedule'!$J$105),
IF(AND(I287=110000,R287&gt;504.6,R287&lt;=672.8,M287&gt;10),('[1]Pricing Schedule'!$J$113),
IF(AND(I287=110000,R287&gt;672.8,R287&lt;=841,M287&lt;=10),('[1]Pricing Schedule'!$J$105),
IF(AND(I287=110000,R287&gt;672.8,R287&lt;=841,M287&gt;10),('[1]Pricing Schedule'!$J$113),
IF(AND(I287=110000,R287&gt;1682,R287&lt;=1850.2,M287&lt;=10),('[1]Pricing Schedule'!$J$105),
IF(AND(I287=110000,R287&gt;1682,R287&lt;=1850.2,M287&gt;10),('[1]Pricing Schedule'!$J$113),
IF(AND(I287=110000,R287&gt;2018.4,R287&lt;=2186.6,M287&lt;=10),('[1]Pricing Schedule'!$J$105),
IF(AND(I287=110000,R287&gt;2018.4,R287&lt;=2186.6,M287&gt;10),('[1]Pricing Schedule'!$J$113),999999999)))))))))))))))))))))))))))))))))))))))</f>
        <v>4</v>
      </c>
      <c r="U287" s="40">
        <f t="shared" si="30"/>
        <v>74339.130434782594</v>
      </c>
      <c r="V287" s="41">
        <f t="shared" si="31"/>
        <v>13.45186571528834</v>
      </c>
      <c r="Y287" s="23">
        <v>206</v>
      </c>
      <c r="Z287" s="23">
        <v>250</v>
      </c>
      <c r="AR287" s="35"/>
    </row>
    <row r="288" spans="1:44">
      <c r="A288" s="23">
        <v>287</v>
      </c>
      <c r="B288" s="23">
        <v>287</v>
      </c>
      <c r="C288" s="23" t="s">
        <v>601</v>
      </c>
      <c r="D288" s="23" t="s">
        <v>121</v>
      </c>
      <c r="E288" s="23" t="s">
        <v>121</v>
      </c>
      <c r="F288" s="23" t="s">
        <v>293</v>
      </c>
      <c r="G288" s="23" t="s">
        <v>294</v>
      </c>
      <c r="H288" s="23" t="s">
        <v>113</v>
      </c>
      <c r="I288" s="13">
        <v>38000</v>
      </c>
      <c r="J288" s="23" t="s">
        <v>119</v>
      </c>
      <c r="K288" s="13">
        <v>38000</v>
      </c>
      <c r="L288" s="24">
        <v>3.1549999999999998</v>
      </c>
      <c r="M288" s="37">
        <f t="shared" si="26"/>
        <v>4</v>
      </c>
      <c r="N288" s="24">
        <v>1.55</v>
      </c>
      <c r="O288" s="13">
        <v>1</v>
      </c>
      <c r="P288" s="36">
        <f t="shared" si="27"/>
        <v>1.1625000000000001</v>
      </c>
      <c r="Q288" s="38">
        <f t="shared" si="28"/>
        <v>10.350000000000001</v>
      </c>
      <c r="R288" s="37">
        <f t="shared" si="29"/>
        <v>10.350000000000001</v>
      </c>
      <c r="S288" s="39">
        <f>IF(AND(I288=38000,R288&lt;=4.5,M288&gt;8),'[1]Pricing Schedule'!$F$8+('[1]Pricing Schedule'!$F$9*M288),
IF(AND(I288=38000,R288&lt;=4.5,M288&lt;=8),'[1]Pricing Schedule'!$F$34+('[1]Pricing Schedule'!$F$36*M288),
IF(AND(I288=38000,R288&gt;4.5,R288&lt;=9,M288&gt;8),'[1]Pricing Schedule'!$F$17+('[1]Pricing Schedule'!$F$18*M288),
IF(AND(I288=38000,R288&gt;4.5,R288&lt;=9,M288&lt;=8),'[1]Pricing Schedule'!$F$34+('[1]Pricing Schedule'!$F$36*M288),
IF(AND(I288=38000,R288&gt;9,R288&lt;=12.8,M288&gt;8),'[1]Pricing Schedule'!$F$26+('[1]Pricing Schedule'!$F$27*M288),
IF(AND(I288=38000,R288&gt;9,R288&lt;=12.8,M288&lt;=8),'[1]Pricing Schedule'!$F$34+('[1]Pricing Schedule'!$F$36*M288),
IF(AND(I288=38000,R288&gt;12.8,R288&lt;=22.8),'[1]Pricing Schedule'!$F$34+('[1]Pricing Schedule'!$F$36*M288),
IF(AND(I288=38000,R288&gt;22.8,R288&lt;=30.2),'[1]Pricing Schedule'!$F$43+('[1]Pricing Schedule'!$F$45*M288),
IF(AND(I288=38000,R288&gt;30.2,R288&lt;=45.9),'[1]Pricing Schedule'!$F$52+('[1]Pricing Schedule'!$F$54*M288),
IF(AND(I288=38000,R288&gt;45.9,R288&lt;=123.4),'[1]Pricing Schedule'!$F$96+('[1]Pricing Schedule'!$F$97*M288),
IF(AND(I288=38000,R288&gt;123.4,R288&lt;=168.2,M288&lt;=10),'[1]Pricing Schedule'!$F$103+('[1]Pricing Schedule'!$F$105*M288),
IF(AND(I288=38000,R288&gt;123.4,R288&lt;=168.2,M288&gt;10),'[1]Pricing Schedule'!$F$111+('[1]Pricing Schedule'!$F$113*M288),
IF(AND(I288=38000,R288&gt;157.4,R288&lt;=336.4,M288&lt;=10),('[1]Pricing Schedule'!$F$103+('[1]Pricing Schedule'!$F$105*M288))*2,
IF(AND(I288=38000,R288&gt;157.4,R288&lt;=336.4,M288&gt;10),('[1]Pricing Schedule'!$F$111+('[1]Pricing Schedule'!$F$113*M288))*2,
IF(AND(I288=38000,R288&gt;314.8,R288&lt;=504.6,M288&lt;=10),('[1]Pricing Schedule'!$F$103+('[1]Pricing Schedule'!$F$105*M288))*3,
IF(AND(I288=38000,R288&gt;314.8,R288&lt;=504.6,M288&gt;10),('[1]Pricing Schedule'!$F$111+('[1]Pricing Schedule'!$F$113*M288))*3,
IF(AND(I288=38000,R288&gt;472.2,R288&lt;=672.8,M288&lt;=10),('[1]Pricing Schedule'!$F$103+('[1]Pricing Schedule'!$F$105*M288))*4,
IF(AND(I288=38000,R288&gt;472.2,R288&lt;=672.8,M288&gt;10),('[1]Pricing Schedule'!$F$111+('[1]Pricing Schedule'!$F$113*M288))*4,
IF(AND(I288=110000,R288&lt;=12.8,M288&gt;2),'[1]Pricing Schedule'!$F$62+('[1]Pricing Schedule'!$F$63*M288),
IF(AND(I288=110000,R288&lt;=12.8,M288&lt;=2),'[1]Pricing Schedule'!$F$96+('[1]Pricing Schedule'!$F$97*M288),
IF(AND(I288=110000,R288&gt;12.8,R288&lt;=22.8,M288&gt;3),'[1]Pricing Schedule'!$F$71+('[1]Pricing Schedule'!$F$72*M288),
IF(AND(I288=110000,R288&gt;12.8,R288&lt;=22.8,M288&lt;=3),'[1]Pricing Schedule'!$F$96+('[1]Pricing Schedule'!$F$97*M288),
IF(AND(I288=110000,R288&gt;22.8,R288&lt;=30.2),'[1]Pricing Schedule'!$F$80+('[1]Pricing Schedule'!$F$81*M288),
IF(AND(I288=110000,R288&gt;30.2,R288&lt;=45.9),'[1]Pricing Schedule'!$F$89+('[1]Pricing Schedule'!$F$90*M288),
IF(AND(I288=110000,R288&gt;45.9,R288&lt;=123.4),'[1]Pricing Schedule'!$F$96+('[1]Pricing Schedule'!$F$97*M288),
IF(AND(I288=110000,R288&gt;123.4,R288&lt;=168.2,M288&lt;=10),'[1]Pricing Schedule'!$F$103+('[1]Pricing Schedule'!$F$105*M288),
IF(AND(I288=110000,R288&gt;123.4,R288&lt;=168.2,M288&gt;10),'[1]Pricing Schedule'!$F$111+('[1]Pricing Schedule'!$F$113*M288),
IF(AND(I288=110000,R288&gt;168.2,R288&lt;=336.4,M288&lt;=10),('[1]Pricing Schedule'!$F$103+('[1]Pricing Schedule'!$F$105*M288))*2,
IF(AND(I288=110000,R288&gt;168.2,R288&lt;=336.4,M288&gt;10),('[1]Pricing Schedule'!$F$111+('[1]Pricing Schedule'!$F$113*M288))*2,
IF(AND(I288=110000,R288&gt;336.4,R288&lt;=504.6,M288&lt;=10),('[1]Pricing Schedule'!$F$103+('[1]Pricing Schedule'!$F$105*M288))*3,
IF(AND(I288=110000,R288&gt;336.4,R288&lt;=504.6,M288&gt;10),('[1]Pricing Schedule'!$F$111+('[1]Pricing Schedule'!$F$113*M288))*3,
IF(AND(I288=110000,R288&gt;504.6,R288&lt;=672.8,M288&lt;=10),('[1]Pricing Schedule'!$F$103+('[1]Pricing Schedule'!$F$105*M288))*4,
IF(AND(I288=110000,R288&gt;504.6,R288&lt;=672.8,M288&gt;10),('[1]Pricing Schedule'!$F$111+('[1]Pricing Schedule'!$F$113*M288))*4,
IF(AND(I288=110000,R288&gt;672.8,R288&lt;=841,M288&lt;=10),('[1]Pricing Schedule'!$F$103+('[1]Pricing Schedule'!$F$105*M288))*5,
IF(AND(I288=110000,R288&gt;672.8,R288&lt;=841,M288&gt;10),('[1]Pricing Schedule'!$F$111+('[1]Pricing Schedule'!$F$113*M288))*5,
IF(AND(I288=110000,R288&gt;672.8,R288&lt;=841,M288&lt;=10),('[1]Pricing Schedule'!$F$103+('[1]Pricing Schedule'!$F$105*M288))*5,
IF(AND(I288=110000,R288&gt;672.8,R288&lt;=841,M288&gt;10),('[1]Pricing Schedule'!$F$111+('[1]Pricing Schedule'!$F$113*M288))*5,
IF(AND(I288=110000,R288&gt;1345.6,R288&lt;=1513.8,M288&lt;=10),('[1]Pricing Schedule'!$F$103+('[1]Pricing Schedule'!$F$105*M288))*9,
IF(AND(I288=110000,R288&gt;1345.6,R288&lt;=1513.8,M288&gt;10),('[1]Pricing Schedule'!$F$111+('[1]Pricing Schedule'!$F$113*M288))*9,
9999999999)))))))))))))))))))))))))))))))))))))))</f>
        <v>628870</v>
      </c>
      <c r="T288" s="21">
        <f>IF(AND(I288=38000,R288&lt;=4.5,M288&gt;8),'[1]Pricing Schedule'!$J$9,
IF(AND(I288=38000,R288&lt;=4.5,M288&lt;=8),'[1]Pricing Schedule'!$J$36,
IF(AND(I288=38000,R288&gt;4.5,R288&lt;=9,M288&gt;8),'[1]Pricing Schedule'!$J$18,
IF(AND(I288=38000,R288&gt;4.5,R288&lt;=9,M288&lt;=8),'[1]Pricing Schedule'!$J$36,
IF(AND(I288=38000,R288&gt;9,R288&lt;=12.8,M288&gt;8),'[1]Pricing Schedule'!$J$27,
IF(AND(I288=38000,R288&gt;9,R288&lt;=12.8,M288&lt;=8),'[1]Pricing Schedule'!$J$36,
IF(AND(I288=38000,R288&gt;12.8,R288&lt;=22.8),'[1]Pricing Schedule'!$J$36,
IF(AND(I288=38000,R288&gt;22.8,R288&lt;=30.2),'[1]Pricing Schedule'!$J$45,
IF(AND(I288=38000,R288&gt;30.2,R288&lt;=45.9),'[1]Pricing Schedule'!$J$54,
IF(AND(I288=38000,R288&gt;45.9,R288&lt;=123.4),'[1]Pricing Schedule'!$J$97,
IF(AND(I288=38000,R288&gt;123.4,R288&lt;=168.2,M288&lt;=10),'[1]Pricing Schedule'!$J$105,
IF(AND(I288=38000,R288&gt;123.4,R288&lt;=168.2,M288&gt;10),'[1]Pricing Schedule'!$J$113,
IF(AND(I288=38000,R288&gt;168.2,R288&lt;=336.4,M288&lt;=10),('[1]Pricing Schedule'!$J$105),
IF(AND(I288=38000,R288&gt;168.2,R288&lt;=336.4,M288&gt;10),('[1]Pricing Schedule'!$J$113),
IF(AND(I288=38000,R288&gt;336.4,R288&lt;=504.6,M288&lt;=10),('[1]Pricing Schedule'!$J$105),
IF(AND(I288=38000,R288&gt;336.4,R288&lt;=504.6,M288&gt;10),('[1]Pricing Schedule'!$J$113),
IF(AND(I288=38000,R288&gt;504.6,R288&lt;=672.8,M288&lt;=10),('[1]Pricing Schedule'!$J$105),
IF(AND(I288=38000,R288&gt;504.6,R288&lt;=672.8,M288&gt;10),('[1]Pricing Schedule'!$J$113),
IF(AND(I288=110000,R288&lt;=12.8,M288&gt;2),'[1]Pricing Schedule'!$J$63,
IF(AND(I288=110000,R288&lt;=12.8,M288&lt;=2),'[1]Pricing Schedule'!$J$97,
IF(AND(I288=110000,R288&gt;12.8,R288&lt;=22.8,M288&gt;3),'[1]Pricing Schedule'!$J$72,
IF(AND(I288=110000,R288&gt;12.8,R288&lt;=22.8,M288&lt;=3),'[1]Pricing Schedule'!$J$97,
IF(AND(I288=110000,R288&gt;22.8,R288&lt;=30.2),'[1]Pricing Schedule'!$J$81,
IF(AND(I288=110000,R288&gt;30.2,R288&lt;=45.9),'[1]Pricing Schedule'!$J$90,
IF(AND(I288=110000,R288&gt;45.9,R288&lt;=123.4),'[1]Pricing Schedule'!$J$97,
IF(AND(I288=110000,R288&gt;123.4,R288&lt;=168.2,M288&lt;=10),'[1]Pricing Schedule'!$J$105,
IF(AND(I288=110000,R288&gt;123.4,R288&lt;=168.2,M288&gt;10),'[1]Pricing Schedule'!$J$113,
IF(AND(I288=110000,R288&gt;168.2,R288&lt;=336.2,M288&lt;=10),('[1]Pricing Schedule'!$J$105),
IF(AND(I288=110000,R288&gt;168.2,R288&lt;=336.2,M288&gt;10),('[1]Pricing Schedule'!$J$113),
IF(AND(I288=110000,R288&gt;336.4,R288&lt;=504.6,M288&lt;=10),('[1]Pricing Schedule'!$J$105),
IF(AND(I288=110000,R288&gt;336.4,R288&lt;=504.6,M288&gt;10),('[1]Pricing Schedule'!$J$113),
IF(AND(I288=110000,R288&gt;504.6,R288&lt;=672.8,M288&lt;=10),('[1]Pricing Schedule'!$J$105),
IF(AND(I288=110000,R288&gt;504.6,R288&lt;=672.8,M288&gt;10),('[1]Pricing Schedule'!$J$113),
IF(AND(I288=110000,R288&gt;672.8,R288&lt;=841,M288&lt;=10),('[1]Pricing Schedule'!$J$105),
IF(AND(I288=110000,R288&gt;672.8,R288&lt;=841,M288&gt;10),('[1]Pricing Schedule'!$J$113),
IF(AND(I288=110000,R288&gt;1682,R288&lt;=1850.2,M288&lt;=10),('[1]Pricing Schedule'!$J$105),
IF(AND(I288=110000,R288&gt;1682,R288&lt;=1850.2,M288&gt;10),('[1]Pricing Schedule'!$J$113),
IF(AND(I288=110000,R288&gt;2018.4,R288&lt;=2186.6,M288&lt;=10),('[1]Pricing Schedule'!$J$105),
IF(AND(I288=110000,R288&gt;2018.4,R288&lt;=2186.6,M288&gt;10),('[1]Pricing Schedule'!$J$113),999999999)))))))))))))))))))))))))))))))))))))))</f>
        <v>4</v>
      </c>
      <c r="U288" s="40">
        <f t="shared" si="30"/>
        <v>60760.386473429942</v>
      </c>
      <c r="V288" s="41">
        <f t="shared" si="31"/>
        <v>16.458091497447807</v>
      </c>
      <c r="Y288" s="23">
        <v>250</v>
      </c>
      <c r="Z288" s="23">
        <v>90</v>
      </c>
      <c r="AR288" s="35"/>
    </row>
    <row r="289" spans="1:44">
      <c r="A289" s="23">
        <v>288</v>
      </c>
      <c r="B289" s="23">
        <v>288</v>
      </c>
      <c r="C289" s="23" t="s">
        <v>602</v>
      </c>
      <c r="D289" s="23" t="s">
        <v>121</v>
      </c>
      <c r="E289" s="23" t="s">
        <v>121</v>
      </c>
      <c r="F289" s="23" t="s">
        <v>349</v>
      </c>
      <c r="G289" s="23" t="s">
        <v>350</v>
      </c>
      <c r="H289" s="23" t="s">
        <v>113</v>
      </c>
      <c r="I289" s="13">
        <v>38000</v>
      </c>
      <c r="J289" s="13">
        <v>38000</v>
      </c>
      <c r="K289" s="23" t="s">
        <v>119</v>
      </c>
      <c r="L289" s="24">
        <v>6.46</v>
      </c>
      <c r="M289" s="37">
        <f t="shared" si="26"/>
        <v>7</v>
      </c>
      <c r="N289" s="24">
        <v>0.55400000000000005</v>
      </c>
      <c r="O289" s="13">
        <v>1</v>
      </c>
      <c r="P289" s="36">
        <f t="shared" si="27"/>
        <v>0.55400000000000005</v>
      </c>
      <c r="Q289" s="38">
        <f t="shared" si="28"/>
        <v>3.45</v>
      </c>
      <c r="R289" s="37">
        <f t="shared" si="29"/>
        <v>3.45</v>
      </c>
      <c r="S289" s="39">
        <f>IF(AND(I289=38000,R289&lt;=4.5,M289&gt;8),'[1]Pricing Schedule'!$F$8+('[1]Pricing Schedule'!$F$9*M289),
IF(AND(I289=38000,R289&lt;=4.5,M289&lt;=8),'[1]Pricing Schedule'!$F$34+('[1]Pricing Schedule'!$F$36*M289),
IF(AND(I289=38000,R289&gt;4.5,R289&lt;=9,M289&gt;8),'[1]Pricing Schedule'!$F$17+('[1]Pricing Schedule'!$F$18*M289),
IF(AND(I289=38000,R289&gt;4.5,R289&lt;=9,M289&lt;=8),'[1]Pricing Schedule'!$F$34+('[1]Pricing Schedule'!$F$36*M289),
IF(AND(I289=38000,R289&gt;9,R289&lt;=12.8,M289&gt;8),'[1]Pricing Schedule'!$F$26+('[1]Pricing Schedule'!$F$27*M289),
IF(AND(I289=38000,R289&gt;9,R289&lt;=12.8,M289&lt;=8),'[1]Pricing Schedule'!$F$34+('[1]Pricing Schedule'!$F$36*M289),
IF(AND(I289=38000,R289&gt;12.8,R289&lt;=22.8),'[1]Pricing Schedule'!$F$34+('[1]Pricing Schedule'!$F$36*M289),
IF(AND(I289=38000,R289&gt;22.8,R289&lt;=30.2),'[1]Pricing Schedule'!$F$43+('[1]Pricing Schedule'!$F$45*M289),
IF(AND(I289=38000,R289&gt;30.2,R289&lt;=45.9),'[1]Pricing Schedule'!$F$52+('[1]Pricing Schedule'!$F$54*M289),
IF(AND(I289=38000,R289&gt;45.9,R289&lt;=123.4),'[1]Pricing Schedule'!$F$96+('[1]Pricing Schedule'!$F$97*M289),
IF(AND(I289=38000,R289&gt;123.4,R289&lt;=168.2,M289&lt;=10),'[1]Pricing Schedule'!$F$103+('[1]Pricing Schedule'!$F$105*M289),
IF(AND(I289=38000,R289&gt;123.4,R289&lt;=168.2,M289&gt;10),'[1]Pricing Schedule'!$F$111+('[1]Pricing Schedule'!$F$113*M289),
IF(AND(I289=38000,R289&gt;157.4,R289&lt;=336.4,M289&lt;=10),('[1]Pricing Schedule'!$F$103+('[1]Pricing Schedule'!$F$105*M289))*2,
IF(AND(I289=38000,R289&gt;157.4,R289&lt;=336.4,M289&gt;10),('[1]Pricing Schedule'!$F$111+('[1]Pricing Schedule'!$F$113*M289))*2,
IF(AND(I289=38000,R289&gt;314.8,R289&lt;=504.6,M289&lt;=10),('[1]Pricing Schedule'!$F$103+('[1]Pricing Schedule'!$F$105*M289))*3,
IF(AND(I289=38000,R289&gt;314.8,R289&lt;=504.6,M289&gt;10),('[1]Pricing Schedule'!$F$111+('[1]Pricing Schedule'!$F$113*M289))*3,
IF(AND(I289=38000,R289&gt;472.2,R289&lt;=672.8,M289&lt;=10),('[1]Pricing Schedule'!$F$103+('[1]Pricing Schedule'!$F$105*M289))*4,
IF(AND(I289=38000,R289&gt;472.2,R289&lt;=672.8,M289&gt;10),('[1]Pricing Schedule'!$F$111+('[1]Pricing Schedule'!$F$113*M289))*4,
IF(AND(I289=110000,R289&lt;=12.8,M289&gt;2),'[1]Pricing Schedule'!$F$62+('[1]Pricing Schedule'!$F$63*M289),
IF(AND(I289=110000,R289&lt;=12.8,M289&lt;=2),'[1]Pricing Schedule'!$F$96+('[1]Pricing Schedule'!$F$97*M289),
IF(AND(I289=110000,R289&gt;12.8,R289&lt;=22.8,M289&gt;3),'[1]Pricing Schedule'!$F$71+('[1]Pricing Schedule'!$F$72*M289),
IF(AND(I289=110000,R289&gt;12.8,R289&lt;=22.8,M289&lt;=3),'[1]Pricing Schedule'!$F$96+('[1]Pricing Schedule'!$F$97*M289),
IF(AND(I289=110000,R289&gt;22.8,R289&lt;=30.2),'[1]Pricing Schedule'!$F$80+('[1]Pricing Schedule'!$F$81*M289),
IF(AND(I289=110000,R289&gt;30.2,R289&lt;=45.9),'[1]Pricing Schedule'!$F$89+('[1]Pricing Schedule'!$F$90*M289),
IF(AND(I289=110000,R289&gt;45.9,R289&lt;=123.4),'[1]Pricing Schedule'!$F$96+('[1]Pricing Schedule'!$F$97*M289),
IF(AND(I289=110000,R289&gt;123.4,R289&lt;=168.2,M289&lt;=10),'[1]Pricing Schedule'!$F$103+('[1]Pricing Schedule'!$F$105*M289),
IF(AND(I289=110000,R289&gt;123.4,R289&lt;=168.2,M289&gt;10),'[1]Pricing Schedule'!$F$111+('[1]Pricing Schedule'!$F$113*M289),
IF(AND(I289=110000,R289&gt;168.2,R289&lt;=336.4,M289&lt;=10),('[1]Pricing Schedule'!$F$103+('[1]Pricing Schedule'!$F$105*M289))*2,
IF(AND(I289=110000,R289&gt;168.2,R289&lt;=336.4,M289&gt;10),('[1]Pricing Schedule'!$F$111+('[1]Pricing Schedule'!$F$113*M289))*2,
IF(AND(I289=110000,R289&gt;336.4,R289&lt;=504.6,M289&lt;=10),('[1]Pricing Schedule'!$F$103+('[1]Pricing Schedule'!$F$105*M289))*3,
IF(AND(I289=110000,R289&gt;336.4,R289&lt;=504.6,M289&gt;10),('[1]Pricing Schedule'!$F$111+('[1]Pricing Schedule'!$F$113*M289))*3,
IF(AND(I289=110000,R289&gt;504.6,R289&lt;=672.8,M289&lt;=10),('[1]Pricing Schedule'!$F$103+('[1]Pricing Schedule'!$F$105*M289))*4,
IF(AND(I289=110000,R289&gt;504.6,R289&lt;=672.8,M289&gt;10),('[1]Pricing Schedule'!$F$111+('[1]Pricing Schedule'!$F$113*M289))*4,
IF(AND(I289=110000,R289&gt;672.8,R289&lt;=841,M289&lt;=10),('[1]Pricing Schedule'!$F$103+('[1]Pricing Schedule'!$F$105*M289))*5,
IF(AND(I289=110000,R289&gt;672.8,R289&lt;=841,M289&gt;10),('[1]Pricing Schedule'!$F$111+('[1]Pricing Schedule'!$F$113*M289))*5,
IF(AND(I289=110000,R289&gt;672.8,R289&lt;=841,M289&lt;=10),('[1]Pricing Schedule'!$F$103+('[1]Pricing Schedule'!$F$105*M289))*5,
IF(AND(I289=110000,R289&gt;672.8,R289&lt;=841,M289&gt;10),('[1]Pricing Schedule'!$F$111+('[1]Pricing Schedule'!$F$113*M289))*5,
IF(AND(I289=110000,R289&gt;1345.6,R289&lt;=1513.8,M289&lt;=10),('[1]Pricing Schedule'!$F$103+('[1]Pricing Schedule'!$F$105*M289))*9,
IF(AND(I289=110000,R289&gt;1345.6,R289&lt;=1513.8,M289&gt;10),('[1]Pricing Schedule'!$F$111+('[1]Pricing Schedule'!$F$113*M289))*9,
9999999999)))))))))))))))))))))))))))))))))))))))</f>
        <v>839680</v>
      </c>
      <c r="T289" s="21">
        <f>IF(AND(I289=38000,R289&lt;=4.5,M289&gt;8),'[1]Pricing Schedule'!$J$9,
IF(AND(I289=38000,R289&lt;=4.5,M289&lt;=8),'[1]Pricing Schedule'!$J$36,
IF(AND(I289=38000,R289&gt;4.5,R289&lt;=9,M289&gt;8),'[1]Pricing Schedule'!$J$18,
IF(AND(I289=38000,R289&gt;4.5,R289&lt;=9,M289&lt;=8),'[1]Pricing Schedule'!$J$36,
IF(AND(I289=38000,R289&gt;9,R289&lt;=12.8,M289&gt;8),'[1]Pricing Schedule'!$J$27,
IF(AND(I289=38000,R289&gt;9,R289&lt;=12.8,M289&lt;=8),'[1]Pricing Schedule'!$J$36,
IF(AND(I289=38000,R289&gt;12.8,R289&lt;=22.8),'[1]Pricing Schedule'!$J$36,
IF(AND(I289=38000,R289&gt;22.8,R289&lt;=30.2),'[1]Pricing Schedule'!$J$45,
IF(AND(I289=38000,R289&gt;30.2,R289&lt;=45.9),'[1]Pricing Schedule'!$J$54,
IF(AND(I289=38000,R289&gt;45.9,R289&lt;=123.4),'[1]Pricing Schedule'!$J$97,
IF(AND(I289=38000,R289&gt;123.4,R289&lt;=168.2,M289&lt;=10),'[1]Pricing Schedule'!$J$105,
IF(AND(I289=38000,R289&gt;123.4,R289&lt;=168.2,M289&gt;10),'[1]Pricing Schedule'!$J$113,
IF(AND(I289=38000,R289&gt;168.2,R289&lt;=336.4,M289&lt;=10),('[1]Pricing Schedule'!$J$105),
IF(AND(I289=38000,R289&gt;168.2,R289&lt;=336.4,M289&gt;10),('[1]Pricing Schedule'!$J$113),
IF(AND(I289=38000,R289&gt;336.4,R289&lt;=504.6,M289&lt;=10),('[1]Pricing Schedule'!$J$105),
IF(AND(I289=38000,R289&gt;336.4,R289&lt;=504.6,M289&gt;10),('[1]Pricing Schedule'!$J$113),
IF(AND(I289=38000,R289&gt;504.6,R289&lt;=672.8,M289&lt;=10),('[1]Pricing Schedule'!$J$105),
IF(AND(I289=38000,R289&gt;504.6,R289&lt;=672.8,M289&gt;10),('[1]Pricing Schedule'!$J$113),
IF(AND(I289=110000,R289&lt;=12.8,M289&gt;2),'[1]Pricing Schedule'!$J$63,
IF(AND(I289=110000,R289&lt;=12.8,M289&lt;=2),'[1]Pricing Schedule'!$J$97,
IF(AND(I289=110000,R289&gt;12.8,R289&lt;=22.8,M289&gt;3),'[1]Pricing Schedule'!$J$72,
IF(AND(I289=110000,R289&gt;12.8,R289&lt;=22.8,M289&lt;=3),'[1]Pricing Schedule'!$J$97,
IF(AND(I289=110000,R289&gt;22.8,R289&lt;=30.2),'[1]Pricing Schedule'!$J$81,
IF(AND(I289=110000,R289&gt;30.2,R289&lt;=45.9),'[1]Pricing Schedule'!$J$90,
IF(AND(I289=110000,R289&gt;45.9,R289&lt;=123.4),'[1]Pricing Schedule'!$J$97,
IF(AND(I289=110000,R289&gt;123.4,R289&lt;=168.2,M289&lt;=10),'[1]Pricing Schedule'!$J$105,
IF(AND(I289=110000,R289&gt;123.4,R289&lt;=168.2,M289&gt;10),'[1]Pricing Schedule'!$J$113,
IF(AND(I289=110000,R289&gt;168.2,R289&lt;=336.2,M289&lt;=10),('[1]Pricing Schedule'!$J$105),
IF(AND(I289=110000,R289&gt;168.2,R289&lt;=336.2,M289&gt;10),('[1]Pricing Schedule'!$J$113),
IF(AND(I289=110000,R289&gt;336.4,R289&lt;=504.6,M289&lt;=10),('[1]Pricing Schedule'!$J$105),
IF(AND(I289=110000,R289&gt;336.4,R289&lt;=504.6,M289&gt;10),('[1]Pricing Schedule'!$J$113),
IF(AND(I289=110000,R289&gt;504.6,R289&lt;=672.8,M289&lt;=10),('[1]Pricing Schedule'!$J$105),
IF(AND(I289=110000,R289&gt;504.6,R289&lt;=672.8,M289&gt;10),('[1]Pricing Schedule'!$J$113),
IF(AND(I289=110000,R289&gt;672.8,R289&lt;=841,M289&lt;=10),('[1]Pricing Schedule'!$J$105),
IF(AND(I289=110000,R289&gt;672.8,R289&lt;=841,M289&gt;10),('[1]Pricing Schedule'!$J$113),
IF(AND(I289=110000,R289&gt;1682,R289&lt;=1850.2,M289&lt;=10),('[1]Pricing Schedule'!$J$105),
IF(AND(I289=110000,R289&gt;1682,R289&lt;=1850.2,M289&gt;10),('[1]Pricing Schedule'!$J$113),
IF(AND(I289=110000,R289&gt;2018.4,R289&lt;=2186.6,M289&lt;=10),('[1]Pricing Schedule'!$J$105),
IF(AND(I289=110000,R289&gt;2018.4,R289&lt;=2186.6,M289&gt;10),('[1]Pricing Schedule'!$J$113),999999999)))))))))))))))))))))))))))))))))))))))</f>
        <v>4</v>
      </c>
      <c r="U289" s="40">
        <f t="shared" si="30"/>
        <v>243385.5072463768</v>
      </c>
      <c r="V289" s="41">
        <f t="shared" si="31"/>
        <v>4.1087080792682924</v>
      </c>
      <c r="Y289" s="23">
        <v>315</v>
      </c>
      <c r="Z289" s="23">
        <v>686</v>
      </c>
      <c r="AR289" s="35"/>
    </row>
    <row r="290" spans="1:44">
      <c r="A290" s="23">
        <v>289</v>
      </c>
      <c r="B290" s="23">
        <v>289</v>
      </c>
      <c r="C290" s="23" t="s">
        <v>603</v>
      </c>
      <c r="D290" s="23" t="s">
        <v>121</v>
      </c>
      <c r="E290" s="23" t="s">
        <v>121</v>
      </c>
      <c r="F290" s="23" t="s">
        <v>125</v>
      </c>
      <c r="G290" s="23" t="s">
        <v>126</v>
      </c>
      <c r="H290" s="23" t="s">
        <v>113</v>
      </c>
      <c r="I290" s="13">
        <v>38000</v>
      </c>
      <c r="J290" s="13">
        <v>38000</v>
      </c>
      <c r="K290" s="23" t="s">
        <v>119</v>
      </c>
      <c r="L290" s="24">
        <v>10.95</v>
      </c>
      <c r="M290" s="37">
        <f t="shared" si="26"/>
        <v>11</v>
      </c>
      <c r="N290" s="24">
        <v>0.83099999999999996</v>
      </c>
      <c r="O290" s="13">
        <v>1</v>
      </c>
      <c r="P290" s="36">
        <f t="shared" si="27"/>
        <v>0.62324999999999997</v>
      </c>
      <c r="Q290" s="38">
        <f t="shared" si="28"/>
        <v>6.9</v>
      </c>
      <c r="R290" s="37">
        <f t="shared" si="29"/>
        <v>6.9</v>
      </c>
      <c r="S290" s="39">
        <f>IF(AND(I290=38000,R290&lt;=4.5,M290&gt;8),'[1]Pricing Schedule'!$F$8+('[1]Pricing Schedule'!$F$9*M290),
IF(AND(I290=38000,R290&lt;=4.5,M290&lt;=8),'[1]Pricing Schedule'!$F$34+('[1]Pricing Schedule'!$F$36*M290),
IF(AND(I290=38000,R290&gt;4.5,R290&lt;=9,M290&gt;8),'[1]Pricing Schedule'!$F$17+('[1]Pricing Schedule'!$F$18*M290),
IF(AND(I290=38000,R290&gt;4.5,R290&lt;=9,M290&lt;=8),'[1]Pricing Schedule'!$F$34+('[1]Pricing Schedule'!$F$36*M290),
IF(AND(I290=38000,R290&gt;9,R290&lt;=12.8,M290&gt;8),'[1]Pricing Schedule'!$F$26+('[1]Pricing Schedule'!$F$27*M290),
IF(AND(I290=38000,R290&gt;9,R290&lt;=12.8,M290&lt;=8),'[1]Pricing Schedule'!$F$34+('[1]Pricing Schedule'!$F$36*M290),
IF(AND(I290=38000,R290&gt;12.8,R290&lt;=22.8),'[1]Pricing Schedule'!$F$34+('[1]Pricing Schedule'!$F$36*M290),
IF(AND(I290=38000,R290&gt;22.8,R290&lt;=30.2),'[1]Pricing Schedule'!$F$43+('[1]Pricing Schedule'!$F$45*M290),
IF(AND(I290=38000,R290&gt;30.2,R290&lt;=45.9),'[1]Pricing Schedule'!$F$52+('[1]Pricing Schedule'!$F$54*M290),
IF(AND(I290=38000,R290&gt;45.9,R290&lt;=123.4),'[1]Pricing Schedule'!$F$96+('[1]Pricing Schedule'!$F$97*M290),
IF(AND(I290=38000,R290&gt;123.4,R290&lt;=168.2,M290&lt;=10),'[1]Pricing Schedule'!$F$103+('[1]Pricing Schedule'!$F$105*M290),
IF(AND(I290=38000,R290&gt;123.4,R290&lt;=168.2,M290&gt;10),'[1]Pricing Schedule'!$F$111+('[1]Pricing Schedule'!$F$113*M290),
IF(AND(I290=38000,R290&gt;157.4,R290&lt;=336.4,M290&lt;=10),('[1]Pricing Schedule'!$F$103+('[1]Pricing Schedule'!$F$105*M290))*2,
IF(AND(I290=38000,R290&gt;157.4,R290&lt;=336.4,M290&gt;10),('[1]Pricing Schedule'!$F$111+('[1]Pricing Schedule'!$F$113*M290))*2,
IF(AND(I290=38000,R290&gt;314.8,R290&lt;=504.6,M290&lt;=10),('[1]Pricing Schedule'!$F$103+('[1]Pricing Schedule'!$F$105*M290))*3,
IF(AND(I290=38000,R290&gt;314.8,R290&lt;=504.6,M290&gt;10),('[1]Pricing Schedule'!$F$111+('[1]Pricing Schedule'!$F$113*M290))*3,
IF(AND(I290=38000,R290&gt;472.2,R290&lt;=672.8,M290&lt;=10),('[1]Pricing Schedule'!$F$103+('[1]Pricing Schedule'!$F$105*M290))*4,
IF(AND(I290=38000,R290&gt;472.2,R290&lt;=672.8,M290&gt;10),('[1]Pricing Schedule'!$F$111+('[1]Pricing Schedule'!$F$113*M290))*4,
IF(AND(I290=110000,R290&lt;=12.8,M290&gt;2),'[1]Pricing Schedule'!$F$62+('[1]Pricing Schedule'!$F$63*M290),
IF(AND(I290=110000,R290&lt;=12.8,M290&lt;=2),'[1]Pricing Schedule'!$F$96+('[1]Pricing Schedule'!$F$97*M290),
IF(AND(I290=110000,R290&gt;12.8,R290&lt;=22.8,M290&gt;3),'[1]Pricing Schedule'!$F$71+('[1]Pricing Schedule'!$F$72*M290),
IF(AND(I290=110000,R290&gt;12.8,R290&lt;=22.8,M290&lt;=3),'[1]Pricing Schedule'!$F$96+('[1]Pricing Schedule'!$F$97*M290),
IF(AND(I290=110000,R290&gt;22.8,R290&lt;=30.2),'[1]Pricing Schedule'!$F$80+('[1]Pricing Schedule'!$F$81*M290),
IF(AND(I290=110000,R290&gt;30.2,R290&lt;=45.9),'[1]Pricing Schedule'!$F$89+('[1]Pricing Schedule'!$F$90*M290),
IF(AND(I290=110000,R290&gt;45.9,R290&lt;=123.4),'[1]Pricing Schedule'!$F$96+('[1]Pricing Schedule'!$F$97*M290),
IF(AND(I290=110000,R290&gt;123.4,R290&lt;=168.2,M290&lt;=10),'[1]Pricing Schedule'!$F$103+('[1]Pricing Schedule'!$F$105*M290),
IF(AND(I290=110000,R290&gt;123.4,R290&lt;=168.2,M290&gt;10),'[1]Pricing Schedule'!$F$111+('[1]Pricing Schedule'!$F$113*M290),
IF(AND(I290=110000,R290&gt;168.2,R290&lt;=336.4,M290&lt;=10),('[1]Pricing Schedule'!$F$103+('[1]Pricing Schedule'!$F$105*M290))*2,
IF(AND(I290=110000,R290&gt;168.2,R290&lt;=336.4,M290&gt;10),('[1]Pricing Schedule'!$F$111+('[1]Pricing Schedule'!$F$113*M290))*2,
IF(AND(I290=110000,R290&gt;336.4,R290&lt;=504.6,M290&lt;=10),('[1]Pricing Schedule'!$F$103+('[1]Pricing Schedule'!$F$105*M290))*3,
IF(AND(I290=110000,R290&gt;336.4,R290&lt;=504.6,M290&gt;10),('[1]Pricing Schedule'!$F$111+('[1]Pricing Schedule'!$F$113*M290))*3,
IF(AND(I290=110000,R290&gt;504.6,R290&lt;=672.8,M290&lt;=10),('[1]Pricing Schedule'!$F$103+('[1]Pricing Schedule'!$F$105*M290))*4,
IF(AND(I290=110000,R290&gt;504.6,R290&lt;=672.8,M290&gt;10),('[1]Pricing Schedule'!$F$111+('[1]Pricing Schedule'!$F$113*M290))*4,
IF(AND(I290=110000,R290&gt;672.8,R290&lt;=841,M290&lt;=10),('[1]Pricing Schedule'!$F$103+('[1]Pricing Schedule'!$F$105*M290))*5,
IF(AND(I290=110000,R290&gt;672.8,R290&lt;=841,M290&gt;10),('[1]Pricing Schedule'!$F$111+('[1]Pricing Schedule'!$F$113*M290))*5,
IF(AND(I290=110000,R290&gt;672.8,R290&lt;=841,M290&lt;=10),('[1]Pricing Schedule'!$F$103+('[1]Pricing Schedule'!$F$105*M290))*5,
IF(AND(I290=110000,R290&gt;672.8,R290&lt;=841,M290&gt;10),('[1]Pricing Schedule'!$F$111+('[1]Pricing Schedule'!$F$113*M290))*5,
IF(AND(I290=110000,R290&gt;1345.6,R290&lt;=1513.8,M290&lt;=10),('[1]Pricing Schedule'!$F$103+('[1]Pricing Schedule'!$F$105*M290))*9,
IF(AND(I290=110000,R290&gt;1345.6,R290&lt;=1513.8,M290&gt;10),('[1]Pricing Schedule'!$F$111+('[1]Pricing Schedule'!$F$113*M290))*9,
9999999999)))))))))))))))))))))))))))))))))))))))</f>
        <v>1485200</v>
      </c>
      <c r="T290" s="21">
        <f>IF(AND(I290=38000,R290&lt;=4.5,M290&gt;8),'[1]Pricing Schedule'!$J$9,
IF(AND(I290=38000,R290&lt;=4.5,M290&lt;=8),'[1]Pricing Schedule'!$J$36,
IF(AND(I290=38000,R290&gt;4.5,R290&lt;=9,M290&gt;8),'[1]Pricing Schedule'!$J$18,
IF(AND(I290=38000,R290&gt;4.5,R290&lt;=9,M290&lt;=8),'[1]Pricing Schedule'!$J$36,
IF(AND(I290=38000,R290&gt;9,R290&lt;=12.8,M290&gt;8),'[1]Pricing Schedule'!$J$27,
IF(AND(I290=38000,R290&gt;9,R290&lt;=12.8,M290&lt;=8),'[1]Pricing Schedule'!$J$36,
IF(AND(I290=38000,R290&gt;12.8,R290&lt;=22.8),'[1]Pricing Schedule'!$J$36,
IF(AND(I290=38000,R290&gt;22.8,R290&lt;=30.2),'[1]Pricing Schedule'!$J$45,
IF(AND(I290=38000,R290&gt;30.2,R290&lt;=45.9),'[1]Pricing Schedule'!$J$54,
IF(AND(I290=38000,R290&gt;45.9,R290&lt;=123.4),'[1]Pricing Schedule'!$J$97,
IF(AND(I290=38000,R290&gt;123.4,R290&lt;=168.2,M290&lt;=10),'[1]Pricing Schedule'!$J$105,
IF(AND(I290=38000,R290&gt;123.4,R290&lt;=168.2,M290&gt;10),'[1]Pricing Schedule'!$J$113,
IF(AND(I290=38000,R290&gt;168.2,R290&lt;=336.4,M290&lt;=10),('[1]Pricing Schedule'!$J$105),
IF(AND(I290=38000,R290&gt;168.2,R290&lt;=336.4,M290&gt;10),('[1]Pricing Schedule'!$J$113),
IF(AND(I290=38000,R290&gt;336.4,R290&lt;=504.6,M290&lt;=10),('[1]Pricing Schedule'!$J$105),
IF(AND(I290=38000,R290&gt;336.4,R290&lt;=504.6,M290&gt;10),('[1]Pricing Schedule'!$J$113),
IF(AND(I290=38000,R290&gt;504.6,R290&lt;=672.8,M290&lt;=10),('[1]Pricing Schedule'!$J$105),
IF(AND(I290=38000,R290&gt;504.6,R290&lt;=672.8,M290&gt;10),('[1]Pricing Schedule'!$J$113),
IF(AND(I290=110000,R290&lt;=12.8,M290&gt;2),'[1]Pricing Schedule'!$J$63,
IF(AND(I290=110000,R290&lt;=12.8,M290&lt;=2),'[1]Pricing Schedule'!$J$97,
IF(AND(I290=110000,R290&gt;12.8,R290&lt;=22.8,M290&gt;3),'[1]Pricing Schedule'!$J$72,
IF(AND(I290=110000,R290&gt;12.8,R290&lt;=22.8,M290&lt;=3),'[1]Pricing Schedule'!$J$97,
IF(AND(I290=110000,R290&gt;22.8,R290&lt;=30.2),'[1]Pricing Schedule'!$J$81,
IF(AND(I290=110000,R290&gt;30.2,R290&lt;=45.9),'[1]Pricing Schedule'!$J$90,
IF(AND(I290=110000,R290&gt;45.9,R290&lt;=123.4),'[1]Pricing Schedule'!$J$97,
IF(AND(I290=110000,R290&gt;123.4,R290&lt;=168.2,M290&lt;=10),'[1]Pricing Schedule'!$J$105,
IF(AND(I290=110000,R290&gt;123.4,R290&lt;=168.2,M290&gt;10),'[1]Pricing Schedule'!$J$113,
IF(AND(I290=110000,R290&gt;168.2,R290&lt;=336.2,M290&lt;=10),('[1]Pricing Schedule'!$J$105),
IF(AND(I290=110000,R290&gt;168.2,R290&lt;=336.2,M290&gt;10),('[1]Pricing Schedule'!$J$113),
IF(AND(I290=110000,R290&gt;336.4,R290&lt;=504.6,M290&lt;=10),('[1]Pricing Schedule'!$J$105),
IF(AND(I290=110000,R290&gt;336.4,R290&lt;=504.6,M290&gt;10),('[1]Pricing Schedule'!$J$113),
IF(AND(I290=110000,R290&gt;504.6,R290&lt;=672.8,M290&lt;=10),('[1]Pricing Schedule'!$J$105),
IF(AND(I290=110000,R290&gt;504.6,R290&lt;=672.8,M290&gt;10),('[1]Pricing Schedule'!$J$113),
IF(AND(I290=110000,R290&gt;672.8,R290&lt;=841,M290&lt;=10),('[1]Pricing Schedule'!$J$105),
IF(AND(I290=110000,R290&gt;672.8,R290&lt;=841,M290&gt;10),('[1]Pricing Schedule'!$J$113),
IF(AND(I290=110000,R290&gt;1682,R290&lt;=1850.2,M290&lt;=10),('[1]Pricing Schedule'!$J$105),
IF(AND(I290=110000,R290&gt;1682,R290&lt;=1850.2,M290&gt;10),('[1]Pricing Schedule'!$J$113),
IF(AND(I290=110000,R290&gt;2018.4,R290&lt;=2186.6,M290&lt;=10),('[1]Pricing Schedule'!$J$105),
IF(AND(I290=110000,R290&gt;2018.4,R290&lt;=2186.6,M290&gt;10),('[1]Pricing Schedule'!$J$113),999999999)))))))))))))))))))))))))))))))))))))))</f>
        <v>2</v>
      </c>
      <c r="U290" s="40">
        <f t="shared" si="30"/>
        <v>215246.37681159418</v>
      </c>
      <c r="V290" s="41">
        <f t="shared" si="31"/>
        <v>4.6458389442499328</v>
      </c>
      <c r="Y290" s="23">
        <v>419</v>
      </c>
      <c r="Z290" s="23">
        <v>138</v>
      </c>
      <c r="AR290" s="35"/>
    </row>
    <row r="291" spans="1:44">
      <c r="A291" s="23">
        <v>290</v>
      </c>
      <c r="B291" s="23">
        <v>290</v>
      </c>
      <c r="C291" s="23" t="s">
        <v>604</v>
      </c>
      <c r="D291" s="23" t="s">
        <v>121</v>
      </c>
      <c r="E291" s="23" t="s">
        <v>121</v>
      </c>
      <c r="F291" s="23" t="s">
        <v>162</v>
      </c>
      <c r="G291" s="23" t="s">
        <v>163</v>
      </c>
      <c r="H291" s="23" t="s">
        <v>113</v>
      </c>
      <c r="I291" s="13">
        <v>38000</v>
      </c>
      <c r="J291" s="13">
        <v>38000</v>
      </c>
      <c r="K291" s="23" t="s">
        <v>119</v>
      </c>
      <c r="L291" s="24">
        <v>10.050000000000001</v>
      </c>
      <c r="M291" s="37">
        <f t="shared" si="26"/>
        <v>11</v>
      </c>
      <c r="N291" s="24">
        <v>2.1850000000000001</v>
      </c>
      <c r="O291" s="13">
        <v>1</v>
      </c>
      <c r="P291" s="36">
        <f t="shared" si="27"/>
        <v>1.6387499999999999</v>
      </c>
      <c r="Q291" s="38">
        <f t="shared" si="28"/>
        <v>17.25</v>
      </c>
      <c r="R291" s="37">
        <f t="shared" si="29"/>
        <v>17.25</v>
      </c>
      <c r="S291" s="39">
        <f>IF(AND(I291=38000,R291&lt;=4.5,M291&gt;8),'[1]Pricing Schedule'!$F$8+('[1]Pricing Schedule'!$F$9*M291),
IF(AND(I291=38000,R291&lt;=4.5,M291&lt;=8),'[1]Pricing Schedule'!$F$34+('[1]Pricing Schedule'!$F$36*M291),
IF(AND(I291=38000,R291&gt;4.5,R291&lt;=9,M291&gt;8),'[1]Pricing Schedule'!$F$17+('[1]Pricing Schedule'!$F$18*M291),
IF(AND(I291=38000,R291&gt;4.5,R291&lt;=9,M291&lt;=8),'[1]Pricing Schedule'!$F$34+('[1]Pricing Schedule'!$F$36*M291),
IF(AND(I291=38000,R291&gt;9,R291&lt;=12.8,M291&gt;8),'[1]Pricing Schedule'!$F$26+('[1]Pricing Schedule'!$F$27*M291),
IF(AND(I291=38000,R291&gt;9,R291&lt;=12.8,M291&lt;=8),'[1]Pricing Schedule'!$F$34+('[1]Pricing Schedule'!$F$36*M291),
IF(AND(I291=38000,R291&gt;12.8,R291&lt;=22.8),'[1]Pricing Schedule'!$F$34+('[1]Pricing Schedule'!$F$36*M291),
IF(AND(I291=38000,R291&gt;22.8,R291&lt;=30.2),'[1]Pricing Schedule'!$F$43+('[1]Pricing Schedule'!$F$45*M291),
IF(AND(I291=38000,R291&gt;30.2,R291&lt;=45.9),'[1]Pricing Schedule'!$F$52+('[1]Pricing Schedule'!$F$54*M291),
IF(AND(I291=38000,R291&gt;45.9,R291&lt;=123.4),'[1]Pricing Schedule'!$F$96+('[1]Pricing Schedule'!$F$97*M291),
IF(AND(I291=38000,R291&gt;123.4,R291&lt;=168.2,M291&lt;=10),'[1]Pricing Schedule'!$F$103+('[1]Pricing Schedule'!$F$105*M291),
IF(AND(I291=38000,R291&gt;123.4,R291&lt;=168.2,M291&gt;10),'[1]Pricing Schedule'!$F$111+('[1]Pricing Schedule'!$F$113*M291),
IF(AND(I291=38000,R291&gt;157.4,R291&lt;=336.4,M291&lt;=10),('[1]Pricing Schedule'!$F$103+('[1]Pricing Schedule'!$F$105*M291))*2,
IF(AND(I291=38000,R291&gt;157.4,R291&lt;=336.4,M291&gt;10),('[1]Pricing Schedule'!$F$111+('[1]Pricing Schedule'!$F$113*M291))*2,
IF(AND(I291=38000,R291&gt;314.8,R291&lt;=504.6,M291&lt;=10),('[1]Pricing Schedule'!$F$103+('[1]Pricing Schedule'!$F$105*M291))*3,
IF(AND(I291=38000,R291&gt;314.8,R291&lt;=504.6,M291&gt;10),('[1]Pricing Schedule'!$F$111+('[1]Pricing Schedule'!$F$113*M291))*3,
IF(AND(I291=38000,R291&gt;472.2,R291&lt;=672.8,M291&lt;=10),('[1]Pricing Schedule'!$F$103+('[1]Pricing Schedule'!$F$105*M291))*4,
IF(AND(I291=38000,R291&gt;472.2,R291&lt;=672.8,M291&gt;10),('[1]Pricing Schedule'!$F$111+('[1]Pricing Schedule'!$F$113*M291))*4,
IF(AND(I291=110000,R291&lt;=12.8,M291&gt;2),'[1]Pricing Schedule'!$F$62+('[1]Pricing Schedule'!$F$63*M291),
IF(AND(I291=110000,R291&lt;=12.8,M291&lt;=2),'[1]Pricing Schedule'!$F$96+('[1]Pricing Schedule'!$F$97*M291),
IF(AND(I291=110000,R291&gt;12.8,R291&lt;=22.8,M291&gt;3),'[1]Pricing Schedule'!$F$71+('[1]Pricing Schedule'!$F$72*M291),
IF(AND(I291=110000,R291&gt;12.8,R291&lt;=22.8,M291&lt;=3),'[1]Pricing Schedule'!$F$96+('[1]Pricing Schedule'!$F$97*M291),
IF(AND(I291=110000,R291&gt;22.8,R291&lt;=30.2),'[1]Pricing Schedule'!$F$80+('[1]Pricing Schedule'!$F$81*M291),
IF(AND(I291=110000,R291&gt;30.2,R291&lt;=45.9),'[1]Pricing Schedule'!$F$89+('[1]Pricing Schedule'!$F$90*M291),
IF(AND(I291=110000,R291&gt;45.9,R291&lt;=123.4),'[1]Pricing Schedule'!$F$96+('[1]Pricing Schedule'!$F$97*M291),
IF(AND(I291=110000,R291&gt;123.4,R291&lt;=168.2,M291&lt;=10),'[1]Pricing Schedule'!$F$103+('[1]Pricing Schedule'!$F$105*M291),
IF(AND(I291=110000,R291&gt;123.4,R291&lt;=168.2,M291&gt;10),'[1]Pricing Schedule'!$F$111+('[1]Pricing Schedule'!$F$113*M291),
IF(AND(I291=110000,R291&gt;168.2,R291&lt;=336.4,M291&lt;=10),('[1]Pricing Schedule'!$F$103+('[1]Pricing Schedule'!$F$105*M291))*2,
IF(AND(I291=110000,R291&gt;168.2,R291&lt;=336.4,M291&gt;10),('[1]Pricing Schedule'!$F$111+('[1]Pricing Schedule'!$F$113*M291))*2,
IF(AND(I291=110000,R291&gt;336.4,R291&lt;=504.6,M291&lt;=10),('[1]Pricing Schedule'!$F$103+('[1]Pricing Schedule'!$F$105*M291))*3,
IF(AND(I291=110000,R291&gt;336.4,R291&lt;=504.6,M291&gt;10),('[1]Pricing Schedule'!$F$111+('[1]Pricing Schedule'!$F$113*M291))*3,
IF(AND(I291=110000,R291&gt;504.6,R291&lt;=672.8,M291&lt;=10),('[1]Pricing Schedule'!$F$103+('[1]Pricing Schedule'!$F$105*M291))*4,
IF(AND(I291=110000,R291&gt;504.6,R291&lt;=672.8,M291&gt;10),('[1]Pricing Schedule'!$F$111+('[1]Pricing Schedule'!$F$113*M291))*4,
IF(AND(I291=110000,R291&gt;672.8,R291&lt;=841,M291&lt;=10),('[1]Pricing Schedule'!$F$103+('[1]Pricing Schedule'!$F$105*M291))*5,
IF(AND(I291=110000,R291&gt;672.8,R291&lt;=841,M291&gt;10),('[1]Pricing Schedule'!$F$111+('[1]Pricing Schedule'!$F$113*M291))*5,
IF(AND(I291=110000,R291&gt;672.8,R291&lt;=841,M291&lt;=10),('[1]Pricing Schedule'!$F$103+('[1]Pricing Schedule'!$F$105*M291))*5,
IF(AND(I291=110000,R291&gt;672.8,R291&lt;=841,M291&gt;10),('[1]Pricing Schedule'!$F$111+('[1]Pricing Schedule'!$F$113*M291))*5,
IF(AND(I291=110000,R291&gt;1345.6,R291&lt;=1513.8,M291&lt;=10),('[1]Pricing Schedule'!$F$103+('[1]Pricing Schedule'!$F$105*M291))*9,
IF(AND(I291=110000,R291&gt;1345.6,R291&lt;=1513.8,M291&gt;10),('[1]Pricing Schedule'!$F$111+('[1]Pricing Schedule'!$F$113*M291))*9,
9999999999)))))))))))))))))))))))))))))))))))))))</f>
        <v>1120760</v>
      </c>
      <c r="T291" s="21">
        <f>IF(AND(I291=38000,R291&lt;=4.5,M291&gt;8),'[1]Pricing Schedule'!$J$9,
IF(AND(I291=38000,R291&lt;=4.5,M291&lt;=8),'[1]Pricing Schedule'!$J$36,
IF(AND(I291=38000,R291&gt;4.5,R291&lt;=9,M291&gt;8),'[1]Pricing Schedule'!$J$18,
IF(AND(I291=38000,R291&gt;4.5,R291&lt;=9,M291&lt;=8),'[1]Pricing Schedule'!$J$36,
IF(AND(I291=38000,R291&gt;9,R291&lt;=12.8,M291&gt;8),'[1]Pricing Schedule'!$J$27,
IF(AND(I291=38000,R291&gt;9,R291&lt;=12.8,M291&lt;=8),'[1]Pricing Schedule'!$J$36,
IF(AND(I291=38000,R291&gt;12.8,R291&lt;=22.8),'[1]Pricing Schedule'!$J$36,
IF(AND(I291=38000,R291&gt;22.8,R291&lt;=30.2),'[1]Pricing Schedule'!$J$45,
IF(AND(I291=38000,R291&gt;30.2,R291&lt;=45.9),'[1]Pricing Schedule'!$J$54,
IF(AND(I291=38000,R291&gt;45.9,R291&lt;=123.4),'[1]Pricing Schedule'!$J$97,
IF(AND(I291=38000,R291&gt;123.4,R291&lt;=168.2,M291&lt;=10),'[1]Pricing Schedule'!$J$105,
IF(AND(I291=38000,R291&gt;123.4,R291&lt;=168.2,M291&gt;10),'[1]Pricing Schedule'!$J$113,
IF(AND(I291=38000,R291&gt;168.2,R291&lt;=336.4,M291&lt;=10),('[1]Pricing Schedule'!$J$105),
IF(AND(I291=38000,R291&gt;168.2,R291&lt;=336.4,M291&gt;10),('[1]Pricing Schedule'!$J$113),
IF(AND(I291=38000,R291&gt;336.4,R291&lt;=504.6,M291&lt;=10),('[1]Pricing Schedule'!$J$105),
IF(AND(I291=38000,R291&gt;336.4,R291&lt;=504.6,M291&gt;10),('[1]Pricing Schedule'!$J$113),
IF(AND(I291=38000,R291&gt;504.6,R291&lt;=672.8,M291&lt;=10),('[1]Pricing Schedule'!$J$105),
IF(AND(I291=38000,R291&gt;504.6,R291&lt;=672.8,M291&gt;10),('[1]Pricing Schedule'!$J$113),
IF(AND(I291=110000,R291&lt;=12.8,M291&gt;2),'[1]Pricing Schedule'!$J$63,
IF(AND(I291=110000,R291&lt;=12.8,M291&lt;=2),'[1]Pricing Schedule'!$J$97,
IF(AND(I291=110000,R291&gt;12.8,R291&lt;=22.8,M291&gt;3),'[1]Pricing Schedule'!$J$72,
IF(AND(I291=110000,R291&gt;12.8,R291&lt;=22.8,M291&lt;=3),'[1]Pricing Schedule'!$J$97,
IF(AND(I291=110000,R291&gt;22.8,R291&lt;=30.2),'[1]Pricing Schedule'!$J$81,
IF(AND(I291=110000,R291&gt;30.2,R291&lt;=45.9),'[1]Pricing Schedule'!$J$90,
IF(AND(I291=110000,R291&gt;45.9,R291&lt;=123.4),'[1]Pricing Schedule'!$J$97,
IF(AND(I291=110000,R291&gt;123.4,R291&lt;=168.2,M291&lt;=10),'[1]Pricing Schedule'!$J$105,
IF(AND(I291=110000,R291&gt;123.4,R291&lt;=168.2,M291&gt;10),'[1]Pricing Schedule'!$J$113,
IF(AND(I291=110000,R291&gt;168.2,R291&lt;=336.2,M291&lt;=10),('[1]Pricing Schedule'!$J$105),
IF(AND(I291=110000,R291&gt;168.2,R291&lt;=336.2,M291&gt;10),('[1]Pricing Schedule'!$J$113),
IF(AND(I291=110000,R291&gt;336.4,R291&lt;=504.6,M291&lt;=10),('[1]Pricing Schedule'!$J$105),
IF(AND(I291=110000,R291&gt;336.4,R291&lt;=504.6,M291&gt;10),('[1]Pricing Schedule'!$J$113),
IF(AND(I291=110000,R291&gt;504.6,R291&lt;=672.8,M291&lt;=10),('[1]Pricing Schedule'!$J$105),
IF(AND(I291=110000,R291&gt;504.6,R291&lt;=672.8,M291&gt;10),('[1]Pricing Schedule'!$J$113),
IF(AND(I291=110000,R291&gt;672.8,R291&lt;=841,M291&lt;=10),('[1]Pricing Schedule'!$J$105),
IF(AND(I291=110000,R291&gt;672.8,R291&lt;=841,M291&gt;10),('[1]Pricing Schedule'!$J$113),
IF(AND(I291=110000,R291&gt;1682,R291&lt;=1850.2,M291&lt;=10),('[1]Pricing Schedule'!$J$105),
IF(AND(I291=110000,R291&gt;1682,R291&lt;=1850.2,M291&gt;10),('[1]Pricing Schedule'!$J$113),
IF(AND(I291=110000,R291&gt;2018.4,R291&lt;=2186.6,M291&lt;=10),('[1]Pricing Schedule'!$J$105),
IF(AND(I291=110000,R291&gt;2018.4,R291&lt;=2186.6,M291&gt;10),('[1]Pricing Schedule'!$J$113),999999999)))))))))))))))))))))))))))))))))))))))</f>
        <v>4</v>
      </c>
      <c r="U291" s="40">
        <f t="shared" si="30"/>
        <v>64971.594202898552</v>
      </c>
      <c r="V291" s="41">
        <f t="shared" si="31"/>
        <v>15.391341589635605</v>
      </c>
      <c r="Y291" s="23">
        <v>659</v>
      </c>
      <c r="Z291" s="23">
        <v>610</v>
      </c>
      <c r="AR291" s="35"/>
    </row>
    <row r="292" spans="1:44">
      <c r="A292" s="23">
        <v>291</v>
      </c>
      <c r="B292" s="23">
        <v>291</v>
      </c>
      <c r="C292" s="23" t="s">
        <v>605</v>
      </c>
      <c r="D292" s="23" t="s">
        <v>121</v>
      </c>
      <c r="E292" s="23" t="s">
        <v>121</v>
      </c>
      <c r="F292" s="23" t="s">
        <v>128</v>
      </c>
      <c r="G292" s="23" t="s">
        <v>129</v>
      </c>
      <c r="H292" s="23" t="s">
        <v>113</v>
      </c>
      <c r="I292" s="13">
        <v>38000</v>
      </c>
      <c r="J292" s="23" t="s">
        <v>119</v>
      </c>
      <c r="K292" s="13">
        <v>38000</v>
      </c>
      <c r="L292" s="24">
        <v>2.5310000000000001</v>
      </c>
      <c r="M292" s="37">
        <f t="shared" si="26"/>
        <v>3</v>
      </c>
      <c r="N292" s="24">
        <v>2.7330000000000001</v>
      </c>
      <c r="O292" s="13">
        <v>1</v>
      </c>
      <c r="P292" s="36">
        <f t="shared" si="27"/>
        <v>2.04975</v>
      </c>
      <c r="Q292" s="38">
        <f t="shared" si="28"/>
        <v>20.700000000000003</v>
      </c>
      <c r="R292" s="37">
        <f t="shared" si="29"/>
        <v>20.700000000000003</v>
      </c>
      <c r="S292" s="39">
        <f>IF(AND(I292=38000,R292&lt;=4.5,M292&gt;8),'[1]Pricing Schedule'!$F$8+('[1]Pricing Schedule'!$F$9*M292),
IF(AND(I292=38000,R292&lt;=4.5,M292&lt;=8),'[1]Pricing Schedule'!$F$34+('[1]Pricing Schedule'!$F$36*M292),
IF(AND(I292=38000,R292&gt;4.5,R292&lt;=9,M292&gt;8),'[1]Pricing Schedule'!$F$17+('[1]Pricing Schedule'!$F$18*M292),
IF(AND(I292=38000,R292&gt;4.5,R292&lt;=9,M292&lt;=8),'[1]Pricing Schedule'!$F$34+('[1]Pricing Schedule'!$F$36*M292),
IF(AND(I292=38000,R292&gt;9,R292&lt;=12.8,M292&gt;8),'[1]Pricing Schedule'!$F$26+('[1]Pricing Schedule'!$F$27*M292),
IF(AND(I292=38000,R292&gt;9,R292&lt;=12.8,M292&lt;=8),'[1]Pricing Schedule'!$F$34+('[1]Pricing Schedule'!$F$36*M292),
IF(AND(I292=38000,R292&gt;12.8,R292&lt;=22.8),'[1]Pricing Schedule'!$F$34+('[1]Pricing Schedule'!$F$36*M292),
IF(AND(I292=38000,R292&gt;22.8,R292&lt;=30.2),'[1]Pricing Schedule'!$F$43+('[1]Pricing Schedule'!$F$45*M292),
IF(AND(I292=38000,R292&gt;30.2,R292&lt;=45.9),'[1]Pricing Schedule'!$F$52+('[1]Pricing Schedule'!$F$54*M292),
IF(AND(I292=38000,R292&gt;45.9,R292&lt;=123.4),'[1]Pricing Schedule'!$F$96+('[1]Pricing Schedule'!$F$97*M292),
IF(AND(I292=38000,R292&gt;123.4,R292&lt;=168.2,M292&lt;=10),'[1]Pricing Schedule'!$F$103+('[1]Pricing Schedule'!$F$105*M292),
IF(AND(I292=38000,R292&gt;123.4,R292&lt;=168.2,M292&gt;10),'[1]Pricing Schedule'!$F$111+('[1]Pricing Schedule'!$F$113*M292),
IF(AND(I292=38000,R292&gt;157.4,R292&lt;=336.4,M292&lt;=10),('[1]Pricing Schedule'!$F$103+('[1]Pricing Schedule'!$F$105*M292))*2,
IF(AND(I292=38000,R292&gt;157.4,R292&lt;=336.4,M292&gt;10),('[1]Pricing Schedule'!$F$111+('[1]Pricing Schedule'!$F$113*M292))*2,
IF(AND(I292=38000,R292&gt;314.8,R292&lt;=504.6,M292&lt;=10),('[1]Pricing Schedule'!$F$103+('[1]Pricing Schedule'!$F$105*M292))*3,
IF(AND(I292=38000,R292&gt;314.8,R292&lt;=504.6,M292&gt;10),('[1]Pricing Schedule'!$F$111+('[1]Pricing Schedule'!$F$113*M292))*3,
IF(AND(I292=38000,R292&gt;472.2,R292&lt;=672.8,M292&lt;=10),('[1]Pricing Schedule'!$F$103+('[1]Pricing Schedule'!$F$105*M292))*4,
IF(AND(I292=38000,R292&gt;472.2,R292&lt;=672.8,M292&gt;10),('[1]Pricing Schedule'!$F$111+('[1]Pricing Schedule'!$F$113*M292))*4,
IF(AND(I292=110000,R292&lt;=12.8,M292&gt;2),'[1]Pricing Schedule'!$F$62+('[1]Pricing Schedule'!$F$63*M292),
IF(AND(I292=110000,R292&lt;=12.8,M292&lt;=2),'[1]Pricing Schedule'!$F$96+('[1]Pricing Schedule'!$F$97*M292),
IF(AND(I292=110000,R292&gt;12.8,R292&lt;=22.8,M292&gt;3),'[1]Pricing Schedule'!$F$71+('[1]Pricing Schedule'!$F$72*M292),
IF(AND(I292=110000,R292&gt;12.8,R292&lt;=22.8,M292&lt;=3),'[1]Pricing Schedule'!$F$96+('[1]Pricing Schedule'!$F$97*M292),
IF(AND(I292=110000,R292&gt;22.8,R292&lt;=30.2),'[1]Pricing Schedule'!$F$80+('[1]Pricing Schedule'!$F$81*M292),
IF(AND(I292=110000,R292&gt;30.2,R292&lt;=45.9),'[1]Pricing Schedule'!$F$89+('[1]Pricing Schedule'!$F$90*M292),
IF(AND(I292=110000,R292&gt;45.9,R292&lt;=123.4),'[1]Pricing Schedule'!$F$96+('[1]Pricing Schedule'!$F$97*M292),
IF(AND(I292=110000,R292&gt;123.4,R292&lt;=168.2,M292&lt;=10),'[1]Pricing Schedule'!$F$103+('[1]Pricing Schedule'!$F$105*M292),
IF(AND(I292=110000,R292&gt;123.4,R292&lt;=168.2,M292&gt;10),'[1]Pricing Schedule'!$F$111+('[1]Pricing Schedule'!$F$113*M292),
IF(AND(I292=110000,R292&gt;168.2,R292&lt;=336.4,M292&lt;=10),('[1]Pricing Schedule'!$F$103+('[1]Pricing Schedule'!$F$105*M292))*2,
IF(AND(I292=110000,R292&gt;168.2,R292&lt;=336.4,M292&gt;10),('[1]Pricing Schedule'!$F$111+('[1]Pricing Schedule'!$F$113*M292))*2,
IF(AND(I292=110000,R292&gt;336.4,R292&lt;=504.6,M292&lt;=10),('[1]Pricing Schedule'!$F$103+('[1]Pricing Schedule'!$F$105*M292))*3,
IF(AND(I292=110000,R292&gt;336.4,R292&lt;=504.6,M292&gt;10),('[1]Pricing Schedule'!$F$111+('[1]Pricing Schedule'!$F$113*M292))*3,
IF(AND(I292=110000,R292&gt;504.6,R292&lt;=672.8,M292&lt;=10),('[1]Pricing Schedule'!$F$103+('[1]Pricing Schedule'!$F$105*M292))*4,
IF(AND(I292=110000,R292&gt;504.6,R292&lt;=672.8,M292&gt;10),('[1]Pricing Schedule'!$F$111+('[1]Pricing Schedule'!$F$113*M292))*4,
IF(AND(I292=110000,R292&gt;672.8,R292&lt;=841,M292&lt;=10),('[1]Pricing Schedule'!$F$103+('[1]Pricing Schedule'!$F$105*M292))*5,
IF(AND(I292=110000,R292&gt;672.8,R292&lt;=841,M292&gt;10),('[1]Pricing Schedule'!$F$111+('[1]Pricing Schedule'!$F$113*M292))*5,
IF(AND(I292=110000,R292&gt;672.8,R292&lt;=841,M292&lt;=10),('[1]Pricing Schedule'!$F$103+('[1]Pricing Schedule'!$F$105*M292))*5,
IF(AND(I292=110000,R292&gt;672.8,R292&lt;=841,M292&gt;10),('[1]Pricing Schedule'!$F$111+('[1]Pricing Schedule'!$F$113*M292))*5,
IF(AND(I292=110000,R292&gt;1345.6,R292&lt;=1513.8,M292&lt;=10),('[1]Pricing Schedule'!$F$103+('[1]Pricing Schedule'!$F$105*M292))*9,
IF(AND(I292=110000,R292&gt;1345.6,R292&lt;=1513.8,M292&gt;10),('[1]Pricing Schedule'!$F$111+('[1]Pricing Schedule'!$F$113*M292))*9,
9999999999)))))))))))))))))))))))))))))))))))))))</f>
        <v>558600</v>
      </c>
      <c r="T292" s="21">
        <f>IF(AND(I292=38000,R292&lt;=4.5,M292&gt;8),'[1]Pricing Schedule'!$J$9,
IF(AND(I292=38000,R292&lt;=4.5,M292&lt;=8),'[1]Pricing Schedule'!$J$36,
IF(AND(I292=38000,R292&gt;4.5,R292&lt;=9,M292&gt;8),'[1]Pricing Schedule'!$J$18,
IF(AND(I292=38000,R292&gt;4.5,R292&lt;=9,M292&lt;=8),'[1]Pricing Schedule'!$J$36,
IF(AND(I292=38000,R292&gt;9,R292&lt;=12.8,M292&gt;8),'[1]Pricing Schedule'!$J$27,
IF(AND(I292=38000,R292&gt;9,R292&lt;=12.8,M292&lt;=8),'[1]Pricing Schedule'!$J$36,
IF(AND(I292=38000,R292&gt;12.8,R292&lt;=22.8),'[1]Pricing Schedule'!$J$36,
IF(AND(I292=38000,R292&gt;22.8,R292&lt;=30.2),'[1]Pricing Schedule'!$J$45,
IF(AND(I292=38000,R292&gt;30.2,R292&lt;=45.9),'[1]Pricing Schedule'!$J$54,
IF(AND(I292=38000,R292&gt;45.9,R292&lt;=123.4),'[1]Pricing Schedule'!$J$97,
IF(AND(I292=38000,R292&gt;123.4,R292&lt;=168.2,M292&lt;=10),'[1]Pricing Schedule'!$J$105,
IF(AND(I292=38000,R292&gt;123.4,R292&lt;=168.2,M292&gt;10),'[1]Pricing Schedule'!$J$113,
IF(AND(I292=38000,R292&gt;168.2,R292&lt;=336.4,M292&lt;=10),('[1]Pricing Schedule'!$J$105),
IF(AND(I292=38000,R292&gt;168.2,R292&lt;=336.4,M292&gt;10),('[1]Pricing Schedule'!$J$113),
IF(AND(I292=38000,R292&gt;336.4,R292&lt;=504.6,M292&lt;=10),('[1]Pricing Schedule'!$J$105),
IF(AND(I292=38000,R292&gt;336.4,R292&lt;=504.6,M292&gt;10),('[1]Pricing Schedule'!$J$113),
IF(AND(I292=38000,R292&gt;504.6,R292&lt;=672.8,M292&lt;=10),('[1]Pricing Schedule'!$J$105),
IF(AND(I292=38000,R292&gt;504.6,R292&lt;=672.8,M292&gt;10),('[1]Pricing Schedule'!$J$113),
IF(AND(I292=110000,R292&lt;=12.8,M292&gt;2),'[1]Pricing Schedule'!$J$63,
IF(AND(I292=110000,R292&lt;=12.8,M292&lt;=2),'[1]Pricing Schedule'!$J$97,
IF(AND(I292=110000,R292&gt;12.8,R292&lt;=22.8,M292&gt;3),'[1]Pricing Schedule'!$J$72,
IF(AND(I292=110000,R292&gt;12.8,R292&lt;=22.8,M292&lt;=3),'[1]Pricing Schedule'!$J$97,
IF(AND(I292=110000,R292&gt;22.8,R292&lt;=30.2),'[1]Pricing Schedule'!$J$81,
IF(AND(I292=110000,R292&gt;30.2,R292&lt;=45.9),'[1]Pricing Schedule'!$J$90,
IF(AND(I292=110000,R292&gt;45.9,R292&lt;=123.4),'[1]Pricing Schedule'!$J$97,
IF(AND(I292=110000,R292&gt;123.4,R292&lt;=168.2,M292&lt;=10),'[1]Pricing Schedule'!$J$105,
IF(AND(I292=110000,R292&gt;123.4,R292&lt;=168.2,M292&gt;10),'[1]Pricing Schedule'!$J$113,
IF(AND(I292=110000,R292&gt;168.2,R292&lt;=336.2,M292&lt;=10),('[1]Pricing Schedule'!$J$105),
IF(AND(I292=110000,R292&gt;168.2,R292&lt;=336.2,M292&gt;10),('[1]Pricing Schedule'!$J$113),
IF(AND(I292=110000,R292&gt;336.4,R292&lt;=504.6,M292&lt;=10),('[1]Pricing Schedule'!$J$105),
IF(AND(I292=110000,R292&gt;336.4,R292&lt;=504.6,M292&gt;10),('[1]Pricing Schedule'!$J$113),
IF(AND(I292=110000,R292&gt;504.6,R292&lt;=672.8,M292&lt;=10),('[1]Pricing Schedule'!$J$105),
IF(AND(I292=110000,R292&gt;504.6,R292&lt;=672.8,M292&gt;10),('[1]Pricing Schedule'!$J$113),
IF(AND(I292=110000,R292&gt;672.8,R292&lt;=841,M292&lt;=10),('[1]Pricing Schedule'!$J$105),
IF(AND(I292=110000,R292&gt;672.8,R292&lt;=841,M292&gt;10),('[1]Pricing Schedule'!$J$113),
IF(AND(I292=110000,R292&gt;1682,R292&lt;=1850.2,M292&lt;=10),('[1]Pricing Schedule'!$J$105),
IF(AND(I292=110000,R292&gt;1682,R292&lt;=1850.2,M292&gt;10),('[1]Pricing Schedule'!$J$113),
IF(AND(I292=110000,R292&gt;2018.4,R292&lt;=2186.6,M292&lt;=10),('[1]Pricing Schedule'!$J$105),
IF(AND(I292=110000,R292&gt;2018.4,R292&lt;=2186.6,M292&gt;10),('[1]Pricing Schedule'!$J$113),999999999)))))))))))))))))))))))))))))))))))))))</f>
        <v>4</v>
      </c>
      <c r="U292" s="40">
        <f t="shared" si="30"/>
        <v>26985.507246376808</v>
      </c>
      <c r="V292" s="41">
        <f t="shared" si="31"/>
        <v>37.056928034371651</v>
      </c>
      <c r="Y292" s="23">
        <v>246</v>
      </c>
      <c r="Z292" s="23">
        <v>119</v>
      </c>
      <c r="AR292" s="35"/>
    </row>
    <row r="293" spans="1:44">
      <c r="A293" s="23">
        <v>292</v>
      </c>
      <c r="B293" s="23">
        <v>292</v>
      </c>
      <c r="C293" s="23" t="s">
        <v>606</v>
      </c>
      <c r="D293" s="23" t="s">
        <v>121</v>
      </c>
      <c r="E293" s="23" t="s">
        <v>121</v>
      </c>
      <c r="F293" s="23" t="s">
        <v>128</v>
      </c>
      <c r="G293" s="23" t="s">
        <v>129</v>
      </c>
      <c r="H293" s="23" t="s">
        <v>113</v>
      </c>
      <c r="I293" s="13">
        <v>38000</v>
      </c>
      <c r="J293" s="23" t="s">
        <v>119</v>
      </c>
      <c r="K293" s="13">
        <v>38000</v>
      </c>
      <c r="L293" s="24">
        <v>5.4480000000000004</v>
      </c>
      <c r="M293" s="37">
        <f t="shared" si="26"/>
        <v>6</v>
      </c>
      <c r="N293" s="24">
        <v>5.7649999999999997</v>
      </c>
      <c r="O293" s="13">
        <v>1</v>
      </c>
      <c r="P293" s="36">
        <f t="shared" si="27"/>
        <v>4.3237499999999995</v>
      </c>
      <c r="Q293" s="38">
        <f t="shared" si="28"/>
        <v>44.85</v>
      </c>
      <c r="R293" s="37">
        <f t="shared" si="29"/>
        <v>44.85</v>
      </c>
      <c r="S293" s="39">
        <f>IF(AND(I293=38000,R293&lt;=4.5,M293&gt;8),'[1]Pricing Schedule'!$F$8+('[1]Pricing Schedule'!$F$9*M293),
IF(AND(I293=38000,R293&lt;=4.5,M293&lt;=8),'[1]Pricing Schedule'!$F$34+('[1]Pricing Schedule'!$F$36*M293),
IF(AND(I293=38000,R293&gt;4.5,R293&lt;=9,M293&gt;8),'[1]Pricing Schedule'!$F$17+('[1]Pricing Schedule'!$F$18*M293),
IF(AND(I293=38000,R293&gt;4.5,R293&lt;=9,M293&lt;=8),'[1]Pricing Schedule'!$F$34+('[1]Pricing Schedule'!$F$36*M293),
IF(AND(I293=38000,R293&gt;9,R293&lt;=12.8,M293&gt;8),'[1]Pricing Schedule'!$F$26+('[1]Pricing Schedule'!$F$27*M293),
IF(AND(I293=38000,R293&gt;9,R293&lt;=12.8,M293&lt;=8),'[1]Pricing Schedule'!$F$34+('[1]Pricing Schedule'!$F$36*M293),
IF(AND(I293=38000,R293&gt;12.8,R293&lt;=22.8),'[1]Pricing Schedule'!$F$34+('[1]Pricing Schedule'!$F$36*M293),
IF(AND(I293=38000,R293&gt;22.8,R293&lt;=30.2),'[1]Pricing Schedule'!$F$43+('[1]Pricing Schedule'!$F$45*M293),
IF(AND(I293=38000,R293&gt;30.2,R293&lt;=45.9),'[1]Pricing Schedule'!$F$52+('[1]Pricing Schedule'!$F$54*M293),
IF(AND(I293=38000,R293&gt;45.9,R293&lt;=123.4),'[1]Pricing Schedule'!$F$96+('[1]Pricing Schedule'!$F$97*M293),
IF(AND(I293=38000,R293&gt;123.4,R293&lt;=168.2,M293&lt;=10),'[1]Pricing Schedule'!$F$103+('[1]Pricing Schedule'!$F$105*M293),
IF(AND(I293=38000,R293&gt;123.4,R293&lt;=168.2,M293&gt;10),'[1]Pricing Schedule'!$F$111+('[1]Pricing Schedule'!$F$113*M293),
IF(AND(I293=38000,R293&gt;157.4,R293&lt;=336.4,M293&lt;=10),('[1]Pricing Schedule'!$F$103+('[1]Pricing Schedule'!$F$105*M293))*2,
IF(AND(I293=38000,R293&gt;157.4,R293&lt;=336.4,M293&gt;10),('[1]Pricing Schedule'!$F$111+('[1]Pricing Schedule'!$F$113*M293))*2,
IF(AND(I293=38000,R293&gt;314.8,R293&lt;=504.6,M293&lt;=10),('[1]Pricing Schedule'!$F$103+('[1]Pricing Schedule'!$F$105*M293))*3,
IF(AND(I293=38000,R293&gt;314.8,R293&lt;=504.6,M293&gt;10),('[1]Pricing Schedule'!$F$111+('[1]Pricing Schedule'!$F$113*M293))*3,
IF(AND(I293=38000,R293&gt;472.2,R293&lt;=672.8,M293&lt;=10),('[1]Pricing Schedule'!$F$103+('[1]Pricing Schedule'!$F$105*M293))*4,
IF(AND(I293=38000,R293&gt;472.2,R293&lt;=672.8,M293&gt;10),('[1]Pricing Schedule'!$F$111+('[1]Pricing Schedule'!$F$113*M293))*4,
IF(AND(I293=110000,R293&lt;=12.8,M293&gt;2),'[1]Pricing Schedule'!$F$62+('[1]Pricing Schedule'!$F$63*M293),
IF(AND(I293=110000,R293&lt;=12.8,M293&lt;=2),'[1]Pricing Schedule'!$F$96+('[1]Pricing Schedule'!$F$97*M293),
IF(AND(I293=110000,R293&gt;12.8,R293&lt;=22.8,M293&gt;3),'[1]Pricing Schedule'!$F$71+('[1]Pricing Schedule'!$F$72*M293),
IF(AND(I293=110000,R293&gt;12.8,R293&lt;=22.8,M293&lt;=3),'[1]Pricing Schedule'!$F$96+('[1]Pricing Schedule'!$F$97*M293),
IF(AND(I293=110000,R293&gt;22.8,R293&lt;=30.2),'[1]Pricing Schedule'!$F$80+('[1]Pricing Schedule'!$F$81*M293),
IF(AND(I293=110000,R293&gt;30.2,R293&lt;=45.9),'[1]Pricing Schedule'!$F$89+('[1]Pricing Schedule'!$F$90*M293),
IF(AND(I293=110000,R293&gt;45.9,R293&lt;=123.4),'[1]Pricing Schedule'!$F$96+('[1]Pricing Schedule'!$F$97*M293),
IF(AND(I293=110000,R293&gt;123.4,R293&lt;=168.2,M293&lt;=10),'[1]Pricing Schedule'!$F$103+('[1]Pricing Schedule'!$F$105*M293),
IF(AND(I293=110000,R293&gt;123.4,R293&lt;=168.2,M293&gt;10),'[1]Pricing Schedule'!$F$111+('[1]Pricing Schedule'!$F$113*M293),
IF(AND(I293=110000,R293&gt;168.2,R293&lt;=336.4,M293&lt;=10),('[1]Pricing Schedule'!$F$103+('[1]Pricing Schedule'!$F$105*M293))*2,
IF(AND(I293=110000,R293&gt;168.2,R293&lt;=336.4,M293&gt;10),('[1]Pricing Schedule'!$F$111+('[1]Pricing Schedule'!$F$113*M293))*2,
IF(AND(I293=110000,R293&gt;336.4,R293&lt;=504.6,M293&lt;=10),('[1]Pricing Schedule'!$F$103+('[1]Pricing Schedule'!$F$105*M293))*3,
IF(AND(I293=110000,R293&gt;336.4,R293&lt;=504.6,M293&gt;10),('[1]Pricing Schedule'!$F$111+('[1]Pricing Schedule'!$F$113*M293))*3,
IF(AND(I293=110000,R293&gt;504.6,R293&lt;=672.8,M293&lt;=10),('[1]Pricing Schedule'!$F$103+('[1]Pricing Schedule'!$F$105*M293))*4,
IF(AND(I293=110000,R293&gt;504.6,R293&lt;=672.8,M293&gt;10),('[1]Pricing Schedule'!$F$111+('[1]Pricing Schedule'!$F$113*M293))*4,
IF(AND(I293=110000,R293&gt;672.8,R293&lt;=841,M293&lt;=10),('[1]Pricing Schedule'!$F$103+('[1]Pricing Schedule'!$F$105*M293))*5,
IF(AND(I293=110000,R293&gt;672.8,R293&lt;=841,M293&gt;10),('[1]Pricing Schedule'!$F$111+('[1]Pricing Schedule'!$F$113*M293))*5,
IF(AND(I293=110000,R293&gt;672.8,R293&lt;=841,M293&lt;=10),('[1]Pricing Schedule'!$F$103+('[1]Pricing Schedule'!$F$105*M293))*5,
IF(AND(I293=110000,R293&gt;672.8,R293&lt;=841,M293&gt;10),('[1]Pricing Schedule'!$F$111+('[1]Pricing Schedule'!$F$113*M293))*5,
IF(AND(I293=110000,R293&gt;1345.6,R293&lt;=1513.8,M293&lt;=10),('[1]Pricing Schedule'!$F$103+('[1]Pricing Schedule'!$F$105*M293))*9,
IF(AND(I293=110000,R293&gt;1345.6,R293&lt;=1513.8,M293&gt;10),('[1]Pricing Schedule'!$F$111+('[1]Pricing Schedule'!$F$113*M293))*9,
9999999999)))))))))))))))))))))))))))))))))))))))</f>
        <v>1015350</v>
      </c>
      <c r="T293" s="21">
        <f>IF(AND(I293=38000,R293&lt;=4.5,M293&gt;8),'[1]Pricing Schedule'!$J$9,
IF(AND(I293=38000,R293&lt;=4.5,M293&lt;=8),'[1]Pricing Schedule'!$J$36,
IF(AND(I293=38000,R293&gt;4.5,R293&lt;=9,M293&gt;8),'[1]Pricing Schedule'!$J$18,
IF(AND(I293=38000,R293&gt;4.5,R293&lt;=9,M293&lt;=8),'[1]Pricing Schedule'!$J$36,
IF(AND(I293=38000,R293&gt;9,R293&lt;=12.8,M293&gt;8),'[1]Pricing Schedule'!$J$27,
IF(AND(I293=38000,R293&gt;9,R293&lt;=12.8,M293&lt;=8),'[1]Pricing Schedule'!$J$36,
IF(AND(I293=38000,R293&gt;12.8,R293&lt;=22.8),'[1]Pricing Schedule'!$J$36,
IF(AND(I293=38000,R293&gt;22.8,R293&lt;=30.2),'[1]Pricing Schedule'!$J$45,
IF(AND(I293=38000,R293&gt;30.2,R293&lt;=45.9),'[1]Pricing Schedule'!$J$54,
IF(AND(I293=38000,R293&gt;45.9,R293&lt;=123.4),'[1]Pricing Schedule'!$J$97,
IF(AND(I293=38000,R293&gt;123.4,R293&lt;=168.2,M293&lt;=10),'[1]Pricing Schedule'!$J$105,
IF(AND(I293=38000,R293&gt;123.4,R293&lt;=168.2,M293&gt;10),'[1]Pricing Schedule'!$J$113,
IF(AND(I293=38000,R293&gt;168.2,R293&lt;=336.4,M293&lt;=10),('[1]Pricing Schedule'!$J$105),
IF(AND(I293=38000,R293&gt;168.2,R293&lt;=336.4,M293&gt;10),('[1]Pricing Schedule'!$J$113),
IF(AND(I293=38000,R293&gt;336.4,R293&lt;=504.6,M293&lt;=10),('[1]Pricing Schedule'!$J$105),
IF(AND(I293=38000,R293&gt;336.4,R293&lt;=504.6,M293&gt;10),('[1]Pricing Schedule'!$J$113),
IF(AND(I293=38000,R293&gt;504.6,R293&lt;=672.8,M293&lt;=10),('[1]Pricing Schedule'!$J$105),
IF(AND(I293=38000,R293&gt;504.6,R293&lt;=672.8,M293&gt;10),('[1]Pricing Schedule'!$J$113),
IF(AND(I293=110000,R293&lt;=12.8,M293&gt;2),'[1]Pricing Schedule'!$J$63,
IF(AND(I293=110000,R293&lt;=12.8,M293&lt;=2),'[1]Pricing Schedule'!$J$97,
IF(AND(I293=110000,R293&gt;12.8,R293&lt;=22.8,M293&gt;3),'[1]Pricing Schedule'!$J$72,
IF(AND(I293=110000,R293&gt;12.8,R293&lt;=22.8,M293&lt;=3),'[1]Pricing Schedule'!$J$97,
IF(AND(I293=110000,R293&gt;22.8,R293&lt;=30.2),'[1]Pricing Schedule'!$J$81,
IF(AND(I293=110000,R293&gt;30.2,R293&lt;=45.9),'[1]Pricing Schedule'!$J$90,
IF(AND(I293=110000,R293&gt;45.9,R293&lt;=123.4),'[1]Pricing Schedule'!$J$97,
IF(AND(I293=110000,R293&gt;123.4,R293&lt;=168.2,M293&lt;=10),'[1]Pricing Schedule'!$J$105,
IF(AND(I293=110000,R293&gt;123.4,R293&lt;=168.2,M293&gt;10),'[1]Pricing Schedule'!$J$113,
IF(AND(I293=110000,R293&gt;168.2,R293&lt;=336.2,M293&lt;=10),('[1]Pricing Schedule'!$J$105),
IF(AND(I293=110000,R293&gt;168.2,R293&lt;=336.2,M293&gt;10),('[1]Pricing Schedule'!$J$113),
IF(AND(I293=110000,R293&gt;336.4,R293&lt;=504.6,M293&lt;=10),('[1]Pricing Schedule'!$J$105),
IF(AND(I293=110000,R293&gt;336.4,R293&lt;=504.6,M293&gt;10),('[1]Pricing Schedule'!$J$113),
IF(AND(I293=110000,R293&gt;504.6,R293&lt;=672.8,M293&lt;=10),('[1]Pricing Schedule'!$J$105),
IF(AND(I293=110000,R293&gt;504.6,R293&lt;=672.8,M293&gt;10),('[1]Pricing Schedule'!$J$113),
IF(AND(I293=110000,R293&gt;672.8,R293&lt;=841,M293&lt;=10),('[1]Pricing Schedule'!$J$105),
IF(AND(I293=110000,R293&gt;672.8,R293&lt;=841,M293&gt;10),('[1]Pricing Schedule'!$J$113),
IF(AND(I293=110000,R293&gt;1682,R293&lt;=1850.2,M293&lt;=10),('[1]Pricing Schedule'!$J$105),
IF(AND(I293=110000,R293&gt;1682,R293&lt;=1850.2,M293&gt;10),('[1]Pricing Schedule'!$J$113),
IF(AND(I293=110000,R293&gt;2018.4,R293&lt;=2186.6,M293&lt;=10),('[1]Pricing Schedule'!$J$105),
IF(AND(I293=110000,R293&gt;2018.4,R293&lt;=2186.6,M293&gt;10),('[1]Pricing Schedule'!$J$113),999999999)))))))))))))))))))))))))))))))))))))))</f>
        <v>6</v>
      </c>
      <c r="U293" s="40">
        <f t="shared" si="30"/>
        <v>22638.795986622074</v>
      </c>
      <c r="V293" s="41">
        <f t="shared" si="31"/>
        <v>44.171960407741174</v>
      </c>
      <c r="Y293" s="23">
        <v>489</v>
      </c>
      <c r="Z293" s="23">
        <v>119</v>
      </c>
      <c r="AR293" s="35"/>
    </row>
    <row r="294" spans="1:44">
      <c r="A294" s="23">
        <v>293</v>
      </c>
      <c r="B294" s="23">
        <v>293</v>
      </c>
      <c r="C294" s="23" t="s">
        <v>607</v>
      </c>
      <c r="D294" s="23" t="s">
        <v>121</v>
      </c>
      <c r="E294" s="23" t="s">
        <v>121</v>
      </c>
      <c r="F294" s="23" t="s">
        <v>465</v>
      </c>
      <c r="G294" s="23" t="s">
        <v>466</v>
      </c>
      <c r="H294" s="23" t="s">
        <v>113</v>
      </c>
      <c r="I294" s="13">
        <v>38000</v>
      </c>
      <c r="J294" s="13">
        <v>38000</v>
      </c>
      <c r="K294" s="23" t="s">
        <v>119</v>
      </c>
      <c r="L294" s="24">
        <v>11.922000000000001</v>
      </c>
      <c r="M294" s="37">
        <f t="shared" si="26"/>
        <v>12</v>
      </c>
      <c r="N294" s="24">
        <v>1.6619999999999999</v>
      </c>
      <c r="O294" s="13">
        <v>1</v>
      </c>
      <c r="P294" s="36">
        <f t="shared" si="27"/>
        <v>1.2464999999999999</v>
      </c>
      <c r="Q294" s="38">
        <f t="shared" si="28"/>
        <v>10.350000000000001</v>
      </c>
      <c r="R294" s="37">
        <f t="shared" si="29"/>
        <v>10.350000000000001</v>
      </c>
      <c r="S294" s="39">
        <f>IF(AND(I294=38000,R294&lt;=4.5,M294&gt;8),'[1]Pricing Schedule'!$F$8+('[1]Pricing Schedule'!$F$9*M294),
IF(AND(I294=38000,R294&lt;=4.5,M294&lt;=8),'[1]Pricing Schedule'!$F$34+('[1]Pricing Schedule'!$F$36*M294),
IF(AND(I294=38000,R294&gt;4.5,R294&lt;=9,M294&gt;8),'[1]Pricing Schedule'!$F$17+('[1]Pricing Schedule'!$F$18*M294),
IF(AND(I294=38000,R294&gt;4.5,R294&lt;=9,M294&lt;=8),'[1]Pricing Schedule'!$F$34+('[1]Pricing Schedule'!$F$36*M294),
IF(AND(I294=38000,R294&gt;9,R294&lt;=12.8,M294&gt;8),'[1]Pricing Schedule'!$F$26+('[1]Pricing Schedule'!$F$27*M294),
IF(AND(I294=38000,R294&gt;9,R294&lt;=12.8,M294&lt;=8),'[1]Pricing Schedule'!$F$34+('[1]Pricing Schedule'!$F$36*M294),
IF(AND(I294=38000,R294&gt;12.8,R294&lt;=22.8),'[1]Pricing Schedule'!$F$34+('[1]Pricing Schedule'!$F$36*M294),
IF(AND(I294=38000,R294&gt;22.8,R294&lt;=30.2),'[1]Pricing Schedule'!$F$43+('[1]Pricing Schedule'!$F$45*M294),
IF(AND(I294=38000,R294&gt;30.2,R294&lt;=45.9),'[1]Pricing Schedule'!$F$52+('[1]Pricing Schedule'!$F$54*M294),
IF(AND(I294=38000,R294&gt;45.9,R294&lt;=123.4),'[1]Pricing Schedule'!$F$96+('[1]Pricing Schedule'!$F$97*M294),
IF(AND(I294=38000,R294&gt;123.4,R294&lt;=168.2,M294&lt;=10),'[1]Pricing Schedule'!$F$103+('[1]Pricing Schedule'!$F$105*M294),
IF(AND(I294=38000,R294&gt;123.4,R294&lt;=168.2,M294&gt;10),'[1]Pricing Schedule'!$F$111+('[1]Pricing Schedule'!$F$113*M294),
IF(AND(I294=38000,R294&gt;157.4,R294&lt;=336.4,M294&lt;=10),('[1]Pricing Schedule'!$F$103+('[1]Pricing Schedule'!$F$105*M294))*2,
IF(AND(I294=38000,R294&gt;157.4,R294&lt;=336.4,M294&gt;10),('[1]Pricing Schedule'!$F$111+('[1]Pricing Schedule'!$F$113*M294))*2,
IF(AND(I294=38000,R294&gt;314.8,R294&lt;=504.6,M294&lt;=10),('[1]Pricing Schedule'!$F$103+('[1]Pricing Schedule'!$F$105*M294))*3,
IF(AND(I294=38000,R294&gt;314.8,R294&lt;=504.6,M294&gt;10),('[1]Pricing Schedule'!$F$111+('[1]Pricing Schedule'!$F$113*M294))*3,
IF(AND(I294=38000,R294&gt;472.2,R294&lt;=672.8,M294&lt;=10),('[1]Pricing Schedule'!$F$103+('[1]Pricing Schedule'!$F$105*M294))*4,
IF(AND(I294=38000,R294&gt;472.2,R294&lt;=672.8,M294&gt;10),('[1]Pricing Schedule'!$F$111+('[1]Pricing Schedule'!$F$113*M294))*4,
IF(AND(I294=110000,R294&lt;=12.8,M294&gt;2),'[1]Pricing Schedule'!$F$62+('[1]Pricing Schedule'!$F$63*M294),
IF(AND(I294=110000,R294&lt;=12.8,M294&lt;=2),'[1]Pricing Schedule'!$F$96+('[1]Pricing Schedule'!$F$97*M294),
IF(AND(I294=110000,R294&gt;12.8,R294&lt;=22.8,M294&gt;3),'[1]Pricing Schedule'!$F$71+('[1]Pricing Schedule'!$F$72*M294),
IF(AND(I294=110000,R294&gt;12.8,R294&lt;=22.8,M294&lt;=3),'[1]Pricing Schedule'!$F$96+('[1]Pricing Schedule'!$F$97*M294),
IF(AND(I294=110000,R294&gt;22.8,R294&lt;=30.2),'[1]Pricing Schedule'!$F$80+('[1]Pricing Schedule'!$F$81*M294),
IF(AND(I294=110000,R294&gt;30.2,R294&lt;=45.9),'[1]Pricing Schedule'!$F$89+('[1]Pricing Schedule'!$F$90*M294),
IF(AND(I294=110000,R294&gt;45.9,R294&lt;=123.4),'[1]Pricing Schedule'!$F$96+('[1]Pricing Schedule'!$F$97*M294),
IF(AND(I294=110000,R294&gt;123.4,R294&lt;=168.2,M294&lt;=10),'[1]Pricing Schedule'!$F$103+('[1]Pricing Schedule'!$F$105*M294),
IF(AND(I294=110000,R294&gt;123.4,R294&lt;=168.2,M294&gt;10),'[1]Pricing Schedule'!$F$111+('[1]Pricing Schedule'!$F$113*M294),
IF(AND(I294=110000,R294&gt;168.2,R294&lt;=336.4,M294&lt;=10),('[1]Pricing Schedule'!$F$103+('[1]Pricing Schedule'!$F$105*M294))*2,
IF(AND(I294=110000,R294&gt;168.2,R294&lt;=336.4,M294&gt;10),('[1]Pricing Schedule'!$F$111+('[1]Pricing Schedule'!$F$113*M294))*2,
IF(AND(I294=110000,R294&gt;336.4,R294&lt;=504.6,M294&lt;=10),('[1]Pricing Schedule'!$F$103+('[1]Pricing Schedule'!$F$105*M294))*3,
IF(AND(I294=110000,R294&gt;336.4,R294&lt;=504.6,M294&gt;10),('[1]Pricing Schedule'!$F$111+('[1]Pricing Schedule'!$F$113*M294))*3,
IF(AND(I294=110000,R294&gt;504.6,R294&lt;=672.8,M294&lt;=10),('[1]Pricing Schedule'!$F$103+('[1]Pricing Schedule'!$F$105*M294))*4,
IF(AND(I294=110000,R294&gt;504.6,R294&lt;=672.8,M294&gt;10),('[1]Pricing Schedule'!$F$111+('[1]Pricing Schedule'!$F$113*M294))*4,
IF(AND(I294=110000,R294&gt;672.8,R294&lt;=841,M294&lt;=10),('[1]Pricing Schedule'!$F$103+('[1]Pricing Schedule'!$F$105*M294))*5,
IF(AND(I294=110000,R294&gt;672.8,R294&lt;=841,M294&gt;10),('[1]Pricing Schedule'!$F$111+('[1]Pricing Schedule'!$F$113*M294))*5,
IF(AND(I294=110000,R294&gt;672.8,R294&lt;=841,M294&lt;=10),('[1]Pricing Schedule'!$F$103+('[1]Pricing Schedule'!$F$105*M294))*5,
IF(AND(I294=110000,R294&gt;672.8,R294&lt;=841,M294&gt;10),('[1]Pricing Schedule'!$F$111+('[1]Pricing Schedule'!$F$113*M294))*5,
IF(AND(I294=110000,R294&gt;1345.6,R294&lt;=1513.8,M294&lt;=10),('[1]Pricing Schedule'!$F$103+('[1]Pricing Schedule'!$F$105*M294))*9,
IF(AND(I294=110000,R294&gt;1345.6,R294&lt;=1513.8,M294&gt;10),('[1]Pricing Schedule'!$F$111+('[1]Pricing Schedule'!$F$113*M294))*9,
9999999999)))))))))))))))))))))))))))))))))))))))</f>
        <v>1574950</v>
      </c>
      <c r="T294" s="21">
        <f>IF(AND(I294=38000,R294&lt;=4.5,M294&gt;8),'[1]Pricing Schedule'!$J$9,
IF(AND(I294=38000,R294&lt;=4.5,M294&lt;=8),'[1]Pricing Schedule'!$J$36,
IF(AND(I294=38000,R294&gt;4.5,R294&lt;=9,M294&gt;8),'[1]Pricing Schedule'!$J$18,
IF(AND(I294=38000,R294&gt;4.5,R294&lt;=9,M294&lt;=8),'[1]Pricing Schedule'!$J$36,
IF(AND(I294=38000,R294&gt;9,R294&lt;=12.8,M294&gt;8),'[1]Pricing Schedule'!$J$27,
IF(AND(I294=38000,R294&gt;9,R294&lt;=12.8,M294&lt;=8),'[1]Pricing Schedule'!$J$36,
IF(AND(I294=38000,R294&gt;12.8,R294&lt;=22.8),'[1]Pricing Schedule'!$J$36,
IF(AND(I294=38000,R294&gt;22.8,R294&lt;=30.2),'[1]Pricing Schedule'!$J$45,
IF(AND(I294=38000,R294&gt;30.2,R294&lt;=45.9),'[1]Pricing Schedule'!$J$54,
IF(AND(I294=38000,R294&gt;45.9,R294&lt;=123.4),'[1]Pricing Schedule'!$J$97,
IF(AND(I294=38000,R294&gt;123.4,R294&lt;=168.2,M294&lt;=10),'[1]Pricing Schedule'!$J$105,
IF(AND(I294=38000,R294&gt;123.4,R294&lt;=168.2,M294&gt;10),'[1]Pricing Schedule'!$J$113,
IF(AND(I294=38000,R294&gt;168.2,R294&lt;=336.4,M294&lt;=10),('[1]Pricing Schedule'!$J$105),
IF(AND(I294=38000,R294&gt;168.2,R294&lt;=336.4,M294&gt;10),('[1]Pricing Schedule'!$J$113),
IF(AND(I294=38000,R294&gt;336.4,R294&lt;=504.6,M294&lt;=10),('[1]Pricing Schedule'!$J$105),
IF(AND(I294=38000,R294&gt;336.4,R294&lt;=504.6,M294&gt;10),('[1]Pricing Schedule'!$J$113),
IF(AND(I294=38000,R294&gt;504.6,R294&lt;=672.8,M294&lt;=10),('[1]Pricing Schedule'!$J$105),
IF(AND(I294=38000,R294&gt;504.6,R294&lt;=672.8,M294&gt;10),('[1]Pricing Schedule'!$J$113),
IF(AND(I294=110000,R294&lt;=12.8,M294&gt;2),'[1]Pricing Schedule'!$J$63,
IF(AND(I294=110000,R294&lt;=12.8,M294&lt;=2),'[1]Pricing Schedule'!$J$97,
IF(AND(I294=110000,R294&gt;12.8,R294&lt;=22.8,M294&gt;3),'[1]Pricing Schedule'!$J$72,
IF(AND(I294=110000,R294&gt;12.8,R294&lt;=22.8,M294&lt;=3),'[1]Pricing Schedule'!$J$97,
IF(AND(I294=110000,R294&gt;22.8,R294&lt;=30.2),'[1]Pricing Schedule'!$J$81,
IF(AND(I294=110000,R294&gt;30.2,R294&lt;=45.9),'[1]Pricing Schedule'!$J$90,
IF(AND(I294=110000,R294&gt;45.9,R294&lt;=123.4),'[1]Pricing Schedule'!$J$97,
IF(AND(I294=110000,R294&gt;123.4,R294&lt;=168.2,M294&lt;=10),'[1]Pricing Schedule'!$J$105,
IF(AND(I294=110000,R294&gt;123.4,R294&lt;=168.2,M294&gt;10),'[1]Pricing Schedule'!$J$113,
IF(AND(I294=110000,R294&gt;168.2,R294&lt;=336.2,M294&lt;=10),('[1]Pricing Schedule'!$J$105),
IF(AND(I294=110000,R294&gt;168.2,R294&lt;=336.2,M294&gt;10),('[1]Pricing Schedule'!$J$113),
IF(AND(I294=110000,R294&gt;336.4,R294&lt;=504.6,M294&lt;=10),('[1]Pricing Schedule'!$J$105),
IF(AND(I294=110000,R294&gt;336.4,R294&lt;=504.6,M294&gt;10),('[1]Pricing Schedule'!$J$113),
IF(AND(I294=110000,R294&gt;504.6,R294&lt;=672.8,M294&lt;=10),('[1]Pricing Schedule'!$J$105),
IF(AND(I294=110000,R294&gt;504.6,R294&lt;=672.8,M294&gt;10),('[1]Pricing Schedule'!$J$113),
IF(AND(I294=110000,R294&gt;672.8,R294&lt;=841,M294&lt;=10),('[1]Pricing Schedule'!$J$105),
IF(AND(I294=110000,R294&gt;672.8,R294&lt;=841,M294&gt;10),('[1]Pricing Schedule'!$J$113),
IF(AND(I294=110000,R294&gt;1682,R294&lt;=1850.2,M294&lt;=10),('[1]Pricing Schedule'!$J$105),
IF(AND(I294=110000,R294&gt;1682,R294&lt;=1850.2,M294&gt;10),('[1]Pricing Schedule'!$J$113),
IF(AND(I294=110000,R294&gt;2018.4,R294&lt;=2186.6,M294&lt;=10),('[1]Pricing Schedule'!$J$105),
IF(AND(I294=110000,R294&gt;2018.4,R294&lt;=2186.6,M294&gt;10),('[1]Pricing Schedule'!$J$113),999999999)))))))))))))))))))))))))))))))))))))))</f>
        <v>3</v>
      </c>
      <c r="U294" s="40">
        <f t="shared" si="30"/>
        <v>152169.08212560383</v>
      </c>
      <c r="V294" s="41">
        <f t="shared" si="31"/>
        <v>6.5716371948315828</v>
      </c>
      <c r="Y294" s="23">
        <v>689</v>
      </c>
      <c r="Z294" s="23">
        <v>272</v>
      </c>
      <c r="AR294" s="35"/>
    </row>
    <row r="295" spans="1:44">
      <c r="A295" s="23">
        <v>294</v>
      </c>
      <c r="B295" s="23">
        <v>294</v>
      </c>
      <c r="C295" s="23" t="s">
        <v>608</v>
      </c>
      <c r="D295" s="23" t="s">
        <v>121</v>
      </c>
      <c r="E295" s="23" t="s">
        <v>121</v>
      </c>
      <c r="F295" s="23" t="s">
        <v>308</v>
      </c>
      <c r="G295" s="23" t="s">
        <v>309</v>
      </c>
      <c r="H295" s="23" t="s">
        <v>113</v>
      </c>
      <c r="I295" s="13">
        <v>38000</v>
      </c>
      <c r="J295" s="13">
        <v>38000</v>
      </c>
      <c r="K295" s="13">
        <v>20000</v>
      </c>
      <c r="L295" s="24">
        <v>6.5659999999999998</v>
      </c>
      <c r="M295" s="37">
        <f t="shared" si="26"/>
        <v>7</v>
      </c>
      <c r="N295" s="24">
        <v>5.0469999999999997</v>
      </c>
      <c r="O295" s="13">
        <v>1</v>
      </c>
      <c r="P295" s="36">
        <f t="shared" si="27"/>
        <v>3.7852499999999996</v>
      </c>
      <c r="Q295" s="38">
        <f t="shared" si="28"/>
        <v>41.400000000000006</v>
      </c>
      <c r="R295" s="37">
        <f t="shared" si="29"/>
        <v>41.400000000000006</v>
      </c>
      <c r="S295" s="39">
        <f>IF(AND(I295=38000,R295&lt;=4.5,M295&gt;8),'[1]Pricing Schedule'!$F$8+('[1]Pricing Schedule'!$F$9*M295),
IF(AND(I295=38000,R295&lt;=4.5,M295&lt;=8),'[1]Pricing Schedule'!$F$34+('[1]Pricing Schedule'!$F$36*M295),
IF(AND(I295=38000,R295&gt;4.5,R295&lt;=9,M295&gt;8),'[1]Pricing Schedule'!$F$17+('[1]Pricing Schedule'!$F$18*M295),
IF(AND(I295=38000,R295&gt;4.5,R295&lt;=9,M295&lt;=8),'[1]Pricing Schedule'!$F$34+('[1]Pricing Schedule'!$F$36*M295),
IF(AND(I295=38000,R295&gt;9,R295&lt;=12.8,M295&gt;8),'[1]Pricing Schedule'!$F$26+('[1]Pricing Schedule'!$F$27*M295),
IF(AND(I295=38000,R295&gt;9,R295&lt;=12.8,M295&lt;=8),'[1]Pricing Schedule'!$F$34+('[1]Pricing Schedule'!$F$36*M295),
IF(AND(I295=38000,R295&gt;12.8,R295&lt;=22.8),'[1]Pricing Schedule'!$F$34+('[1]Pricing Schedule'!$F$36*M295),
IF(AND(I295=38000,R295&gt;22.8,R295&lt;=30.2),'[1]Pricing Schedule'!$F$43+('[1]Pricing Schedule'!$F$45*M295),
IF(AND(I295=38000,R295&gt;30.2,R295&lt;=45.9),'[1]Pricing Schedule'!$F$52+('[1]Pricing Schedule'!$F$54*M295),
IF(AND(I295=38000,R295&gt;45.9,R295&lt;=123.4),'[1]Pricing Schedule'!$F$96+('[1]Pricing Schedule'!$F$97*M295),
IF(AND(I295=38000,R295&gt;123.4,R295&lt;=168.2,M295&lt;=10),'[1]Pricing Schedule'!$F$103+('[1]Pricing Schedule'!$F$105*M295),
IF(AND(I295=38000,R295&gt;123.4,R295&lt;=168.2,M295&gt;10),'[1]Pricing Schedule'!$F$111+('[1]Pricing Schedule'!$F$113*M295),
IF(AND(I295=38000,R295&gt;157.4,R295&lt;=336.4,M295&lt;=10),('[1]Pricing Schedule'!$F$103+('[1]Pricing Schedule'!$F$105*M295))*2,
IF(AND(I295=38000,R295&gt;157.4,R295&lt;=336.4,M295&gt;10),('[1]Pricing Schedule'!$F$111+('[1]Pricing Schedule'!$F$113*M295))*2,
IF(AND(I295=38000,R295&gt;314.8,R295&lt;=504.6,M295&lt;=10),('[1]Pricing Schedule'!$F$103+('[1]Pricing Schedule'!$F$105*M295))*3,
IF(AND(I295=38000,R295&gt;314.8,R295&lt;=504.6,M295&gt;10),('[1]Pricing Schedule'!$F$111+('[1]Pricing Schedule'!$F$113*M295))*3,
IF(AND(I295=38000,R295&gt;472.2,R295&lt;=672.8,M295&lt;=10),('[1]Pricing Schedule'!$F$103+('[1]Pricing Schedule'!$F$105*M295))*4,
IF(AND(I295=38000,R295&gt;472.2,R295&lt;=672.8,M295&gt;10),('[1]Pricing Schedule'!$F$111+('[1]Pricing Schedule'!$F$113*M295))*4,
IF(AND(I295=110000,R295&lt;=12.8,M295&gt;2),'[1]Pricing Schedule'!$F$62+('[1]Pricing Schedule'!$F$63*M295),
IF(AND(I295=110000,R295&lt;=12.8,M295&lt;=2),'[1]Pricing Schedule'!$F$96+('[1]Pricing Schedule'!$F$97*M295),
IF(AND(I295=110000,R295&gt;12.8,R295&lt;=22.8,M295&gt;3),'[1]Pricing Schedule'!$F$71+('[1]Pricing Schedule'!$F$72*M295),
IF(AND(I295=110000,R295&gt;12.8,R295&lt;=22.8,M295&lt;=3),'[1]Pricing Schedule'!$F$96+('[1]Pricing Schedule'!$F$97*M295),
IF(AND(I295=110000,R295&gt;22.8,R295&lt;=30.2),'[1]Pricing Schedule'!$F$80+('[1]Pricing Schedule'!$F$81*M295),
IF(AND(I295=110000,R295&gt;30.2,R295&lt;=45.9),'[1]Pricing Schedule'!$F$89+('[1]Pricing Schedule'!$F$90*M295),
IF(AND(I295=110000,R295&gt;45.9,R295&lt;=123.4),'[1]Pricing Schedule'!$F$96+('[1]Pricing Schedule'!$F$97*M295),
IF(AND(I295=110000,R295&gt;123.4,R295&lt;=168.2,M295&lt;=10),'[1]Pricing Schedule'!$F$103+('[1]Pricing Schedule'!$F$105*M295),
IF(AND(I295=110000,R295&gt;123.4,R295&lt;=168.2,M295&gt;10),'[1]Pricing Schedule'!$F$111+('[1]Pricing Schedule'!$F$113*M295),
IF(AND(I295=110000,R295&gt;168.2,R295&lt;=336.4,M295&lt;=10),('[1]Pricing Schedule'!$F$103+('[1]Pricing Schedule'!$F$105*M295))*2,
IF(AND(I295=110000,R295&gt;168.2,R295&lt;=336.4,M295&gt;10),('[1]Pricing Schedule'!$F$111+('[1]Pricing Schedule'!$F$113*M295))*2,
IF(AND(I295=110000,R295&gt;336.4,R295&lt;=504.6,M295&lt;=10),('[1]Pricing Schedule'!$F$103+('[1]Pricing Schedule'!$F$105*M295))*3,
IF(AND(I295=110000,R295&gt;336.4,R295&lt;=504.6,M295&gt;10),('[1]Pricing Schedule'!$F$111+('[1]Pricing Schedule'!$F$113*M295))*3,
IF(AND(I295=110000,R295&gt;504.6,R295&lt;=672.8,M295&lt;=10),('[1]Pricing Schedule'!$F$103+('[1]Pricing Schedule'!$F$105*M295))*4,
IF(AND(I295=110000,R295&gt;504.6,R295&lt;=672.8,M295&gt;10),('[1]Pricing Schedule'!$F$111+('[1]Pricing Schedule'!$F$113*M295))*4,
IF(AND(I295=110000,R295&gt;672.8,R295&lt;=841,M295&lt;=10),('[1]Pricing Schedule'!$F$103+('[1]Pricing Schedule'!$F$105*M295))*5,
IF(AND(I295=110000,R295&gt;672.8,R295&lt;=841,M295&gt;10),('[1]Pricing Schedule'!$F$111+('[1]Pricing Schedule'!$F$113*M295))*5,
IF(AND(I295=110000,R295&gt;672.8,R295&lt;=841,M295&lt;=10),('[1]Pricing Schedule'!$F$103+('[1]Pricing Schedule'!$F$105*M295))*5,
IF(AND(I295=110000,R295&gt;672.8,R295&lt;=841,M295&gt;10),('[1]Pricing Schedule'!$F$111+('[1]Pricing Schedule'!$F$113*M295))*5,
IF(AND(I295=110000,R295&gt;1345.6,R295&lt;=1513.8,M295&lt;=10),('[1]Pricing Schedule'!$F$103+('[1]Pricing Schedule'!$F$105*M295))*9,
IF(AND(I295=110000,R295&gt;1345.6,R295&lt;=1513.8,M295&gt;10),('[1]Pricing Schedule'!$F$111+('[1]Pricing Schedule'!$F$113*M295))*9,
9999999999)))))))))))))))))))))))))))))))))))))))</f>
        <v>1126610</v>
      </c>
      <c r="T295" s="21">
        <f>IF(AND(I295=38000,R295&lt;=4.5,M295&gt;8),'[1]Pricing Schedule'!$J$9,
IF(AND(I295=38000,R295&lt;=4.5,M295&lt;=8),'[1]Pricing Schedule'!$J$36,
IF(AND(I295=38000,R295&gt;4.5,R295&lt;=9,M295&gt;8),'[1]Pricing Schedule'!$J$18,
IF(AND(I295=38000,R295&gt;4.5,R295&lt;=9,M295&lt;=8),'[1]Pricing Schedule'!$J$36,
IF(AND(I295=38000,R295&gt;9,R295&lt;=12.8,M295&gt;8),'[1]Pricing Schedule'!$J$27,
IF(AND(I295=38000,R295&gt;9,R295&lt;=12.8,M295&lt;=8),'[1]Pricing Schedule'!$J$36,
IF(AND(I295=38000,R295&gt;12.8,R295&lt;=22.8),'[1]Pricing Schedule'!$J$36,
IF(AND(I295=38000,R295&gt;22.8,R295&lt;=30.2),'[1]Pricing Schedule'!$J$45,
IF(AND(I295=38000,R295&gt;30.2,R295&lt;=45.9),'[1]Pricing Schedule'!$J$54,
IF(AND(I295=38000,R295&gt;45.9,R295&lt;=123.4),'[1]Pricing Schedule'!$J$97,
IF(AND(I295=38000,R295&gt;123.4,R295&lt;=168.2,M295&lt;=10),'[1]Pricing Schedule'!$J$105,
IF(AND(I295=38000,R295&gt;123.4,R295&lt;=168.2,M295&gt;10),'[1]Pricing Schedule'!$J$113,
IF(AND(I295=38000,R295&gt;168.2,R295&lt;=336.4,M295&lt;=10),('[1]Pricing Schedule'!$J$105),
IF(AND(I295=38000,R295&gt;168.2,R295&lt;=336.4,M295&gt;10),('[1]Pricing Schedule'!$J$113),
IF(AND(I295=38000,R295&gt;336.4,R295&lt;=504.6,M295&lt;=10),('[1]Pricing Schedule'!$J$105),
IF(AND(I295=38000,R295&gt;336.4,R295&lt;=504.6,M295&gt;10),('[1]Pricing Schedule'!$J$113),
IF(AND(I295=38000,R295&gt;504.6,R295&lt;=672.8,M295&lt;=10),('[1]Pricing Schedule'!$J$105),
IF(AND(I295=38000,R295&gt;504.6,R295&lt;=672.8,M295&gt;10),('[1]Pricing Schedule'!$J$113),
IF(AND(I295=110000,R295&lt;=12.8,M295&gt;2),'[1]Pricing Schedule'!$J$63,
IF(AND(I295=110000,R295&lt;=12.8,M295&lt;=2),'[1]Pricing Schedule'!$J$97,
IF(AND(I295=110000,R295&gt;12.8,R295&lt;=22.8,M295&gt;3),'[1]Pricing Schedule'!$J$72,
IF(AND(I295=110000,R295&gt;12.8,R295&lt;=22.8,M295&lt;=3),'[1]Pricing Schedule'!$J$97,
IF(AND(I295=110000,R295&gt;22.8,R295&lt;=30.2),'[1]Pricing Schedule'!$J$81,
IF(AND(I295=110000,R295&gt;30.2,R295&lt;=45.9),'[1]Pricing Schedule'!$J$90,
IF(AND(I295=110000,R295&gt;45.9,R295&lt;=123.4),'[1]Pricing Schedule'!$J$97,
IF(AND(I295=110000,R295&gt;123.4,R295&lt;=168.2,M295&lt;=10),'[1]Pricing Schedule'!$J$105,
IF(AND(I295=110000,R295&gt;123.4,R295&lt;=168.2,M295&gt;10),'[1]Pricing Schedule'!$J$113,
IF(AND(I295=110000,R295&gt;168.2,R295&lt;=336.2,M295&lt;=10),('[1]Pricing Schedule'!$J$105),
IF(AND(I295=110000,R295&gt;168.2,R295&lt;=336.2,M295&gt;10),('[1]Pricing Schedule'!$J$113),
IF(AND(I295=110000,R295&gt;336.4,R295&lt;=504.6,M295&lt;=10),('[1]Pricing Schedule'!$J$105),
IF(AND(I295=110000,R295&gt;336.4,R295&lt;=504.6,M295&gt;10),('[1]Pricing Schedule'!$J$113),
IF(AND(I295=110000,R295&gt;504.6,R295&lt;=672.8,M295&lt;=10),('[1]Pricing Schedule'!$J$105),
IF(AND(I295=110000,R295&gt;504.6,R295&lt;=672.8,M295&gt;10),('[1]Pricing Schedule'!$J$113),
IF(AND(I295=110000,R295&gt;672.8,R295&lt;=841,M295&lt;=10),('[1]Pricing Schedule'!$J$105),
IF(AND(I295=110000,R295&gt;672.8,R295&lt;=841,M295&gt;10),('[1]Pricing Schedule'!$J$113),
IF(AND(I295=110000,R295&gt;1682,R295&lt;=1850.2,M295&lt;=10),('[1]Pricing Schedule'!$J$105),
IF(AND(I295=110000,R295&gt;1682,R295&lt;=1850.2,M295&gt;10),('[1]Pricing Schedule'!$J$113),
IF(AND(I295=110000,R295&gt;2018.4,R295&lt;=2186.6,M295&lt;=10),('[1]Pricing Schedule'!$J$105),
IF(AND(I295=110000,R295&gt;2018.4,R295&lt;=2186.6,M295&gt;10),('[1]Pricing Schedule'!$J$113),999999999)))))))))))))))))))))))))))))))))))))))</f>
        <v>6</v>
      </c>
      <c r="U295" s="40">
        <f t="shared" si="30"/>
        <v>27212.801932367147</v>
      </c>
      <c r="V295" s="41">
        <f t="shared" si="31"/>
        <v>36.747410372711059</v>
      </c>
      <c r="Y295" s="23">
        <v>650</v>
      </c>
      <c r="Z295" s="23">
        <v>239</v>
      </c>
      <c r="AR295" s="35"/>
    </row>
    <row r="296" spans="1:44">
      <c r="A296" s="23">
        <v>295</v>
      </c>
      <c r="B296" s="23">
        <v>295</v>
      </c>
      <c r="C296" s="23" t="s">
        <v>609</v>
      </c>
      <c r="D296" s="23" t="s">
        <v>121</v>
      </c>
      <c r="E296" s="23" t="s">
        <v>121</v>
      </c>
      <c r="F296" s="23" t="s">
        <v>465</v>
      </c>
      <c r="G296" s="23" t="s">
        <v>466</v>
      </c>
      <c r="H296" s="23" t="s">
        <v>113</v>
      </c>
      <c r="I296" s="13">
        <v>38000</v>
      </c>
      <c r="J296" s="13">
        <v>38000</v>
      </c>
      <c r="K296" s="23" t="s">
        <v>119</v>
      </c>
      <c r="L296" s="24">
        <v>4.3040000000000003</v>
      </c>
      <c r="M296" s="37">
        <f t="shared" si="26"/>
        <v>5</v>
      </c>
      <c r="N296" s="24">
        <v>1.5</v>
      </c>
      <c r="O296" s="13">
        <v>1</v>
      </c>
      <c r="P296" s="36">
        <f t="shared" si="27"/>
        <v>1.125</v>
      </c>
      <c r="Q296" s="38">
        <f t="shared" si="28"/>
        <v>10.350000000000001</v>
      </c>
      <c r="R296" s="37">
        <f t="shared" si="29"/>
        <v>10.350000000000001</v>
      </c>
      <c r="S296" s="39">
        <f>IF(AND(I296=38000,R296&lt;=4.5,M296&gt;8),'[1]Pricing Schedule'!$F$8+('[1]Pricing Schedule'!$F$9*M296),
IF(AND(I296=38000,R296&lt;=4.5,M296&lt;=8),'[1]Pricing Schedule'!$F$34+('[1]Pricing Schedule'!$F$36*M296),
IF(AND(I296=38000,R296&gt;4.5,R296&lt;=9,M296&gt;8),'[1]Pricing Schedule'!$F$17+('[1]Pricing Schedule'!$F$18*M296),
IF(AND(I296=38000,R296&gt;4.5,R296&lt;=9,M296&lt;=8),'[1]Pricing Schedule'!$F$34+('[1]Pricing Schedule'!$F$36*M296),
IF(AND(I296=38000,R296&gt;9,R296&lt;=12.8,M296&gt;8),'[1]Pricing Schedule'!$F$26+('[1]Pricing Schedule'!$F$27*M296),
IF(AND(I296=38000,R296&gt;9,R296&lt;=12.8,M296&lt;=8),'[1]Pricing Schedule'!$F$34+('[1]Pricing Schedule'!$F$36*M296),
IF(AND(I296=38000,R296&gt;12.8,R296&lt;=22.8),'[1]Pricing Schedule'!$F$34+('[1]Pricing Schedule'!$F$36*M296),
IF(AND(I296=38000,R296&gt;22.8,R296&lt;=30.2),'[1]Pricing Schedule'!$F$43+('[1]Pricing Schedule'!$F$45*M296),
IF(AND(I296=38000,R296&gt;30.2,R296&lt;=45.9),'[1]Pricing Schedule'!$F$52+('[1]Pricing Schedule'!$F$54*M296),
IF(AND(I296=38000,R296&gt;45.9,R296&lt;=123.4),'[1]Pricing Schedule'!$F$96+('[1]Pricing Schedule'!$F$97*M296),
IF(AND(I296=38000,R296&gt;123.4,R296&lt;=168.2,M296&lt;=10),'[1]Pricing Schedule'!$F$103+('[1]Pricing Schedule'!$F$105*M296),
IF(AND(I296=38000,R296&gt;123.4,R296&lt;=168.2,M296&gt;10),'[1]Pricing Schedule'!$F$111+('[1]Pricing Schedule'!$F$113*M296),
IF(AND(I296=38000,R296&gt;157.4,R296&lt;=336.4,M296&lt;=10),('[1]Pricing Schedule'!$F$103+('[1]Pricing Schedule'!$F$105*M296))*2,
IF(AND(I296=38000,R296&gt;157.4,R296&lt;=336.4,M296&gt;10),('[1]Pricing Schedule'!$F$111+('[1]Pricing Schedule'!$F$113*M296))*2,
IF(AND(I296=38000,R296&gt;314.8,R296&lt;=504.6,M296&lt;=10),('[1]Pricing Schedule'!$F$103+('[1]Pricing Schedule'!$F$105*M296))*3,
IF(AND(I296=38000,R296&gt;314.8,R296&lt;=504.6,M296&gt;10),('[1]Pricing Schedule'!$F$111+('[1]Pricing Schedule'!$F$113*M296))*3,
IF(AND(I296=38000,R296&gt;472.2,R296&lt;=672.8,M296&lt;=10),('[1]Pricing Schedule'!$F$103+('[1]Pricing Schedule'!$F$105*M296))*4,
IF(AND(I296=38000,R296&gt;472.2,R296&lt;=672.8,M296&gt;10),('[1]Pricing Schedule'!$F$111+('[1]Pricing Schedule'!$F$113*M296))*4,
IF(AND(I296=110000,R296&lt;=12.8,M296&gt;2),'[1]Pricing Schedule'!$F$62+('[1]Pricing Schedule'!$F$63*M296),
IF(AND(I296=110000,R296&lt;=12.8,M296&lt;=2),'[1]Pricing Schedule'!$F$96+('[1]Pricing Schedule'!$F$97*M296),
IF(AND(I296=110000,R296&gt;12.8,R296&lt;=22.8,M296&gt;3),'[1]Pricing Schedule'!$F$71+('[1]Pricing Schedule'!$F$72*M296),
IF(AND(I296=110000,R296&gt;12.8,R296&lt;=22.8,M296&lt;=3),'[1]Pricing Schedule'!$F$96+('[1]Pricing Schedule'!$F$97*M296),
IF(AND(I296=110000,R296&gt;22.8,R296&lt;=30.2),'[1]Pricing Schedule'!$F$80+('[1]Pricing Schedule'!$F$81*M296),
IF(AND(I296=110000,R296&gt;30.2,R296&lt;=45.9),'[1]Pricing Schedule'!$F$89+('[1]Pricing Schedule'!$F$90*M296),
IF(AND(I296=110000,R296&gt;45.9,R296&lt;=123.4),'[1]Pricing Schedule'!$F$96+('[1]Pricing Schedule'!$F$97*M296),
IF(AND(I296=110000,R296&gt;123.4,R296&lt;=168.2,M296&lt;=10),'[1]Pricing Schedule'!$F$103+('[1]Pricing Schedule'!$F$105*M296),
IF(AND(I296=110000,R296&gt;123.4,R296&lt;=168.2,M296&gt;10),'[1]Pricing Schedule'!$F$111+('[1]Pricing Schedule'!$F$113*M296),
IF(AND(I296=110000,R296&gt;168.2,R296&lt;=336.4,M296&lt;=10),('[1]Pricing Schedule'!$F$103+('[1]Pricing Schedule'!$F$105*M296))*2,
IF(AND(I296=110000,R296&gt;168.2,R296&lt;=336.4,M296&gt;10),('[1]Pricing Schedule'!$F$111+('[1]Pricing Schedule'!$F$113*M296))*2,
IF(AND(I296=110000,R296&gt;336.4,R296&lt;=504.6,M296&lt;=10),('[1]Pricing Schedule'!$F$103+('[1]Pricing Schedule'!$F$105*M296))*3,
IF(AND(I296=110000,R296&gt;336.4,R296&lt;=504.6,M296&gt;10),('[1]Pricing Schedule'!$F$111+('[1]Pricing Schedule'!$F$113*M296))*3,
IF(AND(I296=110000,R296&gt;504.6,R296&lt;=672.8,M296&lt;=10),('[1]Pricing Schedule'!$F$103+('[1]Pricing Schedule'!$F$105*M296))*4,
IF(AND(I296=110000,R296&gt;504.6,R296&lt;=672.8,M296&gt;10),('[1]Pricing Schedule'!$F$111+('[1]Pricing Schedule'!$F$113*M296))*4,
IF(AND(I296=110000,R296&gt;672.8,R296&lt;=841,M296&lt;=10),('[1]Pricing Schedule'!$F$103+('[1]Pricing Schedule'!$F$105*M296))*5,
IF(AND(I296=110000,R296&gt;672.8,R296&lt;=841,M296&gt;10),('[1]Pricing Schedule'!$F$111+('[1]Pricing Schedule'!$F$113*M296))*5,
IF(AND(I296=110000,R296&gt;672.8,R296&lt;=841,M296&lt;=10),('[1]Pricing Schedule'!$F$103+('[1]Pricing Schedule'!$F$105*M296))*5,
IF(AND(I296=110000,R296&gt;672.8,R296&lt;=841,M296&gt;10),('[1]Pricing Schedule'!$F$111+('[1]Pricing Schedule'!$F$113*M296))*5,
IF(AND(I296=110000,R296&gt;1345.6,R296&lt;=1513.8,M296&lt;=10),('[1]Pricing Schedule'!$F$103+('[1]Pricing Schedule'!$F$105*M296))*9,
IF(AND(I296=110000,R296&gt;1345.6,R296&lt;=1513.8,M296&gt;10),('[1]Pricing Schedule'!$F$111+('[1]Pricing Schedule'!$F$113*M296))*9,
9999999999)))))))))))))))))))))))))))))))))))))))</f>
        <v>699140</v>
      </c>
      <c r="T296" s="21">
        <f>IF(AND(I296=38000,R296&lt;=4.5,M296&gt;8),'[1]Pricing Schedule'!$J$9,
IF(AND(I296=38000,R296&lt;=4.5,M296&lt;=8),'[1]Pricing Schedule'!$J$36,
IF(AND(I296=38000,R296&gt;4.5,R296&lt;=9,M296&gt;8),'[1]Pricing Schedule'!$J$18,
IF(AND(I296=38000,R296&gt;4.5,R296&lt;=9,M296&lt;=8),'[1]Pricing Schedule'!$J$36,
IF(AND(I296=38000,R296&gt;9,R296&lt;=12.8,M296&gt;8),'[1]Pricing Schedule'!$J$27,
IF(AND(I296=38000,R296&gt;9,R296&lt;=12.8,M296&lt;=8),'[1]Pricing Schedule'!$J$36,
IF(AND(I296=38000,R296&gt;12.8,R296&lt;=22.8),'[1]Pricing Schedule'!$J$36,
IF(AND(I296=38000,R296&gt;22.8,R296&lt;=30.2),'[1]Pricing Schedule'!$J$45,
IF(AND(I296=38000,R296&gt;30.2,R296&lt;=45.9),'[1]Pricing Schedule'!$J$54,
IF(AND(I296=38000,R296&gt;45.9,R296&lt;=123.4),'[1]Pricing Schedule'!$J$97,
IF(AND(I296=38000,R296&gt;123.4,R296&lt;=168.2,M296&lt;=10),'[1]Pricing Schedule'!$J$105,
IF(AND(I296=38000,R296&gt;123.4,R296&lt;=168.2,M296&gt;10),'[1]Pricing Schedule'!$J$113,
IF(AND(I296=38000,R296&gt;168.2,R296&lt;=336.4,M296&lt;=10),('[1]Pricing Schedule'!$J$105),
IF(AND(I296=38000,R296&gt;168.2,R296&lt;=336.4,M296&gt;10),('[1]Pricing Schedule'!$J$113),
IF(AND(I296=38000,R296&gt;336.4,R296&lt;=504.6,M296&lt;=10),('[1]Pricing Schedule'!$J$105),
IF(AND(I296=38000,R296&gt;336.4,R296&lt;=504.6,M296&gt;10),('[1]Pricing Schedule'!$J$113),
IF(AND(I296=38000,R296&gt;504.6,R296&lt;=672.8,M296&lt;=10),('[1]Pricing Schedule'!$J$105),
IF(AND(I296=38000,R296&gt;504.6,R296&lt;=672.8,M296&gt;10),('[1]Pricing Schedule'!$J$113),
IF(AND(I296=110000,R296&lt;=12.8,M296&gt;2),'[1]Pricing Schedule'!$J$63,
IF(AND(I296=110000,R296&lt;=12.8,M296&lt;=2),'[1]Pricing Schedule'!$J$97,
IF(AND(I296=110000,R296&gt;12.8,R296&lt;=22.8,M296&gt;3),'[1]Pricing Schedule'!$J$72,
IF(AND(I296=110000,R296&gt;12.8,R296&lt;=22.8,M296&lt;=3),'[1]Pricing Schedule'!$J$97,
IF(AND(I296=110000,R296&gt;22.8,R296&lt;=30.2),'[1]Pricing Schedule'!$J$81,
IF(AND(I296=110000,R296&gt;30.2,R296&lt;=45.9),'[1]Pricing Schedule'!$J$90,
IF(AND(I296=110000,R296&gt;45.9,R296&lt;=123.4),'[1]Pricing Schedule'!$J$97,
IF(AND(I296=110000,R296&gt;123.4,R296&lt;=168.2,M296&lt;=10),'[1]Pricing Schedule'!$J$105,
IF(AND(I296=110000,R296&gt;123.4,R296&lt;=168.2,M296&gt;10),'[1]Pricing Schedule'!$J$113,
IF(AND(I296=110000,R296&gt;168.2,R296&lt;=336.2,M296&lt;=10),('[1]Pricing Schedule'!$J$105),
IF(AND(I296=110000,R296&gt;168.2,R296&lt;=336.2,M296&gt;10),('[1]Pricing Schedule'!$J$113),
IF(AND(I296=110000,R296&gt;336.4,R296&lt;=504.6,M296&lt;=10),('[1]Pricing Schedule'!$J$105),
IF(AND(I296=110000,R296&gt;336.4,R296&lt;=504.6,M296&gt;10),('[1]Pricing Schedule'!$J$113),
IF(AND(I296=110000,R296&gt;504.6,R296&lt;=672.8,M296&lt;=10),('[1]Pricing Schedule'!$J$105),
IF(AND(I296=110000,R296&gt;504.6,R296&lt;=672.8,M296&gt;10),('[1]Pricing Schedule'!$J$113),
IF(AND(I296=110000,R296&gt;672.8,R296&lt;=841,M296&lt;=10),('[1]Pricing Schedule'!$J$105),
IF(AND(I296=110000,R296&gt;672.8,R296&lt;=841,M296&gt;10),('[1]Pricing Schedule'!$J$113),
IF(AND(I296=110000,R296&gt;1682,R296&lt;=1850.2,M296&lt;=10),('[1]Pricing Schedule'!$J$105),
IF(AND(I296=110000,R296&gt;1682,R296&lt;=1850.2,M296&gt;10),('[1]Pricing Schedule'!$J$113),
IF(AND(I296=110000,R296&gt;2018.4,R296&lt;=2186.6,M296&lt;=10),('[1]Pricing Schedule'!$J$105),
IF(AND(I296=110000,R296&gt;2018.4,R296&lt;=2186.6,M296&gt;10),('[1]Pricing Schedule'!$J$113),999999999)))))))))))))))))))))))))))))))))))))))</f>
        <v>4</v>
      </c>
      <c r="U296" s="40">
        <f t="shared" si="30"/>
        <v>67549.758454106268</v>
      </c>
      <c r="V296" s="41">
        <f t="shared" si="31"/>
        <v>14.803901936665048</v>
      </c>
      <c r="Y296" s="23">
        <v>650</v>
      </c>
      <c r="Z296" s="23">
        <v>272</v>
      </c>
      <c r="AR296" s="35"/>
    </row>
    <row r="297" spans="1:44" s="44" customFormat="1">
      <c r="A297" s="43">
        <v>296</v>
      </c>
      <c r="B297" s="43">
        <v>296</v>
      </c>
      <c r="C297" s="43" t="s">
        <v>610</v>
      </c>
      <c r="D297" s="23" t="s">
        <v>121</v>
      </c>
      <c r="E297" s="23" t="s">
        <v>121</v>
      </c>
      <c r="F297" s="43" t="s">
        <v>611</v>
      </c>
      <c r="G297" s="43" t="s">
        <v>612</v>
      </c>
      <c r="H297" s="43" t="s">
        <v>113</v>
      </c>
      <c r="I297" s="44">
        <v>38000</v>
      </c>
      <c r="J297" s="43" t="s">
        <v>119</v>
      </c>
      <c r="K297" s="44">
        <v>38000</v>
      </c>
      <c r="L297" s="45">
        <v>6.28</v>
      </c>
      <c r="M297" s="46">
        <f t="shared" si="26"/>
        <v>7</v>
      </c>
      <c r="N297" s="45">
        <v>10.893000000000001</v>
      </c>
      <c r="O297" s="44">
        <v>1</v>
      </c>
      <c r="P297" s="46">
        <f t="shared" si="27"/>
        <v>8.1697500000000005</v>
      </c>
      <c r="Q297" s="47">
        <f t="shared" si="28"/>
        <v>89.7</v>
      </c>
      <c r="R297" s="46">
        <f t="shared" si="29"/>
        <v>89.7</v>
      </c>
      <c r="S297" s="39">
        <f>IF(AND(I297=38000,R297&lt;=4.5,M297&gt;8),'[1]Pricing Schedule'!$F$8+('[1]Pricing Schedule'!$F$9*M297),
IF(AND(I297=38000,R297&lt;=4.5,M297&lt;=8),'[1]Pricing Schedule'!$F$34+('[1]Pricing Schedule'!$F$36*M297),
IF(AND(I297=38000,R297&gt;4.5,R297&lt;=9,M297&gt;8),'[1]Pricing Schedule'!$F$17+('[1]Pricing Schedule'!$F$18*M297),
IF(AND(I297=38000,R297&gt;4.5,R297&lt;=9,M297&lt;=8),'[1]Pricing Schedule'!$F$34+('[1]Pricing Schedule'!$F$36*M297),
IF(AND(I297=38000,R297&gt;9,R297&lt;=12.8,M297&gt;8),'[1]Pricing Schedule'!$F$26+('[1]Pricing Schedule'!$F$27*M297),
IF(AND(I297=38000,R297&gt;9,R297&lt;=12.8,M297&lt;=8),'[1]Pricing Schedule'!$F$34+('[1]Pricing Schedule'!$F$36*M297),
IF(AND(I297=38000,R297&gt;12.8,R297&lt;=22.8),'[1]Pricing Schedule'!$F$34+('[1]Pricing Schedule'!$F$36*M297),
IF(AND(I297=38000,R297&gt;22.8,R297&lt;=30.2),'[1]Pricing Schedule'!$F$43+('[1]Pricing Schedule'!$F$45*M297),
IF(AND(I297=38000,R297&gt;30.2,R297&lt;=45.9),'[1]Pricing Schedule'!$F$52+('[1]Pricing Schedule'!$F$54*M297),
IF(AND(I297=38000,R297&gt;45.9,R297&lt;=123.4),'[1]Pricing Schedule'!$F$96+('[1]Pricing Schedule'!$F$97*M297),
IF(AND(I297=38000,R297&gt;123.4,R297&lt;=168.2,M297&lt;=10),'[1]Pricing Schedule'!$F$103+('[1]Pricing Schedule'!$F$105*M297),
IF(AND(I297=38000,R297&gt;123.4,R297&lt;=168.2,M297&gt;10),'[1]Pricing Schedule'!$F$111+('[1]Pricing Schedule'!$F$113*M297),
IF(AND(I297=38000,R297&gt;157.4,R297&lt;=336.4,M297&lt;=10),('[1]Pricing Schedule'!$F$103+('[1]Pricing Schedule'!$F$105*M297))*2,
IF(AND(I297=38000,R297&gt;157.4,R297&lt;=336.4,M297&gt;10),('[1]Pricing Schedule'!$F$111+('[1]Pricing Schedule'!$F$113*M297))*2,
IF(AND(I297=38000,R297&gt;314.8,R297&lt;=504.6,M297&lt;=10),('[1]Pricing Schedule'!$F$103+('[1]Pricing Schedule'!$F$105*M297))*3,
IF(AND(I297=38000,R297&gt;314.8,R297&lt;=504.6,M297&gt;10),('[1]Pricing Schedule'!$F$111+('[1]Pricing Schedule'!$F$113*M297))*3,
IF(AND(I297=38000,R297&gt;472.2,R297&lt;=672.8,M297&lt;=10),('[1]Pricing Schedule'!$F$103+('[1]Pricing Schedule'!$F$105*M297))*4,
IF(AND(I297=38000,R297&gt;472.2,R297&lt;=672.8,M297&gt;10),('[1]Pricing Schedule'!$F$111+('[1]Pricing Schedule'!$F$113*M297))*4,
IF(AND(I297=110000,R297&lt;=12.8,M297&gt;2),'[1]Pricing Schedule'!$F$62+('[1]Pricing Schedule'!$F$63*M297),
IF(AND(I297=110000,R297&lt;=12.8,M297&lt;=2),'[1]Pricing Schedule'!$F$96+('[1]Pricing Schedule'!$F$97*M297),
IF(AND(I297=110000,R297&gt;12.8,R297&lt;=22.8,M297&gt;3),'[1]Pricing Schedule'!$F$71+('[1]Pricing Schedule'!$F$72*M297),
IF(AND(I297=110000,R297&gt;12.8,R297&lt;=22.8,M297&lt;=3),'[1]Pricing Schedule'!$F$96+('[1]Pricing Schedule'!$F$97*M297),
IF(AND(I297=110000,R297&gt;22.8,R297&lt;=30.2),'[1]Pricing Schedule'!$F$80+('[1]Pricing Schedule'!$F$81*M297),
IF(AND(I297=110000,R297&gt;30.2,R297&lt;=45.9),'[1]Pricing Schedule'!$F$89+('[1]Pricing Schedule'!$F$90*M297),
IF(AND(I297=110000,R297&gt;45.9,R297&lt;=123.4),'[1]Pricing Schedule'!$F$96+('[1]Pricing Schedule'!$F$97*M297),
IF(AND(I297=110000,R297&gt;123.4,R297&lt;=168.2,M297&lt;=10),'[1]Pricing Schedule'!$F$103+('[1]Pricing Schedule'!$F$105*M297),
IF(AND(I297=110000,R297&gt;123.4,R297&lt;=168.2,M297&gt;10),'[1]Pricing Schedule'!$F$111+('[1]Pricing Schedule'!$F$113*M297),
IF(AND(I297=110000,R297&gt;168.2,R297&lt;=336.4,M297&lt;=10),('[1]Pricing Schedule'!$F$103+('[1]Pricing Schedule'!$F$105*M297))*2,
IF(AND(I297=110000,R297&gt;168.2,R297&lt;=336.4,M297&gt;10),('[1]Pricing Schedule'!$F$111+('[1]Pricing Schedule'!$F$113*M297))*2,
IF(AND(I297=110000,R297&gt;336.4,R297&lt;=504.6,M297&lt;=10),('[1]Pricing Schedule'!$F$103+('[1]Pricing Schedule'!$F$105*M297))*3,
IF(AND(I297=110000,R297&gt;336.4,R297&lt;=504.6,M297&gt;10),('[1]Pricing Schedule'!$F$111+('[1]Pricing Schedule'!$F$113*M297))*3,
IF(AND(I297=110000,R297&gt;504.6,R297&lt;=672.8,M297&lt;=10),('[1]Pricing Schedule'!$F$103+('[1]Pricing Schedule'!$F$105*M297))*4,
IF(AND(I297=110000,R297&gt;504.6,R297&lt;=672.8,M297&gt;10),('[1]Pricing Schedule'!$F$111+('[1]Pricing Schedule'!$F$113*M297))*4,
IF(AND(I297=110000,R297&gt;672.8,R297&lt;=841,M297&lt;=10),('[1]Pricing Schedule'!$F$103+('[1]Pricing Schedule'!$F$105*M297))*5,
IF(AND(I297=110000,R297&gt;672.8,R297&lt;=841,M297&gt;10),('[1]Pricing Schedule'!$F$111+('[1]Pricing Schedule'!$F$113*M297))*5,
IF(AND(I297=110000,R297&gt;672.8,R297&lt;=841,M297&lt;=10),('[1]Pricing Schedule'!$F$103+('[1]Pricing Schedule'!$F$105*M297))*5,
IF(AND(I297=110000,R297&gt;672.8,R297&lt;=841,M297&gt;10),('[1]Pricing Schedule'!$F$111+('[1]Pricing Schedule'!$F$113*M297))*5,
IF(AND(I297=110000,R297&gt;1345.6,R297&lt;=1513.8,M297&lt;=10),('[1]Pricing Schedule'!$F$103+('[1]Pricing Schedule'!$F$105*M297))*9,
IF(AND(I297=110000,R297&gt;1345.6,R297&lt;=1513.8,M297&gt;10),('[1]Pricing Schedule'!$F$111+('[1]Pricing Schedule'!$F$113*M297))*9,
9999999999)))))))))))))))))))))))))))))))))))))))</f>
        <v>2394130</v>
      </c>
      <c r="T297" s="48">
        <f>IF(AND(I297=38000,R297&lt;=4.5,M297&gt;8),'[1]Pricing Schedule'!$J$9,
IF(AND(I297=38000,R297&lt;=4.5,M297&lt;=8),'[1]Pricing Schedule'!$J$36,
IF(AND(I297=38000,R297&gt;4.5,R297&lt;=9,M297&gt;8),'[1]Pricing Schedule'!$J$18,
IF(AND(I297=38000,R297&gt;4.5,R297&lt;=9,M297&lt;=8),'[1]Pricing Schedule'!$J$36,
IF(AND(I297=38000,R297&gt;9,R297&lt;=12.8,M297&gt;8),'[1]Pricing Schedule'!$J$27,
IF(AND(I297=38000,R297&gt;9,R297&lt;=12.8,M297&lt;=8),'[1]Pricing Schedule'!$J$36,
IF(AND(I297=38000,R297&gt;12.8,R297&lt;=22.8),'[1]Pricing Schedule'!$J$36,
IF(AND(I297=38000,R297&gt;22.8,R297&lt;=30.2),'[1]Pricing Schedule'!$J$45,
IF(AND(I297=38000,R297&gt;30.2,R297&lt;=45.9),'[1]Pricing Schedule'!$J$54,
IF(AND(I297=38000,R297&gt;45.9,R297&lt;=123.4),'[1]Pricing Schedule'!$J$97,
IF(AND(I297=38000,R297&gt;123.4,R297&lt;=168.2,M297&lt;=10),'[1]Pricing Schedule'!$J$105,
IF(AND(I297=38000,R297&gt;123.4,R297&lt;=168.2,M297&gt;10),'[1]Pricing Schedule'!$J$113,
IF(AND(I297=38000,R297&gt;168.2,R297&lt;=336.4,M297&lt;=10),('[1]Pricing Schedule'!$J$105),
IF(AND(I297=38000,R297&gt;168.2,R297&lt;=336.4,M297&gt;10),('[1]Pricing Schedule'!$J$113),
IF(AND(I297=38000,R297&gt;336.4,R297&lt;=504.6,M297&lt;=10),('[1]Pricing Schedule'!$J$105),
IF(AND(I297=38000,R297&gt;336.4,R297&lt;=504.6,M297&gt;10),('[1]Pricing Schedule'!$J$113),
IF(AND(I297=38000,R297&gt;504.6,R297&lt;=672.8,M297&lt;=10),('[1]Pricing Schedule'!$J$105),
IF(AND(I297=38000,R297&gt;504.6,R297&lt;=672.8,M297&gt;10),('[1]Pricing Schedule'!$J$113),
IF(AND(I297=110000,R297&lt;=12.8,M297&gt;2),'[1]Pricing Schedule'!$J$63,
IF(AND(I297=110000,R297&lt;=12.8,M297&lt;=2),'[1]Pricing Schedule'!$J$97,
IF(AND(I297=110000,R297&gt;12.8,R297&lt;=22.8,M297&gt;3),'[1]Pricing Schedule'!$J$72,
IF(AND(I297=110000,R297&gt;12.8,R297&lt;=22.8,M297&lt;=3),'[1]Pricing Schedule'!$J$97,
IF(AND(I297=110000,R297&gt;22.8,R297&lt;=30.2),'[1]Pricing Schedule'!$J$81,
IF(AND(I297=110000,R297&gt;30.2,R297&lt;=45.9),'[1]Pricing Schedule'!$J$90,
IF(AND(I297=110000,R297&gt;45.9,R297&lt;=123.4),'[1]Pricing Schedule'!$J$97,
IF(AND(I297=110000,R297&gt;123.4,R297&lt;=168.2,M297&lt;=10),'[1]Pricing Schedule'!$J$105,
IF(AND(I297=110000,R297&gt;123.4,R297&lt;=168.2,M297&gt;10),'[1]Pricing Schedule'!$J$113,
IF(AND(I297=110000,R297&gt;168.2,R297&lt;=336.2,M297&lt;=10),('[1]Pricing Schedule'!$J$105),
IF(AND(I297=110000,R297&gt;168.2,R297&lt;=336.2,M297&gt;10),('[1]Pricing Schedule'!$J$113),
IF(AND(I297=110000,R297&gt;336.4,R297&lt;=504.6,M297&lt;=10),('[1]Pricing Schedule'!$J$105),
IF(AND(I297=110000,R297&gt;336.4,R297&lt;=504.6,M297&gt;10),('[1]Pricing Schedule'!$J$113),
IF(AND(I297=110000,R297&gt;504.6,R297&lt;=672.8,M297&lt;=10),('[1]Pricing Schedule'!$J$105),
IF(AND(I297=110000,R297&gt;504.6,R297&lt;=672.8,M297&gt;10),('[1]Pricing Schedule'!$J$113),
IF(AND(I297=110000,R297&gt;672.8,R297&lt;=841,M297&lt;=10),('[1]Pricing Schedule'!$J$105),
IF(AND(I297=110000,R297&gt;672.8,R297&lt;=841,M297&gt;10),('[1]Pricing Schedule'!$J$113),
IF(AND(I297=110000,R297&gt;1682,R297&lt;=1850.2,M297&lt;=10),('[1]Pricing Schedule'!$J$105),
IF(AND(I297=110000,R297&gt;1682,R297&lt;=1850.2,M297&gt;10),('[1]Pricing Schedule'!$J$113),
IF(AND(I297=110000,R297&gt;2018.4,R297&lt;=2186.6,M297&lt;=10),('[1]Pricing Schedule'!$J$105),
IF(AND(I297=110000,R297&gt;2018.4,R297&lt;=2186.6,M297&gt;10),('[1]Pricing Schedule'!$J$113),999999999)))))))))))))))))))))))))))))))))))))))</f>
        <v>11</v>
      </c>
      <c r="U297" s="49">
        <f t="shared" si="30"/>
        <v>26690.412486064659</v>
      </c>
      <c r="V297" s="50">
        <f t="shared" si="31"/>
        <v>37.466637150029449</v>
      </c>
      <c r="W297" s="13"/>
      <c r="X297" s="13"/>
      <c r="Y297" s="23">
        <v>690</v>
      </c>
      <c r="Z297" s="23">
        <v>125</v>
      </c>
      <c r="AD297" s="43"/>
      <c r="AE297" s="43"/>
      <c r="AF297" s="43"/>
      <c r="AR297" s="51"/>
    </row>
    <row r="298" spans="1:44" s="44" customFormat="1">
      <c r="A298" s="43">
        <v>297</v>
      </c>
      <c r="B298" s="43">
        <v>297</v>
      </c>
      <c r="C298" s="43" t="s">
        <v>613</v>
      </c>
      <c r="D298" s="23" t="s">
        <v>121</v>
      </c>
      <c r="E298" s="23" t="s">
        <v>121</v>
      </c>
      <c r="F298" s="43" t="s">
        <v>311</v>
      </c>
      <c r="G298" s="43"/>
      <c r="H298" s="43" t="s">
        <v>113</v>
      </c>
      <c r="I298" s="44">
        <v>38000</v>
      </c>
      <c r="J298" s="43"/>
      <c r="K298" s="43"/>
      <c r="L298" s="45">
        <v>3.2469999999999999</v>
      </c>
      <c r="M298" s="46">
        <f t="shared" si="26"/>
        <v>4</v>
      </c>
      <c r="N298" s="45">
        <v>6.5069999999999997</v>
      </c>
      <c r="O298" s="44">
        <v>1</v>
      </c>
      <c r="P298" s="46">
        <f t="shared" si="27"/>
        <v>4.8802500000000002</v>
      </c>
      <c r="Q298" s="47">
        <f t="shared" si="28"/>
        <v>51.75</v>
      </c>
      <c r="R298" s="46">
        <f t="shared" si="29"/>
        <v>51.75</v>
      </c>
      <c r="S298" s="39">
        <f>IF(AND(I298=38000,R298&lt;=4.5,M298&gt;8),'[1]Pricing Schedule'!$F$8+('[1]Pricing Schedule'!$F$9*M298),
IF(AND(I298=38000,R298&lt;=4.5,M298&lt;=8),'[1]Pricing Schedule'!$F$34+('[1]Pricing Schedule'!$F$36*M298),
IF(AND(I298=38000,R298&gt;4.5,R298&lt;=9,M298&gt;8),'[1]Pricing Schedule'!$F$17+('[1]Pricing Schedule'!$F$18*M298),
IF(AND(I298=38000,R298&gt;4.5,R298&lt;=9,M298&lt;=8),'[1]Pricing Schedule'!$F$34+('[1]Pricing Schedule'!$F$36*M298),
IF(AND(I298=38000,R298&gt;9,R298&lt;=12.8,M298&gt;8),'[1]Pricing Schedule'!$F$26+('[1]Pricing Schedule'!$F$27*M298),
IF(AND(I298=38000,R298&gt;9,R298&lt;=12.8,M298&lt;=8),'[1]Pricing Schedule'!$F$34+('[1]Pricing Schedule'!$F$36*M298),
IF(AND(I298=38000,R298&gt;12.8,R298&lt;=22.8),'[1]Pricing Schedule'!$F$34+('[1]Pricing Schedule'!$F$36*M298),
IF(AND(I298=38000,R298&gt;22.8,R298&lt;=30.2),'[1]Pricing Schedule'!$F$43+('[1]Pricing Schedule'!$F$45*M298),
IF(AND(I298=38000,R298&gt;30.2,R298&lt;=45.9),'[1]Pricing Schedule'!$F$52+('[1]Pricing Schedule'!$F$54*M298),
IF(AND(I298=38000,R298&gt;45.9,R298&lt;=123.4),'[1]Pricing Schedule'!$F$96+('[1]Pricing Schedule'!$F$97*M298),
IF(AND(I298=38000,R298&gt;123.4,R298&lt;=168.2,M298&lt;=10),'[1]Pricing Schedule'!$F$103+('[1]Pricing Schedule'!$F$105*M298),
IF(AND(I298=38000,R298&gt;123.4,R298&lt;=168.2,M298&gt;10),'[1]Pricing Schedule'!$F$111+('[1]Pricing Schedule'!$F$113*M298),
IF(AND(I298=38000,R298&gt;157.4,R298&lt;=336.4,M298&lt;=10),('[1]Pricing Schedule'!$F$103+('[1]Pricing Schedule'!$F$105*M298))*2,
IF(AND(I298=38000,R298&gt;157.4,R298&lt;=336.4,M298&gt;10),('[1]Pricing Schedule'!$F$111+('[1]Pricing Schedule'!$F$113*M298))*2,
IF(AND(I298=38000,R298&gt;314.8,R298&lt;=504.6,M298&lt;=10),('[1]Pricing Schedule'!$F$103+('[1]Pricing Schedule'!$F$105*M298))*3,
IF(AND(I298=38000,R298&gt;314.8,R298&lt;=504.6,M298&gt;10),('[1]Pricing Schedule'!$F$111+('[1]Pricing Schedule'!$F$113*M298))*3,
IF(AND(I298=38000,R298&gt;472.2,R298&lt;=672.8,M298&lt;=10),('[1]Pricing Schedule'!$F$103+('[1]Pricing Schedule'!$F$105*M298))*4,
IF(AND(I298=38000,R298&gt;472.2,R298&lt;=672.8,M298&gt;10),('[1]Pricing Schedule'!$F$111+('[1]Pricing Schedule'!$F$113*M298))*4,
IF(AND(I298=110000,R298&lt;=12.8,M298&gt;2),'[1]Pricing Schedule'!$F$62+('[1]Pricing Schedule'!$F$63*M298),
IF(AND(I298=110000,R298&lt;=12.8,M298&lt;=2),'[1]Pricing Schedule'!$F$96+('[1]Pricing Schedule'!$F$97*M298),
IF(AND(I298=110000,R298&gt;12.8,R298&lt;=22.8,M298&gt;3),'[1]Pricing Schedule'!$F$71+('[1]Pricing Schedule'!$F$72*M298),
IF(AND(I298=110000,R298&gt;12.8,R298&lt;=22.8,M298&lt;=3),'[1]Pricing Schedule'!$F$96+('[1]Pricing Schedule'!$F$97*M298),
IF(AND(I298=110000,R298&gt;22.8,R298&lt;=30.2),'[1]Pricing Schedule'!$F$80+('[1]Pricing Schedule'!$F$81*M298),
IF(AND(I298=110000,R298&gt;30.2,R298&lt;=45.9),'[1]Pricing Schedule'!$F$89+('[1]Pricing Schedule'!$F$90*M298),
IF(AND(I298=110000,R298&gt;45.9,R298&lt;=123.4),'[1]Pricing Schedule'!$F$96+('[1]Pricing Schedule'!$F$97*M298),
IF(AND(I298=110000,R298&gt;123.4,R298&lt;=168.2,M298&lt;=10),'[1]Pricing Schedule'!$F$103+('[1]Pricing Schedule'!$F$105*M298),
IF(AND(I298=110000,R298&gt;123.4,R298&lt;=168.2,M298&gt;10),'[1]Pricing Schedule'!$F$111+('[1]Pricing Schedule'!$F$113*M298),
IF(AND(I298=110000,R298&gt;168.2,R298&lt;=336.4,M298&lt;=10),('[1]Pricing Schedule'!$F$103+('[1]Pricing Schedule'!$F$105*M298))*2,
IF(AND(I298=110000,R298&gt;168.2,R298&lt;=336.4,M298&gt;10),('[1]Pricing Schedule'!$F$111+('[1]Pricing Schedule'!$F$113*M298))*2,
IF(AND(I298=110000,R298&gt;336.4,R298&lt;=504.6,M298&lt;=10),('[1]Pricing Schedule'!$F$103+('[1]Pricing Schedule'!$F$105*M298))*3,
IF(AND(I298=110000,R298&gt;336.4,R298&lt;=504.6,M298&gt;10),('[1]Pricing Schedule'!$F$111+('[1]Pricing Schedule'!$F$113*M298))*3,
IF(AND(I298=110000,R298&gt;504.6,R298&lt;=672.8,M298&lt;=10),('[1]Pricing Schedule'!$F$103+('[1]Pricing Schedule'!$F$105*M298))*4,
IF(AND(I298=110000,R298&gt;504.6,R298&lt;=672.8,M298&gt;10),('[1]Pricing Schedule'!$F$111+('[1]Pricing Schedule'!$F$113*M298))*4,
IF(AND(I298=110000,R298&gt;672.8,R298&lt;=841,M298&lt;=10),('[1]Pricing Schedule'!$F$103+('[1]Pricing Schedule'!$F$105*M298))*5,
IF(AND(I298=110000,R298&gt;672.8,R298&lt;=841,M298&gt;10),('[1]Pricing Schedule'!$F$111+('[1]Pricing Schedule'!$F$113*M298))*5,
IF(AND(I298=110000,R298&gt;672.8,R298&lt;=841,M298&lt;=10),('[1]Pricing Schedule'!$F$103+('[1]Pricing Schedule'!$F$105*M298))*5,
IF(AND(I298=110000,R298&gt;672.8,R298&lt;=841,M298&gt;10),('[1]Pricing Schedule'!$F$111+('[1]Pricing Schedule'!$F$113*M298))*5,
IF(AND(I298=110000,R298&gt;1345.6,R298&lt;=1513.8,M298&lt;=10),('[1]Pricing Schedule'!$F$103+('[1]Pricing Schedule'!$F$105*M298))*9,
IF(AND(I298=110000,R298&gt;1345.6,R298&lt;=1513.8,M298&gt;10),('[1]Pricing Schedule'!$F$111+('[1]Pricing Schedule'!$F$113*M298))*9,
9999999999)))))))))))))))))))))))))))))))))))))))</f>
        <v>1761700</v>
      </c>
      <c r="T298" s="48">
        <f>IF(AND(I298=38000,R298&lt;=4.5,M298&gt;8),'[1]Pricing Schedule'!$J$9,
IF(AND(I298=38000,R298&lt;=4.5,M298&lt;=8),'[1]Pricing Schedule'!$J$36,
IF(AND(I298=38000,R298&gt;4.5,R298&lt;=9,M298&gt;8),'[1]Pricing Schedule'!$J$18,
IF(AND(I298=38000,R298&gt;4.5,R298&lt;=9,M298&lt;=8),'[1]Pricing Schedule'!$J$36,
IF(AND(I298=38000,R298&gt;9,R298&lt;=12.8,M298&gt;8),'[1]Pricing Schedule'!$J$27,
IF(AND(I298=38000,R298&gt;9,R298&lt;=12.8,M298&lt;=8),'[1]Pricing Schedule'!$J$36,
IF(AND(I298=38000,R298&gt;12.8,R298&lt;=22.8),'[1]Pricing Schedule'!$J$36,
IF(AND(I298=38000,R298&gt;22.8,R298&lt;=30.2),'[1]Pricing Schedule'!$J$45,
IF(AND(I298=38000,R298&gt;30.2,R298&lt;=45.9),'[1]Pricing Schedule'!$J$54,
IF(AND(I298=38000,R298&gt;45.9,R298&lt;=123.4),'[1]Pricing Schedule'!$J$97,
IF(AND(I298=38000,R298&gt;123.4,R298&lt;=168.2,M298&lt;=10),'[1]Pricing Schedule'!$J$105,
IF(AND(I298=38000,R298&gt;123.4,R298&lt;=168.2,M298&gt;10),'[1]Pricing Schedule'!$J$113,
IF(AND(I298=38000,R298&gt;168.2,R298&lt;=336.4,M298&lt;=10),('[1]Pricing Schedule'!$J$105),
IF(AND(I298=38000,R298&gt;168.2,R298&lt;=336.4,M298&gt;10),('[1]Pricing Schedule'!$J$113),
IF(AND(I298=38000,R298&gt;336.4,R298&lt;=504.6,M298&lt;=10),('[1]Pricing Schedule'!$J$105),
IF(AND(I298=38000,R298&gt;336.4,R298&lt;=504.6,M298&gt;10),('[1]Pricing Schedule'!$J$113),
IF(AND(I298=38000,R298&gt;504.6,R298&lt;=672.8,M298&lt;=10),('[1]Pricing Schedule'!$J$105),
IF(AND(I298=38000,R298&gt;504.6,R298&lt;=672.8,M298&gt;10),('[1]Pricing Schedule'!$J$113),
IF(AND(I298=110000,R298&lt;=12.8,M298&gt;2),'[1]Pricing Schedule'!$J$63,
IF(AND(I298=110000,R298&lt;=12.8,M298&lt;=2),'[1]Pricing Schedule'!$J$97,
IF(AND(I298=110000,R298&gt;12.8,R298&lt;=22.8,M298&gt;3),'[1]Pricing Schedule'!$J$72,
IF(AND(I298=110000,R298&gt;12.8,R298&lt;=22.8,M298&lt;=3),'[1]Pricing Schedule'!$J$97,
IF(AND(I298=110000,R298&gt;22.8,R298&lt;=30.2),'[1]Pricing Schedule'!$J$81,
IF(AND(I298=110000,R298&gt;30.2,R298&lt;=45.9),'[1]Pricing Schedule'!$J$90,
IF(AND(I298=110000,R298&gt;45.9,R298&lt;=123.4),'[1]Pricing Schedule'!$J$97,
IF(AND(I298=110000,R298&gt;123.4,R298&lt;=168.2,M298&lt;=10),'[1]Pricing Schedule'!$J$105,
IF(AND(I298=110000,R298&gt;123.4,R298&lt;=168.2,M298&gt;10),'[1]Pricing Schedule'!$J$113,
IF(AND(I298=110000,R298&gt;168.2,R298&lt;=336.2,M298&lt;=10),('[1]Pricing Schedule'!$J$105),
IF(AND(I298=110000,R298&gt;168.2,R298&lt;=336.2,M298&gt;10),('[1]Pricing Schedule'!$J$113),
IF(AND(I298=110000,R298&gt;336.4,R298&lt;=504.6,M298&lt;=10),('[1]Pricing Schedule'!$J$105),
IF(AND(I298=110000,R298&gt;336.4,R298&lt;=504.6,M298&gt;10),('[1]Pricing Schedule'!$J$113),
IF(AND(I298=110000,R298&gt;504.6,R298&lt;=672.8,M298&lt;=10),('[1]Pricing Schedule'!$J$105),
IF(AND(I298=110000,R298&gt;504.6,R298&lt;=672.8,M298&gt;10),('[1]Pricing Schedule'!$J$113),
IF(AND(I298=110000,R298&gt;672.8,R298&lt;=841,M298&lt;=10),('[1]Pricing Schedule'!$J$105),
IF(AND(I298=110000,R298&gt;672.8,R298&lt;=841,M298&gt;10),('[1]Pricing Schedule'!$J$113),
IF(AND(I298=110000,R298&gt;1682,R298&lt;=1850.2,M298&lt;=10),('[1]Pricing Schedule'!$J$105),
IF(AND(I298=110000,R298&gt;1682,R298&lt;=1850.2,M298&gt;10),('[1]Pricing Schedule'!$J$113),
IF(AND(I298=110000,R298&gt;2018.4,R298&lt;=2186.6,M298&lt;=10),('[1]Pricing Schedule'!$J$105),
IF(AND(I298=110000,R298&gt;2018.4,R298&lt;=2186.6,M298&gt;10),('[1]Pricing Schedule'!$J$113),999999999)))))))))))))))))))))))))))))))))))))))</f>
        <v>11</v>
      </c>
      <c r="U298" s="49">
        <f t="shared" si="30"/>
        <v>34042.512077294683</v>
      </c>
      <c r="V298" s="50">
        <f t="shared" si="31"/>
        <v>29.375035477095988</v>
      </c>
      <c r="W298" s="13"/>
      <c r="X298" s="13"/>
      <c r="Y298" s="23">
        <v>585</v>
      </c>
      <c r="Z298" s="23">
        <v>689</v>
      </c>
      <c r="AD298" s="43"/>
      <c r="AE298" s="43"/>
      <c r="AF298" s="43"/>
      <c r="AR298" s="51"/>
    </row>
    <row r="299" spans="1:44">
      <c r="A299" s="23">
        <v>298</v>
      </c>
      <c r="B299" s="23">
        <v>298</v>
      </c>
      <c r="C299" s="23" t="s">
        <v>614</v>
      </c>
      <c r="D299" s="23" t="s">
        <v>121</v>
      </c>
      <c r="E299" s="23" t="s">
        <v>121</v>
      </c>
      <c r="F299" s="23" t="s">
        <v>311</v>
      </c>
      <c r="H299" s="23" t="s">
        <v>113</v>
      </c>
      <c r="I299" s="13">
        <v>38000</v>
      </c>
      <c r="L299" s="24">
        <v>5.1589999999999998</v>
      </c>
      <c r="M299" s="37">
        <f t="shared" si="26"/>
        <v>6</v>
      </c>
      <c r="N299" s="24">
        <v>0.58299999999999996</v>
      </c>
      <c r="O299" s="13">
        <v>1</v>
      </c>
      <c r="P299" s="36">
        <f t="shared" si="27"/>
        <v>0.58299999999999996</v>
      </c>
      <c r="Q299" s="38">
        <f t="shared" si="28"/>
        <v>3.45</v>
      </c>
      <c r="R299" s="37">
        <f t="shared" si="29"/>
        <v>3.45</v>
      </c>
      <c r="S299" s="39">
        <f>IF(AND(I299=38000,R299&lt;=4.5,M299&gt;8),'[1]Pricing Schedule'!$F$8+('[1]Pricing Schedule'!$F$9*M299),
IF(AND(I299=38000,R299&lt;=4.5,M299&lt;=8),'[1]Pricing Schedule'!$F$34+('[1]Pricing Schedule'!$F$36*M299),
IF(AND(I299=38000,R299&gt;4.5,R299&lt;=9,M299&gt;8),'[1]Pricing Schedule'!$F$17+('[1]Pricing Schedule'!$F$18*M299),
IF(AND(I299=38000,R299&gt;4.5,R299&lt;=9,M299&lt;=8),'[1]Pricing Schedule'!$F$34+('[1]Pricing Schedule'!$F$36*M299),
IF(AND(I299=38000,R299&gt;9,R299&lt;=12.8,M299&gt;8),'[1]Pricing Schedule'!$F$26+('[1]Pricing Schedule'!$F$27*M299),
IF(AND(I299=38000,R299&gt;9,R299&lt;=12.8,M299&lt;=8),'[1]Pricing Schedule'!$F$34+('[1]Pricing Schedule'!$F$36*M299),
IF(AND(I299=38000,R299&gt;12.8,R299&lt;=22.8),'[1]Pricing Schedule'!$F$34+('[1]Pricing Schedule'!$F$36*M299),
IF(AND(I299=38000,R299&gt;22.8,R299&lt;=30.2),'[1]Pricing Schedule'!$F$43+('[1]Pricing Schedule'!$F$45*M299),
IF(AND(I299=38000,R299&gt;30.2,R299&lt;=45.9),'[1]Pricing Schedule'!$F$52+('[1]Pricing Schedule'!$F$54*M299),
IF(AND(I299=38000,R299&gt;45.9,R299&lt;=123.4),'[1]Pricing Schedule'!$F$96+('[1]Pricing Schedule'!$F$97*M299),
IF(AND(I299=38000,R299&gt;123.4,R299&lt;=168.2,M299&lt;=10),'[1]Pricing Schedule'!$F$103+('[1]Pricing Schedule'!$F$105*M299),
IF(AND(I299=38000,R299&gt;123.4,R299&lt;=168.2,M299&gt;10),'[1]Pricing Schedule'!$F$111+('[1]Pricing Schedule'!$F$113*M299),
IF(AND(I299=38000,R299&gt;157.4,R299&lt;=336.4,M299&lt;=10),('[1]Pricing Schedule'!$F$103+('[1]Pricing Schedule'!$F$105*M299))*2,
IF(AND(I299=38000,R299&gt;157.4,R299&lt;=336.4,M299&gt;10),('[1]Pricing Schedule'!$F$111+('[1]Pricing Schedule'!$F$113*M299))*2,
IF(AND(I299=38000,R299&gt;314.8,R299&lt;=504.6,M299&lt;=10),('[1]Pricing Schedule'!$F$103+('[1]Pricing Schedule'!$F$105*M299))*3,
IF(AND(I299=38000,R299&gt;314.8,R299&lt;=504.6,M299&gt;10),('[1]Pricing Schedule'!$F$111+('[1]Pricing Schedule'!$F$113*M299))*3,
IF(AND(I299=38000,R299&gt;472.2,R299&lt;=672.8,M299&lt;=10),('[1]Pricing Schedule'!$F$103+('[1]Pricing Schedule'!$F$105*M299))*4,
IF(AND(I299=38000,R299&gt;472.2,R299&lt;=672.8,M299&gt;10),('[1]Pricing Schedule'!$F$111+('[1]Pricing Schedule'!$F$113*M299))*4,
IF(AND(I299=110000,R299&lt;=12.8,M299&gt;2),'[1]Pricing Schedule'!$F$62+('[1]Pricing Schedule'!$F$63*M299),
IF(AND(I299=110000,R299&lt;=12.8,M299&lt;=2),'[1]Pricing Schedule'!$F$96+('[1]Pricing Schedule'!$F$97*M299),
IF(AND(I299=110000,R299&gt;12.8,R299&lt;=22.8,M299&gt;3),'[1]Pricing Schedule'!$F$71+('[1]Pricing Schedule'!$F$72*M299),
IF(AND(I299=110000,R299&gt;12.8,R299&lt;=22.8,M299&lt;=3),'[1]Pricing Schedule'!$F$96+('[1]Pricing Schedule'!$F$97*M299),
IF(AND(I299=110000,R299&gt;22.8,R299&lt;=30.2),'[1]Pricing Schedule'!$F$80+('[1]Pricing Schedule'!$F$81*M299),
IF(AND(I299=110000,R299&gt;30.2,R299&lt;=45.9),'[1]Pricing Schedule'!$F$89+('[1]Pricing Schedule'!$F$90*M299),
IF(AND(I299=110000,R299&gt;45.9,R299&lt;=123.4),'[1]Pricing Schedule'!$F$96+('[1]Pricing Schedule'!$F$97*M299),
IF(AND(I299=110000,R299&gt;123.4,R299&lt;=168.2,M299&lt;=10),'[1]Pricing Schedule'!$F$103+('[1]Pricing Schedule'!$F$105*M299),
IF(AND(I299=110000,R299&gt;123.4,R299&lt;=168.2,M299&gt;10),'[1]Pricing Schedule'!$F$111+('[1]Pricing Schedule'!$F$113*M299),
IF(AND(I299=110000,R299&gt;168.2,R299&lt;=336.4,M299&lt;=10),('[1]Pricing Schedule'!$F$103+('[1]Pricing Schedule'!$F$105*M299))*2,
IF(AND(I299=110000,R299&gt;168.2,R299&lt;=336.4,M299&gt;10),('[1]Pricing Schedule'!$F$111+('[1]Pricing Schedule'!$F$113*M299))*2,
IF(AND(I299=110000,R299&gt;336.4,R299&lt;=504.6,M299&lt;=10),('[1]Pricing Schedule'!$F$103+('[1]Pricing Schedule'!$F$105*M299))*3,
IF(AND(I299=110000,R299&gt;336.4,R299&lt;=504.6,M299&gt;10),('[1]Pricing Schedule'!$F$111+('[1]Pricing Schedule'!$F$113*M299))*3,
IF(AND(I299=110000,R299&gt;504.6,R299&lt;=672.8,M299&lt;=10),('[1]Pricing Schedule'!$F$103+('[1]Pricing Schedule'!$F$105*M299))*4,
IF(AND(I299=110000,R299&gt;504.6,R299&lt;=672.8,M299&gt;10),('[1]Pricing Schedule'!$F$111+('[1]Pricing Schedule'!$F$113*M299))*4,
IF(AND(I299=110000,R299&gt;672.8,R299&lt;=841,M299&lt;=10),('[1]Pricing Schedule'!$F$103+('[1]Pricing Schedule'!$F$105*M299))*5,
IF(AND(I299=110000,R299&gt;672.8,R299&lt;=841,M299&gt;10),('[1]Pricing Schedule'!$F$111+('[1]Pricing Schedule'!$F$113*M299))*5,
IF(AND(I299=110000,R299&gt;672.8,R299&lt;=841,M299&lt;=10),('[1]Pricing Schedule'!$F$103+('[1]Pricing Schedule'!$F$105*M299))*5,
IF(AND(I299=110000,R299&gt;672.8,R299&lt;=841,M299&gt;10),('[1]Pricing Schedule'!$F$111+('[1]Pricing Schedule'!$F$113*M299))*5,
IF(AND(I299=110000,R299&gt;1345.6,R299&lt;=1513.8,M299&lt;=10),('[1]Pricing Schedule'!$F$103+('[1]Pricing Schedule'!$F$105*M299))*9,
IF(AND(I299=110000,R299&gt;1345.6,R299&lt;=1513.8,M299&gt;10),('[1]Pricing Schedule'!$F$111+('[1]Pricing Schedule'!$F$113*M299))*9,
9999999999)))))))))))))))))))))))))))))))))))))))</f>
        <v>769410</v>
      </c>
      <c r="T299" s="21">
        <f>IF(AND(I299=38000,R299&lt;=4.5,M299&gt;8),'[1]Pricing Schedule'!$J$9,
IF(AND(I299=38000,R299&lt;=4.5,M299&lt;=8),'[1]Pricing Schedule'!$J$36,
IF(AND(I299=38000,R299&gt;4.5,R299&lt;=9,M299&gt;8),'[1]Pricing Schedule'!$J$18,
IF(AND(I299=38000,R299&gt;4.5,R299&lt;=9,M299&lt;=8),'[1]Pricing Schedule'!$J$36,
IF(AND(I299=38000,R299&gt;9,R299&lt;=12.8,M299&gt;8),'[1]Pricing Schedule'!$J$27,
IF(AND(I299=38000,R299&gt;9,R299&lt;=12.8,M299&lt;=8),'[1]Pricing Schedule'!$J$36,
IF(AND(I299=38000,R299&gt;12.8,R299&lt;=22.8),'[1]Pricing Schedule'!$J$36,
IF(AND(I299=38000,R299&gt;22.8,R299&lt;=30.2),'[1]Pricing Schedule'!$J$45,
IF(AND(I299=38000,R299&gt;30.2,R299&lt;=45.9),'[1]Pricing Schedule'!$J$54,
IF(AND(I299=38000,R299&gt;45.9,R299&lt;=123.4),'[1]Pricing Schedule'!$J$97,
IF(AND(I299=38000,R299&gt;123.4,R299&lt;=168.2,M299&lt;=10),'[1]Pricing Schedule'!$J$105,
IF(AND(I299=38000,R299&gt;123.4,R299&lt;=168.2,M299&gt;10),'[1]Pricing Schedule'!$J$113,
IF(AND(I299=38000,R299&gt;168.2,R299&lt;=336.4,M299&lt;=10),('[1]Pricing Schedule'!$J$105),
IF(AND(I299=38000,R299&gt;168.2,R299&lt;=336.4,M299&gt;10),('[1]Pricing Schedule'!$J$113),
IF(AND(I299=38000,R299&gt;336.4,R299&lt;=504.6,M299&lt;=10),('[1]Pricing Schedule'!$J$105),
IF(AND(I299=38000,R299&gt;336.4,R299&lt;=504.6,M299&gt;10),('[1]Pricing Schedule'!$J$113),
IF(AND(I299=38000,R299&gt;504.6,R299&lt;=672.8,M299&lt;=10),('[1]Pricing Schedule'!$J$105),
IF(AND(I299=38000,R299&gt;504.6,R299&lt;=672.8,M299&gt;10),('[1]Pricing Schedule'!$J$113),
IF(AND(I299=110000,R299&lt;=12.8,M299&gt;2),'[1]Pricing Schedule'!$J$63,
IF(AND(I299=110000,R299&lt;=12.8,M299&lt;=2),'[1]Pricing Schedule'!$J$97,
IF(AND(I299=110000,R299&gt;12.8,R299&lt;=22.8,M299&gt;3),'[1]Pricing Schedule'!$J$72,
IF(AND(I299=110000,R299&gt;12.8,R299&lt;=22.8,M299&lt;=3),'[1]Pricing Schedule'!$J$97,
IF(AND(I299=110000,R299&gt;22.8,R299&lt;=30.2),'[1]Pricing Schedule'!$J$81,
IF(AND(I299=110000,R299&gt;30.2,R299&lt;=45.9),'[1]Pricing Schedule'!$J$90,
IF(AND(I299=110000,R299&gt;45.9,R299&lt;=123.4),'[1]Pricing Schedule'!$J$97,
IF(AND(I299=110000,R299&gt;123.4,R299&lt;=168.2,M299&lt;=10),'[1]Pricing Schedule'!$J$105,
IF(AND(I299=110000,R299&gt;123.4,R299&lt;=168.2,M299&gt;10),'[1]Pricing Schedule'!$J$113,
IF(AND(I299=110000,R299&gt;168.2,R299&lt;=336.2,M299&lt;=10),('[1]Pricing Schedule'!$J$105),
IF(AND(I299=110000,R299&gt;168.2,R299&lt;=336.2,M299&gt;10),('[1]Pricing Schedule'!$J$113),
IF(AND(I299=110000,R299&gt;336.4,R299&lt;=504.6,M299&lt;=10),('[1]Pricing Schedule'!$J$105),
IF(AND(I299=110000,R299&gt;336.4,R299&lt;=504.6,M299&gt;10),('[1]Pricing Schedule'!$J$113),
IF(AND(I299=110000,R299&gt;504.6,R299&lt;=672.8,M299&lt;=10),('[1]Pricing Schedule'!$J$105),
IF(AND(I299=110000,R299&gt;504.6,R299&lt;=672.8,M299&gt;10),('[1]Pricing Schedule'!$J$113),
IF(AND(I299=110000,R299&gt;672.8,R299&lt;=841,M299&lt;=10),('[1]Pricing Schedule'!$J$105),
IF(AND(I299=110000,R299&gt;672.8,R299&lt;=841,M299&gt;10),('[1]Pricing Schedule'!$J$113),
IF(AND(I299=110000,R299&gt;1682,R299&lt;=1850.2,M299&lt;=10),('[1]Pricing Schedule'!$J$105),
IF(AND(I299=110000,R299&gt;1682,R299&lt;=1850.2,M299&gt;10),('[1]Pricing Schedule'!$J$113),
IF(AND(I299=110000,R299&gt;2018.4,R299&lt;=2186.6,M299&lt;=10),('[1]Pricing Schedule'!$J$105),
IF(AND(I299=110000,R299&gt;2018.4,R299&lt;=2186.6,M299&gt;10),('[1]Pricing Schedule'!$J$113),999999999)))))))))))))))))))))))))))))))))))))))</f>
        <v>4</v>
      </c>
      <c r="U299" s="40">
        <f t="shared" si="30"/>
        <v>223017.39130434781</v>
      </c>
      <c r="V299" s="41">
        <f t="shared" si="31"/>
        <v>4.4839552384294459</v>
      </c>
      <c r="Y299" s="23">
        <v>18</v>
      </c>
      <c r="Z299" s="23">
        <v>689</v>
      </c>
      <c r="AR299" s="35"/>
    </row>
    <row r="300" spans="1:44">
      <c r="A300" s="23">
        <v>299</v>
      </c>
      <c r="B300" s="23">
        <v>299</v>
      </c>
      <c r="C300" s="23" t="s">
        <v>615</v>
      </c>
      <c r="D300" s="23" t="s">
        <v>121</v>
      </c>
      <c r="E300" s="23" t="s">
        <v>121</v>
      </c>
      <c r="F300" s="23" t="s">
        <v>311</v>
      </c>
      <c r="H300" s="23" t="s">
        <v>113</v>
      </c>
      <c r="I300" s="13">
        <v>38000</v>
      </c>
      <c r="L300" s="24">
        <v>2.2799999999999998</v>
      </c>
      <c r="M300" s="37">
        <f t="shared" si="26"/>
        <v>3</v>
      </c>
      <c r="N300" s="24">
        <v>1.6240000000000001</v>
      </c>
      <c r="O300" s="13">
        <v>1</v>
      </c>
      <c r="P300" s="36">
        <f t="shared" si="27"/>
        <v>1.218</v>
      </c>
      <c r="Q300" s="38">
        <f t="shared" si="28"/>
        <v>10.350000000000001</v>
      </c>
      <c r="R300" s="37">
        <f t="shared" si="29"/>
        <v>10.350000000000001</v>
      </c>
      <c r="S300" s="39">
        <f>IF(AND(I300=38000,R300&lt;=4.5,M300&gt;8),'[1]Pricing Schedule'!$F$8+('[1]Pricing Schedule'!$F$9*M300),
IF(AND(I300=38000,R300&lt;=4.5,M300&lt;=8),'[1]Pricing Schedule'!$F$34+('[1]Pricing Schedule'!$F$36*M300),
IF(AND(I300=38000,R300&gt;4.5,R300&lt;=9,M300&gt;8),'[1]Pricing Schedule'!$F$17+('[1]Pricing Schedule'!$F$18*M300),
IF(AND(I300=38000,R300&gt;4.5,R300&lt;=9,M300&lt;=8),'[1]Pricing Schedule'!$F$34+('[1]Pricing Schedule'!$F$36*M300),
IF(AND(I300=38000,R300&gt;9,R300&lt;=12.8,M300&gt;8),'[1]Pricing Schedule'!$F$26+('[1]Pricing Schedule'!$F$27*M300),
IF(AND(I300=38000,R300&gt;9,R300&lt;=12.8,M300&lt;=8),'[1]Pricing Schedule'!$F$34+('[1]Pricing Schedule'!$F$36*M300),
IF(AND(I300=38000,R300&gt;12.8,R300&lt;=22.8),'[1]Pricing Schedule'!$F$34+('[1]Pricing Schedule'!$F$36*M300),
IF(AND(I300=38000,R300&gt;22.8,R300&lt;=30.2),'[1]Pricing Schedule'!$F$43+('[1]Pricing Schedule'!$F$45*M300),
IF(AND(I300=38000,R300&gt;30.2,R300&lt;=45.9),'[1]Pricing Schedule'!$F$52+('[1]Pricing Schedule'!$F$54*M300),
IF(AND(I300=38000,R300&gt;45.9,R300&lt;=123.4),'[1]Pricing Schedule'!$F$96+('[1]Pricing Schedule'!$F$97*M300),
IF(AND(I300=38000,R300&gt;123.4,R300&lt;=168.2,M300&lt;=10),'[1]Pricing Schedule'!$F$103+('[1]Pricing Schedule'!$F$105*M300),
IF(AND(I300=38000,R300&gt;123.4,R300&lt;=168.2,M300&gt;10),'[1]Pricing Schedule'!$F$111+('[1]Pricing Schedule'!$F$113*M300),
IF(AND(I300=38000,R300&gt;157.4,R300&lt;=336.4,M300&lt;=10),('[1]Pricing Schedule'!$F$103+('[1]Pricing Schedule'!$F$105*M300))*2,
IF(AND(I300=38000,R300&gt;157.4,R300&lt;=336.4,M300&gt;10),('[1]Pricing Schedule'!$F$111+('[1]Pricing Schedule'!$F$113*M300))*2,
IF(AND(I300=38000,R300&gt;314.8,R300&lt;=504.6,M300&lt;=10),('[1]Pricing Schedule'!$F$103+('[1]Pricing Schedule'!$F$105*M300))*3,
IF(AND(I300=38000,R300&gt;314.8,R300&lt;=504.6,M300&gt;10),('[1]Pricing Schedule'!$F$111+('[1]Pricing Schedule'!$F$113*M300))*3,
IF(AND(I300=38000,R300&gt;472.2,R300&lt;=672.8,M300&lt;=10),('[1]Pricing Schedule'!$F$103+('[1]Pricing Schedule'!$F$105*M300))*4,
IF(AND(I300=38000,R300&gt;472.2,R300&lt;=672.8,M300&gt;10),('[1]Pricing Schedule'!$F$111+('[1]Pricing Schedule'!$F$113*M300))*4,
IF(AND(I300=110000,R300&lt;=12.8,M300&gt;2),'[1]Pricing Schedule'!$F$62+('[1]Pricing Schedule'!$F$63*M300),
IF(AND(I300=110000,R300&lt;=12.8,M300&lt;=2),'[1]Pricing Schedule'!$F$96+('[1]Pricing Schedule'!$F$97*M300),
IF(AND(I300=110000,R300&gt;12.8,R300&lt;=22.8,M300&gt;3),'[1]Pricing Schedule'!$F$71+('[1]Pricing Schedule'!$F$72*M300),
IF(AND(I300=110000,R300&gt;12.8,R300&lt;=22.8,M300&lt;=3),'[1]Pricing Schedule'!$F$96+('[1]Pricing Schedule'!$F$97*M300),
IF(AND(I300=110000,R300&gt;22.8,R300&lt;=30.2),'[1]Pricing Schedule'!$F$80+('[1]Pricing Schedule'!$F$81*M300),
IF(AND(I300=110000,R300&gt;30.2,R300&lt;=45.9),'[1]Pricing Schedule'!$F$89+('[1]Pricing Schedule'!$F$90*M300),
IF(AND(I300=110000,R300&gt;45.9,R300&lt;=123.4),'[1]Pricing Schedule'!$F$96+('[1]Pricing Schedule'!$F$97*M300),
IF(AND(I300=110000,R300&gt;123.4,R300&lt;=168.2,M300&lt;=10),'[1]Pricing Schedule'!$F$103+('[1]Pricing Schedule'!$F$105*M300),
IF(AND(I300=110000,R300&gt;123.4,R300&lt;=168.2,M300&gt;10),'[1]Pricing Schedule'!$F$111+('[1]Pricing Schedule'!$F$113*M300),
IF(AND(I300=110000,R300&gt;168.2,R300&lt;=336.4,M300&lt;=10),('[1]Pricing Schedule'!$F$103+('[1]Pricing Schedule'!$F$105*M300))*2,
IF(AND(I300=110000,R300&gt;168.2,R300&lt;=336.4,M300&gt;10),('[1]Pricing Schedule'!$F$111+('[1]Pricing Schedule'!$F$113*M300))*2,
IF(AND(I300=110000,R300&gt;336.4,R300&lt;=504.6,M300&lt;=10),('[1]Pricing Schedule'!$F$103+('[1]Pricing Schedule'!$F$105*M300))*3,
IF(AND(I300=110000,R300&gt;336.4,R300&lt;=504.6,M300&gt;10),('[1]Pricing Schedule'!$F$111+('[1]Pricing Schedule'!$F$113*M300))*3,
IF(AND(I300=110000,R300&gt;504.6,R300&lt;=672.8,M300&lt;=10),('[1]Pricing Schedule'!$F$103+('[1]Pricing Schedule'!$F$105*M300))*4,
IF(AND(I300=110000,R300&gt;504.6,R300&lt;=672.8,M300&gt;10),('[1]Pricing Schedule'!$F$111+('[1]Pricing Schedule'!$F$113*M300))*4,
IF(AND(I300=110000,R300&gt;672.8,R300&lt;=841,M300&lt;=10),('[1]Pricing Schedule'!$F$103+('[1]Pricing Schedule'!$F$105*M300))*5,
IF(AND(I300=110000,R300&gt;672.8,R300&lt;=841,M300&gt;10),('[1]Pricing Schedule'!$F$111+('[1]Pricing Schedule'!$F$113*M300))*5,
IF(AND(I300=110000,R300&gt;672.8,R300&lt;=841,M300&lt;=10),('[1]Pricing Schedule'!$F$103+('[1]Pricing Schedule'!$F$105*M300))*5,
IF(AND(I300=110000,R300&gt;672.8,R300&lt;=841,M300&gt;10),('[1]Pricing Schedule'!$F$111+('[1]Pricing Schedule'!$F$113*M300))*5,
IF(AND(I300=110000,R300&gt;1345.6,R300&lt;=1513.8,M300&lt;=10),('[1]Pricing Schedule'!$F$103+('[1]Pricing Schedule'!$F$105*M300))*9,
IF(AND(I300=110000,R300&gt;1345.6,R300&lt;=1513.8,M300&gt;10),('[1]Pricing Schedule'!$F$111+('[1]Pricing Schedule'!$F$113*M300))*9,
9999999999)))))))))))))))))))))))))))))))))))))))</f>
        <v>558600</v>
      </c>
      <c r="T300" s="21">
        <f>IF(AND(I300=38000,R300&lt;=4.5,M300&gt;8),'[1]Pricing Schedule'!$J$9,
IF(AND(I300=38000,R300&lt;=4.5,M300&lt;=8),'[1]Pricing Schedule'!$J$36,
IF(AND(I300=38000,R300&gt;4.5,R300&lt;=9,M300&gt;8),'[1]Pricing Schedule'!$J$18,
IF(AND(I300=38000,R300&gt;4.5,R300&lt;=9,M300&lt;=8),'[1]Pricing Schedule'!$J$36,
IF(AND(I300=38000,R300&gt;9,R300&lt;=12.8,M300&gt;8),'[1]Pricing Schedule'!$J$27,
IF(AND(I300=38000,R300&gt;9,R300&lt;=12.8,M300&lt;=8),'[1]Pricing Schedule'!$J$36,
IF(AND(I300=38000,R300&gt;12.8,R300&lt;=22.8),'[1]Pricing Schedule'!$J$36,
IF(AND(I300=38000,R300&gt;22.8,R300&lt;=30.2),'[1]Pricing Schedule'!$J$45,
IF(AND(I300=38000,R300&gt;30.2,R300&lt;=45.9),'[1]Pricing Schedule'!$J$54,
IF(AND(I300=38000,R300&gt;45.9,R300&lt;=123.4),'[1]Pricing Schedule'!$J$97,
IF(AND(I300=38000,R300&gt;123.4,R300&lt;=168.2,M300&lt;=10),'[1]Pricing Schedule'!$J$105,
IF(AND(I300=38000,R300&gt;123.4,R300&lt;=168.2,M300&gt;10),'[1]Pricing Schedule'!$J$113,
IF(AND(I300=38000,R300&gt;168.2,R300&lt;=336.4,M300&lt;=10),('[1]Pricing Schedule'!$J$105),
IF(AND(I300=38000,R300&gt;168.2,R300&lt;=336.4,M300&gt;10),('[1]Pricing Schedule'!$J$113),
IF(AND(I300=38000,R300&gt;336.4,R300&lt;=504.6,M300&lt;=10),('[1]Pricing Schedule'!$J$105),
IF(AND(I300=38000,R300&gt;336.4,R300&lt;=504.6,M300&gt;10),('[1]Pricing Schedule'!$J$113),
IF(AND(I300=38000,R300&gt;504.6,R300&lt;=672.8,M300&lt;=10),('[1]Pricing Schedule'!$J$105),
IF(AND(I300=38000,R300&gt;504.6,R300&lt;=672.8,M300&gt;10),('[1]Pricing Schedule'!$J$113),
IF(AND(I300=110000,R300&lt;=12.8,M300&gt;2),'[1]Pricing Schedule'!$J$63,
IF(AND(I300=110000,R300&lt;=12.8,M300&lt;=2),'[1]Pricing Schedule'!$J$97,
IF(AND(I300=110000,R300&gt;12.8,R300&lt;=22.8,M300&gt;3),'[1]Pricing Schedule'!$J$72,
IF(AND(I300=110000,R300&gt;12.8,R300&lt;=22.8,M300&lt;=3),'[1]Pricing Schedule'!$J$97,
IF(AND(I300=110000,R300&gt;22.8,R300&lt;=30.2),'[1]Pricing Schedule'!$J$81,
IF(AND(I300=110000,R300&gt;30.2,R300&lt;=45.9),'[1]Pricing Schedule'!$J$90,
IF(AND(I300=110000,R300&gt;45.9,R300&lt;=123.4),'[1]Pricing Schedule'!$J$97,
IF(AND(I300=110000,R300&gt;123.4,R300&lt;=168.2,M300&lt;=10),'[1]Pricing Schedule'!$J$105,
IF(AND(I300=110000,R300&gt;123.4,R300&lt;=168.2,M300&gt;10),'[1]Pricing Schedule'!$J$113,
IF(AND(I300=110000,R300&gt;168.2,R300&lt;=336.2,M300&lt;=10),('[1]Pricing Schedule'!$J$105),
IF(AND(I300=110000,R300&gt;168.2,R300&lt;=336.2,M300&gt;10),('[1]Pricing Schedule'!$J$113),
IF(AND(I300=110000,R300&gt;336.4,R300&lt;=504.6,M300&lt;=10),('[1]Pricing Schedule'!$J$105),
IF(AND(I300=110000,R300&gt;336.4,R300&lt;=504.6,M300&gt;10),('[1]Pricing Schedule'!$J$113),
IF(AND(I300=110000,R300&gt;504.6,R300&lt;=672.8,M300&lt;=10),('[1]Pricing Schedule'!$J$105),
IF(AND(I300=110000,R300&gt;504.6,R300&lt;=672.8,M300&gt;10),('[1]Pricing Schedule'!$J$113),
IF(AND(I300=110000,R300&gt;672.8,R300&lt;=841,M300&lt;=10),('[1]Pricing Schedule'!$J$105),
IF(AND(I300=110000,R300&gt;672.8,R300&lt;=841,M300&gt;10),('[1]Pricing Schedule'!$J$113),
IF(AND(I300=110000,R300&gt;1682,R300&lt;=1850.2,M300&lt;=10),('[1]Pricing Schedule'!$J$105),
IF(AND(I300=110000,R300&gt;1682,R300&lt;=1850.2,M300&gt;10),('[1]Pricing Schedule'!$J$113),
IF(AND(I300=110000,R300&gt;2018.4,R300&lt;=2186.6,M300&lt;=10),('[1]Pricing Schedule'!$J$105),
IF(AND(I300=110000,R300&gt;2018.4,R300&lt;=2186.6,M300&gt;10),('[1]Pricing Schedule'!$J$113),999999999)))))))))))))))))))))))))))))))))))))))</f>
        <v>4</v>
      </c>
      <c r="U300" s="40">
        <f t="shared" si="30"/>
        <v>53971.014492753617</v>
      </c>
      <c r="V300" s="41">
        <f t="shared" si="31"/>
        <v>18.528464017185826</v>
      </c>
      <c r="Y300" s="23">
        <v>171</v>
      </c>
      <c r="Z300" s="23">
        <v>689</v>
      </c>
      <c r="AR300" s="35"/>
    </row>
    <row r="301" spans="1:44" s="44" customFormat="1">
      <c r="A301" s="43">
        <v>300</v>
      </c>
      <c r="B301" s="43">
        <v>300</v>
      </c>
      <c r="C301" s="43" t="s">
        <v>616</v>
      </c>
      <c r="D301" s="23" t="s">
        <v>121</v>
      </c>
      <c r="E301" s="23" t="s">
        <v>121</v>
      </c>
      <c r="F301" s="43" t="s">
        <v>617</v>
      </c>
      <c r="G301" s="43" t="s">
        <v>618</v>
      </c>
      <c r="H301" s="43" t="s">
        <v>113</v>
      </c>
      <c r="I301" s="44">
        <v>38000</v>
      </c>
      <c r="J301" s="43" t="s">
        <v>119</v>
      </c>
      <c r="K301" s="44">
        <v>38000</v>
      </c>
      <c r="L301" s="45">
        <v>2.4540000000000002</v>
      </c>
      <c r="M301" s="46">
        <f t="shared" si="26"/>
        <v>3</v>
      </c>
      <c r="N301" s="45">
        <v>6.7460000000000004</v>
      </c>
      <c r="O301" s="44">
        <v>1</v>
      </c>
      <c r="P301" s="46">
        <f t="shared" si="27"/>
        <v>5.0594999999999999</v>
      </c>
      <c r="Q301" s="47">
        <f t="shared" si="28"/>
        <v>55.2</v>
      </c>
      <c r="R301" s="46">
        <f t="shared" si="29"/>
        <v>55.2</v>
      </c>
      <c r="S301" s="39">
        <f>IF(AND(I301=38000,R301&lt;=4.5,M301&gt;8),'[1]Pricing Schedule'!$F$8+('[1]Pricing Schedule'!$F$9*M301),
IF(AND(I301=38000,R301&lt;=4.5,M301&lt;=8),'[1]Pricing Schedule'!$F$34+('[1]Pricing Schedule'!$F$36*M301),
IF(AND(I301=38000,R301&gt;4.5,R301&lt;=9,M301&gt;8),'[1]Pricing Schedule'!$F$17+('[1]Pricing Schedule'!$F$18*M301),
IF(AND(I301=38000,R301&gt;4.5,R301&lt;=9,M301&lt;=8),'[1]Pricing Schedule'!$F$34+('[1]Pricing Schedule'!$F$36*M301),
IF(AND(I301=38000,R301&gt;9,R301&lt;=12.8,M301&gt;8),'[1]Pricing Schedule'!$F$26+('[1]Pricing Schedule'!$F$27*M301),
IF(AND(I301=38000,R301&gt;9,R301&lt;=12.8,M301&lt;=8),'[1]Pricing Schedule'!$F$34+('[1]Pricing Schedule'!$F$36*M301),
IF(AND(I301=38000,R301&gt;12.8,R301&lt;=22.8),'[1]Pricing Schedule'!$F$34+('[1]Pricing Schedule'!$F$36*M301),
IF(AND(I301=38000,R301&gt;22.8,R301&lt;=30.2),'[1]Pricing Schedule'!$F$43+('[1]Pricing Schedule'!$F$45*M301),
IF(AND(I301=38000,R301&gt;30.2,R301&lt;=45.9),'[1]Pricing Schedule'!$F$52+('[1]Pricing Schedule'!$F$54*M301),
IF(AND(I301=38000,R301&gt;45.9,R301&lt;=123.4),'[1]Pricing Schedule'!$F$96+('[1]Pricing Schedule'!$F$97*M301),
IF(AND(I301=38000,R301&gt;123.4,R301&lt;=168.2,M301&lt;=10),'[1]Pricing Schedule'!$F$103+('[1]Pricing Schedule'!$F$105*M301),
IF(AND(I301=38000,R301&gt;123.4,R301&lt;=168.2,M301&gt;10),'[1]Pricing Schedule'!$F$111+('[1]Pricing Schedule'!$F$113*M301),
IF(AND(I301=38000,R301&gt;157.4,R301&lt;=336.4,M301&lt;=10),('[1]Pricing Schedule'!$F$103+('[1]Pricing Schedule'!$F$105*M301))*2,
IF(AND(I301=38000,R301&gt;157.4,R301&lt;=336.4,M301&gt;10),('[1]Pricing Schedule'!$F$111+('[1]Pricing Schedule'!$F$113*M301))*2,
IF(AND(I301=38000,R301&gt;314.8,R301&lt;=504.6,M301&lt;=10),('[1]Pricing Schedule'!$F$103+('[1]Pricing Schedule'!$F$105*M301))*3,
IF(AND(I301=38000,R301&gt;314.8,R301&lt;=504.6,M301&gt;10),('[1]Pricing Schedule'!$F$111+('[1]Pricing Schedule'!$F$113*M301))*3,
IF(AND(I301=38000,R301&gt;472.2,R301&lt;=672.8,M301&lt;=10),('[1]Pricing Schedule'!$F$103+('[1]Pricing Schedule'!$F$105*M301))*4,
IF(AND(I301=38000,R301&gt;472.2,R301&lt;=672.8,M301&gt;10),('[1]Pricing Schedule'!$F$111+('[1]Pricing Schedule'!$F$113*M301))*4,
IF(AND(I301=110000,R301&lt;=12.8,M301&gt;2),'[1]Pricing Schedule'!$F$62+('[1]Pricing Schedule'!$F$63*M301),
IF(AND(I301=110000,R301&lt;=12.8,M301&lt;=2),'[1]Pricing Schedule'!$F$96+('[1]Pricing Schedule'!$F$97*M301),
IF(AND(I301=110000,R301&gt;12.8,R301&lt;=22.8,M301&gt;3),'[1]Pricing Schedule'!$F$71+('[1]Pricing Schedule'!$F$72*M301),
IF(AND(I301=110000,R301&gt;12.8,R301&lt;=22.8,M301&lt;=3),'[1]Pricing Schedule'!$F$96+('[1]Pricing Schedule'!$F$97*M301),
IF(AND(I301=110000,R301&gt;22.8,R301&lt;=30.2),'[1]Pricing Schedule'!$F$80+('[1]Pricing Schedule'!$F$81*M301),
IF(AND(I301=110000,R301&gt;30.2,R301&lt;=45.9),'[1]Pricing Schedule'!$F$89+('[1]Pricing Schedule'!$F$90*M301),
IF(AND(I301=110000,R301&gt;45.9,R301&lt;=123.4),'[1]Pricing Schedule'!$F$96+('[1]Pricing Schedule'!$F$97*M301),
IF(AND(I301=110000,R301&gt;123.4,R301&lt;=168.2,M301&lt;=10),'[1]Pricing Schedule'!$F$103+('[1]Pricing Schedule'!$F$105*M301),
IF(AND(I301=110000,R301&gt;123.4,R301&lt;=168.2,M301&gt;10),'[1]Pricing Schedule'!$F$111+('[1]Pricing Schedule'!$F$113*M301),
IF(AND(I301=110000,R301&gt;168.2,R301&lt;=336.4,M301&lt;=10),('[1]Pricing Schedule'!$F$103+('[1]Pricing Schedule'!$F$105*M301))*2,
IF(AND(I301=110000,R301&gt;168.2,R301&lt;=336.4,M301&gt;10),('[1]Pricing Schedule'!$F$111+('[1]Pricing Schedule'!$F$113*M301))*2,
IF(AND(I301=110000,R301&gt;336.4,R301&lt;=504.6,M301&lt;=10),('[1]Pricing Schedule'!$F$103+('[1]Pricing Schedule'!$F$105*M301))*3,
IF(AND(I301=110000,R301&gt;336.4,R301&lt;=504.6,M301&gt;10),('[1]Pricing Schedule'!$F$111+('[1]Pricing Schedule'!$F$113*M301))*3,
IF(AND(I301=110000,R301&gt;504.6,R301&lt;=672.8,M301&lt;=10),('[1]Pricing Schedule'!$F$103+('[1]Pricing Schedule'!$F$105*M301))*4,
IF(AND(I301=110000,R301&gt;504.6,R301&lt;=672.8,M301&gt;10),('[1]Pricing Schedule'!$F$111+('[1]Pricing Schedule'!$F$113*M301))*4,
IF(AND(I301=110000,R301&gt;672.8,R301&lt;=841,M301&lt;=10),('[1]Pricing Schedule'!$F$103+('[1]Pricing Schedule'!$F$105*M301))*5,
IF(AND(I301=110000,R301&gt;672.8,R301&lt;=841,M301&gt;10),('[1]Pricing Schedule'!$F$111+('[1]Pricing Schedule'!$F$113*M301))*5,
IF(AND(I301=110000,R301&gt;672.8,R301&lt;=841,M301&lt;=10),('[1]Pricing Schedule'!$F$103+('[1]Pricing Schedule'!$F$105*M301))*5,
IF(AND(I301=110000,R301&gt;672.8,R301&lt;=841,M301&gt;10),('[1]Pricing Schedule'!$F$111+('[1]Pricing Schedule'!$F$113*M301))*5,
IF(AND(I301=110000,R301&gt;1345.6,R301&lt;=1513.8,M301&lt;=10),('[1]Pricing Schedule'!$F$103+('[1]Pricing Schedule'!$F$105*M301))*9,
IF(AND(I301=110000,R301&gt;1345.6,R301&lt;=1513.8,M301&gt;10),('[1]Pricing Schedule'!$F$111+('[1]Pricing Schedule'!$F$113*M301))*9,
9999999999)))))))))))))))))))))))))))))))))))))))</f>
        <v>1550890</v>
      </c>
      <c r="T301" s="48">
        <f>IF(AND(I301=38000,R301&lt;=4.5,M301&gt;8),'[1]Pricing Schedule'!$J$9,
IF(AND(I301=38000,R301&lt;=4.5,M301&lt;=8),'[1]Pricing Schedule'!$J$36,
IF(AND(I301=38000,R301&gt;4.5,R301&lt;=9,M301&gt;8),'[1]Pricing Schedule'!$J$18,
IF(AND(I301=38000,R301&gt;4.5,R301&lt;=9,M301&lt;=8),'[1]Pricing Schedule'!$J$36,
IF(AND(I301=38000,R301&gt;9,R301&lt;=12.8,M301&gt;8),'[1]Pricing Schedule'!$J$27,
IF(AND(I301=38000,R301&gt;9,R301&lt;=12.8,M301&lt;=8),'[1]Pricing Schedule'!$J$36,
IF(AND(I301=38000,R301&gt;12.8,R301&lt;=22.8),'[1]Pricing Schedule'!$J$36,
IF(AND(I301=38000,R301&gt;22.8,R301&lt;=30.2),'[1]Pricing Schedule'!$J$45,
IF(AND(I301=38000,R301&gt;30.2,R301&lt;=45.9),'[1]Pricing Schedule'!$J$54,
IF(AND(I301=38000,R301&gt;45.9,R301&lt;=123.4),'[1]Pricing Schedule'!$J$97,
IF(AND(I301=38000,R301&gt;123.4,R301&lt;=168.2,M301&lt;=10),'[1]Pricing Schedule'!$J$105,
IF(AND(I301=38000,R301&gt;123.4,R301&lt;=168.2,M301&gt;10),'[1]Pricing Schedule'!$J$113,
IF(AND(I301=38000,R301&gt;168.2,R301&lt;=336.4,M301&lt;=10),('[1]Pricing Schedule'!$J$105),
IF(AND(I301=38000,R301&gt;168.2,R301&lt;=336.4,M301&gt;10),('[1]Pricing Schedule'!$J$113),
IF(AND(I301=38000,R301&gt;336.4,R301&lt;=504.6,M301&lt;=10),('[1]Pricing Schedule'!$J$105),
IF(AND(I301=38000,R301&gt;336.4,R301&lt;=504.6,M301&gt;10),('[1]Pricing Schedule'!$J$113),
IF(AND(I301=38000,R301&gt;504.6,R301&lt;=672.8,M301&lt;=10),('[1]Pricing Schedule'!$J$105),
IF(AND(I301=38000,R301&gt;504.6,R301&lt;=672.8,M301&gt;10),('[1]Pricing Schedule'!$J$113),
IF(AND(I301=110000,R301&lt;=12.8,M301&gt;2),'[1]Pricing Schedule'!$J$63,
IF(AND(I301=110000,R301&lt;=12.8,M301&lt;=2),'[1]Pricing Schedule'!$J$97,
IF(AND(I301=110000,R301&gt;12.8,R301&lt;=22.8,M301&gt;3),'[1]Pricing Schedule'!$J$72,
IF(AND(I301=110000,R301&gt;12.8,R301&lt;=22.8,M301&lt;=3),'[1]Pricing Schedule'!$J$97,
IF(AND(I301=110000,R301&gt;22.8,R301&lt;=30.2),'[1]Pricing Schedule'!$J$81,
IF(AND(I301=110000,R301&gt;30.2,R301&lt;=45.9),'[1]Pricing Schedule'!$J$90,
IF(AND(I301=110000,R301&gt;45.9,R301&lt;=123.4),'[1]Pricing Schedule'!$J$97,
IF(AND(I301=110000,R301&gt;123.4,R301&lt;=168.2,M301&lt;=10),'[1]Pricing Schedule'!$J$105,
IF(AND(I301=110000,R301&gt;123.4,R301&lt;=168.2,M301&gt;10),'[1]Pricing Schedule'!$J$113,
IF(AND(I301=110000,R301&gt;168.2,R301&lt;=336.2,M301&lt;=10),('[1]Pricing Schedule'!$J$105),
IF(AND(I301=110000,R301&gt;168.2,R301&lt;=336.2,M301&gt;10),('[1]Pricing Schedule'!$J$113),
IF(AND(I301=110000,R301&gt;336.4,R301&lt;=504.6,M301&lt;=10),('[1]Pricing Schedule'!$J$105),
IF(AND(I301=110000,R301&gt;336.4,R301&lt;=504.6,M301&gt;10),('[1]Pricing Schedule'!$J$113),
IF(AND(I301=110000,R301&gt;504.6,R301&lt;=672.8,M301&lt;=10),('[1]Pricing Schedule'!$J$105),
IF(AND(I301=110000,R301&gt;504.6,R301&lt;=672.8,M301&gt;10),('[1]Pricing Schedule'!$J$113),
IF(AND(I301=110000,R301&gt;672.8,R301&lt;=841,M301&lt;=10),('[1]Pricing Schedule'!$J$105),
IF(AND(I301=110000,R301&gt;672.8,R301&lt;=841,M301&gt;10),('[1]Pricing Schedule'!$J$113),
IF(AND(I301=110000,R301&gt;1682,R301&lt;=1850.2,M301&lt;=10),('[1]Pricing Schedule'!$J$105),
IF(AND(I301=110000,R301&gt;1682,R301&lt;=1850.2,M301&gt;10),('[1]Pricing Schedule'!$J$113),
IF(AND(I301=110000,R301&gt;2018.4,R301&lt;=2186.6,M301&lt;=10),('[1]Pricing Schedule'!$J$105),
IF(AND(I301=110000,R301&gt;2018.4,R301&lt;=2186.6,M301&gt;10),('[1]Pricing Schedule'!$J$113),999999999)))))))))))))))))))))))))))))))))))))))</f>
        <v>11</v>
      </c>
      <c r="U301" s="49">
        <f t="shared" si="30"/>
        <v>28095.833333333332</v>
      </c>
      <c r="V301" s="50">
        <f t="shared" si="31"/>
        <v>35.592466261308026</v>
      </c>
      <c r="W301" s="13"/>
      <c r="X301" s="13"/>
      <c r="Y301" s="23">
        <v>348</v>
      </c>
      <c r="Z301" s="23">
        <v>687</v>
      </c>
      <c r="AD301" s="43"/>
      <c r="AE301" s="43"/>
      <c r="AF301" s="43"/>
      <c r="AR301" s="51"/>
    </row>
    <row r="302" spans="1:44">
      <c r="A302" s="23">
        <v>301</v>
      </c>
      <c r="B302" s="23">
        <v>301</v>
      </c>
      <c r="C302" s="23" t="s">
        <v>619</v>
      </c>
      <c r="D302" s="23" t="s">
        <v>121</v>
      </c>
      <c r="E302" s="23" t="s">
        <v>121</v>
      </c>
      <c r="F302" s="23" t="s">
        <v>617</v>
      </c>
      <c r="G302" s="23" t="s">
        <v>618</v>
      </c>
      <c r="H302" s="23" t="s">
        <v>113</v>
      </c>
      <c r="I302" s="13">
        <v>38000</v>
      </c>
      <c r="J302" s="23" t="s">
        <v>119</v>
      </c>
      <c r="K302" s="13">
        <v>38000</v>
      </c>
      <c r="L302" s="24">
        <v>5.0540000000000003</v>
      </c>
      <c r="M302" s="37">
        <f t="shared" si="26"/>
        <v>6</v>
      </c>
      <c r="N302" s="24">
        <v>4.5060000000000002</v>
      </c>
      <c r="O302" s="13">
        <v>1</v>
      </c>
      <c r="P302" s="36">
        <f t="shared" si="27"/>
        <v>3.3795000000000002</v>
      </c>
      <c r="Q302" s="38">
        <f t="shared" si="28"/>
        <v>34.5</v>
      </c>
      <c r="R302" s="37">
        <f t="shared" si="29"/>
        <v>34.5</v>
      </c>
      <c r="S302" s="39">
        <f>IF(AND(I302=38000,R302&lt;=4.5,M302&gt;8),'[1]Pricing Schedule'!$F$8+('[1]Pricing Schedule'!$F$9*M302),
IF(AND(I302=38000,R302&lt;=4.5,M302&lt;=8),'[1]Pricing Schedule'!$F$34+('[1]Pricing Schedule'!$F$36*M302),
IF(AND(I302=38000,R302&gt;4.5,R302&lt;=9,M302&gt;8),'[1]Pricing Schedule'!$F$17+('[1]Pricing Schedule'!$F$18*M302),
IF(AND(I302=38000,R302&gt;4.5,R302&lt;=9,M302&lt;=8),'[1]Pricing Schedule'!$F$34+('[1]Pricing Schedule'!$F$36*M302),
IF(AND(I302=38000,R302&gt;9,R302&lt;=12.8,M302&gt;8),'[1]Pricing Schedule'!$F$26+('[1]Pricing Schedule'!$F$27*M302),
IF(AND(I302=38000,R302&gt;9,R302&lt;=12.8,M302&lt;=8),'[1]Pricing Schedule'!$F$34+('[1]Pricing Schedule'!$F$36*M302),
IF(AND(I302=38000,R302&gt;12.8,R302&lt;=22.8),'[1]Pricing Schedule'!$F$34+('[1]Pricing Schedule'!$F$36*M302),
IF(AND(I302=38000,R302&gt;22.8,R302&lt;=30.2),'[1]Pricing Schedule'!$F$43+('[1]Pricing Schedule'!$F$45*M302),
IF(AND(I302=38000,R302&gt;30.2,R302&lt;=45.9),'[1]Pricing Schedule'!$F$52+('[1]Pricing Schedule'!$F$54*M302),
IF(AND(I302=38000,R302&gt;45.9,R302&lt;=123.4),'[1]Pricing Schedule'!$F$96+('[1]Pricing Schedule'!$F$97*M302),
IF(AND(I302=38000,R302&gt;123.4,R302&lt;=168.2,M302&lt;=10),'[1]Pricing Schedule'!$F$103+('[1]Pricing Schedule'!$F$105*M302),
IF(AND(I302=38000,R302&gt;123.4,R302&lt;=168.2,M302&gt;10),'[1]Pricing Schedule'!$F$111+('[1]Pricing Schedule'!$F$113*M302),
IF(AND(I302=38000,R302&gt;157.4,R302&lt;=336.4,M302&lt;=10),('[1]Pricing Schedule'!$F$103+('[1]Pricing Schedule'!$F$105*M302))*2,
IF(AND(I302=38000,R302&gt;157.4,R302&lt;=336.4,M302&gt;10),('[1]Pricing Schedule'!$F$111+('[1]Pricing Schedule'!$F$113*M302))*2,
IF(AND(I302=38000,R302&gt;314.8,R302&lt;=504.6,M302&lt;=10),('[1]Pricing Schedule'!$F$103+('[1]Pricing Schedule'!$F$105*M302))*3,
IF(AND(I302=38000,R302&gt;314.8,R302&lt;=504.6,M302&gt;10),('[1]Pricing Schedule'!$F$111+('[1]Pricing Schedule'!$F$113*M302))*3,
IF(AND(I302=38000,R302&gt;472.2,R302&lt;=672.8,M302&lt;=10),('[1]Pricing Schedule'!$F$103+('[1]Pricing Schedule'!$F$105*M302))*4,
IF(AND(I302=38000,R302&gt;472.2,R302&lt;=672.8,M302&gt;10),('[1]Pricing Schedule'!$F$111+('[1]Pricing Schedule'!$F$113*M302))*4,
IF(AND(I302=110000,R302&lt;=12.8,M302&gt;2),'[1]Pricing Schedule'!$F$62+('[1]Pricing Schedule'!$F$63*M302),
IF(AND(I302=110000,R302&lt;=12.8,M302&lt;=2),'[1]Pricing Schedule'!$F$96+('[1]Pricing Schedule'!$F$97*M302),
IF(AND(I302=110000,R302&gt;12.8,R302&lt;=22.8,M302&gt;3),'[1]Pricing Schedule'!$F$71+('[1]Pricing Schedule'!$F$72*M302),
IF(AND(I302=110000,R302&gt;12.8,R302&lt;=22.8,M302&lt;=3),'[1]Pricing Schedule'!$F$96+('[1]Pricing Schedule'!$F$97*M302),
IF(AND(I302=110000,R302&gt;22.8,R302&lt;=30.2),'[1]Pricing Schedule'!$F$80+('[1]Pricing Schedule'!$F$81*M302),
IF(AND(I302=110000,R302&gt;30.2,R302&lt;=45.9),'[1]Pricing Schedule'!$F$89+('[1]Pricing Schedule'!$F$90*M302),
IF(AND(I302=110000,R302&gt;45.9,R302&lt;=123.4),'[1]Pricing Schedule'!$F$96+('[1]Pricing Schedule'!$F$97*M302),
IF(AND(I302=110000,R302&gt;123.4,R302&lt;=168.2,M302&lt;=10),'[1]Pricing Schedule'!$F$103+('[1]Pricing Schedule'!$F$105*M302),
IF(AND(I302=110000,R302&gt;123.4,R302&lt;=168.2,M302&gt;10),'[1]Pricing Schedule'!$F$111+('[1]Pricing Schedule'!$F$113*M302),
IF(AND(I302=110000,R302&gt;168.2,R302&lt;=336.4,M302&lt;=10),('[1]Pricing Schedule'!$F$103+('[1]Pricing Schedule'!$F$105*M302))*2,
IF(AND(I302=110000,R302&gt;168.2,R302&lt;=336.4,M302&gt;10),('[1]Pricing Schedule'!$F$111+('[1]Pricing Schedule'!$F$113*M302))*2,
IF(AND(I302=110000,R302&gt;336.4,R302&lt;=504.6,M302&lt;=10),('[1]Pricing Schedule'!$F$103+('[1]Pricing Schedule'!$F$105*M302))*3,
IF(AND(I302=110000,R302&gt;336.4,R302&lt;=504.6,M302&gt;10),('[1]Pricing Schedule'!$F$111+('[1]Pricing Schedule'!$F$113*M302))*3,
IF(AND(I302=110000,R302&gt;504.6,R302&lt;=672.8,M302&lt;=10),('[1]Pricing Schedule'!$F$103+('[1]Pricing Schedule'!$F$105*M302))*4,
IF(AND(I302=110000,R302&gt;504.6,R302&lt;=672.8,M302&gt;10),('[1]Pricing Schedule'!$F$111+('[1]Pricing Schedule'!$F$113*M302))*4,
IF(AND(I302=110000,R302&gt;672.8,R302&lt;=841,M302&lt;=10),('[1]Pricing Schedule'!$F$103+('[1]Pricing Schedule'!$F$105*M302))*5,
IF(AND(I302=110000,R302&gt;672.8,R302&lt;=841,M302&gt;10),('[1]Pricing Schedule'!$F$111+('[1]Pricing Schedule'!$F$113*M302))*5,
IF(AND(I302=110000,R302&gt;672.8,R302&lt;=841,M302&lt;=10),('[1]Pricing Schedule'!$F$103+('[1]Pricing Schedule'!$F$105*M302))*5,
IF(AND(I302=110000,R302&gt;672.8,R302&lt;=841,M302&gt;10),('[1]Pricing Schedule'!$F$111+('[1]Pricing Schedule'!$F$113*M302))*5,
IF(AND(I302=110000,R302&gt;1345.6,R302&lt;=1513.8,M302&lt;=10),('[1]Pricing Schedule'!$F$103+('[1]Pricing Schedule'!$F$105*M302))*9,
IF(AND(I302=110000,R302&gt;1345.6,R302&lt;=1513.8,M302&gt;10),('[1]Pricing Schedule'!$F$111+('[1]Pricing Schedule'!$F$113*M302))*9,
9999999999)))))))))))))))))))))))))))))))))))))))</f>
        <v>1015350</v>
      </c>
      <c r="T302" s="21">
        <f>IF(AND(I302=38000,R302&lt;=4.5,M302&gt;8),'[1]Pricing Schedule'!$J$9,
IF(AND(I302=38000,R302&lt;=4.5,M302&lt;=8),'[1]Pricing Schedule'!$J$36,
IF(AND(I302=38000,R302&gt;4.5,R302&lt;=9,M302&gt;8),'[1]Pricing Schedule'!$J$18,
IF(AND(I302=38000,R302&gt;4.5,R302&lt;=9,M302&lt;=8),'[1]Pricing Schedule'!$J$36,
IF(AND(I302=38000,R302&gt;9,R302&lt;=12.8,M302&gt;8),'[1]Pricing Schedule'!$J$27,
IF(AND(I302=38000,R302&gt;9,R302&lt;=12.8,M302&lt;=8),'[1]Pricing Schedule'!$J$36,
IF(AND(I302=38000,R302&gt;12.8,R302&lt;=22.8),'[1]Pricing Schedule'!$J$36,
IF(AND(I302=38000,R302&gt;22.8,R302&lt;=30.2),'[1]Pricing Schedule'!$J$45,
IF(AND(I302=38000,R302&gt;30.2,R302&lt;=45.9),'[1]Pricing Schedule'!$J$54,
IF(AND(I302=38000,R302&gt;45.9,R302&lt;=123.4),'[1]Pricing Schedule'!$J$97,
IF(AND(I302=38000,R302&gt;123.4,R302&lt;=168.2,M302&lt;=10),'[1]Pricing Schedule'!$J$105,
IF(AND(I302=38000,R302&gt;123.4,R302&lt;=168.2,M302&gt;10),'[1]Pricing Schedule'!$J$113,
IF(AND(I302=38000,R302&gt;168.2,R302&lt;=336.4,M302&lt;=10),('[1]Pricing Schedule'!$J$105),
IF(AND(I302=38000,R302&gt;168.2,R302&lt;=336.4,M302&gt;10),('[1]Pricing Schedule'!$J$113),
IF(AND(I302=38000,R302&gt;336.4,R302&lt;=504.6,M302&lt;=10),('[1]Pricing Schedule'!$J$105),
IF(AND(I302=38000,R302&gt;336.4,R302&lt;=504.6,M302&gt;10),('[1]Pricing Schedule'!$J$113),
IF(AND(I302=38000,R302&gt;504.6,R302&lt;=672.8,M302&lt;=10),('[1]Pricing Schedule'!$J$105),
IF(AND(I302=38000,R302&gt;504.6,R302&lt;=672.8,M302&gt;10),('[1]Pricing Schedule'!$J$113),
IF(AND(I302=110000,R302&lt;=12.8,M302&gt;2),'[1]Pricing Schedule'!$J$63,
IF(AND(I302=110000,R302&lt;=12.8,M302&lt;=2),'[1]Pricing Schedule'!$J$97,
IF(AND(I302=110000,R302&gt;12.8,R302&lt;=22.8,M302&gt;3),'[1]Pricing Schedule'!$J$72,
IF(AND(I302=110000,R302&gt;12.8,R302&lt;=22.8,M302&lt;=3),'[1]Pricing Schedule'!$J$97,
IF(AND(I302=110000,R302&gt;22.8,R302&lt;=30.2),'[1]Pricing Schedule'!$J$81,
IF(AND(I302=110000,R302&gt;30.2,R302&lt;=45.9),'[1]Pricing Schedule'!$J$90,
IF(AND(I302=110000,R302&gt;45.9,R302&lt;=123.4),'[1]Pricing Schedule'!$J$97,
IF(AND(I302=110000,R302&gt;123.4,R302&lt;=168.2,M302&lt;=10),'[1]Pricing Schedule'!$J$105,
IF(AND(I302=110000,R302&gt;123.4,R302&lt;=168.2,M302&gt;10),'[1]Pricing Schedule'!$J$113,
IF(AND(I302=110000,R302&gt;168.2,R302&lt;=336.2,M302&lt;=10),('[1]Pricing Schedule'!$J$105),
IF(AND(I302=110000,R302&gt;168.2,R302&lt;=336.2,M302&gt;10),('[1]Pricing Schedule'!$J$113),
IF(AND(I302=110000,R302&gt;336.4,R302&lt;=504.6,M302&lt;=10),('[1]Pricing Schedule'!$J$105),
IF(AND(I302=110000,R302&gt;336.4,R302&lt;=504.6,M302&gt;10),('[1]Pricing Schedule'!$J$113),
IF(AND(I302=110000,R302&gt;504.6,R302&lt;=672.8,M302&lt;=10),('[1]Pricing Schedule'!$J$105),
IF(AND(I302=110000,R302&gt;504.6,R302&lt;=672.8,M302&gt;10),('[1]Pricing Schedule'!$J$113),
IF(AND(I302=110000,R302&gt;672.8,R302&lt;=841,M302&lt;=10),('[1]Pricing Schedule'!$J$105),
IF(AND(I302=110000,R302&gt;672.8,R302&lt;=841,M302&gt;10),('[1]Pricing Schedule'!$J$113),
IF(AND(I302=110000,R302&gt;1682,R302&lt;=1850.2,M302&lt;=10),('[1]Pricing Schedule'!$J$105),
IF(AND(I302=110000,R302&gt;1682,R302&lt;=1850.2,M302&gt;10),('[1]Pricing Schedule'!$J$113),
IF(AND(I302=110000,R302&gt;2018.4,R302&lt;=2186.6,M302&lt;=10),('[1]Pricing Schedule'!$J$105),
IF(AND(I302=110000,R302&gt;2018.4,R302&lt;=2186.6,M302&gt;10),('[1]Pricing Schedule'!$J$113),999999999)))))))))))))))))))))))))))))))))))))))</f>
        <v>6</v>
      </c>
      <c r="U302" s="40">
        <f t="shared" si="30"/>
        <v>29430.434782608696</v>
      </c>
      <c r="V302" s="41">
        <f t="shared" si="31"/>
        <v>33.978431082877826</v>
      </c>
      <c r="Y302" s="23">
        <v>105</v>
      </c>
      <c r="Z302" s="23">
        <v>687</v>
      </c>
      <c r="AR302" s="35"/>
    </row>
    <row r="303" spans="1:44">
      <c r="A303" s="23">
        <v>302</v>
      </c>
      <c r="B303" s="23">
        <v>302</v>
      </c>
      <c r="C303" s="23" t="s">
        <v>620</v>
      </c>
      <c r="D303" s="23" t="s">
        <v>168</v>
      </c>
      <c r="E303" s="23" t="s">
        <v>168</v>
      </c>
      <c r="F303" s="23" t="s">
        <v>169</v>
      </c>
      <c r="G303" s="23" t="s">
        <v>170</v>
      </c>
      <c r="H303" s="23" t="s">
        <v>113</v>
      </c>
      <c r="I303" s="13">
        <v>38000</v>
      </c>
      <c r="J303" s="13">
        <v>38000</v>
      </c>
      <c r="K303" s="13">
        <v>20000</v>
      </c>
      <c r="L303" s="24">
        <v>7.4589999999999996</v>
      </c>
      <c r="M303" s="37">
        <f t="shared" si="26"/>
        <v>8</v>
      </c>
      <c r="N303" s="24">
        <v>1.9770000000000001</v>
      </c>
      <c r="O303" s="13">
        <v>1</v>
      </c>
      <c r="P303" s="36">
        <f t="shared" si="27"/>
        <v>1.48275</v>
      </c>
      <c r="Q303" s="38">
        <f t="shared" si="28"/>
        <v>13.8</v>
      </c>
      <c r="R303" s="37">
        <f t="shared" si="29"/>
        <v>13.8</v>
      </c>
      <c r="S303" s="39">
        <f>IF(AND(I303=38000,R303&lt;=4.5,M303&gt;8),'[1]Pricing Schedule'!$F$8+('[1]Pricing Schedule'!$F$9*M303),
IF(AND(I303=38000,R303&lt;=4.5,M303&lt;=8),'[1]Pricing Schedule'!$F$34+('[1]Pricing Schedule'!$F$36*M303),
IF(AND(I303=38000,R303&gt;4.5,R303&lt;=9,M303&gt;8),'[1]Pricing Schedule'!$F$17+('[1]Pricing Schedule'!$F$18*M303),
IF(AND(I303=38000,R303&gt;4.5,R303&lt;=9,M303&lt;=8),'[1]Pricing Schedule'!$F$34+('[1]Pricing Schedule'!$F$36*M303),
IF(AND(I303=38000,R303&gt;9,R303&lt;=12.8,M303&gt;8),'[1]Pricing Schedule'!$F$26+('[1]Pricing Schedule'!$F$27*M303),
IF(AND(I303=38000,R303&gt;9,R303&lt;=12.8,M303&lt;=8),'[1]Pricing Schedule'!$F$34+('[1]Pricing Schedule'!$F$36*M303),
IF(AND(I303=38000,R303&gt;12.8,R303&lt;=22.8),'[1]Pricing Schedule'!$F$34+('[1]Pricing Schedule'!$F$36*M303),
IF(AND(I303=38000,R303&gt;22.8,R303&lt;=30.2),'[1]Pricing Schedule'!$F$43+('[1]Pricing Schedule'!$F$45*M303),
IF(AND(I303=38000,R303&gt;30.2,R303&lt;=45.9),'[1]Pricing Schedule'!$F$52+('[1]Pricing Schedule'!$F$54*M303),
IF(AND(I303=38000,R303&gt;45.9,R303&lt;=123.4),'[1]Pricing Schedule'!$F$96+('[1]Pricing Schedule'!$F$97*M303),
IF(AND(I303=38000,R303&gt;123.4,R303&lt;=168.2,M303&lt;=10),'[1]Pricing Schedule'!$F$103+('[1]Pricing Schedule'!$F$105*M303),
IF(AND(I303=38000,R303&gt;123.4,R303&lt;=168.2,M303&gt;10),'[1]Pricing Schedule'!$F$111+('[1]Pricing Schedule'!$F$113*M303),
IF(AND(I303=38000,R303&gt;157.4,R303&lt;=336.4,M303&lt;=10),('[1]Pricing Schedule'!$F$103+('[1]Pricing Schedule'!$F$105*M303))*2,
IF(AND(I303=38000,R303&gt;157.4,R303&lt;=336.4,M303&gt;10),('[1]Pricing Schedule'!$F$111+('[1]Pricing Schedule'!$F$113*M303))*2,
IF(AND(I303=38000,R303&gt;314.8,R303&lt;=504.6,M303&lt;=10),('[1]Pricing Schedule'!$F$103+('[1]Pricing Schedule'!$F$105*M303))*3,
IF(AND(I303=38000,R303&gt;314.8,R303&lt;=504.6,M303&gt;10),('[1]Pricing Schedule'!$F$111+('[1]Pricing Schedule'!$F$113*M303))*3,
IF(AND(I303=38000,R303&gt;472.2,R303&lt;=672.8,M303&lt;=10),('[1]Pricing Schedule'!$F$103+('[1]Pricing Schedule'!$F$105*M303))*4,
IF(AND(I303=38000,R303&gt;472.2,R303&lt;=672.8,M303&gt;10),('[1]Pricing Schedule'!$F$111+('[1]Pricing Schedule'!$F$113*M303))*4,
IF(AND(I303=110000,R303&lt;=12.8,M303&gt;2),'[1]Pricing Schedule'!$F$62+('[1]Pricing Schedule'!$F$63*M303),
IF(AND(I303=110000,R303&lt;=12.8,M303&lt;=2),'[1]Pricing Schedule'!$F$96+('[1]Pricing Schedule'!$F$97*M303),
IF(AND(I303=110000,R303&gt;12.8,R303&lt;=22.8,M303&gt;3),'[1]Pricing Schedule'!$F$71+('[1]Pricing Schedule'!$F$72*M303),
IF(AND(I303=110000,R303&gt;12.8,R303&lt;=22.8,M303&lt;=3),'[1]Pricing Schedule'!$F$96+('[1]Pricing Schedule'!$F$97*M303),
IF(AND(I303=110000,R303&gt;22.8,R303&lt;=30.2),'[1]Pricing Schedule'!$F$80+('[1]Pricing Schedule'!$F$81*M303),
IF(AND(I303=110000,R303&gt;30.2,R303&lt;=45.9),'[1]Pricing Schedule'!$F$89+('[1]Pricing Schedule'!$F$90*M303),
IF(AND(I303=110000,R303&gt;45.9,R303&lt;=123.4),'[1]Pricing Schedule'!$F$96+('[1]Pricing Schedule'!$F$97*M303),
IF(AND(I303=110000,R303&gt;123.4,R303&lt;=168.2,M303&lt;=10),'[1]Pricing Schedule'!$F$103+('[1]Pricing Schedule'!$F$105*M303),
IF(AND(I303=110000,R303&gt;123.4,R303&lt;=168.2,M303&gt;10),'[1]Pricing Schedule'!$F$111+('[1]Pricing Schedule'!$F$113*M303),
IF(AND(I303=110000,R303&gt;168.2,R303&lt;=336.4,M303&lt;=10),('[1]Pricing Schedule'!$F$103+('[1]Pricing Schedule'!$F$105*M303))*2,
IF(AND(I303=110000,R303&gt;168.2,R303&lt;=336.4,M303&gt;10),('[1]Pricing Schedule'!$F$111+('[1]Pricing Schedule'!$F$113*M303))*2,
IF(AND(I303=110000,R303&gt;336.4,R303&lt;=504.6,M303&lt;=10),('[1]Pricing Schedule'!$F$103+('[1]Pricing Schedule'!$F$105*M303))*3,
IF(AND(I303=110000,R303&gt;336.4,R303&lt;=504.6,M303&gt;10),('[1]Pricing Schedule'!$F$111+('[1]Pricing Schedule'!$F$113*M303))*3,
IF(AND(I303=110000,R303&gt;504.6,R303&lt;=672.8,M303&lt;=10),('[1]Pricing Schedule'!$F$103+('[1]Pricing Schedule'!$F$105*M303))*4,
IF(AND(I303=110000,R303&gt;504.6,R303&lt;=672.8,M303&gt;10),('[1]Pricing Schedule'!$F$111+('[1]Pricing Schedule'!$F$113*M303))*4,
IF(AND(I303=110000,R303&gt;672.8,R303&lt;=841,M303&lt;=10),('[1]Pricing Schedule'!$F$103+('[1]Pricing Schedule'!$F$105*M303))*5,
IF(AND(I303=110000,R303&gt;672.8,R303&lt;=841,M303&gt;10),('[1]Pricing Schedule'!$F$111+('[1]Pricing Schedule'!$F$113*M303))*5,
IF(AND(I303=110000,R303&gt;672.8,R303&lt;=841,M303&lt;=10),('[1]Pricing Schedule'!$F$103+('[1]Pricing Schedule'!$F$105*M303))*5,
IF(AND(I303=110000,R303&gt;672.8,R303&lt;=841,M303&gt;10),('[1]Pricing Schedule'!$F$111+('[1]Pricing Schedule'!$F$113*M303))*5,
IF(AND(I303=110000,R303&gt;1345.6,R303&lt;=1513.8,M303&lt;=10),('[1]Pricing Schedule'!$F$103+('[1]Pricing Schedule'!$F$105*M303))*9,
IF(AND(I303=110000,R303&gt;1345.6,R303&lt;=1513.8,M303&gt;10),('[1]Pricing Schedule'!$F$111+('[1]Pricing Schedule'!$F$113*M303))*9,
9999999999)))))))))))))))))))))))))))))))))))))))</f>
        <v>909950</v>
      </c>
      <c r="T303" s="21">
        <f>IF(AND(I303=38000,R303&lt;=4.5,M303&gt;8),'[1]Pricing Schedule'!$J$9,
IF(AND(I303=38000,R303&lt;=4.5,M303&lt;=8),'[1]Pricing Schedule'!$J$36,
IF(AND(I303=38000,R303&gt;4.5,R303&lt;=9,M303&gt;8),'[1]Pricing Schedule'!$J$18,
IF(AND(I303=38000,R303&gt;4.5,R303&lt;=9,M303&lt;=8),'[1]Pricing Schedule'!$J$36,
IF(AND(I303=38000,R303&gt;9,R303&lt;=12.8,M303&gt;8),'[1]Pricing Schedule'!$J$27,
IF(AND(I303=38000,R303&gt;9,R303&lt;=12.8,M303&lt;=8),'[1]Pricing Schedule'!$J$36,
IF(AND(I303=38000,R303&gt;12.8,R303&lt;=22.8),'[1]Pricing Schedule'!$J$36,
IF(AND(I303=38000,R303&gt;22.8,R303&lt;=30.2),'[1]Pricing Schedule'!$J$45,
IF(AND(I303=38000,R303&gt;30.2,R303&lt;=45.9),'[1]Pricing Schedule'!$J$54,
IF(AND(I303=38000,R303&gt;45.9,R303&lt;=123.4),'[1]Pricing Schedule'!$J$97,
IF(AND(I303=38000,R303&gt;123.4,R303&lt;=168.2,M303&lt;=10),'[1]Pricing Schedule'!$J$105,
IF(AND(I303=38000,R303&gt;123.4,R303&lt;=168.2,M303&gt;10),'[1]Pricing Schedule'!$J$113,
IF(AND(I303=38000,R303&gt;168.2,R303&lt;=336.4,M303&lt;=10),('[1]Pricing Schedule'!$J$105),
IF(AND(I303=38000,R303&gt;168.2,R303&lt;=336.4,M303&gt;10),('[1]Pricing Schedule'!$J$113),
IF(AND(I303=38000,R303&gt;336.4,R303&lt;=504.6,M303&lt;=10),('[1]Pricing Schedule'!$J$105),
IF(AND(I303=38000,R303&gt;336.4,R303&lt;=504.6,M303&gt;10),('[1]Pricing Schedule'!$J$113),
IF(AND(I303=38000,R303&gt;504.6,R303&lt;=672.8,M303&lt;=10),('[1]Pricing Schedule'!$J$105),
IF(AND(I303=38000,R303&gt;504.6,R303&lt;=672.8,M303&gt;10),('[1]Pricing Schedule'!$J$113),
IF(AND(I303=110000,R303&lt;=12.8,M303&gt;2),'[1]Pricing Schedule'!$J$63,
IF(AND(I303=110000,R303&lt;=12.8,M303&lt;=2),'[1]Pricing Schedule'!$J$97,
IF(AND(I303=110000,R303&gt;12.8,R303&lt;=22.8,M303&gt;3),'[1]Pricing Schedule'!$J$72,
IF(AND(I303=110000,R303&gt;12.8,R303&lt;=22.8,M303&lt;=3),'[1]Pricing Schedule'!$J$97,
IF(AND(I303=110000,R303&gt;22.8,R303&lt;=30.2),'[1]Pricing Schedule'!$J$81,
IF(AND(I303=110000,R303&gt;30.2,R303&lt;=45.9),'[1]Pricing Schedule'!$J$90,
IF(AND(I303=110000,R303&gt;45.9,R303&lt;=123.4),'[1]Pricing Schedule'!$J$97,
IF(AND(I303=110000,R303&gt;123.4,R303&lt;=168.2,M303&lt;=10),'[1]Pricing Schedule'!$J$105,
IF(AND(I303=110000,R303&gt;123.4,R303&lt;=168.2,M303&gt;10),'[1]Pricing Schedule'!$J$113,
IF(AND(I303=110000,R303&gt;168.2,R303&lt;=336.2,M303&lt;=10),('[1]Pricing Schedule'!$J$105),
IF(AND(I303=110000,R303&gt;168.2,R303&lt;=336.2,M303&gt;10),('[1]Pricing Schedule'!$J$113),
IF(AND(I303=110000,R303&gt;336.4,R303&lt;=504.6,M303&lt;=10),('[1]Pricing Schedule'!$J$105),
IF(AND(I303=110000,R303&gt;336.4,R303&lt;=504.6,M303&gt;10),('[1]Pricing Schedule'!$J$113),
IF(AND(I303=110000,R303&gt;504.6,R303&lt;=672.8,M303&lt;=10),('[1]Pricing Schedule'!$J$105),
IF(AND(I303=110000,R303&gt;504.6,R303&lt;=672.8,M303&gt;10),('[1]Pricing Schedule'!$J$113),
IF(AND(I303=110000,R303&gt;672.8,R303&lt;=841,M303&lt;=10),('[1]Pricing Schedule'!$J$105),
IF(AND(I303=110000,R303&gt;672.8,R303&lt;=841,M303&gt;10),('[1]Pricing Schedule'!$J$113),
IF(AND(I303=110000,R303&gt;1682,R303&lt;=1850.2,M303&lt;=10),('[1]Pricing Schedule'!$J$105),
IF(AND(I303=110000,R303&gt;1682,R303&lt;=1850.2,M303&gt;10),('[1]Pricing Schedule'!$J$113),
IF(AND(I303=110000,R303&gt;2018.4,R303&lt;=2186.6,M303&lt;=10),('[1]Pricing Schedule'!$J$105),
IF(AND(I303=110000,R303&gt;2018.4,R303&lt;=2186.6,M303&gt;10),('[1]Pricing Schedule'!$J$113),999999999)))))))))))))))))))))))))))))))))))))))</f>
        <v>4</v>
      </c>
      <c r="U303" s="40">
        <f t="shared" si="30"/>
        <v>65938.405797101441</v>
      </c>
      <c r="V303" s="41">
        <f t="shared" si="31"/>
        <v>15.165668443321062</v>
      </c>
      <c r="Y303" s="23">
        <v>151</v>
      </c>
      <c r="Z303" s="23">
        <v>642</v>
      </c>
      <c r="AR303" s="35"/>
    </row>
    <row r="304" spans="1:44">
      <c r="A304" s="23">
        <v>303</v>
      </c>
      <c r="B304" s="23">
        <v>303</v>
      </c>
      <c r="C304" s="23" t="s">
        <v>621</v>
      </c>
      <c r="D304" s="23" t="s">
        <v>168</v>
      </c>
      <c r="E304" s="23" t="s">
        <v>168</v>
      </c>
      <c r="F304" s="23" t="s">
        <v>169</v>
      </c>
      <c r="G304" s="23" t="s">
        <v>170</v>
      </c>
      <c r="H304" s="23" t="s">
        <v>113</v>
      </c>
      <c r="I304" s="13">
        <v>38000</v>
      </c>
      <c r="J304" s="13">
        <v>38000</v>
      </c>
      <c r="K304" s="13">
        <v>20000</v>
      </c>
      <c r="L304" s="24">
        <v>6.2380000000000004</v>
      </c>
      <c r="M304" s="37">
        <f t="shared" si="26"/>
        <v>7</v>
      </c>
      <c r="N304" s="24">
        <v>4.423</v>
      </c>
      <c r="O304" s="13">
        <v>1</v>
      </c>
      <c r="P304" s="36">
        <f t="shared" si="27"/>
        <v>3.31725</v>
      </c>
      <c r="Q304" s="38">
        <f t="shared" si="28"/>
        <v>34.5</v>
      </c>
      <c r="R304" s="37">
        <f t="shared" si="29"/>
        <v>34.5</v>
      </c>
      <c r="S304" s="39">
        <f>IF(AND(I304=38000,R304&lt;=4.5,M304&gt;8),'[1]Pricing Schedule'!$F$8+('[1]Pricing Schedule'!$F$9*M304),
IF(AND(I304=38000,R304&lt;=4.5,M304&lt;=8),'[1]Pricing Schedule'!$F$34+('[1]Pricing Schedule'!$F$36*M304),
IF(AND(I304=38000,R304&gt;4.5,R304&lt;=9,M304&gt;8),'[1]Pricing Schedule'!$F$17+('[1]Pricing Schedule'!$F$18*M304),
IF(AND(I304=38000,R304&gt;4.5,R304&lt;=9,M304&lt;=8),'[1]Pricing Schedule'!$F$34+('[1]Pricing Schedule'!$F$36*M304),
IF(AND(I304=38000,R304&gt;9,R304&lt;=12.8,M304&gt;8),'[1]Pricing Schedule'!$F$26+('[1]Pricing Schedule'!$F$27*M304),
IF(AND(I304=38000,R304&gt;9,R304&lt;=12.8,M304&lt;=8),'[1]Pricing Schedule'!$F$34+('[1]Pricing Schedule'!$F$36*M304),
IF(AND(I304=38000,R304&gt;12.8,R304&lt;=22.8),'[1]Pricing Schedule'!$F$34+('[1]Pricing Schedule'!$F$36*M304),
IF(AND(I304=38000,R304&gt;22.8,R304&lt;=30.2),'[1]Pricing Schedule'!$F$43+('[1]Pricing Schedule'!$F$45*M304),
IF(AND(I304=38000,R304&gt;30.2,R304&lt;=45.9),'[1]Pricing Schedule'!$F$52+('[1]Pricing Schedule'!$F$54*M304),
IF(AND(I304=38000,R304&gt;45.9,R304&lt;=123.4),'[1]Pricing Schedule'!$F$96+('[1]Pricing Schedule'!$F$97*M304),
IF(AND(I304=38000,R304&gt;123.4,R304&lt;=168.2,M304&lt;=10),'[1]Pricing Schedule'!$F$103+('[1]Pricing Schedule'!$F$105*M304),
IF(AND(I304=38000,R304&gt;123.4,R304&lt;=168.2,M304&gt;10),'[1]Pricing Schedule'!$F$111+('[1]Pricing Schedule'!$F$113*M304),
IF(AND(I304=38000,R304&gt;157.4,R304&lt;=336.4,M304&lt;=10),('[1]Pricing Schedule'!$F$103+('[1]Pricing Schedule'!$F$105*M304))*2,
IF(AND(I304=38000,R304&gt;157.4,R304&lt;=336.4,M304&gt;10),('[1]Pricing Schedule'!$F$111+('[1]Pricing Schedule'!$F$113*M304))*2,
IF(AND(I304=38000,R304&gt;314.8,R304&lt;=504.6,M304&lt;=10),('[1]Pricing Schedule'!$F$103+('[1]Pricing Schedule'!$F$105*M304))*3,
IF(AND(I304=38000,R304&gt;314.8,R304&lt;=504.6,M304&gt;10),('[1]Pricing Schedule'!$F$111+('[1]Pricing Schedule'!$F$113*M304))*3,
IF(AND(I304=38000,R304&gt;472.2,R304&lt;=672.8,M304&lt;=10),('[1]Pricing Schedule'!$F$103+('[1]Pricing Schedule'!$F$105*M304))*4,
IF(AND(I304=38000,R304&gt;472.2,R304&lt;=672.8,M304&gt;10),('[1]Pricing Schedule'!$F$111+('[1]Pricing Schedule'!$F$113*M304))*4,
IF(AND(I304=110000,R304&lt;=12.8,M304&gt;2),'[1]Pricing Schedule'!$F$62+('[1]Pricing Schedule'!$F$63*M304),
IF(AND(I304=110000,R304&lt;=12.8,M304&lt;=2),'[1]Pricing Schedule'!$F$96+('[1]Pricing Schedule'!$F$97*M304),
IF(AND(I304=110000,R304&gt;12.8,R304&lt;=22.8,M304&gt;3),'[1]Pricing Schedule'!$F$71+('[1]Pricing Schedule'!$F$72*M304),
IF(AND(I304=110000,R304&gt;12.8,R304&lt;=22.8,M304&lt;=3),'[1]Pricing Schedule'!$F$96+('[1]Pricing Schedule'!$F$97*M304),
IF(AND(I304=110000,R304&gt;22.8,R304&lt;=30.2),'[1]Pricing Schedule'!$F$80+('[1]Pricing Schedule'!$F$81*M304),
IF(AND(I304=110000,R304&gt;30.2,R304&lt;=45.9),'[1]Pricing Schedule'!$F$89+('[1]Pricing Schedule'!$F$90*M304),
IF(AND(I304=110000,R304&gt;45.9,R304&lt;=123.4),'[1]Pricing Schedule'!$F$96+('[1]Pricing Schedule'!$F$97*M304),
IF(AND(I304=110000,R304&gt;123.4,R304&lt;=168.2,M304&lt;=10),'[1]Pricing Schedule'!$F$103+('[1]Pricing Schedule'!$F$105*M304),
IF(AND(I304=110000,R304&gt;123.4,R304&lt;=168.2,M304&gt;10),'[1]Pricing Schedule'!$F$111+('[1]Pricing Schedule'!$F$113*M304),
IF(AND(I304=110000,R304&gt;168.2,R304&lt;=336.4,M304&lt;=10),('[1]Pricing Schedule'!$F$103+('[1]Pricing Schedule'!$F$105*M304))*2,
IF(AND(I304=110000,R304&gt;168.2,R304&lt;=336.4,M304&gt;10),('[1]Pricing Schedule'!$F$111+('[1]Pricing Schedule'!$F$113*M304))*2,
IF(AND(I304=110000,R304&gt;336.4,R304&lt;=504.6,M304&lt;=10),('[1]Pricing Schedule'!$F$103+('[1]Pricing Schedule'!$F$105*M304))*3,
IF(AND(I304=110000,R304&gt;336.4,R304&lt;=504.6,M304&gt;10),('[1]Pricing Schedule'!$F$111+('[1]Pricing Schedule'!$F$113*M304))*3,
IF(AND(I304=110000,R304&gt;504.6,R304&lt;=672.8,M304&lt;=10),('[1]Pricing Schedule'!$F$103+('[1]Pricing Schedule'!$F$105*M304))*4,
IF(AND(I304=110000,R304&gt;504.6,R304&lt;=672.8,M304&gt;10),('[1]Pricing Schedule'!$F$111+('[1]Pricing Schedule'!$F$113*M304))*4,
IF(AND(I304=110000,R304&gt;672.8,R304&lt;=841,M304&lt;=10),('[1]Pricing Schedule'!$F$103+('[1]Pricing Schedule'!$F$105*M304))*5,
IF(AND(I304=110000,R304&gt;672.8,R304&lt;=841,M304&gt;10),('[1]Pricing Schedule'!$F$111+('[1]Pricing Schedule'!$F$113*M304))*5,
IF(AND(I304=110000,R304&gt;672.8,R304&lt;=841,M304&lt;=10),('[1]Pricing Schedule'!$F$103+('[1]Pricing Schedule'!$F$105*M304))*5,
IF(AND(I304=110000,R304&gt;672.8,R304&lt;=841,M304&gt;10),('[1]Pricing Schedule'!$F$111+('[1]Pricing Schedule'!$F$113*M304))*5,
IF(AND(I304=110000,R304&gt;1345.6,R304&lt;=1513.8,M304&lt;=10),('[1]Pricing Schedule'!$F$103+('[1]Pricing Schedule'!$F$105*M304))*9,
IF(AND(I304=110000,R304&gt;1345.6,R304&lt;=1513.8,M304&gt;10),('[1]Pricing Schedule'!$F$111+('[1]Pricing Schedule'!$F$113*M304))*9,
9999999999)))))))))))))))))))))))))))))))))))))))</f>
        <v>1126610</v>
      </c>
      <c r="T304" s="21">
        <f>IF(AND(I304=38000,R304&lt;=4.5,M304&gt;8),'[1]Pricing Schedule'!$J$9,
IF(AND(I304=38000,R304&lt;=4.5,M304&lt;=8),'[1]Pricing Schedule'!$J$36,
IF(AND(I304=38000,R304&gt;4.5,R304&lt;=9,M304&gt;8),'[1]Pricing Schedule'!$J$18,
IF(AND(I304=38000,R304&gt;4.5,R304&lt;=9,M304&lt;=8),'[1]Pricing Schedule'!$J$36,
IF(AND(I304=38000,R304&gt;9,R304&lt;=12.8,M304&gt;8),'[1]Pricing Schedule'!$J$27,
IF(AND(I304=38000,R304&gt;9,R304&lt;=12.8,M304&lt;=8),'[1]Pricing Schedule'!$J$36,
IF(AND(I304=38000,R304&gt;12.8,R304&lt;=22.8),'[1]Pricing Schedule'!$J$36,
IF(AND(I304=38000,R304&gt;22.8,R304&lt;=30.2),'[1]Pricing Schedule'!$J$45,
IF(AND(I304=38000,R304&gt;30.2,R304&lt;=45.9),'[1]Pricing Schedule'!$J$54,
IF(AND(I304=38000,R304&gt;45.9,R304&lt;=123.4),'[1]Pricing Schedule'!$J$97,
IF(AND(I304=38000,R304&gt;123.4,R304&lt;=168.2,M304&lt;=10),'[1]Pricing Schedule'!$J$105,
IF(AND(I304=38000,R304&gt;123.4,R304&lt;=168.2,M304&gt;10),'[1]Pricing Schedule'!$J$113,
IF(AND(I304=38000,R304&gt;168.2,R304&lt;=336.4,M304&lt;=10),('[1]Pricing Schedule'!$J$105),
IF(AND(I304=38000,R304&gt;168.2,R304&lt;=336.4,M304&gt;10),('[1]Pricing Schedule'!$J$113),
IF(AND(I304=38000,R304&gt;336.4,R304&lt;=504.6,M304&lt;=10),('[1]Pricing Schedule'!$J$105),
IF(AND(I304=38000,R304&gt;336.4,R304&lt;=504.6,M304&gt;10),('[1]Pricing Schedule'!$J$113),
IF(AND(I304=38000,R304&gt;504.6,R304&lt;=672.8,M304&lt;=10),('[1]Pricing Schedule'!$J$105),
IF(AND(I304=38000,R304&gt;504.6,R304&lt;=672.8,M304&gt;10),('[1]Pricing Schedule'!$J$113),
IF(AND(I304=110000,R304&lt;=12.8,M304&gt;2),'[1]Pricing Schedule'!$J$63,
IF(AND(I304=110000,R304&lt;=12.8,M304&lt;=2),'[1]Pricing Schedule'!$J$97,
IF(AND(I304=110000,R304&gt;12.8,R304&lt;=22.8,M304&gt;3),'[1]Pricing Schedule'!$J$72,
IF(AND(I304=110000,R304&gt;12.8,R304&lt;=22.8,M304&lt;=3),'[1]Pricing Schedule'!$J$97,
IF(AND(I304=110000,R304&gt;22.8,R304&lt;=30.2),'[1]Pricing Schedule'!$J$81,
IF(AND(I304=110000,R304&gt;30.2,R304&lt;=45.9),'[1]Pricing Schedule'!$J$90,
IF(AND(I304=110000,R304&gt;45.9,R304&lt;=123.4),'[1]Pricing Schedule'!$J$97,
IF(AND(I304=110000,R304&gt;123.4,R304&lt;=168.2,M304&lt;=10),'[1]Pricing Schedule'!$J$105,
IF(AND(I304=110000,R304&gt;123.4,R304&lt;=168.2,M304&gt;10),'[1]Pricing Schedule'!$J$113,
IF(AND(I304=110000,R304&gt;168.2,R304&lt;=336.2,M304&lt;=10),('[1]Pricing Schedule'!$J$105),
IF(AND(I304=110000,R304&gt;168.2,R304&lt;=336.2,M304&gt;10),('[1]Pricing Schedule'!$J$113),
IF(AND(I304=110000,R304&gt;336.4,R304&lt;=504.6,M304&lt;=10),('[1]Pricing Schedule'!$J$105),
IF(AND(I304=110000,R304&gt;336.4,R304&lt;=504.6,M304&gt;10),('[1]Pricing Schedule'!$J$113),
IF(AND(I304=110000,R304&gt;504.6,R304&lt;=672.8,M304&lt;=10),('[1]Pricing Schedule'!$J$105),
IF(AND(I304=110000,R304&gt;504.6,R304&lt;=672.8,M304&gt;10),('[1]Pricing Schedule'!$J$113),
IF(AND(I304=110000,R304&gt;672.8,R304&lt;=841,M304&lt;=10),('[1]Pricing Schedule'!$J$105),
IF(AND(I304=110000,R304&gt;672.8,R304&lt;=841,M304&gt;10),('[1]Pricing Schedule'!$J$113),
IF(AND(I304=110000,R304&gt;1682,R304&lt;=1850.2,M304&lt;=10),('[1]Pricing Schedule'!$J$105),
IF(AND(I304=110000,R304&gt;1682,R304&lt;=1850.2,M304&gt;10),('[1]Pricing Schedule'!$J$113),
IF(AND(I304=110000,R304&gt;2018.4,R304&lt;=2186.6,M304&lt;=10),('[1]Pricing Schedule'!$J$105),
IF(AND(I304=110000,R304&gt;2018.4,R304&lt;=2186.6,M304&gt;10),('[1]Pricing Schedule'!$J$113),999999999)))))))))))))))))))))))))))))))))))))))</f>
        <v>6</v>
      </c>
      <c r="U304" s="40">
        <f t="shared" si="30"/>
        <v>32655.36231884058</v>
      </c>
      <c r="V304" s="41">
        <f t="shared" si="31"/>
        <v>30.62284197725921</v>
      </c>
      <c r="Y304" s="23">
        <v>494</v>
      </c>
      <c r="Z304" s="23">
        <v>642</v>
      </c>
      <c r="AR304" s="35"/>
    </row>
    <row r="305" spans="1:44">
      <c r="A305" s="23">
        <v>304</v>
      </c>
      <c r="B305" s="23">
        <v>304</v>
      </c>
      <c r="C305" s="23" t="s">
        <v>622</v>
      </c>
      <c r="D305" s="23" t="s">
        <v>168</v>
      </c>
      <c r="E305" s="23" t="s">
        <v>168</v>
      </c>
      <c r="F305" s="23" t="s">
        <v>169</v>
      </c>
      <c r="G305" s="23" t="s">
        <v>170</v>
      </c>
      <c r="H305" s="23" t="s">
        <v>113</v>
      </c>
      <c r="I305" s="13">
        <v>38000</v>
      </c>
      <c r="J305" s="13">
        <v>38000</v>
      </c>
      <c r="K305" s="13">
        <v>20000</v>
      </c>
      <c r="L305" s="24">
        <v>7.4790000000000001</v>
      </c>
      <c r="M305" s="37">
        <f t="shared" si="26"/>
        <v>8</v>
      </c>
      <c r="N305" s="24">
        <v>1.9430000000000001</v>
      </c>
      <c r="O305" s="13">
        <v>1</v>
      </c>
      <c r="P305" s="36">
        <f t="shared" si="27"/>
        <v>1.4572500000000002</v>
      </c>
      <c r="Q305" s="38">
        <f t="shared" si="28"/>
        <v>13.8</v>
      </c>
      <c r="R305" s="37">
        <f t="shared" si="29"/>
        <v>13.8</v>
      </c>
      <c r="S305" s="39">
        <f>IF(AND(I305=38000,R305&lt;=4.5,M305&gt;8),'[1]Pricing Schedule'!$F$8+('[1]Pricing Schedule'!$F$9*M305),
IF(AND(I305=38000,R305&lt;=4.5,M305&lt;=8),'[1]Pricing Schedule'!$F$34+('[1]Pricing Schedule'!$F$36*M305),
IF(AND(I305=38000,R305&gt;4.5,R305&lt;=9,M305&gt;8),'[1]Pricing Schedule'!$F$17+('[1]Pricing Schedule'!$F$18*M305),
IF(AND(I305=38000,R305&gt;4.5,R305&lt;=9,M305&lt;=8),'[1]Pricing Schedule'!$F$34+('[1]Pricing Schedule'!$F$36*M305),
IF(AND(I305=38000,R305&gt;9,R305&lt;=12.8,M305&gt;8),'[1]Pricing Schedule'!$F$26+('[1]Pricing Schedule'!$F$27*M305),
IF(AND(I305=38000,R305&gt;9,R305&lt;=12.8,M305&lt;=8),'[1]Pricing Schedule'!$F$34+('[1]Pricing Schedule'!$F$36*M305),
IF(AND(I305=38000,R305&gt;12.8,R305&lt;=22.8),'[1]Pricing Schedule'!$F$34+('[1]Pricing Schedule'!$F$36*M305),
IF(AND(I305=38000,R305&gt;22.8,R305&lt;=30.2),'[1]Pricing Schedule'!$F$43+('[1]Pricing Schedule'!$F$45*M305),
IF(AND(I305=38000,R305&gt;30.2,R305&lt;=45.9),'[1]Pricing Schedule'!$F$52+('[1]Pricing Schedule'!$F$54*M305),
IF(AND(I305=38000,R305&gt;45.9,R305&lt;=123.4),'[1]Pricing Schedule'!$F$96+('[1]Pricing Schedule'!$F$97*M305),
IF(AND(I305=38000,R305&gt;123.4,R305&lt;=168.2,M305&lt;=10),'[1]Pricing Schedule'!$F$103+('[1]Pricing Schedule'!$F$105*M305),
IF(AND(I305=38000,R305&gt;123.4,R305&lt;=168.2,M305&gt;10),'[1]Pricing Schedule'!$F$111+('[1]Pricing Schedule'!$F$113*M305),
IF(AND(I305=38000,R305&gt;157.4,R305&lt;=336.4,M305&lt;=10),('[1]Pricing Schedule'!$F$103+('[1]Pricing Schedule'!$F$105*M305))*2,
IF(AND(I305=38000,R305&gt;157.4,R305&lt;=336.4,M305&gt;10),('[1]Pricing Schedule'!$F$111+('[1]Pricing Schedule'!$F$113*M305))*2,
IF(AND(I305=38000,R305&gt;314.8,R305&lt;=504.6,M305&lt;=10),('[1]Pricing Schedule'!$F$103+('[1]Pricing Schedule'!$F$105*M305))*3,
IF(AND(I305=38000,R305&gt;314.8,R305&lt;=504.6,M305&gt;10),('[1]Pricing Schedule'!$F$111+('[1]Pricing Schedule'!$F$113*M305))*3,
IF(AND(I305=38000,R305&gt;472.2,R305&lt;=672.8,M305&lt;=10),('[1]Pricing Schedule'!$F$103+('[1]Pricing Schedule'!$F$105*M305))*4,
IF(AND(I305=38000,R305&gt;472.2,R305&lt;=672.8,M305&gt;10),('[1]Pricing Schedule'!$F$111+('[1]Pricing Schedule'!$F$113*M305))*4,
IF(AND(I305=110000,R305&lt;=12.8,M305&gt;2),'[1]Pricing Schedule'!$F$62+('[1]Pricing Schedule'!$F$63*M305),
IF(AND(I305=110000,R305&lt;=12.8,M305&lt;=2),'[1]Pricing Schedule'!$F$96+('[1]Pricing Schedule'!$F$97*M305),
IF(AND(I305=110000,R305&gt;12.8,R305&lt;=22.8,M305&gt;3),'[1]Pricing Schedule'!$F$71+('[1]Pricing Schedule'!$F$72*M305),
IF(AND(I305=110000,R305&gt;12.8,R305&lt;=22.8,M305&lt;=3),'[1]Pricing Schedule'!$F$96+('[1]Pricing Schedule'!$F$97*M305),
IF(AND(I305=110000,R305&gt;22.8,R305&lt;=30.2),'[1]Pricing Schedule'!$F$80+('[1]Pricing Schedule'!$F$81*M305),
IF(AND(I305=110000,R305&gt;30.2,R305&lt;=45.9),'[1]Pricing Schedule'!$F$89+('[1]Pricing Schedule'!$F$90*M305),
IF(AND(I305=110000,R305&gt;45.9,R305&lt;=123.4),'[1]Pricing Schedule'!$F$96+('[1]Pricing Schedule'!$F$97*M305),
IF(AND(I305=110000,R305&gt;123.4,R305&lt;=168.2,M305&lt;=10),'[1]Pricing Schedule'!$F$103+('[1]Pricing Schedule'!$F$105*M305),
IF(AND(I305=110000,R305&gt;123.4,R305&lt;=168.2,M305&gt;10),'[1]Pricing Schedule'!$F$111+('[1]Pricing Schedule'!$F$113*M305),
IF(AND(I305=110000,R305&gt;168.2,R305&lt;=336.4,M305&lt;=10),('[1]Pricing Schedule'!$F$103+('[1]Pricing Schedule'!$F$105*M305))*2,
IF(AND(I305=110000,R305&gt;168.2,R305&lt;=336.4,M305&gt;10),('[1]Pricing Schedule'!$F$111+('[1]Pricing Schedule'!$F$113*M305))*2,
IF(AND(I305=110000,R305&gt;336.4,R305&lt;=504.6,M305&lt;=10),('[1]Pricing Schedule'!$F$103+('[1]Pricing Schedule'!$F$105*M305))*3,
IF(AND(I305=110000,R305&gt;336.4,R305&lt;=504.6,M305&gt;10),('[1]Pricing Schedule'!$F$111+('[1]Pricing Schedule'!$F$113*M305))*3,
IF(AND(I305=110000,R305&gt;504.6,R305&lt;=672.8,M305&lt;=10),('[1]Pricing Schedule'!$F$103+('[1]Pricing Schedule'!$F$105*M305))*4,
IF(AND(I305=110000,R305&gt;504.6,R305&lt;=672.8,M305&gt;10),('[1]Pricing Schedule'!$F$111+('[1]Pricing Schedule'!$F$113*M305))*4,
IF(AND(I305=110000,R305&gt;672.8,R305&lt;=841,M305&lt;=10),('[1]Pricing Schedule'!$F$103+('[1]Pricing Schedule'!$F$105*M305))*5,
IF(AND(I305=110000,R305&gt;672.8,R305&lt;=841,M305&gt;10),('[1]Pricing Schedule'!$F$111+('[1]Pricing Schedule'!$F$113*M305))*5,
IF(AND(I305=110000,R305&gt;672.8,R305&lt;=841,M305&lt;=10),('[1]Pricing Schedule'!$F$103+('[1]Pricing Schedule'!$F$105*M305))*5,
IF(AND(I305=110000,R305&gt;672.8,R305&lt;=841,M305&gt;10),('[1]Pricing Schedule'!$F$111+('[1]Pricing Schedule'!$F$113*M305))*5,
IF(AND(I305=110000,R305&gt;1345.6,R305&lt;=1513.8,M305&lt;=10),('[1]Pricing Schedule'!$F$103+('[1]Pricing Schedule'!$F$105*M305))*9,
IF(AND(I305=110000,R305&gt;1345.6,R305&lt;=1513.8,M305&gt;10),('[1]Pricing Schedule'!$F$111+('[1]Pricing Schedule'!$F$113*M305))*9,
9999999999)))))))))))))))))))))))))))))))))))))))</f>
        <v>909950</v>
      </c>
      <c r="T305" s="21">
        <f>IF(AND(I305=38000,R305&lt;=4.5,M305&gt;8),'[1]Pricing Schedule'!$J$9,
IF(AND(I305=38000,R305&lt;=4.5,M305&lt;=8),'[1]Pricing Schedule'!$J$36,
IF(AND(I305=38000,R305&gt;4.5,R305&lt;=9,M305&gt;8),'[1]Pricing Schedule'!$J$18,
IF(AND(I305=38000,R305&gt;4.5,R305&lt;=9,M305&lt;=8),'[1]Pricing Schedule'!$J$36,
IF(AND(I305=38000,R305&gt;9,R305&lt;=12.8,M305&gt;8),'[1]Pricing Schedule'!$J$27,
IF(AND(I305=38000,R305&gt;9,R305&lt;=12.8,M305&lt;=8),'[1]Pricing Schedule'!$J$36,
IF(AND(I305=38000,R305&gt;12.8,R305&lt;=22.8),'[1]Pricing Schedule'!$J$36,
IF(AND(I305=38000,R305&gt;22.8,R305&lt;=30.2),'[1]Pricing Schedule'!$J$45,
IF(AND(I305=38000,R305&gt;30.2,R305&lt;=45.9),'[1]Pricing Schedule'!$J$54,
IF(AND(I305=38000,R305&gt;45.9,R305&lt;=123.4),'[1]Pricing Schedule'!$J$97,
IF(AND(I305=38000,R305&gt;123.4,R305&lt;=168.2,M305&lt;=10),'[1]Pricing Schedule'!$J$105,
IF(AND(I305=38000,R305&gt;123.4,R305&lt;=168.2,M305&gt;10),'[1]Pricing Schedule'!$J$113,
IF(AND(I305=38000,R305&gt;168.2,R305&lt;=336.4,M305&lt;=10),('[1]Pricing Schedule'!$J$105),
IF(AND(I305=38000,R305&gt;168.2,R305&lt;=336.4,M305&gt;10),('[1]Pricing Schedule'!$J$113),
IF(AND(I305=38000,R305&gt;336.4,R305&lt;=504.6,M305&lt;=10),('[1]Pricing Schedule'!$J$105),
IF(AND(I305=38000,R305&gt;336.4,R305&lt;=504.6,M305&gt;10),('[1]Pricing Schedule'!$J$113),
IF(AND(I305=38000,R305&gt;504.6,R305&lt;=672.8,M305&lt;=10),('[1]Pricing Schedule'!$J$105),
IF(AND(I305=38000,R305&gt;504.6,R305&lt;=672.8,M305&gt;10),('[1]Pricing Schedule'!$J$113),
IF(AND(I305=110000,R305&lt;=12.8,M305&gt;2),'[1]Pricing Schedule'!$J$63,
IF(AND(I305=110000,R305&lt;=12.8,M305&lt;=2),'[1]Pricing Schedule'!$J$97,
IF(AND(I305=110000,R305&gt;12.8,R305&lt;=22.8,M305&gt;3),'[1]Pricing Schedule'!$J$72,
IF(AND(I305=110000,R305&gt;12.8,R305&lt;=22.8,M305&lt;=3),'[1]Pricing Schedule'!$J$97,
IF(AND(I305=110000,R305&gt;22.8,R305&lt;=30.2),'[1]Pricing Schedule'!$J$81,
IF(AND(I305=110000,R305&gt;30.2,R305&lt;=45.9),'[1]Pricing Schedule'!$J$90,
IF(AND(I305=110000,R305&gt;45.9,R305&lt;=123.4),'[1]Pricing Schedule'!$J$97,
IF(AND(I305=110000,R305&gt;123.4,R305&lt;=168.2,M305&lt;=10),'[1]Pricing Schedule'!$J$105,
IF(AND(I305=110000,R305&gt;123.4,R305&lt;=168.2,M305&gt;10),'[1]Pricing Schedule'!$J$113,
IF(AND(I305=110000,R305&gt;168.2,R305&lt;=336.2,M305&lt;=10),('[1]Pricing Schedule'!$J$105),
IF(AND(I305=110000,R305&gt;168.2,R305&lt;=336.2,M305&gt;10),('[1]Pricing Schedule'!$J$113),
IF(AND(I305=110000,R305&gt;336.4,R305&lt;=504.6,M305&lt;=10),('[1]Pricing Schedule'!$J$105),
IF(AND(I305=110000,R305&gt;336.4,R305&lt;=504.6,M305&gt;10),('[1]Pricing Schedule'!$J$113),
IF(AND(I305=110000,R305&gt;504.6,R305&lt;=672.8,M305&lt;=10),('[1]Pricing Schedule'!$J$105),
IF(AND(I305=110000,R305&gt;504.6,R305&lt;=672.8,M305&gt;10),('[1]Pricing Schedule'!$J$113),
IF(AND(I305=110000,R305&gt;672.8,R305&lt;=841,M305&lt;=10),('[1]Pricing Schedule'!$J$105),
IF(AND(I305=110000,R305&gt;672.8,R305&lt;=841,M305&gt;10),('[1]Pricing Schedule'!$J$113),
IF(AND(I305=110000,R305&gt;1682,R305&lt;=1850.2,M305&lt;=10),('[1]Pricing Schedule'!$J$105),
IF(AND(I305=110000,R305&gt;1682,R305&lt;=1850.2,M305&gt;10),('[1]Pricing Schedule'!$J$113),
IF(AND(I305=110000,R305&gt;2018.4,R305&lt;=2186.6,M305&lt;=10),('[1]Pricing Schedule'!$J$105),
IF(AND(I305=110000,R305&gt;2018.4,R305&lt;=2186.6,M305&gt;10),('[1]Pricing Schedule'!$J$113),999999999)))))))))))))))))))))))))))))))))))))))</f>
        <v>4</v>
      </c>
      <c r="U305" s="40">
        <f t="shared" si="30"/>
        <v>65938.405797101441</v>
      </c>
      <c r="V305" s="41">
        <f t="shared" si="31"/>
        <v>15.165668443321062</v>
      </c>
      <c r="Y305" s="23">
        <v>52</v>
      </c>
      <c r="Z305" s="23">
        <v>642</v>
      </c>
      <c r="AR305" s="35"/>
    </row>
    <row r="306" spans="1:44">
      <c r="A306" s="23">
        <v>305</v>
      </c>
      <c r="B306" s="23">
        <v>305</v>
      </c>
      <c r="C306" s="23" t="s">
        <v>623</v>
      </c>
      <c r="D306" s="23" t="s">
        <v>168</v>
      </c>
      <c r="E306" s="23" t="s">
        <v>168</v>
      </c>
      <c r="F306" s="23" t="s">
        <v>169</v>
      </c>
      <c r="G306" s="23" t="s">
        <v>170</v>
      </c>
      <c r="H306" s="23" t="s">
        <v>113</v>
      </c>
      <c r="I306" s="13">
        <v>38000</v>
      </c>
      <c r="J306" s="13">
        <v>38000</v>
      </c>
      <c r="K306" s="13">
        <v>20000</v>
      </c>
      <c r="L306" s="24">
        <v>9.6340000000000003</v>
      </c>
      <c r="M306" s="37">
        <f t="shared" si="26"/>
        <v>10</v>
      </c>
      <c r="N306" s="24">
        <v>1.036</v>
      </c>
      <c r="O306" s="13">
        <v>1</v>
      </c>
      <c r="P306" s="36">
        <f t="shared" si="27"/>
        <v>0.77700000000000002</v>
      </c>
      <c r="Q306" s="38">
        <f t="shared" si="28"/>
        <v>6.9</v>
      </c>
      <c r="R306" s="37">
        <f t="shared" si="29"/>
        <v>6.9</v>
      </c>
      <c r="S306" s="39">
        <f>IF(AND(I306=38000,R306&lt;=4.5,M306&gt;8),'[1]Pricing Schedule'!$F$8+('[1]Pricing Schedule'!$F$9*M306),
IF(AND(I306=38000,R306&lt;=4.5,M306&lt;=8),'[1]Pricing Schedule'!$F$34+('[1]Pricing Schedule'!$F$36*M306),
IF(AND(I306=38000,R306&gt;4.5,R306&lt;=9,M306&gt;8),'[1]Pricing Schedule'!$F$17+('[1]Pricing Schedule'!$F$18*M306),
IF(AND(I306=38000,R306&gt;4.5,R306&lt;=9,M306&lt;=8),'[1]Pricing Schedule'!$F$34+('[1]Pricing Schedule'!$F$36*M306),
IF(AND(I306=38000,R306&gt;9,R306&lt;=12.8,M306&gt;8),'[1]Pricing Schedule'!$F$26+('[1]Pricing Schedule'!$F$27*M306),
IF(AND(I306=38000,R306&gt;9,R306&lt;=12.8,M306&lt;=8),'[1]Pricing Schedule'!$F$34+('[1]Pricing Schedule'!$F$36*M306),
IF(AND(I306=38000,R306&gt;12.8,R306&lt;=22.8),'[1]Pricing Schedule'!$F$34+('[1]Pricing Schedule'!$F$36*M306),
IF(AND(I306=38000,R306&gt;22.8,R306&lt;=30.2),'[1]Pricing Schedule'!$F$43+('[1]Pricing Schedule'!$F$45*M306),
IF(AND(I306=38000,R306&gt;30.2,R306&lt;=45.9),'[1]Pricing Schedule'!$F$52+('[1]Pricing Schedule'!$F$54*M306),
IF(AND(I306=38000,R306&gt;45.9,R306&lt;=123.4),'[1]Pricing Schedule'!$F$96+('[1]Pricing Schedule'!$F$97*M306),
IF(AND(I306=38000,R306&gt;123.4,R306&lt;=168.2,M306&lt;=10),'[1]Pricing Schedule'!$F$103+('[1]Pricing Schedule'!$F$105*M306),
IF(AND(I306=38000,R306&gt;123.4,R306&lt;=168.2,M306&gt;10),'[1]Pricing Schedule'!$F$111+('[1]Pricing Schedule'!$F$113*M306),
IF(AND(I306=38000,R306&gt;157.4,R306&lt;=336.4,M306&lt;=10),('[1]Pricing Schedule'!$F$103+('[1]Pricing Schedule'!$F$105*M306))*2,
IF(AND(I306=38000,R306&gt;157.4,R306&lt;=336.4,M306&gt;10),('[1]Pricing Schedule'!$F$111+('[1]Pricing Schedule'!$F$113*M306))*2,
IF(AND(I306=38000,R306&gt;314.8,R306&lt;=504.6,M306&lt;=10),('[1]Pricing Schedule'!$F$103+('[1]Pricing Schedule'!$F$105*M306))*3,
IF(AND(I306=38000,R306&gt;314.8,R306&lt;=504.6,M306&gt;10),('[1]Pricing Schedule'!$F$111+('[1]Pricing Schedule'!$F$113*M306))*3,
IF(AND(I306=38000,R306&gt;472.2,R306&lt;=672.8,M306&lt;=10),('[1]Pricing Schedule'!$F$103+('[1]Pricing Schedule'!$F$105*M306))*4,
IF(AND(I306=38000,R306&gt;472.2,R306&lt;=672.8,M306&gt;10),('[1]Pricing Schedule'!$F$111+('[1]Pricing Schedule'!$F$113*M306))*4,
IF(AND(I306=110000,R306&lt;=12.8,M306&gt;2),'[1]Pricing Schedule'!$F$62+('[1]Pricing Schedule'!$F$63*M306),
IF(AND(I306=110000,R306&lt;=12.8,M306&lt;=2),'[1]Pricing Schedule'!$F$96+('[1]Pricing Schedule'!$F$97*M306),
IF(AND(I306=110000,R306&gt;12.8,R306&lt;=22.8,M306&gt;3),'[1]Pricing Schedule'!$F$71+('[1]Pricing Schedule'!$F$72*M306),
IF(AND(I306=110000,R306&gt;12.8,R306&lt;=22.8,M306&lt;=3),'[1]Pricing Schedule'!$F$96+('[1]Pricing Schedule'!$F$97*M306),
IF(AND(I306=110000,R306&gt;22.8,R306&lt;=30.2),'[1]Pricing Schedule'!$F$80+('[1]Pricing Schedule'!$F$81*M306),
IF(AND(I306=110000,R306&gt;30.2,R306&lt;=45.9),'[1]Pricing Schedule'!$F$89+('[1]Pricing Schedule'!$F$90*M306),
IF(AND(I306=110000,R306&gt;45.9,R306&lt;=123.4),'[1]Pricing Schedule'!$F$96+('[1]Pricing Schedule'!$F$97*M306),
IF(AND(I306=110000,R306&gt;123.4,R306&lt;=168.2,M306&lt;=10),'[1]Pricing Schedule'!$F$103+('[1]Pricing Schedule'!$F$105*M306),
IF(AND(I306=110000,R306&gt;123.4,R306&lt;=168.2,M306&gt;10),'[1]Pricing Schedule'!$F$111+('[1]Pricing Schedule'!$F$113*M306),
IF(AND(I306=110000,R306&gt;168.2,R306&lt;=336.4,M306&lt;=10),('[1]Pricing Schedule'!$F$103+('[1]Pricing Schedule'!$F$105*M306))*2,
IF(AND(I306=110000,R306&gt;168.2,R306&lt;=336.4,M306&gt;10),('[1]Pricing Schedule'!$F$111+('[1]Pricing Schedule'!$F$113*M306))*2,
IF(AND(I306=110000,R306&gt;336.4,R306&lt;=504.6,M306&lt;=10),('[1]Pricing Schedule'!$F$103+('[1]Pricing Schedule'!$F$105*M306))*3,
IF(AND(I306=110000,R306&gt;336.4,R306&lt;=504.6,M306&gt;10),('[1]Pricing Schedule'!$F$111+('[1]Pricing Schedule'!$F$113*M306))*3,
IF(AND(I306=110000,R306&gt;504.6,R306&lt;=672.8,M306&lt;=10),('[1]Pricing Schedule'!$F$103+('[1]Pricing Schedule'!$F$105*M306))*4,
IF(AND(I306=110000,R306&gt;504.6,R306&lt;=672.8,M306&gt;10),('[1]Pricing Schedule'!$F$111+('[1]Pricing Schedule'!$F$113*M306))*4,
IF(AND(I306=110000,R306&gt;672.8,R306&lt;=841,M306&lt;=10),('[1]Pricing Schedule'!$F$103+('[1]Pricing Schedule'!$F$105*M306))*5,
IF(AND(I306=110000,R306&gt;672.8,R306&lt;=841,M306&gt;10),('[1]Pricing Schedule'!$F$111+('[1]Pricing Schedule'!$F$113*M306))*5,
IF(AND(I306=110000,R306&gt;672.8,R306&lt;=841,M306&lt;=10),('[1]Pricing Schedule'!$F$103+('[1]Pricing Schedule'!$F$105*M306))*5,
IF(AND(I306=110000,R306&gt;672.8,R306&lt;=841,M306&gt;10),('[1]Pricing Schedule'!$F$111+('[1]Pricing Schedule'!$F$113*M306))*5,
IF(AND(I306=110000,R306&gt;1345.6,R306&lt;=1513.8,M306&lt;=10),('[1]Pricing Schedule'!$F$103+('[1]Pricing Schedule'!$F$105*M306))*9,
IF(AND(I306=110000,R306&gt;1345.6,R306&lt;=1513.8,M306&gt;10),('[1]Pricing Schedule'!$F$111+('[1]Pricing Schedule'!$F$113*M306))*9,
9999999999)))))))))))))))))))))))))))))))))))))))</f>
        <v>1432500</v>
      </c>
      <c r="T306" s="21">
        <f>IF(AND(I306=38000,R306&lt;=4.5,M306&gt;8),'[1]Pricing Schedule'!$J$9,
IF(AND(I306=38000,R306&lt;=4.5,M306&lt;=8),'[1]Pricing Schedule'!$J$36,
IF(AND(I306=38000,R306&gt;4.5,R306&lt;=9,M306&gt;8),'[1]Pricing Schedule'!$J$18,
IF(AND(I306=38000,R306&gt;4.5,R306&lt;=9,M306&lt;=8),'[1]Pricing Schedule'!$J$36,
IF(AND(I306=38000,R306&gt;9,R306&lt;=12.8,M306&gt;8),'[1]Pricing Schedule'!$J$27,
IF(AND(I306=38000,R306&gt;9,R306&lt;=12.8,M306&lt;=8),'[1]Pricing Schedule'!$J$36,
IF(AND(I306=38000,R306&gt;12.8,R306&lt;=22.8),'[1]Pricing Schedule'!$J$36,
IF(AND(I306=38000,R306&gt;22.8,R306&lt;=30.2),'[1]Pricing Schedule'!$J$45,
IF(AND(I306=38000,R306&gt;30.2,R306&lt;=45.9),'[1]Pricing Schedule'!$J$54,
IF(AND(I306=38000,R306&gt;45.9,R306&lt;=123.4),'[1]Pricing Schedule'!$J$97,
IF(AND(I306=38000,R306&gt;123.4,R306&lt;=168.2,M306&lt;=10),'[1]Pricing Schedule'!$J$105,
IF(AND(I306=38000,R306&gt;123.4,R306&lt;=168.2,M306&gt;10),'[1]Pricing Schedule'!$J$113,
IF(AND(I306=38000,R306&gt;168.2,R306&lt;=336.4,M306&lt;=10),('[1]Pricing Schedule'!$J$105),
IF(AND(I306=38000,R306&gt;168.2,R306&lt;=336.4,M306&gt;10),('[1]Pricing Schedule'!$J$113),
IF(AND(I306=38000,R306&gt;336.4,R306&lt;=504.6,M306&lt;=10),('[1]Pricing Schedule'!$J$105),
IF(AND(I306=38000,R306&gt;336.4,R306&lt;=504.6,M306&gt;10),('[1]Pricing Schedule'!$J$113),
IF(AND(I306=38000,R306&gt;504.6,R306&lt;=672.8,M306&lt;=10),('[1]Pricing Schedule'!$J$105),
IF(AND(I306=38000,R306&gt;504.6,R306&lt;=672.8,M306&gt;10),('[1]Pricing Schedule'!$J$113),
IF(AND(I306=110000,R306&lt;=12.8,M306&gt;2),'[1]Pricing Schedule'!$J$63,
IF(AND(I306=110000,R306&lt;=12.8,M306&lt;=2),'[1]Pricing Schedule'!$J$97,
IF(AND(I306=110000,R306&gt;12.8,R306&lt;=22.8,M306&gt;3),'[1]Pricing Schedule'!$J$72,
IF(AND(I306=110000,R306&gt;12.8,R306&lt;=22.8,M306&lt;=3),'[1]Pricing Schedule'!$J$97,
IF(AND(I306=110000,R306&gt;22.8,R306&lt;=30.2),'[1]Pricing Schedule'!$J$81,
IF(AND(I306=110000,R306&gt;30.2,R306&lt;=45.9),'[1]Pricing Schedule'!$J$90,
IF(AND(I306=110000,R306&gt;45.9,R306&lt;=123.4),'[1]Pricing Schedule'!$J$97,
IF(AND(I306=110000,R306&gt;123.4,R306&lt;=168.2,M306&lt;=10),'[1]Pricing Schedule'!$J$105,
IF(AND(I306=110000,R306&gt;123.4,R306&lt;=168.2,M306&gt;10),'[1]Pricing Schedule'!$J$113,
IF(AND(I306=110000,R306&gt;168.2,R306&lt;=336.2,M306&lt;=10),('[1]Pricing Schedule'!$J$105),
IF(AND(I306=110000,R306&gt;168.2,R306&lt;=336.2,M306&gt;10),('[1]Pricing Schedule'!$J$113),
IF(AND(I306=110000,R306&gt;336.4,R306&lt;=504.6,M306&lt;=10),('[1]Pricing Schedule'!$J$105),
IF(AND(I306=110000,R306&gt;336.4,R306&lt;=504.6,M306&gt;10),('[1]Pricing Schedule'!$J$113),
IF(AND(I306=110000,R306&gt;504.6,R306&lt;=672.8,M306&lt;=10),('[1]Pricing Schedule'!$J$105),
IF(AND(I306=110000,R306&gt;504.6,R306&lt;=672.8,M306&gt;10),('[1]Pricing Schedule'!$J$113),
IF(AND(I306=110000,R306&gt;672.8,R306&lt;=841,M306&lt;=10),('[1]Pricing Schedule'!$J$105),
IF(AND(I306=110000,R306&gt;672.8,R306&lt;=841,M306&gt;10),('[1]Pricing Schedule'!$J$113),
IF(AND(I306=110000,R306&gt;1682,R306&lt;=1850.2,M306&lt;=10),('[1]Pricing Schedule'!$J$105),
IF(AND(I306=110000,R306&gt;1682,R306&lt;=1850.2,M306&gt;10),('[1]Pricing Schedule'!$J$113),
IF(AND(I306=110000,R306&gt;2018.4,R306&lt;=2186.6,M306&lt;=10),('[1]Pricing Schedule'!$J$105),
IF(AND(I306=110000,R306&gt;2018.4,R306&lt;=2186.6,M306&gt;10),('[1]Pricing Schedule'!$J$113),999999999)))))))))))))))))))))))))))))))))))))))</f>
        <v>2</v>
      </c>
      <c r="U306" s="40">
        <f t="shared" si="30"/>
        <v>207608.69565217389</v>
      </c>
      <c r="V306" s="41">
        <f t="shared" si="31"/>
        <v>4.8167539267015709</v>
      </c>
      <c r="Y306" s="23">
        <v>16</v>
      </c>
      <c r="Z306" s="23">
        <v>642</v>
      </c>
      <c r="AR306" s="35"/>
    </row>
    <row r="307" spans="1:44">
      <c r="A307" s="23">
        <v>306</v>
      </c>
      <c r="B307" s="23">
        <v>306</v>
      </c>
      <c r="C307" s="23" t="s">
        <v>624</v>
      </c>
      <c r="D307" s="23" t="s">
        <v>168</v>
      </c>
      <c r="E307" s="23" t="s">
        <v>168</v>
      </c>
      <c r="F307" s="23" t="s">
        <v>169</v>
      </c>
      <c r="G307" s="23" t="s">
        <v>170</v>
      </c>
      <c r="H307" s="23" t="s">
        <v>113</v>
      </c>
      <c r="I307" s="13">
        <v>38000</v>
      </c>
      <c r="J307" s="13">
        <v>38000</v>
      </c>
      <c r="K307" s="13">
        <v>20000</v>
      </c>
      <c r="L307" s="24">
        <v>10.101000000000001</v>
      </c>
      <c r="M307" s="37">
        <f t="shared" si="26"/>
        <v>11</v>
      </c>
      <c r="N307" s="24">
        <v>1.1299999999999999</v>
      </c>
      <c r="O307" s="13">
        <v>1</v>
      </c>
      <c r="P307" s="36">
        <f t="shared" si="27"/>
        <v>0.84749999999999992</v>
      </c>
      <c r="Q307" s="38">
        <f t="shared" si="28"/>
        <v>6.9</v>
      </c>
      <c r="R307" s="37">
        <f t="shared" si="29"/>
        <v>6.9</v>
      </c>
      <c r="S307" s="39">
        <f>IF(AND(I307=38000,R307&lt;=4.5,M307&gt;8),'[1]Pricing Schedule'!$F$8+('[1]Pricing Schedule'!$F$9*M307),
IF(AND(I307=38000,R307&lt;=4.5,M307&lt;=8),'[1]Pricing Schedule'!$F$34+('[1]Pricing Schedule'!$F$36*M307),
IF(AND(I307=38000,R307&gt;4.5,R307&lt;=9,M307&gt;8),'[1]Pricing Schedule'!$F$17+('[1]Pricing Schedule'!$F$18*M307),
IF(AND(I307=38000,R307&gt;4.5,R307&lt;=9,M307&lt;=8),'[1]Pricing Schedule'!$F$34+('[1]Pricing Schedule'!$F$36*M307),
IF(AND(I307=38000,R307&gt;9,R307&lt;=12.8,M307&gt;8),'[1]Pricing Schedule'!$F$26+('[1]Pricing Schedule'!$F$27*M307),
IF(AND(I307=38000,R307&gt;9,R307&lt;=12.8,M307&lt;=8),'[1]Pricing Schedule'!$F$34+('[1]Pricing Schedule'!$F$36*M307),
IF(AND(I307=38000,R307&gt;12.8,R307&lt;=22.8),'[1]Pricing Schedule'!$F$34+('[1]Pricing Schedule'!$F$36*M307),
IF(AND(I307=38000,R307&gt;22.8,R307&lt;=30.2),'[1]Pricing Schedule'!$F$43+('[1]Pricing Schedule'!$F$45*M307),
IF(AND(I307=38000,R307&gt;30.2,R307&lt;=45.9),'[1]Pricing Schedule'!$F$52+('[1]Pricing Schedule'!$F$54*M307),
IF(AND(I307=38000,R307&gt;45.9,R307&lt;=123.4),'[1]Pricing Schedule'!$F$96+('[1]Pricing Schedule'!$F$97*M307),
IF(AND(I307=38000,R307&gt;123.4,R307&lt;=168.2,M307&lt;=10),'[1]Pricing Schedule'!$F$103+('[1]Pricing Schedule'!$F$105*M307),
IF(AND(I307=38000,R307&gt;123.4,R307&lt;=168.2,M307&gt;10),'[1]Pricing Schedule'!$F$111+('[1]Pricing Schedule'!$F$113*M307),
IF(AND(I307=38000,R307&gt;157.4,R307&lt;=336.4,M307&lt;=10),('[1]Pricing Schedule'!$F$103+('[1]Pricing Schedule'!$F$105*M307))*2,
IF(AND(I307=38000,R307&gt;157.4,R307&lt;=336.4,M307&gt;10),('[1]Pricing Schedule'!$F$111+('[1]Pricing Schedule'!$F$113*M307))*2,
IF(AND(I307=38000,R307&gt;314.8,R307&lt;=504.6,M307&lt;=10),('[1]Pricing Schedule'!$F$103+('[1]Pricing Schedule'!$F$105*M307))*3,
IF(AND(I307=38000,R307&gt;314.8,R307&lt;=504.6,M307&gt;10),('[1]Pricing Schedule'!$F$111+('[1]Pricing Schedule'!$F$113*M307))*3,
IF(AND(I307=38000,R307&gt;472.2,R307&lt;=672.8,M307&lt;=10),('[1]Pricing Schedule'!$F$103+('[1]Pricing Schedule'!$F$105*M307))*4,
IF(AND(I307=38000,R307&gt;472.2,R307&lt;=672.8,M307&gt;10),('[1]Pricing Schedule'!$F$111+('[1]Pricing Schedule'!$F$113*M307))*4,
IF(AND(I307=110000,R307&lt;=12.8,M307&gt;2),'[1]Pricing Schedule'!$F$62+('[1]Pricing Schedule'!$F$63*M307),
IF(AND(I307=110000,R307&lt;=12.8,M307&lt;=2),'[1]Pricing Schedule'!$F$96+('[1]Pricing Schedule'!$F$97*M307),
IF(AND(I307=110000,R307&gt;12.8,R307&lt;=22.8,M307&gt;3),'[1]Pricing Schedule'!$F$71+('[1]Pricing Schedule'!$F$72*M307),
IF(AND(I307=110000,R307&gt;12.8,R307&lt;=22.8,M307&lt;=3),'[1]Pricing Schedule'!$F$96+('[1]Pricing Schedule'!$F$97*M307),
IF(AND(I307=110000,R307&gt;22.8,R307&lt;=30.2),'[1]Pricing Schedule'!$F$80+('[1]Pricing Schedule'!$F$81*M307),
IF(AND(I307=110000,R307&gt;30.2,R307&lt;=45.9),'[1]Pricing Schedule'!$F$89+('[1]Pricing Schedule'!$F$90*M307),
IF(AND(I307=110000,R307&gt;45.9,R307&lt;=123.4),'[1]Pricing Schedule'!$F$96+('[1]Pricing Schedule'!$F$97*M307),
IF(AND(I307=110000,R307&gt;123.4,R307&lt;=168.2,M307&lt;=10),'[1]Pricing Schedule'!$F$103+('[1]Pricing Schedule'!$F$105*M307),
IF(AND(I307=110000,R307&gt;123.4,R307&lt;=168.2,M307&gt;10),'[1]Pricing Schedule'!$F$111+('[1]Pricing Schedule'!$F$113*M307),
IF(AND(I307=110000,R307&gt;168.2,R307&lt;=336.4,M307&lt;=10),('[1]Pricing Schedule'!$F$103+('[1]Pricing Schedule'!$F$105*M307))*2,
IF(AND(I307=110000,R307&gt;168.2,R307&lt;=336.4,M307&gt;10),('[1]Pricing Schedule'!$F$111+('[1]Pricing Schedule'!$F$113*M307))*2,
IF(AND(I307=110000,R307&gt;336.4,R307&lt;=504.6,M307&lt;=10),('[1]Pricing Schedule'!$F$103+('[1]Pricing Schedule'!$F$105*M307))*3,
IF(AND(I307=110000,R307&gt;336.4,R307&lt;=504.6,M307&gt;10),('[1]Pricing Schedule'!$F$111+('[1]Pricing Schedule'!$F$113*M307))*3,
IF(AND(I307=110000,R307&gt;504.6,R307&lt;=672.8,M307&lt;=10),('[1]Pricing Schedule'!$F$103+('[1]Pricing Schedule'!$F$105*M307))*4,
IF(AND(I307=110000,R307&gt;504.6,R307&lt;=672.8,M307&gt;10),('[1]Pricing Schedule'!$F$111+('[1]Pricing Schedule'!$F$113*M307))*4,
IF(AND(I307=110000,R307&gt;672.8,R307&lt;=841,M307&lt;=10),('[1]Pricing Schedule'!$F$103+('[1]Pricing Schedule'!$F$105*M307))*5,
IF(AND(I307=110000,R307&gt;672.8,R307&lt;=841,M307&gt;10),('[1]Pricing Schedule'!$F$111+('[1]Pricing Schedule'!$F$113*M307))*5,
IF(AND(I307=110000,R307&gt;672.8,R307&lt;=841,M307&lt;=10),('[1]Pricing Schedule'!$F$103+('[1]Pricing Schedule'!$F$105*M307))*5,
IF(AND(I307=110000,R307&gt;672.8,R307&lt;=841,M307&gt;10),('[1]Pricing Schedule'!$F$111+('[1]Pricing Schedule'!$F$113*M307))*5,
IF(AND(I307=110000,R307&gt;1345.6,R307&lt;=1513.8,M307&lt;=10),('[1]Pricing Schedule'!$F$103+('[1]Pricing Schedule'!$F$105*M307))*9,
IF(AND(I307=110000,R307&gt;1345.6,R307&lt;=1513.8,M307&gt;10),('[1]Pricing Schedule'!$F$111+('[1]Pricing Schedule'!$F$113*M307))*9,
9999999999)))))))))))))))))))))))))))))))))))))))</f>
        <v>1485200</v>
      </c>
      <c r="T307" s="21">
        <f>IF(AND(I307=38000,R307&lt;=4.5,M307&gt;8),'[1]Pricing Schedule'!$J$9,
IF(AND(I307=38000,R307&lt;=4.5,M307&lt;=8),'[1]Pricing Schedule'!$J$36,
IF(AND(I307=38000,R307&gt;4.5,R307&lt;=9,M307&gt;8),'[1]Pricing Schedule'!$J$18,
IF(AND(I307=38000,R307&gt;4.5,R307&lt;=9,M307&lt;=8),'[1]Pricing Schedule'!$J$36,
IF(AND(I307=38000,R307&gt;9,R307&lt;=12.8,M307&gt;8),'[1]Pricing Schedule'!$J$27,
IF(AND(I307=38000,R307&gt;9,R307&lt;=12.8,M307&lt;=8),'[1]Pricing Schedule'!$J$36,
IF(AND(I307=38000,R307&gt;12.8,R307&lt;=22.8),'[1]Pricing Schedule'!$J$36,
IF(AND(I307=38000,R307&gt;22.8,R307&lt;=30.2),'[1]Pricing Schedule'!$J$45,
IF(AND(I307=38000,R307&gt;30.2,R307&lt;=45.9),'[1]Pricing Schedule'!$J$54,
IF(AND(I307=38000,R307&gt;45.9,R307&lt;=123.4),'[1]Pricing Schedule'!$J$97,
IF(AND(I307=38000,R307&gt;123.4,R307&lt;=168.2,M307&lt;=10),'[1]Pricing Schedule'!$J$105,
IF(AND(I307=38000,R307&gt;123.4,R307&lt;=168.2,M307&gt;10),'[1]Pricing Schedule'!$J$113,
IF(AND(I307=38000,R307&gt;168.2,R307&lt;=336.4,M307&lt;=10),('[1]Pricing Schedule'!$J$105),
IF(AND(I307=38000,R307&gt;168.2,R307&lt;=336.4,M307&gt;10),('[1]Pricing Schedule'!$J$113),
IF(AND(I307=38000,R307&gt;336.4,R307&lt;=504.6,M307&lt;=10),('[1]Pricing Schedule'!$J$105),
IF(AND(I307=38000,R307&gt;336.4,R307&lt;=504.6,M307&gt;10),('[1]Pricing Schedule'!$J$113),
IF(AND(I307=38000,R307&gt;504.6,R307&lt;=672.8,M307&lt;=10),('[1]Pricing Schedule'!$J$105),
IF(AND(I307=38000,R307&gt;504.6,R307&lt;=672.8,M307&gt;10),('[1]Pricing Schedule'!$J$113),
IF(AND(I307=110000,R307&lt;=12.8,M307&gt;2),'[1]Pricing Schedule'!$J$63,
IF(AND(I307=110000,R307&lt;=12.8,M307&lt;=2),'[1]Pricing Schedule'!$J$97,
IF(AND(I307=110000,R307&gt;12.8,R307&lt;=22.8,M307&gt;3),'[1]Pricing Schedule'!$J$72,
IF(AND(I307=110000,R307&gt;12.8,R307&lt;=22.8,M307&lt;=3),'[1]Pricing Schedule'!$J$97,
IF(AND(I307=110000,R307&gt;22.8,R307&lt;=30.2),'[1]Pricing Schedule'!$J$81,
IF(AND(I307=110000,R307&gt;30.2,R307&lt;=45.9),'[1]Pricing Schedule'!$J$90,
IF(AND(I307=110000,R307&gt;45.9,R307&lt;=123.4),'[1]Pricing Schedule'!$J$97,
IF(AND(I307=110000,R307&gt;123.4,R307&lt;=168.2,M307&lt;=10),'[1]Pricing Schedule'!$J$105,
IF(AND(I307=110000,R307&gt;123.4,R307&lt;=168.2,M307&gt;10),'[1]Pricing Schedule'!$J$113,
IF(AND(I307=110000,R307&gt;168.2,R307&lt;=336.2,M307&lt;=10),('[1]Pricing Schedule'!$J$105),
IF(AND(I307=110000,R307&gt;168.2,R307&lt;=336.2,M307&gt;10),('[1]Pricing Schedule'!$J$113),
IF(AND(I307=110000,R307&gt;336.4,R307&lt;=504.6,M307&lt;=10),('[1]Pricing Schedule'!$J$105),
IF(AND(I307=110000,R307&gt;336.4,R307&lt;=504.6,M307&gt;10),('[1]Pricing Schedule'!$J$113),
IF(AND(I307=110000,R307&gt;504.6,R307&lt;=672.8,M307&lt;=10),('[1]Pricing Schedule'!$J$105),
IF(AND(I307=110000,R307&gt;504.6,R307&lt;=672.8,M307&gt;10),('[1]Pricing Schedule'!$J$113),
IF(AND(I307=110000,R307&gt;672.8,R307&lt;=841,M307&lt;=10),('[1]Pricing Schedule'!$J$105),
IF(AND(I307=110000,R307&gt;672.8,R307&lt;=841,M307&gt;10),('[1]Pricing Schedule'!$J$113),
IF(AND(I307=110000,R307&gt;1682,R307&lt;=1850.2,M307&lt;=10),('[1]Pricing Schedule'!$J$105),
IF(AND(I307=110000,R307&gt;1682,R307&lt;=1850.2,M307&gt;10),('[1]Pricing Schedule'!$J$113),
IF(AND(I307=110000,R307&gt;2018.4,R307&lt;=2186.6,M307&lt;=10),('[1]Pricing Schedule'!$J$105),
IF(AND(I307=110000,R307&gt;2018.4,R307&lt;=2186.6,M307&gt;10),('[1]Pricing Schedule'!$J$113),999999999)))))))))))))))))))))))))))))))))))))))</f>
        <v>2</v>
      </c>
      <c r="U307" s="40">
        <f t="shared" si="30"/>
        <v>215246.37681159418</v>
      </c>
      <c r="V307" s="41">
        <f t="shared" si="31"/>
        <v>4.6458389442499328</v>
      </c>
      <c r="Y307" s="23">
        <v>151</v>
      </c>
      <c r="Z307" s="23">
        <v>642</v>
      </c>
      <c r="AR307" s="35"/>
    </row>
    <row r="308" spans="1:44">
      <c r="A308" s="23">
        <v>307</v>
      </c>
      <c r="B308" s="23">
        <v>307</v>
      </c>
      <c r="C308" s="23" t="s">
        <v>625</v>
      </c>
      <c r="D308" s="23" t="s">
        <v>168</v>
      </c>
      <c r="E308" s="23" t="s">
        <v>168</v>
      </c>
      <c r="F308" s="23" t="s">
        <v>169</v>
      </c>
      <c r="G308" s="23" t="s">
        <v>170</v>
      </c>
      <c r="H308" s="23" t="s">
        <v>113</v>
      </c>
      <c r="I308" s="13">
        <v>38000</v>
      </c>
      <c r="J308" s="13">
        <v>38000</v>
      </c>
      <c r="K308" s="13">
        <v>20000</v>
      </c>
      <c r="L308" s="24">
        <v>13.898</v>
      </c>
      <c r="M308" s="37">
        <f t="shared" si="26"/>
        <v>14</v>
      </c>
      <c r="N308" s="24">
        <v>4.42</v>
      </c>
      <c r="O308" s="13">
        <v>1</v>
      </c>
      <c r="P308" s="36">
        <f t="shared" si="27"/>
        <v>3.3149999999999999</v>
      </c>
      <c r="Q308" s="38">
        <f t="shared" si="28"/>
        <v>34.5</v>
      </c>
      <c r="R308" s="37">
        <f t="shared" si="29"/>
        <v>34.5</v>
      </c>
      <c r="S308" s="39">
        <f>IF(AND(I308=38000,R308&lt;=4.5,M308&gt;8),'[1]Pricing Schedule'!$F$8+('[1]Pricing Schedule'!$F$9*M308),
IF(AND(I308=38000,R308&lt;=4.5,M308&lt;=8),'[1]Pricing Schedule'!$F$34+('[1]Pricing Schedule'!$F$36*M308),
IF(AND(I308=38000,R308&gt;4.5,R308&lt;=9,M308&gt;8),'[1]Pricing Schedule'!$F$17+('[1]Pricing Schedule'!$F$18*M308),
IF(AND(I308=38000,R308&gt;4.5,R308&lt;=9,M308&lt;=8),'[1]Pricing Schedule'!$F$34+('[1]Pricing Schedule'!$F$36*M308),
IF(AND(I308=38000,R308&gt;9,R308&lt;=12.8,M308&gt;8),'[1]Pricing Schedule'!$F$26+('[1]Pricing Schedule'!$F$27*M308),
IF(AND(I308=38000,R308&gt;9,R308&lt;=12.8,M308&lt;=8),'[1]Pricing Schedule'!$F$34+('[1]Pricing Schedule'!$F$36*M308),
IF(AND(I308=38000,R308&gt;12.8,R308&lt;=22.8),'[1]Pricing Schedule'!$F$34+('[1]Pricing Schedule'!$F$36*M308),
IF(AND(I308=38000,R308&gt;22.8,R308&lt;=30.2),'[1]Pricing Schedule'!$F$43+('[1]Pricing Schedule'!$F$45*M308),
IF(AND(I308=38000,R308&gt;30.2,R308&lt;=45.9),'[1]Pricing Schedule'!$F$52+('[1]Pricing Schedule'!$F$54*M308),
IF(AND(I308=38000,R308&gt;45.9,R308&lt;=123.4),'[1]Pricing Schedule'!$F$96+('[1]Pricing Schedule'!$F$97*M308),
IF(AND(I308=38000,R308&gt;123.4,R308&lt;=168.2,M308&lt;=10),'[1]Pricing Schedule'!$F$103+('[1]Pricing Schedule'!$F$105*M308),
IF(AND(I308=38000,R308&gt;123.4,R308&lt;=168.2,M308&gt;10),'[1]Pricing Schedule'!$F$111+('[1]Pricing Schedule'!$F$113*M308),
IF(AND(I308=38000,R308&gt;157.4,R308&lt;=336.4,M308&lt;=10),('[1]Pricing Schedule'!$F$103+('[1]Pricing Schedule'!$F$105*M308))*2,
IF(AND(I308=38000,R308&gt;157.4,R308&lt;=336.4,M308&gt;10),('[1]Pricing Schedule'!$F$111+('[1]Pricing Schedule'!$F$113*M308))*2,
IF(AND(I308=38000,R308&gt;314.8,R308&lt;=504.6,M308&lt;=10),('[1]Pricing Schedule'!$F$103+('[1]Pricing Schedule'!$F$105*M308))*3,
IF(AND(I308=38000,R308&gt;314.8,R308&lt;=504.6,M308&gt;10),('[1]Pricing Schedule'!$F$111+('[1]Pricing Schedule'!$F$113*M308))*3,
IF(AND(I308=38000,R308&gt;472.2,R308&lt;=672.8,M308&lt;=10),('[1]Pricing Schedule'!$F$103+('[1]Pricing Schedule'!$F$105*M308))*4,
IF(AND(I308=38000,R308&gt;472.2,R308&lt;=672.8,M308&gt;10),('[1]Pricing Schedule'!$F$111+('[1]Pricing Schedule'!$F$113*M308))*4,
IF(AND(I308=110000,R308&lt;=12.8,M308&gt;2),'[1]Pricing Schedule'!$F$62+('[1]Pricing Schedule'!$F$63*M308),
IF(AND(I308=110000,R308&lt;=12.8,M308&lt;=2),'[1]Pricing Schedule'!$F$96+('[1]Pricing Schedule'!$F$97*M308),
IF(AND(I308=110000,R308&gt;12.8,R308&lt;=22.8,M308&gt;3),'[1]Pricing Schedule'!$F$71+('[1]Pricing Schedule'!$F$72*M308),
IF(AND(I308=110000,R308&gt;12.8,R308&lt;=22.8,M308&lt;=3),'[1]Pricing Schedule'!$F$96+('[1]Pricing Schedule'!$F$97*M308),
IF(AND(I308=110000,R308&gt;22.8,R308&lt;=30.2),'[1]Pricing Schedule'!$F$80+('[1]Pricing Schedule'!$F$81*M308),
IF(AND(I308=110000,R308&gt;30.2,R308&lt;=45.9),'[1]Pricing Schedule'!$F$89+('[1]Pricing Schedule'!$F$90*M308),
IF(AND(I308=110000,R308&gt;45.9,R308&lt;=123.4),'[1]Pricing Schedule'!$F$96+('[1]Pricing Schedule'!$F$97*M308),
IF(AND(I308=110000,R308&gt;123.4,R308&lt;=168.2,M308&lt;=10),'[1]Pricing Schedule'!$F$103+('[1]Pricing Schedule'!$F$105*M308),
IF(AND(I308=110000,R308&gt;123.4,R308&lt;=168.2,M308&gt;10),'[1]Pricing Schedule'!$F$111+('[1]Pricing Schedule'!$F$113*M308),
IF(AND(I308=110000,R308&gt;168.2,R308&lt;=336.4,M308&lt;=10),('[1]Pricing Schedule'!$F$103+('[1]Pricing Schedule'!$F$105*M308))*2,
IF(AND(I308=110000,R308&gt;168.2,R308&lt;=336.4,M308&gt;10),('[1]Pricing Schedule'!$F$111+('[1]Pricing Schedule'!$F$113*M308))*2,
IF(AND(I308=110000,R308&gt;336.4,R308&lt;=504.6,M308&lt;=10),('[1]Pricing Schedule'!$F$103+('[1]Pricing Schedule'!$F$105*M308))*3,
IF(AND(I308=110000,R308&gt;336.4,R308&lt;=504.6,M308&gt;10),('[1]Pricing Schedule'!$F$111+('[1]Pricing Schedule'!$F$113*M308))*3,
IF(AND(I308=110000,R308&gt;504.6,R308&lt;=672.8,M308&lt;=10),('[1]Pricing Schedule'!$F$103+('[1]Pricing Schedule'!$F$105*M308))*4,
IF(AND(I308=110000,R308&gt;504.6,R308&lt;=672.8,M308&gt;10),('[1]Pricing Schedule'!$F$111+('[1]Pricing Schedule'!$F$113*M308))*4,
IF(AND(I308=110000,R308&gt;672.8,R308&lt;=841,M308&lt;=10),('[1]Pricing Schedule'!$F$103+('[1]Pricing Schedule'!$F$105*M308))*5,
IF(AND(I308=110000,R308&gt;672.8,R308&lt;=841,M308&gt;10),('[1]Pricing Schedule'!$F$111+('[1]Pricing Schedule'!$F$113*M308))*5,
IF(AND(I308=110000,R308&gt;672.8,R308&lt;=841,M308&lt;=10),('[1]Pricing Schedule'!$F$103+('[1]Pricing Schedule'!$F$105*M308))*5,
IF(AND(I308=110000,R308&gt;672.8,R308&lt;=841,M308&gt;10),('[1]Pricing Schedule'!$F$111+('[1]Pricing Schedule'!$F$113*M308))*5,
IF(AND(I308=110000,R308&gt;1345.6,R308&lt;=1513.8,M308&lt;=10),('[1]Pricing Schedule'!$F$103+('[1]Pricing Schedule'!$F$105*M308))*9,
IF(AND(I308=110000,R308&gt;1345.6,R308&lt;=1513.8,M308&gt;10),('[1]Pricing Schedule'!$F$111+('[1]Pricing Schedule'!$F$113*M308))*9,
9999999999)))))))))))))))))))))))))))))))))))))))</f>
        <v>1905430</v>
      </c>
      <c r="T308" s="21">
        <f>IF(AND(I308=38000,R308&lt;=4.5,M308&gt;8),'[1]Pricing Schedule'!$J$9,
IF(AND(I308=38000,R308&lt;=4.5,M308&lt;=8),'[1]Pricing Schedule'!$J$36,
IF(AND(I308=38000,R308&gt;4.5,R308&lt;=9,M308&gt;8),'[1]Pricing Schedule'!$J$18,
IF(AND(I308=38000,R308&gt;4.5,R308&lt;=9,M308&lt;=8),'[1]Pricing Schedule'!$J$36,
IF(AND(I308=38000,R308&gt;9,R308&lt;=12.8,M308&gt;8),'[1]Pricing Schedule'!$J$27,
IF(AND(I308=38000,R308&gt;9,R308&lt;=12.8,M308&lt;=8),'[1]Pricing Schedule'!$J$36,
IF(AND(I308=38000,R308&gt;12.8,R308&lt;=22.8),'[1]Pricing Schedule'!$J$36,
IF(AND(I308=38000,R308&gt;22.8,R308&lt;=30.2),'[1]Pricing Schedule'!$J$45,
IF(AND(I308=38000,R308&gt;30.2,R308&lt;=45.9),'[1]Pricing Schedule'!$J$54,
IF(AND(I308=38000,R308&gt;45.9,R308&lt;=123.4),'[1]Pricing Schedule'!$J$97,
IF(AND(I308=38000,R308&gt;123.4,R308&lt;=168.2,M308&lt;=10),'[1]Pricing Schedule'!$J$105,
IF(AND(I308=38000,R308&gt;123.4,R308&lt;=168.2,M308&gt;10),'[1]Pricing Schedule'!$J$113,
IF(AND(I308=38000,R308&gt;168.2,R308&lt;=336.4,M308&lt;=10),('[1]Pricing Schedule'!$J$105),
IF(AND(I308=38000,R308&gt;168.2,R308&lt;=336.4,M308&gt;10),('[1]Pricing Schedule'!$J$113),
IF(AND(I308=38000,R308&gt;336.4,R308&lt;=504.6,M308&lt;=10),('[1]Pricing Schedule'!$J$105),
IF(AND(I308=38000,R308&gt;336.4,R308&lt;=504.6,M308&gt;10),('[1]Pricing Schedule'!$J$113),
IF(AND(I308=38000,R308&gt;504.6,R308&lt;=672.8,M308&lt;=10),('[1]Pricing Schedule'!$J$105),
IF(AND(I308=38000,R308&gt;504.6,R308&lt;=672.8,M308&gt;10),('[1]Pricing Schedule'!$J$113),
IF(AND(I308=110000,R308&lt;=12.8,M308&gt;2),'[1]Pricing Schedule'!$J$63,
IF(AND(I308=110000,R308&lt;=12.8,M308&lt;=2),'[1]Pricing Schedule'!$J$97,
IF(AND(I308=110000,R308&gt;12.8,R308&lt;=22.8,M308&gt;3),'[1]Pricing Schedule'!$J$72,
IF(AND(I308=110000,R308&gt;12.8,R308&lt;=22.8,M308&lt;=3),'[1]Pricing Schedule'!$J$97,
IF(AND(I308=110000,R308&gt;22.8,R308&lt;=30.2),'[1]Pricing Schedule'!$J$81,
IF(AND(I308=110000,R308&gt;30.2,R308&lt;=45.9),'[1]Pricing Schedule'!$J$90,
IF(AND(I308=110000,R308&gt;45.9,R308&lt;=123.4),'[1]Pricing Schedule'!$J$97,
IF(AND(I308=110000,R308&gt;123.4,R308&lt;=168.2,M308&lt;=10),'[1]Pricing Schedule'!$J$105,
IF(AND(I308=110000,R308&gt;123.4,R308&lt;=168.2,M308&gt;10),'[1]Pricing Schedule'!$J$113,
IF(AND(I308=110000,R308&gt;168.2,R308&lt;=336.2,M308&lt;=10),('[1]Pricing Schedule'!$J$105),
IF(AND(I308=110000,R308&gt;168.2,R308&lt;=336.2,M308&gt;10),('[1]Pricing Schedule'!$J$113),
IF(AND(I308=110000,R308&gt;336.4,R308&lt;=504.6,M308&lt;=10),('[1]Pricing Schedule'!$J$105),
IF(AND(I308=110000,R308&gt;336.4,R308&lt;=504.6,M308&gt;10),('[1]Pricing Schedule'!$J$113),
IF(AND(I308=110000,R308&gt;504.6,R308&lt;=672.8,M308&lt;=10),('[1]Pricing Schedule'!$J$105),
IF(AND(I308=110000,R308&gt;504.6,R308&lt;=672.8,M308&gt;10),('[1]Pricing Schedule'!$J$113),
IF(AND(I308=110000,R308&gt;672.8,R308&lt;=841,M308&lt;=10),('[1]Pricing Schedule'!$J$105),
IF(AND(I308=110000,R308&gt;672.8,R308&lt;=841,M308&gt;10),('[1]Pricing Schedule'!$J$113),
IF(AND(I308=110000,R308&gt;1682,R308&lt;=1850.2,M308&lt;=10),('[1]Pricing Schedule'!$J$105),
IF(AND(I308=110000,R308&gt;1682,R308&lt;=1850.2,M308&gt;10),('[1]Pricing Schedule'!$J$113),
IF(AND(I308=110000,R308&gt;2018.4,R308&lt;=2186.6,M308&lt;=10),('[1]Pricing Schedule'!$J$105),
IF(AND(I308=110000,R308&gt;2018.4,R308&lt;=2186.6,M308&gt;10),('[1]Pricing Schedule'!$J$113),999999999)))))))))))))))))))))))))))))))))))))))</f>
        <v>6</v>
      </c>
      <c r="U308" s="40">
        <f t="shared" si="30"/>
        <v>55229.855072463768</v>
      </c>
      <c r="V308" s="41">
        <f t="shared" si="31"/>
        <v>18.106149268144197</v>
      </c>
      <c r="Y308" s="23">
        <v>368</v>
      </c>
      <c r="Z308" s="23">
        <v>642</v>
      </c>
      <c r="AR308" s="35"/>
    </row>
    <row r="309" spans="1:44" s="44" customFormat="1">
      <c r="A309" s="43">
        <v>308</v>
      </c>
      <c r="B309" s="43">
        <v>308</v>
      </c>
      <c r="C309" s="43" t="s">
        <v>626</v>
      </c>
      <c r="D309" s="23" t="s">
        <v>168</v>
      </c>
      <c r="E309" s="23" t="s">
        <v>168</v>
      </c>
      <c r="F309" s="43" t="s">
        <v>169</v>
      </c>
      <c r="G309" s="43" t="s">
        <v>170</v>
      </c>
      <c r="H309" s="43" t="s">
        <v>113</v>
      </c>
      <c r="I309" s="44">
        <v>38000</v>
      </c>
      <c r="J309" s="44">
        <v>38000</v>
      </c>
      <c r="K309" s="44">
        <v>20000</v>
      </c>
      <c r="L309" s="45">
        <v>18.984000000000002</v>
      </c>
      <c r="M309" s="46">
        <f t="shared" si="26"/>
        <v>19</v>
      </c>
      <c r="N309" s="45">
        <v>14.303000000000001</v>
      </c>
      <c r="O309" s="44">
        <v>1</v>
      </c>
      <c r="P309" s="46">
        <f t="shared" si="27"/>
        <v>10.727250000000002</v>
      </c>
      <c r="Q309" s="47">
        <f t="shared" si="28"/>
        <v>117.30000000000001</v>
      </c>
      <c r="R309" s="46">
        <f t="shared" si="29"/>
        <v>117.30000000000001</v>
      </c>
      <c r="S309" s="39">
        <f>IF(AND(I309=38000,R309&lt;=4.5,M309&gt;8),'[1]Pricing Schedule'!$F$8+('[1]Pricing Schedule'!$F$9*M309),
IF(AND(I309=38000,R309&lt;=4.5,M309&lt;=8),'[1]Pricing Schedule'!$F$34+('[1]Pricing Schedule'!$F$36*M309),
IF(AND(I309=38000,R309&gt;4.5,R309&lt;=9,M309&gt;8),'[1]Pricing Schedule'!$F$17+('[1]Pricing Schedule'!$F$18*M309),
IF(AND(I309=38000,R309&gt;4.5,R309&lt;=9,M309&lt;=8),'[1]Pricing Schedule'!$F$34+('[1]Pricing Schedule'!$F$36*M309),
IF(AND(I309=38000,R309&gt;9,R309&lt;=12.8,M309&gt;8),'[1]Pricing Schedule'!$F$26+('[1]Pricing Schedule'!$F$27*M309),
IF(AND(I309=38000,R309&gt;9,R309&lt;=12.8,M309&lt;=8),'[1]Pricing Schedule'!$F$34+('[1]Pricing Schedule'!$F$36*M309),
IF(AND(I309=38000,R309&gt;12.8,R309&lt;=22.8),'[1]Pricing Schedule'!$F$34+('[1]Pricing Schedule'!$F$36*M309),
IF(AND(I309=38000,R309&gt;22.8,R309&lt;=30.2),'[1]Pricing Schedule'!$F$43+('[1]Pricing Schedule'!$F$45*M309),
IF(AND(I309=38000,R309&gt;30.2,R309&lt;=45.9),'[1]Pricing Schedule'!$F$52+('[1]Pricing Schedule'!$F$54*M309),
IF(AND(I309=38000,R309&gt;45.9,R309&lt;=123.4),'[1]Pricing Schedule'!$F$96+('[1]Pricing Schedule'!$F$97*M309),
IF(AND(I309=38000,R309&gt;123.4,R309&lt;=168.2,M309&lt;=10),'[1]Pricing Schedule'!$F$103+('[1]Pricing Schedule'!$F$105*M309),
IF(AND(I309=38000,R309&gt;123.4,R309&lt;=168.2,M309&gt;10),'[1]Pricing Schedule'!$F$111+('[1]Pricing Schedule'!$F$113*M309),
IF(AND(I309=38000,R309&gt;157.4,R309&lt;=336.4,M309&lt;=10),('[1]Pricing Schedule'!$F$103+('[1]Pricing Schedule'!$F$105*M309))*2,
IF(AND(I309=38000,R309&gt;157.4,R309&lt;=336.4,M309&gt;10),('[1]Pricing Schedule'!$F$111+('[1]Pricing Schedule'!$F$113*M309))*2,
IF(AND(I309=38000,R309&gt;314.8,R309&lt;=504.6,M309&lt;=10),('[1]Pricing Schedule'!$F$103+('[1]Pricing Schedule'!$F$105*M309))*3,
IF(AND(I309=38000,R309&gt;314.8,R309&lt;=504.6,M309&gt;10),('[1]Pricing Schedule'!$F$111+('[1]Pricing Schedule'!$F$113*M309))*3,
IF(AND(I309=38000,R309&gt;472.2,R309&lt;=672.8,M309&lt;=10),('[1]Pricing Schedule'!$F$103+('[1]Pricing Schedule'!$F$105*M309))*4,
IF(AND(I309=38000,R309&gt;472.2,R309&lt;=672.8,M309&gt;10),('[1]Pricing Schedule'!$F$111+('[1]Pricing Schedule'!$F$113*M309))*4,
IF(AND(I309=110000,R309&lt;=12.8,M309&gt;2),'[1]Pricing Schedule'!$F$62+('[1]Pricing Schedule'!$F$63*M309),
IF(AND(I309=110000,R309&lt;=12.8,M309&lt;=2),'[1]Pricing Schedule'!$F$96+('[1]Pricing Schedule'!$F$97*M309),
IF(AND(I309=110000,R309&gt;12.8,R309&lt;=22.8,M309&gt;3),'[1]Pricing Schedule'!$F$71+('[1]Pricing Schedule'!$F$72*M309),
IF(AND(I309=110000,R309&gt;12.8,R309&lt;=22.8,M309&lt;=3),'[1]Pricing Schedule'!$F$96+('[1]Pricing Schedule'!$F$97*M309),
IF(AND(I309=110000,R309&gt;22.8,R309&lt;=30.2),'[1]Pricing Schedule'!$F$80+('[1]Pricing Schedule'!$F$81*M309),
IF(AND(I309=110000,R309&gt;30.2,R309&lt;=45.9),'[1]Pricing Schedule'!$F$89+('[1]Pricing Schedule'!$F$90*M309),
IF(AND(I309=110000,R309&gt;45.9,R309&lt;=123.4),'[1]Pricing Schedule'!$F$96+('[1]Pricing Schedule'!$F$97*M309),
IF(AND(I309=110000,R309&gt;123.4,R309&lt;=168.2,M309&lt;=10),'[1]Pricing Schedule'!$F$103+('[1]Pricing Schedule'!$F$105*M309),
IF(AND(I309=110000,R309&gt;123.4,R309&lt;=168.2,M309&gt;10),'[1]Pricing Schedule'!$F$111+('[1]Pricing Schedule'!$F$113*M309),
IF(AND(I309=110000,R309&gt;168.2,R309&lt;=336.4,M309&lt;=10),('[1]Pricing Schedule'!$F$103+('[1]Pricing Schedule'!$F$105*M309))*2,
IF(AND(I309=110000,R309&gt;168.2,R309&lt;=336.4,M309&gt;10),('[1]Pricing Schedule'!$F$111+('[1]Pricing Schedule'!$F$113*M309))*2,
IF(AND(I309=110000,R309&gt;336.4,R309&lt;=504.6,M309&lt;=10),('[1]Pricing Schedule'!$F$103+('[1]Pricing Schedule'!$F$105*M309))*3,
IF(AND(I309=110000,R309&gt;336.4,R309&lt;=504.6,M309&gt;10),('[1]Pricing Schedule'!$F$111+('[1]Pricing Schedule'!$F$113*M309))*3,
IF(AND(I309=110000,R309&gt;504.6,R309&lt;=672.8,M309&lt;=10),('[1]Pricing Schedule'!$F$103+('[1]Pricing Schedule'!$F$105*M309))*4,
IF(AND(I309=110000,R309&gt;504.6,R309&lt;=672.8,M309&gt;10),('[1]Pricing Schedule'!$F$111+('[1]Pricing Schedule'!$F$113*M309))*4,
IF(AND(I309=110000,R309&gt;672.8,R309&lt;=841,M309&lt;=10),('[1]Pricing Schedule'!$F$103+('[1]Pricing Schedule'!$F$105*M309))*5,
IF(AND(I309=110000,R309&gt;672.8,R309&lt;=841,M309&gt;10),('[1]Pricing Schedule'!$F$111+('[1]Pricing Schedule'!$F$113*M309))*5,
IF(AND(I309=110000,R309&gt;672.8,R309&lt;=841,M309&lt;=10),('[1]Pricing Schedule'!$F$103+('[1]Pricing Schedule'!$F$105*M309))*5,
IF(AND(I309=110000,R309&gt;672.8,R309&lt;=841,M309&gt;10),('[1]Pricing Schedule'!$F$111+('[1]Pricing Schedule'!$F$113*M309))*5,
IF(AND(I309=110000,R309&gt;1345.6,R309&lt;=1513.8,M309&lt;=10),('[1]Pricing Schedule'!$F$103+('[1]Pricing Schedule'!$F$105*M309))*9,
IF(AND(I309=110000,R309&gt;1345.6,R309&lt;=1513.8,M309&gt;10),('[1]Pricing Schedule'!$F$111+('[1]Pricing Schedule'!$F$113*M309))*9,
9999999999)))))))))))))))))))))))))))))))))))))))</f>
        <v>4923850</v>
      </c>
      <c r="T309" s="48">
        <f>IF(AND(I309=38000,R309&lt;=4.5,M309&gt;8),'[1]Pricing Schedule'!$J$9,
IF(AND(I309=38000,R309&lt;=4.5,M309&lt;=8),'[1]Pricing Schedule'!$J$36,
IF(AND(I309=38000,R309&gt;4.5,R309&lt;=9,M309&gt;8),'[1]Pricing Schedule'!$J$18,
IF(AND(I309=38000,R309&gt;4.5,R309&lt;=9,M309&lt;=8),'[1]Pricing Schedule'!$J$36,
IF(AND(I309=38000,R309&gt;9,R309&lt;=12.8,M309&gt;8),'[1]Pricing Schedule'!$J$27,
IF(AND(I309=38000,R309&gt;9,R309&lt;=12.8,M309&lt;=8),'[1]Pricing Schedule'!$J$36,
IF(AND(I309=38000,R309&gt;12.8,R309&lt;=22.8),'[1]Pricing Schedule'!$J$36,
IF(AND(I309=38000,R309&gt;22.8,R309&lt;=30.2),'[1]Pricing Schedule'!$J$45,
IF(AND(I309=38000,R309&gt;30.2,R309&lt;=45.9),'[1]Pricing Schedule'!$J$54,
IF(AND(I309=38000,R309&gt;45.9,R309&lt;=123.4),'[1]Pricing Schedule'!$J$97,
IF(AND(I309=38000,R309&gt;123.4,R309&lt;=168.2,M309&lt;=10),'[1]Pricing Schedule'!$J$105,
IF(AND(I309=38000,R309&gt;123.4,R309&lt;=168.2,M309&gt;10),'[1]Pricing Schedule'!$J$113,
IF(AND(I309=38000,R309&gt;168.2,R309&lt;=336.4,M309&lt;=10),('[1]Pricing Schedule'!$J$105),
IF(AND(I309=38000,R309&gt;168.2,R309&lt;=336.4,M309&gt;10),('[1]Pricing Schedule'!$J$113),
IF(AND(I309=38000,R309&gt;336.4,R309&lt;=504.6,M309&lt;=10),('[1]Pricing Schedule'!$J$105),
IF(AND(I309=38000,R309&gt;336.4,R309&lt;=504.6,M309&gt;10),('[1]Pricing Schedule'!$J$113),
IF(AND(I309=38000,R309&gt;504.6,R309&lt;=672.8,M309&lt;=10),('[1]Pricing Schedule'!$J$105),
IF(AND(I309=38000,R309&gt;504.6,R309&lt;=672.8,M309&gt;10),('[1]Pricing Schedule'!$J$113),
IF(AND(I309=110000,R309&lt;=12.8,M309&gt;2),'[1]Pricing Schedule'!$J$63,
IF(AND(I309=110000,R309&lt;=12.8,M309&lt;=2),'[1]Pricing Schedule'!$J$97,
IF(AND(I309=110000,R309&gt;12.8,R309&lt;=22.8,M309&gt;3),'[1]Pricing Schedule'!$J$72,
IF(AND(I309=110000,R309&gt;12.8,R309&lt;=22.8,M309&lt;=3),'[1]Pricing Schedule'!$J$97,
IF(AND(I309=110000,R309&gt;22.8,R309&lt;=30.2),'[1]Pricing Schedule'!$J$81,
IF(AND(I309=110000,R309&gt;30.2,R309&lt;=45.9),'[1]Pricing Schedule'!$J$90,
IF(AND(I309=110000,R309&gt;45.9,R309&lt;=123.4),'[1]Pricing Schedule'!$J$97,
IF(AND(I309=110000,R309&gt;123.4,R309&lt;=168.2,M309&lt;=10),'[1]Pricing Schedule'!$J$105,
IF(AND(I309=110000,R309&gt;123.4,R309&lt;=168.2,M309&gt;10),'[1]Pricing Schedule'!$J$113,
IF(AND(I309=110000,R309&gt;168.2,R309&lt;=336.2,M309&lt;=10),('[1]Pricing Schedule'!$J$105),
IF(AND(I309=110000,R309&gt;168.2,R309&lt;=336.2,M309&gt;10),('[1]Pricing Schedule'!$J$113),
IF(AND(I309=110000,R309&gt;336.4,R309&lt;=504.6,M309&lt;=10),('[1]Pricing Schedule'!$J$105),
IF(AND(I309=110000,R309&gt;336.4,R309&lt;=504.6,M309&gt;10),('[1]Pricing Schedule'!$J$113),
IF(AND(I309=110000,R309&gt;504.6,R309&lt;=672.8,M309&lt;=10),('[1]Pricing Schedule'!$J$105),
IF(AND(I309=110000,R309&gt;504.6,R309&lt;=672.8,M309&gt;10),('[1]Pricing Schedule'!$J$113),
IF(AND(I309=110000,R309&gt;672.8,R309&lt;=841,M309&lt;=10),('[1]Pricing Schedule'!$J$105),
IF(AND(I309=110000,R309&gt;672.8,R309&lt;=841,M309&gt;10),('[1]Pricing Schedule'!$J$113),
IF(AND(I309=110000,R309&gt;1682,R309&lt;=1850.2,M309&lt;=10),('[1]Pricing Schedule'!$J$105),
IF(AND(I309=110000,R309&gt;1682,R309&lt;=1850.2,M309&gt;10),('[1]Pricing Schedule'!$J$113),
IF(AND(I309=110000,R309&gt;2018.4,R309&lt;=2186.6,M309&lt;=10),('[1]Pricing Schedule'!$J$105),
IF(AND(I309=110000,R309&gt;2018.4,R309&lt;=2186.6,M309&gt;10),('[1]Pricing Schedule'!$J$113),999999999)))))))))))))))))))))))))))))))))))))))</f>
        <v>11</v>
      </c>
      <c r="U309" s="49">
        <f t="shared" si="30"/>
        <v>41976.555839727189</v>
      </c>
      <c r="V309" s="50">
        <f t="shared" si="31"/>
        <v>23.822821572549937</v>
      </c>
      <c r="W309" s="13"/>
      <c r="X309" s="13"/>
      <c r="Y309" s="23">
        <v>686</v>
      </c>
      <c r="Z309" s="23">
        <v>642</v>
      </c>
      <c r="AD309" s="43"/>
      <c r="AE309" s="43"/>
      <c r="AF309" s="43"/>
      <c r="AR309" s="51"/>
    </row>
    <row r="310" spans="1:44">
      <c r="A310" s="23">
        <v>309</v>
      </c>
      <c r="B310" s="23">
        <v>309</v>
      </c>
      <c r="C310" s="23" t="s">
        <v>627</v>
      </c>
      <c r="D310" s="23" t="s">
        <v>121</v>
      </c>
      <c r="E310" s="23" t="s">
        <v>121</v>
      </c>
      <c r="F310" s="23" t="s">
        <v>349</v>
      </c>
      <c r="G310" s="23" t="s">
        <v>350</v>
      </c>
      <c r="H310" s="23" t="s">
        <v>113</v>
      </c>
      <c r="I310" s="13">
        <v>38000</v>
      </c>
      <c r="J310" s="13">
        <v>38000</v>
      </c>
      <c r="K310" s="23" t="s">
        <v>119</v>
      </c>
      <c r="L310" s="24">
        <v>13.432</v>
      </c>
      <c r="M310" s="37">
        <f t="shared" si="26"/>
        <v>14</v>
      </c>
      <c r="N310" s="24">
        <v>3.26</v>
      </c>
      <c r="O310" s="13">
        <v>1</v>
      </c>
      <c r="P310" s="36">
        <f t="shared" si="27"/>
        <v>2.4449999999999998</v>
      </c>
      <c r="Q310" s="38">
        <f t="shared" si="28"/>
        <v>24.150000000000006</v>
      </c>
      <c r="R310" s="37">
        <f t="shared" si="29"/>
        <v>24.150000000000006</v>
      </c>
      <c r="S310" s="39">
        <f>IF(AND(I310=38000,R310&lt;=4.5,M310&gt;8),'[1]Pricing Schedule'!$F$8+('[1]Pricing Schedule'!$F$9*M310),
IF(AND(I310=38000,R310&lt;=4.5,M310&lt;=8),'[1]Pricing Schedule'!$F$34+('[1]Pricing Schedule'!$F$36*M310),
IF(AND(I310=38000,R310&gt;4.5,R310&lt;=9,M310&gt;8),'[1]Pricing Schedule'!$F$17+('[1]Pricing Schedule'!$F$18*M310),
IF(AND(I310=38000,R310&gt;4.5,R310&lt;=9,M310&lt;=8),'[1]Pricing Schedule'!$F$34+('[1]Pricing Schedule'!$F$36*M310),
IF(AND(I310=38000,R310&gt;9,R310&lt;=12.8,M310&gt;8),'[1]Pricing Schedule'!$F$26+('[1]Pricing Schedule'!$F$27*M310),
IF(AND(I310=38000,R310&gt;9,R310&lt;=12.8,M310&lt;=8),'[1]Pricing Schedule'!$F$34+('[1]Pricing Schedule'!$F$36*M310),
IF(AND(I310=38000,R310&gt;12.8,R310&lt;=22.8),'[1]Pricing Schedule'!$F$34+('[1]Pricing Schedule'!$F$36*M310),
IF(AND(I310=38000,R310&gt;22.8,R310&lt;=30.2),'[1]Pricing Schedule'!$F$43+('[1]Pricing Schedule'!$F$45*M310),
IF(AND(I310=38000,R310&gt;30.2,R310&lt;=45.9),'[1]Pricing Schedule'!$F$52+('[1]Pricing Schedule'!$F$54*M310),
IF(AND(I310=38000,R310&gt;45.9,R310&lt;=123.4),'[1]Pricing Schedule'!$F$96+('[1]Pricing Schedule'!$F$97*M310),
IF(AND(I310=38000,R310&gt;123.4,R310&lt;=168.2,M310&lt;=10),'[1]Pricing Schedule'!$F$103+('[1]Pricing Schedule'!$F$105*M310),
IF(AND(I310=38000,R310&gt;123.4,R310&lt;=168.2,M310&gt;10),'[1]Pricing Schedule'!$F$111+('[1]Pricing Schedule'!$F$113*M310),
IF(AND(I310=38000,R310&gt;157.4,R310&lt;=336.4,M310&lt;=10),('[1]Pricing Schedule'!$F$103+('[1]Pricing Schedule'!$F$105*M310))*2,
IF(AND(I310=38000,R310&gt;157.4,R310&lt;=336.4,M310&gt;10),('[1]Pricing Schedule'!$F$111+('[1]Pricing Schedule'!$F$113*M310))*2,
IF(AND(I310=38000,R310&gt;314.8,R310&lt;=504.6,M310&lt;=10),('[1]Pricing Schedule'!$F$103+('[1]Pricing Schedule'!$F$105*M310))*3,
IF(AND(I310=38000,R310&gt;314.8,R310&lt;=504.6,M310&gt;10),('[1]Pricing Schedule'!$F$111+('[1]Pricing Schedule'!$F$113*M310))*3,
IF(AND(I310=38000,R310&gt;472.2,R310&lt;=672.8,M310&lt;=10),('[1]Pricing Schedule'!$F$103+('[1]Pricing Schedule'!$F$105*M310))*4,
IF(AND(I310=38000,R310&gt;472.2,R310&lt;=672.8,M310&gt;10),('[1]Pricing Schedule'!$F$111+('[1]Pricing Schedule'!$F$113*M310))*4,
IF(AND(I310=110000,R310&lt;=12.8,M310&gt;2),'[1]Pricing Schedule'!$F$62+('[1]Pricing Schedule'!$F$63*M310),
IF(AND(I310=110000,R310&lt;=12.8,M310&lt;=2),'[1]Pricing Schedule'!$F$96+('[1]Pricing Schedule'!$F$97*M310),
IF(AND(I310=110000,R310&gt;12.8,R310&lt;=22.8,M310&gt;3),'[1]Pricing Schedule'!$F$71+('[1]Pricing Schedule'!$F$72*M310),
IF(AND(I310=110000,R310&gt;12.8,R310&lt;=22.8,M310&lt;=3),'[1]Pricing Schedule'!$F$96+('[1]Pricing Schedule'!$F$97*M310),
IF(AND(I310=110000,R310&gt;22.8,R310&lt;=30.2),'[1]Pricing Schedule'!$F$80+('[1]Pricing Schedule'!$F$81*M310),
IF(AND(I310=110000,R310&gt;30.2,R310&lt;=45.9),'[1]Pricing Schedule'!$F$89+('[1]Pricing Schedule'!$F$90*M310),
IF(AND(I310=110000,R310&gt;45.9,R310&lt;=123.4),'[1]Pricing Schedule'!$F$96+('[1]Pricing Schedule'!$F$97*M310),
IF(AND(I310=110000,R310&gt;123.4,R310&lt;=168.2,M310&lt;=10),'[1]Pricing Schedule'!$F$103+('[1]Pricing Schedule'!$F$105*M310),
IF(AND(I310=110000,R310&gt;123.4,R310&lt;=168.2,M310&gt;10),'[1]Pricing Schedule'!$F$111+('[1]Pricing Schedule'!$F$113*M310),
IF(AND(I310=110000,R310&gt;168.2,R310&lt;=336.4,M310&lt;=10),('[1]Pricing Schedule'!$F$103+('[1]Pricing Schedule'!$F$105*M310))*2,
IF(AND(I310=110000,R310&gt;168.2,R310&lt;=336.4,M310&gt;10),('[1]Pricing Schedule'!$F$111+('[1]Pricing Schedule'!$F$113*M310))*2,
IF(AND(I310=110000,R310&gt;336.4,R310&lt;=504.6,M310&lt;=10),('[1]Pricing Schedule'!$F$103+('[1]Pricing Schedule'!$F$105*M310))*3,
IF(AND(I310=110000,R310&gt;336.4,R310&lt;=504.6,M310&gt;10),('[1]Pricing Schedule'!$F$111+('[1]Pricing Schedule'!$F$113*M310))*3,
IF(AND(I310=110000,R310&gt;504.6,R310&lt;=672.8,M310&lt;=10),('[1]Pricing Schedule'!$F$103+('[1]Pricing Schedule'!$F$105*M310))*4,
IF(AND(I310=110000,R310&gt;504.6,R310&lt;=672.8,M310&gt;10),('[1]Pricing Schedule'!$F$111+('[1]Pricing Schedule'!$F$113*M310))*4,
IF(AND(I310=110000,R310&gt;672.8,R310&lt;=841,M310&lt;=10),('[1]Pricing Schedule'!$F$103+('[1]Pricing Schedule'!$F$105*M310))*5,
IF(AND(I310=110000,R310&gt;672.8,R310&lt;=841,M310&gt;10),('[1]Pricing Schedule'!$F$111+('[1]Pricing Schedule'!$F$113*M310))*5,
IF(AND(I310=110000,R310&gt;672.8,R310&lt;=841,M310&lt;=10),('[1]Pricing Schedule'!$F$103+('[1]Pricing Schedule'!$F$105*M310))*5,
IF(AND(I310=110000,R310&gt;672.8,R310&lt;=841,M310&gt;10),('[1]Pricing Schedule'!$F$111+('[1]Pricing Schedule'!$F$113*M310))*5,
IF(AND(I310=110000,R310&gt;1345.6,R310&lt;=1513.8,M310&lt;=10),('[1]Pricing Schedule'!$F$103+('[1]Pricing Schedule'!$F$105*M310))*9,
IF(AND(I310=110000,R310&gt;1345.6,R310&lt;=1513.8,M310&gt;10),('[1]Pricing Schedule'!$F$111+('[1]Pricing Schedule'!$F$113*M310))*9,
9999999999)))))))))))))))))))))))))))))))))))))))</f>
        <v>1591410</v>
      </c>
      <c r="T310" s="21">
        <f>IF(AND(I310=38000,R310&lt;=4.5,M310&gt;8),'[1]Pricing Schedule'!$J$9,
IF(AND(I310=38000,R310&lt;=4.5,M310&lt;=8),'[1]Pricing Schedule'!$J$36,
IF(AND(I310=38000,R310&gt;4.5,R310&lt;=9,M310&gt;8),'[1]Pricing Schedule'!$J$18,
IF(AND(I310=38000,R310&gt;4.5,R310&lt;=9,M310&lt;=8),'[1]Pricing Schedule'!$J$36,
IF(AND(I310=38000,R310&gt;9,R310&lt;=12.8,M310&gt;8),'[1]Pricing Schedule'!$J$27,
IF(AND(I310=38000,R310&gt;9,R310&lt;=12.8,M310&lt;=8),'[1]Pricing Schedule'!$J$36,
IF(AND(I310=38000,R310&gt;12.8,R310&lt;=22.8),'[1]Pricing Schedule'!$J$36,
IF(AND(I310=38000,R310&gt;22.8,R310&lt;=30.2),'[1]Pricing Schedule'!$J$45,
IF(AND(I310=38000,R310&gt;30.2,R310&lt;=45.9),'[1]Pricing Schedule'!$J$54,
IF(AND(I310=38000,R310&gt;45.9,R310&lt;=123.4),'[1]Pricing Schedule'!$J$97,
IF(AND(I310=38000,R310&gt;123.4,R310&lt;=168.2,M310&lt;=10),'[1]Pricing Schedule'!$J$105,
IF(AND(I310=38000,R310&gt;123.4,R310&lt;=168.2,M310&gt;10),'[1]Pricing Schedule'!$J$113,
IF(AND(I310=38000,R310&gt;168.2,R310&lt;=336.4,M310&lt;=10),('[1]Pricing Schedule'!$J$105),
IF(AND(I310=38000,R310&gt;168.2,R310&lt;=336.4,M310&gt;10),('[1]Pricing Schedule'!$J$113),
IF(AND(I310=38000,R310&gt;336.4,R310&lt;=504.6,M310&lt;=10),('[1]Pricing Schedule'!$J$105),
IF(AND(I310=38000,R310&gt;336.4,R310&lt;=504.6,M310&gt;10),('[1]Pricing Schedule'!$J$113),
IF(AND(I310=38000,R310&gt;504.6,R310&lt;=672.8,M310&lt;=10),('[1]Pricing Schedule'!$J$105),
IF(AND(I310=38000,R310&gt;504.6,R310&lt;=672.8,M310&gt;10),('[1]Pricing Schedule'!$J$113),
IF(AND(I310=110000,R310&lt;=12.8,M310&gt;2),'[1]Pricing Schedule'!$J$63,
IF(AND(I310=110000,R310&lt;=12.8,M310&lt;=2),'[1]Pricing Schedule'!$J$97,
IF(AND(I310=110000,R310&gt;12.8,R310&lt;=22.8,M310&gt;3),'[1]Pricing Schedule'!$J$72,
IF(AND(I310=110000,R310&gt;12.8,R310&lt;=22.8,M310&lt;=3),'[1]Pricing Schedule'!$J$97,
IF(AND(I310=110000,R310&gt;22.8,R310&lt;=30.2),'[1]Pricing Schedule'!$J$81,
IF(AND(I310=110000,R310&gt;30.2,R310&lt;=45.9),'[1]Pricing Schedule'!$J$90,
IF(AND(I310=110000,R310&gt;45.9,R310&lt;=123.4),'[1]Pricing Schedule'!$J$97,
IF(AND(I310=110000,R310&gt;123.4,R310&lt;=168.2,M310&lt;=10),'[1]Pricing Schedule'!$J$105,
IF(AND(I310=110000,R310&gt;123.4,R310&lt;=168.2,M310&gt;10),'[1]Pricing Schedule'!$J$113,
IF(AND(I310=110000,R310&gt;168.2,R310&lt;=336.2,M310&lt;=10),('[1]Pricing Schedule'!$J$105),
IF(AND(I310=110000,R310&gt;168.2,R310&lt;=336.2,M310&gt;10),('[1]Pricing Schedule'!$J$113),
IF(AND(I310=110000,R310&gt;336.4,R310&lt;=504.6,M310&lt;=10),('[1]Pricing Schedule'!$J$105),
IF(AND(I310=110000,R310&gt;336.4,R310&lt;=504.6,M310&gt;10),('[1]Pricing Schedule'!$J$113),
IF(AND(I310=110000,R310&gt;504.6,R310&lt;=672.8,M310&lt;=10),('[1]Pricing Schedule'!$J$105),
IF(AND(I310=110000,R310&gt;504.6,R310&lt;=672.8,M310&gt;10),('[1]Pricing Schedule'!$J$113),
IF(AND(I310=110000,R310&gt;672.8,R310&lt;=841,M310&lt;=10),('[1]Pricing Schedule'!$J$105),
IF(AND(I310=110000,R310&gt;672.8,R310&lt;=841,M310&gt;10),('[1]Pricing Schedule'!$J$113),
IF(AND(I310=110000,R310&gt;1682,R310&lt;=1850.2,M310&lt;=10),('[1]Pricing Schedule'!$J$105),
IF(AND(I310=110000,R310&gt;1682,R310&lt;=1850.2,M310&gt;10),('[1]Pricing Schedule'!$J$113),
IF(AND(I310=110000,R310&gt;2018.4,R310&lt;=2186.6,M310&lt;=10),('[1]Pricing Schedule'!$J$105),
IF(AND(I310=110000,R310&gt;2018.4,R310&lt;=2186.6,M310&gt;10),('[1]Pricing Schedule'!$J$113),999999999)))))))))))))))))))))))))))))))))))))))</f>
        <v>5</v>
      </c>
      <c r="U310" s="40">
        <f t="shared" si="30"/>
        <v>65896.894409937871</v>
      </c>
      <c r="V310" s="41">
        <f t="shared" si="31"/>
        <v>15.175221972967373</v>
      </c>
      <c r="Y310" s="23">
        <v>337</v>
      </c>
      <c r="Z310" s="23">
        <v>686</v>
      </c>
      <c r="AC310" s="32"/>
      <c r="AR310" s="35"/>
    </row>
    <row r="311" spans="1:44">
      <c r="A311" s="23">
        <v>311</v>
      </c>
      <c r="B311" s="23">
        <v>311</v>
      </c>
      <c r="C311" s="23" t="s">
        <v>628</v>
      </c>
      <c r="D311" s="23" t="s">
        <v>318</v>
      </c>
      <c r="E311" s="23" t="s">
        <v>318</v>
      </c>
      <c r="F311" s="23" t="s">
        <v>315</v>
      </c>
      <c r="G311" s="23" t="s">
        <v>316</v>
      </c>
      <c r="H311" s="23" t="s">
        <v>133</v>
      </c>
      <c r="I311" s="13">
        <v>110000</v>
      </c>
      <c r="J311" s="13">
        <v>20000</v>
      </c>
      <c r="K311" s="13">
        <v>110000</v>
      </c>
      <c r="L311" s="24">
        <v>7.5890000000000004</v>
      </c>
      <c r="M311" s="37">
        <f t="shared" si="26"/>
        <v>8</v>
      </c>
      <c r="N311" s="24">
        <v>2.1619999999999999</v>
      </c>
      <c r="O311" s="13">
        <v>1</v>
      </c>
      <c r="P311" s="36">
        <f t="shared" si="27"/>
        <v>1.6214999999999999</v>
      </c>
      <c r="Q311" s="38">
        <f t="shared" si="28"/>
        <v>17.25</v>
      </c>
      <c r="R311" s="37">
        <f t="shared" si="29"/>
        <v>17.25</v>
      </c>
      <c r="S311" s="39">
        <f>IF(AND(I311=38000,R311&lt;=4.5,M311&gt;8),'[1]Pricing Schedule'!$F$8+('[1]Pricing Schedule'!$F$9*M311),
IF(AND(I311=38000,R311&lt;=4.5,M311&lt;=8),'[1]Pricing Schedule'!$F$34+('[1]Pricing Schedule'!$F$36*M311),
IF(AND(I311=38000,R311&gt;4.5,R311&lt;=9,M311&gt;8),'[1]Pricing Schedule'!$F$17+('[1]Pricing Schedule'!$F$18*M311),
IF(AND(I311=38000,R311&gt;4.5,R311&lt;=9,M311&lt;=8),'[1]Pricing Schedule'!$F$34+('[1]Pricing Schedule'!$F$36*M311),
IF(AND(I311=38000,R311&gt;9,R311&lt;=12.8,M311&gt;8),'[1]Pricing Schedule'!$F$26+('[1]Pricing Schedule'!$F$27*M311),
IF(AND(I311=38000,R311&gt;9,R311&lt;=12.8,M311&lt;=8),'[1]Pricing Schedule'!$F$34+('[1]Pricing Schedule'!$F$36*M311),
IF(AND(I311=38000,R311&gt;12.8,R311&lt;=22.8),'[1]Pricing Schedule'!$F$34+('[1]Pricing Schedule'!$F$36*M311),
IF(AND(I311=38000,R311&gt;22.8,R311&lt;=30.2),'[1]Pricing Schedule'!$F$43+('[1]Pricing Schedule'!$F$45*M311),
IF(AND(I311=38000,R311&gt;30.2,R311&lt;=45.9),'[1]Pricing Schedule'!$F$52+('[1]Pricing Schedule'!$F$54*M311),
IF(AND(I311=38000,R311&gt;45.9,R311&lt;=123.4),'[1]Pricing Schedule'!$F$96+('[1]Pricing Schedule'!$F$97*M311),
IF(AND(I311=38000,R311&gt;123.4,R311&lt;=168.2,M311&lt;=10),'[1]Pricing Schedule'!$F$103+('[1]Pricing Schedule'!$F$105*M311),
IF(AND(I311=38000,R311&gt;123.4,R311&lt;=168.2,M311&gt;10),'[1]Pricing Schedule'!$F$111+('[1]Pricing Schedule'!$F$113*M311),
IF(AND(I311=38000,R311&gt;157.4,R311&lt;=336.4,M311&lt;=10),('[1]Pricing Schedule'!$F$103+('[1]Pricing Schedule'!$F$105*M311))*2,
IF(AND(I311=38000,R311&gt;157.4,R311&lt;=336.4,M311&gt;10),('[1]Pricing Schedule'!$F$111+('[1]Pricing Schedule'!$F$113*M311))*2,
IF(AND(I311=38000,R311&gt;314.8,R311&lt;=504.6,M311&lt;=10),('[1]Pricing Schedule'!$F$103+('[1]Pricing Schedule'!$F$105*M311))*3,
IF(AND(I311=38000,R311&gt;314.8,R311&lt;=504.6,M311&gt;10),('[1]Pricing Schedule'!$F$111+('[1]Pricing Schedule'!$F$113*M311))*3,
IF(AND(I311=38000,R311&gt;472.2,R311&lt;=672.8,M311&lt;=10),('[1]Pricing Schedule'!$F$103+('[1]Pricing Schedule'!$F$105*M311))*4,
IF(AND(I311=38000,R311&gt;472.2,R311&lt;=672.8,M311&gt;10),('[1]Pricing Schedule'!$F$111+('[1]Pricing Schedule'!$F$113*M311))*4,
IF(AND(I311=110000,R311&lt;=12.8,M311&gt;2),'[1]Pricing Schedule'!$F$62+('[1]Pricing Schedule'!$F$63*M311),
IF(AND(I311=110000,R311&lt;=12.8,M311&lt;=2),'[1]Pricing Schedule'!$F$96+('[1]Pricing Schedule'!$F$97*M311),
IF(AND(I311=110000,R311&gt;12.8,R311&lt;=22.8,M311&gt;3),'[1]Pricing Schedule'!$F$71+('[1]Pricing Schedule'!$F$72*M311),
IF(AND(I311=110000,R311&gt;12.8,R311&lt;=22.8,M311&lt;=3),'[1]Pricing Schedule'!$F$96+('[1]Pricing Schedule'!$F$97*M311),
IF(AND(I311=110000,R311&gt;22.8,R311&lt;=30.2),'[1]Pricing Schedule'!$F$80+('[1]Pricing Schedule'!$F$81*M311),
IF(AND(I311=110000,R311&gt;30.2,R311&lt;=45.9),'[1]Pricing Schedule'!$F$89+('[1]Pricing Schedule'!$F$90*M311),
IF(AND(I311=110000,R311&gt;45.9,R311&lt;=123.4),'[1]Pricing Schedule'!$F$96+('[1]Pricing Schedule'!$F$97*M311),
IF(AND(I311=110000,R311&gt;123.4,R311&lt;=168.2,M311&lt;=10),'[1]Pricing Schedule'!$F$103+('[1]Pricing Schedule'!$F$105*M311),
IF(AND(I311=110000,R311&gt;123.4,R311&lt;=168.2,M311&gt;10),'[1]Pricing Schedule'!$F$111+('[1]Pricing Schedule'!$F$113*M311),
IF(AND(I311=110000,R311&gt;168.2,R311&lt;=336.4,M311&lt;=10),('[1]Pricing Schedule'!$F$103+('[1]Pricing Schedule'!$F$105*M311))*2,
IF(AND(I311=110000,R311&gt;168.2,R311&lt;=336.4,M311&gt;10),('[1]Pricing Schedule'!$F$111+('[1]Pricing Schedule'!$F$113*M311))*2,
IF(AND(I311=110000,R311&gt;336.4,R311&lt;=504.6,M311&lt;=10),('[1]Pricing Schedule'!$F$103+('[1]Pricing Schedule'!$F$105*M311))*3,
IF(AND(I311=110000,R311&gt;336.4,R311&lt;=504.6,M311&gt;10),('[1]Pricing Schedule'!$F$111+('[1]Pricing Schedule'!$F$113*M311))*3,
IF(AND(I311=110000,R311&gt;504.6,R311&lt;=672.8,M311&lt;=10),('[1]Pricing Schedule'!$F$103+('[1]Pricing Schedule'!$F$105*M311))*4,
IF(AND(I311=110000,R311&gt;504.6,R311&lt;=672.8,M311&gt;10),('[1]Pricing Schedule'!$F$111+('[1]Pricing Schedule'!$F$113*M311))*4,
IF(AND(I311=110000,R311&gt;672.8,R311&lt;=841,M311&lt;=10),('[1]Pricing Schedule'!$F$103+('[1]Pricing Schedule'!$F$105*M311))*5,
IF(AND(I311=110000,R311&gt;672.8,R311&lt;=841,M311&gt;10),('[1]Pricing Schedule'!$F$111+('[1]Pricing Schedule'!$F$113*M311))*5,
IF(AND(I311=110000,R311&gt;672.8,R311&lt;=841,M311&lt;=10),('[1]Pricing Schedule'!$F$103+('[1]Pricing Schedule'!$F$105*M311))*5,
IF(AND(I311=110000,R311&gt;672.8,R311&lt;=841,M311&gt;10),('[1]Pricing Schedule'!$F$111+('[1]Pricing Schedule'!$F$113*M311))*5,
IF(AND(I311=110000,R311&gt;1345.6,R311&lt;=1513.8,M311&lt;=10),('[1]Pricing Schedule'!$F$103+('[1]Pricing Schedule'!$F$105*M311))*9,
IF(AND(I311=110000,R311&gt;1345.6,R311&lt;=1513.8,M311&gt;10),('[1]Pricing Schedule'!$F$111+('[1]Pricing Schedule'!$F$113*M311))*9,
9999999999)))))))))))))))))))))))))))))))))))))))</f>
        <v>2156870</v>
      </c>
      <c r="T311" s="21">
        <f>IF(AND(I311=38000,R311&lt;=4.5,M311&gt;8),'[1]Pricing Schedule'!$J$9,
IF(AND(I311=38000,R311&lt;=4.5,M311&lt;=8),'[1]Pricing Schedule'!$J$36,
IF(AND(I311=38000,R311&gt;4.5,R311&lt;=9,M311&gt;8),'[1]Pricing Schedule'!$J$18,
IF(AND(I311=38000,R311&gt;4.5,R311&lt;=9,M311&lt;=8),'[1]Pricing Schedule'!$J$36,
IF(AND(I311=38000,R311&gt;9,R311&lt;=12.8,M311&gt;8),'[1]Pricing Schedule'!$J$27,
IF(AND(I311=38000,R311&gt;9,R311&lt;=12.8,M311&lt;=8),'[1]Pricing Schedule'!$J$36,
IF(AND(I311=38000,R311&gt;12.8,R311&lt;=22.8),'[1]Pricing Schedule'!$J$36,
IF(AND(I311=38000,R311&gt;22.8,R311&lt;=30.2),'[1]Pricing Schedule'!$J$45,
IF(AND(I311=38000,R311&gt;30.2,R311&lt;=45.9),'[1]Pricing Schedule'!$J$54,
IF(AND(I311=38000,R311&gt;45.9,R311&lt;=123.4),'[1]Pricing Schedule'!$J$97,
IF(AND(I311=38000,R311&gt;123.4,R311&lt;=168.2,M311&lt;=10),'[1]Pricing Schedule'!$J$105,
IF(AND(I311=38000,R311&gt;123.4,R311&lt;=168.2,M311&gt;10),'[1]Pricing Schedule'!$J$113,
IF(AND(I311=38000,R311&gt;168.2,R311&lt;=336.4,M311&lt;=10),('[1]Pricing Schedule'!$J$105),
IF(AND(I311=38000,R311&gt;168.2,R311&lt;=336.4,M311&gt;10),('[1]Pricing Schedule'!$J$113),
IF(AND(I311=38000,R311&gt;336.4,R311&lt;=504.6,M311&lt;=10),('[1]Pricing Schedule'!$J$105),
IF(AND(I311=38000,R311&gt;336.4,R311&lt;=504.6,M311&gt;10),('[1]Pricing Schedule'!$J$113),
IF(AND(I311=38000,R311&gt;504.6,R311&lt;=672.8,M311&lt;=10),('[1]Pricing Schedule'!$J$105),
IF(AND(I311=38000,R311&gt;504.6,R311&lt;=672.8,M311&gt;10),('[1]Pricing Schedule'!$J$113),
IF(AND(I311=110000,R311&lt;=12.8,M311&gt;2),'[1]Pricing Schedule'!$J$63,
IF(AND(I311=110000,R311&lt;=12.8,M311&lt;=2),'[1]Pricing Schedule'!$J$97,
IF(AND(I311=110000,R311&gt;12.8,R311&lt;=22.8,M311&gt;3),'[1]Pricing Schedule'!$J$72,
IF(AND(I311=110000,R311&gt;12.8,R311&lt;=22.8,M311&lt;=3),'[1]Pricing Schedule'!$J$97,
IF(AND(I311=110000,R311&gt;22.8,R311&lt;=30.2),'[1]Pricing Schedule'!$J$81,
IF(AND(I311=110000,R311&gt;30.2,R311&lt;=45.9),'[1]Pricing Schedule'!$J$90,
IF(AND(I311=110000,R311&gt;45.9,R311&lt;=123.4),'[1]Pricing Schedule'!$J$97,
IF(AND(I311=110000,R311&gt;123.4,R311&lt;=168.2,M311&lt;=10),'[1]Pricing Schedule'!$J$105,
IF(AND(I311=110000,R311&gt;123.4,R311&lt;=168.2,M311&gt;10),'[1]Pricing Schedule'!$J$113,
IF(AND(I311=110000,R311&gt;168.2,R311&lt;=336.2,M311&lt;=10),('[1]Pricing Schedule'!$J$105),
IF(AND(I311=110000,R311&gt;168.2,R311&lt;=336.2,M311&gt;10),('[1]Pricing Schedule'!$J$113),
IF(AND(I311=110000,R311&gt;336.4,R311&lt;=504.6,M311&lt;=10),('[1]Pricing Schedule'!$J$105),
IF(AND(I311=110000,R311&gt;336.4,R311&lt;=504.6,M311&gt;10),('[1]Pricing Schedule'!$J$113),
IF(AND(I311=110000,R311&gt;504.6,R311&lt;=672.8,M311&lt;=10),('[1]Pricing Schedule'!$J$105),
IF(AND(I311=110000,R311&gt;504.6,R311&lt;=672.8,M311&gt;10),('[1]Pricing Schedule'!$J$113),
IF(AND(I311=110000,R311&gt;672.8,R311&lt;=841,M311&lt;=10),('[1]Pricing Schedule'!$J$105),
IF(AND(I311=110000,R311&gt;672.8,R311&lt;=841,M311&gt;10),('[1]Pricing Schedule'!$J$113),
IF(AND(I311=110000,R311&gt;1682,R311&lt;=1850.2,M311&lt;=10),('[1]Pricing Schedule'!$J$105),
IF(AND(I311=110000,R311&gt;1682,R311&lt;=1850.2,M311&gt;10),('[1]Pricing Schedule'!$J$113),
IF(AND(I311=110000,R311&gt;2018.4,R311&lt;=2186.6,M311&lt;=10),('[1]Pricing Schedule'!$J$105),
IF(AND(I311=110000,R311&gt;2018.4,R311&lt;=2186.6,M311&gt;10),('[1]Pricing Schedule'!$J$113),999999999)))))))))))))))))))))))))))))))))))))))</f>
        <v>8</v>
      </c>
      <c r="U311" s="40">
        <f t="shared" si="30"/>
        <v>125035.9420289855</v>
      </c>
      <c r="V311" s="41">
        <f t="shared" si="31"/>
        <v>7.9977003713714785</v>
      </c>
      <c r="Y311" s="23">
        <v>541</v>
      </c>
      <c r="Z311" s="23">
        <v>481</v>
      </c>
      <c r="AR311" s="35"/>
    </row>
    <row r="312" spans="1:44">
      <c r="A312" s="23">
        <v>312</v>
      </c>
      <c r="B312" s="23">
        <v>312</v>
      </c>
      <c r="C312" s="23" t="s">
        <v>629</v>
      </c>
      <c r="D312" s="23" t="s">
        <v>314</v>
      </c>
      <c r="E312" s="23" t="s">
        <v>314</v>
      </c>
      <c r="F312" s="23" t="s">
        <v>315</v>
      </c>
      <c r="G312" s="23" t="s">
        <v>316</v>
      </c>
      <c r="H312" s="23" t="s">
        <v>133</v>
      </c>
      <c r="I312" s="13">
        <v>110000</v>
      </c>
      <c r="J312" s="13">
        <v>20000</v>
      </c>
      <c r="K312" s="13">
        <v>110000</v>
      </c>
      <c r="L312" s="24">
        <v>11.318</v>
      </c>
      <c r="M312" s="37">
        <f t="shared" si="26"/>
        <v>12</v>
      </c>
      <c r="N312" s="24">
        <v>1.034</v>
      </c>
      <c r="O312" s="13">
        <v>1</v>
      </c>
      <c r="P312" s="36">
        <f t="shared" si="27"/>
        <v>0.77550000000000008</v>
      </c>
      <c r="Q312" s="38">
        <f t="shared" si="28"/>
        <v>6.9</v>
      </c>
      <c r="R312" s="37">
        <f t="shared" si="29"/>
        <v>6.9</v>
      </c>
      <c r="S312" s="39">
        <f>IF(AND(I312=38000,R312&lt;=4.5,M312&gt;8),'[1]Pricing Schedule'!$F$8+('[1]Pricing Schedule'!$F$9*M312),
IF(AND(I312=38000,R312&lt;=4.5,M312&lt;=8),'[1]Pricing Schedule'!$F$34+('[1]Pricing Schedule'!$F$36*M312),
IF(AND(I312=38000,R312&gt;4.5,R312&lt;=9,M312&gt;8),'[1]Pricing Schedule'!$F$17+('[1]Pricing Schedule'!$F$18*M312),
IF(AND(I312=38000,R312&gt;4.5,R312&lt;=9,M312&lt;=8),'[1]Pricing Schedule'!$F$34+('[1]Pricing Schedule'!$F$36*M312),
IF(AND(I312=38000,R312&gt;9,R312&lt;=12.8,M312&gt;8),'[1]Pricing Schedule'!$F$26+('[1]Pricing Schedule'!$F$27*M312),
IF(AND(I312=38000,R312&gt;9,R312&lt;=12.8,M312&lt;=8),'[1]Pricing Schedule'!$F$34+('[1]Pricing Schedule'!$F$36*M312),
IF(AND(I312=38000,R312&gt;12.8,R312&lt;=22.8),'[1]Pricing Schedule'!$F$34+('[1]Pricing Schedule'!$F$36*M312),
IF(AND(I312=38000,R312&gt;22.8,R312&lt;=30.2),'[1]Pricing Schedule'!$F$43+('[1]Pricing Schedule'!$F$45*M312),
IF(AND(I312=38000,R312&gt;30.2,R312&lt;=45.9),'[1]Pricing Schedule'!$F$52+('[1]Pricing Schedule'!$F$54*M312),
IF(AND(I312=38000,R312&gt;45.9,R312&lt;=123.4),'[1]Pricing Schedule'!$F$96+('[1]Pricing Schedule'!$F$97*M312),
IF(AND(I312=38000,R312&gt;123.4,R312&lt;=168.2,M312&lt;=10),'[1]Pricing Schedule'!$F$103+('[1]Pricing Schedule'!$F$105*M312),
IF(AND(I312=38000,R312&gt;123.4,R312&lt;=168.2,M312&gt;10),'[1]Pricing Schedule'!$F$111+('[1]Pricing Schedule'!$F$113*M312),
IF(AND(I312=38000,R312&gt;157.4,R312&lt;=336.4,M312&lt;=10),('[1]Pricing Schedule'!$F$103+('[1]Pricing Schedule'!$F$105*M312))*2,
IF(AND(I312=38000,R312&gt;157.4,R312&lt;=336.4,M312&gt;10),('[1]Pricing Schedule'!$F$111+('[1]Pricing Schedule'!$F$113*M312))*2,
IF(AND(I312=38000,R312&gt;314.8,R312&lt;=504.6,M312&lt;=10),('[1]Pricing Schedule'!$F$103+('[1]Pricing Schedule'!$F$105*M312))*3,
IF(AND(I312=38000,R312&gt;314.8,R312&lt;=504.6,M312&gt;10),('[1]Pricing Schedule'!$F$111+('[1]Pricing Schedule'!$F$113*M312))*3,
IF(AND(I312=38000,R312&gt;472.2,R312&lt;=672.8,M312&lt;=10),('[1]Pricing Schedule'!$F$103+('[1]Pricing Schedule'!$F$105*M312))*4,
IF(AND(I312=38000,R312&gt;472.2,R312&lt;=672.8,M312&gt;10),('[1]Pricing Schedule'!$F$111+('[1]Pricing Schedule'!$F$113*M312))*4,
IF(AND(I312=110000,R312&lt;=12.8,M312&gt;2),'[1]Pricing Schedule'!$F$62+('[1]Pricing Schedule'!$F$63*M312),
IF(AND(I312=110000,R312&lt;=12.8,M312&lt;=2),'[1]Pricing Schedule'!$F$96+('[1]Pricing Schedule'!$F$97*M312),
IF(AND(I312=110000,R312&gt;12.8,R312&lt;=22.8,M312&gt;3),'[1]Pricing Schedule'!$F$71+('[1]Pricing Schedule'!$F$72*M312),
IF(AND(I312=110000,R312&gt;12.8,R312&lt;=22.8,M312&lt;=3),'[1]Pricing Schedule'!$F$96+('[1]Pricing Schedule'!$F$97*M312),
IF(AND(I312=110000,R312&gt;22.8,R312&lt;=30.2),'[1]Pricing Schedule'!$F$80+('[1]Pricing Schedule'!$F$81*M312),
IF(AND(I312=110000,R312&gt;30.2,R312&lt;=45.9),'[1]Pricing Schedule'!$F$89+('[1]Pricing Schedule'!$F$90*M312),
IF(AND(I312=110000,R312&gt;45.9,R312&lt;=123.4),'[1]Pricing Schedule'!$F$96+('[1]Pricing Schedule'!$F$97*M312),
IF(AND(I312=110000,R312&gt;123.4,R312&lt;=168.2,M312&lt;=10),'[1]Pricing Schedule'!$F$103+('[1]Pricing Schedule'!$F$105*M312),
IF(AND(I312=110000,R312&gt;123.4,R312&lt;=168.2,M312&gt;10),'[1]Pricing Schedule'!$F$111+('[1]Pricing Schedule'!$F$113*M312),
IF(AND(I312=110000,R312&gt;168.2,R312&lt;=336.4,M312&lt;=10),('[1]Pricing Schedule'!$F$103+('[1]Pricing Schedule'!$F$105*M312))*2,
IF(AND(I312=110000,R312&gt;168.2,R312&lt;=336.4,M312&gt;10),('[1]Pricing Schedule'!$F$111+('[1]Pricing Schedule'!$F$113*M312))*2,
IF(AND(I312=110000,R312&gt;336.4,R312&lt;=504.6,M312&lt;=10),('[1]Pricing Schedule'!$F$103+('[1]Pricing Schedule'!$F$105*M312))*3,
IF(AND(I312=110000,R312&gt;336.4,R312&lt;=504.6,M312&gt;10),('[1]Pricing Schedule'!$F$111+('[1]Pricing Schedule'!$F$113*M312))*3,
IF(AND(I312=110000,R312&gt;504.6,R312&lt;=672.8,M312&lt;=10),('[1]Pricing Schedule'!$F$103+('[1]Pricing Schedule'!$F$105*M312))*4,
IF(AND(I312=110000,R312&gt;504.6,R312&lt;=672.8,M312&gt;10),('[1]Pricing Schedule'!$F$111+('[1]Pricing Schedule'!$F$113*M312))*4,
IF(AND(I312=110000,R312&gt;672.8,R312&lt;=841,M312&lt;=10),('[1]Pricing Schedule'!$F$103+('[1]Pricing Schedule'!$F$105*M312))*5,
IF(AND(I312=110000,R312&gt;672.8,R312&lt;=841,M312&gt;10),('[1]Pricing Schedule'!$F$111+('[1]Pricing Schedule'!$F$113*M312))*5,
IF(AND(I312=110000,R312&gt;672.8,R312&lt;=841,M312&lt;=10),('[1]Pricing Schedule'!$F$103+('[1]Pricing Schedule'!$F$105*M312))*5,
IF(AND(I312=110000,R312&gt;672.8,R312&lt;=841,M312&gt;10),('[1]Pricing Schedule'!$F$111+('[1]Pricing Schedule'!$F$113*M312))*5,
IF(AND(I312=110000,R312&gt;1345.6,R312&lt;=1513.8,M312&lt;=10),('[1]Pricing Schedule'!$F$103+('[1]Pricing Schedule'!$F$105*M312))*9,
IF(AND(I312=110000,R312&gt;1345.6,R312&lt;=1513.8,M312&gt;10),('[1]Pricing Schedule'!$F$111+('[1]Pricing Schedule'!$F$113*M312))*9,
9999999999)))))))))))))))))))))))))))))))))))))))</f>
        <v>2048870</v>
      </c>
      <c r="T312" s="21">
        <f>IF(AND(I312=38000,R312&lt;=4.5,M312&gt;8),'[1]Pricing Schedule'!$J$9,
IF(AND(I312=38000,R312&lt;=4.5,M312&lt;=8),'[1]Pricing Schedule'!$J$36,
IF(AND(I312=38000,R312&gt;4.5,R312&lt;=9,M312&gt;8),'[1]Pricing Schedule'!$J$18,
IF(AND(I312=38000,R312&gt;4.5,R312&lt;=9,M312&lt;=8),'[1]Pricing Schedule'!$J$36,
IF(AND(I312=38000,R312&gt;9,R312&lt;=12.8,M312&gt;8),'[1]Pricing Schedule'!$J$27,
IF(AND(I312=38000,R312&gt;9,R312&lt;=12.8,M312&lt;=8),'[1]Pricing Schedule'!$J$36,
IF(AND(I312=38000,R312&gt;12.8,R312&lt;=22.8),'[1]Pricing Schedule'!$J$36,
IF(AND(I312=38000,R312&gt;22.8,R312&lt;=30.2),'[1]Pricing Schedule'!$J$45,
IF(AND(I312=38000,R312&gt;30.2,R312&lt;=45.9),'[1]Pricing Schedule'!$J$54,
IF(AND(I312=38000,R312&gt;45.9,R312&lt;=123.4),'[1]Pricing Schedule'!$J$97,
IF(AND(I312=38000,R312&gt;123.4,R312&lt;=168.2,M312&lt;=10),'[1]Pricing Schedule'!$J$105,
IF(AND(I312=38000,R312&gt;123.4,R312&lt;=168.2,M312&gt;10),'[1]Pricing Schedule'!$J$113,
IF(AND(I312=38000,R312&gt;168.2,R312&lt;=336.4,M312&lt;=10),('[1]Pricing Schedule'!$J$105),
IF(AND(I312=38000,R312&gt;168.2,R312&lt;=336.4,M312&gt;10),('[1]Pricing Schedule'!$J$113),
IF(AND(I312=38000,R312&gt;336.4,R312&lt;=504.6,M312&lt;=10),('[1]Pricing Schedule'!$J$105),
IF(AND(I312=38000,R312&gt;336.4,R312&lt;=504.6,M312&gt;10),('[1]Pricing Schedule'!$J$113),
IF(AND(I312=38000,R312&gt;504.6,R312&lt;=672.8,M312&lt;=10),('[1]Pricing Schedule'!$J$105),
IF(AND(I312=38000,R312&gt;504.6,R312&lt;=672.8,M312&gt;10),('[1]Pricing Schedule'!$J$113),
IF(AND(I312=110000,R312&lt;=12.8,M312&gt;2),'[1]Pricing Schedule'!$J$63,
IF(AND(I312=110000,R312&lt;=12.8,M312&lt;=2),'[1]Pricing Schedule'!$J$97,
IF(AND(I312=110000,R312&gt;12.8,R312&lt;=22.8,M312&gt;3),'[1]Pricing Schedule'!$J$72,
IF(AND(I312=110000,R312&gt;12.8,R312&lt;=22.8,M312&lt;=3),'[1]Pricing Schedule'!$J$97,
IF(AND(I312=110000,R312&gt;22.8,R312&lt;=30.2),'[1]Pricing Schedule'!$J$81,
IF(AND(I312=110000,R312&gt;30.2,R312&lt;=45.9),'[1]Pricing Schedule'!$J$90,
IF(AND(I312=110000,R312&gt;45.9,R312&lt;=123.4),'[1]Pricing Schedule'!$J$97,
IF(AND(I312=110000,R312&gt;123.4,R312&lt;=168.2,M312&lt;=10),'[1]Pricing Schedule'!$J$105,
IF(AND(I312=110000,R312&gt;123.4,R312&lt;=168.2,M312&gt;10),'[1]Pricing Schedule'!$J$113,
IF(AND(I312=110000,R312&gt;168.2,R312&lt;=336.2,M312&lt;=10),('[1]Pricing Schedule'!$J$105),
IF(AND(I312=110000,R312&gt;168.2,R312&lt;=336.2,M312&gt;10),('[1]Pricing Schedule'!$J$113),
IF(AND(I312=110000,R312&gt;336.4,R312&lt;=504.6,M312&lt;=10),('[1]Pricing Schedule'!$J$105),
IF(AND(I312=110000,R312&gt;336.4,R312&lt;=504.6,M312&gt;10),('[1]Pricing Schedule'!$J$113),
IF(AND(I312=110000,R312&gt;504.6,R312&lt;=672.8,M312&lt;=10),('[1]Pricing Schedule'!$J$105),
IF(AND(I312=110000,R312&gt;504.6,R312&lt;=672.8,M312&gt;10),('[1]Pricing Schedule'!$J$113),
IF(AND(I312=110000,R312&gt;672.8,R312&lt;=841,M312&lt;=10),('[1]Pricing Schedule'!$J$105),
IF(AND(I312=110000,R312&gt;672.8,R312&lt;=841,M312&gt;10),('[1]Pricing Schedule'!$J$113),
IF(AND(I312=110000,R312&gt;1682,R312&lt;=1850.2,M312&lt;=10),('[1]Pricing Schedule'!$J$105),
IF(AND(I312=110000,R312&gt;1682,R312&lt;=1850.2,M312&gt;10),('[1]Pricing Schedule'!$J$113),
IF(AND(I312=110000,R312&gt;2018.4,R312&lt;=2186.6,M312&lt;=10),('[1]Pricing Schedule'!$J$105),
IF(AND(I312=110000,R312&gt;2018.4,R312&lt;=2186.6,M312&gt;10),('[1]Pricing Schedule'!$J$113),999999999)))))))))))))))))))))))))))))))))))))))</f>
        <v>7</v>
      </c>
      <c r="U312" s="40">
        <f t="shared" si="30"/>
        <v>296937.68115942029</v>
      </c>
      <c r="V312" s="41">
        <f t="shared" si="31"/>
        <v>3.3677100060033092</v>
      </c>
      <c r="Y312" s="23">
        <v>540</v>
      </c>
      <c r="Z312" s="23">
        <v>481</v>
      </c>
      <c r="AR312" s="35"/>
    </row>
    <row r="313" spans="1:44">
      <c r="A313" s="23">
        <v>313</v>
      </c>
      <c r="B313" s="23">
        <v>313</v>
      </c>
      <c r="C313" s="23" t="s">
        <v>630</v>
      </c>
      <c r="D313" s="23" t="s">
        <v>141</v>
      </c>
      <c r="E313" s="23" t="s">
        <v>141</v>
      </c>
      <c r="F313" s="23" t="s">
        <v>323</v>
      </c>
      <c r="G313" s="23" t="s">
        <v>324</v>
      </c>
      <c r="H313" s="23" t="s">
        <v>133</v>
      </c>
      <c r="I313" s="13">
        <v>110000</v>
      </c>
      <c r="J313" s="13">
        <v>110000</v>
      </c>
      <c r="K313" s="13">
        <v>38000</v>
      </c>
      <c r="L313" s="24">
        <v>7.1349999999999998</v>
      </c>
      <c r="M313" s="37">
        <f t="shared" si="26"/>
        <v>8</v>
      </c>
      <c r="N313" s="24">
        <v>1.9890000000000001</v>
      </c>
      <c r="O313" s="13">
        <v>1</v>
      </c>
      <c r="P313" s="36">
        <f t="shared" si="27"/>
        <v>1.4917500000000001</v>
      </c>
      <c r="Q313" s="38">
        <f t="shared" si="28"/>
        <v>13.8</v>
      </c>
      <c r="R313" s="37">
        <f t="shared" si="29"/>
        <v>13.8</v>
      </c>
      <c r="S313" s="39">
        <f>IF(AND(I313=38000,R313&lt;=4.5,M313&gt;8),'[1]Pricing Schedule'!$F$8+('[1]Pricing Schedule'!$F$9*M313),
IF(AND(I313=38000,R313&lt;=4.5,M313&lt;=8),'[1]Pricing Schedule'!$F$34+('[1]Pricing Schedule'!$F$36*M313),
IF(AND(I313=38000,R313&gt;4.5,R313&lt;=9,M313&gt;8),'[1]Pricing Schedule'!$F$17+('[1]Pricing Schedule'!$F$18*M313),
IF(AND(I313=38000,R313&gt;4.5,R313&lt;=9,M313&lt;=8),'[1]Pricing Schedule'!$F$34+('[1]Pricing Schedule'!$F$36*M313),
IF(AND(I313=38000,R313&gt;9,R313&lt;=12.8,M313&gt;8),'[1]Pricing Schedule'!$F$26+('[1]Pricing Schedule'!$F$27*M313),
IF(AND(I313=38000,R313&gt;9,R313&lt;=12.8,M313&lt;=8),'[1]Pricing Schedule'!$F$34+('[1]Pricing Schedule'!$F$36*M313),
IF(AND(I313=38000,R313&gt;12.8,R313&lt;=22.8),'[1]Pricing Schedule'!$F$34+('[1]Pricing Schedule'!$F$36*M313),
IF(AND(I313=38000,R313&gt;22.8,R313&lt;=30.2),'[1]Pricing Schedule'!$F$43+('[1]Pricing Schedule'!$F$45*M313),
IF(AND(I313=38000,R313&gt;30.2,R313&lt;=45.9),'[1]Pricing Schedule'!$F$52+('[1]Pricing Schedule'!$F$54*M313),
IF(AND(I313=38000,R313&gt;45.9,R313&lt;=123.4),'[1]Pricing Schedule'!$F$96+('[1]Pricing Schedule'!$F$97*M313),
IF(AND(I313=38000,R313&gt;123.4,R313&lt;=168.2,M313&lt;=10),'[1]Pricing Schedule'!$F$103+('[1]Pricing Schedule'!$F$105*M313),
IF(AND(I313=38000,R313&gt;123.4,R313&lt;=168.2,M313&gt;10),'[1]Pricing Schedule'!$F$111+('[1]Pricing Schedule'!$F$113*M313),
IF(AND(I313=38000,R313&gt;157.4,R313&lt;=336.4,M313&lt;=10),('[1]Pricing Schedule'!$F$103+('[1]Pricing Schedule'!$F$105*M313))*2,
IF(AND(I313=38000,R313&gt;157.4,R313&lt;=336.4,M313&gt;10),('[1]Pricing Schedule'!$F$111+('[1]Pricing Schedule'!$F$113*M313))*2,
IF(AND(I313=38000,R313&gt;314.8,R313&lt;=504.6,M313&lt;=10),('[1]Pricing Schedule'!$F$103+('[1]Pricing Schedule'!$F$105*M313))*3,
IF(AND(I313=38000,R313&gt;314.8,R313&lt;=504.6,M313&gt;10),('[1]Pricing Schedule'!$F$111+('[1]Pricing Schedule'!$F$113*M313))*3,
IF(AND(I313=38000,R313&gt;472.2,R313&lt;=672.8,M313&lt;=10),('[1]Pricing Schedule'!$F$103+('[1]Pricing Schedule'!$F$105*M313))*4,
IF(AND(I313=38000,R313&gt;472.2,R313&lt;=672.8,M313&gt;10),('[1]Pricing Schedule'!$F$111+('[1]Pricing Schedule'!$F$113*M313))*4,
IF(AND(I313=110000,R313&lt;=12.8,M313&gt;2),'[1]Pricing Schedule'!$F$62+('[1]Pricing Schedule'!$F$63*M313),
IF(AND(I313=110000,R313&lt;=12.8,M313&lt;=2),'[1]Pricing Schedule'!$F$96+('[1]Pricing Schedule'!$F$97*M313),
IF(AND(I313=110000,R313&gt;12.8,R313&lt;=22.8,M313&gt;3),'[1]Pricing Schedule'!$F$71+('[1]Pricing Schedule'!$F$72*M313),
IF(AND(I313=110000,R313&gt;12.8,R313&lt;=22.8,M313&lt;=3),'[1]Pricing Schedule'!$F$96+('[1]Pricing Schedule'!$F$97*M313),
IF(AND(I313=110000,R313&gt;22.8,R313&lt;=30.2),'[1]Pricing Schedule'!$F$80+('[1]Pricing Schedule'!$F$81*M313),
IF(AND(I313=110000,R313&gt;30.2,R313&lt;=45.9),'[1]Pricing Schedule'!$F$89+('[1]Pricing Schedule'!$F$90*M313),
IF(AND(I313=110000,R313&gt;45.9,R313&lt;=123.4),'[1]Pricing Schedule'!$F$96+('[1]Pricing Schedule'!$F$97*M313),
IF(AND(I313=110000,R313&gt;123.4,R313&lt;=168.2,M313&lt;=10),'[1]Pricing Schedule'!$F$103+('[1]Pricing Schedule'!$F$105*M313),
IF(AND(I313=110000,R313&gt;123.4,R313&lt;=168.2,M313&gt;10),'[1]Pricing Schedule'!$F$111+('[1]Pricing Schedule'!$F$113*M313),
IF(AND(I313=110000,R313&gt;168.2,R313&lt;=336.4,M313&lt;=10),('[1]Pricing Schedule'!$F$103+('[1]Pricing Schedule'!$F$105*M313))*2,
IF(AND(I313=110000,R313&gt;168.2,R313&lt;=336.4,M313&gt;10),('[1]Pricing Schedule'!$F$111+('[1]Pricing Schedule'!$F$113*M313))*2,
IF(AND(I313=110000,R313&gt;336.4,R313&lt;=504.6,M313&lt;=10),('[1]Pricing Schedule'!$F$103+('[1]Pricing Schedule'!$F$105*M313))*3,
IF(AND(I313=110000,R313&gt;336.4,R313&lt;=504.6,M313&gt;10),('[1]Pricing Schedule'!$F$111+('[1]Pricing Schedule'!$F$113*M313))*3,
IF(AND(I313=110000,R313&gt;504.6,R313&lt;=672.8,M313&lt;=10),('[1]Pricing Schedule'!$F$103+('[1]Pricing Schedule'!$F$105*M313))*4,
IF(AND(I313=110000,R313&gt;504.6,R313&lt;=672.8,M313&gt;10),('[1]Pricing Schedule'!$F$111+('[1]Pricing Schedule'!$F$113*M313))*4,
IF(AND(I313=110000,R313&gt;672.8,R313&lt;=841,M313&lt;=10),('[1]Pricing Schedule'!$F$103+('[1]Pricing Schedule'!$F$105*M313))*5,
IF(AND(I313=110000,R313&gt;672.8,R313&lt;=841,M313&gt;10),('[1]Pricing Schedule'!$F$111+('[1]Pricing Schedule'!$F$113*M313))*5,
IF(AND(I313=110000,R313&gt;672.8,R313&lt;=841,M313&lt;=10),('[1]Pricing Schedule'!$F$103+('[1]Pricing Schedule'!$F$105*M313))*5,
IF(AND(I313=110000,R313&gt;672.8,R313&lt;=841,M313&gt;10),('[1]Pricing Schedule'!$F$111+('[1]Pricing Schedule'!$F$113*M313))*5,
IF(AND(I313=110000,R313&gt;1345.6,R313&lt;=1513.8,M313&lt;=10),('[1]Pricing Schedule'!$F$103+('[1]Pricing Schedule'!$F$105*M313))*9,
IF(AND(I313=110000,R313&gt;1345.6,R313&lt;=1513.8,M313&gt;10),('[1]Pricing Schedule'!$F$111+('[1]Pricing Schedule'!$F$113*M313))*9,
9999999999)))))))))))))))))))))))))))))))))))))))</f>
        <v>2156870</v>
      </c>
      <c r="T313" s="21">
        <f>IF(AND(I313=38000,R313&lt;=4.5,M313&gt;8),'[1]Pricing Schedule'!$J$9,
IF(AND(I313=38000,R313&lt;=4.5,M313&lt;=8),'[1]Pricing Schedule'!$J$36,
IF(AND(I313=38000,R313&gt;4.5,R313&lt;=9,M313&gt;8),'[1]Pricing Schedule'!$J$18,
IF(AND(I313=38000,R313&gt;4.5,R313&lt;=9,M313&lt;=8),'[1]Pricing Schedule'!$J$36,
IF(AND(I313=38000,R313&gt;9,R313&lt;=12.8,M313&gt;8),'[1]Pricing Schedule'!$J$27,
IF(AND(I313=38000,R313&gt;9,R313&lt;=12.8,M313&lt;=8),'[1]Pricing Schedule'!$J$36,
IF(AND(I313=38000,R313&gt;12.8,R313&lt;=22.8),'[1]Pricing Schedule'!$J$36,
IF(AND(I313=38000,R313&gt;22.8,R313&lt;=30.2),'[1]Pricing Schedule'!$J$45,
IF(AND(I313=38000,R313&gt;30.2,R313&lt;=45.9),'[1]Pricing Schedule'!$J$54,
IF(AND(I313=38000,R313&gt;45.9,R313&lt;=123.4),'[1]Pricing Schedule'!$J$97,
IF(AND(I313=38000,R313&gt;123.4,R313&lt;=168.2,M313&lt;=10),'[1]Pricing Schedule'!$J$105,
IF(AND(I313=38000,R313&gt;123.4,R313&lt;=168.2,M313&gt;10),'[1]Pricing Schedule'!$J$113,
IF(AND(I313=38000,R313&gt;168.2,R313&lt;=336.4,M313&lt;=10),('[1]Pricing Schedule'!$J$105),
IF(AND(I313=38000,R313&gt;168.2,R313&lt;=336.4,M313&gt;10),('[1]Pricing Schedule'!$J$113),
IF(AND(I313=38000,R313&gt;336.4,R313&lt;=504.6,M313&lt;=10),('[1]Pricing Schedule'!$J$105),
IF(AND(I313=38000,R313&gt;336.4,R313&lt;=504.6,M313&gt;10),('[1]Pricing Schedule'!$J$113),
IF(AND(I313=38000,R313&gt;504.6,R313&lt;=672.8,M313&lt;=10),('[1]Pricing Schedule'!$J$105),
IF(AND(I313=38000,R313&gt;504.6,R313&lt;=672.8,M313&gt;10),('[1]Pricing Schedule'!$J$113),
IF(AND(I313=110000,R313&lt;=12.8,M313&gt;2),'[1]Pricing Schedule'!$J$63,
IF(AND(I313=110000,R313&lt;=12.8,M313&lt;=2),'[1]Pricing Schedule'!$J$97,
IF(AND(I313=110000,R313&gt;12.8,R313&lt;=22.8,M313&gt;3),'[1]Pricing Schedule'!$J$72,
IF(AND(I313=110000,R313&gt;12.8,R313&lt;=22.8,M313&lt;=3),'[1]Pricing Schedule'!$J$97,
IF(AND(I313=110000,R313&gt;22.8,R313&lt;=30.2),'[1]Pricing Schedule'!$J$81,
IF(AND(I313=110000,R313&gt;30.2,R313&lt;=45.9),'[1]Pricing Schedule'!$J$90,
IF(AND(I313=110000,R313&gt;45.9,R313&lt;=123.4),'[1]Pricing Schedule'!$J$97,
IF(AND(I313=110000,R313&gt;123.4,R313&lt;=168.2,M313&lt;=10),'[1]Pricing Schedule'!$J$105,
IF(AND(I313=110000,R313&gt;123.4,R313&lt;=168.2,M313&gt;10),'[1]Pricing Schedule'!$J$113,
IF(AND(I313=110000,R313&gt;168.2,R313&lt;=336.2,M313&lt;=10),('[1]Pricing Schedule'!$J$105),
IF(AND(I313=110000,R313&gt;168.2,R313&lt;=336.2,M313&gt;10),('[1]Pricing Schedule'!$J$113),
IF(AND(I313=110000,R313&gt;336.4,R313&lt;=504.6,M313&lt;=10),('[1]Pricing Schedule'!$J$105),
IF(AND(I313=110000,R313&gt;336.4,R313&lt;=504.6,M313&gt;10),('[1]Pricing Schedule'!$J$113),
IF(AND(I313=110000,R313&gt;504.6,R313&lt;=672.8,M313&lt;=10),('[1]Pricing Schedule'!$J$105),
IF(AND(I313=110000,R313&gt;504.6,R313&lt;=672.8,M313&gt;10),('[1]Pricing Schedule'!$J$113),
IF(AND(I313=110000,R313&gt;672.8,R313&lt;=841,M313&lt;=10),('[1]Pricing Schedule'!$J$105),
IF(AND(I313=110000,R313&gt;672.8,R313&lt;=841,M313&gt;10),('[1]Pricing Schedule'!$J$113),
IF(AND(I313=110000,R313&gt;1682,R313&lt;=1850.2,M313&lt;=10),('[1]Pricing Schedule'!$J$105),
IF(AND(I313=110000,R313&gt;1682,R313&lt;=1850.2,M313&gt;10),('[1]Pricing Schedule'!$J$113),
IF(AND(I313=110000,R313&gt;2018.4,R313&lt;=2186.6,M313&lt;=10),('[1]Pricing Schedule'!$J$105),
IF(AND(I313=110000,R313&gt;2018.4,R313&lt;=2186.6,M313&gt;10),('[1]Pricing Schedule'!$J$113),999999999)))))))))))))))))))))))))))))))))))))))</f>
        <v>8</v>
      </c>
      <c r="U313" s="40">
        <f t="shared" si="30"/>
        <v>156294.92753623187</v>
      </c>
      <c r="V313" s="41">
        <f t="shared" si="31"/>
        <v>6.3981602970971823</v>
      </c>
      <c r="Y313" s="23">
        <v>151</v>
      </c>
      <c r="Z313" s="23">
        <v>62</v>
      </c>
      <c r="AR313" s="35"/>
    </row>
    <row r="314" spans="1:44">
      <c r="A314" s="23">
        <v>314</v>
      </c>
      <c r="B314" s="23">
        <v>314</v>
      </c>
      <c r="C314" s="23" t="s">
        <v>631</v>
      </c>
      <c r="D314" s="23" t="s">
        <v>141</v>
      </c>
      <c r="E314" s="23" t="s">
        <v>141</v>
      </c>
      <c r="F314" s="23" t="s">
        <v>632</v>
      </c>
      <c r="G314" s="23" t="s">
        <v>633</v>
      </c>
      <c r="H314" s="23" t="s">
        <v>133</v>
      </c>
      <c r="I314" s="13">
        <v>110000</v>
      </c>
      <c r="J314" s="23" t="s">
        <v>119</v>
      </c>
      <c r="K314" s="13">
        <v>110000</v>
      </c>
      <c r="L314" s="24">
        <v>7.4329999999999998</v>
      </c>
      <c r="M314" s="37">
        <f t="shared" si="26"/>
        <v>8</v>
      </c>
      <c r="N314" s="24">
        <v>1.038</v>
      </c>
      <c r="O314" s="13">
        <v>1</v>
      </c>
      <c r="P314" s="36">
        <f t="shared" si="27"/>
        <v>0.77849999999999997</v>
      </c>
      <c r="Q314" s="38">
        <f t="shared" si="28"/>
        <v>6.9</v>
      </c>
      <c r="R314" s="37">
        <f t="shared" si="29"/>
        <v>6.9</v>
      </c>
      <c r="S314" s="39">
        <f>IF(AND(I314=38000,R314&lt;=4.5,M314&gt;8),'[1]Pricing Schedule'!$F$8+('[1]Pricing Schedule'!$F$9*M314),
IF(AND(I314=38000,R314&lt;=4.5,M314&lt;=8),'[1]Pricing Schedule'!$F$34+('[1]Pricing Schedule'!$F$36*M314),
IF(AND(I314=38000,R314&gt;4.5,R314&lt;=9,M314&gt;8),'[1]Pricing Schedule'!$F$17+('[1]Pricing Schedule'!$F$18*M314),
IF(AND(I314=38000,R314&gt;4.5,R314&lt;=9,M314&lt;=8),'[1]Pricing Schedule'!$F$34+('[1]Pricing Schedule'!$F$36*M314),
IF(AND(I314=38000,R314&gt;9,R314&lt;=12.8,M314&gt;8),'[1]Pricing Schedule'!$F$26+('[1]Pricing Schedule'!$F$27*M314),
IF(AND(I314=38000,R314&gt;9,R314&lt;=12.8,M314&lt;=8),'[1]Pricing Schedule'!$F$34+('[1]Pricing Schedule'!$F$36*M314),
IF(AND(I314=38000,R314&gt;12.8,R314&lt;=22.8),'[1]Pricing Schedule'!$F$34+('[1]Pricing Schedule'!$F$36*M314),
IF(AND(I314=38000,R314&gt;22.8,R314&lt;=30.2),'[1]Pricing Schedule'!$F$43+('[1]Pricing Schedule'!$F$45*M314),
IF(AND(I314=38000,R314&gt;30.2,R314&lt;=45.9),'[1]Pricing Schedule'!$F$52+('[1]Pricing Schedule'!$F$54*M314),
IF(AND(I314=38000,R314&gt;45.9,R314&lt;=123.4),'[1]Pricing Schedule'!$F$96+('[1]Pricing Schedule'!$F$97*M314),
IF(AND(I314=38000,R314&gt;123.4,R314&lt;=168.2,M314&lt;=10),'[1]Pricing Schedule'!$F$103+('[1]Pricing Schedule'!$F$105*M314),
IF(AND(I314=38000,R314&gt;123.4,R314&lt;=168.2,M314&gt;10),'[1]Pricing Schedule'!$F$111+('[1]Pricing Schedule'!$F$113*M314),
IF(AND(I314=38000,R314&gt;157.4,R314&lt;=336.4,M314&lt;=10),('[1]Pricing Schedule'!$F$103+('[1]Pricing Schedule'!$F$105*M314))*2,
IF(AND(I314=38000,R314&gt;157.4,R314&lt;=336.4,M314&gt;10),('[1]Pricing Schedule'!$F$111+('[1]Pricing Schedule'!$F$113*M314))*2,
IF(AND(I314=38000,R314&gt;314.8,R314&lt;=504.6,M314&lt;=10),('[1]Pricing Schedule'!$F$103+('[1]Pricing Schedule'!$F$105*M314))*3,
IF(AND(I314=38000,R314&gt;314.8,R314&lt;=504.6,M314&gt;10),('[1]Pricing Schedule'!$F$111+('[1]Pricing Schedule'!$F$113*M314))*3,
IF(AND(I314=38000,R314&gt;472.2,R314&lt;=672.8,M314&lt;=10),('[1]Pricing Schedule'!$F$103+('[1]Pricing Schedule'!$F$105*M314))*4,
IF(AND(I314=38000,R314&gt;472.2,R314&lt;=672.8,M314&gt;10),('[1]Pricing Schedule'!$F$111+('[1]Pricing Schedule'!$F$113*M314))*4,
IF(AND(I314=110000,R314&lt;=12.8,M314&gt;2),'[1]Pricing Schedule'!$F$62+('[1]Pricing Schedule'!$F$63*M314),
IF(AND(I314=110000,R314&lt;=12.8,M314&lt;=2),'[1]Pricing Schedule'!$F$96+('[1]Pricing Schedule'!$F$97*M314),
IF(AND(I314=110000,R314&gt;12.8,R314&lt;=22.8,M314&gt;3),'[1]Pricing Schedule'!$F$71+('[1]Pricing Schedule'!$F$72*M314),
IF(AND(I314=110000,R314&gt;12.8,R314&lt;=22.8,M314&lt;=3),'[1]Pricing Schedule'!$F$96+('[1]Pricing Schedule'!$F$97*M314),
IF(AND(I314=110000,R314&gt;22.8,R314&lt;=30.2),'[1]Pricing Schedule'!$F$80+('[1]Pricing Schedule'!$F$81*M314),
IF(AND(I314=110000,R314&gt;30.2,R314&lt;=45.9),'[1]Pricing Schedule'!$F$89+('[1]Pricing Schedule'!$F$90*M314),
IF(AND(I314=110000,R314&gt;45.9,R314&lt;=123.4),'[1]Pricing Schedule'!$F$96+('[1]Pricing Schedule'!$F$97*M314),
IF(AND(I314=110000,R314&gt;123.4,R314&lt;=168.2,M314&lt;=10),'[1]Pricing Schedule'!$F$103+('[1]Pricing Schedule'!$F$105*M314),
IF(AND(I314=110000,R314&gt;123.4,R314&lt;=168.2,M314&gt;10),'[1]Pricing Schedule'!$F$111+('[1]Pricing Schedule'!$F$113*M314),
IF(AND(I314=110000,R314&gt;168.2,R314&lt;=336.4,M314&lt;=10),('[1]Pricing Schedule'!$F$103+('[1]Pricing Schedule'!$F$105*M314))*2,
IF(AND(I314=110000,R314&gt;168.2,R314&lt;=336.4,M314&gt;10),('[1]Pricing Schedule'!$F$111+('[1]Pricing Schedule'!$F$113*M314))*2,
IF(AND(I314=110000,R314&gt;336.4,R314&lt;=504.6,M314&lt;=10),('[1]Pricing Schedule'!$F$103+('[1]Pricing Schedule'!$F$105*M314))*3,
IF(AND(I314=110000,R314&gt;336.4,R314&lt;=504.6,M314&gt;10),('[1]Pricing Schedule'!$F$111+('[1]Pricing Schedule'!$F$113*M314))*3,
IF(AND(I314=110000,R314&gt;504.6,R314&lt;=672.8,M314&lt;=10),('[1]Pricing Schedule'!$F$103+('[1]Pricing Schedule'!$F$105*M314))*4,
IF(AND(I314=110000,R314&gt;504.6,R314&lt;=672.8,M314&gt;10),('[1]Pricing Schedule'!$F$111+('[1]Pricing Schedule'!$F$113*M314))*4,
IF(AND(I314=110000,R314&gt;672.8,R314&lt;=841,M314&lt;=10),('[1]Pricing Schedule'!$F$103+('[1]Pricing Schedule'!$F$105*M314))*5,
IF(AND(I314=110000,R314&gt;672.8,R314&lt;=841,M314&gt;10),('[1]Pricing Schedule'!$F$111+('[1]Pricing Schedule'!$F$113*M314))*5,
IF(AND(I314=110000,R314&gt;672.8,R314&lt;=841,M314&lt;=10),('[1]Pricing Schedule'!$F$103+('[1]Pricing Schedule'!$F$105*M314))*5,
IF(AND(I314=110000,R314&gt;672.8,R314&lt;=841,M314&gt;10),('[1]Pricing Schedule'!$F$111+('[1]Pricing Schedule'!$F$113*M314))*5,
IF(AND(I314=110000,R314&gt;1345.6,R314&lt;=1513.8,M314&lt;=10),('[1]Pricing Schedule'!$F$103+('[1]Pricing Schedule'!$F$105*M314))*9,
IF(AND(I314=110000,R314&gt;1345.6,R314&lt;=1513.8,M314&gt;10),('[1]Pricing Schedule'!$F$111+('[1]Pricing Schedule'!$F$113*M314))*9,
9999999999)))))))))))))))))))))))))))))))))))))))</f>
        <v>1838070</v>
      </c>
      <c r="T314" s="21">
        <f>IF(AND(I314=38000,R314&lt;=4.5,M314&gt;8),'[1]Pricing Schedule'!$J$9,
IF(AND(I314=38000,R314&lt;=4.5,M314&lt;=8),'[1]Pricing Schedule'!$J$36,
IF(AND(I314=38000,R314&gt;4.5,R314&lt;=9,M314&gt;8),'[1]Pricing Schedule'!$J$18,
IF(AND(I314=38000,R314&gt;4.5,R314&lt;=9,M314&lt;=8),'[1]Pricing Schedule'!$J$36,
IF(AND(I314=38000,R314&gt;9,R314&lt;=12.8,M314&gt;8),'[1]Pricing Schedule'!$J$27,
IF(AND(I314=38000,R314&gt;9,R314&lt;=12.8,M314&lt;=8),'[1]Pricing Schedule'!$J$36,
IF(AND(I314=38000,R314&gt;12.8,R314&lt;=22.8),'[1]Pricing Schedule'!$J$36,
IF(AND(I314=38000,R314&gt;22.8,R314&lt;=30.2),'[1]Pricing Schedule'!$J$45,
IF(AND(I314=38000,R314&gt;30.2,R314&lt;=45.9),'[1]Pricing Schedule'!$J$54,
IF(AND(I314=38000,R314&gt;45.9,R314&lt;=123.4),'[1]Pricing Schedule'!$J$97,
IF(AND(I314=38000,R314&gt;123.4,R314&lt;=168.2,M314&lt;=10),'[1]Pricing Schedule'!$J$105,
IF(AND(I314=38000,R314&gt;123.4,R314&lt;=168.2,M314&gt;10),'[1]Pricing Schedule'!$J$113,
IF(AND(I314=38000,R314&gt;168.2,R314&lt;=336.4,M314&lt;=10),('[1]Pricing Schedule'!$J$105),
IF(AND(I314=38000,R314&gt;168.2,R314&lt;=336.4,M314&gt;10),('[1]Pricing Schedule'!$J$113),
IF(AND(I314=38000,R314&gt;336.4,R314&lt;=504.6,M314&lt;=10),('[1]Pricing Schedule'!$J$105),
IF(AND(I314=38000,R314&gt;336.4,R314&lt;=504.6,M314&gt;10),('[1]Pricing Schedule'!$J$113),
IF(AND(I314=38000,R314&gt;504.6,R314&lt;=672.8,M314&lt;=10),('[1]Pricing Schedule'!$J$105),
IF(AND(I314=38000,R314&gt;504.6,R314&lt;=672.8,M314&gt;10),('[1]Pricing Schedule'!$J$113),
IF(AND(I314=110000,R314&lt;=12.8,M314&gt;2),'[1]Pricing Schedule'!$J$63,
IF(AND(I314=110000,R314&lt;=12.8,M314&lt;=2),'[1]Pricing Schedule'!$J$97,
IF(AND(I314=110000,R314&gt;12.8,R314&lt;=22.8,M314&gt;3),'[1]Pricing Schedule'!$J$72,
IF(AND(I314=110000,R314&gt;12.8,R314&lt;=22.8,M314&lt;=3),'[1]Pricing Schedule'!$J$97,
IF(AND(I314=110000,R314&gt;22.8,R314&lt;=30.2),'[1]Pricing Schedule'!$J$81,
IF(AND(I314=110000,R314&gt;30.2,R314&lt;=45.9),'[1]Pricing Schedule'!$J$90,
IF(AND(I314=110000,R314&gt;45.9,R314&lt;=123.4),'[1]Pricing Schedule'!$J$97,
IF(AND(I314=110000,R314&gt;123.4,R314&lt;=168.2,M314&lt;=10),'[1]Pricing Schedule'!$J$105,
IF(AND(I314=110000,R314&gt;123.4,R314&lt;=168.2,M314&gt;10),'[1]Pricing Schedule'!$J$113,
IF(AND(I314=110000,R314&gt;168.2,R314&lt;=336.2,M314&lt;=10),('[1]Pricing Schedule'!$J$105),
IF(AND(I314=110000,R314&gt;168.2,R314&lt;=336.2,M314&gt;10),('[1]Pricing Schedule'!$J$113),
IF(AND(I314=110000,R314&gt;336.4,R314&lt;=504.6,M314&lt;=10),('[1]Pricing Schedule'!$J$105),
IF(AND(I314=110000,R314&gt;336.4,R314&lt;=504.6,M314&gt;10),('[1]Pricing Schedule'!$J$113),
IF(AND(I314=110000,R314&gt;504.6,R314&lt;=672.8,M314&lt;=10),('[1]Pricing Schedule'!$J$105),
IF(AND(I314=110000,R314&gt;504.6,R314&lt;=672.8,M314&gt;10),('[1]Pricing Schedule'!$J$113),
IF(AND(I314=110000,R314&gt;672.8,R314&lt;=841,M314&lt;=10),('[1]Pricing Schedule'!$J$105),
IF(AND(I314=110000,R314&gt;672.8,R314&lt;=841,M314&gt;10),('[1]Pricing Schedule'!$J$113),
IF(AND(I314=110000,R314&gt;1682,R314&lt;=1850.2,M314&lt;=10),('[1]Pricing Schedule'!$J$105),
IF(AND(I314=110000,R314&gt;1682,R314&lt;=1850.2,M314&gt;10),('[1]Pricing Schedule'!$J$113),
IF(AND(I314=110000,R314&gt;2018.4,R314&lt;=2186.6,M314&lt;=10),('[1]Pricing Schedule'!$J$105),
IF(AND(I314=110000,R314&gt;2018.4,R314&lt;=2186.6,M314&gt;10),('[1]Pricing Schedule'!$J$113),999999999)))))))))))))))))))))))))))))))))))))))</f>
        <v>7</v>
      </c>
      <c r="U314" s="40">
        <f t="shared" si="30"/>
        <v>266386.95652173914</v>
      </c>
      <c r="V314" s="41">
        <f t="shared" si="31"/>
        <v>3.7539375540648616</v>
      </c>
      <c r="Y314" s="23">
        <v>505</v>
      </c>
      <c r="Z314" s="23">
        <v>222</v>
      </c>
      <c r="AR314" s="35"/>
    </row>
    <row r="315" spans="1:44">
      <c r="A315" s="23">
        <v>315</v>
      </c>
      <c r="B315" s="23">
        <v>315</v>
      </c>
      <c r="C315" s="23" t="s">
        <v>634</v>
      </c>
      <c r="D315" s="23" t="s">
        <v>141</v>
      </c>
      <c r="E315" s="23" t="s">
        <v>141</v>
      </c>
      <c r="F315" s="23" t="s">
        <v>327</v>
      </c>
      <c r="G315" s="23" t="s">
        <v>328</v>
      </c>
      <c r="H315" s="23" t="s">
        <v>113</v>
      </c>
      <c r="I315" s="13">
        <v>38000</v>
      </c>
      <c r="J315" s="13">
        <v>38000</v>
      </c>
      <c r="K315" s="23" t="s">
        <v>119</v>
      </c>
      <c r="L315" s="24">
        <v>9.0109999999999992</v>
      </c>
      <c r="M315" s="37">
        <f t="shared" si="26"/>
        <v>10</v>
      </c>
      <c r="N315" s="24">
        <v>0.80700000000000005</v>
      </c>
      <c r="O315" s="13">
        <v>1</v>
      </c>
      <c r="P315" s="36">
        <f t="shared" si="27"/>
        <v>0.60525000000000007</v>
      </c>
      <c r="Q315" s="38">
        <f t="shared" si="28"/>
        <v>6.9</v>
      </c>
      <c r="R315" s="37">
        <f t="shared" si="29"/>
        <v>6.9</v>
      </c>
      <c r="S315" s="39">
        <f>IF(AND(I315=38000,R315&lt;=4.5,M315&gt;8),'[1]Pricing Schedule'!$F$8+('[1]Pricing Schedule'!$F$9*M315),
IF(AND(I315=38000,R315&lt;=4.5,M315&lt;=8),'[1]Pricing Schedule'!$F$34+('[1]Pricing Schedule'!$F$36*M315),
IF(AND(I315=38000,R315&gt;4.5,R315&lt;=9,M315&gt;8),'[1]Pricing Schedule'!$F$17+('[1]Pricing Schedule'!$F$18*M315),
IF(AND(I315=38000,R315&gt;4.5,R315&lt;=9,M315&lt;=8),'[1]Pricing Schedule'!$F$34+('[1]Pricing Schedule'!$F$36*M315),
IF(AND(I315=38000,R315&gt;9,R315&lt;=12.8,M315&gt;8),'[1]Pricing Schedule'!$F$26+('[1]Pricing Schedule'!$F$27*M315),
IF(AND(I315=38000,R315&gt;9,R315&lt;=12.8,M315&lt;=8),'[1]Pricing Schedule'!$F$34+('[1]Pricing Schedule'!$F$36*M315),
IF(AND(I315=38000,R315&gt;12.8,R315&lt;=22.8),'[1]Pricing Schedule'!$F$34+('[1]Pricing Schedule'!$F$36*M315),
IF(AND(I315=38000,R315&gt;22.8,R315&lt;=30.2),'[1]Pricing Schedule'!$F$43+('[1]Pricing Schedule'!$F$45*M315),
IF(AND(I315=38000,R315&gt;30.2,R315&lt;=45.9),'[1]Pricing Schedule'!$F$52+('[1]Pricing Schedule'!$F$54*M315),
IF(AND(I315=38000,R315&gt;45.9,R315&lt;=123.4),'[1]Pricing Schedule'!$F$96+('[1]Pricing Schedule'!$F$97*M315),
IF(AND(I315=38000,R315&gt;123.4,R315&lt;=168.2,M315&lt;=10),'[1]Pricing Schedule'!$F$103+('[1]Pricing Schedule'!$F$105*M315),
IF(AND(I315=38000,R315&gt;123.4,R315&lt;=168.2,M315&gt;10),'[1]Pricing Schedule'!$F$111+('[1]Pricing Schedule'!$F$113*M315),
IF(AND(I315=38000,R315&gt;157.4,R315&lt;=336.4,M315&lt;=10),('[1]Pricing Schedule'!$F$103+('[1]Pricing Schedule'!$F$105*M315))*2,
IF(AND(I315=38000,R315&gt;157.4,R315&lt;=336.4,M315&gt;10),('[1]Pricing Schedule'!$F$111+('[1]Pricing Schedule'!$F$113*M315))*2,
IF(AND(I315=38000,R315&gt;314.8,R315&lt;=504.6,M315&lt;=10),('[1]Pricing Schedule'!$F$103+('[1]Pricing Schedule'!$F$105*M315))*3,
IF(AND(I315=38000,R315&gt;314.8,R315&lt;=504.6,M315&gt;10),('[1]Pricing Schedule'!$F$111+('[1]Pricing Schedule'!$F$113*M315))*3,
IF(AND(I315=38000,R315&gt;472.2,R315&lt;=672.8,M315&lt;=10),('[1]Pricing Schedule'!$F$103+('[1]Pricing Schedule'!$F$105*M315))*4,
IF(AND(I315=38000,R315&gt;472.2,R315&lt;=672.8,M315&gt;10),('[1]Pricing Schedule'!$F$111+('[1]Pricing Schedule'!$F$113*M315))*4,
IF(AND(I315=110000,R315&lt;=12.8,M315&gt;2),'[1]Pricing Schedule'!$F$62+('[1]Pricing Schedule'!$F$63*M315),
IF(AND(I315=110000,R315&lt;=12.8,M315&lt;=2),'[1]Pricing Schedule'!$F$96+('[1]Pricing Schedule'!$F$97*M315),
IF(AND(I315=110000,R315&gt;12.8,R315&lt;=22.8,M315&gt;3),'[1]Pricing Schedule'!$F$71+('[1]Pricing Schedule'!$F$72*M315),
IF(AND(I315=110000,R315&gt;12.8,R315&lt;=22.8,M315&lt;=3),'[1]Pricing Schedule'!$F$96+('[1]Pricing Schedule'!$F$97*M315),
IF(AND(I315=110000,R315&gt;22.8,R315&lt;=30.2),'[1]Pricing Schedule'!$F$80+('[1]Pricing Schedule'!$F$81*M315),
IF(AND(I315=110000,R315&gt;30.2,R315&lt;=45.9),'[1]Pricing Schedule'!$F$89+('[1]Pricing Schedule'!$F$90*M315),
IF(AND(I315=110000,R315&gt;45.9,R315&lt;=123.4),'[1]Pricing Schedule'!$F$96+('[1]Pricing Schedule'!$F$97*M315),
IF(AND(I315=110000,R315&gt;123.4,R315&lt;=168.2,M315&lt;=10),'[1]Pricing Schedule'!$F$103+('[1]Pricing Schedule'!$F$105*M315),
IF(AND(I315=110000,R315&gt;123.4,R315&lt;=168.2,M315&gt;10),'[1]Pricing Schedule'!$F$111+('[1]Pricing Schedule'!$F$113*M315),
IF(AND(I315=110000,R315&gt;168.2,R315&lt;=336.4,M315&lt;=10),('[1]Pricing Schedule'!$F$103+('[1]Pricing Schedule'!$F$105*M315))*2,
IF(AND(I315=110000,R315&gt;168.2,R315&lt;=336.4,M315&gt;10),('[1]Pricing Schedule'!$F$111+('[1]Pricing Schedule'!$F$113*M315))*2,
IF(AND(I315=110000,R315&gt;336.4,R315&lt;=504.6,M315&lt;=10),('[1]Pricing Schedule'!$F$103+('[1]Pricing Schedule'!$F$105*M315))*3,
IF(AND(I315=110000,R315&gt;336.4,R315&lt;=504.6,M315&gt;10),('[1]Pricing Schedule'!$F$111+('[1]Pricing Schedule'!$F$113*M315))*3,
IF(AND(I315=110000,R315&gt;504.6,R315&lt;=672.8,M315&lt;=10),('[1]Pricing Schedule'!$F$103+('[1]Pricing Schedule'!$F$105*M315))*4,
IF(AND(I315=110000,R315&gt;504.6,R315&lt;=672.8,M315&gt;10),('[1]Pricing Schedule'!$F$111+('[1]Pricing Schedule'!$F$113*M315))*4,
IF(AND(I315=110000,R315&gt;672.8,R315&lt;=841,M315&lt;=10),('[1]Pricing Schedule'!$F$103+('[1]Pricing Schedule'!$F$105*M315))*5,
IF(AND(I315=110000,R315&gt;672.8,R315&lt;=841,M315&gt;10),('[1]Pricing Schedule'!$F$111+('[1]Pricing Schedule'!$F$113*M315))*5,
IF(AND(I315=110000,R315&gt;672.8,R315&lt;=841,M315&lt;=10),('[1]Pricing Schedule'!$F$103+('[1]Pricing Schedule'!$F$105*M315))*5,
IF(AND(I315=110000,R315&gt;672.8,R315&lt;=841,M315&gt;10),('[1]Pricing Schedule'!$F$111+('[1]Pricing Schedule'!$F$113*M315))*5,
IF(AND(I315=110000,R315&gt;1345.6,R315&lt;=1513.8,M315&lt;=10),('[1]Pricing Schedule'!$F$103+('[1]Pricing Schedule'!$F$105*M315))*9,
IF(AND(I315=110000,R315&gt;1345.6,R315&lt;=1513.8,M315&gt;10),('[1]Pricing Schedule'!$F$111+('[1]Pricing Schedule'!$F$113*M315))*9,
9999999999)))))))))))))))))))))))))))))))))))))))</f>
        <v>1432500</v>
      </c>
      <c r="T315" s="21">
        <f>IF(AND(I315=38000,R315&lt;=4.5,M315&gt;8),'[1]Pricing Schedule'!$J$9,
IF(AND(I315=38000,R315&lt;=4.5,M315&lt;=8),'[1]Pricing Schedule'!$J$36,
IF(AND(I315=38000,R315&gt;4.5,R315&lt;=9,M315&gt;8),'[1]Pricing Schedule'!$J$18,
IF(AND(I315=38000,R315&gt;4.5,R315&lt;=9,M315&lt;=8),'[1]Pricing Schedule'!$J$36,
IF(AND(I315=38000,R315&gt;9,R315&lt;=12.8,M315&gt;8),'[1]Pricing Schedule'!$J$27,
IF(AND(I315=38000,R315&gt;9,R315&lt;=12.8,M315&lt;=8),'[1]Pricing Schedule'!$J$36,
IF(AND(I315=38000,R315&gt;12.8,R315&lt;=22.8),'[1]Pricing Schedule'!$J$36,
IF(AND(I315=38000,R315&gt;22.8,R315&lt;=30.2),'[1]Pricing Schedule'!$J$45,
IF(AND(I315=38000,R315&gt;30.2,R315&lt;=45.9),'[1]Pricing Schedule'!$J$54,
IF(AND(I315=38000,R315&gt;45.9,R315&lt;=123.4),'[1]Pricing Schedule'!$J$97,
IF(AND(I315=38000,R315&gt;123.4,R315&lt;=168.2,M315&lt;=10),'[1]Pricing Schedule'!$J$105,
IF(AND(I315=38000,R315&gt;123.4,R315&lt;=168.2,M315&gt;10),'[1]Pricing Schedule'!$J$113,
IF(AND(I315=38000,R315&gt;168.2,R315&lt;=336.4,M315&lt;=10),('[1]Pricing Schedule'!$J$105),
IF(AND(I315=38000,R315&gt;168.2,R315&lt;=336.4,M315&gt;10),('[1]Pricing Schedule'!$J$113),
IF(AND(I315=38000,R315&gt;336.4,R315&lt;=504.6,M315&lt;=10),('[1]Pricing Schedule'!$J$105),
IF(AND(I315=38000,R315&gt;336.4,R315&lt;=504.6,M315&gt;10),('[1]Pricing Schedule'!$J$113),
IF(AND(I315=38000,R315&gt;504.6,R315&lt;=672.8,M315&lt;=10),('[1]Pricing Schedule'!$J$105),
IF(AND(I315=38000,R315&gt;504.6,R315&lt;=672.8,M315&gt;10),('[1]Pricing Schedule'!$J$113),
IF(AND(I315=110000,R315&lt;=12.8,M315&gt;2),'[1]Pricing Schedule'!$J$63,
IF(AND(I315=110000,R315&lt;=12.8,M315&lt;=2),'[1]Pricing Schedule'!$J$97,
IF(AND(I315=110000,R315&gt;12.8,R315&lt;=22.8,M315&gt;3),'[1]Pricing Schedule'!$J$72,
IF(AND(I315=110000,R315&gt;12.8,R315&lt;=22.8,M315&lt;=3),'[1]Pricing Schedule'!$J$97,
IF(AND(I315=110000,R315&gt;22.8,R315&lt;=30.2),'[1]Pricing Schedule'!$J$81,
IF(AND(I315=110000,R315&gt;30.2,R315&lt;=45.9),'[1]Pricing Schedule'!$J$90,
IF(AND(I315=110000,R315&gt;45.9,R315&lt;=123.4),'[1]Pricing Schedule'!$J$97,
IF(AND(I315=110000,R315&gt;123.4,R315&lt;=168.2,M315&lt;=10),'[1]Pricing Schedule'!$J$105,
IF(AND(I315=110000,R315&gt;123.4,R315&lt;=168.2,M315&gt;10),'[1]Pricing Schedule'!$J$113,
IF(AND(I315=110000,R315&gt;168.2,R315&lt;=336.2,M315&lt;=10),('[1]Pricing Schedule'!$J$105),
IF(AND(I315=110000,R315&gt;168.2,R315&lt;=336.2,M315&gt;10),('[1]Pricing Schedule'!$J$113),
IF(AND(I315=110000,R315&gt;336.4,R315&lt;=504.6,M315&lt;=10),('[1]Pricing Schedule'!$J$105),
IF(AND(I315=110000,R315&gt;336.4,R315&lt;=504.6,M315&gt;10),('[1]Pricing Schedule'!$J$113),
IF(AND(I315=110000,R315&gt;504.6,R315&lt;=672.8,M315&lt;=10),('[1]Pricing Schedule'!$J$105),
IF(AND(I315=110000,R315&gt;504.6,R315&lt;=672.8,M315&gt;10),('[1]Pricing Schedule'!$J$113),
IF(AND(I315=110000,R315&gt;672.8,R315&lt;=841,M315&lt;=10),('[1]Pricing Schedule'!$J$105),
IF(AND(I315=110000,R315&gt;672.8,R315&lt;=841,M315&gt;10),('[1]Pricing Schedule'!$J$113),
IF(AND(I315=110000,R315&gt;1682,R315&lt;=1850.2,M315&lt;=10),('[1]Pricing Schedule'!$J$105),
IF(AND(I315=110000,R315&gt;1682,R315&lt;=1850.2,M315&gt;10),('[1]Pricing Schedule'!$J$113),
IF(AND(I315=110000,R315&gt;2018.4,R315&lt;=2186.6,M315&lt;=10),('[1]Pricing Schedule'!$J$105),
IF(AND(I315=110000,R315&gt;2018.4,R315&lt;=2186.6,M315&gt;10),('[1]Pricing Schedule'!$J$113),999999999)))))))))))))))))))))))))))))))))))))))</f>
        <v>2</v>
      </c>
      <c r="U315" s="40">
        <f t="shared" si="30"/>
        <v>207608.69565217389</v>
      </c>
      <c r="V315" s="41">
        <f t="shared" si="31"/>
        <v>4.8167539267015709</v>
      </c>
      <c r="Y315" s="23">
        <v>239</v>
      </c>
      <c r="Z315" s="23">
        <v>600</v>
      </c>
      <c r="AR315" s="35"/>
    </row>
    <row r="316" spans="1:44">
      <c r="A316" s="23">
        <v>316</v>
      </c>
      <c r="B316" s="23">
        <v>316</v>
      </c>
      <c r="C316" s="23" t="s">
        <v>635</v>
      </c>
      <c r="D316" s="23" t="s">
        <v>141</v>
      </c>
      <c r="E316" s="23" t="s">
        <v>141</v>
      </c>
      <c r="F316" s="23" t="s">
        <v>327</v>
      </c>
      <c r="G316" s="23" t="s">
        <v>328</v>
      </c>
      <c r="H316" s="23" t="s">
        <v>113</v>
      </c>
      <c r="I316" s="13">
        <v>38000</v>
      </c>
      <c r="J316" s="13">
        <v>38000</v>
      </c>
      <c r="K316" s="23" t="s">
        <v>119</v>
      </c>
      <c r="L316" s="24">
        <v>7.0149999999999997</v>
      </c>
      <c r="M316" s="37">
        <f t="shared" si="26"/>
        <v>8</v>
      </c>
      <c r="N316" s="24">
        <v>0.34599999999999997</v>
      </c>
      <c r="O316" s="13">
        <v>1</v>
      </c>
      <c r="P316" s="36">
        <f t="shared" si="27"/>
        <v>0.34599999999999997</v>
      </c>
      <c r="Q316" s="38">
        <f t="shared" si="28"/>
        <v>3.45</v>
      </c>
      <c r="R316" s="37">
        <f t="shared" si="29"/>
        <v>3.45</v>
      </c>
      <c r="S316" s="39">
        <f>IF(AND(I316=38000,R316&lt;=4.5,M316&gt;8),'[1]Pricing Schedule'!$F$8+('[1]Pricing Schedule'!$F$9*M316),
IF(AND(I316=38000,R316&lt;=4.5,M316&lt;=8),'[1]Pricing Schedule'!$F$34+('[1]Pricing Schedule'!$F$36*M316),
IF(AND(I316=38000,R316&gt;4.5,R316&lt;=9,M316&gt;8),'[1]Pricing Schedule'!$F$17+('[1]Pricing Schedule'!$F$18*M316),
IF(AND(I316=38000,R316&gt;4.5,R316&lt;=9,M316&lt;=8),'[1]Pricing Schedule'!$F$34+('[1]Pricing Schedule'!$F$36*M316),
IF(AND(I316=38000,R316&gt;9,R316&lt;=12.8,M316&gt;8),'[1]Pricing Schedule'!$F$26+('[1]Pricing Schedule'!$F$27*M316),
IF(AND(I316=38000,R316&gt;9,R316&lt;=12.8,M316&lt;=8),'[1]Pricing Schedule'!$F$34+('[1]Pricing Schedule'!$F$36*M316),
IF(AND(I316=38000,R316&gt;12.8,R316&lt;=22.8),'[1]Pricing Schedule'!$F$34+('[1]Pricing Schedule'!$F$36*M316),
IF(AND(I316=38000,R316&gt;22.8,R316&lt;=30.2),'[1]Pricing Schedule'!$F$43+('[1]Pricing Schedule'!$F$45*M316),
IF(AND(I316=38000,R316&gt;30.2,R316&lt;=45.9),'[1]Pricing Schedule'!$F$52+('[1]Pricing Schedule'!$F$54*M316),
IF(AND(I316=38000,R316&gt;45.9,R316&lt;=123.4),'[1]Pricing Schedule'!$F$96+('[1]Pricing Schedule'!$F$97*M316),
IF(AND(I316=38000,R316&gt;123.4,R316&lt;=168.2,M316&lt;=10),'[1]Pricing Schedule'!$F$103+('[1]Pricing Schedule'!$F$105*M316),
IF(AND(I316=38000,R316&gt;123.4,R316&lt;=168.2,M316&gt;10),'[1]Pricing Schedule'!$F$111+('[1]Pricing Schedule'!$F$113*M316),
IF(AND(I316=38000,R316&gt;157.4,R316&lt;=336.4,M316&lt;=10),('[1]Pricing Schedule'!$F$103+('[1]Pricing Schedule'!$F$105*M316))*2,
IF(AND(I316=38000,R316&gt;157.4,R316&lt;=336.4,M316&gt;10),('[1]Pricing Schedule'!$F$111+('[1]Pricing Schedule'!$F$113*M316))*2,
IF(AND(I316=38000,R316&gt;314.8,R316&lt;=504.6,M316&lt;=10),('[1]Pricing Schedule'!$F$103+('[1]Pricing Schedule'!$F$105*M316))*3,
IF(AND(I316=38000,R316&gt;314.8,R316&lt;=504.6,M316&gt;10),('[1]Pricing Schedule'!$F$111+('[1]Pricing Schedule'!$F$113*M316))*3,
IF(AND(I316=38000,R316&gt;472.2,R316&lt;=672.8,M316&lt;=10),('[1]Pricing Schedule'!$F$103+('[1]Pricing Schedule'!$F$105*M316))*4,
IF(AND(I316=38000,R316&gt;472.2,R316&lt;=672.8,M316&gt;10),('[1]Pricing Schedule'!$F$111+('[1]Pricing Schedule'!$F$113*M316))*4,
IF(AND(I316=110000,R316&lt;=12.8,M316&gt;2),'[1]Pricing Schedule'!$F$62+('[1]Pricing Schedule'!$F$63*M316),
IF(AND(I316=110000,R316&lt;=12.8,M316&lt;=2),'[1]Pricing Schedule'!$F$96+('[1]Pricing Schedule'!$F$97*M316),
IF(AND(I316=110000,R316&gt;12.8,R316&lt;=22.8,M316&gt;3),'[1]Pricing Schedule'!$F$71+('[1]Pricing Schedule'!$F$72*M316),
IF(AND(I316=110000,R316&gt;12.8,R316&lt;=22.8,M316&lt;=3),'[1]Pricing Schedule'!$F$96+('[1]Pricing Schedule'!$F$97*M316),
IF(AND(I316=110000,R316&gt;22.8,R316&lt;=30.2),'[1]Pricing Schedule'!$F$80+('[1]Pricing Schedule'!$F$81*M316),
IF(AND(I316=110000,R316&gt;30.2,R316&lt;=45.9),'[1]Pricing Schedule'!$F$89+('[1]Pricing Schedule'!$F$90*M316),
IF(AND(I316=110000,R316&gt;45.9,R316&lt;=123.4),'[1]Pricing Schedule'!$F$96+('[1]Pricing Schedule'!$F$97*M316),
IF(AND(I316=110000,R316&gt;123.4,R316&lt;=168.2,M316&lt;=10),'[1]Pricing Schedule'!$F$103+('[1]Pricing Schedule'!$F$105*M316),
IF(AND(I316=110000,R316&gt;123.4,R316&lt;=168.2,M316&gt;10),'[1]Pricing Schedule'!$F$111+('[1]Pricing Schedule'!$F$113*M316),
IF(AND(I316=110000,R316&gt;168.2,R316&lt;=336.4,M316&lt;=10),('[1]Pricing Schedule'!$F$103+('[1]Pricing Schedule'!$F$105*M316))*2,
IF(AND(I316=110000,R316&gt;168.2,R316&lt;=336.4,M316&gt;10),('[1]Pricing Schedule'!$F$111+('[1]Pricing Schedule'!$F$113*M316))*2,
IF(AND(I316=110000,R316&gt;336.4,R316&lt;=504.6,M316&lt;=10),('[1]Pricing Schedule'!$F$103+('[1]Pricing Schedule'!$F$105*M316))*3,
IF(AND(I316=110000,R316&gt;336.4,R316&lt;=504.6,M316&gt;10),('[1]Pricing Schedule'!$F$111+('[1]Pricing Schedule'!$F$113*M316))*3,
IF(AND(I316=110000,R316&gt;504.6,R316&lt;=672.8,M316&lt;=10),('[1]Pricing Schedule'!$F$103+('[1]Pricing Schedule'!$F$105*M316))*4,
IF(AND(I316=110000,R316&gt;504.6,R316&lt;=672.8,M316&gt;10),('[1]Pricing Schedule'!$F$111+('[1]Pricing Schedule'!$F$113*M316))*4,
IF(AND(I316=110000,R316&gt;672.8,R316&lt;=841,M316&lt;=10),('[1]Pricing Schedule'!$F$103+('[1]Pricing Schedule'!$F$105*M316))*5,
IF(AND(I316=110000,R316&gt;672.8,R316&lt;=841,M316&gt;10),('[1]Pricing Schedule'!$F$111+('[1]Pricing Schedule'!$F$113*M316))*5,
IF(AND(I316=110000,R316&gt;672.8,R316&lt;=841,M316&lt;=10),('[1]Pricing Schedule'!$F$103+('[1]Pricing Schedule'!$F$105*M316))*5,
IF(AND(I316=110000,R316&gt;672.8,R316&lt;=841,M316&gt;10),('[1]Pricing Schedule'!$F$111+('[1]Pricing Schedule'!$F$113*M316))*5,
IF(AND(I316=110000,R316&gt;1345.6,R316&lt;=1513.8,M316&lt;=10),('[1]Pricing Schedule'!$F$103+('[1]Pricing Schedule'!$F$105*M316))*9,
IF(AND(I316=110000,R316&gt;1345.6,R316&lt;=1513.8,M316&gt;10),('[1]Pricing Schedule'!$F$111+('[1]Pricing Schedule'!$F$113*M316))*9,
9999999999)))))))))))))))))))))))))))))))))))))))</f>
        <v>909950</v>
      </c>
      <c r="T316" s="21">
        <f>IF(AND(I316=38000,R316&lt;=4.5,M316&gt;8),'[1]Pricing Schedule'!$J$9,
IF(AND(I316=38000,R316&lt;=4.5,M316&lt;=8),'[1]Pricing Schedule'!$J$36,
IF(AND(I316=38000,R316&gt;4.5,R316&lt;=9,M316&gt;8),'[1]Pricing Schedule'!$J$18,
IF(AND(I316=38000,R316&gt;4.5,R316&lt;=9,M316&lt;=8),'[1]Pricing Schedule'!$J$36,
IF(AND(I316=38000,R316&gt;9,R316&lt;=12.8,M316&gt;8),'[1]Pricing Schedule'!$J$27,
IF(AND(I316=38000,R316&gt;9,R316&lt;=12.8,M316&lt;=8),'[1]Pricing Schedule'!$J$36,
IF(AND(I316=38000,R316&gt;12.8,R316&lt;=22.8),'[1]Pricing Schedule'!$J$36,
IF(AND(I316=38000,R316&gt;22.8,R316&lt;=30.2),'[1]Pricing Schedule'!$J$45,
IF(AND(I316=38000,R316&gt;30.2,R316&lt;=45.9),'[1]Pricing Schedule'!$J$54,
IF(AND(I316=38000,R316&gt;45.9,R316&lt;=123.4),'[1]Pricing Schedule'!$J$97,
IF(AND(I316=38000,R316&gt;123.4,R316&lt;=168.2,M316&lt;=10),'[1]Pricing Schedule'!$J$105,
IF(AND(I316=38000,R316&gt;123.4,R316&lt;=168.2,M316&gt;10),'[1]Pricing Schedule'!$J$113,
IF(AND(I316=38000,R316&gt;168.2,R316&lt;=336.4,M316&lt;=10),('[1]Pricing Schedule'!$J$105),
IF(AND(I316=38000,R316&gt;168.2,R316&lt;=336.4,M316&gt;10),('[1]Pricing Schedule'!$J$113),
IF(AND(I316=38000,R316&gt;336.4,R316&lt;=504.6,M316&lt;=10),('[1]Pricing Schedule'!$J$105),
IF(AND(I316=38000,R316&gt;336.4,R316&lt;=504.6,M316&gt;10),('[1]Pricing Schedule'!$J$113),
IF(AND(I316=38000,R316&gt;504.6,R316&lt;=672.8,M316&lt;=10),('[1]Pricing Schedule'!$J$105),
IF(AND(I316=38000,R316&gt;504.6,R316&lt;=672.8,M316&gt;10),('[1]Pricing Schedule'!$J$113),
IF(AND(I316=110000,R316&lt;=12.8,M316&gt;2),'[1]Pricing Schedule'!$J$63,
IF(AND(I316=110000,R316&lt;=12.8,M316&lt;=2),'[1]Pricing Schedule'!$J$97,
IF(AND(I316=110000,R316&gt;12.8,R316&lt;=22.8,M316&gt;3),'[1]Pricing Schedule'!$J$72,
IF(AND(I316=110000,R316&gt;12.8,R316&lt;=22.8,M316&lt;=3),'[1]Pricing Schedule'!$J$97,
IF(AND(I316=110000,R316&gt;22.8,R316&lt;=30.2),'[1]Pricing Schedule'!$J$81,
IF(AND(I316=110000,R316&gt;30.2,R316&lt;=45.9),'[1]Pricing Schedule'!$J$90,
IF(AND(I316=110000,R316&gt;45.9,R316&lt;=123.4),'[1]Pricing Schedule'!$J$97,
IF(AND(I316=110000,R316&gt;123.4,R316&lt;=168.2,M316&lt;=10),'[1]Pricing Schedule'!$J$105,
IF(AND(I316=110000,R316&gt;123.4,R316&lt;=168.2,M316&gt;10),'[1]Pricing Schedule'!$J$113,
IF(AND(I316=110000,R316&gt;168.2,R316&lt;=336.2,M316&lt;=10),('[1]Pricing Schedule'!$J$105),
IF(AND(I316=110000,R316&gt;168.2,R316&lt;=336.2,M316&gt;10),('[1]Pricing Schedule'!$J$113),
IF(AND(I316=110000,R316&gt;336.4,R316&lt;=504.6,M316&lt;=10),('[1]Pricing Schedule'!$J$105),
IF(AND(I316=110000,R316&gt;336.4,R316&lt;=504.6,M316&gt;10),('[1]Pricing Schedule'!$J$113),
IF(AND(I316=110000,R316&gt;504.6,R316&lt;=672.8,M316&lt;=10),('[1]Pricing Schedule'!$J$105),
IF(AND(I316=110000,R316&gt;504.6,R316&lt;=672.8,M316&gt;10),('[1]Pricing Schedule'!$J$113),
IF(AND(I316=110000,R316&gt;672.8,R316&lt;=841,M316&lt;=10),('[1]Pricing Schedule'!$J$105),
IF(AND(I316=110000,R316&gt;672.8,R316&lt;=841,M316&gt;10),('[1]Pricing Schedule'!$J$113),
IF(AND(I316=110000,R316&gt;1682,R316&lt;=1850.2,M316&lt;=10),('[1]Pricing Schedule'!$J$105),
IF(AND(I316=110000,R316&gt;1682,R316&lt;=1850.2,M316&gt;10),('[1]Pricing Schedule'!$J$113),
IF(AND(I316=110000,R316&gt;2018.4,R316&lt;=2186.6,M316&lt;=10),('[1]Pricing Schedule'!$J$105),
IF(AND(I316=110000,R316&gt;2018.4,R316&lt;=2186.6,M316&gt;10),('[1]Pricing Schedule'!$J$113),999999999)))))))))))))))))))))))))))))))))))))))</f>
        <v>4</v>
      </c>
      <c r="U316" s="40">
        <f t="shared" si="30"/>
        <v>263753.62318840576</v>
      </c>
      <c r="V316" s="41">
        <f t="shared" si="31"/>
        <v>3.7914171108302654</v>
      </c>
      <c r="Y316" s="23">
        <v>337</v>
      </c>
      <c r="Z316" s="23">
        <v>600</v>
      </c>
      <c r="AR316" s="35"/>
    </row>
    <row r="317" spans="1:44">
      <c r="A317" s="23">
        <v>317</v>
      </c>
      <c r="B317" s="23">
        <v>317</v>
      </c>
      <c r="C317" s="23" t="s">
        <v>636</v>
      </c>
      <c r="D317" s="23" t="s">
        <v>141</v>
      </c>
      <c r="E317" s="23" t="s">
        <v>141</v>
      </c>
      <c r="F317" s="23" t="s">
        <v>323</v>
      </c>
      <c r="G317" s="23" t="s">
        <v>324</v>
      </c>
      <c r="H317" s="23" t="s">
        <v>133</v>
      </c>
      <c r="I317" s="13">
        <v>110000</v>
      </c>
      <c r="J317" s="13">
        <v>110000</v>
      </c>
      <c r="K317" s="13">
        <v>38000</v>
      </c>
      <c r="L317" s="24">
        <v>7.2930000000000001</v>
      </c>
      <c r="M317" s="37">
        <f t="shared" si="26"/>
        <v>8</v>
      </c>
      <c r="N317" s="24">
        <v>2.4009999999999998</v>
      </c>
      <c r="O317" s="13">
        <v>1</v>
      </c>
      <c r="P317" s="36">
        <f t="shared" si="27"/>
        <v>1.8007499999999999</v>
      </c>
      <c r="Q317" s="38">
        <f t="shared" si="28"/>
        <v>17.25</v>
      </c>
      <c r="R317" s="37">
        <f t="shared" si="29"/>
        <v>17.25</v>
      </c>
      <c r="S317" s="39">
        <f>IF(AND(I317=38000,R317&lt;=4.5,M317&gt;8),'[1]Pricing Schedule'!$F$8+('[1]Pricing Schedule'!$F$9*M317),
IF(AND(I317=38000,R317&lt;=4.5,M317&lt;=8),'[1]Pricing Schedule'!$F$34+('[1]Pricing Schedule'!$F$36*M317),
IF(AND(I317=38000,R317&gt;4.5,R317&lt;=9,M317&gt;8),'[1]Pricing Schedule'!$F$17+('[1]Pricing Schedule'!$F$18*M317),
IF(AND(I317=38000,R317&gt;4.5,R317&lt;=9,M317&lt;=8),'[1]Pricing Schedule'!$F$34+('[1]Pricing Schedule'!$F$36*M317),
IF(AND(I317=38000,R317&gt;9,R317&lt;=12.8,M317&gt;8),'[1]Pricing Schedule'!$F$26+('[1]Pricing Schedule'!$F$27*M317),
IF(AND(I317=38000,R317&gt;9,R317&lt;=12.8,M317&lt;=8),'[1]Pricing Schedule'!$F$34+('[1]Pricing Schedule'!$F$36*M317),
IF(AND(I317=38000,R317&gt;12.8,R317&lt;=22.8),'[1]Pricing Schedule'!$F$34+('[1]Pricing Schedule'!$F$36*M317),
IF(AND(I317=38000,R317&gt;22.8,R317&lt;=30.2),'[1]Pricing Schedule'!$F$43+('[1]Pricing Schedule'!$F$45*M317),
IF(AND(I317=38000,R317&gt;30.2,R317&lt;=45.9),'[1]Pricing Schedule'!$F$52+('[1]Pricing Schedule'!$F$54*M317),
IF(AND(I317=38000,R317&gt;45.9,R317&lt;=123.4),'[1]Pricing Schedule'!$F$96+('[1]Pricing Schedule'!$F$97*M317),
IF(AND(I317=38000,R317&gt;123.4,R317&lt;=168.2,M317&lt;=10),'[1]Pricing Schedule'!$F$103+('[1]Pricing Schedule'!$F$105*M317),
IF(AND(I317=38000,R317&gt;123.4,R317&lt;=168.2,M317&gt;10),'[1]Pricing Schedule'!$F$111+('[1]Pricing Schedule'!$F$113*M317),
IF(AND(I317=38000,R317&gt;157.4,R317&lt;=336.4,M317&lt;=10),('[1]Pricing Schedule'!$F$103+('[1]Pricing Schedule'!$F$105*M317))*2,
IF(AND(I317=38000,R317&gt;157.4,R317&lt;=336.4,M317&gt;10),('[1]Pricing Schedule'!$F$111+('[1]Pricing Schedule'!$F$113*M317))*2,
IF(AND(I317=38000,R317&gt;314.8,R317&lt;=504.6,M317&lt;=10),('[1]Pricing Schedule'!$F$103+('[1]Pricing Schedule'!$F$105*M317))*3,
IF(AND(I317=38000,R317&gt;314.8,R317&lt;=504.6,M317&gt;10),('[1]Pricing Schedule'!$F$111+('[1]Pricing Schedule'!$F$113*M317))*3,
IF(AND(I317=38000,R317&gt;472.2,R317&lt;=672.8,M317&lt;=10),('[1]Pricing Schedule'!$F$103+('[1]Pricing Schedule'!$F$105*M317))*4,
IF(AND(I317=38000,R317&gt;472.2,R317&lt;=672.8,M317&gt;10),('[1]Pricing Schedule'!$F$111+('[1]Pricing Schedule'!$F$113*M317))*4,
IF(AND(I317=110000,R317&lt;=12.8,M317&gt;2),'[1]Pricing Schedule'!$F$62+('[1]Pricing Schedule'!$F$63*M317),
IF(AND(I317=110000,R317&lt;=12.8,M317&lt;=2),'[1]Pricing Schedule'!$F$96+('[1]Pricing Schedule'!$F$97*M317),
IF(AND(I317=110000,R317&gt;12.8,R317&lt;=22.8,M317&gt;3),'[1]Pricing Schedule'!$F$71+('[1]Pricing Schedule'!$F$72*M317),
IF(AND(I317=110000,R317&gt;12.8,R317&lt;=22.8,M317&lt;=3),'[1]Pricing Schedule'!$F$96+('[1]Pricing Schedule'!$F$97*M317),
IF(AND(I317=110000,R317&gt;22.8,R317&lt;=30.2),'[1]Pricing Schedule'!$F$80+('[1]Pricing Schedule'!$F$81*M317),
IF(AND(I317=110000,R317&gt;30.2,R317&lt;=45.9),'[1]Pricing Schedule'!$F$89+('[1]Pricing Schedule'!$F$90*M317),
IF(AND(I317=110000,R317&gt;45.9,R317&lt;=123.4),'[1]Pricing Schedule'!$F$96+('[1]Pricing Schedule'!$F$97*M317),
IF(AND(I317=110000,R317&gt;123.4,R317&lt;=168.2,M317&lt;=10),'[1]Pricing Schedule'!$F$103+('[1]Pricing Schedule'!$F$105*M317),
IF(AND(I317=110000,R317&gt;123.4,R317&lt;=168.2,M317&gt;10),'[1]Pricing Schedule'!$F$111+('[1]Pricing Schedule'!$F$113*M317),
IF(AND(I317=110000,R317&gt;168.2,R317&lt;=336.4,M317&lt;=10),('[1]Pricing Schedule'!$F$103+('[1]Pricing Schedule'!$F$105*M317))*2,
IF(AND(I317=110000,R317&gt;168.2,R317&lt;=336.4,M317&gt;10),('[1]Pricing Schedule'!$F$111+('[1]Pricing Schedule'!$F$113*M317))*2,
IF(AND(I317=110000,R317&gt;336.4,R317&lt;=504.6,M317&lt;=10),('[1]Pricing Schedule'!$F$103+('[1]Pricing Schedule'!$F$105*M317))*3,
IF(AND(I317=110000,R317&gt;336.4,R317&lt;=504.6,M317&gt;10),('[1]Pricing Schedule'!$F$111+('[1]Pricing Schedule'!$F$113*M317))*3,
IF(AND(I317=110000,R317&gt;504.6,R317&lt;=672.8,M317&lt;=10),('[1]Pricing Schedule'!$F$103+('[1]Pricing Schedule'!$F$105*M317))*4,
IF(AND(I317=110000,R317&gt;504.6,R317&lt;=672.8,M317&gt;10),('[1]Pricing Schedule'!$F$111+('[1]Pricing Schedule'!$F$113*M317))*4,
IF(AND(I317=110000,R317&gt;672.8,R317&lt;=841,M317&lt;=10),('[1]Pricing Schedule'!$F$103+('[1]Pricing Schedule'!$F$105*M317))*5,
IF(AND(I317=110000,R317&gt;672.8,R317&lt;=841,M317&gt;10),('[1]Pricing Schedule'!$F$111+('[1]Pricing Schedule'!$F$113*M317))*5,
IF(AND(I317=110000,R317&gt;672.8,R317&lt;=841,M317&lt;=10),('[1]Pricing Schedule'!$F$103+('[1]Pricing Schedule'!$F$105*M317))*5,
IF(AND(I317=110000,R317&gt;672.8,R317&lt;=841,M317&gt;10),('[1]Pricing Schedule'!$F$111+('[1]Pricing Schedule'!$F$113*M317))*5,
IF(AND(I317=110000,R317&gt;1345.6,R317&lt;=1513.8,M317&lt;=10),('[1]Pricing Schedule'!$F$103+('[1]Pricing Schedule'!$F$105*M317))*9,
IF(AND(I317=110000,R317&gt;1345.6,R317&lt;=1513.8,M317&gt;10),('[1]Pricing Schedule'!$F$111+('[1]Pricing Schedule'!$F$113*M317))*9,
9999999999)))))))))))))))))))))))))))))))))))))))</f>
        <v>2156870</v>
      </c>
      <c r="T317" s="21">
        <f>IF(AND(I317=38000,R317&lt;=4.5,M317&gt;8),'[1]Pricing Schedule'!$J$9,
IF(AND(I317=38000,R317&lt;=4.5,M317&lt;=8),'[1]Pricing Schedule'!$J$36,
IF(AND(I317=38000,R317&gt;4.5,R317&lt;=9,M317&gt;8),'[1]Pricing Schedule'!$J$18,
IF(AND(I317=38000,R317&gt;4.5,R317&lt;=9,M317&lt;=8),'[1]Pricing Schedule'!$J$36,
IF(AND(I317=38000,R317&gt;9,R317&lt;=12.8,M317&gt;8),'[1]Pricing Schedule'!$J$27,
IF(AND(I317=38000,R317&gt;9,R317&lt;=12.8,M317&lt;=8),'[1]Pricing Schedule'!$J$36,
IF(AND(I317=38000,R317&gt;12.8,R317&lt;=22.8),'[1]Pricing Schedule'!$J$36,
IF(AND(I317=38000,R317&gt;22.8,R317&lt;=30.2),'[1]Pricing Schedule'!$J$45,
IF(AND(I317=38000,R317&gt;30.2,R317&lt;=45.9),'[1]Pricing Schedule'!$J$54,
IF(AND(I317=38000,R317&gt;45.9,R317&lt;=123.4),'[1]Pricing Schedule'!$J$97,
IF(AND(I317=38000,R317&gt;123.4,R317&lt;=168.2,M317&lt;=10),'[1]Pricing Schedule'!$J$105,
IF(AND(I317=38000,R317&gt;123.4,R317&lt;=168.2,M317&gt;10),'[1]Pricing Schedule'!$J$113,
IF(AND(I317=38000,R317&gt;168.2,R317&lt;=336.4,M317&lt;=10),('[1]Pricing Schedule'!$J$105),
IF(AND(I317=38000,R317&gt;168.2,R317&lt;=336.4,M317&gt;10),('[1]Pricing Schedule'!$J$113),
IF(AND(I317=38000,R317&gt;336.4,R317&lt;=504.6,M317&lt;=10),('[1]Pricing Schedule'!$J$105),
IF(AND(I317=38000,R317&gt;336.4,R317&lt;=504.6,M317&gt;10),('[1]Pricing Schedule'!$J$113),
IF(AND(I317=38000,R317&gt;504.6,R317&lt;=672.8,M317&lt;=10),('[1]Pricing Schedule'!$J$105),
IF(AND(I317=38000,R317&gt;504.6,R317&lt;=672.8,M317&gt;10),('[1]Pricing Schedule'!$J$113),
IF(AND(I317=110000,R317&lt;=12.8,M317&gt;2),'[1]Pricing Schedule'!$J$63,
IF(AND(I317=110000,R317&lt;=12.8,M317&lt;=2),'[1]Pricing Schedule'!$J$97,
IF(AND(I317=110000,R317&gt;12.8,R317&lt;=22.8,M317&gt;3),'[1]Pricing Schedule'!$J$72,
IF(AND(I317=110000,R317&gt;12.8,R317&lt;=22.8,M317&lt;=3),'[1]Pricing Schedule'!$J$97,
IF(AND(I317=110000,R317&gt;22.8,R317&lt;=30.2),'[1]Pricing Schedule'!$J$81,
IF(AND(I317=110000,R317&gt;30.2,R317&lt;=45.9),'[1]Pricing Schedule'!$J$90,
IF(AND(I317=110000,R317&gt;45.9,R317&lt;=123.4),'[1]Pricing Schedule'!$J$97,
IF(AND(I317=110000,R317&gt;123.4,R317&lt;=168.2,M317&lt;=10),'[1]Pricing Schedule'!$J$105,
IF(AND(I317=110000,R317&gt;123.4,R317&lt;=168.2,M317&gt;10),'[1]Pricing Schedule'!$J$113,
IF(AND(I317=110000,R317&gt;168.2,R317&lt;=336.2,M317&lt;=10),('[1]Pricing Schedule'!$J$105),
IF(AND(I317=110000,R317&gt;168.2,R317&lt;=336.2,M317&gt;10),('[1]Pricing Schedule'!$J$113),
IF(AND(I317=110000,R317&gt;336.4,R317&lt;=504.6,M317&lt;=10),('[1]Pricing Schedule'!$J$105),
IF(AND(I317=110000,R317&gt;336.4,R317&lt;=504.6,M317&gt;10),('[1]Pricing Schedule'!$J$113),
IF(AND(I317=110000,R317&gt;504.6,R317&lt;=672.8,M317&lt;=10),('[1]Pricing Schedule'!$J$105),
IF(AND(I317=110000,R317&gt;504.6,R317&lt;=672.8,M317&gt;10),('[1]Pricing Schedule'!$J$113),
IF(AND(I317=110000,R317&gt;672.8,R317&lt;=841,M317&lt;=10),('[1]Pricing Schedule'!$J$105),
IF(AND(I317=110000,R317&gt;672.8,R317&lt;=841,M317&gt;10),('[1]Pricing Schedule'!$J$113),
IF(AND(I317=110000,R317&gt;1682,R317&lt;=1850.2,M317&lt;=10),('[1]Pricing Schedule'!$J$105),
IF(AND(I317=110000,R317&gt;1682,R317&lt;=1850.2,M317&gt;10),('[1]Pricing Schedule'!$J$113),
IF(AND(I317=110000,R317&gt;2018.4,R317&lt;=2186.6,M317&lt;=10),('[1]Pricing Schedule'!$J$105),
IF(AND(I317=110000,R317&gt;2018.4,R317&lt;=2186.6,M317&gt;10),('[1]Pricing Schedule'!$J$113),999999999)))))))))))))))))))))))))))))))))))))))</f>
        <v>8</v>
      </c>
      <c r="U317" s="40">
        <f t="shared" si="30"/>
        <v>125035.9420289855</v>
      </c>
      <c r="V317" s="41">
        <f t="shared" si="31"/>
        <v>7.9977003713714785</v>
      </c>
      <c r="Y317" s="23">
        <v>16</v>
      </c>
      <c r="Z317" s="23">
        <v>62</v>
      </c>
      <c r="AR317" s="35"/>
    </row>
    <row r="318" spans="1:44" s="44" customFormat="1">
      <c r="A318" s="43">
        <v>318</v>
      </c>
      <c r="B318" s="43">
        <v>318</v>
      </c>
      <c r="C318" s="43" t="s">
        <v>637</v>
      </c>
      <c r="D318" s="23" t="s">
        <v>141</v>
      </c>
      <c r="E318" s="23" t="s">
        <v>141</v>
      </c>
      <c r="F318" s="43" t="s">
        <v>327</v>
      </c>
      <c r="G318" s="43" t="s">
        <v>328</v>
      </c>
      <c r="H318" s="43" t="s">
        <v>113</v>
      </c>
      <c r="I318" s="44">
        <v>38000</v>
      </c>
      <c r="J318" s="44">
        <v>38000</v>
      </c>
      <c r="K318" s="43" t="s">
        <v>119</v>
      </c>
      <c r="L318" s="45">
        <v>8.8520000000000003</v>
      </c>
      <c r="M318" s="46">
        <f t="shared" si="26"/>
        <v>9</v>
      </c>
      <c r="N318" s="45">
        <v>6.0640000000000001</v>
      </c>
      <c r="O318" s="44">
        <v>1</v>
      </c>
      <c r="P318" s="46">
        <f t="shared" si="27"/>
        <v>4.548</v>
      </c>
      <c r="Q318" s="47">
        <f t="shared" si="28"/>
        <v>48.300000000000011</v>
      </c>
      <c r="R318" s="46">
        <f t="shared" si="29"/>
        <v>48.300000000000011</v>
      </c>
      <c r="S318" s="39">
        <f>IF(AND(I318=38000,R318&lt;=4.5,M318&gt;8),'[1]Pricing Schedule'!$F$8+('[1]Pricing Schedule'!$F$9*M318),
IF(AND(I318=38000,R318&lt;=4.5,M318&lt;=8),'[1]Pricing Schedule'!$F$34+('[1]Pricing Schedule'!$F$36*M318),
IF(AND(I318=38000,R318&gt;4.5,R318&lt;=9,M318&gt;8),'[1]Pricing Schedule'!$F$17+('[1]Pricing Schedule'!$F$18*M318),
IF(AND(I318=38000,R318&gt;4.5,R318&lt;=9,M318&lt;=8),'[1]Pricing Schedule'!$F$34+('[1]Pricing Schedule'!$F$36*M318),
IF(AND(I318=38000,R318&gt;9,R318&lt;=12.8,M318&gt;8),'[1]Pricing Schedule'!$F$26+('[1]Pricing Schedule'!$F$27*M318),
IF(AND(I318=38000,R318&gt;9,R318&lt;=12.8,M318&lt;=8),'[1]Pricing Schedule'!$F$34+('[1]Pricing Schedule'!$F$36*M318),
IF(AND(I318=38000,R318&gt;12.8,R318&lt;=22.8),'[1]Pricing Schedule'!$F$34+('[1]Pricing Schedule'!$F$36*M318),
IF(AND(I318=38000,R318&gt;22.8,R318&lt;=30.2),'[1]Pricing Schedule'!$F$43+('[1]Pricing Schedule'!$F$45*M318),
IF(AND(I318=38000,R318&gt;30.2,R318&lt;=45.9),'[1]Pricing Schedule'!$F$52+('[1]Pricing Schedule'!$F$54*M318),
IF(AND(I318=38000,R318&gt;45.9,R318&lt;=123.4),'[1]Pricing Schedule'!$F$96+('[1]Pricing Schedule'!$F$97*M318),
IF(AND(I318=38000,R318&gt;123.4,R318&lt;=168.2,M318&lt;=10),'[1]Pricing Schedule'!$F$103+('[1]Pricing Schedule'!$F$105*M318),
IF(AND(I318=38000,R318&gt;123.4,R318&lt;=168.2,M318&gt;10),'[1]Pricing Schedule'!$F$111+('[1]Pricing Schedule'!$F$113*M318),
IF(AND(I318=38000,R318&gt;157.4,R318&lt;=336.4,M318&lt;=10),('[1]Pricing Schedule'!$F$103+('[1]Pricing Schedule'!$F$105*M318))*2,
IF(AND(I318=38000,R318&gt;157.4,R318&lt;=336.4,M318&gt;10),('[1]Pricing Schedule'!$F$111+('[1]Pricing Schedule'!$F$113*M318))*2,
IF(AND(I318=38000,R318&gt;314.8,R318&lt;=504.6,M318&lt;=10),('[1]Pricing Schedule'!$F$103+('[1]Pricing Schedule'!$F$105*M318))*3,
IF(AND(I318=38000,R318&gt;314.8,R318&lt;=504.6,M318&gt;10),('[1]Pricing Schedule'!$F$111+('[1]Pricing Schedule'!$F$113*M318))*3,
IF(AND(I318=38000,R318&gt;472.2,R318&lt;=672.8,M318&lt;=10),('[1]Pricing Schedule'!$F$103+('[1]Pricing Schedule'!$F$105*M318))*4,
IF(AND(I318=38000,R318&gt;472.2,R318&lt;=672.8,M318&gt;10),('[1]Pricing Schedule'!$F$111+('[1]Pricing Schedule'!$F$113*M318))*4,
IF(AND(I318=110000,R318&lt;=12.8,M318&gt;2),'[1]Pricing Schedule'!$F$62+('[1]Pricing Schedule'!$F$63*M318),
IF(AND(I318=110000,R318&lt;=12.8,M318&lt;=2),'[1]Pricing Schedule'!$F$96+('[1]Pricing Schedule'!$F$97*M318),
IF(AND(I318=110000,R318&gt;12.8,R318&lt;=22.8,M318&gt;3),'[1]Pricing Schedule'!$F$71+('[1]Pricing Schedule'!$F$72*M318),
IF(AND(I318=110000,R318&gt;12.8,R318&lt;=22.8,M318&lt;=3),'[1]Pricing Schedule'!$F$96+('[1]Pricing Schedule'!$F$97*M318),
IF(AND(I318=110000,R318&gt;22.8,R318&lt;=30.2),'[1]Pricing Schedule'!$F$80+('[1]Pricing Schedule'!$F$81*M318),
IF(AND(I318=110000,R318&gt;30.2,R318&lt;=45.9),'[1]Pricing Schedule'!$F$89+('[1]Pricing Schedule'!$F$90*M318),
IF(AND(I318=110000,R318&gt;45.9,R318&lt;=123.4),'[1]Pricing Schedule'!$F$96+('[1]Pricing Schedule'!$F$97*M318),
IF(AND(I318=110000,R318&gt;123.4,R318&lt;=168.2,M318&lt;=10),'[1]Pricing Schedule'!$F$103+('[1]Pricing Schedule'!$F$105*M318),
IF(AND(I318=110000,R318&gt;123.4,R318&lt;=168.2,M318&gt;10),'[1]Pricing Schedule'!$F$111+('[1]Pricing Schedule'!$F$113*M318),
IF(AND(I318=110000,R318&gt;168.2,R318&lt;=336.4,M318&lt;=10),('[1]Pricing Schedule'!$F$103+('[1]Pricing Schedule'!$F$105*M318))*2,
IF(AND(I318=110000,R318&gt;168.2,R318&lt;=336.4,M318&gt;10),('[1]Pricing Schedule'!$F$111+('[1]Pricing Schedule'!$F$113*M318))*2,
IF(AND(I318=110000,R318&gt;336.4,R318&lt;=504.6,M318&lt;=10),('[1]Pricing Schedule'!$F$103+('[1]Pricing Schedule'!$F$105*M318))*3,
IF(AND(I318=110000,R318&gt;336.4,R318&lt;=504.6,M318&gt;10),('[1]Pricing Schedule'!$F$111+('[1]Pricing Schedule'!$F$113*M318))*3,
IF(AND(I318=110000,R318&gt;504.6,R318&lt;=672.8,M318&lt;=10),('[1]Pricing Schedule'!$F$103+('[1]Pricing Schedule'!$F$105*M318))*4,
IF(AND(I318=110000,R318&gt;504.6,R318&lt;=672.8,M318&gt;10),('[1]Pricing Schedule'!$F$111+('[1]Pricing Schedule'!$F$113*M318))*4,
IF(AND(I318=110000,R318&gt;672.8,R318&lt;=841,M318&lt;=10),('[1]Pricing Schedule'!$F$103+('[1]Pricing Schedule'!$F$105*M318))*5,
IF(AND(I318=110000,R318&gt;672.8,R318&lt;=841,M318&gt;10),('[1]Pricing Schedule'!$F$111+('[1]Pricing Schedule'!$F$113*M318))*5,
IF(AND(I318=110000,R318&gt;672.8,R318&lt;=841,M318&lt;=10),('[1]Pricing Schedule'!$F$103+('[1]Pricing Schedule'!$F$105*M318))*5,
IF(AND(I318=110000,R318&gt;672.8,R318&lt;=841,M318&gt;10),('[1]Pricing Schedule'!$F$111+('[1]Pricing Schedule'!$F$113*M318))*5,
IF(AND(I318=110000,R318&gt;1345.6,R318&lt;=1513.8,M318&lt;=10),('[1]Pricing Schedule'!$F$103+('[1]Pricing Schedule'!$F$105*M318))*9,
IF(AND(I318=110000,R318&gt;1345.6,R318&lt;=1513.8,M318&gt;10),('[1]Pricing Schedule'!$F$111+('[1]Pricing Schedule'!$F$113*M318))*9,
9999999999)))))))))))))))))))))))))))))))))))))))</f>
        <v>2815750</v>
      </c>
      <c r="T318" s="48">
        <f>IF(AND(I318=38000,R318&lt;=4.5,M318&gt;8),'[1]Pricing Schedule'!$J$9,
IF(AND(I318=38000,R318&lt;=4.5,M318&lt;=8),'[1]Pricing Schedule'!$J$36,
IF(AND(I318=38000,R318&gt;4.5,R318&lt;=9,M318&gt;8),'[1]Pricing Schedule'!$J$18,
IF(AND(I318=38000,R318&gt;4.5,R318&lt;=9,M318&lt;=8),'[1]Pricing Schedule'!$J$36,
IF(AND(I318=38000,R318&gt;9,R318&lt;=12.8,M318&gt;8),'[1]Pricing Schedule'!$J$27,
IF(AND(I318=38000,R318&gt;9,R318&lt;=12.8,M318&lt;=8),'[1]Pricing Schedule'!$J$36,
IF(AND(I318=38000,R318&gt;12.8,R318&lt;=22.8),'[1]Pricing Schedule'!$J$36,
IF(AND(I318=38000,R318&gt;22.8,R318&lt;=30.2),'[1]Pricing Schedule'!$J$45,
IF(AND(I318=38000,R318&gt;30.2,R318&lt;=45.9),'[1]Pricing Schedule'!$J$54,
IF(AND(I318=38000,R318&gt;45.9,R318&lt;=123.4),'[1]Pricing Schedule'!$J$97,
IF(AND(I318=38000,R318&gt;123.4,R318&lt;=168.2,M318&lt;=10),'[1]Pricing Schedule'!$J$105,
IF(AND(I318=38000,R318&gt;123.4,R318&lt;=168.2,M318&gt;10),'[1]Pricing Schedule'!$J$113,
IF(AND(I318=38000,R318&gt;168.2,R318&lt;=336.4,M318&lt;=10),('[1]Pricing Schedule'!$J$105),
IF(AND(I318=38000,R318&gt;168.2,R318&lt;=336.4,M318&gt;10),('[1]Pricing Schedule'!$J$113),
IF(AND(I318=38000,R318&gt;336.4,R318&lt;=504.6,M318&lt;=10),('[1]Pricing Schedule'!$J$105),
IF(AND(I318=38000,R318&gt;336.4,R318&lt;=504.6,M318&gt;10),('[1]Pricing Schedule'!$J$113),
IF(AND(I318=38000,R318&gt;504.6,R318&lt;=672.8,M318&lt;=10),('[1]Pricing Schedule'!$J$105),
IF(AND(I318=38000,R318&gt;504.6,R318&lt;=672.8,M318&gt;10),('[1]Pricing Schedule'!$J$113),
IF(AND(I318=110000,R318&lt;=12.8,M318&gt;2),'[1]Pricing Schedule'!$J$63,
IF(AND(I318=110000,R318&lt;=12.8,M318&lt;=2),'[1]Pricing Schedule'!$J$97,
IF(AND(I318=110000,R318&gt;12.8,R318&lt;=22.8,M318&gt;3),'[1]Pricing Schedule'!$J$72,
IF(AND(I318=110000,R318&gt;12.8,R318&lt;=22.8,M318&lt;=3),'[1]Pricing Schedule'!$J$97,
IF(AND(I318=110000,R318&gt;22.8,R318&lt;=30.2),'[1]Pricing Schedule'!$J$81,
IF(AND(I318=110000,R318&gt;30.2,R318&lt;=45.9),'[1]Pricing Schedule'!$J$90,
IF(AND(I318=110000,R318&gt;45.9,R318&lt;=123.4),'[1]Pricing Schedule'!$J$97,
IF(AND(I318=110000,R318&gt;123.4,R318&lt;=168.2,M318&lt;=10),'[1]Pricing Schedule'!$J$105,
IF(AND(I318=110000,R318&gt;123.4,R318&lt;=168.2,M318&gt;10),'[1]Pricing Schedule'!$J$113,
IF(AND(I318=110000,R318&gt;168.2,R318&lt;=336.2,M318&lt;=10),('[1]Pricing Schedule'!$J$105),
IF(AND(I318=110000,R318&gt;168.2,R318&lt;=336.2,M318&gt;10),('[1]Pricing Schedule'!$J$113),
IF(AND(I318=110000,R318&gt;336.4,R318&lt;=504.6,M318&lt;=10),('[1]Pricing Schedule'!$J$105),
IF(AND(I318=110000,R318&gt;336.4,R318&lt;=504.6,M318&gt;10),('[1]Pricing Schedule'!$J$113),
IF(AND(I318=110000,R318&gt;504.6,R318&lt;=672.8,M318&lt;=10),('[1]Pricing Schedule'!$J$105),
IF(AND(I318=110000,R318&gt;504.6,R318&lt;=672.8,M318&gt;10),('[1]Pricing Schedule'!$J$113),
IF(AND(I318=110000,R318&gt;672.8,R318&lt;=841,M318&lt;=10),('[1]Pricing Schedule'!$J$105),
IF(AND(I318=110000,R318&gt;672.8,R318&lt;=841,M318&gt;10),('[1]Pricing Schedule'!$J$113),
IF(AND(I318=110000,R318&gt;1682,R318&lt;=1850.2,M318&lt;=10),('[1]Pricing Schedule'!$J$105),
IF(AND(I318=110000,R318&gt;1682,R318&lt;=1850.2,M318&gt;10),('[1]Pricing Schedule'!$J$113),
IF(AND(I318=110000,R318&gt;2018.4,R318&lt;=2186.6,M318&lt;=10),('[1]Pricing Schedule'!$J$105),
IF(AND(I318=110000,R318&gt;2018.4,R318&lt;=2186.6,M318&gt;10),('[1]Pricing Schedule'!$J$113),999999999)))))))))))))))))))))))))))))))))))))))</f>
        <v>11</v>
      </c>
      <c r="U318" s="49">
        <f t="shared" si="30"/>
        <v>58297.101449275346</v>
      </c>
      <c r="V318" s="50">
        <f t="shared" si="31"/>
        <v>17.153511497824741</v>
      </c>
      <c r="W318" s="13"/>
      <c r="X318" s="13"/>
      <c r="Y318" s="23">
        <v>171</v>
      </c>
      <c r="Z318" s="23">
        <v>600</v>
      </c>
      <c r="AD318" s="43"/>
      <c r="AE318" s="43"/>
      <c r="AF318" s="43"/>
      <c r="AR318" s="51"/>
    </row>
    <row r="319" spans="1:44">
      <c r="A319" s="23">
        <v>319</v>
      </c>
      <c r="B319" s="23">
        <v>319</v>
      </c>
      <c r="C319" s="23" t="s">
        <v>638</v>
      </c>
      <c r="D319" s="23" t="s">
        <v>141</v>
      </c>
      <c r="E319" s="23" t="s">
        <v>141</v>
      </c>
      <c r="F319" s="23" t="s">
        <v>639</v>
      </c>
      <c r="G319" s="23" t="s">
        <v>640</v>
      </c>
      <c r="H319" s="23" t="s">
        <v>113</v>
      </c>
      <c r="I319" s="13">
        <v>38000</v>
      </c>
      <c r="J319" s="23" t="s">
        <v>119</v>
      </c>
      <c r="K319" s="13">
        <v>38000</v>
      </c>
      <c r="L319" s="24">
        <v>12.249000000000001</v>
      </c>
      <c r="M319" s="37">
        <f t="shared" si="26"/>
        <v>13</v>
      </c>
      <c r="N319" s="24">
        <v>1.659</v>
      </c>
      <c r="O319" s="13">
        <v>1</v>
      </c>
      <c r="P319" s="36">
        <f t="shared" si="27"/>
        <v>1.2442500000000001</v>
      </c>
      <c r="Q319" s="38">
        <f t="shared" si="28"/>
        <v>10.350000000000001</v>
      </c>
      <c r="R319" s="37">
        <f t="shared" si="29"/>
        <v>10.350000000000001</v>
      </c>
      <c r="S319" s="39">
        <f>IF(AND(I319=38000,R319&lt;=4.5,M319&gt;8),'[1]Pricing Schedule'!$F$8+('[1]Pricing Schedule'!$F$9*M319),
IF(AND(I319=38000,R319&lt;=4.5,M319&lt;=8),'[1]Pricing Schedule'!$F$34+('[1]Pricing Schedule'!$F$36*M319),
IF(AND(I319=38000,R319&gt;4.5,R319&lt;=9,M319&gt;8),'[1]Pricing Schedule'!$F$17+('[1]Pricing Schedule'!$F$18*M319),
IF(AND(I319=38000,R319&gt;4.5,R319&lt;=9,M319&lt;=8),'[1]Pricing Schedule'!$F$34+('[1]Pricing Schedule'!$F$36*M319),
IF(AND(I319=38000,R319&gt;9,R319&lt;=12.8,M319&gt;8),'[1]Pricing Schedule'!$F$26+('[1]Pricing Schedule'!$F$27*M319),
IF(AND(I319=38000,R319&gt;9,R319&lt;=12.8,M319&lt;=8),'[1]Pricing Schedule'!$F$34+('[1]Pricing Schedule'!$F$36*M319),
IF(AND(I319=38000,R319&gt;12.8,R319&lt;=22.8),'[1]Pricing Schedule'!$F$34+('[1]Pricing Schedule'!$F$36*M319),
IF(AND(I319=38000,R319&gt;22.8,R319&lt;=30.2),'[1]Pricing Schedule'!$F$43+('[1]Pricing Schedule'!$F$45*M319),
IF(AND(I319=38000,R319&gt;30.2,R319&lt;=45.9),'[1]Pricing Schedule'!$F$52+('[1]Pricing Schedule'!$F$54*M319),
IF(AND(I319=38000,R319&gt;45.9,R319&lt;=123.4),'[1]Pricing Schedule'!$F$96+('[1]Pricing Schedule'!$F$97*M319),
IF(AND(I319=38000,R319&gt;123.4,R319&lt;=168.2,M319&lt;=10),'[1]Pricing Schedule'!$F$103+('[1]Pricing Schedule'!$F$105*M319),
IF(AND(I319=38000,R319&gt;123.4,R319&lt;=168.2,M319&gt;10),'[1]Pricing Schedule'!$F$111+('[1]Pricing Schedule'!$F$113*M319),
IF(AND(I319=38000,R319&gt;157.4,R319&lt;=336.4,M319&lt;=10),('[1]Pricing Schedule'!$F$103+('[1]Pricing Schedule'!$F$105*M319))*2,
IF(AND(I319=38000,R319&gt;157.4,R319&lt;=336.4,M319&gt;10),('[1]Pricing Schedule'!$F$111+('[1]Pricing Schedule'!$F$113*M319))*2,
IF(AND(I319=38000,R319&gt;314.8,R319&lt;=504.6,M319&lt;=10),('[1]Pricing Schedule'!$F$103+('[1]Pricing Schedule'!$F$105*M319))*3,
IF(AND(I319=38000,R319&gt;314.8,R319&lt;=504.6,M319&gt;10),('[1]Pricing Schedule'!$F$111+('[1]Pricing Schedule'!$F$113*M319))*3,
IF(AND(I319=38000,R319&gt;472.2,R319&lt;=672.8,M319&lt;=10),('[1]Pricing Schedule'!$F$103+('[1]Pricing Schedule'!$F$105*M319))*4,
IF(AND(I319=38000,R319&gt;472.2,R319&lt;=672.8,M319&gt;10),('[1]Pricing Schedule'!$F$111+('[1]Pricing Schedule'!$F$113*M319))*4,
IF(AND(I319=110000,R319&lt;=12.8,M319&gt;2),'[1]Pricing Schedule'!$F$62+('[1]Pricing Schedule'!$F$63*M319),
IF(AND(I319=110000,R319&lt;=12.8,M319&lt;=2),'[1]Pricing Schedule'!$F$96+('[1]Pricing Schedule'!$F$97*M319),
IF(AND(I319=110000,R319&gt;12.8,R319&lt;=22.8,M319&gt;3),'[1]Pricing Schedule'!$F$71+('[1]Pricing Schedule'!$F$72*M319),
IF(AND(I319=110000,R319&gt;12.8,R319&lt;=22.8,M319&lt;=3),'[1]Pricing Schedule'!$F$96+('[1]Pricing Schedule'!$F$97*M319),
IF(AND(I319=110000,R319&gt;22.8,R319&lt;=30.2),'[1]Pricing Schedule'!$F$80+('[1]Pricing Schedule'!$F$81*M319),
IF(AND(I319=110000,R319&gt;30.2,R319&lt;=45.9),'[1]Pricing Schedule'!$F$89+('[1]Pricing Schedule'!$F$90*M319),
IF(AND(I319=110000,R319&gt;45.9,R319&lt;=123.4),'[1]Pricing Schedule'!$F$96+('[1]Pricing Schedule'!$F$97*M319),
IF(AND(I319=110000,R319&gt;123.4,R319&lt;=168.2,M319&lt;=10),'[1]Pricing Schedule'!$F$103+('[1]Pricing Schedule'!$F$105*M319),
IF(AND(I319=110000,R319&gt;123.4,R319&lt;=168.2,M319&gt;10),'[1]Pricing Schedule'!$F$111+('[1]Pricing Schedule'!$F$113*M319),
IF(AND(I319=110000,R319&gt;168.2,R319&lt;=336.4,M319&lt;=10),('[1]Pricing Schedule'!$F$103+('[1]Pricing Schedule'!$F$105*M319))*2,
IF(AND(I319=110000,R319&gt;168.2,R319&lt;=336.4,M319&gt;10),('[1]Pricing Schedule'!$F$111+('[1]Pricing Schedule'!$F$113*M319))*2,
IF(AND(I319=110000,R319&gt;336.4,R319&lt;=504.6,M319&lt;=10),('[1]Pricing Schedule'!$F$103+('[1]Pricing Schedule'!$F$105*M319))*3,
IF(AND(I319=110000,R319&gt;336.4,R319&lt;=504.6,M319&gt;10),('[1]Pricing Schedule'!$F$111+('[1]Pricing Schedule'!$F$113*M319))*3,
IF(AND(I319=110000,R319&gt;504.6,R319&lt;=672.8,M319&lt;=10),('[1]Pricing Schedule'!$F$103+('[1]Pricing Schedule'!$F$105*M319))*4,
IF(AND(I319=110000,R319&gt;504.6,R319&lt;=672.8,M319&gt;10),('[1]Pricing Schedule'!$F$111+('[1]Pricing Schedule'!$F$113*M319))*4,
IF(AND(I319=110000,R319&gt;672.8,R319&lt;=841,M319&lt;=10),('[1]Pricing Schedule'!$F$103+('[1]Pricing Schedule'!$F$105*M319))*5,
IF(AND(I319=110000,R319&gt;672.8,R319&lt;=841,M319&gt;10),('[1]Pricing Schedule'!$F$111+('[1]Pricing Schedule'!$F$113*M319))*5,
IF(AND(I319=110000,R319&gt;672.8,R319&lt;=841,M319&lt;=10),('[1]Pricing Schedule'!$F$103+('[1]Pricing Schedule'!$F$105*M319))*5,
IF(AND(I319=110000,R319&gt;672.8,R319&lt;=841,M319&gt;10),('[1]Pricing Schedule'!$F$111+('[1]Pricing Schedule'!$F$113*M319))*5,
IF(AND(I319=110000,R319&gt;1345.6,R319&lt;=1513.8,M319&lt;=10),('[1]Pricing Schedule'!$F$103+('[1]Pricing Schedule'!$F$105*M319))*9,
IF(AND(I319=110000,R319&gt;1345.6,R319&lt;=1513.8,M319&gt;10),('[1]Pricing Schedule'!$F$111+('[1]Pricing Schedule'!$F$113*M319))*9,
9999999999)))))))))))))))))))))))))))))))))))))))</f>
        <v>1627650</v>
      </c>
      <c r="T319" s="21">
        <f>IF(AND(I319=38000,R319&lt;=4.5,M319&gt;8),'[1]Pricing Schedule'!$J$9,
IF(AND(I319=38000,R319&lt;=4.5,M319&lt;=8),'[1]Pricing Schedule'!$J$36,
IF(AND(I319=38000,R319&gt;4.5,R319&lt;=9,M319&gt;8),'[1]Pricing Schedule'!$J$18,
IF(AND(I319=38000,R319&gt;4.5,R319&lt;=9,M319&lt;=8),'[1]Pricing Schedule'!$J$36,
IF(AND(I319=38000,R319&gt;9,R319&lt;=12.8,M319&gt;8),'[1]Pricing Schedule'!$J$27,
IF(AND(I319=38000,R319&gt;9,R319&lt;=12.8,M319&lt;=8),'[1]Pricing Schedule'!$J$36,
IF(AND(I319=38000,R319&gt;12.8,R319&lt;=22.8),'[1]Pricing Schedule'!$J$36,
IF(AND(I319=38000,R319&gt;22.8,R319&lt;=30.2),'[1]Pricing Schedule'!$J$45,
IF(AND(I319=38000,R319&gt;30.2,R319&lt;=45.9),'[1]Pricing Schedule'!$J$54,
IF(AND(I319=38000,R319&gt;45.9,R319&lt;=123.4),'[1]Pricing Schedule'!$J$97,
IF(AND(I319=38000,R319&gt;123.4,R319&lt;=168.2,M319&lt;=10),'[1]Pricing Schedule'!$J$105,
IF(AND(I319=38000,R319&gt;123.4,R319&lt;=168.2,M319&gt;10),'[1]Pricing Schedule'!$J$113,
IF(AND(I319=38000,R319&gt;168.2,R319&lt;=336.4,M319&lt;=10),('[1]Pricing Schedule'!$J$105),
IF(AND(I319=38000,R319&gt;168.2,R319&lt;=336.4,M319&gt;10),('[1]Pricing Schedule'!$J$113),
IF(AND(I319=38000,R319&gt;336.4,R319&lt;=504.6,M319&lt;=10),('[1]Pricing Schedule'!$J$105),
IF(AND(I319=38000,R319&gt;336.4,R319&lt;=504.6,M319&gt;10),('[1]Pricing Schedule'!$J$113),
IF(AND(I319=38000,R319&gt;504.6,R319&lt;=672.8,M319&lt;=10),('[1]Pricing Schedule'!$J$105),
IF(AND(I319=38000,R319&gt;504.6,R319&lt;=672.8,M319&gt;10),('[1]Pricing Schedule'!$J$113),
IF(AND(I319=110000,R319&lt;=12.8,M319&gt;2),'[1]Pricing Schedule'!$J$63,
IF(AND(I319=110000,R319&lt;=12.8,M319&lt;=2),'[1]Pricing Schedule'!$J$97,
IF(AND(I319=110000,R319&gt;12.8,R319&lt;=22.8,M319&gt;3),'[1]Pricing Schedule'!$J$72,
IF(AND(I319=110000,R319&gt;12.8,R319&lt;=22.8,M319&lt;=3),'[1]Pricing Schedule'!$J$97,
IF(AND(I319=110000,R319&gt;22.8,R319&lt;=30.2),'[1]Pricing Schedule'!$J$81,
IF(AND(I319=110000,R319&gt;30.2,R319&lt;=45.9),'[1]Pricing Schedule'!$J$90,
IF(AND(I319=110000,R319&gt;45.9,R319&lt;=123.4),'[1]Pricing Schedule'!$J$97,
IF(AND(I319=110000,R319&gt;123.4,R319&lt;=168.2,M319&lt;=10),'[1]Pricing Schedule'!$J$105,
IF(AND(I319=110000,R319&gt;123.4,R319&lt;=168.2,M319&gt;10),'[1]Pricing Schedule'!$J$113,
IF(AND(I319=110000,R319&gt;168.2,R319&lt;=336.2,M319&lt;=10),('[1]Pricing Schedule'!$J$105),
IF(AND(I319=110000,R319&gt;168.2,R319&lt;=336.2,M319&gt;10),('[1]Pricing Schedule'!$J$113),
IF(AND(I319=110000,R319&gt;336.4,R319&lt;=504.6,M319&lt;=10),('[1]Pricing Schedule'!$J$105),
IF(AND(I319=110000,R319&gt;336.4,R319&lt;=504.6,M319&gt;10),('[1]Pricing Schedule'!$J$113),
IF(AND(I319=110000,R319&gt;504.6,R319&lt;=672.8,M319&lt;=10),('[1]Pricing Schedule'!$J$105),
IF(AND(I319=110000,R319&gt;504.6,R319&lt;=672.8,M319&gt;10),('[1]Pricing Schedule'!$J$113),
IF(AND(I319=110000,R319&gt;672.8,R319&lt;=841,M319&lt;=10),('[1]Pricing Schedule'!$J$105),
IF(AND(I319=110000,R319&gt;672.8,R319&lt;=841,M319&gt;10),('[1]Pricing Schedule'!$J$113),
IF(AND(I319=110000,R319&gt;1682,R319&lt;=1850.2,M319&lt;=10),('[1]Pricing Schedule'!$J$105),
IF(AND(I319=110000,R319&gt;1682,R319&lt;=1850.2,M319&gt;10),('[1]Pricing Schedule'!$J$113),
IF(AND(I319=110000,R319&gt;2018.4,R319&lt;=2186.6,M319&lt;=10),('[1]Pricing Schedule'!$J$105),
IF(AND(I319=110000,R319&gt;2018.4,R319&lt;=2186.6,M319&gt;10),('[1]Pricing Schedule'!$J$113),999999999)))))))))))))))))))))))))))))))))))))))</f>
        <v>3</v>
      </c>
      <c r="U319" s="40">
        <f t="shared" si="30"/>
        <v>157260.86956521738</v>
      </c>
      <c r="V319" s="41">
        <f t="shared" si="31"/>
        <v>6.3588609344760867</v>
      </c>
      <c r="Y319" s="23">
        <v>106</v>
      </c>
      <c r="Z319" s="23">
        <v>699</v>
      </c>
      <c r="AR319" s="35"/>
    </row>
    <row r="320" spans="1:44">
      <c r="A320" s="23">
        <v>320</v>
      </c>
      <c r="B320" s="23">
        <v>320</v>
      </c>
      <c r="C320" s="23" t="s">
        <v>641</v>
      </c>
      <c r="D320" s="23" t="s">
        <v>141</v>
      </c>
      <c r="E320" s="23" t="s">
        <v>141</v>
      </c>
      <c r="F320" s="23" t="s">
        <v>632</v>
      </c>
      <c r="G320" s="23" t="s">
        <v>633</v>
      </c>
      <c r="H320" s="23" t="s">
        <v>133</v>
      </c>
      <c r="I320" s="13">
        <v>110000</v>
      </c>
      <c r="J320" s="23" t="s">
        <v>119</v>
      </c>
      <c r="K320" s="13">
        <v>110000</v>
      </c>
      <c r="L320" s="24">
        <v>14.393000000000001</v>
      </c>
      <c r="M320" s="37">
        <f t="shared" si="26"/>
        <v>15</v>
      </c>
      <c r="N320" s="24">
        <v>0.19400000000000001</v>
      </c>
      <c r="O320" s="13">
        <v>1</v>
      </c>
      <c r="P320" s="36">
        <f t="shared" si="27"/>
        <v>0.19400000000000001</v>
      </c>
      <c r="Q320" s="38">
        <f t="shared" si="28"/>
        <v>3.45</v>
      </c>
      <c r="R320" s="37">
        <f t="shared" si="29"/>
        <v>3.45</v>
      </c>
      <c r="S320" s="39">
        <f>IF(AND(I320=38000,R320&lt;=4.5,M320&gt;8),'[1]Pricing Schedule'!$F$8+('[1]Pricing Schedule'!$F$9*M320),
IF(AND(I320=38000,R320&lt;=4.5,M320&lt;=8),'[1]Pricing Schedule'!$F$34+('[1]Pricing Schedule'!$F$36*M320),
IF(AND(I320=38000,R320&gt;4.5,R320&lt;=9,M320&gt;8),'[1]Pricing Schedule'!$F$17+('[1]Pricing Schedule'!$F$18*M320),
IF(AND(I320=38000,R320&gt;4.5,R320&lt;=9,M320&lt;=8),'[1]Pricing Schedule'!$F$34+('[1]Pricing Schedule'!$F$36*M320),
IF(AND(I320=38000,R320&gt;9,R320&lt;=12.8,M320&gt;8),'[1]Pricing Schedule'!$F$26+('[1]Pricing Schedule'!$F$27*M320),
IF(AND(I320=38000,R320&gt;9,R320&lt;=12.8,M320&lt;=8),'[1]Pricing Schedule'!$F$34+('[1]Pricing Schedule'!$F$36*M320),
IF(AND(I320=38000,R320&gt;12.8,R320&lt;=22.8),'[1]Pricing Schedule'!$F$34+('[1]Pricing Schedule'!$F$36*M320),
IF(AND(I320=38000,R320&gt;22.8,R320&lt;=30.2),'[1]Pricing Schedule'!$F$43+('[1]Pricing Schedule'!$F$45*M320),
IF(AND(I320=38000,R320&gt;30.2,R320&lt;=45.9),'[1]Pricing Schedule'!$F$52+('[1]Pricing Schedule'!$F$54*M320),
IF(AND(I320=38000,R320&gt;45.9,R320&lt;=123.4),'[1]Pricing Schedule'!$F$96+('[1]Pricing Schedule'!$F$97*M320),
IF(AND(I320=38000,R320&gt;123.4,R320&lt;=168.2,M320&lt;=10),'[1]Pricing Schedule'!$F$103+('[1]Pricing Schedule'!$F$105*M320),
IF(AND(I320=38000,R320&gt;123.4,R320&lt;=168.2,M320&gt;10),'[1]Pricing Schedule'!$F$111+('[1]Pricing Schedule'!$F$113*M320),
IF(AND(I320=38000,R320&gt;157.4,R320&lt;=336.4,M320&lt;=10),('[1]Pricing Schedule'!$F$103+('[1]Pricing Schedule'!$F$105*M320))*2,
IF(AND(I320=38000,R320&gt;157.4,R320&lt;=336.4,M320&gt;10),('[1]Pricing Schedule'!$F$111+('[1]Pricing Schedule'!$F$113*M320))*2,
IF(AND(I320=38000,R320&gt;314.8,R320&lt;=504.6,M320&lt;=10),('[1]Pricing Schedule'!$F$103+('[1]Pricing Schedule'!$F$105*M320))*3,
IF(AND(I320=38000,R320&gt;314.8,R320&lt;=504.6,M320&gt;10),('[1]Pricing Schedule'!$F$111+('[1]Pricing Schedule'!$F$113*M320))*3,
IF(AND(I320=38000,R320&gt;472.2,R320&lt;=672.8,M320&lt;=10),('[1]Pricing Schedule'!$F$103+('[1]Pricing Schedule'!$F$105*M320))*4,
IF(AND(I320=38000,R320&gt;472.2,R320&lt;=672.8,M320&gt;10),('[1]Pricing Schedule'!$F$111+('[1]Pricing Schedule'!$F$113*M320))*4,
IF(AND(I320=110000,R320&lt;=12.8,M320&gt;2),'[1]Pricing Schedule'!$F$62+('[1]Pricing Schedule'!$F$63*M320),
IF(AND(I320=110000,R320&lt;=12.8,M320&lt;=2),'[1]Pricing Schedule'!$F$96+('[1]Pricing Schedule'!$F$97*M320),
IF(AND(I320=110000,R320&gt;12.8,R320&lt;=22.8,M320&gt;3),'[1]Pricing Schedule'!$F$71+('[1]Pricing Schedule'!$F$72*M320),
IF(AND(I320=110000,R320&gt;12.8,R320&lt;=22.8,M320&lt;=3),'[1]Pricing Schedule'!$F$96+('[1]Pricing Schedule'!$F$97*M320),
IF(AND(I320=110000,R320&gt;22.8,R320&lt;=30.2),'[1]Pricing Schedule'!$F$80+('[1]Pricing Schedule'!$F$81*M320),
IF(AND(I320=110000,R320&gt;30.2,R320&lt;=45.9),'[1]Pricing Schedule'!$F$89+('[1]Pricing Schedule'!$F$90*M320),
IF(AND(I320=110000,R320&gt;45.9,R320&lt;=123.4),'[1]Pricing Schedule'!$F$96+('[1]Pricing Schedule'!$F$97*M320),
IF(AND(I320=110000,R320&gt;123.4,R320&lt;=168.2,M320&lt;=10),'[1]Pricing Schedule'!$F$103+('[1]Pricing Schedule'!$F$105*M320),
IF(AND(I320=110000,R320&gt;123.4,R320&lt;=168.2,M320&gt;10),'[1]Pricing Schedule'!$F$111+('[1]Pricing Schedule'!$F$113*M320),
IF(AND(I320=110000,R320&gt;168.2,R320&lt;=336.4,M320&lt;=10),('[1]Pricing Schedule'!$F$103+('[1]Pricing Schedule'!$F$105*M320))*2,
IF(AND(I320=110000,R320&gt;168.2,R320&lt;=336.4,M320&gt;10),('[1]Pricing Schedule'!$F$111+('[1]Pricing Schedule'!$F$113*M320))*2,
IF(AND(I320=110000,R320&gt;336.4,R320&lt;=504.6,M320&lt;=10),('[1]Pricing Schedule'!$F$103+('[1]Pricing Schedule'!$F$105*M320))*3,
IF(AND(I320=110000,R320&gt;336.4,R320&lt;=504.6,M320&gt;10),('[1]Pricing Schedule'!$F$111+('[1]Pricing Schedule'!$F$113*M320))*3,
IF(AND(I320=110000,R320&gt;504.6,R320&lt;=672.8,M320&lt;=10),('[1]Pricing Schedule'!$F$103+('[1]Pricing Schedule'!$F$105*M320))*4,
IF(AND(I320=110000,R320&gt;504.6,R320&lt;=672.8,M320&gt;10),('[1]Pricing Schedule'!$F$111+('[1]Pricing Schedule'!$F$113*M320))*4,
IF(AND(I320=110000,R320&gt;672.8,R320&lt;=841,M320&lt;=10),('[1]Pricing Schedule'!$F$103+('[1]Pricing Schedule'!$F$105*M320))*5,
IF(AND(I320=110000,R320&gt;672.8,R320&lt;=841,M320&gt;10),('[1]Pricing Schedule'!$F$111+('[1]Pricing Schedule'!$F$113*M320))*5,
IF(AND(I320=110000,R320&gt;672.8,R320&lt;=841,M320&lt;=10),('[1]Pricing Schedule'!$F$103+('[1]Pricing Schedule'!$F$105*M320))*5,
IF(AND(I320=110000,R320&gt;672.8,R320&lt;=841,M320&gt;10),('[1]Pricing Schedule'!$F$111+('[1]Pricing Schedule'!$F$113*M320))*5,
IF(AND(I320=110000,R320&gt;1345.6,R320&lt;=1513.8,M320&lt;=10),('[1]Pricing Schedule'!$F$103+('[1]Pricing Schedule'!$F$105*M320))*9,
IF(AND(I320=110000,R320&gt;1345.6,R320&lt;=1513.8,M320&gt;10),('[1]Pricing Schedule'!$F$111+('[1]Pricing Schedule'!$F$113*M320))*9,
9999999999)))))))))))))))))))))))))))))))))))))))</f>
        <v>2206970</v>
      </c>
      <c r="T320" s="21">
        <f>IF(AND(I320=38000,R320&lt;=4.5,M320&gt;8),'[1]Pricing Schedule'!$J$9,
IF(AND(I320=38000,R320&lt;=4.5,M320&lt;=8),'[1]Pricing Schedule'!$J$36,
IF(AND(I320=38000,R320&gt;4.5,R320&lt;=9,M320&gt;8),'[1]Pricing Schedule'!$J$18,
IF(AND(I320=38000,R320&gt;4.5,R320&lt;=9,M320&lt;=8),'[1]Pricing Schedule'!$J$36,
IF(AND(I320=38000,R320&gt;9,R320&lt;=12.8,M320&gt;8),'[1]Pricing Schedule'!$J$27,
IF(AND(I320=38000,R320&gt;9,R320&lt;=12.8,M320&lt;=8),'[1]Pricing Schedule'!$J$36,
IF(AND(I320=38000,R320&gt;12.8,R320&lt;=22.8),'[1]Pricing Schedule'!$J$36,
IF(AND(I320=38000,R320&gt;22.8,R320&lt;=30.2),'[1]Pricing Schedule'!$J$45,
IF(AND(I320=38000,R320&gt;30.2,R320&lt;=45.9),'[1]Pricing Schedule'!$J$54,
IF(AND(I320=38000,R320&gt;45.9,R320&lt;=123.4),'[1]Pricing Schedule'!$J$97,
IF(AND(I320=38000,R320&gt;123.4,R320&lt;=168.2,M320&lt;=10),'[1]Pricing Schedule'!$J$105,
IF(AND(I320=38000,R320&gt;123.4,R320&lt;=168.2,M320&gt;10),'[1]Pricing Schedule'!$J$113,
IF(AND(I320=38000,R320&gt;168.2,R320&lt;=336.4,M320&lt;=10),('[1]Pricing Schedule'!$J$105),
IF(AND(I320=38000,R320&gt;168.2,R320&lt;=336.4,M320&gt;10),('[1]Pricing Schedule'!$J$113),
IF(AND(I320=38000,R320&gt;336.4,R320&lt;=504.6,M320&lt;=10),('[1]Pricing Schedule'!$J$105),
IF(AND(I320=38000,R320&gt;336.4,R320&lt;=504.6,M320&gt;10),('[1]Pricing Schedule'!$J$113),
IF(AND(I320=38000,R320&gt;504.6,R320&lt;=672.8,M320&lt;=10),('[1]Pricing Schedule'!$J$105),
IF(AND(I320=38000,R320&gt;504.6,R320&lt;=672.8,M320&gt;10),('[1]Pricing Schedule'!$J$113),
IF(AND(I320=110000,R320&lt;=12.8,M320&gt;2),'[1]Pricing Schedule'!$J$63,
IF(AND(I320=110000,R320&lt;=12.8,M320&lt;=2),'[1]Pricing Schedule'!$J$97,
IF(AND(I320=110000,R320&gt;12.8,R320&lt;=22.8,M320&gt;3),'[1]Pricing Schedule'!$J$72,
IF(AND(I320=110000,R320&gt;12.8,R320&lt;=22.8,M320&lt;=3),'[1]Pricing Schedule'!$J$97,
IF(AND(I320=110000,R320&gt;22.8,R320&lt;=30.2),'[1]Pricing Schedule'!$J$81,
IF(AND(I320=110000,R320&gt;30.2,R320&lt;=45.9),'[1]Pricing Schedule'!$J$90,
IF(AND(I320=110000,R320&gt;45.9,R320&lt;=123.4),'[1]Pricing Schedule'!$J$97,
IF(AND(I320=110000,R320&gt;123.4,R320&lt;=168.2,M320&lt;=10),'[1]Pricing Schedule'!$J$105,
IF(AND(I320=110000,R320&gt;123.4,R320&lt;=168.2,M320&gt;10),'[1]Pricing Schedule'!$J$113,
IF(AND(I320=110000,R320&gt;168.2,R320&lt;=336.2,M320&lt;=10),('[1]Pricing Schedule'!$J$105),
IF(AND(I320=110000,R320&gt;168.2,R320&lt;=336.2,M320&gt;10),('[1]Pricing Schedule'!$J$113),
IF(AND(I320=110000,R320&gt;336.4,R320&lt;=504.6,M320&lt;=10),('[1]Pricing Schedule'!$J$105),
IF(AND(I320=110000,R320&gt;336.4,R320&lt;=504.6,M320&gt;10),('[1]Pricing Schedule'!$J$113),
IF(AND(I320=110000,R320&gt;504.6,R320&lt;=672.8,M320&lt;=10),('[1]Pricing Schedule'!$J$105),
IF(AND(I320=110000,R320&gt;504.6,R320&lt;=672.8,M320&gt;10),('[1]Pricing Schedule'!$J$113),
IF(AND(I320=110000,R320&gt;672.8,R320&lt;=841,M320&lt;=10),('[1]Pricing Schedule'!$J$105),
IF(AND(I320=110000,R320&gt;672.8,R320&lt;=841,M320&gt;10),('[1]Pricing Schedule'!$J$113),
IF(AND(I320=110000,R320&gt;1682,R320&lt;=1850.2,M320&lt;=10),('[1]Pricing Schedule'!$J$105),
IF(AND(I320=110000,R320&gt;1682,R320&lt;=1850.2,M320&gt;10),('[1]Pricing Schedule'!$J$113),
IF(AND(I320=110000,R320&gt;2018.4,R320&lt;=2186.6,M320&lt;=10),('[1]Pricing Schedule'!$J$105),
IF(AND(I320=110000,R320&gt;2018.4,R320&lt;=2186.6,M320&gt;10),('[1]Pricing Schedule'!$J$113),999999999)))))))))))))))))))))))))))))))))))))))</f>
        <v>7</v>
      </c>
      <c r="U320" s="40">
        <f t="shared" si="30"/>
        <v>639701.44927536231</v>
      </c>
      <c r="V320" s="41">
        <f t="shared" si="31"/>
        <v>1.5632292237773961</v>
      </c>
      <c r="Y320" s="23">
        <v>102</v>
      </c>
      <c r="Z320" s="23">
        <v>222</v>
      </c>
      <c r="AR320" s="35"/>
    </row>
    <row r="321" spans="1:44">
      <c r="A321" s="23">
        <v>321</v>
      </c>
      <c r="B321" s="23">
        <v>321</v>
      </c>
      <c r="C321" s="23" t="s">
        <v>642</v>
      </c>
      <c r="D321" s="23" t="s">
        <v>141</v>
      </c>
      <c r="E321" s="23" t="s">
        <v>141</v>
      </c>
      <c r="F321" s="23" t="s">
        <v>176</v>
      </c>
      <c r="G321" s="23" t="s">
        <v>177</v>
      </c>
      <c r="H321" s="23" t="s">
        <v>113</v>
      </c>
      <c r="I321" s="13">
        <v>38000</v>
      </c>
      <c r="J321" s="13">
        <v>38000</v>
      </c>
      <c r="K321" s="13">
        <v>20000</v>
      </c>
      <c r="L321" s="24">
        <v>10.332000000000001</v>
      </c>
      <c r="M321" s="37">
        <f t="shared" si="26"/>
        <v>11</v>
      </c>
      <c r="N321" s="24">
        <v>0.42199999999999999</v>
      </c>
      <c r="O321" s="13">
        <v>1</v>
      </c>
      <c r="P321" s="36">
        <f t="shared" si="27"/>
        <v>0.42199999999999999</v>
      </c>
      <c r="Q321" s="38">
        <f t="shared" si="28"/>
        <v>3.45</v>
      </c>
      <c r="R321" s="37">
        <f t="shared" si="29"/>
        <v>3.45</v>
      </c>
      <c r="S321" s="39">
        <f>IF(AND(I321=38000,R321&lt;=4.5,M321&gt;8),'[1]Pricing Schedule'!$F$8+('[1]Pricing Schedule'!$F$9*M321),
IF(AND(I321=38000,R321&lt;=4.5,M321&lt;=8),'[1]Pricing Schedule'!$F$34+('[1]Pricing Schedule'!$F$36*M321),
IF(AND(I321=38000,R321&gt;4.5,R321&lt;=9,M321&gt;8),'[1]Pricing Schedule'!$F$17+('[1]Pricing Schedule'!$F$18*M321),
IF(AND(I321=38000,R321&gt;4.5,R321&lt;=9,M321&lt;=8),'[1]Pricing Schedule'!$F$34+('[1]Pricing Schedule'!$F$36*M321),
IF(AND(I321=38000,R321&gt;9,R321&lt;=12.8,M321&gt;8),'[1]Pricing Schedule'!$F$26+('[1]Pricing Schedule'!$F$27*M321),
IF(AND(I321=38000,R321&gt;9,R321&lt;=12.8,M321&lt;=8),'[1]Pricing Schedule'!$F$34+('[1]Pricing Schedule'!$F$36*M321),
IF(AND(I321=38000,R321&gt;12.8,R321&lt;=22.8),'[1]Pricing Schedule'!$F$34+('[1]Pricing Schedule'!$F$36*M321),
IF(AND(I321=38000,R321&gt;22.8,R321&lt;=30.2),'[1]Pricing Schedule'!$F$43+('[1]Pricing Schedule'!$F$45*M321),
IF(AND(I321=38000,R321&gt;30.2,R321&lt;=45.9),'[1]Pricing Schedule'!$F$52+('[1]Pricing Schedule'!$F$54*M321),
IF(AND(I321=38000,R321&gt;45.9,R321&lt;=123.4),'[1]Pricing Schedule'!$F$96+('[1]Pricing Schedule'!$F$97*M321),
IF(AND(I321=38000,R321&gt;123.4,R321&lt;=168.2,M321&lt;=10),'[1]Pricing Schedule'!$F$103+('[1]Pricing Schedule'!$F$105*M321),
IF(AND(I321=38000,R321&gt;123.4,R321&lt;=168.2,M321&gt;10),'[1]Pricing Schedule'!$F$111+('[1]Pricing Schedule'!$F$113*M321),
IF(AND(I321=38000,R321&gt;157.4,R321&lt;=336.4,M321&lt;=10),('[1]Pricing Schedule'!$F$103+('[1]Pricing Schedule'!$F$105*M321))*2,
IF(AND(I321=38000,R321&gt;157.4,R321&lt;=336.4,M321&gt;10),('[1]Pricing Schedule'!$F$111+('[1]Pricing Schedule'!$F$113*M321))*2,
IF(AND(I321=38000,R321&gt;314.8,R321&lt;=504.6,M321&lt;=10),('[1]Pricing Schedule'!$F$103+('[1]Pricing Schedule'!$F$105*M321))*3,
IF(AND(I321=38000,R321&gt;314.8,R321&lt;=504.6,M321&gt;10),('[1]Pricing Schedule'!$F$111+('[1]Pricing Schedule'!$F$113*M321))*3,
IF(AND(I321=38000,R321&gt;472.2,R321&lt;=672.8,M321&lt;=10),('[1]Pricing Schedule'!$F$103+('[1]Pricing Schedule'!$F$105*M321))*4,
IF(AND(I321=38000,R321&gt;472.2,R321&lt;=672.8,M321&gt;10),('[1]Pricing Schedule'!$F$111+('[1]Pricing Schedule'!$F$113*M321))*4,
IF(AND(I321=110000,R321&lt;=12.8,M321&gt;2),'[1]Pricing Schedule'!$F$62+('[1]Pricing Schedule'!$F$63*M321),
IF(AND(I321=110000,R321&lt;=12.8,M321&lt;=2),'[1]Pricing Schedule'!$F$96+('[1]Pricing Schedule'!$F$97*M321),
IF(AND(I321=110000,R321&gt;12.8,R321&lt;=22.8,M321&gt;3),'[1]Pricing Schedule'!$F$71+('[1]Pricing Schedule'!$F$72*M321),
IF(AND(I321=110000,R321&gt;12.8,R321&lt;=22.8,M321&lt;=3),'[1]Pricing Schedule'!$F$96+('[1]Pricing Schedule'!$F$97*M321),
IF(AND(I321=110000,R321&gt;22.8,R321&lt;=30.2),'[1]Pricing Schedule'!$F$80+('[1]Pricing Schedule'!$F$81*M321),
IF(AND(I321=110000,R321&gt;30.2,R321&lt;=45.9),'[1]Pricing Schedule'!$F$89+('[1]Pricing Schedule'!$F$90*M321),
IF(AND(I321=110000,R321&gt;45.9,R321&lt;=123.4),'[1]Pricing Schedule'!$F$96+('[1]Pricing Schedule'!$F$97*M321),
IF(AND(I321=110000,R321&gt;123.4,R321&lt;=168.2,M321&lt;=10),'[1]Pricing Schedule'!$F$103+('[1]Pricing Schedule'!$F$105*M321),
IF(AND(I321=110000,R321&gt;123.4,R321&lt;=168.2,M321&gt;10),'[1]Pricing Schedule'!$F$111+('[1]Pricing Schedule'!$F$113*M321),
IF(AND(I321=110000,R321&gt;168.2,R321&lt;=336.4,M321&lt;=10),('[1]Pricing Schedule'!$F$103+('[1]Pricing Schedule'!$F$105*M321))*2,
IF(AND(I321=110000,R321&gt;168.2,R321&lt;=336.4,M321&gt;10),('[1]Pricing Schedule'!$F$111+('[1]Pricing Schedule'!$F$113*M321))*2,
IF(AND(I321=110000,R321&gt;336.4,R321&lt;=504.6,M321&lt;=10),('[1]Pricing Schedule'!$F$103+('[1]Pricing Schedule'!$F$105*M321))*3,
IF(AND(I321=110000,R321&gt;336.4,R321&lt;=504.6,M321&gt;10),('[1]Pricing Schedule'!$F$111+('[1]Pricing Schedule'!$F$113*M321))*3,
IF(AND(I321=110000,R321&gt;504.6,R321&lt;=672.8,M321&lt;=10),('[1]Pricing Schedule'!$F$103+('[1]Pricing Schedule'!$F$105*M321))*4,
IF(AND(I321=110000,R321&gt;504.6,R321&lt;=672.8,M321&gt;10),('[1]Pricing Schedule'!$F$111+('[1]Pricing Schedule'!$F$113*M321))*4,
IF(AND(I321=110000,R321&gt;672.8,R321&lt;=841,M321&lt;=10),('[1]Pricing Schedule'!$F$103+('[1]Pricing Schedule'!$F$105*M321))*5,
IF(AND(I321=110000,R321&gt;672.8,R321&lt;=841,M321&gt;10),('[1]Pricing Schedule'!$F$111+('[1]Pricing Schedule'!$F$113*M321))*5,
IF(AND(I321=110000,R321&gt;672.8,R321&lt;=841,M321&lt;=10),('[1]Pricing Schedule'!$F$103+('[1]Pricing Schedule'!$F$105*M321))*5,
IF(AND(I321=110000,R321&gt;672.8,R321&lt;=841,M321&gt;10),('[1]Pricing Schedule'!$F$111+('[1]Pricing Schedule'!$F$113*M321))*5,
IF(AND(I321=110000,R321&gt;1345.6,R321&lt;=1513.8,M321&lt;=10),('[1]Pricing Schedule'!$F$103+('[1]Pricing Schedule'!$F$105*M321))*9,
IF(AND(I321=110000,R321&gt;1345.6,R321&lt;=1513.8,M321&gt;10),('[1]Pricing Schedule'!$F$111+('[1]Pricing Schedule'!$F$113*M321))*9,
9999999999)))))))))))))))))))))))))))))))))))))))</f>
        <v>1439840</v>
      </c>
      <c r="T321" s="21">
        <f>IF(AND(I321=38000,R321&lt;=4.5,M321&gt;8),'[1]Pricing Schedule'!$J$9,
IF(AND(I321=38000,R321&lt;=4.5,M321&lt;=8),'[1]Pricing Schedule'!$J$36,
IF(AND(I321=38000,R321&gt;4.5,R321&lt;=9,M321&gt;8),'[1]Pricing Schedule'!$J$18,
IF(AND(I321=38000,R321&gt;4.5,R321&lt;=9,M321&lt;=8),'[1]Pricing Schedule'!$J$36,
IF(AND(I321=38000,R321&gt;9,R321&lt;=12.8,M321&gt;8),'[1]Pricing Schedule'!$J$27,
IF(AND(I321=38000,R321&gt;9,R321&lt;=12.8,M321&lt;=8),'[1]Pricing Schedule'!$J$36,
IF(AND(I321=38000,R321&gt;12.8,R321&lt;=22.8),'[1]Pricing Schedule'!$J$36,
IF(AND(I321=38000,R321&gt;22.8,R321&lt;=30.2),'[1]Pricing Schedule'!$J$45,
IF(AND(I321=38000,R321&gt;30.2,R321&lt;=45.9),'[1]Pricing Schedule'!$J$54,
IF(AND(I321=38000,R321&gt;45.9,R321&lt;=123.4),'[1]Pricing Schedule'!$J$97,
IF(AND(I321=38000,R321&gt;123.4,R321&lt;=168.2,M321&lt;=10),'[1]Pricing Schedule'!$J$105,
IF(AND(I321=38000,R321&gt;123.4,R321&lt;=168.2,M321&gt;10),'[1]Pricing Schedule'!$J$113,
IF(AND(I321=38000,R321&gt;168.2,R321&lt;=336.4,M321&lt;=10),('[1]Pricing Schedule'!$J$105),
IF(AND(I321=38000,R321&gt;168.2,R321&lt;=336.4,M321&gt;10),('[1]Pricing Schedule'!$J$113),
IF(AND(I321=38000,R321&gt;336.4,R321&lt;=504.6,M321&lt;=10),('[1]Pricing Schedule'!$J$105),
IF(AND(I321=38000,R321&gt;336.4,R321&lt;=504.6,M321&gt;10),('[1]Pricing Schedule'!$J$113),
IF(AND(I321=38000,R321&gt;504.6,R321&lt;=672.8,M321&lt;=10),('[1]Pricing Schedule'!$J$105),
IF(AND(I321=38000,R321&gt;504.6,R321&lt;=672.8,M321&gt;10),('[1]Pricing Schedule'!$J$113),
IF(AND(I321=110000,R321&lt;=12.8,M321&gt;2),'[1]Pricing Schedule'!$J$63,
IF(AND(I321=110000,R321&lt;=12.8,M321&lt;=2),'[1]Pricing Schedule'!$J$97,
IF(AND(I321=110000,R321&gt;12.8,R321&lt;=22.8,M321&gt;3),'[1]Pricing Schedule'!$J$72,
IF(AND(I321=110000,R321&gt;12.8,R321&lt;=22.8,M321&lt;=3),'[1]Pricing Schedule'!$J$97,
IF(AND(I321=110000,R321&gt;22.8,R321&lt;=30.2),'[1]Pricing Schedule'!$J$81,
IF(AND(I321=110000,R321&gt;30.2,R321&lt;=45.9),'[1]Pricing Schedule'!$J$90,
IF(AND(I321=110000,R321&gt;45.9,R321&lt;=123.4),'[1]Pricing Schedule'!$J$97,
IF(AND(I321=110000,R321&gt;123.4,R321&lt;=168.2,M321&lt;=10),'[1]Pricing Schedule'!$J$105,
IF(AND(I321=110000,R321&gt;123.4,R321&lt;=168.2,M321&gt;10),'[1]Pricing Schedule'!$J$113,
IF(AND(I321=110000,R321&gt;168.2,R321&lt;=336.2,M321&lt;=10),('[1]Pricing Schedule'!$J$105),
IF(AND(I321=110000,R321&gt;168.2,R321&lt;=336.2,M321&gt;10),('[1]Pricing Schedule'!$J$113),
IF(AND(I321=110000,R321&gt;336.4,R321&lt;=504.6,M321&lt;=10),('[1]Pricing Schedule'!$J$105),
IF(AND(I321=110000,R321&gt;336.4,R321&lt;=504.6,M321&gt;10),('[1]Pricing Schedule'!$J$113),
IF(AND(I321=110000,R321&gt;504.6,R321&lt;=672.8,M321&lt;=10),('[1]Pricing Schedule'!$J$105),
IF(AND(I321=110000,R321&gt;504.6,R321&lt;=672.8,M321&gt;10),('[1]Pricing Schedule'!$J$113),
IF(AND(I321=110000,R321&gt;672.8,R321&lt;=841,M321&lt;=10),('[1]Pricing Schedule'!$J$105),
IF(AND(I321=110000,R321&gt;672.8,R321&lt;=841,M321&gt;10),('[1]Pricing Schedule'!$J$113),
IF(AND(I321=110000,R321&gt;1682,R321&lt;=1850.2,M321&lt;=10),('[1]Pricing Schedule'!$J$105),
IF(AND(I321=110000,R321&gt;1682,R321&lt;=1850.2,M321&gt;10),('[1]Pricing Schedule'!$J$113),
IF(AND(I321=110000,R321&gt;2018.4,R321&lt;=2186.6,M321&lt;=10),('[1]Pricing Schedule'!$J$105),
IF(AND(I321=110000,R321&gt;2018.4,R321&lt;=2186.6,M321&gt;10),('[1]Pricing Schedule'!$J$113),999999999)))))))))))))))))))))))))))))))))))))))</f>
        <v>1</v>
      </c>
      <c r="U321" s="40">
        <f t="shared" si="30"/>
        <v>417344.92753623187</v>
      </c>
      <c r="V321" s="41">
        <f t="shared" si="31"/>
        <v>2.396099566618513</v>
      </c>
      <c r="Y321" s="23">
        <v>637</v>
      </c>
      <c r="Z321" s="23">
        <v>209</v>
      </c>
      <c r="AR321" s="35"/>
    </row>
    <row r="322" spans="1:44">
      <c r="A322" s="23">
        <v>322</v>
      </c>
      <c r="B322" s="23">
        <v>322</v>
      </c>
      <c r="C322" s="23" t="s">
        <v>643</v>
      </c>
      <c r="D322" s="23" t="s">
        <v>141</v>
      </c>
      <c r="E322" s="23" t="s">
        <v>141</v>
      </c>
      <c r="F322" s="23" t="s">
        <v>436</v>
      </c>
      <c r="G322" s="23" t="s">
        <v>437</v>
      </c>
      <c r="H322" s="23" t="s">
        <v>113</v>
      </c>
      <c r="I322" s="13">
        <v>38000</v>
      </c>
      <c r="J322" s="13">
        <v>38000</v>
      </c>
      <c r="K322" s="23" t="s">
        <v>119</v>
      </c>
      <c r="L322" s="24">
        <v>11.819000000000001</v>
      </c>
      <c r="M322" s="37">
        <f t="shared" ref="M322:M385" si="32">ROUNDUP(L322,0)</f>
        <v>12</v>
      </c>
      <c r="N322" s="24">
        <v>0.67200000000000004</v>
      </c>
      <c r="O322" s="13">
        <v>1</v>
      </c>
      <c r="P322" s="36">
        <f t="shared" ref="P322:P385" si="33">IF(AND(O322=1,N322&gt;$AJ$2),N322*$AQ$2,
IF(AND(O322=1,N322&lt;=$AJ$2),N322,
IF(AND(O322=2,N322&gt;$AJ$3),N322*$AQ$3,
IF(AND(O322=2,N322&lt;=$AJ$3),N322,
IF(AND(O322=3,N322&gt;$AJ$4),N322*$AQ$4,
IF(AND(O322=3,N322&lt;=$AJ$4),N322,99999))))))</f>
        <v>0.504</v>
      </c>
      <c r="Q322" s="38">
        <f t="shared" ref="Q322:Q385" si="34">IF(AND(O322=1,P322&lt;$AJ$2),$AP$2,
IF(AND(O322=1,P322&gt;=$AJ$2,P322&lt;$AL$2),$AP$2*2,
IF(AND(O322=1,P322&gt;=$AL$2),((FLOOR(P322,$AK$2))/$AK$2)*$AP$2,
IF(AND(O322=2,P322&lt;$AJ$3),$AP$3,
IF(AND(O322=2,P322&gt;=$AJ$3,P322&lt;$AL$3),$AP$3*2,
IF(AND(O322=2,P322&gt;=$AL$3),((FLOOR(P322,$AK$3))/$AK$3)*$AP$3,
IF(AND(O322=3,P322&lt;$AJ$4),$AP$4,
IF(AND(O322=3,P322&gt;=$AJ$4,P322&lt;$AL$4),$AP$4*2,
IF(AND(O322=3,P322&gt;=$AL$4),((FLOOR(P322,$AK$4))/$AK$4)*$AP$4,9999999)))))))))</f>
        <v>3.45</v>
      </c>
      <c r="R322" s="37">
        <f t="shared" ref="R322:R385" si="35">Q322</f>
        <v>3.45</v>
      </c>
      <c r="S322" s="39">
        <f>IF(AND(I322=38000,R322&lt;=4.5,M322&gt;8),'[1]Pricing Schedule'!$F$8+('[1]Pricing Schedule'!$F$9*M322),
IF(AND(I322=38000,R322&lt;=4.5,M322&lt;=8),'[1]Pricing Schedule'!$F$34+('[1]Pricing Schedule'!$F$36*M322),
IF(AND(I322=38000,R322&gt;4.5,R322&lt;=9,M322&gt;8),'[1]Pricing Schedule'!$F$17+('[1]Pricing Schedule'!$F$18*M322),
IF(AND(I322=38000,R322&gt;4.5,R322&lt;=9,M322&lt;=8),'[1]Pricing Schedule'!$F$34+('[1]Pricing Schedule'!$F$36*M322),
IF(AND(I322=38000,R322&gt;9,R322&lt;=12.8,M322&gt;8),'[1]Pricing Schedule'!$F$26+('[1]Pricing Schedule'!$F$27*M322),
IF(AND(I322=38000,R322&gt;9,R322&lt;=12.8,M322&lt;=8),'[1]Pricing Schedule'!$F$34+('[1]Pricing Schedule'!$F$36*M322),
IF(AND(I322=38000,R322&gt;12.8,R322&lt;=22.8),'[1]Pricing Schedule'!$F$34+('[1]Pricing Schedule'!$F$36*M322),
IF(AND(I322=38000,R322&gt;22.8,R322&lt;=30.2),'[1]Pricing Schedule'!$F$43+('[1]Pricing Schedule'!$F$45*M322),
IF(AND(I322=38000,R322&gt;30.2,R322&lt;=45.9),'[1]Pricing Schedule'!$F$52+('[1]Pricing Schedule'!$F$54*M322),
IF(AND(I322=38000,R322&gt;45.9,R322&lt;=123.4),'[1]Pricing Schedule'!$F$96+('[1]Pricing Schedule'!$F$97*M322),
IF(AND(I322=38000,R322&gt;123.4,R322&lt;=168.2,M322&lt;=10),'[1]Pricing Schedule'!$F$103+('[1]Pricing Schedule'!$F$105*M322),
IF(AND(I322=38000,R322&gt;123.4,R322&lt;=168.2,M322&gt;10),'[1]Pricing Schedule'!$F$111+('[1]Pricing Schedule'!$F$113*M322),
IF(AND(I322=38000,R322&gt;157.4,R322&lt;=336.4,M322&lt;=10),('[1]Pricing Schedule'!$F$103+('[1]Pricing Schedule'!$F$105*M322))*2,
IF(AND(I322=38000,R322&gt;157.4,R322&lt;=336.4,M322&gt;10),('[1]Pricing Schedule'!$F$111+('[1]Pricing Schedule'!$F$113*M322))*2,
IF(AND(I322=38000,R322&gt;314.8,R322&lt;=504.6,M322&lt;=10),('[1]Pricing Schedule'!$F$103+('[1]Pricing Schedule'!$F$105*M322))*3,
IF(AND(I322=38000,R322&gt;314.8,R322&lt;=504.6,M322&gt;10),('[1]Pricing Schedule'!$F$111+('[1]Pricing Schedule'!$F$113*M322))*3,
IF(AND(I322=38000,R322&gt;472.2,R322&lt;=672.8,M322&lt;=10),('[1]Pricing Schedule'!$F$103+('[1]Pricing Schedule'!$F$105*M322))*4,
IF(AND(I322=38000,R322&gt;472.2,R322&lt;=672.8,M322&gt;10),('[1]Pricing Schedule'!$F$111+('[1]Pricing Schedule'!$F$113*M322))*4,
IF(AND(I322=110000,R322&lt;=12.8,M322&gt;2),'[1]Pricing Schedule'!$F$62+('[1]Pricing Schedule'!$F$63*M322),
IF(AND(I322=110000,R322&lt;=12.8,M322&lt;=2),'[1]Pricing Schedule'!$F$96+('[1]Pricing Schedule'!$F$97*M322),
IF(AND(I322=110000,R322&gt;12.8,R322&lt;=22.8,M322&gt;3),'[1]Pricing Schedule'!$F$71+('[1]Pricing Schedule'!$F$72*M322),
IF(AND(I322=110000,R322&gt;12.8,R322&lt;=22.8,M322&lt;=3),'[1]Pricing Schedule'!$F$96+('[1]Pricing Schedule'!$F$97*M322),
IF(AND(I322=110000,R322&gt;22.8,R322&lt;=30.2),'[1]Pricing Schedule'!$F$80+('[1]Pricing Schedule'!$F$81*M322),
IF(AND(I322=110000,R322&gt;30.2,R322&lt;=45.9),'[1]Pricing Schedule'!$F$89+('[1]Pricing Schedule'!$F$90*M322),
IF(AND(I322=110000,R322&gt;45.9,R322&lt;=123.4),'[1]Pricing Schedule'!$F$96+('[1]Pricing Schedule'!$F$97*M322),
IF(AND(I322=110000,R322&gt;123.4,R322&lt;=168.2,M322&lt;=10),'[1]Pricing Schedule'!$F$103+('[1]Pricing Schedule'!$F$105*M322),
IF(AND(I322=110000,R322&gt;123.4,R322&lt;=168.2,M322&gt;10),'[1]Pricing Schedule'!$F$111+('[1]Pricing Schedule'!$F$113*M322),
IF(AND(I322=110000,R322&gt;168.2,R322&lt;=336.4,M322&lt;=10),('[1]Pricing Schedule'!$F$103+('[1]Pricing Schedule'!$F$105*M322))*2,
IF(AND(I322=110000,R322&gt;168.2,R322&lt;=336.4,M322&gt;10),('[1]Pricing Schedule'!$F$111+('[1]Pricing Schedule'!$F$113*M322))*2,
IF(AND(I322=110000,R322&gt;336.4,R322&lt;=504.6,M322&lt;=10),('[1]Pricing Schedule'!$F$103+('[1]Pricing Schedule'!$F$105*M322))*3,
IF(AND(I322=110000,R322&gt;336.4,R322&lt;=504.6,M322&gt;10),('[1]Pricing Schedule'!$F$111+('[1]Pricing Schedule'!$F$113*M322))*3,
IF(AND(I322=110000,R322&gt;504.6,R322&lt;=672.8,M322&lt;=10),('[1]Pricing Schedule'!$F$103+('[1]Pricing Schedule'!$F$105*M322))*4,
IF(AND(I322=110000,R322&gt;504.6,R322&lt;=672.8,M322&gt;10),('[1]Pricing Schedule'!$F$111+('[1]Pricing Schedule'!$F$113*M322))*4,
IF(AND(I322=110000,R322&gt;672.8,R322&lt;=841,M322&lt;=10),('[1]Pricing Schedule'!$F$103+('[1]Pricing Schedule'!$F$105*M322))*5,
IF(AND(I322=110000,R322&gt;672.8,R322&lt;=841,M322&gt;10),('[1]Pricing Schedule'!$F$111+('[1]Pricing Schedule'!$F$113*M322))*5,
IF(AND(I322=110000,R322&gt;672.8,R322&lt;=841,M322&lt;=10),('[1]Pricing Schedule'!$F$103+('[1]Pricing Schedule'!$F$105*M322))*5,
IF(AND(I322=110000,R322&gt;672.8,R322&lt;=841,M322&gt;10),('[1]Pricing Schedule'!$F$111+('[1]Pricing Schedule'!$F$113*M322))*5,
IF(AND(I322=110000,R322&gt;1345.6,R322&lt;=1513.8,M322&lt;=10),('[1]Pricing Schedule'!$F$103+('[1]Pricing Schedule'!$F$105*M322))*9,
IF(AND(I322=110000,R322&gt;1345.6,R322&lt;=1513.8,M322&gt;10),('[1]Pricing Schedule'!$F$111+('[1]Pricing Schedule'!$F$113*M322))*9,
9999999999)))))))))))))))))))))))))))))))))))))))</f>
        <v>1492540</v>
      </c>
      <c r="T322" s="21">
        <f>IF(AND(I322=38000,R322&lt;=4.5,M322&gt;8),'[1]Pricing Schedule'!$J$9,
IF(AND(I322=38000,R322&lt;=4.5,M322&lt;=8),'[1]Pricing Schedule'!$J$36,
IF(AND(I322=38000,R322&gt;4.5,R322&lt;=9,M322&gt;8),'[1]Pricing Schedule'!$J$18,
IF(AND(I322=38000,R322&gt;4.5,R322&lt;=9,M322&lt;=8),'[1]Pricing Schedule'!$J$36,
IF(AND(I322=38000,R322&gt;9,R322&lt;=12.8,M322&gt;8),'[1]Pricing Schedule'!$J$27,
IF(AND(I322=38000,R322&gt;9,R322&lt;=12.8,M322&lt;=8),'[1]Pricing Schedule'!$J$36,
IF(AND(I322=38000,R322&gt;12.8,R322&lt;=22.8),'[1]Pricing Schedule'!$J$36,
IF(AND(I322=38000,R322&gt;22.8,R322&lt;=30.2),'[1]Pricing Schedule'!$J$45,
IF(AND(I322=38000,R322&gt;30.2,R322&lt;=45.9),'[1]Pricing Schedule'!$J$54,
IF(AND(I322=38000,R322&gt;45.9,R322&lt;=123.4),'[1]Pricing Schedule'!$J$97,
IF(AND(I322=38000,R322&gt;123.4,R322&lt;=168.2,M322&lt;=10),'[1]Pricing Schedule'!$J$105,
IF(AND(I322=38000,R322&gt;123.4,R322&lt;=168.2,M322&gt;10),'[1]Pricing Schedule'!$J$113,
IF(AND(I322=38000,R322&gt;168.2,R322&lt;=336.4,M322&lt;=10),('[1]Pricing Schedule'!$J$105),
IF(AND(I322=38000,R322&gt;168.2,R322&lt;=336.4,M322&gt;10),('[1]Pricing Schedule'!$J$113),
IF(AND(I322=38000,R322&gt;336.4,R322&lt;=504.6,M322&lt;=10),('[1]Pricing Schedule'!$J$105),
IF(AND(I322=38000,R322&gt;336.4,R322&lt;=504.6,M322&gt;10),('[1]Pricing Schedule'!$J$113),
IF(AND(I322=38000,R322&gt;504.6,R322&lt;=672.8,M322&lt;=10),('[1]Pricing Schedule'!$J$105),
IF(AND(I322=38000,R322&gt;504.6,R322&lt;=672.8,M322&gt;10),('[1]Pricing Schedule'!$J$113),
IF(AND(I322=110000,R322&lt;=12.8,M322&gt;2),'[1]Pricing Schedule'!$J$63,
IF(AND(I322=110000,R322&lt;=12.8,M322&lt;=2),'[1]Pricing Schedule'!$J$97,
IF(AND(I322=110000,R322&gt;12.8,R322&lt;=22.8,M322&gt;3),'[1]Pricing Schedule'!$J$72,
IF(AND(I322=110000,R322&gt;12.8,R322&lt;=22.8,M322&lt;=3),'[1]Pricing Schedule'!$J$97,
IF(AND(I322=110000,R322&gt;22.8,R322&lt;=30.2),'[1]Pricing Schedule'!$J$81,
IF(AND(I322=110000,R322&gt;30.2,R322&lt;=45.9),'[1]Pricing Schedule'!$J$90,
IF(AND(I322=110000,R322&gt;45.9,R322&lt;=123.4),'[1]Pricing Schedule'!$J$97,
IF(AND(I322=110000,R322&gt;123.4,R322&lt;=168.2,M322&lt;=10),'[1]Pricing Schedule'!$J$105,
IF(AND(I322=110000,R322&gt;123.4,R322&lt;=168.2,M322&gt;10),'[1]Pricing Schedule'!$J$113,
IF(AND(I322=110000,R322&gt;168.2,R322&lt;=336.2,M322&lt;=10),('[1]Pricing Schedule'!$J$105),
IF(AND(I322=110000,R322&gt;168.2,R322&lt;=336.2,M322&gt;10),('[1]Pricing Schedule'!$J$113),
IF(AND(I322=110000,R322&gt;336.4,R322&lt;=504.6,M322&lt;=10),('[1]Pricing Schedule'!$J$105),
IF(AND(I322=110000,R322&gt;336.4,R322&lt;=504.6,M322&gt;10),('[1]Pricing Schedule'!$J$113),
IF(AND(I322=110000,R322&gt;504.6,R322&lt;=672.8,M322&lt;=10),('[1]Pricing Schedule'!$J$105),
IF(AND(I322=110000,R322&gt;504.6,R322&lt;=672.8,M322&gt;10),('[1]Pricing Schedule'!$J$113),
IF(AND(I322=110000,R322&gt;672.8,R322&lt;=841,M322&lt;=10),('[1]Pricing Schedule'!$J$105),
IF(AND(I322=110000,R322&gt;672.8,R322&lt;=841,M322&gt;10),('[1]Pricing Schedule'!$J$113),
IF(AND(I322=110000,R322&gt;1682,R322&lt;=1850.2,M322&lt;=10),('[1]Pricing Schedule'!$J$105),
IF(AND(I322=110000,R322&gt;1682,R322&lt;=1850.2,M322&gt;10),('[1]Pricing Schedule'!$J$113),
IF(AND(I322=110000,R322&gt;2018.4,R322&lt;=2186.6,M322&lt;=10),('[1]Pricing Schedule'!$J$105),
IF(AND(I322=110000,R322&gt;2018.4,R322&lt;=2186.6,M322&gt;10),('[1]Pricing Schedule'!$J$113),999999999)))))))))))))))))))))))))))))))))))))))</f>
        <v>1</v>
      </c>
      <c r="U322" s="40">
        <f t="shared" ref="U322:U385" si="36">S322/R322</f>
        <v>432620.28985507245</v>
      </c>
      <c r="V322" s="41">
        <f t="shared" ref="V322:V385" si="37">(R322*1000000)/S322</f>
        <v>2.3114958393074891</v>
      </c>
      <c r="Y322" s="23">
        <v>97</v>
      </c>
      <c r="Z322" s="23">
        <v>570</v>
      </c>
      <c r="AR322" s="35"/>
    </row>
    <row r="323" spans="1:44">
      <c r="A323" s="23">
        <v>323</v>
      </c>
      <c r="B323" s="23">
        <v>323</v>
      </c>
      <c r="C323" s="23" t="s">
        <v>644</v>
      </c>
      <c r="D323" s="23" t="s">
        <v>141</v>
      </c>
      <c r="E323" s="23" t="s">
        <v>141</v>
      </c>
      <c r="F323" s="23" t="s">
        <v>436</v>
      </c>
      <c r="G323" s="23" t="s">
        <v>437</v>
      </c>
      <c r="H323" s="23" t="s">
        <v>113</v>
      </c>
      <c r="I323" s="13">
        <v>38000</v>
      </c>
      <c r="J323" s="13">
        <v>38000</v>
      </c>
      <c r="K323" s="23" t="s">
        <v>119</v>
      </c>
      <c r="L323" s="24">
        <v>13.044</v>
      </c>
      <c r="M323" s="37">
        <f t="shared" si="32"/>
        <v>14</v>
      </c>
      <c r="N323" s="24">
        <v>0.58399999999999996</v>
      </c>
      <c r="O323" s="13">
        <v>1</v>
      </c>
      <c r="P323" s="36">
        <f t="shared" si="33"/>
        <v>0.58399999999999996</v>
      </c>
      <c r="Q323" s="38">
        <f t="shared" si="34"/>
        <v>3.45</v>
      </c>
      <c r="R323" s="37">
        <f t="shared" si="35"/>
        <v>3.45</v>
      </c>
      <c r="S323" s="39">
        <f>IF(AND(I323=38000,R323&lt;=4.5,M323&gt;8),'[1]Pricing Schedule'!$F$8+('[1]Pricing Schedule'!$F$9*M323),
IF(AND(I323=38000,R323&lt;=4.5,M323&lt;=8),'[1]Pricing Schedule'!$F$34+('[1]Pricing Schedule'!$F$36*M323),
IF(AND(I323=38000,R323&gt;4.5,R323&lt;=9,M323&gt;8),'[1]Pricing Schedule'!$F$17+('[1]Pricing Schedule'!$F$18*M323),
IF(AND(I323=38000,R323&gt;4.5,R323&lt;=9,M323&lt;=8),'[1]Pricing Schedule'!$F$34+('[1]Pricing Schedule'!$F$36*M323),
IF(AND(I323=38000,R323&gt;9,R323&lt;=12.8,M323&gt;8),'[1]Pricing Schedule'!$F$26+('[1]Pricing Schedule'!$F$27*M323),
IF(AND(I323=38000,R323&gt;9,R323&lt;=12.8,M323&lt;=8),'[1]Pricing Schedule'!$F$34+('[1]Pricing Schedule'!$F$36*M323),
IF(AND(I323=38000,R323&gt;12.8,R323&lt;=22.8),'[1]Pricing Schedule'!$F$34+('[1]Pricing Schedule'!$F$36*M323),
IF(AND(I323=38000,R323&gt;22.8,R323&lt;=30.2),'[1]Pricing Schedule'!$F$43+('[1]Pricing Schedule'!$F$45*M323),
IF(AND(I323=38000,R323&gt;30.2,R323&lt;=45.9),'[1]Pricing Schedule'!$F$52+('[1]Pricing Schedule'!$F$54*M323),
IF(AND(I323=38000,R323&gt;45.9,R323&lt;=123.4),'[1]Pricing Schedule'!$F$96+('[1]Pricing Schedule'!$F$97*M323),
IF(AND(I323=38000,R323&gt;123.4,R323&lt;=168.2,M323&lt;=10),'[1]Pricing Schedule'!$F$103+('[1]Pricing Schedule'!$F$105*M323),
IF(AND(I323=38000,R323&gt;123.4,R323&lt;=168.2,M323&gt;10),'[1]Pricing Schedule'!$F$111+('[1]Pricing Schedule'!$F$113*M323),
IF(AND(I323=38000,R323&gt;157.4,R323&lt;=336.4,M323&lt;=10),('[1]Pricing Schedule'!$F$103+('[1]Pricing Schedule'!$F$105*M323))*2,
IF(AND(I323=38000,R323&gt;157.4,R323&lt;=336.4,M323&gt;10),('[1]Pricing Schedule'!$F$111+('[1]Pricing Schedule'!$F$113*M323))*2,
IF(AND(I323=38000,R323&gt;314.8,R323&lt;=504.6,M323&lt;=10),('[1]Pricing Schedule'!$F$103+('[1]Pricing Schedule'!$F$105*M323))*3,
IF(AND(I323=38000,R323&gt;314.8,R323&lt;=504.6,M323&gt;10),('[1]Pricing Schedule'!$F$111+('[1]Pricing Schedule'!$F$113*M323))*3,
IF(AND(I323=38000,R323&gt;472.2,R323&lt;=672.8,M323&lt;=10),('[1]Pricing Schedule'!$F$103+('[1]Pricing Schedule'!$F$105*M323))*4,
IF(AND(I323=38000,R323&gt;472.2,R323&lt;=672.8,M323&gt;10),('[1]Pricing Schedule'!$F$111+('[1]Pricing Schedule'!$F$113*M323))*4,
IF(AND(I323=110000,R323&lt;=12.8,M323&gt;2),'[1]Pricing Schedule'!$F$62+('[1]Pricing Schedule'!$F$63*M323),
IF(AND(I323=110000,R323&lt;=12.8,M323&lt;=2),'[1]Pricing Schedule'!$F$96+('[1]Pricing Schedule'!$F$97*M323),
IF(AND(I323=110000,R323&gt;12.8,R323&lt;=22.8,M323&gt;3),'[1]Pricing Schedule'!$F$71+('[1]Pricing Schedule'!$F$72*M323),
IF(AND(I323=110000,R323&gt;12.8,R323&lt;=22.8,M323&lt;=3),'[1]Pricing Schedule'!$F$96+('[1]Pricing Schedule'!$F$97*M323),
IF(AND(I323=110000,R323&gt;22.8,R323&lt;=30.2),'[1]Pricing Schedule'!$F$80+('[1]Pricing Schedule'!$F$81*M323),
IF(AND(I323=110000,R323&gt;30.2,R323&lt;=45.9),'[1]Pricing Schedule'!$F$89+('[1]Pricing Schedule'!$F$90*M323),
IF(AND(I323=110000,R323&gt;45.9,R323&lt;=123.4),'[1]Pricing Schedule'!$F$96+('[1]Pricing Schedule'!$F$97*M323),
IF(AND(I323=110000,R323&gt;123.4,R323&lt;=168.2,M323&lt;=10),'[1]Pricing Schedule'!$F$103+('[1]Pricing Schedule'!$F$105*M323),
IF(AND(I323=110000,R323&gt;123.4,R323&lt;=168.2,M323&gt;10),'[1]Pricing Schedule'!$F$111+('[1]Pricing Schedule'!$F$113*M323),
IF(AND(I323=110000,R323&gt;168.2,R323&lt;=336.4,M323&lt;=10),('[1]Pricing Schedule'!$F$103+('[1]Pricing Schedule'!$F$105*M323))*2,
IF(AND(I323=110000,R323&gt;168.2,R323&lt;=336.4,M323&gt;10),('[1]Pricing Schedule'!$F$111+('[1]Pricing Schedule'!$F$113*M323))*2,
IF(AND(I323=110000,R323&gt;336.4,R323&lt;=504.6,M323&lt;=10),('[1]Pricing Schedule'!$F$103+('[1]Pricing Schedule'!$F$105*M323))*3,
IF(AND(I323=110000,R323&gt;336.4,R323&lt;=504.6,M323&gt;10),('[1]Pricing Schedule'!$F$111+('[1]Pricing Schedule'!$F$113*M323))*3,
IF(AND(I323=110000,R323&gt;504.6,R323&lt;=672.8,M323&lt;=10),('[1]Pricing Schedule'!$F$103+('[1]Pricing Schedule'!$F$105*M323))*4,
IF(AND(I323=110000,R323&gt;504.6,R323&lt;=672.8,M323&gt;10),('[1]Pricing Schedule'!$F$111+('[1]Pricing Schedule'!$F$113*M323))*4,
IF(AND(I323=110000,R323&gt;672.8,R323&lt;=841,M323&lt;=10),('[1]Pricing Schedule'!$F$103+('[1]Pricing Schedule'!$F$105*M323))*5,
IF(AND(I323=110000,R323&gt;672.8,R323&lt;=841,M323&gt;10),('[1]Pricing Schedule'!$F$111+('[1]Pricing Schedule'!$F$113*M323))*5,
IF(AND(I323=110000,R323&gt;672.8,R323&lt;=841,M323&lt;=10),('[1]Pricing Schedule'!$F$103+('[1]Pricing Schedule'!$F$105*M323))*5,
IF(AND(I323=110000,R323&gt;672.8,R323&lt;=841,M323&gt;10),('[1]Pricing Schedule'!$F$111+('[1]Pricing Schedule'!$F$113*M323))*5,
IF(AND(I323=110000,R323&gt;1345.6,R323&lt;=1513.8,M323&lt;=10),('[1]Pricing Schedule'!$F$103+('[1]Pricing Schedule'!$F$105*M323))*9,
IF(AND(I323=110000,R323&gt;1345.6,R323&lt;=1513.8,M323&gt;10),('[1]Pricing Schedule'!$F$111+('[1]Pricing Schedule'!$F$113*M323))*9,
9999999999)))))))))))))))))))))))))))))))))))))))</f>
        <v>1597940</v>
      </c>
      <c r="T323" s="21">
        <f>IF(AND(I323=38000,R323&lt;=4.5,M323&gt;8),'[1]Pricing Schedule'!$J$9,
IF(AND(I323=38000,R323&lt;=4.5,M323&lt;=8),'[1]Pricing Schedule'!$J$36,
IF(AND(I323=38000,R323&gt;4.5,R323&lt;=9,M323&gt;8),'[1]Pricing Schedule'!$J$18,
IF(AND(I323=38000,R323&gt;4.5,R323&lt;=9,M323&lt;=8),'[1]Pricing Schedule'!$J$36,
IF(AND(I323=38000,R323&gt;9,R323&lt;=12.8,M323&gt;8),'[1]Pricing Schedule'!$J$27,
IF(AND(I323=38000,R323&gt;9,R323&lt;=12.8,M323&lt;=8),'[1]Pricing Schedule'!$J$36,
IF(AND(I323=38000,R323&gt;12.8,R323&lt;=22.8),'[1]Pricing Schedule'!$J$36,
IF(AND(I323=38000,R323&gt;22.8,R323&lt;=30.2),'[1]Pricing Schedule'!$J$45,
IF(AND(I323=38000,R323&gt;30.2,R323&lt;=45.9),'[1]Pricing Schedule'!$J$54,
IF(AND(I323=38000,R323&gt;45.9,R323&lt;=123.4),'[1]Pricing Schedule'!$J$97,
IF(AND(I323=38000,R323&gt;123.4,R323&lt;=168.2,M323&lt;=10),'[1]Pricing Schedule'!$J$105,
IF(AND(I323=38000,R323&gt;123.4,R323&lt;=168.2,M323&gt;10),'[1]Pricing Schedule'!$J$113,
IF(AND(I323=38000,R323&gt;168.2,R323&lt;=336.4,M323&lt;=10),('[1]Pricing Schedule'!$J$105),
IF(AND(I323=38000,R323&gt;168.2,R323&lt;=336.4,M323&gt;10),('[1]Pricing Schedule'!$J$113),
IF(AND(I323=38000,R323&gt;336.4,R323&lt;=504.6,M323&lt;=10),('[1]Pricing Schedule'!$J$105),
IF(AND(I323=38000,R323&gt;336.4,R323&lt;=504.6,M323&gt;10),('[1]Pricing Schedule'!$J$113),
IF(AND(I323=38000,R323&gt;504.6,R323&lt;=672.8,M323&lt;=10),('[1]Pricing Schedule'!$J$105),
IF(AND(I323=38000,R323&gt;504.6,R323&lt;=672.8,M323&gt;10),('[1]Pricing Schedule'!$J$113),
IF(AND(I323=110000,R323&lt;=12.8,M323&gt;2),'[1]Pricing Schedule'!$J$63,
IF(AND(I323=110000,R323&lt;=12.8,M323&lt;=2),'[1]Pricing Schedule'!$J$97,
IF(AND(I323=110000,R323&gt;12.8,R323&lt;=22.8,M323&gt;3),'[1]Pricing Schedule'!$J$72,
IF(AND(I323=110000,R323&gt;12.8,R323&lt;=22.8,M323&lt;=3),'[1]Pricing Schedule'!$J$97,
IF(AND(I323=110000,R323&gt;22.8,R323&lt;=30.2),'[1]Pricing Schedule'!$J$81,
IF(AND(I323=110000,R323&gt;30.2,R323&lt;=45.9),'[1]Pricing Schedule'!$J$90,
IF(AND(I323=110000,R323&gt;45.9,R323&lt;=123.4),'[1]Pricing Schedule'!$J$97,
IF(AND(I323=110000,R323&gt;123.4,R323&lt;=168.2,M323&lt;=10),'[1]Pricing Schedule'!$J$105,
IF(AND(I323=110000,R323&gt;123.4,R323&lt;=168.2,M323&gt;10),'[1]Pricing Schedule'!$J$113,
IF(AND(I323=110000,R323&gt;168.2,R323&lt;=336.2,M323&lt;=10),('[1]Pricing Schedule'!$J$105),
IF(AND(I323=110000,R323&gt;168.2,R323&lt;=336.2,M323&gt;10),('[1]Pricing Schedule'!$J$113),
IF(AND(I323=110000,R323&gt;336.4,R323&lt;=504.6,M323&lt;=10),('[1]Pricing Schedule'!$J$105),
IF(AND(I323=110000,R323&gt;336.4,R323&lt;=504.6,M323&gt;10),('[1]Pricing Schedule'!$J$113),
IF(AND(I323=110000,R323&gt;504.6,R323&lt;=672.8,M323&lt;=10),('[1]Pricing Schedule'!$J$105),
IF(AND(I323=110000,R323&gt;504.6,R323&lt;=672.8,M323&gt;10),('[1]Pricing Schedule'!$J$113),
IF(AND(I323=110000,R323&gt;672.8,R323&lt;=841,M323&lt;=10),('[1]Pricing Schedule'!$J$105),
IF(AND(I323=110000,R323&gt;672.8,R323&lt;=841,M323&gt;10),('[1]Pricing Schedule'!$J$113),
IF(AND(I323=110000,R323&gt;1682,R323&lt;=1850.2,M323&lt;=10),('[1]Pricing Schedule'!$J$105),
IF(AND(I323=110000,R323&gt;1682,R323&lt;=1850.2,M323&gt;10),('[1]Pricing Schedule'!$J$113),
IF(AND(I323=110000,R323&gt;2018.4,R323&lt;=2186.6,M323&lt;=10),('[1]Pricing Schedule'!$J$105),
IF(AND(I323=110000,R323&gt;2018.4,R323&lt;=2186.6,M323&gt;10),('[1]Pricing Schedule'!$J$113),999999999)))))))))))))))))))))))))))))))))))))))</f>
        <v>1</v>
      </c>
      <c r="U323" s="40">
        <f t="shared" si="36"/>
        <v>463171.0144927536</v>
      </c>
      <c r="V323" s="41">
        <f t="shared" si="37"/>
        <v>2.1590297508041605</v>
      </c>
      <c r="Y323" s="23">
        <v>700</v>
      </c>
      <c r="Z323" s="23">
        <v>570</v>
      </c>
      <c r="AR323" s="35"/>
    </row>
    <row r="324" spans="1:44">
      <c r="A324" s="23">
        <v>324</v>
      </c>
      <c r="B324" s="23">
        <v>324</v>
      </c>
      <c r="C324" s="23" t="s">
        <v>645</v>
      </c>
      <c r="D324" s="23" t="s">
        <v>318</v>
      </c>
      <c r="E324" s="23" t="s">
        <v>141</v>
      </c>
      <c r="F324" s="23" t="s">
        <v>410</v>
      </c>
      <c r="G324" s="23" t="s">
        <v>411</v>
      </c>
      <c r="H324" s="23" t="s">
        <v>113</v>
      </c>
      <c r="I324" s="13">
        <v>38000</v>
      </c>
      <c r="J324" s="13">
        <v>20000</v>
      </c>
      <c r="K324" s="13">
        <v>38000</v>
      </c>
      <c r="L324" s="24">
        <v>2.5750000000000002</v>
      </c>
      <c r="M324" s="37">
        <f t="shared" si="32"/>
        <v>3</v>
      </c>
      <c r="N324" s="24">
        <v>1.018</v>
      </c>
      <c r="O324" s="13">
        <v>1</v>
      </c>
      <c r="P324" s="36">
        <f t="shared" si="33"/>
        <v>0.76350000000000007</v>
      </c>
      <c r="Q324" s="38">
        <f t="shared" si="34"/>
        <v>6.9</v>
      </c>
      <c r="R324" s="37">
        <f t="shared" si="35"/>
        <v>6.9</v>
      </c>
      <c r="S324" s="39">
        <f>IF(AND(I324=38000,R324&lt;=4.5,M324&gt;8),'[1]Pricing Schedule'!$F$8+('[1]Pricing Schedule'!$F$9*M324),
IF(AND(I324=38000,R324&lt;=4.5,M324&lt;=8),'[1]Pricing Schedule'!$F$34+('[1]Pricing Schedule'!$F$36*M324),
IF(AND(I324=38000,R324&gt;4.5,R324&lt;=9,M324&gt;8),'[1]Pricing Schedule'!$F$17+('[1]Pricing Schedule'!$F$18*M324),
IF(AND(I324=38000,R324&gt;4.5,R324&lt;=9,M324&lt;=8),'[1]Pricing Schedule'!$F$34+('[1]Pricing Schedule'!$F$36*M324),
IF(AND(I324=38000,R324&gt;9,R324&lt;=12.8,M324&gt;8),'[1]Pricing Schedule'!$F$26+('[1]Pricing Schedule'!$F$27*M324),
IF(AND(I324=38000,R324&gt;9,R324&lt;=12.8,M324&lt;=8),'[1]Pricing Schedule'!$F$34+('[1]Pricing Schedule'!$F$36*M324),
IF(AND(I324=38000,R324&gt;12.8,R324&lt;=22.8),'[1]Pricing Schedule'!$F$34+('[1]Pricing Schedule'!$F$36*M324),
IF(AND(I324=38000,R324&gt;22.8,R324&lt;=30.2),'[1]Pricing Schedule'!$F$43+('[1]Pricing Schedule'!$F$45*M324),
IF(AND(I324=38000,R324&gt;30.2,R324&lt;=45.9),'[1]Pricing Schedule'!$F$52+('[1]Pricing Schedule'!$F$54*M324),
IF(AND(I324=38000,R324&gt;45.9,R324&lt;=123.4),'[1]Pricing Schedule'!$F$96+('[1]Pricing Schedule'!$F$97*M324),
IF(AND(I324=38000,R324&gt;123.4,R324&lt;=168.2,M324&lt;=10),'[1]Pricing Schedule'!$F$103+('[1]Pricing Schedule'!$F$105*M324),
IF(AND(I324=38000,R324&gt;123.4,R324&lt;=168.2,M324&gt;10),'[1]Pricing Schedule'!$F$111+('[1]Pricing Schedule'!$F$113*M324),
IF(AND(I324=38000,R324&gt;157.4,R324&lt;=336.4,M324&lt;=10),('[1]Pricing Schedule'!$F$103+('[1]Pricing Schedule'!$F$105*M324))*2,
IF(AND(I324=38000,R324&gt;157.4,R324&lt;=336.4,M324&gt;10),('[1]Pricing Schedule'!$F$111+('[1]Pricing Schedule'!$F$113*M324))*2,
IF(AND(I324=38000,R324&gt;314.8,R324&lt;=504.6,M324&lt;=10),('[1]Pricing Schedule'!$F$103+('[1]Pricing Schedule'!$F$105*M324))*3,
IF(AND(I324=38000,R324&gt;314.8,R324&lt;=504.6,M324&gt;10),('[1]Pricing Schedule'!$F$111+('[1]Pricing Schedule'!$F$113*M324))*3,
IF(AND(I324=38000,R324&gt;472.2,R324&lt;=672.8,M324&lt;=10),('[1]Pricing Schedule'!$F$103+('[1]Pricing Schedule'!$F$105*M324))*4,
IF(AND(I324=38000,R324&gt;472.2,R324&lt;=672.8,M324&gt;10),('[1]Pricing Schedule'!$F$111+('[1]Pricing Schedule'!$F$113*M324))*4,
IF(AND(I324=110000,R324&lt;=12.8,M324&gt;2),'[1]Pricing Schedule'!$F$62+('[1]Pricing Schedule'!$F$63*M324),
IF(AND(I324=110000,R324&lt;=12.8,M324&lt;=2),'[1]Pricing Schedule'!$F$96+('[1]Pricing Schedule'!$F$97*M324),
IF(AND(I324=110000,R324&gt;12.8,R324&lt;=22.8,M324&gt;3),'[1]Pricing Schedule'!$F$71+('[1]Pricing Schedule'!$F$72*M324),
IF(AND(I324=110000,R324&gt;12.8,R324&lt;=22.8,M324&lt;=3),'[1]Pricing Schedule'!$F$96+('[1]Pricing Schedule'!$F$97*M324),
IF(AND(I324=110000,R324&gt;22.8,R324&lt;=30.2),'[1]Pricing Schedule'!$F$80+('[1]Pricing Schedule'!$F$81*M324),
IF(AND(I324=110000,R324&gt;30.2,R324&lt;=45.9),'[1]Pricing Schedule'!$F$89+('[1]Pricing Schedule'!$F$90*M324),
IF(AND(I324=110000,R324&gt;45.9,R324&lt;=123.4),'[1]Pricing Schedule'!$F$96+('[1]Pricing Schedule'!$F$97*M324),
IF(AND(I324=110000,R324&gt;123.4,R324&lt;=168.2,M324&lt;=10),'[1]Pricing Schedule'!$F$103+('[1]Pricing Schedule'!$F$105*M324),
IF(AND(I324=110000,R324&gt;123.4,R324&lt;=168.2,M324&gt;10),'[1]Pricing Schedule'!$F$111+('[1]Pricing Schedule'!$F$113*M324),
IF(AND(I324=110000,R324&gt;168.2,R324&lt;=336.4,M324&lt;=10),('[1]Pricing Schedule'!$F$103+('[1]Pricing Schedule'!$F$105*M324))*2,
IF(AND(I324=110000,R324&gt;168.2,R324&lt;=336.4,M324&gt;10),('[1]Pricing Schedule'!$F$111+('[1]Pricing Schedule'!$F$113*M324))*2,
IF(AND(I324=110000,R324&gt;336.4,R324&lt;=504.6,M324&lt;=10),('[1]Pricing Schedule'!$F$103+('[1]Pricing Schedule'!$F$105*M324))*3,
IF(AND(I324=110000,R324&gt;336.4,R324&lt;=504.6,M324&gt;10),('[1]Pricing Schedule'!$F$111+('[1]Pricing Schedule'!$F$113*M324))*3,
IF(AND(I324=110000,R324&gt;504.6,R324&lt;=672.8,M324&lt;=10),('[1]Pricing Schedule'!$F$103+('[1]Pricing Schedule'!$F$105*M324))*4,
IF(AND(I324=110000,R324&gt;504.6,R324&lt;=672.8,M324&gt;10),('[1]Pricing Schedule'!$F$111+('[1]Pricing Schedule'!$F$113*M324))*4,
IF(AND(I324=110000,R324&gt;672.8,R324&lt;=841,M324&lt;=10),('[1]Pricing Schedule'!$F$103+('[1]Pricing Schedule'!$F$105*M324))*5,
IF(AND(I324=110000,R324&gt;672.8,R324&lt;=841,M324&gt;10),('[1]Pricing Schedule'!$F$111+('[1]Pricing Schedule'!$F$113*M324))*5,
IF(AND(I324=110000,R324&gt;672.8,R324&lt;=841,M324&lt;=10),('[1]Pricing Schedule'!$F$103+('[1]Pricing Schedule'!$F$105*M324))*5,
IF(AND(I324=110000,R324&gt;672.8,R324&lt;=841,M324&gt;10),('[1]Pricing Schedule'!$F$111+('[1]Pricing Schedule'!$F$113*M324))*5,
IF(AND(I324=110000,R324&gt;1345.6,R324&lt;=1513.8,M324&lt;=10),('[1]Pricing Schedule'!$F$103+('[1]Pricing Schedule'!$F$105*M324))*9,
IF(AND(I324=110000,R324&gt;1345.6,R324&lt;=1513.8,M324&gt;10),('[1]Pricing Schedule'!$F$111+('[1]Pricing Schedule'!$F$113*M324))*9,
9999999999)))))))))))))))))))))))))))))))))))))))</f>
        <v>558600</v>
      </c>
      <c r="T324" s="21">
        <f>IF(AND(I324=38000,R324&lt;=4.5,M324&gt;8),'[1]Pricing Schedule'!$J$9,
IF(AND(I324=38000,R324&lt;=4.5,M324&lt;=8),'[1]Pricing Schedule'!$J$36,
IF(AND(I324=38000,R324&gt;4.5,R324&lt;=9,M324&gt;8),'[1]Pricing Schedule'!$J$18,
IF(AND(I324=38000,R324&gt;4.5,R324&lt;=9,M324&lt;=8),'[1]Pricing Schedule'!$J$36,
IF(AND(I324=38000,R324&gt;9,R324&lt;=12.8,M324&gt;8),'[1]Pricing Schedule'!$J$27,
IF(AND(I324=38000,R324&gt;9,R324&lt;=12.8,M324&lt;=8),'[1]Pricing Schedule'!$J$36,
IF(AND(I324=38000,R324&gt;12.8,R324&lt;=22.8),'[1]Pricing Schedule'!$J$36,
IF(AND(I324=38000,R324&gt;22.8,R324&lt;=30.2),'[1]Pricing Schedule'!$J$45,
IF(AND(I324=38000,R324&gt;30.2,R324&lt;=45.9),'[1]Pricing Schedule'!$J$54,
IF(AND(I324=38000,R324&gt;45.9,R324&lt;=123.4),'[1]Pricing Schedule'!$J$97,
IF(AND(I324=38000,R324&gt;123.4,R324&lt;=168.2,M324&lt;=10),'[1]Pricing Schedule'!$J$105,
IF(AND(I324=38000,R324&gt;123.4,R324&lt;=168.2,M324&gt;10),'[1]Pricing Schedule'!$J$113,
IF(AND(I324=38000,R324&gt;168.2,R324&lt;=336.4,M324&lt;=10),('[1]Pricing Schedule'!$J$105),
IF(AND(I324=38000,R324&gt;168.2,R324&lt;=336.4,M324&gt;10),('[1]Pricing Schedule'!$J$113),
IF(AND(I324=38000,R324&gt;336.4,R324&lt;=504.6,M324&lt;=10),('[1]Pricing Schedule'!$J$105),
IF(AND(I324=38000,R324&gt;336.4,R324&lt;=504.6,M324&gt;10),('[1]Pricing Schedule'!$J$113),
IF(AND(I324=38000,R324&gt;504.6,R324&lt;=672.8,M324&lt;=10),('[1]Pricing Schedule'!$J$105),
IF(AND(I324=38000,R324&gt;504.6,R324&lt;=672.8,M324&gt;10),('[1]Pricing Schedule'!$J$113),
IF(AND(I324=110000,R324&lt;=12.8,M324&gt;2),'[1]Pricing Schedule'!$J$63,
IF(AND(I324=110000,R324&lt;=12.8,M324&lt;=2),'[1]Pricing Schedule'!$J$97,
IF(AND(I324=110000,R324&gt;12.8,R324&lt;=22.8,M324&gt;3),'[1]Pricing Schedule'!$J$72,
IF(AND(I324=110000,R324&gt;12.8,R324&lt;=22.8,M324&lt;=3),'[1]Pricing Schedule'!$J$97,
IF(AND(I324=110000,R324&gt;22.8,R324&lt;=30.2),'[1]Pricing Schedule'!$J$81,
IF(AND(I324=110000,R324&gt;30.2,R324&lt;=45.9),'[1]Pricing Schedule'!$J$90,
IF(AND(I324=110000,R324&gt;45.9,R324&lt;=123.4),'[1]Pricing Schedule'!$J$97,
IF(AND(I324=110000,R324&gt;123.4,R324&lt;=168.2,M324&lt;=10),'[1]Pricing Schedule'!$J$105,
IF(AND(I324=110000,R324&gt;123.4,R324&lt;=168.2,M324&gt;10),'[1]Pricing Schedule'!$J$113,
IF(AND(I324=110000,R324&gt;168.2,R324&lt;=336.2,M324&lt;=10),('[1]Pricing Schedule'!$J$105),
IF(AND(I324=110000,R324&gt;168.2,R324&lt;=336.2,M324&gt;10),('[1]Pricing Schedule'!$J$113),
IF(AND(I324=110000,R324&gt;336.4,R324&lt;=504.6,M324&lt;=10),('[1]Pricing Schedule'!$J$105),
IF(AND(I324=110000,R324&gt;336.4,R324&lt;=504.6,M324&gt;10),('[1]Pricing Schedule'!$J$113),
IF(AND(I324=110000,R324&gt;504.6,R324&lt;=672.8,M324&lt;=10),('[1]Pricing Schedule'!$J$105),
IF(AND(I324=110000,R324&gt;504.6,R324&lt;=672.8,M324&gt;10),('[1]Pricing Schedule'!$J$113),
IF(AND(I324=110000,R324&gt;672.8,R324&lt;=841,M324&lt;=10),('[1]Pricing Schedule'!$J$105),
IF(AND(I324=110000,R324&gt;672.8,R324&lt;=841,M324&gt;10),('[1]Pricing Schedule'!$J$113),
IF(AND(I324=110000,R324&gt;1682,R324&lt;=1850.2,M324&lt;=10),('[1]Pricing Schedule'!$J$105),
IF(AND(I324=110000,R324&gt;1682,R324&lt;=1850.2,M324&gt;10),('[1]Pricing Schedule'!$J$113),
IF(AND(I324=110000,R324&gt;2018.4,R324&lt;=2186.6,M324&lt;=10),('[1]Pricing Schedule'!$J$105),
IF(AND(I324=110000,R324&gt;2018.4,R324&lt;=2186.6,M324&gt;10),('[1]Pricing Schedule'!$J$113),999999999)))))))))))))))))))))))))))))))))))))))</f>
        <v>4</v>
      </c>
      <c r="U324" s="40">
        <f t="shared" si="36"/>
        <v>80956.521739130432</v>
      </c>
      <c r="V324" s="41">
        <f t="shared" si="37"/>
        <v>12.352309344790548</v>
      </c>
      <c r="Y324" s="23">
        <v>87</v>
      </c>
      <c r="Z324" s="23">
        <v>616</v>
      </c>
      <c r="AR324" s="35"/>
    </row>
    <row r="325" spans="1:44">
      <c r="A325" s="23">
        <v>325</v>
      </c>
      <c r="B325" s="23">
        <v>325</v>
      </c>
      <c r="C325" s="23" t="s">
        <v>646</v>
      </c>
      <c r="D325" s="23" t="s">
        <v>149</v>
      </c>
      <c r="E325" s="23" t="s">
        <v>110</v>
      </c>
      <c r="F325" s="23" t="s">
        <v>647</v>
      </c>
      <c r="G325" s="23" t="s">
        <v>648</v>
      </c>
      <c r="H325" s="23" t="s">
        <v>133</v>
      </c>
      <c r="I325" s="13">
        <v>110000</v>
      </c>
      <c r="J325" s="23" t="s">
        <v>119</v>
      </c>
      <c r="K325" s="13">
        <v>110000</v>
      </c>
      <c r="L325" s="24">
        <v>4.5979999999999999</v>
      </c>
      <c r="M325" s="37">
        <f t="shared" si="32"/>
        <v>5</v>
      </c>
      <c r="N325" s="24">
        <v>8.8409999999999904</v>
      </c>
      <c r="O325" s="13">
        <v>1</v>
      </c>
      <c r="P325" s="36">
        <f t="shared" si="33"/>
        <v>6.6307499999999928</v>
      </c>
      <c r="Q325" s="38">
        <f t="shared" si="34"/>
        <v>72.45</v>
      </c>
      <c r="R325" s="37">
        <f t="shared" si="35"/>
        <v>72.45</v>
      </c>
      <c r="S325" s="39">
        <f>IF(AND(I325=38000,R325&lt;=4.5,M325&gt;8),'[1]Pricing Schedule'!$F$8+('[1]Pricing Schedule'!$F$9*M325),
IF(AND(I325=38000,R325&lt;=4.5,M325&lt;=8),'[1]Pricing Schedule'!$F$34+('[1]Pricing Schedule'!$F$36*M325),
IF(AND(I325=38000,R325&gt;4.5,R325&lt;=9,M325&gt;8),'[1]Pricing Schedule'!$F$17+('[1]Pricing Schedule'!$F$18*M325),
IF(AND(I325=38000,R325&gt;4.5,R325&lt;=9,M325&lt;=8),'[1]Pricing Schedule'!$F$34+('[1]Pricing Schedule'!$F$36*M325),
IF(AND(I325=38000,R325&gt;9,R325&lt;=12.8,M325&gt;8),'[1]Pricing Schedule'!$F$26+('[1]Pricing Schedule'!$F$27*M325),
IF(AND(I325=38000,R325&gt;9,R325&lt;=12.8,M325&lt;=8),'[1]Pricing Schedule'!$F$34+('[1]Pricing Schedule'!$F$36*M325),
IF(AND(I325=38000,R325&gt;12.8,R325&lt;=22.8),'[1]Pricing Schedule'!$F$34+('[1]Pricing Schedule'!$F$36*M325),
IF(AND(I325=38000,R325&gt;22.8,R325&lt;=30.2),'[1]Pricing Schedule'!$F$43+('[1]Pricing Schedule'!$F$45*M325),
IF(AND(I325=38000,R325&gt;30.2,R325&lt;=45.9),'[1]Pricing Schedule'!$F$52+('[1]Pricing Schedule'!$F$54*M325),
IF(AND(I325=38000,R325&gt;45.9,R325&lt;=123.4),'[1]Pricing Schedule'!$F$96+('[1]Pricing Schedule'!$F$97*M325),
IF(AND(I325=38000,R325&gt;123.4,R325&lt;=168.2,M325&lt;=10),'[1]Pricing Schedule'!$F$103+('[1]Pricing Schedule'!$F$105*M325),
IF(AND(I325=38000,R325&gt;123.4,R325&lt;=168.2,M325&gt;10),'[1]Pricing Schedule'!$F$111+('[1]Pricing Schedule'!$F$113*M325),
IF(AND(I325=38000,R325&gt;157.4,R325&lt;=336.4,M325&lt;=10),('[1]Pricing Schedule'!$F$103+('[1]Pricing Schedule'!$F$105*M325))*2,
IF(AND(I325=38000,R325&gt;157.4,R325&lt;=336.4,M325&gt;10),('[1]Pricing Schedule'!$F$111+('[1]Pricing Schedule'!$F$113*M325))*2,
IF(AND(I325=38000,R325&gt;314.8,R325&lt;=504.6,M325&lt;=10),('[1]Pricing Schedule'!$F$103+('[1]Pricing Schedule'!$F$105*M325))*3,
IF(AND(I325=38000,R325&gt;314.8,R325&lt;=504.6,M325&gt;10),('[1]Pricing Schedule'!$F$111+('[1]Pricing Schedule'!$F$113*M325))*3,
IF(AND(I325=38000,R325&gt;472.2,R325&lt;=672.8,M325&lt;=10),('[1]Pricing Schedule'!$F$103+('[1]Pricing Schedule'!$F$105*M325))*4,
IF(AND(I325=38000,R325&gt;472.2,R325&lt;=672.8,M325&gt;10),('[1]Pricing Schedule'!$F$111+('[1]Pricing Schedule'!$F$113*M325))*4,
IF(AND(I325=110000,R325&lt;=12.8,M325&gt;2),'[1]Pricing Schedule'!$F$62+('[1]Pricing Schedule'!$F$63*M325),
IF(AND(I325=110000,R325&lt;=12.8,M325&lt;=2),'[1]Pricing Schedule'!$F$96+('[1]Pricing Schedule'!$F$97*M325),
IF(AND(I325=110000,R325&gt;12.8,R325&lt;=22.8,M325&gt;3),'[1]Pricing Schedule'!$F$71+('[1]Pricing Schedule'!$F$72*M325),
IF(AND(I325=110000,R325&gt;12.8,R325&lt;=22.8,M325&lt;=3),'[1]Pricing Schedule'!$F$96+('[1]Pricing Schedule'!$F$97*M325),
IF(AND(I325=110000,R325&gt;22.8,R325&lt;=30.2),'[1]Pricing Schedule'!$F$80+('[1]Pricing Schedule'!$F$81*M325),
IF(AND(I325=110000,R325&gt;30.2,R325&lt;=45.9),'[1]Pricing Schedule'!$F$89+('[1]Pricing Schedule'!$F$90*M325),
IF(AND(I325=110000,R325&gt;45.9,R325&lt;=123.4),'[1]Pricing Schedule'!$F$96+('[1]Pricing Schedule'!$F$97*M325),
IF(AND(I325=110000,R325&gt;123.4,R325&lt;=168.2,M325&lt;=10),'[1]Pricing Schedule'!$F$103+('[1]Pricing Schedule'!$F$105*M325),
IF(AND(I325=110000,R325&gt;123.4,R325&lt;=168.2,M325&gt;10),'[1]Pricing Schedule'!$F$111+('[1]Pricing Schedule'!$F$113*M325),
IF(AND(I325=110000,R325&gt;168.2,R325&lt;=336.4,M325&lt;=10),('[1]Pricing Schedule'!$F$103+('[1]Pricing Schedule'!$F$105*M325))*2,
IF(AND(I325=110000,R325&gt;168.2,R325&lt;=336.4,M325&gt;10),('[1]Pricing Schedule'!$F$111+('[1]Pricing Schedule'!$F$113*M325))*2,
IF(AND(I325=110000,R325&gt;336.4,R325&lt;=504.6,M325&lt;=10),('[1]Pricing Schedule'!$F$103+('[1]Pricing Schedule'!$F$105*M325))*3,
IF(AND(I325=110000,R325&gt;336.4,R325&lt;=504.6,M325&gt;10),('[1]Pricing Schedule'!$F$111+('[1]Pricing Schedule'!$F$113*M325))*3,
IF(AND(I325=110000,R325&gt;504.6,R325&lt;=672.8,M325&lt;=10),('[1]Pricing Schedule'!$F$103+('[1]Pricing Schedule'!$F$105*M325))*4,
IF(AND(I325=110000,R325&gt;504.6,R325&lt;=672.8,M325&gt;10),('[1]Pricing Schedule'!$F$111+('[1]Pricing Schedule'!$F$113*M325))*4,
IF(AND(I325=110000,R325&gt;672.8,R325&lt;=841,M325&lt;=10),('[1]Pricing Schedule'!$F$103+('[1]Pricing Schedule'!$F$105*M325))*5,
IF(AND(I325=110000,R325&gt;672.8,R325&lt;=841,M325&gt;10),('[1]Pricing Schedule'!$F$111+('[1]Pricing Schedule'!$F$113*M325))*5,
IF(AND(I325=110000,R325&gt;672.8,R325&lt;=841,M325&lt;=10),('[1]Pricing Schedule'!$F$103+('[1]Pricing Schedule'!$F$105*M325))*5,
IF(AND(I325=110000,R325&gt;672.8,R325&lt;=841,M325&gt;10),('[1]Pricing Schedule'!$F$111+('[1]Pricing Schedule'!$F$113*M325))*5,
IF(AND(I325=110000,R325&gt;1345.6,R325&lt;=1513.8,M325&lt;=10),('[1]Pricing Schedule'!$F$103+('[1]Pricing Schedule'!$F$105*M325))*9,
IF(AND(I325=110000,R325&gt;1345.6,R325&lt;=1513.8,M325&gt;10),('[1]Pricing Schedule'!$F$111+('[1]Pricing Schedule'!$F$113*M325))*9,
9999999999)))))))))))))))))))))))))))))))))))))))</f>
        <v>1972510</v>
      </c>
      <c r="T325" s="21">
        <f>IF(AND(I325=38000,R325&lt;=4.5,M325&gt;8),'[1]Pricing Schedule'!$J$9,
IF(AND(I325=38000,R325&lt;=4.5,M325&lt;=8),'[1]Pricing Schedule'!$J$36,
IF(AND(I325=38000,R325&gt;4.5,R325&lt;=9,M325&gt;8),'[1]Pricing Schedule'!$J$18,
IF(AND(I325=38000,R325&gt;4.5,R325&lt;=9,M325&lt;=8),'[1]Pricing Schedule'!$J$36,
IF(AND(I325=38000,R325&gt;9,R325&lt;=12.8,M325&gt;8),'[1]Pricing Schedule'!$J$27,
IF(AND(I325=38000,R325&gt;9,R325&lt;=12.8,M325&lt;=8),'[1]Pricing Schedule'!$J$36,
IF(AND(I325=38000,R325&gt;12.8,R325&lt;=22.8),'[1]Pricing Schedule'!$J$36,
IF(AND(I325=38000,R325&gt;22.8,R325&lt;=30.2),'[1]Pricing Schedule'!$J$45,
IF(AND(I325=38000,R325&gt;30.2,R325&lt;=45.9),'[1]Pricing Schedule'!$J$54,
IF(AND(I325=38000,R325&gt;45.9,R325&lt;=123.4),'[1]Pricing Schedule'!$J$97,
IF(AND(I325=38000,R325&gt;123.4,R325&lt;=168.2,M325&lt;=10),'[1]Pricing Schedule'!$J$105,
IF(AND(I325=38000,R325&gt;123.4,R325&lt;=168.2,M325&gt;10),'[1]Pricing Schedule'!$J$113,
IF(AND(I325=38000,R325&gt;168.2,R325&lt;=336.4,M325&lt;=10),('[1]Pricing Schedule'!$J$105),
IF(AND(I325=38000,R325&gt;168.2,R325&lt;=336.4,M325&gt;10),('[1]Pricing Schedule'!$J$113),
IF(AND(I325=38000,R325&gt;336.4,R325&lt;=504.6,M325&lt;=10),('[1]Pricing Schedule'!$J$105),
IF(AND(I325=38000,R325&gt;336.4,R325&lt;=504.6,M325&gt;10),('[1]Pricing Schedule'!$J$113),
IF(AND(I325=38000,R325&gt;504.6,R325&lt;=672.8,M325&lt;=10),('[1]Pricing Schedule'!$J$105),
IF(AND(I325=38000,R325&gt;504.6,R325&lt;=672.8,M325&gt;10),('[1]Pricing Schedule'!$J$113),
IF(AND(I325=110000,R325&lt;=12.8,M325&gt;2),'[1]Pricing Schedule'!$J$63,
IF(AND(I325=110000,R325&lt;=12.8,M325&lt;=2),'[1]Pricing Schedule'!$J$97,
IF(AND(I325=110000,R325&gt;12.8,R325&lt;=22.8,M325&gt;3),'[1]Pricing Schedule'!$J$72,
IF(AND(I325=110000,R325&gt;12.8,R325&lt;=22.8,M325&lt;=3),'[1]Pricing Schedule'!$J$97,
IF(AND(I325=110000,R325&gt;22.8,R325&lt;=30.2),'[1]Pricing Schedule'!$J$81,
IF(AND(I325=110000,R325&gt;30.2,R325&lt;=45.9),'[1]Pricing Schedule'!$J$90,
IF(AND(I325=110000,R325&gt;45.9,R325&lt;=123.4),'[1]Pricing Schedule'!$J$97,
IF(AND(I325=110000,R325&gt;123.4,R325&lt;=168.2,M325&lt;=10),'[1]Pricing Schedule'!$J$105,
IF(AND(I325=110000,R325&gt;123.4,R325&lt;=168.2,M325&gt;10),'[1]Pricing Schedule'!$J$113,
IF(AND(I325=110000,R325&gt;168.2,R325&lt;=336.2,M325&lt;=10),('[1]Pricing Schedule'!$J$105),
IF(AND(I325=110000,R325&gt;168.2,R325&lt;=336.2,M325&gt;10),('[1]Pricing Schedule'!$J$113),
IF(AND(I325=110000,R325&gt;336.4,R325&lt;=504.6,M325&lt;=10),('[1]Pricing Schedule'!$J$105),
IF(AND(I325=110000,R325&gt;336.4,R325&lt;=504.6,M325&gt;10),('[1]Pricing Schedule'!$J$113),
IF(AND(I325=110000,R325&gt;504.6,R325&lt;=672.8,M325&lt;=10),('[1]Pricing Schedule'!$J$105),
IF(AND(I325=110000,R325&gt;504.6,R325&lt;=672.8,M325&gt;10),('[1]Pricing Schedule'!$J$113),
IF(AND(I325=110000,R325&gt;672.8,R325&lt;=841,M325&lt;=10),('[1]Pricing Schedule'!$J$105),
IF(AND(I325=110000,R325&gt;672.8,R325&lt;=841,M325&gt;10),('[1]Pricing Schedule'!$J$113),
IF(AND(I325=110000,R325&gt;1682,R325&lt;=1850.2,M325&lt;=10),('[1]Pricing Schedule'!$J$105),
IF(AND(I325=110000,R325&gt;1682,R325&lt;=1850.2,M325&gt;10),('[1]Pricing Schedule'!$J$113),
IF(AND(I325=110000,R325&gt;2018.4,R325&lt;=2186.6,M325&lt;=10),('[1]Pricing Schedule'!$J$105),
IF(AND(I325=110000,R325&gt;2018.4,R325&lt;=2186.6,M325&gt;10),('[1]Pricing Schedule'!$J$113),999999999)))))))))))))))))))))))))))))))))))))))</f>
        <v>11</v>
      </c>
      <c r="U325" s="40">
        <f t="shared" si="36"/>
        <v>27225.810904071772</v>
      </c>
      <c r="V325" s="41">
        <f t="shared" si="37"/>
        <v>36.729851813172047</v>
      </c>
      <c r="Y325" s="23">
        <v>699</v>
      </c>
      <c r="Z325" s="23">
        <v>668</v>
      </c>
      <c r="AR325" s="35"/>
    </row>
    <row r="326" spans="1:44">
      <c r="A326" s="23">
        <v>326</v>
      </c>
      <c r="B326" s="23">
        <v>326</v>
      </c>
      <c r="C326" s="23" t="s">
        <v>649</v>
      </c>
      <c r="D326" s="23" t="s">
        <v>149</v>
      </c>
      <c r="E326" s="23" t="s">
        <v>110</v>
      </c>
      <c r="F326" s="23" t="s">
        <v>647</v>
      </c>
      <c r="G326" s="23" t="s">
        <v>648</v>
      </c>
      <c r="H326" s="23" t="s">
        <v>133</v>
      </c>
      <c r="I326" s="13">
        <v>110000</v>
      </c>
      <c r="J326" s="23" t="s">
        <v>119</v>
      </c>
      <c r="K326" s="13">
        <v>110000</v>
      </c>
      <c r="L326" s="24">
        <v>1.2929999999999999</v>
      </c>
      <c r="M326" s="37">
        <f t="shared" si="32"/>
        <v>2</v>
      </c>
      <c r="N326" s="24">
        <v>1.653</v>
      </c>
      <c r="O326" s="13">
        <v>1</v>
      </c>
      <c r="P326" s="36">
        <f t="shared" si="33"/>
        <v>1.2397499999999999</v>
      </c>
      <c r="Q326" s="38">
        <f t="shared" si="34"/>
        <v>10.350000000000001</v>
      </c>
      <c r="R326" s="37">
        <f t="shared" si="35"/>
        <v>10.350000000000001</v>
      </c>
      <c r="S326" s="39">
        <f>IF(AND(I326=38000,R326&lt;=4.5,M326&gt;8),'[1]Pricing Schedule'!$F$8+('[1]Pricing Schedule'!$F$9*M326),
IF(AND(I326=38000,R326&lt;=4.5,M326&lt;=8),'[1]Pricing Schedule'!$F$34+('[1]Pricing Schedule'!$F$36*M326),
IF(AND(I326=38000,R326&gt;4.5,R326&lt;=9,M326&gt;8),'[1]Pricing Schedule'!$F$17+('[1]Pricing Schedule'!$F$18*M326),
IF(AND(I326=38000,R326&gt;4.5,R326&lt;=9,M326&lt;=8),'[1]Pricing Schedule'!$F$34+('[1]Pricing Schedule'!$F$36*M326),
IF(AND(I326=38000,R326&gt;9,R326&lt;=12.8,M326&gt;8),'[1]Pricing Schedule'!$F$26+('[1]Pricing Schedule'!$F$27*M326),
IF(AND(I326=38000,R326&gt;9,R326&lt;=12.8,M326&lt;=8),'[1]Pricing Schedule'!$F$34+('[1]Pricing Schedule'!$F$36*M326),
IF(AND(I326=38000,R326&gt;12.8,R326&lt;=22.8),'[1]Pricing Schedule'!$F$34+('[1]Pricing Schedule'!$F$36*M326),
IF(AND(I326=38000,R326&gt;22.8,R326&lt;=30.2),'[1]Pricing Schedule'!$F$43+('[1]Pricing Schedule'!$F$45*M326),
IF(AND(I326=38000,R326&gt;30.2,R326&lt;=45.9),'[1]Pricing Schedule'!$F$52+('[1]Pricing Schedule'!$F$54*M326),
IF(AND(I326=38000,R326&gt;45.9,R326&lt;=123.4),'[1]Pricing Schedule'!$F$96+('[1]Pricing Schedule'!$F$97*M326),
IF(AND(I326=38000,R326&gt;123.4,R326&lt;=168.2,M326&lt;=10),'[1]Pricing Schedule'!$F$103+('[1]Pricing Schedule'!$F$105*M326),
IF(AND(I326=38000,R326&gt;123.4,R326&lt;=168.2,M326&gt;10),'[1]Pricing Schedule'!$F$111+('[1]Pricing Schedule'!$F$113*M326),
IF(AND(I326=38000,R326&gt;157.4,R326&lt;=336.4,M326&lt;=10),('[1]Pricing Schedule'!$F$103+('[1]Pricing Schedule'!$F$105*M326))*2,
IF(AND(I326=38000,R326&gt;157.4,R326&lt;=336.4,M326&gt;10),('[1]Pricing Schedule'!$F$111+('[1]Pricing Schedule'!$F$113*M326))*2,
IF(AND(I326=38000,R326&gt;314.8,R326&lt;=504.6,M326&lt;=10),('[1]Pricing Schedule'!$F$103+('[1]Pricing Schedule'!$F$105*M326))*3,
IF(AND(I326=38000,R326&gt;314.8,R326&lt;=504.6,M326&gt;10),('[1]Pricing Schedule'!$F$111+('[1]Pricing Schedule'!$F$113*M326))*3,
IF(AND(I326=38000,R326&gt;472.2,R326&lt;=672.8,M326&lt;=10),('[1]Pricing Schedule'!$F$103+('[1]Pricing Schedule'!$F$105*M326))*4,
IF(AND(I326=38000,R326&gt;472.2,R326&lt;=672.8,M326&gt;10),('[1]Pricing Schedule'!$F$111+('[1]Pricing Schedule'!$F$113*M326))*4,
IF(AND(I326=110000,R326&lt;=12.8,M326&gt;2),'[1]Pricing Schedule'!$F$62+('[1]Pricing Schedule'!$F$63*M326),
IF(AND(I326=110000,R326&lt;=12.8,M326&lt;=2),'[1]Pricing Schedule'!$F$96+('[1]Pricing Schedule'!$F$97*M326),
IF(AND(I326=110000,R326&gt;12.8,R326&lt;=22.8,M326&gt;3),'[1]Pricing Schedule'!$F$71+('[1]Pricing Schedule'!$F$72*M326),
IF(AND(I326=110000,R326&gt;12.8,R326&lt;=22.8,M326&lt;=3),'[1]Pricing Schedule'!$F$96+('[1]Pricing Schedule'!$F$97*M326),
IF(AND(I326=110000,R326&gt;22.8,R326&lt;=30.2),'[1]Pricing Schedule'!$F$80+('[1]Pricing Schedule'!$F$81*M326),
IF(AND(I326=110000,R326&gt;30.2,R326&lt;=45.9),'[1]Pricing Schedule'!$F$89+('[1]Pricing Schedule'!$F$90*M326),
IF(AND(I326=110000,R326&gt;45.9,R326&lt;=123.4),'[1]Pricing Schedule'!$F$96+('[1]Pricing Schedule'!$F$97*M326),
IF(AND(I326=110000,R326&gt;123.4,R326&lt;=168.2,M326&lt;=10),'[1]Pricing Schedule'!$F$103+('[1]Pricing Schedule'!$F$105*M326),
IF(AND(I326=110000,R326&gt;123.4,R326&lt;=168.2,M326&gt;10),'[1]Pricing Schedule'!$F$111+('[1]Pricing Schedule'!$F$113*M326),
IF(AND(I326=110000,R326&gt;168.2,R326&lt;=336.4,M326&lt;=10),('[1]Pricing Schedule'!$F$103+('[1]Pricing Schedule'!$F$105*M326))*2,
IF(AND(I326=110000,R326&gt;168.2,R326&lt;=336.4,M326&gt;10),('[1]Pricing Schedule'!$F$111+('[1]Pricing Schedule'!$F$113*M326))*2,
IF(AND(I326=110000,R326&gt;336.4,R326&lt;=504.6,M326&lt;=10),('[1]Pricing Schedule'!$F$103+('[1]Pricing Schedule'!$F$105*M326))*3,
IF(AND(I326=110000,R326&gt;336.4,R326&lt;=504.6,M326&gt;10),('[1]Pricing Schedule'!$F$111+('[1]Pricing Schedule'!$F$113*M326))*3,
IF(AND(I326=110000,R326&gt;504.6,R326&lt;=672.8,M326&lt;=10),('[1]Pricing Schedule'!$F$103+('[1]Pricing Schedule'!$F$105*M326))*4,
IF(AND(I326=110000,R326&gt;504.6,R326&lt;=672.8,M326&gt;10),('[1]Pricing Schedule'!$F$111+('[1]Pricing Schedule'!$F$113*M326))*4,
IF(AND(I326=110000,R326&gt;672.8,R326&lt;=841,M326&lt;=10),('[1]Pricing Schedule'!$F$103+('[1]Pricing Schedule'!$F$105*M326))*5,
IF(AND(I326=110000,R326&gt;672.8,R326&lt;=841,M326&gt;10),('[1]Pricing Schedule'!$F$111+('[1]Pricing Schedule'!$F$113*M326))*5,
IF(AND(I326=110000,R326&gt;672.8,R326&lt;=841,M326&lt;=10),('[1]Pricing Schedule'!$F$103+('[1]Pricing Schedule'!$F$105*M326))*5,
IF(AND(I326=110000,R326&gt;672.8,R326&lt;=841,M326&gt;10),('[1]Pricing Schedule'!$F$111+('[1]Pricing Schedule'!$F$113*M326))*5,
IF(AND(I326=110000,R326&gt;1345.6,R326&lt;=1513.8,M326&lt;=10),('[1]Pricing Schedule'!$F$103+('[1]Pricing Schedule'!$F$105*M326))*9,
IF(AND(I326=110000,R326&gt;1345.6,R326&lt;=1513.8,M326&gt;10),('[1]Pricing Schedule'!$F$111+('[1]Pricing Schedule'!$F$113*M326))*9,
9999999999)))))))))))))))))))))))))))))))))))))))</f>
        <v>1340080</v>
      </c>
      <c r="T326" s="21">
        <f>IF(AND(I326=38000,R326&lt;=4.5,M326&gt;8),'[1]Pricing Schedule'!$J$9,
IF(AND(I326=38000,R326&lt;=4.5,M326&lt;=8),'[1]Pricing Schedule'!$J$36,
IF(AND(I326=38000,R326&gt;4.5,R326&lt;=9,M326&gt;8),'[1]Pricing Schedule'!$J$18,
IF(AND(I326=38000,R326&gt;4.5,R326&lt;=9,M326&lt;=8),'[1]Pricing Schedule'!$J$36,
IF(AND(I326=38000,R326&gt;9,R326&lt;=12.8,M326&gt;8),'[1]Pricing Schedule'!$J$27,
IF(AND(I326=38000,R326&gt;9,R326&lt;=12.8,M326&lt;=8),'[1]Pricing Schedule'!$J$36,
IF(AND(I326=38000,R326&gt;12.8,R326&lt;=22.8),'[1]Pricing Schedule'!$J$36,
IF(AND(I326=38000,R326&gt;22.8,R326&lt;=30.2),'[1]Pricing Schedule'!$J$45,
IF(AND(I326=38000,R326&gt;30.2,R326&lt;=45.9),'[1]Pricing Schedule'!$J$54,
IF(AND(I326=38000,R326&gt;45.9,R326&lt;=123.4),'[1]Pricing Schedule'!$J$97,
IF(AND(I326=38000,R326&gt;123.4,R326&lt;=168.2,M326&lt;=10),'[1]Pricing Schedule'!$J$105,
IF(AND(I326=38000,R326&gt;123.4,R326&lt;=168.2,M326&gt;10),'[1]Pricing Schedule'!$J$113,
IF(AND(I326=38000,R326&gt;168.2,R326&lt;=336.4,M326&lt;=10),('[1]Pricing Schedule'!$J$105),
IF(AND(I326=38000,R326&gt;168.2,R326&lt;=336.4,M326&gt;10),('[1]Pricing Schedule'!$J$113),
IF(AND(I326=38000,R326&gt;336.4,R326&lt;=504.6,M326&lt;=10),('[1]Pricing Schedule'!$J$105),
IF(AND(I326=38000,R326&gt;336.4,R326&lt;=504.6,M326&gt;10),('[1]Pricing Schedule'!$J$113),
IF(AND(I326=38000,R326&gt;504.6,R326&lt;=672.8,M326&lt;=10),('[1]Pricing Schedule'!$J$105),
IF(AND(I326=38000,R326&gt;504.6,R326&lt;=672.8,M326&gt;10),('[1]Pricing Schedule'!$J$113),
IF(AND(I326=110000,R326&lt;=12.8,M326&gt;2),'[1]Pricing Schedule'!$J$63,
IF(AND(I326=110000,R326&lt;=12.8,M326&lt;=2),'[1]Pricing Schedule'!$J$97,
IF(AND(I326=110000,R326&gt;12.8,R326&lt;=22.8,M326&gt;3),'[1]Pricing Schedule'!$J$72,
IF(AND(I326=110000,R326&gt;12.8,R326&lt;=22.8,M326&lt;=3),'[1]Pricing Schedule'!$J$97,
IF(AND(I326=110000,R326&gt;22.8,R326&lt;=30.2),'[1]Pricing Schedule'!$J$81,
IF(AND(I326=110000,R326&gt;30.2,R326&lt;=45.9),'[1]Pricing Schedule'!$J$90,
IF(AND(I326=110000,R326&gt;45.9,R326&lt;=123.4),'[1]Pricing Schedule'!$J$97,
IF(AND(I326=110000,R326&gt;123.4,R326&lt;=168.2,M326&lt;=10),'[1]Pricing Schedule'!$J$105,
IF(AND(I326=110000,R326&gt;123.4,R326&lt;=168.2,M326&gt;10),'[1]Pricing Schedule'!$J$113,
IF(AND(I326=110000,R326&gt;168.2,R326&lt;=336.2,M326&lt;=10),('[1]Pricing Schedule'!$J$105),
IF(AND(I326=110000,R326&gt;168.2,R326&lt;=336.2,M326&gt;10),('[1]Pricing Schedule'!$J$113),
IF(AND(I326=110000,R326&gt;336.4,R326&lt;=504.6,M326&lt;=10),('[1]Pricing Schedule'!$J$105),
IF(AND(I326=110000,R326&gt;336.4,R326&lt;=504.6,M326&gt;10),('[1]Pricing Schedule'!$J$113),
IF(AND(I326=110000,R326&gt;504.6,R326&lt;=672.8,M326&lt;=10),('[1]Pricing Schedule'!$J$105),
IF(AND(I326=110000,R326&gt;504.6,R326&lt;=672.8,M326&gt;10),('[1]Pricing Schedule'!$J$113),
IF(AND(I326=110000,R326&gt;672.8,R326&lt;=841,M326&lt;=10),('[1]Pricing Schedule'!$J$105),
IF(AND(I326=110000,R326&gt;672.8,R326&lt;=841,M326&gt;10),('[1]Pricing Schedule'!$J$113),
IF(AND(I326=110000,R326&gt;1682,R326&lt;=1850.2,M326&lt;=10),('[1]Pricing Schedule'!$J$105),
IF(AND(I326=110000,R326&gt;1682,R326&lt;=1850.2,M326&gt;10),('[1]Pricing Schedule'!$J$113),
IF(AND(I326=110000,R326&gt;2018.4,R326&lt;=2186.6,M326&lt;=10),('[1]Pricing Schedule'!$J$105),
IF(AND(I326=110000,R326&gt;2018.4,R326&lt;=2186.6,M326&gt;10),('[1]Pricing Schedule'!$J$113),999999999)))))))))))))))))))))))))))))))))))))))</f>
        <v>11</v>
      </c>
      <c r="U326" s="40">
        <f t="shared" si="36"/>
        <v>129476.32850241545</v>
      </c>
      <c r="V326" s="41">
        <f t="shared" si="37"/>
        <v>7.7234194973434436</v>
      </c>
      <c r="Y326" s="23">
        <v>107</v>
      </c>
      <c r="Z326" s="23">
        <v>668</v>
      </c>
      <c r="AR326" s="35"/>
    </row>
    <row r="327" spans="1:44">
      <c r="A327" s="23">
        <v>327</v>
      </c>
      <c r="B327" s="23">
        <v>327</v>
      </c>
      <c r="C327" s="23" t="s">
        <v>650</v>
      </c>
      <c r="D327" s="23" t="s">
        <v>149</v>
      </c>
      <c r="E327" s="23" t="s">
        <v>149</v>
      </c>
      <c r="F327" s="23" t="s">
        <v>340</v>
      </c>
      <c r="G327" s="23" t="s">
        <v>341</v>
      </c>
      <c r="H327" s="23" t="s">
        <v>113</v>
      </c>
      <c r="I327" s="13">
        <v>38000</v>
      </c>
      <c r="J327" s="23" t="s">
        <v>119</v>
      </c>
      <c r="K327" s="13">
        <v>38000</v>
      </c>
      <c r="L327" s="24">
        <v>6.4980000000000002</v>
      </c>
      <c r="M327" s="37">
        <f t="shared" si="32"/>
        <v>7</v>
      </c>
      <c r="N327" s="24">
        <v>1.6879999999999999</v>
      </c>
      <c r="O327" s="13">
        <v>1</v>
      </c>
      <c r="P327" s="36">
        <f t="shared" si="33"/>
        <v>1.266</v>
      </c>
      <c r="Q327" s="38">
        <f t="shared" si="34"/>
        <v>13.8</v>
      </c>
      <c r="R327" s="37">
        <f t="shared" si="35"/>
        <v>13.8</v>
      </c>
      <c r="S327" s="39">
        <f>IF(AND(I327=38000,R327&lt;=4.5,M327&gt;8),'[1]Pricing Schedule'!$F$8+('[1]Pricing Schedule'!$F$9*M327),
IF(AND(I327=38000,R327&lt;=4.5,M327&lt;=8),'[1]Pricing Schedule'!$F$34+('[1]Pricing Schedule'!$F$36*M327),
IF(AND(I327=38000,R327&gt;4.5,R327&lt;=9,M327&gt;8),'[1]Pricing Schedule'!$F$17+('[1]Pricing Schedule'!$F$18*M327),
IF(AND(I327=38000,R327&gt;4.5,R327&lt;=9,M327&lt;=8),'[1]Pricing Schedule'!$F$34+('[1]Pricing Schedule'!$F$36*M327),
IF(AND(I327=38000,R327&gt;9,R327&lt;=12.8,M327&gt;8),'[1]Pricing Schedule'!$F$26+('[1]Pricing Schedule'!$F$27*M327),
IF(AND(I327=38000,R327&gt;9,R327&lt;=12.8,M327&lt;=8),'[1]Pricing Schedule'!$F$34+('[1]Pricing Schedule'!$F$36*M327),
IF(AND(I327=38000,R327&gt;12.8,R327&lt;=22.8),'[1]Pricing Schedule'!$F$34+('[1]Pricing Schedule'!$F$36*M327),
IF(AND(I327=38000,R327&gt;22.8,R327&lt;=30.2),'[1]Pricing Schedule'!$F$43+('[1]Pricing Schedule'!$F$45*M327),
IF(AND(I327=38000,R327&gt;30.2,R327&lt;=45.9),'[1]Pricing Schedule'!$F$52+('[1]Pricing Schedule'!$F$54*M327),
IF(AND(I327=38000,R327&gt;45.9,R327&lt;=123.4),'[1]Pricing Schedule'!$F$96+('[1]Pricing Schedule'!$F$97*M327),
IF(AND(I327=38000,R327&gt;123.4,R327&lt;=168.2,M327&lt;=10),'[1]Pricing Schedule'!$F$103+('[1]Pricing Schedule'!$F$105*M327),
IF(AND(I327=38000,R327&gt;123.4,R327&lt;=168.2,M327&gt;10),'[1]Pricing Schedule'!$F$111+('[1]Pricing Schedule'!$F$113*M327),
IF(AND(I327=38000,R327&gt;157.4,R327&lt;=336.4,M327&lt;=10),('[1]Pricing Schedule'!$F$103+('[1]Pricing Schedule'!$F$105*M327))*2,
IF(AND(I327=38000,R327&gt;157.4,R327&lt;=336.4,M327&gt;10),('[1]Pricing Schedule'!$F$111+('[1]Pricing Schedule'!$F$113*M327))*2,
IF(AND(I327=38000,R327&gt;314.8,R327&lt;=504.6,M327&lt;=10),('[1]Pricing Schedule'!$F$103+('[1]Pricing Schedule'!$F$105*M327))*3,
IF(AND(I327=38000,R327&gt;314.8,R327&lt;=504.6,M327&gt;10),('[1]Pricing Schedule'!$F$111+('[1]Pricing Schedule'!$F$113*M327))*3,
IF(AND(I327=38000,R327&gt;472.2,R327&lt;=672.8,M327&lt;=10),('[1]Pricing Schedule'!$F$103+('[1]Pricing Schedule'!$F$105*M327))*4,
IF(AND(I327=38000,R327&gt;472.2,R327&lt;=672.8,M327&gt;10),('[1]Pricing Schedule'!$F$111+('[1]Pricing Schedule'!$F$113*M327))*4,
IF(AND(I327=110000,R327&lt;=12.8,M327&gt;2),'[1]Pricing Schedule'!$F$62+('[1]Pricing Schedule'!$F$63*M327),
IF(AND(I327=110000,R327&lt;=12.8,M327&lt;=2),'[1]Pricing Schedule'!$F$96+('[1]Pricing Schedule'!$F$97*M327),
IF(AND(I327=110000,R327&gt;12.8,R327&lt;=22.8,M327&gt;3),'[1]Pricing Schedule'!$F$71+('[1]Pricing Schedule'!$F$72*M327),
IF(AND(I327=110000,R327&gt;12.8,R327&lt;=22.8,M327&lt;=3),'[1]Pricing Schedule'!$F$96+('[1]Pricing Schedule'!$F$97*M327),
IF(AND(I327=110000,R327&gt;22.8,R327&lt;=30.2),'[1]Pricing Schedule'!$F$80+('[1]Pricing Schedule'!$F$81*M327),
IF(AND(I327=110000,R327&gt;30.2,R327&lt;=45.9),'[1]Pricing Schedule'!$F$89+('[1]Pricing Schedule'!$F$90*M327),
IF(AND(I327=110000,R327&gt;45.9,R327&lt;=123.4),'[1]Pricing Schedule'!$F$96+('[1]Pricing Schedule'!$F$97*M327),
IF(AND(I327=110000,R327&gt;123.4,R327&lt;=168.2,M327&lt;=10),'[1]Pricing Schedule'!$F$103+('[1]Pricing Schedule'!$F$105*M327),
IF(AND(I327=110000,R327&gt;123.4,R327&lt;=168.2,M327&gt;10),'[1]Pricing Schedule'!$F$111+('[1]Pricing Schedule'!$F$113*M327),
IF(AND(I327=110000,R327&gt;168.2,R327&lt;=336.4,M327&lt;=10),('[1]Pricing Schedule'!$F$103+('[1]Pricing Schedule'!$F$105*M327))*2,
IF(AND(I327=110000,R327&gt;168.2,R327&lt;=336.4,M327&gt;10),('[1]Pricing Schedule'!$F$111+('[1]Pricing Schedule'!$F$113*M327))*2,
IF(AND(I327=110000,R327&gt;336.4,R327&lt;=504.6,M327&lt;=10),('[1]Pricing Schedule'!$F$103+('[1]Pricing Schedule'!$F$105*M327))*3,
IF(AND(I327=110000,R327&gt;336.4,R327&lt;=504.6,M327&gt;10),('[1]Pricing Schedule'!$F$111+('[1]Pricing Schedule'!$F$113*M327))*3,
IF(AND(I327=110000,R327&gt;504.6,R327&lt;=672.8,M327&lt;=10),('[1]Pricing Schedule'!$F$103+('[1]Pricing Schedule'!$F$105*M327))*4,
IF(AND(I327=110000,R327&gt;504.6,R327&lt;=672.8,M327&gt;10),('[1]Pricing Schedule'!$F$111+('[1]Pricing Schedule'!$F$113*M327))*4,
IF(AND(I327=110000,R327&gt;672.8,R327&lt;=841,M327&lt;=10),('[1]Pricing Schedule'!$F$103+('[1]Pricing Schedule'!$F$105*M327))*5,
IF(AND(I327=110000,R327&gt;672.8,R327&lt;=841,M327&gt;10),('[1]Pricing Schedule'!$F$111+('[1]Pricing Schedule'!$F$113*M327))*5,
IF(AND(I327=110000,R327&gt;672.8,R327&lt;=841,M327&lt;=10),('[1]Pricing Schedule'!$F$103+('[1]Pricing Schedule'!$F$105*M327))*5,
IF(AND(I327=110000,R327&gt;672.8,R327&lt;=841,M327&gt;10),('[1]Pricing Schedule'!$F$111+('[1]Pricing Schedule'!$F$113*M327))*5,
IF(AND(I327=110000,R327&gt;1345.6,R327&lt;=1513.8,M327&lt;=10),('[1]Pricing Schedule'!$F$103+('[1]Pricing Schedule'!$F$105*M327))*9,
IF(AND(I327=110000,R327&gt;1345.6,R327&lt;=1513.8,M327&gt;10),('[1]Pricing Schedule'!$F$111+('[1]Pricing Schedule'!$F$113*M327))*9,
9999999999)))))))))))))))))))))))))))))))))))))))</f>
        <v>839680</v>
      </c>
      <c r="T327" s="21">
        <f>IF(AND(I327=38000,R327&lt;=4.5,M327&gt;8),'[1]Pricing Schedule'!$J$9,
IF(AND(I327=38000,R327&lt;=4.5,M327&lt;=8),'[1]Pricing Schedule'!$J$36,
IF(AND(I327=38000,R327&gt;4.5,R327&lt;=9,M327&gt;8),'[1]Pricing Schedule'!$J$18,
IF(AND(I327=38000,R327&gt;4.5,R327&lt;=9,M327&lt;=8),'[1]Pricing Schedule'!$J$36,
IF(AND(I327=38000,R327&gt;9,R327&lt;=12.8,M327&gt;8),'[1]Pricing Schedule'!$J$27,
IF(AND(I327=38000,R327&gt;9,R327&lt;=12.8,M327&lt;=8),'[1]Pricing Schedule'!$J$36,
IF(AND(I327=38000,R327&gt;12.8,R327&lt;=22.8),'[1]Pricing Schedule'!$J$36,
IF(AND(I327=38000,R327&gt;22.8,R327&lt;=30.2),'[1]Pricing Schedule'!$J$45,
IF(AND(I327=38000,R327&gt;30.2,R327&lt;=45.9),'[1]Pricing Schedule'!$J$54,
IF(AND(I327=38000,R327&gt;45.9,R327&lt;=123.4),'[1]Pricing Schedule'!$J$97,
IF(AND(I327=38000,R327&gt;123.4,R327&lt;=168.2,M327&lt;=10),'[1]Pricing Schedule'!$J$105,
IF(AND(I327=38000,R327&gt;123.4,R327&lt;=168.2,M327&gt;10),'[1]Pricing Schedule'!$J$113,
IF(AND(I327=38000,R327&gt;168.2,R327&lt;=336.4,M327&lt;=10),('[1]Pricing Schedule'!$J$105),
IF(AND(I327=38000,R327&gt;168.2,R327&lt;=336.4,M327&gt;10),('[1]Pricing Schedule'!$J$113),
IF(AND(I327=38000,R327&gt;336.4,R327&lt;=504.6,M327&lt;=10),('[1]Pricing Schedule'!$J$105),
IF(AND(I327=38000,R327&gt;336.4,R327&lt;=504.6,M327&gt;10),('[1]Pricing Schedule'!$J$113),
IF(AND(I327=38000,R327&gt;504.6,R327&lt;=672.8,M327&lt;=10),('[1]Pricing Schedule'!$J$105),
IF(AND(I327=38000,R327&gt;504.6,R327&lt;=672.8,M327&gt;10),('[1]Pricing Schedule'!$J$113),
IF(AND(I327=110000,R327&lt;=12.8,M327&gt;2),'[1]Pricing Schedule'!$J$63,
IF(AND(I327=110000,R327&lt;=12.8,M327&lt;=2),'[1]Pricing Schedule'!$J$97,
IF(AND(I327=110000,R327&gt;12.8,R327&lt;=22.8,M327&gt;3),'[1]Pricing Schedule'!$J$72,
IF(AND(I327=110000,R327&gt;12.8,R327&lt;=22.8,M327&lt;=3),'[1]Pricing Schedule'!$J$97,
IF(AND(I327=110000,R327&gt;22.8,R327&lt;=30.2),'[1]Pricing Schedule'!$J$81,
IF(AND(I327=110000,R327&gt;30.2,R327&lt;=45.9),'[1]Pricing Schedule'!$J$90,
IF(AND(I327=110000,R327&gt;45.9,R327&lt;=123.4),'[1]Pricing Schedule'!$J$97,
IF(AND(I327=110000,R327&gt;123.4,R327&lt;=168.2,M327&lt;=10),'[1]Pricing Schedule'!$J$105,
IF(AND(I327=110000,R327&gt;123.4,R327&lt;=168.2,M327&gt;10),'[1]Pricing Schedule'!$J$113,
IF(AND(I327=110000,R327&gt;168.2,R327&lt;=336.2,M327&lt;=10),('[1]Pricing Schedule'!$J$105),
IF(AND(I327=110000,R327&gt;168.2,R327&lt;=336.2,M327&gt;10),('[1]Pricing Schedule'!$J$113),
IF(AND(I327=110000,R327&gt;336.4,R327&lt;=504.6,M327&lt;=10),('[1]Pricing Schedule'!$J$105),
IF(AND(I327=110000,R327&gt;336.4,R327&lt;=504.6,M327&gt;10),('[1]Pricing Schedule'!$J$113),
IF(AND(I327=110000,R327&gt;504.6,R327&lt;=672.8,M327&lt;=10),('[1]Pricing Schedule'!$J$105),
IF(AND(I327=110000,R327&gt;504.6,R327&lt;=672.8,M327&gt;10),('[1]Pricing Schedule'!$J$113),
IF(AND(I327=110000,R327&gt;672.8,R327&lt;=841,M327&lt;=10),('[1]Pricing Schedule'!$J$105),
IF(AND(I327=110000,R327&gt;672.8,R327&lt;=841,M327&gt;10),('[1]Pricing Schedule'!$J$113),
IF(AND(I327=110000,R327&gt;1682,R327&lt;=1850.2,M327&lt;=10),('[1]Pricing Schedule'!$J$105),
IF(AND(I327=110000,R327&gt;1682,R327&lt;=1850.2,M327&gt;10),('[1]Pricing Schedule'!$J$113),
IF(AND(I327=110000,R327&gt;2018.4,R327&lt;=2186.6,M327&lt;=10),('[1]Pricing Schedule'!$J$105),
IF(AND(I327=110000,R327&gt;2018.4,R327&lt;=2186.6,M327&gt;10),('[1]Pricing Schedule'!$J$113),999999999)))))))))))))))))))))))))))))))))))))))</f>
        <v>4</v>
      </c>
      <c r="U327" s="40">
        <f t="shared" si="36"/>
        <v>60846.3768115942</v>
      </c>
      <c r="V327" s="41">
        <f t="shared" si="37"/>
        <v>16.43483231707317</v>
      </c>
      <c r="Y327" s="23">
        <v>461</v>
      </c>
      <c r="Z327" s="23">
        <v>77</v>
      </c>
      <c r="AR327" s="35"/>
    </row>
    <row r="328" spans="1:44">
      <c r="A328" s="23">
        <v>328</v>
      </c>
      <c r="B328" s="23">
        <v>328</v>
      </c>
      <c r="C328" s="23" t="s">
        <v>651</v>
      </c>
      <c r="D328" s="23" t="s">
        <v>149</v>
      </c>
      <c r="E328" s="23" t="s">
        <v>110</v>
      </c>
      <c r="F328" s="23" t="s">
        <v>647</v>
      </c>
      <c r="G328" s="23" t="s">
        <v>648</v>
      </c>
      <c r="H328" s="23" t="s">
        <v>133</v>
      </c>
      <c r="I328" s="13">
        <v>110000</v>
      </c>
      <c r="J328" s="23" t="s">
        <v>119</v>
      </c>
      <c r="K328" s="13">
        <v>110000</v>
      </c>
      <c r="L328" s="24">
        <v>3.847</v>
      </c>
      <c r="M328" s="37">
        <f t="shared" si="32"/>
        <v>4</v>
      </c>
      <c r="N328" s="24">
        <v>0.92800000000000005</v>
      </c>
      <c r="O328" s="13">
        <v>1</v>
      </c>
      <c r="P328" s="36">
        <f t="shared" si="33"/>
        <v>0.69600000000000006</v>
      </c>
      <c r="Q328" s="38">
        <f t="shared" si="34"/>
        <v>6.9</v>
      </c>
      <c r="R328" s="37">
        <f t="shared" si="35"/>
        <v>6.9</v>
      </c>
      <c r="S328" s="39">
        <f>IF(AND(I328=38000,R328&lt;=4.5,M328&gt;8),'[1]Pricing Schedule'!$F$8+('[1]Pricing Schedule'!$F$9*M328),
IF(AND(I328=38000,R328&lt;=4.5,M328&lt;=8),'[1]Pricing Schedule'!$F$34+('[1]Pricing Schedule'!$F$36*M328),
IF(AND(I328=38000,R328&gt;4.5,R328&lt;=9,M328&gt;8),'[1]Pricing Schedule'!$F$17+('[1]Pricing Schedule'!$F$18*M328),
IF(AND(I328=38000,R328&gt;4.5,R328&lt;=9,M328&lt;=8),'[1]Pricing Schedule'!$F$34+('[1]Pricing Schedule'!$F$36*M328),
IF(AND(I328=38000,R328&gt;9,R328&lt;=12.8,M328&gt;8),'[1]Pricing Schedule'!$F$26+('[1]Pricing Schedule'!$F$27*M328),
IF(AND(I328=38000,R328&gt;9,R328&lt;=12.8,M328&lt;=8),'[1]Pricing Schedule'!$F$34+('[1]Pricing Schedule'!$F$36*M328),
IF(AND(I328=38000,R328&gt;12.8,R328&lt;=22.8),'[1]Pricing Schedule'!$F$34+('[1]Pricing Schedule'!$F$36*M328),
IF(AND(I328=38000,R328&gt;22.8,R328&lt;=30.2),'[1]Pricing Schedule'!$F$43+('[1]Pricing Schedule'!$F$45*M328),
IF(AND(I328=38000,R328&gt;30.2,R328&lt;=45.9),'[1]Pricing Schedule'!$F$52+('[1]Pricing Schedule'!$F$54*M328),
IF(AND(I328=38000,R328&gt;45.9,R328&lt;=123.4),'[1]Pricing Schedule'!$F$96+('[1]Pricing Schedule'!$F$97*M328),
IF(AND(I328=38000,R328&gt;123.4,R328&lt;=168.2,M328&lt;=10),'[1]Pricing Schedule'!$F$103+('[1]Pricing Schedule'!$F$105*M328),
IF(AND(I328=38000,R328&gt;123.4,R328&lt;=168.2,M328&gt;10),'[1]Pricing Schedule'!$F$111+('[1]Pricing Schedule'!$F$113*M328),
IF(AND(I328=38000,R328&gt;157.4,R328&lt;=336.4,M328&lt;=10),('[1]Pricing Schedule'!$F$103+('[1]Pricing Schedule'!$F$105*M328))*2,
IF(AND(I328=38000,R328&gt;157.4,R328&lt;=336.4,M328&gt;10),('[1]Pricing Schedule'!$F$111+('[1]Pricing Schedule'!$F$113*M328))*2,
IF(AND(I328=38000,R328&gt;314.8,R328&lt;=504.6,M328&lt;=10),('[1]Pricing Schedule'!$F$103+('[1]Pricing Schedule'!$F$105*M328))*3,
IF(AND(I328=38000,R328&gt;314.8,R328&lt;=504.6,M328&gt;10),('[1]Pricing Schedule'!$F$111+('[1]Pricing Schedule'!$F$113*M328))*3,
IF(AND(I328=38000,R328&gt;472.2,R328&lt;=672.8,M328&lt;=10),('[1]Pricing Schedule'!$F$103+('[1]Pricing Schedule'!$F$105*M328))*4,
IF(AND(I328=38000,R328&gt;472.2,R328&lt;=672.8,M328&gt;10),('[1]Pricing Schedule'!$F$111+('[1]Pricing Schedule'!$F$113*M328))*4,
IF(AND(I328=110000,R328&lt;=12.8,M328&gt;2),'[1]Pricing Schedule'!$F$62+('[1]Pricing Schedule'!$F$63*M328),
IF(AND(I328=110000,R328&lt;=12.8,M328&lt;=2),'[1]Pricing Schedule'!$F$96+('[1]Pricing Schedule'!$F$97*M328),
IF(AND(I328=110000,R328&gt;12.8,R328&lt;=22.8,M328&gt;3),'[1]Pricing Schedule'!$F$71+('[1]Pricing Schedule'!$F$72*M328),
IF(AND(I328=110000,R328&gt;12.8,R328&lt;=22.8,M328&lt;=3),'[1]Pricing Schedule'!$F$96+('[1]Pricing Schedule'!$F$97*M328),
IF(AND(I328=110000,R328&gt;22.8,R328&lt;=30.2),'[1]Pricing Schedule'!$F$80+('[1]Pricing Schedule'!$F$81*M328),
IF(AND(I328=110000,R328&gt;30.2,R328&lt;=45.9),'[1]Pricing Schedule'!$F$89+('[1]Pricing Schedule'!$F$90*M328),
IF(AND(I328=110000,R328&gt;45.9,R328&lt;=123.4),'[1]Pricing Schedule'!$F$96+('[1]Pricing Schedule'!$F$97*M328),
IF(AND(I328=110000,R328&gt;123.4,R328&lt;=168.2,M328&lt;=10),'[1]Pricing Schedule'!$F$103+('[1]Pricing Schedule'!$F$105*M328),
IF(AND(I328=110000,R328&gt;123.4,R328&lt;=168.2,M328&gt;10),'[1]Pricing Schedule'!$F$111+('[1]Pricing Schedule'!$F$113*M328),
IF(AND(I328=110000,R328&gt;168.2,R328&lt;=336.4,M328&lt;=10),('[1]Pricing Schedule'!$F$103+('[1]Pricing Schedule'!$F$105*M328))*2,
IF(AND(I328=110000,R328&gt;168.2,R328&lt;=336.4,M328&gt;10),('[1]Pricing Schedule'!$F$111+('[1]Pricing Schedule'!$F$113*M328))*2,
IF(AND(I328=110000,R328&gt;336.4,R328&lt;=504.6,M328&lt;=10),('[1]Pricing Schedule'!$F$103+('[1]Pricing Schedule'!$F$105*M328))*3,
IF(AND(I328=110000,R328&gt;336.4,R328&lt;=504.6,M328&gt;10),('[1]Pricing Schedule'!$F$111+('[1]Pricing Schedule'!$F$113*M328))*3,
IF(AND(I328=110000,R328&gt;504.6,R328&lt;=672.8,M328&lt;=10),('[1]Pricing Schedule'!$F$103+('[1]Pricing Schedule'!$F$105*M328))*4,
IF(AND(I328=110000,R328&gt;504.6,R328&lt;=672.8,M328&gt;10),('[1]Pricing Schedule'!$F$111+('[1]Pricing Schedule'!$F$113*M328))*4,
IF(AND(I328=110000,R328&gt;672.8,R328&lt;=841,M328&lt;=10),('[1]Pricing Schedule'!$F$103+('[1]Pricing Schedule'!$F$105*M328))*5,
IF(AND(I328=110000,R328&gt;672.8,R328&lt;=841,M328&gt;10),('[1]Pricing Schedule'!$F$111+('[1]Pricing Schedule'!$F$113*M328))*5,
IF(AND(I328=110000,R328&gt;672.8,R328&lt;=841,M328&lt;=10),('[1]Pricing Schedule'!$F$103+('[1]Pricing Schedule'!$F$105*M328))*5,
IF(AND(I328=110000,R328&gt;672.8,R328&lt;=841,M328&gt;10),('[1]Pricing Schedule'!$F$111+('[1]Pricing Schedule'!$F$113*M328))*5,
IF(AND(I328=110000,R328&gt;1345.6,R328&lt;=1513.8,M328&lt;=10),('[1]Pricing Schedule'!$F$103+('[1]Pricing Schedule'!$F$105*M328))*9,
IF(AND(I328=110000,R328&gt;1345.6,R328&lt;=1513.8,M328&gt;10),('[1]Pricing Schedule'!$F$111+('[1]Pricing Schedule'!$F$113*M328))*9,
9999999999)))))))))))))))))))))))))))))))))))))))</f>
        <v>1627270</v>
      </c>
      <c r="T328" s="21">
        <f>IF(AND(I328=38000,R328&lt;=4.5,M328&gt;8),'[1]Pricing Schedule'!$J$9,
IF(AND(I328=38000,R328&lt;=4.5,M328&lt;=8),'[1]Pricing Schedule'!$J$36,
IF(AND(I328=38000,R328&gt;4.5,R328&lt;=9,M328&gt;8),'[1]Pricing Schedule'!$J$18,
IF(AND(I328=38000,R328&gt;4.5,R328&lt;=9,M328&lt;=8),'[1]Pricing Schedule'!$J$36,
IF(AND(I328=38000,R328&gt;9,R328&lt;=12.8,M328&gt;8),'[1]Pricing Schedule'!$J$27,
IF(AND(I328=38000,R328&gt;9,R328&lt;=12.8,M328&lt;=8),'[1]Pricing Schedule'!$J$36,
IF(AND(I328=38000,R328&gt;12.8,R328&lt;=22.8),'[1]Pricing Schedule'!$J$36,
IF(AND(I328=38000,R328&gt;22.8,R328&lt;=30.2),'[1]Pricing Schedule'!$J$45,
IF(AND(I328=38000,R328&gt;30.2,R328&lt;=45.9),'[1]Pricing Schedule'!$J$54,
IF(AND(I328=38000,R328&gt;45.9,R328&lt;=123.4),'[1]Pricing Schedule'!$J$97,
IF(AND(I328=38000,R328&gt;123.4,R328&lt;=168.2,M328&lt;=10),'[1]Pricing Schedule'!$J$105,
IF(AND(I328=38000,R328&gt;123.4,R328&lt;=168.2,M328&gt;10),'[1]Pricing Schedule'!$J$113,
IF(AND(I328=38000,R328&gt;168.2,R328&lt;=336.4,M328&lt;=10),('[1]Pricing Schedule'!$J$105),
IF(AND(I328=38000,R328&gt;168.2,R328&lt;=336.4,M328&gt;10),('[1]Pricing Schedule'!$J$113),
IF(AND(I328=38000,R328&gt;336.4,R328&lt;=504.6,M328&lt;=10),('[1]Pricing Schedule'!$J$105),
IF(AND(I328=38000,R328&gt;336.4,R328&lt;=504.6,M328&gt;10),('[1]Pricing Schedule'!$J$113),
IF(AND(I328=38000,R328&gt;504.6,R328&lt;=672.8,M328&lt;=10),('[1]Pricing Schedule'!$J$105),
IF(AND(I328=38000,R328&gt;504.6,R328&lt;=672.8,M328&gt;10),('[1]Pricing Schedule'!$J$113),
IF(AND(I328=110000,R328&lt;=12.8,M328&gt;2),'[1]Pricing Schedule'!$J$63,
IF(AND(I328=110000,R328&lt;=12.8,M328&lt;=2),'[1]Pricing Schedule'!$J$97,
IF(AND(I328=110000,R328&gt;12.8,R328&lt;=22.8,M328&gt;3),'[1]Pricing Schedule'!$J$72,
IF(AND(I328=110000,R328&gt;12.8,R328&lt;=22.8,M328&lt;=3),'[1]Pricing Schedule'!$J$97,
IF(AND(I328=110000,R328&gt;22.8,R328&lt;=30.2),'[1]Pricing Schedule'!$J$81,
IF(AND(I328=110000,R328&gt;30.2,R328&lt;=45.9),'[1]Pricing Schedule'!$J$90,
IF(AND(I328=110000,R328&gt;45.9,R328&lt;=123.4),'[1]Pricing Schedule'!$J$97,
IF(AND(I328=110000,R328&gt;123.4,R328&lt;=168.2,M328&lt;=10),'[1]Pricing Schedule'!$J$105,
IF(AND(I328=110000,R328&gt;123.4,R328&lt;=168.2,M328&gt;10),'[1]Pricing Schedule'!$J$113,
IF(AND(I328=110000,R328&gt;168.2,R328&lt;=336.2,M328&lt;=10),('[1]Pricing Schedule'!$J$105),
IF(AND(I328=110000,R328&gt;168.2,R328&lt;=336.2,M328&gt;10),('[1]Pricing Schedule'!$J$113),
IF(AND(I328=110000,R328&gt;336.4,R328&lt;=504.6,M328&lt;=10),('[1]Pricing Schedule'!$J$105),
IF(AND(I328=110000,R328&gt;336.4,R328&lt;=504.6,M328&gt;10),('[1]Pricing Schedule'!$J$113),
IF(AND(I328=110000,R328&gt;504.6,R328&lt;=672.8,M328&lt;=10),('[1]Pricing Schedule'!$J$105),
IF(AND(I328=110000,R328&gt;504.6,R328&lt;=672.8,M328&gt;10),('[1]Pricing Schedule'!$J$113),
IF(AND(I328=110000,R328&gt;672.8,R328&lt;=841,M328&lt;=10),('[1]Pricing Schedule'!$J$105),
IF(AND(I328=110000,R328&gt;672.8,R328&lt;=841,M328&gt;10),('[1]Pricing Schedule'!$J$113),
IF(AND(I328=110000,R328&gt;1682,R328&lt;=1850.2,M328&lt;=10),('[1]Pricing Schedule'!$J$105),
IF(AND(I328=110000,R328&gt;1682,R328&lt;=1850.2,M328&gt;10),('[1]Pricing Schedule'!$J$113),
IF(AND(I328=110000,R328&gt;2018.4,R328&lt;=2186.6,M328&lt;=10),('[1]Pricing Schedule'!$J$105),
IF(AND(I328=110000,R328&gt;2018.4,R328&lt;=2186.6,M328&gt;10),('[1]Pricing Schedule'!$J$113),999999999)))))))))))))))))))))))))))))))))))))))</f>
        <v>7</v>
      </c>
      <c r="U328" s="40">
        <f t="shared" si="36"/>
        <v>235836.23188405795</v>
      </c>
      <c r="V328" s="41">
        <f t="shared" si="37"/>
        <v>4.2402305702188325</v>
      </c>
      <c r="Y328" s="23">
        <v>273</v>
      </c>
      <c r="Z328" s="23">
        <v>668</v>
      </c>
      <c r="AR328" s="35"/>
    </row>
    <row r="329" spans="1:44">
      <c r="A329" s="23">
        <v>329</v>
      </c>
      <c r="B329" s="23">
        <v>329</v>
      </c>
      <c r="C329" s="23" t="s">
        <v>652</v>
      </c>
      <c r="D329" s="23" t="s">
        <v>149</v>
      </c>
      <c r="E329" s="23" t="s">
        <v>110</v>
      </c>
      <c r="F329" s="23" t="s">
        <v>653</v>
      </c>
      <c r="G329" s="23" t="s">
        <v>654</v>
      </c>
      <c r="H329" s="23" t="s">
        <v>133</v>
      </c>
      <c r="I329" s="13">
        <v>110000</v>
      </c>
      <c r="J329" s="13">
        <v>38000</v>
      </c>
      <c r="K329" s="13">
        <v>110000</v>
      </c>
      <c r="L329" s="24">
        <v>1.679</v>
      </c>
      <c r="M329" s="37">
        <f t="shared" si="32"/>
        <v>2</v>
      </c>
      <c r="N329" s="24">
        <v>0.77800000000000002</v>
      </c>
      <c r="O329" s="13">
        <v>1</v>
      </c>
      <c r="P329" s="36">
        <f t="shared" si="33"/>
        <v>0.58350000000000002</v>
      </c>
      <c r="Q329" s="38">
        <f t="shared" si="34"/>
        <v>3.45</v>
      </c>
      <c r="R329" s="37">
        <f t="shared" si="35"/>
        <v>3.45</v>
      </c>
      <c r="S329" s="39">
        <f>IF(AND(I329=38000,R329&lt;=4.5,M329&gt;8),'[1]Pricing Schedule'!$F$8+('[1]Pricing Schedule'!$F$9*M329),
IF(AND(I329=38000,R329&lt;=4.5,M329&lt;=8),'[1]Pricing Schedule'!$F$34+('[1]Pricing Schedule'!$F$36*M329),
IF(AND(I329=38000,R329&gt;4.5,R329&lt;=9,M329&gt;8),'[1]Pricing Schedule'!$F$17+('[1]Pricing Schedule'!$F$18*M329),
IF(AND(I329=38000,R329&gt;4.5,R329&lt;=9,M329&lt;=8),'[1]Pricing Schedule'!$F$34+('[1]Pricing Schedule'!$F$36*M329),
IF(AND(I329=38000,R329&gt;9,R329&lt;=12.8,M329&gt;8),'[1]Pricing Schedule'!$F$26+('[1]Pricing Schedule'!$F$27*M329),
IF(AND(I329=38000,R329&gt;9,R329&lt;=12.8,M329&lt;=8),'[1]Pricing Schedule'!$F$34+('[1]Pricing Schedule'!$F$36*M329),
IF(AND(I329=38000,R329&gt;12.8,R329&lt;=22.8),'[1]Pricing Schedule'!$F$34+('[1]Pricing Schedule'!$F$36*M329),
IF(AND(I329=38000,R329&gt;22.8,R329&lt;=30.2),'[1]Pricing Schedule'!$F$43+('[1]Pricing Schedule'!$F$45*M329),
IF(AND(I329=38000,R329&gt;30.2,R329&lt;=45.9),'[1]Pricing Schedule'!$F$52+('[1]Pricing Schedule'!$F$54*M329),
IF(AND(I329=38000,R329&gt;45.9,R329&lt;=123.4),'[1]Pricing Schedule'!$F$96+('[1]Pricing Schedule'!$F$97*M329),
IF(AND(I329=38000,R329&gt;123.4,R329&lt;=168.2,M329&lt;=10),'[1]Pricing Schedule'!$F$103+('[1]Pricing Schedule'!$F$105*M329),
IF(AND(I329=38000,R329&gt;123.4,R329&lt;=168.2,M329&gt;10),'[1]Pricing Schedule'!$F$111+('[1]Pricing Schedule'!$F$113*M329),
IF(AND(I329=38000,R329&gt;157.4,R329&lt;=336.4,M329&lt;=10),('[1]Pricing Schedule'!$F$103+('[1]Pricing Schedule'!$F$105*M329))*2,
IF(AND(I329=38000,R329&gt;157.4,R329&lt;=336.4,M329&gt;10),('[1]Pricing Schedule'!$F$111+('[1]Pricing Schedule'!$F$113*M329))*2,
IF(AND(I329=38000,R329&gt;314.8,R329&lt;=504.6,M329&lt;=10),('[1]Pricing Schedule'!$F$103+('[1]Pricing Schedule'!$F$105*M329))*3,
IF(AND(I329=38000,R329&gt;314.8,R329&lt;=504.6,M329&gt;10),('[1]Pricing Schedule'!$F$111+('[1]Pricing Schedule'!$F$113*M329))*3,
IF(AND(I329=38000,R329&gt;472.2,R329&lt;=672.8,M329&lt;=10),('[1]Pricing Schedule'!$F$103+('[1]Pricing Schedule'!$F$105*M329))*4,
IF(AND(I329=38000,R329&gt;472.2,R329&lt;=672.8,M329&gt;10),('[1]Pricing Schedule'!$F$111+('[1]Pricing Schedule'!$F$113*M329))*4,
IF(AND(I329=110000,R329&lt;=12.8,M329&gt;2),'[1]Pricing Schedule'!$F$62+('[1]Pricing Schedule'!$F$63*M329),
IF(AND(I329=110000,R329&lt;=12.8,M329&lt;=2),'[1]Pricing Schedule'!$F$96+('[1]Pricing Schedule'!$F$97*M329),
IF(AND(I329=110000,R329&gt;12.8,R329&lt;=22.8,M329&gt;3),'[1]Pricing Schedule'!$F$71+('[1]Pricing Schedule'!$F$72*M329),
IF(AND(I329=110000,R329&gt;12.8,R329&lt;=22.8,M329&lt;=3),'[1]Pricing Schedule'!$F$96+('[1]Pricing Schedule'!$F$97*M329),
IF(AND(I329=110000,R329&gt;22.8,R329&lt;=30.2),'[1]Pricing Schedule'!$F$80+('[1]Pricing Schedule'!$F$81*M329),
IF(AND(I329=110000,R329&gt;30.2,R329&lt;=45.9),'[1]Pricing Schedule'!$F$89+('[1]Pricing Schedule'!$F$90*M329),
IF(AND(I329=110000,R329&gt;45.9,R329&lt;=123.4),'[1]Pricing Schedule'!$F$96+('[1]Pricing Schedule'!$F$97*M329),
IF(AND(I329=110000,R329&gt;123.4,R329&lt;=168.2,M329&lt;=10),'[1]Pricing Schedule'!$F$103+('[1]Pricing Schedule'!$F$105*M329),
IF(AND(I329=110000,R329&gt;123.4,R329&lt;=168.2,M329&gt;10),'[1]Pricing Schedule'!$F$111+('[1]Pricing Schedule'!$F$113*M329),
IF(AND(I329=110000,R329&gt;168.2,R329&lt;=336.4,M329&lt;=10),('[1]Pricing Schedule'!$F$103+('[1]Pricing Schedule'!$F$105*M329))*2,
IF(AND(I329=110000,R329&gt;168.2,R329&lt;=336.4,M329&gt;10),('[1]Pricing Schedule'!$F$111+('[1]Pricing Schedule'!$F$113*M329))*2,
IF(AND(I329=110000,R329&gt;336.4,R329&lt;=504.6,M329&lt;=10),('[1]Pricing Schedule'!$F$103+('[1]Pricing Schedule'!$F$105*M329))*3,
IF(AND(I329=110000,R329&gt;336.4,R329&lt;=504.6,M329&gt;10),('[1]Pricing Schedule'!$F$111+('[1]Pricing Schedule'!$F$113*M329))*3,
IF(AND(I329=110000,R329&gt;504.6,R329&lt;=672.8,M329&lt;=10),('[1]Pricing Schedule'!$F$103+('[1]Pricing Schedule'!$F$105*M329))*4,
IF(AND(I329=110000,R329&gt;504.6,R329&lt;=672.8,M329&gt;10),('[1]Pricing Schedule'!$F$111+('[1]Pricing Schedule'!$F$113*M329))*4,
IF(AND(I329=110000,R329&gt;672.8,R329&lt;=841,M329&lt;=10),('[1]Pricing Schedule'!$F$103+('[1]Pricing Schedule'!$F$105*M329))*5,
IF(AND(I329=110000,R329&gt;672.8,R329&lt;=841,M329&gt;10),('[1]Pricing Schedule'!$F$111+('[1]Pricing Schedule'!$F$113*M329))*5,
IF(AND(I329=110000,R329&gt;672.8,R329&lt;=841,M329&lt;=10),('[1]Pricing Schedule'!$F$103+('[1]Pricing Schedule'!$F$105*M329))*5,
IF(AND(I329=110000,R329&gt;672.8,R329&lt;=841,M329&gt;10),('[1]Pricing Schedule'!$F$111+('[1]Pricing Schedule'!$F$113*M329))*5,
IF(AND(I329=110000,R329&gt;1345.6,R329&lt;=1513.8,M329&lt;=10),('[1]Pricing Schedule'!$F$103+('[1]Pricing Schedule'!$F$105*M329))*9,
IF(AND(I329=110000,R329&gt;1345.6,R329&lt;=1513.8,M329&gt;10),('[1]Pricing Schedule'!$F$111+('[1]Pricing Schedule'!$F$113*M329))*9,
9999999999)))))))))))))))))))))))))))))))))))))))</f>
        <v>1340080</v>
      </c>
      <c r="T329" s="21">
        <f>IF(AND(I329=38000,R329&lt;=4.5,M329&gt;8),'[1]Pricing Schedule'!$J$9,
IF(AND(I329=38000,R329&lt;=4.5,M329&lt;=8),'[1]Pricing Schedule'!$J$36,
IF(AND(I329=38000,R329&gt;4.5,R329&lt;=9,M329&gt;8),'[1]Pricing Schedule'!$J$18,
IF(AND(I329=38000,R329&gt;4.5,R329&lt;=9,M329&lt;=8),'[1]Pricing Schedule'!$J$36,
IF(AND(I329=38000,R329&gt;9,R329&lt;=12.8,M329&gt;8),'[1]Pricing Schedule'!$J$27,
IF(AND(I329=38000,R329&gt;9,R329&lt;=12.8,M329&lt;=8),'[1]Pricing Schedule'!$J$36,
IF(AND(I329=38000,R329&gt;12.8,R329&lt;=22.8),'[1]Pricing Schedule'!$J$36,
IF(AND(I329=38000,R329&gt;22.8,R329&lt;=30.2),'[1]Pricing Schedule'!$J$45,
IF(AND(I329=38000,R329&gt;30.2,R329&lt;=45.9),'[1]Pricing Schedule'!$J$54,
IF(AND(I329=38000,R329&gt;45.9,R329&lt;=123.4),'[1]Pricing Schedule'!$J$97,
IF(AND(I329=38000,R329&gt;123.4,R329&lt;=168.2,M329&lt;=10),'[1]Pricing Schedule'!$J$105,
IF(AND(I329=38000,R329&gt;123.4,R329&lt;=168.2,M329&gt;10),'[1]Pricing Schedule'!$J$113,
IF(AND(I329=38000,R329&gt;168.2,R329&lt;=336.4,M329&lt;=10),('[1]Pricing Schedule'!$J$105),
IF(AND(I329=38000,R329&gt;168.2,R329&lt;=336.4,M329&gt;10),('[1]Pricing Schedule'!$J$113),
IF(AND(I329=38000,R329&gt;336.4,R329&lt;=504.6,M329&lt;=10),('[1]Pricing Schedule'!$J$105),
IF(AND(I329=38000,R329&gt;336.4,R329&lt;=504.6,M329&gt;10),('[1]Pricing Schedule'!$J$113),
IF(AND(I329=38000,R329&gt;504.6,R329&lt;=672.8,M329&lt;=10),('[1]Pricing Schedule'!$J$105),
IF(AND(I329=38000,R329&gt;504.6,R329&lt;=672.8,M329&gt;10),('[1]Pricing Schedule'!$J$113),
IF(AND(I329=110000,R329&lt;=12.8,M329&gt;2),'[1]Pricing Schedule'!$J$63,
IF(AND(I329=110000,R329&lt;=12.8,M329&lt;=2),'[1]Pricing Schedule'!$J$97,
IF(AND(I329=110000,R329&gt;12.8,R329&lt;=22.8,M329&gt;3),'[1]Pricing Schedule'!$J$72,
IF(AND(I329=110000,R329&gt;12.8,R329&lt;=22.8,M329&lt;=3),'[1]Pricing Schedule'!$J$97,
IF(AND(I329=110000,R329&gt;22.8,R329&lt;=30.2),'[1]Pricing Schedule'!$J$81,
IF(AND(I329=110000,R329&gt;30.2,R329&lt;=45.9),'[1]Pricing Schedule'!$J$90,
IF(AND(I329=110000,R329&gt;45.9,R329&lt;=123.4),'[1]Pricing Schedule'!$J$97,
IF(AND(I329=110000,R329&gt;123.4,R329&lt;=168.2,M329&lt;=10),'[1]Pricing Schedule'!$J$105,
IF(AND(I329=110000,R329&gt;123.4,R329&lt;=168.2,M329&gt;10),'[1]Pricing Schedule'!$J$113,
IF(AND(I329=110000,R329&gt;168.2,R329&lt;=336.2,M329&lt;=10),('[1]Pricing Schedule'!$J$105),
IF(AND(I329=110000,R329&gt;168.2,R329&lt;=336.2,M329&gt;10),('[1]Pricing Schedule'!$J$113),
IF(AND(I329=110000,R329&gt;336.4,R329&lt;=504.6,M329&lt;=10),('[1]Pricing Schedule'!$J$105),
IF(AND(I329=110000,R329&gt;336.4,R329&lt;=504.6,M329&gt;10),('[1]Pricing Schedule'!$J$113),
IF(AND(I329=110000,R329&gt;504.6,R329&lt;=672.8,M329&lt;=10),('[1]Pricing Schedule'!$J$105),
IF(AND(I329=110000,R329&gt;504.6,R329&lt;=672.8,M329&gt;10),('[1]Pricing Schedule'!$J$113),
IF(AND(I329=110000,R329&gt;672.8,R329&lt;=841,M329&lt;=10),('[1]Pricing Schedule'!$J$105),
IF(AND(I329=110000,R329&gt;672.8,R329&lt;=841,M329&gt;10),('[1]Pricing Schedule'!$J$113),
IF(AND(I329=110000,R329&gt;1682,R329&lt;=1850.2,M329&lt;=10),('[1]Pricing Schedule'!$J$105),
IF(AND(I329=110000,R329&gt;1682,R329&lt;=1850.2,M329&gt;10),('[1]Pricing Schedule'!$J$113),
IF(AND(I329=110000,R329&gt;2018.4,R329&lt;=2186.6,M329&lt;=10),('[1]Pricing Schedule'!$J$105),
IF(AND(I329=110000,R329&gt;2018.4,R329&lt;=2186.6,M329&gt;10),('[1]Pricing Schedule'!$J$113),999999999)))))))))))))))))))))))))))))))))))))))</f>
        <v>11</v>
      </c>
      <c r="U329" s="40">
        <f t="shared" si="36"/>
        <v>388428.98550724634</v>
      </c>
      <c r="V329" s="41">
        <f t="shared" si="37"/>
        <v>2.5744731657811473</v>
      </c>
      <c r="Y329" s="23">
        <v>105</v>
      </c>
      <c r="Z329" s="23">
        <v>162</v>
      </c>
      <c r="AR329" s="35"/>
    </row>
    <row r="330" spans="1:44">
      <c r="A330" s="23">
        <v>330</v>
      </c>
      <c r="B330" s="23">
        <v>330</v>
      </c>
      <c r="C330" s="23" t="s">
        <v>655</v>
      </c>
      <c r="D330" s="23" t="s">
        <v>110</v>
      </c>
      <c r="E330" s="23" t="s">
        <v>110</v>
      </c>
      <c r="F330" s="23" t="s">
        <v>498</v>
      </c>
      <c r="G330" s="23" t="s">
        <v>499</v>
      </c>
      <c r="H330" s="23" t="s">
        <v>133</v>
      </c>
      <c r="I330" s="13">
        <v>110000</v>
      </c>
      <c r="L330" s="24">
        <v>3.7469999999999999</v>
      </c>
      <c r="M330" s="37">
        <f t="shared" si="32"/>
        <v>4</v>
      </c>
      <c r="N330" s="24">
        <v>2.9180000000000001</v>
      </c>
      <c r="O330" s="13">
        <v>1</v>
      </c>
      <c r="P330" s="36">
        <f t="shared" si="33"/>
        <v>2.1885000000000003</v>
      </c>
      <c r="Q330" s="38">
        <f t="shared" si="34"/>
        <v>20.700000000000003</v>
      </c>
      <c r="R330" s="37">
        <f t="shared" si="35"/>
        <v>20.700000000000003</v>
      </c>
      <c r="S330" s="39">
        <f>IF(AND(I330=38000,R330&lt;=4.5,M330&gt;8),'[1]Pricing Schedule'!$F$8+('[1]Pricing Schedule'!$F$9*M330),
IF(AND(I330=38000,R330&lt;=4.5,M330&lt;=8),'[1]Pricing Schedule'!$F$34+('[1]Pricing Schedule'!$F$36*M330),
IF(AND(I330=38000,R330&gt;4.5,R330&lt;=9,M330&gt;8),'[1]Pricing Schedule'!$F$17+('[1]Pricing Schedule'!$F$18*M330),
IF(AND(I330=38000,R330&gt;4.5,R330&lt;=9,M330&lt;=8),'[1]Pricing Schedule'!$F$34+('[1]Pricing Schedule'!$F$36*M330),
IF(AND(I330=38000,R330&gt;9,R330&lt;=12.8,M330&gt;8),'[1]Pricing Schedule'!$F$26+('[1]Pricing Schedule'!$F$27*M330),
IF(AND(I330=38000,R330&gt;9,R330&lt;=12.8,M330&lt;=8),'[1]Pricing Schedule'!$F$34+('[1]Pricing Schedule'!$F$36*M330),
IF(AND(I330=38000,R330&gt;12.8,R330&lt;=22.8),'[1]Pricing Schedule'!$F$34+('[1]Pricing Schedule'!$F$36*M330),
IF(AND(I330=38000,R330&gt;22.8,R330&lt;=30.2),'[1]Pricing Schedule'!$F$43+('[1]Pricing Schedule'!$F$45*M330),
IF(AND(I330=38000,R330&gt;30.2,R330&lt;=45.9),'[1]Pricing Schedule'!$F$52+('[1]Pricing Schedule'!$F$54*M330),
IF(AND(I330=38000,R330&gt;45.9,R330&lt;=123.4),'[1]Pricing Schedule'!$F$96+('[1]Pricing Schedule'!$F$97*M330),
IF(AND(I330=38000,R330&gt;123.4,R330&lt;=168.2,M330&lt;=10),'[1]Pricing Schedule'!$F$103+('[1]Pricing Schedule'!$F$105*M330),
IF(AND(I330=38000,R330&gt;123.4,R330&lt;=168.2,M330&gt;10),'[1]Pricing Schedule'!$F$111+('[1]Pricing Schedule'!$F$113*M330),
IF(AND(I330=38000,R330&gt;157.4,R330&lt;=336.4,M330&lt;=10),('[1]Pricing Schedule'!$F$103+('[1]Pricing Schedule'!$F$105*M330))*2,
IF(AND(I330=38000,R330&gt;157.4,R330&lt;=336.4,M330&gt;10),('[1]Pricing Schedule'!$F$111+('[1]Pricing Schedule'!$F$113*M330))*2,
IF(AND(I330=38000,R330&gt;314.8,R330&lt;=504.6,M330&lt;=10),('[1]Pricing Schedule'!$F$103+('[1]Pricing Schedule'!$F$105*M330))*3,
IF(AND(I330=38000,R330&gt;314.8,R330&lt;=504.6,M330&gt;10),('[1]Pricing Schedule'!$F$111+('[1]Pricing Schedule'!$F$113*M330))*3,
IF(AND(I330=38000,R330&gt;472.2,R330&lt;=672.8,M330&lt;=10),('[1]Pricing Schedule'!$F$103+('[1]Pricing Schedule'!$F$105*M330))*4,
IF(AND(I330=38000,R330&gt;472.2,R330&lt;=672.8,M330&gt;10),('[1]Pricing Schedule'!$F$111+('[1]Pricing Schedule'!$F$113*M330))*4,
IF(AND(I330=110000,R330&lt;=12.8,M330&gt;2),'[1]Pricing Schedule'!$F$62+('[1]Pricing Schedule'!$F$63*M330),
IF(AND(I330=110000,R330&lt;=12.8,M330&lt;=2),'[1]Pricing Schedule'!$F$96+('[1]Pricing Schedule'!$F$97*M330),
IF(AND(I330=110000,R330&gt;12.8,R330&lt;=22.8,M330&gt;3),'[1]Pricing Schedule'!$F$71+('[1]Pricing Schedule'!$F$72*M330),
IF(AND(I330=110000,R330&gt;12.8,R330&lt;=22.8,M330&lt;=3),'[1]Pricing Schedule'!$F$96+('[1]Pricing Schedule'!$F$97*M330),
IF(AND(I330=110000,R330&gt;22.8,R330&lt;=30.2),'[1]Pricing Schedule'!$F$80+('[1]Pricing Schedule'!$F$81*M330),
IF(AND(I330=110000,R330&gt;30.2,R330&lt;=45.9),'[1]Pricing Schedule'!$F$89+('[1]Pricing Schedule'!$F$90*M330),
IF(AND(I330=110000,R330&gt;45.9,R330&lt;=123.4),'[1]Pricing Schedule'!$F$96+('[1]Pricing Schedule'!$F$97*M330),
IF(AND(I330=110000,R330&gt;123.4,R330&lt;=168.2,M330&lt;=10),'[1]Pricing Schedule'!$F$103+('[1]Pricing Schedule'!$F$105*M330),
IF(AND(I330=110000,R330&gt;123.4,R330&lt;=168.2,M330&gt;10),'[1]Pricing Schedule'!$F$111+('[1]Pricing Schedule'!$F$113*M330),
IF(AND(I330=110000,R330&gt;168.2,R330&lt;=336.4,M330&lt;=10),('[1]Pricing Schedule'!$F$103+('[1]Pricing Schedule'!$F$105*M330))*2,
IF(AND(I330=110000,R330&gt;168.2,R330&lt;=336.4,M330&gt;10),('[1]Pricing Schedule'!$F$111+('[1]Pricing Schedule'!$F$113*M330))*2,
IF(AND(I330=110000,R330&gt;336.4,R330&lt;=504.6,M330&lt;=10),('[1]Pricing Schedule'!$F$103+('[1]Pricing Schedule'!$F$105*M330))*3,
IF(AND(I330=110000,R330&gt;336.4,R330&lt;=504.6,M330&gt;10),('[1]Pricing Schedule'!$F$111+('[1]Pricing Schedule'!$F$113*M330))*3,
IF(AND(I330=110000,R330&gt;504.6,R330&lt;=672.8,M330&lt;=10),('[1]Pricing Schedule'!$F$103+('[1]Pricing Schedule'!$F$105*M330))*4,
IF(AND(I330=110000,R330&gt;504.6,R330&lt;=672.8,M330&gt;10),('[1]Pricing Schedule'!$F$111+('[1]Pricing Schedule'!$F$113*M330))*4,
IF(AND(I330=110000,R330&gt;672.8,R330&lt;=841,M330&lt;=10),('[1]Pricing Schedule'!$F$103+('[1]Pricing Schedule'!$F$105*M330))*5,
IF(AND(I330=110000,R330&gt;672.8,R330&lt;=841,M330&gt;10),('[1]Pricing Schedule'!$F$111+('[1]Pricing Schedule'!$F$113*M330))*5,
IF(AND(I330=110000,R330&gt;672.8,R330&lt;=841,M330&lt;=10),('[1]Pricing Schedule'!$F$103+('[1]Pricing Schedule'!$F$105*M330))*5,
IF(AND(I330=110000,R330&gt;672.8,R330&lt;=841,M330&gt;10),('[1]Pricing Schedule'!$F$111+('[1]Pricing Schedule'!$F$113*M330))*5,
IF(AND(I330=110000,R330&gt;1345.6,R330&lt;=1513.8,M330&lt;=10),('[1]Pricing Schedule'!$F$103+('[1]Pricing Schedule'!$F$105*M330))*9,
IF(AND(I330=110000,R330&gt;1345.6,R330&lt;=1513.8,M330&gt;10),('[1]Pricing Schedule'!$F$111+('[1]Pricing Schedule'!$F$113*M330))*9,
9999999999)))))))))))))))))))))))))))))))))))))))</f>
        <v>1875790</v>
      </c>
      <c r="T330" s="21">
        <f>IF(AND(I330=38000,R330&lt;=4.5,M330&gt;8),'[1]Pricing Schedule'!$J$9,
IF(AND(I330=38000,R330&lt;=4.5,M330&lt;=8),'[1]Pricing Schedule'!$J$36,
IF(AND(I330=38000,R330&gt;4.5,R330&lt;=9,M330&gt;8),'[1]Pricing Schedule'!$J$18,
IF(AND(I330=38000,R330&gt;4.5,R330&lt;=9,M330&lt;=8),'[1]Pricing Schedule'!$J$36,
IF(AND(I330=38000,R330&gt;9,R330&lt;=12.8,M330&gt;8),'[1]Pricing Schedule'!$J$27,
IF(AND(I330=38000,R330&gt;9,R330&lt;=12.8,M330&lt;=8),'[1]Pricing Schedule'!$J$36,
IF(AND(I330=38000,R330&gt;12.8,R330&lt;=22.8),'[1]Pricing Schedule'!$J$36,
IF(AND(I330=38000,R330&gt;22.8,R330&lt;=30.2),'[1]Pricing Schedule'!$J$45,
IF(AND(I330=38000,R330&gt;30.2,R330&lt;=45.9),'[1]Pricing Schedule'!$J$54,
IF(AND(I330=38000,R330&gt;45.9,R330&lt;=123.4),'[1]Pricing Schedule'!$J$97,
IF(AND(I330=38000,R330&gt;123.4,R330&lt;=168.2,M330&lt;=10),'[1]Pricing Schedule'!$J$105,
IF(AND(I330=38000,R330&gt;123.4,R330&lt;=168.2,M330&gt;10),'[1]Pricing Schedule'!$J$113,
IF(AND(I330=38000,R330&gt;168.2,R330&lt;=336.4,M330&lt;=10),('[1]Pricing Schedule'!$J$105),
IF(AND(I330=38000,R330&gt;168.2,R330&lt;=336.4,M330&gt;10),('[1]Pricing Schedule'!$J$113),
IF(AND(I330=38000,R330&gt;336.4,R330&lt;=504.6,M330&lt;=10),('[1]Pricing Schedule'!$J$105),
IF(AND(I330=38000,R330&gt;336.4,R330&lt;=504.6,M330&gt;10),('[1]Pricing Schedule'!$J$113),
IF(AND(I330=38000,R330&gt;504.6,R330&lt;=672.8,M330&lt;=10),('[1]Pricing Schedule'!$J$105),
IF(AND(I330=38000,R330&gt;504.6,R330&lt;=672.8,M330&gt;10),('[1]Pricing Schedule'!$J$113),
IF(AND(I330=110000,R330&lt;=12.8,M330&gt;2),'[1]Pricing Schedule'!$J$63,
IF(AND(I330=110000,R330&lt;=12.8,M330&lt;=2),'[1]Pricing Schedule'!$J$97,
IF(AND(I330=110000,R330&gt;12.8,R330&lt;=22.8,M330&gt;3),'[1]Pricing Schedule'!$J$72,
IF(AND(I330=110000,R330&gt;12.8,R330&lt;=22.8,M330&lt;=3),'[1]Pricing Schedule'!$J$97,
IF(AND(I330=110000,R330&gt;22.8,R330&lt;=30.2),'[1]Pricing Schedule'!$J$81,
IF(AND(I330=110000,R330&gt;30.2,R330&lt;=45.9),'[1]Pricing Schedule'!$J$90,
IF(AND(I330=110000,R330&gt;45.9,R330&lt;=123.4),'[1]Pricing Schedule'!$J$97,
IF(AND(I330=110000,R330&gt;123.4,R330&lt;=168.2,M330&lt;=10),'[1]Pricing Schedule'!$J$105,
IF(AND(I330=110000,R330&gt;123.4,R330&lt;=168.2,M330&gt;10),'[1]Pricing Schedule'!$J$113,
IF(AND(I330=110000,R330&gt;168.2,R330&lt;=336.2,M330&lt;=10),('[1]Pricing Schedule'!$J$105),
IF(AND(I330=110000,R330&gt;168.2,R330&lt;=336.2,M330&gt;10),('[1]Pricing Schedule'!$J$113),
IF(AND(I330=110000,R330&gt;336.4,R330&lt;=504.6,M330&lt;=10),('[1]Pricing Schedule'!$J$105),
IF(AND(I330=110000,R330&gt;336.4,R330&lt;=504.6,M330&gt;10),('[1]Pricing Schedule'!$J$113),
IF(AND(I330=110000,R330&gt;504.6,R330&lt;=672.8,M330&lt;=10),('[1]Pricing Schedule'!$J$105),
IF(AND(I330=110000,R330&gt;504.6,R330&lt;=672.8,M330&gt;10),('[1]Pricing Schedule'!$J$113),
IF(AND(I330=110000,R330&gt;672.8,R330&lt;=841,M330&lt;=10),('[1]Pricing Schedule'!$J$105),
IF(AND(I330=110000,R330&gt;672.8,R330&lt;=841,M330&gt;10),('[1]Pricing Schedule'!$J$113),
IF(AND(I330=110000,R330&gt;1682,R330&lt;=1850.2,M330&lt;=10),('[1]Pricing Schedule'!$J$105),
IF(AND(I330=110000,R330&gt;1682,R330&lt;=1850.2,M330&gt;10),('[1]Pricing Schedule'!$J$113),
IF(AND(I330=110000,R330&gt;2018.4,R330&lt;=2186.6,M330&lt;=10),('[1]Pricing Schedule'!$J$105),
IF(AND(I330=110000,R330&gt;2018.4,R330&lt;=2186.6,M330&gt;10),('[1]Pricing Schedule'!$J$113),999999999)))))))))))))))))))))))))))))))))))))))</f>
        <v>8</v>
      </c>
      <c r="U330" s="40">
        <f t="shared" si="36"/>
        <v>90617.874396135259</v>
      </c>
      <c r="V330" s="41">
        <f t="shared" si="37"/>
        <v>11.03535043901503</v>
      </c>
      <c r="Y330" s="23">
        <v>610</v>
      </c>
      <c r="Z330" s="23">
        <v>72</v>
      </c>
      <c r="AR330" s="35"/>
    </row>
    <row r="331" spans="1:44">
      <c r="A331" s="23">
        <v>331</v>
      </c>
      <c r="B331" s="23">
        <v>331</v>
      </c>
      <c r="C331" s="23" t="s">
        <v>656</v>
      </c>
      <c r="D331" s="23" t="s">
        <v>110</v>
      </c>
      <c r="E331" s="23" t="s">
        <v>110</v>
      </c>
      <c r="F331" s="23" t="s">
        <v>498</v>
      </c>
      <c r="G331" s="23" t="s">
        <v>499</v>
      </c>
      <c r="H331" s="23" t="s">
        <v>133</v>
      </c>
      <c r="I331" s="13">
        <v>110000</v>
      </c>
      <c r="L331" s="24">
        <v>6.1849999999999996</v>
      </c>
      <c r="M331" s="37">
        <f t="shared" si="32"/>
        <v>7</v>
      </c>
      <c r="N331" s="24">
        <v>1.5249999999999999</v>
      </c>
      <c r="O331" s="13">
        <v>1</v>
      </c>
      <c r="P331" s="36">
        <f t="shared" si="33"/>
        <v>1.1437499999999998</v>
      </c>
      <c r="Q331" s="38">
        <f t="shared" si="34"/>
        <v>10.350000000000001</v>
      </c>
      <c r="R331" s="37">
        <f t="shared" si="35"/>
        <v>10.350000000000001</v>
      </c>
      <c r="S331" s="39">
        <f>IF(AND(I331=38000,R331&lt;=4.5,M331&gt;8),'[1]Pricing Schedule'!$F$8+('[1]Pricing Schedule'!$F$9*M331),
IF(AND(I331=38000,R331&lt;=4.5,M331&lt;=8),'[1]Pricing Schedule'!$F$34+('[1]Pricing Schedule'!$F$36*M331),
IF(AND(I331=38000,R331&gt;4.5,R331&lt;=9,M331&gt;8),'[1]Pricing Schedule'!$F$17+('[1]Pricing Schedule'!$F$18*M331),
IF(AND(I331=38000,R331&gt;4.5,R331&lt;=9,M331&lt;=8),'[1]Pricing Schedule'!$F$34+('[1]Pricing Schedule'!$F$36*M331),
IF(AND(I331=38000,R331&gt;9,R331&lt;=12.8,M331&gt;8),'[1]Pricing Schedule'!$F$26+('[1]Pricing Schedule'!$F$27*M331),
IF(AND(I331=38000,R331&gt;9,R331&lt;=12.8,M331&lt;=8),'[1]Pricing Schedule'!$F$34+('[1]Pricing Schedule'!$F$36*M331),
IF(AND(I331=38000,R331&gt;12.8,R331&lt;=22.8),'[1]Pricing Schedule'!$F$34+('[1]Pricing Schedule'!$F$36*M331),
IF(AND(I331=38000,R331&gt;22.8,R331&lt;=30.2),'[1]Pricing Schedule'!$F$43+('[1]Pricing Schedule'!$F$45*M331),
IF(AND(I331=38000,R331&gt;30.2,R331&lt;=45.9),'[1]Pricing Schedule'!$F$52+('[1]Pricing Schedule'!$F$54*M331),
IF(AND(I331=38000,R331&gt;45.9,R331&lt;=123.4),'[1]Pricing Schedule'!$F$96+('[1]Pricing Schedule'!$F$97*M331),
IF(AND(I331=38000,R331&gt;123.4,R331&lt;=168.2,M331&lt;=10),'[1]Pricing Schedule'!$F$103+('[1]Pricing Schedule'!$F$105*M331),
IF(AND(I331=38000,R331&gt;123.4,R331&lt;=168.2,M331&gt;10),'[1]Pricing Schedule'!$F$111+('[1]Pricing Schedule'!$F$113*M331),
IF(AND(I331=38000,R331&gt;157.4,R331&lt;=336.4,M331&lt;=10),('[1]Pricing Schedule'!$F$103+('[1]Pricing Schedule'!$F$105*M331))*2,
IF(AND(I331=38000,R331&gt;157.4,R331&lt;=336.4,M331&gt;10),('[1]Pricing Schedule'!$F$111+('[1]Pricing Schedule'!$F$113*M331))*2,
IF(AND(I331=38000,R331&gt;314.8,R331&lt;=504.6,M331&lt;=10),('[1]Pricing Schedule'!$F$103+('[1]Pricing Schedule'!$F$105*M331))*3,
IF(AND(I331=38000,R331&gt;314.8,R331&lt;=504.6,M331&gt;10),('[1]Pricing Schedule'!$F$111+('[1]Pricing Schedule'!$F$113*M331))*3,
IF(AND(I331=38000,R331&gt;472.2,R331&lt;=672.8,M331&lt;=10),('[1]Pricing Schedule'!$F$103+('[1]Pricing Schedule'!$F$105*M331))*4,
IF(AND(I331=38000,R331&gt;472.2,R331&lt;=672.8,M331&gt;10),('[1]Pricing Schedule'!$F$111+('[1]Pricing Schedule'!$F$113*M331))*4,
IF(AND(I331=110000,R331&lt;=12.8,M331&gt;2),'[1]Pricing Schedule'!$F$62+('[1]Pricing Schedule'!$F$63*M331),
IF(AND(I331=110000,R331&lt;=12.8,M331&lt;=2),'[1]Pricing Schedule'!$F$96+('[1]Pricing Schedule'!$F$97*M331),
IF(AND(I331=110000,R331&gt;12.8,R331&lt;=22.8,M331&gt;3),'[1]Pricing Schedule'!$F$71+('[1]Pricing Schedule'!$F$72*M331),
IF(AND(I331=110000,R331&gt;12.8,R331&lt;=22.8,M331&lt;=3),'[1]Pricing Schedule'!$F$96+('[1]Pricing Schedule'!$F$97*M331),
IF(AND(I331=110000,R331&gt;22.8,R331&lt;=30.2),'[1]Pricing Schedule'!$F$80+('[1]Pricing Schedule'!$F$81*M331),
IF(AND(I331=110000,R331&gt;30.2,R331&lt;=45.9),'[1]Pricing Schedule'!$F$89+('[1]Pricing Schedule'!$F$90*M331),
IF(AND(I331=110000,R331&gt;45.9,R331&lt;=123.4),'[1]Pricing Schedule'!$F$96+('[1]Pricing Schedule'!$F$97*M331),
IF(AND(I331=110000,R331&gt;123.4,R331&lt;=168.2,M331&lt;=10),'[1]Pricing Schedule'!$F$103+('[1]Pricing Schedule'!$F$105*M331),
IF(AND(I331=110000,R331&gt;123.4,R331&lt;=168.2,M331&gt;10),'[1]Pricing Schedule'!$F$111+('[1]Pricing Schedule'!$F$113*M331),
IF(AND(I331=110000,R331&gt;168.2,R331&lt;=336.4,M331&lt;=10),('[1]Pricing Schedule'!$F$103+('[1]Pricing Schedule'!$F$105*M331))*2,
IF(AND(I331=110000,R331&gt;168.2,R331&lt;=336.4,M331&gt;10),('[1]Pricing Schedule'!$F$111+('[1]Pricing Schedule'!$F$113*M331))*2,
IF(AND(I331=110000,R331&gt;336.4,R331&lt;=504.6,M331&lt;=10),('[1]Pricing Schedule'!$F$103+('[1]Pricing Schedule'!$F$105*M331))*3,
IF(AND(I331=110000,R331&gt;336.4,R331&lt;=504.6,M331&gt;10),('[1]Pricing Schedule'!$F$111+('[1]Pricing Schedule'!$F$113*M331))*3,
IF(AND(I331=110000,R331&gt;504.6,R331&lt;=672.8,M331&lt;=10),('[1]Pricing Schedule'!$F$103+('[1]Pricing Schedule'!$F$105*M331))*4,
IF(AND(I331=110000,R331&gt;504.6,R331&lt;=672.8,M331&gt;10),('[1]Pricing Schedule'!$F$111+('[1]Pricing Schedule'!$F$113*M331))*4,
IF(AND(I331=110000,R331&gt;672.8,R331&lt;=841,M331&lt;=10),('[1]Pricing Schedule'!$F$103+('[1]Pricing Schedule'!$F$105*M331))*5,
IF(AND(I331=110000,R331&gt;672.8,R331&lt;=841,M331&gt;10),('[1]Pricing Schedule'!$F$111+('[1]Pricing Schedule'!$F$113*M331))*5,
IF(AND(I331=110000,R331&gt;672.8,R331&lt;=841,M331&lt;=10),('[1]Pricing Schedule'!$F$103+('[1]Pricing Schedule'!$F$105*M331))*5,
IF(AND(I331=110000,R331&gt;672.8,R331&lt;=841,M331&gt;10),('[1]Pricing Schedule'!$F$111+('[1]Pricing Schedule'!$F$113*M331))*5,
IF(AND(I331=110000,R331&gt;1345.6,R331&lt;=1513.8,M331&lt;=10),('[1]Pricing Schedule'!$F$103+('[1]Pricing Schedule'!$F$105*M331))*9,
IF(AND(I331=110000,R331&gt;1345.6,R331&lt;=1513.8,M331&gt;10),('[1]Pricing Schedule'!$F$111+('[1]Pricing Schedule'!$F$113*M331))*9,
9999999999)))))))))))))))))))))))))))))))))))))))</f>
        <v>1785370</v>
      </c>
      <c r="T331" s="21">
        <f>IF(AND(I331=38000,R331&lt;=4.5,M331&gt;8),'[1]Pricing Schedule'!$J$9,
IF(AND(I331=38000,R331&lt;=4.5,M331&lt;=8),'[1]Pricing Schedule'!$J$36,
IF(AND(I331=38000,R331&gt;4.5,R331&lt;=9,M331&gt;8),'[1]Pricing Schedule'!$J$18,
IF(AND(I331=38000,R331&gt;4.5,R331&lt;=9,M331&lt;=8),'[1]Pricing Schedule'!$J$36,
IF(AND(I331=38000,R331&gt;9,R331&lt;=12.8,M331&gt;8),'[1]Pricing Schedule'!$J$27,
IF(AND(I331=38000,R331&gt;9,R331&lt;=12.8,M331&lt;=8),'[1]Pricing Schedule'!$J$36,
IF(AND(I331=38000,R331&gt;12.8,R331&lt;=22.8),'[1]Pricing Schedule'!$J$36,
IF(AND(I331=38000,R331&gt;22.8,R331&lt;=30.2),'[1]Pricing Schedule'!$J$45,
IF(AND(I331=38000,R331&gt;30.2,R331&lt;=45.9),'[1]Pricing Schedule'!$J$54,
IF(AND(I331=38000,R331&gt;45.9,R331&lt;=123.4),'[1]Pricing Schedule'!$J$97,
IF(AND(I331=38000,R331&gt;123.4,R331&lt;=168.2,M331&lt;=10),'[1]Pricing Schedule'!$J$105,
IF(AND(I331=38000,R331&gt;123.4,R331&lt;=168.2,M331&gt;10),'[1]Pricing Schedule'!$J$113,
IF(AND(I331=38000,R331&gt;168.2,R331&lt;=336.4,M331&lt;=10),('[1]Pricing Schedule'!$J$105),
IF(AND(I331=38000,R331&gt;168.2,R331&lt;=336.4,M331&gt;10),('[1]Pricing Schedule'!$J$113),
IF(AND(I331=38000,R331&gt;336.4,R331&lt;=504.6,M331&lt;=10),('[1]Pricing Schedule'!$J$105),
IF(AND(I331=38000,R331&gt;336.4,R331&lt;=504.6,M331&gt;10),('[1]Pricing Schedule'!$J$113),
IF(AND(I331=38000,R331&gt;504.6,R331&lt;=672.8,M331&lt;=10),('[1]Pricing Schedule'!$J$105),
IF(AND(I331=38000,R331&gt;504.6,R331&lt;=672.8,M331&gt;10),('[1]Pricing Schedule'!$J$113),
IF(AND(I331=110000,R331&lt;=12.8,M331&gt;2),'[1]Pricing Schedule'!$J$63,
IF(AND(I331=110000,R331&lt;=12.8,M331&lt;=2),'[1]Pricing Schedule'!$J$97,
IF(AND(I331=110000,R331&gt;12.8,R331&lt;=22.8,M331&gt;3),'[1]Pricing Schedule'!$J$72,
IF(AND(I331=110000,R331&gt;12.8,R331&lt;=22.8,M331&lt;=3),'[1]Pricing Schedule'!$J$97,
IF(AND(I331=110000,R331&gt;22.8,R331&lt;=30.2),'[1]Pricing Schedule'!$J$81,
IF(AND(I331=110000,R331&gt;30.2,R331&lt;=45.9),'[1]Pricing Schedule'!$J$90,
IF(AND(I331=110000,R331&gt;45.9,R331&lt;=123.4),'[1]Pricing Schedule'!$J$97,
IF(AND(I331=110000,R331&gt;123.4,R331&lt;=168.2,M331&lt;=10),'[1]Pricing Schedule'!$J$105,
IF(AND(I331=110000,R331&gt;123.4,R331&lt;=168.2,M331&gt;10),'[1]Pricing Schedule'!$J$113,
IF(AND(I331=110000,R331&gt;168.2,R331&lt;=336.2,M331&lt;=10),('[1]Pricing Schedule'!$J$105),
IF(AND(I331=110000,R331&gt;168.2,R331&lt;=336.2,M331&gt;10),('[1]Pricing Schedule'!$J$113),
IF(AND(I331=110000,R331&gt;336.4,R331&lt;=504.6,M331&lt;=10),('[1]Pricing Schedule'!$J$105),
IF(AND(I331=110000,R331&gt;336.4,R331&lt;=504.6,M331&gt;10),('[1]Pricing Schedule'!$J$113),
IF(AND(I331=110000,R331&gt;504.6,R331&lt;=672.8,M331&lt;=10),('[1]Pricing Schedule'!$J$105),
IF(AND(I331=110000,R331&gt;504.6,R331&lt;=672.8,M331&gt;10),('[1]Pricing Schedule'!$J$113),
IF(AND(I331=110000,R331&gt;672.8,R331&lt;=841,M331&lt;=10),('[1]Pricing Schedule'!$J$105),
IF(AND(I331=110000,R331&gt;672.8,R331&lt;=841,M331&gt;10),('[1]Pricing Schedule'!$J$113),
IF(AND(I331=110000,R331&gt;1682,R331&lt;=1850.2,M331&lt;=10),('[1]Pricing Schedule'!$J$105),
IF(AND(I331=110000,R331&gt;1682,R331&lt;=1850.2,M331&gt;10),('[1]Pricing Schedule'!$J$113),
IF(AND(I331=110000,R331&gt;2018.4,R331&lt;=2186.6,M331&lt;=10),('[1]Pricing Schedule'!$J$105),
IF(AND(I331=110000,R331&gt;2018.4,R331&lt;=2186.6,M331&gt;10),('[1]Pricing Schedule'!$J$113),999999999)))))))))))))))))))))))))))))))))))))))</f>
        <v>7</v>
      </c>
      <c r="U331" s="40">
        <f t="shared" si="36"/>
        <v>172499.51690821254</v>
      </c>
      <c r="V331" s="41">
        <f t="shared" si="37"/>
        <v>5.7971176842895318</v>
      </c>
      <c r="Y331" s="23">
        <v>673</v>
      </c>
      <c r="Z331" s="23">
        <v>72</v>
      </c>
      <c r="AR331" s="35"/>
    </row>
    <row r="332" spans="1:44" s="44" customFormat="1">
      <c r="A332" s="43">
        <v>332</v>
      </c>
      <c r="B332" s="43">
        <v>332</v>
      </c>
      <c r="C332" s="43" t="s">
        <v>657</v>
      </c>
      <c r="D332" s="23" t="s">
        <v>149</v>
      </c>
      <c r="E332" s="23" t="s">
        <v>110</v>
      </c>
      <c r="F332" s="43" t="s">
        <v>658</v>
      </c>
      <c r="G332" s="43" t="s">
        <v>659</v>
      </c>
      <c r="H332" s="43" t="s">
        <v>113</v>
      </c>
      <c r="I332" s="44">
        <v>38000</v>
      </c>
      <c r="J332" s="43" t="s">
        <v>119</v>
      </c>
      <c r="K332" s="44">
        <v>38000</v>
      </c>
      <c r="L332" s="45">
        <v>4.0209999999999999</v>
      </c>
      <c r="M332" s="46">
        <f t="shared" si="32"/>
        <v>5</v>
      </c>
      <c r="N332" s="45">
        <v>6.1630000000000003</v>
      </c>
      <c r="O332" s="44">
        <v>1</v>
      </c>
      <c r="P332" s="46">
        <f t="shared" si="33"/>
        <v>4.6222500000000002</v>
      </c>
      <c r="Q332" s="47">
        <f t="shared" si="34"/>
        <v>48.300000000000011</v>
      </c>
      <c r="R332" s="46">
        <f t="shared" si="35"/>
        <v>48.300000000000011</v>
      </c>
      <c r="S332" s="39">
        <f>IF(AND(I332=38000,R332&lt;=4.5,M332&gt;8),'[1]Pricing Schedule'!$F$8+('[1]Pricing Schedule'!$F$9*M332),
IF(AND(I332=38000,R332&lt;=4.5,M332&lt;=8),'[1]Pricing Schedule'!$F$34+('[1]Pricing Schedule'!$F$36*M332),
IF(AND(I332=38000,R332&gt;4.5,R332&lt;=9,M332&gt;8),'[1]Pricing Schedule'!$F$17+('[1]Pricing Schedule'!$F$18*M332),
IF(AND(I332=38000,R332&gt;4.5,R332&lt;=9,M332&lt;=8),'[1]Pricing Schedule'!$F$34+('[1]Pricing Schedule'!$F$36*M332),
IF(AND(I332=38000,R332&gt;9,R332&lt;=12.8,M332&gt;8),'[1]Pricing Schedule'!$F$26+('[1]Pricing Schedule'!$F$27*M332),
IF(AND(I332=38000,R332&gt;9,R332&lt;=12.8,M332&lt;=8),'[1]Pricing Schedule'!$F$34+('[1]Pricing Schedule'!$F$36*M332),
IF(AND(I332=38000,R332&gt;12.8,R332&lt;=22.8),'[1]Pricing Schedule'!$F$34+('[1]Pricing Schedule'!$F$36*M332),
IF(AND(I332=38000,R332&gt;22.8,R332&lt;=30.2),'[1]Pricing Schedule'!$F$43+('[1]Pricing Schedule'!$F$45*M332),
IF(AND(I332=38000,R332&gt;30.2,R332&lt;=45.9),'[1]Pricing Schedule'!$F$52+('[1]Pricing Schedule'!$F$54*M332),
IF(AND(I332=38000,R332&gt;45.9,R332&lt;=123.4),'[1]Pricing Schedule'!$F$96+('[1]Pricing Schedule'!$F$97*M332),
IF(AND(I332=38000,R332&gt;123.4,R332&lt;=168.2,M332&lt;=10),'[1]Pricing Schedule'!$F$103+('[1]Pricing Schedule'!$F$105*M332),
IF(AND(I332=38000,R332&gt;123.4,R332&lt;=168.2,M332&gt;10),'[1]Pricing Schedule'!$F$111+('[1]Pricing Schedule'!$F$113*M332),
IF(AND(I332=38000,R332&gt;157.4,R332&lt;=336.4,M332&lt;=10),('[1]Pricing Schedule'!$F$103+('[1]Pricing Schedule'!$F$105*M332))*2,
IF(AND(I332=38000,R332&gt;157.4,R332&lt;=336.4,M332&gt;10),('[1]Pricing Schedule'!$F$111+('[1]Pricing Schedule'!$F$113*M332))*2,
IF(AND(I332=38000,R332&gt;314.8,R332&lt;=504.6,M332&lt;=10),('[1]Pricing Schedule'!$F$103+('[1]Pricing Schedule'!$F$105*M332))*3,
IF(AND(I332=38000,R332&gt;314.8,R332&lt;=504.6,M332&gt;10),('[1]Pricing Schedule'!$F$111+('[1]Pricing Schedule'!$F$113*M332))*3,
IF(AND(I332=38000,R332&gt;472.2,R332&lt;=672.8,M332&lt;=10),('[1]Pricing Schedule'!$F$103+('[1]Pricing Schedule'!$F$105*M332))*4,
IF(AND(I332=38000,R332&gt;472.2,R332&lt;=672.8,M332&gt;10),('[1]Pricing Schedule'!$F$111+('[1]Pricing Schedule'!$F$113*M332))*4,
IF(AND(I332=110000,R332&lt;=12.8,M332&gt;2),'[1]Pricing Schedule'!$F$62+('[1]Pricing Schedule'!$F$63*M332),
IF(AND(I332=110000,R332&lt;=12.8,M332&lt;=2),'[1]Pricing Schedule'!$F$96+('[1]Pricing Schedule'!$F$97*M332),
IF(AND(I332=110000,R332&gt;12.8,R332&lt;=22.8,M332&gt;3),'[1]Pricing Schedule'!$F$71+('[1]Pricing Schedule'!$F$72*M332),
IF(AND(I332=110000,R332&gt;12.8,R332&lt;=22.8,M332&lt;=3),'[1]Pricing Schedule'!$F$96+('[1]Pricing Schedule'!$F$97*M332),
IF(AND(I332=110000,R332&gt;22.8,R332&lt;=30.2),'[1]Pricing Schedule'!$F$80+('[1]Pricing Schedule'!$F$81*M332),
IF(AND(I332=110000,R332&gt;30.2,R332&lt;=45.9),'[1]Pricing Schedule'!$F$89+('[1]Pricing Schedule'!$F$90*M332),
IF(AND(I332=110000,R332&gt;45.9,R332&lt;=123.4),'[1]Pricing Schedule'!$F$96+('[1]Pricing Schedule'!$F$97*M332),
IF(AND(I332=110000,R332&gt;123.4,R332&lt;=168.2,M332&lt;=10),'[1]Pricing Schedule'!$F$103+('[1]Pricing Schedule'!$F$105*M332),
IF(AND(I332=110000,R332&gt;123.4,R332&lt;=168.2,M332&gt;10),'[1]Pricing Schedule'!$F$111+('[1]Pricing Schedule'!$F$113*M332),
IF(AND(I332=110000,R332&gt;168.2,R332&lt;=336.4,M332&lt;=10),('[1]Pricing Schedule'!$F$103+('[1]Pricing Schedule'!$F$105*M332))*2,
IF(AND(I332=110000,R332&gt;168.2,R332&lt;=336.4,M332&gt;10),('[1]Pricing Schedule'!$F$111+('[1]Pricing Schedule'!$F$113*M332))*2,
IF(AND(I332=110000,R332&gt;336.4,R332&lt;=504.6,M332&lt;=10),('[1]Pricing Schedule'!$F$103+('[1]Pricing Schedule'!$F$105*M332))*3,
IF(AND(I332=110000,R332&gt;336.4,R332&lt;=504.6,M332&gt;10),('[1]Pricing Schedule'!$F$111+('[1]Pricing Schedule'!$F$113*M332))*3,
IF(AND(I332=110000,R332&gt;504.6,R332&lt;=672.8,M332&lt;=10),('[1]Pricing Schedule'!$F$103+('[1]Pricing Schedule'!$F$105*M332))*4,
IF(AND(I332=110000,R332&gt;504.6,R332&lt;=672.8,M332&gt;10),('[1]Pricing Schedule'!$F$111+('[1]Pricing Schedule'!$F$113*M332))*4,
IF(AND(I332=110000,R332&gt;672.8,R332&lt;=841,M332&lt;=10),('[1]Pricing Schedule'!$F$103+('[1]Pricing Schedule'!$F$105*M332))*5,
IF(AND(I332=110000,R332&gt;672.8,R332&lt;=841,M332&gt;10),('[1]Pricing Schedule'!$F$111+('[1]Pricing Schedule'!$F$113*M332))*5,
IF(AND(I332=110000,R332&gt;672.8,R332&lt;=841,M332&lt;=10),('[1]Pricing Schedule'!$F$103+('[1]Pricing Schedule'!$F$105*M332))*5,
IF(AND(I332=110000,R332&gt;672.8,R332&lt;=841,M332&gt;10),('[1]Pricing Schedule'!$F$111+('[1]Pricing Schedule'!$F$113*M332))*5,
IF(AND(I332=110000,R332&gt;1345.6,R332&lt;=1513.8,M332&lt;=10),('[1]Pricing Schedule'!$F$103+('[1]Pricing Schedule'!$F$105*M332))*9,
IF(AND(I332=110000,R332&gt;1345.6,R332&lt;=1513.8,M332&gt;10),('[1]Pricing Schedule'!$F$111+('[1]Pricing Schedule'!$F$113*M332))*9,
9999999999)))))))))))))))))))))))))))))))))))))))</f>
        <v>1972510</v>
      </c>
      <c r="T332" s="48">
        <f>IF(AND(I332=38000,R332&lt;=4.5,M332&gt;8),'[1]Pricing Schedule'!$J$9,
IF(AND(I332=38000,R332&lt;=4.5,M332&lt;=8),'[1]Pricing Schedule'!$J$36,
IF(AND(I332=38000,R332&gt;4.5,R332&lt;=9,M332&gt;8),'[1]Pricing Schedule'!$J$18,
IF(AND(I332=38000,R332&gt;4.5,R332&lt;=9,M332&lt;=8),'[1]Pricing Schedule'!$J$36,
IF(AND(I332=38000,R332&gt;9,R332&lt;=12.8,M332&gt;8),'[1]Pricing Schedule'!$J$27,
IF(AND(I332=38000,R332&gt;9,R332&lt;=12.8,M332&lt;=8),'[1]Pricing Schedule'!$J$36,
IF(AND(I332=38000,R332&gt;12.8,R332&lt;=22.8),'[1]Pricing Schedule'!$J$36,
IF(AND(I332=38000,R332&gt;22.8,R332&lt;=30.2),'[1]Pricing Schedule'!$J$45,
IF(AND(I332=38000,R332&gt;30.2,R332&lt;=45.9),'[1]Pricing Schedule'!$J$54,
IF(AND(I332=38000,R332&gt;45.9,R332&lt;=123.4),'[1]Pricing Schedule'!$J$97,
IF(AND(I332=38000,R332&gt;123.4,R332&lt;=168.2,M332&lt;=10),'[1]Pricing Schedule'!$J$105,
IF(AND(I332=38000,R332&gt;123.4,R332&lt;=168.2,M332&gt;10),'[1]Pricing Schedule'!$J$113,
IF(AND(I332=38000,R332&gt;168.2,R332&lt;=336.4,M332&lt;=10),('[1]Pricing Schedule'!$J$105),
IF(AND(I332=38000,R332&gt;168.2,R332&lt;=336.4,M332&gt;10),('[1]Pricing Schedule'!$J$113),
IF(AND(I332=38000,R332&gt;336.4,R332&lt;=504.6,M332&lt;=10),('[1]Pricing Schedule'!$J$105),
IF(AND(I332=38000,R332&gt;336.4,R332&lt;=504.6,M332&gt;10),('[1]Pricing Schedule'!$J$113),
IF(AND(I332=38000,R332&gt;504.6,R332&lt;=672.8,M332&lt;=10),('[1]Pricing Schedule'!$J$105),
IF(AND(I332=38000,R332&gt;504.6,R332&lt;=672.8,M332&gt;10),('[1]Pricing Schedule'!$J$113),
IF(AND(I332=110000,R332&lt;=12.8,M332&gt;2),'[1]Pricing Schedule'!$J$63,
IF(AND(I332=110000,R332&lt;=12.8,M332&lt;=2),'[1]Pricing Schedule'!$J$97,
IF(AND(I332=110000,R332&gt;12.8,R332&lt;=22.8,M332&gt;3),'[1]Pricing Schedule'!$J$72,
IF(AND(I332=110000,R332&gt;12.8,R332&lt;=22.8,M332&lt;=3),'[1]Pricing Schedule'!$J$97,
IF(AND(I332=110000,R332&gt;22.8,R332&lt;=30.2),'[1]Pricing Schedule'!$J$81,
IF(AND(I332=110000,R332&gt;30.2,R332&lt;=45.9),'[1]Pricing Schedule'!$J$90,
IF(AND(I332=110000,R332&gt;45.9,R332&lt;=123.4),'[1]Pricing Schedule'!$J$97,
IF(AND(I332=110000,R332&gt;123.4,R332&lt;=168.2,M332&lt;=10),'[1]Pricing Schedule'!$J$105,
IF(AND(I332=110000,R332&gt;123.4,R332&lt;=168.2,M332&gt;10),'[1]Pricing Schedule'!$J$113,
IF(AND(I332=110000,R332&gt;168.2,R332&lt;=336.2,M332&lt;=10),('[1]Pricing Schedule'!$J$105),
IF(AND(I332=110000,R332&gt;168.2,R332&lt;=336.2,M332&gt;10),('[1]Pricing Schedule'!$J$113),
IF(AND(I332=110000,R332&gt;336.4,R332&lt;=504.6,M332&lt;=10),('[1]Pricing Schedule'!$J$105),
IF(AND(I332=110000,R332&gt;336.4,R332&lt;=504.6,M332&gt;10),('[1]Pricing Schedule'!$J$113),
IF(AND(I332=110000,R332&gt;504.6,R332&lt;=672.8,M332&lt;=10),('[1]Pricing Schedule'!$J$105),
IF(AND(I332=110000,R332&gt;504.6,R332&lt;=672.8,M332&gt;10),('[1]Pricing Schedule'!$J$113),
IF(AND(I332=110000,R332&gt;672.8,R332&lt;=841,M332&lt;=10),('[1]Pricing Schedule'!$J$105),
IF(AND(I332=110000,R332&gt;672.8,R332&lt;=841,M332&gt;10),('[1]Pricing Schedule'!$J$113),
IF(AND(I332=110000,R332&gt;1682,R332&lt;=1850.2,M332&lt;=10),('[1]Pricing Schedule'!$J$105),
IF(AND(I332=110000,R332&gt;1682,R332&lt;=1850.2,M332&gt;10),('[1]Pricing Schedule'!$J$113),
IF(AND(I332=110000,R332&gt;2018.4,R332&lt;=2186.6,M332&lt;=10),('[1]Pricing Schedule'!$J$105),
IF(AND(I332=110000,R332&gt;2018.4,R332&lt;=2186.6,M332&gt;10),('[1]Pricing Schedule'!$J$113),999999999)))))))))))))))))))))))))))))))))))))))</f>
        <v>11</v>
      </c>
      <c r="U332" s="49">
        <f t="shared" si="36"/>
        <v>40838.716356107652</v>
      </c>
      <c r="V332" s="50">
        <f t="shared" si="37"/>
        <v>24.486567875448042</v>
      </c>
      <c r="W332" s="13"/>
      <c r="X332" s="13"/>
      <c r="Y332" s="23">
        <v>216</v>
      </c>
      <c r="Z332" s="23">
        <v>161</v>
      </c>
      <c r="AD332" s="43"/>
      <c r="AE332" s="43"/>
      <c r="AF332" s="43"/>
      <c r="AR332" s="51"/>
    </row>
    <row r="333" spans="1:44">
      <c r="A333" s="23">
        <v>333</v>
      </c>
      <c r="B333" s="23">
        <v>333</v>
      </c>
      <c r="C333" s="23" t="s">
        <v>660</v>
      </c>
      <c r="D333" s="23" t="s">
        <v>149</v>
      </c>
      <c r="E333" s="23" t="s">
        <v>149</v>
      </c>
      <c r="F333" s="23" t="s">
        <v>661</v>
      </c>
      <c r="G333" s="23" t="s">
        <v>662</v>
      </c>
      <c r="H333" s="23" t="s">
        <v>133</v>
      </c>
      <c r="I333" s="13">
        <v>110000</v>
      </c>
      <c r="L333" s="24">
        <v>5.2619999999999996</v>
      </c>
      <c r="M333" s="37">
        <f t="shared" si="32"/>
        <v>6</v>
      </c>
      <c r="N333" s="24">
        <v>1.7170000000000001</v>
      </c>
      <c r="O333" s="13">
        <v>1</v>
      </c>
      <c r="P333" s="36">
        <f t="shared" si="33"/>
        <v>1.28775</v>
      </c>
      <c r="Q333" s="38">
        <f t="shared" si="34"/>
        <v>13.8</v>
      </c>
      <c r="R333" s="37">
        <f t="shared" si="35"/>
        <v>13.8</v>
      </c>
      <c r="S333" s="39">
        <f>IF(AND(I333=38000,R333&lt;=4.5,M333&gt;8),'[1]Pricing Schedule'!$F$8+('[1]Pricing Schedule'!$F$9*M333),
IF(AND(I333=38000,R333&lt;=4.5,M333&lt;=8),'[1]Pricing Schedule'!$F$34+('[1]Pricing Schedule'!$F$36*M333),
IF(AND(I333=38000,R333&gt;4.5,R333&lt;=9,M333&gt;8),'[1]Pricing Schedule'!$F$17+('[1]Pricing Schedule'!$F$18*M333),
IF(AND(I333=38000,R333&gt;4.5,R333&lt;=9,M333&lt;=8),'[1]Pricing Schedule'!$F$34+('[1]Pricing Schedule'!$F$36*M333),
IF(AND(I333=38000,R333&gt;9,R333&lt;=12.8,M333&gt;8),'[1]Pricing Schedule'!$F$26+('[1]Pricing Schedule'!$F$27*M333),
IF(AND(I333=38000,R333&gt;9,R333&lt;=12.8,M333&lt;=8),'[1]Pricing Schedule'!$F$34+('[1]Pricing Schedule'!$F$36*M333),
IF(AND(I333=38000,R333&gt;12.8,R333&lt;=22.8),'[1]Pricing Schedule'!$F$34+('[1]Pricing Schedule'!$F$36*M333),
IF(AND(I333=38000,R333&gt;22.8,R333&lt;=30.2),'[1]Pricing Schedule'!$F$43+('[1]Pricing Schedule'!$F$45*M333),
IF(AND(I333=38000,R333&gt;30.2,R333&lt;=45.9),'[1]Pricing Schedule'!$F$52+('[1]Pricing Schedule'!$F$54*M333),
IF(AND(I333=38000,R333&gt;45.9,R333&lt;=123.4),'[1]Pricing Schedule'!$F$96+('[1]Pricing Schedule'!$F$97*M333),
IF(AND(I333=38000,R333&gt;123.4,R333&lt;=168.2,M333&lt;=10),'[1]Pricing Schedule'!$F$103+('[1]Pricing Schedule'!$F$105*M333),
IF(AND(I333=38000,R333&gt;123.4,R333&lt;=168.2,M333&gt;10),'[1]Pricing Schedule'!$F$111+('[1]Pricing Schedule'!$F$113*M333),
IF(AND(I333=38000,R333&gt;157.4,R333&lt;=336.4,M333&lt;=10),('[1]Pricing Schedule'!$F$103+('[1]Pricing Schedule'!$F$105*M333))*2,
IF(AND(I333=38000,R333&gt;157.4,R333&lt;=336.4,M333&gt;10),('[1]Pricing Schedule'!$F$111+('[1]Pricing Schedule'!$F$113*M333))*2,
IF(AND(I333=38000,R333&gt;314.8,R333&lt;=504.6,M333&lt;=10),('[1]Pricing Schedule'!$F$103+('[1]Pricing Schedule'!$F$105*M333))*3,
IF(AND(I333=38000,R333&gt;314.8,R333&lt;=504.6,M333&gt;10),('[1]Pricing Schedule'!$F$111+('[1]Pricing Schedule'!$F$113*M333))*3,
IF(AND(I333=38000,R333&gt;472.2,R333&lt;=672.8,M333&lt;=10),('[1]Pricing Schedule'!$F$103+('[1]Pricing Schedule'!$F$105*M333))*4,
IF(AND(I333=38000,R333&gt;472.2,R333&lt;=672.8,M333&gt;10),('[1]Pricing Schedule'!$F$111+('[1]Pricing Schedule'!$F$113*M333))*4,
IF(AND(I333=110000,R333&lt;=12.8,M333&gt;2),'[1]Pricing Schedule'!$F$62+('[1]Pricing Schedule'!$F$63*M333),
IF(AND(I333=110000,R333&lt;=12.8,M333&lt;=2),'[1]Pricing Schedule'!$F$96+('[1]Pricing Schedule'!$F$97*M333),
IF(AND(I333=110000,R333&gt;12.8,R333&lt;=22.8,M333&gt;3),'[1]Pricing Schedule'!$F$71+('[1]Pricing Schedule'!$F$72*M333),
IF(AND(I333=110000,R333&gt;12.8,R333&lt;=22.8,M333&lt;=3),'[1]Pricing Schedule'!$F$96+('[1]Pricing Schedule'!$F$97*M333),
IF(AND(I333=110000,R333&gt;22.8,R333&lt;=30.2),'[1]Pricing Schedule'!$F$80+('[1]Pricing Schedule'!$F$81*M333),
IF(AND(I333=110000,R333&gt;30.2,R333&lt;=45.9),'[1]Pricing Schedule'!$F$89+('[1]Pricing Schedule'!$F$90*M333),
IF(AND(I333=110000,R333&gt;45.9,R333&lt;=123.4),'[1]Pricing Schedule'!$F$96+('[1]Pricing Schedule'!$F$97*M333),
IF(AND(I333=110000,R333&gt;123.4,R333&lt;=168.2,M333&lt;=10),'[1]Pricing Schedule'!$F$103+('[1]Pricing Schedule'!$F$105*M333),
IF(AND(I333=110000,R333&gt;123.4,R333&lt;=168.2,M333&gt;10),'[1]Pricing Schedule'!$F$111+('[1]Pricing Schedule'!$F$113*M333),
IF(AND(I333=110000,R333&gt;168.2,R333&lt;=336.4,M333&lt;=10),('[1]Pricing Schedule'!$F$103+('[1]Pricing Schedule'!$F$105*M333))*2,
IF(AND(I333=110000,R333&gt;168.2,R333&lt;=336.4,M333&gt;10),('[1]Pricing Schedule'!$F$111+('[1]Pricing Schedule'!$F$113*M333))*2,
IF(AND(I333=110000,R333&gt;336.4,R333&lt;=504.6,M333&lt;=10),('[1]Pricing Schedule'!$F$103+('[1]Pricing Schedule'!$F$105*M333))*3,
IF(AND(I333=110000,R333&gt;336.4,R333&lt;=504.6,M333&gt;10),('[1]Pricing Schedule'!$F$111+('[1]Pricing Schedule'!$F$113*M333))*3,
IF(AND(I333=110000,R333&gt;504.6,R333&lt;=672.8,M333&lt;=10),('[1]Pricing Schedule'!$F$103+('[1]Pricing Schedule'!$F$105*M333))*4,
IF(AND(I333=110000,R333&gt;504.6,R333&lt;=672.8,M333&gt;10),('[1]Pricing Schedule'!$F$111+('[1]Pricing Schedule'!$F$113*M333))*4,
IF(AND(I333=110000,R333&gt;672.8,R333&lt;=841,M333&lt;=10),('[1]Pricing Schedule'!$F$103+('[1]Pricing Schedule'!$F$105*M333))*5,
IF(AND(I333=110000,R333&gt;672.8,R333&lt;=841,M333&gt;10),('[1]Pricing Schedule'!$F$111+('[1]Pricing Schedule'!$F$113*M333))*5,
IF(AND(I333=110000,R333&gt;672.8,R333&lt;=841,M333&lt;=10),('[1]Pricing Schedule'!$F$103+('[1]Pricing Schedule'!$F$105*M333))*5,
IF(AND(I333=110000,R333&gt;672.8,R333&lt;=841,M333&gt;10),('[1]Pricing Schedule'!$F$111+('[1]Pricing Schedule'!$F$113*M333))*5,
IF(AND(I333=110000,R333&gt;1345.6,R333&lt;=1513.8,M333&lt;=10),('[1]Pricing Schedule'!$F$103+('[1]Pricing Schedule'!$F$105*M333))*9,
IF(AND(I333=110000,R333&gt;1345.6,R333&lt;=1513.8,M333&gt;10),('[1]Pricing Schedule'!$F$111+('[1]Pricing Schedule'!$F$113*M333))*9,
9999999999)))))))))))))))))))))))))))))))))))))))</f>
        <v>2016330</v>
      </c>
      <c r="T333" s="21">
        <f>IF(AND(I333=38000,R333&lt;=4.5,M333&gt;8),'[1]Pricing Schedule'!$J$9,
IF(AND(I333=38000,R333&lt;=4.5,M333&lt;=8),'[1]Pricing Schedule'!$J$36,
IF(AND(I333=38000,R333&gt;4.5,R333&lt;=9,M333&gt;8),'[1]Pricing Schedule'!$J$18,
IF(AND(I333=38000,R333&gt;4.5,R333&lt;=9,M333&lt;=8),'[1]Pricing Schedule'!$J$36,
IF(AND(I333=38000,R333&gt;9,R333&lt;=12.8,M333&gt;8),'[1]Pricing Schedule'!$J$27,
IF(AND(I333=38000,R333&gt;9,R333&lt;=12.8,M333&lt;=8),'[1]Pricing Schedule'!$J$36,
IF(AND(I333=38000,R333&gt;12.8,R333&lt;=22.8),'[1]Pricing Schedule'!$J$36,
IF(AND(I333=38000,R333&gt;22.8,R333&lt;=30.2),'[1]Pricing Schedule'!$J$45,
IF(AND(I333=38000,R333&gt;30.2,R333&lt;=45.9),'[1]Pricing Schedule'!$J$54,
IF(AND(I333=38000,R333&gt;45.9,R333&lt;=123.4),'[1]Pricing Schedule'!$J$97,
IF(AND(I333=38000,R333&gt;123.4,R333&lt;=168.2,M333&lt;=10),'[1]Pricing Schedule'!$J$105,
IF(AND(I333=38000,R333&gt;123.4,R333&lt;=168.2,M333&gt;10),'[1]Pricing Schedule'!$J$113,
IF(AND(I333=38000,R333&gt;168.2,R333&lt;=336.4,M333&lt;=10),('[1]Pricing Schedule'!$J$105),
IF(AND(I333=38000,R333&gt;168.2,R333&lt;=336.4,M333&gt;10),('[1]Pricing Schedule'!$J$113),
IF(AND(I333=38000,R333&gt;336.4,R333&lt;=504.6,M333&lt;=10),('[1]Pricing Schedule'!$J$105),
IF(AND(I333=38000,R333&gt;336.4,R333&lt;=504.6,M333&gt;10),('[1]Pricing Schedule'!$J$113),
IF(AND(I333=38000,R333&gt;504.6,R333&lt;=672.8,M333&lt;=10),('[1]Pricing Schedule'!$J$105),
IF(AND(I333=38000,R333&gt;504.6,R333&lt;=672.8,M333&gt;10),('[1]Pricing Schedule'!$J$113),
IF(AND(I333=110000,R333&lt;=12.8,M333&gt;2),'[1]Pricing Schedule'!$J$63,
IF(AND(I333=110000,R333&lt;=12.8,M333&lt;=2),'[1]Pricing Schedule'!$J$97,
IF(AND(I333=110000,R333&gt;12.8,R333&lt;=22.8,M333&gt;3),'[1]Pricing Schedule'!$J$72,
IF(AND(I333=110000,R333&gt;12.8,R333&lt;=22.8,M333&lt;=3),'[1]Pricing Schedule'!$J$97,
IF(AND(I333=110000,R333&gt;22.8,R333&lt;=30.2),'[1]Pricing Schedule'!$J$81,
IF(AND(I333=110000,R333&gt;30.2,R333&lt;=45.9),'[1]Pricing Schedule'!$J$90,
IF(AND(I333=110000,R333&gt;45.9,R333&lt;=123.4),'[1]Pricing Schedule'!$J$97,
IF(AND(I333=110000,R333&gt;123.4,R333&lt;=168.2,M333&lt;=10),'[1]Pricing Schedule'!$J$105,
IF(AND(I333=110000,R333&gt;123.4,R333&lt;=168.2,M333&gt;10),'[1]Pricing Schedule'!$J$113,
IF(AND(I333=110000,R333&gt;168.2,R333&lt;=336.2,M333&lt;=10),('[1]Pricing Schedule'!$J$105),
IF(AND(I333=110000,R333&gt;168.2,R333&lt;=336.2,M333&gt;10),('[1]Pricing Schedule'!$J$113),
IF(AND(I333=110000,R333&gt;336.4,R333&lt;=504.6,M333&lt;=10),('[1]Pricing Schedule'!$J$105),
IF(AND(I333=110000,R333&gt;336.4,R333&lt;=504.6,M333&gt;10),('[1]Pricing Schedule'!$J$113),
IF(AND(I333=110000,R333&gt;504.6,R333&lt;=672.8,M333&lt;=10),('[1]Pricing Schedule'!$J$105),
IF(AND(I333=110000,R333&gt;504.6,R333&lt;=672.8,M333&gt;10),('[1]Pricing Schedule'!$J$113),
IF(AND(I333=110000,R333&gt;672.8,R333&lt;=841,M333&lt;=10),('[1]Pricing Schedule'!$J$105),
IF(AND(I333=110000,R333&gt;672.8,R333&lt;=841,M333&gt;10),('[1]Pricing Schedule'!$J$113),
IF(AND(I333=110000,R333&gt;1682,R333&lt;=1850.2,M333&lt;=10),('[1]Pricing Schedule'!$J$105),
IF(AND(I333=110000,R333&gt;1682,R333&lt;=1850.2,M333&gt;10),('[1]Pricing Schedule'!$J$113),
IF(AND(I333=110000,R333&gt;2018.4,R333&lt;=2186.6,M333&lt;=10),('[1]Pricing Schedule'!$J$105),
IF(AND(I333=110000,R333&gt;2018.4,R333&lt;=2186.6,M333&gt;10),('[1]Pricing Schedule'!$J$113),999999999)))))))))))))))))))))))))))))))))))))))</f>
        <v>8</v>
      </c>
      <c r="U333" s="40">
        <f t="shared" si="36"/>
        <v>146110.86956521738</v>
      </c>
      <c r="V333" s="41">
        <f t="shared" si="37"/>
        <v>6.8441177783398555</v>
      </c>
      <c r="Y333" s="23">
        <v>102</v>
      </c>
      <c r="Z333" s="23">
        <v>615</v>
      </c>
      <c r="AR333" s="35"/>
    </row>
    <row r="334" spans="1:44">
      <c r="A334" s="23">
        <v>334</v>
      </c>
      <c r="B334" s="23">
        <v>334</v>
      </c>
      <c r="C334" s="23" t="s">
        <v>663</v>
      </c>
      <c r="D334" s="23" t="s">
        <v>121</v>
      </c>
      <c r="E334" s="23" t="s">
        <v>121</v>
      </c>
      <c r="F334" s="23" t="s">
        <v>349</v>
      </c>
      <c r="G334" s="23" t="s">
        <v>350</v>
      </c>
      <c r="H334" s="23" t="s">
        <v>113</v>
      </c>
      <c r="I334" s="13">
        <v>38000</v>
      </c>
      <c r="J334" s="13">
        <v>38000</v>
      </c>
      <c r="K334" s="23" t="s">
        <v>119</v>
      </c>
      <c r="L334" s="24">
        <v>4.8239999999999998</v>
      </c>
      <c r="M334" s="37">
        <f t="shared" si="32"/>
        <v>5</v>
      </c>
      <c r="N334" s="24">
        <v>0.78700000000000003</v>
      </c>
      <c r="O334" s="13">
        <v>1</v>
      </c>
      <c r="P334" s="36">
        <f t="shared" si="33"/>
        <v>0.59025000000000005</v>
      </c>
      <c r="Q334" s="38">
        <f t="shared" si="34"/>
        <v>3.45</v>
      </c>
      <c r="R334" s="37">
        <f t="shared" si="35"/>
        <v>3.45</v>
      </c>
      <c r="S334" s="39">
        <f>IF(AND(I334=38000,R334&lt;=4.5,M334&gt;8),'[1]Pricing Schedule'!$F$8+('[1]Pricing Schedule'!$F$9*M334),
IF(AND(I334=38000,R334&lt;=4.5,M334&lt;=8),'[1]Pricing Schedule'!$F$34+('[1]Pricing Schedule'!$F$36*M334),
IF(AND(I334=38000,R334&gt;4.5,R334&lt;=9,M334&gt;8),'[1]Pricing Schedule'!$F$17+('[1]Pricing Schedule'!$F$18*M334),
IF(AND(I334=38000,R334&gt;4.5,R334&lt;=9,M334&lt;=8),'[1]Pricing Schedule'!$F$34+('[1]Pricing Schedule'!$F$36*M334),
IF(AND(I334=38000,R334&gt;9,R334&lt;=12.8,M334&gt;8),'[1]Pricing Schedule'!$F$26+('[1]Pricing Schedule'!$F$27*M334),
IF(AND(I334=38000,R334&gt;9,R334&lt;=12.8,M334&lt;=8),'[1]Pricing Schedule'!$F$34+('[1]Pricing Schedule'!$F$36*M334),
IF(AND(I334=38000,R334&gt;12.8,R334&lt;=22.8),'[1]Pricing Schedule'!$F$34+('[1]Pricing Schedule'!$F$36*M334),
IF(AND(I334=38000,R334&gt;22.8,R334&lt;=30.2),'[1]Pricing Schedule'!$F$43+('[1]Pricing Schedule'!$F$45*M334),
IF(AND(I334=38000,R334&gt;30.2,R334&lt;=45.9),'[1]Pricing Schedule'!$F$52+('[1]Pricing Schedule'!$F$54*M334),
IF(AND(I334=38000,R334&gt;45.9,R334&lt;=123.4),'[1]Pricing Schedule'!$F$96+('[1]Pricing Schedule'!$F$97*M334),
IF(AND(I334=38000,R334&gt;123.4,R334&lt;=168.2,M334&lt;=10),'[1]Pricing Schedule'!$F$103+('[1]Pricing Schedule'!$F$105*M334),
IF(AND(I334=38000,R334&gt;123.4,R334&lt;=168.2,M334&gt;10),'[1]Pricing Schedule'!$F$111+('[1]Pricing Schedule'!$F$113*M334),
IF(AND(I334=38000,R334&gt;157.4,R334&lt;=336.4,M334&lt;=10),('[1]Pricing Schedule'!$F$103+('[1]Pricing Schedule'!$F$105*M334))*2,
IF(AND(I334=38000,R334&gt;157.4,R334&lt;=336.4,M334&gt;10),('[1]Pricing Schedule'!$F$111+('[1]Pricing Schedule'!$F$113*M334))*2,
IF(AND(I334=38000,R334&gt;314.8,R334&lt;=504.6,M334&lt;=10),('[1]Pricing Schedule'!$F$103+('[1]Pricing Schedule'!$F$105*M334))*3,
IF(AND(I334=38000,R334&gt;314.8,R334&lt;=504.6,M334&gt;10),('[1]Pricing Schedule'!$F$111+('[1]Pricing Schedule'!$F$113*M334))*3,
IF(AND(I334=38000,R334&gt;472.2,R334&lt;=672.8,M334&lt;=10),('[1]Pricing Schedule'!$F$103+('[1]Pricing Schedule'!$F$105*M334))*4,
IF(AND(I334=38000,R334&gt;472.2,R334&lt;=672.8,M334&gt;10),('[1]Pricing Schedule'!$F$111+('[1]Pricing Schedule'!$F$113*M334))*4,
IF(AND(I334=110000,R334&lt;=12.8,M334&gt;2),'[1]Pricing Schedule'!$F$62+('[1]Pricing Schedule'!$F$63*M334),
IF(AND(I334=110000,R334&lt;=12.8,M334&lt;=2),'[1]Pricing Schedule'!$F$96+('[1]Pricing Schedule'!$F$97*M334),
IF(AND(I334=110000,R334&gt;12.8,R334&lt;=22.8,M334&gt;3),'[1]Pricing Schedule'!$F$71+('[1]Pricing Schedule'!$F$72*M334),
IF(AND(I334=110000,R334&gt;12.8,R334&lt;=22.8,M334&lt;=3),'[1]Pricing Schedule'!$F$96+('[1]Pricing Schedule'!$F$97*M334),
IF(AND(I334=110000,R334&gt;22.8,R334&lt;=30.2),'[1]Pricing Schedule'!$F$80+('[1]Pricing Schedule'!$F$81*M334),
IF(AND(I334=110000,R334&gt;30.2,R334&lt;=45.9),'[1]Pricing Schedule'!$F$89+('[1]Pricing Schedule'!$F$90*M334),
IF(AND(I334=110000,R334&gt;45.9,R334&lt;=123.4),'[1]Pricing Schedule'!$F$96+('[1]Pricing Schedule'!$F$97*M334),
IF(AND(I334=110000,R334&gt;123.4,R334&lt;=168.2,M334&lt;=10),'[1]Pricing Schedule'!$F$103+('[1]Pricing Schedule'!$F$105*M334),
IF(AND(I334=110000,R334&gt;123.4,R334&lt;=168.2,M334&gt;10),'[1]Pricing Schedule'!$F$111+('[1]Pricing Schedule'!$F$113*M334),
IF(AND(I334=110000,R334&gt;168.2,R334&lt;=336.4,M334&lt;=10),('[1]Pricing Schedule'!$F$103+('[1]Pricing Schedule'!$F$105*M334))*2,
IF(AND(I334=110000,R334&gt;168.2,R334&lt;=336.4,M334&gt;10),('[1]Pricing Schedule'!$F$111+('[1]Pricing Schedule'!$F$113*M334))*2,
IF(AND(I334=110000,R334&gt;336.4,R334&lt;=504.6,M334&lt;=10),('[1]Pricing Schedule'!$F$103+('[1]Pricing Schedule'!$F$105*M334))*3,
IF(AND(I334=110000,R334&gt;336.4,R334&lt;=504.6,M334&gt;10),('[1]Pricing Schedule'!$F$111+('[1]Pricing Schedule'!$F$113*M334))*3,
IF(AND(I334=110000,R334&gt;504.6,R334&lt;=672.8,M334&lt;=10),('[1]Pricing Schedule'!$F$103+('[1]Pricing Schedule'!$F$105*M334))*4,
IF(AND(I334=110000,R334&gt;504.6,R334&lt;=672.8,M334&gt;10),('[1]Pricing Schedule'!$F$111+('[1]Pricing Schedule'!$F$113*M334))*4,
IF(AND(I334=110000,R334&gt;672.8,R334&lt;=841,M334&lt;=10),('[1]Pricing Schedule'!$F$103+('[1]Pricing Schedule'!$F$105*M334))*5,
IF(AND(I334=110000,R334&gt;672.8,R334&lt;=841,M334&gt;10),('[1]Pricing Schedule'!$F$111+('[1]Pricing Schedule'!$F$113*M334))*5,
IF(AND(I334=110000,R334&gt;672.8,R334&lt;=841,M334&lt;=10),('[1]Pricing Schedule'!$F$103+('[1]Pricing Schedule'!$F$105*M334))*5,
IF(AND(I334=110000,R334&gt;672.8,R334&lt;=841,M334&gt;10),('[1]Pricing Schedule'!$F$111+('[1]Pricing Schedule'!$F$113*M334))*5,
IF(AND(I334=110000,R334&gt;1345.6,R334&lt;=1513.8,M334&lt;=10),('[1]Pricing Schedule'!$F$103+('[1]Pricing Schedule'!$F$105*M334))*9,
IF(AND(I334=110000,R334&gt;1345.6,R334&lt;=1513.8,M334&gt;10),('[1]Pricing Schedule'!$F$111+('[1]Pricing Schedule'!$F$113*M334))*9,
9999999999)))))))))))))))))))))))))))))))))))))))</f>
        <v>699140</v>
      </c>
      <c r="T334" s="21">
        <f>IF(AND(I334=38000,R334&lt;=4.5,M334&gt;8),'[1]Pricing Schedule'!$J$9,
IF(AND(I334=38000,R334&lt;=4.5,M334&lt;=8),'[1]Pricing Schedule'!$J$36,
IF(AND(I334=38000,R334&gt;4.5,R334&lt;=9,M334&gt;8),'[1]Pricing Schedule'!$J$18,
IF(AND(I334=38000,R334&gt;4.5,R334&lt;=9,M334&lt;=8),'[1]Pricing Schedule'!$J$36,
IF(AND(I334=38000,R334&gt;9,R334&lt;=12.8,M334&gt;8),'[1]Pricing Schedule'!$J$27,
IF(AND(I334=38000,R334&gt;9,R334&lt;=12.8,M334&lt;=8),'[1]Pricing Schedule'!$J$36,
IF(AND(I334=38000,R334&gt;12.8,R334&lt;=22.8),'[1]Pricing Schedule'!$J$36,
IF(AND(I334=38000,R334&gt;22.8,R334&lt;=30.2),'[1]Pricing Schedule'!$J$45,
IF(AND(I334=38000,R334&gt;30.2,R334&lt;=45.9),'[1]Pricing Schedule'!$J$54,
IF(AND(I334=38000,R334&gt;45.9,R334&lt;=123.4),'[1]Pricing Schedule'!$J$97,
IF(AND(I334=38000,R334&gt;123.4,R334&lt;=168.2,M334&lt;=10),'[1]Pricing Schedule'!$J$105,
IF(AND(I334=38000,R334&gt;123.4,R334&lt;=168.2,M334&gt;10),'[1]Pricing Schedule'!$J$113,
IF(AND(I334=38000,R334&gt;168.2,R334&lt;=336.4,M334&lt;=10),('[1]Pricing Schedule'!$J$105),
IF(AND(I334=38000,R334&gt;168.2,R334&lt;=336.4,M334&gt;10),('[1]Pricing Schedule'!$J$113),
IF(AND(I334=38000,R334&gt;336.4,R334&lt;=504.6,M334&lt;=10),('[1]Pricing Schedule'!$J$105),
IF(AND(I334=38000,R334&gt;336.4,R334&lt;=504.6,M334&gt;10),('[1]Pricing Schedule'!$J$113),
IF(AND(I334=38000,R334&gt;504.6,R334&lt;=672.8,M334&lt;=10),('[1]Pricing Schedule'!$J$105),
IF(AND(I334=38000,R334&gt;504.6,R334&lt;=672.8,M334&gt;10),('[1]Pricing Schedule'!$J$113),
IF(AND(I334=110000,R334&lt;=12.8,M334&gt;2),'[1]Pricing Schedule'!$J$63,
IF(AND(I334=110000,R334&lt;=12.8,M334&lt;=2),'[1]Pricing Schedule'!$J$97,
IF(AND(I334=110000,R334&gt;12.8,R334&lt;=22.8,M334&gt;3),'[1]Pricing Schedule'!$J$72,
IF(AND(I334=110000,R334&gt;12.8,R334&lt;=22.8,M334&lt;=3),'[1]Pricing Schedule'!$J$97,
IF(AND(I334=110000,R334&gt;22.8,R334&lt;=30.2),'[1]Pricing Schedule'!$J$81,
IF(AND(I334=110000,R334&gt;30.2,R334&lt;=45.9),'[1]Pricing Schedule'!$J$90,
IF(AND(I334=110000,R334&gt;45.9,R334&lt;=123.4),'[1]Pricing Schedule'!$J$97,
IF(AND(I334=110000,R334&gt;123.4,R334&lt;=168.2,M334&lt;=10),'[1]Pricing Schedule'!$J$105,
IF(AND(I334=110000,R334&gt;123.4,R334&lt;=168.2,M334&gt;10),'[1]Pricing Schedule'!$J$113,
IF(AND(I334=110000,R334&gt;168.2,R334&lt;=336.2,M334&lt;=10),('[1]Pricing Schedule'!$J$105),
IF(AND(I334=110000,R334&gt;168.2,R334&lt;=336.2,M334&gt;10),('[1]Pricing Schedule'!$J$113),
IF(AND(I334=110000,R334&gt;336.4,R334&lt;=504.6,M334&lt;=10),('[1]Pricing Schedule'!$J$105),
IF(AND(I334=110000,R334&gt;336.4,R334&lt;=504.6,M334&gt;10),('[1]Pricing Schedule'!$J$113),
IF(AND(I334=110000,R334&gt;504.6,R334&lt;=672.8,M334&lt;=10),('[1]Pricing Schedule'!$J$105),
IF(AND(I334=110000,R334&gt;504.6,R334&lt;=672.8,M334&gt;10),('[1]Pricing Schedule'!$J$113),
IF(AND(I334=110000,R334&gt;672.8,R334&lt;=841,M334&lt;=10),('[1]Pricing Schedule'!$J$105),
IF(AND(I334=110000,R334&gt;672.8,R334&lt;=841,M334&gt;10),('[1]Pricing Schedule'!$J$113),
IF(AND(I334=110000,R334&gt;1682,R334&lt;=1850.2,M334&lt;=10),('[1]Pricing Schedule'!$J$105),
IF(AND(I334=110000,R334&gt;1682,R334&lt;=1850.2,M334&gt;10),('[1]Pricing Schedule'!$J$113),
IF(AND(I334=110000,R334&gt;2018.4,R334&lt;=2186.6,M334&lt;=10),('[1]Pricing Schedule'!$J$105),
IF(AND(I334=110000,R334&gt;2018.4,R334&lt;=2186.6,M334&gt;10),('[1]Pricing Schedule'!$J$113),999999999)))))))))))))))))))))))))))))))))))))))</f>
        <v>4</v>
      </c>
      <c r="U334" s="40">
        <f t="shared" si="36"/>
        <v>202649.27536231882</v>
      </c>
      <c r="V334" s="41">
        <f t="shared" si="37"/>
        <v>4.9346339788883489</v>
      </c>
      <c r="Y334" s="23">
        <v>151</v>
      </c>
      <c r="Z334" s="23">
        <v>686</v>
      </c>
      <c r="AR334" s="35"/>
    </row>
    <row r="335" spans="1:44">
      <c r="A335" s="23">
        <v>335</v>
      </c>
      <c r="B335" s="23">
        <v>335</v>
      </c>
      <c r="C335" s="23" t="s">
        <v>664</v>
      </c>
      <c r="D335" s="23" t="s">
        <v>121</v>
      </c>
      <c r="E335" s="23" t="s">
        <v>121</v>
      </c>
      <c r="F335" s="23" t="s">
        <v>665</v>
      </c>
      <c r="G335" s="23" t="s">
        <v>666</v>
      </c>
      <c r="H335" s="23" t="s">
        <v>113</v>
      </c>
      <c r="I335" s="13">
        <v>38000</v>
      </c>
      <c r="L335" s="24">
        <v>4.4219999999999997</v>
      </c>
      <c r="M335" s="37">
        <f t="shared" si="32"/>
        <v>5</v>
      </c>
      <c r="N335" s="24">
        <v>1.552</v>
      </c>
      <c r="O335" s="13">
        <v>1</v>
      </c>
      <c r="P335" s="36">
        <f t="shared" si="33"/>
        <v>1.1640000000000001</v>
      </c>
      <c r="Q335" s="38">
        <f t="shared" si="34"/>
        <v>10.350000000000001</v>
      </c>
      <c r="R335" s="37">
        <f t="shared" si="35"/>
        <v>10.350000000000001</v>
      </c>
      <c r="S335" s="39">
        <f>IF(AND(I335=38000,R335&lt;=4.5,M335&gt;8),'[1]Pricing Schedule'!$F$8+('[1]Pricing Schedule'!$F$9*M335),
IF(AND(I335=38000,R335&lt;=4.5,M335&lt;=8),'[1]Pricing Schedule'!$F$34+('[1]Pricing Schedule'!$F$36*M335),
IF(AND(I335=38000,R335&gt;4.5,R335&lt;=9,M335&gt;8),'[1]Pricing Schedule'!$F$17+('[1]Pricing Schedule'!$F$18*M335),
IF(AND(I335=38000,R335&gt;4.5,R335&lt;=9,M335&lt;=8),'[1]Pricing Schedule'!$F$34+('[1]Pricing Schedule'!$F$36*M335),
IF(AND(I335=38000,R335&gt;9,R335&lt;=12.8,M335&gt;8),'[1]Pricing Schedule'!$F$26+('[1]Pricing Schedule'!$F$27*M335),
IF(AND(I335=38000,R335&gt;9,R335&lt;=12.8,M335&lt;=8),'[1]Pricing Schedule'!$F$34+('[1]Pricing Schedule'!$F$36*M335),
IF(AND(I335=38000,R335&gt;12.8,R335&lt;=22.8),'[1]Pricing Schedule'!$F$34+('[1]Pricing Schedule'!$F$36*M335),
IF(AND(I335=38000,R335&gt;22.8,R335&lt;=30.2),'[1]Pricing Schedule'!$F$43+('[1]Pricing Schedule'!$F$45*M335),
IF(AND(I335=38000,R335&gt;30.2,R335&lt;=45.9),'[1]Pricing Schedule'!$F$52+('[1]Pricing Schedule'!$F$54*M335),
IF(AND(I335=38000,R335&gt;45.9,R335&lt;=123.4),'[1]Pricing Schedule'!$F$96+('[1]Pricing Schedule'!$F$97*M335),
IF(AND(I335=38000,R335&gt;123.4,R335&lt;=168.2,M335&lt;=10),'[1]Pricing Schedule'!$F$103+('[1]Pricing Schedule'!$F$105*M335),
IF(AND(I335=38000,R335&gt;123.4,R335&lt;=168.2,M335&gt;10),'[1]Pricing Schedule'!$F$111+('[1]Pricing Schedule'!$F$113*M335),
IF(AND(I335=38000,R335&gt;157.4,R335&lt;=336.4,M335&lt;=10),('[1]Pricing Schedule'!$F$103+('[1]Pricing Schedule'!$F$105*M335))*2,
IF(AND(I335=38000,R335&gt;157.4,R335&lt;=336.4,M335&gt;10),('[1]Pricing Schedule'!$F$111+('[1]Pricing Schedule'!$F$113*M335))*2,
IF(AND(I335=38000,R335&gt;314.8,R335&lt;=504.6,M335&lt;=10),('[1]Pricing Schedule'!$F$103+('[1]Pricing Schedule'!$F$105*M335))*3,
IF(AND(I335=38000,R335&gt;314.8,R335&lt;=504.6,M335&gt;10),('[1]Pricing Schedule'!$F$111+('[1]Pricing Schedule'!$F$113*M335))*3,
IF(AND(I335=38000,R335&gt;472.2,R335&lt;=672.8,M335&lt;=10),('[1]Pricing Schedule'!$F$103+('[1]Pricing Schedule'!$F$105*M335))*4,
IF(AND(I335=38000,R335&gt;472.2,R335&lt;=672.8,M335&gt;10),('[1]Pricing Schedule'!$F$111+('[1]Pricing Schedule'!$F$113*M335))*4,
IF(AND(I335=110000,R335&lt;=12.8,M335&gt;2),'[1]Pricing Schedule'!$F$62+('[1]Pricing Schedule'!$F$63*M335),
IF(AND(I335=110000,R335&lt;=12.8,M335&lt;=2),'[1]Pricing Schedule'!$F$96+('[1]Pricing Schedule'!$F$97*M335),
IF(AND(I335=110000,R335&gt;12.8,R335&lt;=22.8,M335&gt;3),'[1]Pricing Schedule'!$F$71+('[1]Pricing Schedule'!$F$72*M335),
IF(AND(I335=110000,R335&gt;12.8,R335&lt;=22.8,M335&lt;=3),'[1]Pricing Schedule'!$F$96+('[1]Pricing Schedule'!$F$97*M335),
IF(AND(I335=110000,R335&gt;22.8,R335&lt;=30.2),'[1]Pricing Schedule'!$F$80+('[1]Pricing Schedule'!$F$81*M335),
IF(AND(I335=110000,R335&gt;30.2,R335&lt;=45.9),'[1]Pricing Schedule'!$F$89+('[1]Pricing Schedule'!$F$90*M335),
IF(AND(I335=110000,R335&gt;45.9,R335&lt;=123.4),'[1]Pricing Schedule'!$F$96+('[1]Pricing Schedule'!$F$97*M335),
IF(AND(I335=110000,R335&gt;123.4,R335&lt;=168.2,M335&lt;=10),'[1]Pricing Schedule'!$F$103+('[1]Pricing Schedule'!$F$105*M335),
IF(AND(I335=110000,R335&gt;123.4,R335&lt;=168.2,M335&gt;10),'[1]Pricing Schedule'!$F$111+('[1]Pricing Schedule'!$F$113*M335),
IF(AND(I335=110000,R335&gt;168.2,R335&lt;=336.4,M335&lt;=10),('[1]Pricing Schedule'!$F$103+('[1]Pricing Schedule'!$F$105*M335))*2,
IF(AND(I335=110000,R335&gt;168.2,R335&lt;=336.4,M335&gt;10),('[1]Pricing Schedule'!$F$111+('[1]Pricing Schedule'!$F$113*M335))*2,
IF(AND(I335=110000,R335&gt;336.4,R335&lt;=504.6,M335&lt;=10),('[1]Pricing Schedule'!$F$103+('[1]Pricing Schedule'!$F$105*M335))*3,
IF(AND(I335=110000,R335&gt;336.4,R335&lt;=504.6,M335&gt;10),('[1]Pricing Schedule'!$F$111+('[1]Pricing Schedule'!$F$113*M335))*3,
IF(AND(I335=110000,R335&gt;504.6,R335&lt;=672.8,M335&lt;=10),('[1]Pricing Schedule'!$F$103+('[1]Pricing Schedule'!$F$105*M335))*4,
IF(AND(I335=110000,R335&gt;504.6,R335&lt;=672.8,M335&gt;10),('[1]Pricing Schedule'!$F$111+('[1]Pricing Schedule'!$F$113*M335))*4,
IF(AND(I335=110000,R335&gt;672.8,R335&lt;=841,M335&lt;=10),('[1]Pricing Schedule'!$F$103+('[1]Pricing Schedule'!$F$105*M335))*5,
IF(AND(I335=110000,R335&gt;672.8,R335&lt;=841,M335&gt;10),('[1]Pricing Schedule'!$F$111+('[1]Pricing Schedule'!$F$113*M335))*5,
IF(AND(I335=110000,R335&gt;672.8,R335&lt;=841,M335&lt;=10),('[1]Pricing Schedule'!$F$103+('[1]Pricing Schedule'!$F$105*M335))*5,
IF(AND(I335=110000,R335&gt;672.8,R335&lt;=841,M335&gt;10),('[1]Pricing Schedule'!$F$111+('[1]Pricing Schedule'!$F$113*M335))*5,
IF(AND(I335=110000,R335&gt;1345.6,R335&lt;=1513.8,M335&lt;=10),('[1]Pricing Schedule'!$F$103+('[1]Pricing Schedule'!$F$105*M335))*9,
IF(AND(I335=110000,R335&gt;1345.6,R335&lt;=1513.8,M335&gt;10),('[1]Pricing Schedule'!$F$111+('[1]Pricing Schedule'!$F$113*M335))*9,
9999999999)))))))))))))))))))))))))))))))))))))))</f>
        <v>699140</v>
      </c>
      <c r="T335" s="21">
        <f>IF(AND(I335=38000,R335&lt;=4.5,M335&gt;8),'[1]Pricing Schedule'!$J$9,
IF(AND(I335=38000,R335&lt;=4.5,M335&lt;=8),'[1]Pricing Schedule'!$J$36,
IF(AND(I335=38000,R335&gt;4.5,R335&lt;=9,M335&gt;8),'[1]Pricing Schedule'!$J$18,
IF(AND(I335=38000,R335&gt;4.5,R335&lt;=9,M335&lt;=8),'[1]Pricing Schedule'!$J$36,
IF(AND(I335=38000,R335&gt;9,R335&lt;=12.8,M335&gt;8),'[1]Pricing Schedule'!$J$27,
IF(AND(I335=38000,R335&gt;9,R335&lt;=12.8,M335&lt;=8),'[1]Pricing Schedule'!$J$36,
IF(AND(I335=38000,R335&gt;12.8,R335&lt;=22.8),'[1]Pricing Schedule'!$J$36,
IF(AND(I335=38000,R335&gt;22.8,R335&lt;=30.2),'[1]Pricing Schedule'!$J$45,
IF(AND(I335=38000,R335&gt;30.2,R335&lt;=45.9),'[1]Pricing Schedule'!$J$54,
IF(AND(I335=38000,R335&gt;45.9,R335&lt;=123.4),'[1]Pricing Schedule'!$J$97,
IF(AND(I335=38000,R335&gt;123.4,R335&lt;=168.2,M335&lt;=10),'[1]Pricing Schedule'!$J$105,
IF(AND(I335=38000,R335&gt;123.4,R335&lt;=168.2,M335&gt;10),'[1]Pricing Schedule'!$J$113,
IF(AND(I335=38000,R335&gt;168.2,R335&lt;=336.4,M335&lt;=10),('[1]Pricing Schedule'!$J$105),
IF(AND(I335=38000,R335&gt;168.2,R335&lt;=336.4,M335&gt;10),('[1]Pricing Schedule'!$J$113),
IF(AND(I335=38000,R335&gt;336.4,R335&lt;=504.6,M335&lt;=10),('[1]Pricing Schedule'!$J$105),
IF(AND(I335=38000,R335&gt;336.4,R335&lt;=504.6,M335&gt;10),('[1]Pricing Schedule'!$J$113),
IF(AND(I335=38000,R335&gt;504.6,R335&lt;=672.8,M335&lt;=10),('[1]Pricing Schedule'!$J$105),
IF(AND(I335=38000,R335&gt;504.6,R335&lt;=672.8,M335&gt;10),('[1]Pricing Schedule'!$J$113),
IF(AND(I335=110000,R335&lt;=12.8,M335&gt;2),'[1]Pricing Schedule'!$J$63,
IF(AND(I335=110000,R335&lt;=12.8,M335&lt;=2),'[1]Pricing Schedule'!$J$97,
IF(AND(I335=110000,R335&gt;12.8,R335&lt;=22.8,M335&gt;3),'[1]Pricing Schedule'!$J$72,
IF(AND(I335=110000,R335&gt;12.8,R335&lt;=22.8,M335&lt;=3),'[1]Pricing Schedule'!$J$97,
IF(AND(I335=110000,R335&gt;22.8,R335&lt;=30.2),'[1]Pricing Schedule'!$J$81,
IF(AND(I335=110000,R335&gt;30.2,R335&lt;=45.9),'[1]Pricing Schedule'!$J$90,
IF(AND(I335=110000,R335&gt;45.9,R335&lt;=123.4),'[1]Pricing Schedule'!$J$97,
IF(AND(I335=110000,R335&gt;123.4,R335&lt;=168.2,M335&lt;=10),'[1]Pricing Schedule'!$J$105,
IF(AND(I335=110000,R335&gt;123.4,R335&lt;=168.2,M335&gt;10),'[1]Pricing Schedule'!$J$113,
IF(AND(I335=110000,R335&gt;168.2,R335&lt;=336.2,M335&lt;=10),('[1]Pricing Schedule'!$J$105),
IF(AND(I335=110000,R335&gt;168.2,R335&lt;=336.2,M335&gt;10),('[1]Pricing Schedule'!$J$113),
IF(AND(I335=110000,R335&gt;336.4,R335&lt;=504.6,M335&lt;=10),('[1]Pricing Schedule'!$J$105),
IF(AND(I335=110000,R335&gt;336.4,R335&lt;=504.6,M335&gt;10),('[1]Pricing Schedule'!$J$113),
IF(AND(I335=110000,R335&gt;504.6,R335&lt;=672.8,M335&lt;=10),('[1]Pricing Schedule'!$J$105),
IF(AND(I335=110000,R335&gt;504.6,R335&lt;=672.8,M335&gt;10),('[1]Pricing Schedule'!$J$113),
IF(AND(I335=110000,R335&gt;672.8,R335&lt;=841,M335&lt;=10),('[1]Pricing Schedule'!$J$105),
IF(AND(I335=110000,R335&gt;672.8,R335&lt;=841,M335&gt;10),('[1]Pricing Schedule'!$J$113),
IF(AND(I335=110000,R335&gt;1682,R335&lt;=1850.2,M335&lt;=10),('[1]Pricing Schedule'!$J$105),
IF(AND(I335=110000,R335&gt;1682,R335&lt;=1850.2,M335&gt;10),('[1]Pricing Schedule'!$J$113),
IF(AND(I335=110000,R335&gt;2018.4,R335&lt;=2186.6,M335&lt;=10),('[1]Pricing Schedule'!$J$105),
IF(AND(I335=110000,R335&gt;2018.4,R335&lt;=2186.6,M335&gt;10),('[1]Pricing Schedule'!$J$113),999999999)))))))))))))))))))))))))))))))))))))))</f>
        <v>4</v>
      </c>
      <c r="U335" s="40">
        <f t="shared" si="36"/>
        <v>67549.758454106268</v>
      </c>
      <c r="V335" s="41">
        <f t="shared" si="37"/>
        <v>14.803901936665048</v>
      </c>
      <c r="Y335" s="23">
        <v>695</v>
      </c>
      <c r="Z335" s="23">
        <v>333</v>
      </c>
      <c r="AR335" s="35"/>
    </row>
    <row r="336" spans="1:44">
      <c r="A336" s="23">
        <v>336</v>
      </c>
      <c r="B336" s="23">
        <v>336</v>
      </c>
      <c r="C336" s="23" t="s">
        <v>667</v>
      </c>
      <c r="D336" s="23" t="s">
        <v>121</v>
      </c>
      <c r="E336" s="23" t="s">
        <v>121</v>
      </c>
      <c r="F336" s="23" t="s">
        <v>302</v>
      </c>
      <c r="G336" s="23" t="s">
        <v>303</v>
      </c>
      <c r="H336" s="23" t="s">
        <v>133</v>
      </c>
      <c r="I336" s="13">
        <v>110000</v>
      </c>
      <c r="J336" s="13">
        <v>110000</v>
      </c>
      <c r="K336" s="13">
        <v>38000</v>
      </c>
      <c r="L336" s="24">
        <v>8.0969999999999995</v>
      </c>
      <c r="M336" s="37">
        <f t="shared" si="32"/>
        <v>9</v>
      </c>
      <c r="N336" s="24">
        <v>2.3530000000000002</v>
      </c>
      <c r="O336" s="13">
        <v>1</v>
      </c>
      <c r="P336" s="36">
        <f t="shared" si="33"/>
        <v>1.7647500000000003</v>
      </c>
      <c r="Q336" s="38">
        <f t="shared" si="34"/>
        <v>17.25</v>
      </c>
      <c r="R336" s="37">
        <f t="shared" si="35"/>
        <v>17.25</v>
      </c>
      <c r="S336" s="39">
        <f>IF(AND(I336=38000,R336&lt;=4.5,M336&gt;8),'[1]Pricing Schedule'!$F$8+('[1]Pricing Schedule'!$F$9*M336),
IF(AND(I336=38000,R336&lt;=4.5,M336&lt;=8),'[1]Pricing Schedule'!$F$34+('[1]Pricing Schedule'!$F$36*M336),
IF(AND(I336=38000,R336&gt;4.5,R336&lt;=9,M336&gt;8),'[1]Pricing Schedule'!$F$17+('[1]Pricing Schedule'!$F$18*M336),
IF(AND(I336=38000,R336&gt;4.5,R336&lt;=9,M336&lt;=8),'[1]Pricing Schedule'!$F$34+('[1]Pricing Schedule'!$F$36*M336),
IF(AND(I336=38000,R336&gt;9,R336&lt;=12.8,M336&gt;8),'[1]Pricing Schedule'!$F$26+('[1]Pricing Schedule'!$F$27*M336),
IF(AND(I336=38000,R336&gt;9,R336&lt;=12.8,M336&lt;=8),'[1]Pricing Schedule'!$F$34+('[1]Pricing Schedule'!$F$36*M336),
IF(AND(I336=38000,R336&gt;12.8,R336&lt;=22.8),'[1]Pricing Schedule'!$F$34+('[1]Pricing Schedule'!$F$36*M336),
IF(AND(I336=38000,R336&gt;22.8,R336&lt;=30.2),'[1]Pricing Schedule'!$F$43+('[1]Pricing Schedule'!$F$45*M336),
IF(AND(I336=38000,R336&gt;30.2,R336&lt;=45.9),'[1]Pricing Schedule'!$F$52+('[1]Pricing Schedule'!$F$54*M336),
IF(AND(I336=38000,R336&gt;45.9,R336&lt;=123.4),'[1]Pricing Schedule'!$F$96+('[1]Pricing Schedule'!$F$97*M336),
IF(AND(I336=38000,R336&gt;123.4,R336&lt;=168.2,M336&lt;=10),'[1]Pricing Schedule'!$F$103+('[1]Pricing Schedule'!$F$105*M336),
IF(AND(I336=38000,R336&gt;123.4,R336&lt;=168.2,M336&gt;10),'[1]Pricing Schedule'!$F$111+('[1]Pricing Schedule'!$F$113*M336),
IF(AND(I336=38000,R336&gt;157.4,R336&lt;=336.4,M336&lt;=10),('[1]Pricing Schedule'!$F$103+('[1]Pricing Schedule'!$F$105*M336))*2,
IF(AND(I336=38000,R336&gt;157.4,R336&lt;=336.4,M336&gt;10),('[1]Pricing Schedule'!$F$111+('[1]Pricing Schedule'!$F$113*M336))*2,
IF(AND(I336=38000,R336&gt;314.8,R336&lt;=504.6,M336&lt;=10),('[1]Pricing Schedule'!$F$103+('[1]Pricing Schedule'!$F$105*M336))*3,
IF(AND(I336=38000,R336&gt;314.8,R336&lt;=504.6,M336&gt;10),('[1]Pricing Schedule'!$F$111+('[1]Pricing Schedule'!$F$113*M336))*3,
IF(AND(I336=38000,R336&gt;472.2,R336&lt;=672.8,M336&lt;=10),('[1]Pricing Schedule'!$F$103+('[1]Pricing Schedule'!$F$105*M336))*4,
IF(AND(I336=38000,R336&gt;472.2,R336&lt;=672.8,M336&gt;10),('[1]Pricing Schedule'!$F$111+('[1]Pricing Schedule'!$F$113*M336))*4,
IF(AND(I336=110000,R336&lt;=12.8,M336&gt;2),'[1]Pricing Schedule'!$F$62+('[1]Pricing Schedule'!$F$63*M336),
IF(AND(I336=110000,R336&lt;=12.8,M336&lt;=2),'[1]Pricing Schedule'!$F$96+('[1]Pricing Schedule'!$F$97*M336),
IF(AND(I336=110000,R336&gt;12.8,R336&lt;=22.8,M336&gt;3),'[1]Pricing Schedule'!$F$71+('[1]Pricing Schedule'!$F$72*M336),
IF(AND(I336=110000,R336&gt;12.8,R336&lt;=22.8,M336&lt;=3),'[1]Pricing Schedule'!$F$96+('[1]Pricing Schedule'!$F$97*M336),
IF(AND(I336=110000,R336&gt;22.8,R336&lt;=30.2),'[1]Pricing Schedule'!$F$80+('[1]Pricing Schedule'!$F$81*M336),
IF(AND(I336=110000,R336&gt;30.2,R336&lt;=45.9),'[1]Pricing Schedule'!$F$89+('[1]Pricing Schedule'!$F$90*M336),
IF(AND(I336=110000,R336&gt;45.9,R336&lt;=123.4),'[1]Pricing Schedule'!$F$96+('[1]Pricing Schedule'!$F$97*M336),
IF(AND(I336=110000,R336&gt;123.4,R336&lt;=168.2,M336&lt;=10),'[1]Pricing Schedule'!$F$103+('[1]Pricing Schedule'!$F$105*M336),
IF(AND(I336=110000,R336&gt;123.4,R336&lt;=168.2,M336&gt;10),'[1]Pricing Schedule'!$F$111+('[1]Pricing Schedule'!$F$113*M336),
IF(AND(I336=110000,R336&gt;168.2,R336&lt;=336.4,M336&lt;=10),('[1]Pricing Schedule'!$F$103+('[1]Pricing Schedule'!$F$105*M336))*2,
IF(AND(I336=110000,R336&gt;168.2,R336&lt;=336.4,M336&gt;10),('[1]Pricing Schedule'!$F$111+('[1]Pricing Schedule'!$F$113*M336))*2,
IF(AND(I336=110000,R336&gt;336.4,R336&lt;=504.6,M336&lt;=10),('[1]Pricing Schedule'!$F$103+('[1]Pricing Schedule'!$F$105*M336))*3,
IF(AND(I336=110000,R336&gt;336.4,R336&lt;=504.6,M336&gt;10),('[1]Pricing Schedule'!$F$111+('[1]Pricing Schedule'!$F$113*M336))*3,
IF(AND(I336=110000,R336&gt;504.6,R336&lt;=672.8,M336&lt;=10),('[1]Pricing Schedule'!$F$103+('[1]Pricing Schedule'!$F$105*M336))*4,
IF(AND(I336=110000,R336&gt;504.6,R336&lt;=672.8,M336&gt;10),('[1]Pricing Schedule'!$F$111+('[1]Pricing Schedule'!$F$113*M336))*4,
IF(AND(I336=110000,R336&gt;672.8,R336&lt;=841,M336&lt;=10),('[1]Pricing Schedule'!$F$103+('[1]Pricing Schedule'!$F$105*M336))*5,
IF(AND(I336=110000,R336&gt;672.8,R336&lt;=841,M336&gt;10),('[1]Pricing Schedule'!$F$111+('[1]Pricing Schedule'!$F$113*M336))*5,
IF(AND(I336=110000,R336&gt;672.8,R336&lt;=841,M336&lt;=10),('[1]Pricing Schedule'!$F$103+('[1]Pricing Schedule'!$F$105*M336))*5,
IF(AND(I336=110000,R336&gt;672.8,R336&lt;=841,M336&gt;10),('[1]Pricing Schedule'!$F$111+('[1]Pricing Schedule'!$F$113*M336))*5,
IF(AND(I336=110000,R336&gt;1345.6,R336&lt;=1513.8,M336&lt;=10),('[1]Pricing Schedule'!$F$103+('[1]Pricing Schedule'!$F$105*M336))*9,
IF(AND(I336=110000,R336&gt;1345.6,R336&lt;=1513.8,M336&gt;10),('[1]Pricing Schedule'!$F$111+('[1]Pricing Schedule'!$F$113*M336))*9,
9999999999)))))))))))))))))))))))))))))))))))))))</f>
        <v>2227140</v>
      </c>
      <c r="T336" s="21">
        <f>IF(AND(I336=38000,R336&lt;=4.5,M336&gt;8),'[1]Pricing Schedule'!$J$9,
IF(AND(I336=38000,R336&lt;=4.5,M336&lt;=8),'[1]Pricing Schedule'!$J$36,
IF(AND(I336=38000,R336&gt;4.5,R336&lt;=9,M336&gt;8),'[1]Pricing Schedule'!$J$18,
IF(AND(I336=38000,R336&gt;4.5,R336&lt;=9,M336&lt;=8),'[1]Pricing Schedule'!$J$36,
IF(AND(I336=38000,R336&gt;9,R336&lt;=12.8,M336&gt;8),'[1]Pricing Schedule'!$J$27,
IF(AND(I336=38000,R336&gt;9,R336&lt;=12.8,M336&lt;=8),'[1]Pricing Schedule'!$J$36,
IF(AND(I336=38000,R336&gt;12.8,R336&lt;=22.8),'[1]Pricing Schedule'!$J$36,
IF(AND(I336=38000,R336&gt;22.8,R336&lt;=30.2),'[1]Pricing Schedule'!$J$45,
IF(AND(I336=38000,R336&gt;30.2,R336&lt;=45.9),'[1]Pricing Schedule'!$J$54,
IF(AND(I336=38000,R336&gt;45.9,R336&lt;=123.4),'[1]Pricing Schedule'!$J$97,
IF(AND(I336=38000,R336&gt;123.4,R336&lt;=168.2,M336&lt;=10),'[1]Pricing Schedule'!$J$105,
IF(AND(I336=38000,R336&gt;123.4,R336&lt;=168.2,M336&gt;10),'[1]Pricing Schedule'!$J$113,
IF(AND(I336=38000,R336&gt;168.2,R336&lt;=336.4,M336&lt;=10),('[1]Pricing Schedule'!$J$105),
IF(AND(I336=38000,R336&gt;168.2,R336&lt;=336.4,M336&gt;10),('[1]Pricing Schedule'!$J$113),
IF(AND(I336=38000,R336&gt;336.4,R336&lt;=504.6,M336&lt;=10),('[1]Pricing Schedule'!$J$105),
IF(AND(I336=38000,R336&gt;336.4,R336&lt;=504.6,M336&gt;10),('[1]Pricing Schedule'!$J$113),
IF(AND(I336=38000,R336&gt;504.6,R336&lt;=672.8,M336&lt;=10),('[1]Pricing Schedule'!$J$105),
IF(AND(I336=38000,R336&gt;504.6,R336&lt;=672.8,M336&gt;10),('[1]Pricing Schedule'!$J$113),
IF(AND(I336=110000,R336&lt;=12.8,M336&gt;2),'[1]Pricing Schedule'!$J$63,
IF(AND(I336=110000,R336&lt;=12.8,M336&lt;=2),'[1]Pricing Schedule'!$J$97,
IF(AND(I336=110000,R336&gt;12.8,R336&lt;=22.8,M336&gt;3),'[1]Pricing Schedule'!$J$72,
IF(AND(I336=110000,R336&gt;12.8,R336&lt;=22.8,M336&lt;=3),'[1]Pricing Schedule'!$J$97,
IF(AND(I336=110000,R336&gt;22.8,R336&lt;=30.2),'[1]Pricing Schedule'!$J$81,
IF(AND(I336=110000,R336&gt;30.2,R336&lt;=45.9),'[1]Pricing Schedule'!$J$90,
IF(AND(I336=110000,R336&gt;45.9,R336&lt;=123.4),'[1]Pricing Schedule'!$J$97,
IF(AND(I336=110000,R336&gt;123.4,R336&lt;=168.2,M336&lt;=10),'[1]Pricing Schedule'!$J$105,
IF(AND(I336=110000,R336&gt;123.4,R336&lt;=168.2,M336&gt;10),'[1]Pricing Schedule'!$J$113,
IF(AND(I336=110000,R336&gt;168.2,R336&lt;=336.2,M336&lt;=10),('[1]Pricing Schedule'!$J$105),
IF(AND(I336=110000,R336&gt;168.2,R336&lt;=336.2,M336&gt;10),('[1]Pricing Schedule'!$J$113),
IF(AND(I336=110000,R336&gt;336.4,R336&lt;=504.6,M336&lt;=10),('[1]Pricing Schedule'!$J$105),
IF(AND(I336=110000,R336&gt;336.4,R336&lt;=504.6,M336&gt;10),('[1]Pricing Schedule'!$J$113),
IF(AND(I336=110000,R336&gt;504.6,R336&lt;=672.8,M336&lt;=10),('[1]Pricing Schedule'!$J$105),
IF(AND(I336=110000,R336&gt;504.6,R336&lt;=672.8,M336&gt;10),('[1]Pricing Schedule'!$J$113),
IF(AND(I336=110000,R336&gt;672.8,R336&lt;=841,M336&lt;=10),('[1]Pricing Schedule'!$J$105),
IF(AND(I336=110000,R336&gt;672.8,R336&lt;=841,M336&gt;10),('[1]Pricing Schedule'!$J$113),
IF(AND(I336=110000,R336&gt;1682,R336&lt;=1850.2,M336&lt;=10),('[1]Pricing Schedule'!$J$105),
IF(AND(I336=110000,R336&gt;1682,R336&lt;=1850.2,M336&gt;10),('[1]Pricing Schedule'!$J$113),
IF(AND(I336=110000,R336&gt;2018.4,R336&lt;=2186.6,M336&lt;=10),('[1]Pricing Schedule'!$J$105),
IF(AND(I336=110000,R336&gt;2018.4,R336&lt;=2186.6,M336&gt;10),('[1]Pricing Schedule'!$J$113),999999999)))))))))))))))))))))))))))))))))))))))</f>
        <v>8</v>
      </c>
      <c r="U336" s="40">
        <f t="shared" si="36"/>
        <v>129109.56521739131</v>
      </c>
      <c r="V336" s="41">
        <f t="shared" si="37"/>
        <v>7.7453595193836042</v>
      </c>
      <c r="Y336" s="23">
        <v>642</v>
      </c>
      <c r="Z336" s="23">
        <v>684</v>
      </c>
      <c r="AR336" s="35"/>
    </row>
    <row r="337" spans="1:44">
      <c r="A337" s="23">
        <v>337</v>
      </c>
      <c r="B337" s="23">
        <v>337</v>
      </c>
      <c r="C337" s="23" t="s">
        <v>668</v>
      </c>
      <c r="D337" s="23" t="s">
        <v>121</v>
      </c>
      <c r="E337" s="23" t="s">
        <v>121</v>
      </c>
      <c r="F337" s="23" t="s">
        <v>302</v>
      </c>
      <c r="G337" s="23" t="s">
        <v>303</v>
      </c>
      <c r="H337" s="23" t="s">
        <v>133</v>
      </c>
      <c r="I337" s="13">
        <v>110000</v>
      </c>
      <c r="J337" s="13">
        <v>110000</v>
      </c>
      <c r="K337" s="13">
        <v>38000</v>
      </c>
      <c r="L337" s="24">
        <v>4.9660000000000002</v>
      </c>
      <c r="M337" s="37">
        <f t="shared" si="32"/>
        <v>5</v>
      </c>
      <c r="N337" s="24">
        <v>5.0229999999999997</v>
      </c>
      <c r="O337" s="13">
        <v>1</v>
      </c>
      <c r="P337" s="36">
        <f t="shared" si="33"/>
        <v>3.7672499999999998</v>
      </c>
      <c r="Q337" s="38">
        <f t="shared" si="34"/>
        <v>41.400000000000006</v>
      </c>
      <c r="R337" s="37">
        <f t="shared" si="35"/>
        <v>41.400000000000006</v>
      </c>
      <c r="S337" s="39">
        <f>IF(AND(I337=38000,R337&lt;=4.5,M337&gt;8),'[1]Pricing Schedule'!$F$8+('[1]Pricing Schedule'!$F$9*M337),
IF(AND(I337=38000,R337&lt;=4.5,M337&lt;=8),'[1]Pricing Schedule'!$F$34+('[1]Pricing Schedule'!$F$36*M337),
IF(AND(I337=38000,R337&gt;4.5,R337&lt;=9,M337&gt;8),'[1]Pricing Schedule'!$F$17+('[1]Pricing Schedule'!$F$18*M337),
IF(AND(I337=38000,R337&gt;4.5,R337&lt;=9,M337&lt;=8),'[1]Pricing Schedule'!$F$34+('[1]Pricing Schedule'!$F$36*M337),
IF(AND(I337=38000,R337&gt;9,R337&lt;=12.8,M337&gt;8),'[1]Pricing Schedule'!$F$26+('[1]Pricing Schedule'!$F$27*M337),
IF(AND(I337=38000,R337&gt;9,R337&lt;=12.8,M337&lt;=8),'[1]Pricing Schedule'!$F$34+('[1]Pricing Schedule'!$F$36*M337),
IF(AND(I337=38000,R337&gt;12.8,R337&lt;=22.8),'[1]Pricing Schedule'!$F$34+('[1]Pricing Schedule'!$F$36*M337),
IF(AND(I337=38000,R337&gt;22.8,R337&lt;=30.2),'[1]Pricing Schedule'!$F$43+('[1]Pricing Schedule'!$F$45*M337),
IF(AND(I337=38000,R337&gt;30.2,R337&lt;=45.9),'[1]Pricing Schedule'!$F$52+('[1]Pricing Schedule'!$F$54*M337),
IF(AND(I337=38000,R337&gt;45.9,R337&lt;=123.4),'[1]Pricing Schedule'!$F$96+('[1]Pricing Schedule'!$F$97*M337),
IF(AND(I337=38000,R337&gt;123.4,R337&lt;=168.2,M337&lt;=10),'[1]Pricing Schedule'!$F$103+('[1]Pricing Schedule'!$F$105*M337),
IF(AND(I337=38000,R337&gt;123.4,R337&lt;=168.2,M337&gt;10),'[1]Pricing Schedule'!$F$111+('[1]Pricing Schedule'!$F$113*M337),
IF(AND(I337=38000,R337&gt;157.4,R337&lt;=336.4,M337&lt;=10),('[1]Pricing Schedule'!$F$103+('[1]Pricing Schedule'!$F$105*M337))*2,
IF(AND(I337=38000,R337&gt;157.4,R337&lt;=336.4,M337&gt;10),('[1]Pricing Schedule'!$F$111+('[1]Pricing Schedule'!$F$113*M337))*2,
IF(AND(I337=38000,R337&gt;314.8,R337&lt;=504.6,M337&lt;=10),('[1]Pricing Schedule'!$F$103+('[1]Pricing Schedule'!$F$105*M337))*3,
IF(AND(I337=38000,R337&gt;314.8,R337&lt;=504.6,M337&gt;10),('[1]Pricing Schedule'!$F$111+('[1]Pricing Schedule'!$F$113*M337))*3,
IF(AND(I337=38000,R337&gt;472.2,R337&lt;=672.8,M337&lt;=10),('[1]Pricing Schedule'!$F$103+('[1]Pricing Schedule'!$F$105*M337))*4,
IF(AND(I337=38000,R337&gt;472.2,R337&lt;=672.8,M337&gt;10),('[1]Pricing Schedule'!$F$111+('[1]Pricing Schedule'!$F$113*M337))*4,
IF(AND(I337=110000,R337&lt;=12.8,M337&gt;2),'[1]Pricing Schedule'!$F$62+('[1]Pricing Schedule'!$F$63*M337),
IF(AND(I337=110000,R337&lt;=12.8,M337&lt;=2),'[1]Pricing Schedule'!$F$96+('[1]Pricing Schedule'!$F$97*M337),
IF(AND(I337=110000,R337&gt;12.8,R337&lt;=22.8,M337&gt;3),'[1]Pricing Schedule'!$F$71+('[1]Pricing Schedule'!$F$72*M337),
IF(AND(I337=110000,R337&gt;12.8,R337&lt;=22.8,M337&lt;=3),'[1]Pricing Schedule'!$F$96+('[1]Pricing Schedule'!$F$97*M337),
IF(AND(I337=110000,R337&gt;22.8,R337&lt;=30.2),'[1]Pricing Schedule'!$F$80+('[1]Pricing Schedule'!$F$81*M337),
IF(AND(I337=110000,R337&gt;30.2,R337&lt;=45.9),'[1]Pricing Schedule'!$F$89+('[1]Pricing Schedule'!$F$90*M337),
IF(AND(I337=110000,R337&gt;45.9,R337&lt;=123.4),'[1]Pricing Schedule'!$F$96+('[1]Pricing Schedule'!$F$97*M337),
IF(AND(I337=110000,R337&gt;123.4,R337&lt;=168.2,M337&lt;=10),'[1]Pricing Schedule'!$F$103+('[1]Pricing Schedule'!$F$105*M337),
IF(AND(I337=110000,R337&gt;123.4,R337&lt;=168.2,M337&gt;10),'[1]Pricing Schedule'!$F$111+('[1]Pricing Schedule'!$F$113*M337),
IF(AND(I337=110000,R337&gt;168.2,R337&lt;=336.4,M337&lt;=10),('[1]Pricing Schedule'!$F$103+('[1]Pricing Schedule'!$F$105*M337))*2,
IF(AND(I337=110000,R337&gt;168.2,R337&lt;=336.4,M337&gt;10),('[1]Pricing Schedule'!$F$111+('[1]Pricing Schedule'!$F$113*M337))*2,
IF(AND(I337=110000,R337&gt;336.4,R337&lt;=504.6,M337&lt;=10),('[1]Pricing Schedule'!$F$103+('[1]Pricing Schedule'!$F$105*M337))*3,
IF(AND(I337=110000,R337&gt;336.4,R337&lt;=504.6,M337&gt;10),('[1]Pricing Schedule'!$F$111+('[1]Pricing Schedule'!$F$113*M337))*3,
IF(AND(I337=110000,R337&gt;504.6,R337&lt;=672.8,M337&lt;=10),('[1]Pricing Schedule'!$F$103+('[1]Pricing Schedule'!$F$105*M337))*4,
IF(AND(I337=110000,R337&gt;504.6,R337&lt;=672.8,M337&gt;10),('[1]Pricing Schedule'!$F$111+('[1]Pricing Schedule'!$F$113*M337))*4,
IF(AND(I337=110000,R337&gt;672.8,R337&lt;=841,M337&lt;=10),('[1]Pricing Schedule'!$F$103+('[1]Pricing Schedule'!$F$105*M337))*5,
IF(AND(I337=110000,R337&gt;672.8,R337&lt;=841,M337&gt;10),('[1]Pricing Schedule'!$F$111+('[1]Pricing Schedule'!$F$113*M337))*5,
IF(AND(I337=110000,R337&gt;672.8,R337&lt;=841,M337&lt;=10),('[1]Pricing Schedule'!$F$103+('[1]Pricing Schedule'!$F$105*M337))*5,
IF(AND(I337=110000,R337&gt;672.8,R337&lt;=841,M337&gt;10),('[1]Pricing Schedule'!$F$111+('[1]Pricing Schedule'!$F$113*M337))*5,
IF(AND(I337=110000,R337&gt;1345.6,R337&lt;=1513.8,M337&lt;=10),('[1]Pricing Schedule'!$F$103+('[1]Pricing Schedule'!$F$105*M337))*9,
IF(AND(I337=110000,R337&gt;1345.6,R337&lt;=1513.8,M337&gt;10),('[1]Pricing Schedule'!$F$111+('[1]Pricing Schedule'!$F$113*M337))*9,
9999999999)))))))))))))))))))))))))))))))))))))))</f>
        <v>2510150</v>
      </c>
      <c r="T337" s="21">
        <f>IF(AND(I337=38000,R337&lt;=4.5,M337&gt;8),'[1]Pricing Schedule'!$J$9,
IF(AND(I337=38000,R337&lt;=4.5,M337&lt;=8),'[1]Pricing Schedule'!$J$36,
IF(AND(I337=38000,R337&gt;4.5,R337&lt;=9,M337&gt;8),'[1]Pricing Schedule'!$J$18,
IF(AND(I337=38000,R337&gt;4.5,R337&lt;=9,M337&lt;=8),'[1]Pricing Schedule'!$J$36,
IF(AND(I337=38000,R337&gt;9,R337&lt;=12.8,M337&gt;8),'[1]Pricing Schedule'!$J$27,
IF(AND(I337=38000,R337&gt;9,R337&lt;=12.8,M337&lt;=8),'[1]Pricing Schedule'!$J$36,
IF(AND(I337=38000,R337&gt;12.8,R337&lt;=22.8),'[1]Pricing Schedule'!$J$36,
IF(AND(I337=38000,R337&gt;22.8,R337&lt;=30.2),'[1]Pricing Schedule'!$J$45,
IF(AND(I337=38000,R337&gt;30.2,R337&lt;=45.9),'[1]Pricing Schedule'!$J$54,
IF(AND(I337=38000,R337&gt;45.9,R337&lt;=123.4),'[1]Pricing Schedule'!$J$97,
IF(AND(I337=38000,R337&gt;123.4,R337&lt;=168.2,M337&lt;=10),'[1]Pricing Schedule'!$J$105,
IF(AND(I337=38000,R337&gt;123.4,R337&lt;=168.2,M337&gt;10),'[1]Pricing Schedule'!$J$113,
IF(AND(I337=38000,R337&gt;168.2,R337&lt;=336.4,M337&lt;=10),('[1]Pricing Schedule'!$J$105),
IF(AND(I337=38000,R337&gt;168.2,R337&lt;=336.4,M337&gt;10),('[1]Pricing Schedule'!$J$113),
IF(AND(I337=38000,R337&gt;336.4,R337&lt;=504.6,M337&lt;=10),('[1]Pricing Schedule'!$J$105),
IF(AND(I337=38000,R337&gt;336.4,R337&lt;=504.6,M337&gt;10),('[1]Pricing Schedule'!$J$113),
IF(AND(I337=38000,R337&gt;504.6,R337&lt;=672.8,M337&lt;=10),('[1]Pricing Schedule'!$J$105),
IF(AND(I337=38000,R337&gt;504.6,R337&lt;=672.8,M337&gt;10),('[1]Pricing Schedule'!$J$113),
IF(AND(I337=110000,R337&lt;=12.8,M337&gt;2),'[1]Pricing Schedule'!$J$63,
IF(AND(I337=110000,R337&lt;=12.8,M337&lt;=2),'[1]Pricing Schedule'!$J$97,
IF(AND(I337=110000,R337&gt;12.8,R337&lt;=22.8,M337&gt;3),'[1]Pricing Schedule'!$J$72,
IF(AND(I337=110000,R337&gt;12.8,R337&lt;=22.8,M337&lt;=3),'[1]Pricing Schedule'!$J$97,
IF(AND(I337=110000,R337&gt;22.8,R337&lt;=30.2),'[1]Pricing Schedule'!$J$81,
IF(AND(I337=110000,R337&gt;30.2,R337&lt;=45.9),'[1]Pricing Schedule'!$J$90,
IF(AND(I337=110000,R337&gt;45.9,R337&lt;=123.4),'[1]Pricing Schedule'!$J$97,
IF(AND(I337=110000,R337&gt;123.4,R337&lt;=168.2,M337&lt;=10),'[1]Pricing Schedule'!$J$105,
IF(AND(I337=110000,R337&gt;123.4,R337&lt;=168.2,M337&gt;10),'[1]Pricing Schedule'!$J$113,
IF(AND(I337=110000,R337&gt;168.2,R337&lt;=336.2,M337&lt;=10),('[1]Pricing Schedule'!$J$105),
IF(AND(I337=110000,R337&gt;168.2,R337&lt;=336.2,M337&gt;10),('[1]Pricing Schedule'!$J$113),
IF(AND(I337=110000,R337&gt;336.4,R337&lt;=504.6,M337&lt;=10),('[1]Pricing Schedule'!$J$105),
IF(AND(I337=110000,R337&gt;336.4,R337&lt;=504.6,M337&gt;10),('[1]Pricing Schedule'!$J$113),
IF(AND(I337=110000,R337&gt;504.6,R337&lt;=672.8,M337&lt;=10),('[1]Pricing Schedule'!$J$105),
IF(AND(I337=110000,R337&gt;504.6,R337&lt;=672.8,M337&gt;10),('[1]Pricing Schedule'!$J$113),
IF(AND(I337=110000,R337&gt;672.8,R337&lt;=841,M337&lt;=10),('[1]Pricing Schedule'!$J$105),
IF(AND(I337=110000,R337&gt;672.8,R337&lt;=841,M337&gt;10),('[1]Pricing Schedule'!$J$113),
IF(AND(I337=110000,R337&gt;1682,R337&lt;=1850.2,M337&lt;=10),('[1]Pricing Schedule'!$J$105),
IF(AND(I337=110000,R337&gt;1682,R337&lt;=1850.2,M337&gt;10),('[1]Pricing Schedule'!$J$113),
IF(AND(I337=110000,R337&gt;2018.4,R337&lt;=2186.6,M337&lt;=10),('[1]Pricing Schedule'!$J$105),
IF(AND(I337=110000,R337&gt;2018.4,R337&lt;=2186.6,M337&gt;10),('[1]Pricing Schedule'!$J$113),999999999)))))))))))))))))))))))))))))))))))))))</f>
        <v>10</v>
      </c>
      <c r="U337" s="40">
        <f t="shared" si="36"/>
        <v>60631.642512077284</v>
      </c>
      <c r="V337" s="41">
        <f t="shared" si="37"/>
        <v>16.493038264645541</v>
      </c>
      <c r="Y337" s="23">
        <v>229</v>
      </c>
      <c r="Z337" s="23">
        <v>684</v>
      </c>
      <c r="AR337" s="35"/>
    </row>
    <row r="338" spans="1:44">
      <c r="A338" s="23">
        <v>338</v>
      </c>
      <c r="B338" s="23">
        <v>338</v>
      </c>
      <c r="C338" s="23" t="s">
        <v>669</v>
      </c>
      <c r="D338" s="23" t="s">
        <v>285</v>
      </c>
      <c r="E338" s="23" t="s">
        <v>285</v>
      </c>
      <c r="F338" s="23" t="s">
        <v>586</v>
      </c>
      <c r="G338" s="23" t="s">
        <v>587</v>
      </c>
      <c r="H338" s="23" t="s">
        <v>113</v>
      </c>
      <c r="I338" s="13">
        <v>38000</v>
      </c>
      <c r="J338" s="13">
        <v>38000</v>
      </c>
      <c r="K338" s="23" t="s">
        <v>119</v>
      </c>
      <c r="L338" s="24">
        <v>8.8889999999999993</v>
      </c>
      <c r="M338" s="37">
        <f t="shared" si="32"/>
        <v>9</v>
      </c>
      <c r="N338" s="24">
        <v>1.9</v>
      </c>
      <c r="O338" s="13">
        <v>1</v>
      </c>
      <c r="P338" s="36">
        <f t="shared" si="33"/>
        <v>1.4249999999999998</v>
      </c>
      <c r="Q338" s="38">
        <f t="shared" si="34"/>
        <v>13.8</v>
      </c>
      <c r="R338" s="37">
        <f t="shared" si="35"/>
        <v>13.8</v>
      </c>
      <c r="S338" s="39">
        <f>IF(AND(I338=38000,R338&lt;=4.5,M338&gt;8),'[1]Pricing Schedule'!$F$8+('[1]Pricing Schedule'!$F$9*M338),
IF(AND(I338=38000,R338&lt;=4.5,M338&lt;=8),'[1]Pricing Schedule'!$F$34+('[1]Pricing Schedule'!$F$36*M338),
IF(AND(I338=38000,R338&gt;4.5,R338&lt;=9,M338&gt;8),'[1]Pricing Schedule'!$F$17+('[1]Pricing Schedule'!$F$18*M338),
IF(AND(I338=38000,R338&gt;4.5,R338&lt;=9,M338&lt;=8),'[1]Pricing Schedule'!$F$34+('[1]Pricing Schedule'!$F$36*M338),
IF(AND(I338=38000,R338&gt;9,R338&lt;=12.8,M338&gt;8),'[1]Pricing Schedule'!$F$26+('[1]Pricing Schedule'!$F$27*M338),
IF(AND(I338=38000,R338&gt;9,R338&lt;=12.8,M338&lt;=8),'[1]Pricing Schedule'!$F$34+('[1]Pricing Schedule'!$F$36*M338),
IF(AND(I338=38000,R338&gt;12.8,R338&lt;=22.8),'[1]Pricing Schedule'!$F$34+('[1]Pricing Schedule'!$F$36*M338),
IF(AND(I338=38000,R338&gt;22.8,R338&lt;=30.2),'[1]Pricing Schedule'!$F$43+('[1]Pricing Schedule'!$F$45*M338),
IF(AND(I338=38000,R338&gt;30.2,R338&lt;=45.9),'[1]Pricing Schedule'!$F$52+('[1]Pricing Schedule'!$F$54*M338),
IF(AND(I338=38000,R338&gt;45.9,R338&lt;=123.4),'[1]Pricing Schedule'!$F$96+('[1]Pricing Schedule'!$F$97*M338),
IF(AND(I338=38000,R338&gt;123.4,R338&lt;=168.2,M338&lt;=10),'[1]Pricing Schedule'!$F$103+('[1]Pricing Schedule'!$F$105*M338),
IF(AND(I338=38000,R338&gt;123.4,R338&lt;=168.2,M338&gt;10),'[1]Pricing Schedule'!$F$111+('[1]Pricing Schedule'!$F$113*M338),
IF(AND(I338=38000,R338&gt;157.4,R338&lt;=336.4,M338&lt;=10),('[1]Pricing Schedule'!$F$103+('[1]Pricing Schedule'!$F$105*M338))*2,
IF(AND(I338=38000,R338&gt;157.4,R338&lt;=336.4,M338&gt;10),('[1]Pricing Schedule'!$F$111+('[1]Pricing Schedule'!$F$113*M338))*2,
IF(AND(I338=38000,R338&gt;314.8,R338&lt;=504.6,M338&lt;=10),('[1]Pricing Schedule'!$F$103+('[1]Pricing Schedule'!$F$105*M338))*3,
IF(AND(I338=38000,R338&gt;314.8,R338&lt;=504.6,M338&gt;10),('[1]Pricing Schedule'!$F$111+('[1]Pricing Schedule'!$F$113*M338))*3,
IF(AND(I338=38000,R338&gt;472.2,R338&lt;=672.8,M338&lt;=10),('[1]Pricing Schedule'!$F$103+('[1]Pricing Schedule'!$F$105*M338))*4,
IF(AND(I338=38000,R338&gt;472.2,R338&lt;=672.8,M338&gt;10),('[1]Pricing Schedule'!$F$111+('[1]Pricing Schedule'!$F$113*M338))*4,
IF(AND(I338=110000,R338&lt;=12.8,M338&gt;2),'[1]Pricing Schedule'!$F$62+('[1]Pricing Schedule'!$F$63*M338),
IF(AND(I338=110000,R338&lt;=12.8,M338&lt;=2),'[1]Pricing Schedule'!$F$96+('[1]Pricing Schedule'!$F$97*M338),
IF(AND(I338=110000,R338&gt;12.8,R338&lt;=22.8,M338&gt;3),'[1]Pricing Schedule'!$F$71+('[1]Pricing Schedule'!$F$72*M338),
IF(AND(I338=110000,R338&gt;12.8,R338&lt;=22.8,M338&lt;=3),'[1]Pricing Schedule'!$F$96+('[1]Pricing Schedule'!$F$97*M338),
IF(AND(I338=110000,R338&gt;22.8,R338&lt;=30.2),'[1]Pricing Schedule'!$F$80+('[1]Pricing Schedule'!$F$81*M338),
IF(AND(I338=110000,R338&gt;30.2,R338&lt;=45.9),'[1]Pricing Schedule'!$F$89+('[1]Pricing Schedule'!$F$90*M338),
IF(AND(I338=110000,R338&gt;45.9,R338&lt;=123.4),'[1]Pricing Schedule'!$F$96+('[1]Pricing Schedule'!$F$97*M338),
IF(AND(I338=110000,R338&gt;123.4,R338&lt;=168.2,M338&lt;=10),'[1]Pricing Schedule'!$F$103+('[1]Pricing Schedule'!$F$105*M338),
IF(AND(I338=110000,R338&gt;123.4,R338&lt;=168.2,M338&gt;10),'[1]Pricing Schedule'!$F$111+('[1]Pricing Schedule'!$F$113*M338),
IF(AND(I338=110000,R338&gt;168.2,R338&lt;=336.4,M338&lt;=10),('[1]Pricing Schedule'!$F$103+('[1]Pricing Schedule'!$F$105*M338))*2,
IF(AND(I338=110000,R338&gt;168.2,R338&lt;=336.4,M338&gt;10),('[1]Pricing Schedule'!$F$111+('[1]Pricing Schedule'!$F$113*M338))*2,
IF(AND(I338=110000,R338&gt;336.4,R338&lt;=504.6,M338&lt;=10),('[1]Pricing Schedule'!$F$103+('[1]Pricing Schedule'!$F$105*M338))*3,
IF(AND(I338=110000,R338&gt;336.4,R338&lt;=504.6,M338&gt;10),('[1]Pricing Schedule'!$F$111+('[1]Pricing Schedule'!$F$113*M338))*3,
IF(AND(I338=110000,R338&gt;504.6,R338&lt;=672.8,M338&lt;=10),('[1]Pricing Schedule'!$F$103+('[1]Pricing Schedule'!$F$105*M338))*4,
IF(AND(I338=110000,R338&gt;504.6,R338&lt;=672.8,M338&gt;10),('[1]Pricing Schedule'!$F$111+('[1]Pricing Schedule'!$F$113*M338))*4,
IF(AND(I338=110000,R338&gt;672.8,R338&lt;=841,M338&lt;=10),('[1]Pricing Schedule'!$F$103+('[1]Pricing Schedule'!$F$105*M338))*5,
IF(AND(I338=110000,R338&gt;672.8,R338&lt;=841,M338&gt;10),('[1]Pricing Schedule'!$F$111+('[1]Pricing Schedule'!$F$113*M338))*5,
IF(AND(I338=110000,R338&gt;672.8,R338&lt;=841,M338&lt;=10),('[1]Pricing Schedule'!$F$103+('[1]Pricing Schedule'!$F$105*M338))*5,
IF(AND(I338=110000,R338&gt;672.8,R338&lt;=841,M338&gt;10),('[1]Pricing Schedule'!$F$111+('[1]Pricing Schedule'!$F$113*M338))*5,
IF(AND(I338=110000,R338&gt;1345.6,R338&lt;=1513.8,M338&lt;=10),('[1]Pricing Schedule'!$F$103+('[1]Pricing Schedule'!$F$105*M338))*9,
IF(AND(I338=110000,R338&gt;1345.6,R338&lt;=1513.8,M338&gt;10),('[1]Pricing Schedule'!$F$111+('[1]Pricing Schedule'!$F$113*M338))*9,
9999999999)))))))))))))))))))))))))))))))))))))))</f>
        <v>980220</v>
      </c>
      <c r="T338" s="21">
        <f>IF(AND(I338=38000,R338&lt;=4.5,M338&gt;8),'[1]Pricing Schedule'!$J$9,
IF(AND(I338=38000,R338&lt;=4.5,M338&lt;=8),'[1]Pricing Schedule'!$J$36,
IF(AND(I338=38000,R338&gt;4.5,R338&lt;=9,M338&gt;8),'[1]Pricing Schedule'!$J$18,
IF(AND(I338=38000,R338&gt;4.5,R338&lt;=9,M338&lt;=8),'[1]Pricing Schedule'!$J$36,
IF(AND(I338=38000,R338&gt;9,R338&lt;=12.8,M338&gt;8),'[1]Pricing Schedule'!$J$27,
IF(AND(I338=38000,R338&gt;9,R338&lt;=12.8,M338&lt;=8),'[1]Pricing Schedule'!$J$36,
IF(AND(I338=38000,R338&gt;12.8,R338&lt;=22.8),'[1]Pricing Schedule'!$J$36,
IF(AND(I338=38000,R338&gt;22.8,R338&lt;=30.2),'[1]Pricing Schedule'!$J$45,
IF(AND(I338=38000,R338&gt;30.2,R338&lt;=45.9),'[1]Pricing Schedule'!$J$54,
IF(AND(I338=38000,R338&gt;45.9,R338&lt;=123.4),'[1]Pricing Schedule'!$J$97,
IF(AND(I338=38000,R338&gt;123.4,R338&lt;=168.2,M338&lt;=10),'[1]Pricing Schedule'!$J$105,
IF(AND(I338=38000,R338&gt;123.4,R338&lt;=168.2,M338&gt;10),'[1]Pricing Schedule'!$J$113,
IF(AND(I338=38000,R338&gt;168.2,R338&lt;=336.4,M338&lt;=10),('[1]Pricing Schedule'!$J$105),
IF(AND(I338=38000,R338&gt;168.2,R338&lt;=336.4,M338&gt;10),('[1]Pricing Schedule'!$J$113),
IF(AND(I338=38000,R338&gt;336.4,R338&lt;=504.6,M338&lt;=10),('[1]Pricing Schedule'!$J$105),
IF(AND(I338=38000,R338&gt;336.4,R338&lt;=504.6,M338&gt;10),('[1]Pricing Schedule'!$J$113),
IF(AND(I338=38000,R338&gt;504.6,R338&lt;=672.8,M338&lt;=10),('[1]Pricing Schedule'!$J$105),
IF(AND(I338=38000,R338&gt;504.6,R338&lt;=672.8,M338&gt;10),('[1]Pricing Schedule'!$J$113),
IF(AND(I338=110000,R338&lt;=12.8,M338&gt;2),'[1]Pricing Schedule'!$J$63,
IF(AND(I338=110000,R338&lt;=12.8,M338&lt;=2),'[1]Pricing Schedule'!$J$97,
IF(AND(I338=110000,R338&gt;12.8,R338&lt;=22.8,M338&gt;3),'[1]Pricing Schedule'!$J$72,
IF(AND(I338=110000,R338&gt;12.8,R338&lt;=22.8,M338&lt;=3),'[1]Pricing Schedule'!$J$97,
IF(AND(I338=110000,R338&gt;22.8,R338&lt;=30.2),'[1]Pricing Schedule'!$J$81,
IF(AND(I338=110000,R338&gt;30.2,R338&lt;=45.9),'[1]Pricing Schedule'!$J$90,
IF(AND(I338=110000,R338&gt;45.9,R338&lt;=123.4),'[1]Pricing Schedule'!$J$97,
IF(AND(I338=110000,R338&gt;123.4,R338&lt;=168.2,M338&lt;=10),'[1]Pricing Schedule'!$J$105,
IF(AND(I338=110000,R338&gt;123.4,R338&lt;=168.2,M338&gt;10),'[1]Pricing Schedule'!$J$113,
IF(AND(I338=110000,R338&gt;168.2,R338&lt;=336.2,M338&lt;=10),('[1]Pricing Schedule'!$J$105),
IF(AND(I338=110000,R338&gt;168.2,R338&lt;=336.2,M338&gt;10),('[1]Pricing Schedule'!$J$113),
IF(AND(I338=110000,R338&gt;336.4,R338&lt;=504.6,M338&lt;=10),('[1]Pricing Schedule'!$J$105),
IF(AND(I338=110000,R338&gt;336.4,R338&lt;=504.6,M338&gt;10),('[1]Pricing Schedule'!$J$113),
IF(AND(I338=110000,R338&gt;504.6,R338&lt;=672.8,M338&lt;=10),('[1]Pricing Schedule'!$J$105),
IF(AND(I338=110000,R338&gt;504.6,R338&lt;=672.8,M338&gt;10),('[1]Pricing Schedule'!$J$113),
IF(AND(I338=110000,R338&gt;672.8,R338&lt;=841,M338&lt;=10),('[1]Pricing Schedule'!$J$105),
IF(AND(I338=110000,R338&gt;672.8,R338&lt;=841,M338&gt;10),('[1]Pricing Schedule'!$J$113),
IF(AND(I338=110000,R338&gt;1682,R338&lt;=1850.2,M338&lt;=10),('[1]Pricing Schedule'!$J$105),
IF(AND(I338=110000,R338&gt;1682,R338&lt;=1850.2,M338&gt;10),('[1]Pricing Schedule'!$J$113),
IF(AND(I338=110000,R338&gt;2018.4,R338&lt;=2186.6,M338&lt;=10),('[1]Pricing Schedule'!$J$105),
IF(AND(I338=110000,R338&gt;2018.4,R338&lt;=2186.6,M338&gt;10),('[1]Pricing Schedule'!$J$113),999999999)))))))))))))))))))))))))))))))))))))))</f>
        <v>4</v>
      </c>
      <c r="U338" s="40">
        <f t="shared" si="36"/>
        <v>71030.434782608689</v>
      </c>
      <c r="V338" s="41">
        <f t="shared" si="37"/>
        <v>14.078472179714758</v>
      </c>
      <c r="Y338" s="23">
        <v>616</v>
      </c>
      <c r="Z338" s="23">
        <v>227</v>
      </c>
      <c r="AR338" s="35"/>
    </row>
    <row r="339" spans="1:44" s="44" customFormat="1">
      <c r="A339" s="43">
        <v>339</v>
      </c>
      <c r="B339" s="43">
        <v>339</v>
      </c>
      <c r="C339" s="43" t="s">
        <v>670</v>
      </c>
      <c r="D339" s="23" t="s">
        <v>285</v>
      </c>
      <c r="E339" s="23" t="s">
        <v>285</v>
      </c>
      <c r="F339" s="43" t="s">
        <v>586</v>
      </c>
      <c r="G339" s="43" t="s">
        <v>587</v>
      </c>
      <c r="H339" s="43" t="s">
        <v>113</v>
      </c>
      <c r="I339" s="44">
        <v>38000</v>
      </c>
      <c r="J339" s="44">
        <v>38000</v>
      </c>
      <c r="K339" s="43" t="s">
        <v>119</v>
      </c>
      <c r="L339" s="45">
        <v>8.9169999999999998</v>
      </c>
      <c r="M339" s="46">
        <f t="shared" si="32"/>
        <v>9</v>
      </c>
      <c r="N339" s="45">
        <v>8.4879999999999995</v>
      </c>
      <c r="O339" s="44">
        <v>1</v>
      </c>
      <c r="P339" s="46">
        <f t="shared" si="33"/>
        <v>6.3659999999999997</v>
      </c>
      <c r="Q339" s="47">
        <f t="shared" si="34"/>
        <v>69</v>
      </c>
      <c r="R339" s="46">
        <f t="shared" si="35"/>
        <v>69</v>
      </c>
      <c r="S339" s="39">
        <f>IF(AND(I339=38000,R339&lt;=4.5,M339&gt;8),'[1]Pricing Schedule'!$F$8+('[1]Pricing Schedule'!$F$9*M339),
IF(AND(I339=38000,R339&lt;=4.5,M339&lt;=8),'[1]Pricing Schedule'!$F$34+('[1]Pricing Schedule'!$F$36*M339),
IF(AND(I339=38000,R339&gt;4.5,R339&lt;=9,M339&gt;8),'[1]Pricing Schedule'!$F$17+('[1]Pricing Schedule'!$F$18*M339),
IF(AND(I339=38000,R339&gt;4.5,R339&lt;=9,M339&lt;=8),'[1]Pricing Schedule'!$F$34+('[1]Pricing Schedule'!$F$36*M339),
IF(AND(I339=38000,R339&gt;9,R339&lt;=12.8,M339&gt;8),'[1]Pricing Schedule'!$F$26+('[1]Pricing Schedule'!$F$27*M339),
IF(AND(I339=38000,R339&gt;9,R339&lt;=12.8,M339&lt;=8),'[1]Pricing Schedule'!$F$34+('[1]Pricing Schedule'!$F$36*M339),
IF(AND(I339=38000,R339&gt;12.8,R339&lt;=22.8),'[1]Pricing Schedule'!$F$34+('[1]Pricing Schedule'!$F$36*M339),
IF(AND(I339=38000,R339&gt;22.8,R339&lt;=30.2),'[1]Pricing Schedule'!$F$43+('[1]Pricing Schedule'!$F$45*M339),
IF(AND(I339=38000,R339&gt;30.2,R339&lt;=45.9),'[1]Pricing Schedule'!$F$52+('[1]Pricing Schedule'!$F$54*M339),
IF(AND(I339=38000,R339&gt;45.9,R339&lt;=123.4),'[1]Pricing Schedule'!$F$96+('[1]Pricing Schedule'!$F$97*M339),
IF(AND(I339=38000,R339&gt;123.4,R339&lt;=168.2,M339&lt;=10),'[1]Pricing Schedule'!$F$103+('[1]Pricing Schedule'!$F$105*M339),
IF(AND(I339=38000,R339&gt;123.4,R339&lt;=168.2,M339&gt;10),'[1]Pricing Schedule'!$F$111+('[1]Pricing Schedule'!$F$113*M339),
IF(AND(I339=38000,R339&gt;157.4,R339&lt;=336.4,M339&lt;=10),('[1]Pricing Schedule'!$F$103+('[1]Pricing Schedule'!$F$105*M339))*2,
IF(AND(I339=38000,R339&gt;157.4,R339&lt;=336.4,M339&gt;10),('[1]Pricing Schedule'!$F$111+('[1]Pricing Schedule'!$F$113*M339))*2,
IF(AND(I339=38000,R339&gt;314.8,R339&lt;=504.6,M339&lt;=10),('[1]Pricing Schedule'!$F$103+('[1]Pricing Schedule'!$F$105*M339))*3,
IF(AND(I339=38000,R339&gt;314.8,R339&lt;=504.6,M339&gt;10),('[1]Pricing Schedule'!$F$111+('[1]Pricing Schedule'!$F$113*M339))*3,
IF(AND(I339=38000,R339&gt;472.2,R339&lt;=672.8,M339&lt;=10),('[1]Pricing Schedule'!$F$103+('[1]Pricing Schedule'!$F$105*M339))*4,
IF(AND(I339=38000,R339&gt;472.2,R339&lt;=672.8,M339&gt;10),('[1]Pricing Schedule'!$F$111+('[1]Pricing Schedule'!$F$113*M339))*4,
IF(AND(I339=110000,R339&lt;=12.8,M339&gt;2),'[1]Pricing Schedule'!$F$62+('[1]Pricing Schedule'!$F$63*M339),
IF(AND(I339=110000,R339&lt;=12.8,M339&lt;=2),'[1]Pricing Schedule'!$F$96+('[1]Pricing Schedule'!$F$97*M339),
IF(AND(I339=110000,R339&gt;12.8,R339&lt;=22.8,M339&gt;3),'[1]Pricing Schedule'!$F$71+('[1]Pricing Schedule'!$F$72*M339),
IF(AND(I339=110000,R339&gt;12.8,R339&lt;=22.8,M339&lt;=3),'[1]Pricing Schedule'!$F$96+('[1]Pricing Schedule'!$F$97*M339),
IF(AND(I339=110000,R339&gt;22.8,R339&lt;=30.2),'[1]Pricing Schedule'!$F$80+('[1]Pricing Schedule'!$F$81*M339),
IF(AND(I339=110000,R339&gt;30.2,R339&lt;=45.9),'[1]Pricing Schedule'!$F$89+('[1]Pricing Schedule'!$F$90*M339),
IF(AND(I339=110000,R339&gt;45.9,R339&lt;=123.4),'[1]Pricing Schedule'!$F$96+('[1]Pricing Schedule'!$F$97*M339),
IF(AND(I339=110000,R339&gt;123.4,R339&lt;=168.2,M339&lt;=10),'[1]Pricing Schedule'!$F$103+('[1]Pricing Schedule'!$F$105*M339),
IF(AND(I339=110000,R339&gt;123.4,R339&lt;=168.2,M339&gt;10),'[1]Pricing Schedule'!$F$111+('[1]Pricing Schedule'!$F$113*M339),
IF(AND(I339=110000,R339&gt;168.2,R339&lt;=336.4,M339&lt;=10),('[1]Pricing Schedule'!$F$103+('[1]Pricing Schedule'!$F$105*M339))*2,
IF(AND(I339=110000,R339&gt;168.2,R339&lt;=336.4,M339&gt;10),('[1]Pricing Schedule'!$F$111+('[1]Pricing Schedule'!$F$113*M339))*2,
IF(AND(I339=110000,R339&gt;336.4,R339&lt;=504.6,M339&lt;=10),('[1]Pricing Schedule'!$F$103+('[1]Pricing Schedule'!$F$105*M339))*3,
IF(AND(I339=110000,R339&gt;336.4,R339&lt;=504.6,M339&gt;10),('[1]Pricing Schedule'!$F$111+('[1]Pricing Schedule'!$F$113*M339))*3,
IF(AND(I339=110000,R339&gt;504.6,R339&lt;=672.8,M339&lt;=10),('[1]Pricing Schedule'!$F$103+('[1]Pricing Schedule'!$F$105*M339))*4,
IF(AND(I339=110000,R339&gt;504.6,R339&lt;=672.8,M339&gt;10),('[1]Pricing Schedule'!$F$111+('[1]Pricing Schedule'!$F$113*M339))*4,
IF(AND(I339=110000,R339&gt;672.8,R339&lt;=841,M339&lt;=10),('[1]Pricing Schedule'!$F$103+('[1]Pricing Schedule'!$F$105*M339))*5,
IF(AND(I339=110000,R339&gt;672.8,R339&lt;=841,M339&gt;10),('[1]Pricing Schedule'!$F$111+('[1]Pricing Schedule'!$F$113*M339))*5,
IF(AND(I339=110000,R339&gt;672.8,R339&lt;=841,M339&lt;=10),('[1]Pricing Schedule'!$F$103+('[1]Pricing Schedule'!$F$105*M339))*5,
IF(AND(I339=110000,R339&gt;672.8,R339&lt;=841,M339&gt;10),('[1]Pricing Schedule'!$F$111+('[1]Pricing Schedule'!$F$113*M339))*5,
IF(AND(I339=110000,R339&gt;1345.6,R339&lt;=1513.8,M339&lt;=10),('[1]Pricing Schedule'!$F$103+('[1]Pricing Schedule'!$F$105*M339))*9,
IF(AND(I339=110000,R339&gt;1345.6,R339&lt;=1513.8,M339&gt;10),('[1]Pricing Schedule'!$F$111+('[1]Pricing Schedule'!$F$113*M339))*9,
9999999999)))))))))))))))))))))))))))))))))))))))</f>
        <v>2815750</v>
      </c>
      <c r="T339" s="48">
        <f>IF(AND(I339=38000,R339&lt;=4.5,M339&gt;8),'[1]Pricing Schedule'!$J$9,
IF(AND(I339=38000,R339&lt;=4.5,M339&lt;=8),'[1]Pricing Schedule'!$J$36,
IF(AND(I339=38000,R339&gt;4.5,R339&lt;=9,M339&gt;8),'[1]Pricing Schedule'!$J$18,
IF(AND(I339=38000,R339&gt;4.5,R339&lt;=9,M339&lt;=8),'[1]Pricing Schedule'!$J$36,
IF(AND(I339=38000,R339&gt;9,R339&lt;=12.8,M339&gt;8),'[1]Pricing Schedule'!$J$27,
IF(AND(I339=38000,R339&gt;9,R339&lt;=12.8,M339&lt;=8),'[1]Pricing Schedule'!$J$36,
IF(AND(I339=38000,R339&gt;12.8,R339&lt;=22.8),'[1]Pricing Schedule'!$J$36,
IF(AND(I339=38000,R339&gt;22.8,R339&lt;=30.2),'[1]Pricing Schedule'!$J$45,
IF(AND(I339=38000,R339&gt;30.2,R339&lt;=45.9),'[1]Pricing Schedule'!$J$54,
IF(AND(I339=38000,R339&gt;45.9,R339&lt;=123.4),'[1]Pricing Schedule'!$J$97,
IF(AND(I339=38000,R339&gt;123.4,R339&lt;=168.2,M339&lt;=10),'[1]Pricing Schedule'!$J$105,
IF(AND(I339=38000,R339&gt;123.4,R339&lt;=168.2,M339&gt;10),'[1]Pricing Schedule'!$J$113,
IF(AND(I339=38000,R339&gt;168.2,R339&lt;=336.4,M339&lt;=10),('[1]Pricing Schedule'!$J$105),
IF(AND(I339=38000,R339&gt;168.2,R339&lt;=336.4,M339&gt;10),('[1]Pricing Schedule'!$J$113),
IF(AND(I339=38000,R339&gt;336.4,R339&lt;=504.6,M339&lt;=10),('[1]Pricing Schedule'!$J$105),
IF(AND(I339=38000,R339&gt;336.4,R339&lt;=504.6,M339&gt;10),('[1]Pricing Schedule'!$J$113),
IF(AND(I339=38000,R339&gt;504.6,R339&lt;=672.8,M339&lt;=10),('[1]Pricing Schedule'!$J$105),
IF(AND(I339=38000,R339&gt;504.6,R339&lt;=672.8,M339&gt;10),('[1]Pricing Schedule'!$J$113),
IF(AND(I339=110000,R339&lt;=12.8,M339&gt;2),'[1]Pricing Schedule'!$J$63,
IF(AND(I339=110000,R339&lt;=12.8,M339&lt;=2),'[1]Pricing Schedule'!$J$97,
IF(AND(I339=110000,R339&gt;12.8,R339&lt;=22.8,M339&gt;3),'[1]Pricing Schedule'!$J$72,
IF(AND(I339=110000,R339&gt;12.8,R339&lt;=22.8,M339&lt;=3),'[1]Pricing Schedule'!$J$97,
IF(AND(I339=110000,R339&gt;22.8,R339&lt;=30.2),'[1]Pricing Schedule'!$J$81,
IF(AND(I339=110000,R339&gt;30.2,R339&lt;=45.9),'[1]Pricing Schedule'!$J$90,
IF(AND(I339=110000,R339&gt;45.9,R339&lt;=123.4),'[1]Pricing Schedule'!$J$97,
IF(AND(I339=110000,R339&gt;123.4,R339&lt;=168.2,M339&lt;=10),'[1]Pricing Schedule'!$J$105,
IF(AND(I339=110000,R339&gt;123.4,R339&lt;=168.2,M339&gt;10),'[1]Pricing Schedule'!$J$113,
IF(AND(I339=110000,R339&gt;168.2,R339&lt;=336.2,M339&lt;=10),('[1]Pricing Schedule'!$J$105),
IF(AND(I339=110000,R339&gt;168.2,R339&lt;=336.2,M339&gt;10),('[1]Pricing Schedule'!$J$113),
IF(AND(I339=110000,R339&gt;336.4,R339&lt;=504.6,M339&lt;=10),('[1]Pricing Schedule'!$J$105),
IF(AND(I339=110000,R339&gt;336.4,R339&lt;=504.6,M339&gt;10),('[1]Pricing Schedule'!$J$113),
IF(AND(I339=110000,R339&gt;504.6,R339&lt;=672.8,M339&lt;=10),('[1]Pricing Schedule'!$J$105),
IF(AND(I339=110000,R339&gt;504.6,R339&lt;=672.8,M339&gt;10),('[1]Pricing Schedule'!$J$113),
IF(AND(I339=110000,R339&gt;672.8,R339&lt;=841,M339&lt;=10),('[1]Pricing Schedule'!$J$105),
IF(AND(I339=110000,R339&gt;672.8,R339&lt;=841,M339&gt;10),('[1]Pricing Schedule'!$J$113),
IF(AND(I339=110000,R339&gt;1682,R339&lt;=1850.2,M339&lt;=10),('[1]Pricing Schedule'!$J$105),
IF(AND(I339=110000,R339&gt;1682,R339&lt;=1850.2,M339&gt;10),('[1]Pricing Schedule'!$J$113),
IF(AND(I339=110000,R339&gt;2018.4,R339&lt;=2186.6,M339&lt;=10),('[1]Pricing Schedule'!$J$105),
IF(AND(I339=110000,R339&gt;2018.4,R339&lt;=2186.6,M339&gt;10),('[1]Pricing Schedule'!$J$113),999999999)))))))))))))))))))))))))))))))))))))))</f>
        <v>11</v>
      </c>
      <c r="U339" s="49">
        <f t="shared" si="36"/>
        <v>40807.971014492752</v>
      </c>
      <c r="V339" s="50">
        <f t="shared" si="37"/>
        <v>24.505016425463907</v>
      </c>
      <c r="W339" s="13"/>
      <c r="X339" s="13"/>
      <c r="Y339" s="23">
        <v>467</v>
      </c>
      <c r="Z339" s="23">
        <v>227</v>
      </c>
      <c r="AD339" s="43"/>
      <c r="AE339" s="43"/>
      <c r="AF339" s="43"/>
      <c r="AR339" s="51"/>
    </row>
    <row r="340" spans="1:44">
      <c r="A340" s="23">
        <v>340</v>
      </c>
      <c r="B340" s="23">
        <v>340</v>
      </c>
      <c r="C340" s="23" t="s">
        <v>671</v>
      </c>
      <c r="D340" s="23" t="s">
        <v>285</v>
      </c>
      <c r="E340" s="23" t="s">
        <v>285</v>
      </c>
      <c r="F340" s="23" t="s">
        <v>586</v>
      </c>
      <c r="G340" s="23" t="s">
        <v>587</v>
      </c>
      <c r="H340" s="23" t="s">
        <v>113</v>
      </c>
      <c r="I340" s="13">
        <v>38000</v>
      </c>
      <c r="J340" s="13">
        <v>38000</v>
      </c>
      <c r="K340" s="23" t="s">
        <v>119</v>
      </c>
      <c r="L340" s="24">
        <v>8.8699999999999992</v>
      </c>
      <c r="M340" s="37">
        <f t="shared" si="32"/>
        <v>9</v>
      </c>
      <c r="N340" s="24">
        <v>2.7709999999999999</v>
      </c>
      <c r="O340" s="13">
        <v>1</v>
      </c>
      <c r="P340" s="36">
        <f t="shared" si="33"/>
        <v>2.0782499999999997</v>
      </c>
      <c r="Q340" s="38">
        <f t="shared" si="34"/>
        <v>20.700000000000003</v>
      </c>
      <c r="R340" s="37">
        <f t="shared" si="35"/>
        <v>20.700000000000003</v>
      </c>
      <c r="S340" s="39">
        <f>IF(AND(I340=38000,R340&lt;=4.5,M340&gt;8),'[1]Pricing Schedule'!$F$8+('[1]Pricing Schedule'!$F$9*M340),
IF(AND(I340=38000,R340&lt;=4.5,M340&lt;=8),'[1]Pricing Schedule'!$F$34+('[1]Pricing Schedule'!$F$36*M340),
IF(AND(I340=38000,R340&gt;4.5,R340&lt;=9,M340&gt;8),'[1]Pricing Schedule'!$F$17+('[1]Pricing Schedule'!$F$18*M340),
IF(AND(I340=38000,R340&gt;4.5,R340&lt;=9,M340&lt;=8),'[1]Pricing Schedule'!$F$34+('[1]Pricing Schedule'!$F$36*M340),
IF(AND(I340=38000,R340&gt;9,R340&lt;=12.8,M340&gt;8),'[1]Pricing Schedule'!$F$26+('[1]Pricing Schedule'!$F$27*M340),
IF(AND(I340=38000,R340&gt;9,R340&lt;=12.8,M340&lt;=8),'[1]Pricing Schedule'!$F$34+('[1]Pricing Schedule'!$F$36*M340),
IF(AND(I340=38000,R340&gt;12.8,R340&lt;=22.8),'[1]Pricing Schedule'!$F$34+('[1]Pricing Schedule'!$F$36*M340),
IF(AND(I340=38000,R340&gt;22.8,R340&lt;=30.2),'[1]Pricing Schedule'!$F$43+('[1]Pricing Schedule'!$F$45*M340),
IF(AND(I340=38000,R340&gt;30.2,R340&lt;=45.9),'[1]Pricing Schedule'!$F$52+('[1]Pricing Schedule'!$F$54*M340),
IF(AND(I340=38000,R340&gt;45.9,R340&lt;=123.4),'[1]Pricing Schedule'!$F$96+('[1]Pricing Schedule'!$F$97*M340),
IF(AND(I340=38000,R340&gt;123.4,R340&lt;=168.2,M340&lt;=10),'[1]Pricing Schedule'!$F$103+('[1]Pricing Schedule'!$F$105*M340),
IF(AND(I340=38000,R340&gt;123.4,R340&lt;=168.2,M340&gt;10),'[1]Pricing Schedule'!$F$111+('[1]Pricing Schedule'!$F$113*M340),
IF(AND(I340=38000,R340&gt;157.4,R340&lt;=336.4,M340&lt;=10),('[1]Pricing Schedule'!$F$103+('[1]Pricing Schedule'!$F$105*M340))*2,
IF(AND(I340=38000,R340&gt;157.4,R340&lt;=336.4,M340&gt;10),('[1]Pricing Schedule'!$F$111+('[1]Pricing Schedule'!$F$113*M340))*2,
IF(AND(I340=38000,R340&gt;314.8,R340&lt;=504.6,M340&lt;=10),('[1]Pricing Schedule'!$F$103+('[1]Pricing Schedule'!$F$105*M340))*3,
IF(AND(I340=38000,R340&gt;314.8,R340&lt;=504.6,M340&gt;10),('[1]Pricing Schedule'!$F$111+('[1]Pricing Schedule'!$F$113*M340))*3,
IF(AND(I340=38000,R340&gt;472.2,R340&lt;=672.8,M340&lt;=10),('[1]Pricing Schedule'!$F$103+('[1]Pricing Schedule'!$F$105*M340))*4,
IF(AND(I340=38000,R340&gt;472.2,R340&lt;=672.8,M340&gt;10),('[1]Pricing Schedule'!$F$111+('[1]Pricing Schedule'!$F$113*M340))*4,
IF(AND(I340=110000,R340&lt;=12.8,M340&gt;2),'[1]Pricing Schedule'!$F$62+('[1]Pricing Schedule'!$F$63*M340),
IF(AND(I340=110000,R340&lt;=12.8,M340&lt;=2),'[1]Pricing Schedule'!$F$96+('[1]Pricing Schedule'!$F$97*M340),
IF(AND(I340=110000,R340&gt;12.8,R340&lt;=22.8,M340&gt;3),'[1]Pricing Schedule'!$F$71+('[1]Pricing Schedule'!$F$72*M340),
IF(AND(I340=110000,R340&gt;12.8,R340&lt;=22.8,M340&lt;=3),'[1]Pricing Schedule'!$F$96+('[1]Pricing Schedule'!$F$97*M340),
IF(AND(I340=110000,R340&gt;22.8,R340&lt;=30.2),'[1]Pricing Schedule'!$F$80+('[1]Pricing Schedule'!$F$81*M340),
IF(AND(I340=110000,R340&gt;30.2,R340&lt;=45.9),'[1]Pricing Schedule'!$F$89+('[1]Pricing Schedule'!$F$90*M340),
IF(AND(I340=110000,R340&gt;45.9,R340&lt;=123.4),'[1]Pricing Schedule'!$F$96+('[1]Pricing Schedule'!$F$97*M340),
IF(AND(I340=110000,R340&gt;123.4,R340&lt;=168.2,M340&lt;=10),'[1]Pricing Schedule'!$F$103+('[1]Pricing Schedule'!$F$105*M340),
IF(AND(I340=110000,R340&gt;123.4,R340&lt;=168.2,M340&gt;10),'[1]Pricing Schedule'!$F$111+('[1]Pricing Schedule'!$F$113*M340),
IF(AND(I340=110000,R340&gt;168.2,R340&lt;=336.4,M340&lt;=10),('[1]Pricing Schedule'!$F$103+('[1]Pricing Schedule'!$F$105*M340))*2,
IF(AND(I340=110000,R340&gt;168.2,R340&lt;=336.4,M340&gt;10),('[1]Pricing Schedule'!$F$111+('[1]Pricing Schedule'!$F$113*M340))*2,
IF(AND(I340=110000,R340&gt;336.4,R340&lt;=504.6,M340&lt;=10),('[1]Pricing Schedule'!$F$103+('[1]Pricing Schedule'!$F$105*M340))*3,
IF(AND(I340=110000,R340&gt;336.4,R340&lt;=504.6,M340&gt;10),('[1]Pricing Schedule'!$F$111+('[1]Pricing Schedule'!$F$113*M340))*3,
IF(AND(I340=110000,R340&gt;504.6,R340&lt;=672.8,M340&lt;=10),('[1]Pricing Schedule'!$F$103+('[1]Pricing Schedule'!$F$105*M340))*4,
IF(AND(I340=110000,R340&gt;504.6,R340&lt;=672.8,M340&gt;10),('[1]Pricing Schedule'!$F$111+('[1]Pricing Schedule'!$F$113*M340))*4,
IF(AND(I340=110000,R340&gt;672.8,R340&lt;=841,M340&lt;=10),('[1]Pricing Schedule'!$F$103+('[1]Pricing Schedule'!$F$105*M340))*5,
IF(AND(I340=110000,R340&gt;672.8,R340&lt;=841,M340&gt;10),('[1]Pricing Schedule'!$F$111+('[1]Pricing Schedule'!$F$113*M340))*5,
IF(AND(I340=110000,R340&gt;672.8,R340&lt;=841,M340&lt;=10),('[1]Pricing Schedule'!$F$103+('[1]Pricing Schedule'!$F$105*M340))*5,
IF(AND(I340=110000,R340&gt;672.8,R340&lt;=841,M340&gt;10),('[1]Pricing Schedule'!$F$111+('[1]Pricing Schedule'!$F$113*M340))*5,
IF(AND(I340=110000,R340&gt;1345.6,R340&lt;=1513.8,M340&lt;=10),('[1]Pricing Schedule'!$F$103+('[1]Pricing Schedule'!$F$105*M340))*9,
IF(AND(I340=110000,R340&gt;1345.6,R340&lt;=1513.8,M340&gt;10),('[1]Pricing Schedule'!$F$111+('[1]Pricing Schedule'!$F$113*M340))*9,
9999999999)))))))))))))))))))))))))))))))))))))))</f>
        <v>980220</v>
      </c>
      <c r="T340" s="21">
        <f>IF(AND(I340=38000,R340&lt;=4.5,M340&gt;8),'[1]Pricing Schedule'!$J$9,
IF(AND(I340=38000,R340&lt;=4.5,M340&lt;=8),'[1]Pricing Schedule'!$J$36,
IF(AND(I340=38000,R340&gt;4.5,R340&lt;=9,M340&gt;8),'[1]Pricing Schedule'!$J$18,
IF(AND(I340=38000,R340&gt;4.5,R340&lt;=9,M340&lt;=8),'[1]Pricing Schedule'!$J$36,
IF(AND(I340=38000,R340&gt;9,R340&lt;=12.8,M340&gt;8),'[1]Pricing Schedule'!$J$27,
IF(AND(I340=38000,R340&gt;9,R340&lt;=12.8,M340&lt;=8),'[1]Pricing Schedule'!$J$36,
IF(AND(I340=38000,R340&gt;12.8,R340&lt;=22.8),'[1]Pricing Schedule'!$J$36,
IF(AND(I340=38000,R340&gt;22.8,R340&lt;=30.2),'[1]Pricing Schedule'!$J$45,
IF(AND(I340=38000,R340&gt;30.2,R340&lt;=45.9),'[1]Pricing Schedule'!$J$54,
IF(AND(I340=38000,R340&gt;45.9,R340&lt;=123.4),'[1]Pricing Schedule'!$J$97,
IF(AND(I340=38000,R340&gt;123.4,R340&lt;=168.2,M340&lt;=10),'[1]Pricing Schedule'!$J$105,
IF(AND(I340=38000,R340&gt;123.4,R340&lt;=168.2,M340&gt;10),'[1]Pricing Schedule'!$J$113,
IF(AND(I340=38000,R340&gt;168.2,R340&lt;=336.4,M340&lt;=10),('[1]Pricing Schedule'!$J$105),
IF(AND(I340=38000,R340&gt;168.2,R340&lt;=336.4,M340&gt;10),('[1]Pricing Schedule'!$J$113),
IF(AND(I340=38000,R340&gt;336.4,R340&lt;=504.6,M340&lt;=10),('[1]Pricing Schedule'!$J$105),
IF(AND(I340=38000,R340&gt;336.4,R340&lt;=504.6,M340&gt;10),('[1]Pricing Schedule'!$J$113),
IF(AND(I340=38000,R340&gt;504.6,R340&lt;=672.8,M340&lt;=10),('[1]Pricing Schedule'!$J$105),
IF(AND(I340=38000,R340&gt;504.6,R340&lt;=672.8,M340&gt;10),('[1]Pricing Schedule'!$J$113),
IF(AND(I340=110000,R340&lt;=12.8,M340&gt;2),'[1]Pricing Schedule'!$J$63,
IF(AND(I340=110000,R340&lt;=12.8,M340&lt;=2),'[1]Pricing Schedule'!$J$97,
IF(AND(I340=110000,R340&gt;12.8,R340&lt;=22.8,M340&gt;3),'[1]Pricing Schedule'!$J$72,
IF(AND(I340=110000,R340&gt;12.8,R340&lt;=22.8,M340&lt;=3),'[1]Pricing Schedule'!$J$97,
IF(AND(I340=110000,R340&gt;22.8,R340&lt;=30.2),'[1]Pricing Schedule'!$J$81,
IF(AND(I340=110000,R340&gt;30.2,R340&lt;=45.9),'[1]Pricing Schedule'!$J$90,
IF(AND(I340=110000,R340&gt;45.9,R340&lt;=123.4),'[1]Pricing Schedule'!$J$97,
IF(AND(I340=110000,R340&gt;123.4,R340&lt;=168.2,M340&lt;=10),'[1]Pricing Schedule'!$J$105,
IF(AND(I340=110000,R340&gt;123.4,R340&lt;=168.2,M340&gt;10),'[1]Pricing Schedule'!$J$113,
IF(AND(I340=110000,R340&gt;168.2,R340&lt;=336.2,M340&lt;=10),('[1]Pricing Schedule'!$J$105),
IF(AND(I340=110000,R340&gt;168.2,R340&lt;=336.2,M340&gt;10),('[1]Pricing Schedule'!$J$113),
IF(AND(I340=110000,R340&gt;336.4,R340&lt;=504.6,M340&lt;=10),('[1]Pricing Schedule'!$J$105),
IF(AND(I340=110000,R340&gt;336.4,R340&lt;=504.6,M340&gt;10),('[1]Pricing Schedule'!$J$113),
IF(AND(I340=110000,R340&gt;504.6,R340&lt;=672.8,M340&lt;=10),('[1]Pricing Schedule'!$J$105),
IF(AND(I340=110000,R340&gt;504.6,R340&lt;=672.8,M340&gt;10),('[1]Pricing Schedule'!$J$113),
IF(AND(I340=110000,R340&gt;672.8,R340&lt;=841,M340&lt;=10),('[1]Pricing Schedule'!$J$105),
IF(AND(I340=110000,R340&gt;672.8,R340&lt;=841,M340&gt;10),('[1]Pricing Schedule'!$J$113),
IF(AND(I340=110000,R340&gt;1682,R340&lt;=1850.2,M340&lt;=10),('[1]Pricing Schedule'!$J$105),
IF(AND(I340=110000,R340&gt;1682,R340&lt;=1850.2,M340&gt;10),('[1]Pricing Schedule'!$J$113),
IF(AND(I340=110000,R340&gt;2018.4,R340&lt;=2186.6,M340&lt;=10),('[1]Pricing Schedule'!$J$105),
IF(AND(I340=110000,R340&gt;2018.4,R340&lt;=2186.6,M340&gt;10),('[1]Pricing Schedule'!$J$113),999999999)))))))))))))))))))))))))))))))))))))))</f>
        <v>4</v>
      </c>
      <c r="U340" s="40">
        <f t="shared" si="36"/>
        <v>47353.623188405792</v>
      </c>
      <c r="V340" s="41">
        <f t="shared" si="37"/>
        <v>21.117708269572141</v>
      </c>
      <c r="Y340" s="23">
        <v>583</v>
      </c>
      <c r="Z340" s="23">
        <v>227</v>
      </c>
      <c r="AR340" s="35"/>
    </row>
    <row r="341" spans="1:44">
      <c r="A341" s="23">
        <v>341</v>
      </c>
      <c r="B341" s="23">
        <v>341</v>
      </c>
      <c r="C341" s="23" t="s">
        <v>672</v>
      </c>
      <c r="D341" s="23" t="s">
        <v>285</v>
      </c>
      <c r="E341" s="23" t="s">
        <v>285</v>
      </c>
      <c r="F341" s="23" t="s">
        <v>356</v>
      </c>
      <c r="G341" s="23" t="s">
        <v>357</v>
      </c>
      <c r="H341" s="23" t="s">
        <v>133</v>
      </c>
      <c r="I341" s="13">
        <v>110000</v>
      </c>
      <c r="J341" s="13">
        <v>110000</v>
      </c>
      <c r="K341" s="13">
        <v>20000</v>
      </c>
      <c r="L341" s="24">
        <v>6.2030000000000003</v>
      </c>
      <c r="M341" s="37">
        <f t="shared" si="32"/>
        <v>7</v>
      </c>
      <c r="N341" s="24">
        <v>2.1890000000000001</v>
      </c>
      <c r="O341" s="13">
        <v>1</v>
      </c>
      <c r="P341" s="36">
        <f t="shared" si="33"/>
        <v>1.64175</v>
      </c>
      <c r="Q341" s="38">
        <f t="shared" si="34"/>
        <v>17.25</v>
      </c>
      <c r="R341" s="37">
        <f t="shared" si="35"/>
        <v>17.25</v>
      </c>
      <c r="S341" s="39">
        <f>IF(AND(I341=38000,R341&lt;=4.5,M341&gt;8),'[1]Pricing Schedule'!$F$8+('[1]Pricing Schedule'!$F$9*M341),
IF(AND(I341=38000,R341&lt;=4.5,M341&lt;=8),'[1]Pricing Schedule'!$F$34+('[1]Pricing Schedule'!$F$36*M341),
IF(AND(I341=38000,R341&gt;4.5,R341&lt;=9,M341&gt;8),'[1]Pricing Schedule'!$F$17+('[1]Pricing Schedule'!$F$18*M341),
IF(AND(I341=38000,R341&gt;4.5,R341&lt;=9,M341&lt;=8),'[1]Pricing Schedule'!$F$34+('[1]Pricing Schedule'!$F$36*M341),
IF(AND(I341=38000,R341&gt;9,R341&lt;=12.8,M341&gt;8),'[1]Pricing Schedule'!$F$26+('[1]Pricing Schedule'!$F$27*M341),
IF(AND(I341=38000,R341&gt;9,R341&lt;=12.8,M341&lt;=8),'[1]Pricing Schedule'!$F$34+('[1]Pricing Schedule'!$F$36*M341),
IF(AND(I341=38000,R341&gt;12.8,R341&lt;=22.8),'[1]Pricing Schedule'!$F$34+('[1]Pricing Schedule'!$F$36*M341),
IF(AND(I341=38000,R341&gt;22.8,R341&lt;=30.2),'[1]Pricing Schedule'!$F$43+('[1]Pricing Schedule'!$F$45*M341),
IF(AND(I341=38000,R341&gt;30.2,R341&lt;=45.9),'[1]Pricing Schedule'!$F$52+('[1]Pricing Schedule'!$F$54*M341),
IF(AND(I341=38000,R341&gt;45.9,R341&lt;=123.4),'[1]Pricing Schedule'!$F$96+('[1]Pricing Schedule'!$F$97*M341),
IF(AND(I341=38000,R341&gt;123.4,R341&lt;=168.2,M341&lt;=10),'[1]Pricing Schedule'!$F$103+('[1]Pricing Schedule'!$F$105*M341),
IF(AND(I341=38000,R341&gt;123.4,R341&lt;=168.2,M341&gt;10),'[1]Pricing Schedule'!$F$111+('[1]Pricing Schedule'!$F$113*M341),
IF(AND(I341=38000,R341&gt;157.4,R341&lt;=336.4,M341&lt;=10),('[1]Pricing Schedule'!$F$103+('[1]Pricing Schedule'!$F$105*M341))*2,
IF(AND(I341=38000,R341&gt;157.4,R341&lt;=336.4,M341&gt;10),('[1]Pricing Schedule'!$F$111+('[1]Pricing Schedule'!$F$113*M341))*2,
IF(AND(I341=38000,R341&gt;314.8,R341&lt;=504.6,M341&lt;=10),('[1]Pricing Schedule'!$F$103+('[1]Pricing Schedule'!$F$105*M341))*3,
IF(AND(I341=38000,R341&gt;314.8,R341&lt;=504.6,M341&gt;10),('[1]Pricing Schedule'!$F$111+('[1]Pricing Schedule'!$F$113*M341))*3,
IF(AND(I341=38000,R341&gt;472.2,R341&lt;=672.8,M341&lt;=10),('[1]Pricing Schedule'!$F$103+('[1]Pricing Schedule'!$F$105*M341))*4,
IF(AND(I341=38000,R341&gt;472.2,R341&lt;=672.8,M341&gt;10),('[1]Pricing Schedule'!$F$111+('[1]Pricing Schedule'!$F$113*M341))*4,
IF(AND(I341=110000,R341&lt;=12.8,M341&gt;2),'[1]Pricing Schedule'!$F$62+('[1]Pricing Schedule'!$F$63*M341),
IF(AND(I341=110000,R341&lt;=12.8,M341&lt;=2),'[1]Pricing Schedule'!$F$96+('[1]Pricing Schedule'!$F$97*M341),
IF(AND(I341=110000,R341&gt;12.8,R341&lt;=22.8,M341&gt;3),'[1]Pricing Schedule'!$F$71+('[1]Pricing Schedule'!$F$72*M341),
IF(AND(I341=110000,R341&gt;12.8,R341&lt;=22.8,M341&lt;=3),'[1]Pricing Schedule'!$F$96+('[1]Pricing Schedule'!$F$97*M341),
IF(AND(I341=110000,R341&gt;22.8,R341&lt;=30.2),'[1]Pricing Schedule'!$F$80+('[1]Pricing Schedule'!$F$81*M341),
IF(AND(I341=110000,R341&gt;30.2,R341&lt;=45.9),'[1]Pricing Schedule'!$F$89+('[1]Pricing Schedule'!$F$90*M341),
IF(AND(I341=110000,R341&gt;45.9,R341&lt;=123.4),'[1]Pricing Schedule'!$F$96+('[1]Pricing Schedule'!$F$97*M341),
IF(AND(I341=110000,R341&gt;123.4,R341&lt;=168.2,M341&lt;=10),'[1]Pricing Schedule'!$F$103+('[1]Pricing Schedule'!$F$105*M341),
IF(AND(I341=110000,R341&gt;123.4,R341&lt;=168.2,M341&gt;10),'[1]Pricing Schedule'!$F$111+('[1]Pricing Schedule'!$F$113*M341),
IF(AND(I341=110000,R341&gt;168.2,R341&lt;=336.4,M341&lt;=10),('[1]Pricing Schedule'!$F$103+('[1]Pricing Schedule'!$F$105*M341))*2,
IF(AND(I341=110000,R341&gt;168.2,R341&lt;=336.4,M341&gt;10),('[1]Pricing Schedule'!$F$111+('[1]Pricing Schedule'!$F$113*M341))*2,
IF(AND(I341=110000,R341&gt;336.4,R341&lt;=504.6,M341&lt;=10),('[1]Pricing Schedule'!$F$103+('[1]Pricing Schedule'!$F$105*M341))*3,
IF(AND(I341=110000,R341&gt;336.4,R341&lt;=504.6,M341&gt;10),('[1]Pricing Schedule'!$F$111+('[1]Pricing Schedule'!$F$113*M341))*3,
IF(AND(I341=110000,R341&gt;504.6,R341&lt;=672.8,M341&lt;=10),('[1]Pricing Schedule'!$F$103+('[1]Pricing Schedule'!$F$105*M341))*4,
IF(AND(I341=110000,R341&gt;504.6,R341&lt;=672.8,M341&gt;10),('[1]Pricing Schedule'!$F$111+('[1]Pricing Schedule'!$F$113*M341))*4,
IF(AND(I341=110000,R341&gt;672.8,R341&lt;=841,M341&lt;=10),('[1]Pricing Schedule'!$F$103+('[1]Pricing Schedule'!$F$105*M341))*5,
IF(AND(I341=110000,R341&gt;672.8,R341&lt;=841,M341&gt;10),('[1]Pricing Schedule'!$F$111+('[1]Pricing Schedule'!$F$113*M341))*5,
IF(AND(I341=110000,R341&gt;672.8,R341&lt;=841,M341&lt;=10),('[1]Pricing Schedule'!$F$103+('[1]Pricing Schedule'!$F$105*M341))*5,
IF(AND(I341=110000,R341&gt;672.8,R341&lt;=841,M341&gt;10),('[1]Pricing Schedule'!$F$111+('[1]Pricing Schedule'!$F$113*M341))*5,
IF(AND(I341=110000,R341&gt;1345.6,R341&lt;=1513.8,M341&lt;=10),('[1]Pricing Schedule'!$F$103+('[1]Pricing Schedule'!$F$105*M341))*9,
IF(AND(I341=110000,R341&gt;1345.6,R341&lt;=1513.8,M341&gt;10),('[1]Pricing Schedule'!$F$111+('[1]Pricing Schedule'!$F$113*M341))*9,
9999999999)))))))))))))))))))))))))))))))))))))))</f>
        <v>2086600</v>
      </c>
      <c r="T341" s="21">
        <f>IF(AND(I341=38000,R341&lt;=4.5,M341&gt;8),'[1]Pricing Schedule'!$J$9,
IF(AND(I341=38000,R341&lt;=4.5,M341&lt;=8),'[1]Pricing Schedule'!$J$36,
IF(AND(I341=38000,R341&gt;4.5,R341&lt;=9,M341&gt;8),'[1]Pricing Schedule'!$J$18,
IF(AND(I341=38000,R341&gt;4.5,R341&lt;=9,M341&lt;=8),'[1]Pricing Schedule'!$J$36,
IF(AND(I341=38000,R341&gt;9,R341&lt;=12.8,M341&gt;8),'[1]Pricing Schedule'!$J$27,
IF(AND(I341=38000,R341&gt;9,R341&lt;=12.8,M341&lt;=8),'[1]Pricing Schedule'!$J$36,
IF(AND(I341=38000,R341&gt;12.8,R341&lt;=22.8),'[1]Pricing Schedule'!$J$36,
IF(AND(I341=38000,R341&gt;22.8,R341&lt;=30.2),'[1]Pricing Schedule'!$J$45,
IF(AND(I341=38000,R341&gt;30.2,R341&lt;=45.9),'[1]Pricing Schedule'!$J$54,
IF(AND(I341=38000,R341&gt;45.9,R341&lt;=123.4),'[1]Pricing Schedule'!$J$97,
IF(AND(I341=38000,R341&gt;123.4,R341&lt;=168.2,M341&lt;=10),'[1]Pricing Schedule'!$J$105,
IF(AND(I341=38000,R341&gt;123.4,R341&lt;=168.2,M341&gt;10),'[1]Pricing Schedule'!$J$113,
IF(AND(I341=38000,R341&gt;168.2,R341&lt;=336.4,M341&lt;=10),('[1]Pricing Schedule'!$J$105),
IF(AND(I341=38000,R341&gt;168.2,R341&lt;=336.4,M341&gt;10),('[1]Pricing Schedule'!$J$113),
IF(AND(I341=38000,R341&gt;336.4,R341&lt;=504.6,M341&lt;=10),('[1]Pricing Schedule'!$J$105),
IF(AND(I341=38000,R341&gt;336.4,R341&lt;=504.6,M341&gt;10),('[1]Pricing Schedule'!$J$113),
IF(AND(I341=38000,R341&gt;504.6,R341&lt;=672.8,M341&lt;=10),('[1]Pricing Schedule'!$J$105),
IF(AND(I341=38000,R341&gt;504.6,R341&lt;=672.8,M341&gt;10),('[1]Pricing Schedule'!$J$113),
IF(AND(I341=110000,R341&lt;=12.8,M341&gt;2),'[1]Pricing Schedule'!$J$63,
IF(AND(I341=110000,R341&lt;=12.8,M341&lt;=2),'[1]Pricing Schedule'!$J$97,
IF(AND(I341=110000,R341&gt;12.8,R341&lt;=22.8,M341&gt;3),'[1]Pricing Schedule'!$J$72,
IF(AND(I341=110000,R341&gt;12.8,R341&lt;=22.8,M341&lt;=3),'[1]Pricing Schedule'!$J$97,
IF(AND(I341=110000,R341&gt;22.8,R341&lt;=30.2),'[1]Pricing Schedule'!$J$81,
IF(AND(I341=110000,R341&gt;30.2,R341&lt;=45.9),'[1]Pricing Schedule'!$J$90,
IF(AND(I341=110000,R341&gt;45.9,R341&lt;=123.4),'[1]Pricing Schedule'!$J$97,
IF(AND(I341=110000,R341&gt;123.4,R341&lt;=168.2,M341&lt;=10),'[1]Pricing Schedule'!$J$105,
IF(AND(I341=110000,R341&gt;123.4,R341&lt;=168.2,M341&gt;10),'[1]Pricing Schedule'!$J$113,
IF(AND(I341=110000,R341&gt;168.2,R341&lt;=336.2,M341&lt;=10),('[1]Pricing Schedule'!$J$105),
IF(AND(I341=110000,R341&gt;168.2,R341&lt;=336.2,M341&gt;10),('[1]Pricing Schedule'!$J$113),
IF(AND(I341=110000,R341&gt;336.4,R341&lt;=504.6,M341&lt;=10),('[1]Pricing Schedule'!$J$105),
IF(AND(I341=110000,R341&gt;336.4,R341&lt;=504.6,M341&gt;10),('[1]Pricing Schedule'!$J$113),
IF(AND(I341=110000,R341&gt;504.6,R341&lt;=672.8,M341&lt;=10),('[1]Pricing Schedule'!$J$105),
IF(AND(I341=110000,R341&gt;504.6,R341&lt;=672.8,M341&gt;10),('[1]Pricing Schedule'!$J$113),
IF(AND(I341=110000,R341&gt;672.8,R341&lt;=841,M341&lt;=10),('[1]Pricing Schedule'!$J$105),
IF(AND(I341=110000,R341&gt;672.8,R341&lt;=841,M341&gt;10),('[1]Pricing Schedule'!$J$113),
IF(AND(I341=110000,R341&gt;1682,R341&lt;=1850.2,M341&lt;=10),('[1]Pricing Schedule'!$J$105),
IF(AND(I341=110000,R341&gt;1682,R341&lt;=1850.2,M341&gt;10),('[1]Pricing Schedule'!$J$113),
IF(AND(I341=110000,R341&gt;2018.4,R341&lt;=2186.6,M341&lt;=10),('[1]Pricing Schedule'!$J$105),
IF(AND(I341=110000,R341&gt;2018.4,R341&lt;=2186.6,M341&gt;10),('[1]Pricing Schedule'!$J$113),999999999)))))))))))))))))))))))))))))))))))))))</f>
        <v>8</v>
      </c>
      <c r="U341" s="40">
        <f t="shared" si="36"/>
        <v>120962.31884057971</v>
      </c>
      <c r="V341" s="41">
        <f t="shared" si="37"/>
        <v>8.2670372855362793</v>
      </c>
      <c r="Y341" s="23">
        <v>486</v>
      </c>
      <c r="Z341" s="23">
        <v>304</v>
      </c>
      <c r="AR341" s="35"/>
    </row>
    <row r="342" spans="1:44">
      <c r="A342" s="23">
        <v>342</v>
      </c>
      <c r="B342" s="23">
        <v>342</v>
      </c>
      <c r="C342" s="23" t="s">
        <v>673</v>
      </c>
      <c r="D342" s="23" t="s">
        <v>285</v>
      </c>
      <c r="E342" s="23" t="s">
        <v>285</v>
      </c>
      <c r="F342" s="23" t="s">
        <v>356</v>
      </c>
      <c r="G342" s="23" t="s">
        <v>357</v>
      </c>
      <c r="H342" s="23" t="s">
        <v>133</v>
      </c>
      <c r="I342" s="13">
        <v>110000</v>
      </c>
      <c r="J342" s="13">
        <v>110000</v>
      </c>
      <c r="K342" s="13">
        <v>20000</v>
      </c>
      <c r="L342" s="24">
        <v>7.5469999999999997</v>
      </c>
      <c r="M342" s="37">
        <f t="shared" si="32"/>
        <v>8</v>
      </c>
      <c r="N342" s="24">
        <v>1.88</v>
      </c>
      <c r="O342" s="13">
        <v>1</v>
      </c>
      <c r="P342" s="36">
        <f t="shared" si="33"/>
        <v>1.41</v>
      </c>
      <c r="Q342" s="38">
        <f t="shared" si="34"/>
        <v>13.8</v>
      </c>
      <c r="R342" s="37">
        <f t="shared" si="35"/>
        <v>13.8</v>
      </c>
      <c r="S342" s="39">
        <f>IF(AND(I342=38000,R342&lt;=4.5,M342&gt;8),'[1]Pricing Schedule'!$F$8+('[1]Pricing Schedule'!$F$9*M342),
IF(AND(I342=38000,R342&lt;=4.5,M342&lt;=8),'[1]Pricing Schedule'!$F$34+('[1]Pricing Schedule'!$F$36*M342),
IF(AND(I342=38000,R342&gt;4.5,R342&lt;=9,M342&gt;8),'[1]Pricing Schedule'!$F$17+('[1]Pricing Schedule'!$F$18*M342),
IF(AND(I342=38000,R342&gt;4.5,R342&lt;=9,M342&lt;=8),'[1]Pricing Schedule'!$F$34+('[1]Pricing Schedule'!$F$36*M342),
IF(AND(I342=38000,R342&gt;9,R342&lt;=12.8,M342&gt;8),'[1]Pricing Schedule'!$F$26+('[1]Pricing Schedule'!$F$27*M342),
IF(AND(I342=38000,R342&gt;9,R342&lt;=12.8,M342&lt;=8),'[1]Pricing Schedule'!$F$34+('[1]Pricing Schedule'!$F$36*M342),
IF(AND(I342=38000,R342&gt;12.8,R342&lt;=22.8),'[1]Pricing Schedule'!$F$34+('[1]Pricing Schedule'!$F$36*M342),
IF(AND(I342=38000,R342&gt;22.8,R342&lt;=30.2),'[1]Pricing Schedule'!$F$43+('[1]Pricing Schedule'!$F$45*M342),
IF(AND(I342=38000,R342&gt;30.2,R342&lt;=45.9),'[1]Pricing Schedule'!$F$52+('[1]Pricing Schedule'!$F$54*M342),
IF(AND(I342=38000,R342&gt;45.9,R342&lt;=123.4),'[1]Pricing Schedule'!$F$96+('[1]Pricing Schedule'!$F$97*M342),
IF(AND(I342=38000,R342&gt;123.4,R342&lt;=168.2,M342&lt;=10),'[1]Pricing Schedule'!$F$103+('[1]Pricing Schedule'!$F$105*M342),
IF(AND(I342=38000,R342&gt;123.4,R342&lt;=168.2,M342&gt;10),'[1]Pricing Schedule'!$F$111+('[1]Pricing Schedule'!$F$113*M342),
IF(AND(I342=38000,R342&gt;157.4,R342&lt;=336.4,M342&lt;=10),('[1]Pricing Schedule'!$F$103+('[1]Pricing Schedule'!$F$105*M342))*2,
IF(AND(I342=38000,R342&gt;157.4,R342&lt;=336.4,M342&gt;10),('[1]Pricing Schedule'!$F$111+('[1]Pricing Schedule'!$F$113*M342))*2,
IF(AND(I342=38000,R342&gt;314.8,R342&lt;=504.6,M342&lt;=10),('[1]Pricing Schedule'!$F$103+('[1]Pricing Schedule'!$F$105*M342))*3,
IF(AND(I342=38000,R342&gt;314.8,R342&lt;=504.6,M342&gt;10),('[1]Pricing Schedule'!$F$111+('[1]Pricing Schedule'!$F$113*M342))*3,
IF(AND(I342=38000,R342&gt;472.2,R342&lt;=672.8,M342&lt;=10),('[1]Pricing Schedule'!$F$103+('[1]Pricing Schedule'!$F$105*M342))*4,
IF(AND(I342=38000,R342&gt;472.2,R342&lt;=672.8,M342&gt;10),('[1]Pricing Schedule'!$F$111+('[1]Pricing Schedule'!$F$113*M342))*4,
IF(AND(I342=110000,R342&lt;=12.8,M342&gt;2),'[1]Pricing Schedule'!$F$62+('[1]Pricing Schedule'!$F$63*M342),
IF(AND(I342=110000,R342&lt;=12.8,M342&lt;=2),'[1]Pricing Schedule'!$F$96+('[1]Pricing Schedule'!$F$97*M342),
IF(AND(I342=110000,R342&gt;12.8,R342&lt;=22.8,M342&gt;3),'[1]Pricing Schedule'!$F$71+('[1]Pricing Schedule'!$F$72*M342),
IF(AND(I342=110000,R342&gt;12.8,R342&lt;=22.8,M342&lt;=3),'[1]Pricing Schedule'!$F$96+('[1]Pricing Schedule'!$F$97*M342),
IF(AND(I342=110000,R342&gt;22.8,R342&lt;=30.2),'[1]Pricing Schedule'!$F$80+('[1]Pricing Schedule'!$F$81*M342),
IF(AND(I342=110000,R342&gt;30.2,R342&lt;=45.9),'[1]Pricing Schedule'!$F$89+('[1]Pricing Schedule'!$F$90*M342),
IF(AND(I342=110000,R342&gt;45.9,R342&lt;=123.4),'[1]Pricing Schedule'!$F$96+('[1]Pricing Schedule'!$F$97*M342),
IF(AND(I342=110000,R342&gt;123.4,R342&lt;=168.2,M342&lt;=10),'[1]Pricing Schedule'!$F$103+('[1]Pricing Schedule'!$F$105*M342),
IF(AND(I342=110000,R342&gt;123.4,R342&lt;=168.2,M342&gt;10),'[1]Pricing Schedule'!$F$111+('[1]Pricing Schedule'!$F$113*M342),
IF(AND(I342=110000,R342&gt;168.2,R342&lt;=336.4,M342&lt;=10),('[1]Pricing Schedule'!$F$103+('[1]Pricing Schedule'!$F$105*M342))*2,
IF(AND(I342=110000,R342&gt;168.2,R342&lt;=336.4,M342&gt;10),('[1]Pricing Schedule'!$F$111+('[1]Pricing Schedule'!$F$113*M342))*2,
IF(AND(I342=110000,R342&gt;336.4,R342&lt;=504.6,M342&lt;=10),('[1]Pricing Schedule'!$F$103+('[1]Pricing Schedule'!$F$105*M342))*3,
IF(AND(I342=110000,R342&gt;336.4,R342&lt;=504.6,M342&gt;10),('[1]Pricing Schedule'!$F$111+('[1]Pricing Schedule'!$F$113*M342))*3,
IF(AND(I342=110000,R342&gt;504.6,R342&lt;=672.8,M342&lt;=10),('[1]Pricing Schedule'!$F$103+('[1]Pricing Schedule'!$F$105*M342))*4,
IF(AND(I342=110000,R342&gt;504.6,R342&lt;=672.8,M342&gt;10),('[1]Pricing Schedule'!$F$111+('[1]Pricing Schedule'!$F$113*M342))*4,
IF(AND(I342=110000,R342&gt;672.8,R342&lt;=841,M342&lt;=10),('[1]Pricing Schedule'!$F$103+('[1]Pricing Schedule'!$F$105*M342))*5,
IF(AND(I342=110000,R342&gt;672.8,R342&lt;=841,M342&gt;10),('[1]Pricing Schedule'!$F$111+('[1]Pricing Schedule'!$F$113*M342))*5,
IF(AND(I342=110000,R342&gt;672.8,R342&lt;=841,M342&lt;=10),('[1]Pricing Schedule'!$F$103+('[1]Pricing Schedule'!$F$105*M342))*5,
IF(AND(I342=110000,R342&gt;672.8,R342&lt;=841,M342&gt;10),('[1]Pricing Schedule'!$F$111+('[1]Pricing Schedule'!$F$113*M342))*5,
IF(AND(I342=110000,R342&gt;1345.6,R342&lt;=1513.8,M342&lt;=10),('[1]Pricing Schedule'!$F$103+('[1]Pricing Schedule'!$F$105*M342))*9,
IF(AND(I342=110000,R342&gt;1345.6,R342&lt;=1513.8,M342&gt;10),('[1]Pricing Schedule'!$F$111+('[1]Pricing Schedule'!$F$113*M342))*9,
9999999999)))))))))))))))))))))))))))))))))))))))</f>
        <v>2156870</v>
      </c>
      <c r="T342" s="21">
        <f>IF(AND(I342=38000,R342&lt;=4.5,M342&gt;8),'[1]Pricing Schedule'!$J$9,
IF(AND(I342=38000,R342&lt;=4.5,M342&lt;=8),'[1]Pricing Schedule'!$J$36,
IF(AND(I342=38000,R342&gt;4.5,R342&lt;=9,M342&gt;8),'[1]Pricing Schedule'!$J$18,
IF(AND(I342=38000,R342&gt;4.5,R342&lt;=9,M342&lt;=8),'[1]Pricing Schedule'!$J$36,
IF(AND(I342=38000,R342&gt;9,R342&lt;=12.8,M342&gt;8),'[1]Pricing Schedule'!$J$27,
IF(AND(I342=38000,R342&gt;9,R342&lt;=12.8,M342&lt;=8),'[1]Pricing Schedule'!$J$36,
IF(AND(I342=38000,R342&gt;12.8,R342&lt;=22.8),'[1]Pricing Schedule'!$J$36,
IF(AND(I342=38000,R342&gt;22.8,R342&lt;=30.2),'[1]Pricing Schedule'!$J$45,
IF(AND(I342=38000,R342&gt;30.2,R342&lt;=45.9),'[1]Pricing Schedule'!$J$54,
IF(AND(I342=38000,R342&gt;45.9,R342&lt;=123.4),'[1]Pricing Schedule'!$J$97,
IF(AND(I342=38000,R342&gt;123.4,R342&lt;=168.2,M342&lt;=10),'[1]Pricing Schedule'!$J$105,
IF(AND(I342=38000,R342&gt;123.4,R342&lt;=168.2,M342&gt;10),'[1]Pricing Schedule'!$J$113,
IF(AND(I342=38000,R342&gt;168.2,R342&lt;=336.4,M342&lt;=10),('[1]Pricing Schedule'!$J$105),
IF(AND(I342=38000,R342&gt;168.2,R342&lt;=336.4,M342&gt;10),('[1]Pricing Schedule'!$J$113),
IF(AND(I342=38000,R342&gt;336.4,R342&lt;=504.6,M342&lt;=10),('[1]Pricing Schedule'!$J$105),
IF(AND(I342=38000,R342&gt;336.4,R342&lt;=504.6,M342&gt;10),('[1]Pricing Schedule'!$J$113),
IF(AND(I342=38000,R342&gt;504.6,R342&lt;=672.8,M342&lt;=10),('[1]Pricing Schedule'!$J$105),
IF(AND(I342=38000,R342&gt;504.6,R342&lt;=672.8,M342&gt;10),('[1]Pricing Schedule'!$J$113),
IF(AND(I342=110000,R342&lt;=12.8,M342&gt;2),'[1]Pricing Schedule'!$J$63,
IF(AND(I342=110000,R342&lt;=12.8,M342&lt;=2),'[1]Pricing Schedule'!$J$97,
IF(AND(I342=110000,R342&gt;12.8,R342&lt;=22.8,M342&gt;3),'[1]Pricing Schedule'!$J$72,
IF(AND(I342=110000,R342&gt;12.8,R342&lt;=22.8,M342&lt;=3),'[1]Pricing Schedule'!$J$97,
IF(AND(I342=110000,R342&gt;22.8,R342&lt;=30.2),'[1]Pricing Schedule'!$J$81,
IF(AND(I342=110000,R342&gt;30.2,R342&lt;=45.9),'[1]Pricing Schedule'!$J$90,
IF(AND(I342=110000,R342&gt;45.9,R342&lt;=123.4),'[1]Pricing Schedule'!$J$97,
IF(AND(I342=110000,R342&gt;123.4,R342&lt;=168.2,M342&lt;=10),'[1]Pricing Schedule'!$J$105,
IF(AND(I342=110000,R342&gt;123.4,R342&lt;=168.2,M342&gt;10),'[1]Pricing Schedule'!$J$113,
IF(AND(I342=110000,R342&gt;168.2,R342&lt;=336.2,M342&lt;=10),('[1]Pricing Schedule'!$J$105),
IF(AND(I342=110000,R342&gt;168.2,R342&lt;=336.2,M342&gt;10),('[1]Pricing Schedule'!$J$113),
IF(AND(I342=110000,R342&gt;336.4,R342&lt;=504.6,M342&lt;=10),('[1]Pricing Schedule'!$J$105),
IF(AND(I342=110000,R342&gt;336.4,R342&lt;=504.6,M342&gt;10),('[1]Pricing Schedule'!$J$113),
IF(AND(I342=110000,R342&gt;504.6,R342&lt;=672.8,M342&lt;=10),('[1]Pricing Schedule'!$J$105),
IF(AND(I342=110000,R342&gt;504.6,R342&lt;=672.8,M342&gt;10),('[1]Pricing Schedule'!$J$113),
IF(AND(I342=110000,R342&gt;672.8,R342&lt;=841,M342&lt;=10),('[1]Pricing Schedule'!$J$105),
IF(AND(I342=110000,R342&gt;672.8,R342&lt;=841,M342&gt;10),('[1]Pricing Schedule'!$J$113),
IF(AND(I342=110000,R342&gt;1682,R342&lt;=1850.2,M342&lt;=10),('[1]Pricing Schedule'!$J$105),
IF(AND(I342=110000,R342&gt;1682,R342&lt;=1850.2,M342&gt;10),('[1]Pricing Schedule'!$J$113),
IF(AND(I342=110000,R342&gt;2018.4,R342&lt;=2186.6,M342&lt;=10),('[1]Pricing Schedule'!$J$105),
IF(AND(I342=110000,R342&gt;2018.4,R342&lt;=2186.6,M342&gt;10),('[1]Pricing Schedule'!$J$113),999999999)))))))))))))))))))))))))))))))))))))))</f>
        <v>8</v>
      </c>
      <c r="U342" s="40">
        <f t="shared" si="36"/>
        <v>156294.92753623187</v>
      </c>
      <c r="V342" s="41">
        <f t="shared" si="37"/>
        <v>6.3981602970971823</v>
      </c>
      <c r="Y342" s="23">
        <v>637</v>
      </c>
      <c r="Z342" s="23">
        <v>304</v>
      </c>
      <c r="AR342" s="35"/>
    </row>
    <row r="343" spans="1:44">
      <c r="A343" s="23">
        <v>343</v>
      </c>
      <c r="B343" s="23">
        <v>343</v>
      </c>
      <c r="C343" s="23" t="s">
        <v>674</v>
      </c>
      <c r="D343" s="23" t="s">
        <v>183</v>
      </c>
      <c r="E343" s="23" t="s">
        <v>285</v>
      </c>
      <c r="F343" s="23" t="s">
        <v>356</v>
      </c>
      <c r="G343" s="23" t="s">
        <v>357</v>
      </c>
      <c r="H343" s="23" t="s">
        <v>133</v>
      </c>
      <c r="I343" s="13">
        <v>110000</v>
      </c>
      <c r="J343" s="13">
        <v>110000</v>
      </c>
      <c r="K343" s="13">
        <v>20000</v>
      </c>
      <c r="L343" s="24">
        <v>12.263</v>
      </c>
      <c r="M343" s="37">
        <f t="shared" si="32"/>
        <v>13</v>
      </c>
      <c r="N343" s="24">
        <v>2.7559999999999998</v>
      </c>
      <c r="O343" s="13">
        <v>1</v>
      </c>
      <c r="P343" s="36">
        <f t="shared" si="33"/>
        <v>2.0669999999999997</v>
      </c>
      <c r="Q343" s="38">
        <f t="shared" si="34"/>
        <v>20.700000000000003</v>
      </c>
      <c r="R343" s="37">
        <f t="shared" si="35"/>
        <v>20.700000000000003</v>
      </c>
      <c r="S343" s="39">
        <f>IF(AND(I343=38000,R343&lt;=4.5,M343&gt;8),'[1]Pricing Schedule'!$F$8+('[1]Pricing Schedule'!$F$9*M343),
IF(AND(I343=38000,R343&lt;=4.5,M343&lt;=8),'[1]Pricing Schedule'!$F$34+('[1]Pricing Schedule'!$F$36*M343),
IF(AND(I343=38000,R343&gt;4.5,R343&lt;=9,M343&gt;8),'[1]Pricing Schedule'!$F$17+('[1]Pricing Schedule'!$F$18*M343),
IF(AND(I343=38000,R343&gt;4.5,R343&lt;=9,M343&lt;=8),'[1]Pricing Schedule'!$F$34+('[1]Pricing Schedule'!$F$36*M343),
IF(AND(I343=38000,R343&gt;9,R343&lt;=12.8,M343&gt;8),'[1]Pricing Schedule'!$F$26+('[1]Pricing Schedule'!$F$27*M343),
IF(AND(I343=38000,R343&gt;9,R343&lt;=12.8,M343&lt;=8),'[1]Pricing Schedule'!$F$34+('[1]Pricing Schedule'!$F$36*M343),
IF(AND(I343=38000,R343&gt;12.8,R343&lt;=22.8),'[1]Pricing Schedule'!$F$34+('[1]Pricing Schedule'!$F$36*M343),
IF(AND(I343=38000,R343&gt;22.8,R343&lt;=30.2),'[1]Pricing Schedule'!$F$43+('[1]Pricing Schedule'!$F$45*M343),
IF(AND(I343=38000,R343&gt;30.2,R343&lt;=45.9),'[1]Pricing Schedule'!$F$52+('[1]Pricing Schedule'!$F$54*M343),
IF(AND(I343=38000,R343&gt;45.9,R343&lt;=123.4),'[1]Pricing Schedule'!$F$96+('[1]Pricing Schedule'!$F$97*M343),
IF(AND(I343=38000,R343&gt;123.4,R343&lt;=168.2,M343&lt;=10),'[1]Pricing Schedule'!$F$103+('[1]Pricing Schedule'!$F$105*M343),
IF(AND(I343=38000,R343&gt;123.4,R343&lt;=168.2,M343&gt;10),'[1]Pricing Schedule'!$F$111+('[1]Pricing Schedule'!$F$113*M343),
IF(AND(I343=38000,R343&gt;157.4,R343&lt;=336.4,M343&lt;=10),('[1]Pricing Schedule'!$F$103+('[1]Pricing Schedule'!$F$105*M343))*2,
IF(AND(I343=38000,R343&gt;157.4,R343&lt;=336.4,M343&gt;10),('[1]Pricing Schedule'!$F$111+('[1]Pricing Schedule'!$F$113*M343))*2,
IF(AND(I343=38000,R343&gt;314.8,R343&lt;=504.6,M343&lt;=10),('[1]Pricing Schedule'!$F$103+('[1]Pricing Schedule'!$F$105*M343))*3,
IF(AND(I343=38000,R343&gt;314.8,R343&lt;=504.6,M343&gt;10),('[1]Pricing Schedule'!$F$111+('[1]Pricing Schedule'!$F$113*M343))*3,
IF(AND(I343=38000,R343&gt;472.2,R343&lt;=672.8,M343&lt;=10),('[1]Pricing Schedule'!$F$103+('[1]Pricing Schedule'!$F$105*M343))*4,
IF(AND(I343=38000,R343&gt;472.2,R343&lt;=672.8,M343&gt;10),('[1]Pricing Schedule'!$F$111+('[1]Pricing Schedule'!$F$113*M343))*4,
IF(AND(I343=110000,R343&lt;=12.8,M343&gt;2),'[1]Pricing Schedule'!$F$62+('[1]Pricing Schedule'!$F$63*M343),
IF(AND(I343=110000,R343&lt;=12.8,M343&lt;=2),'[1]Pricing Schedule'!$F$96+('[1]Pricing Schedule'!$F$97*M343),
IF(AND(I343=110000,R343&gt;12.8,R343&lt;=22.8,M343&gt;3),'[1]Pricing Schedule'!$F$71+('[1]Pricing Schedule'!$F$72*M343),
IF(AND(I343=110000,R343&gt;12.8,R343&lt;=22.8,M343&lt;=3),'[1]Pricing Schedule'!$F$96+('[1]Pricing Schedule'!$F$97*M343),
IF(AND(I343=110000,R343&gt;22.8,R343&lt;=30.2),'[1]Pricing Schedule'!$F$80+('[1]Pricing Schedule'!$F$81*M343),
IF(AND(I343=110000,R343&gt;30.2,R343&lt;=45.9),'[1]Pricing Schedule'!$F$89+('[1]Pricing Schedule'!$F$90*M343),
IF(AND(I343=110000,R343&gt;45.9,R343&lt;=123.4),'[1]Pricing Schedule'!$F$96+('[1]Pricing Schedule'!$F$97*M343),
IF(AND(I343=110000,R343&gt;123.4,R343&lt;=168.2,M343&lt;=10),'[1]Pricing Schedule'!$F$103+('[1]Pricing Schedule'!$F$105*M343),
IF(AND(I343=110000,R343&gt;123.4,R343&lt;=168.2,M343&gt;10),'[1]Pricing Schedule'!$F$111+('[1]Pricing Schedule'!$F$113*M343),
IF(AND(I343=110000,R343&gt;168.2,R343&lt;=336.4,M343&lt;=10),('[1]Pricing Schedule'!$F$103+('[1]Pricing Schedule'!$F$105*M343))*2,
IF(AND(I343=110000,R343&gt;168.2,R343&lt;=336.4,M343&gt;10),('[1]Pricing Schedule'!$F$111+('[1]Pricing Schedule'!$F$113*M343))*2,
IF(AND(I343=110000,R343&gt;336.4,R343&lt;=504.6,M343&lt;=10),('[1]Pricing Schedule'!$F$103+('[1]Pricing Schedule'!$F$105*M343))*3,
IF(AND(I343=110000,R343&gt;336.4,R343&lt;=504.6,M343&gt;10),('[1]Pricing Schedule'!$F$111+('[1]Pricing Schedule'!$F$113*M343))*3,
IF(AND(I343=110000,R343&gt;504.6,R343&lt;=672.8,M343&lt;=10),('[1]Pricing Schedule'!$F$103+('[1]Pricing Schedule'!$F$105*M343))*4,
IF(AND(I343=110000,R343&gt;504.6,R343&lt;=672.8,M343&gt;10),('[1]Pricing Schedule'!$F$111+('[1]Pricing Schedule'!$F$113*M343))*4,
IF(AND(I343=110000,R343&gt;672.8,R343&lt;=841,M343&lt;=10),('[1]Pricing Schedule'!$F$103+('[1]Pricing Schedule'!$F$105*M343))*5,
IF(AND(I343=110000,R343&gt;672.8,R343&lt;=841,M343&gt;10),('[1]Pricing Schedule'!$F$111+('[1]Pricing Schedule'!$F$113*M343))*5,
IF(AND(I343=110000,R343&gt;672.8,R343&lt;=841,M343&lt;=10),('[1]Pricing Schedule'!$F$103+('[1]Pricing Schedule'!$F$105*M343))*5,
IF(AND(I343=110000,R343&gt;672.8,R343&lt;=841,M343&gt;10),('[1]Pricing Schedule'!$F$111+('[1]Pricing Schedule'!$F$113*M343))*5,
IF(AND(I343=110000,R343&gt;1345.6,R343&lt;=1513.8,M343&lt;=10),('[1]Pricing Schedule'!$F$103+('[1]Pricing Schedule'!$F$105*M343))*9,
IF(AND(I343=110000,R343&gt;1345.6,R343&lt;=1513.8,M343&gt;10),('[1]Pricing Schedule'!$F$111+('[1]Pricing Schedule'!$F$113*M343))*9,
9999999999)))))))))))))))))))))))))))))))))))))))</f>
        <v>2508220</v>
      </c>
      <c r="T343" s="21">
        <f>IF(AND(I343=38000,R343&lt;=4.5,M343&gt;8),'[1]Pricing Schedule'!$J$9,
IF(AND(I343=38000,R343&lt;=4.5,M343&lt;=8),'[1]Pricing Schedule'!$J$36,
IF(AND(I343=38000,R343&gt;4.5,R343&lt;=9,M343&gt;8),'[1]Pricing Schedule'!$J$18,
IF(AND(I343=38000,R343&gt;4.5,R343&lt;=9,M343&lt;=8),'[1]Pricing Schedule'!$J$36,
IF(AND(I343=38000,R343&gt;9,R343&lt;=12.8,M343&gt;8),'[1]Pricing Schedule'!$J$27,
IF(AND(I343=38000,R343&gt;9,R343&lt;=12.8,M343&lt;=8),'[1]Pricing Schedule'!$J$36,
IF(AND(I343=38000,R343&gt;12.8,R343&lt;=22.8),'[1]Pricing Schedule'!$J$36,
IF(AND(I343=38000,R343&gt;22.8,R343&lt;=30.2),'[1]Pricing Schedule'!$J$45,
IF(AND(I343=38000,R343&gt;30.2,R343&lt;=45.9),'[1]Pricing Schedule'!$J$54,
IF(AND(I343=38000,R343&gt;45.9,R343&lt;=123.4),'[1]Pricing Schedule'!$J$97,
IF(AND(I343=38000,R343&gt;123.4,R343&lt;=168.2,M343&lt;=10),'[1]Pricing Schedule'!$J$105,
IF(AND(I343=38000,R343&gt;123.4,R343&lt;=168.2,M343&gt;10),'[1]Pricing Schedule'!$J$113,
IF(AND(I343=38000,R343&gt;168.2,R343&lt;=336.4,M343&lt;=10),('[1]Pricing Schedule'!$J$105),
IF(AND(I343=38000,R343&gt;168.2,R343&lt;=336.4,M343&gt;10),('[1]Pricing Schedule'!$J$113),
IF(AND(I343=38000,R343&gt;336.4,R343&lt;=504.6,M343&lt;=10),('[1]Pricing Schedule'!$J$105),
IF(AND(I343=38000,R343&gt;336.4,R343&lt;=504.6,M343&gt;10),('[1]Pricing Schedule'!$J$113),
IF(AND(I343=38000,R343&gt;504.6,R343&lt;=672.8,M343&lt;=10),('[1]Pricing Schedule'!$J$105),
IF(AND(I343=38000,R343&gt;504.6,R343&lt;=672.8,M343&gt;10),('[1]Pricing Schedule'!$J$113),
IF(AND(I343=110000,R343&lt;=12.8,M343&gt;2),'[1]Pricing Schedule'!$J$63,
IF(AND(I343=110000,R343&lt;=12.8,M343&lt;=2),'[1]Pricing Schedule'!$J$97,
IF(AND(I343=110000,R343&gt;12.8,R343&lt;=22.8,M343&gt;3),'[1]Pricing Schedule'!$J$72,
IF(AND(I343=110000,R343&gt;12.8,R343&lt;=22.8,M343&lt;=3),'[1]Pricing Schedule'!$J$97,
IF(AND(I343=110000,R343&gt;22.8,R343&lt;=30.2),'[1]Pricing Schedule'!$J$81,
IF(AND(I343=110000,R343&gt;30.2,R343&lt;=45.9),'[1]Pricing Schedule'!$J$90,
IF(AND(I343=110000,R343&gt;45.9,R343&lt;=123.4),'[1]Pricing Schedule'!$J$97,
IF(AND(I343=110000,R343&gt;123.4,R343&lt;=168.2,M343&lt;=10),'[1]Pricing Schedule'!$J$105,
IF(AND(I343=110000,R343&gt;123.4,R343&lt;=168.2,M343&gt;10),'[1]Pricing Schedule'!$J$113,
IF(AND(I343=110000,R343&gt;168.2,R343&lt;=336.2,M343&lt;=10),('[1]Pricing Schedule'!$J$105),
IF(AND(I343=110000,R343&gt;168.2,R343&lt;=336.2,M343&gt;10),('[1]Pricing Schedule'!$J$113),
IF(AND(I343=110000,R343&gt;336.4,R343&lt;=504.6,M343&lt;=10),('[1]Pricing Schedule'!$J$105),
IF(AND(I343=110000,R343&gt;336.4,R343&lt;=504.6,M343&gt;10),('[1]Pricing Schedule'!$J$113),
IF(AND(I343=110000,R343&gt;504.6,R343&lt;=672.8,M343&lt;=10),('[1]Pricing Schedule'!$J$105),
IF(AND(I343=110000,R343&gt;504.6,R343&lt;=672.8,M343&gt;10),('[1]Pricing Schedule'!$J$113),
IF(AND(I343=110000,R343&gt;672.8,R343&lt;=841,M343&lt;=10),('[1]Pricing Schedule'!$J$105),
IF(AND(I343=110000,R343&gt;672.8,R343&lt;=841,M343&gt;10),('[1]Pricing Schedule'!$J$113),
IF(AND(I343=110000,R343&gt;1682,R343&lt;=1850.2,M343&lt;=10),('[1]Pricing Schedule'!$J$105),
IF(AND(I343=110000,R343&gt;1682,R343&lt;=1850.2,M343&gt;10),('[1]Pricing Schedule'!$J$113),
IF(AND(I343=110000,R343&gt;2018.4,R343&lt;=2186.6,M343&lt;=10),('[1]Pricing Schedule'!$J$105),
IF(AND(I343=110000,R343&gt;2018.4,R343&lt;=2186.6,M343&gt;10),('[1]Pricing Schedule'!$J$113),999999999)))))))))))))))))))))))))))))))))))))))</f>
        <v>8</v>
      </c>
      <c r="U343" s="40">
        <f t="shared" si="36"/>
        <v>121170.04830917873</v>
      </c>
      <c r="V343" s="41">
        <f t="shared" si="37"/>
        <v>8.2528645812568282</v>
      </c>
      <c r="Y343" s="23">
        <v>321</v>
      </c>
      <c r="Z343" s="23">
        <v>304</v>
      </c>
      <c r="AR343" s="35"/>
    </row>
    <row r="344" spans="1:44">
      <c r="A344" s="23">
        <v>344</v>
      </c>
      <c r="B344" s="23">
        <v>344</v>
      </c>
      <c r="C344" s="23" t="s">
        <v>675</v>
      </c>
      <c r="D344" s="23" t="s">
        <v>285</v>
      </c>
      <c r="E344" s="23" t="s">
        <v>285</v>
      </c>
      <c r="F344" s="23" t="s">
        <v>448</v>
      </c>
      <c r="G344" s="23" t="s">
        <v>449</v>
      </c>
      <c r="H344" s="23" t="s">
        <v>113</v>
      </c>
      <c r="I344" s="13">
        <v>38000</v>
      </c>
      <c r="J344" s="13">
        <v>38000</v>
      </c>
      <c r="K344" s="13">
        <v>20000</v>
      </c>
      <c r="L344" s="24">
        <v>6.6989999999999998</v>
      </c>
      <c r="M344" s="37">
        <f t="shared" si="32"/>
        <v>7</v>
      </c>
      <c r="N344" s="24">
        <v>1.083</v>
      </c>
      <c r="O344" s="13">
        <v>1</v>
      </c>
      <c r="P344" s="36">
        <f t="shared" si="33"/>
        <v>0.81224999999999992</v>
      </c>
      <c r="Q344" s="38">
        <f t="shared" si="34"/>
        <v>6.9</v>
      </c>
      <c r="R344" s="37">
        <f t="shared" si="35"/>
        <v>6.9</v>
      </c>
      <c r="S344" s="39">
        <f>IF(AND(I344=38000,R344&lt;=4.5,M344&gt;8),'[1]Pricing Schedule'!$F$8+('[1]Pricing Schedule'!$F$9*M344),
IF(AND(I344=38000,R344&lt;=4.5,M344&lt;=8),'[1]Pricing Schedule'!$F$34+('[1]Pricing Schedule'!$F$36*M344),
IF(AND(I344=38000,R344&gt;4.5,R344&lt;=9,M344&gt;8),'[1]Pricing Schedule'!$F$17+('[1]Pricing Schedule'!$F$18*M344),
IF(AND(I344=38000,R344&gt;4.5,R344&lt;=9,M344&lt;=8),'[1]Pricing Schedule'!$F$34+('[1]Pricing Schedule'!$F$36*M344),
IF(AND(I344=38000,R344&gt;9,R344&lt;=12.8,M344&gt;8),'[1]Pricing Schedule'!$F$26+('[1]Pricing Schedule'!$F$27*M344),
IF(AND(I344=38000,R344&gt;9,R344&lt;=12.8,M344&lt;=8),'[1]Pricing Schedule'!$F$34+('[1]Pricing Schedule'!$F$36*M344),
IF(AND(I344=38000,R344&gt;12.8,R344&lt;=22.8),'[1]Pricing Schedule'!$F$34+('[1]Pricing Schedule'!$F$36*M344),
IF(AND(I344=38000,R344&gt;22.8,R344&lt;=30.2),'[1]Pricing Schedule'!$F$43+('[1]Pricing Schedule'!$F$45*M344),
IF(AND(I344=38000,R344&gt;30.2,R344&lt;=45.9),'[1]Pricing Schedule'!$F$52+('[1]Pricing Schedule'!$F$54*M344),
IF(AND(I344=38000,R344&gt;45.9,R344&lt;=123.4),'[1]Pricing Schedule'!$F$96+('[1]Pricing Schedule'!$F$97*M344),
IF(AND(I344=38000,R344&gt;123.4,R344&lt;=168.2,M344&lt;=10),'[1]Pricing Schedule'!$F$103+('[1]Pricing Schedule'!$F$105*M344),
IF(AND(I344=38000,R344&gt;123.4,R344&lt;=168.2,M344&gt;10),'[1]Pricing Schedule'!$F$111+('[1]Pricing Schedule'!$F$113*M344),
IF(AND(I344=38000,R344&gt;157.4,R344&lt;=336.4,M344&lt;=10),('[1]Pricing Schedule'!$F$103+('[1]Pricing Schedule'!$F$105*M344))*2,
IF(AND(I344=38000,R344&gt;157.4,R344&lt;=336.4,M344&gt;10),('[1]Pricing Schedule'!$F$111+('[1]Pricing Schedule'!$F$113*M344))*2,
IF(AND(I344=38000,R344&gt;314.8,R344&lt;=504.6,M344&lt;=10),('[1]Pricing Schedule'!$F$103+('[1]Pricing Schedule'!$F$105*M344))*3,
IF(AND(I344=38000,R344&gt;314.8,R344&lt;=504.6,M344&gt;10),('[1]Pricing Schedule'!$F$111+('[1]Pricing Schedule'!$F$113*M344))*3,
IF(AND(I344=38000,R344&gt;472.2,R344&lt;=672.8,M344&lt;=10),('[1]Pricing Schedule'!$F$103+('[1]Pricing Schedule'!$F$105*M344))*4,
IF(AND(I344=38000,R344&gt;472.2,R344&lt;=672.8,M344&gt;10),('[1]Pricing Schedule'!$F$111+('[1]Pricing Schedule'!$F$113*M344))*4,
IF(AND(I344=110000,R344&lt;=12.8,M344&gt;2),'[1]Pricing Schedule'!$F$62+('[1]Pricing Schedule'!$F$63*M344),
IF(AND(I344=110000,R344&lt;=12.8,M344&lt;=2),'[1]Pricing Schedule'!$F$96+('[1]Pricing Schedule'!$F$97*M344),
IF(AND(I344=110000,R344&gt;12.8,R344&lt;=22.8,M344&gt;3),'[1]Pricing Schedule'!$F$71+('[1]Pricing Schedule'!$F$72*M344),
IF(AND(I344=110000,R344&gt;12.8,R344&lt;=22.8,M344&lt;=3),'[1]Pricing Schedule'!$F$96+('[1]Pricing Schedule'!$F$97*M344),
IF(AND(I344=110000,R344&gt;22.8,R344&lt;=30.2),'[1]Pricing Schedule'!$F$80+('[1]Pricing Schedule'!$F$81*M344),
IF(AND(I344=110000,R344&gt;30.2,R344&lt;=45.9),'[1]Pricing Schedule'!$F$89+('[1]Pricing Schedule'!$F$90*M344),
IF(AND(I344=110000,R344&gt;45.9,R344&lt;=123.4),'[1]Pricing Schedule'!$F$96+('[1]Pricing Schedule'!$F$97*M344),
IF(AND(I344=110000,R344&gt;123.4,R344&lt;=168.2,M344&lt;=10),'[1]Pricing Schedule'!$F$103+('[1]Pricing Schedule'!$F$105*M344),
IF(AND(I344=110000,R344&gt;123.4,R344&lt;=168.2,M344&gt;10),'[1]Pricing Schedule'!$F$111+('[1]Pricing Schedule'!$F$113*M344),
IF(AND(I344=110000,R344&gt;168.2,R344&lt;=336.4,M344&lt;=10),('[1]Pricing Schedule'!$F$103+('[1]Pricing Schedule'!$F$105*M344))*2,
IF(AND(I344=110000,R344&gt;168.2,R344&lt;=336.4,M344&gt;10),('[1]Pricing Schedule'!$F$111+('[1]Pricing Schedule'!$F$113*M344))*2,
IF(AND(I344=110000,R344&gt;336.4,R344&lt;=504.6,M344&lt;=10),('[1]Pricing Schedule'!$F$103+('[1]Pricing Schedule'!$F$105*M344))*3,
IF(AND(I344=110000,R344&gt;336.4,R344&lt;=504.6,M344&gt;10),('[1]Pricing Schedule'!$F$111+('[1]Pricing Schedule'!$F$113*M344))*3,
IF(AND(I344=110000,R344&gt;504.6,R344&lt;=672.8,M344&lt;=10),('[1]Pricing Schedule'!$F$103+('[1]Pricing Schedule'!$F$105*M344))*4,
IF(AND(I344=110000,R344&gt;504.6,R344&lt;=672.8,M344&gt;10),('[1]Pricing Schedule'!$F$111+('[1]Pricing Schedule'!$F$113*M344))*4,
IF(AND(I344=110000,R344&gt;672.8,R344&lt;=841,M344&lt;=10),('[1]Pricing Schedule'!$F$103+('[1]Pricing Schedule'!$F$105*M344))*5,
IF(AND(I344=110000,R344&gt;672.8,R344&lt;=841,M344&gt;10),('[1]Pricing Schedule'!$F$111+('[1]Pricing Schedule'!$F$113*M344))*5,
IF(AND(I344=110000,R344&gt;672.8,R344&lt;=841,M344&lt;=10),('[1]Pricing Schedule'!$F$103+('[1]Pricing Schedule'!$F$105*M344))*5,
IF(AND(I344=110000,R344&gt;672.8,R344&lt;=841,M344&gt;10),('[1]Pricing Schedule'!$F$111+('[1]Pricing Schedule'!$F$113*M344))*5,
IF(AND(I344=110000,R344&gt;1345.6,R344&lt;=1513.8,M344&lt;=10),('[1]Pricing Schedule'!$F$103+('[1]Pricing Schedule'!$F$105*M344))*9,
IF(AND(I344=110000,R344&gt;1345.6,R344&lt;=1513.8,M344&gt;10),('[1]Pricing Schedule'!$F$111+('[1]Pricing Schedule'!$F$113*M344))*9,
9999999999)))))))))))))))))))))))))))))))))))))))</f>
        <v>839680</v>
      </c>
      <c r="T344" s="21">
        <f>IF(AND(I344=38000,R344&lt;=4.5,M344&gt;8),'[1]Pricing Schedule'!$J$9,
IF(AND(I344=38000,R344&lt;=4.5,M344&lt;=8),'[1]Pricing Schedule'!$J$36,
IF(AND(I344=38000,R344&gt;4.5,R344&lt;=9,M344&gt;8),'[1]Pricing Schedule'!$J$18,
IF(AND(I344=38000,R344&gt;4.5,R344&lt;=9,M344&lt;=8),'[1]Pricing Schedule'!$J$36,
IF(AND(I344=38000,R344&gt;9,R344&lt;=12.8,M344&gt;8),'[1]Pricing Schedule'!$J$27,
IF(AND(I344=38000,R344&gt;9,R344&lt;=12.8,M344&lt;=8),'[1]Pricing Schedule'!$J$36,
IF(AND(I344=38000,R344&gt;12.8,R344&lt;=22.8),'[1]Pricing Schedule'!$J$36,
IF(AND(I344=38000,R344&gt;22.8,R344&lt;=30.2),'[1]Pricing Schedule'!$J$45,
IF(AND(I344=38000,R344&gt;30.2,R344&lt;=45.9),'[1]Pricing Schedule'!$J$54,
IF(AND(I344=38000,R344&gt;45.9,R344&lt;=123.4),'[1]Pricing Schedule'!$J$97,
IF(AND(I344=38000,R344&gt;123.4,R344&lt;=168.2,M344&lt;=10),'[1]Pricing Schedule'!$J$105,
IF(AND(I344=38000,R344&gt;123.4,R344&lt;=168.2,M344&gt;10),'[1]Pricing Schedule'!$J$113,
IF(AND(I344=38000,R344&gt;168.2,R344&lt;=336.4,M344&lt;=10),('[1]Pricing Schedule'!$J$105),
IF(AND(I344=38000,R344&gt;168.2,R344&lt;=336.4,M344&gt;10),('[1]Pricing Schedule'!$J$113),
IF(AND(I344=38000,R344&gt;336.4,R344&lt;=504.6,M344&lt;=10),('[1]Pricing Schedule'!$J$105),
IF(AND(I344=38000,R344&gt;336.4,R344&lt;=504.6,M344&gt;10),('[1]Pricing Schedule'!$J$113),
IF(AND(I344=38000,R344&gt;504.6,R344&lt;=672.8,M344&lt;=10),('[1]Pricing Schedule'!$J$105),
IF(AND(I344=38000,R344&gt;504.6,R344&lt;=672.8,M344&gt;10),('[1]Pricing Schedule'!$J$113),
IF(AND(I344=110000,R344&lt;=12.8,M344&gt;2),'[1]Pricing Schedule'!$J$63,
IF(AND(I344=110000,R344&lt;=12.8,M344&lt;=2),'[1]Pricing Schedule'!$J$97,
IF(AND(I344=110000,R344&gt;12.8,R344&lt;=22.8,M344&gt;3),'[1]Pricing Schedule'!$J$72,
IF(AND(I344=110000,R344&gt;12.8,R344&lt;=22.8,M344&lt;=3),'[1]Pricing Schedule'!$J$97,
IF(AND(I344=110000,R344&gt;22.8,R344&lt;=30.2),'[1]Pricing Schedule'!$J$81,
IF(AND(I344=110000,R344&gt;30.2,R344&lt;=45.9),'[1]Pricing Schedule'!$J$90,
IF(AND(I344=110000,R344&gt;45.9,R344&lt;=123.4),'[1]Pricing Schedule'!$J$97,
IF(AND(I344=110000,R344&gt;123.4,R344&lt;=168.2,M344&lt;=10),'[1]Pricing Schedule'!$J$105,
IF(AND(I344=110000,R344&gt;123.4,R344&lt;=168.2,M344&gt;10),'[1]Pricing Schedule'!$J$113,
IF(AND(I344=110000,R344&gt;168.2,R344&lt;=336.2,M344&lt;=10),('[1]Pricing Schedule'!$J$105),
IF(AND(I344=110000,R344&gt;168.2,R344&lt;=336.2,M344&gt;10),('[1]Pricing Schedule'!$J$113),
IF(AND(I344=110000,R344&gt;336.4,R344&lt;=504.6,M344&lt;=10),('[1]Pricing Schedule'!$J$105),
IF(AND(I344=110000,R344&gt;336.4,R344&lt;=504.6,M344&gt;10),('[1]Pricing Schedule'!$J$113),
IF(AND(I344=110000,R344&gt;504.6,R344&lt;=672.8,M344&lt;=10),('[1]Pricing Schedule'!$J$105),
IF(AND(I344=110000,R344&gt;504.6,R344&lt;=672.8,M344&gt;10),('[1]Pricing Schedule'!$J$113),
IF(AND(I344=110000,R344&gt;672.8,R344&lt;=841,M344&lt;=10),('[1]Pricing Schedule'!$J$105),
IF(AND(I344=110000,R344&gt;672.8,R344&lt;=841,M344&gt;10),('[1]Pricing Schedule'!$J$113),
IF(AND(I344=110000,R344&gt;1682,R344&lt;=1850.2,M344&lt;=10),('[1]Pricing Schedule'!$J$105),
IF(AND(I344=110000,R344&gt;1682,R344&lt;=1850.2,M344&gt;10),('[1]Pricing Schedule'!$J$113),
IF(AND(I344=110000,R344&gt;2018.4,R344&lt;=2186.6,M344&lt;=10),('[1]Pricing Schedule'!$J$105),
IF(AND(I344=110000,R344&gt;2018.4,R344&lt;=2186.6,M344&gt;10),('[1]Pricing Schedule'!$J$113),999999999)))))))))))))))))))))))))))))))))))))))</f>
        <v>4</v>
      </c>
      <c r="U344" s="40">
        <f t="shared" si="36"/>
        <v>121692.7536231884</v>
      </c>
      <c r="V344" s="41">
        <f t="shared" si="37"/>
        <v>8.2174161585365848</v>
      </c>
      <c r="Y344" s="23">
        <v>234</v>
      </c>
      <c r="Z344" s="23">
        <v>178</v>
      </c>
      <c r="AR344" s="35"/>
    </row>
    <row r="345" spans="1:44">
      <c r="A345" s="23">
        <v>345</v>
      </c>
      <c r="B345" s="23">
        <v>345</v>
      </c>
      <c r="C345" s="23" t="s">
        <v>676</v>
      </c>
      <c r="D345" s="23" t="s">
        <v>280</v>
      </c>
      <c r="E345" s="23" t="s">
        <v>168</v>
      </c>
      <c r="F345" s="23" t="s">
        <v>359</v>
      </c>
      <c r="G345" s="23" t="s">
        <v>360</v>
      </c>
      <c r="H345" s="23" t="s">
        <v>133</v>
      </c>
      <c r="I345" s="13">
        <v>110000</v>
      </c>
      <c r="J345" s="13">
        <v>110000</v>
      </c>
      <c r="K345" s="13">
        <v>38000</v>
      </c>
      <c r="L345" s="24">
        <v>3.298</v>
      </c>
      <c r="M345" s="37">
        <f t="shared" si="32"/>
        <v>4</v>
      </c>
      <c r="N345" s="24">
        <v>5.0469999999999997</v>
      </c>
      <c r="O345" s="13">
        <v>1</v>
      </c>
      <c r="P345" s="36">
        <f t="shared" si="33"/>
        <v>3.7852499999999996</v>
      </c>
      <c r="Q345" s="38">
        <f t="shared" si="34"/>
        <v>41.400000000000006</v>
      </c>
      <c r="R345" s="37">
        <f t="shared" si="35"/>
        <v>41.400000000000006</v>
      </c>
      <c r="S345" s="39">
        <f>IF(AND(I345=38000,R345&lt;=4.5,M345&gt;8),'[1]Pricing Schedule'!$F$8+('[1]Pricing Schedule'!$F$9*M345),
IF(AND(I345=38000,R345&lt;=4.5,M345&lt;=8),'[1]Pricing Schedule'!$F$34+('[1]Pricing Schedule'!$F$36*M345),
IF(AND(I345=38000,R345&gt;4.5,R345&lt;=9,M345&gt;8),'[1]Pricing Schedule'!$F$17+('[1]Pricing Schedule'!$F$18*M345),
IF(AND(I345=38000,R345&gt;4.5,R345&lt;=9,M345&lt;=8),'[1]Pricing Schedule'!$F$34+('[1]Pricing Schedule'!$F$36*M345),
IF(AND(I345=38000,R345&gt;9,R345&lt;=12.8,M345&gt;8),'[1]Pricing Schedule'!$F$26+('[1]Pricing Schedule'!$F$27*M345),
IF(AND(I345=38000,R345&gt;9,R345&lt;=12.8,M345&lt;=8),'[1]Pricing Schedule'!$F$34+('[1]Pricing Schedule'!$F$36*M345),
IF(AND(I345=38000,R345&gt;12.8,R345&lt;=22.8),'[1]Pricing Schedule'!$F$34+('[1]Pricing Schedule'!$F$36*M345),
IF(AND(I345=38000,R345&gt;22.8,R345&lt;=30.2),'[1]Pricing Schedule'!$F$43+('[1]Pricing Schedule'!$F$45*M345),
IF(AND(I345=38000,R345&gt;30.2,R345&lt;=45.9),'[1]Pricing Schedule'!$F$52+('[1]Pricing Schedule'!$F$54*M345),
IF(AND(I345=38000,R345&gt;45.9,R345&lt;=123.4),'[1]Pricing Schedule'!$F$96+('[1]Pricing Schedule'!$F$97*M345),
IF(AND(I345=38000,R345&gt;123.4,R345&lt;=168.2,M345&lt;=10),'[1]Pricing Schedule'!$F$103+('[1]Pricing Schedule'!$F$105*M345),
IF(AND(I345=38000,R345&gt;123.4,R345&lt;=168.2,M345&gt;10),'[1]Pricing Schedule'!$F$111+('[1]Pricing Schedule'!$F$113*M345),
IF(AND(I345=38000,R345&gt;157.4,R345&lt;=336.4,M345&lt;=10),('[1]Pricing Schedule'!$F$103+('[1]Pricing Schedule'!$F$105*M345))*2,
IF(AND(I345=38000,R345&gt;157.4,R345&lt;=336.4,M345&gt;10),('[1]Pricing Schedule'!$F$111+('[1]Pricing Schedule'!$F$113*M345))*2,
IF(AND(I345=38000,R345&gt;314.8,R345&lt;=504.6,M345&lt;=10),('[1]Pricing Schedule'!$F$103+('[1]Pricing Schedule'!$F$105*M345))*3,
IF(AND(I345=38000,R345&gt;314.8,R345&lt;=504.6,M345&gt;10),('[1]Pricing Schedule'!$F$111+('[1]Pricing Schedule'!$F$113*M345))*3,
IF(AND(I345=38000,R345&gt;472.2,R345&lt;=672.8,M345&lt;=10),('[1]Pricing Schedule'!$F$103+('[1]Pricing Schedule'!$F$105*M345))*4,
IF(AND(I345=38000,R345&gt;472.2,R345&lt;=672.8,M345&gt;10),('[1]Pricing Schedule'!$F$111+('[1]Pricing Schedule'!$F$113*M345))*4,
IF(AND(I345=110000,R345&lt;=12.8,M345&gt;2),'[1]Pricing Schedule'!$F$62+('[1]Pricing Schedule'!$F$63*M345),
IF(AND(I345=110000,R345&lt;=12.8,M345&lt;=2),'[1]Pricing Schedule'!$F$96+('[1]Pricing Schedule'!$F$97*M345),
IF(AND(I345=110000,R345&gt;12.8,R345&lt;=22.8,M345&gt;3),'[1]Pricing Schedule'!$F$71+('[1]Pricing Schedule'!$F$72*M345),
IF(AND(I345=110000,R345&gt;12.8,R345&lt;=22.8,M345&lt;=3),'[1]Pricing Schedule'!$F$96+('[1]Pricing Schedule'!$F$97*M345),
IF(AND(I345=110000,R345&gt;22.8,R345&lt;=30.2),'[1]Pricing Schedule'!$F$80+('[1]Pricing Schedule'!$F$81*M345),
IF(AND(I345=110000,R345&gt;30.2,R345&lt;=45.9),'[1]Pricing Schedule'!$F$89+('[1]Pricing Schedule'!$F$90*M345),
IF(AND(I345=110000,R345&gt;45.9,R345&lt;=123.4),'[1]Pricing Schedule'!$F$96+('[1]Pricing Schedule'!$F$97*M345),
IF(AND(I345=110000,R345&gt;123.4,R345&lt;=168.2,M345&lt;=10),'[1]Pricing Schedule'!$F$103+('[1]Pricing Schedule'!$F$105*M345),
IF(AND(I345=110000,R345&gt;123.4,R345&lt;=168.2,M345&gt;10),'[1]Pricing Schedule'!$F$111+('[1]Pricing Schedule'!$F$113*M345),
IF(AND(I345=110000,R345&gt;168.2,R345&lt;=336.4,M345&lt;=10),('[1]Pricing Schedule'!$F$103+('[1]Pricing Schedule'!$F$105*M345))*2,
IF(AND(I345=110000,R345&gt;168.2,R345&lt;=336.4,M345&gt;10),('[1]Pricing Schedule'!$F$111+('[1]Pricing Schedule'!$F$113*M345))*2,
IF(AND(I345=110000,R345&gt;336.4,R345&lt;=504.6,M345&lt;=10),('[1]Pricing Schedule'!$F$103+('[1]Pricing Schedule'!$F$105*M345))*3,
IF(AND(I345=110000,R345&gt;336.4,R345&lt;=504.6,M345&gt;10),('[1]Pricing Schedule'!$F$111+('[1]Pricing Schedule'!$F$113*M345))*3,
IF(AND(I345=110000,R345&gt;504.6,R345&lt;=672.8,M345&lt;=10),('[1]Pricing Schedule'!$F$103+('[1]Pricing Schedule'!$F$105*M345))*4,
IF(AND(I345=110000,R345&gt;504.6,R345&lt;=672.8,M345&gt;10),('[1]Pricing Schedule'!$F$111+('[1]Pricing Schedule'!$F$113*M345))*4,
IF(AND(I345=110000,R345&gt;672.8,R345&lt;=841,M345&lt;=10),('[1]Pricing Schedule'!$F$103+('[1]Pricing Schedule'!$F$105*M345))*5,
IF(AND(I345=110000,R345&gt;672.8,R345&lt;=841,M345&gt;10),('[1]Pricing Schedule'!$F$111+('[1]Pricing Schedule'!$F$113*M345))*5,
IF(AND(I345=110000,R345&gt;672.8,R345&lt;=841,M345&lt;=10),('[1]Pricing Schedule'!$F$103+('[1]Pricing Schedule'!$F$105*M345))*5,
IF(AND(I345=110000,R345&gt;672.8,R345&lt;=841,M345&gt;10),('[1]Pricing Schedule'!$F$111+('[1]Pricing Schedule'!$F$113*M345))*5,
IF(AND(I345=110000,R345&gt;1345.6,R345&lt;=1513.8,M345&lt;=10),('[1]Pricing Schedule'!$F$103+('[1]Pricing Schedule'!$F$105*M345))*9,
IF(AND(I345=110000,R345&gt;1345.6,R345&lt;=1513.8,M345&gt;10),('[1]Pricing Schedule'!$F$111+('[1]Pricing Schedule'!$F$113*M345))*9,
9999999999)))))))))))))))))))))))))))))))))))))))</f>
        <v>2398890</v>
      </c>
      <c r="T345" s="21">
        <f>IF(AND(I345=38000,R345&lt;=4.5,M345&gt;8),'[1]Pricing Schedule'!$J$9,
IF(AND(I345=38000,R345&lt;=4.5,M345&lt;=8),'[1]Pricing Schedule'!$J$36,
IF(AND(I345=38000,R345&gt;4.5,R345&lt;=9,M345&gt;8),'[1]Pricing Schedule'!$J$18,
IF(AND(I345=38000,R345&gt;4.5,R345&lt;=9,M345&lt;=8),'[1]Pricing Schedule'!$J$36,
IF(AND(I345=38000,R345&gt;9,R345&lt;=12.8,M345&gt;8),'[1]Pricing Schedule'!$J$27,
IF(AND(I345=38000,R345&gt;9,R345&lt;=12.8,M345&lt;=8),'[1]Pricing Schedule'!$J$36,
IF(AND(I345=38000,R345&gt;12.8,R345&lt;=22.8),'[1]Pricing Schedule'!$J$36,
IF(AND(I345=38000,R345&gt;22.8,R345&lt;=30.2),'[1]Pricing Schedule'!$J$45,
IF(AND(I345=38000,R345&gt;30.2,R345&lt;=45.9),'[1]Pricing Schedule'!$J$54,
IF(AND(I345=38000,R345&gt;45.9,R345&lt;=123.4),'[1]Pricing Schedule'!$J$97,
IF(AND(I345=38000,R345&gt;123.4,R345&lt;=168.2,M345&lt;=10),'[1]Pricing Schedule'!$J$105,
IF(AND(I345=38000,R345&gt;123.4,R345&lt;=168.2,M345&gt;10),'[1]Pricing Schedule'!$J$113,
IF(AND(I345=38000,R345&gt;168.2,R345&lt;=336.4,M345&lt;=10),('[1]Pricing Schedule'!$J$105),
IF(AND(I345=38000,R345&gt;168.2,R345&lt;=336.4,M345&gt;10),('[1]Pricing Schedule'!$J$113),
IF(AND(I345=38000,R345&gt;336.4,R345&lt;=504.6,M345&lt;=10),('[1]Pricing Schedule'!$J$105),
IF(AND(I345=38000,R345&gt;336.4,R345&lt;=504.6,M345&gt;10),('[1]Pricing Schedule'!$J$113),
IF(AND(I345=38000,R345&gt;504.6,R345&lt;=672.8,M345&lt;=10),('[1]Pricing Schedule'!$J$105),
IF(AND(I345=38000,R345&gt;504.6,R345&lt;=672.8,M345&gt;10),('[1]Pricing Schedule'!$J$113),
IF(AND(I345=110000,R345&lt;=12.8,M345&gt;2),'[1]Pricing Schedule'!$J$63,
IF(AND(I345=110000,R345&lt;=12.8,M345&lt;=2),'[1]Pricing Schedule'!$J$97,
IF(AND(I345=110000,R345&gt;12.8,R345&lt;=22.8,M345&gt;3),'[1]Pricing Schedule'!$J$72,
IF(AND(I345=110000,R345&gt;12.8,R345&lt;=22.8,M345&lt;=3),'[1]Pricing Schedule'!$J$97,
IF(AND(I345=110000,R345&gt;22.8,R345&lt;=30.2),'[1]Pricing Schedule'!$J$81,
IF(AND(I345=110000,R345&gt;30.2,R345&lt;=45.9),'[1]Pricing Schedule'!$J$90,
IF(AND(I345=110000,R345&gt;45.9,R345&lt;=123.4),'[1]Pricing Schedule'!$J$97,
IF(AND(I345=110000,R345&gt;123.4,R345&lt;=168.2,M345&lt;=10),'[1]Pricing Schedule'!$J$105,
IF(AND(I345=110000,R345&gt;123.4,R345&lt;=168.2,M345&gt;10),'[1]Pricing Schedule'!$J$113,
IF(AND(I345=110000,R345&gt;168.2,R345&lt;=336.2,M345&lt;=10),('[1]Pricing Schedule'!$J$105),
IF(AND(I345=110000,R345&gt;168.2,R345&lt;=336.2,M345&gt;10),('[1]Pricing Schedule'!$J$113),
IF(AND(I345=110000,R345&gt;336.4,R345&lt;=504.6,M345&lt;=10),('[1]Pricing Schedule'!$J$105),
IF(AND(I345=110000,R345&gt;336.4,R345&lt;=504.6,M345&gt;10),('[1]Pricing Schedule'!$J$113),
IF(AND(I345=110000,R345&gt;504.6,R345&lt;=672.8,M345&lt;=10),('[1]Pricing Schedule'!$J$105),
IF(AND(I345=110000,R345&gt;504.6,R345&lt;=672.8,M345&gt;10),('[1]Pricing Schedule'!$J$113),
IF(AND(I345=110000,R345&gt;672.8,R345&lt;=841,M345&lt;=10),('[1]Pricing Schedule'!$J$105),
IF(AND(I345=110000,R345&gt;672.8,R345&lt;=841,M345&gt;10),('[1]Pricing Schedule'!$J$113),
IF(AND(I345=110000,R345&gt;1682,R345&lt;=1850.2,M345&lt;=10),('[1]Pricing Schedule'!$J$105),
IF(AND(I345=110000,R345&gt;1682,R345&lt;=1850.2,M345&gt;10),('[1]Pricing Schedule'!$J$113),
IF(AND(I345=110000,R345&gt;2018.4,R345&lt;=2186.6,M345&lt;=10),('[1]Pricing Schedule'!$J$105),
IF(AND(I345=110000,R345&gt;2018.4,R345&lt;=2186.6,M345&gt;10),('[1]Pricing Schedule'!$J$113),999999999)))))))))))))))))))))))))))))))))))))))</f>
        <v>10</v>
      </c>
      <c r="U345" s="40">
        <f t="shared" si="36"/>
        <v>57944.202898550713</v>
      </c>
      <c r="V345" s="41">
        <f t="shared" si="37"/>
        <v>17.257981816590178</v>
      </c>
      <c r="Y345" s="23">
        <v>684</v>
      </c>
      <c r="Z345" s="23">
        <v>78</v>
      </c>
      <c r="AR345" s="35"/>
    </row>
    <row r="346" spans="1:44">
      <c r="A346" s="23">
        <v>346</v>
      </c>
      <c r="B346" s="23">
        <v>346</v>
      </c>
      <c r="C346" s="23" t="s">
        <v>677</v>
      </c>
      <c r="D346" s="23" t="s">
        <v>168</v>
      </c>
      <c r="E346" s="23" t="s">
        <v>168</v>
      </c>
      <c r="F346" s="23" t="s">
        <v>564</v>
      </c>
      <c r="G346" s="23" t="s">
        <v>565</v>
      </c>
      <c r="H346" s="23" t="s">
        <v>113</v>
      </c>
      <c r="I346" s="13">
        <v>38000</v>
      </c>
      <c r="J346" s="23" t="s">
        <v>119</v>
      </c>
      <c r="K346" s="13">
        <v>38000</v>
      </c>
      <c r="L346" s="24">
        <v>8.0090000000000003</v>
      </c>
      <c r="M346" s="37">
        <f t="shared" si="32"/>
        <v>9</v>
      </c>
      <c r="N346" s="24">
        <v>1.369</v>
      </c>
      <c r="O346" s="13">
        <v>1</v>
      </c>
      <c r="P346" s="36">
        <f t="shared" si="33"/>
        <v>1.0267500000000001</v>
      </c>
      <c r="Q346" s="38">
        <f t="shared" si="34"/>
        <v>10.350000000000001</v>
      </c>
      <c r="R346" s="37">
        <f t="shared" si="35"/>
        <v>10.350000000000001</v>
      </c>
      <c r="S346" s="39">
        <f>IF(AND(I346=38000,R346&lt;=4.5,M346&gt;8),'[1]Pricing Schedule'!$F$8+('[1]Pricing Schedule'!$F$9*M346),
IF(AND(I346=38000,R346&lt;=4.5,M346&lt;=8),'[1]Pricing Schedule'!$F$34+('[1]Pricing Schedule'!$F$36*M346),
IF(AND(I346=38000,R346&gt;4.5,R346&lt;=9,M346&gt;8),'[1]Pricing Schedule'!$F$17+('[1]Pricing Schedule'!$F$18*M346),
IF(AND(I346=38000,R346&gt;4.5,R346&lt;=9,M346&lt;=8),'[1]Pricing Schedule'!$F$34+('[1]Pricing Schedule'!$F$36*M346),
IF(AND(I346=38000,R346&gt;9,R346&lt;=12.8,M346&gt;8),'[1]Pricing Schedule'!$F$26+('[1]Pricing Schedule'!$F$27*M346),
IF(AND(I346=38000,R346&gt;9,R346&lt;=12.8,M346&lt;=8),'[1]Pricing Schedule'!$F$34+('[1]Pricing Schedule'!$F$36*M346),
IF(AND(I346=38000,R346&gt;12.8,R346&lt;=22.8),'[1]Pricing Schedule'!$F$34+('[1]Pricing Schedule'!$F$36*M346),
IF(AND(I346=38000,R346&gt;22.8,R346&lt;=30.2),'[1]Pricing Schedule'!$F$43+('[1]Pricing Schedule'!$F$45*M346),
IF(AND(I346=38000,R346&gt;30.2,R346&lt;=45.9),'[1]Pricing Schedule'!$F$52+('[1]Pricing Schedule'!$F$54*M346),
IF(AND(I346=38000,R346&gt;45.9,R346&lt;=123.4),'[1]Pricing Schedule'!$F$96+('[1]Pricing Schedule'!$F$97*M346),
IF(AND(I346=38000,R346&gt;123.4,R346&lt;=168.2,M346&lt;=10),'[1]Pricing Schedule'!$F$103+('[1]Pricing Schedule'!$F$105*M346),
IF(AND(I346=38000,R346&gt;123.4,R346&lt;=168.2,M346&gt;10),'[1]Pricing Schedule'!$F$111+('[1]Pricing Schedule'!$F$113*M346),
IF(AND(I346=38000,R346&gt;157.4,R346&lt;=336.4,M346&lt;=10),('[1]Pricing Schedule'!$F$103+('[1]Pricing Schedule'!$F$105*M346))*2,
IF(AND(I346=38000,R346&gt;157.4,R346&lt;=336.4,M346&gt;10),('[1]Pricing Schedule'!$F$111+('[1]Pricing Schedule'!$F$113*M346))*2,
IF(AND(I346=38000,R346&gt;314.8,R346&lt;=504.6,M346&lt;=10),('[1]Pricing Schedule'!$F$103+('[1]Pricing Schedule'!$F$105*M346))*3,
IF(AND(I346=38000,R346&gt;314.8,R346&lt;=504.6,M346&gt;10),('[1]Pricing Schedule'!$F$111+('[1]Pricing Schedule'!$F$113*M346))*3,
IF(AND(I346=38000,R346&gt;472.2,R346&lt;=672.8,M346&lt;=10),('[1]Pricing Schedule'!$F$103+('[1]Pricing Schedule'!$F$105*M346))*4,
IF(AND(I346=38000,R346&gt;472.2,R346&lt;=672.8,M346&gt;10),('[1]Pricing Schedule'!$F$111+('[1]Pricing Schedule'!$F$113*M346))*4,
IF(AND(I346=110000,R346&lt;=12.8,M346&gt;2),'[1]Pricing Schedule'!$F$62+('[1]Pricing Schedule'!$F$63*M346),
IF(AND(I346=110000,R346&lt;=12.8,M346&lt;=2),'[1]Pricing Schedule'!$F$96+('[1]Pricing Schedule'!$F$97*M346),
IF(AND(I346=110000,R346&gt;12.8,R346&lt;=22.8,M346&gt;3),'[1]Pricing Schedule'!$F$71+('[1]Pricing Schedule'!$F$72*M346),
IF(AND(I346=110000,R346&gt;12.8,R346&lt;=22.8,M346&lt;=3),'[1]Pricing Schedule'!$F$96+('[1]Pricing Schedule'!$F$97*M346),
IF(AND(I346=110000,R346&gt;22.8,R346&lt;=30.2),'[1]Pricing Schedule'!$F$80+('[1]Pricing Schedule'!$F$81*M346),
IF(AND(I346=110000,R346&gt;30.2,R346&lt;=45.9),'[1]Pricing Schedule'!$F$89+('[1]Pricing Schedule'!$F$90*M346),
IF(AND(I346=110000,R346&gt;45.9,R346&lt;=123.4),'[1]Pricing Schedule'!$F$96+('[1]Pricing Schedule'!$F$97*M346),
IF(AND(I346=110000,R346&gt;123.4,R346&lt;=168.2,M346&lt;=10),'[1]Pricing Schedule'!$F$103+('[1]Pricing Schedule'!$F$105*M346),
IF(AND(I346=110000,R346&gt;123.4,R346&lt;=168.2,M346&gt;10),'[1]Pricing Schedule'!$F$111+('[1]Pricing Schedule'!$F$113*M346),
IF(AND(I346=110000,R346&gt;168.2,R346&lt;=336.4,M346&lt;=10),('[1]Pricing Schedule'!$F$103+('[1]Pricing Schedule'!$F$105*M346))*2,
IF(AND(I346=110000,R346&gt;168.2,R346&lt;=336.4,M346&gt;10),('[1]Pricing Schedule'!$F$111+('[1]Pricing Schedule'!$F$113*M346))*2,
IF(AND(I346=110000,R346&gt;336.4,R346&lt;=504.6,M346&lt;=10),('[1]Pricing Schedule'!$F$103+('[1]Pricing Schedule'!$F$105*M346))*3,
IF(AND(I346=110000,R346&gt;336.4,R346&lt;=504.6,M346&gt;10),('[1]Pricing Schedule'!$F$111+('[1]Pricing Schedule'!$F$113*M346))*3,
IF(AND(I346=110000,R346&gt;504.6,R346&lt;=672.8,M346&lt;=10),('[1]Pricing Schedule'!$F$103+('[1]Pricing Schedule'!$F$105*M346))*4,
IF(AND(I346=110000,R346&gt;504.6,R346&lt;=672.8,M346&gt;10),('[1]Pricing Schedule'!$F$111+('[1]Pricing Schedule'!$F$113*M346))*4,
IF(AND(I346=110000,R346&gt;672.8,R346&lt;=841,M346&lt;=10),('[1]Pricing Schedule'!$F$103+('[1]Pricing Schedule'!$F$105*M346))*5,
IF(AND(I346=110000,R346&gt;672.8,R346&lt;=841,M346&gt;10),('[1]Pricing Schedule'!$F$111+('[1]Pricing Schedule'!$F$113*M346))*5,
IF(AND(I346=110000,R346&gt;672.8,R346&lt;=841,M346&lt;=10),('[1]Pricing Schedule'!$F$103+('[1]Pricing Schedule'!$F$105*M346))*5,
IF(AND(I346=110000,R346&gt;672.8,R346&lt;=841,M346&gt;10),('[1]Pricing Schedule'!$F$111+('[1]Pricing Schedule'!$F$113*M346))*5,
IF(AND(I346=110000,R346&gt;1345.6,R346&lt;=1513.8,M346&lt;=10),('[1]Pricing Schedule'!$F$103+('[1]Pricing Schedule'!$F$105*M346))*9,
IF(AND(I346=110000,R346&gt;1345.6,R346&lt;=1513.8,M346&gt;10),('[1]Pricing Schedule'!$F$111+('[1]Pricing Schedule'!$F$113*M346))*9,
9999999999)))))))))))))))))))))))))))))))))))))))</f>
        <v>1416850</v>
      </c>
      <c r="T346" s="21">
        <f>IF(AND(I346=38000,R346&lt;=4.5,M346&gt;8),'[1]Pricing Schedule'!$J$9,
IF(AND(I346=38000,R346&lt;=4.5,M346&lt;=8),'[1]Pricing Schedule'!$J$36,
IF(AND(I346=38000,R346&gt;4.5,R346&lt;=9,M346&gt;8),'[1]Pricing Schedule'!$J$18,
IF(AND(I346=38000,R346&gt;4.5,R346&lt;=9,M346&lt;=8),'[1]Pricing Schedule'!$J$36,
IF(AND(I346=38000,R346&gt;9,R346&lt;=12.8,M346&gt;8),'[1]Pricing Schedule'!$J$27,
IF(AND(I346=38000,R346&gt;9,R346&lt;=12.8,M346&lt;=8),'[1]Pricing Schedule'!$J$36,
IF(AND(I346=38000,R346&gt;12.8,R346&lt;=22.8),'[1]Pricing Schedule'!$J$36,
IF(AND(I346=38000,R346&gt;22.8,R346&lt;=30.2),'[1]Pricing Schedule'!$J$45,
IF(AND(I346=38000,R346&gt;30.2,R346&lt;=45.9),'[1]Pricing Schedule'!$J$54,
IF(AND(I346=38000,R346&gt;45.9,R346&lt;=123.4),'[1]Pricing Schedule'!$J$97,
IF(AND(I346=38000,R346&gt;123.4,R346&lt;=168.2,M346&lt;=10),'[1]Pricing Schedule'!$J$105,
IF(AND(I346=38000,R346&gt;123.4,R346&lt;=168.2,M346&gt;10),'[1]Pricing Schedule'!$J$113,
IF(AND(I346=38000,R346&gt;168.2,R346&lt;=336.4,M346&lt;=10),('[1]Pricing Schedule'!$J$105),
IF(AND(I346=38000,R346&gt;168.2,R346&lt;=336.4,M346&gt;10),('[1]Pricing Schedule'!$J$113),
IF(AND(I346=38000,R346&gt;336.4,R346&lt;=504.6,M346&lt;=10),('[1]Pricing Schedule'!$J$105),
IF(AND(I346=38000,R346&gt;336.4,R346&lt;=504.6,M346&gt;10),('[1]Pricing Schedule'!$J$113),
IF(AND(I346=38000,R346&gt;504.6,R346&lt;=672.8,M346&lt;=10),('[1]Pricing Schedule'!$J$105),
IF(AND(I346=38000,R346&gt;504.6,R346&lt;=672.8,M346&gt;10),('[1]Pricing Schedule'!$J$113),
IF(AND(I346=110000,R346&lt;=12.8,M346&gt;2),'[1]Pricing Schedule'!$J$63,
IF(AND(I346=110000,R346&lt;=12.8,M346&lt;=2),'[1]Pricing Schedule'!$J$97,
IF(AND(I346=110000,R346&gt;12.8,R346&lt;=22.8,M346&gt;3),'[1]Pricing Schedule'!$J$72,
IF(AND(I346=110000,R346&gt;12.8,R346&lt;=22.8,M346&lt;=3),'[1]Pricing Schedule'!$J$97,
IF(AND(I346=110000,R346&gt;22.8,R346&lt;=30.2),'[1]Pricing Schedule'!$J$81,
IF(AND(I346=110000,R346&gt;30.2,R346&lt;=45.9),'[1]Pricing Schedule'!$J$90,
IF(AND(I346=110000,R346&gt;45.9,R346&lt;=123.4),'[1]Pricing Schedule'!$J$97,
IF(AND(I346=110000,R346&gt;123.4,R346&lt;=168.2,M346&lt;=10),'[1]Pricing Schedule'!$J$105,
IF(AND(I346=110000,R346&gt;123.4,R346&lt;=168.2,M346&gt;10),'[1]Pricing Schedule'!$J$113,
IF(AND(I346=110000,R346&gt;168.2,R346&lt;=336.2,M346&lt;=10),('[1]Pricing Schedule'!$J$105),
IF(AND(I346=110000,R346&gt;168.2,R346&lt;=336.2,M346&gt;10),('[1]Pricing Schedule'!$J$113),
IF(AND(I346=110000,R346&gt;336.4,R346&lt;=504.6,M346&lt;=10),('[1]Pricing Schedule'!$J$105),
IF(AND(I346=110000,R346&gt;336.4,R346&lt;=504.6,M346&gt;10),('[1]Pricing Schedule'!$J$113),
IF(AND(I346=110000,R346&gt;504.6,R346&lt;=672.8,M346&lt;=10),('[1]Pricing Schedule'!$J$105),
IF(AND(I346=110000,R346&gt;504.6,R346&lt;=672.8,M346&gt;10),('[1]Pricing Schedule'!$J$113),
IF(AND(I346=110000,R346&gt;672.8,R346&lt;=841,M346&lt;=10),('[1]Pricing Schedule'!$J$105),
IF(AND(I346=110000,R346&gt;672.8,R346&lt;=841,M346&gt;10),('[1]Pricing Schedule'!$J$113),
IF(AND(I346=110000,R346&gt;1682,R346&lt;=1850.2,M346&lt;=10),('[1]Pricing Schedule'!$J$105),
IF(AND(I346=110000,R346&gt;1682,R346&lt;=1850.2,M346&gt;10),('[1]Pricing Schedule'!$J$113),
IF(AND(I346=110000,R346&gt;2018.4,R346&lt;=2186.6,M346&lt;=10),('[1]Pricing Schedule'!$J$105),
IF(AND(I346=110000,R346&gt;2018.4,R346&lt;=2186.6,M346&gt;10),('[1]Pricing Schedule'!$J$113),999999999)))))))))))))))))))))))))))))))))))))))</f>
        <v>3</v>
      </c>
      <c r="U346" s="40">
        <f t="shared" si="36"/>
        <v>136893.71980676326</v>
      </c>
      <c r="V346" s="41">
        <f t="shared" si="37"/>
        <v>7.3049370081518878</v>
      </c>
      <c r="Y346" s="23">
        <v>686</v>
      </c>
      <c r="Z346" s="23">
        <v>170</v>
      </c>
      <c r="AR346" s="35"/>
    </row>
    <row r="347" spans="1:44">
      <c r="A347" s="23">
        <v>347</v>
      </c>
      <c r="B347" s="23">
        <v>347</v>
      </c>
      <c r="C347" s="23" t="s">
        <v>678</v>
      </c>
      <c r="D347" s="23" t="s">
        <v>168</v>
      </c>
      <c r="E347" s="23" t="s">
        <v>168</v>
      </c>
      <c r="F347" s="23" t="s">
        <v>271</v>
      </c>
      <c r="G347" s="23" t="s">
        <v>272</v>
      </c>
      <c r="H347" s="23" t="s">
        <v>113</v>
      </c>
      <c r="I347" s="13">
        <v>38000</v>
      </c>
      <c r="J347" s="13">
        <v>38000</v>
      </c>
      <c r="K347" s="23" t="s">
        <v>119</v>
      </c>
      <c r="L347" s="24">
        <v>11.18</v>
      </c>
      <c r="M347" s="37">
        <f t="shared" si="32"/>
        <v>12</v>
      </c>
      <c r="N347" s="24">
        <v>5.5540000000000003</v>
      </c>
      <c r="O347" s="13">
        <v>1</v>
      </c>
      <c r="P347" s="36">
        <f t="shared" si="33"/>
        <v>4.1654999999999998</v>
      </c>
      <c r="Q347" s="38">
        <f t="shared" si="34"/>
        <v>44.85</v>
      </c>
      <c r="R347" s="37">
        <f t="shared" si="35"/>
        <v>44.85</v>
      </c>
      <c r="S347" s="39">
        <f>IF(AND(I347=38000,R347&lt;=4.5,M347&gt;8),'[1]Pricing Schedule'!$F$8+('[1]Pricing Schedule'!$F$9*M347),
IF(AND(I347=38000,R347&lt;=4.5,M347&lt;=8),'[1]Pricing Schedule'!$F$34+('[1]Pricing Schedule'!$F$36*M347),
IF(AND(I347=38000,R347&gt;4.5,R347&lt;=9,M347&gt;8),'[1]Pricing Schedule'!$F$17+('[1]Pricing Schedule'!$F$18*M347),
IF(AND(I347=38000,R347&gt;4.5,R347&lt;=9,M347&lt;=8),'[1]Pricing Schedule'!$F$34+('[1]Pricing Schedule'!$F$36*M347),
IF(AND(I347=38000,R347&gt;9,R347&lt;=12.8,M347&gt;8),'[1]Pricing Schedule'!$F$26+('[1]Pricing Schedule'!$F$27*M347),
IF(AND(I347=38000,R347&gt;9,R347&lt;=12.8,M347&lt;=8),'[1]Pricing Schedule'!$F$34+('[1]Pricing Schedule'!$F$36*M347),
IF(AND(I347=38000,R347&gt;12.8,R347&lt;=22.8),'[1]Pricing Schedule'!$F$34+('[1]Pricing Schedule'!$F$36*M347),
IF(AND(I347=38000,R347&gt;22.8,R347&lt;=30.2),'[1]Pricing Schedule'!$F$43+('[1]Pricing Schedule'!$F$45*M347),
IF(AND(I347=38000,R347&gt;30.2,R347&lt;=45.9),'[1]Pricing Schedule'!$F$52+('[1]Pricing Schedule'!$F$54*M347),
IF(AND(I347=38000,R347&gt;45.9,R347&lt;=123.4),'[1]Pricing Schedule'!$F$96+('[1]Pricing Schedule'!$F$97*M347),
IF(AND(I347=38000,R347&gt;123.4,R347&lt;=168.2,M347&lt;=10),'[1]Pricing Schedule'!$F$103+('[1]Pricing Schedule'!$F$105*M347),
IF(AND(I347=38000,R347&gt;123.4,R347&lt;=168.2,M347&gt;10),'[1]Pricing Schedule'!$F$111+('[1]Pricing Schedule'!$F$113*M347),
IF(AND(I347=38000,R347&gt;157.4,R347&lt;=336.4,M347&lt;=10),('[1]Pricing Schedule'!$F$103+('[1]Pricing Schedule'!$F$105*M347))*2,
IF(AND(I347=38000,R347&gt;157.4,R347&lt;=336.4,M347&gt;10),('[1]Pricing Schedule'!$F$111+('[1]Pricing Schedule'!$F$113*M347))*2,
IF(AND(I347=38000,R347&gt;314.8,R347&lt;=504.6,M347&lt;=10),('[1]Pricing Schedule'!$F$103+('[1]Pricing Schedule'!$F$105*M347))*3,
IF(AND(I347=38000,R347&gt;314.8,R347&lt;=504.6,M347&gt;10),('[1]Pricing Schedule'!$F$111+('[1]Pricing Schedule'!$F$113*M347))*3,
IF(AND(I347=38000,R347&gt;472.2,R347&lt;=672.8,M347&lt;=10),('[1]Pricing Schedule'!$F$103+('[1]Pricing Schedule'!$F$105*M347))*4,
IF(AND(I347=38000,R347&gt;472.2,R347&lt;=672.8,M347&gt;10),('[1]Pricing Schedule'!$F$111+('[1]Pricing Schedule'!$F$113*M347))*4,
IF(AND(I347=110000,R347&lt;=12.8,M347&gt;2),'[1]Pricing Schedule'!$F$62+('[1]Pricing Schedule'!$F$63*M347),
IF(AND(I347=110000,R347&lt;=12.8,M347&lt;=2),'[1]Pricing Schedule'!$F$96+('[1]Pricing Schedule'!$F$97*M347),
IF(AND(I347=110000,R347&gt;12.8,R347&lt;=22.8,M347&gt;3),'[1]Pricing Schedule'!$F$71+('[1]Pricing Schedule'!$F$72*M347),
IF(AND(I347=110000,R347&gt;12.8,R347&lt;=22.8,M347&lt;=3),'[1]Pricing Schedule'!$F$96+('[1]Pricing Schedule'!$F$97*M347),
IF(AND(I347=110000,R347&gt;22.8,R347&lt;=30.2),'[1]Pricing Schedule'!$F$80+('[1]Pricing Schedule'!$F$81*M347),
IF(AND(I347=110000,R347&gt;30.2,R347&lt;=45.9),'[1]Pricing Schedule'!$F$89+('[1]Pricing Schedule'!$F$90*M347),
IF(AND(I347=110000,R347&gt;45.9,R347&lt;=123.4),'[1]Pricing Schedule'!$F$96+('[1]Pricing Schedule'!$F$97*M347),
IF(AND(I347=110000,R347&gt;123.4,R347&lt;=168.2,M347&lt;=10),'[1]Pricing Schedule'!$F$103+('[1]Pricing Schedule'!$F$105*M347),
IF(AND(I347=110000,R347&gt;123.4,R347&lt;=168.2,M347&gt;10),'[1]Pricing Schedule'!$F$111+('[1]Pricing Schedule'!$F$113*M347),
IF(AND(I347=110000,R347&gt;168.2,R347&lt;=336.4,M347&lt;=10),('[1]Pricing Schedule'!$F$103+('[1]Pricing Schedule'!$F$105*M347))*2,
IF(AND(I347=110000,R347&gt;168.2,R347&lt;=336.4,M347&gt;10),('[1]Pricing Schedule'!$F$111+('[1]Pricing Schedule'!$F$113*M347))*2,
IF(AND(I347=110000,R347&gt;336.4,R347&lt;=504.6,M347&lt;=10),('[1]Pricing Schedule'!$F$103+('[1]Pricing Schedule'!$F$105*M347))*3,
IF(AND(I347=110000,R347&gt;336.4,R347&lt;=504.6,M347&gt;10),('[1]Pricing Schedule'!$F$111+('[1]Pricing Schedule'!$F$113*M347))*3,
IF(AND(I347=110000,R347&gt;504.6,R347&lt;=672.8,M347&lt;=10),('[1]Pricing Schedule'!$F$103+('[1]Pricing Schedule'!$F$105*M347))*4,
IF(AND(I347=110000,R347&gt;504.6,R347&lt;=672.8,M347&gt;10),('[1]Pricing Schedule'!$F$111+('[1]Pricing Schedule'!$F$113*M347))*4,
IF(AND(I347=110000,R347&gt;672.8,R347&lt;=841,M347&lt;=10),('[1]Pricing Schedule'!$F$103+('[1]Pricing Schedule'!$F$105*M347))*5,
IF(AND(I347=110000,R347&gt;672.8,R347&lt;=841,M347&gt;10),('[1]Pricing Schedule'!$F$111+('[1]Pricing Schedule'!$F$113*M347))*5,
IF(AND(I347=110000,R347&gt;672.8,R347&lt;=841,M347&lt;=10),('[1]Pricing Schedule'!$F$103+('[1]Pricing Schedule'!$F$105*M347))*5,
IF(AND(I347=110000,R347&gt;672.8,R347&lt;=841,M347&gt;10),('[1]Pricing Schedule'!$F$111+('[1]Pricing Schedule'!$F$113*M347))*5,
IF(AND(I347=110000,R347&gt;1345.6,R347&lt;=1513.8,M347&lt;=10),('[1]Pricing Schedule'!$F$103+('[1]Pricing Schedule'!$F$105*M347))*9,
IF(AND(I347=110000,R347&gt;1345.6,R347&lt;=1513.8,M347&gt;10),('[1]Pricing Schedule'!$F$111+('[1]Pricing Schedule'!$F$113*M347))*9,
9999999999)))))))))))))))))))))))))))))))))))))))</f>
        <v>1682910</v>
      </c>
      <c r="T347" s="21">
        <f>IF(AND(I347=38000,R347&lt;=4.5,M347&gt;8),'[1]Pricing Schedule'!$J$9,
IF(AND(I347=38000,R347&lt;=4.5,M347&lt;=8),'[1]Pricing Schedule'!$J$36,
IF(AND(I347=38000,R347&gt;4.5,R347&lt;=9,M347&gt;8),'[1]Pricing Schedule'!$J$18,
IF(AND(I347=38000,R347&gt;4.5,R347&lt;=9,M347&lt;=8),'[1]Pricing Schedule'!$J$36,
IF(AND(I347=38000,R347&gt;9,R347&lt;=12.8,M347&gt;8),'[1]Pricing Schedule'!$J$27,
IF(AND(I347=38000,R347&gt;9,R347&lt;=12.8,M347&lt;=8),'[1]Pricing Schedule'!$J$36,
IF(AND(I347=38000,R347&gt;12.8,R347&lt;=22.8),'[1]Pricing Schedule'!$J$36,
IF(AND(I347=38000,R347&gt;22.8,R347&lt;=30.2),'[1]Pricing Schedule'!$J$45,
IF(AND(I347=38000,R347&gt;30.2,R347&lt;=45.9),'[1]Pricing Schedule'!$J$54,
IF(AND(I347=38000,R347&gt;45.9,R347&lt;=123.4),'[1]Pricing Schedule'!$J$97,
IF(AND(I347=38000,R347&gt;123.4,R347&lt;=168.2,M347&lt;=10),'[1]Pricing Schedule'!$J$105,
IF(AND(I347=38000,R347&gt;123.4,R347&lt;=168.2,M347&gt;10),'[1]Pricing Schedule'!$J$113,
IF(AND(I347=38000,R347&gt;168.2,R347&lt;=336.4,M347&lt;=10),('[1]Pricing Schedule'!$J$105),
IF(AND(I347=38000,R347&gt;168.2,R347&lt;=336.4,M347&gt;10),('[1]Pricing Schedule'!$J$113),
IF(AND(I347=38000,R347&gt;336.4,R347&lt;=504.6,M347&lt;=10),('[1]Pricing Schedule'!$J$105),
IF(AND(I347=38000,R347&gt;336.4,R347&lt;=504.6,M347&gt;10),('[1]Pricing Schedule'!$J$113),
IF(AND(I347=38000,R347&gt;504.6,R347&lt;=672.8,M347&lt;=10),('[1]Pricing Schedule'!$J$105),
IF(AND(I347=38000,R347&gt;504.6,R347&lt;=672.8,M347&gt;10),('[1]Pricing Schedule'!$J$113),
IF(AND(I347=110000,R347&lt;=12.8,M347&gt;2),'[1]Pricing Schedule'!$J$63,
IF(AND(I347=110000,R347&lt;=12.8,M347&lt;=2),'[1]Pricing Schedule'!$J$97,
IF(AND(I347=110000,R347&gt;12.8,R347&lt;=22.8,M347&gt;3),'[1]Pricing Schedule'!$J$72,
IF(AND(I347=110000,R347&gt;12.8,R347&lt;=22.8,M347&lt;=3),'[1]Pricing Schedule'!$J$97,
IF(AND(I347=110000,R347&gt;22.8,R347&lt;=30.2),'[1]Pricing Schedule'!$J$81,
IF(AND(I347=110000,R347&gt;30.2,R347&lt;=45.9),'[1]Pricing Schedule'!$J$90,
IF(AND(I347=110000,R347&gt;45.9,R347&lt;=123.4),'[1]Pricing Schedule'!$J$97,
IF(AND(I347=110000,R347&gt;123.4,R347&lt;=168.2,M347&lt;=10),'[1]Pricing Schedule'!$J$105,
IF(AND(I347=110000,R347&gt;123.4,R347&lt;=168.2,M347&gt;10),'[1]Pricing Schedule'!$J$113,
IF(AND(I347=110000,R347&gt;168.2,R347&lt;=336.2,M347&lt;=10),('[1]Pricing Schedule'!$J$105),
IF(AND(I347=110000,R347&gt;168.2,R347&lt;=336.2,M347&gt;10),('[1]Pricing Schedule'!$J$113),
IF(AND(I347=110000,R347&gt;336.4,R347&lt;=504.6,M347&lt;=10),('[1]Pricing Schedule'!$J$105),
IF(AND(I347=110000,R347&gt;336.4,R347&lt;=504.6,M347&gt;10),('[1]Pricing Schedule'!$J$113),
IF(AND(I347=110000,R347&gt;504.6,R347&lt;=672.8,M347&lt;=10),('[1]Pricing Schedule'!$J$105),
IF(AND(I347=110000,R347&gt;504.6,R347&lt;=672.8,M347&gt;10),('[1]Pricing Schedule'!$J$113),
IF(AND(I347=110000,R347&gt;672.8,R347&lt;=841,M347&lt;=10),('[1]Pricing Schedule'!$J$105),
IF(AND(I347=110000,R347&gt;672.8,R347&lt;=841,M347&gt;10),('[1]Pricing Schedule'!$J$113),
IF(AND(I347=110000,R347&gt;1682,R347&lt;=1850.2,M347&lt;=10),('[1]Pricing Schedule'!$J$105),
IF(AND(I347=110000,R347&gt;1682,R347&lt;=1850.2,M347&gt;10),('[1]Pricing Schedule'!$J$113),
IF(AND(I347=110000,R347&gt;2018.4,R347&lt;=2186.6,M347&lt;=10),('[1]Pricing Schedule'!$J$105),
IF(AND(I347=110000,R347&gt;2018.4,R347&lt;=2186.6,M347&gt;10),('[1]Pricing Schedule'!$J$113),999999999)))))))))))))))))))))))))))))))))))))))</f>
        <v>6</v>
      </c>
      <c r="U347" s="40">
        <f t="shared" si="36"/>
        <v>37523.076923076922</v>
      </c>
      <c r="V347" s="41">
        <f t="shared" si="37"/>
        <v>26.650266502665026</v>
      </c>
      <c r="Y347" s="23">
        <v>419</v>
      </c>
      <c r="Z347" s="23">
        <v>234</v>
      </c>
      <c r="AR347" s="35"/>
    </row>
    <row r="348" spans="1:44">
      <c r="A348" s="23">
        <v>348</v>
      </c>
      <c r="B348" s="23">
        <v>348</v>
      </c>
      <c r="C348" s="23" t="s">
        <v>679</v>
      </c>
      <c r="D348" s="23" t="s">
        <v>121</v>
      </c>
      <c r="E348" s="23" t="s">
        <v>121</v>
      </c>
      <c r="F348" s="23" t="s">
        <v>680</v>
      </c>
      <c r="G348" s="23" t="s">
        <v>681</v>
      </c>
      <c r="H348" s="23" t="s">
        <v>133</v>
      </c>
      <c r="I348" s="13">
        <v>110000</v>
      </c>
      <c r="J348" s="13">
        <v>110000</v>
      </c>
      <c r="K348" s="13">
        <v>38000</v>
      </c>
      <c r="L348" s="24">
        <v>2.585</v>
      </c>
      <c r="M348" s="37">
        <f t="shared" si="32"/>
        <v>3</v>
      </c>
      <c r="N348" s="24">
        <v>2.7029999999999998</v>
      </c>
      <c r="O348" s="13">
        <v>1</v>
      </c>
      <c r="P348" s="36">
        <f t="shared" si="33"/>
        <v>2.02725</v>
      </c>
      <c r="Q348" s="38">
        <f t="shared" si="34"/>
        <v>20.700000000000003</v>
      </c>
      <c r="R348" s="37">
        <f t="shared" si="35"/>
        <v>20.700000000000003</v>
      </c>
      <c r="S348" s="39">
        <f>IF(AND(I348=38000,R348&lt;=4.5,M348&gt;8),'[1]Pricing Schedule'!$F$8+('[1]Pricing Schedule'!$F$9*M348),
IF(AND(I348=38000,R348&lt;=4.5,M348&lt;=8),'[1]Pricing Schedule'!$F$34+('[1]Pricing Schedule'!$F$36*M348),
IF(AND(I348=38000,R348&gt;4.5,R348&lt;=9,M348&gt;8),'[1]Pricing Schedule'!$F$17+('[1]Pricing Schedule'!$F$18*M348),
IF(AND(I348=38000,R348&gt;4.5,R348&lt;=9,M348&lt;=8),'[1]Pricing Schedule'!$F$34+('[1]Pricing Schedule'!$F$36*M348),
IF(AND(I348=38000,R348&gt;9,R348&lt;=12.8,M348&gt;8),'[1]Pricing Schedule'!$F$26+('[1]Pricing Schedule'!$F$27*M348),
IF(AND(I348=38000,R348&gt;9,R348&lt;=12.8,M348&lt;=8),'[1]Pricing Schedule'!$F$34+('[1]Pricing Schedule'!$F$36*M348),
IF(AND(I348=38000,R348&gt;12.8,R348&lt;=22.8),'[1]Pricing Schedule'!$F$34+('[1]Pricing Schedule'!$F$36*M348),
IF(AND(I348=38000,R348&gt;22.8,R348&lt;=30.2),'[1]Pricing Schedule'!$F$43+('[1]Pricing Schedule'!$F$45*M348),
IF(AND(I348=38000,R348&gt;30.2,R348&lt;=45.9),'[1]Pricing Schedule'!$F$52+('[1]Pricing Schedule'!$F$54*M348),
IF(AND(I348=38000,R348&gt;45.9,R348&lt;=123.4),'[1]Pricing Schedule'!$F$96+('[1]Pricing Schedule'!$F$97*M348),
IF(AND(I348=38000,R348&gt;123.4,R348&lt;=168.2,M348&lt;=10),'[1]Pricing Schedule'!$F$103+('[1]Pricing Schedule'!$F$105*M348),
IF(AND(I348=38000,R348&gt;123.4,R348&lt;=168.2,M348&gt;10),'[1]Pricing Schedule'!$F$111+('[1]Pricing Schedule'!$F$113*M348),
IF(AND(I348=38000,R348&gt;157.4,R348&lt;=336.4,M348&lt;=10),('[1]Pricing Schedule'!$F$103+('[1]Pricing Schedule'!$F$105*M348))*2,
IF(AND(I348=38000,R348&gt;157.4,R348&lt;=336.4,M348&gt;10),('[1]Pricing Schedule'!$F$111+('[1]Pricing Schedule'!$F$113*M348))*2,
IF(AND(I348=38000,R348&gt;314.8,R348&lt;=504.6,M348&lt;=10),('[1]Pricing Schedule'!$F$103+('[1]Pricing Schedule'!$F$105*M348))*3,
IF(AND(I348=38000,R348&gt;314.8,R348&lt;=504.6,M348&gt;10),('[1]Pricing Schedule'!$F$111+('[1]Pricing Schedule'!$F$113*M348))*3,
IF(AND(I348=38000,R348&gt;472.2,R348&lt;=672.8,M348&lt;=10),('[1]Pricing Schedule'!$F$103+('[1]Pricing Schedule'!$F$105*M348))*4,
IF(AND(I348=38000,R348&gt;472.2,R348&lt;=672.8,M348&gt;10),('[1]Pricing Schedule'!$F$111+('[1]Pricing Schedule'!$F$113*M348))*4,
IF(AND(I348=110000,R348&lt;=12.8,M348&gt;2),'[1]Pricing Schedule'!$F$62+('[1]Pricing Schedule'!$F$63*M348),
IF(AND(I348=110000,R348&lt;=12.8,M348&lt;=2),'[1]Pricing Schedule'!$F$96+('[1]Pricing Schedule'!$F$97*M348),
IF(AND(I348=110000,R348&gt;12.8,R348&lt;=22.8,M348&gt;3),'[1]Pricing Schedule'!$F$71+('[1]Pricing Schedule'!$F$72*M348),
IF(AND(I348=110000,R348&gt;12.8,R348&lt;=22.8,M348&lt;=3),'[1]Pricing Schedule'!$F$96+('[1]Pricing Schedule'!$F$97*M348),
IF(AND(I348=110000,R348&gt;22.8,R348&lt;=30.2),'[1]Pricing Schedule'!$F$80+('[1]Pricing Schedule'!$F$81*M348),
IF(AND(I348=110000,R348&gt;30.2,R348&lt;=45.9),'[1]Pricing Schedule'!$F$89+('[1]Pricing Schedule'!$F$90*M348),
IF(AND(I348=110000,R348&gt;45.9,R348&lt;=123.4),'[1]Pricing Schedule'!$F$96+('[1]Pricing Schedule'!$F$97*M348),
IF(AND(I348=110000,R348&gt;123.4,R348&lt;=168.2,M348&lt;=10),'[1]Pricing Schedule'!$F$103+('[1]Pricing Schedule'!$F$105*M348),
IF(AND(I348=110000,R348&gt;123.4,R348&lt;=168.2,M348&gt;10),'[1]Pricing Schedule'!$F$111+('[1]Pricing Schedule'!$F$113*M348),
IF(AND(I348=110000,R348&gt;168.2,R348&lt;=336.4,M348&lt;=10),('[1]Pricing Schedule'!$F$103+('[1]Pricing Schedule'!$F$105*M348))*2,
IF(AND(I348=110000,R348&gt;168.2,R348&lt;=336.4,M348&gt;10),('[1]Pricing Schedule'!$F$111+('[1]Pricing Schedule'!$F$113*M348))*2,
IF(AND(I348=110000,R348&gt;336.4,R348&lt;=504.6,M348&lt;=10),('[1]Pricing Schedule'!$F$103+('[1]Pricing Schedule'!$F$105*M348))*3,
IF(AND(I348=110000,R348&gt;336.4,R348&lt;=504.6,M348&gt;10),('[1]Pricing Schedule'!$F$111+('[1]Pricing Schedule'!$F$113*M348))*3,
IF(AND(I348=110000,R348&gt;504.6,R348&lt;=672.8,M348&lt;=10),('[1]Pricing Schedule'!$F$103+('[1]Pricing Schedule'!$F$105*M348))*4,
IF(AND(I348=110000,R348&gt;504.6,R348&lt;=672.8,M348&gt;10),('[1]Pricing Schedule'!$F$111+('[1]Pricing Schedule'!$F$113*M348))*4,
IF(AND(I348=110000,R348&gt;672.8,R348&lt;=841,M348&lt;=10),('[1]Pricing Schedule'!$F$103+('[1]Pricing Schedule'!$F$105*M348))*5,
IF(AND(I348=110000,R348&gt;672.8,R348&lt;=841,M348&gt;10),('[1]Pricing Schedule'!$F$111+('[1]Pricing Schedule'!$F$113*M348))*5,
IF(AND(I348=110000,R348&gt;672.8,R348&lt;=841,M348&lt;=10),('[1]Pricing Schedule'!$F$103+('[1]Pricing Schedule'!$F$105*M348))*5,
IF(AND(I348=110000,R348&gt;672.8,R348&lt;=841,M348&gt;10),('[1]Pricing Schedule'!$F$111+('[1]Pricing Schedule'!$F$113*M348))*5,
IF(AND(I348=110000,R348&gt;1345.6,R348&lt;=1513.8,M348&lt;=10),('[1]Pricing Schedule'!$F$103+('[1]Pricing Schedule'!$F$105*M348))*9,
IF(AND(I348=110000,R348&gt;1345.6,R348&lt;=1513.8,M348&gt;10),('[1]Pricing Schedule'!$F$111+('[1]Pricing Schedule'!$F$113*M348))*9,
9999999999)))))))))))))))))))))))))))))))))))))))</f>
        <v>1550890</v>
      </c>
      <c r="T348" s="21">
        <f>IF(AND(I348=38000,R348&lt;=4.5,M348&gt;8),'[1]Pricing Schedule'!$J$9,
IF(AND(I348=38000,R348&lt;=4.5,M348&lt;=8),'[1]Pricing Schedule'!$J$36,
IF(AND(I348=38000,R348&gt;4.5,R348&lt;=9,M348&gt;8),'[1]Pricing Schedule'!$J$18,
IF(AND(I348=38000,R348&gt;4.5,R348&lt;=9,M348&lt;=8),'[1]Pricing Schedule'!$J$36,
IF(AND(I348=38000,R348&gt;9,R348&lt;=12.8,M348&gt;8),'[1]Pricing Schedule'!$J$27,
IF(AND(I348=38000,R348&gt;9,R348&lt;=12.8,M348&lt;=8),'[1]Pricing Schedule'!$J$36,
IF(AND(I348=38000,R348&gt;12.8,R348&lt;=22.8),'[1]Pricing Schedule'!$J$36,
IF(AND(I348=38000,R348&gt;22.8,R348&lt;=30.2),'[1]Pricing Schedule'!$J$45,
IF(AND(I348=38000,R348&gt;30.2,R348&lt;=45.9),'[1]Pricing Schedule'!$J$54,
IF(AND(I348=38000,R348&gt;45.9,R348&lt;=123.4),'[1]Pricing Schedule'!$J$97,
IF(AND(I348=38000,R348&gt;123.4,R348&lt;=168.2,M348&lt;=10),'[1]Pricing Schedule'!$J$105,
IF(AND(I348=38000,R348&gt;123.4,R348&lt;=168.2,M348&gt;10),'[1]Pricing Schedule'!$J$113,
IF(AND(I348=38000,R348&gt;168.2,R348&lt;=336.4,M348&lt;=10),('[1]Pricing Schedule'!$J$105),
IF(AND(I348=38000,R348&gt;168.2,R348&lt;=336.4,M348&gt;10),('[1]Pricing Schedule'!$J$113),
IF(AND(I348=38000,R348&gt;336.4,R348&lt;=504.6,M348&lt;=10),('[1]Pricing Schedule'!$J$105),
IF(AND(I348=38000,R348&gt;336.4,R348&lt;=504.6,M348&gt;10),('[1]Pricing Schedule'!$J$113),
IF(AND(I348=38000,R348&gt;504.6,R348&lt;=672.8,M348&lt;=10),('[1]Pricing Schedule'!$J$105),
IF(AND(I348=38000,R348&gt;504.6,R348&lt;=672.8,M348&gt;10),('[1]Pricing Schedule'!$J$113),
IF(AND(I348=110000,R348&lt;=12.8,M348&gt;2),'[1]Pricing Schedule'!$J$63,
IF(AND(I348=110000,R348&lt;=12.8,M348&lt;=2),'[1]Pricing Schedule'!$J$97,
IF(AND(I348=110000,R348&gt;12.8,R348&lt;=22.8,M348&gt;3),'[1]Pricing Schedule'!$J$72,
IF(AND(I348=110000,R348&gt;12.8,R348&lt;=22.8,M348&lt;=3),'[1]Pricing Schedule'!$J$97,
IF(AND(I348=110000,R348&gt;22.8,R348&lt;=30.2),'[1]Pricing Schedule'!$J$81,
IF(AND(I348=110000,R348&gt;30.2,R348&lt;=45.9),'[1]Pricing Schedule'!$J$90,
IF(AND(I348=110000,R348&gt;45.9,R348&lt;=123.4),'[1]Pricing Schedule'!$J$97,
IF(AND(I348=110000,R348&gt;123.4,R348&lt;=168.2,M348&lt;=10),'[1]Pricing Schedule'!$J$105,
IF(AND(I348=110000,R348&gt;123.4,R348&lt;=168.2,M348&gt;10),'[1]Pricing Schedule'!$J$113,
IF(AND(I348=110000,R348&gt;168.2,R348&lt;=336.2,M348&lt;=10),('[1]Pricing Schedule'!$J$105),
IF(AND(I348=110000,R348&gt;168.2,R348&lt;=336.2,M348&gt;10),('[1]Pricing Schedule'!$J$113),
IF(AND(I348=110000,R348&gt;336.4,R348&lt;=504.6,M348&lt;=10),('[1]Pricing Schedule'!$J$105),
IF(AND(I348=110000,R348&gt;336.4,R348&lt;=504.6,M348&gt;10),('[1]Pricing Schedule'!$J$113),
IF(AND(I348=110000,R348&gt;504.6,R348&lt;=672.8,M348&lt;=10),('[1]Pricing Schedule'!$J$105),
IF(AND(I348=110000,R348&gt;504.6,R348&lt;=672.8,M348&gt;10),('[1]Pricing Schedule'!$J$113),
IF(AND(I348=110000,R348&gt;672.8,R348&lt;=841,M348&lt;=10),('[1]Pricing Schedule'!$J$105),
IF(AND(I348=110000,R348&gt;672.8,R348&lt;=841,M348&gt;10),('[1]Pricing Schedule'!$J$113),
IF(AND(I348=110000,R348&gt;1682,R348&lt;=1850.2,M348&lt;=10),('[1]Pricing Schedule'!$J$105),
IF(AND(I348=110000,R348&gt;1682,R348&lt;=1850.2,M348&gt;10),('[1]Pricing Schedule'!$J$113),
IF(AND(I348=110000,R348&gt;2018.4,R348&lt;=2186.6,M348&lt;=10),('[1]Pricing Schedule'!$J$105),
IF(AND(I348=110000,R348&gt;2018.4,R348&lt;=2186.6,M348&gt;10),('[1]Pricing Schedule'!$J$113),999999999)))))))))))))))))))))))))))))))))))))))</f>
        <v>11</v>
      </c>
      <c r="U348" s="40">
        <f t="shared" si="36"/>
        <v>74922.222222222219</v>
      </c>
      <c r="V348" s="41">
        <f t="shared" si="37"/>
        <v>13.347174847990511</v>
      </c>
      <c r="Y348" s="23">
        <v>222</v>
      </c>
      <c r="Z348" s="23">
        <v>102</v>
      </c>
      <c r="AR348" s="35"/>
    </row>
    <row r="349" spans="1:44">
      <c r="A349" s="23">
        <v>349</v>
      </c>
      <c r="B349" s="23">
        <v>349</v>
      </c>
      <c r="C349" s="23" t="s">
        <v>682</v>
      </c>
      <c r="D349" s="23" t="s">
        <v>121</v>
      </c>
      <c r="E349" s="23" t="s">
        <v>121</v>
      </c>
      <c r="F349" s="23" t="s">
        <v>366</v>
      </c>
      <c r="G349" s="23" t="s">
        <v>367</v>
      </c>
      <c r="H349" s="23" t="s">
        <v>133</v>
      </c>
      <c r="I349" s="13">
        <v>110000</v>
      </c>
      <c r="L349" s="24">
        <v>6.7759999999999998</v>
      </c>
      <c r="M349" s="37">
        <f t="shared" si="32"/>
        <v>7</v>
      </c>
      <c r="N349" s="24">
        <v>3.5510000000000002</v>
      </c>
      <c r="O349" s="13">
        <v>1</v>
      </c>
      <c r="P349" s="36">
        <f t="shared" si="33"/>
        <v>2.6632500000000001</v>
      </c>
      <c r="Q349" s="38">
        <f t="shared" si="34"/>
        <v>27.6</v>
      </c>
      <c r="R349" s="37">
        <f t="shared" si="35"/>
        <v>27.6</v>
      </c>
      <c r="S349" s="39">
        <f>IF(AND(I349=38000,R349&lt;=4.5,M349&gt;8),'[1]Pricing Schedule'!$F$8+('[1]Pricing Schedule'!$F$9*M349),
IF(AND(I349=38000,R349&lt;=4.5,M349&lt;=8),'[1]Pricing Schedule'!$F$34+('[1]Pricing Schedule'!$F$36*M349),
IF(AND(I349=38000,R349&gt;4.5,R349&lt;=9,M349&gt;8),'[1]Pricing Schedule'!$F$17+('[1]Pricing Schedule'!$F$18*M349),
IF(AND(I349=38000,R349&gt;4.5,R349&lt;=9,M349&lt;=8),'[1]Pricing Schedule'!$F$34+('[1]Pricing Schedule'!$F$36*M349),
IF(AND(I349=38000,R349&gt;9,R349&lt;=12.8,M349&gt;8),'[1]Pricing Schedule'!$F$26+('[1]Pricing Schedule'!$F$27*M349),
IF(AND(I349=38000,R349&gt;9,R349&lt;=12.8,M349&lt;=8),'[1]Pricing Schedule'!$F$34+('[1]Pricing Schedule'!$F$36*M349),
IF(AND(I349=38000,R349&gt;12.8,R349&lt;=22.8),'[1]Pricing Schedule'!$F$34+('[1]Pricing Schedule'!$F$36*M349),
IF(AND(I349=38000,R349&gt;22.8,R349&lt;=30.2),'[1]Pricing Schedule'!$F$43+('[1]Pricing Schedule'!$F$45*M349),
IF(AND(I349=38000,R349&gt;30.2,R349&lt;=45.9),'[1]Pricing Schedule'!$F$52+('[1]Pricing Schedule'!$F$54*M349),
IF(AND(I349=38000,R349&gt;45.9,R349&lt;=123.4),'[1]Pricing Schedule'!$F$96+('[1]Pricing Schedule'!$F$97*M349),
IF(AND(I349=38000,R349&gt;123.4,R349&lt;=168.2,M349&lt;=10),'[1]Pricing Schedule'!$F$103+('[1]Pricing Schedule'!$F$105*M349),
IF(AND(I349=38000,R349&gt;123.4,R349&lt;=168.2,M349&gt;10),'[1]Pricing Schedule'!$F$111+('[1]Pricing Schedule'!$F$113*M349),
IF(AND(I349=38000,R349&gt;157.4,R349&lt;=336.4,M349&lt;=10),('[1]Pricing Schedule'!$F$103+('[1]Pricing Schedule'!$F$105*M349))*2,
IF(AND(I349=38000,R349&gt;157.4,R349&lt;=336.4,M349&gt;10),('[1]Pricing Schedule'!$F$111+('[1]Pricing Schedule'!$F$113*M349))*2,
IF(AND(I349=38000,R349&gt;314.8,R349&lt;=504.6,M349&lt;=10),('[1]Pricing Schedule'!$F$103+('[1]Pricing Schedule'!$F$105*M349))*3,
IF(AND(I349=38000,R349&gt;314.8,R349&lt;=504.6,M349&gt;10),('[1]Pricing Schedule'!$F$111+('[1]Pricing Schedule'!$F$113*M349))*3,
IF(AND(I349=38000,R349&gt;472.2,R349&lt;=672.8,M349&lt;=10),('[1]Pricing Schedule'!$F$103+('[1]Pricing Schedule'!$F$105*M349))*4,
IF(AND(I349=38000,R349&gt;472.2,R349&lt;=672.8,M349&gt;10),('[1]Pricing Schedule'!$F$111+('[1]Pricing Schedule'!$F$113*M349))*4,
IF(AND(I349=110000,R349&lt;=12.8,M349&gt;2),'[1]Pricing Schedule'!$F$62+('[1]Pricing Schedule'!$F$63*M349),
IF(AND(I349=110000,R349&lt;=12.8,M349&lt;=2),'[1]Pricing Schedule'!$F$96+('[1]Pricing Schedule'!$F$97*M349),
IF(AND(I349=110000,R349&gt;12.8,R349&lt;=22.8,M349&gt;3),'[1]Pricing Schedule'!$F$71+('[1]Pricing Schedule'!$F$72*M349),
IF(AND(I349=110000,R349&gt;12.8,R349&lt;=22.8,M349&lt;=3),'[1]Pricing Schedule'!$F$96+('[1]Pricing Schedule'!$F$97*M349),
IF(AND(I349=110000,R349&gt;22.8,R349&lt;=30.2),'[1]Pricing Schedule'!$F$80+('[1]Pricing Schedule'!$F$81*M349),
IF(AND(I349=110000,R349&gt;30.2,R349&lt;=45.9),'[1]Pricing Schedule'!$F$89+('[1]Pricing Schedule'!$F$90*M349),
IF(AND(I349=110000,R349&gt;45.9,R349&lt;=123.4),'[1]Pricing Schedule'!$F$96+('[1]Pricing Schedule'!$F$97*M349),
IF(AND(I349=110000,R349&gt;123.4,R349&lt;=168.2,M349&lt;=10),'[1]Pricing Schedule'!$F$103+('[1]Pricing Schedule'!$F$105*M349),
IF(AND(I349=110000,R349&gt;123.4,R349&lt;=168.2,M349&gt;10),'[1]Pricing Schedule'!$F$111+('[1]Pricing Schedule'!$F$113*M349),
IF(AND(I349=110000,R349&gt;168.2,R349&lt;=336.4,M349&lt;=10),('[1]Pricing Schedule'!$F$103+('[1]Pricing Schedule'!$F$105*M349))*2,
IF(AND(I349=110000,R349&gt;168.2,R349&lt;=336.4,M349&gt;10),('[1]Pricing Schedule'!$F$111+('[1]Pricing Schedule'!$F$113*M349))*2,
IF(AND(I349=110000,R349&gt;336.4,R349&lt;=504.6,M349&lt;=10),('[1]Pricing Schedule'!$F$103+('[1]Pricing Schedule'!$F$105*M349))*3,
IF(AND(I349=110000,R349&gt;336.4,R349&lt;=504.6,M349&gt;10),('[1]Pricing Schedule'!$F$111+('[1]Pricing Schedule'!$F$113*M349))*3,
IF(AND(I349=110000,R349&gt;504.6,R349&lt;=672.8,M349&lt;=10),('[1]Pricing Schedule'!$F$103+('[1]Pricing Schedule'!$F$105*M349))*4,
IF(AND(I349=110000,R349&gt;504.6,R349&lt;=672.8,M349&gt;10),('[1]Pricing Schedule'!$F$111+('[1]Pricing Schedule'!$F$113*M349))*4,
IF(AND(I349=110000,R349&gt;672.8,R349&lt;=841,M349&lt;=10),('[1]Pricing Schedule'!$F$103+('[1]Pricing Schedule'!$F$105*M349))*5,
IF(AND(I349=110000,R349&gt;672.8,R349&lt;=841,M349&gt;10),('[1]Pricing Schedule'!$F$111+('[1]Pricing Schedule'!$F$113*M349))*5,
IF(AND(I349=110000,R349&gt;672.8,R349&lt;=841,M349&lt;=10),('[1]Pricing Schedule'!$F$103+('[1]Pricing Schedule'!$F$105*M349))*5,
IF(AND(I349=110000,R349&gt;672.8,R349&lt;=841,M349&gt;10),('[1]Pricing Schedule'!$F$111+('[1]Pricing Schedule'!$F$113*M349))*5,
IF(AND(I349=110000,R349&gt;1345.6,R349&lt;=1513.8,M349&lt;=10),('[1]Pricing Schedule'!$F$103+('[1]Pricing Schedule'!$F$105*M349))*9,
IF(AND(I349=110000,R349&gt;1345.6,R349&lt;=1513.8,M349&gt;10),('[1]Pricing Schedule'!$F$111+('[1]Pricing Schedule'!$F$113*M349))*9,
9999999999)))))))))))))))))))))))))))))))))))))))</f>
        <v>2575660</v>
      </c>
      <c r="T349" s="21">
        <f>IF(AND(I349=38000,R349&lt;=4.5,M349&gt;8),'[1]Pricing Schedule'!$J$9,
IF(AND(I349=38000,R349&lt;=4.5,M349&lt;=8),'[1]Pricing Schedule'!$J$36,
IF(AND(I349=38000,R349&gt;4.5,R349&lt;=9,M349&gt;8),'[1]Pricing Schedule'!$J$18,
IF(AND(I349=38000,R349&gt;4.5,R349&lt;=9,M349&lt;=8),'[1]Pricing Schedule'!$J$36,
IF(AND(I349=38000,R349&gt;9,R349&lt;=12.8,M349&gt;8),'[1]Pricing Schedule'!$J$27,
IF(AND(I349=38000,R349&gt;9,R349&lt;=12.8,M349&lt;=8),'[1]Pricing Schedule'!$J$36,
IF(AND(I349=38000,R349&gt;12.8,R349&lt;=22.8),'[1]Pricing Schedule'!$J$36,
IF(AND(I349=38000,R349&gt;22.8,R349&lt;=30.2),'[1]Pricing Schedule'!$J$45,
IF(AND(I349=38000,R349&gt;30.2,R349&lt;=45.9),'[1]Pricing Schedule'!$J$54,
IF(AND(I349=38000,R349&gt;45.9,R349&lt;=123.4),'[1]Pricing Schedule'!$J$97,
IF(AND(I349=38000,R349&gt;123.4,R349&lt;=168.2,M349&lt;=10),'[1]Pricing Schedule'!$J$105,
IF(AND(I349=38000,R349&gt;123.4,R349&lt;=168.2,M349&gt;10),'[1]Pricing Schedule'!$J$113,
IF(AND(I349=38000,R349&gt;168.2,R349&lt;=336.4,M349&lt;=10),('[1]Pricing Schedule'!$J$105),
IF(AND(I349=38000,R349&gt;168.2,R349&lt;=336.4,M349&gt;10),('[1]Pricing Schedule'!$J$113),
IF(AND(I349=38000,R349&gt;336.4,R349&lt;=504.6,M349&lt;=10),('[1]Pricing Schedule'!$J$105),
IF(AND(I349=38000,R349&gt;336.4,R349&lt;=504.6,M349&gt;10),('[1]Pricing Schedule'!$J$113),
IF(AND(I349=38000,R349&gt;504.6,R349&lt;=672.8,M349&lt;=10),('[1]Pricing Schedule'!$J$105),
IF(AND(I349=38000,R349&gt;504.6,R349&lt;=672.8,M349&gt;10),('[1]Pricing Schedule'!$J$113),
IF(AND(I349=110000,R349&lt;=12.8,M349&gt;2),'[1]Pricing Schedule'!$J$63,
IF(AND(I349=110000,R349&lt;=12.8,M349&lt;=2),'[1]Pricing Schedule'!$J$97,
IF(AND(I349=110000,R349&gt;12.8,R349&lt;=22.8,M349&gt;3),'[1]Pricing Schedule'!$J$72,
IF(AND(I349=110000,R349&gt;12.8,R349&lt;=22.8,M349&lt;=3),'[1]Pricing Schedule'!$J$97,
IF(AND(I349=110000,R349&gt;22.8,R349&lt;=30.2),'[1]Pricing Schedule'!$J$81,
IF(AND(I349=110000,R349&gt;30.2,R349&lt;=45.9),'[1]Pricing Schedule'!$J$90,
IF(AND(I349=110000,R349&gt;45.9,R349&lt;=123.4),'[1]Pricing Schedule'!$J$97,
IF(AND(I349=110000,R349&gt;123.4,R349&lt;=168.2,M349&lt;=10),'[1]Pricing Schedule'!$J$105,
IF(AND(I349=110000,R349&gt;123.4,R349&lt;=168.2,M349&gt;10),'[1]Pricing Schedule'!$J$113,
IF(AND(I349=110000,R349&gt;168.2,R349&lt;=336.2,M349&lt;=10),('[1]Pricing Schedule'!$J$105),
IF(AND(I349=110000,R349&gt;168.2,R349&lt;=336.2,M349&gt;10),('[1]Pricing Schedule'!$J$113),
IF(AND(I349=110000,R349&gt;336.4,R349&lt;=504.6,M349&lt;=10),('[1]Pricing Schedule'!$J$105),
IF(AND(I349=110000,R349&gt;336.4,R349&lt;=504.6,M349&gt;10),('[1]Pricing Schedule'!$J$113),
IF(AND(I349=110000,R349&gt;504.6,R349&lt;=672.8,M349&lt;=10),('[1]Pricing Schedule'!$J$105),
IF(AND(I349=110000,R349&gt;504.6,R349&lt;=672.8,M349&gt;10),('[1]Pricing Schedule'!$J$113),
IF(AND(I349=110000,R349&gt;672.8,R349&lt;=841,M349&lt;=10),('[1]Pricing Schedule'!$J$105),
IF(AND(I349=110000,R349&gt;672.8,R349&lt;=841,M349&gt;10),('[1]Pricing Schedule'!$J$113),
IF(AND(I349=110000,R349&gt;1682,R349&lt;=1850.2,M349&lt;=10),('[1]Pricing Schedule'!$J$105),
IF(AND(I349=110000,R349&gt;1682,R349&lt;=1850.2,M349&gt;10),('[1]Pricing Schedule'!$J$113),
IF(AND(I349=110000,R349&gt;2018.4,R349&lt;=2186.6,M349&lt;=10),('[1]Pricing Schedule'!$J$105),
IF(AND(I349=110000,R349&gt;2018.4,R349&lt;=2186.6,M349&gt;10),('[1]Pricing Schedule'!$J$113),999999999)))))))))))))))))))))))))))))))))))))))</f>
        <v>9</v>
      </c>
      <c r="U349" s="40">
        <f t="shared" si="36"/>
        <v>93321.014492753617</v>
      </c>
      <c r="V349" s="41">
        <f t="shared" si="37"/>
        <v>10.7157000535785</v>
      </c>
      <c r="Y349" s="23">
        <v>257</v>
      </c>
      <c r="Z349" s="23">
        <v>688</v>
      </c>
      <c r="AR349" s="35"/>
    </row>
    <row r="350" spans="1:44">
      <c r="A350" s="23">
        <v>350</v>
      </c>
      <c r="B350" s="23">
        <v>350</v>
      </c>
      <c r="C350" s="23" t="s">
        <v>683</v>
      </c>
      <c r="D350" s="23" t="s">
        <v>121</v>
      </c>
      <c r="E350" s="23" t="s">
        <v>121</v>
      </c>
      <c r="F350" s="23" t="s">
        <v>302</v>
      </c>
      <c r="G350" s="23" t="s">
        <v>303</v>
      </c>
      <c r="H350" s="23" t="s">
        <v>133</v>
      </c>
      <c r="I350" s="13">
        <v>110000</v>
      </c>
      <c r="J350" s="13">
        <v>110000</v>
      </c>
      <c r="K350" s="13">
        <v>38000</v>
      </c>
      <c r="L350" s="24">
        <v>8.61</v>
      </c>
      <c r="M350" s="37">
        <f t="shared" si="32"/>
        <v>9</v>
      </c>
      <c r="N350" s="24">
        <v>0.60099999999999998</v>
      </c>
      <c r="O350" s="13">
        <v>1</v>
      </c>
      <c r="P350" s="36">
        <f t="shared" si="33"/>
        <v>0.45074999999999998</v>
      </c>
      <c r="Q350" s="38">
        <f t="shared" si="34"/>
        <v>3.45</v>
      </c>
      <c r="R350" s="37">
        <f t="shared" si="35"/>
        <v>3.45</v>
      </c>
      <c r="S350" s="39">
        <f>IF(AND(I350=38000,R350&lt;=4.5,M350&gt;8),'[1]Pricing Schedule'!$F$8+('[1]Pricing Schedule'!$F$9*M350),
IF(AND(I350=38000,R350&lt;=4.5,M350&lt;=8),'[1]Pricing Schedule'!$F$34+('[1]Pricing Schedule'!$F$36*M350),
IF(AND(I350=38000,R350&gt;4.5,R350&lt;=9,M350&gt;8),'[1]Pricing Schedule'!$F$17+('[1]Pricing Schedule'!$F$18*M350),
IF(AND(I350=38000,R350&gt;4.5,R350&lt;=9,M350&lt;=8),'[1]Pricing Schedule'!$F$34+('[1]Pricing Schedule'!$F$36*M350),
IF(AND(I350=38000,R350&gt;9,R350&lt;=12.8,M350&gt;8),'[1]Pricing Schedule'!$F$26+('[1]Pricing Schedule'!$F$27*M350),
IF(AND(I350=38000,R350&gt;9,R350&lt;=12.8,M350&lt;=8),'[1]Pricing Schedule'!$F$34+('[1]Pricing Schedule'!$F$36*M350),
IF(AND(I350=38000,R350&gt;12.8,R350&lt;=22.8),'[1]Pricing Schedule'!$F$34+('[1]Pricing Schedule'!$F$36*M350),
IF(AND(I350=38000,R350&gt;22.8,R350&lt;=30.2),'[1]Pricing Schedule'!$F$43+('[1]Pricing Schedule'!$F$45*M350),
IF(AND(I350=38000,R350&gt;30.2,R350&lt;=45.9),'[1]Pricing Schedule'!$F$52+('[1]Pricing Schedule'!$F$54*M350),
IF(AND(I350=38000,R350&gt;45.9,R350&lt;=123.4),'[1]Pricing Schedule'!$F$96+('[1]Pricing Schedule'!$F$97*M350),
IF(AND(I350=38000,R350&gt;123.4,R350&lt;=168.2,M350&lt;=10),'[1]Pricing Schedule'!$F$103+('[1]Pricing Schedule'!$F$105*M350),
IF(AND(I350=38000,R350&gt;123.4,R350&lt;=168.2,M350&gt;10),'[1]Pricing Schedule'!$F$111+('[1]Pricing Schedule'!$F$113*M350),
IF(AND(I350=38000,R350&gt;157.4,R350&lt;=336.4,M350&lt;=10),('[1]Pricing Schedule'!$F$103+('[1]Pricing Schedule'!$F$105*M350))*2,
IF(AND(I350=38000,R350&gt;157.4,R350&lt;=336.4,M350&gt;10),('[1]Pricing Schedule'!$F$111+('[1]Pricing Schedule'!$F$113*M350))*2,
IF(AND(I350=38000,R350&gt;314.8,R350&lt;=504.6,M350&lt;=10),('[1]Pricing Schedule'!$F$103+('[1]Pricing Schedule'!$F$105*M350))*3,
IF(AND(I350=38000,R350&gt;314.8,R350&lt;=504.6,M350&gt;10),('[1]Pricing Schedule'!$F$111+('[1]Pricing Schedule'!$F$113*M350))*3,
IF(AND(I350=38000,R350&gt;472.2,R350&lt;=672.8,M350&lt;=10),('[1]Pricing Schedule'!$F$103+('[1]Pricing Schedule'!$F$105*M350))*4,
IF(AND(I350=38000,R350&gt;472.2,R350&lt;=672.8,M350&gt;10),('[1]Pricing Schedule'!$F$111+('[1]Pricing Schedule'!$F$113*M350))*4,
IF(AND(I350=110000,R350&lt;=12.8,M350&gt;2),'[1]Pricing Schedule'!$F$62+('[1]Pricing Schedule'!$F$63*M350),
IF(AND(I350=110000,R350&lt;=12.8,M350&lt;=2),'[1]Pricing Schedule'!$F$96+('[1]Pricing Schedule'!$F$97*M350),
IF(AND(I350=110000,R350&gt;12.8,R350&lt;=22.8,M350&gt;3),'[1]Pricing Schedule'!$F$71+('[1]Pricing Schedule'!$F$72*M350),
IF(AND(I350=110000,R350&gt;12.8,R350&lt;=22.8,M350&lt;=3),'[1]Pricing Schedule'!$F$96+('[1]Pricing Schedule'!$F$97*M350),
IF(AND(I350=110000,R350&gt;22.8,R350&lt;=30.2),'[1]Pricing Schedule'!$F$80+('[1]Pricing Schedule'!$F$81*M350),
IF(AND(I350=110000,R350&gt;30.2,R350&lt;=45.9),'[1]Pricing Schedule'!$F$89+('[1]Pricing Schedule'!$F$90*M350),
IF(AND(I350=110000,R350&gt;45.9,R350&lt;=123.4),'[1]Pricing Schedule'!$F$96+('[1]Pricing Schedule'!$F$97*M350),
IF(AND(I350=110000,R350&gt;123.4,R350&lt;=168.2,M350&lt;=10),'[1]Pricing Schedule'!$F$103+('[1]Pricing Schedule'!$F$105*M350),
IF(AND(I350=110000,R350&gt;123.4,R350&lt;=168.2,M350&gt;10),'[1]Pricing Schedule'!$F$111+('[1]Pricing Schedule'!$F$113*M350),
IF(AND(I350=110000,R350&gt;168.2,R350&lt;=336.4,M350&lt;=10),('[1]Pricing Schedule'!$F$103+('[1]Pricing Schedule'!$F$105*M350))*2,
IF(AND(I350=110000,R350&gt;168.2,R350&lt;=336.4,M350&gt;10),('[1]Pricing Schedule'!$F$111+('[1]Pricing Schedule'!$F$113*M350))*2,
IF(AND(I350=110000,R350&gt;336.4,R350&lt;=504.6,M350&lt;=10),('[1]Pricing Schedule'!$F$103+('[1]Pricing Schedule'!$F$105*M350))*3,
IF(AND(I350=110000,R350&gt;336.4,R350&lt;=504.6,M350&gt;10),('[1]Pricing Schedule'!$F$111+('[1]Pricing Schedule'!$F$113*M350))*3,
IF(AND(I350=110000,R350&gt;504.6,R350&lt;=672.8,M350&lt;=10),('[1]Pricing Schedule'!$F$103+('[1]Pricing Schedule'!$F$105*M350))*4,
IF(AND(I350=110000,R350&gt;504.6,R350&lt;=672.8,M350&gt;10),('[1]Pricing Schedule'!$F$111+('[1]Pricing Schedule'!$F$113*M350))*4,
IF(AND(I350=110000,R350&gt;672.8,R350&lt;=841,M350&lt;=10),('[1]Pricing Schedule'!$F$103+('[1]Pricing Schedule'!$F$105*M350))*5,
IF(AND(I350=110000,R350&gt;672.8,R350&lt;=841,M350&gt;10),('[1]Pricing Schedule'!$F$111+('[1]Pricing Schedule'!$F$113*M350))*5,
IF(AND(I350=110000,R350&gt;672.8,R350&lt;=841,M350&lt;=10),('[1]Pricing Schedule'!$F$103+('[1]Pricing Schedule'!$F$105*M350))*5,
IF(AND(I350=110000,R350&gt;672.8,R350&lt;=841,M350&gt;10),('[1]Pricing Schedule'!$F$111+('[1]Pricing Schedule'!$F$113*M350))*5,
IF(AND(I350=110000,R350&gt;1345.6,R350&lt;=1513.8,M350&lt;=10),('[1]Pricing Schedule'!$F$103+('[1]Pricing Schedule'!$F$105*M350))*9,
IF(AND(I350=110000,R350&gt;1345.6,R350&lt;=1513.8,M350&gt;10),('[1]Pricing Schedule'!$F$111+('[1]Pricing Schedule'!$F$113*M350))*9,
9999999999)))))))))))))))))))))))))))))))))))))))</f>
        <v>1890770</v>
      </c>
      <c r="T350" s="21">
        <f>IF(AND(I350=38000,R350&lt;=4.5,M350&gt;8),'[1]Pricing Schedule'!$J$9,
IF(AND(I350=38000,R350&lt;=4.5,M350&lt;=8),'[1]Pricing Schedule'!$J$36,
IF(AND(I350=38000,R350&gt;4.5,R350&lt;=9,M350&gt;8),'[1]Pricing Schedule'!$J$18,
IF(AND(I350=38000,R350&gt;4.5,R350&lt;=9,M350&lt;=8),'[1]Pricing Schedule'!$J$36,
IF(AND(I350=38000,R350&gt;9,R350&lt;=12.8,M350&gt;8),'[1]Pricing Schedule'!$J$27,
IF(AND(I350=38000,R350&gt;9,R350&lt;=12.8,M350&lt;=8),'[1]Pricing Schedule'!$J$36,
IF(AND(I350=38000,R350&gt;12.8,R350&lt;=22.8),'[1]Pricing Schedule'!$J$36,
IF(AND(I350=38000,R350&gt;22.8,R350&lt;=30.2),'[1]Pricing Schedule'!$J$45,
IF(AND(I350=38000,R350&gt;30.2,R350&lt;=45.9),'[1]Pricing Schedule'!$J$54,
IF(AND(I350=38000,R350&gt;45.9,R350&lt;=123.4),'[1]Pricing Schedule'!$J$97,
IF(AND(I350=38000,R350&gt;123.4,R350&lt;=168.2,M350&lt;=10),'[1]Pricing Schedule'!$J$105,
IF(AND(I350=38000,R350&gt;123.4,R350&lt;=168.2,M350&gt;10),'[1]Pricing Schedule'!$J$113,
IF(AND(I350=38000,R350&gt;168.2,R350&lt;=336.4,M350&lt;=10),('[1]Pricing Schedule'!$J$105),
IF(AND(I350=38000,R350&gt;168.2,R350&lt;=336.4,M350&gt;10),('[1]Pricing Schedule'!$J$113),
IF(AND(I350=38000,R350&gt;336.4,R350&lt;=504.6,M350&lt;=10),('[1]Pricing Schedule'!$J$105),
IF(AND(I350=38000,R350&gt;336.4,R350&lt;=504.6,M350&gt;10),('[1]Pricing Schedule'!$J$113),
IF(AND(I350=38000,R350&gt;504.6,R350&lt;=672.8,M350&lt;=10),('[1]Pricing Schedule'!$J$105),
IF(AND(I350=38000,R350&gt;504.6,R350&lt;=672.8,M350&gt;10),('[1]Pricing Schedule'!$J$113),
IF(AND(I350=110000,R350&lt;=12.8,M350&gt;2),'[1]Pricing Schedule'!$J$63,
IF(AND(I350=110000,R350&lt;=12.8,M350&lt;=2),'[1]Pricing Schedule'!$J$97,
IF(AND(I350=110000,R350&gt;12.8,R350&lt;=22.8,M350&gt;3),'[1]Pricing Schedule'!$J$72,
IF(AND(I350=110000,R350&gt;12.8,R350&lt;=22.8,M350&lt;=3),'[1]Pricing Schedule'!$J$97,
IF(AND(I350=110000,R350&gt;22.8,R350&lt;=30.2),'[1]Pricing Schedule'!$J$81,
IF(AND(I350=110000,R350&gt;30.2,R350&lt;=45.9),'[1]Pricing Schedule'!$J$90,
IF(AND(I350=110000,R350&gt;45.9,R350&lt;=123.4),'[1]Pricing Schedule'!$J$97,
IF(AND(I350=110000,R350&gt;123.4,R350&lt;=168.2,M350&lt;=10),'[1]Pricing Schedule'!$J$105,
IF(AND(I350=110000,R350&gt;123.4,R350&lt;=168.2,M350&gt;10),'[1]Pricing Schedule'!$J$113,
IF(AND(I350=110000,R350&gt;168.2,R350&lt;=336.2,M350&lt;=10),('[1]Pricing Schedule'!$J$105),
IF(AND(I350=110000,R350&gt;168.2,R350&lt;=336.2,M350&gt;10),('[1]Pricing Schedule'!$J$113),
IF(AND(I350=110000,R350&gt;336.4,R350&lt;=504.6,M350&lt;=10),('[1]Pricing Schedule'!$J$105),
IF(AND(I350=110000,R350&gt;336.4,R350&lt;=504.6,M350&gt;10),('[1]Pricing Schedule'!$J$113),
IF(AND(I350=110000,R350&gt;504.6,R350&lt;=672.8,M350&lt;=10),('[1]Pricing Schedule'!$J$105),
IF(AND(I350=110000,R350&gt;504.6,R350&lt;=672.8,M350&gt;10),('[1]Pricing Schedule'!$J$113),
IF(AND(I350=110000,R350&gt;672.8,R350&lt;=841,M350&lt;=10),('[1]Pricing Schedule'!$J$105),
IF(AND(I350=110000,R350&gt;672.8,R350&lt;=841,M350&gt;10),('[1]Pricing Schedule'!$J$113),
IF(AND(I350=110000,R350&gt;1682,R350&lt;=1850.2,M350&lt;=10),('[1]Pricing Schedule'!$J$105),
IF(AND(I350=110000,R350&gt;1682,R350&lt;=1850.2,M350&gt;10),('[1]Pricing Schedule'!$J$113),
IF(AND(I350=110000,R350&gt;2018.4,R350&lt;=2186.6,M350&lt;=10),('[1]Pricing Schedule'!$J$105),
IF(AND(I350=110000,R350&gt;2018.4,R350&lt;=2186.6,M350&gt;10),('[1]Pricing Schedule'!$J$113),999999999)))))))))))))))))))))))))))))))))))))))</f>
        <v>7</v>
      </c>
      <c r="U350" s="40">
        <f t="shared" si="36"/>
        <v>548049.27536231885</v>
      </c>
      <c r="V350" s="41">
        <f t="shared" si="37"/>
        <v>1.8246534480661318</v>
      </c>
      <c r="Y350" s="23">
        <v>178</v>
      </c>
      <c r="Z350" s="23">
        <v>684</v>
      </c>
      <c r="AR350" s="35"/>
    </row>
    <row r="351" spans="1:44">
      <c r="A351" s="23">
        <v>351</v>
      </c>
      <c r="B351" s="23">
        <v>351</v>
      </c>
      <c r="C351" s="23" t="s">
        <v>684</v>
      </c>
      <c r="D351" s="23" t="s">
        <v>121</v>
      </c>
      <c r="E351" s="23" t="s">
        <v>121</v>
      </c>
      <c r="F351" s="23" t="s">
        <v>366</v>
      </c>
      <c r="G351" s="23" t="s">
        <v>367</v>
      </c>
      <c r="H351" s="23" t="s">
        <v>133</v>
      </c>
      <c r="I351" s="13">
        <v>110000</v>
      </c>
      <c r="L351" s="24">
        <v>10.138</v>
      </c>
      <c r="M351" s="37">
        <f t="shared" si="32"/>
        <v>11</v>
      </c>
      <c r="N351" s="24">
        <v>14.991</v>
      </c>
      <c r="O351" s="13">
        <v>1</v>
      </c>
      <c r="P351" s="36">
        <f t="shared" si="33"/>
        <v>11.24325</v>
      </c>
      <c r="Q351" s="38">
        <f t="shared" si="34"/>
        <v>120.75</v>
      </c>
      <c r="R351" s="37">
        <f t="shared" si="35"/>
        <v>120.75</v>
      </c>
      <c r="S351" s="39">
        <f>IF(AND(I351=38000,R351&lt;=4.5,M351&gt;8),'[1]Pricing Schedule'!$F$8+('[1]Pricing Schedule'!$F$9*M351),
IF(AND(I351=38000,R351&lt;=4.5,M351&lt;=8),'[1]Pricing Schedule'!$F$34+('[1]Pricing Schedule'!$F$36*M351),
IF(AND(I351=38000,R351&gt;4.5,R351&lt;=9,M351&gt;8),'[1]Pricing Schedule'!$F$17+('[1]Pricing Schedule'!$F$18*M351),
IF(AND(I351=38000,R351&gt;4.5,R351&lt;=9,M351&lt;=8),'[1]Pricing Schedule'!$F$34+('[1]Pricing Schedule'!$F$36*M351),
IF(AND(I351=38000,R351&gt;9,R351&lt;=12.8,M351&gt;8),'[1]Pricing Schedule'!$F$26+('[1]Pricing Schedule'!$F$27*M351),
IF(AND(I351=38000,R351&gt;9,R351&lt;=12.8,M351&lt;=8),'[1]Pricing Schedule'!$F$34+('[1]Pricing Schedule'!$F$36*M351),
IF(AND(I351=38000,R351&gt;12.8,R351&lt;=22.8),'[1]Pricing Schedule'!$F$34+('[1]Pricing Schedule'!$F$36*M351),
IF(AND(I351=38000,R351&gt;22.8,R351&lt;=30.2),'[1]Pricing Schedule'!$F$43+('[1]Pricing Schedule'!$F$45*M351),
IF(AND(I351=38000,R351&gt;30.2,R351&lt;=45.9),'[1]Pricing Schedule'!$F$52+('[1]Pricing Schedule'!$F$54*M351),
IF(AND(I351=38000,R351&gt;45.9,R351&lt;=123.4),'[1]Pricing Schedule'!$F$96+('[1]Pricing Schedule'!$F$97*M351),
IF(AND(I351=38000,R351&gt;123.4,R351&lt;=168.2,M351&lt;=10),'[1]Pricing Schedule'!$F$103+('[1]Pricing Schedule'!$F$105*M351),
IF(AND(I351=38000,R351&gt;123.4,R351&lt;=168.2,M351&gt;10),'[1]Pricing Schedule'!$F$111+('[1]Pricing Schedule'!$F$113*M351),
IF(AND(I351=38000,R351&gt;157.4,R351&lt;=336.4,M351&lt;=10),('[1]Pricing Schedule'!$F$103+('[1]Pricing Schedule'!$F$105*M351))*2,
IF(AND(I351=38000,R351&gt;157.4,R351&lt;=336.4,M351&gt;10),('[1]Pricing Schedule'!$F$111+('[1]Pricing Schedule'!$F$113*M351))*2,
IF(AND(I351=38000,R351&gt;314.8,R351&lt;=504.6,M351&lt;=10),('[1]Pricing Schedule'!$F$103+('[1]Pricing Schedule'!$F$105*M351))*3,
IF(AND(I351=38000,R351&gt;314.8,R351&lt;=504.6,M351&gt;10),('[1]Pricing Schedule'!$F$111+('[1]Pricing Schedule'!$F$113*M351))*3,
IF(AND(I351=38000,R351&gt;472.2,R351&lt;=672.8,M351&lt;=10),('[1]Pricing Schedule'!$F$103+('[1]Pricing Schedule'!$F$105*M351))*4,
IF(AND(I351=38000,R351&gt;472.2,R351&lt;=672.8,M351&gt;10),('[1]Pricing Schedule'!$F$111+('[1]Pricing Schedule'!$F$113*M351))*4,
IF(AND(I351=110000,R351&lt;=12.8,M351&gt;2),'[1]Pricing Schedule'!$F$62+('[1]Pricing Schedule'!$F$63*M351),
IF(AND(I351=110000,R351&lt;=12.8,M351&lt;=2),'[1]Pricing Schedule'!$F$96+('[1]Pricing Schedule'!$F$97*M351),
IF(AND(I351=110000,R351&gt;12.8,R351&lt;=22.8,M351&gt;3),'[1]Pricing Schedule'!$F$71+('[1]Pricing Schedule'!$F$72*M351),
IF(AND(I351=110000,R351&gt;12.8,R351&lt;=22.8,M351&lt;=3),'[1]Pricing Schedule'!$F$96+('[1]Pricing Schedule'!$F$97*M351),
IF(AND(I351=110000,R351&gt;22.8,R351&lt;=30.2),'[1]Pricing Schedule'!$F$80+('[1]Pricing Schedule'!$F$81*M351),
IF(AND(I351=110000,R351&gt;30.2,R351&lt;=45.9),'[1]Pricing Schedule'!$F$89+('[1]Pricing Schedule'!$F$90*M351),
IF(AND(I351=110000,R351&gt;45.9,R351&lt;=123.4),'[1]Pricing Schedule'!$F$96+('[1]Pricing Schedule'!$F$97*M351),
IF(AND(I351=110000,R351&gt;123.4,R351&lt;=168.2,M351&lt;=10),'[1]Pricing Schedule'!$F$103+('[1]Pricing Schedule'!$F$105*M351),
IF(AND(I351=110000,R351&gt;123.4,R351&lt;=168.2,M351&gt;10),'[1]Pricing Schedule'!$F$111+('[1]Pricing Schedule'!$F$113*M351),
IF(AND(I351=110000,R351&gt;168.2,R351&lt;=336.4,M351&lt;=10),('[1]Pricing Schedule'!$F$103+('[1]Pricing Schedule'!$F$105*M351))*2,
IF(AND(I351=110000,R351&gt;168.2,R351&lt;=336.4,M351&gt;10),('[1]Pricing Schedule'!$F$111+('[1]Pricing Schedule'!$F$113*M351))*2,
IF(AND(I351=110000,R351&gt;336.4,R351&lt;=504.6,M351&lt;=10),('[1]Pricing Schedule'!$F$103+('[1]Pricing Schedule'!$F$105*M351))*3,
IF(AND(I351=110000,R351&gt;336.4,R351&lt;=504.6,M351&gt;10),('[1]Pricing Schedule'!$F$111+('[1]Pricing Schedule'!$F$113*M351))*3,
IF(AND(I351=110000,R351&gt;504.6,R351&lt;=672.8,M351&lt;=10),('[1]Pricing Schedule'!$F$103+('[1]Pricing Schedule'!$F$105*M351))*4,
IF(AND(I351=110000,R351&gt;504.6,R351&lt;=672.8,M351&gt;10),('[1]Pricing Schedule'!$F$111+('[1]Pricing Schedule'!$F$113*M351))*4,
IF(AND(I351=110000,R351&gt;672.8,R351&lt;=841,M351&lt;=10),('[1]Pricing Schedule'!$F$103+('[1]Pricing Schedule'!$F$105*M351))*5,
IF(AND(I351=110000,R351&gt;672.8,R351&lt;=841,M351&gt;10),('[1]Pricing Schedule'!$F$111+('[1]Pricing Schedule'!$F$113*M351))*5,
IF(AND(I351=110000,R351&gt;672.8,R351&lt;=841,M351&lt;=10),('[1]Pricing Schedule'!$F$103+('[1]Pricing Schedule'!$F$105*M351))*5,
IF(AND(I351=110000,R351&gt;672.8,R351&lt;=841,M351&gt;10),('[1]Pricing Schedule'!$F$111+('[1]Pricing Schedule'!$F$113*M351))*5,
IF(AND(I351=110000,R351&gt;1345.6,R351&lt;=1513.8,M351&lt;=10),('[1]Pricing Schedule'!$F$103+('[1]Pricing Schedule'!$F$105*M351))*9,
IF(AND(I351=110000,R351&gt;1345.6,R351&lt;=1513.8,M351&gt;10),('[1]Pricing Schedule'!$F$111+('[1]Pricing Schedule'!$F$113*M351))*9,
9999999999)))))))))))))))))))))))))))))))))))))))</f>
        <v>3237370</v>
      </c>
      <c r="T351" s="21">
        <f>IF(AND(I351=38000,R351&lt;=4.5,M351&gt;8),'[1]Pricing Schedule'!$J$9,
IF(AND(I351=38000,R351&lt;=4.5,M351&lt;=8),'[1]Pricing Schedule'!$J$36,
IF(AND(I351=38000,R351&gt;4.5,R351&lt;=9,M351&gt;8),'[1]Pricing Schedule'!$J$18,
IF(AND(I351=38000,R351&gt;4.5,R351&lt;=9,M351&lt;=8),'[1]Pricing Schedule'!$J$36,
IF(AND(I351=38000,R351&gt;9,R351&lt;=12.8,M351&gt;8),'[1]Pricing Schedule'!$J$27,
IF(AND(I351=38000,R351&gt;9,R351&lt;=12.8,M351&lt;=8),'[1]Pricing Schedule'!$J$36,
IF(AND(I351=38000,R351&gt;12.8,R351&lt;=22.8),'[1]Pricing Schedule'!$J$36,
IF(AND(I351=38000,R351&gt;22.8,R351&lt;=30.2),'[1]Pricing Schedule'!$J$45,
IF(AND(I351=38000,R351&gt;30.2,R351&lt;=45.9),'[1]Pricing Schedule'!$J$54,
IF(AND(I351=38000,R351&gt;45.9,R351&lt;=123.4),'[1]Pricing Schedule'!$J$97,
IF(AND(I351=38000,R351&gt;123.4,R351&lt;=168.2,M351&lt;=10),'[1]Pricing Schedule'!$J$105,
IF(AND(I351=38000,R351&gt;123.4,R351&lt;=168.2,M351&gt;10),'[1]Pricing Schedule'!$J$113,
IF(AND(I351=38000,R351&gt;168.2,R351&lt;=336.4,M351&lt;=10),('[1]Pricing Schedule'!$J$105),
IF(AND(I351=38000,R351&gt;168.2,R351&lt;=336.4,M351&gt;10),('[1]Pricing Schedule'!$J$113),
IF(AND(I351=38000,R351&gt;336.4,R351&lt;=504.6,M351&lt;=10),('[1]Pricing Schedule'!$J$105),
IF(AND(I351=38000,R351&gt;336.4,R351&lt;=504.6,M351&gt;10),('[1]Pricing Schedule'!$J$113),
IF(AND(I351=38000,R351&gt;504.6,R351&lt;=672.8,M351&lt;=10),('[1]Pricing Schedule'!$J$105),
IF(AND(I351=38000,R351&gt;504.6,R351&lt;=672.8,M351&gt;10),('[1]Pricing Schedule'!$J$113),
IF(AND(I351=110000,R351&lt;=12.8,M351&gt;2),'[1]Pricing Schedule'!$J$63,
IF(AND(I351=110000,R351&lt;=12.8,M351&lt;=2),'[1]Pricing Schedule'!$J$97,
IF(AND(I351=110000,R351&gt;12.8,R351&lt;=22.8,M351&gt;3),'[1]Pricing Schedule'!$J$72,
IF(AND(I351=110000,R351&gt;12.8,R351&lt;=22.8,M351&lt;=3),'[1]Pricing Schedule'!$J$97,
IF(AND(I351=110000,R351&gt;22.8,R351&lt;=30.2),'[1]Pricing Schedule'!$J$81,
IF(AND(I351=110000,R351&gt;30.2,R351&lt;=45.9),'[1]Pricing Schedule'!$J$90,
IF(AND(I351=110000,R351&gt;45.9,R351&lt;=123.4),'[1]Pricing Schedule'!$J$97,
IF(AND(I351=110000,R351&gt;123.4,R351&lt;=168.2,M351&lt;=10),'[1]Pricing Schedule'!$J$105,
IF(AND(I351=110000,R351&gt;123.4,R351&lt;=168.2,M351&gt;10),'[1]Pricing Schedule'!$J$113,
IF(AND(I351=110000,R351&gt;168.2,R351&lt;=336.2,M351&lt;=10),('[1]Pricing Schedule'!$J$105),
IF(AND(I351=110000,R351&gt;168.2,R351&lt;=336.2,M351&gt;10),('[1]Pricing Schedule'!$J$113),
IF(AND(I351=110000,R351&gt;336.4,R351&lt;=504.6,M351&lt;=10),('[1]Pricing Schedule'!$J$105),
IF(AND(I351=110000,R351&gt;336.4,R351&lt;=504.6,M351&gt;10),('[1]Pricing Schedule'!$J$113),
IF(AND(I351=110000,R351&gt;504.6,R351&lt;=672.8,M351&lt;=10),('[1]Pricing Schedule'!$J$105),
IF(AND(I351=110000,R351&gt;504.6,R351&lt;=672.8,M351&gt;10),('[1]Pricing Schedule'!$J$113),
IF(AND(I351=110000,R351&gt;672.8,R351&lt;=841,M351&lt;=10),('[1]Pricing Schedule'!$J$105),
IF(AND(I351=110000,R351&gt;672.8,R351&lt;=841,M351&gt;10),('[1]Pricing Schedule'!$J$113),
IF(AND(I351=110000,R351&gt;1682,R351&lt;=1850.2,M351&lt;=10),('[1]Pricing Schedule'!$J$105),
IF(AND(I351=110000,R351&gt;1682,R351&lt;=1850.2,M351&gt;10),('[1]Pricing Schedule'!$J$113),
IF(AND(I351=110000,R351&gt;2018.4,R351&lt;=2186.6,M351&lt;=10),('[1]Pricing Schedule'!$J$105),
IF(AND(I351=110000,R351&gt;2018.4,R351&lt;=2186.6,M351&gt;10),('[1]Pricing Schedule'!$J$113),999999999)))))))))))))))))))))))))))))))))))))))</f>
        <v>11</v>
      </c>
      <c r="U351" s="40">
        <f t="shared" si="36"/>
        <v>26810.517598343686</v>
      </c>
      <c r="V351" s="41">
        <f t="shared" si="37"/>
        <v>37.298795009529343</v>
      </c>
      <c r="Y351" s="23">
        <v>170</v>
      </c>
      <c r="Z351" s="23">
        <v>688</v>
      </c>
      <c r="AR351" s="35"/>
    </row>
    <row r="352" spans="1:44">
      <c r="A352" s="23">
        <v>352</v>
      </c>
      <c r="B352" s="23">
        <v>352</v>
      </c>
      <c r="C352" s="23" t="s">
        <v>685</v>
      </c>
      <c r="D352" s="23" t="s">
        <v>121</v>
      </c>
      <c r="E352" s="23" t="s">
        <v>121</v>
      </c>
      <c r="F352" s="23" t="s">
        <v>686</v>
      </c>
      <c r="G352" s="23" t="s">
        <v>687</v>
      </c>
      <c r="H352" s="23" t="s">
        <v>133</v>
      </c>
      <c r="I352" s="13">
        <v>110000</v>
      </c>
      <c r="J352" s="23" t="s">
        <v>119</v>
      </c>
      <c r="K352" s="13">
        <v>110000</v>
      </c>
      <c r="L352" s="24">
        <v>11.387</v>
      </c>
      <c r="M352" s="37">
        <f t="shared" si="32"/>
        <v>12</v>
      </c>
      <c r="N352" s="24">
        <v>1.79</v>
      </c>
      <c r="O352" s="13">
        <v>1</v>
      </c>
      <c r="P352" s="36">
        <f t="shared" si="33"/>
        <v>1.3425</v>
      </c>
      <c r="Q352" s="38">
        <f t="shared" si="34"/>
        <v>13.8</v>
      </c>
      <c r="R352" s="37">
        <f t="shared" si="35"/>
        <v>13.8</v>
      </c>
      <c r="S352" s="39">
        <f>IF(AND(I352=38000,R352&lt;=4.5,M352&gt;8),'[1]Pricing Schedule'!$F$8+('[1]Pricing Schedule'!$F$9*M352),
IF(AND(I352=38000,R352&lt;=4.5,M352&lt;=8),'[1]Pricing Schedule'!$F$34+('[1]Pricing Schedule'!$F$36*M352),
IF(AND(I352=38000,R352&gt;4.5,R352&lt;=9,M352&gt;8),'[1]Pricing Schedule'!$F$17+('[1]Pricing Schedule'!$F$18*M352),
IF(AND(I352=38000,R352&gt;4.5,R352&lt;=9,M352&lt;=8),'[1]Pricing Schedule'!$F$34+('[1]Pricing Schedule'!$F$36*M352),
IF(AND(I352=38000,R352&gt;9,R352&lt;=12.8,M352&gt;8),'[1]Pricing Schedule'!$F$26+('[1]Pricing Schedule'!$F$27*M352),
IF(AND(I352=38000,R352&gt;9,R352&lt;=12.8,M352&lt;=8),'[1]Pricing Schedule'!$F$34+('[1]Pricing Schedule'!$F$36*M352),
IF(AND(I352=38000,R352&gt;12.8,R352&lt;=22.8),'[1]Pricing Schedule'!$F$34+('[1]Pricing Schedule'!$F$36*M352),
IF(AND(I352=38000,R352&gt;22.8,R352&lt;=30.2),'[1]Pricing Schedule'!$F$43+('[1]Pricing Schedule'!$F$45*M352),
IF(AND(I352=38000,R352&gt;30.2,R352&lt;=45.9),'[1]Pricing Schedule'!$F$52+('[1]Pricing Schedule'!$F$54*M352),
IF(AND(I352=38000,R352&gt;45.9,R352&lt;=123.4),'[1]Pricing Schedule'!$F$96+('[1]Pricing Schedule'!$F$97*M352),
IF(AND(I352=38000,R352&gt;123.4,R352&lt;=168.2,M352&lt;=10),'[1]Pricing Schedule'!$F$103+('[1]Pricing Schedule'!$F$105*M352),
IF(AND(I352=38000,R352&gt;123.4,R352&lt;=168.2,M352&gt;10),'[1]Pricing Schedule'!$F$111+('[1]Pricing Schedule'!$F$113*M352),
IF(AND(I352=38000,R352&gt;157.4,R352&lt;=336.4,M352&lt;=10),('[1]Pricing Schedule'!$F$103+('[1]Pricing Schedule'!$F$105*M352))*2,
IF(AND(I352=38000,R352&gt;157.4,R352&lt;=336.4,M352&gt;10),('[1]Pricing Schedule'!$F$111+('[1]Pricing Schedule'!$F$113*M352))*2,
IF(AND(I352=38000,R352&gt;314.8,R352&lt;=504.6,M352&lt;=10),('[1]Pricing Schedule'!$F$103+('[1]Pricing Schedule'!$F$105*M352))*3,
IF(AND(I352=38000,R352&gt;314.8,R352&lt;=504.6,M352&gt;10),('[1]Pricing Schedule'!$F$111+('[1]Pricing Schedule'!$F$113*M352))*3,
IF(AND(I352=38000,R352&gt;472.2,R352&lt;=672.8,M352&lt;=10),('[1]Pricing Schedule'!$F$103+('[1]Pricing Schedule'!$F$105*M352))*4,
IF(AND(I352=38000,R352&gt;472.2,R352&lt;=672.8,M352&gt;10),('[1]Pricing Schedule'!$F$111+('[1]Pricing Schedule'!$F$113*M352))*4,
IF(AND(I352=110000,R352&lt;=12.8,M352&gt;2),'[1]Pricing Schedule'!$F$62+('[1]Pricing Schedule'!$F$63*M352),
IF(AND(I352=110000,R352&lt;=12.8,M352&lt;=2),'[1]Pricing Schedule'!$F$96+('[1]Pricing Schedule'!$F$97*M352),
IF(AND(I352=110000,R352&gt;12.8,R352&lt;=22.8,M352&gt;3),'[1]Pricing Schedule'!$F$71+('[1]Pricing Schedule'!$F$72*M352),
IF(AND(I352=110000,R352&gt;12.8,R352&lt;=22.8,M352&lt;=3),'[1]Pricing Schedule'!$F$96+('[1]Pricing Schedule'!$F$97*M352),
IF(AND(I352=110000,R352&gt;22.8,R352&lt;=30.2),'[1]Pricing Schedule'!$F$80+('[1]Pricing Schedule'!$F$81*M352),
IF(AND(I352=110000,R352&gt;30.2,R352&lt;=45.9),'[1]Pricing Schedule'!$F$89+('[1]Pricing Schedule'!$F$90*M352),
IF(AND(I352=110000,R352&gt;45.9,R352&lt;=123.4),'[1]Pricing Schedule'!$F$96+('[1]Pricing Schedule'!$F$97*M352),
IF(AND(I352=110000,R352&gt;123.4,R352&lt;=168.2,M352&lt;=10),'[1]Pricing Schedule'!$F$103+('[1]Pricing Schedule'!$F$105*M352),
IF(AND(I352=110000,R352&gt;123.4,R352&lt;=168.2,M352&gt;10),'[1]Pricing Schedule'!$F$111+('[1]Pricing Schedule'!$F$113*M352),
IF(AND(I352=110000,R352&gt;168.2,R352&lt;=336.4,M352&lt;=10),('[1]Pricing Schedule'!$F$103+('[1]Pricing Schedule'!$F$105*M352))*2,
IF(AND(I352=110000,R352&gt;168.2,R352&lt;=336.4,M352&gt;10),('[1]Pricing Schedule'!$F$111+('[1]Pricing Schedule'!$F$113*M352))*2,
IF(AND(I352=110000,R352&gt;336.4,R352&lt;=504.6,M352&lt;=10),('[1]Pricing Schedule'!$F$103+('[1]Pricing Schedule'!$F$105*M352))*3,
IF(AND(I352=110000,R352&gt;336.4,R352&lt;=504.6,M352&gt;10),('[1]Pricing Schedule'!$F$111+('[1]Pricing Schedule'!$F$113*M352))*3,
IF(AND(I352=110000,R352&gt;504.6,R352&lt;=672.8,M352&lt;=10),('[1]Pricing Schedule'!$F$103+('[1]Pricing Schedule'!$F$105*M352))*4,
IF(AND(I352=110000,R352&gt;504.6,R352&lt;=672.8,M352&gt;10),('[1]Pricing Schedule'!$F$111+('[1]Pricing Schedule'!$F$113*M352))*4,
IF(AND(I352=110000,R352&gt;672.8,R352&lt;=841,M352&lt;=10),('[1]Pricing Schedule'!$F$103+('[1]Pricing Schedule'!$F$105*M352))*5,
IF(AND(I352=110000,R352&gt;672.8,R352&lt;=841,M352&gt;10),('[1]Pricing Schedule'!$F$111+('[1]Pricing Schedule'!$F$113*M352))*5,
IF(AND(I352=110000,R352&gt;672.8,R352&lt;=841,M352&lt;=10),('[1]Pricing Schedule'!$F$103+('[1]Pricing Schedule'!$F$105*M352))*5,
IF(AND(I352=110000,R352&gt;672.8,R352&lt;=841,M352&gt;10),('[1]Pricing Schedule'!$F$111+('[1]Pricing Schedule'!$F$113*M352))*5,
IF(AND(I352=110000,R352&gt;1345.6,R352&lt;=1513.8,M352&lt;=10),('[1]Pricing Schedule'!$F$103+('[1]Pricing Schedule'!$F$105*M352))*9,
IF(AND(I352=110000,R352&gt;1345.6,R352&lt;=1513.8,M352&gt;10),('[1]Pricing Schedule'!$F$111+('[1]Pricing Schedule'!$F$113*M352))*9,
9999999999)))))))))))))))))))))))))))))))))))))))</f>
        <v>2437950</v>
      </c>
      <c r="T352" s="21">
        <f>IF(AND(I352=38000,R352&lt;=4.5,M352&gt;8),'[1]Pricing Schedule'!$J$9,
IF(AND(I352=38000,R352&lt;=4.5,M352&lt;=8),'[1]Pricing Schedule'!$J$36,
IF(AND(I352=38000,R352&gt;4.5,R352&lt;=9,M352&gt;8),'[1]Pricing Schedule'!$J$18,
IF(AND(I352=38000,R352&gt;4.5,R352&lt;=9,M352&lt;=8),'[1]Pricing Schedule'!$J$36,
IF(AND(I352=38000,R352&gt;9,R352&lt;=12.8,M352&gt;8),'[1]Pricing Schedule'!$J$27,
IF(AND(I352=38000,R352&gt;9,R352&lt;=12.8,M352&lt;=8),'[1]Pricing Schedule'!$J$36,
IF(AND(I352=38000,R352&gt;12.8,R352&lt;=22.8),'[1]Pricing Schedule'!$J$36,
IF(AND(I352=38000,R352&gt;22.8,R352&lt;=30.2),'[1]Pricing Schedule'!$J$45,
IF(AND(I352=38000,R352&gt;30.2,R352&lt;=45.9),'[1]Pricing Schedule'!$J$54,
IF(AND(I352=38000,R352&gt;45.9,R352&lt;=123.4),'[1]Pricing Schedule'!$J$97,
IF(AND(I352=38000,R352&gt;123.4,R352&lt;=168.2,M352&lt;=10),'[1]Pricing Schedule'!$J$105,
IF(AND(I352=38000,R352&gt;123.4,R352&lt;=168.2,M352&gt;10),'[1]Pricing Schedule'!$J$113,
IF(AND(I352=38000,R352&gt;168.2,R352&lt;=336.4,M352&lt;=10),('[1]Pricing Schedule'!$J$105),
IF(AND(I352=38000,R352&gt;168.2,R352&lt;=336.4,M352&gt;10),('[1]Pricing Schedule'!$J$113),
IF(AND(I352=38000,R352&gt;336.4,R352&lt;=504.6,M352&lt;=10),('[1]Pricing Schedule'!$J$105),
IF(AND(I352=38000,R352&gt;336.4,R352&lt;=504.6,M352&gt;10),('[1]Pricing Schedule'!$J$113),
IF(AND(I352=38000,R352&gt;504.6,R352&lt;=672.8,M352&lt;=10),('[1]Pricing Schedule'!$J$105),
IF(AND(I352=38000,R352&gt;504.6,R352&lt;=672.8,M352&gt;10),('[1]Pricing Schedule'!$J$113),
IF(AND(I352=110000,R352&lt;=12.8,M352&gt;2),'[1]Pricing Schedule'!$J$63,
IF(AND(I352=110000,R352&lt;=12.8,M352&lt;=2),'[1]Pricing Schedule'!$J$97,
IF(AND(I352=110000,R352&gt;12.8,R352&lt;=22.8,M352&gt;3),'[1]Pricing Schedule'!$J$72,
IF(AND(I352=110000,R352&gt;12.8,R352&lt;=22.8,M352&lt;=3),'[1]Pricing Schedule'!$J$97,
IF(AND(I352=110000,R352&gt;22.8,R352&lt;=30.2),'[1]Pricing Schedule'!$J$81,
IF(AND(I352=110000,R352&gt;30.2,R352&lt;=45.9),'[1]Pricing Schedule'!$J$90,
IF(AND(I352=110000,R352&gt;45.9,R352&lt;=123.4),'[1]Pricing Schedule'!$J$97,
IF(AND(I352=110000,R352&gt;123.4,R352&lt;=168.2,M352&lt;=10),'[1]Pricing Schedule'!$J$105,
IF(AND(I352=110000,R352&gt;123.4,R352&lt;=168.2,M352&gt;10),'[1]Pricing Schedule'!$J$113,
IF(AND(I352=110000,R352&gt;168.2,R352&lt;=336.2,M352&lt;=10),('[1]Pricing Schedule'!$J$105),
IF(AND(I352=110000,R352&gt;168.2,R352&lt;=336.2,M352&gt;10),('[1]Pricing Schedule'!$J$113),
IF(AND(I352=110000,R352&gt;336.4,R352&lt;=504.6,M352&lt;=10),('[1]Pricing Schedule'!$J$105),
IF(AND(I352=110000,R352&gt;336.4,R352&lt;=504.6,M352&gt;10),('[1]Pricing Schedule'!$J$113),
IF(AND(I352=110000,R352&gt;504.6,R352&lt;=672.8,M352&lt;=10),('[1]Pricing Schedule'!$J$105),
IF(AND(I352=110000,R352&gt;504.6,R352&lt;=672.8,M352&gt;10),('[1]Pricing Schedule'!$J$113),
IF(AND(I352=110000,R352&gt;672.8,R352&lt;=841,M352&lt;=10),('[1]Pricing Schedule'!$J$105),
IF(AND(I352=110000,R352&gt;672.8,R352&lt;=841,M352&gt;10),('[1]Pricing Schedule'!$J$113),
IF(AND(I352=110000,R352&gt;1682,R352&lt;=1850.2,M352&lt;=10),('[1]Pricing Schedule'!$J$105),
IF(AND(I352=110000,R352&gt;1682,R352&lt;=1850.2,M352&gt;10),('[1]Pricing Schedule'!$J$113),
IF(AND(I352=110000,R352&gt;2018.4,R352&lt;=2186.6,M352&lt;=10),('[1]Pricing Schedule'!$J$105),
IF(AND(I352=110000,R352&gt;2018.4,R352&lt;=2186.6,M352&gt;10),('[1]Pricing Schedule'!$J$113),999999999)))))))))))))))))))))))))))))))))))))))</f>
        <v>8</v>
      </c>
      <c r="U352" s="40">
        <f t="shared" si="36"/>
        <v>176663.04347826086</v>
      </c>
      <c r="V352" s="41">
        <f t="shared" si="37"/>
        <v>5.6604934473635637</v>
      </c>
      <c r="Y352" s="23">
        <v>683</v>
      </c>
      <c r="Z352" s="23">
        <v>196</v>
      </c>
      <c r="AR352" s="35"/>
    </row>
    <row r="353" spans="1:44">
      <c r="A353" s="23">
        <v>353</v>
      </c>
      <c r="B353" s="23">
        <v>353</v>
      </c>
      <c r="C353" s="23" t="s">
        <v>688</v>
      </c>
      <c r="D353" s="23" t="s">
        <v>121</v>
      </c>
      <c r="E353" s="23" t="s">
        <v>121</v>
      </c>
      <c r="F353" s="23" t="s">
        <v>302</v>
      </c>
      <c r="G353" s="23" t="s">
        <v>303</v>
      </c>
      <c r="H353" s="23" t="s">
        <v>133</v>
      </c>
      <c r="I353" s="13">
        <v>110000</v>
      </c>
      <c r="J353" s="13">
        <v>110000</v>
      </c>
      <c r="K353" s="13">
        <v>38000</v>
      </c>
      <c r="L353" s="24">
        <v>9.4659999999999993</v>
      </c>
      <c r="M353" s="37">
        <f t="shared" si="32"/>
        <v>10</v>
      </c>
      <c r="N353" s="24">
        <v>2.8780000000000001</v>
      </c>
      <c r="O353" s="13">
        <v>1</v>
      </c>
      <c r="P353" s="36">
        <f t="shared" si="33"/>
        <v>2.1585000000000001</v>
      </c>
      <c r="Q353" s="38">
        <f t="shared" si="34"/>
        <v>20.700000000000003</v>
      </c>
      <c r="R353" s="37">
        <f t="shared" si="35"/>
        <v>20.700000000000003</v>
      </c>
      <c r="S353" s="39">
        <f>IF(AND(I353=38000,R353&lt;=4.5,M353&gt;8),'[1]Pricing Schedule'!$F$8+('[1]Pricing Schedule'!$F$9*M353),
IF(AND(I353=38000,R353&lt;=4.5,M353&lt;=8),'[1]Pricing Schedule'!$F$34+('[1]Pricing Schedule'!$F$36*M353),
IF(AND(I353=38000,R353&gt;4.5,R353&lt;=9,M353&gt;8),'[1]Pricing Schedule'!$F$17+('[1]Pricing Schedule'!$F$18*M353),
IF(AND(I353=38000,R353&gt;4.5,R353&lt;=9,M353&lt;=8),'[1]Pricing Schedule'!$F$34+('[1]Pricing Schedule'!$F$36*M353),
IF(AND(I353=38000,R353&gt;9,R353&lt;=12.8,M353&gt;8),'[1]Pricing Schedule'!$F$26+('[1]Pricing Schedule'!$F$27*M353),
IF(AND(I353=38000,R353&gt;9,R353&lt;=12.8,M353&lt;=8),'[1]Pricing Schedule'!$F$34+('[1]Pricing Schedule'!$F$36*M353),
IF(AND(I353=38000,R353&gt;12.8,R353&lt;=22.8),'[1]Pricing Schedule'!$F$34+('[1]Pricing Schedule'!$F$36*M353),
IF(AND(I353=38000,R353&gt;22.8,R353&lt;=30.2),'[1]Pricing Schedule'!$F$43+('[1]Pricing Schedule'!$F$45*M353),
IF(AND(I353=38000,R353&gt;30.2,R353&lt;=45.9),'[1]Pricing Schedule'!$F$52+('[1]Pricing Schedule'!$F$54*M353),
IF(AND(I353=38000,R353&gt;45.9,R353&lt;=123.4),'[1]Pricing Schedule'!$F$96+('[1]Pricing Schedule'!$F$97*M353),
IF(AND(I353=38000,R353&gt;123.4,R353&lt;=168.2,M353&lt;=10),'[1]Pricing Schedule'!$F$103+('[1]Pricing Schedule'!$F$105*M353),
IF(AND(I353=38000,R353&gt;123.4,R353&lt;=168.2,M353&gt;10),'[1]Pricing Schedule'!$F$111+('[1]Pricing Schedule'!$F$113*M353),
IF(AND(I353=38000,R353&gt;157.4,R353&lt;=336.4,M353&lt;=10),('[1]Pricing Schedule'!$F$103+('[1]Pricing Schedule'!$F$105*M353))*2,
IF(AND(I353=38000,R353&gt;157.4,R353&lt;=336.4,M353&gt;10),('[1]Pricing Schedule'!$F$111+('[1]Pricing Schedule'!$F$113*M353))*2,
IF(AND(I353=38000,R353&gt;314.8,R353&lt;=504.6,M353&lt;=10),('[1]Pricing Schedule'!$F$103+('[1]Pricing Schedule'!$F$105*M353))*3,
IF(AND(I353=38000,R353&gt;314.8,R353&lt;=504.6,M353&gt;10),('[1]Pricing Schedule'!$F$111+('[1]Pricing Schedule'!$F$113*M353))*3,
IF(AND(I353=38000,R353&gt;472.2,R353&lt;=672.8,M353&lt;=10),('[1]Pricing Schedule'!$F$103+('[1]Pricing Schedule'!$F$105*M353))*4,
IF(AND(I353=38000,R353&gt;472.2,R353&lt;=672.8,M353&gt;10),('[1]Pricing Schedule'!$F$111+('[1]Pricing Schedule'!$F$113*M353))*4,
IF(AND(I353=110000,R353&lt;=12.8,M353&gt;2),'[1]Pricing Schedule'!$F$62+('[1]Pricing Schedule'!$F$63*M353),
IF(AND(I353=110000,R353&lt;=12.8,M353&lt;=2),'[1]Pricing Schedule'!$F$96+('[1]Pricing Schedule'!$F$97*M353),
IF(AND(I353=110000,R353&gt;12.8,R353&lt;=22.8,M353&gt;3),'[1]Pricing Schedule'!$F$71+('[1]Pricing Schedule'!$F$72*M353),
IF(AND(I353=110000,R353&gt;12.8,R353&lt;=22.8,M353&lt;=3),'[1]Pricing Schedule'!$F$96+('[1]Pricing Schedule'!$F$97*M353),
IF(AND(I353=110000,R353&gt;22.8,R353&lt;=30.2),'[1]Pricing Schedule'!$F$80+('[1]Pricing Schedule'!$F$81*M353),
IF(AND(I353=110000,R353&gt;30.2,R353&lt;=45.9),'[1]Pricing Schedule'!$F$89+('[1]Pricing Schedule'!$F$90*M353),
IF(AND(I353=110000,R353&gt;45.9,R353&lt;=123.4),'[1]Pricing Schedule'!$F$96+('[1]Pricing Schedule'!$F$97*M353),
IF(AND(I353=110000,R353&gt;123.4,R353&lt;=168.2,M353&lt;=10),'[1]Pricing Schedule'!$F$103+('[1]Pricing Schedule'!$F$105*M353),
IF(AND(I353=110000,R353&gt;123.4,R353&lt;=168.2,M353&gt;10),'[1]Pricing Schedule'!$F$111+('[1]Pricing Schedule'!$F$113*M353),
IF(AND(I353=110000,R353&gt;168.2,R353&lt;=336.4,M353&lt;=10),('[1]Pricing Schedule'!$F$103+('[1]Pricing Schedule'!$F$105*M353))*2,
IF(AND(I353=110000,R353&gt;168.2,R353&lt;=336.4,M353&gt;10),('[1]Pricing Schedule'!$F$111+('[1]Pricing Schedule'!$F$113*M353))*2,
IF(AND(I353=110000,R353&gt;336.4,R353&lt;=504.6,M353&lt;=10),('[1]Pricing Schedule'!$F$103+('[1]Pricing Schedule'!$F$105*M353))*3,
IF(AND(I353=110000,R353&gt;336.4,R353&lt;=504.6,M353&gt;10),('[1]Pricing Schedule'!$F$111+('[1]Pricing Schedule'!$F$113*M353))*3,
IF(AND(I353=110000,R353&gt;504.6,R353&lt;=672.8,M353&lt;=10),('[1]Pricing Schedule'!$F$103+('[1]Pricing Schedule'!$F$105*M353))*4,
IF(AND(I353=110000,R353&gt;504.6,R353&lt;=672.8,M353&gt;10),('[1]Pricing Schedule'!$F$111+('[1]Pricing Schedule'!$F$113*M353))*4,
IF(AND(I353=110000,R353&gt;672.8,R353&lt;=841,M353&lt;=10),('[1]Pricing Schedule'!$F$103+('[1]Pricing Schedule'!$F$105*M353))*5,
IF(AND(I353=110000,R353&gt;672.8,R353&lt;=841,M353&gt;10),('[1]Pricing Schedule'!$F$111+('[1]Pricing Schedule'!$F$113*M353))*5,
IF(AND(I353=110000,R353&gt;672.8,R353&lt;=841,M353&lt;=10),('[1]Pricing Schedule'!$F$103+('[1]Pricing Schedule'!$F$105*M353))*5,
IF(AND(I353=110000,R353&gt;672.8,R353&lt;=841,M353&gt;10),('[1]Pricing Schedule'!$F$111+('[1]Pricing Schedule'!$F$113*M353))*5,
IF(AND(I353=110000,R353&gt;1345.6,R353&lt;=1513.8,M353&lt;=10),('[1]Pricing Schedule'!$F$103+('[1]Pricing Schedule'!$F$105*M353))*9,
IF(AND(I353=110000,R353&gt;1345.6,R353&lt;=1513.8,M353&gt;10),('[1]Pricing Schedule'!$F$111+('[1]Pricing Schedule'!$F$113*M353))*9,
9999999999)))))))))))))))))))))))))))))))))))))))</f>
        <v>2297410</v>
      </c>
      <c r="T353" s="21">
        <f>IF(AND(I353=38000,R353&lt;=4.5,M353&gt;8),'[1]Pricing Schedule'!$J$9,
IF(AND(I353=38000,R353&lt;=4.5,M353&lt;=8),'[1]Pricing Schedule'!$J$36,
IF(AND(I353=38000,R353&gt;4.5,R353&lt;=9,M353&gt;8),'[1]Pricing Schedule'!$J$18,
IF(AND(I353=38000,R353&gt;4.5,R353&lt;=9,M353&lt;=8),'[1]Pricing Schedule'!$J$36,
IF(AND(I353=38000,R353&gt;9,R353&lt;=12.8,M353&gt;8),'[1]Pricing Schedule'!$J$27,
IF(AND(I353=38000,R353&gt;9,R353&lt;=12.8,M353&lt;=8),'[1]Pricing Schedule'!$J$36,
IF(AND(I353=38000,R353&gt;12.8,R353&lt;=22.8),'[1]Pricing Schedule'!$J$36,
IF(AND(I353=38000,R353&gt;22.8,R353&lt;=30.2),'[1]Pricing Schedule'!$J$45,
IF(AND(I353=38000,R353&gt;30.2,R353&lt;=45.9),'[1]Pricing Schedule'!$J$54,
IF(AND(I353=38000,R353&gt;45.9,R353&lt;=123.4),'[1]Pricing Schedule'!$J$97,
IF(AND(I353=38000,R353&gt;123.4,R353&lt;=168.2,M353&lt;=10),'[1]Pricing Schedule'!$J$105,
IF(AND(I353=38000,R353&gt;123.4,R353&lt;=168.2,M353&gt;10),'[1]Pricing Schedule'!$J$113,
IF(AND(I353=38000,R353&gt;168.2,R353&lt;=336.4,M353&lt;=10),('[1]Pricing Schedule'!$J$105),
IF(AND(I353=38000,R353&gt;168.2,R353&lt;=336.4,M353&gt;10),('[1]Pricing Schedule'!$J$113),
IF(AND(I353=38000,R353&gt;336.4,R353&lt;=504.6,M353&lt;=10),('[1]Pricing Schedule'!$J$105),
IF(AND(I353=38000,R353&gt;336.4,R353&lt;=504.6,M353&gt;10),('[1]Pricing Schedule'!$J$113),
IF(AND(I353=38000,R353&gt;504.6,R353&lt;=672.8,M353&lt;=10),('[1]Pricing Schedule'!$J$105),
IF(AND(I353=38000,R353&gt;504.6,R353&lt;=672.8,M353&gt;10),('[1]Pricing Schedule'!$J$113),
IF(AND(I353=110000,R353&lt;=12.8,M353&gt;2),'[1]Pricing Schedule'!$J$63,
IF(AND(I353=110000,R353&lt;=12.8,M353&lt;=2),'[1]Pricing Schedule'!$J$97,
IF(AND(I353=110000,R353&gt;12.8,R353&lt;=22.8,M353&gt;3),'[1]Pricing Schedule'!$J$72,
IF(AND(I353=110000,R353&gt;12.8,R353&lt;=22.8,M353&lt;=3),'[1]Pricing Schedule'!$J$97,
IF(AND(I353=110000,R353&gt;22.8,R353&lt;=30.2),'[1]Pricing Schedule'!$J$81,
IF(AND(I353=110000,R353&gt;30.2,R353&lt;=45.9),'[1]Pricing Schedule'!$J$90,
IF(AND(I353=110000,R353&gt;45.9,R353&lt;=123.4),'[1]Pricing Schedule'!$J$97,
IF(AND(I353=110000,R353&gt;123.4,R353&lt;=168.2,M353&lt;=10),'[1]Pricing Schedule'!$J$105,
IF(AND(I353=110000,R353&gt;123.4,R353&lt;=168.2,M353&gt;10),'[1]Pricing Schedule'!$J$113,
IF(AND(I353=110000,R353&gt;168.2,R353&lt;=336.2,M353&lt;=10),('[1]Pricing Schedule'!$J$105),
IF(AND(I353=110000,R353&gt;168.2,R353&lt;=336.2,M353&gt;10),('[1]Pricing Schedule'!$J$113),
IF(AND(I353=110000,R353&gt;336.4,R353&lt;=504.6,M353&lt;=10),('[1]Pricing Schedule'!$J$105),
IF(AND(I353=110000,R353&gt;336.4,R353&lt;=504.6,M353&gt;10),('[1]Pricing Schedule'!$J$113),
IF(AND(I353=110000,R353&gt;504.6,R353&lt;=672.8,M353&lt;=10),('[1]Pricing Schedule'!$J$105),
IF(AND(I353=110000,R353&gt;504.6,R353&lt;=672.8,M353&gt;10),('[1]Pricing Schedule'!$J$113),
IF(AND(I353=110000,R353&gt;672.8,R353&lt;=841,M353&lt;=10),('[1]Pricing Schedule'!$J$105),
IF(AND(I353=110000,R353&gt;672.8,R353&lt;=841,M353&gt;10),('[1]Pricing Schedule'!$J$113),
IF(AND(I353=110000,R353&gt;1682,R353&lt;=1850.2,M353&lt;=10),('[1]Pricing Schedule'!$J$105),
IF(AND(I353=110000,R353&gt;1682,R353&lt;=1850.2,M353&gt;10),('[1]Pricing Schedule'!$J$113),
IF(AND(I353=110000,R353&gt;2018.4,R353&lt;=2186.6,M353&lt;=10),('[1]Pricing Schedule'!$J$105),
IF(AND(I353=110000,R353&gt;2018.4,R353&lt;=2186.6,M353&gt;10),('[1]Pricing Schedule'!$J$113),999999999)))))))))))))))))))))))))))))))))))))))</f>
        <v>8</v>
      </c>
      <c r="U353" s="40">
        <f t="shared" si="36"/>
        <v>110985.99033816424</v>
      </c>
      <c r="V353" s="41">
        <f t="shared" si="37"/>
        <v>9.0101462081213217</v>
      </c>
      <c r="Y353" s="23">
        <v>263</v>
      </c>
      <c r="Z353" s="23">
        <v>684</v>
      </c>
      <c r="AR353" s="35"/>
    </row>
    <row r="354" spans="1:44">
      <c r="A354" s="23">
        <v>354</v>
      </c>
      <c r="B354" s="23">
        <v>354</v>
      </c>
      <c r="C354" s="23" t="s">
        <v>689</v>
      </c>
      <c r="D354" s="23" t="s">
        <v>121</v>
      </c>
      <c r="E354" s="23" t="s">
        <v>121</v>
      </c>
      <c r="F354" s="23" t="s">
        <v>686</v>
      </c>
      <c r="G354" s="23" t="s">
        <v>687</v>
      </c>
      <c r="H354" s="23" t="s">
        <v>133</v>
      </c>
      <c r="I354" s="13">
        <v>110000</v>
      </c>
      <c r="J354" s="23" t="s">
        <v>119</v>
      </c>
      <c r="K354" s="13">
        <v>110000</v>
      </c>
      <c r="L354" s="24">
        <v>10.717000000000001</v>
      </c>
      <c r="M354" s="37">
        <f t="shared" si="32"/>
        <v>11</v>
      </c>
      <c r="N354" s="24">
        <v>1.8360000000000001</v>
      </c>
      <c r="O354" s="13">
        <v>1</v>
      </c>
      <c r="P354" s="36">
        <f t="shared" si="33"/>
        <v>1.377</v>
      </c>
      <c r="Q354" s="38">
        <f t="shared" si="34"/>
        <v>13.8</v>
      </c>
      <c r="R354" s="37">
        <f t="shared" si="35"/>
        <v>13.8</v>
      </c>
      <c r="S354" s="39">
        <f>IF(AND(I354=38000,R354&lt;=4.5,M354&gt;8),'[1]Pricing Schedule'!$F$8+('[1]Pricing Schedule'!$F$9*M354),
IF(AND(I354=38000,R354&lt;=4.5,M354&lt;=8),'[1]Pricing Schedule'!$F$34+('[1]Pricing Schedule'!$F$36*M354),
IF(AND(I354=38000,R354&gt;4.5,R354&lt;=9,M354&gt;8),'[1]Pricing Schedule'!$F$17+('[1]Pricing Schedule'!$F$18*M354),
IF(AND(I354=38000,R354&gt;4.5,R354&lt;=9,M354&lt;=8),'[1]Pricing Schedule'!$F$34+('[1]Pricing Schedule'!$F$36*M354),
IF(AND(I354=38000,R354&gt;9,R354&lt;=12.8,M354&gt;8),'[1]Pricing Schedule'!$F$26+('[1]Pricing Schedule'!$F$27*M354),
IF(AND(I354=38000,R354&gt;9,R354&lt;=12.8,M354&lt;=8),'[1]Pricing Schedule'!$F$34+('[1]Pricing Schedule'!$F$36*M354),
IF(AND(I354=38000,R354&gt;12.8,R354&lt;=22.8),'[1]Pricing Schedule'!$F$34+('[1]Pricing Schedule'!$F$36*M354),
IF(AND(I354=38000,R354&gt;22.8,R354&lt;=30.2),'[1]Pricing Schedule'!$F$43+('[1]Pricing Schedule'!$F$45*M354),
IF(AND(I354=38000,R354&gt;30.2,R354&lt;=45.9),'[1]Pricing Schedule'!$F$52+('[1]Pricing Schedule'!$F$54*M354),
IF(AND(I354=38000,R354&gt;45.9,R354&lt;=123.4),'[1]Pricing Schedule'!$F$96+('[1]Pricing Schedule'!$F$97*M354),
IF(AND(I354=38000,R354&gt;123.4,R354&lt;=168.2,M354&lt;=10),'[1]Pricing Schedule'!$F$103+('[1]Pricing Schedule'!$F$105*M354),
IF(AND(I354=38000,R354&gt;123.4,R354&lt;=168.2,M354&gt;10),'[1]Pricing Schedule'!$F$111+('[1]Pricing Schedule'!$F$113*M354),
IF(AND(I354=38000,R354&gt;157.4,R354&lt;=336.4,M354&lt;=10),('[1]Pricing Schedule'!$F$103+('[1]Pricing Schedule'!$F$105*M354))*2,
IF(AND(I354=38000,R354&gt;157.4,R354&lt;=336.4,M354&gt;10),('[1]Pricing Schedule'!$F$111+('[1]Pricing Schedule'!$F$113*M354))*2,
IF(AND(I354=38000,R354&gt;314.8,R354&lt;=504.6,M354&lt;=10),('[1]Pricing Schedule'!$F$103+('[1]Pricing Schedule'!$F$105*M354))*3,
IF(AND(I354=38000,R354&gt;314.8,R354&lt;=504.6,M354&gt;10),('[1]Pricing Schedule'!$F$111+('[1]Pricing Schedule'!$F$113*M354))*3,
IF(AND(I354=38000,R354&gt;472.2,R354&lt;=672.8,M354&lt;=10),('[1]Pricing Schedule'!$F$103+('[1]Pricing Schedule'!$F$105*M354))*4,
IF(AND(I354=38000,R354&gt;472.2,R354&lt;=672.8,M354&gt;10),('[1]Pricing Schedule'!$F$111+('[1]Pricing Schedule'!$F$113*M354))*4,
IF(AND(I354=110000,R354&lt;=12.8,M354&gt;2),'[1]Pricing Schedule'!$F$62+('[1]Pricing Schedule'!$F$63*M354),
IF(AND(I354=110000,R354&lt;=12.8,M354&lt;=2),'[1]Pricing Schedule'!$F$96+('[1]Pricing Schedule'!$F$97*M354),
IF(AND(I354=110000,R354&gt;12.8,R354&lt;=22.8,M354&gt;3),'[1]Pricing Schedule'!$F$71+('[1]Pricing Schedule'!$F$72*M354),
IF(AND(I354=110000,R354&gt;12.8,R354&lt;=22.8,M354&lt;=3),'[1]Pricing Schedule'!$F$96+('[1]Pricing Schedule'!$F$97*M354),
IF(AND(I354=110000,R354&gt;22.8,R354&lt;=30.2),'[1]Pricing Schedule'!$F$80+('[1]Pricing Schedule'!$F$81*M354),
IF(AND(I354=110000,R354&gt;30.2,R354&lt;=45.9),'[1]Pricing Schedule'!$F$89+('[1]Pricing Schedule'!$F$90*M354),
IF(AND(I354=110000,R354&gt;45.9,R354&lt;=123.4),'[1]Pricing Schedule'!$F$96+('[1]Pricing Schedule'!$F$97*M354),
IF(AND(I354=110000,R354&gt;123.4,R354&lt;=168.2,M354&lt;=10),'[1]Pricing Schedule'!$F$103+('[1]Pricing Schedule'!$F$105*M354),
IF(AND(I354=110000,R354&gt;123.4,R354&lt;=168.2,M354&gt;10),'[1]Pricing Schedule'!$F$111+('[1]Pricing Schedule'!$F$113*M354),
IF(AND(I354=110000,R354&gt;168.2,R354&lt;=336.4,M354&lt;=10),('[1]Pricing Schedule'!$F$103+('[1]Pricing Schedule'!$F$105*M354))*2,
IF(AND(I354=110000,R354&gt;168.2,R354&lt;=336.4,M354&gt;10),('[1]Pricing Schedule'!$F$111+('[1]Pricing Schedule'!$F$113*M354))*2,
IF(AND(I354=110000,R354&gt;336.4,R354&lt;=504.6,M354&lt;=10),('[1]Pricing Schedule'!$F$103+('[1]Pricing Schedule'!$F$105*M354))*3,
IF(AND(I354=110000,R354&gt;336.4,R354&lt;=504.6,M354&gt;10),('[1]Pricing Schedule'!$F$111+('[1]Pricing Schedule'!$F$113*M354))*3,
IF(AND(I354=110000,R354&gt;504.6,R354&lt;=672.8,M354&lt;=10),('[1]Pricing Schedule'!$F$103+('[1]Pricing Schedule'!$F$105*M354))*4,
IF(AND(I354=110000,R354&gt;504.6,R354&lt;=672.8,M354&gt;10),('[1]Pricing Schedule'!$F$111+('[1]Pricing Schedule'!$F$113*M354))*4,
IF(AND(I354=110000,R354&gt;672.8,R354&lt;=841,M354&lt;=10),('[1]Pricing Schedule'!$F$103+('[1]Pricing Schedule'!$F$105*M354))*5,
IF(AND(I354=110000,R354&gt;672.8,R354&lt;=841,M354&gt;10),('[1]Pricing Schedule'!$F$111+('[1]Pricing Schedule'!$F$113*M354))*5,
IF(AND(I354=110000,R354&gt;672.8,R354&lt;=841,M354&lt;=10),('[1]Pricing Schedule'!$F$103+('[1]Pricing Schedule'!$F$105*M354))*5,
IF(AND(I354=110000,R354&gt;672.8,R354&lt;=841,M354&gt;10),('[1]Pricing Schedule'!$F$111+('[1]Pricing Schedule'!$F$113*M354))*5,
IF(AND(I354=110000,R354&gt;1345.6,R354&lt;=1513.8,M354&lt;=10),('[1]Pricing Schedule'!$F$103+('[1]Pricing Schedule'!$F$105*M354))*9,
IF(AND(I354=110000,R354&gt;1345.6,R354&lt;=1513.8,M354&gt;10),('[1]Pricing Schedule'!$F$111+('[1]Pricing Schedule'!$F$113*M354))*9,
9999999999)))))))))))))))))))))))))))))))))))))))</f>
        <v>2367680</v>
      </c>
      <c r="T354" s="21">
        <f>IF(AND(I354=38000,R354&lt;=4.5,M354&gt;8),'[1]Pricing Schedule'!$J$9,
IF(AND(I354=38000,R354&lt;=4.5,M354&lt;=8),'[1]Pricing Schedule'!$J$36,
IF(AND(I354=38000,R354&gt;4.5,R354&lt;=9,M354&gt;8),'[1]Pricing Schedule'!$J$18,
IF(AND(I354=38000,R354&gt;4.5,R354&lt;=9,M354&lt;=8),'[1]Pricing Schedule'!$J$36,
IF(AND(I354=38000,R354&gt;9,R354&lt;=12.8,M354&gt;8),'[1]Pricing Schedule'!$J$27,
IF(AND(I354=38000,R354&gt;9,R354&lt;=12.8,M354&lt;=8),'[1]Pricing Schedule'!$J$36,
IF(AND(I354=38000,R354&gt;12.8,R354&lt;=22.8),'[1]Pricing Schedule'!$J$36,
IF(AND(I354=38000,R354&gt;22.8,R354&lt;=30.2),'[1]Pricing Schedule'!$J$45,
IF(AND(I354=38000,R354&gt;30.2,R354&lt;=45.9),'[1]Pricing Schedule'!$J$54,
IF(AND(I354=38000,R354&gt;45.9,R354&lt;=123.4),'[1]Pricing Schedule'!$J$97,
IF(AND(I354=38000,R354&gt;123.4,R354&lt;=168.2,M354&lt;=10),'[1]Pricing Schedule'!$J$105,
IF(AND(I354=38000,R354&gt;123.4,R354&lt;=168.2,M354&gt;10),'[1]Pricing Schedule'!$J$113,
IF(AND(I354=38000,R354&gt;168.2,R354&lt;=336.4,M354&lt;=10),('[1]Pricing Schedule'!$J$105),
IF(AND(I354=38000,R354&gt;168.2,R354&lt;=336.4,M354&gt;10),('[1]Pricing Schedule'!$J$113),
IF(AND(I354=38000,R354&gt;336.4,R354&lt;=504.6,M354&lt;=10),('[1]Pricing Schedule'!$J$105),
IF(AND(I354=38000,R354&gt;336.4,R354&lt;=504.6,M354&gt;10),('[1]Pricing Schedule'!$J$113),
IF(AND(I354=38000,R354&gt;504.6,R354&lt;=672.8,M354&lt;=10),('[1]Pricing Schedule'!$J$105),
IF(AND(I354=38000,R354&gt;504.6,R354&lt;=672.8,M354&gt;10),('[1]Pricing Schedule'!$J$113),
IF(AND(I354=110000,R354&lt;=12.8,M354&gt;2),'[1]Pricing Schedule'!$J$63,
IF(AND(I354=110000,R354&lt;=12.8,M354&lt;=2),'[1]Pricing Schedule'!$J$97,
IF(AND(I354=110000,R354&gt;12.8,R354&lt;=22.8,M354&gt;3),'[1]Pricing Schedule'!$J$72,
IF(AND(I354=110000,R354&gt;12.8,R354&lt;=22.8,M354&lt;=3),'[1]Pricing Schedule'!$J$97,
IF(AND(I354=110000,R354&gt;22.8,R354&lt;=30.2),'[1]Pricing Schedule'!$J$81,
IF(AND(I354=110000,R354&gt;30.2,R354&lt;=45.9),'[1]Pricing Schedule'!$J$90,
IF(AND(I354=110000,R354&gt;45.9,R354&lt;=123.4),'[1]Pricing Schedule'!$J$97,
IF(AND(I354=110000,R354&gt;123.4,R354&lt;=168.2,M354&lt;=10),'[1]Pricing Schedule'!$J$105,
IF(AND(I354=110000,R354&gt;123.4,R354&lt;=168.2,M354&gt;10),'[1]Pricing Schedule'!$J$113,
IF(AND(I354=110000,R354&gt;168.2,R354&lt;=336.2,M354&lt;=10),('[1]Pricing Schedule'!$J$105),
IF(AND(I354=110000,R354&gt;168.2,R354&lt;=336.2,M354&gt;10),('[1]Pricing Schedule'!$J$113),
IF(AND(I354=110000,R354&gt;336.4,R354&lt;=504.6,M354&lt;=10),('[1]Pricing Schedule'!$J$105),
IF(AND(I354=110000,R354&gt;336.4,R354&lt;=504.6,M354&gt;10),('[1]Pricing Schedule'!$J$113),
IF(AND(I354=110000,R354&gt;504.6,R354&lt;=672.8,M354&lt;=10),('[1]Pricing Schedule'!$J$105),
IF(AND(I354=110000,R354&gt;504.6,R354&lt;=672.8,M354&gt;10),('[1]Pricing Schedule'!$J$113),
IF(AND(I354=110000,R354&gt;672.8,R354&lt;=841,M354&lt;=10),('[1]Pricing Schedule'!$J$105),
IF(AND(I354=110000,R354&gt;672.8,R354&lt;=841,M354&gt;10),('[1]Pricing Schedule'!$J$113),
IF(AND(I354=110000,R354&gt;1682,R354&lt;=1850.2,M354&lt;=10),('[1]Pricing Schedule'!$J$105),
IF(AND(I354=110000,R354&gt;1682,R354&lt;=1850.2,M354&gt;10),('[1]Pricing Schedule'!$J$113),
IF(AND(I354=110000,R354&gt;2018.4,R354&lt;=2186.6,M354&lt;=10),('[1]Pricing Schedule'!$J$105),
IF(AND(I354=110000,R354&gt;2018.4,R354&lt;=2186.6,M354&gt;10),('[1]Pricing Schedule'!$J$113),999999999)))))))))))))))))))))))))))))))))))))))</f>
        <v>8</v>
      </c>
      <c r="U354" s="40">
        <f t="shared" si="36"/>
        <v>171571.0144927536</v>
      </c>
      <c r="V354" s="41">
        <f t="shared" si="37"/>
        <v>5.8284903365319636</v>
      </c>
      <c r="Y354" s="23">
        <v>635</v>
      </c>
      <c r="Z354" s="23">
        <v>196</v>
      </c>
      <c r="AR354" s="35"/>
    </row>
    <row r="355" spans="1:44">
      <c r="A355" s="23">
        <v>355</v>
      </c>
      <c r="B355" s="23">
        <v>355</v>
      </c>
      <c r="C355" s="23" t="s">
        <v>690</v>
      </c>
      <c r="D355" s="23" t="s">
        <v>121</v>
      </c>
      <c r="E355" s="23" t="s">
        <v>121</v>
      </c>
      <c r="F355" s="23" t="s">
        <v>686</v>
      </c>
      <c r="G355" s="23" t="s">
        <v>687</v>
      </c>
      <c r="H355" s="23" t="s">
        <v>133</v>
      </c>
      <c r="I355" s="13">
        <v>110000</v>
      </c>
      <c r="J355" s="23" t="s">
        <v>119</v>
      </c>
      <c r="K355" s="13">
        <v>110000</v>
      </c>
      <c r="L355" s="24">
        <v>8.1050000000000004</v>
      </c>
      <c r="M355" s="37">
        <f t="shared" si="32"/>
        <v>9</v>
      </c>
      <c r="N355" s="24">
        <v>0.54700000000000004</v>
      </c>
      <c r="O355" s="13">
        <v>1</v>
      </c>
      <c r="P355" s="36">
        <f t="shared" si="33"/>
        <v>0.54700000000000004</v>
      </c>
      <c r="Q355" s="38">
        <f t="shared" si="34"/>
        <v>3.45</v>
      </c>
      <c r="R355" s="37">
        <f t="shared" si="35"/>
        <v>3.45</v>
      </c>
      <c r="S355" s="39">
        <f>IF(AND(I355=38000,R355&lt;=4.5,M355&gt;8),'[1]Pricing Schedule'!$F$8+('[1]Pricing Schedule'!$F$9*M355),
IF(AND(I355=38000,R355&lt;=4.5,M355&lt;=8),'[1]Pricing Schedule'!$F$34+('[1]Pricing Schedule'!$F$36*M355),
IF(AND(I355=38000,R355&gt;4.5,R355&lt;=9,M355&gt;8),'[1]Pricing Schedule'!$F$17+('[1]Pricing Schedule'!$F$18*M355),
IF(AND(I355=38000,R355&gt;4.5,R355&lt;=9,M355&lt;=8),'[1]Pricing Schedule'!$F$34+('[1]Pricing Schedule'!$F$36*M355),
IF(AND(I355=38000,R355&gt;9,R355&lt;=12.8,M355&gt;8),'[1]Pricing Schedule'!$F$26+('[1]Pricing Schedule'!$F$27*M355),
IF(AND(I355=38000,R355&gt;9,R355&lt;=12.8,M355&lt;=8),'[1]Pricing Schedule'!$F$34+('[1]Pricing Schedule'!$F$36*M355),
IF(AND(I355=38000,R355&gt;12.8,R355&lt;=22.8),'[1]Pricing Schedule'!$F$34+('[1]Pricing Schedule'!$F$36*M355),
IF(AND(I355=38000,R355&gt;22.8,R355&lt;=30.2),'[1]Pricing Schedule'!$F$43+('[1]Pricing Schedule'!$F$45*M355),
IF(AND(I355=38000,R355&gt;30.2,R355&lt;=45.9),'[1]Pricing Schedule'!$F$52+('[1]Pricing Schedule'!$F$54*M355),
IF(AND(I355=38000,R355&gt;45.9,R355&lt;=123.4),'[1]Pricing Schedule'!$F$96+('[1]Pricing Schedule'!$F$97*M355),
IF(AND(I355=38000,R355&gt;123.4,R355&lt;=168.2,M355&lt;=10),'[1]Pricing Schedule'!$F$103+('[1]Pricing Schedule'!$F$105*M355),
IF(AND(I355=38000,R355&gt;123.4,R355&lt;=168.2,M355&gt;10),'[1]Pricing Schedule'!$F$111+('[1]Pricing Schedule'!$F$113*M355),
IF(AND(I355=38000,R355&gt;157.4,R355&lt;=336.4,M355&lt;=10),('[1]Pricing Schedule'!$F$103+('[1]Pricing Schedule'!$F$105*M355))*2,
IF(AND(I355=38000,R355&gt;157.4,R355&lt;=336.4,M355&gt;10),('[1]Pricing Schedule'!$F$111+('[1]Pricing Schedule'!$F$113*M355))*2,
IF(AND(I355=38000,R355&gt;314.8,R355&lt;=504.6,M355&lt;=10),('[1]Pricing Schedule'!$F$103+('[1]Pricing Schedule'!$F$105*M355))*3,
IF(AND(I355=38000,R355&gt;314.8,R355&lt;=504.6,M355&gt;10),('[1]Pricing Schedule'!$F$111+('[1]Pricing Schedule'!$F$113*M355))*3,
IF(AND(I355=38000,R355&gt;472.2,R355&lt;=672.8,M355&lt;=10),('[1]Pricing Schedule'!$F$103+('[1]Pricing Schedule'!$F$105*M355))*4,
IF(AND(I355=38000,R355&gt;472.2,R355&lt;=672.8,M355&gt;10),('[1]Pricing Schedule'!$F$111+('[1]Pricing Schedule'!$F$113*M355))*4,
IF(AND(I355=110000,R355&lt;=12.8,M355&gt;2),'[1]Pricing Schedule'!$F$62+('[1]Pricing Schedule'!$F$63*M355),
IF(AND(I355=110000,R355&lt;=12.8,M355&lt;=2),'[1]Pricing Schedule'!$F$96+('[1]Pricing Schedule'!$F$97*M355),
IF(AND(I355=110000,R355&gt;12.8,R355&lt;=22.8,M355&gt;3),'[1]Pricing Schedule'!$F$71+('[1]Pricing Schedule'!$F$72*M355),
IF(AND(I355=110000,R355&gt;12.8,R355&lt;=22.8,M355&lt;=3),'[1]Pricing Schedule'!$F$96+('[1]Pricing Schedule'!$F$97*M355),
IF(AND(I355=110000,R355&gt;22.8,R355&lt;=30.2),'[1]Pricing Schedule'!$F$80+('[1]Pricing Schedule'!$F$81*M355),
IF(AND(I355=110000,R355&gt;30.2,R355&lt;=45.9),'[1]Pricing Schedule'!$F$89+('[1]Pricing Schedule'!$F$90*M355),
IF(AND(I355=110000,R355&gt;45.9,R355&lt;=123.4),'[1]Pricing Schedule'!$F$96+('[1]Pricing Schedule'!$F$97*M355),
IF(AND(I355=110000,R355&gt;123.4,R355&lt;=168.2,M355&lt;=10),'[1]Pricing Schedule'!$F$103+('[1]Pricing Schedule'!$F$105*M355),
IF(AND(I355=110000,R355&gt;123.4,R355&lt;=168.2,M355&gt;10),'[1]Pricing Schedule'!$F$111+('[1]Pricing Schedule'!$F$113*M355),
IF(AND(I355=110000,R355&gt;168.2,R355&lt;=336.4,M355&lt;=10),('[1]Pricing Schedule'!$F$103+('[1]Pricing Schedule'!$F$105*M355))*2,
IF(AND(I355=110000,R355&gt;168.2,R355&lt;=336.4,M355&gt;10),('[1]Pricing Schedule'!$F$111+('[1]Pricing Schedule'!$F$113*M355))*2,
IF(AND(I355=110000,R355&gt;336.4,R355&lt;=504.6,M355&lt;=10),('[1]Pricing Schedule'!$F$103+('[1]Pricing Schedule'!$F$105*M355))*3,
IF(AND(I355=110000,R355&gt;336.4,R355&lt;=504.6,M355&gt;10),('[1]Pricing Schedule'!$F$111+('[1]Pricing Schedule'!$F$113*M355))*3,
IF(AND(I355=110000,R355&gt;504.6,R355&lt;=672.8,M355&lt;=10),('[1]Pricing Schedule'!$F$103+('[1]Pricing Schedule'!$F$105*M355))*4,
IF(AND(I355=110000,R355&gt;504.6,R355&lt;=672.8,M355&gt;10),('[1]Pricing Schedule'!$F$111+('[1]Pricing Schedule'!$F$113*M355))*4,
IF(AND(I355=110000,R355&gt;672.8,R355&lt;=841,M355&lt;=10),('[1]Pricing Schedule'!$F$103+('[1]Pricing Schedule'!$F$105*M355))*5,
IF(AND(I355=110000,R355&gt;672.8,R355&lt;=841,M355&gt;10),('[1]Pricing Schedule'!$F$111+('[1]Pricing Schedule'!$F$113*M355))*5,
IF(AND(I355=110000,R355&gt;672.8,R355&lt;=841,M355&lt;=10),('[1]Pricing Schedule'!$F$103+('[1]Pricing Schedule'!$F$105*M355))*5,
IF(AND(I355=110000,R355&gt;672.8,R355&lt;=841,M355&gt;10),('[1]Pricing Schedule'!$F$111+('[1]Pricing Schedule'!$F$113*M355))*5,
IF(AND(I355=110000,R355&gt;1345.6,R355&lt;=1513.8,M355&lt;=10),('[1]Pricing Schedule'!$F$103+('[1]Pricing Schedule'!$F$105*M355))*9,
IF(AND(I355=110000,R355&gt;1345.6,R355&lt;=1513.8,M355&gt;10),('[1]Pricing Schedule'!$F$111+('[1]Pricing Schedule'!$F$113*M355))*9,
9999999999)))))))))))))))))))))))))))))))))))))))</f>
        <v>1890770</v>
      </c>
      <c r="T355" s="21">
        <f>IF(AND(I355=38000,R355&lt;=4.5,M355&gt;8),'[1]Pricing Schedule'!$J$9,
IF(AND(I355=38000,R355&lt;=4.5,M355&lt;=8),'[1]Pricing Schedule'!$J$36,
IF(AND(I355=38000,R355&gt;4.5,R355&lt;=9,M355&gt;8),'[1]Pricing Schedule'!$J$18,
IF(AND(I355=38000,R355&gt;4.5,R355&lt;=9,M355&lt;=8),'[1]Pricing Schedule'!$J$36,
IF(AND(I355=38000,R355&gt;9,R355&lt;=12.8,M355&gt;8),'[1]Pricing Schedule'!$J$27,
IF(AND(I355=38000,R355&gt;9,R355&lt;=12.8,M355&lt;=8),'[1]Pricing Schedule'!$J$36,
IF(AND(I355=38000,R355&gt;12.8,R355&lt;=22.8),'[1]Pricing Schedule'!$J$36,
IF(AND(I355=38000,R355&gt;22.8,R355&lt;=30.2),'[1]Pricing Schedule'!$J$45,
IF(AND(I355=38000,R355&gt;30.2,R355&lt;=45.9),'[1]Pricing Schedule'!$J$54,
IF(AND(I355=38000,R355&gt;45.9,R355&lt;=123.4),'[1]Pricing Schedule'!$J$97,
IF(AND(I355=38000,R355&gt;123.4,R355&lt;=168.2,M355&lt;=10),'[1]Pricing Schedule'!$J$105,
IF(AND(I355=38000,R355&gt;123.4,R355&lt;=168.2,M355&gt;10),'[1]Pricing Schedule'!$J$113,
IF(AND(I355=38000,R355&gt;168.2,R355&lt;=336.4,M355&lt;=10),('[1]Pricing Schedule'!$J$105),
IF(AND(I355=38000,R355&gt;168.2,R355&lt;=336.4,M355&gt;10),('[1]Pricing Schedule'!$J$113),
IF(AND(I355=38000,R355&gt;336.4,R355&lt;=504.6,M355&lt;=10),('[1]Pricing Schedule'!$J$105),
IF(AND(I355=38000,R355&gt;336.4,R355&lt;=504.6,M355&gt;10),('[1]Pricing Schedule'!$J$113),
IF(AND(I355=38000,R355&gt;504.6,R355&lt;=672.8,M355&lt;=10),('[1]Pricing Schedule'!$J$105),
IF(AND(I355=38000,R355&gt;504.6,R355&lt;=672.8,M355&gt;10),('[1]Pricing Schedule'!$J$113),
IF(AND(I355=110000,R355&lt;=12.8,M355&gt;2),'[1]Pricing Schedule'!$J$63,
IF(AND(I355=110000,R355&lt;=12.8,M355&lt;=2),'[1]Pricing Schedule'!$J$97,
IF(AND(I355=110000,R355&gt;12.8,R355&lt;=22.8,M355&gt;3),'[1]Pricing Schedule'!$J$72,
IF(AND(I355=110000,R355&gt;12.8,R355&lt;=22.8,M355&lt;=3),'[1]Pricing Schedule'!$J$97,
IF(AND(I355=110000,R355&gt;22.8,R355&lt;=30.2),'[1]Pricing Schedule'!$J$81,
IF(AND(I355=110000,R355&gt;30.2,R355&lt;=45.9),'[1]Pricing Schedule'!$J$90,
IF(AND(I355=110000,R355&gt;45.9,R355&lt;=123.4),'[1]Pricing Schedule'!$J$97,
IF(AND(I355=110000,R355&gt;123.4,R355&lt;=168.2,M355&lt;=10),'[1]Pricing Schedule'!$J$105,
IF(AND(I355=110000,R355&gt;123.4,R355&lt;=168.2,M355&gt;10),'[1]Pricing Schedule'!$J$113,
IF(AND(I355=110000,R355&gt;168.2,R355&lt;=336.2,M355&lt;=10),('[1]Pricing Schedule'!$J$105),
IF(AND(I355=110000,R355&gt;168.2,R355&lt;=336.2,M355&gt;10),('[1]Pricing Schedule'!$J$113),
IF(AND(I355=110000,R355&gt;336.4,R355&lt;=504.6,M355&lt;=10),('[1]Pricing Schedule'!$J$105),
IF(AND(I355=110000,R355&gt;336.4,R355&lt;=504.6,M355&gt;10),('[1]Pricing Schedule'!$J$113),
IF(AND(I355=110000,R355&gt;504.6,R355&lt;=672.8,M355&lt;=10),('[1]Pricing Schedule'!$J$105),
IF(AND(I355=110000,R355&gt;504.6,R355&lt;=672.8,M355&gt;10),('[1]Pricing Schedule'!$J$113),
IF(AND(I355=110000,R355&gt;672.8,R355&lt;=841,M355&lt;=10),('[1]Pricing Schedule'!$J$105),
IF(AND(I355=110000,R355&gt;672.8,R355&lt;=841,M355&gt;10),('[1]Pricing Schedule'!$J$113),
IF(AND(I355=110000,R355&gt;1682,R355&lt;=1850.2,M355&lt;=10),('[1]Pricing Schedule'!$J$105),
IF(AND(I355=110000,R355&gt;1682,R355&lt;=1850.2,M355&gt;10),('[1]Pricing Schedule'!$J$113),
IF(AND(I355=110000,R355&gt;2018.4,R355&lt;=2186.6,M355&lt;=10),('[1]Pricing Schedule'!$J$105),
IF(AND(I355=110000,R355&gt;2018.4,R355&lt;=2186.6,M355&gt;10),('[1]Pricing Schedule'!$J$113),999999999)))))))))))))))))))))))))))))))))))))))</f>
        <v>7</v>
      </c>
      <c r="U355" s="40">
        <f t="shared" si="36"/>
        <v>548049.27536231885</v>
      </c>
      <c r="V355" s="41">
        <f t="shared" si="37"/>
        <v>1.8246534480661318</v>
      </c>
      <c r="Y355" s="23">
        <v>455</v>
      </c>
      <c r="Z355" s="23">
        <v>196</v>
      </c>
      <c r="AR355" s="35"/>
    </row>
    <row r="356" spans="1:44">
      <c r="A356" s="23">
        <v>356</v>
      </c>
      <c r="B356" s="23">
        <v>356</v>
      </c>
      <c r="C356" s="23" t="s">
        <v>691</v>
      </c>
      <c r="D356" s="23" t="s">
        <v>116</v>
      </c>
      <c r="E356" s="23" t="s">
        <v>116</v>
      </c>
      <c r="F356" s="23" t="s">
        <v>380</v>
      </c>
      <c r="G356" s="23" t="s">
        <v>381</v>
      </c>
      <c r="H356" s="23" t="s">
        <v>133</v>
      </c>
      <c r="I356" s="13">
        <v>110000</v>
      </c>
      <c r="J356" s="13">
        <v>33000</v>
      </c>
      <c r="K356" s="13">
        <v>110000</v>
      </c>
      <c r="L356" s="24">
        <v>9.2360000000000007</v>
      </c>
      <c r="M356" s="37">
        <f t="shared" si="32"/>
        <v>10</v>
      </c>
      <c r="N356" s="24">
        <v>2.2970000000000002</v>
      </c>
      <c r="O356" s="13">
        <v>1</v>
      </c>
      <c r="P356" s="36">
        <f t="shared" si="33"/>
        <v>1.72275</v>
      </c>
      <c r="Q356" s="38">
        <f t="shared" si="34"/>
        <v>17.25</v>
      </c>
      <c r="R356" s="37">
        <f t="shared" si="35"/>
        <v>17.25</v>
      </c>
      <c r="S356" s="39">
        <f>IF(AND(I356=38000,R356&lt;=4.5,M356&gt;8),'[1]Pricing Schedule'!$F$8+('[1]Pricing Schedule'!$F$9*M356),
IF(AND(I356=38000,R356&lt;=4.5,M356&lt;=8),'[1]Pricing Schedule'!$F$34+('[1]Pricing Schedule'!$F$36*M356),
IF(AND(I356=38000,R356&gt;4.5,R356&lt;=9,M356&gt;8),'[1]Pricing Schedule'!$F$17+('[1]Pricing Schedule'!$F$18*M356),
IF(AND(I356=38000,R356&gt;4.5,R356&lt;=9,M356&lt;=8),'[1]Pricing Schedule'!$F$34+('[1]Pricing Schedule'!$F$36*M356),
IF(AND(I356=38000,R356&gt;9,R356&lt;=12.8,M356&gt;8),'[1]Pricing Schedule'!$F$26+('[1]Pricing Schedule'!$F$27*M356),
IF(AND(I356=38000,R356&gt;9,R356&lt;=12.8,M356&lt;=8),'[1]Pricing Schedule'!$F$34+('[1]Pricing Schedule'!$F$36*M356),
IF(AND(I356=38000,R356&gt;12.8,R356&lt;=22.8),'[1]Pricing Schedule'!$F$34+('[1]Pricing Schedule'!$F$36*M356),
IF(AND(I356=38000,R356&gt;22.8,R356&lt;=30.2),'[1]Pricing Schedule'!$F$43+('[1]Pricing Schedule'!$F$45*M356),
IF(AND(I356=38000,R356&gt;30.2,R356&lt;=45.9),'[1]Pricing Schedule'!$F$52+('[1]Pricing Schedule'!$F$54*M356),
IF(AND(I356=38000,R356&gt;45.9,R356&lt;=123.4),'[1]Pricing Schedule'!$F$96+('[1]Pricing Schedule'!$F$97*M356),
IF(AND(I356=38000,R356&gt;123.4,R356&lt;=168.2,M356&lt;=10),'[1]Pricing Schedule'!$F$103+('[1]Pricing Schedule'!$F$105*M356),
IF(AND(I356=38000,R356&gt;123.4,R356&lt;=168.2,M356&gt;10),'[1]Pricing Schedule'!$F$111+('[1]Pricing Schedule'!$F$113*M356),
IF(AND(I356=38000,R356&gt;157.4,R356&lt;=336.4,M356&lt;=10),('[1]Pricing Schedule'!$F$103+('[1]Pricing Schedule'!$F$105*M356))*2,
IF(AND(I356=38000,R356&gt;157.4,R356&lt;=336.4,M356&gt;10),('[1]Pricing Schedule'!$F$111+('[1]Pricing Schedule'!$F$113*M356))*2,
IF(AND(I356=38000,R356&gt;314.8,R356&lt;=504.6,M356&lt;=10),('[1]Pricing Schedule'!$F$103+('[1]Pricing Schedule'!$F$105*M356))*3,
IF(AND(I356=38000,R356&gt;314.8,R356&lt;=504.6,M356&gt;10),('[1]Pricing Schedule'!$F$111+('[1]Pricing Schedule'!$F$113*M356))*3,
IF(AND(I356=38000,R356&gt;472.2,R356&lt;=672.8,M356&lt;=10),('[1]Pricing Schedule'!$F$103+('[1]Pricing Schedule'!$F$105*M356))*4,
IF(AND(I356=38000,R356&gt;472.2,R356&lt;=672.8,M356&gt;10),('[1]Pricing Schedule'!$F$111+('[1]Pricing Schedule'!$F$113*M356))*4,
IF(AND(I356=110000,R356&lt;=12.8,M356&gt;2),'[1]Pricing Schedule'!$F$62+('[1]Pricing Schedule'!$F$63*M356),
IF(AND(I356=110000,R356&lt;=12.8,M356&lt;=2),'[1]Pricing Schedule'!$F$96+('[1]Pricing Schedule'!$F$97*M356),
IF(AND(I356=110000,R356&gt;12.8,R356&lt;=22.8,M356&gt;3),'[1]Pricing Schedule'!$F$71+('[1]Pricing Schedule'!$F$72*M356),
IF(AND(I356=110000,R356&gt;12.8,R356&lt;=22.8,M356&lt;=3),'[1]Pricing Schedule'!$F$96+('[1]Pricing Schedule'!$F$97*M356),
IF(AND(I356=110000,R356&gt;22.8,R356&lt;=30.2),'[1]Pricing Schedule'!$F$80+('[1]Pricing Schedule'!$F$81*M356),
IF(AND(I356=110000,R356&gt;30.2,R356&lt;=45.9),'[1]Pricing Schedule'!$F$89+('[1]Pricing Schedule'!$F$90*M356),
IF(AND(I356=110000,R356&gt;45.9,R356&lt;=123.4),'[1]Pricing Schedule'!$F$96+('[1]Pricing Schedule'!$F$97*M356),
IF(AND(I356=110000,R356&gt;123.4,R356&lt;=168.2,M356&lt;=10),'[1]Pricing Schedule'!$F$103+('[1]Pricing Schedule'!$F$105*M356),
IF(AND(I356=110000,R356&gt;123.4,R356&lt;=168.2,M356&gt;10),'[1]Pricing Schedule'!$F$111+('[1]Pricing Schedule'!$F$113*M356),
IF(AND(I356=110000,R356&gt;168.2,R356&lt;=336.4,M356&lt;=10),('[1]Pricing Schedule'!$F$103+('[1]Pricing Schedule'!$F$105*M356))*2,
IF(AND(I356=110000,R356&gt;168.2,R356&lt;=336.4,M356&gt;10),('[1]Pricing Schedule'!$F$111+('[1]Pricing Schedule'!$F$113*M356))*2,
IF(AND(I356=110000,R356&gt;336.4,R356&lt;=504.6,M356&lt;=10),('[1]Pricing Schedule'!$F$103+('[1]Pricing Schedule'!$F$105*M356))*3,
IF(AND(I356=110000,R356&gt;336.4,R356&lt;=504.6,M356&gt;10),('[1]Pricing Schedule'!$F$111+('[1]Pricing Schedule'!$F$113*M356))*3,
IF(AND(I356=110000,R356&gt;504.6,R356&lt;=672.8,M356&lt;=10),('[1]Pricing Schedule'!$F$103+('[1]Pricing Schedule'!$F$105*M356))*4,
IF(AND(I356=110000,R356&gt;504.6,R356&lt;=672.8,M356&gt;10),('[1]Pricing Schedule'!$F$111+('[1]Pricing Schedule'!$F$113*M356))*4,
IF(AND(I356=110000,R356&gt;672.8,R356&lt;=841,M356&lt;=10),('[1]Pricing Schedule'!$F$103+('[1]Pricing Schedule'!$F$105*M356))*5,
IF(AND(I356=110000,R356&gt;672.8,R356&lt;=841,M356&gt;10),('[1]Pricing Schedule'!$F$111+('[1]Pricing Schedule'!$F$113*M356))*5,
IF(AND(I356=110000,R356&gt;672.8,R356&lt;=841,M356&lt;=10),('[1]Pricing Schedule'!$F$103+('[1]Pricing Schedule'!$F$105*M356))*5,
IF(AND(I356=110000,R356&gt;672.8,R356&lt;=841,M356&gt;10),('[1]Pricing Schedule'!$F$111+('[1]Pricing Schedule'!$F$113*M356))*5,
IF(AND(I356=110000,R356&gt;1345.6,R356&lt;=1513.8,M356&lt;=10),('[1]Pricing Schedule'!$F$103+('[1]Pricing Schedule'!$F$105*M356))*9,
IF(AND(I356=110000,R356&gt;1345.6,R356&lt;=1513.8,M356&gt;10),('[1]Pricing Schedule'!$F$111+('[1]Pricing Schedule'!$F$113*M356))*9,
9999999999)))))))))))))))))))))))))))))))))))))))</f>
        <v>2297410</v>
      </c>
      <c r="T356" s="21">
        <f>IF(AND(I356=38000,R356&lt;=4.5,M356&gt;8),'[1]Pricing Schedule'!$J$9,
IF(AND(I356=38000,R356&lt;=4.5,M356&lt;=8),'[1]Pricing Schedule'!$J$36,
IF(AND(I356=38000,R356&gt;4.5,R356&lt;=9,M356&gt;8),'[1]Pricing Schedule'!$J$18,
IF(AND(I356=38000,R356&gt;4.5,R356&lt;=9,M356&lt;=8),'[1]Pricing Schedule'!$J$36,
IF(AND(I356=38000,R356&gt;9,R356&lt;=12.8,M356&gt;8),'[1]Pricing Schedule'!$J$27,
IF(AND(I356=38000,R356&gt;9,R356&lt;=12.8,M356&lt;=8),'[1]Pricing Schedule'!$J$36,
IF(AND(I356=38000,R356&gt;12.8,R356&lt;=22.8),'[1]Pricing Schedule'!$J$36,
IF(AND(I356=38000,R356&gt;22.8,R356&lt;=30.2),'[1]Pricing Schedule'!$J$45,
IF(AND(I356=38000,R356&gt;30.2,R356&lt;=45.9),'[1]Pricing Schedule'!$J$54,
IF(AND(I356=38000,R356&gt;45.9,R356&lt;=123.4),'[1]Pricing Schedule'!$J$97,
IF(AND(I356=38000,R356&gt;123.4,R356&lt;=168.2,M356&lt;=10),'[1]Pricing Schedule'!$J$105,
IF(AND(I356=38000,R356&gt;123.4,R356&lt;=168.2,M356&gt;10),'[1]Pricing Schedule'!$J$113,
IF(AND(I356=38000,R356&gt;168.2,R356&lt;=336.4,M356&lt;=10),('[1]Pricing Schedule'!$J$105),
IF(AND(I356=38000,R356&gt;168.2,R356&lt;=336.4,M356&gt;10),('[1]Pricing Schedule'!$J$113),
IF(AND(I356=38000,R356&gt;336.4,R356&lt;=504.6,M356&lt;=10),('[1]Pricing Schedule'!$J$105),
IF(AND(I356=38000,R356&gt;336.4,R356&lt;=504.6,M356&gt;10),('[1]Pricing Schedule'!$J$113),
IF(AND(I356=38000,R356&gt;504.6,R356&lt;=672.8,M356&lt;=10),('[1]Pricing Schedule'!$J$105),
IF(AND(I356=38000,R356&gt;504.6,R356&lt;=672.8,M356&gt;10),('[1]Pricing Schedule'!$J$113),
IF(AND(I356=110000,R356&lt;=12.8,M356&gt;2),'[1]Pricing Schedule'!$J$63,
IF(AND(I356=110000,R356&lt;=12.8,M356&lt;=2),'[1]Pricing Schedule'!$J$97,
IF(AND(I356=110000,R356&gt;12.8,R356&lt;=22.8,M356&gt;3),'[1]Pricing Schedule'!$J$72,
IF(AND(I356=110000,R356&gt;12.8,R356&lt;=22.8,M356&lt;=3),'[1]Pricing Schedule'!$J$97,
IF(AND(I356=110000,R356&gt;22.8,R356&lt;=30.2),'[1]Pricing Schedule'!$J$81,
IF(AND(I356=110000,R356&gt;30.2,R356&lt;=45.9),'[1]Pricing Schedule'!$J$90,
IF(AND(I356=110000,R356&gt;45.9,R356&lt;=123.4),'[1]Pricing Schedule'!$J$97,
IF(AND(I356=110000,R356&gt;123.4,R356&lt;=168.2,M356&lt;=10),'[1]Pricing Schedule'!$J$105,
IF(AND(I356=110000,R356&gt;123.4,R356&lt;=168.2,M356&gt;10),'[1]Pricing Schedule'!$J$113,
IF(AND(I356=110000,R356&gt;168.2,R356&lt;=336.2,M356&lt;=10),('[1]Pricing Schedule'!$J$105),
IF(AND(I356=110000,R356&gt;168.2,R356&lt;=336.2,M356&gt;10),('[1]Pricing Schedule'!$J$113),
IF(AND(I356=110000,R356&gt;336.4,R356&lt;=504.6,M356&lt;=10),('[1]Pricing Schedule'!$J$105),
IF(AND(I356=110000,R356&gt;336.4,R356&lt;=504.6,M356&gt;10),('[1]Pricing Schedule'!$J$113),
IF(AND(I356=110000,R356&gt;504.6,R356&lt;=672.8,M356&lt;=10),('[1]Pricing Schedule'!$J$105),
IF(AND(I356=110000,R356&gt;504.6,R356&lt;=672.8,M356&gt;10),('[1]Pricing Schedule'!$J$113),
IF(AND(I356=110000,R356&gt;672.8,R356&lt;=841,M356&lt;=10),('[1]Pricing Schedule'!$J$105),
IF(AND(I356=110000,R356&gt;672.8,R356&lt;=841,M356&gt;10),('[1]Pricing Schedule'!$J$113),
IF(AND(I356=110000,R356&gt;1682,R356&lt;=1850.2,M356&lt;=10),('[1]Pricing Schedule'!$J$105),
IF(AND(I356=110000,R356&gt;1682,R356&lt;=1850.2,M356&gt;10),('[1]Pricing Schedule'!$J$113),
IF(AND(I356=110000,R356&gt;2018.4,R356&lt;=2186.6,M356&lt;=10),('[1]Pricing Schedule'!$J$105),
IF(AND(I356=110000,R356&gt;2018.4,R356&lt;=2186.6,M356&gt;10),('[1]Pricing Schedule'!$J$113),999999999)))))))))))))))))))))))))))))))))))))))</f>
        <v>8</v>
      </c>
      <c r="U356" s="40">
        <f t="shared" si="36"/>
        <v>133183.18840579709</v>
      </c>
      <c r="V356" s="41">
        <f t="shared" si="37"/>
        <v>7.5084551734344327</v>
      </c>
      <c r="Y356" s="23">
        <v>131</v>
      </c>
      <c r="Z356" s="23">
        <v>623</v>
      </c>
      <c r="AR356" s="35"/>
    </row>
    <row r="357" spans="1:44">
      <c r="A357" s="23">
        <v>357</v>
      </c>
      <c r="B357" s="23">
        <v>357</v>
      </c>
      <c r="C357" s="23" t="s">
        <v>692</v>
      </c>
      <c r="D357" s="23" t="s">
        <v>116</v>
      </c>
      <c r="E357" s="23" t="s">
        <v>116</v>
      </c>
      <c r="F357" s="23" t="s">
        <v>374</v>
      </c>
      <c r="G357" s="23" t="s">
        <v>375</v>
      </c>
      <c r="H357" s="23" t="s">
        <v>133</v>
      </c>
      <c r="I357" s="13">
        <v>110000</v>
      </c>
      <c r="L357" s="24">
        <v>7.1719999999999997</v>
      </c>
      <c r="M357" s="37">
        <f t="shared" si="32"/>
        <v>8</v>
      </c>
      <c r="N357" s="24">
        <v>4.8479999999999999</v>
      </c>
      <c r="O357" s="13">
        <v>1</v>
      </c>
      <c r="P357" s="36">
        <f t="shared" si="33"/>
        <v>3.6360000000000001</v>
      </c>
      <c r="Q357" s="38">
        <f t="shared" si="34"/>
        <v>37.950000000000003</v>
      </c>
      <c r="R357" s="37">
        <f t="shared" si="35"/>
        <v>37.950000000000003</v>
      </c>
      <c r="S357" s="39">
        <f>IF(AND(I357=38000,R357&lt;=4.5,M357&gt;8),'[1]Pricing Schedule'!$F$8+('[1]Pricing Schedule'!$F$9*M357),
IF(AND(I357=38000,R357&lt;=4.5,M357&lt;=8),'[1]Pricing Schedule'!$F$34+('[1]Pricing Schedule'!$F$36*M357),
IF(AND(I357=38000,R357&gt;4.5,R357&lt;=9,M357&gt;8),'[1]Pricing Schedule'!$F$17+('[1]Pricing Schedule'!$F$18*M357),
IF(AND(I357=38000,R357&gt;4.5,R357&lt;=9,M357&lt;=8),'[1]Pricing Schedule'!$F$34+('[1]Pricing Schedule'!$F$36*M357),
IF(AND(I357=38000,R357&gt;9,R357&lt;=12.8,M357&gt;8),'[1]Pricing Schedule'!$F$26+('[1]Pricing Schedule'!$F$27*M357),
IF(AND(I357=38000,R357&gt;9,R357&lt;=12.8,M357&lt;=8),'[1]Pricing Schedule'!$F$34+('[1]Pricing Schedule'!$F$36*M357),
IF(AND(I357=38000,R357&gt;12.8,R357&lt;=22.8),'[1]Pricing Schedule'!$F$34+('[1]Pricing Schedule'!$F$36*M357),
IF(AND(I357=38000,R357&gt;22.8,R357&lt;=30.2),'[1]Pricing Schedule'!$F$43+('[1]Pricing Schedule'!$F$45*M357),
IF(AND(I357=38000,R357&gt;30.2,R357&lt;=45.9),'[1]Pricing Schedule'!$F$52+('[1]Pricing Schedule'!$F$54*M357),
IF(AND(I357=38000,R357&gt;45.9,R357&lt;=123.4),'[1]Pricing Schedule'!$F$96+('[1]Pricing Schedule'!$F$97*M357),
IF(AND(I357=38000,R357&gt;123.4,R357&lt;=168.2,M357&lt;=10),'[1]Pricing Schedule'!$F$103+('[1]Pricing Schedule'!$F$105*M357),
IF(AND(I357=38000,R357&gt;123.4,R357&lt;=168.2,M357&gt;10),'[1]Pricing Schedule'!$F$111+('[1]Pricing Schedule'!$F$113*M357),
IF(AND(I357=38000,R357&gt;157.4,R357&lt;=336.4,M357&lt;=10),('[1]Pricing Schedule'!$F$103+('[1]Pricing Schedule'!$F$105*M357))*2,
IF(AND(I357=38000,R357&gt;157.4,R357&lt;=336.4,M357&gt;10),('[1]Pricing Schedule'!$F$111+('[1]Pricing Schedule'!$F$113*M357))*2,
IF(AND(I357=38000,R357&gt;314.8,R357&lt;=504.6,M357&lt;=10),('[1]Pricing Schedule'!$F$103+('[1]Pricing Schedule'!$F$105*M357))*3,
IF(AND(I357=38000,R357&gt;314.8,R357&lt;=504.6,M357&gt;10),('[1]Pricing Schedule'!$F$111+('[1]Pricing Schedule'!$F$113*M357))*3,
IF(AND(I357=38000,R357&gt;472.2,R357&lt;=672.8,M357&lt;=10),('[1]Pricing Schedule'!$F$103+('[1]Pricing Schedule'!$F$105*M357))*4,
IF(AND(I357=38000,R357&gt;472.2,R357&lt;=672.8,M357&gt;10),('[1]Pricing Schedule'!$F$111+('[1]Pricing Schedule'!$F$113*M357))*4,
IF(AND(I357=110000,R357&lt;=12.8,M357&gt;2),'[1]Pricing Schedule'!$F$62+('[1]Pricing Schedule'!$F$63*M357),
IF(AND(I357=110000,R357&lt;=12.8,M357&lt;=2),'[1]Pricing Schedule'!$F$96+('[1]Pricing Schedule'!$F$97*M357),
IF(AND(I357=110000,R357&gt;12.8,R357&lt;=22.8,M357&gt;3),'[1]Pricing Schedule'!$F$71+('[1]Pricing Schedule'!$F$72*M357),
IF(AND(I357=110000,R357&gt;12.8,R357&lt;=22.8,M357&lt;=3),'[1]Pricing Schedule'!$F$96+('[1]Pricing Schedule'!$F$97*M357),
IF(AND(I357=110000,R357&gt;22.8,R357&lt;=30.2),'[1]Pricing Schedule'!$F$80+('[1]Pricing Schedule'!$F$81*M357),
IF(AND(I357=110000,R357&gt;30.2,R357&lt;=45.9),'[1]Pricing Schedule'!$F$89+('[1]Pricing Schedule'!$F$90*M357),
IF(AND(I357=110000,R357&gt;45.9,R357&lt;=123.4),'[1]Pricing Schedule'!$F$96+('[1]Pricing Schedule'!$F$97*M357),
IF(AND(I357=110000,R357&gt;123.4,R357&lt;=168.2,M357&lt;=10),'[1]Pricing Schedule'!$F$103+('[1]Pricing Schedule'!$F$105*M357),
IF(AND(I357=110000,R357&gt;123.4,R357&lt;=168.2,M357&gt;10),'[1]Pricing Schedule'!$F$111+('[1]Pricing Schedule'!$F$113*M357),
IF(AND(I357=110000,R357&gt;168.2,R357&lt;=336.4,M357&lt;=10),('[1]Pricing Schedule'!$F$103+('[1]Pricing Schedule'!$F$105*M357))*2,
IF(AND(I357=110000,R357&gt;168.2,R357&lt;=336.4,M357&gt;10),('[1]Pricing Schedule'!$F$111+('[1]Pricing Schedule'!$F$113*M357))*2,
IF(AND(I357=110000,R357&gt;336.4,R357&lt;=504.6,M357&lt;=10),('[1]Pricing Schedule'!$F$103+('[1]Pricing Schedule'!$F$105*M357))*3,
IF(AND(I357=110000,R357&gt;336.4,R357&lt;=504.6,M357&gt;10),('[1]Pricing Schedule'!$F$111+('[1]Pricing Schedule'!$F$113*M357))*3,
IF(AND(I357=110000,R357&gt;504.6,R357&lt;=672.8,M357&lt;=10),('[1]Pricing Schedule'!$F$103+('[1]Pricing Schedule'!$F$105*M357))*4,
IF(AND(I357=110000,R357&gt;504.6,R357&lt;=672.8,M357&gt;10),('[1]Pricing Schedule'!$F$111+('[1]Pricing Schedule'!$F$113*M357))*4,
IF(AND(I357=110000,R357&gt;672.8,R357&lt;=841,M357&lt;=10),('[1]Pricing Schedule'!$F$103+('[1]Pricing Schedule'!$F$105*M357))*5,
IF(AND(I357=110000,R357&gt;672.8,R357&lt;=841,M357&gt;10),('[1]Pricing Schedule'!$F$111+('[1]Pricing Schedule'!$F$113*M357))*5,
IF(AND(I357=110000,R357&gt;672.8,R357&lt;=841,M357&lt;=10),('[1]Pricing Schedule'!$F$103+('[1]Pricing Schedule'!$F$105*M357))*5,
IF(AND(I357=110000,R357&gt;672.8,R357&lt;=841,M357&gt;10),('[1]Pricing Schedule'!$F$111+('[1]Pricing Schedule'!$F$113*M357))*5,
IF(AND(I357=110000,R357&gt;1345.6,R357&lt;=1513.8,M357&lt;=10),('[1]Pricing Schedule'!$F$103+('[1]Pricing Schedule'!$F$105*M357))*9,
IF(AND(I357=110000,R357&gt;1345.6,R357&lt;=1513.8,M357&gt;10),('[1]Pricing Schedule'!$F$111+('[1]Pricing Schedule'!$F$113*M357))*9,
9999999999)))))))))))))))))))))))))))))))))))))))</f>
        <v>2843930</v>
      </c>
      <c r="T357" s="21">
        <f>IF(AND(I357=38000,R357&lt;=4.5,M357&gt;8),'[1]Pricing Schedule'!$J$9,
IF(AND(I357=38000,R357&lt;=4.5,M357&lt;=8),'[1]Pricing Schedule'!$J$36,
IF(AND(I357=38000,R357&gt;4.5,R357&lt;=9,M357&gt;8),'[1]Pricing Schedule'!$J$18,
IF(AND(I357=38000,R357&gt;4.5,R357&lt;=9,M357&lt;=8),'[1]Pricing Schedule'!$J$36,
IF(AND(I357=38000,R357&gt;9,R357&lt;=12.8,M357&gt;8),'[1]Pricing Schedule'!$J$27,
IF(AND(I357=38000,R357&gt;9,R357&lt;=12.8,M357&lt;=8),'[1]Pricing Schedule'!$J$36,
IF(AND(I357=38000,R357&gt;12.8,R357&lt;=22.8),'[1]Pricing Schedule'!$J$36,
IF(AND(I357=38000,R357&gt;22.8,R357&lt;=30.2),'[1]Pricing Schedule'!$J$45,
IF(AND(I357=38000,R357&gt;30.2,R357&lt;=45.9),'[1]Pricing Schedule'!$J$54,
IF(AND(I357=38000,R357&gt;45.9,R357&lt;=123.4),'[1]Pricing Schedule'!$J$97,
IF(AND(I357=38000,R357&gt;123.4,R357&lt;=168.2,M357&lt;=10),'[1]Pricing Schedule'!$J$105,
IF(AND(I357=38000,R357&gt;123.4,R357&lt;=168.2,M357&gt;10),'[1]Pricing Schedule'!$J$113,
IF(AND(I357=38000,R357&gt;168.2,R357&lt;=336.4,M357&lt;=10),('[1]Pricing Schedule'!$J$105),
IF(AND(I357=38000,R357&gt;168.2,R357&lt;=336.4,M357&gt;10),('[1]Pricing Schedule'!$J$113),
IF(AND(I357=38000,R357&gt;336.4,R357&lt;=504.6,M357&lt;=10),('[1]Pricing Schedule'!$J$105),
IF(AND(I357=38000,R357&gt;336.4,R357&lt;=504.6,M357&gt;10),('[1]Pricing Schedule'!$J$113),
IF(AND(I357=38000,R357&gt;504.6,R357&lt;=672.8,M357&lt;=10),('[1]Pricing Schedule'!$J$105),
IF(AND(I357=38000,R357&gt;504.6,R357&lt;=672.8,M357&gt;10),('[1]Pricing Schedule'!$J$113),
IF(AND(I357=110000,R357&lt;=12.8,M357&gt;2),'[1]Pricing Schedule'!$J$63,
IF(AND(I357=110000,R357&lt;=12.8,M357&lt;=2),'[1]Pricing Schedule'!$J$97,
IF(AND(I357=110000,R357&gt;12.8,R357&lt;=22.8,M357&gt;3),'[1]Pricing Schedule'!$J$72,
IF(AND(I357=110000,R357&gt;12.8,R357&lt;=22.8,M357&lt;=3),'[1]Pricing Schedule'!$J$97,
IF(AND(I357=110000,R357&gt;22.8,R357&lt;=30.2),'[1]Pricing Schedule'!$J$81,
IF(AND(I357=110000,R357&gt;30.2,R357&lt;=45.9),'[1]Pricing Schedule'!$J$90,
IF(AND(I357=110000,R357&gt;45.9,R357&lt;=123.4),'[1]Pricing Schedule'!$J$97,
IF(AND(I357=110000,R357&gt;123.4,R357&lt;=168.2,M357&lt;=10),'[1]Pricing Schedule'!$J$105,
IF(AND(I357=110000,R357&gt;123.4,R357&lt;=168.2,M357&gt;10),'[1]Pricing Schedule'!$J$113,
IF(AND(I357=110000,R357&gt;168.2,R357&lt;=336.2,M357&lt;=10),('[1]Pricing Schedule'!$J$105),
IF(AND(I357=110000,R357&gt;168.2,R357&lt;=336.2,M357&gt;10),('[1]Pricing Schedule'!$J$113),
IF(AND(I357=110000,R357&gt;336.4,R357&lt;=504.6,M357&lt;=10),('[1]Pricing Schedule'!$J$105),
IF(AND(I357=110000,R357&gt;336.4,R357&lt;=504.6,M357&gt;10),('[1]Pricing Schedule'!$J$113),
IF(AND(I357=110000,R357&gt;504.6,R357&lt;=672.8,M357&lt;=10),('[1]Pricing Schedule'!$J$105),
IF(AND(I357=110000,R357&gt;504.6,R357&lt;=672.8,M357&gt;10),('[1]Pricing Schedule'!$J$113),
IF(AND(I357=110000,R357&gt;672.8,R357&lt;=841,M357&lt;=10),('[1]Pricing Schedule'!$J$105),
IF(AND(I357=110000,R357&gt;672.8,R357&lt;=841,M357&gt;10),('[1]Pricing Schedule'!$J$113),
IF(AND(I357=110000,R357&gt;1682,R357&lt;=1850.2,M357&lt;=10),('[1]Pricing Schedule'!$J$105),
IF(AND(I357=110000,R357&gt;1682,R357&lt;=1850.2,M357&gt;10),('[1]Pricing Schedule'!$J$113),
IF(AND(I357=110000,R357&gt;2018.4,R357&lt;=2186.6,M357&lt;=10),('[1]Pricing Schedule'!$J$105),
IF(AND(I357=110000,R357&gt;2018.4,R357&lt;=2186.6,M357&gt;10),('[1]Pricing Schedule'!$J$113),999999999)))))))))))))))))))))))))))))))))))))))</f>
        <v>10</v>
      </c>
      <c r="U357" s="40">
        <f t="shared" si="36"/>
        <v>74938.866930171265</v>
      </c>
      <c r="V357" s="41">
        <f t="shared" si="37"/>
        <v>13.344210300534824</v>
      </c>
      <c r="Y357" s="23">
        <v>634</v>
      </c>
      <c r="Z357" s="23">
        <v>207</v>
      </c>
      <c r="AR357" s="35"/>
    </row>
    <row r="358" spans="1:44">
      <c r="A358" s="23">
        <v>358</v>
      </c>
      <c r="B358" s="23">
        <v>358</v>
      </c>
      <c r="C358" s="23" t="s">
        <v>693</v>
      </c>
      <c r="D358" s="23" t="s">
        <v>116</v>
      </c>
      <c r="E358" s="23" t="s">
        <v>116</v>
      </c>
      <c r="F358" s="23" t="s">
        <v>374</v>
      </c>
      <c r="G358" s="23" t="s">
        <v>375</v>
      </c>
      <c r="H358" s="23" t="s">
        <v>133</v>
      </c>
      <c r="I358" s="13">
        <v>110000</v>
      </c>
      <c r="L358" s="24">
        <v>4.0819999999999999</v>
      </c>
      <c r="M358" s="37">
        <f t="shared" si="32"/>
        <v>5</v>
      </c>
      <c r="N358" s="24">
        <v>1.768</v>
      </c>
      <c r="O358" s="13">
        <v>1</v>
      </c>
      <c r="P358" s="36">
        <f t="shared" si="33"/>
        <v>1.3260000000000001</v>
      </c>
      <c r="Q358" s="38">
        <f t="shared" si="34"/>
        <v>13.8</v>
      </c>
      <c r="R358" s="37">
        <f t="shared" si="35"/>
        <v>13.8</v>
      </c>
      <c r="S358" s="39">
        <f>IF(AND(I358=38000,R358&lt;=4.5,M358&gt;8),'[1]Pricing Schedule'!$F$8+('[1]Pricing Schedule'!$F$9*M358),
IF(AND(I358=38000,R358&lt;=4.5,M358&lt;=8),'[1]Pricing Schedule'!$F$34+('[1]Pricing Schedule'!$F$36*M358),
IF(AND(I358=38000,R358&gt;4.5,R358&lt;=9,M358&gt;8),'[1]Pricing Schedule'!$F$17+('[1]Pricing Schedule'!$F$18*M358),
IF(AND(I358=38000,R358&gt;4.5,R358&lt;=9,M358&lt;=8),'[1]Pricing Schedule'!$F$34+('[1]Pricing Schedule'!$F$36*M358),
IF(AND(I358=38000,R358&gt;9,R358&lt;=12.8,M358&gt;8),'[1]Pricing Schedule'!$F$26+('[1]Pricing Schedule'!$F$27*M358),
IF(AND(I358=38000,R358&gt;9,R358&lt;=12.8,M358&lt;=8),'[1]Pricing Schedule'!$F$34+('[1]Pricing Schedule'!$F$36*M358),
IF(AND(I358=38000,R358&gt;12.8,R358&lt;=22.8),'[1]Pricing Schedule'!$F$34+('[1]Pricing Schedule'!$F$36*M358),
IF(AND(I358=38000,R358&gt;22.8,R358&lt;=30.2),'[1]Pricing Schedule'!$F$43+('[1]Pricing Schedule'!$F$45*M358),
IF(AND(I358=38000,R358&gt;30.2,R358&lt;=45.9),'[1]Pricing Schedule'!$F$52+('[1]Pricing Schedule'!$F$54*M358),
IF(AND(I358=38000,R358&gt;45.9,R358&lt;=123.4),'[1]Pricing Schedule'!$F$96+('[1]Pricing Schedule'!$F$97*M358),
IF(AND(I358=38000,R358&gt;123.4,R358&lt;=168.2,M358&lt;=10),'[1]Pricing Schedule'!$F$103+('[1]Pricing Schedule'!$F$105*M358),
IF(AND(I358=38000,R358&gt;123.4,R358&lt;=168.2,M358&gt;10),'[1]Pricing Schedule'!$F$111+('[1]Pricing Schedule'!$F$113*M358),
IF(AND(I358=38000,R358&gt;157.4,R358&lt;=336.4,M358&lt;=10),('[1]Pricing Schedule'!$F$103+('[1]Pricing Schedule'!$F$105*M358))*2,
IF(AND(I358=38000,R358&gt;157.4,R358&lt;=336.4,M358&gt;10),('[1]Pricing Schedule'!$F$111+('[1]Pricing Schedule'!$F$113*M358))*2,
IF(AND(I358=38000,R358&gt;314.8,R358&lt;=504.6,M358&lt;=10),('[1]Pricing Schedule'!$F$103+('[1]Pricing Schedule'!$F$105*M358))*3,
IF(AND(I358=38000,R358&gt;314.8,R358&lt;=504.6,M358&gt;10),('[1]Pricing Schedule'!$F$111+('[1]Pricing Schedule'!$F$113*M358))*3,
IF(AND(I358=38000,R358&gt;472.2,R358&lt;=672.8,M358&lt;=10),('[1]Pricing Schedule'!$F$103+('[1]Pricing Schedule'!$F$105*M358))*4,
IF(AND(I358=38000,R358&gt;472.2,R358&lt;=672.8,M358&gt;10),('[1]Pricing Schedule'!$F$111+('[1]Pricing Schedule'!$F$113*M358))*4,
IF(AND(I358=110000,R358&lt;=12.8,M358&gt;2),'[1]Pricing Schedule'!$F$62+('[1]Pricing Schedule'!$F$63*M358),
IF(AND(I358=110000,R358&lt;=12.8,M358&lt;=2),'[1]Pricing Schedule'!$F$96+('[1]Pricing Schedule'!$F$97*M358),
IF(AND(I358=110000,R358&gt;12.8,R358&lt;=22.8,M358&gt;3),'[1]Pricing Schedule'!$F$71+('[1]Pricing Schedule'!$F$72*M358),
IF(AND(I358=110000,R358&gt;12.8,R358&lt;=22.8,M358&lt;=3),'[1]Pricing Schedule'!$F$96+('[1]Pricing Schedule'!$F$97*M358),
IF(AND(I358=110000,R358&gt;22.8,R358&lt;=30.2),'[1]Pricing Schedule'!$F$80+('[1]Pricing Schedule'!$F$81*M358),
IF(AND(I358=110000,R358&gt;30.2,R358&lt;=45.9),'[1]Pricing Schedule'!$F$89+('[1]Pricing Schedule'!$F$90*M358),
IF(AND(I358=110000,R358&gt;45.9,R358&lt;=123.4),'[1]Pricing Schedule'!$F$96+('[1]Pricing Schedule'!$F$97*M358),
IF(AND(I358=110000,R358&gt;123.4,R358&lt;=168.2,M358&lt;=10),'[1]Pricing Schedule'!$F$103+('[1]Pricing Schedule'!$F$105*M358),
IF(AND(I358=110000,R358&gt;123.4,R358&lt;=168.2,M358&gt;10),'[1]Pricing Schedule'!$F$111+('[1]Pricing Schedule'!$F$113*M358),
IF(AND(I358=110000,R358&gt;168.2,R358&lt;=336.4,M358&lt;=10),('[1]Pricing Schedule'!$F$103+('[1]Pricing Schedule'!$F$105*M358))*2,
IF(AND(I358=110000,R358&gt;168.2,R358&lt;=336.4,M358&gt;10),('[1]Pricing Schedule'!$F$111+('[1]Pricing Schedule'!$F$113*M358))*2,
IF(AND(I358=110000,R358&gt;336.4,R358&lt;=504.6,M358&lt;=10),('[1]Pricing Schedule'!$F$103+('[1]Pricing Schedule'!$F$105*M358))*3,
IF(AND(I358=110000,R358&gt;336.4,R358&lt;=504.6,M358&gt;10),('[1]Pricing Schedule'!$F$111+('[1]Pricing Schedule'!$F$113*M358))*3,
IF(AND(I358=110000,R358&gt;504.6,R358&lt;=672.8,M358&lt;=10),('[1]Pricing Schedule'!$F$103+('[1]Pricing Schedule'!$F$105*M358))*4,
IF(AND(I358=110000,R358&gt;504.6,R358&lt;=672.8,M358&gt;10),('[1]Pricing Schedule'!$F$111+('[1]Pricing Schedule'!$F$113*M358))*4,
IF(AND(I358=110000,R358&gt;672.8,R358&lt;=841,M358&lt;=10),('[1]Pricing Schedule'!$F$103+('[1]Pricing Schedule'!$F$105*M358))*5,
IF(AND(I358=110000,R358&gt;672.8,R358&lt;=841,M358&gt;10),('[1]Pricing Schedule'!$F$111+('[1]Pricing Schedule'!$F$113*M358))*5,
IF(AND(I358=110000,R358&gt;672.8,R358&lt;=841,M358&lt;=10),('[1]Pricing Schedule'!$F$103+('[1]Pricing Schedule'!$F$105*M358))*5,
IF(AND(I358=110000,R358&gt;672.8,R358&lt;=841,M358&gt;10),('[1]Pricing Schedule'!$F$111+('[1]Pricing Schedule'!$F$113*M358))*5,
IF(AND(I358=110000,R358&gt;1345.6,R358&lt;=1513.8,M358&lt;=10),('[1]Pricing Schedule'!$F$103+('[1]Pricing Schedule'!$F$105*M358))*9,
IF(AND(I358=110000,R358&gt;1345.6,R358&lt;=1513.8,M358&gt;10),('[1]Pricing Schedule'!$F$111+('[1]Pricing Schedule'!$F$113*M358))*9,
9999999999)))))))))))))))))))))))))))))))))))))))</f>
        <v>1946060</v>
      </c>
      <c r="T358" s="21">
        <f>IF(AND(I358=38000,R358&lt;=4.5,M358&gt;8),'[1]Pricing Schedule'!$J$9,
IF(AND(I358=38000,R358&lt;=4.5,M358&lt;=8),'[1]Pricing Schedule'!$J$36,
IF(AND(I358=38000,R358&gt;4.5,R358&lt;=9,M358&gt;8),'[1]Pricing Schedule'!$J$18,
IF(AND(I358=38000,R358&gt;4.5,R358&lt;=9,M358&lt;=8),'[1]Pricing Schedule'!$J$36,
IF(AND(I358=38000,R358&gt;9,R358&lt;=12.8,M358&gt;8),'[1]Pricing Schedule'!$J$27,
IF(AND(I358=38000,R358&gt;9,R358&lt;=12.8,M358&lt;=8),'[1]Pricing Schedule'!$J$36,
IF(AND(I358=38000,R358&gt;12.8,R358&lt;=22.8),'[1]Pricing Schedule'!$J$36,
IF(AND(I358=38000,R358&gt;22.8,R358&lt;=30.2),'[1]Pricing Schedule'!$J$45,
IF(AND(I358=38000,R358&gt;30.2,R358&lt;=45.9),'[1]Pricing Schedule'!$J$54,
IF(AND(I358=38000,R358&gt;45.9,R358&lt;=123.4),'[1]Pricing Schedule'!$J$97,
IF(AND(I358=38000,R358&gt;123.4,R358&lt;=168.2,M358&lt;=10),'[1]Pricing Schedule'!$J$105,
IF(AND(I358=38000,R358&gt;123.4,R358&lt;=168.2,M358&gt;10),'[1]Pricing Schedule'!$J$113,
IF(AND(I358=38000,R358&gt;168.2,R358&lt;=336.4,M358&lt;=10),('[1]Pricing Schedule'!$J$105),
IF(AND(I358=38000,R358&gt;168.2,R358&lt;=336.4,M358&gt;10),('[1]Pricing Schedule'!$J$113),
IF(AND(I358=38000,R358&gt;336.4,R358&lt;=504.6,M358&lt;=10),('[1]Pricing Schedule'!$J$105),
IF(AND(I358=38000,R358&gt;336.4,R358&lt;=504.6,M358&gt;10),('[1]Pricing Schedule'!$J$113),
IF(AND(I358=38000,R358&gt;504.6,R358&lt;=672.8,M358&lt;=10),('[1]Pricing Schedule'!$J$105),
IF(AND(I358=38000,R358&gt;504.6,R358&lt;=672.8,M358&gt;10),('[1]Pricing Schedule'!$J$113),
IF(AND(I358=110000,R358&lt;=12.8,M358&gt;2),'[1]Pricing Schedule'!$J$63,
IF(AND(I358=110000,R358&lt;=12.8,M358&lt;=2),'[1]Pricing Schedule'!$J$97,
IF(AND(I358=110000,R358&gt;12.8,R358&lt;=22.8,M358&gt;3),'[1]Pricing Schedule'!$J$72,
IF(AND(I358=110000,R358&gt;12.8,R358&lt;=22.8,M358&lt;=3),'[1]Pricing Schedule'!$J$97,
IF(AND(I358=110000,R358&gt;22.8,R358&lt;=30.2),'[1]Pricing Schedule'!$J$81,
IF(AND(I358=110000,R358&gt;30.2,R358&lt;=45.9),'[1]Pricing Schedule'!$J$90,
IF(AND(I358=110000,R358&gt;45.9,R358&lt;=123.4),'[1]Pricing Schedule'!$J$97,
IF(AND(I358=110000,R358&gt;123.4,R358&lt;=168.2,M358&lt;=10),'[1]Pricing Schedule'!$J$105,
IF(AND(I358=110000,R358&gt;123.4,R358&lt;=168.2,M358&gt;10),'[1]Pricing Schedule'!$J$113,
IF(AND(I358=110000,R358&gt;168.2,R358&lt;=336.2,M358&lt;=10),('[1]Pricing Schedule'!$J$105),
IF(AND(I358=110000,R358&gt;168.2,R358&lt;=336.2,M358&gt;10),('[1]Pricing Schedule'!$J$113),
IF(AND(I358=110000,R358&gt;336.4,R358&lt;=504.6,M358&lt;=10),('[1]Pricing Schedule'!$J$105),
IF(AND(I358=110000,R358&gt;336.4,R358&lt;=504.6,M358&gt;10),('[1]Pricing Schedule'!$J$113),
IF(AND(I358=110000,R358&gt;504.6,R358&lt;=672.8,M358&lt;=10),('[1]Pricing Schedule'!$J$105),
IF(AND(I358=110000,R358&gt;504.6,R358&lt;=672.8,M358&gt;10),('[1]Pricing Schedule'!$J$113),
IF(AND(I358=110000,R358&gt;672.8,R358&lt;=841,M358&lt;=10),('[1]Pricing Schedule'!$J$105),
IF(AND(I358=110000,R358&gt;672.8,R358&lt;=841,M358&gt;10),('[1]Pricing Schedule'!$J$113),
IF(AND(I358=110000,R358&gt;1682,R358&lt;=1850.2,M358&lt;=10),('[1]Pricing Schedule'!$J$105),
IF(AND(I358=110000,R358&gt;1682,R358&lt;=1850.2,M358&gt;10),('[1]Pricing Schedule'!$J$113),
IF(AND(I358=110000,R358&gt;2018.4,R358&lt;=2186.6,M358&lt;=10),('[1]Pricing Schedule'!$J$105),
IF(AND(I358=110000,R358&gt;2018.4,R358&lt;=2186.6,M358&gt;10),('[1]Pricing Schedule'!$J$113),999999999)))))))))))))))))))))))))))))))))))))))</f>
        <v>8</v>
      </c>
      <c r="U358" s="40">
        <f t="shared" si="36"/>
        <v>141018.84057971014</v>
      </c>
      <c r="V358" s="41">
        <f t="shared" si="37"/>
        <v>7.0912510405640115</v>
      </c>
      <c r="Y358" s="23">
        <v>105</v>
      </c>
      <c r="Z358" s="23">
        <v>207</v>
      </c>
      <c r="AR358" s="35"/>
    </row>
    <row r="359" spans="1:44">
      <c r="A359" s="23">
        <v>359</v>
      </c>
      <c r="B359" s="23">
        <v>359</v>
      </c>
      <c r="C359" s="23" t="s">
        <v>694</v>
      </c>
      <c r="D359" s="23" t="s">
        <v>116</v>
      </c>
      <c r="E359" s="23" t="s">
        <v>116</v>
      </c>
      <c r="F359" s="23" t="s">
        <v>374</v>
      </c>
      <c r="G359" s="23" t="s">
        <v>375</v>
      </c>
      <c r="H359" s="23" t="s">
        <v>133</v>
      </c>
      <c r="I359" s="13">
        <v>110000</v>
      </c>
      <c r="L359" s="24">
        <v>6.15</v>
      </c>
      <c r="M359" s="37">
        <f t="shared" si="32"/>
        <v>7</v>
      </c>
      <c r="N359" s="24">
        <v>1.2889999999999999</v>
      </c>
      <c r="O359" s="13">
        <v>1</v>
      </c>
      <c r="P359" s="36">
        <f t="shared" si="33"/>
        <v>0.96675</v>
      </c>
      <c r="Q359" s="38">
        <f t="shared" si="34"/>
        <v>10.350000000000001</v>
      </c>
      <c r="R359" s="37">
        <f t="shared" si="35"/>
        <v>10.350000000000001</v>
      </c>
      <c r="S359" s="39">
        <f>IF(AND(I359=38000,R359&lt;=4.5,M359&gt;8),'[1]Pricing Schedule'!$F$8+('[1]Pricing Schedule'!$F$9*M359),
IF(AND(I359=38000,R359&lt;=4.5,M359&lt;=8),'[1]Pricing Schedule'!$F$34+('[1]Pricing Schedule'!$F$36*M359),
IF(AND(I359=38000,R359&gt;4.5,R359&lt;=9,M359&gt;8),'[1]Pricing Schedule'!$F$17+('[1]Pricing Schedule'!$F$18*M359),
IF(AND(I359=38000,R359&gt;4.5,R359&lt;=9,M359&lt;=8),'[1]Pricing Schedule'!$F$34+('[1]Pricing Schedule'!$F$36*M359),
IF(AND(I359=38000,R359&gt;9,R359&lt;=12.8,M359&gt;8),'[1]Pricing Schedule'!$F$26+('[1]Pricing Schedule'!$F$27*M359),
IF(AND(I359=38000,R359&gt;9,R359&lt;=12.8,M359&lt;=8),'[1]Pricing Schedule'!$F$34+('[1]Pricing Schedule'!$F$36*M359),
IF(AND(I359=38000,R359&gt;12.8,R359&lt;=22.8),'[1]Pricing Schedule'!$F$34+('[1]Pricing Schedule'!$F$36*M359),
IF(AND(I359=38000,R359&gt;22.8,R359&lt;=30.2),'[1]Pricing Schedule'!$F$43+('[1]Pricing Schedule'!$F$45*M359),
IF(AND(I359=38000,R359&gt;30.2,R359&lt;=45.9),'[1]Pricing Schedule'!$F$52+('[1]Pricing Schedule'!$F$54*M359),
IF(AND(I359=38000,R359&gt;45.9,R359&lt;=123.4),'[1]Pricing Schedule'!$F$96+('[1]Pricing Schedule'!$F$97*M359),
IF(AND(I359=38000,R359&gt;123.4,R359&lt;=168.2,M359&lt;=10),'[1]Pricing Schedule'!$F$103+('[1]Pricing Schedule'!$F$105*M359),
IF(AND(I359=38000,R359&gt;123.4,R359&lt;=168.2,M359&gt;10),'[1]Pricing Schedule'!$F$111+('[1]Pricing Schedule'!$F$113*M359),
IF(AND(I359=38000,R359&gt;157.4,R359&lt;=336.4,M359&lt;=10),('[1]Pricing Schedule'!$F$103+('[1]Pricing Schedule'!$F$105*M359))*2,
IF(AND(I359=38000,R359&gt;157.4,R359&lt;=336.4,M359&gt;10),('[1]Pricing Schedule'!$F$111+('[1]Pricing Schedule'!$F$113*M359))*2,
IF(AND(I359=38000,R359&gt;314.8,R359&lt;=504.6,M359&lt;=10),('[1]Pricing Schedule'!$F$103+('[1]Pricing Schedule'!$F$105*M359))*3,
IF(AND(I359=38000,R359&gt;314.8,R359&lt;=504.6,M359&gt;10),('[1]Pricing Schedule'!$F$111+('[1]Pricing Schedule'!$F$113*M359))*3,
IF(AND(I359=38000,R359&gt;472.2,R359&lt;=672.8,M359&lt;=10),('[1]Pricing Schedule'!$F$103+('[1]Pricing Schedule'!$F$105*M359))*4,
IF(AND(I359=38000,R359&gt;472.2,R359&lt;=672.8,M359&gt;10),('[1]Pricing Schedule'!$F$111+('[1]Pricing Schedule'!$F$113*M359))*4,
IF(AND(I359=110000,R359&lt;=12.8,M359&gt;2),'[1]Pricing Schedule'!$F$62+('[1]Pricing Schedule'!$F$63*M359),
IF(AND(I359=110000,R359&lt;=12.8,M359&lt;=2),'[1]Pricing Schedule'!$F$96+('[1]Pricing Schedule'!$F$97*M359),
IF(AND(I359=110000,R359&gt;12.8,R359&lt;=22.8,M359&gt;3),'[1]Pricing Schedule'!$F$71+('[1]Pricing Schedule'!$F$72*M359),
IF(AND(I359=110000,R359&gt;12.8,R359&lt;=22.8,M359&lt;=3),'[1]Pricing Schedule'!$F$96+('[1]Pricing Schedule'!$F$97*M359),
IF(AND(I359=110000,R359&gt;22.8,R359&lt;=30.2),'[1]Pricing Schedule'!$F$80+('[1]Pricing Schedule'!$F$81*M359),
IF(AND(I359=110000,R359&gt;30.2,R359&lt;=45.9),'[1]Pricing Schedule'!$F$89+('[1]Pricing Schedule'!$F$90*M359),
IF(AND(I359=110000,R359&gt;45.9,R359&lt;=123.4),'[1]Pricing Schedule'!$F$96+('[1]Pricing Schedule'!$F$97*M359),
IF(AND(I359=110000,R359&gt;123.4,R359&lt;=168.2,M359&lt;=10),'[1]Pricing Schedule'!$F$103+('[1]Pricing Schedule'!$F$105*M359),
IF(AND(I359=110000,R359&gt;123.4,R359&lt;=168.2,M359&gt;10),'[1]Pricing Schedule'!$F$111+('[1]Pricing Schedule'!$F$113*M359),
IF(AND(I359=110000,R359&gt;168.2,R359&lt;=336.4,M359&lt;=10),('[1]Pricing Schedule'!$F$103+('[1]Pricing Schedule'!$F$105*M359))*2,
IF(AND(I359=110000,R359&gt;168.2,R359&lt;=336.4,M359&gt;10),('[1]Pricing Schedule'!$F$111+('[1]Pricing Schedule'!$F$113*M359))*2,
IF(AND(I359=110000,R359&gt;336.4,R359&lt;=504.6,M359&lt;=10),('[1]Pricing Schedule'!$F$103+('[1]Pricing Schedule'!$F$105*M359))*3,
IF(AND(I359=110000,R359&gt;336.4,R359&lt;=504.6,M359&gt;10),('[1]Pricing Schedule'!$F$111+('[1]Pricing Schedule'!$F$113*M359))*3,
IF(AND(I359=110000,R359&gt;504.6,R359&lt;=672.8,M359&lt;=10),('[1]Pricing Schedule'!$F$103+('[1]Pricing Schedule'!$F$105*M359))*4,
IF(AND(I359=110000,R359&gt;504.6,R359&lt;=672.8,M359&gt;10),('[1]Pricing Schedule'!$F$111+('[1]Pricing Schedule'!$F$113*M359))*4,
IF(AND(I359=110000,R359&gt;672.8,R359&lt;=841,M359&lt;=10),('[1]Pricing Schedule'!$F$103+('[1]Pricing Schedule'!$F$105*M359))*5,
IF(AND(I359=110000,R359&gt;672.8,R359&lt;=841,M359&gt;10),('[1]Pricing Schedule'!$F$111+('[1]Pricing Schedule'!$F$113*M359))*5,
IF(AND(I359=110000,R359&gt;672.8,R359&lt;=841,M359&lt;=10),('[1]Pricing Schedule'!$F$103+('[1]Pricing Schedule'!$F$105*M359))*5,
IF(AND(I359=110000,R359&gt;672.8,R359&lt;=841,M359&gt;10),('[1]Pricing Schedule'!$F$111+('[1]Pricing Schedule'!$F$113*M359))*5,
IF(AND(I359=110000,R359&gt;1345.6,R359&lt;=1513.8,M359&lt;=10),('[1]Pricing Schedule'!$F$103+('[1]Pricing Schedule'!$F$105*M359))*9,
IF(AND(I359=110000,R359&gt;1345.6,R359&lt;=1513.8,M359&gt;10),('[1]Pricing Schedule'!$F$111+('[1]Pricing Schedule'!$F$113*M359))*9,
9999999999)))))))))))))))))))))))))))))))))))))))</f>
        <v>1785370</v>
      </c>
      <c r="T359" s="21">
        <f>IF(AND(I359=38000,R359&lt;=4.5,M359&gt;8),'[1]Pricing Schedule'!$J$9,
IF(AND(I359=38000,R359&lt;=4.5,M359&lt;=8),'[1]Pricing Schedule'!$J$36,
IF(AND(I359=38000,R359&gt;4.5,R359&lt;=9,M359&gt;8),'[1]Pricing Schedule'!$J$18,
IF(AND(I359=38000,R359&gt;4.5,R359&lt;=9,M359&lt;=8),'[1]Pricing Schedule'!$J$36,
IF(AND(I359=38000,R359&gt;9,R359&lt;=12.8,M359&gt;8),'[1]Pricing Schedule'!$J$27,
IF(AND(I359=38000,R359&gt;9,R359&lt;=12.8,M359&lt;=8),'[1]Pricing Schedule'!$J$36,
IF(AND(I359=38000,R359&gt;12.8,R359&lt;=22.8),'[1]Pricing Schedule'!$J$36,
IF(AND(I359=38000,R359&gt;22.8,R359&lt;=30.2),'[1]Pricing Schedule'!$J$45,
IF(AND(I359=38000,R359&gt;30.2,R359&lt;=45.9),'[1]Pricing Schedule'!$J$54,
IF(AND(I359=38000,R359&gt;45.9,R359&lt;=123.4),'[1]Pricing Schedule'!$J$97,
IF(AND(I359=38000,R359&gt;123.4,R359&lt;=168.2,M359&lt;=10),'[1]Pricing Schedule'!$J$105,
IF(AND(I359=38000,R359&gt;123.4,R359&lt;=168.2,M359&gt;10),'[1]Pricing Schedule'!$J$113,
IF(AND(I359=38000,R359&gt;168.2,R359&lt;=336.4,M359&lt;=10),('[1]Pricing Schedule'!$J$105),
IF(AND(I359=38000,R359&gt;168.2,R359&lt;=336.4,M359&gt;10),('[1]Pricing Schedule'!$J$113),
IF(AND(I359=38000,R359&gt;336.4,R359&lt;=504.6,M359&lt;=10),('[1]Pricing Schedule'!$J$105),
IF(AND(I359=38000,R359&gt;336.4,R359&lt;=504.6,M359&gt;10),('[1]Pricing Schedule'!$J$113),
IF(AND(I359=38000,R359&gt;504.6,R359&lt;=672.8,M359&lt;=10),('[1]Pricing Schedule'!$J$105),
IF(AND(I359=38000,R359&gt;504.6,R359&lt;=672.8,M359&gt;10),('[1]Pricing Schedule'!$J$113),
IF(AND(I359=110000,R359&lt;=12.8,M359&gt;2),'[1]Pricing Schedule'!$J$63,
IF(AND(I359=110000,R359&lt;=12.8,M359&lt;=2),'[1]Pricing Schedule'!$J$97,
IF(AND(I359=110000,R359&gt;12.8,R359&lt;=22.8,M359&gt;3),'[1]Pricing Schedule'!$J$72,
IF(AND(I359=110000,R359&gt;12.8,R359&lt;=22.8,M359&lt;=3),'[1]Pricing Schedule'!$J$97,
IF(AND(I359=110000,R359&gt;22.8,R359&lt;=30.2),'[1]Pricing Schedule'!$J$81,
IF(AND(I359=110000,R359&gt;30.2,R359&lt;=45.9),'[1]Pricing Schedule'!$J$90,
IF(AND(I359=110000,R359&gt;45.9,R359&lt;=123.4),'[1]Pricing Schedule'!$J$97,
IF(AND(I359=110000,R359&gt;123.4,R359&lt;=168.2,M359&lt;=10),'[1]Pricing Schedule'!$J$105,
IF(AND(I359=110000,R359&gt;123.4,R359&lt;=168.2,M359&gt;10),'[1]Pricing Schedule'!$J$113,
IF(AND(I359=110000,R359&gt;168.2,R359&lt;=336.2,M359&lt;=10),('[1]Pricing Schedule'!$J$105),
IF(AND(I359=110000,R359&gt;168.2,R359&lt;=336.2,M359&gt;10),('[1]Pricing Schedule'!$J$113),
IF(AND(I359=110000,R359&gt;336.4,R359&lt;=504.6,M359&lt;=10),('[1]Pricing Schedule'!$J$105),
IF(AND(I359=110000,R359&gt;336.4,R359&lt;=504.6,M359&gt;10),('[1]Pricing Schedule'!$J$113),
IF(AND(I359=110000,R359&gt;504.6,R359&lt;=672.8,M359&lt;=10),('[1]Pricing Schedule'!$J$105),
IF(AND(I359=110000,R359&gt;504.6,R359&lt;=672.8,M359&gt;10),('[1]Pricing Schedule'!$J$113),
IF(AND(I359=110000,R359&gt;672.8,R359&lt;=841,M359&lt;=10),('[1]Pricing Schedule'!$J$105),
IF(AND(I359=110000,R359&gt;672.8,R359&lt;=841,M359&gt;10),('[1]Pricing Schedule'!$J$113),
IF(AND(I359=110000,R359&gt;1682,R359&lt;=1850.2,M359&lt;=10),('[1]Pricing Schedule'!$J$105),
IF(AND(I359=110000,R359&gt;1682,R359&lt;=1850.2,M359&gt;10),('[1]Pricing Schedule'!$J$113),
IF(AND(I359=110000,R359&gt;2018.4,R359&lt;=2186.6,M359&lt;=10),('[1]Pricing Schedule'!$J$105),
IF(AND(I359=110000,R359&gt;2018.4,R359&lt;=2186.6,M359&gt;10),('[1]Pricing Schedule'!$J$113),999999999)))))))))))))))))))))))))))))))))))))))</f>
        <v>7</v>
      </c>
      <c r="U359" s="40">
        <f t="shared" si="36"/>
        <v>172499.51690821254</v>
      </c>
      <c r="V359" s="41">
        <f t="shared" si="37"/>
        <v>5.7971176842895318</v>
      </c>
      <c r="Y359" s="23">
        <v>106</v>
      </c>
      <c r="Z359" s="23">
        <v>207</v>
      </c>
      <c r="AR359" s="35"/>
    </row>
    <row r="360" spans="1:44">
      <c r="A360" s="23">
        <v>360</v>
      </c>
      <c r="B360" s="23">
        <v>360</v>
      </c>
      <c r="C360" s="23" t="s">
        <v>695</v>
      </c>
      <c r="D360" s="23" t="s">
        <v>110</v>
      </c>
      <c r="E360" s="23" t="s">
        <v>110</v>
      </c>
      <c r="F360" s="23" t="s">
        <v>111</v>
      </c>
      <c r="G360" s="23" t="s">
        <v>112</v>
      </c>
      <c r="H360" s="23" t="s">
        <v>113</v>
      </c>
      <c r="I360" s="13">
        <v>38000</v>
      </c>
      <c r="J360" s="13">
        <v>38000</v>
      </c>
      <c r="K360" s="13">
        <v>20000</v>
      </c>
      <c r="L360" s="24">
        <v>5.6349999999999998</v>
      </c>
      <c r="M360" s="37">
        <f t="shared" si="32"/>
        <v>6</v>
      </c>
      <c r="N360" s="24">
        <v>1.7250000000000001</v>
      </c>
      <c r="O360" s="13">
        <v>1</v>
      </c>
      <c r="P360" s="36">
        <f t="shared" si="33"/>
        <v>1.2937500000000002</v>
      </c>
      <c r="Q360" s="38">
        <f t="shared" si="34"/>
        <v>13.8</v>
      </c>
      <c r="R360" s="37">
        <f t="shared" si="35"/>
        <v>13.8</v>
      </c>
      <c r="S360" s="39">
        <f>IF(AND(I360=38000,R360&lt;=4.5,M360&gt;8),'[1]Pricing Schedule'!$F$8+('[1]Pricing Schedule'!$F$9*M360),
IF(AND(I360=38000,R360&lt;=4.5,M360&lt;=8),'[1]Pricing Schedule'!$F$34+('[1]Pricing Schedule'!$F$36*M360),
IF(AND(I360=38000,R360&gt;4.5,R360&lt;=9,M360&gt;8),'[1]Pricing Schedule'!$F$17+('[1]Pricing Schedule'!$F$18*M360),
IF(AND(I360=38000,R360&gt;4.5,R360&lt;=9,M360&lt;=8),'[1]Pricing Schedule'!$F$34+('[1]Pricing Schedule'!$F$36*M360),
IF(AND(I360=38000,R360&gt;9,R360&lt;=12.8,M360&gt;8),'[1]Pricing Schedule'!$F$26+('[1]Pricing Schedule'!$F$27*M360),
IF(AND(I360=38000,R360&gt;9,R360&lt;=12.8,M360&lt;=8),'[1]Pricing Schedule'!$F$34+('[1]Pricing Schedule'!$F$36*M360),
IF(AND(I360=38000,R360&gt;12.8,R360&lt;=22.8),'[1]Pricing Schedule'!$F$34+('[1]Pricing Schedule'!$F$36*M360),
IF(AND(I360=38000,R360&gt;22.8,R360&lt;=30.2),'[1]Pricing Schedule'!$F$43+('[1]Pricing Schedule'!$F$45*M360),
IF(AND(I360=38000,R360&gt;30.2,R360&lt;=45.9),'[1]Pricing Schedule'!$F$52+('[1]Pricing Schedule'!$F$54*M360),
IF(AND(I360=38000,R360&gt;45.9,R360&lt;=123.4),'[1]Pricing Schedule'!$F$96+('[1]Pricing Schedule'!$F$97*M360),
IF(AND(I360=38000,R360&gt;123.4,R360&lt;=168.2,M360&lt;=10),'[1]Pricing Schedule'!$F$103+('[1]Pricing Schedule'!$F$105*M360),
IF(AND(I360=38000,R360&gt;123.4,R360&lt;=168.2,M360&gt;10),'[1]Pricing Schedule'!$F$111+('[1]Pricing Schedule'!$F$113*M360),
IF(AND(I360=38000,R360&gt;157.4,R360&lt;=336.4,M360&lt;=10),('[1]Pricing Schedule'!$F$103+('[1]Pricing Schedule'!$F$105*M360))*2,
IF(AND(I360=38000,R360&gt;157.4,R360&lt;=336.4,M360&gt;10),('[1]Pricing Schedule'!$F$111+('[1]Pricing Schedule'!$F$113*M360))*2,
IF(AND(I360=38000,R360&gt;314.8,R360&lt;=504.6,M360&lt;=10),('[1]Pricing Schedule'!$F$103+('[1]Pricing Schedule'!$F$105*M360))*3,
IF(AND(I360=38000,R360&gt;314.8,R360&lt;=504.6,M360&gt;10),('[1]Pricing Schedule'!$F$111+('[1]Pricing Schedule'!$F$113*M360))*3,
IF(AND(I360=38000,R360&gt;472.2,R360&lt;=672.8,M360&lt;=10),('[1]Pricing Schedule'!$F$103+('[1]Pricing Schedule'!$F$105*M360))*4,
IF(AND(I360=38000,R360&gt;472.2,R360&lt;=672.8,M360&gt;10),('[1]Pricing Schedule'!$F$111+('[1]Pricing Schedule'!$F$113*M360))*4,
IF(AND(I360=110000,R360&lt;=12.8,M360&gt;2),'[1]Pricing Schedule'!$F$62+('[1]Pricing Schedule'!$F$63*M360),
IF(AND(I360=110000,R360&lt;=12.8,M360&lt;=2),'[1]Pricing Schedule'!$F$96+('[1]Pricing Schedule'!$F$97*M360),
IF(AND(I360=110000,R360&gt;12.8,R360&lt;=22.8,M360&gt;3),'[1]Pricing Schedule'!$F$71+('[1]Pricing Schedule'!$F$72*M360),
IF(AND(I360=110000,R360&gt;12.8,R360&lt;=22.8,M360&lt;=3),'[1]Pricing Schedule'!$F$96+('[1]Pricing Schedule'!$F$97*M360),
IF(AND(I360=110000,R360&gt;22.8,R360&lt;=30.2),'[1]Pricing Schedule'!$F$80+('[1]Pricing Schedule'!$F$81*M360),
IF(AND(I360=110000,R360&gt;30.2,R360&lt;=45.9),'[1]Pricing Schedule'!$F$89+('[1]Pricing Schedule'!$F$90*M360),
IF(AND(I360=110000,R360&gt;45.9,R360&lt;=123.4),'[1]Pricing Schedule'!$F$96+('[1]Pricing Schedule'!$F$97*M360),
IF(AND(I360=110000,R360&gt;123.4,R360&lt;=168.2,M360&lt;=10),'[1]Pricing Schedule'!$F$103+('[1]Pricing Schedule'!$F$105*M360),
IF(AND(I360=110000,R360&gt;123.4,R360&lt;=168.2,M360&gt;10),'[1]Pricing Schedule'!$F$111+('[1]Pricing Schedule'!$F$113*M360),
IF(AND(I360=110000,R360&gt;168.2,R360&lt;=336.4,M360&lt;=10),('[1]Pricing Schedule'!$F$103+('[1]Pricing Schedule'!$F$105*M360))*2,
IF(AND(I360=110000,R360&gt;168.2,R360&lt;=336.4,M360&gt;10),('[1]Pricing Schedule'!$F$111+('[1]Pricing Schedule'!$F$113*M360))*2,
IF(AND(I360=110000,R360&gt;336.4,R360&lt;=504.6,M360&lt;=10),('[1]Pricing Schedule'!$F$103+('[1]Pricing Schedule'!$F$105*M360))*3,
IF(AND(I360=110000,R360&gt;336.4,R360&lt;=504.6,M360&gt;10),('[1]Pricing Schedule'!$F$111+('[1]Pricing Schedule'!$F$113*M360))*3,
IF(AND(I360=110000,R360&gt;504.6,R360&lt;=672.8,M360&lt;=10),('[1]Pricing Schedule'!$F$103+('[1]Pricing Schedule'!$F$105*M360))*4,
IF(AND(I360=110000,R360&gt;504.6,R360&lt;=672.8,M360&gt;10),('[1]Pricing Schedule'!$F$111+('[1]Pricing Schedule'!$F$113*M360))*4,
IF(AND(I360=110000,R360&gt;672.8,R360&lt;=841,M360&lt;=10),('[1]Pricing Schedule'!$F$103+('[1]Pricing Schedule'!$F$105*M360))*5,
IF(AND(I360=110000,R360&gt;672.8,R360&lt;=841,M360&gt;10),('[1]Pricing Schedule'!$F$111+('[1]Pricing Schedule'!$F$113*M360))*5,
IF(AND(I360=110000,R360&gt;672.8,R360&lt;=841,M360&lt;=10),('[1]Pricing Schedule'!$F$103+('[1]Pricing Schedule'!$F$105*M360))*5,
IF(AND(I360=110000,R360&gt;672.8,R360&lt;=841,M360&gt;10),('[1]Pricing Schedule'!$F$111+('[1]Pricing Schedule'!$F$113*M360))*5,
IF(AND(I360=110000,R360&gt;1345.6,R360&lt;=1513.8,M360&lt;=10),('[1]Pricing Schedule'!$F$103+('[1]Pricing Schedule'!$F$105*M360))*9,
IF(AND(I360=110000,R360&gt;1345.6,R360&lt;=1513.8,M360&gt;10),('[1]Pricing Schedule'!$F$111+('[1]Pricing Schedule'!$F$113*M360))*9,
9999999999)))))))))))))))))))))))))))))))))))))))</f>
        <v>769410</v>
      </c>
      <c r="T360" s="21">
        <f>IF(AND(I360=38000,R360&lt;=4.5,M360&gt;8),'[1]Pricing Schedule'!$J$9,
IF(AND(I360=38000,R360&lt;=4.5,M360&lt;=8),'[1]Pricing Schedule'!$J$36,
IF(AND(I360=38000,R360&gt;4.5,R360&lt;=9,M360&gt;8),'[1]Pricing Schedule'!$J$18,
IF(AND(I360=38000,R360&gt;4.5,R360&lt;=9,M360&lt;=8),'[1]Pricing Schedule'!$J$36,
IF(AND(I360=38000,R360&gt;9,R360&lt;=12.8,M360&gt;8),'[1]Pricing Schedule'!$J$27,
IF(AND(I360=38000,R360&gt;9,R360&lt;=12.8,M360&lt;=8),'[1]Pricing Schedule'!$J$36,
IF(AND(I360=38000,R360&gt;12.8,R360&lt;=22.8),'[1]Pricing Schedule'!$J$36,
IF(AND(I360=38000,R360&gt;22.8,R360&lt;=30.2),'[1]Pricing Schedule'!$J$45,
IF(AND(I360=38000,R360&gt;30.2,R360&lt;=45.9),'[1]Pricing Schedule'!$J$54,
IF(AND(I360=38000,R360&gt;45.9,R360&lt;=123.4),'[1]Pricing Schedule'!$J$97,
IF(AND(I360=38000,R360&gt;123.4,R360&lt;=168.2,M360&lt;=10),'[1]Pricing Schedule'!$J$105,
IF(AND(I360=38000,R360&gt;123.4,R360&lt;=168.2,M360&gt;10),'[1]Pricing Schedule'!$J$113,
IF(AND(I360=38000,R360&gt;168.2,R360&lt;=336.4,M360&lt;=10),('[1]Pricing Schedule'!$J$105),
IF(AND(I360=38000,R360&gt;168.2,R360&lt;=336.4,M360&gt;10),('[1]Pricing Schedule'!$J$113),
IF(AND(I360=38000,R360&gt;336.4,R360&lt;=504.6,M360&lt;=10),('[1]Pricing Schedule'!$J$105),
IF(AND(I360=38000,R360&gt;336.4,R360&lt;=504.6,M360&gt;10),('[1]Pricing Schedule'!$J$113),
IF(AND(I360=38000,R360&gt;504.6,R360&lt;=672.8,M360&lt;=10),('[1]Pricing Schedule'!$J$105),
IF(AND(I360=38000,R360&gt;504.6,R360&lt;=672.8,M360&gt;10),('[1]Pricing Schedule'!$J$113),
IF(AND(I360=110000,R360&lt;=12.8,M360&gt;2),'[1]Pricing Schedule'!$J$63,
IF(AND(I360=110000,R360&lt;=12.8,M360&lt;=2),'[1]Pricing Schedule'!$J$97,
IF(AND(I360=110000,R360&gt;12.8,R360&lt;=22.8,M360&gt;3),'[1]Pricing Schedule'!$J$72,
IF(AND(I360=110000,R360&gt;12.8,R360&lt;=22.8,M360&lt;=3),'[1]Pricing Schedule'!$J$97,
IF(AND(I360=110000,R360&gt;22.8,R360&lt;=30.2),'[1]Pricing Schedule'!$J$81,
IF(AND(I360=110000,R360&gt;30.2,R360&lt;=45.9),'[1]Pricing Schedule'!$J$90,
IF(AND(I360=110000,R360&gt;45.9,R360&lt;=123.4),'[1]Pricing Schedule'!$J$97,
IF(AND(I360=110000,R360&gt;123.4,R360&lt;=168.2,M360&lt;=10),'[1]Pricing Schedule'!$J$105,
IF(AND(I360=110000,R360&gt;123.4,R360&lt;=168.2,M360&gt;10),'[1]Pricing Schedule'!$J$113,
IF(AND(I360=110000,R360&gt;168.2,R360&lt;=336.2,M360&lt;=10),('[1]Pricing Schedule'!$J$105),
IF(AND(I360=110000,R360&gt;168.2,R360&lt;=336.2,M360&gt;10),('[1]Pricing Schedule'!$J$113),
IF(AND(I360=110000,R360&gt;336.4,R360&lt;=504.6,M360&lt;=10),('[1]Pricing Schedule'!$J$105),
IF(AND(I360=110000,R360&gt;336.4,R360&lt;=504.6,M360&gt;10),('[1]Pricing Schedule'!$J$113),
IF(AND(I360=110000,R360&gt;504.6,R360&lt;=672.8,M360&lt;=10),('[1]Pricing Schedule'!$J$105),
IF(AND(I360=110000,R360&gt;504.6,R360&lt;=672.8,M360&gt;10),('[1]Pricing Schedule'!$J$113),
IF(AND(I360=110000,R360&gt;672.8,R360&lt;=841,M360&lt;=10),('[1]Pricing Schedule'!$J$105),
IF(AND(I360=110000,R360&gt;672.8,R360&lt;=841,M360&gt;10),('[1]Pricing Schedule'!$J$113),
IF(AND(I360=110000,R360&gt;1682,R360&lt;=1850.2,M360&lt;=10),('[1]Pricing Schedule'!$J$105),
IF(AND(I360=110000,R360&gt;1682,R360&lt;=1850.2,M360&gt;10),('[1]Pricing Schedule'!$J$113),
IF(AND(I360=110000,R360&gt;2018.4,R360&lt;=2186.6,M360&lt;=10),('[1]Pricing Schedule'!$J$105),
IF(AND(I360=110000,R360&gt;2018.4,R360&lt;=2186.6,M360&gt;10),('[1]Pricing Schedule'!$J$113),999999999)))))))))))))))))))))))))))))))))))))))</f>
        <v>4</v>
      </c>
      <c r="U360" s="40">
        <f t="shared" si="36"/>
        <v>55754.347826086952</v>
      </c>
      <c r="V360" s="41">
        <f t="shared" si="37"/>
        <v>17.935820953717784</v>
      </c>
      <c r="Y360" s="23">
        <v>337</v>
      </c>
      <c r="Z360" s="23">
        <v>636</v>
      </c>
      <c r="AR360" s="35"/>
    </row>
    <row r="361" spans="1:44">
      <c r="A361" s="23">
        <v>361</v>
      </c>
      <c r="B361" s="23">
        <v>361</v>
      </c>
      <c r="C361" s="23" t="s">
        <v>696</v>
      </c>
      <c r="D361" s="23" t="s">
        <v>149</v>
      </c>
      <c r="E361" s="23" t="s">
        <v>149</v>
      </c>
      <c r="F361" s="23" t="s">
        <v>697</v>
      </c>
      <c r="G361" s="23" t="s">
        <v>698</v>
      </c>
      <c r="H361" s="23" t="s">
        <v>133</v>
      </c>
      <c r="I361" s="13">
        <v>110000</v>
      </c>
      <c r="J361" s="13">
        <v>110000</v>
      </c>
      <c r="K361" s="13">
        <v>38000</v>
      </c>
      <c r="L361" s="24">
        <v>7.7859999999999996</v>
      </c>
      <c r="M361" s="37">
        <f t="shared" si="32"/>
        <v>8</v>
      </c>
      <c r="N361" s="24">
        <v>1.2410000000000001</v>
      </c>
      <c r="O361" s="13">
        <v>1</v>
      </c>
      <c r="P361" s="36">
        <f t="shared" si="33"/>
        <v>0.93075000000000008</v>
      </c>
      <c r="Q361" s="38">
        <f t="shared" si="34"/>
        <v>6.9</v>
      </c>
      <c r="R361" s="37">
        <f t="shared" si="35"/>
        <v>6.9</v>
      </c>
      <c r="S361" s="39">
        <f>IF(AND(I361=38000,R361&lt;=4.5,M361&gt;8),'[1]Pricing Schedule'!$F$8+('[1]Pricing Schedule'!$F$9*M361),
IF(AND(I361=38000,R361&lt;=4.5,M361&lt;=8),'[1]Pricing Schedule'!$F$34+('[1]Pricing Schedule'!$F$36*M361),
IF(AND(I361=38000,R361&gt;4.5,R361&lt;=9,M361&gt;8),'[1]Pricing Schedule'!$F$17+('[1]Pricing Schedule'!$F$18*M361),
IF(AND(I361=38000,R361&gt;4.5,R361&lt;=9,M361&lt;=8),'[1]Pricing Schedule'!$F$34+('[1]Pricing Schedule'!$F$36*M361),
IF(AND(I361=38000,R361&gt;9,R361&lt;=12.8,M361&gt;8),'[1]Pricing Schedule'!$F$26+('[1]Pricing Schedule'!$F$27*M361),
IF(AND(I361=38000,R361&gt;9,R361&lt;=12.8,M361&lt;=8),'[1]Pricing Schedule'!$F$34+('[1]Pricing Schedule'!$F$36*M361),
IF(AND(I361=38000,R361&gt;12.8,R361&lt;=22.8),'[1]Pricing Schedule'!$F$34+('[1]Pricing Schedule'!$F$36*M361),
IF(AND(I361=38000,R361&gt;22.8,R361&lt;=30.2),'[1]Pricing Schedule'!$F$43+('[1]Pricing Schedule'!$F$45*M361),
IF(AND(I361=38000,R361&gt;30.2,R361&lt;=45.9),'[1]Pricing Schedule'!$F$52+('[1]Pricing Schedule'!$F$54*M361),
IF(AND(I361=38000,R361&gt;45.9,R361&lt;=123.4),'[1]Pricing Schedule'!$F$96+('[1]Pricing Schedule'!$F$97*M361),
IF(AND(I361=38000,R361&gt;123.4,R361&lt;=168.2,M361&lt;=10),'[1]Pricing Schedule'!$F$103+('[1]Pricing Schedule'!$F$105*M361),
IF(AND(I361=38000,R361&gt;123.4,R361&lt;=168.2,M361&gt;10),'[1]Pricing Schedule'!$F$111+('[1]Pricing Schedule'!$F$113*M361),
IF(AND(I361=38000,R361&gt;157.4,R361&lt;=336.4,M361&lt;=10),('[1]Pricing Schedule'!$F$103+('[1]Pricing Schedule'!$F$105*M361))*2,
IF(AND(I361=38000,R361&gt;157.4,R361&lt;=336.4,M361&gt;10),('[1]Pricing Schedule'!$F$111+('[1]Pricing Schedule'!$F$113*M361))*2,
IF(AND(I361=38000,R361&gt;314.8,R361&lt;=504.6,M361&lt;=10),('[1]Pricing Schedule'!$F$103+('[1]Pricing Schedule'!$F$105*M361))*3,
IF(AND(I361=38000,R361&gt;314.8,R361&lt;=504.6,M361&gt;10),('[1]Pricing Schedule'!$F$111+('[1]Pricing Schedule'!$F$113*M361))*3,
IF(AND(I361=38000,R361&gt;472.2,R361&lt;=672.8,M361&lt;=10),('[1]Pricing Schedule'!$F$103+('[1]Pricing Schedule'!$F$105*M361))*4,
IF(AND(I361=38000,R361&gt;472.2,R361&lt;=672.8,M361&gt;10),('[1]Pricing Schedule'!$F$111+('[1]Pricing Schedule'!$F$113*M361))*4,
IF(AND(I361=110000,R361&lt;=12.8,M361&gt;2),'[1]Pricing Schedule'!$F$62+('[1]Pricing Schedule'!$F$63*M361),
IF(AND(I361=110000,R361&lt;=12.8,M361&lt;=2),'[1]Pricing Schedule'!$F$96+('[1]Pricing Schedule'!$F$97*M361),
IF(AND(I361=110000,R361&gt;12.8,R361&lt;=22.8,M361&gt;3),'[1]Pricing Schedule'!$F$71+('[1]Pricing Schedule'!$F$72*M361),
IF(AND(I361=110000,R361&gt;12.8,R361&lt;=22.8,M361&lt;=3),'[1]Pricing Schedule'!$F$96+('[1]Pricing Schedule'!$F$97*M361),
IF(AND(I361=110000,R361&gt;22.8,R361&lt;=30.2),'[1]Pricing Schedule'!$F$80+('[1]Pricing Schedule'!$F$81*M361),
IF(AND(I361=110000,R361&gt;30.2,R361&lt;=45.9),'[1]Pricing Schedule'!$F$89+('[1]Pricing Schedule'!$F$90*M361),
IF(AND(I361=110000,R361&gt;45.9,R361&lt;=123.4),'[1]Pricing Schedule'!$F$96+('[1]Pricing Schedule'!$F$97*M361),
IF(AND(I361=110000,R361&gt;123.4,R361&lt;=168.2,M361&lt;=10),'[1]Pricing Schedule'!$F$103+('[1]Pricing Schedule'!$F$105*M361),
IF(AND(I361=110000,R361&gt;123.4,R361&lt;=168.2,M361&gt;10),'[1]Pricing Schedule'!$F$111+('[1]Pricing Schedule'!$F$113*M361),
IF(AND(I361=110000,R361&gt;168.2,R361&lt;=336.4,M361&lt;=10),('[1]Pricing Schedule'!$F$103+('[1]Pricing Schedule'!$F$105*M361))*2,
IF(AND(I361=110000,R361&gt;168.2,R361&lt;=336.4,M361&gt;10),('[1]Pricing Schedule'!$F$111+('[1]Pricing Schedule'!$F$113*M361))*2,
IF(AND(I361=110000,R361&gt;336.4,R361&lt;=504.6,M361&lt;=10),('[1]Pricing Schedule'!$F$103+('[1]Pricing Schedule'!$F$105*M361))*3,
IF(AND(I361=110000,R361&gt;336.4,R361&lt;=504.6,M361&gt;10),('[1]Pricing Schedule'!$F$111+('[1]Pricing Schedule'!$F$113*M361))*3,
IF(AND(I361=110000,R361&gt;504.6,R361&lt;=672.8,M361&lt;=10),('[1]Pricing Schedule'!$F$103+('[1]Pricing Schedule'!$F$105*M361))*4,
IF(AND(I361=110000,R361&gt;504.6,R361&lt;=672.8,M361&gt;10),('[1]Pricing Schedule'!$F$111+('[1]Pricing Schedule'!$F$113*M361))*4,
IF(AND(I361=110000,R361&gt;672.8,R361&lt;=841,M361&lt;=10),('[1]Pricing Schedule'!$F$103+('[1]Pricing Schedule'!$F$105*M361))*5,
IF(AND(I361=110000,R361&gt;672.8,R361&lt;=841,M361&gt;10),('[1]Pricing Schedule'!$F$111+('[1]Pricing Schedule'!$F$113*M361))*5,
IF(AND(I361=110000,R361&gt;672.8,R361&lt;=841,M361&lt;=10),('[1]Pricing Schedule'!$F$103+('[1]Pricing Schedule'!$F$105*M361))*5,
IF(AND(I361=110000,R361&gt;672.8,R361&lt;=841,M361&gt;10),('[1]Pricing Schedule'!$F$111+('[1]Pricing Schedule'!$F$113*M361))*5,
IF(AND(I361=110000,R361&gt;1345.6,R361&lt;=1513.8,M361&lt;=10),('[1]Pricing Schedule'!$F$103+('[1]Pricing Schedule'!$F$105*M361))*9,
IF(AND(I361=110000,R361&gt;1345.6,R361&lt;=1513.8,M361&gt;10),('[1]Pricing Schedule'!$F$111+('[1]Pricing Schedule'!$F$113*M361))*9,
9999999999)))))))))))))))))))))))))))))))))))))))</f>
        <v>1838070</v>
      </c>
      <c r="T361" s="21">
        <f>IF(AND(I361=38000,R361&lt;=4.5,M361&gt;8),'[1]Pricing Schedule'!$J$9,
IF(AND(I361=38000,R361&lt;=4.5,M361&lt;=8),'[1]Pricing Schedule'!$J$36,
IF(AND(I361=38000,R361&gt;4.5,R361&lt;=9,M361&gt;8),'[1]Pricing Schedule'!$J$18,
IF(AND(I361=38000,R361&gt;4.5,R361&lt;=9,M361&lt;=8),'[1]Pricing Schedule'!$J$36,
IF(AND(I361=38000,R361&gt;9,R361&lt;=12.8,M361&gt;8),'[1]Pricing Schedule'!$J$27,
IF(AND(I361=38000,R361&gt;9,R361&lt;=12.8,M361&lt;=8),'[1]Pricing Schedule'!$J$36,
IF(AND(I361=38000,R361&gt;12.8,R361&lt;=22.8),'[1]Pricing Schedule'!$J$36,
IF(AND(I361=38000,R361&gt;22.8,R361&lt;=30.2),'[1]Pricing Schedule'!$J$45,
IF(AND(I361=38000,R361&gt;30.2,R361&lt;=45.9),'[1]Pricing Schedule'!$J$54,
IF(AND(I361=38000,R361&gt;45.9,R361&lt;=123.4),'[1]Pricing Schedule'!$J$97,
IF(AND(I361=38000,R361&gt;123.4,R361&lt;=168.2,M361&lt;=10),'[1]Pricing Schedule'!$J$105,
IF(AND(I361=38000,R361&gt;123.4,R361&lt;=168.2,M361&gt;10),'[1]Pricing Schedule'!$J$113,
IF(AND(I361=38000,R361&gt;168.2,R361&lt;=336.4,M361&lt;=10),('[1]Pricing Schedule'!$J$105),
IF(AND(I361=38000,R361&gt;168.2,R361&lt;=336.4,M361&gt;10),('[1]Pricing Schedule'!$J$113),
IF(AND(I361=38000,R361&gt;336.4,R361&lt;=504.6,M361&lt;=10),('[1]Pricing Schedule'!$J$105),
IF(AND(I361=38000,R361&gt;336.4,R361&lt;=504.6,M361&gt;10),('[1]Pricing Schedule'!$J$113),
IF(AND(I361=38000,R361&gt;504.6,R361&lt;=672.8,M361&lt;=10),('[1]Pricing Schedule'!$J$105),
IF(AND(I361=38000,R361&gt;504.6,R361&lt;=672.8,M361&gt;10),('[1]Pricing Schedule'!$J$113),
IF(AND(I361=110000,R361&lt;=12.8,M361&gt;2),'[1]Pricing Schedule'!$J$63,
IF(AND(I361=110000,R361&lt;=12.8,M361&lt;=2),'[1]Pricing Schedule'!$J$97,
IF(AND(I361=110000,R361&gt;12.8,R361&lt;=22.8,M361&gt;3),'[1]Pricing Schedule'!$J$72,
IF(AND(I361=110000,R361&gt;12.8,R361&lt;=22.8,M361&lt;=3),'[1]Pricing Schedule'!$J$97,
IF(AND(I361=110000,R361&gt;22.8,R361&lt;=30.2),'[1]Pricing Schedule'!$J$81,
IF(AND(I361=110000,R361&gt;30.2,R361&lt;=45.9),'[1]Pricing Schedule'!$J$90,
IF(AND(I361=110000,R361&gt;45.9,R361&lt;=123.4),'[1]Pricing Schedule'!$J$97,
IF(AND(I361=110000,R361&gt;123.4,R361&lt;=168.2,M361&lt;=10),'[1]Pricing Schedule'!$J$105,
IF(AND(I361=110000,R361&gt;123.4,R361&lt;=168.2,M361&gt;10),'[1]Pricing Schedule'!$J$113,
IF(AND(I361=110000,R361&gt;168.2,R361&lt;=336.2,M361&lt;=10),('[1]Pricing Schedule'!$J$105),
IF(AND(I361=110000,R361&gt;168.2,R361&lt;=336.2,M361&gt;10),('[1]Pricing Schedule'!$J$113),
IF(AND(I361=110000,R361&gt;336.4,R361&lt;=504.6,M361&lt;=10),('[1]Pricing Schedule'!$J$105),
IF(AND(I361=110000,R361&gt;336.4,R361&lt;=504.6,M361&gt;10),('[1]Pricing Schedule'!$J$113),
IF(AND(I361=110000,R361&gt;504.6,R361&lt;=672.8,M361&lt;=10),('[1]Pricing Schedule'!$J$105),
IF(AND(I361=110000,R361&gt;504.6,R361&lt;=672.8,M361&gt;10),('[1]Pricing Schedule'!$J$113),
IF(AND(I361=110000,R361&gt;672.8,R361&lt;=841,M361&lt;=10),('[1]Pricing Schedule'!$J$105),
IF(AND(I361=110000,R361&gt;672.8,R361&lt;=841,M361&gt;10),('[1]Pricing Schedule'!$J$113),
IF(AND(I361=110000,R361&gt;1682,R361&lt;=1850.2,M361&lt;=10),('[1]Pricing Schedule'!$J$105),
IF(AND(I361=110000,R361&gt;1682,R361&lt;=1850.2,M361&gt;10),('[1]Pricing Schedule'!$J$113),
IF(AND(I361=110000,R361&gt;2018.4,R361&lt;=2186.6,M361&lt;=10),('[1]Pricing Schedule'!$J$105),
IF(AND(I361=110000,R361&gt;2018.4,R361&lt;=2186.6,M361&gt;10),('[1]Pricing Schedule'!$J$113),999999999)))))))))))))))))))))))))))))))))))))))</f>
        <v>7</v>
      </c>
      <c r="U361" s="40">
        <f t="shared" si="36"/>
        <v>266386.95652173914</v>
      </c>
      <c r="V361" s="41">
        <f t="shared" si="37"/>
        <v>3.7539375540648616</v>
      </c>
      <c r="Y361" s="23">
        <v>337</v>
      </c>
      <c r="Z361" s="23">
        <v>192</v>
      </c>
      <c r="AR361" s="35"/>
    </row>
    <row r="362" spans="1:44">
      <c r="A362" s="23">
        <v>362</v>
      </c>
      <c r="B362" s="23">
        <v>362</v>
      </c>
      <c r="C362" s="23" t="s">
        <v>699</v>
      </c>
      <c r="D362" s="23" t="s">
        <v>344</v>
      </c>
      <c r="E362" s="23" t="s">
        <v>384</v>
      </c>
      <c r="F362" s="23" t="s">
        <v>385</v>
      </c>
      <c r="G362" s="23" t="s">
        <v>386</v>
      </c>
      <c r="H362" s="23" t="s">
        <v>113</v>
      </c>
      <c r="I362" s="13">
        <v>38000</v>
      </c>
      <c r="J362" s="13">
        <v>38000</v>
      </c>
      <c r="K362" s="23" t="s">
        <v>119</v>
      </c>
      <c r="L362" s="24">
        <v>9.5030000000000001</v>
      </c>
      <c r="M362" s="37">
        <f t="shared" si="32"/>
        <v>10</v>
      </c>
      <c r="N362" s="24">
        <v>1.994</v>
      </c>
      <c r="O362" s="13">
        <v>1</v>
      </c>
      <c r="P362" s="36">
        <f t="shared" si="33"/>
        <v>1.4955000000000001</v>
      </c>
      <c r="Q362" s="38">
        <f t="shared" si="34"/>
        <v>13.8</v>
      </c>
      <c r="R362" s="37">
        <f t="shared" si="35"/>
        <v>13.8</v>
      </c>
      <c r="S362" s="39">
        <f>IF(AND(I362=38000,R362&lt;=4.5,M362&gt;8),'[1]Pricing Schedule'!$F$8+('[1]Pricing Schedule'!$F$9*M362),
IF(AND(I362=38000,R362&lt;=4.5,M362&lt;=8),'[1]Pricing Schedule'!$F$34+('[1]Pricing Schedule'!$F$36*M362),
IF(AND(I362=38000,R362&gt;4.5,R362&lt;=9,M362&gt;8),'[1]Pricing Schedule'!$F$17+('[1]Pricing Schedule'!$F$18*M362),
IF(AND(I362=38000,R362&gt;4.5,R362&lt;=9,M362&lt;=8),'[1]Pricing Schedule'!$F$34+('[1]Pricing Schedule'!$F$36*M362),
IF(AND(I362=38000,R362&gt;9,R362&lt;=12.8,M362&gt;8),'[1]Pricing Schedule'!$F$26+('[1]Pricing Schedule'!$F$27*M362),
IF(AND(I362=38000,R362&gt;9,R362&lt;=12.8,M362&lt;=8),'[1]Pricing Schedule'!$F$34+('[1]Pricing Schedule'!$F$36*M362),
IF(AND(I362=38000,R362&gt;12.8,R362&lt;=22.8),'[1]Pricing Schedule'!$F$34+('[1]Pricing Schedule'!$F$36*M362),
IF(AND(I362=38000,R362&gt;22.8,R362&lt;=30.2),'[1]Pricing Schedule'!$F$43+('[1]Pricing Schedule'!$F$45*M362),
IF(AND(I362=38000,R362&gt;30.2,R362&lt;=45.9),'[1]Pricing Schedule'!$F$52+('[1]Pricing Schedule'!$F$54*M362),
IF(AND(I362=38000,R362&gt;45.9,R362&lt;=123.4),'[1]Pricing Schedule'!$F$96+('[1]Pricing Schedule'!$F$97*M362),
IF(AND(I362=38000,R362&gt;123.4,R362&lt;=168.2,M362&lt;=10),'[1]Pricing Schedule'!$F$103+('[1]Pricing Schedule'!$F$105*M362),
IF(AND(I362=38000,R362&gt;123.4,R362&lt;=168.2,M362&gt;10),'[1]Pricing Schedule'!$F$111+('[1]Pricing Schedule'!$F$113*M362),
IF(AND(I362=38000,R362&gt;157.4,R362&lt;=336.4,M362&lt;=10),('[1]Pricing Schedule'!$F$103+('[1]Pricing Schedule'!$F$105*M362))*2,
IF(AND(I362=38000,R362&gt;157.4,R362&lt;=336.4,M362&gt;10),('[1]Pricing Schedule'!$F$111+('[1]Pricing Schedule'!$F$113*M362))*2,
IF(AND(I362=38000,R362&gt;314.8,R362&lt;=504.6,M362&lt;=10),('[1]Pricing Schedule'!$F$103+('[1]Pricing Schedule'!$F$105*M362))*3,
IF(AND(I362=38000,R362&gt;314.8,R362&lt;=504.6,M362&gt;10),('[1]Pricing Schedule'!$F$111+('[1]Pricing Schedule'!$F$113*M362))*3,
IF(AND(I362=38000,R362&gt;472.2,R362&lt;=672.8,M362&lt;=10),('[1]Pricing Schedule'!$F$103+('[1]Pricing Schedule'!$F$105*M362))*4,
IF(AND(I362=38000,R362&gt;472.2,R362&lt;=672.8,M362&gt;10),('[1]Pricing Schedule'!$F$111+('[1]Pricing Schedule'!$F$113*M362))*4,
IF(AND(I362=110000,R362&lt;=12.8,M362&gt;2),'[1]Pricing Schedule'!$F$62+('[1]Pricing Schedule'!$F$63*M362),
IF(AND(I362=110000,R362&lt;=12.8,M362&lt;=2),'[1]Pricing Schedule'!$F$96+('[1]Pricing Schedule'!$F$97*M362),
IF(AND(I362=110000,R362&gt;12.8,R362&lt;=22.8,M362&gt;3),'[1]Pricing Schedule'!$F$71+('[1]Pricing Schedule'!$F$72*M362),
IF(AND(I362=110000,R362&gt;12.8,R362&lt;=22.8,M362&lt;=3),'[1]Pricing Schedule'!$F$96+('[1]Pricing Schedule'!$F$97*M362),
IF(AND(I362=110000,R362&gt;22.8,R362&lt;=30.2),'[1]Pricing Schedule'!$F$80+('[1]Pricing Schedule'!$F$81*M362),
IF(AND(I362=110000,R362&gt;30.2,R362&lt;=45.9),'[1]Pricing Schedule'!$F$89+('[1]Pricing Schedule'!$F$90*M362),
IF(AND(I362=110000,R362&gt;45.9,R362&lt;=123.4),'[1]Pricing Schedule'!$F$96+('[1]Pricing Schedule'!$F$97*M362),
IF(AND(I362=110000,R362&gt;123.4,R362&lt;=168.2,M362&lt;=10),'[1]Pricing Schedule'!$F$103+('[1]Pricing Schedule'!$F$105*M362),
IF(AND(I362=110000,R362&gt;123.4,R362&lt;=168.2,M362&gt;10),'[1]Pricing Schedule'!$F$111+('[1]Pricing Schedule'!$F$113*M362),
IF(AND(I362=110000,R362&gt;168.2,R362&lt;=336.4,M362&lt;=10),('[1]Pricing Schedule'!$F$103+('[1]Pricing Schedule'!$F$105*M362))*2,
IF(AND(I362=110000,R362&gt;168.2,R362&lt;=336.4,M362&gt;10),('[1]Pricing Schedule'!$F$111+('[1]Pricing Schedule'!$F$113*M362))*2,
IF(AND(I362=110000,R362&gt;336.4,R362&lt;=504.6,M362&lt;=10),('[1]Pricing Schedule'!$F$103+('[1]Pricing Schedule'!$F$105*M362))*3,
IF(AND(I362=110000,R362&gt;336.4,R362&lt;=504.6,M362&gt;10),('[1]Pricing Schedule'!$F$111+('[1]Pricing Schedule'!$F$113*M362))*3,
IF(AND(I362=110000,R362&gt;504.6,R362&lt;=672.8,M362&lt;=10),('[1]Pricing Schedule'!$F$103+('[1]Pricing Schedule'!$F$105*M362))*4,
IF(AND(I362=110000,R362&gt;504.6,R362&lt;=672.8,M362&gt;10),('[1]Pricing Schedule'!$F$111+('[1]Pricing Schedule'!$F$113*M362))*4,
IF(AND(I362=110000,R362&gt;672.8,R362&lt;=841,M362&lt;=10),('[1]Pricing Schedule'!$F$103+('[1]Pricing Schedule'!$F$105*M362))*5,
IF(AND(I362=110000,R362&gt;672.8,R362&lt;=841,M362&gt;10),('[1]Pricing Schedule'!$F$111+('[1]Pricing Schedule'!$F$113*M362))*5,
IF(AND(I362=110000,R362&gt;672.8,R362&lt;=841,M362&lt;=10),('[1]Pricing Schedule'!$F$103+('[1]Pricing Schedule'!$F$105*M362))*5,
IF(AND(I362=110000,R362&gt;672.8,R362&lt;=841,M362&gt;10),('[1]Pricing Schedule'!$F$111+('[1]Pricing Schedule'!$F$113*M362))*5,
IF(AND(I362=110000,R362&gt;1345.6,R362&lt;=1513.8,M362&lt;=10),('[1]Pricing Schedule'!$F$103+('[1]Pricing Schedule'!$F$105*M362))*9,
IF(AND(I362=110000,R362&gt;1345.6,R362&lt;=1513.8,M362&gt;10),('[1]Pricing Schedule'!$F$111+('[1]Pricing Schedule'!$F$113*M362))*9,
9999999999)))))))))))))))))))))))))))))))))))))))</f>
        <v>1050490</v>
      </c>
      <c r="T362" s="21">
        <f>IF(AND(I362=38000,R362&lt;=4.5,M362&gt;8),'[1]Pricing Schedule'!$J$9,
IF(AND(I362=38000,R362&lt;=4.5,M362&lt;=8),'[1]Pricing Schedule'!$J$36,
IF(AND(I362=38000,R362&gt;4.5,R362&lt;=9,M362&gt;8),'[1]Pricing Schedule'!$J$18,
IF(AND(I362=38000,R362&gt;4.5,R362&lt;=9,M362&lt;=8),'[1]Pricing Schedule'!$J$36,
IF(AND(I362=38000,R362&gt;9,R362&lt;=12.8,M362&gt;8),'[1]Pricing Schedule'!$J$27,
IF(AND(I362=38000,R362&gt;9,R362&lt;=12.8,M362&lt;=8),'[1]Pricing Schedule'!$J$36,
IF(AND(I362=38000,R362&gt;12.8,R362&lt;=22.8),'[1]Pricing Schedule'!$J$36,
IF(AND(I362=38000,R362&gt;22.8,R362&lt;=30.2),'[1]Pricing Schedule'!$J$45,
IF(AND(I362=38000,R362&gt;30.2,R362&lt;=45.9),'[1]Pricing Schedule'!$J$54,
IF(AND(I362=38000,R362&gt;45.9,R362&lt;=123.4),'[1]Pricing Schedule'!$J$97,
IF(AND(I362=38000,R362&gt;123.4,R362&lt;=168.2,M362&lt;=10),'[1]Pricing Schedule'!$J$105,
IF(AND(I362=38000,R362&gt;123.4,R362&lt;=168.2,M362&gt;10),'[1]Pricing Schedule'!$J$113,
IF(AND(I362=38000,R362&gt;168.2,R362&lt;=336.4,M362&lt;=10),('[1]Pricing Schedule'!$J$105),
IF(AND(I362=38000,R362&gt;168.2,R362&lt;=336.4,M362&gt;10),('[1]Pricing Schedule'!$J$113),
IF(AND(I362=38000,R362&gt;336.4,R362&lt;=504.6,M362&lt;=10),('[1]Pricing Schedule'!$J$105),
IF(AND(I362=38000,R362&gt;336.4,R362&lt;=504.6,M362&gt;10),('[1]Pricing Schedule'!$J$113),
IF(AND(I362=38000,R362&gt;504.6,R362&lt;=672.8,M362&lt;=10),('[1]Pricing Schedule'!$J$105),
IF(AND(I362=38000,R362&gt;504.6,R362&lt;=672.8,M362&gt;10),('[1]Pricing Schedule'!$J$113),
IF(AND(I362=110000,R362&lt;=12.8,M362&gt;2),'[1]Pricing Schedule'!$J$63,
IF(AND(I362=110000,R362&lt;=12.8,M362&lt;=2),'[1]Pricing Schedule'!$J$97,
IF(AND(I362=110000,R362&gt;12.8,R362&lt;=22.8,M362&gt;3),'[1]Pricing Schedule'!$J$72,
IF(AND(I362=110000,R362&gt;12.8,R362&lt;=22.8,M362&lt;=3),'[1]Pricing Schedule'!$J$97,
IF(AND(I362=110000,R362&gt;22.8,R362&lt;=30.2),'[1]Pricing Schedule'!$J$81,
IF(AND(I362=110000,R362&gt;30.2,R362&lt;=45.9),'[1]Pricing Schedule'!$J$90,
IF(AND(I362=110000,R362&gt;45.9,R362&lt;=123.4),'[1]Pricing Schedule'!$J$97,
IF(AND(I362=110000,R362&gt;123.4,R362&lt;=168.2,M362&lt;=10),'[1]Pricing Schedule'!$J$105,
IF(AND(I362=110000,R362&gt;123.4,R362&lt;=168.2,M362&gt;10),'[1]Pricing Schedule'!$J$113,
IF(AND(I362=110000,R362&gt;168.2,R362&lt;=336.2,M362&lt;=10),('[1]Pricing Schedule'!$J$105),
IF(AND(I362=110000,R362&gt;168.2,R362&lt;=336.2,M362&gt;10),('[1]Pricing Schedule'!$J$113),
IF(AND(I362=110000,R362&gt;336.4,R362&lt;=504.6,M362&lt;=10),('[1]Pricing Schedule'!$J$105),
IF(AND(I362=110000,R362&gt;336.4,R362&lt;=504.6,M362&gt;10),('[1]Pricing Schedule'!$J$113),
IF(AND(I362=110000,R362&gt;504.6,R362&lt;=672.8,M362&lt;=10),('[1]Pricing Schedule'!$J$105),
IF(AND(I362=110000,R362&gt;504.6,R362&lt;=672.8,M362&gt;10),('[1]Pricing Schedule'!$J$113),
IF(AND(I362=110000,R362&gt;672.8,R362&lt;=841,M362&lt;=10),('[1]Pricing Schedule'!$J$105),
IF(AND(I362=110000,R362&gt;672.8,R362&lt;=841,M362&gt;10),('[1]Pricing Schedule'!$J$113),
IF(AND(I362=110000,R362&gt;1682,R362&lt;=1850.2,M362&lt;=10),('[1]Pricing Schedule'!$J$105),
IF(AND(I362=110000,R362&gt;1682,R362&lt;=1850.2,M362&gt;10),('[1]Pricing Schedule'!$J$113),
IF(AND(I362=110000,R362&gt;2018.4,R362&lt;=2186.6,M362&lt;=10),('[1]Pricing Schedule'!$J$105),
IF(AND(I362=110000,R362&gt;2018.4,R362&lt;=2186.6,M362&gt;10),('[1]Pricing Schedule'!$J$113),999999999)))))))))))))))))))))))))))))))))))))))</f>
        <v>4</v>
      </c>
      <c r="U362" s="40">
        <f t="shared" si="36"/>
        <v>76122.463768115937</v>
      </c>
      <c r="V362" s="41">
        <f t="shared" si="37"/>
        <v>13.136726670410951</v>
      </c>
      <c r="Y362" s="23">
        <v>34</v>
      </c>
      <c r="Z362" s="23">
        <v>455</v>
      </c>
      <c r="AR362" s="35"/>
    </row>
    <row r="363" spans="1:44">
      <c r="A363" s="23">
        <v>363</v>
      </c>
      <c r="B363" s="23">
        <v>363</v>
      </c>
      <c r="C363" s="23" t="s">
        <v>700</v>
      </c>
      <c r="D363" s="23" t="s">
        <v>344</v>
      </c>
      <c r="E363" s="23" t="s">
        <v>384</v>
      </c>
      <c r="F363" s="23" t="s">
        <v>385</v>
      </c>
      <c r="G363" s="23" t="s">
        <v>386</v>
      </c>
      <c r="H363" s="23" t="s">
        <v>113</v>
      </c>
      <c r="I363" s="13">
        <v>38000</v>
      </c>
      <c r="J363" s="13">
        <v>38000</v>
      </c>
      <c r="K363" s="23" t="s">
        <v>119</v>
      </c>
      <c r="L363" s="24">
        <v>8.5980000000000008</v>
      </c>
      <c r="M363" s="37">
        <f t="shared" si="32"/>
        <v>9</v>
      </c>
      <c r="N363" s="24">
        <v>2.7839999999999998</v>
      </c>
      <c r="O363" s="13">
        <v>1</v>
      </c>
      <c r="P363" s="36">
        <f t="shared" si="33"/>
        <v>2.0880000000000001</v>
      </c>
      <c r="Q363" s="38">
        <f t="shared" si="34"/>
        <v>20.700000000000003</v>
      </c>
      <c r="R363" s="37">
        <f t="shared" si="35"/>
        <v>20.700000000000003</v>
      </c>
      <c r="S363" s="39">
        <f>IF(AND(I363=38000,R363&lt;=4.5,M363&gt;8),'[1]Pricing Schedule'!$F$8+('[1]Pricing Schedule'!$F$9*M363),
IF(AND(I363=38000,R363&lt;=4.5,M363&lt;=8),'[1]Pricing Schedule'!$F$34+('[1]Pricing Schedule'!$F$36*M363),
IF(AND(I363=38000,R363&gt;4.5,R363&lt;=9,M363&gt;8),'[1]Pricing Schedule'!$F$17+('[1]Pricing Schedule'!$F$18*M363),
IF(AND(I363=38000,R363&gt;4.5,R363&lt;=9,M363&lt;=8),'[1]Pricing Schedule'!$F$34+('[1]Pricing Schedule'!$F$36*M363),
IF(AND(I363=38000,R363&gt;9,R363&lt;=12.8,M363&gt;8),'[1]Pricing Schedule'!$F$26+('[1]Pricing Schedule'!$F$27*M363),
IF(AND(I363=38000,R363&gt;9,R363&lt;=12.8,M363&lt;=8),'[1]Pricing Schedule'!$F$34+('[1]Pricing Schedule'!$F$36*M363),
IF(AND(I363=38000,R363&gt;12.8,R363&lt;=22.8),'[1]Pricing Schedule'!$F$34+('[1]Pricing Schedule'!$F$36*M363),
IF(AND(I363=38000,R363&gt;22.8,R363&lt;=30.2),'[1]Pricing Schedule'!$F$43+('[1]Pricing Schedule'!$F$45*M363),
IF(AND(I363=38000,R363&gt;30.2,R363&lt;=45.9),'[1]Pricing Schedule'!$F$52+('[1]Pricing Schedule'!$F$54*M363),
IF(AND(I363=38000,R363&gt;45.9,R363&lt;=123.4),'[1]Pricing Schedule'!$F$96+('[1]Pricing Schedule'!$F$97*M363),
IF(AND(I363=38000,R363&gt;123.4,R363&lt;=168.2,M363&lt;=10),'[1]Pricing Schedule'!$F$103+('[1]Pricing Schedule'!$F$105*M363),
IF(AND(I363=38000,R363&gt;123.4,R363&lt;=168.2,M363&gt;10),'[1]Pricing Schedule'!$F$111+('[1]Pricing Schedule'!$F$113*M363),
IF(AND(I363=38000,R363&gt;157.4,R363&lt;=336.4,M363&lt;=10),('[1]Pricing Schedule'!$F$103+('[1]Pricing Schedule'!$F$105*M363))*2,
IF(AND(I363=38000,R363&gt;157.4,R363&lt;=336.4,M363&gt;10),('[1]Pricing Schedule'!$F$111+('[1]Pricing Schedule'!$F$113*M363))*2,
IF(AND(I363=38000,R363&gt;314.8,R363&lt;=504.6,M363&lt;=10),('[1]Pricing Schedule'!$F$103+('[1]Pricing Schedule'!$F$105*M363))*3,
IF(AND(I363=38000,R363&gt;314.8,R363&lt;=504.6,M363&gt;10),('[1]Pricing Schedule'!$F$111+('[1]Pricing Schedule'!$F$113*M363))*3,
IF(AND(I363=38000,R363&gt;472.2,R363&lt;=672.8,M363&lt;=10),('[1]Pricing Schedule'!$F$103+('[1]Pricing Schedule'!$F$105*M363))*4,
IF(AND(I363=38000,R363&gt;472.2,R363&lt;=672.8,M363&gt;10),('[1]Pricing Schedule'!$F$111+('[1]Pricing Schedule'!$F$113*M363))*4,
IF(AND(I363=110000,R363&lt;=12.8,M363&gt;2),'[1]Pricing Schedule'!$F$62+('[1]Pricing Schedule'!$F$63*M363),
IF(AND(I363=110000,R363&lt;=12.8,M363&lt;=2),'[1]Pricing Schedule'!$F$96+('[1]Pricing Schedule'!$F$97*M363),
IF(AND(I363=110000,R363&gt;12.8,R363&lt;=22.8,M363&gt;3),'[1]Pricing Schedule'!$F$71+('[1]Pricing Schedule'!$F$72*M363),
IF(AND(I363=110000,R363&gt;12.8,R363&lt;=22.8,M363&lt;=3),'[1]Pricing Schedule'!$F$96+('[1]Pricing Schedule'!$F$97*M363),
IF(AND(I363=110000,R363&gt;22.8,R363&lt;=30.2),'[1]Pricing Schedule'!$F$80+('[1]Pricing Schedule'!$F$81*M363),
IF(AND(I363=110000,R363&gt;30.2,R363&lt;=45.9),'[1]Pricing Schedule'!$F$89+('[1]Pricing Schedule'!$F$90*M363),
IF(AND(I363=110000,R363&gt;45.9,R363&lt;=123.4),'[1]Pricing Schedule'!$F$96+('[1]Pricing Schedule'!$F$97*M363),
IF(AND(I363=110000,R363&gt;123.4,R363&lt;=168.2,M363&lt;=10),'[1]Pricing Schedule'!$F$103+('[1]Pricing Schedule'!$F$105*M363),
IF(AND(I363=110000,R363&gt;123.4,R363&lt;=168.2,M363&gt;10),'[1]Pricing Schedule'!$F$111+('[1]Pricing Schedule'!$F$113*M363),
IF(AND(I363=110000,R363&gt;168.2,R363&lt;=336.4,M363&lt;=10),('[1]Pricing Schedule'!$F$103+('[1]Pricing Schedule'!$F$105*M363))*2,
IF(AND(I363=110000,R363&gt;168.2,R363&lt;=336.4,M363&gt;10),('[1]Pricing Schedule'!$F$111+('[1]Pricing Schedule'!$F$113*M363))*2,
IF(AND(I363=110000,R363&gt;336.4,R363&lt;=504.6,M363&lt;=10),('[1]Pricing Schedule'!$F$103+('[1]Pricing Schedule'!$F$105*M363))*3,
IF(AND(I363=110000,R363&gt;336.4,R363&lt;=504.6,M363&gt;10),('[1]Pricing Schedule'!$F$111+('[1]Pricing Schedule'!$F$113*M363))*3,
IF(AND(I363=110000,R363&gt;504.6,R363&lt;=672.8,M363&lt;=10),('[1]Pricing Schedule'!$F$103+('[1]Pricing Schedule'!$F$105*M363))*4,
IF(AND(I363=110000,R363&gt;504.6,R363&lt;=672.8,M363&gt;10),('[1]Pricing Schedule'!$F$111+('[1]Pricing Schedule'!$F$113*M363))*4,
IF(AND(I363=110000,R363&gt;672.8,R363&lt;=841,M363&lt;=10),('[1]Pricing Schedule'!$F$103+('[1]Pricing Schedule'!$F$105*M363))*5,
IF(AND(I363=110000,R363&gt;672.8,R363&lt;=841,M363&gt;10),('[1]Pricing Schedule'!$F$111+('[1]Pricing Schedule'!$F$113*M363))*5,
IF(AND(I363=110000,R363&gt;672.8,R363&lt;=841,M363&lt;=10),('[1]Pricing Schedule'!$F$103+('[1]Pricing Schedule'!$F$105*M363))*5,
IF(AND(I363=110000,R363&gt;672.8,R363&lt;=841,M363&gt;10),('[1]Pricing Schedule'!$F$111+('[1]Pricing Schedule'!$F$113*M363))*5,
IF(AND(I363=110000,R363&gt;1345.6,R363&lt;=1513.8,M363&lt;=10),('[1]Pricing Schedule'!$F$103+('[1]Pricing Schedule'!$F$105*M363))*9,
IF(AND(I363=110000,R363&gt;1345.6,R363&lt;=1513.8,M363&gt;10),('[1]Pricing Schedule'!$F$111+('[1]Pricing Schedule'!$F$113*M363))*9,
9999999999)))))))))))))))))))))))))))))))))))))))</f>
        <v>980220</v>
      </c>
      <c r="T363" s="21">
        <f>IF(AND(I363=38000,R363&lt;=4.5,M363&gt;8),'[1]Pricing Schedule'!$J$9,
IF(AND(I363=38000,R363&lt;=4.5,M363&lt;=8),'[1]Pricing Schedule'!$J$36,
IF(AND(I363=38000,R363&gt;4.5,R363&lt;=9,M363&gt;8),'[1]Pricing Schedule'!$J$18,
IF(AND(I363=38000,R363&gt;4.5,R363&lt;=9,M363&lt;=8),'[1]Pricing Schedule'!$J$36,
IF(AND(I363=38000,R363&gt;9,R363&lt;=12.8,M363&gt;8),'[1]Pricing Schedule'!$J$27,
IF(AND(I363=38000,R363&gt;9,R363&lt;=12.8,M363&lt;=8),'[1]Pricing Schedule'!$J$36,
IF(AND(I363=38000,R363&gt;12.8,R363&lt;=22.8),'[1]Pricing Schedule'!$J$36,
IF(AND(I363=38000,R363&gt;22.8,R363&lt;=30.2),'[1]Pricing Schedule'!$J$45,
IF(AND(I363=38000,R363&gt;30.2,R363&lt;=45.9),'[1]Pricing Schedule'!$J$54,
IF(AND(I363=38000,R363&gt;45.9,R363&lt;=123.4),'[1]Pricing Schedule'!$J$97,
IF(AND(I363=38000,R363&gt;123.4,R363&lt;=168.2,M363&lt;=10),'[1]Pricing Schedule'!$J$105,
IF(AND(I363=38000,R363&gt;123.4,R363&lt;=168.2,M363&gt;10),'[1]Pricing Schedule'!$J$113,
IF(AND(I363=38000,R363&gt;168.2,R363&lt;=336.4,M363&lt;=10),('[1]Pricing Schedule'!$J$105),
IF(AND(I363=38000,R363&gt;168.2,R363&lt;=336.4,M363&gt;10),('[1]Pricing Schedule'!$J$113),
IF(AND(I363=38000,R363&gt;336.4,R363&lt;=504.6,M363&lt;=10),('[1]Pricing Schedule'!$J$105),
IF(AND(I363=38000,R363&gt;336.4,R363&lt;=504.6,M363&gt;10),('[1]Pricing Schedule'!$J$113),
IF(AND(I363=38000,R363&gt;504.6,R363&lt;=672.8,M363&lt;=10),('[1]Pricing Schedule'!$J$105),
IF(AND(I363=38000,R363&gt;504.6,R363&lt;=672.8,M363&gt;10),('[1]Pricing Schedule'!$J$113),
IF(AND(I363=110000,R363&lt;=12.8,M363&gt;2),'[1]Pricing Schedule'!$J$63,
IF(AND(I363=110000,R363&lt;=12.8,M363&lt;=2),'[1]Pricing Schedule'!$J$97,
IF(AND(I363=110000,R363&gt;12.8,R363&lt;=22.8,M363&gt;3),'[1]Pricing Schedule'!$J$72,
IF(AND(I363=110000,R363&gt;12.8,R363&lt;=22.8,M363&lt;=3),'[1]Pricing Schedule'!$J$97,
IF(AND(I363=110000,R363&gt;22.8,R363&lt;=30.2),'[1]Pricing Schedule'!$J$81,
IF(AND(I363=110000,R363&gt;30.2,R363&lt;=45.9),'[1]Pricing Schedule'!$J$90,
IF(AND(I363=110000,R363&gt;45.9,R363&lt;=123.4),'[1]Pricing Schedule'!$J$97,
IF(AND(I363=110000,R363&gt;123.4,R363&lt;=168.2,M363&lt;=10),'[1]Pricing Schedule'!$J$105,
IF(AND(I363=110000,R363&gt;123.4,R363&lt;=168.2,M363&gt;10),'[1]Pricing Schedule'!$J$113,
IF(AND(I363=110000,R363&gt;168.2,R363&lt;=336.2,M363&lt;=10),('[1]Pricing Schedule'!$J$105),
IF(AND(I363=110000,R363&gt;168.2,R363&lt;=336.2,M363&gt;10),('[1]Pricing Schedule'!$J$113),
IF(AND(I363=110000,R363&gt;336.4,R363&lt;=504.6,M363&lt;=10),('[1]Pricing Schedule'!$J$105),
IF(AND(I363=110000,R363&gt;336.4,R363&lt;=504.6,M363&gt;10),('[1]Pricing Schedule'!$J$113),
IF(AND(I363=110000,R363&gt;504.6,R363&lt;=672.8,M363&lt;=10),('[1]Pricing Schedule'!$J$105),
IF(AND(I363=110000,R363&gt;504.6,R363&lt;=672.8,M363&gt;10),('[1]Pricing Schedule'!$J$113),
IF(AND(I363=110000,R363&gt;672.8,R363&lt;=841,M363&lt;=10),('[1]Pricing Schedule'!$J$105),
IF(AND(I363=110000,R363&gt;672.8,R363&lt;=841,M363&gt;10),('[1]Pricing Schedule'!$J$113),
IF(AND(I363=110000,R363&gt;1682,R363&lt;=1850.2,M363&lt;=10),('[1]Pricing Schedule'!$J$105),
IF(AND(I363=110000,R363&gt;1682,R363&lt;=1850.2,M363&gt;10),('[1]Pricing Schedule'!$J$113),
IF(AND(I363=110000,R363&gt;2018.4,R363&lt;=2186.6,M363&lt;=10),('[1]Pricing Schedule'!$J$105),
IF(AND(I363=110000,R363&gt;2018.4,R363&lt;=2186.6,M363&gt;10),('[1]Pricing Schedule'!$J$113),999999999)))))))))))))))))))))))))))))))))))))))</f>
        <v>4</v>
      </c>
      <c r="U363" s="40">
        <f t="shared" si="36"/>
        <v>47353.623188405792</v>
      </c>
      <c r="V363" s="41">
        <f t="shared" si="37"/>
        <v>21.117708269572141</v>
      </c>
      <c r="Y363" s="23">
        <v>229</v>
      </c>
      <c r="Z363" s="23">
        <v>455</v>
      </c>
      <c r="AR363" s="35"/>
    </row>
    <row r="364" spans="1:44">
      <c r="A364" s="23">
        <v>364</v>
      </c>
      <c r="B364" s="23">
        <v>364</v>
      </c>
      <c r="C364" s="23" t="s">
        <v>701</v>
      </c>
      <c r="D364" s="23" t="s">
        <v>344</v>
      </c>
      <c r="E364" s="23" t="s">
        <v>384</v>
      </c>
      <c r="F364" s="23" t="s">
        <v>385</v>
      </c>
      <c r="G364" s="23" t="s">
        <v>386</v>
      </c>
      <c r="H364" s="23" t="s">
        <v>113</v>
      </c>
      <c r="I364" s="13">
        <v>38000</v>
      </c>
      <c r="J364" s="13">
        <v>38000</v>
      </c>
      <c r="K364" s="23" t="s">
        <v>119</v>
      </c>
      <c r="L364" s="24">
        <v>9.11</v>
      </c>
      <c r="M364" s="37">
        <f t="shared" si="32"/>
        <v>10</v>
      </c>
      <c r="N364" s="24">
        <v>0.68799999999999994</v>
      </c>
      <c r="O364" s="13">
        <v>1</v>
      </c>
      <c r="P364" s="36">
        <f t="shared" si="33"/>
        <v>0.51600000000000001</v>
      </c>
      <c r="Q364" s="38">
        <f t="shared" si="34"/>
        <v>3.45</v>
      </c>
      <c r="R364" s="37">
        <f t="shared" si="35"/>
        <v>3.45</v>
      </c>
      <c r="S364" s="39">
        <f>IF(AND(I364=38000,R364&lt;=4.5,M364&gt;8),'[1]Pricing Schedule'!$F$8+('[1]Pricing Schedule'!$F$9*M364),
IF(AND(I364=38000,R364&lt;=4.5,M364&lt;=8),'[1]Pricing Schedule'!$F$34+('[1]Pricing Schedule'!$F$36*M364),
IF(AND(I364=38000,R364&gt;4.5,R364&lt;=9,M364&gt;8),'[1]Pricing Schedule'!$F$17+('[1]Pricing Schedule'!$F$18*M364),
IF(AND(I364=38000,R364&gt;4.5,R364&lt;=9,M364&lt;=8),'[1]Pricing Schedule'!$F$34+('[1]Pricing Schedule'!$F$36*M364),
IF(AND(I364=38000,R364&gt;9,R364&lt;=12.8,M364&gt;8),'[1]Pricing Schedule'!$F$26+('[1]Pricing Schedule'!$F$27*M364),
IF(AND(I364=38000,R364&gt;9,R364&lt;=12.8,M364&lt;=8),'[1]Pricing Schedule'!$F$34+('[1]Pricing Schedule'!$F$36*M364),
IF(AND(I364=38000,R364&gt;12.8,R364&lt;=22.8),'[1]Pricing Schedule'!$F$34+('[1]Pricing Schedule'!$F$36*M364),
IF(AND(I364=38000,R364&gt;22.8,R364&lt;=30.2),'[1]Pricing Schedule'!$F$43+('[1]Pricing Schedule'!$F$45*M364),
IF(AND(I364=38000,R364&gt;30.2,R364&lt;=45.9),'[1]Pricing Schedule'!$F$52+('[1]Pricing Schedule'!$F$54*M364),
IF(AND(I364=38000,R364&gt;45.9,R364&lt;=123.4),'[1]Pricing Schedule'!$F$96+('[1]Pricing Schedule'!$F$97*M364),
IF(AND(I364=38000,R364&gt;123.4,R364&lt;=168.2,M364&lt;=10),'[1]Pricing Schedule'!$F$103+('[1]Pricing Schedule'!$F$105*M364),
IF(AND(I364=38000,R364&gt;123.4,R364&lt;=168.2,M364&gt;10),'[1]Pricing Schedule'!$F$111+('[1]Pricing Schedule'!$F$113*M364),
IF(AND(I364=38000,R364&gt;157.4,R364&lt;=336.4,M364&lt;=10),('[1]Pricing Schedule'!$F$103+('[1]Pricing Schedule'!$F$105*M364))*2,
IF(AND(I364=38000,R364&gt;157.4,R364&lt;=336.4,M364&gt;10),('[1]Pricing Schedule'!$F$111+('[1]Pricing Schedule'!$F$113*M364))*2,
IF(AND(I364=38000,R364&gt;314.8,R364&lt;=504.6,M364&lt;=10),('[1]Pricing Schedule'!$F$103+('[1]Pricing Schedule'!$F$105*M364))*3,
IF(AND(I364=38000,R364&gt;314.8,R364&lt;=504.6,M364&gt;10),('[1]Pricing Schedule'!$F$111+('[1]Pricing Schedule'!$F$113*M364))*3,
IF(AND(I364=38000,R364&gt;472.2,R364&lt;=672.8,M364&lt;=10),('[1]Pricing Schedule'!$F$103+('[1]Pricing Schedule'!$F$105*M364))*4,
IF(AND(I364=38000,R364&gt;472.2,R364&lt;=672.8,M364&gt;10),('[1]Pricing Schedule'!$F$111+('[1]Pricing Schedule'!$F$113*M364))*4,
IF(AND(I364=110000,R364&lt;=12.8,M364&gt;2),'[1]Pricing Schedule'!$F$62+('[1]Pricing Schedule'!$F$63*M364),
IF(AND(I364=110000,R364&lt;=12.8,M364&lt;=2),'[1]Pricing Schedule'!$F$96+('[1]Pricing Schedule'!$F$97*M364),
IF(AND(I364=110000,R364&gt;12.8,R364&lt;=22.8,M364&gt;3),'[1]Pricing Schedule'!$F$71+('[1]Pricing Schedule'!$F$72*M364),
IF(AND(I364=110000,R364&gt;12.8,R364&lt;=22.8,M364&lt;=3),'[1]Pricing Schedule'!$F$96+('[1]Pricing Schedule'!$F$97*M364),
IF(AND(I364=110000,R364&gt;22.8,R364&lt;=30.2),'[1]Pricing Schedule'!$F$80+('[1]Pricing Schedule'!$F$81*M364),
IF(AND(I364=110000,R364&gt;30.2,R364&lt;=45.9),'[1]Pricing Schedule'!$F$89+('[1]Pricing Schedule'!$F$90*M364),
IF(AND(I364=110000,R364&gt;45.9,R364&lt;=123.4),'[1]Pricing Schedule'!$F$96+('[1]Pricing Schedule'!$F$97*M364),
IF(AND(I364=110000,R364&gt;123.4,R364&lt;=168.2,M364&lt;=10),'[1]Pricing Schedule'!$F$103+('[1]Pricing Schedule'!$F$105*M364),
IF(AND(I364=110000,R364&gt;123.4,R364&lt;=168.2,M364&gt;10),'[1]Pricing Schedule'!$F$111+('[1]Pricing Schedule'!$F$113*M364),
IF(AND(I364=110000,R364&gt;168.2,R364&lt;=336.4,M364&lt;=10),('[1]Pricing Schedule'!$F$103+('[1]Pricing Schedule'!$F$105*M364))*2,
IF(AND(I364=110000,R364&gt;168.2,R364&lt;=336.4,M364&gt;10),('[1]Pricing Schedule'!$F$111+('[1]Pricing Schedule'!$F$113*M364))*2,
IF(AND(I364=110000,R364&gt;336.4,R364&lt;=504.6,M364&lt;=10),('[1]Pricing Schedule'!$F$103+('[1]Pricing Schedule'!$F$105*M364))*3,
IF(AND(I364=110000,R364&gt;336.4,R364&lt;=504.6,M364&gt;10),('[1]Pricing Schedule'!$F$111+('[1]Pricing Schedule'!$F$113*M364))*3,
IF(AND(I364=110000,R364&gt;504.6,R364&lt;=672.8,M364&lt;=10),('[1]Pricing Schedule'!$F$103+('[1]Pricing Schedule'!$F$105*M364))*4,
IF(AND(I364=110000,R364&gt;504.6,R364&lt;=672.8,M364&gt;10),('[1]Pricing Schedule'!$F$111+('[1]Pricing Schedule'!$F$113*M364))*4,
IF(AND(I364=110000,R364&gt;672.8,R364&lt;=841,M364&lt;=10),('[1]Pricing Schedule'!$F$103+('[1]Pricing Schedule'!$F$105*M364))*5,
IF(AND(I364=110000,R364&gt;672.8,R364&lt;=841,M364&gt;10),('[1]Pricing Schedule'!$F$111+('[1]Pricing Schedule'!$F$113*M364))*5,
IF(AND(I364=110000,R364&gt;672.8,R364&lt;=841,M364&lt;=10),('[1]Pricing Schedule'!$F$103+('[1]Pricing Schedule'!$F$105*M364))*5,
IF(AND(I364=110000,R364&gt;672.8,R364&lt;=841,M364&gt;10),('[1]Pricing Schedule'!$F$111+('[1]Pricing Schedule'!$F$113*M364))*5,
IF(AND(I364=110000,R364&gt;1345.6,R364&lt;=1513.8,M364&lt;=10),('[1]Pricing Schedule'!$F$103+('[1]Pricing Schedule'!$F$105*M364))*9,
IF(AND(I364=110000,R364&gt;1345.6,R364&lt;=1513.8,M364&gt;10),('[1]Pricing Schedule'!$F$111+('[1]Pricing Schedule'!$F$113*M364))*9,
9999999999)))))))))))))))))))))))))))))))))))))))</f>
        <v>1387140</v>
      </c>
      <c r="T364" s="21">
        <f>IF(AND(I364=38000,R364&lt;=4.5,M364&gt;8),'[1]Pricing Schedule'!$J$9,
IF(AND(I364=38000,R364&lt;=4.5,M364&lt;=8),'[1]Pricing Schedule'!$J$36,
IF(AND(I364=38000,R364&gt;4.5,R364&lt;=9,M364&gt;8),'[1]Pricing Schedule'!$J$18,
IF(AND(I364=38000,R364&gt;4.5,R364&lt;=9,M364&lt;=8),'[1]Pricing Schedule'!$J$36,
IF(AND(I364=38000,R364&gt;9,R364&lt;=12.8,M364&gt;8),'[1]Pricing Schedule'!$J$27,
IF(AND(I364=38000,R364&gt;9,R364&lt;=12.8,M364&lt;=8),'[1]Pricing Schedule'!$J$36,
IF(AND(I364=38000,R364&gt;12.8,R364&lt;=22.8),'[1]Pricing Schedule'!$J$36,
IF(AND(I364=38000,R364&gt;22.8,R364&lt;=30.2),'[1]Pricing Schedule'!$J$45,
IF(AND(I364=38000,R364&gt;30.2,R364&lt;=45.9),'[1]Pricing Schedule'!$J$54,
IF(AND(I364=38000,R364&gt;45.9,R364&lt;=123.4),'[1]Pricing Schedule'!$J$97,
IF(AND(I364=38000,R364&gt;123.4,R364&lt;=168.2,M364&lt;=10),'[1]Pricing Schedule'!$J$105,
IF(AND(I364=38000,R364&gt;123.4,R364&lt;=168.2,M364&gt;10),'[1]Pricing Schedule'!$J$113,
IF(AND(I364=38000,R364&gt;168.2,R364&lt;=336.4,M364&lt;=10),('[1]Pricing Schedule'!$J$105),
IF(AND(I364=38000,R364&gt;168.2,R364&lt;=336.4,M364&gt;10),('[1]Pricing Schedule'!$J$113),
IF(AND(I364=38000,R364&gt;336.4,R364&lt;=504.6,M364&lt;=10),('[1]Pricing Schedule'!$J$105),
IF(AND(I364=38000,R364&gt;336.4,R364&lt;=504.6,M364&gt;10),('[1]Pricing Schedule'!$J$113),
IF(AND(I364=38000,R364&gt;504.6,R364&lt;=672.8,M364&lt;=10),('[1]Pricing Schedule'!$J$105),
IF(AND(I364=38000,R364&gt;504.6,R364&lt;=672.8,M364&gt;10),('[1]Pricing Schedule'!$J$113),
IF(AND(I364=110000,R364&lt;=12.8,M364&gt;2),'[1]Pricing Schedule'!$J$63,
IF(AND(I364=110000,R364&lt;=12.8,M364&lt;=2),'[1]Pricing Schedule'!$J$97,
IF(AND(I364=110000,R364&gt;12.8,R364&lt;=22.8,M364&gt;3),'[1]Pricing Schedule'!$J$72,
IF(AND(I364=110000,R364&gt;12.8,R364&lt;=22.8,M364&lt;=3),'[1]Pricing Schedule'!$J$97,
IF(AND(I364=110000,R364&gt;22.8,R364&lt;=30.2),'[1]Pricing Schedule'!$J$81,
IF(AND(I364=110000,R364&gt;30.2,R364&lt;=45.9),'[1]Pricing Schedule'!$J$90,
IF(AND(I364=110000,R364&gt;45.9,R364&lt;=123.4),'[1]Pricing Schedule'!$J$97,
IF(AND(I364=110000,R364&gt;123.4,R364&lt;=168.2,M364&lt;=10),'[1]Pricing Schedule'!$J$105,
IF(AND(I364=110000,R364&gt;123.4,R364&lt;=168.2,M364&gt;10),'[1]Pricing Schedule'!$J$113,
IF(AND(I364=110000,R364&gt;168.2,R364&lt;=336.2,M364&lt;=10),('[1]Pricing Schedule'!$J$105),
IF(AND(I364=110000,R364&gt;168.2,R364&lt;=336.2,M364&gt;10),('[1]Pricing Schedule'!$J$113),
IF(AND(I364=110000,R364&gt;336.4,R364&lt;=504.6,M364&lt;=10),('[1]Pricing Schedule'!$J$105),
IF(AND(I364=110000,R364&gt;336.4,R364&lt;=504.6,M364&gt;10),('[1]Pricing Schedule'!$J$113),
IF(AND(I364=110000,R364&gt;504.6,R364&lt;=672.8,M364&lt;=10),('[1]Pricing Schedule'!$J$105),
IF(AND(I364=110000,R364&gt;504.6,R364&lt;=672.8,M364&gt;10),('[1]Pricing Schedule'!$J$113),
IF(AND(I364=110000,R364&gt;672.8,R364&lt;=841,M364&lt;=10),('[1]Pricing Schedule'!$J$105),
IF(AND(I364=110000,R364&gt;672.8,R364&lt;=841,M364&gt;10),('[1]Pricing Schedule'!$J$113),
IF(AND(I364=110000,R364&gt;1682,R364&lt;=1850.2,M364&lt;=10),('[1]Pricing Schedule'!$J$105),
IF(AND(I364=110000,R364&gt;1682,R364&lt;=1850.2,M364&gt;10),('[1]Pricing Schedule'!$J$113),
IF(AND(I364=110000,R364&gt;2018.4,R364&lt;=2186.6,M364&lt;=10),('[1]Pricing Schedule'!$J$105),
IF(AND(I364=110000,R364&gt;2018.4,R364&lt;=2186.6,M364&gt;10),('[1]Pricing Schedule'!$J$113),999999999)))))))))))))))))))))))))))))))))))))))</f>
        <v>1</v>
      </c>
      <c r="U364" s="40">
        <f t="shared" si="36"/>
        <v>402069.5652173913</v>
      </c>
      <c r="V364" s="41">
        <f t="shared" si="37"/>
        <v>2.487131796357974</v>
      </c>
      <c r="Y364" s="23">
        <v>12</v>
      </c>
      <c r="Z364" s="23">
        <v>455</v>
      </c>
      <c r="AR364" s="35"/>
    </row>
    <row r="365" spans="1:44">
      <c r="A365" s="23">
        <v>365</v>
      </c>
      <c r="B365" s="23">
        <v>365</v>
      </c>
      <c r="C365" s="23" t="s">
        <v>702</v>
      </c>
      <c r="D365" s="23" t="s">
        <v>344</v>
      </c>
      <c r="E365" s="23" t="s">
        <v>344</v>
      </c>
      <c r="F365" s="23" t="s">
        <v>703</v>
      </c>
      <c r="G365" s="23" t="s">
        <v>704</v>
      </c>
      <c r="H365" s="23" t="s">
        <v>113</v>
      </c>
      <c r="I365" s="13">
        <v>38000</v>
      </c>
      <c r="J365" s="23" t="s">
        <v>119</v>
      </c>
      <c r="K365" s="13">
        <v>38000</v>
      </c>
      <c r="L365" s="24">
        <v>10.260999999999999</v>
      </c>
      <c r="M365" s="37">
        <f t="shared" si="32"/>
        <v>11</v>
      </c>
      <c r="N365" s="24">
        <v>1.054</v>
      </c>
      <c r="O365" s="13">
        <v>1</v>
      </c>
      <c r="P365" s="36">
        <f t="shared" si="33"/>
        <v>0.79049999999999998</v>
      </c>
      <c r="Q365" s="38">
        <f t="shared" si="34"/>
        <v>6.9</v>
      </c>
      <c r="R365" s="37">
        <f t="shared" si="35"/>
        <v>6.9</v>
      </c>
      <c r="S365" s="39">
        <f>IF(AND(I365=38000,R365&lt;=4.5,M365&gt;8),'[1]Pricing Schedule'!$F$8+('[1]Pricing Schedule'!$F$9*M365),
IF(AND(I365=38000,R365&lt;=4.5,M365&lt;=8),'[1]Pricing Schedule'!$F$34+('[1]Pricing Schedule'!$F$36*M365),
IF(AND(I365=38000,R365&gt;4.5,R365&lt;=9,M365&gt;8),'[1]Pricing Schedule'!$F$17+('[1]Pricing Schedule'!$F$18*M365),
IF(AND(I365=38000,R365&gt;4.5,R365&lt;=9,M365&lt;=8),'[1]Pricing Schedule'!$F$34+('[1]Pricing Schedule'!$F$36*M365),
IF(AND(I365=38000,R365&gt;9,R365&lt;=12.8,M365&gt;8),'[1]Pricing Schedule'!$F$26+('[1]Pricing Schedule'!$F$27*M365),
IF(AND(I365=38000,R365&gt;9,R365&lt;=12.8,M365&lt;=8),'[1]Pricing Schedule'!$F$34+('[1]Pricing Schedule'!$F$36*M365),
IF(AND(I365=38000,R365&gt;12.8,R365&lt;=22.8),'[1]Pricing Schedule'!$F$34+('[1]Pricing Schedule'!$F$36*M365),
IF(AND(I365=38000,R365&gt;22.8,R365&lt;=30.2),'[1]Pricing Schedule'!$F$43+('[1]Pricing Schedule'!$F$45*M365),
IF(AND(I365=38000,R365&gt;30.2,R365&lt;=45.9),'[1]Pricing Schedule'!$F$52+('[1]Pricing Schedule'!$F$54*M365),
IF(AND(I365=38000,R365&gt;45.9,R365&lt;=123.4),'[1]Pricing Schedule'!$F$96+('[1]Pricing Schedule'!$F$97*M365),
IF(AND(I365=38000,R365&gt;123.4,R365&lt;=168.2,M365&lt;=10),'[1]Pricing Schedule'!$F$103+('[1]Pricing Schedule'!$F$105*M365),
IF(AND(I365=38000,R365&gt;123.4,R365&lt;=168.2,M365&gt;10),'[1]Pricing Schedule'!$F$111+('[1]Pricing Schedule'!$F$113*M365),
IF(AND(I365=38000,R365&gt;157.4,R365&lt;=336.4,M365&lt;=10),('[1]Pricing Schedule'!$F$103+('[1]Pricing Schedule'!$F$105*M365))*2,
IF(AND(I365=38000,R365&gt;157.4,R365&lt;=336.4,M365&gt;10),('[1]Pricing Schedule'!$F$111+('[1]Pricing Schedule'!$F$113*M365))*2,
IF(AND(I365=38000,R365&gt;314.8,R365&lt;=504.6,M365&lt;=10),('[1]Pricing Schedule'!$F$103+('[1]Pricing Schedule'!$F$105*M365))*3,
IF(AND(I365=38000,R365&gt;314.8,R365&lt;=504.6,M365&gt;10),('[1]Pricing Schedule'!$F$111+('[1]Pricing Schedule'!$F$113*M365))*3,
IF(AND(I365=38000,R365&gt;472.2,R365&lt;=672.8,M365&lt;=10),('[1]Pricing Schedule'!$F$103+('[1]Pricing Schedule'!$F$105*M365))*4,
IF(AND(I365=38000,R365&gt;472.2,R365&lt;=672.8,M365&gt;10),('[1]Pricing Schedule'!$F$111+('[1]Pricing Schedule'!$F$113*M365))*4,
IF(AND(I365=110000,R365&lt;=12.8,M365&gt;2),'[1]Pricing Schedule'!$F$62+('[1]Pricing Schedule'!$F$63*M365),
IF(AND(I365=110000,R365&lt;=12.8,M365&lt;=2),'[1]Pricing Schedule'!$F$96+('[1]Pricing Schedule'!$F$97*M365),
IF(AND(I365=110000,R365&gt;12.8,R365&lt;=22.8,M365&gt;3),'[1]Pricing Schedule'!$F$71+('[1]Pricing Schedule'!$F$72*M365),
IF(AND(I365=110000,R365&gt;12.8,R365&lt;=22.8,M365&lt;=3),'[1]Pricing Schedule'!$F$96+('[1]Pricing Schedule'!$F$97*M365),
IF(AND(I365=110000,R365&gt;22.8,R365&lt;=30.2),'[1]Pricing Schedule'!$F$80+('[1]Pricing Schedule'!$F$81*M365),
IF(AND(I365=110000,R365&gt;30.2,R365&lt;=45.9),'[1]Pricing Schedule'!$F$89+('[1]Pricing Schedule'!$F$90*M365),
IF(AND(I365=110000,R365&gt;45.9,R365&lt;=123.4),'[1]Pricing Schedule'!$F$96+('[1]Pricing Schedule'!$F$97*M365),
IF(AND(I365=110000,R365&gt;123.4,R365&lt;=168.2,M365&lt;=10),'[1]Pricing Schedule'!$F$103+('[1]Pricing Schedule'!$F$105*M365),
IF(AND(I365=110000,R365&gt;123.4,R365&lt;=168.2,M365&gt;10),'[1]Pricing Schedule'!$F$111+('[1]Pricing Schedule'!$F$113*M365),
IF(AND(I365=110000,R365&gt;168.2,R365&lt;=336.4,M365&lt;=10),('[1]Pricing Schedule'!$F$103+('[1]Pricing Schedule'!$F$105*M365))*2,
IF(AND(I365=110000,R365&gt;168.2,R365&lt;=336.4,M365&gt;10),('[1]Pricing Schedule'!$F$111+('[1]Pricing Schedule'!$F$113*M365))*2,
IF(AND(I365=110000,R365&gt;336.4,R365&lt;=504.6,M365&lt;=10),('[1]Pricing Schedule'!$F$103+('[1]Pricing Schedule'!$F$105*M365))*3,
IF(AND(I365=110000,R365&gt;336.4,R365&lt;=504.6,M365&gt;10),('[1]Pricing Schedule'!$F$111+('[1]Pricing Schedule'!$F$113*M365))*3,
IF(AND(I365=110000,R365&gt;504.6,R365&lt;=672.8,M365&lt;=10),('[1]Pricing Schedule'!$F$103+('[1]Pricing Schedule'!$F$105*M365))*4,
IF(AND(I365=110000,R365&gt;504.6,R365&lt;=672.8,M365&gt;10),('[1]Pricing Schedule'!$F$111+('[1]Pricing Schedule'!$F$113*M365))*4,
IF(AND(I365=110000,R365&gt;672.8,R365&lt;=841,M365&lt;=10),('[1]Pricing Schedule'!$F$103+('[1]Pricing Schedule'!$F$105*M365))*5,
IF(AND(I365=110000,R365&gt;672.8,R365&lt;=841,M365&gt;10),('[1]Pricing Schedule'!$F$111+('[1]Pricing Schedule'!$F$113*M365))*5,
IF(AND(I365=110000,R365&gt;672.8,R365&lt;=841,M365&lt;=10),('[1]Pricing Schedule'!$F$103+('[1]Pricing Schedule'!$F$105*M365))*5,
IF(AND(I365=110000,R365&gt;672.8,R365&lt;=841,M365&gt;10),('[1]Pricing Schedule'!$F$111+('[1]Pricing Schedule'!$F$113*M365))*5,
IF(AND(I365=110000,R365&gt;1345.6,R365&lt;=1513.8,M365&lt;=10),('[1]Pricing Schedule'!$F$103+('[1]Pricing Schedule'!$F$105*M365))*9,
IF(AND(I365=110000,R365&gt;1345.6,R365&lt;=1513.8,M365&gt;10),('[1]Pricing Schedule'!$F$111+('[1]Pricing Schedule'!$F$113*M365))*9,
9999999999)))))))))))))))))))))))))))))))))))))))</f>
        <v>1485200</v>
      </c>
      <c r="T365" s="21">
        <f>IF(AND(I365=38000,R365&lt;=4.5,M365&gt;8),'[1]Pricing Schedule'!$J$9,
IF(AND(I365=38000,R365&lt;=4.5,M365&lt;=8),'[1]Pricing Schedule'!$J$36,
IF(AND(I365=38000,R365&gt;4.5,R365&lt;=9,M365&gt;8),'[1]Pricing Schedule'!$J$18,
IF(AND(I365=38000,R365&gt;4.5,R365&lt;=9,M365&lt;=8),'[1]Pricing Schedule'!$J$36,
IF(AND(I365=38000,R365&gt;9,R365&lt;=12.8,M365&gt;8),'[1]Pricing Schedule'!$J$27,
IF(AND(I365=38000,R365&gt;9,R365&lt;=12.8,M365&lt;=8),'[1]Pricing Schedule'!$J$36,
IF(AND(I365=38000,R365&gt;12.8,R365&lt;=22.8),'[1]Pricing Schedule'!$J$36,
IF(AND(I365=38000,R365&gt;22.8,R365&lt;=30.2),'[1]Pricing Schedule'!$J$45,
IF(AND(I365=38000,R365&gt;30.2,R365&lt;=45.9),'[1]Pricing Schedule'!$J$54,
IF(AND(I365=38000,R365&gt;45.9,R365&lt;=123.4),'[1]Pricing Schedule'!$J$97,
IF(AND(I365=38000,R365&gt;123.4,R365&lt;=168.2,M365&lt;=10),'[1]Pricing Schedule'!$J$105,
IF(AND(I365=38000,R365&gt;123.4,R365&lt;=168.2,M365&gt;10),'[1]Pricing Schedule'!$J$113,
IF(AND(I365=38000,R365&gt;168.2,R365&lt;=336.4,M365&lt;=10),('[1]Pricing Schedule'!$J$105),
IF(AND(I365=38000,R365&gt;168.2,R365&lt;=336.4,M365&gt;10),('[1]Pricing Schedule'!$J$113),
IF(AND(I365=38000,R365&gt;336.4,R365&lt;=504.6,M365&lt;=10),('[1]Pricing Schedule'!$J$105),
IF(AND(I365=38000,R365&gt;336.4,R365&lt;=504.6,M365&gt;10),('[1]Pricing Schedule'!$J$113),
IF(AND(I365=38000,R365&gt;504.6,R365&lt;=672.8,M365&lt;=10),('[1]Pricing Schedule'!$J$105),
IF(AND(I365=38000,R365&gt;504.6,R365&lt;=672.8,M365&gt;10),('[1]Pricing Schedule'!$J$113),
IF(AND(I365=110000,R365&lt;=12.8,M365&gt;2),'[1]Pricing Schedule'!$J$63,
IF(AND(I365=110000,R365&lt;=12.8,M365&lt;=2),'[1]Pricing Schedule'!$J$97,
IF(AND(I365=110000,R365&gt;12.8,R365&lt;=22.8,M365&gt;3),'[1]Pricing Schedule'!$J$72,
IF(AND(I365=110000,R365&gt;12.8,R365&lt;=22.8,M365&lt;=3),'[1]Pricing Schedule'!$J$97,
IF(AND(I365=110000,R365&gt;22.8,R365&lt;=30.2),'[1]Pricing Schedule'!$J$81,
IF(AND(I365=110000,R365&gt;30.2,R365&lt;=45.9),'[1]Pricing Schedule'!$J$90,
IF(AND(I365=110000,R365&gt;45.9,R365&lt;=123.4),'[1]Pricing Schedule'!$J$97,
IF(AND(I365=110000,R365&gt;123.4,R365&lt;=168.2,M365&lt;=10),'[1]Pricing Schedule'!$J$105,
IF(AND(I365=110000,R365&gt;123.4,R365&lt;=168.2,M365&gt;10),'[1]Pricing Schedule'!$J$113,
IF(AND(I365=110000,R365&gt;168.2,R365&lt;=336.2,M365&lt;=10),('[1]Pricing Schedule'!$J$105),
IF(AND(I365=110000,R365&gt;168.2,R365&lt;=336.2,M365&gt;10),('[1]Pricing Schedule'!$J$113),
IF(AND(I365=110000,R365&gt;336.4,R365&lt;=504.6,M365&lt;=10),('[1]Pricing Schedule'!$J$105),
IF(AND(I365=110000,R365&gt;336.4,R365&lt;=504.6,M365&gt;10),('[1]Pricing Schedule'!$J$113),
IF(AND(I365=110000,R365&gt;504.6,R365&lt;=672.8,M365&lt;=10),('[1]Pricing Schedule'!$J$105),
IF(AND(I365=110000,R365&gt;504.6,R365&lt;=672.8,M365&gt;10),('[1]Pricing Schedule'!$J$113),
IF(AND(I365=110000,R365&gt;672.8,R365&lt;=841,M365&lt;=10),('[1]Pricing Schedule'!$J$105),
IF(AND(I365=110000,R365&gt;672.8,R365&lt;=841,M365&gt;10),('[1]Pricing Schedule'!$J$113),
IF(AND(I365=110000,R365&gt;1682,R365&lt;=1850.2,M365&lt;=10),('[1]Pricing Schedule'!$J$105),
IF(AND(I365=110000,R365&gt;1682,R365&lt;=1850.2,M365&gt;10),('[1]Pricing Schedule'!$J$113),
IF(AND(I365=110000,R365&gt;2018.4,R365&lt;=2186.6,M365&lt;=10),('[1]Pricing Schedule'!$J$105),
IF(AND(I365=110000,R365&gt;2018.4,R365&lt;=2186.6,M365&gt;10),('[1]Pricing Schedule'!$J$113),999999999)))))))))))))))))))))))))))))))))))))))</f>
        <v>2</v>
      </c>
      <c r="U365" s="40">
        <f t="shared" si="36"/>
        <v>215246.37681159418</v>
      </c>
      <c r="V365" s="41">
        <f t="shared" si="37"/>
        <v>4.6458389442499328</v>
      </c>
      <c r="Y365" s="23">
        <v>634</v>
      </c>
      <c r="Z365" s="23">
        <v>622</v>
      </c>
      <c r="AR365" s="35"/>
    </row>
    <row r="366" spans="1:44" s="44" customFormat="1">
      <c r="A366" s="43">
        <v>366</v>
      </c>
      <c r="B366" s="43">
        <v>366</v>
      </c>
      <c r="C366" s="43" t="s">
        <v>705</v>
      </c>
      <c r="D366" s="23" t="s">
        <v>384</v>
      </c>
      <c r="E366" s="23" t="s">
        <v>384</v>
      </c>
      <c r="F366" s="43" t="s">
        <v>706</v>
      </c>
      <c r="G366" s="43" t="s">
        <v>707</v>
      </c>
      <c r="H366" s="43" t="s">
        <v>113</v>
      </c>
      <c r="I366" s="44">
        <v>38000</v>
      </c>
      <c r="J366" s="44">
        <v>38000</v>
      </c>
      <c r="K366" s="43" t="s">
        <v>119</v>
      </c>
      <c r="L366" s="45">
        <v>12.166</v>
      </c>
      <c r="M366" s="46">
        <f t="shared" si="32"/>
        <v>13</v>
      </c>
      <c r="N366" s="45">
        <v>23.268999999999899</v>
      </c>
      <c r="O366" s="44">
        <v>1</v>
      </c>
      <c r="P366" s="46">
        <f t="shared" si="33"/>
        <v>17.451749999999926</v>
      </c>
      <c r="Q366" s="47">
        <f t="shared" si="34"/>
        <v>189.75</v>
      </c>
      <c r="R366" s="46">
        <f t="shared" si="35"/>
        <v>189.75</v>
      </c>
      <c r="S366" s="39">
        <f>IF(AND(I366=38000,R366&lt;=4.5,M366&gt;8),'[1]Pricing Schedule'!$F$8+('[1]Pricing Schedule'!$F$9*M366),
IF(AND(I366=38000,R366&lt;=4.5,M366&lt;=8),'[1]Pricing Schedule'!$F$34+('[1]Pricing Schedule'!$F$36*M366),
IF(AND(I366=38000,R366&gt;4.5,R366&lt;=9,M366&gt;8),'[1]Pricing Schedule'!$F$17+('[1]Pricing Schedule'!$F$18*M366),
IF(AND(I366=38000,R366&gt;4.5,R366&lt;=9,M366&lt;=8),'[1]Pricing Schedule'!$F$34+('[1]Pricing Schedule'!$F$36*M366),
IF(AND(I366=38000,R366&gt;9,R366&lt;=12.8,M366&gt;8),'[1]Pricing Schedule'!$F$26+('[1]Pricing Schedule'!$F$27*M366),
IF(AND(I366=38000,R366&gt;9,R366&lt;=12.8,M366&lt;=8),'[1]Pricing Schedule'!$F$34+('[1]Pricing Schedule'!$F$36*M366),
IF(AND(I366=38000,R366&gt;12.8,R366&lt;=22.8),'[1]Pricing Schedule'!$F$34+('[1]Pricing Schedule'!$F$36*M366),
IF(AND(I366=38000,R366&gt;22.8,R366&lt;=30.2),'[1]Pricing Schedule'!$F$43+('[1]Pricing Schedule'!$F$45*M366),
IF(AND(I366=38000,R366&gt;30.2,R366&lt;=45.9),'[1]Pricing Schedule'!$F$52+('[1]Pricing Schedule'!$F$54*M366),
IF(AND(I366=38000,R366&gt;45.9,R366&lt;=123.4),'[1]Pricing Schedule'!$F$96+('[1]Pricing Schedule'!$F$97*M366),
IF(AND(I366=38000,R366&gt;123.4,R366&lt;=168.2,M366&lt;=10),'[1]Pricing Schedule'!$F$103+('[1]Pricing Schedule'!$F$105*M366),
IF(AND(I366=38000,R366&gt;123.4,R366&lt;=168.2,M366&gt;10),'[1]Pricing Schedule'!$F$111+('[1]Pricing Schedule'!$F$113*M366),
IF(AND(I366=38000,R366&gt;157.4,R366&lt;=336.4,M366&lt;=10),('[1]Pricing Schedule'!$F$103+('[1]Pricing Schedule'!$F$105*M366))*2,
IF(AND(I366=38000,R366&gt;157.4,R366&lt;=336.4,M366&gt;10),('[1]Pricing Schedule'!$F$111+('[1]Pricing Schedule'!$F$113*M366))*2,
IF(AND(I366=38000,R366&gt;314.8,R366&lt;=504.6,M366&lt;=10),('[1]Pricing Schedule'!$F$103+('[1]Pricing Schedule'!$F$105*M366))*3,
IF(AND(I366=38000,R366&gt;314.8,R366&lt;=504.6,M366&gt;10),('[1]Pricing Schedule'!$F$111+('[1]Pricing Schedule'!$F$113*M366))*3,
IF(AND(I366=38000,R366&gt;472.2,R366&lt;=672.8,M366&lt;=10),('[1]Pricing Schedule'!$F$103+('[1]Pricing Schedule'!$F$105*M366))*4,
IF(AND(I366=38000,R366&gt;472.2,R366&lt;=672.8,M366&gt;10),('[1]Pricing Schedule'!$F$111+('[1]Pricing Schedule'!$F$113*M366))*4,
IF(AND(I366=110000,R366&lt;=12.8,M366&gt;2),'[1]Pricing Schedule'!$F$62+('[1]Pricing Schedule'!$F$63*M366),
IF(AND(I366=110000,R366&lt;=12.8,M366&lt;=2),'[1]Pricing Schedule'!$F$96+('[1]Pricing Schedule'!$F$97*M366),
IF(AND(I366=110000,R366&gt;12.8,R366&lt;=22.8,M366&gt;3),'[1]Pricing Schedule'!$F$71+('[1]Pricing Schedule'!$F$72*M366),
IF(AND(I366=110000,R366&gt;12.8,R366&lt;=22.8,M366&lt;=3),'[1]Pricing Schedule'!$F$96+('[1]Pricing Schedule'!$F$97*M366),
IF(AND(I366=110000,R366&gt;22.8,R366&lt;=30.2),'[1]Pricing Schedule'!$F$80+('[1]Pricing Schedule'!$F$81*M366),
IF(AND(I366=110000,R366&gt;30.2,R366&lt;=45.9),'[1]Pricing Schedule'!$F$89+('[1]Pricing Schedule'!$F$90*M366),
IF(AND(I366=110000,R366&gt;45.9,R366&lt;=123.4),'[1]Pricing Schedule'!$F$96+('[1]Pricing Schedule'!$F$97*M366),
IF(AND(I366=110000,R366&gt;123.4,R366&lt;=168.2,M366&lt;=10),'[1]Pricing Schedule'!$F$103+('[1]Pricing Schedule'!$F$105*M366),
IF(AND(I366=110000,R366&gt;123.4,R366&lt;=168.2,M366&gt;10),'[1]Pricing Schedule'!$F$111+('[1]Pricing Schedule'!$F$113*M366),
IF(AND(I366=110000,R366&gt;168.2,R366&lt;=336.4,M366&lt;=10),('[1]Pricing Schedule'!$F$103+('[1]Pricing Schedule'!$F$105*M366))*2,
IF(AND(I366=110000,R366&gt;168.2,R366&lt;=336.4,M366&gt;10),('[1]Pricing Schedule'!$F$111+('[1]Pricing Schedule'!$F$113*M366))*2,
IF(AND(I366=110000,R366&gt;336.4,R366&lt;=504.6,M366&lt;=10),('[1]Pricing Schedule'!$F$103+('[1]Pricing Schedule'!$F$105*M366))*3,
IF(AND(I366=110000,R366&gt;336.4,R366&lt;=504.6,M366&gt;10),('[1]Pricing Schedule'!$F$111+('[1]Pricing Schedule'!$F$113*M366))*3,
IF(AND(I366=110000,R366&gt;504.6,R366&lt;=672.8,M366&lt;=10),('[1]Pricing Schedule'!$F$103+('[1]Pricing Schedule'!$F$105*M366))*4,
IF(AND(I366=110000,R366&gt;504.6,R366&lt;=672.8,M366&gt;10),('[1]Pricing Schedule'!$F$111+('[1]Pricing Schedule'!$F$113*M366))*4,
IF(AND(I366=110000,R366&gt;672.8,R366&lt;=841,M366&lt;=10),('[1]Pricing Schedule'!$F$103+('[1]Pricing Schedule'!$F$105*M366))*5,
IF(AND(I366=110000,R366&gt;672.8,R366&lt;=841,M366&gt;10),('[1]Pricing Schedule'!$F$111+('[1]Pricing Schedule'!$F$113*M366))*5,
IF(AND(I366=110000,R366&gt;672.8,R366&lt;=841,M366&lt;=10),('[1]Pricing Schedule'!$F$103+('[1]Pricing Schedule'!$F$105*M366))*5,
IF(AND(I366=110000,R366&gt;672.8,R366&lt;=841,M366&gt;10),('[1]Pricing Schedule'!$F$111+('[1]Pricing Schedule'!$F$113*M366))*5,
IF(AND(I366=110000,R366&gt;1345.6,R366&lt;=1513.8,M366&lt;=10),('[1]Pricing Schedule'!$F$103+('[1]Pricing Schedule'!$F$105*M366))*9,
IF(AND(I366=110000,R366&gt;1345.6,R366&lt;=1513.8,M366&gt;10),('[1]Pricing Schedule'!$F$111+('[1]Pricing Schedule'!$F$113*M366))*9,
9999999999)))))))))))))))))))))))))))))))))))))))</f>
        <v>10383640</v>
      </c>
      <c r="T366" s="48">
        <f>IF(AND(I366=38000,R366&lt;=4.5,M366&gt;8),'[1]Pricing Schedule'!$J$9,
IF(AND(I366=38000,R366&lt;=4.5,M366&lt;=8),'[1]Pricing Schedule'!$J$36,
IF(AND(I366=38000,R366&gt;4.5,R366&lt;=9,M366&gt;8),'[1]Pricing Schedule'!$J$18,
IF(AND(I366=38000,R366&gt;4.5,R366&lt;=9,M366&lt;=8),'[1]Pricing Schedule'!$J$36,
IF(AND(I366=38000,R366&gt;9,R366&lt;=12.8,M366&gt;8),'[1]Pricing Schedule'!$J$27,
IF(AND(I366=38000,R366&gt;9,R366&lt;=12.8,M366&lt;=8),'[1]Pricing Schedule'!$J$36,
IF(AND(I366=38000,R366&gt;12.8,R366&lt;=22.8),'[1]Pricing Schedule'!$J$36,
IF(AND(I366=38000,R366&gt;22.8,R366&lt;=30.2),'[1]Pricing Schedule'!$J$45,
IF(AND(I366=38000,R366&gt;30.2,R366&lt;=45.9),'[1]Pricing Schedule'!$J$54,
IF(AND(I366=38000,R366&gt;45.9,R366&lt;=123.4),'[1]Pricing Schedule'!$J$97,
IF(AND(I366=38000,R366&gt;123.4,R366&lt;=168.2,M366&lt;=10),'[1]Pricing Schedule'!$J$105,
IF(AND(I366=38000,R366&gt;123.4,R366&lt;=168.2,M366&gt;10),'[1]Pricing Schedule'!$J$113,
IF(AND(I366=38000,R366&gt;168.2,R366&lt;=336.4,M366&lt;=10),('[1]Pricing Schedule'!$J$105),
IF(AND(I366=38000,R366&gt;168.2,R366&lt;=336.4,M366&gt;10),('[1]Pricing Schedule'!$J$113),
IF(AND(I366=38000,R366&gt;336.4,R366&lt;=504.6,M366&lt;=10),('[1]Pricing Schedule'!$J$105),
IF(AND(I366=38000,R366&gt;336.4,R366&lt;=504.6,M366&gt;10),('[1]Pricing Schedule'!$J$113),
IF(AND(I366=38000,R366&gt;504.6,R366&lt;=672.8,M366&lt;=10),('[1]Pricing Schedule'!$J$105),
IF(AND(I366=38000,R366&gt;504.6,R366&lt;=672.8,M366&gt;10),('[1]Pricing Schedule'!$J$113),
IF(AND(I366=110000,R366&lt;=12.8,M366&gt;2),'[1]Pricing Schedule'!$J$63,
IF(AND(I366=110000,R366&lt;=12.8,M366&lt;=2),'[1]Pricing Schedule'!$J$97,
IF(AND(I366=110000,R366&gt;12.8,R366&lt;=22.8,M366&gt;3),'[1]Pricing Schedule'!$J$72,
IF(AND(I366=110000,R366&gt;12.8,R366&lt;=22.8,M366&lt;=3),'[1]Pricing Schedule'!$J$97,
IF(AND(I366=110000,R366&gt;22.8,R366&lt;=30.2),'[1]Pricing Schedule'!$J$81,
IF(AND(I366=110000,R366&gt;30.2,R366&lt;=45.9),'[1]Pricing Schedule'!$J$90,
IF(AND(I366=110000,R366&gt;45.9,R366&lt;=123.4),'[1]Pricing Schedule'!$J$97,
IF(AND(I366=110000,R366&gt;123.4,R366&lt;=168.2,M366&lt;=10),'[1]Pricing Schedule'!$J$105,
IF(AND(I366=110000,R366&gt;123.4,R366&lt;=168.2,M366&gt;10),'[1]Pricing Schedule'!$J$113,
IF(AND(I366=110000,R366&gt;168.2,R366&lt;=336.2,M366&lt;=10),('[1]Pricing Schedule'!$J$105),
IF(AND(I366=110000,R366&gt;168.2,R366&lt;=336.2,M366&gt;10),('[1]Pricing Schedule'!$J$113),
IF(AND(I366=110000,R366&gt;336.4,R366&lt;=504.6,M366&lt;=10),('[1]Pricing Schedule'!$J$105),
IF(AND(I366=110000,R366&gt;336.4,R366&lt;=504.6,M366&gt;10),('[1]Pricing Schedule'!$J$113),
IF(AND(I366=110000,R366&gt;504.6,R366&lt;=672.8,M366&lt;=10),('[1]Pricing Schedule'!$J$105),
IF(AND(I366=110000,R366&gt;504.6,R366&lt;=672.8,M366&gt;10),('[1]Pricing Schedule'!$J$113),
IF(AND(I366=110000,R366&gt;672.8,R366&lt;=841,M366&lt;=10),('[1]Pricing Schedule'!$J$105),
IF(AND(I366=110000,R366&gt;672.8,R366&lt;=841,M366&gt;10),('[1]Pricing Schedule'!$J$113),
IF(AND(I366=110000,R366&gt;1682,R366&lt;=1850.2,M366&lt;=10),('[1]Pricing Schedule'!$J$105),
IF(AND(I366=110000,R366&gt;1682,R366&lt;=1850.2,M366&gt;10),('[1]Pricing Schedule'!$J$113),
IF(AND(I366=110000,R366&gt;2018.4,R366&lt;=2186.6,M366&lt;=10),('[1]Pricing Schedule'!$J$105),
IF(AND(I366=110000,R366&gt;2018.4,R366&lt;=2186.6,M366&gt;10),('[1]Pricing Schedule'!$J$113),999999999)))))))))))))))))))))))))))))))))))))))</f>
        <v>13</v>
      </c>
      <c r="U366" s="49">
        <f t="shared" si="36"/>
        <v>54722.74044795784</v>
      </c>
      <c r="V366" s="50">
        <f t="shared" si="37"/>
        <v>18.273938618827309</v>
      </c>
      <c r="W366" s="13"/>
      <c r="X366" s="13"/>
      <c r="Y366" s="23">
        <v>362</v>
      </c>
      <c r="Z366" s="23">
        <v>505</v>
      </c>
      <c r="AD366" s="43"/>
      <c r="AE366" s="43"/>
      <c r="AF366" s="43"/>
      <c r="AR366" s="51"/>
    </row>
    <row r="367" spans="1:44">
      <c r="A367" s="23">
        <v>367</v>
      </c>
      <c r="B367" s="23">
        <v>367</v>
      </c>
      <c r="C367" s="23" t="s">
        <v>708</v>
      </c>
      <c r="D367" s="23" t="s">
        <v>709</v>
      </c>
      <c r="E367" s="23" t="s">
        <v>709</v>
      </c>
      <c r="F367" s="23" t="s">
        <v>710</v>
      </c>
      <c r="G367" s="23" t="s">
        <v>711</v>
      </c>
      <c r="H367" s="23" t="s">
        <v>113</v>
      </c>
      <c r="I367" s="13">
        <v>38000</v>
      </c>
      <c r="J367" s="13">
        <v>20000</v>
      </c>
      <c r="K367" s="13">
        <v>38000</v>
      </c>
      <c r="L367" s="24">
        <v>3.5609999999999999</v>
      </c>
      <c r="M367" s="37">
        <f t="shared" si="32"/>
        <v>4</v>
      </c>
      <c r="N367" s="24">
        <v>1.56</v>
      </c>
      <c r="O367" s="13">
        <v>1</v>
      </c>
      <c r="P367" s="36">
        <f t="shared" si="33"/>
        <v>1.17</v>
      </c>
      <c r="Q367" s="38">
        <f t="shared" si="34"/>
        <v>10.350000000000001</v>
      </c>
      <c r="R367" s="37">
        <f t="shared" si="35"/>
        <v>10.350000000000001</v>
      </c>
      <c r="S367" s="39">
        <f>IF(AND(I367=38000,R367&lt;=4.5,M367&gt;8),'[1]Pricing Schedule'!$F$8+('[1]Pricing Schedule'!$F$9*M367),
IF(AND(I367=38000,R367&lt;=4.5,M367&lt;=8),'[1]Pricing Schedule'!$F$34+('[1]Pricing Schedule'!$F$36*M367),
IF(AND(I367=38000,R367&gt;4.5,R367&lt;=9,M367&gt;8),'[1]Pricing Schedule'!$F$17+('[1]Pricing Schedule'!$F$18*M367),
IF(AND(I367=38000,R367&gt;4.5,R367&lt;=9,M367&lt;=8),'[1]Pricing Schedule'!$F$34+('[1]Pricing Schedule'!$F$36*M367),
IF(AND(I367=38000,R367&gt;9,R367&lt;=12.8,M367&gt;8),'[1]Pricing Schedule'!$F$26+('[1]Pricing Schedule'!$F$27*M367),
IF(AND(I367=38000,R367&gt;9,R367&lt;=12.8,M367&lt;=8),'[1]Pricing Schedule'!$F$34+('[1]Pricing Schedule'!$F$36*M367),
IF(AND(I367=38000,R367&gt;12.8,R367&lt;=22.8),'[1]Pricing Schedule'!$F$34+('[1]Pricing Schedule'!$F$36*M367),
IF(AND(I367=38000,R367&gt;22.8,R367&lt;=30.2),'[1]Pricing Schedule'!$F$43+('[1]Pricing Schedule'!$F$45*M367),
IF(AND(I367=38000,R367&gt;30.2,R367&lt;=45.9),'[1]Pricing Schedule'!$F$52+('[1]Pricing Schedule'!$F$54*M367),
IF(AND(I367=38000,R367&gt;45.9,R367&lt;=123.4),'[1]Pricing Schedule'!$F$96+('[1]Pricing Schedule'!$F$97*M367),
IF(AND(I367=38000,R367&gt;123.4,R367&lt;=168.2,M367&lt;=10),'[1]Pricing Schedule'!$F$103+('[1]Pricing Schedule'!$F$105*M367),
IF(AND(I367=38000,R367&gt;123.4,R367&lt;=168.2,M367&gt;10),'[1]Pricing Schedule'!$F$111+('[1]Pricing Schedule'!$F$113*M367),
IF(AND(I367=38000,R367&gt;157.4,R367&lt;=336.4,M367&lt;=10),('[1]Pricing Schedule'!$F$103+('[1]Pricing Schedule'!$F$105*M367))*2,
IF(AND(I367=38000,R367&gt;157.4,R367&lt;=336.4,M367&gt;10),('[1]Pricing Schedule'!$F$111+('[1]Pricing Schedule'!$F$113*M367))*2,
IF(AND(I367=38000,R367&gt;314.8,R367&lt;=504.6,M367&lt;=10),('[1]Pricing Schedule'!$F$103+('[1]Pricing Schedule'!$F$105*M367))*3,
IF(AND(I367=38000,R367&gt;314.8,R367&lt;=504.6,M367&gt;10),('[1]Pricing Schedule'!$F$111+('[1]Pricing Schedule'!$F$113*M367))*3,
IF(AND(I367=38000,R367&gt;472.2,R367&lt;=672.8,M367&lt;=10),('[1]Pricing Schedule'!$F$103+('[1]Pricing Schedule'!$F$105*M367))*4,
IF(AND(I367=38000,R367&gt;472.2,R367&lt;=672.8,M367&gt;10),('[1]Pricing Schedule'!$F$111+('[1]Pricing Schedule'!$F$113*M367))*4,
IF(AND(I367=110000,R367&lt;=12.8,M367&gt;2),'[1]Pricing Schedule'!$F$62+('[1]Pricing Schedule'!$F$63*M367),
IF(AND(I367=110000,R367&lt;=12.8,M367&lt;=2),'[1]Pricing Schedule'!$F$96+('[1]Pricing Schedule'!$F$97*M367),
IF(AND(I367=110000,R367&gt;12.8,R367&lt;=22.8,M367&gt;3),'[1]Pricing Schedule'!$F$71+('[1]Pricing Schedule'!$F$72*M367),
IF(AND(I367=110000,R367&gt;12.8,R367&lt;=22.8,M367&lt;=3),'[1]Pricing Schedule'!$F$96+('[1]Pricing Schedule'!$F$97*M367),
IF(AND(I367=110000,R367&gt;22.8,R367&lt;=30.2),'[1]Pricing Schedule'!$F$80+('[1]Pricing Schedule'!$F$81*M367),
IF(AND(I367=110000,R367&gt;30.2,R367&lt;=45.9),'[1]Pricing Schedule'!$F$89+('[1]Pricing Schedule'!$F$90*M367),
IF(AND(I367=110000,R367&gt;45.9,R367&lt;=123.4),'[1]Pricing Schedule'!$F$96+('[1]Pricing Schedule'!$F$97*M367),
IF(AND(I367=110000,R367&gt;123.4,R367&lt;=168.2,M367&lt;=10),'[1]Pricing Schedule'!$F$103+('[1]Pricing Schedule'!$F$105*M367),
IF(AND(I367=110000,R367&gt;123.4,R367&lt;=168.2,M367&gt;10),'[1]Pricing Schedule'!$F$111+('[1]Pricing Schedule'!$F$113*M367),
IF(AND(I367=110000,R367&gt;168.2,R367&lt;=336.4,M367&lt;=10),('[1]Pricing Schedule'!$F$103+('[1]Pricing Schedule'!$F$105*M367))*2,
IF(AND(I367=110000,R367&gt;168.2,R367&lt;=336.4,M367&gt;10),('[1]Pricing Schedule'!$F$111+('[1]Pricing Schedule'!$F$113*M367))*2,
IF(AND(I367=110000,R367&gt;336.4,R367&lt;=504.6,M367&lt;=10),('[1]Pricing Schedule'!$F$103+('[1]Pricing Schedule'!$F$105*M367))*3,
IF(AND(I367=110000,R367&gt;336.4,R367&lt;=504.6,M367&gt;10),('[1]Pricing Schedule'!$F$111+('[1]Pricing Schedule'!$F$113*M367))*3,
IF(AND(I367=110000,R367&gt;504.6,R367&lt;=672.8,M367&lt;=10),('[1]Pricing Schedule'!$F$103+('[1]Pricing Schedule'!$F$105*M367))*4,
IF(AND(I367=110000,R367&gt;504.6,R367&lt;=672.8,M367&gt;10),('[1]Pricing Schedule'!$F$111+('[1]Pricing Schedule'!$F$113*M367))*4,
IF(AND(I367=110000,R367&gt;672.8,R367&lt;=841,M367&lt;=10),('[1]Pricing Schedule'!$F$103+('[1]Pricing Schedule'!$F$105*M367))*5,
IF(AND(I367=110000,R367&gt;672.8,R367&lt;=841,M367&gt;10),('[1]Pricing Schedule'!$F$111+('[1]Pricing Schedule'!$F$113*M367))*5,
IF(AND(I367=110000,R367&gt;672.8,R367&lt;=841,M367&lt;=10),('[1]Pricing Schedule'!$F$103+('[1]Pricing Schedule'!$F$105*M367))*5,
IF(AND(I367=110000,R367&gt;672.8,R367&lt;=841,M367&gt;10),('[1]Pricing Schedule'!$F$111+('[1]Pricing Schedule'!$F$113*M367))*5,
IF(AND(I367=110000,R367&gt;1345.6,R367&lt;=1513.8,M367&lt;=10),('[1]Pricing Schedule'!$F$103+('[1]Pricing Schedule'!$F$105*M367))*9,
IF(AND(I367=110000,R367&gt;1345.6,R367&lt;=1513.8,M367&gt;10),('[1]Pricing Schedule'!$F$111+('[1]Pricing Schedule'!$F$113*M367))*9,
9999999999)))))))))))))))))))))))))))))))))))))))</f>
        <v>628870</v>
      </c>
      <c r="T367" s="21">
        <f>IF(AND(I367=38000,R367&lt;=4.5,M367&gt;8),'[1]Pricing Schedule'!$J$9,
IF(AND(I367=38000,R367&lt;=4.5,M367&lt;=8),'[1]Pricing Schedule'!$J$36,
IF(AND(I367=38000,R367&gt;4.5,R367&lt;=9,M367&gt;8),'[1]Pricing Schedule'!$J$18,
IF(AND(I367=38000,R367&gt;4.5,R367&lt;=9,M367&lt;=8),'[1]Pricing Schedule'!$J$36,
IF(AND(I367=38000,R367&gt;9,R367&lt;=12.8,M367&gt;8),'[1]Pricing Schedule'!$J$27,
IF(AND(I367=38000,R367&gt;9,R367&lt;=12.8,M367&lt;=8),'[1]Pricing Schedule'!$J$36,
IF(AND(I367=38000,R367&gt;12.8,R367&lt;=22.8),'[1]Pricing Schedule'!$J$36,
IF(AND(I367=38000,R367&gt;22.8,R367&lt;=30.2),'[1]Pricing Schedule'!$J$45,
IF(AND(I367=38000,R367&gt;30.2,R367&lt;=45.9),'[1]Pricing Schedule'!$J$54,
IF(AND(I367=38000,R367&gt;45.9,R367&lt;=123.4),'[1]Pricing Schedule'!$J$97,
IF(AND(I367=38000,R367&gt;123.4,R367&lt;=168.2,M367&lt;=10),'[1]Pricing Schedule'!$J$105,
IF(AND(I367=38000,R367&gt;123.4,R367&lt;=168.2,M367&gt;10),'[1]Pricing Schedule'!$J$113,
IF(AND(I367=38000,R367&gt;168.2,R367&lt;=336.4,M367&lt;=10),('[1]Pricing Schedule'!$J$105),
IF(AND(I367=38000,R367&gt;168.2,R367&lt;=336.4,M367&gt;10),('[1]Pricing Schedule'!$J$113),
IF(AND(I367=38000,R367&gt;336.4,R367&lt;=504.6,M367&lt;=10),('[1]Pricing Schedule'!$J$105),
IF(AND(I367=38000,R367&gt;336.4,R367&lt;=504.6,M367&gt;10),('[1]Pricing Schedule'!$J$113),
IF(AND(I367=38000,R367&gt;504.6,R367&lt;=672.8,M367&lt;=10),('[1]Pricing Schedule'!$J$105),
IF(AND(I367=38000,R367&gt;504.6,R367&lt;=672.8,M367&gt;10),('[1]Pricing Schedule'!$J$113),
IF(AND(I367=110000,R367&lt;=12.8,M367&gt;2),'[1]Pricing Schedule'!$J$63,
IF(AND(I367=110000,R367&lt;=12.8,M367&lt;=2),'[1]Pricing Schedule'!$J$97,
IF(AND(I367=110000,R367&gt;12.8,R367&lt;=22.8,M367&gt;3),'[1]Pricing Schedule'!$J$72,
IF(AND(I367=110000,R367&gt;12.8,R367&lt;=22.8,M367&lt;=3),'[1]Pricing Schedule'!$J$97,
IF(AND(I367=110000,R367&gt;22.8,R367&lt;=30.2),'[1]Pricing Schedule'!$J$81,
IF(AND(I367=110000,R367&gt;30.2,R367&lt;=45.9),'[1]Pricing Schedule'!$J$90,
IF(AND(I367=110000,R367&gt;45.9,R367&lt;=123.4),'[1]Pricing Schedule'!$J$97,
IF(AND(I367=110000,R367&gt;123.4,R367&lt;=168.2,M367&lt;=10),'[1]Pricing Schedule'!$J$105,
IF(AND(I367=110000,R367&gt;123.4,R367&lt;=168.2,M367&gt;10),'[1]Pricing Schedule'!$J$113,
IF(AND(I367=110000,R367&gt;168.2,R367&lt;=336.2,M367&lt;=10),('[1]Pricing Schedule'!$J$105),
IF(AND(I367=110000,R367&gt;168.2,R367&lt;=336.2,M367&gt;10),('[1]Pricing Schedule'!$J$113),
IF(AND(I367=110000,R367&gt;336.4,R367&lt;=504.6,M367&lt;=10),('[1]Pricing Schedule'!$J$105),
IF(AND(I367=110000,R367&gt;336.4,R367&lt;=504.6,M367&gt;10),('[1]Pricing Schedule'!$J$113),
IF(AND(I367=110000,R367&gt;504.6,R367&lt;=672.8,M367&lt;=10),('[1]Pricing Schedule'!$J$105),
IF(AND(I367=110000,R367&gt;504.6,R367&lt;=672.8,M367&gt;10),('[1]Pricing Schedule'!$J$113),
IF(AND(I367=110000,R367&gt;672.8,R367&lt;=841,M367&lt;=10),('[1]Pricing Schedule'!$J$105),
IF(AND(I367=110000,R367&gt;672.8,R367&lt;=841,M367&gt;10),('[1]Pricing Schedule'!$J$113),
IF(AND(I367=110000,R367&gt;1682,R367&lt;=1850.2,M367&lt;=10),('[1]Pricing Schedule'!$J$105),
IF(AND(I367=110000,R367&gt;1682,R367&lt;=1850.2,M367&gt;10),('[1]Pricing Schedule'!$J$113),
IF(AND(I367=110000,R367&gt;2018.4,R367&lt;=2186.6,M367&lt;=10),('[1]Pricing Schedule'!$J$105),
IF(AND(I367=110000,R367&gt;2018.4,R367&lt;=2186.6,M367&gt;10),('[1]Pricing Schedule'!$J$113),999999999)))))))))))))))))))))))))))))))))))))))</f>
        <v>4</v>
      </c>
      <c r="U367" s="40">
        <f t="shared" si="36"/>
        <v>60760.386473429942</v>
      </c>
      <c r="V367" s="41">
        <f t="shared" si="37"/>
        <v>16.458091497447807</v>
      </c>
      <c r="Y367" s="23">
        <v>31</v>
      </c>
      <c r="Z367" s="23">
        <v>695</v>
      </c>
      <c r="AR367" s="35"/>
    </row>
    <row r="368" spans="1:44">
      <c r="A368" s="23">
        <v>368</v>
      </c>
      <c r="B368" s="23">
        <v>368</v>
      </c>
      <c r="C368" s="23" t="s">
        <v>712</v>
      </c>
      <c r="D368" s="23" t="s">
        <v>709</v>
      </c>
      <c r="E368" s="23" t="s">
        <v>709</v>
      </c>
      <c r="F368" s="23" t="s">
        <v>394</v>
      </c>
      <c r="G368" s="23" t="s">
        <v>395</v>
      </c>
      <c r="H368" s="23" t="s">
        <v>113</v>
      </c>
      <c r="I368" s="13">
        <v>38000</v>
      </c>
      <c r="J368" s="13">
        <v>38000</v>
      </c>
      <c r="K368" s="23" t="s">
        <v>119</v>
      </c>
      <c r="L368" s="24">
        <v>8.1419999999999995</v>
      </c>
      <c r="M368" s="37">
        <f t="shared" si="32"/>
        <v>9</v>
      </c>
      <c r="N368" s="24">
        <v>1.7170000000000001</v>
      </c>
      <c r="O368" s="13">
        <v>1</v>
      </c>
      <c r="P368" s="36">
        <f t="shared" si="33"/>
        <v>1.28775</v>
      </c>
      <c r="Q368" s="38">
        <f t="shared" si="34"/>
        <v>13.8</v>
      </c>
      <c r="R368" s="37">
        <f t="shared" si="35"/>
        <v>13.8</v>
      </c>
      <c r="S368" s="39">
        <f>IF(AND(I368=38000,R368&lt;=4.5,M368&gt;8),'[1]Pricing Schedule'!$F$8+('[1]Pricing Schedule'!$F$9*M368),
IF(AND(I368=38000,R368&lt;=4.5,M368&lt;=8),'[1]Pricing Schedule'!$F$34+('[1]Pricing Schedule'!$F$36*M368),
IF(AND(I368=38000,R368&gt;4.5,R368&lt;=9,M368&gt;8),'[1]Pricing Schedule'!$F$17+('[1]Pricing Schedule'!$F$18*M368),
IF(AND(I368=38000,R368&gt;4.5,R368&lt;=9,M368&lt;=8),'[1]Pricing Schedule'!$F$34+('[1]Pricing Schedule'!$F$36*M368),
IF(AND(I368=38000,R368&gt;9,R368&lt;=12.8,M368&gt;8),'[1]Pricing Schedule'!$F$26+('[1]Pricing Schedule'!$F$27*M368),
IF(AND(I368=38000,R368&gt;9,R368&lt;=12.8,M368&lt;=8),'[1]Pricing Schedule'!$F$34+('[1]Pricing Schedule'!$F$36*M368),
IF(AND(I368=38000,R368&gt;12.8,R368&lt;=22.8),'[1]Pricing Schedule'!$F$34+('[1]Pricing Schedule'!$F$36*M368),
IF(AND(I368=38000,R368&gt;22.8,R368&lt;=30.2),'[1]Pricing Schedule'!$F$43+('[1]Pricing Schedule'!$F$45*M368),
IF(AND(I368=38000,R368&gt;30.2,R368&lt;=45.9),'[1]Pricing Schedule'!$F$52+('[1]Pricing Schedule'!$F$54*M368),
IF(AND(I368=38000,R368&gt;45.9,R368&lt;=123.4),'[1]Pricing Schedule'!$F$96+('[1]Pricing Schedule'!$F$97*M368),
IF(AND(I368=38000,R368&gt;123.4,R368&lt;=168.2,M368&lt;=10),'[1]Pricing Schedule'!$F$103+('[1]Pricing Schedule'!$F$105*M368),
IF(AND(I368=38000,R368&gt;123.4,R368&lt;=168.2,M368&gt;10),'[1]Pricing Schedule'!$F$111+('[1]Pricing Schedule'!$F$113*M368),
IF(AND(I368=38000,R368&gt;157.4,R368&lt;=336.4,M368&lt;=10),('[1]Pricing Schedule'!$F$103+('[1]Pricing Schedule'!$F$105*M368))*2,
IF(AND(I368=38000,R368&gt;157.4,R368&lt;=336.4,M368&gt;10),('[1]Pricing Schedule'!$F$111+('[1]Pricing Schedule'!$F$113*M368))*2,
IF(AND(I368=38000,R368&gt;314.8,R368&lt;=504.6,M368&lt;=10),('[1]Pricing Schedule'!$F$103+('[1]Pricing Schedule'!$F$105*M368))*3,
IF(AND(I368=38000,R368&gt;314.8,R368&lt;=504.6,M368&gt;10),('[1]Pricing Schedule'!$F$111+('[1]Pricing Schedule'!$F$113*M368))*3,
IF(AND(I368=38000,R368&gt;472.2,R368&lt;=672.8,M368&lt;=10),('[1]Pricing Schedule'!$F$103+('[1]Pricing Schedule'!$F$105*M368))*4,
IF(AND(I368=38000,R368&gt;472.2,R368&lt;=672.8,M368&gt;10),('[1]Pricing Schedule'!$F$111+('[1]Pricing Schedule'!$F$113*M368))*4,
IF(AND(I368=110000,R368&lt;=12.8,M368&gt;2),'[1]Pricing Schedule'!$F$62+('[1]Pricing Schedule'!$F$63*M368),
IF(AND(I368=110000,R368&lt;=12.8,M368&lt;=2),'[1]Pricing Schedule'!$F$96+('[1]Pricing Schedule'!$F$97*M368),
IF(AND(I368=110000,R368&gt;12.8,R368&lt;=22.8,M368&gt;3),'[1]Pricing Schedule'!$F$71+('[1]Pricing Schedule'!$F$72*M368),
IF(AND(I368=110000,R368&gt;12.8,R368&lt;=22.8,M368&lt;=3),'[1]Pricing Schedule'!$F$96+('[1]Pricing Schedule'!$F$97*M368),
IF(AND(I368=110000,R368&gt;22.8,R368&lt;=30.2),'[1]Pricing Schedule'!$F$80+('[1]Pricing Schedule'!$F$81*M368),
IF(AND(I368=110000,R368&gt;30.2,R368&lt;=45.9),'[1]Pricing Schedule'!$F$89+('[1]Pricing Schedule'!$F$90*M368),
IF(AND(I368=110000,R368&gt;45.9,R368&lt;=123.4),'[1]Pricing Schedule'!$F$96+('[1]Pricing Schedule'!$F$97*M368),
IF(AND(I368=110000,R368&gt;123.4,R368&lt;=168.2,M368&lt;=10),'[1]Pricing Schedule'!$F$103+('[1]Pricing Schedule'!$F$105*M368),
IF(AND(I368=110000,R368&gt;123.4,R368&lt;=168.2,M368&gt;10),'[1]Pricing Schedule'!$F$111+('[1]Pricing Schedule'!$F$113*M368),
IF(AND(I368=110000,R368&gt;168.2,R368&lt;=336.4,M368&lt;=10),('[1]Pricing Schedule'!$F$103+('[1]Pricing Schedule'!$F$105*M368))*2,
IF(AND(I368=110000,R368&gt;168.2,R368&lt;=336.4,M368&gt;10),('[1]Pricing Schedule'!$F$111+('[1]Pricing Schedule'!$F$113*M368))*2,
IF(AND(I368=110000,R368&gt;336.4,R368&lt;=504.6,M368&lt;=10),('[1]Pricing Schedule'!$F$103+('[1]Pricing Schedule'!$F$105*M368))*3,
IF(AND(I368=110000,R368&gt;336.4,R368&lt;=504.6,M368&gt;10),('[1]Pricing Schedule'!$F$111+('[1]Pricing Schedule'!$F$113*M368))*3,
IF(AND(I368=110000,R368&gt;504.6,R368&lt;=672.8,M368&lt;=10),('[1]Pricing Schedule'!$F$103+('[1]Pricing Schedule'!$F$105*M368))*4,
IF(AND(I368=110000,R368&gt;504.6,R368&lt;=672.8,M368&gt;10),('[1]Pricing Schedule'!$F$111+('[1]Pricing Schedule'!$F$113*M368))*4,
IF(AND(I368=110000,R368&gt;672.8,R368&lt;=841,M368&lt;=10),('[1]Pricing Schedule'!$F$103+('[1]Pricing Schedule'!$F$105*M368))*5,
IF(AND(I368=110000,R368&gt;672.8,R368&lt;=841,M368&gt;10),('[1]Pricing Schedule'!$F$111+('[1]Pricing Schedule'!$F$113*M368))*5,
IF(AND(I368=110000,R368&gt;672.8,R368&lt;=841,M368&lt;=10),('[1]Pricing Schedule'!$F$103+('[1]Pricing Schedule'!$F$105*M368))*5,
IF(AND(I368=110000,R368&gt;672.8,R368&lt;=841,M368&gt;10),('[1]Pricing Schedule'!$F$111+('[1]Pricing Schedule'!$F$113*M368))*5,
IF(AND(I368=110000,R368&gt;1345.6,R368&lt;=1513.8,M368&lt;=10),('[1]Pricing Schedule'!$F$103+('[1]Pricing Schedule'!$F$105*M368))*9,
IF(AND(I368=110000,R368&gt;1345.6,R368&lt;=1513.8,M368&gt;10),('[1]Pricing Schedule'!$F$111+('[1]Pricing Schedule'!$F$113*M368))*9,
9999999999)))))))))))))))))))))))))))))))))))))))</f>
        <v>980220</v>
      </c>
      <c r="T368" s="21">
        <f>IF(AND(I368=38000,R368&lt;=4.5,M368&gt;8),'[1]Pricing Schedule'!$J$9,
IF(AND(I368=38000,R368&lt;=4.5,M368&lt;=8),'[1]Pricing Schedule'!$J$36,
IF(AND(I368=38000,R368&gt;4.5,R368&lt;=9,M368&gt;8),'[1]Pricing Schedule'!$J$18,
IF(AND(I368=38000,R368&gt;4.5,R368&lt;=9,M368&lt;=8),'[1]Pricing Schedule'!$J$36,
IF(AND(I368=38000,R368&gt;9,R368&lt;=12.8,M368&gt;8),'[1]Pricing Schedule'!$J$27,
IF(AND(I368=38000,R368&gt;9,R368&lt;=12.8,M368&lt;=8),'[1]Pricing Schedule'!$J$36,
IF(AND(I368=38000,R368&gt;12.8,R368&lt;=22.8),'[1]Pricing Schedule'!$J$36,
IF(AND(I368=38000,R368&gt;22.8,R368&lt;=30.2),'[1]Pricing Schedule'!$J$45,
IF(AND(I368=38000,R368&gt;30.2,R368&lt;=45.9),'[1]Pricing Schedule'!$J$54,
IF(AND(I368=38000,R368&gt;45.9,R368&lt;=123.4),'[1]Pricing Schedule'!$J$97,
IF(AND(I368=38000,R368&gt;123.4,R368&lt;=168.2,M368&lt;=10),'[1]Pricing Schedule'!$J$105,
IF(AND(I368=38000,R368&gt;123.4,R368&lt;=168.2,M368&gt;10),'[1]Pricing Schedule'!$J$113,
IF(AND(I368=38000,R368&gt;168.2,R368&lt;=336.4,M368&lt;=10),('[1]Pricing Schedule'!$J$105),
IF(AND(I368=38000,R368&gt;168.2,R368&lt;=336.4,M368&gt;10),('[1]Pricing Schedule'!$J$113),
IF(AND(I368=38000,R368&gt;336.4,R368&lt;=504.6,M368&lt;=10),('[1]Pricing Schedule'!$J$105),
IF(AND(I368=38000,R368&gt;336.4,R368&lt;=504.6,M368&gt;10),('[1]Pricing Schedule'!$J$113),
IF(AND(I368=38000,R368&gt;504.6,R368&lt;=672.8,M368&lt;=10),('[1]Pricing Schedule'!$J$105),
IF(AND(I368=38000,R368&gt;504.6,R368&lt;=672.8,M368&gt;10),('[1]Pricing Schedule'!$J$113),
IF(AND(I368=110000,R368&lt;=12.8,M368&gt;2),'[1]Pricing Schedule'!$J$63,
IF(AND(I368=110000,R368&lt;=12.8,M368&lt;=2),'[1]Pricing Schedule'!$J$97,
IF(AND(I368=110000,R368&gt;12.8,R368&lt;=22.8,M368&gt;3),'[1]Pricing Schedule'!$J$72,
IF(AND(I368=110000,R368&gt;12.8,R368&lt;=22.8,M368&lt;=3),'[1]Pricing Schedule'!$J$97,
IF(AND(I368=110000,R368&gt;22.8,R368&lt;=30.2),'[1]Pricing Schedule'!$J$81,
IF(AND(I368=110000,R368&gt;30.2,R368&lt;=45.9),'[1]Pricing Schedule'!$J$90,
IF(AND(I368=110000,R368&gt;45.9,R368&lt;=123.4),'[1]Pricing Schedule'!$J$97,
IF(AND(I368=110000,R368&gt;123.4,R368&lt;=168.2,M368&lt;=10),'[1]Pricing Schedule'!$J$105,
IF(AND(I368=110000,R368&gt;123.4,R368&lt;=168.2,M368&gt;10),'[1]Pricing Schedule'!$J$113,
IF(AND(I368=110000,R368&gt;168.2,R368&lt;=336.2,M368&lt;=10),('[1]Pricing Schedule'!$J$105),
IF(AND(I368=110000,R368&gt;168.2,R368&lt;=336.2,M368&gt;10),('[1]Pricing Schedule'!$J$113),
IF(AND(I368=110000,R368&gt;336.4,R368&lt;=504.6,M368&lt;=10),('[1]Pricing Schedule'!$J$105),
IF(AND(I368=110000,R368&gt;336.4,R368&lt;=504.6,M368&gt;10),('[1]Pricing Schedule'!$J$113),
IF(AND(I368=110000,R368&gt;504.6,R368&lt;=672.8,M368&lt;=10),('[1]Pricing Schedule'!$J$105),
IF(AND(I368=110000,R368&gt;504.6,R368&lt;=672.8,M368&gt;10),('[1]Pricing Schedule'!$J$113),
IF(AND(I368=110000,R368&gt;672.8,R368&lt;=841,M368&lt;=10),('[1]Pricing Schedule'!$J$105),
IF(AND(I368=110000,R368&gt;672.8,R368&lt;=841,M368&gt;10),('[1]Pricing Schedule'!$J$113),
IF(AND(I368=110000,R368&gt;1682,R368&lt;=1850.2,M368&lt;=10),('[1]Pricing Schedule'!$J$105),
IF(AND(I368=110000,R368&gt;1682,R368&lt;=1850.2,M368&gt;10),('[1]Pricing Schedule'!$J$113),
IF(AND(I368=110000,R368&gt;2018.4,R368&lt;=2186.6,M368&lt;=10),('[1]Pricing Schedule'!$J$105),
IF(AND(I368=110000,R368&gt;2018.4,R368&lt;=2186.6,M368&gt;10),('[1]Pricing Schedule'!$J$113),999999999)))))))))))))))))))))))))))))))))))))))</f>
        <v>4</v>
      </c>
      <c r="U368" s="40">
        <f t="shared" si="36"/>
        <v>71030.434782608689</v>
      </c>
      <c r="V368" s="41">
        <f t="shared" si="37"/>
        <v>14.078472179714758</v>
      </c>
      <c r="Y368" s="23">
        <v>615</v>
      </c>
      <c r="Z368" s="23">
        <v>257</v>
      </c>
      <c r="AR368" s="35"/>
    </row>
    <row r="369" spans="1:44" s="44" customFormat="1">
      <c r="A369" s="43">
        <v>369</v>
      </c>
      <c r="B369" s="43">
        <v>369</v>
      </c>
      <c r="C369" s="43" t="s">
        <v>713</v>
      </c>
      <c r="D369" s="23" t="s">
        <v>344</v>
      </c>
      <c r="E369" s="23" t="s">
        <v>709</v>
      </c>
      <c r="F369" s="43" t="s">
        <v>400</v>
      </c>
      <c r="G369" s="43" t="s">
        <v>401</v>
      </c>
      <c r="H369" s="43" t="s">
        <v>113</v>
      </c>
      <c r="I369" s="44">
        <v>38000</v>
      </c>
      <c r="J369" s="44">
        <v>38000</v>
      </c>
      <c r="K369" s="43" t="s">
        <v>119</v>
      </c>
      <c r="L369" s="45">
        <v>11.095000000000001</v>
      </c>
      <c r="M369" s="46">
        <f t="shared" si="32"/>
        <v>12</v>
      </c>
      <c r="N369" s="45">
        <v>11.912000000000001</v>
      </c>
      <c r="O369" s="44">
        <v>1</v>
      </c>
      <c r="P369" s="46">
        <f t="shared" si="33"/>
        <v>8.9340000000000011</v>
      </c>
      <c r="Q369" s="47">
        <f t="shared" si="34"/>
        <v>96.600000000000023</v>
      </c>
      <c r="R369" s="46">
        <f t="shared" si="35"/>
        <v>96.600000000000023</v>
      </c>
      <c r="S369" s="39">
        <f>IF(AND(I369=38000,R369&lt;=4.5,M369&gt;8),'[1]Pricing Schedule'!$F$8+('[1]Pricing Schedule'!$F$9*M369),
IF(AND(I369=38000,R369&lt;=4.5,M369&lt;=8),'[1]Pricing Schedule'!$F$34+('[1]Pricing Schedule'!$F$36*M369),
IF(AND(I369=38000,R369&gt;4.5,R369&lt;=9,M369&gt;8),'[1]Pricing Schedule'!$F$17+('[1]Pricing Schedule'!$F$18*M369),
IF(AND(I369=38000,R369&gt;4.5,R369&lt;=9,M369&lt;=8),'[1]Pricing Schedule'!$F$34+('[1]Pricing Schedule'!$F$36*M369),
IF(AND(I369=38000,R369&gt;9,R369&lt;=12.8,M369&gt;8),'[1]Pricing Schedule'!$F$26+('[1]Pricing Schedule'!$F$27*M369),
IF(AND(I369=38000,R369&gt;9,R369&lt;=12.8,M369&lt;=8),'[1]Pricing Schedule'!$F$34+('[1]Pricing Schedule'!$F$36*M369),
IF(AND(I369=38000,R369&gt;12.8,R369&lt;=22.8),'[1]Pricing Schedule'!$F$34+('[1]Pricing Schedule'!$F$36*M369),
IF(AND(I369=38000,R369&gt;22.8,R369&lt;=30.2),'[1]Pricing Schedule'!$F$43+('[1]Pricing Schedule'!$F$45*M369),
IF(AND(I369=38000,R369&gt;30.2,R369&lt;=45.9),'[1]Pricing Schedule'!$F$52+('[1]Pricing Schedule'!$F$54*M369),
IF(AND(I369=38000,R369&gt;45.9,R369&lt;=123.4),'[1]Pricing Schedule'!$F$96+('[1]Pricing Schedule'!$F$97*M369),
IF(AND(I369=38000,R369&gt;123.4,R369&lt;=168.2,M369&lt;=10),'[1]Pricing Schedule'!$F$103+('[1]Pricing Schedule'!$F$105*M369),
IF(AND(I369=38000,R369&gt;123.4,R369&lt;=168.2,M369&gt;10),'[1]Pricing Schedule'!$F$111+('[1]Pricing Schedule'!$F$113*M369),
IF(AND(I369=38000,R369&gt;157.4,R369&lt;=336.4,M369&lt;=10),('[1]Pricing Schedule'!$F$103+('[1]Pricing Schedule'!$F$105*M369))*2,
IF(AND(I369=38000,R369&gt;157.4,R369&lt;=336.4,M369&gt;10),('[1]Pricing Schedule'!$F$111+('[1]Pricing Schedule'!$F$113*M369))*2,
IF(AND(I369=38000,R369&gt;314.8,R369&lt;=504.6,M369&lt;=10),('[1]Pricing Schedule'!$F$103+('[1]Pricing Schedule'!$F$105*M369))*3,
IF(AND(I369=38000,R369&gt;314.8,R369&lt;=504.6,M369&gt;10),('[1]Pricing Schedule'!$F$111+('[1]Pricing Schedule'!$F$113*M369))*3,
IF(AND(I369=38000,R369&gt;472.2,R369&lt;=672.8,M369&lt;=10),('[1]Pricing Schedule'!$F$103+('[1]Pricing Schedule'!$F$105*M369))*4,
IF(AND(I369=38000,R369&gt;472.2,R369&lt;=672.8,M369&gt;10),('[1]Pricing Schedule'!$F$111+('[1]Pricing Schedule'!$F$113*M369))*4,
IF(AND(I369=110000,R369&lt;=12.8,M369&gt;2),'[1]Pricing Schedule'!$F$62+('[1]Pricing Schedule'!$F$63*M369),
IF(AND(I369=110000,R369&lt;=12.8,M369&lt;=2),'[1]Pricing Schedule'!$F$96+('[1]Pricing Schedule'!$F$97*M369),
IF(AND(I369=110000,R369&gt;12.8,R369&lt;=22.8,M369&gt;3),'[1]Pricing Schedule'!$F$71+('[1]Pricing Schedule'!$F$72*M369),
IF(AND(I369=110000,R369&gt;12.8,R369&lt;=22.8,M369&lt;=3),'[1]Pricing Schedule'!$F$96+('[1]Pricing Schedule'!$F$97*M369),
IF(AND(I369=110000,R369&gt;22.8,R369&lt;=30.2),'[1]Pricing Schedule'!$F$80+('[1]Pricing Schedule'!$F$81*M369),
IF(AND(I369=110000,R369&gt;30.2,R369&lt;=45.9),'[1]Pricing Schedule'!$F$89+('[1]Pricing Schedule'!$F$90*M369),
IF(AND(I369=110000,R369&gt;45.9,R369&lt;=123.4),'[1]Pricing Schedule'!$F$96+('[1]Pricing Schedule'!$F$97*M369),
IF(AND(I369=110000,R369&gt;123.4,R369&lt;=168.2,M369&lt;=10),'[1]Pricing Schedule'!$F$103+('[1]Pricing Schedule'!$F$105*M369),
IF(AND(I369=110000,R369&gt;123.4,R369&lt;=168.2,M369&gt;10),'[1]Pricing Schedule'!$F$111+('[1]Pricing Schedule'!$F$113*M369),
IF(AND(I369=110000,R369&gt;168.2,R369&lt;=336.4,M369&lt;=10),('[1]Pricing Schedule'!$F$103+('[1]Pricing Schedule'!$F$105*M369))*2,
IF(AND(I369=110000,R369&gt;168.2,R369&lt;=336.4,M369&gt;10),('[1]Pricing Schedule'!$F$111+('[1]Pricing Schedule'!$F$113*M369))*2,
IF(AND(I369=110000,R369&gt;336.4,R369&lt;=504.6,M369&lt;=10),('[1]Pricing Schedule'!$F$103+('[1]Pricing Schedule'!$F$105*M369))*3,
IF(AND(I369=110000,R369&gt;336.4,R369&lt;=504.6,M369&gt;10),('[1]Pricing Schedule'!$F$111+('[1]Pricing Schedule'!$F$113*M369))*3,
IF(AND(I369=110000,R369&gt;504.6,R369&lt;=672.8,M369&lt;=10),('[1]Pricing Schedule'!$F$103+('[1]Pricing Schedule'!$F$105*M369))*4,
IF(AND(I369=110000,R369&gt;504.6,R369&lt;=672.8,M369&gt;10),('[1]Pricing Schedule'!$F$111+('[1]Pricing Schedule'!$F$113*M369))*4,
IF(AND(I369=110000,R369&gt;672.8,R369&lt;=841,M369&lt;=10),('[1]Pricing Schedule'!$F$103+('[1]Pricing Schedule'!$F$105*M369))*5,
IF(AND(I369=110000,R369&gt;672.8,R369&lt;=841,M369&gt;10),('[1]Pricing Schedule'!$F$111+('[1]Pricing Schedule'!$F$113*M369))*5,
IF(AND(I369=110000,R369&gt;672.8,R369&lt;=841,M369&lt;=10),('[1]Pricing Schedule'!$F$103+('[1]Pricing Schedule'!$F$105*M369))*5,
IF(AND(I369=110000,R369&gt;672.8,R369&lt;=841,M369&gt;10),('[1]Pricing Schedule'!$F$111+('[1]Pricing Schedule'!$F$113*M369))*5,
IF(AND(I369=110000,R369&gt;1345.6,R369&lt;=1513.8,M369&lt;=10),('[1]Pricing Schedule'!$F$103+('[1]Pricing Schedule'!$F$105*M369))*9,
IF(AND(I369=110000,R369&gt;1345.6,R369&lt;=1513.8,M369&gt;10),('[1]Pricing Schedule'!$F$111+('[1]Pricing Schedule'!$F$113*M369))*9,
9999999999)))))))))))))))))))))))))))))))))))))))</f>
        <v>3448180</v>
      </c>
      <c r="T369" s="48">
        <f>IF(AND(I369=38000,R369&lt;=4.5,M369&gt;8),'[1]Pricing Schedule'!$J$9,
IF(AND(I369=38000,R369&lt;=4.5,M369&lt;=8),'[1]Pricing Schedule'!$J$36,
IF(AND(I369=38000,R369&gt;4.5,R369&lt;=9,M369&gt;8),'[1]Pricing Schedule'!$J$18,
IF(AND(I369=38000,R369&gt;4.5,R369&lt;=9,M369&lt;=8),'[1]Pricing Schedule'!$J$36,
IF(AND(I369=38000,R369&gt;9,R369&lt;=12.8,M369&gt;8),'[1]Pricing Schedule'!$J$27,
IF(AND(I369=38000,R369&gt;9,R369&lt;=12.8,M369&lt;=8),'[1]Pricing Schedule'!$J$36,
IF(AND(I369=38000,R369&gt;12.8,R369&lt;=22.8),'[1]Pricing Schedule'!$J$36,
IF(AND(I369=38000,R369&gt;22.8,R369&lt;=30.2),'[1]Pricing Schedule'!$J$45,
IF(AND(I369=38000,R369&gt;30.2,R369&lt;=45.9),'[1]Pricing Schedule'!$J$54,
IF(AND(I369=38000,R369&gt;45.9,R369&lt;=123.4),'[1]Pricing Schedule'!$J$97,
IF(AND(I369=38000,R369&gt;123.4,R369&lt;=168.2,M369&lt;=10),'[1]Pricing Schedule'!$J$105,
IF(AND(I369=38000,R369&gt;123.4,R369&lt;=168.2,M369&gt;10),'[1]Pricing Schedule'!$J$113,
IF(AND(I369=38000,R369&gt;168.2,R369&lt;=336.4,M369&lt;=10),('[1]Pricing Schedule'!$J$105),
IF(AND(I369=38000,R369&gt;168.2,R369&lt;=336.4,M369&gt;10),('[1]Pricing Schedule'!$J$113),
IF(AND(I369=38000,R369&gt;336.4,R369&lt;=504.6,M369&lt;=10),('[1]Pricing Schedule'!$J$105),
IF(AND(I369=38000,R369&gt;336.4,R369&lt;=504.6,M369&gt;10),('[1]Pricing Schedule'!$J$113),
IF(AND(I369=38000,R369&gt;504.6,R369&lt;=672.8,M369&lt;=10),('[1]Pricing Schedule'!$J$105),
IF(AND(I369=38000,R369&gt;504.6,R369&lt;=672.8,M369&gt;10),('[1]Pricing Schedule'!$J$113),
IF(AND(I369=110000,R369&lt;=12.8,M369&gt;2),'[1]Pricing Schedule'!$J$63,
IF(AND(I369=110000,R369&lt;=12.8,M369&lt;=2),'[1]Pricing Schedule'!$J$97,
IF(AND(I369=110000,R369&gt;12.8,R369&lt;=22.8,M369&gt;3),'[1]Pricing Schedule'!$J$72,
IF(AND(I369=110000,R369&gt;12.8,R369&lt;=22.8,M369&lt;=3),'[1]Pricing Schedule'!$J$97,
IF(AND(I369=110000,R369&gt;22.8,R369&lt;=30.2),'[1]Pricing Schedule'!$J$81,
IF(AND(I369=110000,R369&gt;30.2,R369&lt;=45.9),'[1]Pricing Schedule'!$J$90,
IF(AND(I369=110000,R369&gt;45.9,R369&lt;=123.4),'[1]Pricing Schedule'!$J$97,
IF(AND(I369=110000,R369&gt;123.4,R369&lt;=168.2,M369&lt;=10),'[1]Pricing Schedule'!$J$105,
IF(AND(I369=110000,R369&gt;123.4,R369&lt;=168.2,M369&gt;10),'[1]Pricing Schedule'!$J$113,
IF(AND(I369=110000,R369&gt;168.2,R369&lt;=336.2,M369&lt;=10),('[1]Pricing Schedule'!$J$105),
IF(AND(I369=110000,R369&gt;168.2,R369&lt;=336.2,M369&gt;10),('[1]Pricing Schedule'!$J$113),
IF(AND(I369=110000,R369&gt;336.4,R369&lt;=504.6,M369&lt;=10),('[1]Pricing Schedule'!$J$105),
IF(AND(I369=110000,R369&gt;336.4,R369&lt;=504.6,M369&gt;10),('[1]Pricing Schedule'!$J$113),
IF(AND(I369=110000,R369&gt;504.6,R369&lt;=672.8,M369&lt;=10),('[1]Pricing Schedule'!$J$105),
IF(AND(I369=110000,R369&gt;504.6,R369&lt;=672.8,M369&gt;10),('[1]Pricing Schedule'!$J$113),
IF(AND(I369=110000,R369&gt;672.8,R369&lt;=841,M369&lt;=10),('[1]Pricing Schedule'!$J$105),
IF(AND(I369=110000,R369&gt;672.8,R369&lt;=841,M369&gt;10),('[1]Pricing Schedule'!$J$113),
IF(AND(I369=110000,R369&gt;1682,R369&lt;=1850.2,M369&lt;=10),('[1]Pricing Schedule'!$J$105),
IF(AND(I369=110000,R369&gt;1682,R369&lt;=1850.2,M369&gt;10),('[1]Pricing Schedule'!$J$113),
IF(AND(I369=110000,R369&gt;2018.4,R369&lt;=2186.6,M369&lt;=10),('[1]Pricing Schedule'!$J$105),
IF(AND(I369=110000,R369&gt;2018.4,R369&lt;=2186.6,M369&gt;10),('[1]Pricing Schedule'!$J$113),999999999)))))))))))))))))))))))))))))))))))))))</f>
        <v>11</v>
      </c>
      <c r="U369" s="49">
        <f t="shared" si="36"/>
        <v>35695.445134575559</v>
      </c>
      <c r="V369" s="50">
        <f t="shared" si="37"/>
        <v>28.014778810850949</v>
      </c>
      <c r="W369" s="13"/>
      <c r="X369" s="13"/>
      <c r="Y369" s="23">
        <v>643</v>
      </c>
      <c r="Z369" s="23">
        <v>585</v>
      </c>
      <c r="AD369" s="43"/>
      <c r="AE369" s="43"/>
      <c r="AF369" s="43"/>
      <c r="AR369" s="51"/>
    </row>
    <row r="370" spans="1:44">
      <c r="A370" s="23">
        <v>370</v>
      </c>
      <c r="B370" s="23">
        <v>370</v>
      </c>
      <c r="C370" s="23" t="s">
        <v>714</v>
      </c>
      <c r="D370" s="23" t="s">
        <v>314</v>
      </c>
      <c r="E370" s="23" t="s">
        <v>318</v>
      </c>
      <c r="F370" s="23" t="s">
        <v>403</v>
      </c>
      <c r="G370" s="23" t="s">
        <v>404</v>
      </c>
      <c r="H370" s="23" t="s">
        <v>113</v>
      </c>
      <c r="I370" s="13">
        <v>38000</v>
      </c>
      <c r="J370" s="13">
        <v>38000</v>
      </c>
      <c r="K370" s="23" t="s">
        <v>119</v>
      </c>
      <c r="L370" s="24">
        <v>11.064</v>
      </c>
      <c r="M370" s="37">
        <f t="shared" si="32"/>
        <v>12</v>
      </c>
      <c r="N370" s="24">
        <v>3.0910000000000002</v>
      </c>
      <c r="O370" s="13">
        <v>1</v>
      </c>
      <c r="P370" s="36">
        <f t="shared" si="33"/>
        <v>2.3182499999999999</v>
      </c>
      <c r="Q370" s="38">
        <f t="shared" si="34"/>
        <v>24.150000000000006</v>
      </c>
      <c r="R370" s="37">
        <f t="shared" si="35"/>
        <v>24.150000000000006</v>
      </c>
      <c r="S370" s="39">
        <f>IF(AND(I370=38000,R370&lt;=4.5,M370&gt;8),'[1]Pricing Schedule'!$F$8+('[1]Pricing Schedule'!$F$9*M370),
IF(AND(I370=38000,R370&lt;=4.5,M370&lt;=8),'[1]Pricing Schedule'!$F$34+('[1]Pricing Schedule'!$F$36*M370),
IF(AND(I370=38000,R370&gt;4.5,R370&lt;=9,M370&gt;8),'[1]Pricing Schedule'!$F$17+('[1]Pricing Schedule'!$F$18*M370),
IF(AND(I370=38000,R370&gt;4.5,R370&lt;=9,M370&lt;=8),'[1]Pricing Schedule'!$F$34+('[1]Pricing Schedule'!$F$36*M370),
IF(AND(I370=38000,R370&gt;9,R370&lt;=12.8,M370&gt;8),'[1]Pricing Schedule'!$F$26+('[1]Pricing Schedule'!$F$27*M370),
IF(AND(I370=38000,R370&gt;9,R370&lt;=12.8,M370&lt;=8),'[1]Pricing Schedule'!$F$34+('[1]Pricing Schedule'!$F$36*M370),
IF(AND(I370=38000,R370&gt;12.8,R370&lt;=22.8),'[1]Pricing Schedule'!$F$34+('[1]Pricing Schedule'!$F$36*M370),
IF(AND(I370=38000,R370&gt;22.8,R370&lt;=30.2),'[1]Pricing Schedule'!$F$43+('[1]Pricing Schedule'!$F$45*M370),
IF(AND(I370=38000,R370&gt;30.2,R370&lt;=45.9),'[1]Pricing Schedule'!$F$52+('[1]Pricing Schedule'!$F$54*M370),
IF(AND(I370=38000,R370&gt;45.9,R370&lt;=123.4),'[1]Pricing Schedule'!$F$96+('[1]Pricing Schedule'!$F$97*M370),
IF(AND(I370=38000,R370&gt;123.4,R370&lt;=168.2,M370&lt;=10),'[1]Pricing Schedule'!$F$103+('[1]Pricing Schedule'!$F$105*M370),
IF(AND(I370=38000,R370&gt;123.4,R370&lt;=168.2,M370&gt;10),'[1]Pricing Schedule'!$F$111+('[1]Pricing Schedule'!$F$113*M370),
IF(AND(I370=38000,R370&gt;157.4,R370&lt;=336.4,M370&lt;=10),('[1]Pricing Schedule'!$F$103+('[1]Pricing Schedule'!$F$105*M370))*2,
IF(AND(I370=38000,R370&gt;157.4,R370&lt;=336.4,M370&gt;10),('[1]Pricing Schedule'!$F$111+('[1]Pricing Schedule'!$F$113*M370))*2,
IF(AND(I370=38000,R370&gt;314.8,R370&lt;=504.6,M370&lt;=10),('[1]Pricing Schedule'!$F$103+('[1]Pricing Schedule'!$F$105*M370))*3,
IF(AND(I370=38000,R370&gt;314.8,R370&lt;=504.6,M370&gt;10),('[1]Pricing Schedule'!$F$111+('[1]Pricing Schedule'!$F$113*M370))*3,
IF(AND(I370=38000,R370&gt;472.2,R370&lt;=672.8,M370&lt;=10),('[1]Pricing Schedule'!$F$103+('[1]Pricing Schedule'!$F$105*M370))*4,
IF(AND(I370=38000,R370&gt;472.2,R370&lt;=672.8,M370&gt;10),('[1]Pricing Schedule'!$F$111+('[1]Pricing Schedule'!$F$113*M370))*4,
IF(AND(I370=110000,R370&lt;=12.8,M370&gt;2),'[1]Pricing Schedule'!$F$62+('[1]Pricing Schedule'!$F$63*M370),
IF(AND(I370=110000,R370&lt;=12.8,M370&lt;=2),'[1]Pricing Schedule'!$F$96+('[1]Pricing Schedule'!$F$97*M370),
IF(AND(I370=110000,R370&gt;12.8,R370&lt;=22.8,M370&gt;3),'[1]Pricing Schedule'!$F$71+('[1]Pricing Schedule'!$F$72*M370),
IF(AND(I370=110000,R370&gt;12.8,R370&lt;=22.8,M370&lt;=3),'[1]Pricing Schedule'!$F$96+('[1]Pricing Schedule'!$F$97*M370),
IF(AND(I370=110000,R370&gt;22.8,R370&lt;=30.2),'[1]Pricing Schedule'!$F$80+('[1]Pricing Schedule'!$F$81*M370),
IF(AND(I370=110000,R370&gt;30.2,R370&lt;=45.9),'[1]Pricing Schedule'!$F$89+('[1]Pricing Schedule'!$F$90*M370),
IF(AND(I370=110000,R370&gt;45.9,R370&lt;=123.4),'[1]Pricing Schedule'!$F$96+('[1]Pricing Schedule'!$F$97*M370),
IF(AND(I370=110000,R370&gt;123.4,R370&lt;=168.2,M370&lt;=10),'[1]Pricing Schedule'!$F$103+('[1]Pricing Schedule'!$F$105*M370),
IF(AND(I370=110000,R370&gt;123.4,R370&lt;=168.2,M370&gt;10),'[1]Pricing Schedule'!$F$111+('[1]Pricing Schedule'!$F$113*M370),
IF(AND(I370=110000,R370&gt;168.2,R370&lt;=336.4,M370&lt;=10),('[1]Pricing Schedule'!$F$103+('[1]Pricing Schedule'!$F$105*M370))*2,
IF(AND(I370=110000,R370&gt;168.2,R370&lt;=336.4,M370&gt;10),('[1]Pricing Schedule'!$F$111+('[1]Pricing Schedule'!$F$113*M370))*2,
IF(AND(I370=110000,R370&gt;336.4,R370&lt;=504.6,M370&lt;=10),('[1]Pricing Schedule'!$F$103+('[1]Pricing Schedule'!$F$105*M370))*3,
IF(AND(I370=110000,R370&gt;336.4,R370&lt;=504.6,M370&gt;10),('[1]Pricing Schedule'!$F$111+('[1]Pricing Schedule'!$F$113*M370))*3,
IF(AND(I370=110000,R370&gt;504.6,R370&lt;=672.8,M370&lt;=10),('[1]Pricing Schedule'!$F$103+('[1]Pricing Schedule'!$F$105*M370))*4,
IF(AND(I370=110000,R370&gt;504.6,R370&lt;=672.8,M370&gt;10),('[1]Pricing Schedule'!$F$111+('[1]Pricing Schedule'!$F$113*M370))*4,
IF(AND(I370=110000,R370&gt;672.8,R370&lt;=841,M370&lt;=10),('[1]Pricing Schedule'!$F$103+('[1]Pricing Schedule'!$F$105*M370))*5,
IF(AND(I370=110000,R370&gt;672.8,R370&lt;=841,M370&gt;10),('[1]Pricing Schedule'!$F$111+('[1]Pricing Schedule'!$F$113*M370))*5,
IF(AND(I370=110000,R370&gt;672.8,R370&lt;=841,M370&lt;=10),('[1]Pricing Schedule'!$F$103+('[1]Pricing Schedule'!$F$105*M370))*5,
IF(AND(I370=110000,R370&gt;672.8,R370&lt;=841,M370&gt;10),('[1]Pricing Schedule'!$F$111+('[1]Pricing Schedule'!$F$113*M370))*5,
IF(AND(I370=110000,R370&gt;1345.6,R370&lt;=1513.8,M370&lt;=10),('[1]Pricing Schedule'!$F$103+('[1]Pricing Schedule'!$F$105*M370))*9,
IF(AND(I370=110000,R370&gt;1345.6,R370&lt;=1513.8,M370&gt;10),('[1]Pricing Schedule'!$F$111+('[1]Pricing Schedule'!$F$113*M370))*9,
9999999999)))))))))))))))))))))))))))))))))))))))</f>
        <v>1413750</v>
      </c>
      <c r="T370" s="21">
        <f>IF(AND(I370=38000,R370&lt;=4.5,M370&gt;8),'[1]Pricing Schedule'!$J$9,
IF(AND(I370=38000,R370&lt;=4.5,M370&lt;=8),'[1]Pricing Schedule'!$J$36,
IF(AND(I370=38000,R370&gt;4.5,R370&lt;=9,M370&gt;8),'[1]Pricing Schedule'!$J$18,
IF(AND(I370=38000,R370&gt;4.5,R370&lt;=9,M370&lt;=8),'[1]Pricing Schedule'!$J$36,
IF(AND(I370=38000,R370&gt;9,R370&lt;=12.8,M370&gt;8),'[1]Pricing Schedule'!$J$27,
IF(AND(I370=38000,R370&gt;9,R370&lt;=12.8,M370&lt;=8),'[1]Pricing Schedule'!$J$36,
IF(AND(I370=38000,R370&gt;12.8,R370&lt;=22.8),'[1]Pricing Schedule'!$J$36,
IF(AND(I370=38000,R370&gt;22.8,R370&lt;=30.2),'[1]Pricing Schedule'!$J$45,
IF(AND(I370=38000,R370&gt;30.2,R370&lt;=45.9),'[1]Pricing Schedule'!$J$54,
IF(AND(I370=38000,R370&gt;45.9,R370&lt;=123.4),'[1]Pricing Schedule'!$J$97,
IF(AND(I370=38000,R370&gt;123.4,R370&lt;=168.2,M370&lt;=10),'[1]Pricing Schedule'!$J$105,
IF(AND(I370=38000,R370&gt;123.4,R370&lt;=168.2,M370&gt;10),'[1]Pricing Schedule'!$J$113,
IF(AND(I370=38000,R370&gt;168.2,R370&lt;=336.4,M370&lt;=10),('[1]Pricing Schedule'!$J$105),
IF(AND(I370=38000,R370&gt;168.2,R370&lt;=336.4,M370&gt;10),('[1]Pricing Schedule'!$J$113),
IF(AND(I370=38000,R370&gt;336.4,R370&lt;=504.6,M370&lt;=10),('[1]Pricing Schedule'!$J$105),
IF(AND(I370=38000,R370&gt;336.4,R370&lt;=504.6,M370&gt;10),('[1]Pricing Schedule'!$J$113),
IF(AND(I370=38000,R370&gt;504.6,R370&lt;=672.8,M370&lt;=10),('[1]Pricing Schedule'!$J$105),
IF(AND(I370=38000,R370&gt;504.6,R370&lt;=672.8,M370&gt;10),('[1]Pricing Schedule'!$J$113),
IF(AND(I370=110000,R370&lt;=12.8,M370&gt;2),'[1]Pricing Schedule'!$J$63,
IF(AND(I370=110000,R370&lt;=12.8,M370&lt;=2),'[1]Pricing Schedule'!$J$97,
IF(AND(I370=110000,R370&gt;12.8,R370&lt;=22.8,M370&gt;3),'[1]Pricing Schedule'!$J$72,
IF(AND(I370=110000,R370&gt;12.8,R370&lt;=22.8,M370&lt;=3),'[1]Pricing Schedule'!$J$97,
IF(AND(I370=110000,R370&gt;22.8,R370&lt;=30.2),'[1]Pricing Schedule'!$J$81,
IF(AND(I370=110000,R370&gt;30.2,R370&lt;=45.9),'[1]Pricing Schedule'!$J$90,
IF(AND(I370=110000,R370&gt;45.9,R370&lt;=123.4),'[1]Pricing Schedule'!$J$97,
IF(AND(I370=110000,R370&gt;123.4,R370&lt;=168.2,M370&lt;=10),'[1]Pricing Schedule'!$J$105,
IF(AND(I370=110000,R370&gt;123.4,R370&lt;=168.2,M370&gt;10),'[1]Pricing Schedule'!$J$113,
IF(AND(I370=110000,R370&gt;168.2,R370&lt;=336.2,M370&lt;=10),('[1]Pricing Schedule'!$J$105),
IF(AND(I370=110000,R370&gt;168.2,R370&lt;=336.2,M370&gt;10),('[1]Pricing Schedule'!$J$113),
IF(AND(I370=110000,R370&gt;336.4,R370&lt;=504.6,M370&lt;=10),('[1]Pricing Schedule'!$J$105),
IF(AND(I370=110000,R370&gt;336.4,R370&lt;=504.6,M370&gt;10),('[1]Pricing Schedule'!$J$113),
IF(AND(I370=110000,R370&gt;504.6,R370&lt;=672.8,M370&lt;=10),('[1]Pricing Schedule'!$J$105),
IF(AND(I370=110000,R370&gt;504.6,R370&lt;=672.8,M370&gt;10),('[1]Pricing Schedule'!$J$113),
IF(AND(I370=110000,R370&gt;672.8,R370&lt;=841,M370&lt;=10),('[1]Pricing Schedule'!$J$105),
IF(AND(I370=110000,R370&gt;672.8,R370&lt;=841,M370&gt;10),('[1]Pricing Schedule'!$J$113),
IF(AND(I370=110000,R370&gt;1682,R370&lt;=1850.2,M370&lt;=10),('[1]Pricing Schedule'!$J$105),
IF(AND(I370=110000,R370&gt;1682,R370&lt;=1850.2,M370&gt;10),('[1]Pricing Schedule'!$J$113),
IF(AND(I370=110000,R370&gt;2018.4,R370&lt;=2186.6,M370&lt;=10),('[1]Pricing Schedule'!$J$105),
IF(AND(I370=110000,R370&gt;2018.4,R370&lt;=2186.6,M370&gt;10),('[1]Pricing Schedule'!$J$113),999999999)))))))))))))))))))))))))))))))))))))))</f>
        <v>5</v>
      </c>
      <c r="U370" s="40">
        <f t="shared" si="36"/>
        <v>58540.372670807439</v>
      </c>
      <c r="V370" s="41">
        <f t="shared" si="37"/>
        <v>17.08222811671088</v>
      </c>
      <c r="Y370" s="23">
        <v>195</v>
      </c>
      <c r="Z370" s="23">
        <v>492</v>
      </c>
      <c r="AR370" s="35"/>
    </row>
    <row r="371" spans="1:44">
      <c r="A371" s="23">
        <v>371</v>
      </c>
      <c r="B371" s="23">
        <v>371</v>
      </c>
      <c r="C371" s="23" t="s">
        <v>715</v>
      </c>
      <c r="D371" s="23" t="s">
        <v>344</v>
      </c>
      <c r="E371" s="23" t="s">
        <v>344</v>
      </c>
      <c r="F371" s="23" t="s">
        <v>716</v>
      </c>
      <c r="G371" s="23" t="s">
        <v>717</v>
      </c>
      <c r="H371" s="23" t="s">
        <v>133</v>
      </c>
      <c r="I371" s="13">
        <v>110000</v>
      </c>
      <c r="J371" s="13">
        <v>110000</v>
      </c>
      <c r="K371" s="13">
        <v>38000</v>
      </c>
      <c r="L371" s="24">
        <v>8.0220000000000002</v>
      </c>
      <c r="M371" s="37">
        <f t="shared" si="32"/>
        <v>9</v>
      </c>
      <c r="N371" s="24">
        <v>2.6320000000000001</v>
      </c>
      <c r="O371" s="13">
        <v>1</v>
      </c>
      <c r="P371" s="36">
        <f t="shared" si="33"/>
        <v>1.9740000000000002</v>
      </c>
      <c r="Q371" s="38">
        <f t="shared" si="34"/>
        <v>20.700000000000003</v>
      </c>
      <c r="R371" s="37">
        <f t="shared" si="35"/>
        <v>20.700000000000003</v>
      </c>
      <c r="S371" s="39">
        <f>IF(AND(I371=38000,R371&lt;=4.5,M371&gt;8),'[1]Pricing Schedule'!$F$8+('[1]Pricing Schedule'!$F$9*M371),
IF(AND(I371=38000,R371&lt;=4.5,M371&lt;=8),'[1]Pricing Schedule'!$F$34+('[1]Pricing Schedule'!$F$36*M371),
IF(AND(I371=38000,R371&gt;4.5,R371&lt;=9,M371&gt;8),'[1]Pricing Schedule'!$F$17+('[1]Pricing Schedule'!$F$18*M371),
IF(AND(I371=38000,R371&gt;4.5,R371&lt;=9,M371&lt;=8),'[1]Pricing Schedule'!$F$34+('[1]Pricing Schedule'!$F$36*M371),
IF(AND(I371=38000,R371&gt;9,R371&lt;=12.8,M371&gt;8),'[1]Pricing Schedule'!$F$26+('[1]Pricing Schedule'!$F$27*M371),
IF(AND(I371=38000,R371&gt;9,R371&lt;=12.8,M371&lt;=8),'[1]Pricing Schedule'!$F$34+('[1]Pricing Schedule'!$F$36*M371),
IF(AND(I371=38000,R371&gt;12.8,R371&lt;=22.8),'[1]Pricing Schedule'!$F$34+('[1]Pricing Schedule'!$F$36*M371),
IF(AND(I371=38000,R371&gt;22.8,R371&lt;=30.2),'[1]Pricing Schedule'!$F$43+('[1]Pricing Schedule'!$F$45*M371),
IF(AND(I371=38000,R371&gt;30.2,R371&lt;=45.9),'[1]Pricing Schedule'!$F$52+('[1]Pricing Schedule'!$F$54*M371),
IF(AND(I371=38000,R371&gt;45.9,R371&lt;=123.4),'[1]Pricing Schedule'!$F$96+('[1]Pricing Schedule'!$F$97*M371),
IF(AND(I371=38000,R371&gt;123.4,R371&lt;=168.2,M371&lt;=10),'[1]Pricing Schedule'!$F$103+('[1]Pricing Schedule'!$F$105*M371),
IF(AND(I371=38000,R371&gt;123.4,R371&lt;=168.2,M371&gt;10),'[1]Pricing Schedule'!$F$111+('[1]Pricing Schedule'!$F$113*M371),
IF(AND(I371=38000,R371&gt;157.4,R371&lt;=336.4,M371&lt;=10),('[1]Pricing Schedule'!$F$103+('[1]Pricing Schedule'!$F$105*M371))*2,
IF(AND(I371=38000,R371&gt;157.4,R371&lt;=336.4,M371&gt;10),('[1]Pricing Schedule'!$F$111+('[1]Pricing Schedule'!$F$113*M371))*2,
IF(AND(I371=38000,R371&gt;314.8,R371&lt;=504.6,M371&lt;=10),('[1]Pricing Schedule'!$F$103+('[1]Pricing Schedule'!$F$105*M371))*3,
IF(AND(I371=38000,R371&gt;314.8,R371&lt;=504.6,M371&gt;10),('[1]Pricing Schedule'!$F$111+('[1]Pricing Schedule'!$F$113*M371))*3,
IF(AND(I371=38000,R371&gt;472.2,R371&lt;=672.8,M371&lt;=10),('[1]Pricing Schedule'!$F$103+('[1]Pricing Schedule'!$F$105*M371))*4,
IF(AND(I371=38000,R371&gt;472.2,R371&lt;=672.8,M371&gt;10),('[1]Pricing Schedule'!$F$111+('[1]Pricing Schedule'!$F$113*M371))*4,
IF(AND(I371=110000,R371&lt;=12.8,M371&gt;2),'[1]Pricing Schedule'!$F$62+('[1]Pricing Schedule'!$F$63*M371),
IF(AND(I371=110000,R371&lt;=12.8,M371&lt;=2),'[1]Pricing Schedule'!$F$96+('[1]Pricing Schedule'!$F$97*M371),
IF(AND(I371=110000,R371&gt;12.8,R371&lt;=22.8,M371&gt;3),'[1]Pricing Schedule'!$F$71+('[1]Pricing Schedule'!$F$72*M371),
IF(AND(I371=110000,R371&gt;12.8,R371&lt;=22.8,M371&lt;=3),'[1]Pricing Schedule'!$F$96+('[1]Pricing Schedule'!$F$97*M371),
IF(AND(I371=110000,R371&gt;22.8,R371&lt;=30.2),'[1]Pricing Schedule'!$F$80+('[1]Pricing Schedule'!$F$81*M371),
IF(AND(I371=110000,R371&gt;30.2,R371&lt;=45.9),'[1]Pricing Schedule'!$F$89+('[1]Pricing Schedule'!$F$90*M371),
IF(AND(I371=110000,R371&gt;45.9,R371&lt;=123.4),'[1]Pricing Schedule'!$F$96+('[1]Pricing Schedule'!$F$97*M371),
IF(AND(I371=110000,R371&gt;123.4,R371&lt;=168.2,M371&lt;=10),'[1]Pricing Schedule'!$F$103+('[1]Pricing Schedule'!$F$105*M371),
IF(AND(I371=110000,R371&gt;123.4,R371&lt;=168.2,M371&gt;10),'[1]Pricing Schedule'!$F$111+('[1]Pricing Schedule'!$F$113*M371),
IF(AND(I371=110000,R371&gt;168.2,R371&lt;=336.4,M371&lt;=10),('[1]Pricing Schedule'!$F$103+('[1]Pricing Schedule'!$F$105*M371))*2,
IF(AND(I371=110000,R371&gt;168.2,R371&lt;=336.4,M371&gt;10),('[1]Pricing Schedule'!$F$111+('[1]Pricing Schedule'!$F$113*M371))*2,
IF(AND(I371=110000,R371&gt;336.4,R371&lt;=504.6,M371&lt;=10),('[1]Pricing Schedule'!$F$103+('[1]Pricing Schedule'!$F$105*M371))*3,
IF(AND(I371=110000,R371&gt;336.4,R371&lt;=504.6,M371&gt;10),('[1]Pricing Schedule'!$F$111+('[1]Pricing Schedule'!$F$113*M371))*3,
IF(AND(I371=110000,R371&gt;504.6,R371&lt;=672.8,M371&lt;=10),('[1]Pricing Schedule'!$F$103+('[1]Pricing Schedule'!$F$105*M371))*4,
IF(AND(I371=110000,R371&gt;504.6,R371&lt;=672.8,M371&gt;10),('[1]Pricing Schedule'!$F$111+('[1]Pricing Schedule'!$F$113*M371))*4,
IF(AND(I371=110000,R371&gt;672.8,R371&lt;=841,M371&lt;=10),('[1]Pricing Schedule'!$F$103+('[1]Pricing Schedule'!$F$105*M371))*5,
IF(AND(I371=110000,R371&gt;672.8,R371&lt;=841,M371&gt;10),('[1]Pricing Schedule'!$F$111+('[1]Pricing Schedule'!$F$113*M371))*5,
IF(AND(I371=110000,R371&gt;672.8,R371&lt;=841,M371&lt;=10),('[1]Pricing Schedule'!$F$103+('[1]Pricing Schedule'!$F$105*M371))*5,
IF(AND(I371=110000,R371&gt;672.8,R371&lt;=841,M371&gt;10),('[1]Pricing Schedule'!$F$111+('[1]Pricing Schedule'!$F$113*M371))*5,
IF(AND(I371=110000,R371&gt;1345.6,R371&lt;=1513.8,M371&lt;=10),('[1]Pricing Schedule'!$F$103+('[1]Pricing Schedule'!$F$105*M371))*9,
IF(AND(I371=110000,R371&gt;1345.6,R371&lt;=1513.8,M371&gt;10),('[1]Pricing Schedule'!$F$111+('[1]Pricing Schedule'!$F$113*M371))*9,
9999999999)))))))))))))))))))))))))))))))))))))))</f>
        <v>2227140</v>
      </c>
      <c r="T371" s="21">
        <f>IF(AND(I371=38000,R371&lt;=4.5,M371&gt;8),'[1]Pricing Schedule'!$J$9,
IF(AND(I371=38000,R371&lt;=4.5,M371&lt;=8),'[1]Pricing Schedule'!$J$36,
IF(AND(I371=38000,R371&gt;4.5,R371&lt;=9,M371&gt;8),'[1]Pricing Schedule'!$J$18,
IF(AND(I371=38000,R371&gt;4.5,R371&lt;=9,M371&lt;=8),'[1]Pricing Schedule'!$J$36,
IF(AND(I371=38000,R371&gt;9,R371&lt;=12.8,M371&gt;8),'[1]Pricing Schedule'!$J$27,
IF(AND(I371=38000,R371&gt;9,R371&lt;=12.8,M371&lt;=8),'[1]Pricing Schedule'!$J$36,
IF(AND(I371=38000,R371&gt;12.8,R371&lt;=22.8),'[1]Pricing Schedule'!$J$36,
IF(AND(I371=38000,R371&gt;22.8,R371&lt;=30.2),'[1]Pricing Schedule'!$J$45,
IF(AND(I371=38000,R371&gt;30.2,R371&lt;=45.9),'[1]Pricing Schedule'!$J$54,
IF(AND(I371=38000,R371&gt;45.9,R371&lt;=123.4),'[1]Pricing Schedule'!$J$97,
IF(AND(I371=38000,R371&gt;123.4,R371&lt;=168.2,M371&lt;=10),'[1]Pricing Schedule'!$J$105,
IF(AND(I371=38000,R371&gt;123.4,R371&lt;=168.2,M371&gt;10),'[1]Pricing Schedule'!$J$113,
IF(AND(I371=38000,R371&gt;168.2,R371&lt;=336.4,M371&lt;=10),('[1]Pricing Schedule'!$J$105),
IF(AND(I371=38000,R371&gt;168.2,R371&lt;=336.4,M371&gt;10),('[1]Pricing Schedule'!$J$113),
IF(AND(I371=38000,R371&gt;336.4,R371&lt;=504.6,M371&lt;=10),('[1]Pricing Schedule'!$J$105),
IF(AND(I371=38000,R371&gt;336.4,R371&lt;=504.6,M371&gt;10),('[1]Pricing Schedule'!$J$113),
IF(AND(I371=38000,R371&gt;504.6,R371&lt;=672.8,M371&lt;=10),('[1]Pricing Schedule'!$J$105),
IF(AND(I371=38000,R371&gt;504.6,R371&lt;=672.8,M371&gt;10),('[1]Pricing Schedule'!$J$113),
IF(AND(I371=110000,R371&lt;=12.8,M371&gt;2),'[1]Pricing Schedule'!$J$63,
IF(AND(I371=110000,R371&lt;=12.8,M371&lt;=2),'[1]Pricing Schedule'!$J$97,
IF(AND(I371=110000,R371&gt;12.8,R371&lt;=22.8,M371&gt;3),'[1]Pricing Schedule'!$J$72,
IF(AND(I371=110000,R371&gt;12.8,R371&lt;=22.8,M371&lt;=3),'[1]Pricing Schedule'!$J$97,
IF(AND(I371=110000,R371&gt;22.8,R371&lt;=30.2),'[1]Pricing Schedule'!$J$81,
IF(AND(I371=110000,R371&gt;30.2,R371&lt;=45.9),'[1]Pricing Schedule'!$J$90,
IF(AND(I371=110000,R371&gt;45.9,R371&lt;=123.4),'[1]Pricing Schedule'!$J$97,
IF(AND(I371=110000,R371&gt;123.4,R371&lt;=168.2,M371&lt;=10),'[1]Pricing Schedule'!$J$105,
IF(AND(I371=110000,R371&gt;123.4,R371&lt;=168.2,M371&gt;10),'[1]Pricing Schedule'!$J$113,
IF(AND(I371=110000,R371&gt;168.2,R371&lt;=336.2,M371&lt;=10),('[1]Pricing Schedule'!$J$105),
IF(AND(I371=110000,R371&gt;168.2,R371&lt;=336.2,M371&gt;10),('[1]Pricing Schedule'!$J$113),
IF(AND(I371=110000,R371&gt;336.4,R371&lt;=504.6,M371&lt;=10),('[1]Pricing Schedule'!$J$105),
IF(AND(I371=110000,R371&gt;336.4,R371&lt;=504.6,M371&gt;10),('[1]Pricing Schedule'!$J$113),
IF(AND(I371=110000,R371&gt;504.6,R371&lt;=672.8,M371&lt;=10),('[1]Pricing Schedule'!$J$105),
IF(AND(I371=110000,R371&gt;504.6,R371&lt;=672.8,M371&gt;10),('[1]Pricing Schedule'!$J$113),
IF(AND(I371=110000,R371&gt;672.8,R371&lt;=841,M371&lt;=10),('[1]Pricing Schedule'!$J$105),
IF(AND(I371=110000,R371&gt;672.8,R371&lt;=841,M371&gt;10),('[1]Pricing Schedule'!$J$113),
IF(AND(I371=110000,R371&gt;1682,R371&lt;=1850.2,M371&lt;=10),('[1]Pricing Schedule'!$J$105),
IF(AND(I371=110000,R371&gt;1682,R371&lt;=1850.2,M371&gt;10),('[1]Pricing Schedule'!$J$113),
IF(AND(I371=110000,R371&gt;2018.4,R371&lt;=2186.6,M371&lt;=10),('[1]Pricing Schedule'!$J$105),
IF(AND(I371=110000,R371&gt;2018.4,R371&lt;=2186.6,M371&gt;10),('[1]Pricing Schedule'!$J$113),999999999)))))))))))))))))))))))))))))))))))))))</f>
        <v>8</v>
      </c>
      <c r="U371" s="40">
        <f t="shared" si="36"/>
        <v>107591.30434782607</v>
      </c>
      <c r="V371" s="41">
        <f t="shared" si="37"/>
        <v>9.2944314232603258</v>
      </c>
      <c r="Y371" s="23">
        <v>337</v>
      </c>
      <c r="Z371" s="23">
        <v>64</v>
      </c>
      <c r="AR371" s="35"/>
    </row>
    <row r="372" spans="1:44">
      <c r="A372" s="23">
        <v>372</v>
      </c>
      <c r="B372" s="23">
        <v>372</v>
      </c>
      <c r="C372" s="23" t="s">
        <v>718</v>
      </c>
      <c r="D372" s="23" t="s">
        <v>131</v>
      </c>
      <c r="E372" s="23" t="s">
        <v>131</v>
      </c>
      <c r="F372" s="23" t="s">
        <v>233</v>
      </c>
      <c r="G372" s="23" t="s">
        <v>234</v>
      </c>
      <c r="H372" s="23" t="s">
        <v>113</v>
      </c>
      <c r="I372" s="13">
        <v>38000</v>
      </c>
      <c r="J372" s="13">
        <v>38000</v>
      </c>
      <c r="K372" s="23" t="s">
        <v>119</v>
      </c>
      <c r="L372" s="24">
        <v>17.981999999999999</v>
      </c>
      <c r="M372" s="37">
        <f t="shared" si="32"/>
        <v>18</v>
      </c>
      <c r="N372" s="24">
        <v>5.1719999999999997</v>
      </c>
      <c r="O372" s="13">
        <v>1</v>
      </c>
      <c r="P372" s="36">
        <f t="shared" si="33"/>
        <v>3.8789999999999996</v>
      </c>
      <c r="Q372" s="38">
        <f t="shared" si="34"/>
        <v>41.400000000000006</v>
      </c>
      <c r="R372" s="37">
        <f t="shared" si="35"/>
        <v>41.400000000000006</v>
      </c>
      <c r="S372" s="39">
        <f>IF(AND(I372=38000,R372&lt;=4.5,M372&gt;8),'[1]Pricing Schedule'!$F$8+('[1]Pricing Schedule'!$F$9*M372),
IF(AND(I372=38000,R372&lt;=4.5,M372&lt;=8),'[1]Pricing Schedule'!$F$34+('[1]Pricing Schedule'!$F$36*M372),
IF(AND(I372=38000,R372&gt;4.5,R372&lt;=9,M372&gt;8),'[1]Pricing Schedule'!$F$17+('[1]Pricing Schedule'!$F$18*M372),
IF(AND(I372=38000,R372&gt;4.5,R372&lt;=9,M372&lt;=8),'[1]Pricing Schedule'!$F$34+('[1]Pricing Schedule'!$F$36*M372),
IF(AND(I372=38000,R372&gt;9,R372&lt;=12.8,M372&gt;8),'[1]Pricing Schedule'!$F$26+('[1]Pricing Schedule'!$F$27*M372),
IF(AND(I372=38000,R372&gt;9,R372&lt;=12.8,M372&lt;=8),'[1]Pricing Schedule'!$F$34+('[1]Pricing Schedule'!$F$36*M372),
IF(AND(I372=38000,R372&gt;12.8,R372&lt;=22.8),'[1]Pricing Schedule'!$F$34+('[1]Pricing Schedule'!$F$36*M372),
IF(AND(I372=38000,R372&gt;22.8,R372&lt;=30.2),'[1]Pricing Schedule'!$F$43+('[1]Pricing Schedule'!$F$45*M372),
IF(AND(I372=38000,R372&gt;30.2,R372&lt;=45.9),'[1]Pricing Schedule'!$F$52+('[1]Pricing Schedule'!$F$54*M372),
IF(AND(I372=38000,R372&gt;45.9,R372&lt;=123.4),'[1]Pricing Schedule'!$F$96+('[1]Pricing Schedule'!$F$97*M372),
IF(AND(I372=38000,R372&gt;123.4,R372&lt;=168.2,M372&lt;=10),'[1]Pricing Schedule'!$F$103+('[1]Pricing Schedule'!$F$105*M372),
IF(AND(I372=38000,R372&gt;123.4,R372&lt;=168.2,M372&gt;10),'[1]Pricing Schedule'!$F$111+('[1]Pricing Schedule'!$F$113*M372),
IF(AND(I372=38000,R372&gt;157.4,R372&lt;=336.4,M372&lt;=10),('[1]Pricing Schedule'!$F$103+('[1]Pricing Schedule'!$F$105*M372))*2,
IF(AND(I372=38000,R372&gt;157.4,R372&lt;=336.4,M372&gt;10),('[1]Pricing Schedule'!$F$111+('[1]Pricing Schedule'!$F$113*M372))*2,
IF(AND(I372=38000,R372&gt;314.8,R372&lt;=504.6,M372&lt;=10),('[1]Pricing Schedule'!$F$103+('[1]Pricing Schedule'!$F$105*M372))*3,
IF(AND(I372=38000,R372&gt;314.8,R372&lt;=504.6,M372&gt;10),('[1]Pricing Schedule'!$F$111+('[1]Pricing Schedule'!$F$113*M372))*3,
IF(AND(I372=38000,R372&gt;472.2,R372&lt;=672.8,M372&lt;=10),('[1]Pricing Schedule'!$F$103+('[1]Pricing Schedule'!$F$105*M372))*4,
IF(AND(I372=38000,R372&gt;472.2,R372&lt;=672.8,M372&gt;10),('[1]Pricing Schedule'!$F$111+('[1]Pricing Schedule'!$F$113*M372))*4,
IF(AND(I372=110000,R372&lt;=12.8,M372&gt;2),'[1]Pricing Schedule'!$F$62+('[1]Pricing Schedule'!$F$63*M372),
IF(AND(I372=110000,R372&lt;=12.8,M372&lt;=2),'[1]Pricing Schedule'!$F$96+('[1]Pricing Schedule'!$F$97*M372),
IF(AND(I372=110000,R372&gt;12.8,R372&lt;=22.8,M372&gt;3),'[1]Pricing Schedule'!$F$71+('[1]Pricing Schedule'!$F$72*M372),
IF(AND(I372=110000,R372&gt;12.8,R372&lt;=22.8,M372&lt;=3),'[1]Pricing Schedule'!$F$96+('[1]Pricing Schedule'!$F$97*M372),
IF(AND(I372=110000,R372&gt;22.8,R372&lt;=30.2),'[1]Pricing Schedule'!$F$80+('[1]Pricing Schedule'!$F$81*M372),
IF(AND(I372=110000,R372&gt;30.2,R372&lt;=45.9),'[1]Pricing Schedule'!$F$89+('[1]Pricing Schedule'!$F$90*M372),
IF(AND(I372=110000,R372&gt;45.9,R372&lt;=123.4),'[1]Pricing Schedule'!$F$96+('[1]Pricing Schedule'!$F$97*M372),
IF(AND(I372=110000,R372&gt;123.4,R372&lt;=168.2,M372&lt;=10),'[1]Pricing Schedule'!$F$103+('[1]Pricing Schedule'!$F$105*M372),
IF(AND(I372=110000,R372&gt;123.4,R372&lt;=168.2,M372&gt;10),'[1]Pricing Schedule'!$F$111+('[1]Pricing Schedule'!$F$113*M372),
IF(AND(I372=110000,R372&gt;168.2,R372&lt;=336.4,M372&lt;=10),('[1]Pricing Schedule'!$F$103+('[1]Pricing Schedule'!$F$105*M372))*2,
IF(AND(I372=110000,R372&gt;168.2,R372&lt;=336.4,M372&gt;10),('[1]Pricing Schedule'!$F$111+('[1]Pricing Schedule'!$F$113*M372))*2,
IF(AND(I372=110000,R372&gt;336.4,R372&lt;=504.6,M372&lt;=10),('[1]Pricing Schedule'!$F$103+('[1]Pricing Schedule'!$F$105*M372))*3,
IF(AND(I372=110000,R372&gt;336.4,R372&lt;=504.6,M372&gt;10),('[1]Pricing Schedule'!$F$111+('[1]Pricing Schedule'!$F$113*M372))*3,
IF(AND(I372=110000,R372&gt;504.6,R372&lt;=672.8,M372&lt;=10),('[1]Pricing Schedule'!$F$103+('[1]Pricing Schedule'!$F$105*M372))*4,
IF(AND(I372=110000,R372&gt;504.6,R372&lt;=672.8,M372&gt;10),('[1]Pricing Schedule'!$F$111+('[1]Pricing Schedule'!$F$113*M372))*4,
IF(AND(I372=110000,R372&gt;672.8,R372&lt;=841,M372&lt;=10),('[1]Pricing Schedule'!$F$103+('[1]Pricing Schedule'!$F$105*M372))*5,
IF(AND(I372=110000,R372&gt;672.8,R372&lt;=841,M372&gt;10),('[1]Pricing Schedule'!$F$111+('[1]Pricing Schedule'!$F$113*M372))*5,
IF(AND(I372=110000,R372&gt;672.8,R372&lt;=841,M372&lt;=10),('[1]Pricing Schedule'!$F$103+('[1]Pricing Schedule'!$F$105*M372))*5,
IF(AND(I372=110000,R372&gt;672.8,R372&lt;=841,M372&gt;10),('[1]Pricing Schedule'!$F$111+('[1]Pricing Schedule'!$F$113*M372))*5,
IF(AND(I372=110000,R372&gt;1345.6,R372&lt;=1513.8,M372&lt;=10),('[1]Pricing Schedule'!$F$103+('[1]Pricing Schedule'!$F$105*M372))*9,
IF(AND(I372=110000,R372&gt;1345.6,R372&lt;=1513.8,M372&gt;10),('[1]Pricing Schedule'!$F$111+('[1]Pricing Schedule'!$F$113*M372))*9,
9999999999)))))))))))))))))))))))))))))))))))))))</f>
        <v>2350470</v>
      </c>
      <c r="T372" s="21">
        <f>IF(AND(I372=38000,R372&lt;=4.5,M372&gt;8),'[1]Pricing Schedule'!$J$9,
IF(AND(I372=38000,R372&lt;=4.5,M372&lt;=8),'[1]Pricing Schedule'!$J$36,
IF(AND(I372=38000,R372&gt;4.5,R372&lt;=9,M372&gt;8),'[1]Pricing Schedule'!$J$18,
IF(AND(I372=38000,R372&gt;4.5,R372&lt;=9,M372&lt;=8),'[1]Pricing Schedule'!$J$36,
IF(AND(I372=38000,R372&gt;9,R372&lt;=12.8,M372&gt;8),'[1]Pricing Schedule'!$J$27,
IF(AND(I372=38000,R372&gt;9,R372&lt;=12.8,M372&lt;=8),'[1]Pricing Schedule'!$J$36,
IF(AND(I372=38000,R372&gt;12.8,R372&lt;=22.8),'[1]Pricing Schedule'!$J$36,
IF(AND(I372=38000,R372&gt;22.8,R372&lt;=30.2),'[1]Pricing Schedule'!$J$45,
IF(AND(I372=38000,R372&gt;30.2,R372&lt;=45.9),'[1]Pricing Schedule'!$J$54,
IF(AND(I372=38000,R372&gt;45.9,R372&lt;=123.4),'[1]Pricing Schedule'!$J$97,
IF(AND(I372=38000,R372&gt;123.4,R372&lt;=168.2,M372&lt;=10),'[1]Pricing Schedule'!$J$105,
IF(AND(I372=38000,R372&gt;123.4,R372&lt;=168.2,M372&gt;10),'[1]Pricing Schedule'!$J$113,
IF(AND(I372=38000,R372&gt;168.2,R372&lt;=336.4,M372&lt;=10),('[1]Pricing Schedule'!$J$105),
IF(AND(I372=38000,R372&gt;168.2,R372&lt;=336.4,M372&gt;10),('[1]Pricing Schedule'!$J$113),
IF(AND(I372=38000,R372&gt;336.4,R372&lt;=504.6,M372&lt;=10),('[1]Pricing Schedule'!$J$105),
IF(AND(I372=38000,R372&gt;336.4,R372&lt;=504.6,M372&gt;10),('[1]Pricing Schedule'!$J$113),
IF(AND(I372=38000,R372&gt;504.6,R372&lt;=672.8,M372&lt;=10),('[1]Pricing Schedule'!$J$105),
IF(AND(I372=38000,R372&gt;504.6,R372&lt;=672.8,M372&gt;10),('[1]Pricing Schedule'!$J$113),
IF(AND(I372=110000,R372&lt;=12.8,M372&gt;2),'[1]Pricing Schedule'!$J$63,
IF(AND(I372=110000,R372&lt;=12.8,M372&lt;=2),'[1]Pricing Schedule'!$J$97,
IF(AND(I372=110000,R372&gt;12.8,R372&lt;=22.8,M372&gt;3),'[1]Pricing Schedule'!$J$72,
IF(AND(I372=110000,R372&gt;12.8,R372&lt;=22.8,M372&lt;=3),'[1]Pricing Schedule'!$J$97,
IF(AND(I372=110000,R372&gt;22.8,R372&lt;=30.2),'[1]Pricing Schedule'!$J$81,
IF(AND(I372=110000,R372&gt;30.2,R372&lt;=45.9),'[1]Pricing Schedule'!$J$90,
IF(AND(I372=110000,R372&gt;45.9,R372&lt;=123.4),'[1]Pricing Schedule'!$J$97,
IF(AND(I372=110000,R372&gt;123.4,R372&lt;=168.2,M372&lt;=10),'[1]Pricing Schedule'!$J$105,
IF(AND(I372=110000,R372&gt;123.4,R372&lt;=168.2,M372&gt;10),'[1]Pricing Schedule'!$J$113,
IF(AND(I372=110000,R372&gt;168.2,R372&lt;=336.2,M372&lt;=10),('[1]Pricing Schedule'!$J$105),
IF(AND(I372=110000,R372&gt;168.2,R372&lt;=336.2,M372&gt;10),('[1]Pricing Schedule'!$J$113),
IF(AND(I372=110000,R372&gt;336.4,R372&lt;=504.6,M372&lt;=10),('[1]Pricing Schedule'!$J$105),
IF(AND(I372=110000,R372&gt;336.4,R372&lt;=504.6,M372&gt;10),('[1]Pricing Schedule'!$J$113),
IF(AND(I372=110000,R372&gt;504.6,R372&lt;=672.8,M372&lt;=10),('[1]Pricing Schedule'!$J$105),
IF(AND(I372=110000,R372&gt;504.6,R372&lt;=672.8,M372&gt;10),('[1]Pricing Schedule'!$J$113),
IF(AND(I372=110000,R372&gt;672.8,R372&lt;=841,M372&lt;=10),('[1]Pricing Schedule'!$J$105),
IF(AND(I372=110000,R372&gt;672.8,R372&lt;=841,M372&gt;10),('[1]Pricing Schedule'!$J$113),
IF(AND(I372=110000,R372&gt;1682,R372&lt;=1850.2,M372&lt;=10),('[1]Pricing Schedule'!$J$105),
IF(AND(I372=110000,R372&gt;1682,R372&lt;=1850.2,M372&gt;10),('[1]Pricing Schedule'!$J$113),
IF(AND(I372=110000,R372&gt;2018.4,R372&lt;=2186.6,M372&lt;=10),('[1]Pricing Schedule'!$J$105),
IF(AND(I372=110000,R372&gt;2018.4,R372&lt;=2186.6,M372&gt;10),('[1]Pricing Schedule'!$J$113),999999999)))))))))))))))))))))))))))))))))))))))</f>
        <v>6</v>
      </c>
      <c r="U372" s="40">
        <f t="shared" si="36"/>
        <v>56774.637681159409</v>
      </c>
      <c r="V372" s="41">
        <f t="shared" si="37"/>
        <v>17.613498576880371</v>
      </c>
      <c r="Y372" s="23">
        <v>106</v>
      </c>
      <c r="Z372" s="23">
        <v>130</v>
      </c>
      <c r="AR372" s="35"/>
    </row>
    <row r="373" spans="1:44">
      <c r="A373" s="23">
        <v>373</v>
      </c>
      <c r="B373" s="23">
        <v>373</v>
      </c>
      <c r="C373" s="23" t="s">
        <v>719</v>
      </c>
      <c r="D373" s="23" t="s">
        <v>131</v>
      </c>
      <c r="E373" s="23" t="s">
        <v>131</v>
      </c>
      <c r="F373" s="23" t="s">
        <v>233</v>
      </c>
      <c r="G373" s="23" t="s">
        <v>234</v>
      </c>
      <c r="H373" s="23" t="s">
        <v>113</v>
      </c>
      <c r="I373" s="13">
        <v>38000</v>
      </c>
      <c r="J373" s="13">
        <v>38000</v>
      </c>
      <c r="K373" s="23" t="s">
        <v>119</v>
      </c>
      <c r="L373" s="24">
        <v>18.012</v>
      </c>
      <c r="M373" s="37">
        <f t="shared" si="32"/>
        <v>19</v>
      </c>
      <c r="N373" s="24">
        <v>1.0640000000000001</v>
      </c>
      <c r="O373" s="13">
        <v>1</v>
      </c>
      <c r="P373" s="36">
        <f t="shared" si="33"/>
        <v>0.79800000000000004</v>
      </c>
      <c r="Q373" s="38">
        <f t="shared" si="34"/>
        <v>6.9</v>
      </c>
      <c r="R373" s="37">
        <f t="shared" si="35"/>
        <v>6.9</v>
      </c>
      <c r="S373" s="39">
        <f>IF(AND(I373=38000,R373&lt;=4.5,M373&gt;8),'[1]Pricing Schedule'!$F$8+('[1]Pricing Schedule'!$F$9*M373),
IF(AND(I373=38000,R373&lt;=4.5,M373&lt;=8),'[1]Pricing Schedule'!$F$34+('[1]Pricing Schedule'!$F$36*M373),
IF(AND(I373=38000,R373&gt;4.5,R373&lt;=9,M373&gt;8),'[1]Pricing Schedule'!$F$17+('[1]Pricing Schedule'!$F$18*M373),
IF(AND(I373=38000,R373&gt;4.5,R373&lt;=9,M373&lt;=8),'[1]Pricing Schedule'!$F$34+('[1]Pricing Schedule'!$F$36*M373),
IF(AND(I373=38000,R373&gt;9,R373&lt;=12.8,M373&gt;8),'[1]Pricing Schedule'!$F$26+('[1]Pricing Schedule'!$F$27*M373),
IF(AND(I373=38000,R373&gt;9,R373&lt;=12.8,M373&lt;=8),'[1]Pricing Schedule'!$F$34+('[1]Pricing Schedule'!$F$36*M373),
IF(AND(I373=38000,R373&gt;12.8,R373&lt;=22.8),'[1]Pricing Schedule'!$F$34+('[1]Pricing Schedule'!$F$36*M373),
IF(AND(I373=38000,R373&gt;22.8,R373&lt;=30.2),'[1]Pricing Schedule'!$F$43+('[1]Pricing Schedule'!$F$45*M373),
IF(AND(I373=38000,R373&gt;30.2,R373&lt;=45.9),'[1]Pricing Schedule'!$F$52+('[1]Pricing Schedule'!$F$54*M373),
IF(AND(I373=38000,R373&gt;45.9,R373&lt;=123.4),'[1]Pricing Schedule'!$F$96+('[1]Pricing Schedule'!$F$97*M373),
IF(AND(I373=38000,R373&gt;123.4,R373&lt;=168.2,M373&lt;=10),'[1]Pricing Schedule'!$F$103+('[1]Pricing Schedule'!$F$105*M373),
IF(AND(I373=38000,R373&gt;123.4,R373&lt;=168.2,M373&gt;10),'[1]Pricing Schedule'!$F$111+('[1]Pricing Schedule'!$F$113*M373),
IF(AND(I373=38000,R373&gt;157.4,R373&lt;=336.4,M373&lt;=10),('[1]Pricing Schedule'!$F$103+('[1]Pricing Schedule'!$F$105*M373))*2,
IF(AND(I373=38000,R373&gt;157.4,R373&lt;=336.4,M373&gt;10),('[1]Pricing Schedule'!$F$111+('[1]Pricing Schedule'!$F$113*M373))*2,
IF(AND(I373=38000,R373&gt;314.8,R373&lt;=504.6,M373&lt;=10),('[1]Pricing Schedule'!$F$103+('[1]Pricing Schedule'!$F$105*M373))*3,
IF(AND(I373=38000,R373&gt;314.8,R373&lt;=504.6,M373&gt;10),('[1]Pricing Schedule'!$F$111+('[1]Pricing Schedule'!$F$113*M373))*3,
IF(AND(I373=38000,R373&gt;472.2,R373&lt;=672.8,M373&lt;=10),('[1]Pricing Schedule'!$F$103+('[1]Pricing Schedule'!$F$105*M373))*4,
IF(AND(I373=38000,R373&gt;472.2,R373&lt;=672.8,M373&gt;10),('[1]Pricing Schedule'!$F$111+('[1]Pricing Schedule'!$F$113*M373))*4,
IF(AND(I373=110000,R373&lt;=12.8,M373&gt;2),'[1]Pricing Schedule'!$F$62+('[1]Pricing Schedule'!$F$63*M373),
IF(AND(I373=110000,R373&lt;=12.8,M373&lt;=2),'[1]Pricing Schedule'!$F$96+('[1]Pricing Schedule'!$F$97*M373),
IF(AND(I373=110000,R373&gt;12.8,R373&lt;=22.8,M373&gt;3),'[1]Pricing Schedule'!$F$71+('[1]Pricing Schedule'!$F$72*M373),
IF(AND(I373=110000,R373&gt;12.8,R373&lt;=22.8,M373&lt;=3),'[1]Pricing Schedule'!$F$96+('[1]Pricing Schedule'!$F$97*M373),
IF(AND(I373=110000,R373&gt;22.8,R373&lt;=30.2),'[1]Pricing Schedule'!$F$80+('[1]Pricing Schedule'!$F$81*M373),
IF(AND(I373=110000,R373&gt;30.2,R373&lt;=45.9),'[1]Pricing Schedule'!$F$89+('[1]Pricing Schedule'!$F$90*M373),
IF(AND(I373=110000,R373&gt;45.9,R373&lt;=123.4),'[1]Pricing Schedule'!$F$96+('[1]Pricing Schedule'!$F$97*M373),
IF(AND(I373=110000,R373&gt;123.4,R373&lt;=168.2,M373&lt;=10),'[1]Pricing Schedule'!$F$103+('[1]Pricing Schedule'!$F$105*M373),
IF(AND(I373=110000,R373&gt;123.4,R373&lt;=168.2,M373&gt;10),'[1]Pricing Schedule'!$F$111+('[1]Pricing Schedule'!$F$113*M373),
IF(AND(I373=110000,R373&gt;168.2,R373&lt;=336.4,M373&lt;=10),('[1]Pricing Schedule'!$F$103+('[1]Pricing Schedule'!$F$105*M373))*2,
IF(AND(I373=110000,R373&gt;168.2,R373&lt;=336.4,M373&gt;10),('[1]Pricing Schedule'!$F$111+('[1]Pricing Schedule'!$F$113*M373))*2,
IF(AND(I373=110000,R373&gt;336.4,R373&lt;=504.6,M373&lt;=10),('[1]Pricing Schedule'!$F$103+('[1]Pricing Schedule'!$F$105*M373))*3,
IF(AND(I373=110000,R373&gt;336.4,R373&lt;=504.6,M373&gt;10),('[1]Pricing Schedule'!$F$111+('[1]Pricing Schedule'!$F$113*M373))*3,
IF(AND(I373=110000,R373&gt;504.6,R373&lt;=672.8,M373&lt;=10),('[1]Pricing Schedule'!$F$103+('[1]Pricing Schedule'!$F$105*M373))*4,
IF(AND(I373=110000,R373&gt;504.6,R373&lt;=672.8,M373&gt;10),('[1]Pricing Schedule'!$F$111+('[1]Pricing Schedule'!$F$113*M373))*4,
IF(AND(I373=110000,R373&gt;672.8,R373&lt;=841,M373&lt;=10),('[1]Pricing Schedule'!$F$103+('[1]Pricing Schedule'!$F$105*M373))*5,
IF(AND(I373=110000,R373&gt;672.8,R373&lt;=841,M373&gt;10),('[1]Pricing Schedule'!$F$111+('[1]Pricing Schedule'!$F$113*M373))*5,
IF(AND(I373=110000,R373&gt;672.8,R373&lt;=841,M373&lt;=10),('[1]Pricing Schedule'!$F$103+('[1]Pricing Schedule'!$F$105*M373))*5,
IF(AND(I373=110000,R373&gt;672.8,R373&lt;=841,M373&gt;10),('[1]Pricing Schedule'!$F$111+('[1]Pricing Schedule'!$F$113*M373))*5,
IF(AND(I373=110000,R373&gt;1345.6,R373&lt;=1513.8,M373&lt;=10),('[1]Pricing Schedule'!$F$103+('[1]Pricing Schedule'!$F$105*M373))*9,
IF(AND(I373=110000,R373&gt;1345.6,R373&lt;=1513.8,M373&gt;10),('[1]Pricing Schedule'!$F$111+('[1]Pricing Schedule'!$F$113*M373))*9,
9999999999)))))))))))))))))))))))))))))))))))))))</f>
        <v>1906800</v>
      </c>
      <c r="T373" s="21">
        <f>IF(AND(I373=38000,R373&lt;=4.5,M373&gt;8),'[1]Pricing Schedule'!$J$9,
IF(AND(I373=38000,R373&lt;=4.5,M373&lt;=8),'[1]Pricing Schedule'!$J$36,
IF(AND(I373=38000,R373&gt;4.5,R373&lt;=9,M373&gt;8),'[1]Pricing Schedule'!$J$18,
IF(AND(I373=38000,R373&gt;4.5,R373&lt;=9,M373&lt;=8),'[1]Pricing Schedule'!$J$36,
IF(AND(I373=38000,R373&gt;9,R373&lt;=12.8,M373&gt;8),'[1]Pricing Schedule'!$J$27,
IF(AND(I373=38000,R373&gt;9,R373&lt;=12.8,M373&lt;=8),'[1]Pricing Schedule'!$J$36,
IF(AND(I373=38000,R373&gt;12.8,R373&lt;=22.8),'[1]Pricing Schedule'!$J$36,
IF(AND(I373=38000,R373&gt;22.8,R373&lt;=30.2),'[1]Pricing Schedule'!$J$45,
IF(AND(I373=38000,R373&gt;30.2,R373&lt;=45.9),'[1]Pricing Schedule'!$J$54,
IF(AND(I373=38000,R373&gt;45.9,R373&lt;=123.4),'[1]Pricing Schedule'!$J$97,
IF(AND(I373=38000,R373&gt;123.4,R373&lt;=168.2,M373&lt;=10),'[1]Pricing Schedule'!$J$105,
IF(AND(I373=38000,R373&gt;123.4,R373&lt;=168.2,M373&gt;10),'[1]Pricing Schedule'!$J$113,
IF(AND(I373=38000,R373&gt;168.2,R373&lt;=336.4,M373&lt;=10),('[1]Pricing Schedule'!$J$105),
IF(AND(I373=38000,R373&gt;168.2,R373&lt;=336.4,M373&gt;10),('[1]Pricing Schedule'!$J$113),
IF(AND(I373=38000,R373&gt;336.4,R373&lt;=504.6,M373&lt;=10),('[1]Pricing Schedule'!$J$105),
IF(AND(I373=38000,R373&gt;336.4,R373&lt;=504.6,M373&gt;10),('[1]Pricing Schedule'!$J$113),
IF(AND(I373=38000,R373&gt;504.6,R373&lt;=672.8,M373&lt;=10),('[1]Pricing Schedule'!$J$105),
IF(AND(I373=38000,R373&gt;504.6,R373&lt;=672.8,M373&gt;10),('[1]Pricing Schedule'!$J$113),
IF(AND(I373=110000,R373&lt;=12.8,M373&gt;2),'[1]Pricing Schedule'!$J$63,
IF(AND(I373=110000,R373&lt;=12.8,M373&lt;=2),'[1]Pricing Schedule'!$J$97,
IF(AND(I373=110000,R373&gt;12.8,R373&lt;=22.8,M373&gt;3),'[1]Pricing Schedule'!$J$72,
IF(AND(I373=110000,R373&gt;12.8,R373&lt;=22.8,M373&lt;=3),'[1]Pricing Schedule'!$J$97,
IF(AND(I373=110000,R373&gt;22.8,R373&lt;=30.2),'[1]Pricing Schedule'!$J$81,
IF(AND(I373=110000,R373&gt;30.2,R373&lt;=45.9),'[1]Pricing Schedule'!$J$90,
IF(AND(I373=110000,R373&gt;45.9,R373&lt;=123.4),'[1]Pricing Schedule'!$J$97,
IF(AND(I373=110000,R373&gt;123.4,R373&lt;=168.2,M373&lt;=10),'[1]Pricing Schedule'!$J$105,
IF(AND(I373=110000,R373&gt;123.4,R373&lt;=168.2,M373&gt;10),'[1]Pricing Schedule'!$J$113,
IF(AND(I373=110000,R373&gt;168.2,R373&lt;=336.2,M373&lt;=10),('[1]Pricing Schedule'!$J$105),
IF(AND(I373=110000,R373&gt;168.2,R373&lt;=336.2,M373&gt;10),('[1]Pricing Schedule'!$J$113),
IF(AND(I373=110000,R373&gt;336.4,R373&lt;=504.6,M373&lt;=10),('[1]Pricing Schedule'!$J$105),
IF(AND(I373=110000,R373&gt;336.4,R373&lt;=504.6,M373&gt;10),('[1]Pricing Schedule'!$J$113),
IF(AND(I373=110000,R373&gt;504.6,R373&lt;=672.8,M373&lt;=10),('[1]Pricing Schedule'!$J$105),
IF(AND(I373=110000,R373&gt;504.6,R373&lt;=672.8,M373&gt;10),('[1]Pricing Schedule'!$J$113),
IF(AND(I373=110000,R373&gt;672.8,R373&lt;=841,M373&lt;=10),('[1]Pricing Schedule'!$J$105),
IF(AND(I373=110000,R373&gt;672.8,R373&lt;=841,M373&gt;10),('[1]Pricing Schedule'!$J$113),
IF(AND(I373=110000,R373&gt;1682,R373&lt;=1850.2,M373&lt;=10),('[1]Pricing Schedule'!$J$105),
IF(AND(I373=110000,R373&gt;1682,R373&lt;=1850.2,M373&gt;10),('[1]Pricing Schedule'!$J$113),
IF(AND(I373=110000,R373&gt;2018.4,R373&lt;=2186.6,M373&lt;=10),('[1]Pricing Schedule'!$J$105),
IF(AND(I373=110000,R373&gt;2018.4,R373&lt;=2186.6,M373&gt;10),('[1]Pricing Schedule'!$J$113),999999999)))))))))))))))))))))))))))))))))))))))</f>
        <v>2</v>
      </c>
      <c r="U373" s="40">
        <f t="shared" si="36"/>
        <v>276347.82608695648</v>
      </c>
      <c r="V373" s="41">
        <f t="shared" si="37"/>
        <v>3.6186280679672751</v>
      </c>
      <c r="Y373" s="23">
        <v>256</v>
      </c>
      <c r="Z373" s="23">
        <v>134</v>
      </c>
      <c r="AR373" s="35"/>
    </row>
    <row r="374" spans="1:44">
      <c r="A374" s="23">
        <v>374</v>
      </c>
      <c r="B374" s="23">
        <v>374</v>
      </c>
      <c r="C374" s="23" t="s">
        <v>720</v>
      </c>
      <c r="D374" s="23" t="s">
        <v>149</v>
      </c>
      <c r="E374" s="23" t="s">
        <v>149</v>
      </c>
      <c r="F374" s="23" t="s">
        <v>159</v>
      </c>
      <c r="G374" s="23" t="s">
        <v>160</v>
      </c>
      <c r="H374" s="23" t="s">
        <v>113</v>
      </c>
      <c r="I374" s="13">
        <v>38000</v>
      </c>
      <c r="J374" s="13">
        <v>38000</v>
      </c>
      <c r="K374" s="13">
        <v>20000</v>
      </c>
      <c r="L374" s="24">
        <v>7.3490000000000002</v>
      </c>
      <c r="M374" s="37">
        <f t="shared" si="32"/>
        <v>8</v>
      </c>
      <c r="N374" s="24">
        <v>1.4870000000000001</v>
      </c>
      <c r="O374" s="13">
        <v>1</v>
      </c>
      <c r="P374" s="36">
        <f t="shared" si="33"/>
        <v>1.1152500000000001</v>
      </c>
      <c r="Q374" s="38">
        <f t="shared" si="34"/>
        <v>10.350000000000001</v>
      </c>
      <c r="R374" s="37">
        <f t="shared" si="35"/>
        <v>10.350000000000001</v>
      </c>
      <c r="S374" s="39">
        <f>IF(AND(I374=38000,R374&lt;=4.5,M374&gt;8),'[1]Pricing Schedule'!$F$8+('[1]Pricing Schedule'!$F$9*M374),
IF(AND(I374=38000,R374&lt;=4.5,M374&lt;=8),'[1]Pricing Schedule'!$F$34+('[1]Pricing Schedule'!$F$36*M374),
IF(AND(I374=38000,R374&gt;4.5,R374&lt;=9,M374&gt;8),'[1]Pricing Schedule'!$F$17+('[1]Pricing Schedule'!$F$18*M374),
IF(AND(I374=38000,R374&gt;4.5,R374&lt;=9,M374&lt;=8),'[1]Pricing Schedule'!$F$34+('[1]Pricing Schedule'!$F$36*M374),
IF(AND(I374=38000,R374&gt;9,R374&lt;=12.8,M374&gt;8),'[1]Pricing Schedule'!$F$26+('[1]Pricing Schedule'!$F$27*M374),
IF(AND(I374=38000,R374&gt;9,R374&lt;=12.8,M374&lt;=8),'[1]Pricing Schedule'!$F$34+('[1]Pricing Schedule'!$F$36*M374),
IF(AND(I374=38000,R374&gt;12.8,R374&lt;=22.8),'[1]Pricing Schedule'!$F$34+('[1]Pricing Schedule'!$F$36*M374),
IF(AND(I374=38000,R374&gt;22.8,R374&lt;=30.2),'[1]Pricing Schedule'!$F$43+('[1]Pricing Schedule'!$F$45*M374),
IF(AND(I374=38000,R374&gt;30.2,R374&lt;=45.9),'[1]Pricing Schedule'!$F$52+('[1]Pricing Schedule'!$F$54*M374),
IF(AND(I374=38000,R374&gt;45.9,R374&lt;=123.4),'[1]Pricing Schedule'!$F$96+('[1]Pricing Schedule'!$F$97*M374),
IF(AND(I374=38000,R374&gt;123.4,R374&lt;=168.2,M374&lt;=10),'[1]Pricing Schedule'!$F$103+('[1]Pricing Schedule'!$F$105*M374),
IF(AND(I374=38000,R374&gt;123.4,R374&lt;=168.2,M374&gt;10),'[1]Pricing Schedule'!$F$111+('[1]Pricing Schedule'!$F$113*M374),
IF(AND(I374=38000,R374&gt;157.4,R374&lt;=336.4,M374&lt;=10),('[1]Pricing Schedule'!$F$103+('[1]Pricing Schedule'!$F$105*M374))*2,
IF(AND(I374=38000,R374&gt;157.4,R374&lt;=336.4,M374&gt;10),('[1]Pricing Schedule'!$F$111+('[1]Pricing Schedule'!$F$113*M374))*2,
IF(AND(I374=38000,R374&gt;314.8,R374&lt;=504.6,M374&lt;=10),('[1]Pricing Schedule'!$F$103+('[1]Pricing Schedule'!$F$105*M374))*3,
IF(AND(I374=38000,R374&gt;314.8,R374&lt;=504.6,M374&gt;10),('[1]Pricing Schedule'!$F$111+('[1]Pricing Schedule'!$F$113*M374))*3,
IF(AND(I374=38000,R374&gt;472.2,R374&lt;=672.8,M374&lt;=10),('[1]Pricing Schedule'!$F$103+('[1]Pricing Schedule'!$F$105*M374))*4,
IF(AND(I374=38000,R374&gt;472.2,R374&lt;=672.8,M374&gt;10),('[1]Pricing Schedule'!$F$111+('[1]Pricing Schedule'!$F$113*M374))*4,
IF(AND(I374=110000,R374&lt;=12.8,M374&gt;2),'[1]Pricing Schedule'!$F$62+('[1]Pricing Schedule'!$F$63*M374),
IF(AND(I374=110000,R374&lt;=12.8,M374&lt;=2),'[1]Pricing Schedule'!$F$96+('[1]Pricing Schedule'!$F$97*M374),
IF(AND(I374=110000,R374&gt;12.8,R374&lt;=22.8,M374&gt;3),'[1]Pricing Schedule'!$F$71+('[1]Pricing Schedule'!$F$72*M374),
IF(AND(I374=110000,R374&gt;12.8,R374&lt;=22.8,M374&lt;=3),'[1]Pricing Schedule'!$F$96+('[1]Pricing Schedule'!$F$97*M374),
IF(AND(I374=110000,R374&gt;22.8,R374&lt;=30.2),'[1]Pricing Schedule'!$F$80+('[1]Pricing Schedule'!$F$81*M374),
IF(AND(I374=110000,R374&gt;30.2,R374&lt;=45.9),'[1]Pricing Schedule'!$F$89+('[1]Pricing Schedule'!$F$90*M374),
IF(AND(I374=110000,R374&gt;45.9,R374&lt;=123.4),'[1]Pricing Schedule'!$F$96+('[1]Pricing Schedule'!$F$97*M374),
IF(AND(I374=110000,R374&gt;123.4,R374&lt;=168.2,M374&lt;=10),'[1]Pricing Schedule'!$F$103+('[1]Pricing Schedule'!$F$105*M374),
IF(AND(I374=110000,R374&gt;123.4,R374&lt;=168.2,M374&gt;10),'[1]Pricing Schedule'!$F$111+('[1]Pricing Schedule'!$F$113*M374),
IF(AND(I374=110000,R374&gt;168.2,R374&lt;=336.4,M374&lt;=10),('[1]Pricing Schedule'!$F$103+('[1]Pricing Schedule'!$F$105*M374))*2,
IF(AND(I374=110000,R374&gt;168.2,R374&lt;=336.4,M374&gt;10),('[1]Pricing Schedule'!$F$111+('[1]Pricing Schedule'!$F$113*M374))*2,
IF(AND(I374=110000,R374&gt;336.4,R374&lt;=504.6,M374&lt;=10),('[1]Pricing Schedule'!$F$103+('[1]Pricing Schedule'!$F$105*M374))*3,
IF(AND(I374=110000,R374&gt;336.4,R374&lt;=504.6,M374&gt;10),('[1]Pricing Schedule'!$F$111+('[1]Pricing Schedule'!$F$113*M374))*3,
IF(AND(I374=110000,R374&gt;504.6,R374&lt;=672.8,M374&lt;=10),('[1]Pricing Schedule'!$F$103+('[1]Pricing Schedule'!$F$105*M374))*4,
IF(AND(I374=110000,R374&gt;504.6,R374&lt;=672.8,M374&gt;10),('[1]Pricing Schedule'!$F$111+('[1]Pricing Schedule'!$F$113*M374))*4,
IF(AND(I374=110000,R374&gt;672.8,R374&lt;=841,M374&lt;=10),('[1]Pricing Schedule'!$F$103+('[1]Pricing Schedule'!$F$105*M374))*5,
IF(AND(I374=110000,R374&gt;672.8,R374&lt;=841,M374&gt;10),('[1]Pricing Schedule'!$F$111+('[1]Pricing Schedule'!$F$113*M374))*5,
IF(AND(I374=110000,R374&gt;672.8,R374&lt;=841,M374&lt;=10),('[1]Pricing Schedule'!$F$103+('[1]Pricing Schedule'!$F$105*M374))*5,
IF(AND(I374=110000,R374&gt;672.8,R374&lt;=841,M374&gt;10),('[1]Pricing Schedule'!$F$111+('[1]Pricing Schedule'!$F$113*M374))*5,
IF(AND(I374=110000,R374&gt;1345.6,R374&lt;=1513.8,M374&lt;=10),('[1]Pricing Schedule'!$F$103+('[1]Pricing Schedule'!$F$105*M374))*9,
IF(AND(I374=110000,R374&gt;1345.6,R374&lt;=1513.8,M374&gt;10),('[1]Pricing Schedule'!$F$111+('[1]Pricing Schedule'!$F$113*M374))*9,
9999999999)))))))))))))))))))))))))))))))))))))))</f>
        <v>909950</v>
      </c>
      <c r="T374" s="21">
        <f>IF(AND(I374=38000,R374&lt;=4.5,M374&gt;8),'[1]Pricing Schedule'!$J$9,
IF(AND(I374=38000,R374&lt;=4.5,M374&lt;=8),'[1]Pricing Schedule'!$J$36,
IF(AND(I374=38000,R374&gt;4.5,R374&lt;=9,M374&gt;8),'[1]Pricing Schedule'!$J$18,
IF(AND(I374=38000,R374&gt;4.5,R374&lt;=9,M374&lt;=8),'[1]Pricing Schedule'!$J$36,
IF(AND(I374=38000,R374&gt;9,R374&lt;=12.8,M374&gt;8),'[1]Pricing Schedule'!$J$27,
IF(AND(I374=38000,R374&gt;9,R374&lt;=12.8,M374&lt;=8),'[1]Pricing Schedule'!$J$36,
IF(AND(I374=38000,R374&gt;12.8,R374&lt;=22.8),'[1]Pricing Schedule'!$J$36,
IF(AND(I374=38000,R374&gt;22.8,R374&lt;=30.2),'[1]Pricing Schedule'!$J$45,
IF(AND(I374=38000,R374&gt;30.2,R374&lt;=45.9),'[1]Pricing Schedule'!$J$54,
IF(AND(I374=38000,R374&gt;45.9,R374&lt;=123.4),'[1]Pricing Schedule'!$J$97,
IF(AND(I374=38000,R374&gt;123.4,R374&lt;=168.2,M374&lt;=10),'[1]Pricing Schedule'!$J$105,
IF(AND(I374=38000,R374&gt;123.4,R374&lt;=168.2,M374&gt;10),'[1]Pricing Schedule'!$J$113,
IF(AND(I374=38000,R374&gt;168.2,R374&lt;=336.4,M374&lt;=10),('[1]Pricing Schedule'!$J$105),
IF(AND(I374=38000,R374&gt;168.2,R374&lt;=336.4,M374&gt;10),('[1]Pricing Schedule'!$J$113),
IF(AND(I374=38000,R374&gt;336.4,R374&lt;=504.6,M374&lt;=10),('[1]Pricing Schedule'!$J$105),
IF(AND(I374=38000,R374&gt;336.4,R374&lt;=504.6,M374&gt;10),('[1]Pricing Schedule'!$J$113),
IF(AND(I374=38000,R374&gt;504.6,R374&lt;=672.8,M374&lt;=10),('[1]Pricing Schedule'!$J$105),
IF(AND(I374=38000,R374&gt;504.6,R374&lt;=672.8,M374&gt;10),('[1]Pricing Schedule'!$J$113),
IF(AND(I374=110000,R374&lt;=12.8,M374&gt;2),'[1]Pricing Schedule'!$J$63,
IF(AND(I374=110000,R374&lt;=12.8,M374&lt;=2),'[1]Pricing Schedule'!$J$97,
IF(AND(I374=110000,R374&gt;12.8,R374&lt;=22.8,M374&gt;3),'[1]Pricing Schedule'!$J$72,
IF(AND(I374=110000,R374&gt;12.8,R374&lt;=22.8,M374&lt;=3),'[1]Pricing Schedule'!$J$97,
IF(AND(I374=110000,R374&gt;22.8,R374&lt;=30.2),'[1]Pricing Schedule'!$J$81,
IF(AND(I374=110000,R374&gt;30.2,R374&lt;=45.9),'[1]Pricing Schedule'!$J$90,
IF(AND(I374=110000,R374&gt;45.9,R374&lt;=123.4),'[1]Pricing Schedule'!$J$97,
IF(AND(I374=110000,R374&gt;123.4,R374&lt;=168.2,M374&lt;=10),'[1]Pricing Schedule'!$J$105,
IF(AND(I374=110000,R374&gt;123.4,R374&lt;=168.2,M374&gt;10),'[1]Pricing Schedule'!$J$113,
IF(AND(I374=110000,R374&gt;168.2,R374&lt;=336.2,M374&lt;=10),('[1]Pricing Schedule'!$J$105),
IF(AND(I374=110000,R374&gt;168.2,R374&lt;=336.2,M374&gt;10),('[1]Pricing Schedule'!$J$113),
IF(AND(I374=110000,R374&gt;336.4,R374&lt;=504.6,M374&lt;=10),('[1]Pricing Schedule'!$J$105),
IF(AND(I374=110000,R374&gt;336.4,R374&lt;=504.6,M374&gt;10),('[1]Pricing Schedule'!$J$113),
IF(AND(I374=110000,R374&gt;504.6,R374&lt;=672.8,M374&lt;=10),('[1]Pricing Schedule'!$J$105),
IF(AND(I374=110000,R374&gt;504.6,R374&lt;=672.8,M374&gt;10),('[1]Pricing Schedule'!$J$113),
IF(AND(I374=110000,R374&gt;672.8,R374&lt;=841,M374&lt;=10),('[1]Pricing Schedule'!$J$105),
IF(AND(I374=110000,R374&gt;672.8,R374&lt;=841,M374&gt;10),('[1]Pricing Schedule'!$J$113),
IF(AND(I374=110000,R374&gt;1682,R374&lt;=1850.2,M374&lt;=10),('[1]Pricing Schedule'!$J$105),
IF(AND(I374=110000,R374&gt;1682,R374&lt;=1850.2,M374&gt;10),('[1]Pricing Schedule'!$J$113),
IF(AND(I374=110000,R374&gt;2018.4,R374&lt;=2186.6,M374&lt;=10),('[1]Pricing Schedule'!$J$105),
IF(AND(I374=110000,R374&gt;2018.4,R374&lt;=2186.6,M374&gt;10),('[1]Pricing Schedule'!$J$113),999999999)))))))))))))))))))))))))))))))))))))))</f>
        <v>4</v>
      </c>
      <c r="U374" s="40">
        <f t="shared" si="36"/>
        <v>87917.874396135259</v>
      </c>
      <c r="V374" s="41">
        <f t="shared" si="37"/>
        <v>11.374251332490799</v>
      </c>
      <c r="Y374" s="23">
        <v>337</v>
      </c>
      <c r="Z374" s="23">
        <v>273</v>
      </c>
      <c r="AR374" s="35"/>
    </row>
    <row r="375" spans="1:44">
      <c r="A375" s="23">
        <v>375</v>
      </c>
      <c r="B375" s="23">
        <v>375</v>
      </c>
      <c r="C375" s="23" t="s">
        <v>721</v>
      </c>
      <c r="D375" s="23" t="s">
        <v>149</v>
      </c>
      <c r="E375" s="23" t="s">
        <v>149</v>
      </c>
      <c r="F375" s="23" t="s">
        <v>417</v>
      </c>
      <c r="G375" s="23" t="s">
        <v>418</v>
      </c>
      <c r="H375" s="23" t="s">
        <v>113</v>
      </c>
      <c r="I375" s="13">
        <v>38000</v>
      </c>
      <c r="L375" s="24">
        <v>6.673</v>
      </c>
      <c r="M375" s="37">
        <f t="shared" si="32"/>
        <v>7</v>
      </c>
      <c r="N375" s="24">
        <v>0.82199999999999995</v>
      </c>
      <c r="O375" s="13">
        <v>1</v>
      </c>
      <c r="P375" s="36">
        <f t="shared" si="33"/>
        <v>0.61649999999999994</v>
      </c>
      <c r="Q375" s="38">
        <f t="shared" si="34"/>
        <v>6.9</v>
      </c>
      <c r="R375" s="37">
        <f t="shared" si="35"/>
        <v>6.9</v>
      </c>
      <c r="S375" s="39">
        <f>IF(AND(I375=38000,R375&lt;=4.5,M375&gt;8),'[1]Pricing Schedule'!$F$8+('[1]Pricing Schedule'!$F$9*M375),
IF(AND(I375=38000,R375&lt;=4.5,M375&lt;=8),'[1]Pricing Schedule'!$F$34+('[1]Pricing Schedule'!$F$36*M375),
IF(AND(I375=38000,R375&gt;4.5,R375&lt;=9,M375&gt;8),'[1]Pricing Schedule'!$F$17+('[1]Pricing Schedule'!$F$18*M375),
IF(AND(I375=38000,R375&gt;4.5,R375&lt;=9,M375&lt;=8),'[1]Pricing Schedule'!$F$34+('[1]Pricing Schedule'!$F$36*M375),
IF(AND(I375=38000,R375&gt;9,R375&lt;=12.8,M375&gt;8),'[1]Pricing Schedule'!$F$26+('[1]Pricing Schedule'!$F$27*M375),
IF(AND(I375=38000,R375&gt;9,R375&lt;=12.8,M375&lt;=8),'[1]Pricing Schedule'!$F$34+('[1]Pricing Schedule'!$F$36*M375),
IF(AND(I375=38000,R375&gt;12.8,R375&lt;=22.8),'[1]Pricing Schedule'!$F$34+('[1]Pricing Schedule'!$F$36*M375),
IF(AND(I375=38000,R375&gt;22.8,R375&lt;=30.2),'[1]Pricing Schedule'!$F$43+('[1]Pricing Schedule'!$F$45*M375),
IF(AND(I375=38000,R375&gt;30.2,R375&lt;=45.9),'[1]Pricing Schedule'!$F$52+('[1]Pricing Schedule'!$F$54*M375),
IF(AND(I375=38000,R375&gt;45.9,R375&lt;=123.4),'[1]Pricing Schedule'!$F$96+('[1]Pricing Schedule'!$F$97*M375),
IF(AND(I375=38000,R375&gt;123.4,R375&lt;=168.2,M375&lt;=10),'[1]Pricing Schedule'!$F$103+('[1]Pricing Schedule'!$F$105*M375),
IF(AND(I375=38000,R375&gt;123.4,R375&lt;=168.2,M375&gt;10),'[1]Pricing Schedule'!$F$111+('[1]Pricing Schedule'!$F$113*M375),
IF(AND(I375=38000,R375&gt;157.4,R375&lt;=336.4,M375&lt;=10),('[1]Pricing Schedule'!$F$103+('[1]Pricing Schedule'!$F$105*M375))*2,
IF(AND(I375=38000,R375&gt;157.4,R375&lt;=336.4,M375&gt;10),('[1]Pricing Schedule'!$F$111+('[1]Pricing Schedule'!$F$113*M375))*2,
IF(AND(I375=38000,R375&gt;314.8,R375&lt;=504.6,M375&lt;=10),('[1]Pricing Schedule'!$F$103+('[1]Pricing Schedule'!$F$105*M375))*3,
IF(AND(I375=38000,R375&gt;314.8,R375&lt;=504.6,M375&gt;10),('[1]Pricing Schedule'!$F$111+('[1]Pricing Schedule'!$F$113*M375))*3,
IF(AND(I375=38000,R375&gt;472.2,R375&lt;=672.8,M375&lt;=10),('[1]Pricing Schedule'!$F$103+('[1]Pricing Schedule'!$F$105*M375))*4,
IF(AND(I375=38000,R375&gt;472.2,R375&lt;=672.8,M375&gt;10),('[1]Pricing Schedule'!$F$111+('[1]Pricing Schedule'!$F$113*M375))*4,
IF(AND(I375=110000,R375&lt;=12.8,M375&gt;2),'[1]Pricing Schedule'!$F$62+('[1]Pricing Schedule'!$F$63*M375),
IF(AND(I375=110000,R375&lt;=12.8,M375&lt;=2),'[1]Pricing Schedule'!$F$96+('[1]Pricing Schedule'!$F$97*M375),
IF(AND(I375=110000,R375&gt;12.8,R375&lt;=22.8,M375&gt;3),'[1]Pricing Schedule'!$F$71+('[1]Pricing Schedule'!$F$72*M375),
IF(AND(I375=110000,R375&gt;12.8,R375&lt;=22.8,M375&lt;=3),'[1]Pricing Schedule'!$F$96+('[1]Pricing Schedule'!$F$97*M375),
IF(AND(I375=110000,R375&gt;22.8,R375&lt;=30.2),'[1]Pricing Schedule'!$F$80+('[1]Pricing Schedule'!$F$81*M375),
IF(AND(I375=110000,R375&gt;30.2,R375&lt;=45.9),'[1]Pricing Schedule'!$F$89+('[1]Pricing Schedule'!$F$90*M375),
IF(AND(I375=110000,R375&gt;45.9,R375&lt;=123.4),'[1]Pricing Schedule'!$F$96+('[1]Pricing Schedule'!$F$97*M375),
IF(AND(I375=110000,R375&gt;123.4,R375&lt;=168.2,M375&lt;=10),'[1]Pricing Schedule'!$F$103+('[1]Pricing Schedule'!$F$105*M375),
IF(AND(I375=110000,R375&gt;123.4,R375&lt;=168.2,M375&gt;10),'[1]Pricing Schedule'!$F$111+('[1]Pricing Schedule'!$F$113*M375),
IF(AND(I375=110000,R375&gt;168.2,R375&lt;=336.4,M375&lt;=10),('[1]Pricing Schedule'!$F$103+('[1]Pricing Schedule'!$F$105*M375))*2,
IF(AND(I375=110000,R375&gt;168.2,R375&lt;=336.4,M375&gt;10),('[1]Pricing Schedule'!$F$111+('[1]Pricing Schedule'!$F$113*M375))*2,
IF(AND(I375=110000,R375&gt;336.4,R375&lt;=504.6,M375&lt;=10),('[1]Pricing Schedule'!$F$103+('[1]Pricing Schedule'!$F$105*M375))*3,
IF(AND(I375=110000,R375&gt;336.4,R375&lt;=504.6,M375&gt;10),('[1]Pricing Schedule'!$F$111+('[1]Pricing Schedule'!$F$113*M375))*3,
IF(AND(I375=110000,R375&gt;504.6,R375&lt;=672.8,M375&lt;=10),('[1]Pricing Schedule'!$F$103+('[1]Pricing Schedule'!$F$105*M375))*4,
IF(AND(I375=110000,R375&gt;504.6,R375&lt;=672.8,M375&gt;10),('[1]Pricing Schedule'!$F$111+('[1]Pricing Schedule'!$F$113*M375))*4,
IF(AND(I375=110000,R375&gt;672.8,R375&lt;=841,M375&lt;=10),('[1]Pricing Schedule'!$F$103+('[1]Pricing Schedule'!$F$105*M375))*5,
IF(AND(I375=110000,R375&gt;672.8,R375&lt;=841,M375&gt;10),('[1]Pricing Schedule'!$F$111+('[1]Pricing Schedule'!$F$113*M375))*5,
IF(AND(I375=110000,R375&gt;672.8,R375&lt;=841,M375&lt;=10),('[1]Pricing Schedule'!$F$103+('[1]Pricing Schedule'!$F$105*M375))*5,
IF(AND(I375=110000,R375&gt;672.8,R375&lt;=841,M375&gt;10),('[1]Pricing Schedule'!$F$111+('[1]Pricing Schedule'!$F$113*M375))*5,
IF(AND(I375=110000,R375&gt;1345.6,R375&lt;=1513.8,M375&lt;=10),('[1]Pricing Schedule'!$F$103+('[1]Pricing Schedule'!$F$105*M375))*9,
IF(AND(I375=110000,R375&gt;1345.6,R375&lt;=1513.8,M375&gt;10),('[1]Pricing Schedule'!$F$111+('[1]Pricing Schedule'!$F$113*M375))*9,
9999999999)))))))))))))))))))))))))))))))))))))))</f>
        <v>839680</v>
      </c>
      <c r="T375" s="21">
        <f>IF(AND(I375=38000,R375&lt;=4.5,M375&gt;8),'[1]Pricing Schedule'!$J$9,
IF(AND(I375=38000,R375&lt;=4.5,M375&lt;=8),'[1]Pricing Schedule'!$J$36,
IF(AND(I375=38000,R375&gt;4.5,R375&lt;=9,M375&gt;8),'[1]Pricing Schedule'!$J$18,
IF(AND(I375=38000,R375&gt;4.5,R375&lt;=9,M375&lt;=8),'[1]Pricing Schedule'!$J$36,
IF(AND(I375=38000,R375&gt;9,R375&lt;=12.8,M375&gt;8),'[1]Pricing Schedule'!$J$27,
IF(AND(I375=38000,R375&gt;9,R375&lt;=12.8,M375&lt;=8),'[1]Pricing Schedule'!$J$36,
IF(AND(I375=38000,R375&gt;12.8,R375&lt;=22.8),'[1]Pricing Schedule'!$J$36,
IF(AND(I375=38000,R375&gt;22.8,R375&lt;=30.2),'[1]Pricing Schedule'!$J$45,
IF(AND(I375=38000,R375&gt;30.2,R375&lt;=45.9),'[1]Pricing Schedule'!$J$54,
IF(AND(I375=38000,R375&gt;45.9,R375&lt;=123.4),'[1]Pricing Schedule'!$J$97,
IF(AND(I375=38000,R375&gt;123.4,R375&lt;=168.2,M375&lt;=10),'[1]Pricing Schedule'!$J$105,
IF(AND(I375=38000,R375&gt;123.4,R375&lt;=168.2,M375&gt;10),'[1]Pricing Schedule'!$J$113,
IF(AND(I375=38000,R375&gt;168.2,R375&lt;=336.4,M375&lt;=10),('[1]Pricing Schedule'!$J$105),
IF(AND(I375=38000,R375&gt;168.2,R375&lt;=336.4,M375&gt;10),('[1]Pricing Schedule'!$J$113),
IF(AND(I375=38000,R375&gt;336.4,R375&lt;=504.6,M375&lt;=10),('[1]Pricing Schedule'!$J$105),
IF(AND(I375=38000,R375&gt;336.4,R375&lt;=504.6,M375&gt;10),('[1]Pricing Schedule'!$J$113),
IF(AND(I375=38000,R375&gt;504.6,R375&lt;=672.8,M375&lt;=10),('[1]Pricing Schedule'!$J$105),
IF(AND(I375=38000,R375&gt;504.6,R375&lt;=672.8,M375&gt;10),('[1]Pricing Schedule'!$J$113),
IF(AND(I375=110000,R375&lt;=12.8,M375&gt;2),'[1]Pricing Schedule'!$J$63,
IF(AND(I375=110000,R375&lt;=12.8,M375&lt;=2),'[1]Pricing Schedule'!$J$97,
IF(AND(I375=110000,R375&gt;12.8,R375&lt;=22.8,M375&gt;3),'[1]Pricing Schedule'!$J$72,
IF(AND(I375=110000,R375&gt;12.8,R375&lt;=22.8,M375&lt;=3),'[1]Pricing Schedule'!$J$97,
IF(AND(I375=110000,R375&gt;22.8,R375&lt;=30.2),'[1]Pricing Schedule'!$J$81,
IF(AND(I375=110000,R375&gt;30.2,R375&lt;=45.9),'[1]Pricing Schedule'!$J$90,
IF(AND(I375=110000,R375&gt;45.9,R375&lt;=123.4),'[1]Pricing Schedule'!$J$97,
IF(AND(I375=110000,R375&gt;123.4,R375&lt;=168.2,M375&lt;=10),'[1]Pricing Schedule'!$J$105,
IF(AND(I375=110000,R375&gt;123.4,R375&lt;=168.2,M375&gt;10),'[1]Pricing Schedule'!$J$113,
IF(AND(I375=110000,R375&gt;168.2,R375&lt;=336.2,M375&lt;=10),('[1]Pricing Schedule'!$J$105),
IF(AND(I375=110000,R375&gt;168.2,R375&lt;=336.2,M375&gt;10),('[1]Pricing Schedule'!$J$113),
IF(AND(I375=110000,R375&gt;336.4,R375&lt;=504.6,M375&lt;=10),('[1]Pricing Schedule'!$J$105),
IF(AND(I375=110000,R375&gt;336.4,R375&lt;=504.6,M375&gt;10),('[1]Pricing Schedule'!$J$113),
IF(AND(I375=110000,R375&gt;504.6,R375&lt;=672.8,M375&lt;=10),('[1]Pricing Schedule'!$J$105),
IF(AND(I375=110000,R375&gt;504.6,R375&lt;=672.8,M375&gt;10),('[1]Pricing Schedule'!$J$113),
IF(AND(I375=110000,R375&gt;672.8,R375&lt;=841,M375&lt;=10),('[1]Pricing Schedule'!$J$105),
IF(AND(I375=110000,R375&gt;672.8,R375&lt;=841,M375&gt;10),('[1]Pricing Schedule'!$J$113),
IF(AND(I375=110000,R375&gt;1682,R375&lt;=1850.2,M375&lt;=10),('[1]Pricing Schedule'!$J$105),
IF(AND(I375=110000,R375&gt;1682,R375&lt;=1850.2,M375&gt;10),('[1]Pricing Schedule'!$J$113),
IF(AND(I375=110000,R375&gt;2018.4,R375&lt;=2186.6,M375&lt;=10),('[1]Pricing Schedule'!$J$105),
IF(AND(I375=110000,R375&gt;2018.4,R375&lt;=2186.6,M375&gt;10),('[1]Pricing Schedule'!$J$113),999999999)))))))))))))))))))))))))))))))))))))))</f>
        <v>4</v>
      </c>
      <c r="U375" s="40">
        <f t="shared" si="36"/>
        <v>121692.7536231884</v>
      </c>
      <c r="V375" s="41">
        <f t="shared" si="37"/>
        <v>8.2174161585365848</v>
      </c>
      <c r="Y375" s="23">
        <v>131</v>
      </c>
      <c r="Z375" s="23">
        <v>261</v>
      </c>
      <c r="AR375" s="35"/>
    </row>
    <row r="376" spans="1:44">
      <c r="A376" s="23">
        <v>376</v>
      </c>
      <c r="B376" s="23">
        <v>376</v>
      </c>
      <c r="C376" s="23" t="s">
        <v>722</v>
      </c>
      <c r="D376" s="23" t="s">
        <v>116</v>
      </c>
      <c r="E376" s="23" t="s">
        <v>131</v>
      </c>
      <c r="F376" s="23" t="s">
        <v>420</v>
      </c>
      <c r="G376" s="23" t="s">
        <v>421</v>
      </c>
      <c r="H376" s="23" t="s">
        <v>113</v>
      </c>
      <c r="I376" s="13">
        <v>38000</v>
      </c>
      <c r="J376" s="13">
        <v>38000</v>
      </c>
      <c r="K376" s="23" t="s">
        <v>119</v>
      </c>
      <c r="L376" s="24">
        <v>12.593</v>
      </c>
      <c r="M376" s="37">
        <f t="shared" si="32"/>
        <v>13</v>
      </c>
      <c r="N376" s="24">
        <v>1.6779999999999999</v>
      </c>
      <c r="O376" s="13">
        <v>1</v>
      </c>
      <c r="P376" s="36">
        <f t="shared" si="33"/>
        <v>1.2585</v>
      </c>
      <c r="Q376" s="38">
        <f t="shared" si="34"/>
        <v>13.8</v>
      </c>
      <c r="R376" s="37">
        <f t="shared" si="35"/>
        <v>13.8</v>
      </c>
      <c r="S376" s="39">
        <f>IF(AND(I376=38000,R376&lt;=4.5,M376&gt;8),'[1]Pricing Schedule'!$F$8+('[1]Pricing Schedule'!$F$9*M376),
IF(AND(I376=38000,R376&lt;=4.5,M376&lt;=8),'[1]Pricing Schedule'!$F$34+('[1]Pricing Schedule'!$F$36*M376),
IF(AND(I376=38000,R376&gt;4.5,R376&lt;=9,M376&gt;8),'[1]Pricing Schedule'!$F$17+('[1]Pricing Schedule'!$F$18*M376),
IF(AND(I376=38000,R376&gt;4.5,R376&lt;=9,M376&lt;=8),'[1]Pricing Schedule'!$F$34+('[1]Pricing Schedule'!$F$36*M376),
IF(AND(I376=38000,R376&gt;9,R376&lt;=12.8,M376&gt;8),'[1]Pricing Schedule'!$F$26+('[1]Pricing Schedule'!$F$27*M376),
IF(AND(I376=38000,R376&gt;9,R376&lt;=12.8,M376&lt;=8),'[1]Pricing Schedule'!$F$34+('[1]Pricing Schedule'!$F$36*M376),
IF(AND(I376=38000,R376&gt;12.8,R376&lt;=22.8),'[1]Pricing Schedule'!$F$34+('[1]Pricing Schedule'!$F$36*M376),
IF(AND(I376=38000,R376&gt;22.8,R376&lt;=30.2),'[1]Pricing Schedule'!$F$43+('[1]Pricing Schedule'!$F$45*M376),
IF(AND(I376=38000,R376&gt;30.2,R376&lt;=45.9),'[1]Pricing Schedule'!$F$52+('[1]Pricing Schedule'!$F$54*M376),
IF(AND(I376=38000,R376&gt;45.9,R376&lt;=123.4),'[1]Pricing Schedule'!$F$96+('[1]Pricing Schedule'!$F$97*M376),
IF(AND(I376=38000,R376&gt;123.4,R376&lt;=168.2,M376&lt;=10),'[1]Pricing Schedule'!$F$103+('[1]Pricing Schedule'!$F$105*M376),
IF(AND(I376=38000,R376&gt;123.4,R376&lt;=168.2,M376&gt;10),'[1]Pricing Schedule'!$F$111+('[1]Pricing Schedule'!$F$113*M376),
IF(AND(I376=38000,R376&gt;157.4,R376&lt;=336.4,M376&lt;=10),('[1]Pricing Schedule'!$F$103+('[1]Pricing Schedule'!$F$105*M376))*2,
IF(AND(I376=38000,R376&gt;157.4,R376&lt;=336.4,M376&gt;10),('[1]Pricing Schedule'!$F$111+('[1]Pricing Schedule'!$F$113*M376))*2,
IF(AND(I376=38000,R376&gt;314.8,R376&lt;=504.6,M376&lt;=10),('[1]Pricing Schedule'!$F$103+('[1]Pricing Schedule'!$F$105*M376))*3,
IF(AND(I376=38000,R376&gt;314.8,R376&lt;=504.6,M376&gt;10),('[1]Pricing Schedule'!$F$111+('[1]Pricing Schedule'!$F$113*M376))*3,
IF(AND(I376=38000,R376&gt;472.2,R376&lt;=672.8,M376&lt;=10),('[1]Pricing Schedule'!$F$103+('[1]Pricing Schedule'!$F$105*M376))*4,
IF(AND(I376=38000,R376&gt;472.2,R376&lt;=672.8,M376&gt;10),('[1]Pricing Schedule'!$F$111+('[1]Pricing Schedule'!$F$113*M376))*4,
IF(AND(I376=110000,R376&lt;=12.8,M376&gt;2),'[1]Pricing Schedule'!$F$62+('[1]Pricing Schedule'!$F$63*M376),
IF(AND(I376=110000,R376&lt;=12.8,M376&lt;=2),'[1]Pricing Schedule'!$F$96+('[1]Pricing Schedule'!$F$97*M376),
IF(AND(I376=110000,R376&gt;12.8,R376&lt;=22.8,M376&gt;3),'[1]Pricing Schedule'!$F$71+('[1]Pricing Schedule'!$F$72*M376),
IF(AND(I376=110000,R376&gt;12.8,R376&lt;=22.8,M376&lt;=3),'[1]Pricing Schedule'!$F$96+('[1]Pricing Schedule'!$F$97*M376),
IF(AND(I376=110000,R376&gt;22.8,R376&lt;=30.2),'[1]Pricing Schedule'!$F$80+('[1]Pricing Schedule'!$F$81*M376),
IF(AND(I376=110000,R376&gt;30.2,R376&lt;=45.9),'[1]Pricing Schedule'!$F$89+('[1]Pricing Schedule'!$F$90*M376),
IF(AND(I376=110000,R376&gt;45.9,R376&lt;=123.4),'[1]Pricing Schedule'!$F$96+('[1]Pricing Schedule'!$F$97*M376),
IF(AND(I376=110000,R376&gt;123.4,R376&lt;=168.2,M376&lt;=10),'[1]Pricing Schedule'!$F$103+('[1]Pricing Schedule'!$F$105*M376),
IF(AND(I376=110000,R376&gt;123.4,R376&lt;=168.2,M376&gt;10),'[1]Pricing Schedule'!$F$111+('[1]Pricing Schedule'!$F$113*M376),
IF(AND(I376=110000,R376&gt;168.2,R376&lt;=336.4,M376&lt;=10),('[1]Pricing Schedule'!$F$103+('[1]Pricing Schedule'!$F$105*M376))*2,
IF(AND(I376=110000,R376&gt;168.2,R376&lt;=336.4,M376&gt;10),('[1]Pricing Schedule'!$F$111+('[1]Pricing Schedule'!$F$113*M376))*2,
IF(AND(I376=110000,R376&gt;336.4,R376&lt;=504.6,M376&lt;=10),('[1]Pricing Schedule'!$F$103+('[1]Pricing Schedule'!$F$105*M376))*3,
IF(AND(I376=110000,R376&gt;336.4,R376&lt;=504.6,M376&gt;10),('[1]Pricing Schedule'!$F$111+('[1]Pricing Schedule'!$F$113*M376))*3,
IF(AND(I376=110000,R376&gt;504.6,R376&lt;=672.8,M376&lt;=10),('[1]Pricing Schedule'!$F$103+('[1]Pricing Schedule'!$F$105*M376))*4,
IF(AND(I376=110000,R376&gt;504.6,R376&lt;=672.8,M376&gt;10),('[1]Pricing Schedule'!$F$111+('[1]Pricing Schedule'!$F$113*M376))*4,
IF(AND(I376=110000,R376&gt;672.8,R376&lt;=841,M376&lt;=10),('[1]Pricing Schedule'!$F$103+('[1]Pricing Schedule'!$F$105*M376))*5,
IF(AND(I376=110000,R376&gt;672.8,R376&lt;=841,M376&gt;10),('[1]Pricing Schedule'!$F$111+('[1]Pricing Schedule'!$F$113*M376))*5,
IF(AND(I376=110000,R376&gt;672.8,R376&lt;=841,M376&lt;=10),('[1]Pricing Schedule'!$F$103+('[1]Pricing Schedule'!$F$105*M376))*5,
IF(AND(I376=110000,R376&gt;672.8,R376&lt;=841,M376&gt;10),('[1]Pricing Schedule'!$F$111+('[1]Pricing Schedule'!$F$113*M376))*5,
IF(AND(I376=110000,R376&gt;1345.6,R376&lt;=1513.8,M376&lt;=10),('[1]Pricing Schedule'!$F$103+('[1]Pricing Schedule'!$F$105*M376))*9,
IF(AND(I376=110000,R376&gt;1345.6,R376&lt;=1513.8,M376&gt;10),('[1]Pricing Schedule'!$F$111+('[1]Pricing Schedule'!$F$113*M376))*9,
9999999999)))))))))))))))))))))))))))))))))))))))</f>
        <v>1261300</v>
      </c>
      <c r="T376" s="21">
        <f>IF(AND(I376=38000,R376&lt;=4.5,M376&gt;8),'[1]Pricing Schedule'!$J$9,
IF(AND(I376=38000,R376&lt;=4.5,M376&lt;=8),'[1]Pricing Schedule'!$J$36,
IF(AND(I376=38000,R376&gt;4.5,R376&lt;=9,M376&gt;8),'[1]Pricing Schedule'!$J$18,
IF(AND(I376=38000,R376&gt;4.5,R376&lt;=9,M376&lt;=8),'[1]Pricing Schedule'!$J$36,
IF(AND(I376=38000,R376&gt;9,R376&lt;=12.8,M376&gt;8),'[1]Pricing Schedule'!$J$27,
IF(AND(I376=38000,R376&gt;9,R376&lt;=12.8,M376&lt;=8),'[1]Pricing Schedule'!$J$36,
IF(AND(I376=38000,R376&gt;12.8,R376&lt;=22.8),'[1]Pricing Schedule'!$J$36,
IF(AND(I376=38000,R376&gt;22.8,R376&lt;=30.2),'[1]Pricing Schedule'!$J$45,
IF(AND(I376=38000,R376&gt;30.2,R376&lt;=45.9),'[1]Pricing Schedule'!$J$54,
IF(AND(I376=38000,R376&gt;45.9,R376&lt;=123.4),'[1]Pricing Schedule'!$J$97,
IF(AND(I376=38000,R376&gt;123.4,R376&lt;=168.2,M376&lt;=10),'[1]Pricing Schedule'!$J$105,
IF(AND(I376=38000,R376&gt;123.4,R376&lt;=168.2,M376&gt;10),'[1]Pricing Schedule'!$J$113,
IF(AND(I376=38000,R376&gt;168.2,R376&lt;=336.4,M376&lt;=10),('[1]Pricing Schedule'!$J$105),
IF(AND(I376=38000,R376&gt;168.2,R376&lt;=336.4,M376&gt;10),('[1]Pricing Schedule'!$J$113),
IF(AND(I376=38000,R376&gt;336.4,R376&lt;=504.6,M376&lt;=10),('[1]Pricing Schedule'!$J$105),
IF(AND(I376=38000,R376&gt;336.4,R376&lt;=504.6,M376&gt;10),('[1]Pricing Schedule'!$J$113),
IF(AND(I376=38000,R376&gt;504.6,R376&lt;=672.8,M376&lt;=10),('[1]Pricing Schedule'!$J$105),
IF(AND(I376=38000,R376&gt;504.6,R376&lt;=672.8,M376&gt;10),('[1]Pricing Schedule'!$J$113),
IF(AND(I376=110000,R376&lt;=12.8,M376&gt;2),'[1]Pricing Schedule'!$J$63,
IF(AND(I376=110000,R376&lt;=12.8,M376&lt;=2),'[1]Pricing Schedule'!$J$97,
IF(AND(I376=110000,R376&gt;12.8,R376&lt;=22.8,M376&gt;3),'[1]Pricing Schedule'!$J$72,
IF(AND(I376=110000,R376&gt;12.8,R376&lt;=22.8,M376&lt;=3),'[1]Pricing Schedule'!$J$97,
IF(AND(I376=110000,R376&gt;22.8,R376&lt;=30.2),'[1]Pricing Schedule'!$J$81,
IF(AND(I376=110000,R376&gt;30.2,R376&lt;=45.9),'[1]Pricing Schedule'!$J$90,
IF(AND(I376=110000,R376&gt;45.9,R376&lt;=123.4),'[1]Pricing Schedule'!$J$97,
IF(AND(I376=110000,R376&gt;123.4,R376&lt;=168.2,M376&lt;=10),'[1]Pricing Schedule'!$J$105,
IF(AND(I376=110000,R376&gt;123.4,R376&lt;=168.2,M376&gt;10),'[1]Pricing Schedule'!$J$113,
IF(AND(I376=110000,R376&gt;168.2,R376&lt;=336.2,M376&lt;=10),('[1]Pricing Schedule'!$J$105),
IF(AND(I376=110000,R376&gt;168.2,R376&lt;=336.2,M376&gt;10),('[1]Pricing Schedule'!$J$113),
IF(AND(I376=110000,R376&gt;336.4,R376&lt;=504.6,M376&lt;=10),('[1]Pricing Schedule'!$J$105),
IF(AND(I376=110000,R376&gt;336.4,R376&lt;=504.6,M376&gt;10),('[1]Pricing Schedule'!$J$113),
IF(AND(I376=110000,R376&gt;504.6,R376&lt;=672.8,M376&lt;=10),('[1]Pricing Schedule'!$J$105),
IF(AND(I376=110000,R376&gt;504.6,R376&lt;=672.8,M376&gt;10),('[1]Pricing Schedule'!$J$113),
IF(AND(I376=110000,R376&gt;672.8,R376&lt;=841,M376&lt;=10),('[1]Pricing Schedule'!$J$105),
IF(AND(I376=110000,R376&gt;672.8,R376&lt;=841,M376&gt;10),('[1]Pricing Schedule'!$J$113),
IF(AND(I376=110000,R376&gt;1682,R376&lt;=1850.2,M376&lt;=10),('[1]Pricing Schedule'!$J$105),
IF(AND(I376=110000,R376&gt;1682,R376&lt;=1850.2,M376&gt;10),('[1]Pricing Schedule'!$J$113),
IF(AND(I376=110000,R376&gt;2018.4,R376&lt;=2186.6,M376&lt;=10),('[1]Pricing Schedule'!$J$105),
IF(AND(I376=110000,R376&gt;2018.4,R376&lt;=2186.6,M376&gt;10),('[1]Pricing Schedule'!$J$113),999999999)))))))))))))))))))))))))))))))))))))))</f>
        <v>4</v>
      </c>
      <c r="U376" s="40">
        <f t="shared" si="36"/>
        <v>91398.55072463768</v>
      </c>
      <c r="V376" s="41">
        <f t="shared" si="37"/>
        <v>10.941092523586775</v>
      </c>
      <c r="Y376" s="23">
        <v>615</v>
      </c>
      <c r="Z376" s="23">
        <v>107</v>
      </c>
      <c r="AR376" s="35"/>
    </row>
    <row r="377" spans="1:44">
      <c r="A377" s="23">
        <v>377</v>
      </c>
      <c r="B377" s="23">
        <v>377</v>
      </c>
      <c r="C377" s="23" t="s">
        <v>723</v>
      </c>
      <c r="D377" s="23" t="s">
        <v>116</v>
      </c>
      <c r="E377" s="23" t="s">
        <v>131</v>
      </c>
      <c r="F377" s="23" t="s">
        <v>420</v>
      </c>
      <c r="G377" s="23" t="s">
        <v>421</v>
      </c>
      <c r="H377" s="23" t="s">
        <v>113</v>
      </c>
      <c r="I377" s="13">
        <v>38000</v>
      </c>
      <c r="J377" s="13">
        <v>38000</v>
      </c>
      <c r="K377" s="23" t="s">
        <v>119</v>
      </c>
      <c r="L377" s="24">
        <v>14.301</v>
      </c>
      <c r="M377" s="37">
        <f t="shared" si="32"/>
        <v>15</v>
      </c>
      <c r="N377" s="24">
        <v>0.79100000000000004</v>
      </c>
      <c r="O377" s="13">
        <v>1</v>
      </c>
      <c r="P377" s="36">
        <f t="shared" si="33"/>
        <v>0.59325000000000006</v>
      </c>
      <c r="Q377" s="38">
        <f t="shared" si="34"/>
        <v>3.45</v>
      </c>
      <c r="R377" s="37">
        <f t="shared" si="35"/>
        <v>3.45</v>
      </c>
      <c r="S377" s="39">
        <f>IF(AND(I377=38000,R377&lt;=4.5,M377&gt;8),'[1]Pricing Schedule'!$F$8+('[1]Pricing Schedule'!$F$9*M377),
IF(AND(I377=38000,R377&lt;=4.5,M377&lt;=8),'[1]Pricing Schedule'!$F$34+('[1]Pricing Schedule'!$F$36*M377),
IF(AND(I377=38000,R377&gt;4.5,R377&lt;=9,M377&gt;8),'[1]Pricing Schedule'!$F$17+('[1]Pricing Schedule'!$F$18*M377),
IF(AND(I377=38000,R377&gt;4.5,R377&lt;=9,M377&lt;=8),'[1]Pricing Schedule'!$F$34+('[1]Pricing Schedule'!$F$36*M377),
IF(AND(I377=38000,R377&gt;9,R377&lt;=12.8,M377&gt;8),'[1]Pricing Schedule'!$F$26+('[1]Pricing Schedule'!$F$27*M377),
IF(AND(I377=38000,R377&gt;9,R377&lt;=12.8,M377&lt;=8),'[1]Pricing Schedule'!$F$34+('[1]Pricing Schedule'!$F$36*M377),
IF(AND(I377=38000,R377&gt;12.8,R377&lt;=22.8),'[1]Pricing Schedule'!$F$34+('[1]Pricing Schedule'!$F$36*M377),
IF(AND(I377=38000,R377&gt;22.8,R377&lt;=30.2),'[1]Pricing Schedule'!$F$43+('[1]Pricing Schedule'!$F$45*M377),
IF(AND(I377=38000,R377&gt;30.2,R377&lt;=45.9),'[1]Pricing Schedule'!$F$52+('[1]Pricing Schedule'!$F$54*M377),
IF(AND(I377=38000,R377&gt;45.9,R377&lt;=123.4),'[1]Pricing Schedule'!$F$96+('[1]Pricing Schedule'!$F$97*M377),
IF(AND(I377=38000,R377&gt;123.4,R377&lt;=168.2,M377&lt;=10),'[1]Pricing Schedule'!$F$103+('[1]Pricing Schedule'!$F$105*M377),
IF(AND(I377=38000,R377&gt;123.4,R377&lt;=168.2,M377&gt;10),'[1]Pricing Schedule'!$F$111+('[1]Pricing Schedule'!$F$113*M377),
IF(AND(I377=38000,R377&gt;157.4,R377&lt;=336.4,M377&lt;=10),('[1]Pricing Schedule'!$F$103+('[1]Pricing Schedule'!$F$105*M377))*2,
IF(AND(I377=38000,R377&gt;157.4,R377&lt;=336.4,M377&gt;10),('[1]Pricing Schedule'!$F$111+('[1]Pricing Schedule'!$F$113*M377))*2,
IF(AND(I377=38000,R377&gt;314.8,R377&lt;=504.6,M377&lt;=10),('[1]Pricing Schedule'!$F$103+('[1]Pricing Schedule'!$F$105*M377))*3,
IF(AND(I377=38000,R377&gt;314.8,R377&lt;=504.6,M377&gt;10),('[1]Pricing Schedule'!$F$111+('[1]Pricing Schedule'!$F$113*M377))*3,
IF(AND(I377=38000,R377&gt;472.2,R377&lt;=672.8,M377&lt;=10),('[1]Pricing Schedule'!$F$103+('[1]Pricing Schedule'!$F$105*M377))*4,
IF(AND(I377=38000,R377&gt;472.2,R377&lt;=672.8,M377&gt;10),('[1]Pricing Schedule'!$F$111+('[1]Pricing Schedule'!$F$113*M377))*4,
IF(AND(I377=110000,R377&lt;=12.8,M377&gt;2),'[1]Pricing Schedule'!$F$62+('[1]Pricing Schedule'!$F$63*M377),
IF(AND(I377=110000,R377&lt;=12.8,M377&lt;=2),'[1]Pricing Schedule'!$F$96+('[1]Pricing Schedule'!$F$97*M377),
IF(AND(I377=110000,R377&gt;12.8,R377&lt;=22.8,M377&gt;3),'[1]Pricing Schedule'!$F$71+('[1]Pricing Schedule'!$F$72*M377),
IF(AND(I377=110000,R377&gt;12.8,R377&lt;=22.8,M377&lt;=3),'[1]Pricing Schedule'!$F$96+('[1]Pricing Schedule'!$F$97*M377),
IF(AND(I377=110000,R377&gt;22.8,R377&lt;=30.2),'[1]Pricing Schedule'!$F$80+('[1]Pricing Schedule'!$F$81*M377),
IF(AND(I377=110000,R377&gt;30.2,R377&lt;=45.9),'[1]Pricing Schedule'!$F$89+('[1]Pricing Schedule'!$F$90*M377),
IF(AND(I377=110000,R377&gt;45.9,R377&lt;=123.4),'[1]Pricing Schedule'!$F$96+('[1]Pricing Schedule'!$F$97*M377),
IF(AND(I377=110000,R377&gt;123.4,R377&lt;=168.2,M377&lt;=10),'[1]Pricing Schedule'!$F$103+('[1]Pricing Schedule'!$F$105*M377),
IF(AND(I377=110000,R377&gt;123.4,R377&lt;=168.2,M377&gt;10),'[1]Pricing Schedule'!$F$111+('[1]Pricing Schedule'!$F$113*M377),
IF(AND(I377=110000,R377&gt;168.2,R377&lt;=336.4,M377&lt;=10),('[1]Pricing Schedule'!$F$103+('[1]Pricing Schedule'!$F$105*M377))*2,
IF(AND(I377=110000,R377&gt;168.2,R377&lt;=336.4,M377&gt;10),('[1]Pricing Schedule'!$F$111+('[1]Pricing Schedule'!$F$113*M377))*2,
IF(AND(I377=110000,R377&gt;336.4,R377&lt;=504.6,M377&lt;=10),('[1]Pricing Schedule'!$F$103+('[1]Pricing Schedule'!$F$105*M377))*3,
IF(AND(I377=110000,R377&gt;336.4,R377&lt;=504.6,M377&gt;10),('[1]Pricing Schedule'!$F$111+('[1]Pricing Schedule'!$F$113*M377))*3,
IF(AND(I377=110000,R377&gt;504.6,R377&lt;=672.8,M377&lt;=10),('[1]Pricing Schedule'!$F$103+('[1]Pricing Schedule'!$F$105*M377))*4,
IF(AND(I377=110000,R377&gt;504.6,R377&lt;=672.8,M377&gt;10),('[1]Pricing Schedule'!$F$111+('[1]Pricing Schedule'!$F$113*M377))*4,
IF(AND(I377=110000,R377&gt;672.8,R377&lt;=841,M377&lt;=10),('[1]Pricing Schedule'!$F$103+('[1]Pricing Schedule'!$F$105*M377))*5,
IF(AND(I377=110000,R377&gt;672.8,R377&lt;=841,M377&gt;10),('[1]Pricing Schedule'!$F$111+('[1]Pricing Schedule'!$F$113*M377))*5,
IF(AND(I377=110000,R377&gt;672.8,R377&lt;=841,M377&lt;=10),('[1]Pricing Schedule'!$F$103+('[1]Pricing Schedule'!$F$105*M377))*5,
IF(AND(I377=110000,R377&gt;672.8,R377&lt;=841,M377&gt;10),('[1]Pricing Schedule'!$F$111+('[1]Pricing Schedule'!$F$113*M377))*5,
IF(AND(I377=110000,R377&gt;1345.6,R377&lt;=1513.8,M377&lt;=10),('[1]Pricing Schedule'!$F$103+('[1]Pricing Schedule'!$F$105*M377))*9,
IF(AND(I377=110000,R377&gt;1345.6,R377&lt;=1513.8,M377&gt;10),('[1]Pricing Schedule'!$F$111+('[1]Pricing Schedule'!$F$113*M377))*9,
9999999999)))))))))))))))))))))))))))))))))))))))</f>
        <v>1650640</v>
      </c>
      <c r="T377" s="21">
        <f>IF(AND(I377=38000,R377&lt;=4.5,M377&gt;8),'[1]Pricing Schedule'!$J$9,
IF(AND(I377=38000,R377&lt;=4.5,M377&lt;=8),'[1]Pricing Schedule'!$J$36,
IF(AND(I377=38000,R377&gt;4.5,R377&lt;=9,M377&gt;8),'[1]Pricing Schedule'!$J$18,
IF(AND(I377=38000,R377&gt;4.5,R377&lt;=9,M377&lt;=8),'[1]Pricing Schedule'!$J$36,
IF(AND(I377=38000,R377&gt;9,R377&lt;=12.8,M377&gt;8),'[1]Pricing Schedule'!$J$27,
IF(AND(I377=38000,R377&gt;9,R377&lt;=12.8,M377&lt;=8),'[1]Pricing Schedule'!$J$36,
IF(AND(I377=38000,R377&gt;12.8,R377&lt;=22.8),'[1]Pricing Schedule'!$J$36,
IF(AND(I377=38000,R377&gt;22.8,R377&lt;=30.2),'[1]Pricing Schedule'!$J$45,
IF(AND(I377=38000,R377&gt;30.2,R377&lt;=45.9),'[1]Pricing Schedule'!$J$54,
IF(AND(I377=38000,R377&gt;45.9,R377&lt;=123.4),'[1]Pricing Schedule'!$J$97,
IF(AND(I377=38000,R377&gt;123.4,R377&lt;=168.2,M377&lt;=10),'[1]Pricing Schedule'!$J$105,
IF(AND(I377=38000,R377&gt;123.4,R377&lt;=168.2,M377&gt;10),'[1]Pricing Schedule'!$J$113,
IF(AND(I377=38000,R377&gt;168.2,R377&lt;=336.4,M377&lt;=10),('[1]Pricing Schedule'!$J$105),
IF(AND(I377=38000,R377&gt;168.2,R377&lt;=336.4,M377&gt;10),('[1]Pricing Schedule'!$J$113),
IF(AND(I377=38000,R377&gt;336.4,R377&lt;=504.6,M377&lt;=10),('[1]Pricing Schedule'!$J$105),
IF(AND(I377=38000,R377&gt;336.4,R377&lt;=504.6,M377&gt;10),('[1]Pricing Schedule'!$J$113),
IF(AND(I377=38000,R377&gt;504.6,R377&lt;=672.8,M377&lt;=10),('[1]Pricing Schedule'!$J$105),
IF(AND(I377=38000,R377&gt;504.6,R377&lt;=672.8,M377&gt;10),('[1]Pricing Schedule'!$J$113),
IF(AND(I377=110000,R377&lt;=12.8,M377&gt;2),'[1]Pricing Schedule'!$J$63,
IF(AND(I377=110000,R377&lt;=12.8,M377&lt;=2),'[1]Pricing Schedule'!$J$97,
IF(AND(I377=110000,R377&gt;12.8,R377&lt;=22.8,M377&gt;3),'[1]Pricing Schedule'!$J$72,
IF(AND(I377=110000,R377&gt;12.8,R377&lt;=22.8,M377&lt;=3),'[1]Pricing Schedule'!$J$97,
IF(AND(I377=110000,R377&gt;22.8,R377&lt;=30.2),'[1]Pricing Schedule'!$J$81,
IF(AND(I377=110000,R377&gt;30.2,R377&lt;=45.9),'[1]Pricing Schedule'!$J$90,
IF(AND(I377=110000,R377&gt;45.9,R377&lt;=123.4),'[1]Pricing Schedule'!$J$97,
IF(AND(I377=110000,R377&gt;123.4,R377&lt;=168.2,M377&lt;=10),'[1]Pricing Schedule'!$J$105,
IF(AND(I377=110000,R377&gt;123.4,R377&lt;=168.2,M377&gt;10),'[1]Pricing Schedule'!$J$113,
IF(AND(I377=110000,R377&gt;168.2,R377&lt;=336.2,M377&lt;=10),('[1]Pricing Schedule'!$J$105),
IF(AND(I377=110000,R377&gt;168.2,R377&lt;=336.2,M377&gt;10),('[1]Pricing Schedule'!$J$113),
IF(AND(I377=110000,R377&gt;336.4,R377&lt;=504.6,M377&lt;=10),('[1]Pricing Schedule'!$J$105),
IF(AND(I377=110000,R377&gt;336.4,R377&lt;=504.6,M377&gt;10),('[1]Pricing Schedule'!$J$113),
IF(AND(I377=110000,R377&gt;504.6,R377&lt;=672.8,M377&lt;=10),('[1]Pricing Schedule'!$J$105),
IF(AND(I377=110000,R377&gt;504.6,R377&lt;=672.8,M377&gt;10),('[1]Pricing Schedule'!$J$113),
IF(AND(I377=110000,R377&gt;672.8,R377&lt;=841,M377&lt;=10),('[1]Pricing Schedule'!$J$105),
IF(AND(I377=110000,R377&gt;672.8,R377&lt;=841,M377&gt;10),('[1]Pricing Schedule'!$J$113),
IF(AND(I377=110000,R377&gt;1682,R377&lt;=1850.2,M377&lt;=10),('[1]Pricing Schedule'!$J$105),
IF(AND(I377=110000,R377&gt;1682,R377&lt;=1850.2,M377&gt;10),('[1]Pricing Schedule'!$J$113),
IF(AND(I377=110000,R377&gt;2018.4,R377&lt;=2186.6,M377&lt;=10),('[1]Pricing Schedule'!$J$105),
IF(AND(I377=110000,R377&gt;2018.4,R377&lt;=2186.6,M377&gt;10),('[1]Pricing Schedule'!$J$113),999999999)))))))))))))))))))))))))))))))))))))))</f>
        <v>1</v>
      </c>
      <c r="U377" s="40">
        <f t="shared" si="36"/>
        <v>478446.37681159418</v>
      </c>
      <c r="V377" s="41">
        <f t="shared" si="37"/>
        <v>2.0900983860805504</v>
      </c>
      <c r="Y377" s="23">
        <v>107</v>
      </c>
      <c r="Z377" s="23">
        <v>107</v>
      </c>
      <c r="AR377" s="35"/>
    </row>
    <row r="378" spans="1:44">
      <c r="A378" s="23">
        <v>378</v>
      </c>
      <c r="B378" s="23">
        <v>378</v>
      </c>
      <c r="C378" s="23" t="s">
        <v>724</v>
      </c>
      <c r="D378" s="23" t="s">
        <v>110</v>
      </c>
      <c r="E378" s="23" t="s">
        <v>110</v>
      </c>
      <c r="F378" s="23" t="s">
        <v>156</v>
      </c>
      <c r="G378" s="23" t="s">
        <v>157</v>
      </c>
      <c r="H378" s="23" t="s">
        <v>113</v>
      </c>
      <c r="I378" s="13">
        <v>38000</v>
      </c>
      <c r="J378" s="13">
        <v>38000</v>
      </c>
      <c r="K378" s="13">
        <v>20000</v>
      </c>
      <c r="L378" s="24">
        <v>12.593999999999999</v>
      </c>
      <c r="M378" s="37">
        <f t="shared" si="32"/>
        <v>13</v>
      </c>
      <c r="N378" s="24">
        <v>1.657</v>
      </c>
      <c r="O378" s="13">
        <v>1</v>
      </c>
      <c r="P378" s="36">
        <f t="shared" si="33"/>
        <v>1.24275</v>
      </c>
      <c r="Q378" s="38">
        <f t="shared" si="34"/>
        <v>10.350000000000001</v>
      </c>
      <c r="R378" s="37">
        <f t="shared" si="35"/>
        <v>10.350000000000001</v>
      </c>
      <c r="S378" s="39">
        <f>IF(AND(I378=38000,R378&lt;=4.5,M378&gt;8),'[1]Pricing Schedule'!$F$8+('[1]Pricing Schedule'!$F$9*M378),
IF(AND(I378=38000,R378&lt;=4.5,M378&lt;=8),'[1]Pricing Schedule'!$F$34+('[1]Pricing Schedule'!$F$36*M378),
IF(AND(I378=38000,R378&gt;4.5,R378&lt;=9,M378&gt;8),'[1]Pricing Schedule'!$F$17+('[1]Pricing Schedule'!$F$18*M378),
IF(AND(I378=38000,R378&gt;4.5,R378&lt;=9,M378&lt;=8),'[1]Pricing Schedule'!$F$34+('[1]Pricing Schedule'!$F$36*M378),
IF(AND(I378=38000,R378&gt;9,R378&lt;=12.8,M378&gt;8),'[1]Pricing Schedule'!$F$26+('[1]Pricing Schedule'!$F$27*M378),
IF(AND(I378=38000,R378&gt;9,R378&lt;=12.8,M378&lt;=8),'[1]Pricing Schedule'!$F$34+('[1]Pricing Schedule'!$F$36*M378),
IF(AND(I378=38000,R378&gt;12.8,R378&lt;=22.8),'[1]Pricing Schedule'!$F$34+('[1]Pricing Schedule'!$F$36*M378),
IF(AND(I378=38000,R378&gt;22.8,R378&lt;=30.2),'[1]Pricing Schedule'!$F$43+('[1]Pricing Schedule'!$F$45*M378),
IF(AND(I378=38000,R378&gt;30.2,R378&lt;=45.9),'[1]Pricing Schedule'!$F$52+('[1]Pricing Schedule'!$F$54*M378),
IF(AND(I378=38000,R378&gt;45.9,R378&lt;=123.4),'[1]Pricing Schedule'!$F$96+('[1]Pricing Schedule'!$F$97*M378),
IF(AND(I378=38000,R378&gt;123.4,R378&lt;=168.2,M378&lt;=10),'[1]Pricing Schedule'!$F$103+('[1]Pricing Schedule'!$F$105*M378),
IF(AND(I378=38000,R378&gt;123.4,R378&lt;=168.2,M378&gt;10),'[1]Pricing Schedule'!$F$111+('[1]Pricing Schedule'!$F$113*M378),
IF(AND(I378=38000,R378&gt;157.4,R378&lt;=336.4,M378&lt;=10),('[1]Pricing Schedule'!$F$103+('[1]Pricing Schedule'!$F$105*M378))*2,
IF(AND(I378=38000,R378&gt;157.4,R378&lt;=336.4,M378&gt;10),('[1]Pricing Schedule'!$F$111+('[1]Pricing Schedule'!$F$113*M378))*2,
IF(AND(I378=38000,R378&gt;314.8,R378&lt;=504.6,M378&lt;=10),('[1]Pricing Schedule'!$F$103+('[1]Pricing Schedule'!$F$105*M378))*3,
IF(AND(I378=38000,R378&gt;314.8,R378&lt;=504.6,M378&gt;10),('[1]Pricing Schedule'!$F$111+('[1]Pricing Schedule'!$F$113*M378))*3,
IF(AND(I378=38000,R378&gt;472.2,R378&lt;=672.8,M378&lt;=10),('[1]Pricing Schedule'!$F$103+('[1]Pricing Schedule'!$F$105*M378))*4,
IF(AND(I378=38000,R378&gt;472.2,R378&lt;=672.8,M378&gt;10),('[1]Pricing Schedule'!$F$111+('[1]Pricing Schedule'!$F$113*M378))*4,
IF(AND(I378=110000,R378&lt;=12.8,M378&gt;2),'[1]Pricing Schedule'!$F$62+('[1]Pricing Schedule'!$F$63*M378),
IF(AND(I378=110000,R378&lt;=12.8,M378&lt;=2),'[1]Pricing Schedule'!$F$96+('[1]Pricing Schedule'!$F$97*M378),
IF(AND(I378=110000,R378&gt;12.8,R378&lt;=22.8,M378&gt;3),'[1]Pricing Schedule'!$F$71+('[1]Pricing Schedule'!$F$72*M378),
IF(AND(I378=110000,R378&gt;12.8,R378&lt;=22.8,M378&lt;=3),'[1]Pricing Schedule'!$F$96+('[1]Pricing Schedule'!$F$97*M378),
IF(AND(I378=110000,R378&gt;22.8,R378&lt;=30.2),'[1]Pricing Schedule'!$F$80+('[1]Pricing Schedule'!$F$81*M378),
IF(AND(I378=110000,R378&gt;30.2,R378&lt;=45.9),'[1]Pricing Schedule'!$F$89+('[1]Pricing Schedule'!$F$90*M378),
IF(AND(I378=110000,R378&gt;45.9,R378&lt;=123.4),'[1]Pricing Schedule'!$F$96+('[1]Pricing Schedule'!$F$97*M378),
IF(AND(I378=110000,R378&gt;123.4,R378&lt;=168.2,M378&lt;=10),'[1]Pricing Schedule'!$F$103+('[1]Pricing Schedule'!$F$105*M378),
IF(AND(I378=110000,R378&gt;123.4,R378&lt;=168.2,M378&gt;10),'[1]Pricing Schedule'!$F$111+('[1]Pricing Schedule'!$F$113*M378),
IF(AND(I378=110000,R378&gt;168.2,R378&lt;=336.4,M378&lt;=10),('[1]Pricing Schedule'!$F$103+('[1]Pricing Schedule'!$F$105*M378))*2,
IF(AND(I378=110000,R378&gt;168.2,R378&lt;=336.4,M378&gt;10),('[1]Pricing Schedule'!$F$111+('[1]Pricing Schedule'!$F$113*M378))*2,
IF(AND(I378=110000,R378&gt;336.4,R378&lt;=504.6,M378&lt;=10),('[1]Pricing Schedule'!$F$103+('[1]Pricing Schedule'!$F$105*M378))*3,
IF(AND(I378=110000,R378&gt;336.4,R378&lt;=504.6,M378&gt;10),('[1]Pricing Schedule'!$F$111+('[1]Pricing Schedule'!$F$113*M378))*3,
IF(AND(I378=110000,R378&gt;504.6,R378&lt;=672.8,M378&lt;=10),('[1]Pricing Schedule'!$F$103+('[1]Pricing Schedule'!$F$105*M378))*4,
IF(AND(I378=110000,R378&gt;504.6,R378&lt;=672.8,M378&gt;10),('[1]Pricing Schedule'!$F$111+('[1]Pricing Schedule'!$F$113*M378))*4,
IF(AND(I378=110000,R378&gt;672.8,R378&lt;=841,M378&lt;=10),('[1]Pricing Schedule'!$F$103+('[1]Pricing Schedule'!$F$105*M378))*5,
IF(AND(I378=110000,R378&gt;672.8,R378&lt;=841,M378&gt;10),('[1]Pricing Schedule'!$F$111+('[1]Pricing Schedule'!$F$113*M378))*5,
IF(AND(I378=110000,R378&gt;672.8,R378&lt;=841,M378&lt;=10),('[1]Pricing Schedule'!$F$103+('[1]Pricing Schedule'!$F$105*M378))*5,
IF(AND(I378=110000,R378&gt;672.8,R378&lt;=841,M378&gt;10),('[1]Pricing Schedule'!$F$111+('[1]Pricing Schedule'!$F$113*M378))*5,
IF(AND(I378=110000,R378&gt;1345.6,R378&lt;=1513.8,M378&lt;=10),('[1]Pricing Schedule'!$F$103+('[1]Pricing Schedule'!$F$105*M378))*9,
IF(AND(I378=110000,R378&gt;1345.6,R378&lt;=1513.8,M378&gt;10),('[1]Pricing Schedule'!$F$111+('[1]Pricing Schedule'!$F$113*M378))*9,
9999999999)))))))))))))))))))))))))))))))))))))))</f>
        <v>1627650</v>
      </c>
      <c r="T378" s="21">
        <f>IF(AND(I378=38000,R378&lt;=4.5,M378&gt;8),'[1]Pricing Schedule'!$J$9,
IF(AND(I378=38000,R378&lt;=4.5,M378&lt;=8),'[1]Pricing Schedule'!$J$36,
IF(AND(I378=38000,R378&gt;4.5,R378&lt;=9,M378&gt;8),'[1]Pricing Schedule'!$J$18,
IF(AND(I378=38000,R378&gt;4.5,R378&lt;=9,M378&lt;=8),'[1]Pricing Schedule'!$J$36,
IF(AND(I378=38000,R378&gt;9,R378&lt;=12.8,M378&gt;8),'[1]Pricing Schedule'!$J$27,
IF(AND(I378=38000,R378&gt;9,R378&lt;=12.8,M378&lt;=8),'[1]Pricing Schedule'!$J$36,
IF(AND(I378=38000,R378&gt;12.8,R378&lt;=22.8),'[1]Pricing Schedule'!$J$36,
IF(AND(I378=38000,R378&gt;22.8,R378&lt;=30.2),'[1]Pricing Schedule'!$J$45,
IF(AND(I378=38000,R378&gt;30.2,R378&lt;=45.9),'[1]Pricing Schedule'!$J$54,
IF(AND(I378=38000,R378&gt;45.9,R378&lt;=123.4),'[1]Pricing Schedule'!$J$97,
IF(AND(I378=38000,R378&gt;123.4,R378&lt;=168.2,M378&lt;=10),'[1]Pricing Schedule'!$J$105,
IF(AND(I378=38000,R378&gt;123.4,R378&lt;=168.2,M378&gt;10),'[1]Pricing Schedule'!$J$113,
IF(AND(I378=38000,R378&gt;168.2,R378&lt;=336.4,M378&lt;=10),('[1]Pricing Schedule'!$J$105),
IF(AND(I378=38000,R378&gt;168.2,R378&lt;=336.4,M378&gt;10),('[1]Pricing Schedule'!$J$113),
IF(AND(I378=38000,R378&gt;336.4,R378&lt;=504.6,M378&lt;=10),('[1]Pricing Schedule'!$J$105),
IF(AND(I378=38000,R378&gt;336.4,R378&lt;=504.6,M378&gt;10),('[1]Pricing Schedule'!$J$113),
IF(AND(I378=38000,R378&gt;504.6,R378&lt;=672.8,M378&lt;=10),('[1]Pricing Schedule'!$J$105),
IF(AND(I378=38000,R378&gt;504.6,R378&lt;=672.8,M378&gt;10),('[1]Pricing Schedule'!$J$113),
IF(AND(I378=110000,R378&lt;=12.8,M378&gt;2),'[1]Pricing Schedule'!$J$63,
IF(AND(I378=110000,R378&lt;=12.8,M378&lt;=2),'[1]Pricing Schedule'!$J$97,
IF(AND(I378=110000,R378&gt;12.8,R378&lt;=22.8,M378&gt;3),'[1]Pricing Schedule'!$J$72,
IF(AND(I378=110000,R378&gt;12.8,R378&lt;=22.8,M378&lt;=3),'[1]Pricing Schedule'!$J$97,
IF(AND(I378=110000,R378&gt;22.8,R378&lt;=30.2),'[1]Pricing Schedule'!$J$81,
IF(AND(I378=110000,R378&gt;30.2,R378&lt;=45.9),'[1]Pricing Schedule'!$J$90,
IF(AND(I378=110000,R378&gt;45.9,R378&lt;=123.4),'[1]Pricing Schedule'!$J$97,
IF(AND(I378=110000,R378&gt;123.4,R378&lt;=168.2,M378&lt;=10),'[1]Pricing Schedule'!$J$105,
IF(AND(I378=110000,R378&gt;123.4,R378&lt;=168.2,M378&gt;10),'[1]Pricing Schedule'!$J$113,
IF(AND(I378=110000,R378&gt;168.2,R378&lt;=336.2,M378&lt;=10),('[1]Pricing Schedule'!$J$105),
IF(AND(I378=110000,R378&gt;168.2,R378&lt;=336.2,M378&gt;10),('[1]Pricing Schedule'!$J$113),
IF(AND(I378=110000,R378&gt;336.4,R378&lt;=504.6,M378&lt;=10),('[1]Pricing Schedule'!$J$105),
IF(AND(I378=110000,R378&gt;336.4,R378&lt;=504.6,M378&gt;10),('[1]Pricing Schedule'!$J$113),
IF(AND(I378=110000,R378&gt;504.6,R378&lt;=672.8,M378&lt;=10),('[1]Pricing Schedule'!$J$105),
IF(AND(I378=110000,R378&gt;504.6,R378&lt;=672.8,M378&gt;10),('[1]Pricing Schedule'!$J$113),
IF(AND(I378=110000,R378&gt;672.8,R378&lt;=841,M378&lt;=10),('[1]Pricing Schedule'!$J$105),
IF(AND(I378=110000,R378&gt;672.8,R378&lt;=841,M378&gt;10),('[1]Pricing Schedule'!$J$113),
IF(AND(I378=110000,R378&gt;1682,R378&lt;=1850.2,M378&lt;=10),('[1]Pricing Schedule'!$J$105),
IF(AND(I378=110000,R378&gt;1682,R378&lt;=1850.2,M378&gt;10),('[1]Pricing Schedule'!$J$113),
IF(AND(I378=110000,R378&gt;2018.4,R378&lt;=2186.6,M378&lt;=10),('[1]Pricing Schedule'!$J$105),
IF(AND(I378=110000,R378&gt;2018.4,R378&lt;=2186.6,M378&gt;10),('[1]Pricing Schedule'!$J$113),999999999)))))))))))))))))))))))))))))))))))))))</f>
        <v>3</v>
      </c>
      <c r="U378" s="40">
        <f t="shared" si="36"/>
        <v>157260.86956521738</v>
      </c>
      <c r="V378" s="41">
        <f t="shared" si="37"/>
        <v>6.3588609344760867</v>
      </c>
      <c r="Y378" s="23">
        <v>119</v>
      </c>
      <c r="Z378" s="23">
        <v>635</v>
      </c>
      <c r="AR378" s="35"/>
    </row>
    <row r="379" spans="1:44">
      <c r="A379" s="23">
        <v>379</v>
      </c>
      <c r="B379" s="23">
        <v>379</v>
      </c>
      <c r="C379" s="23" t="s">
        <v>725</v>
      </c>
      <c r="D379" s="23" t="s">
        <v>131</v>
      </c>
      <c r="E379" s="23" t="s">
        <v>131</v>
      </c>
      <c r="F379" s="23" t="s">
        <v>428</v>
      </c>
      <c r="G379" s="23" t="s">
        <v>429</v>
      </c>
      <c r="H379" s="23" t="s">
        <v>113</v>
      </c>
      <c r="I379" s="13">
        <v>38000</v>
      </c>
      <c r="J379" s="13">
        <v>38000</v>
      </c>
      <c r="K379" s="13">
        <v>10000</v>
      </c>
      <c r="L379" s="24">
        <v>8.4450000000000003</v>
      </c>
      <c r="M379" s="37">
        <f t="shared" si="32"/>
        <v>9</v>
      </c>
      <c r="N379" s="24">
        <v>1.0980000000000001</v>
      </c>
      <c r="O379" s="13">
        <v>1</v>
      </c>
      <c r="P379" s="36">
        <f t="shared" si="33"/>
        <v>0.82350000000000012</v>
      </c>
      <c r="Q379" s="38">
        <f t="shared" si="34"/>
        <v>6.9</v>
      </c>
      <c r="R379" s="37">
        <f t="shared" si="35"/>
        <v>6.9</v>
      </c>
      <c r="S379" s="39">
        <f>IF(AND(I379=38000,R379&lt;=4.5,M379&gt;8),'[1]Pricing Schedule'!$F$8+('[1]Pricing Schedule'!$F$9*M379),
IF(AND(I379=38000,R379&lt;=4.5,M379&lt;=8),'[1]Pricing Schedule'!$F$34+('[1]Pricing Schedule'!$F$36*M379),
IF(AND(I379=38000,R379&gt;4.5,R379&lt;=9,M379&gt;8),'[1]Pricing Schedule'!$F$17+('[1]Pricing Schedule'!$F$18*M379),
IF(AND(I379=38000,R379&gt;4.5,R379&lt;=9,M379&lt;=8),'[1]Pricing Schedule'!$F$34+('[1]Pricing Schedule'!$F$36*M379),
IF(AND(I379=38000,R379&gt;9,R379&lt;=12.8,M379&gt;8),'[1]Pricing Schedule'!$F$26+('[1]Pricing Schedule'!$F$27*M379),
IF(AND(I379=38000,R379&gt;9,R379&lt;=12.8,M379&lt;=8),'[1]Pricing Schedule'!$F$34+('[1]Pricing Schedule'!$F$36*M379),
IF(AND(I379=38000,R379&gt;12.8,R379&lt;=22.8),'[1]Pricing Schedule'!$F$34+('[1]Pricing Schedule'!$F$36*M379),
IF(AND(I379=38000,R379&gt;22.8,R379&lt;=30.2),'[1]Pricing Schedule'!$F$43+('[1]Pricing Schedule'!$F$45*M379),
IF(AND(I379=38000,R379&gt;30.2,R379&lt;=45.9),'[1]Pricing Schedule'!$F$52+('[1]Pricing Schedule'!$F$54*M379),
IF(AND(I379=38000,R379&gt;45.9,R379&lt;=123.4),'[1]Pricing Schedule'!$F$96+('[1]Pricing Schedule'!$F$97*M379),
IF(AND(I379=38000,R379&gt;123.4,R379&lt;=168.2,M379&lt;=10),'[1]Pricing Schedule'!$F$103+('[1]Pricing Schedule'!$F$105*M379),
IF(AND(I379=38000,R379&gt;123.4,R379&lt;=168.2,M379&gt;10),'[1]Pricing Schedule'!$F$111+('[1]Pricing Schedule'!$F$113*M379),
IF(AND(I379=38000,R379&gt;157.4,R379&lt;=336.4,M379&lt;=10),('[1]Pricing Schedule'!$F$103+('[1]Pricing Schedule'!$F$105*M379))*2,
IF(AND(I379=38000,R379&gt;157.4,R379&lt;=336.4,M379&gt;10),('[1]Pricing Schedule'!$F$111+('[1]Pricing Schedule'!$F$113*M379))*2,
IF(AND(I379=38000,R379&gt;314.8,R379&lt;=504.6,M379&lt;=10),('[1]Pricing Schedule'!$F$103+('[1]Pricing Schedule'!$F$105*M379))*3,
IF(AND(I379=38000,R379&gt;314.8,R379&lt;=504.6,M379&gt;10),('[1]Pricing Schedule'!$F$111+('[1]Pricing Schedule'!$F$113*M379))*3,
IF(AND(I379=38000,R379&gt;472.2,R379&lt;=672.8,M379&lt;=10),('[1]Pricing Schedule'!$F$103+('[1]Pricing Schedule'!$F$105*M379))*4,
IF(AND(I379=38000,R379&gt;472.2,R379&lt;=672.8,M379&gt;10),('[1]Pricing Schedule'!$F$111+('[1]Pricing Schedule'!$F$113*M379))*4,
IF(AND(I379=110000,R379&lt;=12.8,M379&gt;2),'[1]Pricing Schedule'!$F$62+('[1]Pricing Schedule'!$F$63*M379),
IF(AND(I379=110000,R379&lt;=12.8,M379&lt;=2),'[1]Pricing Schedule'!$F$96+('[1]Pricing Schedule'!$F$97*M379),
IF(AND(I379=110000,R379&gt;12.8,R379&lt;=22.8,M379&gt;3),'[1]Pricing Schedule'!$F$71+('[1]Pricing Schedule'!$F$72*M379),
IF(AND(I379=110000,R379&gt;12.8,R379&lt;=22.8,M379&lt;=3),'[1]Pricing Schedule'!$F$96+('[1]Pricing Schedule'!$F$97*M379),
IF(AND(I379=110000,R379&gt;22.8,R379&lt;=30.2),'[1]Pricing Schedule'!$F$80+('[1]Pricing Schedule'!$F$81*M379),
IF(AND(I379=110000,R379&gt;30.2,R379&lt;=45.9),'[1]Pricing Schedule'!$F$89+('[1]Pricing Schedule'!$F$90*M379),
IF(AND(I379=110000,R379&gt;45.9,R379&lt;=123.4),'[1]Pricing Schedule'!$F$96+('[1]Pricing Schedule'!$F$97*M379),
IF(AND(I379=110000,R379&gt;123.4,R379&lt;=168.2,M379&lt;=10),'[1]Pricing Schedule'!$F$103+('[1]Pricing Schedule'!$F$105*M379),
IF(AND(I379=110000,R379&gt;123.4,R379&lt;=168.2,M379&gt;10),'[1]Pricing Schedule'!$F$111+('[1]Pricing Schedule'!$F$113*M379),
IF(AND(I379=110000,R379&gt;168.2,R379&lt;=336.4,M379&lt;=10),('[1]Pricing Schedule'!$F$103+('[1]Pricing Schedule'!$F$105*M379))*2,
IF(AND(I379=110000,R379&gt;168.2,R379&lt;=336.4,M379&gt;10),('[1]Pricing Schedule'!$F$111+('[1]Pricing Schedule'!$F$113*M379))*2,
IF(AND(I379=110000,R379&gt;336.4,R379&lt;=504.6,M379&lt;=10),('[1]Pricing Schedule'!$F$103+('[1]Pricing Schedule'!$F$105*M379))*3,
IF(AND(I379=110000,R379&gt;336.4,R379&lt;=504.6,M379&gt;10),('[1]Pricing Schedule'!$F$111+('[1]Pricing Schedule'!$F$113*M379))*3,
IF(AND(I379=110000,R379&gt;504.6,R379&lt;=672.8,M379&lt;=10),('[1]Pricing Schedule'!$F$103+('[1]Pricing Schedule'!$F$105*M379))*4,
IF(AND(I379=110000,R379&gt;504.6,R379&lt;=672.8,M379&gt;10),('[1]Pricing Schedule'!$F$111+('[1]Pricing Schedule'!$F$113*M379))*4,
IF(AND(I379=110000,R379&gt;672.8,R379&lt;=841,M379&lt;=10),('[1]Pricing Schedule'!$F$103+('[1]Pricing Schedule'!$F$105*M379))*5,
IF(AND(I379=110000,R379&gt;672.8,R379&lt;=841,M379&gt;10),('[1]Pricing Schedule'!$F$111+('[1]Pricing Schedule'!$F$113*M379))*5,
IF(AND(I379=110000,R379&gt;672.8,R379&lt;=841,M379&lt;=10),('[1]Pricing Schedule'!$F$103+('[1]Pricing Schedule'!$F$105*M379))*5,
IF(AND(I379=110000,R379&gt;672.8,R379&lt;=841,M379&gt;10),('[1]Pricing Schedule'!$F$111+('[1]Pricing Schedule'!$F$113*M379))*5,
IF(AND(I379=110000,R379&gt;1345.6,R379&lt;=1513.8,M379&lt;=10),('[1]Pricing Schedule'!$F$103+('[1]Pricing Schedule'!$F$105*M379))*9,
IF(AND(I379=110000,R379&gt;1345.6,R379&lt;=1513.8,M379&gt;10),('[1]Pricing Schedule'!$F$111+('[1]Pricing Schedule'!$F$113*M379))*9,
9999999999)))))))))))))))))))))))))))))))))))))))</f>
        <v>1379800</v>
      </c>
      <c r="T379" s="21">
        <f>IF(AND(I379=38000,R379&lt;=4.5,M379&gt;8),'[1]Pricing Schedule'!$J$9,
IF(AND(I379=38000,R379&lt;=4.5,M379&lt;=8),'[1]Pricing Schedule'!$J$36,
IF(AND(I379=38000,R379&gt;4.5,R379&lt;=9,M379&gt;8),'[1]Pricing Schedule'!$J$18,
IF(AND(I379=38000,R379&gt;4.5,R379&lt;=9,M379&lt;=8),'[1]Pricing Schedule'!$J$36,
IF(AND(I379=38000,R379&gt;9,R379&lt;=12.8,M379&gt;8),'[1]Pricing Schedule'!$J$27,
IF(AND(I379=38000,R379&gt;9,R379&lt;=12.8,M379&lt;=8),'[1]Pricing Schedule'!$J$36,
IF(AND(I379=38000,R379&gt;12.8,R379&lt;=22.8),'[1]Pricing Schedule'!$J$36,
IF(AND(I379=38000,R379&gt;22.8,R379&lt;=30.2),'[1]Pricing Schedule'!$J$45,
IF(AND(I379=38000,R379&gt;30.2,R379&lt;=45.9),'[1]Pricing Schedule'!$J$54,
IF(AND(I379=38000,R379&gt;45.9,R379&lt;=123.4),'[1]Pricing Schedule'!$J$97,
IF(AND(I379=38000,R379&gt;123.4,R379&lt;=168.2,M379&lt;=10),'[1]Pricing Schedule'!$J$105,
IF(AND(I379=38000,R379&gt;123.4,R379&lt;=168.2,M379&gt;10),'[1]Pricing Schedule'!$J$113,
IF(AND(I379=38000,R379&gt;168.2,R379&lt;=336.4,M379&lt;=10),('[1]Pricing Schedule'!$J$105),
IF(AND(I379=38000,R379&gt;168.2,R379&lt;=336.4,M379&gt;10),('[1]Pricing Schedule'!$J$113),
IF(AND(I379=38000,R379&gt;336.4,R379&lt;=504.6,M379&lt;=10),('[1]Pricing Schedule'!$J$105),
IF(AND(I379=38000,R379&gt;336.4,R379&lt;=504.6,M379&gt;10),('[1]Pricing Schedule'!$J$113),
IF(AND(I379=38000,R379&gt;504.6,R379&lt;=672.8,M379&lt;=10),('[1]Pricing Schedule'!$J$105),
IF(AND(I379=38000,R379&gt;504.6,R379&lt;=672.8,M379&gt;10),('[1]Pricing Schedule'!$J$113),
IF(AND(I379=110000,R379&lt;=12.8,M379&gt;2),'[1]Pricing Schedule'!$J$63,
IF(AND(I379=110000,R379&lt;=12.8,M379&lt;=2),'[1]Pricing Schedule'!$J$97,
IF(AND(I379=110000,R379&gt;12.8,R379&lt;=22.8,M379&gt;3),'[1]Pricing Schedule'!$J$72,
IF(AND(I379=110000,R379&gt;12.8,R379&lt;=22.8,M379&lt;=3),'[1]Pricing Schedule'!$J$97,
IF(AND(I379=110000,R379&gt;22.8,R379&lt;=30.2),'[1]Pricing Schedule'!$J$81,
IF(AND(I379=110000,R379&gt;30.2,R379&lt;=45.9),'[1]Pricing Schedule'!$J$90,
IF(AND(I379=110000,R379&gt;45.9,R379&lt;=123.4),'[1]Pricing Schedule'!$J$97,
IF(AND(I379=110000,R379&gt;123.4,R379&lt;=168.2,M379&lt;=10),'[1]Pricing Schedule'!$J$105,
IF(AND(I379=110000,R379&gt;123.4,R379&lt;=168.2,M379&gt;10),'[1]Pricing Schedule'!$J$113,
IF(AND(I379=110000,R379&gt;168.2,R379&lt;=336.2,M379&lt;=10),('[1]Pricing Schedule'!$J$105),
IF(AND(I379=110000,R379&gt;168.2,R379&lt;=336.2,M379&gt;10),('[1]Pricing Schedule'!$J$113),
IF(AND(I379=110000,R379&gt;336.4,R379&lt;=504.6,M379&lt;=10),('[1]Pricing Schedule'!$J$105),
IF(AND(I379=110000,R379&gt;336.4,R379&lt;=504.6,M379&gt;10),('[1]Pricing Schedule'!$J$113),
IF(AND(I379=110000,R379&gt;504.6,R379&lt;=672.8,M379&lt;=10),('[1]Pricing Schedule'!$J$105),
IF(AND(I379=110000,R379&gt;504.6,R379&lt;=672.8,M379&gt;10),('[1]Pricing Schedule'!$J$113),
IF(AND(I379=110000,R379&gt;672.8,R379&lt;=841,M379&lt;=10),('[1]Pricing Schedule'!$J$105),
IF(AND(I379=110000,R379&gt;672.8,R379&lt;=841,M379&gt;10),('[1]Pricing Schedule'!$J$113),
IF(AND(I379=110000,R379&gt;1682,R379&lt;=1850.2,M379&lt;=10),('[1]Pricing Schedule'!$J$105),
IF(AND(I379=110000,R379&gt;1682,R379&lt;=1850.2,M379&gt;10),('[1]Pricing Schedule'!$J$113),
IF(AND(I379=110000,R379&gt;2018.4,R379&lt;=2186.6,M379&lt;=10),('[1]Pricing Schedule'!$J$105),
IF(AND(I379=110000,R379&gt;2018.4,R379&lt;=2186.6,M379&gt;10),('[1]Pricing Schedule'!$J$113),999999999)))))))))))))))))))))))))))))))))))))))</f>
        <v>2</v>
      </c>
      <c r="U379" s="40">
        <f t="shared" si="36"/>
        <v>199971.0144927536</v>
      </c>
      <c r="V379" s="41">
        <f t="shared" si="37"/>
        <v>5.0007247427163355</v>
      </c>
      <c r="Y379" s="23">
        <v>44</v>
      </c>
      <c r="Z379" s="23">
        <v>503</v>
      </c>
      <c r="AR379" s="35"/>
    </row>
    <row r="380" spans="1:44">
      <c r="A380" s="23">
        <v>380</v>
      </c>
      <c r="B380" s="23">
        <v>380</v>
      </c>
      <c r="C380" s="23" t="s">
        <v>726</v>
      </c>
      <c r="D380" s="23" t="s">
        <v>141</v>
      </c>
      <c r="E380" s="23" t="s">
        <v>141</v>
      </c>
      <c r="F380" s="23" t="s">
        <v>639</v>
      </c>
      <c r="G380" s="23" t="s">
        <v>640</v>
      </c>
      <c r="H380" s="23" t="s">
        <v>113</v>
      </c>
      <c r="I380" s="13">
        <v>38000</v>
      </c>
      <c r="J380" s="23" t="s">
        <v>119</v>
      </c>
      <c r="K380" s="13">
        <v>38000</v>
      </c>
      <c r="L380" s="24">
        <v>6.1859999999999999</v>
      </c>
      <c r="M380" s="37">
        <f t="shared" si="32"/>
        <v>7</v>
      </c>
      <c r="N380" s="24">
        <v>1.2849999999999999</v>
      </c>
      <c r="O380" s="13">
        <v>1</v>
      </c>
      <c r="P380" s="36">
        <f t="shared" si="33"/>
        <v>0.96374999999999988</v>
      </c>
      <c r="Q380" s="38">
        <f t="shared" si="34"/>
        <v>10.350000000000001</v>
      </c>
      <c r="R380" s="37">
        <f t="shared" si="35"/>
        <v>10.350000000000001</v>
      </c>
      <c r="S380" s="39">
        <f>IF(AND(I380=38000,R380&lt;=4.5,M380&gt;8),'[1]Pricing Schedule'!$F$8+('[1]Pricing Schedule'!$F$9*M380),
IF(AND(I380=38000,R380&lt;=4.5,M380&lt;=8),'[1]Pricing Schedule'!$F$34+('[1]Pricing Schedule'!$F$36*M380),
IF(AND(I380=38000,R380&gt;4.5,R380&lt;=9,M380&gt;8),'[1]Pricing Schedule'!$F$17+('[1]Pricing Schedule'!$F$18*M380),
IF(AND(I380=38000,R380&gt;4.5,R380&lt;=9,M380&lt;=8),'[1]Pricing Schedule'!$F$34+('[1]Pricing Schedule'!$F$36*M380),
IF(AND(I380=38000,R380&gt;9,R380&lt;=12.8,M380&gt;8),'[1]Pricing Schedule'!$F$26+('[1]Pricing Schedule'!$F$27*M380),
IF(AND(I380=38000,R380&gt;9,R380&lt;=12.8,M380&lt;=8),'[1]Pricing Schedule'!$F$34+('[1]Pricing Schedule'!$F$36*M380),
IF(AND(I380=38000,R380&gt;12.8,R380&lt;=22.8),'[1]Pricing Schedule'!$F$34+('[1]Pricing Schedule'!$F$36*M380),
IF(AND(I380=38000,R380&gt;22.8,R380&lt;=30.2),'[1]Pricing Schedule'!$F$43+('[1]Pricing Schedule'!$F$45*M380),
IF(AND(I380=38000,R380&gt;30.2,R380&lt;=45.9),'[1]Pricing Schedule'!$F$52+('[1]Pricing Schedule'!$F$54*M380),
IF(AND(I380=38000,R380&gt;45.9,R380&lt;=123.4),'[1]Pricing Schedule'!$F$96+('[1]Pricing Schedule'!$F$97*M380),
IF(AND(I380=38000,R380&gt;123.4,R380&lt;=168.2,M380&lt;=10),'[1]Pricing Schedule'!$F$103+('[1]Pricing Schedule'!$F$105*M380),
IF(AND(I380=38000,R380&gt;123.4,R380&lt;=168.2,M380&gt;10),'[1]Pricing Schedule'!$F$111+('[1]Pricing Schedule'!$F$113*M380),
IF(AND(I380=38000,R380&gt;157.4,R380&lt;=336.4,M380&lt;=10),('[1]Pricing Schedule'!$F$103+('[1]Pricing Schedule'!$F$105*M380))*2,
IF(AND(I380=38000,R380&gt;157.4,R380&lt;=336.4,M380&gt;10),('[1]Pricing Schedule'!$F$111+('[1]Pricing Schedule'!$F$113*M380))*2,
IF(AND(I380=38000,R380&gt;314.8,R380&lt;=504.6,M380&lt;=10),('[1]Pricing Schedule'!$F$103+('[1]Pricing Schedule'!$F$105*M380))*3,
IF(AND(I380=38000,R380&gt;314.8,R380&lt;=504.6,M380&gt;10),('[1]Pricing Schedule'!$F$111+('[1]Pricing Schedule'!$F$113*M380))*3,
IF(AND(I380=38000,R380&gt;472.2,R380&lt;=672.8,M380&lt;=10),('[1]Pricing Schedule'!$F$103+('[1]Pricing Schedule'!$F$105*M380))*4,
IF(AND(I380=38000,R380&gt;472.2,R380&lt;=672.8,M380&gt;10),('[1]Pricing Schedule'!$F$111+('[1]Pricing Schedule'!$F$113*M380))*4,
IF(AND(I380=110000,R380&lt;=12.8,M380&gt;2),'[1]Pricing Schedule'!$F$62+('[1]Pricing Schedule'!$F$63*M380),
IF(AND(I380=110000,R380&lt;=12.8,M380&lt;=2),'[1]Pricing Schedule'!$F$96+('[1]Pricing Schedule'!$F$97*M380),
IF(AND(I380=110000,R380&gt;12.8,R380&lt;=22.8,M380&gt;3),'[1]Pricing Schedule'!$F$71+('[1]Pricing Schedule'!$F$72*M380),
IF(AND(I380=110000,R380&gt;12.8,R380&lt;=22.8,M380&lt;=3),'[1]Pricing Schedule'!$F$96+('[1]Pricing Schedule'!$F$97*M380),
IF(AND(I380=110000,R380&gt;22.8,R380&lt;=30.2),'[1]Pricing Schedule'!$F$80+('[1]Pricing Schedule'!$F$81*M380),
IF(AND(I380=110000,R380&gt;30.2,R380&lt;=45.9),'[1]Pricing Schedule'!$F$89+('[1]Pricing Schedule'!$F$90*M380),
IF(AND(I380=110000,R380&gt;45.9,R380&lt;=123.4),'[1]Pricing Schedule'!$F$96+('[1]Pricing Schedule'!$F$97*M380),
IF(AND(I380=110000,R380&gt;123.4,R380&lt;=168.2,M380&lt;=10),'[1]Pricing Schedule'!$F$103+('[1]Pricing Schedule'!$F$105*M380),
IF(AND(I380=110000,R380&gt;123.4,R380&lt;=168.2,M380&gt;10),'[1]Pricing Schedule'!$F$111+('[1]Pricing Schedule'!$F$113*M380),
IF(AND(I380=110000,R380&gt;168.2,R380&lt;=336.4,M380&lt;=10),('[1]Pricing Schedule'!$F$103+('[1]Pricing Schedule'!$F$105*M380))*2,
IF(AND(I380=110000,R380&gt;168.2,R380&lt;=336.4,M380&gt;10),('[1]Pricing Schedule'!$F$111+('[1]Pricing Schedule'!$F$113*M380))*2,
IF(AND(I380=110000,R380&gt;336.4,R380&lt;=504.6,M380&lt;=10),('[1]Pricing Schedule'!$F$103+('[1]Pricing Schedule'!$F$105*M380))*3,
IF(AND(I380=110000,R380&gt;336.4,R380&lt;=504.6,M380&gt;10),('[1]Pricing Schedule'!$F$111+('[1]Pricing Schedule'!$F$113*M380))*3,
IF(AND(I380=110000,R380&gt;504.6,R380&lt;=672.8,M380&lt;=10),('[1]Pricing Schedule'!$F$103+('[1]Pricing Schedule'!$F$105*M380))*4,
IF(AND(I380=110000,R380&gt;504.6,R380&lt;=672.8,M380&gt;10),('[1]Pricing Schedule'!$F$111+('[1]Pricing Schedule'!$F$113*M380))*4,
IF(AND(I380=110000,R380&gt;672.8,R380&lt;=841,M380&lt;=10),('[1]Pricing Schedule'!$F$103+('[1]Pricing Schedule'!$F$105*M380))*5,
IF(AND(I380=110000,R380&gt;672.8,R380&lt;=841,M380&gt;10),('[1]Pricing Schedule'!$F$111+('[1]Pricing Schedule'!$F$113*M380))*5,
IF(AND(I380=110000,R380&gt;672.8,R380&lt;=841,M380&lt;=10),('[1]Pricing Schedule'!$F$103+('[1]Pricing Schedule'!$F$105*M380))*5,
IF(AND(I380=110000,R380&gt;672.8,R380&lt;=841,M380&gt;10),('[1]Pricing Schedule'!$F$111+('[1]Pricing Schedule'!$F$113*M380))*5,
IF(AND(I380=110000,R380&gt;1345.6,R380&lt;=1513.8,M380&lt;=10),('[1]Pricing Schedule'!$F$103+('[1]Pricing Schedule'!$F$105*M380))*9,
IF(AND(I380=110000,R380&gt;1345.6,R380&lt;=1513.8,M380&gt;10),('[1]Pricing Schedule'!$F$111+('[1]Pricing Schedule'!$F$113*M380))*9,
9999999999)))))))))))))))))))))))))))))))))))))))</f>
        <v>839680</v>
      </c>
      <c r="T380" s="21">
        <f>IF(AND(I380=38000,R380&lt;=4.5,M380&gt;8),'[1]Pricing Schedule'!$J$9,
IF(AND(I380=38000,R380&lt;=4.5,M380&lt;=8),'[1]Pricing Schedule'!$J$36,
IF(AND(I380=38000,R380&gt;4.5,R380&lt;=9,M380&gt;8),'[1]Pricing Schedule'!$J$18,
IF(AND(I380=38000,R380&gt;4.5,R380&lt;=9,M380&lt;=8),'[1]Pricing Schedule'!$J$36,
IF(AND(I380=38000,R380&gt;9,R380&lt;=12.8,M380&gt;8),'[1]Pricing Schedule'!$J$27,
IF(AND(I380=38000,R380&gt;9,R380&lt;=12.8,M380&lt;=8),'[1]Pricing Schedule'!$J$36,
IF(AND(I380=38000,R380&gt;12.8,R380&lt;=22.8),'[1]Pricing Schedule'!$J$36,
IF(AND(I380=38000,R380&gt;22.8,R380&lt;=30.2),'[1]Pricing Schedule'!$J$45,
IF(AND(I380=38000,R380&gt;30.2,R380&lt;=45.9),'[1]Pricing Schedule'!$J$54,
IF(AND(I380=38000,R380&gt;45.9,R380&lt;=123.4),'[1]Pricing Schedule'!$J$97,
IF(AND(I380=38000,R380&gt;123.4,R380&lt;=168.2,M380&lt;=10),'[1]Pricing Schedule'!$J$105,
IF(AND(I380=38000,R380&gt;123.4,R380&lt;=168.2,M380&gt;10),'[1]Pricing Schedule'!$J$113,
IF(AND(I380=38000,R380&gt;168.2,R380&lt;=336.4,M380&lt;=10),('[1]Pricing Schedule'!$J$105),
IF(AND(I380=38000,R380&gt;168.2,R380&lt;=336.4,M380&gt;10),('[1]Pricing Schedule'!$J$113),
IF(AND(I380=38000,R380&gt;336.4,R380&lt;=504.6,M380&lt;=10),('[1]Pricing Schedule'!$J$105),
IF(AND(I380=38000,R380&gt;336.4,R380&lt;=504.6,M380&gt;10),('[1]Pricing Schedule'!$J$113),
IF(AND(I380=38000,R380&gt;504.6,R380&lt;=672.8,M380&lt;=10),('[1]Pricing Schedule'!$J$105),
IF(AND(I380=38000,R380&gt;504.6,R380&lt;=672.8,M380&gt;10),('[1]Pricing Schedule'!$J$113),
IF(AND(I380=110000,R380&lt;=12.8,M380&gt;2),'[1]Pricing Schedule'!$J$63,
IF(AND(I380=110000,R380&lt;=12.8,M380&lt;=2),'[1]Pricing Schedule'!$J$97,
IF(AND(I380=110000,R380&gt;12.8,R380&lt;=22.8,M380&gt;3),'[1]Pricing Schedule'!$J$72,
IF(AND(I380=110000,R380&gt;12.8,R380&lt;=22.8,M380&lt;=3),'[1]Pricing Schedule'!$J$97,
IF(AND(I380=110000,R380&gt;22.8,R380&lt;=30.2),'[1]Pricing Schedule'!$J$81,
IF(AND(I380=110000,R380&gt;30.2,R380&lt;=45.9),'[1]Pricing Schedule'!$J$90,
IF(AND(I380=110000,R380&gt;45.9,R380&lt;=123.4),'[1]Pricing Schedule'!$J$97,
IF(AND(I380=110000,R380&gt;123.4,R380&lt;=168.2,M380&lt;=10),'[1]Pricing Schedule'!$J$105,
IF(AND(I380=110000,R380&gt;123.4,R380&lt;=168.2,M380&gt;10),'[1]Pricing Schedule'!$J$113,
IF(AND(I380=110000,R380&gt;168.2,R380&lt;=336.2,M380&lt;=10),('[1]Pricing Schedule'!$J$105),
IF(AND(I380=110000,R380&gt;168.2,R380&lt;=336.2,M380&gt;10),('[1]Pricing Schedule'!$J$113),
IF(AND(I380=110000,R380&gt;336.4,R380&lt;=504.6,M380&lt;=10),('[1]Pricing Schedule'!$J$105),
IF(AND(I380=110000,R380&gt;336.4,R380&lt;=504.6,M380&gt;10),('[1]Pricing Schedule'!$J$113),
IF(AND(I380=110000,R380&gt;504.6,R380&lt;=672.8,M380&lt;=10),('[1]Pricing Schedule'!$J$105),
IF(AND(I380=110000,R380&gt;504.6,R380&lt;=672.8,M380&gt;10),('[1]Pricing Schedule'!$J$113),
IF(AND(I380=110000,R380&gt;672.8,R380&lt;=841,M380&lt;=10),('[1]Pricing Schedule'!$J$105),
IF(AND(I380=110000,R380&gt;672.8,R380&lt;=841,M380&gt;10),('[1]Pricing Schedule'!$J$113),
IF(AND(I380=110000,R380&gt;1682,R380&lt;=1850.2,M380&lt;=10),('[1]Pricing Schedule'!$J$105),
IF(AND(I380=110000,R380&gt;1682,R380&lt;=1850.2,M380&gt;10),('[1]Pricing Schedule'!$J$113),
IF(AND(I380=110000,R380&gt;2018.4,R380&lt;=2186.6,M380&lt;=10),('[1]Pricing Schedule'!$J$105),
IF(AND(I380=110000,R380&gt;2018.4,R380&lt;=2186.6,M380&gt;10),('[1]Pricing Schedule'!$J$113),999999999)))))))))))))))))))))))))))))))))))))))</f>
        <v>4</v>
      </c>
      <c r="U380" s="40">
        <f t="shared" si="36"/>
        <v>81128.502415458919</v>
      </c>
      <c r="V380" s="41">
        <f t="shared" si="37"/>
        <v>12.32612423780488</v>
      </c>
      <c r="Y380" s="23">
        <v>273</v>
      </c>
      <c r="Z380" s="23">
        <v>699</v>
      </c>
      <c r="AR380" s="35"/>
    </row>
    <row r="381" spans="1:44">
      <c r="A381" s="23">
        <v>381</v>
      </c>
      <c r="B381" s="23">
        <v>381</v>
      </c>
      <c r="C381" s="23" t="s">
        <v>727</v>
      </c>
      <c r="D381" s="23" t="s">
        <v>121</v>
      </c>
      <c r="E381" s="23" t="s">
        <v>121</v>
      </c>
      <c r="F381" s="23" t="s">
        <v>162</v>
      </c>
      <c r="G381" s="23" t="s">
        <v>163</v>
      </c>
      <c r="H381" s="23" t="s">
        <v>113</v>
      </c>
      <c r="I381" s="13">
        <v>38000</v>
      </c>
      <c r="J381" s="13">
        <v>38000</v>
      </c>
      <c r="K381" s="23" t="s">
        <v>119</v>
      </c>
      <c r="L381" s="24">
        <v>6.0010000000000003</v>
      </c>
      <c r="M381" s="37">
        <f t="shared" si="32"/>
        <v>7</v>
      </c>
      <c r="N381" s="24">
        <v>4.0380000000000003</v>
      </c>
      <c r="O381" s="13">
        <v>1</v>
      </c>
      <c r="P381" s="36">
        <f t="shared" si="33"/>
        <v>3.0285000000000002</v>
      </c>
      <c r="Q381" s="38">
        <f t="shared" si="34"/>
        <v>31.05</v>
      </c>
      <c r="R381" s="37">
        <f t="shared" si="35"/>
        <v>31.05</v>
      </c>
      <c r="S381" s="39">
        <f>IF(AND(I381=38000,R381&lt;=4.5,M381&gt;8),'[1]Pricing Schedule'!$F$8+('[1]Pricing Schedule'!$F$9*M381),
IF(AND(I381=38000,R381&lt;=4.5,M381&lt;=8),'[1]Pricing Schedule'!$F$34+('[1]Pricing Schedule'!$F$36*M381),
IF(AND(I381=38000,R381&gt;4.5,R381&lt;=9,M381&gt;8),'[1]Pricing Schedule'!$F$17+('[1]Pricing Schedule'!$F$18*M381),
IF(AND(I381=38000,R381&gt;4.5,R381&lt;=9,M381&lt;=8),'[1]Pricing Schedule'!$F$34+('[1]Pricing Schedule'!$F$36*M381),
IF(AND(I381=38000,R381&gt;9,R381&lt;=12.8,M381&gt;8),'[1]Pricing Schedule'!$F$26+('[1]Pricing Schedule'!$F$27*M381),
IF(AND(I381=38000,R381&gt;9,R381&lt;=12.8,M381&lt;=8),'[1]Pricing Schedule'!$F$34+('[1]Pricing Schedule'!$F$36*M381),
IF(AND(I381=38000,R381&gt;12.8,R381&lt;=22.8),'[1]Pricing Schedule'!$F$34+('[1]Pricing Schedule'!$F$36*M381),
IF(AND(I381=38000,R381&gt;22.8,R381&lt;=30.2),'[1]Pricing Schedule'!$F$43+('[1]Pricing Schedule'!$F$45*M381),
IF(AND(I381=38000,R381&gt;30.2,R381&lt;=45.9),'[1]Pricing Schedule'!$F$52+('[1]Pricing Schedule'!$F$54*M381),
IF(AND(I381=38000,R381&gt;45.9,R381&lt;=123.4),'[1]Pricing Schedule'!$F$96+('[1]Pricing Schedule'!$F$97*M381),
IF(AND(I381=38000,R381&gt;123.4,R381&lt;=168.2,M381&lt;=10),'[1]Pricing Schedule'!$F$103+('[1]Pricing Schedule'!$F$105*M381),
IF(AND(I381=38000,R381&gt;123.4,R381&lt;=168.2,M381&gt;10),'[1]Pricing Schedule'!$F$111+('[1]Pricing Schedule'!$F$113*M381),
IF(AND(I381=38000,R381&gt;157.4,R381&lt;=336.4,M381&lt;=10),('[1]Pricing Schedule'!$F$103+('[1]Pricing Schedule'!$F$105*M381))*2,
IF(AND(I381=38000,R381&gt;157.4,R381&lt;=336.4,M381&gt;10),('[1]Pricing Schedule'!$F$111+('[1]Pricing Schedule'!$F$113*M381))*2,
IF(AND(I381=38000,R381&gt;314.8,R381&lt;=504.6,M381&lt;=10),('[1]Pricing Schedule'!$F$103+('[1]Pricing Schedule'!$F$105*M381))*3,
IF(AND(I381=38000,R381&gt;314.8,R381&lt;=504.6,M381&gt;10),('[1]Pricing Schedule'!$F$111+('[1]Pricing Schedule'!$F$113*M381))*3,
IF(AND(I381=38000,R381&gt;472.2,R381&lt;=672.8,M381&lt;=10),('[1]Pricing Schedule'!$F$103+('[1]Pricing Schedule'!$F$105*M381))*4,
IF(AND(I381=38000,R381&gt;472.2,R381&lt;=672.8,M381&gt;10),('[1]Pricing Schedule'!$F$111+('[1]Pricing Schedule'!$F$113*M381))*4,
IF(AND(I381=110000,R381&lt;=12.8,M381&gt;2),'[1]Pricing Schedule'!$F$62+('[1]Pricing Schedule'!$F$63*M381),
IF(AND(I381=110000,R381&lt;=12.8,M381&lt;=2),'[1]Pricing Schedule'!$F$96+('[1]Pricing Schedule'!$F$97*M381),
IF(AND(I381=110000,R381&gt;12.8,R381&lt;=22.8,M381&gt;3),'[1]Pricing Schedule'!$F$71+('[1]Pricing Schedule'!$F$72*M381),
IF(AND(I381=110000,R381&gt;12.8,R381&lt;=22.8,M381&lt;=3),'[1]Pricing Schedule'!$F$96+('[1]Pricing Schedule'!$F$97*M381),
IF(AND(I381=110000,R381&gt;22.8,R381&lt;=30.2),'[1]Pricing Schedule'!$F$80+('[1]Pricing Schedule'!$F$81*M381),
IF(AND(I381=110000,R381&gt;30.2,R381&lt;=45.9),'[1]Pricing Schedule'!$F$89+('[1]Pricing Schedule'!$F$90*M381),
IF(AND(I381=110000,R381&gt;45.9,R381&lt;=123.4),'[1]Pricing Schedule'!$F$96+('[1]Pricing Schedule'!$F$97*M381),
IF(AND(I381=110000,R381&gt;123.4,R381&lt;=168.2,M381&lt;=10),'[1]Pricing Schedule'!$F$103+('[1]Pricing Schedule'!$F$105*M381),
IF(AND(I381=110000,R381&gt;123.4,R381&lt;=168.2,M381&gt;10),'[1]Pricing Schedule'!$F$111+('[1]Pricing Schedule'!$F$113*M381),
IF(AND(I381=110000,R381&gt;168.2,R381&lt;=336.4,M381&lt;=10),('[1]Pricing Schedule'!$F$103+('[1]Pricing Schedule'!$F$105*M381))*2,
IF(AND(I381=110000,R381&gt;168.2,R381&lt;=336.4,M381&gt;10),('[1]Pricing Schedule'!$F$111+('[1]Pricing Schedule'!$F$113*M381))*2,
IF(AND(I381=110000,R381&gt;336.4,R381&lt;=504.6,M381&lt;=10),('[1]Pricing Schedule'!$F$103+('[1]Pricing Schedule'!$F$105*M381))*3,
IF(AND(I381=110000,R381&gt;336.4,R381&lt;=504.6,M381&gt;10),('[1]Pricing Schedule'!$F$111+('[1]Pricing Schedule'!$F$113*M381))*3,
IF(AND(I381=110000,R381&gt;504.6,R381&lt;=672.8,M381&lt;=10),('[1]Pricing Schedule'!$F$103+('[1]Pricing Schedule'!$F$105*M381))*4,
IF(AND(I381=110000,R381&gt;504.6,R381&lt;=672.8,M381&gt;10),('[1]Pricing Schedule'!$F$111+('[1]Pricing Schedule'!$F$113*M381))*4,
IF(AND(I381=110000,R381&gt;672.8,R381&lt;=841,M381&lt;=10),('[1]Pricing Schedule'!$F$103+('[1]Pricing Schedule'!$F$105*M381))*5,
IF(AND(I381=110000,R381&gt;672.8,R381&lt;=841,M381&gt;10),('[1]Pricing Schedule'!$F$111+('[1]Pricing Schedule'!$F$113*M381))*5,
IF(AND(I381=110000,R381&gt;672.8,R381&lt;=841,M381&lt;=10),('[1]Pricing Schedule'!$F$103+('[1]Pricing Schedule'!$F$105*M381))*5,
IF(AND(I381=110000,R381&gt;672.8,R381&lt;=841,M381&gt;10),('[1]Pricing Schedule'!$F$111+('[1]Pricing Schedule'!$F$113*M381))*5,
IF(AND(I381=110000,R381&gt;1345.6,R381&lt;=1513.8,M381&lt;=10),('[1]Pricing Schedule'!$F$103+('[1]Pricing Schedule'!$F$105*M381))*9,
IF(AND(I381=110000,R381&gt;1345.6,R381&lt;=1513.8,M381&gt;10),('[1]Pricing Schedule'!$F$111+('[1]Pricing Schedule'!$F$113*M381))*9,
9999999999)))))))))))))))))))))))))))))))))))))))</f>
        <v>1126610</v>
      </c>
      <c r="T381" s="21">
        <f>IF(AND(I381=38000,R381&lt;=4.5,M381&gt;8),'[1]Pricing Schedule'!$J$9,
IF(AND(I381=38000,R381&lt;=4.5,M381&lt;=8),'[1]Pricing Schedule'!$J$36,
IF(AND(I381=38000,R381&gt;4.5,R381&lt;=9,M381&gt;8),'[1]Pricing Schedule'!$J$18,
IF(AND(I381=38000,R381&gt;4.5,R381&lt;=9,M381&lt;=8),'[1]Pricing Schedule'!$J$36,
IF(AND(I381=38000,R381&gt;9,R381&lt;=12.8,M381&gt;8),'[1]Pricing Schedule'!$J$27,
IF(AND(I381=38000,R381&gt;9,R381&lt;=12.8,M381&lt;=8),'[1]Pricing Schedule'!$J$36,
IF(AND(I381=38000,R381&gt;12.8,R381&lt;=22.8),'[1]Pricing Schedule'!$J$36,
IF(AND(I381=38000,R381&gt;22.8,R381&lt;=30.2),'[1]Pricing Schedule'!$J$45,
IF(AND(I381=38000,R381&gt;30.2,R381&lt;=45.9),'[1]Pricing Schedule'!$J$54,
IF(AND(I381=38000,R381&gt;45.9,R381&lt;=123.4),'[1]Pricing Schedule'!$J$97,
IF(AND(I381=38000,R381&gt;123.4,R381&lt;=168.2,M381&lt;=10),'[1]Pricing Schedule'!$J$105,
IF(AND(I381=38000,R381&gt;123.4,R381&lt;=168.2,M381&gt;10),'[1]Pricing Schedule'!$J$113,
IF(AND(I381=38000,R381&gt;168.2,R381&lt;=336.4,M381&lt;=10),('[1]Pricing Schedule'!$J$105),
IF(AND(I381=38000,R381&gt;168.2,R381&lt;=336.4,M381&gt;10),('[1]Pricing Schedule'!$J$113),
IF(AND(I381=38000,R381&gt;336.4,R381&lt;=504.6,M381&lt;=10),('[1]Pricing Schedule'!$J$105),
IF(AND(I381=38000,R381&gt;336.4,R381&lt;=504.6,M381&gt;10),('[1]Pricing Schedule'!$J$113),
IF(AND(I381=38000,R381&gt;504.6,R381&lt;=672.8,M381&lt;=10),('[1]Pricing Schedule'!$J$105),
IF(AND(I381=38000,R381&gt;504.6,R381&lt;=672.8,M381&gt;10),('[1]Pricing Schedule'!$J$113),
IF(AND(I381=110000,R381&lt;=12.8,M381&gt;2),'[1]Pricing Schedule'!$J$63,
IF(AND(I381=110000,R381&lt;=12.8,M381&lt;=2),'[1]Pricing Schedule'!$J$97,
IF(AND(I381=110000,R381&gt;12.8,R381&lt;=22.8,M381&gt;3),'[1]Pricing Schedule'!$J$72,
IF(AND(I381=110000,R381&gt;12.8,R381&lt;=22.8,M381&lt;=3),'[1]Pricing Schedule'!$J$97,
IF(AND(I381=110000,R381&gt;22.8,R381&lt;=30.2),'[1]Pricing Schedule'!$J$81,
IF(AND(I381=110000,R381&gt;30.2,R381&lt;=45.9),'[1]Pricing Schedule'!$J$90,
IF(AND(I381=110000,R381&gt;45.9,R381&lt;=123.4),'[1]Pricing Schedule'!$J$97,
IF(AND(I381=110000,R381&gt;123.4,R381&lt;=168.2,M381&lt;=10),'[1]Pricing Schedule'!$J$105,
IF(AND(I381=110000,R381&gt;123.4,R381&lt;=168.2,M381&gt;10),'[1]Pricing Schedule'!$J$113,
IF(AND(I381=110000,R381&gt;168.2,R381&lt;=336.2,M381&lt;=10),('[1]Pricing Schedule'!$J$105),
IF(AND(I381=110000,R381&gt;168.2,R381&lt;=336.2,M381&gt;10),('[1]Pricing Schedule'!$J$113),
IF(AND(I381=110000,R381&gt;336.4,R381&lt;=504.6,M381&lt;=10),('[1]Pricing Schedule'!$J$105),
IF(AND(I381=110000,R381&gt;336.4,R381&lt;=504.6,M381&gt;10),('[1]Pricing Schedule'!$J$113),
IF(AND(I381=110000,R381&gt;504.6,R381&lt;=672.8,M381&lt;=10),('[1]Pricing Schedule'!$J$105),
IF(AND(I381=110000,R381&gt;504.6,R381&lt;=672.8,M381&gt;10),('[1]Pricing Schedule'!$J$113),
IF(AND(I381=110000,R381&gt;672.8,R381&lt;=841,M381&lt;=10),('[1]Pricing Schedule'!$J$105),
IF(AND(I381=110000,R381&gt;672.8,R381&lt;=841,M381&gt;10),('[1]Pricing Schedule'!$J$113),
IF(AND(I381=110000,R381&gt;1682,R381&lt;=1850.2,M381&lt;=10),('[1]Pricing Schedule'!$J$105),
IF(AND(I381=110000,R381&gt;1682,R381&lt;=1850.2,M381&gt;10),('[1]Pricing Schedule'!$J$113),
IF(AND(I381=110000,R381&gt;2018.4,R381&lt;=2186.6,M381&lt;=10),('[1]Pricing Schedule'!$J$105),
IF(AND(I381=110000,R381&gt;2018.4,R381&lt;=2186.6,M381&gt;10),('[1]Pricing Schedule'!$J$113),999999999)))))))))))))))))))))))))))))))))))))))</f>
        <v>6</v>
      </c>
      <c r="U381" s="40">
        <f t="shared" si="36"/>
        <v>36283.735909822863</v>
      </c>
      <c r="V381" s="41">
        <f t="shared" si="37"/>
        <v>27.560557779533291</v>
      </c>
      <c r="Y381" s="23">
        <v>106</v>
      </c>
      <c r="Z381" s="23">
        <v>610</v>
      </c>
      <c r="AR381" s="35"/>
    </row>
    <row r="382" spans="1:44">
      <c r="A382" s="23">
        <v>382</v>
      </c>
      <c r="B382" s="23">
        <v>382</v>
      </c>
      <c r="C382" s="23" t="s">
        <v>728</v>
      </c>
      <c r="D382" s="23" t="s">
        <v>116</v>
      </c>
      <c r="E382" s="23" t="s">
        <v>116</v>
      </c>
      <c r="F382" s="23" t="s">
        <v>529</v>
      </c>
      <c r="G382" s="23" t="s">
        <v>530</v>
      </c>
      <c r="H382" s="23" t="s">
        <v>113</v>
      </c>
      <c r="I382" s="13">
        <v>38000</v>
      </c>
      <c r="J382" s="13">
        <v>38000</v>
      </c>
      <c r="K382" s="23" t="s">
        <v>119</v>
      </c>
      <c r="L382" s="24">
        <v>10.631</v>
      </c>
      <c r="M382" s="37">
        <f t="shared" si="32"/>
        <v>11</v>
      </c>
      <c r="N382" s="24">
        <v>1.42</v>
      </c>
      <c r="O382" s="13">
        <v>1</v>
      </c>
      <c r="P382" s="36">
        <f t="shared" si="33"/>
        <v>1.0649999999999999</v>
      </c>
      <c r="Q382" s="38">
        <f t="shared" si="34"/>
        <v>10.350000000000001</v>
      </c>
      <c r="R382" s="37">
        <f t="shared" si="35"/>
        <v>10.350000000000001</v>
      </c>
      <c r="S382" s="39">
        <f>IF(AND(I382=38000,R382&lt;=4.5,M382&gt;8),'[1]Pricing Schedule'!$F$8+('[1]Pricing Schedule'!$F$9*M382),
IF(AND(I382=38000,R382&lt;=4.5,M382&lt;=8),'[1]Pricing Schedule'!$F$34+('[1]Pricing Schedule'!$F$36*M382),
IF(AND(I382=38000,R382&gt;4.5,R382&lt;=9,M382&gt;8),'[1]Pricing Schedule'!$F$17+('[1]Pricing Schedule'!$F$18*M382),
IF(AND(I382=38000,R382&gt;4.5,R382&lt;=9,M382&lt;=8),'[1]Pricing Schedule'!$F$34+('[1]Pricing Schedule'!$F$36*M382),
IF(AND(I382=38000,R382&gt;9,R382&lt;=12.8,M382&gt;8),'[1]Pricing Schedule'!$F$26+('[1]Pricing Schedule'!$F$27*M382),
IF(AND(I382=38000,R382&gt;9,R382&lt;=12.8,M382&lt;=8),'[1]Pricing Schedule'!$F$34+('[1]Pricing Schedule'!$F$36*M382),
IF(AND(I382=38000,R382&gt;12.8,R382&lt;=22.8),'[1]Pricing Schedule'!$F$34+('[1]Pricing Schedule'!$F$36*M382),
IF(AND(I382=38000,R382&gt;22.8,R382&lt;=30.2),'[1]Pricing Schedule'!$F$43+('[1]Pricing Schedule'!$F$45*M382),
IF(AND(I382=38000,R382&gt;30.2,R382&lt;=45.9),'[1]Pricing Schedule'!$F$52+('[1]Pricing Schedule'!$F$54*M382),
IF(AND(I382=38000,R382&gt;45.9,R382&lt;=123.4),'[1]Pricing Schedule'!$F$96+('[1]Pricing Schedule'!$F$97*M382),
IF(AND(I382=38000,R382&gt;123.4,R382&lt;=168.2,M382&lt;=10),'[1]Pricing Schedule'!$F$103+('[1]Pricing Schedule'!$F$105*M382),
IF(AND(I382=38000,R382&gt;123.4,R382&lt;=168.2,M382&gt;10),'[1]Pricing Schedule'!$F$111+('[1]Pricing Schedule'!$F$113*M382),
IF(AND(I382=38000,R382&gt;157.4,R382&lt;=336.4,M382&lt;=10),('[1]Pricing Schedule'!$F$103+('[1]Pricing Schedule'!$F$105*M382))*2,
IF(AND(I382=38000,R382&gt;157.4,R382&lt;=336.4,M382&gt;10),('[1]Pricing Schedule'!$F$111+('[1]Pricing Schedule'!$F$113*M382))*2,
IF(AND(I382=38000,R382&gt;314.8,R382&lt;=504.6,M382&lt;=10),('[1]Pricing Schedule'!$F$103+('[1]Pricing Schedule'!$F$105*M382))*3,
IF(AND(I382=38000,R382&gt;314.8,R382&lt;=504.6,M382&gt;10),('[1]Pricing Schedule'!$F$111+('[1]Pricing Schedule'!$F$113*M382))*3,
IF(AND(I382=38000,R382&gt;472.2,R382&lt;=672.8,M382&lt;=10),('[1]Pricing Schedule'!$F$103+('[1]Pricing Schedule'!$F$105*M382))*4,
IF(AND(I382=38000,R382&gt;472.2,R382&lt;=672.8,M382&gt;10),('[1]Pricing Schedule'!$F$111+('[1]Pricing Schedule'!$F$113*M382))*4,
IF(AND(I382=110000,R382&lt;=12.8,M382&gt;2),'[1]Pricing Schedule'!$F$62+('[1]Pricing Schedule'!$F$63*M382),
IF(AND(I382=110000,R382&lt;=12.8,M382&lt;=2),'[1]Pricing Schedule'!$F$96+('[1]Pricing Schedule'!$F$97*M382),
IF(AND(I382=110000,R382&gt;12.8,R382&lt;=22.8,M382&gt;3),'[1]Pricing Schedule'!$F$71+('[1]Pricing Schedule'!$F$72*M382),
IF(AND(I382=110000,R382&gt;12.8,R382&lt;=22.8,M382&lt;=3),'[1]Pricing Schedule'!$F$96+('[1]Pricing Schedule'!$F$97*M382),
IF(AND(I382=110000,R382&gt;22.8,R382&lt;=30.2),'[1]Pricing Schedule'!$F$80+('[1]Pricing Schedule'!$F$81*M382),
IF(AND(I382=110000,R382&gt;30.2,R382&lt;=45.9),'[1]Pricing Schedule'!$F$89+('[1]Pricing Schedule'!$F$90*M382),
IF(AND(I382=110000,R382&gt;45.9,R382&lt;=123.4),'[1]Pricing Schedule'!$F$96+('[1]Pricing Schedule'!$F$97*M382),
IF(AND(I382=110000,R382&gt;123.4,R382&lt;=168.2,M382&lt;=10),'[1]Pricing Schedule'!$F$103+('[1]Pricing Schedule'!$F$105*M382),
IF(AND(I382=110000,R382&gt;123.4,R382&lt;=168.2,M382&gt;10),'[1]Pricing Schedule'!$F$111+('[1]Pricing Schedule'!$F$113*M382),
IF(AND(I382=110000,R382&gt;168.2,R382&lt;=336.4,M382&lt;=10),('[1]Pricing Schedule'!$F$103+('[1]Pricing Schedule'!$F$105*M382))*2,
IF(AND(I382=110000,R382&gt;168.2,R382&lt;=336.4,M382&gt;10),('[1]Pricing Schedule'!$F$111+('[1]Pricing Schedule'!$F$113*M382))*2,
IF(AND(I382=110000,R382&gt;336.4,R382&lt;=504.6,M382&lt;=10),('[1]Pricing Schedule'!$F$103+('[1]Pricing Schedule'!$F$105*M382))*3,
IF(AND(I382=110000,R382&gt;336.4,R382&lt;=504.6,M382&gt;10),('[1]Pricing Schedule'!$F$111+('[1]Pricing Schedule'!$F$113*M382))*3,
IF(AND(I382=110000,R382&gt;504.6,R382&lt;=672.8,M382&lt;=10),('[1]Pricing Schedule'!$F$103+('[1]Pricing Schedule'!$F$105*M382))*4,
IF(AND(I382=110000,R382&gt;504.6,R382&lt;=672.8,M382&gt;10),('[1]Pricing Schedule'!$F$111+('[1]Pricing Schedule'!$F$113*M382))*4,
IF(AND(I382=110000,R382&gt;672.8,R382&lt;=841,M382&lt;=10),('[1]Pricing Schedule'!$F$103+('[1]Pricing Schedule'!$F$105*M382))*5,
IF(AND(I382=110000,R382&gt;672.8,R382&lt;=841,M382&gt;10),('[1]Pricing Schedule'!$F$111+('[1]Pricing Schedule'!$F$113*M382))*5,
IF(AND(I382=110000,R382&gt;672.8,R382&lt;=841,M382&lt;=10),('[1]Pricing Schedule'!$F$103+('[1]Pricing Schedule'!$F$105*M382))*5,
IF(AND(I382=110000,R382&gt;672.8,R382&lt;=841,M382&gt;10),('[1]Pricing Schedule'!$F$111+('[1]Pricing Schedule'!$F$113*M382))*5,
IF(AND(I382=110000,R382&gt;1345.6,R382&lt;=1513.8,M382&lt;=10),('[1]Pricing Schedule'!$F$103+('[1]Pricing Schedule'!$F$105*M382))*9,
IF(AND(I382=110000,R382&gt;1345.6,R382&lt;=1513.8,M382&gt;10),('[1]Pricing Schedule'!$F$111+('[1]Pricing Schedule'!$F$113*M382))*9,
9999999999)))))))))))))))))))))))))))))))))))))))</f>
        <v>1522250</v>
      </c>
      <c r="T382" s="21">
        <f>IF(AND(I382=38000,R382&lt;=4.5,M382&gt;8),'[1]Pricing Schedule'!$J$9,
IF(AND(I382=38000,R382&lt;=4.5,M382&lt;=8),'[1]Pricing Schedule'!$J$36,
IF(AND(I382=38000,R382&gt;4.5,R382&lt;=9,M382&gt;8),'[1]Pricing Schedule'!$J$18,
IF(AND(I382=38000,R382&gt;4.5,R382&lt;=9,M382&lt;=8),'[1]Pricing Schedule'!$J$36,
IF(AND(I382=38000,R382&gt;9,R382&lt;=12.8,M382&gt;8),'[1]Pricing Schedule'!$J$27,
IF(AND(I382=38000,R382&gt;9,R382&lt;=12.8,M382&lt;=8),'[1]Pricing Schedule'!$J$36,
IF(AND(I382=38000,R382&gt;12.8,R382&lt;=22.8),'[1]Pricing Schedule'!$J$36,
IF(AND(I382=38000,R382&gt;22.8,R382&lt;=30.2),'[1]Pricing Schedule'!$J$45,
IF(AND(I382=38000,R382&gt;30.2,R382&lt;=45.9),'[1]Pricing Schedule'!$J$54,
IF(AND(I382=38000,R382&gt;45.9,R382&lt;=123.4),'[1]Pricing Schedule'!$J$97,
IF(AND(I382=38000,R382&gt;123.4,R382&lt;=168.2,M382&lt;=10),'[1]Pricing Schedule'!$J$105,
IF(AND(I382=38000,R382&gt;123.4,R382&lt;=168.2,M382&gt;10),'[1]Pricing Schedule'!$J$113,
IF(AND(I382=38000,R382&gt;168.2,R382&lt;=336.4,M382&lt;=10),('[1]Pricing Schedule'!$J$105),
IF(AND(I382=38000,R382&gt;168.2,R382&lt;=336.4,M382&gt;10),('[1]Pricing Schedule'!$J$113),
IF(AND(I382=38000,R382&gt;336.4,R382&lt;=504.6,M382&lt;=10),('[1]Pricing Schedule'!$J$105),
IF(AND(I382=38000,R382&gt;336.4,R382&lt;=504.6,M382&gt;10),('[1]Pricing Schedule'!$J$113),
IF(AND(I382=38000,R382&gt;504.6,R382&lt;=672.8,M382&lt;=10),('[1]Pricing Schedule'!$J$105),
IF(AND(I382=38000,R382&gt;504.6,R382&lt;=672.8,M382&gt;10),('[1]Pricing Schedule'!$J$113),
IF(AND(I382=110000,R382&lt;=12.8,M382&gt;2),'[1]Pricing Schedule'!$J$63,
IF(AND(I382=110000,R382&lt;=12.8,M382&lt;=2),'[1]Pricing Schedule'!$J$97,
IF(AND(I382=110000,R382&gt;12.8,R382&lt;=22.8,M382&gt;3),'[1]Pricing Schedule'!$J$72,
IF(AND(I382=110000,R382&gt;12.8,R382&lt;=22.8,M382&lt;=3),'[1]Pricing Schedule'!$J$97,
IF(AND(I382=110000,R382&gt;22.8,R382&lt;=30.2),'[1]Pricing Schedule'!$J$81,
IF(AND(I382=110000,R382&gt;30.2,R382&lt;=45.9),'[1]Pricing Schedule'!$J$90,
IF(AND(I382=110000,R382&gt;45.9,R382&lt;=123.4),'[1]Pricing Schedule'!$J$97,
IF(AND(I382=110000,R382&gt;123.4,R382&lt;=168.2,M382&lt;=10),'[1]Pricing Schedule'!$J$105,
IF(AND(I382=110000,R382&gt;123.4,R382&lt;=168.2,M382&gt;10),'[1]Pricing Schedule'!$J$113,
IF(AND(I382=110000,R382&gt;168.2,R382&lt;=336.2,M382&lt;=10),('[1]Pricing Schedule'!$J$105),
IF(AND(I382=110000,R382&gt;168.2,R382&lt;=336.2,M382&gt;10),('[1]Pricing Schedule'!$J$113),
IF(AND(I382=110000,R382&gt;336.4,R382&lt;=504.6,M382&lt;=10),('[1]Pricing Schedule'!$J$105),
IF(AND(I382=110000,R382&gt;336.4,R382&lt;=504.6,M382&gt;10),('[1]Pricing Schedule'!$J$113),
IF(AND(I382=110000,R382&gt;504.6,R382&lt;=672.8,M382&lt;=10),('[1]Pricing Schedule'!$J$105),
IF(AND(I382=110000,R382&gt;504.6,R382&lt;=672.8,M382&gt;10),('[1]Pricing Schedule'!$J$113),
IF(AND(I382=110000,R382&gt;672.8,R382&lt;=841,M382&lt;=10),('[1]Pricing Schedule'!$J$105),
IF(AND(I382=110000,R382&gt;672.8,R382&lt;=841,M382&gt;10),('[1]Pricing Schedule'!$J$113),
IF(AND(I382=110000,R382&gt;1682,R382&lt;=1850.2,M382&lt;=10),('[1]Pricing Schedule'!$J$105),
IF(AND(I382=110000,R382&gt;1682,R382&lt;=1850.2,M382&gt;10),('[1]Pricing Schedule'!$J$113),
IF(AND(I382=110000,R382&gt;2018.4,R382&lt;=2186.6,M382&lt;=10),('[1]Pricing Schedule'!$J$105),
IF(AND(I382=110000,R382&gt;2018.4,R382&lt;=2186.6,M382&gt;10),('[1]Pricing Schedule'!$J$113),999999999)))))))))))))))))))))))))))))))))))))))</f>
        <v>3</v>
      </c>
      <c r="U382" s="40">
        <f t="shared" si="36"/>
        <v>147077.29468599032</v>
      </c>
      <c r="V382" s="41">
        <f t="shared" si="37"/>
        <v>6.7991460009853846</v>
      </c>
      <c r="Y382" s="23">
        <v>362</v>
      </c>
      <c r="Z382" s="23">
        <v>233</v>
      </c>
      <c r="AR382" s="35"/>
    </row>
    <row r="383" spans="1:44">
      <c r="A383" s="23">
        <v>383</v>
      </c>
      <c r="B383" s="23">
        <v>383</v>
      </c>
      <c r="C383" s="23" t="s">
        <v>729</v>
      </c>
      <c r="D383" s="23" t="s">
        <v>168</v>
      </c>
      <c r="E383" s="23" t="s">
        <v>168</v>
      </c>
      <c r="F383" s="23" t="s">
        <v>275</v>
      </c>
      <c r="G383" s="23" t="s">
        <v>276</v>
      </c>
      <c r="H383" s="23" t="s">
        <v>133</v>
      </c>
      <c r="I383" s="13">
        <v>110000</v>
      </c>
      <c r="J383" s="23" t="s">
        <v>119</v>
      </c>
      <c r="K383" s="13">
        <v>110000</v>
      </c>
      <c r="L383" s="24">
        <v>11.377000000000001</v>
      </c>
      <c r="M383" s="37">
        <f t="shared" si="32"/>
        <v>12</v>
      </c>
      <c r="N383" s="24">
        <v>0.71599999999999997</v>
      </c>
      <c r="O383" s="13">
        <v>1</v>
      </c>
      <c r="P383" s="36">
        <f t="shared" si="33"/>
        <v>0.53699999999999992</v>
      </c>
      <c r="Q383" s="38">
        <f t="shared" si="34"/>
        <v>3.45</v>
      </c>
      <c r="R383" s="37">
        <f t="shared" si="35"/>
        <v>3.45</v>
      </c>
      <c r="S383" s="39">
        <f>IF(AND(I383=38000,R383&lt;=4.5,M383&gt;8),'[1]Pricing Schedule'!$F$8+('[1]Pricing Schedule'!$F$9*M383),
IF(AND(I383=38000,R383&lt;=4.5,M383&lt;=8),'[1]Pricing Schedule'!$F$34+('[1]Pricing Schedule'!$F$36*M383),
IF(AND(I383=38000,R383&gt;4.5,R383&lt;=9,M383&gt;8),'[1]Pricing Schedule'!$F$17+('[1]Pricing Schedule'!$F$18*M383),
IF(AND(I383=38000,R383&gt;4.5,R383&lt;=9,M383&lt;=8),'[1]Pricing Schedule'!$F$34+('[1]Pricing Schedule'!$F$36*M383),
IF(AND(I383=38000,R383&gt;9,R383&lt;=12.8,M383&gt;8),'[1]Pricing Schedule'!$F$26+('[1]Pricing Schedule'!$F$27*M383),
IF(AND(I383=38000,R383&gt;9,R383&lt;=12.8,M383&lt;=8),'[1]Pricing Schedule'!$F$34+('[1]Pricing Schedule'!$F$36*M383),
IF(AND(I383=38000,R383&gt;12.8,R383&lt;=22.8),'[1]Pricing Schedule'!$F$34+('[1]Pricing Schedule'!$F$36*M383),
IF(AND(I383=38000,R383&gt;22.8,R383&lt;=30.2),'[1]Pricing Schedule'!$F$43+('[1]Pricing Schedule'!$F$45*M383),
IF(AND(I383=38000,R383&gt;30.2,R383&lt;=45.9),'[1]Pricing Schedule'!$F$52+('[1]Pricing Schedule'!$F$54*M383),
IF(AND(I383=38000,R383&gt;45.9,R383&lt;=123.4),'[1]Pricing Schedule'!$F$96+('[1]Pricing Schedule'!$F$97*M383),
IF(AND(I383=38000,R383&gt;123.4,R383&lt;=168.2,M383&lt;=10),'[1]Pricing Schedule'!$F$103+('[1]Pricing Schedule'!$F$105*M383),
IF(AND(I383=38000,R383&gt;123.4,R383&lt;=168.2,M383&gt;10),'[1]Pricing Schedule'!$F$111+('[1]Pricing Schedule'!$F$113*M383),
IF(AND(I383=38000,R383&gt;157.4,R383&lt;=336.4,M383&lt;=10),('[1]Pricing Schedule'!$F$103+('[1]Pricing Schedule'!$F$105*M383))*2,
IF(AND(I383=38000,R383&gt;157.4,R383&lt;=336.4,M383&gt;10),('[1]Pricing Schedule'!$F$111+('[1]Pricing Schedule'!$F$113*M383))*2,
IF(AND(I383=38000,R383&gt;314.8,R383&lt;=504.6,M383&lt;=10),('[1]Pricing Schedule'!$F$103+('[1]Pricing Schedule'!$F$105*M383))*3,
IF(AND(I383=38000,R383&gt;314.8,R383&lt;=504.6,M383&gt;10),('[1]Pricing Schedule'!$F$111+('[1]Pricing Schedule'!$F$113*M383))*3,
IF(AND(I383=38000,R383&gt;472.2,R383&lt;=672.8,M383&lt;=10),('[1]Pricing Schedule'!$F$103+('[1]Pricing Schedule'!$F$105*M383))*4,
IF(AND(I383=38000,R383&gt;472.2,R383&lt;=672.8,M383&gt;10),('[1]Pricing Schedule'!$F$111+('[1]Pricing Schedule'!$F$113*M383))*4,
IF(AND(I383=110000,R383&lt;=12.8,M383&gt;2),'[1]Pricing Schedule'!$F$62+('[1]Pricing Schedule'!$F$63*M383),
IF(AND(I383=110000,R383&lt;=12.8,M383&lt;=2),'[1]Pricing Schedule'!$F$96+('[1]Pricing Schedule'!$F$97*M383),
IF(AND(I383=110000,R383&gt;12.8,R383&lt;=22.8,M383&gt;3),'[1]Pricing Schedule'!$F$71+('[1]Pricing Schedule'!$F$72*M383),
IF(AND(I383=110000,R383&gt;12.8,R383&lt;=22.8,M383&lt;=3),'[1]Pricing Schedule'!$F$96+('[1]Pricing Schedule'!$F$97*M383),
IF(AND(I383=110000,R383&gt;22.8,R383&lt;=30.2),'[1]Pricing Schedule'!$F$80+('[1]Pricing Schedule'!$F$81*M383),
IF(AND(I383=110000,R383&gt;30.2,R383&lt;=45.9),'[1]Pricing Schedule'!$F$89+('[1]Pricing Schedule'!$F$90*M383),
IF(AND(I383=110000,R383&gt;45.9,R383&lt;=123.4),'[1]Pricing Schedule'!$F$96+('[1]Pricing Schedule'!$F$97*M383),
IF(AND(I383=110000,R383&gt;123.4,R383&lt;=168.2,M383&lt;=10),'[1]Pricing Schedule'!$F$103+('[1]Pricing Schedule'!$F$105*M383),
IF(AND(I383=110000,R383&gt;123.4,R383&lt;=168.2,M383&gt;10),'[1]Pricing Schedule'!$F$111+('[1]Pricing Schedule'!$F$113*M383),
IF(AND(I383=110000,R383&gt;168.2,R383&lt;=336.4,M383&lt;=10),('[1]Pricing Schedule'!$F$103+('[1]Pricing Schedule'!$F$105*M383))*2,
IF(AND(I383=110000,R383&gt;168.2,R383&lt;=336.4,M383&gt;10),('[1]Pricing Schedule'!$F$111+('[1]Pricing Schedule'!$F$113*M383))*2,
IF(AND(I383=110000,R383&gt;336.4,R383&lt;=504.6,M383&lt;=10),('[1]Pricing Schedule'!$F$103+('[1]Pricing Schedule'!$F$105*M383))*3,
IF(AND(I383=110000,R383&gt;336.4,R383&lt;=504.6,M383&gt;10),('[1]Pricing Schedule'!$F$111+('[1]Pricing Schedule'!$F$113*M383))*3,
IF(AND(I383=110000,R383&gt;504.6,R383&lt;=672.8,M383&lt;=10),('[1]Pricing Schedule'!$F$103+('[1]Pricing Schedule'!$F$105*M383))*4,
IF(AND(I383=110000,R383&gt;504.6,R383&lt;=672.8,M383&gt;10),('[1]Pricing Schedule'!$F$111+('[1]Pricing Schedule'!$F$113*M383))*4,
IF(AND(I383=110000,R383&gt;672.8,R383&lt;=841,M383&lt;=10),('[1]Pricing Schedule'!$F$103+('[1]Pricing Schedule'!$F$105*M383))*5,
IF(AND(I383=110000,R383&gt;672.8,R383&lt;=841,M383&gt;10),('[1]Pricing Schedule'!$F$111+('[1]Pricing Schedule'!$F$113*M383))*5,
IF(AND(I383=110000,R383&gt;672.8,R383&lt;=841,M383&lt;=10),('[1]Pricing Schedule'!$F$103+('[1]Pricing Schedule'!$F$105*M383))*5,
IF(AND(I383=110000,R383&gt;672.8,R383&lt;=841,M383&gt;10),('[1]Pricing Schedule'!$F$111+('[1]Pricing Schedule'!$F$113*M383))*5,
IF(AND(I383=110000,R383&gt;1345.6,R383&lt;=1513.8,M383&lt;=10),('[1]Pricing Schedule'!$F$103+('[1]Pricing Schedule'!$F$105*M383))*9,
IF(AND(I383=110000,R383&gt;1345.6,R383&lt;=1513.8,M383&gt;10),('[1]Pricing Schedule'!$F$111+('[1]Pricing Schedule'!$F$113*M383))*9,
9999999999)))))))))))))))))))))))))))))))))))))))</f>
        <v>2048870</v>
      </c>
      <c r="T383" s="21">
        <f>IF(AND(I383=38000,R383&lt;=4.5,M383&gt;8),'[1]Pricing Schedule'!$J$9,
IF(AND(I383=38000,R383&lt;=4.5,M383&lt;=8),'[1]Pricing Schedule'!$J$36,
IF(AND(I383=38000,R383&gt;4.5,R383&lt;=9,M383&gt;8),'[1]Pricing Schedule'!$J$18,
IF(AND(I383=38000,R383&gt;4.5,R383&lt;=9,M383&lt;=8),'[1]Pricing Schedule'!$J$36,
IF(AND(I383=38000,R383&gt;9,R383&lt;=12.8,M383&gt;8),'[1]Pricing Schedule'!$J$27,
IF(AND(I383=38000,R383&gt;9,R383&lt;=12.8,M383&lt;=8),'[1]Pricing Schedule'!$J$36,
IF(AND(I383=38000,R383&gt;12.8,R383&lt;=22.8),'[1]Pricing Schedule'!$J$36,
IF(AND(I383=38000,R383&gt;22.8,R383&lt;=30.2),'[1]Pricing Schedule'!$J$45,
IF(AND(I383=38000,R383&gt;30.2,R383&lt;=45.9),'[1]Pricing Schedule'!$J$54,
IF(AND(I383=38000,R383&gt;45.9,R383&lt;=123.4),'[1]Pricing Schedule'!$J$97,
IF(AND(I383=38000,R383&gt;123.4,R383&lt;=168.2,M383&lt;=10),'[1]Pricing Schedule'!$J$105,
IF(AND(I383=38000,R383&gt;123.4,R383&lt;=168.2,M383&gt;10),'[1]Pricing Schedule'!$J$113,
IF(AND(I383=38000,R383&gt;168.2,R383&lt;=336.4,M383&lt;=10),('[1]Pricing Schedule'!$J$105),
IF(AND(I383=38000,R383&gt;168.2,R383&lt;=336.4,M383&gt;10),('[1]Pricing Schedule'!$J$113),
IF(AND(I383=38000,R383&gt;336.4,R383&lt;=504.6,M383&lt;=10),('[1]Pricing Schedule'!$J$105),
IF(AND(I383=38000,R383&gt;336.4,R383&lt;=504.6,M383&gt;10),('[1]Pricing Schedule'!$J$113),
IF(AND(I383=38000,R383&gt;504.6,R383&lt;=672.8,M383&lt;=10),('[1]Pricing Schedule'!$J$105),
IF(AND(I383=38000,R383&gt;504.6,R383&lt;=672.8,M383&gt;10),('[1]Pricing Schedule'!$J$113),
IF(AND(I383=110000,R383&lt;=12.8,M383&gt;2),'[1]Pricing Schedule'!$J$63,
IF(AND(I383=110000,R383&lt;=12.8,M383&lt;=2),'[1]Pricing Schedule'!$J$97,
IF(AND(I383=110000,R383&gt;12.8,R383&lt;=22.8,M383&gt;3),'[1]Pricing Schedule'!$J$72,
IF(AND(I383=110000,R383&gt;12.8,R383&lt;=22.8,M383&lt;=3),'[1]Pricing Schedule'!$J$97,
IF(AND(I383=110000,R383&gt;22.8,R383&lt;=30.2),'[1]Pricing Schedule'!$J$81,
IF(AND(I383=110000,R383&gt;30.2,R383&lt;=45.9),'[1]Pricing Schedule'!$J$90,
IF(AND(I383=110000,R383&gt;45.9,R383&lt;=123.4),'[1]Pricing Schedule'!$J$97,
IF(AND(I383=110000,R383&gt;123.4,R383&lt;=168.2,M383&lt;=10),'[1]Pricing Schedule'!$J$105,
IF(AND(I383=110000,R383&gt;123.4,R383&lt;=168.2,M383&gt;10),'[1]Pricing Schedule'!$J$113,
IF(AND(I383=110000,R383&gt;168.2,R383&lt;=336.2,M383&lt;=10),('[1]Pricing Schedule'!$J$105),
IF(AND(I383=110000,R383&gt;168.2,R383&lt;=336.2,M383&gt;10),('[1]Pricing Schedule'!$J$113),
IF(AND(I383=110000,R383&gt;336.4,R383&lt;=504.6,M383&lt;=10),('[1]Pricing Schedule'!$J$105),
IF(AND(I383=110000,R383&gt;336.4,R383&lt;=504.6,M383&gt;10),('[1]Pricing Schedule'!$J$113),
IF(AND(I383=110000,R383&gt;504.6,R383&lt;=672.8,M383&lt;=10),('[1]Pricing Schedule'!$J$105),
IF(AND(I383=110000,R383&gt;504.6,R383&lt;=672.8,M383&gt;10),('[1]Pricing Schedule'!$J$113),
IF(AND(I383=110000,R383&gt;672.8,R383&lt;=841,M383&lt;=10),('[1]Pricing Schedule'!$J$105),
IF(AND(I383=110000,R383&gt;672.8,R383&lt;=841,M383&gt;10),('[1]Pricing Schedule'!$J$113),
IF(AND(I383=110000,R383&gt;1682,R383&lt;=1850.2,M383&lt;=10),('[1]Pricing Schedule'!$J$105),
IF(AND(I383=110000,R383&gt;1682,R383&lt;=1850.2,M383&gt;10),('[1]Pricing Schedule'!$J$113),
IF(AND(I383=110000,R383&gt;2018.4,R383&lt;=2186.6,M383&lt;=10),('[1]Pricing Schedule'!$J$105),
IF(AND(I383=110000,R383&gt;2018.4,R383&lt;=2186.6,M383&gt;10),('[1]Pricing Schedule'!$J$113),999999999)))))))))))))))))))))))))))))))))))))))</f>
        <v>7</v>
      </c>
      <c r="U383" s="40">
        <f t="shared" si="36"/>
        <v>593875.36231884058</v>
      </c>
      <c r="V383" s="41">
        <f t="shared" si="37"/>
        <v>1.6838550030016546</v>
      </c>
      <c r="Y383" s="23">
        <v>257</v>
      </c>
      <c r="Z383" s="23">
        <v>710</v>
      </c>
      <c r="AR383" s="35"/>
    </row>
    <row r="384" spans="1:44">
      <c r="A384" s="23">
        <v>384</v>
      </c>
      <c r="B384" s="23">
        <v>384</v>
      </c>
      <c r="C384" s="23" t="s">
        <v>730</v>
      </c>
      <c r="D384" s="23" t="s">
        <v>168</v>
      </c>
      <c r="E384" s="23" t="s">
        <v>168</v>
      </c>
      <c r="F384" s="23" t="s">
        <v>529</v>
      </c>
      <c r="G384" s="23" t="s">
        <v>530</v>
      </c>
      <c r="H384" s="23" t="s">
        <v>113</v>
      </c>
      <c r="I384" s="13">
        <v>38000</v>
      </c>
      <c r="J384" s="13">
        <v>38000</v>
      </c>
      <c r="K384" s="23" t="s">
        <v>119</v>
      </c>
      <c r="L384" s="24">
        <v>12.936</v>
      </c>
      <c r="M384" s="37">
        <f t="shared" si="32"/>
        <v>13</v>
      </c>
      <c r="N384" s="24">
        <v>0.66500000000000004</v>
      </c>
      <c r="O384" s="13">
        <v>1</v>
      </c>
      <c r="P384" s="36">
        <f t="shared" si="33"/>
        <v>0.49875000000000003</v>
      </c>
      <c r="Q384" s="38">
        <f t="shared" si="34"/>
        <v>3.45</v>
      </c>
      <c r="R384" s="37">
        <f t="shared" si="35"/>
        <v>3.45</v>
      </c>
      <c r="S384" s="39">
        <f>IF(AND(I384=38000,R384&lt;=4.5,M384&gt;8),'[1]Pricing Schedule'!$F$8+('[1]Pricing Schedule'!$F$9*M384),
IF(AND(I384=38000,R384&lt;=4.5,M384&lt;=8),'[1]Pricing Schedule'!$F$34+('[1]Pricing Schedule'!$F$36*M384),
IF(AND(I384=38000,R384&gt;4.5,R384&lt;=9,M384&gt;8),'[1]Pricing Schedule'!$F$17+('[1]Pricing Schedule'!$F$18*M384),
IF(AND(I384=38000,R384&gt;4.5,R384&lt;=9,M384&lt;=8),'[1]Pricing Schedule'!$F$34+('[1]Pricing Schedule'!$F$36*M384),
IF(AND(I384=38000,R384&gt;9,R384&lt;=12.8,M384&gt;8),'[1]Pricing Schedule'!$F$26+('[1]Pricing Schedule'!$F$27*M384),
IF(AND(I384=38000,R384&gt;9,R384&lt;=12.8,M384&lt;=8),'[1]Pricing Schedule'!$F$34+('[1]Pricing Schedule'!$F$36*M384),
IF(AND(I384=38000,R384&gt;12.8,R384&lt;=22.8),'[1]Pricing Schedule'!$F$34+('[1]Pricing Schedule'!$F$36*M384),
IF(AND(I384=38000,R384&gt;22.8,R384&lt;=30.2),'[1]Pricing Schedule'!$F$43+('[1]Pricing Schedule'!$F$45*M384),
IF(AND(I384=38000,R384&gt;30.2,R384&lt;=45.9),'[1]Pricing Schedule'!$F$52+('[1]Pricing Schedule'!$F$54*M384),
IF(AND(I384=38000,R384&gt;45.9,R384&lt;=123.4),'[1]Pricing Schedule'!$F$96+('[1]Pricing Schedule'!$F$97*M384),
IF(AND(I384=38000,R384&gt;123.4,R384&lt;=168.2,M384&lt;=10),'[1]Pricing Schedule'!$F$103+('[1]Pricing Schedule'!$F$105*M384),
IF(AND(I384=38000,R384&gt;123.4,R384&lt;=168.2,M384&gt;10),'[1]Pricing Schedule'!$F$111+('[1]Pricing Schedule'!$F$113*M384),
IF(AND(I384=38000,R384&gt;157.4,R384&lt;=336.4,M384&lt;=10),('[1]Pricing Schedule'!$F$103+('[1]Pricing Schedule'!$F$105*M384))*2,
IF(AND(I384=38000,R384&gt;157.4,R384&lt;=336.4,M384&gt;10),('[1]Pricing Schedule'!$F$111+('[1]Pricing Schedule'!$F$113*M384))*2,
IF(AND(I384=38000,R384&gt;314.8,R384&lt;=504.6,M384&lt;=10),('[1]Pricing Schedule'!$F$103+('[1]Pricing Schedule'!$F$105*M384))*3,
IF(AND(I384=38000,R384&gt;314.8,R384&lt;=504.6,M384&gt;10),('[1]Pricing Schedule'!$F$111+('[1]Pricing Schedule'!$F$113*M384))*3,
IF(AND(I384=38000,R384&gt;472.2,R384&lt;=672.8,M384&lt;=10),('[1]Pricing Schedule'!$F$103+('[1]Pricing Schedule'!$F$105*M384))*4,
IF(AND(I384=38000,R384&gt;472.2,R384&lt;=672.8,M384&gt;10),('[1]Pricing Schedule'!$F$111+('[1]Pricing Schedule'!$F$113*M384))*4,
IF(AND(I384=110000,R384&lt;=12.8,M384&gt;2),'[1]Pricing Schedule'!$F$62+('[1]Pricing Schedule'!$F$63*M384),
IF(AND(I384=110000,R384&lt;=12.8,M384&lt;=2),'[1]Pricing Schedule'!$F$96+('[1]Pricing Schedule'!$F$97*M384),
IF(AND(I384=110000,R384&gt;12.8,R384&lt;=22.8,M384&gt;3),'[1]Pricing Schedule'!$F$71+('[1]Pricing Schedule'!$F$72*M384),
IF(AND(I384=110000,R384&gt;12.8,R384&lt;=22.8,M384&lt;=3),'[1]Pricing Schedule'!$F$96+('[1]Pricing Schedule'!$F$97*M384),
IF(AND(I384=110000,R384&gt;22.8,R384&lt;=30.2),'[1]Pricing Schedule'!$F$80+('[1]Pricing Schedule'!$F$81*M384),
IF(AND(I384=110000,R384&gt;30.2,R384&lt;=45.9),'[1]Pricing Schedule'!$F$89+('[1]Pricing Schedule'!$F$90*M384),
IF(AND(I384=110000,R384&gt;45.9,R384&lt;=123.4),'[1]Pricing Schedule'!$F$96+('[1]Pricing Schedule'!$F$97*M384),
IF(AND(I384=110000,R384&gt;123.4,R384&lt;=168.2,M384&lt;=10),'[1]Pricing Schedule'!$F$103+('[1]Pricing Schedule'!$F$105*M384),
IF(AND(I384=110000,R384&gt;123.4,R384&lt;=168.2,M384&gt;10),'[1]Pricing Schedule'!$F$111+('[1]Pricing Schedule'!$F$113*M384),
IF(AND(I384=110000,R384&gt;168.2,R384&lt;=336.4,M384&lt;=10),('[1]Pricing Schedule'!$F$103+('[1]Pricing Schedule'!$F$105*M384))*2,
IF(AND(I384=110000,R384&gt;168.2,R384&lt;=336.4,M384&gt;10),('[1]Pricing Schedule'!$F$111+('[1]Pricing Schedule'!$F$113*M384))*2,
IF(AND(I384=110000,R384&gt;336.4,R384&lt;=504.6,M384&lt;=10),('[1]Pricing Schedule'!$F$103+('[1]Pricing Schedule'!$F$105*M384))*3,
IF(AND(I384=110000,R384&gt;336.4,R384&lt;=504.6,M384&gt;10),('[1]Pricing Schedule'!$F$111+('[1]Pricing Schedule'!$F$113*M384))*3,
IF(AND(I384=110000,R384&gt;504.6,R384&lt;=672.8,M384&lt;=10),('[1]Pricing Schedule'!$F$103+('[1]Pricing Schedule'!$F$105*M384))*4,
IF(AND(I384=110000,R384&gt;504.6,R384&lt;=672.8,M384&gt;10),('[1]Pricing Schedule'!$F$111+('[1]Pricing Schedule'!$F$113*M384))*4,
IF(AND(I384=110000,R384&gt;672.8,R384&lt;=841,M384&lt;=10),('[1]Pricing Schedule'!$F$103+('[1]Pricing Schedule'!$F$105*M384))*5,
IF(AND(I384=110000,R384&gt;672.8,R384&lt;=841,M384&gt;10),('[1]Pricing Schedule'!$F$111+('[1]Pricing Schedule'!$F$113*M384))*5,
IF(AND(I384=110000,R384&gt;672.8,R384&lt;=841,M384&lt;=10),('[1]Pricing Schedule'!$F$103+('[1]Pricing Schedule'!$F$105*M384))*5,
IF(AND(I384=110000,R384&gt;672.8,R384&lt;=841,M384&gt;10),('[1]Pricing Schedule'!$F$111+('[1]Pricing Schedule'!$F$113*M384))*5,
IF(AND(I384=110000,R384&gt;1345.6,R384&lt;=1513.8,M384&lt;=10),('[1]Pricing Schedule'!$F$103+('[1]Pricing Schedule'!$F$105*M384))*9,
IF(AND(I384=110000,R384&gt;1345.6,R384&lt;=1513.8,M384&gt;10),('[1]Pricing Schedule'!$F$111+('[1]Pricing Schedule'!$F$113*M384))*9,
9999999999)))))))))))))))))))))))))))))))))))))))</f>
        <v>1545240</v>
      </c>
      <c r="T384" s="21">
        <f>IF(AND(I384=38000,R384&lt;=4.5,M384&gt;8),'[1]Pricing Schedule'!$J$9,
IF(AND(I384=38000,R384&lt;=4.5,M384&lt;=8),'[1]Pricing Schedule'!$J$36,
IF(AND(I384=38000,R384&gt;4.5,R384&lt;=9,M384&gt;8),'[1]Pricing Schedule'!$J$18,
IF(AND(I384=38000,R384&gt;4.5,R384&lt;=9,M384&lt;=8),'[1]Pricing Schedule'!$J$36,
IF(AND(I384=38000,R384&gt;9,R384&lt;=12.8,M384&gt;8),'[1]Pricing Schedule'!$J$27,
IF(AND(I384=38000,R384&gt;9,R384&lt;=12.8,M384&lt;=8),'[1]Pricing Schedule'!$J$36,
IF(AND(I384=38000,R384&gt;12.8,R384&lt;=22.8),'[1]Pricing Schedule'!$J$36,
IF(AND(I384=38000,R384&gt;22.8,R384&lt;=30.2),'[1]Pricing Schedule'!$J$45,
IF(AND(I384=38000,R384&gt;30.2,R384&lt;=45.9),'[1]Pricing Schedule'!$J$54,
IF(AND(I384=38000,R384&gt;45.9,R384&lt;=123.4),'[1]Pricing Schedule'!$J$97,
IF(AND(I384=38000,R384&gt;123.4,R384&lt;=168.2,M384&lt;=10),'[1]Pricing Schedule'!$J$105,
IF(AND(I384=38000,R384&gt;123.4,R384&lt;=168.2,M384&gt;10),'[1]Pricing Schedule'!$J$113,
IF(AND(I384=38000,R384&gt;168.2,R384&lt;=336.4,M384&lt;=10),('[1]Pricing Schedule'!$J$105),
IF(AND(I384=38000,R384&gt;168.2,R384&lt;=336.4,M384&gt;10),('[1]Pricing Schedule'!$J$113),
IF(AND(I384=38000,R384&gt;336.4,R384&lt;=504.6,M384&lt;=10),('[1]Pricing Schedule'!$J$105),
IF(AND(I384=38000,R384&gt;336.4,R384&lt;=504.6,M384&gt;10),('[1]Pricing Schedule'!$J$113),
IF(AND(I384=38000,R384&gt;504.6,R384&lt;=672.8,M384&lt;=10),('[1]Pricing Schedule'!$J$105),
IF(AND(I384=38000,R384&gt;504.6,R384&lt;=672.8,M384&gt;10),('[1]Pricing Schedule'!$J$113),
IF(AND(I384=110000,R384&lt;=12.8,M384&gt;2),'[1]Pricing Schedule'!$J$63,
IF(AND(I384=110000,R384&lt;=12.8,M384&lt;=2),'[1]Pricing Schedule'!$J$97,
IF(AND(I384=110000,R384&gt;12.8,R384&lt;=22.8,M384&gt;3),'[1]Pricing Schedule'!$J$72,
IF(AND(I384=110000,R384&gt;12.8,R384&lt;=22.8,M384&lt;=3),'[1]Pricing Schedule'!$J$97,
IF(AND(I384=110000,R384&gt;22.8,R384&lt;=30.2),'[1]Pricing Schedule'!$J$81,
IF(AND(I384=110000,R384&gt;30.2,R384&lt;=45.9),'[1]Pricing Schedule'!$J$90,
IF(AND(I384=110000,R384&gt;45.9,R384&lt;=123.4),'[1]Pricing Schedule'!$J$97,
IF(AND(I384=110000,R384&gt;123.4,R384&lt;=168.2,M384&lt;=10),'[1]Pricing Schedule'!$J$105,
IF(AND(I384=110000,R384&gt;123.4,R384&lt;=168.2,M384&gt;10),'[1]Pricing Schedule'!$J$113,
IF(AND(I384=110000,R384&gt;168.2,R384&lt;=336.2,M384&lt;=10),('[1]Pricing Schedule'!$J$105),
IF(AND(I384=110000,R384&gt;168.2,R384&lt;=336.2,M384&gt;10),('[1]Pricing Schedule'!$J$113),
IF(AND(I384=110000,R384&gt;336.4,R384&lt;=504.6,M384&lt;=10),('[1]Pricing Schedule'!$J$105),
IF(AND(I384=110000,R384&gt;336.4,R384&lt;=504.6,M384&gt;10),('[1]Pricing Schedule'!$J$113),
IF(AND(I384=110000,R384&gt;504.6,R384&lt;=672.8,M384&lt;=10),('[1]Pricing Schedule'!$J$105),
IF(AND(I384=110000,R384&gt;504.6,R384&lt;=672.8,M384&gt;10),('[1]Pricing Schedule'!$J$113),
IF(AND(I384=110000,R384&gt;672.8,R384&lt;=841,M384&lt;=10),('[1]Pricing Schedule'!$J$105),
IF(AND(I384=110000,R384&gt;672.8,R384&lt;=841,M384&gt;10),('[1]Pricing Schedule'!$J$113),
IF(AND(I384=110000,R384&gt;1682,R384&lt;=1850.2,M384&lt;=10),('[1]Pricing Schedule'!$J$105),
IF(AND(I384=110000,R384&gt;1682,R384&lt;=1850.2,M384&gt;10),('[1]Pricing Schedule'!$J$113),
IF(AND(I384=110000,R384&gt;2018.4,R384&lt;=2186.6,M384&lt;=10),('[1]Pricing Schedule'!$J$105),
IF(AND(I384=110000,R384&gt;2018.4,R384&lt;=2186.6,M384&gt;10),('[1]Pricing Schedule'!$J$113),999999999)))))))))))))))))))))))))))))))))))))))</f>
        <v>1</v>
      </c>
      <c r="U384" s="40">
        <f t="shared" si="36"/>
        <v>447895.65217391303</v>
      </c>
      <c r="V384" s="41">
        <f t="shared" si="37"/>
        <v>2.2326628873184746</v>
      </c>
      <c r="Y384" s="23">
        <v>642</v>
      </c>
      <c r="Z384" s="23">
        <v>233</v>
      </c>
      <c r="AR384" s="35"/>
    </row>
    <row r="385" spans="1:44">
      <c r="A385" s="23">
        <v>385</v>
      </c>
      <c r="B385" s="23">
        <v>385</v>
      </c>
      <c r="C385" s="23" t="s">
        <v>731</v>
      </c>
      <c r="D385" s="23" t="s">
        <v>121</v>
      </c>
      <c r="E385" s="23" t="s">
        <v>121</v>
      </c>
      <c r="F385" s="23" t="s">
        <v>165</v>
      </c>
      <c r="G385" s="23" t="s">
        <v>166</v>
      </c>
      <c r="H385" s="23" t="s">
        <v>113</v>
      </c>
      <c r="I385" s="13">
        <v>38000</v>
      </c>
      <c r="J385" s="23" t="s">
        <v>119</v>
      </c>
      <c r="K385" s="13">
        <v>38000</v>
      </c>
      <c r="L385" s="24">
        <v>5.4619999999999997</v>
      </c>
      <c r="M385" s="37">
        <f t="shared" si="32"/>
        <v>6</v>
      </c>
      <c r="N385" s="24">
        <v>0.80400000000000005</v>
      </c>
      <c r="O385" s="13">
        <v>1</v>
      </c>
      <c r="P385" s="36">
        <f t="shared" si="33"/>
        <v>0.60299999999999998</v>
      </c>
      <c r="Q385" s="38">
        <f t="shared" si="34"/>
        <v>6.9</v>
      </c>
      <c r="R385" s="37">
        <f t="shared" si="35"/>
        <v>6.9</v>
      </c>
      <c r="S385" s="39">
        <f>IF(AND(I385=38000,R385&lt;=4.5,M385&gt;8),'[1]Pricing Schedule'!$F$8+('[1]Pricing Schedule'!$F$9*M385),
IF(AND(I385=38000,R385&lt;=4.5,M385&lt;=8),'[1]Pricing Schedule'!$F$34+('[1]Pricing Schedule'!$F$36*M385),
IF(AND(I385=38000,R385&gt;4.5,R385&lt;=9,M385&gt;8),'[1]Pricing Schedule'!$F$17+('[1]Pricing Schedule'!$F$18*M385),
IF(AND(I385=38000,R385&gt;4.5,R385&lt;=9,M385&lt;=8),'[1]Pricing Schedule'!$F$34+('[1]Pricing Schedule'!$F$36*M385),
IF(AND(I385=38000,R385&gt;9,R385&lt;=12.8,M385&gt;8),'[1]Pricing Schedule'!$F$26+('[1]Pricing Schedule'!$F$27*M385),
IF(AND(I385=38000,R385&gt;9,R385&lt;=12.8,M385&lt;=8),'[1]Pricing Schedule'!$F$34+('[1]Pricing Schedule'!$F$36*M385),
IF(AND(I385=38000,R385&gt;12.8,R385&lt;=22.8),'[1]Pricing Schedule'!$F$34+('[1]Pricing Schedule'!$F$36*M385),
IF(AND(I385=38000,R385&gt;22.8,R385&lt;=30.2),'[1]Pricing Schedule'!$F$43+('[1]Pricing Schedule'!$F$45*M385),
IF(AND(I385=38000,R385&gt;30.2,R385&lt;=45.9),'[1]Pricing Schedule'!$F$52+('[1]Pricing Schedule'!$F$54*M385),
IF(AND(I385=38000,R385&gt;45.9,R385&lt;=123.4),'[1]Pricing Schedule'!$F$96+('[1]Pricing Schedule'!$F$97*M385),
IF(AND(I385=38000,R385&gt;123.4,R385&lt;=168.2,M385&lt;=10),'[1]Pricing Schedule'!$F$103+('[1]Pricing Schedule'!$F$105*M385),
IF(AND(I385=38000,R385&gt;123.4,R385&lt;=168.2,M385&gt;10),'[1]Pricing Schedule'!$F$111+('[1]Pricing Schedule'!$F$113*M385),
IF(AND(I385=38000,R385&gt;157.4,R385&lt;=336.4,M385&lt;=10),('[1]Pricing Schedule'!$F$103+('[1]Pricing Schedule'!$F$105*M385))*2,
IF(AND(I385=38000,R385&gt;157.4,R385&lt;=336.4,M385&gt;10),('[1]Pricing Schedule'!$F$111+('[1]Pricing Schedule'!$F$113*M385))*2,
IF(AND(I385=38000,R385&gt;314.8,R385&lt;=504.6,M385&lt;=10),('[1]Pricing Schedule'!$F$103+('[1]Pricing Schedule'!$F$105*M385))*3,
IF(AND(I385=38000,R385&gt;314.8,R385&lt;=504.6,M385&gt;10),('[1]Pricing Schedule'!$F$111+('[1]Pricing Schedule'!$F$113*M385))*3,
IF(AND(I385=38000,R385&gt;472.2,R385&lt;=672.8,M385&lt;=10),('[1]Pricing Schedule'!$F$103+('[1]Pricing Schedule'!$F$105*M385))*4,
IF(AND(I385=38000,R385&gt;472.2,R385&lt;=672.8,M385&gt;10),('[1]Pricing Schedule'!$F$111+('[1]Pricing Schedule'!$F$113*M385))*4,
IF(AND(I385=110000,R385&lt;=12.8,M385&gt;2),'[1]Pricing Schedule'!$F$62+('[1]Pricing Schedule'!$F$63*M385),
IF(AND(I385=110000,R385&lt;=12.8,M385&lt;=2),'[1]Pricing Schedule'!$F$96+('[1]Pricing Schedule'!$F$97*M385),
IF(AND(I385=110000,R385&gt;12.8,R385&lt;=22.8,M385&gt;3),'[1]Pricing Schedule'!$F$71+('[1]Pricing Schedule'!$F$72*M385),
IF(AND(I385=110000,R385&gt;12.8,R385&lt;=22.8,M385&lt;=3),'[1]Pricing Schedule'!$F$96+('[1]Pricing Schedule'!$F$97*M385),
IF(AND(I385=110000,R385&gt;22.8,R385&lt;=30.2),'[1]Pricing Schedule'!$F$80+('[1]Pricing Schedule'!$F$81*M385),
IF(AND(I385=110000,R385&gt;30.2,R385&lt;=45.9),'[1]Pricing Schedule'!$F$89+('[1]Pricing Schedule'!$F$90*M385),
IF(AND(I385=110000,R385&gt;45.9,R385&lt;=123.4),'[1]Pricing Schedule'!$F$96+('[1]Pricing Schedule'!$F$97*M385),
IF(AND(I385=110000,R385&gt;123.4,R385&lt;=168.2,M385&lt;=10),'[1]Pricing Schedule'!$F$103+('[1]Pricing Schedule'!$F$105*M385),
IF(AND(I385=110000,R385&gt;123.4,R385&lt;=168.2,M385&gt;10),'[1]Pricing Schedule'!$F$111+('[1]Pricing Schedule'!$F$113*M385),
IF(AND(I385=110000,R385&gt;168.2,R385&lt;=336.4,M385&lt;=10),('[1]Pricing Schedule'!$F$103+('[1]Pricing Schedule'!$F$105*M385))*2,
IF(AND(I385=110000,R385&gt;168.2,R385&lt;=336.4,M385&gt;10),('[1]Pricing Schedule'!$F$111+('[1]Pricing Schedule'!$F$113*M385))*2,
IF(AND(I385=110000,R385&gt;336.4,R385&lt;=504.6,M385&lt;=10),('[1]Pricing Schedule'!$F$103+('[1]Pricing Schedule'!$F$105*M385))*3,
IF(AND(I385=110000,R385&gt;336.4,R385&lt;=504.6,M385&gt;10),('[1]Pricing Schedule'!$F$111+('[1]Pricing Schedule'!$F$113*M385))*3,
IF(AND(I385=110000,R385&gt;504.6,R385&lt;=672.8,M385&lt;=10),('[1]Pricing Schedule'!$F$103+('[1]Pricing Schedule'!$F$105*M385))*4,
IF(AND(I385=110000,R385&gt;504.6,R385&lt;=672.8,M385&gt;10),('[1]Pricing Schedule'!$F$111+('[1]Pricing Schedule'!$F$113*M385))*4,
IF(AND(I385=110000,R385&gt;672.8,R385&lt;=841,M385&lt;=10),('[1]Pricing Schedule'!$F$103+('[1]Pricing Schedule'!$F$105*M385))*5,
IF(AND(I385=110000,R385&gt;672.8,R385&lt;=841,M385&gt;10),('[1]Pricing Schedule'!$F$111+('[1]Pricing Schedule'!$F$113*M385))*5,
IF(AND(I385=110000,R385&gt;672.8,R385&lt;=841,M385&lt;=10),('[1]Pricing Schedule'!$F$103+('[1]Pricing Schedule'!$F$105*M385))*5,
IF(AND(I385=110000,R385&gt;672.8,R385&lt;=841,M385&gt;10),('[1]Pricing Schedule'!$F$111+('[1]Pricing Schedule'!$F$113*M385))*5,
IF(AND(I385=110000,R385&gt;1345.6,R385&lt;=1513.8,M385&lt;=10),('[1]Pricing Schedule'!$F$103+('[1]Pricing Schedule'!$F$105*M385))*9,
IF(AND(I385=110000,R385&gt;1345.6,R385&lt;=1513.8,M385&gt;10),('[1]Pricing Schedule'!$F$111+('[1]Pricing Schedule'!$F$113*M385))*9,
9999999999)))))))))))))))))))))))))))))))))))))))</f>
        <v>769410</v>
      </c>
      <c r="T385" s="21">
        <f>IF(AND(I385=38000,R385&lt;=4.5,M385&gt;8),'[1]Pricing Schedule'!$J$9,
IF(AND(I385=38000,R385&lt;=4.5,M385&lt;=8),'[1]Pricing Schedule'!$J$36,
IF(AND(I385=38000,R385&gt;4.5,R385&lt;=9,M385&gt;8),'[1]Pricing Schedule'!$J$18,
IF(AND(I385=38000,R385&gt;4.5,R385&lt;=9,M385&lt;=8),'[1]Pricing Schedule'!$J$36,
IF(AND(I385=38000,R385&gt;9,R385&lt;=12.8,M385&gt;8),'[1]Pricing Schedule'!$J$27,
IF(AND(I385=38000,R385&gt;9,R385&lt;=12.8,M385&lt;=8),'[1]Pricing Schedule'!$J$36,
IF(AND(I385=38000,R385&gt;12.8,R385&lt;=22.8),'[1]Pricing Schedule'!$J$36,
IF(AND(I385=38000,R385&gt;22.8,R385&lt;=30.2),'[1]Pricing Schedule'!$J$45,
IF(AND(I385=38000,R385&gt;30.2,R385&lt;=45.9),'[1]Pricing Schedule'!$J$54,
IF(AND(I385=38000,R385&gt;45.9,R385&lt;=123.4),'[1]Pricing Schedule'!$J$97,
IF(AND(I385=38000,R385&gt;123.4,R385&lt;=168.2,M385&lt;=10),'[1]Pricing Schedule'!$J$105,
IF(AND(I385=38000,R385&gt;123.4,R385&lt;=168.2,M385&gt;10),'[1]Pricing Schedule'!$J$113,
IF(AND(I385=38000,R385&gt;168.2,R385&lt;=336.4,M385&lt;=10),('[1]Pricing Schedule'!$J$105),
IF(AND(I385=38000,R385&gt;168.2,R385&lt;=336.4,M385&gt;10),('[1]Pricing Schedule'!$J$113),
IF(AND(I385=38000,R385&gt;336.4,R385&lt;=504.6,M385&lt;=10),('[1]Pricing Schedule'!$J$105),
IF(AND(I385=38000,R385&gt;336.4,R385&lt;=504.6,M385&gt;10),('[1]Pricing Schedule'!$J$113),
IF(AND(I385=38000,R385&gt;504.6,R385&lt;=672.8,M385&lt;=10),('[1]Pricing Schedule'!$J$105),
IF(AND(I385=38000,R385&gt;504.6,R385&lt;=672.8,M385&gt;10),('[1]Pricing Schedule'!$J$113),
IF(AND(I385=110000,R385&lt;=12.8,M385&gt;2),'[1]Pricing Schedule'!$J$63,
IF(AND(I385=110000,R385&lt;=12.8,M385&lt;=2),'[1]Pricing Schedule'!$J$97,
IF(AND(I385=110000,R385&gt;12.8,R385&lt;=22.8,M385&gt;3),'[1]Pricing Schedule'!$J$72,
IF(AND(I385=110000,R385&gt;12.8,R385&lt;=22.8,M385&lt;=3),'[1]Pricing Schedule'!$J$97,
IF(AND(I385=110000,R385&gt;22.8,R385&lt;=30.2),'[1]Pricing Schedule'!$J$81,
IF(AND(I385=110000,R385&gt;30.2,R385&lt;=45.9),'[1]Pricing Schedule'!$J$90,
IF(AND(I385=110000,R385&gt;45.9,R385&lt;=123.4),'[1]Pricing Schedule'!$J$97,
IF(AND(I385=110000,R385&gt;123.4,R385&lt;=168.2,M385&lt;=10),'[1]Pricing Schedule'!$J$105,
IF(AND(I385=110000,R385&gt;123.4,R385&lt;=168.2,M385&gt;10),'[1]Pricing Schedule'!$J$113,
IF(AND(I385=110000,R385&gt;168.2,R385&lt;=336.2,M385&lt;=10),('[1]Pricing Schedule'!$J$105),
IF(AND(I385=110000,R385&gt;168.2,R385&lt;=336.2,M385&gt;10),('[1]Pricing Schedule'!$J$113),
IF(AND(I385=110000,R385&gt;336.4,R385&lt;=504.6,M385&lt;=10),('[1]Pricing Schedule'!$J$105),
IF(AND(I385=110000,R385&gt;336.4,R385&lt;=504.6,M385&gt;10),('[1]Pricing Schedule'!$J$113),
IF(AND(I385=110000,R385&gt;504.6,R385&lt;=672.8,M385&lt;=10),('[1]Pricing Schedule'!$J$105),
IF(AND(I385=110000,R385&gt;504.6,R385&lt;=672.8,M385&gt;10),('[1]Pricing Schedule'!$J$113),
IF(AND(I385=110000,R385&gt;672.8,R385&lt;=841,M385&lt;=10),('[1]Pricing Schedule'!$J$105),
IF(AND(I385=110000,R385&gt;672.8,R385&lt;=841,M385&gt;10),('[1]Pricing Schedule'!$J$113),
IF(AND(I385=110000,R385&gt;1682,R385&lt;=1850.2,M385&lt;=10),('[1]Pricing Schedule'!$J$105),
IF(AND(I385=110000,R385&gt;1682,R385&lt;=1850.2,M385&gt;10),('[1]Pricing Schedule'!$J$113),
IF(AND(I385=110000,R385&gt;2018.4,R385&lt;=2186.6,M385&lt;=10),('[1]Pricing Schedule'!$J$105),
IF(AND(I385=110000,R385&gt;2018.4,R385&lt;=2186.6,M385&gt;10),('[1]Pricing Schedule'!$J$113),999999999)))))))))))))))))))))))))))))))))))))))</f>
        <v>4</v>
      </c>
      <c r="U385" s="40">
        <f t="shared" si="36"/>
        <v>111508.6956521739</v>
      </c>
      <c r="V385" s="41">
        <f t="shared" si="37"/>
        <v>8.9679104768588918</v>
      </c>
      <c r="Y385" s="23">
        <v>362</v>
      </c>
      <c r="Z385" s="23">
        <v>117</v>
      </c>
      <c r="AR385" s="35"/>
    </row>
    <row r="386" spans="1:44">
      <c r="A386" s="23">
        <v>386</v>
      </c>
      <c r="B386" s="23">
        <v>386</v>
      </c>
      <c r="C386" s="23" t="s">
        <v>732</v>
      </c>
      <c r="D386" s="23" t="s">
        <v>168</v>
      </c>
      <c r="E386" s="23" t="s">
        <v>168</v>
      </c>
      <c r="F386" s="23" t="s">
        <v>557</v>
      </c>
      <c r="G386" s="23" t="s">
        <v>558</v>
      </c>
      <c r="H386" s="23" t="s">
        <v>113</v>
      </c>
      <c r="I386" s="13">
        <v>38000</v>
      </c>
      <c r="J386" s="13">
        <v>38000</v>
      </c>
      <c r="K386" s="23" t="s">
        <v>119</v>
      </c>
      <c r="L386" s="24">
        <v>13.255000000000001</v>
      </c>
      <c r="M386" s="37">
        <f t="shared" ref="M386:M449" si="38">ROUNDUP(L386,0)</f>
        <v>14</v>
      </c>
      <c r="N386" s="24">
        <v>1.149</v>
      </c>
      <c r="O386" s="13">
        <v>1</v>
      </c>
      <c r="P386" s="36">
        <f t="shared" ref="P386:P449" si="39">IF(AND(O386=1,N386&gt;$AJ$2),N386*$AQ$2,
IF(AND(O386=1,N386&lt;=$AJ$2),N386,
IF(AND(O386=2,N386&gt;$AJ$3),N386*$AQ$3,
IF(AND(O386=2,N386&lt;=$AJ$3),N386,
IF(AND(O386=3,N386&gt;$AJ$4),N386*$AQ$4,
IF(AND(O386=3,N386&lt;=$AJ$4),N386,99999))))))</f>
        <v>0.86175000000000002</v>
      </c>
      <c r="Q386" s="38">
        <f t="shared" ref="Q386:Q449" si="40">IF(AND(O386=1,P386&lt;$AJ$2),$AP$2,
IF(AND(O386=1,P386&gt;=$AJ$2,P386&lt;$AL$2),$AP$2*2,
IF(AND(O386=1,P386&gt;=$AL$2),((FLOOR(P386,$AK$2))/$AK$2)*$AP$2,
IF(AND(O386=2,P386&lt;$AJ$3),$AP$3,
IF(AND(O386=2,P386&gt;=$AJ$3,P386&lt;$AL$3),$AP$3*2,
IF(AND(O386=2,P386&gt;=$AL$3),((FLOOR(P386,$AK$3))/$AK$3)*$AP$3,
IF(AND(O386=3,P386&lt;$AJ$4),$AP$4,
IF(AND(O386=3,P386&gt;=$AJ$4,P386&lt;$AL$4),$AP$4*2,
IF(AND(O386=3,P386&gt;=$AL$4),((FLOOR(P386,$AK$4))/$AK$4)*$AP$4,9999999)))))))))</f>
        <v>6.9</v>
      </c>
      <c r="R386" s="37">
        <f t="shared" ref="R386:R449" si="41">Q386</f>
        <v>6.9</v>
      </c>
      <c r="S386" s="39">
        <f>IF(AND(I386=38000,R386&lt;=4.5,M386&gt;8),'[1]Pricing Schedule'!$F$8+('[1]Pricing Schedule'!$F$9*M386),
IF(AND(I386=38000,R386&lt;=4.5,M386&lt;=8),'[1]Pricing Schedule'!$F$34+('[1]Pricing Schedule'!$F$36*M386),
IF(AND(I386=38000,R386&gt;4.5,R386&lt;=9,M386&gt;8),'[1]Pricing Schedule'!$F$17+('[1]Pricing Schedule'!$F$18*M386),
IF(AND(I386=38000,R386&gt;4.5,R386&lt;=9,M386&lt;=8),'[1]Pricing Schedule'!$F$34+('[1]Pricing Schedule'!$F$36*M386),
IF(AND(I386=38000,R386&gt;9,R386&lt;=12.8,M386&gt;8),'[1]Pricing Schedule'!$F$26+('[1]Pricing Schedule'!$F$27*M386),
IF(AND(I386=38000,R386&gt;9,R386&lt;=12.8,M386&lt;=8),'[1]Pricing Schedule'!$F$34+('[1]Pricing Schedule'!$F$36*M386),
IF(AND(I386=38000,R386&gt;12.8,R386&lt;=22.8),'[1]Pricing Schedule'!$F$34+('[1]Pricing Schedule'!$F$36*M386),
IF(AND(I386=38000,R386&gt;22.8,R386&lt;=30.2),'[1]Pricing Schedule'!$F$43+('[1]Pricing Schedule'!$F$45*M386),
IF(AND(I386=38000,R386&gt;30.2,R386&lt;=45.9),'[1]Pricing Schedule'!$F$52+('[1]Pricing Schedule'!$F$54*M386),
IF(AND(I386=38000,R386&gt;45.9,R386&lt;=123.4),'[1]Pricing Schedule'!$F$96+('[1]Pricing Schedule'!$F$97*M386),
IF(AND(I386=38000,R386&gt;123.4,R386&lt;=168.2,M386&lt;=10),'[1]Pricing Schedule'!$F$103+('[1]Pricing Schedule'!$F$105*M386),
IF(AND(I386=38000,R386&gt;123.4,R386&lt;=168.2,M386&gt;10),'[1]Pricing Schedule'!$F$111+('[1]Pricing Schedule'!$F$113*M386),
IF(AND(I386=38000,R386&gt;157.4,R386&lt;=336.4,M386&lt;=10),('[1]Pricing Schedule'!$F$103+('[1]Pricing Schedule'!$F$105*M386))*2,
IF(AND(I386=38000,R386&gt;157.4,R386&lt;=336.4,M386&gt;10),('[1]Pricing Schedule'!$F$111+('[1]Pricing Schedule'!$F$113*M386))*2,
IF(AND(I386=38000,R386&gt;314.8,R386&lt;=504.6,M386&lt;=10),('[1]Pricing Schedule'!$F$103+('[1]Pricing Schedule'!$F$105*M386))*3,
IF(AND(I386=38000,R386&gt;314.8,R386&lt;=504.6,M386&gt;10),('[1]Pricing Schedule'!$F$111+('[1]Pricing Schedule'!$F$113*M386))*3,
IF(AND(I386=38000,R386&gt;472.2,R386&lt;=672.8,M386&lt;=10),('[1]Pricing Schedule'!$F$103+('[1]Pricing Schedule'!$F$105*M386))*4,
IF(AND(I386=38000,R386&gt;472.2,R386&lt;=672.8,M386&gt;10),('[1]Pricing Schedule'!$F$111+('[1]Pricing Schedule'!$F$113*M386))*4,
IF(AND(I386=110000,R386&lt;=12.8,M386&gt;2),'[1]Pricing Schedule'!$F$62+('[1]Pricing Schedule'!$F$63*M386),
IF(AND(I386=110000,R386&lt;=12.8,M386&lt;=2),'[1]Pricing Schedule'!$F$96+('[1]Pricing Schedule'!$F$97*M386),
IF(AND(I386=110000,R386&gt;12.8,R386&lt;=22.8,M386&gt;3),'[1]Pricing Schedule'!$F$71+('[1]Pricing Schedule'!$F$72*M386),
IF(AND(I386=110000,R386&gt;12.8,R386&lt;=22.8,M386&lt;=3),'[1]Pricing Schedule'!$F$96+('[1]Pricing Schedule'!$F$97*M386),
IF(AND(I386=110000,R386&gt;22.8,R386&lt;=30.2),'[1]Pricing Schedule'!$F$80+('[1]Pricing Schedule'!$F$81*M386),
IF(AND(I386=110000,R386&gt;30.2,R386&lt;=45.9),'[1]Pricing Schedule'!$F$89+('[1]Pricing Schedule'!$F$90*M386),
IF(AND(I386=110000,R386&gt;45.9,R386&lt;=123.4),'[1]Pricing Schedule'!$F$96+('[1]Pricing Schedule'!$F$97*M386),
IF(AND(I386=110000,R386&gt;123.4,R386&lt;=168.2,M386&lt;=10),'[1]Pricing Schedule'!$F$103+('[1]Pricing Schedule'!$F$105*M386),
IF(AND(I386=110000,R386&gt;123.4,R386&lt;=168.2,M386&gt;10),'[1]Pricing Schedule'!$F$111+('[1]Pricing Schedule'!$F$113*M386),
IF(AND(I386=110000,R386&gt;168.2,R386&lt;=336.4,M386&lt;=10),('[1]Pricing Schedule'!$F$103+('[1]Pricing Schedule'!$F$105*M386))*2,
IF(AND(I386=110000,R386&gt;168.2,R386&lt;=336.4,M386&gt;10),('[1]Pricing Schedule'!$F$111+('[1]Pricing Schedule'!$F$113*M386))*2,
IF(AND(I386=110000,R386&gt;336.4,R386&lt;=504.6,M386&lt;=10),('[1]Pricing Schedule'!$F$103+('[1]Pricing Schedule'!$F$105*M386))*3,
IF(AND(I386=110000,R386&gt;336.4,R386&lt;=504.6,M386&gt;10),('[1]Pricing Schedule'!$F$111+('[1]Pricing Schedule'!$F$113*M386))*3,
IF(AND(I386=110000,R386&gt;504.6,R386&lt;=672.8,M386&lt;=10),('[1]Pricing Schedule'!$F$103+('[1]Pricing Schedule'!$F$105*M386))*4,
IF(AND(I386=110000,R386&gt;504.6,R386&lt;=672.8,M386&gt;10),('[1]Pricing Schedule'!$F$111+('[1]Pricing Schedule'!$F$113*M386))*4,
IF(AND(I386=110000,R386&gt;672.8,R386&lt;=841,M386&lt;=10),('[1]Pricing Schedule'!$F$103+('[1]Pricing Schedule'!$F$105*M386))*5,
IF(AND(I386=110000,R386&gt;672.8,R386&lt;=841,M386&gt;10),('[1]Pricing Schedule'!$F$111+('[1]Pricing Schedule'!$F$113*M386))*5,
IF(AND(I386=110000,R386&gt;672.8,R386&lt;=841,M386&lt;=10),('[1]Pricing Schedule'!$F$103+('[1]Pricing Schedule'!$F$105*M386))*5,
IF(AND(I386=110000,R386&gt;672.8,R386&lt;=841,M386&gt;10),('[1]Pricing Schedule'!$F$111+('[1]Pricing Schedule'!$F$113*M386))*5,
IF(AND(I386=110000,R386&gt;1345.6,R386&lt;=1513.8,M386&lt;=10),('[1]Pricing Schedule'!$F$103+('[1]Pricing Schedule'!$F$105*M386))*9,
IF(AND(I386=110000,R386&gt;1345.6,R386&lt;=1513.8,M386&gt;10),('[1]Pricing Schedule'!$F$111+('[1]Pricing Schedule'!$F$113*M386))*9,
9999999999)))))))))))))))))))))))))))))))))))))))</f>
        <v>1643300</v>
      </c>
      <c r="T386" s="21">
        <f>IF(AND(I386=38000,R386&lt;=4.5,M386&gt;8),'[1]Pricing Schedule'!$J$9,
IF(AND(I386=38000,R386&lt;=4.5,M386&lt;=8),'[1]Pricing Schedule'!$J$36,
IF(AND(I386=38000,R386&gt;4.5,R386&lt;=9,M386&gt;8),'[1]Pricing Schedule'!$J$18,
IF(AND(I386=38000,R386&gt;4.5,R386&lt;=9,M386&lt;=8),'[1]Pricing Schedule'!$J$36,
IF(AND(I386=38000,R386&gt;9,R386&lt;=12.8,M386&gt;8),'[1]Pricing Schedule'!$J$27,
IF(AND(I386=38000,R386&gt;9,R386&lt;=12.8,M386&lt;=8),'[1]Pricing Schedule'!$J$36,
IF(AND(I386=38000,R386&gt;12.8,R386&lt;=22.8),'[1]Pricing Schedule'!$J$36,
IF(AND(I386=38000,R386&gt;22.8,R386&lt;=30.2),'[1]Pricing Schedule'!$J$45,
IF(AND(I386=38000,R386&gt;30.2,R386&lt;=45.9),'[1]Pricing Schedule'!$J$54,
IF(AND(I386=38000,R386&gt;45.9,R386&lt;=123.4),'[1]Pricing Schedule'!$J$97,
IF(AND(I386=38000,R386&gt;123.4,R386&lt;=168.2,M386&lt;=10),'[1]Pricing Schedule'!$J$105,
IF(AND(I386=38000,R386&gt;123.4,R386&lt;=168.2,M386&gt;10),'[1]Pricing Schedule'!$J$113,
IF(AND(I386=38000,R386&gt;168.2,R386&lt;=336.4,M386&lt;=10),('[1]Pricing Schedule'!$J$105),
IF(AND(I386=38000,R386&gt;168.2,R386&lt;=336.4,M386&gt;10),('[1]Pricing Schedule'!$J$113),
IF(AND(I386=38000,R386&gt;336.4,R386&lt;=504.6,M386&lt;=10),('[1]Pricing Schedule'!$J$105),
IF(AND(I386=38000,R386&gt;336.4,R386&lt;=504.6,M386&gt;10),('[1]Pricing Schedule'!$J$113),
IF(AND(I386=38000,R386&gt;504.6,R386&lt;=672.8,M386&lt;=10),('[1]Pricing Schedule'!$J$105),
IF(AND(I386=38000,R386&gt;504.6,R386&lt;=672.8,M386&gt;10),('[1]Pricing Schedule'!$J$113),
IF(AND(I386=110000,R386&lt;=12.8,M386&gt;2),'[1]Pricing Schedule'!$J$63,
IF(AND(I386=110000,R386&lt;=12.8,M386&lt;=2),'[1]Pricing Schedule'!$J$97,
IF(AND(I386=110000,R386&gt;12.8,R386&lt;=22.8,M386&gt;3),'[1]Pricing Schedule'!$J$72,
IF(AND(I386=110000,R386&gt;12.8,R386&lt;=22.8,M386&lt;=3),'[1]Pricing Schedule'!$J$97,
IF(AND(I386=110000,R386&gt;22.8,R386&lt;=30.2),'[1]Pricing Schedule'!$J$81,
IF(AND(I386=110000,R386&gt;30.2,R386&lt;=45.9),'[1]Pricing Schedule'!$J$90,
IF(AND(I386=110000,R386&gt;45.9,R386&lt;=123.4),'[1]Pricing Schedule'!$J$97,
IF(AND(I386=110000,R386&gt;123.4,R386&lt;=168.2,M386&lt;=10),'[1]Pricing Schedule'!$J$105,
IF(AND(I386=110000,R386&gt;123.4,R386&lt;=168.2,M386&gt;10),'[1]Pricing Schedule'!$J$113,
IF(AND(I386=110000,R386&gt;168.2,R386&lt;=336.2,M386&lt;=10),('[1]Pricing Schedule'!$J$105),
IF(AND(I386=110000,R386&gt;168.2,R386&lt;=336.2,M386&gt;10),('[1]Pricing Schedule'!$J$113),
IF(AND(I386=110000,R386&gt;336.4,R386&lt;=504.6,M386&lt;=10),('[1]Pricing Schedule'!$J$105),
IF(AND(I386=110000,R386&gt;336.4,R386&lt;=504.6,M386&gt;10),('[1]Pricing Schedule'!$J$113),
IF(AND(I386=110000,R386&gt;504.6,R386&lt;=672.8,M386&lt;=10),('[1]Pricing Schedule'!$J$105),
IF(AND(I386=110000,R386&gt;504.6,R386&lt;=672.8,M386&gt;10),('[1]Pricing Schedule'!$J$113),
IF(AND(I386=110000,R386&gt;672.8,R386&lt;=841,M386&lt;=10),('[1]Pricing Schedule'!$J$105),
IF(AND(I386=110000,R386&gt;672.8,R386&lt;=841,M386&gt;10),('[1]Pricing Schedule'!$J$113),
IF(AND(I386=110000,R386&gt;1682,R386&lt;=1850.2,M386&lt;=10),('[1]Pricing Schedule'!$J$105),
IF(AND(I386=110000,R386&gt;1682,R386&lt;=1850.2,M386&gt;10),('[1]Pricing Schedule'!$J$113),
IF(AND(I386=110000,R386&gt;2018.4,R386&lt;=2186.6,M386&lt;=10),('[1]Pricing Schedule'!$J$105),
IF(AND(I386=110000,R386&gt;2018.4,R386&lt;=2186.6,M386&gt;10),('[1]Pricing Schedule'!$J$113),999999999)))))))))))))))))))))))))))))))))))))))</f>
        <v>2</v>
      </c>
      <c r="U386" s="40">
        <f t="shared" ref="U386:U449" si="42">S386/R386</f>
        <v>238159.42028985507</v>
      </c>
      <c r="V386" s="41">
        <f t="shared" ref="V386:V449" si="43">(R386*1000000)/S386</f>
        <v>4.1988681311994158</v>
      </c>
      <c r="Y386" s="23">
        <v>362</v>
      </c>
      <c r="Z386" s="23">
        <v>498</v>
      </c>
      <c r="AR386" s="35"/>
    </row>
    <row r="387" spans="1:44">
      <c r="A387" s="23">
        <v>387</v>
      </c>
      <c r="B387" s="23">
        <v>387</v>
      </c>
      <c r="C387" s="23" t="s">
        <v>733</v>
      </c>
      <c r="D387" s="23" t="s">
        <v>121</v>
      </c>
      <c r="E387" s="23" t="s">
        <v>121</v>
      </c>
      <c r="F387" s="23" t="s">
        <v>734</v>
      </c>
      <c r="G387" s="23" t="s">
        <v>735</v>
      </c>
      <c r="H387" s="23" t="s">
        <v>133</v>
      </c>
      <c r="I387" s="13">
        <v>110000</v>
      </c>
      <c r="J387" s="13">
        <v>20000</v>
      </c>
      <c r="K387" s="13">
        <v>110000</v>
      </c>
      <c r="L387" s="24">
        <v>1.5189999999999999</v>
      </c>
      <c r="M387" s="37">
        <f t="shared" si="38"/>
        <v>2</v>
      </c>
      <c r="N387" s="24">
        <v>0.13600000000000001</v>
      </c>
      <c r="O387" s="13">
        <v>2</v>
      </c>
      <c r="P387" s="36">
        <f t="shared" si="39"/>
        <v>0.13600000000000001</v>
      </c>
      <c r="Q387" s="38">
        <f t="shared" si="40"/>
        <v>4.2</v>
      </c>
      <c r="R387" s="37">
        <f t="shared" si="41"/>
        <v>4.2</v>
      </c>
      <c r="S387" s="39">
        <f>IF(AND(I387=38000,R387&lt;=4.5,M387&gt;8),'[1]Pricing Schedule'!$F$8+('[1]Pricing Schedule'!$F$9*M387),
IF(AND(I387=38000,R387&lt;=4.5,M387&lt;=8),'[1]Pricing Schedule'!$F$34+('[1]Pricing Schedule'!$F$36*M387),
IF(AND(I387=38000,R387&gt;4.5,R387&lt;=9,M387&gt;8),'[1]Pricing Schedule'!$F$17+('[1]Pricing Schedule'!$F$18*M387),
IF(AND(I387=38000,R387&gt;4.5,R387&lt;=9,M387&lt;=8),'[1]Pricing Schedule'!$F$34+('[1]Pricing Schedule'!$F$36*M387),
IF(AND(I387=38000,R387&gt;9,R387&lt;=12.8,M387&gt;8),'[1]Pricing Schedule'!$F$26+('[1]Pricing Schedule'!$F$27*M387),
IF(AND(I387=38000,R387&gt;9,R387&lt;=12.8,M387&lt;=8),'[1]Pricing Schedule'!$F$34+('[1]Pricing Schedule'!$F$36*M387),
IF(AND(I387=38000,R387&gt;12.8,R387&lt;=22.8),'[1]Pricing Schedule'!$F$34+('[1]Pricing Schedule'!$F$36*M387),
IF(AND(I387=38000,R387&gt;22.8,R387&lt;=30.2),'[1]Pricing Schedule'!$F$43+('[1]Pricing Schedule'!$F$45*M387),
IF(AND(I387=38000,R387&gt;30.2,R387&lt;=45.9),'[1]Pricing Schedule'!$F$52+('[1]Pricing Schedule'!$F$54*M387),
IF(AND(I387=38000,R387&gt;45.9,R387&lt;=123.4),'[1]Pricing Schedule'!$F$96+('[1]Pricing Schedule'!$F$97*M387),
IF(AND(I387=38000,R387&gt;123.4,R387&lt;=168.2,M387&lt;=10),'[1]Pricing Schedule'!$F$103+('[1]Pricing Schedule'!$F$105*M387),
IF(AND(I387=38000,R387&gt;123.4,R387&lt;=168.2,M387&gt;10),'[1]Pricing Schedule'!$F$111+('[1]Pricing Schedule'!$F$113*M387),
IF(AND(I387=38000,R387&gt;157.4,R387&lt;=336.4,M387&lt;=10),('[1]Pricing Schedule'!$F$103+('[1]Pricing Schedule'!$F$105*M387))*2,
IF(AND(I387=38000,R387&gt;157.4,R387&lt;=336.4,M387&gt;10),('[1]Pricing Schedule'!$F$111+('[1]Pricing Schedule'!$F$113*M387))*2,
IF(AND(I387=38000,R387&gt;314.8,R387&lt;=504.6,M387&lt;=10),('[1]Pricing Schedule'!$F$103+('[1]Pricing Schedule'!$F$105*M387))*3,
IF(AND(I387=38000,R387&gt;314.8,R387&lt;=504.6,M387&gt;10),('[1]Pricing Schedule'!$F$111+('[1]Pricing Schedule'!$F$113*M387))*3,
IF(AND(I387=38000,R387&gt;472.2,R387&lt;=672.8,M387&lt;=10),('[1]Pricing Schedule'!$F$103+('[1]Pricing Schedule'!$F$105*M387))*4,
IF(AND(I387=38000,R387&gt;472.2,R387&lt;=672.8,M387&gt;10),('[1]Pricing Schedule'!$F$111+('[1]Pricing Schedule'!$F$113*M387))*4,
IF(AND(I387=110000,R387&lt;=12.8,M387&gt;2),'[1]Pricing Schedule'!$F$62+('[1]Pricing Schedule'!$F$63*M387),
IF(AND(I387=110000,R387&lt;=12.8,M387&lt;=2),'[1]Pricing Schedule'!$F$96+('[1]Pricing Schedule'!$F$97*M387),
IF(AND(I387=110000,R387&gt;12.8,R387&lt;=22.8,M387&gt;3),'[1]Pricing Schedule'!$F$71+('[1]Pricing Schedule'!$F$72*M387),
IF(AND(I387=110000,R387&gt;12.8,R387&lt;=22.8,M387&lt;=3),'[1]Pricing Schedule'!$F$96+('[1]Pricing Schedule'!$F$97*M387),
IF(AND(I387=110000,R387&gt;22.8,R387&lt;=30.2),'[1]Pricing Schedule'!$F$80+('[1]Pricing Schedule'!$F$81*M387),
IF(AND(I387=110000,R387&gt;30.2,R387&lt;=45.9),'[1]Pricing Schedule'!$F$89+('[1]Pricing Schedule'!$F$90*M387),
IF(AND(I387=110000,R387&gt;45.9,R387&lt;=123.4),'[1]Pricing Schedule'!$F$96+('[1]Pricing Schedule'!$F$97*M387),
IF(AND(I387=110000,R387&gt;123.4,R387&lt;=168.2,M387&lt;=10),'[1]Pricing Schedule'!$F$103+('[1]Pricing Schedule'!$F$105*M387),
IF(AND(I387=110000,R387&gt;123.4,R387&lt;=168.2,M387&gt;10),'[1]Pricing Schedule'!$F$111+('[1]Pricing Schedule'!$F$113*M387),
IF(AND(I387=110000,R387&gt;168.2,R387&lt;=336.4,M387&lt;=10),('[1]Pricing Schedule'!$F$103+('[1]Pricing Schedule'!$F$105*M387))*2,
IF(AND(I387=110000,R387&gt;168.2,R387&lt;=336.4,M387&gt;10),('[1]Pricing Schedule'!$F$111+('[1]Pricing Schedule'!$F$113*M387))*2,
IF(AND(I387=110000,R387&gt;336.4,R387&lt;=504.6,M387&lt;=10),('[1]Pricing Schedule'!$F$103+('[1]Pricing Schedule'!$F$105*M387))*3,
IF(AND(I387=110000,R387&gt;336.4,R387&lt;=504.6,M387&gt;10),('[1]Pricing Schedule'!$F$111+('[1]Pricing Schedule'!$F$113*M387))*3,
IF(AND(I387=110000,R387&gt;504.6,R387&lt;=672.8,M387&lt;=10),('[1]Pricing Schedule'!$F$103+('[1]Pricing Schedule'!$F$105*M387))*4,
IF(AND(I387=110000,R387&gt;504.6,R387&lt;=672.8,M387&gt;10),('[1]Pricing Schedule'!$F$111+('[1]Pricing Schedule'!$F$113*M387))*4,
IF(AND(I387=110000,R387&gt;672.8,R387&lt;=841,M387&lt;=10),('[1]Pricing Schedule'!$F$103+('[1]Pricing Schedule'!$F$105*M387))*5,
IF(AND(I387=110000,R387&gt;672.8,R387&lt;=841,M387&gt;10),('[1]Pricing Schedule'!$F$111+('[1]Pricing Schedule'!$F$113*M387))*5,
IF(AND(I387=110000,R387&gt;672.8,R387&lt;=841,M387&lt;=10),('[1]Pricing Schedule'!$F$103+('[1]Pricing Schedule'!$F$105*M387))*5,
IF(AND(I387=110000,R387&gt;672.8,R387&lt;=841,M387&gt;10),('[1]Pricing Schedule'!$F$111+('[1]Pricing Schedule'!$F$113*M387))*5,
IF(AND(I387=110000,R387&gt;1345.6,R387&lt;=1513.8,M387&lt;=10),('[1]Pricing Schedule'!$F$103+('[1]Pricing Schedule'!$F$105*M387))*9,
IF(AND(I387=110000,R387&gt;1345.6,R387&lt;=1513.8,M387&gt;10),('[1]Pricing Schedule'!$F$111+('[1]Pricing Schedule'!$F$113*M387))*9,
9999999999)))))))))))))))))))))))))))))))))))))))</f>
        <v>1340080</v>
      </c>
      <c r="T387" s="21">
        <f>IF(AND(I387=38000,R387&lt;=4.5,M387&gt;8),'[1]Pricing Schedule'!$J$9,
IF(AND(I387=38000,R387&lt;=4.5,M387&lt;=8),'[1]Pricing Schedule'!$J$36,
IF(AND(I387=38000,R387&gt;4.5,R387&lt;=9,M387&gt;8),'[1]Pricing Schedule'!$J$18,
IF(AND(I387=38000,R387&gt;4.5,R387&lt;=9,M387&lt;=8),'[1]Pricing Schedule'!$J$36,
IF(AND(I387=38000,R387&gt;9,R387&lt;=12.8,M387&gt;8),'[1]Pricing Schedule'!$J$27,
IF(AND(I387=38000,R387&gt;9,R387&lt;=12.8,M387&lt;=8),'[1]Pricing Schedule'!$J$36,
IF(AND(I387=38000,R387&gt;12.8,R387&lt;=22.8),'[1]Pricing Schedule'!$J$36,
IF(AND(I387=38000,R387&gt;22.8,R387&lt;=30.2),'[1]Pricing Schedule'!$J$45,
IF(AND(I387=38000,R387&gt;30.2,R387&lt;=45.9),'[1]Pricing Schedule'!$J$54,
IF(AND(I387=38000,R387&gt;45.9,R387&lt;=123.4),'[1]Pricing Schedule'!$J$97,
IF(AND(I387=38000,R387&gt;123.4,R387&lt;=168.2,M387&lt;=10),'[1]Pricing Schedule'!$J$105,
IF(AND(I387=38000,R387&gt;123.4,R387&lt;=168.2,M387&gt;10),'[1]Pricing Schedule'!$J$113,
IF(AND(I387=38000,R387&gt;168.2,R387&lt;=336.4,M387&lt;=10),('[1]Pricing Schedule'!$J$105),
IF(AND(I387=38000,R387&gt;168.2,R387&lt;=336.4,M387&gt;10),('[1]Pricing Schedule'!$J$113),
IF(AND(I387=38000,R387&gt;336.4,R387&lt;=504.6,M387&lt;=10),('[1]Pricing Schedule'!$J$105),
IF(AND(I387=38000,R387&gt;336.4,R387&lt;=504.6,M387&gt;10),('[1]Pricing Schedule'!$J$113),
IF(AND(I387=38000,R387&gt;504.6,R387&lt;=672.8,M387&lt;=10),('[1]Pricing Schedule'!$J$105),
IF(AND(I387=38000,R387&gt;504.6,R387&lt;=672.8,M387&gt;10),('[1]Pricing Schedule'!$J$113),
IF(AND(I387=110000,R387&lt;=12.8,M387&gt;2),'[1]Pricing Schedule'!$J$63,
IF(AND(I387=110000,R387&lt;=12.8,M387&lt;=2),'[1]Pricing Schedule'!$J$97,
IF(AND(I387=110000,R387&gt;12.8,R387&lt;=22.8,M387&gt;3),'[1]Pricing Schedule'!$J$72,
IF(AND(I387=110000,R387&gt;12.8,R387&lt;=22.8,M387&lt;=3),'[1]Pricing Schedule'!$J$97,
IF(AND(I387=110000,R387&gt;22.8,R387&lt;=30.2),'[1]Pricing Schedule'!$J$81,
IF(AND(I387=110000,R387&gt;30.2,R387&lt;=45.9),'[1]Pricing Schedule'!$J$90,
IF(AND(I387=110000,R387&gt;45.9,R387&lt;=123.4),'[1]Pricing Schedule'!$J$97,
IF(AND(I387=110000,R387&gt;123.4,R387&lt;=168.2,M387&lt;=10),'[1]Pricing Schedule'!$J$105,
IF(AND(I387=110000,R387&gt;123.4,R387&lt;=168.2,M387&gt;10),'[1]Pricing Schedule'!$J$113,
IF(AND(I387=110000,R387&gt;168.2,R387&lt;=336.2,M387&lt;=10),('[1]Pricing Schedule'!$J$105),
IF(AND(I387=110000,R387&gt;168.2,R387&lt;=336.2,M387&gt;10),('[1]Pricing Schedule'!$J$113),
IF(AND(I387=110000,R387&gt;336.4,R387&lt;=504.6,M387&lt;=10),('[1]Pricing Schedule'!$J$105),
IF(AND(I387=110000,R387&gt;336.4,R387&lt;=504.6,M387&gt;10),('[1]Pricing Schedule'!$J$113),
IF(AND(I387=110000,R387&gt;504.6,R387&lt;=672.8,M387&lt;=10),('[1]Pricing Schedule'!$J$105),
IF(AND(I387=110000,R387&gt;504.6,R387&lt;=672.8,M387&gt;10),('[1]Pricing Schedule'!$J$113),
IF(AND(I387=110000,R387&gt;672.8,R387&lt;=841,M387&lt;=10),('[1]Pricing Schedule'!$J$105),
IF(AND(I387=110000,R387&gt;672.8,R387&lt;=841,M387&gt;10),('[1]Pricing Schedule'!$J$113),
IF(AND(I387=110000,R387&gt;1682,R387&lt;=1850.2,M387&lt;=10),('[1]Pricing Schedule'!$J$105),
IF(AND(I387=110000,R387&gt;1682,R387&lt;=1850.2,M387&gt;10),('[1]Pricing Schedule'!$J$113),
IF(AND(I387=110000,R387&gt;2018.4,R387&lt;=2186.6,M387&lt;=10),('[1]Pricing Schedule'!$J$105),
IF(AND(I387=110000,R387&gt;2018.4,R387&lt;=2186.6,M387&gt;10),('[1]Pricing Schedule'!$J$113),999999999)))))))))))))))))))))))))))))))))))))))</f>
        <v>11</v>
      </c>
      <c r="U387" s="40">
        <f t="shared" si="42"/>
        <v>319066.66666666663</v>
      </c>
      <c r="V387" s="41">
        <f t="shared" si="43"/>
        <v>3.134141245298788</v>
      </c>
      <c r="Y387" s="23">
        <v>337</v>
      </c>
      <c r="Z387" s="23">
        <v>118</v>
      </c>
      <c r="AR387" s="35"/>
    </row>
    <row r="388" spans="1:44">
      <c r="A388" s="23">
        <v>388</v>
      </c>
      <c r="B388" s="23">
        <v>388</v>
      </c>
      <c r="C388" s="23" t="s">
        <v>736</v>
      </c>
      <c r="D388" s="23" t="s">
        <v>121</v>
      </c>
      <c r="E388" s="23" t="s">
        <v>121</v>
      </c>
      <c r="F388" s="23" t="s">
        <v>366</v>
      </c>
      <c r="G388" s="23" t="s">
        <v>367</v>
      </c>
      <c r="H388" s="23" t="s">
        <v>133</v>
      </c>
      <c r="I388" s="13">
        <v>110000</v>
      </c>
      <c r="L388" s="24">
        <v>2.0459999999999998</v>
      </c>
      <c r="M388" s="37">
        <f t="shared" si="38"/>
        <v>3</v>
      </c>
      <c r="N388" s="24">
        <v>0.29199999999999998</v>
      </c>
      <c r="O388" s="13">
        <v>2</v>
      </c>
      <c r="P388" s="36">
        <f t="shared" si="39"/>
        <v>0.29199999999999998</v>
      </c>
      <c r="Q388" s="38">
        <f t="shared" si="40"/>
        <v>4.2</v>
      </c>
      <c r="R388" s="37">
        <f t="shared" si="41"/>
        <v>4.2</v>
      </c>
      <c r="S388" s="39">
        <f>IF(AND(I388=38000,R388&lt;=4.5,M388&gt;8),'[1]Pricing Schedule'!$F$8+('[1]Pricing Schedule'!$F$9*M388),
IF(AND(I388=38000,R388&lt;=4.5,M388&lt;=8),'[1]Pricing Schedule'!$F$34+('[1]Pricing Schedule'!$F$36*M388),
IF(AND(I388=38000,R388&gt;4.5,R388&lt;=9,M388&gt;8),'[1]Pricing Schedule'!$F$17+('[1]Pricing Schedule'!$F$18*M388),
IF(AND(I388=38000,R388&gt;4.5,R388&lt;=9,M388&lt;=8),'[1]Pricing Schedule'!$F$34+('[1]Pricing Schedule'!$F$36*M388),
IF(AND(I388=38000,R388&gt;9,R388&lt;=12.8,M388&gt;8),'[1]Pricing Schedule'!$F$26+('[1]Pricing Schedule'!$F$27*M388),
IF(AND(I388=38000,R388&gt;9,R388&lt;=12.8,M388&lt;=8),'[1]Pricing Schedule'!$F$34+('[1]Pricing Schedule'!$F$36*M388),
IF(AND(I388=38000,R388&gt;12.8,R388&lt;=22.8),'[1]Pricing Schedule'!$F$34+('[1]Pricing Schedule'!$F$36*M388),
IF(AND(I388=38000,R388&gt;22.8,R388&lt;=30.2),'[1]Pricing Schedule'!$F$43+('[1]Pricing Schedule'!$F$45*M388),
IF(AND(I388=38000,R388&gt;30.2,R388&lt;=45.9),'[1]Pricing Schedule'!$F$52+('[1]Pricing Schedule'!$F$54*M388),
IF(AND(I388=38000,R388&gt;45.9,R388&lt;=123.4),'[1]Pricing Schedule'!$F$96+('[1]Pricing Schedule'!$F$97*M388),
IF(AND(I388=38000,R388&gt;123.4,R388&lt;=168.2,M388&lt;=10),'[1]Pricing Schedule'!$F$103+('[1]Pricing Schedule'!$F$105*M388),
IF(AND(I388=38000,R388&gt;123.4,R388&lt;=168.2,M388&gt;10),'[1]Pricing Schedule'!$F$111+('[1]Pricing Schedule'!$F$113*M388),
IF(AND(I388=38000,R388&gt;157.4,R388&lt;=336.4,M388&lt;=10),('[1]Pricing Schedule'!$F$103+('[1]Pricing Schedule'!$F$105*M388))*2,
IF(AND(I388=38000,R388&gt;157.4,R388&lt;=336.4,M388&gt;10),('[1]Pricing Schedule'!$F$111+('[1]Pricing Schedule'!$F$113*M388))*2,
IF(AND(I388=38000,R388&gt;314.8,R388&lt;=504.6,M388&lt;=10),('[1]Pricing Schedule'!$F$103+('[1]Pricing Schedule'!$F$105*M388))*3,
IF(AND(I388=38000,R388&gt;314.8,R388&lt;=504.6,M388&gt;10),('[1]Pricing Schedule'!$F$111+('[1]Pricing Schedule'!$F$113*M388))*3,
IF(AND(I388=38000,R388&gt;472.2,R388&lt;=672.8,M388&lt;=10),('[1]Pricing Schedule'!$F$103+('[1]Pricing Schedule'!$F$105*M388))*4,
IF(AND(I388=38000,R388&gt;472.2,R388&lt;=672.8,M388&gt;10),('[1]Pricing Schedule'!$F$111+('[1]Pricing Schedule'!$F$113*M388))*4,
IF(AND(I388=110000,R388&lt;=12.8,M388&gt;2),'[1]Pricing Schedule'!$F$62+('[1]Pricing Schedule'!$F$63*M388),
IF(AND(I388=110000,R388&lt;=12.8,M388&lt;=2),'[1]Pricing Schedule'!$F$96+('[1]Pricing Schedule'!$F$97*M388),
IF(AND(I388=110000,R388&gt;12.8,R388&lt;=22.8,M388&gt;3),'[1]Pricing Schedule'!$F$71+('[1]Pricing Schedule'!$F$72*M388),
IF(AND(I388=110000,R388&gt;12.8,R388&lt;=22.8,M388&lt;=3),'[1]Pricing Schedule'!$F$96+('[1]Pricing Schedule'!$F$97*M388),
IF(AND(I388=110000,R388&gt;22.8,R388&lt;=30.2),'[1]Pricing Schedule'!$F$80+('[1]Pricing Schedule'!$F$81*M388),
IF(AND(I388=110000,R388&gt;30.2,R388&lt;=45.9),'[1]Pricing Schedule'!$F$89+('[1]Pricing Schedule'!$F$90*M388),
IF(AND(I388=110000,R388&gt;45.9,R388&lt;=123.4),'[1]Pricing Schedule'!$F$96+('[1]Pricing Schedule'!$F$97*M388),
IF(AND(I388=110000,R388&gt;123.4,R388&lt;=168.2,M388&lt;=10),'[1]Pricing Schedule'!$F$103+('[1]Pricing Schedule'!$F$105*M388),
IF(AND(I388=110000,R388&gt;123.4,R388&lt;=168.2,M388&gt;10),'[1]Pricing Schedule'!$F$111+('[1]Pricing Schedule'!$F$113*M388),
IF(AND(I388=110000,R388&gt;168.2,R388&lt;=336.4,M388&lt;=10),('[1]Pricing Schedule'!$F$103+('[1]Pricing Schedule'!$F$105*M388))*2,
IF(AND(I388=110000,R388&gt;168.2,R388&lt;=336.4,M388&gt;10),('[1]Pricing Schedule'!$F$111+('[1]Pricing Schedule'!$F$113*M388))*2,
IF(AND(I388=110000,R388&gt;336.4,R388&lt;=504.6,M388&lt;=10),('[1]Pricing Schedule'!$F$103+('[1]Pricing Schedule'!$F$105*M388))*3,
IF(AND(I388=110000,R388&gt;336.4,R388&lt;=504.6,M388&gt;10),('[1]Pricing Schedule'!$F$111+('[1]Pricing Schedule'!$F$113*M388))*3,
IF(AND(I388=110000,R388&gt;504.6,R388&lt;=672.8,M388&lt;=10),('[1]Pricing Schedule'!$F$103+('[1]Pricing Schedule'!$F$105*M388))*4,
IF(AND(I388=110000,R388&gt;504.6,R388&lt;=672.8,M388&gt;10),('[1]Pricing Schedule'!$F$111+('[1]Pricing Schedule'!$F$113*M388))*4,
IF(AND(I388=110000,R388&gt;672.8,R388&lt;=841,M388&lt;=10),('[1]Pricing Schedule'!$F$103+('[1]Pricing Schedule'!$F$105*M388))*5,
IF(AND(I388=110000,R388&gt;672.8,R388&lt;=841,M388&gt;10),('[1]Pricing Schedule'!$F$111+('[1]Pricing Schedule'!$F$113*M388))*5,
IF(AND(I388=110000,R388&gt;672.8,R388&lt;=841,M388&lt;=10),('[1]Pricing Schedule'!$F$103+('[1]Pricing Schedule'!$F$105*M388))*5,
IF(AND(I388=110000,R388&gt;672.8,R388&lt;=841,M388&gt;10),('[1]Pricing Schedule'!$F$111+('[1]Pricing Schedule'!$F$113*M388))*5,
IF(AND(I388=110000,R388&gt;1345.6,R388&lt;=1513.8,M388&lt;=10),('[1]Pricing Schedule'!$F$103+('[1]Pricing Schedule'!$F$105*M388))*9,
IF(AND(I388=110000,R388&gt;1345.6,R388&lt;=1513.8,M388&gt;10),('[1]Pricing Schedule'!$F$111+('[1]Pricing Schedule'!$F$113*M388))*9,
9999999999)))))))))))))))))))))))))))))))))))))))</f>
        <v>1574570</v>
      </c>
      <c r="T388" s="21">
        <f>IF(AND(I388=38000,R388&lt;=4.5,M388&gt;8),'[1]Pricing Schedule'!$J$9,
IF(AND(I388=38000,R388&lt;=4.5,M388&lt;=8),'[1]Pricing Schedule'!$J$36,
IF(AND(I388=38000,R388&gt;4.5,R388&lt;=9,M388&gt;8),'[1]Pricing Schedule'!$J$18,
IF(AND(I388=38000,R388&gt;4.5,R388&lt;=9,M388&lt;=8),'[1]Pricing Schedule'!$J$36,
IF(AND(I388=38000,R388&gt;9,R388&lt;=12.8,M388&gt;8),'[1]Pricing Schedule'!$J$27,
IF(AND(I388=38000,R388&gt;9,R388&lt;=12.8,M388&lt;=8),'[1]Pricing Schedule'!$J$36,
IF(AND(I388=38000,R388&gt;12.8,R388&lt;=22.8),'[1]Pricing Schedule'!$J$36,
IF(AND(I388=38000,R388&gt;22.8,R388&lt;=30.2),'[1]Pricing Schedule'!$J$45,
IF(AND(I388=38000,R388&gt;30.2,R388&lt;=45.9),'[1]Pricing Schedule'!$J$54,
IF(AND(I388=38000,R388&gt;45.9,R388&lt;=123.4),'[1]Pricing Schedule'!$J$97,
IF(AND(I388=38000,R388&gt;123.4,R388&lt;=168.2,M388&lt;=10),'[1]Pricing Schedule'!$J$105,
IF(AND(I388=38000,R388&gt;123.4,R388&lt;=168.2,M388&gt;10),'[1]Pricing Schedule'!$J$113,
IF(AND(I388=38000,R388&gt;168.2,R388&lt;=336.4,M388&lt;=10),('[1]Pricing Schedule'!$J$105),
IF(AND(I388=38000,R388&gt;168.2,R388&lt;=336.4,M388&gt;10),('[1]Pricing Schedule'!$J$113),
IF(AND(I388=38000,R388&gt;336.4,R388&lt;=504.6,M388&lt;=10),('[1]Pricing Schedule'!$J$105),
IF(AND(I388=38000,R388&gt;336.4,R388&lt;=504.6,M388&gt;10),('[1]Pricing Schedule'!$J$113),
IF(AND(I388=38000,R388&gt;504.6,R388&lt;=672.8,M388&lt;=10),('[1]Pricing Schedule'!$J$105),
IF(AND(I388=38000,R388&gt;504.6,R388&lt;=672.8,M388&gt;10),('[1]Pricing Schedule'!$J$113),
IF(AND(I388=110000,R388&lt;=12.8,M388&gt;2),'[1]Pricing Schedule'!$J$63,
IF(AND(I388=110000,R388&lt;=12.8,M388&lt;=2),'[1]Pricing Schedule'!$J$97,
IF(AND(I388=110000,R388&gt;12.8,R388&lt;=22.8,M388&gt;3),'[1]Pricing Schedule'!$J$72,
IF(AND(I388=110000,R388&gt;12.8,R388&lt;=22.8,M388&lt;=3),'[1]Pricing Schedule'!$J$97,
IF(AND(I388=110000,R388&gt;22.8,R388&lt;=30.2),'[1]Pricing Schedule'!$J$81,
IF(AND(I388=110000,R388&gt;30.2,R388&lt;=45.9),'[1]Pricing Schedule'!$J$90,
IF(AND(I388=110000,R388&gt;45.9,R388&lt;=123.4),'[1]Pricing Schedule'!$J$97,
IF(AND(I388=110000,R388&gt;123.4,R388&lt;=168.2,M388&lt;=10),'[1]Pricing Schedule'!$J$105,
IF(AND(I388=110000,R388&gt;123.4,R388&lt;=168.2,M388&gt;10),'[1]Pricing Schedule'!$J$113,
IF(AND(I388=110000,R388&gt;168.2,R388&lt;=336.2,M388&lt;=10),('[1]Pricing Schedule'!$J$105),
IF(AND(I388=110000,R388&gt;168.2,R388&lt;=336.2,M388&gt;10),('[1]Pricing Schedule'!$J$113),
IF(AND(I388=110000,R388&gt;336.4,R388&lt;=504.6,M388&lt;=10),('[1]Pricing Schedule'!$J$105),
IF(AND(I388=110000,R388&gt;336.4,R388&lt;=504.6,M388&gt;10),('[1]Pricing Schedule'!$J$113),
IF(AND(I388=110000,R388&gt;504.6,R388&lt;=672.8,M388&lt;=10),('[1]Pricing Schedule'!$J$105),
IF(AND(I388=110000,R388&gt;504.6,R388&lt;=672.8,M388&gt;10),('[1]Pricing Schedule'!$J$113),
IF(AND(I388=110000,R388&gt;672.8,R388&lt;=841,M388&lt;=10),('[1]Pricing Schedule'!$J$105),
IF(AND(I388=110000,R388&gt;672.8,R388&lt;=841,M388&gt;10),('[1]Pricing Schedule'!$J$113),
IF(AND(I388=110000,R388&gt;1682,R388&lt;=1850.2,M388&lt;=10),('[1]Pricing Schedule'!$J$105),
IF(AND(I388=110000,R388&gt;1682,R388&lt;=1850.2,M388&gt;10),('[1]Pricing Schedule'!$J$113),
IF(AND(I388=110000,R388&gt;2018.4,R388&lt;=2186.6,M388&lt;=10),('[1]Pricing Schedule'!$J$105),
IF(AND(I388=110000,R388&gt;2018.4,R388&lt;=2186.6,M388&gt;10),('[1]Pricing Schedule'!$J$113),999999999)))))))))))))))))))))))))))))))))))))))</f>
        <v>7</v>
      </c>
      <c r="U388" s="40">
        <f t="shared" si="42"/>
        <v>374897.61904761905</v>
      </c>
      <c r="V388" s="41">
        <f t="shared" si="43"/>
        <v>2.6673949078161021</v>
      </c>
      <c r="Y388" s="23">
        <v>246</v>
      </c>
      <c r="Z388" s="23">
        <v>688</v>
      </c>
      <c r="AR388" s="35"/>
    </row>
    <row r="389" spans="1:44">
      <c r="A389" s="23">
        <v>389</v>
      </c>
      <c r="B389" s="23">
        <v>389</v>
      </c>
      <c r="C389" s="23" t="s">
        <v>737</v>
      </c>
      <c r="D389" s="23" t="s">
        <v>121</v>
      </c>
      <c r="E389" s="23" t="s">
        <v>121</v>
      </c>
      <c r="F389" s="23" t="s">
        <v>363</v>
      </c>
      <c r="G389" s="23" t="s">
        <v>364</v>
      </c>
      <c r="H389" s="23" t="s">
        <v>113</v>
      </c>
      <c r="I389" s="13">
        <v>38000</v>
      </c>
      <c r="J389" s="13">
        <v>38000</v>
      </c>
      <c r="K389" s="23" t="s">
        <v>119</v>
      </c>
      <c r="L389" s="24">
        <v>4.9450000000000003</v>
      </c>
      <c r="M389" s="37">
        <f t="shared" si="38"/>
        <v>5</v>
      </c>
      <c r="N389" s="24">
        <v>0.28799999999999998</v>
      </c>
      <c r="O389" s="13">
        <v>2</v>
      </c>
      <c r="P389" s="36">
        <f t="shared" si="39"/>
        <v>0.28799999999999998</v>
      </c>
      <c r="Q389" s="38">
        <f t="shared" si="40"/>
        <v>4.2</v>
      </c>
      <c r="R389" s="37">
        <f t="shared" si="41"/>
        <v>4.2</v>
      </c>
      <c r="S389" s="39">
        <f>IF(AND(I389=38000,R389&lt;=4.5,M389&gt;8),'[1]Pricing Schedule'!$F$8+('[1]Pricing Schedule'!$F$9*M389),
IF(AND(I389=38000,R389&lt;=4.5,M389&lt;=8),'[1]Pricing Schedule'!$F$34+('[1]Pricing Schedule'!$F$36*M389),
IF(AND(I389=38000,R389&gt;4.5,R389&lt;=9,M389&gt;8),'[1]Pricing Schedule'!$F$17+('[1]Pricing Schedule'!$F$18*M389),
IF(AND(I389=38000,R389&gt;4.5,R389&lt;=9,M389&lt;=8),'[1]Pricing Schedule'!$F$34+('[1]Pricing Schedule'!$F$36*M389),
IF(AND(I389=38000,R389&gt;9,R389&lt;=12.8,M389&gt;8),'[1]Pricing Schedule'!$F$26+('[1]Pricing Schedule'!$F$27*M389),
IF(AND(I389=38000,R389&gt;9,R389&lt;=12.8,M389&lt;=8),'[1]Pricing Schedule'!$F$34+('[1]Pricing Schedule'!$F$36*M389),
IF(AND(I389=38000,R389&gt;12.8,R389&lt;=22.8),'[1]Pricing Schedule'!$F$34+('[1]Pricing Schedule'!$F$36*M389),
IF(AND(I389=38000,R389&gt;22.8,R389&lt;=30.2),'[1]Pricing Schedule'!$F$43+('[1]Pricing Schedule'!$F$45*M389),
IF(AND(I389=38000,R389&gt;30.2,R389&lt;=45.9),'[1]Pricing Schedule'!$F$52+('[1]Pricing Schedule'!$F$54*M389),
IF(AND(I389=38000,R389&gt;45.9,R389&lt;=123.4),'[1]Pricing Schedule'!$F$96+('[1]Pricing Schedule'!$F$97*M389),
IF(AND(I389=38000,R389&gt;123.4,R389&lt;=168.2,M389&lt;=10),'[1]Pricing Schedule'!$F$103+('[1]Pricing Schedule'!$F$105*M389),
IF(AND(I389=38000,R389&gt;123.4,R389&lt;=168.2,M389&gt;10),'[1]Pricing Schedule'!$F$111+('[1]Pricing Schedule'!$F$113*M389),
IF(AND(I389=38000,R389&gt;157.4,R389&lt;=336.4,M389&lt;=10),('[1]Pricing Schedule'!$F$103+('[1]Pricing Schedule'!$F$105*M389))*2,
IF(AND(I389=38000,R389&gt;157.4,R389&lt;=336.4,M389&gt;10),('[1]Pricing Schedule'!$F$111+('[1]Pricing Schedule'!$F$113*M389))*2,
IF(AND(I389=38000,R389&gt;314.8,R389&lt;=504.6,M389&lt;=10),('[1]Pricing Schedule'!$F$103+('[1]Pricing Schedule'!$F$105*M389))*3,
IF(AND(I389=38000,R389&gt;314.8,R389&lt;=504.6,M389&gt;10),('[1]Pricing Schedule'!$F$111+('[1]Pricing Schedule'!$F$113*M389))*3,
IF(AND(I389=38000,R389&gt;472.2,R389&lt;=672.8,M389&lt;=10),('[1]Pricing Schedule'!$F$103+('[1]Pricing Schedule'!$F$105*M389))*4,
IF(AND(I389=38000,R389&gt;472.2,R389&lt;=672.8,M389&gt;10),('[1]Pricing Schedule'!$F$111+('[1]Pricing Schedule'!$F$113*M389))*4,
IF(AND(I389=110000,R389&lt;=12.8,M389&gt;2),'[1]Pricing Schedule'!$F$62+('[1]Pricing Schedule'!$F$63*M389),
IF(AND(I389=110000,R389&lt;=12.8,M389&lt;=2),'[1]Pricing Schedule'!$F$96+('[1]Pricing Schedule'!$F$97*M389),
IF(AND(I389=110000,R389&gt;12.8,R389&lt;=22.8,M389&gt;3),'[1]Pricing Schedule'!$F$71+('[1]Pricing Schedule'!$F$72*M389),
IF(AND(I389=110000,R389&gt;12.8,R389&lt;=22.8,M389&lt;=3),'[1]Pricing Schedule'!$F$96+('[1]Pricing Schedule'!$F$97*M389),
IF(AND(I389=110000,R389&gt;22.8,R389&lt;=30.2),'[1]Pricing Schedule'!$F$80+('[1]Pricing Schedule'!$F$81*M389),
IF(AND(I389=110000,R389&gt;30.2,R389&lt;=45.9),'[1]Pricing Schedule'!$F$89+('[1]Pricing Schedule'!$F$90*M389),
IF(AND(I389=110000,R389&gt;45.9,R389&lt;=123.4),'[1]Pricing Schedule'!$F$96+('[1]Pricing Schedule'!$F$97*M389),
IF(AND(I389=110000,R389&gt;123.4,R389&lt;=168.2,M389&lt;=10),'[1]Pricing Schedule'!$F$103+('[1]Pricing Schedule'!$F$105*M389),
IF(AND(I389=110000,R389&gt;123.4,R389&lt;=168.2,M389&gt;10),'[1]Pricing Schedule'!$F$111+('[1]Pricing Schedule'!$F$113*M389),
IF(AND(I389=110000,R389&gt;168.2,R389&lt;=336.4,M389&lt;=10),('[1]Pricing Schedule'!$F$103+('[1]Pricing Schedule'!$F$105*M389))*2,
IF(AND(I389=110000,R389&gt;168.2,R389&lt;=336.4,M389&gt;10),('[1]Pricing Schedule'!$F$111+('[1]Pricing Schedule'!$F$113*M389))*2,
IF(AND(I389=110000,R389&gt;336.4,R389&lt;=504.6,M389&lt;=10),('[1]Pricing Schedule'!$F$103+('[1]Pricing Schedule'!$F$105*M389))*3,
IF(AND(I389=110000,R389&gt;336.4,R389&lt;=504.6,M389&gt;10),('[1]Pricing Schedule'!$F$111+('[1]Pricing Schedule'!$F$113*M389))*3,
IF(AND(I389=110000,R389&gt;504.6,R389&lt;=672.8,M389&lt;=10),('[1]Pricing Schedule'!$F$103+('[1]Pricing Schedule'!$F$105*M389))*4,
IF(AND(I389=110000,R389&gt;504.6,R389&lt;=672.8,M389&gt;10),('[1]Pricing Schedule'!$F$111+('[1]Pricing Schedule'!$F$113*M389))*4,
IF(AND(I389=110000,R389&gt;672.8,R389&lt;=841,M389&lt;=10),('[1]Pricing Schedule'!$F$103+('[1]Pricing Schedule'!$F$105*M389))*5,
IF(AND(I389=110000,R389&gt;672.8,R389&lt;=841,M389&gt;10),('[1]Pricing Schedule'!$F$111+('[1]Pricing Schedule'!$F$113*M389))*5,
IF(AND(I389=110000,R389&gt;672.8,R389&lt;=841,M389&lt;=10),('[1]Pricing Schedule'!$F$103+('[1]Pricing Schedule'!$F$105*M389))*5,
IF(AND(I389=110000,R389&gt;672.8,R389&lt;=841,M389&gt;10),('[1]Pricing Schedule'!$F$111+('[1]Pricing Schedule'!$F$113*M389))*5,
IF(AND(I389=110000,R389&gt;1345.6,R389&lt;=1513.8,M389&lt;=10),('[1]Pricing Schedule'!$F$103+('[1]Pricing Schedule'!$F$105*M389))*9,
IF(AND(I389=110000,R389&gt;1345.6,R389&lt;=1513.8,M389&gt;10),('[1]Pricing Schedule'!$F$111+('[1]Pricing Schedule'!$F$113*M389))*9,
9999999999)))))))))))))))))))))))))))))))))))))))</f>
        <v>699140</v>
      </c>
      <c r="T389" s="21">
        <f>IF(AND(I389=38000,R389&lt;=4.5,M389&gt;8),'[1]Pricing Schedule'!$J$9,
IF(AND(I389=38000,R389&lt;=4.5,M389&lt;=8),'[1]Pricing Schedule'!$J$36,
IF(AND(I389=38000,R389&gt;4.5,R389&lt;=9,M389&gt;8),'[1]Pricing Schedule'!$J$18,
IF(AND(I389=38000,R389&gt;4.5,R389&lt;=9,M389&lt;=8),'[1]Pricing Schedule'!$J$36,
IF(AND(I389=38000,R389&gt;9,R389&lt;=12.8,M389&gt;8),'[1]Pricing Schedule'!$J$27,
IF(AND(I389=38000,R389&gt;9,R389&lt;=12.8,M389&lt;=8),'[1]Pricing Schedule'!$J$36,
IF(AND(I389=38000,R389&gt;12.8,R389&lt;=22.8),'[1]Pricing Schedule'!$J$36,
IF(AND(I389=38000,R389&gt;22.8,R389&lt;=30.2),'[1]Pricing Schedule'!$J$45,
IF(AND(I389=38000,R389&gt;30.2,R389&lt;=45.9),'[1]Pricing Schedule'!$J$54,
IF(AND(I389=38000,R389&gt;45.9,R389&lt;=123.4),'[1]Pricing Schedule'!$J$97,
IF(AND(I389=38000,R389&gt;123.4,R389&lt;=168.2,M389&lt;=10),'[1]Pricing Schedule'!$J$105,
IF(AND(I389=38000,R389&gt;123.4,R389&lt;=168.2,M389&gt;10),'[1]Pricing Schedule'!$J$113,
IF(AND(I389=38000,R389&gt;168.2,R389&lt;=336.4,M389&lt;=10),('[1]Pricing Schedule'!$J$105),
IF(AND(I389=38000,R389&gt;168.2,R389&lt;=336.4,M389&gt;10),('[1]Pricing Schedule'!$J$113),
IF(AND(I389=38000,R389&gt;336.4,R389&lt;=504.6,M389&lt;=10),('[1]Pricing Schedule'!$J$105),
IF(AND(I389=38000,R389&gt;336.4,R389&lt;=504.6,M389&gt;10),('[1]Pricing Schedule'!$J$113),
IF(AND(I389=38000,R389&gt;504.6,R389&lt;=672.8,M389&lt;=10),('[1]Pricing Schedule'!$J$105),
IF(AND(I389=38000,R389&gt;504.6,R389&lt;=672.8,M389&gt;10),('[1]Pricing Schedule'!$J$113),
IF(AND(I389=110000,R389&lt;=12.8,M389&gt;2),'[1]Pricing Schedule'!$J$63,
IF(AND(I389=110000,R389&lt;=12.8,M389&lt;=2),'[1]Pricing Schedule'!$J$97,
IF(AND(I389=110000,R389&gt;12.8,R389&lt;=22.8,M389&gt;3),'[1]Pricing Schedule'!$J$72,
IF(AND(I389=110000,R389&gt;12.8,R389&lt;=22.8,M389&lt;=3),'[1]Pricing Schedule'!$J$97,
IF(AND(I389=110000,R389&gt;22.8,R389&lt;=30.2),'[1]Pricing Schedule'!$J$81,
IF(AND(I389=110000,R389&gt;30.2,R389&lt;=45.9),'[1]Pricing Schedule'!$J$90,
IF(AND(I389=110000,R389&gt;45.9,R389&lt;=123.4),'[1]Pricing Schedule'!$J$97,
IF(AND(I389=110000,R389&gt;123.4,R389&lt;=168.2,M389&lt;=10),'[1]Pricing Schedule'!$J$105,
IF(AND(I389=110000,R389&gt;123.4,R389&lt;=168.2,M389&gt;10),'[1]Pricing Schedule'!$J$113,
IF(AND(I389=110000,R389&gt;168.2,R389&lt;=336.2,M389&lt;=10),('[1]Pricing Schedule'!$J$105),
IF(AND(I389=110000,R389&gt;168.2,R389&lt;=336.2,M389&gt;10),('[1]Pricing Schedule'!$J$113),
IF(AND(I389=110000,R389&gt;336.4,R389&lt;=504.6,M389&lt;=10),('[1]Pricing Schedule'!$J$105),
IF(AND(I389=110000,R389&gt;336.4,R389&lt;=504.6,M389&gt;10),('[1]Pricing Schedule'!$J$113),
IF(AND(I389=110000,R389&gt;504.6,R389&lt;=672.8,M389&lt;=10),('[1]Pricing Schedule'!$J$105),
IF(AND(I389=110000,R389&gt;504.6,R389&lt;=672.8,M389&gt;10),('[1]Pricing Schedule'!$J$113),
IF(AND(I389=110000,R389&gt;672.8,R389&lt;=841,M389&lt;=10),('[1]Pricing Schedule'!$J$105),
IF(AND(I389=110000,R389&gt;672.8,R389&lt;=841,M389&gt;10),('[1]Pricing Schedule'!$J$113),
IF(AND(I389=110000,R389&gt;1682,R389&lt;=1850.2,M389&lt;=10),('[1]Pricing Schedule'!$J$105),
IF(AND(I389=110000,R389&gt;1682,R389&lt;=1850.2,M389&gt;10),('[1]Pricing Schedule'!$J$113),
IF(AND(I389=110000,R389&gt;2018.4,R389&lt;=2186.6,M389&lt;=10),('[1]Pricing Schedule'!$J$105),
IF(AND(I389=110000,R389&gt;2018.4,R389&lt;=2186.6,M389&gt;10),('[1]Pricing Schedule'!$J$113),999999999)))))))))))))))))))))))))))))))))))))))</f>
        <v>4</v>
      </c>
      <c r="U389" s="40">
        <f t="shared" si="42"/>
        <v>166461.90476190476</v>
      </c>
      <c r="V389" s="41">
        <f t="shared" si="43"/>
        <v>6.0073804960379897</v>
      </c>
      <c r="Y389" s="23">
        <v>90</v>
      </c>
      <c r="Z389" s="23">
        <v>643</v>
      </c>
      <c r="AR389" s="35"/>
    </row>
    <row r="390" spans="1:44">
      <c r="A390" s="23">
        <v>390</v>
      </c>
      <c r="B390" s="23">
        <v>390</v>
      </c>
      <c r="C390" s="23" t="s">
        <v>738</v>
      </c>
      <c r="D390" s="23" t="s">
        <v>318</v>
      </c>
      <c r="E390" s="23" t="s">
        <v>318</v>
      </c>
      <c r="F390" s="23" t="s">
        <v>739</v>
      </c>
      <c r="G390" s="23" t="s">
        <v>740</v>
      </c>
      <c r="H390" s="23" t="s">
        <v>113</v>
      </c>
      <c r="I390" s="13">
        <v>38000</v>
      </c>
      <c r="J390" s="13">
        <v>20000</v>
      </c>
      <c r="K390" s="13">
        <v>38000</v>
      </c>
      <c r="L390" s="24">
        <v>2.0699999999999998</v>
      </c>
      <c r="M390" s="37">
        <f t="shared" si="38"/>
        <v>3</v>
      </c>
      <c r="N390" s="24">
        <v>9.0999999999999998E-2</v>
      </c>
      <c r="O390" s="13">
        <v>2</v>
      </c>
      <c r="P390" s="36">
        <f t="shared" si="39"/>
        <v>9.0999999999999998E-2</v>
      </c>
      <c r="Q390" s="38">
        <f t="shared" si="40"/>
        <v>4.2</v>
      </c>
      <c r="R390" s="37">
        <f t="shared" si="41"/>
        <v>4.2</v>
      </c>
      <c r="S390" s="39">
        <f>IF(AND(I390=38000,R390&lt;=4.5,M390&gt;8),'[1]Pricing Schedule'!$F$8+('[1]Pricing Schedule'!$F$9*M390),
IF(AND(I390=38000,R390&lt;=4.5,M390&lt;=8),'[1]Pricing Schedule'!$F$34+('[1]Pricing Schedule'!$F$36*M390),
IF(AND(I390=38000,R390&gt;4.5,R390&lt;=9,M390&gt;8),'[1]Pricing Schedule'!$F$17+('[1]Pricing Schedule'!$F$18*M390),
IF(AND(I390=38000,R390&gt;4.5,R390&lt;=9,M390&lt;=8),'[1]Pricing Schedule'!$F$34+('[1]Pricing Schedule'!$F$36*M390),
IF(AND(I390=38000,R390&gt;9,R390&lt;=12.8,M390&gt;8),'[1]Pricing Schedule'!$F$26+('[1]Pricing Schedule'!$F$27*M390),
IF(AND(I390=38000,R390&gt;9,R390&lt;=12.8,M390&lt;=8),'[1]Pricing Schedule'!$F$34+('[1]Pricing Schedule'!$F$36*M390),
IF(AND(I390=38000,R390&gt;12.8,R390&lt;=22.8),'[1]Pricing Schedule'!$F$34+('[1]Pricing Schedule'!$F$36*M390),
IF(AND(I390=38000,R390&gt;22.8,R390&lt;=30.2),'[1]Pricing Schedule'!$F$43+('[1]Pricing Schedule'!$F$45*M390),
IF(AND(I390=38000,R390&gt;30.2,R390&lt;=45.9),'[1]Pricing Schedule'!$F$52+('[1]Pricing Schedule'!$F$54*M390),
IF(AND(I390=38000,R390&gt;45.9,R390&lt;=123.4),'[1]Pricing Schedule'!$F$96+('[1]Pricing Schedule'!$F$97*M390),
IF(AND(I390=38000,R390&gt;123.4,R390&lt;=168.2,M390&lt;=10),'[1]Pricing Schedule'!$F$103+('[1]Pricing Schedule'!$F$105*M390),
IF(AND(I390=38000,R390&gt;123.4,R390&lt;=168.2,M390&gt;10),'[1]Pricing Schedule'!$F$111+('[1]Pricing Schedule'!$F$113*M390),
IF(AND(I390=38000,R390&gt;157.4,R390&lt;=336.4,M390&lt;=10),('[1]Pricing Schedule'!$F$103+('[1]Pricing Schedule'!$F$105*M390))*2,
IF(AND(I390=38000,R390&gt;157.4,R390&lt;=336.4,M390&gt;10),('[1]Pricing Schedule'!$F$111+('[1]Pricing Schedule'!$F$113*M390))*2,
IF(AND(I390=38000,R390&gt;314.8,R390&lt;=504.6,M390&lt;=10),('[1]Pricing Schedule'!$F$103+('[1]Pricing Schedule'!$F$105*M390))*3,
IF(AND(I390=38000,R390&gt;314.8,R390&lt;=504.6,M390&gt;10),('[1]Pricing Schedule'!$F$111+('[1]Pricing Schedule'!$F$113*M390))*3,
IF(AND(I390=38000,R390&gt;472.2,R390&lt;=672.8,M390&lt;=10),('[1]Pricing Schedule'!$F$103+('[1]Pricing Schedule'!$F$105*M390))*4,
IF(AND(I390=38000,R390&gt;472.2,R390&lt;=672.8,M390&gt;10),('[1]Pricing Schedule'!$F$111+('[1]Pricing Schedule'!$F$113*M390))*4,
IF(AND(I390=110000,R390&lt;=12.8,M390&gt;2),'[1]Pricing Schedule'!$F$62+('[1]Pricing Schedule'!$F$63*M390),
IF(AND(I390=110000,R390&lt;=12.8,M390&lt;=2),'[1]Pricing Schedule'!$F$96+('[1]Pricing Schedule'!$F$97*M390),
IF(AND(I390=110000,R390&gt;12.8,R390&lt;=22.8,M390&gt;3),'[1]Pricing Schedule'!$F$71+('[1]Pricing Schedule'!$F$72*M390),
IF(AND(I390=110000,R390&gt;12.8,R390&lt;=22.8,M390&lt;=3),'[1]Pricing Schedule'!$F$96+('[1]Pricing Schedule'!$F$97*M390),
IF(AND(I390=110000,R390&gt;22.8,R390&lt;=30.2),'[1]Pricing Schedule'!$F$80+('[1]Pricing Schedule'!$F$81*M390),
IF(AND(I390=110000,R390&gt;30.2,R390&lt;=45.9),'[1]Pricing Schedule'!$F$89+('[1]Pricing Schedule'!$F$90*M390),
IF(AND(I390=110000,R390&gt;45.9,R390&lt;=123.4),'[1]Pricing Schedule'!$F$96+('[1]Pricing Schedule'!$F$97*M390),
IF(AND(I390=110000,R390&gt;123.4,R390&lt;=168.2,M390&lt;=10),'[1]Pricing Schedule'!$F$103+('[1]Pricing Schedule'!$F$105*M390),
IF(AND(I390=110000,R390&gt;123.4,R390&lt;=168.2,M390&gt;10),'[1]Pricing Schedule'!$F$111+('[1]Pricing Schedule'!$F$113*M390),
IF(AND(I390=110000,R390&gt;168.2,R390&lt;=336.4,M390&lt;=10),('[1]Pricing Schedule'!$F$103+('[1]Pricing Schedule'!$F$105*M390))*2,
IF(AND(I390=110000,R390&gt;168.2,R390&lt;=336.4,M390&gt;10),('[1]Pricing Schedule'!$F$111+('[1]Pricing Schedule'!$F$113*M390))*2,
IF(AND(I390=110000,R390&gt;336.4,R390&lt;=504.6,M390&lt;=10),('[1]Pricing Schedule'!$F$103+('[1]Pricing Schedule'!$F$105*M390))*3,
IF(AND(I390=110000,R390&gt;336.4,R390&lt;=504.6,M390&gt;10),('[1]Pricing Schedule'!$F$111+('[1]Pricing Schedule'!$F$113*M390))*3,
IF(AND(I390=110000,R390&gt;504.6,R390&lt;=672.8,M390&lt;=10),('[1]Pricing Schedule'!$F$103+('[1]Pricing Schedule'!$F$105*M390))*4,
IF(AND(I390=110000,R390&gt;504.6,R390&lt;=672.8,M390&gt;10),('[1]Pricing Schedule'!$F$111+('[1]Pricing Schedule'!$F$113*M390))*4,
IF(AND(I390=110000,R390&gt;672.8,R390&lt;=841,M390&lt;=10),('[1]Pricing Schedule'!$F$103+('[1]Pricing Schedule'!$F$105*M390))*5,
IF(AND(I390=110000,R390&gt;672.8,R390&lt;=841,M390&gt;10),('[1]Pricing Schedule'!$F$111+('[1]Pricing Schedule'!$F$113*M390))*5,
IF(AND(I390=110000,R390&gt;672.8,R390&lt;=841,M390&lt;=10),('[1]Pricing Schedule'!$F$103+('[1]Pricing Schedule'!$F$105*M390))*5,
IF(AND(I390=110000,R390&gt;672.8,R390&lt;=841,M390&gt;10),('[1]Pricing Schedule'!$F$111+('[1]Pricing Schedule'!$F$113*M390))*5,
IF(AND(I390=110000,R390&gt;1345.6,R390&lt;=1513.8,M390&lt;=10),('[1]Pricing Schedule'!$F$103+('[1]Pricing Schedule'!$F$105*M390))*9,
IF(AND(I390=110000,R390&gt;1345.6,R390&lt;=1513.8,M390&gt;10),('[1]Pricing Schedule'!$F$111+('[1]Pricing Schedule'!$F$113*M390))*9,
9999999999)))))))))))))))))))))))))))))))))))))))</f>
        <v>558600</v>
      </c>
      <c r="T390" s="21">
        <f>IF(AND(I390=38000,R390&lt;=4.5,M390&gt;8),'[1]Pricing Schedule'!$J$9,
IF(AND(I390=38000,R390&lt;=4.5,M390&lt;=8),'[1]Pricing Schedule'!$J$36,
IF(AND(I390=38000,R390&gt;4.5,R390&lt;=9,M390&gt;8),'[1]Pricing Schedule'!$J$18,
IF(AND(I390=38000,R390&gt;4.5,R390&lt;=9,M390&lt;=8),'[1]Pricing Schedule'!$J$36,
IF(AND(I390=38000,R390&gt;9,R390&lt;=12.8,M390&gt;8),'[1]Pricing Schedule'!$J$27,
IF(AND(I390=38000,R390&gt;9,R390&lt;=12.8,M390&lt;=8),'[1]Pricing Schedule'!$J$36,
IF(AND(I390=38000,R390&gt;12.8,R390&lt;=22.8),'[1]Pricing Schedule'!$J$36,
IF(AND(I390=38000,R390&gt;22.8,R390&lt;=30.2),'[1]Pricing Schedule'!$J$45,
IF(AND(I390=38000,R390&gt;30.2,R390&lt;=45.9),'[1]Pricing Schedule'!$J$54,
IF(AND(I390=38000,R390&gt;45.9,R390&lt;=123.4),'[1]Pricing Schedule'!$J$97,
IF(AND(I390=38000,R390&gt;123.4,R390&lt;=168.2,M390&lt;=10),'[1]Pricing Schedule'!$J$105,
IF(AND(I390=38000,R390&gt;123.4,R390&lt;=168.2,M390&gt;10),'[1]Pricing Schedule'!$J$113,
IF(AND(I390=38000,R390&gt;168.2,R390&lt;=336.4,M390&lt;=10),('[1]Pricing Schedule'!$J$105),
IF(AND(I390=38000,R390&gt;168.2,R390&lt;=336.4,M390&gt;10),('[1]Pricing Schedule'!$J$113),
IF(AND(I390=38000,R390&gt;336.4,R390&lt;=504.6,M390&lt;=10),('[1]Pricing Schedule'!$J$105),
IF(AND(I390=38000,R390&gt;336.4,R390&lt;=504.6,M390&gt;10),('[1]Pricing Schedule'!$J$113),
IF(AND(I390=38000,R390&gt;504.6,R390&lt;=672.8,M390&lt;=10),('[1]Pricing Schedule'!$J$105),
IF(AND(I390=38000,R390&gt;504.6,R390&lt;=672.8,M390&gt;10),('[1]Pricing Schedule'!$J$113),
IF(AND(I390=110000,R390&lt;=12.8,M390&gt;2),'[1]Pricing Schedule'!$J$63,
IF(AND(I390=110000,R390&lt;=12.8,M390&lt;=2),'[1]Pricing Schedule'!$J$97,
IF(AND(I390=110000,R390&gt;12.8,R390&lt;=22.8,M390&gt;3),'[1]Pricing Schedule'!$J$72,
IF(AND(I390=110000,R390&gt;12.8,R390&lt;=22.8,M390&lt;=3),'[1]Pricing Schedule'!$J$97,
IF(AND(I390=110000,R390&gt;22.8,R390&lt;=30.2),'[1]Pricing Schedule'!$J$81,
IF(AND(I390=110000,R390&gt;30.2,R390&lt;=45.9),'[1]Pricing Schedule'!$J$90,
IF(AND(I390=110000,R390&gt;45.9,R390&lt;=123.4),'[1]Pricing Schedule'!$J$97,
IF(AND(I390=110000,R390&gt;123.4,R390&lt;=168.2,M390&lt;=10),'[1]Pricing Schedule'!$J$105,
IF(AND(I390=110000,R390&gt;123.4,R390&lt;=168.2,M390&gt;10),'[1]Pricing Schedule'!$J$113,
IF(AND(I390=110000,R390&gt;168.2,R390&lt;=336.2,M390&lt;=10),('[1]Pricing Schedule'!$J$105),
IF(AND(I390=110000,R390&gt;168.2,R390&lt;=336.2,M390&gt;10),('[1]Pricing Schedule'!$J$113),
IF(AND(I390=110000,R390&gt;336.4,R390&lt;=504.6,M390&lt;=10),('[1]Pricing Schedule'!$J$105),
IF(AND(I390=110000,R390&gt;336.4,R390&lt;=504.6,M390&gt;10),('[1]Pricing Schedule'!$J$113),
IF(AND(I390=110000,R390&gt;504.6,R390&lt;=672.8,M390&lt;=10),('[1]Pricing Schedule'!$J$105),
IF(AND(I390=110000,R390&gt;504.6,R390&lt;=672.8,M390&gt;10),('[1]Pricing Schedule'!$J$113),
IF(AND(I390=110000,R390&gt;672.8,R390&lt;=841,M390&lt;=10),('[1]Pricing Schedule'!$J$105),
IF(AND(I390=110000,R390&gt;672.8,R390&lt;=841,M390&gt;10),('[1]Pricing Schedule'!$J$113),
IF(AND(I390=110000,R390&gt;1682,R390&lt;=1850.2,M390&lt;=10),('[1]Pricing Schedule'!$J$105),
IF(AND(I390=110000,R390&gt;1682,R390&lt;=1850.2,M390&gt;10),('[1]Pricing Schedule'!$J$113),
IF(AND(I390=110000,R390&gt;2018.4,R390&lt;=2186.6,M390&lt;=10),('[1]Pricing Schedule'!$J$105),
IF(AND(I390=110000,R390&gt;2018.4,R390&lt;=2186.6,M390&gt;10),('[1]Pricing Schedule'!$J$113),999999999)))))))))))))))))))))))))))))))))))))))</f>
        <v>4</v>
      </c>
      <c r="U390" s="40">
        <f t="shared" si="42"/>
        <v>133000</v>
      </c>
      <c r="V390" s="41">
        <f t="shared" si="43"/>
        <v>7.518796992481203</v>
      </c>
      <c r="Y390" s="23">
        <v>273</v>
      </c>
      <c r="Z390" s="23">
        <v>237</v>
      </c>
      <c r="AR390" s="35"/>
    </row>
    <row r="391" spans="1:44">
      <c r="A391" s="23">
        <v>391</v>
      </c>
      <c r="B391" s="23">
        <v>391</v>
      </c>
      <c r="C391" s="23" t="s">
        <v>741</v>
      </c>
      <c r="D391" s="23" t="s">
        <v>110</v>
      </c>
      <c r="E391" s="23" t="s">
        <v>110</v>
      </c>
      <c r="F391" s="23" t="s">
        <v>156</v>
      </c>
      <c r="G391" s="23" t="s">
        <v>157</v>
      </c>
      <c r="H391" s="23" t="s">
        <v>113</v>
      </c>
      <c r="I391" s="13">
        <v>38000</v>
      </c>
      <c r="J391" s="13">
        <v>38000</v>
      </c>
      <c r="K391" s="13">
        <v>20000</v>
      </c>
      <c r="L391" s="24">
        <v>6.1449999999999996</v>
      </c>
      <c r="M391" s="37">
        <f t="shared" si="38"/>
        <v>7</v>
      </c>
      <c r="N391" s="24">
        <v>9.4E-2</v>
      </c>
      <c r="O391" s="13">
        <v>2</v>
      </c>
      <c r="P391" s="36">
        <f t="shared" si="39"/>
        <v>9.4E-2</v>
      </c>
      <c r="Q391" s="38">
        <f t="shared" si="40"/>
        <v>4.2</v>
      </c>
      <c r="R391" s="37">
        <f t="shared" si="41"/>
        <v>4.2</v>
      </c>
      <c r="S391" s="39">
        <f>IF(AND(I391=38000,R391&lt;=4.5,M391&gt;8),'[1]Pricing Schedule'!$F$8+('[1]Pricing Schedule'!$F$9*M391),
IF(AND(I391=38000,R391&lt;=4.5,M391&lt;=8),'[1]Pricing Schedule'!$F$34+('[1]Pricing Schedule'!$F$36*M391),
IF(AND(I391=38000,R391&gt;4.5,R391&lt;=9,M391&gt;8),'[1]Pricing Schedule'!$F$17+('[1]Pricing Schedule'!$F$18*M391),
IF(AND(I391=38000,R391&gt;4.5,R391&lt;=9,M391&lt;=8),'[1]Pricing Schedule'!$F$34+('[1]Pricing Schedule'!$F$36*M391),
IF(AND(I391=38000,R391&gt;9,R391&lt;=12.8,M391&gt;8),'[1]Pricing Schedule'!$F$26+('[1]Pricing Schedule'!$F$27*M391),
IF(AND(I391=38000,R391&gt;9,R391&lt;=12.8,M391&lt;=8),'[1]Pricing Schedule'!$F$34+('[1]Pricing Schedule'!$F$36*M391),
IF(AND(I391=38000,R391&gt;12.8,R391&lt;=22.8),'[1]Pricing Schedule'!$F$34+('[1]Pricing Schedule'!$F$36*M391),
IF(AND(I391=38000,R391&gt;22.8,R391&lt;=30.2),'[1]Pricing Schedule'!$F$43+('[1]Pricing Schedule'!$F$45*M391),
IF(AND(I391=38000,R391&gt;30.2,R391&lt;=45.9),'[1]Pricing Schedule'!$F$52+('[1]Pricing Schedule'!$F$54*M391),
IF(AND(I391=38000,R391&gt;45.9,R391&lt;=123.4),'[1]Pricing Schedule'!$F$96+('[1]Pricing Schedule'!$F$97*M391),
IF(AND(I391=38000,R391&gt;123.4,R391&lt;=168.2,M391&lt;=10),'[1]Pricing Schedule'!$F$103+('[1]Pricing Schedule'!$F$105*M391),
IF(AND(I391=38000,R391&gt;123.4,R391&lt;=168.2,M391&gt;10),'[1]Pricing Schedule'!$F$111+('[1]Pricing Schedule'!$F$113*M391),
IF(AND(I391=38000,R391&gt;157.4,R391&lt;=336.4,M391&lt;=10),('[1]Pricing Schedule'!$F$103+('[1]Pricing Schedule'!$F$105*M391))*2,
IF(AND(I391=38000,R391&gt;157.4,R391&lt;=336.4,M391&gt;10),('[1]Pricing Schedule'!$F$111+('[1]Pricing Schedule'!$F$113*M391))*2,
IF(AND(I391=38000,R391&gt;314.8,R391&lt;=504.6,M391&lt;=10),('[1]Pricing Schedule'!$F$103+('[1]Pricing Schedule'!$F$105*M391))*3,
IF(AND(I391=38000,R391&gt;314.8,R391&lt;=504.6,M391&gt;10),('[1]Pricing Schedule'!$F$111+('[1]Pricing Schedule'!$F$113*M391))*3,
IF(AND(I391=38000,R391&gt;472.2,R391&lt;=672.8,M391&lt;=10),('[1]Pricing Schedule'!$F$103+('[1]Pricing Schedule'!$F$105*M391))*4,
IF(AND(I391=38000,R391&gt;472.2,R391&lt;=672.8,M391&gt;10),('[1]Pricing Schedule'!$F$111+('[1]Pricing Schedule'!$F$113*M391))*4,
IF(AND(I391=110000,R391&lt;=12.8,M391&gt;2),'[1]Pricing Schedule'!$F$62+('[1]Pricing Schedule'!$F$63*M391),
IF(AND(I391=110000,R391&lt;=12.8,M391&lt;=2),'[1]Pricing Schedule'!$F$96+('[1]Pricing Schedule'!$F$97*M391),
IF(AND(I391=110000,R391&gt;12.8,R391&lt;=22.8,M391&gt;3),'[1]Pricing Schedule'!$F$71+('[1]Pricing Schedule'!$F$72*M391),
IF(AND(I391=110000,R391&gt;12.8,R391&lt;=22.8,M391&lt;=3),'[1]Pricing Schedule'!$F$96+('[1]Pricing Schedule'!$F$97*M391),
IF(AND(I391=110000,R391&gt;22.8,R391&lt;=30.2),'[1]Pricing Schedule'!$F$80+('[1]Pricing Schedule'!$F$81*M391),
IF(AND(I391=110000,R391&gt;30.2,R391&lt;=45.9),'[1]Pricing Schedule'!$F$89+('[1]Pricing Schedule'!$F$90*M391),
IF(AND(I391=110000,R391&gt;45.9,R391&lt;=123.4),'[1]Pricing Schedule'!$F$96+('[1]Pricing Schedule'!$F$97*M391),
IF(AND(I391=110000,R391&gt;123.4,R391&lt;=168.2,M391&lt;=10),'[1]Pricing Schedule'!$F$103+('[1]Pricing Schedule'!$F$105*M391),
IF(AND(I391=110000,R391&gt;123.4,R391&lt;=168.2,M391&gt;10),'[1]Pricing Schedule'!$F$111+('[1]Pricing Schedule'!$F$113*M391),
IF(AND(I391=110000,R391&gt;168.2,R391&lt;=336.4,M391&lt;=10),('[1]Pricing Schedule'!$F$103+('[1]Pricing Schedule'!$F$105*M391))*2,
IF(AND(I391=110000,R391&gt;168.2,R391&lt;=336.4,M391&gt;10),('[1]Pricing Schedule'!$F$111+('[1]Pricing Schedule'!$F$113*M391))*2,
IF(AND(I391=110000,R391&gt;336.4,R391&lt;=504.6,M391&lt;=10),('[1]Pricing Schedule'!$F$103+('[1]Pricing Schedule'!$F$105*M391))*3,
IF(AND(I391=110000,R391&gt;336.4,R391&lt;=504.6,M391&gt;10),('[1]Pricing Schedule'!$F$111+('[1]Pricing Schedule'!$F$113*M391))*3,
IF(AND(I391=110000,R391&gt;504.6,R391&lt;=672.8,M391&lt;=10),('[1]Pricing Schedule'!$F$103+('[1]Pricing Schedule'!$F$105*M391))*4,
IF(AND(I391=110000,R391&gt;504.6,R391&lt;=672.8,M391&gt;10),('[1]Pricing Schedule'!$F$111+('[1]Pricing Schedule'!$F$113*M391))*4,
IF(AND(I391=110000,R391&gt;672.8,R391&lt;=841,M391&lt;=10),('[1]Pricing Schedule'!$F$103+('[1]Pricing Schedule'!$F$105*M391))*5,
IF(AND(I391=110000,R391&gt;672.8,R391&lt;=841,M391&gt;10),('[1]Pricing Schedule'!$F$111+('[1]Pricing Schedule'!$F$113*M391))*5,
IF(AND(I391=110000,R391&gt;672.8,R391&lt;=841,M391&lt;=10),('[1]Pricing Schedule'!$F$103+('[1]Pricing Schedule'!$F$105*M391))*5,
IF(AND(I391=110000,R391&gt;672.8,R391&lt;=841,M391&gt;10),('[1]Pricing Schedule'!$F$111+('[1]Pricing Schedule'!$F$113*M391))*5,
IF(AND(I391=110000,R391&gt;1345.6,R391&lt;=1513.8,M391&lt;=10),('[1]Pricing Schedule'!$F$103+('[1]Pricing Schedule'!$F$105*M391))*9,
IF(AND(I391=110000,R391&gt;1345.6,R391&lt;=1513.8,M391&gt;10),('[1]Pricing Schedule'!$F$111+('[1]Pricing Schedule'!$F$113*M391))*9,
9999999999)))))))))))))))))))))))))))))))))))))))</f>
        <v>839680</v>
      </c>
      <c r="T391" s="21">
        <f>IF(AND(I391=38000,R391&lt;=4.5,M391&gt;8),'[1]Pricing Schedule'!$J$9,
IF(AND(I391=38000,R391&lt;=4.5,M391&lt;=8),'[1]Pricing Schedule'!$J$36,
IF(AND(I391=38000,R391&gt;4.5,R391&lt;=9,M391&gt;8),'[1]Pricing Schedule'!$J$18,
IF(AND(I391=38000,R391&gt;4.5,R391&lt;=9,M391&lt;=8),'[1]Pricing Schedule'!$J$36,
IF(AND(I391=38000,R391&gt;9,R391&lt;=12.8,M391&gt;8),'[1]Pricing Schedule'!$J$27,
IF(AND(I391=38000,R391&gt;9,R391&lt;=12.8,M391&lt;=8),'[1]Pricing Schedule'!$J$36,
IF(AND(I391=38000,R391&gt;12.8,R391&lt;=22.8),'[1]Pricing Schedule'!$J$36,
IF(AND(I391=38000,R391&gt;22.8,R391&lt;=30.2),'[1]Pricing Schedule'!$J$45,
IF(AND(I391=38000,R391&gt;30.2,R391&lt;=45.9),'[1]Pricing Schedule'!$J$54,
IF(AND(I391=38000,R391&gt;45.9,R391&lt;=123.4),'[1]Pricing Schedule'!$J$97,
IF(AND(I391=38000,R391&gt;123.4,R391&lt;=168.2,M391&lt;=10),'[1]Pricing Schedule'!$J$105,
IF(AND(I391=38000,R391&gt;123.4,R391&lt;=168.2,M391&gt;10),'[1]Pricing Schedule'!$J$113,
IF(AND(I391=38000,R391&gt;168.2,R391&lt;=336.4,M391&lt;=10),('[1]Pricing Schedule'!$J$105),
IF(AND(I391=38000,R391&gt;168.2,R391&lt;=336.4,M391&gt;10),('[1]Pricing Schedule'!$J$113),
IF(AND(I391=38000,R391&gt;336.4,R391&lt;=504.6,M391&lt;=10),('[1]Pricing Schedule'!$J$105),
IF(AND(I391=38000,R391&gt;336.4,R391&lt;=504.6,M391&gt;10),('[1]Pricing Schedule'!$J$113),
IF(AND(I391=38000,R391&gt;504.6,R391&lt;=672.8,M391&lt;=10),('[1]Pricing Schedule'!$J$105),
IF(AND(I391=38000,R391&gt;504.6,R391&lt;=672.8,M391&gt;10),('[1]Pricing Schedule'!$J$113),
IF(AND(I391=110000,R391&lt;=12.8,M391&gt;2),'[1]Pricing Schedule'!$J$63,
IF(AND(I391=110000,R391&lt;=12.8,M391&lt;=2),'[1]Pricing Schedule'!$J$97,
IF(AND(I391=110000,R391&gt;12.8,R391&lt;=22.8,M391&gt;3),'[1]Pricing Schedule'!$J$72,
IF(AND(I391=110000,R391&gt;12.8,R391&lt;=22.8,M391&lt;=3),'[1]Pricing Schedule'!$J$97,
IF(AND(I391=110000,R391&gt;22.8,R391&lt;=30.2),'[1]Pricing Schedule'!$J$81,
IF(AND(I391=110000,R391&gt;30.2,R391&lt;=45.9),'[1]Pricing Schedule'!$J$90,
IF(AND(I391=110000,R391&gt;45.9,R391&lt;=123.4),'[1]Pricing Schedule'!$J$97,
IF(AND(I391=110000,R391&gt;123.4,R391&lt;=168.2,M391&lt;=10),'[1]Pricing Schedule'!$J$105,
IF(AND(I391=110000,R391&gt;123.4,R391&lt;=168.2,M391&gt;10),'[1]Pricing Schedule'!$J$113,
IF(AND(I391=110000,R391&gt;168.2,R391&lt;=336.2,M391&lt;=10),('[1]Pricing Schedule'!$J$105),
IF(AND(I391=110000,R391&gt;168.2,R391&lt;=336.2,M391&gt;10),('[1]Pricing Schedule'!$J$113),
IF(AND(I391=110000,R391&gt;336.4,R391&lt;=504.6,M391&lt;=10),('[1]Pricing Schedule'!$J$105),
IF(AND(I391=110000,R391&gt;336.4,R391&lt;=504.6,M391&gt;10),('[1]Pricing Schedule'!$J$113),
IF(AND(I391=110000,R391&gt;504.6,R391&lt;=672.8,M391&lt;=10),('[1]Pricing Schedule'!$J$105),
IF(AND(I391=110000,R391&gt;504.6,R391&lt;=672.8,M391&gt;10),('[1]Pricing Schedule'!$J$113),
IF(AND(I391=110000,R391&gt;672.8,R391&lt;=841,M391&lt;=10),('[1]Pricing Schedule'!$J$105),
IF(AND(I391=110000,R391&gt;672.8,R391&lt;=841,M391&gt;10),('[1]Pricing Schedule'!$J$113),
IF(AND(I391=110000,R391&gt;1682,R391&lt;=1850.2,M391&lt;=10),('[1]Pricing Schedule'!$J$105),
IF(AND(I391=110000,R391&gt;1682,R391&lt;=1850.2,M391&gt;10),('[1]Pricing Schedule'!$J$113),
IF(AND(I391=110000,R391&gt;2018.4,R391&lt;=2186.6,M391&lt;=10),('[1]Pricing Schedule'!$J$105),
IF(AND(I391=110000,R391&gt;2018.4,R391&lt;=2186.6,M391&gt;10),('[1]Pricing Schedule'!$J$113),999999999)))))))))))))))))))))))))))))))))))))))</f>
        <v>4</v>
      </c>
      <c r="U391" s="40">
        <f t="shared" si="42"/>
        <v>199923.80952380953</v>
      </c>
      <c r="V391" s="41">
        <f t="shared" si="43"/>
        <v>5.0019054878048781</v>
      </c>
      <c r="Y391" s="23">
        <v>530</v>
      </c>
      <c r="Z391" s="23">
        <v>635</v>
      </c>
      <c r="AR391" s="35"/>
    </row>
    <row r="392" spans="1:44">
      <c r="A392" s="23">
        <v>392</v>
      </c>
      <c r="B392" s="23">
        <v>392</v>
      </c>
      <c r="C392" s="23" t="s">
        <v>742</v>
      </c>
      <c r="D392" s="23" t="s">
        <v>131</v>
      </c>
      <c r="E392" s="23" t="s">
        <v>131</v>
      </c>
      <c r="F392" s="23" t="s">
        <v>230</v>
      </c>
      <c r="G392" s="23" t="s">
        <v>231</v>
      </c>
      <c r="H392" s="23" t="s">
        <v>113</v>
      </c>
      <c r="I392" s="13">
        <v>38000</v>
      </c>
      <c r="J392" s="13">
        <v>38000</v>
      </c>
      <c r="K392" s="23" t="s">
        <v>119</v>
      </c>
      <c r="L392" s="24">
        <v>5.6680000000000001</v>
      </c>
      <c r="M392" s="37">
        <f t="shared" si="38"/>
        <v>6</v>
      </c>
      <c r="N392" s="24">
        <v>0.09</v>
      </c>
      <c r="O392" s="13">
        <v>2</v>
      </c>
      <c r="P392" s="36">
        <f t="shared" si="39"/>
        <v>0.09</v>
      </c>
      <c r="Q392" s="38">
        <f t="shared" si="40"/>
        <v>4.2</v>
      </c>
      <c r="R392" s="37">
        <f t="shared" si="41"/>
        <v>4.2</v>
      </c>
      <c r="S392" s="39">
        <f>IF(AND(I392=38000,R392&lt;=4.5,M392&gt;8),'[1]Pricing Schedule'!$F$8+('[1]Pricing Schedule'!$F$9*M392),
IF(AND(I392=38000,R392&lt;=4.5,M392&lt;=8),'[1]Pricing Schedule'!$F$34+('[1]Pricing Schedule'!$F$36*M392),
IF(AND(I392=38000,R392&gt;4.5,R392&lt;=9,M392&gt;8),'[1]Pricing Schedule'!$F$17+('[1]Pricing Schedule'!$F$18*M392),
IF(AND(I392=38000,R392&gt;4.5,R392&lt;=9,M392&lt;=8),'[1]Pricing Schedule'!$F$34+('[1]Pricing Schedule'!$F$36*M392),
IF(AND(I392=38000,R392&gt;9,R392&lt;=12.8,M392&gt;8),'[1]Pricing Schedule'!$F$26+('[1]Pricing Schedule'!$F$27*M392),
IF(AND(I392=38000,R392&gt;9,R392&lt;=12.8,M392&lt;=8),'[1]Pricing Schedule'!$F$34+('[1]Pricing Schedule'!$F$36*M392),
IF(AND(I392=38000,R392&gt;12.8,R392&lt;=22.8),'[1]Pricing Schedule'!$F$34+('[1]Pricing Schedule'!$F$36*M392),
IF(AND(I392=38000,R392&gt;22.8,R392&lt;=30.2),'[1]Pricing Schedule'!$F$43+('[1]Pricing Schedule'!$F$45*M392),
IF(AND(I392=38000,R392&gt;30.2,R392&lt;=45.9),'[1]Pricing Schedule'!$F$52+('[1]Pricing Schedule'!$F$54*M392),
IF(AND(I392=38000,R392&gt;45.9,R392&lt;=123.4),'[1]Pricing Schedule'!$F$96+('[1]Pricing Schedule'!$F$97*M392),
IF(AND(I392=38000,R392&gt;123.4,R392&lt;=168.2,M392&lt;=10),'[1]Pricing Schedule'!$F$103+('[1]Pricing Schedule'!$F$105*M392),
IF(AND(I392=38000,R392&gt;123.4,R392&lt;=168.2,M392&gt;10),'[1]Pricing Schedule'!$F$111+('[1]Pricing Schedule'!$F$113*M392),
IF(AND(I392=38000,R392&gt;157.4,R392&lt;=336.4,M392&lt;=10),('[1]Pricing Schedule'!$F$103+('[1]Pricing Schedule'!$F$105*M392))*2,
IF(AND(I392=38000,R392&gt;157.4,R392&lt;=336.4,M392&gt;10),('[1]Pricing Schedule'!$F$111+('[1]Pricing Schedule'!$F$113*M392))*2,
IF(AND(I392=38000,R392&gt;314.8,R392&lt;=504.6,M392&lt;=10),('[1]Pricing Schedule'!$F$103+('[1]Pricing Schedule'!$F$105*M392))*3,
IF(AND(I392=38000,R392&gt;314.8,R392&lt;=504.6,M392&gt;10),('[1]Pricing Schedule'!$F$111+('[1]Pricing Schedule'!$F$113*M392))*3,
IF(AND(I392=38000,R392&gt;472.2,R392&lt;=672.8,M392&lt;=10),('[1]Pricing Schedule'!$F$103+('[1]Pricing Schedule'!$F$105*M392))*4,
IF(AND(I392=38000,R392&gt;472.2,R392&lt;=672.8,M392&gt;10),('[1]Pricing Schedule'!$F$111+('[1]Pricing Schedule'!$F$113*M392))*4,
IF(AND(I392=110000,R392&lt;=12.8,M392&gt;2),'[1]Pricing Schedule'!$F$62+('[1]Pricing Schedule'!$F$63*M392),
IF(AND(I392=110000,R392&lt;=12.8,M392&lt;=2),'[1]Pricing Schedule'!$F$96+('[1]Pricing Schedule'!$F$97*M392),
IF(AND(I392=110000,R392&gt;12.8,R392&lt;=22.8,M392&gt;3),'[1]Pricing Schedule'!$F$71+('[1]Pricing Schedule'!$F$72*M392),
IF(AND(I392=110000,R392&gt;12.8,R392&lt;=22.8,M392&lt;=3),'[1]Pricing Schedule'!$F$96+('[1]Pricing Schedule'!$F$97*M392),
IF(AND(I392=110000,R392&gt;22.8,R392&lt;=30.2),'[1]Pricing Schedule'!$F$80+('[1]Pricing Schedule'!$F$81*M392),
IF(AND(I392=110000,R392&gt;30.2,R392&lt;=45.9),'[1]Pricing Schedule'!$F$89+('[1]Pricing Schedule'!$F$90*M392),
IF(AND(I392=110000,R392&gt;45.9,R392&lt;=123.4),'[1]Pricing Schedule'!$F$96+('[1]Pricing Schedule'!$F$97*M392),
IF(AND(I392=110000,R392&gt;123.4,R392&lt;=168.2,M392&lt;=10),'[1]Pricing Schedule'!$F$103+('[1]Pricing Schedule'!$F$105*M392),
IF(AND(I392=110000,R392&gt;123.4,R392&lt;=168.2,M392&gt;10),'[1]Pricing Schedule'!$F$111+('[1]Pricing Schedule'!$F$113*M392),
IF(AND(I392=110000,R392&gt;168.2,R392&lt;=336.4,M392&lt;=10),('[1]Pricing Schedule'!$F$103+('[1]Pricing Schedule'!$F$105*M392))*2,
IF(AND(I392=110000,R392&gt;168.2,R392&lt;=336.4,M392&gt;10),('[1]Pricing Schedule'!$F$111+('[1]Pricing Schedule'!$F$113*M392))*2,
IF(AND(I392=110000,R392&gt;336.4,R392&lt;=504.6,M392&lt;=10),('[1]Pricing Schedule'!$F$103+('[1]Pricing Schedule'!$F$105*M392))*3,
IF(AND(I392=110000,R392&gt;336.4,R392&lt;=504.6,M392&gt;10),('[1]Pricing Schedule'!$F$111+('[1]Pricing Schedule'!$F$113*M392))*3,
IF(AND(I392=110000,R392&gt;504.6,R392&lt;=672.8,M392&lt;=10),('[1]Pricing Schedule'!$F$103+('[1]Pricing Schedule'!$F$105*M392))*4,
IF(AND(I392=110000,R392&gt;504.6,R392&lt;=672.8,M392&gt;10),('[1]Pricing Schedule'!$F$111+('[1]Pricing Schedule'!$F$113*M392))*4,
IF(AND(I392=110000,R392&gt;672.8,R392&lt;=841,M392&lt;=10),('[1]Pricing Schedule'!$F$103+('[1]Pricing Schedule'!$F$105*M392))*5,
IF(AND(I392=110000,R392&gt;672.8,R392&lt;=841,M392&gt;10),('[1]Pricing Schedule'!$F$111+('[1]Pricing Schedule'!$F$113*M392))*5,
IF(AND(I392=110000,R392&gt;672.8,R392&lt;=841,M392&lt;=10),('[1]Pricing Schedule'!$F$103+('[1]Pricing Schedule'!$F$105*M392))*5,
IF(AND(I392=110000,R392&gt;672.8,R392&lt;=841,M392&gt;10),('[1]Pricing Schedule'!$F$111+('[1]Pricing Schedule'!$F$113*M392))*5,
IF(AND(I392=110000,R392&gt;1345.6,R392&lt;=1513.8,M392&lt;=10),('[1]Pricing Schedule'!$F$103+('[1]Pricing Schedule'!$F$105*M392))*9,
IF(AND(I392=110000,R392&gt;1345.6,R392&lt;=1513.8,M392&gt;10),('[1]Pricing Schedule'!$F$111+('[1]Pricing Schedule'!$F$113*M392))*9,
9999999999)))))))))))))))))))))))))))))))))))))))</f>
        <v>769410</v>
      </c>
      <c r="T392" s="21">
        <f>IF(AND(I392=38000,R392&lt;=4.5,M392&gt;8),'[1]Pricing Schedule'!$J$9,
IF(AND(I392=38000,R392&lt;=4.5,M392&lt;=8),'[1]Pricing Schedule'!$J$36,
IF(AND(I392=38000,R392&gt;4.5,R392&lt;=9,M392&gt;8),'[1]Pricing Schedule'!$J$18,
IF(AND(I392=38000,R392&gt;4.5,R392&lt;=9,M392&lt;=8),'[1]Pricing Schedule'!$J$36,
IF(AND(I392=38000,R392&gt;9,R392&lt;=12.8,M392&gt;8),'[1]Pricing Schedule'!$J$27,
IF(AND(I392=38000,R392&gt;9,R392&lt;=12.8,M392&lt;=8),'[1]Pricing Schedule'!$J$36,
IF(AND(I392=38000,R392&gt;12.8,R392&lt;=22.8),'[1]Pricing Schedule'!$J$36,
IF(AND(I392=38000,R392&gt;22.8,R392&lt;=30.2),'[1]Pricing Schedule'!$J$45,
IF(AND(I392=38000,R392&gt;30.2,R392&lt;=45.9),'[1]Pricing Schedule'!$J$54,
IF(AND(I392=38000,R392&gt;45.9,R392&lt;=123.4),'[1]Pricing Schedule'!$J$97,
IF(AND(I392=38000,R392&gt;123.4,R392&lt;=168.2,M392&lt;=10),'[1]Pricing Schedule'!$J$105,
IF(AND(I392=38000,R392&gt;123.4,R392&lt;=168.2,M392&gt;10),'[1]Pricing Schedule'!$J$113,
IF(AND(I392=38000,R392&gt;168.2,R392&lt;=336.4,M392&lt;=10),('[1]Pricing Schedule'!$J$105),
IF(AND(I392=38000,R392&gt;168.2,R392&lt;=336.4,M392&gt;10),('[1]Pricing Schedule'!$J$113),
IF(AND(I392=38000,R392&gt;336.4,R392&lt;=504.6,M392&lt;=10),('[1]Pricing Schedule'!$J$105),
IF(AND(I392=38000,R392&gt;336.4,R392&lt;=504.6,M392&gt;10),('[1]Pricing Schedule'!$J$113),
IF(AND(I392=38000,R392&gt;504.6,R392&lt;=672.8,M392&lt;=10),('[1]Pricing Schedule'!$J$105),
IF(AND(I392=38000,R392&gt;504.6,R392&lt;=672.8,M392&gt;10),('[1]Pricing Schedule'!$J$113),
IF(AND(I392=110000,R392&lt;=12.8,M392&gt;2),'[1]Pricing Schedule'!$J$63,
IF(AND(I392=110000,R392&lt;=12.8,M392&lt;=2),'[1]Pricing Schedule'!$J$97,
IF(AND(I392=110000,R392&gt;12.8,R392&lt;=22.8,M392&gt;3),'[1]Pricing Schedule'!$J$72,
IF(AND(I392=110000,R392&gt;12.8,R392&lt;=22.8,M392&lt;=3),'[1]Pricing Schedule'!$J$97,
IF(AND(I392=110000,R392&gt;22.8,R392&lt;=30.2),'[1]Pricing Schedule'!$J$81,
IF(AND(I392=110000,R392&gt;30.2,R392&lt;=45.9),'[1]Pricing Schedule'!$J$90,
IF(AND(I392=110000,R392&gt;45.9,R392&lt;=123.4),'[1]Pricing Schedule'!$J$97,
IF(AND(I392=110000,R392&gt;123.4,R392&lt;=168.2,M392&lt;=10),'[1]Pricing Schedule'!$J$105,
IF(AND(I392=110000,R392&gt;123.4,R392&lt;=168.2,M392&gt;10),'[1]Pricing Schedule'!$J$113,
IF(AND(I392=110000,R392&gt;168.2,R392&lt;=336.2,M392&lt;=10),('[1]Pricing Schedule'!$J$105),
IF(AND(I392=110000,R392&gt;168.2,R392&lt;=336.2,M392&gt;10),('[1]Pricing Schedule'!$J$113),
IF(AND(I392=110000,R392&gt;336.4,R392&lt;=504.6,M392&lt;=10),('[1]Pricing Schedule'!$J$105),
IF(AND(I392=110000,R392&gt;336.4,R392&lt;=504.6,M392&gt;10),('[1]Pricing Schedule'!$J$113),
IF(AND(I392=110000,R392&gt;504.6,R392&lt;=672.8,M392&lt;=10),('[1]Pricing Schedule'!$J$105),
IF(AND(I392=110000,R392&gt;504.6,R392&lt;=672.8,M392&gt;10),('[1]Pricing Schedule'!$J$113),
IF(AND(I392=110000,R392&gt;672.8,R392&lt;=841,M392&lt;=10),('[1]Pricing Schedule'!$J$105),
IF(AND(I392=110000,R392&gt;672.8,R392&lt;=841,M392&gt;10),('[1]Pricing Schedule'!$J$113),
IF(AND(I392=110000,R392&gt;1682,R392&lt;=1850.2,M392&lt;=10),('[1]Pricing Schedule'!$J$105),
IF(AND(I392=110000,R392&gt;1682,R392&lt;=1850.2,M392&gt;10),('[1]Pricing Schedule'!$J$113),
IF(AND(I392=110000,R392&gt;2018.4,R392&lt;=2186.6,M392&lt;=10),('[1]Pricing Schedule'!$J$105),
IF(AND(I392=110000,R392&gt;2018.4,R392&lt;=2186.6,M392&gt;10),('[1]Pricing Schedule'!$J$113),999999999)))))))))))))))))))))))))))))))))))))))</f>
        <v>4</v>
      </c>
      <c r="U392" s="40">
        <f t="shared" si="42"/>
        <v>183192.85714285713</v>
      </c>
      <c r="V392" s="41">
        <f t="shared" si="43"/>
        <v>5.4587281163488903</v>
      </c>
      <c r="Y392" s="23">
        <v>634</v>
      </c>
      <c r="Z392" s="23">
        <v>595</v>
      </c>
      <c r="AR392" s="35"/>
    </row>
    <row r="393" spans="1:44">
      <c r="A393" s="23">
        <v>393</v>
      </c>
      <c r="B393" s="23">
        <v>393</v>
      </c>
      <c r="C393" s="23" t="s">
        <v>743</v>
      </c>
      <c r="D393" s="23" t="s">
        <v>131</v>
      </c>
      <c r="E393" s="23" t="s">
        <v>131</v>
      </c>
      <c r="F393" s="23" t="s">
        <v>230</v>
      </c>
      <c r="G393" s="23" t="s">
        <v>231</v>
      </c>
      <c r="H393" s="23" t="s">
        <v>113</v>
      </c>
      <c r="I393" s="13">
        <v>38000</v>
      </c>
      <c r="J393" s="13">
        <v>38000</v>
      </c>
      <c r="K393" s="23" t="s">
        <v>119</v>
      </c>
      <c r="L393" s="24">
        <v>5.3849999999999998</v>
      </c>
      <c r="M393" s="37">
        <f t="shared" si="38"/>
        <v>6</v>
      </c>
      <c r="N393" s="24">
        <v>0.192</v>
      </c>
      <c r="O393" s="13">
        <v>2</v>
      </c>
      <c r="P393" s="36">
        <f t="shared" si="39"/>
        <v>0.192</v>
      </c>
      <c r="Q393" s="38">
        <f t="shared" si="40"/>
        <v>4.2</v>
      </c>
      <c r="R393" s="37">
        <f t="shared" si="41"/>
        <v>4.2</v>
      </c>
      <c r="S393" s="39">
        <f>IF(AND(I393=38000,R393&lt;=4.5,M393&gt;8),'[1]Pricing Schedule'!$F$8+('[1]Pricing Schedule'!$F$9*M393),
IF(AND(I393=38000,R393&lt;=4.5,M393&lt;=8),'[1]Pricing Schedule'!$F$34+('[1]Pricing Schedule'!$F$36*M393),
IF(AND(I393=38000,R393&gt;4.5,R393&lt;=9,M393&gt;8),'[1]Pricing Schedule'!$F$17+('[1]Pricing Schedule'!$F$18*M393),
IF(AND(I393=38000,R393&gt;4.5,R393&lt;=9,M393&lt;=8),'[1]Pricing Schedule'!$F$34+('[1]Pricing Schedule'!$F$36*M393),
IF(AND(I393=38000,R393&gt;9,R393&lt;=12.8,M393&gt;8),'[1]Pricing Schedule'!$F$26+('[1]Pricing Schedule'!$F$27*M393),
IF(AND(I393=38000,R393&gt;9,R393&lt;=12.8,M393&lt;=8),'[1]Pricing Schedule'!$F$34+('[1]Pricing Schedule'!$F$36*M393),
IF(AND(I393=38000,R393&gt;12.8,R393&lt;=22.8),'[1]Pricing Schedule'!$F$34+('[1]Pricing Schedule'!$F$36*M393),
IF(AND(I393=38000,R393&gt;22.8,R393&lt;=30.2),'[1]Pricing Schedule'!$F$43+('[1]Pricing Schedule'!$F$45*M393),
IF(AND(I393=38000,R393&gt;30.2,R393&lt;=45.9),'[1]Pricing Schedule'!$F$52+('[1]Pricing Schedule'!$F$54*M393),
IF(AND(I393=38000,R393&gt;45.9,R393&lt;=123.4),'[1]Pricing Schedule'!$F$96+('[1]Pricing Schedule'!$F$97*M393),
IF(AND(I393=38000,R393&gt;123.4,R393&lt;=168.2,M393&lt;=10),'[1]Pricing Schedule'!$F$103+('[1]Pricing Schedule'!$F$105*M393),
IF(AND(I393=38000,R393&gt;123.4,R393&lt;=168.2,M393&gt;10),'[1]Pricing Schedule'!$F$111+('[1]Pricing Schedule'!$F$113*M393),
IF(AND(I393=38000,R393&gt;157.4,R393&lt;=336.4,M393&lt;=10),('[1]Pricing Schedule'!$F$103+('[1]Pricing Schedule'!$F$105*M393))*2,
IF(AND(I393=38000,R393&gt;157.4,R393&lt;=336.4,M393&gt;10),('[1]Pricing Schedule'!$F$111+('[1]Pricing Schedule'!$F$113*M393))*2,
IF(AND(I393=38000,R393&gt;314.8,R393&lt;=504.6,M393&lt;=10),('[1]Pricing Schedule'!$F$103+('[1]Pricing Schedule'!$F$105*M393))*3,
IF(AND(I393=38000,R393&gt;314.8,R393&lt;=504.6,M393&gt;10),('[1]Pricing Schedule'!$F$111+('[1]Pricing Schedule'!$F$113*M393))*3,
IF(AND(I393=38000,R393&gt;472.2,R393&lt;=672.8,M393&lt;=10),('[1]Pricing Schedule'!$F$103+('[1]Pricing Schedule'!$F$105*M393))*4,
IF(AND(I393=38000,R393&gt;472.2,R393&lt;=672.8,M393&gt;10),('[1]Pricing Schedule'!$F$111+('[1]Pricing Schedule'!$F$113*M393))*4,
IF(AND(I393=110000,R393&lt;=12.8,M393&gt;2),'[1]Pricing Schedule'!$F$62+('[1]Pricing Schedule'!$F$63*M393),
IF(AND(I393=110000,R393&lt;=12.8,M393&lt;=2),'[1]Pricing Schedule'!$F$96+('[1]Pricing Schedule'!$F$97*M393),
IF(AND(I393=110000,R393&gt;12.8,R393&lt;=22.8,M393&gt;3),'[1]Pricing Schedule'!$F$71+('[1]Pricing Schedule'!$F$72*M393),
IF(AND(I393=110000,R393&gt;12.8,R393&lt;=22.8,M393&lt;=3),'[1]Pricing Schedule'!$F$96+('[1]Pricing Schedule'!$F$97*M393),
IF(AND(I393=110000,R393&gt;22.8,R393&lt;=30.2),'[1]Pricing Schedule'!$F$80+('[1]Pricing Schedule'!$F$81*M393),
IF(AND(I393=110000,R393&gt;30.2,R393&lt;=45.9),'[1]Pricing Schedule'!$F$89+('[1]Pricing Schedule'!$F$90*M393),
IF(AND(I393=110000,R393&gt;45.9,R393&lt;=123.4),'[1]Pricing Schedule'!$F$96+('[1]Pricing Schedule'!$F$97*M393),
IF(AND(I393=110000,R393&gt;123.4,R393&lt;=168.2,M393&lt;=10),'[1]Pricing Schedule'!$F$103+('[1]Pricing Schedule'!$F$105*M393),
IF(AND(I393=110000,R393&gt;123.4,R393&lt;=168.2,M393&gt;10),'[1]Pricing Schedule'!$F$111+('[1]Pricing Schedule'!$F$113*M393),
IF(AND(I393=110000,R393&gt;168.2,R393&lt;=336.4,M393&lt;=10),('[1]Pricing Schedule'!$F$103+('[1]Pricing Schedule'!$F$105*M393))*2,
IF(AND(I393=110000,R393&gt;168.2,R393&lt;=336.4,M393&gt;10),('[1]Pricing Schedule'!$F$111+('[1]Pricing Schedule'!$F$113*M393))*2,
IF(AND(I393=110000,R393&gt;336.4,R393&lt;=504.6,M393&lt;=10),('[1]Pricing Schedule'!$F$103+('[1]Pricing Schedule'!$F$105*M393))*3,
IF(AND(I393=110000,R393&gt;336.4,R393&lt;=504.6,M393&gt;10),('[1]Pricing Schedule'!$F$111+('[1]Pricing Schedule'!$F$113*M393))*3,
IF(AND(I393=110000,R393&gt;504.6,R393&lt;=672.8,M393&lt;=10),('[1]Pricing Schedule'!$F$103+('[1]Pricing Schedule'!$F$105*M393))*4,
IF(AND(I393=110000,R393&gt;504.6,R393&lt;=672.8,M393&gt;10),('[1]Pricing Schedule'!$F$111+('[1]Pricing Schedule'!$F$113*M393))*4,
IF(AND(I393=110000,R393&gt;672.8,R393&lt;=841,M393&lt;=10),('[1]Pricing Schedule'!$F$103+('[1]Pricing Schedule'!$F$105*M393))*5,
IF(AND(I393=110000,R393&gt;672.8,R393&lt;=841,M393&gt;10),('[1]Pricing Schedule'!$F$111+('[1]Pricing Schedule'!$F$113*M393))*5,
IF(AND(I393=110000,R393&gt;672.8,R393&lt;=841,M393&lt;=10),('[1]Pricing Schedule'!$F$103+('[1]Pricing Schedule'!$F$105*M393))*5,
IF(AND(I393=110000,R393&gt;672.8,R393&lt;=841,M393&gt;10),('[1]Pricing Schedule'!$F$111+('[1]Pricing Schedule'!$F$113*M393))*5,
IF(AND(I393=110000,R393&gt;1345.6,R393&lt;=1513.8,M393&lt;=10),('[1]Pricing Schedule'!$F$103+('[1]Pricing Schedule'!$F$105*M393))*9,
IF(AND(I393=110000,R393&gt;1345.6,R393&lt;=1513.8,M393&gt;10),('[1]Pricing Schedule'!$F$111+('[1]Pricing Schedule'!$F$113*M393))*9,
9999999999)))))))))))))))))))))))))))))))))))))))</f>
        <v>769410</v>
      </c>
      <c r="T393" s="21">
        <f>IF(AND(I393=38000,R393&lt;=4.5,M393&gt;8),'[1]Pricing Schedule'!$J$9,
IF(AND(I393=38000,R393&lt;=4.5,M393&lt;=8),'[1]Pricing Schedule'!$J$36,
IF(AND(I393=38000,R393&gt;4.5,R393&lt;=9,M393&gt;8),'[1]Pricing Schedule'!$J$18,
IF(AND(I393=38000,R393&gt;4.5,R393&lt;=9,M393&lt;=8),'[1]Pricing Schedule'!$J$36,
IF(AND(I393=38000,R393&gt;9,R393&lt;=12.8,M393&gt;8),'[1]Pricing Schedule'!$J$27,
IF(AND(I393=38000,R393&gt;9,R393&lt;=12.8,M393&lt;=8),'[1]Pricing Schedule'!$J$36,
IF(AND(I393=38000,R393&gt;12.8,R393&lt;=22.8),'[1]Pricing Schedule'!$J$36,
IF(AND(I393=38000,R393&gt;22.8,R393&lt;=30.2),'[1]Pricing Schedule'!$J$45,
IF(AND(I393=38000,R393&gt;30.2,R393&lt;=45.9),'[1]Pricing Schedule'!$J$54,
IF(AND(I393=38000,R393&gt;45.9,R393&lt;=123.4),'[1]Pricing Schedule'!$J$97,
IF(AND(I393=38000,R393&gt;123.4,R393&lt;=168.2,M393&lt;=10),'[1]Pricing Schedule'!$J$105,
IF(AND(I393=38000,R393&gt;123.4,R393&lt;=168.2,M393&gt;10),'[1]Pricing Schedule'!$J$113,
IF(AND(I393=38000,R393&gt;168.2,R393&lt;=336.4,M393&lt;=10),('[1]Pricing Schedule'!$J$105),
IF(AND(I393=38000,R393&gt;168.2,R393&lt;=336.4,M393&gt;10),('[1]Pricing Schedule'!$J$113),
IF(AND(I393=38000,R393&gt;336.4,R393&lt;=504.6,M393&lt;=10),('[1]Pricing Schedule'!$J$105),
IF(AND(I393=38000,R393&gt;336.4,R393&lt;=504.6,M393&gt;10),('[1]Pricing Schedule'!$J$113),
IF(AND(I393=38000,R393&gt;504.6,R393&lt;=672.8,M393&lt;=10),('[1]Pricing Schedule'!$J$105),
IF(AND(I393=38000,R393&gt;504.6,R393&lt;=672.8,M393&gt;10),('[1]Pricing Schedule'!$J$113),
IF(AND(I393=110000,R393&lt;=12.8,M393&gt;2),'[1]Pricing Schedule'!$J$63,
IF(AND(I393=110000,R393&lt;=12.8,M393&lt;=2),'[1]Pricing Schedule'!$J$97,
IF(AND(I393=110000,R393&gt;12.8,R393&lt;=22.8,M393&gt;3),'[1]Pricing Schedule'!$J$72,
IF(AND(I393=110000,R393&gt;12.8,R393&lt;=22.8,M393&lt;=3),'[1]Pricing Schedule'!$J$97,
IF(AND(I393=110000,R393&gt;22.8,R393&lt;=30.2),'[1]Pricing Schedule'!$J$81,
IF(AND(I393=110000,R393&gt;30.2,R393&lt;=45.9),'[1]Pricing Schedule'!$J$90,
IF(AND(I393=110000,R393&gt;45.9,R393&lt;=123.4),'[1]Pricing Schedule'!$J$97,
IF(AND(I393=110000,R393&gt;123.4,R393&lt;=168.2,M393&lt;=10),'[1]Pricing Schedule'!$J$105,
IF(AND(I393=110000,R393&gt;123.4,R393&lt;=168.2,M393&gt;10),'[1]Pricing Schedule'!$J$113,
IF(AND(I393=110000,R393&gt;168.2,R393&lt;=336.2,M393&lt;=10),('[1]Pricing Schedule'!$J$105),
IF(AND(I393=110000,R393&gt;168.2,R393&lt;=336.2,M393&gt;10),('[1]Pricing Schedule'!$J$113),
IF(AND(I393=110000,R393&gt;336.4,R393&lt;=504.6,M393&lt;=10),('[1]Pricing Schedule'!$J$105),
IF(AND(I393=110000,R393&gt;336.4,R393&lt;=504.6,M393&gt;10),('[1]Pricing Schedule'!$J$113),
IF(AND(I393=110000,R393&gt;504.6,R393&lt;=672.8,M393&lt;=10),('[1]Pricing Schedule'!$J$105),
IF(AND(I393=110000,R393&gt;504.6,R393&lt;=672.8,M393&gt;10),('[1]Pricing Schedule'!$J$113),
IF(AND(I393=110000,R393&gt;672.8,R393&lt;=841,M393&lt;=10),('[1]Pricing Schedule'!$J$105),
IF(AND(I393=110000,R393&gt;672.8,R393&lt;=841,M393&gt;10),('[1]Pricing Schedule'!$J$113),
IF(AND(I393=110000,R393&gt;1682,R393&lt;=1850.2,M393&lt;=10),('[1]Pricing Schedule'!$J$105),
IF(AND(I393=110000,R393&gt;1682,R393&lt;=1850.2,M393&gt;10),('[1]Pricing Schedule'!$J$113),
IF(AND(I393=110000,R393&gt;2018.4,R393&lt;=2186.6,M393&lt;=10),('[1]Pricing Schedule'!$J$105),
IF(AND(I393=110000,R393&gt;2018.4,R393&lt;=2186.6,M393&gt;10),('[1]Pricing Schedule'!$J$113),999999999)))))))))))))))))))))))))))))))))))))))</f>
        <v>4</v>
      </c>
      <c r="U393" s="40">
        <f t="shared" si="42"/>
        <v>183192.85714285713</v>
      </c>
      <c r="V393" s="41">
        <f t="shared" si="43"/>
        <v>5.4587281163488903</v>
      </c>
      <c r="Y393" s="23">
        <v>222</v>
      </c>
      <c r="Z393" s="23">
        <v>595</v>
      </c>
      <c r="AR393" s="35"/>
    </row>
    <row r="394" spans="1:44">
      <c r="A394" s="23">
        <v>394</v>
      </c>
      <c r="B394" s="23">
        <v>394</v>
      </c>
      <c r="C394" s="23" t="s">
        <v>744</v>
      </c>
      <c r="D394" s="23" t="s">
        <v>168</v>
      </c>
      <c r="E394" s="23" t="s">
        <v>168</v>
      </c>
      <c r="F394" s="23" t="s">
        <v>260</v>
      </c>
      <c r="G394" s="23" t="s">
        <v>261</v>
      </c>
      <c r="H394" s="23" t="s">
        <v>133</v>
      </c>
      <c r="I394" s="13">
        <v>110000</v>
      </c>
      <c r="J394" s="13">
        <v>110000</v>
      </c>
      <c r="K394" s="13">
        <v>38000</v>
      </c>
      <c r="L394" s="24">
        <v>3.407</v>
      </c>
      <c r="M394" s="37">
        <f t="shared" si="38"/>
        <v>4</v>
      </c>
      <c r="N394" s="24">
        <v>0.14299999999999999</v>
      </c>
      <c r="O394" s="13">
        <v>2</v>
      </c>
      <c r="P394" s="36">
        <f t="shared" si="39"/>
        <v>0.14299999999999999</v>
      </c>
      <c r="Q394" s="38">
        <f t="shared" si="40"/>
        <v>4.2</v>
      </c>
      <c r="R394" s="37">
        <f t="shared" si="41"/>
        <v>4.2</v>
      </c>
      <c r="S394" s="39">
        <f>IF(AND(I394=38000,R394&lt;=4.5,M394&gt;8),'[1]Pricing Schedule'!$F$8+('[1]Pricing Schedule'!$F$9*M394),
IF(AND(I394=38000,R394&lt;=4.5,M394&lt;=8),'[1]Pricing Schedule'!$F$34+('[1]Pricing Schedule'!$F$36*M394),
IF(AND(I394=38000,R394&gt;4.5,R394&lt;=9,M394&gt;8),'[1]Pricing Schedule'!$F$17+('[1]Pricing Schedule'!$F$18*M394),
IF(AND(I394=38000,R394&gt;4.5,R394&lt;=9,M394&lt;=8),'[1]Pricing Schedule'!$F$34+('[1]Pricing Schedule'!$F$36*M394),
IF(AND(I394=38000,R394&gt;9,R394&lt;=12.8,M394&gt;8),'[1]Pricing Schedule'!$F$26+('[1]Pricing Schedule'!$F$27*M394),
IF(AND(I394=38000,R394&gt;9,R394&lt;=12.8,M394&lt;=8),'[1]Pricing Schedule'!$F$34+('[1]Pricing Schedule'!$F$36*M394),
IF(AND(I394=38000,R394&gt;12.8,R394&lt;=22.8),'[1]Pricing Schedule'!$F$34+('[1]Pricing Schedule'!$F$36*M394),
IF(AND(I394=38000,R394&gt;22.8,R394&lt;=30.2),'[1]Pricing Schedule'!$F$43+('[1]Pricing Schedule'!$F$45*M394),
IF(AND(I394=38000,R394&gt;30.2,R394&lt;=45.9),'[1]Pricing Schedule'!$F$52+('[1]Pricing Schedule'!$F$54*M394),
IF(AND(I394=38000,R394&gt;45.9,R394&lt;=123.4),'[1]Pricing Schedule'!$F$96+('[1]Pricing Schedule'!$F$97*M394),
IF(AND(I394=38000,R394&gt;123.4,R394&lt;=168.2,M394&lt;=10),'[1]Pricing Schedule'!$F$103+('[1]Pricing Schedule'!$F$105*M394),
IF(AND(I394=38000,R394&gt;123.4,R394&lt;=168.2,M394&gt;10),'[1]Pricing Schedule'!$F$111+('[1]Pricing Schedule'!$F$113*M394),
IF(AND(I394=38000,R394&gt;157.4,R394&lt;=336.4,M394&lt;=10),('[1]Pricing Schedule'!$F$103+('[1]Pricing Schedule'!$F$105*M394))*2,
IF(AND(I394=38000,R394&gt;157.4,R394&lt;=336.4,M394&gt;10),('[1]Pricing Schedule'!$F$111+('[1]Pricing Schedule'!$F$113*M394))*2,
IF(AND(I394=38000,R394&gt;314.8,R394&lt;=504.6,M394&lt;=10),('[1]Pricing Schedule'!$F$103+('[1]Pricing Schedule'!$F$105*M394))*3,
IF(AND(I394=38000,R394&gt;314.8,R394&lt;=504.6,M394&gt;10),('[1]Pricing Schedule'!$F$111+('[1]Pricing Schedule'!$F$113*M394))*3,
IF(AND(I394=38000,R394&gt;472.2,R394&lt;=672.8,M394&lt;=10),('[1]Pricing Schedule'!$F$103+('[1]Pricing Schedule'!$F$105*M394))*4,
IF(AND(I394=38000,R394&gt;472.2,R394&lt;=672.8,M394&gt;10),('[1]Pricing Schedule'!$F$111+('[1]Pricing Schedule'!$F$113*M394))*4,
IF(AND(I394=110000,R394&lt;=12.8,M394&gt;2),'[1]Pricing Schedule'!$F$62+('[1]Pricing Schedule'!$F$63*M394),
IF(AND(I394=110000,R394&lt;=12.8,M394&lt;=2),'[1]Pricing Schedule'!$F$96+('[1]Pricing Schedule'!$F$97*M394),
IF(AND(I394=110000,R394&gt;12.8,R394&lt;=22.8,M394&gt;3),'[1]Pricing Schedule'!$F$71+('[1]Pricing Schedule'!$F$72*M394),
IF(AND(I394=110000,R394&gt;12.8,R394&lt;=22.8,M394&lt;=3),'[1]Pricing Schedule'!$F$96+('[1]Pricing Schedule'!$F$97*M394),
IF(AND(I394=110000,R394&gt;22.8,R394&lt;=30.2),'[1]Pricing Schedule'!$F$80+('[1]Pricing Schedule'!$F$81*M394),
IF(AND(I394=110000,R394&gt;30.2,R394&lt;=45.9),'[1]Pricing Schedule'!$F$89+('[1]Pricing Schedule'!$F$90*M394),
IF(AND(I394=110000,R394&gt;45.9,R394&lt;=123.4),'[1]Pricing Schedule'!$F$96+('[1]Pricing Schedule'!$F$97*M394),
IF(AND(I394=110000,R394&gt;123.4,R394&lt;=168.2,M394&lt;=10),'[1]Pricing Schedule'!$F$103+('[1]Pricing Schedule'!$F$105*M394),
IF(AND(I394=110000,R394&gt;123.4,R394&lt;=168.2,M394&gt;10),'[1]Pricing Schedule'!$F$111+('[1]Pricing Schedule'!$F$113*M394),
IF(AND(I394=110000,R394&gt;168.2,R394&lt;=336.4,M394&lt;=10),('[1]Pricing Schedule'!$F$103+('[1]Pricing Schedule'!$F$105*M394))*2,
IF(AND(I394=110000,R394&gt;168.2,R394&lt;=336.4,M394&gt;10),('[1]Pricing Schedule'!$F$111+('[1]Pricing Schedule'!$F$113*M394))*2,
IF(AND(I394=110000,R394&gt;336.4,R394&lt;=504.6,M394&lt;=10),('[1]Pricing Schedule'!$F$103+('[1]Pricing Schedule'!$F$105*M394))*3,
IF(AND(I394=110000,R394&gt;336.4,R394&lt;=504.6,M394&gt;10),('[1]Pricing Schedule'!$F$111+('[1]Pricing Schedule'!$F$113*M394))*3,
IF(AND(I394=110000,R394&gt;504.6,R394&lt;=672.8,M394&lt;=10),('[1]Pricing Schedule'!$F$103+('[1]Pricing Schedule'!$F$105*M394))*4,
IF(AND(I394=110000,R394&gt;504.6,R394&lt;=672.8,M394&gt;10),('[1]Pricing Schedule'!$F$111+('[1]Pricing Schedule'!$F$113*M394))*4,
IF(AND(I394=110000,R394&gt;672.8,R394&lt;=841,M394&lt;=10),('[1]Pricing Schedule'!$F$103+('[1]Pricing Schedule'!$F$105*M394))*5,
IF(AND(I394=110000,R394&gt;672.8,R394&lt;=841,M394&gt;10),('[1]Pricing Schedule'!$F$111+('[1]Pricing Schedule'!$F$113*M394))*5,
IF(AND(I394=110000,R394&gt;672.8,R394&lt;=841,M394&lt;=10),('[1]Pricing Schedule'!$F$103+('[1]Pricing Schedule'!$F$105*M394))*5,
IF(AND(I394=110000,R394&gt;672.8,R394&lt;=841,M394&gt;10),('[1]Pricing Schedule'!$F$111+('[1]Pricing Schedule'!$F$113*M394))*5,
IF(AND(I394=110000,R394&gt;1345.6,R394&lt;=1513.8,M394&lt;=10),('[1]Pricing Schedule'!$F$103+('[1]Pricing Schedule'!$F$105*M394))*9,
IF(AND(I394=110000,R394&gt;1345.6,R394&lt;=1513.8,M394&gt;10),('[1]Pricing Schedule'!$F$111+('[1]Pricing Schedule'!$F$113*M394))*9,
9999999999)))))))))))))))))))))))))))))))))))))))</f>
        <v>1627270</v>
      </c>
      <c r="T394" s="21">
        <f>IF(AND(I394=38000,R394&lt;=4.5,M394&gt;8),'[1]Pricing Schedule'!$J$9,
IF(AND(I394=38000,R394&lt;=4.5,M394&lt;=8),'[1]Pricing Schedule'!$J$36,
IF(AND(I394=38000,R394&gt;4.5,R394&lt;=9,M394&gt;8),'[1]Pricing Schedule'!$J$18,
IF(AND(I394=38000,R394&gt;4.5,R394&lt;=9,M394&lt;=8),'[1]Pricing Schedule'!$J$36,
IF(AND(I394=38000,R394&gt;9,R394&lt;=12.8,M394&gt;8),'[1]Pricing Schedule'!$J$27,
IF(AND(I394=38000,R394&gt;9,R394&lt;=12.8,M394&lt;=8),'[1]Pricing Schedule'!$J$36,
IF(AND(I394=38000,R394&gt;12.8,R394&lt;=22.8),'[1]Pricing Schedule'!$J$36,
IF(AND(I394=38000,R394&gt;22.8,R394&lt;=30.2),'[1]Pricing Schedule'!$J$45,
IF(AND(I394=38000,R394&gt;30.2,R394&lt;=45.9),'[1]Pricing Schedule'!$J$54,
IF(AND(I394=38000,R394&gt;45.9,R394&lt;=123.4),'[1]Pricing Schedule'!$J$97,
IF(AND(I394=38000,R394&gt;123.4,R394&lt;=168.2,M394&lt;=10),'[1]Pricing Schedule'!$J$105,
IF(AND(I394=38000,R394&gt;123.4,R394&lt;=168.2,M394&gt;10),'[1]Pricing Schedule'!$J$113,
IF(AND(I394=38000,R394&gt;168.2,R394&lt;=336.4,M394&lt;=10),('[1]Pricing Schedule'!$J$105),
IF(AND(I394=38000,R394&gt;168.2,R394&lt;=336.4,M394&gt;10),('[1]Pricing Schedule'!$J$113),
IF(AND(I394=38000,R394&gt;336.4,R394&lt;=504.6,M394&lt;=10),('[1]Pricing Schedule'!$J$105),
IF(AND(I394=38000,R394&gt;336.4,R394&lt;=504.6,M394&gt;10),('[1]Pricing Schedule'!$J$113),
IF(AND(I394=38000,R394&gt;504.6,R394&lt;=672.8,M394&lt;=10),('[1]Pricing Schedule'!$J$105),
IF(AND(I394=38000,R394&gt;504.6,R394&lt;=672.8,M394&gt;10),('[1]Pricing Schedule'!$J$113),
IF(AND(I394=110000,R394&lt;=12.8,M394&gt;2),'[1]Pricing Schedule'!$J$63,
IF(AND(I394=110000,R394&lt;=12.8,M394&lt;=2),'[1]Pricing Schedule'!$J$97,
IF(AND(I394=110000,R394&gt;12.8,R394&lt;=22.8,M394&gt;3),'[1]Pricing Schedule'!$J$72,
IF(AND(I394=110000,R394&gt;12.8,R394&lt;=22.8,M394&lt;=3),'[1]Pricing Schedule'!$J$97,
IF(AND(I394=110000,R394&gt;22.8,R394&lt;=30.2),'[1]Pricing Schedule'!$J$81,
IF(AND(I394=110000,R394&gt;30.2,R394&lt;=45.9),'[1]Pricing Schedule'!$J$90,
IF(AND(I394=110000,R394&gt;45.9,R394&lt;=123.4),'[1]Pricing Schedule'!$J$97,
IF(AND(I394=110000,R394&gt;123.4,R394&lt;=168.2,M394&lt;=10),'[1]Pricing Schedule'!$J$105,
IF(AND(I394=110000,R394&gt;123.4,R394&lt;=168.2,M394&gt;10),'[1]Pricing Schedule'!$J$113,
IF(AND(I394=110000,R394&gt;168.2,R394&lt;=336.2,M394&lt;=10),('[1]Pricing Schedule'!$J$105),
IF(AND(I394=110000,R394&gt;168.2,R394&lt;=336.2,M394&gt;10),('[1]Pricing Schedule'!$J$113),
IF(AND(I394=110000,R394&gt;336.4,R394&lt;=504.6,M394&lt;=10),('[1]Pricing Schedule'!$J$105),
IF(AND(I394=110000,R394&gt;336.4,R394&lt;=504.6,M394&gt;10),('[1]Pricing Schedule'!$J$113),
IF(AND(I394=110000,R394&gt;504.6,R394&lt;=672.8,M394&lt;=10),('[1]Pricing Schedule'!$J$105),
IF(AND(I394=110000,R394&gt;504.6,R394&lt;=672.8,M394&gt;10),('[1]Pricing Schedule'!$J$113),
IF(AND(I394=110000,R394&gt;672.8,R394&lt;=841,M394&lt;=10),('[1]Pricing Schedule'!$J$105),
IF(AND(I394=110000,R394&gt;672.8,R394&lt;=841,M394&gt;10),('[1]Pricing Schedule'!$J$113),
IF(AND(I394=110000,R394&gt;1682,R394&lt;=1850.2,M394&lt;=10),('[1]Pricing Schedule'!$J$105),
IF(AND(I394=110000,R394&gt;1682,R394&lt;=1850.2,M394&gt;10),('[1]Pricing Schedule'!$J$113),
IF(AND(I394=110000,R394&gt;2018.4,R394&lt;=2186.6,M394&lt;=10),('[1]Pricing Schedule'!$J$105),
IF(AND(I394=110000,R394&gt;2018.4,R394&lt;=2186.6,M394&gt;10),('[1]Pricing Schedule'!$J$113),999999999)))))))))))))))))))))))))))))))))))))))</f>
        <v>7</v>
      </c>
      <c r="U394" s="40">
        <f t="shared" si="42"/>
        <v>387445.23809523811</v>
      </c>
      <c r="V394" s="41">
        <f t="shared" si="43"/>
        <v>2.5810099123071155</v>
      </c>
      <c r="Y394" s="23">
        <v>304</v>
      </c>
      <c r="Z394" s="23">
        <v>133</v>
      </c>
      <c r="AR394" s="35"/>
    </row>
    <row r="395" spans="1:44">
      <c r="A395" s="23">
        <v>395</v>
      </c>
      <c r="B395" s="23">
        <v>395</v>
      </c>
      <c r="C395" s="23" t="s">
        <v>745</v>
      </c>
      <c r="D395" s="23" t="s">
        <v>168</v>
      </c>
      <c r="E395" s="23" t="s">
        <v>168</v>
      </c>
      <c r="F395" s="23" t="s">
        <v>169</v>
      </c>
      <c r="G395" s="23" t="s">
        <v>170</v>
      </c>
      <c r="H395" s="23" t="s">
        <v>113</v>
      </c>
      <c r="I395" s="13">
        <v>38000</v>
      </c>
      <c r="J395" s="13">
        <v>38000</v>
      </c>
      <c r="K395" s="13">
        <v>20000</v>
      </c>
      <c r="L395" s="24">
        <v>12.305</v>
      </c>
      <c r="M395" s="37">
        <f t="shared" si="38"/>
        <v>13</v>
      </c>
      <c r="N395" s="24">
        <v>0.114</v>
      </c>
      <c r="O395" s="13">
        <v>2</v>
      </c>
      <c r="P395" s="36">
        <f t="shared" si="39"/>
        <v>0.114</v>
      </c>
      <c r="Q395" s="38">
        <f t="shared" si="40"/>
        <v>4.2</v>
      </c>
      <c r="R395" s="37">
        <f t="shared" si="41"/>
        <v>4.2</v>
      </c>
      <c r="S395" s="39">
        <f>IF(AND(I395=38000,R395&lt;=4.5,M395&gt;8),'[1]Pricing Schedule'!$F$8+('[1]Pricing Schedule'!$F$9*M395),
IF(AND(I395=38000,R395&lt;=4.5,M395&lt;=8),'[1]Pricing Schedule'!$F$34+('[1]Pricing Schedule'!$F$36*M395),
IF(AND(I395=38000,R395&gt;4.5,R395&lt;=9,M395&gt;8),'[1]Pricing Schedule'!$F$17+('[1]Pricing Schedule'!$F$18*M395),
IF(AND(I395=38000,R395&gt;4.5,R395&lt;=9,M395&lt;=8),'[1]Pricing Schedule'!$F$34+('[1]Pricing Schedule'!$F$36*M395),
IF(AND(I395=38000,R395&gt;9,R395&lt;=12.8,M395&gt;8),'[1]Pricing Schedule'!$F$26+('[1]Pricing Schedule'!$F$27*M395),
IF(AND(I395=38000,R395&gt;9,R395&lt;=12.8,M395&lt;=8),'[1]Pricing Schedule'!$F$34+('[1]Pricing Schedule'!$F$36*M395),
IF(AND(I395=38000,R395&gt;12.8,R395&lt;=22.8),'[1]Pricing Schedule'!$F$34+('[1]Pricing Schedule'!$F$36*M395),
IF(AND(I395=38000,R395&gt;22.8,R395&lt;=30.2),'[1]Pricing Schedule'!$F$43+('[1]Pricing Schedule'!$F$45*M395),
IF(AND(I395=38000,R395&gt;30.2,R395&lt;=45.9),'[1]Pricing Schedule'!$F$52+('[1]Pricing Schedule'!$F$54*M395),
IF(AND(I395=38000,R395&gt;45.9,R395&lt;=123.4),'[1]Pricing Schedule'!$F$96+('[1]Pricing Schedule'!$F$97*M395),
IF(AND(I395=38000,R395&gt;123.4,R395&lt;=168.2,M395&lt;=10),'[1]Pricing Schedule'!$F$103+('[1]Pricing Schedule'!$F$105*M395),
IF(AND(I395=38000,R395&gt;123.4,R395&lt;=168.2,M395&gt;10),'[1]Pricing Schedule'!$F$111+('[1]Pricing Schedule'!$F$113*M395),
IF(AND(I395=38000,R395&gt;157.4,R395&lt;=336.4,M395&lt;=10),('[1]Pricing Schedule'!$F$103+('[1]Pricing Schedule'!$F$105*M395))*2,
IF(AND(I395=38000,R395&gt;157.4,R395&lt;=336.4,M395&gt;10),('[1]Pricing Schedule'!$F$111+('[1]Pricing Schedule'!$F$113*M395))*2,
IF(AND(I395=38000,R395&gt;314.8,R395&lt;=504.6,M395&lt;=10),('[1]Pricing Schedule'!$F$103+('[1]Pricing Schedule'!$F$105*M395))*3,
IF(AND(I395=38000,R395&gt;314.8,R395&lt;=504.6,M395&gt;10),('[1]Pricing Schedule'!$F$111+('[1]Pricing Schedule'!$F$113*M395))*3,
IF(AND(I395=38000,R395&gt;472.2,R395&lt;=672.8,M395&lt;=10),('[1]Pricing Schedule'!$F$103+('[1]Pricing Schedule'!$F$105*M395))*4,
IF(AND(I395=38000,R395&gt;472.2,R395&lt;=672.8,M395&gt;10),('[1]Pricing Schedule'!$F$111+('[1]Pricing Schedule'!$F$113*M395))*4,
IF(AND(I395=110000,R395&lt;=12.8,M395&gt;2),'[1]Pricing Schedule'!$F$62+('[1]Pricing Schedule'!$F$63*M395),
IF(AND(I395=110000,R395&lt;=12.8,M395&lt;=2),'[1]Pricing Schedule'!$F$96+('[1]Pricing Schedule'!$F$97*M395),
IF(AND(I395=110000,R395&gt;12.8,R395&lt;=22.8,M395&gt;3),'[1]Pricing Schedule'!$F$71+('[1]Pricing Schedule'!$F$72*M395),
IF(AND(I395=110000,R395&gt;12.8,R395&lt;=22.8,M395&lt;=3),'[1]Pricing Schedule'!$F$96+('[1]Pricing Schedule'!$F$97*M395),
IF(AND(I395=110000,R395&gt;22.8,R395&lt;=30.2),'[1]Pricing Schedule'!$F$80+('[1]Pricing Schedule'!$F$81*M395),
IF(AND(I395=110000,R395&gt;30.2,R395&lt;=45.9),'[1]Pricing Schedule'!$F$89+('[1]Pricing Schedule'!$F$90*M395),
IF(AND(I395=110000,R395&gt;45.9,R395&lt;=123.4),'[1]Pricing Schedule'!$F$96+('[1]Pricing Schedule'!$F$97*M395),
IF(AND(I395=110000,R395&gt;123.4,R395&lt;=168.2,M395&lt;=10),'[1]Pricing Schedule'!$F$103+('[1]Pricing Schedule'!$F$105*M395),
IF(AND(I395=110000,R395&gt;123.4,R395&lt;=168.2,M395&gt;10),'[1]Pricing Schedule'!$F$111+('[1]Pricing Schedule'!$F$113*M395),
IF(AND(I395=110000,R395&gt;168.2,R395&lt;=336.4,M395&lt;=10),('[1]Pricing Schedule'!$F$103+('[1]Pricing Schedule'!$F$105*M395))*2,
IF(AND(I395=110000,R395&gt;168.2,R395&lt;=336.4,M395&gt;10),('[1]Pricing Schedule'!$F$111+('[1]Pricing Schedule'!$F$113*M395))*2,
IF(AND(I395=110000,R395&gt;336.4,R395&lt;=504.6,M395&lt;=10),('[1]Pricing Schedule'!$F$103+('[1]Pricing Schedule'!$F$105*M395))*3,
IF(AND(I395=110000,R395&gt;336.4,R395&lt;=504.6,M395&gt;10),('[1]Pricing Schedule'!$F$111+('[1]Pricing Schedule'!$F$113*M395))*3,
IF(AND(I395=110000,R395&gt;504.6,R395&lt;=672.8,M395&lt;=10),('[1]Pricing Schedule'!$F$103+('[1]Pricing Schedule'!$F$105*M395))*4,
IF(AND(I395=110000,R395&gt;504.6,R395&lt;=672.8,M395&gt;10),('[1]Pricing Schedule'!$F$111+('[1]Pricing Schedule'!$F$113*M395))*4,
IF(AND(I395=110000,R395&gt;672.8,R395&lt;=841,M395&lt;=10),('[1]Pricing Schedule'!$F$103+('[1]Pricing Schedule'!$F$105*M395))*5,
IF(AND(I395=110000,R395&gt;672.8,R395&lt;=841,M395&gt;10),('[1]Pricing Schedule'!$F$111+('[1]Pricing Schedule'!$F$113*M395))*5,
IF(AND(I395=110000,R395&gt;672.8,R395&lt;=841,M395&lt;=10),('[1]Pricing Schedule'!$F$103+('[1]Pricing Schedule'!$F$105*M395))*5,
IF(AND(I395=110000,R395&gt;672.8,R395&lt;=841,M395&gt;10),('[1]Pricing Schedule'!$F$111+('[1]Pricing Schedule'!$F$113*M395))*5,
IF(AND(I395=110000,R395&gt;1345.6,R395&lt;=1513.8,M395&lt;=10),('[1]Pricing Schedule'!$F$103+('[1]Pricing Schedule'!$F$105*M395))*9,
IF(AND(I395=110000,R395&gt;1345.6,R395&lt;=1513.8,M395&gt;10),('[1]Pricing Schedule'!$F$111+('[1]Pricing Schedule'!$F$113*M395))*9,
9999999999)))))))))))))))))))))))))))))))))))))))</f>
        <v>1545240</v>
      </c>
      <c r="T395" s="21">
        <f>IF(AND(I395=38000,R395&lt;=4.5,M395&gt;8),'[1]Pricing Schedule'!$J$9,
IF(AND(I395=38000,R395&lt;=4.5,M395&lt;=8),'[1]Pricing Schedule'!$J$36,
IF(AND(I395=38000,R395&gt;4.5,R395&lt;=9,M395&gt;8),'[1]Pricing Schedule'!$J$18,
IF(AND(I395=38000,R395&gt;4.5,R395&lt;=9,M395&lt;=8),'[1]Pricing Schedule'!$J$36,
IF(AND(I395=38000,R395&gt;9,R395&lt;=12.8,M395&gt;8),'[1]Pricing Schedule'!$J$27,
IF(AND(I395=38000,R395&gt;9,R395&lt;=12.8,M395&lt;=8),'[1]Pricing Schedule'!$J$36,
IF(AND(I395=38000,R395&gt;12.8,R395&lt;=22.8),'[1]Pricing Schedule'!$J$36,
IF(AND(I395=38000,R395&gt;22.8,R395&lt;=30.2),'[1]Pricing Schedule'!$J$45,
IF(AND(I395=38000,R395&gt;30.2,R395&lt;=45.9),'[1]Pricing Schedule'!$J$54,
IF(AND(I395=38000,R395&gt;45.9,R395&lt;=123.4),'[1]Pricing Schedule'!$J$97,
IF(AND(I395=38000,R395&gt;123.4,R395&lt;=168.2,M395&lt;=10),'[1]Pricing Schedule'!$J$105,
IF(AND(I395=38000,R395&gt;123.4,R395&lt;=168.2,M395&gt;10),'[1]Pricing Schedule'!$J$113,
IF(AND(I395=38000,R395&gt;168.2,R395&lt;=336.4,M395&lt;=10),('[1]Pricing Schedule'!$J$105),
IF(AND(I395=38000,R395&gt;168.2,R395&lt;=336.4,M395&gt;10),('[1]Pricing Schedule'!$J$113),
IF(AND(I395=38000,R395&gt;336.4,R395&lt;=504.6,M395&lt;=10),('[1]Pricing Schedule'!$J$105),
IF(AND(I395=38000,R395&gt;336.4,R395&lt;=504.6,M395&gt;10),('[1]Pricing Schedule'!$J$113),
IF(AND(I395=38000,R395&gt;504.6,R395&lt;=672.8,M395&lt;=10),('[1]Pricing Schedule'!$J$105),
IF(AND(I395=38000,R395&gt;504.6,R395&lt;=672.8,M395&gt;10),('[1]Pricing Schedule'!$J$113),
IF(AND(I395=110000,R395&lt;=12.8,M395&gt;2),'[1]Pricing Schedule'!$J$63,
IF(AND(I395=110000,R395&lt;=12.8,M395&lt;=2),'[1]Pricing Schedule'!$J$97,
IF(AND(I395=110000,R395&gt;12.8,R395&lt;=22.8,M395&gt;3),'[1]Pricing Schedule'!$J$72,
IF(AND(I395=110000,R395&gt;12.8,R395&lt;=22.8,M395&lt;=3),'[1]Pricing Schedule'!$J$97,
IF(AND(I395=110000,R395&gt;22.8,R395&lt;=30.2),'[1]Pricing Schedule'!$J$81,
IF(AND(I395=110000,R395&gt;30.2,R395&lt;=45.9),'[1]Pricing Schedule'!$J$90,
IF(AND(I395=110000,R395&gt;45.9,R395&lt;=123.4),'[1]Pricing Schedule'!$J$97,
IF(AND(I395=110000,R395&gt;123.4,R395&lt;=168.2,M395&lt;=10),'[1]Pricing Schedule'!$J$105,
IF(AND(I395=110000,R395&gt;123.4,R395&lt;=168.2,M395&gt;10),'[1]Pricing Schedule'!$J$113,
IF(AND(I395=110000,R395&gt;168.2,R395&lt;=336.2,M395&lt;=10),('[1]Pricing Schedule'!$J$105),
IF(AND(I395=110000,R395&gt;168.2,R395&lt;=336.2,M395&gt;10),('[1]Pricing Schedule'!$J$113),
IF(AND(I395=110000,R395&gt;336.4,R395&lt;=504.6,M395&lt;=10),('[1]Pricing Schedule'!$J$105),
IF(AND(I395=110000,R395&gt;336.4,R395&lt;=504.6,M395&gt;10),('[1]Pricing Schedule'!$J$113),
IF(AND(I395=110000,R395&gt;504.6,R395&lt;=672.8,M395&lt;=10),('[1]Pricing Schedule'!$J$105),
IF(AND(I395=110000,R395&gt;504.6,R395&lt;=672.8,M395&gt;10),('[1]Pricing Schedule'!$J$113),
IF(AND(I395=110000,R395&gt;672.8,R395&lt;=841,M395&lt;=10),('[1]Pricing Schedule'!$J$105),
IF(AND(I395=110000,R395&gt;672.8,R395&lt;=841,M395&gt;10),('[1]Pricing Schedule'!$J$113),
IF(AND(I395=110000,R395&gt;1682,R395&lt;=1850.2,M395&lt;=10),('[1]Pricing Schedule'!$J$105),
IF(AND(I395=110000,R395&gt;1682,R395&lt;=1850.2,M395&gt;10),('[1]Pricing Schedule'!$J$113),
IF(AND(I395=110000,R395&gt;2018.4,R395&lt;=2186.6,M395&lt;=10),('[1]Pricing Schedule'!$J$105),
IF(AND(I395=110000,R395&gt;2018.4,R395&lt;=2186.6,M395&gt;10),('[1]Pricing Schedule'!$J$113),999999999)))))))))))))))))))))))))))))))))))))))</f>
        <v>1</v>
      </c>
      <c r="U395" s="40">
        <f t="shared" si="42"/>
        <v>367914.28571428568</v>
      </c>
      <c r="V395" s="41">
        <f t="shared" si="43"/>
        <v>2.7180243845616214</v>
      </c>
      <c r="Y395" s="23">
        <v>261</v>
      </c>
      <c r="Z395" s="23">
        <v>642</v>
      </c>
      <c r="AR395" s="35"/>
    </row>
    <row r="396" spans="1:44">
      <c r="A396" s="23">
        <v>396</v>
      </c>
      <c r="B396" s="23">
        <v>396</v>
      </c>
      <c r="C396" s="23" t="s">
        <v>746</v>
      </c>
      <c r="D396" s="23" t="s">
        <v>168</v>
      </c>
      <c r="E396" s="23" t="s">
        <v>168</v>
      </c>
      <c r="F396" s="23" t="s">
        <v>169</v>
      </c>
      <c r="G396" s="23" t="s">
        <v>170</v>
      </c>
      <c r="H396" s="23" t="s">
        <v>113</v>
      </c>
      <c r="I396" s="13">
        <v>38000</v>
      </c>
      <c r="J396" s="13">
        <v>38000</v>
      </c>
      <c r="K396" s="13">
        <v>20000</v>
      </c>
      <c r="L396" s="24">
        <v>6.6239999999999997</v>
      </c>
      <c r="M396" s="37">
        <f t="shared" si="38"/>
        <v>7</v>
      </c>
      <c r="N396" s="24">
        <v>0.09</v>
      </c>
      <c r="O396" s="13">
        <v>2</v>
      </c>
      <c r="P396" s="36">
        <f t="shared" si="39"/>
        <v>0.09</v>
      </c>
      <c r="Q396" s="38">
        <f t="shared" si="40"/>
        <v>4.2</v>
      </c>
      <c r="R396" s="37">
        <f t="shared" si="41"/>
        <v>4.2</v>
      </c>
      <c r="S396" s="39">
        <f>IF(AND(I396=38000,R396&lt;=4.5,M396&gt;8),'[1]Pricing Schedule'!$F$8+('[1]Pricing Schedule'!$F$9*M396),
IF(AND(I396=38000,R396&lt;=4.5,M396&lt;=8),'[1]Pricing Schedule'!$F$34+('[1]Pricing Schedule'!$F$36*M396),
IF(AND(I396=38000,R396&gt;4.5,R396&lt;=9,M396&gt;8),'[1]Pricing Schedule'!$F$17+('[1]Pricing Schedule'!$F$18*M396),
IF(AND(I396=38000,R396&gt;4.5,R396&lt;=9,M396&lt;=8),'[1]Pricing Schedule'!$F$34+('[1]Pricing Schedule'!$F$36*M396),
IF(AND(I396=38000,R396&gt;9,R396&lt;=12.8,M396&gt;8),'[1]Pricing Schedule'!$F$26+('[1]Pricing Schedule'!$F$27*M396),
IF(AND(I396=38000,R396&gt;9,R396&lt;=12.8,M396&lt;=8),'[1]Pricing Schedule'!$F$34+('[1]Pricing Schedule'!$F$36*M396),
IF(AND(I396=38000,R396&gt;12.8,R396&lt;=22.8),'[1]Pricing Schedule'!$F$34+('[1]Pricing Schedule'!$F$36*M396),
IF(AND(I396=38000,R396&gt;22.8,R396&lt;=30.2),'[1]Pricing Schedule'!$F$43+('[1]Pricing Schedule'!$F$45*M396),
IF(AND(I396=38000,R396&gt;30.2,R396&lt;=45.9),'[1]Pricing Schedule'!$F$52+('[1]Pricing Schedule'!$F$54*M396),
IF(AND(I396=38000,R396&gt;45.9,R396&lt;=123.4),'[1]Pricing Schedule'!$F$96+('[1]Pricing Schedule'!$F$97*M396),
IF(AND(I396=38000,R396&gt;123.4,R396&lt;=168.2,M396&lt;=10),'[1]Pricing Schedule'!$F$103+('[1]Pricing Schedule'!$F$105*M396),
IF(AND(I396=38000,R396&gt;123.4,R396&lt;=168.2,M396&gt;10),'[1]Pricing Schedule'!$F$111+('[1]Pricing Schedule'!$F$113*M396),
IF(AND(I396=38000,R396&gt;157.4,R396&lt;=336.4,M396&lt;=10),('[1]Pricing Schedule'!$F$103+('[1]Pricing Schedule'!$F$105*M396))*2,
IF(AND(I396=38000,R396&gt;157.4,R396&lt;=336.4,M396&gt;10),('[1]Pricing Schedule'!$F$111+('[1]Pricing Schedule'!$F$113*M396))*2,
IF(AND(I396=38000,R396&gt;314.8,R396&lt;=504.6,M396&lt;=10),('[1]Pricing Schedule'!$F$103+('[1]Pricing Schedule'!$F$105*M396))*3,
IF(AND(I396=38000,R396&gt;314.8,R396&lt;=504.6,M396&gt;10),('[1]Pricing Schedule'!$F$111+('[1]Pricing Schedule'!$F$113*M396))*3,
IF(AND(I396=38000,R396&gt;472.2,R396&lt;=672.8,M396&lt;=10),('[1]Pricing Schedule'!$F$103+('[1]Pricing Schedule'!$F$105*M396))*4,
IF(AND(I396=38000,R396&gt;472.2,R396&lt;=672.8,M396&gt;10),('[1]Pricing Schedule'!$F$111+('[1]Pricing Schedule'!$F$113*M396))*4,
IF(AND(I396=110000,R396&lt;=12.8,M396&gt;2),'[1]Pricing Schedule'!$F$62+('[1]Pricing Schedule'!$F$63*M396),
IF(AND(I396=110000,R396&lt;=12.8,M396&lt;=2),'[1]Pricing Schedule'!$F$96+('[1]Pricing Schedule'!$F$97*M396),
IF(AND(I396=110000,R396&gt;12.8,R396&lt;=22.8,M396&gt;3),'[1]Pricing Schedule'!$F$71+('[1]Pricing Schedule'!$F$72*M396),
IF(AND(I396=110000,R396&gt;12.8,R396&lt;=22.8,M396&lt;=3),'[1]Pricing Schedule'!$F$96+('[1]Pricing Schedule'!$F$97*M396),
IF(AND(I396=110000,R396&gt;22.8,R396&lt;=30.2),'[1]Pricing Schedule'!$F$80+('[1]Pricing Schedule'!$F$81*M396),
IF(AND(I396=110000,R396&gt;30.2,R396&lt;=45.9),'[1]Pricing Schedule'!$F$89+('[1]Pricing Schedule'!$F$90*M396),
IF(AND(I396=110000,R396&gt;45.9,R396&lt;=123.4),'[1]Pricing Schedule'!$F$96+('[1]Pricing Schedule'!$F$97*M396),
IF(AND(I396=110000,R396&gt;123.4,R396&lt;=168.2,M396&lt;=10),'[1]Pricing Schedule'!$F$103+('[1]Pricing Schedule'!$F$105*M396),
IF(AND(I396=110000,R396&gt;123.4,R396&lt;=168.2,M396&gt;10),'[1]Pricing Schedule'!$F$111+('[1]Pricing Schedule'!$F$113*M396),
IF(AND(I396=110000,R396&gt;168.2,R396&lt;=336.4,M396&lt;=10),('[1]Pricing Schedule'!$F$103+('[1]Pricing Schedule'!$F$105*M396))*2,
IF(AND(I396=110000,R396&gt;168.2,R396&lt;=336.4,M396&gt;10),('[1]Pricing Schedule'!$F$111+('[1]Pricing Schedule'!$F$113*M396))*2,
IF(AND(I396=110000,R396&gt;336.4,R396&lt;=504.6,M396&lt;=10),('[1]Pricing Schedule'!$F$103+('[1]Pricing Schedule'!$F$105*M396))*3,
IF(AND(I396=110000,R396&gt;336.4,R396&lt;=504.6,M396&gt;10),('[1]Pricing Schedule'!$F$111+('[1]Pricing Schedule'!$F$113*M396))*3,
IF(AND(I396=110000,R396&gt;504.6,R396&lt;=672.8,M396&lt;=10),('[1]Pricing Schedule'!$F$103+('[1]Pricing Schedule'!$F$105*M396))*4,
IF(AND(I396=110000,R396&gt;504.6,R396&lt;=672.8,M396&gt;10),('[1]Pricing Schedule'!$F$111+('[1]Pricing Schedule'!$F$113*M396))*4,
IF(AND(I396=110000,R396&gt;672.8,R396&lt;=841,M396&lt;=10),('[1]Pricing Schedule'!$F$103+('[1]Pricing Schedule'!$F$105*M396))*5,
IF(AND(I396=110000,R396&gt;672.8,R396&lt;=841,M396&gt;10),('[1]Pricing Schedule'!$F$111+('[1]Pricing Schedule'!$F$113*M396))*5,
IF(AND(I396=110000,R396&gt;672.8,R396&lt;=841,M396&lt;=10),('[1]Pricing Schedule'!$F$103+('[1]Pricing Schedule'!$F$105*M396))*5,
IF(AND(I396=110000,R396&gt;672.8,R396&lt;=841,M396&gt;10),('[1]Pricing Schedule'!$F$111+('[1]Pricing Schedule'!$F$113*M396))*5,
IF(AND(I396=110000,R396&gt;1345.6,R396&lt;=1513.8,M396&lt;=10),('[1]Pricing Schedule'!$F$103+('[1]Pricing Schedule'!$F$105*M396))*9,
IF(AND(I396=110000,R396&gt;1345.6,R396&lt;=1513.8,M396&gt;10),('[1]Pricing Schedule'!$F$111+('[1]Pricing Schedule'!$F$113*M396))*9,
9999999999)))))))))))))))))))))))))))))))))))))))</f>
        <v>839680</v>
      </c>
      <c r="T396" s="21">
        <f>IF(AND(I396=38000,R396&lt;=4.5,M396&gt;8),'[1]Pricing Schedule'!$J$9,
IF(AND(I396=38000,R396&lt;=4.5,M396&lt;=8),'[1]Pricing Schedule'!$J$36,
IF(AND(I396=38000,R396&gt;4.5,R396&lt;=9,M396&gt;8),'[1]Pricing Schedule'!$J$18,
IF(AND(I396=38000,R396&gt;4.5,R396&lt;=9,M396&lt;=8),'[1]Pricing Schedule'!$J$36,
IF(AND(I396=38000,R396&gt;9,R396&lt;=12.8,M396&gt;8),'[1]Pricing Schedule'!$J$27,
IF(AND(I396=38000,R396&gt;9,R396&lt;=12.8,M396&lt;=8),'[1]Pricing Schedule'!$J$36,
IF(AND(I396=38000,R396&gt;12.8,R396&lt;=22.8),'[1]Pricing Schedule'!$J$36,
IF(AND(I396=38000,R396&gt;22.8,R396&lt;=30.2),'[1]Pricing Schedule'!$J$45,
IF(AND(I396=38000,R396&gt;30.2,R396&lt;=45.9),'[1]Pricing Schedule'!$J$54,
IF(AND(I396=38000,R396&gt;45.9,R396&lt;=123.4),'[1]Pricing Schedule'!$J$97,
IF(AND(I396=38000,R396&gt;123.4,R396&lt;=168.2,M396&lt;=10),'[1]Pricing Schedule'!$J$105,
IF(AND(I396=38000,R396&gt;123.4,R396&lt;=168.2,M396&gt;10),'[1]Pricing Schedule'!$J$113,
IF(AND(I396=38000,R396&gt;168.2,R396&lt;=336.4,M396&lt;=10),('[1]Pricing Schedule'!$J$105),
IF(AND(I396=38000,R396&gt;168.2,R396&lt;=336.4,M396&gt;10),('[1]Pricing Schedule'!$J$113),
IF(AND(I396=38000,R396&gt;336.4,R396&lt;=504.6,M396&lt;=10),('[1]Pricing Schedule'!$J$105),
IF(AND(I396=38000,R396&gt;336.4,R396&lt;=504.6,M396&gt;10),('[1]Pricing Schedule'!$J$113),
IF(AND(I396=38000,R396&gt;504.6,R396&lt;=672.8,M396&lt;=10),('[1]Pricing Schedule'!$J$105),
IF(AND(I396=38000,R396&gt;504.6,R396&lt;=672.8,M396&gt;10),('[1]Pricing Schedule'!$J$113),
IF(AND(I396=110000,R396&lt;=12.8,M396&gt;2),'[1]Pricing Schedule'!$J$63,
IF(AND(I396=110000,R396&lt;=12.8,M396&lt;=2),'[1]Pricing Schedule'!$J$97,
IF(AND(I396=110000,R396&gt;12.8,R396&lt;=22.8,M396&gt;3),'[1]Pricing Schedule'!$J$72,
IF(AND(I396=110000,R396&gt;12.8,R396&lt;=22.8,M396&lt;=3),'[1]Pricing Schedule'!$J$97,
IF(AND(I396=110000,R396&gt;22.8,R396&lt;=30.2),'[1]Pricing Schedule'!$J$81,
IF(AND(I396=110000,R396&gt;30.2,R396&lt;=45.9),'[1]Pricing Schedule'!$J$90,
IF(AND(I396=110000,R396&gt;45.9,R396&lt;=123.4),'[1]Pricing Schedule'!$J$97,
IF(AND(I396=110000,R396&gt;123.4,R396&lt;=168.2,M396&lt;=10),'[1]Pricing Schedule'!$J$105,
IF(AND(I396=110000,R396&gt;123.4,R396&lt;=168.2,M396&gt;10),'[1]Pricing Schedule'!$J$113,
IF(AND(I396=110000,R396&gt;168.2,R396&lt;=336.2,M396&lt;=10),('[1]Pricing Schedule'!$J$105),
IF(AND(I396=110000,R396&gt;168.2,R396&lt;=336.2,M396&gt;10),('[1]Pricing Schedule'!$J$113),
IF(AND(I396=110000,R396&gt;336.4,R396&lt;=504.6,M396&lt;=10),('[1]Pricing Schedule'!$J$105),
IF(AND(I396=110000,R396&gt;336.4,R396&lt;=504.6,M396&gt;10),('[1]Pricing Schedule'!$J$113),
IF(AND(I396=110000,R396&gt;504.6,R396&lt;=672.8,M396&lt;=10),('[1]Pricing Schedule'!$J$105),
IF(AND(I396=110000,R396&gt;504.6,R396&lt;=672.8,M396&gt;10),('[1]Pricing Schedule'!$J$113),
IF(AND(I396=110000,R396&gt;672.8,R396&lt;=841,M396&lt;=10),('[1]Pricing Schedule'!$J$105),
IF(AND(I396=110000,R396&gt;672.8,R396&lt;=841,M396&gt;10),('[1]Pricing Schedule'!$J$113),
IF(AND(I396=110000,R396&gt;1682,R396&lt;=1850.2,M396&lt;=10),('[1]Pricing Schedule'!$J$105),
IF(AND(I396=110000,R396&gt;1682,R396&lt;=1850.2,M396&gt;10),('[1]Pricing Schedule'!$J$113),
IF(AND(I396=110000,R396&gt;2018.4,R396&lt;=2186.6,M396&lt;=10),('[1]Pricing Schedule'!$J$105),
IF(AND(I396=110000,R396&gt;2018.4,R396&lt;=2186.6,M396&gt;10),('[1]Pricing Schedule'!$J$113),999999999)))))))))))))))))))))))))))))))))))))))</f>
        <v>4</v>
      </c>
      <c r="U396" s="40">
        <f t="shared" si="42"/>
        <v>199923.80952380953</v>
      </c>
      <c r="V396" s="41">
        <f t="shared" si="43"/>
        <v>5.0019054878048781</v>
      </c>
      <c r="Y396" s="23">
        <v>128</v>
      </c>
      <c r="Z396" s="23">
        <v>642</v>
      </c>
      <c r="AR396" s="35"/>
    </row>
    <row r="397" spans="1:44">
      <c r="A397" s="23">
        <v>397</v>
      </c>
      <c r="B397" s="23">
        <v>397</v>
      </c>
      <c r="C397" s="23" t="s">
        <v>747</v>
      </c>
      <c r="D397" s="23" t="s">
        <v>168</v>
      </c>
      <c r="E397" s="23" t="s">
        <v>168</v>
      </c>
      <c r="F397" s="23" t="s">
        <v>564</v>
      </c>
      <c r="G397" s="23" t="s">
        <v>565</v>
      </c>
      <c r="H397" s="23" t="s">
        <v>113</v>
      </c>
      <c r="I397" s="13">
        <v>38000</v>
      </c>
      <c r="J397" s="23" t="s">
        <v>119</v>
      </c>
      <c r="K397" s="13">
        <v>38000</v>
      </c>
      <c r="L397" s="24">
        <v>7.282</v>
      </c>
      <c r="M397" s="37">
        <f t="shared" si="38"/>
        <v>8</v>
      </c>
      <c r="N397" s="24">
        <v>0.14399999999999999</v>
      </c>
      <c r="O397" s="13">
        <v>2</v>
      </c>
      <c r="P397" s="36">
        <f t="shared" si="39"/>
        <v>0.14399999999999999</v>
      </c>
      <c r="Q397" s="38">
        <f t="shared" si="40"/>
        <v>4.2</v>
      </c>
      <c r="R397" s="37">
        <f t="shared" si="41"/>
        <v>4.2</v>
      </c>
      <c r="S397" s="39">
        <f>IF(AND(I397=38000,R397&lt;=4.5,M397&gt;8),'[1]Pricing Schedule'!$F$8+('[1]Pricing Schedule'!$F$9*M397),
IF(AND(I397=38000,R397&lt;=4.5,M397&lt;=8),'[1]Pricing Schedule'!$F$34+('[1]Pricing Schedule'!$F$36*M397),
IF(AND(I397=38000,R397&gt;4.5,R397&lt;=9,M397&gt;8),'[1]Pricing Schedule'!$F$17+('[1]Pricing Schedule'!$F$18*M397),
IF(AND(I397=38000,R397&gt;4.5,R397&lt;=9,M397&lt;=8),'[1]Pricing Schedule'!$F$34+('[1]Pricing Schedule'!$F$36*M397),
IF(AND(I397=38000,R397&gt;9,R397&lt;=12.8,M397&gt;8),'[1]Pricing Schedule'!$F$26+('[1]Pricing Schedule'!$F$27*M397),
IF(AND(I397=38000,R397&gt;9,R397&lt;=12.8,M397&lt;=8),'[1]Pricing Schedule'!$F$34+('[1]Pricing Schedule'!$F$36*M397),
IF(AND(I397=38000,R397&gt;12.8,R397&lt;=22.8),'[1]Pricing Schedule'!$F$34+('[1]Pricing Schedule'!$F$36*M397),
IF(AND(I397=38000,R397&gt;22.8,R397&lt;=30.2),'[1]Pricing Schedule'!$F$43+('[1]Pricing Schedule'!$F$45*M397),
IF(AND(I397=38000,R397&gt;30.2,R397&lt;=45.9),'[1]Pricing Schedule'!$F$52+('[1]Pricing Schedule'!$F$54*M397),
IF(AND(I397=38000,R397&gt;45.9,R397&lt;=123.4),'[1]Pricing Schedule'!$F$96+('[1]Pricing Schedule'!$F$97*M397),
IF(AND(I397=38000,R397&gt;123.4,R397&lt;=168.2,M397&lt;=10),'[1]Pricing Schedule'!$F$103+('[1]Pricing Schedule'!$F$105*M397),
IF(AND(I397=38000,R397&gt;123.4,R397&lt;=168.2,M397&gt;10),'[1]Pricing Schedule'!$F$111+('[1]Pricing Schedule'!$F$113*M397),
IF(AND(I397=38000,R397&gt;157.4,R397&lt;=336.4,M397&lt;=10),('[1]Pricing Schedule'!$F$103+('[1]Pricing Schedule'!$F$105*M397))*2,
IF(AND(I397=38000,R397&gt;157.4,R397&lt;=336.4,M397&gt;10),('[1]Pricing Schedule'!$F$111+('[1]Pricing Schedule'!$F$113*M397))*2,
IF(AND(I397=38000,R397&gt;314.8,R397&lt;=504.6,M397&lt;=10),('[1]Pricing Schedule'!$F$103+('[1]Pricing Schedule'!$F$105*M397))*3,
IF(AND(I397=38000,R397&gt;314.8,R397&lt;=504.6,M397&gt;10),('[1]Pricing Schedule'!$F$111+('[1]Pricing Schedule'!$F$113*M397))*3,
IF(AND(I397=38000,R397&gt;472.2,R397&lt;=672.8,M397&lt;=10),('[1]Pricing Schedule'!$F$103+('[1]Pricing Schedule'!$F$105*M397))*4,
IF(AND(I397=38000,R397&gt;472.2,R397&lt;=672.8,M397&gt;10),('[1]Pricing Schedule'!$F$111+('[1]Pricing Schedule'!$F$113*M397))*4,
IF(AND(I397=110000,R397&lt;=12.8,M397&gt;2),'[1]Pricing Schedule'!$F$62+('[1]Pricing Schedule'!$F$63*M397),
IF(AND(I397=110000,R397&lt;=12.8,M397&lt;=2),'[1]Pricing Schedule'!$F$96+('[1]Pricing Schedule'!$F$97*M397),
IF(AND(I397=110000,R397&gt;12.8,R397&lt;=22.8,M397&gt;3),'[1]Pricing Schedule'!$F$71+('[1]Pricing Schedule'!$F$72*M397),
IF(AND(I397=110000,R397&gt;12.8,R397&lt;=22.8,M397&lt;=3),'[1]Pricing Schedule'!$F$96+('[1]Pricing Schedule'!$F$97*M397),
IF(AND(I397=110000,R397&gt;22.8,R397&lt;=30.2),'[1]Pricing Schedule'!$F$80+('[1]Pricing Schedule'!$F$81*M397),
IF(AND(I397=110000,R397&gt;30.2,R397&lt;=45.9),'[1]Pricing Schedule'!$F$89+('[1]Pricing Schedule'!$F$90*M397),
IF(AND(I397=110000,R397&gt;45.9,R397&lt;=123.4),'[1]Pricing Schedule'!$F$96+('[1]Pricing Schedule'!$F$97*M397),
IF(AND(I397=110000,R397&gt;123.4,R397&lt;=168.2,M397&lt;=10),'[1]Pricing Schedule'!$F$103+('[1]Pricing Schedule'!$F$105*M397),
IF(AND(I397=110000,R397&gt;123.4,R397&lt;=168.2,M397&gt;10),'[1]Pricing Schedule'!$F$111+('[1]Pricing Schedule'!$F$113*M397),
IF(AND(I397=110000,R397&gt;168.2,R397&lt;=336.4,M397&lt;=10),('[1]Pricing Schedule'!$F$103+('[1]Pricing Schedule'!$F$105*M397))*2,
IF(AND(I397=110000,R397&gt;168.2,R397&lt;=336.4,M397&gt;10),('[1]Pricing Schedule'!$F$111+('[1]Pricing Schedule'!$F$113*M397))*2,
IF(AND(I397=110000,R397&gt;336.4,R397&lt;=504.6,M397&lt;=10),('[1]Pricing Schedule'!$F$103+('[1]Pricing Schedule'!$F$105*M397))*3,
IF(AND(I397=110000,R397&gt;336.4,R397&lt;=504.6,M397&gt;10),('[1]Pricing Schedule'!$F$111+('[1]Pricing Schedule'!$F$113*M397))*3,
IF(AND(I397=110000,R397&gt;504.6,R397&lt;=672.8,M397&lt;=10),('[1]Pricing Schedule'!$F$103+('[1]Pricing Schedule'!$F$105*M397))*4,
IF(AND(I397=110000,R397&gt;504.6,R397&lt;=672.8,M397&gt;10),('[1]Pricing Schedule'!$F$111+('[1]Pricing Schedule'!$F$113*M397))*4,
IF(AND(I397=110000,R397&gt;672.8,R397&lt;=841,M397&lt;=10),('[1]Pricing Schedule'!$F$103+('[1]Pricing Schedule'!$F$105*M397))*5,
IF(AND(I397=110000,R397&gt;672.8,R397&lt;=841,M397&gt;10),('[1]Pricing Schedule'!$F$111+('[1]Pricing Schedule'!$F$113*M397))*5,
IF(AND(I397=110000,R397&gt;672.8,R397&lt;=841,M397&lt;=10),('[1]Pricing Schedule'!$F$103+('[1]Pricing Schedule'!$F$105*M397))*5,
IF(AND(I397=110000,R397&gt;672.8,R397&lt;=841,M397&gt;10),('[1]Pricing Schedule'!$F$111+('[1]Pricing Schedule'!$F$113*M397))*5,
IF(AND(I397=110000,R397&gt;1345.6,R397&lt;=1513.8,M397&lt;=10),('[1]Pricing Schedule'!$F$103+('[1]Pricing Schedule'!$F$105*M397))*9,
IF(AND(I397=110000,R397&gt;1345.6,R397&lt;=1513.8,M397&gt;10),('[1]Pricing Schedule'!$F$111+('[1]Pricing Schedule'!$F$113*M397))*9,
9999999999)))))))))))))))))))))))))))))))))))))))</f>
        <v>909950</v>
      </c>
      <c r="T397" s="21">
        <f>IF(AND(I397=38000,R397&lt;=4.5,M397&gt;8),'[1]Pricing Schedule'!$J$9,
IF(AND(I397=38000,R397&lt;=4.5,M397&lt;=8),'[1]Pricing Schedule'!$J$36,
IF(AND(I397=38000,R397&gt;4.5,R397&lt;=9,M397&gt;8),'[1]Pricing Schedule'!$J$18,
IF(AND(I397=38000,R397&gt;4.5,R397&lt;=9,M397&lt;=8),'[1]Pricing Schedule'!$J$36,
IF(AND(I397=38000,R397&gt;9,R397&lt;=12.8,M397&gt;8),'[1]Pricing Schedule'!$J$27,
IF(AND(I397=38000,R397&gt;9,R397&lt;=12.8,M397&lt;=8),'[1]Pricing Schedule'!$J$36,
IF(AND(I397=38000,R397&gt;12.8,R397&lt;=22.8),'[1]Pricing Schedule'!$J$36,
IF(AND(I397=38000,R397&gt;22.8,R397&lt;=30.2),'[1]Pricing Schedule'!$J$45,
IF(AND(I397=38000,R397&gt;30.2,R397&lt;=45.9),'[1]Pricing Schedule'!$J$54,
IF(AND(I397=38000,R397&gt;45.9,R397&lt;=123.4),'[1]Pricing Schedule'!$J$97,
IF(AND(I397=38000,R397&gt;123.4,R397&lt;=168.2,M397&lt;=10),'[1]Pricing Schedule'!$J$105,
IF(AND(I397=38000,R397&gt;123.4,R397&lt;=168.2,M397&gt;10),'[1]Pricing Schedule'!$J$113,
IF(AND(I397=38000,R397&gt;168.2,R397&lt;=336.4,M397&lt;=10),('[1]Pricing Schedule'!$J$105),
IF(AND(I397=38000,R397&gt;168.2,R397&lt;=336.4,M397&gt;10),('[1]Pricing Schedule'!$J$113),
IF(AND(I397=38000,R397&gt;336.4,R397&lt;=504.6,M397&lt;=10),('[1]Pricing Schedule'!$J$105),
IF(AND(I397=38000,R397&gt;336.4,R397&lt;=504.6,M397&gt;10),('[1]Pricing Schedule'!$J$113),
IF(AND(I397=38000,R397&gt;504.6,R397&lt;=672.8,M397&lt;=10),('[1]Pricing Schedule'!$J$105),
IF(AND(I397=38000,R397&gt;504.6,R397&lt;=672.8,M397&gt;10),('[1]Pricing Schedule'!$J$113),
IF(AND(I397=110000,R397&lt;=12.8,M397&gt;2),'[1]Pricing Schedule'!$J$63,
IF(AND(I397=110000,R397&lt;=12.8,M397&lt;=2),'[1]Pricing Schedule'!$J$97,
IF(AND(I397=110000,R397&gt;12.8,R397&lt;=22.8,M397&gt;3),'[1]Pricing Schedule'!$J$72,
IF(AND(I397=110000,R397&gt;12.8,R397&lt;=22.8,M397&lt;=3),'[1]Pricing Schedule'!$J$97,
IF(AND(I397=110000,R397&gt;22.8,R397&lt;=30.2),'[1]Pricing Schedule'!$J$81,
IF(AND(I397=110000,R397&gt;30.2,R397&lt;=45.9),'[1]Pricing Schedule'!$J$90,
IF(AND(I397=110000,R397&gt;45.9,R397&lt;=123.4),'[1]Pricing Schedule'!$J$97,
IF(AND(I397=110000,R397&gt;123.4,R397&lt;=168.2,M397&lt;=10),'[1]Pricing Schedule'!$J$105,
IF(AND(I397=110000,R397&gt;123.4,R397&lt;=168.2,M397&gt;10),'[1]Pricing Schedule'!$J$113,
IF(AND(I397=110000,R397&gt;168.2,R397&lt;=336.2,M397&lt;=10),('[1]Pricing Schedule'!$J$105),
IF(AND(I397=110000,R397&gt;168.2,R397&lt;=336.2,M397&gt;10),('[1]Pricing Schedule'!$J$113),
IF(AND(I397=110000,R397&gt;336.4,R397&lt;=504.6,M397&lt;=10),('[1]Pricing Schedule'!$J$105),
IF(AND(I397=110000,R397&gt;336.4,R397&lt;=504.6,M397&gt;10),('[1]Pricing Schedule'!$J$113),
IF(AND(I397=110000,R397&gt;504.6,R397&lt;=672.8,M397&lt;=10),('[1]Pricing Schedule'!$J$105),
IF(AND(I397=110000,R397&gt;504.6,R397&lt;=672.8,M397&gt;10),('[1]Pricing Schedule'!$J$113),
IF(AND(I397=110000,R397&gt;672.8,R397&lt;=841,M397&lt;=10),('[1]Pricing Schedule'!$J$105),
IF(AND(I397=110000,R397&gt;672.8,R397&lt;=841,M397&gt;10),('[1]Pricing Schedule'!$J$113),
IF(AND(I397=110000,R397&gt;1682,R397&lt;=1850.2,M397&lt;=10),('[1]Pricing Schedule'!$J$105),
IF(AND(I397=110000,R397&gt;1682,R397&lt;=1850.2,M397&gt;10),('[1]Pricing Schedule'!$J$113),
IF(AND(I397=110000,R397&gt;2018.4,R397&lt;=2186.6,M397&lt;=10),('[1]Pricing Schedule'!$J$105),
IF(AND(I397=110000,R397&gt;2018.4,R397&lt;=2186.6,M397&gt;10),('[1]Pricing Schedule'!$J$113),999999999)))))))))))))))))))))))))))))))))))))))</f>
        <v>4</v>
      </c>
      <c r="U397" s="40">
        <f t="shared" si="42"/>
        <v>216654.76190476189</v>
      </c>
      <c r="V397" s="41">
        <f t="shared" si="43"/>
        <v>4.6156382218803227</v>
      </c>
      <c r="Y397" s="23">
        <v>168</v>
      </c>
      <c r="Z397" s="23">
        <v>170</v>
      </c>
      <c r="AR397" s="35"/>
    </row>
    <row r="398" spans="1:44">
      <c r="A398" s="23">
        <v>398</v>
      </c>
      <c r="B398" s="23">
        <v>398</v>
      </c>
      <c r="C398" s="23" t="s">
        <v>748</v>
      </c>
      <c r="D398" s="23" t="s">
        <v>168</v>
      </c>
      <c r="E398" s="23" t="s">
        <v>168</v>
      </c>
      <c r="F398" s="23" t="s">
        <v>263</v>
      </c>
      <c r="G398" s="23" t="s">
        <v>264</v>
      </c>
      <c r="H398" s="23" t="s">
        <v>113</v>
      </c>
      <c r="I398" s="13">
        <v>38000</v>
      </c>
      <c r="J398" s="13">
        <v>38000</v>
      </c>
      <c r="K398" s="23" t="s">
        <v>119</v>
      </c>
      <c r="L398" s="24">
        <v>17.352</v>
      </c>
      <c r="M398" s="37">
        <f t="shared" si="38"/>
        <v>18</v>
      </c>
      <c r="N398" s="24">
        <v>9.6000000000000002E-2</v>
      </c>
      <c r="O398" s="13">
        <v>2</v>
      </c>
      <c r="P398" s="36">
        <f t="shared" si="39"/>
        <v>9.6000000000000002E-2</v>
      </c>
      <c r="Q398" s="38">
        <f t="shared" si="40"/>
        <v>4.2</v>
      </c>
      <c r="R398" s="37">
        <f t="shared" si="41"/>
        <v>4.2</v>
      </c>
      <c r="S398" s="39">
        <f>IF(AND(I398=38000,R398&lt;=4.5,M398&gt;8),'[1]Pricing Schedule'!$F$8+('[1]Pricing Schedule'!$F$9*M398),
IF(AND(I398=38000,R398&lt;=4.5,M398&lt;=8),'[1]Pricing Schedule'!$F$34+('[1]Pricing Schedule'!$F$36*M398),
IF(AND(I398=38000,R398&gt;4.5,R398&lt;=9,M398&gt;8),'[1]Pricing Schedule'!$F$17+('[1]Pricing Schedule'!$F$18*M398),
IF(AND(I398=38000,R398&gt;4.5,R398&lt;=9,M398&lt;=8),'[1]Pricing Schedule'!$F$34+('[1]Pricing Schedule'!$F$36*M398),
IF(AND(I398=38000,R398&gt;9,R398&lt;=12.8,M398&gt;8),'[1]Pricing Schedule'!$F$26+('[1]Pricing Schedule'!$F$27*M398),
IF(AND(I398=38000,R398&gt;9,R398&lt;=12.8,M398&lt;=8),'[1]Pricing Schedule'!$F$34+('[1]Pricing Schedule'!$F$36*M398),
IF(AND(I398=38000,R398&gt;12.8,R398&lt;=22.8),'[1]Pricing Schedule'!$F$34+('[1]Pricing Schedule'!$F$36*M398),
IF(AND(I398=38000,R398&gt;22.8,R398&lt;=30.2),'[1]Pricing Schedule'!$F$43+('[1]Pricing Schedule'!$F$45*M398),
IF(AND(I398=38000,R398&gt;30.2,R398&lt;=45.9),'[1]Pricing Schedule'!$F$52+('[1]Pricing Schedule'!$F$54*M398),
IF(AND(I398=38000,R398&gt;45.9,R398&lt;=123.4),'[1]Pricing Schedule'!$F$96+('[1]Pricing Schedule'!$F$97*M398),
IF(AND(I398=38000,R398&gt;123.4,R398&lt;=168.2,M398&lt;=10),'[1]Pricing Schedule'!$F$103+('[1]Pricing Schedule'!$F$105*M398),
IF(AND(I398=38000,R398&gt;123.4,R398&lt;=168.2,M398&gt;10),'[1]Pricing Schedule'!$F$111+('[1]Pricing Schedule'!$F$113*M398),
IF(AND(I398=38000,R398&gt;157.4,R398&lt;=336.4,M398&lt;=10),('[1]Pricing Schedule'!$F$103+('[1]Pricing Schedule'!$F$105*M398))*2,
IF(AND(I398=38000,R398&gt;157.4,R398&lt;=336.4,M398&gt;10),('[1]Pricing Schedule'!$F$111+('[1]Pricing Schedule'!$F$113*M398))*2,
IF(AND(I398=38000,R398&gt;314.8,R398&lt;=504.6,M398&lt;=10),('[1]Pricing Schedule'!$F$103+('[1]Pricing Schedule'!$F$105*M398))*3,
IF(AND(I398=38000,R398&gt;314.8,R398&lt;=504.6,M398&gt;10),('[1]Pricing Schedule'!$F$111+('[1]Pricing Schedule'!$F$113*M398))*3,
IF(AND(I398=38000,R398&gt;472.2,R398&lt;=672.8,M398&lt;=10),('[1]Pricing Schedule'!$F$103+('[1]Pricing Schedule'!$F$105*M398))*4,
IF(AND(I398=38000,R398&gt;472.2,R398&lt;=672.8,M398&gt;10),('[1]Pricing Schedule'!$F$111+('[1]Pricing Schedule'!$F$113*M398))*4,
IF(AND(I398=110000,R398&lt;=12.8,M398&gt;2),'[1]Pricing Schedule'!$F$62+('[1]Pricing Schedule'!$F$63*M398),
IF(AND(I398=110000,R398&lt;=12.8,M398&lt;=2),'[1]Pricing Schedule'!$F$96+('[1]Pricing Schedule'!$F$97*M398),
IF(AND(I398=110000,R398&gt;12.8,R398&lt;=22.8,M398&gt;3),'[1]Pricing Schedule'!$F$71+('[1]Pricing Schedule'!$F$72*M398),
IF(AND(I398=110000,R398&gt;12.8,R398&lt;=22.8,M398&lt;=3),'[1]Pricing Schedule'!$F$96+('[1]Pricing Schedule'!$F$97*M398),
IF(AND(I398=110000,R398&gt;22.8,R398&lt;=30.2),'[1]Pricing Schedule'!$F$80+('[1]Pricing Schedule'!$F$81*M398),
IF(AND(I398=110000,R398&gt;30.2,R398&lt;=45.9),'[1]Pricing Schedule'!$F$89+('[1]Pricing Schedule'!$F$90*M398),
IF(AND(I398=110000,R398&gt;45.9,R398&lt;=123.4),'[1]Pricing Schedule'!$F$96+('[1]Pricing Schedule'!$F$97*M398),
IF(AND(I398=110000,R398&gt;123.4,R398&lt;=168.2,M398&lt;=10),'[1]Pricing Schedule'!$F$103+('[1]Pricing Schedule'!$F$105*M398),
IF(AND(I398=110000,R398&gt;123.4,R398&lt;=168.2,M398&gt;10),'[1]Pricing Schedule'!$F$111+('[1]Pricing Schedule'!$F$113*M398),
IF(AND(I398=110000,R398&gt;168.2,R398&lt;=336.4,M398&lt;=10),('[1]Pricing Schedule'!$F$103+('[1]Pricing Schedule'!$F$105*M398))*2,
IF(AND(I398=110000,R398&gt;168.2,R398&lt;=336.4,M398&gt;10),('[1]Pricing Schedule'!$F$111+('[1]Pricing Schedule'!$F$113*M398))*2,
IF(AND(I398=110000,R398&gt;336.4,R398&lt;=504.6,M398&lt;=10),('[1]Pricing Schedule'!$F$103+('[1]Pricing Schedule'!$F$105*M398))*3,
IF(AND(I398=110000,R398&gt;336.4,R398&lt;=504.6,M398&gt;10),('[1]Pricing Schedule'!$F$111+('[1]Pricing Schedule'!$F$113*M398))*3,
IF(AND(I398=110000,R398&gt;504.6,R398&lt;=672.8,M398&lt;=10),('[1]Pricing Schedule'!$F$103+('[1]Pricing Schedule'!$F$105*M398))*4,
IF(AND(I398=110000,R398&gt;504.6,R398&lt;=672.8,M398&gt;10),('[1]Pricing Schedule'!$F$111+('[1]Pricing Schedule'!$F$113*M398))*4,
IF(AND(I398=110000,R398&gt;672.8,R398&lt;=841,M398&lt;=10),('[1]Pricing Schedule'!$F$103+('[1]Pricing Schedule'!$F$105*M398))*5,
IF(AND(I398=110000,R398&gt;672.8,R398&lt;=841,M398&gt;10),('[1]Pricing Schedule'!$F$111+('[1]Pricing Schedule'!$F$113*M398))*5,
IF(AND(I398=110000,R398&gt;672.8,R398&lt;=841,M398&lt;=10),('[1]Pricing Schedule'!$F$103+('[1]Pricing Schedule'!$F$105*M398))*5,
IF(AND(I398=110000,R398&gt;672.8,R398&lt;=841,M398&gt;10),('[1]Pricing Schedule'!$F$111+('[1]Pricing Schedule'!$F$113*M398))*5,
IF(AND(I398=110000,R398&gt;1345.6,R398&lt;=1513.8,M398&lt;=10),('[1]Pricing Schedule'!$F$103+('[1]Pricing Schedule'!$F$105*M398))*9,
IF(AND(I398=110000,R398&gt;1345.6,R398&lt;=1513.8,M398&gt;10),('[1]Pricing Schedule'!$F$111+('[1]Pricing Schedule'!$F$113*M398))*9,
9999999999)))))))))))))))))))))))))))))))))))))))</f>
        <v>1808740</v>
      </c>
      <c r="T398" s="21">
        <f>IF(AND(I398=38000,R398&lt;=4.5,M398&gt;8),'[1]Pricing Schedule'!$J$9,
IF(AND(I398=38000,R398&lt;=4.5,M398&lt;=8),'[1]Pricing Schedule'!$J$36,
IF(AND(I398=38000,R398&gt;4.5,R398&lt;=9,M398&gt;8),'[1]Pricing Schedule'!$J$18,
IF(AND(I398=38000,R398&gt;4.5,R398&lt;=9,M398&lt;=8),'[1]Pricing Schedule'!$J$36,
IF(AND(I398=38000,R398&gt;9,R398&lt;=12.8,M398&gt;8),'[1]Pricing Schedule'!$J$27,
IF(AND(I398=38000,R398&gt;9,R398&lt;=12.8,M398&lt;=8),'[1]Pricing Schedule'!$J$36,
IF(AND(I398=38000,R398&gt;12.8,R398&lt;=22.8),'[1]Pricing Schedule'!$J$36,
IF(AND(I398=38000,R398&gt;22.8,R398&lt;=30.2),'[1]Pricing Schedule'!$J$45,
IF(AND(I398=38000,R398&gt;30.2,R398&lt;=45.9),'[1]Pricing Schedule'!$J$54,
IF(AND(I398=38000,R398&gt;45.9,R398&lt;=123.4),'[1]Pricing Schedule'!$J$97,
IF(AND(I398=38000,R398&gt;123.4,R398&lt;=168.2,M398&lt;=10),'[1]Pricing Schedule'!$J$105,
IF(AND(I398=38000,R398&gt;123.4,R398&lt;=168.2,M398&gt;10),'[1]Pricing Schedule'!$J$113,
IF(AND(I398=38000,R398&gt;168.2,R398&lt;=336.4,M398&lt;=10),('[1]Pricing Schedule'!$J$105),
IF(AND(I398=38000,R398&gt;168.2,R398&lt;=336.4,M398&gt;10),('[1]Pricing Schedule'!$J$113),
IF(AND(I398=38000,R398&gt;336.4,R398&lt;=504.6,M398&lt;=10),('[1]Pricing Schedule'!$J$105),
IF(AND(I398=38000,R398&gt;336.4,R398&lt;=504.6,M398&gt;10),('[1]Pricing Schedule'!$J$113),
IF(AND(I398=38000,R398&gt;504.6,R398&lt;=672.8,M398&lt;=10),('[1]Pricing Schedule'!$J$105),
IF(AND(I398=38000,R398&gt;504.6,R398&lt;=672.8,M398&gt;10),('[1]Pricing Schedule'!$J$113),
IF(AND(I398=110000,R398&lt;=12.8,M398&gt;2),'[1]Pricing Schedule'!$J$63,
IF(AND(I398=110000,R398&lt;=12.8,M398&lt;=2),'[1]Pricing Schedule'!$J$97,
IF(AND(I398=110000,R398&gt;12.8,R398&lt;=22.8,M398&gt;3),'[1]Pricing Schedule'!$J$72,
IF(AND(I398=110000,R398&gt;12.8,R398&lt;=22.8,M398&lt;=3),'[1]Pricing Schedule'!$J$97,
IF(AND(I398=110000,R398&gt;22.8,R398&lt;=30.2),'[1]Pricing Schedule'!$J$81,
IF(AND(I398=110000,R398&gt;30.2,R398&lt;=45.9),'[1]Pricing Schedule'!$J$90,
IF(AND(I398=110000,R398&gt;45.9,R398&lt;=123.4),'[1]Pricing Schedule'!$J$97,
IF(AND(I398=110000,R398&gt;123.4,R398&lt;=168.2,M398&lt;=10),'[1]Pricing Schedule'!$J$105,
IF(AND(I398=110000,R398&gt;123.4,R398&lt;=168.2,M398&gt;10),'[1]Pricing Schedule'!$J$113,
IF(AND(I398=110000,R398&gt;168.2,R398&lt;=336.2,M398&lt;=10),('[1]Pricing Schedule'!$J$105),
IF(AND(I398=110000,R398&gt;168.2,R398&lt;=336.2,M398&gt;10),('[1]Pricing Schedule'!$J$113),
IF(AND(I398=110000,R398&gt;336.4,R398&lt;=504.6,M398&lt;=10),('[1]Pricing Schedule'!$J$105),
IF(AND(I398=110000,R398&gt;336.4,R398&lt;=504.6,M398&gt;10),('[1]Pricing Schedule'!$J$113),
IF(AND(I398=110000,R398&gt;504.6,R398&lt;=672.8,M398&lt;=10),('[1]Pricing Schedule'!$J$105),
IF(AND(I398=110000,R398&gt;504.6,R398&lt;=672.8,M398&gt;10),('[1]Pricing Schedule'!$J$113),
IF(AND(I398=110000,R398&gt;672.8,R398&lt;=841,M398&lt;=10),('[1]Pricing Schedule'!$J$105),
IF(AND(I398=110000,R398&gt;672.8,R398&lt;=841,M398&gt;10),('[1]Pricing Schedule'!$J$113),
IF(AND(I398=110000,R398&gt;1682,R398&lt;=1850.2,M398&lt;=10),('[1]Pricing Schedule'!$J$105),
IF(AND(I398=110000,R398&gt;1682,R398&lt;=1850.2,M398&gt;10),('[1]Pricing Schedule'!$J$113),
IF(AND(I398=110000,R398&gt;2018.4,R398&lt;=2186.6,M398&lt;=10),('[1]Pricing Schedule'!$J$105),
IF(AND(I398=110000,R398&gt;2018.4,R398&lt;=2186.6,M398&gt;10),('[1]Pricing Schedule'!$J$113),999999999)))))))))))))))))))))))))))))))))))))))</f>
        <v>1</v>
      </c>
      <c r="U398" s="40">
        <f t="shared" si="42"/>
        <v>430652.38095238095</v>
      </c>
      <c r="V398" s="41">
        <f t="shared" si="43"/>
        <v>2.3220584495284009</v>
      </c>
      <c r="Y398" s="23">
        <v>62</v>
      </c>
      <c r="Z398" s="23">
        <v>419</v>
      </c>
      <c r="AR398" s="35"/>
    </row>
    <row r="399" spans="1:44">
      <c r="A399" s="23">
        <v>399</v>
      </c>
      <c r="B399" s="23">
        <v>399</v>
      </c>
      <c r="C399" s="23" t="s">
        <v>749</v>
      </c>
      <c r="D399" s="23" t="s">
        <v>168</v>
      </c>
      <c r="E399" s="23" t="s">
        <v>168</v>
      </c>
      <c r="F399" s="23" t="s">
        <v>260</v>
      </c>
      <c r="G399" s="23" t="s">
        <v>261</v>
      </c>
      <c r="H399" s="23" t="s">
        <v>133</v>
      </c>
      <c r="I399" s="13">
        <v>110000</v>
      </c>
      <c r="J399" s="13">
        <v>110000</v>
      </c>
      <c r="K399" s="13">
        <v>38000</v>
      </c>
      <c r="L399" s="24">
        <v>21.42</v>
      </c>
      <c r="M399" s="37">
        <f t="shared" si="38"/>
        <v>22</v>
      </c>
      <c r="N399" s="24">
        <v>9.9000000000000005E-2</v>
      </c>
      <c r="O399" s="13">
        <v>2</v>
      </c>
      <c r="P399" s="36">
        <f t="shared" si="39"/>
        <v>9.9000000000000005E-2</v>
      </c>
      <c r="Q399" s="38">
        <f t="shared" si="40"/>
        <v>4.2</v>
      </c>
      <c r="R399" s="37">
        <f t="shared" si="41"/>
        <v>4.2</v>
      </c>
      <c r="S399" s="39">
        <f>IF(AND(I399=38000,R399&lt;=4.5,M399&gt;8),'[1]Pricing Schedule'!$F$8+('[1]Pricing Schedule'!$F$9*M399),
IF(AND(I399=38000,R399&lt;=4.5,M399&lt;=8),'[1]Pricing Schedule'!$F$34+('[1]Pricing Schedule'!$F$36*M399),
IF(AND(I399=38000,R399&gt;4.5,R399&lt;=9,M399&gt;8),'[1]Pricing Schedule'!$F$17+('[1]Pricing Schedule'!$F$18*M399),
IF(AND(I399=38000,R399&gt;4.5,R399&lt;=9,M399&lt;=8),'[1]Pricing Schedule'!$F$34+('[1]Pricing Schedule'!$F$36*M399),
IF(AND(I399=38000,R399&gt;9,R399&lt;=12.8,M399&gt;8),'[1]Pricing Schedule'!$F$26+('[1]Pricing Schedule'!$F$27*M399),
IF(AND(I399=38000,R399&gt;9,R399&lt;=12.8,M399&lt;=8),'[1]Pricing Schedule'!$F$34+('[1]Pricing Schedule'!$F$36*M399),
IF(AND(I399=38000,R399&gt;12.8,R399&lt;=22.8),'[1]Pricing Schedule'!$F$34+('[1]Pricing Schedule'!$F$36*M399),
IF(AND(I399=38000,R399&gt;22.8,R399&lt;=30.2),'[1]Pricing Schedule'!$F$43+('[1]Pricing Schedule'!$F$45*M399),
IF(AND(I399=38000,R399&gt;30.2,R399&lt;=45.9),'[1]Pricing Schedule'!$F$52+('[1]Pricing Schedule'!$F$54*M399),
IF(AND(I399=38000,R399&gt;45.9,R399&lt;=123.4),'[1]Pricing Schedule'!$F$96+('[1]Pricing Schedule'!$F$97*M399),
IF(AND(I399=38000,R399&gt;123.4,R399&lt;=168.2,M399&lt;=10),'[1]Pricing Schedule'!$F$103+('[1]Pricing Schedule'!$F$105*M399),
IF(AND(I399=38000,R399&gt;123.4,R399&lt;=168.2,M399&gt;10),'[1]Pricing Schedule'!$F$111+('[1]Pricing Schedule'!$F$113*M399),
IF(AND(I399=38000,R399&gt;157.4,R399&lt;=336.4,M399&lt;=10),('[1]Pricing Schedule'!$F$103+('[1]Pricing Schedule'!$F$105*M399))*2,
IF(AND(I399=38000,R399&gt;157.4,R399&lt;=336.4,M399&gt;10),('[1]Pricing Schedule'!$F$111+('[1]Pricing Schedule'!$F$113*M399))*2,
IF(AND(I399=38000,R399&gt;314.8,R399&lt;=504.6,M399&lt;=10),('[1]Pricing Schedule'!$F$103+('[1]Pricing Schedule'!$F$105*M399))*3,
IF(AND(I399=38000,R399&gt;314.8,R399&lt;=504.6,M399&gt;10),('[1]Pricing Schedule'!$F$111+('[1]Pricing Schedule'!$F$113*M399))*3,
IF(AND(I399=38000,R399&gt;472.2,R399&lt;=672.8,M399&lt;=10),('[1]Pricing Schedule'!$F$103+('[1]Pricing Schedule'!$F$105*M399))*4,
IF(AND(I399=38000,R399&gt;472.2,R399&lt;=672.8,M399&gt;10),('[1]Pricing Schedule'!$F$111+('[1]Pricing Schedule'!$F$113*M399))*4,
IF(AND(I399=110000,R399&lt;=12.8,M399&gt;2),'[1]Pricing Schedule'!$F$62+('[1]Pricing Schedule'!$F$63*M399),
IF(AND(I399=110000,R399&lt;=12.8,M399&lt;=2),'[1]Pricing Schedule'!$F$96+('[1]Pricing Schedule'!$F$97*M399),
IF(AND(I399=110000,R399&gt;12.8,R399&lt;=22.8,M399&gt;3),'[1]Pricing Schedule'!$F$71+('[1]Pricing Schedule'!$F$72*M399),
IF(AND(I399=110000,R399&gt;12.8,R399&lt;=22.8,M399&lt;=3),'[1]Pricing Schedule'!$F$96+('[1]Pricing Schedule'!$F$97*M399),
IF(AND(I399=110000,R399&gt;22.8,R399&lt;=30.2),'[1]Pricing Schedule'!$F$80+('[1]Pricing Schedule'!$F$81*M399),
IF(AND(I399=110000,R399&gt;30.2,R399&lt;=45.9),'[1]Pricing Schedule'!$F$89+('[1]Pricing Schedule'!$F$90*M399),
IF(AND(I399=110000,R399&gt;45.9,R399&lt;=123.4),'[1]Pricing Schedule'!$F$96+('[1]Pricing Schedule'!$F$97*M399),
IF(AND(I399=110000,R399&gt;123.4,R399&lt;=168.2,M399&lt;=10),'[1]Pricing Schedule'!$F$103+('[1]Pricing Schedule'!$F$105*M399),
IF(AND(I399=110000,R399&gt;123.4,R399&lt;=168.2,M399&gt;10),'[1]Pricing Schedule'!$F$111+('[1]Pricing Schedule'!$F$113*M399),
IF(AND(I399=110000,R399&gt;168.2,R399&lt;=336.4,M399&lt;=10),('[1]Pricing Schedule'!$F$103+('[1]Pricing Schedule'!$F$105*M399))*2,
IF(AND(I399=110000,R399&gt;168.2,R399&lt;=336.4,M399&gt;10),('[1]Pricing Schedule'!$F$111+('[1]Pricing Schedule'!$F$113*M399))*2,
IF(AND(I399=110000,R399&gt;336.4,R399&lt;=504.6,M399&lt;=10),('[1]Pricing Schedule'!$F$103+('[1]Pricing Schedule'!$F$105*M399))*3,
IF(AND(I399=110000,R399&gt;336.4,R399&lt;=504.6,M399&gt;10),('[1]Pricing Schedule'!$F$111+('[1]Pricing Schedule'!$F$113*M399))*3,
IF(AND(I399=110000,R399&gt;504.6,R399&lt;=672.8,M399&lt;=10),('[1]Pricing Schedule'!$F$103+('[1]Pricing Schedule'!$F$105*M399))*4,
IF(AND(I399=110000,R399&gt;504.6,R399&lt;=672.8,M399&gt;10),('[1]Pricing Schedule'!$F$111+('[1]Pricing Schedule'!$F$113*M399))*4,
IF(AND(I399=110000,R399&gt;672.8,R399&lt;=841,M399&lt;=10),('[1]Pricing Schedule'!$F$103+('[1]Pricing Schedule'!$F$105*M399))*5,
IF(AND(I399=110000,R399&gt;672.8,R399&lt;=841,M399&gt;10),('[1]Pricing Schedule'!$F$111+('[1]Pricing Schedule'!$F$113*M399))*5,
IF(AND(I399=110000,R399&gt;672.8,R399&lt;=841,M399&lt;=10),('[1]Pricing Schedule'!$F$103+('[1]Pricing Schedule'!$F$105*M399))*5,
IF(AND(I399=110000,R399&gt;672.8,R399&lt;=841,M399&gt;10),('[1]Pricing Schedule'!$F$111+('[1]Pricing Schedule'!$F$113*M399))*5,
IF(AND(I399=110000,R399&gt;1345.6,R399&lt;=1513.8,M399&lt;=10),('[1]Pricing Schedule'!$F$103+('[1]Pricing Schedule'!$F$105*M399))*9,
IF(AND(I399=110000,R399&gt;1345.6,R399&lt;=1513.8,M399&gt;10),('[1]Pricing Schedule'!$F$111+('[1]Pricing Schedule'!$F$113*M399))*9,
9999999999)))))))))))))))))))))))))))))))))))))))</f>
        <v>2575870</v>
      </c>
      <c r="T399" s="21">
        <f>IF(AND(I399=38000,R399&lt;=4.5,M399&gt;8),'[1]Pricing Schedule'!$J$9,
IF(AND(I399=38000,R399&lt;=4.5,M399&lt;=8),'[1]Pricing Schedule'!$J$36,
IF(AND(I399=38000,R399&gt;4.5,R399&lt;=9,M399&gt;8),'[1]Pricing Schedule'!$J$18,
IF(AND(I399=38000,R399&gt;4.5,R399&lt;=9,M399&lt;=8),'[1]Pricing Schedule'!$J$36,
IF(AND(I399=38000,R399&gt;9,R399&lt;=12.8,M399&gt;8),'[1]Pricing Schedule'!$J$27,
IF(AND(I399=38000,R399&gt;9,R399&lt;=12.8,M399&lt;=8),'[1]Pricing Schedule'!$J$36,
IF(AND(I399=38000,R399&gt;12.8,R399&lt;=22.8),'[1]Pricing Schedule'!$J$36,
IF(AND(I399=38000,R399&gt;22.8,R399&lt;=30.2),'[1]Pricing Schedule'!$J$45,
IF(AND(I399=38000,R399&gt;30.2,R399&lt;=45.9),'[1]Pricing Schedule'!$J$54,
IF(AND(I399=38000,R399&gt;45.9,R399&lt;=123.4),'[1]Pricing Schedule'!$J$97,
IF(AND(I399=38000,R399&gt;123.4,R399&lt;=168.2,M399&lt;=10),'[1]Pricing Schedule'!$J$105,
IF(AND(I399=38000,R399&gt;123.4,R399&lt;=168.2,M399&gt;10),'[1]Pricing Schedule'!$J$113,
IF(AND(I399=38000,R399&gt;168.2,R399&lt;=336.4,M399&lt;=10),('[1]Pricing Schedule'!$J$105),
IF(AND(I399=38000,R399&gt;168.2,R399&lt;=336.4,M399&gt;10),('[1]Pricing Schedule'!$J$113),
IF(AND(I399=38000,R399&gt;336.4,R399&lt;=504.6,M399&lt;=10),('[1]Pricing Schedule'!$J$105),
IF(AND(I399=38000,R399&gt;336.4,R399&lt;=504.6,M399&gt;10),('[1]Pricing Schedule'!$J$113),
IF(AND(I399=38000,R399&gt;504.6,R399&lt;=672.8,M399&lt;=10),('[1]Pricing Schedule'!$J$105),
IF(AND(I399=38000,R399&gt;504.6,R399&lt;=672.8,M399&gt;10),('[1]Pricing Schedule'!$J$113),
IF(AND(I399=110000,R399&lt;=12.8,M399&gt;2),'[1]Pricing Schedule'!$J$63,
IF(AND(I399=110000,R399&lt;=12.8,M399&lt;=2),'[1]Pricing Schedule'!$J$97,
IF(AND(I399=110000,R399&gt;12.8,R399&lt;=22.8,M399&gt;3),'[1]Pricing Schedule'!$J$72,
IF(AND(I399=110000,R399&gt;12.8,R399&lt;=22.8,M399&lt;=3),'[1]Pricing Schedule'!$J$97,
IF(AND(I399=110000,R399&gt;22.8,R399&lt;=30.2),'[1]Pricing Schedule'!$J$81,
IF(AND(I399=110000,R399&gt;30.2,R399&lt;=45.9),'[1]Pricing Schedule'!$J$90,
IF(AND(I399=110000,R399&gt;45.9,R399&lt;=123.4),'[1]Pricing Schedule'!$J$97,
IF(AND(I399=110000,R399&gt;123.4,R399&lt;=168.2,M399&lt;=10),'[1]Pricing Schedule'!$J$105,
IF(AND(I399=110000,R399&gt;123.4,R399&lt;=168.2,M399&gt;10),'[1]Pricing Schedule'!$J$113,
IF(AND(I399=110000,R399&gt;168.2,R399&lt;=336.2,M399&lt;=10),('[1]Pricing Schedule'!$J$105),
IF(AND(I399=110000,R399&gt;168.2,R399&lt;=336.2,M399&gt;10),('[1]Pricing Schedule'!$J$113),
IF(AND(I399=110000,R399&gt;336.4,R399&lt;=504.6,M399&lt;=10),('[1]Pricing Schedule'!$J$105),
IF(AND(I399=110000,R399&gt;336.4,R399&lt;=504.6,M399&gt;10),('[1]Pricing Schedule'!$J$113),
IF(AND(I399=110000,R399&gt;504.6,R399&lt;=672.8,M399&lt;=10),('[1]Pricing Schedule'!$J$105),
IF(AND(I399=110000,R399&gt;504.6,R399&lt;=672.8,M399&gt;10),('[1]Pricing Schedule'!$J$113),
IF(AND(I399=110000,R399&gt;672.8,R399&lt;=841,M399&lt;=10),('[1]Pricing Schedule'!$J$105),
IF(AND(I399=110000,R399&gt;672.8,R399&lt;=841,M399&gt;10),('[1]Pricing Schedule'!$J$113),
IF(AND(I399=110000,R399&gt;1682,R399&lt;=1850.2,M399&lt;=10),('[1]Pricing Schedule'!$J$105),
IF(AND(I399=110000,R399&gt;1682,R399&lt;=1850.2,M399&gt;10),('[1]Pricing Schedule'!$J$113),
IF(AND(I399=110000,R399&gt;2018.4,R399&lt;=2186.6,M399&lt;=10),('[1]Pricing Schedule'!$J$105),
IF(AND(I399=110000,R399&gt;2018.4,R399&lt;=2186.6,M399&gt;10),('[1]Pricing Schedule'!$J$113),999999999)))))))))))))))))))))))))))))))))))))))</f>
        <v>7</v>
      </c>
      <c r="U399" s="40">
        <f t="shared" si="42"/>
        <v>613302.38095238095</v>
      </c>
      <c r="V399" s="41">
        <f t="shared" si="43"/>
        <v>1.6305170680197369</v>
      </c>
      <c r="Y399" s="23">
        <v>469</v>
      </c>
      <c r="Z399" s="23">
        <v>133</v>
      </c>
      <c r="AR399" s="35"/>
    </row>
    <row r="400" spans="1:44">
      <c r="A400" s="23">
        <v>400</v>
      </c>
      <c r="B400" s="23">
        <v>400</v>
      </c>
      <c r="C400" s="23" t="s">
        <v>750</v>
      </c>
      <c r="D400" s="23" t="s">
        <v>168</v>
      </c>
      <c r="E400" s="23" t="s">
        <v>168</v>
      </c>
      <c r="F400" s="23" t="s">
        <v>263</v>
      </c>
      <c r="G400" s="23" t="s">
        <v>264</v>
      </c>
      <c r="H400" s="23" t="s">
        <v>113</v>
      </c>
      <c r="I400" s="13">
        <v>38000</v>
      </c>
      <c r="J400" s="13">
        <v>38000</v>
      </c>
      <c r="K400" s="23" t="s">
        <v>119</v>
      </c>
      <c r="L400" s="24">
        <v>7.4240000000000004</v>
      </c>
      <c r="M400" s="37">
        <f t="shared" si="38"/>
        <v>8</v>
      </c>
      <c r="N400" s="24">
        <v>9.4E-2</v>
      </c>
      <c r="O400" s="13">
        <v>2</v>
      </c>
      <c r="P400" s="36">
        <f t="shared" si="39"/>
        <v>9.4E-2</v>
      </c>
      <c r="Q400" s="38">
        <f t="shared" si="40"/>
        <v>4.2</v>
      </c>
      <c r="R400" s="37">
        <f t="shared" si="41"/>
        <v>4.2</v>
      </c>
      <c r="S400" s="39">
        <f>IF(AND(I400=38000,R400&lt;=4.5,M400&gt;8),'[1]Pricing Schedule'!$F$8+('[1]Pricing Schedule'!$F$9*M400),
IF(AND(I400=38000,R400&lt;=4.5,M400&lt;=8),'[1]Pricing Schedule'!$F$34+('[1]Pricing Schedule'!$F$36*M400),
IF(AND(I400=38000,R400&gt;4.5,R400&lt;=9,M400&gt;8),'[1]Pricing Schedule'!$F$17+('[1]Pricing Schedule'!$F$18*M400),
IF(AND(I400=38000,R400&gt;4.5,R400&lt;=9,M400&lt;=8),'[1]Pricing Schedule'!$F$34+('[1]Pricing Schedule'!$F$36*M400),
IF(AND(I400=38000,R400&gt;9,R400&lt;=12.8,M400&gt;8),'[1]Pricing Schedule'!$F$26+('[1]Pricing Schedule'!$F$27*M400),
IF(AND(I400=38000,R400&gt;9,R400&lt;=12.8,M400&lt;=8),'[1]Pricing Schedule'!$F$34+('[1]Pricing Schedule'!$F$36*M400),
IF(AND(I400=38000,R400&gt;12.8,R400&lt;=22.8),'[1]Pricing Schedule'!$F$34+('[1]Pricing Schedule'!$F$36*M400),
IF(AND(I400=38000,R400&gt;22.8,R400&lt;=30.2),'[1]Pricing Schedule'!$F$43+('[1]Pricing Schedule'!$F$45*M400),
IF(AND(I400=38000,R400&gt;30.2,R400&lt;=45.9),'[1]Pricing Schedule'!$F$52+('[1]Pricing Schedule'!$F$54*M400),
IF(AND(I400=38000,R400&gt;45.9,R400&lt;=123.4),'[1]Pricing Schedule'!$F$96+('[1]Pricing Schedule'!$F$97*M400),
IF(AND(I400=38000,R400&gt;123.4,R400&lt;=168.2,M400&lt;=10),'[1]Pricing Schedule'!$F$103+('[1]Pricing Schedule'!$F$105*M400),
IF(AND(I400=38000,R400&gt;123.4,R400&lt;=168.2,M400&gt;10),'[1]Pricing Schedule'!$F$111+('[1]Pricing Schedule'!$F$113*M400),
IF(AND(I400=38000,R400&gt;157.4,R400&lt;=336.4,M400&lt;=10),('[1]Pricing Schedule'!$F$103+('[1]Pricing Schedule'!$F$105*M400))*2,
IF(AND(I400=38000,R400&gt;157.4,R400&lt;=336.4,M400&gt;10),('[1]Pricing Schedule'!$F$111+('[1]Pricing Schedule'!$F$113*M400))*2,
IF(AND(I400=38000,R400&gt;314.8,R400&lt;=504.6,M400&lt;=10),('[1]Pricing Schedule'!$F$103+('[1]Pricing Schedule'!$F$105*M400))*3,
IF(AND(I400=38000,R400&gt;314.8,R400&lt;=504.6,M400&gt;10),('[1]Pricing Schedule'!$F$111+('[1]Pricing Schedule'!$F$113*M400))*3,
IF(AND(I400=38000,R400&gt;472.2,R400&lt;=672.8,M400&lt;=10),('[1]Pricing Schedule'!$F$103+('[1]Pricing Schedule'!$F$105*M400))*4,
IF(AND(I400=38000,R400&gt;472.2,R400&lt;=672.8,M400&gt;10),('[1]Pricing Schedule'!$F$111+('[1]Pricing Schedule'!$F$113*M400))*4,
IF(AND(I400=110000,R400&lt;=12.8,M400&gt;2),'[1]Pricing Schedule'!$F$62+('[1]Pricing Schedule'!$F$63*M400),
IF(AND(I400=110000,R400&lt;=12.8,M400&lt;=2),'[1]Pricing Schedule'!$F$96+('[1]Pricing Schedule'!$F$97*M400),
IF(AND(I400=110000,R400&gt;12.8,R400&lt;=22.8,M400&gt;3),'[1]Pricing Schedule'!$F$71+('[1]Pricing Schedule'!$F$72*M400),
IF(AND(I400=110000,R400&gt;12.8,R400&lt;=22.8,M400&lt;=3),'[1]Pricing Schedule'!$F$96+('[1]Pricing Schedule'!$F$97*M400),
IF(AND(I400=110000,R400&gt;22.8,R400&lt;=30.2),'[1]Pricing Schedule'!$F$80+('[1]Pricing Schedule'!$F$81*M400),
IF(AND(I400=110000,R400&gt;30.2,R400&lt;=45.9),'[1]Pricing Schedule'!$F$89+('[1]Pricing Schedule'!$F$90*M400),
IF(AND(I400=110000,R400&gt;45.9,R400&lt;=123.4),'[1]Pricing Schedule'!$F$96+('[1]Pricing Schedule'!$F$97*M400),
IF(AND(I400=110000,R400&gt;123.4,R400&lt;=168.2,M400&lt;=10),'[1]Pricing Schedule'!$F$103+('[1]Pricing Schedule'!$F$105*M400),
IF(AND(I400=110000,R400&gt;123.4,R400&lt;=168.2,M400&gt;10),'[1]Pricing Schedule'!$F$111+('[1]Pricing Schedule'!$F$113*M400),
IF(AND(I400=110000,R400&gt;168.2,R400&lt;=336.4,M400&lt;=10),('[1]Pricing Schedule'!$F$103+('[1]Pricing Schedule'!$F$105*M400))*2,
IF(AND(I400=110000,R400&gt;168.2,R400&lt;=336.4,M400&gt;10),('[1]Pricing Schedule'!$F$111+('[1]Pricing Schedule'!$F$113*M400))*2,
IF(AND(I400=110000,R400&gt;336.4,R400&lt;=504.6,M400&lt;=10),('[1]Pricing Schedule'!$F$103+('[1]Pricing Schedule'!$F$105*M400))*3,
IF(AND(I400=110000,R400&gt;336.4,R400&lt;=504.6,M400&gt;10),('[1]Pricing Schedule'!$F$111+('[1]Pricing Schedule'!$F$113*M400))*3,
IF(AND(I400=110000,R400&gt;504.6,R400&lt;=672.8,M400&lt;=10),('[1]Pricing Schedule'!$F$103+('[1]Pricing Schedule'!$F$105*M400))*4,
IF(AND(I400=110000,R400&gt;504.6,R400&lt;=672.8,M400&gt;10),('[1]Pricing Schedule'!$F$111+('[1]Pricing Schedule'!$F$113*M400))*4,
IF(AND(I400=110000,R400&gt;672.8,R400&lt;=841,M400&lt;=10),('[1]Pricing Schedule'!$F$103+('[1]Pricing Schedule'!$F$105*M400))*5,
IF(AND(I400=110000,R400&gt;672.8,R400&lt;=841,M400&gt;10),('[1]Pricing Schedule'!$F$111+('[1]Pricing Schedule'!$F$113*M400))*5,
IF(AND(I400=110000,R400&gt;672.8,R400&lt;=841,M400&lt;=10),('[1]Pricing Schedule'!$F$103+('[1]Pricing Schedule'!$F$105*M400))*5,
IF(AND(I400=110000,R400&gt;672.8,R400&lt;=841,M400&gt;10),('[1]Pricing Schedule'!$F$111+('[1]Pricing Schedule'!$F$113*M400))*5,
IF(AND(I400=110000,R400&gt;1345.6,R400&lt;=1513.8,M400&lt;=10),('[1]Pricing Schedule'!$F$103+('[1]Pricing Schedule'!$F$105*M400))*9,
IF(AND(I400=110000,R400&gt;1345.6,R400&lt;=1513.8,M400&gt;10),('[1]Pricing Schedule'!$F$111+('[1]Pricing Schedule'!$F$113*M400))*9,
9999999999)))))))))))))))))))))))))))))))))))))))</f>
        <v>909950</v>
      </c>
      <c r="T400" s="21">
        <f>IF(AND(I400=38000,R400&lt;=4.5,M400&gt;8),'[1]Pricing Schedule'!$J$9,
IF(AND(I400=38000,R400&lt;=4.5,M400&lt;=8),'[1]Pricing Schedule'!$J$36,
IF(AND(I400=38000,R400&gt;4.5,R400&lt;=9,M400&gt;8),'[1]Pricing Schedule'!$J$18,
IF(AND(I400=38000,R400&gt;4.5,R400&lt;=9,M400&lt;=8),'[1]Pricing Schedule'!$J$36,
IF(AND(I400=38000,R400&gt;9,R400&lt;=12.8,M400&gt;8),'[1]Pricing Schedule'!$J$27,
IF(AND(I400=38000,R400&gt;9,R400&lt;=12.8,M400&lt;=8),'[1]Pricing Schedule'!$J$36,
IF(AND(I400=38000,R400&gt;12.8,R400&lt;=22.8),'[1]Pricing Schedule'!$J$36,
IF(AND(I400=38000,R400&gt;22.8,R400&lt;=30.2),'[1]Pricing Schedule'!$J$45,
IF(AND(I400=38000,R400&gt;30.2,R400&lt;=45.9),'[1]Pricing Schedule'!$J$54,
IF(AND(I400=38000,R400&gt;45.9,R400&lt;=123.4),'[1]Pricing Schedule'!$J$97,
IF(AND(I400=38000,R400&gt;123.4,R400&lt;=168.2,M400&lt;=10),'[1]Pricing Schedule'!$J$105,
IF(AND(I400=38000,R400&gt;123.4,R400&lt;=168.2,M400&gt;10),'[1]Pricing Schedule'!$J$113,
IF(AND(I400=38000,R400&gt;168.2,R400&lt;=336.4,M400&lt;=10),('[1]Pricing Schedule'!$J$105),
IF(AND(I400=38000,R400&gt;168.2,R400&lt;=336.4,M400&gt;10),('[1]Pricing Schedule'!$J$113),
IF(AND(I400=38000,R400&gt;336.4,R400&lt;=504.6,M400&lt;=10),('[1]Pricing Schedule'!$J$105),
IF(AND(I400=38000,R400&gt;336.4,R400&lt;=504.6,M400&gt;10),('[1]Pricing Schedule'!$J$113),
IF(AND(I400=38000,R400&gt;504.6,R400&lt;=672.8,M400&lt;=10),('[1]Pricing Schedule'!$J$105),
IF(AND(I400=38000,R400&gt;504.6,R400&lt;=672.8,M400&gt;10),('[1]Pricing Schedule'!$J$113),
IF(AND(I400=110000,R400&lt;=12.8,M400&gt;2),'[1]Pricing Schedule'!$J$63,
IF(AND(I400=110000,R400&lt;=12.8,M400&lt;=2),'[1]Pricing Schedule'!$J$97,
IF(AND(I400=110000,R400&gt;12.8,R400&lt;=22.8,M400&gt;3),'[1]Pricing Schedule'!$J$72,
IF(AND(I400=110000,R400&gt;12.8,R400&lt;=22.8,M400&lt;=3),'[1]Pricing Schedule'!$J$97,
IF(AND(I400=110000,R400&gt;22.8,R400&lt;=30.2),'[1]Pricing Schedule'!$J$81,
IF(AND(I400=110000,R400&gt;30.2,R400&lt;=45.9),'[1]Pricing Schedule'!$J$90,
IF(AND(I400=110000,R400&gt;45.9,R400&lt;=123.4),'[1]Pricing Schedule'!$J$97,
IF(AND(I400=110000,R400&gt;123.4,R400&lt;=168.2,M400&lt;=10),'[1]Pricing Schedule'!$J$105,
IF(AND(I400=110000,R400&gt;123.4,R400&lt;=168.2,M400&gt;10),'[1]Pricing Schedule'!$J$113,
IF(AND(I400=110000,R400&gt;168.2,R400&lt;=336.2,M400&lt;=10),('[1]Pricing Schedule'!$J$105),
IF(AND(I400=110000,R400&gt;168.2,R400&lt;=336.2,M400&gt;10),('[1]Pricing Schedule'!$J$113),
IF(AND(I400=110000,R400&gt;336.4,R400&lt;=504.6,M400&lt;=10),('[1]Pricing Schedule'!$J$105),
IF(AND(I400=110000,R400&gt;336.4,R400&lt;=504.6,M400&gt;10),('[1]Pricing Schedule'!$J$113),
IF(AND(I400=110000,R400&gt;504.6,R400&lt;=672.8,M400&lt;=10),('[1]Pricing Schedule'!$J$105),
IF(AND(I400=110000,R400&gt;504.6,R400&lt;=672.8,M400&gt;10),('[1]Pricing Schedule'!$J$113),
IF(AND(I400=110000,R400&gt;672.8,R400&lt;=841,M400&lt;=10),('[1]Pricing Schedule'!$J$105),
IF(AND(I400=110000,R400&gt;672.8,R400&lt;=841,M400&gt;10),('[1]Pricing Schedule'!$J$113),
IF(AND(I400=110000,R400&gt;1682,R400&lt;=1850.2,M400&lt;=10),('[1]Pricing Schedule'!$J$105),
IF(AND(I400=110000,R400&gt;1682,R400&lt;=1850.2,M400&gt;10),('[1]Pricing Schedule'!$J$113),
IF(AND(I400=110000,R400&gt;2018.4,R400&lt;=2186.6,M400&lt;=10),('[1]Pricing Schedule'!$J$105),
IF(AND(I400=110000,R400&gt;2018.4,R400&lt;=2186.6,M400&gt;10),('[1]Pricing Schedule'!$J$113),999999999)))))))))))))))))))))))))))))))))))))))</f>
        <v>4</v>
      </c>
      <c r="U400" s="40">
        <f t="shared" si="42"/>
        <v>216654.76190476189</v>
      </c>
      <c r="V400" s="41">
        <f t="shared" si="43"/>
        <v>4.6156382218803227</v>
      </c>
      <c r="Y400" s="23">
        <v>70</v>
      </c>
      <c r="Z400" s="23">
        <v>419</v>
      </c>
      <c r="AR400" s="35"/>
    </row>
    <row r="401" spans="1:44">
      <c r="A401" s="23">
        <v>401</v>
      </c>
      <c r="B401" s="23">
        <v>401</v>
      </c>
      <c r="C401" s="23" t="s">
        <v>751</v>
      </c>
      <c r="D401" s="23" t="s">
        <v>280</v>
      </c>
      <c r="E401" s="23" t="s">
        <v>280</v>
      </c>
      <c r="F401" s="23" t="s">
        <v>281</v>
      </c>
      <c r="G401" s="23" t="s">
        <v>282</v>
      </c>
      <c r="H401" s="23" t="s">
        <v>133</v>
      </c>
      <c r="I401" s="13">
        <v>110000</v>
      </c>
      <c r="J401" s="13">
        <v>110000</v>
      </c>
      <c r="K401" s="23" t="s">
        <v>134</v>
      </c>
      <c r="L401" s="24">
        <v>8.3149999999999995</v>
      </c>
      <c r="M401" s="37">
        <f t="shared" si="38"/>
        <v>9</v>
      </c>
      <c r="N401" s="24">
        <v>0.10100000000000001</v>
      </c>
      <c r="O401" s="13">
        <v>2</v>
      </c>
      <c r="P401" s="36">
        <f t="shared" si="39"/>
        <v>0.10100000000000001</v>
      </c>
      <c r="Q401" s="38">
        <f t="shared" si="40"/>
        <v>4.2</v>
      </c>
      <c r="R401" s="37">
        <f t="shared" si="41"/>
        <v>4.2</v>
      </c>
      <c r="S401" s="39">
        <f>IF(AND(I401=38000,R401&lt;=4.5,M401&gt;8),'[1]Pricing Schedule'!$F$8+('[1]Pricing Schedule'!$F$9*M401),
IF(AND(I401=38000,R401&lt;=4.5,M401&lt;=8),'[1]Pricing Schedule'!$F$34+('[1]Pricing Schedule'!$F$36*M401),
IF(AND(I401=38000,R401&gt;4.5,R401&lt;=9,M401&gt;8),'[1]Pricing Schedule'!$F$17+('[1]Pricing Schedule'!$F$18*M401),
IF(AND(I401=38000,R401&gt;4.5,R401&lt;=9,M401&lt;=8),'[1]Pricing Schedule'!$F$34+('[1]Pricing Schedule'!$F$36*M401),
IF(AND(I401=38000,R401&gt;9,R401&lt;=12.8,M401&gt;8),'[1]Pricing Schedule'!$F$26+('[1]Pricing Schedule'!$F$27*M401),
IF(AND(I401=38000,R401&gt;9,R401&lt;=12.8,M401&lt;=8),'[1]Pricing Schedule'!$F$34+('[1]Pricing Schedule'!$F$36*M401),
IF(AND(I401=38000,R401&gt;12.8,R401&lt;=22.8),'[1]Pricing Schedule'!$F$34+('[1]Pricing Schedule'!$F$36*M401),
IF(AND(I401=38000,R401&gt;22.8,R401&lt;=30.2),'[1]Pricing Schedule'!$F$43+('[1]Pricing Schedule'!$F$45*M401),
IF(AND(I401=38000,R401&gt;30.2,R401&lt;=45.9),'[1]Pricing Schedule'!$F$52+('[1]Pricing Schedule'!$F$54*M401),
IF(AND(I401=38000,R401&gt;45.9,R401&lt;=123.4),'[1]Pricing Schedule'!$F$96+('[1]Pricing Schedule'!$F$97*M401),
IF(AND(I401=38000,R401&gt;123.4,R401&lt;=168.2,M401&lt;=10),'[1]Pricing Schedule'!$F$103+('[1]Pricing Schedule'!$F$105*M401),
IF(AND(I401=38000,R401&gt;123.4,R401&lt;=168.2,M401&gt;10),'[1]Pricing Schedule'!$F$111+('[1]Pricing Schedule'!$F$113*M401),
IF(AND(I401=38000,R401&gt;157.4,R401&lt;=336.4,M401&lt;=10),('[1]Pricing Schedule'!$F$103+('[1]Pricing Schedule'!$F$105*M401))*2,
IF(AND(I401=38000,R401&gt;157.4,R401&lt;=336.4,M401&gt;10),('[1]Pricing Schedule'!$F$111+('[1]Pricing Schedule'!$F$113*M401))*2,
IF(AND(I401=38000,R401&gt;314.8,R401&lt;=504.6,M401&lt;=10),('[1]Pricing Schedule'!$F$103+('[1]Pricing Schedule'!$F$105*M401))*3,
IF(AND(I401=38000,R401&gt;314.8,R401&lt;=504.6,M401&gt;10),('[1]Pricing Schedule'!$F$111+('[1]Pricing Schedule'!$F$113*M401))*3,
IF(AND(I401=38000,R401&gt;472.2,R401&lt;=672.8,M401&lt;=10),('[1]Pricing Schedule'!$F$103+('[1]Pricing Schedule'!$F$105*M401))*4,
IF(AND(I401=38000,R401&gt;472.2,R401&lt;=672.8,M401&gt;10),('[1]Pricing Schedule'!$F$111+('[1]Pricing Schedule'!$F$113*M401))*4,
IF(AND(I401=110000,R401&lt;=12.8,M401&gt;2),'[1]Pricing Schedule'!$F$62+('[1]Pricing Schedule'!$F$63*M401),
IF(AND(I401=110000,R401&lt;=12.8,M401&lt;=2),'[1]Pricing Schedule'!$F$96+('[1]Pricing Schedule'!$F$97*M401),
IF(AND(I401=110000,R401&gt;12.8,R401&lt;=22.8,M401&gt;3),'[1]Pricing Schedule'!$F$71+('[1]Pricing Schedule'!$F$72*M401),
IF(AND(I401=110000,R401&gt;12.8,R401&lt;=22.8,M401&lt;=3),'[1]Pricing Schedule'!$F$96+('[1]Pricing Schedule'!$F$97*M401),
IF(AND(I401=110000,R401&gt;22.8,R401&lt;=30.2),'[1]Pricing Schedule'!$F$80+('[1]Pricing Schedule'!$F$81*M401),
IF(AND(I401=110000,R401&gt;30.2,R401&lt;=45.9),'[1]Pricing Schedule'!$F$89+('[1]Pricing Schedule'!$F$90*M401),
IF(AND(I401=110000,R401&gt;45.9,R401&lt;=123.4),'[1]Pricing Schedule'!$F$96+('[1]Pricing Schedule'!$F$97*M401),
IF(AND(I401=110000,R401&gt;123.4,R401&lt;=168.2,M401&lt;=10),'[1]Pricing Schedule'!$F$103+('[1]Pricing Schedule'!$F$105*M401),
IF(AND(I401=110000,R401&gt;123.4,R401&lt;=168.2,M401&gt;10),'[1]Pricing Schedule'!$F$111+('[1]Pricing Schedule'!$F$113*M401),
IF(AND(I401=110000,R401&gt;168.2,R401&lt;=336.4,M401&lt;=10),('[1]Pricing Schedule'!$F$103+('[1]Pricing Schedule'!$F$105*M401))*2,
IF(AND(I401=110000,R401&gt;168.2,R401&lt;=336.4,M401&gt;10),('[1]Pricing Schedule'!$F$111+('[1]Pricing Schedule'!$F$113*M401))*2,
IF(AND(I401=110000,R401&gt;336.4,R401&lt;=504.6,M401&lt;=10),('[1]Pricing Schedule'!$F$103+('[1]Pricing Schedule'!$F$105*M401))*3,
IF(AND(I401=110000,R401&gt;336.4,R401&lt;=504.6,M401&gt;10),('[1]Pricing Schedule'!$F$111+('[1]Pricing Schedule'!$F$113*M401))*3,
IF(AND(I401=110000,R401&gt;504.6,R401&lt;=672.8,M401&lt;=10),('[1]Pricing Schedule'!$F$103+('[1]Pricing Schedule'!$F$105*M401))*4,
IF(AND(I401=110000,R401&gt;504.6,R401&lt;=672.8,M401&gt;10),('[1]Pricing Schedule'!$F$111+('[1]Pricing Schedule'!$F$113*M401))*4,
IF(AND(I401=110000,R401&gt;672.8,R401&lt;=841,M401&lt;=10),('[1]Pricing Schedule'!$F$103+('[1]Pricing Schedule'!$F$105*M401))*5,
IF(AND(I401=110000,R401&gt;672.8,R401&lt;=841,M401&gt;10),('[1]Pricing Schedule'!$F$111+('[1]Pricing Schedule'!$F$113*M401))*5,
IF(AND(I401=110000,R401&gt;672.8,R401&lt;=841,M401&lt;=10),('[1]Pricing Schedule'!$F$103+('[1]Pricing Schedule'!$F$105*M401))*5,
IF(AND(I401=110000,R401&gt;672.8,R401&lt;=841,M401&gt;10),('[1]Pricing Schedule'!$F$111+('[1]Pricing Schedule'!$F$113*M401))*5,
IF(AND(I401=110000,R401&gt;1345.6,R401&lt;=1513.8,M401&lt;=10),('[1]Pricing Schedule'!$F$103+('[1]Pricing Schedule'!$F$105*M401))*9,
IF(AND(I401=110000,R401&gt;1345.6,R401&lt;=1513.8,M401&gt;10),('[1]Pricing Schedule'!$F$111+('[1]Pricing Schedule'!$F$113*M401))*9,
9999999999)))))))))))))))))))))))))))))))))))))))</f>
        <v>1890770</v>
      </c>
      <c r="T401" s="21">
        <f>IF(AND(I401=38000,R401&lt;=4.5,M401&gt;8),'[1]Pricing Schedule'!$J$9,
IF(AND(I401=38000,R401&lt;=4.5,M401&lt;=8),'[1]Pricing Schedule'!$J$36,
IF(AND(I401=38000,R401&gt;4.5,R401&lt;=9,M401&gt;8),'[1]Pricing Schedule'!$J$18,
IF(AND(I401=38000,R401&gt;4.5,R401&lt;=9,M401&lt;=8),'[1]Pricing Schedule'!$J$36,
IF(AND(I401=38000,R401&gt;9,R401&lt;=12.8,M401&gt;8),'[1]Pricing Schedule'!$J$27,
IF(AND(I401=38000,R401&gt;9,R401&lt;=12.8,M401&lt;=8),'[1]Pricing Schedule'!$J$36,
IF(AND(I401=38000,R401&gt;12.8,R401&lt;=22.8),'[1]Pricing Schedule'!$J$36,
IF(AND(I401=38000,R401&gt;22.8,R401&lt;=30.2),'[1]Pricing Schedule'!$J$45,
IF(AND(I401=38000,R401&gt;30.2,R401&lt;=45.9),'[1]Pricing Schedule'!$J$54,
IF(AND(I401=38000,R401&gt;45.9,R401&lt;=123.4),'[1]Pricing Schedule'!$J$97,
IF(AND(I401=38000,R401&gt;123.4,R401&lt;=168.2,M401&lt;=10),'[1]Pricing Schedule'!$J$105,
IF(AND(I401=38000,R401&gt;123.4,R401&lt;=168.2,M401&gt;10),'[1]Pricing Schedule'!$J$113,
IF(AND(I401=38000,R401&gt;168.2,R401&lt;=336.4,M401&lt;=10),('[1]Pricing Schedule'!$J$105),
IF(AND(I401=38000,R401&gt;168.2,R401&lt;=336.4,M401&gt;10),('[1]Pricing Schedule'!$J$113),
IF(AND(I401=38000,R401&gt;336.4,R401&lt;=504.6,M401&lt;=10),('[1]Pricing Schedule'!$J$105),
IF(AND(I401=38000,R401&gt;336.4,R401&lt;=504.6,M401&gt;10),('[1]Pricing Schedule'!$J$113),
IF(AND(I401=38000,R401&gt;504.6,R401&lt;=672.8,M401&lt;=10),('[1]Pricing Schedule'!$J$105),
IF(AND(I401=38000,R401&gt;504.6,R401&lt;=672.8,M401&gt;10),('[1]Pricing Schedule'!$J$113),
IF(AND(I401=110000,R401&lt;=12.8,M401&gt;2),'[1]Pricing Schedule'!$J$63,
IF(AND(I401=110000,R401&lt;=12.8,M401&lt;=2),'[1]Pricing Schedule'!$J$97,
IF(AND(I401=110000,R401&gt;12.8,R401&lt;=22.8,M401&gt;3),'[1]Pricing Schedule'!$J$72,
IF(AND(I401=110000,R401&gt;12.8,R401&lt;=22.8,M401&lt;=3),'[1]Pricing Schedule'!$J$97,
IF(AND(I401=110000,R401&gt;22.8,R401&lt;=30.2),'[1]Pricing Schedule'!$J$81,
IF(AND(I401=110000,R401&gt;30.2,R401&lt;=45.9),'[1]Pricing Schedule'!$J$90,
IF(AND(I401=110000,R401&gt;45.9,R401&lt;=123.4),'[1]Pricing Schedule'!$J$97,
IF(AND(I401=110000,R401&gt;123.4,R401&lt;=168.2,M401&lt;=10),'[1]Pricing Schedule'!$J$105,
IF(AND(I401=110000,R401&gt;123.4,R401&lt;=168.2,M401&gt;10),'[1]Pricing Schedule'!$J$113,
IF(AND(I401=110000,R401&gt;168.2,R401&lt;=336.2,M401&lt;=10),('[1]Pricing Schedule'!$J$105),
IF(AND(I401=110000,R401&gt;168.2,R401&lt;=336.2,M401&gt;10),('[1]Pricing Schedule'!$J$113),
IF(AND(I401=110000,R401&gt;336.4,R401&lt;=504.6,M401&lt;=10),('[1]Pricing Schedule'!$J$105),
IF(AND(I401=110000,R401&gt;336.4,R401&lt;=504.6,M401&gt;10),('[1]Pricing Schedule'!$J$113),
IF(AND(I401=110000,R401&gt;504.6,R401&lt;=672.8,M401&lt;=10),('[1]Pricing Schedule'!$J$105),
IF(AND(I401=110000,R401&gt;504.6,R401&lt;=672.8,M401&gt;10),('[1]Pricing Schedule'!$J$113),
IF(AND(I401=110000,R401&gt;672.8,R401&lt;=841,M401&lt;=10),('[1]Pricing Schedule'!$J$105),
IF(AND(I401=110000,R401&gt;672.8,R401&lt;=841,M401&gt;10),('[1]Pricing Schedule'!$J$113),
IF(AND(I401=110000,R401&gt;1682,R401&lt;=1850.2,M401&lt;=10),('[1]Pricing Schedule'!$J$105),
IF(AND(I401=110000,R401&gt;1682,R401&lt;=1850.2,M401&gt;10),('[1]Pricing Schedule'!$J$113),
IF(AND(I401=110000,R401&gt;2018.4,R401&lt;=2186.6,M401&lt;=10),('[1]Pricing Schedule'!$J$105),
IF(AND(I401=110000,R401&gt;2018.4,R401&lt;=2186.6,M401&gt;10),('[1]Pricing Schedule'!$J$113),999999999)))))))))))))))))))))))))))))))))))))))</f>
        <v>7</v>
      </c>
      <c r="U401" s="40">
        <f t="shared" si="42"/>
        <v>450183.33333333331</v>
      </c>
      <c r="V401" s="41">
        <f t="shared" si="43"/>
        <v>2.2213172411239865</v>
      </c>
      <c r="Y401" s="23">
        <v>222</v>
      </c>
      <c r="Z401" s="23">
        <v>75</v>
      </c>
      <c r="AR401" s="35"/>
    </row>
    <row r="402" spans="1:44">
      <c r="A402" s="23">
        <v>402</v>
      </c>
      <c r="B402" s="23">
        <v>402</v>
      </c>
      <c r="C402" s="23" t="s">
        <v>752</v>
      </c>
      <c r="D402" s="23" t="s">
        <v>280</v>
      </c>
      <c r="E402" s="23" t="s">
        <v>280</v>
      </c>
      <c r="F402" s="23" t="s">
        <v>286</v>
      </c>
      <c r="G402" s="23" t="s">
        <v>287</v>
      </c>
      <c r="H402" s="23" t="s">
        <v>113</v>
      </c>
      <c r="I402" s="13">
        <v>38000</v>
      </c>
      <c r="J402" s="13">
        <v>38000</v>
      </c>
      <c r="K402" s="13">
        <v>10000</v>
      </c>
      <c r="L402" s="24">
        <v>9.4870000000000001</v>
      </c>
      <c r="M402" s="37">
        <f t="shared" si="38"/>
        <v>10</v>
      </c>
      <c r="N402" s="24">
        <v>0.16500000000000001</v>
      </c>
      <c r="O402" s="13">
        <v>2</v>
      </c>
      <c r="P402" s="36">
        <f t="shared" si="39"/>
        <v>0.16500000000000001</v>
      </c>
      <c r="Q402" s="38">
        <f t="shared" si="40"/>
        <v>4.2</v>
      </c>
      <c r="R402" s="37">
        <f t="shared" si="41"/>
        <v>4.2</v>
      </c>
      <c r="S402" s="39">
        <f>IF(AND(I402=38000,R402&lt;=4.5,M402&gt;8),'[1]Pricing Schedule'!$F$8+('[1]Pricing Schedule'!$F$9*M402),
IF(AND(I402=38000,R402&lt;=4.5,M402&lt;=8),'[1]Pricing Schedule'!$F$34+('[1]Pricing Schedule'!$F$36*M402),
IF(AND(I402=38000,R402&gt;4.5,R402&lt;=9,M402&gt;8),'[1]Pricing Schedule'!$F$17+('[1]Pricing Schedule'!$F$18*M402),
IF(AND(I402=38000,R402&gt;4.5,R402&lt;=9,M402&lt;=8),'[1]Pricing Schedule'!$F$34+('[1]Pricing Schedule'!$F$36*M402),
IF(AND(I402=38000,R402&gt;9,R402&lt;=12.8,M402&gt;8),'[1]Pricing Schedule'!$F$26+('[1]Pricing Schedule'!$F$27*M402),
IF(AND(I402=38000,R402&gt;9,R402&lt;=12.8,M402&lt;=8),'[1]Pricing Schedule'!$F$34+('[1]Pricing Schedule'!$F$36*M402),
IF(AND(I402=38000,R402&gt;12.8,R402&lt;=22.8),'[1]Pricing Schedule'!$F$34+('[1]Pricing Schedule'!$F$36*M402),
IF(AND(I402=38000,R402&gt;22.8,R402&lt;=30.2),'[1]Pricing Schedule'!$F$43+('[1]Pricing Schedule'!$F$45*M402),
IF(AND(I402=38000,R402&gt;30.2,R402&lt;=45.9),'[1]Pricing Schedule'!$F$52+('[1]Pricing Schedule'!$F$54*M402),
IF(AND(I402=38000,R402&gt;45.9,R402&lt;=123.4),'[1]Pricing Schedule'!$F$96+('[1]Pricing Schedule'!$F$97*M402),
IF(AND(I402=38000,R402&gt;123.4,R402&lt;=168.2,M402&lt;=10),'[1]Pricing Schedule'!$F$103+('[1]Pricing Schedule'!$F$105*M402),
IF(AND(I402=38000,R402&gt;123.4,R402&lt;=168.2,M402&gt;10),'[1]Pricing Schedule'!$F$111+('[1]Pricing Schedule'!$F$113*M402),
IF(AND(I402=38000,R402&gt;157.4,R402&lt;=336.4,M402&lt;=10),('[1]Pricing Schedule'!$F$103+('[1]Pricing Schedule'!$F$105*M402))*2,
IF(AND(I402=38000,R402&gt;157.4,R402&lt;=336.4,M402&gt;10),('[1]Pricing Schedule'!$F$111+('[1]Pricing Schedule'!$F$113*M402))*2,
IF(AND(I402=38000,R402&gt;314.8,R402&lt;=504.6,M402&lt;=10),('[1]Pricing Schedule'!$F$103+('[1]Pricing Schedule'!$F$105*M402))*3,
IF(AND(I402=38000,R402&gt;314.8,R402&lt;=504.6,M402&gt;10),('[1]Pricing Schedule'!$F$111+('[1]Pricing Schedule'!$F$113*M402))*3,
IF(AND(I402=38000,R402&gt;472.2,R402&lt;=672.8,M402&lt;=10),('[1]Pricing Schedule'!$F$103+('[1]Pricing Schedule'!$F$105*M402))*4,
IF(AND(I402=38000,R402&gt;472.2,R402&lt;=672.8,M402&gt;10),('[1]Pricing Schedule'!$F$111+('[1]Pricing Schedule'!$F$113*M402))*4,
IF(AND(I402=110000,R402&lt;=12.8,M402&gt;2),'[1]Pricing Schedule'!$F$62+('[1]Pricing Schedule'!$F$63*M402),
IF(AND(I402=110000,R402&lt;=12.8,M402&lt;=2),'[1]Pricing Schedule'!$F$96+('[1]Pricing Schedule'!$F$97*M402),
IF(AND(I402=110000,R402&gt;12.8,R402&lt;=22.8,M402&gt;3),'[1]Pricing Schedule'!$F$71+('[1]Pricing Schedule'!$F$72*M402),
IF(AND(I402=110000,R402&gt;12.8,R402&lt;=22.8,M402&lt;=3),'[1]Pricing Schedule'!$F$96+('[1]Pricing Schedule'!$F$97*M402),
IF(AND(I402=110000,R402&gt;22.8,R402&lt;=30.2),'[1]Pricing Schedule'!$F$80+('[1]Pricing Schedule'!$F$81*M402),
IF(AND(I402=110000,R402&gt;30.2,R402&lt;=45.9),'[1]Pricing Schedule'!$F$89+('[1]Pricing Schedule'!$F$90*M402),
IF(AND(I402=110000,R402&gt;45.9,R402&lt;=123.4),'[1]Pricing Schedule'!$F$96+('[1]Pricing Schedule'!$F$97*M402),
IF(AND(I402=110000,R402&gt;123.4,R402&lt;=168.2,M402&lt;=10),'[1]Pricing Schedule'!$F$103+('[1]Pricing Schedule'!$F$105*M402),
IF(AND(I402=110000,R402&gt;123.4,R402&lt;=168.2,M402&gt;10),'[1]Pricing Schedule'!$F$111+('[1]Pricing Schedule'!$F$113*M402),
IF(AND(I402=110000,R402&gt;168.2,R402&lt;=336.4,M402&lt;=10),('[1]Pricing Schedule'!$F$103+('[1]Pricing Schedule'!$F$105*M402))*2,
IF(AND(I402=110000,R402&gt;168.2,R402&lt;=336.4,M402&gt;10),('[1]Pricing Schedule'!$F$111+('[1]Pricing Schedule'!$F$113*M402))*2,
IF(AND(I402=110000,R402&gt;336.4,R402&lt;=504.6,M402&lt;=10),('[1]Pricing Schedule'!$F$103+('[1]Pricing Schedule'!$F$105*M402))*3,
IF(AND(I402=110000,R402&gt;336.4,R402&lt;=504.6,M402&gt;10),('[1]Pricing Schedule'!$F$111+('[1]Pricing Schedule'!$F$113*M402))*3,
IF(AND(I402=110000,R402&gt;504.6,R402&lt;=672.8,M402&lt;=10),('[1]Pricing Schedule'!$F$103+('[1]Pricing Schedule'!$F$105*M402))*4,
IF(AND(I402=110000,R402&gt;504.6,R402&lt;=672.8,M402&gt;10),('[1]Pricing Schedule'!$F$111+('[1]Pricing Schedule'!$F$113*M402))*4,
IF(AND(I402=110000,R402&gt;672.8,R402&lt;=841,M402&lt;=10),('[1]Pricing Schedule'!$F$103+('[1]Pricing Schedule'!$F$105*M402))*5,
IF(AND(I402=110000,R402&gt;672.8,R402&lt;=841,M402&gt;10),('[1]Pricing Schedule'!$F$111+('[1]Pricing Schedule'!$F$113*M402))*5,
IF(AND(I402=110000,R402&gt;672.8,R402&lt;=841,M402&lt;=10),('[1]Pricing Schedule'!$F$103+('[1]Pricing Schedule'!$F$105*M402))*5,
IF(AND(I402=110000,R402&gt;672.8,R402&lt;=841,M402&gt;10),('[1]Pricing Schedule'!$F$111+('[1]Pricing Schedule'!$F$113*M402))*5,
IF(AND(I402=110000,R402&gt;1345.6,R402&lt;=1513.8,M402&lt;=10),('[1]Pricing Schedule'!$F$103+('[1]Pricing Schedule'!$F$105*M402))*9,
IF(AND(I402=110000,R402&gt;1345.6,R402&lt;=1513.8,M402&gt;10),('[1]Pricing Schedule'!$F$111+('[1]Pricing Schedule'!$F$113*M402))*9,
9999999999)))))))))))))))))))))))))))))))))))))))</f>
        <v>1387140</v>
      </c>
      <c r="T402" s="21">
        <f>IF(AND(I402=38000,R402&lt;=4.5,M402&gt;8),'[1]Pricing Schedule'!$J$9,
IF(AND(I402=38000,R402&lt;=4.5,M402&lt;=8),'[1]Pricing Schedule'!$J$36,
IF(AND(I402=38000,R402&gt;4.5,R402&lt;=9,M402&gt;8),'[1]Pricing Schedule'!$J$18,
IF(AND(I402=38000,R402&gt;4.5,R402&lt;=9,M402&lt;=8),'[1]Pricing Schedule'!$J$36,
IF(AND(I402=38000,R402&gt;9,R402&lt;=12.8,M402&gt;8),'[1]Pricing Schedule'!$J$27,
IF(AND(I402=38000,R402&gt;9,R402&lt;=12.8,M402&lt;=8),'[1]Pricing Schedule'!$J$36,
IF(AND(I402=38000,R402&gt;12.8,R402&lt;=22.8),'[1]Pricing Schedule'!$J$36,
IF(AND(I402=38000,R402&gt;22.8,R402&lt;=30.2),'[1]Pricing Schedule'!$J$45,
IF(AND(I402=38000,R402&gt;30.2,R402&lt;=45.9),'[1]Pricing Schedule'!$J$54,
IF(AND(I402=38000,R402&gt;45.9,R402&lt;=123.4),'[1]Pricing Schedule'!$J$97,
IF(AND(I402=38000,R402&gt;123.4,R402&lt;=168.2,M402&lt;=10),'[1]Pricing Schedule'!$J$105,
IF(AND(I402=38000,R402&gt;123.4,R402&lt;=168.2,M402&gt;10),'[1]Pricing Schedule'!$J$113,
IF(AND(I402=38000,R402&gt;168.2,R402&lt;=336.4,M402&lt;=10),('[1]Pricing Schedule'!$J$105),
IF(AND(I402=38000,R402&gt;168.2,R402&lt;=336.4,M402&gt;10),('[1]Pricing Schedule'!$J$113),
IF(AND(I402=38000,R402&gt;336.4,R402&lt;=504.6,M402&lt;=10),('[1]Pricing Schedule'!$J$105),
IF(AND(I402=38000,R402&gt;336.4,R402&lt;=504.6,M402&gt;10),('[1]Pricing Schedule'!$J$113),
IF(AND(I402=38000,R402&gt;504.6,R402&lt;=672.8,M402&lt;=10),('[1]Pricing Schedule'!$J$105),
IF(AND(I402=38000,R402&gt;504.6,R402&lt;=672.8,M402&gt;10),('[1]Pricing Schedule'!$J$113),
IF(AND(I402=110000,R402&lt;=12.8,M402&gt;2),'[1]Pricing Schedule'!$J$63,
IF(AND(I402=110000,R402&lt;=12.8,M402&lt;=2),'[1]Pricing Schedule'!$J$97,
IF(AND(I402=110000,R402&gt;12.8,R402&lt;=22.8,M402&gt;3),'[1]Pricing Schedule'!$J$72,
IF(AND(I402=110000,R402&gt;12.8,R402&lt;=22.8,M402&lt;=3),'[1]Pricing Schedule'!$J$97,
IF(AND(I402=110000,R402&gt;22.8,R402&lt;=30.2),'[1]Pricing Schedule'!$J$81,
IF(AND(I402=110000,R402&gt;30.2,R402&lt;=45.9),'[1]Pricing Schedule'!$J$90,
IF(AND(I402=110000,R402&gt;45.9,R402&lt;=123.4),'[1]Pricing Schedule'!$J$97,
IF(AND(I402=110000,R402&gt;123.4,R402&lt;=168.2,M402&lt;=10),'[1]Pricing Schedule'!$J$105,
IF(AND(I402=110000,R402&gt;123.4,R402&lt;=168.2,M402&gt;10),'[1]Pricing Schedule'!$J$113,
IF(AND(I402=110000,R402&gt;168.2,R402&lt;=336.2,M402&lt;=10),('[1]Pricing Schedule'!$J$105),
IF(AND(I402=110000,R402&gt;168.2,R402&lt;=336.2,M402&gt;10),('[1]Pricing Schedule'!$J$113),
IF(AND(I402=110000,R402&gt;336.4,R402&lt;=504.6,M402&lt;=10),('[1]Pricing Schedule'!$J$105),
IF(AND(I402=110000,R402&gt;336.4,R402&lt;=504.6,M402&gt;10),('[1]Pricing Schedule'!$J$113),
IF(AND(I402=110000,R402&gt;504.6,R402&lt;=672.8,M402&lt;=10),('[1]Pricing Schedule'!$J$105),
IF(AND(I402=110000,R402&gt;504.6,R402&lt;=672.8,M402&gt;10),('[1]Pricing Schedule'!$J$113),
IF(AND(I402=110000,R402&gt;672.8,R402&lt;=841,M402&lt;=10),('[1]Pricing Schedule'!$J$105),
IF(AND(I402=110000,R402&gt;672.8,R402&lt;=841,M402&gt;10),('[1]Pricing Schedule'!$J$113),
IF(AND(I402=110000,R402&gt;1682,R402&lt;=1850.2,M402&lt;=10),('[1]Pricing Schedule'!$J$105),
IF(AND(I402=110000,R402&gt;1682,R402&lt;=1850.2,M402&gt;10),('[1]Pricing Schedule'!$J$113),
IF(AND(I402=110000,R402&gt;2018.4,R402&lt;=2186.6,M402&lt;=10),('[1]Pricing Schedule'!$J$105),
IF(AND(I402=110000,R402&gt;2018.4,R402&lt;=2186.6,M402&gt;10),('[1]Pricing Schedule'!$J$113),999999999)))))))))))))))))))))))))))))))))))))))</f>
        <v>1</v>
      </c>
      <c r="U402" s="40">
        <f t="shared" si="42"/>
        <v>330271.42857142858</v>
      </c>
      <c r="V402" s="41">
        <f t="shared" si="43"/>
        <v>3.0278126216531858</v>
      </c>
      <c r="Y402" s="23">
        <v>209</v>
      </c>
      <c r="Z402" s="23">
        <v>42</v>
      </c>
      <c r="AR402" s="35"/>
    </row>
    <row r="403" spans="1:44">
      <c r="A403" s="23">
        <v>403</v>
      </c>
      <c r="B403" s="23">
        <v>403</v>
      </c>
      <c r="C403" s="23" t="s">
        <v>753</v>
      </c>
      <c r="D403" s="23" t="s">
        <v>121</v>
      </c>
      <c r="E403" s="23" t="s">
        <v>121</v>
      </c>
      <c r="F403" s="23" t="s">
        <v>754</v>
      </c>
      <c r="G403" s="23" t="s">
        <v>755</v>
      </c>
      <c r="H403" s="23" t="s">
        <v>113</v>
      </c>
      <c r="I403" s="13">
        <v>38000</v>
      </c>
      <c r="J403" s="13">
        <v>20000</v>
      </c>
      <c r="K403" s="13">
        <v>38000</v>
      </c>
      <c r="L403" s="24">
        <v>6.0880000000000001</v>
      </c>
      <c r="M403" s="37">
        <f t="shared" si="38"/>
        <v>7</v>
      </c>
      <c r="N403" s="24">
        <v>0.14399999999999999</v>
      </c>
      <c r="O403" s="13">
        <v>2</v>
      </c>
      <c r="P403" s="36">
        <f t="shared" si="39"/>
        <v>0.14399999999999999</v>
      </c>
      <c r="Q403" s="38">
        <f t="shared" si="40"/>
        <v>4.2</v>
      </c>
      <c r="R403" s="37">
        <f t="shared" si="41"/>
        <v>4.2</v>
      </c>
      <c r="S403" s="39">
        <f>IF(AND(I403=38000,R403&lt;=4.5,M403&gt;8),'[1]Pricing Schedule'!$F$8+('[1]Pricing Schedule'!$F$9*M403),
IF(AND(I403=38000,R403&lt;=4.5,M403&lt;=8),'[1]Pricing Schedule'!$F$34+('[1]Pricing Schedule'!$F$36*M403),
IF(AND(I403=38000,R403&gt;4.5,R403&lt;=9,M403&gt;8),'[1]Pricing Schedule'!$F$17+('[1]Pricing Schedule'!$F$18*M403),
IF(AND(I403=38000,R403&gt;4.5,R403&lt;=9,M403&lt;=8),'[1]Pricing Schedule'!$F$34+('[1]Pricing Schedule'!$F$36*M403),
IF(AND(I403=38000,R403&gt;9,R403&lt;=12.8,M403&gt;8),'[1]Pricing Schedule'!$F$26+('[1]Pricing Schedule'!$F$27*M403),
IF(AND(I403=38000,R403&gt;9,R403&lt;=12.8,M403&lt;=8),'[1]Pricing Schedule'!$F$34+('[1]Pricing Schedule'!$F$36*M403),
IF(AND(I403=38000,R403&gt;12.8,R403&lt;=22.8),'[1]Pricing Schedule'!$F$34+('[1]Pricing Schedule'!$F$36*M403),
IF(AND(I403=38000,R403&gt;22.8,R403&lt;=30.2),'[1]Pricing Schedule'!$F$43+('[1]Pricing Schedule'!$F$45*M403),
IF(AND(I403=38000,R403&gt;30.2,R403&lt;=45.9),'[1]Pricing Schedule'!$F$52+('[1]Pricing Schedule'!$F$54*M403),
IF(AND(I403=38000,R403&gt;45.9,R403&lt;=123.4),'[1]Pricing Schedule'!$F$96+('[1]Pricing Schedule'!$F$97*M403),
IF(AND(I403=38000,R403&gt;123.4,R403&lt;=168.2,M403&lt;=10),'[1]Pricing Schedule'!$F$103+('[1]Pricing Schedule'!$F$105*M403),
IF(AND(I403=38000,R403&gt;123.4,R403&lt;=168.2,M403&gt;10),'[1]Pricing Schedule'!$F$111+('[1]Pricing Schedule'!$F$113*M403),
IF(AND(I403=38000,R403&gt;157.4,R403&lt;=336.4,M403&lt;=10),('[1]Pricing Schedule'!$F$103+('[1]Pricing Schedule'!$F$105*M403))*2,
IF(AND(I403=38000,R403&gt;157.4,R403&lt;=336.4,M403&gt;10),('[1]Pricing Schedule'!$F$111+('[1]Pricing Schedule'!$F$113*M403))*2,
IF(AND(I403=38000,R403&gt;314.8,R403&lt;=504.6,M403&lt;=10),('[1]Pricing Schedule'!$F$103+('[1]Pricing Schedule'!$F$105*M403))*3,
IF(AND(I403=38000,R403&gt;314.8,R403&lt;=504.6,M403&gt;10),('[1]Pricing Schedule'!$F$111+('[1]Pricing Schedule'!$F$113*M403))*3,
IF(AND(I403=38000,R403&gt;472.2,R403&lt;=672.8,M403&lt;=10),('[1]Pricing Schedule'!$F$103+('[1]Pricing Schedule'!$F$105*M403))*4,
IF(AND(I403=38000,R403&gt;472.2,R403&lt;=672.8,M403&gt;10),('[1]Pricing Schedule'!$F$111+('[1]Pricing Schedule'!$F$113*M403))*4,
IF(AND(I403=110000,R403&lt;=12.8,M403&gt;2),'[1]Pricing Schedule'!$F$62+('[1]Pricing Schedule'!$F$63*M403),
IF(AND(I403=110000,R403&lt;=12.8,M403&lt;=2),'[1]Pricing Schedule'!$F$96+('[1]Pricing Schedule'!$F$97*M403),
IF(AND(I403=110000,R403&gt;12.8,R403&lt;=22.8,M403&gt;3),'[1]Pricing Schedule'!$F$71+('[1]Pricing Schedule'!$F$72*M403),
IF(AND(I403=110000,R403&gt;12.8,R403&lt;=22.8,M403&lt;=3),'[1]Pricing Schedule'!$F$96+('[1]Pricing Schedule'!$F$97*M403),
IF(AND(I403=110000,R403&gt;22.8,R403&lt;=30.2),'[1]Pricing Schedule'!$F$80+('[1]Pricing Schedule'!$F$81*M403),
IF(AND(I403=110000,R403&gt;30.2,R403&lt;=45.9),'[1]Pricing Schedule'!$F$89+('[1]Pricing Schedule'!$F$90*M403),
IF(AND(I403=110000,R403&gt;45.9,R403&lt;=123.4),'[1]Pricing Schedule'!$F$96+('[1]Pricing Schedule'!$F$97*M403),
IF(AND(I403=110000,R403&gt;123.4,R403&lt;=168.2,M403&lt;=10),'[1]Pricing Schedule'!$F$103+('[1]Pricing Schedule'!$F$105*M403),
IF(AND(I403=110000,R403&gt;123.4,R403&lt;=168.2,M403&gt;10),'[1]Pricing Schedule'!$F$111+('[1]Pricing Schedule'!$F$113*M403),
IF(AND(I403=110000,R403&gt;168.2,R403&lt;=336.4,M403&lt;=10),('[1]Pricing Schedule'!$F$103+('[1]Pricing Schedule'!$F$105*M403))*2,
IF(AND(I403=110000,R403&gt;168.2,R403&lt;=336.4,M403&gt;10),('[1]Pricing Schedule'!$F$111+('[1]Pricing Schedule'!$F$113*M403))*2,
IF(AND(I403=110000,R403&gt;336.4,R403&lt;=504.6,M403&lt;=10),('[1]Pricing Schedule'!$F$103+('[1]Pricing Schedule'!$F$105*M403))*3,
IF(AND(I403=110000,R403&gt;336.4,R403&lt;=504.6,M403&gt;10),('[1]Pricing Schedule'!$F$111+('[1]Pricing Schedule'!$F$113*M403))*3,
IF(AND(I403=110000,R403&gt;504.6,R403&lt;=672.8,M403&lt;=10),('[1]Pricing Schedule'!$F$103+('[1]Pricing Schedule'!$F$105*M403))*4,
IF(AND(I403=110000,R403&gt;504.6,R403&lt;=672.8,M403&gt;10),('[1]Pricing Schedule'!$F$111+('[1]Pricing Schedule'!$F$113*M403))*4,
IF(AND(I403=110000,R403&gt;672.8,R403&lt;=841,M403&lt;=10),('[1]Pricing Schedule'!$F$103+('[1]Pricing Schedule'!$F$105*M403))*5,
IF(AND(I403=110000,R403&gt;672.8,R403&lt;=841,M403&gt;10),('[1]Pricing Schedule'!$F$111+('[1]Pricing Schedule'!$F$113*M403))*5,
IF(AND(I403=110000,R403&gt;672.8,R403&lt;=841,M403&lt;=10),('[1]Pricing Schedule'!$F$103+('[1]Pricing Schedule'!$F$105*M403))*5,
IF(AND(I403=110000,R403&gt;672.8,R403&lt;=841,M403&gt;10),('[1]Pricing Schedule'!$F$111+('[1]Pricing Schedule'!$F$113*M403))*5,
IF(AND(I403=110000,R403&gt;1345.6,R403&lt;=1513.8,M403&lt;=10),('[1]Pricing Schedule'!$F$103+('[1]Pricing Schedule'!$F$105*M403))*9,
IF(AND(I403=110000,R403&gt;1345.6,R403&lt;=1513.8,M403&gt;10),('[1]Pricing Schedule'!$F$111+('[1]Pricing Schedule'!$F$113*M403))*9,
9999999999)))))))))))))))))))))))))))))))))))))))</f>
        <v>839680</v>
      </c>
      <c r="T403" s="21">
        <f>IF(AND(I403=38000,R403&lt;=4.5,M403&gt;8),'[1]Pricing Schedule'!$J$9,
IF(AND(I403=38000,R403&lt;=4.5,M403&lt;=8),'[1]Pricing Schedule'!$J$36,
IF(AND(I403=38000,R403&gt;4.5,R403&lt;=9,M403&gt;8),'[1]Pricing Schedule'!$J$18,
IF(AND(I403=38000,R403&gt;4.5,R403&lt;=9,M403&lt;=8),'[1]Pricing Schedule'!$J$36,
IF(AND(I403=38000,R403&gt;9,R403&lt;=12.8,M403&gt;8),'[1]Pricing Schedule'!$J$27,
IF(AND(I403=38000,R403&gt;9,R403&lt;=12.8,M403&lt;=8),'[1]Pricing Schedule'!$J$36,
IF(AND(I403=38000,R403&gt;12.8,R403&lt;=22.8),'[1]Pricing Schedule'!$J$36,
IF(AND(I403=38000,R403&gt;22.8,R403&lt;=30.2),'[1]Pricing Schedule'!$J$45,
IF(AND(I403=38000,R403&gt;30.2,R403&lt;=45.9),'[1]Pricing Schedule'!$J$54,
IF(AND(I403=38000,R403&gt;45.9,R403&lt;=123.4),'[1]Pricing Schedule'!$J$97,
IF(AND(I403=38000,R403&gt;123.4,R403&lt;=168.2,M403&lt;=10),'[1]Pricing Schedule'!$J$105,
IF(AND(I403=38000,R403&gt;123.4,R403&lt;=168.2,M403&gt;10),'[1]Pricing Schedule'!$J$113,
IF(AND(I403=38000,R403&gt;168.2,R403&lt;=336.4,M403&lt;=10),('[1]Pricing Schedule'!$J$105),
IF(AND(I403=38000,R403&gt;168.2,R403&lt;=336.4,M403&gt;10),('[1]Pricing Schedule'!$J$113),
IF(AND(I403=38000,R403&gt;336.4,R403&lt;=504.6,M403&lt;=10),('[1]Pricing Schedule'!$J$105),
IF(AND(I403=38000,R403&gt;336.4,R403&lt;=504.6,M403&gt;10),('[1]Pricing Schedule'!$J$113),
IF(AND(I403=38000,R403&gt;504.6,R403&lt;=672.8,M403&lt;=10),('[1]Pricing Schedule'!$J$105),
IF(AND(I403=38000,R403&gt;504.6,R403&lt;=672.8,M403&gt;10),('[1]Pricing Schedule'!$J$113),
IF(AND(I403=110000,R403&lt;=12.8,M403&gt;2),'[1]Pricing Schedule'!$J$63,
IF(AND(I403=110000,R403&lt;=12.8,M403&lt;=2),'[1]Pricing Schedule'!$J$97,
IF(AND(I403=110000,R403&gt;12.8,R403&lt;=22.8,M403&gt;3),'[1]Pricing Schedule'!$J$72,
IF(AND(I403=110000,R403&gt;12.8,R403&lt;=22.8,M403&lt;=3),'[1]Pricing Schedule'!$J$97,
IF(AND(I403=110000,R403&gt;22.8,R403&lt;=30.2),'[1]Pricing Schedule'!$J$81,
IF(AND(I403=110000,R403&gt;30.2,R403&lt;=45.9),'[1]Pricing Schedule'!$J$90,
IF(AND(I403=110000,R403&gt;45.9,R403&lt;=123.4),'[1]Pricing Schedule'!$J$97,
IF(AND(I403=110000,R403&gt;123.4,R403&lt;=168.2,M403&lt;=10),'[1]Pricing Schedule'!$J$105,
IF(AND(I403=110000,R403&gt;123.4,R403&lt;=168.2,M403&gt;10),'[1]Pricing Schedule'!$J$113,
IF(AND(I403=110000,R403&gt;168.2,R403&lt;=336.2,M403&lt;=10),('[1]Pricing Schedule'!$J$105),
IF(AND(I403=110000,R403&gt;168.2,R403&lt;=336.2,M403&gt;10),('[1]Pricing Schedule'!$J$113),
IF(AND(I403=110000,R403&gt;336.4,R403&lt;=504.6,M403&lt;=10),('[1]Pricing Schedule'!$J$105),
IF(AND(I403=110000,R403&gt;336.4,R403&lt;=504.6,M403&gt;10),('[1]Pricing Schedule'!$J$113),
IF(AND(I403=110000,R403&gt;504.6,R403&lt;=672.8,M403&lt;=10),('[1]Pricing Schedule'!$J$105),
IF(AND(I403=110000,R403&gt;504.6,R403&lt;=672.8,M403&gt;10),('[1]Pricing Schedule'!$J$113),
IF(AND(I403=110000,R403&gt;672.8,R403&lt;=841,M403&lt;=10),('[1]Pricing Schedule'!$J$105),
IF(AND(I403=110000,R403&gt;672.8,R403&lt;=841,M403&gt;10),('[1]Pricing Schedule'!$J$113),
IF(AND(I403=110000,R403&gt;1682,R403&lt;=1850.2,M403&lt;=10),('[1]Pricing Schedule'!$J$105),
IF(AND(I403=110000,R403&gt;1682,R403&lt;=1850.2,M403&gt;10),('[1]Pricing Schedule'!$J$113),
IF(AND(I403=110000,R403&gt;2018.4,R403&lt;=2186.6,M403&lt;=10),('[1]Pricing Schedule'!$J$105),
IF(AND(I403=110000,R403&gt;2018.4,R403&lt;=2186.6,M403&gt;10),('[1]Pricing Schedule'!$J$113),999999999)))))))))))))))))))))))))))))))))))))))</f>
        <v>4</v>
      </c>
      <c r="U403" s="40">
        <f t="shared" si="42"/>
        <v>199923.80952380953</v>
      </c>
      <c r="V403" s="41">
        <f t="shared" si="43"/>
        <v>5.0019054878048781</v>
      </c>
      <c r="Y403" s="23">
        <v>106</v>
      </c>
      <c r="Z403" s="23">
        <v>670</v>
      </c>
      <c r="AR403" s="35"/>
    </row>
    <row r="404" spans="1:44">
      <c r="A404" s="23">
        <v>404</v>
      </c>
      <c r="B404" s="23">
        <v>404</v>
      </c>
      <c r="C404" s="23" t="s">
        <v>756</v>
      </c>
      <c r="D404" s="23" t="s">
        <v>121</v>
      </c>
      <c r="E404" s="23" t="s">
        <v>121</v>
      </c>
      <c r="F404" s="23" t="s">
        <v>757</v>
      </c>
      <c r="G404" s="23" t="s">
        <v>758</v>
      </c>
      <c r="H404" s="23" t="s">
        <v>113</v>
      </c>
      <c r="I404" s="13">
        <v>38000</v>
      </c>
      <c r="J404" s="23" t="s">
        <v>119</v>
      </c>
      <c r="K404" s="13">
        <v>38000</v>
      </c>
      <c r="L404" s="24">
        <v>1.1879999999999999</v>
      </c>
      <c r="M404" s="37">
        <f t="shared" si="38"/>
        <v>2</v>
      </c>
      <c r="N404" s="24">
        <v>0.16900000000000001</v>
      </c>
      <c r="O404" s="13">
        <v>2</v>
      </c>
      <c r="P404" s="36">
        <f t="shared" si="39"/>
        <v>0.16900000000000001</v>
      </c>
      <c r="Q404" s="38">
        <f t="shared" si="40"/>
        <v>4.2</v>
      </c>
      <c r="R404" s="37">
        <f t="shared" si="41"/>
        <v>4.2</v>
      </c>
      <c r="S404" s="39">
        <f>IF(AND(I404=38000,R404&lt;=4.5,M404&gt;8),'[1]Pricing Schedule'!$F$8+('[1]Pricing Schedule'!$F$9*M404),
IF(AND(I404=38000,R404&lt;=4.5,M404&lt;=8),'[1]Pricing Schedule'!$F$34+('[1]Pricing Schedule'!$F$36*M404),
IF(AND(I404=38000,R404&gt;4.5,R404&lt;=9,M404&gt;8),'[1]Pricing Schedule'!$F$17+('[1]Pricing Schedule'!$F$18*M404),
IF(AND(I404=38000,R404&gt;4.5,R404&lt;=9,M404&lt;=8),'[1]Pricing Schedule'!$F$34+('[1]Pricing Schedule'!$F$36*M404),
IF(AND(I404=38000,R404&gt;9,R404&lt;=12.8,M404&gt;8),'[1]Pricing Schedule'!$F$26+('[1]Pricing Schedule'!$F$27*M404),
IF(AND(I404=38000,R404&gt;9,R404&lt;=12.8,M404&lt;=8),'[1]Pricing Schedule'!$F$34+('[1]Pricing Schedule'!$F$36*M404),
IF(AND(I404=38000,R404&gt;12.8,R404&lt;=22.8),'[1]Pricing Schedule'!$F$34+('[1]Pricing Schedule'!$F$36*M404),
IF(AND(I404=38000,R404&gt;22.8,R404&lt;=30.2),'[1]Pricing Schedule'!$F$43+('[1]Pricing Schedule'!$F$45*M404),
IF(AND(I404=38000,R404&gt;30.2,R404&lt;=45.9),'[1]Pricing Schedule'!$F$52+('[1]Pricing Schedule'!$F$54*M404),
IF(AND(I404=38000,R404&gt;45.9,R404&lt;=123.4),'[1]Pricing Schedule'!$F$96+('[1]Pricing Schedule'!$F$97*M404),
IF(AND(I404=38000,R404&gt;123.4,R404&lt;=168.2,M404&lt;=10),'[1]Pricing Schedule'!$F$103+('[1]Pricing Schedule'!$F$105*M404),
IF(AND(I404=38000,R404&gt;123.4,R404&lt;=168.2,M404&gt;10),'[1]Pricing Schedule'!$F$111+('[1]Pricing Schedule'!$F$113*M404),
IF(AND(I404=38000,R404&gt;157.4,R404&lt;=336.4,M404&lt;=10),('[1]Pricing Schedule'!$F$103+('[1]Pricing Schedule'!$F$105*M404))*2,
IF(AND(I404=38000,R404&gt;157.4,R404&lt;=336.4,M404&gt;10),('[1]Pricing Schedule'!$F$111+('[1]Pricing Schedule'!$F$113*M404))*2,
IF(AND(I404=38000,R404&gt;314.8,R404&lt;=504.6,M404&lt;=10),('[1]Pricing Schedule'!$F$103+('[1]Pricing Schedule'!$F$105*M404))*3,
IF(AND(I404=38000,R404&gt;314.8,R404&lt;=504.6,M404&gt;10),('[1]Pricing Schedule'!$F$111+('[1]Pricing Schedule'!$F$113*M404))*3,
IF(AND(I404=38000,R404&gt;472.2,R404&lt;=672.8,M404&lt;=10),('[1]Pricing Schedule'!$F$103+('[1]Pricing Schedule'!$F$105*M404))*4,
IF(AND(I404=38000,R404&gt;472.2,R404&lt;=672.8,M404&gt;10),('[1]Pricing Schedule'!$F$111+('[1]Pricing Schedule'!$F$113*M404))*4,
IF(AND(I404=110000,R404&lt;=12.8,M404&gt;2),'[1]Pricing Schedule'!$F$62+('[1]Pricing Schedule'!$F$63*M404),
IF(AND(I404=110000,R404&lt;=12.8,M404&lt;=2),'[1]Pricing Schedule'!$F$96+('[1]Pricing Schedule'!$F$97*M404),
IF(AND(I404=110000,R404&gt;12.8,R404&lt;=22.8,M404&gt;3),'[1]Pricing Schedule'!$F$71+('[1]Pricing Schedule'!$F$72*M404),
IF(AND(I404=110000,R404&gt;12.8,R404&lt;=22.8,M404&lt;=3),'[1]Pricing Schedule'!$F$96+('[1]Pricing Schedule'!$F$97*M404),
IF(AND(I404=110000,R404&gt;22.8,R404&lt;=30.2),'[1]Pricing Schedule'!$F$80+('[1]Pricing Schedule'!$F$81*M404),
IF(AND(I404=110000,R404&gt;30.2,R404&lt;=45.9),'[1]Pricing Schedule'!$F$89+('[1]Pricing Schedule'!$F$90*M404),
IF(AND(I404=110000,R404&gt;45.9,R404&lt;=123.4),'[1]Pricing Schedule'!$F$96+('[1]Pricing Schedule'!$F$97*M404),
IF(AND(I404=110000,R404&gt;123.4,R404&lt;=168.2,M404&lt;=10),'[1]Pricing Schedule'!$F$103+('[1]Pricing Schedule'!$F$105*M404),
IF(AND(I404=110000,R404&gt;123.4,R404&lt;=168.2,M404&gt;10),'[1]Pricing Schedule'!$F$111+('[1]Pricing Schedule'!$F$113*M404),
IF(AND(I404=110000,R404&gt;168.2,R404&lt;=336.4,M404&lt;=10),('[1]Pricing Schedule'!$F$103+('[1]Pricing Schedule'!$F$105*M404))*2,
IF(AND(I404=110000,R404&gt;168.2,R404&lt;=336.4,M404&gt;10),('[1]Pricing Schedule'!$F$111+('[1]Pricing Schedule'!$F$113*M404))*2,
IF(AND(I404=110000,R404&gt;336.4,R404&lt;=504.6,M404&lt;=10),('[1]Pricing Schedule'!$F$103+('[1]Pricing Schedule'!$F$105*M404))*3,
IF(AND(I404=110000,R404&gt;336.4,R404&lt;=504.6,M404&gt;10),('[1]Pricing Schedule'!$F$111+('[1]Pricing Schedule'!$F$113*M404))*3,
IF(AND(I404=110000,R404&gt;504.6,R404&lt;=672.8,M404&lt;=10),('[1]Pricing Schedule'!$F$103+('[1]Pricing Schedule'!$F$105*M404))*4,
IF(AND(I404=110000,R404&gt;504.6,R404&lt;=672.8,M404&gt;10),('[1]Pricing Schedule'!$F$111+('[1]Pricing Schedule'!$F$113*M404))*4,
IF(AND(I404=110000,R404&gt;672.8,R404&lt;=841,M404&lt;=10),('[1]Pricing Schedule'!$F$103+('[1]Pricing Schedule'!$F$105*M404))*5,
IF(AND(I404=110000,R404&gt;672.8,R404&lt;=841,M404&gt;10),('[1]Pricing Schedule'!$F$111+('[1]Pricing Schedule'!$F$113*M404))*5,
IF(AND(I404=110000,R404&gt;672.8,R404&lt;=841,M404&lt;=10),('[1]Pricing Schedule'!$F$103+('[1]Pricing Schedule'!$F$105*M404))*5,
IF(AND(I404=110000,R404&gt;672.8,R404&lt;=841,M404&gt;10),('[1]Pricing Schedule'!$F$111+('[1]Pricing Schedule'!$F$113*M404))*5,
IF(AND(I404=110000,R404&gt;1345.6,R404&lt;=1513.8,M404&lt;=10),('[1]Pricing Schedule'!$F$103+('[1]Pricing Schedule'!$F$105*M404))*9,
IF(AND(I404=110000,R404&gt;1345.6,R404&lt;=1513.8,M404&gt;10),('[1]Pricing Schedule'!$F$111+('[1]Pricing Schedule'!$F$113*M404))*9,
9999999999)))))))))))))))))))))))))))))))))))))))</f>
        <v>488330</v>
      </c>
      <c r="T404" s="21">
        <f>IF(AND(I404=38000,R404&lt;=4.5,M404&gt;8),'[1]Pricing Schedule'!$J$9,
IF(AND(I404=38000,R404&lt;=4.5,M404&lt;=8),'[1]Pricing Schedule'!$J$36,
IF(AND(I404=38000,R404&gt;4.5,R404&lt;=9,M404&gt;8),'[1]Pricing Schedule'!$J$18,
IF(AND(I404=38000,R404&gt;4.5,R404&lt;=9,M404&lt;=8),'[1]Pricing Schedule'!$J$36,
IF(AND(I404=38000,R404&gt;9,R404&lt;=12.8,M404&gt;8),'[1]Pricing Schedule'!$J$27,
IF(AND(I404=38000,R404&gt;9,R404&lt;=12.8,M404&lt;=8),'[1]Pricing Schedule'!$J$36,
IF(AND(I404=38000,R404&gt;12.8,R404&lt;=22.8),'[1]Pricing Schedule'!$J$36,
IF(AND(I404=38000,R404&gt;22.8,R404&lt;=30.2),'[1]Pricing Schedule'!$J$45,
IF(AND(I404=38000,R404&gt;30.2,R404&lt;=45.9),'[1]Pricing Schedule'!$J$54,
IF(AND(I404=38000,R404&gt;45.9,R404&lt;=123.4),'[1]Pricing Schedule'!$J$97,
IF(AND(I404=38000,R404&gt;123.4,R404&lt;=168.2,M404&lt;=10),'[1]Pricing Schedule'!$J$105,
IF(AND(I404=38000,R404&gt;123.4,R404&lt;=168.2,M404&gt;10),'[1]Pricing Schedule'!$J$113,
IF(AND(I404=38000,R404&gt;168.2,R404&lt;=336.4,M404&lt;=10),('[1]Pricing Schedule'!$J$105),
IF(AND(I404=38000,R404&gt;168.2,R404&lt;=336.4,M404&gt;10),('[1]Pricing Schedule'!$J$113),
IF(AND(I404=38000,R404&gt;336.4,R404&lt;=504.6,M404&lt;=10),('[1]Pricing Schedule'!$J$105),
IF(AND(I404=38000,R404&gt;336.4,R404&lt;=504.6,M404&gt;10),('[1]Pricing Schedule'!$J$113),
IF(AND(I404=38000,R404&gt;504.6,R404&lt;=672.8,M404&lt;=10),('[1]Pricing Schedule'!$J$105),
IF(AND(I404=38000,R404&gt;504.6,R404&lt;=672.8,M404&gt;10),('[1]Pricing Schedule'!$J$113),
IF(AND(I404=110000,R404&lt;=12.8,M404&gt;2),'[1]Pricing Schedule'!$J$63,
IF(AND(I404=110000,R404&lt;=12.8,M404&lt;=2),'[1]Pricing Schedule'!$J$97,
IF(AND(I404=110000,R404&gt;12.8,R404&lt;=22.8,M404&gt;3),'[1]Pricing Schedule'!$J$72,
IF(AND(I404=110000,R404&gt;12.8,R404&lt;=22.8,M404&lt;=3),'[1]Pricing Schedule'!$J$97,
IF(AND(I404=110000,R404&gt;22.8,R404&lt;=30.2),'[1]Pricing Schedule'!$J$81,
IF(AND(I404=110000,R404&gt;30.2,R404&lt;=45.9),'[1]Pricing Schedule'!$J$90,
IF(AND(I404=110000,R404&gt;45.9,R404&lt;=123.4),'[1]Pricing Schedule'!$J$97,
IF(AND(I404=110000,R404&gt;123.4,R404&lt;=168.2,M404&lt;=10),'[1]Pricing Schedule'!$J$105,
IF(AND(I404=110000,R404&gt;123.4,R404&lt;=168.2,M404&gt;10),'[1]Pricing Schedule'!$J$113,
IF(AND(I404=110000,R404&gt;168.2,R404&lt;=336.2,M404&lt;=10),('[1]Pricing Schedule'!$J$105),
IF(AND(I404=110000,R404&gt;168.2,R404&lt;=336.2,M404&gt;10),('[1]Pricing Schedule'!$J$113),
IF(AND(I404=110000,R404&gt;336.4,R404&lt;=504.6,M404&lt;=10),('[1]Pricing Schedule'!$J$105),
IF(AND(I404=110000,R404&gt;336.4,R404&lt;=504.6,M404&gt;10),('[1]Pricing Schedule'!$J$113),
IF(AND(I404=110000,R404&gt;504.6,R404&lt;=672.8,M404&lt;=10),('[1]Pricing Schedule'!$J$105),
IF(AND(I404=110000,R404&gt;504.6,R404&lt;=672.8,M404&gt;10),('[1]Pricing Schedule'!$J$113),
IF(AND(I404=110000,R404&gt;672.8,R404&lt;=841,M404&lt;=10),('[1]Pricing Schedule'!$J$105),
IF(AND(I404=110000,R404&gt;672.8,R404&lt;=841,M404&gt;10),('[1]Pricing Schedule'!$J$113),
IF(AND(I404=110000,R404&gt;1682,R404&lt;=1850.2,M404&lt;=10),('[1]Pricing Schedule'!$J$105),
IF(AND(I404=110000,R404&gt;1682,R404&lt;=1850.2,M404&gt;10),('[1]Pricing Schedule'!$J$113),
IF(AND(I404=110000,R404&gt;2018.4,R404&lt;=2186.6,M404&lt;=10),('[1]Pricing Schedule'!$J$105),
IF(AND(I404=110000,R404&gt;2018.4,R404&lt;=2186.6,M404&gt;10),('[1]Pricing Schedule'!$J$113),999999999)))))))))))))))))))))))))))))))))))))))</f>
        <v>4</v>
      </c>
      <c r="U404" s="40">
        <f t="shared" si="42"/>
        <v>116269.04761904762</v>
      </c>
      <c r="V404" s="41">
        <f t="shared" si="43"/>
        <v>8.6007413019884087</v>
      </c>
      <c r="Y404" s="23">
        <v>16</v>
      </c>
      <c r="Z404" s="23">
        <v>697</v>
      </c>
      <c r="AR404" s="35"/>
    </row>
    <row r="405" spans="1:44">
      <c r="A405" s="23">
        <v>405</v>
      </c>
      <c r="B405" s="23">
        <v>405</v>
      </c>
      <c r="C405" s="23" t="s">
        <v>759</v>
      </c>
      <c r="D405" s="23" t="s">
        <v>121</v>
      </c>
      <c r="E405" s="23" t="s">
        <v>121</v>
      </c>
      <c r="F405" s="23" t="s">
        <v>299</v>
      </c>
      <c r="G405" s="23" t="s">
        <v>300</v>
      </c>
      <c r="H405" s="23" t="s">
        <v>113</v>
      </c>
      <c r="I405" s="13">
        <v>38000</v>
      </c>
      <c r="J405" s="13">
        <v>38000</v>
      </c>
      <c r="K405" s="13">
        <v>10000</v>
      </c>
      <c r="L405" s="24">
        <v>4.8840000000000003</v>
      </c>
      <c r="M405" s="37">
        <f t="shared" si="38"/>
        <v>5</v>
      </c>
      <c r="N405" s="24">
        <v>9.4E-2</v>
      </c>
      <c r="O405" s="13">
        <v>2</v>
      </c>
      <c r="P405" s="36">
        <f t="shared" si="39"/>
        <v>9.4E-2</v>
      </c>
      <c r="Q405" s="38">
        <f t="shared" si="40"/>
        <v>4.2</v>
      </c>
      <c r="R405" s="37">
        <f t="shared" si="41"/>
        <v>4.2</v>
      </c>
      <c r="S405" s="39">
        <f>IF(AND(I405=38000,R405&lt;=4.5,M405&gt;8),'[1]Pricing Schedule'!$F$8+('[1]Pricing Schedule'!$F$9*M405),
IF(AND(I405=38000,R405&lt;=4.5,M405&lt;=8),'[1]Pricing Schedule'!$F$34+('[1]Pricing Schedule'!$F$36*M405),
IF(AND(I405=38000,R405&gt;4.5,R405&lt;=9,M405&gt;8),'[1]Pricing Schedule'!$F$17+('[1]Pricing Schedule'!$F$18*M405),
IF(AND(I405=38000,R405&gt;4.5,R405&lt;=9,M405&lt;=8),'[1]Pricing Schedule'!$F$34+('[1]Pricing Schedule'!$F$36*M405),
IF(AND(I405=38000,R405&gt;9,R405&lt;=12.8,M405&gt;8),'[1]Pricing Schedule'!$F$26+('[1]Pricing Schedule'!$F$27*M405),
IF(AND(I405=38000,R405&gt;9,R405&lt;=12.8,M405&lt;=8),'[1]Pricing Schedule'!$F$34+('[1]Pricing Schedule'!$F$36*M405),
IF(AND(I405=38000,R405&gt;12.8,R405&lt;=22.8),'[1]Pricing Schedule'!$F$34+('[1]Pricing Schedule'!$F$36*M405),
IF(AND(I405=38000,R405&gt;22.8,R405&lt;=30.2),'[1]Pricing Schedule'!$F$43+('[1]Pricing Schedule'!$F$45*M405),
IF(AND(I405=38000,R405&gt;30.2,R405&lt;=45.9),'[1]Pricing Schedule'!$F$52+('[1]Pricing Schedule'!$F$54*M405),
IF(AND(I405=38000,R405&gt;45.9,R405&lt;=123.4),'[1]Pricing Schedule'!$F$96+('[1]Pricing Schedule'!$F$97*M405),
IF(AND(I405=38000,R405&gt;123.4,R405&lt;=168.2,M405&lt;=10),'[1]Pricing Schedule'!$F$103+('[1]Pricing Schedule'!$F$105*M405),
IF(AND(I405=38000,R405&gt;123.4,R405&lt;=168.2,M405&gt;10),'[1]Pricing Schedule'!$F$111+('[1]Pricing Schedule'!$F$113*M405),
IF(AND(I405=38000,R405&gt;157.4,R405&lt;=336.4,M405&lt;=10),('[1]Pricing Schedule'!$F$103+('[1]Pricing Schedule'!$F$105*M405))*2,
IF(AND(I405=38000,R405&gt;157.4,R405&lt;=336.4,M405&gt;10),('[1]Pricing Schedule'!$F$111+('[1]Pricing Schedule'!$F$113*M405))*2,
IF(AND(I405=38000,R405&gt;314.8,R405&lt;=504.6,M405&lt;=10),('[1]Pricing Schedule'!$F$103+('[1]Pricing Schedule'!$F$105*M405))*3,
IF(AND(I405=38000,R405&gt;314.8,R405&lt;=504.6,M405&gt;10),('[1]Pricing Schedule'!$F$111+('[1]Pricing Schedule'!$F$113*M405))*3,
IF(AND(I405=38000,R405&gt;472.2,R405&lt;=672.8,M405&lt;=10),('[1]Pricing Schedule'!$F$103+('[1]Pricing Schedule'!$F$105*M405))*4,
IF(AND(I405=38000,R405&gt;472.2,R405&lt;=672.8,M405&gt;10),('[1]Pricing Schedule'!$F$111+('[1]Pricing Schedule'!$F$113*M405))*4,
IF(AND(I405=110000,R405&lt;=12.8,M405&gt;2),'[1]Pricing Schedule'!$F$62+('[1]Pricing Schedule'!$F$63*M405),
IF(AND(I405=110000,R405&lt;=12.8,M405&lt;=2),'[1]Pricing Schedule'!$F$96+('[1]Pricing Schedule'!$F$97*M405),
IF(AND(I405=110000,R405&gt;12.8,R405&lt;=22.8,M405&gt;3),'[1]Pricing Schedule'!$F$71+('[1]Pricing Schedule'!$F$72*M405),
IF(AND(I405=110000,R405&gt;12.8,R405&lt;=22.8,M405&lt;=3),'[1]Pricing Schedule'!$F$96+('[1]Pricing Schedule'!$F$97*M405),
IF(AND(I405=110000,R405&gt;22.8,R405&lt;=30.2),'[1]Pricing Schedule'!$F$80+('[1]Pricing Schedule'!$F$81*M405),
IF(AND(I405=110000,R405&gt;30.2,R405&lt;=45.9),'[1]Pricing Schedule'!$F$89+('[1]Pricing Schedule'!$F$90*M405),
IF(AND(I405=110000,R405&gt;45.9,R405&lt;=123.4),'[1]Pricing Schedule'!$F$96+('[1]Pricing Schedule'!$F$97*M405),
IF(AND(I405=110000,R405&gt;123.4,R405&lt;=168.2,M405&lt;=10),'[1]Pricing Schedule'!$F$103+('[1]Pricing Schedule'!$F$105*M405),
IF(AND(I405=110000,R405&gt;123.4,R405&lt;=168.2,M405&gt;10),'[1]Pricing Schedule'!$F$111+('[1]Pricing Schedule'!$F$113*M405),
IF(AND(I405=110000,R405&gt;168.2,R405&lt;=336.4,M405&lt;=10),('[1]Pricing Schedule'!$F$103+('[1]Pricing Schedule'!$F$105*M405))*2,
IF(AND(I405=110000,R405&gt;168.2,R405&lt;=336.4,M405&gt;10),('[1]Pricing Schedule'!$F$111+('[1]Pricing Schedule'!$F$113*M405))*2,
IF(AND(I405=110000,R405&gt;336.4,R405&lt;=504.6,M405&lt;=10),('[1]Pricing Schedule'!$F$103+('[1]Pricing Schedule'!$F$105*M405))*3,
IF(AND(I405=110000,R405&gt;336.4,R405&lt;=504.6,M405&gt;10),('[1]Pricing Schedule'!$F$111+('[1]Pricing Schedule'!$F$113*M405))*3,
IF(AND(I405=110000,R405&gt;504.6,R405&lt;=672.8,M405&lt;=10),('[1]Pricing Schedule'!$F$103+('[1]Pricing Schedule'!$F$105*M405))*4,
IF(AND(I405=110000,R405&gt;504.6,R405&lt;=672.8,M405&gt;10),('[1]Pricing Schedule'!$F$111+('[1]Pricing Schedule'!$F$113*M405))*4,
IF(AND(I405=110000,R405&gt;672.8,R405&lt;=841,M405&lt;=10),('[1]Pricing Schedule'!$F$103+('[1]Pricing Schedule'!$F$105*M405))*5,
IF(AND(I405=110000,R405&gt;672.8,R405&lt;=841,M405&gt;10),('[1]Pricing Schedule'!$F$111+('[1]Pricing Schedule'!$F$113*M405))*5,
IF(AND(I405=110000,R405&gt;672.8,R405&lt;=841,M405&lt;=10),('[1]Pricing Schedule'!$F$103+('[1]Pricing Schedule'!$F$105*M405))*5,
IF(AND(I405=110000,R405&gt;672.8,R405&lt;=841,M405&gt;10),('[1]Pricing Schedule'!$F$111+('[1]Pricing Schedule'!$F$113*M405))*5,
IF(AND(I405=110000,R405&gt;1345.6,R405&lt;=1513.8,M405&lt;=10),('[1]Pricing Schedule'!$F$103+('[1]Pricing Schedule'!$F$105*M405))*9,
IF(AND(I405=110000,R405&gt;1345.6,R405&lt;=1513.8,M405&gt;10),('[1]Pricing Schedule'!$F$111+('[1]Pricing Schedule'!$F$113*M405))*9,
9999999999)))))))))))))))))))))))))))))))))))))))</f>
        <v>699140</v>
      </c>
      <c r="T405" s="21">
        <f>IF(AND(I405=38000,R405&lt;=4.5,M405&gt;8),'[1]Pricing Schedule'!$J$9,
IF(AND(I405=38000,R405&lt;=4.5,M405&lt;=8),'[1]Pricing Schedule'!$J$36,
IF(AND(I405=38000,R405&gt;4.5,R405&lt;=9,M405&gt;8),'[1]Pricing Schedule'!$J$18,
IF(AND(I405=38000,R405&gt;4.5,R405&lt;=9,M405&lt;=8),'[1]Pricing Schedule'!$J$36,
IF(AND(I405=38000,R405&gt;9,R405&lt;=12.8,M405&gt;8),'[1]Pricing Schedule'!$J$27,
IF(AND(I405=38000,R405&gt;9,R405&lt;=12.8,M405&lt;=8),'[1]Pricing Schedule'!$J$36,
IF(AND(I405=38000,R405&gt;12.8,R405&lt;=22.8),'[1]Pricing Schedule'!$J$36,
IF(AND(I405=38000,R405&gt;22.8,R405&lt;=30.2),'[1]Pricing Schedule'!$J$45,
IF(AND(I405=38000,R405&gt;30.2,R405&lt;=45.9),'[1]Pricing Schedule'!$J$54,
IF(AND(I405=38000,R405&gt;45.9,R405&lt;=123.4),'[1]Pricing Schedule'!$J$97,
IF(AND(I405=38000,R405&gt;123.4,R405&lt;=168.2,M405&lt;=10),'[1]Pricing Schedule'!$J$105,
IF(AND(I405=38000,R405&gt;123.4,R405&lt;=168.2,M405&gt;10),'[1]Pricing Schedule'!$J$113,
IF(AND(I405=38000,R405&gt;168.2,R405&lt;=336.4,M405&lt;=10),('[1]Pricing Schedule'!$J$105),
IF(AND(I405=38000,R405&gt;168.2,R405&lt;=336.4,M405&gt;10),('[1]Pricing Schedule'!$J$113),
IF(AND(I405=38000,R405&gt;336.4,R405&lt;=504.6,M405&lt;=10),('[1]Pricing Schedule'!$J$105),
IF(AND(I405=38000,R405&gt;336.4,R405&lt;=504.6,M405&gt;10),('[1]Pricing Schedule'!$J$113),
IF(AND(I405=38000,R405&gt;504.6,R405&lt;=672.8,M405&lt;=10),('[1]Pricing Schedule'!$J$105),
IF(AND(I405=38000,R405&gt;504.6,R405&lt;=672.8,M405&gt;10),('[1]Pricing Schedule'!$J$113),
IF(AND(I405=110000,R405&lt;=12.8,M405&gt;2),'[1]Pricing Schedule'!$J$63,
IF(AND(I405=110000,R405&lt;=12.8,M405&lt;=2),'[1]Pricing Schedule'!$J$97,
IF(AND(I405=110000,R405&gt;12.8,R405&lt;=22.8,M405&gt;3),'[1]Pricing Schedule'!$J$72,
IF(AND(I405=110000,R405&gt;12.8,R405&lt;=22.8,M405&lt;=3),'[1]Pricing Schedule'!$J$97,
IF(AND(I405=110000,R405&gt;22.8,R405&lt;=30.2),'[1]Pricing Schedule'!$J$81,
IF(AND(I405=110000,R405&gt;30.2,R405&lt;=45.9),'[1]Pricing Schedule'!$J$90,
IF(AND(I405=110000,R405&gt;45.9,R405&lt;=123.4),'[1]Pricing Schedule'!$J$97,
IF(AND(I405=110000,R405&gt;123.4,R405&lt;=168.2,M405&lt;=10),'[1]Pricing Schedule'!$J$105,
IF(AND(I405=110000,R405&gt;123.4,R405&lt;=168.2,M405&gt;10),'[1]Pricing Schedule'!$J$113,
IF(AND(I405=110000,R405&gt;168.2,R405&lt;=336.2,M405&lt;=10),('[1]Pricing Schedule'!$J$105),
IF(AND(I405=110000,R405&gt;168.2,R405&lt;=336.2,M405&gt;10),('[1]Pricing Schedule'!$J$113),
IF(AND(I405=110000,R405&gt;336.4,R405&lt;=504.6,M405&lt;=10),('[1]Pricing Schedule'!$J$105),
IF(AND(I405=110000,R405&gt;336.4,R405&lt;=504.6,M405&gt;10),('[1]Pricing Schedule'!$J$113),
IF(AND(I405=110000,R405&gt;504.6,R405&lt;=672.8,M405&lt;=10),('[1]Pricing Schedule'!$J$105),
IF(AND(I405=110000,R405&gt;504.6,R405&lt;=672.8,M405&gt;10),('[1]Pricing Schedule'!$J$113),
IF(AND(I405=110000,R405&gt;672.8,R405&lt;=841,M405&lt;=10),('[1]Pricing Schedule'!$J$105),
IF(AND(I405=110000,R405&gt;672.8,R405&lt;=841,M405&gt;10),('[1]Pricing Schedule'!$J$113),
IF(AND(I405=110000,R405&gt;1682,R405&lt;=1850.2,M405&lt;=10),('[1]Pricing Schedule'!$J$105),
IF(AND(I405=110000,R405&gt;1682,R405&lt;=1850.2,M405&gt;10),('[1]Pricing Schedule'!$J$113),
IF(AND(I405=110000,R405&gt;2018.4,R405&lt;=2186.6,M405&lt;=10),('[1]Pricing Schedule'!$J$105),
IF(AND(I405=110000,R405&gt;2018.4,R405&lt;=2186.6,M405&gt;10),('[1]Pricing Schedule'!$J$113),999999999)))))))))))))))))))))))))))))))))))))))</f>
        <v>4</v>
      </c>
      <c r="U405" s="40">
        <f t="shared" si="42"/>
        <v>166461.90476190476</v>
      </c>
      <c r="V405" s="41">
        <f t="shared" si="43"/>
        <v>6.0073804960379897</v>
      </c>
      <c r="Y405" s="23">
        <v>196</v>
      </c>
      <c r="Z405" s="23">
        <v>252</v>
      </c>
      <c r="AR405" s="35"/>
    </row>
    <row r="406" spans="1:44">
      <c r="A406" s="23">
        <v>406</v>
      </c>
      <c r="B406" s="23">
        <v>406</v>
      </c>
      <c r="C406" s="23" t="s">
        <v>760</v>
      </c>
      <c r="D406" s="23" t="s">
        <v>121</v>
      </c>
      <c r="E406" s="23" t="s">
        <v>121</v>
      </c>
      <c r="F406" s="23" t="s">
        <v>611</v>
      </c>
      <c r="G406" s="23" t="s">
        <v>612</v>
      </c>
      <c r="H406" s="23" t="s">
        <v>113</v>
      </c>
      <c r="I406" s="13">
        <v>38000</v>
      </c>
      <c r="J406" s="23" t="s">
        <v>119</v>
      </c>
      <c r="K406" s="13">
        <v>38000</v>
      </c>
      <c r="L406" s="24">
        <v>4.6340000000000003</v>
      </c>
      <c r="M406" s="37">
        <f t="shared" si="38"/>
        <v>5</v>
      </c>
      <c r="N406" s="24">
        <v>0.129</v>
      </c>
      <c r="O406" s="13">
        <v>2</v>
      </c>
      <c r="P406" s="36">
        <f t="shared" si="39"/>
        <v>0.129</v>
      </c>
      <c r="Q406" s="38">
        <f t="shared" si="40"/>
        <v>4.2</v>
      </c>
      <c r="R406" s="37">
        <f t="shared" si="41"/>
        <v>4.2</v>
      </c>
      <c r="S406" s="39">
        <f>IF(AND(I406=38000,R406&lt;=4.5,M406&gt;8),'[1]Pricing Schedule'!$F$8+('[1]Pricing Schedule'!$F$9*M406),
IF(AND(I406=38000,R406&lt;=4.5,M406&lt;=8),'[1]Pricing Schedule'!$F$34+('[1]Pricing Schedule'!$F$36*M406),
IF(AND(I406=38000,R406&gt;4.5,R406&lt;=9,M406&gt;8),'[1]Pricing Schedule'!$F$17+('[1]Pricing Schedule'!$F$18*M406),
IF(AND(I406=38000,R406&gt;4.5,R406&lt;=9,M406&lt;=8),'[1]Pricing Schedule'!$F$34+('[1]Pricing Schedule'!$F$36*M406),
IF(AND(I406=38000,R406&gt;9,R406&lt;=12.8,M406&gt;8),'[1]Pricing Schedule'!$F$26+('[1]Pricing Schedule'!$F$27*M406),
IF(AND(I406=38000,R406&gt;9,R406&lt;=12.8,M406&lt;=8),'[1]Pricing Schedule'!$F$34+('[1]Pricing Schedule'!$F$36*M406),
IF(AND(I406=38000,R406&gt;12.8,R406&lt;=22.8),'[1]Pricing Schedule'!$F$34+('[1]Pricing Schedule'!$F$36*M406),
IF(AND(I406=38000,R406&gt;22.8,R406&lt;=30.2),'[1]Pricing Schedule'!$F$43+('[1]Pricing Schedule'!$F$45*M406),
IF(AND(I406=38000,R406&gt;30.2,R406&lt;=45.9),'[1]Pricing Schedule'!$F$52+('[1]Pricing Schedule'!$F$54*M406),
IF(AND(I406=38000,R406&gt;45.9,R406&lt;=123.4),'[1]Pricing Schedule'!$F$96+('[1]Pricing Schedule'!$F$97*M406),
IF(AND(I406=38000,R406&gt;123.4,R406&lt;=168.2,M406&lt;=10),'[1]Pricing Schedule'!$F$103+('[1]Pricing Schedule'!$F$105*M406),
IF(AND(I406=38000,R406&gt;123.4,R406&lt;=168.2,M406&gt;10),'[1]Pricing Schedule'!$F$111+('[1]Pricing Schedule'!$F$113*M406),
IF(AND(I406=38000,R406&gt;157.4,R406&lt;=336.4,M406&lt;=10),('[1]Pricing Schedule'!$F$103+('[1]Pricing Schedule'!$F$105*M406))*2,
IF(AND(I406=38000,R406&gt;157.4,R406&lt;=336.4,M406&gt;10),('[1]Pricing Schedule'!$F$111+('[1]Pricing Schedule'!$F$113*M406))*2,
IF(AND(I406=38000,R406&gt;314.8,R406&lt;=504.6,M406&lt;=10),('[1]Pricing Schedule'!$F$103+('[1]Pricing Schedule'!$F$105*M406))*3,
IF(AND(I406=38000,R406&gt;314.8,R406&lt;=504.6,M406&gt;10),('[1]Pricing Schedule'!$F$111+('[1]Pricing Schedule'!$F$113*M406))*3,
IF(AND(I406=38000,R406&gt;472.2,R406&lt;=672.8,M406&lt;=10),('[1]Pricing Schedule'!$F$103+('[1]Pricing Schedule'!$F$105*M406))*4,
IF(AND(I406=38000,R406&gt;472.2,R406&lt;=672.8,M406&gt;10),('[1]Pricing Schedule'!$F$111+('[1]Pricing Schedule'!$F$113*M406))*4,
IF(AND(I406=110000,R406&lt;=12.8,M406&gt;2),'[1]Pricing Schedule'!$F$62+('[1]Pricing Schedule'!$F$63*M406),
IF(AND(I406=110000,R406&lt;=12.8,M406&lt;=2),'[1]Pricing Schedule'!$F$96+('[1]Pricing Schedule'!$F$97*M406),
IF(AND(I406=110000,R406&gt;12.8,R406&lt;=22.8,M406&gt;3),'[1]Pricing Schedule'!$F$71+('[1]Pricing Schedule'!$F$72*M406),
IF(AND(I406=110000,R406&gt;12.8,R406&lt;=22.8,M406&lt;=3),'[1]Pricing Schedule'!$F$96+('[1]Pricing Schedule'!$F$97*M406),
IF(AND(I406=110000,R406&gt;22.8,R406&lt;=30.2),'[1]Pricing Schedule'!$F$80+('[1]Pricing Schedule'!$F$81*M406),
IF(AND(I406=110000,R406&gt;30.2,R406&lt;=45.9),'[1]Pricing Schedule'!$F$89+('[1]Pricing Schedule'!$F$90*M406),
IF(AND(I406=110000,R406&gt;45.9,R406&lt;=123.4),'[1]Pricing Schedule'!$F$96+('[1]Pricing Schedule'!$F$97*M406),
IF(AND(I406=110000,R406&gt;123.4,R406&lt;=168.2,M406&lt;=10),'[1]Pricing Schedule'!$F$103+('[1]Pricing Schedule'!$F$105*M406),
IF(AND(I406=110000,R406&gt;123.4,R406&lt;=168.2,M406&gt;10),'[1]Pricing Schedule'!$F$111+('[1]Pricing Schedule'!$F$113*M406),
IF(AND(I406=110000,R406&gt;168.2,R406&lt;=336.4,M406&lt;=10),('[1]Pricing Schedule'!$F$103+('[1]Pricing Schedule'!$F$105*M406))*2,
IF(AND(I406=110000,R406&gt;168.2,R406&lt;=336.4,M406&gt;10),('[1]Pricing Schedule'!$F$111+('[1]Pricing Schedule'!$F$113*M406))*2,
IF(AND(I406=110000,R406&gt;336.4,R406&lt;=504.6,M406&lt;=10),('[1]Pricing Schedule'!$F$103+('[1]Pricing Schedule'!$F$105*M406))*3,
IF(AND(I406=110000,R406&gt;336.4,R406&lt;=504.6,M406&gt;10),('[1]Pricing Schedule'!$F$111+('[1]Pricing Schedule'!$F$113*M406))*3,
IF(AND(I406=110000,R406&gt;504.6,R406&lt;=672.8,M406&lt;=10),('[1]Pricing Schedule'!$F$103+('[1]Pricing Schedule'!$F$105*M406))*4,
IF(AND(I406=110000,R406&gt;504.6,R406&lt;=672.8,M406&gt;10),('[1]Pricing Schedule'!$F$111+('[1]Pricing Schedule'!$F$113*M406))*4,
IF(AND(I406=110000,R406&gt;672.8,R406&lt;=841,M406&lt;=10),('[1]Pricing Schedule'!$F$103+('[1]Pricing Schedule'!$F$105*M406))*5,
IF(AND(I406=110000,R406&gt;672.8,R406&lt;=841,M406&gt;10),('[1]Pricing Schedule'!$F$111+('[1]Pricing Schedule'!$F$113*M406))*5,
IF(AND(I406=110000,R406&gt;672.8,R406&lt;=841,M406&lt;=10),('[1]Pricing Schedule'!$F$103+('[1]Pricing Schedule'!$F$105*M406))*5,
IF(AND(I406=110000,R406&gt;672.8,R406&lt;=841,M406&gt;10),('[1]Pricing Schedule'!$F$111+('[1]Pricing Schedule'!$F$113*M406))*5,
IF(AND(I406=110000,R406&gt;1345.6,R406&lt;=1513.8,M406&lt;=10),('[1]Pricing Schedule'!$F$103+('[1]Pricing Schedule'!$F$105*M406))*9,
IF(AND(I406=110000,R406&gt;1345.6,R406&lt;=1513.8,M406&gt;10),('[1]Pricing Schedule'!$F$111+('[1]Pricing Schedule'!$F$113*M406))*9,
9999999999)))))))))))))))))))))))))))))))))))))))</f>
        <v>699140</v>
      </c>
      <c r="T406" s="21">
        <f>IF(AND(I406=38000,R406&lt;=4.5,M406&gt;8),'[1]Pricing Schedule'!$J$9,
IF(AND(I406=38000,R406&lt;=4.5,M406&lt;=8),'[1]Pricing Schedule'!$J$36,
IF(AND(I406=38000,R406&gt;4.5,R406&lt;=9,M406&gt;8),'[1]Pricing Schedule'!$J$18,
IF(AND(I406=38000,R406&gt;4.5,R406&lt;=9,M406&lt;=8),'[1]Pricing Schedule'!$J$36,
IF(AND(I406=38000,R406&gt;9,R406&lt;=12.8,M406&gt;8),'[1]Pricing Schedule'!$J$27,
IF(AND(I406=38000,R406&gt;9,R406&lt;=12.8,M406&lt;=8),'[1]Pricing Schedule'!$J$36,
IF(AND(I406=38000,R406&gt;12.8,R406&lt;=22.8),'[1]Pricing Schedule'!$J$36,
IF(AND(I406=38000,R406&gt;22.8,R406&lt;=30.2),'[1]Pricing Schedule'!$J$45,
IF(AND(I406=38000,R406&gt;30.2,R406&lt;=45.9),'[1]Pricing Schedule'!$J$54,
IF(AND(I406=38000,R406&gt;45.9,R406&lt;=123.4),'[1]Pricing Schedule'!$J$97,
IF(AND(I406=38000,R406&gt;123.4,R406&lt;=168.2,M406&lt;=10),'[1]Pricing Schedule'!$J$105,
IF(AND(I406=38000,R406&gt;123.4,R406&lt;=168.2,M406&gt;10),'[1]Pricing Schedule'!$J$113,
IF(AND(I406=38000,R406&gt;168.2,R406&lt;=336.4,M406&lt;=10),('[1]Pricing Schedule'!$J$105),
IF(AND(I406=38000,R406&gt;168.2,R406&lt;=336.4,M406&gt;10),('[1]Pricing Schedule'!$J$113),
IF(AND(I406=38000,R406&gt;336.4,R406&lt;=504.6,M406&lt;=10),('[1]Pricing Schedule'!$J$105),
IF(AND(I406=38000,R406&gt;336.4,R406&lt;=504.6,M406&gt;10),('[1]Pricing Schedule'!$J$113),
IF(AND(I406=38000,R406&gt;504.6,R406&lt;=672.8,M406&lt;=10),('[1]Pricing Schedule'!$J$105),
IF(AND(I406=38000,R406&gt;504.6,R406&lt;=672.8,M406&gt;10),('[1]Pricing Schedule'!$J$113),
IF(AND(I406=110000,R406&lt;=12.8,M406&gt;2),'[1]Pricing Schedule'!$J$63,
IF(AND(I406=110000,R406&lt;=12.8,M406&lt;=2),'[1]Pricing Schedule'!$J$97,
IF(AND(I406=110000,R406&gt;12.8,R406&lt;=22.8,M406&gt;3),'[1]Pricing Schedule'!$J$72,
IF(AND(I406=110000,R406&gt;12.8,R406&lt;=22.8,M406&lt;=3),'[1]Pricing Schedule'!$J$97,
IF(AND(I406=110000,R406&gt;22.8,R406&lt;=30.2),'[1]Pricing Schedule'!$J$81,
IF(AND(I406=110000,R406&gt;30.2,R406&lt;=45.9),'[1]Pricing Schedule'!$J$90,
IF(AND(I406=110000,R406&gt;45.9,R406&lt;=123.4),'[1]Pricing Schedule'!$J$97,
IF(AND(I406=110000,R406&gt;123.4,R406&lt;=168.2,M406&lt;=10),'[1]Pricing Schedule'!$J$105,
IF(AND(I406=110000,R406&gt;123.4,R406&lt;=168.2,M406&gt;10),'[1]Pricing Schedule'!$J$113,
IF(AND(I406=110000,R406&gt;168.2,R406&lt;=336.2,M406&lt;=10),('[1]Pricing Schedule'!$J$105),
IF(AND(I406=110000,R406&gt;168.2,R406&lt;=336.2,M406&gt;10),('[1]Pricing Schedule'!$J$113),
IF(AND(I406=110000,R406&gt;336.4,R406&lt;=504.6,M406&lt;=10),('[1]Pricing Schedule'!$J$105),
IF(AND(I406=110000,R406&gt;336.4,R406&lt;=504.6,M406&gt;10),('[1]Pricing Schedule'!$J$113),
IF(AND(I406=110000,R406&gt;504.6,R406&lt;=672.8,M406&lt;=10),('[1]Pricing Schedule'!$J$105),
IF(AND(I406=110000,R406&gt;504.6,R406&lt;=672.8,M406&gt;10),('[1]Pricing Schedule'!$J$113),
IF(AND(I406=110000,R406&gt;672.8,R406&lt;=841,M406&lt;=10),('[1]Pricing Schedule'!$J$105),
IF(AND(I406=110000,R406&gt;672.8,R406&lt;=841,M406&gt;10),('[1]Pricing Schedule'!$J$113),
IF(AND(I406=110000,R406&gt;1682,R406&lt;=1850.2,M406&lt;=10),('[1]Pricing Schedule'!$J$105),
IF(AND(I406=110000,R406&gt;1682,R406&lt;=1850.2,M406&gt;10),('[1]Pricing Schedule'!$J$113),
IF(AND(I406=110000,R406&gt;2018.4,R406&lt;=2186.6,M406&lt;=10),('[1]Pricing Schedule'!$J$105),
IF(AND(I406=110000,R406&gt;2018.4,R406&lt;=2186.6,M406&gt;10),('[1]Pricing Schedule'!$J$113),999999999)))))))))))))))))))))))))))))))))))))))</f>
        <v>4</v>
      </c>
      <c r="U406" s="40">
        <f t="shared" si="42"/>
        <v>166461.90476190476</v>
      </c>
      <c r="V406" s="41">
        <f t="shared" si="43"/>
        <v>6.0073804960379897</v>
      </c>
      <c r="Y406" s="23">
        <v>517</v>
      </c>
      <c r="Z406" s="23">
        <v>125</v>
      </c>
      <c r="AR406" s="35"/>
    </row>
    <row r="407" spans="1:44">
      <c r="A407" s="23">
        <v>407</v>
      </c>
      <c r="B407" s="23">
        <v>407</v>
      </c>
      <c r="C407" s="23" t="s">
        <v>761</v>
      </c>
      <c r="D407" s="23" t="s">
        <v>121</v>
      </c>
      <c r="E407" s="23" t="s">
        <v>121</v>
      </c>
      <c r="F407" s="23" t="s">
        <v>311</v>
      </c>
      <c r="H407" s="23" t="s">
        <v>113</v>
      </c>
      <c r="I407" s="13">
        <v>38000</v>
      </c>
      <c r="L407" s="24">
        <v>5.5869999999999997</v>
      </c>
      <c r="M407" s="37">
        <f t="shared" si="38"/>
        <v>6</v>
      </c>
      <c r="N407" s="24">
        <v>0.12</v>
      </c>
      <c r="O407" s="13">
        <v>2</v>
      </c>
      <c r="P407" s="36">
        <f t="shared" si="39"/>
        <v>0.12</v>
      </c>
      <c r="Q407" s="38">
        <f t="shared" si="40"/>
        <v>4.2</v>
      </c>
      <c r="R407" s="37">
        <f t="shared" si="41"/>
        <v>4.2</v>
      </c>
      <c r="S407" s="39">
        <f>IF(AND(I407=38000,R407&lt;=4.5,M407&gt;8),'[1]Pricing Schedule'!$F$8+('[1]Pricing Schedule'!$F$9*M407),
IF(AND(I407=38000,R407&lt;=4.5,M407&lt;=8),'[1]Pricing Schedule'!$F$34+('[1]Pricing Schedule'!$F$36*M407),
IF(AND(I407=38000,R407&gt;4.5,R407&lt;=9,M407&gt;8),'[1]Pricing Schedule'!$F$17+('[1]Pricing Schedule'!$F$18*M407),
IF(AND(I407=38000,R407&gt;4.5,R407&lt;=9,M407&lt;=8),'[1]Pricing Schedule'!$F$34+('[1]Pricing Schedule'!$F$36*M407),
IF(AND(I407=38000,R407&gt;9,R407&lt;=12.8,M407&gt;8),'[1]Pricing Schedule'!$F$26+('[1]Pricing Schedule'!$F$27*M407),
IF(AND(I407=38000,R407&gt;9,R407&lt;=12.8,M407&lt;=8),'[1]Pricing Schedule'!$F$34+('[1]Pricing Schedule'!$F$36*M407),
IF(AND(I407=38000,R407&gt;12.8,R407&lt;=22.8),'[1]Pricing Schedule'!$F$34+('[1]Pricing Schedule'!$F$36*M407),
IF(AND(I407=38000,R407&gt;22.8,R407&lt;=30.2),'[1]Pricing Schedule'!$F$43+('[1]Pricing Schedule'!$F$45*M407),
IF(AND(I407=38000,R407&gt;30.2,R407&lt;=45.9),'[1]Pricing Schedule'!$F$52+('[1]Pricing Schedule'!$F$54*M407),
IF(AND(I407=38000,R407&gt;45.9,R407&lt;=123.4),'[1]Pricing Schedule'!$F$96+('[1]Pricing Schedule'!$F$97*M407),
IF(AND(I407=38000,R407&gt;123.4,R407&lt;=168.2,M407&lt;=10),'[1]Pricing Schedule'!$F$103+('[1]Pricing Schedule'!$F$105*M407),
IF(AND(I407=38000,R407&gt;123.4,R407&lt;=168.2,M407&gt;10),'[1]Pricing Schedule'!$F$111+('[1]Pricing Schedule'!$F$113*M407),
IF(AND(I407=38000,R407&gt;157.4,R407&lt;=336.4,M407&lt;=10),('[1]Pricing Schedule'!$F$103+('[1]Pricing Schedule'!$F$105*M407))*2,
IF(AND(I407=38000,R407&gt;157.4,R407&lt;=336.4,M407&gt;10),('[1]Pricing Schedule'!$F$111+('[1]Pricing Schedule'!$F$113*M407))*2,
IF(AND(I407=38000,R407&gt;314.8,R407&lt;=504.6,M407&lt;=10),('[1]Pricing Schedule'!$F$103+('[1]Pricing Schedule'!$F$105*M407))*3,
IF(AND(I407=38000,R407&gt;314.8,R407&lt;=504.6,M407&gt;10),('[1]Pricing Schedule'!$F$111+('[1]Pricing Schedule'!$F$113*M407))*3,
IF(AND(I407=38000,R407&gt;472.2,R407&lt;=672.8,M407&lt;=10),('[1]Pricing Schedule'!$F$103+('[1]Pricing Schedule'!$F$105*M407))*4,
IF(AND(I407=38000,R407&gt;472.2,R407&lt;=672.8,M407&gt;10),('[1]Pricing Schedule'!$F$111+('[1]Pricing Schedule'!$F$113*M407))*4,
IF(AND(I407=110000,R407&lt;=12.8,M407&gt;2),'[1]Pricing Schedule'!$F$62+('[1]Pricing Schedule'!$F$63*M407),
IF(AND(I407=110000,R407&lt;=12.8,M407&lt;=2),'[1]Pricing Schedule'!$F$96+('[1]Pricing Schedule'!$F$97*M407),
IF(AND(I407=110000,R407&gt;12.8,R407&lt;=22.8,M407&gt;3),'[1]Pricing Schedule'!$F$71+('[1]Pricing Schedule'!$F$72*M407),
IF(AND(I407=110000,R407&gt;12.8,R407&lt;=22.8,M407&lt;=3),'[1]Pricing Schedule'!$F$96+('[1]Pricing Schedule'!$F$97*M407),
IF(AND(I407=110000,R407&gt;22.8,R407&lt;=30.2),'[1]Pricing Schedule'!$F$80+('[1]Pricing Schedule'!$F$81*M407),
IF(AND(I407=110000,R407&gt;30.2,R407&lt;=45.9),'[1]Pricing Schedule'!$F$89+('[1]Pricing Schedule'!$F$90*M407),
IF(AND(I407=110000,R407&gt;45.9,R407&lt;=123.4),'[1]Pricing Schedule'!$F$96+('[1]Pricing Schedule'!$F$97*M407),
IF(AND(I407=110000,R407&gt;123.4,R407&lt;=168.2,M407&lt;=10),'[1]Pricing Schedule'!$F$103+('[1]Pricing Schedule'!$F$105*M407),
IF(AND(I407=110000,R407&gt;123.4,R407&lt;=168.2,M407&gt;10),'[1]Pricing Schedule'!$F$111+('[1]Pricing Schedule'!$F$113*M407),
IF(AND(I407=110000,R407&gt;168.2,R407&lt;=336.4,M407&lt;=10),('[1]Pricing Schedule'!$F$103+('[1]Pricing Schedule'!$F$105*M407))*2,
IF(AND(I407=110000,R407&gt;168.2,R407&lt;=336.4,M407&gt;10),('[1]Pricing Schedule'!$F$111+('[1]Pricing Schedule'!$F$113*M407))*2,
IF(AND(I407=110000,R407&gt;336.4,R407&lt;=504.6,M407&lt;=10),('[1]Pricing Schedule'!$F$103+('[1]Pricing Schedule'!$F$105*M407))*3,
IF(AND(I407=110000,R407&gt;336.4,R407&lt;=504.6,M407&gt;10),('[1]Pricing Schedule'!$F$111+('[1]Pricing Schedule'!$F$113*M407))*3,
IF(AND(I407=110000,R407&gt;504.6,R407&lt;=672.8,M407&lt;=10),('[1]Pricing Schedule'!$F$103+('[1]Pricing Schedule'!$F$105*M407))*4,
IF(AND(I407=110000,R407&gt;504.6,R407&lt;=672.8,M407&gt;10),('[1]Pricing Schedule'!$F$111+('[1]Pricing Schedule'!$F$113*M407))*4,
IF(AND(I407=110000,R407&gt;672.8,R407&lt;=841,M407&lt;=10),('[1]Pricing Schedule'!$F$103+('[1]Pricing Schedule'!$F$105*M407))*5,
IF(AND(I407=110000,R407&gt;672.8,R407&lt;=841,M407&gt;10),('[1]Pricing Schedule'!$F$111+('[1]Pricing Schedule'!$F$113*M407))*5,
IF(AND(I407=110000,R407&gt;672.8,R407&lt;=841,M407&lt;=10),('[1]Pricing Schedule'!$F$103+('[1]Pricing Schedule'!$F$105*M407))*5,
IF(AND(I407=110000,R407&gt;672.8,R407&lt;=841,M407&gt;10),('[1]Pricing Schedule'!$F$111+('[1]Pricing Schedule'!$F$113*M407))*5,
IF(AND(I407=110000,R407&gt;1345.6,R407&lt;=1513.8,M407&lt;=10),('[1]Pricing Schedule'!$F$103+('[1]Pricing Schedule'!$F$105*M407))*9,
IF(AND(I407=110000,R407&gt;1345.6,R407&lt;=1513.8,M407&gt;10),('[1]Pricing Schedule'!$F$111+('[1]Pricing Schedule'!$F$113*M407))*9,
9999999999)))))))))))))))))))))))))))))))))))))))</f>
        <v>769410</v>
      </c>
      <c r="T407" s="21">
        <f>IF(AND(I407=38000,R407&lt;=4.5,M407&gt;8),'[1]Pricing Schedule'!$J$9,
IF(AND(I407=38000,R407&lt;=4.5,M407&lt;=8),'[1]Pricing Schedule'!$J$36,
IF(AND(I407=38000,R407&gt;4.5,R407&lt;=9,M407&gt;8),'[1]Pricing Schedule'!$J$18,
IF(AND(I407=38000,R407&gt;4.5,R407&lt;=9,M407&lt;=8),'[1]Pricing Schedule'!$J$36,
IF(AND(I407=38000,R407&gt;9,R407&lt;=12.8,M407&gt;8),'[1]Pricing Schedule'!$J$27,
IF(AND(I407=38000,R407&gt;9,R407&lt;=12.8,M407&lt;=8),'[1]Pricing Schedule'!$J$36,
IF(AND(I407=38000,R407&gt;12.8,R407&lt;=22.8),'[1]Pricing Schedule'!$J$36,
IF(AND(I407=38000,R407&gt;22.8,R407&lt;=30.2),'[1]Pricing Schedule'!$J$45,
IF(AND(I407=38000,R407&gt;30.2,R407&lt;=45.9),'[1]Pricing Schedule'!$J$54,
IF(AND(I407=38000,R407&gt;45.9,R407&lt;=123.4),'[1]Pricing Schedule'!$J$97,
IF(AND(I407=38000,R407&gt;123.4,R407&lt;=168.2,M407&lt;=10),'[1]Pricing Schedule'!$J$105,
IF(AND(I407=38000,R407&gt;123.4,R407&lt;=168.2,M407&gt;10),'[1]Pricing Schedule'!$J$113,
IF(AND(I407=38000,R407&gt;168.2,R407&lt;=336.4,M407&lt;=10),('[1]Pricing Schedule'!$J$105),
IF(AND(I407=38000,R407&gt;168.2,R407&lt;=336.4,M407&gt;10),('[1]Pricing Schedule'!$J$113),
IF(AND(I407=38000,R407&gt;336.4,R407&lt;=504.6,M407&lt;=10),('[1]Pricing Schedule'!$J$105),
IF(AND(I407=38000,R407&gt;336.4,R407&lt;=504.6,M407&gt;10),('[1]Pricing Schedule'!$J$113),
IF(AND(I407=38000,R407&gt;504.6,R407&lt;=672.8,M407&lt;=10),('[1]Pricing Schedule'!$J$105),
IF(AND(I407=38000,R407&gt;504.6,R407&lt;=672.8,M407&gt;10),('[1]Pricing Schedule'!$J$113),
IF(AND(I407=110000,R407&lt;=12.8,M407&gt;2),'[1]Pricing Schedule'!$J$63,
IF(AND(I407=110000,R407&lt;=12.8,M407&lt;=2),'[1]Pricing Schedule'!$J$97,
IF(AND(I407=110000,R407&gt;12.8,R407&lt;=22.8,M407&gt;3),'[1]Pricing Schedule'!$J$72,
IF(AND(I407=110000,R407&gt;12.8,R407&lt;=22.8,M407&lt;=3),'[1]Pricing Schedule'!$J$97,
IF(AND(I407=110000,R407&gt;22.8,R407&lt;=30.2),'[1]Pricing Schedule'!$J$81,
IF(AND(I407=110000,R407&gt;30.2,R407&lt;=45.9),'[1]Pricing Schedule'!$J$90,
IF(AND(I407=110000,R407&gt;45.9,R407&lt;=123.4),'[1]Pricing Schedule'!$J$97,
IF(AND(I407=110000,R407&gt;123.4,R407&lt;=168.2,M407&lt;=10),'[1]Pricing Schedule'!$J$105,
IF(AND(I407=110000,R407&gt;123.4,R407&lt;=168.2,M407&gt;10),'[1]Pricing Schedule'!$J$113,
IF(AND(I407=110000,R407&gt;168.2,R407&lt;=336.2,M407&lt;=10),('[1]Pricing Schedule'!$J$105),
IF(AND(I407=110000,R407&gt;168.2,R407&lt;=336.2,M407&gt;10),('[1]Pricing Schedule'!$J$113),
IF(AND(I407=110000,R407&gt;336.4,R407&lt;=504.6,M407&lt;=10),('[1]Pricing Schedule'!$J$105),
IF(AND(I407=110000,R407&gt;336.4,R407&lt;=504.6,M407&gt;10),('[1]Pricing Schedule'!$J$113),
IF(AND(I407=110000,R407&gt;504.6,R407&lt;=672.8,M407&lt;=10),('[1]Pricing Schedule'!$J$105),
IF(AND(I407=110000,R407&gt;504.6,R407&lt;=672.8,M407&gt;10),('[1]Pricing Schedule'!$J$113),
IF(AND(I407=110000,R407&gt;672.8,R407&lt;=841,M407&lt;=10),('[1]Pricing Schedule'!$J$105),
IF(AND(I407=110000,R407&gt;672.8,R407&lt;=841,M407&gt;10),('[1]Pricing Schedule'!$J$113),
IF(AND(I407=110000,R407&gt;1682,R407&lt;=1850.2,M407&lt;=10),('[1]Pricing Schedule'!$J$105),
IF(AND(I407=110000,R407&gt;1682,R407&lt;=1850.2,M407&gt;10),('[1]Pricing Schedule'!$J$113),
IF(AND(I407=110000,R407&gt;2018.4,R407&lt;=2186.6,M407&lt;=10),('[1]Pricing Schedule'!$J$105),
IF(AND(I407=110000,R407&gt;2018.4,R407&lt;=2186.6,M407&gt;10),('[1]Pricing Schedule'!$J$113),999999999)))))))))))))))))))))))))))))))))))))))</f>
        <v>4</v>
      </c>
      <c r="U407" s="40">
        <f t="shared" si="42"/>
        <v>183192.85714285713</v>
      </c>
      <c r="V407" s="41">
        <f t="shared" si="43"/>
        <v>5.4587281163488903</v>
      </c>
      <c r="Y407" s="23">
        <v>570</v>
      </c>
      <c r="Z407" s="23">
        <v>689</v>
      </c>
      <c r="AR407" s="35"/>
    </row>
    <row r="408" spans="1:44">
      <c r="A408" s="23">
        <v>408</v>
      </c>
      <c r="B408" s="23">
        <v>408</v>
      </c>
      <c r="C408" s="23" t="s">
        <v>762</v>
      </c>
      <c r="D408" s="23" t="s">
        <v>121</v>
      </c>
      <c r="E408" s="23" t="s">
        <v>121</v>
      </c>
      <c r="F408" s="23" t="s">
        <v>349</v>
      </c>
      <c r="G408" s="23" t="s">
        <v>350</v>
      </c>
      <c r="H408" s="23" t="s">
        <v>113</v>
      </c>
      <c r="I408" s="13">
        <v>38000</v>
      </c>
      <c r="J408" s="13">
        <v>38000</v>
      </c>
      <c r="K408" s="23" t="s">
        <v>119</v>
      </c>
      <c r="L408" s="24">
        <v>3.2869999999999999</v>
      </c>
      <c r="M408" s="37">
        <f t="shared" si="38"/>
        <v>4</v>
      </c>
      <c r="N408" s="24">
        <v>0.33600000000000002</v>
      </c>
      <c r="O408" s="13">
        <v>2</v>
      </c>
      <c r="P408" s="36">
        <f t="shared" si="39"/>
        <v>0.33600000000000002</v>
      </c>
      <c r="Q408" s="38">
        <f t="shared" si="40"/>
        <v>4.2</v>
      </c>
      <c r="R408" s="37">
        <f t="shared" si="41"/>
        <v>4.2</v>
      </c>
      <c r="S408" s="39">
        <f>IF(AND(I408=38000,R408&lt;=4.5,M408&gt;8),'[1]Pricing Schedule'!$F$8+('[1]Pricing Schedule'!$F$9*M408),
IF(AND(I408=38000,R408&lt;=4.5,M408&lt;=8),'[1]Pricing Schedule'!$F$34+('[1]Pricing Schedule'!$F$36*M408),
IF(AND(I408=38000,R408&gt;4.5,R408&lt;=9,M408&gt;8),'[1]Pricing Schedule'!$F$17+('[1]Pricing Schedule'!$F$18*M408),
IF(AND(I408=38000,R408&gt;4.5,R408&lt;=9,M408&lt;=8),'[1]Pricing Schedule'!$F$34+('[1]Pricing Schedule'!$F$36*M408),
IF(AND(I408=38000,R408&gt;9,R408&lt;=12.8,M408&gt;8),'[1]Pricing Schedule'!$F$26+('[1]Pricing Schedule'!$F$27*M408),
IF(AND(I408=38000,R408&gt;9,R408&lt;=12.8,M408&lt;=8),'[1]Pricing Schedule'!$F$34+('[1]Pricing Schedule'!$F$36*M408),
IF(AND(I408=38000,R408&gt;12.8,R408&lt;=22.8),'[1]Pricing Schedule'!$F$34+('[1]Pricing Schedule'!$F$36*M408),
IF(AND(I408=38000,R408&gt;22.8,R408&lt;=30.2),'[1]Pricing Schedule'!$F$43+('[1]Pricing Schedule'!$F$45*M408),
IF(AND(I408=38000,R408&gt;30.2,R408&lt;=45.9),'[1]Pricing Schedule'!$F$52+('[1]Pricing Schedule'!$F$54*M408),
IF(AND(I408=38000,R408&gt;45.9,R408&lt;=123.4),'[1]Pricing Schedule'!$F$96+('[1]Pricing Schedule'!$F$97*M408),
IF(AND(I408=38000,R408&gt;123.4,R408&lt;=168.2,M408&lt;=10),'[1]Pricing Schedule'!$F$103+('[1]Pricing Schedule'!$F$105*M408),
IF(AND(I408=38000,R408&gt;123.4,R408&lt;=168.2,M408&gt;10),'[1]Pricing Schedule'!$F$111+('[1]Pricing Schedule'!$F$113*M408),
IF(AND(I408=38000,R408&gt;157.4,R408&lt;=336.4,M408&lt;=10),('[1]Pricing Schedule'!$F$103+('[1]Pricing Schedule'!$F$105*M408))*2,
IF(AND(I408=38000,R408&gt;157.4,R408&lt;=336.4,M408&gt;10),('[1]Pricing Schedule'!$F$111+('[1]Pricing Schedule'!$F$113*M408))*2,
IF(AND(I408=38000,R408&gt;314.8,R408&lt;=504.6,M408&lt;=10),('[1]Pricing Schedule'!$F$103+('[1]Pricing Schedule'!$F$105*M408))*3,
IF(AND(I408=38000,R408&gt;314.8,R408&lt;=504.6,M408&gt;10),('[1]Pricing Schedule'!$F$111+('[1]Pricing Schedule'!$F$113*M408))*3,
IF(AND(I408=38000,R408&gt;472.2,R408&lt;=672.8,M408&lt;=10),('[1]Pricing Schedule'!$F$103+('[1]Pricing Schedule'!$F$105*M408))*4,
IF(AND(I408=38000,R408&gt;472.2,R408&lt;=672.8,M408&gt;10),('[1]Pricing Schedule'!$F$111+('[1]Pricing Schedule'!$F$113*M408))*4,
IF(AND(I408=110000,R408&lt;=12.8,M408&gt;2),'[1]Pricing Schedule'!$F$62+('[1]Pricing Schedule'!$F$63*M408),
IF(AND(I408=110000,R408&lt;=12.8,M408&lt;=2),'[1]Pricing Schedule'!$F$96+('[1]Pricing Schedule'!$F$97*M408),
IF(AND(I408=110000,R408&gt;12.8,R408&lt;=22.8,M408&gt;3),'[1]Pricing Schedule'!$F$71+('[1]Pricing Schedule'!$F$72*M408),
IF(AND(I408=110000,R408&gt;12.8,R408&lt;=22.8,M408&lt;=3),'[1]Pricing Schedule'!$F$96+('[1]Pricing Schedule'!$F$97*M408),
IF(AND(I408=110000,R408&gt;22.8,R408&lt;=30.2),'[1]Pricing Schedule'!$F$80+('[1]Pricing Schedule'!$F$81*M408),
IF(AND(I408=110000,R408&gt;30.2,R408&lt;=45.9),'[1]Pricing Schedule'!$F$89+('[1]Pricing Schedule'!$F$90*M408),
IF(AND(I408=110000,R408&gt;45.9,R408&lt;=123.4),'[1]Pricing Schedule'!$F$96+('[1]Pricing Schedule'!$F$97*M408),
IF(AND(I408=110000,R408&gt;123.4,R408&lt;=168.2,M408&lt;=10),'[1]Pricing Schedule'!$F$103+('[1]Pricing Schedule'!$F$105*M408),
IF(AND(I408=110000,R408&gt;123.4,R408&lt;=168.2,M408&gt;10),'[1]Pricing Schedule'!$F$111+('[1]Pricing Schedule'!$F$113*M408),
IF(AND(I408=110000,R408&gt;168.2,R408&lt;=336.4,M408&lt;=10),('[1]Pricing Schedule'!$F$103+('[1]Pricing Schedule'!$F$105*M408))*2,
IF(AND(I408=110000,R408&gt;168.2,R408&lt;=336.4,M408&gt;10),('[1]Pricing Schedule'!$F$111+('[1]Pricing Schedule'!$F$113*M408))*2,
IF(AND(I408=110000,R408&gt;336.4,R408&lt;=504.6,M408&lt;=10),('[1]Pricing Schedule'!$F$103+('[1]Pricing Schedule'!$F$105*M408))*3,
IF(AND(I408=110000,R408&gt;336.4,R408&lt;=504.6,M408&gt;10),('[1]Pricing Schedule'!$F$111+('[1]Pricing Schedule'!$F$113*M408))*3,
IF(AND(I408=110000,R408&gt;504.6,R408&lt;=672.8,M408&lt;=10),('[1]Pricing Schedule'!$F$103+('[1]Pricing Schedule'!$F$105*M408))*4,
IF(AND(I408=110000,R408&gt;504.6,R408&lt;=672.8,M408&gt;10),('[1]Pricing Schedule'!$F$111+('[1]Pricing Schedule'!$F$113*M408))*4,
IF(AND(I408=110000,R408&gt;672.8,R408&lt;=841,M408&lt;=10),('[1]Pricing Schedule'!$F$103+('[1]Pricing Schedule'!$F$105*M408))*5,
IF(AND(I408=110000,R408&gt;672.8,R408&lt;=841,M408&gt;10),('[1]Pricing Schedule'!$F$111+('[1]Pricing Schedule'!$F$113*M408))*5,
IF(AND(I408=110000,R408&gt;672.8,R408&lt;=841,M408&lt;=10),('[1]Pricing Schedule'!$F$103+('[1]Pricing Schedule'!$F$105*M408))*5,
IF(AND(I408=110000,R408&gt;672.8,R408&lt;=841,M408&gt;10),('[1]Pricing Schedule'!$F$111+('[1]Pricing Schedule'!$F$113*M408))*5,
IF(AND(I408=110000,R408&gt;1345.6,R408&lt;=1513.8,M408&lt;=10),('[1]Pricing Schedule'!$F$103+('[1]Pricing Schedule'!$F$105*M408))*9,
IF(AND(I408=110000,R408&gt;1345.6,R408&lt;=1513.8,M408&gt;10),('[1]Pricing Schedule'!$F$111+('[1]Pricing Schedule'!$F$113*M408))*9,
9999999999)))))))))))))))))))))))))))))))))))))))</f>
        <v>628870</v>
      </c>
      <c r="T408" s="21">
        <f>IF(AND(I408=38000,R408&lt;=4.5,M408&gt;8),'[1]Pricing Schedule'!$J$9,
IF(AND(I408=38000,R408&lt;=4.5,M408&lt;=8),'[1]Pricing Schedule'!$J$36,
IF(AND(I408=38000,R408&gt;4.5,R408&lt;=9,M408&gt;8),'[1]Pricing Schedule'!$J$18,
IF(AND(I408=38000,R408&gt;4.5,R408&lt;=9,M408&lt;=8),'[1]Pricing Schedule'!$J$36,
IF(AND(I408=38000,R408&gt;9,R408&lt;=12.8,M408&gt;8),'[1]Pricing Schedule'!$J$27,
IF(AND(I408=38000,R408&gt;9,R408&lt;=12.8,M408&lt;=8),'[1]Pricing Schedule'!$J$36,
IF(AND(I408=38000,R408&gt;12.8,R408&lt;=22.8),'[1]Pricing Schedule'!$J$36,
IF(AND(I408=38000,R408&gt;22.8,R408&lt;=30.2),'[1]Pricing Schedule'!$J$45,
IF(AND(I408=38000,R408&gt;30.2,R408&lt;=45.9),'[1]Pricing Schedule'!$J$54,
IF(AND(I408=38000,R408&gt;45.9,R408&lt;=123.4),'[1]Pricing Schedule'!$J$97,
IF(AND(I408=38000,R408&gt;123.4,R408&lt;=168.2,M408&lt;=10),'[1]Pricing Schedule'!$J$105,
IF(AND(I408=38000,R408&gt;123.4,R408&lt;=168.2,M408&gt;10),'[1]Pricing Schedule'!$J$113,
IF(AND(I408=38000,R408&gt;168.2,R408&lt;=336.4,M408&lt;=10),('[1]Pricing Schedule'!$J$105),
IF(AND(I408=38000,R408&gt;168.2,R408&lt;=336.4,M408&gt;10),('[1]Pricing Schedule'!$J$113),
IF(AND(I408=38000,R408&gt;336.4,R408&lt;=504.6,M408&lt;=10),('[1]Pricing Schedule'!$J$105),
IF(AND(I408=38000,R408&gt;336.4,R408&lt;=504.6,M408&gt;10),('[1]Pricing Schedule'!$J$113),
IF(AND(I408=38000,R408&gt;504.6,R408&lt;=672.8,M408&lt;=10),('[1]Pricing Schedule'!$J$105),
IF(AND(I408=38000,R408&gt;504.6,R408&lt;=672.8,M408&gt;10),('[1]Pricing Schedule'!$J$113),
IF(AND(I408=110000,R408&lt;=12.8,M408&gt;2),'[1]Pricing Schedule'!$J$63,
IF(AND(I408=110000,R408&lt;=12.8,M408&lt;=2),'[1]Pricing Schedule'!$J$97,
IF(AND(I408=110000,R408&gt;12.8,R408&lt;=22.8,M408&gt;3),'[1]Pricing Schedule'!$J$72,
IF(AND(I408=110000,R408&gt;12.8,R408&lt;=22.8,M408&lt;=3),'[1]Pricing Schedule'!$J$97,
IF(AND(I408=110000,R408&gt;22.8,R408&lt;=30.2),'[1]Pricing Schedule'!$J$81,
IF(AND(I408=110000,R408&gt;30.2,R408&lt;=45.9),'[1]Pricing Schedule'!$J$90,
IF(AND(I408=110000,R408&gt;45.9,R408&lt;=123.4),'[1]Pricing Schedule'!$J$97,
IF(AND(I408=110000,R408&gt;123.4,R408&lt;=168.2,M408&lt;=10),'[1]Pricing Schedule'!$J$105,
IF(AND(I408=110000,R408&gt;123.4,R408&lt;=168.2,M408&gt;10),'[1]Pricing Schedule'!$J$113,
IF(AND(I408=110000,R408&gt;168.2,R408&lt;=336.2,M408&lt;=10),('[1]Pricing Schedule'!$J$105),
IF(AND(I408=110000,R408&gt;168.2,R408&lt;=336.2,M408&gt;10),('[1]Pricing Schedule'!$J$113),
IF(AND(I408=110000,R408&gt;336.4,R408&lt;=504.6,M408&lt;=10),('[1]Pricing Schedule'!$J$105),
IF(AND(I408=110000,R408&gt;336.4,R408&lt;=504.6,M408&gt;10),('[1]Pricing Schedule'!$J$113),
IF(AND(I408=110000,R408&gt;504.6,R408&lt;=672.8,M408&lt;=10),('[1]Pricing Schedule'!$J$105),
IF(AND(I408=110000,R408&gt;504.6,R408&lt;=672.8,M408&gt;10),('[1]Pricing Schedule'!$J$113),
IF(AND(I408=110000,R408&gt;672.8,R408&lt;=841,M408&lt;=10),('[1]Pricing Schedule'!$J$105),
IF(AND(I408=110000,R408&gt;672.8,R408&lt;=841,M408&gt;10),('[1]Pricing Schedule'!$J$113),
IF(AND(I408=110000,R408&gt;1682,R408&lt;=1850.2,M408&lt;=10),('[1]Pricing Schedule'!$J$105),
IF(AND(I408=110000,R408&gt;1682,R408&lt;=1850.2,M408&gt;10),('[1]Pricing Schedule'!$J$113),
IF(AND(I408=110000,R408&gt;2018.4,R408&lt;=2186.6,M408&lt;=10),('[1]Pricing Schedule'!$J$105),
IF(AND(I408=110000,R408&gt;2018.4,R408&lt;=2186.6,M408&gt;10),('[1]Pricing Schedule'!$J$113),999999999)))))))))))))))))))))))))))))))))))))))</f>
        <v>4</v>
      </c>
      <c r="U408" s="40">
        <f t="shared" si="42"/>
        <v>149730.95238095237</v>
      </c>
      <c r="V408" s="41">
        <f t="shared" si="43"/>
        <v>6.6786458250512828</v>
      </c>
      <c r="Y408" s="23">
        <v>347</v>
      </c>
      <c r="Z408" s="23">
        <v>686</v>
      </c>
      <c r="AR408" s="35"/>
    </row>
    <row r="409" spans="1:44">
      <c r="A409" s="23">
        <v>409</v>
      </c>
      <c r="B409" s="23">
        <v>409</v>
      </c>
      <c r="C409" s="23" t="s">
        <v>763</v>
      </c>
      <c r="D409" s="23" t="s">
        <v>168</v>
      </c>
      <c r="E409" s="23" t="s">
        <v>168</v>
      </c>
      <c r="F409" s="23" t="s">
        <v>260</v>
      </c>
      <c r="G409" s="23" t="s">
        <v>261</v>
      </c>
      <c r="H409" s="23" t="s">
        <v>133</v>
      </c>
      <c r="I409" s="13">
        <v>110000</v>
      </c>
      <c r="J409" s="13">
        <v>110000</v>
      </c>
      <c r="K409" s="13">
        <v>38000</v>
      </c>
      <c r="L409" s="24">
        <v>4.9450000000000003</v>
      </c>
      <c r="M409" s="37">
        <f t="shared" si="38"/>
        <v>5</v>
      </c>
      <c r="N409" s="24">
        <v>0.105</v>
      </c>
      <c r="O409" s="13">
        <v>2</v>
      </c>
      <c r="P409" s="36">
        <f t="shared" si="39"/>
        <v>0.105</v>
      </c>
      <c r="Q409" s="38">
        <f t="shared" si="40"/>
        <v>4.2</v>
      </c>
      <c r="R409" s="37">
        <f t="shared" si="41"/>
        <v>4.2</v>
      </c>
      <c r="S409" s="39">
        <f>IF(AND(I409=38000,R409&lt;=4.5,M409&gt;8),'[1]Pricing Schedule'!$F$8+('[1]Pricing Schedule'!$F$9*M409),
IF(AND(I409=38000,R409&lt;=4.5,M409&lt;=8),'[1]Pricing Schedule'!$F$34+('[1]Pricing Schedule'!$F$36*M409),
IF(AND(I409=38000,R409&gt;4.5,R409&lt;=9,M409&gt;8),'[1]Pricing Schedule'!$F$17+('[1]Pricing Schedule'!$F$18*M409),
IF(AND(I409=38000,R409&gt;4.5,R409&lt;=9,M409&lt;=8),'[1]Pricing Schedule'!$F$34+('[1]Pricing Schedule'!$F$36*M409),
IF(AND(I409=38000,R409&gt;9,R409&lt;=12.8,M409&gt;8),'[1]Pricing Schedule'!$F$26+('[1]Pricing Schedule'!$F$27*M409),
IF(AND(I409=38000,R409&gt;9,R409&lt;=12.8,M409&lt;=8),'[1]Pricing Schedule'!$F$34+('[1]Pricing Schedule'!$F$36*M409),
IF(AND(I409=38000,R409&gt;12.8,R409&lt;=22.8),'[1]Pricing Schedule'!$F$34+('[1]Pricing Schedule'!$F$36*M409),
IF(AND(I409=38000,R409&gt;22.8,R409&lt;=30.2),'[1]Pricing Schedule'!$F$43+('[1]Pricing Schedule'!$F$45*M409),
IF(AND(I409=38000,R409&gt;30.2,R409&lt;=45.9),'[1]Pricing Schedule'!$F$52+('[1]Pricing Schedule'!$F$54*M409),
IF(AND(I409=38000,R409&gt;45.9,R409&lt;=123.4),'[1]Pricing Schedule'!$F$96+('[1]Pricing Schedule'!$F$97*M409),
IF(AND(I409=38000,R409&gt;123.4,R409&lt;=168.2,M409&lt;=10),'[1]Pricing Schedule'!$F$103+('[1]Pricing Schedule'!$F$105*M409),
IF(AND(I409=38000,R409&gt;123.4,R409&lt;=168.2,M409&gt;10),'[1]Pricing Schedule'!$F$111+('[1]Pricing Schedule'!$F$113*M409),
IF(AND(I409=38000,R409&gt;157.4,R409&lt;=336.4,M409&lt;=10),('[1]Pricing Schedule'!$F$103+('[1]Pricing Schedule'!$F$105*M409))*2,
IF(AND(I409=38000,R409&gt;157.4,R409&lt;=336.4,M409&gt;10),('[1]Pricing Schedule'!$F$111+('[1]Pricing Schedule'!$F$113*M409))*2,
IF(AND(I409=38000,R409&gt;314.8,R409&lt;=504.6,M409&lt;=10),('[1]Pricing Schedule'!$F$103+('[1]Pricing Schedule'!$F$105*M409))*3,
IF(AND(I409=38000,R409&gt;314.8,R409&lt;=504.6,M409&gt;10),('[1]Pricing Schedule'!$F$111+('[1]Pricing Schedule'!$F$113*M409))*3,
IF(AND(I409=38000,R409&gt;472.2,R409&lt;=672.8,M409&lt;=10),('[1]Pricing Schedule'!$F$103+('[1]Pricing Schedule'!$F$105*M409))*4,
IF(AND(I409=38000,R409&gt;472.2,R409&lt;=672.8,M409&gt;10),('[1]Pricing Schedule'!$F$111+('[1]Pricing Schedule'!$F$113*M409))*4,
IF(AND(I409=110000,R409&lt;=12.8,M409&gt;2),'[1]Pricing Schedule'!$F$62+('[1]Pricing Schedule'!$F$63*M409),
IF(AND(I409=110000,R409&lt;=12.8,M409&lt;=2),'[1]Pricing Schedule'!$F$96+('[1]Pricing Schedule'!$F$97*M409),
IF(AND(I409=110000,R409&gt;12.8,R409&lt;=22.8,M409&gt;3),'[1]Pricing Schedule'!$F$71+('[1]Pricing Schedule'!$F$72*M409),
IF(AND(I409=110000,R409&gt;12.8,R409&lt;=22.8,M409&lt;=3),'[1]Pricing Schedule'!$F$96+('[1]Pricing Schedule'!$F$97*M409),
IF(AND(I409=110000,R409&gt;22.8,R409&lt;=30.2),'[1]Pricing Schedule'!$F$80+('[1]Pricing Schedule'!$F$81*M409),
IF(AND(I409=110000,R409&gt;30.2,R409&lt;=45.9),'[1]Pricing Schedule'!$F$89+('[1]Pricing Schedule'!$F$90*M409),
IF(AND(I409=110000,R409&gt;45.9,R409&lt;=123.4),'[1]Pricing Schedule'!$F$96+('[1]Pricing Schedule'!$F$97*M409),
IF(AND(I409=110000,R409&gt;123.4,R409&lt;=168.2,M409&lt;=10),'[1]Pricing Schedule'!$F$103+('[1]Pricing Schedule'!$F$105*M409),
IF(AND(I409=110000,R409&gt;123.4,R409&lt;=168.2,M409&gt;10),'[1]Pricing Schedule'!$F$111+('[1]Pricing Schedule'!$F$113*M409),
IF(AND(I409=110000,R409&gt;168.2,R409&lt;=336.4,M409&lt;=10),('[1]Pricing Schedule'!$F$103+('[1]Pricing Schedule'!$F$105*M409))*2,
IF(AND(I409=110000,R409&gt;168.2,R409&lt;=336.4,M409&gt;10),('[1]Pricing Schedule'!$F$111+('[1]Pricing Schedule'!$F$113*M409))*2,
IF(AND(I409=110000,R409&gt;336.4,R409&lt;=504.6,M409&lt;=10),('[1]Pricing Schedule'!$F$103+('[1]Pricing Schedule'!$F$105*M409))*3,
IF(AND(I409=110000,R409&gt;336.4,R409&lt;=504.6,M409&gt;10),('[1]Pricing Schedule'!$F$111+('[1]Pricing Schedule'!$F$113*M409))*3,
IF(AND(I409=110000,R409&gt;504.6,R409&lt;=672.8,M409&lt;=10),('[1]Pricing Schedule'!$F$103+('[1]Pricing Schedule'!$F$105*M409))*4,
IF(AND(I409=110000,R409&gt;504.6,R409&lt;=672.8,M409&gt;10),('[1]Pricing Schedule'!$F$111+('[1]Pricing Schedule'!$F$113*M409))*4,
IF(AND(I409=110000,R409&gt;672.8,R409&lt;=841,M409&lt;=10),('[1]Pricing Schedule'!$F$103+('[1]Pricing Schedule'!$F$105*M409))*5,
IF(AND(I409=110000,R409&gt;672.8,R409&lt;=841,M409&gt;10),('[1]Pricing Schedule'!$F$111+('[1]Pricing Schedule'!$F$113*M409))*5,
IF(AND(I409=110000,R409&gt;672.8,R409&lt;=841,M409&lt;=10),('[1]Pricing Schedule'!$F$103+('[1]Pricing Schedule'!$F$105*M409))*5,
IF(AND(I409=110000,R409&gt;672.8,R409&lt;=841,M409&gt;10),('[1]Pricing Schedule'!$F$111+('[1]Pricing Schedule'!$F$113*M409))*5,
IF(AND(I409=110000,R409&gt;1345.6,R409&lt;=1513.8,M409&lt;=10),('[1]Pricing Schedule'!$F$103+('[1]Pricing Schedule'!$F$105*M409))*9,
IF(AND(I409=110000,R409&gt;1345.6,R409&lt;=1513.8,M409&gt;10),('[1]Pricing Schedule'!$F$111+('[1]Pricing Schedule'!$F$113*M409))*9,
9999999999)))))))))))))))))))))))))))))))))))))))</f>
        <v>1679970</v>
      </c>
      <c r="T409" s="21">
        <f>IF(AND(I409=38000,R409&lt;=4.5,M409&gt;8),'[1]Pricing Schedule'!$J$9,
IF(AND(I409=38000,R409&lt;=4.5,M409&lt;=8),'[1]Pricing Schedule'!$J$36,
IF(AND(I409=38000,R409&gt;4.5,R409&lt;=9,M409&gt;8),'[1]Pricing Schedule'!$J$18,
IF(AND(I409=38000,R409&gt;4.5,R409&lt;=9,M409&lt;=8),'[1]Pricing Schedule'!$J$36,
IF(AND(I409=38000,R409&gt;9,R409&lt;=12.8,M409&gt;8),'[1]Pricing Schedule'!$J$27,
IF(AND(I409=38000,R409&gt;9,R409&lt;=12.8,M409&lt;=8),'[1]Pricing Schedule'!$J$36,
IF(AND(I409=38000,R409&gt;12.8,R409&lt;=22.8),'[1]Pricing Schedule'!$J$36,
IF(AND(I409=38000,R409&gt;22.8,R409&lt;=30.2),'[1]Pricing Schedule'!$J$45,
IF(AND(I409=38000,R409&gt;30.2,R409&lt;=45.9),'[1]Pricing Schedule'!$J$54,
IF(AND(I409=38000,R409&gt;45.9,R409&lt;=123.4),'[1]Pricing Schedule'!$J$97,
IF(AND(I409=38000,R409&gt;123.4,R409&lt;=168.2,M409&lt;=10),'[1]Pricing Schedule'!$J$105,
IF(AND(I409=38000,R409&gt;123.4,R409&lt;=168.2,M409&gt;10),'[1]Pricing Schedule'!$J$113,
IF(AND(I409=38000,R409&gt;168.2,R409&lt;=336.4,M409&lt;=10),('[1]Pricing Schedule'!$J$105),
IF(AND(I409=38000,R409&gt;168.2,R409&lt;=336.4,M409&gt;10),('[1]Pricing Schedule'!$J$113),
IF(AND(I409=38000,R409&gt;336.4,R409&lt;=504.6,M409&lt;=10),('[1]Pricing Schedule'!$J$105),
IF(AND(I409=38000,R409&gt;336.4,R409&lt;=504.6,M409&gt;10),('[1]Pricing Schedule'!$J$113),
IF(AND(I409=38000,R409&gt;504.6,R409&lt;=672.8,M409&lt;=10),('[1]Pricing Schedule'!$J$105),
IF(AND(I409=38000,R409&gt;504.6,R409&lt;=672.8,M409&gt;10),('[1]Pricing Schedule'!$J$113),
IF(AND(I409=110000,R409&lt;=12.8,M409&gt;2),'[1]Pricing Schedule'!$J$63,
IF(AND(I409=110000,R409&lt;=12.8,M409&lt;=2),'[1]Pricing Schedule'!$J$97,
IF(AND(I409=110000,R409&gt;12.8,R409&lt;=22.8,M409&gt;3),'[1]Pricing Schedule'!$J$72,
IF(AND(I409=110000,R409&gt;12.8,R409&lt;=22.8,M409&lt;=3),'[1]Pricing Schedule'!$J$97,
IF(AND(I409=110000,R409&gt;22.8,R409&lt;=30.2),'[1]Pricing Schedule'!$J$81,
IF(AND(I409=110000,R409&gt;30.2,R409&lt;=45.9),'[1]Pricing Schedule'!$J$90,
IF(AND(I409=110000,R409&gt;45.9,R409&lt;=123.4),'[1]Pricing Schedule'!$J$97,
IF(AND(I409=110000,R409&gt;123.4,R409&lt;=168.2,M409&lt;=10),'[1]Pricing Schedule'!$J$105,
IF(AND(I409=110000,R409&gt;123.4,R409&lt;=168.2,M409&gt;10),'[1]Pricing Schedule'!$J$113,
IF(AND(I409=110000,R409&gt;168.2,R409&lt;=336.2,M409&lt;=10),('[1]Pricing Schedule'!$J$105),
IF(AND(I409=110000,R409&gt;168.2,R409&lt;=336.2,M409&gt;10),('[1]Pricing Schedule'!$J$113),
IF(AND(I409=110000,R409&gt;336.4,R409&lt;=504.6,M409&lt;=10),('[1]Pricing Schedule'!$J$105),
IF(AND(I409=110000,R409&gt;336.4,R409&lt;=504.6,M409&gt;10),('[1]Pricing Schedule'!$J$113),
IF(AND(I409=110000,R409&gt;504.6,R409&lt;=672.8,M409&lt;=10),('[1]Pricing Schedule'!$J$105),
IF(AND(I409=110000,R409&gt;504.6,R409&lt;=672.8,M409&gt;10),('[1]Pricing Schedule'!$J$113),
IF(AND(I409=110000,R409&gt;672.8,R409&lt;=841,M409&lt;=10),('[1]Pricing Schedule'!$J$105),
IF(AND(I409=110000,R409&gt;672.8,R409&lt;=841,M409&gt;10),('[1]Pricing Schedule'!$J$113),
IF(AND(I409=110000,R409&gt;1682,R409&lt;=1850.2,M409&lt;=10),('[1]Pricing Schedule'!$J$105),
IF(AND(I409=110000,R409&gt;1682,R409&lt;=1850.2,M409&gt;10),('[1]Pricing Schedule'!$J$113),
IF(AND(I409=110000,R409&gt;2018.4,R409&lt;=2186.6,M409&lt;=10),('[1]Pricing Schedule'!$J$105),
IF(AND(I409=110000,R409&gt;2018.4,R409&lt;=2186.6,M409&gt;10),('[1]Pricing Schedule'!$J$113),999999999)))))))))))))))))))))))))))))))))))))))</f>
        <v>7</v>
      </c>
      <c r="U409" s="40">
        <f t="shared" si="42"/>
        <v>399992.8571428571</v>
      </c>
      <c r="V409" s="41">
        <f t="shared" si="43"/>
        <v>2.5000446436543511</v>
      </c>
      <c r="Y409" s="23">
        <v>123</v>
      </c>
      <c r="Z409" s="23">
        <v>133</v>
      </c>
      <c r="AR409" s="35"/>
    </row>
    <row r="410" spans="1:44">
      <c r="A410" s="23">
        <v>410</v>
      </c>
      <c r="B410" s="23">
        <v>410</v>
      </c>
      <c r="C410" s="23" t="s">
        <v>764</v>
      </c>
      <c r="D410" s="23" t="s">
        <v>168</v>
      </c>
      <c r="E410" s="23" t="s">
        <v>168</v>
      </c>
      <c r="F410" s="23" t="s">
        <v>765</v>
      </c>
      <c r="H410" s="23" t="s">
        <v>113</v>
      </c>
      <c r="I410" s="13">
        <v>38000</v>
      </c>
      <c r="J410" s="23" t="s">
        <v>119</v>
      </c>
      <c r="K410" s="13">
        <v>38000</v>
      </c>
      <c r="L410" s="24">
        <v>1.4550000000000001</v>
      </c>
      <c r="M410" s="37">
        <f t="shared" si="38"/>
        <v>2</v>
      </c>
      <c r="N410" s="24">
        <v>0.10100000000000001</v>
      </c>
      <c r="O410" s="13">
        <v>2</v>
      </c>
      <c r="P410" s="36">
        <f t="shared" si="39"/>
        <v>0.10100000000000001</v>
      </c>
      <c r="Q410" s="38">
        <f t="shared" si="40"/>
        <v>4.2</v>
      </c>
      <c r="R410" s="37">
        <f t="shared" si="41"/>
        <v>4.2</v>
      </c>
      <c r="S410" s="39">
        <f>IF(AND(I410=38000,R410&lt;=4.5,M410&gt;8),'[1]Pricing Schedule'!$F$8+('[1]Pricing Schedule'!$F$9*M410),
IF(AND(I410=38000,R410&lt;=4.5,M410&lt;=8),'[1]Pricing Schedule'!$F$34+('[1]Pricing Schedule'!$F$36*M410),
IF(AND(I410=38000,R410&gt;4.5,R410&lt;=9,M410&gt;8),'[1]Pricing Schedule'!$F$17+('[1]Pricing Schedule'!$F$18*M410),
IF(AND(I410=38000,R410&gt;4.5,R410&lt;=9,M410&lt;=8),'[1]Pricing Schedule'!$F$34+('[1]Pricing Schedule'!$F$36*M410),
IF(AND(I410=38000,R410&gt;9,R410&lt;=12.8,M410&gt;8),'[1]Pricing Schedule'!$F$26+('[1]Pricing Schedule'!$F$27*M410),
IF(AND(I410=38000,R410&gt;9,R410&lt;=12.8,M410&lt;=8),'[1]Pricing Schedule'!$F$34+('[1]Pricing Schedule'!$F$36*M410),
IF(AND(I410=38000,R410&gt;12.8,R410&lt;=22.8),'[1]Pricing Schedule'!$F$34+('[1]Pricing Schedule'!$F$36*M410),
IF(AND(I410=38000,R410&gt;22.8,R410&lt;=30.2),'[1]Pricing Schedule'!$F$43+('[1]Pricing Schedule'!$F$45*M410),
IF(AND(I410=38000,R410&gt;30.2,R410&lt;=45.9),'[1]Pricing Schedule'!$F$52+('[1]Pricing Schedule'!$F$54*M410),
IF(AND(I410=38000,R410&gt;45.9,R410&lt;=123.4),'[1]Pricing Schedule'!$F$96+('[1]Pricing Schedule'!$F$97*M410),
IF(AND(I410=38000,R410&gt;123.4,R410&lt;=168.2,M410&lt;=10),'[1]Pricing Schedule'!$F$103+('[1]Pricing Schedule'!$F$105*M410),
IF(AND(I410=38000,R410&gt;123.4,R410&lt;=168.2,M410&gt;10),'[1]Pricing Schedule'!$F$111+('[1]Pricing Schedule'!$F$113*M410),
IF(AND(I410=38000,R410&gt;157.4,R410&lt;=336.4,M410&lt;=10),('[1]Pricing Schedule'!$F$103+('[1]Pricing Schedule'!$F$105*M410))*2,
IF(AND(I410=38000,R410&gt;157.4,R410&lt;=336.4,M410&gt;10),('[1]Pricing Schedule'!$F$111+('[1]Pricing Schedule'!$F$113*M410))*2,
IF(AND(I410=38000,R410&gt;314.8,R410&lt;=504.6,M410&lt;=10),('[1]Pricing Schedule'!$F$103+('[1]Pricing Schedule'!$F$105*M410))*3,
IF(AND(I410=38000,R410&gt;314.8,R410&lt;=504.6,M410&gt;10),('[1]Pricing Schedule'!$F$111+('[1]Pricing Schedule'!$F$113*M410))*3,
IF(AND(I410=38000,R410&gt;472.2,R410&lt;=672.8,M410&lt;=10),('[1]Pricing Schedule'!$F$103+('[1]Pricing Schedule'!$F$105*M410))*4,
IF(AND(I410=38000,R410&gt;472.2,R410&lt;=672.8,M410&gt;10),('[1]Pricing Schedule'!$F$111+('[1]Pricing Schedule'!$F$113*M410))*4,
IF(AND(I410=110000,R410&lt;=12.8,M410&gt;2),'[1]Pricing Schedule'!$F$62+('[1]Pricing Schedule'!$F$63*M410),
IF(AND(I410=110000,R410&lt;=12.8,M410&lt;=2),'[1]Pricing Schedule'!$F$96+('[1]Pricing Schedule'!$F$97*M410),
IF(AND(I410=110000,R410&gt;12.8,R410&lt;=22.8,M410&gt;3),'[1]Pricing Schedule'!$F$71+('[1]Pricing Schedule'!$F$72*M410),
IF(AND(I410=110000,R410&gt;12.8,R410&lt;=22.8,M410&lt;=3),'[1]Pricing Schedule'!$F$96+('[1]Pricing Schedule'!$F$97*M410),
IF(AND(I410=110000,R410&gt;22.8,R410&lt;=30.2),'[1]Pricing Schedule'!$F$80+('[1]Pricing Schedule'!$F$81*M410),
IF(AND(I410=110000,R410&gt;30.2,R410&lt;=45.9),'[1]Pricing Schedule'!$F$89+('[1]Pricing Schedule'!$F$90*M410),
IF(AND(I410=110000,R410&gt;45.9,R410&lt;=123.4),'[1]Pricing Schedule'!$F$96+('[1]Pricing Schedule'!$F$97*M410),
IF(AND(I410=110000,R410&gt;123.4,R410&lt;=168.2,M410&lt;=10),'[1]Pricing Schedule'!$F$103+('[1]Pricing Schedule'!$F$105*M410),
IF(AND(I410=110000,R410&gt;123.4,R410&lt;=168.2,M410&gt;10),'[1]Pricing Schedule'!$F$111+('[1]Pricing Schedule'!$F$113*M410),
IF(AND(I410=110000,R410&gt;168.2,R410&lt;=336.4,M410&lt;=10),('[1]Pricing Schedule'!$F$103+('[1]Pricing Schedule'!$F$105*M410))*2,
IF(AND(I410=110000,R410&gt;168.2,R410&lt;=336.4,M410&gt;10),('[1]Pricing Schedule'!$F$111+('[1]Pricing Schedule'!$F$113*M410))*2,
IF(AND(I410=110000,R410&gt;336.4,R410&lt;=504.6,M410&lt;=10),('[1]Pricing Schedule'!$F$103+('[1]Pricing Schedule'!$F$105*M410))*3,
IF(AND(I410=110000,R410&gt;336.4,R410&lt;=504.6,M410&gt;10),('[1]Pricing Schedule'!$F$111+('[1]Pricing Schedule'!$F$113*M410))*3,
IF(AND(I410=110000,R410&gt;504.6,R410&lt;=672.8,M410&lt;=10),('[1]Pricing Schedule'!$F$103+('[1]Pricing Schedule'!$F$105*M410))*4,
IF(AND(I410=110000,R410&gt;504.6,R410&lt;=672.8,M410&gt;10),('[1]Pricing Schedule'!$F$111+('[1]Pricing Schedule'!$F$113*M410))*4,
IF(AND(I410=110000,R410&gt;672.8,R410&lt;=841,M410&lt;=10),('[1]Pricing Schedule'!$F$103+('[1]Pricing Schedule'!$F$105*M410))*5,
IF(AND(I410=110000,R410&gt;672.8,R410&lt;=841,M410&gt;10),('[1]Pricing Schedule'!$F$111+('[1]Pricing Schedule'!$F$113*M410))*5,
IF(AND(I410=110000,R410&gt;672.8,R410&lt;=841,M410&lt;=10),('[1]Pricing Schedule'!$F$103+('[1]Pricing Schedule'!$F$105*M410))*5,
IF(AND(I410=110000,R410&gt;672.8,R410&lt;=841,M410&gt;10),('[1]Pricing Schedule'!$F$111+('[1]Pricing Schedule'!$F$113*M410))*5,
IF(AND(I410=110000,R410&gt;1345.6,R410&lt;=1513.8,M410&lt;=10),('[1]Pricing Schedule'!$F$103+('[1]Pricing Schedule'!$F$105*M410))*9,
IF(AND(I410=110000,R410&gt;1345.6,R410&lt;=1513.8,M410&gt;10),('[1]Pricing Schedule'!$F$111+('[1]Pricing Schedule'!$F$113*M410))*9,
9999999999)))))))))))))))))))))))))))))))))))))))</f>
        <v>488330</v>
      </c>
      <c r="T410" s="21">
        <f>IF(AND(I410=38000,R410&lt;=4.5,M410&gt;8),'[1]Pricing Schedule'!$J$9,
IF(AND(I410=38000,R410&lt;=4.5,M410&lt;=8),'[1]Pricing Schedule'!$J$36,
IF(AND(I410=38000,R410&gt;4.5,R410&lt;=9,M410&gt;8),'[1]Pricing Schedule'!$J$18,
IF(AND(I410=38000,R410&gt;4.5,R410&lt;=9,M410&lt;=8),'[1]Pricing Schedule'!$J$36,
IF(AND(I410=38000,R410&gt;9,R410&lt;=12.8,M410&gt;8),'[1]Pricing Schedule'!$J$27,
IF(AND(I410=38000,R410&gt;9,R410&lt;=12.8,M410&lt;=8),'[1]Pricing Schedule'!$J$36,
IF(AND(I410=38000,R410&gt;12.8,R410&lt;=22.8),'[1]Pricing Schedule'!$J$36,
IF(AND(I410=38000,R410&gt;22.8,R410&lt;=30.2),'[1]Pricing Schedule'!$J$45,
IF(AND(I410=38000,R410&gt;30.2,R410&lt;=45.9),'[1]Pricing Schedule'!$J$54,
IF(AND(I410=38000,R410&gt;45.9,R410&lt;=123.4),'[1]Pricing Schedule'!$J$97,
IF(AND(I410=38000,R410&gt;123.4,R410&lt;=168.2,M410&lt;=10),'[1]Pricing Schedule'!$J$105,
IF(AND(I410=38000,R410&gt;123.4,R410&lt;=168.2,M410&gt;10),'[1]Pricing Schedule'!$J$113,
IF(AND(I410=38000,R410&gt;168.2,R410&lt;=336.4,M410&lt;=10),('[1]Pricing Schedule'!$J$105),
IF(AND(I410=38000,R410&gt;168.2,R410&lt;=336.4,M410&gt;10),('[1]Pricing Schedule'!$J$113),
IF(AND(I410=38000,R410&gt;336.4,R410&lt;=504.6,M410&lt;=10),('[1]Pricing Schedule'!$J$105),
IF(AND(I410=38000,R410&gt;336.4,R410&lt;=504.6,M410&gt;10),('[1]Pricing Schedule'!$J$113),
IF(AND(I410=38000,R410&gt;504.6,R410&lt;=672.8,M410&lt;=10),('[1]Pricing Schedule'!$J$105),
IF(AND(I410=38000,R410&gt;504.6,R410&lt;=672.8,M410&gt;10),('[1]Pricing Schedule'!$J$113),
IF(AND(I410=110000,R410&lt;=12.8,M410&gt;2),'[1]Pricing Schedule'!$J$63,
IF(AND(I410=110000,R410&lt;=12.8,M410&lt;=2),'[1]Pricing Schedule'!$J$97,
IF(AND(I410=110000,R410&gt;12.8,R410&lt;=22.8,M410&gt;3),'[1]Pricing Schedule'!$J$72,
IF(AND(I410=110000,R410&gt;12.8,R410&lt;=22.8,M410&lt;=3),'[1]Pricing Schedule'!$J$97,
IF(AND(I410=110000,R410&gt;22.8,R410&lt;=30.2),'[1]Pricing Schedule'!$J$81,
IF(AND(I410=110000,R410&gt;30.2,R410&lt;=45.9),'[1]Pricing Schedule'!$J$90,
IF(AND(I410=110000,R410&gt;45.9,R410&lt;=123.4),'[1]Pricing Schedule'!$J$97,
IF(AND(I410=110000,R410&gt;123.4,R410&lt;=168.2,M410&lt;=10),'[1]Pricing Schedule'!$J$105,
IF(AND(I410=110000,R410&gt;123.4,R410&lt;=168.2,M410&gt;10),'[1]Pricing Schedule'!$J$113,
IF(AND(I410=110000,R410&gt;168.2,R410&lt;=336.2,M410&lt;=10),('[1]Pricing Schedule'!$J$105),
IF(AND(I410=110000,R410&gt;168.2,R410&lt;=336.2,M410&gt;10),('[1]Pricing Schedule'!$J$113),
IF(AND(I410=110000,R410&gt;336.4,R410&lt;=504.6,M410&lt;=10),('[1]Pricing Schedule'!$J$105),
IF(AND(I410=110000,R410&gt;336.4,R410&lt;=504.6,M410&gt;10),('[1]Pricing Schedule'!$J$113),
IF(AND(I410=110000,R410&gt;504.6,R410&lt;=672.8,M410&lt;=10),('[1]Pricing Schedule'!$J$105),
IF(AND(I410=110000,R410&gt;504.6,R410&lt;=672.8,M410&gt;10),('[1]Pricing Schedule'!$J$113),
IF(AND(I410=110000,R410&gt;672.8,R410&lt;=841,M410&lt;=10),('[1]Pricing Schedule'!$J$105),
IF(AND(I410=110000,R410&gt;672.8,R410&lt;=841,M410&gt;10),('[1]Pricing Schedule'!$J$113),
IF(AND(I410=110000,R410&gt;1682,R410&lt;=1850.2,M410&lt;=10),('[1]Pricing Schedule'!$J$105),
IF(AND(I410=110000,R410&gt;1682,R410&lt;=1850.2,M410&gt;10),('[1]Pricing Schedule'!$J$113),
IF(AND(I410=110000,R410&gt;2018.4,R410&lt;=2186.6,M410&lt;=10),('[1]Pricing Schedule'!$J$105),
IF(AND(I410=110000,R410&gt;2018.4,R410&lt;=2186.6,M410&gt;10),('[1]Pricing Schedule'!$J$113),999999999)))))))))))))))))))))))))))))))))))))))</f>
        <v>4</v>
      </c>
      <c r="U410" s="40">
        <f t="shared" si="42"/>
        <v>116269.04761904762</v>
      </c>
      <c r="V410" s="41">
        <f t="shared" si="43"/>
        <v>8.6007413019884087</v>
      </c>
      <c r="Y410" s="23">
        <v>551</v>
      </c>
      <c r="Z410" s="23">
        <v>702</v>
      </c>
      <c r="AR410" s="35"/>
    </row>
    <row r="411" spans="1:44">
      <c r="A411" s="23">
        <v>411</v>
      </c>
      <c r="B411" s="23">
        <v>411</v>
      </c>
      <c r="C411" s="23" t="s">
        <v>766</v>
      </c>
      <c r="D411" s="23" t="s">
        <v>314</v>
      </c>
      <c r="E411" s="23" t="s">
        <v>314</v>
      </c>
      <c r="F411" s="23" t="s">
        <v>320</v>
      </c>
      <c r="G411" s="23" t="s">
        <v>321</v>
      </c>
      <c r="H411" s="23" t="s">
        <v>113</v>
      </c>
      <c r="I411" s="13">
        <v>38000</v>
      </c>
      <c r="J411" s="13">
        <v>38000</v>
      </c>
      <c r="K411" s="13">
        <v>20000</v>
      </c>
      <c r="L411" s="24">
        <v>6.3860000000000001</v>
      </c>
      <c r="M411" s="37">
        <f t="shared" si="38"/>
        <v>7</v>
      </c>
      <c r="N411" s="24">
        <v>9.9000000000000005E-2</v>
      </c>
      <c r="O411" s="13">
        <v>2</v>
      </c>
      <c r="P411" s="36">
        <f t="shared" si="39"/>
        <v>9.9000000000000005E-2</v>
      </c>
      <c r="Q411" s="38">
        <f t="shared" si="40"/>
        <v>4.2</v>
      </c>
      <c r="R411" s="37">
        <f t="shared" si="41"/>
        <v>4.2</v>
      </c>
      <c r="S411" s="39">
        <f>IF(AND(I411=38000,R411&lt;=4.5,M411&gt;8),'[1]Pricing Schedule'!$F$8+('[1]Pricing Schedule'!$F$9*M411),
IF(AND(I411=38000,R411&lt;=4.5,M411&lt;=8),'[1]Pricing Schedule'!$F$34+('[1]Pricing Schedule'!$F$36*M411),
IF(AND(I411=38000,R411&gt;4.5,R411&lt;=9,M411&gt;8),'[1]Pricing Schedule'!$F$17+('[1]Pricing Schedule'!$F$18*M411),
IF(AND(I411=38000,R411&gt;4.5,R411&lt;=9,M411&lt;=8),'[1]Pricing Schedule'!$F$34+('[1]Pricing Schedule'!$F$36*M411),
IF(AND(I411=38000,R411&gt;9,R411&lt;=12.8,M411&gt;8),'[1]Pricing Schedule'!$F$26+('[1]Pricing Schedule'!$F$27*M411),
IF(AND(I411=38000,R411&gt;9,R411&lt;=12.8,M411&lt;=8),'[1]Pricing Schedule'!$F$34+('[1]Pricing Schedule'!$F$36*M411),
IF(AND(I411=38000,R411&gt;12.8,R411&lt;=22.8),'[1]Pricing Schedule'!$F$34+('[1]Pricing Schedule'!$F$36*M411),
IF(AND(I411=38000,R411&gt;22.8,R411&lt;=30.2),'[1]Pricing Schedule'!$F$43+('[1]Pricing Schedule'!$F$45*M411),
IF(AND(I411=38000,R411&gt;30.2,R411&lt;=45.9),'[1]Pricing Schedule'!$F$52+('[1]Pricing Schedule'!$F$54*M411),
IF(AND(I411=38000,R411&gt;45.9,R411&lt;=123.4),'[1]Pricing Schedule'!$F$96+('[1]Pricing Schedule'!$F$97*M411),
IF(AND(I411=38000,R411&gt;123.4,R411&lt;=168.2,M411&lt;=10),'[1]Pricing Schedule'!$F$103+('[1]Pricing Schedule'!$F$105*M411),
IF(AND(I411=38000,R411&gt;123.4,R411&lt;=168.2,M411&gt;10),'[1]Pricing Schedule'!$F$111+('[1]Pricing Schedule'!$F$113*M411),
IF(AND(I411=38000,R411&gt;157.4,R411&lt;=336.4,M411&lt;=10),('[1]Pricing Schedule'!$F$103+('[1]Pricing Schedule'!$F$105*M411))*2,
IF(AND(I411=38000,R411&gt;157.4,R411&lt;=336.4,M411&gt;10),('[1]Pricing Schedule'!$F$111+('[1]Pricing Schedule'!$F$113*M411))*2,
IF(AND(I411=38000,R411&gt;314.8,R411&lt;=504.6,M411&lt;=10),('[1]Pricing Schedule'!$F$103+('[1]Pricing Schedule'!$F$105*M411))*3,
IF(AND(I411=38000,R411&gt;314.8,R411&lt;=504.6,M411&gt;10),('[1]Pricing Schedule'!$F$111+('[1]Pricing Schedule'!$F$113*M411))*3,
IF(AND(I411=38000,R411&gt;472.2,R411&lt;=672.8,M411&lt;=10),('[1]Pricing Schedule'!$F$103+('[1]Pricing Schedule'!$F$105*M411))*4,
IF(AND(I411=38000,R411&gt;472.2,R411&lt;=672.8,M411&gt;10),('[1]Pricing Schedule'!$F$111+('[1]Pricing Schedule'!$F$113*M411))*4,
IF(AND(I411=110000,R411&lt;=12.8,M411&gt;2),'[1]Pricing Schedule'!$F$62+('[1]Pricing Schedule'!$F$63*M411),
IF(AND(I411=110000,R411&lt;=12.8,M411&lt;=2),'[1]Pricing Schedule'!$F$96+('[1]Pricing Schedule'!$F$97*M411),
IF(AND(I411=110000,R411&gt;12.8,R411&lt;=22.8,M411&gt;3),'[1]Pricing Schedule'!$F$71+('[1]Pricing Schedule'!$F$72*M411),
IF(AND(I411=110000,R411&gt;12.8,R411&lt;=22.8,M411&lt;=3),'[1]Pricing Schedule'!$F$96+('[1]Pricing Schedule'!$F$97*M411),
IF(AND(I411=110000,R411&gt;22.8,R411&lt;=30.2),'[1]Pricing Schedule'!$F$80+('[1]Pricing Schedule'!$F$81*M411),
IF(AND(I411=110000,R411&gt;30.2,R411&lt;=45.9),'[1]Pricing Schedule'!$F$89+('[1]Pricing Schedule'!$F$90*M411),
IF(AND(I411=110000,R411&gt;45.9,R411&lt;=123.4),'[1]Pricing Schedule'!$F$96+('[1]Pricing Schedule'!$F$97*M411),
IF(AND(I411=110000,R411&gt;123.4,R411&lt;=168.2,M411&lt;=10),'[1]Pricing Schedule'!$F$103+('[1]Pricing Schedule'!$F$105*M411),
IF(AND(I411=110000,R411&gt;123.4,R411&lt;=168.2,M411&gt;10),'[1]Pricing Schedule'!$F$111+('[1]Pricing Schedule'!$F$113*M411),
IF(AND(I411=110000,R411&gt;168.2,R411&lt;=336.4,M411&lt;=10),('[1]Pricing Schedule'!$F$103+('[1]Pricing Schedule'!$F$105*M411))*2,
IF(AND(I411=110000,R411&gt;168.2,R411&lt;=336.4,M411&gt;10),('[1]Pricing Schedule'!$F$111+('[1]Pricing Schedule'!$F$113*M411))*2,
IF(AND(I411=110000,R411&gt;336.4,R411&lt;=504.6,M411&lt;=10),('[1]Pricing Schedule'!$F$103+('[1]Pricing Schedule'!$F$105*M411))*3,
IF(AND(I411=110000,R411&gt;336.4,R411&lt;=504.6,M411&gt;10),('[1]Pricing Schedule'!$F$111+('[1]Pricing Schedule'!$F$113*M411))*3,
IF(AND(I411=110000,R411&gt;504.6,R411&lt;=672.8,M411&lt;=10),('[1]Pricing Schedule'!$F$103+('[1]Pricing Schedule'!$F$105*M411))*4,
IF(AND(I411=110000,R411&gt;504.6,R411&lt;=672.8,M411&gt;10),('[1]Pricing Schedule'!$F$111+('[1]Pricing Schedule'!$F$113*M411))*4,
IF(AND(I411=110000,R411&gt;672.8,R411&lt;=841,M411&lt;=10),('[1]Pricing Schedule'!$F$103+('[1]Pricing Schedule'!$F$105*M411))*5,
IF(AND(I411=110000,R411&gt;672.8,R411&lt;=841,M411&gt;10),('[1]Pricing Schedule'!$F$111+('[1]Pricing Schedule'!$F$113*M411))*5,
IF(AND(I411=110000,R411&gt;672.8,R411&lt;=841,M411&lt;=10),('[1]Pricing Schedule'!$F$103+('[1]Pricing Schedule'!$F$105*M411))*5,
IF(AND(I411=110000,R411&gt;672.8,R411&lt;=841,M411&gt;10),('[1]Pricing Schedule'!$F$111+('[1]Pricing Schedule'!$F$113*M411))*5,
IF(AND(I411=110000,R411&gt;1345.6,R411&lt;=1513.8,M411&lt;=10),('[1]Pricing Schedule'!$F$103+('[1]Pricing Schedule'!$F$105*M411))*9,
IF(AND(I411=110000,R411&gt;1345.6,R411&lt;=1513.8,M411&gt;10),('[1]Pricing Schedule'!$F$111+('[1]Pricing Schedule'!$F$113*M411))*9,
9999999999)))))))))))))))))))))))))))))))))))))))</f>
        <v>839680</v>
      </c>
      <c r="T411" s="21">
        <f>IF(AND(I411=38000,R411&lt;=4.5,M411&gt;8),'[1]Pricing Schedule'!$J$9,
IF(AND(I411=38000,R411&lt;=4.5,M411&lt;=8),'[1]Pricing Schedule'!$J$36,
IF(AND(I411=38000,R411&gt;4.5,R411&lt;=9,M411&gt;8),'[1]Pricing Schedule'!$J$18,
IF(AND(I411=38000,R411&gt;4.5,R411&lt;=9,M411&lt;=8),'[1]Pricing Schedule'!$J$36,
IF(AND(I411=38000,R411&gt;9,R411&lt;=12.8,M411&gt;8),'[1]Pricing Schedule'!$J$27,
IF(AND(I411=38000,R411&gt;9,R411&lt;=12.8,M411&lt;=8),'[1]Pricing Schedule'!$J$36,
IF(AND(I411=38000,R411&gt;12.8,R411&lt;=22.8),'[1]Pricing Schedule'!$J$36,
IF(AND(I411=38000,R411&gt;22.8,R411&lt;=30.2),'[1]Pricing Schedule'!$J$45,
IF(AND(I411=38000,R411&gt;30.2,R411&lt;=45.9),'[1]Pricing Schedule'!$J$54,
IF(AND(I411=38000,R411&gt;45.9,R411&lt;=123.4),'[1]Pricing Schedule'!$J$97,
IF(AND(I411=38000,R411&gt;123.4,R411&lt;=168.2,M411&lt;=10),'[1]Pricing Schedule'!$J$105,
IF(AND(I411=38000,R411&gt;123.4,R411&lt;=168.2,M411&gt;10),'[1]Pricing Schedule'!$J$113,
IF(AND(I411=38000,R411&gt;168.2,R411&lt;=336.4,M411&lt;=10),('[1]Pricing Schedule'!$J$105),
IF(AND(I411=38000,R411&gt;168.2,R411&lt;=336.4,M411&gt;10),('[1]Pricing Schedule'!$J$113),
IF(AND(I411=38000,R411&gt;336.4,R411&lt;=504.6,M411&lt;=10),('[1]Pricing Schedule'!$J$105),
IF(AND(I411=38000,R411&gt;336.4,R411&lt;=504.6,M411&gt;10),('[1]Pricing Schedule'!$J$113),
IF(AND(I411=38000,R411&gt;504.6,R411&lt;=672.8,M411&lt;=10),('[1]Pricing Schedule'!$J$105),
IF(AND(I411=38000,R411&gt;504.6,R411&lt;=672.8,M411&gt;10),('[1]Pricing Schedule'!$J$113),
IF(AND(I411=110000,R411&lt;=12.8,M411&gt;2),'[1]Pricing Schedule'!$J$63,
IF(AND(I411=110000,R411&lt;=12.8,M411&lt;=2),'[1]Pricing Schedule'!$J$97,
IF(AND(I411=110000,R411&gt;12.8,R411&lt;=22.8,M411&gt;3),'[1]Pricing Schedule'!$J$72,
IF(AND(I411=110000,R411&gt;12.8,R411&lt;=22.8,M411&lt;=3),'[1]Pricing Schedule'!$J$97,
IF(AND(I411=110000,R411&gt;22.8,R411&lt;=30.2),'[1]Pricing Schedule'!$J$81,
IF(AND(I411=110000,R411&gt;30.2,R411&lt;=45.9),'[1]Pricing Schedule'!$J$90,
IF(AND(I411=110000,R411&gt;45.9,R411&lt;=123.4),'[1]Pricing Schedule'!$J$97,
IF(AND(I411=110000,R411&gt;123.4,R411&lt;=168.2,M411&lt;=10),'[1]Pricing Schedule'!$J$105,
IF(AND(I411=110000,R411&gt;123.4,R411&lt;=168.2,M411&gt;10),'[1]Pricing Schedule'!$J$113,
IF(AND(I411=110000,R411&gt;168.2,R411&lt;=336.2,M411&lt;=10),('[1]Pricing Schedule'!$J$105),
IF(AND(I411=110000,R411&gt;168.2,R411&lt;=336.2,M411&gt;10),('[1]Pricing Schedule'!$J$113),
IF(AND(I411=110000,R411&gt;336.4,R411&lt;=504.6,M411&lt;=10),('[1]Pricing Schedule'!$J$105),
IF(AND(I411=110000,R411&gt;336.4,R411&lt;=504.6,M411&gt;10),('[1]Pricing Schedule'!$J$113),
IF(AND(I411=110000,R411&gt;504.6,R411&lt;=672.8,M411&lt;=10),('[1]Pricing Schedule'!$J$105),
IF(AND(I411=110000,R411&gt;504.6,R411&lt;=672.8,M411&gt;10),('[1]Pricing Schedule'!$J$113),
IF(AND(I411=110000,R411&gt;672.8,R411&lt;=841,M411&lt;=10),('[1]Pricing Schedule'!$J$105),
IF(AND(I411=110000,R411&gt;672.8,R411&lt;=841,M411&gt;10),('[1]Pricing Schedule'!$J$113),
IF(AND(I411=110000,R411&gt;1682,R411&lt;=1850.2,M411&lt;=10),('[1]Pricing Schedule'!$J$105),
IF(AND(I411=110000,R411&gt;1682,R411&lt;=1850.2,M411&gt;10),('[1]Pricing Schedule'!$J$113),
IF(AND(I411=110000,R411&gt;2018.4,R411&lt;=2186.6,M411&lt;=10),('[1]Pricing Schedule'!$J$105),
IF(AND(I411=110000,R411&gt;2018.4,R411&lt;=2186.6,M411&gt;10),('[1]Pricing Schedule'!$J$113),999999999)))))))))))))))))))))))))))))))))))))))</f>
        <v>4</v>
      </c>
      <c r="U411" s="40">
        <f t="shared" si="42"/>
        <v>199923.80952380953</v>
      </c>
      <c r="V411" s="41">
        <f t="shared" si="43"/>
        <v>5.0019054878048781</v>
      </c>
      <c r="Y411" s="23">
        <v>419</v>
      </c>
      <c r="Z411" s="23">
        <v>494</v>
      </c>
      <c r="AR411" s="35"/>
    </row>
    <row r="412" spans="1:44">
      <c r="A412" s="23">
        <v>412</v>
      </c>
      <c r="B412" s="23">
        <v>412</v>
      </c>
      <c r="C412" s="23" t="s">
        <v>767</v>
      </c>
      <c r="D412" s="23" t="s">
        <v>141</v>
      </c>
      <c r="E412" s="23" t="s">
        <v>141</v>
      </c>
      <c r="F412" s="23" t="s">
        <v>632</v>
      </c>
      <c r="G412" s="23" t="s">
        <v>633</v>
      </c>
      <c r="H412" s="23" t="s">
        <v>133</v>
      </c>
      <c r="I412" s="13">
        <v>110000</v>
      </c>
      <c r="J412" s="23" t="s">
        <v>119</v>
      </c>
      <c r="K412" s="13">
        <v>110000</v>
      </c>
      <c r="L412" s="24">
        <v>10.122</v>
      </c>
      <c r="M412" s="37">
        <f t="shared" si="38"/>
        <v>11</v>
      </c>
      <c r="N412" s="24">
        <v>9.4E-2</v>
      </c>
      <c r="O412" s="13">
        <v>2</v>
      </c>
      <c r="P412" s="36">
        <f t="shared" si="39"/>
        <v>9.4E-2</v>
      </c>
      <c r="Q412" s="38">
        <f t="shared" si="40"/>
        <v>4.2</v>
      </c>
      <c r="R412" s="37">
        <f t="shared" si="41"/>
        <v>4.2</v>
      </c>
      <c r="S412" s="39">
        <f>IF(AND(I412=38000,R412&lt;=4.5,M412&gt;8),'[1]Pricing Schedule'!$F$8+('[1]Pricing Schedule'!$F$9*M412),
IF(AND(I412=38000,R412&lt;=4.5,M412&lt;=8),'[1]Pricing Schedule'!$F$34+('[1]Pricing Schedule'!$F$36*M412),
IF(AND(I412=38000,R412&gt;4.5,R412&lt;=9,M412&gt;8),'[1]Pricing Schedule'!$F$17+('[1]Pricing Schedule'!$F$18*M412),
IF(AND(I412=38000,R412&gt;4.5,R412&lt;=9,M412&lt;=8),'[1]Pricing Schedule'!$F$34+('[1]Pricing Schedule'!$F$36*M412),
IF(AND(I412=38000,R412&gt;9,R412&lt;=12.8,M412&gt;8),'[1]Pricing Schedule'!$F$26+('[1]Pricing Schedule'!$F$27*M412),
IF(AND(I412=38000,R412&gt;9,R412&lt;=12.8,M412&lt;=8),'[1]Pricing Schedule'!$F$34+('[1]Pricing Schedule'!$F$36*M412),
IF(AND(I412=38000,R412&gt;12.8,R412&lt;=22.8),'[1]Pricing Schedule'!$F$34+('[1]Pricing Schedule'!$F$36*M412),
IF(AND(I412=38000,R412&gt;22.8,R412&lt;=30.2),'[1]Pricing Schedule'!$F$43+('[1]Pricing Schedule'!$F$45*M412),
IF(AND(I412=38000,R412&gt;30.2,R412&lt;=45.9),'[1]Pricing Schedule'!$F$52+('[1]Pricing Schedule'!$F$54*M412),
IF(AND(I412=38000,R412&gt;45.9,R412&lt;=123.4),'[1]Pricing Schedule'!$F$96+('[1]Pricing Schedule'!$F$97*M412),
IF(AND(I412=38000,R412&gt;123.4,R412&lt;=168.2,M412&lt;=10),'[1]Pricing Schedule'!$F$103+('[1]Pricing Schedule'!$F$105*M412),
IF(AND(I412=38000,R412&gt;123.4,R412&lt;=168.2,M412&gt;10),'[1]Pricing Schedule'!$F$111+('[1]Pricing Schedule'!$F$113*M412),
IF(AND(I412=38000,R412&gt;157.4,R412&lt;=336.4,M412&lt;=10),('[1]Pricing Schedule'!$F$103+('[1]Pricing Schedule'!$F$105*M412))*2,
IF(AND(I412=38000,R412&gt;157.4,R412&lt;=336.4,M412&gt;10),('[1]Pricing Schedule'!$F$111+('[1]Pricing Schedule'!$F$113*M412))*2,
IF(AND(I412=38000,R412&gt;314.8,R412&lt;=504.6,M412&lt;=10),('[1]Pricing Schedule'!$F$103+('[1]Pricing Schedule'!$F$105*M412))*3,
IF(AND(I412=38000,R412&gt;314.8,R412&lt;=504.6,M412&gt;10),('[1]Pricing Schedule'!$F$111+('[1]Pricing Schedule'!$F$113*M412))*3,
IF(AND(I412=38000,R412&gt;472.2,R412&lt;=672.8,M412&lt;=10),('[1]Pricing Schedule'!$F$103+('[1]Pricing Schedule'!$F$105*M412))*4,
IF(AND(I412=38000,R412&gt;472.2,R412&lt;=672.8,M412&gt;10),('[1]Pricing Schedule'!$F$111+('[1]Pricing Schedule'!$F$113*M412))*4,
IF(AND(I412=110000,R412&lt;=12.8,M412&gt;2),'[1]Pricing Schedule'!$F$62+('[1]Pricing Schedule'!$F$63*M412),
IF(AND(I412=110000,R412&lt;=12.8,M412&lt;=2),'[1]Pricing Schedule'!$F$96+('[1]Pricing Schedule'!$F$97*M412),
IF(AND(I412=110000,R412&gt;12.8,R412&lt;=22.8,M412&gt;3),'[1]Pricing Schedule'!$F$71+('[1]Pricing Schedule'!$F$72*M412),
IF(AND(I412=110000,R412&gt;12.8,R412&lt;=22.8,M412&lt;=3),'[1]Pricing Schedule'!$F$96+('[1]Pricing Schedule'!$F$97*M412),
IF(AND(I412=110000,R412&gt;22.8,R412&lt;=30.2),'[1]Pricing Schedule'!$F$80+('[1]Pricing Schedule'!$F$81*M412),
IF(AND(I412=110000,R412&gt;30.2,R412&lt;=45.9),'[1]Pricing Schedule'!$F$89+('[1]Pricing Schedule'!$F$90*M412),
IF(AND(I412=110000,R412&gt;45.9,R412&lt;=123.4),'[1]Pricing Schedule'!$F$96+('[1]Pricing Schedule'!$F$97*M412),
IF(AND(I412=110000,R412&gt;123.4,R412&lt;=168.2,M412&lt;=10),'[1]Pricing Schedule'!$F$103+('[1]Pricing Schedule'!$F$105*M412),
IF(AND(I412=110000,R412&gt;123.4,R412&lt;=168.2,M412&gt;10),'[1]Pricing Schedule'!$F$111+('[1]Pricing Schedule'!$F$113*M412),
IF(AND(I412=110000,R412&gt;168.2,R412&lt;=336.4,M412&lt;=10),('[1]Pricing Schedule'!$F$103+('[1]Pricing Schedule'!$F$105*M412))*2,
IF(AND(I412=110000,R412&gt;168.2,R412&lt;=336.4,M412&gt;10),('[1]Pricing Schedule'!$F$111+('[1]Pricing Schedule'!$F$113*M412))*2,
IF(AND(I412=110000,R412&gt;336.4,R412&lt;=504.6,M412&lt;=10),('[1]Pricing Schedule'!$F$103+('[1]Pricing Schedule'!$F$105*M412))*3,
IF(AND(I412=110000,R412&gt;336.4,R412&lt;=504.6,M412&gt;10),('[1]Pricing Schedule'!$F$111+('[1]Pricing Schedule'!$F$113*M412))*3,
IF(AND(I412=110000,R412&gt;504.6,R412&lt;=672.8,M412&lt;=10),('[1]Pricing Schedule'!$F$103+('[1]Pricing Schedule'!$F$105*M412))*4,
IF(AND(I412=110000,R412&gt;504.6,R412&lt;=672.8,M412&gt;10),('[1]Pricing Schedule'!$F$111+('[1]Pricing Schedule'!$F$113*M412))*4,
IF(AND(I412=110000,R412&gt;672.8,R412&lt;=841,M412&lt;=10),('[1]Pricing Schedule'!$F$103+('[1]Pricing Schedule'!$F$105*M412))*5,
IF(AND(I412=110000,R412&gt;672.8,R412&lt;=841,M412&gt;10),('[1]Pricing Schedule'!$F$111+('[1]Pricing Schedule'!$F$113*M412))*5,
IF(AND(I412=110000,R412&gt;672.8,R412&lt;=841,M412&lt;=10),('[1]Pricing Schedule'!$F$103+('[1]Pricing Schedule'!$F$105*M412))*5,
IF(AND(I412=110000,R412&gt;672.8,R412&lt;=841,M412&gt;10),('[1]Pricing Schedule'!$F$111+('[1]Pricing Schedule'!$F$113*M412))*5,
IF(AND(I412=110000,R412&gt;1345.6,R412&lt;=1513.8,M412&lt;=10),('[1]Pricing Schedule'!$F$103+('[1]Pricing Schedule'!$F$105*M412))*9,
IF(AND(I412=110000,R412&gt;1345.6,R412&lt;=1513.8,M412&gt;10),('[1]Pricing Schedule'!$F$111+('[1]Pricing Schedule'!$F$113*M412))*9,
9999999999)))))))))))))))))))))))))))))))))))))))</f>
        <v>1996170</v>
      </c>
      <c r="T412" s="21">
        <f>IF(AND(I412=38000,R412&lt;=4.5,M412&gt;8),'[1]Pricing Schedule'!$J$9,
IF(AND(I412=38000,R412&lt;=4.5,M412&lt;=8),'[1]Pricing Schedule'!$J$36,
IF(AND(I412=38000,R412&gt;4.5,R412&lt;=9,M412&gt;8),'[1]Pricing Schedule'!$J$18,
IF(AND(I412=38000,R412&gt;4.5,R412&lt;=9,M412&lt;=8),'[1]Pricing Schedule'!$J$36,
IF(AND(I412=38000,R412&gt;9,R412&lt;=12.8,M412&gt;8),'[1]Pricing Schedule'!$J$27,
IF(AND(I412=38000,R412&gt;9,R412&lt;=12.8,M412&lt;=8),'[1]Pricing Schedule'!$J$36,
IF(AND(I412=38000,R412&gt;12.8,R412&lt;=22.8),'[1]Pricing Schedule'!$J$36,
IF(AND(I412=38000,R412&gt;22.8,R412&lt;=30.2),'[1]Pricing Schedule'!$J$45,
IF(AND(I412=38000,R412&gt;30.2,R412&lt;=45.9),'[1]Pricing Schedule'!$J$54,
IF(AND(I412=38000,R412&gt;45.9,R412&lt;=123.4),'[1]Pricing Schedule'!$J$97,
IF(AND(I412=38000,R412&gt;123.4,R412&lt;=168.2,M412&lt;=10),'[1]Pricing Schedule'!$J$105,
IF(AND(I412=38000,R412&gt;123.4,R412&lt;=168.2,M412&gt;10),'[1]Pricing Schedule'!$J$113,
IF(AND(I412=38000,R412&gt;168.2,R412&lt;=336.4,M412&lt;=10),('[1]Pricing Schedule'!$J$105),
IF(AND(I412=38000,R412&gt;168.2,R412&lt;=336.4,M412&gt;10),('[1]Pricing Schedule'!$J$113),
IF(AND(I412=38000,R412&gt;336.4,R412&lt;=504.6,M412&lt;=10),('[1]Pricing Schedule'!$J$105),
IF(AND(I412=38000,R412&gt;336.4,R412&lt;=504.6,M412&gt;10),('[1]Pricing Schedule'!$J$113),
IF(AND(I412=38000,R412&gt;504.6,R412&lt;=672.8,M412&lt;=10),('[1]Pricing Schedule'!$J$105),
IF(AND(I412=38000,R412&gt;504.6,R412&lt;=672.8,M412&gt;10),('[1]Pricing Schedule'!$J$113),
IF(AND(I412=110000,R412&lt;=12.8,M412&gt;2),'[1]Pricing Schedule'!$J$63,
IF(AND(I412=110000,R412&lt;=12.8,M412&lt;=2),'[1]Pricing Schedule'!$J$97,
IF(AND(I412=110000,R412&gt;12.8,R412&lt;=22.8,M412&gt;3),'[1]Pricing Schedule'!$J$72,
IF(AND(I412=110000,R412&gt;12.8,R412&lt;=22.8,M412&lt;=3),'[1]Pricing Schedule'!$J$97,
IF(AND(I412=110000,R412&gt;22.8,R412&lt;=30.2),'[1]Pricing Schedule'!$J$81,
IF(AND(I412=110000,R412&gt;30.2,R412&lt;=45.9),'[1]Pricing Schedule'!$J$90,
IF(AND(I412=110000,R412&gt;45.9,R412&lt;=123.4),'[1]Pricing Schedule'!$J$97,
IF(AND(I412=110000,R412&gt;123.4,R412&lt;=168.2,M412&lt;=10),'[1]Pricing Schedule'!$J$105,
IF(AND(I412=110000,R412&gt;123.4,R412&lt;=168.2,M412&gt;10),'[1]Pricing Schedule'!$J$113,
IF(AND(I412=110000,R412&gt;168.2,R412&lt;=336.2,M412&lt;=10),('[1]Pricing Schedule'!$J$105),
IF(AND(I412=110000,R412&gt;168.2,R412&lt;=336.2,M412&gt;10),('[1]Pricing Schedule'!$J$113),
IF(AND(I412=110000,R412&gt;336.4,R412&lt;=504.6,M412&lt;=10),('[1]Pricing Schedule'!$J$105),
IF(AND(I412=110000,R412&gt;336.4,R412&lt;=504.6,M412&gt;10),('[1]Pricing Schedule'!$J$113),
IF(AND(I412=110000,R412&gt;504.6,R412&lt;=672.8,M412&lt;=10),('[1]Pricing Schedule'!$J$105),
IF(AND(I412=110000,R412&gt;504.6,R412&lt;=672.8,M412&gt;10),('[1]Pricing Schedule'!$J$113),
IF(AND(I412=110000,R412&gt;672.8,R412&lt;=841,M412&lt;=10),('[1]Pricing Schedule'!$J$105),
IF(AND(I412=110000,R412&gt;672.8,R412&lt;=841,M412&gt;10),('[1]Pricing Schedule'!$J$113),
IF(AND(I412=110000,R412&gt;1682,R412&lt;=1850.2,M412&lt;=10),('[1]Pricing Schedule'!$J$105),
IF(AND(I412=110000,R412&gt;1682,R412&lt;=1850.2,M412&gt;10),('[1]Pricing Schedule'!$J$113),
IF(AND(I412=110000,R412&gt;2018.4,R412&lt;=2186.6,M412&lt;=10),('[1]Pricing Schedule'!$J$105),
IF(AND(I412=110000,R412&gt;2018.4,R412&lt;=2186.6,M412&gt;10),('[1]Pricing Schedule'!$J$113),999999999)))))))))))))))))))))))))))))))))))))))</f>
        <v>7</v>
      </c>
      <c r="U412" s="40">
        <f t="shared" si="42"/>
        <v>475278.57142857142</v>
      </c>
      <c r="V412" s="41">
        <f t="shared" si="43"/>
        <v>2.1040292159485414</v>
      </c>
      <c r="Y412" s="23">
        <v>689</v>
      </c>
      <c r="Z412" s="23">
        <v>222</v>
      </c>
      <c r="AR412" s="35"/>
    </row>
    <row r="413" spans="1:44">
      <c r="A413" s="23">
        <v>413</v>
      </c>
      <c r="B413" s="23">
        <v>413</v>
      </c>
      <c r="C413" s="23" t="s">
        <v>768</v>
      </c>
      <c r="D413" s="23" t="s">
        <v>141</v>
      </c>
      <c r="E413" s="23" t="s">
        <v>141</v>
      </c>
      <c r="F413" s="23" t="s">
        <v>632</v>
      </c>
      <c r="G413" s="23" t="s">
        <v>633</v>
      </c>
      <c r="H413" s="23" t="s">
        <v>133</v>
      </c>
      <c r="I413" s="13">
        <v>110000</v>
      </c>
      <c r="J413" s="23" t="s">
        <v>119</v>
      </c>
      <c r="K413" s="13">
        <v>110000</v>
      </c>
      <c r="L413" s="24">
        <v>10.942</v>
      </c>
      <c r="M413" s="37">
        <f t="shared" si="38"/>
        <v>11</v>
      </c>
      <c r="N413" s="24">
        <v>0.13200000000000001</v>
      </c>
      <c r="O413" s="13">
        <v>2</v>
      </c>
      <c r="P413" s="36">
        <f t="shared" si="39"/>
        <v>0.13200000000000001</v>
      </c>
      <c r="Q413" s="38">
        <f t="shared" si="40"/>
        <v>4.2</v>
      </c>
      <c r="R413" s="37">
        <f t="shared" si="41"/>
        <v>4.2</v>
      </c>
      <c r="S413" s="39">
        <f>IF(AND(I413=38000,R413&lt;=4.5,M413&gt;8),'[1]Pricing Schedule'!$F$8+('[1]Pricing Schedule'!$F$9*M413),
IF(AND(I413=38000,R413&lt;=4.5,M413&lt;=8),'[1]Pricing Schedule'!$F$34+('[1]Pricing Schedule'!$F$36*M413),
IF(AND(I413=38000,R413&gt;4.5,R413&lt;=9,M413&gt;8),'[1]Pricing Schedule'!$F$17+('[1]Pricing Schedule'!$F$18*M413),
IF(AND(I413=38000,R413&gt;4.5,R413&lt;=9,M413&lt;=8),'[1]Pricing Schedule'!$F$34+('[1]Pricing Schedule'!$F$36*M413),
IF(AND(I413=38000,R413&gt;9,R413&lt;=12.8,M413&gt;8),'[1]Pricing Schedule'!$F$26+('[1]Pricing Schedule'!$F$27*M413),
IF(AND(I413=38000,R413&gt;9,R413&lt;=12.8,M413&lt;=8),'[1]Pricing Schedule'!$F$34+('[1]Pricing Schedule'!$F$36*M413),
IF(AND(I413=38000,R413&gt;12.8,R413&lt;=22.8),'[1]Pricing Schedule'!$F$34+('[1]Pricing Schedule'!$F$36*M413),
IF(AND(I413=38000,R413&gt;22.8,R413&lt;=30.2),'[1]Pricing Schedule'!$F$43+('[1]Pricing Schedule'!$F$45*M413),
IF(AND(I413=38000,R413&gt;30.2,R413&lt;=45.9),'[1]Pricing Schedule'!$F$52+('[1]Pricing Schedule'!$F$54*M413),
IF(AND(I413=38000,R413&gt;45.9,R413&lt;=123.4),'[1]Pricing Schedule'!$F$96+('[1]Pricing Schedule'!$F$97*M413),
IF(AND(I413=38000,R413&gt;123.4,R413&lt;=168.2,M413&lt;=10),'[1]Pricing Schedule'!$F$103+('[1]Pricing Schedule'!$F$105*M413),
IF(AND(I413=38000,R413&gt;123.4,R413&lt;=168.2,M413&gt;10),'[1]Pricing Schedule'!$F$111+('[1]Pricing Schedule'!$F$113*M413),
IF(AND(I413=38000,R413&gt;157.4,R413&lt;=336.4,M413&lt;=10),('[1]Pricing Schedule'!$F$103+('[1]Pricing Schedule'!$F$105*M413))*2,
IF(AND(I413=38000,R413&gt;157.4,R413&lt;=336.4,M413&gt;10),('[1]Pricing Schedule'!$F$111+('[1]Pricing Schedule'!$F$113*M413))*2,
IF(AND(I413=38000,R413&gt;314.8,R413&lt;=504.6,M413&lt;=10),('[1]Pricing Schedule'!$F$103+('[1]Pricing Schedule'!$F$105*M413))*3,
IF(AND(I413=38000,R413&gt;314.8,R413&lt;=504.6,M413&gt;10),('[1]Pricing Schedule'!$F$111+('[1]Pricing Schedule'!$F$113*M413))*3,
IF(AND(I413=38000,R413&gt;472.2,R413&lt;=672.8,M413&lt;=10),('[1]Pricing Schedule'!$F$103+('[1]Pricing Schedule'!$F$105*M413))*4,
IF(AND(I413=38000,R413&gt;472.2,R413&lt;=672.8,M413&gt;10),('[1]Pricing Schedule'!$F$111+('[1]Pricing Schedule'!$F$113*M413))*4,
IF(AND(I413=110000,R413&lt;=12.8,M413&gt;2),'[1]Pricing Schedule'!$F$62+('[1]Pricing Schedule'!$F$63*M413),
IF(AND(I413=110000,R413&lt;=12.8,M413&lt;=2),'[1]Pricing Schedule'!$F$96+('[1]Pricing Schedule'!$F$97*M413),
IF(AND(I413=110000,R413&gt;12.8,R413&lt;=22.8,M413&gt;3),'[1]Pricing Schedule'!$F$71+('[1]Pricing Schedule'!$F$72*M413),
IF(AND(I413=110000,R413&gt;12.8,R413&lt;=22.8,M413&lt;=3),'[1]Pricing Schedule'!$F$96+('[1]Pricing Schedule'!$F$97*M413),
IF(AND(I413=110000,R413&gt;22.8,R413&lt;=30.2),'[1]Pricing Schedule'!$F$80+('[1]Pricing Schedule'!$F$81*M413),
IF(AND(I413=110000,R413&gt;30.2,R413&lt;=45.9),'[1]Pricing Schedule'!$F$89+('[1]Pricing Schedule'!$F$90*M413),
IF(AND(I413=110000,R413&gt;45.9,R413&lt;=123.4),'[1]Pricing Schedule'!$F$96+('[1]Pricing Schedule'!$F$97*M413),
IF(AND(I413=110000,R413&gt;123.4,R413&lt;=168.2,M413&lt;=10),'[1]Pricing Schedule'!$F$103+('[1]Pricing Schedule'!$F$105*M413),
IF(AND(I413=110000,R413&gt;123.4,R413&lt;=168.2,M413&gt;10),'[1]Pricing Schedule'!$F$111+('[1]Pricing Schedule'!$F$113*M413),
IF(AND(I413=110000,R413&gt;168.2,R413&lt;=336.4,M413&lt;=10),('[1]Pricing Schedule'!$F$103+('[1]Pricing Schedule'!$F$105*M413))*2,
IF(AND(I413=110000,R413&gt;168.2,R413&lt;=336.4,M413&gt;10),('[1]Pricing Schedule'!$F$111+('[1]Pricing Schedule'!$F$113*M413))*2,
IF(AND(I413=110000,R413&gt;336.4,R413&lt;=504.6,M413&lt;=10),('[1]Pricing Schedule'!$F$103+('[1]Pricing Schedule'!$F$105*M413))*3,
IF(AND(I413=110000,R413&gt;336.4,R413&lt;=504.6,M413&gt;10),('[1]Pricing Schedule'!$F$111+('[1]Pricing Schedule'!$F$113*M413))*3,
IF(AND(I413=110000,R413&gt;504.6,R413&lt;=672.8,M413&lt;=10),('[1]Pricing Schedule'!$F$103+('[1]Pricing Schedule'!$F$105*M413))*4,
IF(AND(I413=110000,R413&gt;504.6,R413&lt;=672.8,M413&gt;10),('[1]Pricing Schedule'!$F$111+('[1]Pricing Schedule'!$F$113*M413))*4,
IF(AND(I413=110000,R413&gt;672.8,R413&lt;=841,M413&lt;=10),('[1]Pricing Schedule'!$F$103+('[1]Pricing Schedule'!$F$105*M413))*5,
IF(AND(I413=110000,R413&gt;672.8,R413&lt;=841,M413&gt;10),('[1]Pricing Schedule'!$F$111+('[1]Pricing Schedule'!$F$113*M413))*5,
IF(AND(I413=110000,R413&gt;672.8,R413&lt;=841,M413&lt;=10),('[1]Pricing Schedule'!$F$103+('[1]Pricing Schedule'!$F$105*M413))*5,
IF(AND(I413=110000,R413&gt;672.8,R413&lt;=841,M413&gt;10),('[1]Pricing Schedule'!$F$111+('[1]Pricing Schedule'!$F$113*M413))*5,
IF(AND(I413=110000,R413&gt;1345.6,R413&lt;=1513.8,M413&lt;=10),('[1]Pricing Schedule'!$F$103+('[1]Pricing Schedule'!$F$105*M413))*9,
IF(AND(I413=110000,R413&gt;1345.6,R413&lt;=1513.8,M413&gt;10),('[1]Pricing Schedule'!$F$111+('[1]Pricing Schedule'!$F$113*M413))*9,
9999999999)))))))))))))))))))))))))))))))))))))))</f>
        <v>1996170</v>
      </c>
      <c r="T413" s="21">
        <f>IF(AND(I413=38000,R413&lt;=4.5,M413&gt;8),'[1]Pricing Schedule'!$J$9,
IF(AND(I413=38000,R413&lt;=4.5,M413&lt;=8),'[1]Pricing Schedule'!$J$36,
IF(AND(I413=38000,R413&gt;4.5,R413&lt;=9,M413&gt;8),'[1]Pricing Schedule'!$J$18,
IF(AND(I413=38000,R413&gt;4.5,R413&lt;=9,M413&lt;=8),'[1]Pricing Schedule'!$J$36,
IF(AND(I413=38000,R413&gt;9,R413&lt;=12.8,M413&gt;8),'[1]Pricing Schedule'!$J$27,
IF(AND(I413=38000,R413&gt;9,R413&lt;=12.8,M413&lt;=8),'[1]Pricing Schedule'!$J$36,
IF(AND(I413=38000,R413&gt;12.8,R413&lt;=22.8),'[1]Pricing Schedule'!$J$36,
IF(AND(I413=38000,R413&gt;22.8,R413&lt;=30.2),'[1]Pricing Schedule'!$J$45,
IF(AND(I413=38000,R413&gt;30.2,R413&lt;=45.9),'[1]Pricing Schedule'!$J$54,
IF(AND(I413=38000,R413&gt;45.9,R413&lt;=123.4),'[1]Pricing Schedule'!$J$97,
IF(AND(I413=38000,R413&gt;123.4,R413&lt;=168.2,M413&lt;=10),'[1]Pricing Schedule'!$J$105,
IF(AND(I413=38000,R413&gt;123.4,R413&lt;=168.2,M413&gt;10),'[1]Pricing Schedule'!$J$113,
IF(AND(I413=38000,R413&gt;168.2,R413&lt;=336.4,M413&lt;=10),('[1]Pricing Schedule'!$J$105),
IF(AND(I413=38000,R413&gt;168.2,R413&lt;=336.4,M413&gt;10),('[1]Pricing Schedule'!$J$113),
IF(AND(I413=38000,R413&gt;336.4,R413&lt;=504.6,M413&lt;=10),('[1]Pricing Schedule'!$J$105),
IF(AND(I413=38000,R413&gt;336.4,R413&lt;=504.6,M413&gt;10),('[1]Pricing Schedule'!$J$113),
IF(AND(I413=38000,R413&gt;504.6,R413&lt;=672.8,M413&lt;=10),('[1]Pricing Schedule'!$J$105),
IF(AND(I413=38000,R413&gt;504.6,R413&lt;=672.8,M413&gt;10),('[1]Pricing Schedule'!$J$113),
IF(AND(I413=110000,R413&lt;=12.8,M413&gt;2),'[1]Pricing Schedule'!$J$63,
IF(AND(I413=110000,R413&lt;=12.8,M413&lt;=2),'[1]Pricing Schedule'!$J$97,
IF(AND(I413=110000,R413&gt;12.8,R413&lt;=22.8,M413&gt;3),'[1]Pricing Schedule'!$J$72,
IF(AND(I413=110000,R413&gt;12.8,R413&lt;=22.8,M413&lt;=3),'[1]Pricing Schedule'!$J$97,
IF(AND(I413=110000,R413&gt;22.8,R413&lt;=30.2),'[1]Pricing Schedule'!$J$81,
IF(AND(I413=110000,R413&gt;30.2,R413&lt;=45.9),'[1]Pricing Schedule'!$J$90,
IF(AND(I413=110000,R413&gt;45.9,R413&lt;=123.4),'[1]Pricing Schedule'!$J$97,
IF(AND(I413=110000,R413&gt;123.4,R413&lt;=168.2,M413&lt;=10),'[1]Pricing Schedule'!$J$105,
IF(AND(I413=110000,R413&gt;123.4,R413&lt;=168.2,M413&gt;10),'[1]Pricing Schedule'!$J$113,
IF(AND(I413=110000,R413&gt;168.2,R413&lt;=336.2,M413&lt;=10),('[1]Pricing Schedule'!$J$105),
IF(AND(I413=110000,R413&gt;168.2,R413&lt;=336.2,M413&gt;10),('[1]Pricing Schedule'!$J$113),
IF(AND(I413=110000,R413&gt;336.4,R413&lt;=504.6,M413&lt;=10),('[1]Pricing Schedule'!$J$105),
IF(AND(I413=110000,R413&gt;336.4,R413&lt;=504.6,M413&gt;10),('[1]Pricing Schedule'!$J$113),
IF(AND(I413=110000,R413&gt;504.6,R413&lt;=672.8,M413&lt;=10),('[1]Pricing Schedule'!$J$105),
IF(AND(I413=110000,R413&gt;504.6,R413&lt;=672.8,M413&gt;10),('[1]Pricing Schedule'!$J$113),
IF(AND(I413=110000,R413&gt;672.8,R413&lt;=841,M413&lt;=10),('[1]Pricing Schedule'!$J$105),
IF(AND(I413=110000,R413&gt;672.8,R413&lt;=841,M413&gt;10),('[1]Pricing Schedule'!$J$113),
IF(AND(I413=110000,R413&gt;1682,R413&lt;=1850.2,M413&lt;=10),('[1]Pricing Schedule'!$J$105),
IF(AND(I413=110000,R413&gt;1682,R413&lt;=1850.2,M413&gt;10),('[1]Pricing Schedule'!$J$113),
IF(AND(I413=110000,R413&gt;2018.4,R413&lt;=2186.6,M413&lt;=10),('[1]Pricing Schedule'!$J$105),
IF(AND(I413=110000,R413&gt;2018.4,R413&lt;=2186.6,M413&gt;10),('[1]Pricing Schedule'!$J$113),999999999)))))))))))))))))))))))))))))))))))))))</f>
        <v>7</v>
      </c>
      <c r="U413" s="40">
        <f t="shared" si="42"/>
        <v>475278.57142857142</v>
      </c>
      <c r="V413" s="41">
        <f t="shared" si="43"/>
        <v>2.1040292159485414</v>
      </c>
      <c r="Y413" s="23">
        <v>638</v>
      </c>
      <c r="Z413" s="23">
        <v>222</v>
      </c>
      <c r="AR413" s="35"/>
    </row>
    <row r="414" spans="1:44">
      <c r="A414" s="23">
        <v>414</v>
      </c>
      <c r="B414" s="23">
        <v>414</v>
      </c>
      <c r="C414" s="23" t="s">
        <v>769</v>
      </c>
      <c r="D414" s="23" t="s">
        <v>141</v>
      </c>
      <c r="E414" s="23" t="s">
        <v>141</v>
      </c>
      <c r="F414" s="23" t="s">
        <v>632</v>
      </c>
      <c r="G414" s="23" t="s">
        <v>633</v>
      </c>
      <c r="H414" s="23" t="s">
        <v>133</v>
      </c>
      <c r="I414" s="13">
        <v>110000</v>
      </c>
      <c r="J414" s="23" t="s">
        <v>119</v>
      </c>
      <c r="K414" s="13">
        <v>110000</v>
      </c>
      <c r="L414" s="24">
        <v>8.5779999999999994</v>
      </c>
      <c r="M414" s="37">
        <f t="shared" si="38"/>
        <v>9</v>
      </c>
      <c r="N414" s="24">
        <v>0.14499999999999999</v>
      </c>
      <c r="O414" s="13">
        <v>2</v>
      </c>
      <c r="P414" s="36">
        <f t="shared" si="39"/>
        <v>0.14499999999999999</v>
      </c>
      <c r="Q414" s="38">
        <f t="shared" si="40"/>
        <v>4.2</v>
      </c>
      <c r="R414" s="37">
        <f t="shared" si="41"/>
        <v>4.2</v>
      </c>
      <c r="S414" s="39">
        <f>IF(AND(I414=38000,R414&lt;=4.5,M414&gt;8),'[1]Pricing Schedule'!$F$8+('[1]Pricing Schedule'!$F$9*M414),
IF(AND(I414=38000,R414&lt;=4.5,M414&lt;=8),'[1]Pricing Schedule'!$F$34+('[1]Pricing Schedule'!$F$36*M414),
IF(AND(I414=38000,R414&gt;4.5,R414&lt;=9,M414&gt;8),'[1]Pricing Schedule'!$F$17+('[1]Pricing Schedule'!$F$18*M414),
IF(AND(I414=38000,R414&gt;4.5,R414&lt;=9,M414&lt;=8),'[1]Pricing Schedule'!$F$34+('[1]Pricing Schedule'!$F$36*M414),
IF(AND(I414=38000,R414&gt;9,R414&lt;=12.8,M414&gt;8),'[1]Pricing Schedule'!$F$26+('[1]Pricing Schedule'!$F$27*M414),
IF(AND(I414=38000,R414&gt;9,R414&lt;=12.8,M414&lt;=8),'[1]Pricing Schedule'!$F$34+('[1]Pricing Schedule'!$F$36*M414),
IF(AND(I414=38000,R414&gt;12.8,R414&lt;=22.8),'[1]Pricing Schedule'!$F$34+('[1]Pricing Schedule'!$F$36*M414),
IF(AND(I414=38000,R414&gt;22.8,R414&lt;=30.2),'[1]Pricing Schedule'!$F$43+('[1]Pricing Schedule'!$F$45*M414),
IF(AND(I414=38000,R414&gt;30.2,R414&lt;=45.9),'[1]Pricing Schedule'!$F$52+('[1]Pricing Schedule'!$F$54*M414),
IF(AND(I414=38000,R414&gt;45.9,R414&lt;=123.4),'[1]Pricing Schedule'!$F$96+('[1]Pricing Schedule'!$F$97*M414),
IF(AND(I414=38000,R414&gt;123.4,R414&lt;=168.2,M414&lt;=10),'[1]Pricing Schedule'!$F$103+('[1]Pricing Schedule'!$F$105*M414),
IF(AND(I414=38000,R414&gt;123.4,R414&lt;=168.2,M414&gt;10),'[1]Pricing Schedule'!$F$111+('[1]Pricing Schedule'!$F$113*M414),
IF(AND(I414=38000,R414&gt;157.4,R414&lt;=336.4,M414&lt;=10),('[1]Pricing Schedule'!$F$103+('[1]Pricing Schedule'!$F$105*M414))*2,
IF(AND(I414=38000,R414&gt;157.4,R414&lt;=336.4,M414&gt;10),('[1]Pricing Schedule'!$F$111+('[1]Pricing Schedule'!$F$113*M414))*2,
IF(AND(I414=38000,R414&gt;314.8,R414&lt;=504.6,M414&lt;=10),('[1]Pricing Schedule'!$F$103+('[1]Pricing Schedule'!$F$105*M414))*3,
IF(AND(I414=38000,R414&gt;314.8,R414&lt;=504.6,M414&gt;10),('[1]Pricing Schedule'!$F$111+('[1]Pricing Schedule'!$F$113*M414))*3,
IF(AND(I414=38000,R414&gt;472.2,R414&lt;=672.8,M414&lt;=10),('[1]Pricing Schedule'!$F$103+('[1]Pricing Schedule'!$F$105*M414))*4,
IF(AND(I414=38000,R414&gt;472.2,R414&lt;=672.8,M414&gt;10),('[1]Pricing Schedule'!$F$111+('[1]Pricing Schedule'!$F$113*M414))*4,
IF(AND(I414=110000,R414&lt;=12.8,M414&gt;2),'[1]Pricing Schedule'!$F$62+('[1]Pricing Schedule'!$F$63*M414),
IF(AND(I414=110000,R414&lt;=12.8,M414&lt;=2),'[1]Pricing Schedule'!$F$96+('[1]Pricing Schedule'!$F$97*M414),
IF(AND(I414=110000,R414&gt;12.8,R414&lt;=22.8,M414&gt;3),'[1]Pricing Schedule'!$F$71+('[1]Pricing Schedule'!$F$72*M414),
IF(AND(I414=110000,R414&gt;12.8,R414&lt;=22.8,M414&lt;=3),'[1]Pricing Schedule'!$F$96+('[1]Pricing Schedule'!$F$97*M414),
IF(AND(I414=110000,R414&gt;22.8,R414&lt;=30.2),'[1]Pricing Schedule'!$F$80+('[1]Pricing Schedule'!$F$81*M414),
IF(AND(I414=110000,R414&gt;30.2,R414&lt;=45.9),'[1]Pricing Schedule'!$F$89+('[1]Pricing Schedule'!$F$90*M414),
IF(AND(I414=110000,R414&gt;45.9,R414&lt;=123.4),'[1]Pricing Schedule'!$F$96+('[1]Pricing Schedule'!$F$97*M414),
IF(AND(I414=110000,R414&gt;123.4,R414&lt;=168.2,M414&lt;=10),'[1]Pricing Schedule'!$F$103+('[1]Pricing Schedule'!$F$105*M414),
IF(AND(I414=110000,R414&gt;123.4,R414&lt;=168.2,M414&gt;10),'[1]Pricing Schedule'!$F$111+('[1]Pricing Schedule'!$F$113*M414),
IF(AND(I414=110000,R414&gt;168.2,R414&lt;=336.4,M414&lt;=10),('[1]Pricing Schedule'!$F$103+('[1]Pricing Schedule'!$F$105*M414))*2,
IF(AND(I414=110000,R414&gt;168.2,R414&lt;=336.4,M414&gt;10),('[1]Pricing Schedule'!$F$111+('[1]Pricing Schedule'!$F$113*M414))*2,
IF(AND(I414=110000,R414&gt;336.4,R414&lt;=504.6,M414&lt;=10),('[1]Pricing Schedule'!$F$103+('[1]Pricing Schedule'!$F$105*M414))*3,
IF(AND(I414=110000,R414&gt;336.4,R414&lt;=504.6,M414&gt;10),('[1]Pricing Schedule'!$F$111+('[1]Pricing Schedule'!$F$113*M414))*3,
IF(AND(I414=110000,R414&gt;504.6,R414&lt;=672.8,M414&lt;=10),('[1]Pricing Schedule'!$F$103+('[1]Pricing Schedule'!$F$105*M414))*4,
IF(AND(I414=110000,R414&gt;504.6,R414&lt;=672.8,M414&gt;10),('[1]Pricing Schedule'!$F$111+('[1]Pricing Schedule'!$F$113*M414))*4,
IF(AND(I414=110000,R414&gt;672.8,R414&lt;=841,M414&lt;=10),('[1]Pricing Schedule'!$F$103+('[1]Pricing Schedule'!$F$105*M414))*5,
IF(AND(I414=110000,R414&gt;672.8,R414&lt;=841,M414&gt;10),('[1]Pricing Schedule'!$F$111+('[1]Pricing Schedule'!$F$113*M414))*5,
IF(AND(I414=110000,R414&gt;672.8,R414&lt;=841,M414&lt;=10),('[1]Pricing Schedule'!$F$103+('[1]Pricing Schedule'!$F$105*M414))*5,
IF(AND(I414=110000,R414&gt;672.8,R414&lt;=841,M414&gt;10),('[1]Pricing Schedule'!$F$111+('[1]Pricing Schedule'!$F$113*M414))*5,
IF(AND(I414=110000,R414&gt;1345.6,R414&lt;=1513.8,M414&lt;=10),('[1]Pricing Schedule'!$F$103+('[1]Pricing Schedule'!$F$105*M414))*9,
IF(AND(I414=110000,R414&gt;1345.6,R414&lt;=1513.8,M414&gt;10),('[1]Pricing Schedule'!$F$111+('[1]Pricing Schedule'!$F$113*M414))*9,
9999999999)))))))))))))))))))))))))))))))))))))))</f>
        <v>1890770</v>
      </c>
      <c r="T414" s="21">
        <f>IF(AND(I414=38000,R414&lt;=4.5,M414&gt;8),'[1]Pricing Schedule'!$J$9,
IF(AND(I414=38000,R414&lt;=4.5,M414&lt;=8),'[1]Pricing Schedule'!$J$36,
IF(AND(I414=38000,R414&gt;4.5,R414&lt;=9,M414&gt;8),'[1]Pricing Schedule'!$J$18,
IF(AND(I414=38000,R414&gt;4.5,R414&lt;=9,M414&lt;=8),'[1]Pricing Schedule'!$J$36,
IF(AND(I414=38000,R414&gt;9,R414&lt;=12.8,M414&gt;8),'[1]Pricing Schedule'!$J$27,
IF(AND(I414=38000,R414&gt;9,R414&lt;=12.8,M414&lt;=8),'[1]Pricing Schedule'!$J$36,
IF(AND(I414=38000,R414&gt;12.8,R414&lt;=22.8),'[1]Pricing Schedule'!$J$36,
IF(AND(I414=38000,R414&gt;22.8,R414&lt;=30.2),'[1]Pricing Schedule'!$J$45,
IF(AND(I414=38000,R414&gt;30.2,R414&lt;=45.9),'[1]Pricing Schedule'!$J$54,
IF(AND(I414=38000,R414&gt;45.9,R414&lt;=123.4),'[1]Pricing Schedule'!$J$97,
IF(AND(I414=38000,R414&gt;123.4,R414&lt;=168.2,M414&lt;=10),'[1]Pricing Schedule'!$J$105,
IF(AND(I414=38000,R414&gt;123.4,R414&lt;=168.2,M414&gt;10),'[1]Pricing Schedule'!$J$113,
IF(AND(I414=38000,R414&gt;168.2,R414&lt;=336.4,M414&lt;=10),('[1]Pricing Schedule'!$J$105),
IF(AND(I414=38000,R414&gt;168.2,R414&lt;=336.4,M414&gt;10),('[1]Pricing Schedule'!$J$113),
IF(AND(I414=38000,R414&gt;336.4,R414&lt;=504.6,M414&lt;=10),('[1]Pricing Schedule'!$J$105),
IF(AND(I414=38000,R414&gt;336.4,R414&lt;=504.6,M414&gt;10),('[1]Pricing Schedule'!$J$113),
IF(AND(I414=38000,R414&gt;504.6,R414&lt;=672.8,M414&lt;=10),('[1]Pricing Schedule'!$J$105),
IF(AND(I414=38000,R414&gt;504.6,R414&lt;=672.8,M414&gt;10),('[1]Pricing Schedule'!$J$113),
IF(AND(I414=110000,R414&lt;=12.8,M414&gt;2),'[1]Pricing Schedule'!$J$63,
IF(AND(I414=110000,R414&lt;=12.8,M414&lt;=2),'[1]Pricing Schedule'!$J$97,
IF(AND(I414=110000,R414&gt;12.8,R414&lt;=22.8,M414&gt;3),'[1]Pricing Schedule'!$J$72,
IF(AND(I414=110000,R414&gt;12.8,R414&lt;=22.8,M414&lt;=3),'[1]Pricing Schedule'!$J$97,
IF(AND(I414=110000,R414&gt;22.8,R414&lt;=30.2),'[1]Pricing Schedule'!$J$81,
IF(AND(I414=110000,R414&gt;30.2,R414&lt;=45.9),'[1]Pricing Schedule'!$J$90,
IF(AND(I414=110000,R414&gt;45.9,R414&lt;=123.4),'[1]Pricing Schedule'!$J$97,
IF(AND(I414=110000,R414&gt;123.4,R414&lt;=168.2,M414&lt;=10),'[1]Pricing Schedule'!$J$105,
IF(AND(I414=110000,R414&gt;123.4,R414&lt;=168.2,M414&gt;10),'[1]Pricing Schedule'!$J$113,
IF(AND(I414=110000,R414&gt;168.2,R414&lt;=336.2,M414&lt;=10),('[1]Pricing Schedule'!$J$105),
IF(AND(I414=110000,R414&gt;168.2,R414&lt;=336.2,M414&gt;10),('[1]Pricing Schedule'!$J$113),
IF(AND(I414=110000,R414&gt;336.4,R414&lt;=504.6,M414&lt;=10),('[1]Pricing Schedule'!$J$105),
IF(AND(I414=110000,R414&gt;336.4,R414&lt;=504.6,M414&gt;10),('[1]Pricing Schedule'!$J$113),
IF(AND(I414=110000,R414&gt;504.6,R414&lt;=672.8,M414&lt;=10),('[1]Pricing Schedule'!$J$105),
IF(AND(I414=110000,R414&gt;504.6,R414&lt;=672.8,M414&gt;10),('[1]Pricing Schedule'!$J$113),
IF(AND(I414=110000,R414&gt;672.8,R414&lt;=841,M414&lt;=10),('[1]Pricing Schedule'!$J$105),
IF(AND(I414=110000,R414&gt;672.8,R414&lt;=841,M414&gt;10),('[1]Pricing Schedule'!$J$113),
IF(AND(I414=110000,R414&gt;1682,R414&lt;=1850.2,M414&lt;=10),('[1]Pricing Schedule'!$J$105),
IF(AND(I414=110000,R414&gt;1682,R414&lt;=1850.2,M414&gt;10),('[1]Pricing Schedule'!$J$113),
IF(AND(I414=110000,R414&gt;2018.4,R414&lt;=2186.6,M414&lt;=10),('[1]Pricing Schedule'!$J$105),
IF(AND(I414=110000,R414&gt;2018.4,R414&lt;=2186.6,M414&gt;10),('[1]Pricing Schedule'!$J$113),999999999)))))))))))))))))))))))))))))))))))))))</f>
        <v>7</v>
      </c>
      <c r="U414" s="40">
        <f t="shared" si="42"/>
        <v>450183.33333333331</v>
      </c>
      <c r="V414" s="41">
        <f t="shared" si="43"/>
        <v>2.2213172411239865</v>
      </c>
      <c r="Y414" s="23">
        <v>317</v>
      </c>
      <c r="Z414" s="23">
        <v>222</v>
      </c>
      <c r="AR414" s="35"/>
    </row>
    <row r="415" spans="1:44">
      <c r="A415" s="23">
        <v>415</v>
      </c>
      <c r="B415" s="23">
        <v>415</v>
      </c>
      <c r="C415" s="23" t="s">
        <v>770</v>
      </c>
      <c r="D415" s="23" t="s">
        <v>136</v>
      </c>
      <c r="E415" s="23" t="s">
        <v>136</v>
      </c>
      <c r="F415" s="23" t="s">
        <v>332</v>
      </c>
      <c r="G415" s="23" t="s">
        <v>333</v>
      </c>
      <c r="H415" s="23" t="s">
        <v>113</v>
      </c>
      <c r="I415" s="13">
        <v>38000</v>
      </c>
      <c r="J415" s="13">
        <v>38000</v>
      </c>
      <c r="K415" s="13">
        <v>10000</v>
      </c>
      <c r="L415" s="24">
        <v>7.02</v>
      </c>
      <c r="M415" s="37">
        <f t="shared" si="38"/>
        <v>8</v>
      </c>
      <c r="N415" s="24">
        <v>0.27200000000000002</v>
      </c>
      <c r="O415" s="13">
        <v>2</v>
      </c>
      <c r="P415" s="36">
        <f t="shared" si="39"/>
        <v>0.27200000000000002</v>
      </c>
      <c r="Q415" s="38">
        <f t="shared" si="40"/>
        <v>4.2</v>
      </c>
      <c r="R415" s="37">
        <f t="shared" si="41"/>
        <v>4.2</v>
      </c>
      <c r="S415" s="39">
        <f>IF(AND(I415=38000,R415&lt;=4.5,M415&gt;8),'[1]Pricing Schedule'!$F$8+('[1]Pricing Schedule'!$F$9*M415),
IF(AND(I415=38000,R415&lt;=4.5,M415&lt;=8),'[1]Pricing Schedule'!$F$34+('[1]Pricing Schedule'!$F$36*M415),
IF(AND(I415=38000,R415&gt;4.5,R415&lt;=9,M415&gt;8),'[1]Pricing Schedule'!$F$17+('[1]Pricing Schedule'!$F$18*M415),
IF(AND(I415=38000,R415&gt;4.5,R415&lt;=9,M415&lt;=8),'[1]Pricing Schedule'!$F$34+('[1]Pricing Schedule'!$F$36*M415),
IF(AND(I415=38000,R415&gt;9,R415&lt;=12.8,M415&gt;8),'[1]Pricing Schedule'!$F$26+('[1]Pricing Schedule'!$F$27*M415),
IF(AND(I415=38000,R415&gt;9,R415&lt;=12.8,M415&lt;=8),'[1]Pricing Schedule'!$F$34+('[1]Pricing Schedule'!$F$36*M415),
IF(AND(I415=38000,R415&gt;12.8,R415&lt;=22.8),'[1]Pricing Schedule'!$F$34+('[1]Pricing Schedule'!$F$36*M415),
IF(AND(I415=38000,R415&gt;22.8,R415&lt;=30.2),'[1]Pricing Schedule'!$F$43+('[1]Pricing Schedule'!$F$45*M415),
IF(AND(I415=38000,R415&gt;30.2,R415&lt;=45.9),'[1]Pricing Schedule'!$F$52+('[1]Pricing Schedule'!$F$54*M415),
IF(AND(I415=38000,R415&gt;45.9,R415&lt;=123.4),'[1]Pricing Schedule'!$F$96+('[1]Pricing Schedule'!$F$97*M415),
IF(AND(I415=38000,R415&gt;123.4,R415&lt;=168.2,M415&lt;=10),'[1]Pricing Schedule'!$F$103+('[1]Pricing Schedule'!$F$105*M415),
IF(AND(I415=38000,R415&gt;123.4,R415&lt;=168.2,M415&gt;10),'[1]Pricing Schedule'!$F$111+('[1]Pricing Schedule'!$F$113*M415),
IF(AND(I415=38000,R415&gt;157.4,R415&lt;=336.4,M415&lt;=10),('[1]Pricing Schedule'!$F$103+('[1]Pricing Schedule'!$F$105*M415))*2,
IF(AND(I415=38000,R415&gt;157.4,R415&lt;=336.4,M415&gt;10),('[1]Pricing Schedule'!$F$111+('[1]Pricing Schedule'!$F$113*M415))*2,
IF(AND(I415=38000,R415&gt;314.8,R415&lt;=504.6,M415&lt;=10),('[1]Pricing Schedule'!$F$103+('[1]Pricing Schedule'!$F$105*M415))*3,
IF(AND(I415=38000,R415&gt;314.8,R415&lt;=504.6,M415&gt;10),('[1]Pricing Schedule'!$F$111+('[1]Pricing Schedule'!$F$113*M415))*3,
IF(AND(I415=38000,R415&gt;472.2,R415&lt;=672.8,M415&lt;=10),('[1]Pricing Schedule'!$F$103+('[1]Pricing Schedule'!$F$105*M415))*4,
IF(AND(I415=38000,R415&gt;472.2,R415&lt;=672.8,M415&gt;10),('[1]Pricing Schedule'!$F$111+('[1]Pricing Schedule'!$F$113*M415))*4,
IF(AND(I415=110000,R415&lt;=12.8,M415&gt;2),'[1]Pricing Schedule'!$F$62+('[1]Pricing Schedule'!$F$63*M415),
IF(AND(I415=110000,R415&lt;=12.8,M415&lt;=2),'[1]Pricing Schedule'!$F$96+('[1]Pricing Schedule'!$F$97*M415),
IF(AND(I415=110000,R415&gt;12.8,R415&lt;=22.8,M415&gt;3),'[1]Pricing Schedule'!$F$71+('[1]Pricing Schedule'!$F$72*M415),
IF(AND(I415=110000,R415&gt;12.8,R415&lt;=22.8,M415&lt;=3),'[1]Pricing Schedule'!$F$96+('[1]Pricing Schedule'!$F$97*M415),
IF(AND(I415=110000,R415&gt;22.8,R415&lt;=30.2),'[1]Pricing Schedule'!$F$80+('[1]Pricing Schedule'!$F$81*M415),
IF(AND(I415=110000,R415&gt;30.2,R415&lt;=45.9),'[1]Pricing Schedule'!$F$89+('[1]Pricing Schedule'!$F$90*M415),
IF(AND(I415=110000,R415&gt;45.9,R415&lt;=123.4),'[1]Pricing Schedule'!$F$96+('[1]Pricing Schedule'!$F$97*M415),
IF(AND(I415=110000,R415&gt;123.4,R415&lt;=168.2,M415&lt;=10),'[1]Pricing Schedule'!$F$103+('[1]Pricing Schedule'!$F$105*M415),
IF(AND(I415=110000,R415&gt;123.4,R415&lt;=168.2,M415&gt;10),'[1]Pricing Schedule'!$F$111+('[1]Pricing Schedule'!$F$113*M415),
IF(AND(I415=110000,R415&gt;168.2,R415&lt;=336.4,M415&lt;=10),('[1]Pricing Schedule'!$F$103+('[1]Pricing Schedule'!$F$105*M415))*2,
IF(AND(I415=110000,R415&gt;168.2,R415&lt;=336.4,M415&gt;10),('[1]Pricing Schedule'!$F$111+('[1]Pricing Schedule'!$F$113*M415))*2,
IF(AND(I415=110000,R415&gt;336.4,R415&lt;=504.6,M415&lt;=10),('[1]Pricing Schedule'!$F$103+('[1]Pricing Schedule'!$F$105*M415))*3,
IF(AND(I415=110000,R415&gt;336.4,R415&lt;=504.6,M415&gt;10),('[1]Pricing Schedule'!$F$111+('[1]Pricing Schedule'!$F$113*M415))*3,
IF(AND(I415=110000,R415&gt;504.6,R415&lt;=672.8,M415&lt;=10),('[1]Pricing Schedule'!$F$103+('[1]Pricing Schedule'!$F$105*M415))*4,
IF(AND(I415=110000,R415&gt;504.6,R415&lt;=672.8,M415&gt;10),('[1]Pricing Schedule'!$F$111+('[1]Pricing Schedule'!$F$113*M415))*4,
IF(AND(I415=110000,R415&gt;672.8,R415&lt;=841,M415&lt;=10),('[1]Pricing Schedule'!$F$103+('[1]Pricing Schedule'!$F$105*M415))*5,
IF(AND(I415=110000,R415&gt;672.8,R415&lt;=841,M415&gt;10),('[1]Pricing Schedule'!$F$111+('[1]Pricing Schedule'!$F$113*M415))*5,
IF(AND(I415=110000,R415&gt;672.8,R415&lt;=841,M415&lt;=10),('[1]Pricing Schedule'!$F$103+('[1]Pricing Schedule'!$F$105*M415))*5,
IF(AND(I415=110000,R415&gt;672.8,R415&lt;=841,M415&gt;10),('[1]Pricing Schedule'!$F$111+('[1]Pricing Schedule'!$F$113*M415))*5,
IF(AND(I415=110000,R415&gt;1345.6,R415&lt;=1513.8,M415&lt;=10),('[1]Pricing Schedule'!$F$103+('[1]Pricing Schedule'!$F$105*M415))*9,
IF(AND(I415=110000,R415&gt;1345.6,R415&lt;=1513.8,M415&gt;10),('[1]Pricing Schedule'!$F$111+('[1]Pricing Schedule'!$F$113*M415))*9,
9999999999)))))))))))))))))))))))))))))))))))))))</f>
        <v>909950</v>
      </c>
      <c r="T415" s="21">
        <f>IF(AND(I415=38000,R415&lt;=4.5,M415&gt;8),'[1]Pricing Schedule'!$J$9,
IF(AND(I415=38000,R415&lt;=4.5,M415&lt;=8),'[1]Pricing Schedule'!$J$36,
IF(AND(I415=38000,R415&gt;4.5,R415&lt;=9,M415&gt;8),'[1]Pricing Schedule'!$J$18,
IF(AND(I415=38000,R415&gt;4.5,R415&lt;=9,M415&lt;=8),'[1]Pricing Schedule'!$J$36,
IF(AND(I415=38000,R415&gt;9,R415&lt;=12.8,M415&gt;8),'[1]Pricing Schedule'!$J$27,
IF(AND(I415=38000,R415&gt;9,R415&lt;=12.8,M415&lt;=8),'[1]Pricing Schedule'!$J$36,
IF(AND(I415=38000,R415&gt;12.8,R415&lt;=22.8),'[1]Pricing Schedule'!$J$36,
IF(AND(I415=38000,R415&gt;22.8,R415&lt;=30.2),'[1]Pricing Schedule'!$J$45,
IF(AND(I415=38000,R415&gt;30.2,R415&lt;=45.9),'[1]Pricing Schedule'!$J$54,
IF(AND(I415=38000,R415&gt;45.9,R415&lt;=123.4),'[1]Pricing Schedule'!$J$97,
IF(AND(I415=38000,R415&gt;123.4,R415&lt;=168.2,M415&lt;=10),'[1]Pricing Schedule'!$J$105,
IF(AND(I415=38000,R415&gt;123.4,R415&lt;=168.2,M415&gt;10),'[1]Pricing Schedule'!$J$113,
IF(AND(I415=38000,R415&gt;168.2,R415&lt;=336.4,M415&lt;=10),('[1]Pricing Schedule'!$J$105),
IF(AND(I415=38000,R415&gt;168.2,R415&lt;=336.4,M415&gt;10),('[1]Pricing Schedule'!$J$113),
IF(AND(I415=38000,R415&gt;336.4,R415&lt;=504.6,M415&lt;=10),('[1]Pricing Schedule'!$J$105),
IF(AND(I415=38000,R415&gt;336.4,R415&lt;=504.6,M415&gt;10),('[1]Pricing Schedule'!$J$113),
IF(AND(I415=38000,R415&gt;504.6,R415&lt;=672.8,M415&lt;=10),('[1]Pricing Schedule'!$J$105),
IF(AND(I415=38000,R415&gt;504.6,R415&lt;=672.8,M415&gt;10),('[1]Pricing Schedule'!$J$113),
IF(AND(I415=110000,R415&lt;=12.8,M415&gt;2),'[1]Pricing Schedule'!$J$63,
IF(AND(I415=110000,R415&lt;=12.8,M415&lt;=2),'[1]Pricing Schedule'!$J$97,
IF(AND(I415=110000,R415&gt;12.8,R415&lt;=22.8,M415&gt;3),'[1]Pricing Schedule'!$J$72,
IF(AND(I415=110000,R415&gt;12.8,R415&lt;=22.8,M415&lt;=3),'[1]Pricing Schedule'!$J$97,
IF(AND(I415=110000,R415&gt;22.8,R415&lt;=30.2),'[1]Pricing Schedule'!$J$81,
IF(AND(I415=110000,R415&gt;30.2,R415&lt;=45.9),'[1]Pricing Schedule'!$J$90,
IF(AND(I415=110000,R415&gt;45.9,R415&lt;=123.4),'[1]Pricing Schedule'!$J$97,
IF(AND(I415=110000,R415&gt;123.4,R415&lt;=168.2,M415&lt;=10),'[1]Pricing Schedule'!$J$105,
IF(AND(I415=110000,R415&gt;123.4,R415&lt;=168.2,M415&gt;10),'[1]Pricing Schedule'!$J$113,
IF(AND(I415=110000,R415&gt;168.2,R415&lt;=336.2,M415&lt;=10),('[1]Pricing Schedule'!$J$105),
IF(AND(I415=110000,R415&gt;168.2,R415&lt;=336.2,M415&gt;10),('[1]Pricing Schedule'!$J$113),
IF(AND(I415=110000,R415&gt;336.4,R415&lt;=504.6,M415&lt;=10),('[1]Pricing Schedule'!$J$105),
IF(AND(I415=110000,R415&gt;336.4,R415&lt;=504.6,M415&gt;10),('[1]Pricing Schedule'!$J$113),
IF(AND(I415=110000,R415&gt;504.6,R415&lt;=672.8,M415&lt;=10),('[1]Pricing Schedule'!$J$105),
IF(AND(I415=110000,R415&gt;504.6,R415&lt;=672.8,M415&gt;10),('[1]Pricing Schedule'!$J$113),
IF(AND(I415=110000,R415&gt;672.8,R415&lt;=841,M415&lt;=10),('[1]Pricing Schedule'!$J$105),
IF(AND(I415=110000,R415&gt;672.8,R415&lt;=841,M415&gt;10),('[1]Pricing Schedule'!$J$113),
IF(AND(I415=110000,R415&gt;1682,R415&lt;=1850.2,M415&lt;=10),('[1]Pricing Schedule'!$J$105),
IF(AND(I415=110000,R415&gt;1682,R415&lt;=1850.2,M415&gt;10),('[1]Pricing Schedule'!$J$113),
IF(AND(I415=110000,R415&gt;2018.4,R415&lt;=2186.6,M415&lt;=10),('[1]Pricing Schedule'!$J$105),
IF(AND(I415=110000,R415&gt;2018.4,R415&lt;=2186.6,M415&gt;10),('[1]Pricing Schedule'!$J$113),999999999)))))))))))))))))))))))))))))))))))))))</f>
        <v>4</v>
      </c>
      <c r="U415" s="40">
        <f t="shared" si="42"/>
        <v>216654.76190476189</v>
      </c>
      <c r="V415" s="41">
        <f t="shared" si="43"/>
        <v>4.6156382218803227</v>
      </c>
      <c r="Y415" s="23">
        <v>110</v>
      </c>
      <c r="Z415" s="23">
        <v>18</v>
      </c>
      <c r="AR415" s="35"/>
    </row>
    <row r="416" spans="1:44">
      <c r="A416" s="23">
        <v>416</v>
      </c>
      <c r="B416" s="23">
        <v>416</v>
      </c>
      <c r="C416" s="23" t="s">
        <v>771</v>
      </c>
      <c r="D416" s="23" t="s">
        <v>141</v>
      </c>
      <c r="E416" s="23" t="s">
        <v>141</v>
      </c>
      <c r="F416" s="23" t="s">
        <v>142</v>
      </c>
      <c r="G416" s="23" t="s">
        <v>143</v>
      </c>
      <c r="H416" s="23" t="s">
        <v>133</v>
      </c>
      <c r="I416" s="13">
        <v>110000</v>
      </c>
      <c r="J416" s="13">
        <v>110000</v>
      </c>
      <c r="K416" s="13">
        <v>38000</v>
      </c>
      <c r="L416" s="24">
        <v>7.03</v>
      </c>
      <c r="M416" s="37">
        <f t="shared" si="38"/>
        <v>8</v>
      </c>
      <c r="N416" s="24">
        <v>0.156</v>
      </c>
      <c r="O416" s="13">
        <v>2</v>
      </c>
      <c r="P416" s="36">
        <f t="shared" si="39"/>
        <v>0.156</v>
      </c>
      <c r="Q416" s="38">
        <f t="shared" si="40"/>
        <v>4.2</v>
      </c>
      <c r="R416" s="37">
        <f t="shared" si="41"/>
        <v>4.2</v>
      </c>
      <c r="S416" s="39">
        <f>IF(AND(I416=38000,R416&lt;=4.5,M416&gt;8),'[1]Pricing Schedule'!$F$8+('[1]Pricing Schedule'!$F$9*M416),
IF(AND(I416=38000,R416&lt;=4.5,M416&lt;=8),'[1]Pricing Schedule'!$F$34+('[1]Pricing Schedule'!$F$36*M416),
IF(AND(I416=38000,R416&gt;4.5,R416&lt;=9,M416&gt;8),'[1]Pricing Schedule'!$F$17+('[1]Pricing Schedule'!$F$18*M416),
IF(AND(I416=38000,R416&gt;4.5,R416&lt;=9,M416&lt;=8),'[1]Pricing Schedule'!$F$34+('[1]Pricing Schedule'!$F$36*M416),
IF(AND(I416=38000,R416&gt;9,R416&lt;=12.8,M416&gt;8),'[1]Pricing Schedule'!$F$26+('[1]Pricing Schedule'!$F$27*M416),
IF(AND(I416=38000,R416&gt;9,R416&lt;=12.8,M416&lt;=8),'[1]Pricing Schedule'!$F$34+('[1]Pricing Schedule'!$F$36*M416),
IF(AND(I416=38000,R416&gt;12.8,R416&lt;=22.8),'[1]Pricing Schedule'!$F$34+('[1]Pricing Schedule'!$F$36*M416),
IF(AND(I416=38000,R416&gt;22.8,R416&lt;=30.2),'[1]Pricing Schedule'!$F$43+('[1]Pricing Schedule'!$F$45*M416),
IF(AND(I416=38000,R416&gt;30.2,R416&lt;=45.9),'[1]Pricing Schedule'!$F$52+('[1]Pricing Schedule'!$F$54*M416),
IF(AND(I416=38000,R416&gt;45.9,R416&lt;=123.4),'[1]Pricing Schedule'!$F$96+('[1]Pricing Schedule'!$F$97*M416),
IF(AND(I416=38000,R416&gt;123.4,R416&lt;=168.2,M416&lt;=10),'[1]Pricing Schedule'!$F$103+('[1]Pricing Schedule'!$F$105*M416),
IF(AND(I416=38000,R416&gt;123.4,R416&lt;=168.2,M416&gt;10),'[1]Pricing Schedule'!$F$111+('[1]Pricing Schedule'!$F$113*M416),
IF(AND(I416=38000,R416&gt;157.4,R416&lt;=336.4,M416&lt;=10),('[1]Pricing Schedule'!$F$103+('[1]Pricing Schedule'!$F$105*M416))*2,
IF(AND(I416=38000,R416&gt;157.4,R416&lt;=336.4,M416&gt;10),('[1]Pricing Schedule'!$F$111+('[1]Pricing Schedule'!$F$113*M416))*2,
IF(AND(I416=38000,R416&gt;314.8,R416&lt;=504.6,M416&lt;=10),('[1]Pricing Schedule'!$F$103+('[1]Pricing Schedule'!$F$105*M416))*3,
IF(AND(I416=38000,R416&gt;314.8,R416&lt;=504.6,M416&gt;10),('[1]Pricing Schedule'!$F$111+('[1]Pricing Schedule'!$F$113*M416))*3,
IF(AND(I416=38000,R416&gt;472.2,R416&lt;=672.8,M416&lt;=10),('[1]Pricing Schedule'!$F$103+('[1]Pricing Schedule'!$F$105*M416))*4,
IF(AND(I416=38000,R416&gt;472.2,R416&lt;=672.8,M416&gt;10),('[1]Pricing Schedule'!$F$111+('[1]Pricing Schedule'!$F$113*M416))*4,
IF(AND(I416=110000,R416&lt;=12.8,M416&gt;2),'[1]Pricing Schedule'!$F$62+('[1]Pricing Schedule'!$F$63*M416),
IF(AND(I416=110000,R416&lt;=12.8,M416&lt;=2),'[1]Pricing Schedule'!$F$96+('[1]Pricing Schedule'!$F$97*M416),
IF(AND(I416=110000,R416&gt;12.8,R416&lt;=22.8,M416&gt;3),'[1]Pricing Schedule'!$F$71+('[1]Pricing Schedule'!$F$72*M416),
IF(AND(I416=110000,R416&gt;12.8,R416&lt;=22.8,M416&lt;=3),'[1]Pricing Schedule'!$F$96+('[1]Pricing Schedule'!$F$97*M416),
IF(AND(I416=110000,R416&gt;22.8,R416&lt;=30.2),'[1]Pricing Schedule'!$F$80+('[1]Pricing Schedule'!$F$81*M416),
IF(AND(I416=110000,R416&gt;30.2,R416&lt;=45.9),'[1]Pricing Schedule'!$F$89+('[1]Pricing Schedule'!$F$90*M416),
IF(AND(I416=110000,R416&gt;45.9,R416&lt;=123.4),'[1]Pricing Schedule'!$F$96+('[1]Pricing Schedule'!$F$97*M416),
IF(AND(I416=110000,R416&gt;123.4,R416&lt;=168.2,M416&lt;=10),'[1]Pricing Schedule'!$F$103+('[1]Pricing Schedule'!$F$105*M416),
IF(AND(I416=110000,R416&gt;123.4,R416&lt;=168.2,M416&gt;10),'[1]Pricing Schedule'!$F$111+('[1]Pricing Schedule'!$F$113*M416),
IF(AND(I416=110000,R416&gt;168.2,R416&lt;=336.4,M416&lt;=10),('[1]Pricing Schedule'!$F$103+('[1]Pricing Schedule'!$F$105*M416))*2,
IF(AND(I416=110000,R416&gt;168.2,R416&lt;=336.4,M416&gt;10),('[1]Pricing Schedule'!$F$111+('[1]Pricing Schedule'!$F$113*M416))*2,
IF(AND(I416=110000,R416&gt;336.4,R416&lt;=504.6,M416&lt;=10),('[1]Pricing Schedule'!$F$103+('[1]Pricing Schedule'!$F$105*M416))*3,
IF(AND(I416=110000,R416&gt;336.4,R416&lt;=504.6,M416&gt;10),('[1]Pricing Schedule'!$F$111+('[1]Pricing Schedule'!$F$113*M416))*3,
IF(AND(I416=110000,R416&gt;504.6,R416&lt;=672.8,M416&lt;=10),('[1]Pricing Schedule'!$F$103+('[1]Pricing Schedule'!$F$105*M416))*4,
IF(AND(I416=110000,R416&gt;504.6,R416&lt;=672.8,M416&gt;10),('[1]Pricing Schedule'!$F$111+('[1]Pricing Schedule'!$F$113*M416))*4,
IF(AND(I416=110000,R416&gt;672.8,R416&lt;=841,M416&lt;=10),('[1]Pricing Schedule'!$F$103+('[1]Pricing Schedule'!$F$105*M416))*5,
IF(AND(I416=110000,R416&gt;672.8,R416&lt;=841,M416&gt;10),('[1]Pricing Schedule'!$F$111+('[1]Pricing Schedule'!$F$113*M416))*5,
IF(AND(I416=110000,R416&gt;672.8,R416&lt;=841,M416&lt;=10),('[1]Pricing Schedule'!$F$103+('[1]Pricing Schedule'!$F$105*M416))*5,
IF(AND(I416=110000,R416&gt;672.8,R416&lt;=841,M416&gt;10),('[1]Pricing Schedule'!$F$111+('[1]Pricing Schedule'!$F$113*M416))*5,
IF(AND(I416=110000,R416&gt;1345.6,R416&lt;=1513.8,M416&lt;=10),('[1]Pricing Schedule'!$F$103+('[1]Pricing Schedule'!$F$105*M416))*9,
IF(AND(I416=110000,R416&gt;1345.6,R416&lt;=1513.8,M416&gt;10),('[1]Pricing Schedule'!$F$111+('[1]Pricing Schedule'!$F$113*M416))*9,
9999999999)))))))))))))))))))))))))))))))))))))))</f>
        <v>1838070</v>
      </c>
      <c r="T416" s="21">
        <f>IF(AND(I416=38000,R416&lt;=4.5,M416&gt;8),'[1]Pricing Schedule'!$J$9,
IF(AND(I416=38000,R416&lt;=4.5,M416&lt;=8),'[1]Pricing Schedule'!$J$36,
IF(AND(I416=38000,R416&gt;4.5,R416&lt;=9,M416&gt;8),'[1]Pricing Schedule'!$J$18,
IF(AND(I416=38000,R416&gt;4.5,R416&lt;=9,M416&lt;=8),'[1]Pricing Schedule'!$J$36,
IF(AND(I416=38000,R416&gt;9,R416&lt;=12.8,M416&gt;8),'[1]Pricing Schedule'!$J$27,
IF(AND(I416=38000,R416&gt;9,R416&lt;=12.8,M416&lt;=8),'[1]Pricing Schedule'!$J$36,
IF(AND(I416=38000,R416&gt;12.8,R416&lt;=22.8),'[1]Pricing Schedule'!$J$36,
IF(AND(I416=38000,R416&gt;22.8,R416&lt;=30.2),'[1]Pricing Schedule'!$J$45,
IF(AND(I416=38000,R416&gt;30.2,R416&lt;=45.9),'[1]Pricing Schedule'!$J$54,
IF(AND(I416=38000,R416&gt;45.9,R416&lt;=123.4),'[1]Pricing Schedule'!$J$97,
IF(AND(I416=38000,R416&gt;123.4,R416&lt;=168.2,M416&lt;=10),'[1]Pricing Schedule'!$J$105,
IF(AND(I416=38000,R416&gt;123.4,R416&lt;=168.2,M416&gt;10),'[1]Pricing Schedule'!$J$113,
IF(AND(I416=38000,R416&gt;168.2,R416&lt;=336.4,M416&lt;=10),('[1]Pricing Schedule'!$J$105),
IF(AND(I416=38000,R416&gt;168.2,R416&lt;=336.4,M416&gt;10),('[1]Pricing Schedule'!$J$113),
IF(AND(I416=38000,R416&gt;336.4,R416&lt;=504.6,M416&lt;=10),('[1]Pricing Schedule'!$J$105),
IF(AND(I416=38000,R416&gt;336.4,R416&lt;=504.6,M416&gt;10),('[1]Pricing Schedule'!$J$113),
IF(AND(I416=38000,R416&gt;504.6,R416&lt;=672.8,M416&lt;=10),('[1]Pricing Schedule'!$J$105),
IF(AND(I416=38000,R416&gt;504.6,R416&lt;=672.8,M416&gt;10),('[1]Pricing Schedule'!$J$113),
IF(AND(I416=110000,R416&lt;=12.8,M416&gt;2),'[1]Pricing Schedule'!$J$63,
IF(AND(I416=110000,R416&lt;=12.8,M416&lt;=2),'[1]Pricing Schedule'!$J$97,
IF(AND(I416=110000,R416&gt;12.8,R416&lt;=22.8,M416&gt;3),'[1]Pricing Schedule'!$J$72,
IF(AND(I416=110000,R416&gt;12.8,R416&lt;=22.8,M416&lt;=3),'[1]Pricing Schedule'!$J$97,
IF(AND(I416=110000,R416&gt;22.8,R416&lt;=30.2),'[1]Pricing Schedule'!$J$81,
IF(AND(I416=110000,R416&gt;30.2,R416&lt;=45.9),'[1]Pricing Schedule'!$J$90,
IF(AND(I416=110000,R416&gt;45.9,R416&lt;=123.4),'[1]Pricing Schedule'!$J$97,
IF(AND(I416=110000,R416&gt;123.4,R416&lt;=168.2,M416&lt;=10),'[1]Pricing Schedule'!$J$105,
IF(AND(I416=110000,R416&gt;123.4,R416&lt;=168.2,M416&gt;10),'[1]Pricing Schedule'!$J$113,
IF(AND(I416=110000,R416&gt;168.2,R416&lt;=336.2,M416&lt;=10),('[1]Pricing Schedule'!$J$105),
IF(AND(I416=110000,R416&gt;168.2,R416&lt;=336.2,M416&gt;10),('[1]Pricing Schedule'!$J$113),
IF(AND(I416=110000,R416&gt;336.4,R416&lt;=504.6,M416&lt;=10),('[1]Pricing Schedule'!$J$105),
IF(AND(I416=110000,R416&gt;336.4,R416&lt;=504.6,M416&gt;10),('[1]Pricing Schedule'!$J$113),
IF(AND(I416=110000,R416&gt;504.6,R416&lt;=672.8,M416&lt;=10),('[1]Pricing Schedule'!$J$105),
IF(AND(I416=110000,R416&gt;504.6,R416&lt;=672.8,M416&gt;10),('[1]Pricing Schedule'!$J$113),
IF(AND(I416=110000,R416&gt;672.8,R416&lt;=841,M416&lt;=10),('[1]Pricing Schedule'!$J$105),
IF(AND(I416=110000,R416&gt;672.8,R416&lt;=841,M416&gt;10),('[1]Pricing Schedule'!$J$113),
IF(AND(I416=110000,R416&gt;1682,R416&lt;=1850.2,M416&lt;=10),('[1]Pricing Schedule'!$J$105),
IF(AND(I416=110000,R416&gt;1682,R416&lt;=1850.2,M416&gt;10),('[1]Pricing Schedule'!$J$113),
IF(AND(I416=110000,R416&gt;2018.4,R416&lt;=2186.6,M416&lt;=10),('[1]Pricing Schedule'!$J$105),
IF(AND(I416=110000,R416&gt;2018.4,R416&lt;=2186.6,M416&gt;10),('[1]Pricing Schedule'!$J$113),999999999)))))))))))))))))))))))))))))))))))))))</f>
        <v>7</v>
      </c>
      <c r="U416" s="40">
        <f t="shared" si="42"/>
        <v>437635.71428571426</v>
      </c>
      <c r="V416" s="41">
        <f t="shared" si="43"/>
        <v>2.2850054676916547</v>
      </c>
      <c r="Y416" s="23">
        <v>106</v>
      </c>
      <c r="Z416" s="23">
        <v>10</v>
      </c>
      <c r="AR416" s="35"/>
    </row>
    <row r="417" spans="1:44">
      <c r="A417" s="23">
        <v>417</v>
      </c>
      <c r="B417" s="23">
        <v>417</v>
      </c>
      <c r="C417" s="23" t="s">
        <v>772</v>
      </c>
      <c r="D417" s="23" t="s">
        <v>141</v>
      </c>
      <c r="E417" s="23" t="s">
        <v>141</v>
      </c>
      <c r="F417" s="23" t="s">
        <v>327</v>
      </c>
      <c r="G417" s="23" t="s">
        <v>328</v>
      </c>
      <c r="H417" s="23" t="s">
        <v>113</v>
      </c>
      <c r="I417" s="13">
        <v>38000</v>
      </c>
      <c r="J417" s="13">
        <v>38000</v>
      </c>
      <c r="K417" s="23" t="s">
        <v>119</v>
      </c>
      <c r="L417" s="24">
        <v>2.9780000000000002</v>
      </c>
      <c r="M417" s="37">
        <f t="shared" si="38"/>
        <v>3</v>
      </c>
      <c r="N417" s="24">
        <v>0.152</v>
      </c>
      <c r="O417" s="13">
        <v>2</v>
      </c>
      <c r="P417" s="36">
        <f t="shared" si="39"/>
        <v>0.152</v>
      </c>
      <c r="Q417" s="38">
        <f t="shared" si="40"/>
        <v>4.2</v>
      </c>
      <c r="R417" s="37">
        <f t="shared" si="41"/>
        <v>4.2</v>
      </c>
      <c r="S417" s="39">
        <f>IF(AND(I417=38000,R417&lt;=4.5,M417&gt;8),'[1]Pricing Schedule'!$F$8+('[1]Pricing Schedule'!$F$9*M417),
IF(AND(I417=38000,R417&lt;=4.5,M417&lt;=8),'[1]Pricing Schedule'!$F$34+('[1]Pricing Schedule'!$F$36*M417),
IF(AND(I417=38000,R417&gt;4.5,R417&lt;=9,M417&gt;8),'[1]Pricing Schedule'!$F$17+('[1]Pricing Schedule'!$F$18*M417),
IF(AND(I417=38000,R417&gt;4.5,R417&lt;=9,M417&lt;=8),'[1]Pricing Schedule'!$F$34+('[1]Pricing Schedule'!$F$36*M417),
IF(AND(I417=38000,R417&gt;9,R417&lt;=12.8,M417&gt;8),'[1]Pricing Schedule'!$F$26+('[1]Pricing Schedule'!$F$27*M417),
IF(AND(I417=38000,R417&gt;9,R417&lt;=12.8,M417&lt;=8),'[1]Pricing Schedule'!$F$34+('[1]Pricing Schedule'!$F$36*M417),
IF(AND(I417=38000,R417&gt;12.8,R417&lt;=22.8),'[1]Pricing Schedule'!$F$34+('[1]Pricing Schedule'!$F$36*M417),
IF(AND(I417=38000,R417&gt;22.8,R417&lt;=30.2),'[1]Pricing Schedule'!$F$43+('[1]Pricing Schedule'!$F$45*M417),
IF(AND(I417=38000,R417&gt;30.2,R417&lt;=45.9),'[1]Pricing Schedule'!$F$52+('[1]Pricing Schedule'!$F$54*M417),
IF(AND(I417=38000,R417&gt;45.9,R417&lt;=123.4),'[1]Pricing Schedule'!$F$96+('[1]Pricing Schedule'!$F$97*M417),
IF(AND(I417=38000,R417&gt;123.4,R417&lt;=168.2,M417&lt;=10),'[1]Pricing Schedule'!$F$103+('[1]Pricing Schedule'!$F$105*M417),
IF(AND(I417=38000,R417&gt;123.4,R417&lt;=168.2,M417&gt;10),'[1]Pricing Schedule'!$F$111+('[1]Pricing Schedule'!$F$113*M417),
IF(AND(I417=38000,R417&gt;157.4,R417&lt;=336.4,M417&lt;=10),('[1]Pricing Schedule'!$F$103+('[1]Pricing Schedule'!$F$105*M417))*2,
IF(AND(I417=38000,R417&gt;157.4,R417&lt;=336.4,M417&gt;10),('[1]Pricing Schedule'!$F$111+('[1]Pricing Schedule'!$F$113*M417))*2,
IF(AND(I417=38000,R417&gt;314.8,R417&lt;=504.6,M417&lt;=10),('[1]Pricing Schedule'!$F$103+('[1]Pricing Schedule'!$F$105*M417))*3,
IF(AND(I417=38000,R417&gt;314.8,R417&lt;=504.6,M417&gt;10),('[1]Pricing Schedule'!$F$111+('[1]Pricing Schedule'!$F$113*M417))*3,
IF(AND(I417=38000,R417&gt;472.2,R417&lt;=672.8,M417&lt;=10),('[1]Pricing Schedule'!$F$103+('[1]Pricing Schedule'!$F$105*M417))*4,
IF(AND(I417=38000,R417&gt;472.2,R417&lt;=672.8,M417&gt;10),('[1]Pricing Schedule'!$F$111+('[1]Pricing Schedule'!$F$113*M417))*4,
IF(AND(I417=110000,R417&lt;=12.8,M417&gt;2),'[1]Pricing Schedule'!$F$62+('[1]Pricing Schedule'!$F$63*M417),
IF(AND(I417=110000,R417&lt;=12.8,M417&lt;=2),'[1]Pricing Schedule'!$F$96+('[1]Pricing Schedule'!$F$97*M417),
IF(AND(I417=110000,R417&gt;12.8,R417&lt;=22.8,M417&gt;3),'[1]Pricing Schedule'!$F$71+('[1]Pricing Schedule'!$F$72*M417),
IF(AND(I417=110000,R417&gt;12.8,R417&lt;=22.8,M417&lt;=3),'[1]Pricing Schedule'!$F$96+('[1]Pricing Schedule'!$F$97*M417),
IF(AND(I417=110000,R417&gt;22.8,R417&lt;=30.2),'[1]Pricing Schedule'!$F$80+('[1]Pricing Schedule'!$F$81*M417),
IF(AND(I417=110000,R417&gt;30.2,R417&lt;=45.9),'[1]Pricing Schedule'!$F$89+('[1]Pricing Schedule'!$F$90*M417),
IF(AND(I417=110000,R417&gt;45.9,R417&lt;=123.4),'[1]Pricing Schedule'!$F$96+('[1]Pricing Schedule'!$F$97*M417),
IF(AND(I417=110000,R417&gt;123.4,R417&lt;=168.2,M417&lt;=10),'[1]Pricing Schedule'!$F$103+('[1]Pricing Schedule'!$F$105*M417),
IF(AND(I417=110000,R417&gt;123.4,R417&lt;=168.2,M417&gt;10),'[1]Pricing Schedule'!$F$111+('[1]Pricing Schedule'!$F$113*M417),
IF(AND(I417=110000,R417&gt;168.2,R417&lt;=336.4,M417&lt;=10),('[1]Pricing Schedule'!$F$103+('[1]Pricing Schedule'!$F$105*M417))*2,
IF(AND(I417=110000,R417&gt;168.2,R417&lt;=336.4,M417&gt;10),('[1]Pricing Schedule'!$F$111+('[1]Pricing Schedule'!$F$113*M417))*2,
IF(AND(I417=110000,R417&gt;336.4,R417&lt;=504.6,M417&lt;=10),('[1]Pricing Schedule'!$F$103+('[1]Pricing Schedule'!$F$105*M417))*3,
IF(AND(I417=110000,R417&gt;336.4,R417&lt;=504.6,M417&gt;10),('[1]Pricing Schedule'!$F$111+('[1]Pricing Schedule'!$F$113*M417))*3,
IF(AND(I417=110000,R417&gt;504.6,R417&lt;=672.8,M417&lt;=10),('[1]Pricing Schedule'!$F$103+('[1]Pricing Schedule'!$F$105*M417))*4,
IF(AND(I417=110000,R417&gt;504.6,R417&lt;=672.8,M417&gt;10),('[1]Pricing Schedule'!$F$111+('[1]Pricing Schedule'!$F$113*M417))*4,
IF(AND(I417=110000,R417&gt;672.8,R417&lt;=841,M417&lt;=10),('[1]Pricing Schedule'!$F$103+('[1]Pricing Schedule'!$F$105*M417))*5,
IF(AND(I417=110000,R417&gt;672.8,R417&lt;=841,M417&gt;10),('[1]Pricing Schedule'!$F$111+('[1]Pricing Schedule'!$F$113*M417))*5,
IF(AND(I417=110000,R417&gt;672.8,R417&lt;=841,M417&lt;=10),('[1]Pricing Schedule'!$F$103+('[1]Pricing Schedule'!$F$105*M417))*5,
IF(AND(I417=110000,R417&gt;672.8,R417&lt;=841,M417&gt;10),('[1]Pricing Schedule'!$F$111+('[1]Pricing Schedule'!$F$113*M417))*5,
IF(AND(I417=110000,R417&gt;1345.6,R417&lt;=1513.8,M417&lt;=10),('[1]Pricing Schedule'!$F$103+('[1]Pricing Schedule'!$F$105*M417))*9,
IF(AND(I417=110000,R417&gt;1345.6,R417&lt;=1513.8,M417&gt;10),('[1]Pricing Schedule'!$F$111+('[1]Pricing Schedule'!$F$113*M417))*9,
9999999999)))))))))))))))))))))))))))))))))))))))</f>
        <v>558600</v>
      </c>
      <c r="T417" s="21">
        <f>IF(AND(I417=38000,R417&lt;=4.5,M417&gt;8),'[1]Pricing Schedule'!$J$9,
IF(AND(I417=38000,R417&lt;=4.5,M417&lt;=8),'[1]Pricing Schedule'!$J$36,
IF(AND(I417=38000,R417&gt;4.5,R417&lt;=9,M417&gt;8),'[1]Pricing Schedule'!$J$18,
IF(AND(I417=38000,R417&gt;4.5,R417&lt;=9,M417&lt;=8),'[1]Pricing Schedule'!$J$36,
IF(AND(I417=38000,R417&gt;9,R417&lt;=12.8,M417&gt;8),'[1]Pricing Schedule'!$J$27,
IF(AND(I417=38000,R417&gt;9,R417&lt;=12.8,M417&lt;=8),'[1]Pricing Schedule'!$J$36,
IF(AND(I417=38000,R417&gt;12.8,R417&lt;=22.8),'[1]Pricing Schedule'!$J$36,
IF(AND(I417=38000,R417&gt;22.8,R417&lt;=30.2),'[1]Pricing Schedule'!$J$45,
IF(AND(I417=38000,R417&gt;30.2,R417&lt;=45.9),'[1]Pricing Schedule'!$J$54,
IF(AND(I417=38000,R417&gt;45.9,R417&lt;=123.4),'[1]Pricing Schedule'!$J$97,
IF(AND(I417=38000,R417&gt;123.4,R417&lt;=168.2,M417&lt;=10),'[1]Pricing Schedule'!$J$105,
IF(AND(I417=38000,R417&gt;123.4,R417&lt;=168.2,M417&gt;10),'[1]Pricing Schedule'!$J$113,
IF(AND(I417=38000,R417&gt;168.2,R417&lt;=336.4,M417&lt;=10),('[1]Pricing Schedule'!$J$105),
IF(AND(I417=38000,R417&gt;168.2,R417&lt;=336.4,M417&gt;10),('[1]Pricing Schedule'!$J$113),
IF(AND(I417=38000,R417&gt;336.4,R417&lt;=504.6,M417&lt;=10),('[1]Pricing Schedule'!$J$105),
IF(AND(I417=38000,R417&gt;336.4,R417&lt;=504.6,M417&gt;10),('[1]Pricing Schedule'!$J$113),
IF(AND(I417=38000,R417&gt;504.6,R417&lt;=672.8,M417&lt;=10),('[1]Pricing Schedule'!$J$105),
IF(AND(I417=38000,R417&gt;504.6,R417&lt;=672.8,M417&gt;10),('[1]Pricing Schedule'!$J$113),
IF(AND(I417=110000,R417&lt;=12.8,M417&gt;2),'[1]Pricing Schedule'!$J$63,
IF(AND(I417=110000,R417&lt;=12.8,M417&lt;=2),'[1]Pricing Schedule'!$J$97,
IF(AND(I417=110000,R417&gt;12.8,R417&lt;=22.8,M417&gt;3),'[1]Pricing Schedule'!$J$72,
IF(AND(I417=110000,R417&gt;12.8,R417&lt;=22.8,M417&lt;=3),'[1]Pricing Schedule'!$J$97,
IF(AND(I417=110000,R417&gt;22.8,R417&lt;=30.2),'[1]Pricing Schedule'!$J$81,
IF(AND(I417=110000,R417&gt;30.2,R417&lt;=45.9),'[1]Pricing Schedule'!$J$90,
IF(AND(I417=110000,R417&gt;45.9,R417&lt;=123.4),'[1]Pricing Schedule'!$J$97,
IF(AND(I417=110000,R417&gt;123.4,R417&lt;=168.2,M417&lt;=10),'[1]Pricing Schedule'!$J$105,
IF(AND(I417=110000,R417&gt;123.4,R417&lt;=168.2,M417&gt;10),'[1]Pricing Schedule'!$J$113,
IF(AND(I417=110000,R417&gt;168.2,R417&lt;=336.2,M417&lt;=10),('[1]Pricing Schedule'!$J$105),
IF(AND(I417=110000,R417&gt;168.2,R417&lt;=336.2,M417&gt;10),('[1]Pricing Schedule'!$J$113),
IF(AND(I417=110000,R417&gt;336.4,R417&lt;=504.6,M417&lt;=10),('[1]Pricing Schedule'!$J$105),
IF(AND(I417=110000,R417&gt;336.4,R417&lt;=504.6,M417&gt;10),('[1]Pricing Schedule'!$J$113),
IF(AND(I417=110000,R417&gt;504.6,R417&lt;=672.8,M417&lt;=10),('[1]Pricing Schedule'!$J$105),
IF(AND(I417=110000,R417&gt;504.6,R417&lt;=672.8,M417&gt;10),('[1]Pricing Schedule'!$J$113),
IF(AND(I417=110000,R417&gt;672.8,R417&lt;=841,M417&lt;=10),('[1]Pricing Schedule'!$J$105),
IF(AND(I417=110000,R417&gt;672.8,R417&lt;=841,M417&gt;10),('[1]Pricing Schedule'!$J$113),
IF(AND(I417=110000,R417&gt;1682,R417&lt;=1850.2,M417&lt;=10),('[1]Pricing Schedule'!$J$105),
IF(AND(I417=110000,R417&gt;1682,R417&lt;=1850.2,M417&gt;10),('[1]Pricing Schedule'!$J$113),
IF(AND(I417=110000,R417&gt;2018.4,R417&lt;=2186.6,M417&lt;=10),('[1]Pricing Schedule'!$J$105),
IF(AND(I417=110000,R417&gt;2018.4,R417&lt;=2186.6,M417&gt;10),('[1]Pricing Schedule'!$J$113),999999999)))))))))))))))))))))))))))))))))))))))</f>
        <v>4</v>
      </c>
      <c r="U417" s="40">
        <f t="shared" si="42"/>
        <v>133000</v>
      </c>
      <c r="V417" s="41">
        <f t="shared" si="43"/>
        <v>7.518796992481203</v>
      </c>
      <c r="Y417" s="23">
        <v>106</v>
      </c>
      <c r="Z417" s="23">
        <v>600</v>
      </c>
      <c r="AR417" s="35"/>
    </row>
    <row r="418" spans="1:44">
      <c r="A418" s="23">
        <v>418</v>
      </c>
      <c r="B418" s="23">
        <v>418</v>
      </c>
      <c r="C418" s="23" t="s">
        <v>773</v>
      </c>
      <c r="D418" s="23" t="s">
        <v>149</v>
      </c>
      <c r="E418" s="23" t="s">
        <v>149</v>
      </c>
      <c r="F418" s="23" t="s">
        <v>774</v>
      </c>
      <c r="G418" s="23" t="s">
        <v>775</v>
      </c>
      <c r="H418" s="23" t="s">
        <v>133</v>
      </c>
      <c r="I418" s="13">
        <v>110000</v>
      </c>
      <c r="J418" s="23" t="s">
        <v>119</v>
      </c>
      <c r="K418" s="13">
        <v>110000</v>
      </c>
      <c r="L418" s="24">
        <v>1.5680000000000001</v>
      </c>
      <c r="M418" s="37">
        <f t="shared" si="38"/>
        <v>2</v>
      </c>
      <c r="N418" s="24">
        <v>0.247</v>
      </c>
      <c r="O418" s="13">
        <v>2</v>
      </c>
      <c r="P418" s="36">
        <f t="shared" si="39"/>
        <v>0.247</v>
      </c>
      <c r="Q418" s="38">
        <f t="shared" si="40"/>
        <v>4.2</v>
      </c>
      <c r="R418" s="37">
        <f t="shared" si="41"/>
        <v>4.2</v>
      </c>
      <c r="S418" s="39">
        <f>IF(AND(I418=38000,R418&lt;=4.5,M418&gt;8),'[1]Pricing Schedule'!$F$8+('[1]Pricing Schedule'!$F$9*M418),
IF(AND(I418=38000,R418&lt;=4.5,M418&lt;=8),'[1]Pricing Schedule'!$F$34+('[1]Pricing Schedule'!$F$36*M418),
IF(AND(I418=38000,R418&gt;4.5,R418&lt;=9,M418&gt;8),'[1]Pricing Schedule'!$F$17+('[1]Pricing Schedule'!$F$18*M418),
IF(AND(I418=38000,R418&gt;4.5,R418&lt;=9,M418&lt;=8),'[1]Pricing Schedule'!$F$34+('[1]Pricing Schedule'!$F$36*M418),
IF(AND(I418=38000,R418&gt;9,R418&lt;=12.8,M418&gt;8),'[1]Pricing Schedule'!$F$26+('[1]Pricing Schedule'!$F$27*M418),
IF(AND(I418=38000,R418&gt;9,R418&lt;=12.8,M418&lt;=8),'[1]Pricing Schedule'!$F$34+('[1]Pricing Schedule'!$F$36*M418),
IF(AND(I418=38000,R418&gt;12.8,R418&lt;=22.8),'[1]Pricing Schedule'!$F$34+('[1]Pricing Schedule'!$F$36*M418),
IF(AND(I418=38000,R418&gt;22.8,R418&lt;=30.2),'[1]Pricing Schedule'!$F$43+('[1]Pricing Schedule'!$F$45*M418),
IF(AND(I418=38000,R418&gt;30.2,R418&lt;=45.9),'[1]Pricing Schedule'!$F$52+('[1]Pricing Schedule'!$F$54*M418),
IF(AND(I418=38000,R418&gt;45.9,R418&lt;=123.4),'[1]Pricing Schedule'!$F$96+('[1]Pricing Schedule'!$F$97*M418),
IF(AND(I418=38000,R418&gt;123.4,R418&lt;=168.2,M418&lt;=10),'[1]Pricing Schedule'!$F$103+('[1]Pricing Schedule'!$F$105*M418),
IF(AND(I418=38000,R418&gt;123.4,R418&lt;=168.2,M418&gt;10),'[1]Pricing Schedule'!$F$111+('[1]Pricing Schedule'!$F$113*M418),
IF(AND(I418=38000,R418&gt;157.4,R418&lt;=336.4,M418&lt;=10),('[1]Pricing Schedule'!$F$103+('[1]Pricing Schedule'!$F$105*M418))*2,
IF(AND(I418=38000,R418&gt;157.4,R418&lt;=336.4,M418&gt;10),('[1]Pricing Schedule'!$F$111+('[1]Pricing Schedule'!$F$113*M418))*2,
IF(AND(I418=38000,R418&gt;314.8,R418&lt;=504.6,M418&lt;=10),('[1]Pricing Schedule'!$F$103+('[1]Pricing Schedule'!$F$105*M418))*3,
IF(AND(I418=38000,R418&gt;314.8,R418&lt;=504.6,M418&gt;10),('[1]Pricing Schedule'!$F$111+('[1]Pricing Schedule'!$F$113*M418))*3,
IF(AND(I418=38000,R418&gt;472.2,R418&lt;=672.8,M418&lt;=10),('[1]Pricing Schedule'!$F$103+('[1]Pricing Schedule'!$F$105*M418))*4,
IF(AND(I418=38000,R418&gt;472.2,R418&lt;=672.8,M418&gt;10),('[1]Pricing Schedule'!$F$111+('[1]Pricing Schedule'!$F$113*M418))*4,
IF(AND(I418=110000,R418&lt;=12.8,M418&gt;2),'[1]Pricing Schedule'!$F$62+('[1]Pricing Schedule'!$F$63*M418),
IF(AND(I418=110000,R418&lt;=12.8,M418&lt;=2),'[1]Pricing Schedule'!$F$96+('[1]Pricing Schedule'!$F$97*M418),
IF(AND(I418=110000,R418&gt;12.8,R418&lt;=22.8,M418&gt;3),'[1]Pricing Schedule'!$F$71+('[1]Pricing Schedule'!$F$72*M418),
IF(AND(I418=110000,R418&gt;12.8,R418&lt;=22.8,M418&lt;=3),'[1]Pricing Schedule'!$F$96+('[1]Pricing Schedule'!$F$97*M418),
IF(AND(I418=110000,R418&gt;22.8,R418&lt;=30.2),'[1]Pricing Schedule'!$F$80+('[1]Pricing Schedule'!$F$81*M418),
IF(AND(I418=110000,R418&gt;30.2,R418&lt;=45.9),'[1]Pricing Schedule'!$F$89+('[1]Pricing Schedule'!$F$90*M418),
IF(AND(I418=110000,R418&gt;45.9,R418&lt;=123.4),'[1]Pricing Schedule'!$F$96+('[1]Pricing Schedule'!$F$97*M418),
IF(AND(I418=110000,R418&gt;123.4,R418&lt;=168.2,M418&lt;=10),'[1]Pricing Schedule'!$F$103+('[1]Pricing Schedule'!$F$105*M418),
IF(AND(I418=110000,R418&gt;123.4,R418&lt;=168.2,M418&gt;10),'[1]Pricing Schedule'!$F$111+('[1]Pricing Schedule'!$F$113*M418),
IF(AND(I418=110000,R418&gt;168.2,R418&lt;=336.4,M418&lt;=10),('[1]Pricing Schedule'!$F$103+('[1]Pricing Schedule'!$F$105*M418))*2,
IF(AND(I418=110000,R418&gt;168.2,R418&lt;=336.4,M418&gt;10),('[1]Pricing Schedule'!$F$111+('[1]Pricing Schedule'!$F$113*M418))*2,
IF(AND(I418=110000,R418&gt;336.4,R418&lt;=504.6,M418&lt;=10),('[1]Pricing Schedule'!$F$103+('[1]Pricing Schedule'!$F$105*M418))*3,
IF(AND(I418=110000,R418&gt;336.4,R418&lt;=504.6,M418&gt;10),('[1]Pricing Schedule'!$F$111+('[1]Pricing Schedule'!$F$113*M418))*3,
IF(AND(I418=110000,R418&gt;504.6,R418&lt;=672.8,M418&lt;=10),('[1]Pricing Schedule'!$F$103+('[1]Pricing Schedule'!$F$105*M418))*4,
IF(AND(I418=110000,R418&gt;504.6,R418&lt;=672.8,M418&gt;10),('[1]Pricing Schedule'!$F$111+('[1]Pricing Schedule'!$F$113*M418))*4,
IF(AND(I418=110000,R418&gt;672.8,R418&lt;=841,M418&lt;=10),('[1]Pricing Schedule'!$F$103+('[1]Pricing Schedule'!$F$105*M418))*5,
IF(AND(I418=110000,R418&gt;672.8,R418&lt;=841,M418&gt;10),('[1]Pricing Schedule'!$F$111+('[1]Pricing Schedule'!$F$113*M418))*5,
IF(AND(I418=110000,R418&gt;672.8,R418&lt;=841,M418&lt;=10),('[1]Pricing Schedule'!$F$103+('[1]Pricing Schedule'!$F$105*M418))*5,
IF(AND(I418=110000,R418&gt;672.8,R418&lt;=841,M418&gt;10),('[1]Pricing Schedule'!$F$111+('[1]Pricing Schedule'!$F$113*M418))*5,
IF(AND(I418=110000,R418&gt;1345.6,R418&lt;=1513.8,M418&lt;=10),('[1]Pricing Schedule'!$F$103+('[1]Pricing Schedule'!$F$105*M418))*9,
IF(AND(I418=110000,R418&gt;1345.6,R418&lt;=1513.8,M418&gt;10),('[1]Pricing Schedule'!$F$111+('[1]Pricing Schedule'!$F$113*M418))*9,
9999999999)))))))))))))))))))))))))))))))))))))))</f>
        <v>1340080</v>
      </c>
      <c r="T418" s="21">
        <f>IF(AND(I418=38000,R418&lt;=4.5,M418&gt;8),'[1]Pricing Schedule'!$J$9,
IF(AND(I418=38000,R418&lt;=4.5,M418&lt;=8),'[1]Pricing Schedule'!$J$36,
IF(AND(I418=38000,R418&gt;4.5,R418&lt;=9,M418&gt;8),'[1]Pricing Schedule'!$J$18,
IF(AND(I418=38000,R418&gt;4.5,R418&lt;=9,M418&lt;=8),'[1]Pricing Schedule'!$J$36,
IF(AND(I418=38000,R418&gt;9,R418&lt;=12.8,M418&gt;8),'[1]Pricing Schedule'!$J$27,
IF(AND(I418=38000,R418&gt;9,R418&lt;=12.8,M418&lt;=8),'[1]Pricing Schedule'!$J$36,
IF(AND(I418=38000,R418&gt;12.8,R418&lt;=22.8),'[1]Pricing Schedule'!$J$36,
IF(AND(I418=38000,R418&gt;22.8,R418&lt;=30.2),'[1]Pricing Schedule'!$J$45,
IF(AND(I418=38000,R418&gt;30.2,R418&lt;=45.9),'[1]Pricing Schedule'!$J$54,
IF(AND(I418=38000,R418&gt;45.9,R418&lt;=123.4),'[1]Pricing Schedule'!$J$97,
IF(AND(I418=38000,R418&gt;123.4,R418&lt;=168.2,M418&lt;=10),'[1]Pricing Schedule'!$J$105,
IF(AND(I418=38000,R418&gt;123.4,R418&lt;=168.2,M418&gt;10),'[1]Pricing Schedule'!$J$113,
IF(AND(I418=38000,R418&gt;168.2,R418&lt;=336.4,M418&lt;=10),('[1]Pricing Schedule'!$J$105),
IF(AND(I418=38000,R418&gt;168.2,R418&lt;=336.4,M418&gt;10),('[1]Pricing Schedule'!$J$113),
IF(AND(I418=38000,R418&gt;336.4,R418&lt;=504.6,M418&lt;=10),('[1]Pricing Schedule'!$J$105),
IF(AND(I418=38000,R418&gt;336.4,R418&lt;=504.6,M418&gt;10),('[1]Pricing Schedule'!$J$113),
IF(AND(I418=38000,R418&gt;504.6,R418&lt;=672.8,M418&lt;=10),('[1]Pricing Schedule'!$J$105),
IF(AND(I418=38000,R418&gt;504.6,R418&lt;=672.8,M418&gt;10),('[1]Pricing Schedule'!$J$113),
IF(AND(I418=110000,R418&lt;=12.8,M418&gt;2),'[1]Pricing Schedule'!$J$63,
IF(AND(I418=110000,R418&lt;=12.8,M418&lt;=2),'[1]Pricing Schedule'!$J$97,
IF(AND(I418=110000,R418&gt;12.8,R418&lt;=22.8,M418&gt;3),'[1]Pricing Schedule'!$J$72,
IF(AND(I418=110000,R418&gt;12.8,R418&lt;=22.8,M418&lt;=3),'[1]Pricing Schedule'!$J$97,
IF(AND(I418=110000,R418&gt;22.8,R418&lt;=30.2),'[1]Pricing Schedule'!$J$81,
IF(AND(I418=110000,R418&gt;30.2,R418&lt;=45.9),'[1]Pricing Schedule'!$J$90,
IF(AND(I418=110000,R418&gt;45.9,R418&lt;=123.4),'[1]Pricing Schedule'!$J$97,
IF(AND(I418=110000,R418&gt;123.4,R418&lt;=168.2,M418&lt;=10),'[1]Pricing Schedule'!$J$105,
IF(AND(I418=110000,R418&gt;123.4,R418&lt;=168.2,M418&gt;10),'[1]Pricing Schedule'!$J$113,
IF(AND(I418=110000,R418&gt;168.2,R418&lt;=336.2,M418&lt;=10),('[1]Pricing Schedule'!$J$105),
IF(AND(I418=110000,R418&gt;168.2,R418&lt;=336.2,M418&gt;10),('[1]Pricing Schedule'!$J$113),
IF(AND(I418=110000,R418&gt;336.4,R418&lt;=504.6,M418&lt;=10),('[1]Pricing Schedule'!$J$105),
IF(AND(I418=110000,R418&gt;336.4,R418&lt;=504.6,M418&gt;10),('[1]Pricing Schedule'!$J$113),
IF(AND(I418=110000,R418&gt;504.6,R418&lt;=672.8,M418&lt;=10),('[1]Pricing Schedule'!$J$105),
IF(AND(I418=110000,R418&gt;504.6,R418&lt;=672.8,M418&gt;10),('[1]Pricing Schedule'!$J$113),
IF(AND(I418=110000,R418&gt;672.8,R418&lt;=841,M418&lt;=10),('[1]Pricing Schedule'!$J$105),
IF(AND(I418=110000,R418&gt;672.8,R418&lt;=841,M418&gt;10),('[1]Pricing Schedule'!$J$113),
IF(AND(I418=110000,R418&gt;1682,R418&lt;=1850.2,M418&lt;=10),('[1]Pricing Schedule'!$J$105),
IF(AND(I418=110000,R418&gt;1682,R418&lt;=1850.2,M418&gt;10),('[1]Pricing Schedule'!$J$113),
IF(AND(I418=110000,R418&gt;2018.4,R418&lt;=2186.6,M418&lt;=10),('[1]Pricing Schedule'!$J$105),
IF(AND(I418=110000,R418&gt;2018.4,R418&lt;=2186.6,M418&gt;10),('[1]Pricing Schedule'!$J$113),999999999)))))))))))))))))))))))))))))))))))))))</f>
        <v>11</v>
      </c>
      <c r="U418" s="40">
        <f t="shared" si="42"/>
        <v>319066.66666666663</v>
      </c>
      <c r="V418" s="41">
        <f t="shared" si="43"/>
        <v>3.134141245298788</v>
      </c>
      <c r="Y418" s="23">
        <v>75</v>
      </c>
      <c r="Z418" s="23">
        <v>70</v>
      </c>
      <c r="AR418" s="35"/>
    </row>
    <row r="419" spans="1:44">
      <c r="A419" s="23">
        <v>419</v>
      </c>
      <c r="B419" s="23">
        <v>419</v>
      </c>
      <c r="C419" s="23" t="s">
        <v>776</v>
      </c>
      <c r="D419" s="23" t="s">
        <v>149</v>
      </c>
      <c r="E419" s="23" t="s">
        <v>149</v>
      </c>
      <c r="F419" s="23" t="s">
        <v>653</v>
      </c>
      <c r="G419" s="23" t="s">
        <v>654</v>
      </c>
      <c r="H419" s="23" t="s">
        <v>133</v>
      </c>
      <c r="I419" s="13">
        <v>110000</v>
      </c>
      <c r="J419" s="13">
        <v>38000</v>
      </c>
      <c r="K419" s="13">
        <v>110000</v>
      </c>
      <c r="L419" s="24">
        <v>3.66</v>
      </c>
      <c r="M419" s="37">
        <f t="shared" si="38"/>
        <v>4</v>
      </c>
      <c r="N419" s="24">
        <v>0.13700000000000001</v>
      </c>
      <c r="O419" s="13">
        <v>2</v>
      </c>
      <c r="P419" s="36">
        <f t="shared" si="39"/>
        <v>0.13700000000000001</v>
      </c>
      <c r="Q419" s="38">
        <f t="shared" si="40"/>
        <v>4.2</v>
      </c>
      <c r="R419" s="37">
        <f t="shared" si="41"/>
        <v>4.2</v>
      </c>
      <c r="S419" s="39">
        <f>IF(AND(I419=38000,R419&lt;=4.5,M419&gt;8),'[1]Pricing Schedule'!$F$8+('[1]Pricing Schedule'!$F$9*M419),
IF(AND(I419=38000,R419&lt;=4.5,M419&lt;=8),'[1]Pricing Schedule'!$F$34+('[1]Pricing Schedule'!$F$36*M419),
IF(AND(I419=38000,R419&gt;4.5,R419&lt;=9,M419&gt;8),'[1]Pricing Schedule'!$F$17+('[1]Pricing Schedule'!$F$18*M419),
IF(AND(I419=38000,R419&gt;4.5,R419&lt;=9,M419&lt;=8),'[1]Pricing Schedule'!$F$34+('[1]Pricing Schedule'!$F$36*M419),
IF(AND(I419=38000,R419&gt;9,R419&lt;=12.8,M419&gt;8),'[1]Pricing Schedule'!$F$26+('[1]Pricing Schedule'!$F$27*M419),
IF(AND(I419=38000,R419&gt;9,R419&lt;=12.8,M419&lt;=8),'[1]Pricing Schedule'!$F$34+('[1]Pricing Schedule'!$F$36*M419),
IF(AND(I419=38000,R419&gt;12.8,R419&lt;=22.8),'[1]Pricing Schedule'!$F$34+('[1]Pricing Schedule'!$F$36*M419),
IF(AND(I419=38000,R419&gt;22.8,R419&lt;=30.2),'[1]Pricing Schedule'!$F$43+('[1]Pricing Schedule'!$F$45*M419),
IF(AND(I419=38000,R419&gt;30.2,R419&lt;=45.9),'[1]Pricing Schedule'!$F$52+('[1]Pricing Schedule'!$F$54*M419),
IF(AND(I419=38000,R419&gt;45.9,R419&lt;=123.4),'[1]Pricing Schedule'!$F$96+('[1]Pricing Schedule'!$F$97*M419),
IF(AND(I419=38000,R419&gt;123.4,R419&lt;=168.2,M419&lt;=10),'[1]Pricing Schedule'!$F$103+('[1]Pricing Schedule'!$F$105*M419),
IF(AND(I419=38000,R419&gt;123.4,R419&lt;=168.2,M419&gt;10),'[1]Pricing Schedule'!$F$111+('[1]Pricing Schedule'!$F$113*M419),
IF(AND(I419=38000,R419&gt;157.4,R419&lt;=336.4,M419&lt;=10),('[1]Pricing Schedule'!$F$103+('[1]Pricing Schedule'!$F$105*M419))*2,
IF(AND(I419=38000,R419&gt;157.4,R419&lt;=336.4,M419&gt;10),('[1]Pricing Schedule'!$F$111+('[1]Pricing Schedule'!$F$113*M419))*2,
IF(AND(I419=38000,R419&gt;314.8,R419&lt;=504.6,M419&lt;=10),('[1]Pricing Schedule'!$F$103+('[1]Pricing Schedule'!$F$105*M419))*3,
IF(AND(I419=38000,R419&gt;314.8,R419&lt;=504.6,M419&gt;10),('[1]Pricing Schedule'!$F$111+('[1]Pricing Schedule'!$F$113*M419))*3,
IF(AND(I419=38000,R419&gt;472.2,R419&lt;=672.8,M419&lt;=10),('[1]Pricing Schedule'!$F$103+('[1]Pricing Schedule'!$F$105*M419))*4,
IF(AND(I419=38000,R419&gt;472.2,R419&lt;=672.8,M419&gt;10),('[1]Pricing Schedule'!$F$111+('[1]Pricing Schedule'!$F$113*M419))*4,
IF(AND(I419=110000,R419&lt;=12.8,M419&gt;2),'[1]Pricing Schedule'!$F$62+('[1]Pricing Schedule'!$F$63*M419),
IF(AND(I419=110000,R419&lt;=12.8,M419&lt;=2),'[1]Pricing Schedule'!$F$96+('[1]Pricing Schedule'!$F$97*M419),
IF(AND(I419=110000,R419&gt;12.8,R419&lt;=22.8,M419&gt;3),'[1]Pricing Schedule'!$F$71+('[1]Pricing Schedule'!$F$72*M419),
IF(AND(I419=110000,R419&gt;12.8,R419&lt;=22.8,M419&lt;=3),'[1]Pricing Schedule'!$F$96+('[1]Pricing Schedule'!$F$97*M419),
IF(AND(I419=110000,R419&gt;22.8,R419&lt;=30.2),'[1]Pricing Schedule'!$F$80+('[1]Pricing Schedule'!$F$81*M419),
IF(AND(I419=110000,R419&gt;30.2,R419&lt;=45.9),'[1]Pricing Schedule'!$F$89+('[1]Pricing Schedule'!$F$90*M419),
IF(AND(I419=110000,R419&gt;45.9,R419&lt;=123.4),'[1]Pricing Schedule'!$F$96+('[1]Pricing Schedule'!$F$97*M419),
IF(AND(I419=110000,R419&gt;123.4,R419&lt;=168.2,M419&lt;=10),'[1]Pricing Schedule'!$F$103+('[1]Pricing Schedule'!$F$105*M419),
IF(AND(I419=110000,R419&gt;123.4,R419&lt;=168.2,M419&gt;10),'[1]Pricing Schedule'!$F$111+('[1]Pricing Schedule'!$F$113*M419),
IF(AND(I419=110000,R419&gt;168.2,R419&lt;=336.4,M419&lt;=10),('[1]Pricing Schedule'!$F$103+('[1]Pricing Schedule'!$F$105*M419))*2,
IF(AND(I419=110000,R419&gt;168.2,R419&lt;=336.4,M419&gt;10),('[1]Pricing Schedule'!$F$111+('[1]Pricing Schedule'!$F$113*M419))*2,
IF(AND(I419=110000,R419&gt;336.4,R419&lt;=504.6,M419&lt;=10),('[1]Pricing Schedule'!$F$103+('[1]Pricing Schedule'!$F$105*M419))*3,
IF(AND(I419=110000,R419&gt;336.4,R419&lt;=504.6,M419&gt;10),('[1]Pricing Schedule'!$F$111+('[1]Pricing Schedule'!$F$113*M419))*3,
IF(AND(I419=110000,R419&gt;504.6,R419&lt;=672.8,M419&lt;=10),('[1]Pricing Schedule'!$F$103+('[1]Pricing Schedule'!$F$105*M419))*4,
IF(AND(I419=110000,R419&gt;504.6,R419&lt;=672.8,M419&gt;10),('[1]Pricing Schedule'!$F$111+('[1]Pricing Schedule'!$F$113*M419))*4,
IF(AND(I419=110000,R419&gt;672.8,R419&lt;=841,M419&lt;=10),('[1]Pricing Schedule'!$F$103+('[1]Pricing Schedule'!$F$105*M419))*5,
IF(AND(I419=110000,R419&gt;672.8,R419&lt;=841,M419&gt;10),('[1]Pricing Schedule'!$F$111+('[1]Pricing Schedule'!$F$113*M419))*5,
IF(AND(I419=110000,R419&gt;672.8,R419&lt;=841,M419&lt;=10),('[1]Pricing Schedule'!$F$103+('[1]Pricing Schedule'!$F$105*M419))*5,
IF(AND(I419=110000,R419&gt;672.8,R419&lt;=841,M419&gt;10),('[1]Pricing Schedule'!$F$111+('[1]Pricing Schedule'!$F$113*M419))*5,
IF(AND(I419=110000,R419&gt;1345.6,R419&lt;=1513.8,M419&lt;=10),('[1]Pricing Schedule'!$F$103+('[1]Pricing Schedule'!$F$105*M419))*9,
IF(AND(I419=110000,R419&gt;1345.6,R419&lt;=1513.8,M419&gt;10),('[1]Pricing Schedule'!$F$111+('[1]Pricing Schedule'!$F$113*M419))*9,
9999999999)))))))))))))))))))))))))))))))))))))))</f>
        <v>1627270</v>
      </c>
      <c r="T419" s="21">
        <f>IF(AND(I419=38000,R419&lt;=4.5,M419&gt;8),'[1]Pricing Schedule'!$J$9,
IF(AND(I419=38000,R419&lt;=4.5,M419&lt;=8),'[1]Pricing Schedule'!$J$36,
IF(AND(I419=38000,R419&gt;4.5,R419&lt;=9,M419&gt;8),'[1]Pricing Schedule'!$J$18,
IF(AND(I419=38000,R419&gt;4.5,R419&lt;=9,M419&lt;=8),'[1]Pricing Schedule'!$J$36,
IF(AND(I419=38000,R419&gt;9,R419&lt;=12.8,M419&gt;8),'[1]Pricing Schedule'!$J$27,
IF(AND(I419=38000,R419&gt;9,R419&lt;=12.8,M419&lt;=8),'[1]Pricing Schedule'!$J$36,
IF(AND(I419=38000,R419&gt;12.8,R419&lt;=22.8),'[1]Pricing Schedule'!$J$36,
IF(AND(I419=38000,R419&gt;22.8,R419&lt;=30.2),'[1]Pricing Schedule'!$J$45,
IF(AND(I419=38000,R419&gt;30.2,R419&lt;=45.9),'[1]Pricing Schedule'!$J$54,
IF(AND(I419=38000,R419&gt;45.9,R419&lt;=123.4),'[1]Pricing Schedule'!$J$97,
IF(AND(I419=38000,R419&gt;123.4,R419&lt;=168.2,M419&lt;=10),'[1]Pricing Schedule'!$J$105,
IF(AND(I419=38000,R419&gt;123.4,R419&lt;=168.2,M419&gt;10),'[1]Pricing Schedule'!$J$113,
IF(AND(I419=38000,R419&gt;168.2,R419&lt;=336.4,M419&lt;=10),('[1]Pricing Schedule'!$J$105),
IF(AND(I419=38000,R419&gt;168.2,R419&lt;=336.4,M419&gt;10),('[1]Pricing Schedule'!$J$113),
IF(AND(I419=38000,R419&gt;336.4,R419&lt;=504.6,M419&lt;=10),('[1]Pricing Schedule'!$J$105),
IF(AND(I419=38000,R419&gt;336.4,R419&lt;=504.6,M419&gt;10),('[1]Pricing Schedule'!$J$113),
IF(AND(I419=38000,R419&gt;504.6,R419&lt;=672.8,M419&lt;=10),('[1]Pricing Schedule'!$J$105),
IF(AND(I419=38000,R419&gt;504.6,R419&lt;=672.8,M419&gt;10),('[1]Pricing Schedule'!$J$113),
IF(AND(I419=110000,R419&lt;=12.8,M419&gt;2),'[1]Pricing Schedule'!$J$63,
IF(AND(I419=110000,R419&lt;=12.8,M419&lt;=2),'[1]Pricing Schedule'!$J$97,
IF(AND(I419=110000,R419&gt;12.8,R419&lt;=22.8,M419&gt;3),'[1]Pricing Schedule'!$J$72,
IF(AND(I419=110000,R419&gt;12.8,R419&lt;=22.8,M419&lt;=3),'[1]Pricing Schedule'!$J$97,
IF(AND(I419=110000,R419&gt;22.8,R419&lt;=30.2),'[1]Pricing Schedule'!$J$81,
IF(AND(I419=110000,R419&gt;30.2,R419&lt;=45.9),'[1]Pricing Schedule'!$J$90,
IF(AND(I419=110000,R419&gt;45.9,R419&lt;=123.4),'[1]Pricing Schedule'!$J$97,
IF(AND(I419=110000,R419&gt;123.4,R419&lt;=168.2,M419&lt;=10),'[1]Pricing Schedule'!$J$105,
IF(AND(I419=110000,R419&gt;123.4,R419&lt;=168.2,M419&gt;10),'[1]Pricing Schedule'!$J$113,
IF(AND(I419=110000,R419&gt;168.2,R419&lt;=336.2,M419&lt;=10),('[1]Pricing Schedule'!$J$105),
IF(AND(I419=110000,R419&gt;168.2,R419&lt;=336.2,M419&gt;10),('[1]Pricing Schedule'!$J$113),
IF(AND(I419=110000,R419&gt;336.4,R419&lt;=504.6,M419&lt;=10),('[1]Pricing Schedule'!$J$105),
IF(AND(I419=110000,R419&gt;336.4,R419&lt;=504.6,M419&gt;10),('[1]Pricing Schedule'!$J$113),
IF(AND(I419=110000,R419&gt;504.6,R419&lt;=672.8,M419&lt;=10),('[1]Pricing Schedule'!$J$105),
IF(AND(I419=110000,R419&gt;504.6,R419&lt;=672.8,M419&gt;10),('[1]Pricing Schedule'!$J$113),
IF(AND(I419=110000,R419&gt;672.8,R419&lt;=841,M419&lt;=10),('[1]Pricing Schedule'!$J$105),
IF(AND(I419=110000,R419&gt;672.8,R419&lt;=841,M419&gt;10),('[1]Pricing Schedule'!$J$113),
IF(AND(I419=110000,R419&gt;1682,R419&lt;=1850.2,M419&lt;=10),('[1]Pricing Schedule'!$J$105),
IF(AND(I419=110000,R419&gt;1682,R419&lt;=1850.2,M419&gt;10),('[1]Pricing Schedule'!$J$113),
IF(AND(I419=110000,R419&gt;2018.4,R419&lt;=2186.6,M419&lt;=10),('[1]Pricing Schedule'!$J$105),
IF(AND(I419=110000,R419&gt;2018.4,R419&lt;=2186.6,M419&gt;10),('[1]Pricing Schedule'!$J$113),999999999)))))))))))))))))))))))))))))))))))))))</f>
        <v>7</v>
      </c>
      <c r="U419" s="40">
        <f t="shared" si="42"/>
        <v>387445.23809523811</v>
      </c>
      <c r="V419" s="41">
        <f t="shared" si="43"/>
        <v>2.5810099123071155</v>
      </c>
      <c r="Y419" s="23">
        <v>419</v>
      </c>
      <c r="Z419" s="23">
        <v>162</v>
      </c>
      <c r="AR419" s="35"/>
    </row>
    <row r="420" spans="1:44">
      <c r="A420" s="23">
        <v>420</v>
      </c>
      <c r="B420" s="23">
        <v>420</v>
      </c>
      <c r="C420" s="23" t="s">
        <v>777</v>
      </c>
      <c r="D420" s="23" t="s">
        <v>149</v>
      </c>
      <c r="E420" s="23" t="s">
        <v>149</v>
      </c>
      <c r="F420" s="23" t="s">
        <v>658</v>
      </c>
      <c r="G420" s="23" t="s">
        <v>659</v>
      </c>
      <c r="H420" s="23" t="s">
        <v>113</v>
      </c>
      <c r="I420" s="13">
        <v>38000</v>
      </c>
      <c r="J420" s="23" t="s">
        <v>119</v>
      </c>
      <c r="K420" s="13">
        <v>38000</v>
      </c>
      <c r="L420" s="24">
        <v>5.7869999999999999</v>
      </c>
      <c r="M420" s="37">
        <f t="shared" si="38"/>
        <v>6</v>
      </c>
      <c r="N420" s="24">
        <v>9.0999999999999998E-2</v>
      </c>
      <c r="O420" s="13">
        <v>2</v>
      </c>
      <c r="P420" s="36">
        <f t="shared" si="39"/>
        <v>9.0999999999999998E-2</v>
      </c>
      <c r="Q420" s="38">
        <f t="shared" si="40"/>
        <v>4.2</v>
      </c>
      <c r="R420" s="37">
        <f t="shared" si="41"/>
        <v>4.2</v>
      </c>
      <c r="S420" s="39">
        <f>IF(AND(I420=38000,R420&lt;=4.5,M420&gt;8),'[1]Pricing Schedule'!$F$8+('[1]Pricing Schedule'!$F$9*M420),
IF(AND(I420=38000,R420&lt;=4.5,M420&lt;=8),'[1]Pricing Schedule'!$F$34+('[1]Pricing Schedule'!$F$36*M420),
IF(AND(I420=38000,R420&gt;4.5,R420&lt;=9,M420&gt;8),'[1]Pricing Schedule'!$F$17+('[1]Pricing Schedule'!$F$18*M420),
IF(AND(I420=38000,R420&gt;4.5,R420&lt;=9,M420&lt;=8),'[1]Pricing Schedule'!$F$34+('[1]Pricing Schedule'!$F$36*M420),
IF(AND(I420=38000,R420&gt;9,R420&lt;=12.8,M420&gt;8),'[1]Pricing Schedule'!$F$26+('[1]Pricing Schedule'!$F$27*M420),
IF(AND(I420=38000,R420&gt;9,R420&lt;=12.8,M420&lt;=8),'[1]Pricing Schedule'!$F$34+('[1]Pricing Schedule'!$F$36*M420),
IF(AND(I420=38000,R420&gt;12.8,R420&lt;=22.8),'[1]Pricing Schedule'!$F$34+('[1]Pricing Schedule'!$F$36*M420),
IF(AND(I420=38000,R420&gt;22.8,R420&lt;=30.2),'[1]Pricing Schedule'!$F$43+('[1]Pricing Schedule'!$F$45*M420),
IF(AND(I420=38000,R420&gt;30.2,R420&lt;=45.9),'[1]Pricing Schedule'!$F$52+('[1]Pricing Schedule'!$F$54*M420),
IF(AND(I420=38000,R420&gt;45.9,R420&lt;=123.4),'[1]Pricing Schedule'!$F$96+('[1]Pricing Schedule'!$F$97*M420),
IF(AND(I420=38000,R420&gt;123.4,R420&lt;=168.2,M420&lt;=10),'[1]Pricing Schedule'!$F$103+('[1]Pricing Schedule'!$F$105*M420),
IF(AND(I420=38000,R420&gt;123.4,R420&lt;=168.2,M420&gt;10),'[1]Pricing Schedule'!$F$111+('[1]Pricing Schedule'!$F$113*M420),
IF(AND(I420=38000,R420&gt;157.4,R420&lt;=336.4,M420&lt;=10),('[1]Pricing Schedule'!$F$103+('[1]Pricing Schedule'!$F$105*M420))*2,
IF(AND(I420=38000,R420&gt;157.4,R420&lt;=336.4,M420&gt;10),('[1]Pricing Schedule'!$F$111+('[1]Pricing Schedule'!$F$113*M420))*2,
IF(AND(I420=38000,R420&gt;314.8,R420&lt;=504.6,M420&lt;=10),('[1]Pricing Schedule'!$F$103+('[1]Pricing Schedule'!$F$105*M420))*3,
IF(AND(I420=38000,R420&gt;314.8,R420&lt;=504.6,M420&gt;10),('[1]Pricing Schedule'!$F$111+('[1]Pricing Schedule'!$F$113*M420))*3,
IF(AND(I420=38000,R420&gt;472.2,R420&lt;=672.8,M420&lt;=10),('[1]Pricing Schedule'!$F$103+('[1]Pricing Schedule'!$F$105*M420))*4,
IF(AND(I420=38000,R420&gt;472.2,R420&lt;=672.8,M420&gt;10),('[1]Pricing Schedule'!$F$111+('[1]Pricing Schedule'!$F$113*M420))*4,
IF(AND(I420=110000,R420&lt;=12.8,M420&gt;2),'[1]Pricing Schedule'!$F$62+('[1]Pricing Schedule'!$F$63*M420),
IF(AND(I420=110000,R420&lt;=12.8,M420&lt;=2),'[1]Pricing Schedule'!$F$96+('[1]Pricing Schedule'!$F$97*M420),
IF(AND(I420=110000,R420&gt;12.8,R420&lt;=22.8,M420&gt;3),'[1]Pricing Schedule'!$F$71+('[1]Pricing Schedule'!$F$72*M420),
IF(AND(I420=110000,R420&gt;12.8,R420&lt;=22.8,M420&lt;=3),'[1]Pricing Schedule'!$F$96+('[1]Pricing Schedule'!$F$97*M420),
IF(AND(I420=110000,R420&gt;22.8,R420&lt;=30.2),'[1]Pricing Schedule'!$F$80+('[1]Pricing Schedule'!$F$81*M420),
IF(AND(I420=110000,R420&gt;30.2,R420&lt;=45.9),'[1]Pricing Schedule'!$F$89+('[1]Pricing Schedule'!$F$90*M420),
IF(AND(I420=110000,R420&gt;45.9,R420&lt;=123.4),'[1]Pricing Schedule'!$F$96+('[1]Pricing Schedule'!$F$97*M420),
IF(AND(I420=110000,R420&gt;123.4,R420&lt;=168.2,M420&lt;=10),'[1]Pricing Schedule'!$F$103+('[1]Pricing Schedule'!$F$105*M420),
IF(AND(I420=110000,R420&gt;123.4,R420&lt;=168.2,M420&gt;10),'[1]Pricing Schedule'!$F$111+('[1]Pricing Schedule'!$F$113*M420),
IF(AND(I420=110000,R420&gt;168.2,R420&lt;=336.4,M420&lt;=10),('[1]Pricing Schedule'!$F$103+('[1]Pricing Schedule'!$F$105*M420))*2,
IF(AND(I420=110000,R420&gt;168.2,R420&lt;=336.4,M420&gt;10),('[1]Pricing Schedule'!$F$111+('[1]Pricing Schedule'!$F$113*M420))*2,
IF(AND(I420=110000,R420&gt;336.4,R420&lt;=504.6,M420&lt;=10),('[1]Pricing Schedule'!$F$103+('[1]Pricing Schedule'!$F$105*M420))*3,
IF(AND(I420=110000,R420&gt;336.4,R420&lt;=504.6,M420&gt;10),('[1]Pricing Schedule'!$F$111+('[1]Pricing Schedule'!$F$113*M420))*3,
IF(AND(I420=110000,R420&gt;504.6,R420&lt;=672.8,M420&lt;=10),('[1]Pricing Schedule'!$F$103+('[1]Pricing Schedule'!$F$105*M420))*4,
IF(AND(I420=110000,R420&gt;504.6,R420&lt;=672.8,M420&gt;10),('[1]Pricing Schedule'!$F$111+('[1]Pricing Schedule'!$F$113*M420))*4,
IF(AND(I420=110000,R420&gt;672.8,R420&lt;=841,M420&lt;=10),('[1]Pricing Schedule'!$F$103+('[1]Pricing Schedule'!$F$105*M420))*5,
IF(AND(I420=110000,R420&gt;672.8,R420&lt;=841,M420&gt;10),('[1]Pricing Schedule'!$F$111+('[1]Pricing Schedule'!$F$113*M420))*5,
IF(AND(I420=110000,R420&gt;672.8,R420&lt;=841,M420&lt;=10),('[1]Pricing Schedule'!$F$103+('[1]Pricing Schedule'!$F$105*M420))*5,
IF(AND(I420=110000,R420&gt;672.8,R420&lt;=841,M420&gt;10),('[1]Pricing Schedule'!$F$111+('[1]Pricing Schedule'!$F$113*M420))*5,
IF(AND(I420=110000,R420&gt;1345.6,R420&lt;=1513.8,M420&lt;=10),('[1]Pricing Schedule'!$F$103+('[1]Pricing Schedule'!$F$105*M420))*9,
IF(AND(I420=110000,R420&gt;1345.6,R420&lt;=1513.8,M420&gt;10),('[1]Pricing Schedule'!$F$111+('[1]Pricing Schedule'!$F$113*M420))*9,
9999999999)))))))))))))))))))))))))))))))))))))))</f>
        <v>769410</v>
      </c>
      <c r="T420" s="21">
        <f>IF(AND(I420=38000,R420&lt;=4.5,M420&gt;8),'[1]Pricing Schedule'!$J$9,
IF(AND(I420=38000,R420&lt;=4.5,M420&lt;=8),'[1]Pricing Schedule'!$J$36,
IF(AND(I420=38000,R420&gt;4.5,R420&lt;=9,M420&gt;8),'[1]Pricing Schedule'!$J$18,
IF(AND(I420=38000,R420&gt;4.5,R420&lt;=9,M420&lt;=8),'[1]Pricing Schedule'!$J$36,
IF(AND(I420=38000,R420&gt;9,R420&lt;=12.8,M420&gt;8),'[1]Pricing Schedule'!$J$27,
IF(AND(I420=38000,R420&gt;9,R420&lt;=12.8,M420&lt;=8),'[1]Pricing Schedule'!$J$36,
IF(AND(I420=38000,R420&gt;12.8,R420&lt;=22.8),'[1]Pricing Schedule'!$J$36,
IF(AND(I420=38000,R420&gt;22.8,R420&lt;=30.2),'[1]Pricing Schedule'!$J$45,
IF(AND(I420=38000,R420&gt;30.2,R420&lt;=45.9),'[1]Pricing Schedule'!$J$54,
IF(AND(I420=38000,R420&gt;45.9,R420&lt;=123.4),'[1]Pricing Schedule'!$J$97,
IF(AND(I420=38000,R420&gt;123.4,R420&lt;=168.2,M420&lt;=10),'[1]Pricing Schedule'!$J$105,
IF(AND(I420=38000,R420&gt;123.4,R420&lt;=168.2,M420&gt;10),'[1]Pricing Schedule'!$J$113,
IF(AND(I420=38000,R420&gt;168.2,R420&lt;=336.4,M420&lt;=10),('[1]Pricing Schedule'!$J$105),
IF(AND(I420=38000,R420&gt;168.2,R420&lt;=336.4,M420&gt;10),('[1]Pricing Schedule'!$J$113),
IF(AND(I420=38000,R420&gt;336.4,R420&lt;=504.6,M420&lt;=10),('[1]Pricing Schedule'!$J$105),
IF(AND(I420=38000,R420&gt;336.4,R420&lt;=504.6,M420&gt;10),('[1]Pricing Schedule'!$J$113),
IF(AND(I420=38000,R420&gt;504.6,R420&lt;=672.8,M420&lt;=10),('[1]Pricing Schedule'!$J$105),
IF(AND(I420=38000,R420&gt;504.6,R420&lt;=672.8,M420&gt;10),('[1]Pricing Schedule'!$J$113),
IF(AND(I420=110000,R420&lt;=12.8,M420&gt;2),'[1]Pricing Schedule'!$J$63,
IF(AND(I420=110000,R420&lt;=12.8,M420&lt;=2),'[1]Pricing Schedule'!$J$97,
IF(AND(I420=110000,R420&gt;12.8,R420&lt;=22.8,M420&gt;3),'[1]Pricing Schedule'!$J$72,
IF(AND(I420=110000,R420&gt;12.8,R420&lt;=22.8,M420&lt;=3),'[1]Pricing Schedule'!$J$97,
IF(AND(I420=110000,R420&gt;22.8,R420&lt;=30.2),'[1]Pricing Schedule'!$J$81,
IF(AND(I420=110000,R420&gt;30.2,R420&lt;=45.9),'[1]Pricing Schedule'!$J$90,
IF(AND(I420=110000,R420&gt;45.9,R420&lt;=123.4),'[1]Pricing Schedule'!$J$97,
IF(AND(I420=110000,R420&gt;123.4,R420&lt;=168.2,M420&lt;=10),'[1]Pricing Schedule'!$J$105,
IF(AND(I420=110000,R420&gt;123.4,R420&lt;=168.2,M420&gt;10),'[1]Pricing Schedule'!$J$113,
IF(AND(I420=110000,R420&gt;168.2,R420&lt;=336.2,M420&lt;=10),('[1]Pricing Schedule'!$J$105),
IF(AND(I420=110000,R420&gt;168.2,R420&lt;=336.2,M420&gt;10),('[1]Pricing Schedule'!$J$113),
IF(AND(I420=110000,R420&gt;336.4,R420&lt;=504.6,M420&lt;=10),('[1]Pricing Schedule'!$J$105),
IF(AND(I420=110000,R420&gt;336.4,R420&lt;=504.6,M420&gt;10),('[1]Pricing Schedule'!$J$113),
IF(AND(I420=110000,R420&gt;504.6,R420&lt;=672.8,M420&lt;=10),('[1]Pricing Schedule'!$J$105),
IF(AND(I420=110000,R420&gt;504.6,R420&lt;=672.8,M420&gt;10),('[1]Pricing Schedule'!$J$113),
IF(AND(I420=110000,R420&gt;672.8,R420&lt;=841,M420&lt;=10),('[1]Pricing Schedule'!$J$105),
IF(AND(I420=110000,R420&gt;672.8,R420&lt;=841,M420&gt;10),('[1]Pricing Schedule'!$J$113),
IF(AND(I420=110000,R420&gt;1682,R420&lt;=1850.2,M420&lt;=10),('[1]Pricing Schedule'!$J$105),
IF(AND(I420=110000,R420&gt;1682,R420&lt;=1850.2,M420&gt;10),('[1]Pricing Schedule'!$J$113),
IF(AND(I420=110000,R420&gt;2018.4,R420&lt;=2186.6,M420&lt;=10),('[1]Pricing Schedule'!$J$105),
IF(AND(I420=110000,R420&gt;2018.4,R420&lt;=2186.6,M420&gt;10),('[1]Pricing Schedule'!$J$113),999999999)))))))))))))))))))))))))))))))))))))))</f>
        <v>4</v>
      </c>
      <c r="U420" s="40">
        <f t="shared" si="42"/>
        <v>183192.85714285713</v>
      </c>
      <c r="V420" s="41">
        <f t="shared" si="43"/>
        <v>5.4587281163488903</v>
      </c>
      <c r="Y420" s="23">
        <v>684</v>
      </c>
      <c r="Z420" s="23">
        <v>161</v>
      </c>
      <c r="AR420" s="35"/>
    </row>
    <row r="421" spans="1:44">
      <c r="A421" s="23">
        <v>421</v>
      </c>
      <c r="B421" s="23">
        <v>421</v>
      </c>
      <c r="C421" s="23" t="s">
        <v>778</v>
      </c>
      <c r="D421" s="23" t="s">
        <v>149</v>
      </c>
      <c r="E421" s="23" t="s">
        <v>149</v>
      </c>
      <c r="F421" s="23" t="s">
        <v>779</v>
      </c>
      <c r="G421" s="23" t="s">
        <v>780</v>
      </c>
      <c r="H421" s="23" t="s">
        <v>133</v>
      </c>
      <c r="I421" s="13">
        <v>110000</v>
      </c>
      <c r="L421" s="24">
        <v>3.7309999999999999</v>
      </c>
      <c r="M421" s="37">
        <f t="shared" si="38"/>
        <v>4</v>
      </c>
      <c r="N421" s="24">
        <v>0.13600000000000001</v>
      </c>
      <c r="O421" s="13">
        <v>2</v>
      </c>
      <c r="P421" s="36">
        <f t="shared" si="39"/>
        <v>0.13600000000000001</v>
      </c>
      <c r="Q421" s="38">
        <f t="shared" si="40"/>
        <v>4.2</v>
      </c>
      <c r="R421" s="37">
        <f t="shared" si="41"/>
        <v>4.2</v>
      </c>
      <c r="S421" s="39">
        <f>IF(AND(I421=38000,R421&lt;=4.5,M421&gt;8),'[1]Pricing Schedule'!$F$8+('[1]Pricing Schedule'!$F$9*M421),
IF(AND(I421=38000,R421&lt;=4.5,M421&lt;=8),'[1]Pricing Schedule'!$F$34+('[1]Pricing Schedule'!$F$36*M421),
IF(AND(I421=38000,R421&gt;4.5,R421&lt;=9,M421&gt;8),'[1]Pricing Schedule'!$F$17+('[1]Pricing Schedule'!$F$18*M421),
IF(AND(I421=38000,R421&gt;4.5,R421&lt;=9,M421&lt;=8),'[1]Pricing Schedule'!$F$34+('[1]Pricing Schedule'!$F$36*M421),
IF(AND(I421=38000,R421&gt;9,R421&lt;=12.8,M421&gt;8),'[1]Pricing Schedule'!$F$26+('[1]Pricing Schedule'!$F$27*M421),
IF(AND(I421=38000,R421&gt;9,R421&lt;=12.8,M421&lt;=8),'[1]Pricing Schedule'!$F$34+('[1]Pricing Schedule'!$F$36*M421),
IF(AND(I421=38000,R421&gt;12.8,R421&lt;=22.8),'[1]Pricing Schedule'!$F$34+('[1]Pricing Schedule'!$F$36*M421),
IF(AND(I421=38000,R421&gt;22.8,R421&lt;=30.2),'[1]Pricing Schedule'!$F$43+('[1]Pricing Schedule'!$F$45*M421),
IF(AND(I421=38000,R421&gt;30.2,R421&lt;=45.9),'[1]Pricing Schedule'!$F$52+('[1]Pricing Schedule'!$F$54*M421),
IF(AND(I421=38000,R421&gt;45.9,R421&lt;=123.4),'[1]Pricing Schedule'!$F$96+('[1]Pricing Schedule'!$F$97*M421),
IF(AND(I421=38000,R421&gt;123.4,R421&lt;=168.2,M421&lt;=10),'[1]Pricing Schedule'!$F$103+('[1]Pricing Schedule'!$F$105*M421),
IF(AND(I421=38000,R421&gt;123.4,R421&lt;=168.2,M421&gt;10),'[1]Pricing Schedule'!$F$111+('[1]Pricing Schedule'!$F$113*M421),
IF(AND(I421=38000,R421&gt;157.4,R421&lt;=336.4,M421&lt;=10),('[1]Pricing Schedule'!$F$103+('[1]Pricing Schedule'!$F$105*M421))*2,
IF(AND(I421=38000,R421&gt;157.4,R421&lt;=336.4,M421&gt;10),('[1]Pricing Schedule'!$F$111+('[1]Pricing Schedule'!$F$113*M421))*2,
IF(AND(I421=38000,R421&gt;314.8,R421&lt;=504.6,M421&lt;=10),('[1]Pricing Schedule'!$F$103+('[1]Pricing Schedule'!$F$105*M421))*3,
IF(AND(I421=38000,R421&gt;314.8,R421&lt;=504.6,M421&gt;10),('[1]Pricing Schedule'!$F$111+('[1]Pricing Schedule'!$F$113*M421))*3,
IF(AND(I421=38000,R421&gt;472.2,R421&lt;=672.8,M421&lt;=10),('[1]Pricing Schedule'!$F$103+('[1]Pricing Schedule'!$F$105*M421))*4,
IF(AND(I421=38000,R421&gt;472.2,R421&lt;=672.8,M421&gt;10),('[1]Pricing Schedule'!$F$111+('[1]Pricing Schedule'!$F$113*M421))*4,
IF(AND(I421=110000,R421&lt;=12.8,M421&gt;2),'[1]Pricing Schedule'!$F$62+('[1]Pricing Schedule'!$F$63*M421),
IF(AND(I421=110000,R421&lt;=12.8,M421&lt;=2),'[1]Pricing Schedule'!$F$96+('[1]Pricing Schedule'!$F$97*M421),
IF(AND(I421=110000,R421&gt;12.8,R421&lt;=22.8,M421&gt;3),'[1]Pricing Schedule'!$F$71+('[1]Pricing Schedule'!$F$72*M421),
IF(AND(I421=110000,R421&gt;12.8,R421&lt;=22.8,M421&lt;=3),'[1]Pricing Schedule'!$F$96+('[1]Pricing Schedule'!$F$97*M421),
IF(AND(I421=110000,R421&gt;22.8,R421&lt;=30.2),'[1]Pricing Schedule'!$F$80+('[1]Pricing Schedule'!$F$81*M421),
IF(AND(I421=110000,R421&gt;30.2,R421&lt;=45.9),'[1]Pricing Schedule'!$F$89+('[1]Pricing Schedule'!$F$90*M421),
IF(AND(I421=110000,R421&gt;45.9,R421&lt;=123.4),'[1]Pricing Schedule'!$F$96+('[1]Pricing Schedule'!$F$97*M421),
IF(AND(I421=110000,R421&gt;123.4,R421&lt;=168.2,M421&lt;=10),'[1]Pricing Schedule'!$F$103+('[1]Pricing Schedule'!$F$105*M421),
IF(AND(I421=110000,R421&gt;123.4,R421&lt;=168.2,M421&gt;10),'[1]Pricing Schedule'!$F$111+('[1]Pricing Schedule'!$F$113*M421),
IF(AND(I421=110000,R421&gt;168.2,R421&lt;=336.4,M421&lt;=10),('[1]Pricing Schedule'!$F$103+('[1]Pricing Schedule'!$F$105*M421))*2,
IF(AND(I421=110000,R421&gt;168.2,R421&lt;=336.4,M421&gt;10),('[1]Pricing Schedule'!$F$111+('[1]Pricing Schedule'!$F$113*M421))*2,
IF(AND(I421=110000,R421&gt;336.4,R421&lt;=504.6,M421&lt;=10),('[1]Pricing Schedule'!$F$103+('[1]Pricing Schedule'!$F$105*M421))*3,
IF(AND(I421=110000,R421&gt;336.4,R421&lt;=504.6,M421&gt;10),('[1]Pricing Schedule'!$F$111+('[1]Pricing Schedule'!$F$113*M421))*3,
IF(AND(I421=110000,R421&gt;504.6,R421&lt;=672.8,M421&lt;=10),('[1]Pricing Schedule'!$F$103+('[1]Pricing Schedule'!$F$105*M421))*4,
IF(AND(I421=110000,R421&gt;504.6,R421&lt;=672.8,M421&gt;10),('[1]Pricing Schedule'!$F$111+('[1]Pricing Schedule'!$F$113*M421))*4,
IF(AND(I421=110000,R421&gt;672.8,R421&lt;=841,M421&lt;=10),('[1]Pricing Schedule'!$F$103+('[1]Pricing Schedule'!$F$105*M421))*5,
IF(AND(I421=110000,R421&gt;672.8,R421&lt;=841,M421&gt;10),('[1]Pricing Schedule'!$F$111+('[1]Pricing Schedule'!$F$113*M421))*5,
IF(AND(I421=110000,R421&gt;672.8,R421&lt;=841,M421&lt;=10),('[1]Pricing Schedule'!$F$103+('[1]Pricing Schedule'!$F$105*M421))*5,
IF(AND(I421=110000,R421&gt;672.8,R421&lt;=841,M421&gt;10),('[1]Pricing Schedule'!$F$111+('[1]Pricing Schedule'!$F$113*M421))*5,
IF(AND(I421=110000,R421&gt;1345.6,R421&lt;=1513.8,M421&lt;=10),('[1]Pricing Schedule'!$F$103+('[1]Pricing Schedule'!$F$105*M421))*9,
IF(AND(I421=110000,R421&gt;1345.6,R421&lt;=1513.8,M421&gt;10),('[1]Pricing Schedule'!$F$111+('[1]Pricing Schedule'!$F$113*M421))*9,
9999999999)))))))))))))))))))))))))))))))))))))))</f>
        <v>1627270</v>
      </c>
      <c r="T421" s="21">
        <f>IF(AND(I421=38000,R421&lt;=4.5,M421&gt;8),'[1]Pricing Schedule'!$J$9,
IF(AND(I421=38000,R421&lt;=4.5,M421&lt;=8),'[1]Pricing Schedule'!$J$36,
IF(AND(I421=38000,R421&gt;4.5,R421&lt;=9,M421&gt;8),'[1]Pricing Schedule'!$J$18,
IF(AND(I421=38000,R421&gt;4.5,R421&lt;=9,M421&lt;=8),'[1]Pricing Schedule'!$J$36,
IF(AND(I421=38000,R421&gt;9,R421&lt;=12.8,M421&gt;8),'[1]Pricing Schedule'!$J$27,
IF(AND(I421=38000,R421&gt;9,R421&lt;=12.8,M421&lt;=8),'[1]Pricing Schedule'!$J$36,
IF(AND(I421=38000,R421&gt;12.8,R421&lt;=22.8),'[1]Pricing Schedule'!$J$36,
IF(AND(I421=38000,R421&gt;22.8,R421&lt;=30.2),'[1]Pricing Schedule'!$J$45,
IF(AND(I421=38000,R421&gt;30.2,R421&lt;=45.9),'[1]Pricing Schedule'!$J$54,
IF(AND(I421=38000,R421&gt;45.9,R421&lt;=123.4),'[1]Pricing Schedule'!$J$97,
IF(AND(I421=38000,R421&gt;123.4,R421&lt;=168.2,M421&lt;=10),'[1]Pricing Schedule'!$J$105,
IF(AND(I421=38000,R421&gt;123.4,R421&lt;=168.2,M421&gt;10),'[1]Pricing Schedule'!$J$113,
IF(AND(I421=38000,R421&gt;168.2,R421&lt;=336.4,M421&lt;=10),('[1]Pricing Schedule'!$J$105),
IF(AND(I421=38000,R421&gt;168.2,R421&lt;=336.4,M421&gt;10),('[1]Pricing Schedule'!$J$113),
IF(AND(I421=38000,R421&gt;336.4,R421&lt;=504.6,M421&lt;=10),('[1]Pricing Schedule'!$J$105),
IF(AND(I421=38000,R421&gt;336.4,R421&lt;=504.6,M421&gt;10),('[1]Pricing Schedule'!$J$113),
IF(AND(I421=38000,R421&gt;504.6,R421&lt;=672.8,M421&lt;=10),('[1]Pricing Schedule'!$J$105),
IF(AND(I421=38000,R421&gt;504.6,R421&lt;=672.8,M421&gt;10),('[1]Pricing Schedule'!$J$113),
IF(AND(I421=110000,R421&lt;=12.8,M421&gt;2),'[1]Pricing Schedule'!$J$63,
IF(AND(I421=110000,R421&lt;=12.8,M421&lt;=2),'[1]Pricing Schedule'!$J$97,
IF(AND(I421=110000,R421&gt;12.8,R421&lt;=22.8,M421&gt;3),'[1]Pricing Schedule'!$J$72,
IF(AND(I421=110000,R421&gt;12.8,R421&lt;=22.8,M421&lt;=3),'[1]Pricing Schedule'!$J$97,
IF(AND(I421=110000,R421&gt;22.8,R421&lt;=30.2),'[1]Pricing Schedule'!$J$81,
IF(AND(I421=110000,R421&gt;30.2,R421&lt;=45.9),'[1]Pricing Schedule'!$J$90,
IF(AND(I421=110000,R421&gt;45.9,R421&lt;=123.4),'[1]Pricing Schedule'!$J$97,
IF(AND(I421=110000,R421&gt;123.4,R421&lt;=168.2,M421&lt;=10),'[1]Pricing Schedule'!$J$105,
IF(AND(I421=110000,R421&gt;123.4,R421&lt;=168.2,M421&gt;10),'[1]Pricing Schedule'!$J$113,
IF(AND(I421=110000,R421&gt;168.2,R421&lt;=336.2,M421&lt;=10),('[1]Pricing Schedule'!$J$105),
IF(AND(I421=110000,R421&gt;168.2,R421&lt;=336.2,M421&gt;10),('[1]Pricing Schedule'!$J$113),
IF(AND(I421=110000,R421&gt;336.4,R421&lt;=504.6,M421&lt;=10),('[1]Pricing Schedule'!$J$105),
IF(AND(I421=110000,R421&gt;336.4,R421&lt;=504.6,M421&gt;10),('[1]Pricing Schedule'!$J$113),
IF(AND(I421=110000,R421&gt;504.6,R421&lt;=672.8,M421&lt;=10),('[1]Pricing Schedule'!$J$105),
IF(AND(I421=110000,R421&gt;504.6,R421&lt;=672.8,M421&gt;10),('[1]Pricing Schedule'!$J$113),
IF(AND(I421=110000,R421&gt;672.8,R421&lt;=841,M421&lt;=10),('[1]Pricing Schedule'!$J$105),
IF(AND(I421=110000,R421&gt;672.8,R421&lt;=841,M421&gt;10),('[1]Pricing Schedule'!$J$113),
IF(AND(I421=110000,R421&gt;1682,R421&lt;=1850.2,M421&lt;=10),('[1]Pricing Schedule'!$J$105),
IF(AND(I421=110000,R421&gt;1682,R421&lt;=1850.2,M421&gt;10),('[1]Pricing Schedule'!$J$113),
IF(AND(I421=110000,R421&gt;2018.4,R421&lt;=2186.6,M421&lt;=10),('[1]Pricing Schedule'!$J$105),
IF(AND(I421=110000,R421&gt;2018.4,R421&lt;=2186.6,M421&gt;10),('[1]Pricing Schedule'!$J$113),999999999)))))))))))))))))))))))))))))))))))))))</f>
        <v>7</v>
      </c>
      <c r="U421" s="40">
        <f t="shared" si="42"/>
        <v>387445.23809523811</v>
      </c>
      <c r="V421" s="41">
        <f t="shared" si="43"/>
        <v>2.5810099123071155</v>
      </c>
      <c r="Y421" s="23">
        <v>72</v>
      </c>
      <c r="Z421" s="23">
        <v>96</v>
      </c>
      <c r="AR421" s="35"/>
    </row>
    <row r="422" spans="1:44">
      <c r="A422" s="23">
        <v>422</v>
      </c>
      <c r="B422" s="23">
        <v>422</v>
      </c>
      <c r="C422" s="23" t="s">
        <v>781</v>
      </c>
      <c r="D422" s="23" t="s">
        <v>709</v>
      </c>
      <c r="E422" s="23" t="s">
        <v>709</v>
      </c>
      <c r="F422" s="23" t="s">
        <v>782</v>
      </c>
      <c r="G422" s="23" t="s">
        <v>783</v>
      </c>
      <c r="H422" s="23" t="s">
        <v>113</v>
      </c>
      <c r="I422" s="13">
        <v>38000</v>
      </c>
      <c r="J422" s="13">
        <v>38000</v>
      </c>
      <c r="K422" s="23" t="s">
        <v>119</v>
      </c>
      <c r="L422" s="24">
        <v>4.6609999999999996</v>
      </c>
      <c r="M422" s="37">
        <f t="shared" si="38"/>
        <v>5</v>
      </c>
      <c r="N422" s="24">
        <v>0.17799999999999999</v>
      </c>
      <c r="O422" s="13">
        <v>2</v>
      </c>
      <c r="P422" s="36">
        <f t="shared" si="39"/>
        <v>0.17799999999999999</v>
      </c>
      <c r="Q422" s="38">
        <f t="shared" si="40"/>
        <v>4.2</v>
      </c>
      <c r="R422" s="37">
        <f t="shared" si="41"/>
        <v>4.2</v>
      </c>
      <c r="S422" s="39">
        <f>IF(AND(I422=38000,R422&lt;=4.5,M422&gt;8),'[1]Pricing Schedule'!$F$8+('[1]Pricing Schedule'!$F$9*M422),
IF(AND(I422=38000,R422&lt;=4.5,M422&lt;=8),'[1]Pricing Schedule'!$F$34+('[1]Pricing Schedule'!$F$36*M422),
IF(AND(I422=38000,R422&gt;4.5,R422&lt;=9,M422&gt;8),'[1]Pricing Schedule'!$F$17+('[1]Pricing Schedule'!$F$18*M422),
IF(AND(I422=38000,R422&gt;4.5,R422&lt;=9,M422&lt;=8),'[1]Pricing Schedule'!$F$34+('[1]Pricing Schedule'!$F$36*M422),
IF(AND(I422=38000,R422&gt;9,R422&lt;=12.8,M422&gt;8),'[1]Pricing Schedule'!$F$26+('[1]Pricing Schedule'!$F$27*M422),
IF(AND(I422=38000,R422&gt;9,R422&lt;=12.8,M422&lt;=8),'[1]Pricing Schedule'!$F$34+('[1]Pricing Schedule'!$F$36*M422),
IF(AND(I422=38000,R422&gt;12.8,R422&lt;=22.8),'[1]Pricing Schedule'!$F$34+('[1]Pricing Schedule'!$F$36*M422),
IF(AND(I422=38000,R422&gt;22.8,R422&lt;=30.2),'[1]Pricing Schedule'!$F$43+('[1]Pricing Schedule'!$F$45*M422),
IF(AND(I422=38000,R422&gt;30.2,R422&lt;=45.9),'[1]Pricing Schedule'!$F$52+('[1]Pricing Schedule'!$F$54*M422),
IF(AND(I422=38000,R422&gt;45.9,R422&lt;=123.4),'[1]Pricing Schedule'!$F$96+('[1]Pricing Schedule'!$F$97*M422),
IF(AND(I422=38000,R422&gt;123.4,R422&lt;=168.2,M422&lt;=10),'[1]Pricing Schedule'!$F$103+('[1]Pricing Schedule'!$F$105*M422),
IF(AND(I422=38000,R422&gt;123.4,R422&lt;=168.2,M422&gt;10),'[1]Pricing Schedule'!$F$111+('[1]Pricing Schedule'!$F$113*M422),
IF(AND(I422=38000,R422&gt;157.4,R422&lt;=336.4,M422&lt;=10),('[1]Pricing Schedule'!$F$103+('[1]Pricing Schedule'!$F$105*M422))*2,
IF(AND(I422=38000,R422&gt;157.4,R422&lt;=336.4,M422&gt;10),('[1]Pricing Schedule'!$F$111+('[1]Pricing Schedule'!$F$113*M422))*2,
IF(AND(I422=38000,R422&gt;314.8,R422&lt;=504.6,M422&lt;=10),('[1]Pricing Schedule'!$F$103+('[1]Pricing Schedule'!$F$105*M422))*3,
IF(AND(I422=38000,R422&gt;314.8,R422&lt;=504.6,M422&gt;10),('[1]Pricing Schedule'!$F$111+('[1]Pricing Schedule'!$F$113*M422))*3,
IF(AND(I422=38000,R422&gt;472.2,R422&lt;=672.8,M422&lt;=10),('[1]Pricing Schedule'!$F$103+('[1]Pricing Schedule'!$F$105*M422))*4,
IF(AND(I422=38000,R422&gt;472.2,R422&lt;=672.8,M422&gt;10),('[1]Pricing Schedule'!$F$111+('[1]Pricing Schedule'!$F$113*M422))*4,
IF(AND(I422=110000,R422&lt;=12.8,M422&gt;2),'[1]Pricing Schedule'!$F$62+('[1]Pricing Schedule'!$F$63*M422),
IF(AND(I422=110000,R422&lt;=12.8,M422&lt;=2),'[1]Pricing Schedule'!$F$96+('[1]Pricing Schedule'!$F$97*M422),
IF(AND(I422=110000,R422&gt;12.8,R422&lt;=22.8,M422&gt;3),'[1]Pricing Schedule'!$F$71+('[1]Pricing Schedule'!$F$72*M422),
IF(AND(I422=110000,R422&gt;12.8,R422&lt;=22.8,M422&lt;=3),'[1]Pricing Schedule'!$F$96+('[1]Pricing Schedule'!$F$97*M422),
IF(AND(I422=110000,R422&gt;22.8,R422&lt;=30.2),'[1]Pricing Schedule'!$F$80+('[1]Pricing Schedule'!$F$81*M422),
IF(AND(I422=110000,R422&gt;30.2,R422&lt;=45.9),'[1]Pricing Schedule'!$F$89+('[1]Pricing Schedule'!$F$90*M422),
IF(AND(I422=110000,R422&gt;45.9,R422&lt;=123.4),'[1]Pricing Schedule'!$F$96+('[1]Pricing Schedule'!$F$97*M422),
IF(AND(I422=110000,R422&gt;123.4,R422&lt;=168.2,M422&lt;=10),'[1]Pricing Schedule'!$F$103+('[1]Pricing Schedule'!$F$105*M422),
IF(AND(I422=110000,R422&gt;123.4,R422&lt;=168.2,M422&gt;10),'[1]Pricing Schedule'!$F$111+('[1]Pricing Schedule'!$F$113*M422),
IF(AND(I422=110000,R422&gt;168.2,R422&lt;=336.4,M422&lt;=10),('[1]Pricing Schedule'!$F$103+('[1]Pricing Schedule'!$F$105*M422))*2,
IF(AND(I422=110000,R422&gt;168.2,R422&lt;=336.4,M422&gt;10),('[1]Pricing Schedule'!$F$111+('[1]Pricing Schedule'!$F$113*M422))*2,
IF(AND(I422=110000,R422&gt;336.4,R422&lt;=504.6,M422&lt;=10),('[1]Pricing Schedule'!$F$103+('[1]Pricing Schedule'!$F$105*M422))*3,
IF(AND(I422=110000,R422&gt;336.4,R422&lt;=504.6,M422&gt;10),('[1]Pricing Schedule'!$F$111+('[1]Pricing Schedule'!$F$113*M422))*3,
IF(AND(I422=110000,R422&gt;504.6,R422&lt;=672.8,M422&lt;=10),('[1]Pricing Schedule'!$F$103+('[1]Pricing Schedule'!$F$105*M422))*4,
IF(AND(I422=110000,R422&gt;504.6,R422&lt;=672.8,M422&gt;10),('[1]Pricing Schedule'!$F$111+('[1]Pricing Schedule'!$F$113*M422))*4,
IF(AND(I422=110000,R422&gt;672.8,R422&lt;=841,M422&lt;=10),('[1]Pricing Schedule'!$F$103+('[1]Pricing Schedule'!$F$105*M422))*5,
IF(AND(I422=110000,R422&gt;672.8,R422&lt;=841,M422&gt;10),('[1]Pricing Schedule'!$F$111+('[1]Pricing Schedule'!$F$113*M422))*5,
IF(AND(I422=110000,R422&gt;672.8,R422&lt;=841,M422&lt;=10),('[1]Pricing Schedule'!$F$103+('[1]Pricing Schedule'!$F$105*M422))*5,
IF(AND(I422=110000,R422&gt;672.8,R422&lt;=841,M422&gt;10),('[1]Pricing Schedule'!$F$111+('[1]Pricing Schedule'!$F$113*M422))*5,
IF(AND(I422=110000,R422&gt;1345.6,R422&lt;=1513.8,M422&lt;=10),('[1]Pricing Schedule'!$F$103+('[1]Pricing Schedule'!$F$105*M422))*9,
IF(AND(I422=110000,R422&gt;1345.6,R422&lt;=1513.8,M422&gt;10),('[1]Pricing Schedule'!$F$111+('[1]Pricing Schedule'!$F$113*M422))*9,
9999999999)))))))))))))))))))))))))))))))))))))))</f>
        <v>699140</v>
      </c>
      <c r="T422" s="21">
        <f>IF(AND(I422=38000,R422&lt;=4.5,M422&gt;8),'[1]Pricing Schedule'!$J$9,
IF(AND(I422=38000,R422&lt;=4.5,M422&lt;=8),'[1]Pricing Schedule'!$J$36,
IF(AND(I422=38000,R422&gt;4.5,R422&lt;=9,M422&gt;8),'[1]Pricing Schedule'!$J$18,
IF(AND(I422=38000,R422&gt;4.5,R422&lt;=9,M422&lt;=8),'[1]Pricing Schedule'!$J$36,
IF(AND(I422=38000,R422&gt;9,R422&lt;=12.8,M422&gt;8),'[1]Pricing Schedule'!$J$27,
IF(AND(I422=38000,R422&gt;9,R422&lt;=12.8,M422&lt;=8),'[1]Pricing Schedule'!$J$36,
IF(AND(I422=38000,R422&gt;12.8,R422&lt;=22.8),'[1]Pricing Schedule'!$J$36,
IF(AND(I422=38000,R422&gt;22.8,R422&lt;=30.2),'[1]Pricing Schedule'!$J$45,
IF(AND(I422=38000,R422&gt;30.2,R422&lt;=45.9),'[1]Pricing Schedule'!$J$54,
IF(AND(I422=38000,R422&gt;45.9,R422&lt;=123.4),'[1]Pricing Schedule'!$J$97,
IF(AND(I422=38000,R422&gt;123.4,R422&lt;=168.2,M422&lt;=10),'[1]Pricing Schedule'!$J$105,
IF(AND(I422=38000,R422&gt;123.4,R422&lt;=168.2,M422&gt;10),'[1]Pricing Schedule'!$J$113,
IF(AND(I422=38000,R422&gt;168.2,R422&lt;=336.4,M422&lt;=10),('[1]Pricing Schedule'!$J$105),
IF(AND(I422=38000,R422&gt;168.2,R422&lt;=336.4,M422&gt;10),('[1]Pricing Schedule'!$J$113),
IF(AND(I422=38000,R422&gt;336.4,R422&lt;=504.6,M422&lt;=10),('[1]Pricing Schedule'!$J$105),
IF(AND(I422=38000,R422&gt;336.4,R422&lt;=504.6,M422&gt;10),('[1]Pricing Schedule'!$J$113),
IF(AND(I422=38000,R422&gt;504.6,R422&lt;=672.8,M422&lt;=10),('[1]Pricing Schedule'!$J$105),
IF(AND(I422=38000,R422&gt;504.6,R422&lt;=672.8,M422&gt;10),('[1]Pricing Schedule'!$J$113),
IF(AND(I422=110000,R422&lt;=12.8,M422&gt;2),'[1]Pricing Schedule'!$J$63,
IF(AND(I422=110000,R422&lt;=12.8,M422&lt;=2),'[1]Pricing Schedule'!$J$97,
IF(AND(I422=110000,R422&gt;12.8,R422&lt;=22.8,M422&gt;3),'[1]Pricing Schedule'!$J$72,
IF(AND(I422=110000,R422&gt;12.8,R422&lt;=22.8,M422&lt;=3),'[1]Pricing Schedule'!$J$97,
IF(AND(I422=110000,R422&gt;22.8,R422&lt;=30.2),'[1]Pricing Schedule'!$J$81,
IF(AND(I422=110000,R422&gt;30.2,R422&lt;=45.9),'[1]Pricing Schedule'!$J$90,
IF(AND(I422=110000,R422&gt;45.9,R422&lt;=123.4),'[1]Pricing Schedule'!$J$97,
IF(AND(I422=110000,R422&gt;123.4,R422&lt;=168.2,M422&lt;=10),'[1]Pricing Schedule'!$J$105,
IF(AND(I422=110000,R422&gt;123.4,R422&lt;=168.2,M422&gt;10),'[1]Pricing Schedule'!$J$113,
IF(AND(I422=110000,R422&gt;168.2,R422&lt;=336.2,M422&lt;=10),('[1]Pricing Schedule'!$J$105),
IF(AND(I422=110000,R422&gt;168.2,R422&lt;=336.2,M422&gt;10),('[1]Pricing Schedule'!$J$113),
IF(AND(I422=110000,R422&gt;336.4,R422&lt;=504.6,M422&lt;=10),('[1]Pricing Schedule'!$J$105),
IF(AND(I422=110000,R422&gt;336.4,R422&lt;=504.6,M422&gt;10),('[1]Pricing Schedule'!$J$113),
IF(AND(I422=110000,R422&gt;504.6,R422&lt;=672.8,M422&lt;=10),('[1]Pricing Schedule'!$J$105),
IF(AND(I422=110000,R422&gt;504.6,R422&lt;=672.8,M422&gt;10),('[1]Pricing Schedule'!$J$113),
IF(AND(I422=110000,R422&gt;672.8,R422&lt;=841,M422&lt;=10),('[1]Pricing Schedule'!$J$105),
IF(AND(I422=110000,R422&gt;672.8,R422&lt;=841,M422&gt;10),('[1]Pricing Schedule'!$J$113),
IF(AND(I422=110000,R422&gt;1682,R422&lt;=1850.2,M422&lt;=10),('[1]Pricing Schedule'!$J$105),
IF(AND(I422=110000,R422&gt;1682,R422&lt;=1850.2,M422&gt;10),('[1]Pricing Schedule'!$J$113),
IF(AND(I422=110000,R422&gt;2018.4,R422&lt;=2186.6,M422&lt;=10),('[1]Pricing Schedule'!$J$105),
IF(AND(I422=110000,R422&gt;2018.4,R422&lt;=2186.6,M422&gt;10),('[1]Pricing Schedule'!$J$113),999999999)))))))))))))))))))))))))))))))))))))))</f>
        <v>4</v>
      </c>
      <c r="U422" s="40">
        <f t="shared" si="42"/>
        <v>166461.90476190476</v>
      </c>
      <c r="V422" s="41">
        <f t="shared" si="43"/>
        <v>6.0073804960379897</v>
      </c>
      <c r="Y422" s="23">
        <v>563</v>
      </c>
      <c r="Z422" s="23">
        <v>378</v>
      </c>
      <c r="AR422" s="35"/>
    </row>
    <row r="423" spans="1:44">
      <c r="A423" s="23">
        <v>423</v>
      </c>
      <c r="B423" s="23">
        <v>423</v>
      </c>
      <c r="C423" s="23" t="s">
        <v>784</v>
      </c>
      <c r="D423" s="23" t="s">
        <v>121</v>
      </c>
      <c r="E423" s="23" t="s">
        <v>121</v>
      </c>
      <c r="F423" s="23" t="s">
        <v>293</v>
      </c>
      <c r="G423" s="23" t="s">
        <v>294</v>
      </c>
      <c r="H423" s="23" t="s">
        <v>113</v>
      </c>
      <c r="I423" s="13">
        <v>38000</v>
      </c>
      <c r="J423" s="23" t="s">
        <v>119</v>
      </c>
      <c r="K423" s="13">
        <v>38000</v>
      </c>
      <c r="L423" s="24">
        <v>1.3240000000000001</v>
      </c>
      <c r="M423" s="37">
        <f t="shared" si="38"/>
        <v>2</v>
      </c>
      <c r="N423" s="24">
        <v>0.127</v>
      </c>
      <c r="O423" s="13">
        <v>2</v>
      </c>
      <c r="P423" s="36">
        <f t="shared" si="39"/>
        <v>0.127</v>
      </c>
      <c r="Q423" s="38">
        <f t="shared" si="40"/>
        <v>4.2</v>
      </c>
      <c r="R423" s="37">
        <f t="shared" si="41"/>
        <v>4.2</v>
      </c>
      <c r="S423" s="39">
        <f>IF(AND(I423=38000,R423&lt;=4.5,M423&gt;8),'[1]Pricing Schedule'!$F$8+('[1]Pricing Schedule'!$F$9*M423),
IF(AND(I423=38000,R423&lt;=4.5,M423&lt;=8),'[1]Pricing Schedule'!$F$34+('[1]Pricing Schedule'!$F$36*M423),
IF(AND(I423=38000,R423&gt;4.5,R423&lt;=9,M423&gt;8),'[1]Pricing Schedule'!$F$17+('[1]Pricing Schedule'!$F$18*M423),
IF(AND(I423=38000,R423&gt;4.5,R423&lt;=9,M423&lt;=8),'[1]Pricing Schedule'!$F$34+('[1]Pricing Schedule'!$F$36*M423),
IF(AND(I423=38000,R423&gt;9,R423&lt;=12.8,M423&gt;8),'[1]Pricing Schedule'!$F$26+('[1]Pricing Schedule'!$F$27*M423),
IF(AND(I423=38000,R423&gt;9,R423&lt;=12.8,M423&lt;=8),'[1]Pricing Schedule'!$F$34+('[1]Pricing Schedule'!$F$36*M423),
IF(AND(I423=38000,R423&gt;12.8,R423&lt;=22.8),'[1]Pricing Schedule'!$F$34+('[1]Pricing Schedule'!$F$36*M423),
IF(AND(I423=38000,R423&gt;22.8,R423&lt;=30.2),'[1]Pricing Schedule'!$F$43+('[1]Pricing Schedule'!$F$45*M423),
IF(AND(I423=38000,R423&gt;30.2,R423&lt;=45.9),'[1]Pricing Schedule'!$F$52+('[1]Pricing Schedule'!$F$54*M423),
IF(AND(I423=38000,R423&gt;45.9,R423&lt;=123.4),'[1]Pricing Schedule'!$F$96+('[1]Pricing Schedule'!$F$97*M423),
IF(AND(I423=38000,R423&gt;123.4,R423&lt;=168.2,M423&lt;=10),'[1]Pricing Schedule'!$F$103+('[1]Pricing Schedule'!$F$105*M423),
IF(AND(I423=38000,R423&gt;123.4,R423&lt;=168.2,M423&gt;10),'[1]Pricing Schedule'!$F$111+('[1]Pricing Schedule'!$F$113*M423),
IF(AND(I423=38000,R423&gt;157.4,R423&lt;=336.4,M423&lt;=10),('[1]Pricing Schedule'!$F$103+('[1]Pricing Schedule'!$F$105*M423))*2,
IF(AND(I423=38000,R423&gt;157.4,R423&lt;=336.4,M423&gt;10),('[1]Pricing Schedule'!$F$111+('[1]Pricing Schedule'!$F$113*M423))*2,
IF(AND(I423=38000,R423&gt;314.8,R423&lt;=504.6,M423&lt;=10),('[1]Pricing Schedule'!$F$103+('[1]Pricing Schedule'!$F$105*M423))*3,
IF(AND(I423=38000,R423&gt;314.8,R423&lt;=504.6,M423&gt;10),('[1]Pricing Schedule'!$F$111+('[1]Pricing Schedule'!$F$113*M423))*3,
IF(AND(I423=38000,R423&gt;472.2,R423&lt;=672.8,M423&lt;=10),('[1]Pricing Schedule'!$F$103+('[1]Pricing Schedule'!$F$105*M423))*4,
IF(AND(I423=38000,R423&gt;472.2,R423&lt;=672.8,M423&gt;10),('[1]Pricing Schedule'!$F$111+('[1]Pricing Schedule'!$F$113*M423))*4,
IF(AND(I423=110000,R423&lt;=12.8,M423&gt;2),'[1]Pricing Schedule'!$F$62+('[1]Pricing Schedule'!$F$63*M423),
IF(AND(I423=110000,R423&lt;=12.8,M423&lt;=2),'[1]Pricing Schedule'!$F$96+('[1]Pricing Schedule'!$F$97*M423),
IF(AND(I423=110000,R423&gt;12.8,R423&lt;=22.8,M423&gt;3),'[1]Pricing Schedule'!$F$71+('[1]Pricing Schedule'!$F$72*M423),
IF(AND(I423=110000,R423&gt;12.8,R423&lt;=22.8,M423&lt;=3),'[1]Pricing Schedule'!$F$96+('[1]Pricing Schedule'!$F$97*M423),
IF(AND(I423=110000,R423&gt;22.8,R423&lt;=30.2),'[1]Pricing Schedule'!$F$80+('[1]Pricing Schedule'!$F$81*M423),
IF(AND(I423=110000,R423&gt;30.2,R423&lt;=45.9),'[1]Pricing Schedule'!$F$89+('[1]Pricing Schedule'!$F$90*M423),
IF(AND(I423=110000,R423&gt;45.9,R423&lt;=123.4),'[1]Pricing Schedule'!$F$96+('[1]Pricing Schedule'!$F$97*M423),
IF(AND(I423=110000,R423&gt;123.4,R423&lt;=168.2,M423&lt;=10),'[1]Pricing Schedule'!$F$103+('[1]Pricing Schedule'!$F$105*M423),
IF(AND(I423=110000,R423&gt;123.4,R423&lt;=168.2,M423&gt;10),'[1]Pricing Schedule'!$F$111+('[1]Pricing Schedule'!$F$113*M423),
IF(AND(I423=110000,R423&gt;168.2,R423&lt;=336.4,M423&lt;=10),('[1]Pricing Schedule'!$F$103+('[1]Pricing Schedule'!$F$105*M423))*2,
IF(AND(I423=110000,R423&gt;168.2,R423&lt;=336.4,M423&gt;10),('[1]Pricing Schedule'!$F$111+('[1]Pricing Schedule'!$F$113*M423))*2,
IF(AND(I423=110000,R423&gt;336.4,R423&lt;=504.6,M423&lt;=10),('[1]Pricing Schedule'!$F$103+('[1]Pricing Schedule'!$F$105*M423))*3,
IF(AND(I423=110000,R423&gt;336.4,R423&lt;=504.6,M423&gt;10),('[1]Pricing Schedule'!$F$111+('[1]Pricing Schedule'!$F$113*M423))*3,
IF(AND(I423=110000,R423&gt;504.6,R423&lt;=672.8,M423&lt;=10),('[1]Pricing Schedule'!$F$103+('[1]Pricing Schedule'!$F$105*M423))*4,
IF(AND(I423=110000,R423&gt;504.6,R423&lt;=672.8,M423&gt;10),('[1]Pricing Schedule'!$F$111+('[1]Pricing Schedule'!$F$113*M423))*4,
IF(AND(I423=110000,R423&gt;672.8,R423&lt;=841,M423&lt;=10),('[1]Pricing Schedule'!$F$103+('[1]Pricing Schedule'!$F$105*M423))*5,
IF(AND(I423=110000,R423&gt;672.8,R423&lt;=841,M423&gt;10),('[1]Pricing Schedule'!$F$111+('[1]Pricing Schedule'!$F$113*M423))*5,
IF(AND(I423=110000,R423&gt;672.8,R423&lt;=841,M423&lt;=10),('[1]Pricing Schedule'!$F$103+('[1]Pricing Schedule'!$F$105*M423))*5,
IF(AND(I423=110000,R423&gt;672.8,R423&lt;=841,M423&gt;10),('[1]Pricing Schedule'!$F$111+('[1]Pricing Schedule'!$F$113*M423))*5,
IF(AND(I423=110000,R423&gt;1345.6,R423&lt;=1513.8,M423&lt;=10),('[1]Pricing Schedule'!$F$103+('[1]Pricing Schedule'!$F$105*M423))*9,
IF(AND(I423=110000,R423&gt;1345.6,R423&lt;=1513.8,M423&gt;10),('[1]Pricing Schedule'!$F$111+('[1]Pricing Schedule'!$F$113*M423))*9,
9999999999)))))))))))))))))))))))))))))))))))))))</f>
        <v>488330</v>
      </c>
      <c r="T423" s="21">
        <f>IF(AND(I423=38000,R423&lt;=4.5,M423&gt;8),'[1]Pricing Schedule'!$J$9,
IF(AND(I423=38000,R423&lt;=4.5,M423&lt;=8),'[1]Pricing Schedule'!$J$36,
IF(AND(I423=38000,R423&gt;4.5,R423&lt;=9,M423&gt;8),'[1]Pricing Schedule'!$J$18,
IF(AND(I423=38000,R423&gt;4.5,R423&lt;=9,M423&lt;=8),'[1]Pricing Schedule'!$J$36,
IF(AND(I423=38000,R423&gt;9,R423&lt;=12.8,M423&gt;8),'[1]Pricing Schedule'!$J$27,
IF(AND(I423=38000,R423&gt;9,R423&lt;=12.8,M423&lt;=8),'[1]Pricing Schedule'!$J$36,
IF(AND(I423=38000,R423&gt;12.8,R423&lt;=22.8),'[1]Pricing Schedule'!$J$36,
IF(AND(I423=38000,R423&gt;22.8,R423&lt;=30.2),'[1]Pricing Schedule'!$J$45,
IF(AND(I423=38000,R423&gt;30.2,R423&lt;=45.9),'[1]Pricing Schedule'!$J$54,
IF(AND(I423=38000,R423&gt;45.9,R423&lt;=123.4),'[1]Pricing Schedule'!$J$97,
IF(AND(I423=38000,R423&gt;123.4,R423&lt;=168.2,M423&lt;=10),'[1]Pricing Schedule'!$J$105,
IF(AND(I423=38000,R423&gt;123.4,R423&lt;=168.2,M423&gt;10),'[1]Pricing Schedule'!$J$113,
IF(AND(I423=38000,R423&gt;168.2,R423&lt;=336.4,M423&lt;=10),('[1]Pricing Schedule'!$J$105),
IF(AND(I423=38000,R423&gt;168.2,R423&lt;=336.4,M423&gt;10),('[1]Pricing Schedule'!$J$113),
IF(AND(I423=38000,R423&gt;336.4,R423&lt;=504.6,M423&lt;=10),('[1]Pricing Schedule'!$J$105),
IF(AND(I423=38000,R423&gt;336.4,R423&lt;=504.6,M423&gt;10),('[1]Pricing Schedule'!$J$113),
IF(AND(I423=38000,R423&gt;504.6,R423&lt;=672.8,M423&lt;=10),('[1]Pricing Schedule'!$J$105),
IF(AND(I423=38000,R423&gt;504.6,R423&lt;=672.8,M423&gt;10),('[1]Pricing Schedule'!$J$113),
IF(AND(I423=110000,R423&lt;=12.8,M423&gt;2),'[1]Pricing Schedule'!$J$63,
IF(AND(I423=110000,R423&lt;=12.8,M423&lt;=2),'[1]Pricing Schedule'!$J$97,
IF(AND(I423=110000,R423&gt;12.8,R423&lt;=22.8,M423&gt;3),'[1]Pricing Schedule'!$J$72,
IF(AND(I423=110000,R423&gt;12.8,R423&lt;=22.8,M423&lt;=3),'[1]Pricing Schedule'!$J$97,
IF(AND(I423=110000,R423&gt;22.8,R423&lt;=30.2),'[1]Pricing Schedule'!$J$81,
IF(AND(I423=110000,R423&gt;30.2,R423&lt;=45.9),'[1]Pricing Schedule'!$J$90,
IF(AND(I423=110000,R423&gt;45.9,R423&lt;=123.4),'[1]Pricing Schedule'!$J$97,
IF(AND(I423=110000,R423&gt;123.4,R423&lt;=168.2,M423&lt;=10),'[1]Pricing Schedule'!$J$105,
IF(AND(I423=110000,R423&gt;123.4,R423&lt;=168.2,M423&gt;10),'[1]Pricing Schedule'!$J$113,
IF(AND(I423=110000,R423&gt;168.2,R423&lt;=336.2,M423&lt;=10),('[1]Pricing Schedule'!$J$105),
IF(AND(I423=110000,R423&gt;168.2,R423&lt;=336.2,M423&gt;10),('[1]Pricing Schedule'!$J$113),
IF(AND(I423=110000,R423&gt;336.4,R423&lt;=504.6,M423&lt;=10),('[1]Pricing Schedule'!$J$105),
IF(AND(I423=110000,R423&gt;336.4,R423&lt;=504.6,M423&gt;10),('[1]Pricing Schedule'!$J$113),
IF(AND(I423=110000,R423&gt;504.6,R423&lt;=672.8,M423&lt;=10),('[1]Pricing Schedule'!$J$105),
IF(AND(I423=110000,R423&gt;504.6,R423&lt;=672.8,M423&gt;10),('[1]Pricing Schedule'!$J$113),
IF(AND(I423=110000,R423&gt;672.8,R423&lt;=841,M423&lt;=10),('[1]Pricing Schedule'!$J$105),
IF(AND(I423=110000,R423&gt;672.8,R423&lt;=841,M423&gt;10),('[1]Pricing Schedule'!$J$113),
IF(AND(I423=110000,R423&gt;1682,R423&lt;=1850.2,M423&lt;=10),('[1]Pricing Schedule'!$J$105),
IF(AND(I423=110000,R423&gt;1682,R423&lt;=1850.2,M423&gt;10),('[1]Pricing Schedule'!$J$113),
IF(AND(I423=110000,R423&gt;2018.4,R423&lt;=2186.6,M423&lt;=10),('[1]Pricing Schedule'!$J$105),
IF(AND(I423=110000,R423&gt;2018.4,R423&lt;=2186.6,M423&gt;10),('[1]Pricing Schedule'!$J$113),999999999)))))))))))))))))))))))))))))))))))))))</f>
        <v>4</v>
      </c>
      <c r="U423" s="40">
        <f t="shared" si="42"/>
        <v>116269.04761904762</v>
      </c>
      <c r="V423" s="41">
        <f t="shared" si="43"/>
        <v>8.6007413019884087</v>
      </c>
      <c r="Y423" s="23">
        <v>635</v>
      </c>
      <c r="Z423" s="23">
        <v>90</v>
      </c>
      <c r="AR423" s="35"/>
    </row>
    <row r="424" spans="1:44">
      <c r="A424" s="23">
        <v>424</v>
      </c>
      <c r="B424" s="23">
        <v>424</v>
      </c>
      <c r="C424" s="23" t="s">
        <v>785</v>
      </c>
      <c r="D424" s="23" t="s">
        <v>786</v>
      </c>
      <c r="E424" s="23" t="s">
        <v>786</v>
      </c>
      <c r="F424" s="23" t="s">
        <v>787</v>
      </c>
      <c r="G424" s="23" t="s">
        <v>788</v>
      </c>
      <c r="H424" s="23" t="s">
        <v>113</v>
      </c>
      <c r="I424" s="13">
        <v>38000</v>
      </c>
      <c r="J424" s="23" t="s">
        <v>119</v>
      </c>
      <c r="K424" s="13">
        <v>38000</v>
      </c>
      <c r="L424" s="24">
        <v>1.345</v>
      </c>
      <c r="M424" s="37">
        <f t="shared" si="38"/>
        <v>2</v>
      </c>
      <c r="N424" s="24">
        <v>0.108</v>
      </c>
      <c r="O424" s="13">
        <v>2</v>
      </c>
      <c r="P424" s="36">
        <f t="shared" si="39"/>
        <v>0.108</v>
      </c>
      <c r="Q424" s="38">
        <f t="shared" si="40"/>
        <v>4.2</v>
      </c>
      <c r="R424" s="37">
        <f t="shared" si="41"/>
        <v>4.2</v>
      </c>
      <c r="S424" s="39">
        <f>IF(AND(I424=38000,R424&lt;=4.5,M424&gt;8),'[1]Pricing Schedule'!$F$8+('[1]Pricing Schedule'!$F$9*M424),
IF(AND(I424=38000,R424&lt;=4.5,M424&lt;=8),'[1]Pricing Schedule'!$F$34+('[1]Pricing Schedule'!$F$36*M424),
IF(AND(I424=38000,R424&gt;4.5,R424&lt;=9,M424&gt;8),'[1]Pricing Schedule'!$F$17+('[1]Pricing Schedule'!$F$18*M424),
IF(AND(I424=38000,R424&gt;4.5,R424&lt;=9,M424&lt;=8),'[1]Pricing Schedule'!$F$34+('[1]Pricing Schedule'!$F$36*M424),
IF(AND(I424=38000,R424&gt;9,R424&lt;=12.8,M424&gt;8),'[1]Pricing Schedule'!$F$26+('[1]Pricing Schedule'!$F$27*M424),
IF(AND(I424=38000,R424&gt;9,R424&lt;=12.8,M424&lt;=8),'[1]Pricing Schedule'!$F$34+('[1]Pricing Schedule'!$F$36*M424),
IF(AND(I424=38000,R424&gt;12.8,R424&lt;=22.8),'[1]Pricing Schedule'!$F$34+('[1]Pricing Schedule'!$F$36*M424),
IF(AND(I424=38000,R424&gt;22.8,R424&lt;=30.2),'[1]Pricing Schedule'!$F$43+('[1]Pricing Schedule'!$F$45*M424),
IF(AND(I424=38000,R424&gt;30.2,R424&lt;=45.9),'[1]Pricing Schedule'!$F$52+('[1]Pricing Schedule'!$F$54*M424),
IF(AND(I424=38000,R424&gt;45.9,R424&lt;=123.4),'[1]Pricing Schedule'!$F$96+('[1]Pricing Schedule'!$F$97*M424),
IF(AND(I424=38000,R424&gt;123.4,R424&lt;=168.2,M424&lt;=10),'[1]Pricing Schedule'!$F$103+('[1]Pricing Schedule'!$F$105*M424),
IF(AND(I424=38000,R424&gt;123.4,R424&lt;=168.2,M424&gt;10),'[1]Pricing Schedule'!$F$111+('[1]Pricing Schedule'!$F$113*M424),
IF(AND(I424=38000,R424&gt;157.4,R424&lt;=336.4,M424&lt;=10),('[1]Pricing Schedule'!$F$103+('[1]Pricing Schedule'!$F$105*M424))*2,
IF(AND(I424=38000,R424&gt;157.4,R424&lt;=336.4,M424&gt;10),('[1]Pricing Schedule'!$F$111+('[1]Pricing Schedule'!$F$113*M424))*2,
IF(AND(I424=38000,R424&gt;314.8,R424&lt;=504.6,M424&lt;=10),('[1]Pricing Schedule'!$F$103+('[1]Pricing Schedule'!$F$105*M424))*3,
IF(AND(I424=38000,R424&gt;314.8,R424&lt;=504.6,M424&gt;10),('[1]Pricing Schedule'!$F$111+('[1]Pricing Schedule'!$F$113*M424))*3,
IF(AND(I424=38000,R424&gt;472.2,R424&lt;=672.8,M424&lt;=10),('[1]Pricing Schedule'!$F$103+('[1]Pricing Schedule'!$F$105*M424))*4,
IF(AND(I424=38000,R424&gt;472.2,R424&lt;=672.8,M424&gt;10),('[1]Pricing Schedule'!$F$111+('[1]Pricing Schedule'!$F$113*M424))*4,
IF(AND(I424=110000,R424&lt;=12.8,M424&gt;2),'[1]Pricing Schedule'!$F$62+('[1]Pricing Schedule'!$F$63*M424),
IF(AND(I424=110000,R424&lt;=12.8,M424&lt;=2),'[1]Pricing Schedule'!$F$96+('[1]Pricing Schedule'!$F$97*M424),
IF(AND(I424=110000,R424&gt;12.8,R424&lt;=22.8,M424&gt;3),'[1]Pricing Schedule'!$F$71+('[1]Pricing Schedule'!$F$72*M424),
IF(AND(I424=110000,R424&gt;12.8,R424&lt;=22.8,M424&lt;=3),'[1]Pricing Schedule'!$F$96+('[1]Pricing Schedule'!$F$97*M424),
IF(AND(I424=110000,R424&gt;22.8,R424&lt;=30.2),'[1]Pricing Schedule'!$F$80+('[1]Pricing Schedule'!$F$81*M424),
IF(AND(I424=110000,R424&gt;30.2,R424&lt;=45.9),'[1]Pricing Schedule'!$F$89+('[1]Pricing Schedule'!$F$90*M424),
IF(AND(I424=110000,R424&gt;45.9,R424&lt;=123.4),'[1]Pricing Schedule'!$F$96+('[1]Pricing Schedule'!$F$97*M424),
IF(AND(I424=110000,R424&gt;123.4,R424&lt;=168.2,M424&lt;=10),'[1]Pricing Schedule'!$F$103+('[1]Pricing Schedule'!$F$105*M424),
IF(AND(I424=110000,R424&gt;123.4,R424&lt;=168.2,M424&gt;10),'[1]Pricing Schedule'!$F$111+('[1]Pricing Schedule'!$F$113*M424),
IF(AND(I424=110000,R424&gt;168.2,R424&lt;=336.4,M424&lt;=10),('[1]Pricing Schedule'!$F$103+('[1]Pricing Schedule'!$F$105*M424))*2,
IF(AND(I424=110000,R424&gt;168.2,R424&lt;=336.4,M424&gt;10),('[1]Pricing Schedule'!$F$111+('[1]Pricing Schedule'!$F$113*M424))*2,
IF(AND(I424=110000,R424&gt;336.4,R424&lt;=504.6,M424&lt;=10),('[1]Pricing Schedule'!$F$103+('[1]Pricing Schedule'!$F$105*M424))*3,
IF(AND(I424=110000,R424&gt;336.4,R424&lt;=504.6,M424&gt;10),('[1]Pricing Schedule'!$F$111+('[1]Pricing Schedule'!$F$113*M424))*3,
IF(AND(I424=110000,R424&gt;504.6,R424&lt;=672.8,M424&lt;=10),('[1]Pricing Schedule'!$F$103+('[1]Pricing Schedule'!$F$105*M424))*4,
IF(AND(I424=110000,R424&gt;504.6,R424&lt;=672.8,M424&gt;10),('[1]Pricing Schedule'!$F$111+('[1]Pricing Schedule'!$F$113*M424))*4,
IF(AND(I424=110000,R424&gt;672.8,R424&lt;=841,M424&lt;=10),('[1]Pricing Schedule'!$F$103+('[1]Pricing Schedule'!$F$105*M424))*5,
IF(AND(I424=110000,R424&gt;672.8,R424&lt;=841,M424&gt;10),('[1]Pricing Schedule'!$F$111+('[1]Pricing Schedule'!$F$113*M424))*5,
IF(AND(I424=110000,R424&gt;672.8,R424&lt;=841,M424&lt;=10),('[1]Pricing Schedule'!$F$103+('[1]Pricing Schedule'!$F$105*M424))*5,
IF(AND(I424=110000,R424&gt;672.8,R424&lt;=841,M424&gt;10),('[1]Pricing Schedule'!$F$111+('[1]Pricing Schedule'!$F$113*M424))*5,
IF(AND(I424=110000,R424&gt;1345.6,R424&lt;=1513.8,M424&lt;=10),('[1]Pricing Schedule'!$F$103+('[1]Pricing Schedule'!$F$105*M424))*9,
IF(AND(I424=110000,R424&gt;1345.6,R424&lt;=1513.8,M424&gt;10),('[1]Pricing Schedule'!$F$111+('[1]Pricing Schedule'!$F$113*M424))*9,
9999999999)))))))))))))))))))))))))))))))))))))))</f>
        <v>488330</v>
      </c>
      <c r="T424" s="21">
        <f>IF(AND(I424=38000,R424&lt;=4.5,M424&gt;8),'[1]Pricing Schedule'!$J$9,
IF(AND(I424=38000,R424&lt;=4.5,M424&lt;=8),'[1]Pricing Schedule'!$J$36,
IF(AND(I424=38000,R424&gt;4.5,R424&lt;=9,M424&gt;8),'[1]Pricing Schedule'!$J$18,
IF(AND(I424=38000,R424&gt;4.5,R424&lt;=9,M424&lt;=8),'[1]Pricing Schedule'!$J$36,
IF(AND(I424=38000,R424&gt;9,R424&lt;=12.8,M424&gt;8),'[1]Pricing Schedule'!$J$27,
IF(AND(I424=38000,R424&gt;9,R424&lt;=12.8,M424&lt;=8),'[1]Pricing Schedule'!$J$36,
IF(AND(I424=38000,R424&gt;12.8,R424&lt;=22.8),'[1]Pricing Schedule'!$J$36,
IF(AND(I424=38000,R424&gt;22.8,R424&lt;=30.2),'[1]Pricing Schedule'!$J$45,
IF(AND(I424=38000,R424&gt;30.2,R424&lt;=45.9),'[1]Pricing Schedule'!$J$54,
IF(AND(I424=38000,R424&gt;45.9,R424&lt;=123.4),'[1]Pricing Schedule'!$J$97,
IF(AND(I424=38000,R424&gt;123.4,R424&lt;=168.2,M424&lt;=10),'[1]Pricing Schedule'!$J$105,
IF(AND(I424=38000,R424&gt;123.4,R424&lt;=168.2,M424&gt;10),'[1]Pricing Schedule'!$J$113,
IF(AND(I424=38000,R424&gt;168.2,R424&lt;=336.4,M424&lt;=10),('[1]Pricing Schedule'!$J$105),
IF(AND(I424=38000,R424&gt;168.2,R424&lt;=336.4,M424&gt;10),('[1]Pricing Schedule'!$J$113),
IF(AND(I424=38000,R424&gt;336.4,R424&lt;=504.6,M424&lt;=10),('[1]Pricing Schedule'!$J$105),
IF(AND(I424=38000,R424&gt;336.4,R424&lt;=504.6,M424&gt;10),('[1]Pricing Schedule'!$J$113),
IF(AND(I424=38000,R424&gt;504.6,R424&lt;=672.8,M424&lt;=10),('[1]Pricing Schedule'!$J$105),
IF(AND(I424=38000,R424&gt;504.6,R424&lt;=672.8,M424&gt;10),('[1]Pricing Schedule'!$J$113),
IF(AND(I424=110000,R424&lt;=12.8,M424&gt;2),'[1]Pricing Schedule'!$J$63,
IF(AND(I424=110000,R424&lt;=12.8,M424&lt;=2),'[1]Pricing Schedule'!$J$97,
IF(AND(I424=110000,R424&gt;12.8,R424&lt;=22.8,M424&gt;3),'[1]Pricing Schedule'!$J$72,
IF(AND(I424=110000,R424&gt;12.8,R424&lt;=22.8,M424&lt;=3),'[1]Pricing Schedule'!$J$97,
IF(AND(I424=110000,R424&gt;22.8,R424&lt;=30.2),'[1]Pricing Schedule'!$J$81,
IF(AND(I424=110000,R424&gt;30.2,R424&lt;=45.9),'[1]Pricing Schedule'!$J$90,
IF(AND(I424=110000,R424&gt;45.9,R424&lt;=123.4),'[1]Pricing Schedule'!$J$97,
IF(AND(I424=110000,R424&gt;123.4,R424&lt;=168.2,M424&lt;=10),'[1]Pricing Schedule'!$J$105,
IF(AND(I424=110000,R424&gt;123.4,R424&lt;=168.2,M424&gt;10),'[1]Pricing Schedule'!$J$113,
IF(AND(I424=110000,R424&gt;168.2,R424&lt;=336.2,M424&lt;=10),('[1]Pricing Schedule'!$J$105),
IF(AND(I424=110000,R424&gt;168.2,R424&lt;=336.2,M424&gt;10),('[1]Pricing Schedule'!$J$113),
IF(AND(I424=110000,R424&gt;336.4,R424&lt;=504.6,M424&lt;=10),('[1]Pricing Schedule'!$J$105),
IF(AND(I424=110000,R424&gt;336.4,R424&lt;=504.6,M424&gt;10),('[1]Pricing Schedule'!$J$113),
IF(AND(I424=110000,R424&gt;504.6,R424&lt;=672.8,M424&lt;=10),('[1]Pricing Schedule'!$J$105),
IF(AND(I424=110000,R424&gt;504.6,R424&lt;=672.8,M424&gt;10),('[1]Pricing Schedule'!$J$113),
IF(AND(I424=110000,R424&gt;672.8,R424&lt;=841,M424&lt;=10),('[1]Pricing Schedule'!$J$105),
IF(AND(I424=110000,R424&gt;672.8,R424&lt;=841,M424&gt;10),('[1]Pricing Schedule'!$J$113),
IF(AND(I424=110000,R424&gt;1682,R424&lt;=1850.2,M424&lt;=10),('[1]Pricing Schedule'!$J$105),
IF(AND(I424=110000,R424&gt;1682,R424&lt;=1850.2,M424&gt;10),('[1]Pricing Schedule'!$J$113),
IF(AND(I424=110000,R424&gt;2018.4,R424&lt;=2186.6,M424&lt;=10),('[1]Pricing Schedule'!$J$105),
IF(AND(I424=110000,R424&gt;2018.4,R424&lt;=2186.6,M424&gt;10),('[1]Pricing Schedule'!$J$113),999999999)))))))))))))))))))))))))))))))))))))))</f>
        <v>4</v>
      </c>
      <c r="U424" s="40">
        <f t="shared" si="42"/>
        <v>116269.04761904762</v>
      </c>
      <c r="V424" s="41">
        <f t="shared" si="43"/>
        <v>8.6007413019884087</v>
      </c>
      <c r="Y424" s="23">
        <v>34</v>
      </c>
      <c r="Z424" s="23">
        <v>384</v>
      </c>
      <c r="AR424" s="35"/>
    </row>
    <row r="425" spans="1:44">
      <c r="A425" s="23">
        <v>425</v>
      </c>
      <c r="B425" s="23">
        <v>425</v>
      </c>
      <c r="C425" s="23" t="s">
        <v>789</v>
      </c>
      <c r="D425" s="23" t="s">
        <v>121</v>
      </c>
      <c r="E425" s="23" t="s">
        <v>121</v>
      </c>
      <c r="F425" s="23" t="s">
        <v>686</v>
      </c>
      <c r="G425" s="23" t="s">
        <v>687</v>
      </c>
      <c r="H425" s="23" t="s">
        <v>133</v>
      </c>
      <c r="I425" s="13">
        <v>110000</v>
      </c>
      <c r="J425" s="23" t="s">
        <v>119</v>
      </c>
      <c r="K425" s="13">
        <v>110000</v>
      </c>
      <c r="L425" s="24">
        <v>2.274</v>
      </c>
      <c r="M425" s="37">
        <f t="shared" si="38"/>
        <v>3</v>
      </c>
      <c r="N425" s="24">
        <v>0.189</v>
      </c>
      <c r="O425" s="13">
        <v>2</v>
      </c>
      <c r="P425" s="36">
        <f t="shared" si="39"/>
        <v>0.189</v>
      </c>
      <c r="Q425" s="38">
        <f t="shared" si="40"/>
        <v>4.2</v>
      </c>
      <c r="R425" s="37">
        <f t="shared" si="41"/>
        <v>4.2</v>
      </c>
      <c r="S425" s="39">
        <f>IF(AND(I425=38000,R425&lt;=4.5,M425&gt;8),'[1]Pricing Schedule'!$F$8+('[1]Pricing Schedule'!$F$9*M425),
IF(AND(I425=38000,R425&lt;=4.5,M425&lt;=8),'[1]Pricing Schedule'!$F$34+('[1]Pricing Schedule'!$F$36*M425),
IF(AND(I425=38000,R425&gt;4.5,R425&lt;=9,M425&gt;8),'[1]Pricing Schedule'!$F$17+('[1]Pricing Schedule'!$F$18*M425),
IF(AND(I425=38000,R425&gt;4.5,R425&lt;=9,M425&lt;=8),'[1]Pricing Schedule'!$F$34+('[1]Pricing Schedule'!$F$36*M425),
IF(AND(I425=38000,R425&gt;9,R425&lt;=12.8,M425&gt;8),'[1]Pricing Schedule'!$F$26+('[1]Pricing Schedule'!$F$27*M425),
IF(AND(I425=38000,R425&gt;9,R425&lt;=12.8,M425&lt;=8),'[1]Pricing Schedule'!$F$34+('[1]Pricing Schedule'!$F$36*M425),
IF(AND(I425=38000,R425&gt;12.8,R425&lt;=22.8),'[1]Pricing Schedule'!$F$34+('[1]Pricing Schedule'!$F$36*M425),
IF(AND(I425=38000,R425&gt;22.8,R425&lt;=30.2),'[1]Pricing Schedule'!$F$43+('[1]Pricing Schedule'!$F$45*M425),
IF(AND(I425=38000,R425&gt;30.2,R425&lt;=45.9),'[1]Pricing Schedule'!$F$52+('[1]Pricing Schedule'!$F$54*M425),
IF(AND(I425=38000,R425&gt;45.9,R425&lt;=123.4),'[1]Pricing Schedule'!$F$96+('[1]Pricing Schedule'!$F$97*M425),
IF(AND(I425=38000,R425&gt;123.4,R425&lt;=168.2,M425&lt;=10),'[1]Pricing Schedule'!$F$103+('[1]Pricing Schedule'!$F$105*M425),
IF(AND(I425=38000,R425&gt;123.4,R425&lt;=168.2,M425&gt;10),'[1]Pricing Schedule'!$F$111+('[1]Pricing Schedule'!$F$113*M425),
IF(AND(I425=38000,R425&gt;157.4,R425&lt;=336.4,M425&lt;=10),('[1]Pricing Schedule'!$F$103+('[1]Pricing Schedule'!$F$105*M425))*2,
IF(AND(I425=38000,R425&gt;157.4,R425&lt;=336.4,M425&gt;10),('[1]Pricing Schedule'!$F$111+('[1]Pricing Schedule'!$F$113*M425))*2,
IF(AND(I425=38000,R425&gt;314.8,R425&lt;=504.6,M425&lt;=10),('[1]Pricing Schedule'!$F$103+('[1]Pricing Schedule'!$F$105*M425))*3,
IF(AND(I425=38000,R425&gt;314.8,R425&lt;=504.6,M425&gt;10),('[1]Pricing Schedule'!$F$111+('[1]Pricing Schedule'!$F$113*M425))*3,
IF(AND(I425=38000,R425&gt;472.2,R425&lt;=672.8,M425&lt;=10),('[1]Pricing Schedule'!$F$103+('[1]Pricing Schedule'!$F$105*M425))*4,
IF(AND(I425=38000,R425&gt;472.2,R425&lt;=672.8,M425&gt;10),('[1]Pricing Schedule'!$F$111+('[1]Pricing Schedule'!$F$113*M425))*4,
IF(AND(I425=110000,R425&lt;=12.8,M425&gt;2),'[1]Pricing Schedule'!$F$62+('[1]Pricing Schedule'!$F$63*M425),
IF(AND(I425=110000,R425&lt;=12.8,M425&lt;=2),'[1]Pricing Schedule'!$F$96+('[1]Pricing Schedule'!$F$97*M425),
IF(AND(I425=110000,R425&gt;12.8,R425&lt;=22.8,M425&gt;3),'[1]Pricing Schedule'!$F$71+('[1]Pricing Schedule'!$F$72*M425),
IF(AND(I425=110000,R425&gt;12.8,R425&lt;=22.8,M425&lt;=3),'[1]Pricing Schedule'!$F$96+('[1]Pricing Schedule'!$F$97*M425),
IF(AND(I425=110000,R425&gt;22.8,R425&lt;=30.2),'[1]Pricing Schedule'!$F$80+('[1]Pricing Schedule'!$F$81*M425),
IF(AND(I425=110000,R425&gt;30.2,R425&lt;=45.9),'[1]Pricing Schedule'!$F$89+('[1]Pricing Schedule'!$F$90*M425),
IF(AND(I425=110000,R425&gt;45.9,R425&lt;=123.4),'[1]Pricing Schedule'!$F$96+('[1]Pricing Schedule'!$F$97*M425),
IF(AND(I425=110000,R425&gt;123.4,R425&lt;=168.2,M425&lt;=10),'[1]Pricing Schedule'!$F$103+('[1]Pricing Schedule'!$F$105*M425),
IF(AND(I425=110000,R425&gt;123.4,R425&lt;=168.2,M425&gt;10),'[1]Pricing Schedule'!$F$111+('[1]Pricing Schedule'!$F$113*M425),
IF(AND(I425=110000,R425&gt;168.2,R425&lt;=336.4,M425&lt;=10),('[1]Pricing Schedule'!$F$103+('[1]Pricing Schedule'!$F$105*M425))*2,
IF(AND(I425=110000,R425&gt;168.2,R425&lt;=336.4,M425&gt;10),('[1]Pricing Schedule'!$F$111+('[1]Pricing Schedule'!$F$113*M425))*2,
IF(AND(I425=110000,R425&gt;336.4,R425&lt;=504.6,M425&lt;=10),('[1]Pricing Schedule'!$F$103+('[1]Pricing Schedule'!$F$105*M425))*3,
IF(AND(I425=110000,R425&gt;336.4,R425&lt;=504.6,M425&gt;10),('[1]Pricing Schedule'!$F$111+('[1]Pricing Schedule'!$F$113*M425))*3,
IF(AND(I425=110000,R425&gt;504.6,R425&lt;=672.8,M425&lt;=10),('[1]Pricing Schedule'!$F$103+('[1]Pricing Schedule'!$F$105*M425))*4,
IF(AND(I425=110000,R425&gt;504.6,R425&lt;=672.8,M425&gt;10),('[1]Pricing Schedule'!$F$111+('[1]Pricing Schedule'!$F$113*M425))*4,
IF(AND(I425=110000,R425&gt;672.8,R425&lt;=841,M425&lt;=10),('[1]Pricing Schedule'!$F$103+('[1]Pricing Schedule'!$F$105*M425))*5,
IF(AND(I425=110000,R425&gt;672.8,R425&lt;=841,M425&gt;10),('[1]Pricing Schedule'!$F$111+('[1]Pricing Schedule'!$F$113*M425))*5,
IF(AND(I425=110000,R425&gt;672.8,R425&lt;=841,M425&lt;=10),('[1]Pricing Schedule'!$F$103+('[1]Pricing Schedule'!$F$105*M425))*5,
IF(AND(I425=110000,R425&gt;672.8,R425&lt;=841,M425&gt;10),('[1]Pricing Schedule'!$F$111+('[1]Pricing Schedule'!$F$113*M425))*5,
IF(AND(I425=110000,R425&gt;1345.6,R425&lt;=1513.8,M425&lt;=10),('[1]Pricing Schedule'!$F$103+('[1]Pricing Schedule'!$F$105*M425))*9,
IF(AND(I425=110000,R425&gt;1345.6,R425&lt;=1513.8,M425&gt;10),('[1]Pricing Schedule'!$F$111+('[1]Pricing Schedule'!$F$113*M425))*9,
9999999999)))))))))))))))))))))))))))))))))))))))</f>
        <v>1574570</v>
      </c>
      <c r="T425" s="21">
        <f>IF(AND(I425=38000,R425&lt;=4.5,M425&gt;8),'[1]Pricing Schedule'!$J$9,
IF(AND(I425=38000,R425&lt;=4.5,M425&lt;=8),'[1]Pricing Schedule'!$J$36,
IF(AND(I425=38000,R425&gt;4.5,R425&lt;=9,M425&gt;8),'[1]Pricing Schedule'!$J$18,
IF(AND(I425=38000,R425&gt;4.5,R425&lt;=9,M425&lt;=8),'[1]Pricing Schedule'!$J$36,
IF(AND(I425=38000,R425&gt;9,R425&lt;=12.8,M425&gt;8),'[1]Pricing Schedule'!$J$27,
IF(AND(I425=38000,R425&gt;9,R425&lt;=12.8,M425&lt;=8),'[1]Pricing Schedule'!$J$36,
IF(AND(I425=38000,R425&gt;12.8,R425&lt;=22.8),'[1]Pricing Schedule'!$J$36,
IF(AND(I425=38000,R425&gt;22.8,R425&lt;=30.2),'[1]Pricing Schedule'!$J$45,
IF(AND(I425=38000,R425&gt;30.2,R425&lt;=45.9),'[1]Pricing Schedule'!$J$54,
IF(AND(I425=38000,R425&gt;45.9,R425&lt;=123.4),'[1]Pricing Schedule'!$J$97,
IF(AND(I425=38000,R425&gt;123.4,R425&lt;=168.2,M425&lt;=10),'[1]Pricing Schedule'!$J$105,
IF(AND(I425=38000,R425&gt;123.4,R425&lt;=168.2,M425&gt;10),'[1]Pricing Schedule'!$J$113,
IF(AND(I425=38000,R425&gt;168.2,R425&lt;=336.4,M425&lt;=10),('[1]Pricing Schedule'!$J$105),
IF(AND(I425=38000,R425&gt;168.2,R425&lt;=336.4,M425&gt;10),('[1]Pricing Schedule'!$J$113),
IF(AND(I425=38000,R425&gt;336.4,R425&lt;=504.6,M425&lt;=10),('[1]Pricing Schedule'!$J$105),
IF(AND(I425=38000,R425&gt;336.4,R425&lt;=504.6,M425&gt;10),('[1]Pricing Schedule'!$J$113),
IF(AND(I425=38000,R425&gt;504.6,R425&lt;=672.8,M425&lt;=10),('[1]Pricing Schedule'!$J$105),
IF(AND(I425=38000,R425&gt;504.6,R425&lt;=672.8,M425&gt;10),('[1]Pricing Schedule'!$J$113),
IF(AND(I425=110000,R425&lt;=12.8,M425&gt;2),'[1]Pricing Schedule'!$J$63,
IF(AND(I425=110000,R425&lt;=12.8,M425&lt;=2),'[1]Pricing Schedule'!$J$97,
IF(AND(I425=110000,R425&gt;12.8,R425&lt;=22.8,M425&gt;3),'[1]Pricing Schedule'!$J$72,
IF(AND(I425=110000,R425&gt;12.8,R425&lt;=22.8,M425&lt;=3),'[1]Pricing Schedule'!$J$97,
IF(AND(I425=110000,R425&gt;22.8,R425&lt;=30.2),'[1]Pricing Schedule'!$J$81,
IF(AND(I425=110000,R425&gt;30.2,R425&lt;=45.9),'[1]Pricing Schedule'!$J$90,
IF(AND(I425=110000,R425&gt;45.9,R425&lt;=123.4),'[1]Pricing Schedule'!$J$97,
IF(AND(I425=110000,R425&gt;123.4,R425&lt;=168.2,M425&lt;=10),'[1]Pricing Schedule'!$J$105,
IF(AND(I425=110000,R425&gt;123.4,R425&lt;=168.2,M425&gt;10),'[1]Pricing Schedule'!$J$113,
IF(AND(I425=110000,R425&gt;168.2,R425&lt;=336.2,M425&lt;=10),('[1]Pricing Schedule'!$J$105),
IF(AND(I425=110000,R425&gt;168.2,R425&lt;=336.2,M425&gt;10),('[1]Pricing Schedule'!$J$113),
IF(AND(I425=110000,R425&gt;336.4,R425&lt;=504.6,M425&lt;=10),('[1]Pricing Schedule'!$J$105),
IF(AND(I425=110000,R425&gt;336.4,R425&lt;=504.6,M425&gt;10),('[1]Pricing Schedule'!$J$113),
IF(AND(I425=110000,R425&gt;504.6,R425&lt;=672.8,M425&lt;=10),('[1]Pricing Schedule'!$J$105),
IF(AND(I425=110000,R425&gt;504.6,R425&lt;=672.8,M425&gt;10),('[1]Pricing Schedule'!$J$113),
IF(AND(I425=110000,R425&gt;672.8,R425&lt;=841,M425&lt;=10),('[1]Pricing Schedule'!$J$105),
IF(AND(I425=110000,R425&gt;672.8,R425&lt;=841,M425&gt;10),('[1]Pricing Schedule'!$J$113),
IF(AND(I425=110000,R425&gt;1682,R425&lt;=1850.2,M425&lt;=10),('[1]Pricing Schedule'!$J$105),
IF(AND(I425=110000,R425&gt;1682,R425&lt;=1850.2,M425&gt;10),('[1]Pricing Schedule'!$J$113),
IF(AND(I425=110000,R425&gt;2018.4,R425&lt;=2186.6,M425&lt;=10),('[1]Pricing Schedule'!$J$105),
IF(AND(I425=110000,R425&gt;2018.4,R425&lt;=2186.6,M425&gt;10),('[1]Pricing Schedule'!$J$113),999999999)))))))))))))))))))))))))))))))))))))))</f>
        <v>7</v>
      </c>
      <c r="U425" s="40">
        <f t="shared" si="42"/>
        <v>374897.61904761905</v>
      </c>
      <c r="V425" s="41">
        <f t="shared" si="43"/>
        <v>2.6673949078161021</v>
      </c>
      <c r="Y425" s="23">
        <v>642</v>
      </c>
      <c r="Z425" s="23">
        <v>196</v>
      </c>
      <c r="AR425" s="35"/>
    </row>
    <row r="426" spans="1:44">
      <c r="A426" s="23">
        <v>426</v>
      </c>
      <c r="B426" s="23">
        <v>426</v>
      </c>
      <c r="C426" s="23" t="s">
        <v>790</v>
      </c>
      <c r="D426" s="23" t="s">
        <v>121</v>
      </c>
      <c r="E426" s="23" t="s">
        <v>121</v>
      </c>
      <c r="F426" s="23" t="s">
        <v>686</v>
      </c>
      <c r="G426" s="23" t="s">
        <v>687</v>
      </c>
      <c r="H426" s="23" t="s">
        <v>133</v>
      </c>
      <c r="I426" s="13">
        <v>110000</v>
      </c>
      <c r="J426" s="23" t="s">
        <v>119</v>
      </c>
      <c r="K426" s="13">
        <v>110000</v>
      </c>
      <c r="L426" s="24">
        <v>9.9030000000000005</v>
      </c>
      <c r="M426" s="37">
        <f t="shared" si="38"/>
        <v>10</v>
      </c>
      <c r="N426" s="24">
        <v>0.224</v>
      </c>
      <c r="O426" s="13">
        <v>2</v>
      </c>
      <c r="P426" s="36">
        <f t="shared" si="39"/>
        <v>0.224</v>
      </c>
      <c r="Q426" s="38">
        <f t="shared" si="40"/>
        <v>4.2</v>
      </c>
      <c r="R426" s="37">
        <f t="shared" si="41"/>
        <v>4.2</v>
      </c>
      <c r="S426" s="39">
        <f>IF(AND(I426=38000,R426&lt;=4.5,M426&gt;8),'[1]Pricing Schedule'!$F$8+('[1]Pricing Schedule'!$F$9*M426),
IF(AND(I426=38000,R426&lt;=4.5,M426&lt;=8),'[1]Pricing Schedule'!$F$34+('[1]Pricing Schedule'!$F$36*M426),
IF(AND(I426=38000,R426&gt;4.5,R426&lt;=9,M426&gt;8),'[1]Pricing Schedule'!$F$17+('[1]Pricing Schedule'!$F$18*M426),
IF(AND(I426=38000,R426&gt;4.5,R426&lt;=9,M426&lt;=8),'[1]Pricing Schedule'!$F$34+('[1]Pricing Schedule'!$F$36*M426),
IF(AND(I426=38000,R426&gt;9,R426&lt;=12.8,M426&gt;8),'[1]Pricing Schedule'!$F$26+('[1]Pricing Schedule'!$F$27*M426),
IF(AND(I426=38000,R426&gt;9,R426&lt;=12.8,M426&lt;=8),'[1]Pricing Schedule'!$F$34+('[1]Pricing Schedule'!$F$36*M426),
IF(AND(I426=38000,R426&gt;12.8,R426&lt;=22.8),'[1]Pricing Schedule'!$F$34+('[1]Pricing Schedule'!$F$36*M426),
IF(AND(I426=38000,R426&gt;22.8,R426&lt;=30.2),'[1]Pricing Schedule'!$F$43+('[1]Pricing Schedule'!$F$45*M426),
IF(AND(I426=38000,R426&gt;30.2,R426&lt;=45.9),'[1]Pricing Schedule'!$F$52+('[1]Pricing Schedule'!$F$54*M426),
IF(AND(I426=38000,R426&gt;45.9,R426&lt;=123.4),'[1]Pricing Schedule'!$F$96+('[1]Pricing Schedule'!$F$97*M426),
IF(AND(I426=38000,R426&gt;123.4,R426&lt;=168.2,M426&lt;=10),'[1]Pricing Schedule'!$F$103+('[1]Pricing Schedule'!$F$105*M426),
IF(AND(I426=38000,R426&gt;123.4,R426&lt;=168.2,M426&gt;10),'[1]Pricing Schedule'!$F$111+('[1]Pricing Schedule'!$F$113*M426),
IF(AND(I426=38000,R426&gt;157.4,R426&lt;=336.4,M426&lt;=10),('[1]Pricing Schedule'!$F$103+('[1]Pricing Schedule'!$F$105*M426))*2,
IF(AND(I426=38000,R426&gt;157.4,R426&lt;=336.4,M426&gt;10),('[1]Pricing Schedule'!$F$111+('[1]Pricing Schedule'!$F$113*M426))*2,
IF(AND(I426=38000,R426&gt;314.8,R426&lt;=504.6,M426&lt;=10),('[1]Pricing Schedule'!$F$103+('[1]Pricing Schedule'!$F$105*M426))*3,
IF(AND(I426=38000,R426&gt;314.8,R426&lt;=504.6,M426&gt;10),('[1]Pricing Schedule'!$F$111+('[1]Pricing Schedule'!$F$113*M426))*3,
IF(AND(I426=38000,R426&gt;472.2,R426&lt;=672.8,M426&lt;=10),('[1]Pricing Schedule'!$F$103+('[1]Pricing Schedule'!$F$105*M426))*4,
IF(AND(I426=38000,R426&gt;472.2,R426&lt;=672.8,M426&gt;10),('[1]Pricing Schedule'!$F$111+('[1]Pricing Schedule'!$F$113*M426))*4,
IF(AND(I426=110000,R426&lt;=12.8,M426&gt;2),'[1]Pricing Schedule'!$F$62+('[1]Pricing Schedule'!$F$63*M426),
IF(AND(I426=110000,R426&lt;=12.8,M426&lt;=2),'[1]Pricing Schedule'!$F$96+('[1]Pricing Schedule'!$F$97*M426),
IF(AND(I426=110000,R426&gt;12.8,R426&lt;=22.8,M426&gt;3),'[1]Pricing Schedule'!$F$71+('[1]Pricing Schedule'!$F$72*M426),
IF(AND(I426=110000,R426&gt;12.8,R426&lt;=22.8,M426&lt;=3),'[1]Pricing Schedule'!$F$96+('[1]Pricing Schedule'!$F$97*M426),
IF(AND(I426=110000,R426&gt;22.8,R426&lt;=30.2),'[1]Pricing Schedule'!$F$80+('[1]Pricing Schedule'!$F$81*M426),
IF(AND(I426=110000,R426&gt;30.2,R426&lt;=45.9),'[1]Pricing Schedule'!$F$89+('[1]Pricing Schedule'!$F$90*M426),
IF(AND(I426=110000,R426&gt;45.9,R426&lt;=123.4),'[1]Pricing Schedule'!$F$96+('[1]Pricing Schedule'!$F$97*M426),
IF(AND(I426=110000,R426&gt;123.4,R426&lt;=168.2,M426&lt;=10),'[1]Pricing Schedule'!$F$103+('[1]Pricing Schedule'!$F$105*M426),
IF(AND(I426=110000,R426&gt;123.4,R426&lt;=168.2,M426&gt;10),'[1]Pricing Schedule'!$F$111+('[1]Pricing Schedule'!$F$113*M426),
IF(AND(I426=110000,R426&gt;168.2,R426&lt;=336.4,M426&lt;=10),('[1]Pricing Schedule'!$F$103+('[1]Pricing Schedule'!$F$105*M426))*2,
IF(AND(I426=110000,R426&gt;168.2,R426&lt;=336.4,M426&gt;10),('[1]Pricing Schedule'!$F$111+('[1]Pricing Schedule'!$F$113*M426))*2,
IF(AND(I426=110000,R426&gt;336.4,R426&lt;=504.6,M426&lt;=10),('[1]Pricing Schedule'!$F$103+('[1]Pricing Schedule'!$F$105*M426))*3,
IF(AND(I426=110000,R426&gt;336.4,R426&lt;=504.6,M426&gt;10),('[1]Pricing Schedule'!$F$111+('[1]Pricing Schedule'!$F$113*M426))*3,
IF(AND(I426=110000,R426&gt;504.6,R426&lt;=672.8,M426&lt;=10),('[1]Pricing Schedule'!$F$103+('[1]Pricing Schedule'!$F$105*M426))*4,
IF(AND(I426=110000,R426&gt;504.6,R426&lt;=672.8,M426&gt;10),('[1]Pricing Schedule'!$F$111+('[1]Pricing Schedule'!$F$113*M426))*4,
IF(AND(I426=110000,R426&gt;672.8,R426&lt;=841,M426&lt;=10),('[1]Pricing Schedule'!$F$103+('[1]Pricing Schedule'!$F$105*M426))*5,
IF(AND(I426=110000,R426&gt;672.8,R426&lt;=841,M426&gt;10),('[1]Pricing Schedule'!$F$111+('[1]Pricing Schedule'!$F$113*M426))*5,
IF(AND(I426=110000,R426&gt;672.8,R426&lt;=841,M426&lt;=10),('[1]Pricing Schedule'!$F$103+('[1]Pricing Schedule'!$F$105*M426))*5,
IF(AND(I426=110000,R426&gt;672.8,R426&lt;=841,M426&gt;10),('[1]Pricing Schedule'!$F$111+('[1]Pricing Schedule'!$F$113*M426))*5,
IF(AND(I426=110000,R426&gt;1345.6,R426&lt;=1513.8,M426&lt;=10),('[1]Pricing Schedule'!$F$103+('[1]Pricing Schedule'!$F$105*M426))*9,
IF(AND(I426=110000,R426&gt;1345.6,R426&lt;=1513.8,M426&gt;10),('[1]Pricing Schedule'!$F$111+('[1]Pricing Schedule'!$F$113*M426))*9,
9999999999)))))))))))))))))))))))))))))))))))))))</f>
        <v>1943470</v>
      </c>
      <c r="T426" s="21">
        <f>IF(AND(I426=38000,R426&lt;=4.5,M426&gt;8),'[1]Pricing Schedule'!$J$9,
IF(AND(I426=38000,R426&lt;=4.5,M426&lt;=8),'[1]Pricing Schedule'!$J$36,
IF(AND(I426=38000,R426&gt;4.5,R426&lt;=9,M426&gt;8),'[1]Pricing Schedule'!$J$18,
IF(AND(I426=38000,R426&gt;4.5,R426&lt;=9,M426&lt;=8),'[1]Pricing Schedule'!$J$36,
IF(AND(I426=38000,R426&gt;9,R426&lt;=12.8,M426&gt;8),'[1]Pricing Schedule'!$J$27,
IF(AND(I426=38000,R426&gt;9,R426&lt;=12.8,M426&lt;=8),'[1]Pricing Schedule'!$J$36,
IF(AND(I426=38000,R426&gt;12.8,R426&lt;=22.8),'[1]Pricing Schedule'!$J$36,
IF(AND(I426=38000,R426&gt;22.8,R426&lt;=30.2),'[1]Pricing Schedule'!$J$45,
IF(AND(I426=38000,R426&gt;30.2,R426&lt;=45.9),'[1]Pricing Schedule'!$J$54,
IF(AND(I426=38000,R426&gt;45.9,R426&lt;=123.4),'[1]Pricing Schedule'!$J$97,
IF(AND(I426=38000,R426&gt;123.4,R426&lt;=168.2,M426&lt;=10),'[1]Pricing Schedule'!$J$105,
IF(AND(I426=38000,R426&gt;123.4,R426&lt;=168.2,M426&gt;10),'[1]Pricing Schedule'!$J$113,
IF(AND(I426=38000,R426&gt;168.2,R426&lt;=336.4,M426&lt;=10),('[1]Pricing Schedule'!$J$105),
IF(AND(I426=38000,R426&gt;168.2,R426&lt;=336.4,M426&gt;10),('[1]Pricing Schedule'!$J$113),
IF(AND(I426=38000,R426&gt;336.4,R426&lt;=504.6,M426&lt;=10),('[1]Pricing Schedule'!$J$105),
IF(AND(I426=38000,R426&gt;336.4,R426&lt;=504.6,M426&gt;10),('[1]Pricing Schedule'!$J$113),
IF(AND(I426=38000,R426&gt;504.6,R426&lt;=672.8,M426&lt;=10),('[1]Pricing Schedule'!$J$105),
IF(AND(I426=38000,R426&gt;504.6,R426&lt;=672.8,M426&gt;10),('[1]Pricing Schedule'!$J$113),
IF(AND(I426=110000,R426&lt;=12.8,M426&gt;2),'[1]Pricing Schedule'!$J$63,
IF(AND(I426=110000,R426&lt;=12.8,M426&lt;=2),'[1]Pricing Schedule'!$J$97,
IF(AND(I426=110000,R426&gt;12.8,R426&lt;=22.8,M426&gt;3),'[1]Pricing Schedule'!$J$72,
IF(AND(I426=110000,R426&gt;12.8,R426&lt;=22.8,M426&lt;=3),'[1]Pricing Schedule'!$J$97,
IF(AND(I426=110000,R426&gt;22.8,R426&lt;=30.2),'[1]Pricing Schedule'!$J$81,
IF(AND(I426=110000,R426&gt;30.2,R426&lt;=45.9),'[1]Pricing Schedule'!$J$90,
IF(AND(I426=110000,R426&gt;45.9,R426&lt;=123.4),'[1]Pricing Schedule'!$J$97,
IF(AND(I426=110000,R426&gt;123.4,R426&lt;=168.2,M426&lt;=10),'[1]Pricing Schedule'!$J$105,
IF(AND(I426=110000,R426&gt;123.4,R426&lt;=168.2,M426&gt;10),'[1]Pricing Schedule'!$J$113,
IF(AND(I426=110000,R426&gt;168.2,R426&lt;=336.2,M426&lt;=10),('[1]Pricing Schedule'!$J$105),
IF(AND(I426=110000,R426&gt;168.2,R426&lt;=336.2,M426&gt;10),('[1]Pricing Schedule'!$J$113),
IF(AND(I426=110000,R426&gt;336.4,R426&lt;=504.6,M426&lt;=10),('[1]Pricing Schedule'!$J$105),
IF(AND(I426=110000,R426&gt;336.4,R426&lt;=504.6,M426&gt;10),('[1]Pricing Schedule'!$J$113),
IF(AND(I426=110000,R426&gt;504.6,R426&lt;=672.8,M426&lt;=10),('[1]Pricing Schedule'!$J$105),
IF(AND(I426=110000,R426&gt;504.6,R426&lt;=672.8,M426&gt;10),('[1]Pricing Schedule'!$J$113),
IF(AND(I426=110000,R426&gt;672.8,R426&lt;=841,M426&lt;=10),('[1]Pricing Schedule'!$J$105),
IF(AND(I426=110000,R426&gt;672.8,R426&lt;=841,M426&gt;10),('[1]Pricing Schedule'!$J$113),
IF(AND(I426=110000,R426&gt;1682,R426&lt;=1850.2,M426&lt;=10),('[1]Pricing Schedule'!$J$105),
IF(AND(I426=110000,R426&gt;1682,R426&lt;=1850.2,M426&gt;10),('[1]Pricing Schedule'!$J$113),
IF(AND(I426=110000,R426&gt;2018.4,R426&lt;=2186.6,M426&lt;=10),('[1]Pricing Schedule'!$J$105),
IF(AND(I426=110000,R426&gt;2018.4,R426&lt;=2186.6,M426&gt;10),('[1]Pricing Schedule'!$J$113),999999999)))))))))))))))))))))))))))))))))))))))</f>
        <v>7</v>
      </c>
      <c r="U426" s="40">
        <f t="shared" si="42"/>
        <v>462730.95238095237</v>
      </c>
      <c r="V426" s="41">
        <f t="shared" si="43"/>
        <v>2.1610830113148132</v>
      </c>
      <c r="Y426" s="23">
        <v>119</v>
      </c>
      <c r="Z426" s="23">
        <v>196</v>
      </c>
      <c r="AR426" s="35"/>
    </row>
    <row r="427" spans="1:44">
      <c r="A427" s="23">
        <v>427</v>
      </c>
      <c r="B427" s="23">
        <v>427</v>
      </c>
      <c r="C427" s="23" t="s">
        <v>791</v>
      </c>
      <c r="D427" s="23" t="s">
        <v>116</v>
      </c>
      <c r="E427" s="23" t="s">
        <v>116</v>
      </c>
      <c r="F427" s="23" t="s">
        <v>374</v>
      </c>
      <c r="G427" s="23" t="s">
        <v>375</v>
      </c>
      <c r="H427" s="23" t="s">
        <v>133</v>
      </c>
      <c r="I427" s="13">
        <v>110000</v>
      </c>
      <c r="L427" s="24">
        <v>8.4670000000000005</v>
      </c>
      <c r="M427" s="37">
        <f t="shared" si="38"/>
        <v>9</v>
      </c>
      <c r="N427" s="24">
        <v>0.16600000000000001</v>
      </c>
      <c r="O427" s="13">
        <v>2</v>
      </c>
      <c r="P427" s="36">
        <f t="shared" si="39"/>
        <v>0.16600000000000001</v>
      </c>
      <c r="Q427" s="38">
        <f t="shared" si="40"/>
        <v>4.2</v>
      </c>
      <c r="R427" s="37">
        <f t="shared" si="41"/>
        <v>4.2</v>
      </c>
      <c r="S427" s="39">
        <f>IF(AND(I427=38000,R427&lt;=4.5,M427&gt;8),'[1]Pricing Schedule'!$F$8+('[1]Pricing Schedule'!$F$9*M427),
IF(AND(I427=38000,R427&lt;=4.5,M427&lt;=8),'[1]Pricing Schedule'!$F$34+('[1]Pricing Schedule'!$F$36*M427),
IF(AND(I427=38000,R427&gt;4.5,R427&lt;=9,M427&gt;8),'[1]Pricing Schedule'!$F$17+('[1]Pricing Schedule'!$F$18*M427),
IF(AND(I427=38000,R427&gt;4.5,R427&lt;=9,M427&lt;=8),'[1]Pricing Schedule'!$F$34+('[1]Pricing Schedule'!$F$36*M427),
IF(AND(I427=38000,R427&gt;9,R427&lt;=12.8,M427&gt;8),'[1]Pricing Schedule'!$F$26+('[1]Pricing Schedule'!$F$27*M427),
IF(AND(I427=38000,R427&gt;9,R427&lt;=12.8,M427&lt;=8),'[1]Pricing Schedule'!$F$34+('[1]Pricing Schedule'!$F$36*M427),
IF(AND(I427=38000,R427&gt;12.8,R427&lt;=22.8),'[1]Pricing Schedule'!$F$34+('[1]Pricing Schedule'!$F$36*M427),
IF(AND(I427=38000,R427&gt;22.8,R427&lt;=30.2),'[1]Pricing Schedule'!$F$43+('[1]Pricing Schedule'!$F$45*M427),
IF(AND(I427=38000,R427&gt;30.2,R427&lt;=45.9),'[1]Pricing Schedule'!$F$52+('[1]Pricing Schedule'!$F$54*M427),
IF(AND(I427=38000,R427&gt;45.9,R427&lt;=123.4),'[1]Pricing Schedule'!$F$96+('[1]Pricing Schedule'!$F$97*M427),
IF(AND(I427=38000,R427&gt;123.4,R427&lt;=168.2,M427&lt;=10),'[1]Pricing Schedule'!$F$103+('[1]Pricing Schedule'!$F$105*M427),
IF(AND(I427=38000,R427&gt;123.4,R427&lt;=168.2,M427&gt;10),'[1]Pricing Schedule'!$F$111+('[1]Pricing Schedule'!$F$113*M427),
IF(AND(I427=38000,R427&gt;157.4,R427&lt;=336.4,M427&lt;=10),('[1]Pricing Schedule'!$F$103+('[1]Pricing Schedule'!$F$105*M427))*2,
IF(AND(I427=38000,R427&gt;157.4,R427&lt;=336.4,M427&gt;10),('[1]Pricing Schedule'!$F$111+('[1]Pricing Schedule'!$F$113*M427))*2,
IF(AND(I427=38000,R427&gt;314.8,R427&lt;=504.6,M427&lt;=10),('[1]Pricing Schedule'!$F$103+('[1]Pricing Schedule'!$F$105*M427))*3,
IF(AND(I427=38000,R427&gt;314.8,R427&lt;=504.6,M427&gt;10),('[1]Pricing Schedule'!$F$111+('[1]Pricing Schedule'!$F$113*M427))*3,
IF(AND(I427=38000,R427&gt;472.2,R427&lt;=672.8,M427&lt;=10),('[1]Pricing Schedule'!$F$103+('[1]Pricing Schedule'!$F$105*M427))*4,
IF(AND(I427=38000,R427&gt;472.2,R427&lt;=672.8,M427&gt;10),('[1]Pricing Schedule'!$F$111+('[1]Pricing Schedule'!$F$113*M427))*4,
IF(AND(I427=110000,R427&lt;=12.8,M427&gt;2),'[1]Pricing Schedule'!$F$62+('[1]Pricing Schedule'!$F$63*M427),
IF(AND(I427=110000,R427&lt;=12.8,M427&lt;=2),'[1]Pricing Schedule'!$F$96+('[1]Pricing Schedule'!$F$97*M427),
IF(AND(I427=110000,R427&gt;12.8,R427&lt;=22.8,M427&gt;3),'[1]Pricing Schedule'!$F$71+('[1]Pricing Schedule'!$F$72*M427),
IF(AND(I427=110000,R427&gt;12.8,R427&lt;=22.8,M427&lt;=3),'[1]Pricing Schedule'!$F$96+('[1]Pricing Schedule'!$F$97*M427),
IF(AND(I427=110000,R427&gt;22.8,R427&lt;=30.2),'[1]Pricing Schedule'!$F$80+('[1]Pricing Schedule'!$F$81*M427),
IF(AND(I427=110000,R427&gt;30.2,R427&lt;=45.9),'[1]Pricing Schedule'!$F$89+('[1]Pricing Schedule'!$F$90*M427),
IF(AND(I427=110000,R427&gt;45.9,R427&lt;=123.4),'[1]Pricing Schedule'!$F$96+('[1]Pricing Schedule'!$F$97*M427),
IF(AND(I427=110000,R427&gt;123.4,R427&lt;=168.2,M427&lt;=10),'[1]Pricing Schedule'!$F$103+('[1]Pricing Schedule'!$F$105*M427),
IF(AND(I427=110000,R427&gt;123.4,R427&lt;=168.2,M427&gt;10),'[1]Pricing Schedule'!$F$111+('[1]Pricing Schedule'!$F$113*M427),
IF(AND(I427=110000,R427&gt;168.2,R427&lt;=336.4,M427&lt;=10),('[1]Pricing Schedule'!$F$103+('[1]Pricing Schedule'!$F$105*M427))*2,
IF(AND(I427=110000,R427&gt;168.2,R427&lt;=336.4,M427&gt;10),('[1]Pricing Schedule'!$F$111+('[1]Pricing Schedule'!$F$113*M427))*2,
IF(AND(I427=110000,R427&gt;336.4,R427&lt;=504.6,M427&lt;=10),('[1]Pricing Schedule'!$F$103+('[1]Pricing Schedule'!$F$105*M427))*3,
IF(AND(I427=110000,R427&gt;336.4,R427&lt;=504.6,M427&gt;10),('[1]Pricing Schedule'!$F$111+('[1]Pricing Schedule'!$F$113*M427))*3,
IF(AND(I427=110000,R427&gt;504.6,R427&lt;=672.8,M427&lt;=10),('[1]Pricing Schedule'!$F$103+('[1]Pricing Schedule'!$F$105*M427))*4,
IF(AND(I427=110000,R427&gt;504.6,R427&lt;=672.8,M427&gt;10),('[1]Pricing Schedule'!$F$111+('[1]Pricing Schedule'!$F$113*M427))*4,
IF(AND(I427=110000,R427&gt;672.8,R427&lt;=841,M427&lt;=10),('[1]Pricing Schedule'!$F$103+('[1]Pricing Schedule'!$F$105*M427))*5,
IF(AND(I427=110000,R427&gt;672.8,R427&lt;=841,M427&gt;10),('[1]Pricing Schedule'!$F$111+('[1]Pricing Schedule'!$F$113*M427))*5,
IF(AND(I427=110000,R427&gt;672.8,R427&lt;=841,M427&lt;=10),('[1]Pricing Schedule'!$F$103+('[1]Pricing Schedule'!$F$105*M427))*5,
IF(AND(I427=110000,R427&gt;672.8,R427&lt;=841,M427&gt;10),('[1]Pricing Schedule'!$F$111+('[1]Pricing Schedule'!$F$113*M427))*5,
IF(AND(I427=110000,R427&gt;1345.6,R427&lt;=1513.8,M427&lt;=10),('[1]Pricing Schedule'!$F$103+('[1]Pricing Schedule'!$F$105*M427))*9,
IF(AND(I427=110000,R427&gt;1345.6,R427&lt;=1513.8,M427&gt;10),('[1]Pricing Schedule'!$F$111+('[1]Pricing Schedule'!$F$113*M427))*9,
9999999999)))))))))))))))))))))))))))))))))))))))</f>
        <v>1890770</v>
      </c>
      <c r="T427" s="21">
        <f>IF(AND(I427=38000,R427&lt;=4.5,M427&gt;8),'[1]Pricing Schedule'!$J$9,
IF(AND(I427=38000,R427&lt;=4.5,M427&lt;=8),'[1]Pricing Schedule'!$J$36,
IF(AND(I427=38000,R427&gt;4.5,R427&lt;=9,M427&gt;8),'[1]Pricing Schedule'!$J$18,
IF(AND(I427=38000,R427&gt;4.5,R427&lt;=9,M427&lt;=8),'[1]Pricing Schedule'!$J$36,
IF(AND(I427=38000,R427&gt;9,R427&lt;=12.8,M427&gt;8),'[1]Pricing Schedule'!$J$27,
IF(AND(I427=38000,R427&gt;9,R427&lt;=12.8,M427&lt;=8),'[1]Pricing Schedule'!$J$36,
IF(AND(I427=38000,R427&gt;12.8,R427&lt;=22.8),'[1]Pricing Schedule'!$J$36,
IF(AND(I427=38000,R427&gt;22.8,R427&lt;=30.2),'[1]Pricing Schedule'!$J$45,
IF(AND(I427=38000,R427&gt;30.2,R427&lt;=45.9),'[1]Pricing Schedule'!$J$54,
IF(AND(I427=38000,R427&gt;45.9,R427&lt;=123.4),'[1]Pricing Schedule'!$J$97,
IF(AND(I427=38000,R427&gt;123.4,R427&lt;=168.2,M427&lt;=10),'[1]Pricing Schedule'!$J$105,
IF(AND(I427=38000,R427&gt;123.4,R427&lt;=168.2,M427&gt;10),'[1]Pricing Schedule'!$J$113,
IF(AND(I427=38000,R427&gt;168.2,R427&lt;=336.4,M427&lt;=10),('[1]Pricing Schedule'!$J$105),
IF(AND(I427=38000,R427&gt;168.2,R427&lt;=336.4,M427&gt;10),('[1]Pricing Schedule'!$J$113),
IF(AND(I427=38000,R427&gt;336.4,R427&lt;=504.6,M427&lt;=10),('[1]Pricing Schedule'!$J$105),
IF(AND(I427=38000,R427&gt;336.4,R427&lt;=504.6,M427&gt;10),('[1]Pricing Schedule'!$J$113),
IF(AND(I427=38000,R427&gt;504.6,R427&lt;=672.8,M427&lt;=10),('[1]Pricing Schedule'!$J$105),
IF(AND(I427=38000,R427&gt;504.6,R427&lt;=672.8,M427&gt;10),('[1]Pricing Schedule'!$J$113),
IF(AND(I427=110000,R427&lt;=12.8,M427&gt;2),'[1]Pricing Schedule'!$J$63,
IF(AND(I427=110000,R427&lt;=12.8,M427&lt;=2),'[1]Pricing Schedule'!$J$97,
IF(AND(I427=110000,R427&gt;12.8,R427&lt;=22.8,M427&gt;3),'[1]Pricing Schedule'!$J$72,
IF(AND(I427=110000,R427&gt;12.8,R427&lt;=22.8,M427&lt;=3),'[1]Pricing Schedule'!$J$97,
IF(AND(I427=110000,R427&gt;22.8,R427&lt;=30.2),'[1]Pricing Schedule'!$J$81,
IF(AND(I427=110000,R427&gt;30.2,R427&lt;=45.9),'[1]Pricing Schedule'!$J$90,
IF(AND(I427=110000,R427&gt;45.9,R427&lt;=123.4),'[1]Pricing Schedule'!$J$97,
IF(AND(I427=110000,R427&gt;123.4,R427&lt;=168.2,M427&lt;=10),'[1]Pricing Schedule'!$J$105,
IF(AND(I427=110000,R427&gt;123.4,R427&lt;=168.2,M427&gt;10),'[1]Pricing Schedule'!$J$113,
IF(AND(I427=110000,R427&gt;168.2,R427&lt;=336.2,M427&lt;=10),('[1]Pricing Schedule'!$J$105),
IF(AND(I427=110000,R427&gt;168.2,R427&lt;=336.2,M427&gt;10),('[1]Pricing Schedule'!$J$113),
IF(AND(I427=110000,R427&gt;336.4,R427&lt;=504.6,M427&lt;=10),('[1]Pricing Schedule'!$J$105),
IF(AND(I427=110000,R427&gt;336.4,R427&lt;=504.6,M427&gt;10),('[1]Pricing Schedule'!$J$113),
IF(AND(I427=110000,R427&gt;504.6,R427&lt;=672.8,M427&lt;=10),('[1]Pricing Schedule'!$J$105),
IF(AND(I427=110000,R427&gt;504.6,R427&lt;=672.8,M427&gt;10),('[1]Pricing Schedule'!$J$113),
IF(AND(I427=110000,R427&gt;672.8,R427&lt;=841,M427&lt;=10),('[1]Pricing Schedule'!$J$105),
IF(AND(I427=110000,R427&gt;672.8,R427&lt;=841,M427&gt;10),('[1]Pricing Schedule'!$J$113),
IF(AND(I427=110000,R427&gt;1682,R427&lt;=1850.2,M427&lt;=10),('[1]Pricing Schedule'!$J$105),
IF(AND(I427=110000,R427&gt;1682,R427&lt;=1850.2,M427&gt;10),('[1]Pricing Schedule'!$J$113),
IF(AND(I427=110000,R427&gt;2018.4,R427&lt;=2186.6,M427&lt;=10),('[1]Pricing Schedule'!$J$105),
IF(AND(I427=110000,R427&gt;2018.4,R427&lt;=2186.6,M427&gt;10),('[1]Pricing Schedule'!$J$113),999999999)))))))))))))))))))))))))))))))))))))))</f>
        <v>7</v>
      </c>
      <c r="U427" s="40">
        <f t="shared" si="42"/>
        <v>450183.33333333331</v>
      </c>
      <c r="V427" s="41">
        <f t="shared" si="43"/>
        <v>2.2213172411239865</v>
      </c>
      <c r="Y427" s="23">
        <v>155</v>
      </c>
      <c r="Z427" s="23">
        <v>207</v>
      </c>
      <c r="AR427" s="35"/>
    </row>
    <row r="428" spans="1:44">
      <c r="A428" s="23">
        <v>428</v>
      </c>
      <c r="B428" s="23">
        <v>428</v>
      </c>
      <c r="C428" s="23" t="s">
        <v>792</v>
      </c>
      <c r="D428" s="23" t="s">
        <v>121</v>
      </c>
      <c r="E428" s="23" t="s">
        <v>121</v>
      </c>
      <c r="F428" s="23" t="s">
        <v>793</v>
      </c>
      <c r="G428" s="23" t="s">
        <v>794</v>
      </c>
      <c r="H428" s="23" t="s">
        <v>113</v>
      </c>
      <c r="I428" s="13">
        <v>38000</v>
      </c>
      <c r="J428" s="13">
        <v>38000</v>
      </c>
      <c r="K428" s="23" t="s">
        <v>119</v>
      </c>
      <c r="L428" s="24">
        <v>3.52</v>
      </c>
      <c r="M428" s="37">
        <f t="shared" si="38"/>
        <v>4</v>
      </c>
      <c r="N428" s="24">
        <v>0.17</v>
      </c>
      <c r="O428" s="13">
        <v>2</v>
      </c>
      <c r="P428" s="36">
        <f t="shared" si="39"/>
        <v>0.17</v>
      </c>
      <c r="Q428" s="38">
        <f t="shared" si="40"/>
        <v>4.2</v>
      </c>
      <c r="R428" s="37">
        <f t="shared" si="41"/>
        <v>4.2</v>
      </c>
      <c r="S428" s="39">
        <f>IF(AND(I428=38000,R428&lt;=4.5,M428&gt;8),'[1]Pricing Schedule'!$F$8+('[1]Pricing Schedule'!$F$9*M428),
IF(AND(I428=38000,R428&lt;=4.5,M428&lt;=8),'[1]Pricing Schedule'!$F$34+('[1]Pricing Schedule'!$F$36*M428),
IF(AND(I428=38000,R428&gt;4.5,R428&lt;=9,M428&gt;8),'[1]Pricing Schedule'!$F$17+('[1]Pricing Schedule'!$F$18*M428),
IF(AND(I428=38000,R428&gt;4.5,R428&lt;=9,M428&lt;=8),'[1]Pricing Schedule'!$F$34+('[1]Pricing Schedule'!$F$36*M428),
IF(AND(I428=38000,R428&gt;9,R428&lt;=12.8,M428&gt;8),'[1]Pricing Schedule'!$F$26+('[1]Pricing Schedule'!$F$27*M428),
IF(AND(I428=38000,R428&gt;9,R428&lt;=12.8,M428&lt;=8),'[1]Pricing Schedule'!$F$34+('[1]Pricing Schedule'!$F$36*M428),
IF(AND(I428=38000,R428&gt;12.8,R428&lt;=22.8),'[1]Pricing Schedule'!$F$34+('[1]Pricing Schedule'!$F$36*M428),
IF(AND(I428=38000,R428&gt;22.8,R428&lt;=30.2),'[1]Pricing Schedule'!$F$43+('[1]Pricing Schedule'!$F$45*M428),
IF(AND(I428=38000,R428&gt;30.2,R428&lt;=45.9),'[1]Pricing Schedule'!$F$52+('[1]Pricing Schedule'!$F$54*M428),
IF(AND(I428=38000,R428&gt;45.9,R428&lt;=123.4),'[1]Pricing Schedule'!$F$96+('[1]Pricing Schedule'!$F$97*M428),
IF(AND(I428=38000,R428&gt;123.4,R428&lt;=168.2,M428&lt;=10),'[1]Pricing Schedule'!$F$103+('[1]Pricing Schedule'!$F$105*M428),
IF(AND(I428=38000,R428&gt;123.4,R428&lt;=168.2,M428&gt;10),'[1]Pricing Schedule'!$F$111+('[1]Pricing Schedule'!$F$113*M428),
IF(AND(I428=38000,R428&gt;157.4,R428&lt;=336.4,M428&lt;=10),('[1]Pricing Schedule'!$F$103+('[1]Pricing Schedule'!$F$105*M428))*2,
IF(AND(I428=38000,R428&gt;157.4,R428&lt;=336.4,M428&gt;10),('[1]Pricing Schedule'!$F$111+('[1]Pricing Schedule'!$F$113*M428))*2,
IF(AND(I428=38000,R428&gt;314.8,R428&lt;=504.6,M428&lt;=10),('[1]Pricing Schedule'!$F$103+('[1]Pricing Schedule'!$F$105*M428))*3,
IF(AND(I428=38000,R428&gt;314.8,R428&lt;=504.6,M428&gt;10),('[1]Pricing Schedule'!$F$111+('[1]Pricing Schedule'!$F$113*M428))*3,
IF(AND(I428=38000,R428&gt;472.2,R428&lt;=672.8,M428&lt;=10),('[1]Pricing Schedule'!$F$103+('[1]Pricing Schedule'!$F$105*M428))*4,
IF(AND(I428=38000,R428&gt;472.2,R428&lt;=672.8,M428&gt;10),('[1]Pricing Schedule'!$F$111+('[1]Pricing Schedule'!$F$113*M428))*4,
IF(AND(I428=110000,R428&lt;=12.8,M428&gt;2),'[1]Pricing Schedule'!$F$62+('[1]Pricing Schedule'!$F$63*M428),
IF(AND(I428=110000,R428&lt;=12.8,M428&lt;=2),'[1]Pricing Schedule'!$F$96+('[1]Pricing Schedule'!$F$97*M428),
IF(AND(I428=110000,R428&gt;12.8,R428&lt;=22.8,M428&gt;3),'[1]Pricing Schedule'!$F$71+('[1]Pricing Schedule'!$F$72*M428),
IF(AND(I428=110000,R428&gt;12.8,R428&lt;=22.8,M428&lt;=3),'[1]Pricing Schedule'!$F$96+('[1]Pricing Schedule'!$F$97*M428),
IF(AND(I428=110000,R428&gt;22.8,R428&lt;=30.2),'[1]Pricing Schedule'!$F$80+('[1]Pricing Schedule'!$F$81*M428),
IF(AND(I428=110000,R428&gt;30.2,R428&lt;=45.9),'[1]Pricing Schedule'!$F$89+('[1]Pricing Schedule'!$F$90*M428),
IF(AND(I428=110000,R428&gt;45.9,R428&lt;=123.4),'[1]Pricing Schedule'!$F$96+('[1]Pricing Schedule'!$F$97*M428),
IF(AND(I428=110000,R428&gt;123.4,R428&lt;=168.2,M428&lt;=10),'[1]Pricing Schedule'!$F$103+('[1]Pricing Schedule'!$F$105*M428),
IF(AND(I428=110000,R428&gt;123.4,R428&lt;=168.2,M428&gt;10),'[1]Pricing Schedule'!$F$111+('[1]Pricing Schedule'!$F$113*M428),
IF(AND(I428=110000,R428&gt;168.2,R428&lt;=336.4,M428&lt;=10),('[1]Pricing Schedule'!$F$103+('[1]Pricing Schedule'!$F$105*M428))*2,
IF(AND(I428=110000,R428&gt;168.2,R428&lt;=336.4,M428&gt;10),('[1]Pricing Schedule'!$F$111+('[1]Pricing Schedule'!$F$113*M428))*2,
IF(AND(I428=110000,R428&gt;336.4,R428&lt;=504.6,M428&lt;=10),('[1]Pricing Schedule'!$F$103+('[1]Pricing Schedule'!$F$105*M428))*3,
IF(AND(I428=110000,R428&gt;336.4,R428&lt;=504.6,M428&gt;10),('[1]Pricing Schedule'!$F$111+('[1]Pricing Schedule'!$F$113*M428))*3,
IF(AND(I428=110000,R428&gt;504.6,R428&lt;=672.8,M428&lt;=10),('[1]Pricing Schedule'!$F$103+('[1]Pricing Schedule'!$F$105*M428))*4,
IF(AND(I428=110000,R428&gt;504.6,R428&lt;=672.8,M428&gt;10),('[1]Pricing Schedule'!$F$111+('[1]Pricing Schedule'!$F$113*M428))*4,
IF(AND(I428=110000,R428&gt;672.8,R428&lt;=841,M428&lt;=10),('[1]Pricing Schedule'!$F$103+('[1]Pricing Schedule'!$F$105*M428))*5,
IF(AND(I428=110000,R428&gt;672.8,R428&lt;=841,M428&gt;10),('[1]Pricing Schedule'!$F$111+('[1]Pricing Schedule'!$F$113*M428))*5,
IF(AND(I428=110000,R428&gt;672.8,R428&lt;=841,M428&lt;=10),('[1]Pricing Schedule'!$F$103+('[1]Pricing Schedule'!$F$105*M428))*5,
IF(AND(I428=110000,R428&gt;672.8,R428&lt;=841,M428&gt;10),('[1]Pricing Schedule'!$F$111+('[1]Pricing Schedule'!$F$113*M428))*5,
IF(AND(I428=110000,R428&gt;1345.6,R428&lt;=1513.8,M428&lt;=10),('[1]Pricing Schedule'!$F$103+('[1]Pricing Schedule'!$F$105*M428))*9,
IF(AND(I428=110000,R428&gt;1345.6,R428&lt;=1513.8,M428&gt;10),('[1]Pricing Schedule'!$F$111+('[1]Pricing Schedule'!$F$113*M428))*9,
9999999999)))))))))))))))))))))))))))))))))))))))</f>
        <v>628870</v>
      </c>
      <c r="T428" s="21">
        <f>IF(AND(I428=38000,R428&lt;=4.5,M428&gt;8),'[1]Pricing Schedule'!$J$9,
IF(AND(I428=38000,R428&lt;=4.5,M428&lt;=8),'[1]Pricing Schedule'!$J$36,
IF(AND(I428=38000,R428&gt;4.5,R428&lt;=9,M428&gt;8),'[1]Pricing Schedule'!$J$18,
IF(AND(I428=38000,R428&gt;4.5,R428&lt;=9,M428&lt;=8),'[1]Pricing Schedule'!$J$36,
IF(AND(I428=38000,R428&gt;9,R428&lt;=12.8,M428&gt;8),'[1]Pricing Schedule'!$J$27,
IF(AND(I428=38000,R428&gt;9,R428&lt;=12.8,M428&lt;=8),'[1]Pricing Schedule'!$J$36,
IF(AND(I428=38000,R428&gt;12.8,R428&lt;=22.8),'[1]Pricing Schedule'!$J$36,
IF(AND(I428=38000,R428&gt;22.8,R428&lt;=30.2),'[1]Pricing Schedule'!$J$45,
IF(AND(I428=38000,R428&gt;30.2,R428&lt;=45.9),'[1]Pricing Schedule'!$J$54,
IF(AND(I428=38000,R428&gt;45.9,R428&lt;=123.4),'[1]Pricing Schedule'!$J$97,
IF(AND(I428=38000,R428&gt;123.4,R428&lt;=168.2,M428&lt;=10),'[1]Pricing Schedule'!$J$105,
IF(AND(I428=38000,R428&gt;123.4,R428&lt;=168.2,M428&gt;10),'[1]Pricing Schedule'!$J$113,
IF(AND(I428=38000,R428&gt;168.2,R428&lt;=336.4,M428&lt;=10),('[1]Pricing Schedule'!$J$105),
IF(AND(I428=38000,R428&gt;168.2,R428&lt;=336.4,M428&gt;10),('[1]Pricing Schedule'!$J$113),
IF(AND(I428=38000,R428&gt;336.4,R428&lt;=504.6,M428&lt;=10),('[1]Pricing Schedule'!$J$105),
IF(AND(I428=38000,R428&gt;336.4,R428&lt;=504.6,M428&gt;10),('[1]Pricing Schedule'!$J$113),
IF(AND(I428=38000,R428&gt;504.6,R428&lt;=672.8,M428&lt;=10),('[1]Pricing Schedule'!$J$105),
IF(AND(I428=38000,R428&gt;504.6,R428&lt;=672.8,M428&gt;10),('[1]Pricing Schedule'!$J$113),
IF(AND(I428=110000,R428&lt;=12.8,M428&gt;2),'[1]Pricing Schedule'!$J$63,
IF(AND(I428=110000,R428&lt;=12.8,M428&lt;=2),'[1]Pricing Schedule'!$J$97,
IF(AND(I428=110000,R428&gt;12.8,R428&lt;=22.8,M428&gt;3),'[1]Pricing Schedule'!$J$72,
IF(AND(I428=110000,R428&gt;12.8,R428&lt;=22.8,M428&lt;=3),'[1]Pricing Schedule'!$J$97,
IF(AND(I428=110000,R428&gt;22.8,R428&lt;=30.2),'[1]Pricing Schedule'!$J$81,
IF(AND(I428=110000,R428&gt;30.2,R428&lt;=45.9),'[1]Pricing Schedule'!$J$90,
IF(AND(I428=110000,R428&gt;45.9,R428&lt;=123.4),'[1]Pricing Schedule'!$J$97,
IF(AND(I428=110000,R428&gt;123.4,R428&lt;=168.2,M428&lt;=10),'[1]Pricing Schedule'!$J$105,
IF(AND(I428=110000,R428&gt;123.4,R428&lt;=168.2,M428&gt;10),'[1]Pricing Schedule'!$J$113,
IF(AND(I428=110000,R428&gt;168.2,R428&lt;=336.2,M428&lt;=10),('[1]Pricing Schedule'!$J$105),
IF(AND(I428=110000,R428&gt;168.2,R428&lt;=336.2,M428&gt;10),('[1]Pricing Schedule'!$J$113),
IF(AND(I428=110000,R428&gt;336.4,R428&lt;=504.6,M428&lt;=10),('[1]Pricing Schedule'!$J$105),
IF(AND(I428=110000,R428&gt;336.4,R428&lt;=504.6,M428&gt;10),('[1]Pricing Schedule'!$J$113),
IF(AND(I428=110000,R428&gt;504.6,R428&lt;=672.8,M428&lt;=10),('[1]Pricing Schedule'!$J$105),
IF(AND(I428=110000,R428&gt;504.6,R428&lt;=672.8,M428&gt;10),('[1]Pricing Schedule'!$J$113),
IF(AND(I428=110000,R428&gt;672.8,R428&lt;=841,M428&lt;=10),('[1]Pricing Schedule'!$J$105),
IF(AND(I428=110000,R428&gt;672.8,R428&lt;=841,M428&gt;10),('[1]Pricing Schedule'!$J$113),
IF(AND(I428=110000,R428&gt;1682,R428&lt;=1850.2,M428&lt;=10),('[1]Pricing Schedule'!$J$105),
IF(AND(I428=110000,R428&gt;1682,R428&lt;=1850.2,M428&gt;10),('[1]Pricing Schedule'!$J$113),
IF(AND(I428=110000,R428&gt;2018.4,R428&lt;=2186.6,M428&lt;=10),('[1]Pricing Schedule'!$J$105),
IF(AND(I428=110000,R428&gt;2018.4,R428&lt;=2186.6,M428&gt;10),('[1]Pricing Schedule'!$J$113),999999999)))))))))))))))))))))))))))))))))))))))</f>
        <v>4</v>
      </c>
      <c r="U428" s="40">
        <f t="shared" si="42"/>
        <v>149730.95238095237</v>
      </c>
      <c r="V428" s="41">
        <f t="shared" si="43"/>
        <v>6.6786458250512828</v>
      </c>
      <c r="Y428" s="23">
        <v>598</v>
      </c>
      <c r="Z428" s="23">
        <v>690</v>
      </c>
      <c r="AR428" s="35"/>
    </row>
    <row r="429" spans="1:44">
      <c r="A429" s="23">
        <v>429</v>
      </c>
      <c r="B429" s="23">
        <v>429</v>
      </c>
      <c r="C429" s="23" t="s">
        <v>795</v>
      </c>
      <c r="D429" s="23" t="s">
        <v>110</v>
      </c>
      <c r="E429" s="23" t="s">
        <v>110</v>
      </c>
      <c r="F429" s="23" t="s">
        <v>111</v>
      </c>
      <c r="G429" s="23" t="s">
        <v>112</v>
      </c>
      <c r="H429" s="23" t="s">
        <v>113</v>
      </c>
      <c r="I429" s="13">
        <v>38000</v>
      </c>
      <c r="J429" s="13">
        <v>38000</v>
      </c>
      <c r="K429" s="13">
        <v>20000</v>
      </c>
      <c r="L429" s="24">
        <v>7.1260000000000003</v>
      </c>
      <c r="M429" s="37">
        <f t="shared" si="38"/>
        <v>8</v>
      </c>
      <c r="N429" s="24">
        <v>0.224</v>
      </c>
      <c r="O429" s="13">
        <v>2</v>
      </c>
      <c r="P429" s="36">
        <f t="shared" si="39"/>
        <v>0.224</v>
      </c>
      <c r="Q429" s="38">
        <f t="shared" si="40"/>
        <v>4.2</v>
      </c>
      <c r="R429" s="37">
        <f t="shared" si="41"/>
        <v>4.2</v>
      </c>
      <c r="S429" s="39">
        <f>IF(AND(I429=38000,R429&lt;=4.5,M429&gt;8),'[1]Pricing Schedule'!$F$8+('[1]Pricing Schedule'!$F$9*M429),
IF(AND(I429=38000,R429&lt;=4.5,M429&lt;=8),'[1]Pricing Schedule'!$F$34+('[1]Pricing Schedule'!$F$36*M429),
IF(AND(I429=38000,R429&gt;4.5,R429&lt;=9,M429&gt;8),'[1]Pricing Schedule'!$F$17+('[1]Pricing Schedule'!$F$18*M429),
IF(AND(I429=38000,R429&gt;4.5,R429&lt;=9,M429&lt;=8),'[1]Pricing Schedule'!$F$34+('[1]Pricing Schedule'!$F$36*M429),
IF(AND(I429=38000,R429&gt;9,R429&lt;=12.8,M429&gt;8),'[1]Pricing Schedule'!$F$26+('[1]Pricing Schedule'!$F$27*M429),
IF(AND(I429=38000,R429&gt;9,R429&lt;=12.8,M429&lt;=8),'[1]Pricing Schedule'!$F$34+('[1]Pricing Schedule'!$F$36*M429),
IF(AND(I429=38000,R429&gt;12.8,R429&lt;=22.8),'[1]Pricing Schedule'!$F$34+('[1]Pricing Schedule'!$F$36*M429),
IF(AND(I429=38000,R429&gt;22.8,R429&lt;=30.2),'[1]Pricing Schedule'!$F$43+('[1]Pricing Schedule'!$F$45*M429),
IF(AND(I429=38000,R429&gt;30.2,R429&lt;=45.9),'[1]Pricing Schedule'!$F$52+('[1]Pricing Schedule'!$F$54*M429),
IF(AND(I429=38000,R429&gt;45.9,R429&lt;=123.4),'[1]Pricing Schedule'!$F$96+('[1]Pricing Schedule'!$F$97*M429),
IF(AND(I429=38000,R429&gt;123.4,R429&lt;=168.2,M429&lt;=10),'[1]Pricing Schedule'!$F$103+('[1]Pricing Schedule'!$F$105*M429),
IF(AND(I429=38000,R429&gt;123.4,R429&lt;=168.2,M429&gt;10),'[1]Pricing Schedule'!$F$111+('[1]Pricing Schedule'!$F$113*M429),
IF(AND(I429=38000,R429&gt;157.4,R429&lt;=336.4,M429&lt;=10),('[1]Pricing Schedule'!$F$103+('[1]Pricing Schedule'!$F$105*M429))*2,
IF(AND(I429=38000,R429&gt;157.4,R429&lt;=336.4,M429&gt;10),('[1]Pricing Schedule'!$F$111+('[1]Pricing Schedule'!$F$113*M429))*2,
IF(AND(I429=38000,R429&gt;314.8,R429&lt;=504.6,M429&lt;=10),('[1]Pricing Schedule'!$F$103+('[1]Pricing Schedule'!$F$105*M429))*3,
IF(AND(I429=38000,R429&gt;314.8,R429&lt;=504.6,M429&gt;10),('[1]Pricing Schedule'!$F$111+('[1]Pricing Schedule'!$F$113*M429))*3,
IF(AND(I429=38000,R429&gt;472.2,R429&lt;=672.8,M429&lt;=10),('[1]Pricing Schedule'!$F$103+('[1]Pricing Schedule'!$F$105*M429))*4,
IF(AND(I429=38000,R429&gt;472.2,R429&lt;=672.8,M429&gt;10),('[1]Pricing Schedule'!$F$111+('[1]Pricing Schedule'!$F$113*M429))*4,
IF(AND(I429=110000,R429&lt;=12.8,M429&gt;2),'[1]Pricing Schedule'!$F$62+('[1]Pricing Schedule'!$F$63*M429),
IF(AND(I429=110000,R429&lt;=12.8,M429&lt;=2),'[1]Pricing Schedule'!$F$96+('[1]Pricing Schedule'!$F$97*M429),
IF(AND(I429=110000,R429&gt;12.8,R429&lt;=22.8,M429&gt;3),'[1]Pricing Schedule'!$F$71+('[1]Pricing Schedule'!$F$72*M429),
IF(AND(I429=110000,R429&gt;12.8,R429&lt;=22.8,M429&lt;=3),'[1]Pricing Schedule'!$F$96+('[1]Pricing Schedule'!$F$97*M429),
IF(AND(I429=110000,R429&gt;22.8,R429&lt;=30.2),'[1]Pricing Schedule'!$F$80+('[1]Pricing Schedule'!$F$81*M429),
IF(AND(I429=110000,R429&gt;30.2,R429&lt;=45.9),'[1]Pricing Schedule'!$F$89+('[1]Pricing Schedule'!$F$90*M429),
IF(AND(I429=110000,R429&gt;45.9,R429&lt;=123.4),'[1]Pricing Schedule'!$F$96+('[1]Pricing Schedule'!$F$97*M429),
IF(AND(I429=110000,R429&gt;123.4,R429&lt;=168.2,M429&lt;=10),'[1]Pricing Schedule'!$F$103+('[1]Pricing Schedule'!$F$105*M429),
IF(AND(I429=110000,R429&gt;123.4,R429&lt;=168.2,M429&gt;10),'[1]Pricing Schedule'!$F$111+('[1]Pricing Schedule'!$F$113*M429),
IF(AND(I429=110000,R429&gt;168.2,R429&lt;=336.4,M429&lt;=10),('[1]Pricing Schedule'!$F$103+('[1]Pricing Schedule'!$F$105*M429))*2,
IF(AND(I429=110000,R429&gt;168.2,R429&lt;=336.4,M429&gt;10),('[1]Pricing Schedule'!$F$111+('[1]Pricing Schedule'!$F$113*M429))*2,
IF(AND(I429=110000,R429&gt;336.4,R429&lt;=504.6,M429&lt;=10),('[1]Pricing Schedule'!$F$103+('[1]Pricing Schedule'!$F$105*M429))*3,
IF(AND(I429=110000,R429&gt;336.4,R429&lt;=504.6,M429&gt;10),('[1]Pricing Schedule'!$F$111+('[1]Pricing Schedule'!$F$113*M429))*3,
IF(AND(I429=110000,R429&gt;504.6,R429&lt;=672.8,M429&lt;=10),('[1]Pricing Schedule'!$F$103+('[1]Pricing Schedule'!$F$105*M429))*4,
IF(AND(I429=110000,R429&gt;504.6,R429&lt;=672.8,M429&gt;10),('[1]Pricing Schedule'!$F$111+('[1]Pricing Schedule'!$F$113*M429))*4,
IF(AND(I429=110000,R429&gt;672.8,R429&lt;=841,M429&lt;=10),('[1]Pricing Schedule'!$F$103+('[1]Pricing Schedule'!$F$105*M429))*5,
IF(AND(I429=110000,R429&gt;672.8,R429&lt;=841,M429&gt;10),('[1]Pricing Schedule'!$F$111+('[1]Pricing Schedule'!$F$113*M429))*5,
IF(AND(I429=110000,R429&gt;672.8,R429&lt;=841,M429&lt;=10),('[1]Pricing Schedule'!$F$103+('[1]Pricing Schedule'!$F$105*M429))*5,
IF(AND(I429=110000,R429&gt;672.8,R429&lt;=841,M429&gt;10),('[1]Pricing Schedule'!$F$111+('[1]Pricing Schedule'!$F$113*M429))*5,
IF(AND(I429=110000,R429&gt;1345.6,R429&lt;=1513.8,M429&lt;=10),('[1]Pricing Schedule'!$F$103+('[1]Pricing Schedule'!$F$105*M429))*9,
IF(AND(I429=110000,R429&gt;1345.6,R429&lt;=1513.8,M429&gt;10),('[1]Pricing Schedule'!$F$111+('[1]Pricing Schedule'!$F$113*M429))*9,
9999999999)))))))))))))))))))))))))))))))))))))))</f>
        <v>909950</v>
      </c>
      <c r="T429" s="21">
        <f>IF(AND(I429=38000,R429&lt;=4.5,M429&gt;8),'[1]Pricing Schedule'!$J$9,
IF(AND(I429=38000,R429&lt;=4.5,M429&lt;=8),'[1]Pricing Schedule'!$J$36,
IF(AND(I429=38000,R429&gt;4.5,R429&lt;=9,M429&gt;8),'[1]Pricing Schedule'!$J$18,
IF(AND(I429=38000,R429&gt;4.5,R429&lt;=9,M429&lt;=8),'[1]Pricing Schedule'!$J$36,
IF(AND(I429=38000,R429&gt;9,R429&lt;=12.8,M429&gt;8),'[1]Pricing Schedule'!$J$27,
IF(AND(I429=38000,R429&gt;9,R429&lt;=12.8,M429&lt;=8),'[1]Pricing Schedule'!$J$36,
IF(AND(I429=38000,R429&gt;12.8,R429&lt;=22.8),'[1]Pricing Schedule'!$J$36,
IF(AND(I429=38000,R429&gt;22.8,R429&lt;=30.2),'[1]Pricing Schedule'!$J$45,
IF(AND(I429=38000,R429&gt;30.2,R429&lt;=45.9),'[1]Pricing Schedule'!$J$54,
IF(AND(I429=38000,R429&gt;45.9,R429&lt;=123.4),'[1]Pricing Schedule'!$J$97,
IF(AND(I429=38000,R429&gt;123.4,R429&lt;=168.2,M429&lt;=10),'[1]Pricing Schedule'!$J$105,
IF(AND(I429=38000,R429&gt;123.4,R429&lt;=168.2,M429&gt;10),'[1]Pricing Schedule'!$J$113,
IF(AND(I429=38000,R429&gt;168.2,R429&lt;=336.4,M429&lt;=10),('[1]Pricing Schedule'!$J$105),
IF(AND(I429=38000,R429&gt;168.2,R429&lt;=336.4,M429&gt;10),('[1]Pricing Schedule'!$J$113),
IF(AND(I429=38000,R429&gt;336.4,R429&lt;=504.6,M429&lt;=10),('[1]Pricing Schedule'!$J$105),
IF(AND(I429=38000,R429&gt;336.4,R429&lt;=504.6,M429&gt;10),('[1]Pricing Schedule'!$J$113),
IF(AND(I429=38000,R429&gt;504.6,R429&lt;=672.8,M429&lt;=10),('[1]Pricing Schedule'!$J$105),
IF(AND(I429=38000,R429&gt;504.6,R429&lt;=672.8,M429&gt;10),('[1]Pricing Schedule'!$J$113),
IF(AND(I429=110000,R429&lt;=12.8,M429&gt;2),'[1]Pricing Schedule'!$J$63,
IF(AND(I429=110000,R429&lt;=12.8,M429&lt;=2),'[1]Pricing Schedule'!$J$97,
IF(AND(I429=110000,R429&gt;12.8,R429&lt;=22.8,M429&gt;3),'[1]Pricing Schedule'!$J$72,
IF(AND(I429=110000,R429&gt;12.8,R429&lt;=22.8,M429&lt;=3),'[1]Pricing Schedule'!$J$97,
IF(AND(I429=110000,R429&gt;22.8,R429&lt;=30.2),'[1]Pricing Schedule'!$J$81,
IF(AND(I429=110000,R429&gt;30.2,R429&lt;=45.9),'[1]Pricing Schedule'!$J$90,
IF(AND(I429=110000,R429&gt;45.9,R429&lt;=123.4),'[1]Pricing Schedule'!$J$97,
IF(AND(I429=110000,R429&gt;123.4,R429&lt;=168.2,M429&lt;=10),'[1]Pricing Schedule'!$J$105,
IF(AND(I429=110000,R429&gt;123.4,R429&lt;=168.2,M429&gt;10),'[1]Pricing Schedule'!$J$113,
IF(AND(I429=110000,R429&gt;168.2,R429&lt;=336.2,M429&lt;=10),('[1]Pricing Schedule'!$J$105),
IF(AND(I429=110000,R429&gt;168.2,R429&lt;=336.2,M429&gt;10),('[1]Pricing Schedule'!$J$113),
IF(AND(I429=110000,R429&gt;336.4,R429&lt;=504.6,M429&lt;=10),('[1]Pricing Schedule'!$J$105),
IF(AND(I429=110000,R429&gt;336.4,R429&lt;=504.6,M429&gt;10),('[1]Pricing Schedule'!$J$113),
IF(AND(I429=110000,R429&gt;504.6,R429&lt;=672.8,M429&lt;=10),('[1]Pricing Schedule'!$J$105),
IF(AND(I429=110000,R429&gt;504.6,R429&lt;=672.8,M429&gt;10),('[1]Pricing Schedule'!$J$113),
IF(AND(I429=110000,R429&gt;672.8,R429&lt;=841,M429&lt;=10),('[1]Pricing Schedule'!$J$105),
IF(AND(I429=110000,R429&gt;672.8,R429&lt;=841,M429&gt;10),('[1]Pricing Schedule'!$J$113),
IF(AND(I429=110000,R429&gt;1682,R429&lt;=1850.2,M429&lt;=10),('[1]Pricing Schedule'!$J$105),
IF(AND(I429=110000,R429&gt;1682,R429&lt;=1850.2,M429&gt;10),('[1]Pricing Schedule'!$J$113),
IF(AND(I429=110000,R429&gt;2018.4,R429&lt;=2186.6,M429&lt;=10),('[1]Pricing Schedule'!$J$105),
IF(AND(I429=110000,R429&gt;2018.4,R429&lt;=2186.6,M429&gt;10),('[1]Pricing Schedule'!$J$113),999999999)))))))))))))))))))))))))))))))))))))))</f>
        <v>4</v>
      </c>
      <c r="U429" s="40">
        <f t="shared" si="42"/>
        <v>216654.76190476189</v>
      </c>
      <c r="V429" s="41">
        <f t="shared" si="43"/>
        <v>4.6156382218803227</v>
      </c>
      <c r="Y429" s="23">
        <v>233</v>
      </c>
      <c r="Z429" s="23">
        <v>636</v>
      </c>
      <c r="AR429" s="35"/>
    </row>
    <row r="430" spans="1:44">
      <c r="A430" s="23">
        <v>430</v>
      </c>
      <c r="B430" s="23">
        <v>430</v>
      </c>
      <c r="C430" s="23" t="s">
        <v>796</v>
      </c>
      <c r="D430" s="23" t="s">
        <v>344</v>
      </c>
      <c r="E430" s="23" t="s">
        <v>344</v>
      </c>
      <c r="F430" s="23" t="s">
        <v>797</v>
      </c>
      <c r="G430" s="23" t="s">
        <v>798</v>
      </c>
      <c r="H430" s="23" t="s">
        <v>113</v>
      </c>
      <c r="I430" s="13">
        <v>38000</v>
      </c>
      <c r="J430" s="13">
        <v>38000</v>
      </c>
      <c r="K430" s="23" t="s">
        <v>119</v>
      </c>
      <c r="L430" s="24">
        <v>8.4440000000000008</v>
      </c>
      <c r="M430" s="37">
        <f t="shared" si="38"/>
        <v>9</v>
      </c>
      <c r="N430" s="24">
        <v>0.104</v>
      </c>
      <c r="O430" s="13">
        <v>2</v>
      </c>
      <c r="P430" s="36">
        <f t="shared" si="39"/>
        <v>0.104</v>
      </c>
      <c r="Q430" s="38">
        <f t="shared" si="40"/>
        <v>4.2</v>
      </c>
      <c r="R430" s="37">
        <f t="shared" si="41"/>
        <v>4.2</v>
      </c>
      <c r="S430" s="39">
        <f>IF(AND(I430=38000,R430&lt;=4.5,M430&gt;8),'[1]Pricing Schedule'!$F$8+('[1]Pricing Schedule'!$F$9*M430),
IF(AND(I430=38000,R430&lt;=4.5,M430&lt;=8),'[1]Pricing Schedule'!$F$34+('[1]Pricing Schedule'!$F$36*M430),
IF(AND(I430=38000,R430&gt;4.5,R430&lt;=9,M430&gt;8),'[1]Pricing Schedule'!$F$17+('[1]Pricing Schedule'!$F$18*M430),
IF(AND(I430=38000,R430&gt;4.5,R430&lt;=9,M430&lt;=8),'[1]Pricing Schedule'!$F$34+('[1]Pricing Schedule'!$F$36*M430),
IF(AND(I430=38000,R430&gt;9,R430&lt;=12.8,M430&gt;8),'[1]Pricing Schedule'!$F$26+('[1]Pricing Schedule'!$F$27*M430),
IF(AND(I430=38000,R430&gt;9,R430&lt;=12.8,M430&lt;=8),'[1]Pricing Schedule'!$F$34+('[1]Pricing Schedule'!$F$36*M430),
IF(AND(I430=38000,R430&gt;12.8,R430&lt;=22.8),'[1]Pricing Schedule'!$F$34+('[1]Pricing Schedule'!$F$36*M430),
IF(AND(I430=38000,R430&gt;22.8,R430&lt;=30.2),'[1]Pricing Schedule'!$F$43+('[1]Pricing Schedule'!$F$45*M430),
IF(AND(I430=38000,R430&gt;30.2,R430&lt;=45.9),'[1]Pricing Schedule'!$F$52+('[1]Pricing Schedule'!$F$54*M430),
IF(AND(I430=38000,R430&gt;45.9,R430&lt;=123.4),'[1]Pricing Schedule'!$F$96+('[1]Pricing Schedule'!$F$97*M430),
IF(AND(I430=38000,R430&gt;123.4,R430&lt;=168.2,M430&lt;=10),'[1]Pricing Schedule'!$F$103+('[1]Pricing Schedule'!$F$105*M430),
IF(AND(I430=38000,R430&gt;123.4,R430&lt;=168.2,M430&gt;10),'[1]Pricing Schedule'!$F$111+('[1]Pricing Schedule'!$F$113*M430),
IF(AND(I430=38000,R430&gt;157.4,R430&lt;=336.4,M430&lt;=10),('[1]Pricing Schedule'!$F$103+('[1]Pricing Schedule'!$F$105*M430))*2,
IF(AND(I430=38000,R430&gt;157.4,R430&lt;=336.4,M430&gt;10),('[1]Pricing Schedule'!$F$111+('[1]Pricing Schedule'!$F$113*M430))*2,
IF(AND(I430=38000,R430&gt;314.8,R430&lt;=504.6,M430&lt;=10),('[1]Pricing Schedule'!$F$103+('[1]Pricing Schedule'!$F$105*M430))*3,
IF(AND(I430=38000,R430&gt;314.8,R430&lt;=504.6,M430&gt;10),('[1]Pricing Schedule'!$F$111+('[1]Pricing Schedule'!$F$113*M430))*3,
IF(AND(I430=38000,R430&gt;472.2,R430&lt;=672.8,M430&lt;=10),('[1]Pricing Schedule'!$F$103+('[1]Pricing Schedule'!$F$105*M430))*4,
IF(AND(I430=38000,R430&gt;472.2,R430&lt;=672.8,M430&gt;10),('[1]Pricing Schedule'!$F$111+('[1]Pricing Schedule'!$F$113*M430))*4,
IF(AND(I430=110000,R430&lt;=12.8,M430&gt;2),'[1]Pricing Schedule'!$F$62+('[1]Pricing Schedule'!$F$63*M430),
IF(AND(I430=110000,R430&lt;=12.8,M430&lt;=2),'[1]Pricing Schedule'!$F$96+('[1]Pricing Schedule'!$F$97*M430),
IF(AND(I430=110000,R430&gt;12.8,R430&lt;=22.8,M430&gt;3),'[1]Pricing Schedule'!$F$71+('[1]Pricing Schedule'!$F$72*M430),
IF(AND(I430=110000,R430&gt;12.8,R430&lt;=22.8,M430&lt;=3),'[1]Pricing Schedule'!$F$96+('[1]Pricing Schedule'!$F$97*M430),
IF(AND(I430=110000,R430&gt;22.8,R430&lt;=30.2),'[1]Pricing Schedule'!$F$80+('[1]Pricing Schedule'!$F$81*M430),
IF(AND(I430=110000,R430&gt;30.2,R430&lt;=45.9),'[1]Pricing Schedule'!$F$89+('[1]Pricing Schedule'!$F$90*M430),
IF(AND(I430=110000,R430&gt;45.9,R430&lt;=123.4),'[1]Pricing Schedule'!$F$96+('[1]Pricing Schedule'!$F$97*M430),
IF(AND(I430=110000,R430&gt;123.4,R430&lt;=168.2,M430&lt;=10),'[1]Pricing Schedule'!$F$103+('[1]Pricing Schedule'!$F$105*M430),
IF(AND(I430=110000,R430&gt;123.4,R430&lt;=168.2,M430&gt;10),'[1]Pricing Schedule'!$F$111+('[1]Pricing Schedule'!$F$113*M430),
IF(AND(I430=110000,R430&gt;168.2,R430&lt;=336.4,M430&lt;=10),('[1]Pricing Schedule'!$F$103+('[1]Pricing Schedule'!$F$105*M430))*2,
IF(AND(I430=110000,R430&gt;168.2,R430&lt;=336.4,M430&gt;10),('[1]Pricing Schedule'!$F$111+('[1]Pricing Schedule'!$F$113*M430))*2,
IF(AND(I430=110000,R430&gt;336.4,R430&lt;=504.6,M430&lt;=10),('[1]Pricing Schedule'!$F$103+('[1]Pricing Schedule'!$F$105*M430))*3,
IF(AND(I430=110000,R430&gt;336.4,R430&lt;=504.6,M430&gt;10),('[1]Pricing Schedule'!$F$111+('[1]Pricing Schedule'!$F$113*M430))*3,
IF(AND(I430=110000,R430&gt;504.6,R430&lt;=672.8,M430&lt;=10),('[1]Pricing Schedule'!$F$103+('[1]Pricing Schedule'!$F$105*M430))*4,
IF(AND(I430=110000,R430&gt;504.6,R430&lt;=672.8,M430&gt;10),('[1]Pricing Schedule'!$F$111+('[1]Pricing Schedule'!$F$113*M430))*4,
IF(AND(I430=110000,R430&gt;672.8,R430&lt;=841,M430&lt;=10),('[1]Pricing Schedule'!$F$103+('[1]Pricing Schedule'!$F$105*M430))*5,
IF(AND(I430=110000,R430&gt;672.8,R430&lt;=841,M430&gt;10),('[1]Pricing Schedule'!$F$111+('[1]Pricing Schedule'!$F$113*M430))*5,
IF(AND(I430=110000,R430&gt;672.8,R430&lt;=841,M430&lt;=10),('[1]Pricing Schedule'!$F$103+('[1]Pricing Schedule'!$F$105*M430))*5,
IF(AND(I430=110000,R430&gt;672.8,R430&lt;=841,M430&gt;10),('[1]Pricing Schedule'!$F$111+('[1]Pricing Schedule'!$F$113*M430))*5,
IF(AND(I430=110000,R430&gt;1345.6,R430&lt;=1513.8,M430&lt;=10),('[1]Pricing Schedule'!$F$103+('[1]Pricing Schedule'!$F$105*M430))*9,
IF(AND(I430=110000,R430&gt;1345.6,R430&lt;=1513.8,M430&gt;10),('[1]Pricing Schedule'!$F$111+('[1]Pricing Schedule'!$F$113*M430))*9,
9999999999)))))))))))))))))))))))))))))))))))))))</f>
        <v>1334440</v>
      </c>
      <c r="T430" s="21">
        <f>IF(AND(I430=38000,R430&lt;=4.5,M430&gt;8),'[1]Pricing Schedule'!$J$9,
IF(AND(I430=38000,R430&lt;=4.5,M430&lt;=8),'[1]Pricing Schedule'!$J$36,
IF(AND(I430=38000,R430&gt;4.5,R430&lt;=9,M430&gt;8),'[1]Pricing Schedule'!$J$18,
IF(AND(I430=38000,R430&gt;4.5,R430&lt;=9,M430&lt;=8),'[1]Pricing Schedule'!$J$36,
IF(AND(I430=38000,R430&gt;9,R430&lt;=12.8,M430&gt;8),'[1]Pricing Schedule'!$J$27,
IF(AND(I430=38000,R430&gt;9,R430&lt;=12.8,M430&lt;=8),'[1]Pricing Schedule'!$J$36,
IF(AND(I430=38000,R430&gt;12.8,R430&lt;=22.8),'[1]Pricing Schedule'!$J$36,
IF(AND(I430=38000,R430&gt;22.8,R430&lt;=30.2),'[1]Pricing Schedule'!$J$45,
IF(AND(I430=38000,R430&gt;30.2,R430&lt;=45.9),'[1]Pricing Schedule'!$J$54,
IF(AND(I430=38000,R430&gt;45.9,R430&lt;=123.4),'[1]Pricing Schedule'!$J$97,
IF(AND(I430=38000,R430&gt;123.4,R430&lt;=168.2,M430&lt;=10),'[1]Pricing Schedule'!$J$105,
IF(AND(I430=38000,R430&gt;123.4,R430&lt;=168.2,M430&gt;10),'[1]Pricing Schedule'!$J$113,
IF(AND(I430=38000,R430&gt;168.2,R430&lt;=336.4,M430&lt;=10),('[1]Pricing Schedule'!$J$105),
IF(AND(I430=38000,R430&gt;168.2,R430&lt;=336.4,M430&gt;10),('[1]Pricing Schedule'!$J$113),
IF(AND(I430=38000,R430&gt;336.4,R430&lt;=504.6,M430&lt;=10),('[1]Pricing Schedule'!$J$105),
IF(AND(I430=38000,R430&gt;336.4,R430&lt;=504.6,M430&gt;10),('[1]Pricing Schedule'!$J$113),
IF(AND(I430=38000,R430&gt;504.6,R430&lt;=672.8,M430&lt;=10),('[1]Pricing Schedule'!$J$105),
IF(AND(I430=38000,R430&gt;504.6,R430&lt;=672.8,M430&gt;10),('[1]Pricing Schedule'!$J$113),
IF(AND(I430=110000,R430&lt;=12.8,M430&gt;2),'[1]Pricing Schedule'!$J$63,
IF(AND(I430=110000,R430&lt;=12.8,M430&lt;=2),'[1]Pricing Schedule'!$J$97,
IF(AND(I430=110000,R430&gt;12.8,R430&lt;=22.8,M430&gt;3),'[1]Pricing Schedule'!$J$72,
IF(AND(I430=110000,R430&gt;12.8,R430&lt;=22.8,M430&lt;=3),'[1]Pricing Schedule'!$J$97,
IF(AND(I430=110000,R430&gt;22.8,R430&lt;=30.2),'[1]Pricing Schedule'!$J$81,
IF(AND(I430=110000,R430&gt;30.2,R430&lt;=45.9),'[1]Pricing Schedule'!$J$90,
IF(AND(I430=110000,R430&gt;45.9,R430&lt;=123.4),'[1]Pricing Schedule'!$J$97,
IF(AND(I430=110000,R430&gt;123.4,R430&lt;=168.2,M430&lt;=10),'[1]Pricing Schedule'!$J$105,
IF(AND(I430=110000,R430&gt;123.4,R430&lt;=168.2,M430&gt;10),'[1]Pricing Schedule'!$J$113,
IF(AND(I430=110000,R430&gt;168.2,R430&lt;=336.2,M430&lt;=10),('[1]Pricing Schedule'!$J$105),
IF(AND(I430=110000,R430&gt;168.2,R430&lt;=336.2,M430&gt;10),('[1]Pricing Schedule'!$J$113),
IF(AND(I430=110000,R430&gt;336.4,R430&lt;=504.6,M430&lt;=10),('[1]Pricing Schedule'!$J$105),
IF(AND(I430=110000,R430&gt;336.4,R430&lt;=504.6,M430&gt;10),('[1]Pricing Schedule'!$J$113),
IF(AND(I430=110000,R430&gt;504.6,R430&lt;=672.8,M430&lt;=10),('[1]Pricing Schedule'!$J$105),
IF(AND(I430=110000,R430&gt;504.6,R430&lt;=672.8,M430&gt;10),('[1]Pricing Schedule'!$J$113),
IF(AND(I430=110000,R430&gt;672.8,R430&lt;=841,M430&lt;=10),('[1]Pricing Schedule'!$J$105),
IF(AND(I430=110000,R430&gt;672.8,R430&lt;=841,M430&gt;10),('[1]Pricing Schedule'!$J$113),
IF(AND(I430=110000,R430&gt;1682,R430&lt;=1850.2,M430&lt;=10),('[1]Pricing Schedule'!$J$105),
IF(AND(I430=110000,R430&gt;1682,R430&lt;=1850.2,M430&gt;10),('[1]Pricing Schedule'!$J$113),
IF(AND(I430=110000,R430&gt;2018.4,R430&lt;=2186.6,M430&lt;=10),('[1]Pricing Schedule'!$J$105),
IF(AND(I430=110000,R430&gt;2018.4,R430&lt;=2186.6,M430&gt;10),('[1]Pricing Schedule'!$J$113),999999999)))))))))))))))))))))))))))))))))))))))</f>
        <v>1</v>
      </c>
      <c r="U430" s="40">
        <f t="shared" si="42"/>
        <v>317723.80952380953</v>
      </c>
      <c r="V430" s="41">
        <f t="shared" si="43"/>
        <v>3.1473876682353645</v>
      </c>
      <c r="Y430" s="23">
        <v>660</v>
      </c>
      <c r="Z430" s="23">
        <v>347</v>
      </c>
      <c r="AR430" s="35"/>
    </row>
    <row r="431" spans="1:44">
      <c r="A431" s="23">
        <v>431</v>
      </c>
      <c r="B431" s="23">
        <v>431</v>
      </c>
      <c r="C431" s="23" t="s">
        <v>799</v>
      </c>
      <c r="D431" s="23" t="s">
        <v>318</v>
      </c>
      <c r="E431" s="23" t="s">
        <v>318</v>
      </c>
      <c r="F431" s="23" t="s">
        <v>800</v>
      </c>
      <c r="G431" s="23" t="s">
        <v>801</v>
      </c>
      <c r="H431" s="23" t="s">
        <v>113</v>
      </c>
      <c r="I431" s="13">
        <v>38000</v>
      </c>
      <c r="J431" s="13">
        <v>38000</v>
      </c>
      <c r="K431" s="23" t="s">
        <v>119</v>
      </c>
      <c r="L431" s="24">
        <v>1.758</v>
      </c>
      <c r="M431" s="37">
        <f t="shared" si="38"/>
        <v>2</v>
      </c>
      <c r="N431" s="24">
        <v>0.19500000000000001</v>
      </c>
      <c r="O431" s="13">
        <v>2</v>
      </c>
      <c r="P431" s="36">
        <f t="shared" si="39"/>
        <v>0.19500000000000001</v>
      </c>
      <c r="Q431" s="38">
        <f t="shared" si="40"/>
        <v>4.2</v>
      </c>
      <c r="R431" s="37">
        <f t="shared" si="41"/>
        <v>4.2</v>
      </c>
      <c r="S431" s="39">
        <f>IF(AND(I431=38000,R431&lt;=4.5,M431&gt;8),'[1]Pricing Schedule'!$F$8+('[1]Pricing Schedule'!$F$9*M431),
IF(AND(I431=38000,R431&lt;=4.5,M431&lt;=8),'[1]Pricing Schedule'!$F$34+('[1]Pricing Schedule'!$F$36*M431),
IF(AND(I431=38000,R431&gt;4.5,R431&lt;=9,M431&gt;8),'[1]Pricing Schedule'!$F$17+('[1]Pricing Schedule'!$F$18*M431),
IF(AND(I431=38000,R431&gt;4.5,R431&lt;=9,M431&lt;=8),'[1]Pricing Schedule'!$F$34+('[1]Pricing Schedule'!$F$36*M431),
IF(AND(I431=38000,R431&gt;9,R431&lt;=12.8,M431&gt;8),'[1]Pricing Schedule'!$F$26+('[1]Pricing Schedule'!$F$27*M431),
IF(AND(I431=38000,R431&gt;9,R431&lt;=12.8,M431&lt;=8),'[1]Pricing Schedule'!$F$34+('[1]Pricing Schedule'!$F$36*M431),
IF(AND(I431=38000,R431&gt;12.8,R431&lt;=22.8),'[1]Pricing Schedule'!$F$34+('[1]Pricing Schedule'!$F$36*M431),
IF(AND(I431=38000,R431&gt;22.8,R431&lt;=30.2),'[1]Pricing Schedule'!$F$43+('[1]Pricing Schedule'!$F$45*M431),
IF(AND(I431=38000,R431&gt;30.2,R431&lt;=45.9),'[1]Pricing Schedule'!$F$52+('[1]Pricing Schedule'!$F$54*M431),
IF(AND(I431=38000,R431&gt;45.9,R431&lt;=123.4),'[1]Pricing Schedule'!$F$96+('[1]Pricing Schedule'!$F$97*M431),
IF(AND(I431=38000,R431&gt;123.4,R431&lt;=168.2,M431&lt;=10),'[1]Pricing Schedule'!$F$103+('[1]Pricing Schedule'!$F$105*M431),
IF(AND(I431=38000,R431&gt;123.4,R431&lt;=168.2,M431&gt;10),'[1]Pricing Schedule'!$F$111+('[1]Pricing Schedule'!$F$113*M431),
IF(AND(I431=38000,R431&gt;157.4,R431&lt;=336.4,M431&lt;=10),('[1]Pricing Schedule'!$F$103+('[1]Pricing Schedule'!$F$105*M431))*2,
IF(AND(I431=38000,R431&gt;157.4,R431&lt;=336.4,M431&gt;10),('[1]Pricing Schedule'!$F$111+('[1]Pricing Schedule'!$F$113*M431))*2,
IF(AND(I431=38000,R431&gt;314.8,R431&lt;=504.6,M431&lt;=10),('[1]Pricing Schedule'!$F$103+('[1]Pricing Schedule'!$F$105*M431))*3,
IF(AND(I431=38000,R431&gt;314.8,R431&lt;=504.6,M431&gt;10),('[1]Pricing Schedule'!$F$111+('[1]Pricing Schedule'!$F$113*M431))*3,
IF(AND(I431=38000,R431&gt;472.2,R431&lt;=672.8,M431&lt;=10),('[1]Pricing Schedule'!$F$103+('[1]Pricing Schedule'!$F$105*M431))*4,
IF(AND(I431=38000,R431&gt;472.2,R431&lt;=672.8,M431&gt;10),('[1]Pricing Schedule'!$F$111+('[1]Pricing Schedule'!$F$113*M431))*4,
IF(AND(I431=110000,R431&lt;=12.8,M431&gt;2),'[1]Pricing Schedule'!$F$62+('[1]Pricing Schedule'!$F$63*M431),
IF(AND(I431=110000,R431&lt;=12.8,M431&lt;=2),'[1]Pricing Schedule'!$F$96+('[1]Pricing Schedule'!$F$97*M431),
IF(AND(I431=110000,R431&gt;12.8,R431&lt;=22.8,M431&gt;3),'[1]Pricing Schedule'!$F$71+('[1]Pricing Schedule'!$F$72*M431),
IF(AND(I431=110000,R431&gt;12.8,R431&lt;=22.8,M431&lt;=3),'[1]Pricing Schedule'!$F$96+('[1]Pricing Schedule'!$F$97*M431),
IF(AND(I431=110000,R431&gt;22.8,R431&lt;=30.2),'[1]Pricing Schedule'!$F$80+('[1]Pricing Schedule'!$F$81*M431),
IF(AND(I431=110000,R431&gt;30.2,R431&lt;=45.9),'[1]Pricing Schedule'!$F$89+('[1]Pricing Schedule'!$F$90*M431),
IF(AND(I431=110000,R431&gt;45.9,R431&lt;=123.4),'[1]Pricing Schedule'!$F$96+('[1]Pricing Schedule'!$F$97*M431),
IF(AND(I431=110000,R431&gt;123.4,R431&lt;=168.2,M431&lt;=10),'[1]Pricing Schedule'!$F$103+('[1]Pricing Schedule'!$F$105*M431),
IF(AND(I431=110000,R431&gt;123.4,R431&lt;=168.2,M431&gt;10),'[1]Pricing Schedule'!$F$111+('[1]Pricing Schedule'!$F$113*M431),
IF(AND(I431=110000,R431&gt;168.2,R431&lt;=336.4,M431&lt;=10),('[1]Pricing Schedule'!$F$103+('[1]Pricing Schedule'!$F$105*M431))*2,
IF(AND(I431=110000,R431&gt;168.2,R431&lt;=336.4,M431&gt;10),('[1]Pricing Schedule'!$F$111+('[1]Pricing Schedule'!$F$113*M431))*2,
IF(AND(I431=110000,R431&gt;336.4,R431&lt;=504.6,M431&lt;=10),('[1]Pricing Schedule'!$F$103+('[1]Pricing Schedule'!$F$105*M431))*3,
IF(AND(I431=110000,R431&gt;336.4,R431&lt;=504.6,M431&gt;10),('[1]Pricing Schedule'!$F$111+('[1]Pricing Schedule'!$F$113*M431))*3,
IF(AND(I431=110000,R431&gt;504.6,R431&lt;=672.8,M431&lt;=10),('[1]Pricing Schedule'!$F$103+('[1]Pricing Schedule'!$F$105*M431))*4,
IF(AND(I431=110000,R431&gt;504.6,R431&lt;=672.8,M431&gt;10),('[1]Pricing Schedule'!$F$111+('[1]Pricing Schedule'!$F$113*M431))*4,
IF(AND(I431=110000,R431&gt;672.8,R431&lt;=841,M431&lt;=10),('[1]Pricing Schedule'!$F$103+('[1]Pricing Schedule'!$F$105*M431))*5,
IF(AND(I431=110000,R431&gt;672.8,R431&lt;=841,M431&gt;10),('[1]Pricing Schedule'!$F$111+('[1]Pricing Schedule'!$F$113*M431))*5,
IF(AND(I431=110000,R431&gt;672.8,R431&lt;=841,M431&lt;=10),('[1]Pricing Schedule'!$F$103+('[1]Pricing Schedule'!$F$105*M431))*5,
IF(AND(I431=110000,R431&gt;672.8,R431&lt;=841,M431&gt;10),('[1]Pricing Schedule'!$F$111+('[1]Pricing Schedule'!$F$113*M431))*5,
IF(AND(I431=110000,R431&gt;1345.6,R431&lt;=1513.8,M431&lt;=10),('[1]Pricing Schedule'!$F$103+('[1]Pricing Schedule'!$F$105*M431))*9,
IF(AND(I431=110000,R431&gt;1345.6,R431&lt;=1513.8,M431&gt;10),('[1]Pricing Schedule'!$F$111+('[1]Pricing Schedule'!$F$113*M431))*9,
9999999999)))))))))))))))))))))))))))))))))))))))</f>
        <v>488330</v>
      </c>
      <c r="T431" s="21">
        <f>IF(AND(I431=38000,R431&lt;=4.5,M431&gt;8),'[1]Pricing Schedule'!$J$9,
IF(AND(I431=38000,R431&lt;=4.5,M431&lt;=8),'[1]Pricing Schedule'!$J$36,
IF(AND(I431=38000,R431&gt;4.5,R431&lt;=9,M431&gt;8),'[1]Pricing Schedule'!$J$18,
IF(AND(I431=38000,R431&gt;4.5,R431&lt;=9,M431&lt;=8),'[1]Pricing Schedule'!$J$36,
IF(AND(I431=38000,R431&gt;9,R431&lt;=12.8,M431&gt;8),'[1]Pricing Schedule'!$J$27,
IF(AND(I431=38000,R431&gt;9,R431&lt;=12.8,M431&lt;=8),'[1]Pricing Schedule'!$J$36,
IF(AND(I431=38000,R431&gt;12.8,R431&lt;=22.8),'[1]Pricing Schedule'!$J$36,
IF(AND(I431=38000,R431&gt;22.8,R431&lt;=30.2),'[1]Pricing Schedule'!$J$45,
IF(AND(I431=38000,R431&gt;30.2,R431&lt;=45.9),'[1]Pricing Schedule'!$J$54,
IF(AND(I431=38000,R431&gt;45.9,R431&lt;=123.4),'[1]Pricing Schedule'!$J$97,
IF(AND(I431=38000,R431&gt;123.4,R431&lt;=168.2,M431&lt;=10),'[1]Pricing Schedule'!$J$105,
IF(AND(I431=38000,R431&gt;123.4,R431&lt;=168.2,M431&gt;10),'[1]Pricing Schedule'!$J$113,
IF(AND(I431=38000,R431&gt;168.2,R431&lt;=336.4,M431&lt;=10),('[1]Pricing Schedule'!$J$105),
IF(AND(I431=38000,R431&gt;168.2,R431&lt;=336.4,M431&gt;10),('[1]Pricing Schedule'!$J$113),
IF(AND(I431=38000,R431&gt;336.4,R431&lt;=504.6,M431&lt;=10),('[1]Pricing Schedule'!$J$105),
IF(AND(I431=38000,R431&gt;336.4,R431&lt;=504.6,M431&gt;10),('[1]Pricing Schedule'!$J$113),
IF(AND(I431=38000,R431&gt;504.6,R431&lt;=672.8,M431&lt;=10),('[1]Pricing Schedule'!$J$105),
IF(AND(I431=38000,R431&gt;504.6,R431&lt;=672.8,M431&gt;10),('[1]Pricing Schedule'!$J$113),
IF(AND(I431=110000,R431&lt;=12.8,M431&gt;2),'[1]Pricing Schedule'!$J$63,
IF(AND(I431=110000,R431&lt;=12.8,M431&lt;=2),'[1]Pricing Schedule'!$J$97,
IF(AND(I431=110000,R431&gt;12.8,R431&lt;=22.8,M431&gt;3),'[1]Pricing Schedule'!$J$72,
IF(AND(I431=110000,R431&gt;12.8,R431&lt;=22.8,M431&lt;=3),'[1]Pricing Schedule'!$J$97,
IF(AND(I431=110000,R431&gt;22.8,R431&lt;=30.2),'[1]Pricing Schedule'!$J$81,
IF(AND(I431=110000,R431&gt;30.2,R431&lt;=45.9),'[1]Pricing Schedule'!$J$90,
IF(AND(I431=110000,R431&gt;45.9,R431&lt;=123.4),'[1]Pricing Schedule'!$J$97,
IF(AND(I431=110000,R431&gt;123.4,R431&lt;=168.2,M431&lt;=10),'[1]Pricing Schedule'!$J$105,
IF(AND(I431=110000,R431&gt;123.4,R431&lt;=168.2,M431&gt;10),'[1]Pricing Schedule'!$J$113,
IF(AND(I431=110000,R431&gt;168.2,R431&lt;=336.2,M431&lt;=10),('[1]Pricing Schedule'!$J$105),
IF(AND(I431=110000,R431&gt;168.2,R431&lt;=336.2,M431&gt;10),('[1]Pricing Schedule'!$J$113),
IF(AND(I431=110000,R431&gt;336.4,R431&lt;=504.6,M431&lt;=10),('[1]Pricing Schedule'!$J$105),
IF(AND(I431=110000,R431&gt;336.4,R431&lt;=504.6,M431&gt;10),('[1]Pricing Schedule'!$J$113),
IF(AND(I431=110000,R431&gt;504.6,R431&lt;=672.8,M431&lt;=10),('[1]Pricing Schedule'!$J$105),
IF(AND(I431=110000,R431&gt;504.6,R431&lt;=672.8,M431&gt;10),('[1]Pricing Schedule'!$J$113),
IF(AND(I431=110000,R431&gt;672.8,R431&lt;=841,M431&lt;=10),('[1]Pricing Schedule'!$J$105),
IF(AND(I431=110000,R431&gt;672.8,R431&lt;=841,M431&gt;10),('[1]Pricing Schedule'!$J$113),
IF(AND(I431=110000,R431&gt;1682,R431&lt;=1850.2,M431&lt;=10),('[1]Pricing Schedule'!$J$105),
IF(AND(I431=110000,R431&gt;1682,R431&lt;=1850.2,M431&gt;10),('[1]Pricing Schedule'!$J$113),
IF(AND(I431=110000,R431&gt;2018.4,R431&lt;=2186.6,M431&lt;=10),('[1]Pricing Schedule'!$J$105),
IF(AND(I431=110000,R431&gt;2018.4,R431&lt;=2186.6,M431&gt;10),('[1]Pricing Schedule'!$J$113),999999999)))))))))))))))))))))))))))))))))))))))</f>
        <v>4</v>
      </c>
      <c r="U431" s="40">
        <f t="shared" si="42"/>
        <v>116269.04761904762</v>
      </c>
      <c r="V431" s="41">
        <f t="shared" si="43"/>
        <v>8.6007413019884087</v>
      </c>
      <c r="Y431" s="23">
        <v>275</v>
      </c>
      <c r="Z431" s="23">
        <v>251</v>
      </c>
      <c r="AR431" s="35"/>
    </row>
    <row r="432" spans="1:44">
      <c r="A432" s="23">
        <v>432</v>
      </c>
      <c r="B432" s="23">
        <v>432</v>
      </c>
      <c r="C432" s="23" t="s">
        <v>802</v>
      </c>
      <c r="D432" s="23" t="s">
        <v>423</v>
      </c>
      <c r="E432" s="23" t="s">
        <v>423</v>
      </c>
      <c r="F432" s="23" t="s">
        <v>803</v>
      </c>
      <c r="G432" s="23" t="s">
        <v>804</v>
      </c>
      <c r="H432" s="23" t="s">
        <v>113</v>
      </c>
      <c r="I432" s="13">
        <v>38000</v>
      </c>
      <c r="J432" s="13">
        <v>38000</v>
      </c>
      <c r="K432" s="23" t="s">
        <v>119</v>
      </c>
      <c r="L432" s="24">
        <v>12.023999999999999</v>
      </c>
      <c r="M432" s="37">
        <f t="shared" si="38"/>
        <v>13</v>
      </c>
      <c r="N432" s="24">
        <v>0.19700000000000001</v>
      </c>
      <c r="O432" s="13">
        <v>2</v>
      </c>
      <c r="P432" s="36">
        <f t="shared" si="39"/>
        <v>0.19700000000000001</v>
      </c>
      <c r="Q432" s="38">
        <f t="shared" si="40"/>
        <v>4.2</v>
      </c>
      <c r="R432" s="37">
        <f t="shared" si="41"/>
        <v>4.2</v>
      </c>
      <c r="S432" s="39">
        <f>IF(AND(I432=38000,R432&lt;=4.5,M432&gt;8),'[1]Pricing Schedule'!$F$8+('[1]Pricing Schedule'!$F$9*M432),
IF(AND(I432=38000,R432&lt;=4.5,M432&lt;=8),'[1]Pricing Schedule'!$F$34+('[1]Pricing Schedule'!$F$36*M432),
IF(AND(I432=38000,R432&gt;4.5,R432&lt;=9,M432&gt;8),'[1]Pricing Schedule'!$F$17+('[1]Pricing Schedule'!$F$18*M432),
IF(AND(I432=38000,R432&gt;4.5,R432&lt;=9,M432&lt;=8),'[1]Pricing Schedule'!$F$34+('[1]Pricing Schedule'!$F$36*M432),
IF(AND(I432=38000,R432&gt;9,R432&lt;=12.8,M432&gt;8),'[1]Pricing Schedule'!$F$26+('[1]Pricing Schedule'!$F$27*M432),
IF(AND(I432=38000,R432&gt;9,R432&lt;=12.8,M432&lt;=8),'[1]Pricing Schedule'!$F$34+('[1]Pricing Schedule'!$F$36*M432),
IF(AND(I432=38000,R432&gt;12.8,R432&lt;=22.8),'[1]Pricing Schedule'!$F$34+('[1]Pricing Schedule'!$F$36*M432),
IF(AND(I432=38000,R432&gt;22.8,R432&lt;=30.2),'[1]Pricing Schedule'!$F$43+('[1]Pricing Schedule'!$F$45*M432),
IF(AND(I432=38000,R432&gt;30.2,R432&lt;=45.9),'[1]Pricing Schedule'!$F$52+('[1]Pricing Schedule'!$F$54*M432),
IF(AND(I432=38000,R432&gt;45.9,R432&lt;=123.4),'[1]Pricing Schedule'!$F$96+('[1]Pricing Schedule'!$F$97*M432),
IF(AND(I432=38000,R432&gt;123.4,R432&lt;=168.2,M432&lt;=10),'[1]Pricing Schedule'!$F$103+('[1]Pricing Schedule'!$F$105*M432),
IF(AND(I432=38000,R432&gt;123.4,R432&lt;=168.2,M432&gt;10),'[1]Pricing Schedule'!$F$111+('[1]Pricing Schedule'!$F$113*M432),
IF(AND(I432=38000,R432&gt;157.4,R432&lt;=336.4,M432&lt;=10),('[1]Pricing Schedule'!$F$103+('[1]Pricing Schedule'!$F$105*M432))*2,
IF(AND(I432=38000,R432&gt;157.4,R432&lt;=336.4,M432&gt;10),('[1]Pricing Schedule'!$F$111+('[1]Pricing Schedule'!$F$113*M432))*2,
IF(AND(I432=38000,R432&gt;314.8,R432&lt;=504.6,M432&lt;=10),('[1]Pricing Schedule'!$F$103+('[1]Pricing Schedule'!$F$105*M432))*3,
IF(AND(I432=38000,R432&gt;314.8,R432&lt;=504.6,M432&gt;10),('[1]Pricing Schedule'!$F$111+('[1]Pricing Schedule'!$F$113*M432))*3,
IF(AND(I432=38000,R432&gt;472.2,R432&lt;=672.8,M432&lt;=10),('[1]Pricing Schedule'!$F$103+('[1]Pricing Schedule'!$F$105*M432))*4,
IF(AND(I432=38000,R432&gt;472.2,R432&lt;=672.8,M432&gt;10),('[1]Pricing Schedule'!$F$111+('[1]Pricing Schedule'!$F$113*M432))*4,
IF(AND(I432=110000,R432&lt;=12.8,M432&gt;2),'[1]Pricing Schedule'!$F$62+('[1]Pricing Schedule'!$F$63*M432),
IF(AND(I432=110000,R432&lt;=12.8,M432&lt;=2),'[1]Pricing Schedule'!$F$96+('[1]Pricing Schedule'!$F$97*M432),
IF(AND(I432=110000,R432&gt;12.8,R432&lt;=22.8,M432&gt;3),'[1]Pricing Schedule'!$F$71+('[1]Pricing Schedule'!$F$72*M432),
IF(AND(I432=110000,R432&gt;12.8,R432&lt;=22.8,M432&lt;=3),'[1]Pricing Schedule'!$F$96+('[1]Pricing Schedule'!$F$97*M432),
IF(AND(I432=110000,R432&gt;22.8,R432&lt;=30.2),'[1]Pricing Schedule'!$F$80+('[1]Pricing Schedule'!$F$81*M432),
IF(AND(I432=110000,R432&gt;30.2,R432&lt;=45.9),'[1]Pricing Schedule'!$F$89+('[1]Pricing Schedule'!$F$90*M432),
IF(AND(I432=110000,R432&gt;45.9,R432&lt;=123.4),'[1]Pricing Schedule'!$F$96+('[1]Pricing Schedule'!$F$97*M432),
IF(AND(I432=110000,R432&gt;123.4,R432&lt;=168.2,M432&lt;=10),'[1]Pricing Schedule'!$F$103+('[1]Pricing Schedule'!$F$105*M432),
IF(AND(I432=110000,R432&gt;123.4,R432&lt;=168.2,M432&gt;10),'[1]Pricing Schedule'!$F$111+('[1]Pricing Schedule'!$F$113*M432),
IF(AND(I432=110000,R432&gt;168.2,R432&lt;=336.4,M432&lt;=10),('[1]Pricing Schedule'!$F$103+('[1]Pricing Schedule'!$F$105*M432))*2,
IF(AND(I432=110000,R432&gt;168.2,R432&lt;=336.4,M432&gt;10),('[1]Pricing Schedule'!$F$111+('[1]Pricing Schedule'!$F$113*M432))*2,
IF(AND(I432=110000,R432&gt;336.4,R432&lt;=504.6,M432&lt;=10),('[1]Pricing Schedule'!$F$103+('[1]Pricing Schedule'!$F$105*M432))*3,
IF(AND(I432=110000,R432&gt;336.4,R432&lt;=504.6,M432&gt;10),('[1]Pricing Schedule'!$F$111+('[1]Pricing Schedule'!$F$113*M432))*3,
IF(AND(I432=110000,R432&gt;504.6,R432&lt;=672.8,M432&lt;=10),('[1]Pricing Schedule'!$F$103+('[1]Pricing Schedule'!$F$105*M432))*4,
IF(AND(I432=110000,R432&gt;504.6,R432&lt;=672.8,M432&gt;10),('[1]Pricing Schedule'!$F$111+('[1]Pricing Schedule'!$F$113*M432))*4,
IF(AND(I432=110000,R432&gt;672.8,R432&lt;=841,M432&lt;=10),('[1]Pricing Schedule'!$F$103+('[1]Pricing Schedule'!$F$105*M432))*5,
IF(AND(I432=110000,R432&gt;672.8,R432&lt;=841,M432&gt;10),('[1]Pricing Schedule'!$F$111+('[1]Pricing Schedule'!$F$113*M432))*5,
IF(AND(I432=110000,R432&gt;672.8,R432&lt;=841,M432&lt;=10),('[1]Pricing Schedule'!$F$103+('[1]Pricing Schedule'!$F$105*M432))*5,
IF(AND(I432=110000,R432&gt;672.8,R432&lt;=841,M432&gt;10),('[1]Pricing Schedule'!$F$111+('[1]Pricing Schedule'!$F$113*M432))*5,
IF(AND(I432=110000,R432&gt;1345.6,R432&lt;=1513.8,M432&lt;=10),('[1]Pricing Schedule'!$F$103+('[1]Pricing Schedule'!$F$105*M432))*9,
IF(AND(I432=110000,R432&gt;1345.6,R432&lt;=1513.8,M432&gt;10),('[1]Pricing Schedule'!$F$111+('[1]Pricing Schedule'!$F$113*M432))*9,
9999999999)))))))))))))))))))))))))))))))))))))))</f>
        <v>1545240</v>
      </c>
      <c r="T432" s="21">
        <f>IF(AND(I432=38000,R432&lt;=4.5,M432&gt;8),'[1]Pricing Schedule'!$J$9,
IF(AND(I432=38000,R432&lt;=4.5,M432&lt;=8),'[1]Pricing Schedule'!$J$36,
IF(AND(I432=38000,R432&gt;4.5,R432&lt;=9,M432&gt;8),'[1]Pricing Schedule'!$J$18,
IF(AND(I432=38000,R432&gt;4.5,R432&lt;=9,M432&lt;=8),'[1]Pricing Schedule'!$J$36,
IF(AND(I432=38000,R432&gt;9,R432&lt;=12.8,M432&gt;8),'[1]Pricing Schedule'!$J$27,
IF(AND(I432=38000,R432&gt;9,R432&lt;=12.8,M432&lt;=8),'[1]Pricing Schedule'!$J$36,
IF(AND(I432=38000,R432&gt;12.8,R432&lt;=22.8),'[1]Pricing Schedule'!$J$36,
IF(AND(I432=38000,R432&gt;22.8,R432&lt;=30.2),'[1]Pricing Schedule'!$J$45,
IF(AND(I432=38000,R432&gt;30.2,R432&lt;=45.9),'[1]Pricing Schedule'!$J$54,
IF(AND(I432=38000,R432&gt;45.9,R432&lt;=123.4),'[1]Pricing Schedule'!$J$97,
IF(AND(I432=38000,R432&gt;123.4,R432&lt;=168.2,M432&lt;=10),'[1]Pricing Schedule'!$J$105,
IF(AND(I432=38000,R432&gt;123.4,R432&lt;=168.2,M432&gt;10),'[1]Pricing Schedule'!$J$113,
IF(AND(I432=38000,R432&gt;168.2,R432&lt;=336.4,M432&lt;=10),('[1]Pricing Schedule'!$J$105),
IF(AND(I432=38000,R432&gt;168.2,R432&lt;=336.4,M432&gt;10),('[1]Pricing Schedule'!$J$113),
IF(AND(I432=38000,R432&gt;336.4,R432&lt;=504.6,M432&lt;=10),('[1]Pricing Schedule'!$J$105),
IF(AND(I432=38000,R432&gt;336.4,R432&lt;=504.6,M432&gt;10),('[1]Pricing Schedule'!$J$113),
IF(AND(I432=38000,R432&gt;504.6,R432&lt;=672.8,M432&lt;=10),('[1]Pricing Schedule'!$J$105),
IF(AND(I432=38000,R432&gt;504.6,R432&lt;=672.8,M432&gt;10),('[1]Pricing Schedule'!$J$113),
IF(AND(I432=110000,R432&lt;=12.8,M432&gt;2),'[1]Pricing Schedule'!$J$63,
IF(AND(I432=110000,R432&lt;=12.8,M432&lt;=2),'[1]Pricing Schedule'!$J$97,
IF(AND(I432=110000,R432&gt;12.8,R432&lt;=22.8,M432&gt;3),'[1]Pricing Schedule'!$J$72,
IF(AND(I432=110000,R432&gt;12.8,R432&lt;=22.8,M432&lt;=3),'[1]Pricing Schedule'!$J$97,
IF(AND(I432=110000,R432&gt;22.8,R432&lt;=30.2),'[1]Pricing Schedule'!$J$81,
IF(AND(I432=110000,R432&gt;30.2,R432&lt;=45.9),'[1]Pricing Schedule'!$J$90,
IF(AND(I432=110000,R432&gt;45.9,R432&lt;=123.4),'[1]Pricing Schedule'!$J$97,
IF(AND(I432=110000,R432&gt;123.4,R432&lt;=168.2,M432&lt;=10),'[1]Pricing Schedule'!$J$105,
IF(AND(I432=110000,R432&gt;123.4,R432&lt;=168.2,M432&gt;10),'[1]Pricing Schedule'!$J$113,
IF(AND(I432=110000,R432&gt;168.2,R432&lt;=336.2,M432&lt;=10),('[1]Pricing Schedule'!$J$105),
IF(AND(I432=110000,R432&gt;168.2,R432&lt;=336.2,M432&gt;10),('[1]Pricing Schedule'!$J$113),
IF(AND(I432=110000,R432&gt;336.4,R432&lt;=504.6,M432&lt;=10),('[1]Pricing Schedule'!$J$105),
IF(AND(I432=110000,R432&gt;336.4,R432&lt;=504.6,M432&gt;10),('[1]Pricing Schedule'!$J$113),
IF(AND(I432=110000,R432&gt;504.6,R432&lt;=672.8,M432&lt;=10),('[1]Pricing Schedule'!$J$105),
IF(AND(I432=110000,R432&gt;504.6,R432&lt;=672.8,M432&gt;10),('[1]Pricing Schedule'!$J$113),
IF(AND(I432=110000,R432&gt;672.8,R432&lt;=841,M432&lt;=10),('[1]Pricing Schedule'!$J$105),
IF(AND(I432=110000,R432&gt;672.8,R432&lt;=841,M432&gt;10),('[1]Pricing Schedule'!$J$113),
IF(AND(I432=110000,R432&gt;1682,R432&lt;=1850.2,M432&lt;=10),('[1]Pricing Schedule'!$J$105),
IF(AND(I432=110000,R432&gt;1682,R432&lt;=1850.2,M432&gt;10),('[1]Pricing Schedule'!$J$113),
IF(AND(I432=110000,R432&gt;2018.4,R432&lt;=2186.6,M432&lt;=10),('[1]Pricing Schedule'!$J$105),
IF(AND(I432=110000,R432&gt;2018.4,R432&lt;=2186.6,M432&gt;10),('[1]Pricing Schedule'!$J$113),999999999)))))))))))))))))))))))))))))))))))))))</f>
        <v>1</v>
      </c>
      <c r="U432" s="40">
        <f t="shared" si="42"/>
        <v>367914.28571428568</v>
      </c>
      <c r="V432" s="41">
        <f t="shared" si="43"/>
        <v>2.7180243845616214</v>
      </c>
      <c r="Y432" s="23">
        <v>688</v>
      </c>
      <c r="Z432" s="23">
        <v>372</v>
      </c>
      <c r="AR432" s="35"/>
    </row>
    <row r="433" spans="1:44">
      <c r="A433" s="23">
        <v>433</v>
      </c>
      <c r="B433" s="23">
        <v>433</v>
      </c>
      <c r="C433" s="23" t="s">
        <v>805</v>
      </c>
      <c r="D433" s="23" t="s">
        <v>344</v>
      </c>
      <c r="E433" s="23" t="s">
        <v>344</v>
      </c>
      <c r="F433" s="23" t="s">
        <v>345</v>
      </c>
      <c r="G433" s="23" t="s">
        <v>346</v>
      </c>
      <c r="H433" s="23" t="s">
        <v>113</v>
      </c>
      <c r="I433" s="13">
        <v>38000</v>
      </c>
      <c r="J433" s="13">
        <v>38000</v>
      </c>
      <c r="K433" s="23" t="s">
        <v>119</v>
      </c>
      <c r="L433" s="24">
        <v>7.5410000000000004</v>
      </c>
      <c r="M433" s="37">
        <f t="shared" si="38"/>
        <v>8</v>
      </c>
      <c r="N433" s="24">
        <v>0.13800000000000001</v>
      </c>
      <c r="O433" s="13">
        <v>2</v>
      </c>
      <c r="P433" s="36">
        <f t="shared" si="39"/>
        <v>0.13800000000000001</v>
      </c>
      <c r="Q433" s="38">
        <f t="shared" si="40"/>
        <v>4.2</v>
      </c>
      <c r="R433" s="37">
        <f t="shared" si="41"/>
        <v>4.2</v>
      </c>
      <c r="S433" s="39">
        <f>IF(AND(I433=38000,R433&lt;=4.5,M433&gt;8),'[1]Pricing Schedule'!$F$8+('[1]Pricing Schedule'!$F$9*M433),
IF(AND(I433=38000,R433&lt;=4.5,M433&lt;=8),'[1]Pricing Schedule'!$F$34+('[1]Pricing Schedule'!$F$36*M433),
IF(AND(I433=38000,R433&gt;4.5,R433&lt;=9,M433&gt;8),'[1]Pricing Schedule'!$F$17+('[1]Pricing Schedule'!$F$18*M433),
IF(AND(I433=38000,R433&gt;4.5,R433&lt;=9,M433&lt;=8),'[1]Pricing Schedule'!$F$34+('[1]Pricing Schedule'!$F$36*M433),
IF(AND(I433=38000,R433&gt;9,R433&lt;=12.8,M433&gt;8),'[1]Pricing Schedule'!$F$26+('[1]Pricing Schedule'!$F$27*M433),
IF(AND(I433=38000,R433&gt;9,R433&lt;=12.8,M433&lt;=8),'[1]Pricing Schedule'!$F$34+('[1]Pricing Schedule'!$F$36*M433),
IF(AND(I433=38000,R433&gt;12.8,R433&lt;=22.8),'[1]Pricing Schedule'!$F$34+('[1]Pricing Schedule'!$F$36*M433),
IF(AND(I433=38000,R433&gt;22.8,R433&lt;=30.2),'[1]Pricing Schedule'!$F$43+('[1]Pricing Schedule'!$F$45*M433),
IF(AND(I433=38000,R433&gt;30.2,R433&lt;=45.9),'[1]Pricing Schedule'!$F$52+('[1]Pricing Schedule'!$F$54*M433),
IF(AND(I433=38000,R433&gt;45.9,R433&lt;=123.4),'[1]Pricing Schedule'!$F$96+('[1]Pricing Schedule'!$F$97*M433),
IF(AND(I433=38000,R433&gt;123.4,R433&lt;=168.2,M433&lt;=10),'[1]Pricing Schedule'!$F$103+('[1]Pricing Schedule'!$F$105*M433),
IF(AND(I433=38000,R433&gt;123.4,R433&lt;=168.2,M433&gt;10),'[1]Pricing Schedule'!$F$111+('[1]Pricing Schedule'!$F$113*M433),
IF(AND(I433=38000,R433&gt;157.4,R433&lt;=336.4,M433&lt;=10),('[1]Pricing Schedule'!$F$103+('[1]Pricing Schedule'!$F$105*M433))*2,
IF(AND(I433=38000,R433&gt;157.4,R433&lt;=336.4,M433&gt;10),('[1]Pricing Schedule'!$F$111+('[1]Pricing Schedule'!$F$113*M433))*2,
IF(AND(I433=38000,R433&gt;314.8,R433&lt;=504.6,M433&lt;=10),('[1]Pricing Schedule'!$F$103+('[1]Pricing Schedule'!$F$105*M433))*3,
IF(AND(I433=38000,R433&gt;314.8,R433&lt;=504.6,M433&gt;10),('[1]Pricing Schedule'!$F$111+('[1]Pricing Schedule'!$F$113*M433))*3,
IF(AND(I433=38000,R433&gt;472.2,R433&lt;=672.8,M433&lt;=10),('[1]Pricing Schedule'!$F$103+('[1]Pricing Schedule'!$F$105*M433))*4,
IF(AND(I433=38000,R433&gt;472.2,R433&lt;=672.8,M433&gt;10),('[1]Pricing Schedule'!$F$111+('[1]Pricing Schedule'!$F$113*M433))*4,
IF(AND(I433=110000,R433&lt;=12.8,M433&gt;2),'[1]Pricing Schedule'!$F$62+('[1]Pricing Schedule'!$F$63*M433),
IF(AND(I433=110000,R433&lt;=12.8,M433&lt;=2),'[1]Pricing Schedule'!$F$96+('[1]Pricing Schedule'!$F$97*M433),
IF(AND(I433=110000,R433&gt;12.8,R433&lt;=22.8,M433&gt;3),'[1]Pricing Schedule'!$F$71+('[1]Pricing Schedule'!$F$72*M433),
IF(AND(I433=110000,R433&gt;12.8,R433&lt;=22.8,M433&lt;=3),'[1]Pricing Schedule'!$F$96+('[1]Pricing Schedule'!$F$97*M433),
IF(AND(I433=110000,R433&gt;22.8,R433&lt;=30.2),'[1]Pricing Schedule'!$F$80+('[1]Pricing Schedule'!$F$81*M433),
IF(AND(I433=110000,R433&gt;30.2,R433&lt;=45.9),'[1]Pricing Schedule'!$F$89+('[1]Pricing Schedule'!$F$90*M433),
IF(AND(I433=110000,R433&gt;45.9,R433&lt;=123.4),'[1]Pricing Schedule'!$F$96+('[1]Pricing Schedule'!$F$97*M433),
IF(AND(I433=110000,R433&gt;123.4,R433&lt;=168.2,M433&lt;=10),'[1]Pricing Schedule'!$F$103+('[1]Pricing Schedule'!$F$105*M433),
IF(AND(I433=110000,R433&gt;123.4,R433&lt;=168.2,M433&gt;10),'[1]Pricing Schedule'!$F$111+('[1]Pricing Schedule'!$F$113*M433),
IF(AND(I433=110000,R433&gt;168.2,R433&lt;=336.4,M433&lt;=10),('[1]Pricing Schedule'!$F$103+('[1]Pricing Schedule'!$F$105*M433))*2,
IF(AND(I433=110000,R433&gt;168.2,R433&lt;=336.4,M433&gt;10),('[1]Pricing Schedule'!$F$111+('[1]Pricing Schedule'!$F$113*M433))*2,
IF(AND(I433=110000,R433&gt;336.4,R433&lt;=504.6,M433&lt;=10),('[1]Pricing Schedule'!$F$103+('[1]Pricing Schedule'!$F$105*M433))*3,
IF(AND(I433=110000,R433&gt;336.4,R433&lt;=504.6,M433&gt;10),('[1]Pricing Schedule'!$F$111+('[1]Pricing Schedule'!$F$113*M433))*3,
IF(AND(I433=110000,R433&gt;504.6,R433&lt;=672.8,M433&lt;=10),('[1]Pricing Schedule'!$F$103+('[1]Pricing Schedule'!$F$105*M433))*4,
IF(AND(I433=110000,R433&gt;504.6,R433&lt;=672.8,M433&gt;10),('[1]Pricing Schedule'!$F$111+('[1]Pricing Schedule'!$F$113*M433))*4,
IF(AND(I433=110000,R433&gt;672.8,R433&lt;=841,M433&lt;=10),('[1]Pricing Schedule'!$F$103+('[1]Pricing Schedule'!$F$105*M433))*5,
IF(AND(I433=110000,R433&gt;672.8,R433&lt;=841,M433&gt;10),('[1]Pricing Schedule'!$F$111+('[1]Pricing Schedule'!$F$113*M433))*5,
IF(AND(I433=110000,R433&gt;672.8,R433&lt;=841,M433&lt;=10),('[1]Pricing Schedule'!$F$103+('[1]Pricing Schedule'!$F$105*M433))*5,
IF(AND(I433=110000,R433&gt;672.8,R433&lt;=841,M433&gt;10),('[1]Pricing Schedule'!$F$111+('[1]Pricing Schedule'!$F$113*M433))*5,
IF(AND(I433=110000,R433&gt;1345.6,R433&lt;=1513.8,M433&lt;=10),('[1]Pricing Schedule'!$F$103+('[1]Pricing Schedule'!$F$105*M433))*9,
IF(AND(I433=110000,R433&gt;1345.6,R433&lt;=1513.8,M433&gt;10),('[1]Pricing Schedule'!$F$111+('[1]Pricing Schedule'!$F$113*M433))*9,
9999999999)))))))))))))))))))))))))))))))))))))))</f>
        <v>909950</v>
      </c>
      <c r="T433" s="21">
        <f>IF(AND(I433=38000,R433&lt;=4.5,M433&gt;8),'[1]Pricing Schedule'!$J$9,
IF(AND(I433=38000,R433&lt;=4.5,M433&lt;=8),'[1]Pricing Schedule'!$J$36,
IF(AND(I433=38000,R433&gt;4.5,R433&lt;=9,M433&gt;8),'[1]Pricing Schedule'!$J$18,
IF(AND(I433=38000,R433&gt;4.5,R433&lt;=9,M433&lt;=8),'[1]Pricing Schedule'!$J$36,
IF(AND(I433=38000,R433&gt;9,R433&lt;=12.8,M433&gt;8),'[1]Pricing Schedule'!$J$27,
IF(AND(I433=38000,R433&gt;9,R433&lt;=12.8,M433&lt;=8),'[1]Pricing Schedule'!$J$36,
IF(AND(I433=38000,R433&gt;12.8,R433&lt;=22.8),'[1]Pricing Schedule'!$J$36,
IF(AND(I433=38000,R433&gt;22.8,R433&lt;=30.2),'[1]Pricing Schedule'!$J$45,
IF(AND(I433=38000,R433&gt;30.2,R433&lt;=45.9),'[1]Pricing Schedule'!$J$54,
IF(AND(I433=38000,R433&gt;45.9,R433&lt;=123.4),'[1]Pricing Schedule'!$J$97,
IF(AND(I433=38000,R433&gt;123.4,R433&lt;=168.2,M433&lt;=10),'[1]Pricing Schedule'!$J$105,
IF(AND(I433=38000,R433&gt;123.4,R433&lt;=168.2,M433&gt;10),'[1]Pricing Schedule'!$J$113,
IF(AND(I433=38000,R433&gt;168.2,R433&lt;=336.4,M433&lt;=10),('[1]Pricing Schedule'!$J$105),
IF(AND(I433=38000,R433&gt;168.2,R433&lt;=336.4,M433&gt;10),('[1]Pricing Schedule'!$J$113),
IF(AND(I433=38000,R433&gt;336.4,R433&lt;=504.6,M433&lt;=10),('[1]Pricing Schedule'!$J$105),
IF(AND(I433=38000,R433&gt;336.4,R433&lt;=504.6,M433&gt;10),('[1]Pricing Schedule'!$J$113),
IF(AND(I433=38000,R433&gt;504.6,R433&lt;=672.8,M433&lt;=10),('[1]Pricing Schedule'!$J$105),
IF(AND(I433=38000,R433&gt;504.6,R433&lt;=672.8,M433&gt;10),('[1]Pricing Schedule'!$J$113),
IF(AND(I433=110000,R433&lt;=12.8,M433&gt;2),'[1]Pricing Schedule'!$J$63,
IF(AND(I433=110000,R433&lt;=12.8,M433&lt;=2),'[1]Pricing Schedule'!$J$97,
IF(AND(I433=110000,R433&gt;12.8,R433&lt;=22.8,M433&gt;3),'[1]Pricing Schedule'!$J$72,
IF(AND(I433=110000,R433&gt;12.8,R433&lt;=22.8,M433&lt;=3),'[1]Pricing Schedule'!$J$97,
IF(AND(I433=110000,R433&gt;22.8,R433&lt;=30.2),'[1]Pricing Schedule'!$J$81,
IF(AND(I433=110000,R433&gt;30.2,R433&lt;=45.9),'[1]Pricing Schedule'!$J$90,
IF(AND(I433=110000,R433&gt;45.9,R433&lt;=123.4),'[1]Pricing Schedule'!$J$97,
IF(AND(I433=110000,R433&gt;123.4,R433&lt;=168.2,M433&lt;=10),'[1]Pricing Schedule'!$J$105,
IF(AND(I433=110000,R433&gt;123.4,R433&lt;=168.2,M433&gt;10),'[1]Pricing Schedule'!$J$113,
IF(AND(I433=110000,R433&gt;168.2,R433&lt;=336.2,M433&lt;=10),('[1]Pricing Schedule'!$J$105),
IF(AND(I433=110000,R433&gt;168.2,R433&lt;=336.2,M433&gt;10),('[1]Pricing Schedule'!$J$113),
IF(AND(I433=110000,R433&gt;336.4,R433&lt;=504.6,M433&lt;=10),('[1]Pricing Schedule'!$J$105),
IF(AND(I433=110000,R433&gt;336.4,R433&lt;=504.6,M433&gt;10),('[1]Pricing Schedule'!$J$113),
IF(AND(I433=110000,R433&gt;504.6,R433&lt;=672.8,M433&lt;=10),('[1]Pricing Schedule'!$J$105),
IF(AND(I433=110000,R433&gt;504.6,R433&lt;=672.8,M433&gt;10),('[1]Pricing Schedule'!$J$113),
IF(AND(I433=110000,R433&gt;672.8,R433&lt;=841,M433&lt;=10),('[1]Pricing Schedule'!$J$105),
IF(AND(I433=110000,R433&gt;672.8,R433&lt;=841,M433&gt;10),('[1]Pricing Schedule'!$J$113),
IF(AND(I433=110000,R433&gt;1682,R433&lt;=1850.2,M433&lt;=10),('[1]Pricing Schedule'!$J$105),
IF(AND(I433=110000,R433&gt;1682,R433&lt;=1850.2,M433&gt;10),('[1]Pricing Schedule'!$J$113),
IF(AND(I433=110000,R433&gt;2018.4,R433&lt;=2186.6,M433&lt;=10),('[1]Pricing Schedule'!$J$105),
IF(AND(I433=110000,R433&gt;2018.4,R433&lt;=2186.6,M433&gt;10),('[1]Pricing Schedule'!$J$113),999999999)))))))))))))))))))))))))))))))))))))))</f>
        <v>4</v>
      </c>
      <c r="U433" s="40">
        <f t="shared" si="42"/>
        <v>216654.76190476189</v>
      </c>
      <c r="V433" s="41">
        <f t="shared" si="43"/>
        <v>4.6156382218803227</v>
      </c>
      <c r="Y433" s="23">
        <v>600</v>
      </c>
      <c r="Z433" s="23">
        <v>645</v>
      </c>
      <c r="AR433" s="35"/>
    </row>
    <row r="434" spans="1:44">
      <c r="A434" s="23">
        <v>434</v>
      </c>
      <c r="B434" s="23">
        <v>434</v>
      </c>
      <c r="C434" s="23" t="s">
        <v>806</v>
      </c>
      <c r="D434" s="23" t="s">
        <v>116</v>
      </c>
      <c r="E434" s="23" t="s">
        <v>116</v>
      </c>
      <c r="F434" s="23" t="s">
        <v>807</v>
      </c>
      <c r="G434" s="23" t="s">
        <v>808</v>
      </c>
      <c r="H434" s="23" t="s">
        <v>113</v>
      </c>
      <c r="I434" s="13">
        <v>38000</v>
      </c>
      <c r="J434" s="13">
        <v>38000</v>
      </c>
      <c r="K434" s="23" t="s">
        <v>119</v>
      </c>
      <c r="L434" s="24">
        <v>10.763999999999999</v>
      </c>
      <c r="M434" s="37">
        <f t="shared" si="38"/>
        <v>11</v>
      </c>
      <c r="N434" s="24">
        <v>0.33200000000000002</v>
      </c>
      <c r="O434" s="13">
        <v>2</v>
      </c>
      <c r="P434" s="36">
        <f t="shared" si="39"/>
        <v>0.33200000000000002</v>
      </c>
      <c r="Q434" s="38">
        <f t="shared" si="40"/>
        <v>4.2</v>
      </c>
      <c r="R434" s="37">
        <f t="shared" si="41"/>
        <v>4.2</v>
      </c>
      <c r="S434" s="39">
        <f>IF(AND(I434=38000,R434&lt;=4.5,M434&gt;8),'[1]Pricing Schedule'!$F$8+('[1]Pricing Schedule'!$F$9*M434),
IF(AND(I434=38000,R434&lt;=4.5,M434&lt;=8),'[1]Pricing Schedule'!$F$34+('[1]Pricing Schedule'!$F$36*M434),
IF(AND(I434=38000,R434&gt;4.5,R434&lt;=9,M434&gt;8),'[1]Pricing Schedule'!$F$17+('[1]Pricing Schedule'!$F$18*M434),
IF(AND(I434=38000,R434&gt;4.5,R434&lt;=9,M434&lt;=8),'[1]Pricing Schedule'!$F$34+('[1]Pricing Schedule'!$F$36*M434),
IF(AND(I434=38000,R434&gt;9,R434&lt;=12.8,M434&gt;8),'[1]Pricing Schedule'!$F$26+('[1]Pricing Schedule'!$F$27*M434),
IF(AND(I434=38000,R434&gt;9,R434&lt;=12.8,M434&lt;=8),'[1]Pricing Schedule'!$F$34+('[1]Pricing Schedule'!$F$36*M434),
IF(AND(I434=38000,R434&gt;12.8,R434&lt;=22.8),'[1]Pricing Schedule'!$F$34+('[1]Pricing Schedule'!$F$36*M434),
IF(AND(I434=38000,R434&gt;22.8,R434&lt;=30.2),'[1]Pricing Schedule'!$F$43+('[1]Pricing Schedule'!$F$45*M434),
IF(AND(I434=38000,R434&gt;30.2,R434&lt;=45.9),'[1]Pricing Schedule'!$F$52+('[1]Pricing Schedule'!$F$54*M434),
IF(AND(I434=38000,R434&gt;45.9,R434&lt;=123.4),'[1]Pricing Schedule'!$F$96+('[1]Pricing Schedule'!$F$97*M434),
IF(AND(I434=38000,R434&gt;123.4,R434&lt;=168.2,M434&lt;=10),'[1]Pricing Schedule'!$F$103+('[1]Pricing Schedule'!$F$105*M434),
IF(AND(I434=38000,R434&gt;123.4,R434&lt;=168.2,M434&gt;10),'[1]Pricing Schedule'!$F$111+('[1]Pricing Schedule'!$F$113*M434),
IF(AND(I434=38000,R434&gt;157.4,R434&lt;=336.4,M434&lt;=10),('[1]Pricing Schedule'!$F$103+('[1]Pricing Schedule'!$F$105*M434))*2,
IF(AND(I434=38000,R434&gt;157.4,R434&lt;=336.4,M434&gt;10),('[1]Pricing Schedule'!$F$111+('[1]Pricing Schedule'!$F$113*M434))*2,
IF(AND(I434=38000,R434&gt;314.8,R434&lt;=504.6,M434&lt;=10),('[1]Pricing Schedule'!$F$103+('[1]Pricing Schedule'!$F$105*M434))*3,
IF(AND(I434=38000,R434&gt;314.8,R434&lt;=504.6,M434&gt;10),('[1]Pricing Schedule'!$F$111+('[1]Pricing Schedule'!$F$113*M434))*3,
IF(AND(I434=38000,R434&gt;472.2,R434&lt;=672.8,M434&lt;=10),('[1]Pricing Schedule'!$F$103+('[1]Pricing Schedule'!$F$105*M434))*4,
IF(AND(I434=38000,R434&gt;472.2,R434&lt;=672.8,M434&gt;10),('[1]Pricing Schedule'!$F$111+('[1]Pricing Schedule'!$F$113*M434))*4,
IF(AND(I434=110000,R434&lt;=12.8,M434&gt;2),'[1]Pricing Schedule'!$F$62+('[1]Pricing Schedule'!$F$63*M434),
IF(AND(I434=110000,R434&lt;=12.8,M434&lt;=2),'[1]Pricing Schedule'!$F$96+('[1]Pricing Schedule'!$F$97*M434),
IF(AND(I434=110000,R434&gt;12.8,R434&lt;=22.8,M434&gt;3),'[1]Pricing Schedule'!$F$71+('[1]Pricing Schedule'!$F$72*M434),
IF(AND(I434=110000,R434&gt;12.8,R434&lt;=22.8,M434&lt;=3),'[1]Pricing Schedule'!$F$96+('[1]Pricing Schedule'!$F$97*M434),
IF(AND(I434=110000,R434&gt;22.8,R434&lt;=30.2),'[1]Pricing Schedule'!$F$80+('[1]Pricing Schedule'!$F$81*M434),
IF(AND(I434=110000,R434&gt;30.2,R434&lt;=45.9),'[1]Pricing Schedule'!$F$89+('[1]Pricing Schedule'!$F$90*M434),
IF(AND(I434=110000,R434&gt;45.9,R434&lt;=123.4),'[1]Pricing Schedule'!$F$96+('[1]Pricing Schedule'!$F$97*M434),
IF(AND(I434=110000,R434&gt;123.4,R434&lt;=168.2,M434&lt;=10),'[1]Pricing Schedule'!$F$103+('[1]Pricing Schedule'!$F$105*M434),
IF(AND(I434=110000,R434&gt;123.4,R434&lt;=168.2,M434&gt;10),'[1]Pricing Schedule'!$F$111+('[1]Pricing Schedule'!$F$113*M434),
IF(AND(I434=110000,R434&gt;168.2,R434&lt;=336.4,M434&lt;=10),('[1]Pricing Schedule'!$F$103+('[1]Pricing Schedule'!$F$105*M434))*2,
IF(AND(I434=110000,R434&gt;168.2,R434&lt;=336.4,M434&gt;10),('[1]Pricing Schedule'!$F$111+('[1]Pricing Schedule'!$F$113*M434))*2,
IF(AND(I434=110000,R434&gt;336.4,R434&lt;=504.6,M434&lt;=10),('[1]Pricing Schedule'!$F$103+('[1]Pricing Schedule'!$F$105*M434))*3,
IF(AND(I434=110000,R434&gt;336.4,R434&lt;=504.6,M434&gt;10),('[1]Pricing Schedule'!$F$111+('[1]Pricing Schedule'!$F$113*M434))*3,
IF(AND(I434=110000,R434&gt;504.6,R434&lt;=672.8,M434&lt;=10),('[1]Pricing Schedule'!$F$103+('[1]Pricing Schedule'!$F$105*M434))*4,
IF(AND(I434=110000,R434&gt;504.6,R434&lt;=672.8,M434&gt;10),('[1]Pricing Schedule'!$F$111+('[1]Pricing Schedule'!$F$113*M434))*4,
IF(AND(I434=110000,R434&gt;672.8,R434&lt;=841,M434&lt;=10),('[1]Pricing Schedule'!$F$103+('[1]Pricing Schedule'!$F$105*M434))*5,
IF(AND(I434=110000,R434&gt;672.8,R434&lt;=841,M434&gt;10),('[1]Pricing Schedule'!$F$111+('[1]Pricing Schedule'!$F$113*M434))*5,
IF(AND(I434=110000,R434&gt;672.8,R434&lt;=841,M434&lt;=10),('[1]Pricing Schedule'!$F$103+('[1]Pricing Schedule'!$F$105*M434))*5,
IF(AND(I434=110000,R434&gt;672.8,R434&lt;=841,M434&gt;10),('[1]Pricing Schedule'!$F$111+('[1]Pricing Schedule'!$F$113*M434))*5,
IF(AND(I434=110000,R434&gt;1345.6,R434&lt;=1513.8,M434&lt;=10),('[1]Pricing Schedule'!$F$103+('[1]Pricing Schedule'!$F$105*M434))*9,
IF(AND(I434=110000,R434&gt;1345.6,R434&lt;=1513.8,M434&gt;10),('[1]Pricing Schedule'!$F$111+('[1]Pricing Schedule'!$F$113*M434))*9,
9999999999)))))))))))))))))))))))))))))))))))))))</f>
        <v>1439840</v>
      </c>
      <c r="T434" s="21">
        <f>IF(AND(I434=38000,R434&lt;=4.5,M434&gt;8),'[1]Pricing Schedule'!$J$9,
IF(AND(I434=38000,R434&lt;=4.5,M434&lt;=8),'[1]Pricing Schedule'!$J$36,
IF(AND(I434=38000,R434&gt;4.5,R434&lt;=9,M434&gt;8),'[1]Pricing Schedule'!$J$18,
IF(AND(I434=38000,R434&gt;4.5,R434&lt;=9,M434&lt;=8),'[1]Pricing Schedule'!$J$36,
IF(AND(I434=38000,R434&gt;9,R434&lt;=12.8,M434&gt;8),'[1]Pricing Schedule'!$J$27,
IF(AND(I434=38000,R434&gt;9,R434&lt;=12.8,M434&lt;=8),'[1]Pricing Schedule'!$J$36,
IF(AND(I434=38000,R434&gt;12.8,R434&lt;=22.8),'[1]Pricing Schedule'!$J$36,
IF(AND(I434=38000,R434&gt;22.8,R434&lt;=30.2),'[1]Pricing Schedule'!$J$45,
IF(AND(I434=38000,R434&gt;30.2,R434&lt;=45.9),'[1]Pricing Schedule'!$J$54,
IF(AND(I434=38000,R434&gt;45.9,R434&lt;=123.4),'[1]Pricing Schedule'!$J$97,
IF(AND(I434=38000,R434&gt;123.4,R434&lt;=168.2,M434&lt;=10),'[1]Pricing Schedule'!$J$105,
IF(AND(I434=38000,R434&gt;123.4,R434&lt;=168.2,M434&gt;10),'[1]Pricing Schedule'!$J$113,
IF(AND(I434=38000,R434&gt;168.2,R434&lt;=336.4,M434&lt;=10),('[1]Pricing Schedule'!$J$105),
IF(AND(I434=38000,R434&gt;168.2,R434&lt;=336.4,M434&gt;10),('[1]Pricing Schedule'!$J$113),
IF(AND(I434=38000,R434&gt;336.4,R434&lt;=504.6,M434&lt;=10),('[1]Pricing Schedule'!$J$105),
IF(AND(I434=38000,R434&gt;336.4,R434&lt;=504.6,M434&gt;10),('[1]Pricing Schedule'!$J$113),
IF(AND(I434=38000,R434&gt;504.6,R434&lt;=672.8,M434&lt;=10),('[1]Pricing Schedule'!$J$105),
IF(AND(I434=38000,R434&gt;504.6,R434&lt;=672.8,M434&gt;10),('[1]Pricing Schedule'!$J$113),
IF(AND(I434=110000,R434&lt;=12.8,M434&gt;2),'[1]Pricing Schedule'!$J$63,
IF(AND(I434=110000,R434&lt;=12.8,M434&lt;=2),'[1]Pricing Schedule'!$J$97,
IF(AND(I434=110000,R434&gt;12.8,R434&lt;=22.8,M434&gt;3),'[1]Pricing Schedule'!$J$72,
IF(AND(I434=110000,R434&gt;12.8,R434&lt;=22.8,M434&lt;=3),'[1]Pricing Schedule'!$J$97,
IF(AND(I434=110000,R434&gt;22.8,R434&lt;=30.2),'[1]Pricing Schedule'!$J$81,
IF(AND(I434=110000,R434&gt;30.2,R434&lt;=45.9),'[1]Pricing Schedule'!$J$90,
IF(AND(I434=110000,R434&gt;45.9,R434&lt;=123.4),'[1]Pricing Schedule'!$J$97,
IF(AND(I434=110000,R434&gt;123.4,R434&lt;=168.2,M434&lt;=10),'[1]Pricing Schedule'!$J$105,
IF(AND(I434=110000,R434&gt;123.4,R434&lt;=168.2,M434&gt;10),'[1]Pricing Schedule'!$J$113,
IF(AND(I434=110000,R434&gt;168.2,R434&lt;=336.2,M434&lt;=10),('[1]Pricing Schedule'!$J$105),
IF(AND(I434=110000,R434&gt;168.2,R434&lt;=336.2,M434&gt;10),('[1]Pricing Schedule'!$J$113),
IF(AND(I434=110000,R434&gt;336.4,R434&lt;=504.6,M434&lt;=10),('[1]Pricing Schedule'!$J$105),
IF(AND(I434=110000,R434&gt;336.4,R434&lt;=504.6,M434&gt;10),('[1]Pricing Schedule'!$J$113),
IF(AND(I434=110000,R434&gt;504.6,R434&lt;=672.8,M434&lt;=10),('[1]Pricing Schedule'!$J$105),
IF(AND(I434=110000,R434&gt;504.6,R434&lt;=672.8,M434&gt;10),('[1]Pricing Schedule'!$J$113),
IF(AND(I434=110000,R434&gt;672.8,R434&lt;=841,M434&lt;=10),('[1]Pricing Schedule'!$J$105),
IF(AND(I434=110000,R434&gt;672.8,R434&lt;=841,M434&gt;10),('[1]Pricing Schedule'!$J$113),
IF(AND(I434=110000,R434&gt;1682,R434&lt;=1850.2,M434&lt;=10),('[1]Pricing Schedule'!$J$105),
IF(AND(I434=110000,R434&gt;1682,R434&lt;=1850.2,M434&gt;10),('[1]Pricing Schedule'!$J$113),
IF(AND(I434=110000,R434&gt;2018.4,R434&lt;=2186.6,M434&lt;=10),('[1]Pricing Schedule'!$J$105),
IF(AND(I434=110000,R434&gt;2018.4,R434&lt;=2186.6,M434&gt;10),('[1]Pricing Schedule'!$J$113),999999999)))))))))))))))))))))))))))))))))))))))</f>
        <v>1</v>
      </c>
      <c r="U434" s="40">
        <f t="shared" si="42"/>
        <v>342819.04761904763</v>
      </c>
      <c r="V434" s="41">
        <f t="shared" si="43"/>
        <v>2.9169907767529724</v>
      </c>
      <c r="Y434" s="23">
        <v>555</v>
      </c>
      <c r="Z434" s="23">
        <v>131</v>
      </c>
      <c r="AR434" s="35"/>
    </row>
    <row r="435" spans="1:44">
      <c r="A435" s="23">
        <v>435</v>
      </c>
      <c r="B435" s="23">
        <v>435</v>
      </c>
      <c r="C435" s="23" t="s">
        <v>809</v>
      </c>
      <c r="D435" s="23" t="s">
        <v>344</v>
      </c>
      <c r="E435" s="23" t="s">
        <v>344</v>
      </c>
      <c r="F435" s="23" t="s">
        <v>810</v>
      </c>
      <c r="G435" s="23" t="s">
        <v>811</v>
      </c>
      <c r="H435" s="23" t="s">
        <v>113</v>
      </c>
      <c r="I435" s="13">
        <v>38000</v>
      </c>
      <c r="J435" s="13">
        <v>38000</v>
      </c>
      <c r="K435" s="23" t="s">
        <v>119</v>
      </c>
      <c r="L435" s="24">
        <v>9.3209999999999997</v>
      </c>
      <c r="M435" s="37">
        <f t="shared" si="38"/>
        <v>10</v>
      </c>
      <c r="N435" s="24">
        <v>0.12</v>
      </c>
      <c r="O435" s="13">
        <v>2</v>
      </c>
      <c r="P435" s="36">
        <f t="shared" si="39"/>
        <v>0.12</v>
      </c>
      <c r="Q435" s="38">
        <f t="shared" si="40"/>
        <v>4.2</v>
      </c>
      <c r="R435" s="37">
        <f t="shared" si="41"/>
        <v>4.2</v>
      </c>
      <c r="S435" s="39">
        <f>IF(AND(I435=38000,R435&lt;=4.5,M435&gt;8),'[1]Pricing Schedule'!$F$8+('[1]Pricing Schedule'!$F$9*M435),
IF(AND(I435=38000,R435&lt;=4.5,M435&lt;=8),'[1]Pricing Schedule'!$F$34+('[1]Pricing Schedule'!$F$36*M435),
IF(AND(I435=38000,R435&gt;4.5,R435&lt;=9,M435&gt;8),'[1]Pricing Schedule'!$F$17+('[1]Pricing Schedule'!$F$18*M435),
IF(AND(I435=38000,R435&gt;4.5,R435&lt;=9,M435&lt;=8),'[1]Pricing Schedule'!$F$34+('[1]Pricing Schedule'!$F$36*M435),
IF(AND(I435=38000,R435&gt;9,R435&lt;=12.8,M435&gt;8),'[1]Pricing Schedule'!$F$26+('[1]Pricing Schedule'!$F$27*M435),
IF(AND(I435=38000,R435&gt;9,R435&lt;=12.8,M435&lt;=8),'[1]Pricing Schedule'!$F$34+('[1]Pricing Schedule'!$F$36*M435),
IF(AND(I435=38000,R435&gt;12.8,R435&lt;=22.8),'[1]Pricing Schedule'!$F$34+('[1]Pricing Schedule'!$F$36*M435),
IF(AND(I435=38000,R435&gt;22.8,R435&lt;=30.2),'[1]Pricing Schedule'!$F$43+('[1]Pricing Schedule'!$F$45*M435),
IF(AND(I435=38000,R435&gt;30.2,R435&lt;=45.9),'[1]Pricing Schedule'!$F$52+('[1]Pricing Schedule'!$F$54*M435),
IF(AND(I435=38000,R435&gt;45.9,R435&lt;=123.4),'[1]Pricing Schedule'!$F$96+('[1]Pricing Schedule'!$F$97*M435),
IF(AND(I435=38000,R435&gt;123.4,R435&lt;=168.2,M435&lt;=10),'[1]Pricing Schedule'!$F$103+('[1]Pricing Schedule'!$F$105*M435),
IF(AND(I435=38000,R435&gt;123.4,R435&lt;=168.2,M435&gt;10),'[1]Pricing Schedule'!$F$111+('[1]Pricing Schedule'!$F$113*M435),
IF(AND(I435=38000,R435&gt;157.4,R435&lt;=336.4,M435&lt;=10),('[1]Pricing Schedule'!$F$103+('[1]Pricing Schedule'!$F$105*M435))*2,
IF(AND(I435=38000,R435&gt;157.4,R435&lt;=336.4,M435&gt;10),('[1]Pricing Schedule'!$F$111+('[1]Pricing Schedule'!$F$113*M435))*2,
IF(AND(I435=38000,R435&gt;314.8,R435&lt;=504.6,M435&lt;=10),('[1]Pricing Schedule'!$F$103+('[1]Pricing Schedule'!$F$105*M435))*3,
IF(AND(I435=38000,R435&gt;314.8,R435&lt;=504.6,M435&gt;10),('[1]Pricing Schedule'!$F$111+('[1]Pricing Schedule'!$F$113*M435))*3,
IF(AND(I435=38000,R435&gt;472.2,R435&lt;=672.8,M435&lt;=10),('[1]Pricing Schedule'!$F$103+('[1]Pricing Schedule'!$F$105*M435))*4,
IF(AND(I435=38000,R435&gt;472.2,R435&lt;=672.8,M435&gt;10),('[1]Pricing Schedule'!$F$111+('[1]Pricing Schedule'!$F$113*M435))*4,
IF(AND(I435=110000,R435&lt;=12.8,M435&gt;2),'[1]Pricing Schedule'!$F$62+('[1]Pricing Schedule'!$F$63*M435),
IF(AND(I435=110000,R435&lt;=12.8,M435&lt;=2),'[1]Pricing Schedule'!$F$96+('[1]Pricing Schedule'!$F$97*M435),
IF(AND(I435=110000,R435&gt;12.8,R435&lt;=22.8,M435&gt;3),'[1]Pricing Schedule'!$F$71+('[1]Pricing Schedule'!$F$72*M435),
IF(AND(I435=110000,R435&gt;12.8,R435&lt;=22.8,M435&lt;=3),'[1]Pricing Schedule'!$F$96+('[1]Pricing Schedule'!$F$97*M435),
IF(AND(I435=110000,R435&gt;22.8,R435&lt;=30.2),'[1]Pricing Schedule'!$F$80+('[1]Pricing Schedule'!$F$81*M435),
IF(AND(I435=110000,R435&gt;30.2,R435&lt;=45.9),'[1]Pricing Schedule'!$F$89+('[1]Pricing Schedule'!$F$90*M435),
IF(AND(I435=110000,R435&gt;45.9,R435&lt;=123.4),'[1]Pricing Schedule'!$F$96+('[1]Pricing Schedule'!$F$97*M435),
IF(AND(I435=110000,R435&gt;123.4,R435&lt;=168.2,M435&lt;=10),'[1]Pricing Schedule'!$F$103+('[1]Pricing Schedule'!$F$105*M435),
IF(AND(I435=110000,R435&gt;123.4,R435&lt;=168.2,M435&gt;10),'[1]Pricing Schedule'!$F$111+('[1]Pricing Schedule'!$F$113*M435),
IF(AND(I435=110000,R435&gt;168.2,R435&lt;=336.4,M435&lt;=10),('[1]Pricing Schedule'!$F$103+('[1]Pricing Schedule'!$F$105*M435))*2,
IF(AND(I435=110000,R435&gt;168.2,R435&lt;=336.4,M435&gt;10),('[1]Pricing Schedule'!$F$111+('[1]Pricing Schedule'!$F$113*M435))*2,
IF(AND(I435=110000,R435&gt;336.4,R435&lt;=504.6,M435&lt;=10),('[1]Pricing Schedule'!$F$103+('[1]Pricing Schedule'!$F$105*M435))*3,
IF(AND(I435=110000,R435&gt;336.4,R435&lt;=504.6,M435&gt;10),('[1]Pricing Schedule'!$F$111+('[1]Pricing Schedule'!$F$113*M435))*3,
IF(AND(I435=110000,R435&gt;504.6,R435&lt;=672.8,M435&lt;=10),('[1]Pricing Schedule'!$F$103+('[1]Pricing Schedule'!$F$105*M435))*4,
IF(AND(I435=110000,R435&gt;504.6,R435&lt;=672.8,M435&gt;10),('[1]Pricing Schedule'!$F$111+('[1]Pricing Schedule'!$F$113*M435))*4,
IF(AND(I435=110000,R435&gt;672.8,R435&lt;=841,M435&lt;=10),('[1]Pricing Schedule'!$F$103+('[1]Pricing Schedule'!$F$105*M435))*5,
IF(AND(I435=110000,R435&gt;672.8,R435&lt;=841,M435&gt;10),('[1]Pricing Schedule'!$F$111+('[1]Pricing Schedule'!$F$113*M435))*5,
IF(AND(I435=110000,R435&gt;672.8,R435&lt;=841,M435&lt;=10),('[1]Pricing Schedule'!$F$103+('[1]Pricing Schedule'!$F$105*M435))*5,
IF(AND(I435=110000,R435&gt;672.8,R435&lt;=841,M435&gt;10),('[1]Pricing Schedule'!$F$111+('[1]Pricing Schedule'!$F$113*M435))*5,
IF(AND(I435=110000,R435&gt;1345.6,R435&lt;=1513.8,M435&lt;=10),('[1]Pricing Schedule'!$F$103+('[1]Pricing Schedule'!$F$105*M435))*9,
IF(AND(I435=110000,R435&gt;1345.6,R435&lt;=1513.8,M435&gt;10),('[1]Pricing Schedule'!$F$111+('[1]Pricing Schedule'!$F$113*M435))*9,
9999999999)))))))))))))))))))))))))))))))))))))))</f>
        <v>1387140</v>
      </c>
      <c r="T435" s="21">
        <f>IF(AND(I435=38000,R435&lt;=4.5,M435&gt;8),'[1]Pricing Schedule'!$J$9,
IF(AND(I435=38000,R435&lt;=4.5,M435&lt;=8),'[1]Pricing Schedule'!$J$36,
IF(AND(I435=38000,R435&gt;4.5,R435&lt;=9,M435&gt;8),'[1]Pricing Schedule'!$J$18,
IF(AND(I435=38000,R435&gt;4.5,R435&lt;=9,M435&lt;=8),'[1]Pricing Schedule'!$J$36,
IF(AND(I435=38000,R435&gt;9,R435&lt;=12.8,M435&gt;8),'[1]Pricing Schedule'!$J$27,
IF(AND(I435=38000,R435&gt;9,R435&lt;=12.8,M435&lt;=8),'[1]Pricing Schedule'!$J$36,
IF(AND(I435=38000,R435&gt;12.8,R435&lt;=22.8),'[1]Pricing Schedule'!$J$36,
IF(AND(I435=38000,R435&gt;22.8,R435&lt;=30.2),'[1]Pricing Schedule'!$J$45,
IF(AND(I435=38000,R435&gt;30.2,R435&lt;=45.9),'[1]Pricing Schedule'!$J$54,
IF(AND(I435=38000,R435&gt;45.9,R435&lt;=123.4),'[1]Pricing Schedule'!$J$97,
IF(AND(I435=38000,R435&gt;123.4,R435&lt;=168.2,M435&lt;=10),'[1]Pricing Schedule'!$J$105,
IF(AND(I435=38000,R435&gt;123.4,R435&lt;=168.2,M435&gt;10),'[1]Pricing Schedule'!$J$113,
IF(AND(I435=38000,R435&gt;168.2,R435&lt;=336.4,M435&lt;=10),('[1]Pricing Schedule'!$J$105),
IF(AND(I435=38000,R435&gt;168.2,R435&lt;=336.4,M435&gt;10),('[1]Pricing Schedule'!$J$113),
IF(AND(I435=38000,R435&gt;336.4,R435&lt;=504.6,M435&lt;=10),('[1]Pricing Schedule'!$J$105),
IF(AND(I435=38000,R435&gt;336.4,R435&lt;=504.6,M435&gt;10),('[1]Pricing Schedule'!$J$113),
IF(AND(I435=38000,R435&gt;504.6,R435&lt;=672.8,M435&lt;=10),('[1]Pricing Schedule'!$J$105),
IF(AND(I435=38000,R435&gt;504.6,R435&lt;=672.8,M435&gt;10),('[1]Pricing Schedule'!$J$113),
IF(AND(I435=110000,R435&lt;=12.8,M435&gt;2),'[1]Pricing Schedule'!$J$63,
IF(AND(I435=110000,R435&lt;=12.8,M435&lt;=2),'[1]Pricing Schedule'!$J$97,
IF(AND(I435=110000,R435&gt;12.8,R435&lt;=22.8,M435&gt;3),'[1]Pricing Schedule'!$J$72,
IF(AND(I435=110000,R435&gt;12.8,R435&lt;=22.8,M435&lt;=3),'[1]Pricing Schedule'!$J$97,
IF(AND(I435=110000,R435&gt;22.8,R435&lt;=30.2),'[1]Pricing Schedule'!$J$81,
IF(AND(I435=110000,R435&gt;30.2,R435&lt;=45.9),'[1]Pricing Schedule'!$J$90,
IF(AND(I435=110000,R435&gt;45.9,R435&lt;=123.4),'[1]Pricing Schedule'!$J$97,
IF(AND(I435=110000,R435&gt;123.4,R435&lt;=168.2,M435&lt;=10),'[1]Pricing Schedule'!$J$105,
IF(AND(I435=110000,R435&gt;123.4,R435&lt;=168.2,M435&gt;10),'[1]Pricing Schedule'!$J$113,
IF(AND(I435=110000,R435&gt;168.2,R435&lt;=336.2,M435&lt;=10),('[1]Pricing Schedule'!$J$105),
IF(AND(I435=110000,R435&gt;168.2,R435&lt;=336.2,M435&gt;10),('[1]Pricing Schedule'!$J$113),
IF(AND(I435=110000,R435&gt;336.4,R435&lt;=504.6,M435&lt;=10),('[1]Pricing Schedule'!$J$105),
IF(AND(I435=110000,R435&gt;336.4,R435&lt;=504.6,M435&gt;10),('[1]Pricing Schedule'!$J$113),
IF(AND(I435=110000,R435&gt;504.6,R435&lt;=672.8,M435&lt;=10),('[1]Pricing Schedule'!$J$105),
IF(AND(I435=110000,R435&gt;504.6,R435&lt;=672.8,M435&gt;10),('[1]Pricing Schedule'!$J$113),
IF(AND(I435=110000,R435&gt;672.8,R435&lt;=841,M435&lt;=10),('[1]Pricing Schedule'!$J$105),
IF(AND(I435=110000,R435&gt;672.8,R435&lt;=841,M435&gt;10),('[1]Pricing Schedule'!$J$113),
IF(AND(I435=110000,R435&gt;1682,R435&lt;=1850.2,M435&lt;=10),('[1]Pricing Schedule'!$J$105),
IF(AND(I435=110000,R435&gt;1682,R435&lt;=1850.2,M435&gt;10),('[1]Pricing Schedule'!$J$113),
IF(AND(I435=110000,R435&gt;2018.4,R435&lt;=2186.6,M435&lt;=10),('[1]Pricing Schedule'!$J$105),
IF(AND(I435=110000,R435&gt;2018.4,R435&lt;=2186.6,M435&gt;10),('[1]Pricing Schedule'!$J$113),999999999)))))))))))))))))))))))))))))))))))))))</f>
        <v>1</v>
      </c>
      <c r="U435" s="40">
        <f t="shared" si="42"/>
        <v>330271.42857142858</v>
      </c>
      <c r="V435" s="41">
        <f t="shared" si="43"/>
        <v>3.0278126216531858</v>
      </c>
      <c r="Y435" s="23">
        <v>250</v>
      </c>
      <c r="Z435" s="23">
        <v>660</v>
      </c>
      <c r="AR435" s="35"/>
    </row>
    <row r="436" spans="1:44">
      <c r="A436" s="23">
        <v>436</v>
      </c>
      <c r="B436" s="23">
        <v>436</v>
      </c>
      <c r="C436" s="23" t="s">
        <v>812</v>
      </c>
      <c r="D436" s="23" t="s">
        <v>344</v>
      </c>
      <c r="E436" s="23" t="s">
        <v>344</v>
      </c>
      <c r="F436" s="23" t="s">
        <v>813</v>
      </c>
      <c r="G436" s="23" t="s">
        <v>814</v>
      </c>
      <c r="H436" s="23" t="s">
        <v>113</v>
      </c>
      <c r="I436" s="13">
        <v>38000</v>
      </c>
      <c r="J436" s="23" t="s">
        <v>119</v>
      </c>
      <c r="K436" s="13">
        <v>38000</v>
      </c>
      <c r="L436" s="24">
        <v>5.7960000000000003</v>
      </c>
      <c r="M436" s="37">
        <f t="shared" si="38"/>
        <v>6</v>
      </c>
      <c r="N436" s="24">
        <v>0.218</v>
      </c>
      <c r="O436" s="13">
        <v>2</v>
      </c>
      <c r="P436" s="36">
        <f t="shared" si="39"/>
        <v>0.218</v>
      </c>
      <c r="Q436" s="38">
        <f t="shared" si="40"/>
        <v>4.2</v>
      </c>
      <c r="R436" s="37">
        <f t="shared" si="41"/>
        <v>4.2</v>
      </c>
      <c r="S436" s="39">
        <f>IF(AND(I436=38000,R436&lt;=4.5,M436&gt;8),'[1]Pricing Schedule'!$F$8+('[1]Pricing Schedule'!$F$9*M436),
IF(AND(I436=38000,R436&lt;=4.5,M436&lt;=8),'[1]Pricing Schedule'!$F$34+('[1]Pricing Schedule'!$F$36*M436),
IF(AND(I436=38000,R436&gt;4.5,R436&lt;=9,M436&gt;8),'[1]Pricing Schedule'!$F$17+('[1]Pricing Schedule'!$F$18*M436),
IF(AND(I436=38000,R436&gt;4.5,R436&lt;=9,M436&lt;=8),'[1]Pricing Schedule'!$F$34+('[1]Pricing Schedule'!$F$36*M436),
IF(AND(I436=38000,R436&gt;9,R436&lt;=12.8,M436&gt;8),'[1]Pricing Schedule'!$F$26+('[1]Pricing Schedule'!$F$27*M436),
IF(AND(I436=38000,R436&gt;9,R436&lt;=12.8,M436&lt;=8),'[1]Pricing Schedule'!$F$34+('[1]Pricing Schedule'!$F$36*M436),
IF(AND(I436=38000,R436&gt;12.8,R436&lt;=22.8),'[1]Pricing Schedule'!$F$34+('[1]Pricing Schedule'!$F$36*M436),
IF(AND(I436=38000,R436&gt;22.8,R436&lt;=30.2),'[1]Pricing Schedule'!$F$43+('[1]Pricing Schedule'!$F$45*M436),
IF(AND(I436=38000,R436&gt;30.2,R436&lt;=45.9),'[1]Pricing Schedule'!$F$52+('[1]Pricing Schedule'!$F$54*M436),
IF(AND(I436=38000,R436&gt;45.9,R436&lt;=123.4),'[1]Pricing Schedule'!$F$96+('[1]Pricing Schedule'!$F$97*M436),
IF(AND(I436=38000,R436&gt;123.4,R436&lt;=168.2,M436&lt;=10),'[1]Pricing Schedule'!$F$103+('[1]Pricing Schedule'!$F$105*M436),
IF(AND(I436=38000,R436&gt;123.4,R436&lt;=168.2,M436&gt;10),'[1]Pricing Schedule'!$F$111+('[1]Pricing Schedule'!$F$113*M436),
IF(AND(I436=38000,R436&gt;157.4,R436&lt;=336.4,M436&lt;=10),('[1]Pricing Schedule'!$F$103+('[1]Pricing Schedule'!$F$105*M436))*2,
IF(AND(I436=38000,R436&gt;157.4,R436&lt;=336.4,M436&gt;10),('[1]Pricing Schedule'!$F$111+('[1]Pricing Schedule'!$F$113*M436))*2,
IF(AND(I436=38000,R436&gt;314.8,R436&lt;=504.6,M436&lt;=10),('[1]Pricing Schedule'!$F$103+('[1]Pricing Schedule'!$F$105*M436))*3,
IF(AND(I436=38000,R436&gt;314.8,R436&lt;=504.6,M436&gt;10),('[1]Pricing Schedule'!$F$111+('[1]Pricing Schedule'!$F$113*M436))*3,
IF(AND(I436=38000,R436&gt;472.2,R436&lt;=672.8,M436&lt;=10),('[1]Pricing Schedule'!$F$103+('[1]Pricing Schedule'!$F$105*M436))*4,
IF(AND(I436=38000,R436&gt;472.2,R436&lt;=672.8,M436&gt;10),('[1]Pricing Schedule'!$F$111+('[1]Pricing Schedule'!$F$113*M436))*4,
IF(AND(I436=110000,R436&lt;=12.8,M436&gt;2),'[1]Pricing Schedule'!$F$62+('[1]Pricing Schedule'!$F$63*M436),
IF(AND(I436=110000,R436&lt;=12.8,M436&lt;=2),'[1]Pricing Schedule'!$F$96+('[1]Pricing Schedule'!$F$97*M436),
IF(AND(I436=110000,R436&gt;12.8,R436&lt;=22.8,M436&gt;3),'[1]Pricing Schedule'!$F$71+('[1]Pricing Schedule'!$F$72*M436),
IF(AND(I436=110000,R436&gt;12.8,R436&lt;=22.8,M436&lt;=3),'[1]Pricing Schedule'!$F$96+('[1]Pricing Schedule'!$F$97*M436),
IF(AND(I436=110000,R436&gt;22.8,R436&lt;=30.2),'[1]Pricing Schedule'!$F$80+('[1]Pricing Schedule'!$F$81*M436),
IF(AND(I436=110000,R436&gt;30.2,R436&lt;=45.9),'[1]Pricing Schedule'!$F$89+('[1]Pricing Schedule'!$F$90*M436),
IF(AND(I436=110000,R436&gt;45.9,R436&lt;=123.4),'[1]Pricing Schedule'!$F$96+('[1]Pricing Schedule'!$F$97*M436),
IF(AND(I436=110000,R436&gt;123.4,R436&lt;=168.2,M436&lt;=10),'[1]Pricing Schedule'!$F$103+('[1]Pricing Schedule'!$F$105*M436),
IF(AND(I436=110000,R436&gt;123.4,R436&lt;=168.2,M436&gt;10),'[1]Pricing Schedule'!$F$111+('[1]Pricing Schedule'!$F$113*M436),
IF(AND(I436=110000,R436&gt;168.2,R436&lt;=336.4,M436&lt;=10),('[1]Pricing Schedule'!$F$103+('[1]Pricing Schedule'!$F$105*M436))*2,
IF(AND(I436=110000,R436&gt;168.2,R436&lt;=336.4,M436&gt;10),('[1]Pricing Schedule'!$F$111+('[1]Pricing Schedule'!$F$113*M436))*2,
IF(AND(I436=110000,R436&gt;336.4,R436&lt;=504.6,M436&lt;=10),('[1]Pricing Schedule'!$F$103+('[1]Pricing Schedule'!$F$105*M436))*3,
IF(AND(I436=110000,R436&gt;336.4,R436&lt;=504.6,M436&gt;10),('[1]Pricing Schedule'!$F$111+('[1]Pricing Schedule'!$F$113*M436))*3,
IF(AND(I436=110000,R436&gt;504.6,R436&lt;=672.8,M436&lt;=10),('[1]Pricing Schedule'!$F$103+('[1]Pricing Schedule'!$F$105*M436))*4,
IF(AND(I436=110000,R436&gt;504.6,R436&lt;=672.8,M436&gt;10),('[1]Pricing Schedule'!$F$111+('[1]Pricing Schedule'!$F$113*M436))*4,
IF(AND(I436=110000,R436&gt;672.8,R436&lt;=841,M436&lt;=10),('[1]Pricing Schedule'!$F$103+('[1]Pricing Schedule'!$F$105*M436))*5,
IF(AND(I436=110000,R436&gt;672.8,R436&lt;=841,M436&gt;10),('[1]Pricing Schedule'!$F$111+('[1]Pricing Schedule'!$F$113*M436))*5,
IF(AND(I436=110000,R436&gt;672.8,R436&lt;=841,M436&lt;=10),('[1]Pricing Schedule'!$F$103+('[1]Pricing Schedule'!$F$105*M436))*5,
IF(AND(I436=110000,R436&gt;672.8,R436&lt;=841,M436&gt;10),('[1]Pricing Schedule'!$F$111+('[1]Pricing Schedule'!$F$113*M436))*5,
IF(AND(I436=110000,R436&gt;1345.6,R436&lt;=1513.8,M436&lt;=10),('[1]Pricing Schedule'!$F$103+('[1]Pricing Schedule'!$F$105*M436))*9,
IF(AND(I436=110000,R436&gt;1345.6,R436&lt;=1513.8,M436&gt;10),('[1]Pricing Schedule'!$F$111+('[1]Pricing Schedule'!$F$113*M436))*9,
9999999999)))))))))))))))))))))))))))))))))))))))</f>
        <v>769410</v>
      </c>
      <c r="T436" s="21">
        <f>IF(AND(I436=38000,R436&lt;=4.5,M436&gt;8),'[1]Pricing Schedule'!$J$9,
IF(AND(I436=38000,R436&lt;=4.5,M436&lt;=8),'[1]Pricing Schedule'!$J$36,
IF(AND(I436=38000,R436&gt;4.5,R436&lt;=9,M436&gt;8),'[1]Pricing Schedule'!$J$18,
IF(AND(I436=38000,R436&gt;4.5,R436&lt;=9,M436&lt;=8),'[1]Pricing Schedule'!$J$36,
IF(AND(I436=38000,R436&gt;9,R436&lt;=12.8,M436&gt;8),'[1]Pricing Schedule'!$J$27,
IF(AND(I436=38000,R436&gt;9,R436&lt;=12.8,M436&lt;=8),'[1]Pricing Schedule'!$J$36,
IF(AND(I436=38000,R436&gt;12.8,R436&lt;=22.8),'[1]Pricing Schedule'!$J$36,
IF(AND(I436=38000,R436&gt;22.8,R436&lt;=30.2),'[1]Pricing Schedule'!$J$45,
IF(AND(I436=38000,R436&gt;30.2,R436&lt;=45.9),'[1]Pricing Schedule'!$J$54,
IF(AND(I436=38000,R436&gt;45.9,R436&lt;=123.4),'[1]Pricing Schedule'!$J$97,
IF(AND(I436=38000,R436&gt;123.4,R436&lt;=168.2,M436&lt;=10),'[1]Pricing Schedule'!$J$105,
IF(AND(I436=38000,R436&gt;123.4,R436&lt;=168.2,M436&gt;10),'[1]Pricing Schedule'!$J$113,
IF(AND(I436=38000,R436&gt;168.2,R436&lt;=336.4,M436&lt;=10),('[1]Pricing Schedule'!$J$105),
IF(AND(I436=38000,R436&gt;168.2,R436&lt;=336.4,M436&gt;10),('[1]Pricing Schedule'!$J$113),
IF(AND(I436=38000,R436&gt;336.4,R436&lt;=504.6,M436&lt;=10),('[1]Pricing Schedule'!$J$105),
IF(AND(I436=38000,R436&gt;336.4,R436&lt;=504.6,M436&gt;10),('[1]Pricing Schedule'!$J$113),
IF(AND(I436=38000,R436&gt;504.6,R436&lt;=672.8,M436&lt;=10),('[1]Pricing Schedule'!$J$105),
IF(AND(I436=38000,R436&gt;504.6,R436&lt;=672.8,M436&gt;10),('[1]Pricing Schedule'!$J$113),
IF(AND(I436=110000,R436&lt;=12.8,M436&gt;2),'[1]Pricing Schedule'!$J$63,
IF(AND(I436=110000,R436&lt;=12.8,M436&lt;=2),'[1]Pricing Schedule'!$J$97,
IF(AND(I436=110000,R436&gt;12.8,R436&lt;=22.8,M436&gt;3),'[1]Pricing Schedule'!$J$72,
IF(AND(I436=110000,R436&gt;12.8,R436&lt;=22.8,M436&lt;=3),'[1]Pricing Schedule'!$J$97,
IF(AND(I436=110000,R436&gt;22.8,R436&lt;=30.2),'[1]Pricing Schedule'!$J$81,
IF(AND(I436=110000,R436&gt;30.2,R436&lt;=45.9),'[1]Pricing Schedule'!$J$90,
IF(AND(I436=110000,R436&gt;45.9,R436&lt;=123.4),'[1]Pricing Schedule'!$J$97,
IF(AND(I436=110000,R436&gt;123.4,R436&lt;=168.2,M436&lt;=10),'[1]Pricing Schedule'!$J$105,
IF(AND(I436=110000,R436&gt;123.4,R436&lt;=168.2,M436&gt;10),'[1]Pricing Schedule'!$J$113,
IF(AND(I436=110000,R436&gt;168.2,R436&lt;=336.2,M436&lt;=10),('[1]Pricing Schedule'!$J$105),
IF(AND(I436=110000,R436&gt;168.2,R436&lt;=336.2,M436&gt;10),('[1]Pricing Schedule'!$J$113),
IF(AND(I436=110000,R436&gt;336.4,R436&lt;=504.6,M436&lt;=10),('[1]Pricing Schedule'!$J$105),
IF(AND(I436=110000,R436&gt;336.4,R436&lt;=504.6,M436&gt;10),('[1]Pricing Schedule'!$J$113),
IF(AND(I436=110000,R436&gt;504.6,R436&lt;=672.8,M436&lt;=10),('[1]Pricing Schedule'!$J$105),
IF(AND(I436=110000,R436&gt;504.6,R436&lt;=672.8,M436&gt;10),('[1]Pricing Schedule'!$J$113),
IF(AND(I436=110000,R436&gt;672.8,R436&lt;=841,M436&lt;=10),('[1]Pricing Schedule'!$J$105),
IF(AND(I436=110000,R436&gt;672.8,R436&lt;=841,M436&gt;10),('[1]Pricing Schedule'!$J$113),
IF(AND(I436=110000,R436&gt;1682,R436&lt;=1850.2,M436&lt;=10),('[1]Pricing Schedule'!$J$105),
IF(AND(I436=110000,R436&gt;1682,R436&lt;=1850.2,M436&gt;10),('[1]Pricing Schedule'!$J$113),
IF(AND(I436=110000,R436&gt;2018.4,R436&lt;=2186.6,M436&lt;=10),('[1]Pricing Schedule'!$J$105),
IF(AND(I436=110000,R436&gt;2018.4,R436&lt;=2186.6,M436&gt;10),('[1]Pricing Schedule'!$J$113),999999999)))))))))))))))))))))))))))))))))))))))</f>
        <v>4</v>
      </c>
      <c r="U436" s="40">
        <f t="shared" si="42"/>
        <v>183192.85714285713</v>
      </c>
      <c r="V436" s="41">
        <f t="shared" si="43"/>
        <v>5.4587281163488903</v>
      </c>
      <c r="Y436" s="23">
        <v>128</v>
      </c>
      <c r="Z436" s="23">
        <v>397</v>
      </c>
      <c r="AR436" s="35"/>
    </row>
    <row r="437" spans="1:44">
      <c r="A437" s="23">
        <v>437</v>
      </c>
      <c r="B437" s="23">
        <v>437</v>
      </c>
      <c r="C437" s="23" t="s">
        <v>815</v>
      </c>
      <c r="D437" s="23" t="s">
        <v>816</v>
      </c>
      <c r="E437" s="23" t="s">
        <v>816</v>
      </c>
      <c r="F437" s="23" t="s">
        <v>817</v>
      </c>
      <c r="G437" s="23" t="s">
        <v>818</v>
      </c>
      <c r="H437" s="23" t="s">
        <v>113</v>
      </c>
      <c r="I437" s="13">
        <v>38000</v>
      </c>
      <c r="J437" s="13">
        <v>20000</v>
      </c>
      <c r="K437" s="13">
        <v>38000</v>
      </c>
      <c r="L437" s="24">
        <v>8.0549999999999997</v>
      </c>
      <c r="M437" s="37">
        <f t="shared" si="38"/>
        <v>9</v>
      </c>
      <c r="N437" s="24">
        <v>0.20599999999999999</v>
      </c>
      <c r="O437" s="13">
        <v>2</v>
      </c>
      <c r="P437" s="36">
        <f t="shared" si="39"/>
        <v>0.20599999999999999</v>
      </c>
      <c r="Q437" s="38">
        <f t="shared" si="40"/>
        <v>4.2</v>
      </c>
      <c r="R437" s="37">
        <f t="shared" si="41"/>
        <v>4.2</v>
      </c>
      <c r="S437" s="39">
        <f>IF(AND(I437=38000,R437&lt;=4.5,M437&gt;8),'[1]Pricing Schedule'!$F$8+('[1]Pricing Schedule'!$F$9*M437),
IF(AND(I437=38000,R437&lt;=4.5,M437&lt;=8),'[1]Pricing Schedule'!$F$34+('[1]Pricing Schedule'!$F$36*M437),
IF(AND(I437=38000,R437&gt;4.5,R437&lt;=9,M437&gt;8),'[1]Pricing Schedule'!$F$17+('[1]Pricing Schedule'!$F$18*M437),
IF(AND(I437=38000,R437&gt;4.5,R437&lt;=9,M437&lt;=8),'[1]Pricing Schedule'!$F$34+('[1]Pricing Schedule'!$F$36*M437),
IF(AND(I437=38000,R437&gt;9,R437&lt;=12.8,M437&gt;8),'[1]Pricing Schedule'!$F$26+('[1]Pricing Schedule'!$F$27*M437),
IF(AND(I437=38000,R437&gt;9,R437&lt;=12.8,M437&lt;=8),'[1]Pricing Schedule'!$F$34+('[1]Pricing Schedule'!$F$36*M437),
IF(AND(I437=38000,R437&gt;12.8,R437&lt;=22.8),'[1]Pricing Schedule'!$F$34+('[1]Pricing Schedule'!$F$36*M437),
IF(AND(I437=38000,R437&gt;22.8,R437&lt;=30.2),'[1]Pricing Schedule'!$F$43+('[1]Pricing Schedule'!$F$45*M437),
IF(AND(I437=38000,R437&gt;30.2,R437&lt;=45.9),'[1]Pricing Schedule'!$F$52+('[1]Pricing Schedule'!$F$54*M437),
IF(AND(I437=38000,R437&gt;45.9,R437&lt;=123.4),'[1]Pricing Schedule'!$F$96+('[1]Pricing Schedule'!$F$97*M437),
IF(AND(I437=38000,R437&gt;123.4,R437&lt;=168.2,M437&lt;=10),'[1]Pricing Schedule'!$F$103+('[1]Pricing Schedule'!$F$105*M437),
IF(AND(I437=38000,R437&gt;123.4,R437&lt;=168.2,M437&gt;10),'[1]Pricing Schedule'!$F$111+('[1]Pricing Schedule'!$F$113*M437),
IF(AND(I437=38000,R437&gt;157.4,R437&lt;=336.4,M437&lt;=10),('[1]Pricing Schedule'!$F$103+('[1]Pricing Schedule'!$F$105*M437))*2,
IF(AND(I437=38000,R437&gt;157.4,R437&lt;=336.4,M437&gt;10),('[1]Pricing Schedule'!$F$111+('[1]Pricing Schedule'!$F$113*M437))*2,
IF(AND(I437=38000,R437&gt;314.8,R437&lt;=504.6,M437&lt;=10),('[1]Pricing Schedule'!$F$103+('[1]Pricing Schedule'!$F$105*M437))*3,
IF(AND(I437=38000,R437&gt;314.8,R437&lt;=504.6,M437&gt;10),('[1]Pricing Schedule'!$F$111+('[1]Pricing Schedule'!$F$113*M437))*3,
IF(AND(I437=38000,R437&gt;472.2,R437&lt;=672.8,M437&lt;=10),('[1]Pricing Schedule'!$F$103+('[1]Pricing Schedule'!$F$105*M437))*4,
IF(AND(I437=38000,R437&gt;472.2,R437&lt;=672.8,M437&gt;10),('[1]Pricing Schedule'!$F$111+('[1]Pricing Schedule'!$F$113*M437))*4,
IF(AND(I437=110000,R437&lt;=12.8,M437&gt;2),'[1]Pricing Schedule'!$F$62+('[1]Pricing Schedule'!$F$63*M437),
IF(AND(I437=110000,R437&lt;=12.8,M437&lt;=2),'[1]Pricing Schedule'!$F$96+('[1]Pricing Schedule'!$F$97*M437),
IF(AND(I437=110000,R437&gt;12.8,R437&lt;=22.8,M437&gt;3),'[1]Pricing Schedule'!$F$71+('[1]Pricing Schedule'!$F$72*M437),
IF(AND(I437=110000,R437&gt;12.8,R437&lt;=22.8,M437&lt;=3),'[1]Pricing Schedule'!$F$96+('[1]Pricing Schedule'!$F$97*M437),
IF(AND(I437=110000,R437&gt;22.8,R437&lt;=30.2),'[1]Pricing Schedule'!$F$80+('[1]Pricing Schedule'!$F$81*M437),
IF(AND(I437=110000,R437&gt;30.2,R437&lt;=45.9),'[1]Pricing Schedule'!$F$89+('[1]Pricing Schedule'!$F$90*M437),
IF(AND(I437=110000,R437&gt;45.9,R437&lt;=123.4),'[1]Pricing Schedule'!$F$96+('[1]Pricing Schedule'!$F$97*M437),
IF(AND(I437=110000,R437&gt;123.4,R437&lt;=168.2,M437&lt;=10),'[1]Pricing Schedule'!$F$103+('[1]Pricing Schedule'!$F$105*M437),
IF(AND(I437=110000,R437&gt;123.4,R437&lt;=168.2,M437&gt;10),'[1]Pricing Schedule'!$F$111+('[1]Pricing Schedule'!$F$113*M437),
IF(AND(I437=110000,R437&gt;168.2,R437&lt;=336.4,M437&lt;=10),('[1]Pricing Schedule'!$F$103+('[1]Pricing Schedule'!$F$105*M437))*2,
IF(AND(I437=110000,R437&gt;168.2,R437&lt;=336.4,M437&gt;10),('[1]Pricing Schedule'!$F$111+('[1]Pricing Schedule'!$F$113*M437))*2,
IF(AND(I437=110000,R437&gt;336.4,R437&lt;=504.6,M437&lt;=10),('[1]Pricing Schedule'!$F$103+('[1]Pricing Schedule'!$F$105*M437))*3,
IF(AND(I437=110000,R437&gt;336.4,R437&lt;=504.6,M437&gt;10),('[1]Pricing Schedule'!$F$111+('[1]Pricing Schedule'!$F$113*M437))*3,
IF(AND(I437=110000,R437&gt;504.6,R437&lt;=672.8,M437&lt;=10),('[1]Pricing Schedule'!$F$103+('[1]Pricing Schedule'!$F$105*M437))*4,
IF(AND(I437=110000,R437&gt;504.6,R437&lt;=672.8,M437&gt;10),('[1]Pricing Schedule'!$F$111+('[1]Pricing Schedule'!$F$113*M437))*4,
IF(AND(I437=110000,R437&gt;672.8,R437&lt;=841,M437&lt;=10),('[1]Pricing Schedule'!$F$103+('[1]Pricing Schedule'!$F$105*M437))*5,
IF(AND(I437=110000,R437&gt;672.8,R437&lt;=841,M437&gt;10),('[1]Pricing Schedule'!$F$111+('[1]Pricing Schedule'!$F$113*M437))*5,
IF(AND(I437=110000,R437&gt;672.8,R437&lt;=841,M437&lt;=10),('[1]Pricing Schedule'!$F$103+('[1]Pricing Schedule'!$F$105*M437))*5,
IF(AND(I437=110000,R437&gt;672.8,R437&lt;=841,M437&gt;10),('[1]Pricing Schedule'!$F$111+('[1]Pricing Schedule'!$F$113*M437))*5,
IF(AND(I437=110000,R437&gt;1345.6,R437&lt;=1513.8,M437&lt;=10),('[1]Pricing Schedule'!$F$103+('[1]Pricing Schedule'!$F$105*M437))*9,
IF(AND(I437=110000,R437&gt;1345.6,R437&lt;=1513.8,M437&gt;10),('[1]Pricing Schedule'!$F$111+('[1]Pricing Schedule'!$F$113*M437))*9,
9999999999)))))))))))))))))))))))))))))))))))))))</f>
        <v>1334440</v>
      </c>
      <c r="T437" s="21">
        <f>IF(AND(I437=38000,R437&lt;=4.5,M437&gt;8),'[1]Pricing Schedule'!$J$9,
IF(AND(I437=38000,R437&lt;=4.5,M437&lt;=8),'[1]Pricing Schedule'!$J$36,
IF(AND(I437=38000,R437&gt;4.5,R437&lt;=9,M437&gt;8),'[1]Pricing Schedule'!$J$18,
IF(AND(I437=38000,R437&gt;4.5,R437&lt;=9,M437&lt;=8),'[1]Pricing Schedule'!$J$36,
IF(AND(I437=38000,R437&gt;9,R437&lt;=12.8,M437&gt;8),'[1]Pricing Schedule'!$J$27,
IF(AND(I437=38000,R437&gt;9,R437&lt;=12.8,M437&lt;=8),'[1]Pricing Schedule'!$J$36,
IF(AND(I437=38000,R437&gt;12.8,R437&lt;=22.8),'[1]Pricing Schedule'!$J$36,
IF(AND(I437=38000,R437&gt;22.8,R437&lt;=30.2),'[1]Pricing Schedule'!$J$45,
IF(AND(I437=38000,R437&gt;30.2,R437&lt;=45.9),'[1]Pricing Schedule'!$J$54,
IF(AND(I437=38000,R437&gt;45.9,R437&lt;=123.4),'[1]Pricing Schedule'!$J$97,
IF(AND(I437=38000,R437&gt;123.4,R437&lt;=168.2,M437&lt;=10),'[1]Pricing Schedule'!$J$105,
IF(AND(I437=38000,R437&gt;123.4,R437&lt;=168.2,M437&gt;10),'[1]Pricing Schedule'!$J$113,
IF(AND(I437=38000,R437&gt;168.2,R437&lt;=336.4,M437&lt;=10),('[1]Pricing Schedule'!$J$105),
IF(AND(I437=38000,R437&gt;168.2,R437&lt;=336.4,M437&gt;10),('[1]Pricing Schedule'!$J$113),
IF(AND(I437=38000,R437&gt;336.4,R437&lt;=504.6,M437&lt;=10),('[1]Pricing Schedule'!$J$105),
IF(AND(I437=38000,R437&gt;336.4,R437&lt;=504.6,M437&gt;10),('[1]Pricing Schedule'!$J$113),
IF(AND(I437=38000,R437&gt;504.6,R437&lt;=672.8,M437&lt;=10),('[1]Pricing Schedule'!$J$105),
IF(AND(I437=38000,R437&gt;504.6,R437&lt;=672.8,M437&gt;10),('[1]Pricing Schedule'!$J$113),
IF(AND(I437=110000,R437&lt;=12.8,M437&gt;2),'[1]Pricing Schedule'!$J$63,
IF(AND(I437=110000,R437&lt;=12.8,M437&lt;=2),'[1]Pricing Schedule'!$J$97,
IF(AND(I437=110000,R437&gt;12.8,R437&lt;=22.8,M437&gt;3),'[1]Pricing Schedule'!$J$72,
IF(AND(I437=110000,R437&gt;12.8,R437&lt;=22.8,M437&lt;=3),'[1]Pricing Schedule'!$J$97,
IF(AND(I437=110000,R437&gt;22.8,R437&lt;=30.2),'[1]Pricing Schedule'!$J$81,
IF(AND(I437=110000,R437&gt;30.2,R437&lt;=45.9),'[1]Pricing Schedule'!$J$90,
IF(AND(I437=110000,R437&gt;45.9,R437&lt;=123.4),'[1]Pricing Schedule'!$J$97,
IF(AND(I437=110000,R437&gt;123.4,R437&lt;=168.2,M437&lt;=10),'[1]Pricing Schedule'!$J$105,
IF(AND(I437=110000,R437&gt;123.4,R437&lt;=168.2,M437&gt;10),'[1]Pricing Schedule'!$J$113,
IF(AND(I437=110000,R437&gt;168.2,R437&lt;=336.2,M437&lt;=10),('[1]Pricing Schedule'!$J$105),
IF(AND(I437=110000,R437&gt;168.2,R437&lt;=336.2,M437&gt;10),('[1]Pricing Schedule'!$J$113),
IF(AND(I437=110000,R437&gt;336.4,R437&lt;=504.6,M437&lt;=10),('[1]Pricing Schedule'!$J$105),
IF(AND(I437=110000,R437&gt;336.4,R437&lt;=504.6,M437&gt;10),('[1]Pricing Schedule'!$J$113),
IF(AND(I437=110000,R437&gt;504.6,R437&lt;=672.8,M437&lt;=10),('[1]Pricing Schedule'!$J$105),
IF(AND(I437=110000,R437&gt;504.6,R437&lt;=672.8,M437&gt;10),('[1]Pricing Schedule'!$J$113),
IF(AND(I437=110000,R437&gt;672.8,R437&lt;=841,M437&lt;=10),('[1]Pricing Schedule'!$J$105),
IF(AND(I437=110000,R437&gt;672.8,R437&lt;=841,M437&gt;10),('[1]Pricing Schedule'!$J$113),
IF(AND(I437=110000,R437&gt;1682,R437&lt;=1850.2,M437&lt;=10),('[1]Pricing Schedule'!$J$105),
IF(AND(I437=110000,R437&gt;1682,R437&lt;=1850.2,M437&gt;10),('[1]Pricing Schedule'!$J$113),
IF(AND(I437=110000,R437&gt;2018.4,R437&lt;=2186.6,M437&lt;=10),('[1]Pricing Schedule'!$J$105),
IF(AND(I437=110000,R437&gt;2018.4,R437&lt;=2186.6,M437&gt;10),('[1]Pricing Schedule'!$J$113),999999999)))))))))))))))))))))))))))))))))))))))</f>
        <v>1</v>
      </c>
      <c r="U437" s="40">
        <f t="shared" si="42"/>
        <v>317723.80952380953</v>
      </c>
      <c r="V437" s="41">
        <f t="shared" si="43"/>
        <v>3.1473876682353645</v>
      </c>
      <c r="Y437" s="23">
        <v>151</v>
      </c>
      <c r="Z437" s="23">
        <v>537</v>
      </c>
      <c r="AR437" s="35"/>
    </row>
    <row r="438" spans="1:44">
      <c r="A438" s="23">
        <v>438</v>
      </c>
      <c r="B438" s="23">
        <v>438</v>
      </c>
      <c r="C438" s="23" t="s">
        <v>819</v>
      </c>
      <c r="D438" s="23" t="s">
        <v>141</v>
      </c>
      <c r="E438" s="23" t="s">
        <v>141</v>
      </c>
      <c r="F438" s="23" t="s">
        <v>176</v>
      </c>
      <c r="G438" s="23" t="s">
        <v>177</v>
      </c>
      <c r="H438" s="23" t="s">
        <v>113</v>
      </c>
      <c r="I438" s="13">
        <v>38000</v>
      </c>
      <c r="J438" s="13">
        <v>38000</v>
      </c>
      <c r="K438" s="13">
        <v>20000</v>
      </c>
      <c r="L438" s="24">
        <v>6.7530000000000001</v>
      </c>
      <c r="M438" s="37">
        <f t="shared" si="38"/>
        <v>7</v>
      </c>
      <c r="N438" s="24">
        <v>0.128</v>
      </c>
      <c r="O438" s="13">
        <v>2</v>
      </c>
      <c r="P438" s="36">
        <f t="shared" si="39"/>
        <v>0.128</v>
      </c>
      <c r="Q438" s="38">
        <f t="shared" si="40"/>
        <v>4.2</v>
      </c>
      <c r="R438" s="37">
        <f t="shared" si="41"/>
        <v>4.2</v>
      </c>
      <c r="S438" s="39">
        <f>IF(AND(I438=38000,R438&lt;=4.5,M438&gt;8),'[1]Pricing Schedule'!$F$8+('[1]Pricing Schedule'!$F$9*M438),
IF(AND(I438=38000,R438&lt;=4.5,M438&lt;=8),'[1]Pricing Schedule'!$F$34+('[1]Pricing Schedule'!$F$36*M438),
IF(AND(I438=38000,R438&gt;4.5,R438&lt;=9,M438&gt;8),'[1]Pricing Schedule'!$F$17+('[1]Pricing Schedule'!$F$18*M438),
IF(AND(I438=38000,R438&gt;4.5,R438&lt;=9,M438&lt;=8),'[1]Pricing Schedule'!$F$34+('[1]Pricing Schedule'!$F$36*M438),
IF(AND(I438=38000,R438&gt;9,R438&lt;=12.8,M438&gt;8),'[1]Pricing Schedule'!$F$26+('[1]Pricing Schedule'!$F$27*M438),
IF(AND(I438=38000,R438&gt;9,R438&lt;=12.8,M438&lt;=8),'[1]Pricing Schedule'!$F$34+('[1]Pricing Schedule'!$F$36*M438),
IF(AND(I438=38000,R438&gt;12.8,R438&lt;=22.8),'[1]Pricing Schedule'!$F$34+('[1]Pricing Schedule'!$F$36*M438),
IF(AND(I438=38000,R438&gt;22.8,R438&lt;=30.2),'[1]Pricing Schedule'!$F$43+('[1]Pricing Schedule'!$F$45*M438),
IF(AND(I438=38000,R438&gt;30.2,R438&lt;=45.9),'[1]Pricing Schedule'!$F$52+('[1]Pricing Schedule'!$F$54*M438),
IF(AND(I438=38000,R438&gt;45.9,R438&lt;=123.4),'[1]Pricing Schedule'!$F$96+('[1]Pricing Schedule'!$F$97*M438),
IF(AND(I438=38000,R438&gt;123.4,R438&lt;=168.2,M438&lt;=10),'[1]Pricing Schedule'!$F$103+('[1]Pricing Schedule'!$F$105*M438),
IF(AND(I438=38000,R438&gt;123.4,R438&lt;=168.2,M438&gt;10),'[1]Pricing Schedule'!$F$111+('[1]Pricing Schedule'!$F$113*M438),
IF(AND(I438=38000,R438&gt;157.4,R438&lt;=336.4,M438&lt;=10),('[1]Pricing Schedule'!$F$103+('[1]Pricing Schedule'!$F$105*M438))*2,
IF(AND(I438=38000,R438&gt;157.4,R438&lt;=336.4,M438&gt;10),('[1]Pricing Schedule'!$F$111+('[1]Pricing Schedule'!$F$113*M438))*2,
IF(AND(I438=38000,R438&gt;314.8,R438&lt;=504.6,M438&lt;=10),('[1]Pricing Schedule'!$F$103+('[1]Pricing Schedule'!$F$105*M438))*3,
IF(AND(I438=38000,R438&gt;314.8,R438&lt;=504.6,M438&gt;10),('[1]Pricing Schedule'!$F$111+('[1]Pricing Schedule'!$F$113*M438))*3,
IF(AND(I438=38000,R438&gt;472.2,R438&lt;=672.8,M438&lt;=10),('[1]Pricing Schedule'!$F$103+('[1]Pricing Schedule'!$F$105*M438))*4,
IF(AND(I438=38000,R438&gt;472.2,R438&lt;=672.8,M438&gt;10),('[1]Pricing Schedule'!$F$111+('[1]Pricing Schedule'!$F$113*M438))*4,
IF(AND(I438=110000,R438&lt;=12.8,M438&gt;2),'[1]Pricing Schedule'!$F$62+('[1]Pricing Schedule'!$F$63*M438),
IF(AND(I438=110000,R438&lt;=12.8,M438&lt;=2),'[1]Pricing Schedule'!$F$96+('[1]Pricing Schedule'!$F$97*M438),
IF(AND(I438=110000,R438&gt;12.8,R438&lt;=22.8,M438&gt;3),'[1]Pricing Schedule'!$F$71+('[1]Pricing Schedule'!$F$72*M438),
IF(AND(I438=110000,R438&gt;12.8,R438&lt;=22.8,M438&lt;=3),'[1]Pricing Schedule'!$F$96+('[1]Pricing Schedule'!$F$97*M438),
IF(AND(I438=110000,R438&gt;22.8,R438&lt;=30.2),'[1]Pricing Schedule'!$F$80+('[1]Pricing Schedule'!$F$81*M438),
IF(AND(I438=110000,R438&gt;30.2,R438&lt;=45.9),'[1]Pricing Schedule'!$F$89+('[1]Pricing Schedule'!$F$90*M438),
IF(AND(I438=110000,R438&gt;45.9,R438&lt;=123.4),'[1]Pricing Schedule'!$F$96+('[1]Pricing Schedule'!$F$97*M438),
IF(AND(I438=110000,R438&gt;123.4,R438&lt;=168.2,M438&lt;=10),'[1]Pricing Schedule'!$F$103+('[1]Pricing Schedule'!$F$105*M438),
IF(AND(I438=110000,R438&gt;123.4,R438&lt;=168.2,M438&gt;10),'[1]Pricing Schedule'!$F$111+('[1]Pricing Schedule'!$F$113*M438),
IF(AND(I438=110000,R438&gt;168.2,R438&lt;=336.4,M438&lt;=10),('[1]Pricing Schedule'!$F$103+('[1]Pricing Schedule'!$F$105*M438))*2,
IF(AND(I438=110000,R438&gt;168.2,R438&lt;=336.4,M438&gt;10),('[1]Pricing Schedule'!$F$111+('[1]Pricing Schedule'!$F$113*M438))*2,
IF(AND(I438=110000,R438&gt;336.4,R438&lt;=504.6,M438&lt;=10),('[1]Pricing Schedule'!$F$103+('[1]Pricing Schedule'!$F$105*M438))*3,
IF(AND(I438=110000,R438&gt;336.4,R438&lt;=504.6,M438&gt;10),('[1]Pricing Schedule'!$F$111+('[1]Pricing Schedule'!$F$113*M438))*3,
IF(AND(I438=110000,R438&gt;504.6,R438&lt;=672.8,M438&lt;=10),('[1]Pricing Schedule'!$F$103+('[1]Pricing Schedule'!$F$105*M438))*4,
IF(AND(I438=110000,R438&gt;504.6,R438&lt;=672.8,M438&gt;10),('[1]Pricing Schedule'!$F$111+('[1]Pricing Schedule'!$F$113*M438))*4,
IF(AND(I438=110000,R438&gt;672.8,R438&lt;=841,M438&lt;=10),('[1]Pricing Schedule'!$F$103+('[1]Pricing Schedule'!$F$105*M438))*5,
IF(AND(I438=110000,R438&gt;672.8,R438&lt;=841,M438&gt;10),('[1]Pricing Schedule'!$F$111+('[1]Pricing Schedule'!$F$113*M438))*5,
IF(AND(I438=110000,R438&gt;672.8,R438&lt;=841,M438&lt;=10),('[1]Pricing Schedule'!$F$103+('[1]Pricing Schedule'!$F$105*M438))*5,
IF(AND(I438=110000,R438&gt;672.8,R438&lt;=841,M438&gt;10),('[1]Pricing Schedule'!$F$111+('[1]Pricing Schedule'!$F$113*M438))*5,
IF(AND(I438=110000,R438&gt;1345.6,R438&lt;=1513.8,M438&lt;=10),('[1]Pricing Schedule'!$F$103+('[1]Pricing Schedule'!$F$105*M438))*9,
IF(AND(I438=110000,R438&gt;1345.6,R438&lt;=1513.8,M438&gt;10),('[1]Pricing Schedule'!$F$111+('[1]Pricing Schedule'!$F$113*M438))*9,
9999999999)))))))))))))))))))))))))))))))))))))))</f>
        <v>839680</v>
      </c>
      <c r="T438" s="21">
        <f>IF(AND(I438=38000,R438&lt;=4.5,M438&gt;8),'[1]Pricing Schedule'!$J$9,
IF(AND(I438=38000,R438&lt;=4.5,M438&lt;=8),'[1]Pricing Schedule'!$J$36,
IF(AND(I438=38000,R438&gt;4.5,R438&lt;=9,M438&gt;8),'[1]Pricing Schedule'!$J$18,
IF(AND(I438=38000,R438&gt;4.5,R438&lt;=9,M438&lt;=8),'[1]Pricing Schedule'!$J$36,
IF(AND(I438=38000,R438&gt;9,R438&lt;=12.8,M438&gt;8),'[1]Pricing Schedule'!$J$27,
IF(AND(I438=38000,R438&gt;9,R438&lt;=12.8,M438&lt;=8),'[1]Pricing Schedule'!$J$36,
IF(AND(I438=38000,R438&gt;12.8,R438&lt;=22.8),'[1]Pricing Schedule'!$J$36,
IF(AND(I438=38000,R438&gt;22.8,R438&lt;=30.2),'[1]Pricing Schedule'!$J$45,
IF(AND(I438=38000,R438&gt;30.2,R438&lt;=45.9),'[1]Pricing Schedule'!$J$54,
IF(AND(I438=38000,R438&gt;45.9,R438&lt;=123.4),'[1]Pricing Schedule'!$J$97,
IF(AND(I438=38000,R438&gt;123.4,R438&lt;=168.2,M438&lt;=10),'[1]Pricing Schedule'!$J$105,
IF(AND(I438=38000,R438&gt;123.4,R438&lt;=168.2,M438&gt;10),'[1]Pricing Schedule'!$J$113,
IF(AND(I438=38000,R438&gt;168.2,R438&lt;=336.4,M438&lt;=10),('[1]Pricing Schedule'!$J$105),
IF(AND(I438=38000,R438&gt;168.2,R438&lt;=336.4,M438&gt;10),('[1]Pricing Schedule'!$J$113),
IF(AND(I438=38000,R438&gt;336.4,R438&lt;=504.6,M438&lt;=10),('[1]Pricing Schedule'!$J$105),
IF(AND(I438=38000,R438&gt;336.4,R438&lt;=504.6,M438&gt;10),('[1]Pricing Schedule'!$J$113),
IF(AND(I438=38000,R438&gt;504.6,R438&lt;=672.8,M438&lt;=10),('[1]Pricing Schedule'!$J$105),
IF(AND(I438=38000,R438&gt;504.6,R438&lt;=672.8,M438&gt;10),('[1]Pricing Schedule'!$J$113),
IF(AND(I438=110000,R438&lt;=12.8,M438&gt;2),'[1]Pricing Schedule'!$J$63,
IF(AND(I438=110000,R438&lt;=12.8,M438&lt;=2),'[1]Pricing Schedule'!$J$97,
IF(AND(I438=110000,R438&gt;12.8,R438&lt;=22.8,M438&gt;3),'[1]Pricing Schedule'!$J$72,
IF(AND(I438=110000,R438&gt;12.8,R438&lt;=22.8,M438&lt;=3),'[1]Pricing Schedule'!$J$97,
IF(AND(I438=110000,R438&gt;22.8,R438&lt;=30.2),'[1]Pricing Schedule'!$J$81,
IF(AND(I438=110000,R438&gt;30.2,R438&lt;=45.9),'[1]Pricing Schedule'!$J$90,
IF(AND(I438=110000,R438&gt;45.9,R438&lt;=123.4),'[1]Pricing Schedule'!$J$97,
IF(AND(I438=110000,R438&gt;123.4,R438&lt;=168.2,M438&lt;=10),'[1]Pricing Schedule'!$J$105,
IF(AND(I438=110000,R438&gt;123.4,R438&lt;=168.2,M438&gt;10),'[1]Pricing Schedule'!$J$113,
IF(AND(I438=110000,R438&gt;168.2,R438&lt;=336.2,M438&lt;=10),('[1]Pricing Schedule'!$J$105),
IF(AND(I438=110000,R438&gt;168.2,R438&lt;=336.2,M438&gt;10),('[1]Pricing Schedule'!$J$113),
IF(AND(I438=110000,R438&gt;336.4,R438&lt;=504.6,M438&lt;=10),('[1]Pricing Schedule'!$J$105),
IF(AND(I438=110000,R438&gt;336.4,R438&lt;=504.6,M438&gt;10),('[1]Pricing Schedule'!$J$113),
IF(AND(I438=110000,R438&gt;504.6,R438&lt;=672.8,M438&lt;=10),('[1]Pricing Schedule'!$J$105),
IF(AND(I438=110000,R438&gt;504.6,R438&lt;=672.8,M438&gt;10),('[1]Pricing Schedule'!$J$113),
IF(AND(I438=110000,R438&gt;672.8,R438&lt;=841,M438&lt;=10),('[1]Pricing Schedule'!$J$105),
IF(AND(I438=110000,R438&gt;672.8,R438&lt;=841,M438&gt;10),('[1]Pricing Schedule'!$J$113),
IF(AND(I438=110000,R438&gt;1682,R438&lt;=1850.2,M438&lt;=10),('[1]Pricing Schedule'!$J$105),
IF(AND(I438=110000,R438&gt;1682,R438&lt;=1850.2,M438&gt;10),('[1]Pricing Schedule'!$J$113),
IF(AND(I438=110000,R438&gt;2018.4,R438&lt;=2186.6,M438&lt;=10),('[1]Pricing Schedule'!$J$105),
IF(AND(I438=110000,R438&gt;2018.4,R438&lt;=2186.6,M438&gt;10),('[1]Pricing Schedule'!$J$113),999999999)))))))))))))))))))))))))))))))))))))))</f>
        <v>4</v>
      </c>
      <c r="U438" s="40">
        <f t="shared" si="42"/>
        <v>199923.80952380953</v>
      </c>
      <c r="V438" s="41">
        <f t="shared" si="43"/>
        <v>5.0019054878048781</v>
      </c>
      <c r="Y438" s="23">
        <v>692</v>
      </c>
      <c r="Z438" s="23">
        <v>209</v>
      </c>
      <c r="AR438" s="35"/>
    </row>
    <row r="439" spans="1:44">
      <c r="A439" s="23">
        <v>439</v>
      </c>
      <c r="B439" s="23">
        <v>439</v>
      </c>
      <c r="C439" s="23" t="s">
        <v>820</v>
      </c>
      <c r="D439" s="23" t="s">
        <v>141</v>
      </c>
      <c r="E439" s="23" t="s">
        <v>141</v>
      </c>
      <c r="F439" s="23" t="s">
        <v>632</v>
      </c>
      <c r="G439" s="23" t="s">
        <v>633</v>
      </c>
      <c r="H439" s="23" t="s">
        <v>133</v>
      </c>
      <c r="I439" s="13">
        <v>110000</v>
      </c>
      <c r="J439" s="23" t="s">
        <v>119</v>
      </c>
      <c r="K439" s="13">
        <v>110000</v>
      </c>
      <c r="L439" s="24">
        <v>7.819</v>
      </c>
      <c r="M439" s="37">
        <f t="shared" si="38"/>
        <v>8</v>
      </c>
      <c r="N439" s="24">
        <v>0.112</v>
      </c>
      <c r="O439" s="13">
        <v>2</v>
      </c>
      <c r="P439" s="36">
        <f t="shared" si="39"/>
        <v>0.112</v>
      </c>
      <c r="Q439" s="38">
        <f t="shared" si="40"/>
        <v>4.2</v>
      </c>
      <c r="R439" s="37">
        <f t="shared" si="41"/>
        <v>4.2</v>
      </c>
      <c r="S439" s="39">
        <f>IF(AND(I439=38000,R439&lt;=4.5,M439&gt;8),'[1]Pricing Schedule'!$F$8+('[1]Pricing Schedule'!$F$9*M439),
IF(AND(I439=38000,R439&lt;=4.5,M439&lt;=8),'[1]Pricing Schedule'!$F$34+('[1]Pricing Schedule'!$F$36*M439),
IF(AND(I439=38000,R439&gt;4.5,R439&lt;=9,M439&gt;8),'[1]Pricing Schedule'!$F$17+('[1]Pricing Schedule'!$F$18*M439),
IF(AND(I439=38000,R439&gt;4.5,R439&lt;=9,M439&lt;=8),'[1]Pricing Schedule'!$F$34+('[1]Pricing Schedule'!$F$36*M439),
IF(AND(I439=38000,R439&gt;9,R439&lt;=12.8,M439&gt;8),'[1]Pricing Schedule'!$F$26+('[1]Pricing Schedule'!$F$27*M439),
IF(AND(I439=38000,R439&gt;9,R439&lt;=12.8,M439&lt;=8),'[1]Pricing Schedule'!$F$34+('[1]Pricing Schedule'!$F$36*M439),
IF(AND(I439=38000,R439&gt;12.8,R439&lt;=22.8),'[1]Pricing Schedule'!$F$34+('[1]Pricing Schedule'!$F$36*M439),
IF(AND(I439=38000,R439&gt;22.8,R439&lt;=30.2),'[1]Pricing Schedule'!$F$43+('[1]Pricing Schedule'!$F$45*M439),
IF(AND(I439=38000,R439&gt;30.2,R439&lt;=45.9),'[1]Pricing Schedule'!$F$52+('[1]Pricing Schedule'!$F$54*M439),
IF(AND(I439=38000,R439&gt;45.9,R439&lt;=123.4),'[1]Pricing Schedule'!$F$96+('[1]Pricing Schedule'!$F$97*M439),
IF(AND(I439=38000,R439&gt;123.4,R439&lt;=168.2,M439&lt;=10),'[1]Pricing Schedule'!$F$103+('[1]Pricing Schedule'!$F$105*M439),
IF(AND(I439=38000,R439&gt;123.4,R439&lt;=168.2,M439&gt;10),'[1]Pricing Schedule'!$F$111+('[1]Pricing Schedule'!$F$113*M439),
IF(AND(I439=38000,R439&gt;157.4,R439&lt;=336.4,M439&lt;=10),('[1]Pricing Schedule'!$F$103+('[1]Pricing Schedule'!$F$105*M439))*2,
IF(AND(I439=38000,R439&gt;157.4,R439&lt;=336.4,M439&gt;10),('[1]Pricing Schedule'!$F$111+('[1]Pricing Schedule'!$F$113*M439))*2,
IF(AND(I439=38000,R439&gt;314.8,R439&lt;=504.6,M439&lt;=10),('[1]Pricing Schedule'!$F$103+('[1]Pricing Schedule'!$F$105*M439))*3,
IF(AND(I439=38000,R439&gt;314.8,R439&lt;=504.6,M439&gt;10),('[1]Pricing Schedule'!$F$111+('[1]Pricing Schedule'!$F$113*M439))*3,
IF(AND(I439=38000,R439&gt;472.2,R439&lt;=672.8,M439&lt;=10),('[1]Pricing Schedule'!$F$103+('[1]Pricing Schedule'!$F$105*M439))*4,
IF(AND(I439=38000,R439&gt;472.2,R439&lt;=672.8,M439&gt;10),('[1]Pricing Schedule'!$F$111+('[1]Pricing Schedule'!$F$113*M439))*4,
IF(AND(I439=110000,R439&lt;=12.8,M439&gt;2),'[1]Pricing Schedule'!$F$62+('[1]Pricing Schedule'!$F$63*M439),
IF(AND(I439=110000,R439&lt;=12.8,M439&lt;=2),'[1]Pricing Schedule'!$F$96+('[1]Pricing Schedule'!$F$97*M439),
IF(AND(I439=110000,R439&gt;12.8,R439&lt;=22.8,M439&gt;3),'[1]Pricing Schedule'!$F$71+('[1]Pricing Schedule'!$F$72*M439),
IF(AND(I439=110000,R439&gt;12.8,R439&lt;=22.8,M439&lt;=3),'[1]Pricing Schedule'!$F$96+('[1]Pricing Schedule'!$F$97*M439),
IF(AND(I439=110000,R439&gt;22.8,R439&lt;=30.2),'[1]Pricing Schedule'!$F$80+('[1]Pricing Schedule'!$F$81*M439),
IF(AND(I439=110000,R439&gt;30.2,R439&lt;=45.9),'[1]Pricing Schedule'!$F$89+('[1]Pricing Schedule'!$F$90*M439),
IF(AND(I439=110000,R439&gt;45.9,R439&lt;=123.4),'[1]Pricing Schedule'!$F$96+('[1]Pricing Schedule'!$F$97*M439),
IF(AND(I439=110000,R439&gt;123.4,R439&lt;=168.2,M439&lt;=10),'[1]Pricing Schedule'!$F$103+('[1]Pricing Schedule'!$F$105*M439),
IF(AND(I439=110000,R439&gt;123.4,R439&lt;=168.2,M439&gt;10),'[1]Pricing Schedule'!$F$111+('[1]Pricing Schedule'!$F$113*M439),
IF(AND(I439=110000,R439&gt;168.2,R439&lt;=336.4,M439&lt;=10),('[1]Pricing Schedule'!$F$103+('[1]Pricing Schedule'!$F$105*M439))*2,
IF(AND(I439=110000,R439&gt;168.2,R439&lt;=336.4,M439&gt;10),('[1]Pricing Schedule'!$F$111+('[1]Pricing Schedule'!$F$113*M439))*2,
IF(AND(I439=110000,R439&gt;336.4,R439&lt;=504.6,M439&lt;=10),('[1]Pricing Schedule'!$F$103+('[1]Pricing Schedule'!$F$105*M439))*3,
IF(AND(I439=110000,R439&gt;336.4,R439&lt;=504.6,M439&gt;10),('[1]Pricing Schedule'!$F$111+('[1]Pricing Schedule'!$F$113*M439))*3,
IF(AND(I439=110000,R439&gt;504.6,R439&lt;=672.8,M439&lt;=10),('[1]Pricing Schedule'!$F$103+('[1]Pricing Schedule'!$F$105*M439))*4,
IF(AND(I439=110000,R439&gt;504.6,R439&lt;=672.8,M439&gt;10),('[1]Pricing Schedule'!$F$111+('[1]Pricing Schedule'!$F$113*M439))*4,
IF(AND(I439=110000,R439&gt;672.8,R439&lt;=841,M439&lt;=10),('[1]Pricing Schedule'!$F$103+('[1]Pricing Schedule'!$F$105*M439))*5,
IF(AND(I439=110000,R439&gt;672.8,R439&lt;=841,M439&gt;10),('[1]Pricing Schedule'!$F$111+('[1]Pricing Schedule'!$F$113*M439))*5,
IF(AND(I439=110000,R439&gt;672.8,R439&lt;=841,M439&lt;=10),('[1]Pricing Schedule'!$F$103+('[1]Pricing Schedule'!$F$105*M439))*5,
IF(AND(I439=110000,R439&gt;672.8,R439&lt;=841,M439&gt;10),('[1]Pricing Schedule'!$F$111+('[1]Pricing Schedule'!$F$113*M439))*5,
IF(AND(I439=110000,R439&gt;1345.6,R439&lt;=1513.8,M439&lt;=10),('[1]Pricing Schedule'!$F$103+('[1]Pricing Schedule'!$F$105*M439))*9,
IF(AND(I439=110000,R439&gt;1345.6,R439&lt;=1513.8,M439&gt;10),('[1]Pricing Schedule'!$F$111+('[1]Pricing Schedule'!$F$113*M439))*9,
9999999999)))))))))))))))))))))))))))))))))))))))</f>
        <v>1838070</v>
      </c>
      <c r="T439" s="21">
        <f>IF(AND(I439=38000,R439&lt;=4.5,M439&gt;8),'[1]Pricing Schedule'!$J$9,
IF(AND(I439=38000,R439&lt;=4.5,M439&lt;=8),'[1]Pricing Schedule'!$J$36,
IF(AND(I439=38000,R439&gt;4.5,R439&lt;=9,M439&gt;8),'[1]Pricing Schedule'!$J$18,
IF(AND(I439=38000,R439&gt;4.5,R439&lt;=9,M439&lt;=8),'[1]Pricing Schedule'!$J$36,
IF(AND(I439=38000,R439&gt;9,R439&lt;=12.8,M439&gt;8),'[1]Pricing Schedule'!$J$27,
IF(AND(I439=38000,R439&gt;9,R439&lt;=12.8,M439&lt;=8),'[1]Pricing Schedule'!$J$36,
IF(AND(I439=38000,R439&gt;12.8,R439&lt;=22.8),'[1]Pricing Schedule'!$J$36,
IF(AND(I439=38000,R439&gt;22.8,R439&lt;=30.2),'[1]Pricing Schedule'!$J$45,
IF(AND(I439=38000,R439&gt;30.2,R439&lt;=45.9),'[1]Pricing Schedule'!$J$54,
IF(AND(I439=38000,R439&gt;45.9,R439&lt;=123.4),'[1]Pricing Schedule'!$J$97,
IF(AND(I439=38000,R439&gt;123.4,R439&lt;=168.2,M439&lt;=10),'[1]Pricing Schedule'!$J$105,
IF(AND(I439=38000,R439&gt;123.4,R439&lt;=168.2,M439&gt;10),'[1]Pricing Schedule'!$J$113,
IF(AND(I439=38000,R439&gt;168.2,R439&lt;=336.4,M439&lt;=10),('[1]Pricing Schedule'!$J$105),
IF(AND(I439=38000,R439&gt;168.2,R439&lt;=336.4,M439&gt;10),('[1]Pricing Schedule'!$J$113),
IF(AND(I439=38000,R439&gt;336.4,R439&lt;=504.6,M439&lt;=10),('[1]Pricing Schedule'!$J$105),
IF(AND(I439=38000,R439&gt;336.4,R439&lt;=504.6,M439&gt;10),('[1]Pricing Schedule'!$J$113),
IF(AND(I439=38000,R439&gt;504.6,R439&lt;=672.8,M439&lt;=10),('[1]Pricing Schedule'!$J$105),
IF(AND(I439=38000,R439&gt;504.6,R439&lt;=672.8,M439&gt;10),('[1]Pricing Schedule'!$J$113),
IF(AND(I439=110000,R439&lt;=12.8,M439&gt;2),'[1]Pricing Schedule'!$J$63,
IF(AND(I439=110000,R439&lt;=12.8,M439&lt;=2),'[1]Pricing Schedule'!$J$97,
IF(AND(I439=110000,R439&gt;12.8,R439&lt;=22.8,M439&gt;3),'[1]Pricing Schedule'!$J$72,
IF(AND(I439=110000,R439&gt;12.8,R439&lt;=22.8,M439&lt;=3),'[1]Pricing Schedule'!$J$97,
IF(AND(I439=110000,R439&gt;22.8,R439&lt;=30.2),'[1]Pricing Schedule'!$J$81,
IF(AND(I439=110000,R439&gt;30.2,R439&lt;=45.9),'[1]Pricing Schedule'!$J$90,
IF(AND(I439=110000,R439&gt;45.9,R439&lt;=123.4),'[1]Pricing Schedule'!$J$97,
IF(AND(I439=110000,R439&gt;123.4,R439&lt;=168.2,M439&lt;=10),'[1]Pricing Schedule'!$J$105,
IF(AND(I439=110000,R439&gt;123.4,R439&lt;=168.2,M439&gt;10),'[1]Pricing Schedule'!$J$113,
IF(AND(I439=110000,R439&gt;168.2,R439&lt;=336.2,M439&lt;=10),('[1]Pricing Schedule'!$J$105),
IF(AND(I439=110000,R439&gt;168.2,R439&lt;=336.2,M439&gt;10),('[1]Pricing Schedule'!$J$113),
IF(AND(I439=110000,R439&gt;336.4,R439&lt;=504.6,M439&lt;=10),('[1]Pricing Schedule'!$J$105),
IF(AND(I439=110000,R439&gt;336.4,R439&lt;=504.6,M439&gt;10),('[1]Pricing Schedule'!$J$113),
IF(AND(I439=110000,R439&gt;504.6,R439&lt;=672.8,M439&lt;=10),('[1]Pricing Schedule'!$J$105),
IF(AND(I439=110000,R439&gt;504.6,R439&lt;=672.8,M439&gt;10),('[1]Pricing Schedule'!$J$113),
IF(AND(I439=110000,R439&gt;672.8,R439&lt;=841,M439&lt;=10),('[1]Pricing Schedule'!$J$105),
IF(AND(I439=110000,R439&gt;672.8,R439&lt;=841,M439&gt;10),('[1]Pricing Schedule'!$J$113),
IF(AND(I439=110000,R439&gt;1682,R439&lt;=1850.2,M439&lt;=10),('[1]Pricing Schedule'!$J$105),
IF(AND(I439=110000,R439&gt;1682,R439&lt;=1850.2,M439&gt;10),('[1]Pricing Schedule'!$J$113),
IF(AND(I439=110000,R439&gt;2018.4,R439&lt;=2186.6,M439&lt;=10),('[1]Pricing Schedule'!$J$105),
IF(AND(I439=110000,R439&gt;2018.4,R439&lt;=2186.6,M439&gt;10),('[1]Pricing Schedule'!$J$113),999999999)))))))))))))))))))))))))))))))))))))))</f>
        <v>7</v>
      </c>
      <c r="U439" s="40">
        <f t="shared" si="42"/>
        <v>437635.71428571426</v>
      </c>
      <c r="V439" s="41">
        <f t="shared" si="43"/>
        <v>2.2850054676916547</v>
      </c>
      <c r="Y439" s="23">
        <v>234</v>
      </c>
      <c r="Z439" s="23">
        <v>222</v>
      </c>
      <c r="AR439" s="35"/>
    </row>
    <row r="440" spans="1:44">
      <c r="A440" s="23">
        <v>440</v>
      </c>
      <c r="B440" s="23">
        <v>440</v>
      </c>
      <c r="C440" s="23" t="s">
        <v>821</v>
      </c>
      <c r="D440" s="23" t="s">
        <v>116</v>
      </c>
      <c r="E440" s="23" t="s">
        <v>116</v>
      </c>
      <c r="F440" s="23" t="s">
        <v>822</v>
      </c>
      <c r="G440" s="23" t="s">
        <v>823</v>
      </c>
      <c r="H440" s="23" t="s">
        <v>133</v>
      </c>
      <c r="I440" s="13">
        <v>110000</v>
      </c>
      <c r="J440" s="13">
        <v>110000</v>
      </c>
      <c r="K440" s="13">
        <v>38000</v>
      </c>
      <c r="L440" s="24">
        <v>5.1360000000000001</v>
      </c>
      <c r="M440" s="37">
        <f t="shared" si="38"/>
        <v>6</v>
      </c>
      <c r="N440" s="24">
        <v>0.28999999999999998</v>
      </c>
      <c r="O440" s="13">
        <v>2</v>
      </c>
      <c r="P440" s="36">
        <f t="shared" si="39"/>
        <v>0.28999999999999998</v>
      </c>
      <c r="Q440" s="38">
        <f t="shared" si="40"/>
        <v>4.2</v>
      </c>
      <c r="R440" s="37">
        <f t="shared" si="41"/>
        <v>4.2</v>
      </c>
      <c r="S440" s="39">
        <f>IF(AND(I440=38000,R440&lt;=4.5,M440&gt;8),'[1]Pricing Schedule'!$F$8+('[1]Pricing Schedule'!$F$9*M440),
IF(AND(I440=38000,R440&lt;=4.5,M440&lt;=8),'[1]Pricing Schedule'!$F$34+('[1]Pricing Schedule'!$F$36*M440),
IF(AND(I440=38000,R440&gt;4.5,R440&lt;=9,M440&gt;8),'[1]Pricing Schedule'!$F$17+('[1]Pricing Schedule'!$F$18*M440),
IF(AND(I440=38000,R440&gt;4.5,R440&lt;=9,M440&lt;=8),'[1]Pricing Schedule'!$F$34+('[1]Pricing Schedule'!$F$36*M440),
IF(AND(I440=38000,R440&gt;9,R440&lt;=12.8,M440&gt;8),'[1]Pricing Schedule'!$F$26+('[1]Pricing Schedule'!$F$27*M440),
IF(AND(I440=38000,R440&gt;9,R440&lt;=12.8,M440&lt;=8),'[1]Pricing Schedule'!$F$34+('[1]Pricing Schedule'!$F$36*M440),
IF(AND(I440=38000,R440&gt;12.8,R440&lt;=22.8),'[1]Pricing Schedule'!$F$34+('[1]Pricing Schedule'!$F$36*M440),
IF(AND(I440=38000,R440&gt;22.8,R440&lt;=30.2),'[1]Pricing Schedule'!$F$43+('[1]Pricing Schedule'!$F$45*M440),
IF(AND(I440=38000,R440&gt;30.2,R440&lt;=45.9),'[1]Pricing Schedule'!$F$52+('[1]Pricing Schedule'!$F$54*M440),
IF(AND(I440=38000,R440&gt;45.9,R440&lt;=123.4),'[1]Pricing Schedule'!$F$96+('[1]Pricing Schedule'!$F$97*M440),
IF(AND(I440=38000,R440&gt;123.4,R440&lt;=168.2,M440&lt;=10),'[1]Pricing Schedule'!$F$103+('[1]Pricing Schedule'!$F$105*M440),
IF(AND(I440=38000,R440&gt;123.4,R440&lt;=168.2,M440&gt;10),'[1]Pricing Schedule'!$F$111+('[1]Pricing Schedule'!$F$113*M440),
IF(AND(I440=38000,R440&gt;157.4,R440&lt;=336.4,M440&lt;=10),('[1]Pricing Schedule'!$F$103+('[1]Pricing Schedule'!$F$105*M440))*2,
IF(AND(I440=38000,R440&gt;157.4,R440&lt;=336.4,M440&gt;10),('[1]Pricing Schedule'!$F$111+('[1]Pricing Schedule'!$F$113*M440))*2,
IF(AND(I440=38000,R440&gt;314.8,R440&lt;=504.6,M440&lt;=10),('[1]Pricing Schedule'!$F$103+('[1]Pricing Schedule'!$F$105*M440))*3,
IF(AND(I440=38000,R440&gt;314.8,R440&lt;=504.6,M440&gt;10),('[1]Pricing Schedule'!$F$111+('[1]Pricing Schedule'!$F$113*M440))*3,
IF(AND(I440=38000,R440&gt;472.2,R440&lt;=672.8,M440&lt;=10),('[1]Pricing Schedule'!$F$103+('[1]Pricing Schedule'!$F$105*M440))*4,
IF(AND(I440=38000,R440&gt;472.2,R440&lt;=672.8,M440&gt;10),('[1]Pricing Schedule'!$F$111+('[1]Pricing Schedule'!$F$113*M440))*4,
IF(AND(I440=110000,R440&lt;=12.8,M440&gt;2),'[1]Pricing Schedule'!$F$62+('[1]Pricing Schedule'!$F$63*M440),
IF(AND(I440=110000,R440&lt;=12.8,M440&lt;=2),'[1]Pricing Schedule'!$F$96+('[1]Pricing Schedule'!$F$97*M440),
IF(AND(I440=110000,R440&gt;12.8,R440&lt;=22.8,M440&gt;3),'[1]Pricing Schedule'!$F$71+('[1]Pricing Schedule'!$F$72*M440),
IF(AND(I440=110000,R440&gt;12.8,R440&lt;=22.8,M440&lt;=3),'[1]Pricing Schedule'!$F$96+('[1]Pricing Schedule'!$F$97*M440),
IF(AND(I440=110000,R440&gt;22.8,R440&lt;=30.2),'[1]Pricing Schedule'!$F$80+('[1]Pricing Schedule'!$F$81*M440),
IF(AND(I440=110000,R440&gt;30.2,R440&lt;=45.9),'[1]Pricing Schedule'!$F$89+('[1]Pricing Schedule'!$F$90*M440),
IF(AND(I440=110000,R440&gt;45.9,R440&lt;=123.4),'[1]Pricing Schedule'!$F$96+('[1]Pricing Schedule'!$F$97*M440),
IF(AND(I440=110000,R440&gt;123.4,R440&lt;=168.2,M440&lt;=10),'[1]Pricing Schedule'!$F$103+('[1]Pricing Schedule'!$F$105*M440),
IF(AND(I440=110000,R440&gt;123.4,R440&lt;=168.2,M440&gt;10),'[1]Pricing Schedule'!$F$111+('[1]Pricing Schedule'!$F$113*M440),
IF(AND(I440=110000,R440&gt;168.2,R440&lt;=336.4,M440&lt;=10),('[1]Pricing Schedule'!$F$103+('[1]Pricing Schedule'!$F$105*M440))*2,
IF(AND(I440=110000,R440&gt;168.2,R440&lt;=336.4,M440&gt;10),('[1]Pricing Schedule'!$F$111+('[1]Pricing Schedule'!$F$113*M440))*2,
IF(AND(I440=110000,R440&gt;336.4,R440&lt;=504.6,M440&lt;=10),('[1]Pricing Schedule'!$F$103+('[1]Pricing Schedule'!$F$105*M440))*3,
IF(AND(I440=110000,R440&gt;336.4,R440&lt;=504.6,M440&gt;10),('[1]Pricing Schedule'!$F$111+('[1]Pricing Schedule'!$F$113*M440))*3,
IF(AND(I440=110000,R440&gt;504.6,R440&lt;=672.8,M440&lt;=10),('[1]Pricing Schedule'!$F$103+('[1]Pricing Schedule'!$F$105*M440))*4,
IF(AND(I440=110000,R440&gt;504.6,R440&lt;=672.8,M440&gt;10),('[1]Pricing Schedule'!$F$111+('[1]Pricing Schedule'!$F$113*M440))*4,
IF(AND(I440=110000,R440&gt;672.8,R440&lt;=841,M440&lt;=10),('[1]Pricing Schedule'!$F$103+('[1]Pricing Schedule'!$F$105*M440))*5,
IF(AND(I440=110000,R440&gt;672.8,R440&lt;=841,M440&gt;10),('[1]Pricing Schedule'!$F$111+('[1]Pricing Schedule'!$F$113*M440))*5,
IF(AND(I440=110000,R440&gt;672.8,R440&lt;=841,M440&lt;=10),('[1]Pricing Schedule'!$F$103+('[1]Pricing Schedule'!$F$105*M440))*5,
IF(AND(I440=110000,R440&gt;672.8,R440&lt;=841,M440&gt;10),('[1]Pricing Schedule'!$F$111+('[1]Pricing Schedule'!$F$113*M440))*5,
IF(AND(I440=110000,R440&gt;1345.6,R440&lt;=1513.8,M440&lt;=10),('[1]Pricing Schedule'!$F$103+('[1]Pricing Schedule'!$F$105*M440))*9,
IF(AND(I440=110000,R440&gt;1345.6,R440&lt;=1513.8,M440&gt;10),('[1]Pricing Schedule'!$F$111+('[1]Pricing Schedule'!$F$113*M440))*9,
9999999999)))))))))))))))))))))))))))))))))))))))</f>
        <v>1732670</v>
      </c>
      <c r="T440" s="21">
        <f>IF(AND(I440=38000,R440&lt;=4.5,M440&gt;8),'[1]Pricing Schedule'!$J$9,
IF(AND(I440=38000,R440&lt;=4.5,M440&lt;=8),'[1]Pricing Schedule'!$J$36,
IF(AND(I440=38000,R440&gt;4.5,R440&lt;=9,M440&gt;8),'[1]Pricing Schedule'!$J$18,
IF(AND(I440=38000,R440&gt;4.5,R440&lt;=9,M440&lt;=8),'[1]Pricing Schedule'!$J$36,
IF(AND(I440=38000,R440&gt;9,R440&lt;=12.8,M440&gt;8),'[1]Pricing Schedule'!$J$27,
IF(AND(I440=38000,R440&gt;9,R440&lt;=12.8,M440&lt;=8),'[1]Pricing Schedule'!$J$36,
IF(AND(I440=38000,R440&gt;12.8,R440&lt;=22.8),'[1]Pricing Schedule'!$J$36,
IF(AND(I440=38000,R440&gt;22.8,R440&lt;=30.2),'[1]Pricing Schedule'!$J$45,
IF(AND(I440=38000,R440&gt;30.2,R440&lt;=45.9),'[1]Pricing Schedule'!$J$54,
IF(AND(I440=38000,R440&gt;45.9,R440&lt;=123.4),'[1]Pricing Schedule'!$J$97,
IF(AND(I440=38000,R440&gt;123.4,R440&lt;=168.2,M440&lt;=10),'[1]Pricing Schedule'!$J$105,
IF(AND(I440=38000,R440&gt;123.4,R440&lt;=168.2,M440&gt;10),'[1]Pricing Schedule'!$J$113,
IF(AND(I440=38000,R440&gt;168.2,R440&lt;=336.4,M440&lt;=10),('[1]Pricing Schedule'!$J$105),
IF(AND(I440=38000,R440&gt;168.2,R440&lt;=336.4,M440&gt;10),('[1]Pricing Schedule'!$J$113),
IF(AND(I440=38000,R440&gt;336.4,R440&lt;=504.6,M440&lt;=10),('[1]Pricing Schedule'!$J$105),
IF(AND(I440=38000,R440&gt;336.4,R440&lt;=504.6,M440&gt;10),('[1]Pricing Schedule'!$J$113),
IF(AND(I440=38000,R440&gt;504.6,R440&lt;=672.8,M440&lt;=10),('[1]Pricing Schedule'!$J$105),
IF(AND(I440=38000,R440&gt;504.6,R440&lt;=672.8,M440&gt;10),('[1]Pricing Schedule'!$J$113),
IF(AND(I440=110000,R440&lt;=12.8,M440&gt;2),'[1]Pricing Schedule'!$J$63,
IF(AND(I440=110000,R440&lt;=12.8,M440&lt;=2),'[1]Pricing Schedule'!$J$97,
IF(AND(I440=110000,R440&gt;12.8,R440&lt;=22.8,M440&gt;3),'[1]Pricing Schedule'!$J$72,
IF(AND(I440=110000,R440&gt;12.8,R440&lt;=22.8,M440&lt;=3),'[1]Pricing Schedule'!$J$97,
IF(AND(I440=110000,R440&gt;22.8,R440&lt;=30.2),'[1]Pricing Schedule'!$J$81,
IF(AND(I440=110000,R440&gt;30.2,R440&lt;=45.9),'[1]Pricing Schedule'!$J$90,
IF(AND(I440=110000,R440&gt;45.9,R440&lt;=123.4),'[1]Pricing Schedule'!$J$97,
IF(AND(I440=110000,R440&gt;123.4,R440&lt;=168.2,M440&lt;=10),'[1]Pricing Schedule'!$J$105,
IF(AND(I440=110000,R440&gt;123.4,R440&lt;=168.2,M440&gt;10),'[1]Pricing Schedule'!$J$113,
IF(AND(I440=110000,R440&gt;168.2,R440&lt;=336.2,M440&lt;=10),('[1]Pricing Schedule'!$J$105),
IF(AND(I440=110000,R440&gt;168.2,R440&lt;=336.2,M440&gt;10),('[1]Pricing Schedule'!$J$113),
IF(AND(I440=110000,R440&gt;336.4,R440&lt;=504.6,M440&lt;=10),('[1]Pricing Schedule'!$J$105),
IF(AND(I440=110000,R440&gt;336.4,R440&lt;=504.6,M440&gt;10),('[1]Pricing Schedule'!$J$113),
IF(AND(I440=110000,R440&gt;504.6,R440&lt;=672.8,M440&lt;=10),('[1]Pricing Schedule'!$J$105),
IF(AND(I440=110000,R440&gt;504.6,R440&lt;=672.8,M440&gt;10),('[1]Pricing Schedule'!$J$113),
IF(AND(I440=110000,R440&gt;672.8,R440&lt;=841,M440&lt;=10),('[1]Pricing Schedule'!$J$105),
IF(AND(I440=110000,R440&gt;672.8,R440&lt;=841,M440&gt;10),('[1]Pricing Schedule'!$J$113),
IF(AND(I440=110000,R440&gt;1682,R440&lt;=1850.2,M440&lt;=10),('[1]Pricing Schedule'!$J$105),
IF(AND(I440=110000,R440&gt;1682,R440&lt;=1850.2,M440&gt;10),('[1]Pricing Schedule'!$J$113),
IF(AND(I440=110000,R440&gt;2018.4,R440&lt;=2186.6,M440&lt;=10),('[1]Pricing Schedule'!$J$105),
IF(AND(I440=110000,R440&gt;2018.4,R440&lt;=2186.6,M440&gt;10),('[1]Pricing Schedule'!$J$113),999999999)))))))))))))))))))))))))))))))))))))))</f>
        <v>7</v>
      </c>
      <c r="U440" s="40">
        <f t="shared" si="42"/>
        <v>412540.47619047615</v>
      </c>
      <c r="V440" s="41">
        <f t="shared" si="43"/>
        <v>2.4240045709800482</v>
      </c>
      <c r="Y440" s="23">
        <v>134</v>
      </c>
      <c r="Z440" s="23">
        <v>57</v>
      </c>
      <c r="AR440" s="35"/>
    </row>
    <row r="441" spans="1:44">
      <c r="A441" s="23">
        <v>441</v>
      </c>
      <c r="B441" s="23">
        <v>441</v>
      </c>
      <c r="C441" s="23" t="s">
        <v>824</v>
      </c>
      <c r="D441" s="23" t="s">
        <v>116</v>
      </c>
      <c r="E441" s="23" t="s">
        <v>116</v>
      </c>
      <c r="F441" s="23" t="s">
        <v>825</v>
      </c>
      <c r="G441" s="23" t="s">
        <v>826</v>
      </c>
      <c r="H441" s="23" t="s">
        <v>133</v>
      </c>
      <c r="I441" s="13">
        <v>110000</v>
      </c>
      <c r="J441" s="13">
        <v>110000</v>
      </c>
      <c r="K441" s="13">
        <v>38000</v>
      </c>
      <c r="L441" s="24">
        <v>6.375</v>
      </c>
      <c r="M441" s="37">
        <f t="shared" si="38"/>
        <v>7</v>
      </c>
      <c r="N441" s="24">
        <v>0.21</v>
      </c>
      <c r="O441" s="13">
        <v>2</v>
      </c>
      <c r="P441" s="36">
        <f t="shared" si="39"/>
        <v>0.21</v>
      </c>
      <c r="Q441" s="38">
        <f t="shared" si="40"/>
        <v>4.2</v>
      </c>
      <c r="R441" s="37">
        <f t="shared" si="41"/>
        <v>4.2</v>
      </c>
      <c r="S441" s="39">
        <f>IF(AND(I441=38000,R441&lt;=4.5,M441&gt;8),'[1]Pricing Schedule'!$F$8+('[1]Pricing Schedule'!$F$9*M441),
IF(AND(I441=38000,R441&lt;=4.5,M441&lt;=8),'[1]Pricing Schedule'!$F$34+('[1]Pricing Schedule'!$F$36*M441),
IF(AND(I441=38000,R441&gt;4.5,R441&lt;=9,M441&gt;8),'[1]Pricing Schedule'!$F$17+('[1]Pricing Schedule'!$F$18*M441),
IF(AND(I441=38000,R441&gt;4.5,R441&lt;=9,M441&lt;=8),'[1]Pricing Schedule'!$F$34+('[1]Pricing Schedule'!$F$36*M441),
IF(AND(I441=38000,R441&gt;9,R441&lt;=12.8,M441&gt;8),'[1]Pricing Schedule'!$F$26+('[1]Pricing Schedule'!$F$27*M441),
IF(AND(I441=38000,R441&gt;9,R441&lt;=12.8,M441&lt;=8),'[1]Pricing Schedule'!$F$34+('[1]Pricing Schedule'!$F$36*M441),
IF(AND(I441=38000,R441&gt;12.8,R441&lt;=22.8),'[1]Pricing Schedule'!$F$34+('[1]Pricing Schedule'!$F$36*M441),
IF(AND(I441=38000,R441&gt;22.8,R441&lt;=30.2),'[1]Pricing Schedule'!$F$43+('[1]Pricing Schedule'!$F$45*M441),
IF(AND(I441=38000,R441&gt;30.2,R441&lt;=45.9),'[1]Pricing Schedule'!$F$52+('[1]Pricing Schedule'!$F$54*M441),
IF(AND(I441=38000,R441&gt;45.9,R441&lt;=123.4),'[1]Pricing Schedule'!$F$96+('[1]Pricing Schedule'!$F$97*M441),
IF(AND(I441=38000,R441&gt;123.4,R441&lt;=168.2,M441&lt;=10),'[1]Pricing Schedule'!$F$103+('[1]Pricing Schedule'!$F$105*M441),
IF(AND(I441=38000,R441&gt;123.4,R441&lt;=168.2,M441&gt;10),'[1]Pricing Schedule'!$F$111+('[1]Pricing Schedule'!$F$113*M441),
IF(AND(I441=38000,R441&gt;157.4,R441&lt;=336.4,M441&lt;=10),('[1]Pricing Schedule'!$F$103+('[1]Pricing Schedule'!$F$105*M441))*2,
IF(AND(I441=38000,R441&gt;157.4,R441&lt;=336.4,M441&gt;10),('[1]Pricing Schedule'!$F$111+('[1]Pricing Schedule'!$F$113*M441))*2,
IF(AND(I441=38000,R441&gt;314.8,R441&lt;=504.6,M441&lt;=10),('[1]Pricing Schedule'!$F$103+('[1]Pricing Schedule'!$F$105*M441))*3,
IF(AND(I441=38000,R441&gt;314.8,R441&lt;=504.6,M441&gt;10),('[1]Pricing Schedule'!$F$111+('[1]Pricing Schedule'!$F$113*M441))*3,
IF(AND(I441=38000,R441&gt;472.2,R441&lt;=672.8,M441&lt;=10),('[1]Pricing Schedule'!$F$103+('[1]Pricing Schedule'!$F$105*M441))*4,
IF(AND(I441=38000,R441&gt;472.2,R441&lt;=672.8,M441&gt;10),('[1]Pricing Schedule'!$F$111+('[1]Pricing Schedule'!$F$113*M441))*4,
IF(AND(I441=110000,R441&lt;=12.8,M441&gt;2),'[1]Pricing Schedule'!$F$62+('[1]Pricing Schedule'!$F$63*M441),
IF(AND(I441=110000,R441&lt;=12.8,M441&lt;=2),'[1]Pricing Schedule'!$F$96+('[1]Pricing Schedule'!$F$97*M441),
IF(AND(I441=110000,R441&gt;12.8,R441&lt;=22.8,M441&gt;3),'[1]Pricing Schedule'!$F$71+('[1]Pricing Schedule'!$F$72*M441),
IF(AND(I441=110000,R441&gt;12.8,R441&lt;=22.8,M441&lt;=3),'[1]Pricing Schedule'!$F$96+('[1]Pricing Schedule'!$F$97*M441),
IF(AND(I441=110000,R441&gt;22.8,R441&lt;=30.2),'[1]Pricing Schedule'!$F$80+('[1]Pricing Schedule'!$F$81*M441),
IF(AND(I441=110000,R441&gt;30.2,R441&lt;=45.9),'[1]Pricing Schedule'!$F$89+('[1]Pricing Schedule'!$F$90*M441),
IF(AND(I441=110000,R441&gt;45.9,R441&lt;=123.4),'[1]Pricing Schedule'!$F$96+('[1]Pricing Schedule'!$F$97*M441),
IF(AND(I441=110000,R441&gt;123.4,R441&lt;=168.2,M441&lt;=10),'[1]Pricing Schedule'!$F$103+('[1]Pricing Schedule'!$F$105*M441),
IF(AND(I441=110000,R441&gt;123.4,R441&lt;=168.2,M441&gt;10),'[1]Pricing Schedule'!$F$111+('[1]Pricing Schedule'!$F$113*M441),
IF(AND(I441=110000,R441&gt;168.2,R441&lt;=336.4,M441&lt;=10),('[1]Pricing Schedule'!$F$103+('[1]Pricing Schedule'!$F$105*M441))*2,
IF(AND(I441=110000,R441&gt;168.2,R441&lt;=336.4,M441&gt;10),('[1]Pricing Schedule'!$F$111+('[1]Pricing Schedule'!$F$113*M441))*2,
IF(AND(I441=110000,R441&gt;336.4,R441&lt;=504.6,M441&lt;=10),('[1]Pricing Schedule'!$F$103+('[1]Pricing Schedule'!$F$105*M441))*3,
IF(AND(I441=110000,R441&gt;336.4,R441&lt;=504.6,M441&gt;10),('[1]Pricing Schedule'!$F$111+('[1]Pricing Schedule'!$F$113*M441))*3,
IF(AND(I441=110000,R441&gt;504.6,R441&lt;=672.8,M441&lt;=10),('[1]Pricing Schedule'!$F$103+('[1]Pricing Schedule'!$F$105*M441))*4,
IF(AND(I441=110000,R441&gt;504.6,R441&lt;=672.8,M441&gt;10),('[1]Pricing Schedule'!$F$111+('[1]Pricing Schedule'!$F$113*M441))*4,
IF(AND(I441=110000,R441&gt;672.8,R441&lt;=841,M441&lt;=10),('[1]Pricing Schedule'!$F$103+('[1]Pricing Schedule'!$F$105*M441))*5,
IF(AND(I441=110000,R441&gt;672.8,R441&lt;=841,M441&gt;10),('[1]Pricing Schedule'!$F$111+('[1]Pricing Schedule'!$F$113*M441))*5,
IF(AND(I441=110000,R441&gt;672.8,R441&lt;=841,M441&lt;=10),('[1]Pricing Schedule'!$F$103+('[1]Pricing Schedule'!$F$105*M441))*5,
IF(AND(I441=110000,R441&gt;672.8,R441&lt;=841,M441&gt;10),('[1]Pricing Schedule'!$F$111+('[1]Pricing Schedule'!$F$113*M441))*5,
IF(AND(I441=110000,R441&gt;1345.6,R441&lt;=1513.8,M441&lt;=10),('[1]Pricing Schedule'!$F$103+('[1]Pricing Schedule'!$F$105*M441))*9,
IF(AND(I441=110000,R441&gt;1345.6,R441&lt;=1513.8,M441&gt;10),('[1]Pricing Schedule'!$F$111+('[1]Pricing Schedule'!$F$113*M441))*9,
9999999999)))))))))))))))))))))))))))))))))))))))</f>
        <v>1785370</v>
      </c>
      <c r="T441" s="21">
        <f>IF(AND(I441=38000,R441&lt;=4.5,M441&gt;8),'[1]Pricing Schedule'!$J$9,
IF(AND(I441=38000,R441&lt;=4.5,M441&lt;=8),'[1]Pricing Schedule'!$J$36,
IF(AND(I441=38000,R441&gt;4.5,R441&lt;=9,M441&gt;8),'[1]Pricing Schedule'!$J$18,
IF(AND(I441=38000,R441&gt;4.5,R441&lt;=9,M441&lt;=8),'[1]Pricing Schedule'!$J$36,
IF(AND(I441=38000,R441&gt;9,R441&lt;=12.8,M441&gt;8),'[1]Pricing Schedule'!$J$27,
IF(AND(I441=38000,R441&gt;9,R441&lt;=12.8,M441&lt;=8),'[1]Pricing Schedule'!$J$36,
IF(AND(I441=38000,R441&gt;12.8,R441&lt;=22.8),'[1]Pricing Schedule'!$J$36,
IF(AND(I441=38000,R441&gt;22.8,R441&lt;=30.2),'[1]Pricing Schedule'!$J$45,
IF(AND(I441=38000,R441&gt;30.2,R441&lt;=45.9),'[1]Pricing Schedule'!$J$54,
IF(AND(I441=38000,R441&gt;45.9,R441&lt;=123.4),'[1]Pricing Schedule'!$J$97,
IF(AND(I441=38000,R441&gt;123.4,R441&lt;=168.2,M441&lt;=10),'[1]Pricing Schedule'!$J$105,
IF(AND(I441=38000,R441&gt;123.4,R441&lt;=168.2,M441&gt;10),'[1]Pricing Schedule'!$J$113,
IF(AND(I441=38000,R441&gt;168.2,R441&lt;=336.4,M441&lt;=10),('[1]Pricing Schedule'!$J$105),
IF(AND(I441=38000,R441&gt;168.2,R441&lt;=336.4,M441&gt;10),('[1]Pricing Schedule'!$J$113),
IF(AND(I441=38000,R441&gt;336.4,R441&lt;=504.6,M441&lt;=10),('[1]Pricing Schedule'!$J$105),
IF(AND(I441=38000,R441&gt;336.4,R441&lt;=504.6,M441&gt;10),('[1]Pricing Schedule'!$J$113),
IF(AND(I441=38000,R441&gt;504.6,R441&lt;=672.8,M441&lt;=10),('[1]Pricing Schedule'!$J$105),
IF(AND(I441=38000,R441&gt;504.6,R441&lt;=672.8,M441&gt;10),('[1]Pricing Schedule'!$J$113),
IF(AND(I441=110000,R441&lt;=12.8,M441&gt;2),'[1]Pricing Schedule'!$J$63,
IF(AND(I441=110000,R441&lt;=12.8,M441&lt;=2),'[1]Pricing Schedule'!$J$97,
IF(AND(I441=110000,R441&gt;12.8,R441&lt;=22.8,M441&gt;3),'[1]Pricing Schedule'!$J$72,
IF(AND(I441=110000,R441&gt;12.8,R441&lt;=22.8,M441&lt;=3),'[1]Pricing Schedule'!$J$97,
IF(AND(I441=110000,R441&gt;22.8,R441&lt;=30.2),'[1]Pricing Schedule'!$J$81,
IF(AND(I441=110000,R441&gt;30.2,R441&lt;=45.9),'[1]Pricing Schedule'!$J$90,
IF(AND(I441=110000,R441&gt;45.9,R441&lt;=123.4),'[1]Pricing Schedule'!$J$97,
IF(AND(I441=110000,R441&gt;123.4,R441&lt;=168.2,M441&lt;=10),'[1]Pricing Schedule'!$J$105,
IF(AND(I441=110000,R441&gt;123.4,R441&lt;=168.2,M441&gt;10),'[1]Pricing Schedule'!$J$113,
IF(AND(I441=110000,R441&gt;168.2,R441&lt;=336.2,M441&lt;=10),('[1]Pricing Schedule'!$J$105),
IF(AND(I441=110000,R441&gt;168.2,R441&lt;=336.2,M441&gt;10),('[1]Pricing Schedule'!$J$113),
IF(AND(I441=110000,R441&gt;336.4,R441&lt;=504.6,M441&lt;=10),('[1]Pricing Schedule'!$J$105),
IF(AND(I441=110000,R441&gt;336.4,R441&lt;=504.6,M441&gt;10),('[1]Pricing Schedule'!$J$113),
IF(AND(I441=110000,R441&gt;504.6,R441&lt;=672.8,M441&lt;=10),('[1]Pricing Schedule'!$J$105),
IF(AND(I441=110000,R441&gt;504.6,R441&lt;=672.8,M441&gt;10),('[1]Pricing Schedule'!$J$113),
IF(AND(I441=110000,R441&gt;672.8,R441&lt;=841,M441&lt;=10),('[1]Pricing Schedule'!$J$105),
IF(AND(I441=110000,R441&gt;672.8,R441&lt;=841,M441&gt;10),('[1]Pricing Schedule'!$J$113),
IF(AND(I441=110000,R441&gt;1682,R441&lt;=1850.2,M441&lt;=10),('[1]Pricing Schedule'!$J$105),
IF(AND(I441=110000,R441&gt;1682,R441&lt;=1850.2,M441&gt;10),('[1]Pricing Schedule'!$J$113),
IF(AND(I441=110000,R441&gt;2018.4,R441&lt;=2186.6,M441&lt;=10),('[1]Pricing Schedule'!$J$105),
IF(AND(I441=110000,R441&gt;2018.4,R441&lt;=2186.6,M441&gt;10),('[1]Pricing Schedule'!$J$113),999999999)))))))))))))))))))))))))))))))))))))))</f>
        <v>7</v>
      </c>
      <c r="U441" s="40">
        <f t="shared" si="42"/>
        <v>425088.09523809521</v>
      </c>
      <c r="V441" s="41">
        <f t="shared" si="43"/>
        <v>2.3524535530450272</v>
      </c>
      <c r="Y441" s="23">
        <v>321</v>
      </c>
      <c r="Z441" s="23">
        <v>38</v>
      </c>
      <c r="AR441" s="35"/>
    </row>
    <row r="442" spans="1:44">
      <c r="A442" s="23">
        <v>442</v>
      </c>
      <c r="B442" s="23">
        <v>442</v>
      </c>
      <c r="C442" s="23" t="s">
        <v>827</v>
      </c>
      <c r="D442" s="23" t="s">
        <v>149</v>
      </c>
      <c r="E442" s="23" t="s">
        <v>149</v>
      </c>
      <c r="F442" s="23" t="s">
        <v>413</v>
      </c>
      <c r="G442" s="23" t="s">
        <v>414</v>
      </c>
      <c r="H442" s="23" t="s">
        <v>113</v>
      </c>
      <c r="I442" s="13">
        <v>38000</v>
      </c>
      <c r="J442" s="13">
        <v>38000</v>
      </c>
      <c r="K442" s="23" t="s">
        <v>119</v>
      </c>
      <c r="L442" s="24">
        <v>6.7919999999999998</v>
      </c>
      <c r="M442" s="37">
        <f t="shared" si="38"/>
        <v>7</v>
      </c>
      <c r="N442" s="24">
        <v>0.16300000000000001</v>
      </c>
      <c r="O442" s="13">
        <v>2</v>
      </c>
      <c r="P442" s="36">
        <f t="shared" si="39"/>
        <v>0.16300000000000001</v>
      </c>
      <c r="Q442" s="38">
        <f t="shared" si="40"/>
        <v>4.2</v>
      </c>
      <c r="R442" s="37">
        <f t="shared" si="41"/>
        <v>4.2</v>
      </c>
      <c r="S442" s="39">
        <f>IF(AND(I442=38000,R442&lt;=4.5,M442&gt;8),'[1]Pricing Schedule'!$F$8+('[1]Pricing Schedule'!$F$9*M442),
IF(AND(I442=38000,R442&lt;=4.5,M442&lt;=8),'[1]Pricing Schedule'!$F$34+('[1]Pricing Schedule'!$F$36*M442),
IF(AND(I442=38000,R442&gt;4.5,R442&lt;=9,M442&gt;8),'[1]Pricing Schedule'!$F$17+('[1]Pricing Schedule'!$F$18*M442),
IF(AND(I442=38000,R442&gt;4.5,R442&lt;=9,M442&lt;=8),'[1]Pricing Schedule'!$F$34+('[1]Pricing Schedule'!$F$36*M442),
IF(AND(I442=38000,R442&gt;9,R442&lt;=12.8,M442&gt;8),'[1]Pricing Schedule'!$F$26+('[1]Pricing Schedule'!$F$27*M442),
IF(AND(I442=38000,R442&gt;9,R442&lt;=12.8,M442&lt;=8),'[1]Pricing Schedule'!$F$34+('[1]Pricing Schedule'!$F$36*M442),
IF(AND(I442=38000,R442&gt;12.8,R442&lt;=22.8),'[1]Pricing Schedule'!$F$34+('[1]Pricing Schedule'!$F$36*M442),
IF(AND(I442=38000,R442&gt;22.8,R442&lt;=30.2),'[1]Pricing Schedule'!$F$43+('[1]Pricing Schedule'!$F$45*M442),
IF(AND(I442=38000,R442&gt;30.2,R442&lt;=45.9),'[1]Pricing Schedule'!$F$52+('[1]Pricing Schedule'!$F$54*M442),
IF(AND(I442=38000,R442&gt;45.9,R442&lt;=123.4),'[1]Pricing Schedule'!$F$96+('[1]Pricing Schedule'!$F$97*M442),
IF(AND(I442=38000,R442&gt;123.4,R442&lt;=168.2,M442&lt;=10),'[1]Pricing Schedule'!$F$103+('[1]Pricing Schedule'!$F$105*M442),
IF(AND(I442=38000,R442&gt;123.4,R442&lt;=168.2,M442&gt;10),'[1]Pricing Schedule'!$F$111+('[1]Pricing Schedule'!$F$113*M442),
IF(AND(I442=38000,R442&gt;157.4,R442&lt;=336.4,M442&lt;=10),('[1]Pricing Schedule'!$F$103+('[1]Pricing Schedule'!$F$105*M442))*2,
IF(AND(I442=38000,R442&gt;157.4,R442&lt;=336.4,M442&gt;10),('[1]Pricing Schedule'!$F$111+('[1]Pricing Schedule'!$F$113*M442))*2,
IF(AND(I442=38000,R442&gt;314.8,R442&lt;=504.6,M442&lt;=10),('[1]Pricing Schedule'!$F$103+('[1]Pricing Schedule'!$F$105*M442))*3,
IF(AND(I442=38000,R442&gt;314.8,R442&lt;=504.6,M442&gt;10),('[1]Pricing Schedule'!$F$111+('[1]Pricing Schedule'!$F$113*M442))*3,
IF(AND(I442=38000,R442&gt;472.2,R442&lt;=672.8,M442&lt;=10),('[1]Pricing Schedule'!$F$103+('[1]Pricing Schedule'!$F$105*M442))*4,
IF(AND(I442=38000,R442&gt;472.2,R442&lt;=672.8,M442&gt;10),('[1]Pricing Schedule'!$F$111+('[1]Pricing Schedule'!$F$113*M442))*4,
IF(AND(I442=110000,R442&lt;=12.8,M442&gt;2),'[1]Pricing Schedule'!$F$62+('[1]Pricing Schedule'!$F$63*M442),
IF(AND(I442=110000,R442&lt;=12.8,M442&lt;=2),'[1]Pricing Schedule'!$F$96+('[1]Pricing Schedule'!$F$97*M442),
IF(AND(I442=110000,R442&gt;12.8,R442&lt;=22.8,M442&gt;3),'[1]Pricing Schedule'!$F$71+('[1]Pricing Schedule'!$F$72*M442),
IF(AND(I442=110000,R442&gt;12.8,R442&lt;=22.8,M442&lt;=3),'[1]Pricing Schedule'!$F$96+('[1]Pricing Schedule'!$F$97*M442),
IF(AND(I442=110000,R442&gt;22.8,R442&lt;=30.2),'[1]Pricing Schedule'!$F$80+('[1]Pricing Schedule'!$F$81*M442),
IF(AND(I442=110000,R442&gt;30.2,R442&lt;=45.9),'[1]Pricing Schedule'!$F$89+('[1]Pricing Schedule'!$F$90*M442),
IF(AND(I442=110000,R442&gt;45.9,R442&lt;=123.4),'[1]Pricing Schedule'!$F$96+('[1]Pricing Schedule'!$F$97*M442),
IF(AND(I442=110000,R442&gt;123.4,R442&lt;=168.2,M442&lt;=10),'[1]Pricing Schedule'!$F$103+('[1]Pricing Schedule'!$F$105*M442),
IF(AND(I442=110000,R442&gt;123.4,R442&lt;=168.2,M442&gt;10),'[1]Pricing Schedule'!$F$111+('[1]Pricing Schedule'!$F$113*M442),
IF(AND(I442=110000,R442&gt;168.2,R442&lt;=336.4,M442&lt;=10),('[1]Pricing Schedule'!$F$103+('[1]Pricing Schedule'!$F$105*M442))*2,
IF(AND(I442=110000,R442&gt;168.2,R442&lt;=336.4,M442&gt;10),('[1]Pricing Schedule'!$F$111+('[1]Pricing Schedule'!$F$113*M442))*2,
IF(AND(I442=110000,R442&gt;336.4,R442&lt;=504.6,M442&lt;=10),('[1]Pricing Schedule'!$F$103+('[1]Pricing Schedule'!$F$105*M442))*3,
IF(AND(I442=110000,R442&gt;336.4,R442&lt;=504.6,M442&gt;10),('[1]Pricing Schedule'!$F$111+('[1]Pricing Schedule'!$F$113*M442))*3,
IF(AND(I442=110000,R442&gt;504.6,R442&lt;=672.8,M442&lt;=10),('[1]Pricing Schedule'!$F$103+('[1]Pricing Schedule'!$F$105*M442))*4,
IF(AND(I442=110000,R442&gt;504.6,R442&lt;=672.8,M442&gt;10),('[1]Pricing Schedule'!$F$111+('[1]Pricing Schedule'!$F$113*M442))*4,
IF(AND(I442=110000,R442&gt;672.8,R442&lt;=841,M442&lt;=10),('[1]Pricing Schedule'!$F$103+('[1]Pricing Schedule'!$F$105*M442))*5,
IF(AND(I442=110000,R442&gt;672.8,R442&lt;=841,M442&gt;10),('[1]Pricing Schedule'!$F$111+('[1]Pricing Schedule'!$F$113*M442))*5,
IF(AND(I442=110000,R442&gt;672.8,R442&lt;=841,M442&lt;=10),('[1]Pricing Schedule'!$F$103+('[1]Pricing Schedule'!$F$105*M442))*5,
IF(AND(I442=110000,R442&gt;672.8,R442&lt;=841,M442&gt;10),('[1]Pricing Schedule'!$F$111+('[1]Pricing Schedule'!$F$113*M442))*5,
IF(AND(I442=110000,R442&gt;1345.6,R442&lt;=1513.8,M442&lt;=10),('[1]Pricing Schedule'!$F$103+('[1]Pricing Schedule'!$F$105*M442))*9,
IF(AND(I442=110000,R442&gt;1345.6,R442&lt;=1513.8,M442&gt;10),('[1]Pricing Schedule'!$F$111+('[1]Pricing Schedule'!$F$113*M442))*9,
9999999999)))))))))))))))))))))))))))))))))))))))</f>
        <v>839680</v>
      </c>
      <c r="T442" s="21">
        <f>IF(AND(I442=38000,R442&lt;=4.5,M442&gt;8),'[1]Pricing Schedule'!$J$9,
IF(AND(I442=38000,R442&lt;=4.5,M442&lt;=8),'[1]Pricing Schedule'!$J$36,
IF(AND(I442=38000,R442&gt;4.5,R442&lt;=9,M442&gt;8),'[1]Pricing Schedule'!$J$18,
IF(AND(I442=38000,R442&gt;4.5,R442&lt;=9,M442&lt;=8),'[1]Pricing Schedule'!$J$36,
IF(AND(I442=38000,R442&gt;9,R442&lt;=12.8,M442&gt;8),'[1]Pricing Schedule'!$J$27,
IF(AND(I442=38000,R442&gt;9,R442&lt;=12.8,M442&lt;=8),'[1]Pricing Schedule'!$J$36,
IF(AND(I442=38000,R442&gt;12.8,R442&lt;=22.8),'[1]Pricing Schedule'!$J$36,
IF(AND(I442=38000,R442&gt;22.8,R442&lt;=30.2),'[1]Pricing Schedule'!$J$45,
IF(AND(I442=38000,R442&gt;30.2,R442&lt;=45.9),'[1]Pricing Schedule'!$J$54,
IF(AND(I442=38000,R442&gt;45.9,R442&lt;=123.4),'[1]Pricing Schedule'!$J$97,
IF(AND(I442=38000,R442&gt;123.4,R442&lt;=168.2,M442&lt;=10),'[1]Pricing Schedule'!$J$105,
IF(AND(I442=38000,R442&gt;123.4,R442&lt;=168.2,M442&gt;10),'[1]Pricing Schedule'!$J$113,
IF(AND(I442=38000,R442&gt;168.2,R442&lt;=336.4,M442&lt;=10),('[1]Pricing Schedule'!$J$105),
IF(AND(I442=38000,R442&gt;168.2,R442&lt;=336.4,M442&gt;10),('[1]Pricing Schedule'!$J$113),
IF(AND(I442=38000,R442&gt;336.4,R442&lt;=504.6,M442&lt;=10),('[1]Pricing Schedule'!$J$105),
IF(AND(I442=38000,R442&gt;336.4,R442&lt;=504.6,M442&gt;10),('[1]Pricing Schedule'!$J$113),
IF(AND(I442=38000,R442&gt;504.6,R442&lt;=672.8,M442&lt;=10),('[1]Pricing Schedule'!$J$105),
IF(AND(I442=38000,R442&gt;504.6,R442&lt;=672.8,M442&gt;10),('[1]Pricing Schedule'!$J$113),
IF(AND(I442=110000,R442&lt;=12.8,M442&gt;2),'[1]Pricing Schedule'!$J$63,
IF(AND(I442=110000,R442&lt;=12.8,M442&lt;=2),'[1]Pricing Schedule'!$J$97,
IF(AND(I442=110000,R442&gt;12.8,R442&lt;=22.8,M442&gt;3),'[1]Pricing Schedule'!$J$72,
IF(AND(I442=110000,R442&gt;12.8,R442&lt;=22.8,M442&lt;=3),'[1]Pricing Schedule'!$J$97,
IF(AND(I442=110000,R442&gt;22.8,R442&lt;=30.2),'[1]Pricing Schedule'!$J$81,
IF(AND(I442=110000,R442&gt;30.2,R442&lt;=45.9),'[1]Pricing Schedule'!$J$90,
IF(AND(I442=110000,R442&gt;45.9,R442&lt;=123.4),'[1]Pricing Schedule'!$J$97,
IF(AND(I442=110000,R442&gt;123.4,R442&lt;=168.2,M442&lt;=10),'[1]Pricing Schedule'!$J$105,
IF(AND(I442=110000,R442&gt;123.4,R442&lt;=168.2,M442&gt;10),'[1]Pricing Schedule'!$J$113,
IF(AND(I442=110000,R442&gt;168.2,R442&lt;=336.2,M442&lt;=10),('[1]Pricing Schedule'!$J$105),
IF(AND(I442=110000,R442&gt;168.2,R442&lt;=336.2,M442&gt;10),('[1]Pricing Schedule'!$J$113),
IF(AND(I442=110000,R442&gt;336.4,R442&lt;=504.6,M442&lt;=10),('[1]Pricing Schedule'!$J$105),
IF(AND(I442=110000,R442&gt;336.4,R442&lt;=504.6,M442&gt;10),('[1]Pricing Schedule'!$J$113),
IF(AND(I442=110000,R442&gt;504.6,R442&lt;=672.8,M442&lt;=10),('[1]Pricing Schedule'!$J$105),
IF(AND(I442=110000,R442&gt;504.6,R442&lt;=672.8,M442&gt;10),('[1]Pricing Schedule'!$J$113),
IF(AND(I442=110000,R442&gt;672.8,R442&lt;=841,M442&lt;=10),('[1]Pricing Schedule'!$J$105),
IF(AND(I442=110000,R442&gt;672.8,R442&lt;=841,M442&gt;10),('[1]Pricing Schedule'!$J$113),
IF(AND(I442=110000,R442&gt;1682,R442&lt;=1850.2,M442&lt;=10),('[1]Pricing Schedule'!$J$105),
IF(AND(I442=110000,R442&gt;1682,R442&lt;=1850.2,M442&gt;10),('[1]Pricing Schedule'!$J$113),
IF(AND(I442=110000,R442&gt;2018.4,R442&lt;=2186.6,M442&lt;=10),('[1]Pricing Schedule'!$J$105),
IF(AND(I442=110000,R442&gt;2018.4,R442&lt;=2186.6,M442&gt;10),('[1]Pricing Schedule'!$J$113),999999999)))))))))))))))))))))))))))))))))))))))</f>
        <v>4</v>
      </c>
      <c r="U442" s="40">
        <f t="shared" si="42"/>
        <v>199923.80952380953</v>
      </c>
      <c r="V442" s="41">
        <f t="shared" si="43"/>
        <v>5.0019054878048781</v>
      </c>
      <c r="Y442" s="23">
        <v>498</v>
      </c>
      <c r="Z442" s="23">
        <v>562</v>
      </c>
      <c r="AR442" s="35"/>
    </row>
    <row r="443" spans="1:44">
      <c r="A443" s="23">
        <v>443</v>
      </c>
      <c r="B443" s="23">
        <v>443</v>
      </c>
      <c r="C443" s="23" t="s">
        <v>828</v>
      </c>
      <c r="D443" s="23" t="s">
        <v>116</v>
      </c>
      <c r="E443" s="23" t="s">
        <v>116</v>
      </c>
      <c r="F443" s="23" t="s">
        <v>807</v>
      </c>
      <c r="G443" s="23" t="s">
        <v>808</v>
      </c>
      <c r="H443" s="23" t="s">
        <v>113</v>
      </c>
      <c r="I443" s="13">
        <v>38000</v>
      </c>
      <c r="J443" s="13">
        <v>38000</v>
      </c>
      <c r="K443" s="23" t="s">
        <v>119</v>
      </c>
      <c r="L443" s="24">
        <v>2.1800000000000002</v>
      </c>
      <c r="M443" s="37">
        <f t="shared" si="38"/>
        <v>3</v>
      </c>
      <c r="N443" s="24">
        <v>0.255</v>
      </c>
      <c r="O443" s="13">
        <v>2</v>
      </c>
      <c r="P443" s="36">
        <f t="shared" si="39"/>
        <v>0.255</v>
      </c>
      <c r="Q443" s="38">
        <f t="shared" si="40"/>
        <v>4.2</v>
      </c>
      <c r="R443" s="37">
        <f t="shared" si="41"/>
        <v>4.2</v>
      </c>
      <c r="S443" s="39">
        <f>IF(AND(I443=38000,R443&lt;=4.5,M443&gt;8),'[1]Pricing Schedule'!$F$8+('[1]Pricing Schedule'!$F$9*M443),
IF(AND(I443=38000,R443&lt;=4.5,M443&lt;=8),'[1]Pricing Schedule'!$F$34+('[1]Pricing Schedule'!$F$36*M443),
IF(AND(I443=38000,R443&gt;4.5,R443&lt;=9,M443&gt;8),'[1]Pricing Schedule'!$F$17+('[1]Pricing Schedule'!$F$18*M443),
IF(AND(I443=38000,R443&gt;4.5,R443&lt;=9,M443&lt;=8),'[1]Pricing Schedule'!$F$34+('[1]Pricing Schedule'!$F$36*M443),
IF(AND(I443=38000,R443&gt;9,R443&lt;=12.8,M443&gt;8),'[1]Pricing Schedule'!$F$26+('[1]Pricing Schedule'!$F$27*M443),
IF(AND(I443=38000,R443&gt;9,R443&lt;=12.8,M443&lt;=8),'[1]Pricing Schedule'!$F$34+('[1]Pricing Schedule'!$F$36*M443),
IF(AND(I443=38000,R443&gt;12.8,R443&lt;=22.8),'[1]Pricing Schedule'!$F$34+('[1]Pricing Schedule'!$F$36*M443),
IF(AND(I443=38000,R443&gt;22.8,R443&lt;=30.2),'[1]Pricing Schedule'!$F$43+('[1]Pricing Schedule'!$F$45*M443),
IF(AND(I443=38000,R443&gt;30.2,R443&lt;=45.9),'[1]Pricing Schedule'!$F$52+('[1]Pricing Schedule'!$F$54*M443),
IF(AND(I443=38000,R443&gt;45.9,R443&lt;=123.4),'[1]Pricing Schedule'!$F$96+('[1]Pricing Schedule'!$F$97*M443),
IF(AND(I443=38000,R443&gt;123.4,R443&lt;=168.2,M443&lt;=10),'[1]Pricing Schedule'!$F$103+('[1]Pricing Schedule'!$F$105*M443),
IF(AND(I443=38000,R443&gt;123.4,R443&lt;=168.2,M443&gt;10),'[1]Pricing Schedule'!$F$111+('[1]Pricing Schedule'!$F$113*M443),
IF(AND(I443=38000,R443&gt;157.4,R443&lt;=336.4,M443&lt;=10),('[1]Pricing Schedule'!$F$103+('[1]Pricing Schedule'!$F$105*M443))*2,
IF(AND(I443=38000,R443&gt;157.4,R443&lt;=336.4,M443&gt;10),('[1]Pricing Schedule'!$F$111+('[1]Pricing Schedule'!$F$113*M443))*2,
IF(AND(I443=38000,R443&gt;314.8,R443&lt;=504.6,M443&lt;=10),('[1]Pricing Schedule'!$F$103+('[1]Pricing Schedule'!$F$105*M443))*3,
IF(AND(I443=38000,R443&gt;314.8,R443&lt;=504.6,M443&gt;10),('[1]Pricing Schedule'!$F$111+('[1]Pricing Schedule'!$F$113*M443))*3,
IF(AND(I443=38000,R443&gt;472.2,R443&lt;=672.8,M443&lt;=10),('[1]Pricing Schedule'!$F$103+('[1]Pricing Schedule'!$F$105*M443))*4,
IF(AND(I443=38000,R443&gt;472.2,R443&lt;=672.8,M443&gt;10),('[1]Pricing Schedule'!$F$111+('[1]Pricing Schedule'!$F$113*M443))*4,
IF(AND(I443=110000,R443&lt;=12.8,M443&gt;2),'[1]Pricing Schedule'!$F$62+('[1]Pricing Schedule'!$F$63*M443),
IF(AND(I443=110000,R443&lt;=12.8,M443&lt;=2),'[1]Pricing Schedule'!$F$96+('[1]Pricing Schedule'!$F$97*M443),
IF(AND(I443=110000,R443&gt;12.8,R443&lt;=22.8,M443&gt;3),'[1]Pricing Schedule'!$F$71+('[1]Pricing Schedule'!$F$72*M443),
IF(AND(I443=110000,R443&gt;12.8,R443&lt;=22.8,M443&lt;=3),'[1]Pricing Schedule'!$F$96+('[1]Pricing Schedule'!$F$97*M443),
IF(AND(I443=110000,R443&gt;22.8,R443&lt;=30.2),'[1]Pricing Schedule'!$F$80+('[1]Pricing Schedule'!$F$81*M443),
IF(AND(I443=110000,R443&gt;30.2,R443&lt;=45.9),'[1]Pricing Schedule'!$F$89+('[1]Pricing Schedule'!$F$90*M443),
IF(AND(I443=110000,R443&gt;45.9,R443&lt;=123.4),'[1]Pricing Schedule'!$F$96+('[1]Pricing Schedule'!$F$97*M443),
IF(AND(I443=110000,R443&gt;123.4,R443&lt;=168.2,M443&lt;=10),'[1]Pricing Schedule'!$F$103+('[1]Pricing Schedule'!$F$105*M443),
IF(AND(I443=110000,R443&gt;123.4,R443&lt;=168.2,M443&gt;10),'[1]Pricing Schedule'!$F$111+('[1]Pricing Schedule'!$F$113*M443),
IF(AND(I443=110000,R443&gt;168.2,R443&lt;=336.4,M443&lt;=10),('[1]Pricing Schedule'!$F$103+('[1]Pricing Schedule'!$F$105*M443))*2,
IF(AND(I443=110000,R443&gt;168.2,R443&lt;=336.4,M443&gt;10),('[1]Pricing Schedule'!$F$111+('[1]Pricing Schedule'!$F$113*M443))*2,
IF(AND(I443=110000,R443&gt;336.4,R443&lt;=504.6,M443&lt;=10),('[1]Pricing Schedule'!$F$103+('[1]Pricing Schedule'!$F$105*M443))*3,
IF(AND(I443=110000,R443&gt;336.4,R443&lt;=504.6,M443&gt;10),('[1]Pricing Schedule'!$F$111+('[1]Pricing Schedule'!$F$113*M443))*3,
IF(AND(I443=110000,R443&gt;504.6,R443&lt;=672.8,M443&lt;=10),('[1]Pricing Schedule'!$F$103+('[1]Pricing Schedule'!$F$105*M443))*4,
IF(AND(I443=110000,R443&gt;504.6,R443&lt;=672.8,M443&gt;10),('[1]Pricing Schedule'!$F$111+('[1]Pricing Schedule'!$F$113*M443))*4,
IF(AND(I443=110000,R443&gt;672.8,R443&lt;=841,M443&lt;=10),('[1]Pricing Schedule'!$F$103+('[1]Pricing Schedule'!$F$105*M443))*5,
IF(AND(I443=110000,R443&gt;672.8,R443&lt;=841,M443&gt;10),('[1]Pricing Schedule'!$F$111+('[1]Pricing Schedule'!$F$113*M443))*5,
IF(AND(I443=110000,R443&gt;672.8,R443&lt;=841,M443&lt;=10),('[1]Pricing Schedule'!$F$103+('[1]Pricing Schedule'!$F$105*M443))*5,
IF(AND(I443=110000,R443&gt;672.8,R443&lt;=841,M443&gt;10),('[1]Pricing Schedule'!$F$111+('[1]Pricing Schedule'!$F$113*M443))*5,
IF(AND(I443=110000,R443&gt;1345.6,R443&lt;=1513.8,M443&lt;=10),('[1]Pricing Schedule'!$F$103+('[1]Pricing Schedule'!$F$105*M443))*9,
IF(AND(I443=110000,R443&gt;1345.6,R443&lt;=1513.8,M443&gt;10),('[1]Pricing Schedule'!$F$111+('[1]Pricing Schedule'!$F$113*M443))*9,
9999999999)))))))))))))))))))))))))))))))))))))))</f>
        <v>558600</v>
      </c>
      <c r="T443" s="21">
        <f>IF(AND(I443=38000,R443&lt;=4.5,M443&gt;8),'[1]Pricing Schedule'!$J$9,
IF(AND(I443=38000,R443&lt;=4.5,M443&lt;=8),'[1]Pricing Schedule'!$J$36,
IF(AND(I443=38000,R443&gt;4.5,R443&lt;=9,M443&gt;8),'[1]Pricing Schedule'!$J$18,
IF(AND(I443=38000,R443&gt;4.5,R443&lt;=9,M443&lt;=8),'[1]Pricing Schedule'!$J$36,
IF(AND(I443=38000,R443&gt;9,R443&lt;=12.8,M443&gt;8),'[1]Pricing Schedule'!$J$27,
IF(AND(I443=38000,R443&gt;9,R443&lt;=12.8,M443&lt;=8),'[1]Pricing Schedule'!$J$36,
IF(AND(I443=38000,R443&gt;12.8,R443&lt;=22.8),'[1]Pricing Schedule'!$J$36,
IF(AND(I443=38000,R443&gt;22.8,R443&lt;=30.2),'[1]Pricing Schedule'!$J$45,
IF(AND(I443=38000,R443&gt;30.2,R443&lt;=45.9),'[1]Pricing Schedule'!$J$54,
IF(AND(I443=38000,R443&gt;45.9,R443&lt;=123.4),'[1]Pricing Schedule'!$J$97,
IF(AND(I443=38000,R443&gt;123.4,R443&lt;=168.2,M443&lt;=10),'[1]Pricing Schedule'!$J$105,
IF(AND(I443=38000,R443&gt;123.4,R443&lt;=168.2,M443&gt;10),'[1]Pricing Schedule'!$J$113,
IF(AND(I443=38000,R443&gt;168.2,R443&lt;=336.4,M443&lt;=10),('[1]Pricing Schedule'!$J$105),
IF(AND(I443=38000,R443&gt;168.2,R443&lt;=336.4,M443&gt;10),('[1]Pricing Schedule'!$J$113),
IF(AND(I443=38000,R443&gt;336.4,R443&lt;=504.6,M443&lt;=10),('[1]Pricing Schedule'!$J$105),
IF(AND(I443=38000,R443&gt;336.4,R443&lt;=504.6,M443&gt;10),('[1]Pricing Schedule'!$J$113),
IF(AND(I443=38000,R443&gt;504.6,R443&lt;=672.8,M443&lt;=10),('[1]Pricing Schedule'!$J$105),
IF(AND(I443=38000,R443&gt;504.6,R443&lt;=672.8,M443&gt;10),('[1]Pricing Schedule'!$J$113),
IF(AND(I443=110000,R443&lt;=12.8,M443&gt;2),'[1]Pricing Schedule'!$J$63,
IF(AND(I443=110000,R443&lt;=12.8,M443&lt;=2),'[1]Pricing Schedule'!$J$97,
IF(AND(I443=110000,R443&gt;12.8,R443&lt;=22.8,M443&gt;3),'[1]Pricing Schedule'!$J$72,
IF(AND(I443=110000,R443&gt;12.8,R443&lt;=22.8,M443&lt;=3),'[1]Pricing Schedule'!$J$97,
IF(AND(I443=110000,R443&gt;22.8,R443&lt;=30.2),'[1]Pricing Schedule'!$J$81,
IF(AND(I443=110000,R443&gt;30.2,R443&lt;=45.9),'[1]Pricing Schedule'!$J$90,
IF(AND(I443=110000,R443&gt;45.9,R443&lt;=123.4),'[1]Pricing Schedule'!$J$97,
IF(AND(I443=110000,R443&gt;123.4,R443&lt;=168.2,M443&lt;=10),'[1]Pricing Schedule'!$J$105,
IF(AND(I443=110000,R443&gt;123.4,R443&lt;=168.2,M443&gt;10),'[1]Pricing Schedule'!$J$113,
IF(AND(I443=110000,R443&gt;168.2,R443&lt;=336.2,M443&lt;=10),('[1]Pricing Schedule'!$J$105),
IF(AND(I443=110000,R443&gt;168.2,R443&lt;=336.2,M443&gt;10),('[1]Pricing Schedule'!$J$113),
IF(AND(I443=110000,R443&gt;336.4,R443&lt;=504.6,M443&lt;=10),('[1]Pricing Schedule'!$J$105),
IF(AND(I443=110000,R443&gt;336.4,R443&lt;=504.6,M443&gt;10),('[1]Pricing Schedule'!$J$113),
IF(AND(I443=110000,R443&gt;504.6,R443&lt;=672.8,M443&lt;=10),('[1]Pricing Schedule'!$J$105),
IF(AND(I443=110000,R443&gt;504.6,R443&lt;=672.8,M443&gt;10),('[1]Pricing Schedule'!$J$113),
IF(AND(I443=110000,R443&gt;672.8,R443&lt;=841,M443&lt;=10),('[1]Pricing Schedule'!$J$105),
IF(AND(I443=110000,R443&gt;672.8,R443&lt;=841,M443&gt;10),('[1]Pricing Schedule'!$J$113),
IF(AND(I443=110000,R443&gt;1682,R443&lt;=1850.2,M443&lt;=10),('[1]Pricing Schedule'!$J$105),
IF(AND(I443=110000,R443&gt;1682,R443&lt;=1850.2,M443&gt;10),('[1]Pricing Schedule'!$J$113),
IF(AND(I443=110000,R443&gt;2018.4,R443&lt;=2186.6,M443&lt;=10),('[1]Pricing Schedule'!$J$105),
IF(AND(I443=110000,R443&gt;2018.4,R443&lt;=2186.6,M443&gt;10),('[1]Pricing Schedule'!$J$113),999999999)))))))))))))))))))))))))))))))))))))))</f>
        <v>4</v>
      </c>
      <c r="U443" s="40">
        <f t="shared" si="42"/>
        <v>133000</v>
      </c>
      <c r="V443" s="41">
        <f t="shared" si="43"/>
        <v>7.518796992481203</v>
      </c>
      <c r="Y443" s="23">
        <v>700</v>
      </c>
      <c r="Z443" s="23">
        <v>131</v>
      </c>
      <c r="AR443" s="35"/>
    </row>
    <row r="444" spans="1:44">
      <c r="A444" s="23">
        <v>444</v>
      </c>
      <c r="B444" s="23">
        <v>444</v>
      </c>
      <c r="C444" s="23" t="s">
        <v>829</v>
      </c>
      <c r="D444" s="23" t="s">
        <v>149</v>
      </c>
      <c r="E444" s="23" t="s">
        <v>149</v>
      </c>
      <c r="F444" s="23" t="s">
        <v>340</v>
      </c>
      <c r="G444" s="23" t="s">
        <v>341</v>
      </c>
      <c r="H444" s="23" t="s">
        <v>113</v>
      </c>
      <c r="I444" s="13">
        <v>38000</v>
      </c>
      <c r="J444" s="23" t="s">
        <v>119</v>
      </c>
      <c r="K444" s="13">
        <v>38000</v>
      </c>
      <c r="L444" s="24">
        <v>6.5140000000000002</v>
      </c>
      <c r="M444" s="37">
        <f t="shared" si="38"/>
        <v>7</v>
      </c>
      <c r="N444" s="24">
        <v>0.16600000000000001</v>
      </c>
      <c r="O444" s="13">
        <v>2</v>
      </c>
      <c r="P444" s="36">
        <f t="shared" si="39"/>
        <v>0.16600000000000001</v>
      </c>
      <c r="Q444" s="38">
        <f t="shared" si="40"/>
        <v>4.2</v>
      </c>
      <c r="R444" s="37">
        <f t="shared" si="41"/>
        <v>4.2</v>
      </c>
      <c r="S444" s="39">
        <f>IF(AND(I444=38000,R444&lt;=4.5,M444&gt;8),'[1]Pricing Schedule'!$F$8+('[1]Pricing Schedule'!$F$9*M444),
IF(AND(I444=38000,R444&lt;=4.5,M444&lt;=8),'[1]Pricing Schedule'!$F$34+('[1]Pricing Schedule'!$F$36*M444),
IF(AND(I444=38000,R444&gt;4.5,R444&lt;=9,M444&gt;8),'[1]Pricing Schedule'!$F$17+('[1]Pricing Schedule'!$F$18*M444),
IF(AND(I444=38000,R444&gt;4.5,R444&lt;=9,M444&lt;=8),'[1]Pricing Schedule'!$F$34+('[1]Pricing Schedule'!$F$36*M444),
IF(AND(I444=38000,R444&gt;9,R444&lt;=12.8,M444&gt;8),'[1]Pricing Schedule'!$F$26+('[1]Pricing Schedule'!$F$27*M444),
IF(AND(I444=38000,R444&gt;9,R444&lt;=12.8,M444&lt;=8),'[1]Pricing Schedule'!$F$34+('[1]Pricing Schedule'!$F$36*M444),
IF(AND(I444=38000,R444&gt;12.8,R444&lt;=22.8),'[1]Pricing Schedule'!$F$34+('[1]Pricing Schedule'!$F$36*M444),
IF(AND(I444=38000,R444&gt;22.8,R444&lt;=30.2),'[1]Pricing Schedule'!$F$43+('[1]Pricing Schedule'!$F$45*M444),
IF(AND(I444=38000,R444&gt;30.2,R444&lt;=45.9),'[1]Pricing Schedule'!$F$52+('[1]Pricing Schedule'!$F$54*M444),
IF(AND(I444=38000,R444&gt;45.9,R444&lt;=123.4),'[1]Pricing Schedule'!$F$96+('[1]Pricing Schedule'!$F$97*M444),
IF(AND(I444=38000,R444&gt;123.4,R444&lt;=168.2,M444&lt;=10),'[1]Pricing Schedule'!$F$103+('[1]Pricing Schedule'!$F$105*M444),
IF(AND(I444=38000,R444&gt;123.4,R444&lt;=168.2,M444&gt;10),'[1]Pricing Schedule'!$F$111+('[1]Pricing Schedule'!$F$113*M444),
IF(AND(I444=38000,R444&gt;157.4,R444&lt;=336.4,M444&lt;=10),('[1]Pricing Schedule'!$F$103+('[1]Pricing Schedule'!$F$105*M444))*2,
IF(AND(I444=38000,R444&gt;157.4,R444&lt;=336.4,M444&gt;10),('[1]Pricing Schedule'!$F$111+('[1]Pricing Schedule'!$F$113*M444))*2,
IF(AND(I444=38000,R444&gt;314.8,R444&lt;=504.6,M444&lt;=10),('[1]Pricing Schedule'!$F$103+('[1]Pricing Schedule'!$F$105*M444))*3,
IF(AND(I444=38000,R444&gt;314.8,R444&lt;=504.6,M444&gt;10),('[1]Pricing Schedule'!$F$111+('[1]Pricing Schedule'!$F$113*M444))*3,
IF(AND(I444=38000,R444&gt;472.2,R444&lt;=672.8,M444&lt;=10),('[1]Pricing Schedule'!$F$103+('[1]Pricing Schedule'!$F$105*M444))*4,
IF(AND(I444=38000,R444&gt;472.2,R444&lt;=672.8,M444&gt;10),('[1]Pricing Schedule'!$F$111+('[1]Pricing Schedule'!$F$113*M444))*4,
IF(AND(I444=110000,R444&lt;=12.8,M444&gt;2),'[1]Pricing Schedule'!$F$62+('[1]Pricing Schedule'!$F$63*M444),
IF(AND(I444=110000,R444&lt;=12.8,M444&lt;=2),'[1]Pricing Schedule'!$F$96+('[1]Pricing Schedule'!$F$97*M444),
IF(AND(I444=110000,R444&gt;12.8,R444&lt;=22.8,M444&gt;3),'[1]Pricing Schedule'!$F$71+('[1]Pricing Schedule'!$F$72*M444),
IF(AND(I444=110000,R444&gt;12.8,R444&lt;=22.8,M444&lt;=3),'[1]Pricing Schedule'!$F$96+('[1]Pricing Schedule'!$F$97*M444),
IF(AND(I444=110000,R444&gt;22.8,R444&lt;=30.2),'[1]Pricing Schedule'!$F$80+('[1]Pricing Schedule'!$F$81*M444),
IF(AND(I444=110000,R444&gt;30.2,R444&lt;=45.9),'[1]Pricing Schedule'!$F$89+('[1]Pricing Schedule'!$F$90*M444),
IF(AND(I444=110000,R444&gt;45.9,R444&lt;=123.4),'[1]Pricing Schedule'!$F$96+('[1]Pricing Schedule'!$F$97*M444),
IF(AND(I444=110000,R444&gt;123.4,R444&lt;=168.2,M444&lt;=10),'[1]Pricing Schedule'!$F$103+('[1]Pricing Schedule'!$F$105*M444),
IF(AND(I444=110000,R444&gt;123.4,R444&lt;=168.2,M444&gt;10),'[1]Pricing Schedule'!$F$111+('[1]Pricing Schedule'!$F$113*M444),
IF(AND(I444=110000,R444&gt;168.2,R444&lt;=336.4,M444&lt;=10),('[1]Pricing Schedule'!$F$103+('[1]Pricing Schedule'!$F$105*M444))*2,
IF(AND(I444=110000,R444&gt;168.2,R444&lt;=336.4,M444&gt;10),('[1]Pricing Schedule'!$F$111+('[1]Pricing Schedule'!$F$113*M444))*2,
IF(AND(I444=110000,R444&gt;336.4,R444&lt;=504.6,M444&lt;=10),('[1]Pricing Schedule'!$F$103+('[1]Pricing Schedule'!$F$105*M444))*3,
IF(AND(I444=110000,R444&gt;336.4,R444&lt;=504.6,M444&gt;10),('[1]Pricing Schedule'!$F$111+('[1]Pricing Schedule'!$F$113*M444))*3,
IF(AND(I444=110000,R444&gt;504.6,R444&lt;=672.8,M444&lt;=10),('[1]Pricing Schedule'!$F$103+('[1]Pricing Schedule'!$F$105*M444))*4,
IF(AND(I444=110000,R444&gt;504.6,R444&lt;=672.8,M444&gt;10),('[1]Pricing Schedule'!$F$111+('[1]Pricing Schedule'!$F$113*M444))*4,
IF(AND(I444=110000,R444&gt;672.8,R444&lt;=841,M444&lt;=10),('[1]Pricing Schedule'!$F$103+('[1]Pricing Schedule'!$F$105*M444))*5,
IF(AND(I444=110000,R444&gt;672.8,R444&lt;=841,M444&gt;10),('[1]Pricing Schedule'!$F$111+('[1]Pricing Schedule'!$F$113*M444))*5,
IF(AND(I444=110000,R444&gt;672.8,R444&lt;=841,M444&lt;=10),('[1]Pricing Schedule'!$F$103+('[1]Pricing Schedule'!$F$105*M444))*5,
IF(AND(I444=110000,R444&gt;672.8,R444&lt;=841,M444&gt;10),('[1]Pricing Schedule'!$F$111+('[1]Pricing Schedule'!$F$113*M444))*5,
IF(AND(I444=110000,R444&gt;1345.6,R444&lt;=1513.8,M444&lt;=10),('[1]Pricing Schedule'!$F$103+('[1]Pricing Schedule'!$F$105*M444))*9,
IF(AND(I444=110000,R444&gt;1345.6,R444&lt;=1513.8,M444&gt;10),('[1]Pricing Schedule'!$F$111+('[1]Pricing Schedule'!$F$113*M444))*9,
9999999999)))))))))))))))))))))))))))))))))))))))</f>
        <v>839680</v>
      </c>
      <c r="T444" s="21">
        <f>IF(AND(I444=38000,R444&lt;=4.5,M444&gt;8),'[1]Pricing Schedule'!$J$9,
IF(AND(I444=38000,R444&lt;=4.5,M444&lt;=8),'[1]Pricing Schedule'!$J$36,
IF(AND(I444=38000,R444&gt;4.5,R444&lt;=9,M444&gt;8),'[1]Pricing Schedule'!$J$18,
IF(AND(I444=38000,R444&gt;4.5,R444&lt;=9,M444&lt;=8),'[1]Pricing Schedule'!$J$36,
IF(AND(I444=38000,R444&gt;9,R444&lt;=12.8,M444&gt;8),'[1]Pricing Schedule'!$J$27,
IF(AND(I444=38000,R444&gt;9,R444&lt;=12.8,M444&lt;=8),'[1]Pricing Schedule'!$J$36,
IF(AND(I444=38000,R444&gt;12.8,R444&lt;=22.8),'[1]Pricing Schedule'!$J$36,
IF(AND(I444=38000,R444&gt;22.8,R444&lt;=30.2),'[1]Pricing Schedule'!$J$45,
IF(AND(I444=38000,R444&gt;30.2,R444&lt;=45.9),'[1]Pricing Schedule'!$J$54,
IF(AND(I444=38000,R444&gt;45.9,R444&lt;=123.4),'[1]Pricing Schedule'!$J$97,
IF(AND(I444=38000,R444&gt;123.4,R444&lt;=168.2,M444&lt;=10),'[1]Pricing Schedule'!$J$105,
IF(AND(I444=38000,R444&gt;123.4,R444&lt;=168.2,M444&gt;10),'[1]Pricing Schedule'!$J$113,
IF(AND(I444=38000,R444&gt;168.2,R444&lt;=336.4,M444&lt;=10),('[1]Pricing Schedule'!$J$105),
IF(AND(I444=38000,R444&gt;168.2,R444&lt;=336.4,M444&gt;10),('[1]Pricing Schedule'!$J$113),
IF(AND(I444=38000,R444&gt;336.4,R444&lt;=504.6,M444&lt;=10),('[1]Pricing Schedule'!$J$105),
IF(AND(I444=38000,R444&gt;336.4,R444&lt;=504.6,M444&gt;10),('[1]Pricing Schedule'!$J$113),
IF(AND(I444=38000,R444&gt;504.6,R444&lt;=672.8,M444&lt;=10),('[1]Pricing Schedule'!$J$105),
IF(AND(I444=38000,R444&gt;504.6,R444&lt;=672.8,M444&gt;10),('[1]Pricing Schedule'!$J$113),
IF(AND(I444=110000,R444&lt;=12.8,M444&gt;2),'[1]Pricing Schedule'!$J$63,
IF(AND(I444=110000,R444&lt;=12.8,M444&lt;=2),'[1]Pricing Schedule'!$J$97,
IF(AND(I444=110000,R444&gt;12.8,R444&lt;=22.8,M444&gt;3),'[1]Pricing Schedule'!$J$72,
IF(AND(I444=110000,R444&gt;12.8,R444&lt;=22.8,M444&lt;=3),'[1]Pricing Schedule'!$J$97,
IF(AND(I444=110000,R444&gt;22.8,R444&lt;=30.2),'[1]Pricing Schedule'!$J$81,
IF(AND(I444=110000,R444&gt;30.2,R444&lt;=45.9),'[1]Pricing Schedule'!$J$90,
IF(AND(I444=110000,R444&gt;45.9,R444&lt;=123.4),'[1]Pricing Schedule'!$J$97,
IF(AND(I444=110000,R444&gt;123.4,R444&lt;=168.2,M444&lt;=10),'[1]Pricing Schedule'!$J$105,
IF(AND(I444=110000,R444&gt;123.4,R444&lt;=168.2,M444&gt;10),'[1]Pricing Schedule'!$J$113,
IF(AND(I444=110000,R444&gt;168.2,R444&lt;=336.2,M444&lt;=10),('[1]Pricing Schedule'!$J$105),
IF(AND(I444=110000,R444&gt;168.2,R444&lt;=336.2,M444&gt;10),('[1]Pricing Schedule'!$J$113),
IF(AND(I444=110000,R444&gt;336.4,R444&lt;=504.6,M444&lt;=10),('[1]Pricing Schedule'!$J$105),
IF(AND(I444=110000,R444&gt;336.4,R444&lt;=504.6,M444&gt;10),('[1]Pricing Schedule'!$J$113),
IF(AND(I444=110000,R444&gt;504.6,R444&lt;=672.8,M444&lt;=10),('[1]Pricing Schedule'!$J$105),
IF(AND(I444=110000,R444&gt;504.6,R444&lt;=672.8,M444&gt;10),('[1]Pricing Schedule'!$J$113),
IF(AND(I444=110000,R444&gt;672.8,R444&lt;=841,M444&lt;=10),('[1]Pricing Schedule'!$J$105),
IF(AND(I444=110000,R444&gt;672.8,R444&lt;=841,M444&gt;10),('[1]Pricing Schedule'!$J$113),
IF(AND(I444=110000,R444&gt;1682,R444&lt;=1850.2,M444&lt;=10),('[1]Pricing Schedule'!$J$105),
IF(AND(I444=110000,R444&gt;1682,R444&lt;=1850.2,M444&gt;10),('[1]Pricing Schedule'!$J$113),
IF(AND(I444=110000,R444&gt;2018.4,R444&lt;=2186.6,M444&lt;=10),('[1]Pricing Schedule'!$J$105),
IF(AND(I444=110000,R444&gt;2018.4,R444&lt;=2186.6,M444&gt;10),('[1]Pricing Schedule'!$J$113),999999999)))))))))))))))))))))))))))))))))))))))</f>
        <v>4</v>
      </c>
      <c r="U444" s="40">
        <f t="shared" si="42"/>
        <v>199923.80952380953</v>
      </c>
      <c r="V444" s="41">
        <f t="shared" si="43"/>
        <v>5.0019054878048781</v>
      </c>
      <c r="Y444" s="23">
        <v>107</v>
      </c>
      <c r="Z444" s="23">
        <v>77</v>
      </c>
      <c r="AR444" s="35"/>
    </row>
    <row r="445" spans="1:44">
      <c r="A445" s="23">
        <v>445</v>
      </c>
      <c r="B445" s="23">
        <v>445</v>
      </c>
      <c r="C445" s="23" t="s">
        <v>830</v>
      </c>
      <c r="D445" s="23" t="s">
        <v>116</v>
      </c>
      <c r="E445" s="23" t="s">
        <v>116</v>
      </c>
      <c r="F445" s="23" t="s">
        <v>529</v>
      </c>
      <c r="G445" s="23" t="s">
        <v>530</v>
      </c>
      <c r="H445" s="23" t="s">
        <v>113</v>
      </c>
      <c r="I445" s="13">
        <v>38000</v>
      </c>
      <c r="J445" s="13">
        <v>38000</v>
      </c>
      <c r="K445" s="23" t="s">
        <v>119</v>
      </c>
      <c r="L445" s="24">
        <v>5.907</v>
      </c>
      <c r="M445" s="37">
        <f t="shared" si="38"/>
        <v>6</v>
      </c>
      <c r="N445" s="24">
        <v>0.109</v>
      </c>
      <c r="O445" s="13">
        <v>2</v>
      </c>
      <c r="P445" s="36">
        <f t="shared" si="39"/>
        <v>0.109</v>
      </c>
      <c r="Q445" s="38">
        <f t="shared" si="40"/>
        <v>4.2</v>
      </c>
      <c r="R445" s="37">
        <f t="shared" si="41"/>
        <v>4.2</v>
      </c>
      <c r="S445" s="39">
        <f>IF(AND(I445=38000,R445&lt;=4.5,M445&gt;8),'[1]Pricing Schedule'!$F$8+('[1]Pricing Schedule'!$F$9*M445),
IF(AND(I445=38000,R445&lt;=4.5,M445&lt;=8),'[1]Pricing Schedule'!$F$34+('[1]Pricing Schedule'!$F$36*M445),
IF(AND(I445=38000,R445&gt;4.5,R445&lt;=9,M445&gt;8),'[1]Pricing Schedule'!$F$17+('[1]Pricing Schedule'!$F$18*M445),
IF(AND(I445=38000,R445&gt;4.5,R445&lt;=9,M445&lt;=8),'[1]Pricing Schedule'!$F$34+('[1]Pricing Schedule'!$F$36*M445),
IF(AND(I445=38000,R445&gt;9,R445&lt;=12.8,M445&gt;8),'[1]Pricing Schedule'!$F$26+('[1]Pricing Schedule'!$F$27*M445),
IF(AND(I445=38000,R445&gt;9,R445&lt;=12.8,M445&lt;=8),'[1]Pricing Schedule'!$F$34+('[1]Pricing Schedule'!$F$36*M445),
IF(AND(I445=38000,R445&gt;12.8,R445&lt;=22.8),'[1]Pricing Schedule'!$F$34+('[1]Pricing Schedule'!$F$36*M445),
IF(AND(I445=38000,R445&gt;22.8,R445&lt;=30.2),'[1]Pricing Schedule'!$F$43+('[1]Pricing Schedule'!$F$45*M445),
IF(AND(I445=38000,R445&gt;30.2,R445&lt;=45.9),'[1]Pricing Schedule'!$F$52+('[1]Pricing Schedule'!$F$54*M445),
IF(AND(I445=38000,R445&gt;45.9,R445&lt;=123.4),'[1]Pricing Schedule'!$F$96+('[1]Pricing Schedule'!$F$97*M445),
IF(AND(I445=38000,R445&gt;123.4,R445&lt;=168.2,M445&lt;=10),'[1]Pricing Schedule'!$F$103+('[1]Pricing Schedule'!$F$105*M445),
IF(AND(I445=38000,R445&gt;123.4,R445&lt;=168.2,M445&gt;10),'[1]Pricing Schedule'!$F$111+('[1]Pricing Schedule'!$F$113*M445),
IF(AND(I445=38000,R445&gt;157.4,R445&lt;=336.4,M445&lt;=10),('[1]Pricing Schedule'!$F$103+('[1]Pricing Schedule'!$F$105*M445))*2,
IF(AND(I445=38000,R445&gt;157.4,R445&lt;=336.4,M445&gt;10),('[1]Pricing Schedule'!$F$111+('[1]Pricing Schedule'!$F$113*M445))*2,
IF(AND(I445=38000,R445&gt;314.8,R445&lt;=504.6,M445&lt;=10),('[1]Pricing Schedule'!$F$103+('[1]Pricing Schedule'!$F$105*M445))*3,
IF(AND(I445=38000,R445&gt;314.8,R445&lt;=504.6,M445&gt;10),('[1]Pricing Schedule'!$F$111+('[1]Pricing Schedule'!$F$113*M445))*3,
IF(AND(I445=38000,R445&gt;472.2,R445&lt;=672.8,M445&lt;=10),('[1]Pricing Schedule'!$F$103+('[1]Pricing Schedule'!$F$105*M445))*4,
IF(AND(I445=38000,R445&gt;472.2,R445&lt;=672.8,M445&gt;10),('[1]Pricing Schedule'!$F$111+('[1]Pricing Schedule'!$F$113*M445))*4,
IF(AND(I445=110000,R445&lt;=12.8,M445&gt;2),'[1]Pricing Schedule'!$F$62+('[1]Pricing Schedule'!$F$63*M445),
IF(AND(I445=110000,R445&lt;=12.8,M445&lt;=2),'[1]Pricing Schedule'!$F$96+('[1]Pricing Schedule'!$F$97*M445),
IF(AND(I445=110000,R445&gt;12.8,R445&lt;=22.8,M445&gt;3),'[1]Pricing Schedule'!$F$71+('[1]Pricing Schedule'!$F$72*M445),
IF(AND(I445=110000,R445&gt;12.8,R445&lt;=22.8,M445&lt;=3),'[1]Pricing Schedule'!$F$96+('[1]Pricing Schedule'!$F$97*M445),
IF(AND(I445=110000,R445&gt;22.8,R445&lt;=30.2),'[1]Pricing Schedule'!$F$80+('[1]Pricing Schedule'!$F$81*M445),
IF(AND(I445=110000,R445&gt;30.2,R445&lt;=45.9),'[1]Pricing Schedule'!$F$89+('[1]Pricing Schedule'!$F$90*M445),
IF(AND(I445=110000,R445&gt;45.9,R445&lt;=123.4),'[1]Pricing Schedule'!$F$96+('[1]Pricing Schedule'!$F$97*M445),
IF(AND(I445=110000,R445&gt;123.4,R445&lt;=168.2,M445&lt;=10),'[1]Pricing Schedule'!$F$103+('[1]Pricing Schedule'!$F$105*M445),
IF(AND(I445=110000,R445&gt;123.4,R445&lt;=168.2,M445&gt;10),'[1]Pricing Schedule'!$F$111+('[1]Pricing Schedule'!$F$113*M445),
IF(AND(I445=110000,R445&gt;168.2,R445&lt;=336.4,M445&lt;=10),('[1]Pricing Schedule'!$F$103+('[1]Pricing Schedule'!$F$105*M445))*2,
IF(AND(I445=110000,R445&gt;168.2,R445&lt;=336.4,M445&gt;10),('[1]Pricing Schedule'!$F$111+('[1]Pricing Schedule'!$F$113*M445))*2,
IF(AND(I445=110000,R445&gt;336.4,R445&lt;=504.6,M445&lt;=10),('[1]Pricing Schedule'!$F$103+('[1]Pricing Schedule'!$F$105*M445))*3,
IF(AND(I445=110000,R445&gt;336.4,R445&lt;=504.6,M445&gt;10),('[1]Pricing Schedule'!$F$111+('[1]Pricing Schedule'!$F$113*M445))*3,
IF(AND(I445=110000,R445&gt;504.6,R445&lt;=672.8,M445&lt;=10),('[1]Pricing Schedule'!$F$103+('[1]Pricing Schedule'!$F$105*M445))*4,
IF(AND(I445=110000,R445&gt;504.6,R445&lt;=672.8,M445&gt;10),('[1]Pricing Schedule'!$F$111+('[1]Pricing Schedule'!$F$113*M445))*4,
IF(AND(I445=110000,R445&gt;672.8,R445&lt;=841,M445&lt;=10),('[1]Pricing Schedule'!$F$103+('[1]Pricing Schedule'!$F$105*M445))*5,
IF(AND(I445=110000,R445&gt;672.8,R445&lt;=841,M445&gt;10),('[1]Pricing Schedule'!$F$111+('[1]Pricing Schedule'!$F$113*M445))*5,
IF(AND(I445=110000,R445&gt;672.8,R445&lt;=841,M445&lt;=10),('[1]Pricing Schedule'!$F$103+('[1]Pricing Schedule'!$F$105*M445))*5,
IF(AND(I445=110000,R445&gt;672.8,R445&lt;=841,M445&gt;10),('[1]Pricing Schedule'!$F$111+('[1]Pricing Schedule'!$F$113*M445))*5,
IF(AND(I445=110000,R445&gt;1345.6,R445&lt;=1513.8,M445&lt;=10),('[1]Pricing Schedule'!$F$103+('[1]Pricing Schedule'!$F$105*M445))*9,
IF(AND(I445=110000,R445&gt;1345.6,R445&lt;=1513.8,M445&gt;10),('[1]Pricing Schedule'!$F$111+('[1]Pricing Schedule'!$F$113*M445))*9,
9999999999)))))))))))))))))))))))))))))))))))))))</f>
        <v>769410</v>
      </c>
      <c r="T445" s="21">
        <f>IF(AND(I445=38000,R445&lt;=4.5,M445&gt;8),'[1]Pricing Schedule'!$J$9,
IF(AND(I445=38000,R445&lt;=4.5,M445&lt;=8),'[1]Pricing Schedule'!$J$36,
IF(AND(I445=38000,R445&gt;4.5,R445&lt;=9,M445&gt;8),'[1]Pricing Schedule'!$J$18,
IF(AND(I445=38000,R445&gt;4.5,R445&lt;=9,M445&lt;=8),'[1]Pricing Schedule'!$J$36,
IF(AND(I445=38000,R445&gt;9,R445&lt;=12.8,M445&gt;8),'[1]Pricing Schedule'!$J$27,
IF(AND(I445=38000,R445&gt;9,R445&lt;=12.8,M445&lt;=8),'[1]Pricing Schedule'!$J$36,
IF(AND(I445=38000,R445&gt;12.8,R445&lt;=22.8),'[1]Pricing Schedule'!$J$36,
IF(AND(I445=38000,R445&gt;22.8,R445&lt;=30.2),'[1]Pricing Schedule'!$J$45,
IF(AND(I445=38000,R445&gt;30.2,R445&lt;=45.9),'[1]Pricing Schedule'!$J$54,
IF(AND(I445=38000,R445&gt;45.9,R445&lt;=123.4),'[1]Pricing Schedule'!$J$97,
IF(AND(I445=38000,R445&gt;123.4,R445&lt;=168.2,M445&lt;=10),'[1]Pricing Schedule'!$J$105,
IF(AND(I445=38000,R445&gt;123.4,R445&lt;=168.2,M445&gt;10),'[1]Pricing Schedule'!$J$113,
IF(AND(I445=38000,R445&gt;168.2,R445&lt;=336.4,M445&lt;=10),('[1]Pricing Schedule'!$J$105),
IF(AND(I445=38000,R445&gt;168.2,R445&lt;=336.4,M445&gt;10),('[1]Pricing Schedule'!$J$113),
IF(AND(I445=38000,R445&gt;336.4,R445&lt;=504.6,M445&lt;=10),('[1]Pricing Schedule'!$J$105),
IF(AND(I445=38000,R445&gt;336.4,R445&lt;=504.6,M445&gt;10),('[1]Pricing Schedule'!$J$113),
IF(AND(I445=38000,R445&gt;504.6,R445&lt;=672.8,M445&lt;=10),('[1]Pricing Schedule'!$J$105),
IF(AND(I445=38000,R445&gt;504.6,R445&lt;=672.8,M445&gt;10),('[1]Pricing Schedule'!$J$113),
IF(AND(I445=110000,R445&lt;=12.8,M445&gt;2),'[1]Pricing Schedule'!$J$63,
IF(AND(I445=110000,R445&lt;=12.8,M445&lt;=2),'[1]Pricing Schedule'!$J$97,
IF(AND(I445=110000,R445&gt;12.8,R445&lt;=22.8,M445&gt;3),'[1]Pricing Schedule'!$J$72,
IF(AND(I445=110000,R445&gt;12.8,R445&lt;=22.8,M445&lt;=3),'[1]Pricing Schedule'!$J$97,
IF(AND(I445=110000,R445&gt;22.8,R445&lt;=30.2),'[1]Pricing Schedule'!$J$81,
IF(AND(I445=110000,R445&gt;30.2,R445&lt;=45.9),'[1]Pricing Schedule'!$J$90,
IF(AND(I445=110000,R445&gt;45.9,R445&lt;=123.4),'[1]Pricing Schedule'!$J$97,
IF(AND(I445=110000,R445&gt;123.4,R445&lt;=168.2,M445&lt;=10),'[1]Pricing Schedule'!$J$105,
IF(AND(I445=110000,R445&gt;123.4,R445&lt;=168.2,M445&gt;10),'[1]Pricing Schedule'!$J$113,
IF(AND(I445=110000,R445&gt;168.2,R445&lt;=336.2,M445&lt;=10),('[1]Pricing Schedule'!$J$105),
IF(AND(I445=110000,R445&gt;168.2,R445&lt;=336.2,M445&gt;10),('[1]Pricing Schedule'!$J$113),
IF(AND(I445=110000,R445&gt;336.4,R445&lt;=504.6,M445&lt;=10),('[1]Pricing Schedule'!$J$105),
IF(AND(I445=110000,R445&gt;336.4,R445&lt;=504.6,M445&gt;10),('[1]Pricing Schedule'!$J$113),
IF(AND(I445=110000,R445&gt;504.6,R445&lt;=672.8,M445&lt;=10),('[1]Pricing Schedule'!$J$105),
IF(AND(I445=110000,R445&gt;504.6,R445&lt;=672.8,M445&gt;10),('[1]Pricing Schedule'!$J$113),
IF(AND(I445=110000,R445&gt;672.8,R445&lt;=841,M445&lt;=10),('[1]Pricing Schedule'!$J$105),
IF(AND(I445=110000,R445&gt;672.8,R445&lt;=841,M445&gt;10),('[1]Pricing Schedule'!$J$113),
IF(AND(I445=110000,R445&gt;1682,R445&lt;=1850.2,M445&lt;=10),('[1]Pricing Schedule'!$J$105),
IF(AND(I445=110000,R445&gt;1682,R445&lt;=1850.2,M445&gt;10),('[1]Pricing Schedule'!$J$113),
IF(AND(I445=110000,R445&gt;2018.4,R445&lt;=2186.6,M445&lt;=10),('[1]Pricing Schedule'!$J$105),
IF(AND(I445=110000,R445&gt;2018.4,R445&lt;=2186.6,M445&gt;10),('[1]Pricing Schedule'!$J$113),999999999)))))))))))))))))))))))))))))))))))))))</f>
        <v>4</v>
      </c>
      <c r="U445" s="40">
        <f t="shared" si="42"/>
        <v>183192.85714285713</v>
      </c>
      <c r="V445" s="41">
        <f t="shared" si="43"/>
        <v>5.4587281163488903</v>
      </c>
      <c r="Y445" s="23">
        <v>196</v>
      </c>
      <c r="Z445" s="23">
        <v>233</v>
      </c>
      <c r="AR445" s="35"/>
    </row>
    <row r="446" spans="1:44">
      <c r="A446" s="23">
        <v>446</v>
      </c>
      <c r="B446" s="23">
        <v>446</v>
      </c>
      <c r="C446" s="23" t="s">
        <v>831</v>
      </c>
      <c r="D446" s="23" t="s">
        <v>116</v>
      </c>
      <c r="E446" s="23" t="s">
        <v>116</v>
      </c>
      <c r="F446" s="23" t="s">
        <v>246</v>
      </c>
      <c r="G446" s="23" t="s">
        <v>247</v>
      </c>
      <c r="H446" s="23" t="s">
        <v>113</v>
      </c>
      <c r="I446" s="13">
        <v>38000</v>
      </c>
      <c r="J446" s="13">
        <v>38000</v>
      </c>
      <c r="K446" s="13">
        <v>10000</v>
      </c>
      <c r="L446" s="24">
        <v>4.42</v>
      </c>
      <c r="M446" s="37">
        <f t="shared" si="38"/>
        <v>5</v>
      </c>
      <c r="N446" s="24">
        <v>0.13100000000000001</v>
      </c>
      <c r="O446" s="13">
        <v>2</v>
      </c>
      <c r="P446" s="36">
        <f t="shared" si="39"/>
        <v>0.13100000000000001</v>
      </c>
      <c r="Q446" s="38">
        <f t="shared" si="40"/>
        <v>4.2</v>
      </c>
      <c r="R446" s="37">
        <f t="shared" si="41"/>
        <v>4.2</v>
      </c>
      <c r="S446" s="39">
        <f>IF(AND(I446=38000,R446&lt;=4.5,M446&gt;8),'[1]Pricing Schedule'!$F$8+('[1]Pricing Schedule'!$F$9*M446),
IF(AND(I446=38000,R446&lt;=4.5,M446&lt;=8),'[1]Pricing Schedule'!$F$34+('[1]Pricing Schedule'!$F$36*M446),
IF(AND(I446=38000,R446&gt;4.5,R446&lt;=9,M446&gt;8),'[1]Pricing Schedule'!$F$17+('[1]Pricing Schedule'!$F$18*M446),
IF(AND(I446=38000,R446&gt;4.5,R446&lt;=9,M446&lt;=8),'[1]Pricing Schedule'!$F$34+('[1]Pricing Schedule'!$F$36*M446),
IF(AND(I446=38000,R446&gt;9,R446&lt;=12.8,M446&gt;8),'[1]Pricing Schedule'!$F$26+('[1]Pricing Schedule'!$F$27*M446),
IF(AND(I446=38000,R446&gt;9,R446&lt;=12.8,M446&lt;=8),'[1]Pricing Schedule'!$F$34+('[1]Pricing Schedule'!$F$36*M446),
IF(AND(I446=38000,R446&gt;12.8,R446&lt;=22.8),'[1]Pricing Schedule'!$F$34+('[1]Pricing Schedule'!$F$36*M446),
IF(AND(I446=38000,R446&gt;22.8,R446&lt;=30.2),'[1]Pricing Schedule'!$F$43+('[1]Pricing Schedule'!$F$45*M446),
IF(AND(I446=38000,R446&gt;30.2,R446&lt;=45.9),'[1]Pricing Schedule'!$F$52+('[1]Pricing Schedule'!$F$54*M446),
IF(AND(I446=38000,R446&gt;45.9,R446&lt;=123.4),'[1]Pricing Schedule'!$F$96+('[1]Pricing Schedule'!$F$97*M446),
IF(AND(I446=38000,R446&gt;123.4,R446&lt;=168.2,M446&lt;=10),'[1]Pricing Schedule'!$F$103+('[1]Pricing Schedule'!$F$105*M446),
IF(AND(I446=38000,R446&gt;123.4,R446&lt;=168.2,M446&gt;10),'[1]Pricing Schedule'!$F$111+('[1]Pricing Schedule'!$F$113*M446),
IF(AND(I446=38000,R446&gt;157.4,R446&lt;=336.4,M446&lt;=10),('[1]Pricing Schedule'!$F$103+('[1]Pricing Schedule'!$F$105*M446))*2,
IF(AND(I446=38000,R446&gt;157.4,R446&lt;=336.4,M446&gt;10),('[1]Pricing Schedule'!$F$111+('[1]Pricing Schedule'!$F$113*M446))*2,
IF(AND(I446=38000,R446&gt;314.8,R446&lt;=504.6,M446&lt;=10),('[1]Pricing Schedule'!$F$103+('[1]Pricing Schedule'!$F$105*M446))*3,
IF(AND(I446=38000,R446&gt;314.8,R446&lt;=504.6,M446&gt;10),('[1]Pricing Schedule'!$F$111+('[1]Pricing Schedule'!$F$113*M446))*3,
IF(AND(I446=38000,R446&gt;472.2,R446&lt;=672.8,M446&lt;=10),('[1]Pricing Schedule'!$F$103+('[1]Pricing Schedule'!$F$105*M446))*4,
IF(AND(I446=38000,R446&gt;472.2,R446&lt;=672.8,M446&gt;10),('[1]Pricing Schedule'!$F$111+('[1]Pricing Schedule'!$F$113*M446))*4,
IF(AND(I446=110000,R446&lt;=12.8,M446&gt;2),'[1]Pricing Schedule'!$F$62+('[1]Pricing Schedule'!$F$63*M446),
IF(AND(I446=110000,R446&lt;=12.8,M446&lt;=2),'[1]Pricing Schedule'!$F$96+('[1]Pricing Schedule'!$F$97*M446),
IF(AND(I446=110000,R446&gt;12.8,R446&lt;=22.8,M446&gt;3),'[1]Pricing Schedule'!$F$71+('[1]Pricing Schedule'!$F$72*M446),
IF(AND(I446=110000,R446&gt;12.8,R446&lt;=22.8,M446&lt;=3),'[1]Pricing Schedule'!$F$96+('[1]Pricing Schedule'!$F$97*M446),
IF(AND(I446=110000,R446&gt;22.8,R446&lt;=30.2),'[1]Pricing Schedule'!$F$80+('[1]Pricing Schedule'!$F$81*M446),
IF(AND(I446=110000,R446&gt;30.2,R446&lt;=45.9),'[1]Pricing Schedule'!$F$89+('[1]Pricing Schedule'!$F$90*M446),
IF(AND(I446=110000,R446&gt;45.9,R446&lt;=123.4),'[1]Pricing Schedule'!$F$96+('[1]Pricing Schedule'!$F$97*M446),
IF(AND(I446=110000,R446&gt;123.4,R446&lt;=168.2,M446&lt;=10),'[1]Pricing Schedule'!$F$103+('[1]Pricing Schedule'!$F$105*M446),
IF(AND(I446=110000,R446&gt;123.4,R446&lt;=168.2,M446&gt;10),'[1]Pricing Schedule'!$F$111+('[1]Pricing Schedule'!$F$113*M446),
IF(AND(I446=110000,R446&gt;168.2,R446&lt;=336.4,M446&lt;=10),('[1]Pricing Schedule'!$F$103+('[1]Pricing Schedule'!$F$105*M446))*2,
IF(AND(I446=110000,R446&gt;168.2,R446&lt;=336.4,M446&gt;10),('[1]Pricing Schedule'!$F$111+('[1]Pricing Schedule'!$F$113*M446))*2,
IF(AND(I446=110000,R446&gt;336.4,R446&lt;=504.6,M446&lt;=10),('[1]Pricing Schedule'!$F$103+('[1]Pricing Schedule'!$F$105*M446))*3,
IF(AND(I446=110000,R446&gt;336.4,R446&lt;=504.6,M446&gt;10),('[1]Pricing Schedule'!$F$111+('[1]Pricing Schedule'!$F$113*M446))*3,
IF(AND(I446=110000,R446&gt;504.6,R446&lt;=672.8,M446&lt;=10),('[1]Pricing Schedule'!$F$103+('[1]Pricing Schedule'!$F$105*M446))*4,
IF(AND(I446=110000,R446&gt;504.6,R446&lt;=672.8,M446&gt;10),('[1]Pricing Schedule'!$F$111+('[1]Pricing Schedule'!$F$113*M446))*4,
IF(AND(I446=110000,R446&gt;672.8,R446&lt;=841,M446&lt;=10),('[1]Pricing Schedule'!$F$103+('[1]Pricing Schedule'!$F$105*M446))*5,
IF(AND(I446=110000,R446&gt;672.8,R446&lt;=841,M446&gt;10),('[1]Pricing Schedule'!$F$111+('[1]Pricing Schedule'!$F$113*M446))*5,
IF(AND(I446=110000,R446&gt;672.8,R446&lt;=841,M446&lt;=10),('[1]Pricing Schedule'!$F$103+('[1]Pricing Schedule'!$F$105*M446))*5,
IF(AND(I446=110000,R446&gt;672.8,R446&lt;=841,M446&gt;10),('[1]Pricing Schedule'!$F$111+('[1]Pricing Schedule'!$F$113*M446))*5,
IF(AND(I446=110000,R446&gt;1345.6,R446&lt;=1513.8,M446&lt;=10),('[1]Pricing Schedule'!$F$103+('[1]Pricing Schedule'!$F$105*M446))*9,
IF(AND(I446=110000,R446&gt;1345.6,R446&lt;=1513.8,M446&gt;10),('[1]Pricing Schedule'!$F$111+('[1]Pricing Schedule'!$F$113*M446))*9,
9999999999)))))))))))))))))))))))))))))))))))))))</f>
        <v>699140</v>
      </c>
      <c r="T446" s="21">
        <f>IF(AND(I446=38000,R446&lt;=4.5,M446&gt;8),'[1]Pricing Schedule'!$J$9,
IF(AND(I446=38000,R446&lt;=4.5,M446&lt;=8),'[1]Pricing Schedule'!$J$36,
IF(AND(I446=38000,R446&gt;4.5,R446&lt;=9,M446&gt;8),'[1]Pricing Schedule'!$J$18,
IF(AND(I446=38000,R446&gt;4.5,R446&lt;=9,M446&lt;=8),'[1]Pricing Schedule'!$J$36,
IF(AND(I446=38000,R446&gt;9,R446&lt;=12.8,M446&gt;8),'[1]Pricing Schedule'!$J$27,
IF(AND(I446=38000,R446&gt;9,R446&lt;=12.8,M446&lt;=8),'[1]Pricing Schedule'!$J$36,
IF(AND(I446=38000,R446&gt;12.8,R446&lt;=22.8),'[1]Pricing Schedule'!$J$36,
IF(AND(I446=38000,R446&gt;22.8,R446&lt;=30.2),'[1]Pricing Schedule'!$J$45,
IF(AND(I446=38000,R446&gt;30.2,R446&lt;=45.9),'[1]Pricing Schedule'!$J$54,
IF(AND(I446=38000,R446&gt;45.9,R446&lt;=123.4),'[1]Pricing Schedule'!$J$97,
IF(AND(I446=38000,R446&gt;123.4,R446&lt;=168.2,M446&lt;=10),'[1]Pricing Schedule'!$J$105,
IF(AND(I446=38000,R446&gt;123.4,R446&lt;=168.2,M446&gt;10),'[1]Pricing Schedule'!$J$113,
IF(AND(I446=38000,R446&gt;168.2,R446&lt;=336.4,M446&lt;=10),('[1]Pricing Schedule'!$J$105),
IF(AND(I446=38000,R446&gt;168.2,R446&lt;=336.4,M446&gt;10),('[1]Pricing Schedule'!$J$113),
IF(AND(I446=38000,R446&gt;336.4,R446&lt;=504.6,M446&lt;=10),('[1]Pricing Schedule'!$J$105),
IF(AND(I446=38000,R446&gt;336.4,R446&lt;=504.6,M446&gt;10),('[1]Pricing Schedule'!$J$113),
IF(AND(I446=38000,R446&gt;504.6,R446&lt;=672.8,M446&lt;=10),('[1]Pricing Schedule'!$J$105),
IF(AND(I446=38000,R446&gt;504.6,R446&lt;=672.8,M446&gt;10),('[1]Pricing Schedule'!$J$113),
IF(AND(I446=110000,R446&lt;=12.8,M446&gt;2),'[1]Pricing Schedule'!$J$63,
IF(AND(I446=110000,R446&lt;=12.8,M446&lt;=2),'[1]Pricing Schedule'!$J$97,
IF(AND(I446=110000,R446&gt;12.8,R446&lt;=22.8,M446&gt;3),'[1]Pricing Schedule'!$J$72,
IF(AND(I446=110000,R446&gt;12.8,R446&lt;=22.8,M446&lt;=3),'[1]Pricing Schedule'!$J$97,
IF(AND(I446=110000,R446&gt;22.8,R446&lt;=30.2),'[1]Pricing Schedule'!$J$81,
IF(AND(I446=110000,R446&gt;30.2,R446&lt;=45.9),'[1]Pricing Schedule'!$J$90,
IF(AND(I446=110000,R446&gt;45.9,R446&lt;=123.4),'[1]Pricing Schedule'!$J$97,
IF(AND(I446=110000,R446&gt;123.4,R446&lt;=168.2,M446&lt;=10),'[1]Pricing Schedule'!$J$105,
IF(AND(I446=110000,R446&gt;123.4,R446&lt;=168.2,M446&gt;10),'[1]Pricing Schedule'!$J$113,
IF(AND(I446=110000,R446&gt;168.2,R446&lt;=336.2,M446&lt;=10),('[1]Pricing Schedule'!$J$105),
IF(AND(I446=110000,R446&gt;168.2,R446&lt;=336.2,M446&gt;10),('[1]Pricing Schedule'!$J$113),
IF(AND(I446=110000,R446&gt;336.4,R446&lt;=504.6,M446&lt;=10),('[1]Pricing Schedule'!$J$105),
IF(AND(I446=110000,R446&gt;336.4,R446&lt;=504.6,M446&gt;10),('[1]Pricing Schedule'!$J$113),
IF(AND(I446=110000,R446&gt;504.6,R446&lt;=672.8,M446&lt;=10),('[1]Pricing Schedule'!$J$105),
IF(AND(I446=110000,R446&gt;504.6,R446&lt;=672.8,M446&gt;10),('[1]Pricing Schedule'!$J$113),
IF(AND(I446=110000,R446&gt;672.8,R446&lt;=841,M446&lt;=10),('[1]Pricing Schedule'!$J$105),
IF(AND(I446=110000,R446&gt;672.8,R446&lt;=841,M446&gt;10),('[1]Pricing Schedule'!$J$113),
IF(AND(I446=110000,R446&gt;1682,R446&lt;=1850.2,M446&lt;=10),('[1]Pricing Schedule'!$J$105),
IF(AND(I446=110000,R446&gt;1682,R446&lt;=1850.2,M446&gt;10),('[1]Pricing Schedule'!$J$113),
IF(AND(I446=110000,R446&gt;2018.4,R446&lt;=2186.6,M446&lt;=10),('[1]Pricing Schedule'!$J$105),
IF(AND(I446=110000,R446&gt;2018.4,R446&lt;=2186.6,M446&gt;10),('[1]Pricing Schedule'!$J$113),999999999)))))))))))))))))))))))))))))))))))))))</f>
        <v>4</v>
      </c>
      <c r="U446" s="40">
        <f t="shared" si="42"/>
        <v>166461.90476190476</v>
      </c>
      <c r="V446" s="41">
        <f t="shared" si="43"/>
        <v>6.0073804960379897</v>
      </c>
      <c r="Y446" s="23">
        <v>257</v>
      </c>
      <c r="Z446" s="23">
        <v>638</v>
      </c>
      <c r="AR446" s="35"/>
    </row>
    <row r="447" spans="1:44">
      <c r="A447" s="23">
        <v>447</v>
      </c>
      <c r="B447" s="23">
        <v>447</v>
      </c>
      <c r="C447" s="23" t="s">
        <v>832</v>
      </c>
      <c r="D447" s="23" t="s">
        <v>110</v>
      </c>
      <c r="E447" s="23" t="s">
        <v>110</v>
      </c>
      <c r="F447" s="23" t="s">
        <v>191</v>
      </c>
      <c r="G447" s="23" t="s">
        <v>192</v>
      </c>
      <c r="H447" s="23" t="s">
        <v>113</v>
      </c>
      <c r="I447" s="13">
        <v>38000</v>
      </c>
      <c r="J447" s="13">
        <v>38000</v>
      </c>
      <c r="K447" s="23" t="s">
        <v>119</v>
      </c>
      <c r="L447" s="24">
        <v>10.053000000000001</v>
      </c>
      <c r="M447" s="37">
        <f t="shared" si="38"/>
        <v>11</v>
      </c>
      <c r="N447" s="24">
        <v>0.112</v>
      </c>
      <c r="O447" s="13">
        <v>2</v>
      </c>
      <c r="P447" s="36">
        <f t="shared" si="39"/>
        <v>0.112</v>
      </c>
      <c r="Q447" s="38">
        <f t="shared" si="40"/>
        <v>4.2</v>
      </c>
      <c r="R447" s="37">
        <f t="shared" si="41"/>
        <v>4.2</v>
      </c>
      <c r="S447" s="39">
        <f>IF(AND(I447=38000,R447&lt;=4.5,M447&gt;8),'[1]Pricing Schedule'!$F$8+('[1]Pricing Schedule'!$F$9*M447),
IF(AND(I447=38000,R447&lt;=4.5,M447&lt;=8),'[1]Pricing Schedule'!$F$34+('[1]Pricing Schedule'!$F$36*M447),
IF(AND(I447=38000,R447&gt;4.5,R447&lt;=9,M447&gt;8),'[1]Pricing Schedule'!$F$17+('[1]Pricing Schedule'!$F$18*M447),
IF(AND(I447=38000,R447&gt;4.5,R447&lt;=9,M447&lt;=8),'[1]Pricing Schedule'!$F$34+('[1]Pricing Schedule'!$F$36*M447),
IF(AND(I447=38000,R447&gt;9,R447&lt;=12.8,M447&gt;8),'[1]Pricing Schedule'!$F$26+('[1]Pricing Schedule'!$F$27*M447),
IF(AND(I447=38000,R447&gt;9,R447&lt;=12.8,M447&lt;=8),'[1]Pricing Schedule'!$F$34+('[1]Pricing Schedule'!$F$36*M447),
IF(AND(I447=38000,R447&gt;12.8,R447&lt;=22.8),'[1]Pricing Schedule'!$F$34+('[1]Pricing Schedule'!$F$36*M447),
IF(AND(I447=38000,R447&gt;22.8,R447&lt;=30.2),'[1]Pricing Schedule'!$F$43+('[1]Pricing Schedule'!$F$45*M447),
IF(AND(I447=38000,R447&gt;30.2,R447&lt;=45.9),'[1]Pricing Schedule'!$F$52+('[1]Pricing Schedule'!$F$54*M447),
IF(AND(I447=38000,R447&gt;45.9,R447&lt;=123.4),'[1]Pricing Schedule'!$F$96+('[1]Pricing Schedule'!$F$97*M447),
IF(AND(I447=38000,R447&gt;123.4,R447&lt;=168.2,M447&lt;=10),'[1]Pricing Schedule'!$F$103+('[1]Pricing Schedule'!$F$105*M447),
IF(AND(I447=38000,R447&gt;123.4,R447&lt;=168.2,M447&gt;10),'[1]Pricing Schedule'!$F$111+('[1]Pricing Schedule'!$F$113*M447),
IF(AND(I447=38000,R447&gt;157.4,R447&lt;=336.4,M447&lt;=10),('[1]Pricing Schedule'!$F$103+('[1]Pricing Schedule'!$F$105*M447))*2,
IF(AND(I447=38000,R447&gt;157.4,R447&lt;=336.4,M447&gt;10),('[1]Pricing Schedule'!$F$111+('[1]Pricing Schedule'!$F$113*M447))*2,
IF(AND(I447=38000,R447&gt;314.8,R447&lt;=504.6,M447&lt;=10),('[1]Pricing Schedule'!$F$103+('[1]Pricing Schedule'!$F$105*M447))*3,
IF(AND(I447=38000,R447&gt;314.8,R447&lt;=504.6,M447&gt;10),('[1]Pricing Schedule'!$F$111+('[1]Pricing Schedule'!$F$113*M447))*3,
IF(AND(I447=38000,R447&gt;472.2,R447&lt;=672.8,M447&lt;=10),('[1]Pricing Schedule'!$F$103+('[1]Pricing Schedule'!$F$105*M447))*4,
IF(AND(I447=38000,R447&gt;472.2,R447&lt;=672.8,M447&gt;10),('[1]Pricing Schedule'!$F$111+('[1]Pricing Schedule'!$F$113*M447))*4,
IF(AND(I447=110000,R447&lt;=12.8,M447&gt;2),'[1]Pricing Schedule'!$F$62+('[1]Pricing Schedule'!$F$63*M447),
IF(AND(I447=110000,R447&lt;=12.8,M447&lt;=2),'[1]Pricing Schedule'!$F$96+('[1]Pricing Schedule'!$F$97*M447),
IF(AND(I447=110000,R447&gt;12.8,R447&lt;=22.8,M447&gt;3),'[1]Pricing Schedule'!$F$71+('[1]Pricing Schedule'!$F$72*M447),
IF(AND(I447=110000,R447&gt;12.8,R447&lt;=22.8,M447&lt;=3),'[1]Pricing Schedule'!$F$96+('[1]Pricing Schedule'!$F$97*M447),
IF(AND(I447=110000,R447&gt;22.8,R447&lt;=30.2),'[1]Pricing Schedule'!$F$80+('[1]Pricing Schedule'!$F$81*M447),
IF(AND(I447=110000,R447&gt;30.2,R447&lt;=45.9),'[1]Pricing Schedule'!$F$89+('[1]Pricing Schedule'!$F$90*M447),
IF(AND(I447=110000,R447&gt;45.9,R447&lt;=123.4),'[1]Pricing Schedule'!$F$96+('[1]Pricing Schedule'!$F$97*M447),
IF(AND(I447=110000,R447&gt;123.4,R447&lt;=168.2,M447&lt;=10),'[1]Pricing Schedule'!$F$103+('[1]Pricing Schedule'!$F$105*M447),
IF(AND(I447=110000,R447&gt;123.4,R447&lt;=168.2,M447&gt;10),'[1]Pricing Schedule'!$F$111+('[1]Pricing Schedule'!$F$113*M447),
IF(AND(I447=110000,R447&gt;168.2,R447&lt;=336.4,M447&lt;=10),('[1]Pricing Schedule'!$F$103+('[1]Pricing Schedule'!$F$105*M447))*2,
IF(AND(I447=110000,R447&gt;168.2,R447&lt;=336.4,M447&gt;10),('[1]Pricing Schedule'!$F$111+('[1]Pricing Schedule'!$F$113*M447))*2,
IF(AND(I447=110000,R447&gt;336.4,R447&lt;=504.6,M447&lt;=10),('[1]Pricing Schedule'!$F$103+('[1]Pricing Schedule'!$F$105*M447))*3,
IF(AND(I447=110000,R447&gt;336.4,R447&lt;=504.6,M447&gt;10),('[1]Pricing Schedule'!$F$111+('[1]Pricing Schedule'!$F$113*M447))*3,
IF(AND(I447=110000,R447&gt;504.6,R447&lt;=672.8,M447&lt;=10),('[1]Pricing Schedule'!$F$103+('[1]Pricing Schedule'!$F$105*M447))*4,
IF(AND(I447=110000,R447&gt;504.6,R447&lt;=672.8,M447&gt;10),('[1]Pricing Schedule'!$F$111+('[1]Pricing Schedule'!$F$113*M447))*4,
IF(AND(I447=110000,R447&gt;672.8,R447&lt;=841,M447&lt;=10),('[1]Pricing Schedule'!$F$103+('[1]Pricing Schedule'!$F$105*M447))*5,
IF(AND(I447=110000,R447&gt;672.8,R447&lt;=841,M447&gt;10),('[1]Pricing Schedule'!$F$111+('[1]Pricing Schedule'!$F$113*M447))*5,
IF(AND(I447=110000,R447&gt;672.8,R447&lt;=841,M447&lt;=10),('[1]Pricing Schedule'!$F$103+('[1]Pricing Schedule'!$F$105*M447))*5,
IF(AND(I447=110000,R447&gt;672.8,R447&lt;=841,M447&gt;10),('[1]Pricing Schedule'!$F$111+('[1]Pricing Schedule'!$F$113*M447))*5,
IF(AND(I447=110000,R447&gt;1345.6,R447&lt;=1513.8,M447&lt;=10),('[1]Pricing Schedule'!$F$103+('[1]Pricing Schedule'!$F$105*M447))*9,
IF(AND(I447=110000,R447&gt;1345.6,R447&lt;=1513.8,M447&gt;10),('[1]Pricing Schedule'!$F$111+('[1]Pricing Schedule'!$F$113*M447))*9,
9999999999)))))))))))))))))))))))))))))))))))))))</f>
        <v>1439840</v>
      </c>
      <c r="T447" s="21">
        <f>IF(AND(I447=38000,R447&lt;=4.5,M447&gt;8),'[1]Pricing Schedule'!$J$9,
IF(AND(I447=38000,R447&lt;=4.5,M447&lt;=8),'[1]Pricing Schedule'!$J$36,
IF(AND(I447=38000,R447&gt;4.5,R447&lt;=9,M447&gt;8),'[1]Pricing Schedule'!$J$18,
IF(AND(I447=38000,R447&gt;4.5,R447&lt;=9,M447&lt;=8),'[1]Pricing Schedule'!$J$36,
IF(AND(I447=38000,R447&gt;9,R447&lt;=12.8,M447&gt;8),'[1]Pricing Schedule'!$J$27,
IF(AND(I447=38000,R447&gt;9,R447&lt;=12.8,M447&lt;=8),'[1]Pricing Schedule'!$J$36,
IF(AND(I447=38000,R447&gt;12.8,R447&lt;=22.8),'[1]Pricing Schedule'!$J$36,
IF(AND(I447=38000,R447&gt;22.8,R447&lt;=30.2),'[1]Pricing Schedule'!$J$45,
IF(AND(I447=38000,R447&gt;30.2,R447&lt;=45.9),'[1]Pricing Schedule'!$J$54,
IF(AND(I447=38000,R447&gt;45.9,R447&lt;=123.4),'[1]Pricing Schedule'!$J$97,
IF(AND(I447=38000,R447&gt;123.4,R447&lt;=168.2,M447&lt;=10),'[1]Pricing Schedule'!$J$105,
IF(AND(I447=38000,R447&gt;123.4,R447&lt;=168.2,M447&gt;10),'[1]Pricing Schedule'!$J$113,
IF(AND(I447=38000,R447&gt;168.2,R447&lt;=336.4,M447&lt;=10),('[1]Pricing Schedule'!$J$105),
IF(AND(I447=38000,R447&gt;168.2,R447&lt;=336.4,M447&gt;10),('[1]Pricing Schedule'!$J$113),
IF(AND(I447=38000,R447&gt;336.4,R447&lt;=504.6,M447&lt;=10),('[1]Pricing Schedule'!$J$105),
IF(AND(I447=38000,R447&gt;336.4,R447&lt;=504.6,M447&gt;10),('[1]Pricing Schedule'!$J$113),
IF(AND(I447=38000,R447&gt;504.6,R447&lt;=672.8,M447&lt;=10),('[1]Pricing Schedule'!$J$105),
IF(AND(I447=38000,R447&gt;504.6,R447&lt;=672.8,M447&gt;10),('[1]Pricing Schedule'!$J$113),
IF(AND(I447=110000,R447&lt;=12.8,M447&gt;2),'[1]Pricing Schedule'!$J$63,
IF(AND(I447=110000,R447&lt;=12.8,M447&lt;=2),'[1]Pricing Schedule'!$J$97,
IF(AND(I447=110000,R447&gt;12.8,R447&lt;=22.8,M447&gt;3),'[1]Pricing Schedule'!$J$72,
IF(AND(I447=110000,R447&gt;12.8,R447&lt;=22.8,M447&lt;=3),'[1]Pricing Schedule'!$J$97,
IF(AND(I447=110000,R447&gt;22.8,R447&lt;=30.2),'[1]Pricing Schedule'!$J$81,
IF(AND(I447=110000,R447&gt;30.2,R447&lt;=45.9),'[1]Pricing Schedule'!$J$90,
IF(AND(I447=110000,R447&gt;45.9,R447&lt;=123.4),'[1]Pricing Schedule'!$J$97,
IF(AND(I447=110000,R447&gt;123.4,R447&lt;=168.2,M447&lt;=10),'[1]Pricing Schedule'!$J$105,
IF(AND(I447=110000,R447&gt;123.4,R447&lt;=168.2,M447&gt;10),'[1]Pricing Schedule'!$J$113,
IF(AND(I447=110000,R447&gt;168.2,R447&lt;=336.2,M447&lt;=10),('[1]Pricing Schedule'!$J$105),
IF(AND(I447=110000,R447&gt;168.2,R447&lt;=336.2,M447&gt;10),('[1]Pricing Schedule'!$J$113),
IF(AND(I447=110000,R447&gt;336.4,R447&lt;=504.6,M447&lt;=10),('[1]Pricing Schedule'!$J$105),
IF(AND(I447=110000,R447&gt;336.4,R447&lt;=504.6,M447&gt;10),('[1]Pricing Schedule'!$J$113),
IF(AND(I447=110000,R447&gt;504.6,R447&lt;=672.8,M447&lt;=10),('[1]Pricing Schedule'!$J$105),
IF(AND(I447=110000,R447&gt;504.6,R447&lt;=672.8,M447&gt;10),('[1]Pricing Schedule'!$J$113),
IF(AND(I447=110000,R447&gt;672.8,R447&lt;=841,M447&lt;=10),('[1]Pricing Schedule'!$J$105),
IF(AND(I447=110000,R447&gt;672.8,R447&lt;=841,M447&gt;10),('[1]Pricing Schedule'!$J$113),
IF(AND(I447=110000,R447&gt;1682,R447&lt;=1850.2,M447&lt;=10),('[1]Pricing Schedule'!$J$105),
IF(AND(I447=110000,R447&gt;1682,R447&lt;=1850.2,M447&gt;10),('[1]Pricing Schedule'!$J$113),
IF(AND(I447=110000,R447&gt;2018.4,R447&lt;=2186.6,M447&lt;=10),('[1]Pricing Schedule'!$J$105),
IF(AND(I447=110000,R447&gt;2018.4,R447&lt;=2186.6,M447&gt;10),('[1]Pricing Schedule'!$J$113),999999999)))))))))))))))))))))))))))))))))))))))</f>
        <v>1</v>
      </c>
      <c r="U447" s="40">
        <f t="shared" si="42"/>
        <v>342819.04761904763</v>
      </c>
      <c r="V447" s="41">
        <f t="shared" si="43"/>
        <v>2.9169907767529724</v>
      </c>
      <c r="Y447" s="23">
        <v>105</v>
      </c>
      <c r="Z447" s="23">
        <v>362</v>
      </c>
      <c r="AR447" s="35"/>
    </row>
    <row r="448" spans="1:44">
      <c r="A448" s="23">
        <v>448</v>
      </c>
      <c r="B448" s="23">
        <v>448</v>
      </c>
      <c r="C448" s="23" t="s">
        <v>833</v>
      </c>
      <c r="D448" s="23" t="s">
        <v>131</v>
      </c>
      <c r="E448" s="23" t="s">
        <v>131</v>
      </c>
      <c r="F448" s="23" t="s">
        <v>230</v>
      </c>
      <c r="G448" s="23" t="s">
        <v>231</v>
      </c>
      <c r="H448" s="23" t="s">
        <v>113</v>
      </c>
      <c r="I448" s="13">
        <v>38000</v>
      </c>
      <c r="J448" s="13">
        <v>38000</v>
      </c>
      <c r="K448" s="23" t="s">
        <v>119</v>
      </c>
      <c r="L448" s="24">
        <v>4.87</v>
      </c>
      <c r="M448" s="37">
        <f t="shared" si="38"/>
        <v>5</v>
      </c>
      <c r="N448" s="24">
        <v>0.127</v>
      </c>
      <c r="O448" s="13">
        <v>2</v>
      </c>
      <c r="P448" s="36">
        <f t="shared" si="39"/>
        <v>0.127</v>
      </c>
      <c r="Q448" s="38">
        <f t="shared" si="40"/>
        <v>4.2</v>
      </c>
      <c r="R448" s="37">
        <f t="shared" si="41"/>
        <v>4.2</v>
      </c>
      <c r="S448" s="39">
        <f>IF(AND(I448=38000,R448&lt;=4.5,M448&gt;8),'[1]Pricing Schedule'!$F$8+('[1]Pricing Schedule'!$F$9*M448),
IF(AND(I448=38000,R448&lt;=4.5,M448&lt;=8),'[1]Pricing Schedule'!$F$34+('[1]Pricing Schedule'!$F$36*M448),
IF(AND(I448=38000,R448&gt;4.5,R448&lt;=9,M448&gt;8),'[1]Pricing Schedule'!$F$17+('[1]Pricing Schedule'!$F$18*M448),
IF(AND(I448=38000,R448&gt;4.5,R448&lt;=9,M448&lt;=8),'[1]Pricing Schedule'!$F$34+('[1]Pricing Schedule'!$F$36*M448),
IF(AND(I448=38000,R448&gt;9,R448&lt;=12.8,M448&gt;8),'[1]Pricing Schedule'!$F$26+('[1]Pricing Schedule'!$F$27*M448),
IF(AND(I448=38000,R448&gt;9,R448&lt;=12.8,M448&lt;=8),'[1]Pricing Schedule'!$F$34+('[1]Pricing Schedule'!$F$36*M448),
IF(AND(I448=38000,R448&gt;12.8,R448&lt;=22.8),'[1]Pricing Schedule'!$F$34+('[1]Pricing Schedule'!$F$36*M448),
IF(AND(I448=38000,R448&gt;22.8,R448&lt;=30.2),'[1]Pricing Schedule'!$F$43+('[1]Pricing Schedule'!$F$45*M448),
IF(AND(I448=38000,R448&gt;30.2,R448&lt;=45.9),'[1]Pricing Schedule'!$F$52+('[1]Pricing Schedule'!$F$54*M448),
IF(AND(I448=38000,R448&gt;45.9,R448&lt;=123.4),'[1]Pricing Schedule'!$F$96+('[1]Pricing Schedule'!$F$97*M448),
IF(AND(I448=38000,R448&gt;123.4,R448&lt;=168.2,M448&lt;=10),'[1]Pricing Schedule'!$F$103+('[1]Pricing Schedule'!$F$105*M448),
IF(AND(I448=38000,R448&gt;123.4,R448&lt;=168.2,M448&gt;10),'[1]Pricing Schedule'!$F$111+('[1]Pricing Schedule'!$F$113*M448),
IF(AND(I448=38000,R448&gt;157.4,R448&lt;=336.4,M448&lt;=10),('[1]Pricing Schedule'!$F$103+('[1]Pricing Schedule'!$F$105*M448))*2,
IF(AND(I448=38000,R448&gt;157.4,R448&lt;=336.4,M448&gt;10),('[1]Pricing Schedule'!$F$111+('[1]Pricing Schedule'!$F$113*M448))*2,
IF(AND(I448=38000,R448&gt;314.8,R448&lt;=504.6,M448&lt;=10),('[1]Pricing Schedule'!$F$103+('[1]Pricing Schedule'!$F$105*M448))*3,
IF(AND(I448=38000,R448&gt;314.8,R448&lt;=504.6,M448&gt;10),('[1]Pricing Schedule'!$F$111+('[1]Pricing Schedule'!$F$113*M448))*3,
IF(AND(I448=38000,R448&gt;472.2,R448&lt;=672.8,M448&lt;=10),('[1]Pricing Schedule'!$F$103+('[1]Pricing Schedule'!$F$105*M448))*4,
IF(AND(I448=38000,R448&gt;472.2,R448&lt;=672.8,M448&gt;10),('[1]Pricing Schedule'!$F$111+('[1]Pricing Schedule'!$F$113*M448))*4,
IF(AND(I448=110000,R448&lt;=12.8,M448&gt;2),'[1]Pricing Schedule'!$F$62+('[1]Pricing Schedule'!$F$63*M448),
IF(AND(I448=110000,R448&lt;=12.8,M448&lt;=2),'[1]Pricing Schedule'!$F$96+('[1]Pricing Schedule'!$F$97*M448),
IF(AND(I448=110000,R448&gt;12.8,R448&lt;=22.8,M448&gt;3),'[1]Pricing Schedule'!$F$71+('[1]Pricing Schedule'!$F$72*M448),
IF(AND(I448=110000,R448&gt;12.8,R448&lt;=22.8,M448&lt;=3),'[1]Pricing Schedule'!$F$96+('[1]Pricing Schedule'!$F$97*M448),
IF(AND(I448=110000,R448&gt;22.8,R448&lt;=30.2),'[1]Pricing Schedule'!$F$80+('[1]Pricing Schedule'!$F$81*M448),
IF(AND(I448=110000,R448&gt;30.2,R448&lt;=45.9),'[1]Pricing Schedule'!$F$89+('[1]Pricing Schedule'!$F$90*M448),
IF(AND(I448=110000,R448&gt;45.9,R448&lt;=123.4),'[1]Pricing Schedule'!$F$96+('[1]Pricing Schedule'!$F$97*M448),
IF(AND(I448=110000,R448&gt;123.4,R448&lt;=168.2,M448&lt;=10),'[1]Pricing Schedule'!$F$103+('[1]Pricing Schedule'!$F$105*M448),
IF(AND(I448=110000,R448&gt;123.4,R448&lt;=168.2,M448&gt;10),'[1]Pricing Schedule'!$F$111+('[1]Pricing Schedule'!$F$113*M448),
IF(AND(I448=110000,R448&gt;168.2,R448&lt;=336.4,M448&lt;=10),('[1]Pricing Schedule'!$F$103+('[1]Pricing Schedule'!$F$105*M448))*2,
IF(AND(I448=110000,R448&gt;168.2,R448&lt;=336.4,M448&gt;10),('[1]Pricing Schedule'!$F$111+('[1]Pricing Schedule'!$F$113*M448))*2,
IF(AND(I448=110000,R448&gt;336.4,R448&lt;=504.6,M448&lt;=10),('[1]Pricing Schedule'!$F$103+('[1]Pricing Schedule'!$F$105*M448))*3,
IF(AND(I448=110000,R448&gt;336.4,R448&lt;=504.6,M448&gt;10),('[1]Pricing Schedule'!$F$111+('[1]Pricing Schedule'!$F$113*M448))*3,
IF(AND(I448=110000,R448&gt;504.6,R448&lt;=672.8,M448&lt;=10),('[1]Pricing Schedule'!$F$103+('[1]Pricing Schedule'!$F$105*M448))*4,
IF(AND(I448=110000,R448&gt;504.6,R448&lt;=672.8,M448&gt;10),('[1]Pricing Schedule'!$F$111+('[1]Pricing Schedule'!$F$113*M448))*4,
IF(AND(I448=110000,R448&gt;672.8,R448&lt;=841,M448&lt;=10),('[1]Pricing Schedule'!$F$103+('[1]Pricing Schedule'!$F$105*M448))*5,
IF(AND(I448=110000,R448&gt;672.8,R448&lt;=841,M448&gt;10),('[1]Pricing Schedule'!$F$111+('[1]Pricing Schedule'!$F$113*M448))*5,
IF(AND(I448=110000,R448&gt;672.8,R448&lt;=841,M448&lt;=10),('[1]Pricing Schedule'!$F$103+('[1]Pricing Schedule'!$F$105*M448))*5,
IF(AND(I448=110000,R448&gt;672.8,R448&lt;=841,M448&gt;10),('[1]Pricing Schedule'!$F$111+('[1]Pricing Schedule'!$F$113*M448))*5,
IF(AND(I448=110000,R448&gt;1345.6,R448&lt;=1513.8,M448&lt;=10),('[1]Pricing Schedule'!$F$103+('[1]Pricing Schedule'!$F$105*M448))*9,
IF(AND(I448=110000,R448&gt;1345.6,R448&lt;=1513.8,M448&gt;10),('[1]Pricing Schedule'!$F$111+('[1]Pricing Schedule'!$F$113*M448))*9,
9999999999)))))))))))))))))))))))))))))))))))))))</f>
        <v>699140</v>
      </c>
      <c r="T448" s="21">
        <f>IF(AND(I448=38000,R448&lt;=4.5,M448&gt;8),'[1]Pricing Schedule'!$J$9,
IF(AND(I448=38000,R448&lt;=4.5,M448&lt;=8),'[1]Pricing Schedule'!$J$36,
IF(AND(I448=38000,R448&gt;4.5,R448&lt;=9,M448&gt;8),'[1]Pricing Schedule'!$J$18,
IF(AND(I448=38000,R448&gt;4.5,R448&lt;=9,M448&lt;=8),'[1]Pricing Schedule'!$J$36,
IF(AND(I448=38000,R448&gt;9,R448&lt;=12.8,M448&gt;8),'[1]Pricing Schedule'!$J$27,
IF(AND(I448=38000,R448&gt;9,R448&lt;=12.8,M448&lt;=8),'[1]Pricing Schedule'!$J$36,
IF(AND(I448=38000,R448&gt;12.8,R448&lt;=22.8),'[1]Pricing Schedule'!$J$36,
IF(AND(I448=38000,R448&gt;22.8,R448&lt;=30.2),'[1]Pricing Schedule'!$J$45,
IF(AND(I448=38000,R448&gt;30.2,R448&lt;=45.9),'[1]Pricing Schedule'!$J$54,
IF(AND(I448=38000,R448&gt;45.9,R448&lt;=123.4),'[1]Pricing Schedule'!$J$97,
IF(AND(I448=38000,R448&gt;123.4,R448&lt;=168.2,M448&lt;=10),'[1]Pricing Schedule'!$J$105,
IF(AND(I448=38000,R448&gt;123.4,R448&lt;=168.2,M448&gt;10),'[1]Pricing Schedule'!$J$113,
IF(AND(I448=38000,R448&gt;168.2,R448&lt;=336.4,M448&lt;=10),('[1]Pricing Schedule'!$J$105),
IF(AND(I448=38000,R448&gt;168.2,R448&lt;=336.4,M448&gt;10),('[1]Pricing Schedule'!$J$113),
IF(AND(I448=38000,R448&gt;336.4,R448&lt;=504.6,M448&lt;=10),('[1]Pricing Schedule'!$J$105),
IF(AND(I448=38000,R448&gt;336.4,R448&lt;=504.6,M448&gt;10),('[1]Pricing Schedule'!$J$113),
IF(AND(I448=38000,R448&gt;504.6,R448&lt;=672.8,M448&lt;=10),('[1]Pricing Schedule'!$J$105),
IF(AND(I448=38000,R448&gt;504.6,R448&lt;=672.8,M448&gt;10),('[1]Pricing Schedule'!$J$113),
IF(AND(I448=110000,R448&lt;=12.8,M448&gt;2),'[1]Pricing Schedule'!$J$63,
IF(AND(I448=110000,R448&lt;=12.8,M448&lt;=2),'[1]Pricing Schedule'!$J$97,
IF(AND(I448=110000,R448&gt;12.8,R448&lt;=22.8,M448&gt;3),'[1]Pricing Schedule'!$J$72,
IF(AND(I448=110000,R448&gt;12.8,R448&lt;=22.8,M448&lt;=3),'[1]Pricing Schedule'!$J$97,
IF(AND(I448=110000,R448&gt;22.8,R448&lt;=30.2),'[1]Pricing Schedule'!$J$81,
IF(AND(I448=110000,R448&gt;30.2,R448&lt;=45.9),'[1]Pricing Schedule'!$J$90,
IF(AND(I448=110000,R448&gt;45.9,R448&lt;=123.4),'[1]Pricing Schedule'!$J$97,
IF(AND(I448=110000,R448&gt;123.4,R448&lt;=168.2,M448&lt;=10),'[1]Pricing Schedule'!$J$105,
IF(AND(I448=110000,R448&gt;123.4,R448&lt;=168.2,M448&gt;10),'[1]Pricing Schedule'!$J$113,
IF(AND(I448=110000,R448&gt;168.2,R448&lt;=336.2,M448&lt;=10),('[1]Pricing Schedule'!$J$105),
IF(AND(I448=110000,R448&gt;168.2,R448&lt;=336.2,M448&gt;10),('[1]Pricing Schedule'!$J$113),
IF(AND(I448=110000,R448&gt;336.4,R448&lt;=504.6,M448&lt;=10),('[1]Pricing Schedule'!$J$105),
IF(AND(I448=110000,R448&gt;336.4,R448&lt;=504.6,M448&gt;10),('[1]Pricing Schedule'!$J$113),
IF(AND(I448=110000,R448&gt;504.6,R448&lt;=672.8,M448&lt;=10),('[1]Pricing Schedule'!$J$105),
IF(AND(I448=110000,R448&gt;504.6,R448&lt;=672.8,M448&gt;10),('[1]Pricing Schedule'!$J$113),
IF(AND(I448=110000,R448&gt;672.8,R448&lt;=841,M448&lt;=10),('[1]Pricing Schedule'!$J$105),
IF(AND(I448=110000,R448&gt;672.8,R448&lt;=841,M448&gt;10),('[1]Pricing Schedule'!$J$113),
IF(AND(I448=110000,R448&gt;1682,R448&lt;=1850.2,M448&lt;=10),('[1]Pricing Schedule'!$J$105),
IF(AND(I448=110000,R448&gt;1682,R448&lt;=1850.2,M448&gt;10),('[1]Pricing Schedule'!$J$113),
IF(AND(I448=110000,R448&gt;2018.4,R448&lt;=2186.6,M448&lt;=10),('[1]Pricing Schedule'!$J$105),
IF(AND(I448=110000,R448&gt;2018.4,R448&lt;=2186.6,M448&gt;10),('[1]Pricing Schedule'!$J$113),999999999)))))))))))))))))))))))))))))))))))))))</f>
        <v>4</v>
      </c>
      <c r="U448" s="40">
        <f t="shared" si="42"/>
        <v>166461.90476190476</v>
      </c>
      <c r="V448" s="41">
        <f t="shared" si="43"/>
        <v>6.0073804960379897</v>
      </c>
      <c r="Y448" s="23">
        <v>246</v>
      </c>
      <c r="Z448" s="23">
        <v>595</v>
      </c>
      <c r="AR448" s="35"/>
    </row>
    <row r="449" spans="1:44">
      <c r="A449" s="23">
        <v>449</v>
      </c>
      <c r="B449" s="23">
        <v>449</v>
      </c>
      <c r="C449" s="23" t="s">
        <v>834</v>
      </c>
      <c r="D449" s="23" t="s">
        <v>384</v>
      </c>
      <c r="E449" s="23" t="s">
        <v>384</v>
      </c>
      <c r="F449" s="23" t="s">
        <v>835</v>
      </c>
      <c r="G449" s="23" t="s">
        <v>341</v>
      </c>
      <c r="H449" s="23" t="s">
        <v>113</v>
      </c>
      <c r="I449" s="13">
        <v>38000</v>
      </c>
      <c r="J449" s="13">
        <v>38000</v>
      </c>
      <c r="K449" s="23" t="s">
        <v>119</v>
      </c>
      <c r="L449" s="24">
        <v>8.5489999999999995</v>
      </c>
      <c r="M449" s="37">
        <f t="shared" si="38"/>
        <v>9</v>
      </c>
      <c r="N449" s="24">
        <v>0.28199999999999997</v>
      </c>
      <c r="O449" s="13">
        <v>2</v>
      </c>
      <c r="P449" s="36">
        <f t="shared" si="39"/>
        <v>0.28199999999999997</v>
      </c>
      <c r="Q449" s="38">
        <f t="shared" si="40"/>
        <v>4.2</v>
      </c>
      <c r="R449" s="37">
        <f t="shared" si="41"/>
        <v>4.2</v>
      </c>
      <c r="S449" s="39">
        <f>IF(AND(I449=38000,R449&lt;=4.5,M449&gt;8),'[1]Pricing Schedule'!$F$8+('[1]Pricing Schedule'!$F$9*M449),
IF(AND(I449=38000,R449&lt;=4.5,M449&lt;=8),'[1]Pricing Schedule'!$F$34+('[1]Pricing Schedule'!$F$36*M449),
IF(AND(I449=38000,R449&gt;4.5,R449&lt;=9,M449&gt;8),'[1]Pricing Schedule'!$F$17+('[1]Pricing Schedule'!$F$18*M449),
IF(AND(I449=38000,R449&gt;4.5,R449&lt;=9,M449&lt;=8),'[1]Pricing Schedule'!$F$34+('[1]Pricing Schedule'!$F$36*M449),
IF(AND(I449=38000,R449&gt;9,R449&lt;=12.8,M449&gt;8),'[1]Pricing Schedule'!$F$26+('[1]Pricing Schedule'!$F$27*M449),
IF(AND(I449=38000,R449&gt;9,R449&lt;=12.8,M449&lt;=8),'[1]Pricing Schedule'!$F$34+('[1]Pricing Schedule'!$F$36*M449),
IF(AND(I449=38000,R449&gt;12.8,R449&lt;=22.8),'[1]Pricing Schedule'!$F$34+('[1]Pricing Schedule'!$F$36*M449),
IF(AND(I449=38000,R449&gt;22.8,R449&lt;=30.2),'[1]Pricing Schedule'!$F$43+('[1]Pricing Schedule'!$F$45*M449),
IF(AND(I449=38000,R449&gt;30.2,R449&lt;=45.9),'[1]Pricing Schedule'!$F$52+('[1]Pricing Schedule'!$F$54*M449),
IF(AND(I449=38000,R449&gt;45.9,R449&lt;=123.4),'[1]Pricing Schedule'!$F$96+('[1]Pricing Schedule'!$F$97*M449),
IF(AND(I449=38000,R449&gt;123.4,R449&lt;=168.2,M449&lt;=10),'[1]Pricing Schedule'!$F$103+('[1]Pricing Schedule'!$F$105*M449),
IF(AND(I449=38000,R449&gt;123.4,R449&lt;=168.2,M449&gt;10),'[1]Pricing Schedule'!$F$111+('[1]Pricing Schedule'!$F$113*M449),
IF(AND(I449=38000,R449&gt;157.4,R449&lt;=336.4,M449&lt;=10),('[1]Pricing Schedule'!$F$103+('[1]Pricing Schedule'!$F$105*M449))*2,
IF(AND(I449=38000,R449&gt;157.4,R449&lt;=336.4,M449&gt;10),('[1]Pricing Schedule'!$F$111+('[1]Pricing Schedule'!$F$113*M449))*2,
IF(AND(I449=38000,R449&gt;314.8,R449&lt;=504.6,M449&lt;=10),('[1]Pricing Schedule'!$F$103+('[1]Pricing Schedule'!$F$105*M449))*3,
IF(AND(I449=38000,R449&gt;314.8,R449&lt;=504.6,M449&gt;10),('[1]Pricing Schedule'!$F$111+('[1]Pricing Schedule'!$F$113*M449))*3,
IF(AND(I449=38000,R449&gt;472.2,R449&lt;=672.8,M449&lt;=10),('[1]Pricing Schedule'!$F$103+('[1]Pricing Schedule'!$F$105*M449))*4,
IF(AND(I449=38000,R449&gt;472.2,R449&lt;=672.8,M449&gt;10),('[1]Pricing Schedule'!$F$111+('[1]Pricing Schedule'!$F$113*M449))*4,
IF(AND(I449=110000,R449&lt;=12.8,M449&gt;2),'[1]Pricing Schedule'!$F$62+('[1]Pricing Schedule'!$F$63*M449),
IF(AND(I449=110000,R449&lt;=12.8,M449&lt;=2),'[1]Pricing Schedule'!$F$96+('[1]Pricing Schedule'!$F$97*M449),
IF(AND(I449=110000,R449&gt;12.8,R449&lt;=22.8,M449&gt;3),'[1]Pricing Schedule'!$F$71+('[1]Pricing Schedule'!$F$72*M449),
IF(AND(I449=110000,R449&gt;12.8,R449&lt;=22.8,M449&lt;=3),'[1]Pricing Schedule'!$F$96+('[1]Pricing Schedule'!$F$97*M449),
IF(AND(I449=110000,R449&gt;22.8,R449&lt;=30.2),'[1]Pricing Schedule'!$F$80+('[1]Pricing Schedule'!$F$81*M449),
IF(AND(I449=110000,R449&gt;30.2,R449&lt;=45.9),'[1]Pricing Schedule'!$F$89+('[1]Pricing Schedule'!$F$90*M449),
IF(AND(I449=110000,R449&gt;45.9,R449&lt;=123.4),'[1]Pricing Schedule'!$F$96+('[1]Pricing Schedule'!$F$97*M449),
IF(AND(I449=110000,R449&gt;123.4,R449&lt;=168.2,M449&lt;=10),'[1]Pricing Schedule'!$F$103+('[1]Pricing Schedule'!$F$105*M449),
IF(AND(I449=110000,R449&gt;123.4,R449&lt;=168.2,M449&gt;10),'[1]Pricing Schedule'!$F$111+('[1]Pricing Schedule'!$F$113*M449),
IF(AND(I449=110000,R449&gt;168.2,R449&lt;=336.4,M449&lt;=10),('[1]Pricing Schedule'!$F$103+('[1]Pricing Schedule'!$F$105*M449))*2,
IF(AND(I449=110000,R449&gt;168.2,R449&lt;=336.4,M449&gt;10),('[1]Pricing Schedule'!$F$111+('[1]Pricing Schedule'!$F$113*M449))*2,
IF(AND(I449=110000,R449&gt;336.4,R449&lt;=504.6,M449&lt;=10),('[1]Pricing Schedule'!$F$103+('[1]Pricing Schedule'!$F$105*M449))*3,
IF(AND(I449=110000,R449&gt;336.4,R449&lt;=504.6,M449&gt;10),('[1]Pricing Schedule'!$F$111+('[1]Pricing Schedule'!$F$113*M449))*3,
IF(AND(I449=110000,R449&gt;504.6,R449&lt;=672.8,M449&lt;=10),('[1]Pricing Schedule'!$F$103+('[1]Pricing Schedule'!$F$105*M449))*4,
IF(AND(I449=110000,R449&gt;504.6,R449&lt;=672.8,M449&gt;10),('[1]Pricing Schedule'!$F$111+('[1]Pricing Schedule'!$F$113*M449))*4,
IF(AND(I449=110000,R449&gt;672.8,R449&lt;=841,M449&lt;=10),('[1]Pricing Schedule'!$F$103+('[1]Pricing Schedule'!$F$105*M449))*5,
IF(AND(I449=110000,R449&gt;672.8,R449&lt;=841,M449&gt;10),('[1]Pricing Schedule'!$F$111+('[1]Pricing Schedule'!$F$113*M449))*5,
IF(AND(I449=110000,R449&gt;672.8,R449&lt;=841,M449&lt;=10),('[1]Pricing Schedule'!$F$103+('[1]Pricing Schedule'!$F$105*M449))*5,
IF(AND(I449=110000,R449&gt;672.8,R449&lt;=841,M449&gt;10),('[1]Pricing Schedule'!$F$111+('[1]Pricing Schedule'!$F$113*M449))*5,
IF(AND(I449=110000,R449&gt;1345.6,R449&lt;=1513.8,M449&lt;=10),('[1]Pricing Schedule'!$F$103+('[1]Pricing Schedule'!$F$105*M449))*9,
IF(AND(I449=110000,R449&gt;1345.6,R449&lt;=1513.8,M449&gt;10),('[1]Pricing Schedule'!$F$111+('[1]Pricing Schedule'!$F$113*M449))*9,
9999999999)))))))))))))))))))))))))))))))))))))))</f>
        <v>1334440</v>
      </c>
      <c r="T449" s="21">
        <f>IF(AND(I449=38000,R449&lt;=4.5,M449&gt;8),'[1]Pricing Schedule'!$J$9,
IF(AND(I449=38000,R449&lt;=4.5,M449&lt;=8),'[1]Pricing Schedule'!$J$36,
IF(AND(I449=38000,R449&gt;4.5,R449&lt;=9,M449&gt;8),'[1]Pricing Schedule'!$J$18,
IF(AND(I449=38000,R449&gt;4.5,R449&lt;=9,M449&lt;=8),'[1]Pricing Schedule'!$J$36,
IF(AND(I449=38000,R449&gt;9,R449&lt;=12.8,M449&gt;8),'[1]Pricing Schedule'!$J$27,
IF(AND(I449=38000,R449&gt;9,R449&lt;=12.8,M449&lt;=8),'[1]Pricing Schedule'!$J$36,
IF(AND(I449=38000,R449&gt;12.8,R449&lt;=22.8),'[1]Pricing Schedule'!$J$36,
IF(AND(I449=38000,R449&gt;22.8,R449&lt;=30.2),'[1]Pricing Schedule'!$J$45,
IF(AND(I449=38000,R449&gt;30.2,R449&lt;=45.9),'[1]Pricing Schedule'!$J$54,
IF(AND(I449=38000,R449&gt;45.9,R449&lt;=123.4),'[1]Pricing Schedule'!$J$97,
IF(AND(I449=38000,R449&gt;123.4,R449&lt;=168.2,M449&lt;=10),'[1]Pricing Schedule'!$J$105,
IF(AND(I449=38000,R449&gt;123.4,R449&lt;=168.2,M449&gt;10),'[1]Pricing Schedule'!$J$113,
IF(AND(I449=38000,R449&gt;168.2,R449&lt;=336.4,M449&lt;=10),('[1]Pricing Schedule'!$J$105),
IF(AND(I449=38000,R449&gt;168.2,R449&lt;=336.4,M449&gt;10),('[1]Pricing Schedule'!$J$113),
IF(AND(I449=38000,R449&gt;336.4,R449&lt;=504.6,M449&lt;=10),('[1]Pricing Schedule'!$J$105),
IF(AND(I449=38000,R449&gt;336.4,R449&lt;=504.6,M449&gt;10),('[1]Pricing Schedule'!$J$113),
IF(AND(I449=38000,R449&gt;504.6,R449&lt;=672.8,M449&lt;=10),('[1]Pricing Schedule'!$J$105),
IF(AND(I449=38000,R449&gt;504.6,R449&lt;=672.8,M449&gt;10),('[1]Pricing Schedule'!$J$113),
IF(AND(I449=110000,R449&lt;=12.8,M449&gt;2),'[1]Pricing Schedule'!$J$63,
IF(AND(I449=110000,R449&lt;=12.8,M449&lt;=2),'[1]Pricing Schedule'!$J$97,
IF(AND(I449=110000,R449&gt;12.8,R449&lt;=22.8,M449&gt;3),'[1]Pricing Schedule'!$J$72,
IF(AND(I449=110000,R449&gt;12.8,R449&lt;=22.8,M449&lt;=3),'[1]Pricing Schedule'!$J$97,
IF(AND(I449=110000,R449&gt;22.8,R449&lt;=30.2),'[1]Pricing Schedule'!$J$81,
IF(AND(I449=110000,R449&gt;30.2,R449&lt;=45.9),'[1]Pricing Schedule'!$J$90,
IF(AND(I449=110000,R449&gt;45.9,R449&lt;=123.4),'[1]Pricing Schedule'!$J$97,
IF(AND(I449=110000,R449&gt;123.4,R449&lt;=168.2,M449&lt;=10),'[1]Pricing Schedule'!$J$105,
IF(AND(I449=110000,R449&gt;123.4,R449&lt;=168.2,M449&gt;10),'[1]Pricing Schedule'!$J$113,
IF(AND(I449=110000,R449&gt;168.2,R449&lt;=336.2,M449&lt;=10),('[1]Pricing Schedule'!$J$105),
IF(AND(I449=110000,R449&gt;168.2,R449&lt;=336.2,M449&gt;10),('[1]Pricing Schedule'!$J$113),
IF(AND(I449=110000,R449&gt;336.4,R449&lt;=504.6,M449&lt;=10),('[1]Pricing Schedule'!$J$105),
IF(AND(I449=110000,R449&gt;336.4,R449&lt;=504.6,M449&gt;10),('[1]Pricing Schedule'!$J$113),
IF(AND(I449=110000,R449&gt;504.6,R449&lt;=672.8,M449&lt;=10),('[1]Pricing Schedule'!$J$105),
IF(AND(I449=110000,R449&gt;504.6,R449&lt;=672.8,M449&gt;10),('[1]Pricing Schedule'!$J$113),
IF(AND(I449=110000,R449&gt;672.8,R449&lt;=841,M449&lt;=10),('[1]Pricing Schedule'!$J$105),
IF(AND(I449=110000,R449&gt;672.8,R449&lt;=841,M449&gt;10),('[1]Pricing Schedule'!$J$113),
IF(AND(I449=110000,R449&gt;1682,R449&lt;=1850.2,M449&lt;=10),('[1]Pricing Schedule'!$J$105),
IF(AND(I449=110000,R449&gt;1682,R449&lt;=1850.2,M449&gt;10),('[1]Pricing Schedule'!$J$113),
IF(AND(I449=110000,R449&gt;2018.4,R449&lt;=2186.6,M449&lt;=10),('[1]Pricing Schedule'!$J$105),
IF(AND(I449=110000,R449&gt;2018.4,R449&lt;=2186.6,M449&gt;10),('[1]Pricing Schedule'!$J$113),999999999)))))))))))))))))))))))))))))))))))))))</f>
        <v>1</v>
      </c>
      <c r="U449" s="40">
        <f t="shared" si="42"/>
        <v>317723.80952380953</v>
      </c>
      <c r="V449" s="41">
        <f t="shared" si="43"/>
        <v>3.1473876682353645</v>
      </c>
      <c r="Y449" s="23">
        <v>642</v>
      </c>
      <c r="Z449" s="23">
        <v>607</v>
      </c>
      <c r="AR449" s="35"/>
    </row>
    <row r="450" spans="1:44">
      <c r="A450" s="23">
        <v>450</v>
      </c>
      <c r="B450" s="23">
        <v>450</v>
      </c>
      <c r="C450" s="23" t="s">
        <v>836</v>
      </c>
      <c r="D450" s="23" t="s">
        <v>709</v>
      </c>
      <c r="E450" s="23" t="s">
        <v>709</v>
      </c>
      <c r="F450" s="23" t="s">
        <v>837</v>
      </c>
      <c r="G450" s="23" t="s">
        <v>838</v>
      </c>
      <c r="H450" s="23" t="s">
        <v>113</v>
      </c>
      <c r="I450" s="13">
        <v>38000</v>
      </c>
      <c r="J450" s="13">
        <v>38000</v>
      </c>
      <c r="K450" s="23" t="s">
        <v>119</v>
      </c>
      <c r="L450" s="24">
        <v>6.1130000000000004</v>
      </c>
      <c r="M450" s="37">
        <f t="shared" ref="M450:M513" si="44">ROUNDUP(L450,0)</f>
        <v>7</v>
      </c>
      <c r="N450" s="24">
        <v>9.7000000000000003E-2</v>
      </c>
      <c r="O450" s="13">
        <v>2</v>
      </c>
      <c r="P450" s="36">
        <f t="shared" ref="P450:P513" si="45">IF(AND(O450=1,N450&gt;$AJ$2),N450*$AQ$2,
IF(AND(O450=1,N450&lt;=$AJ$2),N450,
IF(AND(O450=2,N450&gt;$AJ$3),N450*$AQ$3,
IF(AND(O450=2,N450&lt;=$AJ$3),N450,
IF(AND(O450=3,N450&gt;$AJ$4),N450*$AQ$4,
IF(AND(O450=3,N450&lt;=$AJ$4),N450,99999))))))</f>
        <v>9.7000000000000003E-2</v>
      </c>
      <c r="Q450" s="38">
        <f t="shared" ref="Q450:Q513" si="46">IF(AND(O450=1,P450&lt;$AJ$2),$AP$2,
IF(AND(O450=1,P450&gt;=$AJ$2,P450&lt;$AL$2),$AP$2*2,
IF(AND(O450=1,P450&gt;=$AL$2),((FLOOR(P450,$AK$2))/$AK$2)*$AP$2,
IF(AND(O450=2,P450&lt;$AJ$3),$AP$3,
IF(AND(O450=2,P450&gt;=$AJ$3,P450&lt;$AL$3),$AP$3*2,
IF(AND(O450=2,P450&gt;=$AL$3),((FLOOR(P450,$AK$3))/$AK$3)*$AP$3,
IF(AND(O450=3,P450&lt;$AJ$4),$AP$4,
IF(AND(O450=3,P450&gt;=$AJ$4,P450&lt;$AL$4),$AP$4*2,
IF(AND(O450=3,P450&gt;=$AL$4),((FLOOR(P450,$AK$4))/$AK$4)*$AP$4,9999999)))))))))</f>
        <v>4.2</v>
      </c>
      <c r="R450" s="37">
        <f t="shared" ref="R450:R513" si="47">Q450</f>
        <v>4.2</v>
      </c>
      <c r="S450" s="39">
        <f>IF(AND(I450=38000,R450&lt;=4.5,M450&gt;8),'[1]Pricing Schedule'!$F$8+('[1]Pricing Schedule'!$F$9*M450),
IF(AND(I450=38000,R450&lt;=4.5,M450&lt;=8),'[1]Pricing Schedule'!$F$34+('[1]Pricing Schedule'!$F$36*M450),
IF(AND(I450=38000,R450&gt;4.5,R450&lt;=9,M450&gt;8),'[1]Pricing Schedule'!$F$17+('[1]Pricing Schedule'!$F$18*M450),
IF(AND(I450=38000,R450&gt;4.5,R450&lt;=9,M450&lt;=8),'[1]Pricing Schedule'!$F$34+('[1]Pricing Schedule'!$F$36*M450),
IF(AND(I450=38000,R450&gt;9,R450&lt;=12.8,M450&gt;8),'[1]Pricing Schedule'!$F$26+('[1]Pricing Schedule'!$F$27*M450),
IF(AND(I450=38000,R450&gt;9,R450&lt;=12.8,M450&lt;=8),'[1]Pricing Schedule'!$F$34+('[1]Pricing Schedule'!$F$36*M450),
IF(AND(I450=38000,R450&gt;12.8,R450&lt;=22.8),'[1]Pricing Schedule'!$F$34+('[1]Pricing Schedule'!$F$36*M450),
IF(AND(I450=38000,R450&gt;22.8,R450&lt;=30.2),'[1]Pricing Schedule'!$F$43+('[1]Pricing Schedule'!$F$45*M450),
IF(AND(I450=38000,R450&gt;30.2,R450&lt;=45.9),'[1]Pricing Schedule'!$F$52+('[1]Pricing Schedule'!$F$54*M450),
IF(AND(I450=38000,R450&gt;45.9,R450&lt;=123.4),'[1]Pricing Schedule'!$F$96+('[1]Pricing Schedule'!$F$97*M450),
IF(AND(I450=38000,R450&gt;123.4,R450&lt;=168.2,M450&lt;=10),'[1]Pricing Schedule'!$F$103+('[1]Pricing Schedule'!$F$105*M450),
IF(AND(I450=38000,R450&gt;123.4,R450&lt;=168.2,M450&gt;10),'[1]Pricing Schedule'!$F$111+('[1]Pricing Schedule'!$F$113*M450),
IF(AND(I450=38000,R450&gt;157.4,R450&lt;=336.4,M450&lt;=10),('[1]Pricing Schedule'!$F$103+('[1]Pricing Schedule'!$F$105*M450))*2,
IF(AND(I450=38000,R450&gt;157.4,R450&lt;=336.4,M450&gt;10),('[1]Pricing Schedule'!$F$111+('[1]Pricing Schedule'!$F$113*M450))*2,
IF(AND(I450=38000,R450&gt;314.8,R450&lt;=504.6,M450&lt;=10),('[1]Pricing Schedule'!$F$103+('[1]Pricing Schedule'!$F$105*M450))*3,
IF(AND(I450=38000,R450&gt;314.8,R450&lt;=504.6,M450&gt;10),('[1]Pricing Schedule'!$F$111+('[1]Pricing Schedule'!$F$113*M450))*3,
IF(AND(I450=38000,R450&gt;472.2,R450&lt;=672.8,M450&lt;=10),('[1]Pricing Schedule'!$F$103+('[1]Pricing Schedule'!$F$105*M450))*4,
IF(AND(I450=38000,R450&gt;472.2,R450&lt;=672.8,M450&gt;10),('[1]Pricing Schedule'!$F$111+('[1]Pricing Schedule'!$F$113*M450))*4,
IF(AND(I450=110000,R450&lt;=12.8,M450&gt;2),'[1]Pricing Schedule'!$F$62+('[1]Pricing Schedule'!$F$63*M450),
IF(AND(I450=110000,R450&lt;=12.8,M450&lt;=2),'[1]Pricing Schedule'!$F$96+('[1]Pricing Schedule'!$F$97*M450),
IF(AND(I450=110000,R450&gt;12.8,R450&lt;=22.8,M450&gt;3),'[1]Pricing Schedule'!$F$71+('[1]Pricing Schedule'!$F$72*M450),
IF(AND(I450=110000,R450&gt;12.8,R450&lt;=22.8,M450&lt;=3),'[1]Pricing Schedule'!$F$96+('[1]Pricing Schedule'!$F$97*M450),
IF(AND(I450=110000,R450&gt;22.8,R450&lt;=30.2),'[1]Pricing Schedule'!$F$80+('[1]Pricing Schedule'!$F$81*M450),
IF(AND(I450=110000,R450&gt;30.2,R450&lt;=45.9),'[1]Pricing Schedule'!$F$89+('[1]Pricing Schedule'!$F$90*M450),
IF(AND(I450=110000,R450&gt;45.9,R450&lt;=123.4),'[1]Pricing Schedule'!$F$96+('[1]Pricing Schedule'!$F$97*M450),
IF(AND(I450=110000,R450&gt;123.4,R450&lt;=168.2,M450&lt;=10),'[1]Pricing Schedule'!$F$103+('[1]Pricing Schedule'!$F$105*M450),
IF(AND(I450=110000,R450&gt;123.4,R450&lt;=168.2,M450&gt;10),'[1]Pricing Schedule'!$F$111+('[1]Pricing Schedule'!$F$113*M450),
IF(AND(I450=110000,R450&gt;168.2,R450&lt;=336.4,M450&lt;=10),('[1]Pricing Schedule'!$F$103+('[1]Pricing Schedule'!$F$105*M450))*2,
IF(AND(I450=110000,R450&gt;168.2,R450&lt;=336.4,M450&gt;10),('[1]Pricing Schedule'!$F$111+('[1]Pricing Schedule'!$F$113*M450))*2,
IF(AND(I450=110000,R450&gt;336.4,R450&lt;=504.6,M450&lt;=10),('[1]Pricing Schedule'!$F$103+('[1]Pricing Schedule'!$F$105*M450))*3,
IF(AND(I450=110000,R450&gt;336.4,R450&lt;=504.6,M450&gt;10),('[1]Pricing Schedule'!$F$111+('[1]Pricing Schedule'!$F$113*M450))*3,
IF(AND(I450=110000,R450&gt;504.6,R450&lt;=672.8,M450&lt;=10),('[1]Pricing Schedule'!$F$103+('[1]Pricing Schedule'!$F$105*M450))*4,
IF(AND(I450=110000,R450&gt;504.6,R450&lt;=672.8,M450&gt;10),('[1]Pricing Schedule'!$F$111+('[1]Pricing Schedule'!$F$113*M450))*4,
IF(AND(I450=110000,R450&gt;672.8,R450&lt;=841,M450&lt;=10),('[1]Pricing Schedule'!$F$103+('[1]Pricing Schedule'!$F$105*M450))*5,
IF(AND(I450=110000,R450&gt;672.8,R450&lt;=841,M450&gt;10),('[1]Pricing Schedule'!$F$111+('[1]Pricing Schedule'!$F$113*M450))*5,
IF(AND(I450=110000,R450&gt;672.8,R450&lt;=841,M450&lt;=10),('[1]Pricing Schedule'!$F$103+('[1]Pricing Schedule'!$F$105*M450))*5,
IF(AND(I450=110000,R450&gt;672.8,R450&lt;=841,M450&gt;10),('[1]Pricing Schedule'!$F$111+('[1]Pricing Schedule'!$F$113*M450))*5,
IF(AND(I450=110000,R450&gt;1345.6,R450&lt;=1513.8,M450&lt;=10),('[1]Pricing Schedule'!$F$103+('[1]Pricing Schedule'!$F$105*M450))*9,
IF(AND(I450=110000,R450&gt;1345.6,R450&lt;=1513.8,M450&gt;10),('[1]Pricing Schedule'!$F$111+('[1]Pricing Schedule'!$F$113*M450))*9,
9999999999)))))))))))))))))))))))))))))))))))))))</f>
        <v>839680</v>
      </c>
      <c r="T450" s="21">
        <f>IF(AND(I450=38000,R450&lt;=4.5,M450&gt;8),'[1]Pricing Schedule'!$J$9,
IF(AND(I450=38000,R450&lt;=4.5,M450&lt;=8),'[1]Pricing Schedule'!$J$36,
IF(AND(I450=38000,R450&gt;4.5,R450&lt;=9,M450&gt;8),'[1]Pricing Schedule'!$J$18,
IF(AND(I450=38000,R450&gt;4.5,R450&lt;=9,M450&lt;=8),'[1]Pricing Schedule'!$J$36,
IF(AND(I450=38000,R450&gt;9,R450&lt;=12.8,M450&gt;8),'[1]Pricing Schedule'!$J$27,
IF(AND(I450=38000,R450&gt;9,R450&lt;=12.8,M450&lt;=8),'[1]Pricing Schedule'!$J$36,
IF(AND(I450=38000,R450&gt;12.8,R450&lt;=22.8),'[1]Pricing Schedule'!$J$36,
IF(AND(I450=38000,R450&gt;22.8,R450&lt;=30.2),'[1]Pricing Schedule'!$J$45,
IF(AND(I450=38000,R450&gt;30.2,R450&lt;=45.9),'[1]Pricing Schedule'!$J$54,
IF(AND(I450=38000,R450&gt;45.9,R450&lt;=123.4),'[1]Pricing Schedule'!$J$97,
IF(AND(I450=38000,R450&gt;123.4,R450&lt;=168.2,M450&lt;=10),'[1]Pricing Schedule'!$J$105,
IF(AND(I450=38000,R450&gt;123.4,R450&lt;=168.2,M450&gt;10),'[1]Pricing Schedule'!$J$113,
IF(AND(I450=38000,R450&gt;168.2,R450&lt;=336.4,M450&lt;=10),('[1]Pricing Schedule'!$J$105),
IF(AND(I450=38000,R450&gt;168.2,R450&lt;=336.4,M450&gt;10),('[1]Pricing Schedule'!$J$113),
IF(AND(I450=38000,R450&gt;336.4,R450&lt;=504.6,M450&lt;=10),('[1]Pricing Schedule'!$J$105),
IF(AND(I450=38000,R450&gt;336.4,R450&lt;=504.6,M450&gt;10),('[1]Pricing Schedule'!$J$113),
IF(AND(I450=38000,R450&gt;504.6,R450&lt;=672.8,M450&lt;=10),('[1]Pricing Schedule'!$J$105),
IF(AND(I450=38000,R450&gt;504.6,R450&lt;=672.8,M450&gt;10),('[1]Pricing Schedule'!$J$113),
IF(AND(I450=110000,R450&lt;=12.8,M450&gt;2),'[1]Pricing Schedule'!$J$63,
IF(AND(I450=110000,R450&lt;=12.8,M450&lt;=2),'[1]Pricing Schedule'!$J$97,
IF(AND(I450=110000,R450&gt;12.8,R450&lt;=22.8,M450&gt;3),'[1]Pricing Schedule'!$J$72,
IF(AND(I450=110000,R450&gt;12.8,R450&lt;=22.8,M450&lt;=3),'[1]Pricing Schedule'!$J$97,
IF(AND(I450=110000,R450&gt;22.8,R450&lt;=30.2),'[1]Pricing Schedule'!$J$81,
IF(AND(I450=110000,R450&gt;30.2,R450&lt;=45.9),'[1]Pricing Schedule'!$J$90,
IF(AND(I450=110000,R450&gt;45.9,R450&lt;=123.4),'[1]Pricing Schedule'!$J$97,
IF(AND(I450=110000,R450&gt;123.4,R450&lt;=168.2,M450&lt;=10),'[1]Pricing Schedule'!$J$105,
IF(AND(I450=110000,R450&gt;123.4,R450&lt;=168.2,M450&gt;10),'[1]Pricing Schedule'!$J$113,
IF(AND(I450=110000,R450&gt;168.2,R450&lt;=336.2,M450&lt;=10),('[1]Pricing Schedule'!$J$105),
IF(AND(I450=110000,R450&gt;168.2,R450&lt;=336.2,M450&gt;10),('[1]Pricing Schedule'!$J$113),
IF(AND(I450=110000,R450&gt;336.4,R450&lt;=504.6,M450&lt;=10),('[1]Pricing Schedule'!$J$105),
IF(AND(I450=110000,R450&gt;336.4,R450&lt;=504.6,M450&gt;10),('[1]Pricing Schedule'!$J$113),
IF(AND(I450=110000,R450&gt;504.6,R450&lt;=672.8,M450&lt;=10),('[1]Pricing Schedule'!$J$105),
IF(AND(I450=110000,R450&gt;504.6,R450&lt;=672.8,M450&gt;10),('[1]Pricing Schedule'!$J$113),
IF(AND(I450=110000,R450&gt;672.8,R450&lt;=841,M450&lt;=10),('[1]Pricing Schedule'!$J$105),
IF(AND(I450=110000,R450&gt;672.8,R450&lt;=841,M450&gt;10),('[1]Pricing Schedule'!$J$113),
IF(AND(I450=110000,R450&gt;1682,R450&lt;=1850.2,M450&lt;=10),('[1]Pricing Schedule'!$J$105),
IF(AND(I450=110000,R450&gt;1682,R450&lt;=1850.2,M450&gt;10),('[1]Pricing Schedule'!$J$113),
IF(AND(I450=110000,R450&gt;2018.4,R450&lt;=2186.6,M450&lt;=10),('[1]Pricing Schedule'!$J$105),
IF(AND(I450=110000,R450&gt;2018.4,R450&lt;=2186.6,M450&gt;10),('[1]Pricing Schedule'!$J$113),999999999)))))))))))))))))))))))))))))))))))))))</f>
        <v>4</v>
      </c>
      <c r="U450" s="40">
        <f t="shared" ref="U450:U513" si="48">S450/R450</f>
        <v>199923.80952380953</v>
      </c>
      <c r="V450" s="41">
        <f t="shared" ref="V450:V513" si="49">(R450*1000000)/S450</f>
        <v>5.0019054878048781</v>
      </c>
      <c r="Y450" s="23">
        <v>684</v>
      </c>
      <c r="Z450" s="23">
        <v>596</v>
      </c>
      <c r="AR450" s="35"/>
    </row>
    <row r="451" spans="1:44">
      <c r="A451" s="23">
        <v>451</v>
      </c>
      <c r="B451" s="23">
        <v>451</v>
      </c>
      <c r="C451" s="23" t="s">
        <v>839</v>
      </c>
      <c r="D451" s="23" t="s">
        <v>116</v>
      </c>
      <c r="E451" s="23" t="s">
        <v>116</v>
      </c>
      <c r="F451" s="23" t="s">
        <v>374</v>
      </c>
      <c r="G451" s="23" t="s">
        <v>375</v>
      </c>
      <c r="H451" s="23" t="s">
        <v>133</v>
      </c>
      <c r="I451" s="13">
        <v>110000</v>
      </c>
      <c r="L451" s="24">
        <v>2.5670000000000002</v>
      </c>
      <c r="M451" s="37">
        <f t="shared" si="44"/>
        <v>3</v>
      </c>
      <c r="N451" s="24">
        <v>0.20799999999999999</v>
      </c>
      <c r="O451" s="13">
        <v>2</v>
      </c>
      <c r="P451" s="36">
        <f t="shared" si="45"/>
        <v>0.20799999999999999</v>
      </c>
      <c r="Q451" s="38">
        <f t="shared" si="46"/>
        <v>4.2</v>
      </c>
      <c r="R451" s="37">
        <f t="shared" si="47"/>
        <v>4.2</v>
      </c>
      <c r="S451" s="39">
        <f>IF(AND(I451=38000,R451&lt;=4.5,M451&gt;8),'[1]Pricing Schedule'!$F$8+('[1]Pricing Schedule'!$F$9*M451),
IF(AND(I451=38000,R451&lt;=4.5,M451&lt;=8),'[1]Pricing Schedule'!$F$34+('[1]Pricing Schedule'!$F$36*M451),
IF(AND(I451=38000,R451&gt;4.5,R451&lt;=9,M451&gt;8),'[1]Pricing Schedule'!$F$17+('[1]Pricing Schedule'!$F$18*M451),
IF(AND(I451=38000,R451&gt;4.5,R451&lt;=9,M451&lt;=8),'[1]Pricing Schedule'!$F$34+('[1]Pricing Schedule'!$F$36*M451),
IF(AND(I451=38000,R451&gt;9,R451&lt;=12.8,M451&gt;8),'[1]Pricing Schedule'!$F$26+('[1]Pricing Schedule'!$F$27*M451),
IF(AND(I451=38000,R451&gt;9,R451&lt;=12.8,M451&lt;=8),'[1]Pricing Schedule'!$F$34+('[1]Pricing Schedule'!$F$36*M451),
IF(AND(I451=38000,R451&gt;12.8,R451&lt;=22.8),'[1]Pricing Schedule'!$F$34+('[1]Pricing Schedule'!$F$36*M451),
IF(AND(I451=38000,R451&gt;22.8,R451&lt;=30.2),'[1]Pricing Schedule'!$F$43+('[1]Pricing Schedule'!$F$45*M451),
IF(AND(I451=38000,R451&gt;30.2,R451&lt;=45.9),'[1]Pricing Schedule'!$F$52+('[1]Pricing Schedule'!$F$54*M451),
IF(AND(I451=38000,R451&gt;45.9,R451&lt;=123.4),'[1]Pricing Schedule'!$F$96+('[1]Pricing Schedule'!$F$97*M451),
IF(AND(I451=38000,R451&gt;123.4,R451&lt;=168.2,M451&lt;=10),'[1]Pricing Schedule'!$F$103+('[1]Pricing Schedule'!$F$105*M451),
IF(AND(I451=38000,R451&gt;123.4,R451&lt;=168.2,M451&gt;10),'[1]Pricing Schedule'!$F$111+('[1]Pricing Schedule'!$F$113*M451),
IF(AND(I451=38000,R451&gt;157.4,R451&lt;=336.4,M451&lt;=10),('[1]Pricing Schedule'!$F$103+('[1]Pricing Schedule'!$F$105*M451))*2,
IF(AND(I451=38000,R451&gt;157.4,R451&lt;=336.4,M451&gt;10),('[1]Pricing Schedule'!$F$111+('[1]Pricing Schedule'!$F$113*M451))*2,
IF(AND(I451=38000,R451&gt;314.8,R451&lt;=504.6,M451&lt;=10),('[1]Pricing Schedule'!$F$103+('[1]Pricing Schedule'!$F$105*M451))*3,
IF(AND(I451=38000,R451&gt;314.8,R451&lt;=504.6,M451&gt;10),('[1]Pricing Schedule'!$F$111+('[1]Pricing Schedule'!$F$113*M451))*3,
IF(AND(I451=38000,R451&gt;472.2,R451&lt;=672.8,M451&lt;=10),('[1]Pricing Schedule'!$F$103+('[1]Pricing Schedule'!$F$105*M451))*4,
IF(AND(I451=38000,R451&gt;472.2,R451&lt;=672.8,M451&gt;10),('[1]Pricing Schedule'!$F$111+('[1]Pricing Schedule'!$F$113*M451))*4,
IF(AND(I451=110000,R451&lt;=12.8,M451&gt;2),'[1]Pricing Schedule'!$F$62+('[1]Pricing Schedule'!$F$63*M451),
IF(AND(I451=110000,R451&lt;=12.8,M451&lt;=2),'[1]Pricing Schedule'!$F$96+('[1]Pricing Schedule'!$F$97*M451),
IF(AND(I451=110000,R451&gt;12.8,R451&lt;=22.8,M451&gt;3),'[1]Pricing Schedule'!$F$71+('[1]Pricing Schedule'!$F$72*M451),
IF(AND(I451=110000,R451&gt;12.8,R451&lt;=22.8,M451&lt;=3),'[1]Pricing Schedule'!$F$96+('[1]Pricing Schedule'!$F$97*M451),
IF(AND(I451=110000,R451&gt;22.8,R451&lt;=30.2),'[1]Pricing Schedule'!$F$80+('[1]Pricing Schedule'!$F$81*M451),
IF(AND(I451=110000,R451&gt;30.2,R451&lt;=45.9),'[1]Pricing Schedule'!$F$89+('[1]Pricing Schedule'!$F$90*M451),
IF(AND(I451=110000,R451&gt;45.9,R451&lt;=123.4),'[1]Pricing Schedule'!$F$96+('[1]Pricing Schedule'!$F$97*M451),
IF(AND(I451=110000,R451&gt;123.4,R451&lt;=168.2,M451&lt;=10),'[1]Pricing Schedule'!$F$103+('[1]Pricing Schedule'!$F$105*M451),
IF(AND(I451=110000,R451&gt;123.4,R451&lt;=168.2,M451&gt;10),'[1]Pricing Schedule'!$F$111+('[1]Pricing Schedule'!$F$113*M451),
IF(AND(I451=110000,R451&gt;168.2,R451&lt;=336.4,M451&lt;=10),('[1]Pricing Schedule'!$F$103+('[1]Pricing Schedule'!$F$105*M451))*2,
IF(AND(I451=110000,R451&gt;168.2,R451&lt;=336.4,M451&gt;10),('[1]Pricing Schedule'!$F$111+('[1]Pricing Schedule'!$F$113*M451))*2,
IF(AND(I451=110000,R451&gt;336.4,R451&lt;=504.6,M451&lt;=10),('[1]Pricing Schedule'!$F$103+('[1]Pricing Schedule'!$F$105*M451))*3,
IF(AND(I451=110000,R451&gt;336.4,R451&lt;=504.6,M451&gt;10),('[1]Pricing Schedule'!$F$111+('[1]Pricing Schedule'!$F$113*M451))*3,
IF(AND(I451=110000,R451&gt;504.6,R451&lt;=672.8,M451&lt;=10),('[1]Pricing Schedule'!$F$103+('[1]Pricing Schedule'!$F$105*M451))*4,
IF(AND(I451=110000,R451&gt;504.6,R451&lt;=672.8,M451&gt;10),('[1]Pricing Schedule'!$F$111+('[1]Pricing Schedule'!$F$113*M451))*4,
IF(AND(I451=110000,R451&gt;672.8,R451&lt;=841,M451&lt;=10),('[1]Pricing Schedule'!$F$103+('[1]Pricing Schedule'!$F$105*M451))*5,
IF(AND(I451=110000,R451&gt;672.8,R451&lt;=841,M451&gt;10),('[1]Pricing Schedule'!$F$111+('[1]Pricing Schedule'!$F$113*M451))*5,
IF(AND(I451=110000,R451&gt;672.8,R451&lt;=841,M451&lt;=10),('[1]Pricing Schedule'!$F$103+('[1]Pricing Schedule'!$F$105*M451))*5,
IF(AND(I451=110000,R451&gt;672.8,R451&lt;=841,M451&gt;10),('[1]Pricing Schedule'!$F$111+('[1]Pricing Schedule'!$F$113*M451))*5,
IF(AND(I451=110000,R451&gt;1345.6,R451&lt;=1513.8,M451&lt;=10),('[1]Pricing Schedule'!$F$103+('[1]Pricing Schedule'!$F$105*M451))*9,
IF(AND(I451=110000,R451&gt;1345.6,R451&lt;=1513.8,M451&gt;10),('[1]Pricing Schedule'!$F$111+('[1]Pricing Schedule'!$F$113*M451))*9,
9999999999)))))))))))))))))))))))))))))))))))))))</f>
        <v>1574570</v>
      </c>
      <c r="T451" s="21">
        <f>IF(AND(I451=38000,R451&lt;=4.5,M451&gt;8),'[1]Pricing Schedule'!$J$9,
IF(AND(I451=38000,R451&lt;=4.5,M451&lt;=8),'[1]Pricing Schedule'!$J$36,
IF(AND(I451=38000,R451&gt;4.5,R451&lt;=9,M451&gt;8),'[1]Pricing Schedule'!$J$18,
IF(AND(I451=38000,R451&gt;4.5,R451&lt;=9,M451&lt;=8),'[1]Pricing Schedule'!$J$36,
IF(AND(I451=38000,R451&gt;9,R451&lt;=12.8,M451&gt;8),'[1]Pricing Schedule'!$J$27,
IF(AND(I451=38000,R451&gt;9,R451&lt;=12.8,M451&lt;=8),'[1]Pricing Schedule'!$J$36,
IF(AND(I451=38000,R451&gt;12.8,R451&lt;=22.8),'[1]Pricing Schedule'!$J$36,
IF(AND(I451=38000,R451&gt;22.8,R451&lt;=30.2),'[1]Pricing Schedule'!$J$45,
IF(AND(I451=38000,R451&gt;30.2,R451&lt;=45.9),'[1]Pricing Schedule'!$J$54,
IF(AND(I451=38000,R451&gt;45.9,R451&lt;=123.4),'[1]Pricing Schedule'!$J$97,
IF(AND(I451=38000,R451&gt;123.4,R451&lt;=168.2,M451&lt;=10),'[1]Pricing Schedule'!$J$105,
IF(AND(I451=38000,R451&gt;123.4,R451&lt;=168.2,M451&gt;10),'[1]Pricing Schedule'!$J$113,
IF(AND(I451=38000,R451&gt;168.2,R451&lt;=336.4,M451&lt;=10),('[1]Pricing Schedule'!$J$105),
IF(AND(I451=38000,R451&gt;168.2,R451&lt;=336.4,M451&gt;10),('[1]Pricing Schedule'!$J$113),
IF(AND(I451=38000,R451&gt;336.4,R451&lt;=504.6,M451&lt;=10),('[1]Pricing Schedule'!$J$105),
IF(AND(I451=38000,R451&gt;336.4,R451&lt;=504.6,M451&gt;10),('[1]Pricing Schedule'!$J$113),
IF(AND(I451=38000,R451&gt;504.6,R451&lt;=672.8,M451&lt;=10),('[1]Pricing Schedule'!$J$105),
IF(AND(I451=38000,R451&gt;504.6,R451&lt;=672.8,M451&gt;10),('[1]Pricing Schedule'!$J$113),
IF(AND(I451=110000,R451&lt;=12.8,M451&gt;2),'[1]Pricing Schedule'!$J$63,
IF(AND(I451=110000,R451&lt;=12.8,M451&lt;=2),'[1]Pricing Schedule'!$J$97,
IF(AND(I451=110000,R451&gt;12.8,R451&lt;=22.8,M451&gt;3),'[1]Pricing Schedule'!$J$72,
IF(AND(I451=110000,R451&gt;12.8,R451&lt;=22.8,M451&lt;=3),'[1]Pricing Schedule'!$J$97,
IF(AND(I451=110000,R451&gt;22.8,R451&lt;=30.2),'[1]Pricing Schedule'!$J$81,
IF(AND(I451=110000,R451&gt;30.2,R451&lt;=45.9),'[1]Pricing Schedule'!$J$90,
IF(AND(I451=110000,R451&gt;45.9,R451&lt;=123.4),'[1]Pricing Schedule'!$J$97,
IF(AND(I451=110000,R451&gt;123.4,R451&lt;=168.2,M451&lt;=10),'[1]Pricing Schedule'!$J$105,
IF(AND(I451=110000,R451&gt;123.4,R451&lt;=168.2,M451&gt;10),'[1]Pricing Schedule'!$J$113,
IF(AND(I451=110000,R451&gt;168.2,R451&lt;=336.2,M451&lt;=10),('[1]Pricing Schedule'!$J$105),
IF(AND(I451=110000,R451&gt;168.2,R451&lt;=336.2,M451&gt;10),('[1]Pricing Schedule'!$J$113),
IF(AND(I451=110000,R451&gt;336.4,R451&lt;=504.6,M451&lt;=10),('[1]Pricing Schedule'!$J$105),
IF(AND(I451=110000,R451&gt;336.4,R451&lt;=504.6,M451&gt;10),('[1]Pricing Schedule'!$J$113),
IF(AND(I451=110000,R451&gt;504.6,R451&lt;=672.8,M451&lt;=10),('[1]Pricing Schedule'!$J$105),
IF(AND(I451=110000,R451&gt;504.6,R451&lt;=672.8,M451&gt;10),('[1]Pricing Schedule'!$J$113),
IF(AND(I451=110000,R451&gt;672.8,R451&lt;=841,M451&lt;=10),('[1]Pricing Schedule'!$J$105),
IF(AND(I451=110000,R451&gt;672.8,R451&lt;=841,M451&gt;10),('[1]Pricing Schedule'!$J$113),
IF(AND(I451=110000,R451&gt;1682,R451&lt;=1850.2,M451&lt;=10),('[1]Pricing Schedule'!$J$105),
IF(AND(I451=110000,R451&gt;1682,R451&lt;=1850.2,M451&gt;10),('[1]Pricing Schedule'!$J$113),
IF(AND(I451=110000,R451&gt;2018.4,R451&lt;=2186.6,M451&lt;=10),('[1]Pricing Schedule'!$J$105),
IF(AND(I451=110000,R451&gt;2018.4,R451&lt;=2186.6,M451&gt;10),('[1]Pricing Schedule'!$J$113),999999999)))))))))))))))))))))))))))))))))))))))</f>
        <v>7</v>
      </c>
      <c r="U451" s="40">
        <f t="shared" si="48"/>
        <v>374897.61904761905</v>
      </c>
      <c r="V451" s="41">
        <f t="shared" si="49"/>
        <v>2.6673949078161021</v>
      </c>
      <c r="Y451" s="23">
        <v>110</v>
      </c>
      <c r="Z451" s="23">
        <v>207</v>
      </c>
      <c r="AR451" s="35"/>
    </row>
    <row r="452" spans="1:44">
      <c r="A452" s="23">
        <v>452</v>
      </c>
      <c r="B452" s="23">
        <v>452</v>
      </c>
      <c r="C452" s="23" t="s">
        <v>840</v>
      </c>
      <c r="D452" s="23" t="s">
        <v>149</v>
      </c>
      <c r="E452" s="23" t="s">
        <v>149</v>
      </c>
      <c r="F452" s="23" t="s">
        <v>835</v>
      </c>
      <c r="G452" s="23" t="s">
        <v>341</v>
      </c>
      <c r="H452" s="23" t="s">
        <v>113</v>
      </c>
      <c r="I452" s="13">
        <v>38000</v>
      </c>
      <c r="J452" s="13">
        <v>38000</v>
      </c>
      <c r="K452" s="23" t="s">
        <v>119</v>
      </c>
      <c r="L452" s="24">
        <v>8.6050000000000004</v>
      </c>
      <c r="M452" s="37">
        <f t="shared" si="44"/>
        <v>9</v>
      </c>
      <c r="N452" s="24">
        <v>9.4E-2</v>
      </c>
      <c r="O452" s="13">
        <v>2</v>
      </c>
      <c r="P452" s="36">
        <f t="shared" si="45"/>
        <v>9.4E-2</v>
      </c>
      <c r="Q452" s="38">
        <f t="shared" si="46"/>
        <v>4.2</v>
      </c>
      <c r="R452" s="37">
        <f t="shared" si="47"/>
        <v>4.2</v>
      </c>
      <c r="S452" s="39">
        <f>IF(AND(I452=38000,R452&lt;=4.5,M452&gt;8),'[1]Pricing Schedule'!$F$8+('[1]Pricing Schedule'!$F$9*M452),
IF(AND(I452=38000,R452&lt;=4.5,M452&lt;=8),'[1]Pricing Schedule'!$F$34+('[1]Pricing Schedule'!$F$36*M452),
IF(AND(I452=38000,R452&gt;4.5,R452&lt;=9,M452&gt;8),'[1]Pricing Schedule'!$F$17+('[1]Pricing Schedule'!$F$18*M452),
IF(AND(I452=38000,R452&gt;4.5,R452&lt;=9,M452&lt;=8),'[1]Pricing Schedule'!$F$34+('[1]Pricing Schedule'!$F$36*M452),
IF(AND(I452=38000,R452&gt;9,R452&lt;=12.8,M452&gt;8),'[1]Pricing Schedule'!$F$26+('[1]Pricing Schedule'!$F$27*M452),
IF(AND(I452=38000,R452&gt;9,R452&lt;=12.8,M452&lt;=8),'[1]Pricing Schedule'!$F$34+('[1]Pricing Schedule'!$F$36*M452),
IF(AND(I452=38000,R452&gt;12.8,R452&lt;=22.8),'[1]Pricing Schedule'!$F$34+('[1]Pricing Schedule'!$F$36*M452),
IF(AND(I452=38000,R452&gt;22.8,R452&lt;=30.2),'[1]Pricing Schedule'!$F$43+('[1]Pricing Schedule'!$F$45*M452),
IF(AND(I452=38000,R452&gt;30.2,R452&lt;=45.9),'[1]Pricing Schedule'!$F$52+('[1]Pricing Schedule'!$F$54*M452),
IF(AND(I452=38000,R452&gt;45.9,R452&lt;=123.4),'[1]Pricing Schedule'!$F$96+('[1]Pricing Schedule'!$F$97*M452),
IF(AND(I452=38000,R452&gt;123.4,R452&lt;=168.2,M452&lt;=10),'[1]Pricing Schedule'!$F$103+('[1]Pricing Schedule'!$F$105*M452),
IF(AND(I452=38000,R452&gt;123.4,R452&lt;=168.2,M452&gt;10),'[1]Pricing Schedule'!$F$111+('[1]Pricing Schedule'!$F$113*M452),
IF(AND(I452=38000,R452&gt;157.4,R452&lt;=336.4,M452&lt;=10),('[1]Pricing Schedule'!$F$103+('[1]Pricing Schedule'!$F$105*M452))*2,
IF(AND(I452=38000,R452&gt;157.4,R452&lt;=336.4,M452&gt;10),('[1]Pricing Schedule'!$F$111+('[1]Pricing Schedule'!$F$113*M452))*2,
IF(AND(I452=38000,R452&gt;314.8,R452&lt;=504.6,M452&lt;=10),('[1]Pricing Schedule'!$F$103+('[1]Pricing Schedule'!$F$105*M452))*3,
IF(AND(I452=38000,R452&gt;314.8,R452&lt;=504.6,M452&gt;10),('[1]Pricing Schedule'!$F$111+('[1]Pricing Schedule'!$F$113*M452))*3,
IF(AND(I452=38000,R452&gt;472.2,R452&lt;=672.8,M452&lt;=10),('[1]Pricing Schedule'!$F$103+('[1]Pricing Schedule'!$F$105*M452))*4,
IF(AND(I452=38000,R452&gt;472.2,R452&lt;=672.8,M452&gt;10),('[1]Pricing Schedule'!$F$111+('[1]Pricing Schedule'!$F$113*M452))*4,
IF(AND(I452=110000,R452&lt;=12.8,M452&gt;2),'[1]Pricing Schedule'!$F$62+('[1]Pricing Schedule'!$F$63*M452),
IF(AND(I452=110000,R452&lt;=12.8,M452&lt;=2),'[1]Pricing Schedule'!$F$96+('[1]Pricing Schedule'!$F$97*M452),
IF(AND(I452=110000,R452&gt;12.8,R452&lt;=22.8,M452&gt;3),'[1]Pricing Schedule'!$F$71+('[1]Pricing Schedule'!$F$72*M452),
IF(AND(I452=110000,R452&gt;12.8,R452&lt;=22.8,M452&lt;=3),'[1]Pricing Schedule'!$F$96+('[1]Pricing Schedule'!$F$97*M452),
IF(AND(I452=110000,R452&gt;22.8,R452&lt;=30.2),'[1]Pricing Schedule'!$F$80+('[1]Pricing Schedule'!$F$81*M452),
IF(AND(I452=110000,R452&gt;30.2,R452&lt;=45.9),'[1]Pricing Schedule'!$F$89+('[1]Pricing Schedule'!$F$90*M452),
IF(AND(I452=110000,R452&gt;45.9,R452&lt;=123.4),'[1]Pricing Schedule'!$F$96+('[1]Pricing Schedule'!$F$97*M452),
IF(AND(I452=110000,R452&gt;123.4,R452&lt;=168.2,M452&lt;=10),'[1]Pricing Schedule'!$F$103+('[1]Pricing Schedule'!$F$105*M452),
IF(AND(I452=110000,R452&gt;123.4,R452&lt;=168.2,M452&gt;10),'[1]Pricing Schedule'!$F$111+('[1]Pricing Schedule'!$F$113*M452),
IF(AND(I452=110000,R452&gt;168.2,R452&lt;=336.4,M452&lt;=10),('[1]Pricing Schedule'!$F$103+('[1]Pricing Schedule'!$F$105*M452))*2,
IF(AND(I452=110000,R452&gt;168.2,R452&lt;=336.4,M452&gt;10),('[1]Pricing Schedule'!$F$111+('[1]Pricing Schedule'!$F$113*M452))*2,
IF(AND(I452=110000,R452&gt;336.4,R452&lt;=504.6,M452&lt;=10),('[1]Pricing Schedule'!$F$103+('[1]Pricing Schedule'!$F$105*M452))*3,
IF(AND(I452=110000,R452&gt;336.4,R452&lt;=504.6,M452&gt;10),('[1]Pricing Schedule'!$F$111+('[1]Pricing Schedule'!$F$113*M452))*3,
IF(AND(I452=110000,R452&gt;504.6,R452&lt;=672.8,M452&lt;=10),('[1]Pricing Schedule'!$F$103+('[1]Pricing Schedule'!$F$105*M452))*4,
IF(AND(I452=110000,R452&gt;504.6,R452&lt;=672.8,M452&gt;10),('[1]Pricing Schedule'!$F$111+('[1]Pricing Schedule'!$F$113*M452))*4,
IF(AND(I452=110000,R452&gt;672.8,R452&lt;=841,M452&lt;=10),('[1]Pricing Schedule'!$F$103+('[1]Pricing Schedule'!$F$105*M452))*5,
IF(AND(I452=110000,R452&gt;672.8,R452&lt;=841,M452&gt;10),('[1]Pricing Schedule'!$F$111+('[1]Pricing Schedule'!$F$113*M452))*5,
IF(AND(I452=110000,R452&gt;672.8,R452&lt;=841,M452&lt;=10),('[1]Pricing Schedule'!$F$103+('[1]Pricing Schedule'!$F$105*M452))*5,
IF(AND(I452=110000,R452&gt;672.8,R452&lt;=841,M452&gt;10),('[1]Pricing Schedule'!$F$111+('[1]Pricing Schedule'!$F$113*M452))*5,
IF(AND(I452=110000,R452&gt;1345.6,R452&lt;=1513.8,M452&lt;=10),('[1]Pricing Schedule'!$F$103+('[1]Pricing Schedule'!$F$105*M452))*9,
IF(AND(I452=110000,R452&gt;1345.6,R452&lt;=1513.8,M452&gt;10),('[1]Pricing Schedule'!$F$111+('[1]Pricing Schedule'!$F$113*M452))*9,
9999999999)))))))))))))))))))))))))))))))))))))))</f>
        <v>1334440</v>
      </c>
      <c r="T452" s="21">
        <f>IF(AND(I452=38000,R452&lt;=4.5,M452&gt;8),'[1]Pricing Schedule'!$J$9,
IF(AND(I452=38000,R452&lt;=4.5,M452&lt;=8),'[1]Pricing Schedule'!$J$36,
IF(AND(I452=38000,R452&gt;4.5,R452&lt;=9,M452&gt;8),'[1]Pricing Schedule'!$J$18,
IF(AND(I452=38000,R452&gt;4.5,R452&lt;=9,M452&lt;=8),'[1]Pricing Schedule'!$J$36,
IF(AND(I452=38000,R452&gt;9,R452&lt;=12.8,M452&gt;8),'[1]Pricing Schedule'!$J$27,
IF(AND(I452=38000,R452&gt;9,R452&lt;=12.8,M452&lt;=8),'[1]Pricing Schedule'!$J$36,
IF(AND(I452=38000,R452&gt;12.8,R452&lt;=22.8),'[1]Pricing Schedule'!$J$36,
IF(AND(I452=38000,R452&gt;22.8,R452&lt;=30.2),'[1]Pricing Schedule'!$J$45,
IF(AND(I452=38000,R452&gt;30.2,R452&lt;=45.9),'[1]Pricing Schedule'!$J$54,
IF(AND(I452=38000,R452&gt;45.9,R452&lt;=123.4),'[1]Pricing Schedule'!$J$97,
IF(AND(I452=38000,R452&gt;123.4,R452&lt;=168.2,M452&lt;=10),'[1]Pricing Schedule'!$J$105,
IF(AND(I452=38000,R452&gt;123.4,R452&lt;=168.2,M452&gt;10),'[1]Pricing Schedule'!$J$113,
IF(AND(I452=38000,R452&gt;168.2,R452&lt;=336.4,M452&lt;=10),('[1]Pricing Schedule'!$J$105),
IF(AND(I452=38000,R452&gt;168.2,R452&lt;=336.4,M452&gt;10),('[1]Pricing Schedule'!$J$113),
IF(AND(I452=38000,R452&gt;336.4,R452&lt;=504.6,M452&lt;=10),('[1]Pricing Schedule'!$J$105),
IF(AND(I452=38000,R452&gt;336.4,R452&lt;=504.6,M452&gt;10),('[1]Pricing Schedule'!$J$113),
IF(AND(I452=38000,R452&gt;504.6,R452&lt;=672.8,M452&lt;=10),('[1]Pricing Schedule'!$J$105),
IF(AND(I452=38000,R452&gt;504.6,R452&lt;=672.8,M452&gt;10),('[1]Pricing Schedule'!$J$113),
IF(AND(I452=110000,R452&lt;=12.8,M452&gt;2),'[1]Pricing Schedule'!$J$63,
IF(AND(I452=110000,R452&lt;=12.8,M452&lt;=2),'[1]Pricing Schedule'!$J$97,
IF(AND(I452=110000,R452&gt;12.8,R452&lt;=22.8,M452&gt;3),'[1]Pricing Schedule'!$J$72,
IF(AND(I452=110000,R452&gt;12.8,R452&lt;=22.8,M452&lt;=3),'[1]Pricing Schedule'!$J$97,
IF(AND(I452=110000,R452&gt;22.8,R452&lt;=30.2),'[1]Pricing Schedule'!$J$81,
IF(AND(I452=110000,R452&gt;30.2,R452&lt;=45.9),'[1]Pricing Schedule'!$J$90,
IF(AND(I452=110000,R452&gt;45.9,R452&lt;=123.4),'[1]Pricing Schedule'!$J$97,
IF(AND(I452=110000,R452&gt;123.4,R452&lt;=168.2,M452&lt;=10),'[1]Pricing Schedule'!$J$105,
IF(AND(I452=110000,R452&gt;123.4,R452&lt;=168.2,M452&gt;10),'[1]Pricing Schedule'!$J$113,
IF(AND(I452=110000,R452&gt;168.2,R452&lt;=336.2,M452&lt;=10),('[1]Pricing Schedule'!$J$105),
IF(AND(I452=110000,R452&gt;168.2,R452&lt;=336.2,M452&gt;10),('[1]Pricing Schedule'!$J$113),
IF(AND(I452=110000,R452&gt;336.4,R452&lt;=504.6,M452&lt;=10),('[1]Pricing Schedule'!$J$105),
IF(AND(I452=110000,R452&gt;336.4,R452&lt;=504.6,M452&gt;10),('[1]Pricing Schedule'!$J$113),
IF(AND(I452=110000,R452&gt;504.6,R452&lt;=672.8,M452&lt;=10),('[1]Pricing Schedule'!$J$105),
IF(AND(I452=110000,R452&gt;504.6,R452&lt;=672.8,M452&gt;10),('[1]Pricing Schedule'!$J$113),
IF(AND(I452=110000,R452&gt;672.8,R452&lt;=841,M452&lt;=10),('[1]Pricing Schedule'!$J$105),
IF(AND(I452=110000,R452&gt;672.8,R452&lt;=841,M452&gt;10),('[1]Pricing Schedule'!$J$113),
IF(AND(I452=110000,R452&gt;1682,R452&lt;=1850.2,M452&lt;=10),('[1]Pricing Schedule'!$J$105),
IF(AND(I452=110000,R452&gt;1682,R452&lt;=1850.2,M452&gt;10),('[1]Pricing Schedule'!$J$113),
IF(AND(I452=110000,R452&gt;2018.4,R452&lt;=2186.6,M452&lt;=10),('[1]Pricing Schedule'!$J$105),
IF(AND(I452=110000,R452&gt;2018.4,R452&lt;=2186.6,M452&gt;10),('[1]Pricing Schedule'!$J$113),999999999)))))))))))))))))))))))))))))))))))))))</f>
        <v>1</v>
      </c>
      <c r="U452" s="40">
        <f t="shared" si="48"/>
        <v>317723.80952380953</v>
      </c>
      <c r="V452" s="41">
        <f t="shared" si="49"/>
        <v>3.1473876682353645</v>
      </c>
      <c r="Y452" s="23">
        <v>362</v>
      </c>
      <c r="Z452" s="23">
        <v>607</v>
      </c>
      <c r="AR452" s="35"/>
    </row>
    <row r="453" spans="1:44">
      <c r="A453" s="23">
        <v>453</v>
      </c>
      <c r="B453" s="23">
        <v>453</v>
      </c>
      <c r="C453" s="23" t="s">
        <v>841</v>
      </c>
      <c r="D453" s="23" t="s">
        <v>149</v>
      </c>
      <c r="E453" s="23" t="s">
        <v>149</v>
      </c>
      <c r="F453" s="23" t="s">
        <v>842</v>
      </c>
      <c r="G453" s="23" t="s">
        <v>843</v>
      </c>
      <c r="H453" s="23" t="s">
        <v>133</v>
      </c>
      <c r="I453" s="13">
        <v>110000</v>
      </c>
      <c r="J453" s="13">
        <v>20000</v>
      </c>
      <c r="K453" s="13">
        <v>110000</v>
      </c>
      <c r="L453" s="24">
        <v>4.4820000000000002</v>
      </c>
      <c r="M453" s="37">
        <f t="shared" si="44"/>
        <v>5</v>
      </c>
      <c r="N453" s="24">
        <v>9.9000000000000005E-2</v>
      </c>
      <c r="O453" s="13">
        <v>2</v>
      </c>
      <c r="P453" s="36">
        <f t="shared" si="45"/>
        <v>9.9000000000000005E-2</v>
      </c>
      <c r="Q453" s="38">
        <f t="shared" si="46"/>
        <v>4.2</v>
      </c>
      <c r="R453" s="37">
        <f t="shared" si="47"/>
        <v>4.2</v>
      </c>
      <c r="S453" s="39">
        <f>IF(AND(I453=38000,R453&lt;=4.5,M453&gt;8),'[1]Pricing Schedule'!$F$8+('[1]Pricing Schedule'!$F$9*M453),
IF(AND(I453=38000,R453&lt;=4.5,M453&lt;=8),'[1]Pricing Schedule'!$F$34+('[1]Pricing Schedule'!$F$36*M453),
IF(AND(I453=38000,R453&gt;4.5,R453&lt;=9,M453&gt;8),'[1]Pricing Schedule'!$F$17+('[1]Pricing Schedule'!$F$18*M453),
IF(AND(I453=38000,R453&gt;4.5,R453&lt;=9,M453&lt;=8),'[1]Pricing Schedule'!$F$34+('[1]Pricing Schedule'!$F$36*M453),
IF(AND(I453=38000,R453&gt;9,R453&lt;=12.8,M453&gt;8),'[1]Pricing Schedule'!$F$26+('[1]Pricing Schedule'!$F$27*M453),
IF(AND(I453=38000,R453&gt;9,R453&lt;=12.8,M453&lt;=8),'[1]Pricing Schedule'!$F$34+('[1]Pricing Schedule'!$F$36*M453),
IF(AND(I453=38000,R453&gt;12.8,R453&lt;=22.8),'[1]Pricing Schedule'!$F$34+('[1]Pricing Schedule'!$F$36*M453),
IF(AND(I453=38000,R453&gt;22.8,R453&lt;=30.2),'[1]Pricing Schedule'!$F$43+('[1]Pricing Schedule'!$F$45*M453),
IF(AND(I453=38000,R453&gt;30.2,R453&lt;=45.9),'[1]Pricing Schedule'!$F$52+('[1]Pricing Schedule'!$F$54*M453),
IF(AND(I453=38000,R453&gt;45.9,R453&lt;=123.4),'[1]Pricing Schedule'!$F$96+('[1]Pricing Schedule'!$F$97*M453),
IF(AND(I453=38000,R453&gt;123.4,R453&lt;=168.2,M453&lt;=10),'[1]Pricing Schedule'!$F$103+('[1]Pricing Schedule'!$F$105*M453),
IF(AND(I453=38000,R453&gt;123.4,R453&lt;=168.2,M453&gt;10),'[1]Pricing Schedule'!$F$111+('[1]Pricing Schedule'!$F$113*M453),
IF(AND(I453=38000,R453&gt;157.4,R453&lt;=336.4,M453&lt;=10),('[1]Pricing Schedule'!$F$103+('[1]Pricing Schedule'!$F$105*M453))*2,
IF(AND(I453=38000,R453&gt;157.4,R453&lt;=336.4,M453&gt;10),('[1]Pricing Schedule'!$F$111+('[1]Pricing Schedule'!$F$113*M453))*2,
IF(AND(I453=38000,R453&gt;314.8,R453&lt;=504.6,M453&lt;=10),('[1]Pricing Schedule'!$F$103+('[1]Pricing Schedule'!$F$105*M453))*3,
IF(AND(I453=38000,R453&gt;314.8,R453&lt;=504.6,M453&gt;10),('[1]Pricing Schedule'!$F$111+('[1]Pricing Schedule'!$F$113*M453))*3,
IF(AND(I453=38000,R453&gt;472.2,R453&lt;=672.8,M453&lt;=10),('[1]Pricing Schedule'!$F$103+('[1]Pricing Schedule'!$F$105*M453))*4,
IF(AND(I453=38000,R453&gt;472.2,R453&lt;=672.8,M453&gt;10),('[1]Pricing Schedule'!$F$111+('[1]Pricing Schedule'!$F$113*M453))*4,
IF(AND(I453=110000,R453&lt;=12.8,M453&gt;2),'[1]Pricing Schedule'!$F$62+('[1]Pricing Schedule'!$F$63*M453),
IF(AND(I453=110000,R453&lt;=12.8,M453&lt;=2),'[1]Pricing Schedule'!$F$96+('[1]Pricing Schedule'!$F$97*M453),
IF(AND(I453=110000,R453&gt;12.8,R453&lt;=22.8,M453&gt;3),'[1]Pricing Schedule'!$F$71+('[1]Pricing Schedule'!$F$72*M453),
IF(AND(I453=110000,R453&gt;12.8,R453&lt;=22.8,M453&lt;=3),'[1]Pricing Schedule'!$F$96+('[1]Pricing Schedule'!$F$97*M453),
IF(AND(I453=110000,R453&gt;22.8,R453&lt;=30.2),'[1]Pricing Schedule'!$F$80+('[1]Pricing Schedule'!$F$81*M453),
IF(AND(I453=110000,R453&gt;30.2,R453&lt;=45.9),'[1]Pricing Schedule'!$F$89+('[1]Pricing Schedule'!$F$90*M453),
IF(AND(I453=110000,R453&gt;45.9,R453&lt;=123.4),'[1]Pricing Schedule'!$F$96+('[1]Pricing Schedule'!$F$97*M453),
IF(AND(I453=110000,R453&gt;123.4,R453&lt;=168.2,M453&lt;=10),'[1]Pricing Schedule'!$F$103+('[1]Pricing Schedule'!$F$105*M453),
IF(AND(I453=110000,R453&gt;123.4,R453&lt;=168.2,M453&gt;10),'[1]Pricing Schedule'!$F$111+('[1]Pricing Schedule'!$F$113*M453),
IF(AND(I453=110000,R453&gt;168.2,R453&lt;=336.4,M453&lt;=10),('[1]Pricing Schedule'!$F$103+('[1]Pricing Schedule'!$F$105*M453))*2,
IF(AND(I453=110000,R453&gt;168.2,R453&lt;=336.4,M453&gt;10),('[1]Pricing Schedule'!$F$111+('[1]Pricing Schedule'!$F$113*M453))*2,
IF(AND(I453=110000,R453&gt;336.4,R453&lt;=504.6,M453&lt;=10),('[1]Pricing Schedule'!$F$103+('[1]Pricing Schedule'!$F$105*M453))*3,
IF(AND(I453=110000,R453&gt;336.4,R453&lt;=504.6,M453&gt;10),('[1]Pricing Schedule'!$F$111+('[1]Pricing Schedule'!$F$113*M453))*3,
IF(AND(I453=110000,R453&gt;504.6,R453&lt;=672.8,M453&lt;=10),('[1]Pricing Schedule'!$F$103+('[1]Pricing Schedule'!$F$105*M453))*4,
IF(AND(I453=110000,R453&gt;504.6,R453&lt;=672.8,M453&gt;10),('[1]Pricing Schedule'!$F$111+('[1]Pricing Schedule'!$F$113*M453))*4,
IF(AND(I453=110000,R453&gt;672.8,R453&lt;=841,M453&lt;=10),('[1]Pricing Schedule'!$F$103+('[1]Pricing Schedule'!$F$105*M453))*5,
IF(AND(I453=110000,R453&gt;672.8,R453&lt;=841,M453&gt;10),('[1]Pricing Schedule'!$F$111+('[1]Pricing Schedule'!$F$113*M453))*5,
IF(AND(I453=110000,R453&gt;672.8,R453&lt;=841,M453&lt;=10),('[1]Pricing Schedule'!$F$103+('[1]Pricing Schedule'!$F$105*M453))*5,
IF(AND(I453=110000,R453&gt;672.8,R453&lt;=841,M453&gt;10),('[1]Pricing Schedule'!$F$111+('[1]Pricing Schedule'!$F$113*M453))*5,
IF(AND(I453=110000,R453&gt;1345.6,R453&lt;=1513.8,M453&lt;=10),('[1]Pricing Schedule'!$F$103+('[1]Pricing Schedule'!$F$105*M453))*9,
IF(AND(I453=110000,R453&gt;1345.6,R453&lt;=1513.8,M453&gt;10),('[1]Pricing Schedule'!$F$111+('[1]Pricing Schedule'!$F$113*M453))*9,
9999999999)))))))))))))))))))))))))))))))))))))))</f>
        <v>1679970</v>
      </c>
      <c r="T453" s="21">
        <f>IF(AND(I453=38000,R453&lt;=4.5,M453&gt;8),'[1]Pricing Schedule'!$J$9,
IF(AND(I453=38000,R453&lt;=4.5,M453&lt;=8),'[1]Pricing Schedule'!$J$36,
IF(AND(I453=38000,R453&gt;4.5,R453&lt;=9,M453&gt;8),'[1]Pricing Schedule'!$J$18,
IF(AND(I453=38000,R453&gt;4.5,R453&lt;=9,M453&lt;=8),'[1]Pricing Schedule'!$J$36,
IF(AND(I453=38000,R453&gt;9,R453&lt;=12.8,M453&gt;8),'[1]Pricing Schedule'!$J$27,
IF(AND(I453=38000,R453&gt;9,R453&lt;=12.8,M453&lt;=8),'[1]Pricing Schedule'!$J$36,
IF(AND(I453=38000,R453&gt;12.8,R453&lt;=22.8),'[1]Pricing Schedule'!$J$36,
IF(AND(I453=38000,R453&gt;22.8,R453&lt;=30.2),'[1]Pricing Schedule'!$J$45,
IF(AND(I453=38000,R453&gt;30.2,R453&lt;=45.9),'[1]Pricing Schedule'!$J$54,
IF(AND(I453=38000,R453&gt;45.9,R453&lt;=123.4),'[1]Pricing Schedule'!$J$97,
IF(AND(I453=38000,R453&gt;123.4,R453&lt;=168.2,M453&lt;=10),'[1]Pricing Schedule'!$J$105,
IF(AND(I453=38000,R453&gt;123.4,R453&lt;=168.2,M453&gt;10),'[1]Pricing Schedule'!$J$113,
IF(AND(I453=38000,R453&gt;168.2,R453&lt;=336.4,M453&lt;=10),('[1]Pricing Schedule'!$J$105),
IF(AND(I453=38000,R453&gt;168.2,R453&lt;=336.4,M453&gt;10),('[1]Pricing Schedule'!$J$113),
IF(AND(I453=38000,R453&gt;336.4,R453&lt;=504.6,M453&lt;=10),('[1]Pricing Schedule'!$J$105),
IF(AND(I453=38000,R453&gt;336.4,R453&lt;=504.6,M453&gt;10),('[1]Pricing Schedule'!$J$113),
IF(AND(I453=38000,R453&gt;504.6,R453&lt;=672.8,M453&lt;=10),('[1]Pricing Schedule'!$J$105),
IF(AND(I453=38000,R453&gt;504.6,R453&lt;=672.8,M453&gt;10),('[1]Pricing Schedule'!$J$113),
IF(AND(I453=110000,R453&lt;=12.8,M453&gt;2),'[1]Pricing Schedule'!$J$63,
IF(AND(I453=110000,R453&lt;=12.8,M453&lt;=2),'[1]Pricing Schedule'!$J$97,
IF(AND(I453=110000,R453&gt;12.8,R453&lt;=22.8,M453&gt;3),'[1]Pricing Schedule'!$J$72,
IF(AND(I453=110000,R453&gt;12.8,R453&lt;=22.8,M453&lt;=3),'[1]Pricing Schedule'!$J$97,
IF(AND(I453=110000,R453&gt;22.8,R453&lt;=30.2),'[1]Pricing Schedule'!$J$81,
IF(AND(I453=110000,R453&gt;30.2,R453&lt;=45.9),'[1]Pricing Schedule'!$J$90,
IF(AND(I453=110000,R453&gt;45.9,R453&lt;=123.4),'[1]Pricing Schedule'!$J$97,
IF(AND(I453=110000,R453&gt;123.4,R453&lt;=168.2,M453&lt;=10),'[1]Pricing Schedule'!$J$105,
IF(AND(I453=110000,R453&gt;123.4,R453&lt;=168.2,M453&gt;10),'[1]Pricing Schedule'!$J$113,
IF(AND(I453=110000,R453&gt;168.2,R453&lt;=336.2,M453&lt;=10),('[1]Pricing Schedule'!$J$105),
IF(AND(I453=110000,R453&gt;168.2,R453&lt;=336.2,M453&gt;10),('[1]Pricing Schedule'!$J$113),
IF(AND(I453=110000,R453&gt;336.4,R453&lt;=504.6,M453&lt;=10),('[1]Pricing Schedule'!$J$105),
IF(AND(I453=110000,R453&gt;336.4,R453&lt;=504.6,M453&gt;10),('[1]Pricing Schedule'!$J$113),
IF(AND(I453=110000,R453&gt;504.6,R453&lt;=672.8,M453&lt;=10),('[1]Pricing Schedule'!$J$105),
IF(AND(I453=110000,R453&gt;504.6,R453&lt;=672.8,M453&gt;10),('[1]Pricing Schedule'!$J$113),
IF(AND(I453=110000,R453&gt;672.8,R453&lt;=841,M453&lt;=10),('[1]Pricing Schedule'!$J$105),
IF(AND(I453=110000,R453&gt;672.8,R453&lt;=841,M453&gt;10),('[1]Pricing Schedule'!$J$113),
IF(AND(I453=110000,R453&gt;1682,R453&lt;=1850.2,M453&lt;=10),('[1]Pricing Schedule'!$J$105),
IF(AND(I453=110000,R453&gt;1682,R453&lt;=1850.2,M453&gt;10),('[1]Pricing Schedule'!$J$113),
IF(AND(I453=110000,R453&gt;2018.4,R453&lt;=2186.6,M453&lt;=10),('[1]Pricing Schedule'!$J$105),
IF(AND(I453=110000,R453&gt;2018.4,R453&lt;=2186.6,M453&gt;10),('[1]Pricing Schedule'!$J$113),999999999)))))))))))))))))))))))))))))))))))))))</f>
        <v>7</v>
      </c>
      <c r="U453" s="40">
        <f t="shared" si="48"/>
        <v>399992.8571428571</v>
      </c>
      <c r="V453" s="41">
        <f t="shared" si="49"/>
        <v>2.5000446436543511</v>
      </c>
      <c r="Y453" s="23">
        <v>197</v>
      </c>
      <c r="Z453" s="23">
        <v>536</v>
      </c>
      <c r="AR453" s="35"/>
    </row>
    <row r="454" spans="1:44">
      <c r="A454" s="23">
        <v>454</v>
      </c>
      <c r="B454" s="23">
        <v>454</v>
      </c>
      <c r="C454" s="23" t="s">
        <v>844</v>
      </c>
      <c r="D454" s="23" t="s">
        <v>141</v>
      </c>
      <c r="E454" s="23" t="s">
        <v>141</v>
      </c>
      <c r="F454" s="23" t="s">
        <v>410</v>
      </c>
      <c r="G454" s="23" t="s">
        <v>411</v>
      </c>
      <c r="H454" s="23" t="s">
        <v>113</v>
      </c>
      <c r="I454" s="13">
        <v>38000</v>
      </c>
      <c r="J454" s="13">
        <v>20000</v>
      </c>
      <c r="K454" s="13">
        <v>38000</v>
      </c>
      <c r="L454" s="24">
        <v>9.1639999999999997</v>
      </c>
      <c r="M454" s="37">
        <f t="shared" si="44"/>
        <v>10</v>
      </c>
      <c r="N454" s="24">
        <v>0.111</v>
      </c>
      <c r="O454" s="13">
        <v>2</v>
      </c>
      <c r="P454" s="36">
        <f t="shared" si="45"/>
        <v>0.111</v>
      </c>
      <c r="Q454" s="38">
        <f t="shared" si="46"/>
        <v>4.2</v>
      </c>
      <c r="R454" s="37">
        <f t="shared" si="47"/>
        <v>4.2</v>
      </c>
      <c r="S454" s="39">
        <f>IF(AND(I454=38000,R454&lt;=4.5,M454&gt;8),'[1]Pricing Schedule'!$F$8+('[1]Pricing Schedule'!$F$9*M454),
IF(AND(I454=38000,R454&lt;=4.5,M454&lt;=8),'[1]Pricing Schedule'!$F$34+('[1]Pricing Schedule'!$F$36*M454),
IF(AND(I454=38000,R454&gt;4.5,R454&lt;=9,M454&gt;8),'[1]Pricing Schedule'!$F$17+('[1]Pricing Schedule'!$F$18*M454),
IF(AND(I454=38000,R454&gt;4.5,R454&lt;=9,M454&lt;=8),'[1]Pricing Schedule'!$F$34+('[1]Pricing Schedule'!$F$36*M454),
IF(AND(I454=38000,R454&gt;9,R454&lt;=12.8,M454&gt;8),'[1]Pricing Schedule'!$F$26+('[1]Pricing Schedule'!$F$27*M454),
IF(AND(I454=38000,R454&gt;9,R454&lt;=12.8,M454&lt;=8),'[1]Pricing Schedule'!$F$34+('[1]Pricing Schedule'!$F$36*M454),
IF(AND(I454=38000,R454&gt;12.8,R454&lt;=22.8),'[1]Pricing Schedule'!$F$34+('[1]Pricing Schedule'!$F$36*M454),
IF(AND(I454=38000,R454&gt;22.8,R454&lt;=30.2),'[1]Pricing Schedule'!$F$43+('[1]Pricing Schedule'!$F$45*M454),
IF(AND(I454=38000,R454&gt;30.2,R454&lt;=45.9),'[1]Pricing Schedule'!$F$52+('[1]Pricing Schedule'!$F$54*M454),
IF(AND(I454=38000,R454&gt;45.9,R454&lt;=123.4),'[1]Pricing Schedule'!$F$96+('[1]Pricing Schedule'!$F$97*M454),
IF(AND(I454=38000,R454&gt;123.4,R454&lt;=168.2,M454&lt;=10),'[1]Pricing Schedule'!$F$103+('[1]Pricing Schedule'!$F$105*M454),
IF(AND(I454=38000,R454&gt;123.4,R454&lt;=168.2,M454&gt;10),'[1]Pricing Schedule'!$F$111+('[1]Pricing Schedule'!$F$113*M454),
IF(AND(I454=38000,R454&gt;157.4,R454&lt;=336.4,M454&lt;=10),('[1]Pricing Schedule'!$F$103+('[1]Pricing Schedule'!$F$105*M454))*2,
IF(AND(I454=38000,R454&gt;157.4,R454&lt;=336.4,M454&gt;10),('[1]Pricing Schedule'!$F$111+('[1]Pricing Schedule'!$F$113*M454))*2,
IF(AND(I454=38000,R454&gt;314.8,R454&lt;=504.6,M454&lt;=10),('[1]Pricing Schedule'!$F$103+('[1]Pricing Schedule'!$F$105*M454))*3,
IF(AND(I454=38000,R454&gt;314.8,R454&lt;=504.6,M454&gt;10),('[1]Pricing Schedule'!$F$111+('[1]Pricing Schedule'!$F$113*M454))*3,
IF(AND(I454=38000,R454&gt;472.2,R454&lt;=672.8,M454&lt;=10),('[1]Pricing Schedule'!$F$103+('[1]Pricing Schedule'!$F$105*M454))*4,
IF(AND(I454=38000,R454&gt;472.2,R454&lt;=672.8,M454&gt;10),('[1]Pricing Schedule'!$F$111+('[1]Pricing Schedule'!$F$113*M454))*4,
IF(AND(I454=110000,R454&lt;=12.8,M454&gt;2),'[1]Pricing Schedule'!$F$62+('[1]Pricing Schedule'!$F$63*M454),
IF(AND(I454=110000,R454&lt;=12.8,M454&lt;=2),'[1]Pricing Schedule'!$F$96+('[1]Pricing Schedule'!$F$97*M454),
IF(AND(I454=110000,R454&gt;12.8,R454&lt;=22.8,M454&gt;3),'[1]Pricing Schedule'!$F$71+('[1]Pricing Schedule'!$F$72*M454),
IF(AND(I454=110000,R454&gt;12.8,R454&lt;=22.8,M454&lt;=3),'[1]Pricing Schedule'!$F$96+('[1]Pricing Schedule'!$F$97*M454),
IF(AND(I454=110000,R454&gt;22.8,R454&lt;=30.2),'[1]Pricing Schedule'!$F$80+('[1]Pricing Schedule'!$F$81*M454),
IF(AND(I454=110000,R454&gt;30.2,R454&lt;=45.9),'[1]Pricing Schedule'!$F$89+('[1]Pricing Schedule'!$F$90*M454),
IF(AND(I454=110000,R454&gt;45.9,R454&lt;=123.4),'[1]Pricing Schedule'!$F$96+('[1]Pricing Schedule'!$F$97*M454),
IF(AND(I454=110000,R454&gt;123.4,R454&lt;=168.2,M454&lt;=10),'[1]Pricing Schedule'!$F$103+('[1]Pricing Schedule'!$F$105*M454),
IF(AND(I454=110000,R454&gt;123.4,R454&lt;=168.2,M454&gt;10),'[1]Pricing Schedule'!$F$111+('[1]Pricing Schedule'!$F$113*M454),
IF(AND(I454=110000,R454&gt;168.2,R454&lt;=336.4,M454&lt;=10),('[1]Pricing Schedule'!$F$103+('[1]Pricing Schedule'!$F$105*M454))*2,
IF(AND(I454=110000,R454&gt;168.2,R454&lt;=336.4,M454&gt;10),('[1]Pricing Schedule'!$F$111+('[1]Pricing Schedule'!$F$113*M454))*2,
IF(AND(I454=110000,R454&gt;336.4,R454&lt;=504.6,M454&lt;=10),('[1]Pricing Schedule'!$F$103+('[1]Pricing Schedule'!$F$105*M454))*3,
IF(AND(I454=110000,R454&gt;336.4,R454&lt;=504.6,M454&gt;10),('[1]Pricing Schedule'!$F$111+('[1]Pricing Schedule'!$F$113*M454))*3,
IF(AND(I454=110000,R454&gt;504.6,R454&lt;=672.8,M454&lt;=10),('[1]Pricing Schedule'!$F$103+('[1]Pricing Schedule'!$F$105*M454))*4,
IF(AND(I454=110000,R454&gt;504.6,R454&lt;=672.8,M454&gt;10),('[1]Pricing Schedule'!$F$111+('[1]Pricing Schedule'!$F$113*M454))*4,
IF(AND(I454=110000,R454&gt;672.8,R454&lt;=841,M454&lt;=10),('[1]Pricing Schedule'!$F$103+('[1]Pricing Schedule'!$F$105*M454))*5,
IF(AND(I454=110000,R454&gt;672.8,R454&lt;=841,M454&gt;10),('[1]Pricing Schedule'!$F$111+('[1]Pricing Schedule'!$F$113*M454))*5,
IF(AND(I454=110000,R454&gt;672.8,R454&lt;=841,M454&lt;=10),('[1]Pricing Schedule'!$F$103+('[1]Pricing Schedule'!$F$105*M454))*5,
IF(AND(I454=110000,R454&gt;672.8,R454&lt;=841,M454&gt;10),('[1]Pricing Schedule'!$F$111+('[1]Pricing Schedule'!$F$113*M454))*5,
IF(AND(I454=110000,R454&gt;1345.6,R454&lt;=1513.8,M454&lt;=10),('[1]Pricing Schedule'!$F$103+('[1]Pricing Schedule'!$F$105*M454))*9,
IF(AND(I454=110000,R454&gt;1345.6,R454&lt;=1513.8,M454&gt;10),('[1]Pricing Schedule'!$F$111+('[1]Pricing Schedule'!$F$113*M454))*9,
9999999999)))))))))))))))))))))))))))))))))))))))</f>
        <v>1387140</v>
      </c>
      <c r="T454" s="21">
        <f>IF(AND(I454=38000,R454&lt;=4.5,M454&gt;8),'[1]Pricing Schedule'!$J$9,
IF(AND(I454=38000,R454&lt;=4.5,M454&lt;=8),'[1]Pricing Schedule'!$J$36,
IF(AND(I454=38000,R454&gt;4.5,R454&lt;=9,M454&gt;8),'[1]Pricing Schedule'!$J$18,
IF(AND(I454=38000,R454&gt;4.5,R454&lt;=9,M454&lt;=8),'[1]Pricing Schedule'!$J$36,
IF(AND(I454=38000,R454&gt;9,R454&lt;=12.8,M454&gt;8),'[1]Pricing Schedule'!$J$27,
IF(AND(I454=38000,R454&gt;9,R454&lt;=12.8,M454&lt;=8),'[1]Pricing Schedule'!$J$36,
IF(AND(I454=38000,R454&gt;12.8,R454&lt;=22.8),'[1]Pricing Schedule'!$J$36,
IF(AND(I454=38000,R454&gt;22.8,R454&lt;=30.2),'[1]Pricing Schedule'!$J$45,
IF(AND(I454=38000,R454&gt;30.2,R454&lt;=45.9),'[1]Pricing Schedule'!$J$54,
IF(AND(I454=38000,R454&gt;45.9,R454&lt;=123.4),'[1]Pricing Schedule'!$J$97,
IF(AND(I454=38000,R454&gt;123.4,R454&lt;=168.2,M454&lt;=10),'[1]Pricing Schedule'!$J$105,
IF(AND(I454=38000,R454&gt;123.4,R454&lt;=168.2,M454&gt;10),'[1]Pricing Schedule'!$J$113,
IF(AND(I454=38000,R454&gt;168.2,R454&lt;=336.4,M454&lt;=10),('[1]Pricing Schedule'!$J$105),
IF(AND(I454=38000,R454&gt;168.2,R454&lt;=336.4,M454&gt;10),('[1]Pricing Schedule'!$J$113),
IF(AND(I454=38000,R454&gt;336.4,R454&lt;=504.6,M454&lt;=10),('[1]Pricing Schedule'!$J$105),
IF(AND(I454=38000,R454&gt;336.4,R454&lt;=504.6,M454&gt;10),('[1]Pricing Schedule'!$J$113),
IF(AND(I454=38000,R454&gt;504.6,R454&lt;=672.8,M454&lt;=10),('[1]Pricing Schedule'!$J$105),
IF(AND(I454=38000,R454&gt;504.6,R454&lt;=672.8,M454&gt;10),('[1]Pricing Schedule'!$J$113),
IF(AND(I454=110000,R454&lt;=12.8,M454&gt;2),'[1]Pricing Schedule'!$J$63,
IF(AND(I454=110000,R454&lt;=12.8,M454&lt;=2),'[1]Pricing Schedule'!$J$97,
IF(AND(I454=110000,R454&gt;12.8,R454&lt;=22.8,M454&gt;3),'[1]Pricing Schedule'!$J$72,
IF(AND(I454=110000,R454&gt;12.8,R454&lt;=22.8,M454&lt;=3),'[1]Pricing Schedule'!$J$97,
IF(AND(I454=110000,R454&gt;22.8,R454&lt;=30.2),'[1]Pricing Schedule'!$J$81,
IF(AND(I454=110000,R454&gt;30.2,R454&lt;=45.9),'[1]Pricing Schedule'!$J$90,
IF(AND(I454=110000,R454&gt;45.9,R454&lt;=123.4),'[1]Pricing Schedule'!$J$97,
IF(AND(I454=110000,R454&gt;123.4,R454&lt;=168.2,M454&lt;=10),'[1]Pricing Schedule'!$J$105,
IF(AND(I454=110000,R454&gt;123.4,R454&lt;=168.2,M454&gt;10),'[1]Pricing Schedule'!$J$113,
IF(AND(I454=110000,R454&gt;168.2,R454&lt;=336.2,M454&lt;=10),('[1]Pricing Schedule'!$J$105),
IF(AND(I454=110000,R454&gt;168.2,R454&lt;=336.2,M454&gt;10),('[1]Pricing Schedule'!$J$113),
IF(AND(I454=110000,R454&gt;336.4,R454&lt;=504.6,M454&lt;=10),('[1]Pricing Schedule'!$J$105),
IF(AND(I454=110000,R454&gt;336.4,R454&lt;=504.6,M454&gt;10),('[1]Pricing Schedule'!$J$113),
IF(AND(I454=110000,R454&gt;504.6,R454&lt;=672.8,M454&lt;=10),('[1]Pricing Schedule'!$J$105),
IF(AND(I454=110000,R454&gt;504.6,R454&lt;=672.8,M454&gt;10),('[1]Pricing Schedule'!$J$113),
IF(AND(I454=110000,R454&gt;672.8,R454&lt;=841,M454&lt;=10),('[1]Pricing Schedule'!$J$105),
IF(AND(I454=110000,R454&gt;672.8,R454&lt;=841,M454&gt;10),('[1]Pricing Schedule'!$J$113),
IF(AND(I454=110000,R454&gt;1682,R454&lt;=1850.2,M454&lt;=10),('[1]Pricing Schedule'!$J$105),
IF(AND(I454=110000,R454&gt;1682,R454&lt;=1850.2,M454&gt;10),('[1]Pricing Schedule'!$J$113),
IF(AND(I454=110000,R454&gt;2018.4,R454&lt;=2186.6,M454&lt;=10),('[1]Pricing Schedule'!$J$105),
IF(AND(I454=110000,R454&gt;2018.4,R454&lt;=2186.6,M454&gt;10),('[1]Pricing Schedule'!$J$113),999999999)))))))))))))))))))))))))))))))))))))))</f>
        <v>1</v>
      </c>
      <c r="U454" s="40">
        <f t="shared" si="48"/>
        <v>330271.42857142858</v>
      </c>
      <c r="V454" s="41">
        <f t="shared" si="49"/>
        <v>3.0278126216531858</v>
      </c>
      <c r="Y454" s="23">
        <v>337</v>
      </c>
      <c r="Z454" s="23">
        <v>616</v>
      </c>
      <c r="AR454" s="35"/>
    </row>
    <row r="455" spans="1:44">
      <c r="A455" s="23">
        <v>455</v>
      </c>
      <c r="B455" s="23">
        <v>455</v>
      </c>
      <c r="C455" s="23" t="s">
        <v>845</v>
      </c>
      <c r="D455" s="23" t="s">
        <v>116</v>
      </c>
      <c r="E455" s="23" t="s">
        <v>116</v>
      </c>
      <c r="F455" s="23" t="s">
        <v>846</v>
      </c>
      <c r="G455" s="23" t="s">
        <v>847</v>
      </c>
      <c r="H455" s="23" t="s">
        <v>113</v>
      </c>
      <c r="I455" s="13">
        <v>38000</v>
      </c>
      <c r="J455" s="13">
        <v>38000</v>
      </c>
      <c r="K455" s="23" t="s">
        <v>119</v>
      </c>
      <c r="L455" s="24">
        <v>4.7439999999999998</v>
      </c>
      <c r="M455" s="37">
        <f t="shared" si="44"/>
        <v>5</v>
      </c>
      <c r="N455" s="24">
        <v>0.108</v>
      </c>
      <c r="O455" s="13">
        <v>2</v>
      </c>
      <c r="P455" s="36">
        <f t="shared" si="45"/>
        <v>0.108</v>
      </c>
      <c r="Q455" s="38">
        <f t="shared" si="46"/>
        <v>4.2</v>
      </c>
      <c r="R455" s="37">
        <f t="shared" si="47"/>
        <v>4.2</v>
      </c>
      <c r="S455" s="39">
        <f>IF(AND(I455=38000,R455&lt;=4.5,M455&gt;8),'[1]Pricing Schedule'!$F$8+('[1]Pricing Schedule'!$F$9*M455),
IF(AND(I455=38000,R455&lt;=4.5,M455&lt;=8),'[1]Pricing Schedule'!$F$34+('[1]Pricing Schedule'!$F$36*M455),
IF(AND(I455=38000,R455&gt;4.5,R455&lt;=9,M455&gt;8),'[1]Pricing Schedule'!$F$17+('[1]Pricing Schedule'!$F$18*M455),
IF(AND(I455=38000,R455&gt;4.5,R455&lt;=9,M455&lt;=8),'[1]Pricing Schedule'!$F$34+('[1]Pricing Schedule'!$F$36*M455),
IF(AND(I455=38000,R455&gt;9,R455&lt;=12.8,M455&gt;8),'[1]Pricing Schedule'!$F$26+('[1]Pricing Schedule'!$F$27*M455),
IF(AND(I455=38000,R455&gt;9,R455&lt;=12.8,M455&lt;=8),'[1]Pricing Schedule'!$F$34+('[1]Pricing Schedule'!$F$36*M455),
IF(AND(I455=38000,R455&gt;12.8,R455&lt;=22.8),'[1]Pricing Schedule'!$F$34+('[1]Pricing Schedule'!$F$36*M455),
IF(AND(I455=38000,R455&gt;22.8,R455&lt;=30.2),'[1]Pricing Schedule'!$F$43+('[1]Pricing Schedule'!$F$45*M455),
IF(AND(I455=38000,R455&gt;30.2,R455&lt;=45.9),'[1]Pricing Schedule'!$F$52+('[1]Pricing Schedule'!$F$54*M455),
IF(AND(I455=38000,R455&gt;45.9,R455&lt;=123.4),'[1]Pricing Schedule'!$F$96+('[1]Pricing Schedule'!$F$97*M455),
IF(AND(I455=38000,R455&gt;123.4,R455&lt;=168.2,M455&lt;=10),'[1]Pricing Schedule'!$F$103+('[1]Pricing Schedule'!$F$105*M455),
IF(AND(I455=38000,R455&gt;123.4,R455&lt;=168.2,M455&gt;10),'[1]Pricing Schedule'!$F$111+('[1]Pricing Schedule'!$F$113*M455),
IF(AND(I455=38000,R455&gt;157.4,R455&lt;=336.4,M455&lt;=10),('[1]Pricing Schedule'!$F$103+('[1]Pricing Schedule'!$F$105*M455))*2,
IF(AND(I455=38000,R455&gt;157.4,R455&lt;=336.4,M455&gt;10),('[1]Pricing Schedule'!$F$111+('[1]Pricing Schedule'!$F$113*M455))*2,
IF(AND(I455=38000,R455&gt;314.8,R455&lt;=504.6,M455&lt;=10),('[1]Pricing Schedule'!$F$103+('[1]Pricing Schedule'!$F$105*M455))*3,
IF(AND(I455=38000,R455&gt;314.8,R455&lt;=504.6,M455&gt;10),('[1]Pricing Schedule'!$F$111+('[1]Pricing Schedule'!$F$113*M455))*3,
IF(AND(I455=38000,R455&gt;472.2,R455&lt;=672.8,M455&lt;=10),('[1]Pricing Schedule'!$F$103+('[1]Pricing Schedule'!$F$105*M455))*4,
IF(AND(I455=38000,R455&gt;472.2,R455&lt;=672.8,M455&gt;10),('[1]Pricing Schedule'!$F$111+('[1]Pricing Schedule'!$F$113*M455))*4,
IF(AND(I455=110000,R455&lt;=12.8,M455&gt;2),'[1]Pricing Schedule'!$F$62+('[1]Pricing Schedule'!$F$63*M455),
IF(AND(I455=110000,R455&lt;=12.8,M455&lt;=2),'[1]Pricing Schedule'!$F$96+('[1]Pricing Schedule'!$F$97*M455),
IF(AND(I455=110000,R455&gt;12.8,R455&lt;=22.8,M455&gt;3),'[1]Pricing Schedule'!$F$71+('[1]Pricing Schedule'!$F$72*M455),
IF(AND(I455=110000,R455&gt;12.8,R455&lt;=22.8,M455&lt;=3),'[1]Pricing Schedule'!$F$96+('[1]Pricing Schedule'!$F$97*M455),
IF(AND(I455=110000,R455&gt;22.8,R455&lt;=30.2),'[1]Pricing Schedule'!$F$80+('[1]Pricing Schedule'!$F$81*M455),
IF(AND(I455=110000,R455&gt;30.2,R455&lt;=45.9),'[1]Pricing Schedule'!$F$89+('[1]Pricing Schedule'!$F$90*M455),
IF(AND(I455=110000,R455&gt;45.9,R455&lt;=123.4),'[1]Pricing Schedule'!$F$96+('[1]Pricing Schedule'!$F$97*M455),
IF(AND(I455=110000,R455&gt;123.4,R455&lt;=168.2,M455&lt;=10),'[1]Pricing Schedule'!$F$103+('[1]Pricing Schedule'!$F$105*M455),
IF(AND(I455=110000,R455&gt;123.4,R455&lt;=168.2,M455&gt;10),'[1]Pricing Schedule'!$F$111+('[1]Pricing Schedule'!$F$113*M455),
IF(AND(I455=110000,R455&gt;168.2,R455&lt;=336.4,M455&lt;=10),('[1]Pricing Schedule'!$F$103+('[1]Pricing Schedule'!$F$105*M455))*2,
IF(AND(I455=110000,R455&gt;168.2,R455&lt;=336.4,M455&gt;10),('[1]Pricing Schedule'!$F$111+('[1]Pricing Schedule'!$F$113*M455))*2,
IF(AND(I455=110000,R455&gt;336.4,R455&lt;=504.6,M455&lt;=10),('[1]Pricing Schedule'!$F$103+('[1]Pricing Schedule'!$F$105*M455))*3,
IF(AND(I455=110000,R455&gt;336.4,R455&lt;=504.6,M455&gt;10),('[1]Pricing Schedule'!$F$111+('[1]Pricing Schedule'!$F$113*M455))*3,
IF(AND(I455=110000,R455&gt;504.6,R455&lt;=672.8,M455&lt;=10),('[1]Pricing Schedule'!$F$103+('[1]Pricing Schedule'!$F$105*M455))*4,
IF(AND(I455=110000,R455&gt;504.6,R455&lt;=672.8,M455&gt;10),('[1]Pricing Schedule'!$F$111+('[1]Pricing Schedule'!$F$113*M455))*4,
IF(AND(I455=110000,R455&gt;672.8,R455&lt;=841,M455&lt;=10),('[1]Pricing Schedule'!$F$103+('[1]Pricing Schedule'!$F$105*M455))*5,
IF(AND(I455=110000,R455&gt;672.8,R455&lt;=841,M455&gt;10),('[1]Pricing Schedule'!$F$111+('[1]Pricing Schedule'!$F$113*M455))*5,
IF(AND(I455=110000,R455&gt;672.8,R455&lt;=841,M455&lt;=10),('[1]Pricing Schedule'!$F$103+('[1]Pricing Schedule'!$F$105*M455))*5,
IF(AND(I455=110000,R455&gt;672.8,R455&lt;=841,M455&gt;10),('[1]Pricing Schedule'!$F$111+('[1]Pricing Schedule'!$F$113*M455))*5,
IF(AND(I455=110000,R455&gt;1345.6,R455&lt;=1513.8,M455&lt;=10),('[1]Pricing Schedule'!$F$103+('[1]Pricing Schedule'!$F$105*M455))*9,
IF(AND(I455=110000,R455&gt;1345.6,R455&lt;=1513.8,M455&gt;10),('[1]Pricing Schedule'!$F$111+('[1]Pricing Schedule'!$F$113*M455))*9,
9999999999)))))))))))))))))))))))))))))))))))))))</f>
        <v>699140</v>
      </c>
      <c r="T455" s="21">
        <f>IF(AND(I455=38000,R455&lt;=4.5,M455&gt;8),'[1]Pricing Schedule'!$J$9,
IF(AND(I455=38000,R455&lt;=4.5,M455&lt;=8),'[1]Pricing Schedule'!$J$36,
IF(AND(I455=38000,R455&gt;4.5,R455&lt;=9,M455&gt;8),'[1]Pricing Schedule'!$J$18,
IF(AND(I455=38000,R455&gt;4.5,R455&lt;=9,M455&lt;=8),'[1]Pricing Schedule'!$J$36,
IF(AND(I455=38000,R455&gt;9,R455&lt;=12.8,M455&gt;8),'[1]Pricing Schedule'!$J$27,
IF(AND(I455=38000,R455&gt;9,R455&lt;=12.8,M455&lt;=8),'[1]Pricing Schedule'!$J$36,
IF(AND(I455=38000,R455&gt;12.8,R455&lt;=22.8),'[1]Pricing Schedule'!$J$36,
IF(AND(I455=38000,R455&gt;22.8,R455&lt;=30.2),'[1]Pricing Schedule'!$J$45,
IF(AND(I455=38000,R455&gt;30.2,R455&lt;=45.9),'[1]Pricing Schedule'!$J$54,
IF(AND(I455=38000,R455&gt;45.9,R455&lt;=123.4),'[1]Pricing Schedule'!$J$97,
IF(AND(I455=38000,R455&gt;123.4,R455&lt;=168.2,M455&lt;=10),'[1]Pricing Schedule'!$J$105,
IF(AND(I455=38000,R455&gt;123.4,R455&lt;=168.2,M455&gt;10),'[1]Pricing Schedule'!$J$113,
IF(AND(I455=38000,R455&gt;168.2,R455&lt;=336.4,M455&lt;=10),('[1]Pricing Schedule'!$J$105),
IF(AND(I455=38000,R455&gt;168.2,R455&lt;=336.4,M455&gt;10),('[1]Pricing Schedule'!$J$113),
IF(AND(I455=38000,R455&gt;336.4,R455&lt;=504.6,M455&lt;=10),('[1]Pricing Schedule'!$J$105),
IF(AND(I455=38000,R455&gt;336.4,R455&lt;=504.6,M455&gt;10),('[1]Pricing Schedule'!$J$113),
IF(AND(I455=38000,R455&gt;504.6,R455&lt;=672.8,M455&lt;=10),('[1]Pricing Schedule'!$J$105),
IF(AND(I455=38000,R455&gt;504.6,R455&lt;=672.8,M455&gt;10),('[1]Pricing Schedule'!$J$113),
IF(AND(I455=110000,R455&lt;=12.8,M455&gt;2),'[1]Pricing Schedule'!$J$63,
IF(AND(I455=110000,R455&lt;=12.8,M455&lt;=2),'[1]Pricing Schedule'!$J$97,
IF(AND(I455=110000,R455&gt;12.8,R455&lt;=22.8,M455&gt;3),'[1]Pricing Schedule'!$J$72,
IF(AND(I455=110000,R455&gt;12.8,R455&lt;=22.8,M455&lt;=3),'[1]Pricing Schedule'!$J$97,
IF(AND(I455=110000,R455&gt;22.8,R455&lt;=30.2),'[1]Pricing Schedule'!$J$81,
IF(AND(I455=110000,R455&gt;30.2,R455&lt;=45.9),'[1]Pricing Schedule'!$J$90,
IF(AND(I455=110000,R455&gt;45.9,R455&lt;=123.4),'[1]Pricing Schedule'!$J$97,
IF(AND(I455=110000,R455&gt;123.4,R455&lt;=168.2,M455&lt;=10),'[1]Pricing Schedule'!$J$105,
IF(AND(I455=110000,R455&gt;123.4,R455&lt;=168.2,M455&gt;10),'[1]Pricing Schedule'!$J$113,
IF(AND(I455=110000,R455&gt;168.2,R455&lt;=336.2,M455&lt;=10),('[1]Pricing Schedule'!$J$105),
IF(AND(I455=110000,R455&gt;168.2,R455&lt;=336.2,M455&gt;10),('[1]Pricing Schedule'!$J$113),
IF(AND(I455=110000,R455&gt;336.4,R455&lt;=504.6,M455&lt;=10),('[1]Pricing Schedule'!$J$105),
IF(AND(I455=110000,R455&gt;336.4,R455&lt;=504.6,M455&gt;10),('[1]Pricing Schedule'!$J$113),
IF(AND(I455=110000,R455&gt;504.6,R455&lt;=672.8,M455&lt;=10),('[1]Pricing Schedule'!$J$105),
IF(AND(I455=110000,R455&gt;504.6,R455&lt;=672.8,M455&gt;10),('[1]Pricing Schedule'!$J$113),
IF(AND(I455=110000,R455&gt;672.8,R455&lt;=841,M455&lt;=10),('[1]Pricing Schedule'!$J$105),
IF(AND(I455=110000,R455&gt;672.8,R455&lt;=841,M455&gt;10),('[1]Pricing Schedule'!$J$113),
IF(AND(I455=110000,R455&gt;1682,R455&lt;=1850.2,M455&lt;=10),('[1]Pricing Schedule'!$J$105),
IF(AND(I455=110000,R455&gt;1682,R455&lt;=1850.2,M455&gt;10),('[1]Pricing Schedule'!$J$113),
IF(AND(I455=110000,R455&gt;2018.4,R455&lt;=2186.6,M455&lt;=10),('[1]Pricing Schedule'!$J$105),
IF(AND(I455=110000,R455&gt;2018.4,R455&lt;=2186.6,M455&gt;10),('[1]Pricing Schedule'!$J$113),999999999)))))))))))))))))))))))))))))))))))))))</f>
        <v>4</v>
      </c>
      <c r="U455" s="40">
        <f t="shared" si="48"/>
        <v>166461.90476190476</v>
      </c>
      <c r="V455" s="41">
        <f t="shared" si="49"/>
        <v>6.0073804960379897</v>
      </c>
      <c r="Y455" s="23">
        <v>151</v>
      </c>
      <c r="Z455" s="23">
        <v>646</v>
      </c>
      <c r="AR455" s="35"/>
    </row>
    <row r="456" spans="1:44">
      <c r="A456" s="23">
        <v>456</v>
      </c>
      <c r="B456" s="23">
        <v>456</v>
      </c>
      <c r="C456" s="23" t="s">
        <v>848</v>
      </c>
      <c r="D456" s="23" t="s">
        <v>318</v>
      </c>
      <c r="E456" s="23" t="s">
        <v>318</v>
      </c>
      <c r="F456" s="23" t="s">
        <v>849</v>
      </c>
      <c r="G456" s="23" t="s">
        <v>850</v>
      </c>
      <c r="H456" s="23" t="s">
        <v>133</v>
      </c>
      <c r="I456" s="13">
        <v>110000</v>
      </c>
      <c r="J456" s="23" t="s">
        <v>119</v>
      </c>
      <c r="K456" s="13">
        <v>110000</v>
      </c>
      <c r="L456" s="24">
        <v>7.5739999999999998</v>
      </c>
      <c r="M456" s="37">
        <f t="shared" si="44"/>
        <v>8</v>
      </c>
      <c r="N456" s="24">
        <v>0.317</v>
      </c>
      <c r="O456" s="13">
        <v>2</v>
      </c>
      <c r="P456" s="36">
        <f t="shared" si="45"/>
        <v>0.317</v>
      </c>
      <c r="Q456" s="38">
        <f t="shared" si="46"/>
        <v>4.2</v>
      </c>
      <c r="R456" s="37">
        <f t="shared" si="47"/>
        <v>4.2</v>
      </c>
      <c r="S456" s="39">
        <f>IF(AND(I456=38000,R456&lt;=4.5,M456&gt;8),'[1]Pricing Schedule'!$F$8+('[1]Pricing Schedule'!$F$9*M456),
IF(AND(I456=38000,R456&lt;=4.5,M456&lt;=8),'[1]Pricing Schedule'!$F$34+('[1]Pricing Schedule'!$F$36*M456),
IF(AND(I456=38000,R456&gt;4.5,R456&lt;=9,M456&gt;8),'[1]Pricing Schedule'!$F$17+('[1]Pricing Schedule'!$F$18*M456),
IF(AND(I456=38000,R456&gt;4.5,R456&lt;=9,M456&lt;=8),'[1]Pricing Schedule'!$F$34+('[1]Pricing Schedule'!$F$36*M456),
IF(AND(I456=38000,R456&gt;9,R456&lt;=12.8,M456&gt;8),'[1]Pricing Schedule'!$F$26+('[1]Pricing Schedule'!$F$27*M456),
IF(AND(I456=38000,R456&gt;9,R456&lt;=12.8,M456&lt;=8),'[1]Pricing Schedule'!$F$34+('[1]Pricing Schedule'!$F$36*M456),
IF(AND(I456=38000,R456&gt;12.8,R456&lt;=22.8),'[1]Pricing Schedule'!$F$34+('[1]Pricing Schedule'!$F$36*M456),
IF(AND(I456=38000,R456&gt;22.8,R456&lt;=30.2),'[1]Pricing Schedule'!$F$43+('[1]Pricing Schedule'!$F$45*M456),
IF(AND(I456=38000,R456&gt;30.2,R456&lt;=45.9),'[1]Pricing Schedule'!$F$52+('[1]Pricing Schedule'!$F$54*M456),
IF(AND(I456=38000,R456&gt;45.9,R456&lt;=123.4),'[1]Pricing Schedule'!$F$96+('[1]Pricing Schedule'!$F$97*M456),
IF(AND(I456=38000,R456&gt;123.4,R456&lt;=168.2,M456&lt;=10),'[1]Pricing Schedule'!$F$103+('[1]Pricing Schedule'!$F$105*M456),
IF(AND(I456=38000,R456&gt;123.4,R456&lt;=168.2,M456&gt;10),'[1]Pricing Schedule'!$F$111+('[1]Pricing Schedule'!$F$113*M456),
IF(AND(I456=38000,R456&gt;157.4,R456&lt;=336.4,M456&lt;=10),('[1]Pricing Schedule'!$F$103+('[1]Pricing Schedule'!$F$105*M456))*2,
IF(AND(I456=38000,R456&gt;157.4,R456&lt;=336.4,M456&gt;10),('[1]Pricing Schedule'!$F$111+('[1]Pricing Schedule'!$F$113*M456))*2,
IF(AND(I456=38000,R456&gt;314.8,R456&lt;=504.6,M456&lt;=10),('[1]Pricing Schedule'!$F$103+('[1]Pricing Schedule'!$F$105*M456))*3,
IF(AND(I456=38000,R456&gt;314.8,R456&lt;=504.6,M456&gt;10),('[1]Pricing Schedule'!$F$111+('[1]Pricing Schedule'!$F$113*M456))*3,
IF(AND(I456=38000,R456&gt;472.2,R456&lt;=672.8,M456&lt;=10),('[1]Pricing Schedule'!$F$103+('[1]Pricing Schedule'!$F$105*M456))*4,
IF(AND(I456=38000,R456&gt;472.2,R456&lt;=672.8,M456&gt;10),('[1]Pricing Schedule'!$F$111+('[1]Pricing Schedule'!$F$113*M456))*4,
IF(AND(I456=110000,R456&lt;=12.8,M456&gt;2),'[1]Pricing Schedule'!$F$62+('[1]Pricing Schedule'!$F$63*M456),
IF(AND(I456=110000,R456&lt;=12.8,M456&lt;=2),'[1]Pricing Schedule'!$F$96+('[1]Pricing Schedule'!$F$97*M456),
IF(AND(I456=110000,R456&gt;12.8,R456&lt;=22.8,M456&gt;3),'[1]Pricing Schedule'!$F$71+('[1]Pricing Schedule'!$F$72*M456),
IF(AND(I456=110000,R456&gt;12.8,R456&lt;=22.8,M456&lt;=3),'[1]Pricing Schedule'!$F$96+('[1]Pricing Schedule'!$F$97*M456),
IF(AND(I456=110000,R456&gt;22.8,R456&lt;=30.2),'[1]Pricing Schedule'!$F$80+('[1]Pricing Schedule'!$F$81*M456),
IF(AND(I456=110000,R456&gt;30.2,R456&lt;=45.9),'[1]Pricing Schedule'!$F$89+('[1]Pricing Schedule'!$F$90*M456),
IF(AND(I456=110000,R456&gt;45.9,R456&lt;=123.4),'[1]Pricing Schedule'!$F$96+('[1]Pricing Schedule'!$F$97*M456),
IF(AND(I456=110000,R456&gt;123.4,R456&lt;=168.2,M456&lt;=10),'[1]Pricing Schedule'!$F$103+('[1]Pricing Schedule'!$F$105*M456),
IF(AND(I456=110000,R456&gt;123.4,R456&lt;=168.2,M456&gt;10),'[1]Pricing Schedule'!$F$111+('[1]Pricing Schedule'!$F$113*M456),
IF(AND(I456=110000,R456&gt;168.2,R456&lt;=336.4,M456&lt;=10),('[1]Pricing Schedule'!$F$103+('[1]Pricing Schedule'!$F$105*M456))*2,
IF(AND(I456=110000,R456&gt;168.2,R456&lt;=336.4,M456&gt;10),('[1]Pricing Schedule'!$F$111+('[1]Pricing Schedule'!$F$113*M456))*2,
IF(AND(I456=110000,R456&gt;336.4,R456&lt;=504.6,M456&lt;=10),('[1]Pricing Schedule'!$F$103+('[1]Pricing Schedule'!$F$105*M456))*3,
IF(AND(I456=110000,R456&gt;336.4,R456&lt;=504.6,M456&gt;10),('[1]Pricing Schedule'!$F$111+('[1]Pricing Schedule'!$F$113*M456))*3,
IF(AND(I456=110000,R456&gt;504.6,R456&lt;=672.8,M456&lt;=10),('[1]Pricing Schedule'!$F$103+('[1]Pricing Schedule'!$F$105*M456))*4,
IF(AND(I456=110000,R456&gt;504.6,R456&lt;=672.8,M456&gt;10),('[1]Pricing Schedule'!$F$111+('[1]Pricing Schedule'!$F$113*M456))*4,
IF(AND(I456=110000,R456&gt;672.8,R456&lt;=841,M456&lt;=10),('[1]Pricing Schedule'!$F$103+('[1]Pricing Schedule'!$F$105*M456))*5,
IF(AND(I456=110000,R456&gt;672.8,R456&lt;=841,M456&gt;10),('[1]Pricing Schedule'!$F$111+('[1]Pricing Schedule'!$F$113*M456))*5,
IF(AND(I456=110000,R456&gt;672.8,R456&lt;=841,M456&lt;=10),('[1]Pricing Schedule'!$F$103+('[1]Pricing Schedule'!$F$105*M456))*5,
IF(AND(I456=110000,R456&gt;672.8,R456&lt;=841,M456&gt;10),('[1]Pricing Schedule'!$F$111+('[1]Pricing Schedule'!$F$113*M456))*5,
IF(AND(I456=110000,R456&gt;1345.6,R456&lt;=1513.8,M456&lt;=10),('[1]Pricing Schedule'!$F$103+('[1]Pricing Schedule'!$F$105*M456))*9,
IF(AND(I456=110000,R456&gt;1345.6,R456&lt;=1513.8,M456&gt;10),('[1]Pricing Schedule'!$F$111+('[1]Pricing Schedule'!$F$113*M456))*9,
9999999999)))))))))))))))))))))))))))))))))))))))</f>
        <v>1838070</v>
      </c>
      <c r="T456" s="21">
        <f>IF(AND(I456=38000,R456&lt;=4.5,M456&gt;8),'[1]Pricing Schedule'!$J$9,
IF(AND(I456=38000,R456&lt;=4.5,M456&lt;=8),'[1]Pricing Schedule'!$J$36,
IF(AND(I456=38000,R456&gt;4.5,R456&lt;=9,M456&gt;8),'[1]Pricing Schedule'!$J$18,
IF(AND(I456=38000,R456&gt;4.5,R456&lt;=9,M456&lt;=8),'[1]Pricing Schedule'!$J$36,
IF(AND(I456=38000,R456&gt;9,R456&lt;=12.8,M456&gt;8),'[1]Pricing Schedule'!$J$27,
IF(AND(I456=38000,R456&gt;9,R456&lt;=12.8,M456&lt;=8),'[1]Pricing Schedule'!$J$36,
IF(AND(I456=38000,R456&gt;12.8,R456&lt;=22.8),'[1]Pricing Schedule'!$J$36,
IF(AND(I456=38000,R456&gt;22.8,R456&lt;=30.2),'[1]Pricing Schedule'!$J$45,
IF(AND(I456=38000,R456&gt;30.2,R456&lt;=45.9),'[1]Pricing Schedule'!$J$54,
IF(AND(I456=38000,R456&gt;45.9,R456&lt;=123.4),'[1]Pricing Schedule'!$J$97,
IF(AND(I456=38000,R456&gt;123.4,R456&lt;=168.2,M456&lt;=10),'[1]Pricing Schedule'!$J$105,
IF(AND(I456=38000,R456&gt;123.4,R456&lt;=168.2,M456&gt;10),'[1]Pricing Schedule'!$J$113,
IF(AND(I456=38000,R456&gt;168.2,R456&lt;=336.4,M456&lt;=10),('[1]Pricing Schedule'!$J$105),
IF(AND(I456=38000,R456&gt;168.2,R456&lt;=336.4,M456&gt;10),('[1]Pricing Schedule'!$J$113),
IF(AND(I456=38000,R456&gt;336.4,R456&lt;=504.6,M456&lt;=10),('[1]Pricing Schedule'!$J$105),
IF(AND(I456=38000,R456&gt;336.4,R456&lt;=504.6,M456&gt;10),('[1]Pricing Schedule'!$J$113),
IF(AND(I456=38000,R456&gt;504.6,R456&lt;=672.8,M456&lt;=10),('[1]Pricing Schedule'!$J$105),
IF(AND(I456=38000,R456&gt;504.6,R456&lt;=672.8,M456&gt;10),('[1]Pricing Schedule'!$J$113),
IF(AND(I456=110000,R456&lt;=12.8,M456&gt;2),'[1]Pricing Schedule'!$J$63,
IF(AND(I456=110000,R456&lt;=12.8,M456&lt;=2),'[1]Pricing Schedule'!$J$97,
IF(AND(I456=110000,R456&gt;12.8,R456&lt;=22.8,M456&gt;3),'[1]Pricing Schedule'!$J$72,
IF(AND(I456=110000,R456&gt;12.8,R456&lt;=22.8,M456&lt;=3),'[1]Pricing Schedule'!$J$97,
IF(AND(I456=110000,R456&gt;22.8,R456&lt;=30.2),'[1]Pricing Schedule'!$J$81,
IF(AND(I456=110000,R456&gt;30.2,R456&lt;=45.9),'[1]Pricing Schedule'!$J$90,
IF(AND(I456=110000,R456&gt;45.9,R456&lt;=123.4),'[1]Pricing Schedule'!$J$97,
IF(AND(I456=110000,R456&gt;123.4,R456&lt;=168.2,M456&lt;=10),'[1]Pricing Schedule'!$J$105,
IF(AND(I456=110000,R456&gt;123.4,R456&lt;=168.2,M456&gt;10),'[1]Pricing Schedule'!$J$113,
IF(AND(I456=110000,R456&gt;168.2,R456&lt;=336.2,M456&lt;=10),('[1]Pricing Schedule'!$J$105),
IF(AND(I456=110000,R456&gt;168.2,R456&lt;=336.2,M456&gt;10),('[1]Pricing Schedule'!$J$113),
IF(AND(I456=110000,R456&gt;336.4,R456&lt;=504.6,M456&lt;=10),('[1]Pricing Schedule'!$J$105),
IF(AND(I456=110000,R456&gt;336.4,R456&lt;=504.6,M456&gt;10),('[1]Pricing Schedule'!$J$113),
IF(AND(I456=110000,R456&gt;504.6,R456&lt;=672.8,M456&lt;=10),('[1]Pricing Schedule'!$J$105),
IF(AND(I456=110000,R456&gt;504.6,R456&lt;=672.8,M456&gt;10),('[1]Pricing Schedule'!$J$113),
IF(AND(I456=110000,R456&gt;672.8,R456&lt;=841,M456&lt;=10),('[1]Pricing Schedule'!$J$105),
IF(AND(I456=110000,R456&gt;672.8,R456&lt;=841,M456&gt;10),('[1]Pricing Schedule'!$J$113),
IF(AND(I456=110000,R456&gt;1682,R456&lt;=1850.2,M456&lt;=10),('[1]Pricing Schedule'!$J$105),
IF(AND(I456=110000,R456&gt;1682,R456&lt;=1850.2,M456&gt;10),('[1]Pricing Schedule'!$J$113),
IF(AND(I456=110000,R456&gt;2018.4,R456&lt;=2186.6,M456&lt;=10),('[1]Pricing Schedule'!$J$105),
IF(AND(I456=110000,R456&gt;2018.4,R456&lt;=2186.6,M456&gt;10),('[1]Pricing Schedule'!$J$113),999999999)))))))))))))))))))))))))))))))))))))))</f>
        <v>7</v>
      </c>
      <c r="U456" s="40">
        <f t="shared" si="48"/>
        <v>437635.71428571426</v>
      </c>
      <c r="V456" s="41">
        <f t="shared" si="49"/>
        <v>2.2850054676916547</v>
      </c>
      <c r="Y456" s="23">
        <v>69</v>
      </c>
      <c r="Z456" s="23">
        <v>33</v>
      </c>
      <c r="AR456" s="35"/>
    </row>
    <row r="457" spans="1:44">
      <c r="A457" s="23">
        <v>457</v>
      </c>
      <c r="B457" s="23">
        <v>457</v>
      </c>
      <c r="C457" s="23" t="s">
        <v>851</v>
      </c>
      <c r="D457" s="23" t="s">
        <v>344</v>
      </c>
      <c r="E457" s="23" t="s">
        <v>344</v>
      </c>
      <c r="F457" s="23" t="s">
        <v>852</v>
      </c>
      <c r="G457" s="23" t="s">
        <v>853</v>
      </c>
      <c r="H457" s="23" t="s">
        <v>113</v>
      </c>
      <c r="I457" s="13">
        <v>38000</v>
      </c>
      <c r="J457" s="23" t="s">
        <v>119</v>
      </c>
      <c r="K457" s="13">
        <v>38000</v>
      </c>
      <c r="L457" s="24">
        <v>7.4429999999999996</v>
      </c>
      <c r="M457" s="37">
        <f t="shared" si="44"/>
        <v>8</v>
      </c>
      <c r="N457" s="24">
        <v>0.29399999999999998</v>
      </c>
      <c r="O457" s="13">
        <v>2</v>
      </c>
      <c r="P457" s="36">
        <f t="shared" si="45"/>
        <v>0.29399999999999998</v>
      </c>
      <c r="Q457" s="38">
        <f t="shared" si="46"/>
        <v>4.2</v>
      </c>
      <c r="R457" s="37">
        <f t="shared" si="47"/>
        <v>4.2</v>
      </c>
      <c r="S457" s="39">
        <f>IF(AND(I457=38000,R457&lt;=4.5,M457&gt;8),'[1]Pricing Schedule'!$F$8+('[1]Pricing Schedule'!$F$9*M457),
IF(AND(I457=38000,R457&lt;=4.5,M457&lt;=8),'[1]Pricing Schedule'!$F$34+('[1]Pricing Schedule'!$F$36*M457),
IF(AND(I457=38000,R457&gt;4.5,R457&lt;=9,M457&gt;8),'[1]Pricing Schedule'!$F$17+('[1]Pricing Schedule'!$F$18*M457),
IF(AND(I457=38000,R457&gt;4.5,R457&lt;=9,M457&lt;=8),'[1]Pricing Schedule'!$F$34+('[1]Pricing Schedule'!$F$36*M457),
IF(AND(I457=38000,R457&gt;9,R457&lt;=12.8,M457&gt;8),'[1]Pricing Schedule'!$F$26+('[1]Pricing Schedule'!$F$27*M457),
IF(AND(I457=38000,R457&gt;9,R457&lt;=12.8,M457&lt;=8),'[1]Pricing Schedule'!$F$34+('[1]Pricing Schedule'!$F$36*M457),
IF(AND(I457=38000,R457&gt;12.8,R457&lt;=22.8),'[1]Pricing Schedule'!$F$34+('[1]Pricing Schedule'!$F$36*M457),
IF(AND(I457=38000,R457&gt;22.8,R457&lt;=30.2),'[1]Pricing Schedule'!$F$43+('[1]Pricing Schedule'!$F$45*M457),
IF(AND(I457=38000,R457&gt;30.2,R457&lt;=45.9),'[1]Pricing Schedule'!$F$52+('[1]Pricing Schedule'!$F$54*M457),
IF(AND(I457=38000,R457&gt;45.9,R457&lt;=123.4),'[1]Pricing Schedule'!$F$96+('[1]Pricing Schedule'!$F$97*M457),
IF(AND(I457=38000,R457&gt;123.4,R457&lt;=168.2,M457&lt;=10),'[1]Pricing Schedule'!$F$103+('[1]Pricing Schedule'!$F$105*M457),
IF(AND(I457=38000,R457&gt;123.4,R457&lt;=168.2,M457&gt;10),'[1]Pricing Schedule'!$F$111+('[1]Pricing Schedule'!$F$113*M457),
IF(AND(I457=38000,R457&gt;157.4,R457&lt;=336.4,M457&lt;=10),('[1]Pricing Schedule'!$F$103+('[1]Pricing Schedule'!$F$105*M457))*2,
IF(AND(I457=38000,R457&gt;157.4,R457&lt;=336.4,M457&gt;10),('[1]Pricing Schedule'!$F$111+('[1]Pricing Schedule'!$F$113*M457))*2,
IF(AND(I457=38000,R457&gt;314.8,R457&lt;=504.6,M457&lt;=10),('[1]Pricing Schedule'!$F$103+('[1]Pricing Schedule'!$F$105*M457))*3,
IF(AND(I457=38000,R457&gt;314.8,R457&lt;=504.6,M457&gt;10),('[1]Pricing Schedule'!$F$111+('[1]Pricing Schedule'!$F$113*M457))*3,
IF(AND(I457=38000,R457&gt;472.2,R457&lt;=672.8,M457&lt;=10),('[1]Pricing Schedule'!$F$103+('[1]Pricing Schedule'!$F$105*M457))*4,
IF(AND(I457=38000,R457&gt;472.2,R457&lt;=672.8,M457&gt;10),('[1]Pricing Schedule'!$F$111+('[1]Pricing Schedule'!$F$113*M457))*4,
IF(AND(I457=110000,R457&lt;=12.8,M457&gt;2),'[1]Pricing Schedule'!$F$62+('[1]Pricing Schedule'!$F$63*M457),
IF(AND(I457=110000,R457&lt;=12.8,M457&lt;=2),'[1]Pricing Schedule'!$F$96+('[1]Pricing Schedule'!$F$97*M457),
IF(AND(I457=110000,R457&gt;12.8,R457&lt;=22.8,M457&gt;3),'[1]Pricing Schedule'!$F$71+('[1]Pricing Schedule'!$F$72*M457),
IF(AND(I457=110000,R457&gt;12.8,R457&lt;=22.8,M457&lt;=3),'[1]Pricing Schedule'!$F$96+('[1]Pricing Schedule'!$F$97*M457),
IF(AND(I457=110000,R457&gt;22.8,R457&lt;=30.2),'[1]Pricing Schedule'!$F$80+('[1]Pricing Schedule'!$F$81*M457),
IF(AND(I457=110000,R457&gt;30.2,R457&lt;=45.9),'[1]Pricing Schedule'!$F$89+('[1]Pricing Schedule'!$F$90*M457),
IF(AND(I457=110000,R457&gt;45.9,R457&lt;=123.4),'[1]Pricing Schedule'!$F$96+('[1]Pricing Schedule'!$F$97*M457),
IF(AND(I457=110000,R457&gt;123.4,R457&lt;=168.2,M457&lt;=10),'[1]Pricing Schedule'!$F$103+('[1]Pricing Schedule'!$F$105*M457),
IF(AND(I457=110000,R457&gt;123.4,R457&lt;=168.2,M457&gt;10),'[1]Pricing Schedule'!$F$111+('[1]Pricing Schedule'!$F$113*M457),
IF(AND(I457=110000,R457&gt;168.2,R457&lt;=336.4,M457&lt;=10),('[1]Pricing Schedule'!$F$103+('[1]Pricing Schedule'!$F$105*M457))*2,
IF(AND(I457=110000,R457&gt;168.2,R457&lt;=336.4,M457&gt;10),('[1]Pricing Schedule'!$F$111+('[1]Pricing Schedule'!$F$113*M457))*2,
IF(AND(I457=110000,R457&gt;336.4,R457&lt;=504.6,M457&lt;=10),('[1]Pricing Schedule'!$F$103+('[1]Pricing Schedule'!$F$105*M457))*3,
IF(AND(I457=110000,R457&gt;336.4,R457&lt;=504.6,M457&gt;10),('[1]Pricing Schedule'!$F$111+('[1]Pricing Schedule'!$F$113*M457))*3,
IF(AND(I457=110000,R457&gt;504.6,R457&lt;=672.8,M457&lt;=10),('[1]Pricing Schedule'!$F$103+('[1]Pricing Schedule'!$F$105*M457))*4,
IF(AND(I457=110000,R457&gt;504.6,R457&lt;=672.8,M457&gt;10),('[1]Pricing Schedule'!$F$111+('[1]Pricing Schedule'!$F$113*M457))*4,
IF(AND(I457=110000,R457&gt;672.8,R457&lt;=841,M457&lt;=10),('[1]Pricing Schedule'!$F$103+('[1]Pricing Schedule'!$F$105*M457))*5,
IF(AND(I457=110000,R457&gt;672.8,R457&lt;=841,M457&gt;10),('[1]Pricing Schedule'!$F$111+('[1]Pricing Schedule'!$F$113*M457))*5,
IF(AND(I457=110000,R457&gt;672.8,R457&lt;=841,M457&lt;=10),('[1]Pricing Schedule'!$F$103+('[1]Pricing Schedule'!$F$105*M457))*5,
IF(AND(I457=110000,R457&gt;672.8,R457&lt;=841,M457&gt;10),('[1]Pricing Schedule'!$F$111+('[1]Pricing Schedule'!$F$113*M457))*5,
IF(AND(I457=110000,R457&gt;1345.6,R457&lt;=1513.8,M457&lt;=10),('[1]Pricing Schedule'!$F$103+('[1]Pricing Schedule'!$F$105*M457))*9,
IF(AND(I457=110000,R457&gt;1345.6,R457&lt;=1513.8,M457&gt;10),('[1]Pricing Schedule'!$F$111+('[1]Pricing Schedule'!$F$113*M457))*9,
9999999999)))))))))))))))))))))))))))))))))))))))</f>
        <v>909950</v>
      </c>
      <c r="T457" s="21">
        <f>IF(AND(I457=38000,R457&lt;=4.5,M457&gt;8),'[1]Pricing Schedule'!$J$9,
IF(AND(I457=38000,R457&lt;=4.5,M457&lt;=8),'[1]Pricing Schedule'!$J$36,
IF(AND(I457=38000,R457&gt;4.5,R457&lt;=9,M457&gt;8),'[1]Pricing Schedule'!$J$18,
IF(AND(I457=38000,R457&gt;4.5,R457&lt;=9,M457&lt;=8),'[1]Pricing Schedule'!$J$36,
IF(AND(I457=38000,R457&gt;9,R457&lt;=12.8,M457&gt;8),'[1]Pricing Schedule'!$J$27,
IF(AND(I457=38000,R457&gt;9,R457&lt;=12.8,M457&lt;=8),'[1]Pricing Schedule'!$J$36,
IF(AND(I457=38000,R457&gt;12.8,R457&lt;=22.8),'[1]Pricing Schedule'!$J$36,
IF(AND(I457=38000,R457&gt;22.8,R457&lt;=30.2),'[1]Pricing Schedule'!$J$45,
IF(AND(I457=38000,R457&gt;30.2,R457&lt;=45.9),'[1]Pricing Schedule'!$J$54,
IF(AND(I457=38000,R457&gt;45.9,R457&lt;=123.4),'[1]Pricing Schedule'!$J$97,
IF(AND(I457=38000,R457&gt;123.4,R457&lt;=168.2,M457&lt;=10),'[1]Pricing Schedule'!$J$105,
IF(AND(I457=38000,R457&gt;123.4,R457&lt;=168.2,M457&gt;10),'[1]Pricing Schedule'!$J$113,
IF(AND(I457=38000,R457&gt;168.2,R457&lt;=336.4,M457&lt;=10),('[1]Pricing Schedule'!$J$105),
IF(AND(I457=38000,R457&gt;168.2,R457&lt;=336.4,M457&gt;10),('[1]Pricing Schedule'!$J$113),
IF(AND(I457=38000,R457&gt;336.4,R457&lt;=504.6,M457&lt;=10),('[1]Pricing Schedule'!$J$105),
IF(AND(I457=38000,R457&gt;336.4,R457&lt;=504.6,M457&gt;10),('[1]Pricing Schedule'!$J$113),
IF(AND(I457=38000,R457&gt;504.6,R457&lt;=672.8,M457&lt;=10),('[1]Pricing Schedule'!$J$105),
IF(AND(I457=38000,R457&gt;504.6,R457&lt;=672.8,M457&gt;10),('[1]Pricing Schedule'!$J$113),
IF(AND(I457=110000,R457&lt;=12.8,M457&gt;2),'[1]Pricing Schedule'!$J$63,
IF(AND(I457=110000,R457&lt;=12.8,M457&lt;=2),'[1]Pricing Schedule'!$J$97,
IF(AND(I457=110000,R457&gt;12.8,R457&lt;=22.8,M457&gt;3),'[1]Pricing Schedule'!$J$72,
IF(AND(I457=110000,R457&gt;12.8,R457&lt;=22.8,M457&lt;=3),'[1]Pricing Schedule'!$J$97,
IF(AND(I457=110000,R457&gt;22.8,R457&lt;=30.2),'[1]Pricing Schedule'!$J$81,
IF(AND(I457=110000,R457&gt;30.2,R457&lt;=45.9),'[1]Pricing Schedule'!$J$90,
IF(AND(I457=110000,R457&gt;45.9,R457&lt;=123.4),'[1]Pricing Schedule'!$J$97,
IF(AND(I457=110000,R457&gt;123.4,R457&lt;=168.2,M457&lt;=10),'[1]Pricing Schedule'!$J$105,
IF(AND(I457=110000,R457&gt;123.4,R457&lt;=168.2,M457&gt;10),'[1]Pricing Schedule'!$J$113,
IF(AND(I457=110000,R457&gt;168.2,R457&lt;=336.2,M457&lt;=10),('[1]Pricing Schedule'!$J$105),
IF(AND(I457=110000,R457&gt;168.2,R457&lt;=336.2,M457&gt;10),('[1]Pricing Schedule'!$J$113),
IF(AND(I457=110000,R457&gt;336.4,R457&lt;=504.6,M457&lt;=10),('[1]Pricing Schedule'!$J$105),
IF(AND(I457=110000,R457&gt;336.4,R457&lt;=504.6,M457&gt;10),('[1]Pricing Schedule'!$J$113),
IF(AND(I457=110000,R457&gt;504.6,R457&lt;=672.8,M457&lt;=10),('[1]Pricing Schedule'!$J$105),
IF(AND(I457=110000,R457&gt;504.6,R457&lt;=672.8,M457&gt;10),('[1]Pricing Schedule'!$J$113),
IF(AND(I457=110000,R457&gt;672.8,R457&lt;=841,M457&lt;=10),('[1]Pricing Schedule'!$J$105),
IF(AND(I457=110000,R457&gt;672.8,R457&lt;=841,M457&gt;10),('[1]Pricing Schedule'!$J$113),
IF(AND(I457=110000,R457&gt;1682,R457&lt;=1850.2,M457&lt;=10),('[1]Pricing Schedule'!$J$105),
IF(AND(I457=110000,R457&gt;1682,R457&lt;=1850.2,M457&gt;10),('[1]Pricing Schedule'!$J$113),
IF(AND(I457=110000,R457&gt;2018.4,R457&lt;=2186.6,M457&lt;=10),('[1]Pricing Schedule'!$J$105),
IF(AND(I457=110000,R457&gt;2018.4,R457&lt;=2186.6,M457&gt;10),('[1]Pricing Schedule'!$J$113),999999999)))))))))))))))))))))))))))))))))))))))</f>
        <v>4</v>
      </c>
      <c r="U457" s="40">
        <f t="shared" si="48"/>
        <v>216654.76190476189</v>
      </c>
      <c r="V457" s="41">
        <f t="shared" si="49"/>
        <v>4.6156382218803227</v>
      </c>
      <c r="Y457" s="23">
        <v>302</v>
      </c>
      <c r="Z457" s="23">
        <v>535</v>
      </c>
      <c r="AR457" s="35"/>
    </row>
    <row r="458" spans="1:44">
      <c r="A458" s="23">
        <v>458</v>
      </c>
      <c r="B458" s="23">
        <v>458</v>
      </c>
      <c r="C458" s="23" t="s">
        <v>854</v>
      </c>
      <c r="D458" s="23" t="s">
        <v>110</v>
      </c>
      <c r="E458" s="23" t="s">
        <v>709</v>
      </c>
      <c r="F458" s="23" t="s">
        <v>855</v>
      </c>
      <c r="H458" s="23" t="s">
        <v>133</v>
      </c>
      <c r="I458" s="13">
        <v>110000</v>
      </c>
      <c r="J458" s="23" t="s">
        <v>119</v>
      </c>
      <c r="K458" s="13">
        <v>110000</v>
      </c>
      <c r="L458" s="24">
        <v>7.2240000000000002</v>
      </c>
      <c r="M458" s="37">
        <f t="shared" si="44"/>
        <v>8</v>
      </c>
      <c r="N458" s="24">
        <v>0.111</v>
      </c>
      <c r="O458" s="13">
        <v>2</v>
      </c>
      <c r="P458" s="36">
        <f t="shared" si="45"/>
        <v>0.111</v>
      </c>
      <c r="Q458" s="38">
        <f t="shared" si="46"/>
        <v>4.2</v>
      </c>
      <c r="R458" s="37">
        <f t="shared" si="47"/>
        <v>4.2</v>
      </c>
      <c r="S458" s="39">
        <f>IF(AND(I458=38000,R458&lt;=4.5,M458&gt;8),'[1]Pricing Schedule'!$F$8+('[1]Pricing Schedule'!$F$9*M458),
IF(AND(I458=38000,R458&lt;=4.5,M458&lt;=8),'[1]Pricing Schedule'!$F$34+('[1]Pricing Schedule'!$F$36*M458),
IF(AND(I458=38000,R458&gt;4.5,R458&lt;=9,M458&gt;8),'[1]Pricing Schedule'!$F$17+('[1]Pricing Schedule'!$F$18*M458),
IF(AND(I458=38000,R458&gt;4.5,R458&lt;=9,M458&lt;=8),'[1]Pricing Schedule'!$F$34+('[1]Pricing Schedule'!$F$36*M458),
IF(AND(I458=38000,R458&gt;9,R458&lt;=12.8,M458&gt;8),'[1]Pricing Schedule'!$F$26+('[1]Pricing Schedule'!$F$27*M458),
IF(AND(I458=38000,R458&gt;9,R458&lt;=12.8,M458&lt;=8),'[1]Pricing Schedule'!$F$34+('[1]Pricing Schedule'!$F$36*M458),
IF(AND(I458=38000,R458&gt;12.8,R458&lt;=22.8),'[1]Pricing Schedule'!$F$34+('[1]Pricing Schedule'!$F$36*M458),
IF(AND(I458=38000,R458&gt;22.8,R458&lt;=30.2),'[1]Pricing Schedule'!$F$43+('[1]Pricing Schedule'!$F$45*M458),
IF(AND(I458=38000,R458&gt;30.2,R458&lt;=45.9),'[1]Pricing Schedule'!$F$52+('[1]Pricing Schedule'!$F$54*M458),
IF(AND(I458=38000,R458&gt;45.9,R458&lt;=123.4),'[1]Pricing Schedule'!$F$96+('[1]Pricing Schedule'!$F$97*M458),
IF(AND(I458=38000,R458&gt;123.4,R458&lt;=168.2,M458&lt;=10),'[1]Pricing Schedule'!$F$103+('[1]Pricing Schedule'!$F$105*M458),
IF(AND(I458=38000,R458&gt;123.4,R458&lt;=168.2,M458&gt;10),'[1]Pricing Schedule'!$F$111+('[1]Pricing Schedule'!$F$113*M458),
IF(AND(I458=38000,R458&gt;157.4,R458&lt;=336.4,M458&lt;=10),('[1]Pricing Schedule'!$F$103+('[1]Pricing Schedule'!$F$105*M458))*2,
IF(AND(I458=38000,R458&gt;157.4,R458&lt;=336.4,M458&gt;10),('[1]Pricing Schedule'!$F$111+('[1]Pricing Schedule'!$F$113*M458))*2,
IF(AND(I458=38000,R458&gt;314.8,R458&lt;=504.6,M458&lt;=10),('[1]Pricing Schedule'!$F$103+('[1]Pricing Schedule'!$F$105*M458))*3,
IF(AND(I458=38000,R458&gt;314.8,R458&lt;=504.6,M458&gt;10),('[1]Pricing Schedule'!$F$111+('[1]Pricing Schedule'!$F$113*M458))*3,
IF(AND(I458=38000,R458&gt;472.2,R458&lt;=672.8,M458&lt;=10),('[1]Pricing Schedule'!$F$103+('[1]Pricing Schedule'!$F$105*M458))*4,
IF(AND(I458=38000,R458&gt;472.2,R458&lt;=672.8,M458&gt;10),('[1]Pricing Schedule'!$F$111+('[1]Pricing Schedule'!$F$113*M458))*4,
IF(AND(I458=110000,R458&lt;=12.8,M458&gt;2),'[1]Pricing Schedule'!$F$62+('[1]Pricing Schedule'!$F$63*M458),
IF(AND(I458=110000,R458&lt;=12.8,M458&lt;=2),'[1]Pricing Schedule'!$F$96+('[1]Pricing Schedule'!$F$97*M458),
IF(AND(I458=110000,R458&gt;12.8,R458&lt;=22.8,M458&gt;3),'[1]Pricing Schedule'!$F$71+('[1]Pricing Schedule'!$F$72*M458),
IF(AND(I458=110000,R458&gt;12.8,R458&lt;=22.8,M458&lt;=3),'[1]Pricing Schedule'!$F$96+('[1]Pricing Schedule'!$F$97*M458),
IF(AND(I458=110000,R458&gt;22.8,R458&lt;=30.2),'[1]Pricing Schedule'!$F$80+('[1]Pricing Schedule'!$F$81*M458),
IF(AND(I458=110000,R458&gt;30.2,R458&lt;=45.9),'[1]Pricing Schedule'!$F$89+('[1]Pricing Schedule'!$F$90*M458),
IF(AND(I458=110000,R458&gt;45.9,R458&lt;=123.4),'[1]Pricing Schedule'!$F$96+('[1]Pricing Schedule'!$F$97*M458),
IF(AND(I458=110000,R458&gt;123.4,R458&lt;=168.2,M458&lt;=10),'[1]Pricing Schedule'!$F$103+('[1]Pricing Schedule'!$F$105*M458),
IF(AND(I458=110000,R458&gt;123.4,R458&lt;=168.2,M458&gt;10),'[1]Pricing Schedule'!$F$111+('[1]Pricing Schedule'!$F$113*M458),
IF(AND(I458=110000,R458&gt;168.2,R458&lt;=336.4,M458&lt;=10),('[1]Pricing Schedule'!$F$103+('[1]Pricing Schedule'!$F$105*M458))*2,
IF(AND(I458=110000,R458&gt;168.2,R458&lt;=336.4,M458&gt;10),('[1]Pricing Schedule'!$F$111+('[1]Pricing Schedule'!$F$113*M458))*2,
IF(AND(I458=110000,R458&gt;336.4,R458&lt;=504.6,M458&lt;=10),('[1]Pricing Schedule'!$F$103+('[1]Pricing Schedule'!$F$105*M458))*3,
IF(AND(I458=110000,R458&gt;336.4,R458&lt;=504.6,M458&gt;10),('[1]Pricing Schedule'!$F$111+('[1]Pricing Schedule'!$F$113*M458))*3,
IF(AND(I458=110000,R458&gt;504.6,R458&lt;=672.8,M458&lt;=10),('[1]Pricing Schedule'!$F$103+('[1]Pricing Schedule'!$F$105*M458))*4,
IF(AND(I458=110000,R458&gt;504.6,R458&lt;=672.8,M458&gt;10),('[1]Pricing Schedule'!$F$111+('[1]Pricing Schedule'!$F$113*M458))*4,
IF(AND(I458=110000,R458&gt;672.8,R458&lt;=841,M458&lt;=10),('[1]Pricing Schedule'!$F$103+('[1]Pricing Schedule'!$F$105*M458))*5,
IF(AND(I458=110000,R458&gt;672.8,R458&lt;=841,M458&gt;10),('[1]Pricing Schedule'!$F$111+('[1]Pricing Schedule'!$F$113*M458))*5,
IF(AND(I458=110000,R458&gt;672.8,R458&lt;=841,M458&lt;=10),('[1]Pricing Schedule'!$F$103+('[1]Pricing Schedule'!$F$105*M458))*5,
IF(AND(I458=110000,R458&gt;672.8,R458&lt;=841,M458&gt;10),('[1]Pricing Schedule'!$F$111+('[1]Pricing Schedule'!$F$113*M458))*5,
IF(AND(I458=110000,R458&gt;1345.6,R458&lt;=1513.8,M458&lt;=10),('[1]Pricing Schedule'!$F$103+('[1]Pricing Schedule'!$F$105*M458))*9,
IF(AND(I458=110000,R458&gt;1345.6,R458&lt;=1513.8,M458&gt;10),('[1]Pricing Schedule'!$F$111+('[1]Pricing Schedule'!$F$113*M458))*9,
9999999999)))))))))))))))))))))))))))))))))))))))</f>
        <v>1838070</v>
      </c>
      <c r="T458" s="21">
        <f>IF(AND(I458=38000,R458&lt;=4.5,M458&gt;8),'[1]Pricing Schedule'!$J$9,
IF(AND(I458=38000,R458&lt;=4.5,M458&lt;=8),'[1]Pricing Schedule'!$J$36,
IF(AND(I458=38000,R458&gt;4.5,R458&lt;=9,M458&gt;8),'[1]Pricing Schedule'!$J$18,
IF(AND(I458=38000,R458&gt;4.5,R458&lt;=9,M458&lt;=8),'[1]Pricing Schedule'!$J$36,
IF(AND(I458=38000,R458&gt;9,R458&lt;=12.8,M458&gt;8),'[1]Pricing Schedule'!$J$27,
IF(AND(I458=38000,R458&gt;9,R458&lt;=12.8,M458&lt;=8),'[1]Pricing Schedule'!$J$36,
IF(AND(I458=38000,R458&gt;12.8,R458&lt;=22.8),'[1]Pricing Schedule'!$J$36,
IF(AND(I458=38000,R458&gt;22.8,R458&lt;=30.2),'[1]Pricing Schedule'!$J$45,
IF(AND(I458=38000,R458&gt;30.2,R458&lt;=45.9),'[1]Pricing Schedule'!$J$54,
IF(AND(I458=38000,R458&gt;45.9,R458&lt;=123.4),'[1]Pricing Schedule'!$J$97,
IF(AND(I458=38000,R458&gt;123.4,R458&lt;=168.2,M458&lt;=10),'[1]Pricing Schedule'!$J$105,
IF(AND(I458=38000,R458&gt;123.4,R458&lt;=168.2,M458&gt;10),'[1]Pricing Schedule'!$J$113,
IF(AND(I458=38000,R458&gt;168.2,R458&lt;=336.4,M458&lt;=10),('[1]Pricing Schedule'!$J$105),
IF(AND(I458=38000,R458&gt;168.2,R458&lt;=336.4,M458&gt;10),('[1]Pricing Schedule'!$J$113),
IF(AND(I458=38000,R458&gt;336.4,R458&lt;=504.6,M458&lt;=10),('[1]Pricing Schedule'!$J$105),
IF(AND(I458=38000,R458&gt;336.4,R458&lt;=504.6,M458&gt;10),('[1]Pricing Schedule'!$J$113),
IF(AND(I458=38000,R458&gt;504.6,R458&lt;=672.8,M458&lt;=10),('[1]Pricing Schedule'!$J$105),
IF(AND(I458=38000,R458&gt;504.6,R458&lt;=672.8,M458&gt;10),('[1]Pricing Schedule'!$J$113),
IF(AND(I458=110000,R458&lt;=12.8,M458&gt;2),'[1]Pricing Schedule'!$J$63,
IF(AND(I458=110000,R458&lt;=12.8,M458&lt;=2),'[1]Pricing Schedule'!$J$97,
IF(AND(I458=110000,R458&gt;12.8,R458&lt;=22.8,M458&gt;3),'[1]Pricing Schedule'!$J$72,
IF(AND(I458=110000,R458&gt;12.8,R458&lt;=22.8,M458&lt;=3),'[1]Pricing Schedule'!$J$97,
IF(AND(I458=110000,R458&gt;22.8,R458&lt;=30.2),'[1]Pricing Schedule'!$J$81,
IF(AND(I458=110000,R458&gt;30.2,R458&lt;=45.9),'[1]Pricing Schedule'!$J$90,
IF(AND(I458=110000,R458&gt;45.9,R458&lt;=123.4),'[1]Pricing Schedule'!$J$97,
IF(AND(I458=110000,R458&gt;123.4,R458&lt;=168.2,M458&lt;=10),'[1]Pricing Schedule'!$J$105,
IF(AND(I458=110000,R458&gt;123.4,R458&lt;=168.2,M458&gt;10),'[1]Pricing Schedule'!$J$113,
IF(AND(I458=110000,R458&gt;168.2,R458&lt;=336.2,M458&lt;=10),('[1]Pricing Schedule'!$J$105),
IF(AND(I458=110000,R458&gt;168.2,R458&lt;=336.2,M458&gt;10),('[1]Pricing Schedule'!$J$113),
IF(AND(I458=110000,R458&gt;336.4,R458&lt;=504.6,M458&lt;=10),('[1]Pricing Schedule'!$J$105),
IF(AND(I458=110000,R458&gt;336.4,R458&lt;=504.6,M458&gt;10),('[1]Pricing Schedule'!$J$113),
IF(AND(I458=110000,R458&gt;504.6,R458&lt;=672.8,M458&lt;=10),('[1]Pricing Schedule'!$J$105),
IF(AND(I458=110000,R458&gt;504.6,R458&lt;=672.8,M458&gt;10),('[1]Pricing Schedule'!$J$113),
IF(AND(I458=110000,R458&gt;672.8,R458&lt;=841,M458&lt;=10),('[1]Pricing Schedule'!$J$105),
IF(AND(I458=110000,R458&gt;672.8,R458&lt;=841,M458&gt;10),('[1]Pricing Schedule'!$J$113),
IF(AND(I458=110000,R458&gt;1682,R458&lt;=1850.2,M458&lt;=10),('[1]Pricing Schedule'!$J$105),
IF(AND(I458=110000,R458&gt;1682,R458&lt;=1850.2,M458&gt;10),('[1]Pricing Schedule'!$J$113),
IF(AND(I458=110000,R458&gt;2018.4,R458&lt;=2186.6,M458&lt;=10),('[1]Pricing Schedule'!$J$105),
IF(AND(I458=110000,R458&gt;2018.4,R458&lt;=2186.6,M458&gt;10),('[1]Pricing Schedule'!$J$113),999999999)))))))))))))))))))))))))))))))))))))))</f>
        <v>7</v>
      </c>
      <c r="U458" s="40">
        <f t="shared" si="48"/>
        <v>437635.71428571426</v>
      </c>
      <c r="V458" s="41">
        <f t="shared" si="49"/>
        <v>2.2850054676916547</v>
      </c>
      <c r="Y458" s="23">
        <v>362</v>
      </c>
      <c r="Z458" s="23">
        <v>703</v>
      </c>
      <c r="AR458" s="35"/>
    </row>
    <row r="459" spans="1:44">
      <c r="A459" s="23">
        <v>459</v>
      </c>
      <c r="B459" s="23">
        <v>459</v>
      </c>
      <c r="C459" s="23" t="s">
        <v>856</v>
      </c>
      <c r="D459" s="23" t="s">
        <v>168</v>
      </c>
      <c r="E459" s="23" t="s">
        <v>168</v>
      </c>
      <c r="F459" s="23" t="s">
        <v>260</v>
      </c>
      <c r="G459" s="23" t="s">
        <v>261</v>
      </c>
      <c r="H459" s="23" t="s">
        <v>133</v>
      </c>
      <c r="I459" s="13">
        <v>110000</v>
      </c>
      <c r="J459" s="13">
        <v>110000</v>
      </c>
      <c r="K459" s="13">
        <v>38000</v>
      </c>
      <c r="L459" s="24">
        <v>7.8220000000000001</v>
      </c>
      <c r="M459" s="37">
        <f t="shared" si="44"/>
        <v>8</v>
      </c>
      <c r="N459" s="24">
        <v>0.114</v>
      </c>
      <c r="O459" s="13">
        <v>2</v>
      </c>
      <c r="P459" s="36">
        <f t="shared" si="45"/>
        <v>0.114</v>
      </c>
      <c r="Q459" s="38">
        <f t="shared" si="46"/>
        <v>4.2</v>
      </c>
      <c r="R459" s="37">
        <f t="shared" si="47"/>
        <v>4.2</v>
      </c>
      <c r="S459" s="39">
        <f>IF(AND(I459=38000,R459&lt;=4.5,M459&gt;8),'[1]Pricing Schedule'!$F$8+('[1]Pricing Schedule'!$F$9*M459),
IF(AND(I459=38000,R459&lt;=4.5,M459&lt;=8),'[1]Pricing Schedule'!$F$34+('[1]Pricing Schedule'!$F$36*M459),
IF(AND(I459=38000,R459&gt;4.5,R459&lt;=9,M459&gt;8),'[1]Pricing Schedule'!$F$17+('[1]Pricing Schedule'!$F$18*M459),
IF(AND(I459=38000,R459&gt;4.5,R459&lt;=9,M459&lt;=8),'[1]Pricing Schedule'!$F$34+('[1]Pricing Schedule'!$F$36*M459),
IF(AND(I459=38000,R459&gt;9,R459&lt;=12.8,M459&gt;8),'[1]Pricing Schedule'!$F$26+('[1]Pricing Schedule'!$F$27*M459),
IF(AND(I459=38000,R459&gt;9,R459&lt;=12.8,M459&lt;=8),'[1]Pricing Schedule'!$F$34+('[1]Pricing Schedule'!$F$36*M459),
IF(AND(I459=38000,R459&gt;12.8,R459&lt;=22.8),'[1]Pricing Schedule'!$F$34+('[1]Pricing Schedule'!$F$36*M459),
IF(AND(I459=38000,R459&gt;22.8,R459&lt;=30.2),'[1]Pricing Schedule'!$F$43+('[1]Pricing Schedule'!$F$45*M459),
IF(AND(I459=38000,R459&gt;30.2,R459&lt;=45.9),'[1]Pricing Schedule'!$F$52+('[1]Pricing Schedule'!$F$54*M459),
IF(AND(I459=38000,R459&gt;45.9,R459&lt;=123.4),'[1]Pricing Schedule'!$F$96+('[1]Pricing Schedule'!$F$97*M459),
IF(AND(I459=38000,R459&gt;123.4,R459&lt;=168.2,M459&lt;=10),'[1]Pricing Schedule'!$F$103+('[1]Pricing Schedule'!$F$105*M459),
IF(AND(I459=38000,R459&gt;123.4,R459&lt;=168.2,M459&gt;10),'[1]Pricing Schedule'!$F$111+('[1]Pricing Schedule'!$F$113*M459),
IF(AND(I459=38000,R459&gt;157.4,R459&lt;=336.4,M459&lt;=10),('[1]Pricing Schedule'!$F$103+('[1]Pricing Schedule'!$F$105*M459))*2,
IF(AND(I459=38000,R459&gt;157.4,R459&lt;=336.4,M459&gt;10),('[1]Pricing Schedule'!$F$111+('[1]Pricing Schedule'!$F$113*M459))*2,
IF(AND(I459=38000,R459&gt;314.8,R459&lt;=504.6,M459&lt;=10),('[1]Pricing Schedule'!$F$103+('[1]Pricing Schedule'!$F$105*M459))*3,
IF(AND(I459=38000,R459&gt;314.8,R459&lt;=504.6,M459&gt;10),('[1]Pricing Schedule'!$F$111+('[1]Pricing Schedule'!$F$113*M459))*3,
IF(AND(I459=38000,R459&gt;472.2,R459&lt;=672.8,M459&lt;=10),('[1]Pricing Schedule'!$F$103+('[1]Pricing Schedule'!$F$105*M459))*4,
IF(AND(I459=38000,R459&gt;472.2,R459&lt;=672.8,M459&gt;10),('[1]Pricing Schedule'!$F$111+('[1]Pricing Schedule'!$F$113*M459))*4,
IF(AND(I459=110000,R459&lt;=12.8,M459&gt;2),'[1]Pricing Schedule'!$F$62+('[1]Pricing Schedule'!$F$63*M459),
IF(AND(I459=110000,R459&lt;=12.8,M459&lt;=2),'[1]Pricing Schedule'!$F$96+('[1]Pricing Schedule'!$F$97*M459),
IF(AND(I459=110000,R459&gt;12.8,R459&lt;=22.8,M459&gt;3),'[1]Pricing Schedule'!$F$71+('[1]Pricing Schedule'!$F$72*M459),
IF(AND(I459=110000,R459&gt;12.8,R459&lt;=22.8,M459&lt;=3),'[1]Pricing Schedule'!$F$96+('[1]Pricing Schedule'!$F$97*M459),
IF(AND(I459=110000,R459&gt;22.8,R459&lt;=30.2),'[1]Pricing Schedule'!$F$80+('[1]Pricing Schedule'!$F$81*M459),
IF(AND(I459=110000,R459&gt;30.2,R459&lt;=45.9),'[1]Pricing Schedule'!$F$89+('[1]Pricing Schedule'!$F$90*M459),
IF(AND(I459=110000,R459&gt;45.9,R459&lt;=123.4),'[1]Pricing Schedule'!$F$96+('[1]Pricing Schedule'!$F$97*M459),
IF(AND(I459=110000,R459&gt;123.4,R459&lt;=168.2,M459&lt;=10),'[1]Pricing Schedule'!$F$103+('[1]Pricing Schedule'!$F$105*M459),
IF(AND(I459=110000,R459&gt;123.4,R459&lt;=168.2,M459&gt;10),'[1]Pricing Schedule'!$F$111+('[1]Pricing Schedule'!$F$113*M459),
IF(AND(I459=110000,R459&gt;168.2,R459&lt;=336.4,M459&lt;=10),('[1]Pricing Schedule'!$F$103+('[1]Pricing Schedule'!$F$105*M459))*2,
IF(AND(I459=110000,R459&gt;168.2,R459&lt;=336.4,M459&gt;10),('[1]Pricing Schedule'!$F$111+('[1]Pricing Schedule'!$F$113*M459))*2,
IF(AND(I459=110000,R459&gt;336.4,R459&lt;=504.6,M459&lt;=10),('[1]Pricing Schedule'!$F$103+('[1]Pricing Schedule'!$F$105*M459))*3,
IF(AND(I459=110000,R459&gt;336.4,R459&lt;=504.6,M459&gt;10),('[1]Pricing Schedule'!$F$111+('[1]Pricing Schedule'!$F$113*M459))*3,
IF(AND(I459=110000,R459&gt;504.6,R459&lt;=672.8,M459&lt;=10),('[1]Pricing Schedule'!$F$103+('[1]Pricing Schedule'!$F$105*M459))*4,
IF(AND(I459=110000,R459&gt;504.6,R459&lt;=672.8,M459&gt;10),('[1]Pricing Schedule'!$F$111+('[1]Pricing Schedule'!$F$113*M459))*4,
IF(AND(I459=110000,R459&gt;672.8,R459&lt;=841,M459&lt;=10),('[1]Pricing Schedule'!$F$103+('[1]Pricing Schedule'!$F$105*M459))*5,
IF(AND(I459=110000,R459&gt;672.8,R459&lt;=841,M459&gt;10),('[1]Pricing Schedule'!$F$111+('[1]Pricing Schedule'!$F$113*M459))*5,
IF(AND(I459=110000,R459&gt;672.8,R459&lt;=841,M459&lt;=10),('[1]Pricing Schedule'!$F$103+('[1]Pricing Schedule'!$F$105*M459))*5,
IF(AND(I459=110000,R459&gt;672.8,R459&lt;=841,M459&gt;10),('[1]Pricing Schedule'!$F$111+('[1]Pricing Schedule'!$F$113*M459))*5,
IF(AND(I459=110000,R459&gt;1345.6,R459&lt;=1513.8,M459&lt;=10),('[1]Pricing Schedule'!$F$103+('[1]Pricing Schedule'!$F$105*M459))*9,
IF(AND(I459=110000,R459&gt;1345.6,R459&lt;=1513.8,M459&gt;10),('[1]Pricing Schedule'!$F$111+('[1]Pricing Schedule'!$F$113*M459))*9,
9999999999)))))))))))))))))))))))))))))))))))))))</f>
        <v>1838070</v>
      </c>
      <c r="T459" s="21">
        <f>IF(AND(I459=38000,R459&lt;=4.5,M459&gt;8),'[1]Pricing Schedule'!$J$9,
IF(AND(I459=38000,R459&lt;=4.5,M459&lt;=8),'[1]Pricing Schedule'!$J$36,
IF(AND(I459=38000,R459&gt;4.5,R459&lt;=9,M459&gt;8),'[1]Pricing Schedule'!$J$18,
IF(AND(I459=38000,R459&gt;4.5,R459&lt;=9,M459&lt;=8),'[1]Pricing Schedule'!$J$36,
IF(AND(I459=38000,R459&gt;9,R459&lt;=12.8,M459&gt;8),'[1]Pricing Schedule'!$J$27,
IF(AND(I459=38000,R459&gt;9,R459&lt;=12.8,M459&lt;=8),'[1]Pricing Schedule'!$J$36,
IF(AND(I459=38000,R459&gt;12.8,R459&lt;=22.8),'[1]Pricing Schedule'!$J$36,
IF(AND(I459=38000,R459&gt;22.8,R459&lt;=30.2),'[1]Pricing Schedule'!$J$45,
IF(AND(I459=38000,R459&gt;30.2,R459&lt;=45.9),'[1]Pricing Schedule'!$J$54,
IF(AND(I459=38000,R459&gt;45.9,R459&lt;=123.4),'[1]Pricing Schedule'!$J$97,
IF(AND(I459=38000,R459&gt;123.4,R459&lt;=168.2,M459&lt;=10),'[1]Pricing Schedule'!$J$105,
IF(AND(I459=38000,R459&gt;123.4,R459&lt;=168.2,M459&gt;10),'[1]Pricing Schedule'!$J$113,
IF(AND(I459=38000,R459&gt;168.2,R459&lt;=336.4,M459&lt;=10),('[1]Pricing Schedule'!$J$105),
IF(AND(I459=38000,R459&gt;168.2,R459&lt;=336.4,M459&gt;10),('[1]Pricing Schedule'!$J$113),
IF(AND(I459=38000,R459&gt;336.4,R459&lt;=504.6,M459&lt;=10),('[1]Pricing Schedule'!$J$105),
IF(AND(I459=38000,R459&gt;336.4,R459&lt;=504.6,M459&gt;10),('[1]Pricing Schedule'!$J$113),
IF(AND(I459=38000,R459&gt;504.6,R459&lt;=672.8,M459&lt;=10),('[1]Pricing Schedule'!$J$105),
IF(AND(I459=38000,R459&gt;504.6,R459&lt;=672.8,M459&gt;10),('[1]Pricing Schedule'!$J$113),
IF(AND(I459=110000,R459&lt;=12.8,M459&gt;2),'[1]Pricing Schedule'!$J$63,
IF(AND(I459=110000,R459&lt;=12.8,M459&lt;=2),'[1]Pricing Schedule'!$J$97,
IF(AND(I459=110000,R459&gt;12.8,R459&lt;=22.8,M459&gt;3),'[1]Pricing Schedule'!$J$72,
IF(AND(I459=110000,R459&gt;12.8,R459&lt;=22.8,M459&lt;=3),'[1]Pricing Schedule'!$J$97,
IF(AND(I459=110000,R459&gt;22.8,R459&lt;=30.2),'[1]Pricing Schedule'!$J$81,
IF(AND(I459=110000,R459&gt;30.2,R459&lt;=45.9),'[1]Pricing Schedule'!$J$90,
IF(AND(I459=110000,R459&gt;45.9,R459&lt;=123.4),'[1]Pricing Schedule'!$J$97,
IF(AND(I459=110000,R459&gt;123.4,R459&lt;=168.2,M459&lt;=10),'[1]Pricing Schedule'!$J$105,
IF(AND(I459=110000,R459&gt;123.4,R459&lt;=168.2,M459&gt;10),'[1]Pricing Schedule'!$J$113,
IF(AND(I459=110000,R459&gt;168.2,R459&lt;=336.2,M459&lt;=10),('[1]Pricing Schedule'!$J$105),
IF(AND(I459=110000,R459&gt;168.2,R459&lt;=336.2,M459&gt;10),('[1]Pricing Schedule'!$J$113),
IF(AND(I459=110000,R459&gt;336.4,R459&lt;=504.6,M459&lt;=10),('[1]Pricing Schedule'!$J$105),
IF(AND(I459=110000,R459&gt;336.4,R459&lt;=504.6,M459&gt;10),('[1]Pricing Schedule'!$J$113),
IF(AND(I459=110000,R459&gt;504.6,R459&lt;=672.8,M459&lt;=10),('[1]Pricing Schedule'!$J$105),
IF(AND(I459=110000,R459&gt;504.6,R459&lt;=672.8,M459&gt;10),('[1]Pricing Schedule'!$J$113),
IF(AND(I459=110000,R459&gt;672.8,R459&lt;=841,M459&lt;=10),('[1]Pricing Schedule'!$J$105),
IF(AND(I459=110000,R459&gt;672.8,R459&lt;=841,M459&gt;10),('[1]Pricing Schedule'!$J$113),
IF(AND(I459=110000,R459&gt;1682,R459&lt;=1850.2,M459&lt;=10),('[1]Pricing Schedule'!$J$105),
IF(AND(I459=110000,R459&gt;1682,R459&lt;=1850.2,M459&gt;10),('[1]Pricing Schedule'!$J$113),
IF(AND(I459=110000,R459&gt;2018.4,R459&lt;=2186.6,M459&lt;=10),('[1]Pricing Schedule'!$J$105),
IF(AND(I459=110000,R459&gt;2018.4,R459&lt;=2186.6,M459&gt;10),('[1]Pricing Schedule'!$J$113),999999999)))))))))))))))))))))))))))))))))))))))</f>
        <v>7</v>
      </c>
      <c r="U459" s="40">
        <f t="shared" si="48"/>
        <v>437635.71428571426</v>
      </c>
      <c r="V459" s="41">
        <f t="shared" si="49"/>
        <v>2.2850054676916547</v>
      </c>
      <c r="Y459" s="23">
        <v>105</v>
      </c>
      <c r="Z459" s="23">
        <v>133</v>
      </c>
      <c r="AR459" s="35"/>
    </row>
    <row r="460" spans="1:44">
      <c r="A460" s="23">
        <v>460</v>
      </c>
      <c r="B460" s="23">
        <v>460</v>
      </c>
      <c r="C460" s="23" t="s">
        <v>857</v>
      </c>
      <c r="D460" s="23" t="s">
        <v>116</v>
      </c>
      <c r="E460" s="23" t="s">
        <v>116</v>
      </c>
      <c r="F460" s="23" t="s">
        <v>807</v>
      </c>
      <c r="G460" s="23" t="s">
        <v>808</v>
      </c>
      <c r="H460" s="23" t="s">
        <v>113</v>
      </c>
      <c r="I460" s="13">
        <v>38000</v>
      </c>
      <c r="J460" s="13">
        <v>38000</v>
      </c>
      <c r="K460" s="23" t="s">
        <v>119</v>
      </c>
      <c r="L460" s="24">
        <v>5.1760000000000002</v>
      </c>
      <c r="M460" s="37">
        <f t="shared" si="44"/>
        <v>6</v>
      </c>
      <c r="N460" s="24">
        <v>0.115</v>
      </c>
      <c r="O460" s="13">
        <v>2</v>
      </c>
      <c r="P460" s="36">
        <f t="shared" si="45"/>
        <v>0.115</v>
      </c>
      <c r="Q460" s="38">
        <f t="shared" si="46"/>
        <v>4.2</v>
      </c>
      <c r="R460" s="37">
        <f t="shared" si="47"/>
        <v>4.2</v>
      </c>
      <c r="S460" s="39">
        <f>IF(AND(I460=38000,R460&lt;=4.5,M460&gt;8),'[1]Pricing Schedule'!$F$8+('[1]Pricing Schedule'!$F$9*M460),
IF(AND(I460=38000,R460&lt;=4.5,M460&lt;=8),'[1]Pricing Schedule'!$F$34+('[1]Pricing Schedule'!$F$36*M460),
IF(AND(I460=38000,R460&gt;4.5,R460&lt;=9,M460&gt;8),'[1]Pricing Schedule'!$F$17+('[1]Pricing Schedule'!$F$18*M460),
IF(AND(I460=38000,R460&gt;4.5,R460&lt;=9,M460&lt;=8),'[1]Pricing Schedule'!$F$34+('[1]Pricing Schedule'!$F$36*M460),
IF(AND(I460=38000,R460&gt;9,R460&lt;=12.8,M460&gt;8),'[1]Pricing Schedule'!$F$26+('[1]Pricing Schedule'!$F$27*M460),
IF(AND(I460=38000,R460&gt;9,R460&lt;=12.8,M460&lt;=8),'[1]Pricing Schedule'!$F$34+('[1]Pricing Schedule'!$F$36*M460),
IF(AND(I460=38000,R460&gt;12.8,R460&lt;=22.8),'[1]Pricing Schedule'!$F$34+('[1]Pricing Schedule'!$F$36*M460),
IF(AND(I460=38000,R460&gt;22.8,R460&lt;=30.2),'[1]Pricing Schedule'!$F$43+('[1]Pricing Schedule'!$F$45*M460),
IF(AND(I460=38000,R460&gt;30.2,R460&lt;=45.9),'[1]Pricing Schedule'!$F$52+('[1]Pricing Schedule'!$F$54*M460),
IF(AND(I460=38000,R460&gt;45.9,R460&lt;=123.4),'[1]Pricing Schedule'!$F$96+('[1]Pricing Schedule'!$F$97*M460),
IF(AND(I460=38000,R460&gt;123.4,R460&lt;=168.2,M460&lt;=10),'[1]Pricing Schedule'!$F$103+('[1]Pricing Schedule'!$F$105*M460),
IF(AND(I460=38000,R460&gt;123.4,R460&lt;=168.2,M460&gt;10),'[1]Pricing Schedule'!$F$111+('[1]Pricing Schedule'!$F$113*M460),
IF(AND(I460=38000,R460&gt;157.4,R460&lt;=336.4,M460&lt;=10),('[1]Pricing Schedule'!$F$103+('[1]Pricing Schedule'!$F$105*M460))*2,
IF(AND(I460=38000,R460&gt;157.4,R460&lt;=336.4,M460&gt;10),('[1]Pricing Schedule'!$F$111+('[1]Pricing Schedule'!$F$113*M460))*2,
IF(AND(I460=38000,R460&gt;314.8,R460&lt;=504.6,M460&lt;=10),('[1]Pricing Schedule'!$F$103+('[1]Pricing Schedule'!$F$105*M460))*3,
IF(AND(I460=38000,R460&gt;314.8,R460&lt;=504.6,M460&gt;10),('[1]Pricing Schedule'!$F$111+('[1]Pricing Schedule'!$F$113*M460))*3,
IF(AND(I460=38000,R460&gt;472.2,R460&lt;=672.8,M460&lt;=10),('[1]Pricing Schedule'!$F$103+('[1]Pricing Schedule'!$F$105*M460))*4,
IF(AND(I460=38000,R460&gt;472.2,R460&lt;=672.8,M460&gt;10),('[1]Pricing Schedule'!$F$111+('[1]Pricing Schedule'!$F$113*M460))*4,
IF(AND(I460=110000,R460&lt;=12.8,M460&gt;2),'[1]Pricing Schedule'!$F$62+('[1]Pricing Schedule'!$F$63*M460),
IF(AND(I460=110000,R460&lt;=12.8,M460&lt;=2),'[1]Pricing Schedule'!$F$96+('[1]Pricing Schedule'!$F$97*M460),
IF(AND(I460=110000,R460&gt;12.8,R460&lt;=22.8,M460&gt;3),'[1]Pricing Schedule'!$F$71+('[1]Pricing Schedule'!$F$72*M460),
IF(AND(I460=110000,R460&gt;12.8,R460&lt;=22.8,M460&lt;=3),'[1]Pricing Schedule'!$F$96+('[1]Pricing Schedule'!$F$97*M460),
IF(AND(I460=110000,R460&gt;22.8,R460&lt;=30.2),'[1]Pricing Schedule'!$F$80+('[1]Pricing Schedule'!$F$81*M460),
IF(AND(I460=110000,R460&gt;30.2,R460&lt;=45.9),'[1]Pricing Schedule'!$F$89+('[1]Pricing Schedule'!$F$90*M460),
IF(AND(I460=110000,R460&gt;45.9,R460&lt;=123.4),'[1]Pricing Schedule'!$F$96+('[1]Pricing Schedule'!$F$97*M460),
IF(AND(I460=110000,R460&gt;123.4,R460&lt;=168.2,M460&lt;=10),'[1]Pricing Schedule'!$F$103+('[1]Pricing Schedule'!$F$105*M460),
IF(AND(I460=110000,R460&gt;123.4,R460&lt;=168.2,M460&gt;10),'[1]Pricing Schedule'!$F$111+('[1]Pricing Schedule'!$F$113*M460),
IF(AND(I460=110000,R460&gt;168.2,R460&lt;=336.4,M460&lt;=10),('[1]Pricing Schedule'!$F$103+('[1]Pricing Schedule'!$F$105*M460))*2,
IF(AND(I460=110000,R460&gt;168.2,R460&lt;=336.4,M460&gt;10),('[1]Pricing Schedule'!$F$111+('[1]Pricing Schedule'!$F$113*M460))*2,
IF(AND(I460=110000,R460&gt;336.4,R460&lt;=504.6,M460&lt;=10),('[1]Pricing Schedule'!$F$103+('[1]Pricing Schedule'!$F$105*M460))*3,
IF(AND(I460=110000,R460&gt;336.4,R460&lt;=504.6,M460&gt;10),('[1]Pricing Schedule'!$F$111+('[1]Pricing Schedule'!$F$113*M460))*3,
IF(AND(I460=110000,R460&gt;504.6,R460&lt;=672.8,M460&lt;=10),('[1]Pricing Schedule'!$F$103+('[1]Pricing Schedule'!$F$105*M460))*4,
IF(AND(I460=110000,R460&gt;504.6,R460&lt;=672.8,M460&gt;10),('[1]Pricing Schedule'!$F$111+('[1]Pricing Schedule'!$F$113*M460))*4,
IF(AND(I460=110000,R460&gt;672.8,R460&lt;=841,M460&lt;=10),('[1]Pricing Schedule'!$F$103+('[1]Pricing Schedule'!$F$105*M460))*5,
IF(AND(I460=110000,R460&gt;672.8,R460&lt;=841,M460&gt;10),('[1]Pricing Schedule'!$F$111+('[1]Pricing Schedule'!$F$113*M460))*5,
IF(AND(I460=110000,R460&gt;672.8,R460&lt;=841,M460&lt;=10),('[1]Pricing Schedule'!$F$103+('[1]Pricing Schedule'!$F$105*M460))*5,
IF(AND(I460=110000,R460&gt;672.8,R460&lt;=841,M460&gt;10),('[1]Pricing Schedule'!$F$111+('[1]Pricing Schedule'!$F$113*M460))*5,
IF(AND(I460=110000,R460&gt;1345.6,R460&lt;=1513.8,M460&lt;=10),('[1]Pricing Schedule'!$F$103+('[1]Pricing Schedule'!$F$105*M460))*9,
IF(AND(I460=110000,R460&gt;1345.6,R460&lt;=1513.8,M460&gt;10),('[1]Pricing Schedule'!$F$111+('[1]Pricing Schedule'!$F$113*M460))*9,
9999999999)))))))))))))))))))))))))))))))))))))))</f>
        <v>769410</v>
      </c>
      <c r="T460" s="21">
        <f>IF(AND(I460=38000,R460&lt;=4.5,M460&gt;8),'[1]Pricing Schedule'!$J$9,
IF(AND(I460=38000,R460&lt;=4.5,M460&lt;=8),'[1]Pricing Schedule'!$J$36,
IF(AND(I460=38000,R460&gt;4.5,R460&lt;=9,M460&gt;8),'[1]Pricing Schedule'!$J$18,
IF(AND(I460=38000,R460&gt;4.5,R460&lt;=9,M460&lt;=8),'[1]Pricing Schedule'!$J$36,
IF(AND(I460=38000,R460&gt;9,R460&lt;=12.8,M460&gt;8),'[1]Pricing Schedule'!$J$27,
IF(AND(I460=38000,R460&gt;9,R460&lt;=12.8,M460&lt;=8),'[1]Pricing Schedule'!$J$36,
IF(AND(I460=38000,R460&gt;12.8,R460&lt;=22.8),'[1]Pricing Schedule'!$J$36,
IF(AND(I460=38000,R460&gt;22.8,R460&lt;=30.2),'[1]Pricing Schedule'!$J$45,
IF(AND(I460=38000,R460&gt;30.2,R460&lt;=45.9),'[1]Pricing Schedule'!$J$54,
IF(AND(I460=38000,R460&gt;45.9,R460&lt;=123.4),'[1]Pricing Schedule'!$J$97,
IF(AND(I460=38000,R460&gt;123.4,R460&lt;=168.2,M460&lt;=10),'[1]Pricing Schedule'!$J$105,
IF(AND(I460=38000,R460&gt;123.4,R460&lt;=168.2,M460&gt;10),'[1]Pricing Schedule'!$J$113,
IF(AND(I460=38000,R460&gt;168.2,R460&lt;=336.4,M460&lt;=10),('[1]Pricing Schedule'!$J$105),
IF(AND(I460=38000,R460&gt;168.2,R460&lt;=336.4,M460&gt;10),('[1]Pricing Schedule'!$J$113),
IF(AND(I460=38000,R460&gt;336.4,R460&lt;=504.6,M460&lt;=10),('[1]Pricing Schedule'!$J$105),
IF(AND(I460=38000,R460&gt;336.4,R460&lt;=504.6,M460&gt;10),('[1]Pricing Schedule'!$J$113),
IF(AND(I460=38000,R460&gt;504.6,R460&lt;=672.8,M460&lt;=10),('[1]Pricing Schedule'!$J$105),
IF(AND(I460=38000,R460&gt;504.6,R460&lt;=672.8,M460&gt;10),('[1]Pricing Schedule'!$J$113),
IF(AND(I460=110000,R460&lt;=12.8,M460&gt;2),'[1]Pricing Schedule'!$J$63,
IF(AND(I460=110000,R460&lt;=12.8,M460&lt;=2),'[1]Pricing Schedule'!$J$97,
IF(AND(I460=110000,R460&gt;12.8,R460&lt;=22.8,M460&gt;3),'[1]Pricing Schedule'!$J$72,
IF(AND(I460=110000,R460&gt;12.8,R460&lt;=22.8,M460&lt;=3),'[1]Pricing Schedule'!$J$97,
IF(AND(I460=110000,R460&gt;22.8,R460&lt;=30.2),'[1]Pricing Schedule'!$J$81,
IF(AND(I460=110000,R460&gt;30.2,R460&lt;=45.9),'[1]Pricing Schedule'!$J$90,
IF(AND(I460=110000,R460&gt;45.9,R460&lt;=123.4),'[1]Pricing Schedule'!$J$97,
IF(AND(I460=110000,R460&gt;123.4,R460&lt;=168.2,M460&lt;=10),'[1]Pricing Schedule'!$J$105,
IF(AND(I460=110000,R460&gt;123.4,R460&lt;=168.2,M460&gt;10),'[1]Pricing Schedule'!$J$113,
IF(AND(I460=110000,R460&gt;168.2,R460&lt;=336.2,M460&lt;=10),('[1]Pricing Schedule'!$J$105),
IF(AND(I460=110000,R460&gt;168.2,R460&lt;=336.2,M460&gt;10),('[1]Pricing Schedule'!$J$113),
IF(AND(I460=110000,R460&gt;336.4,R460&lt;=504.6,M460&lt;=10),('[1]Pricing Schedule'!$J$105),
IF(AND(I460=110000,R460&gt;336.4,R460&lt;=504.6,M460&gt;10),('[1]Pricing Schedule'!$J$113),
IF(AND(I460=110000,R460&gt;504.6,R460&lt;=672.8,M460&lt;=10),('[1]Pricing Schedule'!$J$105),
IF(AND(I460=110000,R460&gt;504.6,R460&lt;=672.8,M460&gt;10),('[1]Pricing Schedule'!$J$113),
IF(AND(I460=110000,R460&gt;672.8,R460&lt;=841,M460&lt;=10),('[1]Pricing Schedule'!$J$105),
IF(AND(I460=110000,R460&gt;672.8,R460&lt;=841,M460&gt;10),('[1]Pricing Schedule'!$J$113),
IF(AND(I460=110000,R460&gt;1682,R460&lt;=1850.2,M460&lt;=10),('[1]Pricing Schedule'!$J$105),
IF(AND(I460=110000,R460&gt;1682,R460&lt;=1850.2,M460&gt;10),('[1]Pricing Schedule'!$J$113),
IF(AND(I460=110000,R460&gt;2018.4,R460&lt;=2186.6,M460&lt;=10),('[1]Pricing Schedule'!$J$105),
IF(AND(I460=110000,R460&gt;2018.4,R460&lt;=2186.6,M460&gt;10),('[1]Pricing Schedule'!$J$113),999999999)))))))))))))))))))))))))))))))))))))))</f>
        <v>4</v>
      </c>
      <c r="U460" s="40">
        <f t="shared" si="48"/>
        <v>183192.85714285713</v>
      </c>
      <c r="V460" s="41">
        <f t="shared" si="49"/>
        <v>5.4587281163488903</v>
      </c>
      <c r="Y460" s="23">
        <v>616</v>
      </c>
      <c r="Z460" s="23">
        <v>131</v>
      </c>
      <c r="AR460" s="35"/>
    </row>
    <row r="461" spans="1:44">
      <c r="A461" s="23">
        <v>461</v>
      </c>
      <c r="B461" s="23">
        <v>461</v>
      </c>
      <c r="C461" s="23" t="s">
        <v>858</v>
      </c>
      <c r="D461" s="23" t="s">
        <v>149</v>
      </c>
      <c r="E461" s="23" t="s">
        <v>149</v>
      </c>
      <c r="F461" s="23" t="s">
        <v>859</v>
      </c>
      <c r="G461" s="23" t="s">
        <v>860</v>
      </c>
      <c r="H461" s="23" t="s">
        <v>113</v>
      </c>
      <c r="I461" s="13">
        <v>38000</v>
      </c>
      <c r="J461" s="13">
        <v>38000</v>
      </c>
      <c r="K461" s="23" t="s">
        <v>119</v>
      </c>
      <c r="L461" s="24">
        <v>4.2249999999999996</v>
      </c>
      <c r="M461" s="37">
        <f t="shared" si="44"/>
        <v>5</v>
      </c>
      <c r="N461" s="24">
        <v>0.38300000000000001</v>
      </c>
      <c r="O461" s="13">
        <v>2</v>
      </c>
      <c r="P461" s="36">
        <f t="shared" si="45"/>
        <v>0.38300000000000001</v>
      </c>
      <c r="Q461" s="38">
        <f t="shared" si="46"/>
        <v>4.2</v>
      </c>
      <c r="R461" s="37">
        <f t="shared" si="47"/>
        <v>4.2</v>
      </c>
      <c r="S461" s="39">
        <f>IF(AND(I461=38000,R461&lt;=4.5,M461&gt;8),'[1]Pricing Schedule'!$F$8+('[1]Pricing Schedule'!$F$9*M461),
IF(AND(I461=38000,R461&lt;=4.5,M461&lt;=8),'[1]Pricing Schedule'!$F$34+('[1]Pricing Schedule'!$F$36*M461),
IF(AND(I461=38000,R461&gt;4.5,R461&lt;=9,M461&gt;8),'[1]Pricing Schedule'!$F$17+('[1]Pricing Schedule'!$F$18*M461),
IF(AND(I461=38000,R461&gt;4.5,R461&lt;=9,M461&lt;=8),'[1]Pricing Schedule'!$F$34+('[1]Pricing Schedule'!$F$36*M461),
IF(AND(I461=38000,R461&gt;9,R461&lt;=12.8,M461&gt;8),'[1]Pricing Schedule'!$F$26+('[1]Pricing Schedule'!$F$27*M461),
IF(AND(I461=38000,R461&gt;9,R461&lt;=12.8,M461&lt;=8),'[1]Pricing Schedule'!$F$34+('[1]Pricing Schedule'!$F$36*M461),
IF(AND(I461=38000,R461&gt;12.8,R461&lt;=22.8),'[1]Pricing Schedule'!$F$34+('[1]Pricing Schedule'!$F$36*M461),
IF(AND(I461=38000,R461&gt;22.8,R461&lt;=30.2),'[1]Pricing Schedule'!$F$43+('[1]Pricing Schedule'!$F$45*M461),
IF(AND(I461=38000,R461&gt;30.2,R461&lt;=45.9),'[1]Pricing Schedule'!$F$52+('[1]Pricing Schedule'!$F$54*M461),
IF(AND(I461=38000,R461&gt;45.9,R461&lt;=123.4),'[1]Pricing Schedule'!$F$96+('[1]Pricing Schedule'!$F$97*M461),
IF(AND(I461=38000,R461&gt;123.4,R461&lt;=168.2,M461&lt;=10),'[1]Pricing Schedule'!$F$103+('[1]Pricing Schedule'!$F$105*M461),
IF(AND(I461=38000,R461&gt;123.4,R461&lt;=168.2,M461&gt;10),'[1]Pricing Schedule'!$F$111+('[1]Pricing Schedule'!$F$113*M461),
IF(AND(I461=38000,R461&gt;157.4,R461&lt;=336.4,M461&lt;=10),('[1]Pricing Schedule'!$F$103+('[1]Pricing Schedule'!$F$105*M461))*2,
IF(AND(I461=38000,R461&gt;157.4,R461&lt;=336.4,M461&gt;10),('[1]Pricing Schedule'!$F$111+('[1]Pricing Schedule'!$F$113*M461))*2,
IF(AND(I461=38000,R461&gt;314.8,R461&lt;=504.6,M461&lt;=10),('[1]Pricing Schedule'!$F$103+('[1]Pricing Schedule'!$F$105*M461))*3,
IF(AND(I461=38000,R461&gt;314.8,R461&lt;=504.6,M461&gt;10),('[1]Pricing Schedule'!$F$111+('[1]Pricing Schedule'!$F$113*M461))*3,
IF(AND(I461=38000,R461&gt;472.2,R461&lt;=672.8,M461&lt;=10),('[1]Pricing Schedule'!$F$103+('[1]Pricing Schedule'!$F$105*M461))*4,
IF(AND(I461=38000,R461&gt;472.2,R461&lt;=672.8,M461&gt;10),('[1]Pricing Schedule'!$F$111+('[1]Pricing Schedule'!$F$113*M461))*4,
IF(AND(I461=110000,R461&lt;=12.8,M461&gt;2),'[1]Pricing Schedule'!$F$62+('[1]Pricing Schedule'!$F$63*M461),
IF(AND(I461=110000,R461&lt;=12.8,M461&lt;=2),'[1]Pricing Schedule'!$F$96+('[1]Pricing Schedule'!$F$97*M461),
IF(AND(I461=110000,R461&gt;12.8,R461&lt;=22.8,M461&gt;3),'[1]Pricing Schedule'!$F$71+('[1]Pricing Schedule'!$F$72*M461),
IF(AND(I461=110000,R461&gt;12.8,R461&lt;=22.8,M461&lt;=3),'[1]Pricing Schedule'!$F$96+('[1]Pricing Schedule'!$F$97*M461),
IF(AND(I461=110000,R461&gt;22.8,R461&lt;=30.2),'[1]Pricing Schedule'!$F$80+('[1]Pricing Schedule'!$F$81*M461),
IF(AND(I461=110000,R461&gt;30.2,R461&lt;=45.9),'[1]Pricing Schedule'!$F$89+('[1]Pricing Schedule'!$F$90*M461),
IF(AND(I461=110000,R461&gt;45.9,R461&lt;=123.4),'[1]Pricing Schedule'!$F$96+('[1]Pricing Schedule'!$F$97*M461),
IF(AND(I461=110000,R461&gt;123.4,R461&lt;=168.2,M461&lt;=10),'[1]Pricing Schedule'!$F$103+('[1]Pricing Schedule'!$F$105*M461),
IF(AND(I461=110000,R461&gt;123.4,R461&lt;=168.2,M461&gt;10),'[1]Pricing Schedule'!$F$111+('[1]Pricing Schedule'!$F$113*M461),
IF(AND(I461=110000,R461&gt;168.2,R461&lt;=336.4,M461&lt;=10),('[1]Pricing Schedule'!$F$103+('[1]Pricing Schedule'!$F$105*M461))*2,
IF(AND(I461=110000,R461&gt;168.2,R461&lt;=336.4,M461&gt;10),('[1]Pricing Schedule'!$F$111+('[1]Pricing Schedule'!$F$113*M461))*2,
IF(AND(I461=110000,R461&gt;336.4,R461&lt;=504.6,M461&lt;=10),('[1]Pricing Schedule'!$F$103+('[1]Pricing Schedule'!$F$105*M461))*3,
IF(AND(I461=110000,R461&gt;336.4,R461&lt;=504.6,M461&gt;10),('[1]Pricing Schedule'!$F$111+('[1]Pricing Schedule'!$F$113*M461))*3,
IF(AND(I461=110000,R461&gt;504.6,R461&lt;=672.8,M461&lt;=10),('[1]Pricing Schedule'!$F$103+('[1]Pricing Schedule'!$F$105*M461))*4,
IF(AND(I461=110000,R461&gt;504.6,R461&lt;=672.8,M461&gt;10),('[1]Pricing Schedule'!$F$111+('[1]Pricing Schedule'!$F$113*M461))*4,
IF(AND(I461=110000,R461&gt;672.8,R461&lt;=841,M461&lt;=10),('[1]Pricing Schedule'!$F$103+('[1]Pricing Schedule'!$F$105*M461))*5,
IF(AND(I461=110000,R461&gt;672.8,R461&lt;=841,M461&gt;10),('[1]Pricing Schedule'!$F$111+('[1]Pricing Schedule'!$F$113*M461))*5,
IF(AND(I461=110000,R461&gt;672.8,R461&lt;=841,M461&lt;=10),('[1]Pricing Schedule'!$F$103+('[1]Pricing Schedule'!$F$105*M461))*5,
IF(AND(I461=110000,R461&gt;672.8,R461&lt;=841,M461&gt;10),('[1]Pricing Schedule'!$F$111+('[1]Pricing Schedule'!$F$113*M461))*5,
IF(AND(I461=110000,R461&gt;1345.6,R461&lt;=1513.8,M461&lt;=10),('[1]Pricing Schedule'!$F$103+('[1]Pricing Schedule'!$F$105*M461))*9,
IF(AND(I461=110000,R461&gt;1345.6,R461&lt;=1513.8,M461&gt;10),('[1]Pricing Schedule'!$F$111+('[1]Pricing Schedule'!$F$113*M461))*9,
9999999999)))))))))))))))))))))))))))))))))))))))</f>
        <v>699140</v>
      </c>
      <c r="T461" s="21">
        <f>IF(AND(I461=38000,R461&lt;=4.5,M461&gt;8),'[1]Pricing Schedule'!$J$9,
IF(AND(I461=38000,R461&lt;=4.5,M461&lt;=8),'[1]Pricing Schedule'!$J$36,
IF(AND(I461=38000,R461&gt;4.5,R461&lt;=9,M461&gt;8),'[1]Pricing Schedule'!$J$18,
IF(AND(I461=38000,R461&gt;4.5,R461&lt;=9,M461&lt;=8),'[1]Pricing Schedule'!$J$36,
IF(AND(I461=38000,R461&gt;9,R461&lt;=12.8,M461&gt;8),'[1]Pricing Schedule'!$J$27,
IF(AND(I461=38000,R461&gt;9,R461&lt;=12.8,M461&lt;=8),'[1]Pricing Schedule'!$J$36,
IF(AND(I461=38000,R461&gt;12.8,R461&lt;=22.8),'[1]Pricing Schedule'!$J$36,
IF(AND(I461=38000,R461&gt;22.8,R461&lt;=30.2),'[1]Pricing Schedule'!$J$45,
IF(AND(I461=38000,R461&gt;30.2,R461&lt;=45.9),'[1]Pricing Schedule'!$J$54,
IF(AND(I461=38000,R461&gt;45.9,R461&lt;=123.4),'[1]Pricing Schedule'!$J$97,
IF(AND(I461=38000,R461&gt;123.4,R461&lt;=168.2,M461&lt;=10),'[1]Pricing Schedule'!$J$105,
IF(AND(I461=38000,R461&gt;123.4,R461&lt;=168.2,M461&gt;10),'[1]Pricing Schedule'!$J$113,
IF(AND(I461=38000,R461&gt;168.2,R461&lt;=336.4,M461&lt;=10),('[1]Pricing Schedule'!$J$105),
IF(AND(I461=38000,R461&gt;168.2,R461&lt;=336.4,M461&gt;10),('[1]Pricing Schedule'!$J$113),
IF(AND(I461=38000,R461&gt;336.4,R461&lt;=504.6,M461&lt;=10),('[1]Pricing Schedule'!$J$105),
IF(AND(I461=38000,R461&gt;336.4,R461&lt;=504.6,M461&gt;10),('[1]Pricing Schedule'!$J$113),
IF(AND(I461=38000,R461&gt;504.6,R461&lt;=672.8,M461&lt;=10),('[1]Pricing Schedule'!$J$105),
IF(AND(I461=38000,R461&gt;504.6,R461&lt;=672.8,M461&gt;10),('[1]Pricing Schedule'!$J$113),
IF(AND(I461=110000,R461&lt;=12.8,M461&gt;2),'[1]Pricing Schedule'!$J$63,
IF(AND(I461=110000,R461&lt;=12.8,M461&lt;=2),'[1]Pricing Schedule'!$J$97,
IF(AND(I461=110000,R461&gt;12.8,R461&lt;=22.8,M461&gt;3),'[1]Pricing Schedule'!$J$72,
IF(AND(I461=110000,R461&gt;12.8,R461&lt;=22.8,M461&lt;=3),'[1]Pricing Schedule'!$J$97,
IF(AND(I461=110000,R461&gt;22.8,R461&lt;=30.2),'[1]Pricing Schedule'!$J$81,
IF(AND(I461=110000,R461&gt;30.2,R461&lt;=45.9),'[1]Pricing Schedule'!$J$90,
IF(AND(I461=110000,R461&gt;45.9,R461&lt;=123.4),'[1]Pricing Schedule'!$J$97,
IF(AND(I461=110000,R461&gt;123.4,R461&lt;=168.2,M461&lt;=10),'[1]Pricing Schedule'!$J$105,
IF(AND(I461=110000,R461&gt;123.4,R461&lt;=168.2,M461&gt;10),'[1]Pricing Schedule'!$J$113,
IF(AND(I461=110000,R461&gt;168.2,R461&lt;=336.2,M461&lt;=10),('[1]Pricing Schedule'!$J$105),
IF(AND(I461=110000,R461&gt;168.2,R461&lt;=336.2,M461&gt;10),('[1]Pricing Schedule'!$J$113),
IF(AND(I461=110000,R461&gt;336.4,R461&lt;=504.6,M461&lt;=10),('[1]Pricing Schedule'!$J$105),
IF(AND(I461=110000,R461&gt;336.4,R461&lt;=504.6,M461&gt;10),('[1]Pricing Schedule'!$J$113),
IF(AND(I461=110000,R461&gt;504.6,R461&lt;=672.8,M461&lt;=10),('[1]Pricing Schedule'!$J$105),
IF(AND(I461=110000,R461&gt;504.6,R461&lt;=672.8,M461&gt;10),('[1]Pricing Schedule'!$J$113),
IF(AND(I461=110000,R461&gt;672.8,R461&lt;=841,M461&lt;=10),('[1]Pricing Schedule'!$J$105),
IF(AND(I461=110000,R461&gt;672.8,R461&lt;=841,M461&gt;10),('[1]Pricing Schedule'!$J$113),
IF(AND(I461=110000,R461&gt;1682,R461&lt;=1850.2,M461&lt;=10),('[1]Pricing Schedule'!$J$105),
IF(AND(I461=110000,R461&gt;1682,R461&lt;=1850.2,M461&gt;10),('[1]Pricing Schedule'!$J$113),
IF(AND(I461=110000,R461&gt;2018.4,R461&lt;=2186.6,M461&lt;=10),('[1]Pricing Schedule'!$J$105),
IF(AND(I461=110000,R461&gt;2018.4,R461&lt;=2186.6,M461&gt;10),('[1]Pricing Schedule'!$J$113),999999999)))))))))))))))))))))))))))))))))))))))</f>
        <v>4</v>
      </c>
      <c r="U461" s="40">
        <f t="shared" si="48"/>
        <v>166461.90476190476</v>
      </c>
      <c r="V461" s="41">
        <f t="shared" si="49"/>
        <v>6.0073804960379897</v>
      </c>
      <c r="Y461" s="23">
        <v>57</v>
      </c>
      <c r="Z461" s="23">
        <v>263</v>
      </c>
      <c r="AR461" s="35"/>
    </row>
    <row r="462" spans="1:44">
      <c r="A462" s="23">
        <v>462</v>
      </c>
      <c r="B462" s="23">
        <v>462</v>
      </c>
      <c r="C462" s="23" t="s">
        <v>861</v>
      </c>
      <c r="D462" s="23" t="s">
        <v>110</v>
      </c>
      <c r="E462" s="23" t="s">
        <v>110</v>
      </c>
      <c r="F462" s="23" t="s">
        <v>862</v>
      </c>
      <c r="G462" s="23" t="s">
        <v>863</v>
      </c>
      <c r="H462" s="23" t="s">
        <v>133</v>
      </c>
      <c r="I462" s="13">
        <v>110000</v>
      </c>
      <c r="J462" s="13">
        <v>110000</v>
      </c>
      <c r="K462" s="13">
        <v>38000</v>
      </c>
      <c r="L462" s="24">
        <v>6.5259999999999998</v>
      </c>
      <c r="M462" s="37">
        <f t="shared" si="44"/>
        <v>7</v>
      </c>
      <c r="N462" s="24">
        <v>0.113</v>
      </c>
      <c r="O462" s="13">
        <v>2</v>
      </c>
      <c r="P462" s="36">
        <f t="shared" si="45"/>
        <v>0.113</v>
      </c>
      <c r="Q462" s="38">
        <f t="shared" si="46"/>
        <v>4.2</v>
      </c>
      <c r="R462" s="37">
        <f t="shared" si="47"/>
        <v>4.2</v>
      </c>
      <c r="S462" s="39">
        <f>IF(AND(I462=38000,R462&lt;=4.5,M462&gt;8),'[1]Pricing Schedule'!$F$8+('[1]Pricing Schedule'!$F$9*M462),
IF(AND(I462=38000,R462&lt;=4.5,M462&lt;=8),'[1]Pricing Schedule'!$F$34+('[1]Pricing Schedule'!$F$36*M462),
IF(AND(I462=38000,R462&gt;4.5,R462&lt;=9,M462&gt;8),'[1]Pricing Schedule'!$F$17+('[1]Pricing Schedule'!$F$18*M462),
IF(AND(I462=38000,R462&gt;4.5,R462&lt;=9,M462&lt;=8),'[1]Pricing Schedule'!$F$34+('[1]Pricing Schedule'!$F$36*M462),
IF(AND(I462=38000,R462&gt;9,R462&lt;=12.8,M462&gt;8),'[1]Pricing Schedule'!$F$26+('[1]Pricing Schedule'!$F$27*M462),
IF(AND(I462=38000,R462&gt;9,R462&lt;=12.8,M462&lt;=8),'[1]Pricing Schedule'!$F$34+('[1]Pricing Schedule'!$F$36*M462),
IF(AND(I462=38000,R462&gt;12.8,R462&lt;=22.8),'[1]Pricing Schedule'!$F$34+('[1]Pricing Schedule'!$F$36*M462),
IF(AND(I462=38000,R462&gt;22.8,R462&lt;=30.2),'[1]Pricing Schedule'!$F$43+('[1]Pricing Schedule'!$F$45*M462),
IF(AND(I462=38000,R462&gt;30.2,R462&lt;=45.9),'[1]Pricing Schedule'!$F$52+('[1]Pricing Schedule'!$F$54*M462),
IF(AND(I462=38000,R462&gt;45.9,R462&lt;=123.4),'[1]Pricing Schedule'!$F$96+('[1]Pricing Schedule'!$F$97*M462),
IF(AND(I462=38000,R462&gt;123.4,R462&lt;=168.2,M462&lt;=10),'[1]Pricing Schedule'!$F$103+('[1]Pricing Schedule'!$F$105*M462),
IF(AND(I462=38000,R462&gt;123.4,R462&lt;=168.2,M462&gt;10),'[1]Pricing Schedule'!$F$111+('[1]Pricing Schedule'!$F$113*M462),
IF(AND(I462=38000,R462&gt;157.4,R462&lt;=336.4,M462&lt;=10),('[1]Pricing Schedule'!$F$103+('[1]Pricing Schedule'!$F$105*M462))*2,
IF(AND(I462=38000,R462&gt;157.4,R462&lt;=336.4,M462&gt;10),('[1]Pricing Schedule'!$F$111+('[1]Pricing Schedule'!$F$113*M462))*2,
IF(AND(I462=38000,R462&gt;314.8,R462&lt;=504.6,M462&lt;=10),('[1]Pricing Schedule'!$F$103+('[1]Pricing Schedule'!$F$105*M462))*3,
IF(AND(I462=38000,R462&gt;314.8,R462&lt;=504.6,M462&gt;10),('[1]Pricing Schedule'!$F$111+('[1]Pricing Schedule'!$F$113*M462))*3,
IF(AND(I462=38000,R462&gt;472.2,R462&lt;=672.8,M462&lt;=10),('[1]Pricing Schedule'!$F$103+('[1]Pricing Schedule'!$F$105*M462))*4,
IF(AND(I462=38000,R462&gt;472.2,R462&lt;=672.8,M462&gt;10),('[1]Pricing Schedule'!$F$111+('[1]Pricing Schedule'!$F$113*M462))*4,
IF(AND(I462=110000,R462&lt;=12.8,M462&gt;2),'[1]Pricing Schedule'!$F$62+('[1]Pricing Schedule'!$F$63*M462),
IF(AND(I462=110000,R462&lt;=12.8,M462&lt;=2),'[1]Pricing Schedule'!$F$96+('[1]Pricing Schedule'!$F$97*M462),
IF(AND(I462=110000,R462&gt;12.8,R462&lt;=22.8,M462&gt;3),'[1]Pricing Schedule'!$F$71+('[1]Pricing Schedule'!$F$72*M462),
IF(AND(I462=110000,R462&gt;12.8,R462&lt;=22.8,M462&lt;=3),'[1]Pricing Schedule'!$F$96+('[1]Pricing Schedule'!$F$97*M462),
IF(AND(I462=110000,R462&gt;22.8,R462&lt;=30.2),'[1]Pricing Schedule'!$F$80+('[1]Pricing Schedule'!$F$81*M462),
IF(AND(I462=110000,R462&gt;30.2,R462&lt;=45.9),'[1]Pricing Schedule'!$F$89+('[1]Pricing Schedule'!$F$90*M462),
IF(AND(I462=110000,R462&gt;45.9,R462&lt;=123.4),'[1]Pricing Schedule'!$F$96+('[1]Pricing Schedule'!$F$97*M462),
IF(AND(I462=110000,R462&gt;123.4,R462&lt;=168.2,M462&lt;=10),'[1]Pricing Schedule'!$F$103+('[1]Pricing Schedule'!$F$105*M462),
IF(AND(I462=110000,R462&gt;123.4,R462&lt;=168.2,M462&gt;10),'[1]Pricing Schedule'!$F$111+('[1]Pricing Schedule'!$F$113*M462),
IF(AND(I462=110000,R462&gt;168.2,R462&lt;=336.4,M462&lt;=10),('[1]Pricing Schedule'!$F$103+('[1]Pricing Schedule'!$F$105*M462))*2,
IF(AND(I462=110000,R462&gt;168.2,R462&lt;=336.4,M462&gt;10),('[1]Pricing Schedule'!$F$111+('[1]Pricing Schedule'!$F$113*M462))*2,
IF(AND(I462=110000,R462&gt;336.4,R462&lt;=504.6,M462&lt;=10),('[1]Pricing Schedule'!$F$103+('[1]Pricing Schedule'!$F$105*M462))*3,
IF(AND(I462=110000,R462&gt;336.4,R462&lt;=504.6,M462&gt;10),('[1]Pricing Schedule'!$F$111+('[1]Pricing Schedule'!$F$113*M462))*3,
IF(AND(I462=110000,R462&gt;504.6,R462&lt;=672.8,M462&lt;=10),('[1]Pricing Schedule'!$F$103+('[1]Pricing Schedule'!$F$105*M462))*4,
IF(AND(I462=110000,R462&gt;504.6,R462&lt;=672.8,M462&gt;10),('[1]Pricing Schedule'!$F$111+('[1]Pricing Schedule'!$F$113*M462))*4,
IF(AND(I462=110000,R462&gt;672.8,R462&lt;=841,M462&lt;=10),('[1]Pricing Schedule'!$F$103+('[1]Pricing Schedule'!$F$105*M462))*5,
IF(AND(I462=110000,R462&gt;672.8,R462&lt;=841,M462&gt;10),('[1]Pricing Schedule'!$F$111+('[1]Pricing Schedule'!$F$113*M462))*5,
IF(AND(I462=110000,R462&gt;672.8,R462&lt;=841,M462&lt;=10),('[1]Pricing Schedule'!$F$103+('[1]Pricing Schedule'!$F$105*M462))*5,
IF(AND(I462=110000,R462&gt;672.8,R462&lt;=841,M462&gt;10),('[1]Pricing Schedule'!$F$111+('[1]Pricing Schedule'!$F$113*M462))*5,
IF(AND(I462=110000,R462&gt;1345.6,R462&lt;=1513.8,M462&lt;=10),('[1]Pricing Schedule'!$F$103+('[1]Pricing Schedule'!$F$105*M462))*9,
IF(AND(I462=110000,R462&gt;1345.6,R462&lt;=1513.8,M462&gt;10),('[1]Pricing Schedule'!$F$111+('[1]Pricing Schedule'!$F$113*M462))*9,
9999999999)))))))))))))))))))))))))))))))))))))))</f>
        <v>1785370</v>
      </c>
      <c r="T462" s="21">
        <f>IF(AND(I462=38000,R462&lt;=4.5,M462&gt;8),'[1]Pricing Schedule'!$J$9,
IF(AND(I462=38000,R462&lt;=4.5,M462&lt;=8),'[1]Pricing Schedule'!$J$36,
IF(AND(I462=38000,R462&gt;4.5,R462&lt;=9,M462&gt;8),'[1]Pricing Schedule'!$J$18,
IF(AND(I462=38000,R462&gt;4.5,R462&lt;=9,M462&lt;=8),'[1]Pricing Schedule'!$J$36,
IF(AND(I462=38000,R462&gt;9,R462&lt;=12.8,M462&gt;8),'[1]Pricing Schedule'!$J$27,
IF(AND(I462=38000,R462&gt;9,R462&lt;=12.8,M462&lt;=8),'[1]Pricing Schedule'!$J$36,
IF(AND(I462=38000,R462&gt;12.8,R462&lt;=22.8),'[1]Pricing Schedule'!$J$36,
IF(AND(I462=38000,R462&gt;22.8,R462&lt;=30.2),'[1]Pricing Schedule'!$J$45,
IF(AND(I462=38000,R462&gt;30.2,R462&lt;=45.9),'[1]Pricing Schedule'!$J$54,
IF(AND(I462=38000,R462&gt;45.9,R462&lt;=123.4),'[1]Pricing Schedule'!$J$97,
IF(AND(I462=38000,R462&gt;123.4,R462&lt;=168.2,M462&lt;=10),'[1]Pricing Schedule'!$J$105,
IF(AND(I462=38000,R462&gt;123.4,R462&lt;=168.2,M462&gt;10),'[1]Pricing Schedule'!$J$113,
IF(AND(I462=38000,R462&gt;168.2,R462&lt;=336.4,M462&lt;=10),('[1]Pricing Schedule'!$J$105),
IF(AND(I462=38000,R462&gt;168.2,R462&lt;=336.4,M462&gt;10),('[1]Pricing Schedule'!$J$113),
IF(AND(I462=38000,R462&gt;336.4,R462&lt;=504.6,M462&lt;=10),('[1]Pricing Schedule'!$J$105),
IF(AND(I462=38000,R462&gt;336.4,R462&lt;=504.6,M462&gt;10),('[1]Pricing Schedule'!$J$113),
IF(AND(I462=38000,R462&gt;504.6,R462&lt;=672.8,M462&lt;=10),('[1]Pricing Schedule'!$J$105),
IF(AND(I462=38000,R462&gt;504.6,R462&lt;=672.8,M462&gt;10),('[1]Pricing Schedule'!$J$113),
IF(AND(I462=110000,R462&lt;=12.8,M462&gt;2),'[1]Pricing Schedule'!$J$63,
IF(AND(I462=110000,R462&lt;=12.8,M462&lt;=2),'[1]Pricing Schedule'!$J$97,
IF(AND(I462=110000,R462&gt;12.8,R462&lt;=22.8,M462&gt;3),'[1]Pricing Schedule'!$J$72,
IF(AND(I462=110000,R462&gt;12.8,R462&lt;=22.8,M462&lt;=3),'[1]Pricing Schedule'!$J$97,
IF(AND(I462=110000,R462&gt;22.8,R462&lt;=30.2),'[1]Pricing Schedule'!$J$81,
IF(AND(I462=110000,R462&gt;30.2,R462&lt;=45.9),'[1]Pricing Schedule'!$J$90,
IF(AND(I462=110000,R462&gt;45.9,R462&lt;=123.4),'[1]Pricing Schedule'!$J$97,
IF(AND(I462=110000,R462&gt;123.4,R462&lt;=168.2,M462&lt;=10),'[1]Pricing Schedule'!$J$105,
IF(AND(I462=110000,R462&gt;123.4,R462&lt;=168.2,M462&gt;10),'[1]Pricing Schedule'!$J$113,
IF(AND(I462=110000,R462&gt;168.2,R462&lt;=336.2,M462&lt;=10),('[1]Pricing Schedule'!$J$105),
IF(AND(I462=110000,R462&gt;168.2,R462&lt;=336.2,M462&gt;10),('[1]Pricing Schedule'!$J$113),
IF(AND(I462=110000,R462&gt;336.4,R462&lt;=504.6,M462&lt;=10),('[1]Pricing Schedule'!$J$105),
IF(AND(I462=110000,R462&gt;336.4,R462&lt;=504.6,M462&gt;10),('[1]Pricing Schedule'!$J$113),
IF(AND(I462=110000,R462&gt;504.6,R462&lt;=672.8,M462&lt;=10),('[1]Pricing Schedule'!$J$105),
IF(AND(I462=110000,R462&gt;504.6,R462&lt;=672.8,M462&gt;10),('[1]Pricing Schedule'!$J$113),
IF(AND(I462=110000,R462&gt;672.8,R462&lt;=841,M462&lt;=10),('[1]Pricing Schedule'!$J$105),
IF(AND(I462=110000,R462&gt;672.8,R462&lt;=841,M462&gt;10),('[1]Pricing Schedule'!$J$113),
IF(AND(I462=110000,R462&gt;1682,R462&lt;=1850.2,M462&lt;=10),('[1]Pricing Schedule'!$J$105),
IF(AND(I462=110000,R462&gt;1682,R462&lt;=1850.2,M462&gt;10),('[1]Pricing Schedule'!$J$113),
IF(AND(I462=110000,R462&gt;2018.4,R462&lt;=2186.6,M462&lt;=10),('[1]Pricing Schedule'!$J$105),
IF(AND(I462=110000,R462&gt;2018.4,R462&lt;=2186.6,M462&gt;10),('[1]Pricing Schedule'!$J$113),999999999)))))))))))))))))))))))))))))))))))))))</f>
        <v>7</v>
      </c>
      <c r="U462" s="40">
        <f t="shared" si="48"/>
        <v>425088.09523809521</v>
      </c>
      <c r="V462" s="41">
        <f t="shared" si="49"/>
        <v>2.3524535530450272</v>
      </c>
      <c r="Y462" s="23">
        <v>222</v>
      </c>
      <c r="Z462" s="23">
        <v>189</v>
      </c>
      <c r="AR462" s="35"/>
    </row>
    <row r="463" spans="1:44">
      <c r="A463" s="23">
        <v>463</v>
      </c>
      <c r="B463" s="23">
        <v>463</v>
      </c>
      <c r="C463" s="23" t="s">
        <v>864</v>
      </c>
      <c r="D463" s="23" t="s">
        <v>384</v>
      </c>
      <c r="E463" s="23" t="s">
        <v>384</v>
      </c>
      <c r="F463" s="23" t="s">
        <v>865</v>
      </c>
      <c r="G463" s="23" t="s">
        <v>866</v>
      </c>
      <c r="H463" s="23" t="s">
        <v>133</v>
      </c>
      <c r="I463" s="13">
        <v>110000</v>
      </c>
      <c r="J463" s="13">
        <v>20000</v>
      </c>
      <c r="K463" s="13">
        <v>110000</v>
      </c>
      <c r="L463" s="24">
        <v>5.9859999999999998</v>
      </c>
      <c r="M463" s="37">
        <f t="shared" si="44"/>
        <v>6</v>
      </c>
      <c r="N463" s="24">
        <v>0.28499999999999998</v>
      </c>
      <c r="O463" s="13">
        <v>2</v>
      </c>
      <c r="P463" s="36">
        <f t="shared" si="45"/>
        <v>0.28499999999999998</v>
      </c>
      <c r="Q463" s="38">
        <f t="shared" si="46"/>
        <v>4.2</v>
      </c>
      <c r="R463" s="37">
        <f t="shared" si="47"/>
        <v>4.2</v>
      </c>
      <c r="S463" s="39">
        <f>IF(AND(I463=38000,R463&lt;=4.5,M463&gt;8),'[1]Pricing Schedule'!$F$8+('[1]Pricing Schedule'!$F$9*M463),
IF(AND(I463=38000,R463&lt;=4.5,M463&lt;=8),'[1]Pricing Schedule'!$F$34+('[1]Pricing Schedule'!$F$36*M463),
IF(AND(I463=38000,R463&gt;4.5,R463&lt;=9,M463&gt;8),'[1]Pricing Schedule'!$F$17+('[1]Pricing Schedule'!$F$18*M463),
IF(AND(I463=38000,R463&gt;4.5,R463&lt;=9,M463&lt;=8),'[1]Pricing Schedule'!$F$34+('[1]Pricing Schedule'!$F$36*M463),
IF(AND(I463=38000,R463&gt;9,R463&lt;=12.8,M463&gt;8),'[1]Pricing Schedule'!$F$26+('[1]Pricing Schedule'!$F$27*M463),
IF(AND(I463=38000,R463&gt;9,R463&lt;=12.8,M463&lt;=8),'[1]Pricing Schedule'!$F$34+('[1]Pricing Schedule'!$F$36*M463),
IF(AND(I463=38000,R463&gt;12.8,R463&lt;=22.8),'[1]Pricing Schedule'!$F$34+('[1]Pricing Schedule'!$F$36*M463),
IF(AND(I463=38000,R463&gt;22.8,R463&lt;=30.2),'[1]Pricing Schedule'!$F$43+('[1]Pricing Schedule'!$F$45*M463),
IF(AND(I463=38000,R463&gt;30.2,R463&lt;=45.9),'[1]Pricing Schedule'!$F$52+('[1]Pricing Schedule'!$F$54*M463),
IF(AND(I463=38000,R463&gt;45.9,R463&lt;=123.4),'[1]Pricing Schedule'!$F$96+('[1]Pricing Schedule'!$F$97*M463),
IF(AND(I463=38000,R463&gt;123.4,R463&lt;=168.2,M463&lt;=10),'[1]Pricing Schedule'!$F$103+('[1]Pricing Schedule'!$F$105*M463),
IF(AND(I463=38000,R463&gt;123.4,R463&lt;=168.2,M463&gt;10),'[1]Pricing Schedule'!$F$111+('[1]Pricing Schedule'!$F$113*M463),
IF(AND(I463=38000,R463&gt;157.4,R463&lt;=336.4,M463&lt;=10),('[1]Pricing Schedule'!$F$103+('[1]Pricing Schedule'!$F$105*M463))*2,
IF(AND(I463=38000,R463&gt;157.4,R463&lt;=336.4,M463&gt;10),('[1]Pricing Schedule'!$F$111+('[1]Pricing Schedule'!$F$113*M463))*2,
IF(AND(I463=38000,R463&gt;314.8,R463&lt;=504.6,M463&lt;=10),('[1]Pricing Schedule'!$F$103+('[1]Pricing Schedule'!$F$105*M463))*3,
IF(AND(I463=38000,R463&gt;314.8,R463&lt;=504.6,M463&gt;10),('[1]Pricing Schedule'!$F$111+('[1]Pricing Schedule'!$F$113*M463))*3,
IF(AND(I463=38000,R463&gt;472.2,R463&lt;=672.8,M463&lt;=10),('[1]Pricing Schedule'!$F$103+('[1]Pricing Schedule'!$F$105*M463))*4,
IF(AND(I463=38000,R463&gt;472.2,R463&lt;=672.8,M463&gt;10),('[1]Pricing Schedule'!$F$111+('[1]Pricing Schedule'!$F$113*M463))*4,
IF(AND(I463=110000,R463&lt;=12.8,M463&gt;2),'[1]Pricing Schedule'!$F$62+('[1]Pricing Schedule'!$F$63*M463),
IF(AND(I463=110000,R463&lt;=12.8,M463&lt;=2),'[1]Pricing Schedule'!$F$96+('[1]Pricing Schedule'!$F$97*M463),
IF(AND(I463=110000,R463&gt;12.8,R463&lt;=22.8,M463&gt;3),'[1]Pricing Schedule'!$F$71+('[1]Pricing Schedule'!$F$72*M463),
IF(AND(I463=110000,R463&gt;12.8,R463&lt;=22.8,M463&lt;=3),'[1]Pricing Schedule'!$F$96+('[1]Pricing Schedule'!$F$97*M463),
IF(AND(I463=110000,R463&gt;22.8,R463&lt;=30.2),'[1]Pricing Schedule'!$F$80+('[1]Pricing Schedule'!$F$81*M463),
IF(AND(I463=110000,R463&gt;30.2,R463&lt;=45.9),'[1]Pricing Schedule'!$F$89+('[1]Pricing Schedule'!$F$90*M463),
IF(AND(I463=110000,R463&gt;45.9,R463&lt;=123.4),'[1]Pricing Schedule'!$F$96+('[1]Pricing Schedule'!$F$97*M463),
IF(AND(I463=110000,R463&gt;123.4,R463&lt;=168.2,M463&lt;=10),'[1]Pricing Schedule'!$F$103+('[1]Pricing Schedule'!$F$105*M463),
IF(AND(I463=110000,R463&gt;123.4,R463&lt;=168.2,M463&gt;10),'[1]Pricing Schedule'!$F$111+('[1]Pricing Schedule'!$F$113*M463),
IF(AND(I463=110000,R463&gt;168.2,R463&lt;=336.4,M463&lt;=10),('[1]Pricing Schedule'!$F$103+('[1]Pricing Schedule'!$F$105*M463))*2,
IF(AND(I463=110000,R463&gt;168.2,R463&lt;=336.4,M463&gt;10),('[1]Pricing Schedule'!$F$111+('[1]Pricing Schedule'!$F$113*M463))*2,
IF(AND(I463=110000,R463&gt;336.4,R463&lt;=504.6,M463&lt;=10),('[1]Pricing Schedule'!$F$103+('[1]Pricing Schedule'!$F$105*M463))*3,
IF(AND(I463=110000,R463&gt;336.4,R463&lt;=504.6,M463&gt;10),('[1]Pricing Schedule'!$F$111+('[1]Pricing Schedule'!$F$113*M463))*3,
IF(AND(I463=110000,R463&gt;504.6,R463&lt;=672.8,M463&lt;=10),('[1]Pricing Schedule'!$F$103+('[1]Pricing Schedule'!$F$105*M463))*4,
IF(AND(I463=110000,R463&gt;504.6,R463&lt;=672.8,M463&gt;10),('[1]Pricing Schedule'!$F$111+('[1]Pricing Schedule'!$F$113*M463))*4,
IF(AND(I463=110000,R463&gt;672.8,R463&lt;=841,M463&lt;=10),('[1]Pricing Schedule'!$F$103+('[1]Pricing Schedule'!$F$105*M463))*5,
IF(AND(I463=110000,R463&gt;672.8,R463&lt;=841,M463&gt;10),('[1]Pricing Schedule'!$F$111+('[1]Pricing Schedule'!$F$113*M463))*5,
IF(AND(I463=110000,R463&gt;672.8,R463&lt;=841,M463&lt;=10),('[1]Pricing Schedule'!$F$103+('[1]Pricing Schedule'!$F$105*M463))*5,
IF(AND(I463=110000,R463&gt;672.8,R463&lt;=841,M463&gt;10),('[1]Pricing Schedule'!$F$111+('[1]Pricing Schedule'!$F$113*M463))*5,
IF(AND(I463=110000,R463&gt;1345.6,R463&lt;=1513.8,M463&lt;=10),('[1]Pricing Schedule'!$F$103+('[1]Pricing Schedule'!$F$105*M463))*9,
IF(AND(I463=110000,R463&gt;1345.6,R463&lt;=1513.8,M463&gt;10),('[1]Pricing Schedule'!$F$111+('[1]Pricing Schedule'!$F$113*M463))*9,
9999999999)))))))))))))))))))))))))))))))))))))))</f>
        <v>1732670</v>
      </c>
      <c r="T463" s="21">
        <f>IF(AND(I463=38000,R463&lt;=4.5,M463&gt;8),'[1]Pricing Schedule'!$J$9,
IF(AND(I463=38000,R463&lt;=4.5,M463&lt;=8),'[1]Pricing Schedule'!$J$36,
IF(AND(I463=38000,R463&gt;4.5,R463&lt;=9,M463&gt;8),'[1]Pricing Schedule'!$J$18,
IF(AND(I463=38000,R463&gt;4.5,R463&lt;=9,M463&lt;=8),'[1]Pricing Schedule'!$J$36,
IF(AND(I463=38000,R463&gt;9,R463&lt;=12.8,M463&gt;8),'[1]Pricing Schedule'!$J$27,
IF(AND(I463=38000,R463&gt;9,R463&lt;=12.8,M463&lt;=8),'[1]Pricing Schedule'!$J$36,
IF(AND(I463=38000,R463&gt;12.8,R463&lt;=22.8),'[1]Pricing Schedule'!$J$36,
IF(AND(I463=38000,R463&gt;22.8,R463&lt;=30.2),'[1]Pricing Schedule'!$J$45,
IF(AND(I463=38000,R463&gt;30.2,R463&lt;=45.9),'[1]Pricing Schedule'!$J$54,
IF(AND(I463=38000,R463&gt;45.9,R463&lt;=123.4),'[1]Pricing Schedule'!$J$97,
IF(AND(I463=38000,R463&gt;123.4,R463&lt;=168.2,M463&lt;=10),'[1]Pricing Schedule'!$J$105,
IF(AND(I463=38000,R463&gt;123.4,R463&lt;=168.2,M463&gt;10),'[1]Pricing Schedule'!$J$113,
IF(AND(I463=38000,R463&gt;168.2,R463&lt;=336.4,M463&lt;=10),('[1]Pricing Schedule'!$J$105),
IF(AND(I463=38000,R463&gt;168.2,R463&lt;=336.4,M463&gt;10),('[1]Pricing Schedule'!$J$113),
IF(AND(I463=38000,R463&gt;336.4,R463&lt;=504.6,M463&lt;=10),('[1]Pricing Schedule'!$J$105),
IF(AND(I463=38000,R463&gt;336.4,R463&lt;=504.6,M463&gt;10),('[1]Pricing Schedule'!$J$113),
IF(AND(I463=38000,R463&gt;504.6,R463&lt;=672.8,M463&lt;=10),('[1]Pricing Schedule'!$J$105),
IF(AND(I463=38000,R463&gt;504.6,R463&lt;=672.8,M463&gt;10),('[1]Pricing Schedule'!$J$113),
IF(AND(I463=110000,R463&lt;=12.8,M463&gt;2),'[1]Pricing Schedule'!$J$63,
IF(AND(I463=110000,R463&lt;=12.8,M463&lt;=2),'[1]Pricing Schedule'!$J$97,
IF(AND(I463=110000,R463&gt;12.8,R463&lt;=22.8,M463&gt;3),'[1]Pricing Schedule'!$J$72,
IF(AND(I463=110000,R463&gt;12.8,R463&lt;=22.8,M463&lt;=3),'[1]Pricing Schedule'!$J$97,
IF(AND(I463=110000,R463&gt;22.8,R463&lt;=30.2),'[1]Pricing Schedule'!$J$81,
IF(AND(I463=110000,R463&gt;30.2,R463&lt;=45.9),'[1]Pricing Schedule'!$J$90,
IF(AND(I463=110000,R463&gt;45.9,R463&lt;=123.4),'[1]Pricing Schedule'!$J$97,
IF(AND(I463=110000,R463&gt;123.4,R463&lt;=168.2,M463&lt;=10),'[1]Pricing Schedule'!$J$105,
IF(AND(I463=110000,R463&gt;123.4,R463&lt;=168.2,M463&gt;10),'[1]Pricing Schedule'!$J$113,
IF(AND(I463=110000,R463&gt;168.2,R463&lt;=336.2,M463&lt;=10),('[1]Pricing Schedule'!$J$105),
IF(AND(I463=110000,R463&gt;168.2,R463&lt;=336.2,M463&gt;10),('[1]Pricing Schedule'!$J$113),
IF(AND(I463=110000,R463&gt;336.4,R463&lt;=504.6,M463&lt;=10),('[1]Pricing Schedule'!$J$105),
IF(AND(I463=110000,R463&gt;336.4,R463&lt;=504.6,M463&gt;10),('[1]Pricing Schedule'!$J$113),
IF(AND(I463=110000,R463&gt;504.6,R463&lt;=672.8,M463&lt;=10),('[1]Pricing Schedule'!$J$105),
IF(AND(I463=110000,R463&gt;504.6,R463&lt;=672.8,M463&gt;10),('[1]Pricing Schedule'!$J$113),
IF(AND(I463=110000,R463&gt;672.8,R463&lt;=841,M463&lt;=10),('[1]Pricing Schedule'!$J$105),
IF(AND(I463=110000,R463&gt;672.8,R463&lt;=841,M463&gt;10),('[1]Pricing Schedule'!$J$113),
IF(AND(I463=110000,R463&gt;1682,R463&lt;=1850.2,M463&lt;=10),('[1]Pricing Schedule'!$J$105),
IF(AND(I463=110000,R463&gt;1682,R463&lt;=1850.2,M463&gt;10),('[1]Pricing Schedule'!$J$113),
IF(AND(I463=110000,R463&gt;2018.4,R463&lt;=2186.6,M463&lt;=10),('[1]Pricing Schedule'!$J$105),
IF(AND(I463=110000,R463&gt;2018.4,R463&lt;=2186.6,M463&gt;10),('[1]Pricing Schedule'!$J$113),999999999)))))))))))))))))))))))))))))))))))))))</f>
        <v>7</v>
      </c>
      <c r="U463" s="40">
        <f t="shared" si="48"/>
        <v>412540.47619047615</v>
      </c>
      <c r="V463" s="41">
        <f t="shared" si="49"/>
        <v>2.4240045709800482</v>
      </c>
      <c r="Y463" s="23">
        <v>489</v>
      </c>
      <c r="Z463" s="23">
        <v>532</v>
      </c>
      <c r="AR463" s="35"/>
    </row>
    <row r="464" spans="1:44">
      <c r="A464" s="23">
        <v>464</v>
      </c>
      <c r="B464" s="23">
        <v>464</v>
      </c>
      <c r="C464" s="23" t="s">
        <v>867</v>
      </c>
      <c r="D464" s="23" t="s">
        <v>168</v>
      </c>
      <c r="E464" s="23" t="s">
        <v>168</v>
      </c>
      <c r="F464" s="23" t="s">
        <v>458</v>
      </c>
      <c r="G464" s="23" t="s">
        <v>459</v>
      </c>
      <c r="H464" s="23" t="s">
        <v>113</v>
      </c>
      <c r="I464" s="13">
        <v>38000</v>
      </c>
      <c r="L464" s="24">
        <v>6.1689999999999996</v>
      </c>
      <c r="M464" s="37">
        <f t="shared" si="44"/>
        <v>7</v>
      </c>
      <c r="N464" s="24">
        <v>0.19600000000000001</v>
      </c>
      <c r="O464" s="13">
        <v>2</v>
      </c>
      <c r="P464" s="36">
        <f t="shared" si="45"/>
        <v>0.19600000000000001</v>
      </c>
      <c r="Q464" s="38">
        <f t="shared" si="46"/>
        <v>4.2</v>
      </c>
      <c r="R464" s="37">
        <f t="shared" si="47"/>
        <v>4.2</v>
      </c>
      <c r="S464" s="39">
        <f>IF(AND(I464=38000,R464&lt;=4.5,M464&gt;8),'[1]Pricing Schedule'!$F$8+('[1]Pricing Schedule'!$F$9*M464),
IF(AND(I464=38000,R464&lt;=4.5,M464&lt;=8),'[1]Pricing Schedule'!$F$34+('[1]Pricing Schedule'!$F$36*M464),
IF(AND(I464=38000,R464&gt;4.5,R464&lt;=9,M464&gt;8),'[1]Pricing Schedule'!$F$17+('[1]Pricing Schedule'!$F$18*M464),
IF(AND(I464=38000,R464&gt;4.5,R464&lt;=9,M464&lt;=8),'[1]Pricing Schedule'!$F$34+('[1]Pricing Schedule'!$F$36*M464),
IF(AND(I464=38000,R464&gt;9,R464&lt;=12.8,M464&gt;8),'[1]Pricing Schedule'!$F$26+('[1]Pricing Schedule'!$F$27*M464),
IF(AND(I464=38000,R464&gt;9,R464&lt;=12.8,M464&lt;=8),'[1]Pricing Schedule'!$F$34+('[1]Pricing Schedule'!$F$36*M464),
IF(AND(I464=38000,R464&gt;12.8,R464&lt;=22.8),'[1]Pricing Schedule'!$F$34+('[1]Pricing Schedule'!$F$36*M464),
IF(AND(I464=38000,R464&gt;22.8,R464&lt;=30.2),'[1]Pricing Schedule'!$F$43+('[1]Pricing Schedule'!$F$45*M464),
IF(AND(I464=38000,R464&gt;30.2,R464&lt;=45.9),'[1]Pricing Schedule'!$F$52+('[1]Pricing Schedule'!$F$54*M464),
IF(AND(I464=38000,R464&gt;45.9,R464&lt;=123.4),'[1]Pricing Schedule'!$F$96+('[1]Pricing Schedule'!$F$97*M464),
IF(AND(I464=38000,R464&gt;123.4,R464&lt;=168.2,M464&lt;=10),'[1]Pricing Schedule'!$F$103+('[1]Pricing Schedule'!$F$105*M464),
IF(AND(I464=38000,R464&gt;123.4,R464&lt;=168.2,M464&gt;10),'[1]Pricing Schedule'!$F$111+('[1]Pricing Schedule'!$F$113*M464),
IF(AND(I464=38000,R464&gt;157.4,R464&lt;=336.4,M464&lt;=10),('[1]Pricing Schedule'!$F$103+('[1]Pricing Schedule'!$F$105*M464))*2,
IF(AND(I464=38000,R464&gt;157.4,R464&lt;=336.4,M464&gt;10),('[1]Pricing Schedule'!$F$111+('[1]Pricing Schedule'!$F$113*M464))*2,
IF(AND(I464=38000,R464&gt;314.8,R464&lt;=504.6,M464&lt;=10),('[1]Pricing Schedule'!$F$103+('[1]Pricing Schedule'!$F$105*M464))*3,
IF(AND(I464=38000,R464&gt;314.8,R464&lt;=504.6,M464&gt;10),('[1]Pricing Schedule'!$F$111+('[1]Pricing Schedule'!$F$113*M464))*3,
IF(AND(I464=38000,R464&gt;472.2,R464&lt;=672.8,M464&lt;=10),('[1]Pricing Schedule'!$F$103+('[1]Pricing Schedule'!$F$105*M464))*4,
IF(AND(I464=38000,R464&gt;472.2,R464&lt;=672.8,M464&gt;10),('[1]Pricing Schedule'!$F$111+('[1]Pricing Schedule'!$F$113*M464))*4,
IF(AND(I464=110000,R464&lt;=12.8,M464&gt;2),'[1]Pricing Schedule'!$F$62+('[1]Pricing Schedule'!$F$63*M464),
IF(AND(I464=110000,R464&lt;=12.8,M464&lt;=2),'[1]Pricing Schedule'!$F$96+('[1]Pricing Schedule'!$F$97*M464),
IF(AND(I464=110000,R464&gt;12.8,R464&lt;=22.8,M464&gt;3),'[1]Pricing Schedule'!$F$71+('[1]Pricing Schedule'!$F$72*M464),
IF(AND(I464=110000,R464&gt;12.8,R464&lt;=22.8,M464&lt;=3),'[1]Pricing Schedule'!$F$96+('[1]Pricing Schedule'!$F$97*M464),
IF(AND(I464=110000,R464&gt;22.8,R464&lt;=30.2),'[1]Pricing Schedule'!$F$80+('[1]Pricing Schedule'!$F$81*M464),
IF(AND(I464=110000,R464&gt;30.2,R464&lt;=45.9),'[1]Pricing Schedule'!$F$89+('[1]Pricing Schedule'!$F$90*M464),
IF(AND(I464=110000,R464&gt;45.9,R464&lt;=123.4),'[1]Pricing Schedule'!$F$96+('[1]Pricing Schedule'!$F$97*M464),
IF(AND(I464=110000,R464&gt;123.4,R464&lt;=168.2,M464&lt;=10),'[1]Pricing Schedule'!$F$103+('[1]Pricing Schedule'!$F$105*M464),
IF(AND(I464=110000,R464&gt;123.4,R464&lt;=168.2,M464&gt;10),'[1]Pricing Schedule'!$F$111+('[1]Pricing Schedule'!$F$113*M464),
IF(AND(I464=110000,R464&gt;168.2,R464&lt;=336.4,M464&lt;=10),('[1]Pricing Schedule'!$F$103+('[1]Pricing Schedule'!$F$105*M464))*2,
IF(AND(I464=110000,R464&gt;168.2,R464&lt;=336.4,M464&gt;10),('[1]Pricing Schedule'!$F$111+('[1]Pricing Schedule'!$F$113*M464))*2,
IF(AND(I464=110000,R464&gt;336.4,R464&lt;=504.6,M464&lt;=10),('[1]Pricing Schedule'!$F$103+('[1]Pricing Schedule'!$F$105*M464))*3,
IF(AND(I464=110000,R464&gt;336.4,R464&lt;=504.6,M464&gt;10),('[1]Pricing Schedule'!$F$111+('[1]Pricing Schedule'!$F$113*M464))*3,
IF(AND(I464=110000,R464&gt;504.6,R464&lt;=672.8,M464&lt;=10),('[1]Pricing Schedule'!$F$103+('[1]Pricing Schedule'!$F$105*M464))*4,
IF(AND(I464=110000,R464&gt;504.6,R464&lt;=672.8,M464&gt;10),('[1]Pricing Schedule'!$F$111+('[1]Pricing Schedule'!$F$113*M464))*4,
IF(AND(I464=110000,R464&gt;672.8,R464&lt;=841,M464&lt;=10),('[1]Pricing Schedule'!$F$103+('[1]Pricing Schedule'!$F$105*M464))*5,
IF(AND(I464=110000,R464&gt;672.8,R464&lt;=841,M464&gt;10),('[1]Pricing Schedule'!$F$111+('[1]Pricing Schedule'!$F$113*M464))*5,
IF(AND(I464=110000,R464&gt;672.8,R464&lt;=841,M464&lt;=10),('[1]Pricing Schedule'!$F$103+('[1]Pricing Schedule'!$F$105*M464))*5,
IF(AND(I464=110000,R464&gt;672.8,R464&lt;=841,M464&gt;10),('[1]Pricing Schedule'!$F$111+('[1]Pricing Schedule'!$F$113*M464))*5,
IF(AND(I464=110000,R464&gt;1345.6,R464&lt;=1513.8,M464&lt;=10),('[1]Pricing Schedule'!$F$103+('[1]Pricing Schedule'!$F$105*M464))*9,
IF(AND(I464=110000,R464&gt;1345.6,R464&lt;=1513.8,M464&gt;10),('[1]Pricing Schedule'!$F$111+('[1]Pricing Schedule'!$F$113*M464))*9,
9999999999)))))))))))))))))))))))))))))))))))))))</f>
        <v>839680</v>
      </c>
      <c r="T464" s="21">
        <f>IF(AND(I464=38000,R464&lt;=4.5,M464&gt;8),'[1]Pricing Schedule'!$J$9,
IF(AND(I464=38000,R464&lt;=4.5,M464&lt;=8),'[1]Pricing Schedule'!$J$36,
IF(AND(I464=38000,R464&gt;4.5,R464&lt;=9,M464&gt;8),'[1]Pricing Schedule'!$J$18,
IF(AND(I464=38000,R464&gt;4.5,R464&lt;=9,M464&lt;=8),'[1]Pricing Schedule'!$J$36,
IF(AND(I464=38000,R464&gt;9,R464&lt;=12.8,M464&gt;8),'[1]Pricing Schedule'!$J$27,
IF(AND(I464=38000,R464&gt;9,R464&lt;=12.8,M464&lt;=8),'[1]Pricing Schedule'!$J$36,
IF(AND(I464=38000,R464&gt;12.8,R464&lt;=22.8),'[1]Pricing Schedule'!$J$36,
IF(AND(I464=38000,R464&gt;22.8,R464&lt;=30.2),'[1]Pricing Schedule'!$J$45,
IF(AND(I464=38000,R464&gt;30.2,R464&lt;=45.9),'[1]Pricing Schedule'!$J$54,
IF(AND(I464=38000,R464&gt;45.9,R464&lt;=123.4),'[1]Pricing Schedule'!$J$97,
IF(AND(I464=38000,R464&gt;123.4,R464&lt;=168.2,M464&lt;=10),'[1]Pricing Schedule'!$J$105,
IF(AND(I464=38000,R464&gt;123.4,R464&lt;=168.2,M464&gt;10),'[1]Pricing Schedule'!$J$113,
IF(AND(I464=38000,R464&gt;168.2,R464&lt;=336.4,M464&lt;=10),('[1]Pricing Schedule'!$J$105),
IF(AND(I464=38000,R464&gt;168.2,R464&lt;=336.4,M464&gt;10),('[1]Pricing Schedule'!$J$113),
IF(AND(I464=38000,R464&gt;336.4,R464&lt;=504.6,M464&lt;=10),('[1]Pricing Schedule'!$J$105),
IF(AND(I464=38000,R464&gt;336.4,R464&lt;=504.6,M464&gt;10),('[1]Pricing Schedule'!$J$113),
IF(AND(I464=38000,R464&gt;504.6,R464&lt;=672.8,M464&lt;=10),('[1]Pricing Schedule'!$J$105),
IF(AND(I464=38000,R464&gt;504.6,R464&lt;=672.8,M464&gt;10),('[1]Pricing Schedule'!$J$113),
IF(AND(I464=110000,R464&lt;=12.8,M464&gt;2),'[1]Pricing Schedule'!$J$63,
IF(AND(I464=110000,R464&lt;=12.8,M464&lt;=2),'[1]Pricing Schedule'!$J$97,
IF(AND(I464=110000,R464&gt;12.8,R464&lt;=22.8,M464&gt;3),'[1]Pricing Schedule'!$J$72,
IF(AND(I464=110000,R464&gt;12.8,R464&lt;=22.8,M464&lt;=3),'[1]Pricing Schedule'!$J$97,
IF(AND(I464=110000,R464&gt;22.8,R464&lt;=30.2),'[1]Pricing Schedule'!$J$81,
IF(AND(I464=110000,R464&gt;30.2,R464&lt;=45.9),'[1]Pricing Schedule'!$J$90,
IF(AND(I464=110000,R464&gt;45.9,R464&lt;=123.4),'[1]Pricing Schedule'!$J$97,
IF(AND(I464=110000,R464&gt;123.4,R464&lt;=168.2,M464&lt;=10),'[1]Pricing Schedule'!$J$105,
IF(AND(I464=110000,R464&gt;123.4,R464&lt;=168.2,M464&gt;10),'[1]Pricing Schedule'!$J$113,
IF(AND(I464=110000,R464&gt;168.2,R464&lt;=336.2,M464&lt;=10),('[1]Pricing Schedule'!$J$105),
IF(AND(I464=110000,R464&gt;168.2,R464&lt;=336.2,M464&gt;10),('[1]Pricing Schedule'!$J$113),
IF(AND(I464=110000,R464&gt;336.4,R464&lt;=504.6,M464&lt;=10),('[1]Pricing Schedule'!$J$105),
IF(AND(I464=110000,R464&gt;336.4,R464&lt;=504.6,M464&gt;10),('[1]Pricing Schedule'!$J$113),
IF(AND(I464=110000,R464&gt;504.6,R464&lt;=672.8,M464&lt;=10),('[1]Pricing Schedule'!$J$105),
IF(AND(I464=110000,R464&gt;504.6,R464&lt;=672.8,M464&gt;10),('[1]Pricing Schedule'!$J$113),
IF(AND(I464=110000,R464&gt;672.8,R464&lt;=841,M464&lt;=10),('[1]Pricing Schedule'!$J$105),
IF(AND(I464=110000,R464&gt;672.8,R464&lt;=841,M464&gt;10),('[1]Pricing Schedule'!$J$113),
IF(AND(I464=110000,R464&gt;1682,R464&lt;=1850.2,M464&lt;=10),('[1]Pricing Schedule'!$J$105),
IF(AND(I464=110000,R464&gt;1682,R464&lt;=1850.2,M464&gt;10),('[1]Pricing Schedule'!$J$113),
IF(AND(I464=110000,R464&gt;2018.4,R464&lt;=2186.6,M464&lt;=10),('[1]Pricing Schedule'!$J$105),
IF(AND(I464=110000,R464&gt;2018.4,R464&lt;=2186.6,M464&gt;10),('[1]Pricing Schedule'!$J$113),999999999)))))))))))))))))))))))))))))))))))))))</f>
        <v>4</v>
      </c>
      <c r="U464" s="40">
        <f t="shared" si="48"/>
        <v>199923.80952380953</v>
      </c>
      <c r="V464" s="41">
        <f t="shared" si="49"/>
        <v>5.0019054878048781</v>
      </c>
      <c r="Y464" s="23">
        <v>232</v>
      </c>
      <c r="Z464" s="23">
        <v>203</v>
      </c>
      <c r="AR464" s="35"/>
    </row>
    <row r="465" spans="1:44">
      <c r="A465" s="23">
        <v>465</v>
      </c>
      <c r="B465" s="23">
        <v>465</v>
      </c>
      <c r="C465" s="23" t="s">
        <v>868</v>
      </c>
      <c r="D465" s="23" t="s">
        <v>168</v>
      </c>
      <c r="E465" s="23" t="s">
        <v>168</v>
      </c>
      <c r="F465" s="23" t="s">
        <v>869</v>
      </c>
      <c r="G465" s="23" t="s">
        <v>870</v>
      </c>
      <c r="H465" s="23" t="s">
        <v>113</v>
      </c>
      <c r="I465" s="13">
        <v>38000</v>
      </c>
      <c r="J465" s="13">
        <v>38000</v>
      </c>
      <c r="K465" s="23" t="s">
        <v>119</v>
      </c>
      <c r="L465" s="24">
        <v>6.835</v>
      </c>
      <c r="M465" s="37">
        <f t="shared" si="44"/>
        <v>7</v>
      </c>
      <c r="N465" s="24">
        <v>0.108</v>
      </c>
      <c r="O465" s="13">
        <v>2</v>
      </c>
      <c r="P465" s="36">
        <f t="shared" si="45"/>
        <v>0.108</v>
      </c>
      <c r="Q465" s="38">
        <f t="shared" si="46"/>
        <v>4.2</v>
      </c>
      <c r="R465" s="37">
        <f t="shared" si="47"/>
        <v>4.2</v>
      </c>
      <c r="S465" s="39">
        <f>IF(AND(I465=38000,R465&lt;=4.5,M465&gt;8),'[1]Pricing Schedule'!$F$8+('[1]Pricing Schedule'!$F$9*M465),
IF(AND(I465=38000,R465&lt;=4.5,M465&lt;=8),'[1]Pricing Schedule'!$F$34+('[1]Pricing Schedule'!$F$36*M465),
IF(AND(I465=38000,R465&gt;4.5,R465&lt;=9,M465&gt;8),'[1]Pricing Schedule'!$F$17+('[1]Pricing Schedule'!$F$18*M465),
IF(AND(I465=38000,R465&gt;4.5,R465&lt;=9,M465&lt;=8),'[1]Pricing Schedule'!$F$34+('[1]Pricing Schedule'!$F$36*M465),
IF(AND(I465=38000,R465&gt;9,R465&lt;=12.8,M465&gt;8),'[1]Pricing Schedule'!$F$26+('[1]Pricing Schedule'!$F$27*M465),
IF(AND(I465=38000,R465&gt;9,R465&lt;=12.8,M465&lt;=8),'[1]Pricing Schedule'!$F$34+('[1]Pricing Schedule'!$F$36*M465),
IF(AND(I465=38000,R465&gt;12.8,R465&lt;=22.8),'[1]Pricing Schedule'!$F$34+('[1]Pricing Schedule'!$F$36*M465),
IF(AND(I465=38000,R465&gt;22.8,R465&lt;=30.2),'[1]Pricing Schedule'!$F$43+('[1]Pricing Schedule'!$F$45*M465),
IF(AND(I465=38000,R465&gt;30.2,R465&lt;=45.9),'[1]Pricing Schedule'!$F$52+('[1]Pricing Schedule'!$F$54*M465),
IF(AND(I465=38000,R465&gt;45.9,R465&lt;=123.4),'[1]Pricing Schedule'!$F$96+('[1]Pricing Schedule'!$F$97*M465),
IF(AND(I465=38000,R465&gt;123.4,R465&lt;=168.2,M465&lt;=10),'[1]Pricing Schedule'!$F$103+('[1]Pricing Schedule'!$F$105*M465),
IF(AND(I465=38000,R465&gt;123.4,R465&lt;=168.2,M465&gt;10),'[1]Pricing Schedule'!$F$111+('[1]Pricing Schedule'!$F$113*M465),
IF(AND(I465=38000,R465&gt;157.4,R465&lt;=336.4,M465&lt;=10),('[1]Pricing Schedule'!$F$103+('[1]Pricing Schedule'!$F$105*M465))*2,
IF(AND(I465=38000,R465&gt;157.4,R465&lt;=336.4,M465&gt;10),('[1]Pricing Schedule'!$F$111+('[1]Pricing Schedule'!$F$113*M465))*2,
IF(AND(I465=38000,R465&gt;314.8,R465&lt;=504.6,M465&lt;=10),('[1]Pricing Schedule'!$F$103+('[1]Pricing Schedule'!$F$105*M465))*3,
IF(AND(I465=38000,R465&gt;314.8,R465&lt;=504.6,M465&gt;10),('[1]Pricing Schedule'!$F$111+('[1]Pricing Schedule'!$F$113*M465))*3,
IF(AND(I465=38000,R465&gt;472.2,R465&lt;=672.8,M465&lt;=10),('[1]Pricing Schedule'!$F$103+('[1]Pricing Schedule'!$F$105*M465))*4,
IF(AND(I465=38000,R465&gt;472.2,R465&lt;=672.8,M465&gt;10),('[1]Pricing Schedule'!$F$111+('[1]Pricing Schedule'!$F$113*M465))*4,
IF(AND(I465=110000,R465&lt;=12.8,M465&gt;2),'[1]Pricing Schedule'!$F$62+('[1]Pricing Schedule'!$F$63*M465),
IF(AND(I465=110000,R465&lt;=12.8,M465&lt;=2),'[1]Pricing Schedule'!$F$96+('[1]Pricing Schedule'!$F$97*M465),
IF(AND(I465=110000,R465&gt;12.8,R465&lt;=22.8,M465&gt;3),'[1]Pricing Schedule'!$F$71+('[1]Pricing Schedule'!$F$72*M465),
IF(AND(I465=110000,R465&gt;12.8,R465&lt;=22.8,M465&lt;=3),'[1]Pricing Schedule'!$F$96+('[1]Pricing Schedule'!$F$97*M465),
IF(AND(I465=110000,R465&gt;22.8,R465&lt;=30.2),'[1]Pricing Schedule'!$F$80+('[1]Pricing Schedule'!$F$81*M465),
IF(AND(I465=110000,R465&gt;30.2,R465&lt;=45.9),'[1]Pricing Schedule'!$F$89+('[1]Pricing Schedule'!$F$90*M465),
IF(AND(I465=110000,R465&gt;45.9,R465&lt;=123.4),'[1]Pricing Schedule'!$F$96+('[1]Pricing Schedule'!$F$97*M465),
IF(AND(I465=110000,R465&gt;123.4,R465&lt;=168.2,M465&lt;=10),'[1]Pricing Schedule'!$F$103+('[1]Pricing Schedule'!$F$105*M465),
IF(AND(I465=110000,R465&gt;123.4,R465&lt;=168.2,M465&gt;10),'[1]Pricing Schedule'!$F$111+('[1]Pricing Schedule'!$F$113*M465),
IF(AND(I465=110000,R465&gt;168.2,R465&lt;=336.4,M465&lt;=10),('[1]Pricing Schedule'!$F$103+('[1]Pricing Schedule'!$F$105*M465))*2,
IF(AND(I465=110000,R465&gt;168.2,R465&lt;=336.4,M465&gt;10),('[1]Pricing Schedule'!$F$111+('[1]Pricing Schedule'!$F$113*M465))*2,
IF(AND(I465=110000,R465&gt;336.4,R465&lt;=504.6,M465&lt;=10),('[1]Pricing Schedule'!$F$103+('[1]Pricing Schedule'!$F$105*M465))*3,
IF(AND(I465=110000,R465&gt;336.4,R465&lt;=504.6,M465&gt;10),('[1]Pricing Schedule'!$F$111+('[1]Pricing Schedule'!$F$113*M465))*3,
IF(AND(I465=110000,R465&gt;504.6,R465&lt;=672.8,M465&lt;=10),('[1]Pricing Schedule'!$F$103+('[1]Pricing Schedule'!$F$105*M465))*4,
IF(AND(I465=110000,R465&gt;504.6,R465&lt;=672.8,M465&gt;10),('[1]Pricing Schedule'!$F$111+('[1]Pricing Schedule'!$F$113*M465))*4,
IF(AND(I465=110000,R465&gt;672.8,R465&lt;=841,M465&lt;=10),('[1]Pricing Schedule'!$F$103+('[1]Pricing Schedule'!$F$105*M465))*5,
IF(AND(I465=110000,R465&gt;672.8,R465&lt;=841,M465&gt;10),('[1]Pricing Schedule'!$F$111+('[1]Pricing Schedule'!$F$113*M465))*5,
IF(AND(I465=110000,R465&gt;672.8,R465&lt;=841,M465&lt;=10),('[1]Pricing Schedule'!$F$103+('[1]Pricing Schedule'!$F$105*M465))*5,
IF(AND(I465=110000,R465&gt;672.8,R465&lt;=841,M465&gt;10),('[1]Pricing Schedule'!$F$111+('[1]Pricing Schedule'!$F$113*M465))*5,
IF(AND(I465=110000,R465&gt;1345.6,R465&lt;=1513.8,M465&lt;=10),('[1]Pricing Schedule'!$F$103+('[1]Pricing Schedule'!$F$105*M465))*9,
IF(AND(I465=110000,R465&gt;1345.6,R465&lt;=1513.8,M465&gt;10),('[1]Pricing Schedule'!$F$111+('[1]Pricing Schedule'!$F$113*M465))*9,
9999999999)))))))))))))))))))))))))))))))))))))))</f>
        <v>839680</v>
      </c>
      <c r="T465" s="21">
        <f>IF(AND(I465=38000,R465&lt;=4.5,M465&gt;8),'[1]Pricing Schedule'!$J$9,
IF(AND(I465=38000,R465&lt;=4.5,M465&lt;=8),'[1]Pricing Schedule'!$J$36,
IF(AND(I465=38000,R465&gt;4.5,R465&lt;=9,M465&gt;8),'[1]Pricing Schedule'!$J$18,
IF(AND(I465=38000,R465&gt;4.5,R465&lt;=9,M465&lt;=8),'[1]Pricing Schedule'!$J$36,
IF(AND(I465=38000,R465&gt;9,R465&lt;=12.8,M465&gt;8),'[1]Pricing Schedule'!$J$27,
IF(AND(I465=38000,R465&gt;9,R465&lt;=12.8,M465&lt;=8),'[1]Pricing Schedule'!$J$36,
IF(AND(I465=38000,R465&gt;12.8,R465&lt;=22.8),'[1]Pricing Schedule'!$J$36,
IF(AND(I465=38000,R465&gt;22.8,R465&lt;=30.2),'[1]Pricing Schedule'!$J$45,
IF(AND(I465=38000,R465&gt;30.2,R465&lt;=45.9),'[1]Pricing Schedule'!$J$54,
IF(AND(I465=38000,R465&gt;45.9,R465&lt;=123.4),'[1]Pricing Schedule'!$J$97,
IF(AND(I465=38000,R465&gt;123.4,R465&lt;=168.2,M465&lt;=10),'[1]Pricing Schedule'!$J$105,
IF(AND(I465=38000,R465&gt;123.4,R465&lt;=168.2,M465&gt;10),'[1]Pricing Schedule'!$J$113,
IF(AND(I465=38000,R465&gt;168.2,R465&lt;=336.4,M465&lt;=10),('[1]Pricing Schedule'!$J$105),
IF(AND(I465=38000,R465&gt;168.2,R465&lt;=336.4,M465&gt;10),('[1]Pricing Schedule'!$J$113),
IF(AND(I465=38000,R465&gt;336.4,R465&lt;=504.6,M465&lt;=10),('[1]Pricing Schedule'!$J$105),
IF(AND(I465=38000,R465&gt;336.4,R465&lt;=504.6,M465&gt;10),('[1]Pricing Schedule'!$J$113),
IF(AND(I465=38000,R465&gt;504.6,R465&lt;=672.8,M465&lt;=10),('[1]Pricing Schedule'!$J$105),
IF(AND(I465=38000,R465&gt;504.6,R465&lt;=672.8,M465&gt;10),('[1]Pricing Schedule'!$J$113),
IF(AND(I465=110000,R465&lt;=12.8,M465&gt;2),'[1]Pricing Schedule'!$J$63,
IF(AND(I465=110000,R465&lt;=12.8,M465&lt;=2),'[1]Pricing Schedule'!$J$97,
IF(AND(I465=110000,R465&gt;12.8,R465&lt;=22.8,M465&gt;3),'[1]Pricing Schedule'!$J$72,
IF(AND(I465=110000,R465&gt;12.8,R465&lt;=22.8,M465&lt;=3),'[1]Pricing Schedule'!$J$97,
IF(AND(I465=110000,R465&gt;22.8,R465&lt;=30.2),'[1]Pricing Schedule'!$J$81,
IF(AND(I465=110000,R465&gt;30.2,R465&lt;=45.9),'[1]Pricing Schedule'!$J$90,
IF(AND(I465=110000,R465&gt;45.9,R465&lt;=123.4),'[1]Pricing Schedule'!$J$97,
IF(AND(I465=110000,R465&gt;123.4,R465&lt;=168.2,M465&lt;=10),'[1]Pricing Schedule'!$J$105,
IF(AND(I465=110000,R465&gt;123.4,R465&lt;=168.2,M465&gt;10),'[1]Pricing Schedule'!$J$113,
IF(AND(I465=110000,R465&gt;168.2,R465&lt;=336.2,M465&lt;=10),('[1]Pricing Schedule'!$J$105),
IF(AND(I465=110000,R465&gt;168.2,R465&lt;=336.2,M465&gt;10),('[1]Pricing Schedule'!$J$113),
IF(AND(I465=110000,R465&gt;336.4,R465&lt;=504.6,M465&lt;=10),('[1]Pricing Schedule'!$J$105),
IF(AND(I465=110000,R465&gt;336.4,R465&lt;=504.6,M465&gt;10),('[1]Pricing Schedule'!$J$113),
IF(AND(I465=110000,R465&gt;504.6,R465&lt;=672.8,M465&lt;=10),('[1]Pricing Schedule'!$J$105),
IF(AND(I465=110000,R465&gt;504.6,R465&lt;=672.8,M465&gt;10),('[1]Pricing Schedule'!$J$113),
IF(AND(I465=110000,R465&gt;672.8,R465&lt;=841,M465&lt;=10),('[1]Pricing Schedule'!$J$105),
IF(AND(I465=110000,R465&gt;672.8,R465&lt;=841,M465&gt;10),('[1]Pricing Schedule'!$J$113),
IF(AND(I465=110000,R465&gt;1682,R465&lt;=1850.2,M465&lt;=10),('[1]Pricing Schedule'!$J$105),
IF(AND(I465=110000,R465&gt;1682,R465&lt;=1850.2,M465&gt;10),('[1]Pricing Schedule'!$J$113),
IF(AND(I465=110000,R465&gt;2018.4,R465&lt;=2186.6,M465&lt;=10),('[1]Pricing Schedule'!$J$105),
IF(AND(I465=110000,R465&gt;2018.4,R465&lt;=2186.6,M465&gt;10),('[1]Pricing Schedule'!$J$113),999999999)))))))))))))))))))))))))))))))))))))))</f>
        <v>4</v>
      </c>
      <c r="U465" s="40">
        <f t="shared" si="48"/>
        <v>199923.80952380953</v>
      </c>
      <c r="V465" s="41">
        <f t="shared" si="49"/>
        <v>5.0019054878048781</v>
      </c>
      <c r="Y465" s="23">
        <v>77</v>
      </c>
      <c r="Z465" s="23">
        <v>640</v>
      </c>
      <c r="AR465" s="35"/>
    </row>
    <row r="466" spans="1:44">
      <c r="A466" s="23">
        <v>466</v>
      </c>
      <c r="B466" s="23">
        <v>466</v>
      </c>
      <c r="C466" s="23" t="s">
        <v>871</v>
      </c>
      <c r="D466" s="23" t="s">
        <v>168</v>
      </c>
      <c r="E466" s="23" t="s">
        <v>168</v>
      </c>
      <c r="F466" s="23" t="s">
        <v>872</v>
      </c>
      <c r="G466" s="23" t="s">
        <v>873</v>
      </c>
      <c r="H466" s="23" t="s">
        <v>113</v>
      </c>
      <c r="I466" s="13">
        <v>38000</v>
      </c>
      <c r="J466" s="13">
        <v>38000</v>
      </c>
      <c r="K466" s="23" t="s">
        <v>119</v>
      </c>
      <c r="L466" s="24">
        <v>11.055999999999999</v>
      </c>
      <c r="M466" s="37">
        <f t="shared" si="44"/>
        <v>12</v>
      </c>
      <c r="N466" s="24">
        <v>0.16600000000000001</v>
      </c>
      <c r="O466" s="13">
        <v>2</v>
      </c>
      <c r="P466" s="36">
        <f t="shared" si="45"/>
        <v>0.16600000000000001</v>
      </c>
      <c r="Q466" s="38">
        <f t="shared" si="46"/>
        <v>4.2</v>
      </c>
      <c r="R466" s="37">
        <f t="shared" si="47"/>
        <v>4.2</v>
      </c>
      <c r="S466" s="39">
        <f>IF(AND(I466=38000,R466&lt;=4.5,M466&gt;8),'[1]Pricing Schedule'!$F$8+('[1]Pricing Schedule'!$F$9*M466),
IF(AND(I466=38000,R466&lt;=4.5,M466&lt;=8),'[1]Pricing Schedule'!$F$34+('[1]Pricing Schedule'!$F$36*M466),
IF(AND(I466=38000,R466&gt;4.5,R466&lt;=9,M466&gt;8),'[1]Pricing Schedule'!$F$17+('[1]Pricing Schedule'!$F$18*M466),
IF(AND(I466=38000,R466&gt;4.5,R466&lt;=9,M466&lt;=8),'[1]Pricing Schedule'!$F$34+('[1]Pricing Schedule'!$F$36*M466),
IF(AND(I466=38000,R466&gt;9,R466&lt;=12.8,M466&gt;8),'[1]Pricing Schedule'!$F$26+('[1]Pricing Schedule'!$F$27*M466),
IF(AND(I466=38000,R466&gt;9,R466&lt;=12.8,M466&lt;=8),'[1]Pricing Schedule'!$F$34+('[1]Pricing Schedule'!$F$36*M466),
IF(AND(I466=38000,R466&gt;12.8,R466&lt;=22.8),'[1]Pricing Schedule'!$F$34+('[1]Pricing Schedule'!$F$36*M466),
IF(AND(I466=38000,R466&gt;22.8,R466&lt;=30.2),'[1]Pricing Schedule'!$F$43+('[1]Pricing Schedule'!$F$45*M466),
IF(AND(I466=38000,R466&gt;30.2,R466&lt;=45.9),'[1]Pricing Schedule'!$F$52+('[1]Pricing Schedule'!$F$54*M466),
IF(AND(I466=38000,R466&gt;45.9,R466&lt;=123.4),'[1]Pricing Schedule'!$F$96+('[1]Pricing Schedule'!$F$97*M466),
IF(AND(I466=38000,R466&gt;123.4,R466&lt;=168.2,M466&lt;=10),'[1]Pricing Schedule'!$F$103+('[1]Pricing Schedule'!$F$105*M466),
IF(AND(I466=38000,R466&gt;123.4,R466&lt;=168.2,M466&gt;10),'[1]Pricing Schedule'!$F$111+('[1]Pricing Schedule'!$F$113*M466),
IF(AND(I466=38000,R466&gt;157.4,R466&lt;=336.4,M466&lt;=10),('[1]Pricing Schedule'!$F$103+('[1]Pricing Schedule'!$F$105*M466))*2,
IF(AND(I466=38000,R466&gt;157.4,R466&lt;=336.4,M466&gt;10),('[1]Pricing Schedule'!$F$111+('[1]Pricing Schedule'!$F$113*M466))*2,
IF(AND(I466=38000,R466&gt;314.8,R466&lt;=504.6,M466&lt;=10),('[1]Pricing Schedule'!$F$103+('[1]Pricing Schedule'!$F$105*M466))*3,
IF(AND(I466=38000,R466&gt;314.8,R466&lt;=504.6,M466&gt;10),('[1]Pricing Schedule'!$F$111+('[1]Pricing Schedule'!$F$113*M466))*3,
IF(AND(I466=38000,R466&gt;472.2,R466&lt;=672.8,M466&lt;=10),('[1]Pricing Schedule'!$F$103+('[1]Pricing Schedule'!$F$105*M466))*4,
IF(AND(I466=38000,R466&gt;472.2,R466&lt;=672.8,M466&gt;10),('[1]Pricing Schedule'!$F$111+('[1]Pricing Schedule'!$F$113*M466))*4,
IF(AND(I466=110000,R466&lt;=12.8,M466&gt;2),'[1]Pricing Schedule'!$F$62+('[1]Pricing Schedule'!$F$63*M466),
IF(AND(I466=110000,R466&lt;=12.8,M466&lt;=2),'[1]Pricing Schedule'!$F$96+('[1]Pricing Schedule'!$F$97*M466),
IF(AND(I466=110000,R466&gt;12.8,R466&lt;=22.8,M466&gt;3),'[1]Pricing Schedule'!$F$71+('[1]Pricing Schedule'!$F$72*M466),
IF(AND(I466=110000,R466&gt;12.8,R466&lt;=22.8,M466&lt;=3),'[1]Pricing Schedule'!$F$96+('[1]Pricing Schedule'!$F$97*M466),
IF(AND(I466=110000,R466&gt;22.8,R466&lt;=30.2),'[1]Pricing Schedule'!$F$80+('[1]Pricing Schedule'!$F$81*M466),
IF(AND(I466=110000,R466&gt;30.2,R466&lt;=45.9),'[1]Pricing Schedule'!$F$89+('[1]Pricing Schedule'!$F$90*M466),
IF(AND(I466=110000,R466&gt;45.9,R466&lt;=123.4),'[1]Pricing Schedule'!$F$96+('[1]Pricing Schedule'!$F$97*M466),
IF(AND(I466=110000,R466&gt;123.4,R466&lt;=168.2,M466&lt;=10),'[1]Pricing Schedule'!$F$103+('[1]Pricing Schedule'!$F$105*M466),
IF(AND(I466=110000,R466&gt;123.4,R466&lt;=168.2,M466&gt;10),'[1]Pricing Schedule'!$F$111+('[1]Pricing Schedule'!$F$113*M466),
IF(AND(I466=110000,R466&gt;168.2,R466&lt;=336.4,M466&lt;=10),('[1]Pricing Schedule'!$F$103+('[1]Pricing Schedule'!$F$105*M466))*2,
IF(AND(I466=110000,R466&gt;168.2,R466&lt;=336.4,M466&gt;10),('[1]Pricing Schedule'!$F$111+('[1]Pricing Schedule'!$F$113*M466))*2,
IF(AND(I466=110000,R466&gt;336.4,R466&lt;=504.6,M466&lt;=10),('[1]Pricing Schedule'!$F$103+('[1]Pricing Schedule'!$F$105*M466))*3,
IF(AND(I466=110000,R466&gt;336.4,R466&lt;=504.6,M466&gt;10),('[1]Pricing Schedule'!$F$111+('[1]Pricing Schedule'!$F$113*M466))*3,
IF(AND(I466=110000,R466&gt;504.6,R466&lt;=672.8,M466&lt;=10),('[1]Pricing Schedule'!$F$103+('[1]Pricing Schedule'!$F$105*M466))*4,
IF(AND(I466=110000,R466&gt;504.6,R466&lt;=672.8,M466&gt;10),('[1]Pricing Schedule'!$F$111+('[1]Pricing Schedule'!$F$113*M466))*4,
IF(AND(I466=110000,R466&gt;672.8,R466&lt;=841,M466&lt;=10),('[1]Pricing Schedule'!$F$103+('[1]Pricing Schedule'!$F$105*M466))*5,
IF(AND(I466=110000,R466&gt;672.8,R466&lt;=841,M466&gt;10),('[1]Pricing Schedule'!$F$111+('[1]Pricing Schedule'!$F$113*M466))*5,
IF(AND(I466=110000,R466&gt;672.8,R466&lt;=841,M466&lt;=10),('[1]Pricing Schedule'!$F$103+('[1]Pricing Schedule'!$F$105*M466))*5,
IF(AND(I466=110000,R466&gt;672.8,R466&lt;=841,M466&gt;10),('[1]Pricing Schedule'!$F$111+('[1]Pricing Schedule'!$F$113*M466))*5,
IF(AND(I466=110000,R466&gt;1345.6,R466&lt;=1513.8,M466&lt;=10),('[1]Pricing Schedule'!$F$103+('[1]Pricing Schedule'!$F$105*M466))*9,
IF(AND(I466=110000,R466&gt;1345.6,R466&lt;=1513.8,M466&gt;10),('[1]Pricing Schedule'!$F$111+('[1]Pricing Schedule'!$F$113*M466))*9,
9999999999)))))))))))))))))))))))))))))))))))))))</f>
        <v>1492540</v>
      </c>
      <c r="T466" s="21">
        <f>IF(AND(I466=38000,R466&lt;=4.5,M466&gt;8),'[1]Pricing Schedule'!$J$9,
IF(AND(I466=38000,R466&lt;=4.5,M466&lt;=8),'[1]Pricing Schedule'!$J$36,
IF(AND(I466=38000,R466&gt;4.5,R466&lt;=9,M466&gt;8),'[1]Pricing Schedule'!$J$18,
IF(AND(I466=38000,R466&gt;4.5,R466&lt;=9,M466&lt;=8),'[1]Pricing Schedule'!$J$36,
IF(AND(I466=38000,R466&gt;9,R466&lt;=12.8,M466&gt;8),'[1]Pricing Schedule'!$J$27,
IF(AND(I466=38000,R466&gt;9,R466&lt;=12.8,M466&lt;=8),'[1]Pricing Schedule'!$J$36,
IF(AND(I466=38000,R466&gt;12.8,R466&lt;=22.8),'[1]Pricing Schedule'!$J$36,
IF(AND(I466=38000,R466&gt;22.8,R466&lt;=30.2),'[1]Pricing Schedule'!$J$45,
IF(AND(I466=38000,R466&gt;30.2,R466&lt;=45.9),'[1]Pricing Schedule'!$J$54,
IF(AND(I466=38000,R466&gt;45.9,R466&lt;=123.4),'[1]Pricing Schedule'!$J$97,
IF(AND(I466=38000,R466&gt;123.4,R466&lt;=168.2,M466&lt;=10),'[1]Pricing Schedule'!$J$105,
IF(AND(I466=38000,R466&gt;123.4,R466&lt;=168.2,M466&gt;10),'[1]Pricing Schedule'!$J$113,
IF(AND(I466=38000,R466&gt;168.2,R466&lt;=336.4,M466&lt;=10),('[1]Pricing Schedule'!$J$105),
IF(AND(I466=38000,R466&gt;168.2,R466&lt;=336.4,M466&gt;10),('[1]Pricing Schedule'!$J$113),
IF(AND(I466=38000,R466&gt;336.4,R466&lt;=504.6,M466&lt;=10),('[1]Pricing Schedule'!$J$105),
IF(AND(I466=38000,R466&gt;336.4,R466&lt;=504.6,M466&gt;10),('[1]Pricing Schedule'!$J$113),
IF(AND(I466=38000,R466&gt;504.6,R466&lt;=672.8,M466&lt;=10),('[1]Pricing Schedule'!$J$105),
IF(AND(I466=38000,R466&gt;504.6,R466&lt;=672.8,M466&gt;10),('[1]Pricing Schedule'!$J$113),
IF(AND(I466=110000,R466&lt;=12.8,M466&gt;2),'[1]Pricing Schedule'!$J$63,
IF(AND(I466=110000,R466&lt;=12.8,M466&lt;=2),'[1]Pricing Schedule'!$J$97,
IF(AND(I466=110000,R466&gt;12.8,R466&lt;=22.8,M466&gt;3),'[1]Pricing Schedule'!$J$72,
IF(AND(I466=110000,R466&gt;12.8,R466&lt;=22.8,M466&lt;=3),'[1]Pricing Schedule'!$J$97,
IF(AND(I466=110000,R466&gt;22.8,R466&lt;=30.2),'[1]Pricing Schedule'!$J$81,
IF(AND(I466=110000,R466&gt;30.2,R466&lt;=45.9),'[1]Pricing Schedule'!$J$90,
IF(AND(I466=110000,R466&gt;45.9,R466&lt;=123.4),'[1]Pricing Schedule'!$J$97,
IF(AND(I466=110000,R466&gt;123.4,R466&lt;=168.2,M466&lt;=10),'[1]Pricing Schedule'!$J$105,
IF(AND(I466=110000,R466&gt;123.4,R466&lt;=168.2,M466&gt;10),'[1]Pricing Schedule'!$J$113,
IF(AND(I466=110000,R466&gt;168.2,R466&lt;=336.2,M466&lt;=10),('[1]Pricing Schedule'!$J$105),
IF(AND(I466=110000,R466&gt;168.2,R466&lt;=336.2,M466&gt;10),('[1]Pricing Schedule'!$J$113),
IF(AND(I466=110000,R466&gt;336.4,R466&lt;=504.6,M466&lt;=10),('[1]Pricing Schedule'!$J$105),
IF(AND(I466=110000,R466&gt;336.4,R466&lt;=504.6,M466&gt;10),('[1]Pricing Schedule'!$J$113),
IF(AND(I466=110000,R466&gt;504.6,R466&lt;=672.8,M466&lt;=10),('[1]Pricing Schedule'!$J$105),
IF(AND(I466=110000,R466&gt;504.6,R466&lt;=672.8,M466&gt;10),('[1]Pricing Schedule'!$J$113),
IF(AND(I466=110000,R466&gt;672.8,R466&lt;=841,M466&lt;=10),('[1]Pricing Schedule'!$J$105),
IF(AND(I466=110000,R466&gt;672.8,R466&lt;=841,M466&gt;10),('[1]Pricing Schedule'!$J$113),
IF(AND(I466=110000,R466&gt;1682,R466&lt;=1850.2,M466&lt;=10),('[1]Pricing Schedule'!$J$105),
IF(AND(I466=110000,R466&gt;1682,R466&lt;=1850.2,M466&gt;10),('[1]Pricing Schedule'!$J$113),
IF(AND(I466=110000,R466&gt;2018.4,R466&lt;=2186.6,M466&lt;=10),('[1]Pricing Schedule'!$J$105),
IF(AND(I466=110000,R466&gt;2018.4,R466&lt;=2186.6,M466&gt;10),('[1]Pricing Schedule'!$J$113),999999999)))))))))))))))))))))))))))))))))))))))</f>
        <v>1</v>
      </c>
      <c r="U466" s="40">
        <f t="shared" si="48"/>
        <v>355366.66666666663</v>
      </c>
      <c r="V466" s="41">
        <f t="shared" si="49"/>
        <v>2.8139949348091173</v>
      </c>
      <c r="Y466" s="23">
        <v>666</v>
      </c>
      <c r="Z466" s="23">
        <v>431</v>
      </c>
      <c r="AR466" s="35"/>
    </row>
    <row r="467" spans="1:44">
      <c r="A467" s="23">
        <v>467</v>
      </c>
      <c r="B467" s="23">
        <v>467</v>
      </c>
      <c r="C467" s="23" t="s">
        <v>874</v>
      </c>
      <c r="D467" s="23" t="s">
        <v>280</v>
      </c>
      <c r="E467" s="23" t="s">
        <v>280</v>
      </c>
      <c r="F467" s="23" t="s">
        <v>875</v>
      </c>
      <c r="G467" s="23" t="s">
        <v>876</v>
      </c>
      <c r="H467" s="23" t="s">
        <v>113</v>
      </c>
      <c r="I467" s="13">
        <v>38000</v>
      </c>
      <c r="J467" s="13">
        <v>38000</v>
      </c>
      <c r="K467" s="13">
        <v>10000</v>
      </c>
      <c r="L467" s="24">
        <v>6.0990000000000002</v>
      </c>
      <c r="M467" s="37">
        <f t="shared" si="44"/>
        <v>7</v>
      </c>
      <c r="N467" s="24">
        <v>0.13700000000000001</v>
      </c>
      <c r="O467" s="13">
        <v>2</v>
      </c>
      <c r="P467" s="36">
        <f t="shared" si="45"/>
        <v>0.13700000000000001</v>
      </c>
      <c r="Q467" s="38">
        <f t="shared" si="46"/>
        <v>4.2</v>
      </c>
      <c r="R467" s="37">
        <f t="shared" si="47"/>
        <v>4.2</v>
      </c>
      <c r="S467" s="39">
        <f>IF(AND(I467=38000,R467&lt;=4.5,M467&gt;8),'[1]Pricing Schedule'!$F$8+('[1]Pricing Schedule'!$F$9*M467),
IF(AND(I467=38000,R467&lt;=4.5,M467&lt;=8),'[1]Pricing Schedule'!$F$34+('[1]Pricing Schedule'!$F$36*M467),
IF(AND(I467=38000,R467&gt;4.5,R467&lt;=9,M467&gt;8),'[1]Pricing Schedule'!$F$17+('[1]Pricing Schedule'!$F$18*M467),
IF(AND(I467=38000,R467&gt;4.5,R467&lt;=9,M467&lt;=8),'[1]Pricing Schedule'!$F$34+('[1]Pricing Schedule'!$F$36*M467),
IF(AND(I467=38000,R467&gt;9,R467&lt;=12.8,M467&gt;8),'[1]Pricing Schedule'!$F$26+('[1]Pricing Schedule'!$F$27*M467),
IF(AND(I467=38000,R467&gt;9,R467&lt;=12.8,M467&lt;=8),'[1]Pricing Schedule'!$F$34+('[1]Pricing Schedule'!$F$36*M467),
IF(AND(I467=38000,R467&gt;12.8,R467&lt;=22.8),'[1]Pricing Schedule'!$F$34+('[1]Pricing Schedule'!$F$36*M467),
IF(AND(I467=38000,R467&gt;22.8,R467&lt;=30.2),'[1]Pricing Schedule'!$F$43+('[1]Pricing Schedule'!$F$45*M467),
IF(AND(I467=38000,R467&gt;30.2,R467&lt;=45.9),'[1]Pricing Schedule'!$F$52+('[1]Pricing Schedule'!$F$54*M467),
IF(AND(I467=38000,R467&gt;45.9,R467&lt;=123.4),'[1]Pricing Schedule'!$F$96+('[1]Pricing Schedule'!$F$97*M467),
IF(AND(I467=38000,R467&gt;123.4,R467&lt;=168.2,M467&lt;=10),'[1]Pricing Schedule'!$F$103+('[1]Pricing Schedule'!$F$105*M467),
IF(AND(I467=38000,R467&gt;123.4,R467&lt;=168.2,M467&gt;10),'[1]Pricing Schedule'!$F$111+('[1]Pricing Schedule'!$F$113*M467),
IF(AND(I467=38000,R467&gt;157.4,R467&lt;=336.4,M467&lt;=10),('[1]Pricing Schedule'!$F$103+('[1]Pricing Schedule'!$F$105*M467))*2,
IF(AND(I467=38000,R467&gt;157.4,R467&lt;=336.4,M467&gt;10),('[1]Pricing Schedule'!$F$111+('[1]Pricing Schedule'!$F$113*M467))*2,
IF(AND(I467=38000,R467&gt;314.8,R467&lt;=504.6,M467&lt;=10),('[1]Pricing Schedule'!$F$103+('[1]Pricing Schedule'!$F$105*M467))*3,
IF(AND(I467=38000,R467&gt;314.8,R467&lt;=504.6,M467&gt;10),('[1]Pricing Schedule'!$F$111+('[1]Pricing Schedule'!$F$113*M467))*3,
IF(AND(I467=38000,R467&gt;472.2,R467&lt;=672.8,M467&lt;=10),('[1]Pricing Schedule'!$F$103+('[1]Pricing Schedule'!$F$105*M467))*4,
IF(AND(I467=38000,R467&gt;472.2,R467&lt;=672.8,M467&gt;10),('[1]Pricing Schedule'!$F$111+('[1]Pricing Schedule'!$F$113*M467))*4,
IF(AND(I467=110000,R467&lt;=12.8,M467&gt;2),'[1]Pricing Schedule'!$F$62+('[1]Pricing Schedule'!$F$63*M467),
IF(AND(I467=110000,R467&lt;=12.8,M467&lt;=2),'[1]Pricing Schedule'!$F$96+('[1]Pricing Schedule'!$F$97*M467),
IF(AND(I467=110000,R467&gt;12.8,R467&lt;=22.8,M467&gt;3),'[1]Pricing Schedule'!$F$71+('[1]Pricing Schedule'!$F$72*M467),
IF(AND(I467=110000,R467&gt;12.8,R467&lt;=22.8,M467&lt;=3),'[1]Pricing Schedule'!$F$96+('[1]Pricing Schedule'!$F$97*M467),
IF(AND(I467=110000,R467&gt;22.8,R467&lt;=30.2),'[1]Pricing Schedule'!$F$80+('[1]Pricing Schedule'!$F$81*M467),
IF(AND(I467=110000,R467&gt;30.2,R467&lt;=45.9),'[1]Pricing Schedule'!$F$89+('[1]Pricing Schedule'!$F$90*M467),
IF(AND(I467=110000,R467&gt;45.9,R467&lt;=123.4),'[1]Pricing Schedule'!$F$96+('[1]Pricing Schedule'!$F$97*M467),
IF(AND(I467=110000,R467&gt;123.4,R467&lt;=168.2,M467&lt;=10),'[1]Pricing Schedule'!$F$103+('[1]Pricing Schedule'!$F$105*M467),
IF(AND(I467=110000,R467&gt;123.4,R467&lt;=168.2,M467&gt;10),'[1]Pricing Schedule'!$F$111+('[1]Pricing Schedule'!$F$113*M467),
IF(AND(I467=110000,R467&gt;168.2,R467&lt;=336.4,M467&lt;=10),('[1]Pricing Schedule'!$F$103+('[1]Pricing Schedule'!$F$105*M467))*2,
IF(AND(I467=110000,R467&gt;168.2,R467&lt;=336.4,M467&gt;10),('[1]Pricing Schedule'!$F$111+('[1]Pricing Schedule'!$F$113*M467))*2,
IF(AND(I467=110000,R467&gt;336.4,R467&lt;=504.6,M467&lt;=10),('[1]Pricing Schedule'!$F$103+('[1]Pricing Schedule'!$F$105*M467))*3,
IF(AND(I467=110000,R467&gt;336.4,R467&lt;=504.6,M467&gt;10),('[1]Pricing Schedule'!$F$111+('[1]Pricing Schedule'!$F$113*M467))*3,
IF(AND(I467=110000,R467&gt;504.6,R467&lt;=672.8,M467&lt;=10),('[1]Pricing Schedule'!$F$103+('[1]Pricing Schedule'!$F$105*M467))*4,
IF(AND(I467=110000,R467&gt;504.6,R467&lt;=672.8,M467&gt;10),('[1]Pricing Schedule'!$F$111+('[1]Pricing Schedule'!$F$113*M467))*4,
IF(AND(I467=110000,R467&gt;672.8,R467&lt;=841,M467&lt;=10),('[1]Pricing Schedule'!$F$103+('[1]Pricing Schedule'!$F$105*M467))*5,
IF(AND(I467=110000,R467&gt;672.8,R467&lt;=841,M467&gt;10),('[1]Pricing Schedule'!$F$111+('[1]Pricing Schedule'!$F$113*M467))*5,
IF(AND(I467=110000,R467&gt;672.8,R467&lt;=841,M467&lt;=10),('[1]Pricing Schedule'!$F$103+('[1]Pricing Schedule'!$F$105*M467))*5,
IF(AND(I467=110000,R467&gt;672.8,R467&lt;=841,M467&gt;10),('[1]Pricing Schedule'!$F$111+('[1]Pricing Schedule'!$F$113*M467))*5,
IF(AND(I467=110000,R467&gt;1345.6,R467&lt;=1513.8,M467&lt;=10),('[1]Pricing Schedule'!$F$103+('[1]Pricing Schedule'!$F$105*M467))*9,
IF(AND(I467=110000,R467&gt;1345.6,R467&lt;=1513.8,M467&gt;10),('[1]Pricing Schedule'!$F$111+('[1]Pricing Schedule'!$F$113*M467))*9,
9999999999)))))))))))))))))))))))))))))))))))))))</f>
        <v>839680</v>
      </c>
      <c r="T467" s="21">
        <f>IF(AND(I467=38000,R467&lt;=4.5,M467&gt;8),'[1]Pricing Schedule'!$J$9,
IF(AND(I467=38000,R467&lt;=4.5,M467&lt;=8),'[1]Pricing Schedule'!$J$36,
IF(AND(I467=38000,R467&gt;4.5,R467&lt;=9,M467&gt;8),'[1]Pricing Schedule'!$J$18,
IF(AND(I467=38000,R467&gt;4.5,R467&lt;=9,M467&lt;=8),'[1]Pricing Schedule'!$J$36,
IF(AND(I467=38000,R467&gt;9,R467&lt;=12.8,M467&gt;8),'[1]Pricing Schedule'!$J$27,
IF(AND(I467=38000,R467&gt;9,R467&lt;=12.8,M467&lt;=8),'[1]Pricing Schedule'!$J$36,
IF(AND(I467=38000,R467&gt;12.8,R467&lt;=22.8),'[1]Pricing Schedule'!$J$36,
IF(AND(I467=38000,R467&gt;22.8,R467&lt;=30.2),'[1]Pricing Schedule'!$J$45,
IF(AND(I467=38000,R467&gt;30.2,R467&lt;=45.9),'[1]Pricing Schedule'!$J$54,
IF(AND(I467=38000,R467&gt;45.9,R467&lt;=123.4),'[1]Pricing Schedule'!$J$97,
IF(AND(I467=38000,R467&gt;123.4,R467&lt;=168.2,M467&lt;=10),'[1]Pricing Schedule'!$J$105,
IF(AND(I467=38000,R467&gt;123.4,R467&lt;=168.2,M467&gt;10),'[1]Pricing Schedule'!$J$113,
IF(AND(I467=38000,R467&gt;168.2,R467&lt;=336.4,M467&lt;=10),('[1]Pricing Schedule'!$J$105),
IF(AND(I467=38000,R467&gt;168.2,R467&lt;=336.4,M467&gt;10),('[1]Pricing Schedule'!$J$113),
IF(AND(I467=38000,R467&gt;336.4,R467&lt;=504.6,M467&lt;=10),('[1]Pricing Schedule'!$J$105),
IF(AND(I467=38000,R467&gt;336.4,R467&lt;=504.6,M467&gt;10),('[1]Pricing Schedule'!$J$113),
IF(AND(I467=38000,R467&gt;504.6,R467&lt;=672.8,M467&lt;=10),('[1]Pricing Schedule'!$J$105),
IF(AND(I467=38000,R467&gt;504.6,R467&lt;=672.8,M467&gt;10),('[1]Pricing Schedule'!$J$113),
IF(AND(I467=110000,R467&lt;=12.8,M467&gt;2),'[1]Pricing Schedule'!$J$63,
IF(AND(I467=110000,R467&lt;=12.8,M467&lt;=2),'[1]Pricing Schedule'!$J$97,
IF(AND(I467=110000,R467&gt;12.8,R467&lt;=22.8,M467&gt;3),'[1]Pricing Schedule'!$J$72,
IF(AND(I467=110000,R467&gt;12.8,R467&lt;=22.8,M467&lt;=3),'[1]Pricing Schedule'!$J$97,
IF(AND(I467=110000,R467&gt;22.8,R467&lt;=30.2),'[1]Pricing Schedule'!$J$81,
IF(AND(I467=110000,R467&gt;30.2,R467&lt;=45.9),'[1]Pricing Schedule'!$J$90,
IF(AND(I467=110000,R467&gt;45.9,R467&lt;=123.4),'[1]Pricing Schedule'!$J$97,
IF(AND(I467=110000,R467&gt;123.4,R467&lt;=168.2,M467&lt;=10),'[1]Pricing Schedule'!$J$105,
IF(AND(I467=110000,R467&gt;123.4,R467&lt;=168.2,M467&gt;10),'[1]Pricing Schedule'!$J$113,
IF(AND(I467=110000,R467&gt;168.2,R467&lt;=336.2,M467&lt;=10),('[1]Pricing Schedule'!$J$105),
IF(AND(I467=110000,R467&gt;168.2,R467&lt;=336.2,M467&gt;10),('[1]Pricing Schedule'!$J$113),
IF(AND(I467=110000,R467&gt;336.4,R467&lt;=504.6,M467&lt;=10),('[1]Pricing Schedule'!$J$105),
IF(AND(I467=110000,R467&gt;336.4,R467&lt;=504.6,M467&gt;10),('[1]Pricing Schedule'!$J$113),
IF(AND(I467=110000,R467&gt;504.6,R467&lt;=672.8,M467&lt;=10),('[1]Pricing Schedule'!$J$105),
IF(AND(I467=110000,R467&gt;504.6,R467&lt;=672.8,M467&gt;10),('[1]Pricing Schedule'!$J$113),
IF(AND(I467=110000,R467&gt;672.8,R467&lt;=841,M467&lt;=10),('[1]Pricing Schedule'!$J$105),
IF(AND(I467=110000,R467&gt;672.8,R467&lt;=841,M467&gt;10),('[1]Pricing Schedule'!$J$113),
IF(AND(I467=110000,R467&gt;1682,R467&lt;=1850.2,M467&lt;=10),('[1]Pricing Schedule'!$J$105),
IF(AND(I467=110000,R467&gt;1682,R467&lt;=1850.2,M467&gt;10),('[1]Pricing Schedule'!$J$113),
IF(AND(I467=110000,R467&gt;2018.4,R467&lt;=2186.6,M467&lt;=10),('[1]Pricing Schedule'!$J$105),
IF(AND(I467=110000,R467&gt;2018.4,R467&lt;=2186.6,M467&gt;10),('[1]Pricing Schedule'!$J$113),999999999)))))))))))))))))))))))))))))))))))))))</f>
        <v>4</v>
      </c>
      <c r="U467" s="40">
        <f t="shared" si="48"/>
        <v>199923.80952380953</v>
      </c>
      <c r="V467" s="41">
        <f t="shared" si="49"/>
        <v>5.0019054878048781</v>
      </c>
      <c r="Y467" s="23">
        <v>610</v>
      </c>
      <c r="Z467" s="23">
        <v>95</v>
      </c>
      <c r="AR467" s="35"/>
    </row>
    <row r="468" spans="1:44">
      <c r="A468" s="23">
        <v>468</v>
      </c>
      <c r="B468" s="23">
        <v>468</v>
      </c>
      <c r="C468" s="23" t="s">
        <v>877</v>
      </c>
      <c r="D468" s="23" t="s">
        <v>280</v>
      </c>
      <c r="E468" s="23" t="s">
        <v>280</v>
      </c>
      <c r="F468" s="23" t="s">
        <v>875</v>
      </c>
      <c r="G468" s="23" t="s">
        <v>876</v>
      </c>
      <c r="H468" s="23" t="s">
        <v>113</v>
      </c>
      <c r="I468" s="13">
        <v>38000</v>
      </c>
      <c r="J468" s="13">
        <v>38000</v>
      </c>
      <c r="K468" s="13">
        <v>10000</v>
      </c>
      <c r="L468" s="24">
        <v>3.0859999999999999</v>
      </c>
      <c r="M468" s="37">
        <f t="shared" si="44"/>
        <v>4</v>
      </c>
      <c r="N468" s="24">
        <v>0.157</v>
      </c>
      <c r="O468" s="13">
        <v>2</v>
      </c>
      <c r="P468" s="36">
        <f t="shared" si="45"/>
        <v>0.157</v>
      </c>
      <c r="Q468" s="38">
        <f t="shared" si="46"/>
        <v>4.2</v>
      </c>
      <c r="R468" s="37">
        <f t="shared" si="47"/>
        <v>4.2</v>
      </c>
      <c r="S468" s="39">
        <f>IF(AND(I468=38000,R468&lt;=4.5,M468&gt;8),'[1]Pricing Schedule'!$F$8+('[1]Pricing Schedule'!$F$9*M468),
IF(AND(I468=38000,R468&lt;=4.5,M468&lt;=8),'[1]Pricing Schedule'!$F$34+('[1]Pricing Schedule'!$F$36*M468),
IF(AND(I468=38000,R468&gt;4.5,R468&lt;=9,M468&gt;8),'[1]Pricing Schedule'!$F$17+('[1]Pricing Schedule'!$F$18*M468),
IF(AND(I468=38000,R468&gt;4.5,R468&lt;=9,M468&lt;=8),'[1]Pricing Schedule'!$F$34+('[1]Pricing Schedule'!$F$36*M468),
IF(AND(I468=38000,R468&gt;9,R468&lt;=12.8,M468&gt;8),'[1]Pricing Schedule'!$F$26+('[1]Pricing Schedule'!$F$27*M468),
IF(AND(I468=38000,R468&gt;9,R468&lt;=12.8,M468&lt;=8),'[1]Pricing Schedule'!$F$34+('[1]Pricing Schedule'!$F$36*M468),
IF(AND(I468=38000,R468&gt;12.8,R468&lt;=22.8),'[1]Pricing Schedule'!$F$34+('[1]Pricing Schedule'!$F$36*M468),
IF(AND(I468=38000,R468&gt;22.8,R468&lt;=30.2),'[1]Pricing Schedule'!$F$43+('[1]Pricing Schedule'!$F$45*M468),
IF(AND(I468=38000,R468&gt;30.2,R468&lt;=45.9),'[1]Pricing Schedule'!$F$52+('[1]Pricing Schedule'!$F$54*M468),
IF(AND(I468=38000,R468&gt;45.9,R468&lt;=123.4),'[1]Pricing Schedule'!$F$96+('[1]Pricing Schedule'!$F$97*M468),
IF(AND(I468=38000,R468&gt;123.4,R468&lt;=168.2,M468&lt;=10),'[1]Pricing Schedule'!$F$103+('[1]Pricing Schedule'!$F$105*M468),
IF(AND(I468=38000,R468&gt;123.4,R468&lt;=168.2,M468&gt;10),'[1]Pricing Schedule'!$F$111+('[1]Pricing Schedule'!$F$113*M468),
IF(AND(I468=38000,R468&gt;157.4,R468&lt;=336.4,M468&lt;=10),('[1]Pricing Schedule'!$F$103+('[1]Pricing Schedule'!$F$105*M468))*2,
IF(AND(I468=38000,R468&gt;157.4,R468&lt;=336.4,M468&gt;10),('[1]Pricing Schedule'!$F$111+('[1]Pricing Schedule'!$F$113*M468))*2,
IF(AND(I468=38000,R468&gt;314.8,R468&lt;=504.6,M468&lt;=10),('[1]Pricing Schedule'!$F$103+('[1]Pricing Schedule'!$F$105*M468))*3,
IF(AND(I468=38000,R468&gt;314.8,R468&lt;=504.6,M468&gt;10),('[1]Pricing Schedule'!$F$111+('[1]Pricing Schedule'!$F$113*M468))*3,
IF(AND(I468=38000,R468&gt;472.2,R468&lt;=672.8,M468&lt;=10),('[1]Pricing Schedule'!$F$103+('[1]Pricing Schedule'!$F$105*M468))*4,
IF(AND(I468=38000,R468&gt;472.2,R468&lt;=672.8,M468&gt;10),('[1]Pricing Schedule'!$F$111+('[1]Pricing Schedule'!$F$113*M468))*4,
IF(AND(I468=110000,R468&lt;=12.8,M468&gt;2),'[1]Pricing Schedule'!$F$62+('[1]Pricing Schedule'!$F$63*M468),
IF(AND(I468=110000,R468&lt;=12.8,M468&lt;=2),'[1]Pricing Schedule'!$F$96+('[1]Pricing Schedule'!$F$97*M468),
IF(AND(I468=110000,R468&gt;12.8,R468&lt;=22.8,M468&gt;3),'[1]Pricing Schedule'!$F$71+('[1]Pricing Schedule'!$F$72*M468),
IF(AND(I468=110000,R468&gt;12.8,R468&lt;=22.8,M468&lt;=3),'[1]Pricing Schedule'!$F$96+('[1]Pricing Schedule'!$F$97*M468),
IF(AND(I468=110000,R468&gt;22.8,R468&lt;=30.2),'[1]Pricing Schedule'!$F$80+('[1]Pricing Schedule'!$F$81*M468),
IF(AND(I468=110000,R468&gt;30.2,R468&lt;=45.9),'[1]Pricing Schedule'!$F$89+('[1]Pricing Schedule'!$F$90*M468),
IF(AND(I468=110000,R468&gt;45.9,R468&lt;=123.4),'[1]Pricing Schedule'!$F$96+('[1]Pricing Schedule'!$F$97*M468),
IF(AND(I468=110000,R468&gt;123.4,R468&lt;=168.2,M468&lt;=10),'[1]Pricing Schedule'!$F$103+('[1]Pricing Schedule'!$F$105*M468),
IF(AND(I468=110000,R468&gt;123.4,R468&lt;=168.2,M468&gt;10),'[1]Pricing Schedule'!$F$111+('[1]Pricing Schedule'!$F$113*M468),
IF(AND(I468=110000,R468&gt;168.2,R468&lt;=336.4,M468&lt;=10),('[1]Pricing Schedule'!$F$103+('[1]Pricing Schedule'!$F$105*M468))*2,
IF(AND(I468=110000,R468&gt;168.2,R468&lt;=336.4,M468&gt;10),('[1]Pricing Schedule'!$F$111+('[1]Pricing Schedule'!$F$113*M468))*2,
IF(AND(I468=110000,R468&gt;336.4,R468&lt;=504.6,M468&lt;=10),('[1]Pricing Schedule'!$F$103+('[1]Pricing Schedule'!$F$105*M468))*3,
IF(AND(I468=110000,R468&gt;336.4,R468&lt;=504.6,M468&gt;10),('[1]Pricing Schedule'!$F$111+('[1]Pricing Schedule'!$F$113*M468))*3,
IF(AND(I468=110000,R468&gt;504.6,R468&lt;=672.8,M468&lt;=10),('[1]Pricing Schedule'!$F$103+('[1]Pricing Schedule'!$F$105*M468))*4,
IF(AND(I468=110000,R468&gt;504.6,R468&lt;=672.8,M468&gt;10),('[1]Pricing Schedule'!$F$111+('[1]Pricing Schedule'!$F$113*M468))*4,
IF(AND(I468=110000,R468&gt;672.8,R468&lt;=841,M468&lt;=10),('[1]Pricing Schedule'!$F$103+('[1]Pricing Schedule'!$F$105*M468))*5,
IF(AND(I468=110000,R468&gt;672.8,R468&lt;=841,M468&gt;10),('[1]Pricing Schedule'!$F$111+('[1]Pricing Schedule'!$F$113*M468))*5,
IF(AND(I468=110000,R468&gt;672.8,R468&lt;=841,M468&lt;=10),('[1]Pricing Schedule'!$F$103+('[1]Pricing Schedule'!$F$105*M468))*5,
IF(AND(I468=110000,R468&gt;672.8,R468&lt;=841,M468&gt;10),('[1]Pricing Schedule'!$F$111+('[1]Pricing Schedule'!$F$113*M468))*5,
IF(AND(I468=110000,R468&gt;1345.6,R468&lt;=1513.8,M468&lt;=10),('[1]Pricing Schedule'!$F$103+('[1]Pricing Schedule'!$F$105*M468))*9,
IF(AND(I468=110000,R468&gt;1345.6,R468&lt;=1513.8,M468&gt;10),('[1]Pricing Schedule'!$F$111+('[1]Pricing Schedule'!$F$113*M468))*9,
9999999999)))))))))))))))))))))))))))))))))))))))</f>
        <v>628870</v>
      </c>
      <c r="T468" s="21">
        <f>IF(AND(I468=38000,R468&lt;=4.5,M468&gt;8),'[1]Pricing Schedule'!$J$9,
IF(AND(I468=38000,R468&lt;=4.5,M468&lt;=8),'[1]Pricing Schedule'!$J$36,
IF(AND(I468=38000,R468&gt;4.5,R468&lt;=9,M468&gt;8),'[1]Pricing Schedule'!$J$18,
IF(AND(I468=38000,R468&gt;4.5,R468&lt;=9,M468&lt;=8),'[1]Pricing Schedule'!$J$36,
IF(AND(I468=38000,R468&gt;9,R468&lt;=12.8,M468&gt;8),'[1]Pricing Schedule'!$J$27,
IF(AND(I468=38000,R468&gt;9,R468&lt;=12.8,M468&lt;=8),'[1]Pricing Schedule'!$J$36,
IF(AND(I468=38000,R468&gt;12.8,R468&lt;=22.8),'[1]Pricing Schedule'!$J$36,
IF(AND(I468=38000,R468&gt;22.8,R468&lt;=30.2),'[1]Pricing Schedule'!$J$45,
IF(AND(I468=38000,R468&gt;30.2,R468&lt;=45.9),'[1]Pricing Schedule'!$J$54,
IF(AND(I468=38000,R468&gt;45.9,R468&lt;=123.4),'[1]Pricing Schedule'!$J$97,
IF(AND(I468=38000,R468&gt;123.4,R468&lt;=168.2,M468&lt;=10),'[1]Pricing Schedule'!$J$105,
IF(AND(I468=38000,R468&gt;123.4,R468&lt;=168.2,M468&gt;10),'[1]Pricing Schedule'!$J$113,
IF(AND(I468=38000,R468&gt;168.2,R468&lt;=336.4,M468&lt;=10),('[1]Pricing Schedule'!$J$105),
IF(AND(I468=38000,R468&gt;168.2,R468&lt;=336.4,M468&gt;10),('[1]Pricing Schedule'!$J$113),
IF(AND(I468=38000,R468&gt;336.4,R468&lt;=504.6,M468&lt;=10),('[1]Pricing Schedule'!$J$105),
IF(AND(I468=38000,R468&gt;336.4,R468&lt;=504.6,M468&gt;10),('[1]Pricing Schedule'!$J$113),
IF(AND(I468=38000,R468&gt;504.6,R468&lt;=672.8,M468&lt;=10),('[1]Pricing Schedule'!$J$105),
IF(AND(I468=38000,R468&gt;504.6,R468&lt;=672.8,M468&gt;10),('[1]Pricing Schedule'!$J$113),
IF(AND(I468=110000,R468&lt;=12.8,M468&gt;2),'[1]Pricing Schedule'!$J$63,
IF(AND(I468=110000,R468&lt;=12.8,M468&lt;=2),'[1]Pricing Schedule'!$J$97,
IF(AND(I468=110000,R468&gt;12.8,R468&lt;=22.8,M468&gt;3),'[1]Pricing Schedule'!$J$72,
IF(AND(I468=110000,R468&gt;12.8,R468&lt;=22.8,M468&lt;=3),'[1]Pricing Schedule'!$J$97,
IF(AND(I468=110000,R468&gt;22.8,R468&lt;=30.2),'[1]Pricing Schedule'!$J$81,
IF(AND(I468=110000,R468&gt;30.2,R468&lt;=45.9),'[1]Pricing Schedule'!$J$90,
IF(AND(I468=110000,R468&gt;45.9,R468&lt;=123.4),'[1]Pricing Schedule'!$J$97,
IF(AND(I468=110000,R468&gt;123.4,R468&lt;=168.2,M468&lt;=10),'[1]Pricing Schedule'!$J$105,
IF(AND(I468=110000,R468&gt;123.4,R468&lt;=168.2,M468&gt;10),'[1]Pricing Schedule'!$J$113,
IF(AND(I468=110000,R468&gt;168.2,R468&lt;=336.2,M468&lt;=10),('[1]Pricing Schedule'!$J$105),
IF(AND(I468=110000,R468&gt;168.2,R468&lt;=336.2,M468&gt;10),('[1]Pricing Schedule'!$J$113),
IF(AND(I468=110000,R468&gt;336.4,R468&lt;=504.6,M468&lt;=10),('[1]Pricing Schedule'!$J$105),
IF(AND(I468=110000,R468&gt;336.4,R468&lt;=504.6,M468&gt;10),('[1]Pricing Schedule'!$J$113),
IF(AND(I468=110000,R468&gt;504.6,R468&lt;=672.8,M468&lt;=10),('[1]Pricing Schedule'!$J$105),
IF(AND(I468=110000,R468&gt;504.6,R468&lt;=672.8,M468&gt;10),('[1]Pricing Schedule'!$J$113),
IF(AND(I468=110000,R468&gt;672.8,R468&lt;=841,M468&lt;=10),('[1]Pricing Schedule'!$J$105),
IF(AND(I468=110000,R468&gt;672.8,R468&lt;=841,M468&gt;10),('[1]Pricing Schedule'!$J$113),
IF(AND(I468=110000,R468&gt;1682,R468&lt;=1850.2,M468&lt;=10),('[1]Pricing Schedule'!$J$105),
IF(AND(I468=110000,R468&gt;1682,R468&lt;=1850.2,M468&gt;10),('[1]Pricing Schedule'!$J$113),
IF(AND(I468=110000,R468&gt;2018.4,R468&lt;=2186.6,M468&lt;=10),('[1]Pricing Schedule'!$J$105),
IF(AND(I468=110000,R468&gt;2018.4,R468&lt;=2186.6,M468&gt;10),('[1]Pricing Schedule'!$J$113),999999999)))))))))))))))))))))))))))))))))))))))</f>
        <v>4</v>
      </c>
      <c r="U468" s="40">
        <f t="shared" si="48"/>
        <v>149730.95238095237</v>
      </c>
      <c r="V468" s="41">
        <f t="shared" si="49"/>
        <v>6.6786458250512828</v>
      </c>
      <c r="Y468" s="23">
        <v>105</v>
      </c>
      <c r="Z468" s="23">
        <v>95</v>
      </c>
      <c r="AR468" s="35"/>
    </row>
    <row r="469" spans="1:44">
      <c r="A469" s="23">
        <v>469</v>
      </c>
      <c r="B469" s="23">
        <v>469</v>
      </c>
      <c r="C469" s="23" t="s">
        <v>878</v>
      </c>
      <c r="D469" s="23" t="s">
        <v>280</v>
      </c>
      <c r="E469" s="23" t="s">
        <v>168</v>
      </c>
      <c r="F469" s="23" t="s">
        <v>879</v>
      </c>
      <c r="G469" s="23" t="s">
        <v>880</v>
      </c>
      <c r="H469" s="23" t="s">
        <v>113</v>
      </c>
      <c r="I469" s="13">
        <v>38000</v>
      </c>
      <c r="J469" s="13">
        <v>38000</v>
      </c>
      <c r="K469" s="23" t="s">
        <v>119</v>
      </c>
      <c r="L469" s="24">
        <v>8.7240000000000002</v>
      </c>
      <c r="M469" s="37">
        <f t="shared" si="44"/>
        <v>9</v>
      </c>
      <c r="N469" s="24">
        <v>0.28000000000000003</v>
      </c>
      <c r="O469" s="13">
        <v>2</v>
      </c>
      <c r="P469" s="36">
        <f t="shared" si="45"/>
        <v>0.28000000000000003</v>
      </c>
      <c r="Q469" s="38">
        <f t="shared" si="46"/>
        <v>4.2</v>
      </c>
      <c r="R469" s="37">
        <f t="shared" si="47"/>
        <v>4.2</v>
      </c>
      <c r="S469" s="39">
        <f>IF(AND(I469=38000,R469&lt;=4.5,M469&gt;8),'[1]Pricing Schedule'!$F$8+('[1]Pricing Schedule'!$F$9*M469),
IF(AND(I469=38000,R469&lt;=4.5,M469&lt;=8),'[1]Pricing Schedule'!$F$34+('[1]Pricing Schedule'!$F$36*M469),
IF(AND(I469=38000,R469&gt;4.5,R469&lt;=9,M469&gt;8),'[1]Pricing Schedule'!$F$17+('[1]Pricing Schedule'!$F$18*M469),
IF(AND(I469=38000,R469&gt;4.5,R469&lt;=9,M469&lt;=8),'[1]Pricing Schedule'!$F$34+('[1]Pricing Schedule'!$F$36*M469),
IF(AND(I469=38000,R469&gt;9,R469&lt;=12.8,M469&gt;8),'[1]Pricing Schedule'!$F$26+('[1]Pricing Schedule'!$F$27*M469),
IF(AND(I469=38000,R469&gt;9,R469&lt;=12.8,M469&lt;=8),'[1]Pricing Schedule'!$F$34+('[1]Pricing Schedule'!$F$36*M469),
IF(AND(I469=38000,R469&gt;12.8,R469&lt;=22.8),'[1]Pricing Schedule'!$F$34+('[1]Pricing Schedule'!$F$36*M469),
IF(AND(I469=38000,R469&gt;22.8,R469&lt;=30.2),'[1]Pricing Schedule'!$F$43+('[1]Pricing Schedule'!$F$45*M469),
IF(AND(I469=38000,R469&gt;30.2,R469&lt;=45.9),'[1]Pricing Schedule'!$F$52+('[1]Pricing Schedule'!$F$54*M469),
IF(AND(I469=38000,R469&gt;45.9,R469&lt;=123.4),'[1]Pricing Schedule'!$F$96+('[1]Pricing Schedule'!$F$97*M469),
IF(AND(I469=38000,R469&gt;123.4,R469&lt;=168.2,M469&lt;=10),'[1]Pricing Schedule'!$F$103+('[1]Pricing Schedule'!$F$105*M469),
IF(AND(I469=38000,R469&gt;123.4,R469&lt;=168.2,M469&gt;10),'[1]Pricing Schedule'!$F$111+('[1]Pricing Schedule'!$F$113*M469),
IF(AND(I469=38000,R469&gt;157.4,R469&lt;=336.4,M469&lt;=10),('[1]Pricing Schedule'!$F$103+('[1]Pricing Schedule'!$F$105*M469))*2,
IF(AND(I469=38000,R469&gt;157.4,R469&lt;=336.4,M469&gt;10),('[1]Pricing Schedule'!$F$111+('[1]Pricing Schedule'!$F$113*M469))*2,
IF(AND(I469=38000,R469&gt;314.8,R469&lt;=504.6,M469&lt;=10),('[1]Pricing Schedule'!$F$103+('[1]Pricing Schedule'!$F$105*M469))*3,
IF(AND(I469=38000,R469&gt;314.8,R469&lt;=504.6,M469&gt;10),('[1]Pricing Schedule'!$F$111+('[1]Pricing Schedule'!$F$113*M469))*3,
IF(AND(I469=38000,R469&gt;472.2,R469&lt;=672.8,M469&lt;=10),('[1]Pricing Schedule'!$F$103+('[1]Pricing Schedule'!$F$105*M469))*4,
IF(AND(I469=38000,R469&gt;472.2,R469&lt;=672.8,M469&gt;10),('[1]Pricing Schedule'!$F$111+('[1]Pricing Schedule'!$F$113*M469))*4,
IF(AND(I469=110000,R469&lt;=12.8,M469&gt;2),'[1]Pricing Schedule'!$F$62+('[1]Pricing Schedule'!$F$63*M469),
IF(AND(I469=110000,R469&lt;=12.8,M469&lt;=2),'[1]Pricing Schedule'!$F$96+('[1]Pricing Schedule'!$F$97*M469),
IF(AND(I469=110000,R469&gt;12.8,R469&lt;=22.8,M469&gt;3),'[1]Pricing Schedule'!$F$71+('[1]Pricing Schedule'!$F$72*M469),
IF(AND(I469=110000,R469&gt;12.8,R469&lt;=22.8,M469&lt;=3),'[1]Pricing Schedule'!$F$96+('[1]Pricing Schedule'!$F$97*M469),
IF(AND(I469=110000,R469&gt;22.8,R469&lt;=30.2),'[1]Pricing Schedule'!$F$80+('[1]Pricing Schedule'!$F$81*M469),
IF(AND(I469=110000,R469&gt;30.2,R469&lt;=45.9),'[1]Pricing Schedule'!$F$89+('[1]Pricing Schedule'!$F$90*M469),
IF(AND(I469=110000,R469&gt;45.9,R469&lt;=123.4),'[1]Pricing Schedule'!$F$96+('[1]Pricing Schedule'!$F$97*M469),
IF(AND(I469=110000,R469&gt;123.4,R469&lt;=168.2,M469&lt;=10),'[1]Pricing Schedule'!$F$103+('[1]Pricing Schedule'!$F$105*M469),
IF(AND(I469=110000,R469&gt;123.4,R469&lt;=168.2,M469&gt;10),'[1]Pricing Schedule'!$F$111+('[1]Pricing Schedule'!$F$113*M469),
IF(AND(I469=110000,R469&gt;168.2,R469&lt;=336.4,M469&lt;=10),('[1]Pricing Schedule'!$F$103+('[1]Pricing Schedule'!$F$105*M469))*2,
IF(AND(I469=110000,R469&gt;168.2,R469&lt;=336.4,M469&gt;10),('[1]Pricing Schedule'!$F$111+('[1]Pricing Schedule'!$F$113*M469))*2,
IF(AND(I469=110000,R469&gt;336.4,R469&lt;=504.6,M469&lt;=10),('[1]Pricing Schedule'!$F$103+('[1]Pricing Schedule'!$F$105*M469))*3,
IF(AND(I469=110000,R469&gt;336.4,R469&lt;=504.6,M469&gt;10),('[1]Pricing Schedule'!$F$111+('[1]Pricing Schedule'!$F$113*M469))*3,
IF(AND(I469=110000,R469&gt;504.6,R469&lt;=672.8,M469&lt;=10),('[1]Pricing Schedule'!$F$103+('[1]Pricing Schedule'!$F$105*M469))*4,
IF(AND(I469=110000,R469&gt;504.6,R469&lt;=672.8,M469&gt;10),('[1]Pricing Schedule'!$F$111+('[1]Pricing Schedule'!$F$113*M469))*4,
IF(AND(I469=110000,R469&gt;672.8,R469&lt;=841,M469&lt;=10),('[1]Pricing Schedule'!$F$103+('[1]Pricing Schedule'!$F$105*M469))*5,
IF(AND(I469=110000,R469&gt;672.8,R469&lt;=841,M469&gt;10),('[1]Pricing Schedule'!$F$111+('[1]Pricing Schedule'!$F$113*M469))*5,
IF(AND(I469=110000,R469&gt;672.8,R469&lt;=841,M469&lt;=10),('[1]Pricing Schedule'!$F$103+('[1]Pricing Schedule'!$F$105*M469))*5,
IF(AND(I469=110000,R469&gt;672.8,R469&lt;=841,M469&gt;10),('[1]Pricing Schedule'!$F$111+('[1]Pricing Schedule'!$F$113*M469))*5,
IF(AND(I469=110000,R469&gt;1345.6,R469&lt;=1513.8,M469&lt;=10),('[1]Pricing Schedule'!$F$103+('[1]Pricing Schedule'!$F$105*M469))*9,
IF(AND(I469=110000,R469&gt;1345.6,R469&lt;=1513.8,M469&gt;10),('[1]Pricing Schedule'!$F$111+('[1]Pricing Schedule'!$F$113*M469))*9,
9999999999)))))))))))))))))))))))))))))))))))))))</f>
        <v>1334440</v>
      </c>
      <c r="T469" s="21">
        <f>IF(AND(I469=38000,R469&lt;=4.5,M469&gt;8),'[1]Pricing Schedule'!$J$9,
IF(AND(I469=38000,R469&lt;=4.5,M469&lt;=8),'[1]Pricing Schedule'!$J$36,
IF(AND(I469=38000,R469&gt;4.5,R469&lt;=9,M469&gt;8),'[1]Pricing Schedule'!$J$18,
IF(AND(I469=38000,R469&gt;4.5,R469&lt;=9,M469&lt;=8),'[1]Pricing Schedule'!$J$36,
IF(AND(I469=38000,R469&gt;9,R469&lt;=12.8,M469&gt;8),'[1]Pricing Schedule'!$J$27,
IF(AND(I469=38000,R469&gt;9,R469&lt;=12.8,M469&lt;=8),'[1]Pricing Schedule'!$J$36,
IF(AND(I469=38000,R469&gt;12.8,R469&lt;=22.8),'[1]Pricing Schedule'!$J$36,
IF(AND(I469=38000,R469&gt;22.8,R469&lt;=30.2),'[1]Pricing Schedule'!$J$45,
IF(AND(I469=38000,R469&gt;30.2,R469&lt;=45.9),'[1]Pricing Schedule'!$J$54,
IF(AND(I469=38000,R469&gt;45.9,R469&lt;=123.4),'[1]Pricing Schedule'!$J$97,
IF(AND(I469=38000,R469&gt;123.4,R469&lt;=168.2,M469&lt;=10),'[1]Pricing Schedule'!$J$105,
IF(AND(I469=38000,R469&gt;123.4,R469&lt;=168.2,M469&gt;10),'[1]Pricing Schedule'!$J$113,
IF(AND(I469=38000,R469&gt;168.2,R469&lt;=336.4,M469&lt;=10),('[1]Pricing Schedule'!$J$105),
IF(AND(I469=38000,R469&gt;168.2,R469&lt;=336.4,M469&gt;10),('[1]Pricing Schedule'!$J$113),
IF(AND(I469=38000,R469&gt;336.4,R469&lt;=504.6,M469&lt;=10),('[1]Pricing Schedule'!$J$105),
IF(AND(I469=38000,R469&gt;336.4,R469&lt;=504.6,M469&gt;10),('[1]Pricing Schedule'!$J$113),
IF(AND(I469=38000,R469&gt;504.6,R469&lt;=672.8,M469&lt;=10),('[1]Pricing Schedule'!$J$105),
IF(AND(I469=38000,R469&gt;504.6,R469&lt;=672.8,M469&gt;10),('[1]Pricing Schedule'!$J$113),
IF(AND(I469=110000,R469&lt;=12.8,M469&gt;2),'[1]Pricing Schedule'!$J$63,
IF(AND(I469=110000,R469&lt;=12.8,M469&lt;=2),'[1]Pricing Schedule'!$J$97,
IF(AND(I469=110000,R469&gt;12.8,R469&lt;=22.8,M469&gt;3),'[1]Pricing Schedule'!$J$72,
IF(AND(I469=110000,R469&gt;12.8,R469&lt;=22.8,M469&lt;=3),'[1]Pricing Schedule'!$J$97,
IF(AND(I469=110000,R469&gt;22.8,R469&lt;=30.2),'[1]Pricing Schedule'!$J$81,
IF(AND(I469=110000,R469&gt;30.2,R469&lt;=45.9),'[1]Pricing Schedule'!$J$90,
IF(AND(I469=110000,R469&gt;45.9,R469&lt;=123.4),'[1]Pricing Schedule'!$J$97,
IF(AND(I469=110000,R469&gt;123.4,R469&lt;=168.2,M469&lt;=10),'[1]Pricing Schedule'!$J$105,
IF(AND(I469=110000,R469&gt;123.4,R469&lt;=168.2,M469&gt;10),'[1]Pricing Schedule'!$J$113,
IF(AND(I469=110000,R469&gt;168.2,R469&lt;=336.2,M469&lt;=10),('[1]Pricing Schedule'!$J$105),
IF(AND(I469=110000,R469&gt;168.2,R469&lt;=336.2,M469&gt;10),('[1]Pricing Schedule'!$J$113),
IF(AND(I469=110000,R469&gt;336.4,R469&lt;=504.6,M469&lt;=10),('[1]Pricing Schedule'!$J$105),
IF(AND(I469=110000,R469&gt;336.4,R469&lt;=504.6,M469&gt;10),('[1]Pricing Schedule'!$J$113),
IF(AND(I469=110000,R469&gt;504.6,R469&lt;=672.8,M469&lt;=10),('[1]Pricing Schedule'!$J$105),
IF(AND(I469=110000,R469&gt;504.6,R469&lt;=672.8,M469&gt;10),('[1]Pricing Schedule'!$J$113),
IF(AND(I469=110000,R469&gt;672.8,R469&lt;=841,M469&lt;=10),('[1]Pricing Schedule'!$J$105),
IF(AND(I469=110000,R469&gt;672.8,R469&lt;=841,M469&gt;10),('[1]Pricing Schedule'!$J$113),
IF(AND(I469=110000,R469&gt;1682,R469&lt;=1850.2,M469&lt;=10),('[1]Pricing Schedule'!$J$105),
IF(AND(I469=110000,R469&gt;1682,R469&lt;=1850.2,M469&gt;10),('[1]Pricing Schedule'!$J$113),
IF(AND(I469=110000,R469&gt;2018.4,R469&lt;=2186.6,M469&lt;=10),('[1]Pricing Schedule'!$J$105),
IF(AND(I469=110000,R469&gt;2018.4,R469&lt;=2186.6,M469&gt;10),('[1]Pricing Schedule'!$J$113),999999999)))))))))))))))))))))))))))))))))))))))</f>
        <v>1</v>
      </c>
      <c r="U469" s="40">
        <f t="shared" si="48"/>
        <v>317723.80952380953</v>
      </c>
      <c r="V469" s="41">
        <f t="shared" si="49"/>
        <v>3.1473876682353645</v>
      </c>
      <c r="Y469" s="23">
        <v>439</v>
      </c>
      <c r="Z469" s="23">
        <v>201</v>
      </c>
      <c r="AR469" s="35"/>
    </row>
    <row r="470" spans="1:44">
      <c r="A470" s="23">
        <v>470</v>
      </c>
      <c r="B470" s="23">
        <v>470</v>
      </c>
      <c r="C470" s="23" t="s">
        <v>881</v>
      </c>
      <c r="D470" s="23" t="s">
        <v>168</v>
      </c>
      <c r="E470" s="23" t="s">
        <v>168</v>
      </c>
      <c r="F470" s="23" t="s">
        <v>564</v>
      </c>
      <c r="G470" s="23" t="s">
        <v>565</v>
      </c>
      <c r="H470" s="23" t="s">
        <v>113</v>
      </c>
      <c r="I470" s="13">
        <v>38000</v>
      </c>
      <c r="J470" s="23" t="s">
        <v>119</v>
      </c>
      <c r="K470" s="13">
        <v>38000</v>
      </c>
      <c r="L470" s="24">
        <v>11.465999999999999</v>
      </c>
      <c r="M470" s="37">
        <f t="shared" si="44"/>
        <v>12</v>
      </c>
      <c r="N470" s="24">
        <v>0.13</v>
      </c>
      <c r="O470" s="13">
        <v>2</v>
      </c>
      <c r="P470" s="36">
        <f t="shared" si="45"/>
        <v>0.13</v>
      </c>
      <c r="Q470" s="38">
        <f t="shared" si="46"/>
        <v>4.2</v>
      </c>
      <c r="R470" s="37">
        <f t="shared" si="47"/>
        <v>4.2</v>
      </c>
      <c r="S470" s="39">
        <f>IF(AND(I470=38000,R470&lt;=4.5,M470&gt;8),'[1]Pricing Schedule'!$F$8+('[1]Pricing Schedule'!$F$9*M470),
IF(AND(I470=38000,R470&lt;=4.5,M470&lt;=8),'[1]Pricing Schedule'!$F$34+('[1]Pricing Schedule'!$F$36*M470),
IF(AND(I470=38000,R470&gt;4.5,R470&lt;=9,M470&gt;8),'[1]Pricing Schedule'!$F$17+('[1]Pricing Schedule'!$F$18*M470),
IF(AND(I470=38000,R470&gt;4.5,R470&lt;=9,M470&lt;=8),'[1]Pricing Schedule'!$F$34+('[1]Pricing Schedule'!$F$36*M470),
IF(AND(I470=38000,R470&gt;9,R470&lt;=12.8,M470&gt;8),'[1]Pricing Schedule'!$F$26+('[1]Pricing Schedule'!$F$27*M470),
IF(AND(I470=38000,R470&gt;9,R470&lt;=12.8,M470&lt;=8),'[1]Pricing Schedule'!$F$34+('[1]Pricing Schedule'!$F$36*M470),
IF(AND(I470=38000,R470&gt;12.8,R470&lt;=22.8),'[1]Pricing Schedule'!$F$34+('[1]Pricing Schedule'!$F$36*M470),
IF(AND(I470=38000,R470&gt;22.8,R470&lt;=30.2),'[1]Pricing Schedule'!$F$43+('[1]Pricing Schedule'!$F$45*M470),
IF(AND(I470=38000,R470&gt;30.2,R470&lt;=45.9),'[1]Pricing Schedule'!$F$52+('[1]Pricing Schedule'!$F$54*M470),
IF(AND(I470=38000,R470&gt;45.9,R470&lt;=123.4),'[1]Pricing Schedule'!$F$96+('[1]Pricing Schedule'!$F$97*M470),
IF(AND(I470=38000,R470&gt;123.4,R470&lt;=168.2,M470&lt;=10),'[1]Pricing Schedule'!$F$103+('[1]Pricing Schedule'!$F$105*M470),
IF(AND(I470=38000,R470&gt;123.4,R470&lt;=168.2,M470&gt;10),'[1]Pricing Schedule'!$F$111+('[1]Pricing Schedule'!$F$113*M470),
IF(AND(I470=38000,R470&gt;157.4,R470&lt;=336.4,M470&lt;=10),('[1]Pricing Schedule'!$F$103+('[1]Pricing Schedule'!$F$105*M470))*2,
IF(AND(I470=38000,R470&gt;157.4,R470&lt;=336.4,M470&gt;10),('[1]Pricing Schedule'!$F$111+('[1]Pricing Schedule'!$F$113*M470))*2,
IF(AND(I470=38000,R470&gt;314.8,R470&lt;=504.6,M470&lt;=10),('[1]Pricing Schedule'!$F$103+('[1]Pricing Schedule'!$F$105*M470))*3,
IF(AND(I470=38000,R470&gt;314.8,R470&lt;=504.6,M470&gt;10),('[1]Pricing Schedule'!$F$111+('[1]Pricing Schedule'!$F$113*M470))*3,
IF(AND(I470=38000,R470&gt;472.2,R470&lt;=672.8,M470&lt;=10),('[1]Pricing Schedule'!$F$103+('[1]Pricing Schedule'!$F$105*M470))*4,
IF(AND(I470=38000,R470&gt;472.2,R470&lt;=672.8,M470&gt;10),('[1]Pricing Schedule'!$F$111+('[1]Pricing Schedule'!$F$113*M470))*4,
IF(AND(I470=110000,R470&lt;=12.8,M470&gt;2),'[1]Pricing Schedule'!$F$62+('[1]Pricing Schedule'!$F$63*M470),
IF(AND(I470=110000,R470&lt;=12.8,M470&lt;=2),'[1]Pricing Schedule'!$F$96+('[1]Pricing Schedule'!$F$97*M470),
IF(AND(I470=110000,R470&gt;12.8,R470&lt;=22.8,M470&gt;3),'[1]Pricing Schedule'!$F$71+('[1]Pricing Schedule'!$F$72*M470),
IF(AND(I470=110000,R470&gt;12.8,R470&lt;=22.8,M470&lt;=3),'[1]Pricing Schedule'!$F$96+('[1]Pricing Schedule'!$F$97*M470),
IF(AND(I470=110000,R470&gt;22.8,R470&lt;=30.2),'[1]Pricing Schedule'!$F$80+('[1]Pricing Schedule'!$F$81*M470),
IF(AND(I470=110000,R470&gt;30.2,R470&lt;=45.9),'[1]Pricing Schedule'!$F$89+('[1]Pricing Schedule'!$F$90*M470),
IF(AND(I470=110000,R470&gt;45.9,R470&lt;=123.4),'[1]Pricing Schedule'!$F$96+('[1]Pricing Schedule'!$F$97*M470),
IF(AND(I470=110000,R470&gt;123.4,R470&lt;=168.2,M470&lt;=10),'[1]Pricing Schedule'!$F$103+('[1]Pricing Schedule'!$F$105*M470),
IF(AND(I470=110000,R470&gt;123.4,R470&lt;=168.2,M470&gt;10),'[1]Pricing Schedule'!$F$111+('[1]Pricing Schedule'!$F$113*M470),
IF(AND(I470=110000,R470&gt;168.2,R470&lt;=336.4,M470&lt;=10),('[1]Pricing Schedule'!$F$103+('[1]Pricing Schedule'!$F$105*M470))*2,
IF(AND(I470=110000,R470&gt;168.2,R470&lt;=336.4,M470&gt;10),('[1]Pricing Schedule'!$F$111+('[1]Pricing Schedule'!$F$113*M470))*2,
IF(AND(I470=110000,R470&gt;336.4,R470&lt;=504.6,M470&lt;=10),('[1]Pricing Schedule'!$F$103+('[1]Pricing Schedule'!$F$105*M470))*3,
IF(AND(I470=110000,R470&gt;336.4,R470&lt;=504.6,M470&gt;10),('[1]Pricing Schedule'!$F$111+('[1]Pricing Schedule'!$F$113*M470))*3,
IF(AND(I470=110000,R470&gt;504.6,R470&lt;=672.8,M470&lt;=10),('[1]Pricing Schedule'!$F$103+('[1]Pricing Schedule'!$F$105*M470))*4,
IF(AND(I470=110000,R470&gt;504.6,R470&lt;=672.8,M470&gt;10),('[1]Pricing Schedule'!$F$111+('[1]Pricing Schedule'!$F$113*M470))*4,
IF(AND(I470=110000,R470&gt;672.8,R470&lt;=841,M470&lt;=10),('[1]Pricing Schedule'!$F$103+('[1]Pricing Schedule'!$F$105*M470))*5,
IF(AND(I470=110000,R470&gt;672.8,R470&lt;=841,M470&gt;10),('[1]Pricing Schedule'!$F$111+('[1]Pricing Schedule'!$F$113*M470))*5,
IF(AND(I470=110000,R470&gt;672.8,R470&lt;=841,M470&lt;=10),('[1]Pricing Schedule'!$F$103+('[1]Pricing Schedule'!$F$105*M470))*5,
IF(AND(I470=110000,R470&gt;672.8,R470&lt;=841,M470&gt;10),('[1]Pricing Schedule'!$F$111+('[1]Pricing Schedule'!$F$113*M470))*5,
IF(AND(I470=110000,R470&gt;1345.6,R470&lt;=1513.8,M470&lt;=10),('[1]Pricing Schedule'!$F$103+('[1]Pricing Schedule'!$F$105*M470))*9,
IF(AND(I470=110000,R470&gt;1345.6,R470&lt;=1513.8,M470&gt;10),('[1]Pricing Schedule'!$F$111+('[1]Pricing Schedule'!$F$113*M470))*9,
9999999999)))))))))))))))))))))))))))))))))))))))</f>
        <v>1492540</v>
      </c>
      <c r="T470" s="21">
        <f>IF(AND(I470=38000,R470&lt;=4.5,M470&gt;8),'[1]Pricing Schedule'!$J$9,
IF(AND(I470=38000,R470&lt;=4.5,M470&lt;=8),'[1]Pricing Schedule'!$J$36,
IF(AND(I470=38000,R470&gt;4.5,R470&lt;=9,M470&gt;8),'[1]Pricing Schedule'!$J$18,
IF(AND(I470=38000,R470&gt;4.5,R470&lt;=9,M470&lt;=8),'[1]Pricing Schedule'!$J$36,
IF(AND(I470=38000,R470&gt;9,R470&lt;=12.8,M470&gt;8),'[1]Pricing Schedule'!$J$27,
IF(AND(I470=38000,R470&gt;9,R470&lt;=12.8,M470&lt;=8),'[1]Pricing Schedule'!$J$36,
IF(AND(I470=38000,R470&gt;12.8,R470&lt;=22.8),'[1]Pricing Schedule'!$J$36,
IF(AND(I470=38000,R470&gt;22.8,R470&lt;=30.2),'[1]Pricing Schedule'!$J$45,
IF(AND(I470=38000,R470&gt;30.2,R470&lt;=45.9),'[1]Pricing Schedule'!$J$54,
IF(AND(I470=38000,R470&gt;45.9,R470&lt;=123.4),'[1]Pricing Schedule'!$J$97,
IF(AND(I470=38000,R470&gt;123.4,R470&lt;=168.2,M470&lt;=10),'[1]Pricing Schedule'!$J$105,
IF(AND(I470=38000,R470&gt;123.4,R470&lt;=168.2,M470&gt;10),'[1]Pricing Schedule'!$J$113,
IF(AND(I470=38000,R470&gt;168.2,R470&lt;=336.4,M470&lt;=10),('[1]Pricing Schedule'!$J$105),
IF(AND(I470=38000,R470&gt;168.2,R470&lt;=336.4,M470&gt;10),('[1]Pricing Schedule'!$J$113),
IF(AND(I470=38000,R470&gt;336.4,R470&lt;=504.6,M470&lt;=10),('[1]Pricing Schedule'!$J$105),
IF(AND(I470=38000,R470&gt;336.4,R470&lt;=504.6,M470&gt;10),('[1]Pricing Schedule'!$J$113),
IF(AND(I470=38000,R470&gt;504.6,R470&lt;=672.8,M470&lt;=10),('[1]Pricing Schedule'!$J$105),
IF(AND(I470=38000,R470&gt;504.6,R470&lt;=672.8,M470&gt;10),('[1]Pricing Schedule'!$J$113),
IF(AND(I470=110000,R470&lt;=12.8,M470&gt;2),'[1]Pricing Schedule'!$J$63,
IF(AND(I470=110000,R470&lt;=12.8,M470&lt;=2),'[1]Pricing Schedule'!$J$97,
IF(AND(I470=110000,R470&gt;12.8,R470&lt;=22.8,M470&gt;3),'[1]Pricing Schedule'!$J$72,
IF(AND(I470=110000,R470&gt;12.8,R470&lt;=22.8,M470&lt;=3),'[1]Pricing Schedule'!$J$97,
IF(AND(I470=110000,R470&gt;22.8,R470&lt;=30.2),'[1]Pricing Schedule'!$J$81,
IF(AND(I470=110000,R470&gt;30.2,R470&lt;=45.9),'[1]Pricing Schedule'!$J$90,
IF(AND(I470=110000,R470&gt;45.9,R470&lt;=123.4),'[1]Pricing Schedule'!$J$97,
IF(AND(I470=110000,R470&gt;123.4,R470&lt;=168.2,M470&lt;=10),'[1]Pricing Schedule'!$J$105,
IF(AND(I470=110000,R470&gt;123.4,R470&lt;=168.2,M470&gt;10),'[1]Pricing Schedule'!$J$113,
IF(AND(I470=110000,R470&gt;168.2,R470&lt;=336.2,M470&lt;=10),('[1]Pricing Schedule'!$J$105),
IF(AND(I470=110000,R470&gt;168.2,R470&lt;=336.2,M470&gt;10),('[1]Pricing Schedule'!$J$113),
IF(AND(I470=110000,R470&gt;336.4,R470&lt;=504.6,M470&lt;=10),('[1]Pricing Schedule'!$J$105),
IF(AND(I470=110000,R470&gt;336.4,R470&lt;=504.6,M470&gt;10),('[1]Pricing Schedule'!$J$113),
IF(AND(I470=110000,R470&gt;504.6,R470&lt;=672.8,M470&lt;=10),('[1]Pricing Schedule'!$J$105),
IF(AND(I470=110000,R470&gt;504.6,R470&lt;=672.8,M470&gt;10),('[1]Pricing Schedule'!$J$113),
IF(AND(I470=110000,R470&gt;672.8,R470&lt;=841,M470&lt;=10),('[1]Pricing Schedule'!$J$105),
IF(AND(I470=110000,R470&gt;672.8,R470&lt;=841,M470&gt;10),('[1]Pricing Schedule'!$J$113),
IF(AND(I470=110000,R470&gt;1682,R470&lt;=1850.2,M470&lt;=10),('[1]Pricing Schedule'!$J$105),
IF(AND(I470=110000,R470&gt;1682,R470&lt;=1850.2,M470&gt;10),('[1]Pricing Schedule'!$J$113),
IF(AND(I470=110000,R470&gt;2018.4,R470&lt;=2186.6,M470&lt;=10),('[1]Pricing Schedule'!$J$105),
IF(AND(I470=110000,R470&gt;2018.4,R470&lt;=2186.6,M470&gt;10),('[1]Pricing Schedule'!$J$113),999999999)))))))))))))))))))))))))))))))))))))))</f>
        <v>1</v>
      </c>
      <c r="U470" s="40">
        <f t="shared" si="48"/>
        <v>355366.66666666663</v>
      </c>
      <c r="V470" s="41">
        <f t="shared" si="49"/>
        <v>2.8139949348091173</v>
      </c>
      <c r="Y470" s="23">
        <v>273</v>
      </c>
      <c r="Z470" s="23">
        <v>170</v>
      </c>
      <c r="AR470" s="35"/>
    </row>
    <row r="471" spans="1:44">
      <c r="A471" s="23">
        <v>471</v>
      </c>
      <c r="B471" s="23">
        <v>471</v>
      </c>
      <c r="C471" s="23" t="s">
        <v>882</v>
      </c>
      <c r="D471" s="23" t="s">
        <v>116</v>
      </c>
      <c r="E471" s="23" t="s">
        <v>116</v>
      </c>
      <c r="F471" s="23" t="s">
        <v>883</v>
      </c>
      <c r="G471" s="23" t="s">
        <v>884</v>
      </c>
      <c r="H471" s="23" t="s">
        <v>113</v>
      </c>
      <c r="I471" s="13">
        <v>38000</v>
      </c>
      <c r="J471" s="13">
        <v>38000</v>
      </c>
      <c r="K471" s="13">
        <v>20000</v>
      </c>
      <c r="L471" s="24">
        <v>6.6040000000000001</v>
      </c>
      <c r="M471" s="37">
        <f t="shared" si="44"/>
        <v>7</v>
      </c>
      <c r="N471" s="24">
        <v>0.214</v>
      </c>
      <c r="O471" s="13">
        <v>2</v>
      </c>
      <c r="P471" s="36">
        <f t="shared" si="45"/>
        <v>0.214</v>
      </c>
      <c r="Q471" s="38">
        <f t="shared" si="46"/>
        <v>4.2</v>
      </c>
      <c r="R471" s="37">
        <f t="shared" si="47"/>
        <v>4.2</v>
      </c>
      <c r="S471" s="39">
        <f>IF(AND(I471=38000,R471&lt;=4.5,M471&gt;8),'[1]Pricing Schedule'!$F$8+('[1]Pricing Schedule'!$F$9*M471),
IF(AND(I471=38000,R471&lt;=4.5,M471&lt;=8),'[1]Pricing Schedule'!$F$34+('[1]Pricing Schedule'!$F$36*M471),
IF(AND(I471=38000,R471&gt;4.5,R471&lt;=9,M471&gt;8),'[1]Pricing Schedule'!$F$17+('[1]Pricing Schedule'!$F$18*M471),
IF(AND(I471=38000,R471&gt;4.5,R471&lt;=9,M471&lt;=8),'[1]Pricing Schedule'!$F$34+('[1]Pricing Schedule'!$F$36*M471),
IF(AND(I471=38000,R471&gt;9,R471&lt;=12.8,M471&gt;8),'[1]Pricing Schedule'!$F$26+('[1]Pricing Schedule'!$F$27*M471),
IF(AND(I471=38000,R471&gt;9,R471&lt;=12.8,M471&lt;=8),'[1]Pricing Schedule'!$F$34+('[1]Pricing Schedule'!$F$36*M471),
IF(AND(I471=38000,R471&gt;12.8,R471&lt;=22.8),'[1]Pricing Schedule'!$F$34+('[1]Pricing Schedule'!$F$36*M471),
IF(AND(I471=38000,R471&gt;22.8,R471&lt;=30.2),'[1]Pricing Schedule'!$F$43+('[1]Pricing Schedule'!$F$45*M471),
IF(AND(I471=38000,R471&gt;30.2,R471&lt;=45.9),'[1]Pricing Schedule'!$F$52+('[1]Pricing Schedule'!$F$54*M471),
IF(AND(I471=38000,R471&gt;45.9,R471&lt;=123.4),'[1]Pricing Schedule'!$F$96+('[1]Pricing Schedule'!$F$97*M471),
IF(AND(I471=38000,R471&gt;123.4,R471&lt;=168.2,M471&lt;=10),'[1]Pricing Schedule'!$F$103+('[1]Pricing Schedule'!$F$105*M471),
IF(AND(I471=38000,R471&gt;123.4,R471&lt;=168.2,M471&gt;10),'[1]Pricing Schedule'!$F$111+('[1]Pricing Schedule'!$F$113*M471),
IF(AND(I471=38000,R471&gt;157.4,R471&lt;=336.4,M471&lt;=10),('[1]Pricing Schedule'!$F$103+('[1]Pricing Schedule'!$F$105*M471))*2,
IF(AND(I471=38000,R471&gt;157.4,R471&lt;=336.4,M471&gt;10),('[1]Pricing Schedule'!$F$111+('[1]Pricing Schedule'!$F$113*M471))*2,
IF(AND(I471=38000,R471&gt;314.8,R471&lt;=504.6,M471&lt;=10),('[1]Pricing Schedule'!$F$103+('[1]Pricing Schedule'!$F$105*M471))*3,
IF(AND(I471=38000,R471&gt;314.8,R471&lt;=504.6,M471&gt;10),('[1]Pricing Schedule'!$F$111+('[1]Pricing Schedule'!$F$113*M471))*3,
IF(AND(I471=38000,R471&gt;472.2,R471&lt;=672.8,M471&lt;=10),('[1]Pricing Schedule'!$F$103+('[1]Pricing Schedule'!$F$105*M471))*4,
IF(AND(I471=38000,R471&gt;472.2,R471&lt;=672.8,M471&gt;10),('[1]Pricing Schedule'!$F$111+('[1]Pricing Schedule'!$F$113*M471))*4,
IF(AND(I471=110000,R471&lt;=12.8,M471&gt;2),'[1]Pricing Schedule'!$F$62+('[1]Pricing Schedule'!$F$63*M471),
IF(AND(I471=110000,R471&lt;=12.8,M471&lt;=2),'[1]Pricing Schedule'!$F$96+('[1]Pricing Schedule'!$F$97*M471),
IF(AND(I471=110000,R471&gt;12.8,R471&lt;=22.8,M471&gt;3),'[1]Pricing Schedule'!$F$71+('[1]Pricing Schedule'!$F$72*M471),
IF(AND(I471=110000,R471&gt;12.8,R471&lt;=22.8,M471&lt;=3),'[1]Pricing Schedule'!$F$96+('[1]Pricing Schedule'!$F$97*M471),
IF(AND(I471=110000,R471&gt;22.8,R471&lt;=30.2),'[1]Pricing Schedule'!$F$80+('[1]Pricing Schedule'!$F$81*M471),
IF(AND(I471=110000,R471&gt;30.2,R471&lt;=45.9),'[1]Pricing Schedule'!$F$89+('[1]Pricing Schedule'!$F$90*M471),
IF(AND(I471=110000,R471&gt;45.9,R471&lt;=123.4),'[1]Pricing Schedule'!$F$96+('[1]Pricing Schedule'!$F$97*M471),
IF(AND(I471=110000,R471&gt;123.4,R471&lt;=168.2,M471&lt;=10),'[1]Pricing Schedule'!$F$103+('[1]Pricing Schedule'!$F$105*M471),
IF(AND(I471=110000,R471&gt;123.4,R471&lt;=168.2,M471&gt;10),'[1]Pricing Schedule'!$F$111+('[1]Pricing Schedule'!$F$113*M471),
IF(AND(I471=110000,R471&gt;168.2,R471&lt;=336.4,M471&lt;=10),('[1]Pricing Schedule'!$F$103+('[1]Pricing Schedule'!$F$105*M471))*2,
IF(AND(I471=110000,R471&gt;168.2,R471&lt;=336.4,M471&gt;10),('[1]Pricing Schedule'!$F$111+('[1]Pricing Schedule'!$F$113*M471))*2,
IF(AND(I471=110000,R471&gt;336.4,R471&lt;=504.6,M471&lt;=10),('[1]Pricing Schedule'!$F$103+('[1]Pricing Schedule'!$F$105*M471))*3,
IF(AND(I471=110000,R471&gt;336.4,R471&lt;=504.6,M471&gt;10),('[1]Pricing Schedule'!$F$111+('[1]Pricing Schedule'!$F$113*M471))*3,
IF(AND(I471=110000,R471&gt;504.6,R471&lt;=672.8,M471&lt;=10),('[1]Pricing Schedule'!$F$103+('[1]Pricing Schedule'!$F$105*M471))*4,
IF(AND(I471=110000,R471&gt;504.6,R471&lt;=672.8,M471&gt;10),('[1]Pricing Schedule'!$F$111+('[1]Pricing Schedule'!$F$113*M471))*4,
IF(AND(I471=110000,R471&gt;672.8,R471&lt;=841,M471&lt;=10),('[1]Pricing Schedule'!$F$103+('[1]Pricing Schedule'!$F$105*M471))*5,
IF(AND(I471=110000,R471&gt;672.8,R471&lt;=841,M471&gt;10),('[1]Pricing Schedule'!$F$111+('[1]Pricing Schedule'!$F$113*M471))*5,
IF(AND(I471=110000,R471&gt;672.8,R471&lt;=841,M471&lt;=10),('[1]Pricing Schedule'!$F$103+('[1]Pricing Schedule'!$F$105*M471))*5,
IF(AND(I471=110000,R471&gt;672.8,R471&lt;=841,M471&gt;10),('[1]Pricing Schedule'!$F$111+('[1]Pricing Schedule'!$F$113*M471))*5,
IF(AND(I471=110000,R471&gt;1345.6,R471&lt;=1513.8,M471&lt;=10),('[1]Pricing Schedule'!$F$103+('[1]Pricing Schedule'!$F$105*M471))*9,
IF(AND(I471=110000,R471&gt;1345.6,R471&lt;=1513.8,M471&gt;10),('[1]Pricing Schedule'!$F$111+('[1]Pricing Schedule'!$F$113*M471))*9,
9999999999)))))))))))))))))))))))))))))))))))))))</f>
        <v>839680</v>
      </c>
      <c r="T471" s="21">
        <f>IF(AND(I471=38000,R471&lt;=4.5,M471&gt;8),'[1]Pricing Schedule'!$J$9,
IF(AND(I471=38000,R471&lt;=4.5,M471&lt;=8),'[1]Pricing Schedule'!$J$36,
IF(AND(I471=38000,R471&gt;4.5,R471&lt;=9,M471&gt;8),'[1]Pricing Schedule'!$J$18,
IF(AND(I471=38000,R471&gt;4.5,R471&lt;=9,M471&lt;=8),'[1]Pricing Schedule'!$J$36,
IF(AND(I471=38000,R471&gt;9,R471&lt;=12.8,M471&gt;8),'[1]Pricing Schedule'!$J$27,
IF(AND(I471=38000,R471&gt;9,R471&lt;=12.8,M471&lt;=8),'[1]Pricing Schedule'!$J$36,
IF(AND(I471=38000,R471&gt;12.8,R471&lt;=22.8),'[1]Pricing Schedule'!$J$36,
IF(AND(I471=38000,R471&gt;22.8,R471&lt;=30.2),'[1]Pricing Schedule'!$J$45,
IF(AND(I471=38000,R471&gt;30.2,R471&lt;=45.9),'[1]Pricing Schedule'!$J$54,
IF(AND(I471=38000,R471&gt;45.9,R471&lt;=123.4),'[1]Pricing Schedule'!$J$97,
IF(AND(I471=38000,R471&gt;123.4,R471&lt;=168.2,M471&lt;=10),'[1]Pricing Schedule'!$J$105,
IF(AND(I471=38000,R471&gt;123.4,R471&lt;=168.2,M471&gt;10),'[1]Pricing Schedule'!$J$113,
IF(AND(I471=38000,R471&gt;168.2,R471&lt;=336.4,M471&lt;=10),('[1]Pricing Schedule'!$J$105),
IF(AND(I471=38000,R471&gt;168.2,R471&lt;=336.4,M471&gt;10),('[1]Pricing Schedule'!$J$113),
IF(AND(I471=38000,R471&gt;336.4,R471&lt;=504.6,M471&lt;=10),('[1]Pricing Schedule'!$J$105),
IF(AND(I471=38000,R471&gt;336.4,R471&lt;=504.6,M471&gt;10),('[1]Pricing Schedule'!$J$113),
IF(AND(I471=38000,R471&gt;504.6,R471&lt;=672.8,M471&lt;=10),('[1]Pricing Schedule'!$J$105),
IF(AND(I471=38000,R471&gt;504.6,R471&lt;=672.8,M471&gt;10),('[1]Pricing Schedule'!$J$113),
IF(AND(I471=110000,R471&lt;=12.8,M471&gt;2),'[1]Pricing Schedule'!$J$63,
IF(AND(I471=110000,R471&lt;=12.8,M471&lt;=2),'[1]Pricing Schedule'!$J$97,
IF(AND(I471=110000,R471&gt;12.8,R471&lt;=22.8,M471&gt;3),'[1]Pricing Schedule'!$J$72,
IF(AND(I471=110000,R471&gt;12.8,R471&lt;=22.8,M471&lt;=3),'[1]Pricing Schedule'!$J$97,
IF(AND(I471=110000,R471&gt;22.8,R471&lt;=30.2),'[1]Pricing Schedule'!$J$81,
IF(AND(I471=110000,R471&gt;30.2,R471&lt;=45.9),'[1]Pricing Schedule'!$J$90,
IF(AND(I471=110000,R471&gt;45.9,R471&lt;=123.4),'[1]Pricing Schedule'!$J$97,
IF(AND(I471=110000,R471&gt;123.4,R471&lt;=168.2,M471&lt;=10),'[1]Pricing Schedule'!$J$105,
IF(AND(I471=110000,R471&gt;123.4,R471&lt;=168.2,M471&gt;10),'[1]Pricing Schedule'!$J$113,
IF(AND(I471=110000,R471&gt;168.2,R471&lt;=336.2,M471&lt;=10),('[1]Pricing Schedule'!$J$105),
IF(AND(I471=110000,R471&gt;168.2,R471&lt;=336.2,M471&gt;10),('[1]Pricing Schedule'!$J$113),
IF(AND(I471=110000,R471&gt;336.4,R471&lt;=504.6,M471&lt;=10),('[1]Pricing Schedule'!$J$105),
IF(AND(I471=110000,R471&gt;336.4,R471&lt;=504.6,M471&gt;10),('[1]Pricing Schedule'!$J$113),
IF(AND(I471=110000,R471&gt;504.6,R471&lt;=672.8,M471&lt;=10),('[1]Pricing Schedule'!$J$105),
IF(AND(I471=110000,R471&gt;504.6,R471&lt;=672.8,M471&gt;10),('[1]Pricing Schedule'!$J$113),
IF(AND(I471=110000,R471&gt;672.8,R471&lt;=841,M471&lt;=10),('[1]Pricing Schedule'!$J$105),
IF(AND(I471=110000,R471&gt;672.8,R471&lt;=841,M471&gt;10),('[1]Pricing Schedule'!$J$113),
IF(AND(I471=110000,R471&gt;1682,R471&lt;=1850.2,M471&lt;=10),('[1]Pricing Schedule'!$J$105),
IF(AND(I471=110000,R471&gt;1682,R471&lt;=1850.2,M471&gt;10),('[1]Pricing Schedule'!$J$113),
IF(AND(I471=110000,R471&gt;2018.4,R471&lt;=2186.6,M471&lt;=10),('[1]Pricing Schedule'!$J$105),
IF(AND(I471=110000,R471&gt;2018.4,R471&lt;=2186.6,M471&gt;10),('[1]Pricing Schedule'!$J$113),999999999)))))))))))))))))))))))))))))))))))))))</f>
        <v>4</v>
      </c>
      <c r="U471" s="40">
        <f t="shared" si="48"/>
        <v>199923.80952380953</v>
      </c>
      <c r="V471" s="41">
        <f t="shared" si="49"/>
        <v>5.0019054878048781</v>
      </c>
      <c r="Y471" s="23">
        <v>502</v>
      </c>
      <c r="Z471" s="23">
        <v>598</v>
      </c>
      <c r="AR471" s="35"/>
    </row>
    <row r="472" spans="1:44">
      <c r="A472" s="23">
        <v>472</v>
      </c>
      <c r="B472" s="23">
        <v>472</v>
      </c>
      <c r="C472" s="23" t="s">
        <v>885</v>
      </c>
      <c r="D472" s="23" t="s">
        <v>116</v>
      </c>
      <c r="E472" s="23" t="s">
        <v>116</v>
      </c>
      <c r="F472" s="23" t="s">
        <v>883</v>
      </c>
      <c r="G472" s="23" t="s">
        <v>884</v>
      </c>
      <c r="H472" s="23" t="s">
        <v>113</v>
      </c>
      <c r="I472" s="13">
        <v>38000</v>
      </c>
      <c r="J472" s="13">
        <v>38000</v>
      </c>
      <c r="K472" s="13">
        <v>20000</v>
      </c>
      <c r="L472" s="24">
        <v>7.383</v>
      </c>
      <c r="M472" s="37">
        <f t="shared" si="44"/>
        <v>8</v>
      </c>
      <c r="N472" s="24">
        <v>0.10299999999999999</v>
      </c>
      <c r="O472" s="13">
        <v>2</v>
      </c>
      <c r="P472" s="36">
        <f t="shared" si="45"/>
        <v>0.10299999999999999</v>
      </c>
      <c r="Q472" s="38">
        <f t="shared" si="46"/>
        <v>4.2</v>
      </c>
      <c r="R472" s="37">
        <f t="shared" si="47"/>
        <v>4.2</v>
      </c>
      <c r="S472" s="39">
        <f>IF(AND(I472=38000,R472&lt;=4.5,M472&gt;8),'[1]Pricing Schedule'!$F$8+('[1]Pricing Schedule'!$F$9*M472),
IF(AND(I472=38000,R472&lt;=4.5,M472&lt;=8),'[1]Pricing Schedule'!$F$34+('[1]Pricing Schedule'!$F$36*M472),
IF(AND(I472=38000,R472&gt;4.5,R472&lt;=9,M472&gt;8),'[1]Pricing Schedule'!$F$17+('[1]Pricing Schedule'!$F$18*M472),
IF(AND(I472=38000,R472&gt;4.5,R472&lt;=9,M472&lt;=8),'[1]Pricing Schedule'!$F$34+('[1]Pricing Schedule'!$F$36*M472),
IF(AND(I472=38000,R472&gt;9,R472&lt;=12.8,M472&gt;8),'[1]Pricing Schedule'!$F$26+('[1]Pricing Schedule'!$F$27*M472),
IF(AND(I472=38000,R472&gt;9,R472&lt;=12.8,M472&lt;=8),'[1]Pricing Schedule'!$F$34+('[1]Pricing Schedule'!$F$36*M472),
IF(AND(I472=38000,R472&gt;12.8,R472&lt;=22.8),'[1]Pricing Schedule'!$F$34+('[1]Pricing Schedule'!$F$36*M472),
IF(AND(I472=38000,R472&gt;22.8,R472&lt;=30.2),'[1]Pricing Schedule'!$F$43+('[1]Pricing Schedule'!$F$45*M472),
IF(AND(I472=38000,R472&gt;30.2,R472&lt;=45.9),'[1]Pricing Schedule'!$F$52+('[1]Pricing Schedule'!$F$54*M472),
IF(AND(I472=38000,R472&gt;45.9,R472&lt;=123.4),'[1]Pricing Schedule'!$F$96+('[1]Pricing Schedule'!$F$97*M472),
IF(AND(I472=38000,R472&gt;123.4,R472&lt;=168.2,M472&lt;=10),'[1]Pricing Schedule'!$F$103+('[1]Pricing Schedule'!$F$105*M472),
IF(AND(I472=38000,R472&gt;123.4,R472&lt;=168.2,M472&gt;10),'[1]Pricing Schedule'!$F$111+('[1]Pricing Schedule'!$F$113*M472),
IF(AND(I472=38000,R472&gt;157.4,R472&lt;=336.4,M472&lt;=10),('[1]Pricing Schedule'!$F$103+('[1]Pricing Schedule'!$F$105*M472))*2,
IF(AND(I472=38000,R472&gt;157.4,R472&lt;=336.4,M472&gt;10),('[1]Pricing Schedule'!$F$111+('[1]Pricing Schedule'!$F$113*M472))*2,
IF(AND(I472=38000,R472&gt;314.8,R472&lt;=504.6,M472&lt;=10),('[1]Pricing Schedule'!$F$103+('[1]Pricing Schedule'!$F$105*M472))*3,
IF(AND(I472=38000,R472&gt;314.8,R472&lt;=504.6,M472&gt;10),('[1]Pricing Schedule'!$F$111+('[1]Pricing Schedule'!$F$113*M472))*3,
IF(AND(I472=38000,R472&gt;472.2,R472&lt;=672.8,M472&lt;=10),('[1]Pricing Schedule'!$F$103+('[1]Pricing Schedule'!$F$105*M472))*4,
IF(AND(I472=38000,R472&gt;472.2,R472&lt;=672.8,M472&gt;10),('[1]Pricing Schedule'!$F$111+('[1]Pricing Schedule'!$F$113*M472))*4,
IF(AND(I472=110000,R472&lt;=12.8,M472&gt;2),'[1]Pricing Schedule'!$F$62+('[1]Pricing Schedule'!$F$63*M472),
IF(AND(I472=110000,R472&lt;=12.8,M472&lt;=2),'[1]Pricing Schedule'!$F$96+('[1]Pricing Schedule'!$F$97*M472),
IF(AND(I472=110000,R472&gt;12.8,R472&lt;=22.8,M472&gt;3),'[1]Pricing Schedule'!$F$71+('[1]Pricing Schedule'!$F$72*M472),
IF(AND(I472=110000,R472&gt;12.8,R472&lt;=22.8,M472&lt;=3),'[1]Pricing Schedule'!$F$96+('[1]Pricing Schedule'!$F$97*M472),
IF(AND(I472=110000,R472&gt;22.8,R472&lt;=30.2),'[1]Pricing Schedule'!$F$80+('[1]Pricing Schedule'!$F$81*M472),
IF(AND(I472=110000,R472&gt;30.2,R472&lt;=45.9),'[1]Pricing Schedule'!$F$89+('[1]Pricing Schedule'!$F$90*M472),
IF(AND(I472=110000,R472&gt;45.9,R472&lt;=123.4),'[1]Pricing Schedule'!$F$96+('[1]Pricing Schedule'!$F$97*M472),
IF(AND(I472=110000,R472&gt;123.4,R472&lt;=168.2,M472&lt;=10),'[1]Pricing Schedule'!$F$103+('[1]Pricing Schedule'!$F$105*M472),
IF(AND(I472=110000,R472&gt;123.4,R472&lt;=168.2,M472&gt;10),'[1]Pricing Schedule'!$F$111+('[1]Pricing Schedule'!$F$113*M472),
IF(AND(I472=110000,R472&gt;168.2,R472&lt;=336.4,M472&lt;=10),('[1]Pricing Schedule'!$F$103+('[1]Pricing Schedule'!$F$105*M472))*2,
IF(AND(I472=110000,R472&gt;168.2,R472&lt;=336.4,M472&gt;10),('[1]Pricing Schedule'!$F$111+('[1]Pricing Schedule'!$F$113*M472))*2,
IF(AND(I472=110000,R472&gt;336.4,R472&lt;=504.6,M472&lt;=10),('[1]Pricing Schedule'!$F$103+('[1]Pricing Schedule'!$F$105*M472))*3,
IF(AND(I472=110000,R472&gt;336.4,R472&lt;=504.6,M472&gt;10),('[1]Pricing Schedule'!$F$111+('[1]Pricing Schedule'!$F$113*M472))*3,
IF(AND(I472=110000,R472&gt;504.6,R472&lt;=672.8,M472&lt;=10),('[1]Pricing Schedule'!$F$103+('[1]Pricing Schedule'!$F$105*M472))*4,
IF(AND(I472=110000,R472&gt;504.6,R472&lt;=672.8,M472&gt;10),('[1]Pricing Schedule'!$F$111+('[1]Pricing Schedule'!$F$113*M472))*4,
IF(AND(I472=110000,R472&gt;672.8,R472&lt;=841,M472&lt;=10),('[1]Pricing Schedule'!$F$103+('[1]Pricing Schedule'!$F$105*M472))*5,
IF(AND(I472=110000,R472&gt;672.8,R472&lt;=841,M472&gt;10),('[1]Pricing Schedule'!$F$111+('[1]Pricing Schedule'!$F$113*M472))*5,
IF(AND(I472=110000,R472&gt;672.8,R472&lt;=841,M472&lt;=10),('[1]Pricing Schedule'!$F$103+('[1]Pricing Schedule'!$F$105*M472))*5,
IF(AND(I472=110000,R472&gt;672.8,R472&lt;=841,M472&gt;10),('[1]Pricing Schedule'!$F$111+('[1]Pricing Schedule'!$F$113*M472))*5,
IF(AND(I472=110000,R472&gt;1345.6,R472&lt;=1513.8,M472&lt;=10),('[1]Pricing Schedule'!$F$103+('[1]Pricing Schedule'!$F$105*M472))*9,
IF(AND(I472=110000,R472&gt;1345.6,R472&lt;=1513.8,M472&gt;10),('[1]Pricing Schedule'!$F$111+('[1]Pricing Schedule'!$F$113*M472))*9,
9999999999)))))))))))))))))))))))))))))))))))))))</f>
        <v>909950</v>
      </c>
      <c r="T472" s="21">
        <f>IF(AND(I472=38000,R472&lt;=4.5,M472&gt;8),'[1]Pricing Schedule'!$J$9,
IF(AND(I472=38000,R472&lt;=4.5,M472&lt;=8),'[1]Pricing Schedule'!$J$36,
IF(AND(I472=38000,R472&gt;4.5,R472&lt;=9,M472&gt;8),'[1]Pricing Schedule'!$J$18,
IF(AND(I472=38000,R472&gt;4.5,R472&lt;=9,M472&lt;=8),'[1]Pricing Schedule'!$J$36,
IF(AND(I472=38000,R472&gt;9,R472&lt;=12.8,M472&gt;8),'[1]Pricing Schedule'!$J$27,
IF(AND(I472=38000,R472&gt;9,R472&lt;=12.8,M472&lt;=8),'[1]Pricing Schedule'!$J$36,
IF(AND(I472=38000,R472&gt;12.8,R472&lt;=22.8),'[1]Pricing Schedule'!$J$36,
IF(AND(I472=38000,R472&gt;22.8,R472&lt;=30.2),'[1]Pricing Schedule'!$J$45,
IF(AND(I472=38000,R472&gt;30.2,R472&lt;=45.9),'[1]Pricing Schedule'!$J$54,
IF(AND(I472=38000,R472&gt;45.9,R472&lt;=123.4),'[1]Pricing Schedule'!$J$97,
IF(AND(I472=38000,R472&gt;123.4,R472&lt;=168.2,M472&lt;=10),'[1]Pricing Schedule'!$J$105,
IF(AND(I472=38000,R472&gt;123.4,R472&lt;=168.2,M472&gt;10),'[1]Pricing Schedule'!$J$113,
IF(AND(I472=38000,R472&gt;168.2,R472&lt;=336.4,M472&lt;=10),('[1]Pricing Schedule'!$J$105),
IF(AND(I472=38000,R472&gt;168.2,R472&lt;=336.4,M472&gt;10),('[1]Pricing Schedule'!$J$113),
IF(AND(I472=38000,R472&gt;336.4,R472&lt;=504.6,M472&lt;=10),('[1]Pricing Schedule'!$J$105),
IF(AND(I472=38000,R472&gt;336.4,R472&lt;=504.6,M472&gt;10),('[1]Pricing Schedule'!$J$113),
IF(AND(I472=38000,R472&gt;504.6,R472&lt;=672.8,M472&lt;=10),('[1]Pricing Schedule'!$J$105),
IF(AND(I472=38000,R472&gt;504.6,R472&lt;=672.8,M472&gt;10),('[1]Pricing Schedule'!$J$113),
IF(AND(I472=110000,R472&lt;=12.8,M472&gt;2),'[1]Pricing Schedule'!$J$63,
IF(AND(I472=110000,R472&lt;=12.8,M472&lt;=2),'[1]Pricing Schedule'!$J$97,
IF(AND(I472=110000,R472&gt;12.8,R472&lt;=22.8,M472&gt;3),'[1]Pricing Schedule'!$J$72,
IF(AND(I472=110000,R472&gt;12.8,R472&lt;=22.8,M472&lt;=3),'[1]Pricing Schedule'!$J$97,
IF(AND(I472=110000,R472&gt;22.8,R472&lt;=30.2),'[1]Pricing Schedule'!$J$81,
IF(AND(I472=110000,R472&gt;30.2,R472&lt;=45.9),'[1]Pricing Schedule'!$J$90,
IF(AND(I472=110000,R472&gt;45.9,R472&lt;=123.4),'[1]Pricing Schedule'!$J$97,
IF(AND(I472=110000,R472&gt;123.4,R472&lt;=168.2,M472&lt;=10),'[1]Pricing Schedule'!$J$105,
IF(AND(I472=110000,R472&gt;123.4,R472&lt;=168.2,M472&gt;10),'[1]Pricing Schedule'!$J$113,
IF(AND(I472=110000,R472&gt;168.2,R472&lt;=336.2,M472&lt;=10),('[1]Pricing Schedule'!$J$105),
IF(AND(I472=110000,R472&gt;168.2,R472&lt;=336.2,M472&gt;10),('[1]Pricing Schedule'!$J$113),
IF(AND(I472=110000,R472&gt;336.4,R472&lt;=504.6,M472&lt;=10),('[1]Pricing Schedule'!$J$105),
IF(AND(I472=110000,R472&gt;336.4,R472&lt;=504.6,M472&gt;10),('[1]Pricing Schedule'!$J$113),
IF(AND(I472=110000,R472&gt;504.6,R472&lt;=672.8,M472&lt;=10),('[1]Pricing Schedule'!$J$105),
IF(AND(I472=110000,R472&gt;504.6,R472&lt;=672.8,M472&gt;10),('[1]Pricing Schedule'!$J$113),
IF(AND(I472=110000,R472&gt;672.8,R472&lt;=841,M472&lt;=10),('[1]Pricing Schedule'!$J$105),
IF(AND(I472=110000,R472&gt;672.8,R472&lt;=841,M472&gt;10),('[1]Pricing Schedule'!$J$113),
IF(AND(I472=110000,R472&gt;1682,R472&lt;=1850.2,M472&lt;=10),('[1]Pricing Schedule'!$J$105),
IF(AND(I472=110000,R472&gt;1682,R472&lt;=1850.2,M472&gt;10),('[1]Pricing Schedule'!$J$113),
IF(AND(I472=110000,R472&gt;2018.4,R472&lt;=2186.6,M472&lt;=10),('[1]Pricing Schedule'!$J$105),
IF(AND(I472=110000,R472&gt;2018.4,R472&lt;=2186.6,M472&gt;10),('[1]Pricing Schedule'!$J$113),999999999)))))))))))))))))))))))))))))))))))))))</f>
        <v>4</v>
      </c>
      <c r="U472" s="40">
        <f t="shared" si="48"/>
        <v>216654.76190476189</v>
      </c>
      <c r="V472" s="41">
        <f t="shared" si="49"/>
        <v>4.6156382218803227</v>
      </c>
      <c r="Y472" s="23">
        <v>695</v>
      </c>
      <c r="Z472" s="23">
        <v>598</v>
      </c>
      <c r="AR472" s="35"/>
    </row>
    <row r="473" spans="1:44">
      <c r="A473" s="23">
        <v>473</v>
      </c>
      <c r="B473" s="23">
        <v>473</v>
      </c>
      <c r="C473" s="23" t="s">
        <v>886</v>
      </c>
      <c r="D473" s="23" t="s">
        <v>116</v>
      </c>
      <c r="E473" s="23" t="s">
        <v>116</v>
      </c>
      <c r="F473" s="23" t="s">
        <v>883</v>
      </c>
      <c r="G473" s="23" t="s">
        <v>884</v>
      </c>
      <c r="H473" s="23" t="s">
        <v>113</v>
      </c>
      <c r="I473" s="13">
        <v>38000</v>
      </c>
      <c r="J473" s="13">
        <v>38000</v>
      </c>
      <c r="K473" s="13">
        <v>20000</v>
      </c>
      <c r="L473" s="24">
        <v>7.0789999999999997</v>
      </c>
      <c r="M473" s="37">
        <f t="shared" si="44"/>
        <v>8</v>
      </c>
      <c r="N473" s="24">
        <v>0.124</v>
      </c>
      <c r="O473" s="13">
        <v>2</v>
      </c>
      <c r="P473" s="36">
        <f t="shared" si="45"/>
        <v>0.124</v>
      </c>
      <c r="Q473" s="38">
        <f t="shared" si="46"/>
        <v>4.2</v>
      </c>
      <c r="R473" s="37">
        <f t="shared" si="47"/>
        <v>4.2</v>
      </c>
      <c r="S473" s="39">
        <f>IF(AND(I473=38000,R473&lt;=4.5,M473&gt;8),'[1]Pricing Schedule'!$F$8+('[1]Pricing Schedule'!$F$9*M473),
IF(AND(I473=38000,R473&lt;=4.5,M473&lt;=8),'[1]Pricing Schedule'!$F$34+('[1]Pricing Schedule'!$F$36*M473),
IF(AND(I473=38000,R473&gt;4.5,R473&lt;=9,M473&gt;8),'[1]Pricing Schedule'!$F$17+('[1]Pricing Schedule'!$F$18*M473),
IF(AND(I473=38000,R473&gt;4.5,R473&lt;=9,M473&lt;=8),'[1]Pricing Schedule'!$F$34+('[1]Pricing Schedule'!$F$36*M473),
IF(AND(I473=38000,R473&gt;9,R473&lt;=12.8,M473&gt;8),'[1]Pricing Schedule'!$F$26+('[1]Pricing Schedule'!$F$27*M473),
IF(AND(I473=38000,R473&gt;9,R473&lt;=12.8,M473&lt;=8),'[1]Pricing Schedule'!$F$34+('[1]Pricing Schedule'!$F$36*M473),
IF(AND(I473=38000,R473&gt;12.8,R473&lt;=22.8),'[1]Pricing Schedule'!$F$34+('[1]Pricing Schedule'!$F$36*M473),
IF(AND(I473=38000,R473&gt;22.8,R473&lt;=30.2),'[1]Pricing Schedule'!$F$43+('[1]Pricing Schedule'!$F$45*M473),
IF(AND(I473=38000,R473&gt;30.2,R473&lt;=45.9),'[1]Pricing Schedule'!$F$52+('[1]Pricing Schedule'!$F$54*M473),
IF(AND(I473=38000,R473&gt;45.9,R473&lt;=123.4),'[1]Pricing Schedule'!$F$96+('[1]Pricing Schedule'!$F$97*M473),
IF(AND(I473=38000,R473&gt;123.4,R473&lt;=168.2,M473&lt;=10),'[1]Pricing Schedule'!$F$103+('[1]Pricing Schedule'!$F$105*M473),
IF(AND(I473=38000,R473&gt;123.4,R473&lt;=168.2,M473&gt;10),'[1]Pricing Schedule'!$F$111+('[1]Pricing Schedule'!$F$113*M473),
IF(AND(I473=38000,R473&gt;157.4,R473&lt;=336.4,M473&lt;=10),('[1]Pricing Schedule'!$F$103+('[1]Pricing Schedule'!$F$105*M473))*2,
IF(AND(I473=38000,R473&gt;157.4,R473&lt;=336.4,M473&gt;10),('[1]Pricing Schedule'!$F$111+('[1]Pricing Schedule'!$F$113*M473))*2,
IF(AND(I473=38000,R473&gt;314.8,R473&lt;=504.6,M473&lt;=10),('[1]Pricing Schedule'!$F$103+('[1]Pricing Schedule'!$F$105*M473))*3,
IF(AND(I473=38000,R473&gt;314.8,R473&lt;=504.6,M473&gt;10),('[1]Pricing Schedule'!$F$111+('[1]Pricing Schedule'!$F$113*M473))*3,
IF(AND(I473=38000,R473&gt;472.2,R473&lt;=672.8,M473&lt;=10),('[1]Pricing Schedule'!$F$103+('[1]Pricing Schedule'!$F$105*M473))*4,
IF(AND(I473=38000,R473&gt;472.2,R473&lt;=672.8,M473&gt;10),('[1]Pricing Schedule'!$F$111+('[1]Pricing Schedule'!$F$113*M473))*4,
IF(AND(I473=110000,R473&lt;=12.8,M473&gt;2),'[1]Pricing Schedule'!$F$62+('[1]Pricing Schedule'!$F$63*M473),
IF(AND(I473=110000,R473&lt;=12.8,M473&lt;=2),'[1]Pricing Schedule'!$F$96+('[1]Pricing Schedule'!$F$97*M473),
IF(AND(I473=110000,R473&gt;12.8,R473&lt;=22.8,M473&gt;3),'[1]Pricing Schedule'!$F$71+('[1]Pricing Schedule'!$F$72*M473),
IF(AND(I473=110000,R473&gt;12.8,R473&lt;=22.8,M473&lt;=3),'[1]Pricing Schedule'!$F$96+('[1]Pricing Schedule'!$F$97*M473),
IF(AND(I473=110000,R473&gt;22.8,R473&lt;=30.2),'[1]Pricing Schedule'!$F$80+('[1]Pricing Schedule'!$F$81*M473),
IF(AND(I473=110000,R473&gt;30.2,R473&lt;=45.9),'[1]Pricing Schedule'!$F$89+('[1]Pricing Schedule'!$F$90*M473),
IF(AND(I473=110000,R473&gt;45.9,R473&lt;=123.4),'[1]Pricing Schedule'!$F$96+('[1]Pricing Schedule'!$F$97*M473),
IF(AND(I473=110000,R473&gt;123.4,R473&lt;=168.2,M473&lt;=10),'[1]Pricing Schedule'!$F$103+('[1]Pricing Schedule'!$F$105*M473),
IF(AND(I473=110000,R473&gt;123.4,R473&lt;=168.2,M473&gt;10),'[1]Pricing Schedule'!$F$111+('[1]Pricing Schedule'!$F$113*M473),
IF(AND(I473=110000,R473&gt;168.2,R473&lt;=336.4,M473&lt;=10),('[1]Pricing Schedule'!$F$103+('[1]Pricing Schedule'!$F$105*M473))*2,
IF(AND(I473=110000,R473&gt;168.2,R473&lt;=336.4,M473&gt;10),('[1]Pricing Schedule'!$F$111+('[1]Pricing Schedule'!$F$113*M473))*2,
IF(AND(I473=110000,R473&gt;336.4,R473&lt;=504.6,M473&lt;=10),('[1]Pricing Schedule'!$F$103+('[1]Pricing Schedule'!$F$105*M473))*3,
IF(AND(I473=110000,R473&gt;336.4,R473&lt;=504.6,M473&gt;10),('[1]Pricing Schedule'!$F$111+('[1]Pricing Schedule'!$F$113*M473))*3,
IF(AND(I473=110000,R473&gt;504.6,R473&lt;=672.8,M473&lt;=10),('[1]Pricing Schedule'!$F$103+('[1]Pricing Schedule'!$F$105*M473))*4,
IF(AND(I473=110000,R473&gt;504.6,R473&lt;=672.8,M473&gt;10),('[1]Pricing Schedule'!$F$111+('[1]Pricing Schedule'!$F$113*M473))*4,
IF(AND(I473=110000,R473&gt;672.8,R473&lt;=841,M473&lt;=10),('[1]Pricing Schedule'!$F$103+('[1]Pricing Schedule'!$F$105*M473))*5,
IF(AND(I473=110000,R473&gt;672.8,R473&lt;=841,M473&gt;10),('[1]Pricing Schedule'!$F$111+('[1]Pricing Schedule'!$F$113*M473))*5,
IF(AND(I473=110000,R473&gt;672.8,R473&lt;=841,M473&lt;=10),('[1]Pricing Schedule'!$F$103+('[1]Pricing Schedule'!$F$105*M473))*5,
IF(AND(I473=110000,R473&gt;672.8,R473&lt;=841,M473&gt;10),('[1]Pricing Schedule'!$F$111+('[1]Pricing Schedule'!$F$113*M473))*5,
IF(AND(I473=110000,R473&gt;1345.6,R473&lt;=1513.8,M473&lt;=10),('[1]Pricing Schedule'!$F$103+('[1]Pricing Schedule'!$F$105*M473))*9,
IF(AND(I473=110000,R473&gt;1345.6,R473&lt;=1513.8,M473&gt;10),('[1]Pricing Schedule'!$F$111+('[1]Pricing Schedule'!$F$113*M473))*9,
9999999999)))))))))))))))))))))))))))))))))))))))</f>
        <v>909950</v>
      </c>
      <c r="T473" s="21">
        <f>IF(AND(I473=38000,R473&lt;=4.5,M473&gt;8),'[1]Pricing Schedule'!$J$9,
IF(AND(I473=38000,R473&lt;=4.5,M473&lt;=8),'[1]Pricing Schedule'!$J$36,
IF(AND(I473=38000,R473&gt;4.5,R473&lt;=9,M473&gt;8),'[1]Pricing Schedule'!$J$18,
IF(AND(I473=38000,R473&gt;4.5,R473&lt;=9,M473&lt;=8),'[1]Pricing Schedule'!$J$36,
IF(AND(I473=38000,R473&gt;9,R473&lt;=12.8,M473&gt;8),'[1]Pricing Schedule'!$J$27,
IF(AND(I473=38000,R473&gt;9,R473&lt;=12.8,M473&lt;=8),'[1]Pricing Schedule'!$J$36,
IF(AND(I473=38000,R473&gt;12.8,R473&lt;=22.8),'[1]Pricing Schedule'!$J$36,
IF(AND(I473=38000,R473&gt;22.8,R473&lt;=30.2),'[1]Pricing Schedule'!$J$45,
IF(AND(I473=38000,R473&gt;30.2,R473&lt;=45.9),'[1]Pricing Schedule'!$J$54,
IF(AND(I473=38000,R473&gt;45.9,R473&lt;=123.4),'[1]Pricing Schedule'!$J$97,
IF(AND(I473=38000,R473&gt;123.4,R473&lt;=168.2,M473&lt;=10),'[1]Pricing Schedule'!$J$105,
IF(AND(I473=38000,R473&gt;123.4,R473&lt;=168.2,M473&gt;10),'[1]Pricing Schedule'!$J$113,
IF(AND(I473=38000,R473&gt;168.2,R473&lt;=336.4,M473&lt;=10),('[1]Pricing Schedule'!$J$105),
IF(AND(I473=38000,R473&gt;168.2,R473&lt;=336.4,M473&gt;10),('[1]Pricing Schedule'!$J$113),
IF(AND(I473=38000,R473&gt;336.4,R473&lt;=504.6,M473&lt;=10),('[1]Pricing Schedule'!$J$105),
IF(AND(I473=38000,R473&gt;336.4,R473&lt;=504.6,M473&gt;10),('[1]Pricing Schedule'!$J$113),
IF(AND(I473=38000,R473&gt;504.6,R473&lt;=672.8,M473&lt;=10),('[1]Pricing Schedule'!$J$105),
IF(AND(I473=38000,R473&gt;504.6,R473&lt;=672.8,M473&gt;10),('[1]Pricing Schedule'!$J$113),
IF(AND(I473=110000,R473&lt;=12.8,M473&gt;2),'[1]Pricing Schedule'!$J$63,
IF(AND(I473=110000,R473&lt;=12.8,M473&lt;=2),'[1]Pricing Schedule'!$J$97,
IF(AND(I473=110000,R473&gt;12.8,R473&lt;=22.8,M473&gt;3),'[1]Pricing Schedule'!$J$72,
IF(AND(I473=110000,R473&gt;12.8,R473&lt;=22.8,M473&lt;=3),'[1]Pricing Schedule'!$J$97,
IF(AND(I473=110000,R473&gt;22.8,R473&lt;=30.2),'[1]Pricing Schedule'!$J$81,
IF(AND(I473=110000,R473&gt;30.2,R473&lt;=45.9),'[1]Pricing Schedule'!$J$90,
IF(AND(I473=110000,R473&gt;45.9,R473&lt;=123.4),'[1]Pricing Schedule'!$J$97,
IF(AND(I473=110000,R473&gt;123.4,R473&lt;=168.2,M473&lt;=10),'[1]Pricing Schedule'!$J$105,
IF(AND(I473=110000,R473&gt;123.4,R473&lt;=168.2,M473&gt;10),'[1]Pricing Schedule'!$J$113,
IF(AND(I473=110000,R473&gt;168.2,R473&lt;=336.2,M473&lt;=10),('[1]Pricing Schedule'!$J$105),
IF(AND(I473=110000,R473&gt;168.2,R473&lt;=336.2,M473&gt;10),('[1]Pricing Schedule'!$J$113),
IF(AND(I473=110000,R473&gt;336.4,R473&lt;=504.6,M473&lt;=10),('[1]Pricing Schedule'!$J$105),
IF(AND(I473=110000,R473&gt;336.4,R473&lt;=504.6,M473&gt;10),('[1]Pricing Schedule'!$J$113),
IF(AND(I473=110000,R473&gt;504.6,R473&lt;=672.8,M473&lt;=10),('[1]Pricing Schedule'!$J$105),
IF(AND(I473=110000,R473&gt;504.6,R473&lt;=672.8,M473&gt;10),('[1]Pricing Schedule'!$J$113),
IF(AND(I473=110000,R473&gt;672.8,R473&lt;=841,M473&lt;=10),('[1]Pricing Schedule'!$J$105),
IF(AND(I473=110000,R473&gt;672.8,R473&lt;=841,M473&gt;10),('[1]Pricing Schedule'!$J$113),
IF(AND(I473=110000,R473&gt;1682,R473&lt;=1850.2,M473&lt;=10),('[1]Pricing Schedule'!$J$105),
IF(AND(I473=110000,R473&gt;1682,R473&lt;=1850.2,M473&gt;10),('[1]Pricing Schedule'!$J$113),
IF(AND(I473=110000,R473&gt;2018.4,R473&lt;=2186.6,M473&lt;=10),('[1]Pricing Schedule'!$J$105),
IF(AND(I473=110000,R473&gt;2018.4,R473&lt;=2186.6,M473&gt;10),('[1]Pricing Schedule'!$J$113),999999999)))))))))))))))))))))))))))))))))))))))</f>
        <v>4</v>
      </c>
      <c r="U473" s="40">
        <f t="shared" si="48"/>
        <v>216654.76190476189</v>
      </c>
      <c r="V473" s="41">
        <f t="shared" si="49"/>
        <v>4.6156382218803227</v>
      </c>
      <c r="Y473" s="23">
        <v>616</v>
      </c>
      <c r="Z473" s="23">
        <v>598</v>
      </c>
      <c r="AR473" s="35"/>
    </row>
    <row r="474" spans="1:44">
      <c r="A474" s="23">
        <v>474</v>
      </c>
      <c r="B474" s="23">
        <v>474</v>
      </c>
      <c r="C474" s="23" t="s">
        <v>887</v>
      </c>
      <c r="D474" s="23" t="s">
        <v>168</v>
      </c>
      <c r="E474" s="23" t="s">
        <v>168</v>
      </c>
      <c r="F474" s="23" t="s">
        <v>271</v>
      </c>
      <c r="G474" s="23" t="s">
        <v>272</v>
      </c>
      <c r="H474" s="23" t="s">
        <v>113</v>
      </c>
      <c r="I474" s="13">
        <v>38000</v>
      </c>
      <c r="J474" s="13">
        <v>38000</v>
      </c>
      <c r="K474" s="23" t="s">
        <v>119</v>
      </c>
      <c r="L474" s="24">
        <v>5.9829999999999997</v>
      </c>
      <c r="M474" s="37">
        <f t="shared" si="44"/>
        <v>6</v>
      </c>
      <c r="N474" s="24">
        <v>0.20799999999999999</v>
      </c>
      <c r="O474" s="13">
        <v>2</v>
      </c>
      <c r="P474" s="36">
        <f t="shared" si="45"/>
        <v>0.20799999999999999</v>
      </c>
      <c r="Q474" s="38">
        <f t="shared" si="46"/>
        <v>4.2</v>
      </c>
      <c r="R474" s="37">
        <f t="shared" si="47"/>
        <v>4.2</v>
      </c>
      <c r="S474" s="39">
        <f>IF(AND(I474=38000,R474&lt;=4.5,M474&gt;8),'[1]Pricing Schedule'!$F$8+('[1]Pricing Schedule'!$F$9*M474),
IF(AND(I474=38000,R474&lt;=4.5,M474&lt;=8),'[1]Pricing Schedule'!$F$34+('[1]Pricing Schedule'!$F$36*M474),
IF(AND(I474=38000,R474&gt;4.5,R474&lt;=9,M474&gt;8),'[1]Pricing Schedule'!$F$17+('[1]Pricing Schedule'!$F$18*M474),
IF(AND(I474=38000,R474&gt;4.5,R474&lt;=9,M474&lt;=8),'[1]Pricing Schedule'!$F$34+('[1]Pricing Schedule'!$F$36*M474),
IF(AND(I474=38000,R474&gt;9,R474&lt;=12.8,M474&gt;8),'[1]Pricing Schedule'!$F$26+('[1]Pricing Schedule'!$F$27*M474),
IF(AND(I474=38000,R474&gt;9,R474&lt;=12.8,M474&lt;=8),'[1]Pricing Schedule'!$F$34+('[1]Pricing Schedule'!$F$36*M474),
IF(AND(I474=38000,R474&gt;12.8,R474&lt;=22.8),'[1]Pricing Schedule'!$F$34+('[1]Pricing Schedule'!$F$36*M474),
IF(AND(I474=38000,R474&gt;22.8,R474&lt;=30.2),'[1]Pricing Schedule'!$F$43+('[1]Pricing Schedule'!$F$45*M474),
IF(AND(I474=38000,R474&gt;30.2,R474&lt;=45.9),'[1]Pricing Schedule'!$F$52+('[1]Pricing Schedule'!$F$54*M474),
IF(AND(I474=38000,R474&gt;45.9,R474&lt;=123.4),'[1]Pricing Schedule'!$F$96+('[1]Pricing Schedule'!$F$97*M474),
IF(AND(I474=38000,R474&gt;123.4,R474&lt;=168.2,M474&lt;=10),'[1]Pricing Schedule'!$F$103+('[1]Pricing Schedule'!$F$105*M474),
IF(AND(I474=38000,R474&gt;123.4,R474&lt;=168.2,M474&gt;10),'[1]Pricing Schedule'!$F$111+('[1]Pricing Schedule'!$F$113*M474),
IF(AND(I474=38000,R474&gt;157.4,R474&lt;=336.4,M474&lt;=10),('[1]Pricing Schedule'!$F$103+('[1]Pricing Schedule'!$F$105*M474))*2,
IF(AND(I474=38000,R474&gt;157.4,R474&lt;=336.4,M474&gt;10),('[1]Pricing Schedule'!$F$111+('[1]Pricing Schedule'!$F$113*M474))*2,
IF(AND(I474=38000,R474&gt;314.8,R474&lt;=504.6,M474&lt;=10),('[1]Pricing Schedule'!$F$103+('[1]Pricing Schedule'!$F$105*M474))*3,
IF(AND(I474=38000,R474&gt;314.8,R474&lt;=504.6,M474&gt;10),('[1]Pricing Schedule'!$F$111+('[1]Pricing Schedule'!$F$113*M474))*3,
IF(AND(I474=38000,R474&gt;472.2,R474&lt;=672.8,M474&lt;=10),('[1]Pricing Schedule'!$F$103+('[1]Pricing Schedule'!$F$105*M474))*4,
IF(AND(I474=38000,R474&gt;472.2,R474&lt;=672.8,M474&gt;10),('[1]Pricing Schedule'!$F$111+('[1]Pricing Schedule'!$F$113*M474))*4,
IF(AND(I474=110000,R474&lt;=12.8,M474&gt;2),'[1]Pricing Schedule'!$F$62+('[1]Pricing Schedule'!$F$63*M474),
IF(AND(I474=110000,R474&lt;=12.8,M474&lt;=2),'[1]Pricing Schedule'!$F$96+('[1]Pricing Schedule'!$F$97*M474),
IF(AND(I474=110000,R474&gt;12.8,R474&lt;=22.8,M474&gt;3),'[1]Pricing Schedule'!$F$71+('[1]Pricing Schedule'!$F$72*M474),
IF(AND(I474=110000,R474&gt;12.8,R474&lt;=22.8,M474&lt;=3),'[1]Pricing Schedule'!$F$96+('[1]Pricing Schedule'!$F$97*M474),
IF(AND(I474=110000,R474&gt;22.8,R474&lt;=30.2),'[1]Pricing Schedule'!$F$80+('[1]Pricing Schedule'!$F$81*M474),
IF(AND(I474=110000,R474&gt;30.2,R474&lt;=45.9),'[1]Pricing Schedule'!$F$89+('[1]Pricing Schedule'!$F$90*M474),
IF(AND(I474=110000,R474&gt;45.9,R474&lt;=123.4),'[1]Pricing Schedule'!$F$96+('[1]Pricing Schedule'!$F$97*M474),
IF(AND(I474=110000,R474&gt;123.4,R474&lt;=168.2,M474&lt;=10),'[1]Pricing Schedule'!$F$103+('[1]Pricing Schedule'!$F$105*M474),
IF(AND(I474=110000,R474&gt;123.4,R474&lt;=168.2,M474&gt;10),'[1]Pricing Schedule'!$F$111+('[1]Pricing Schedule'!$F$113*M474),
IF(AND(I474=110000,R474&gt;168.2,R474&lt;=336.4,M474&lt;=10),('[1]Pricing Schedule'!$F$103+('[1]Pricing Schedule'!$F$105*M474))*2,
IF(AND(I474=110000,R474&gt;168.2,R474&lt;=336.4,M474&gt;10),('[1]Pricing Schedule'!$F$111+('[1]Pricing Schedule'!$F$113*M474))*2,
IF(AND(I474=110000,R474&gt;336.4,R474&lt;=504.6,M474&lt;=10),('[1]Pricing Schedule'!$F$103+('[1]Pricing Schedule'!$F$105*M474))*3,
IF(AND(I474=110000,R474&gt;336.4,R474&lt;=504.6,M474&gt;10),('[1]Pricing Schedule'!$F$111+('[1]Pricing Schedule'!$F$113*M474))*3,
IF(AND(I474=110000,R474&gt;504.6,R474&lt;=672.8,M474&lt;=10),('[1]Pricing Schedule'!$F$103+('[1]Pricing Schedule'!$F$105*M474))*4,
IF(AND(I474=110000,R474&gt;504.6,R474&lt;=672.8,M474&gt;10),('[1]Pricing Schedule'!$F$111+('[1]Pricing Schedule'!$F$113*M474))*4,
IF(AND(I474=110000,R474&gt;672.8,R474&lt;=841,M474&lt;=10),('[1]Pricing Schedule'!$F$103+('[1]Pricing Schedule'!$F$105*M474))*5,
IF(AND(I474=110000,R474&gt;672.8,R474&lt;=841,M474&gt;10),('[1]Pricing Schedule'!$F$111+('[1]Pricing Schedule'!$F$113*M474))*5,
IF(AND(I474=110000,R474&gt;672.8,R474&lt;=841,M474&lt;=10),('[1]Pricing Schedule'!$F$103+('[1]Pricing Schedule'!$F$105*M474))*5,
IF(AND(I474=110000,R474&gt;672.8,R474&lt;=841,M474&gt;10),('[1]Pricing Schedule'!$F$111+('[1]Pricing Schedule'!$F$113*M474))*5,
IF(AND(I474=110000,R474&gt;1345.6,R474&lt;=1513.8,M474&lt;=10),('[1]Pricing Schedule'!$F$103+('[1]Pricing Schedule'!$F$105*M474))*9,
IF(AND(I474=110000,R474&gt;1345.6,R474&lt;=1513.8,M474&gt;10),('[1]Pricing Schedule'!$F$111+('[1]Pricing Schedule'!$F$113*M474))*9,
9999999999)))))))))))))))))))))))))))))))))))))))</f>
        <v>769410</v>
      </c>
      <c r="T474" s="21">
        <f>IF(AND(I474=38000,R474&lt;=4.5,M474&gt;8),'[1]Pricing Schedule'!$J$9,
IF(AND(I474=38000,R474&lt;=4.5,M474&lt;=8),'[1]Pricing Schedule'!$J$36,
IF(AND(I474=38000,R474&gt;4.5,R474&lt;=9,M474&gt;8),'[1]Pricing Schedule'!$J$18,
IF(AND(I474=38000,R474&gt;4.5,R474&lt;=9,M474&lt;=8),'[1]Pricing Schedule'!$J$36,
IF(AND(I474=38000,R474&gt;9,R474&lt;=12.8,M474&gt;8),'[1]Pricing Schedule'!$J$27,
IF(AND(I474=38000,R474&gt;9,R474&lt;=12.8,M474&lt;=8),'[1]Pricing Schedule'!$J$36,
IF(AND(I474=38000,R474&gt;12.8,R474&lt;=22.8),'[1]Pricing Schedule'!$J$36,
IF(AND(I474=38000,R474&gt;22.8,R474&lt;=30.2),'[1]Pricing Schedule'!$J$45,
IF(AND(I474=38000,R474&gt;30.2,R474&lt;=45.9),'[1]Pricing Schedule'!$J$54,
IF(AND(I474=38000,R474&gt;45.9,R474&lt;=123.4),'[1]Pricing Schedule'!$J$97,
IF(AND(I474=38000,R474&gt;123.4,R474&lt;=168.2,M474&lt;=10),'[1]Pricing Schedule'!$J$105,
IF(AND(I474=38000,R474&gt;123.4,R474&lt;=168.2,M474&gt;10),'[1]Pricing Schedule'!$J$113,
IF(AND(I474=38000,R474&gt;168.2,R474&lt;=336.4,M474&lt;=10),('[1]Pricing Schedule'!$J$105),
IF(AND(I474=38000,R474&gt;168.2,R474&lt;=336.4,M474&gt;10),('[1]Pricing Schedule'!$J$113),
IF(AND(I474=38000,R474&gt;336.4,R474&lt;=504.6,M474&lt;=10),('[1]Pricing Schedule'!$J$105),
IF(AND(I474=38000,R474&gt;336.4,R474&lt;=504.6,M474&gt;10),('[1]Pricing Schedule'!$J$113),
IF(AND(I474=38000,R474&gt;504.6,R474&lt;=672.8,M474&lt;=10),('[1]Pricing Schedule'!$J$105),
IF(AND(I474=38000,R474&gt;504.6,R474&lt;=672.8,M474&gt;10),('[1]Pricing Schedule'!$J$113),
IF(AND(I474=110000,R474&lt;=12.8,M474&gt;2),'[1]Pricing Schedule'!$J$63,
IF(AND(I474=110000,R474&lt;=12.8,M474&lt;=2),'[1]Pricing Schedule'!$J$97,
IF(AND(I474=110000,R474&gt;12.8,R474&lt;=22.8,M474&gt;3),'[1]Pricing Schedule'!$J$72,
IF(AND(I474=110000,R474&gt;12.8,R474&lt;=22.8,M474&lt;=3),'[1]Pricing Schedule'!$J$97,
IF(AND(I474=110000,R474&gt;22.8,R474&lt;=30.2),'[1]Pricing Schedule'!$J$81,
IF(AND(I474=110000,R474&gt;30.2,R474&lt;=45.9),'[1]Pricing Schedule'!$J$90,
IF(AND(I474=110000,R474&gt;45.9,R474&lt;=123.4),'[1]Pricing Schedule'!$J$97,
IF(AND(I474=110000,R474&gt;123.4,R474&lt;=168.2,M474&lt;=10),'[1]Pricing Schedule'!$J$105,
IF(AND(I474=110000,R474&gt;123.4,R474&lt;=168.2,M474&gt;10),'[1]Pricing Schedule'!$J$113,
IF(AND(I474=110000,R474&gt;168.2,R474&lt;=336.2,M474&lt;=10),('[1]Pricing Schedule'!$J$105),
IF(AND(I474=110000,R474&gt;168.2,R474&lt;=336.2,M474&gt;10),('[1]Pricing Schedule'!$J$113),
IF(AND(I474=110000,R474&gt;336.4,R474&lt;=504.6,M474&lt;=10),('[1]Pricing Schedule'!$J$105),
IF(AND(I474=110000,R474&gt;336.4,R474&lt;=504.6,M474&gt;10),('[1]Pricing Schedule'!$J$113),
IF(AND(I474=110000,R474&gt;504.6,R474&lt;=672.8,M474&lt;=10),('[1]Pricing Schedule'!$J$105),
IF(AND(I474=110000,R474&gt;504.6,R474&lt;=672.8,M474&gt;10),('[1]Pricing Schedule'!$J$113),
IF(AND(I474=110000,R474&gt;672.8,R474&lt;=841,M474&lt;=10),('[1]Pricing Schedule'!$J$105),
IF(AND(I474=110000,R474&gt;672.8,R474&lt;=841,M474&gt;10),('[1]Pricing Schedule'!$J$113),
IF(AND(I474=110000,R474&gt;1682,R474&lt;=1850.2,M474&lt;=10),('[1]Pricing Schedule'!$J$105),
IF(AND(I474=110000,R474&gt;1682,R474&lt;=1850.2,M474&gt;10),('[1]Pricing Schedule'!$J$113),
IF(AND(I474=110000,R474&gt;2018.4,R474&lt;=2186.6,M474&lt;=10),('[1]Pricing Schedule'!$J$105),
IF(AND(I474=110000,R474&gt;2018.4,R474&lt;=2186.6,M474&gt;10),('[1]Pricing Schedule'!$J$113),999999999)))))))))))))))))))))))))))))))))))))))</f>
        <v>4</v>
      </c>
      <c r="U474" s="40">
        <f t="shared" si="48"/>
        <v>183192.85714285713</v>
      </c>
      <c r="V474" s="41">
        <f t="shared" si="49"/>
        <v>5.4587281163488903</v>
      </c>
      <c r="Y474" s="23">
        <v>337</v>
      </c>
      <c r="Z474" s="23">
        <v>234</v>
      </c>
      <c r="AR474" s="35"/>
    </row>
    <row r="475" spans="1:44">
      <c r="A475" s="23">
        <v>475</v>
      </c>
      <c r="B475" s="23">
        <v>475</v>
      </c>
      <c r="C475" s="23" t="s">
        <v>888</v>
      </c>
      <c r="D475" s="23" t="s">
        <v>187</v>
      </c>
      <c r="E475" s="23" t="s">
        <v>187</v>
      </c>
      <c r="F475" s="23" t="s">
        <v>188</v>
      </c>
      <c r="G475" s="23" t="s">
        <v>189</v>
      </c>
      <c r="H475" s="23" t="s">
        <v>113</v>
      </c>
      <c r="I475" s="13">
        <v>38000</v>
      </c>
      <c r="J475" s="13">
        <v>38000</v>
      </c>
      <c r="K475" s="23" t="s">
        <v>119</v>
      </c>
      <c r="L475" s="24">
        <v>1.639</v>
      </c>
      <c r="M475" s="37">
        <f t="shared" si="44"/>
        <v>2</v>
      </c>
      <c r="N475" s="24">
        <v>0.222</v>
      </c>
      <c r="O475" s="13">
        <v>2</v>
      </c>
      <c r="P475" s="36">
        <f t="shared" si="45"/>
        <v>0.222</v>
      </c>
      <c r="Q475" s="38">
        <f t="shared" si="46"/>
        <v>4.2</v>
      </c>
      <c r="R475" s="37">
        <f t="shared" si="47"/>
        <v>4.2</v>
      </c>
      <c r="S475" s="39">
        <f>IF(AND(I475=38000,R475&lt;=4.5,M475&gt;8),'[1]Pricing Schedule'!$F$8+('[1]Pricing Schedule'!$F$9*M475),
IF(AND(I475=38000,R475&lt;=4.5,M475&lt;=8),'[1]Pricing Schedule'!$F$34+('[1]Pricing Schedule'!$F$36*M475),
IF(AND(I475=38000,R475&gt;4.5,R475&lt;=9,M475&gt;8),'[1]Pricing Schedule'!$F$17+('[1]Pricing Schedule'!$F$18*M475),
IF(AND(I475=38000,R475&gt;4.5,R475&lt;=9,M475&lt;=8),'[1]Pricing Schedule'!$F$34+('[1]Pricing Schedule'!$F$36*M475),
IF(AND(I475=38000,R475&gt;9,R475&lt;=12.8,M475&gt;8),'[1]Pricing Schedule'!$F$26+('[1]Pricing Schedule'!$F$27*M475),
IF(AND(I475=38000,R475&gt;9,R475&lt;=12.8,M475&lt;=8),'[1]Pricing Schedule'!$F$34+('[1]Pricing Schedule'!$F$36*M475),
IF(AND(I475=38000,R475&gt;12.8,R475&lt;=22.8),'[1]Pricing Schedule'!$F$34+('[1]Pricing Schedule'!$F$36*M475),
IF(AND(I475=38000,R475&gt;22.8,R475&lt;=30.2),'[1]Pricing Schedule'!$F$43+('[1]Pricing Schedule'!$F$45*M475),
IF(AND(I475=38000,R475&gt;30.2,R475&lt;=45.9),'[1]Pricing Schedule'!$F$52+('[1]Pricing Schedule'!$F$54*M475),
IF(AND(I475=38000,R475&gt;45.9,R475&lt;=123.4),'[1]Pricing Schedule'!$F$96+('[1]Pricing Schedule'!$F$97*M475),
IF(AND(I475=38000,R475&gt;123.4,R475&lt;=168.2,M475&lt;=10),'[1]Pricing Schedule'!$F$103+('[1]Pricing Schedule'!$F$105*M475),
IF(AND(I475=38000,R475&gt;123.4,R475&lt;=168.2,M475&gt;10),'[1]Pricing Schedule'!$F$111+('[1]Pricing Schedule'!$F$113*M475),
IF(AND(I475=38000,R475&gt;157.4,R475&lt;=336.4,M475&lt;=10),('[1]Pricing Schedule'!$F$103+('[1]Pricing Schedule'!$F$105*M475))*2,
IF(AND(I475=38000,R475&gt;157.4,R475&lt;=336.4,M475&gt;10),('[1]Pricing Schedule'!$F$111+('[1]Pricing Schedule'!$F$113*M475))*2,
IF(AND(I475=38000,R475&gt;314.8,R475&lt;=504.6,M475&lt;=10),('[1]Pricing Schedule'!$F$103+('[1]Pricing Schedule'!$F$105*M475))*3,
IF(AND(I475=38000,R475&gt;314.8,R475&lt;=504.6,M475&gt;10),('[1]Pricing Schedule'!$F$111+('[1]Pricing Schedule'!$F$113*M475))*3,
IF(AND(I475=38000,R475&gt;472.2,R475&lt;=672.8,M475&lt;=10),('[1]Pricing Schedule'!$F$103+('[1]Pricing Schedule'!$F$105*M475))*4,
IF(AND(I475=38000,R475&gt;472.2,R475&lt;=672.8,M475&gt;10),('[1]Pricing Schedule'!$F$111+('[1]Pricing Schedule'!$F$113*M475))*4,
IF(AND(I475=110000,R475&lt;=12.8,M475&gt;2),'[1]Pricing Schedule'!$F$62+('[1]Pricing Schedule'!$F$63*M475),
IF(AND(I475=110000,R475&lt;=12.8,M475&lt;=2),'[1]Pricing Schedule'!$F$96+('[1]Pricing Schedule'!$F$97*M475),
IF(AND(I475=110000,R475&gt;12.8,R475&lt;=22.8,M475&gt;3),'[1]Pricing Schedule'!$F$71+('[1]Pricing Schedule'!$F$72*M475),
IF(AND(I475=110000,R475&gt;12.8,R475&lt;=22.8,M475&lt;=3),'[1]Pricing Schedule'!$F$96+('[1]Pricing Schedule'!$F$97*M475),
IF(AND(I475=110000,R475&gt;22.8,R475&lt;=30.2),'[1]Pricing Schedule'!$F$80+('[1]Pricing Schedule'!$F$81*M475),
IF(AND(I475=110000,R475&gt;30.2,R475&lt;=45.9),'[1]Pricing Schedule'!$F$89+('[1]Pricing Schedule'!$F$90*M475),
IF(AND(I475=110000,R475&gt;45.9,R475&lt;=123.4),'[1]Pricing Schedule'!$F$96+('[1]Pricing Schedule'!$F$97*M475),
IF(AND(I475=110000,R475&gt;123.4,R475&lt;=168.2,M475&lt;=10),'[1]Pricing Schedule'!$F$103+('[1]Pricing Schedule'!$F$105*M475),
IF(AND(I475=110000,R475&gt;123.4,R475&lt;=168.2,M475&gt;10),'[1]Pricing Schedule'!$F$111+('[1]Pricing Schedule'!$F$113*M475),
IF(AND(I475=110000,R475&gt;168.2,R475&lt;=336.4,M475&lt;=10),('[1]Pricing Schedule'!$F$103+('[1]Pricing Schedule'!$F$105*M475))*2,
IF(AND(I475=110000,R475&gt;168.2,R475&lt;=336.4,M475&gt;10),('[1]Pricing Schedule'!$F$111+('[1]Pricing Schedule'!$F$113*M475))*2,
IF(AND(I475=110000,R475&gt;336.4,R475&lt;=504.6,M475&lt;=10),('[1]Pricing Schedule'!$F$103+('[1]Pricing Schedule'!$F$105*M475))*3,
IF(AND(I475=110000,R475&gt;336.4,R475&lt;=504.6,M475&gt;10),('[1]Pricing Schedule'!$F$111+('[1]Pricing Schedule'!$F$113*M475))*3,
IF(AND(I475=110000,R475&gt;504.6,R475&lt;=672.8,M475&lt;=10),('[1]Pricing Schedule'!$F$103+('[1]Pricing Schedule'!$F$105*M475))*4,
IF(AND(I475=110000,R475&gt;504.6,R475&lt;=672.8,M475&gt;10),('[1]Pricing Schedule'!$F$111+('[1]Pricing Schedule'!$F$113*M475))*4,
IF(AND(I475=110000,R475&gt;672.8,R475&lt;=841,M475&lt;=10),('[1]Pricing Schedule'!$F$103+('[1]Pricing Schedule'!$F$105*M475))*5,
IF(AND(I475=110000,R475&gt;672.8,R475&lt;=841,M475&gt;10),('[1]Pricing Schedule'!$F$111+('[1]Pricing Schedule'!$F$113*M475))*5,
IF(AND(I475=110000,R475&gt;672.8,R475&lt;=841,M475&lt;=10),('[1]Pricing Schedule'!$F$103+('[1]Pricing Schedule'!$F$105*M475))*5,
IF(AND(I475=110000,R475&gt;672.8,R475&lt;=841,M475&gt;10),('[1]Pricing Schedule'!$F$111+('[1]Pricing Schedule'!$F$113*M475))*5,
IF(AND(I475=110000,R475&gt;1345.6,R475&lt;=1513.8,M475&lt;=10),('[1]Pricing Schedule'!$F$103+('[1]Pricing Schedule'!$F$105*M475))*9,
IF(AND(I475=110000,R475&gt;1345.6,R475&lt;=1513.8,M475&gt;10),('[1]Pricing Schedule'!$F$111+('[1]Pricing Schedule'!$F$113*M475))*9,
9999999999)))))))))))))))))))))))))))))))))))))))</f>
        <v>488330</v>
      </c>
      <c r="T475" s="21">
        <f>IF(AND(I475=38000,R475&lt;=4.5,M475&gt;8),'[1]Pricing Schedule'!$J$9,
IF(AND(I475=38000,R475&lt;=4.5,M475&lt;=8),'[1]Pricing Schedule'!$J$36,
IF(AND(I475=38000,R475&gt;4.5,R475&lt;=9,M475&gt;8),'[1]Pricing Schedule'!$J$18,
IF(AND(I475=38000,R475&gt;4.5,R475&lt;=9,M475&lt;=8),'[1]Pricing Schedule'!$J$36,
IF(AND(I475=38000,R475&gt;9,R475&lt;=12.8,M475&gt;8),'[1]Pricing Schedule'!$J$27,
IF(AND(I475=38000,R475&gt;9,R475&lt;=12.8,M475&lt;=8),'[1]Pricing Schedule'!$J$36,
IF(AND(I475=38000,R475&gt;12.8,R475&lt;=22.8),'[1]Pricing Schedule'!$J$36,
IF(AND(I475=38000,R475&gt;22.8,R475&lt;=30.2),'[1]Pricing Schedule'!$J$45,
IF(AND(I475=38000,R475&gt;30.2,R475&lt;=45.9),'[1]Pricing Schedule'!$J$54,
IF(AND(I475=38000,R475&gt;45.9,R475&lt;=123.4),'[1]Pricing Schedule'!$J$97,
IF(AND(I475=38000,R475&gt;123.4,R475&lt;=168.2,M475&lt;=10),'[1]Pricing Schedule'!$J$105,
IF(AND(I475=38000,R475&gt;123.4,R475&lt;=168.2,M475&gt;10),'[1]Pricing Schedule'!$J$113,
IF(AND(I475=38000,R475&gt;168.2,R475&lt;=336.4,M475&lt;=10),('[1]Pricing Schedule'!$J$105),
IF(AND(I475=38000,R475&gt;168.2,R475&lt;=336.4,M475&gt;10),('[1]Pricing Schedule'!$J$113),
IF(AND(I475=38000,R475&gt;336.4,R475&lt;=504.6,M475&lt;=10),('[1]Pricing Schedule'!$J$105),
IF(AND(I475=38000,R475&gt;336.4,R475&lt;=504.6,M475&gt;10),('[1]Pricing Schedule'!$J$113),
IF(AND(I475=38000,R475&gt;504.6,R475&lt;=672.8,M475&lt;=10),('[1]Pricing Schedule'!$J$105),
IF(AND(I475=38000,R475&gt;504.6,R475&lt;=672.8,M475&gt;10),('[1]Pricing Schedule'!$J$113),
IF(AND(I475=110000,R475&lt;=12.8,M475&gt;2),'[1]Pricing Schedule'!$J$63,
IF(AND(I475=110000,R475&lt;=12.8,M475&lt;=2),'[1]Pricing Schedule'!$J$97,
IF(AND(I475=110000,R475&gt;12.8,R475&lt;=22.8,M475&gt;3),'[1]Pricing Schedule'!$J$72,
IF(AND(I475=110000,R475&gt;12.8,R475&lt;=22.8,M475&lt;=3),'[1]Pricing Schedule'!$J$97,
IF(AND(I475=110000,R475&gt;22.8,R475&lt;=30.2),'[1]Pricing Schedule'!$J$81,
IF(AND(I475=110000,R475&gt;30.2,R475&lt;=45.9),'[1]Pricing Schedule'!$J$90,
IF(AND(I475=110000,R475&gt;45.9,R475&lt;=123.4),'[1]Pricing Schedule'!$J$97,
IF(AND(I475=110000,R475&gt;123.4,R475&lt;=168.2,M475&lt;=10),'[1]Pricing Schedule'!$J$105,
IF(AND(I475=110000,R475&gt;123.4,R475&lt;=168.2,M475&gt;10),'[1]Pricing Schedule'!$J$113,
IF(AND(I475=110000,R475&gt;168.2,R475&lt;=336.2,M475&lt;=10),('[1]Pricing Schedule'!$J$105),
IF(AND(I475=110000,R475&gt;168.2,R475&lt;=336.2,M475&gt;10),('[1]Pricing Schedule'!$J$113),
IF(AND(I475=110000,R475&gt;336.4,R475&lt;=504.6,M475&lt;=10),('[1]Pricing Schedule'!$J$105),
IF(AND(I475=110000,R475&gt;336.4,R475&lt;=504.6,M475&gt;10),('[1]Pricing Schedule'!$J$113),
IF(AND(I475=110000,R475&gt;504.6,R475&lt;=672.8,M475&lt;=10),('[1]Pricing Schedule'!$J$105),
IF(AND(I475=110000,R475&gt;504.6,R475&lt;=672.8,M475&gt;10),('[1]Pricing Schedule'!$J$113),
IF(AND(I475=110000,R475&gt;672.8,R475&lt;=841,M475&lt;=10),('[1]Pricing Schedule'!$J$105),
IF(AND(I475=110000,R475&gt;672.8,R475&lt;=841,M475&gt;10),('[1]Pricing Schedule'!$J$113),
IF(AND(I475=110000,R475&gt;1682,R475&lt;=1850.2,M475&lt;=10),('[1]Pricing Schedule'!$J$105),
IF(AND(I475=110000,R475&gt;1682,R475&lt;=1850.2,M475&gt;10),('[1]Pricing Schedule'!$J$113),
IF(AND(I475=110000,R475&gt;2018.4,R475&lt;=2186.6,M475&lt;=10),('[1]Pricing Schedule'!$J$105),
IF(AND(I475=110000,R475&gt;2018.4,R475&lt;=2186.6,M475&gt;10),('[1]Pricing Schedule'!$J$113),999999999)))))))))))))))))))))))))))))))))))))))</f>
        <v>4</v>
      </c>
      <c r="U475" s="40">
        <f t="shared" si="48"/>
        <v>116269.04761904762</v>
      </c>
      <c r="V475" s="41">
        <f t="shared" si="49"/>
        <v>8.6007413019884087</v>
      </c>
      <c r="Y475" s="23">
        <v>595</v>
      </c>
      <c r="Z475" s="23">
        <v>650</v>
      </c>
      <c r="AR475" s="35"/>
    </row>
    <row r="476" spans="1:44">
      <c r="A476" s="23">
        <v>476</v>
      </c>
      <c r="B476" s="23">
        <v>476</v>
      </c>
      <c r="C476" s="23" t="s">
        <v>889</v>
      </c>
      <c r="D476" s="23" t="s">
        <v>116</v>
      </c>
      <c r="E476" s="23" t="s">
        <v>116</v>
      </c>
      <c r="F476" s="23" t="s">
        <v>890</v>
      </c>
      <c r="G476" s="23" t="s">
        <v>891</v>
      </c>
      <c r="H476" s="23" t="s">
        <v>113</v>
      </c>
      <c r="I476" s="13">
        <v>38000</v>
      </c>
      <c r="J476" s="13">
        <v>38000</v>
      </c>
      <c r="K476" s="23" t="s">
        <v>119</v>
      </c>
      <c r="L476" s="24">
        <v>6.7130000000000001</v>
      </c>
      <c r="M476" s="37">
        <f t="shared" si="44"/>
        <v>7</v>
      </c>
      <c r="N476" s="24">
        <v>0.34300000000000003</v>
      </c>
      <c r="O476" s="13">
        <v>2</v>
      </c>
      <c r="P476" s="36">
        <f t="shared" si="45"/>
        <v>0.34300000000000003</v>
      </c>
      <c r="Q476" s="38">
        <f t="shared" si="46"/>
        <v>4.2</v>
      </c>
      <c r="R476" s="37">
        <f t="shared" si="47"/>
        <v>4.2</v>
      </c>
      <c r="S476" s="39">
        <f>IF(AND(I476=38000,R476&lt;=4.5,M476&gt;8),'[1]Pricing Schedule'!$F$8+('[1]Pricing Schedule'!$F$9*M476),
IF(AND(I476=38000,R476&lt;=4.5,M476&lt;=8),'[1]Pricing Schedule'!$F$34+('[1]Pricing Schedule'!$F$36*M476),
IF(AND(I476=38000,R476&gt;4.5,R476&lt;=9,M476&gt;8),'[1]Pricing Schedule'!$F$17+('[1]Pricing Schedule'!$F$18*M476),
IF(AND(I476=38000,R476&gt;4.5,R476&lt;=9,M476&lt;=8),'[1]Pricing Schedule'!$F$34+('[1]Pricing Schedule'!$F$36*M476),
IF(AND(I476=38000,R476&gt;9,R476&lt;=12.8,M476&gt;8),'[1]Pricing Schedule'!$F$26+('[1]Pricing Schedule'!$F$27*M476),
IF(AND(I476=38000,R476&gt;9,R476&lt;=12.8,M476&lt;=8),'[1]Pricing Schedule'!$F$34+('[1]Pricing Schedule'!$F$36*M476),
IF(AND(I476=38000,R476&gt;12.8,R476&lt;=22.8),'[1]Pricing Schedule'!$F$34+('[1]Pricing Schedule'!$F$36*M476),
IF(AND(I476=38000,R476&gt;22.8,R476&lt;=30.2),'[1]Pricing Schedule'!$F$43+('[1]Pricing Schedule'!$F$45*M476),
IF(AND(I476=38000,R476&gt;30.2,R476&lt;=45.9),'[1]Pricing Schedule'!$F$52+('[1]Pricing Schedule'!$F$54*M476),
IF(AND(I476=38000,R476&gt;45.9,R476&lt;=123.4),'[1]Pricing Schedule'!$F$96+('[1]Pricing Schedule'!$F$97*M476),
IF(AND(I476=38000,R476&gt;123.4,R476&lt;=168.2,M476&lt;=10),'[1]Pricing Schedule'!$F$103+('[1]Pricing Schedule'!$F$105*M476),
IF(AND(I476=38000,R476&gt;123.4,R476&lt;=168.2,M476&gt;10),'[1]Pricing Schedule'!$F$111+('[1]Pricing Schedule'!$F$113*M476),
IF(AND(I476=38000,R476&gt;157.4,R476&lt;=336.4,M476&lt;=10),('[1]Pricing Schedule'!$F$103+('[1]Pricing Schedule'!$F$105*M476))*2,
IF(AND(I476=38000,R476&gt;157.4,R476&lt;=336.4,M476&gt;10),('[1]Pricing Schedule'!$F$111+('[1]Pricing Schedule'!$F$113*M476))*2,
IF(AND(I476=38000,R476&gt;314.8,R476&lt;=504.6,M476&lt;=10),('[1]Pricing Schedule'!$F$103+('[1]Pricing Schedule'!$F$105*M476))*3,
IF(AND(I476=38000,R476&gt;314.8,R476&lt;=504.6,M476&gt;10),('[1]Pricing Schedule'!$F$111+('[1]Pricing Schedule'!$F$113*M476))*3,
IF(AND(I476=38000,R476&gt;472.2,R476&lt;=672.8,M476&lt;=10),('[1]Pricing Schedule'!$F$103+('[1]Pricing Schedule'!$F$105*M476))*4,
IF(AND(I476=38000,R476&gt;472.2,R476&lt;=672.8,M476&gt;10),('[1]Pricing Schedule'!$F$111+('[1]Pricing Schedule'!$F$113*M476))*4,
IF(AND(I476=110000,R476&lt;=12.8,M476&gt;2),'[1]Pricing Schedule'!$F$62+('[1]Pricing Schedule'!$F$63*M476),
IF(AND(I476=110000,R476&lt;=12.8,M476&lt;=2),'[1]Pricing Schedule'!$F$96+('[1]Pricing Schedule'!$F$97*M476),
IF(AND(I476=110000,R476&gt;12.8,R476&lt;=22.8,M476&gt;3),'[1]Pricing Schedule'!$F$71+('[1]Pricing Schedule'!$F$72*M476),
IF(AND(I476=110000,R476&gt;12.8,R476&lt;=22.8,M476&lt;=3),'[1]Pricing Schedule'!$F$96+('[1]Pricing Schedule'!$F$97*M476),
IF(AND(I476=110000,R476&gt;22.8,R476&lt;=30.2),'[1]Pricing Schedule'!$F$80+('[1]Pricing Schedule'!$F$81*M476),
IF(AND(I476=110000,R476&gt;30.2,R476&lt;=45.9),'[1]Pricing Schedule'!$F$89+('[1]Pricing Schedule'!$F$90*M476),
IF(AND(I476=110000,R476&gt;45.9,R476&lt;=123.4),'[1]Pricing Schedule'!$F$96+('[1]Pricing Schedule'!$F$97*M476),
IF(AND(I476=110000,R476&gt;123.4,R476&lt;=168.2,M476&lt;=10),'[1]Pricing Schedule'!$F$103+('[1]Pricing Schedule'!$F$105*M476),
IF(AND(I476=110000,R476&gt;123.4,R476&lt;=168.2,M476&gt;10),'[1]Pricing Schedule'!$F$111+('[1]Pricing Schedule'!$F$113*M476),
IF(AND(I476=110000,R476&gt;168.2,R476&lt;=336.4,M476&lt;=10),('[1]Pricing Schedule'!$F$103+('[1]Pricing Schedule'!$F$105*M476))*2,
IF(AND(I476=110000,R476&gt;168.2,R476&lt;=336.4,M476&gt;10),('[1]Pricing Schedule'!$F$111+('[1]Pricing Schedule'!$F$113*M476))*2,
IF(AND(I476=110000,R476&gt;336.4,R476&lt;=504.6,M476&lt;=10),('[1]Pricing Schedule'!$F$103+('[1]Pricing Schedule'!$F$105*M476))*3,
IF(AND(I476=110000,R476&gt;336.4,R476&lt;=504.6,M476&gt;10),('[1]Pricing Schedule'!$F$111+('[1]Pricing Schedule'!$F$113*M476))*3,
IF(AND(I476=110000,R476&gt;504.6,R476&lt;=672.8,M476&lt;=10),('[1]Pricing Schedule'!$F$103+('[1]Pricing Schedule'!$F$105*M476))*4,
IF(AND(I476=110000,R476&gt;504.6,R476&lt;=672.8,M476&gt;10),('[1]Pricing Schedule'!$F$111+('[1]Pricing Schedule'!$F$113*M476))*4,
IF(AND(I476=110000,R476&gt;672.8,R476&lt;=841,M476&lt;=10),('[1]Pricing Schedule'!$F$103+('[1]Pricing Schedule'!$F$105*M476))*5,
IF(AND(I476=110000,R476&gt;672.8,R476&lt;=841,M476&gt;10),('[1]Pricing Schedule'!$F$111+('[1]Pricing Schedule'!$F$113*M476))*5,
IF(AND(I476=110000,R476&gt;672.8,R476&lt;=841,M476&lt;=10),('[1]Pricing Schedule'!$F$103+('[1]Pricing Schedule'!$F$105*M476))*5,
IF(AND(I476=110000,R476&gt;672.8,R476&lt;=841,M476&gt;10),('[1]Pricing Schedule'!$F$111+('[1]Pricing Schedule'!$F$113*M476))*5,
IF(AND(I476=110000,R476&gt;1345.6,R476&lt;=1513.8,M476&lt;=10),('[1]Pricing Schedule'!$F$103+('[1]Pricing Schedule'!$F$105*M476))*9,
IF(AND(I476=110000,R476&gt;1345.6,R476&lt;=1513.8,M476&gt;10),('[1]Pricing Schedule'!$F$111+('[1]Pricing Schedule'!$F$113*M476))*9,
9999999999)))))))))))))))))))))))))))))))))))))))</f>
        <v>839680</v>
      </c>
      <c r="T476" s="21">
        <f>IF(AND(I476=38000,R476&lt;=4.5,M476&gt;8),'[1]Pricing Schedule'!$J$9,
IF(AND(I476=38000,R476&lt;=4.5,M476&lt;=8),'[1]Pricing Schedule'!$J$36,
IF(AND(I476=38000,R476&gt;4.5,R476&lt;=9,M476&gt;8),'[1]Pricing Schedule'!$J$18,
IF(AND(I476=38000,R476&gt;4.5,R476&lt;=9,M476&lt;=8),'[1]Pricing Schedule'!$J$36,
IF(AND(I476=38000,R476&gt;9,R476&lt;=12.8,M476&gt;8),'[1]Pricing Schedule'!$J$27,
IF(AND(I476=38000,R476&gt;9,R476&lt;=12.8,M476&lt;=8),'[1]Pricing Schedule'!$J$36,
IF(AND(I476=38000,R476&gt;12.8,R476&lt;=22.8),'[1]Pricing Schedule'!$J$36,
IF(AND(I476=38000,R476&gt;22.8,R476&lt;=30.2),'[1]Pricing Schedule'!$J$45,
IF(AND(I476=38000,R476&gt;30.2,R476&lt;=45.9),'[1]Pricing Schedule'!$J$54,
IF(AND(I476=38000,R476&gt;45.9,R476&lt;=123.4),'[1]Pricing Schedule'!$J$97,
IF(AND(I476=38000,R476&gt;123.4,R476&lt;=168.2,M476&lt;=10),'[1]Pricing Schedule'!$J$105,
IF(AND(I476=38000,R476&gt;123.4,R476&lt;=168.2,M476&gt;10),'[1]Pricing Schedule'!$J$113,
IF(AND(I476=38000,R476&gt;168.2,R476&lt;=336.4,M476&lt;=10),('[1]Pricing Schedule'!$J$105),
IF(AND(I476=38000,R476&gt;168.2,R476&lt;=336.4,M476&gt;10),('[1]Pricing Schedule'!$J$113),
IF(AND(I476=38000,R476&gt;336.4,R476&lt;=504.6,M476&lt;=10),('[1]Pricing Schedule'!$J$105),
IF(AND(I476=38000,R476&gt;336.4,R476&lt;=504.6,M476&gt;10),('[1]Pricing Schedule'!$J$113),
IF(AND(I476=38000,R476&gt;504.6,R476&lt;=672.8,M476&lt;=10),('[1]Pricing Schedule'!$J$105),
IF(AND(I476=38000,R476&gt;504.6,R476&lt;=672.8,M476&gt;10),('[1]Pricing Schedule'!$J$113),
IF(AND(I476=110000,R476&lt;=12.8,M476&gt;2),'[1]Pricing Schedule'!$J$63,
IF(AND(I476=110000,R476&lt;=12.8,M476&lt;=2),'[1]Pricing Schedule'!$J$97,
IF(AND(I476=110000,R476&gt;12.8,R476&lt;=22.8,M476&gt;3),'[1]Pricing Schedule'!$J$72,
IF(AND(I476=110000,R476&gt;12.8,R476&lt;=22.8,M476&lt;=3),'[1]Pricing Schedule'!$J$97,
IF(AND(I476=110000,R476&gt;22.8,R476&lt;=30.2),'[1]Pricing Schedule'!$J$81,
IF(AND(I476=110000,R476&gt;30.2,R476&lt;=45.9),'[1]Pricing Schedule'!$J$90,
IF(AND(I476=110000,R476&gt;45.9,R476&lt;=123.4),'[1]Pricing Schedule'!$J$97,
IF(AND(I476=110000,R476&gt;123.4,R476&lt;=168.2,M476&lt;=10),'[1]Pricing Schedule'!$J$105,
IF(AND(I476=110000,R476&gt;123.4,R476&lt;=168.2,M476&gt;10),'[1]Pricing Schedule'!$J$113,
IF(AND(I476=110000,R476&gt;168.2,R476&lt;=336.2,M476&lt;=10),('[1]Pricing Schedule'!$J$105),
IF(AND(I476=110000,R476&gt;168.2,R476&lt;=336.2,M476&gt;10),('[1]Pricing Schedule'!$J$113),
IF(AND(I476=110000,R476&gt;336.4,R476&lt;=504.6,M476&lt;=10),('[1]Pricing Schedule'!$J$105),
IF(AND(I476=110000,R476&gt;336.4,R476&lt;=504.6,M476&gt;10),('[1]Pricing Schedule'!$J$113),
IF(AND(I476=110000,R476&gt;504.6,R476&lt;=672.8,M476&lt;=10),('[1]Pricing Schedule'!$J$105),
IF(AND(I476=110000,R476&gt;504.6,R476&lt;=672.8,M476&gt;10),('[1]Pricing Schedule'!$J$113),
IF(AND(I476=110000,R476&gt;672.8,R476&lt;=841,M476&lt;=10),('[1]Pricing Schedule'!$J$105),
IF(AND(I476=110000,R476&gt;672.8,R476&lt;=841,M476&gt;10),('[1]Pricing Schedule'!$J$113),
IF(AND(I476=110000,R476&gt;1682,R476&lt;=1850.2,M476&lt;=10),('[1]Pricing Schedule'!$J$105),
IF(AND(I476=110000,R476&gt;1682,R476&lt;=1850.2,M476&gt;10),('[1]Pricing Schedule'!$J$113),
IF(AND(I476=110000,R476&gt;2018.4,R476&lt;=2186.6,M476&lt;=10),('[1]Pricing Schedule'!$J$105),
IF(AND(I476=110000,R476&gt;2018.4,R476&lt;=2186.6,M476&gt;10),('[1]Pricing Schedule'!$J$113),999999999)))))))))))))))))))))))))))))))))))))))</f>
        <v>4</v>
      </c>
      <c r="U476" s="40">
        <f t="shared" si="48"/>
        <v>199923.80952380953</v>
      </c>
      <c r="V476" s="41">
        <f t="shared" si="49"/>
        <v>5.0019054878048781</v>
      </c>
      <c r="Y476" s="23">
        <v>431</v>
      </c>
      <c r="Z476" s="23">
        <v>549</v>
      </c>
      <c r="AR476" s="35"/>
    </row>
    <row r="477" spans="1:44">
      <c r="A477" s="23">
        <v>477</v>
      </c>
      <c r="B477" s="23">
        <v>477</v>
      </c>
      <c r="C477" s="23" t="s">
        <v>892</v>
      </c>
      <c r="D477" s="23" t="s">
        <v>168</v>
      </c>
      <c r="E477" s="23" t="s">
        <v>168</v>
      </c>
      <c r="F477" s="23" t="s">
        <v>893</v>
      </c>
      <c r="G477" s="23" t="s">
        <v>894</v>
      </c>
      <c r="H477" s="23" t="s">
        <v>113</v>
      </c>
      <c r="I477" s="13">
        <v>38000</v>
      </c>
      <c r="J477" s="13">
        <v>38000</v>
      </c>
      <c r="K477" s="23" t="s">
        <v>119</v>
      </c>
      <c r="L477" s="24">
        <v>8.2119999999999997</v>
      </c>
      <c r="M477" s="37">
        <f t="shared" si="44"/>
        <v>9</v>
      </c>
      <c r="N477" s="24">
        <v>0.38500000000000001</v>
      </c>
      <c r="O477" s="13">
        <v>2</v>
      </c>
      <c r="P477" s="36">
        <f t="shared" si="45"/>
        <v>0.38500000000000001</v>
      </c>
      <c r="Q477" s="38">
        <f t="shared" si="46"/>
        <v>4.2</v>
      </c>
      <c r="R477" s="37">
        <f t="shared" si="47"/>
        <v>4.2</v>
      </c>
      <c r="S477" s="39">
        <f>IF(AND(I477=38000,R477&lt;=4.5,M477&gt;8),'[1]Pricing Schedule'!$F$8+('[1]Pricing Schedule'!$F$9*M477),
IF(AND(I477=38000,R477&lt;=4.5,M477&lt;=8),'[1]Pricing Schedule'!$F$34+('[1]Pricing Schedule'!$F$36*M477),
IF(AND(I477=38000,R477&gt;4.5,R477&lt;=9,M477&gt;8),'[1]Pricing Schedule'!$F$17+('[1]Pricing Schedule'!$F$18*M477),
IF(AND(I477=38000,R477&gt;4.5,R477&lt;=9,M477&lt;=8),'[1]Pricing Schedule'!$F$34+('[1]Pricing Schedule'!$F$36*M477),
IF(AND(I477=38000,R477&gt;9,R477&lt;=12.8,M477&gt;8),'[1]Pricing Schedule'!$F$26+('[1]Pricing Schedule'!$F$27*M477),
IF(AND(I477=38000,R477&gt;9,R477&lt;=12.8,M477&lt;=8),'[1]Pricing Schedule'!$F$34+('[1]Pricing Schedule'!$F$36*M477),
IF(AND(I477=38000,R477&gt;12.8,R477&lt;=22.8),'[1]Pricing Schedule'!$F$34+('[1]Pricing Schedule'!$F$36*M477),
IF(AND(I477=38000,R477&gt;22.8,R477&lt;=30.2),'[1]Pricing Schedule'!$F$43+('[1]Pricing Schedule'!$F$45*M477),
IF(AND(I477=38000,R477&gt;30.2,R477&lt;=45.9),'[1]Pricing Schedule'!$F$52+('[1]Pricing Schedule'!$F$54*M477),
IF(AND(I477=38000,R477&gt;45.9,R477&lt;=123.4),'[1]Pricing Schedule'!$F$96+('[1]Pricing Schedule'!$F$97*M477),
IF(AND(I477=38000,R477&gt;123.4,R477&lt;=168.2,M477&lt;=10),'[1]Pricing Schedule'!$F$103+('[1]Pricing Schedule'!$F$105*M477),
IF(AND(I477=38000,R477&gt;123.4,R477&lt;=168.2,M477&gt;10),'[1]Pricing Schedule'!$F$111+('[1]Pricing Schedule'!$F$113*M477),
IF(AND(I477=38000,R477&gt;157.4,R477&lt;=336.4,M477&lt;=10),('[1]Pricing Schedule'!$F$103+('[1]Pricing Schedule'!$F$105*M477))*2,
IF(AND(I477=38000,R477&gt;157.4,R477&lt;=336.4,M477&gt;10),('[1]Pricing Schedule'!$F$111+('[1]Pricing Schedule'!$F$113*M477))*2,
IF(AND(I477=38000,R477&gt;314.8,R477&lt;=504.6,M477&lt;=10),('[1]Pricing Schedule'!$F$103+('[1]Pricing Schedule'!$F$105*M477))*3,
IF(AND(I477=38000,R477&gt;314.8,R477&lt;=504.6,M477&gt;10),('[1]Pricing Schedule'!$F$111+('[1]Pricing Schedule'!$F$113*M477))*3,
IF(AND(I477=38000,R477&gt;472.2,R477&lt;=672.8,M477&lt;=10),('[1]Pricing Schedule'!$F$103+('[1]Pricing Schedule'!$F$105*M477))*4,
IF(AND(I477=38000,R477&gt;472.2,R477&lt;=672.8,M477&gt;10),('[1]Pricing Schedule'!$F$111+('[1]Pricing Schedule'!$F$113*M477))*4,
IF(AND(I477=110000,R477&lt;=12.8,M477&gt;2),'[1]Pricing Schedule'!$F$62+('[1]Pricing Schedule'!$F$63*M477),
IF(AND(I477=110000,R477&lt;=12.8,M477&lt;=2),'[1]Pricing Schedule'!$F$96+('[1]Pricing Schedule'!$F$97*M477),
IF(AND(I477=110000,R477&gt;12.8,R477&lt;=22.8,M477&gt;3),'[1]Pricing Schedule'!$F$71+('[1]Pricing Schedule'!$F$72*M477),
IF(AND(I477=110000,R477&gt;12.8,R477&lt;=22.8,M477&lt;=3),'[1]Pricing Schedule'!$F$96+('[1]Pricing Schedule'!$F$97*M477),
IF(AND(I477=110000,R477&gt;22.8,R477&lt;=30.2),'[1]Pricing Schedule'!$F$80+('[1]Pricing Schedule'!$F$81*M477),
IF(AND(I477=110000,R477&gt;30.2,R477&lt;=45.9),'[1]Pricing Schedule'!$F$89+('[1]Pricing Schedule'!$F$90*M477),
IF(AND(I477=110000,R477&gt;45.9,R477&lt;=123.4),'[1]Pricing Schedule'!$F$96+('[1]Pricing Schedule'!$F$97*M477),
IF(AND(I477=110000,R477&gt;123.4,R477&lt;=168.2,M477&lt;=10),'[1]Pricing Schedule'!$F$103+('[1]Pricing Schedule'!$F$105*M477),
IF(AND(I477=110000,R477&gt;123.4,R477&lt;=168.2,M477&gt;10),'[1]Pricing Schedule'!$F$111+('[1]Pricing Schedule'!$F$113*M477),
IF(AND(I477=110000,R477&gt;168.2,R477&lt;=336.4,M477&lt;=10),('[1]Pricing Schedule'!$F$103+('[1]Pricing Schedule'!$F$105*M477))*2,
IF(AND(I477=110000,R477&gt;168.2,R477&lt;=336.4,M477&gt;10),('[1]Pricing Schedule'!$F$111+('[1]Pricing Schedule'!$F$113*M477))*2,
IF(AND(I477=110000,R477&gt;336.4,R477&lt;=504.6,M477&lt;=10),('[1]Pricing Schedule'!$F$103+('[1]Pricing Schedule'!$F$105*M477))*3,
IF(AND(I477=110000,R477&gt;336.4,R477&lt;=504.6,M477&gt;10),('[1]Pricing Schedule'!$F$111+('[1]Pricing Schedule'!$F$113*M477))*3,
IF(AND(I477=110000,R477&gt;504.6,R477&lt;=672.8,M477&lt;=10),('[1]Pricing Schedule'!$F$103+('[1]Pricing Schedule'!$F$105*M477))*4,
IF(AND(I477=110000,R477&gt;504.6,R477&lt;=672.8,M477&gt;10),('[1]Pricing Schedule'!$F$111+('[1]Pricing Schedule'!$F$113*M477))*4,
IF(AND(I477=110000,R477&gt;672.8,R477&lt;=841,M477&lt;=10),('[1]Pricing Schedule'!$F$103+('[1]Pricing Schedule'!$F$105*M477))*5,
IF(AND(I477=110000,R477&gt;672.8,R477&lt;=841,M477&gt;10),('[1]Pricing Schedule'!$F$111+('[1]Pricing Schedule'!$F$113*M477))*5,
IF(AND(I477=110000,R477&gt;672.8,R477&lt;=841,M477&lt;=10),('[1]Pricing Schedule'!$F$103+('[1]Pricing Schedule'!$F$105*M477))*5,
IF(AND(I477=110000,R477&gt;672.8,R477&lt;=841,M477&gt;10),('[1]Pricing Schedule'!$F$111+('[1]Pricing Schedule'!$F$113*M477))*5,
IF(AND(I477=110000,R477&gt;1345.6,R477&lt;=1513.8,M477&lt;=10),('[1]Pricing Schedule'!$F$103+('[1]Pricing Schedule'!$F$105*M477))*9,
IF(AND(I477=110000,R477&gt;1345.6,R477&lt;=1513.8,M477&gt;10),('[1]Pricing Schedule'!$F$111+('[1]Pricing Schedule'!$F$113*M477))*9,
9999999999)))))))))))))))))))))))))))))))))))))))</f>
        <v>1334440</v>
      </c>
      <c r="T477" s="21">
        <f>IF(AND(I477=38000,R477&lt;=4.5,M477&gt;8),'[1]Pricing Schedule'!$J$9,
IF(AND(I477=38000,R477&lt;=4.5,M477&lt;=8),'[1]Pricing Schedule'!$J$36,
IF(AND(I477=38000,R477&gt;4.5,R477&lt;=9,M477&gt;8),'[1]Pricing Schedule'!$J$18,
IF(AND(I477=38000,R477&gt;4.5,R477&lt;=9,M477&lt;=8),'[1]Pricing Schedule'!$J$36,
IF(AND(I477=38000,R477&gt;9,R477&lt;=12.8,M477&gt;8),'[1]Pricing Schedule'!$J$27,
IF(AND(I477=38000,R477&gt;9,R477&lt;=12.8,M477&lt;=8),'[1]Pricing Schedule'!$J$36,
IF(AND(I477=38000,R477&gt;12.8,R477&lt;=22.8),'[1]Pricing Schedule'!$J$36,
IF(AND(I477=38000,R477&gt;22.8,R477&lt;=30.2),'[1]Pricing Schedule'!$J$45,
IF(AND(I477=38000,R477&gt;30.2,R477&lt;=45.9),'[1]Pricing Schedule'!$J$54,
IF(AND(I477=38000,R477&gt;45.9,R477&lt;=123.4),'[1]Pricing Schedule'!$J$97,
IF(AND(I477=38000,R477&gt;123.4,R477&lt;=168.2,M477&lt;=10),'[1]Pricing Schedule'!$J$105,
IF(AND(I477=38000,R477&gt;123.4,R477&lt;=168.2,M477&gt;10),'[1]Pricing Schedule'!$J$113,
IF(AND(I477=38000,R477&gt;168.2,R477&lt;=336.4,M477&lt;=10),('[1]Pricing Schedule'!$J$105),
IF(AND(I477=38000,R477&gt;168.2,R477&lt;=336.4,M477&gt;10),('[1]Pricing Schedule'!$J$113),
IF(AND(I477=38000,R477&gt;336.4,R477&lt;=504.6,M477&lt;=10),('[1]Pricing Schedule'!$J$105),
IF(AND(I477=38000,R477&gt;336.4,R477&lt;=504.6,M477&gt;10),('[1]Pricing Schedule'!$J$113),
IF(AND(I477=38000,R477&gt;504.6,R477&lt;=672.8,M477&lt;=10),('[1]Pricing Schedule'!$J$105),
IF(AND(I477=38000,R477&gt;504.6,R477&lt;=672.8,M477&gt;10),('[1]Pricing Schedule'!$J$113),
IF(AND(I477=110000,R477&lt;=12.8,M477&gt;2),'[1]Pricing Schedule'!$J$63,
IF(AND(I477=110000,R477&lt;=12.8,M477&lt;=2),'[1]Pricing Schedule'!$J$97,
IF(AND(I477=110000,R477&gt;12.8,R477&lt;=22.8,M477&gt;3),'[1]Pricing Schedule'!$J$72,
IF(AND(I477=110000,R477&gt;12.8,R477&lt;=22.8,M477&lt;=3),'[1]Pricing Schedule'!$J$97,
IF(AND(I477=110000,R477&gt;22.8,R477&lt;=30.2),'[1]Pricing Schedule'!$J$81,
IF(AND(I477=110000,R477&gt;30.2,R477&lt;=45.9),'[1]Pricing Schedule'!$J$90,
IF(AND(I477=110000,R477&gt;45.9,R477&lt;=123.4),'[1]Pricing Schedule'!$J$97,
IF(AND(I477=110000,R477&gt;123.4,R477&lt;=168.2,M477&lt;=10),'[1]Pricing Schedule'!$J$105,
IF(AND(I477=110000,R477&gt;123.4,R477&lt;=168.2,M477&gt;10),'[1]Pricing Schedule'!$J$113,
IF(AND(I477=110000,R477&gt;168.2,R477&lt;=336.2,M477&lt;=10),('[1]Pricing Schedule'!$J$105),
IF(AND(I477=110000,R477&gt;168.2,R477&lt;=336.2,M477&gt;10),('[1]Pricing Schedule'!$J$113),
IF(AND(I477=110000,R477&gt;336.4,R477&lt;=504.6,M477&lt;=10),('[1]Pricing Schedule'!$J$105),
IF(AND(I477=110000,R477&gt;336.4,R477&lt;=504.6,M477&gt;10),('[1]Pricing Schedule'!$J$113),
IF(AND(I477=110000,R477&gt;504.6,R477&lt;=672.8,M477&lt;=10),('[1]Pricing Schedule'!$J$105),
IF(AND(I477=110000,R477&gt;504.6,R477&lt;=672.8,M477&gt;10),('[1]Pricing Schedule'!$J$113),
IF(AND(I477=110000,R477&gt;672.8,R477&lt;=841,M477&lt;=10),('[1]Pricing Schedule'!$J$105),
IF(AND(I477=110000,R477&gt;672.8,R477&lt;=841,M477&gt;10),('[1]Pricing Schedule'!$J$113),
IF(AND(I477=110000,R477&gt;1682,R477&lt;=1850.2,M477&lt;=10),('[1]Pricing Schedule'!$J$105),
IF(AND(I477=110000,R477&gt;1682,R477&lt;=1850.2,M477&gt;10),('[1]Pricing Schedule'!$J$113),
IF(AND(I477=110000,R477&gt;2018.4,R477&lt;=2186.6,M477&lt;=10),('[1]Pricing Schedule'!$J$105),
IF(AND(I477=110000,R477&gt;2018.4,R477&lt;=2186.6,M477&gt;10),('[1]Pricing Schedule'!$J$113),999999999)))))))))))))))))))))))))))))))))))))))</f>
        <v>1</v>
      </c>
      <c r="U477" s="40">
        <f t="shared" si="48"/>
        <v>317723.80952380953</v>
      </c>
      <c r="V477" s="41">
        <f t="shared" si="49"/>
        <v>3.1473876682353645</v>
      </c>
      <c r="Y477" s="23">
        <v>110</v>
      </c>
      <c r="Z477" s="23">
        <v>639</v>
      </c>
      <c r="AR477" s="35"/>
    </row>
    <row r="478" spans="1:44">
      <c r="A478" s="23">
        <v>478</v>
      </c>
      <c r="B478" s="23">
        <v>478</v>
      </c>
      <c r="C478" s="23" t="s">
        <v>895</v>
      </c>
      <c r="D478" s="23" t="s">
        <v>168</v>
      </c>
      <c r="E478" s="23" t="s">
        <v>168</v>
      </c>
      <c r="F478" s="23" t="s">
        <v>869</v>
      </c>
      <c r="G478" s="23" t="s">
        <v>870</v>
      </c>
      <c r="H478" s="23" t="s">
        <v>113</v>
      </c>
      <c r="I478" s="13">
        <v>38000</v>
      </c>
      <c r="J478" s="13">
        <v>38000</v>
      </c>
      <c r="K478" s="23" t="s">
        <v>119</v>
      </c>
      <c r="L478" s="24">
        <v>6.7439999999999998</v>
      </c>
      <c r="M478" s="37">
        <f t="shared" si="44"/>
        <v>7</v>
      </c>
      <c r="N478" s="24">
        <v>0.21099999999999999</v>
      </c>
      <c r="O478" s="13">
        <v>2</v>
      </c>
      <c r="P478" s="36">
        <f t="shared" si="45"/>
        <v>0.21099999999999999</v>
      </c>
      <c r="Q478" s="38">
        <f t="shared" si="46"/>
        <v>4.2</v>
      </c>
      <c r="R478" s="37">
        <f t="shared" si="47"/>
        <v>4.2</v>
      </c>
      <c r="S478" s="39">
        <f>IF(AND(I478=38000,R478&lt;=4.5,M478&gt;8),'[1]Pricing Schedule'!$F$8+('[1]Pricing Schedule'!$F$9*M478),
IF(AND(I478=38000,R478&lt;=4.5,M478&lt;=8),'[1]Pricing Schedule'!$F$34+('[1]Pricing Schedule'!$F$36*M478),
IF(AND(I478=38000,R478&gt;4.5,R478&lt;=9,M478&gt;8),'[1]Pricing Schedule'!$F$17+('[1]Pricing Schedule'!$F$18*M478),
IF(AND(I478=38000,R478&gt;4.5,R478&lt;=9,M478&lt;=8),'[1]Pricing Schedule'!$F$34+('[1]Pricing Schedule'!$F$36*M478),
IF(AND(I478=38000,R478&gt;9,R478&lt;=12.8,M478&gt;8),'[1]Pricing Schedule'!$F$26+('[1]Pricing Schedule'!$F$27*M478),
IF(AND(I478=38000,R478&gt;9,R478&lt;=12.8,M478&lt;=8),'[1]Pricing Schedule'!$F$34+('[1]Pricing Schedule'!$F$36*M478),
IF(AND(I478=38000,R478&gt;12.8,R478&lt;=22.8),'[1]Pricing Schedule'!$F$34+('[1]Pricing Schedule'!$F$36*M478),
IF(AND(I478=38000,R478&gt;22.8,R478&lt;=30.2),'[1]Pricing Schedule'!$F$43+('[1]Pricing Schedule'!$F$45*M478),
IF(AND(I478=38000,R478&gt;30.2,R478&lt;=45.9),'[1]Pricing Schedule'!$F$52+('[1]Pricing Schedule'!$F$54*M478),
IF(AND(I478=38000,R478&gt;45.9,R478&lt;=123.4),'[1]Pricing Schedule'!$F$96+('[1]Pricing Schedule'!$F$97*M478),
IF(AND(I478=38000,R478&gt;123.4,R478&lt;=168.2,M478&lt;=10),'[1]Pricing Schedule'!$F$103+('[1]Pricing Schedule'!$F$105*M478),
IF(AND(I478=38000,R478&gt;123.4,R478&lt;=168.2,M478&gt;10),'[1]Pricing Schedule'!$F$111+('[1]Pricing Schedule'!$F$113*M478),
IF(AND(I478=38000,R478&gt;157.4,R478&lt;=336.4,M478&lt;=10),('[1]Pricing Schedule'!$F$103+('[1]Pricing Schedule'!$F$105*M478))*2,
IF(AND(I478=38000,R478&gt;157.4,R478&lt;=336.4,M478&gt;10),('[1]Pricing Schedule'!$F$111+('[1]Pricing Schedule'!$F$113*M478))*2,
IF(AND(I478=38000,R478&gt;314.8,R478&lt;=504.6,M478&lt;=10),('[1]Pricing Schedule'!$F$103+('[1]Pricing Schedule'!$F$105*M478))*3,
IF(AND(I478=38000,R478&gt;314.8,R478&lt;=504.6,M478&gt;10),('[1]Pricing Schedule'!$F$111+('[1]Pricing Schedule'!$F$113*M478))*3,
IF(AND(I478=38000,R478&gt;472.2,R478&lt;=672.8,M478&lt;=10),('[1]Pricing Schedule'!$F$103+('[1]Pricing Schedule'!$F$105*M478))*4,
IF(AND(I478=38000,R478&gt;472.2,R478&lt;=672.8,M478&gt;10),('[1]Pricing Schedule'!$F$111+('[1]Pricing Schedule'!$F$113*M478))*4,
IF(AND(I478=110000,R478&lt;=12.8,M478&gt;2),'[1]Pricing Schedule'!$F$62+('[1]Pricing Schedule'!$F$63*M478),
IF(AND(I478=110000,R478&lt;=12.8,M478&lt;=2),'[1]Pricing Schedule'!$F$96+('[1]Pricing Schedule'!$F$97*M478),
IF(AND(I478=110000,R478&gt;12.8,R478&lt;=22.8,M478&gt;3),'[1]Pricing Schedule'!$F$71+('[1]Pricing Schedule'!$F$72*M478),
IF(AND(I478=110000,R478&gt;12.8,R478&lt;=22.8,M478&lt;=3),'[1]Pricing Schedule'!$F$96+('[1]Pricing Schedule'!$F$97*M478),
IF(AND(I478=110000,R478&gt;22.8,R478&lt;=30.2),'[1]Pricing Schedule'!$F$80+('[1]Pricing Schedule'!$F$81*M478),
IF(AND(I478=110000,R478&gt;30.2,R478&lt;=45.9),'[1]Pricing Schedule'!$F$89+('[1]Pricing Schedule'!$F$90*M478),
IF(AND(I478=110000,R478&gt;45.9,R478&lt;=123.4),'[1]Pricing Schedule'!$F$96+('[1]Pricing Schedule'!$F$97*M478),
IF(AND(I478=110000,R478&gt;123.4,R478&lt;=168.2,M478&lt;=10),'[1]Pricing Schedule'!$F$103+('[1]Pricing Schedule'!$F$105*M478),
IF(AND(I478=110000,R478&gt;123.4,R478&lt;=168.2,M478&gt;10),'[1]Pricing Schedule'!$F$111+('[1]Pricing Schedule'!$F$113*M478),
IF(AND(I478=110000,R478&gt;168.2,R478&lt;=336.4,M478&lt;=10),('[1]Pricing Schedule'!$F$103+('[1]Pricing Schedule'!$F$105*M478))*2,
IF(AND(I478=110000,R478&gt;168.2,R478&lt;=336.4,M478&gt;10),('[1]Pricing Schedule'!$F$111+('[1]Pricing Schedule'!$F$113*M478))*2,
IF(AND(I478=110000,R478&gt;336.4,R478&lt;=504.6,M478&lt;=10),('[1]Pricing Schedule'!$F$103+('[1]Pricing Schedule'!$F$105*M478))*3,
IF(AND(I478=110000,R478&gt;336.4,R478&lt;=504.6,M478&gt;10),('[1]Pricing Schedule'!$F$111+('[1]Pricing Schedule'!$F$113*M478))*3,
IF(AND(I478=110000,R478&gt;504.6,R478&lt;=672.8,M478&lt;=10),('[1]Pricing Schedule'!$F$103+('[1]Pricing Schedule'!$F$105*M478))*4,
IF(AND(I478=110000,R478&gt;504.6,R478&lt;=672.8,M478&gt;10),('[1]Pricing Schedule'!$F$111+('[1]Pricing Schedule'!$F$113*M478))*4,
IF(AND(I478=110000,R478&gt;672.8,R478&lt;=841,M478&lt;=10),('[1]Pricing Schedule'!$F$103+('[1]Pricing Schedule'!$F$105*M478))*5,
IF(AND(I478=110000,R478&gt;672.8,R478&lt;=841,M478&gt;10),('[1]Pricing Schedule'!$F$111+('[1]Pricing Schedule'!$F$113*M478))*5,
IF(AND(I478=110000,R478&gt;672.8,R478&lt;=841,M478&lt;=10),('[1]Pricing Schedule'!$F$103+('[1]Pricing Schedule'!$F$105*M478))*5,
IF(AND(I478=110000,R478&gt;672.8,R478&lt;=841,M478&gt;10),('[1]Pricing Schedule'!$F$111+('[1]Pricing Schedule'!$F$113*M478))*5,
IF(AND(I478=110000,R478&gt;1345.6,R478&lt;=1513.8,M478&lt;=10),('[1]Pricing Schedule'!$F$103+('[1]Pricing Schedule'!$F$105*M478))*9,
IF(AND(I478=110000,R478&gt;1345.6,R478&lt;=1513.8,M478&gt;10),('[1]Pricing Schedule'!$F$111+('[1]Pricing Schedule'!$F$113*M478))*9,
9999999999)))))))))))))))))))))))))))))))))))))))</f>
        <v>839680</v>
      </c>
      <c r="T478" s="21">
        <f>IF(AND(I478=38000,R478&lt;=4.5,M478&gt;8),'[1]Pricing Schedule'!$J$9,
IF(AND(I478=38000,R478&lt;=4.5,M478&lt;=8),'[1]Pricing Schedule'!$J$36,
IF(AND(I478=38000,R478&gt;4.5,R478&lt;=9,M478&gt;8),'[1]Pricing Schedule'!$J$18,
IF(AND(I478=38000,R478&gt;4.5,R478&lt;=9,M478&lt;=8),'[1]Pricing Schedule'!$J$36,
IF(AND(I478=38000,R478&gt;9,R478&lt;=12.8,M478&gt;8),'[1]Pricing Schedule'!$J$27,
IF(AND(I478=38000,R478&gt;9,R478&lt;=12.8,M478&lt;=8),'[1]Pricing Schedule'!$J$36,
IF(AND(I478=38000,R478&gt;12.8,R478&lt;=22.8),'[1]Pricing Schedule'!$J$36,
IF(AND(I478=38000,R478&gt;22.8,R478&lt;=30.2),'[1]Pricing Schedule'!$J$45,
IF(AND(I478=38000,R478&gt;30.2,R478&lt;=45.9),'[1]Pricing Schedule'!$J$54,
IF(AND(I478=38000,R478&gt;45.9,R478&lt;=123.4),'[1]Pricing Schedule'!$J$97,
IF(AND(I478=38000,R478&gt;123.4,R478&lt;=168.2,M478&lt;=10),'[1]Pricing Schedule'!$J$105,
IF(AND(I478=38000,R478&gt;123.4,R478&lt;=168.2,M478&gt;10),'[1]Pricing Schedule'!$J$113,
IF(AND(I478=38000,R478&gt;168.2,R478&lt;=336.4,M478&lt;=10),('[1]Pricing Schedule'!$J$105),
IF(AND(I478=38000,R478&gt;168.2,R478&lt;=336.4,M478&gt;10),('[1]Pricing Schedule'!$J$113),
IF(AND(I478=38000,R478&gt;336.4,R478&lt;=504.6,M478&lt;=10),('[1]Pricing Schedule'!$J$105),
IF(AND(I478=38000,R478&gt;336.4,R478&lt;=504.6,M478&gt;10),('[1]Pricing Schedule'!$J$113),
IF(AND(I478=38000,R478&gt;504.6,R478&lt;=672.8,M478&lt;=10),('[1]Pricing Schedule'!$J$105),
IF(AND(I478=38000,R478&gt;504.6,R478&lt;=672.8,M478&gt;10),('[1]Pricing Schedule'!$J$113),
IF(AND(I478=110000,R478&lt;=12.8,M478&gt;2),'[1]Pricing Schedule'!$J$63,
IF(AND(I478=110000,R478&lt;=12.8,M478&lt;=2),'[1]Pricing Schedule'!$J$97,
IF(AND(I478=110000,R478&gt;12.8,R478&lt;=22.8,M478&gt;3),'[1]Pricing Schedule'!$J$72,
IF(AND(I478=110000,R478&gt;12.8,R478&lt;=22.8,M478&lt;=3),'[1]Pricing Schedule'!$J$97,
IF(AND(I478=110000,R478&gt;22.8,R478&lt;=30.2),'[1]Pricing Schedule'!$J$81,
IF(AND(I478=110000,R478&gt;30.2,R478&lt;=45.9),'[1]Pricing Schedule'!$J$90,
IF(AND(I478=110000,R478&gt;45.9,R478&lt;=123.4),'[1]Pricing Schedule'!$J$97,
IF(AND(I478=110000,R478&gt;123.4,R478&lt;=168.2,M478&lt;=10),'[1]Pricing Schedule'!$J$105,
IF(AND(I478=110000,R478&gt;123.4,R478&lt;=168.2,M478&gt;10),'[1]Pricing Schedule'!$J$113,
IF(AND(I478=110000,R478&gt;168.2,R478&lt;=336.2,M478&lt;=10),('[1]Pricing Schedule'!$J$105),
IF(AND(I478=110000,R478&gt;168.2,R478&lt;=336.2,M478&gt;10),('[1]Pricing Schedule'!$J$113),
IF(AND(I478=110000,R478&gt;336.4,R478&lt;=504.6,M478&lt;=10),('[1]Pricing Schedule'!$J$105),
IF(AND(I478=110000,R478&gt;336.4,R478&lt;=504.6,M478&gt;10),('[1]Pricing Schedule'!$J$113),
IF(AND(I478=110000,R478&gt;504.6,R478&lt;=672.8,M478&lt;=10),('[1]Pricing Schedule'!$J$105),
IF(AND(I478=110000,R478&gt;504.6,R478&lt;=672.8,M478&gt;10),('[1]Pricing Schedule'!$J$113),
IF(AND(I478=110000,R478&gt;672.8,R478&lt;=841,M478&lt;=10),('[1]Pricing Schedule'!$J$105),
IF(AND(I478=110000,R478&gt;672.8,R478&lt;=841,M478&gt;10),('[1]Pricing Schedule'!$J$113),
IF(AND(I478=110000,R478&gt;1682,R478&lt;=1850.2,M478&lt;=10),('[1]Pricing Schedule'!$J$105),
IF(AND(I478=110000,R478&gt;1682,R478&lt;=1850.2,M478&gt;10),('[1]Pricing Schedule'!$J$113),
IF(AND(I478=110000,R478&gt;2018.4,R478&lt;=2186.6,M478&lt;=10),('[1]Pricing Schedule'!$J$105),
IF(AND(I478=110000,R478&gt;2018.4,R478&lt;=2186.6,M478&gt;10),('[1]Pricing Schedule'!$J$113),999999999)))))))))))))))))))))))))))))))))))))))</f>
        <v>4</v>
      </c>
      <c r="U478" s="40">
        <f t="shared" si="48"/>
        <v>199923.80952380953</v>
      </c>
      <c r="V478" s="41">
        <f t="shared" si="49"/>
        <v>5.0019054878048781</v>
      </c>
      <c r="Y478" s="23">
        <v>610</v>
      </c>
      <c r="Z478" s="23">
        <v>640</v>
      </c>
      <c r="AR478" s="35"/>
    </row>
    <row r="479" spans="1:44">
      <c r="A479" s="23">
        <v>479</v>
      </c>
      <c r="B479" s="23">
        <v>479</v>
      </c>
      <c r="C479" s="23" t="s">
        <v>896</v>
      </c>
      <c r="D479" s="23" t="s">
        <v>168</v>
      </c>
      <c r="E479" s="23" t="s">
        <v>168</v>
      </c>
      <c r="F479" s="23" t="s">
        <v>869</v>
      </c>
      <c r="G479" s="23" t="s">
        <v>870</v>
      </c>
      <c r="H479" s="23" t="s">
        <v>113</v>
      </c>
      <c r="I479" s="13">
        <v>38000</v>
      </c>
      <c r="J479" s="13">
        <v>38000</v>
      </c>
      <c r="K479" s="23" t="s">
        <v>119</v>
      </c>
      <c r="L479" s="24">
        <v>7.2919999999999998</v>
      </c>
      <c r="M479" s="37">
        <f t="shared" si="44"/>
        <v>8</v>
      </c>
      <c r="N479" s="24">
        <v>0.27400000000000002</v>
      </c>
      <c r="O479" s="13">
        <v>2</v>
      </c>
      <c r="P479" s="36">
        <f t="shared" si="45"/>
        <v>0.27400000000000002</v>
      </c>
      <c r="Q479" s="38">
        <f t="shared" si="46"/>
        <v>4.2</v>
      </c>
      <c r="R479" s="37">
        <f t="shared" si="47"/>
        <v>4.2</v>
      </c>
      <c r="S479" s="39">
        <f>IF(AND(I479=38000,R479&lt;=4.5,M479&gt;8),'[1]Pricing Schedule'!$F$8+('[1]Pricing Schedule'!$F$9*M479),
IF(AND(I479=38000,R479&lt;=4.5,M479&lt;=8),'[1]Pricing Schedule'!$F$34+('[1]Pricing Schedule'!$F$36*M479),
IF(AND(I479=38000,R479&gt;4.5,R479&lt;=9,M479&gt;8),'[1]Pricing Schedule'!$F$17+('[1]Pricing Schedule'!$F$18*M479),
IF(AND(I479=38000,R479&gt;4.5,R479&lt;=9,M479&lt;=8),'[1]Pricing Schedule'!$F$34+('[1]Pricing Schedule'!$F$36*M479),
IF(AND(I479=38000,R479&gt;9,R479&lt;=12.8,M479&gt;8),'[1]Pricing Schedule'!$F$26+('[1]Pricing Schedule'!$F$27*M479),
IF(AND(I479=38000,R479&gt;9,R479&lt;=12.8,M479&lt;=8),'[1]Pricing Schedule'!$F$34+('[1]Pricing Schedule'!$F$36*M479),
IF(AND(I479=38000,R479&gt;12.8,R479&lt;=22.8),'[1]Pricing Schedule'!$F$34+('[1]Pricing Schedule'!$F$36*M479),
IF(AND(I479=38000,R479&gt;22.8,R479&lt;=30.2),'[1]Pricing Schedule'!$F$43+('[1]Pricing Schedule'!$F$45*M479),
IF(AND(I479=38000,R479&gt;30.2,R479&lt;=45.9),'[1]Pricing Schedule'!$F$52+('[1]Pricing Schedule'!$F$54*M479),
IF(AND(I479=38000,R479&gt;45.9,R479&lt;=123.4),'[1]Pricing Schedule'!$F$96+('[1]Pricing Schedule'!$F$97*M479),
IF(AND(I479=38000,R479&gt;123.4,R479&lt;=168.2,M479&lt;=10),'[1]Pricing Schedule'!$F$103+('[1]Pricing Schedule'!$F$105*M479),
IF(AND(I479=38000,R479&gt;123.4,R479&lt;=168.2,M479&gt;10),'[1]Pricing Schedule'!$F$111+('[1]Pricing Schedule'!$F$113*M479),
IF(AND(I479=38000,R479&gt;157.4,R479&lt;=336.4,M479&lt;=10),('[1]Pricing Schedule'!$F$103+('[1]Pricing Schedule'!$F$105*M479))*2,
IF(AND(I479=38000,R479&gt;157.4,R479&lt;=336.4,M479&gt;10),('[1]Pricing Schedule'!$F$111+('[1]Pricing Schedule'!$F$113*M479))*2,
IF(AND(I479=38000,R479&gt;314.8,R479&lt;=504.6,M479&lt;=10),('[1]Pricing Schedule'!$F$103+('[1]Pricing Schedule'!$F$105*M479))*3,
IF(AND(I479=38000,R479&gt;314.8,R479&lt;=504.6,M479&gt;10),('[1]Pricing Schedule'!$F$111+('[1]Pricing Schedule'!$F$113*M479))*3,
IF(AND(I479=38000,R479&gt;472.2,R479&lt;=672.8,M479&lt;=10),('[1]Pricing Schedule'!$F$103+('[1]Pricing Schedule'!$F$105*M479))*4,
IF(AND(I479=38000,R479&gt;472.2,R479&lt;=672.8,M479&gt;10),('[1]Pricing Schedule'!$F$111+('[1]Pricing Schedule'!$F$113*M479))*4,
IF(AND(I479=110000,R479&lt;=12.8,M479&gt;2),'[1]Pricing Schedule'!$F$62+('[1]Pricing Schedule'!$F$63*M479),
IF(AND(I479=110000,R479&lt;=12.8,M479&lt;=2),'[1]Pricing Schedule'!$F$96+('[1]Pricing Schedule'!$F$97*M479),
IF(AND(I479=110000,R479&gt;12.8,R479&lt;=22.8,M479&gt;3),'[1]Pricing Schedule'!$F$71+('[1]Pricing Schedule'!$F$72*M479),
IF(AND(I479=110000,R479&gt;12.8,R479&lt;=22.8,M479&lt;=3),'[1]Pricing Schedule'!$F$96+('[1]Pricing Schedule'!$F$97*M479),
IF(AND(I479=110000,R479&gt;22.8,R479&lt;=30.2),'[1]Pricing Schedule'!$F$80+('[1]Pricing Schedule'!$F$81*M479),
IF(AND(I479=110000,R479&gt;30.2,R479&lt;=45.9),'[1]Pricing Schedule'!$F$89+('[1]Pricing Schedule'!$F$90*M479),
IF(AND(I479=110000,R479&gt;45.9,R479&lt;=123.4),'[1]Pricing Schedule'!$F$96+('[1]Pricing Schedule'!$F$97*M479),
IF(AND(I479=110000,R479&gt;123.4,R479&lt;=168.2,M479&lt;=10),'[1]Pricing Schedule'!$F$103+('[1]Pricing Schedule'!$F$105*M479),
IF(AND(I479=110000,R479&gt;123.4,R479&lt;=168.2,M479&gt;10),'[1]Pricing Schedule'!$F$111+('[1]Pricing Schedule'!$F$113*M479),
IF(AND(I479=110000,R479&gt;168.2,R479&lt;=336.4,M479&lt;=10),('[1]Pricing Schedule'!$F$103+('[1]Pricing Schedule'!$F$105*M479))*2,
IF(AND(I479=110000,R479&gt;168.2,R479&lt;=336.4,M479&gt;10),('[1]Pricing Schedule'!$F$111+('[1]Pricing Schedule'!$F$113*M479))*2,
IF(AND(I479=110000,R479&gt;336.4,R479&lt;=504.6,M479&lt;=10),('[1]Pricing Schedule'!$F$103+('[1]Pricing Schedule'!$F$105*M479))*3,
IF(AND(I479=110000,R479&gt;336.4,R479&lt;=504.6,M479&gt;10),('[1]Pricing Schedule'!$F$111+('[1]Pricing Schedule'!$F$113*M479))*3,
IF(AND(I479=110000,R479&gt;504.6,R479&lt;=672.8,M479&lt;=10),('[1]Pricing Schedule'!$F$103+('[1]Pricing Schedule'!$F$105*M479))*4,
IF(AND(I479=110000,R479&gt;504.6,R479&lt;=672.8,M479&gt;10),('[1]Pricing Schedule'!$F$111+('[1]Pricing Schedule'!$F$113*M479))*4,
IF(AND(I479=110000,R479&gt;672.8,R479&lt;=841,M479&lt;=10),('[1]Pricing Schedule'!$F$103+('[1]Pricing Schedule'!$F$105*M479))*5,
IF(AND(I479=110000,R479&gt;672.8,R479&lt;=841,M479&gt;10),('[1]Pricing Schedule'!$F$111+('[1]Pricing Schedule'!$F$113*M479))*5,
IF(AND(I479=110000,R479&gt;672.8,R479&lt;=841,M479&lt;=10),('[1]Pricing Schedule'!$F$103+('[1]Pricing Schedule'!$F$105*M479))*5,
IF(AND(I479=110000,R479&gt;672.8,R479&lt;=841,M479&gt;10),('[1]Pricing Schedule'!$F$111+('[1]Pricing Schedule'!$F$113*M479))*5,
IF(AND(I479=110000,R479&gt;1345.6,R479&lt;=1513.8,M479&lt;=10),('[1]Pricing Schedule'!$F$103+('[1]Pricing Schedule'!$F$105*M479))*9,
IF(AND(I479=110000,R479&gt;1345.6,R479&lt;=1513.8,M479&gt;10),('[1]Pricing Schedule'!$F$111+('[1]Pricing Schedule'!$F$113*M479))*9,
9999999999)))))))))))))))))))))))))))))))))))))))</f>
        <v>909950</v>
      </c>
      <c r="T479" s="21">
        <f>IF(AND(I479=38000,R479&lt;=4.5,M479&gt;8),'[1]Pricing Schedule'!$J$9,
IF(AND(I479=38000,R479&lt;=4.5,M479&lt;=8),'[1]Pricing Schedule'!$J$36,
IF(AND(I479=38000,R479&gt;4.5,R479&lt;=9,M479&gt;8),'[1]Pricing Schedule'!$J$18,
IF(AND(I479=38000,R479&gt;4.5,R479&lt;=9,M479&lt;=8),'[1]Pricing Schedule'!$J$36,
IF(AND(I479=38000,R479&gt;9,R479&lt;=12.8,M479&gt;8),'[1]Pricing Schedule'!$J$27,
IF(AND(I479=38000,R479&gt;9,R479&lt;=12.8,M479&lt;=8),'[1]Pricing Schedule'!$J$36,
IF(AND(I479=38000,R479&gt;12.8,R479&lt;=22.8),'[1]Pricing Schedule'!$J$36,
IF(AND(I479=38000,R479&gt;22.8,R479&lt;=30.2),'[1]Pricing Schedule'!$J$45,
IF(AND(I479=38000,R479&gt;30.2,R479&lt;=45.9),'[1]Pricing Schedule'!$J$54,
IF(AND(I479=38000,R479&gt;45.9,R479&lt;=123.4),'[1]Pricing Schedule'!$J$97,
IF(AND(I479=38000,R479&gt;123.4,R479&lt;=168.2,M479&lt;=10),'[1]Pricing Schedule'!$J$105,
IF(AND(I479=38000,R479&gt;123.4,R479&lt;=168.2,M479&gt;10),'[1]Pricing Schedule'!$J$113,
IF(AND(I479=38000,R479&gt;168.2,R479&lt;=336.4,M479&lt;=10),('[1]Pricing Schedule'!$J$105),
IF(AND(I479=38000,R479&gt;168.2,R479&lt;=336.4,M479&gt;10),('[1]Pricing Schedule'!$J$113),
IF(AND(I479=38000,R479&gt;336.4,R479&lt;=504.6,M479&lt;=10),('[1]Pricing Schedule'!$J$105),
IF(AND(I479=38000,R479&gt;336.4,R479&lt;=504.6,M479&gt;10),('[1]Pricing Schedule'!$J$113),
IF(AND(I479=38000,R479&gt;504.6,R479&lt;=672.8,M479&lt;=10),('[1]Pricing Schedule'!$J$105),
IF(AND(I479=38000,R479&gt;504.6,R479&lt;=672.8,M479&gt;10),('[1]Pricing Schedule'!$J$113),
IF(AND(I479=110000,R479&lt;=12.8,M479&gt;2),'[1]Pricing Schedule'!$J$63,
IF(AND(I479=110000,R479&lt;=12.8,M479&lt;=2),'[1]Pricing Schedule'!$J$97,
IF(AND(I479=110000,R479&gt;12.8,R479&lt;=22.8,M479&gt;3),'[1]Pricing Schedule'!$J$72,
IF(AND(I479=110000,R479&gt;12.8,R479&lt;=22.8,M479&lt;=3),'[1]Pricing Schedule'!$J$97,
IF(AND(I479=110000,R479&gt;22.8,R479&lt;=30.2),'[1]Pricing Schedule'!$J$81,
IF(AND(I479=110000,R479&gt;30.2,R479&lt;=45.9),'[1]Pricing Schedule'!$J$90,
IF(AND(I479=110000,R479&gt;45.9,R479&lt;=123.4),'[1]Pricing Schedule'!$J$97,
IF(AND(I479=110000,R479&gt;123.4,R479&lt;=168.2,M479&lt;=10),'[1]Pricing Schedule'!$J$105,
IF(AND(I479=110000,R479&gt;123.4,R479&lt;=168.2,M479&gt;10),'[1]Pricing Schedule'!$J$113,
IF(AND(I479=110000,R479&gt;168.2,R479&lt;=336.2,M479&lt;=10),('[1]Pricing Schedule'!$J$105),
IF(AND(I479=110000,R479&gt;168.2,R479&lt;=336.2,M479&gt;10),('[1]Pricing Schedule'!$J$113),
IF(AND(I479=110000,R479&gt;336.4,R479&lt;=504.6,M479&lt;=10),('[1]Pricing Schedule'!$J$105),
IF(AND(I479=110000,R479&gt;336.4,R479&lt;=504.6,M479&gt;10),('[1]Pricing Schedule'!$J$113),
IF(AND(I479=110000,R479&gt;504.6,R479&lt;=672.8,M479&lt;=10),('[1]Pricing Schedule'!$J$105),
IF(AND(I479=110000,R479&gt;504.6,R479&lt;=672.8,M479&gt;10),('[1]Pricing Schedule'!$J$113),
IF(AND(I479=110000,R479&gt;672.8,R479&lt;=841,M479&lt;=10),('[1]Pricing Schedule'!$J$105),
IF(AND(I479=110000,R479&gt;672.8,R479&lt;=841,M479&gt;10),('[1]Pricing Schedule'!$J$113),
IF(AND(I479=110000,R479&gt;1682,R479&lt;=1850.2,M479&lt;=10),('[1]Pricing Schedule'!$J$105),
IF(AND(I479=110000,R479&gt;1682,R479&lt;=1850.2,M479&gt;10),('[1]Pricing Schedule'!$J$113),
IF(AND(I479=110000,R479&gt;2018.4,R479&lt;=2186.6,M479&lt;=10),('[1]Pricing Schedule'!$J$105),
IF(AND(I479=110000,R479&gt;2018.4,R479&lt;=2186.6,M479&gt;10),('[1]Pricing Schedule'!$J$113),999999999)))))))))))))))))))))))))))))))))))))))</f>
        <v>4</v>
      </c>
      <c r="U479" s="40">
        <f t="shared" si="48"/>
        <v>216654.76190476189</v>
      </c>
      <c r="V479" s="41">
        <f t="shared" si="49"/>
        <v>4.6156382218803227</v>
      </c>
      <c r="Y479" s="23">
        <v>273</v>
      </c>
      <c r="Z479" s="23">
        <v>640</v>
      </c>
      <c r="AR479" s="35"/>
    </row>
    <row r="480" spans="1:44">
      <c r="A480" s="23">
        <v>480</v>
      </c>
      <c r="B480" s="23">
        <v>480</v>
      </c>
      <c r="C480" s="23" t="s">
        <v>897</v>
      </c>
      <c r="D480" s="23" t="s">
        <v>121</v>
      </c>
      <c r="E480" s="23" t="s">
        <v>121</v>
      </c>
      <c r="F480" s="23" t="s">
        <v>465</v>
      </c>
      <c r="G480" s="23" t="s">
        <v>466</v>
      </c>
      <c r="H480" s="23" t="s">
        <v>113</v>
      </c>
      <c r="I480" s="13">
        <v>38000</v>
      </c>
      <c r="J480" s="13">
        <v>38000</v>
      </c>
      <c r="K480" s="23" t="s">
        <v>119</v>
      </c>
      <c r="L480" s="24">
        <v>6.06</v>
      </c>
      <c r="M480" s="37">
        <f t="shared" si="44"/>
        <v>7</v>
      </c>
      <c r="N480" s="24">
        <v>0.13400000000000001</v>
      </c>
      <c r="O480" s="13">
        <v>2</v>
      </c>
      <c r="P480" s="36">
        <f t="shared" si="45"/>
        <v>0.13400000000000001</v>
      </c>
      <c r="Q480" s="38">
        <f t="shared" si="46"/>
        <v>4.2</v>
      </c>
      <c r="R480" s="37">
        <f t="shared" si="47"/>
        <v>4.2</v>
      </c>
      <c r="S480" s="39">
        <f>IF(AND(I480=38000,R480&lt;=4.5,M480&gt;8),'[1]Pricing Schedule'!$F$8+('[1]Pricing Schedule'!$F$9*M480),
IF(AND(I480=38000,R480&lt;=4.5,M480&lt;=8),'[1]Pricing Schedule'!$F$34+('[1]Pricing Schedule'!$F$36*M480),
IF(AND(I480=38000,R480&gt;4.5,R480&lt;=9,M480&gt;8),'[1]Pricing Schedule'!$F$17+('[1]Pricing Schedule'!$F$18*M480),
IF(AND(I480=38000,R480&gt;4.5,R480&lt;=9,M480&lt;=8),'[1]Pricing Schedule'!$F$34+('[1]Pricing Schedule'!$F$36*M480),
IF(AND(I480=38000,R480&gt;9,R480&lt;=12.8,M480&gt;8),'[1]Pricing Schedule'!$F$26+('[1]Pricing Schedule'!$F$27*M480),
IF(AND(I480=38000,R480&gt;9,R480&lt;=12.8,M480&lt;=8),'[1]Pricing Schedule'!$F$34+('[1]Pricing Schedule'!$F$36*M480),
IF(AND(I480=38000,R480&gt;12.8,R480&lt;=22.8),'[1]Pricing Schedule'!$F$34+('[1]Pricing Schedule'!$F$36*M480),
IF(AND(I480=38000,R480&gt;22.8,R480&lt;=30.2),'[1]Pricing Schedule'!$F$43+('[1]Pricing Schedule'!$F$45*M480),
IF(AND(I480=38000,R480&gt;30.2,R480&lt;=45.9),'[1]Pricing Schedule'!$F$52+('[1]Pricing Schedule'!$F$54*M480),
IF(AND(I480=38000,R480&gt;45.9,R480&lt;=123.4),'[1]Pricing Schedule'!$F$96+('[1]Pricing Schedule'!$F$97*M480),
IF(AND(I480=38000,R480&gt;123.4,R480&lt;=168.2,M480&lt;=10),'[1]Pricing Schedule'!$F$103+('[1]Pricing Schedule'!$F$105*M480),
IF(AND(I480=38000,R480&gt;123.4,R480&lt;=168.2,M480&gt;10),'[1]Pricing Schedule'!$F$111+('[1]Pricing Schedule'!$F$113*M480),
IF(AND(I480=38000,R480&gt;157.4,R480&lt;=336.4,M480&lt;=10),('[1]Pricing Schedule'!$F$103+('[1]Pricing Schedule'!$F$105*M480))*2,
IF(AND(I480=38000,R480&gt;157.4,R480&lt;=336.4,M480&gt;10),('[1]Pricing Schedule'!$F$111+('[1]Pricing Schedule'!$F$113*M480))*2,
IF(AND(I480=38000,R480&gt;314.8,R480&lt;=504.6,M480&lt;=10),('[1]Pricing Schedule'!$F$103+('[1]Pricing Schedule'!$F$105*M480))*3,
IF(AND(I480=38000,R480&gt;314.8,R480&lt;=504.6,M480&gt;10),('[1]Pricing Schedule'!$F$111+('[1]Pricing Schedule'!$F$113*M480))*3,
IF(AND(I480=38000,R480&gt;472.2,R480&lt;=672.8,M480&lt;=10),('[1]Pricing Schedule'!$F$103+('[1]Pricing Schedule'!$F$105*M480))*4,
IF(AND(I480=38000,R480&gt;472.2,R480&lt;=672.8,M480&gt;10),('[1]Pricing Schedule'!$F$111+('[1]Pricing Schedule'!$F$113*M480))*4,
IF(AND(I480=110000,R480&lt;=12.8,M480&gt;2),'[1]Pricing Schedule'!$F$62+('[1]Pricing Schedule'!$F$63*M480),
IF(AND(I480=110000,R480&lt;=12.8,M480&lt;=2),'[1]Pricing Schedule'!$F$96+('[1]Pricing Schedule'!$F$97*M480),
IF(AND(I480=110000,R480&gt;12.8,R480&lt;=22.8,M480&gt;3),'[1]Pricing Schedule'!$F$71+('[1]Pricing Schedule'!$F$72*M480),
IF(AND(I480=110000,R480&gt;12.8,R480&lt;=22.8,M480&lt;=3),'[1]Pricing Schedule'!$F$96+('[1]Pricing Schedule'!$F$97*M480),
IF(AND(I480=110000,R480&gt;22.8,R480&lt;=30.2),'[1]Pricing Schedule'!$F$80+('[1]Pricing Schedule'!$F$81*M480),
IF(AND(I480=110000,R480&gt;30.2,R480&lt;=45.9),'[1]Pricing Schedule'!$F$89+('[1]Pricing Schedule'!$F$90*M480),
IF(AND(I480=110000,R480&gt;45.9,R480&lt;=123.4),'[1]Pricing Schedule'!$F$96+('[1]Pricing Schedule'!$F$97*M480),
IF(AND(I480=110000,R480&gt;123.4,R480&lt;=168.2,M480&lt;=10),'[1]Pricing Schedule'!$F$103+('[1]Pricing Schedule'!$F$105*M480),
IF(AND(I480=110000,R480&gt;123.4,R480&lt;=168.2,M480&gt;10),'[1]Pricing Schedule'!$F$111+('[1]Pricing Schedule'!$F$113*M480),
IF(AND(I480=110000,R480&gt;168.2,R480&lt;=336.4,M480&lt;=10),('[1]Pricing Schedule'!$F$103+('[1]Pricing Schedule'!$F$105*M480))*2,
IF(AND(I480=110000,R480&gt;168.2,R480&lt;=336.4,M480&gt;10),('[1]Pricing Schedule'!$F$111+('[1]Pricing Schedule'!$F$113*M480))*2,
IF(AND(I480=110000,R480&gt;336.4,R480&lt;=504.6,M480&lt;=10),('[1]Pricing Schedule'!$F$103+('[1]Pricing Schedule'!$F$105*M480))*3,
IF(AND(I480=110000,R480&gt;336.4,R480&lt;=504.6,M480&gt;10),('[1]Pricing Schedule'!$F$111+('[1]Pricing Schedule'!$F$113*M480))*3,
IF(AND(I480=110000,R480&gt;504.6,R480&lt;=672.8,M480&lt;=10),('[1]Pricing Schedule'!$F$103+('[1]Pricing Schedule'!$F$105*M480))*4,
IF(AND(I480=110000,R480&gt;504.6,R480&lt;=672.8,M480&gt;10),('[1]Pricing Schedule'!$F$111+('[1]Pricing Schedule'!$F$113*M480))*4,
IF(AND(I480=110000,R480&gt;672.8,R480&lt;=841,M480&lt;=10),('[1]Pricing Schedule'!$F$103+('[1]Pricing Schedule'!$F$105*M480))*5,
IF(AND(I480=110000,R480&gt;672.8,R480&lt;=841,M480&gt;10),('[1]Pricing Schedule'!$F$111+('[1]Pricing Schedule'!$F$113*M480))*5,
IF(AND(I480=110000,R480&gt;672.8,R480&lt;=841,M480&lt;=10),('[1]Pricing Schedule'!$F$103+('[1]Pricing Schedule'!$F$105*M480))*5,
IF(AND(I480=110000,R480&gt;672.8,R480&lt;=841,M480&gt;10),('[1]Pricing Schedule'!$F$111+('[1]Pricing Schedule'!$F$113*M480))*5,
IF(AND(I480=110000,R480&gt;1345.6,R480&lt;=1513.8,M480&lt;=10),('[1]Pricing Schedule'!$F$103+('[1]Pricing Schedule'!$F$105*M480))*9,
IF(AND(I480=110000,R480&gt;1345.6,R480&lt;=1513.8,M480&gt;10),('[1]Pricing Schedule'!$F$111+('[1]Pricing Schedule'!$F$113*M480))*9,
9999999999)))))))))))))))))))))))))))))))))))))))</f>
        <v>839680</v>
      </c>
      <c r="T480" s="21">
        <f>IF(AND(I480=38000,R480&lt;=4.5,M480&gt;8),'[1]Pricing Schedule'!$J$9,
IF(AND(I480=38000,R480&lt;=4.5,M480&lt;=8),'[1]Pricing Schedule'!$J$36,
IF(AND(I480=38000,R480&gt;4.5,R480&lt;=9,M480&gt;8),'[1]Pricing Schedule'!$J$18,
IF(AND(I480=38000,R480&gt;4.5,R480&lt;=9,M480&lt;=8),'[1]Pricing Schedule'!$J$36,
IF(AND(I480=38000,R480&gt;9,R480&lt;=12.8,M480&gt;8),'[1]Pricing Schedule'!$J$27,
IF(AND(I480=38000,R480&gt;9,R480&lt;=12.8,M480&lt;=8),'[1]Pricing Schedule'!$J$36,
IF(AND(I480=38000,R480&gt;12.8,R480&lt;=22.8),'[1]Pricing Schedule'!$J$36,
IF(AND(I480=38000,R480&gt;22.8,R480&lt;=30.2),'[1]Pricing Schedule'!$J$45,
IF(AND(I480=38000,R480&gt;30.2,R480&lt;=45.9),'[1]Pricing Schedule'!$J$54,
IF(AND(I480=38000,R480&gt;45.9,R480&lt;=123.4),'[1]Pricing Schedule'!$J$97,
IF(AND(I480=38000,R480&gt;123.4,R480&lt;=168.2,M480&lt;=10),'[1]Pricing Schedule'!$J$105,
IF(AND(I480=38000,R480&gt;123.4,R480&lt;=168.2,M480&gt;10),'[1]Pricing Schedule'!$J$113,
IF(AND(I480=38000,R480&gt;168.2,R480&lt;=336.4,M480&lt;=10),('[1]Pricing Schedule'!$J$105),
IF(AND(I480=38000,R480&gt;168.2,R480&lt;=336.4,M480&gt;10),('[1]Pricing Schedule'!$J$113),
IF(AND(I480=38000,R480&gt;336.4,R480&lt;=504.6,M480&lt;=10),('[1]Pricing Schedule'!$J$105),
IF(AND(I480=38000,R480&gt;336.4,R480&lt;=504.6,M480&gt;10),('[1]Pricing Schedule'!$J$113),
IF(AND(I480=38000,R480&gt;504.6,R480&lt;=672.8,M480&lt;=10),('[1]Pricing Schedule'!$J$105),
IF(AND(I480=38000,R480&gt;504.6,R480&lt;=672.8,M480&gt;10),('[1]Pricing Schedule'!$J$113),
IF(AND(I480=110000,R480&lt;=12.8,M480&gt;2),'[1]Pricing Schedule'!$J$63,
IF(AND(I480=110000,R480&lt;=12.8,M480&lt;=2),'[1]Pricing Schedule'!$J$97,
IF(AND(I480=110000,R480&gt;12.8,R480&lt;=22.8,M480&gt;3),'[1]Pricing Schedule'!$J$72,
IF(AND(I480=110000,R480&gt;12.8,R480&lt;=22.8,M480&lt;=3),'[1]Pricing Schedule'!$J$97,
IF(AND(I480=110000,R480&gt;22.8,R480&lt;=30.2),'[1]Pricing Schedule'!$J$81,
IF(AND(I480=110000,R480&gt;30.2,R480&lt;=45.9),'[1]Pricing Schedule'!$J$90,
IF(AND(I480=110000,R480&gt;45.9,R480&lt;=123.4),'[1]Pricing Schedule'!$J$97,
IF(AND(I480=110000,R480&gt;123.4,R480&lt;=168.2,M480&lt;=10),'[1]Pricing Schedule'!$J$105,
IF(AND(I480=110000,R480&gt;123.4,R480&lt;=168.2,M480&gt;10),'[1]Pricing Schedule'!$J$113,
IF(AND(I480=110000,R480&gt;168.2,R480&lt;=336.2,M480&lt;=10),('[1]Pricing Schedule'!$J$105),
IF(AND(I480=110000,R480&gt;168.2,R480&lt;=336.2,M480&gt;10),('[1]Pricing Schedule'!$J$113),
IF(AND(I480=110000,R480&gt;336.4,R480&lt;=504.6,M480&lt;=10),('[1]Pricing Schedule'!$J$105),
IF(AND(I480=110000,R480&gt;336.4,R480&lt;=504.6,M480&gt;10),('[1]Pricing Schedule'!$J$113),
IF(AND(I480=110000,R480&gt;504.6,R480&lt;=672.8,M480&lt;=10),('[1]Pricing Schedule'!$J$105),
IF(AND(I480=110000,R480&gt;504.6,R480&lt;=672.8,M480&gt;10),('[1]Pricing Schedule'!$J$113),
IF(AND(I480=110000,R480&gt;672.8,R480&lt;=841,M480&lt;=10),('[1]Pricing Schedule'!$J$105),
IF(AND(I480=110000,R480&gt;672.8,R480&lt;=841,M480&gt;10),('[1]Pricing Schedule'!$J$113),
IF(AND(I480=110000,R480&gt;1682,R480&lt;=1850.2,M480&lt;=10),('[1]Pricing Schedule'!$J$105),
IF(AND(I480=110000,R480&gt;1682,R480&lt;=1850.2,M480&gt;10),('[1]Pricing Schedule'!$J$113),
IF(AND(I480=110000,R480&gt;2018.4,R480&lt;=2186.6,M480&lt;=10),('[1]Pricing Schedule'!$J$105),
IF(AND(I480=110000,R480&gt;2018.4,R480&lt;=2186.6,M480&gt;10),('[1]Pricing Schedule'!$J$113),999999999)))))))))))))))))))))))))))))))))))))))</f>
        <v>4</v>
      </c>
      <c r="U480" s="40">
        <f t="shared" si="48"/>
        <v>199923.80952380953</v>
      </c>
      <c r="V480" s="41">
        <f t="shared" si="49"/>
        <v>5.0019054878048781</v>
      </c>
      <c r="Y480" s="23">
        <v>222</v>
      </c>
      <c r="Z480" s="23">
        <v>272</v>
      </c>
      <c r="AR480" s="35"/>
    </row>
    <row r="481" spans="1:44">
      <c r="A481" s="23">
        <v>481</v>
      </c>
      <c r="B481" s="23">
        <v>481</v>
      </c>
      <c r="C481" s="23" t="s">
        <v>898</v>
      </c>
      <c r="D481" s="23" t="s">
        <v>116</v>
      </c>
      <c r="E481" s="23" t="s">
        <v>116</v>
      </c>
      <c r="F481" s="23" t="s">
        <v>117</v>
      </c>
      <c r="G481" s="23" t="s">
        <v>118</v>
      </c>
      <c r="H481" s="23" t="s">
        <v>113</v>
      </c>
      <c r="I481" s="13">
        <v>38000</v>
      </c>
      <c r="J481" s="13">
        <v>38000</v>
      </c>
      <c r="K481" s="23" t="s">
        <v>119</v>
      </c>
      <c r="L481" s="24">
        <v>9.3719999999999999</v>
      </c>
      <c r="M481" s="37">
        <f t="shared" si="44"/>
        <v>10</v>
      </c>
      <c r="N481" s="24">
        <v>0.128</v>
      </c>
      <c r="O481" s="13">
        <v>2</v>
      </c>
      <c r="P481" s="36">
        <f t="shared" si="45"/>
        <v>0.128</v>
      </c>
      <c r="Q481" s="38">
        <f t="shared" si="46"/>
        <v>4.2</v>
      </c>
      <c r="R481" s="37">
        <f t="shared" si="47"/>
        <v>4.2</v>
      </c>
      <c r="S481" s="39">
        <f>IF(AND(I481=38000,R481&lt;=4.5,M481&gt;8),'[1]Pricing Schedule'!$F$8+('[1]Pricing Schedule'!$F$9*M481),
IF(AND(I481=38000,R481&lt;=4.5,M481&lt;=8),'[1]Pricing Schedule'!$F$34+('[1]Pricing Schedule'!$F$36*M481),
IF(AND(I481=38000,R481&gt;4.5,R481&lt;=9,M481&gt;8),'[1]Pricing Schedule'!$F$17+('[1]Pricing Schedule'!$F$18*M481),
IF(AND(I481=38000,R481&gt;4.5,R481&lt;=9,M481&lt;=8),'[1]Pricing Schedule'!$F$34+('[1]Pricing Schedule'!$F$36*M481),
IF(AND(I481=38000,R481&gt;9,R481&lt;=12.8,M481&gt;8),'[1]Pricing Schedule'!$F$26+('[1]Pricing Schedule'!$F$27*M481),
IF(AND(I481=38000,R481&gt;9,R481&lt;=12.8,M481&lt;=8),'[1]Pricing Schedule'!$F$34+('[1]Pricing Schedule'!$F$36*M481),
IF(AND(I481=38000,R481&gt;12.8,R481&lt;=22.8),'[1]Pricing Schedule'!$F$34+('[1]Pricing Schedule'!$F$36*M481),
IF(AND(I481=38000,R481&gt;22.8,R481&lt;=30.2),'[1]Pricing Schedule'!$F$43+('[1]Pricing Schedule'!$F$45*M481),
IF(AND(I481=38000,R481&gt;30.2,R481&lt;=45.9),'[1]Pricing Schedule'!$F$52+('[1]Pricing Schedule'!$F$54*M481),
IF(AND(I481=38000,R481&gt;45.9,R481&lt;=123.4),'[1]Pricing Schedule'!$F$96+('[1]Pricing Schedule'!$F$97*M481),
IF(AND(I481=38000,R481&gt;123.4,R481&lt;=168.2,M481&lt;=10),'[1]Pricing Schedule'!$F$103+('[1]Pricing Schedule'!$F$105*M481),
IF(AND(I481=38000,R481&gt;123.4,R481&lt;=168.2,M481&gt;10),'[1]Pricing Schedule'!$F$111+('[1]Pricing Schedule'!$F$113*M481),
IF(AND(I481=38000,R481&gt;157.4,R481&lt;=336.4,M481&lt;=10),('[1]Pricing Schedule'!$F$103+('[1]Pricing Schedule'!$F$105*M481))*2,
IF(AND(I481=38000,R481&gt;157.4,R481&lt;=336.4,M481&gt;10),('[1]Pricing Schedule'!$F$111+('[1]Pricing Schedule'!$F$113*M481))*2,
IF(AND(I481=38000,R481&gt;314.8,R481&lt;=504.6,M481&lt;=10),('[1]Pricing Schedule'!$F$103+('[1]Pricing Schedule'!$F$105*M481))*3,
IF(AND(I481=38000,R481&gt;314.8,R481&lt;=504.6,M481&gt;10),('[1]Pricing Schedule'!$F$111+('[1]Pricing Schedule'!$F$113*M481))*3,
IF(AND(I481=38000,R481&gt;472.2,R481&lt;=672.8,M481&lt;=10),('[1]Pricing Schedule'!$F$103+('[1]Pricing Schedule'!$F$105*M481))*4,
IF(AND(I481=38000,R481&gt;472.2,R481&lt;=672.8,M481&gt;10),('[1]Pricing Schedule'!$F$111+('[1]Pricing Schedule'!$F$113*M481))*4,
IF(AND(I481=110000,R481&lt;=12.8,M481&gt;2),'[1]Pricing Schedule'!$F$62+('[1]Pricing Schedule'!$F$63*M481),
IF(AND(I481=110000,R481&lt;=12.8,M481&lt;=2),'[1]Pricing Schedule'!$F$96+('[1]Pricing Schedule'!$F$97*M481),
IF(AND(I481=110000,R481&gt;12.8,R481&lt;=22.8,M481&gt;3),'[1]Pricing Schedule'!$F$71+('[1]Pricing Schedule'!$F$72*M481),
IF(AND(I481=110000,R481&gt;12.8,R481&lt;=22.8,M481&lt;=3),'[1]Pricing Schedule'!$F$96+('[1]Pricing Schedule'!$F$97*M481),
IF(AND(I481=110000,R481&gt;22.8,R481&lt;=30.2),'[1]Pricing Schedule'!$F$80+('[1]Pricing Schedule'!$F$81*M481),
IF(AND(I481=110000,R481&gt;30.2,R481&lt;=45.9),'[1]Pricing Schedule'!$F$89+('[1]Pricing Schedule'!$F$90*M481),
IF(AND(I481=110000,R481&gt;45.9,R481&lt;=123.4),'[1]Pricing Schedule'!$F$96+('[1]Pricing Schedule'!$F$97*M481),
IF(AND(I481=110000,R481&gt;123.4,R481&lt;=168.2,M481&lt;=10),'[1]Pricing Schedule'!$F$103+('[1]Pricing Schedule'!$F$105*M481),
IF(AND(I481=110000,R481&gt;123.4,R481&lt;=168.2,M481&gt;10),'[1]Pricing Schedule'!$F$111+('[1]Pricing Schedule'!$F$113*M481),
IF(AND(I481=110000,R481&gt;168.2,R481&lt;=336.4,M481&lt;=10),('[1]Pricing Schedule'!$F$103+('[1]Pricing Schedule'!$F$105*M481))*2,
IF(AND(I481=110000,R481&gt;168.2,R481&lt;=336.4,M481&gt;10),('[1]Pricing Schedule'!$F$111+('[1]Pricing Schedule'!$F$113*M481))*2,
IF(AND(I481=110000,R481&gt;336.4,R481&lt;=504.6,M481&lt;=10),('[1]Pricing Schedule'!$F$103+('[1]Pricing Schedule'!$F$105*M481))*3,
IF(AND(I481=110000,R481&gt;336.4,R481&lt;=504.6,M481&gt;10),('[1]Pricing Schedule'!$F$111+('[1]Pricing Schedule'!$F$113*M481))*3,
IF(AND(I481=110000,R481&gt;504.6,R481&lt;=672.8,M481&lt;=10),('[1]Pricing Schedule'!$F$103+('[1]Pricing Schedule'!$F$105*M481))*4,
IF(AND(I481=110000,R481&gt;504.6,R481&lt;=672.8,M481&gt;10),('[1]Pricing Schedule'!$F$111+('[1]Pricing Schedule'!$F$113*M481))*4,
IF(AND(I481=110000,R481&gt;672.8,R481&lt;=841,M481&lt;=10),('[1]Pricing Schedule'!$F$103+('[1]Pricing Schedule'!$F$105*M481))*5,
IF(AND(I481=110000,R481&gt;672.8,R481&lt;=841,M481&gt;10),('[1]Pricing Schedule'!$F$111+('[1]Pricing Schedule'!$F$113*M481))*5,
IF(AND(I481=110000,R481&gt;672.8,R481&lt;=841,M481&lt;=10),('[1]Pricing Schedule'!$F$103+('[1]Pricing Schedule'!$F$105*M481))*5,
IF(AND(I481=110000,R481&gt;672.8,R481&lt;=841,M481&gt;10),('[1]Pricing Schedule'!$F$111+('[1]Pricing Schedule'!$F$113*M481))*5,
IF(AND(I481=110000,R481&gt;1345.6,R481&lt;=1513.8,M481&lt;=10),('[1]Pricing Schedule'!$F$103+('[1]Pricing Schedule'!$F$105*M481))*9,
IF(AND(I481=110000,R481&gt;1345.6,R481&lt;=1513.8,M481&gt;10),('[1]Pricing Schedule'!$F$111+('[1]Pricing Schedule'!$F$113*M481))*9,
9999999999)))))))))))))))))))))))))))))))))))))))</f>
        <v>1387140</v>
      </c>
      <c r="T481" s="21">
        <f>IF(AND(I481=38000,R481&lt;=4.5,M481&gt;8),'[1]Pricing Schedule'!$J$9,
IF(AND(I481=38000,R481&lt;=4.5,M481&lt;=8),'[1]Pricing Schedule'!$J$36,
IF(AND(I481=38000,R481&gt;4.5,R481&lt;=9,M481&gt;8),'[1]Pricing Schedule'!$J$18,
IF(AND(I481=38000,R481&gt;4.5,R481&lt;=9,M481&lt;=8),'[1]Pricing Schedule'!$J$36,
IF(AND(I481=38000,R481&gt;9,R481&lt;=12.8,M481&gt;8),'[1]Pricing Schedule'!$J$27,
IF(AND(I481=38000,R481&gt;9,R481&lt;=12.8,M481&lt;=8),'[1]Pricing Schedule'!$J$36,
IF(AND(I481=38000,R481&gt;12.8,R481&lt;=22.8),'[1]Pricing Schedule'!$J$36,
IF(AND(I481=38000,R481&gt;22.8,R481&lt;=30.2),'[1]Pricing Schedule'!$J$45,
IF(AND(I481=38000,R481&gt;30.2,R481&lt;=45.9),'[1]Pricing Schedule'!$J$54,
IF(AND(I481=38000,R481&gt;45.9,R481&lt;=123.4),'[1]Pricing Schedule'!$J$97,
IF(AND(I481=38000,R481&gt;123.4,R481&lt;=168.2,M481&lt;=10),'[1]Pricing Schedule'!$J$105,
IF(AND(I481=38000,R481&gt;123.4,R481&lt;=168.2,M481&gt;10),'[1]Pricing Schedule'!$J$113,
IF(AND(I481=38000,R481&gt;168.2,R481&lt;=336.4,M481&lt;=10),('[1]Pricing Schedule'!$J$105),
IF(AND(I481=38000,R481&gt;168.2,R481&lt;=336.4,M481&gt;10),('[1]Pricing Schedule'!$J$113),
IF(AND(I481=38000,R481&gt;336.4,R481&lt;=504.6,M481&lt;=10),('[1]Pricing Schedule'!$J$105),
IF(AND(I481=38000,R481&gt;336.4,R481&lt;=504.6,M481&gt;10),('[1]Pricing Schedule'!$J$113),
IF(AND(I481=38000,R481&gt;504.6,R481&lt;=672.8,M481&lt;=10),('[1]Pricing Schedule'!$J$105),
IF(AND(I481=38000,R481&gt;504.6,R481&lt;=672.8,M481&gt;10),('[1]Pricing Schedule'!$J$113),
IF(AND(I481=110000,R481&lt;=12.8,M481&gt;2),'[1]Pricing Schedule'!$J$63,
IF(AND(I481=110000,R481&lt;=12.8,M481&lt;=2),'[1]Pricing Schedule'!$J$97,
IF(AND(I481=110000,R481&gt;12.8,R481&lt;=22.8,M481&gt;3),'[1]Pricing Schedule'!$J$72,
IF(AND(I481=110000,R481&gt;12.8,R481&lt;=22.8,M481&lt;=3),'[1]Pricing Schedule'!$J$97,
IF(AND(I481=110000,R481&gt;22.8,R481&lt;=30.2),'[1]Pricing Schedule'!$J$81,
IF(AND(I481=110000,R481&gt;30.2,R481&lt;=45.9),'[1]Pricing Schedule'!$J$90,
IF(AND(I481=110000,R481&gt;45.9,R481&lt;=123.4),'[1]Pricing Schedule'!$J$97,
IF(AND(I481=110000,R481&gt;123.4,R481&lt;=168.2,M481&lt;=10),'[1]Pricing Schedule'!$J$105,
IF(AND(I481=110000,R481&gt;123.4,R481&lt;=168.2,M481&gt;10),'[1]Pricing Schedule'!$J$113,
IF(AND(I481=110000,R481&gt;168.2,R481&lt;=336.2,M481&lt;=10),('[1]Pricing Schedule'!$J$105),
IF(AND(I481=110000,R481&gt;168.2,R481&lt;=336.2,M481&gt;10),('[1]Pricing Schedule'!$J$113),
IF(AND(I481=110000,R481&gt;336.4,R481&lt;=504.6,M481&lt;=10),('[1]Pricing Schedule'!$J$105),
IF(AND(I481=110000,R481&gt;336.4,R481&lt;=504.6,M481&gt;10),('[1]Pricing Schedule'!$J$113),
IF(AND(I481=110000,R481&gt;504.6,R481&lt;=672.8,M481&lt;=10),('[1]Pricing Schedule'!$J$105),
IF(AND(I481=110000,R481&gt;504.6,R481&lt;=672.8,M481&gt;10),('[1]Pricing Schedule'!$J$113),
IF(AND(I481=110000,R481&gt;672.8,R481&lt;=841,M481&lt;=10),('[1]Pricing Schedule'!$J$105),
IF(AND(I481=110000,R481&gt;672.8,R481&lt;=841,M481&gt;10),('[1]Pricing Schedule'!$J$113),
IF(AND(I481=110000,R481&gt;1682,R481&lt;=1850.2,M481&lt;=10),('[1]Pricing Schedule'!$J$105),
IF(AND(I481=110000,R481&gt;1682,R481&lt;=1850.2,M481&gt;10),('[1]Pricing Schedule'!$J$113),
IF(AND(I481=110000,R481&gt;2018.4,R481&lt;=2186.6,M481&lt;=10),('[1]Pricing Schedule'!$J$105),
IF(AND(I481=110000,R481&gt;2018.4,R481&lt;=2186.6,M481&gt;10),('[1]Pricing Schedule'!$J$113),999999999)))))))))))))))))))))))))))))))))))))))</f>
        <v>1</v>
      </c>
      <c r="U481" s="40">
        <f t="shared" si="48"/>
        <v>330271.42857142858</v>
      </c>
      <c r="V481" s="41">
        <f t="shared" si="49"/>
        <v>3.0278126216531858</v>
      </c>
      <c r="Y481" s="23">
        <v>105</v>
      </c>
      <c r="Z481" s="23">
        <v>106</v>
      </c>
      <c r="AR481" s="35"/>
    </row>
    <row r="482" spans="1:44">
      <c r="A482" s="23">
        <v>482</v>
      </c>
      <c r="B482" s="23">
        <v>482</v>
      </c>
      <c r="C482" s="23" t="s">
        <v>899</v>
      </c>
      <c r="D482" s="23" t="s">
        <v>168</v>
      </c>
      <c r="E482" s="23" t="s">
        <v>168</v>
      </c>
      <c r="F482" s="23" t="s">
        <v>260</v>
      </c>
      <c r="G482" s="23" t="s">
        <v>261</v>
      </c>
      <c r="H482" s="23" t="s">
        <v>133</v>
      </c>
      <c r="I482" s="13">
        <v>110000</v>
      </c>
      <c r="J482" s="13">
        <v>110000</v>
      </c>
      <c r="K482" s="13">
        <v>38000</v>
      </c>
      <c r="L482" s="24">
        <v>12.004</v>
      </c>
      <c r="M482" s="37">
        <f t="shared" si="44"/>
        <v>13</v>
      </c>
      <c r="N482" s="24">
        <v>0.10299999999999999</v>
      </c>
      <c r="O482" s="13">
        <v>2</v>
      </c>
      <c r="P482" s="36">
        <f t="shared" si="45"/>
        <v>0.10299999999999999</v>
      </c>
      <c r="Q482" s="38">
        <f t="shared" si="46"/>
        <v>4.2</v>
      </c>
      <c r="R482" s="37">
        <f t="shared" si="47"/>
        <v>4.2</v>
      </c>
      <c r="S482" s="39">
        <f>IF(AND(I482=38000,R482&lt;=4.5,M482&gt;8),'[1]Pricing Schedule'!$F$8+('[1]Pricing Schedule'!$F$9*M482),
IF(AND(I482=38000,R482&lt;=4.5,M482&lt;=8),'[1]Pricing Schedule'!$F$34+('[1]Pricing Schedule'!$F$36*M482),
IF(AND(I482=38000,R482&gt;4.5,R482&lt;=9,M482&gt;8),'[1]Pricing Schedule'!$F$17+('[1]Pricing Schedule'!$F$18*M482),
IF(AND(I482=38000,R482&gt;4.5,R482&lt;=9,M482&lt;=8),'[1]Pricing Schedule'!$F$34+('[1]Pricing Schedule'!$F$36*M482),
IF(AND(I482=38000,R482&gt;9,R482&lt;=12.8,M482&gt;8),'[1]Pricing Schedule'!$F$26+('[1]Pricing Schedule'!$F$27*M482),
IF(AND(I482=38000,R482&gt;9,R482&lt;=12.8,M482&lt;=8),'[1]Pricing Schedule'!$F$34+('[1]Pricing Schedule'!$F$36*M482),
IF(AND(I482=38000,R482&gt;12.8,R482&lt;=22.8),'[1]Pricing Schedule'!$F$34+('[1]Pricing Schedule'!$F$36*M482),
IF(AND(I482=38000,R482&gt;22.8,R482&lt;=30.2),'[1]Pricing Schedule'!$F$43+('[1]Pricing Schedule'!$F$45*M482),
IF(AND(I482=38000,R482&gt;30.2,R482&lt;=45.9),'[1]Pricing Schedule'!$F$52+('[1]Pricing Schedule'!$F$54*M482),
IF(AND(I482=38000,R482&gt;45.9,R482&lt;=123.4),'[1]Pricing Schedule'!$F$96+('[1]Pricing Schedule'!$F$97*M482),
IF(AND(I482=38000,R482&gt;123.4,R482&lt;=168.2,M482&lt;=10),'[1]Pricing Schedule'!$F$103+('[1]Pricing Schedule'!$F$105*M482),
IF(AND(I482=38000,R482&gt;123.4,R482&lt;=168.2,M482&gt;10),'[1]Pricing Schedule'!$F$111+('[1]Pricing Schedule'!$F$113*M482),
IF(AND(I482=38000,R482&gt;157.4,R482&lt;=336.4,M482&lt;=10),('[1]Pricing Schedule'!$F$103+('[1]Pricing Schedule'!$F$105*M482))*2,
IF(AND(I482=38000,R482&gt;157.4,R482&lt;=336.4,M482&gt;10),('[1]Pricing Schedule'!$F$111+('[1]Pricing Schedule'!$F$113*M482))*2,
IF(AND(I482=38000,R482&gt;314.8,R482&lt;=504.6,M482&lt;=10),('[1]Pricing Schedule'!$F$103+('[1]Pricing Schedule'!$F$105*M482))*3,
IF(AND(I482=38000,R482&gt;314.8,R482&lt;=504.6,M482&gt;10),('[1]Pricing Schedule'!$F$111+('[1]Pricing Schedule'!$F$113*M482))*3,
IF(AND(I482=38000,R482&gt;472.2,R482&lt;=672.8,M482&lt;=10),('[1]Pricing Schedule'!$F$103+('[1]Pricing Schedule'!$F$105*M482))*4,
IF(AND(I482=38000,R482&gt;472.2,R482&lt;=672.8,M482&gt;10),('[1]Pricing Schedule'!$F$111+('[1]Pricing Schedule'!$F$113*M482))*4,
IF(AND(I482=110000,R482&lt;=12.8,M482&gt;2),'[1]Pricing Schedule'!$F$62+('[1]Pricing Schedule'!$F$63*M482),
IF(AND(I482=110000,R482&lt;=12.8,M482&lt;=2),'[1]Pricing Schedule'!$F$96+('[1]Pricing Schedule'!$F$97*M482),
IF(AND(I482=110000,R482&gt;12.8,R482&lt;=22.8,M482&gt;3),'[1]Pricing Schedule'!$F$71+('[1]Pricing Schedule'!$F$72*M482),
IF(AND(I482=110000,R482&gt;12.8,R482&lt;=22.8,M482&lt;=3),'[1]Pricing Schedule'!$F$96+('[1]Pricing Schedule'!$F$97*M482),
IF(AND(I482=110000,R482&gt;22.8,R482&lt;=30.2),'[1]Pricing Schedule'!$F$80+('[1]Pricing Schedule'!$F$81*M482),
IF(AND(I482=110000,R482&gt;30.2,R482&lt;=45.9),'[1]Pricing Schedule'!$F$89+('[1]Pricing Schedule'!$F$90*M482),
IF(AND(I482=110000,R482&gt;45.9,R482&lt;=123.4),'[1]Pricing Schedule'!$F$96+('[1]Pricing Schedule'!$F$97*M482),
IF(AND(I482=110000,R482&gt;123.4,R482&lt;=168.2,M482&lt;=10),'[1]Pricing Schedule'!$F$103+('[1]Pricing Schedule'!$F$105*M482),
IF(AND(I482=110000,R482&gt;123.4,R482&lt;=168.2,M482&gt;10),'[1]Pricing Schedule'!$F$111+('[1]Pricing Schedule'!$F$113*M482),
IF(AND(I482=110000,R482&gt;168.2,R482&lt;=336.4,M482&lt;=10),('[1]Pricing Schedule'!$F$103+('[1]Pricing Schedule'!$F$105*M482))*2,
IF(AND(I482=110000,R482&gt;168.2,R482&lt;=336.4,M482&gt;10),('[1]Pricing Schedule'!$F$111+('[1]Pricing Schedule'!$F$113*M482))*2,
IF(AND(I482=110000,R482&gt;336.4,R482&lt;=504.6,M482&lt;=10),('[1]Pricing Schedule'!$F$103+('[1]Pricing Schedule'!$F$105*M482))*3,
IF(AND(I482=110000,R482&gt;336.4,R482&lt;=504.6,M482&gt;10),('[1]Pricing Schedule'!$F$111+('[1]Pricing Schedule'!$F$113*M482))*3,
IF(AND(I482=110000,R482&gt;504.6,R482&lt;=672.8,M482&lt;=10),('[1]Pricing Schedule'!$F$103+('[1]Pricing Schedule'!$F$105*M482))*4,
IF(AND(I482=110000,R482&gt;504.6,R482&lt;=672.8,M482&gt;10),('[1]Pricing Schedule'!$F$111+('[1]Pricing Schedule'!$F$113*M482))*4,
IF(AND(I482=110000,R482&gt;672.8,R482&lt;=841,M482&lt;=10),('[1]Pricing Schedule'!$F$103+('[1]Pricing Schedule'!$F$105*M482))*5,
IF(AND(I482=110000,R482&gt;672.8,R482&lt;=841,M482&gt;10),('[1]Pricing Schedule'!$F$111+('[1]Pricing Schedule'!$F$113*M482))*5,
IF(AND(I482=110000,R482&gt;672.8,R482&lt;=841,M482&lt;=10),('[1]Pricing Schedule'!$F$103+('[1]Pricing Schedule'!$F$105*M482))*5,
IF(AND(I482=110000,R482&gt;672.8,R482&lt;=841,M482&gt;10),('[1]Pricing Schedule'!$F$111+('[1]Pricing Schedule'!$F$113*M482))*5,
IF(AND(I482=110000,R482&gt;1345.6,R482&lt;=1513.8,M482&lt;=10),('[1]Pricing Schedule'!$F$103+('[1]Pricing Schedule'!$F$105*M482))*9,
IF(AND(I482=110000,R482&gt;1345.6,R482&lt;=1513.8,M482&gt;10),('[1]Pricing Schedule'!$F$111+('[1]Pricing Schedule'!$F$113*M482))*9,
9999999999)))))))))))))))))))))))))))))))))))))))</f>
        <v>2101570</v>
      </c>
      <c r="T482" s="21">
        <f>IF(AND(I482=38000,R482&lt;=4.5,M482&gt;8),'[1]Pricing Schedule'!$J$9,
IF(AND(I482=38000,R482&lt;=4.5,M482&lt;=8),'[1]Pricing Schedule'!$J$36,
IF(AND(I482=38000,R482&gt;4.5,R482&lt;=9,M482&gt;8),'[1]Pricing Schedule'!$J$18,
IF(AND(I482=38000,R482&gt;4.5,R482&lt;=9,M482&lt;=8),'[1]Pricing Schedule'!$J$36,
IF(AND(I482=38000,R482&gt;9,R482&lt;=12.8,M482&gt;8),'[1]Pricing Schedule'!$J$27,
IF(AND(I482=38000,R482&gt;9,R482&lt;=12.8,M482&lt;=8),'[1]Pricing Schedule'!$J$36,
IF(AND(I482=38000,R482&gt;12.8,R482&lt;=22.8),'[1]Pricing Schedule'!$J$36,
IF(AND(I482=38000,R482&gt;22.8,R482&lt;=30.2),'[1]Pricing Schedule'!$J$45,
IF(AND(I482=38000,R482&gt;30.2,R482&lt;=45.9),'[1]Pricing Schedule'!$J$54,
IF(AND(I482=38000,R482&gt;45.9,R482&lt;=123.4),'[1]Pricing Schedule'!$J$97,
IF(AND(I482=38000,R482&gt;123.4,R482&lt;=168.2,M482&lt;=10),'[1]Pricing Schedule'!$J$105,
IF(AND(I482=38000,R482&gt;123.4,R482&lt;=168.2,M482&gt;10),'[1]Pricing Schedule'!$J$113,
IF(AND(I482=38000,R482&gt;168.2,R482&lt;=336.4,M482&lt;=10),('[1]Pricing Schedule'!$J$105),
IF(AND(I482=38000,R482&gt;168.2,R482&lt;=336.4,M482&gt;10),('[1]Pricing Schedule'!$J$113),
IF(AND(I482=38000,R482&gt;336.4,R482&lt;=504.6,M482&lt;=10),('[1]Pricing Schedule'!$J$105),
IF(AND(I482=38000,R482&gt;336.4,R482&lt;=504.6,M482&gt;10),('[1]Pricing Schedule'!$J$113),
IF(AND(I482=38000,R482&gt;504.6,R482&lt;=672.8,M482&lt;=10),('[1]Pricing Schedule'!$J$105),
IF(AND(I482=38000,R482&gt;504.6,R482&lt;=672.8,M482&gt;10),('[1]Pricing Schedule'!$J$113),
IF(AND(I482=110000,R482&lt;=12.8,M482&gt;2),'[1]Pricing Schedule'!$J$63,
IF(AND(I482=110000,R482&lt;=12.8,M482&lt;=2),'[1]Pricing Schedule'!$J$97,
IF(AND(I482=110000,R482&gt;12.8,R482&lt;=22.8,M482&gt;3),'[1]Pricing Schedule'!$J$72,
IF(AND(I482=110000,R482&gt;12.8,R482&lt;=22.8,M482&lt;=3),'[1]Pricing Schedule'!$J$97,
IF(AND(I482=110000,R482&gt;22.8,R482&lt;=30.2),'[1]Pricing Schedule'!$J$81,
IF(AND(I482=110000,R482&gt;30.2,R482&lt;=45.9),'[1]Pricing Schedule'!$J$90,
IF(AND(I482=110000,R482&gt;45.9,R482&lt;=123.4),'[1]Pricing Schedule'!$J$97,
IF(AND(I482=110000,R482&gt;123.4,R482&lt;=168.2,M482&lt;=10),'[1]Pricing Schedule'!$J$105,
IF(AND(I482=110000,R482&gt;123.4,R482&lt;=168.2,M482&gt;10),'[1]Pricing Schedule'!$J$113,
IF(AND(I482=110000,R482&gt;168.2,R482&lt;=336.2,M482&lt;=10),('[1]Pricing Schedule'!$J$105),
IF(AND(I482=110000,R482&gt;168.2,R482&lt;=336.2,M482&gt;10),('[1]Pricing Schedule'!$J$113),
IF(AND(I482=110000,R482&gt;336.4,R482&lt;=504.6,M482&lt;=10),('[1]Pricing Schedule'!$J$105),
IF(AND(I482=110000,R482&gt;336.4,R482&lt;=504.6,M482&gt;10),('[1]Pricing Schedule'!$J$113),
IF(AND(I482=110000,R482&gt;504.6,R482&lt;=672.8,M482&lt;=10),('[1]Pricing Schedule'!$J$105),
IF(AND(I482=110000,R482&gt;504.6,R482&lt;=672.8,M482&gt;10),('[1]Pricing Schedule'!$J$113),
IF(AND(I482=110000,R482&gt;672.8,R482&lt;=841,M482&lt;=10),('[1]Pricing Schedule'!$J$105),
IF(AND(I482=110000,R482&gt;672.8,R482&lt;=841,M482&gt;10),('[1]Pricing Schedule'!$J$113),
IF(AND(I482=110000,R482&gt;1682,R482&lt;=1850.2,M482&lt;=10),('[1]Pricing Schedule'!$J$105),
IF(AND(I482=110000,R482&gt;1682,R482&lt;=1850.2,M482&gt;10),('[1]Pricing Schedule'!$J$113),
IF(AND(I482=110000,R482&gt;2018.4,R482&lt;=2186.6,M482&lt;=10),('[1]Pricing Schedule'!$J$105),
IF(AND(I482=110000,R482&gt;2018.4,R482&lt;=2186.6,M482&gt;10),('[1]Pricing Schedule'!$J$113),999999999)))))))))))))))))))))))))))))))))))))))</f>
        <v>7</v>
      </c>
      <c r="U482" s="40">
        <f t="shared" si="48"/>
        <v>500373.80952380953</v>
      </c>
      <c r="V482" s="41">
        <f t="shared" si="49"/>
        <v>1.9985058789381271</v>
      </c>
      <c r="Y482" s="23">
        <v>107</v>
      </c>
      <c r="Z482" s="23">
        <v>133</v>
      </c>
      <c r="AR482" s="35"/>
    </row>
    <row r="483" spans="1:44">
      <c r="A483" s="23">
        <v>483</v>
      </c>
      <c r="B483" s="23">
        <v>483</v>
      </c>
      <c r="C483" s="23" t="s">
        <v>900</v>
      </c>
      <c r="D483" s="23" t="s">
        <v>280</v>
      </c>
      <c r="E483" s="23" t="s">
        <v>280</v>
      </c>
      <c r="F483" s="23" t="s">
        <v>580</v>
      </c>
      <c r="G483" s="23" t="s">
        <v>581</v>
      </c>
      <c r="H483" s="23" t="s">
        <v>113</v>
      </c>
      <c r="I483" s="13">
        <v>38000</v>
      </c>
      <c r="J483" s="23" t="s">
        <v>119</v>
      </c>
      <c r="K483" s="13">
        <v>38000</v>
      </c>
      <c r="L483" s="24">
        <v>8.5649999999999995</v>
      </c>
      <c r="M483" s="37">
        <f t="shared" si="44"/>
        <v>9</v>
      </c>
      <c r="N483" s="24">
        <v>0.113</v>
      </c>
      <c r="O483" s="13">
        <v>2</v>
      </c>
      <c r="P483" s="36">
        <f t="shared" si="45"/>
        <v>0.113</v>
      </c>
      <c r="Q483" s="38">
        <f t="shared" si="46"/>
        <v>4.2</v>
      </c>
      <c r="R483" s="37">
        <f t="shared" si="47"/>
        <v>4.2</v>
      </c>
      <c r="S483" s="39">
        <f>IF(AND(I483=38000,R483&lt;=4.5,M483&gt;8),'[1]Pricing Schedule'!$F$8+('[1]Pricing Schedule'!$F$9*M483),
IF(AND(I483=38000,R483&lt;=4.5,M483&lt;=8),'[1]Pricing Schedule'!$F$34+('[1]Pricing Schedule'!$F$36*M483),
IF(AND(I483=38000,R483&gt;4.5,R483&lt;=9,M483&gt;8),'[1]Pricing Schedule'!$F$17+('[1]Pricing Schedule'!$F$18*M483),
IF(AND(I483=38000,R483&gt;4.5,R483&lt;=9,M483&lt;=8),'[1]Pricing Schedule'!$F$34+('[1]Pricing Schedule'!$F$36*M483),
IF(AND(I483=38000,R483&gt;9,R483&lt;=12.8,M483&gt;8),'[1]Pricing Schedule'!$F$26+('[1]Pricing Schedule'!$F$27*M483),
IF(AND(I483=38000,R483&gt;9,R483&lt;=12.8,M483&lt;=8),'[1]Pricing Schedule'!$F$34+('[1]Pricing Schedule'!$F$36*M483),
IF(AND(I483=38000,R483&gt;12.8,R483&lt;=22.8),'[1]Pricing Schedule'!$F$34+('[1]Pricing Schedule'!$F$36*M483),
IF(AND(I483=38000,R483&gt;22.8,R483&lt;=30.2),'[1]Pricing Schedule'!$F$43+('[1]Pricing Schedule'!$F$45*M483),
IF(AND(I483=38000,R483&gt;30.2,R483&lt;=45.9),'[1]Pricing Schedule'!$F$52+('[1]Pricing Schedule'!$F$54*M483),
IF(AND(I483=38000,R483&gt;45.9,R483&lt;=123.4),'[1]Pricing Schedule'!$F$96+('[1]Pricing Schedule'!$F$97*M483),
IF(AND(I483=38000,R483&gt;123.4,R483&lt;=168.2,M483&lt;=10),'[1]Pricing Schedule'!$F$103+('[1]Pricing Schedule'!$F$105*M483),
IF(AND(I483=38000,R483&gt;123.4,R483&lt;=168.2,M483&gt;10),'[1]Pricing Schedule'!$F$111+('[1]Pricing Schedule'!$F$113*M483),
IF(AND(I483=38000,R483&gt;157.4,R483&lt;=336.4,M483&lt;=10),('[1]Pricing Schedule'!$F$103+('[1]Pricing Schedule'!$F$105*M483))*2,
IF(AND(I483=38000,R483&gt;157.4,R483&lt;=336.4,M483&gt;10),('[1]Pricing Schedule'!$F$111+('[1]Pricing Schedule'!$F$113*M483))*2,
IF(AND(I483=38000,R483&gt;314.8,R483&lt;=504.6,M483&lt;=10),('[1]Pricing Schedule'!$F$103+('[1]Pricing Schedule'!$F$105*M483))*3,
IF(AND(I483=38000,R483&gt;314.8,R483&lt;=504.6,M483&gt;10),('[1]Pricing Schedule'!$F$111+('[1]Pricing Schedule'!$F$113*M483))*3,
IF(AND(I483=38000,R483&gt;472.2,R483&lt;=672.8,M483&lt;=10),('[1]Pricing Schedule'!$F$103+('[1]Pricing Schedule'!$F$105*M483))*4,
IF(AND(I483=38000,R483&gt;472.2,R483&lt;=672.8,M483&gt;10),('[1]Pricing Schedule'!$F$111+('[1]Pricing Schedule'!$F$113*M483))*4,
IF(AND(I483=110000,R483&lt;=12.8,M483&gt;2),'[1]Pricing Schedule'!$F$62+('[1]Pricing Schedule'!$F$63*M483),
IF(AND(I483=110000,R483&lt;=12.8,M483&lt;=2),'[1]Pricing Schedule'!$F$96+('[1]Pricing Schedule'!$F$97*M483),
IF(AND(I483=110000,R483&gt;12.8,R483&lt;=22.8,M483&gt;3),'[1]Pricing Schedule'!$F$71+('[1]Pricing Schedule'!$F$72*M483),
IF(AND(I483=110000,R483&gt;12.8,R483&lt;=22.8,M483&lt;=3),'[1]Pricing Schedule'!$F$96+('[1]Pricing Schedule'!$F$97*M483),
IF(AND(I483=110000,R483&gt;22.8,R483&lt;=30.2),'[1]Pricing Schedule'!$F$80+('[1]Pricing Schedule'!$F$81*M483),
IF(AND(I483=110000,R483&gt;30.2,R483&lt;=45.9),'[1]Pricing Schedule'!$F$89+('[1]Pricing Schedule'!$F$90*M483),
IF(AND(I483=110000,R483&gt;45.9,R483&lt;=123.4),'[1]Pricing Schedule'!$F$96+('[1]Pricing Schedule'!$F$97*M483),
IF(AND(I483=110000,R483&gt;123.4,R483&lt;=168.2,M483&lt;=10),'[1]Pricing Schedule'!$F$103+('[1]Pricing Schedule'!$F$105*M483),
IF(AND(I483=110000,R483&gt;123.4,R483&lt;=168.2,M483&gt;10),'[1]Pricing Schedule'!$F$111+('[1]Pricing Schedule'!$F$113*M483),
IF(AND(I483=110000,R483&gt;168.2,R483&lt;=336.4,M483&lt;=10),('[1]Pricing Schedule'!$F$103+('[1]Pricing Schedule'!$F$105*M483))*2,
IF(AND(I483=110000,R483&gt;168.2,R483&lt;=336.4,M483&gt;10),('[1]Pricing Schedule'!$F$111+('[1]Pricing Schedule'!$F$113*M483))*2,
IF(AND(I483=110000,R483&gt;336.4,R483&lt;=504.6,M483&lt;=10),('[1]Pricing Schedule'!$F$103+('[1]Pricing Schedule'!$F$105*M483))*3,
IF(AND(I483=110000,R483&gt;336.4,R483&lt;=504.6,M483&gt;10),('[1]Pricing Schedule'!$F$111+('[1]Pricing Schedule'!$F$113*M483))*3,
IF(AND(I483=110000,R483&gt;504.6,R483&lt;=672.8,M483&lt;=10),('[1]Pricing Schedule'!$F$103+('[1]Pricing Schedule'!$F$105*M483))*4,
IF(AND(I483=110000,R483&gt;504.6,R483&lt;=672.8,M483&gt;10),('[1]Pricing Schedule'!$F$111+('[1]Pricing Schedule'!$F$113*M483))*4,
IF(AND(I483=110000,R483&gt;672.8,R483&lt;=841,M483&lt;=10),('[1]Pricing Schedule'!$F$103+('[1]Pricing Schedule'!$F$105*M483))*5,
IF(AND(I483=110000,R483&gt;672.8,R483&lt;=841,M483&gt;10),('[1]Pricing Schedule'!$F$111+('[1]Pricing Schedule'!$F$113*M483))*5,
IF(AND(I483=110000,R483&gt;672.8,R483&lt;=841,M483&lt;=10),('[1]Pricing Schedule'!$F$103+('[1]Pricing Schedule'!$F$105*M483))*5,
IF(AND(I483=110000,R483&gt;672.8,R483&lt;=841,M483&gt;10),('[1]Pricing Schedule'!$F$111+('[1]Pricing Schedule'!$F$113*M483))*5,
IF(AND(I483=110000,R483&gt;1345.6,R483&lt;=1513.8,M483&lt;=10),('[1]Pricing Schedule'!$F$103+('[1]Pricing Schedule'!$F$105*M483))*9,
IF(AND(I483=110000,R483&gt;1345.6,R483&lt;=1513.8,M483&gt;10),('[1]Pricing Schedule'!$F$111+('[1]Pricing Schedule'!$F$113*M483))*9,
9999999999)))))))))))))))))))))))))))))))))))))))</f>
        <v>1334440</v>
      </c>
      <c r="T483" s="21">
        <f>IF(AND(I483=38000,R483&lt;=4.5,M483&gt;8),'[1]Pricing Schedule'!$J$9,
IF(AND(I483=38000,R483&lt;=4.5,M483&lt;=8),'[1]Pricing Schedule'!$J$36,
IF(AND(I483=38000,R483&gt;4.5,R483&lt;=9,M483&gt;8),'[1]Pricing Schedule'!$J$18,
IF(AND(I483=38000,R483&gt;4.5,R483&lt;=9,M483&lt;=8),'[1]Pricing Schedule'!$J$36,
IF(AND(I483=38000,R483&gt;9,R483&lt;=12.8,M483&gt;8),'[1]Pricing Schedule'!$J$27,
IF(AND(I483=38000,R483&gt;9,R483&lt;=12.8,M483&lt;=8),'[1]Pricing Schedule'!$J$36,
IF(AND(I483=38000,R483&gt;12.8,R483&lt;=22.8),'[1]Pricing Schedule'!$J$36,
IF(AND(I483=38000,R483&gt;22.8,R483&lt;=30.2),'[1]Pricing Schedule'!$J$45,
IF(AND(I483=38000,R483&gt;30.2,R483&lt;=45.9),'[1]Pricing Schedule'!$J$54,
IF(AND(I483=38000,R483&gt;45.9,R483&lt;=123.4),'[1]Pricing Schedule'!$J$97,
IF(AND(I483=38000,R483&gt;123.4,R483&lt;=168.2,M483&lt;=10),'[1]Pricing Schedule'!$J$105,
IF(AND(I483=38000,R483&gt;123.4,R483&lt;=168.2,M483&gt;10),'[1]Pricing Schedule'!$J$113,
IF(AND(I483=38000,R483&gt;168.2,R483&lt;=336.4,M483&lt;=10),('[1]Pricing Schedule'!$J$105),
IF(AND(I483=38000,R483&gt;168.2,R483&lt;=336.4,M483&gt;10),('[1]Pricing Schedule'!$J$113),
IF(AND(I483=38000,R483&gt;336.4,R483&lt;=504.6,M483&lt;=10),('[1]Pricing Schedule'!$J$105),
IF(AND(I483=38000,R483&gt;336.4,R483&lt;=504.6,M483&gt;10),('[1]Pricing Schedule'!$J$113),
IF(AND(I483=38000,R483&gt;504.6,R483&lt;=672.8,M483&lt;=10),('[1]Pricing Schedule'!$J$105),
IF(AND(I483=38000,R483&gt;504.6,R483&lt;=672.8,M483&gt;10),('[1]Pricing Schedule'!$J$113),
IF(AND(I483=110000,R483&lt;=12.8,M483&gt;2),'[1]Pricing Schedule'!$J$63,
IF(AND(I483=110000,R483&lt;=12.8,M483&lt;=2),'[1]Pricing Schedule'!$J$97,
IF(AND(I483=110000,R483&gt;12.8,R483&lt;=22.8,M483&gt;3),'[1]Pricing Schedule'!$J$72,
IF(AND(I483=110000,R483&gt;12.8,R483&lt;=22.8,M483&lt;=3),'[1]Pricing Schedule'!$J$97,
IF(AND(I483=110000,R483&gt;22.8,R483&lt;=30.2),'[1]Pricing Schedule'!$J$81,
IF(AND(I483=110000,R483&gt;30.2,R483&lt;=45.9),'[1]Pricing Schedule'!$J$90,
IF(AND(I483=110000,R483&gt;45.9,R483&lt;=123.4),'[1]Pricing Schedule'!$J$97,
IF(AND(I483=110000,R483&gt;123.4,R483&lt;=168.2,M483&lt;=10),'[1]Pricing Schedule'!$J$105,
IF(AND(I483=110000,R483&gt;123.4,R483&lt;=168.2,M483&gt;10),'[1]Pricing Schedule'!$J$113,
IF(AND(I483=110000,R483&gt;168.2,R483&lt;=336.2,M483&lt;=10),('[1]Pricing Schedule'!$J$105),
IF(AND(I483=110000,R483&gt;168.2,R483&lt;=336.2,M483&gt;10),('[1]Pricing Schedule'!$J$113),
IF(AND(I483=110000,R483&gt;336.4,R483&lt;=504.6,M483&lt;=10),('[1]Pricing Schedule'!$J$105),
IF(AND(I483=110000,R483&gt;336.4,R483&lt;=504.6,M483&gt;10),('[1]Pricing Schedule'!$J$113),
IF(AND(I483=110000,R483&gt;504.6,R483&lt;=672.8,M483&lt;=10),('[1]Pricing Schedule'!$J$105),
IF(AND(I483=110000,R483&gt;504.6,R483&lt;=672.8,M483&gt;10),('[1]Pricing Schedule'!$J$113),
IF(AND(I483=110000,R483&gt;672.8,R483&lt;=841,M483&lt;=10),('[1]Pricing Schedule'!$J$105),
IF(AND(I483=110000,R483&gt;672.8,R483&lt;=841,M483&gt;10),('[1]Pricing Schedule'!$J$113),
IF(AND(I483=110000,R483&gt;1682,R483&lt;=1850.2,M483&lt;=10),('[1]Pricing Schedule'!$J$105),
IF(AND(I483=110000,R483&gt;1682,R483&lt;=1850.2,M483&gt;10),('[1]Pricing Schedule'!$J$113),
IF(AND(I483=110000,R483&gt;2018.4,R483&lt;=2186.6,M483&lt;=10),('[1]Pricing Schedule'!$J$105),
IF(AND(I483=110000,R483&gt;2018.4,R483&lt;=2186.6,M483&gt;10),('[1]Pricing Schedule'!$J$113),999999999)))))))))))))))))))))))))))))))))))))))</f>
        <v>1</v>
      </c>
      <c r="U483" s="40">
        <f t="shared" si="48"/>
        <v>317723.80952380953</v>
      </c>
      <c r="V483" s="41">
        <f t="shared" si="49"/>
        <v>3.1473876682353645</v>
      </c>
      <c r="Y483" s="23">
        <v>289</v>
      </c>
      <c r="Z483" s="23">
        <v>302</v>
      </c>
      <c r="AR483" s="35"/>
    </row>
    <row r="484" spans="1:44">
      <c r="A484" s="23">
        <v>484</v>
      </c>
      <c r="B484" s="23">
        <v>484</v>
      </c>
      <c r="C484" s="23" t="s">
        <v>901</v>
      </c>
      <c r="D484" s="23" t="s">
        <v>168</v>
      </c>
      <c r="E484" s="23" t="s">
        <v>168</v>
      </c>
      <c r="F484" s="23" t="s">
        <v>529</v>
      </c>
      <c r="G484" s="23" t="s">
        <v>530</v>
      </c>
      <c r="H484" s="23" t="s">
        <v>113</v>
      </c>
      <c r="I484" s="13">
        <v>38000</v>
      </c>
      <c r="J484" s="13">
        <v>38000</v>
      </c>
      <c r="K484" s="23" t="s">
        <v>119</v>
      </c>
      <c r="L484" s="24">
        <v>5.78</v>
      </c>
      <c r="M484" s="37">
        <f t="shared" si="44"/>
        <v>6</v>
      </c>
      <c r="N484" s="24">
        <v>0.109</v>
      </c>
      <c r="O484" s="13">
        <v>2</v>
      </c>
      <c r="P484" s="36">
        <f t="shared" si="45"/>
        <v>0.109</v>
      </c>
      <c r="Q484" s="38">
        <f t="shared" si="46"/>
        <v>4.2</v>
      </c>
      <c r="R484" s="37">
        <f t="shared" si="47"/>
        <v>4.2</v>
      </c>
      <c r="S484" s="39">
        <f>IF(AND(I484=38000,R484&lt;=4.5,M484&gt;8),'[1]Pricing Schedule'!$F$8+('[1]Pricing Schedule'!$F$9*M484),
IF(AND(I484=38000,R484&lt;=4.5,M484&lt;=8),'[1]Pricing Schedule'!$F$34+('[1]Pricing Schedule'!$F$36*M484),
IF(AND(I484=38000,R484&gt;4.5,R484&lt;=9,M484&gt;8),'[1]Pricing Schedule'!$F$17+('[1]Pricing Schedule'!$F$18*M484),
IF(AND(I484=38000,R484&gt;4.5,R484&lt;=9,M484&lt;=8),'[1]Pricing Schedule'!$F$34+('[1]Pricing Schedule'!$F$36*M484),
IF(AND(I484=38000,R484&gt;9,R484&lt;=12.8,M484&gt;8),'[1]Pricing Schedule'!$F$26+('[1]Pricing Schedule'!$F$27*M484),
IF(AND(I484=38000,R484&gt;9,R484&lt;=12.8,M484&lt;=8),'[1]Pricing Schedule'!$F$34+('[1]Pricing Schedule'!$F$36*M484),
IF(AND(I484=38000,R484&gt;12.8,R484&lt;=22.8),'[1]Pricing Schedule'!$F$34+('[1]Pricing Schedule'!$F$36*M484),
IF(AND(I484=38000,R484&gt;22.8,R484&lt;=30.2),'[1]Pricing Schedule'!$F$43+('[1]Pricing Schedule'!$F$45*M484),
IF(AND(I484=38000,R484&gt;30.2,R484&lt;=45.9),'[1]Pricing Schedule'!$F$52+('[1]Pricing Schedule'!$F$54*M484),
IF(AND(I484=38000,R484&gt;45.9,R484&lt;=123.4),'[1]Pricing Schedule'!$F$96+('[1]Pricing Schedule'!$F$97*M484),
IF(AND(I484=38000,R484&gt;123.4,R484&lt;=168.2,M484&lt;=10),'[1]Pricing Schedule'!$F$103+('[1]Pricing Schedule'!$F$105*M484),
IF(AND(I484=38000,R484&gt;123.4,R484&lt;=168.2,M484&gt;10),'[1]Pricing Schedule'!$F$111+('[1]Pricing Schedule'!$F$113*M484),
IF(AND(I484=38000,R484&gt;157.4,R484&lt;=336.4,M484&lt;=10),('[1]Pricing Schedule'!$F$103+('[1]Pricing Schedule'!$F$105*M484))*2,
IF(AND(I484=38000,R484&gt;157.4,R484&lt;=336.4,M484&gt;10),('[1]Pricing Schedule'!$F$111+('[1]Pricing Schedule'!$F$113*M484))*2,
IF(AND(I484=38000,R484&gt;314.8,R484&lt;=504.6,M484&lt;=10),('[1]Pricing Schedule'!$F$103+('[1]Pricing Schedule'!$F$105*M484))*3,
IF(AND(I484=38000,R484&gt;314.8,R484&lt;=504.6,M484&gt;10),('[1]Pricing Schedule'!$F$111+('[1]Pricing Schedule'!$F$113*M484))*3,
IF(AND(I484=38000,R484&gt;472.2,R484&lt;=672.8,M484&lt;=10),('[1]Pricing Schedule'!$F$103+('[1]Pricing Schedule'!$F$105*M484))*4,
IF(AND(I484=38000,R484&gt;472.2,R484&lt;=672.8,M484&gt;10),('[1]Pricing Schedule'!$F$111+('[1]Pricing Schedule'!$F$113*M484))*4,
IF(AND(I484=110000,R484&lt;=12.8,M484&gt;2),'[1]Pricing Schedule'!$F$62+('[1]Pricing Schedule'!$F$63*M484),
IF(AND(I484=110000,R484&lt;=12.8,M484&lt;=2),'[1]Pricing Schedule'!$F$96+('[1]Pricing Schedule'!$F$97*M484),
IF(AND(I484=110000,R484&gt;12.8,R484&lt;=22.8,M484&gt;3),'[1]Pricing Schedule'!$F$71+('[1]Pricing Schedule'!$F$72*M484),
IF(AND(I484=110000,R484&gt;12.8,R484&lt;=22.8,M484&lt;=3),'[1]Pricing Schedule'!$F$96+('[1]Pricing Schedule'!$F$97*M484),
IF(AND(I484=110000,R484&gt;22.8,R484&lt;=30.2),'[1]Pricing Schedule'!$F$80+('[1]Pricing Schedule'!$F$81*M484),
IF(AND(I484=110000,R484&gt;30.2,R484&lt;=45.9),'[1]Pricing Schedule'!$F$89+('[1]Pricing Schedule'!$F$90*M484),
IF(AND(I484=110000,R484&gt;45.9,R484&lt;=123.4),'[1]Pricing Schedule'!$F$96+('[1]Pricing Schedule'!$F$97*M484),
IF(AND(I484=110000,R484&gt;123.4,R484&lt;=168.2,M484&lt;=10),'[1]Pricing Schedule'!$F$103+('[1]Pricing Schedule'!$F$105*M484),
IF(AND(I484=110000,R484&gt;123.4,R484&lt;=168.2,M484&gt;10),'[1]Pricing Schedule'!$F$111+('[1]Pricing Schedule'!$F$113*M484),
IF(AND(I484=110000,R484&gt;168.2,R484&lt;=336.4,M484&lt;=10),('[1]Pricing Schedule'!$F$103+('[1]Pricing Schedule'!$F$105*M484))*2,
IF(AND(I484=110000,R484&gt;168.2,R484&lt;=336.4,M484&gt;10),('[1]Pricing Schedule'!$F$111+('[1]Pricing Schedule'!$F$113*M484))*2,
IF(AND(I484=110000,R484&gt;336.4,R484&lt;=504.6,M484&lt;=10),('[1]Pricing Schedule'!$F$103+('[1]Pricing Schedule'!$F$105*M484))*3,
IF(AND(I484=110000,R484&gt;336.4,R484&lt;=504.6,M484&gt;10),('[1]Pricing Schedule'!$F$111+('[1]Pricing Schedule'!$F$113*M484))*3,
IF(AND(I484=110000,R484&gt;504.6,R484&lt;=672.8,M484&lt;=10),('[1]Pricing Schedule'!$F$103+('[1]Pricing Schedule'!$F$105*M484))*4,
IF(AND(I484=110000,R484&gt;504.6,R484&lt;=672.8,M484&gt;10),('[1]Pricing Schedule'!$F$111+('[1]Pricing Schedule'!$F$113*M484))*4,
IF(AND(I484=110000,R484&gt;672.8,R484&lt;=841,M484&lt;=10),('[1]Pricing Schedule'!$F$103+('[1]Pricing Schedule'!$F$105*M484))*5,
IF(AND(I484=110000,R484&gt;672.8,R484&lt;=841,M484&gt;10),('[1]Pricing Schedule'!$F$111+('[1]Pricing Schedule'!$F$113*M484))*5,
IF(AND(I484=110000,R484&gt;672.8,R484&lt;=841,M484&lt;=10),('[1]Pricing Schedule'!$F$103+('[1]Pricing Schedule'!$F$105*M484))*5,
IF(AND(I484=110000,R484&gt;672.8,R484&lt;=841,M484&gt;10),('[1]Pricing Schedule'!$F$111+('[1]Pricing Schedule'!$F$113*M484))*5,
IF(AND(I484=110000,R484&gt;1345.6,R484&lt;=1513.8,M484&lt;=10),('[1]Pricing Schedule'!$F$103+('[1]Pricing Schedule'!$F$105*M484))*9,
IF(AND(I484=110000,R484&gt;1345.6,R484&lt;=1513.8,M484&gt;10),('[1]Pricing Schedule'!$F$111+('[1]Pricing Schedule'!$F$113*M484))*9,
9999999999)))))))))))))))))))))))))))))))))))))))</f>
        <v>769410</v>
      </c>
      <c r="T484" s="21">
        <f>IF(AND(I484=38000,R484&lt;=4.5,M484&gt;8),'[1]Pricing Schedule'!$J$9,
IF(AND(I484=38000,R484&lt;=4.5,M484&lt;=8),'[1]Pricing Schedule'!$J$36,
IF(AND(I484=38000,R484&gt;4.5,R484&lt;=9,M484&gt;8),'[1]Pricing Schedule'!$J$18,
IF(AND(I484=38000,R484&gt;4.5,R484&lt;=9,M484&lt;=8),'[1]Pricing Schedule'!$J$36,
IF(AND(I484=38000,R484&gt;9,R484&lt;=12.8,M484&gt;8),'[1]Pricing Schedule'!$J$27,
IF(AND(I484=38000,R484&gt;9,R484&lt;=12.8,M484&lt;=8),'[1]Pricing Schedule'!$J$36,
IF(AND(I484=38000,R484&gt;12.8,R484&lt;=22.8),'[1]Pricing Schedule'!$J$36,
IF(AND(I484=38000,R484&gt;22.8,R484&lt;=30.2),'[1]Pricing Schedule'!$J$45,
IF(AND(I484=38000,R484&gt;30.2,R484&lt;=45.9),'[1]Pricing Schedule'!$J$54,
IF(AND(I484=38000,R484&gt;45.9,R484&lt;=123.4),'[1]Pricing Schedule'!$J$97,
IF(AND(I484=38000,R484&gt;123.4,R484&lt;=168.2,M484&lt;=10),'[1]Pricing Schedule'!$J$105,
IF(AND(I484=38000,R484&gt;123.4,R484&lt;=168.2,M484&gt;10),'[1]Pricing Schedule'!$J$113,
IF(AND(I484=38000,R484&gt;168.2,R484&lt;=336.4,M484&lt;=10),('[1]Pricing Schedule'!$J$105),
IF(AND(I484=38000,R484&gt;168.2,R484&lt;=336.4,M484&gt;10),('[1]Pricing Schedule'!$J$113),
IF(AND(I484=38000,R484&gt;336.4,R484&lt;=504.6,M484&lt;=10),('[1]Pricing Schedule'!$J$105),
IF(AND(I484=38000,R484&gt;336.4,R484&lt;=504.6,M484&gt;10),('[1]Pricing Schedule'!$J$113),
IF(AND(I484=38000,R484&gt;504.6,R484&lt;=672.8,M484&lt;=10),('[1]Pricing Schedule'!$J$105),
IF(AND(I484=38000,R484&gt;504.6,R484&lt;=672.8,M484&gt;10),('[1]Pricing Schedule'!$J$113),
IF(AND(I484=110000,R484&lt;=12.8,M484&gt;2),'[1]Pricing Schedule'!$J$63,
IF(AND(I484=110000,R484&lt;=12.8,M484&lt;=2),'[1]Pricing Schedule'!$J$97,
IF(AND(I484=110000,R484&gt;12.8,R484&lt;=22.8,M484&gt;3),'[1]Pricing Schedule'!$J$72,
IF(AND(I484=110000,R484&gt;12.8,R484&lt;=22.8,M484&lt;=3),'[1]Pricing Schedule'!$J$97,
IF(AND(I484=110000,R484&gt;22.8,R484&lt;=30.2),'[1]Pricing Schedule'!$J$81,
IF(AND(I484=110000,R484&gt;30.2,R484&lt;=45.9),'[1]Pricing Schedule'!$J$90,
IF(AND(I484=110000,R484&gt;45.9,R484&lt;=123.4),'[1]Pricing Schedule'!$J$97,
IF(AND(I484=110000,R484&gt;123.4,R484&lt;=168.2,M484&lt;=10),'[1]Pricing Schedule'!$J$105,
IF(AND(I484=110000,R484&gt;123.4,R484&lt;=168.2,M484&gt;10),'[1]Pricing Schedule'!$J$113,
IF(AND(I484=110000,R484&gt;168.2,R484&lt;=336.2,M484&lt;=10),('[1]Pricing Schedule'!$J$105),
IF(AND(I484=110000,R484&gt;168.2,R484&lt;=336.2,M484&gt;10),('[1]Pricing Schedule'!$J$113),
IF(AND(I484=110000,R484&gt;336.4,R484&lt;=504.6,M484&lt;=10),('[1]Pricing Schedule'!$J$105),
IF(AND(I484=110000,R484&gt;336.4,R484&lt;=504.6,M484&gt;10),('[1]Pricing Schedule'!$J$113),
IF(AND(I484=110000,R484&gt;504.6,R484&lt;=672.8,M484&lt;=10),('[1]Pricing Schedule'!$J$105),
IF(AND(I484=110000,R484&gt;504.6,R484&lt;=672.8,M484&gt;10),('[1]Pricing Schedule'!$J$113),
IF(AND(I484=110000,R484&gt;672.8,R484&lt;=841,M484&lt;=10),('[1]Pricing Schedule'!$J$105),
IF(AND(I484=110000,R484&gt;672.8,R484&lt;=841,M484&gt;10),('[1]Pricing Schedule'!$J$113),
IF(AND(I484=110000,R484&gt;1682,R484&lt;=1850.2,M484&lt;=10),('[1]Pricing Schedule'!$J$105),
IF(AND(I484=110000,R484&gt;1682,R484&lt;=1850.2,M484&gt;10),('[1]Pricing Schedule'!$J$113),
IF(AND(I484=110000,R484&gt;2018.4,R484&lt;=2186.6,M484&lt;=10),('[1]Pricing Schedule'!$J$105),
IF(AND(I484=110000,R484&gt;2018.4,R484&lt;=2186.6,M484&gt;10),('[1]Pricing Schedule'!$J$113),999999999)))))))))))))))))))))))))))))))))))))))</f>
        <v>4</v>
      </c>
      <c r="U484" s="40">
        <f t="shared" si="48"/>
        <v>183192.85714285713</v>
      </c>
      <c r="V484" s="41">
        <f t="shared" si="49"/>
        <v>5.4587281163488903</v>
      </c>
      <c r="Y484" s="23">
        <v>107</v>
      </c>
      <c r="Z484" s="23">
        <v>233</v>
      </c>
      <c r="AR484" s="35"/>
    </row>
    <row r="485" spans="1:44">
      <c r="A485" s="23">
        <v>485</v>
      </c>
      <c r="B485" s="23">
        <v>485</v>
      </c>
      <c r="C485" s="23" t="s">
        <v>902</v>
      </c>
      <c r="D485" s="23" t="s">
        <v>121</v>
      </c>
      <c r="E485" s="23" t="s">
        <v>121</v>
      </c>
      <c r="F485" s="23" t="s">
        <v>369</v>
      </c>
      <c r="G485" s="23" t="s">
        <v>370</v>
      </c>
      <c r="H485" s="23" t="s">
        <v>133</v>
      </c>
      <c r="I485" s="13">
        <v>110000</v>
      </c>
      <c r="J485" s="13">
        <v>38000</v>
      </c>
      <c r="K485" s="13">
        <v>110000</v>
      </c>
      <c r="L485" s="24">
        <v>1.2789999999999999</v>
      </c>
      <c r="M485" s="37">
        <f t="shared" si="44"/>
        <v>2</v>
      </c>
      <c r="N485" s="24">
        <v>0.32900000000000001</v>
      </c>
      <c r="O485" s="13">
        <v>2</v>
      </c>
      <c r="P485" s="36">
        <f t="shared" si="45"/>
        <v>0.32900000000000001</v>
      </c>
      <c r="Q485" s="38">
        <f t="shared" si="46"/>
        <v>4.2</v>
      </c>
      <c r="R485" s="37">
        <f t="shared" si="47"/>
        <v>4.2</v>
      </c>
      <c r="S485" s="39">
        <f>IF(AND(I485=38000,R485&lt;=4.5,M485&gt;8),'[1]Pricing Schedule'!$F$8+('[1]Pricing Schedule'!$F$9*M485),
IF(AND(I485=38000,R485&lt;=4.5,M485&lt;=8),'[1]Pricing Schedule'!$F$34+('[1]Pricing Schedule'!$F$36*M485),
IF(AND(I485=38000,R485&gt;4.5,R485&lt;=9,M485&gt;8),'[1]Pricing Schedule'!$F$17+('[1]Pricing Schedule'!$F$18*M485),
IF(AND(I485=38000,R485&gt;4.5,R485&lt;=9,M485&lt;=8),'[1]Pricing Schedule'!$F$34+('[1]Pricing Schedule'!$F$36*M485),
IF(AND(I485=38000,R485&gt;9,R485&lt;=12.8,M485&gt;8),'[1]Pricing Schedule'!$F$26+('[1]Pricing Schedule'!$F$27*M485),
IF(AND(I485=38000,R485&gt;9,R485&lt;=12.8,M485&lt;=8),'[1]Pricing Schedule'!$F$34+('[1]Pricing Schedule'!$F$36*M485),
IF(AND(I485=38000,R485&gt;12.8,R485&lt;=22.8),'[1]Pricing Schedule'!$F$34+('[1]Pricing Schedule'!$F$36*M485),
IF(AND(I485=38000,R485&gt;22.8,R485&lt;=30.2),'[1]Pricing Schedule'!$F$43+('[1]Pricing Schedule'!$F$45*M485),
IF(AND(I485=38000,R485&gt;30.2,R485&lt;=45.9),'[1]Pricing Schedule'!$F$52+('[1]Pricing Schedule'!$F$54*M485),
IF(AND(I485=38000,R485&gt;45.9,R485&lt;=123.4),'[1]Pricing Schedule'!$F$96+('[1]Pricing Schedule'!$F$97*M485),
IF(AND(I485=38000,R485&gt;123.4,R485&lt;=168.2,M485&lt;=10),'[1]Pricing Schedule'!$F$103+('[1]Pricing Schedule'!$F$105*M485),
IF(AND(I485=38000,R485&gt;123.4,R485&lt;=168.2,M485&gt;10),'[1]Pricing Schedule'!$F$111+('[1]Pricing Schedule'!$F$113*M485),
IF(AND(I485=38000,R485&gt;157.4,R485&lt;=336.4,M485&lt;=10),('[1]Pricing Schedule'!$F$103+('[1]Pricing Schedule'!$F$105*M485))*2,
IF(AND(I485=38000,R485&gt;157.4,R485&lt;=336.4,M485&gt;10),('[1]Pricing Schedule'!$F$111+('[1]Pricing Schedule'!$F$113*M485))*2,
IF(AND(I485=38000,R485&gt;314.8,R485&lt;=504.6,M485&lt;=10),('[1]Pricing Schedule'!$F$103+('[1]Pricing Schedule'!$F$105*M485))*3,
IF(AND(I485=38000,R485&gt;314.8,R485&lt;=504.6,M485&gt;10),('[1]Pricing Schedule'!$F$111+('[1]Pricing Schedule'!$F$113*M485))*3,
IF(AND(I485=38000,R485&gt;472.2,R485&lt;=672.8,M485&lt;=10),('[1]Pricing Schedule'!$F$103+('[1]Pricing Schedule'!$F$105*M485))*4,
IF(AND(I485=38000,R485&gt;472.2,R485&lt;=672.8,M485&gt;10),('[1]Pricing Schedule'!$F$111+('[1]Pricing Schedule'!$F$113*M485))*4,
IF(AND(I485=110000,R485&lt;=12.8,M485&gt;2),'[1]Pricing Schedule'!$F$62+('[1]Pricing Schedule'!$F$63*M485),
IF(AND(I485=110000,R485&lt;=12.8,M485&lt;=2),'[1]Pricing Schedule'!$F$96+('[1]Pricing Schedule'!$F$97*M485),
IF(AND(I485=110000,R485&gt;12.8,R485&lt;=22.8,M485&gt;3),'[1]Pricing Schedule'!$F$71+('[1]Pricing Schedule'!$F$72*M485),
IF(AND(I485=110000,R485&gt;12.8,R485&lt;=22.8,M485&lt;=3),'[1]Pricing Schedule'!$F$96+('[1]Pricing Schedule'!$F$97*M485),
IF(AND(I485=110000,R485&gt;22.8,R485&lt;=30.2),'[1]Pricing Schedule'!$F$80+('[1]Pricing Schedule'!$F$81*M485),
IF(AND(I485=110000,R485&gt;30.2,R485&lt;=45.9),'[1]Pricing Schedule'!$F$89+('[1]Pricing Schedule'!$F$90*M485),
IF(AND(I485=110000,R485&gt;45.9,R485&lt;=123.4),'[1]Pricing Schedule'!$F$96+('[1]Pricing Schedule'!$F$97*M485),
IF(AND(I485=110000,R485&gt;123.4,R485&lt;=168.2,M485&lt;=10),'[1]Pricing Schedule'!$F$103+('[1]Pricing Schedule'!$F$105*M485),
IF(AND(I485=110000,R485&gt;123.4,R485&lt;=168.2,M485&gt;10),'[1]Pricing Schedule'!$F$111+('[1]Pricing Schedule'!$F$113*M485),
IF(AND(I485=110000,R485&gt;168.2,R485&lt;=336.4,M485&lt;=10),('[1]Pricing Schedule'!$F$103+('[1]Pricing Schedule'!$F$105*M485))*2,
IF(AND(I485=110000,R485&gt;168.2,R485&lt;=336.4,M485&gt;10),('[1]Pricing Schedule'!$F$111+('[1]Pricing Schedule'!$F$113*M485))*2,
IF(AND(I485=110000,R485&gt;336.4,R485&lt;=504.6,M485&lt;=10),('[1]Pricing Schedule'!$F$103+('[1]Pricing Schedule'!$F$105*M485))*3,
IF(AND(I485=110000,R485&gt;336.4,R485&lt;=504.6,M485&gt;10),('[1]Pricing Schedule'!$F$111+('[1]Pricing Schedule'!$F$113*M485))*3,
IF(AND(I485=110000,R485&gt;504.6,R485&lt;=672.8,M485&lt;=10),('[1]Pricing Schedule'!$F$103+('[1]Pricing Schedule'!$F$105*M485))*4,
IF(AND(I485=110000,R485&gt;504.6,R485&lt;=672.8,M485&gt;10),('[1]Pricing Schedule'!$F$111+('[1]Pricing Schedule'!$F$113*M485))*4,
IF(AND(I485=110000,R485&gt;672.8,R485&lt;=841,M485&lt;=10),('[1]Pricing Schedule'!$F$103+('[1]Pricing Schedule'!$F$105*M485))*5,
IF(AND(I485=110000,R485&gt;672.8,R485&lt;=841,M485&gt;10),('[1]Pricing Schedule'!$F$111+('[1]Pricing Schedule'!$F$113*M485))*5,
IF(AND(I485=110000,R485&gt;672.8,R485&lt;=841,M485&lt;=10),('[1]Pricing Schedule'!$F$103+('[1]Pricing Schedule'!$F$105*M485))*5,
IF(AND(I485=110000,R485&gt;672.8,R485&lt;=841,M485&gt;10),('[1]Pricing Schedule'!$F$111+('[1]Pricing Schedule'!$F$113*M485))*5,
IF(AND(I485=110000,R485&gt;1345.6,R485&lt;=1513.8,M485&lt;=10),('[1]Pricing Schedule'!$F$103+('[1]Pricing Schedule'!$F$105*M485))*9,
IF(AND(I485=110000,R485&gt;1345.6,R485&lt;=1513.8,M485&gt;10),('[1]Pricing Schedule'!$F$111+('[1]Pricing Schedule'!$F$113*M485))*9,
9999999999)))))))))))))))))))))))))))))))))))))))</f>
        <v>1340080</v>
      </c>
      <c r="T485" s="21">
        <f>IF(AND(I485=38000,R485&lt;=4.5,M485&gt;8),'[1]Pricing Schedule'!$J$9,
IF(AND(I485=38000,R485&lt;=4.5,M485&lt;=8),'[1]Pricing Schedule'!$J$36,
IF(AND(I485=38000,R485&gt;4.5,R485&lt;=9,M485&gt;8),'[1]Pricing Schedule'!$J$18,
IF(AND(I485=38000,R485&gt;4.5,R485&lt;=9,M485&lt;=8),'[1]Pricing Schedule'!$J$36,
IF(AND(I485=38000,R485&gt;9,R485&lt;=12.8,M485&gt;8),'[1]Pricing Schedule'!$J$27,
IF(AND(I485=38000,R485&gt;9,R485&lt;=12.8,M485&lt;=8),'[1]Pricing Schedule'!$J$36,
IF(AND(I485=38000,R485&gt;12.8,R485&lt;=22.8),'[1]Pricing Schedule'!$J$36,
IF(AND(I485=38000,R485&gt;22.8,R485&lt;=30.2),'[1]Pricing Schedule'!$J$45,
IF(AND(I485=38000,R485&gt;30.2,R485&lt;=45.9),'[1]Pricing Schedule'!$J$54,
IF(AND(I485=38000,R485&gt;45.9,R485&lt;=123.4),'[1]Pricing Schedule'!$J$97,
IF(AND(I485=38000,R485&gt;123.4,R485&lt;=168.2,M485&lt;=10),'[1]Pricing Schedule'!$J$105,
IF(AND(I485=38000,R485&gt;123.4,R485&lt;=168.2,M485&gt;10),'[1]Pricing Schedule'!$J$113,
IF(AND(I485=38000,R485&gt;168.2,R485&lt;=336.4,M485&lt;=10),('[1]Pricing Schedule'!$J$105),
IF(AND(I485=38000,R485&gt;168.2,R485&lt;=336.4,M485&gt;10),('[1]Pricing Schedule'!$J$113),
IF(AND(I485=38000,R485&gt;336.4,R485&lt;=504.6,M485&lt;=10),('[1]Pricing Schedule'!$J$105),
IF(AND(I485=38000,R485&gt;336.4,R485&lt;=504.6,M485&gt;10),('[1]Pricing Schedule'!$J$113),
IF(AND(I485=38000,R485&gt;504.6,R485&lt;=672.8,M485&lt;=10),('[1]Pricing Schedule'!$J$105),
IF(AND(I485=38000,R485&gt;504.6,R485&lt;=672.8,M485&gt;10),('[1]Pricing Schedule'!$J$113),
IF(AND(I485=110000,R485&lt;=12.8,M485&gt;2),'[1]Pricing Schedule'!$J$63,
IF(AND(I485=110000,R485&lt;=12.8,M485&lt;=2),'[1]Pricing Schedule'!$J$97,
IF(AND(I485=110000,R485&gt;12.8,R485&lt;=22.8,M485&gt;3),'[1]Pricing Schedule'!$J$72,
IF(AND(I485=110000,R485&gt;12.8,R485&lt;=22.8,M485&lt;=3),'[1]Pricing Schedule'!$J$97,
IF(AND(I485=110000,R485&gt;22.8,R485&lt;=30.2),'[1]Pricing Schedule'!$J$81,
IF(AND(I485=110000,R485&gt;30.2,R485&lt;=45.9),'[1]Pricing Schedule'!$J$90,
IF(AND(I485=110000,R485&gt;45.9,R485&lt;=123.4),'[1]Pricing Schedule'!$J$97,
IF(AND(I485=110000,R485&gt;123.4,R485&lt;=168.2,M485&lt;=10),'[1]Pricing Schedule'!$J$105,
IF(AND(I485=110000,R485&gt;123.4,R485&lt;=168.2,M485&gt;10),'[1]Pricing Schedule'!$J$113,
IF(AND(I485=110000,R485&gt;168.2,R485&lt;=336.2,M485&lt;=10),('[1]Pricing Schedule'!$J$105),
IF(AND(I485=110000,R485&gt;168.2,R485&lt;=336.2,M485&gt;10),('[1]Pricing Schedule'!$J$113),
IF(AND(I485=110000,R485&gt;336.4,R485&lt;=504.6,M485&lt;=10),('[1]Pricing Schedule'!$J$105),
IF(AND(I485=110000,R485&gt;336.4,R485&lt;=504.6,M485&gt;10),('[1]Pricing Schedule'!$J$113),
IF(AND(I485=110000,R485&gt;504.6,R485&lt;=672.8,M485&lt;=10),('[1]Pricing Schedule'!$J$105),
IF(AND(I485=110000,R485&gt;504.6,R485&lt;=672.8,M485&gt;10),('[1]Pricing Schedule'!$J$113),
IF(AND(I485=110000,R485&gt;672.8,R485&lt;=841,M485&lt;=10),('[1]Pricing Schedule'!$J$105),
IF(AND(I485=110000,R485&gt;672.8,R485&lt;=841,M485&gt;10),('[1]Pricing Schedule'!$J$113),
IF(AND(I485=110000,R485&gt;1682,R485&lt;=1850.2,M485&lt;=10),('[1]Pricing Schedule'!$J$105),
IF(AND(I485=110000,R485&gt;1682,R485&lt;=1850.2,M485&gt;10),('[1]Pricing Schedule'!$J$113),
IF(AND(I485=110000,R485&gt;2018.4,R485&lt;=2186.6,M485&lt;=10),('[1]Pricing Schedule'!$J$105),
IF(AND(I485=110000,R485&gt;2018.4,R485&lt;=2186.6,M485&gt;10),('[1]Pricing Schedule'!$J$113),999999999)))))))))))))))))))))))))))))))))))))))</f>
        <v>11</v>
      </c>
      <c r="U485" s="40">
        <f t="shared" si="48"/>
        <v>319066.66666666663</v>
      </c>
      <c r="V485" s="41">
        <f t="shared" si="49"/>
        <v>3.134141245298788</v>
      </c>
      <c r="Y485" s="23">
        <v>461</v>
      </c>
      <c r="Z485" s="23">
        <v>83</v>
      </c>
      <c r="AR485" s="35"/>
    </row>
    <row r="486" spans="1:44">
      <c r="A486" s="23">
        <v>486</v>
      </c>
      <c r="B486" s="23">
        <v>486</v>
      </c>
      <c r="C486" s="23" t="s">
        <v>903</v>
      </c>
      <c r="D486" s="23" t="s">
        <v>168</v>
      </c>
      <c r="E486" s="23" t="s">
        <v>168</v>
      </c>
      <c r="F486" s="23" t="s">
        <v>564</v>
      </c>
      <c r="G486" s="23" t="s">
        <v>565</v>
      </c>
      <c r="H486" s="23" t="s">
        <v>113</v>
      </c>
      <c r="I486" s="13">
        <v>38000</v>
      </c>
      <c r="J486" s="23" t="s">
        <v>119</v>
      </c>
      <c r="K486" s="13">
        <v>38000</v>
      </c>
      <c r="L486" s="24">
        <v>1.8180000000000001</v>
      </c>
      <c r="M486" s="37">
        <f t="shared" si="44"/>
        <v>2</v>
      </c>
      <c r="N486" s="24">
        <v>0.30099999999999999</v>
      </c>
      <c r="O486" s="13">
        <v>2</v>
      </c>
      <c r="P486" s="36">
        <f t="shared" si="45"/>
        <v>0.30099999999999999</v>
      </c>
      <c r="Q486" s="38">
        <f t="shared" si="46"/>
        <v>4.2</v>
      </c>
      <c r="R486" s="37">
        <f t="shared" si="47"/>
        <v>4.2</v>
      </c>
      <c r="S486" s="39">
        <f>IF(AND(I486=38000,R486&lt;=4.5,M486&gt;8),'[1]Pricing Schedule'!$F$8+('[1]Pricing Schedule'!$F$9*M486),
IF(AND(I486=38000,R486&lt;=4.5,M486&lt;=8),'[1]Pricing Schedule'!$F$34+('[1]Pricing Schedule'!$F$36*M486),
IF(AND(I486=38000,R486&gt;4.5,R486&lt;=9,M486&gt;8),'[1]Pricing Schedule'!$F$17+('[1]Pricing Schedule'!$F$18*M486),
IF(AND(I486=38000,R486&gt;4.5,R486&lt;=9,M486&lt;=8),'[1]Pricing Schedule'!$F$34+('[1]Pricing Schedule'!$F$36*M486),
IF(AND(I486=38000,R486&gt;9,R486&lt;=12.8,M486&gt;8),'[1]Pricing Schedule'!$F$26+('[1]Pricing Schedule'!$F$27*M486),
IF(AND(I486=38000,R486&gt;9,R486&lt;=12.8,M486&lt;=8),'[1]Pricing Schedule'!$F$34+('[1]Pricing Schedule'!$F$36*M486),
IF(AND(I486=38000,R486&gt;12.8,R486&lt;=22.8),'[1]Pricing Schedule'!$F$34+('[1]Pricing Schedule'!$F$36*M486),
IF(AND(I486=38000,R486&gt;22.8,R486&lt;=30.2),'[1]Pricing Schedule'!$F$43+('[1]Pricing Schedule'!$F$45*M486),
IF(AND(I486=38000,R486&gt;30.2,R486&lt;=45.9),'[1]Pricing Schedule'!$F$52+('[1]Pricing Schedule'!$F$54*M486),
IF(AND(I486=38000,R486&gt;45.9,R486&lt;=123.4),'[1]Pricing Schedule'!$F$96+('[1]Pricing Schedule'!$F$97*M486),
IF(AND(I486=38000,R486&gt;123.4,R486&lt;=168.2,M486&lt;=10),'[1]Pricing Schedule'!$F$103+('[1]Pricing Schedule'!$F$105*M486),
IF(AND(I486=38000,R486&gt;123.4,R486&lt;=168.2,M486&gt;10),'[1]Pricing Schedule'!$F$111+('[1]Pricing Schedule'!$F$113*M486),
IF(AND(I486=38000,R486&gt;157.4,R486&lt;=336.4,M486&lt;=10),('[1]Pricing Schedule'!$F$103+('[1]Pricing Schedule'!$F$105*M486))*2,
IF(AND(I486=38000,R486&gt;157.4,R486&lt;=336.4,M486&gt;10),('[1]Pricing Schedule'!$F$111+('[1]Pricing Schedule'!$F$113*M486))*2,
IF(AND(I486=38000,R486&gt;314.8,R486&lt;=504.6,M486&lt;=10),('[1]Pricing Schedule'!$F$103+('[1]Pricing Schedule'!$F$105*M486))*3,
IF(AND(I486=38000,R486&gt;314.8,R486&lt;=504.6,M486&gt;10),('[1]Pricing Schedule'!$F$111+('[1]Pricing Schedule'!$F$113*M486))*3,
IF(AND(I486=38000,R486&gt;472.2,R486&lt;=672.8,M486&lt;=10),('[1]Pricing Schedule'!$F$103+('[1]Pricing Schedule'!$F$105*M486))*4,
IF(AND(I486=38000,R486&gt;472.2,R486&lt;=672.8,M486&gt;10),('[1]Pricing Schedule'!$F$111+('[1]Pricing Schedule'!$F$113*M486))*4,
IF(AND(I486=110000,R486&lt;=12.8,M486&gt;2),'[1]Pricing Schedule'!$F$62+('[1]Pricing Schedule'!$F$63*M486),
IF(AND(I486=110000,R486&lt;=12.8,M486&lt;=2),'[1]Pricing Schedule'!$F$96+('[1]Pricing Schedule'!$F$97*M486),
IF(AND(I486=110000,R486&gt;12.8,R486&lt;=22.8,M486&gt;3),'[1]Pricing Schedule'!$F$71+('[1]Pricing Schedule'!$F$72*M486),
IF(AND(I486=110000,R486&gt;12.8,R486&lt;=22.8,M486&lt;=3),'[1]Pricing Schedule'!$F$96+('[1]Pricing Schedule'!$F$97*M486),
IF(AND(I486=110000,R486&gt;22.8,R486&lt;=30.2),'[1]Pricing Schedule'!$F$80+('[1]Pricing Schedule'!$F$81*M486),
IF(AND(I486=110000,R486&gt;30.2,R486&lt;=45.9),'[1]Pricing Schedule'!$F$89+('[1]Pricing Schedule'!$F$90*M486),
IF(AND(I486=110000,R486&gt;45.9,R486&lt;=123.4),'[1]Pricing Schedule'!$F$96+('[1]Pricing Schedule'!$F$97*M486),
IF(AND(I486=110000,R486&gt;123.4,R486&lt;=168.2,M486&lt;=10),'[1]Pricing Schedule'!$F$103+('[1]Pricing Schedule'!$F$105*M486),
IF(AND(I486=110000,R486&gt;123.4,R486&lt;=168.2,M486&gt;10),'[1]Pricing Schedule'!$F$111+('[1]Pricing Schedule'!$F$113*M486),
IF(AND(I486=110000,R486&gt;168.2,R486&lt;=336.4,M486&lt;=10),('[1]Pricing Schedule'!$F$103+('[1]Pricing Schedule'!$F$105*M486))*2,
IF(AND(I486=110000,R486&gt;168.2,R486&lt;=336.4,M486&gt;10),('[1]Pricing Schedule'!$F$111+('[1]Pricing Schedule'!$F$113*M486))*2,
IF(AND(I486=110000,R486&gt;336.4,R486&lt;=504.6,M486&lt;=10),('[1]Pricing Schedule'!$F$103+('[1]Pricing Schedule'!$F$105*M486))*3,
IF(AND(I486=110000,R486&gt;336.4,R486&lt;=504.6,M486&gt;10),('[1]Pricing Schedule'!$F$111+('[1]Pricing Schedule'!$F$113*M486))*3,
IF(AND(I486=110000,R486&gt;504.6,R486&lt;=672.8,M486&lt;=10),('[1]Pricing Schedule'!$F$103+('[1]Pricing Schedule'!$F$105*M486))*4,
IF(AND(I486=110000,R486&gt;504.6,R486&lt;=672.8,M486&gt;10),('[1]Pricing Schedule'!$F$111+('[1]Pricing Schedule'!$F$113*M486))*4,
IF(AND(I486=110000,R486&gt;672.8,R486&lt;=841,M486&lt;=10),('[1]Pricing Schedule'!$F$103+('[1]Pricing Schedule'!$F$105*M486))*5,
IF(AND(I486=110000,R486&gt;672.8,R486&lt;=841,M486&gt;10),('[1]Pricing Schedule'!$F$111+('[1]Pricing Schedule'!$F$113*M486))*5,
IF(AND(I486=110000,R486&gt;672.8,R486&lt;=841,M486&lt;=10),('[1]Pricing Schedule'!$F$103+('[1]Pricing Schedule'!$F$105*M486))*5,
IF(AND(I486=110000,R486&gt;672.8,R486&lt;=841,M486&gt;10),('[1]Pricing Schedule'!$F$111+('[1]Pricing Schedule'!$F$113*M486))*5,
IF(AND(I486=110000,R486&gt;1345.6,R486&lt;=1513.8,M486&lt;=10),('[1]Pricing Schedule'!$F$103+('[1]Pricing Schedule'!$F$105*M486))*9,
IF(AND(I486=110000,R486&gt;1345.6,R486&lt;=1513.8,M486&gt;10),('[1]Pricing Schedule'!$F$111+('[1]Pricing Schedule'!$F$113*M486))*9,
9999999999)))))))))))))))))))))))))))))))))))))))</f>
        <v>488330</v>
      </c>
      <c r="T486" s="21">
        <f>IF(AND(I486=38000,R486&lt;=4.5,M486&gt;8),'[1]Pricing Schedule'!$J$9,
IF(AND(I486=38000,R486&lt;=4.5,M486&lt;=8),'[1]Pricing Schedule'!$J$36,
IF(AND(I486=38000,R486&gt;4.5,R486&lt;=9,M486&gt;8),'[1]Pricing Schedule'!$J$18,
IF(AND(I486=38000,R486&gt;4.5,R486&lt;=9,M486&lt;=8),'[1]Pricing Schedule'!$J$36,
IF(AND(I486=38000,R486&gt;9,R486&lt;=12.8,M486&gt;8),'[1]Pricing Schedule'!$J$27,
IF(AND(I486=38000,R486&gt;9,R486&lt;=12.8,M486&lt;=8),'[1]Pricing Schedule'!$J$36,
IF(AND(I486=38000,R486&gt;12.8,R486&lt;=22.8),'[1]Pricing Schedule'!$J$36,
IF(AND(I486=38000,R486&gt;22.8,R486&lt;=30.2),'[1]Pricing Schedule'!$J$45,
IF(AND(I486=38000,R486&gt;30.2,R486&lt;=45.9),'[1]Pricing Schedule'!$J$54,
IF(AND(I486=38000,R486&gt;45.9,R486&lt;=123.4),'[1]Pricing Schedule'!$J$97,
IF(AND(I486=38000,R486&gt;123.4,R486&lt;=168.2,M486&lt;=10),'[1]Pricing Schedule'!$J$105,
IF(AND(I486=38000,R486&gt;123.4,R486&lt;=168.2,M486&gt;10),'[1]Pricing Schedule'!$J$113,
IF(AND(I486=38000,R486&gt;168.2,R486&lt;=336.4,M486&lt;=10),('[1]Pricing Schedule'!$J$105),
IF(AND(I486=38000,R486&gt;168.2,R486&lt;=336.4,M486&gt;10),('[1]Pricing Schedule'!$J$113),
IF(AND(I486=38000,R486&gt;336.4,R486&lt;=504.6,M486&lt;=10),('[1]Pricing Schedule'!$J$105),
IF(AND(I486=38000,R486&gt;336.4,R486&lt;=504.6,M486&gt;10),('[1]Pricing Schedule'!$J$113),
IF(AND(I486=38000,R486&gt;504.6,R486&lt;=672.8,M486&lt;=10),('[1]Pricing Schedule'!$J$105),
IF(AND(I486=38000,R486&gt;504.6,R486&lt;=672.8,M486&gt;10),('[1]Pricing Schedule'!$J$113),
IF(AND(I486=110000,R486&lt;=12.8,M486&gt;2),'[1]Pricing Schedule'!$J$63,
IF(AND(I486=110000,R486&lt;=12.8,M486&lt;=2),'[1]Pricing Schedule'!$J$97,
IF(AND(I486=110000,R486&gt;12.8,R486&lt;=22.8,M486&gt;3),'[1]Pricing Schedule'!$J$72,
IF(AND(I486=110000,R486&gt;12.8,R486&lt;=22.8,M486&lt;=3),'[1]Pricing Schedule'!$J$97,
IF(AND(I486=110000,R486&gt;22.8,R486&lt;=30.2),'[1]Pricing Schedule'!$J$81,
IF(AND(I486=110000,R486&gt;30.2,R486&lt;=45.9),'[1]Pricing Schedule'!$J$90,
IF(AND(I486=110000,R486&gt;45.9,R486&lt;=123.4),'[1]Pricing Schedule'!$J$97,
IF(AND(I486=110000,R486&gt;123.4,R486&lt;=168.2,M486&lt;=10),'[1]Pricing Schedule'!$J$105,
IF(AND(I486=110000,R486&gt;123.4,R486&lt;=168.2,M486&gt;10),'[1]Pricing Schedule'!$J$113,
IF(AND(I486=110000,R486&gt;168.2,R486&lt;=336.2,M486&lt;=10),('[1]Pricing Schedule'!$J$105),
IF(AND(I486=110000,R486&gt;168.2,R486&lt;=336.2,M486&gt;10),('[1]Pricing Schedule'!$J$113),
IF(AND(I486=110000,R486&gt;336.4,R486&lt;=504.6,M486&lt;=10),('[1]Pricing Schedule'!$J$105),
IF(AND(I486=110000,R486&gt;336.4,R486&lt;=504.6,M486&gt;10),('[1]Pricing Schedule'!$J$113),
IF(AND(I486=110000,R486&gt;504.6,R486&lt;=672.8,M486&lt;=10),('[1]Pricing Schedule'!$J$105),
IF(AND(I486=110000,R486&gt;504.6,R486&lt;=672.8,M486&gt;10),('[1]Pricing Schedule'!$J$113),
IF(AND(I486=110000,R486&gt;672.8,R486&lt;=841,M486&lt;=10),('[1]Pricing Schedule'!$J$105),
IF(AND(I486=110000,R486&gt;672.8,R486&lt;=841,M486&gt;10),('[1]Pricing Schedule'!$J$113),
IF(AND(I486=110000,R486&gt;1682,R486&lt;=1850.2,M486&lt;=10),('[1]Pricing Schedule'!$J$105),
IF(AND(I486=110000,R486&gt;1682,R486&lt;=1850.2,M486&gt;10),('[1]Pricing Schedule'!$J$113),
IF(AND(I486=110000,R486&gt;2018.4,R486&lt;=2186.6,M486&lt;=10),('[1]Pricing Schedule'!$J$105),
IF(AND(I486=110000,R486&gt;2018.4,R486&lt;=2186.6,M486&gt;10),('[1]Pricing Schedule'!$J$113),999999999)))))))))))))))))))))))))))))))))))))))</f>
        <v>4</v>
      </c>
      <c r="U486" s="40">
        <f t="shared" si="48"/>
        <v>116269.04761904762</v>
      </c>
      <c r="V486" s="41">
        <f t="shared" si="49"/>
        <v>8.6007413019884087</v>
      </c>
      <c r="Y486" s="23">
        <v>337</v>
      </c>
      <c r="Z486" s="23">
        <v>170</v>
      </c>
      <c r="AR486" s="35"/>
    </row>
    <row r="487" spans="1:44">
      <c r="A487" s="23">
        <v>487</v>
      </c>
      <c r="B487" s="23">
        <v>487</v>
      </c>
      <c r="C487" s="23" t="s">
        <v>904</v>
      </c>
      <c r="D487" s="23" t="s">
        <v>116</v>
      </c>
      <c r="E487" s="23" t="s">
        <v>116</v>
      </c>
      <c r="F487" s="23" t="s">
        <v>905</v>
      </c>
      <c r="G487" s="23" t="s">
        <v>906</v>
      </c>
      <c r="H487" s="23" t="s">
        <v>133</v>
      </c>
      <c r="I487" s="13">
        <v>110000</v>
      </c>
      <c r="J487" s="13">
        <v>110000</v>
      </c>
      <c r="K487" s="13">
        <v>38000</v>
      </c>
      <c r="L487" s="24">
        <v>9.6310000000000002</v>
      </c>
      <c r="M487" s="37">
        <f t="shared" si="44"/>
        <v>10</v>
      </c>
      <c r="N487" s="24">
        <v>0.51700000000000002</v>
      </c>
      <c r="O487" s="13">
        <v>2</v>
      </c>
      <c r="P487" s="36">
        <f t="shared" si="45"/>
        <v>0.51700000000000002</v>
      </c>
      <c r="Q487" s="38">
        <f t="shared" si="46"/>
        <v>4.2</v>
      </c>
      <c r="R487" s="37">
        <f t="shared" si="47"/>
        <v>4.2</v>
      </c>
      <c r="S487" s="39">
        <f>IF(AND(I487=38000,R487&lt;=4.5,M487&gt;8),'[1]Pricing Schedule'!$F$8+('[1]Pricing Schedule'!$F$9*M487),
IF(AND(I487=38000,R487&lt;=4.5,M487&lt;=8),'[1]Pricing Schedule'!$F$34+('[1]Pricing Schedule'!$F$36*M487),
IF(AND(I487=38000,R487&gt;4.5,R487&lt;=9,M487&gt;8),'[1]Pricing Schedule'!$F$17+('[1]Pricing Schedule'!$F$18*M487),
IF(AND(I487=38000,R487&gt;4.5,R487&lt;=9,M487&lt;=8),'[1]Pricing Schedule'!$F$34+('[1]Pricing Schedule'!$F$36*M487),
IF(AND(I487=38000,R487&gt;9,R487&lt;=12.8,M487&gt;8),'[1]Pricing Schedule'!$F$26+('[1]Pricing Schedule'!$F$27*M487),
IF(AND(I487=38000,R487&gt;9,R487&lt;=12.8,M487&lt;=8),'[1]Pricing Schedule'!$F$34+('[1]Pricing Schedule'!$F$36*M487),
IF(AND(I487=38000,R487&gt;12.8,R487&lt;=22.8),'[1]Pricing Schedule'!$F$34+('[1]Pricing Schedule'!$F$36*M487),
IF(AND(I487=38000,R487&gt;22.8,R487&lt;=30.2),'[1]Pricing Schedule'!$F$43+('[1]Pricing Schedule'!$F$45*M487),
IF(AND(I487=38000,R487&gt;30.2,R487&lt;=45.9),'[1]Pricing Schedule'!$F$52+('[1]Pricing Schedule'!$F$54*M487),
IF(AND(I487=38000,R487&gt;45.9,R487&lt;=123.4),'[1]Pricing Schedule'!$F$96+('[1]Pricing Schedule'!$F$97*M487),
IF(AND(I487=38000,R487&gt;123.4,R487&lt;=168.2,M487&lt;=10),'[1]Pricing Schedule'!$F$103+('[1]Pricing Schedule'!$F$105*M487),
IF(AND(I487=38000,R487&gt;123.4,R487&lt;=168.2,M487&gt;10),'[1]Pricing Schedule'!$F$111+('[1]Pricing Schedule'!$F$113*M487),
IF(AND(I487=38000,R487&gt;157.4,R487&lt;=336.4,M487&lt;=10),('[1]Pricing Schedule'!$F$103+('[1]Pricing Schedule'!$F$105*M487))*2,
IF(AND(I487=38000,R487&gt;157.4,R487&lt;=336.4,M487&gt;10),('[1]Pricing Schedule'!$F$111+('[1]Pricing Schedule'!$F$113*M487))*2,
IF(AND(I487=38000,R487&gt;314.8,R487&lt;=504.6,M487&lt;=10),('[1]Pricing Schedule'!$F$103+('[1]Pricing Schedule'!$F$105*M487))*3,
IF(AND(I487=38000,R487&gt;314.8,R487&lt;=504.6,M487&gt;10),('[1]Pricing Schedule'!$F$111+('[1]Pricing Schedule'!$F$113*M487))*3,
IF(AND(I487=38000,R487&gt;472.2,R487&lt;=672.8,M487&lt;=10),('[1]Pricing Schedule'!$F$103+('[1]Pricing Schedule'!$F$105*M487))*4,
IF(AND(I487=38000,R487&gt;472.2,R487&lt;=672.8,M487&gt;10),('[1]Pricing Schedule'!$F$111+('[1]Pricing Schedule'!$F$113*M487))*4,
IF(AND(I487=110000,R487&lt;=12.8,M487&gt;2),'[1]Pricing Schedule'!$F$62+('[1]Pricing Schedule'!$F$63*M487),
IF(AND(I487=110000,R487&lt;=12.8,M487&lt;=2),'[1]Pricing Schedule'!$F$96+('[1]Pricing Schedule'!$F$97*M487),
IF(AND(I487=110000,R487&gt;12.8,R487&lt;=22.8,M487&gt;3),'[1]Pricing Schedule'!$F$71+('[1]Pricing Schedule'!$F$72*M487),
IF(AND(I487=110000,R487&gt;12.8,R487&lt;=22.8,M487&lt;=3),'[1]Pricing Schedule'!$F$96+('[1]Pricing Schedule'!$F$97*M487),
IF(AND(I487=110000,R487&gt;22.8,R487&lt;=30.2),'[1]Pricing Schedule'!$F$80+('[1]Pricing Schedule'!$F$81*M487),
IF(AND(I487=110000,R487&gt;30.2,R487&lt;=45.9),'[1]Pricing Schedule'!$F$89+('[1]Pricing Schedule'!$F$90*M487),
IF(AND(I487=110000,R487&gt;45.9,R487&lt;=123.4),'[1]Pricing Schedule'!$F$96+('[1]Pricing Schedule'!$F$97*M487),
IF(AND(I487=110000,R487&gt;123.4,R487&lt;=168.2,M487&lt;=10),'[1]Pricing Schedule'!$F$103+('[1]Pricing Schedule'!$F$105*M487),
IF(AND(I487=110000,R487&gt;123.4,R487&lt;=168.2,M487&gt;10),'[1]Pricing Schedule'!$F$111+('[1]Pricing Schedule'!$F$113*M487),
IF(AND(I487=110000,R487&gt;168.2,R487&lt;=336.4,M487&lt;=10),('[1]Pricing Schedule'!$F$103+('[1]Pricing Schedule'!$F$105*M487))*2,
IF(AND(I487=110000,R487&gt;168.2,R487&lt;=336.4,M487&gt;10),('[1]Pricing Schedule'!$F$111+('[1]Pricing Schedule'!$F$113*M487))*2,
IF(AND(I487=110000,R487&gt;336.4,R487&lt;=504.6,M487&lt;=10),('[1]Pricing Schedule'!$F$103+('[1]Pricing Schedule'!$F$105*M487))*3,
IF(AND(I487=110000,R487&gt;336.4,R487&lt;=504.6,M487&gt;10),('[1]Pricing Schedule'!$F$111+('[1]Pricing Schedule'!$F$113*M487))*3,
IF(AND(I487=110000,R487&gt;504.6,R487&lt;=672.8,M487&lt;=10),('[1]Pricing Schedule'!$F$103+('[1]Pricing Schedule'!$F$105*M487))*4,
IF(AND(I487=110000,R487&gt;504.6,R487&lt;=672.8,M487&gt;10),('[1]Pricing Schedule'!$F$111+('[1]Pricing Schedule'!$F$113*M487))*4,
IF(AND(I487=110000,R487&gt;672.8,R487&lt;=841,M487&lt;=10),('[1]Pricing Schedule'!$F$103+('[1]Pricing Schedule'!$F$105*M487))*5,
IF(AND(I487=110000,R487&gt;672.8,R487&lt;=841,M487&gt;10),('[1]Pricing Schedule'!$F$111+('[1]Pricing Schedule'!$F$113*M487))*5,
IF(AND(I487=110000,R487&gt;672.8,R487&lt;=841,M487&lt;=10),('[1]Pricing Schedule'!$F$103+('[1]Pricing Schedule'!$F$105*M487))*5,
IF(AND(I487=110000,R487&gt;672.8,R487&lt;=841,M487&gt;10),('[1]Pricing Schedule'!$F$111+('[1]Pricing Schedule'!$F$113*M487))*5,
IF(AND(I487=110000,R487&gt;1345.6,R487&lt;=1513.8,M487&lt;=10),('[1]Pricing Schedule'!$F$103+('[1]Pricing Schedule'!$F$105*M487))*9,
IF(AND(I487=110000,R487&gt;1345.6,R487&lt;=1513.8,M487&gt;10),('[1]Pricing Schedule'!$F$111+('[1]Pricing Schedule'!$F$113*M487))*9,
9999999999)))))))))))))))))))))))))))))))))))))))</f>
        <v>1943470</v>
      </c>
      <c r="T487" s="21">
        <f>IF(AND(I487=38000,R487&lt;=4.5,M487&gt;8),'[1]Pricing Schedule'!$J$9,
IF(AND(I487=38000,R487&lt;=4.5,M487&lt;=8),'[1]Pricing Schedule'!$J$36,
IF(AND(I487=38000,R487&gt;4.5,R487&lt;=9,M487&gt;8),'[1]Pricing Schedule'!$J$18,
IF(AND(I487=38000,R487&gt;4.5,R487&lt;=9,M487&lt;=8),'[1]Pricing Schedule'!$J$36,
IF(AND(I487=38000,R487&gt;9,R487&lt;=12.8,M487&gt;8),'[1]Pricing Schedule'!$J$27,
IF(AND(I487=38000,R487&gt;9,R487&lt;=12.8,M487&lt;=8),'[1]Pricing Schedule'!$J$36,
IF(AND(I487=38000,R487&gt;12.8,R487&lt;=22.8),'[1]Pricing Schedule'!$J$36,
IF(AND(I487=38000,R487&gt;22.8,R487&lt;=30.2),'[1]Pricing Schedule'!$J$45,
IF(AND(I487=38000,R487&gt;30.2,R487&lt;=45.9),'[1]Pricing Schedule'!$J$54,
IF(AND(I487=38000,R487&gt;45.9,R487&lt;=123.4),'[1]Pricing Schedule'!$J$97,
IF(AND(I487=38000,R487&gt;123.4,R487&lt;=168.2,M487&lt;=10),'[1]Pricing Schedule'!$J$105,
IF(AND(I487=38000,R487&gt;123.4,R487&lt;=168.2,M487&gt;10),'[1]Pricing Schedule'!$J$113,
IF(AND(I487=38000,R487&gt;168.2,R487&lt;=336.4,M487&lt;=10),('[1]Pricing Schedule'!$J$105),
IF(AND(I487=38000,R487&gt;168.2,R487&lt;=336.4,M487&gt;10),('[1]Pricing Schedule'!$J$113),
IF(AND(I487=38000,R487&gt;336.4,R487&lt;=504.6,M487&lt;=10),('[1]Pricing Schedule'!$J$105),
IF(AND(I487=38000,R487&gt;336.4,R487&lt;=504.6,M487&gt;10),('[1]Pricing Schedule'!$J$113),
IF(AND(I487=38000,R487&gt;504.6,R487&lt;=672.8,M487&lt;=10),('[1]Pricing Schedule'!$J$105),
IF(AND(I487=38000,R487&gt;504.6,R487&lt;=672.8,M487&gt;10),('[1]Pricing Schedule'!$J$113),
IF(AND(I487=110000,R487&lt;=12.8,M487&gt;2),'[1]Pricing Schedule'!$J$63,
IF(AND(I487=110000,R487&lt;=12.8,M487&lt;=2),'[1]Pricing Schedule'!$J$97,
IF(AND(I487=110000,R487&gt;12.8,R487&lt;=22.8,M487&gt;3),'[1]Pricing Schedule'!$J$72,
IF(AND(I487=110000,R487&gt;12.8,R487&lt;=22.8,M487&lt;=3),'[1]Pricing Schedule'!$J$97,
IF(AND(I487=110000,R487&gt;22.8,R487&lt;=30.2),'[1]Pricing Schedule'!$J$81,
IF(AND(I487=110000,R487&gt;30.2,R487&lt;=45.9),'[1]Pricing Schedule'!$J$90,
IF(AND(I487=110000,R487&gt;45.9,R487&lt;=123.4),'[1]Pricing Schedule'!$J$97,
IF(AND(I487=110000,R487&gt;123.4,R487&lt;=168.2,M487&lt;=10),'[1]Pricing Schedule'!$J$105,
IF(AND(I487=110000,R487&gt;123.4,R487&lt;=168.2,M487&gt;10),'[1]Pricing Schedule'!$J$113,
IF(AND(I487=110000,R487&gt;168.2,R487&lt;=336.2,M487&lt;=10),('[1]Pricing Schedule'!$J$105),
IF(AND(I487=110000,R487&gt;168.2,R487&lt;=336.2,M487&gt;10),('[1]Pricing Schedule'!$J$113),
IF(AND(I487=110000,R487&gt;336.4,R487&lt;=504.6,M487&lt;=10),('[1]Pricing Schedule'!$J$105),
IF(AND(I487=110000,R487&gt;336.4,R487&lt;=504.6,M487&gt;10),('[1]Pricing Schedule'!$J$113),
IF(AND(I487=110000,R487&gt;504.6,R487&lt;=672.8,M487&lt;=10),('[1]Pricing Schedule'!$J$105),
IF(AND(I487=110000,R487&gt;504.6,R487&lt;=672.8,M487&gt;10),('[1]Pricing Schedule'!$J$113),
IF(AND(I487=110000,R487&gt;672.8,R487&lt;=841,M487&lt;=10),('[1]Pricing Schedule'!$J$105),
IF(AND(I487=110000,R487&gt;672.8,R487&lt;=841,M487&gt;10),('[1]Pricing Schedule'!$J$113),
IF(AND(I487=110000,R487&gt;1682,R487&lt;=1850.2,M487&lt;=10),('[1]Pricing Schedule'!$J$105),
IF(AND(I487=110000,R487&gt;1682,R487&lt;=1850.2,M487&gt;10),('[1]Pricing Schedule'!$J$113),
IF(AND(I487=110000,R487&gt;2018.4,R487&lt;=2186.6,M487&lt;=10),('[1]Pricing Schedule'!$J$105),
IF(AND(I487=110000,R487&gt;2018.4,R487&lt;=2186.6,M487&gt;10),('[1]Pricing Schedule'!$J$113),999999999)))))))))))))))))))))))))))))))))))))))</f>
        <v>7</v>
      </c>
      <c r="U487" s="40">
        <f t="shared" si="48"/>
        <v>462730.95238095237</v>
      </c>
      <c r="V487" s="41">
        <f t="shared" si="49"/>
        <v>2.1610830113148132</v>
      </c>
      <c r="Y487" s="23">
        <v>236</v>
      </c>
      <c r="Z487" s="23">
        <v>109</v>
      </c>
      <c r="AR487" s="35"/>
    </row>
    <row r="488" spans="1:44">
      <c r="A488" s="23">
        <v>488</v>
      </c>
      <c r="B488" s="23">
        <v>488</v>
      </c>
      <c r="C488" s="23" t="s">
        <v>907</v>
      </c>
      <c r="D488" s="23" t="s">
        <v>149</v>
      </c>
      <c r="E488" s="23" t="s">
        <v>149</v>
      </c>
      <c r="F488" s="23" t="s">
        <v>658</v>
      </c>
      <c r="G488" s="23" t="s">
        <v>659</v>
      </c>
      <c r="H488" s="23" t="s">
        <v>113</v>
      </c>
      <c r="I488" s="13">
        <v>38000</v>
      </c>
      <c r="J488" s="23" t="s">
        <v>119</v>
      </c>
      <c r="K488" s="13">
        <v>38000</v>
      </c>
      <c r="L488" s="24">
        <v>2.3380000000000001</v>
      </c>
      <c r="M488" s="37">
        <f t="shared" si="44"/>
        <v>3</v>
      </c>
      <c r="N488" s="24">
        <v>0.51200000000000001</v>
      </c>
      <c r="O488" s="13">
        <v>2</v>
      </c>
      <c r="P488" s="36">
        <f t="shared" si="45"/>
        <v>0.51200000000000001</v>
      </c>
      <c r="Q488" s="38">
        <f t="shared" si="46"/>
        <v>4.2</v>
      </c>
      <c r="R488" s="37">
        <f t="shared" si="47"/>
        <v>4.2</v>
      </c>
      <c r="S488" s="39">
        <f>IF(AND(I488=38000,R488&lt;=4.5,M488&gt;8),'[1]Pricing Schedule'!$F$8+('[1]Pricing Schedule'!$F$9*M488),
IF(AND(I488=38000,R488&lt;=4.5,M488&lt;=8),'[1]Pricing Schedule'!$F$34+('[1]Pricing Schedule'!$F$36*M488),
IF(AND(I488=38000,R488&gt;4.5,R488&lt;=9,M488&gt;8),'[1]Pricing Schedule'!$F$17+('[1]Pricing Schedule'!$F$18*M488),
IF(AND(I488=38000,R488&gt;4.5,R488&lt;=9,M488&lt;=8),'[1]Pricing Schedule'!$F$34+('[1]Pricing Schedule'!$F$36*M488),
IF(AND(I488=38000,R488&gt;9,R488&lt;=12.8,M488&gt;8),'[1]Pricing Schedule'!$F$26+('[1]Pricing Schedule'!$F$27*M488),
IF(AND(I488=38000,R488&gt;9,R488&lt;=12.8,M488&lt;=8),'[1]Pricing Schedule'!$F$34+('[1]Pricing Schedule'!$F$36*M488),
IF(AND(I488=38000,R488&gt;12.8,R488&lt;=22.8),'[1]Pricing Schedule'!$F$34+('[1]Pricing Schedule'!$F$36*M488),
IF(AND(I488=38000,R488&gt;22.8,R488&lt;=30.2),'[1]Pricing Schedule'!$F$43+('[1]Pricing Schedule'!$F$45*M488),
IF(AND(I488=38000,R488&gt;30.2,R488&lt;=45.9),'[1]Pricing Schedule'!$F$52+('[1]Pricing Schedule'!$F$54*M488),
IF(AND(I488=38000,R488&gt;45.9,R488&lt;=123.4),'[1]Pricing Schedule'!$F$96+('[1]Pricing Schedule'!$F$97*M488),
IF(AND(I488=38000,R488&gt;123.4,R488&lt;=168.2,M488&lt;=10),'[1]Pricing Schedule'!$F$103+('[1]Pricing Schedule'!$F$105*M488),
IF(AND(I488=38000,R488&gt;123.4,R488&lt;=168.2,M488&gt;10),'[1]Pricing Schedule'!$F$111+('[1]Pricing Schedule'!$F$113*M488),
IF(AND(I488=38000,R488&gt;157.4,R488&lt;=336.4,M488&lt;=10),('[1]Pricing Schedule'!$F$103+('[1]Pricing Schedule'!$F$105*M488))*2,
IF(AND(I488=38000,R488&gt;157.4,R488&lt;=336.4,M488&gt;10),('[1]Pricing Schedule'!$F$111+('[1]Pricing Schedule'!$F$113*M488))*2,
IF(AND(I488=38000,R488&gt;314.8,R488&lt;=504.6,M488&lt;=10),('[1]Pricing Schedule'!$F$103+('[1]Pricing Schedule'!$F$105*M488))*3,
IF(AND(I488=38000,R488&gt;314.8,R488&lt;=504.6,M488&gt;10),('[1]Pricing Schedule'!$F$111+('[1]Pricing Schedule'!$F$113*M488))*3,
IF(AND(I488=38000,R488&gt;472.2,R488&lt;=672.8,M488&lt;=10),('[1]Pricing Schedule'!$F$103+('[1]Pricing Schedule'!$F$105*M488))*4,
IF(AND(I488=38000,R488&gt;472.2,R488&lt;=672.8,M488&gt;10),('[1]Pricing Schedule'!$F$111+('[1]Pricing Schedule'!$F$113*M488))*4,
IF(AND(I488=110000,R488&lt;=12.8,M488&gt;2),'[1]Pricing Schedule'!$F$62+('[1]Pricing Schedule'!$F$63*M488),
IF(AND(I488=110000,R488&lt;=12.8,M488&lt;=2),'[1]Pricing Schedule'!$F$96+('[1]Pricing Schedule'!$F$97*M488),
IF(AND(I488=110000,R488&gt;12.8,R488&lt;=22.8,M488&gt;3),'[1]Pricing Schedule'!$F$71+('[1]Pricing Schedule'!$F$72*M488),
IF(AND(I488=110000,R488&gt;12.8,R488&lt;=22.8,M488&lt;=3),'[1]Pricing Schedule'!$F$96+('[1]Pricing Schedule'!$F$97*M488),
IF(AND(I488=110000,R488&gt;22.8,R488&lt;=30.2),'[1]Pricing Schedule'!$F$80+('[1]Pricing Schedule'!$F$81*M488),
IF(AND(I488=110000,R488&gt;30.2,R488&lt;=45.9),'[1]Pricing Schedule'!$F$89+('[1]Pricing Schedule'!$F$90*M488),
IF(AND(I488=110000,R488&gt;45.9,R488&lt;=123.4),'[1]Pricing Schedule'!$F$96+('[1]Pricing Schedule'!$F$97*M488),
IF(AND(I488=110000,R488&gt;123.4,R488&lt;=168.2,M488&lt;=10),'[1]Pricing Schedule'!$F$103+('[1]Pricing Schedule'!$F$105*M488),
IF(AND(I488=110000,R488&gt;123.4,R488&lt;=168.2,M488&gt;10),'[1]Pricing Schedule'!$F$111+('[1]Pricing Schedule'!$F$113*M488),
IF(AND(I488=110000,R488&gt;168.2,R488&lt;=336.4,M488&lt;=10),('[1]Pricing Schedule'!$F$103+('[1]Pricing Schedule'!$F$105*M488))*2,
IF(AND(I488=110000,R488&gt;168.2,R488&lt;=336.4,M488&gt;10),('[1]Pricing Schedule'!$F$111+('[1]Pricing Schedule'!$F$113*M488))*2,
IF(AND(I488=110000,R488&gt;336.4,R488&lt;=504.6,M488&lt;=10),('[1]Pricing Schedule'!$F$103+('[1]Pricing Schedule'!$F$105*M488))*3,
IF(AND(I488=110000,R488&gt;336.4,R488&lt;=504.6,M488&gt;10),('[1]Pricing Schedule'!$F$111+('[1]Pricing Schedule'!$F$113*M488))*3,
IF(AND(I488=110000,R488&gt;504.6,R488&lt;=672.8,M488&lt;=10),('[1]Pricing Schedule'!$F$103+('[1]Pricing Schedule'!$F$105*M488))*4,
IF(AND(I488=110000,R488&gt;504.6,R488&lt;=672.8,M488&gt;10),('[1]Pricing Schedule'!$F$111+('[1]Pricing Schedule'!$F$113*M488))*4,
IF(AND(I488=110000,R488&gt;672.8,R488&lt;=841,M488&lt;=10),('[1]Pricing Schedule'!$F$103+('[1]Pricing Schedule'!$F$105*M488))*5,
IF(AND(I488=110000,R488&gt;672.8,R488&lt;=841,M488&gt;10),('[1]Pricing Schedule'!$F$111+('[1]Pricing Schedule'!$F$113*M488))*5,
IF(AND(I488=110000,R488&gt;672.8,R488&lt;=841,M488&lt;=10),('[1]Pricing Schedule'!$F$103+('[1]Pricing Schedule'!$F$105*M488))*5,
IF(AND(I488=110000,R488&gt;672.8,R488&lt;=841,M488&gt;10),('[1]Pricing Schedule'!$F$111+('[1]Pricing Schedule'!$F$113*M488))*5,
IF(AND(I488=110000,R488&gt;1345.6,R488&lt;=1513.8,M488&lt;=10),('[1]Pricing Schedule'!$F$103+('[1]Pricing Schedule'!$F$105*M488))*9,
IF(AND(I488=110000,R488&gt;1345.6,R488&lt;=1513.8,M488&gt;10),('[1]Pricing Schedule'!$F$111+('[1]Pricing Schedule'!$F$113*M488))*9,
9999999999)))))))))))))))))))))))))))))))))))))))</f>
        <v>558600</v>
      </c>
      <c r="T488" s="21">
        <f>IF(AND(I488=38000,R488&lt;=4.5,M488&gt;8),'[1]Pricing Schedule'!$J$9,
IF(AND(I488=38000,R488&lt;=4.5,M488&lt;=8),'[1]Pricing Schedule'!$J$36,
IF(AND(I488=38000,R488&gt;4.5,R488&lt;=9,M488&gt;8),'[1]Pricing Schedule'!$J$18,
IF(AND(I488=38000,R488&gt;4.5,R488&lt;=9,M488&lt;=8),'[1]Pricing Schedule'!$J$36,
IF(AND(I488=38000,R488&gt;9,R488&lt;=12.8,M488&gt;8),'[1]Pricing Schedule'!$J$27,
IF(AND(I488=38000,R488&gt;9,R488&lt;=12.8,M488&lt;=8),'[1]Pricing Schedule'!$J$36,
IF(AND(I488=38000,R488&gt;12.8,R488&lt;=22.8),'[1]Pricing Schedule'!$J$36,
IF(AND(I488=38000,R488&gt;22.8,R488&lt;=30.2),'[1]Pricing Schedule'!$J$45,
IF(AND(I488=38000,R488&gt;30.2,R488&lt;=45.9),'[1]Pricing Schedule'!$J$54,
IF(AND(I488=38000,R488&gt;45.9,R488&lt;=123.4),'[1]Pricing Schedule'!$J$97,
IF(AND(I488=38000,R488&gt;123.4,R488&lt;=168.2,M488&lt;=10),'[1]Pricing Schedule'!$J$105,
IF(AND(I488=38000,R488&gt;123.4,R488&lt;=168.2,M488&gt;10),'[1]Pricing Schedule'!$J$113,
IF(AND(I488=38000,R488&gt;168.2,R488&lt;=336.4,M488&lt;=10),('[1]Pricing Schedule'!$J$105),
IF(AND(I488=38000,R488&gt;168.2,R488&lt;=336.4,M488&gt;10),('[1]Pricing Schedule'!$J$113),
IF(AND(I488=38000,R488&gt;336.4,R488&lt;=504.6,M488&lt;=10),('[1]Pricing Schedule'!$J$105),
IF(AND(I488=38000,R488&gt;336.4,R488&lt;=504.6,M488&gt;10),('[1]Pricing Schedule'!$J$113),
IF(AND(I488=38000,R488&gt;504.6,R488&lt;=672.8,M488&lt;=10),('[1]Pricing Schedule'!$J$105),
IF(AND(I488=38000,R488&gt;504.6,R488&lt;=672.8,M488&gt;10),('[1]Pricing Schedule'!$J$113),
IF(AND(I488=110000,R488&lt;=12.8,M488&gt;2),'[1]Pricing Schedule'!$J$63,
IF(AND(I488=110000,R488&lt;=12.8,M488&lt;=2),'[1]Pricing Schedule'!$J$97,
IF(AND(I488=110000,R488&gt;12.8,R488&lt;=22.8,M488&gt;3),'[1]Pricing Schedule'!$J$72,
IF(AND(I488=110000,R488&gt;12.8,R488&lt;=22.8,M488&lt;=3),'[1]Pricing Schedule'!$J$97,
IF(AND(I488=110000,R488&gt;22.8,R488&lt;=30.2),'[1]Pricing Schedule'!$J$81,
IF(AND(I488=110000,R488&gt;30.2,R488&lt;=45.9),'[1]Pricing Schedule'!$J$90,
IF(AND(I488=110000,R488&gt;45.9,R488&lt;=123.4),'[1]Pricing Schedule'!$J$97,
IF(AND(I488=110000,R488&gt;123.4,R488&lt;=168.2,M488&lt;=10),'[1]Pricing Schedule'!$J$105,
IF(AND(I488=110000,R488&gt;123.4,R488&lt;=168.2,M488&gt;10),'[1]Pricing Schedule'!$J$113,
IF(AND(I488=110000,R488&gt;168.2,R488&lt;=336.2,M488&lt;=10),('[1]Pricing Schedule'!$J$105),
IF(AND(I488=110000,R488&gt;168.2,R488&lt;=336.2,M488&gt;10),('[1]Pricing Schedule'!$J$113),
IF(AND(I488=110000,R488&gt;336.4,R488&lt;=504.6,M488&lt;=10),('[1]Pricing Schedule'!$J$105),
IF(AND(I488=110000,R488&gt;336.4,R488&lt;=504.6,M488&gt;10),('[1]Pricing Schedule'!$J$113),
IF(AND(I488=110000,R488&gt;504.6,R488&lt;=672.8,M488&lt;=10),('[1]Pricing Schedule'!$J$105),
IF(AND(I488=110000,R488&gt;504.6,R488&lt;=672.8,M488&gt;10),('[1]Pricing Schedule'!$J$113),
IF(AND(I488=110000,R488&gt;672.8,R488&lt;=841,M488&lt;=10),('[1]Pricing Schedule'!$J$105),
IF(AND(I488=110000,R488&gt;672.8,R488&lt;=841,M488&gt;10),('[1]Pricing Schedule'!$J$113),
IF(AND(I488=110000,R488&gt;1682,R488&lt;=1850.2,M488&lt;=10),('[1]Pricing Schedule'!$J$105),
IF(AND(I488=110000,R488&gt;1682,R488&lt;=1850.2,M488&gt;10),('[1]Pricing Schedule'!$J$113),
IF(AND(I488=110000,R488&gt;2018.4,R488&lt;=2186.6,M488&lt;=10),('[1]Pricing Schedule'!$J$105),
IF(AND(I488=110000,R488&gt;2018.4,R488&lt;=2186.6,M488&gt;10),('[1]Pricing Schedule'!$J$113),999999999)))))))))))))))))))))))))))))))))))))))</f>
        <v>4</v>
      </c>
      <c r="U488" s="40">
        <f t="shared" si="48"/>
        <v>133000</v>
      </c>
      <c r="V488" s="41">
        <f t="shared" si="49"/>
        <v>7.518796992481203</v>
      </c>
      <c r="Y488" s="23">
        <v>102</v>
      </c>
      <c r="Z488" s="23">
        <v>161</v>
      </c>
      <c r="AR488" s="35"/>
    </row>
    <row r="489" spans="1:44">
      <c r="A489" s="23">
        <v>489</v>
      </c>
      <c r="B489" s="23">
        <v>489</v>
      </c>
      <c r="C489" s="23" t="s">
        <v>908</v>
      </c>
      <c r="D489" s="23" t="s">
        <v>110</v>
      </c>
      <c r="E489" s="23" t="s">
        <v>110</v>
      </c>
      <c r="F489" s="23" t="s">
        <v>111</v>
      </c>
      <c r="G489" s="23" t="s">
        <v>112</v>
      </c>
      <c r="H489" s="23" t="s">
        <v>113</v>
      </c>
      <c r="I489" s="13">
        <v>38000</v>
      </c>
      <c r="J489" s="13">
        <v>38000</v>
      </c>
      <c r="K489" s="13">
        <v>20000</v>
      </c>
      <c r="L489" s="24">
        <v>10.234999999999999</v>
      </c>
      <c r="M489" s="37">
        <f t="shared" si="44"/>
        <v>11</v>
      </c>
      <c r="N489" s="24">
        <v>0.48799999999999999</v>
      </c>
      <c r="O489" s="13">
        <v>2</v>
      </c>
      <c r="P489" s="36">
        <f t="shared" si="45"/>
        <v>0.48799999999999999</v>
      </c>
      <c r="Q489" s="38">
        <f t="shared" si="46"/>
        <v>4.2</v>
      </c>
      <c r="R489" s="37">
        <f t="shared" si="47"/>
        <v>4.2</v>
      </c>
      <c r="S489" s="39">
        <f>IF(AND(I489=38000,R489&lt;=4.5,M489&gt;8),'[1]Pricing Schedule'!$F$8+('[1]Pricing Schedule'!$F$9*M489),
IF(AND(I489=38000,R489&lt;=4.5,M489&lt;=8),'[1]Pricing Schedule'!$F$34+('[1]Pricing Schedule'!$F$36*M489),
IF(AND(I489=38000,R489&gt;4.5,R489&lt;=9,M489&gt;8),'[1]Pricing Schedule'!$F$17+('[1]Pricing Schedule'!$F$18*M489),
IF(AND(I489=38000,R489&gt;4.5,R489&lt;=9,M489&lt;=8),'[1]Pricing Schedule'!$F$34+('[1]Pricing Schedule'!$F$36*M489),
IF(AND(I489=38000,R489&gt;9,R489&lt;=12.8,M489&gt;8),'[1]Pricing Schedule'!$F$26+('[1]Pricing Schedule'!$F$27*M489),
IF(AND(I489=38000,R489&gt;9,R489&lt;=12.8,M489&lt;=8),'[1]Pricing Schedule'!$F$34+('[1]Pricing Schedule'!$F$36*M489),
IF(AND(I489=38000,R489&gt;12.8,R489&lt;=22.8),'[1]Pricing Schedule'!$F$34+('[1]Pricing Schedule'!$F$36*M489),
IF(AND(I489=38000,R489&gt;22.8,R489&lt;=30.2),'[1]Pricing Schedule'!$F$43+('[1]Pricing Schedule'!$F$45*M489),
IF(AND(I489=38000,R489&gt;30.2,R489&lt;=45.9),'[1]Pricing Schedule'!$F$52+('[1]Pricing Schedule'!$F$54*M489),
IF(AND(I489=38000,R489&gt;45.9,R489&lt;=123.4),'[1]Pricing Schedule'!$F$96+('[1]Pricing Schedule'!$F$97*M489),
IF(AND(I489=38000,R489&gt;123.4,R489&lt;=168.2,M489&lt;=10),'[1]Pricing Schedule'!$F$103+('[1]Pricing Schedule'!$F$105*M489),
IF(AND(I489=38000,R489&gt;123.4,R489&lt;=168.2,M489&gt;10),'[1]Pricing Schedule'!$F$111+('[1]Pricing Schedule'!$F$113*M489),
IF(AND(I489=38000,R489&gt;157.4,R489&lt;=336.4,M489&lt;=10),('[1]Pricing Schedule'!$F$103+('[1]Pricing Schedule'!$F$105*M489))*2,
IF(AND(I489=38000,R489&gt;157.4,R489&lt;=336.4,M489&gt;10),('[1]Pricing Schedule'!$F$111+('[1]Pricing Schedule'!$F$113*M489))*2,
IF(AND(I489=38000,R489&gt;314.8,R489&lt;=504.6,M489&lt;=10),('[1]Pricing Schedule'!$F$103+('[1]Pricing Schedule'!$F$105*M489))*3,
IF(AND(I489=38000,R489&gt;314.8,R489&lt;=504.6,M489&gt;10),('[1]Pricing Schedule'!$F$111+('[1]Pricing Schedule'!$F$113*M489))*3,
IF(AND(I489=38000,R489&gt;472.2,R489&lt;=672.8,M489&lt;=10),('[1]Pricing Schedule'!$F$103+('[1]Pricing Schedule'!$F$105*M489))*4,
IF(AND(I489=38000,R489&gt;472.2,R489&lt;=672.8,M489&gt;10),('[1]Pricing Schedule'!$F$111+('[1]Pricing Schedule'!$F$113*M489))*4,
IF(AND(I489=110000,R489&lt;=12.8,M489&gt;2),'[1]Pricing Schedule'!$F$62+('[1]Pricing Schedule'!$F$63*M489),
IF(AND(I489=110000,R489&lt;=12.8,M489&lt;=2),'[1]Pricing Schedule'!$F$96+('[1]Pricing Schedule'!$F$97*M489),
IF(AND(I489=110000,R489&gt;12.8,R489&lt;=22.8,M489&gt;3),'[1]Pricing Schedule'!$F$71+('[1]Pricing Schedule'!$F$72*M489),
IF(AND(I489=110000,R489&gt;12.8,R489&lt;=22.8,M489&lt;=3),'[1]Pricing Schedule'!$F$96+('[1]Pricing Schedule'!$F$97*M489),
IF(AND(I489=110000,R489&gt;22.8,R489&lt;=30.2),'[1]Pricing Schedule'!$F$80+('[1]Pricing Schedule'!$F$81*M489),
IF(AND(I489=110000,R489&gt;30.2,R489&lt;=45.9),'[1]Pricing Schedule'!$F$89+('[1]Pricing Schedule'!$F$90*M489),
IF(AND(I489=110000,R489&gt;45.9,R489&lt;=123.4),'[1]Pricing Schedule'!$F$96+('[1]Pricing Schedule'!$F$97*M489),
IF(AND(I489=110000,R489&gt;123.4,R489&lt;=168.2,M489&lt;=10),'[1]Pricing Schedule'!$F$103+('[1]Pricing Schedule'!$F$105*M489),
IF(AND(I489=110000,R489&gt;123.4,R489&lt;=168.2,M489&gt;10),'[1]Pricing Schedule'!$F$111+('[1]Pricing Schedule'!$F$113*M489),
IF(AND(I489=110000,R489&gt;168.2,R489&lt;=336.4,M489&lt;=10),('[1]Pricing Schedule'!$F$103+('[1]Pricing Schedule'!$F$105*M489))*2,
IF(AND(I489=110000,R489&gt;168.2,R489&lt;=336.4,M489&gt;10),('[1]Pricing Schedule'!$F$111+('[1]Pricing Schedule'!$F$113*M489))*2,
IF(AND(I489=110000,R489&gt;336.4,R489&lt;=504.6,M489&lt;=10),('[1]Pricing Schedule'!$F$103+('[1]Pricing Schedule'!$F$105*M489))*3,
IF(AND(I489=110000,R489&gt;336.4,R489&lt;=504.6,M489&gt;10),('[1]Pricing Schedule'!$F$111+('[1]Pricing Schedule'!$F$113*M489))*3,
IF(AND(I489=110000,R489&gt;504.6,R489&lt;=672.8,M489&lt;=10),('[1]Pricing Schedule'!$F$103+('[1]Pricing Schedule'!$F$105*M489))*4,
IF(AND(I489=110000,R489&gt;504.6,R489&lt;=672.8,M489&gt;10),('[1]Pricing Schedule'!$F$111+('[1]Pricing Schedule'!$F$113*M489))*4,
IF(AND(I489=110000,R489&gt;672.8,R489&lt;=841,M489&lt;=10),('[1]Pricing Schedule'!$F$103+('[1]Pricing Schedule'!$F$105*M489))*5,
IF(AND(I489=110000,R489&gt;672.8,R489&lt;=841,M489&gt;10),('[1]Pricing Schedule'!$F$111+('[1]Pricing Schedule'!$F$113*M489))*5,
IF(AND(I489=110000,R489&gt;672.8,R489&lt;=841,M489&lt;=10),('[1]Pricing Schedule'!$F$103+('[1]Pricing Schedule'!$F$105*M489))*5,
IF(AND(I489=110000,R489&gt;672.8,R489&lt;=841,M489&gt;10),('[1]Pricing Schedule'!$F$111+('[1]Pricing Schedule'!$F$113*M489))*5,
IF(AND(I489=110000,R489&gt;1345.6,R489&lt;=1513.8,M489&lt;=10),('[1]Pricing Schedule'!$F$103+('[1]Pricing Schedule'!$F$105*M489))*9,
IF(AND(I489=110000,R489&gt;1345.6,R489&lt;=1513.8,M489&gt;10),('[1]Pricing Schedule'!$F$111+('[1]Pricing Schedule'!$F$113*M489))*9,
9999999999)))))))))))))))))))))))))))))))))))))))</f>
        <v>1439840</v>
      </c>
      <c r="T489" s="21">
        <f>IF(AND(I489=38000,R489&lt;=4.5,M489&gt;8),'[1]Pricing Schedule'!$J$9,
IF(AND(I489=38000,R489&lt;=4.5,M489&lt;=8),'[1]Pricing Schedule'!$J$36,
IF(AND(I489=38000,R489&gt;4.5,R489&lt;=9,M489&gt;8),'[1]Pricing Schedule'!$J$18,
IF(AND(I489=38000,R489&gt;4.5,R489&lt;=9,M489&lt;=8),'[1]Pricing Schedule'!$J$36,
IF(AND(I489=38000,R489&gt;9,R489&lt;=12.8,M489&gt;8),'[1]Pricing Schedule'!$J$27,
IF(AND(I489=38000,R489&gt;9,R489&lt;=12.8,M489&lt;=8),'[1]Pricing Schedule'!$J$36,
IF(AND(I489=38000,R489&gt;12.8,R489&lt;=22.8),'[1]Pricing Schedule'!$J$36,
IF(AND(I489=38000,R489&gt;22.8,R489&lt;=30.2),'[1]Pricing Schedule'!$J$45,
IF(AND(I489=38000,R489&gt;30.2,R489&lt;=45.9),'[1]Pricing Schedule'!$J$54,
IF(AND(I489=38000,R489&gt;45.9,R489&lt;=123.4),'[1]Pricing Schedule'!$J$97,
IF(AND(I489=38000,R489&gt;123.4,R489&lt;=168.2,M489&lt;=10),'[1]Pricing Schedule'!$J$105,
IF(AND(I489=38000,R489&gt;123.4,R489&lt;=168.2,M489&gt;10),'[1]Pricing Schedule'!$J$113,
IF(AND(I489=38000,R489&gt;168.2,R489&lt;=336.4,M489&lt;=10),('[1]Pricing Schedule'!$J$105),
IF(AND(I489=38000,R489&gt;168.2,R489&lt;=336.4,M489&gt;10),('[1]Pricing Schedule'!$J$113),
IF(AND(I489=38000,R489&gt;336.4,R489&lt;=504.6,M489&lt;=10),('[1]Pricing Schedule'!$J$105),
IF(AND(I489=38000,R489&gt;336.4,R489&lt;=504.6,M489&gt;10),('[1]Pricing Schedule'!$J$113),
IF(AND(I489=38000,R489&gt;504.6,R489&lt;=672.8,M489&lt;=10),('[1]Pricing Schedule'!$J$105),
IF(AND(I489=38000,R489&gt;504.6,R489&lt;=672.8,M489&gt;10),('[1]Pricing Schedule'!$J$113),
IF(AND(I489=110000,R489&lt;=12.8,M489&gt;2),'[1]Pricing Schedule'!$J$63,
IF(AND(I489=110000,R489&lt;=12.8,M489&lt;=2),'[1]Pricing Schedule'!$J$97,
IF(AND(I489=110000,R489&gt;12.8,R489&lt;=22.8,M489&gt;3),'[1]Pricing Schedule'!$J$72,
IF(AND(I489=110000,R489&gt;12.8,R489&lt;=22.8,M489&lt;=3),'[1]Pricing Schedule'!$J$97,
IF(AND(I489=110000,R489&gt;22.8,R489&lt;=30.2),'[1]Pricing Schedule'!$J$81,
IF(AND(I489=110000,R489&gt;30.2,R489&lt;=45.9),'[1]Pricing Schedule'!$J$90,
IF(AND(I489=110000,R489&gt;45.9,R489&lt;=123.4),'[1]Pricing Schedule'!$J$97,
IF(AND(I489=110000,R489&gt;123.4,R489&lt;=168.2,M489&lt;=10),'[1]Pricing Schedule'!$J$105,
IF(AND(I489=110000,R489&gt;123.4,R489&lt;=168.2,M489&gt;10),'[1]Pricing Schedule'!$J$113,
IF(AND(I489=110000,R489&gt;168.2,R489&lt;=336.2,M489&lt;=10),('[1]Pricing Schedule'!$J$105),
IF(AND(I489=110000,R489&gt;168.2,R489&lt;=336.2,M489&gt;10),('[1]Pricing Schedule'!$J$113),
IF(AND(I489=110000,R489&gt;336.4,R489&lt;=504.6,M489&lt;=10),('[1]Pricing Schedule'!$J$105),
IF(AND(I489=110000,R489&gt;336.4,R489&lt;=504.6,M489&gt;10),('[1]Pricing Schedule'!$J$113),
IF(AND(I489=110000,R489&gt;504.6,R489&lt;=672.8,M489&lt;=10),('[1]Pricing Schedule'!$J$105),
IF(AND(I489=110000,R489&gt;504.6,R489&lt;=672.8,M489&gt;10),('[1]Pricing Schedule'!$J$113),
IF(AND(I489=110000,R489&gt;672.8,R489&lt;=841,M489&lt;=10),('[1]Pricing Schedule'!$J$105),
IF(AND(I489=110000,R489&gt;672.8,R489&lt;=841,M489&gt;10),('[1]Pricing Schedule'!$J$113),
IF(AND(I489=110000,R489&gt;1682,R489&lt;=1850.2,M489&lt;=10),('[1]Pricing Schedule'!$J$105),
IF(AND(I489=110000,R489&gt;1682,R489&lt;=1850.2,M489&gt;10),('[1]Pricing Schedule'!$J$113),
IF(AND(I489=110000,R489&gt;2018.4,R489&lt;=2186.6,M489&lt;=10),('[1]Pricing Schedule'!$J$105),
IF(AND(I489=110000,R489&gt;2018.4,R489&lt;=2186.6,M489&gt;10),('[1]Pricing Schedule'!$J$113),999999999)))))))))))))))))))))))))))))))))))))))</f>
        <v>1</v>
      </c>
      <c r="U489" s="40">
        <f t="shared" si="48"/>
        <v>342819.04761904763</v>
      </c>
      <c r="V489" s="41">
        <f t="shared" si="49"/>
        <v>2.9169907767529724</v>
      </c>
      <c r="Y489" s="23">
        <v>585</v>
      </c>
      <c r="Z489" s="23">
        <v>636</v>
      </c>
      <c r="AR489" s="35"/>
    </row>
    <row r="490" spans="1:44">
      <c r="A490" s="23">
        <v>490</v>
      </c>
      <c r="B490" s="23">
        <v>490</v>
      </c>
      <c r="C490" s="23" t="s">
        <v>909</v>
      </c>
      <c r="D490" s="23" t="s">
        <v>149</v>
      </c>
      <c r="E490" s="23" t="s">
        <v>149</v>
      </c>
      <c r="F490" s="23" t="s">
        <v>159</v>
      </c>
      <c r="G490" s="23" t="s">
        <v>160</v>
      </c>
      <c r="H490" s="23" t="s">
        <v>113</v>
      </c>
      <c r="I490" s="13">
        <v>38000</v>
      </c>
      <c r="J490" s="13">
        <v>38000</v>
      </c>
      <c r="K490" s="13">
        <v>20000</v>
      </c>
      <c r="L490" s="24">
        <v>8.3460000000000001</v>
      </c>
      <c r="M490" s="37">
        <f t="shared" si="44"/>
        <v>9</v>
      </c>
      <c r="N490" s="24">
        <v>0.10299999999999999</v>
      </c>
      <c r="O490" s="13">
        <v>2</v>
      </c>
      <c r="P490" s="36">
        <f t="shared" si="45"/>
        <v>0.10299999999999999</v>
      </c>
      <c r="Q490" s="38">
        <f t="shared" si="46"/>
        <v>4.2</v>
      </c>
      <c r="R490" s="37">
        <f t="shared" si="47"/>
        <v>4.2</v>
      </c>
      <c r="S490" s="39">
        <f>IF(AND(I490=38000,R490&lt;=4.5,M490&gt;8),'[1]Pricing Schedule'!$F$8+('[1]Pricing Schedule'!$F$9*M490),
IF(AND(I490=38000,R490&lt;=4.5,M490&lt;=8),'[1]Pricing Schedule'!$F$34+('[1]Pricing Schedule'!$F$36*M490),
IF(AND(I490=38000,R490&gt;4.5,R490&lt;=9,M490&gt;8),'[1]Pricing Schedule'!$F$17+('[1]Pricing Schedule'!$F$18*M490),
IF(AND(I490=38000,R490&gt;4.5,R490&lt;=9,M490&lt;=8),'[1]Pricing Schedule'!$F$34+('[1]Pricing Schedule'!$F$36*M490),
IF(AND(I490=38000,R490&gt;9,R490&lt;=12.8,M490&gt;8),'[1]Pricing Schedule'!$F$26+('[1]Pricing Schedule'!$F$27*M490),
IF(AND(I490=38000,R490&gt;9,R490&lt;=12.8,M490&lt;=8),'[1]Pricing Schedule'!$F$34+('[1]Pricing Schedule'!$F$36*M490),
IF(AND(I490=38000,R490&gt;12.8,R490&lt;=22.8),'[1]Pricing Schedule'!$F$34+('[1]Pricing Schedule'!$F$36*M490),
IF(AND(I490=38000,R490&gt;22.8,R490&lt;=30.2),'[1]Pricing Schedule'!$F$43+('[1]Pricing Schedule'!$F$45*M490),
IF(AND(I490=38000,R490&gt;30.2,R490&lt;=45.9),'[1]Pricing Schedule'!$F$52+('[1]Pricing Schedule'!$F$54*M490),
IF(AND(I490=38000,R490&gt;45.9,R490&lt;=123.4),'[1]Pricing Schedule'!$F$96+('[1]Pricing Schedule'!$F$97*M490),
IF(AND(I490=38000,R490&gt;123.4,R490&lt;=168.2,M490&lt;=10),'[1]Pricing Schedule'!$F$103+('[1]Pricing Schedule'!$F$105*M490),
IF(AND(I490=38000,R490&gt;123.4,R490&lt;=168.2,M490&gt;10),'[1]Pricing Schedule'!$F$111+('[1]Pricing Schedule'!$F$113*M490),
IF(AND(I490=38000,R490&gt;157.4,R490&lt;=336.4,M490&lt;=10),('[1]Pricing Schedule'!$F$103+('[1]Pricing Schedule'!$F$105*M490))*2,
IF(AND(I490=38000,R490&gt;157.4,R490&lt;=336.4,M490&gt;10),('[1]Pricing Schedule'!$F$111+('[1]Pricing Schedule'!$F$113*M490))*2,
IF(AND(I490=38000,R490&gt;314.8,R490&lt;=504.6,M490&lt;=10),('[1]Pricing Schedule'!$F$103+('[1]Pricing Schedule'!$F$105*M490))*3,
IF(AND(I490=38000,R490&gt;314.8,R490&lt;=504.6,M490&gt;10),('[1]Pricing Schedule'!$F$111+('[1]Pricing Schedule'!$F$113*M490))*3,
IF(AND(I490=38000,R490&gt;472.2,R490&lt;=672.8,M490&lt;=10),('[1]Pricing Schedule'!$F$103+('[1]Pricing Schedule'!$F$105*M490))*4,
IF(AND(I490=38000,R490&gt;472.2,R490&lt;=672.8,M490&gt;10),('[1]Pricing Schedule'!$F$111+('[1]Pricing Schedule'!$F$113*M490))*4,
IF(AND(I490=110000,R490&lt;=12.8,M490&gt;2),'[1]Pricing Schedule'!$F$62+('[1]Pricing Schedule'!$F$63*M490),
IF(AND(I490=110000,R490&lt;=12.8,M490&lt;=2),'[1]Pricing Schedule'!$F$96+('[1]Pricing Schedule'!$F$97*M490),
IF(AND(I490=110000,R490&gt;12.8,R490&lt;=22.8,M490&gt;3),'[1]Pricing Schedule'!$F$71+('[1]Pricing Schedule'!$F$72*M490),
IF(AND(I490=110000,R490&gt;12.8,R490&lt;=22.8,M490&lt;=3),'[1]Pricing Schedule'!$F$96+('[1]Pricing Schedule'!$F$97*M490),
IF(AND(I490=110000,R490&gt;22.8,R490&lt;=30.2),'[1]Pricing Schedule'!$F$80+('[1]Pricing Schedule'!$F$81*M490),
IF(AND(I490=110000,R490&gt;30.2,R490&lt;=45.9),'[1]Pricing Schedule'!$F$89+('[1]Pricing Schedule'!$F$90*M490),
IF(AND(I490=110000,R490&gt;45.9,R490&lt;=123.4),'[1]Pricing Schedule'!$F$96+('[1]Pricing Schedule'!$F$97*M490),
IF(AND(I490=110000,R490&gt;123.4,R490&lt;=168.2,M490&lt;=10),'[1]Pricing Schedule'!$F$103+('[1]Pricing Schedule'!$F$105*M490),
IF(AND(I490=110000,R490&gt;123.4,R490&lt;=168.2,M490&gt;10),'[1]Pricing Schedule'!$F$111+('[1]Pricing Schedule'!$F$113*M490),
IF(AND(I490=110000,R490&gt;168.2,R490&lt;=336.4,M490&lt;=10),('[1]Pricing Schedule'!$F$103+('[1]Pricing Schedule'!$F$105*M490))*2,
IF(AND(I490=110000,R490&gt;168.2,R490&lt;=336.4,M490&gt;10),('[1]Pricing Schedule'!$F$111+('[1]Pricing Schedule'!$F$113*M490))*2,
IF(AND(I490=110000,R490&gt;336.4,R490&lt;=504.6,M490&lt;=10),('[1]Pricing Schedule'!$F$103+('[1]Pricing Schedule'!$F$105*M490))*3,
IF(AND(I490=110000,R490&gt;336.4,R490&lt;=504.6,M490&gt;10),('[1]Pricing Schedule'!$F$111+('[1]Pricing Schedule'!$F$113*M490))*3,
IF(AND(I490=110000,R490&gt;504.6,R490&lt;=672.8,M490&lt;=10),('[1]Pricing Schedule'!$F$103+('[1]Pricing Schedule'!$F$105*M490))*4,
IF(AND(I490=110000,R490&gt;504.6,R490&lt;=672.8,M490&gt;10),('[1]Pricing Schedule'!$F$111+('[1]Pricing Schedule'!$F$113*M490))*4,
IF(AND(I490=110000,R490&gt;672.8,R490&lt;=841,M490&lt;=10),('[1]Pricing Schedule'!$F$103+('[1]Pricing Schedule'!$F$105*M490))*5,
IF(AND(I490=110000,R490&gt;672.8,R490&lt;=841,M490&gt;10),('[1]Pricing Schedule'!$F$111+('[1]Pricing Schedule'!$F$113*M490))*5,
IF(AND(I490=110000,R490&gt;672.8,R490&lt;=841,M490&lt;=10),('[1]Pricing Schedule'!$F$103+('[1]Pricing Schedule'!$F$105*M490))*5,
IF(AND(I490=110000,R490&gt;672.8,R490&lt;=841,M490&gt;10),('[1]Pricing Schedule'!$F$111+('[1]Pricing Schedule'!$F$113*M490))*5,
IF(AND(I490=110000,R490&gt;1345.6,R490&lt;=1513.8,M490&lt;=10),('[1]Pricing Schedule'!$F$103+('[1]Pricing Schedule'!$F$105*M490))*9,
IF(AND(I490=110000,R490&gt;1345.6,R490&lt;=1513.8,M490&gt;10),('[1]Pricing Schedule'!$F$111+('[1]Pricing Schedule'!$F$113*M490))*9,
9999999999)))))))))))))))))))))))))))))))))))))))</f>
        <v>1334440</v>
      </c>
      <c r="T490" s="21">
        <f>IF(AND(I490=38000,R490&lt;=4.5,M490&gt;8),'[1]Pricing Schedule'!$J$9,
IF(AND(I490=38000,R490&lt;=4.5,M490&lt;=8),'[1]Pricing Schedule'!$J$36,
IF(AND(I490=38000,R490&gt;4.5,R490&lt;=9,M490&gt;8),'[1]Pricing Schedule'!$J$18,
IF(AND(I490=38000,R490&gt;4.5,R490&lt;=9,M490&lt;=8),'[1]Pricing Schedule'!$J$36,
IF(AND(I490=38000,R490&gt;9,R490&lt;=12.8,M490&gt;8),'[1]Pricing Schedule'!$J$27,
IF(AND(I490=38000,R490&gt;9,R490&lt;=12.8,M490&lt;=8),'[1]Pricing Schedule'!$J$36,
IF(AND(I490=38000,R490&gt;12.8,R490&lt;=22.8),'[1]Pricing Schedule'!$J$36,
IF(AND(I490=38000,R490&gt;22.8,R490&lt;=30.2),'[1]Pricing Schedule'!$J$45,
IF(AND(I490=38000,R490&gt;30.2,R490&lt;=45.9),'[1]Pricing Schedule'!$J$54,
IF(AND(I490=38000,R490&gt;45.9,R490&lt;=123.4),'[1]Pricing Schedule'!$J$97,
IF(AND(I490=38000,R490&gt;123.4,R490&lt;=168.2,M490&lt;=10),'[1]Pricing Schedule'!$J$105,
IF(AND(I490=38000,R490&gt;123.4,R490&lt;=168.2,M490&gt;10),'[1]Pricing Schedule'!$J$113,
IF(AND(I490=38000,R490&gt;168.2,R490&lt;=336.4,M490&lt;=10),('[1]Pricing Schedule'!$J$105),
IF(AND(I490=38000,R490&gt;168.2,R490&lt;=336.4,M490&gt;10),('[1]Pricing Schedule'!$J$113),
IF(AND(I490=38000,R490&gt;336.4,R490&lt;=504.6,M490&lt;=10),('[1]Pricing Schedule'!$J$105),
IF(AND(I490=38000,R490&gt;336.4,R490&lt;=504.6,M490&gt;10),('[1]Pricing Schedule'!$J$113),
IF(AND(I490=38000,R490&gt;504.6,R490&lt;=672.8,M490&lt;=10),('[1]Pricing Schedule'!$J$105),
IF(AND(I490=38000,R490&gt;504.6,R490&lt;=672.8,M490&gt;10),('[1]Pricing Schedule'!$J$113),
IF(AND(I490=110000,R490&lt;=12.8,M490&gt;2),'[1]Pricing Schedule'!$J$63,
IF(AND(I490=110000,R490&lt;=12.8,M490&lt;=2),'[1]Pricing Schedule'!$J$97,
IF(AND(I490=110000,R490&gt;12.8,R490&lt;=22.8,M490&gt;3),'[1]Pricing Schedule'!$J$72,
IF(AND(I490=110000,R490&gt;12.8,R490&lt;=22.8,M490&lt;=3),'[1]Pricing Schedule'!$J$97,
IF(AND(I490=110000,R490&gt;22.8,R490&lt;=30.2),'[1]Pricing Schedule'!$J$81,
IF(AND(I490=110000,R490&gt;30.2,R490&lt;=45.9),'[1]Pricing Schedule'!$J$90,
IF(AND(I490=110000,R490&gt;45.9,R490&lt;=123.4),'[1]Pricing Schedule'!$J$97,
IF(AND(I490=110000,R490&gt;123.4,R490&lt;=168.2,M490&lt;=10),'[1]Pricing Schedule'!$J$105,
IF(AND(I490=110000,R490&gt;123.4,R490&lt;=168.2,M490&gt;10),'[1]Pricing Schedule'!$J$113,
IF(AND(I490=110000,R490&gt;168.2,R490&lt;=336.2,M490&lt;=10),('[1]Pricing Schedule'!$J$105),
IF(AND(I490=110000,R490&gt;168.2,R490&lt;=336.2,M490&gt;10),('[1]Pricing Schedule'!$J$113),
IF(AND(I490=110000,R490&gt;336.4,R490&lt;=504.6,M490&lt;=10),('[1]Pricing Schedule'!$J$105),
IF(AND(I490=110000,R490&gt;336.4,R490&lt;=504.6,M490&gt;10),('[1]Pricing Schedule'!$J$113),
IF(AND(I490=110000,R490&gt;504.6,R490&lt;=672.8,M490&lt;=10),('[1]Pricing Schedule'!$J$105),
IF(AND(I490=110000,R490&gt;504.6,R490&lt;=672.8,M490&gt;10),('[1]Pricing Schedule'!$J$113),
IF(AND(I490=110000,R490&gt;672.8,R490&lt;=841,M490&lt;=10),('[1]Pricing Schedule'!$J$105),
IF(AND(I490=110000,R490&gt;672.8,R490&lt;=841,M490&gt;10),('[1]Pricing Schedule'!$J$113),
IF(AND(I490=110000,R490&gt;1682,R490&lt;=1850.2,M490&lt;=10),('[1]Pricing Schedule'!$J$105),
IF(AND(I490=110000,R490&gt;1682,R490&lt;=1850.2,M490&gt;10),('[1]Pricing Schedule'!$J$113),
IF(AND(I490=110000,R490&gt;2018.4,R490&lt;=2186.6,M490&lt;=10),('[1]Pricing Schedule'!$J$105),
IF(AND(I490=110000,R490&gt;2018.4,R490&lt;=2186.6,M490&gt;10),('[1]Pricing Schedule'!$J$113),999999999)))))))))))))))))))))))))))))))))))))))</f>
        <v>1</v>
      </c>
      <c r="U490" s="40">
        <f t="shared" si="48"/>
        <v>317723.80952380953</v>
      </c>
      <c r="V490" s="41">
        <f t="shared" si="49"/>
        <v>3.1473876682353645</v>
      </c>
      <c r="Y490" s="23">
        <v>151</v>
      </c>
      <c r="Z490" s="23">
        <v>273</v>
      </c>
      <c r="AR490" s="35"/>
    </row>
    <row r="491" spans="1:44">
      <c r="A491" s="23">
        <v>491</v>
      </c>
      <c r="B491" s="23">
        <v>491</v>
      </c>
      <c r="C491" s="23" t="s">
        <v>910</v>
      </c>
      <c r="D491" s="23" t="s">
        <v>423</v>
      </c>
      <c r="E491" s="23" t="s">
        <v>423</v>
      </c>
      <c r="F491" s="23" t="s">
        <v>797</v>
      </c>
      <c r="G491" s="23" t="s">
        <v>798</v>
      </c>
      <c r="H491" s="23" t="s">
        <v>113</v>
      </c>
      <c r="I491" s="13">
        <v>38000</v>
      </c>
      <c r="J491" s="13">
        <v>38000</v>
      </c>
      <c r="K491" s="23" t="s">
        <v>119</v>
      </c>
      <c r="L491" s="24">
        <v>11.804</v>
      </c>
      <c r="M491" s="37">
        <f t="shared" si="44"/>
        <v>12</v>
      </c>
      <c r="N491" s="24">
        <v>0.154</v>
      </c>
      <c r="O491" s="13">
        <v>2</v>
      </c>
      <c r="P491" s="36">
        <f t="shared" si="45"/>
        <v>0.154</v>
      </c>
      <c r="Q491" s="38">
        <f t="shared" si="46"/>
        <v>4.2</v>
      </c>
      <c r="R491" s="37">
        <f t="shared" si="47"/>
        <v>4.2</v>
      </c>
      <c r="S491" s="39">
        <f>IF(AND(I491=38000,R491&lt;=4.5,M491&gt;8),'[1]Pricing Schedule'!$F$8+('[1]Pricing Schedule'!$F$9*M491),
IF(AND(I491=38000,R491&lt;=4.5,M491&lt;=8),'[1]Pricing Schedule'!$F$34+('[1]Pricing Schedule'!$F$36*M491),
IF(AND(I491=38000,R491&gt;4.5,R491&lt;=9,M491&gt;8),'[1]Pricing Schedule'!$F$17+('[1]Pricing Schedule'!$F$18*M491),
IF(AND(I491=38000,R491&gt;4.5,R491&lt;=9,M491&lt;=8),'[1]Pricing Schedule'!$F$34+('[1]Pricing Schedule'!$F$36*M491),
IF(AND(I491=38000,R491&gt;9,R491&lt;=12.8,M491&gt;8),'[1]Pricing Schedule'!$F$26+('[1]Pricing Schedule'!$F$27*M491),
IF(AND(I491=38000,R491&gt;9,R491&lt;=12.8,M491&lt;=8),'[1]Pricing Schedule'!$F$34+('[1]Pricing Schedule'!$F$36*M491),
IF(AND(I491=38000,R491&gt;12.8,R491&lt;=22.8),'[1]Pricing Schedule'!$F$34+('[1]Pricing Schedule'!$F$36*M491),
IF(AND(I491=38000,R491&gt;22.8,R491&lt;=30.2),'[1]Pricing Schedule'!$F$43+('[1]Pricing Schedule'!$F$45*M491),
IF(AND(I491=38000,R491&gt;30.2,R491&lt;=45.9),'[1]Pricing Schedule'!$F$52+('[1]Pricing Schedule'!$F$54*M491),
IF(AND(I491=38000,R491&gt;45.9,R491&lt;=123.4),'[1]Pricing Schedule'!$F$96+('[1]Pricing Schedule'!$F$97*M491),
IF(AND(I491=38000,R491&gt;123.4,R491&lt;=168.2,M491&lt;=10),'[1]Pricing Schedule'!$F$103+('[1]Pricing Schedule'!$F$105*M491),
IF(AND(I491=38000,R491&gt;123.4,R491&lt;=168.2,M491&gt;10),'[1]Pricing Schedule'!$F$111+('[1]Pricing Schedule'!$F$113*M491),
IF(AND(I491=38000,R491&gt;157.4,R491&lt;=336.4,M491&lt;=10),('[1]Pricing Schedule'!$F$103+('[1]Pricing Schedule'!$F$105*M491))*2,
IF(AND(I491=38000,R491&gt;157.4,R491&lt;=336.4,M491&gt;10),('[1]Pricing Schedule'!$F$111+('[1]Pricing Schedule'!$F$113*M491))*2,
IF(AND(I491=38000,R491&gt;314.8,R491&lt;=504.6,M491&lt;=10),('[1]Pricing Schedule'!$F$103+('[1]Pricing Schedule'!$F$105*M491))*3,
IF(AND(I491=38000,R491&gt;314.8,R491&lt;=504.6,M491&gt;10),('[1]Pricing Schedule'!$F$111+('[1]Pricing Schedule'!$F$113*M491))*3,
IF(AND(I491=38000,R491&gt;472.2,R491&lt;=672.8,M491&lt;=10),('[1]Pricing Schedule'!$F$103+('[1]Pricing Schedule'!$F$105*M491))*4,
IF(AND(I491=38000,R491&gt;472.2,R491&lt;=672.8,M491&gt;10),('[1]Pricing Schedule'!$F$111+('[1]Pricing Schedule'!$F$113*M491))*4,
IF(AND(I491=110000,R491&lt;=12.8,M491&gt;2),'[1]Pricing Schedule'!$F$62+('[1]Pricing Schedule'!$F$63*M491),
IF(AND(I491=110000,R491&lt;=12.8,M491&lt;=2),'[1]Pricing Schedule'!$F$96+('[1]Pricing Schedule'!$F$97*M491),
IF(AND(I491=110000,R491&gt;12.8,R491&lt;=22.8,M491&gt;3),'[1]Pricing Schedule'!$F$71+('[1]Pricing Schedule'!$F$72*M491),
IF(AND(I491=110000,R491&gt;12.8,R491&lt;=22.8,M491&lt;=3),'[1]Pricing Schedule'!$F$96+('[1]Pricing Schedule'!$F$97*M491),
IF(AND(I491=110000,R491&gt;22.8,R491&lt;=30.2),'[1]Pricing Schedule'!$F$80+('[1]Pricing Schedule'!$F$81*M491),
IF(AND(I491=110000,R491&gt;30.2,R491&lt;=45.9),'[1]Pricing Schedule'!$F$89+('[1]Pricing Schedule'!$F$90*M491),
IF(AND(I491=110000,R491&gt;45.9,R491&lt;=123.4),'[1]Pricing Schedule'!$F$96+('[1]Pricing Schedule'!$F$97*M491),
IF(AND(I491=110000,R491&gt;123.4,R491&lt;=168.2,M491&lt;=10),'[1]Pricing Schedule'!$F$103+('[1]Pricing Schedule'!$F$105*M491),
IF(AND(I491=110000,R491&gt;123.4,R491&lt;=168.2,M491&gt;10),'[1]Pricing Schedule'!$F$111+('[1]Pricing Schedule'!$F$113*M491),
IF(AND(I491=110000,R491&gt;168.2,R491&lt;=336.4,M491&lt;=10),('[1]Pricing Schedule'!$F$103+('[1]Pricing Schedule'!$F$105*M491))*2,
IF(AND(I491=110000,R491&gt;168.2,R491&lt;=336.4,M491&gt;10),('[1]Pricing Schedule'!$F$111+('[1]Pricing Schedule'!$F$113*M491))*2,
IF(AND(I491=110000,R491&gt;336.4,R491&lt;=504.6,M491&lt;=10),('[1]Pricing Schedule'!$F$103+('[1]Pricing Schedule'!$F$105*M491))*3,
IF(AND(I491=110000,R491&gt;336.4,R491&lt;=504.6,M491&gt;10),('[1]Pricing Schedule'!$F$111+('[1]Pricing Schedule'!$F$113*M491))*3,
IF(AND(I491=110000,R491&gt;504.6,R491&lt;=672.8,M491&lt;=10),('[1]Pricing Schedule'!$F$103+('[1]Pricing Schedule'!$F$105*M491))*4,
IF(AND(I491=110000,R491&gt;504.6,R491&lt;=672.8,M491&gt;10),('[1]Pricing Schedule'!$F$111+('[1]Pricing Schedule'!$F$113*M491))*4,
IF(AND(I491=110000,R491&gt;672.8,R491&lt;=841,M491&lt;=10),('[1]Pricing Schedule'!$F$103+('[1]Pricing Schedule'!$F$105*M491))*5,
IF(AND(I491=110000,R491&gt;672.8,R491&lt;=841,M491&gt;10),('[1]Pricing Schedule'!$F$111+('[1]Pricing Schedule'!$F$113*M491))*5,
IF(AND(I491=110000,R491&gt;672.8,R491&lt;=841,M491&lt;=10),('[1]Pricing Schedule'!$F$103+('[1]Pricing Schedule'!$F$105*M491))*5,
IF(AND(I491=110000,R491&gt;672.8,R491&lt;=841,M491&gt;10),('[1]Pricing Schedule'!$F$111+('[1]Pricing Schedule'!$F$113*M491))*5,
IF(AND(I491=110000,R491&gt;1345.6,R491&lt;=1513.8,M491&lt;=10),('[1]Pricing Schedule'!$F$103+('[1]Pricing Schedule'!$F$105*M491))*9,
IF(AND(I491=110000,R491&gt;1345.6,R491&lt;=1513.8,M491&gt;10),('[1]Pricing Schedule'!$F$111+('[1]Pricing Schedule'!$F$113*M491))*9,
9999999999)))))))))))))))))))))))))))))))))))))))</f>
        <v>1492540</v>
      </c>
      <c r="T491" s="21">
        <f>IF(AND(I491=38000,R491&lt;=4.5,M491&gt;8),'[1]Pricing Schedule'!$J$9,
IF(AND(I491=38000,R491&lt;=4.5,M491&lt;=8),'[1]Pricing Schedule'!$J$36,
IF(AND(I491=38000,R491&gt;4.5,R491&lt;=9,M491&gt;8),'[1]Pricing Schedule'!$J$18,
IF(AND(I491=38000,R491&gt;4.5,R491&lt;=9,M491&lt;=8),'[1]Pricing Schedule'!$J$36,
IF(AND(I491=38000,R491&gt;9,R491&lt;=12.8,M491&gt;8),'[1]Pricing Schedule'!$J$27,
IF(AND(I491=38000,R491&gt;9,R491&lt;=12.8,M491&lt;=8),'[1]Pricing Schedule'!$J$36,
IF(AND(I491=38000,R491&gt;12.8,R491&lt;=22.8),'[1]Pricing Schedule'!$J$36,
IF(AND(I491=38000,R491&gt;22.8,R491&lt;=30.2),'[1]Pricing Schedule'!$J$45,
IF(AND(I491=38000,R491&gt;30.2,R491&lt;=45.9),'[1]Pricing Schedule'!$J$54,
IF(AND(I491=38000,R491&gt;45.9,R491&lt;=123.4),'[1]Pricing Schedule'!$J$97,
IF(AND(I491=38000,R491&gt;123.4,R491&lt;=168.2,M491&lt;=10),'[1]Pricing Schedule'!$J$105,
IF(AND(I491=38000,R491&gt;123.4,R491&lt;=168.2,M491&gt;10),'[1]Pricing Schedule'!$J$113,
IF(AND(I491=38000,R491&gt;168.2,R491&lt;=336.4,M491&lt;=10),('[1]Pricing Schedule'!$J$105),
IF(AND(I491=38000,R491&gt;168.2,R491&lt;=336.4,M491&gt;10),('[1]Pricing Schedule'!$J$113),
IF(AND(I491=38000,R491&gt;336.4,R491&lt;=504.6,M491&lt;=10),('[1]Pricing Schedule'!$J$105),
IF(AND(I491=38000,R491&gt;336.4,R491&lt;=504.6,M491&gt;10),('[1]Pricing Schedule'!$J$113),
IF(AND(I491=38000,R491&gt;504.6,R491&lt;=672.8,M491&lt;=10),('[1]Pricing Schedule'!$J$105),
IF(AND(I491=38000,R491&gt;504.6,R491&lt;=672.8,M491&gt;10),('[1]Pricing Schedule'!$J$113),
IF(AND(I491=110000,R491&lt;=12.8,M491&gt;2),'[1]Pricing Schedule'!$J$63,
IF(AND(I491=110000,R491&lt;=12.8,M491&lt;=2),'[1]Pricing Schedule'!$J$97,
IF(AND(I491=110000,R491&gt;12.8,R491&lt;=22.8,M491&gt;3),'[1]Pricing Schedule'!$J$72,
IF(AND(I491=110000,R491&gt;12.8,R491&lt;=22.8,M491&lt;=3),'[1]Pricing Schedule'!$J$97,
IF(AND(I491=110000,R491&gt;22.8,R491&lt;=30.2),'[1]Pricing Schedule'!$J$81,
IF(AND(I491=110000,R491&gt;30.2,R491&lt;=45.9),'[1]Pricing Schedule'!$J$90,
IF(AND(I491=110000,R491&gt;45.9,R491&lt;=123.4),'[1]Pricing Schedule'!$J$97,
IF(AND(I491=110000,R491&gt;123.4,R491&lt;=168.2,M491&lt;=10),'[1]Pricing Schedule'!$J$105,
IF(AND(I491=110000,R491&gt;123.4,R491&lt;=168.2,M491&gt;10),'[1]Pricing Schedule'!$J$113,
IF(AND(I491=110000,R491&gt;168.2,R491&lt;=336.2,M491&lt;=10),('[1]Pricing Schedule'!$J$105),
IF(AND(I491=110000,R491&gt;168.2,R491&lt;=336.2,M491&gt;10),('[1]Pricing Schedule'!$J$113),
IF(AND(I491=110000,R491&gt;336.4,R491&lt;=504.6,M491&lt;=10),('[1]Pricing Schedule'!$J$105),
IF(AND(I491=110000,R491&gt;336.4,R491&lt;=504.6,M491&gt;10),('[1]Pricing Schedule'!$J$113),
IF(AND(I491=110000,R491&gt;504.6,R491&lt;=672.8,M491&lt;=10),('[1]Pricing Schedule'!$J$105),
IF(AND(I491=110000,R491&gt;504.6,R491&lt;=672.8,M491&gt;10),('[1]Pricing Schedule'!$J$113),
IF(AND(I491=110000,R491&gt;672.8,R491&lt;=841,M491&lt;=10),('[1]Pricing Schedule'!$J$105),
IF(AND(I491=110000,R491&gt;672.8,R491&lt;=841,M491&gt;10),('[1]Pricing Schedule'!$J$113),
IF(AND(I491=110000,R491&gt;1682,R491&lt;=1850.2,M491&lt;=10),('[1]Pricing Schedule'!$J$105),
IF(AND(I491=110000,R491&gt;1682,R491&lt;=1850.2,M491&gt;10),('[1]Pricing Schedule'!$J$113),
IF(AND(I491=110000,R491&gt;2018.4,R491&lt;=2186.6,M491&lt;=10),('[1]Pricing Schedule'!$J$105),
IF(AND(I491=110000,R491&gt;2018.4,R491&lt;=2186.6,M491&gt;10),('[1]Pricing Schedule'!$J$113),999999999)))))))))))))))))))))))))))))))))))))))</f>
        <v>1</v>
      </c>
      <c r="U491" s="40">
        <f t="shared" si="48"/>
        <v>355366.66666666663</v>
      </c>
      <c r="V491" s="41">
        <f t="shared" si="49"/>
        <v>2.8139949348091173</v>
      </c>
      <c r="Y491" s="23">
        <v>125</v>
      </c>
      <c r="Z491" s="23">
        <v>347</v>
      </c>
      <c r="AR491" s="35"/>
    </row>
    <row r="492" spans="1:44">
      <c r="A492" s="23">
        <v>492</v>
      </c>
      <c r="B492" s="23">
        <v>492</v>
      </c>
      <c r="C492" s="23" t="s">
        <v>911</v>
      </c>
      <c r="D492" s="23" t="s">
        <v>384</v>
      </c>
      <c r="E492" s="23" t="s">
        <v>384</v>
      </c>
      <c r="F492" s="23" t="s">
        <v>706</v>
      </c>
      <c r="G492" s="23" t="s">
        <v>707</v>
      </c>
      <c r="H492" s="23" t="s">
        <v>113</v>
      </c>
      <c r="I492" s="13">
        <v>38000</v>
      </c>
      <c r="J492" s="13">
        <v>38000</v>
      </c>
      <c r="K492" s="23" t="s">
        <v>119</v>
      </c>
      <c r="L492" s="24">
        <v>6.3209999999999997</v>
      </c>
      <c r="M492" s="37">
        <f t="shared" si="44"/>
        <v>7</v>
      </c>
      <c r="N492" s="24">
        <v>0.41199999999999998</v>
      </c>
      <c r="O492" s="13">
        <v>2</v>
      </c>
      <c r="P492" s="36">
        <f t="shared" si="45"/>
        <v>0.41199999999999998</v>
      </c>
      <c r="Q492" s="38">
        <f t="shared" si="46"/>
        <v>4.2</v>
      </c>
      <c r="R492" s="37">
        <f t="shared" si="47"/>
        <v>4.2</v>
      </c>
      <c r="S492" s="39">
        <f>IF(AND(I492=38000,R492&lt;=4.5,M492&gt;8),'[1]Pricing Schedule'!$F$8+('[1]Pricing Schedule'!$F$9*M492),
IF(AND(I492=38000,R492&lt;=4.5,M492&lt;=8),'[1]Pricing Schedule'!$F$34+('[1]Pricing Schedule'!$F$36*M492),
IF(AND(I492=38000,R492&gt;4.5,R492&lt;=9,M492&gt;8),'[1]Pricing Schedule'!$F$17+('[1]Pricing Schedule'!$F$18*M492),
IF(AND(I492=38000,R492&gt;4.5,R492&lt;=9,M492&lt;=8),'[1]Pricing Schedule'!$F$34+('[1]Pricing Schedule'!$F$36*M492),
IF(AND(I492=38000,R492&gt;9,R492&lt;=12.8,M492&gt;8),'[1]Pricing Schedule'!$F$26+('[1]Pricing Schedule'!$F$27*M492),
IF(AND(I492=38000,R492&gt;9,R492&lt;=12.8,M492&lt;=8),'[1]Pricing Schedule'!$F$34+('[1]Pricing Schedule'!$F$36*M492),
IF(AND(I492=38000,R492&gt;12.8,R492&lt;=22.8),'[1]Pricing Schedule'!$F$34+('[1]Pricing Schedule'!$F$36*M492),
IF(AND(I492=38000,R492&gt;22.8,R492&lt;=30.2),'[1]Pricing Schedule'!$F$43+('[1]Pricing Schedule'!$F$45*M492),
IF(AND(I492=38000,R492&gt;30.2,R492&lt;=45.9),'[1]Pricing Schedule'!$F$52+('[1]Pricing Schedule'!$F$54*M492),
IF(AND(I492=38000,R492&gt;45.9,R492&lt;=123.4),'[1]Pricing Schedule'!$F$96+('[1]Pricing Schedule'!$F$97*M492),
IF(AND(I492=38000,R492&gt;123.4,R492&lt;=168.2,M492&lt;=10),'[1]Pricing Schedule'!$F$103+('[1]Pricing Schedule'!$F$105*M492),
IF(AND(I492=38000,R492&gt;123.4,R492&lt;=168.2,M492&gt;10),'[1]Pricing Schedule'!$F$111+('[1]Pricing Schedule'!$F$113*M492),
IF(AND(I492=38000,R492&gt;157.4,R492&lt;=336.4,M492&lt;=10),('[1]Pricing Schedule'!$F$103+('[1]Pricing Schedule'!$F$105*M492))*2,
IF(AND(I492=38000,R492&gt;157.4,R492&lt;=336.4,M492&gt;10),('[1]Pricing Schedule'!$F$111+('[1]Pricing Schedule'!$F$113*M492))*2,
IF(AND(I492=38000,R492&gt;314.8,R492&lt;=504.6,M492&lt;=10),('[1]Pricing Schedule'!$F$103+('[1]Pricing Schedule'!$F$105*M492))*3,
IF(AND(I492=38000,R492&gt;314.8,R492&lt;=504.6,M492&gt;10),('[1]Pricing Schedule'!$F$111+('[1]Pricing Schedule'!$F$113*M492))*3,
IF(AND(I492=38000,R492&gt;472.2,R492&lt;=672.8,M492&lt;=10),('[1]Pricing Schedule'!$F$103+('[1]Pricing Schedule'!$F$105*M492))*4,
IF(AND(I492=38000,R492&gt;472.2,R492&lt;=672.8,M492&gt;10),('[1]Pricing Schedule'!$F$111+('[1]Pricing Schedule'!$F$113*M492))*4,
IF(AND(I492=110000,R492&lt;=12.8,M492&gt;2),'[1]Pricing Schedule'!$F$62+('[1]Pricing Schedule'!$F$63*M492),
IF(AND(I492=110000,R492&lt;=12.8,M492&lt;=2),'[1]Pricing Schedule'!$F$96+('[1]Pricing Schedule'!$F$97*M492),
IF(AND(I492=110000,R492&gt;12.8,R492&lt;=22.8,M492&gt;3),'[1]Pricing Schedule'!$F$71+('[1]Pricing Schedule'!$F$72*M492),
IF(AND(I492=110000,R492&gt;12.8,R492&lt;=22.8,M492&lt;=3),'[1]Pricing Schedule'!$F$96+('[1]Pricing Schedule'!$F$97*M492),
IF(AND(I492=110000,R492&gt;22.8,R492&lt;=30.2),'[1]Pricing Schedule'!$F$80+('[1]Pricing Schedule'!$F$81*M492),
IF(AND(I492=110000,R492&gt;30.2,R492&lt;=45.9),'[1]Pricing Schedule'!$F$89+('[1]Pricing Schedule'!$F$90*M492),
IF(AND(I492=110000,R492&gt;45.9,R492&lt;=123.4),'[1]Pricing Schedule'!$F$96+('[1]Pricing Schedule'!$F$97*M492),
IF(AND(I492=110000,R492&gt;123.4,R492&lt;=168.2,M492&lt;=10),'[1]Pricing Schedule'!$F$103+('[1]Pricing Schedule'!$F$105*M492),
IF(AND(I492=110000,R492&gt;123.4,R492&lt;=168.2,M492&gt;10),'[1]Pricing Schedule'!$F$111+('[1]Pricing Schedule'!$F$113*M492),
IF(AND(I492=110000,R492&gt;168.2,R492&lt;=336.4,M492&lt;=10),('[1]Pricing Schedule'!$F$103+('[1]Pricing Schedule'!$F$105*M492))*2,
IF(AND(I492=110000,R492&gt;168.2,R492&lt;=336.4,M492&gt;10),('[1]Pricing Schedule'!$F$111+('[1]Pricing Schedule'!$F$113*M492))*2,
IF(AND(I492=110000,R492&gt;336.4,R492&lt;=504.6,M492&lt;=10),('[1]Pricing Schedule'!$F$103+('[1]Pricing Schedule'!$F$105*M492))*3,
IF(AND(I492=110000,R492&gt;336.4,R492&lt;=504.6,M492&gt;10),('[1]Pricing Schedule'!$F$111+('[1]Pricing Schedule'!$F$113*M492))*3,
IF(AND(I492=110000,R492&gt;504.6,R492&lt;=672.8,M492&lt;=10),('[1]Pricing Schedule'!$F$103+('[1]Pricing Schedule'!$F$105*M492))*4,
IF(AND(I492=110000,R492&gt;504.6,R492&lt;=672.8,M492&gt;10),('[1]Pricing Schedule'!$F$111+('[1]Pricing Schedule'!$F$113*M492))*4,
IF(AND(I492=110000,R492&gt;672.8,R492&lt;=841,M492&lt;=10),('[1]Pricing Schedule'!$F$103+('[1]Pricing Schedule'!$F$105*M492))*5,
IF(AND(I492=110000,R492&gt;672.8,R492&lt;=841,M492&gt;10),('[1]Pricing Schedule'!$F$111+('[1]Pricing Schedule'!$F$113*M492))*5,
IF(AND(I492=110000,R492&gt;672.8,R492&lt;=841,M492&lt;=10),('[1]Pricing Schedule'!$F$103+('[1]Pricing Schedule'!$F$105*M492))*5,
IF(AND(I492=110000,R492&gt;672.8,R492&lt;=841,M492&gt;10),('[1]Pricing Schedule'!$F$111+('[1]Pricing Schedule'!$F$113*M492))*5,
IF(AND(I492=110000,R492&gt;1345.6,R492&lt;=1513.8,M492&lt;=10),('[1]Pricing Schedule'!$F$103+('[1]Pricing Schedule'!$F$105*M492))*9,
IF(AND(I492=110000,R492&gt;1345.6,R492&lt;=1513.8,M492&gt;10),('[1]Pricing Schedule'!$F$111+('[1]Pricing Schedule'!$F$113*M492))*9,
9999999999)))))))))))))))))))))))))))))))))))))))</f>
        <v>839680</v>
      </c>
      <c r="T492" s="21">
        <f>IF(AND(I492=38000,R492&lt;=4.5,M492&gt;8),'[1]Pricing Schedule'!$J$9,
IF(AND(I492=38000,R492&lt;=4.5,M492&lt;=8),'[1]Pricing Schedule'!$J$36,
IF(AND(I492=38000,R492&gt;4.5,R492&lt;=9,M492&gt;8),'[1]Pricing Schedule'!$J$18,
IF(AND(I492=38000,R492&gt;4.5,R492&lt;=9,M492&lt;=8),'[1]Pricing Schedule'!$J$36,
IF(AND(I492=38000,R492&gt;9,R492&lt;=12.8,M492&gt;8),'[1]Pricing Schedule'!$J$27,
IF(AND(I492=38000,R492&gt;9,R492&lt;=12.8,M492&lt;=8),'[1]Pricing Schedule'!$J$36,
IF(AND(I492=38000,R492&gt;12.8,R492&lt;=22.8),'[1]Pricing Schedule'!$J$36,
IF(AND(I492=38000,R492&gt;22.8,R492&lt;=30.2),'[1]Pricing Schedule'!$J$45,
IF(AND(I492=38000,R492&gt;30.2,R492&lt;=45.9),'[1]Pricing Schedule'!$J$54,
IF(AND(I492=38000,R492&gt;45.9,R492&lt;=123.4),'[1]Pricing Schedule'!$J$97,
IF(AND(I492=38000,R492&gt;123.4,R492&lt;=168.2,M492&lt;=10),'[1]Pricing Schedule'!$J$105,
IF(AND(I492=38000,R492&gt;123.4,R492&lt;=168.2,M492&gt;10),'[1]Pricing Schedule'!$J$113,
IF(AND(I492=38000,R492&gt;168.2,R492&lt;=336.4,M492&lt;=10),('[1]Pricing Schedule'!$J$105),
IF(AND(I492=38000,R492&gt;168.2,R492&lt;=336.4,M492&gt;10),('[1]Pricing Schedule'!$J$113),
IF(AND(I492=38000,R492&gt;336.4,R492&lt;=504.6,M492&lt;=10),('[1]Pricing Schedule'!$J$105),
IF(AND(I492=38000,R492&gt;336.4,R492&lt;=504.6,M492&gt;10),('[1]Pricing Schedule'!$J$113),
IF(AND(I492=38000,R492&gt;504.6,R492&lt;=672.8,M492&lt;=10),('[1]Pricing Schedule'!$J$105),
IF(AND(I492=38000,R492&gt;504.6,R492&lt;=672.8,M492&gt;10),('[1]Pricing Schedule'!$J$113),
IF(AND(I492=110000,R492&lt;=12.8,M492&gt;2),'[1]Pricing Schedule'!$J$63,
IF(AND(I492=110000,R492&lt;=12.8,M492&lt;=2),'[1]Pricing Schedule'!$J$97,
IF(AND(I492=110000,R492&gt;12.8,R492&lt;=22.8,M492&gt;3),'[1]Pricing Schedule'!$J$72,
IF(AND(I492=110000,R492&gt;12.8,R492&lt;=22.8,M492&lt;=3),'[1]Pricing Schedule'!$J$97,
IF(AND(I492=110000,R492&gt;22.8,R492&lt;=30.2),'[1]Pricing Schedule'!$J$81,
IF(AND(I492=110000,R492&gt;30.2,R492&lt;=45.9),'[1]Pricing Schedule'!$J$90,
IF(AND(I492=110000,R492&gt;45.9,R492&lt;=123.4),'[1]Pricing Schedule'!$J$97,
IF(AND(I492=110000,R492&gt;123.4,R492&lt;=168.2,M492&lt;=10),'[1]Pricing Schedule'!$J$105,
IF(AND(I492=110000,R492&gt;123.4,R492&lt;=168.2,M492&gt;10),'[1]Pricing Schedule'!$J$113,
IF(AND(I492=110000,R492&gt;168.2,R492&lt;=336.2,M492&lt;=10),('[1]Pricing Schedule'!$J$105),
IF(AND(I492=110000,R492&gt;168.2,R492&lt;=336.2,M492&gt;10),('[1]Pricing Schedule'!$J$113),
IF(AND(I492=110000,R492&gt;336.4,R492&lt;=504.6,M492&lt;=10),('[1]Pricing Schedule'!$J$105),
IF(AND(I492=110000,R492&gt;336.4,R492&lt;=504.6,M492&gt;10),('[1]Pricing Schedule'!$J$113),
IF(AND(I492=110000,R492&gt;504.6,R492&lt;=672.8,M492&lt;=10),('[1]Pricing Schedule'!$J$105),
IF(AND(I492=110000,R492&gt;504.6,R492&lt;=672.8,M492&gt;10),('[1]Pricing Schedule'!$J$113),
IF(AND(I492=110000,R492&gt;672.8,R492&lt;=841,M492&lt;=10),('[1]Pricing Schedule'!$J$105),
IF(AND(I492=110000,R492&gt;672.8,R492&lt;=841,M492&gt;10),('[1]Pricing Schedule'!$J$113),
IF(AND(I492=110000,R492&gt;1682,R492&lt;=1850.2,M492&lt;=10),('[1]Pricing Schedule'!$J$105),
IF(AND(I492=110000,R492&gt;1682,R492&lt;=1850.2,M492&gt;10),('[1]Pricing Schedule'!$J$113),
IF(AND(I492=110000,R492&gt;2018.4,R492&lt;=2186.6,M492&lt;=10),('[1]Pricing Schedule'!$J$105),
IF(AND(I492=110000,R492&gt;2018.4,R492&lt;=2186.6,M492&gt;10),('[1]Pricing Schedule'!$J$113),999999999)))))))))))))))))))))))))))))))))))))))</f>
        <v>4</v>
      </c>
      <c r="U492" s="40">
        <f t="shared" si="48"/>
        <v>199923.80952380953</v>
      </c>
      <c r="V492" s="41">
        <f t="shared" si="49"/>
        <v>5.0019054878048781</v>
      </c>
      <c r="Y492" s="23">
        <v>272</v>
      </c>
      <c r="Z492" s="23">
        <v>505</v>
      </c>
      <c r="AR492" s="35"/>
    </row>
    <row r="493" spans="1:44">
      <c r="A493" s="23">
        <v>493</v>
      </c>
      <c r="B493" s="23">
        <v>493</v>
      </c>
      <c r="C493" s="23" t="s">
        <v>912</v>
      </c>
      <c r="D493" s="23" t="s">
        <v>121</v>
      </c>
      <c r="E493" s="23" t="s">
        <v>121</v>
      </c>
      <c r="F493" s="23" t="s">
        <v>311</v>
      </c>
      <c r="H493" s="23" t="s">
        <v>113</v>
      </c>
      <c r="I493" s="13">
        <v>38000</v>
      </c>
      <c r="L493" s="24">
        <v>11.25</v>
      </c>
      <c r="M493" s="37">
        <f t="shared" si="44"/>
        <v>12</v>
      </c>
      <c r="N493" s="24">
        <v>0.312</v>
      </c>
      <c r="O493" s="13">
        <v>2</v>
      </c>
      <c r="P493" s="36">
        <f t="shared" si="45"/>
        <v>0.312</v>
      </c>
      <c r="Q493" s="38">
        <f t="shared" si="46"/>
        <v>4.2</v>
      </c>
      <c r="R493" s="37">
        <f t="shared" si="47"/>
        <v>4.2</v>
      </c>
      <c r="S493" s="39">
        <f>IF(AND(I493=38000,R493&lt;=4.5,M493&gt;8),'[1]Pricing Schedule'!$F$8+('[1]Pricing Schedule'!$F$9*M493),
IF(AND(I493=38000,R493&lt;=4.5,M493&lt;=8),'[1]Pricing Schedule'!$F$34+('[1]Pricing Schedule'!$F$36*M493),
IF(AND(I493=38000,R493&gt;4.5,R493&lt;=9,M493&gt;8),'[1]Pricing Schedule'!$F$17+('[1]Pricing Schedule'!$F$18*M493),
IF(AND(I493=38000,R493&gt;4.5,R493&lt;=9,M493&lt;=8),'[1]Pricing Schedule'!$F$34+('[1]Pricing Schedule'!$F$36*M493),
IF(AND(I493=38000,R493&gt;9,R493&lt;=12.8,M493&gt;8),'[1]Pricing Schedule'!$F$26+('[1]Pricing Schedule'!$F$27*M493),
IF(AND(I493=38000,R493&gt;9,R493&lt;=12.8,M493&lt;=8),'[1]Pricing Schedule'!$F$34+('[1]Pricing Schedule'!$F$36*M493),
IF(AND(I493=38000,R493&gt;12.8,R493&lt;=22.8),'[1]Pricing Schedule'!$F$34+('[1]Pricing Schedule'!$F$36*M493),
IF(AND(I493=38000,R493&gt;22.8,R493&lt;=30.2),'[1]Pricing Schedule'!$F$43+('[1]Pricing Schedule'!$F$45*M493),
IF(AND(I493=38000,R493&gt;30.2,R493&lt;=45.9),'[1]Pricing Schedule'!$F$52+('[1]Pricing Schedule'!$F$54*M493),
IF(AND(I493=38000,R493&gt;45.9,R493&lt;=123.4),'[1]Pricing Schedule'!$F$96+('[1]Pricing Schedule'!$F$97*M493),
IF(AND(I493=38000,R493&gt;123.4,R493&lt;=168.2,M493&lt;=10),'[1]Pricing Schedule'!$F$103+('[1]Pricing Schedule'!$F$105*M493),
IF(AND(I493=38000,R493&gt;123.4,R493&lt;=168.2,M493&gt;10),'[1]Pricing Schedule'!$F$111+('[1]Pricing Schedule'!$F$113*M493),
IF(AND(I493=38000,R493&gt;157.4,R493&lt;=336.4,M493&lt;=10),('[1]Pricing Schedule'!$F$103+('[1]Pricing Schedule'!$F$105*M493))*2,
IF(AND(I493=38000,R493&gt;157.4,R493&lt;=336.4,M493&gt;10),('[1]Pricing Schedule'!$F$111+('[1]Pricing Schedule'!$F$113*M493))*2,
IF(AND(I493=38000,R493&gt;314.8,R493&lt;=504.6,M493&lt;=10),('[1]Pricing Schedule'!$F$103+('[1]Pricing Schedule'!$F$105*M493))*3,
IF(AND(I493=38000,R493&gt;314.8,R493&lt;=504.6,M493&gt;10),('[1]Pricing Schedule'!$F$111+('[1]Pricing Schedule'!$F$113*M493))*3,
IF(AND(I493=38000,R493&gt;472.2,R493&lt;=672.8,M493&lt;=10),('[1]Pricing Schedule'!$F$103+('[1]Pricing Schedule'!$F$105*M493))*4,
IF(AND(I493=38000,R493&gt;472.2,R493&lt;=672.8,M493&gt;10),('[1]Pricing Schedule'!$F$111+('[1]Pricing Schedule'!$F$113*M493))*4,
IF(AND(I493=110000,R493&lt;=12.8,M493&gt;2),'[1]Pricing Schedule'!$F$62+('[1]Pricing Schedule'!$F$63*M493),
IF(AND(I493=110000,R493&lt;=12.8,M493&lt;=2),'[1]Pricing Schedule'!$F$96+('[1]Pricing Schedule'!$F$97*M493),
IF(AND(I493=110000,R493&gt;12.8,R493&lt;=22.8,M493&gt;3),'[1]Pricing Schedule'!$F$71+('[1]Pricing Schedule'!$F$72*M493),
IF(AND(I493=110000,R493&gt;12.8,R493&lt;=22.8,M493&lt;=3),'[1]Pricing Schedule'!$F$96+('[1]Pricing Schedule'!$F$97*M493),
IF(AND(I493=110000,R493&gt;22.8,R493&lt;=30.2),'[1]Pricing Schedule'!$F$80+('[1]Pricing Schedule'!$F$81*M493),
IF(AND(I493=110000,R493&gt;30.2,R493&lt;=45.9),'[1]Pricing Schedule'!$F$89+('[1]Pricing Schedule'!$F$90*M493),
IF(AND(I493=110000,R493&gt;45.9,R493&lt;=123.4),'[1]Pricing Schedule'!$F$96+('[1]Pricing Schedule'!$F$97*M493),
IF(AND(I493=110000,R493&gt;123.4,R493&lt;=168.2,M493&lt;=10),'[1]Pricing Schedule'!$F$103+('[1]Pricing Schedule'!$F$105*M493),
IF(AND(I493=110000,R493&gt;123.4,R493&lt;=168.2,M493&gt;10),'[1]Pricing Schedule'!$F$111+('[1]Pricing Schedule'!$F$113*M493),
IF(AND(I493=110000,R493&gt;168.2,R493&lt;=336.4,M493&lt;=10),('[1]Pricing Schedule'!$F$103+('[1]Pricing Schedule'!$F$105*M493))*2,
IF(AND(I493=110000,R493&gt;168.2,R493&lt;=336.4,M493&gt;10),('[1]Pricing Schedule'!$F$111+('[1]Pricing Schedule'!$F$113*M493))*2,
IF(AND(I493=110000,R493&gt;336.4,R493&lt;=504.6,M493&lt;=10),('[1]Pricing Schedule'!$F$103+('[1]Pricing Schedule'!$F$105*M493))*3,
IF(AND(I493=110000,R493&gt;336.4,R493&lt;=504.6,M493&gt;10),('[1]Pricing Schedule'!$F$111+('[1]Pricing Schedule'!$F$113*M493))*3,
IF(AND(I493=110000,R493&gt;504.6,R493&lt;=672.8,M493&lt;=10),('[1]Pricing Schedule'!$F$103+('[1]Pricing Schedule'!$F$105*M493))*4,
IF(AND(I493=110000,R493&gt;504.6,R493&lt;=672.8,M493&gt;10),('[1]Pricing Schedule'!$F$111+('[1]Pricing Schedule'!$F$113*M493))*4,
IF(AND(I493=110000,R493&gt;672.8,R493&lt;=841,M493&lt;=10),('[1]Pricing Schedule'!$F$103+('[1]Pricing Schedule'!$F$105*M493))*5,
IF(AND(I493=110000,R493&gt;672.8,R493&lt;=841,M493&gt;10),('[1]Pricing Schedule'!$F$111+('[1]Pricing Schedule'!$F$113*M493))*5,
IF(AND(I493=110000,R493&gt;672.8,R493&lt;=841,M493&lt;=10),('[1]Pricing Schedule'!$F$103+('[1]Pricing Schedule'!$F$105*M493))*5,
IF(AND(I493=110000,R493&gt;672.8,R493&lt;=841,M493&gt;10),('[1]Pricing Schedule'!$F$111+('[1]Pricing Schedule'!$F$113*M493))*5,
IF(AND(I493=110000,R493&gt;1345.6,R493&lt;=1513.8,M493&lt;=10),('[1]Pricing Schedule'!$F$103+('[1]Pricing Schedule'!$F$105*M493))*9,
IF(AND(I493=110000,R493&gt;1345.6,R493&lt;=1513.8,M493&gt;10),('[1]Pricing Schedule'!$F$111+('[1]Pricing Schedule'!$F$113*M493))*9,
9999999999)))))))))))))))))))))))))))))))))))))))</f>
        <v>1492540</v>
      </c>
      <c r="T493" s="21">
        <f>IF(AND(I493=38000,R493&lt;=4.5,M493&gt;8),'[1]Pricing Schedule'!$J$9,
IF(AND(I493=38000,R493&lt;=4.5,M493&lt;=8),'[1]Pricing Schedule'!$J$36,
IF(AND(I493=38000,R493&gt;4.5,R493&lt;=9,M493&gt;8),'[1]Pricing Schedule'!$J$18,
IF(AND(I493=38000,R493&gt;4.5,R493&lt;=9,M493&lt;=8),'[1]Pricing Schedule'!$J$36,
IF(AND(I493=38000,R493&gt;9,R493&lt;=12.8,M493&gt;8),'[1]Pricing Schedule'!$J$27,
IF(AND(I493=38000,R493&gt;9,R493&lt;=12.8,M493&lt;=8),'[1]Pricing Schedule'!$J$36,
IF(AND(I493=38000,R493&gt;12.8,R493&lt;=22.8),'[1]Pricing Schedule'!$J$36,
IF(AND(I493=38000,R493&gt;22.8,R493&lt;=30.2),'[1]Pricing Schedule'!$J$45,
IF(AND(I493=38000,R493&gt;30.2,R493&lt;=45.9),'[1]Pricing Schedule'!$J$54,
IF(AND(I493=38000,R493&gt;45.9,R493&lt;=123.4),'[1]Pricing Schedule'!$J$97,
IF(AND(I493=38000,R493&gt;123.4,R493&lt;=168.2,M493&lt;=10),'[1]Pricing Schedule'!$J$105,
IF(AND(I493=38000,R493&gt;123.4,R493&lt;=168.2,M493&gt;10),'[1]Pricing Schedule'!$J$113,
IF(AND(I493=38000,R493&gt;168.2,R493&lt;=336.4,M493&lt;=10),('[1]Pricing Schedule'!$J$105),
IF(AND(I493=38000,R493&gt;168.2,R493&lt;=336.4,M493&gt;10),('[1]Pricing Schedule'!$J$113),
IF(AND(I493=38000,R493&gt;336.4,R493&lt;=504.6,M493&lt;=10),('[1]Pricing Schedule'!$J$105),
IF(AND(I493=38000,R493&gt;336.4,R493&lt;=504.6,M493&gt;10),('[1]Pricing Schedule'!$J$113),
IF(AND(I493=38000,R493&gt;504.6,R493&lt;=672.8,M493&lt;=10),('[1]Pricing Schedule'!$J$105),
IF(AND(I493=38000,R493&gt;504.6,R493&lt;=672.8,M493&gt;10),('[1]Pricing Schedule'!$J$113),
IF(AND(I493=110000,R493&lt;=12.8,M493&gt;2),'[1]Pricing Schedule'!$J$63,
IF(AND(I493=110000,R493&lt;=12.8,M493&lt;=2),'[1]Pricing Schedule'!$J$97,
IF(AND(I493=110000,R493&gt;12.8,R493&lt;=22.8,M493&gt;3),'[1]Pricing Schedule'!$J$72,
IF(AND(I493=110000,R493&gt;12.8,R493&lt;=22.8,M493&lt;=3),'[1]Pricing Schedule'!$J$97,
IF(AND(I493=110000,R493&gt;22.8,R493&lt;=30.2),'[1]Pricing Schedule'!$J$81,
IF(AND(I493=110000,R493&gt;30.2,R493&lt;=45.9),'[1]Pricing Schedule'!$J$90,
IF(AND(I493=110000,R493&gt;45.9,R493&lt;=123.4),'[1]Pricing Schedule'!$J$97,
IF(AND(I493=110000,R493&gt;123.4,R493&lt;=168.2,M493&lt;=10),'[1]Pricing Schedule'!$J$105,
IF(AND(I493=110000,R493&gt;123.4,R493&lt;=168.2,M493&gt;10),'[1]Pricing Schedule'!$J$113,
IF(AND(I493=110000,R493&gt;168.2,R493&lt;=336.2,M493&lt;=10),('[1]Pricing Schedule'!$J$105),
IF(AND(I493=110000,R493&gt;168.2,R493&lt;=336.2,M493&gt;10),('[1]Pricing Schedule'!$J$113),
IF(AND(I493=110000,R493&gt;336.4,R493&lt;=504.6,M493&lt;=10),('[1]Pricing Schedule'!$J$105),
IF(AND(I493=110000,R493&gt;336.4,R493&lt;=504.6,M493&gt;10),('[1]Pricing Schedule'!$J$113),
IF(AND(I493=110000,R493&gt;504.6,R493&lt;=672.8,M493&lt;=10),('[1]Pricing Schedule'!$J$105),
IF(AND(I493=110000,R493&gt;504.6,R493&lt;=672.8,M493&gt;10),('[1]Pricing Schedule'!$J$113),
IF(AND(I493=110000,R493&gt;672.8,R493&lt;=841,M493&lt;=10),('[1]Pricing Schedule'!$J$105),
IF(AND(I493=110000,R493&gt;672.8,R493&lt;=841,M493&gt;10),('[1]Pricing Schedule'!$J$113),
IF(AND(I493=110000,R493&gt;1682,R493&lt;=1850.2,M493&lt;=10),('[1]Pricing Schedule'!$J$105),
IF(AND(I493=110000,R493&gt;1682,R493&lt;=1850.2,M493&gt;10),('[1]Pricing Schedule'!$J$113),
IF(AND(I493=110000,R493&gt;2018.4,R493&lt;=2186.6,M493&lt;=10),('[1]Pricing Schedule'!$J$105),
IF(AND(I493=110000,R493&gt;2018.4,R493&lt;=2186.6,M493&gt;10),('[1]Pricing Schedule'!$J$113),999999999)))))))))))))))))))))))))))))))))))))))</f>
        <v>1</v>
      </c>
      <c r="U493" s="40">
        <f t="shared" si="48"/>
        <v>355366.66666666663</v>
      </c>
      <c r="V493" s="41">
        <f t="shared" si="49"/>
        <v>2.8139949348091173</v>
      </c>
      <c r="Y493" s="23">
        <v>43</v>
      </c>
      <c r="Z493" s="23">
        <v>689</v>
      </c>
      <c r="AR493" s="35"/>
    </row>
    <row r="494" spans="1:44">
      <c r="A494" s="23">
        <v>494</v>
      </c>
      <c r="B494" s="23">
        <v>494</v>
      </c>
      <c r="C494" s="23" t="s">
        <v>913</v>
      </c>
      <c r="D494" s="23" t="s">
        <v>280</v>
      </c>
      <c r="E494" s="23" t="s">
        <v>280</v>
      </c>
      <c r="F494" s="23" t="s">
        <v>586</v>
      </c>
      <c r="G494" s="23" t="s">
        <v>587</v>
      </c>
      <c r="H494" s="23" t="s">
        <v>113</v>
      </c>
      <c r="I494" s="13">
        <v>38000</v>
      </c>
      <c r="J494" s="13">
        <v>38000</v>
      </c>
      <c r="K494" s="23" t="s">
        <v>119</v>
      </c>
      <c r="L494" s="24">
        <v>12.622</v>
      </c>
      <c r="M494" s="37">
        <f t="shared" si="44"/>
        <v>13</v>
      </c>
      <c r="N494" s="24">
        <v>0.39300000000000002</v>
      </c>
      <c r="O494" s="13">
        <v>2</v>
      </c>
      <c r="P494" s="36">
        <f t="shared" si="45"/>
        <v>0.39300000000000002</v>
      </c>
      <c r="Q494" s="38">
        <f t="shared" si="46"/>
        <v>4.2</v>
      </c>
      <c r="R494" s="37">
        <f t="shared" si="47"/>
        <v>4.2</v>
      </c>
      <c r="S494" s="39">
        <f>IF(AND(I494=38000,R494&lt;=4.5,M494&gt;8),'[1]Pricing Schedule'!$F$8+('[1]Pricing Schedule'!$F$9*M494),
IF(AND(I494=38000,R494&lt;=4.5,M494&lt;=8),'[1]Pricing Schedule'!$F$34+('[1]Pricing Schedule'!$F$36*M494),
IF(AND(I494=38000,R494&gt;4.5,R494&lt;=9,M494&gt;8),'[1]Pricing Schedule'!$F$17+('[1]Pricing Schedule'!$F$18*M494),
IF(AND(I494=38000,R494&gt;4.5,R494&lt;=9,M494&lt;=8),'[1]Pricing Schedule'!$F$34+('[1]Pricing Schedule'!$F$36*M494),
IF(AND(I494=38000,R494&gt;9,R494&lt;=12.8,M494&gt;8),'[1]Pricing Schedule'!$F$26+('[1]Pricing Schedule'!$F$27*M494),
IF(AND(I494=38000,R494&gt;9,R494&lt;=12.8,M494&lt;=8),'[1]Pricing Schedule'!$F$34+('[1]Pricing Schedule'!$F$36*M494),
IF(AND(I494=38000,R494&gt;12.8,R494&lt;=22.8),'[1]Pricing Schedule'!$F$34+('[1]Pricing Schedule'!$F$36*M494),
IF(AND(I494=38000,R494&gt;22.8,R494&lt;=30.2),'[1]Pricing Schedule'!$F$43+('[1]Pricing Schedule'!$F$45*M494),
IF(AND(I494=38000,R494&gt;30.2,R494&lt;=45.9),'[1]Pricing Schedule'!$F$52+('[1]Pricing Schedule'!$F$54*M494),
IF(AND(I494=38000,R494&gt;45.9,R494&lt;=123.4),'[1]Pricing Schedule'!$F$96+('[1]Pricing Schedule'!$F$97*M494),
IF(AND(I494=38000,R494&gt;123.4,R494&lt;=168.2,M494&lt;=10),'[1]Pricing Schedule'!$F$103+('[1]Pricing Schedule'!$F$105*M494),
IF(AND(I494=38000,R494&gt;123.4,R494&lt;=168.2,M494&gt;10),'[1]Pricing Schedule'!$F$111+('[1]Pricing Schedule'!$F$113*M494),
IF(AND(I494=38000,R494&gt;157.4,R494&lt;=336.4,M494&lt;=10),('[1]Pricing Schedule'!$F$103+('[1]Pricing Schedule'!$F$105*M494))*2,
IF(AND(I494=38000,R494&gt;157.4,R494&lt;=336.4,M494&gt;10),('[1]Pricing Schedule'!$F$111+('[1]Pricing Schedule'!$F$113*M494))*2,
IF(AND(I494=38000,R494&gt;314.8,R494&lt;=504.6,M494&lt;=10),('[1]Pricing Schedule'!$F$103+('[1]Pricing Schedule'!$F$105*M494))*3,
IF(AND(I494=38000,R494&gt;314.8,R494&lt;=504.6,M494&gt;10),('[1]Pricing Schedule'!$F$111+('[1]Pricing Schedule'!$F$113*M494))*3,
IF(AND(I494=38000,R494&gt;472.2,R494&lt;=672.8,M494&lt;=10),('[1]Pricing Schedule'!$F$103+('[1]Pricing Schedule'!$F$105*M494))*4,
IF(AND(I494=38000,R494&gt;472.2,R494&lt;=672.8,M494&gt;10),('[1]Pricing Schedule'!$F$111+('[1]Pricing Schedule'!$F$113*M494))*4,
IF(AND(I494=110000,R494&lt;=12.8,M494&gt;2),'[1]Pricing Schedule'!$F$62+('[1]Pricing Schedule'!$F$63*M494),
IF(AND(I494=110000,R494&lt;=12.8,M494&lt;=2),'[1]Pricing Schedule'!$F$96+('[1]Pricing Schedule'!$F$97*M494),
IF(AND(I494=110000,R494&gt;12.8,R494&lt;=22.8,M494&gt;3),'[1]Pricing Schedule'!$F$71+('[1]Pricing Schedule'!$F$72*M494),
IF(AND(I494=110000,R494&gt;12.8,R494&lt;=22.8,M494&lt;=3),'[1]Pricing Schedule'!$F$96+('[1]Pricing Schedule'!$F$97*M494),
IF(AND(I494=110000,R494&gt;22.8,R494&lt;=30.2),'[1]Pricing Schedule'!$F$80+('[1]Pricing Schedule'!$F$81*M494),
IF(AND(I494=110000,R494&gt;30.2,R494&lt;=45.9),'[1]Pricing Schedule'!$F$89+('[1]Pricing Schedule'!$F$90*M494),
IF(AND(I494=110000,R494&gt;45.9,R494&lt;=123.4),'[1]Pricing Schedule'!$F$96+('[1]Pricing Schedule'!$F$97*M494),
IF(AND(I494=110000,R494&gt;123.4,R494&lt;=168.2,M494&lt;=10),'[1]Pricing Schedule'!$F$103+('[1]Pricing Schedule'!$F$105*M494),
IF(AND(I494=110000,R494&gt;123.4,R494&lt;=168.2,M494&gt;10),'[1]Pricing Schedule'!$F$111+('[1]Pricing Schedule'!$F$113*M494),
IF(AND(I494=110000,R494&gt;168.2,R494&lt;=336.4,M494&lt;=10),('[1]Pricing Schedule'!$F$103+('[1]Pricing Schedule'!$F$105*M494))*2,
IF(AND(I494=110000,R494&gt;168.2,R494&lt;=336.4,M494&gt;10),('[1]Pricing Schedule'!$F$111+('[1]Pricing Schedule'!$F$113*M494))*2,
IF(AND(I494=110000,R494&gt;336.4,R494&lt;=504.6,M494&lt;=10),('[1]Pricing Schedule'!$F$103+('[1]Pricing Schedule'!$F$105*M494))*3,
IF(AND(I494=110000,R494&gt;336.4,R494&lt;=504.6,M494&gt;10),('[1]Pricing Schedule'!$F$111+('[1]Pricing Schedule'!$F$113*M494))*3,
IF(AND(I494=110000,R494&gt;504.6,R494&lt;=672.8,M494&lt;=10),('[1]Pricing Schedule'!$F$103+('[1]Pricing Schedule'!$F$105*M494))*4,
IF(AND(I494=110000,R494&gt;504.6,R494&lt;=672.8,M494&gt;10),('[1]Pricing Schedule'!$F$111+('[1]Pricing Schedule'!$F$113*M494))*4,
IF(AND(I494=110000,R494&gt;672.8,R494&lt;=841,M494&lt;=10),('[1]Pricing Schedule'!$F$103+('[1]Pricing Schedule'!$F$105*M494))*5,
IF(AND(I494=110000,R494&gt;672.8,R494&lt;=841,M494&gt;10),('[1]Pricing Schedule'!$F$111+('[1]Pricing Schedule'!$F$113*M494))*5,
IF(AND(I494=110000,R494&gt;672.8,R494&lt;=841,M494&lt;=10),('[1]Pricing Schedule'!$F$103+('[1]Pricing Schedule'!$F$105*M494))*5,
IF(AND(I494=110000,R494&gt;672.8,R494&lt;=841,M494&gt;10),('[1]Pricing Schedule'!$F$111+('[1]Pricing Schedule'!$F$113*M494))*5,
IF(AND(I494=110000,R494&gt;1345.6,R494&lt;=1513.8,M494&lt;=10),('[1]Pricing Schedule'!$F$103+('[1]Pricing Schedule'!$F$105*M494))*9,
IF(AND(I494=110000,R494&gt;1345.6,R494&lt;=1513.8,M494&gt;10),('[1]Pricing Schedule'!$F$111+('[1]Pricing Schedule'!$F$113*M494))*9,
9999999999)))))))))))))))))))))))))))))))))))))))</f>
        <v>1545240</v>
      </c>
      <c r="T494" s="21">
        <f>IF(AND(I494=38000,R494&lt;=4.5,M494&gt;8),'[1]Pricing Schedule'!$J$9,
IF(AND(I494=38000,R494&lt;=4.5,M494&lt;=8),'[1]Pricing Schedule'!$J$36,
IF(AND(I494=38000,R494&gt;4.5,R494&lt;=9,M494&gt;8),'[1]Pricing Schedule'!$J$18,
IF(AND(I494=38000,R494&gt;4.5,R494&lt;=9,M494&lt;=8),'[1]Pricing Schedule'!$J$36,
IF(AND(I494=38000,R494&gt;9,R494&lt;=12.8,M494&gt;8),'[1]Pricing Schedule'!$J$27,
IF(AND(I494=38000,R494&gt;9,R494&lt;=12.8,M494&lt;=8),'[1]Pricing Schedule'!$J$36,
IF(AND(I494=38000,R494&gt;12.8,R494&lt;=22.8),'[1]Pricing Schedule'!$J$36,
IF(AND(I494=38000,R494&gt;22.8,R494&lt;=30.2),'[1]Pricing Schedule'!$J$45,
IF(AND(I494=38000,R494&gt;30.2,R494&lt;=45.9),'[1]Pricing Schedule'!$J$54,
IF(AND(I494=38000,R494&gt;45.9,R494&lt;=123.4),'[1]Pricing Schedule'!$J$97,
IF(AND(I494=38000,R494&gt;123.4,R494&lt;=168.2,M494&lt;=10),'[1]Pricing Schedule'!$J$105,
IF(AND(I494=38000,R494&gt;123.4,R494&lt;=168.2,M494&gt;10),'[1]Pricing Schedule'!$J$113,
IF(AND(I494=38000,R494&gt;168.2,R494&lt;=336.4,M494&lt;=10),('[1]Pricing Schedule'!$J$105),
IF(AND(I494=38000,R494&gt;168.2,R494&lt;=336.4,M494&gt;10),('[1]Pricing Schedule'!$J$113),
IF(AND(I494=38000,R494&gt;336.4,R494&lt;=504.6,M494&lt;=10),('[1]Pricing Schedule'!$J$105),
IF(AND(I494=38000,R494&gt;336.4,R494&lt;=504.6,M494&gt;10),('[1]Pricing Schedule'!$J$113),
IF(AND(I494=38000,R494&gt;504.6,R494&lt;=672.8,M494&lt;=10),('[1]Pricing Schedule'!$J$105),
IF(AND(I494=38000,R494&gt;504.6,R494&lt;=672.8,M494&gt;10),('[1]Pricing Schedule'!$J$113),
IF(AND(I494=110000,R494&lt;=12.8,M494&gt;2),'[1]Pricing Schedule'!$J$63,
IF(AND(I494=110000,R494&lt;=12.8,M494&lt;=2),'[1]Pricing Schedule'!$J$97,
IF(AND(I494=110000,R494&gt;12.8,R494&lt;=22.8,M494&gt;3),'[1]Pricing Schedule'!$J$72,
IF(AND(I494=110000,R494&gt;12.8,R494&lt;=22.8,M494&lt;=3),'[1]Pricing Schedule'!$J$97,
IF(AND(I494=110000,R494&gt;22.8,R494&lt;=30.2),'[1]Pricing Schedule'!$J$81,
IF(AND(I494=110000,R494&gt;30.2,R494&lt;=45.9),'[1]Pricing Schedule'!$J$90,
IF(AND(I494=110000,R494&gt;45.9,R494&lt;=123.4),'[1]Pricing Schedule'!$J$97,
IF(AND(I494=110000,R494&gt;123.4,R494&lt;=168.2,M494&lt;=10),'[1]Pricing Schedule'!$J$105,
IF(AND(I494=110000,R494&gt;123.4,R494&lt;=168.2,M494&gt;10),'[1]Pricing Schedule'!$J$113,
IF(AND(I494=110000,R494&gt;168.2,R494&lt;=336.2,M494&lt;=10),('[1]Pricing Schedule'!$J$105),
IF(AND(I494=110000,R494&gt;168.2,R494&lt;=336.2,M494&gt;10),('[1]Pricing Schedule'!$J$113),
IF(AND(I494=110000,R494&gt;336.4,R494&lt;=504.6,M494&lt;=10),('[1]Pricing Schedule'!$J$105),
IF(AND(I494=110000,R494&gt;336.4,R494&lt;=504.6,M494&gt;10),('[1]Pricing Schedule'!$J$113),
IF(AND(I494=110000,R494&gt;504.6,R494&lt;=672.8,M494&lt;=10),('[1]Pricing Schedule'!$J$105),
IF(AND(I494=110000,R494&gt;504.6,R494&lt;=672.8,M494&gt;10),('[1]Pricing Schedule'!$J$113),
IF(AND(I494=110000,R494&gt;672.8,R494&lt;=841,M494&lt;=10),('[1]Pricing Schedule'!$J$105),
IF(AND(I494=110000,R494&gt;672.8,R494&lt;=841,M494&gt;10),('[1]Pricing Schedule'!$J$113),
IF(AND(I494=110000,R494&gt;1682,R494&lt;=1850.2,M494&lt;=10),('[1]Pricing Schedule'!$J$105),
IF(AND(I494=110000,R494&gt;1682,R494&lt;=1850.2,M494&gt;10),('[1]Pricing Schedule'!$J$113),
IF(AND(I494=110000,R494&gt;2018.4,R494&lt;=2186.6,M494&lt;=10),('[1]Pricing Schedule'!$J$105),
IF(AND(I494=110000,R494&gt;2018.4,R494&lt;=2186.6,M494&gt;10),('[1]Pricing Schedule'!$J$113),999999999)))))))))))))))))))))))))))))))))))))))</f>
        <v>1</v>
      </c>
      <c r="U494" s="40">
        <f t="shared" si="48"/>
        <v>367914.28571428568</v>
      </c>
      <c r="V494" s="41">
        <f t="shared" si="49"/>
        <v>2.7180243845616214</v>
      </c>
      <c r="Y494" s="23">
        <v>195</v>
      </c>
      <c r="Z494" s="23">
        <v>227</v>
      </c>
      <c r="AR494" s="35"/>
    </row>
    <row r="495" spans="1:44">
      <c r="A495" s="23">
        <v>495</v>
      </c>
      <c r="B495" s="23">
        <v>495</v>
      </c>
      <c r="C495" s="23" t="s">
        <v>914</v>
      </c>
      <c r="D495" s="23" t="s">
        <v>168</v>
      </c>
      <c r="E495" s="23" t="s">
        <v>168</v>
      </c>
      <c r="F495" s="23" t="s">
        <v>879</v>
      </c>
      <c r="G495" s="23" t="s">
        <v>880</v>
      </c>
      <c r="H495" s="23" t="s">
        <v>113</v>
      </c>
      <c r="I495" s="13">
        <v>38000</v>
      </c>
      <c r="J495" s="13">
        <v>38000</v>
      </c>
      <c r="K495" s="23" t="s">
        <v>119</v>
      </c>
      <c r="L495" s="24">
        <v>7.3330000000000002</v>
      </c>
      <c r="M495" s="37">
        <f t="shared" si="44"/>
        <v>8</v>
      </c>
      <c r="N495" s="24">
        <v>0.14799999999999999</v>
      </c>
      <c r="O495" s="13">
        <v>2</v>
      </c>
      <c r="P495" s="36">
        <f t="shared" si="45"/>
        <v>0.14799999999999999</v>
      </c>
      <c r="Q495" s="38">
        <f t="shared" si="46"/>
        <v>4.2</v>
      </c>
      <c r="R495" s="37">
        <f t="shared" si="47"/>
        <v>4.2</v>
      </c>
      <c r="S495" s="39">
        <f>IF(AND(I495=38000,R495&lt;=4.5,M495&gt;8),'[1]Pricing Schedule'!$F$8+('[1]Pricing Schedule'!$F$9*M495),
IF(AND(I495=38000,R495&lt;=4.5,M495&lt;=8),'[1]Pricing Schedule'!$F$34+('[1]Pricing Schedule'!$F$36*M495),
IF(AND(I495=38000,R495&gt;4.5,R495&lt;=9,M495&gt;8),'[1]Pricing Schedule'!$F$17+('[1]Pricing Schedule'!$F$18*M495),
IF(AND(I495=38000,R495&gt;4.5,R495&lt;=9,M495&lt;=8),'[1]Pricing Schedule'!$F$34+('[1]Pricing Schedule'!$F$36*M495),
IF(AND(I495=38000,R495&gt;9,R495&lt;=12.8,M495&gt;8),'[1]Pricing Schedule'!$F$26+('[1]Pricing Schedule'!$F$27*M495),
IF(AND(I495=38000,R495&gt;9,R495&lt;=12.8,M495&lt;=8),'[1]Pricing Schedule'!$F$34+('[1]Pricing Schedule'!$F$36*M495),
IF(AND(I495=38000,R495&gt;12.8,R495&lt;=22.8),'[1]Pricing Schedule'!$F$34+('[1]Pricing Schedule'!$F$36*M495),
IF(AND(I495=38000,R495&gt;22.8,R495&lt;=30.2),'[1]Pricing Schedule'!$F$43+('[1]Pricing Schedule'!$F$45*M495),
IF(AND(I495=38000,R495&gt;30.2,R495&lt;=45.9),'[1]Pricing Schedule'!$F$52+('[1]Pricing Schedule'!$F$54*M495),
IF(AND(I495=38000,R495&gt;45.9,R495&lt;=123.4),'[1]Pricing Schedule'!$F$96+('[1]Pricing Schedule'!$F$97*M495),
IF(AND(I495=38000,R495&gt;123.4,R495&lt;=168.2,M495&lt;=10),'[1]Pricing Schedule'!$F$103+('[1]Pricing Schedule'!$F$105*M495),
IF(AND(I495=38000,R495&gt;123.4,R495&lt;=168.2,M495&gt;10),'[1]Pricing Schedule'!$F$111+('[1]Pricing Schedule'!$F$113*M495),
IF(AND(I495=38000,R495&gt;157.4,R495&lt;=336.4,M495&lt;=10),('[1]Pricing Schedule'!$F$103+('[1]Pricing Schedule'!$F$105*M495))*2,
IF(AND(I495=38000,R495&gt;157.4,R495&lt;=336.4,M495&gt;10),('[1]Pricing Schedule'!$F$111+('[1]Pricing Schedule'!$F$113*M495))*2,
IF(AND(I495=38000,R495&gt;314.8,R495&lt;=504.6,M495&lt;=10),('[1]Pricing Schedule'!$F$103+('[1]Pricing Schedule'!$F$105*M495))*3,
IF(AND(I495=38000,R495&gt;314.8,R495&lt;=504.6,M495&gt;10),('[1]Pricing Schedule'!$F$111+('[1]Pricing Schedule'!$F$113*M495))*3,
IF(AND(I495=38000,R495&gt;472.2,R495&lt;=672.8,M495&lt;=10),('[1]Pricing Schedule'!$F$103+('[1]Pricing Schedule'!$F$105*M495))*4,
IF(AND(I495=38000,R495&gt;472.2,R495&lt;=672.8,M495&gt;10),('[1]Pricing Schedule'!$F$111+('[1]Pricing Schedule'!$F$113*M495))*4,
IF(AND(I495=110000,R495&lt;=12.8,M495&gt;2),'[1]Pricing Schedule'!$F$62+('[1]Pricing Schedule'!$F$63*M495),
IF(AND(I495=110000,R495&lt;=12.8,M495&lt;=2),'[1]Pricing Schedule'!$F$96+('[1]Pricing Schedule'!$F$97*M495),
IF(AND(I495=110000,R495&gt;12.8,R495&lt;=22.8,M495&gt;3),'[1]Pricing Schedule'!$F$71+('[1]Pricing Schedule'!$F$72*M495),
IF(AND(I495=110000,R495&gt;12.8,R495&lt;=22.8,M495&lt;=3),'[1]Pricing Schedule'!$F$96+('[1]Pricing Schedule'!$F$97*M495),
IF(AND(I495=110000,R495&gt;22.8,R495&lt;=30.2),'[1]Pricing Schedule'!$F$80+('[1]Pricing Schedule'!$F$81*M495),
IF(AND(I495=110000,R495&gt;30.2,R495&lt;=45.9),'[1]Pricing Schedule'!$F$89+('[1]Pricing Schedule'!$F$90*M495),
IF(AND(I495=110000,R495&gt;45.9,R495&lt;=123.4),'[1]Pricing Schedule'!$F$96+('[1]Pricing Schedule'!$F$97*M495),
IF(AND(I495=110000,R495&gt;123.4,R495&lt;=168.2,M495&lt;=10),'[1]Pricing Schedule'!$F$103+('[1]Pricing Schedule'!$F$105*M495),
IF(AND(I495=110000,R495&gt;123.4,R495&lt;=168.2,M495&gt;10),'[1]Pricing Schedule'!$F$111+('[1]Pricing Schedule'!$F$113*M495),
IF(AND(I495=110000,R495&gt;168.2,R495&lt;=336.4,M495&lt;=10),('[1]Pricing Schedule'!$F$103+('[1]Pricing Schedule'!$F$105*M495))*2,
IF(AND(I495=110000,R495&gt;168.2,R495&lt;=336.4,M495&gt;10),('[1]Pricing Schedule'!$F$111+('[1]Pricing Schedule'!$F$113*M495))*2,
IF(AND(I495=110000,R495&gt;336.4,R495&lt;=504.6,M495&lt;=10),('[1]Pricing Schedule'!$F$103+('[1]Pricing Schedule'!$F$105*M495))*3,
IF(AND(I495=110000,R495&gt;336.4,R495&lt;=504.6,M495&gt;10),('[1]Pricing Schedule'!$F$111+('[1]Pricing Schedule'!$F$113*M495))*3,
IF(AND(I495=110000,R495&gt;504.6,R495&lt;=672.8,M495&lt;=10),('[1]Pricing Schedule'!$F$103+('[1]Pricing Schedule'!$F$105*M495))*4,
IF(AND(I495=110000,R495&gt;504.6,R495&lt;=672.8,M495&gt;10),('[1]Pricing Schedule'!$F$111+('[1]Pricing Schedule'!$F$113*M495))*4,
IF(AND(I495=110000,R495&gt;672.8,R495&lt;=841,M495&lt;=10),('[1]Pricing Schedule'!$F$103+('[1]Pricing Schedule'!$F$105*M495))*5,
IF(AND(I495=110000,R495&gt;672.8,R495&lt;=841,M495&gt;10),('[1]Pricing Schedule'!$F$111+('[1]Pricing Schedule'!$F$113*M495))*5,
IF(AND(I495=110000,R495&gt;672.8,R495&lt;=841,M495&lt;=10),('[1]Pricing Schedule'!$F$103+('[1]Pricing Schedule'!$F$105*M495))*5,
IF(AND(I495=110000,R495&gt;672.8,R495&lt;=841,M495&gt;10),('[1]Pricing Schedule'!$F$111+('[1]Pricing Schedule'!$F$113*M495))*5,
IF(AND(I495=110000,R495&gt;1345.6,R495&lt;=1513.8,M495&lt;=10),('[1]Pricing Schedule'!$F$103+('[1]Pricing Schedule'!$F$105*M495))*9,
IF(AND(I495=110000,R495&gt;1345.6,R495&lt;=1513.8,M495&gt;10),('[1]Pricing Schedule'!$F$111+('[1]Pricing Schedule'!$F$113*M495))*9,
9999999999)))))))))))))))))))))))))))))))))))))))</f>
        <v>909950</v>
      </c>
      <c r="T495" s="21">
        <f>IF(AND(I495=38000,R495&lt;=4.5,M495&gt;8),'[1]Pricing Schedule'!$J$9,
IF(AND(I495=38000,R495&lt;=4.5,M495&lt;=8),'[1]Pricing Schedule'!$J$36,
IF(AND(I495=38000,R495&gt;4.5,R495&lt;=9,M495&gt;8),'[1]Pricing Schedule'!$J$18,
IF(AND(I495=38000,R495&gt;4.5,R495&lt;=9,M495&lt;=8),'[1]Pricing Schedule'!$J$36,
IF(AND(I495=38000,R495&gt;9,R495&lt;=12.8,M495&gt;8),'[1]Pricing Schedule'!$J$27,
IF(AND(I495=38000,R495&gt;9,R495&lt;=12.8,M495&lt;=8),'[1]Pricing Schedule'!$J$36,
IF(AND(I495=38000,R495&gt;12.8,R495&lt;=22.8),'[1]Pricing Schedule'!$J$36,
IF(AND(I495=38000,R495&gt;22.8,R495&lt;=30.2),'[1]Pricing Schedule'!$J$45,
IF(AND(I495=38000,R495&gt;30.2,R495&lt;=45.9),'[1]Pricing Schedule'!$J$54,
IF(AND(I495=38000,R495&gt;45.9,R495&lt;=123.4),'[1]Pricing Schedule'!$J$97,
IF(AND(I495=38000,R495&gt;123.4,R495&lt;=168.2,M495&lt;=10),'[1]Pricing Schedule'!$J$105,
IF(AND(I495=38000,R495&gt;123.4,R495&lt;=168.2,M495&gt;10),'[1]Pricing Schedule'!$J$113,
IF(AND(I495=38000,R495&gt;168.2,R495&lt;=336.4,M495&lt;=10),('[1]Pricing Schedule'!$J$105),
IF(AND(I495=38000,R495&gt;168.2,R495&lt;=336.4,M495&gt;10),('[1]Pricing Schedule'!$J$113),
IF(AND(I495=38000,R495&gt;336.4,R495&lt;=504.6,M495&lt;=10),('[1]Pricing Schedule'!$J$105),
IF(AND(I495=38000,R495&gt;336.4,R495&lt;=504.6,M495&gt;10),('[1]Pricing Schedule'!$J$113),
IF(AND(I495=38000,R495&gt;504.6,R495&lt;=672.8,M495&lt;=10),('[1]Pricing Schedule'!$J$105),
IF(AND(I495=38000,R495&gt;504.6,R495&lt;=672.8,M495&gt;10),('[1]Pricing Schedule'!$J$113),
IF(AND(I495=110000,R495&lt;=12.8,M495&gt;2),'[1]Pricing Schedule'!$J$63,
IF(AND(I495=110000,R495&lt;=12.8,M495&lt;=2),'[1]Pricing Schedule'!$J$97,
IF(AND(I495=110000,R495&gt;12.8,R495&lt;=22.8,M495&gt;3),'[1]Pricing Schedule'!$J$72,
IF(AND(I495=110000,R495&gt;12.8,R495&lt;=22.8,M495&lt;=3),'[1]Pricing Schedule'!$J$97,
IF(AND(I495=110000,R495&gt;22.8,R495&lt;=30.2),'[1]Pricing Schedule'!$J$81,
IF(AND(I495=110000,R495&gt;30.2,R495&lt;=45.9),'[1]Pricing Schedule'!$J$90,
IF(AND(I495=110000,R495&gt;45.9,R495&lt;=123.4),'[1]Pricing Schedule'!$J$97,
IF(AND(I495=110000,R495&gt;123.4,R495&lt;=168.2,M495&lt;=10),'[1]Pricing Schedule'!$J$105,
IF(AND(I495=110000,R495&gt;123.4,R495&lt;=168.2,M495&gt;10),'[1]Pricing Schedule'!$J$113,
IF(AND(I495=110000,R495&gt;168.2,R495&lt;=336.2,M495&lt;=10),('[1]Pricing Schedule'!$J$105),
IF(AND(I495=110000,R495&gt;168.2,R495&lt;=336.2,M495&gt;10),('[1]Pricing Schedule'!$J$113),
IF(AND(I495=110000,R495&gt;336.4,R495&lt;=504.6,M495&lt;=10),('[1]Pricing Schedule'!$J$105),
IF(AND(I495=110000,R495&gt;336.4,R495&lt;=504.6,M495&gt;10),('[1]Pricing Schedule'!$J$113),
IF(AND(I495=110000,R495&gt;504.6,R495&lt;=672.8,M495&lt;=10),('[1]Pricing Schedule'!$J$105),
IF(AND(I495=110000,R495&gt;504.6,R495&lt;=672.8,M495&gt;10),('[1]Pricing Schedule'!$J$113),
IF(AND(I495=110000,R495&gt;672.8,R495&lt;=841,M495&lt;=10),('[1]Pricing Schedule'!$J$105),
IF(AND(I495=110000,R495&gt;672.8,R495&lt;=841,M495&gt;10),('[1]Pricing Schedule'!$J$113),
IF(AND(I495=110000,R495&gt;1682,R495&lt;=1850.2,M495&lt;=10),('[1]Pricing Schedule'!$J$105),
IF(AND(I495=110000,R495&gt;1682,R495&lt;=1850.2,M495&gt;10),('[1]Pricing Schedule'!$J$113),
IF(AND(I495=110000,R495&gt;2018.4,R495&lt;=2186.6,M495&lt;=10),('[1]Pricing Schedule'!$J$105),
IF(AND(I495=110000,R495&gt;2018.4,R495&lt;=2186.6,M495&gt;10),('[1]Pricing Schedule'!$J$113),999999999)))))))))))))))))))))))))))))))))))))))</f>
        <v>4</v>
      </c>
      <c r="U495" s="40">
        <f t="shared" si="48"/>
        <v>216654.76190476189</v>
      </c>
      <c r="V495" s="41">
        <f t="shared" si="49"/>
        <v>4.6156382218803227</v>
      </c>
      <c r="Y495" s="23">
        <v>337</v>
      </c>
      <c r="Z495" s="23">
        <v>201</v>
      </c>
      <c r="AR495" s="35"/>
    </row>
    <row r="496" spans="1:44">
      <c r="A496" s="23">
        <v>496</v>
      </c>
      <c r="B496" s="23">
        <v>496</v>
      </c>
      <c r="C496" s="23" t="s">
        <v>915</v>
      </c>
      <c r="D496" s="23" t="s">
        <v>168</v>
      </c>
      <c r="E496" s="23" t="s">
        <v>168</v>
      </c>
      <c r="F496" s="23" t="s">
        <v>169</v>
      </c>
      <c r="G496" s="23" t="s">
        <v>170</v>
      </c>
      <c r="H496" s="23" t="s">
        <v>113</v>
      </c>
      <c r="I496" s="13">
        <v>38000</v>
      </c>
      <c r="J496" s="13">
        <v>38000</v>
      </c>
      <c r="K496" s="13">
        <v>20000</v>
      </c>
      <c r="L496" s="24">
        <v>10.874000000000001</v>
      </c>
      <c r="M496" s="37">
        <f t="shared" si="44"/>
        <v>11</v>
      </c>
      <c r="N496" s="24">
        <v>0.438</v>
      </c>
      <c r="O496" s="13">
        <v>2</v>
      </c>
      <c r="P496" s="36">
        <f t="shared" si="45"/>
        <v>0.438</v>
      </c>
      <c r="Q496" s="38">
        <f t="shared" si="46"/>
        <v>4.2</v>
      </c>
      <c r="R496" s="37">
        <f t="shared" si="47"/>
        <v>4.2</v>
      </c>
      <c r="S496" s="39">
        <f>IF(AND(I496=38000,R496&lt;=4.5,M496&gt;8),'[1]Pricing Schedule'!$F$8+('[1]Pricing Schedule'!$F$9*M496),
IF(AND(I496=38000,R496&lt;=4.5,M496&lt;=8),'[1]Pricing Schedule'!$F$34+('[1]Pricing Schedule'!$F$36*M496),
IF(AND(I496=38000,R496&gt;4.5,R496&lt;=9,M496&gt;8),'[1]Pricing Schedule'!$F$17+('[1]Pricing Schedule'!$F$18*M496),
IF(AND(I496=38000,R496&gt;4.5,R496&lt;=9,M496&lt;=8),'[1]Pricing Schedule'!$F$34+('[1]Pricing Schedule'!$F$36*M496),
IF(AND(I496=38000,R496&gt;9,R496&lt;=12.8,M496&gt;8),'[1]Pricing Schedule'!$F$26+('[1]Pricing Schedule'!$F$27*M496),
IF(AND(I496=38000,R496&gt;9,R496&lt;=12.8,M496&lt;=8),'[1]Pricing Schedule'!$F$34+('[1]Pricing Schedule'!$F$36*M496),
IF(AND(I496=38000,R496&gt;12.8,R496&lt;=22.8),'[1]Pricing Schedule'!$F$34+('[1]Pricing Schedule'!$F$36*M496),
IF(AND(I496=38000,R496&gt;22.8,R496&lt;=30.2),'[1]Pricing Schedule'!$F$43+('[1]Pricing Schedule'!$F$45*M496),
IF(AND(I496=38000,R496&gt;30.2,R496&lt;=45.9),'[1]Pricing Schedule'!$F$52+('[1]Pricing Schedule'!$F$54*M496),
IF(AND(I496=38000,R496&gt;45.9,R496&lt;=123.4),'[1]Pricing Schedule'!$F$96+('[1]Pricing Schedule'!$F$97*M496),
IF(AND(I496=38000,R496&gt;123.4,R496&lt;=168.2,M496&lt;=10),'[1]Pricing Schedule'!$F$103+('[1]Pricing Schedule'!$F$105*M496),
IF(AND(I496=38000,R496&gt;123.4,R496&lt;=168.2,M496&gt;10),'[1]Pricing Schedule'!$F$111+('[1]Pricing Schedule'!$F$113*M496),
IF(AND(I496=38000,R496&gt;157.4,R496&lt;=336.4,M496&lt;=10),('[1]Pricing Schedule'!$F$103+('[1]Pricing Schedule'!$F$105*M496))*2,
IF(AND(I496=38000,R496&gt;157.4,R496&lt;=336.4,M496&gt;10),('[1]Pricing Schedule'!$F$111+('[1]Pricing Schedule'!$F$113*M496))*2,
IF(AND(I496=38000,R496&gt;314.8,R496&lt;=504.6,M496&lt;=10),('[1]Pricing Schedule'!$F$103+('[1]Pricing Schedule'!$F$105*M496))*3,
IF(AND(I496=38000,R496&gt;314.8,R496&lt;=504.6,M496&gt;10),('[1]Pricing Schedule'!$F$111+('[1]Pricing Schedule'!$F$113*M496))*3,
IF(AND(I496=38000,R496&gt;472.2,R496&lt;=672.8,M496&lt;=10),('[1]Pricing Schedule'!$F$103+('[1]Pricing Schedule'!$F$105*M496))*4,
IF(AND(I496=38000,R496&gt;472.2,R496&lt;=672.8,M496&gt;10),('[1]Pricing Schedule'!$F$111+('[1]Pricing Schedule'!$F$113*M496))*4,
IF(AND(I496=110000,R496&lt;=12.8,M496&gt;2),'[1]Pricing Schedule'!$F$62+('[1]Pricing Schedule'!$F$63*M496),
IF(AND(I496=110000,R496&lt;=12.8,M496&lt;=2),'[1]Pricing Schedule'!$F$96+('[1]Pricing Schedule'!$F$97*M496),
IF(AND(I496=110000,R496&gt;12.8,R496&lt;=22.8,M496&gt;3),'[1]Pricing Schedule'!$F$71+('[1]Pricing Schedule'!$F$72*M496),
IF(AND(I496=110000,R496&gt;12.8,R496&lt;=22.8,M496&lt;=3),'[1]Pricing Schedule'!$F$96+('[1]Pricing Schedule'!$F$97*M496),
IF(AND(I496=110000,R496&gt;22.8,R496&lt;=30.2),'[1]Pricing Schedule'!$F$80+('[1]Pricing Schedule'!$F$81*M496),
IF(AND(I496=110000,R496&gt;30.2,R496&lt;=45.9),'[1]Pricing Schedule'!$F$89+('[1]Pricing Schedule'!$F$90*M496),
IF(AND(I496=110000,R496&gt;45.9,R496&lt;=123.4),'[1]Pricing Schedule'!$F$96+('[1]Pricing Schedule'!$F$97*M496),
IF(AND(I496=110000,R496&gt;123.4,R496&lt;=168.2,M496&lt;=10),'[1]Pricing Schedule'!$F$103+('[1]Pricing Schedule'!$F$105*M496),
IF(AND(I496=110000,R496&gt;123.4,R496&lt;=168.2,M496&gt;10),'[1]Pricing Schedule'!$F$111+('[1]Pricing Schedule'!$F$113*M496),
IF(AND(I496=110000,R496&gt;168.2,R496&lt;=336.4,M496&lt;=10),('[1]Pricing Schedule'!$F$103+('[1]Pricing Schedule'!$F$105*M496))*2,
IF(AND(I496=110000,R496&gt;168.2,R496&lt;=336.4,M496&gt;10),('[1]Pricing Schedule'!$F$111+('[1]Pricing Schedule'!$F$113*M496))*2,
IF(AND(I496=110000,R496&gt;336.4,R496&lt;=504.6,M496&lt;=10),('[1]Pricing Schedule'!$F$103+('[1]Pricing Schedule'!$F$105*M496))*3,
IF(AND(I496=110000,R496&gt;336.4,R496&lt;=504.6,M496&gt;10),('[1]Pricing Schedule'!$F$111+('[1]Pricing Schedule'!$F$113*M496))*3,
IF(AND(I496=110000,R496&gt;504.6,R496&lt;=672.8,M496&lt;=10),('[1]Pricing Schedule'!$F$103+('[1]Pricing Schedule'!$F$105*M496))*4,
IF(AND(I496=110000,R496&gt;504.6,R496&lt;=672.8,M496&gt;10),('[1]Pricing Schedule'!$F$111+('[1]Pricing Schedule'!$F$113*M496))*4,
IF(AND(I496=110000,R496&gt;672.8,R496&lt;=841,M496&lt;=10),('[1]Pricing Schedule'!$F$103+('[1]Pricing Schedule'!$F$105*M496))*5,
IF(AND(I496=110000,R496&gt;672.8,R496&lt;=841,M496&gt;10),('[1]Pricing Schedule'!$F$111+('[1]Pricing Schedule'!$F$113*M496))*5,
IF(AND(I496=110000,R496&gt;672.8,R496&lt;=841,M496&lt;=10),('[1]Pricing Schedule'!$F$103+('[1]Pricing Schedule'!$F$105*M496))*5,
IF(AND(I496=110000,R496&gt;672.8,R496&lt;=841,M496&gt;10),('[1]Pricing Schedule'!$F$111+('[1]Pricing Schedule'!$F$113*M496))*5,
IF(AND(I496=110000,R496&gt;1345.6,R496&lt;=1513.8,M496&lt;=10),('[1]Pricing Schedule'!$F$103+('[1]Pricing Schedule'!$F$105*M496))*9,
IF(AND(I496=110000,R496&gt;1345.6,R496&lt;=1513.8,M496&gt;10),('[1]Pricing Schedule'!$F$111+('[1]Pricing Schedule'!$F$113*M496))*9,
9999999999)))))))))))))))))))))))))))))))))))))))</f>
        <v>1439840</v>
      </c>
      <c r="T496" s="21">
        <f>IF(AND(I496=38000,R496&lt;=4.5,M496&gt;8),'[1]Pricing Schedule'!$J$9,
IF(AND(I496=38000,R496&lt;=4.5,M496&lt;=8),'[1]Pricing Schedule'!$J$36,
IF(AND(I496=38000,R496&gt;4.5,R496&lt;=9,M496&gt;8),'[1]Pricing Schedule'!$J$18,
IF(AND(I496=38000,R496&gt;4.5,R496&lt;=9,M496&lt;=8),'[1]Pricing Schedule'!$J$36,
IF(AND(I496=38000,R496&gt;9,R496&lt;=12.8,M496&gt;8),'[1]Pricing Schedule'!$J$27,
IF(AND(I496=38000,R496&gt;9,R496&lt;=12.8,M496&lt;=8),'[1]Pricing Schedule'!$J$36,
IF(AND(I496=38000,R496&gt;12.8,R496&lt;=22.8),'[1]Pricing Schedule'!$J$36,
IF(AND(I496=38000,R496&gt;22.8,R496&lt;=30.2),'[1]Pricing Schedule'!$J$45,
IF(AND(I496=38000,R496&gt;30.2,R496&lt;=45.9),'[1]Pricing Schedule'!$J$54,
IF(AND(I496=38000,R496&gt;45.9,R496&lt;=123.4),'[1]Pricing Schedule'!$J$97,
IF(AND(I496=38000,R496&gt;123.4,R496&lt;=168.2,M496&lt;=10),'[1]Pricing Schedule'!$J$105,
IF(AND(I496=38000,R496&gt;123.4,R496&lt;=168.2,M496&gt;10),'[1]Pricing Schedule'!$J$113,
IF(AND(I496=38000,R496&gt;168.2,R496&lt;=336.4,M496&lt;=10),('[1]Pricing Schedule'!$J$105),
IF(AND(I496=38000,R496&gt;168.2,R496&lt;=336.4,M496&gt;10),('[1]Pricing Schedule'!$J$113),
IF(AND(I496=38000,R496&gt;336.4,R496&lt;=504.6,M496&lt;=10),('[1]Pricing Schedule'!$J$105),
IF(AND(I496=38000,R496&gt;336.4,R496&lt;=504.6,M496&gt;10),('[1]Pricing Schedule'!$J$113),
IF(AND(I496=38000,R496&gt;504.6,R496&lt;=672.8,M496&lt;=10),('[1]Pricing Schedule'!$J$105),
IF(AND(I496=38000,R496&gt;504.6,R496&lt;=672.8,M496&gt;10),('[1]Pricing Schedule'!$J$113),
IF(AND(I496=110000,R496&lt;=12.8,M496&gt;2),'[1]Pricing Schedule'!$J$63,
IF(AND(I496=110000,R496&lt;=12.8,M496&lt;=2),'[1]Pricing Schedule'!$J$97,
IF(AND(I496=110000,R496&gt;12.8,R496&lt;=22.8,M496&gt;3),'[1]Pricing Schedule'!$J$72,
IF(AND(I496=110000,R496&gt;12.8,R496&lt;=22.8,M496&lt;=3),'[1]Pricing Schedule'!$J$97,
IF(AND(I496=110000,R496&gt;22.8,R496&lt;=30.2),'[1]Pricing Schedule'!$J$81,
IF(AND(I496=110000,R496&gt;30.2,R496&lt;=45.9),'[1]Pricing Schedule'!$J$90,
IF(AND(I496=110000,R496&gt;45.9,R496&lt;=123.4),'[1]Pricing Schedule'!$J$97,
IF(AND(I496=110000,R496&gt;123.4,R496&lt;=168.2,M496&lt;=10),'[1]Pricing Schedule'!$J$105,
IF(AND(I496=110000,R496&gt;123.4,R496&lt;=168.2,M496&gt;10),'[1]Pricing Schedule'!$J$113,
IF(AND(I496=110000,R496&gt;168.2,R496&lt;=336.2,M496&lt;=10),('[1]Pricing Schedule'!$J$105),
IF(AND(I496=110000,R496&gt;168.2,R496&lt;=336.2,M496&gt;10),('[1]Pricing Schedule'!$J$113),
IF(AND(I496=110000,R496&gt;336.4,R496&lt;=504.6,M496&lt;=10),('[1]Pricing Schedule'!$J$105),
IF(AND(I496=110000,R496&gt;336.4,R496&lt;=504.6,M496&gt;10),('[1]Pricing Schedule'!$J$113),
IF(AND(I496=110000,R496&gt;504.6,R496&lt;=672.8,M496&lt;=10),('[1]Pricing Schedule'!$J$105),
IF(AND(I496=110000,R496&gt;504.6,R496&lt;=672.8,M496&gt;10),('[1]Pricing Schedule'!$J$113),
IF(AND(I496=110000,R496&gt;672.8,R496&lt;=841,M496&lt;=10),('[1]Pricing Schedule'!$J$105),
IF(AND(I496=110000,R496&gt;672.8,R496&lt;=841,M496&gt;10),('[1]Pricing Schedule'!$J$113),
IF(AND(I496=110000,R496&gt;1682,R496&lt;=1850.2,M496&lt;=10),('[1]Pricing Schedule'!$J$105),
IF(AND(I496=110000,R496&gt;1682,R496&lt;=1850.2,M496&gt;10),('[1]Pricing Schedule'!$J$113),
IF(AND(I496=110000,R496&gt;2018.4,R496&lt;=2186.6,M496&lt;=10),('[1]Pricing Schedule'!$J$105),
IF(AND(I496=110000,R496&gt;2018.4,R496&lt;=2186.6,M496&gt;10),('[1]Pricing Schedule'!$J$113),999999999)))))))))))))))))))))))))))))))))))))))</f>
        <v>1</v>
      </c>
      <c r="U496" s="40">
        <f t="shared" si="48"/>
        <v>342819.04761904763</v>
      </c>
      <c r="V496" s="41">
        <f t="shared" si="49"/>
        <v>2.9169907767529724</v>
      </c>
      <c r="Y496" s="23">
        <v>95</v>
      </c>
      <c r="Z496" s="23">
        <v>642</v>
      </c>
      <c r="AR496" s="35"/>
    </row>
    <row r="497" spans="1:44">
      <c r="A497" s="23">
        <v>497</v>
      </c>
      <c r="B497" s="23">
        <v>497</v>
      </c>
      <c r="C497" s="23" t="s">
        <v>916</v>
      </c>
      <c r="D497" s="23" t="s">
        <v>121</v>
      </c>
      <c r="E497" s="23" t="s">
        <v>121</v>
      </c>
      <c r="F497" s="23" t="s">
        <v>180</v>
      </c>
      <c r="G497" s="23" t="s">
        <v>181</v>
      </c>
      <c r="H497" s="23" t="s">
        <v>133</v>
      </c>
      <c r="I497" s="13">
        <v>110000</v>
      </c>
      <c r="J497" s="13">
        <v>33000</v>
      </c>
      <c r="K497" s="13">
        <v>110000</v>
      </c>
      <c r="L497" s="24">
        <v>8.8070000000000004</v>
      </c>
      <c r="M497" s="37">
        <f t="shared" si="44"/>
        <v>9</v>
      </c>
      <c r="N497" s="24">
        <v>0.316</v>
      </c>
      <c r="O497" s="13">
        <v>2</v>
      </c>
      <c r="P497" s="36">
        <f t="shared" si="45"/>
        <v>0.316</v>
      </c>
      <c r="Q497" s="38">
        <f t="shared" si="46"/>
        <v>4.2</v>
      </c>
      <c r="R497" s="37">
        <f t="shared" si="47"/>
        <v>4.2</v>
      </c>
      <c r="S497" s="39">
        <f>IF(AND(I497=38000,R497&lt;=4.5,M497&gt;8),'[1]Pricing Schedule'!$F$8+('[1]Pricing Schedule'!$F$9*M497),
IF(AND(I497=38000,R497&lt;=4.5,M497&lt;=8),'[1]Pricing Schedule'!$F$34+('[1]Pricing Schedule'!$F$36*M497),
IF(AND(I497=38000,R497&gt;4.5,R497&lt;=9,M497&gt;8),'[1]Pricing Schedule'!$F$17+('[1]Pricing Schedule'!$F$18*M497),
IF(AND(I497=38000,R497&gt;4.5,R497&lt;=9,M497&lt;=8),'[1]Pricing Schedule'!$F$34+('[1]Pricing Schedule'!$F$36*M497),
IF(AND(I497=38000,R497&gt;9,R497&lt;=12.8,M497&gt;8),'[1]Pricing Schedule'!$F$26+('[1]Pricing Schedule'!$F$27*M497),
IF(AND(I497=38000,R497&gt;9,R497&lt;=12.8,M497&lt;=8),'[1]Pricing Schedule'!$F$34+('[1]Pricing Schedule'!$F$36*M497),
IF(AND(I497=38000,R497&gt;12.8,R497&lt;=22.8),'[1]Pricing Schedule'!$F$34+('[1]Pricing Schedule'!$F$36*M497),
IF(AND(I497=38000,R497&gt;22.8,R497&lt;=30.2),'[1]Pricing Schedule'!$F$43+('[1]Pricing Schedule'!$F$45*M497),
IF(AND(I497=38000,R497&gt;30.2,R497&lt;=45.9),'[1]Pricing Schedule'!$F$52+('[1]Pricing Schedule'!$F$54*M497),
IF(AND(I497=38000,R497&gt;45.9,R497&lt;=123.4),'[1]Pricing Schedule'!$F$96+('[1]Pricing Schedule'!$F$97*M497),
IF(AND(I497=38000,R497&gt;123.4,R497&lt;=168.2,M497&lt;=10),'[1]Pricing Schedule'!$F$103+('[1]Pricing Schedule'!$F$105*M497),
IF(AND(I497=38000,R497&gt;123.4,R497&lt;=168.2,M497&gt;10),'[1]Pricing Schedule'!$F$111+('[1]Pricing Schedule'!$F$113*M497),
IF(AND(I497=38000,R497&gt;157.4,R497&lt;=336.4,M497&lt;=10),('[1]Pricing Schedule'!$F$103+('[1]Pricing Schedule'!$F$105*M497))*2,
IF(AND(I497=38000,R497&gt;157.4,R497&lt;=336.4,M497&gt;10),('[1]Pricing Schedule'!$F$111+('[1]Pricing Schedule'!$F$113*M497))*2,
IF(AND(I497=38000,R497&gt;314.8,R497&lt;=504.6,M497&lt;=10),('[1]Pricing Schedule'!$F$103+('[1]Pricing Schedule'!$F$105*M497))*3,
IF(AND(I497=38000,R497&gt;314.8,R497&lt;=504.6,M497&gt;10),('[1]Pricing Schedule'!$F$111+('[1]Pricing Schedule'!$F$113*M497))*3,
IF(AND(I497=38000,R497&gt;472.2,R497&lt;=672.8,M497&lt;=10),('[1]Pricing Schedule'!$F$103+('[1]Pricing Schedule'!$F$105*M497))*4,
IF(AND(I497=38000,R497&gt;472.2,R497&lt;=672.8,M497&gt;10),('[1]Pricing Schedule'!$F$111+('[1]Pricing Schedule'!$F$113*M497))*4,
IF(AND(I497=110000,R497&lt;=12.8,M497&gt;2),'[1]Pricing Schedule'!$F$62+('[1]Pricing Schedule'!$F$63*M497),
IF(AND(I497=110000,R497&lt;=12.8,M497&lt;=2),'[1]Pricing Schedule'!$F$96+('[1]Pricing Schedule'!$F$97*M497),
IF(AND(I497=110000,R497&gt;12.8,R497&lt;=22.8,M497&gt;3),'[1]Pricing Schedule'!$F$71+('[1]Pricing Schedule'!$F$72*M497),
IF(AND(I497=110000,R497&gt;12.8,R497&lt;=22.8,M497&lt;=3),'[1]Pricing Schedule'!$F$96+('[1]Pricing Schedule'!$F$97*M497),
IF(AND(I497=110000,R497&gt;22.8,R497&lt;=30.2),'[1]Pricing Schedule'!$F$80+('[1]Pricing Schedule'!$F$81*M497),
IF(AND(I497=110000,R497&gt;30.2,R497&lt;=45.9),'[1]Pricing Schedule'!$F$89+('[1]Pricing Schedule'!$F$90*M497),
IF(AND(I497=110000,R497&gt;45.9,R497&lt;=123.4),'[1]Pricing Schedule'!$F$96+('[1]Pricing Schedule'!$F$97*M497),
IF(AND(I497=110000,R497&gt;123.4,R497&lt;=168.2,M497&lt;=10),'[1]Pricing Schedule'!$F$103+('[1]Pricing Schedule'!$F$105*M497),
IF(AND(I497=110000,R497&gt;123.4,R497&lt;=168.2,M497&gt;10),'[1]Pricing Schedule'!$F$111+('[1]Pricing Schedule'!$F$113*M497),
IF(AND(I497=110000,R497&gt;168.2,R497&lt;=336.4,M497&lt;=10),('[1]Pricing Schedule'!$F$103+('[1]Pricing Schedule'!$F$105*M497))*2,
IF(AND(I497=110000,R497&gt;168.2,R497&lt;=336.4,M497&gt;10),('[1]Pricing Schedule'!$F$111+('[1]Pricing Schedule'!$F$113*M497))*2,
IF(AND(I497=110000,R497&gt;336.4,R497&lt;=504.6,M497&lt;=10),('[1]Pricing Schedule'!$F$103+('[1]Pricing Schedule'!$F$105*M497))*3,
IF(AND(I497=110000,R497&gt;336.4,R497&lt;=504.6,M497&gt;10),('[1]Pricing Schedule'!$F$111+('[1]Pricing Schedule'!$F$113*M497))*3,
IF(AND(I497=110000,R497&gt;504.6,R497&lt;=672.8,M497&lt;=10),('[1]Pricing Schedule'!$F$103+('[1]Pricing Schedule'!$F$105*M497))*4,
IF(AND(I497=110000,R497&gt;504.6,R497&lt;=672.8,M497&gt;10),('[1]Pricing Schedule'!$F$111+('[1]Pricing Schedule'!$F$113*M497))*4,
IF(AND(I497=110000,R497&gt;672.8,R497&lt;=841,M497&lt;=10),('[1]Pricing Schedule'!$F$103+('[1]Pricing Schedule'!$F$105*M497))*5,
IF(AND(I497=110000,R497&gt;672.8,R497&lt;=841,M497&gt;10),('[1]Pricing Schedule'!$F$111+('[1]Pricing Schedule'!$F$113*M497))*5,
IF(AND(I497=110000,R497&gt;672.8,R497&lt;=841,M497&lt;=10),('[1]Pricing Schedule'!$F$103+('[1]Pricing Schedule'!$F$105*M497))*5,
IF(AND(I497=110000,R497&gt;672.8,R497&lt;=841,M497&gt;10),('[1]Pricing Schedule'!$F$111+('[1]Pricing Schedule'!$F$113*M497))*5,
IF(AND(I497=110000,R497&gt;1345.6,R497&lt;=1513.8,M497&lt;=10),('[1]Pricing Schedule'!$F$103+('[1]Pricing Schedule'!$F$105*M497))*9,
IF(AND(I497=110000,R497&gt;1345.6,R497&lt;=1513.8,M497&gt;10),('[1]Pricing Schedule'!$F$111+('[1]Pricing Schedule'!$F$113*M497))*9,
9999999999)))))))))))))))))))))))))))))))))))))))</f>
        <v>1890770</v>
      </c>
      <c r="T497" s="21">
        <f>IF(AND(I497=38000,R497&lt;=4.5,M497&gt;8),'[1]Pricing Schedule'!$J$9,
IF(AND(I497=38000,R497&lt;=4.5,M497&lt;=8),'[1]Pricing Schedule'!$J$36,
IF(AND(I497=38000,R497&gt;4.5,R497&lt;=9,M497&gt;8),'[1]Pricing Schedule'!$J$18,
IF(AND(I497=38000,R497&gt;4.5,R497&lt;=9,M497&lt;=8),'[1]Pricing Schedule'!$J$36,
IF(AND(I497=38000,R497&gt;9,R497&lt;=12.8,M497&gt;8),'[1]Pricing Schedule'!$J$27,
IF(AND(I497=38000,R497&gt;9,R497&lt;=12.8,M497&lt;=8),'[1]Pricing Schedule'!$J$36,
IF(AND(I497=38000,R497&gt;12.8,R497&lt;=22.8),'[1]Pricing Schedule'!$J$36,
IF(AND(I497=38000,R497&gt;22.8,R497&lt;=30.2),'[1]Pricing Schedule'!$J$45,
IF(AND(I497=38000,R497&gt;30.2,R497&lt;=45.9),'[1]Pricing Schedule'!$J$54,
IF(AND(I497=38000,R497&gt;45.9,R497&lt;=123.4),'[1]Pricing Schedule'!$J$97,
IF(AND(I497=38000,R497&gt;123.4,R497&lt;=168.2,M497&lt;=10),'[1]Pricing Schedule'!$J$105,
IF(AND(I497=38000,R497&gt;123.4,R497&lt;=168.2,M497&gt;10),'[1]Pricing Schedule'!$J$113,
IF(AND(I497=38000,R497&gt;168.2,R497&lt;=336.4,M497&lt;=10),('[1]Pricing Schedule'!$J$105),
IF(AND(I497=38000,R497&gt;168.2,R497&lt;=336.4,M497&gt;10),('[1]Pricing Schedule'!$J$113),
IF(AND(I497=38000,R497&gt;336.4,R497&lt;=504.6,M497&lt;=10),('[1]Pricing Schedule'!$J$105),
IF(AND(I497=38000,R497&gt;336.4,R497&lt;=504.6,M497&gt;10),('[1]Pricing Schedule'!$J$113),
IF(AND(I497=38000,R497&gt;504.6,R497&lt;=672.8,M497&lt;=10),('[1]Pricing Schedule'!$J$105),
IF(AND(I497=38000,R497&gt;504.6,R497&lt;=672.8,M497&gt;10),('[1]Pricing Schedule'!$J$113),
IF(AND(I497=110000,R497&lt;=12.8,M497&gt;2),'[1]Pricing Schedule'!$J$63,
IF(AND(I497=110000,R497&lt;=12.8,M497&lt;=2),'[1]Pricing Schedule'!$J$97,
IF(AND(I497=110000,R497&gt;12.8,R497&lt;=22.8,M497&gt;3),'[1]Pricing Schedule'!$J$72,
IF(AND(I497=110000,R497&gt;12.8,R497&lt;=22.8,M497&lt;=3),'[1]Pricing Schedule'!$J$97,
IF(AND(I497=110000,R497&gt;22.8,R497&lt;=30.2),'[1]Pricing Schedule'!$J$81,
IF(AND(I497=110000,R497&gt;30.2,R497&lt;=45.9),'[1]Pricing Schedule'!$J$90,
IF(AND(I497=110000,R497&gt;45.9,R497&lt;=123.4),'[1]Pricing Schedule'!$J$97,
IF(AND(I497=110000,R497&gt;123.4,R497&lt;=168.2,M497&lt;=10),'[1]Pricing Schedule'!$J$105,
IF(AND(I497=110000,R497&gt;123.4,R497&lt;=168.2,M497&gt;10),'[1]Pricing Schedule'!$J$113,
IF(AND(I497=110000,R497&gt;168.2,R497&lt;=336.2,M497&lt;=10),('[1]Pricing Schedule'!$J$105),
IF(AND(I497=110000,R497&gt;168.2,R497&lt;=336.2,M497&gt;10),('[1]Pricing Schedule'!$J$113),
IF(AND(I497=110000,R497&gt;336.4,R497&lt;=504.6,M497&lt;=10),('[1]Pricing Schedule'!$J$105),
IF(AND(I497=110000,R497&gt;336.4,R497&lt;=504.6,M497&gt;10),('[1]Pricing Schedule'!$J$113),
IF(AND(I497=110000,R497&gt;504.6,R497&lt;=672.8,M497&lt;=10),('[1]Pricing Schedule'!$J$105),
IF(AND(I497=110000,R497&gt;504.6,R497&lt;=672.8,M497&gt;10),('[1]Pricing Schedule'!$J$113),
IF(AND(I497=110000,R497&gt;672.8,R497&lt;=841,M497&lt;=10),('[1]Pricing Schedule'!$J$105),
IF(AND(I497=110000,R497&gt;672.8,R497&lt;=841,M497&gt;10),('[1]Pricing Schedule'!$J$113),
IF(AND(I497=110000,R497&gt;1682,R497&lt;=1850.2,M497&lt;=10),('[1]Pricing Schedule'!$J$105),
IF(AND(I497=110000,R497&gt;1682,R497&lt;=1850.2,M497&gt;10),('[1]Pricing Schedule'!$J$113),
IF(AND(I497=110000,R497&gt;2018.4,R497&lt;=2186.6,M497&lt;=10),('[1]Pricing Schedule'!$J$105),
IF(AND(I497=110000,R497&gt;2018.4,R497&lt;=2186.6,M497&gt;10),('[1]Pricing Schedule'!$J$113),999999999)))))))))))))))))))))))))))))))))))))))</f>
        <v>7</v>
      </c>
      <c r="U497" s="40">
        <f t="shared" si="48"/>
        <v>450183.33333333331</v>
      </c>
      <c r="V497" s="41">
        <f t="shared" si="49"/>
        <v>2.2213172411239865</v>
      </c>
      <c r="Y497" s="23">
        <v>77</v>
      </c>
      <c r="Z497" s="23">
        <v>617</v>
      </c>
      <c r="AR497" s="35"/>
    </row>
    <row r="498" spans="1:44">
      <c r="A498" s="23">
        <v>498</v>
      </c>
      <c r="B498" s="23">
        <v>498</v>
      </c>
      <c r="C498" s="23" t="s">
        <v>917</v>
      </c>
      <c r="D498" s="23" t="s">
        <v>187</v>
      </c>
      <c r="E498" s="23" t="s">
        <v>187</v>
      </c>
      <c r="F498" s="23" t="s">
        <v>472</v>
      </c>
      <c r="G498" s="23" t="s">
        <v>473</v>
      </c>
      <c r="H498" s="23" t="s">
        <v>113</v>
      </c>
      <c r="I498" s="13">
        <v>38000</v>
      </c>
      <c r="J498" s="13">
        <v>38000</v>
      </c>
      <c r="K498" s="23" t="s">
        <v>119</v>
      </c>
      <c r="L498" s="24">
        <v>6.1239999999999997</v>
      </c>
      <c r="M498" s="37">
        <f t="shared" si="44"/>
        <v>7</v>
      </c>
      <c r="N498" s="24">
        <v>0.109</v>
      </c>
      <c r="O498" s="13">
        <v>2</v>
      </c>
      <c r="P498" s="36">
        <f t="shared" si="45"/>
        <v>0.109</v>
      </c>
      <c r="Q498" s="38">
        <f t="shared" si="46"/>
        <v>4.2</v>
      </c>
      <c r="R498" s="37">
        <f t="shared" si="47"/>
        <v>4.2</v>
      </c>
      <c r="S498" s="39">
        <f>IF(AND(I498=38000,R498&lt;=4.5,M498&gt;8),'[1]Pricing Schedule'!$F$8+('[1]Pricing Schedule'!$F$9*M498),
IF(AND(I498=38000,R498&lt;=4.5,M498&lt;=8),'[1]Pricing Schedule'!$F$34+('[1]Pricing Schedule'!$F$36*M498),
IF(AND(I498=38000,R498&gt;4.5,R498&lt;=9,M498&gt;8),'[1]Pricing Schedule'!$F$17+('[1]Pricing Schedule'!$F$18*M498),
IF(AND(I498=38000,R498&gt;4.5,R498&lt;=9,M498&lt;=8),'[1]Pricing Schedule'!$F$34+('[1]Pricing Schedule'!$F$36*M498),
IF(AND(I498=38000,R498&gt;9,R498&lt;=12.8,M498&gt;8),'[1]Pricing Schedule'!$F$26+('[1]Pricing Schedule'!$F$27*M498),
IF(AND(I498=38000,R498&gt;9,R498&lt;=12.8,M498&lt;=8),'[1]Pricing Schedule'!$F$34+('[1]Pricing Schedule'!$F$36*M498),
IF(AND(I498=38000,R498&gt;12.8,R498&lt;=22.8),'[1]Pricing Schedule'!$F$34+('[1]Pricing Schedule'!$F$36*M498),
IF(AND(I498=38000,R498&gt;22.8,R498&lt;=30.2),'[1]Pricing Schedule'!$F$43+('[1]Pricing Schedule'!$F$45*M498),
IF(AND(I498=38000,R498&gt;30.2,R498&lt;=45.9),'[1]Pricing Schedule'!$F$52+('[1]Pricing Schedule'!$F$54*M498),
IF(AND(I498=38000,R498&gt;45.9,R498&lt;=123.4),'[1]Pricing Schedule'!$F$96+('[1]Pricing Schedule'!$F$97*M498),
IF(AND(I498=38000,R498&gt;123.4,R498&lt;=168.2,M498&lt;=10),'[1]Pricing Schedule'!$F$103+('[1]Pricing Schedule'!$F$105*M498),
IF(AND(I498=38000,R498&gt;123.4,R498&lt;=168.2,M498&gt;10),'[1]Pricing Schedule'!$F$111+('[1]Pricing Schedule'!$F$113*M498),
IF(AND(I498=38000,R498&gt;157.4,R498&lt;=336.4,M498&lt;=10),('[1]Pricing Schedule'!$F$103+('[1]Pricing Schedule'!$F$105*M498))*2,
IF(AND(I498=38000,R498&gt;157.4,R498&lt;=336.4,M498&gt;10),('[1]Pricing Schedule'!$F$111+('[1]Pricing Schedule'!$F$113*M498))*2,
IF(AND(I498=38000,R498&gt;314.8,R498&lt;=504.6,M498&lt;=10),('[1]Pricing Schedule'!$F$103+('[1]Pricing Schedule'!$F$105*M498))*3,
IF(AND(I498=38000,R498&gt;314.8,R498&lt;=504.6,M498&gt;10),('[1]Pricing Schedule'!$F$111+('[1]Pricing Schedule'!$F$113*M498))*3,
IF(AND(I498=38000,R498&gt;472.2,R498&lt;=672.8,M498&lt;=10),('[1]Pricing Schedule'!$F$103+('[1]Pricing Schedule'!$F$105*M498))*4,
IF(AND(I498=38000,R498&gt;472.2,R498&lt;=672.8,M498&gt;10),('[1]Pricing Schedule'!$F$111+('[1]Pricing Schedule'!$F$113*M498))*4,
IF(AND(I498=110000,R498&lt;=12.8,M498&gt;2),'[1]Pricing Schedule'!$F$62+('[1]Pricing Schedule'!$F$63*M498),
IF(AND(I498=110000,R498&lt;=12.8,M498&lt;=2),'[1]Pricing Schedule'!$F$96+('[1]Pricing Schedule'!$F$97*M498),
IF(AND(I498=110000,R498&gt;12.8,R498&lt;=22.8,M498&gt;3),'[1]Pricing Schedule'!$F$71+('[1]Pricing Schedule'!$F$72*M498),
IF(AND(I498=110000,R498&gt;12.8,R498&lt;=22.8,M498&lt;=3),'[1]Pricing Schedule'!$F$96+('[1]Pricing Schedule'!$F$97*M498),
IF(AND(I498=110000,R498&gt;22.8,R498&lt;=30.2),'[1]Pricing Schedule'!$F$80+('[1]Pricing Schedule'!$F$81*M498),
IF(AND(I498=110000,R498&gt;30.2,R498&lt;=45.9),'[1]Pricing Schedule'!$F$89+('[1]Pricing Schedule'!$F$90*M498),
IF(AND(I498=110000,R498&gt;45.9,R498&lt;=123.4),'[1]Pricing Schedule'!$F$96+('[1]Pricing Schedule'!$F$97*M498),
IF(AND(I498=110000,R498&gt;123.4,R498&lt;=168.2,M498&lt;=10),'[1]Pricing Schedule'!$F$103+('[1]Pricing Schedule'!$F$105*M498),
IF(AND(I498=110000,R498&gt;123.4,R498&lt;=168.2,M498&gt;10),'[1]Pricing Schedule'!$F$111+('[1]Pricing Schedule'!$F$113*M498),
IF(AND(I498=110000,R498&gt;168.2,R498&lt;=336.4,M498&lt;=10),('[1]Pricing Schedule'!$F$103+('[1]Pricing Schedule'!$F$105*M498))*2,
IF(AND(I498=110000,R498&gt;168.2,R498&lt;=336.4,M498&gt;10),('[1]Pricing Schedule'!$F$111+('[1]Pricing Schedule'!$F$113*M498))*2,
IF(AND(I498=110000,R498&gt;336.4,R498&lt;=504.6,M498&lt;=10),('[1]Pricing Schedule'!$F$103+('[1]Pricing Schedule'!$F$105*M498))*3,
IF(AND(I498=110000,R498&gt;336.4,R498&lt;=504.6,M498&gt;10),('[1]Pricing Schedule'!$F$111+('[1]Pricing Schedule'!$F$113*M498))*3,
IF(AND(I498=110000,R498&gt;504.6,R498&lt;=672.8,M498&lt;=10),('[1]Pricing Schedule'!$F$103+('[1]Pricing Schedule'!$F$105*M498))*4,
IF(AND(I498=110000,R498&gt;504.6,R498&lt;=672.8,M498&gt;10),('[1]Pricing Schedule'!$F$111+('[1]Pricing Schedule'!$F$113*M498))*4,
IF(AND(I498=110000,R498&gt;672.8,R498&lt;=841,M498&lt;=10),('[1]Pricing Schedule'!$F$103+('[1]Pricing Schedule'!$F$105*M498))*5,
IF(AND(I498=110000,R498&gt;672.8,R498&lt;=841,M498&gt;10),('[1]Pricing Schedule'!$F$111+('[1]Pricing Schedule'!$F$113*M498))*5,
IF(AND(I498=110000,R498&gt;672.8,R498&lt;=841,M498&lt;=10),('[1]Pricing Schedule'!$F$103+('[1]Pricing Schedule'!$F$105*M498))*5,
IF(AND(I498=110000,R498&gt;672.8,R498&lt;=841,M498&gt;10),('[1]Pricing Schedule'!$F$111+('[1]Pricing Schedule'!$F$113*M498))*5,
IF(AND(I498=110000,R498&gt;1345.6,R498&lt;=1513.8,M498&lt;=10),('[1]Pricing Schedule'!$F$103+('[1]Pricing Schedule'!$F$105*M498))*9,
IF(AND(I498=110000,R498&gt;1345.6,R498&lt;=1513.8,M498&gt;10),('[1]Pricing Schedule'!$F$111+('[1]Pricing Schedule'!$F$113*M498))*9,
9999999999)))))))))))))))))))))))))))))))))))))))</f>
        <v>839680</v>
      </c>
      <c r="T498" s="21">
        <f>IF(AND(I498=38000,R498&lt;=4.5,M498&gt;8),'[1]Pricing Schedule'!$J$9,
IF(AND(I498=38000,R498&lt;=4.5,M498&lt;=8),'[1]Pricing Schedule'!$J$36,
IF(AND(I498=38000,R498&gt;4.5,R498&lt;=9,M498&gt;8),'[1]Pricing Schedule'!$J$18,
IF(AND(I498=38000,R498&gt;4.5,R498&lt;=9,M498&lt;=8),'[1]Pricing Schedule'!$J$36,
IF(AND(I498=38000,R498&gt;9,R498&lt;=12.8,M498&gt;8),'[1]Pricing Schedule'!$J$27,
IF(AND(I498=38000,R498&gt;9,R498&lt;=12.8,M498&lt;=8),'[1]Pricing Schedule'!$J$36,
IF(AND(I498=38000,R498&gt;12.8,R498&lt;=22.8),'[1]Pricing Schedule'!$J$36,
IF(AND(I498=38000,R498&gt;22.8,R498&lt;=30.2),'[1]Pricing Schedule'!$J$45,
IF(AND(I498=38000,R498&gt;30.2,R498&lt;=45.9),'[1]Pricing Schedule'!$J$54,
IF(AND(I498=38000,R498&gt;45.9,R498&lt;=123.4),'[1]Pricing Schedule'!$J$97,
IF(AND(I498=38000,R498&gt;123.4,R498&lt;=168.2,M498&lt;=10),'[1]Pricing Schedule'!$J$105,
IF(AND(I498=38000,R498&gt;123.4,R498&lt;=168.2,M498&gt;10),'[1]Pricing Schedule'!$J$113,
IF(AND(I498=38000,R498&gt;168.2,R498&lt;=336.4,M498&lt;=10),('[1]Pricing Schedule'!$J$105),
IF(AND(I498=38000,R498&gt;168.2,R498&lt;=336.4,M498&gt;10),('[1]Pricing Schedule'!$J$113),
IF(AND(I498=38000,R498&gt;336.4,R498&lt;=504.6,M498&lt;=10),('[1]Pricing Schedule'!$J$105),
IF(AND(I498=38000,R498&gt;336.4,R498&lt;=504.6,M498&gt;10),('[1]Pricing Schedule'!$J$113),
IF(AND(I498=38000,R498&gt;504.6,R498&lt;=672.8,M498&lt;=10),('[1]Pricing Schedule'!$J$105),
IF(AND(I498=38000,R498&gt;504.6,R498&lt;=672.8,M498&gt;10),('[1]Pricing Schedule'!$J$113),
IF(AND(I498=110000,R498&lt;=12.8,M498&gt;2),'[1]Pricing Schedule'!$J$63,
IF(AND(I498=110000,R498&lt;=12.8,M498&lt;=2),'[1]Pricing Schedule'!$J$97,
IF(AND(I498=110000,R498&gt;12.8,R498&lt;=22.8,M498&gt;3),'[1]Pricing Schedule'!$J$72,
IF(AND(I498=110000,R498&gt;12.8,R498&lt;=22.8,M498&lt;=3),'[1]Pricing Schedule'!$J$97,
IF(AND(I498=110000,R498&gt;22.8,R498&lt;=30.2),'[1]Pricing Schedule'!$J$81,
IF(AND(I498=110000,R498&gt;30.2,R498&lt;=45.9),'[1]Pricing Schedule'!$J$90,
IF(AND(I498=110000,R498&gt;45.9,R498&lt;=123.4),'[1]Pricing Schedule'!$J$97,
IF(AND(I498=110000,R498&gt;123.4,R498&lt;=168.2,M498&lt;=10),'[1]Pricing Schedule'!$J$105,
IF(AND(I498=110000,R498&gt;123.4,R498&lt;=168.2,M498&gt;10),'[1]Pricing Schedule'!$J$113,
IF(AND(I498=110000,R498&gt;168.2,R498&lt;=336.2,M498&lt;=10),('[1]Pricing Schedule'!$J$105),
IF(AND(I498=110000,R498&gt;168.2,R498&lt;=336.2,M498&gt;10),('[1]Pricing Schedule'!$J$113),
IF(AND(I498=110000,R498&gt;336.4,R498&lt;=504.6,M498&lt;=10),('[1]Pricing Schedule'!$J$105),
IF(AND(I498=110000,R498&gt;336.4,R498&lt;=504.6,M498&gt;10),('[1]Pricing Schedule'!$J$113),
IF(AND(I498=110000,R498&gt;504.6,R498&lt;=672.8,M498&lt;=10),('[1]Pricing Schedule'!$J$105),
IF(AND(I498=110000,R498&gt;504.6,R498&lt;=672.8,M498&gt;10),('[1]Pricing Schedule'!$J$113),
IF(AND(I498=110000,R498&gt;672.8,R498&lt;=841,M498&lt;=10),('[1]Pricing Schedule'!$J$105),
IF(AND(I498=110000,R498&gt;672.8,R498&lt;=841,M498&gt;10),('[1]Pricing Schedule'!$J$113),
IF(AND(I498=110000,R498&gt;1682,R498&lt;=1850.2,M498&lt;=10),('[1]Pricing Schedule'!$J$105),
IF(AND(I498=110000,R498&gt;1682,R498&lt;=1850.2,M498&gt;10),('[1]Pricing Schedule'!$J$113),
IF(AND(I498=110000,R498&gt;2018.4,R498&lt;=2186.6,M498&lt;=10),('[1]Pricing Schedule'!$J$105),
IF(AND(I498=110000,R498&gt;2018.4,R498&lt;=2186.6,M498&gt;10),('[1]Pricing Schedule'!$J$113),999999999)))))))))))))))))))))))))))))))))))))))</f>
        <v>4</v>
      </c>
      <c r="U498" s="40">
        <f t="shared" si="48"/>
        <v>199923.80952380953</v>
      </c>
      <c r="V498" s="41">
        <f t="shared" si="49"/>
        <v>5.0019054878048781</v>
      </c>
      <c r="Y498" s="23">
        <v>355</v>
      </c>
      <c r="Z498" s="23">
        <v>651</v>
      </c>
      <c r="AR498" s="35"/>
    </row>
    <row r="499" spans="1:44">
      <c r="A499" s="23">
        <v>499</v>
      </c>
      <c r="B499" s="23">
        <v>499</v>
      </c>
      <c r="C499" s="23" t="s">
        <v>918</v>
      </c>
      <c r="D499" s="23" t="s">
        <v>187</v>
      </c>
      <c r="E499" s="23" t="s">
        <v>187</v>
      </c>
      <c r="F499" s="23" t="s">
        <v>472</v>
      </c>
      <c r="G499" s="23" t="s">
        <v>473</v>
      </c>
      <c r="H499" s="23" t="s">
        <v>113</v>
      </c>
      <c r="I499" s="13">
        <v>38000</v>
      </c>
      <c r="J499" s="13">
        <v>38000</v>
      </c>
      <c r="K499" s="23" t="s">
        <v>119</v>
      </c>
      <c r="L499" s="24">
        <v>4.5090000000000003</v>
      </c>
      <c r="M499" s="37">
        <f t="shared" si="44"/>
        <v>5</v>
      </c>
      <c r="N499" s="24">
        <v>9.2999999999999999E-2</v>
      </c>
      <c r="O499" s="13">
        <v>2</v>
      </c>
      <c r="P499" s="36">
        <f t="shared" si="45"/>
        <v>9.2999999999999999E-2</v>
      </c>
      <c r="Q499" s="38">
        <f t="shared" si="46"/>
        <v>4.2</v>
      </c>
      <c r="R499" s="37">
        <f t="shared" si="47"/>
        <v>4.2</v>
      </c>
      <c r="S499" s="39">
        <f>IF(AND(I499=38000,R499&lt;=4.5,M499&gt;8),'[1]Pricing Schedule'!$F$8+('[1]Pricing Schedule'!$F$9*M499),
IF(AND(I499=38000,R499&lt;=4.5,M499&lt;=8),'[1]Pricing Schedule'!$F$34+('[1]Pricing Schedule'!$F$36*M499),
IF(AND(I499=38000,R499&gt;4.5,R499&lt;=9,M499&gt;8),'[1]Pricing Schedule'!$F$17+('[1]Pricing Schedule'!$F$18*M499),
IF(AND(I499=38000,R499&gt;4.5,R499&lt;=9,M499&lt;=8),'[1]Pricing Schedule'!$F$34+('[1]Pricing Schedule'!$F$36*M499),
IF(AND(I499=38000,R499&gt;9,R499&lt;=12.8,M499&gt;8),'[1]Pricing Schedule'!$F$26+('[1]Pricing Schedule'!$F$27*M499),
IF(AND(I499=38000,R499&gt;9,R499&lt;=12.8,M499&lt;=8),'[1]Pricing Schedule'!$F$34+('[1]Pricing Schedule'!$F$36*M499),
IF(AND(I499=38000,R499&gt;12.8,R499&lt;=22.8),'[1]Pricing Schedule'!$F$34+('[1]Pricing Schedule'!$F$36*M499),
IF(AND(I499=38000,R499&gt;22.8,R499&lt;=30.2),'[1]Pricing Schedule'!$F$43+('[1]Pricing Schedule'!$F$45*M499),
IF(AND(I499=38000,R499&gt;30.2,R499&lt;=45.9),'[1]Pricing Schedule'!$F$52+('[1]Pricing Schedule'!$F$54*M499),
IF(AND(I499=38000,R499&gt;45.9,R499&lt;=123.4),'[1]Pricing Schedule'!$F$96+('[1]Pricing Schedule'!$F$97*M499),
IF(AND(I499=38000,R499&gt;123.4,R499&lt;=168.2,M499&lt;=10),'[1]Pricing Schedule'!$F$103+('[1]Pricing Schedule'!$F$105*M499),
IF(AND(I499=38000,R499&gt;123.4,R499&lt;=168.2,M499&gt;10),'[1]Pricing Schedule'!$F$111+('[1]Pricing Schedule'!$F$113*M499),
IF(AND(I499=38000,R499&gt;157.4,R499&lt;=336.4,M499&lt;=10),('[1]Pricing Schedule'!$F$103+('[1]Pricing Schedule'!$F$105*M499))*2,
IF(AND(I499=38000,R499&gt;157.4,R499&lt;=336.4,M499&gt;10),('[1]Pricing Schedule'!$F$111+('[1]Pricing Schedule'!$F$113*M499))*2,
IF(AND(I499=38000,R499&gt;314.8,R499&lt;=504.6,M499&lt;=10),('[1]Pricing Schedule'!$F$103+('[1]Pricing Schedule'!$F$105*M499))*3,
IF(AND(I499=38000,R499&gt;314.8,R499&lt;=504.6,M499&gt;10),('[1]Pricing Schedule'!$F$111+('[1]Pricing Schedule'!$F$113*M499))*3,
IF(AND(I499=38000,R499&gt;472.2,R499&lt;=672.8,M499&lt;=10),('[1]Pricing Schedule'!$F$103+('[1]Pricing Schedule'!$F$105*M499))*4,
IF(AND(I499=38000,R499&gt;472.2,R499&lt;=672.8,M499&gt;10),('[1]Pricing Schedule'!$F$111+('[1]Pricing Schedule'!$F$113*M499))*4,
IF(AND(I499=110000,R499&lt;=12.8,M499&gt;2),'[1]Pricing Schedule'!$F$62+('[1]Pricing Schedule'!$F$63*M499),
IF(AND(I499=110000,R499&lt;=12.8,M499&lt;=2),'[1]Pricing Schedule'!$F$96+('[1]Pricing Schedule'!$F$97*M499),
IF(AND(I499=110000,R499&gt;12.8,R499&lt;=22.8,M499&gt;3),'[1]Pricing Schedule'!$F$71+('[1]Pricing Schedule'!$F$72*M499),
IF(AND(I499=110000,R499&gt;12.8,R499&lt;=22.8,M499&lt;=3),'[1]Pricing Schedule'!$F$96+('[1]Pricing Schedule'!$F$97*M499),
IF(AND(I499=110000,R499&gt;22.8,R499&lt;=30.2),'[1]Pricing Schedule'!$F$80+('[1]Pricing Schedule'!$F$81*M499),
IF(AND(I499=110000,R499&gt;30.2,R499&lt;=45.9),'[1]Pricing Schedule'!$F$89+('[1]Pricing Schedule'!$F$90*M499),
IF(AND(I499=110000,R499&gt;45.9,R499&lt;=123.4),'[1]Pricing Schedule'!$F$96+('[1]Pricing Schedule'!$F$97*M499),
IF(AND(I499=110000,R499&gt;123.4,R499&lt;=168.2,M499&lt;=10),'[1]Pricing Schedule'!$F$103+('[1]Pricing Schedule'!$F$105*M499),
IF(AND(I499=110000,R499&gt;123.4,R499&lt;=168.2,M499&gt;10),'[1]Pricing Schedule'!$F$111+('[1]Pricing Schedule'!$F$113*M499),
IF(AND(I499=110000,R499&gt;168.2,R499&lt;=336.4,M499&lt;=10),('[1]Pricing Schedule'!$F$103+('[1]Pricing Schedule'!$F$105*M499))*2,
IF(AND(I499=110000,R499&gt;168.2,R499&lt;=336.4,M499&gt;10),('[1]Pricing Schedule'!$F$111+('[1]Pricing Schedule'!$F$113*M499))*2,
IF(AND(I499=110000,R499&gt;336.4,R499&lt;=504.6,M499&lt;=10),('[1]Pricing Schedule'!$F$103+('[1]Pricing Schedule'!$F$105*M499))*3,
IF(AND(I499=110000,R499&gt;336.4,R499&lt;=504.6,M499&gt;10),('[1]Pricing Schedule'!$F$111+('[1]Pricing Schedule'!$F$113*M499))*3,
IF(AND(I499=110000,R499&gt;504.6,R499&lt;=672.8,M499&lt;=10),('[1]Pricing Schedule'!$F$103+('[1]Pricing Schedule'!$F$105*M499))*4,
IF(AND(I499=110000,R499&gt;504.6,R499&lt;=672.8,M499&gt;10),('[1]Pricing Schedule'!$F$111+('[1]Pricing Schedule'!$F$113*M499))*4,
IF(AND(I499=110000,R499&gt;672.8,R499&lt;=841,M499&lt;=10),('[1]Pricing Schedule'!$F$103+('[1]Pricing Schedule'!$F$105*M499))*5,
IF(AND(I499=110000,R499&gt;672.8,R499&lt;=841,M499&gt;10),('[1]Pricing Schedule'!$F$111+('[1]Pricing Schedule'!$F$113*M499))*5,
IF(AND(I499=110000,R499&gt;672.8,R499&lt;=841,M499&lt;=10),('[1]Pricing Schedule'!$F$103+('[1]Pricing Schedule'!$F$105*M499))*5,
IF(AND(I499=110000,R499&gt;672.8,R499&lt;=841,M499&gt;10),('[1]Pricing Schedule'!$F$111+('[1]Pricing Schedule'!$F$113*M499))*5,
IF(AND(I499=110000,R499&gt;1345.6,R499&lt;=1513.8,M499&lt;=10),('[1]Pricing Schedule'!$F$103+('[1]Pricing Schedule'!$F$105*M499))*9,
IF(AND(I499=110000,R499&gt;1345.6,R499&lt;=1513.8,M499&gt;10),('[1]Pricing Schedule'!$F$111+('[1]Pricing Schedule'!$F$113*M499))*9,
9999999999)))))))))))))))))))))))))))))))))))))))</f>
        <v>699140</v>
      </c>
      <c r="T499" s="21">
        <f>IF(AND(I499=38000,R499&lt;=4.5,M499&gt;8),'[1]Pricing Schedule'!$J$9,
IF(AND(I499=38000,R499&lt;=4.5,M499&lt;=8),'[1]Pricing Schedule'!$J$36,
IF(AND(I499=38000,R499&gt;4.5,R499&lt;=9,M499&gt;8),'[1]Pricing Schedule'!$J$18,
IF(AND(I499=38000,R499&gt;4.5,R499&lt;=9,M499&lt;=8),'[1]Pricing Schedule'!$J$36,
IF(AND(I499=38000,R499&gt;9,R499&lt;=12.8,M499&gt;8),'[1]Pricing Schedule'!$J$27,
IF(AND(I499=38000,R499&gt;9,R499&lt;=12.8,M499&lt;=8),'[1]Pricing Schedule'!$J$36,
IF(AND(I499=38000,R499&gt;12.8,R499&lt;=22.8),'[1]Pricing Schedule'!$J$36,
IF(AND(I499=38000,R499&gt;22.8,R499&lt;=30.2),'[1]Pricing Schedule'!$J$45,
IF(AND(I499=38000,R499&gt;30.2,R499&lt;=45.9),'[1]Pricing Schedule'!$J$54,
IF(AND(I499=38000,R499&gt;45.9,R499&lt;=123.4),'[1]Pricing Schedule'!$J$97,
IF(AND(I499=38000,R499&gt;123.4,R499&lt;=168.2,M499&lt;=10),'[1]Pricing Schedule'!$J$105,
IF(AND(I499=38000,R499&gt;123.4,R499&lt;=168.2,M499&gt;10),'[1]Pricing Schedule'!$J$113,
IF(AND(I499=38000,R499&gt;168.2,R499&lt;=336.4,M499&lt;=10),('[1]Pricing Schedule'!$J$105),
IF(AND(I499=38000,R499&gt;168.2,R499&lt;=336.4,M499&gt;10),('[1]Pricing Schedule'!$J$113),
IF(AND(I499=38000,R499&gt;336.4,R499&lt;=504.6,M499&lt;=10),('[1]Pricing Schedule'!$J$105),
IF(AND(I499=38000,R499&gt;336.4,R499&lt;=504.6,M499&gt;10),('[1]Pricing Schedule'!$J$113),
IF(AND(I499=38000,R499&gt;504.6,R499&lt;=672.8,M499&lt;=10),('[1]Pricing Schedule'!$J$105),
IF(AND(I499=38000,R499&gt;504.6,R499&lt;=672.8,M499&gt;10),('[1]Pricing Schedule'!$J$113),
IF(AND(I499=110000,R499&lt;=12.8,M499&gt;2),'[1]Pricing Schedule'!$J$63,
IF(AND(I499=110000,R499&lt;=12.8,M499&lt;=2),'[1]Pricing Schedule'!$J$97,
IF(AND(I499=110000,R499&gt;12.8,R499&lt;=22.8,M499&gt;3),'[1]Pricing Schedule'!$J$72,
IF(AND(I499=110000,R499&gt;12.8,R499&lt;=22.8,M499&lt;=3),'[1]Pricing Schedule'!$J$97,
IF(AND(I499=110000,R499&gt;22.8,R499&lt;=30.2),'[1]Pricing Schedule'!$J$81,
IF(AND(I499=110000,R499&gt;30.2,R499&lt;=45.9),'[1]Pricing Schedule'!$J$90,
IF(AND(I499=110000,R499&gt;45.9,R499&lt;=123.4),'[1]Pricing Schedule'!$J$97,
IF(AND(I499=110000,R499&gt;123.4,R499&lt;=168.2,M499&lt;=10),'[1]Pricing Schedule'!$J$105,
IF(AND(I499=110000,R499&gt;123.4,R499&lt;=168.2,M499&gt;10),'[1]Pricing Schedule'!$J$113,
IF(AND(I499=110000,R499&gt;168.2,R499&lt;=336.2,M499&lt;=10),('[1]Pricing Schedule'!$J$105),
IF(AND(I499=110000,R499&gt;168.2,R499&lt;=336.2,M499&gt;10),('[1]Pricing Schedule'!$J$113),
IF(AND(I499=110000,R499&gt;336.4,R499&lt;=504.6,M499&lt;=10),('[1]Pricing Schedule'!$J$105),
IF(AND(I499=110000,R499&gt;336.4,R499&lt;=504.6,M499&gt;10),('[1]Pricing Schedule'!$J$113),
IF(AND(I499=110000,R499&gt;504.6,R499&lt;=672.8,M499&lt;=10),('[1]Pricing Schedule'!$J$105),
IF(AND(I499=110000,R499&gt;504.6,R499&lt;=672.8,M499&gt;10),('[1]Pricing Schedule'!$J$113),
IF(AND(I499=110000,R499&gt;672.8,R499&lt;=841,M499&lt;=10),('[1]Pricing Schedule'!$J$105),
IF(AND(I499=110000,R499&gt;672.8,R499&lt;=841,M499&gt;10),('[1]Pricing Schedule'!$J$113),
IF(AND(I499=110000,R499&gt;1682,R499&lt;=1850.2,M499&lt;=10),('[1]Pricing Schedule'!$J$105),
IF(AND(I499=110000,R499&gt;1682,R499&lt;=1850.2,M499&gt;10),('[1]Pricing Schedule'!$J$113),
IF(AND(I499=110000,R499&gt;2018.4,R499&lt;=2186.6,M499&lt;=10),('[1]Pricing Schedule'!$J$105),
IF(AND(I499=110000,R499&gt;2018.4,R499&lt;=2186.6,M499&gt;10),('[1]Pricing Schedule'!$J$113),999999999)))))))))))))))))))))))))))))))))))))))</f>
        <v>4</v>
      </c>
      <c r="U499" s="40">
        <f t="shared" si="48"/>
        <v>166461.90476190476</v>
      </c>
      <c r="V499" s="41">
        <f t="shared" si="49"/>
        <v>6.0073804960379897</v>
      </c>
      <c r="Y499" s="23">
        <v>690</v>
      </c>
      <c r="Z499" s="23">
        <v>651</v>
      </c>
      <c r="AR499" s="35"/>
    </row>
    <row r="500" spans="1:44">
      <c r="A500" s="23">
        <v>500</v>
      </c>
      <c r="B500" s="23">
        <v>500</v>
      </c>
      <c r="C500" s="23" t="s">
        <v>919</v>
      </c>
      <c r="D500" s="23" t="s">
        <v>187</v>
      </c>
      <c r="E500" s="23" t="s">
        <v>187</v>
      </c>
      <c r="F500" s="23" t="s">
        <v>188</v>
      </c>
      <c r="G500" s="23" t="s">
        <v>189</v>
      </c>
      <c r="H500" s="23" t="s">
        <v>113</v>
      </c>
      <c r="I500" s="13">
        <v>38000</v>
      </c>
      <c r="J500" s="13">
        <v>38000</v>
      </c>
      <c r="K500" s="23" t="s">
        <v>119</v>
      </c>
      <c r="L500" s="24">
        <v>8.5960000000000001</v>
      </c>
      <c r="M500" s="37">
        <f t="shared" si="44"/>
        <v>9</v>
      </c>
      <c r="N500" s="24">
        <v>0.27200000000000002</v>
      </c>
      <c r="O500" s="13">
        <v>2</v>
      </c>
      <c r="P500" s="36">
        <f t="shared" si="45"/>
        <v>0.27200000000000002</v>
      </c>
      <c r="Q500" s="38">
        <f t="shared" si="46"/>
        <v>4.2</v>
      </c>
      <c r="R500" s="37">
        <f t="shared" si="47"/>
        <v>4.2</v>
      </c>
      <c r="S500" s="39">
        <f>IF(AND(I500=38000,R500&lt;=4.5,M500&gt;8),'[1]Pricing Schedule'!$F$8+('[1]Pricing Schedule'!$F$9*M500),
IF(AND(I500=38000,R500&lt;=4.5,M500&lt;=8),'[1]Pricing Schedule'!$F$34+('[1]Pricing Schedule'!$F$36*M500),
IF(AND(I500=38000,R500&gt;4.5,R500&lt;=9,M500&gt;8),'[1]Pricing Schedule'!$F$17+('[1]Pricing Schedule'!$F$18*M500),
IF(AND(I500=38000,R500&gt;4.5,R500&lt;=9,M500&lt;=8),'[1]Pricing Schedule'!$F$34+('[1]Pricing Schedule'!$F$36*M500),
IF(AND(I500=38000,R500&gt;9,R500&lt;=12.8,M500&gt;8),'[1]Pricing Schedule'!$F$26+('[1]Pricing Schedule'!$F$27*M500),
IF(AND(I500=38000,R500&gt;9,R500&lt;=12.8,M500&lt;=8),'[1]Pricing Schedule'!$F$34+('[1]Pricing Schedule'!$F$36*M500),
IF(AND(I500=38000,R500&gt;12.8,R500&lt;=22.8),'[1]Pricing Schedule'!$F$34+('[1]Pricing Schedule'!$F$36*M500),
IF(AND(I500=38000,R500&gt;22.8,R500&lt;=30.2),'[1]Pricing Schedule'!$F$43+('[1]Pricing Schedule'!$F$45*M500),
IF(AND(I500=38000,R500&gt;30.2,R500&lt;=45.9),'[1]Pricing Schedule'!$F$52+('[1]Pricing Schedule'!$F$54*M500),
IF(AND(I500=38000,R500&gt;45.9,R500&lt;=123.4),'[1]Pricing Schedule'!$F$96+('[1]Pricing Schedule'!$F$97*M500),
IF(AND(I500=38000,R500&gt;123.4,R500&lt;=168.2,M500&lt;=10),'[1]Pricing Schedule'!$F$103+('[1]Pricing Schedule'!$F$105*M500),
IF(AND(I500=38000,R500&gt;123.4,R500&lt;=168.2,M500&gt;10),'[1]Pricing Schedule'!$F$111+('[1]Pricing Schedule'!$F$113*M500),
IF(AND(I500=38000,R500&gt;157.4,R500&lt;=336.4,M500&lt;=10),('[1]Pricing Schedule'!$F$103+('[1]Pricing Schedule'!$F$105*M500))*2,
IF(AND(I500=38000,R500&gt;157.4,R500&lt;=336.4,M500&gt;10),('[1]Pricing Schedule'!$F$111+('[1]Pricing Schedule'!$F$113*M500))*2,
IF(AND(I500=38000,R500&gt;314.8,R500&lt;=504.6,M500&lt;=10),('[1]Pricing Schedule'!$F$103+('[1]Pricing Schedule'!$F$105*M500))*3,
IF(AND(I500=38000,R500&gt;314.8,R500&lt;=504.6,M500&gt;10),('[1]Pricing Schedule'!$F$111+('[1]Pricing Schedule'!$F$113*M500))*3,
IF(AND(I500=38000,R500&gt;472.2,R500&lt;=672.8,M500&lt;=10),('[1]Pricing Schedule'!$F$103+('[1]Pricing Schedule'!$F$105*M500))*4,
IF(AND(I500=38000,R500&gt;472.2,R500&lt;=672.8,M500&gt;10),('[1]Pricing Schedule'!$F$111+('[1]Pricing Schedule'!$F$113*M500))*4,
IF(AND(I500=110000,R500&lt;=12.8,M500&gt;2),'[1]Pricing Schedule'!$F$62+('[1]Pricing Schedule'!$F$63*M500),
IF(AND(I500=110000,R500&lt;=12.8,M500&lt;=2),'[1]Pricing Schedule'!$F$96+('[1]Pricing Schedule'!$F$97*M500),
IF(AND(I500=110000,R500&gt;12.8,R500&lt;=22.8,M500&gt;3),'[1]Pricing Schedule'!$F$71+('[1]Pricing Schedule'!$F$72*M500),
IF(AND(I500=110000,R500&gt;12.8,R500&lt;=22.8,M500&lt;=3),'[1]Pricing Schedule'!$F$96+('[1]Pricing Schedule'!$F$97*M500),
IF(AND(I500=110000,R500&gt;22.8,R500&lt;=30.2),'[1]Pricing Schedule'!$F$80+('[1]Pricing Schedule'!$F$81*M500),
IF(AND(I500=110000,R500&gt;30.2,R500&lt;=45.9),'[1]Pricing Schedule'!$F$89+('[1]Pricing Schedule'!$F$90*M500),
IF(AND(I500=110000,R500&gt;45.9,R500&lt;=123.4),'[1]Pricing Schedule'!$F$96+('[1]Pricing Schedule'!$F$97*M500),
IF(AND(I500=110000,R500&gt;123.4,R500&lt;=168.2,M500&lt;=10),'[1]Pricing Schedule'!$F$103+('[1]Pricing Schedule'!$F$105*M500),
IF(AND(I500=110000,R500&gt;123.4,R500&lt;=168.2,M500&gt;10),'[1]Pricing Schedule'!$F$111+('[1]Pricing Schedule'!$F$113*M500),
IF(AND(I500=110000,R500&gt;168.2,R500&lt;=336.4,M500&lt;=10),('[1]Pricing Schedule'!$F$103+('[1]Pricing Schedule'!$F$105*M500))*2,
IF(AND(I500=110000,R500&gt;168.2,R500&lt;=336.4,M500&gt;10),('[1]Pricing Schedule'!$F$111+('[1]Pricing Schedule'!$F$113*M500))*2,
IF(AND(I500=110000,R500&gt;336.4,R500&lt;=504.6,M500&lt;=10),('[1]Pricing Schedule'!$F$103+('[1]Pricing Schedule'!$F$105*M500))*3,
IF(AND(I500=110000,R500&gt;336.4,R500&lt;=504.6,M500&gt;10),('[1]Pricing Schedule'!$F$111+('[1]Pricing Schedule'!$F$113*M500))*3,
IF(AND(I500=110000,R500&gt;504.6,R500&lt;=672.8,M500&lt;=10),('[1]Pricing Schedule'!$F$103+('[1]Pricing Schedule'!$F$105*M500))*4,
IF(AND(I500=110000,R500&gt;504.6,R500&lt;=672.8,M500&gt;10),('[1]Pricing Schedule'!$F$111+('[1]Pricing Schedule'!$F$113*M500))*4,
IF(AND(I500=110000,R500&gt;672.8,R500&lt;=841,M500&lt;=10),('[1]Pricing Schedule'!$F$103+('[1]Pricing Schedule'!$F$105*M500))*5,
IF(AND(I500=110000,R500&gt;672.8,R500&lt;=841,M500&gt;10),('[1]Pricing Schedule'!$F$111+('[1]Pricing Schedule'!$F$113*M500))*5,
IF(AND(I500=110000,R500&gt;672.8,R500&lt;=841,M500&lt;=10),('[1]Pricing Schedule'!$F$103+('[1]Pricing Schedule'!$F$105*M500))*5,
IF(AND(I500=110000,R500&gt;672.8,R500&lt;=841,M500&gt;10),('[1]Pricing Schedule'!$F$111+('[1]Pricing Schedule'!$F$113*M500))*5,
IF(AND(I500=110000,R500&gt;1345.6,R500&lt;=1513.8,M500&lt;=10),('[1]Pricing Schedule'!$F$103+('[1]Pricing Schedule'!$F$105*M500))*9,
IF(AND(I500=110000,R500&gt;1345.6,R500&lt;=1513.8,M500&gt;10),('[1]Pricing Schedule'!$F$111+('[1]Pricing Schedule'!$F$113*M500))*9,
9999999999)))))))))))))))))))))))))))))))))))))))</f>
        <v>1334440</v>
      </c>
      <c r="T500" s="21">
        <f>IF(AND(I500=38000,R500&lt;=4.5,M500&gt;8),'[1]Pricing Schedule'!$J$9,
IF(AND(I500=38000,R500&lt;=4.5,M500&lt;=8),'[1]Pricing Schedule'!$J$36,
IF(AND(I500=38000,R500&gt;4.5,R500&lt;=9,M500&gt;8),'[1]Pricing Schedule'!$J$18,
IF(AND(I500=38000,R500&gt;4.5,R500&lt;=9,M500&lt;=8),'[1]Pricing Schedule'!$J$36,
IF(AND(I500=38000,R500&gt;9,R500&lt;=12.8,M500&gt;8),'[1]Pricing Schedule'!$J$27,
IF(AND(I500=38000,R500&gt;9,R500&lt;=12.8,M500&lt;=8),'[1]Pricing Schedule'!$J$36,
IF(AND(I500=38000,R500&gt;12.8,R500&lt;=22.8),'[1]Pricing Schedule'!$J$36,
IF(AND(I500=38000,R500&gt;22.8,R500&lt;=30.2),'[1]Pricing Schedule'!$J$45,
IF(AND(I500=38000,R500&gt;30.2,R500&lt;=45.9),'[1]Pricing Schedule'!$J$54,
IF(AND(I500=38000,R500&gt;45.9,R500&lt;=123.4),'[1]Pricing Schedule'!$J$97,
IF(AND(I500=38000,R500&gt;123.4,R500&lt;=168.2,M500&lt;=10),'[1]Pricing Schedule'!$J$105,
IF(AND(I500=38000,R500&gt;123.4,R500&lt;=168.2,M500&gt;10),'[1]Pricing Schedule'!$J$113,
IF(AND(I500=38000,R500&gt;168.2,R500&lt;=336.4,M500&lt;=10),('[1]Pricing Schedule'!$J$105),
IF(AND(I500=38000,R500&gt;168.2,R500&lt;=336.4,M500&gt;10),('[1]Pricing Schedule'!$J$113),
IF(AND(I500=38000,R500&gt;336.4,R500&lt;=504.6,M500&lt;=10),('[1]Pricing Schedule'!$J$105),
IF(AND(I500=38000,R500&gt;336.4,R500&lt;=504.6,M500&gt;10),('[1]Pricing Schedule'!$J$113),
IF(AND(I500=38000,R500&gt;504.6,R500&lt;=672.8,M500&lt;=10),('[1]Pricing Schedule'!$J$105),
IF(AND(I500=38000,R500&gt;504.6,R500&lt;=672.8,M500&gt;10),('[1]Pricing Schedule'!$J$113),
IF(AND(I500=110000,R500&lt;=12.8,M500&gt;2),'[1]Pricing Schedule'!$J$63,
IF(AND(I500=110000,R500&lt;=12.8,M500&lt;=2),'[1]Pricing Schedule'!$J$97,
IF(AND(I500=110000,R500&gt;12.8,R500&lt;=22.8,M500&gt;3),'[1]Pricing Schedule'!$J$72,
IF(AND(I500=110000,R500&gt;12.8,R500&lt;=22.8,M500&lt;=3),'[1]Pricing Schedule'!$J$97,
IF(AND(I500=110000,R500&gt;22.8,R500&lt;=30.2),'[1]Pricing Schedule'!$J$81,
IF(AND(I500=110000,R500&gt;30.2,R500&lt;=45.9),'[1]Pricing Schedule'!$J$90,
IF(AND(I500=110000,R500&gt;45.9,R500&lt;=123.4),'[1]Pricing Schedule'!$J$97,
IF(AND(I500=110000,R500&gt;123.4,R500&lt;=168.2,M500&lt;=10),'[1]Pricing Schedule'!$J$105,
IF(AND(I500=110000,R500&gt;123.4,R500&lt;=168.2,M500&gt;10),'[1]Pricing Schedule'!$J$113,
IF(AND(I500=110000,R500&gt;168.2,R500&lt;=336.2,M500&lt;=10),('[1]Pricing Schedule'!$J$105),
IF(AND(I500=110000,R500&gt;168.2,R500&lt;=336.2,M500&gt;10),('[1]Pricing Schedule'!$J$113),
IF(AND(I500=110000,R500&gt;336.4,R500&lt;=504.6,M500&lt;=10),('[1]Pricing Schedule'!$J$105),
IF(AND(I500=110000,R500&gt;336.4,R500&lt;=504.6,M500&gt;10),('[1]Pricing Schedule'!$J$113),
IF(AND(I500=110000,R500&gt;504.6,R500&lt;=672.8,M500&lt;=10),('[1]Pricing Schedule'!$J$105),
IF(AND(I500=110000,R500&gt;504.6,R500&lt;=672.8,M500&gt;10),('[1]Pricing Schedule'!$J$113),
IF(AND(I500=110000,R500&gt;672.8,R500&lt;=841,M500&lt;=10),('[1]Pricing Schedule'!$J$105),
IF(AND(I500=110000,R500&gt;672.8,R500&lt;=841,M500&gt;10),('[1]Pricing Schedule'!$J$113),
IF(AND(I500=110000,R500&gt;1682,R500&lt;=1850.2,M500&lt;=10),('[1]Pricing Schedule'!$J$105),
IF(AND(I500=110000,R500&gt;1682,R500&lt;=1850.2,M500&gt;10),('[1]Pricing Schedule'!$J$113),
IF(AND(I500=110000,R500&gt;2018.4,R500&lt;=2186.6,M500&lt;=10),('[1]Pricing Schedule'!$J$105),
IF(AND(I500=110000,R500&gt;2018.4,R500&lt;=2186.6,M500&gt;10),('[1]Pricing Schedule'!$J$113),999999999)))))))))))))))))))))))))))))))))))))))</f>
        <v>1</v>
      </c>
      <c r="U500" s="40">
        <f t="shared" si="48"/>
        <v>317723.80952380953</v>
      </c>
      <c r="V500" s="41">
        <f t="shared" si="49"/>
        <v>3.1473876682353645</v>
      </c>
      <c r="Y500" s="23">
        <v>67</v>
      </c>
      <c r="Z500" s="23">
        <v>650</v>
      </c>
      <c r="AR500" s="35"/>
    </row>
    <row r="501" spans="1:44">
      <c r="A501" s="23">
        <v>501</v>
      </c>
      <c r="B501" s="23">
        <v>501</v>
      </c>
      <c r="C501" s="23" t="s">
        <v>920</v>
      </c>
      <c r="D501" s="23" t="s">
        <v>149</v>
      </c>
      <c r="E501" s="23" t="s">
        <v>149</v>
      </c>
      <c r="F501" s="23" t="s">
        <v>150</v>
      </c>
      <c r="G501" s="23" t="s">
        <v>151</v>
      </c>
      <c r="H501" s="23" t="s">
        <v>113</v>
      </c>
      <c r="I501" s="13">
        <v>38000</v>
      </c>
      <c r="J501" s="13">
        <v>38000</v>
      </c>
      <c r="K501" s="23" t="s">
        <v>119</v>
      </c>
      <c r="L501" s="24">
        <v>20.361999999999998</v>
      </c>
      <c r="M501" s="37">
        <f t="shared" si="44"/>
        <v>21</v>
      </c>
      <c r="N501" s="24">
        <v>0.19</v>
      </c>
      <c r="O501" s="13">
        <v>2</v>
      </c>
      <c r="P501" s="36">
        <f t="shared" si="45"/>
        <v>0.19</v>
      </c>
      <c r="Q501" s="38">
        <f t="shared" si="46"/>
        <v>4.2</v>
      </c>
      <c r="R501" s="37">
        <f t="shared" si="47"/>
        <v>4.2</v>
      </c>
      <c r="S501" s="39">
        <f>IF(AND(I501=38000,R501&lt;=4.5,M501&gt;8),'[1]Pricing Schedule'!$F$8+('[1]Pricing Schedule'!$F$9*M501),
IF(AND(I501=38000,R501&lt;=4.5,M501&lt;=8),'[1]Pricing Schedule'!$F$34+('[1]Pricing Schedule'!$F$36*M501),
IF(AND(I501=38000,R501&gt;4.5,R501&lt;=9,M501&gt;8),'[1]Pricing Schedule'!$F$17+('[1]Pricing Schedule'!$F$18*M501),
IF(AND(I501=38000,R501&gt;4.5,R501&lt;=9,M501&lt;=8),'[1]Pricing Schedule'!$F$34+('[1]Pricing Schedule'!$F$36*M501),
IF(AND(I501=38000,R501&gt;9,R501&lt;=12.8,M501&gt;8),'[1]Pricing Schedule'!$F$26+('[1]Pricing Schedule'!$F$27*M501),
IF(AND(I501=38000,R501&gt;9,R501&lt;=12.8,M501&lt;=8),'[1]Pricing Schedule'!$F$34+('[1]Pricing Schedule'!$F$36*M501),
IF(AND(I501=38000,R501&gt;12.8,R501&lt;=22.8),'[1]Pricing Schedule'!$F$34+('[1]Pricing Schedule'!$F$36*M501),
IF(AND(I501=38000,R501&gt;22.8,R501&lt;=30.2),'[1]Pricing Schedule'!$F$43+('[1]Pricing Schedule'!$F$45*M501),
IF(AND(I501=38000,R501&gt;30.2,R501&lt;=45.9),'[1]Pricing Schedule'!$F$52+('[1]Pricing Schedule'!$F$54*M501),
IF(AND(I501=38000,R501&gt;45.9,R501&lt;=123.4),'[1]Pricing Schedule'!$F$96+('[1]Pricing Schedule'!$F$97*M501),
IF(AND(I501=38000,R501&gt;123.4,R501&lt;=168.2,M501&lt;=10),'[1]Pricing Schedule'!$F$103+('[1]Pricing Schedule'!$F$105*M501),
IF(AND(I501=38000,R501&gt;123.4,R501&lt;=168.2,M501&gt;10),'[1]Pricing Schedule'!$F$111+('[1]Pricing Schedule'!$F$113*M501),
IF(AND(I501=38000,R501&gt;157.4,R501&lt;=336.4,M501&lt;=10),('[1]Pricing Schedule'!$F$103+('[1]Pricing Schedule'!$F$105*M501))*2,
IF(AND(I501=38000,R501&gt;157.4,R501&lt;=336.4,M501&gt;10),('[1]Pricing Schedule'!$F$111+('[1]Pricing Schedule'!$F$113*M501))*2,
IF(AND(I501=38000,R501&gt;314.8,R501&lt;=504.6,M501&lt;=10),('[1]Pricing Schedule'!$F$103+('[1]Pricing Schedule'!$F$105*M501))*3,
IF(AND(I501=38000,R501&gt;314.8,R501&lt;=504.6,M501&gt;10),('[1]Pricing Schedule'!$F$111+('[1]Pricing Schedule'!$F$113*M501))*3,
IF(AND(I501=38000,R501&gt;472.2,R501&lt;=672.8,M501&lt;=10),('[1]Pricing Schedule'!$F$103+('[1]Pricing Schedule'!$F$105*M501))*4,
IF(AND(I501=38000,R501&gt;472.2,R501&lt;=672.8,M501&gt;10),('[1]Pricing Schedule'!$F$111+('[1]Pricing Schedule'!$F$113*M501))*4,
IF(AND(I501=110000,R501&lt;=12.8,M501&gt;2),'[1]Pricing Schedule'!$F$62+('[1]Pricing Schedule'!$F$63*M501),
IF(AND(I501=110000,R501&lt;=12.8,M501&lt;=2),'[1]Pricing Schedule'!$F$96+('[1]Pricing Schedule'!$F$97*M501),
IF(AND(I501=110000,R501&gt;12.8,R501&lt;=22.8,M501&gt;3),'[1]Pricing Schedule'!$F$71+('[1]Pricing Schedule'!$F$72*M501),
IF(AND(I501=110000,R501&gt;12.8,R501&lt;=22.8,M501&lt;=3),'[1]Pricing Schedule'!$F$96+('[1]Pricing Schedule'!$F$97*M501),
IF(AND(I501=110000,R501&gt;22.8,R501&lt;=30.2),'[1]Pricing Schedule'!$F$80+('[1]Pricing Schedule'!$F$81*M501),
IF(AND(I501=110000,R501&gt;30.2,R501&lt;=45.9),'[1]Pricing Schedule'!$F$89+('[1]Pricing Schedule'!$F$90*M501),
IF(AND(I501=110000,R501&gt;45.9,R501&lt;=123.4),'[1]Pricing Schedule'!$F$96+('[1]Pricing Schedule'!$F$97*M501),
IF(AND(I501=110000,R501&gt;123.4,R501&lt;=168.2,M501&lt;=10),'[1]Pricing Schedule'!$F$103+('[1]Pricing Schedule'!$F$105*M501),
IF(AND(I501=110000,R501&gt;123.4,R501&lt;=168.2,M501&gt;10),'[1]Pricing Schedule'!$F$111+('[1]Pricing Schedule'!$F$113*M501),
IF(AND(I501=110000,R501&gt;168.2,R501&lt;=336.4,M501&lt;=10),('[1]Pricing Schedule'!$F$103+('[1]Pricing Schedule'!$F$105*M501))*2,
IF(AND(I501=110000,R501&gt;168.2,R501&lt;=336.4,M501&gt;10),('[1]Pricing Schedule'!$F$111+('[1]Pricing Schedule'!$F$113*M501))*2,
IF(AND(I501=110000,R501&gt;336.4,R501&lt;=504.6,M501&lt;=10),('[1]Pricing Schedule'!$F$103+('[1]Pricing Schedule'!$F$105*M501))*3,
IF(AND(I501=110000,R501&gt;336.4,R501&lt;=504.6,M501&gt;10),('[1]Pricing Schedule'!$F$111+('[1]Pricing Schedule'!$F$113*M501))*3,
IF(AND(I501=110000,R501&gt;504.6,R501&lt;=672.8,M501&lt;=10),('[1]Pricing Schedule'!$F$103+('[1]Pricing Schedule'!$F$105*M501))*4,
IF(AND(I501=110000,R501&gt;504.6,R501&lt;=672.8,M501&gt;10),('[1]Pricing Schedule'!$F$111+('[1]Pricing Schedule'!$F$113*M501))*4,
IF(AND(I501=110000,R501&gt;672.8,R501&lt;=841,M501&lt;=10),('[1]Pricing Schedule'!$F$103+('[1]Pricing Schedule'!$F$105*M501))*5,
IF(AND(I501=110000,R501&gt;672.8,R501&lt;=841,M501&gt;10),('[1]Pricing Schedule'!$F$111+('[1]Pricing Schedule'!$F$113*M501))*5,
IF(AND(I501=110000,R501&gt;672.8,R501&lt;=841,M501&lt;=10),('[1]Pricing Schedule'!$F$103+('[1]Pricing Schedule'!$F$105*M501))*5,
IF(AND(I501=110000,R501&gt;672.8,R501&lt;=841,M501&gt;10),('[1]Pricing Schedule'!$F$111+('[1]Pricing Schedule'!$F$113*M501))*5,
IF(AND(I501=110000,R501&gt;1345.6,R501&lt;=1513.8,M501&lt;=10),('[1]Pricing Schedule'!$F$103+('[1]Pricing Schedule'!$F$105*M501))*9,
IF(AND(I501=110000,R501&gt;1345.6,R501&lt;=1513.8,M501&gt;10),('[1]Pricing Schedule'!$F$111+('[1]Pricing Schedule'!$F$113*M501))*9,
9999999999)))))))))))))))))))))))))))))))))))))))</f>
        <v>1966840</v>
      </c>
      <c r="T501" s="21">
        <f>IF(AND(I501=38000,R501&lt;=4.5,M501&gt;8),'[1]Pricing Schedule'!$J$9,
IF(AND(I501=38000,R501&lt;=4.5,M501&lt;=8),'[1]Pricing Schedule'!$J$36,
IF(AND(I501=38000,R501&gt;4.5,R501&lt;=9,M501&gt;8),'[1]Pricing Schedule'!$J$18,
IF(AND(I501=38000,R501&gt;4.5,R501&lt;=9,M501&lt;=8),'[1]Pricing Schedule'!$J$36,
IF(AND(I501=38000,R501&gt;9,R501&lt;=12.8,M501&gt;8),'[1]Pricing Schedule'!$J$27,
IF(AND(I501=38000,R501&gt;9,R501&lt;=12.8,M501&lt;=8),'[1]Pricing Schedule'!$J$36,
IF(AND(I501=38000,R501&gt;12.8,R501&lt;=22.8),'[1]Pricing Schedule'!$J$36,
IF(AND(I501=38000,R501&gt;22.8,R501&lt;=30.2),'[1]Pricing Schedule'!$J$45,
IF(AND(I501=38000,R501&gt;30.2,R501&lt;=45.9),'[1]Pricing Schedule'!$J$54,
IF(AND(I501=38000,R501&gt;45.9,R501&lt;=123.4),'[1]Pricing Schedule'!$J$97,
IF(AND(I501=38000,R501&gt;123.4,R501&lt;=168.2,M501&lt;=10),'[1]Pricing Schedule'!$J$105,
IF(AND(I501=38000,R501&gt;123.4,R501&lt;=168.2,M501&gt;10),'[1]Pricing Schedule'!$J$113,
IF(AND(I501=38000,R501&gt;168.2,R501&lt;=336.4,M501&lt;=10),('[1]Pricing Schedule'!$J$105),
IF(AND(I501=38000,R501&gt;168.2,R501&lt;=336.4,M501&gt;10),('[1]Pricing Schedule'!$J$113),
IF(AND(I501=38000,R501&gt;336.4,R501&lt;=504.6,M501&lt;=10),('[1]Pricing Schedule'!$J$105),
IF(AND(I501=38000,R501&gt;336.4,R501&lt;=504.6,M501&gt;10),('[1]Pricing Schedule'!$J$113),
IF(AND(I501=38000,R501&gt;504.6,R501&lt;=672.8,M501&lt;=10),('[1]Pricing Schedule'!$J$105),
IF(AND(I501=38000,R501&gt;504.6,R501&lt;=672.8,M501&gt;10),('[1]Pricing Schedule'!$J$113),
IF(AND(I501=110000,R501&lt;=12.8,M501&gt;2),'[1]Pricing Schedule'!$J$63,
IF(AND(I501=110000,R501&lt;=12.8,M501&lt;=2),'[1]Pricing Schedule'!$J$97,
IF(AND(I501=110000,R501&gt;12.8,R501&lt;=22.8,M501&gt;3),'[1]Pricing Schedule'!$J$72,
IF(AND(I501=110000,R501&gt;12.8,R501&lt;=22.8,M501&lt;=3),'[1]Pricing Schedule'!$J$97,
IF(AND(I501=110000,R501&gt;22.8,R501&lt;=30.2),'[1]Pricing Schedule'!$J$81,
IF(AND(I501=110000,R501&gt;30.2,R501&lt;=45.9),'[1]Pricing Schedule'!$J$90,
IF(AND(I501=110000,R501&gt;45.9,R501&lt;=123.4),'[1]Pricing Schedule'!$J$97,
IF(AND(I501=110000,R501&gt;123.4,R501&lt;=168.2,M501&lt;=10),'[1]Pricing Schedule'!$J$105,
IF(AND(I501=110000,R501&gt;123.4,R501&lt;=168.2,M501&gt;10),'[1]Pricing Schedule'!$J$113,
IF(AND(I501=110000,R501&gt;168.2,R501&lt;=336.2,M501&lt;=10),('[1]Pricing Schedule'!$J$105),
IF(AND(I501=110000,R501&gt;168.2,R501&lt;=336.2,M501&gt;10),('[1]Pricing Schedule'!$J$113),
IF(AND(I501=110000,R501&gt;336.4,R501&lt;=504.6,M501&lt;=10),('[1]Pricing Schedule'!$J$105),
IF(AND(I501=110000,R501&gt;336.4,R501&lt;=504.6,M501&gt;10),('[1]Pricing Schedule'!$J$113),
IF(AND(I501=110000,R501&gt;504.6,R501&lt;=672.8,M501&lt;=10),('[1]Pricing Schedule'!$J$105),
IF(AND(I501=110000,R501&gt;504.6,R501&lt;=672.8,M501&gt;10),('[1]Pricing Schedule'!$J$113),
IF(AND(I501=110000,R501&gt;672.8,R501&lt;=841,M501&lt;=10),('[1]Pricing Schedule'!$J$105),
IF(AND(I501=110000,R501&gt;672.8,R501&lt;=841,M501&gt;10),('[1]Pricing Schedule'!$J$113),
IF(AND(I501=110000,R501&gt;1682,R501&lt;=1850.2,M501&lt;=10),('[1]Pricing Schedule'!$J$105),
IF(AND(I501=110000,R501&gt;1682,R501&lt;=1850.2,M501&gt;10),('[1]Pricing Schedule'!$J$113),
IF(AND(I501=110000,R501&gt;2018.4,R501&lt;=2186.6,M501&lt;=10),('[1]Pricing Schedule'!$J$105),
IF(AND(I501=110000,R501&gt;2018.4,R501&lt;=2186.6,M501&gt;10),('[1]Pricing Schedule'!$J$113),999999999)))))))))))))))))))))))))))))))))))))))</f>
        <v>1</v>
      </c>
      <c r="U501" s="40">
        <f t="shared" si="48"/>
        <v>468295.23809523805</v>
      </c>
      <c r="V501" s="41">
        <f t="shared" si="49"/>
        <v>2.135405015151207</v>
      </c>
      <c r="Y501" s="23">
        <v>585</v>
      </c>
      <c r="Z501" s="23">
        <v>253</v>
      </c>
      <c r="AR501" s="35"/>
    </row>
    <row r="502" spans="1:44">
      <c r="A502" s="23">
        <v>502</v>
      </c>
      <c r="B502" s="23">
        <v>502</v>
      </c>
      <c r="C502" s="23" t="s">
        <v>921</v>
      </c>
      <c r="D502" s="23" t="s">
        <v>149</v>
      </c>
      <c r="E502" s="23" t="s">
        <v>149</v>
      </c>
      <c r="F502" s="23" t="s">
        <v>413</v>
      </c>
      <c r="G502" s="23" t="s">
        <v>414</v>
      </c>
      <c r="H502" s="23" t="s">
        <v>113</v>
      </c>
      <c r="I502" s="13">
        <v>38000</v>
      </c>
      <c r="J502" s="13">
        <v>38000</v>
      </c>
      <c r="K502" s="23" t="s">
        <v>119</v>
      </c>
      <c r="L502" s="24">
        <v>25.701000000000001</v>
      </c>
      <c r="M502" s="37">
        <f t="shared" si="44"/>
        <v>26</v>
      </c>
      <c r="N502" s="24">
        <v>0.154</v>
      </c>
      <c r="O502" s="13">
        <v>2</v>
      </c>
      <c r="P502" s="36">
        <f t="shared" si="45"/>
        <v>0.154</v>
      </c>
      <c r="Q502" s="38">
        <f t="shared" si="46"/>
        <v>4.2</v>
      </c>
      <c r="R502" s="37">
        <f t="shared" si="47"/>
        <v>4.2</v>
      </c>
      <c r="S502" s="39">
        <f>IF(AND(I502=38000,R502&lt;=4.5,M502&gt;8),'[1]Pricing Schedule'!$F$8+('[1]Pricing Schedule'!$F$9*M502),
IF(AND(I502=38000,R502&lt;=4.5,M502&lt;=8),'[1]Pricing Schedule'!$F$34+('[1]Pricing Schedule'!$F$36*M502),
IF(AND(I502=38000,R502&gt;4.5,R502&lt;=9,M502&gt;8),'[1]Pricing Schedule'!$F$17+('[1]Pricing Schedule'!$F$18*M502),
IF(AND(I502=38000,R502&gt;4.5,R502&lt;=9,M502&lt;=8),'[1]Pricing Schedule'!$F$34+('[1]Pricing Schedule'!$F$36*M502),
IF(AND(I502=38000,R502&gt;9,R502&lt;=12.8,M502&gt;8),'[1]Pricing Schedule'!$F$26+('[1]Pricing Schedule'!$F$27*M502),
IF(AND(I502=38000,R502&gt;9,R502&lt;=12.8,M502&lt;=8),'[1]Pricing Schedule'!$F$34+('[1]Pricing Schedule'!$F$36*M502),
IF(AND(I502=38000,R502&gt;12.8,R502&lt;=22.8),'[1]Pricing Schedule'!$F$34+('[1]Pricing Schedule'!$F$36*M502),
IF(AND(I502=38000,R502&gt;22.8,R502&lt;=30.2),'[1]Pricing Schedule'!$F$43+('[1]Pricing Schedule'!$F$45*M502),
IF(AND(I502=38000,R502&gt;30.2,R502&lt;=45.9),'[1]Pricing Schedule'!$F$52+('[1]Pricing Schedule'!$F$54*M502),
IF(AND(I502=38000,R502&gt;45.9,R502&lt;=123.4),'[1]Pricing Schedule'!$F$96+('[1]Pricing Schedule'!$F$97*M502),
IF(AND(I502=38000,R502&gt;123.4,R502&lt;=168.2,M502&lt;=10),'[1]Pricing Schedule'!$F$103+('[1]Pricing Schedule'!$F$105*M502),
IF(AND(I502=38000,R502&gt;123.4,R502&lt;=168.2,M502&gt;10),'[1]Pricing Schedule'!$F$111+('[1]Pricing Schedule'!$F$113*M502),
IF(AND(I502=38000,R502&gt;157.4,R502&lt;=336.4,M502&lt;=10),('[1]Pricing Schedule'!$F$103+('[1]Pricing Schedule'!$F$105*M502))*2,
IF(AND(I502=38000,R502&gt;157.4,R502&lt;=336.4,M502&gt;10),('[1]Pricing Schedule'!$F$111+('[1]Pricing Schedule'!$F$113*M502))*2,
IF(AND(I502=38000,R502&gt;314.8,R502&lt;=504.6,M502&lt;=10),('[1]Pricing Schedule'!$F$103+('[1]Pricing Schedule'!$F$105*M502))*3,
IF(AND(I502=38000,R502&gt;314.8,R502&lt;=504.6,M502&gt;10),('[1]Pricing Schedule'!$F$111+('[1]Pricing Schedule'!$F$113*M502))*3,
IF(AND(I502=38000,R502&gt;472.2,R502&lt;=672.8,M502&lt;=10),('[1]Pricing Schedule'!$F$103+('[1]Pricing Schedule'!$F$105*M502))*4,
IF(AND(I502=38000,R502&gt;472.2,R502&lt;=672.8,M502&gt;10),('[1]Pricing Schedule'!$F$111+('[1]Pricing Schedule'!$F$113*M502))*4,
IF(AND(I502=110000,R502&lt;=12.8,M502&gt;2),'[1]Pricing Schedule'!$F$62+('[1]Pricing Schedule'!$F$63*M502),
IF(AND(I502=110000,R502&lt;=12.8,M502&lt;=2),'[1]Pricing Schedule'!$F$96+('[1]Pricing Schedule'!$F$97*M502),
IF(AND(I502=110000,R502&gt;12.8,R502&lt;=22.8,M502&gt;3),'[1]Pricing Schedule'!$F$71+('[1]Pricing Schedule'!$F$72*M502),
IF(AND(I502=110000,R502&gt;12.8,R502&lt;=22.8,M502&lt;=3),'[1]Pricing Schedule'!$F$96+('[1]Pricing Schedule'!$F$97*M502),
IF(AND(I502=110000,R502&gt;22.8,R502&lt;=30.2),'[1]Pricing Schedule'!$F$80+('[1]Pricing Schedule'!$F$81*M502),
IF(AND(I502=110000,R502&gt;30.2,R502&lt;=45.9),'[1]Pricing Schedule'!$F$89+('[1]Pricing Schedule'!$F$90*M502),
IF(AND(I502=110000,R502&gt;45.9,R502&lt;=123.4),'[1]Pricing Schedule'!$F$96+('[1]Pricing Schedule'!$F$97*M502),
IF(AND(I502=110000,R502&gt;123.4,R502&lt;=168.2,M502&lt;=10),'[1]Pricing Schedule'!$F$103+('[1]Pricing Schedule'!$F$105*M502),
IF(AND(I502=110000,R502&gt;123.4,R502&lt;=168.2,M502&gt;10),'[1]Pricing Schedule'!$F$111+('[1]Pricing Schedule'!$F$113*M502),
IF(AND(I502=110000,R502&gt;168.2,R502&lt;=336.4,M502&lt;=10),('[1]Pricing Schedule'!$F$103+('[1]Pricing Schedule'!$F$105*M502))*2,
IF(AND(I502=110000,R502&gt;168.2,R502&lt;=336.4,M502&gt;10),('[1]Pricing Schedule'!$F$111+('[1]Pricing Schedule'!$F$113*M502))*2,
IF(AND(I502=110000,R502&gt;336.4,R502&lt;=504.6,M502&lt;=10),('[1]Pricing Schedule'!$F$103+('[1]Pricing Schedule'!$F$105*M502))*3,
IF(AND(I502=110000,R502&gt;336.4,R502&lt;=504.6,M502&gt;10),('[1]Pricing Schedule'!$F$111+('[1]Pricing Schedule'!$F$113*M502))*3,
IF(AND(I502=110000,R502&gt;504.6,R502&lt;=672.8,M502&lt;=10),('[1]Pricing Schedule'!$F$103+('[1]Pricing Schedule'!$F$105*M502))*4,
IF(AND(I502=110000,R502&gt;504.6,R502&lt;=672.8,M502&gt;10),('[1]Pricing Schedule'!$F$111+('[1]Pricing Schedule'!$F$113*M502))*4,
IF(AND(I502=110000,R502&gt;672.8,R502&lt;=841,M502&lt;=10),('[1]Pricing Schedule'!$F$103+('[1]Pricing Schedule'!$F$105*M502))*5,
IF(AND(I502=110000,R502&gt;672.8,R502&lt;=841,M502&gt;10),('[1]Pricing Schedule'!$F$111+('[1]Pricing Schedule'!$F$113*M502))*5,
IF(AND(I502=110000,R502&gt;672.8,R502&lt;=841,M502&lt;=10),('[1]Pricing Schedule'!$F$103+('[1]Pricing Schedule'!$F$105*M502))*5,
IF(AND(I502=110000,R502&gt;672.8,R502&lt;=841,M502&gt;10),('[1]Pricing Schedule'!$F$111+('[1]Pricing Schedule'!$F$113*M502))*5,
IF(AND(I502=110000,R502&gt;1345.6,R502&lt;=1513.8,M502&lt;=10),('[1]Pricing Schedule'!$F$103+('[1]Pricing Schedule'!$F$105*M502))*9,
IF(AND(I502=110000,R502&gt;1345.6,R502&lt;=1513.8,M502&gt;10),('[1]Pricing Schedule'!$F$111+('[1]Pricing Schedule'!$F$113*M502))*9,
9999999999)))))))))))))))))))))))))))))))))))))))</f>
        <v>2230340</v>
      </c>
      <c r="T502" s="21">
        <f>IF(AND(I502=38000,R502&lt;=4.5,M502&gt;8),'[1]Pricing Schedule'!$J$9,
IF(AND(I502=38000,R502&lt;=4.5,M502&lt;=8),'[1]Pricing Schedule'!$J$36,
IF(AND(I502=38000,R502&gt;4.5,R502&lt;=9,M502&gt;8),'[1]Pricing Schedule'!$J$18,
IF(AND(I502=38000,R502&gt;4.5,R502&lt;=9,M502&lt;=8),'[1]Pricing Schedule'!$J$36,
IF(AND(I502=38000,R502&gt;9,R502&lt;=12.8,M502&gt;8),'[1]Pricing Schedule'!$J$27,
IF(AND(I502=38000,R502&gt;9,R502&lt;=12.8,M502&lt;=8),'[1]Pricing Schedule'!$J$36,
IF(AND(I502=38000,R502&gt;12.8,R502&lt;=22.8),'[1]Pricing Schedule'!$J$36,
IF(AND(I502=38000,R502&gt;22.8,R502&lt;=30.2),'[1]Pricing Schedule'!$J$45,
IF(AND(I502=38000,R502&gt;30.2,R502&lt;=45.9),'[1]Pricing Schedule'!$J$54,
IF(AND(I502=38000,R502&gt;45.9,R502&lt;=123.4),'[1]Pricing Schedule'!$J$97,
IF(AND(I502=38000,R502&gt;123.4,R502&lt;=168.2,M502&lt;=10),'[1]Pricing Schedule'!$J$105,
IF(AND(I502=38000,R502&gt;123.4,R502&lt;=168.2,M502&gt;10),'[1]Pricing Schedule'!$J$113,
IF(AND(I502=38000,R502&gt;168.2,R502&lt;=336.4,M502&lt;=10),('[1]Pricing Schedule'!$J$105),
IF(AND(I502=38000,R502&gt;168.2,R502&lt;=336.4,M502&gt;10),('[1]Pricing Schedule'!$J$113),
IF(AND(I502=38000,R502&gt;336.4,R502&lt;=504.6,M502&lt;=10),('[1]Pricing Schedule'!$J$105),
IF(AND(I502=38000,R502&gt;336.4,R502&lt;=504.6,M502&gt;10),('[1]Pricing Schedule'!$J$113),
IF(AND(I502=38000,R502&gt;504.6,R502&lt;=672.8,M502&lt;=10),('[1]Pricing Schedule'!$J$105),
IF(AND(I502=38000,R502&gt;504.6,R502&lt;=672.8,M502&gt;10),('[1]Pricing Schedule'!$J$113),
IF(AND(I502=110000,R502&lt;=12.8,M502&gt;2),'[1]Pricing Schedule'!$J$63,
IF(AND(I502=110000,R502&lt;=12.8,M502&lt;=2),'[1]Pricing Schedule'!$J$97,
IF(AND(I502=110000,R502&gt;12.8,R502&lt;=22.8,M502&gt;3),'[1]Pricing Schedule'!$J$72,
IF(AND(I502=110000,R502&gt;12.8,R502&lt;=22.8,M502&lt;=3),'[1]Pricing Schedule'!$J$97,
IF(AND(I502=110000,R502&gt;22.8,R502&lt;=30.2),'[1]Pricing Schedule'!$J$81,
IF(AND(I502=110000,R502&gt;30.2,R502&lt;=45.9),'[1]Pricing Schedule'!$J$90,
IF(AND(I502=110000,R502&gt;45.9,R502&lt;=123.4),'[1]Pricing Schedule'!$J$97,
IF(AND(I502=110000,R502&gt;123.4,R502&lt;=168.2,M502&lt;=10),'[1]Pricing Schedule'!$J$105,
IF(AND(I502=110000,R502&gt;123.4,R502&lt;=168.2,M502&gt;10),'[1]Pricing Schedule'!$J$113,
IF(AND(I502=110000,R502&gt;168.2,R502&lt;=336.2,M502&lt;=10),('[1]Pricing Schedule'!$J$105),
IF(AND(I502=110000,R502&gt;168.2,R502&lt;=336.2,M502&gt;10),('[1]Pricing Schedule'!$J$113),
IF(AND(I502=110000,R502&gt;336.4,R502&lt;=504.6,M502&lt;=10),('[1]Pricing Schedule'!$J$105),
IF(AND(I502=110000,R502&gt;336.4,R502&lt;=504.6,M502&gt;10),('[1]Pricing Schedule'!$J$113),
IF(AND(I502=110000,R502&gt;504.6,R502&lt;=672.8,M502&lt;=10),('[1]Pricing Schedule'!$J$105),
IF(AND(I502=110000,R502&gt;504.6,R502&lt;=672.8,M502&gt;10),('[1]Pricing Schedule'!$J$113),
IF(AND(I502=110000,R502&gt;672.8,R502&lt;=841,M502&lt;=10),('[1]Pricing Schedule'!$J$105),
IF(AND(I502=110000,R502&gt;672.8,R502&lt;=841,M502&gt;10),('[1]Pricing Schedule'!$J$113),
IF(AND(I502=110000,R502&gt;1682,R502&lt;=1850.2,M502&lt;=10),('[1]Pricing Schedule'!$J$105),
IF(AND(I502=110000,R502&gt;1682,R502&lt;=1850.2,M502&gt;10),('[1]Pricing Schedule'!$J$113),
IF(AND(I502=110000,R502&gt;2018.4,R502&lt;=2186.6,M502&lt;=10),('[1]Pricing Schedule'!$J$105),
IF(AND(I502=110000,R502&gt;2018.4,R502&lt;=2186.6,M502&gt;10),('[1]Pricing Schedule'!$J$113),999999999)))))))))))))))))))))))))))))))))))))))</f>
        <v>1</v>
      </c>
      <c r="U502" s="40">
        <f t="shared" si="48"/>
        <v>531033.33333333326</v>
      </c>
      <c r="V502" s="41">
        <f t="shared" si="49"/>
        <v>1.8831209591362752</v>
      </c>
      <c r="Y502" s="23">
        <v>138</v>
      </c>
      <c r="Z502" s="23">
        <v>562</v>
      </c>
      <c r="AR502" s="35"/>
    </row>
    <row r="503" spans="1:44">
      <c r="A503" s="23">
        <v>503</v>
      </c>
      <c r="B503" s="23">
        <v>503</v>
      </c>
      <c r="C503" s="23" t="s">
        <v>922</v>
      </c>
      <c r="D503" s="23" t="s">
        <v>149</v>
      </c>
      <c r="E503" s="23" t="s">
        <v>149</v>
      </c>
      <c r="F503" s="23" t="s">
        <v>413</v>
      </c>
      <c r="G503" s="23" t="s">
        <v>414</v>
      </c>
      <c r="H503" s="23" t="s">
        <v>113</v>
      </c>
      <c r="I503" s="13">
        <v>38000</v>
      </c>
      <c r="J503" s="13">
        <v>38000</v>
      </c>
      <c r="K503" s="23" t="s">
        <v>119</v>
      </c>
      <c r="L503" s="24">
        <v>15.634</v>
      </c>
      <c r="M503" s="37">
        <f t="shared" si="44"/>
        <v>16</v>
      </c>
      <c r="N503" s="24">
        <v>0.15</v>
      </c>
      <c r="O503" s="13">
        <v>2</v>
      </c>
      <c r="P503" s="36">
        <f t="shared" si="45"/>
        <v>0.15</v>
      </c>
      <c r="Q503" s="38">
        <f t="shared" si="46"/>
        <v>4.2</v>
      </c>
      <c r="R503" s="37">
        <f t="shared" si="47"/>
        <v>4.2</v>
      </c>
      <c r="S503" s="39">
        <f>IF(AND(I503=38000,R503&lt;=4.5,M503&gt;8),'[1]Pricing Schedule'!$F$8+('[1]Pricing Schedule'!$F$9*M503),
IF(AND(I503=38000,R503&lt;=4.5,M503&lt;=8),'[1]Pricing Schedule'!$F$34+('[1]Pricing Schedule'!$F$36*M503),
IF(AND(I503=38000,R503&gt;4.5,R503&lt;=9,M503&gt;8),'[1]Pricing Schedule'!$F$17+('[1]Pricing Schedule'!$F$18*M503),
IF(AND(I503=38000,R503&gt;4.5,R503&lt;=9,M503&lt;=8),'[1]Pricing Schedule'!$F$34+('[1]Pricing Schedule'!$F$36*M503),
IF(AND(I503=38000,R503&gt;9,R503&lt;=12.8,M503&gt;8),'[1]Pricing Schedule'!$F$26+('[1]Pricing Schedule'!$F$27*M503),
IF(AND(I503=38000,R503&gt;9,R503&lt;=12.8,M503&lt;=8),'[1]Pricing Schedule'!$F$34+('[1]Pricing Schedule'!$F$36*M503),
IF(AND(I503=38000,R503&gt;12.8,R503&lt;=22.8),'[1]Pricing Schedule'!$F$34+('[1]Pricing Schedule'!$F$36*M503),
IF(AND(I503=38000,R503&gt;22.8,R503&lt;=30.2),'[1]Pricing Schedule'!$F$43+('[1]Pricing Schedule'!$F$45*M503),
IF(AND(I503=38000,R503&gt;30.2,R503&lt;=45.9),'[1]Pricing Schedule'!$F$52+('[1]Pricing Schedule'!$F$54*M503),
IF(AND(I503=38000,R503&gt;45.9,R503&lt;=123.4),'[1]Pricing Schedule'!$F$96+('[1]Pricing Schedule'!$F$97*M503),
IF(AND(I503=38000,R503&gt;123.4,R503&lt;=168.2,M503&lt;=10),'[1]Pricing Schedule'!$F$103+('[1]Pricing Schedule'!$F$105*M503),
IF(AND(I503=38000,R503&gt;123.4,R503&lt;=168.2,M503&gt;10),'[1]Pricing Schedule'!$F$111+('[1]Pricing Schedule'!$F$113*M503),
IF(AND(I503=38000,R503&gt;157.4,R503&lt;=336.4,M503&lt;=10),('[1]Pricing Schedule'!$F$103+('[1]Pricing Schedule'!$F$105*M503))*2,
IF(AND(I503=38000,R503&gt;157.4,R503&lt;=336.4,M503&gt;10),('[1]Pricing Schedule'!$F$111+('[1]Pricing Schedule'!$F$113*M503))*2,
IF(AND(I503=38000,R503&gt;314.8,R503&lt;=504.6,M503&lt;=10),('[1]Pricing Schedule'!$F$103+('[1]Pricing Schedule'!$F$105*M503))*3,
IF(AND(I503=38000,R503&gt;314.8,R503&lt;=504.6,M503&gt;10),('[1]Pricing Schedule'!$F$111+('[1]Pricing Schedule'!$F$113*M503))*3,
IF(AND(I503=38000,R503&gt;472.2,R503&lt;=672.8,M503&lt;=10),('[1]Pricing Schedule'!$F$103+('[1]Pricing Schedule'!$F$105*M503))*4,
IF(AND(I503=38000,R503&gt;472.2,R503&lt;=672.8,M503&gt;10),('[1]Pricing Schedule'!$F$111+('[1]Pricing Schedule'!$F$113*M503))*4,
IF(AND(I503=110000,R503&lt;=12.8,M503&gt;2),'[1]Pricing Schedule'!$F$62+('[1]Pricing Schedule'!$F$63*M503),
IF(AND(I503=110000,R503&lt;=12.8,M503&lt;=2),'[1]Pricing Schedule'!$F$96+('[1]Pricing Schedule'!$F$97*M503),
IF(AND(I503=110000,R503&gt;12.8,R503&lt;=22.8,M503&gt;3),'[1]Pricing Schedule'!$F$71+('[1]Pricing Schedule'!$F$72*M503),
IF(AND(I503=110000,R503&gt;12.8,R503&lt;=22.8,M503&lt;=3),'[1]Pricing Schedule'!$F$96+('[1]Pricing Schedule'!$F$97*M503),
IF(AND(I503=110000,R503&gt;22.8,R503&lt;=30.2),'[1]Pricing Schedule'!$F$80+('[1]Pricing Schedule'!$F$81*M503),
IF(AND(I503=110000,R503&gt;30.2,R503&lt;=45.9),'[1]Pricing Schedule'!$F$89+('[1]Pricing Schedule'!$F$90*M503),
IF(AND(I503=110000,R503&gt;45.9,R503&lt;=123.4),'[1]Pricing Schedule'!$F$96+('[1]Pricing Schedule'!$F$97*M503),
IF(AND(I503=110000,R503&gt;123.4,R503&lt;=168.2,M503&lt;=10),'[1]Pricing Schedule'!$F$103+('[1]Pricing Schedule'!$F$105*M503),
IF(AND(I503=110000,R503&gt;123.4,R503&lt;=168.2,M503&gt;10),'[1]Pricing Schedule'!$F$111+('[1]Pricing Schedule'!$F$113*M503),
IF(AND(I503=110000,R503&gt;168.2,R503&lt;=336.4,M503&lt;=10),('[1]Pricing Schedule'!$F$103+('[1]Pricing Schedule'!$F$105*M503))*2,
IF(AND(I503=110000,R503&gt;168.2,R503&lt;=336.4,M503&gt;10),('[1]Pricing Schedule'!$F$111+('[1]Pricing Schedule'!$F$113*M503))*2,
IF(AND(I503=110000,R503&gt;336.4,R503&lt;=504.6,M503&lt;=10),('[1]Pricing Schedule'!$F$103+('[1]Pricing Schedule'!$F$105*M503))*3,
IF(AND(I503=110000,R503&gt;336.4,R503&lt;=504.6,M503&gt;10),('[1]Pricing Schedule'!$F$111+('[1]Pricing Schedule'!$F$113*M503))*3,
IF(AND(I503=110000,R503&gt;504.6,R503&lt;=672.8,M503&lt;=10),('[1]Pricing Schedule'!$F$103+('[1]Pricing Schedule'!$F$105*M503))*4,
IF(AND(I503=110000,R503&gt;504.6,R503&lt;=672.8,M503&gt;10),('[1]Pricing Schedule'!$F$111+('[1]Pricing Schedule'!$F$113*M503))*4,
IF(AND(I503=110000,R503&gt;672.8,R503&lt;=841,M503&lt;=10),('[1]Pricing Schedule'!$F$103+('[1]Pricing Schedule'!$F$105*M503))*5,
IF(AND(I503=110000,R503&gt;672.8,R503&lt;=841,M503&gt;10),('[1]Pricing Schedule'!$F$111+('[1]Pricing Schedule'!$F$113*M503))*5,
IF(AND(I503=110000,R503&gt;672.8,R503&lt;=841,M503&lt;=10),('[1]Pricing Schedule'!$F$103+('[1]Pricing Schedule'!$F$105*M503))*5,
IF(AND(I503=110000,R503&gt;672.8,R503&lt;=841,M503&gt;10),('[1]Pricing Schedule'!$F$111+('[1]Pricing Schedule'!$F$113*M503))*5,
IF(AND(I503=110000,R503&gt;1345.6,R503&lt;=1513.8,M503&lt;=10),('[1]Pricing Schedule'!$F$103+('[1]Pricing Schedule'!$F$105*M503))*9,
IF(AND(I503=110000,R503&gt;1345.6,R503&lt;=1513.8,M503&gt;10),('[1]Pricing Schedule'!$F$111+('[1]Pricing Schedule'!$F$113*M503))*9,
9999999999)))))))))))))))))))))))))))))))))))))))</f>
        <v>1703340</v>
      </c>
      <c r="T503" s="21">
        <f>IF(AND(I503=38000,R503&lt;=4.5,M503&gt;8),'[1]Pricing Schedule'!$J$9,
IF(AND(I503=38000,R503&lt;=4.5,M503&lt;=8),'[1]Pricing Schedule'!$J$36,
IF(AND(I503=38000,R503&gt;4.5,R503&lt;=9,M503&gt;8),'[1]Pricing Schedule'!$J$18,
IF(AND(I503=38000,R503&gt;4.5,R503&lt;=9,M503&lt;=8),'[1]Pricing Schedule'!$J$36,
IF(AND(I503=38000,R503&gt;9,R503&lt;=12.8,M503&gt;8),'[1]Pricing Schedule'!$J$27,
IF(AND(I503=38000,R503&gt;9,R503&lt;=12.8,M503&lt;=8),'[1]Pricing Schedule'!$J$36,
IF(AND(I503=38000,R503&gt;12.8,R503&lt;=22.8),'[1]Pricing Schedule'!$J$36,
IF(AND(I503=38000,R503&gt;22.8,R503&lt;=30.2),'[1]Pricing Schedule'!$J$45,
IF(AND(I503=38000,R503&gt;30.2,R503&lt;=45.9),'[1]Pricing Schedule'!$J$54,
IF(AND(I503=38000,R503&gt;45.9,R503&lt;=123.4),'[1]Pricing Schedule'!$J$97,
IF(AND(I503=38000,R503&gt;123.4,R503&lt;=168.2,M503&lt;=10),'[1]Pricing Schedule'!$J$105,
IF(AND(I503=38000,R503&gt;123.4,R503&lt;=168.2,M503&gt;10),'[1]Pricing Schedule'!$J$113,
IF(AND(I503=38000,R503&gt;168.2,R503&lt;=336.4,M503&lt;=10),('[1]Pricing Schedule'!$J$105),
IF(AND(I503=38000,R503&gt;168.2,R503&lt;=336.4,M503&gt;10),('[1]Pricing Schedule'!$J$113),
IF(AND(I503=38000,R503&gt;336.4,R503&lt;=504.6,M503&lt;=10),('[1]Pricing Schedule'!$J$105),
IF(AND(I503=38000,R503&gt;336.4,R503&lt;=504.6,M503&gt;10),('[1]Pricing Schedule'!$J$113),
IF(AND(I503=38000,R503&gt;504.6,R503&lt;=672.8,M503&lt;=10),('[1]Pricing Schedule'!$J$105),
IF(AND(I503=38000,R503&gt;504.6,R503&lt;=672.8,M503&gt;10),('[1]Pricing Schedule'!$J$113),
IF(AND(I503=110000,R503&lt;=12.8,M503&gt;2),'[1]Pricing Schedule'!$J$63,
IF(AND(I503=110000,R503&lt;=12.8,M503&lt;=2),'[1]Pricing Schedule'!$J$97,
IF(AND(I503=110000,R503&gt;12.8,R503&lt;=22.8,M503&gt;3),'[1]Pricing Schedule'!$J$72,
IF(AND(I503=110000,R503&gt;12.8,R503&lt;=22.8,M503&lt;=3),'[1]Pricing Schedule'!$J$97,
IF(AND(I503=110000,R503&gt;22.8,R503&lt;=30.2),'[1]Pricing Schedule'!$J$81,
IF(AND(I503=110000,R503&gt;30.2,R503&lt;=45.9),'[1]Pricing Schedule'!$J$90,
IF(AND(I503=110000,R503&gt;45.9,R503&lt;=123.4),'[1]Pricing Schedule'!$J$97,
IF(AND(I503=110000,R503&gt;123.4,R503&lt;=168.2,M503&lt;=10),'[1]Pricing Schedule'!$J$105,
IF(AND(I503=110000,R503&gt;123.4,R503&lt;=168.2,M503&gt;10),'[1]Pricing Schedule'!$J$113,
IF(AND(I503=110000,R503&gt;168.2,R503&lt;=336.2,M503&lt;=10),('[1]Pricing Schedule'!$J$105),
IF(AND(I503=110000,R503&gt;168.2,R503&lt;=336.2,M503&gt;10),('[1]Pricing Schedule'!$J$113),
IF(AND(I503=110000,R503&gt;336.4,R503&lt;=504.6,M503&lt;=10),('[1]Pricing Schedule'!$J$105),
IF(AND(I503=110000,R503&gt;336.4,R503&lt;=504.6,M503&gt;10),('[1]Pricing Schedule'!$J$113),
IF(AND(I503=110000,R503&gt;504.6,R503&lt;=672.8,M503&lt;=10),('[1]Pricing Schedule'!$J$105),
IF(AND(I503=110000,R503&gt;504.6,R503&lt;=672.8,M503&gt;10),('[1]Pricing Schedule'!$J$113),
IF(AND(I503=110000,R503&gt;672.8,R503&lt;=841,M503&lt;=10),('[1]Pricing Schedule'!$J$105),
IF(AND(I503=110000,R503&gt;672.8,R503&lt;=841,M503&gt;10),('[1]Pricing Schedule'!$J$113),
IF(AND(I503=110000,R503&gt;1682,R503&lt;=1850.2,M503&lt;=10),('[1]Pricing Schedule'!$J$105),
IF(AND(I503=110000,R503&gt;1682,R503&lt;=1850.2,M503&gt;10),('[1]Pricing Schedule'!$J$113),
IF(AND(I503=110000,R503&gt;2018.4,R503&lt;=2186.6,M503&lt;=10),('[1]Pricing Schedule'!$J$105),
IF(AND(I503=110000,R503&gt;2018.4,R503&lt;=2186.6,M503&gt;10),('[1]Pricing Schedule'!$J$113),999999999)))))))))))))))))))))))))))))))))))))))</f>
        <v>1</v>
      </c>
      <c r="U503" s="40">
        <f t="shared" si="48"/>
        <v>405557.14285714284</v>
      </c>
      <c r="V503" s="41">
        <f t="shared" si="49"/>
        <v>2.4657437739969708</v>
      </c>
      <c r="Y503" s="23">
        <v>133</v>
      </c>
      <c r="Z503" s="23">
        <v>562</v>
      </c>
      <c r="AR503" s="35"/>
    </row>
    <row r="504" spans="1:44">
      <c r="A504" s="23">
        <v>504</v>
      </c>
      <c r="B504" s="23">
        <v>504</v>
      </c>
      <c r="C504" s="23" t="s">
        <v>923</v>
      </c>
      <c r="D504" s="23" t="s">
        <v>149</v>
      </c>
      <c r="E504" s="23" t="s">
        <v>149</v>
      </c>
      <c r="F504" s="23" t="s">
        <v>191</v>
      </c>
      <c r="G504" s="23" t="s">
        <v>192</v>
      </c>
      <c r="H504" s="23" t="s">
        <v>113</v>
      </c>
      <c r="I504" s="13">
        <v>38000</v>
      </c>
      <c r="J504" s="13">
        <v>38000</v>
      </c>
      <c r="K504" s="13">
        <v>20000</v>
      </c>
      <c r="L504" s="24">
        <v>10.195</v>
      </c>
      <c r="M504" s="37">
        <f t="shared" si="44"/>
        <v>11</v>
      </c>
      <c r="N504" s="24">
        <v>0.12</v>
      </c>
      <c r="O504" s="13">
        <v>2</v>
      </c>
      <c r="P504" s="36">
        <f t="shared" si="45"/>
        <v>0.12</v>
      </c>
      <c r="Q504" s="38">
        <f t="shared" si="46"/>
        <v>4.2</v>
      </c>
      <c r="R504" s="37">
        <f t="shared" si="47"/>
        <v>4.2</v>
      </c>
      <c r="S504" s="39">
        <f>IF(AND(I504=38000,R504&lt;=4.5,M504&gt;8),'[1]Pricing Schedule'!$F$8+('[1]Pricing Schedule'!$F$9*M504),
IF(AND(I504=38000,R504&lt;=4.5,M504&lt;=8),'[1]Pricing Schedule'!$F$34+('[1]Pricing Schedule'!$F$36*M504),
IF(AND(I504=38000,R504&gt;4.5,R504&lt;=9,M504&gt;8),'[1]Pricing Schedule'!$F$17+('[1]Pricing Schedule'!$F$18*M504),
IF(AND(I504=38000,R504&gt;4.5,R504&lt;=9,M504&lt;=8),'[1]Pricing Schedule'!$F$34+('[1]Pricing Schedule'!$F$36*M504),
IF(AND(I504=38000,R504&gt;9,R504&lt;=12.8,M504&gt;8),'[1]Pricing Schedule'!$F$26+('[1]Pricing Schedule'!$F$27*M504),
IF(AND(I504=38000,R504&gt;9,R504&lt;=12.8,M504&lt;=8),'[1]Pricing Schedule'!$F$34+('[1]Pricing Schedule'!$F$36*M504),
IF(AND(I504=38000,R504&gt;12.8,R504&lt;=22.8),'[1]Pricing Schedule'!$F$34+('[1]Pricing Schedule'!$F$36*M504),
IF(AND(I504=38000,R504&gt;22.8,R504&lt;=30.2),'[1]Pricing Schedule'!$F$43+('[1]Pricing Schedule'!$F$45*M504),
IF(AND(I504=38000,R504&gt;30.2,R504&lt;=45.9),'[1]Pricing Schedule'!$F$52+('[1]Pricing Schedule'!$F$54*M504),
IF(AND(I504=38000,R504&gt;45.9,R504&lt;=123.4),'[1]Pricing Schedule'!$F$96+('[1]Pricing Schedule'!$F$97*M504),
IF(AND(I504=38000,R504&gt;123.4,R504&lt;=168.2,M504&lt;=10),'[1]Pricing Schedule'!$F$103+('[1]Pricing Schedule'!$F$105*M504),
IF(AND(I504=38000,R504&gt;123.4,R504&lt;=168.2,M504&gt;10),'[1]Pricing Schedule'!$F$111+('[1]Pricing Schedule'!$F$113*M504),
IF(AND(I504=38000,R504&gt;157.4,R504&lt;=336.4,M504&lt;=10),('[1]Pricing Schedule'!$F$103+('[1]Pricing Schedule'!$F$105*M504))*2,
IF(AND(I504=38000,R504&gt;157.4,R504&lt;=336.4,M504&gt;10),('[1]Pricing Schedule'!$F$111+('[1]Pricing Schedule'!$F$113*M504))*2,
IF(AND(I504=38000,R504&gt;314.8,R504&lt;=504.6,M504&lt;=10),('[1]Pricing Schedule'!$F$103+('[1]Pricing Schedule'!$F$105*M504))*3,
IF(AND(I504=38000,R504&gt;314.8,R504&lt;=504.6,M504&gt;10),('[1]Pricing Schedule'!$F$111+('[1]Pricing Schedule'!$F$113*M504))*3,
IF(AND(I504=38000,R504&gt;472.2,R504&lt;=672.8,M504&lt;=10),('[1]Pricing Schedule'!$F$103+('[1]Pricing Schedule'!$F$105*M504))*4,
IF(AND(I504=38000,R504&gt;472.2,R504&lt;=672.8,M504&gt;10),('[1]Pricing Schedule'!$F$111+('[1]Pricing Schedule'!$F$113*M504))*4,
IF(AND(I504=110000,R504&lt;=12.8,M504&gt;2),'[1]Pricing Schedule'!$F$62+('[1]Pricing Schedule'!$F$63*M504),
IF(AND(I504=110000,R504&lt;=12.8,M504&lt;=2),'[1]Pricing Schedule'!$F$96+('[1]Pricing Schedule'!$F$97*M504),
IF(AND(I504=110000,R504&gt;12.8,R504&lt;=22.8,M504&gt;3),'[1]Pricing Schedule'!$F$71+('[1]Pricing Schedule'!$F$72*M504),
IF(AND(I504=110000,R504&gt;12.8,R504&lt;=22.8,M504&lt;=3),'[1]Pricing Schedule'!$F$96+('[1]Pricing Schedule'!$F$97*M504),
IF(AND(I504=110000,R504&gt;22.8,R504&lt;=30.2),'[1]Pricing Schedule'!$F$80+('[1]Pricing Schedule'!$F$81*M504),
IF(AND(I504=110000,R504&gt;30.2,R504&lt;=45.9),'[1]Pricing Schedule'!$F$89+('[1]Pricing Schedule'!$F$90*M504),
IF(AND(I504=110000,R504&gt;45.9,R504&lt;=123.4),'[1]Pricing Schedule'!$F$96+('[1]Pricing Schedule'!$F$97*M504),
IF(AND(I504=110000,R504&gt;123.4,R504&lt;=168.2,M504&lt;=10),'[1]Pricing Schedule'!$F$103+('[1]Pricing Schedule'!$F$105*M504),
IF(AND(I504=110000,R504&gt;123.4,R504&lt;=168.2,M504&gt;10),'[1]Pricing Schedule'!$F$111+('[1]Pricing Schedule'!$F$113*M504),
IF(AND(I504=110000,R504&gt;168.2,R504&lt;=336.4,M504&lt;=10),('[1]Pricing Schedule'!$F$103+('[1]Pricing Schedule'!$F$105*M504))*2,
IF(AND(I504=110000,R504&gt;168.2,R504&lt;=336.4,M504&gt;10),('[1]Pricing Schedule'!$F$111+('[1]Pricing Schedule'!$F$113*M504))*2,
IF(AND(I504=110000,R504&gt;336.4,R504&lt;=504.6,M504&lt;=10),('[1]Pricing Schedule'!$F$103+('[1]Pricing Schedule'!$F$105*M504))*3,
IF(AND(I504=110000,R504&gt;336.4,R504&lt;=504.6,M504&gt;10),('[1]Pricing Schedule'!$F$111+('[1]Pricing Schedule'!$F$113*M504))*3,
IF(AND(I504=110000,R504&gt;504.6,R504&lt;=672.8,M504&lt;=10),('[1]Pricing Schedule'!$F$103+('[1]Pricing Schedule'!$F$105*M504))*4,
IF(AND(I504=110000,R504&gt;504.6,R504&lt;=672.8,M504&gt;10),('[1]Pricing Schedule'!$F$111+('[1]Pricing Schedule'!$F$113*M504))*4,
IF(AND(I504=110000,R504&gt;672.8,R504&lt;=841,M504&lt;=10),('[1]Pricing Schedule'!$F$103+('[1]Pricing Schedule'!$F$105*M504))*5,
IF(AND(I504=110000,R504&gt;672.8,R504&lt;=841,M504&gt;10),('[1]Pricing Schedule'!$F$111+('[1]Pricing Schedule'!$F$113*M504))*5,
IF(AND(I504=110000,R504&gt;672.8,R504&lt;=841,M504&lt;=10),('[1]Pricing Schedule'!$F$103+('[1]Pricing Schedule'!$F$105*M504))*5,
IF(AND(I504=110000,R504&gt;672.8,R504&lt;=841,M504&gt;10),('[1]Pricing Schedule'!$F$111+('[1]Pricing Schedule'!$F$113*M504))*5,
IF(AND(I504=110000,R504&gt;1345.6,R504&lt;=1513.8,M504&lt;=10),('[1]Pricing Schedule'!$F$103+('[1]Pricing Schedule'!$F$105*M504))*9,
IF(AND(I504=110000,R504&gt;1345.6,R504&lt;=1513.8,M504&gt;10),('[1]Pricing Schedule'!$F$111+('[1]Pricing Schedule'!$F$113*M504))*9,
9999999999)))))))))))))))))))))))))))))))))))))))</f>
        <v>1439840</v>
      </c>
      <c r="T504" s="21">
        <f>IF(AND(I504=38000,R504&lt;=4.5,M504&gt;8),'[1]Pricing Schedule'!$J$9,
IF(AND(I504=38000,R504&lt;=4.5,M504&lt;=8),'[1]Pricing Schedule'!$J$36,
IF(AND(I504=38000,R504&gt;4.5,R504&lt;=9,M504&gt;8),'[1]Pricing Schedule'!$J$18,
IF(AND(I504=38000,R504&gt;4.5,R504&lt;=9,M504&lt;=8),'[1]Pricing Schedule'!$J$36,
IF(AND(I504=38000,R504&gt;9,R504&lt;=12.8,M504&gt;8),'[1]Pricing Schedule'!$J$27,
IF(AND(I504=38000,R504&gt;9,R504&lt;=12.8,M504&lt;=8),'[1]Pricing Schedule'!$J$36,
IF(AND(I504=38000,R504&gt;12.8,R504&lt;=22.8),'[1]Pricing Schedule'!$J$36,
IF(AND(I504=38000,R504&gt;22.8,R504&lt;=30.2),'[1]Pricing Schedule'!$J$45,
IF(AND(I504=38000,R504&gt;30.2,R504&lt;=45.9),'[1]Pricing Schedule'!$J$54,
IF(AND(I504=38000,R504&gt;45.9,R504&lt;=123.4),'[1]Pricing Schedule'!$J$97,
IF(AND(I504=38000,R504&gt;123.4,R504&lt;=168.2,M504&lt;=10),'[1]Pricing Schedule'!$J$105,
IF(AND(I504=38000,R504&gt;123.4,R504&lt;=168.2,M504&gt;10),'[1]Pricing Schedule'!$J$113,
IF(AND(I504=38000,R504&gt;168.2,R504&lt;=336.4,M504&lt;=10),('[1]Pricing Schedule'!$J$105),
IF(AND(I504=38000,R504&gt;168.2,R504&lt;=336.4,M504&gt;10),('[1]Pricing Schedule'!$J$113),
IF(AND(I504=38000,R504&gt;336.4,R504&lt;=504.6,M504&lt;=10),('[1]Pricing Schedule'!$J$105),
IF(AND(I504=38000,R504&gt;336.4,R504&lt;=504.6,M504&gt;10),('[1]Pricing Schedule'!$J$113),
IF(AND(I504=38000,R504&gt;504.6,R504&lt;=672.8,M504&lt;=10),('[1]Pricing Schedule'!$J$105),
IF(AND(I504=38000,R504&gt;504.6,R504&lt;=672.8,M504&gt;10),('[1]Pricing Schedule'!$J$113),
IF(AND(I504=110000,R504&lt;=12.8,M504&gt;2),'[1]Pricing Schedule'!$J$63,
IF(AND(I504=110000,R504&lt;=12.8,M504&lt;=2),'[1]Pricing Schedule'!$J$97,
IF(AND(I504=110000,R504&gt;12.8,R504&lt;=22.8,M504&gt;3),'[1]Pricing Schedule'!$J$72,
IF(AND(I504=110000,R504&gt;12.8,R504&lt;=22.8,M504&lt;=3),'[1]Pricing Schedule'!$J$97,
IF(AND(I504=110000,R504&gt;22.8,R504&lt;=30.2),'[1]Pricing Schedule'!$J$81,
IF(AND(I504=110000,R504&gt;30.2,R504&lt;=45.9),'[1]Pricing Schedule'!$J$90,
IF(AND(I504=110000,R504&gt;45.9,R504&lt;=123.4),'[1]Pricing Schedule'!$J$97,
IF(AND(I504=110000,R504&gt;123.4,R504&lt;=168.2,M504&lt;=10),'[1]Pricing Schedule'!$J$105,
IF(AND(I504=110000,R504&gt;123.4,R504&lt;=168.2,M504&gt;10),'[1]Pricing Schedule'!$J$113,
IF(AND(I504=110000,R504&gt;168.2,R504&lt;=336.2,M504&lt;=10),('[1]Pricing Schedule'!$J$105),
IF(AND(I504=110000,R504&gt;168.2,R504&lt;=336.2,M504&gt;10),('[1]Pricing Schedule'!$J$113),
IF(AND(I504=110000,R504&gt;336.4,R504&lt;=504.6,M504&lt;=10),('[1]Pricing Schedule'!$J$105),
IF(AND(I504=110000,R504&gt;336.4,R504&lt;=504.6,M504&gt;10),('[1]Pricing Schedule'!$J$113),
IF(AND(I504=110000,R504&gt;504.6,R504&lt;=672.8,M504&lt;=10),('[1]Pricing Schedule'!$J$105),
IF(AND(I504=110000,R504&gt;504.6,R504&lt;=672.8,M504&gt;10),('[1]Pricing Schedule'!$J$113),
IF(AND(I504=110000,R504&gt;672.8,R504&lt;=841,M504&lt;=10),('[1]Pricing Schedule'!$J$105),
IF(AND(I504=110000,R504&gt;672.8,R504&lt;=841,M504&gt;10),('[1]Pricing Schedule'!$J$113),
IF(AND(I504=110000,R504&gt;1682,R504&lt;=1850.2,M504&lt;=10),('[1]Pricing Schedule'!$J$105),
IF(AND(I504=110000,R504&gt;1682,R504&lt;=1850.2,M504&gt;10),('[1]Pricing Schedule'!$J$113),
IF(AND(I504=110000,R504&gt;2018.4,R504&lt;=2186.6,M504&lt;=10),('[1]Pricing Schedule'!$J$105),
IF(AND(I504=110000,R504&gt;2018.4,R504&lt;=2186.6,M504&gt;10),('[1]Pricing Schedule'!$J$113),999999999)))))))))))))))))))))))))))))))))))))))</f>
        <v>1</v>
      </c>
      <c r="U504" s="40">
        <f t="shared" si="48"/>
        <v>342819.04761904763</v>
      </c>
      <c r="V504" s="41">
        <f t="shared" si="49"/>
        <v>2.9169907767529724</v>
      </c>
      <c r="Y504" s="23">
        <v>337</v>
      </c>
      <c r="Z504" s="23">
        <v>362</v>
      </c>
      <c r="AR504" s="35"/>
    </row>
    <row r="505" spans="1:44">
      <c r="A505" s="23">
        <v>505</v>
      </c>
      <c r="B505" s="23">
        <v>505</v>
      </c>
      <c r="C505" s="23" t="s">
        <v>924</v>
      </c>
      <c r="D505" s="23" t="s">
        <v>110</v>
      </c>
      <c r="E505" s="23" t="s">
        <v>110</v>
      </c>
      <c r="F505" s="23" t="s">
        <v>191</v>
      </c>
      <c r="G505" s="23" t="s">
        <v>192</v>
      </c>
      <c r="H505" s="23" t="s">
        <v>113</v>
      </c>
      <c r="I505" s="13">
        <v>38000</v>
      </c>
      <c r="J505" s="13">
        <v>38000</v>
      </c>
      <c r="K505" s="13">
        <v>20000</v>
      </c>
      <c r="L505" s="24">
        <v>6.5030000000000001</v>
      </c>
      <c r="M505" s="37">
        <f t="shared" si="44"/>
        <v>7</v>
      </c>
      <c r="N505" s="24">
        <v>0.13900000000000001</v>
      </c>
      <c r="O505" s="13">
        <v>2</v>
      </c>
      <c r="P505" s="36">
        <f t="shared" si="45"/>
        <v>0.13900000000000001</v>
      </c>
      <c r="Q505" s="38">
        <f t="shared" si="46"/>
        <v>4.2</v>
      </c>
      <c r="R505" s="37">
        <f t="shared" si="47"/>
        <v>4.2</v>
      </c>
      <c r="S505" s="39">
        <f>IF(AND(I505=38000,R505&lt;=4.5,M505&gt;8),'[1]Pricing Schedule'!$F$8+('[1]Pricing Schedule'!$F$9*M505),
IF(AND(I505=38000,R505&lt;=4.5,M505&lt;=8),'[1]Pricing Schedule'!$F$34+('[1]Pricing Schedule'!$F$36*M505),
IF(AND(I505=38000,R505&gt;4.5,R505&lt;=9,M505&gt;8),'[1]Pricing Schedule'!$F$17+('[1]Pricing Schedule'!$F$18*M505),
IF(AND(I505=38000,R505&gt;4.5,R505&lt;=9,M505&lt;=8),'[1]Pricing Schedule'!$F$34+('[1]Pricing Schedule'!$F$36*M505),
IF(AND(I505=38000,R505&gt;9,R505&lt;=12.8,M505&gt;8),'[1]Pricing Schedule'!$F$26+('[1]Pricing Schedule'!$F$27*M505),
IF(AND(I505=38000,R505&gt;9,R505&lt;=12.8,M505&lt;=8),'[1]Pricing Schedule'!$F$34+('[1]Pricing Schedule'!$F$36*M505),
IF(AND(I505=38000,R505&gt;12.8,R505&lt;=22.8),'[1]Pricing Schedule'!$F$34+('[1]Pricing Schedule'!$F$36*M505),
IF(AND(I505=38000,R505&gt;22.8,R505&lt;=30.2),'[1]Pricing Schedule'!$F$43+('[1]Pricing Schedule'!$F$45*M505),
IF(AND(I505=38000,R505&gt;30.2,R505&lt;=45.9),'[1]Pricing Schedule'!$F$52+('[1]Pricing Schedule'!$F$54*M505),
IF(AND(I505=38000,R505&gt;45.9,R505&lt;=123.4),'[1]Pricing Schedule'!$F$96+('[1]Pricing Schedule'!$F$97*M505),
IF(AND(I505=38000,R505&gt;123.4,R505&lt;=168.2,M505&lt;=10),'[1]Pricing Schedule'!$F$103+('[1]Pricing Schedule'!$F$105*M505),
IF(AND(I505=38000,R505&gt;123.4,R505&lt;=168.2,M505&gt;10),'[1]Pricing Schedule'!$F$111+('[1]Pricing Schedule'!$F$113*M505),
IF(AND(I505=38000,R505&gt;157.4,R505&lt;=336.4,M505&lt;=10),('[1]Pricing Schedule'!$F$103+('[1]Pricing Schedule'!$F$105*M505))*2,
IF(AND(I505=38000,R505&gt;157.4,R505&lt;=336.4,M505&gt;10),('[1]Pricing Schedule'!$F$111+('[1]Pricing Schedule'!$F$113*M505))*2,
IF(AND(I505=38000,R505&gt;314.8,R505&lt;=504.6,M505&lt;=10),('[1]Pricing Schedule'!$F$103+('[1]Pricing Schedule'!$F$105*M505))*3,
IF(AND(I505=38000,R505&gt;314.8,R505&lt;=504.6,M505&gt;10),('[1]Pricing Schedule'!$F$111+('[1]Pricing Schedule'!$F$113*M505))*3,
IF(AND(I505=38000,R505&gt;472.2,R505&lt;=672.8,M505&lt;=10),('[1]Pricing Schedule'!$F$103+('[1]Pricing Schedule'!$F$105*M505))*4,
IF(AND(I505=38000,R505&gt;472.2,R505&lt;=672.8,M505&gt;10),('[1]Pricing Schedule'!$F$111+('[1]Pricing Schedule'!$F$113*M505))*4,
IF(AND(I505=110000,R505&lt;=12.8,M505&gt;2),'[1]Pricing Schedule'!$F$62+('[1]Pricing Schedule'!$F$63*M505),
IF(AND(I505=110000,R505&lt;=12.8,M505&lt;=2),'[1]Pricing Schedule'!$F$96+('[1]Pricing Schedule'!$F$97*M505),
IF(AND(I505=110000,R505&gt;12.8,R505&lt;=22.8,M505&gt;3),'[1]Pricing Schedule'!$F$71+('[1]Pricing Schedule'!$F$72*M505),
IF(AND(I505=110000,R505&gt;12.8,R505&lt;=22.8,M505&lt;=3),'[1]Pricing Schedule'!$F$96+('[1]Pricing Schedule'!$F$97*M505),
IF(AND(I505=110000,R505&gt;22.8,R505&lt;=30.2),'[1]Pricing Schedule'!$F$80+('[1]Pricing Schedule'!$F$81*M505),
IF(AND(I505=110000,R505&gt;30.2,R505&lt;=45.9),'[1]Pricing Schedule'!$F$89+('[1]Pricing Schedule'!$F$90*M505),
IF(AND(I505=110000,R505&gt;45.9,R505&lt;=123.4),'[1]Pricing Schedule'!$F$96+('[1]Pricing Schedule'!$F$97*M505),
IF(AND(I505=110000,R505&gt;123.4,R505&lt;=168.2,M505&lt;=10),'[1]Pricing Schedule'!$F$103+('[1]Pricing Schedule'!$F$105*M505),
IF(AND(I505=110000,R505&gt;123.4,R505&lt;=168.2,M505&gt;10),'[1]Pricing Schedule'!$F$111+('[1]Pricing Schedule'!$F$113*M505),
IF(AND(I505=110000,R505&gt;168.2,R505&lt;=336.4,M505&lt;=10),('[1]Pricing Schedule'!$F$103+('[1]Pricing Schedule'!$F$105*M505))*2,
IF(AND(I505=110000,R505&gt;168.2,R505&lt;=336.4,M505&gt;10),('[1]Pricing Schedule'!$F$111+('[1]Pricing Schedule'!$F$113*M505))*2,
IF(AND(I505=110000,R505&gt;336.4,R505&lt;=504.6,M505&lt;=10),('[1]Pricing Schedule'!$F$103+('[1]Pricing Schedule'!$F$105*M505))*3,
IF(AND(I505=110000,R505&gt;336.4,R505&lt;=504.6,M505&gt;10),('[1]Pricing Schedule'!$F$111+('[1]Pricing Schedule'!$F$113*M505))*3,
IF(AND(I505=110000,R505&gt;504.6,R505&lt;=672.8,M505&lt;=10),('[1]Pricing Schedule'!$F$103+('[1]Pricing Schedule'!$F$105*M505))*4,
IF(AND(I505=110000,R505&gt;504.6,R505&lt;=672.8,M505&gt;10),('[1]Pricing Schedule'!$F$111+('[1]Pricing Schedule'!$F$113*M505))*4,
IF(AND(I505=110000,R505&gt;672.8,R505&lt;=841,M505&lt;=10),('[1]Pricing Schedule'!$F$103+('[1]Pricing Schedule'!$F$105*M505))*5,
IF(AND(I505=110000,R505&gt;672.8,R505&lt;=841,M505&gt;10),('[1]Pricing Schedule'!$F$111+('[1]Pricing Schedule'!$F$113*M505))*5,
IF(AND(I505=110000,R505&gt;672.8,R505&lt;=841,M505&lt;=10),('[1]Pricing Schedule'!$F$103+('[1]Pricing Schedule'!$F$105*M505))*5,
IF(AND(I505=110000,R505&gt;672.8,R505&lt;=841,M505&gt;10),('[1]Pricing Schedule'!$F$111+('[1]Pricing Schedule'!$F$113*M505))*5,
IF(AND(I505=110000,R505&gt;1345.6,R505&lt;=1513.8,M505&lt;=10),('[1]Pricing Schedule'!$F$103+('[1]Pricing Schedule'!$F$105*M505))*9,
IF(AND(I505=110000,R505&gt;1345.6,R505&lt;=1513.8,M505&gt;10),('[1]Pricing Schedule'!$F$111+('[1]Pricing Schedule'!$F$113*M505))*9,
9999999999)))))))))))))))))))))))))))))))))))))))</f>
        <v>839680</v>
      </c>
      <c r="T505" s="21">
        <f>IF(AND(I505=38000,R505&lt;=4.5,M505&gt;8),'[1]Pricing Schedule'!$J$9,
IF(AND(I505=38000,R505&lt;=4.5,M505&lt;=8),'[1]Pricing Schedule'!$J$36,
IF(AND(I505=38000,R505&gt;4.5,R505&lt;=9,M505&gt;8),'[1]Pricing Schedule'!$J$18,
IF(AND(I505=38000,R505&gt;4.5,R505&lt;=9,M505&lt;=8),'[1]Pricing Schedule'!$J$36,
IF(AND(I505=38000,R505&gt;9,R505&lt;=12.8,M505&gt;8),'[1]Pricing Schedule'!$J$27,
IF(AND(I505=38000,R505&gt;9,R505&lt;=12.8,M505&lt;=8),'[1]Pricing Schedule'!$J$36,
IF(AND(I505=38000,R505&gt;12.8,R505&lt;=22.8),'[1]Pricing Schedule'!$J$36,
IF(AND(I505=38000,R505&gt;22.8,R505&lt;=30.2),'[1]Pricing Schedule'!$J$45,
IF(AND(I505=38000,R505&gt;30.2,R505&lt;=45.9),'[1]Pricing Schedule'!$J$54,
IF(AND(I505=38000,R505&gt;45.9,R505&lt;=123.4),'[1]Pricing Schedule'!$J$97,
IF(AND(I505=38000,R505&gt;123.4,R505&lt;=168.2,M505&lt;=10),'[1]Pricing Schedule'!$J$105,
IF(AND(I505=38000,R505&gt;123.4,R505&lt;=168.2,M505&gt;10),'[1]Pricing Schedule'!$J$113,
IF(AND(I505=38000,R505&gt;168.2,R505&lt;=336.4,M505&lt;=10),('[1]Pricing Schedule'!$J$105),
IF(AND(I505=38000,R505&gt;168.2,R505&lt;=336.4,M505&gt;10),('[1]Pricing Schedule'!$J$113),
IF(AND(I505=38000,R505&gt;336.4,R505&lt;=504.6,M505&lt;=10),('[1]Pricing Schedule'!$J$105),
IF(AND(I505=38000,R505&gt;336.4,R505&lt;=504.6,M505&gt;10),('[1]Pricing Schedule'!$J$113),
IF(AND(I505=38000,R505&gt;504.6,R505&lt;=672.8,M505&lt;=10),('[1]Pricing Schedule'!$J$105),
IF(AND(I505=38000,R505&gt;504.6,R505&lt;=672.8,M505&gt;10),('[1]Pricing Schedule'!$J$113),
IF(AND(I505=110000,R505&lt;=12.8,M505&gt;2),'[1]Pricing Schedule'!$J$63,
IF(AND(I505=110000,R505&lt;=12.8,M505&lt;=2),'[1]Pricing Schedule'!$J$97,
IF(AND(I505=110000,R505&gt;12.8,R505&lt;=22.8,M505&gt;3),'[1]Pricing Schedule'!$J$72,
IF(AND(I505=110000,R505&gt;12.8,R505&lt;=22.8,M505&lt;=3),'[1]Pricing Schedule'!$J$97,
IF(AND(I505=110000,R505&gt;22.8,R505&lt;=30.2),'[1]Pricing Schedule'!$J$81,
IF(AND(I505=110000,R505&gt;30.2,R505&lt;=45.9),'[1]Pricing Schedule'!$J$90,
IF(AND(I505=110000,R505&gt;45.9,R505&lt;=123.4),'[1]Pricing Schedule'!$J$97,
IF(AND(I505=110000,R505&gt;123.4,R505&lt;=168.2,M505&lt;=10),'[1]Pricing Schedule'!$J$105,
IF(AND(I505=110000,R505&gt;123.4,R505&lt;=168.2,M505&gt;10),'[1]Pricing Schedule'!$J$113,
IF(AND(I505=110000,R505&gt;168.2,R505&lt;=336.2,M505&lt;=10),('[1]Pricing Schedule'!$J$105),
IF(AND(I505=110000,R505&gt;168.2,R505&lt;=336.2,M505&gt;10),('[1]Pricing Schedule'!$J$113),
IF(AND(I505=110000,R505&gt;336.4,R505&lt;=504.6,M505&lt;=10),('[1]Pricing Schedule'!$J$105),
IF(AND(I505=110000,R505&gt;336.4,R505&lt;=504.6,M505&gt;10),('[1]Pricing Schedule'!$J$113),
IF(AND(I505=110000,R505&gt;504.6,R505&lt;=672.8,M505&lt;=10),('[1]Pricing Schedule'!$J$105),
IF(AND(I505=110000,R505&gt;504.6,R505&lt;=672.8,M505&gt;10),('[1]Pricing Schedule'!$J$113),
IF(AND(I505=110000,R505&gt;672.8,R505&lt;=841,M505&lt;=10),('[1]Pricing Schedule'!$J$105),
IF(AND(I505=110000,R505&gt;672.8,R505&lt;=841,M505&gt;10),('[1]Pricing Schedule'!$J$113),
IF(AND(I505=110000,R505&gt;1682,R505&lt;=1850.2,M505&lt;=10),('[1]Pricing Schedule'!$J$105),
IF(AND(I505=110000,R505&gt;1682,R505&lt;=1850.2,M505&gt;10),('[1]Pricing Schedule'!$J$113),
IF(AND(I505=110000,R505&gt;2018.4,R505&lt;=2186.6,M505&lt;=10),('[1]Pricing Schedule'!$J$105),
IF(AND(I505=110000,R505&gt;2018.4,R505&lt;=2186.6,M505&gt;10),('[1]Pricing Schedule'!$J$113),999999999)))))))))))))))))))))))))))))))))))))))</f>
        <v>4</v>
      </c>
      <c r="U505" s="40">
        <f t="shared" si="48"/>
        <v>199923.80952380953</v>
      </c>
      <c r="V505" s="41">
        <f t="shared" si="49"/>
        <v>5.0019054878048781</v>
      </c>
      <c r="Y505" s="23">
        <v>337</v>
      </c>
      <c r="Z505" s="23">
        <v>362</v>
      </c>
      <c r="AR505" s="35"/>
    </row>
    <row r="506" spans="1:44">
      <c r="A506" s="23">
        <v>506</v>
      </c>
      <c r="B506" s="23">
        <v>506</v>
      </c>
      <c r="C506" s="23" t="s">
        <v>925</v>
      </c>
      <c r="D506" s="23" t="s">
        <v>149</v>
      </c>
      <c r="E506" s="23" t="s">
        <v>110</v>
      </c>
      <c r="F506" s="23" t="s">
        <v>191</v>
      </c>
      <c r="G506" s="23" t="s">
        <v>192</v>
      </c>
      <c r="H506" s="23" t="s">
        <v>113</v>
      </c>
      <c r="I506" s="13">
        <v>38000</v>
      </c>
      <c r="J506" s="13">
        <v>38000</v>
      </c>
      <c r="K506" s="13">
        <v>20000</v>
      </c>
      <c r="L506" s="24">
        <v>5.0679999999999996</v>
      </c>
      <c r="M506" s="37">
        <f t="shared" si="44"/>
        <v>6</v>
      </c>
      <c r="N506" s="24">
        <v>0.151</v>
      </c>
      <c r="O506" s="13">
        <v>2</v>
      </c>
      <c r="P506" s="36">
        <f t="shared" si="45"/>
        <v>0.151</v>
      </c>
      <c r="Q506" s="38">
        <f t="shared" si="46"/>
        <v>4.2</v>
      </c>
      <c r="R506" s="37">
        <f t="shared" si="47"/>
        <v>4.2</v>
      </c>
      <c r="S506" s="39">
        <f>IF(AND(I506=38000,R506&lt;=4.5,M506&gt;8),'[1]Pricing Schedule'!$F$8+('[1]Pricing Schedule'!$F$9*M506),
IF(AND(I506=38000,R506&lt;=4.5,M506&lt;=8),'[1]Pricing Schedule'!$F$34+('[1]Pricing Schedule'!$F$36*M506),
IF(AND(I506=38000,R506&gt;4.5,R506&lt;=9,M506&gt;8),'[1]Pricing Schedule'!$F$17+('[1]Pricing Schedule'!$F$18*M506),
IF(AND(I506=38000,R506&gt;4.5,R506&lt;=9,M506&lt;=8),'[1]Pricing Schedule'!$F$34+('[1]Pricing Schedule'!$F$36*M506),
IF(AND(I506=38000,R506&gt;9,R506&lt;=12.8,M506&gt;8),'[1]Pricing Schedule'!$F$26+('[1]Pricing Schedule'!$F$27*M506),
IF(AND(I506=38000,R506&gt;9,R506&lt;=12.8,M506&lt;=8),'[1]Pricing Schedule'!$F$34+('[1]Pricing Schedule'!$F$36*M506),
IF(AND(I506=38000,R506&gt;12.8,R506&lt;=22.8),'[1]Pricing Schedule'!$F$34+('[1]Pricing Schedule'!$F$36*M506),
IF(AND(I506=38000,R506&gt;22.8,R506&lt;=30.2),'[1]Pricing Schedule'!$F$43+('[1]Pricing Schedule'!$F$45*M506),
IF(AND(I506=38000,R506&gt;30.2,R506&lt;=45.9),'[1]Pricing Schedule'!$F$52+('[1]Pricing Schedule'!$F$54*M506),
IF(AND(I506=38000,R506&gt;45.9,R506&lt;=123.4),'[1]Pricing Schedule'!$F$96+('[1]Pricing Schedule'!$F$97*M506),
IF(AND(I506=38000,R506&gt;123.4,R506&lt;=168.2,M506&lt;=10),'[1]Pricing Schedule'!$F$103+('[1]Pricing Schedule'!$F$105*M506),
IF(AND(I506=38000,R506&gt;123.4,R506&lt;=168.2,M506&gt;10),'[1]Pricing Schedule'!$F$111+('[1]Pricing Schedule'!$F$113*M506),
IF(AND(I506=38000,R506&gt;157.4,R506&lt;=336.4,M506&lt;=10),('[1]Pricing Schedule'!$F$103+('[1]Pricing Schedule'!$F$105*M506))*2,
IF(AND(I506=38000,R506&gt;157.4,R506&lt;=336.4,M506&gt;10),('[1]Pricing Schedule'!$F$111+('[1]Pricing Schedule'!$F$113*M506))*2,
IF(AND(I506=38000,R506&gt;314.8,R506&lt;=504.6,M506&lt;=10),('[1]Pricing Schedule'!$F$103+('[1]Pricing Schedule'!$F$105*M506))*3,
IF(AND(I506=38000,R506&gt;314.8,R506&lt;=504.6,M506&gt;10),('[1]Pricing Schedule'!$F$111+('[1]Pricing Schedule'!$F$113*M506))*3,
IF(AND(I506=38000,R506&gt;472.2,R506&lt;=672.8,M506&lt;=10),('[1]Pricing Schedule'!$F$103+('[1]Pricing Schedule'!$F$105*M506))*4,
IF(AND(I506=38000,R506&gt;472.2,R506&lt;=672.8,M506&gt;10),('[1]Pricing Schedule'!$F$111+('[1]Pricing Schedule'!$F$113*M506))*4,
IF(AND(I506=110000,R506&lt;=12.8,M506&gt;2),'[1]Pricing Schedule'!$F$62+('[1]Pricing Schedule'!$F$63*M506),
IF(AND(I506=110000,R506&lt;=12.8,M506&lt;=2),'[1]Pricing Schedule'!$F$96+('[1]Pricing Schedule'!$F$97*M506),
IF(AND(I506=110000,R506&gt;12.8,R506&lt;=22.8,M506&gt;3),'[1]Pricing Schedule'!$F$71+('[1]Pricing Schedule'!$F$72*M506),
IF(AND(I506=110000,R506&gt;12.8,R506&lt;=22.8,M506&lt;=3),'[1]Pricing Schedule'!$F$96+('[1]Pricing Schedule'!$F$97*M506),
IF(AND(I506=110000,R506&gt;22.8,R506&lt;=30.2),'[1]Pricing Schedule'!$F$80+('[1]Pricing Schedule'!$F$81*M506),
IF(AND(I506=110000,R506&gt;30.2,R506&lt;=45.9),'[1]Pricing Schedule'!$F$89+('[1]Pricing Schedule'!$F$90*M506),
IF(AND(I506=110000,R506&gt;45.9,R506&lt;=123.4),'[1]Pricing Schedule'!$F$96+('[1]Pricing Schedule'!$F$97*M506),
IF(AND(I506=110000,R506&gt;123.4,R506&lt;=168.2,M506&lt;=10),'[1]Pricing Schedule'!$F$103+('[1]Pricing Schedule'!$F$105*M506),
IF(AND(I506=110000,R506&gt;123.4,R506&lt;=168.2,M506&gt;10),'[1]Pricing Schedule'!$F$111+('[1]Pricing Schedule'!$F$113*M506),
IF(AND(I506=110000,R506&gt;168.2,R506&lt;=336.4,M506&lt;=10),('[1]Pricing Schedule'!$F$103+('[1]Pricing Schedule'!$F$105*M506))*2,
IF(AND(I506=110000,R506&gt;168.2,R506&lt;=336.4,M506&gt;10),('[1]Pricing Schedule'!$F$111+('[1]Pricing Schedule'!$F$113*M506))*2,
IF(AND(I506=110000,R506&gt;336.4,R506&lt;=504.6,M506&lt;=10),('[1]Pricing Schedule'!$F$103+('[1]Pricing Schedule'!$F$105*M506))*3,
IF(AND(I506=110000,R506&gt;336.4,R506&lt;=504.6,M506&gt;10),('[1]Pricing Schedule'!$F$111+('[1]Pricing Schedule'!$F$113*M506))*3,
IF(AND(I506=110000,R506&gt;504.6,R506&lt;=672.8,M506&lt;=10),('[1]Pricing Schedule'!$F$103+('[1]Pricing Schedule'!$F$105*M506))*4,
IF(AND(I506=110000,R506&gt;504.6,R506&lt;=672.8,M506&gt;10),('[1]Pricing Schedule'!$F$111+('[1]Pricing Schedule'!$F$113*M506))*4,
IF(AND(I506=110000,R506&gt;672.8,R506&lt;=841,M506&lt;=10),('[1]Pricing Schedule'!$F$103+('[1]Pricing Schedule'!$F$105*M506))*5,
IF(AND(I506=110000,R506&gt;672.8,R506&lt;=841,M506&gt;10),('[1]Pricing Schedule'!$F$111+('[1]Pricing Schedule'!$F$113*M506))*5,
IF(AND(I506=110000,R506&gt;672.8,R506&lt;=841,M506&lt;=10),('[1]Pricing Schedule'!$F$103+('[1]Pricing Schedule'!$F$105*M506))*5,
IF(AND(I506=110000,R506&gt;672.8,R506&lt;=841,M506&gt;10),('[1]Pricing Schedule'!$F$111+('[1]Pricing Schedule'!$F$113*M506))*5,
IF(AND(I506=110000,R506&gt;1345.6,R506&lt;=1513.8,M506&lt;=10),('[1]Pricing Schedule'!$F$103+('[1]Pricing Schedule'!$F$105*M506))*9,
IF(AND(I506=110000,R506&gt;1345.6,R506&lt;=1513.8,M506&gt;10),('[1]Pricing Schedule'!$F$111+('[1]Pricing Schedule'!$F$113*M506))*9,
9999999999)))))))))))))))))))))))))))))))))))))))</f>
        <v>769410</v>
      </c>
      <c r="T506" s="21">
        <f>IF(AND(I506=38000,R506&lt;=4.5,M506&gt;8),'[1]Pricing Schedule'!$J$9,
IF(AND(I506=38000,R506&lt;=4.5,M506&lt;=8),'[1]Pricing Schedule'!$J$36,
IF(AND(I506=38000,R506&gt;4.5,R506&lt;=9,M506&gt;8),'[1]Pricing Schedule'!$J$18,
IF(AND(I506=38000,R506&gt;4.5,R506&lt;=9,M506&lt;=8),'[1]Pricing Schedule'!$J$36,
IF(AND(I506=38000,R506&gt;9,R506&lt;=12.8,M506&gt;8),'[1]Pricing Schedule'!$J$27,
IF(AND(I506=38000,R506&gt;9,R506&lt;=12.8,M506&lt;=8),'[1]Pricing Schedule'!$J$36,
IF(AND(I506=38000,R506&gt;12.8,R506&lt;=22.8),'[1]Pricing Schedule'!$J$36,
IF(AND(I506=38000,R506&gt;22.8,R506&lt;=30.2),'[1]Pricing Schedule'!$J$45,
IF(AND(I506=38000,R506&gt;30.2,R506&lt;=45.9),'[1]Pricing Schedule'!$J$54,
IF(AND(I506=38000,R506&gt;45.9,R506&lt;=123.4),'[1]Pricing Schedule'!$J$97,
IF(AND(I506=38000,R506&gt;123.4,R506&lt;=168.2,M506&lt;=10),'[1]Pricing Schedule'!$J$105,
IF(AND(I506=38000,R506&gt;123.4,R506&lt;=168.2,M506&gt;10),'[1]Pricing Schedule'!$J$113,
IF(AND(I506=38000,R506&gt;168.2,R506&lt;=336.4,M506&lt;=10),('[1]Pricing Schedule'!$J$105),
IF(AND(I506=38000,R506&gt;168.2,R506&lt;=336.4,M506&gt;10),('[1]Pricing Schedule'!$J$113),
IF(AND(I506=38000,R506&gt;336.4,R506&lt;=504.6,M506&lt;=10),('[1]Pricing Schedule'!$J$105),
IF(AND(I506=38000,R506&gt;336.4,R506&lt;=504.6,M506&gt;10),('[1]Pricing Schedule'!$J$113),
IF(AND(I506=38000,R506&gt;504.6,R506&lt;=672.8,M506&lt;=10),('[1]Pricing Schedule'!$J$105),
IF(AND(I506=38000,R506&gt;504.6,R506&lt;=672.8,M506&gt;10),('[1]Pricing Schedule'!$J$113),
IF(AND(I506=110000,R506&lt;=12.8,M506&gt;2),'[1]Pricing Schedule'!$J$63,
IF(AND(I506=110000,R506&lt;=12.8,M506&lt;=2),'[1]Pricing Schedule'!$J$97,
IF(AND(I506=110000,R506&gt;12.8,R506&lt;=22.8,M506&gt;3),'[1]Pricing Schedule'!$J$72,
IF(AND(I506=110000,R506&gt;12.8,R506&lt;=22.8,M506&lt;=3),'[1]Pricing Schedule'!$J$97,
IF(AND(I506=110000,R506&gt;22.8,R506&lt;=30.2),'[1]Pricing Schedule'!$J$81,
IF(AND(I506=110000,R506&gt;30.2,R506&lt;=45.9),'[1]Pricing Schedule'!$J$90,
IF(AND(I506=110000,R506&gt;45.9,R506&lt;=123.4),'[1]Pricing Schedule'!$J$97,
IF(AND(I506=110000,R506&gt;123.4,R506&lt;=168.2,M506&lt;=10),'[1]Pricing Schedule'!$J$105,
IF(AND(I506=110000,R506&gt;123.4,R506&lt;=168.2,M506&gt;10),'[1]Pricing Schedule'!$J$113,
IF(AND(I506=110000,R506&gt;168.2,R506&lt;=336.2,M506&lt;=10),('[1]Pricing Schedule'!$J$105),
IF(AND(I506=110000,R506&gt;168.2,R506&lt;=336.2,M506&gt;10),('[1]Pricing Schedule'!$J$113),
IF(AND(I506=110000,R506&gt;336.4,R506&lt;=504.6,M506&lt;=10),('[1]Pricing Schedule'!$J$105),
IF(AND(I506=110000,R506&gt;336.4,R506&lt;=504.6,M506&gt;10),('[1]Pricing Schedule'!$J$113),
IF(AND(I506=110000,R506&gt;504.6,R506&lt;=672.8,M506&lt;=10),('[1]Pricing Schedule'!$J$105),
IF(AND(I506=110000,R506&gt;504.6,R506&lt;=672.8,M506&gt;10),('[1]Pricing Schedule'!$J$113),
IF(AND(I506=110000,R506&gt;672.8,R506&lt;=841,M506&lt;=10),('[1]Pricing Schedule'!$J$105),
IF(AND(I506=110000,R506&gt;672.8,R506&lt;=841,M506&gt;10),('[1]Pricing Schedule'!$J$113),
IF(AND(I506=110000,R506&gt;1682,R506&lt;=1850.2,M506&lt;=10),('[1]Pricing Schedule'!$J$105),
IF(AND(I506=110000,R506&gt;1682,R506&lt;=1850.2,M506&gt;10),('[1]Pricing Schedule'!$J$113),
IF(AND(I506=110000,R506&gt;2018.4,R506&lt;=2186.6,M506&lt;=10),('[1]Pricing Schedule'!$J$105),
IF(AND(I506=110000,R506&gt;2018.4,R506&lt;=2186.6,M506&gt;10),('[1]Pricing Schedule'!$J$113),999999999)))))))))))))))))))))))))))))))))))))))</f>
        <v>4</v>
      </c>
      <c r="U506" s="40">
        <f t="shared" si="48"/>
        <v>183192.85714285713</v>
      </c>
      <c r="V506" s="41">
        <f t="shared" si="49"/>
        <v>5.4587281163488903</v>
      </c>
      <c r="Y506" s="23">
        <v>170</v>
      </c>
      <c r="Z506" s="23">
        <v>362</v>
      </c>
      <c r="AR506" s="35"/>
    </row>
    <row r="507" spans="1:44">
      <c r="A507" s="23">
        <v>507</v>
      </c>
      <c r="B507" s="23">
        <v>507</v>
      </c>
      <c r="C507" s="23" t="s">
        <v>926</v>
      </c>
      <c r="D507" s="23" t="s">
        <v>110</v>
      </c>
      <c r="E507" s="23" t="s">
        <v>110</v>
      </c>
      <c r="F507" s="23" t="s">
        <v>199</v>
      </c>
      <c r="G507" s="23" t="s">
        <v>200</v>
      </c>
      <c r="H507" s="23" t="s">
        <v>113</v>
      </c>
      <c r="I507" s="13">
        <v>38000</v>
      </c>
      <c r="J507" s="13">
        <v>38000</v>
      </c>
      <c r="K507" s="23" t="s">
        <v>119</v>
      </c>
      <c r="L507" s="24">
        <v>13.211</v>
      </c>
      <c r="M507" s="37">
        <f t="shared" si="44"/>
        <v>14</v>
      </c>
      <c r="N507" s="24">
        <v>0.26900000000000002</v>
      </c>
      <c r="O507" s="13">
        <v>2</v>
      </c>
      <c r="P507" s="36">
        <f t="shared" si="45"/>
        <v>0.26900000000000002</v>
      </c>
      <c r="Q507" s="38">
        <f t="shared" si="46"/>
        <v>4.2</v>
      </c>
      <c r="R507" s="37">
        <f t="shared" si="47"/>
        <v>4.2</v>
      </c>
      <c r="S507" s="39">
        <f>IF(AND(I507=38000,R507&lt;=4.5,M507&gt;8),'[1]Pricing Schedule'!$F$8+('[1]Pricing Schedule'!$F$9*M507),
IF(AND(I507=38000,R507&lt;=4.5,M507&lt;=8),'[1]Pricing Schedule'!$F$34+('[1]Pricing Schedule'!$F$36*M507),
IF(AND(I507=38000,R507&gt;4.5,R507&lt;=9,M507&gt;8),'[1]Pricing Schedule'!$F$17+('[1]Pricing Schedule'!$F$18*M507),
IF(AND(I507=38000,R507&gt;4.5,R507&lt;=9,M507&lt;=8),'[1]Pricing Schedule'!$F$34+('[1]Pricing Schedule'!$F$36*M507),
IF(AND(I507=38000,R507&gt;9,R507&lt;=12.8,M507&gt;8),'[1]Pricing Schedule'!$F$26+('[1]Pricing Schedule'!$F$27*M507),
IF(AND(I507=38000,R507&gt;9,R507&lt;=12.8,M507&lt;=8),'[1]Pricing Schedule'!$F$34+('[1]Pricing Schedule'!$F$36*M507),
IF(AND(I507=38000,R507&gt;12.8,R507&lt;=22.8),'[1]Pricing Schedule'!$F$34+('[1]Pricing Schedule'!$F$36*M507),
IF(AND(I507=38000,R507&gt;22.8,R507&lt;=30.2),'[1]Pricing Schedule'!$F$43+('[1]Pricing Schedule'!$F$45*M507),
IF(AND(I507=38000,R507&gt;30.2,R507&lt;=45.9),'[1]Pricing Schedule'!$F$52+('[1]Pricing Schedule'!$F$54*M507),
IF(AND(I507=38000,R507&gt;45.9,R507&lt;=123.4),'[1]Pricing Schedule'!$F$96+('[1]Pricing Schedule'!$F$97*M507),
IF(AND(I507=38000,R507&gt;123.4,R507&lt;=168.2,M507&lt;=10),'[1]Pricing Schedule'!$F$103+('[1]Pricing Schedule'!$F$105*M507),
IF(AND(I507=38000,R507&gt;123.4,R507&lt;=168.2,M507&gt;10),'[1]Pricing Schedule'!$F$111+('[1]Pricing Schedule'!$F$113*M507),
IF(AND(I507=38000,R507&gt;157.4,R507&lt;=336.4,M507&lt;=10),('[1]Pricing Schedule'!$F$103+('[1]Pricing Schedule'!$F$105*M507))*2,
IF(AND(I507=38000,R507&gt;157.4,R507&lt;=336.4,M507&gt;10),('[1]Pricing Schedule'!$F$111+('[1]Pricing Schedule'!$F$113*M507))*2,
IF(AND(I507=38000,R507&gt;314.8,R507&lt;=504.6,M507&lt;=10),('[1]Pricing Schedule'!$F$103+('[1]Pricing Schedule'!$F$105*M507))*3,
IF(AND(I507=38000,R507&gt;314.8,R507&lt;=504.6,M507&gt;10),('[1]Pricing Schedule'!$F$111+('[1]Pricing Schedule'!$F$113*M507))*3,
IF(AND(I507=38000,R507&gt;472.2,R507&lt;=672.8,M507&lt;=10),('[1]Pricing Schedule'!$F$103+('[1]Pricing Schedule'!$F$105*M507))*4,
IF(AND(I507=38000,R507&gt;472.2,R507&lt;=672.8,M507&gt;10),('[1]Pricing Schedule'!$F$111+('[1]Pricing Schedule'!$F$113*M507))*4,
IF(AND(I507=110000,R507&lt;=12.8,M507&gt;2),'[1]Pricing Schedule'!$F$62+('[1]Pricing Schedule'!$F$63*M507),
IF(AND(I507=110000,R507&lt;=12.8,M507&lt;=2),'[1]Pricing Schedule'!$F$96+('[1]Pricing Schedule'!$F$97*M507),
IF(AND(I507=110000,R507&gt;12.8,R507&lt;=22.8,M507&gt;3),'[1]Pricing Schedule'!$F$71+('[1]Pricing Schedule'!$F$72*M507),
IF(AND(I507=110000,R507&gt;12.8,R507&lt;=22.8,M507&lt;=3),'[1]Pricing Schedule'!$F$96+('[1]Pricing Schedule'!$F$97*M507),
IF(AND(I507=110000,R507&gt;22.8,R507&lt;=30.2),'[1]Pricing Schedule'!$F$80+('[1]Pricing Schedule'!$F$81*M507),
IF(AND(I507=110000,R507&gt;30.2,R507&lt;=45.9),'[1]Pricing Schedule'!$F$89+('[1]Pricing Schedule'!$F$90*M507),
IF(AND(I507=110000,R507&gt;45.9,R507&lt;=123.4),'[1]Pricing Schedule'!$F$96+('[1]Pricing Schedule'!$F$97*M507),
IF(AND(I507=110000,R507&gt;123.4,R507&lt;=168.2,M507&lt;=10),'[1]Pricing Schedule'!$F$103+('[1]Pricing Schedule'!$F$105*M507),
IF(AND(I507=110000,R507&gt;123.4,R507&lt;=168.2,M507&gt;10),'[1]Pricing Schedule'!$F$111+('[1]Pricing Schedule'!$F$113*M507),
IF(AND(I507=110000,R507&gt;168.2,R507&lt;=336.4,M507&lt;=10),('[1]Pricing Schedule'!$F$103+('[1]Pricing Schedule'!$F$105*M507))*2,
IF(AND(I507=110000,R507&gt;168.2,R507&lt;=336.4,M507&gt;10),('[1]Pricing Schedule'!$F$111+('[1]Pricing Schedule'!$F$113*M507))*2,
IF(AND(I507=110000,R507&gt;336.4,R507&lt;=504.6,M507&lt;=10),('[1]Pricing Schedule'!$F$103+('[1]Pricing Schedule'!$F$105*M507))*3,
IF(AND(I507=110000,R507&gt;336.4,R507&lt;=504.6,M507&gt;10),('[1]Pricing Schedule'!$F$111+('[1]Pricing Schedule'!$F$113*M507))*3,
IF(AND(I507=110000,R507&gt;504.6,R507&lt;=672.8,M507&lt;=10),('[1]Pricing Schedule'!$F$103+('[1]Pricing Schedule'!$F$105*M507))*4,
IF(AND(I507=110000,R507&gt;504.6,R507&lt;=672.8,M507&gt;10),('[1]Pricing Schedule'!$F$111+('[1]Pricing Schedule'!$F$113*M507))*4,
IF(AND(I507=110000,R507&gt;672.8,R507&lt;=841,M507&lt;=10),('[1]Pricing Schedule'!$F$103+('[1]Pricing Schedule'!$F$105*M507))*5,
IF(AND(I507=110000,R507&gt;672.8,R507&lt;=841,M507&gt;10),('[1]Pricing Schedule'!$F$111+('[1]Pricing Schedule'!$F$113*M507))*5,
IF(AND(I507=110000,R507&gt;672.8,R507&lt;=841,M507&lt;=10),('[1]Pricing Schedule'!$F$103+('[1]Pricing Schedule'!$F$105*M507))*5,
IF(AND(I507=110000,R507&gt;672.8,R507&lt;=841,M507&gt;10),('[1]Pricing Schedule'!$F$111+('[1]Pricing Schedule'!$F$113*M507))*5,
IF(AND(I507=110000,R507&gt;1345.6,R507&lt;=1513.8,M507&lt;=10),('[1]Pricing Schedule'!$F$103+('[1]Pricing Schedule'!$F$105*M507))*9,
IF(AND(I507=110000,R507&gt;1345.6,R507&lt;=1513.8,M507&gt;10),('[1]Pricing Schedule'!$F$111+('[1]Pricing Schedule'!$F$113*M507))*9,
9999999999)))))))))))))))))))))))))))))))))))))))</f>
        <v>1597940</v>
      </c>
      <c r="T507" s="21">
        <f>IF(AND(I507=38000,R507&lt;=4.5,M507&gt;8),'[1]Pricing Schedule'!$J$9,
IF(AND(I507=38000,R507&lt;=4.5,M507&lt;=8),'[1]Pricing Schedule'!$J$36,
IF(AND(I507=38000,R507&gt;4.5,R507&lt;=9,M507&gt;8),'[1]Pricing Schedule'!$J$18,
IF(AND(I507=38000,R507&gt;4.5,R507&lt;=9,M507&lt;=8),'[1]Pricing Schedule'!$J$36,
IF(AND(I507=38000,R507&gt;9,R507&lt;=12.8,M507&gt;8),'[1]Pricing Schedule'!$J$27,
IF(AND(I507=38000,R507&gt;9,R507&lt;=12.8,M507&lt;=8),'[1]Pricing Schedule'!$J$36,
IF(AND(I507=38000,R507&gt;12.8,R507&lt;=22.8),'[1]Pricing Schedule'!$J$36,
IF(AND(I507=38000,R507&gt;22.8,R507&lt;=30.2),'[1]Pricing Schedule'!$J$45,
IF(AND(I507=38000,R507&gt;30.2,R507&lt;=45.9),'[1]Pricing Schedule'!$J$54,
IF(AND(I507=38000,R507&gt;45.9,R507&lt;=123.4),'[1]Pricing Schedule'!$J$97,
IF(AND(I507=38000,R507&gt;123.4,R507&lt;=168.2,M507&lt;=10),'[1]Pricing Schedule'!$J$105,
IF(AND(I507=38000,R507&gt;123.4,R507&lt;=168.2,M507&gt;10),'[1]Pricing Schedule'!$J$113,
IF(AND(I507=38000,R507&gt;168.2,R507&lt;=336.4,M507&lt;=10),('[1]Pricing Schedule'!$J$105),
IF(AND(I507=38000,R507&gt;168.2,R507&lt;=336.4,M507&gt;10),('[1]Pricing Schedule'!$J$113),
IF(AND(I507=38000,R507&gt;336.4,R507&lt;=504.6,M507&lt;=10),('[1]Pricing Schedule'!$J$105),
IF(AND(I507=38000,R507&gt;336.4,R507&lt;=504.6,M507&gt;10),('[1]Pricing Schedule'!$J$113),
IF(AND(I507=38000,R507&gt;504.6,R507&lt;=672.8,M507&lt;=10),('[1]Pricing Schedule'!$J$105),
IF(AND(I507=38000,R507&gt;504.6,R507&lt;=672.8,M507&gt;10),('[1]Pricing Schedule'!$J$113),
IF(AND(I507=110000,R507&lt;=12.8,M507&gt;2),'[1]Pricing Schedule'!$J$63,
IF(AND(I507=110000,R507&lt;=12.8,M507&lt;=2),'[1]Pricing Schedule'!$J$97,
IF(AND(I507=110000,R507&gt;12.8,R507&lt;=22.8,M507&gt;3),'[1]Pricing Schedule'!$J$72,
IF(AND(I507=110000,R507&gt;12.8,R507&lt;=22.8,M507&lt;=3),'[1]Pricing Schedule'!$J$97,
IF(AND(I507=110000,R507&gt;22.8,R507&lt;=30.2),'[1]Pricing Schedule'!$J$81,
IF(AND(I507=110000,R507&gt;30.2,R507&lt;=45.9),'[1]Pricing Schedule'!$J$90,
IF(AND(I507=110000,R507&gt;45.9,R507&lt;=123.4),'[1]Pricing Schedule'!$J$97,
IF(AND(I507=110000,R507&gt;123.4,R507&lt;=168.2,M507&lt;=10),'[1]Pricing Schedule'!$J$105,
IF(AND(I507=110000,R507&gt;123.4,R507&lt;=168.2,M507&gt;10),'[1]Pricing Schedule'!$J$113,
IF(AND(I507=110000,R507&gt;168.2,R507&lt;=336.2,M507&lt;=10),('[1]Pricing Schedule'!$J$105),
IF(AND(I507=110000,R507&gt;168.2,R507&lt;=336.2,M507&gt;10),('[1]Pricing Schedule'!$J$113),
IF(AND(I507=110000,R507&gt;336.4,R507&lt;=504.6,M507&lt;=10),('[1]Pricing Schedule'!$J$105),
IF(AND(I507=110000,R507&gt;336.4,R507&lt;=504.6,M507&gt;10),('[1]Pricing Schedule'!$J$113),
IF(AND(I507=110000,R507&gt;504.6,R507&lt;=672.8,M507&lt;=10),('[1]Pricing Schedule'!$J$105),
IF(AND(I507=110000,R507&gt;504.6,R507&lt;=672.8,M507&gt;10),('[1]Pricing Schedule'!$J$113),
IF(AND(I507=110000,R507&gt;672.8,R507&lt;=841,M507&lt;=10),('[1]Pricing Schedule'!$J$105),
IF(AND(I507=110000,R507&gt;672.8,R507&lt;=841,M507&gt;10),('[1]Pricing Schedule'!$J$113),
IF(AND(I507=110000,R507&gt;1682,R507&lt;=1850.2,M507&lt;=10),('[1]Pricing Schedule'!$J$105),
IF(AND(I507=110000,R507&gt;1682,R507&lt;=1850.2,M507&gt;10),('[1]Pricing Schedule'!$J$113),
IF(AND(I507=110000,R507&gt;2018.4,R507&lt;=2186.6,M507&lt;=10),('[1]Pricing Schedule'!$J$105),
IF(AND(I507=110000,R507&gt;2018.4,R507&lt;=2186.6,M507&gt;10),('[1]Pricing Schedule'!$J$113),999999999)))))))))))))))))))))))))))))))))))))))</f>
        <v>1</v>
      </c>
      <c r="U507" s="40">
        <f t="shared" si="48"/>
        <v>380461.90476190473</v>
      </c>
      <c r="V507" s="41">
        <f t="shared" si="49"/>
        <v>2.6283840444572388</v>
      </c>
      <c r="Y507" s="23">
        <v>689</v>
      </c>
      <c r="Z507" s="23">
        <v>151</v>
      </c>
      <c r="AR507" s="35"/>
    </row>
    <row r="508" spans="1:44">
      <c r="A508" s="23">
        <v>508</v>
      </c>
      <c r="B508" s="23">
        <v>508</v>
      </c>
      <c r="C508" s="23" t="s">
        <v>927</v>
      </c>
      <c r="D508" s="23" t="s">
        <v>110</v>
      </c>
      <c r="E508" s="23" t="s">
        <v>110</v>
      </c>
      <c r="F508" s="23" t="s">
        <v>199</v>
      </c>
      <c r="G508" s="23" t="s">
        <v>200</v>
      </c>
      <c r="H508" s="23" t="s">
        <v>113</v>
      </c>
      <c r="I508" s="13">
        <v>38000</v>
      </c>
      <c r="J508" s="13">
        <v>38000</v>
      </c>
      <c r="K508" s="23" t="s">
        <v>119</v>
      </c>
      <c r="L508" s="24">
        <v>17.54</v>
      </c>
      <c r="M508" s="37">
        <f t="shared" si="44"/>
        <v>18</v>
      </c>
      <c r="N508" s="24">
        <v>0.24099999999999999</v>
      </c>
      <c r="O508" s="13">
        <v>2</v>
      </c>
      <c r="P508" s="36">
        <f t="shared" si="45"/>
        <v>0.24099999999999999</v>
      </c>
      <c r="Q508" s="38">
        <f t="shared" si="46"/>
        <v>4.2</v>
      </c>
      <c r="R508" s="37">
        <f t="shared" si="47"/>
        <v>4.2</v>
      </c>
      <c r="S508" s="39">
        <f>IF(AND(I508=38000,R508&lt;=4.5,M508&gt;8),'[1]Pricing Schedule'!$F$8+('[1]Pricing Schedule'!$F$9*M508),
IF(AND(I508=38000,R508&lt;=4.5,M508&lt;=8),'[1]Pricing Schedule'!$F$34+('[1]Pricing Schedule'!$F$36*M508),
IF(AND(I508=38000,R508&gt;4.5,R508&lt;=9,M508&gt;8),'[1]Pricing Schedule'!$F$17+('[1]Pricing Schedule'!$F$18*M508),
IF(AND(I508=38000,R508&gt;4.5,R508&lt;=9,M508&lt;=8),'[1]Pricing Schedule'!$F$34+('[1]Pricing Schedule'!$F$36*M508),
IF(AND(I508=38000,R508&gt;9,R508&lt;=12.8,M508&gt;8),'[1]Pricing Schedule'!$F$26+('[1]Pricing Schedule'!$F$27*M508),
IF(AND(I508=38000,R508&gt;9,R508&lt;=12.8,M508&lt;=8),'[1]Pricing Schedule'!$F$34+('[1]Pricing Schedule'!$F$36*M508),
IF(AND(I508=38000,R508&gt;12.8,R508&lt;=22.8),'[1]Pricing Schedule'!$F$34+('[1]Pricing Schedule'!$F$36*M508),
IF(AND(I508=38000,R508&gt;22.8,R508&lt;=30.2),'[1]Pricing Schedule'!$F$43+('[1]Pricing Schedule'!$F$45*M508),
IF(AND(I508=38000,R508&gt;30.2,R508&lt;=45.9),'[1]Pricing Schedule'!$F$52+('[1]Pricing Schedule'!$F$54*M508),
IF(AND(I508=38000,R508&gt;45.9,R508&lt;=123.4),'[1]Pricing Schedule'!$F$96+('[1]Pricing Schedule'!$F$97*M508),
IF(AND(I508=38000,R508&gt;123.4,R508&lt;=168.2,M508&lt;=10),'[1]Pricing Schedule'!$F$103+('[1]Pricing Schedule'!$F$105*M508),
IF(AND(I508=38000,R508&gt;123.4,R508&lt;=168.2,M508&gt;10),'[1]Pricing Schedule'!$F$111+('[1]Pricing Schedule'!$F$113*M508),
IF(AND(I508=38000,R508&gt;157.4,R508&lt;=336.4,M508&lt;=10),('[1]Pricing Schedule'!$F$103+('[1]Pricing Schedule'!$F$105*M508))*2,
IF(AND(I508=38000,R508&gt;157.4,R508&lt;=336.4,M508&gt;10),('[1]Pricing Schedule'!$F$111+('[1]Pricing Schedule'!$F$113*M508))*2,
IF(AND(I508=38000,R508&gt;314.8,R508&lt;=504.6,M508&lt;=10),('[1]Pricing Schedule'!$F$103+('[1]Pricing Schedule'!$F$105*M508))*3,
IF(AND(I508=38000,R508&gt;314.8,R508&lt;=504.6,M508&gt;10),('[1]Pricing Schedule'!$F$111+('[1]Pricing Schedule'!$F$113*M508))*3,
IF(AND(I508=38000,R508&gt;472.2,R508&lt;=672.8,M508&lt;=10),('[1]Pricing Schedule'!$F$103+('[1]Pricing Schedule'!$F$105*M508))*4,
IF(AND(I508=38000,R508&gt;472.2,R508&lt;=672.8,M508&gt;10),('[1]Pricing Schedule'!$F$111+('[1]Pricing Schedule'!$F$113*M508))*4,
IF(AND(I508=110000,R508&lt;=12.8,M508&gt;2),'[1]Pricing Schedule'!$F$62+('[1]Pricing Schedule'!$F$63*M508),
IF(AND(I508=110000,R508&lt;=12.8,M508&lt;=2),'[1]Pricing Schedule'!$F$96+('[1]Pricing Schedule'!$F$97*M508),
IF(AND(I508=110000,R508&gt;12.8,R508&lt;=22.8,M508&gt;3),'[1]Pricing Schedule'!$F$71+('[1]Pricing Schedule'!$F$72*M508),
IF(AND(I508=110000,R508&gt;12.8,R508&lt;=22.8,M508&lt;=3),'[1]Pricing Schedule'!$F$96+('[1]Pricing Schedule'!$F$97*M508),
IF(AND(I508=110000,R508&gt;22.8,R508&lt;=30.2),'[1]Pricing Schedule'!$F$80+('[1]Pricing Schedule'!$F$81*M508),
IF(AND(I508=110000,R508&gt;30.2,R508&lt;=45.9),'[1]Pricing Schedule'!$F$89+('[1]Pricing Schedule'!$F$90*M508),
IF(AND(I508=110000,R508&gt;45.9,R508&lt;=123.4),'[1]Pricing Schedule'!$F$96+('[1]Pricing Schedule'!$F$97*M508),
IF(AND(I508=110000,R508&gt;123.4,R508&lt;=168.2,M508&lt;=10),'[1]Pricing Schedule'!$F$103+('[1]Pricing Schedule'!$F$105*M508),
IF(AND(I508=110000,R508&gt;123.4,R508&lt;=168.2,M508&gt;10),'[1]Pricing Schedule'!$F$111+('[1]Pricing Schedule'!$F$113*M508),
IF(AND(I508=110000,R508&gt;168.2,R508&lt;=336.4,M508&lt;=10),('[1]Pricing Schedule'!$F$103+('[1]Pricing Schedule'!$F$105*M508))*2,
IF(AND(I508=110000,R508&gt;168.2,R508&lt;=336.4,M508&gt;10),('[1]Pricing Schedule'!$F$111+('[1]Pricing Schedule'!$F$113*M508))*2,
IF(AND(I508=110000,R508&gt;336.4,R508&lt;=504.6,M508&lt;=10),('[1]Pricing Schedule'!$F$103+('[1]Pricing Schedule'!$F$105*M508))*3,
IF(AND(I508=110000,R508&gt;336.4,R508&lt;=504.6,M508&gt;10),('[1]Pricing Schedule'!$F$111+('[1]Pricing Schedule'!$F$113*M508))*3,
IF(AND(I508=110000,R508&gt;504.6,R508&lt;=672.8,M508&lt;=10),('[1]Pricing Schedule'!$F$103+('[1]Pricing Schedule'!$F$105*M508))*4,
IF(AND(I508=110000,R508&gt;504.6,R508&lt;=672.8,M508&gt;10),('[1]Pricing Schedule'!$F$111+('[1]Pricing Schedule'!$F$113*M508))*4,
IF(AND(I508=110000,R508&gt;672.8,R508&lt;=841,M508&lt;=10),('[1]Pricing Schedule'!$F$103+('[1]Pricing Schedule'!$F$105*M508))*5,
IF(AND(I508=110000,R508&gt;672.8,R508&lt;=841,M508&gt;10),('[1]Pricing Schedule'!$F$111+('[1]Pricing Schedule'!$F$113*M508))*5,
IF(AND(I508=110000,R508&gt;672.8,R508&lt;=841,M508&lt;=10),('[1]Pricing Schedule'!$F$103+('[1]Pricing Schedule'!$F$105*M508))*5,
IF(AND(I508=110000,R508&gt;672.8,R508&lt;=841,M508&gt;10),('[1]Pricing Schedule'!$F$111+('[1]Pricing Schedule'!$F$113*M508))*5,
IF(AND(I508=110000,R508&gt;1345.6,R508&lt;=1513.8,M508&lt;=10),('[1]Pricing Schedule'!$F$103+('[1]Pricing Schedule'!$F$105*M508))*9,
IF(AND(I508=110000,R508&gt;1345.6,R508&lt;=1513.8,M508&gt;10),('[1]Pricing Schedule'!$F$111+('[1]Pricing Schedule'!$F$113*M508))*9,
9999999999)))))))))))))))))))))))))))))))))))))))</f>
        <v>1808740</v>
      </c>
      <c r="T508" s="21">
        <f>IF(AND(I508=38000,R508&lt;=4.5,M508&gt;8),'[1]Pricing Schedule'!$J$9,
IF(AND(I508=38000,R508&lt;=4.5,M508&lt;=8),'[1]Pricing Schedule'!$J$36,
IF(AND(I508=38000,R508&gt;4.5,R508&lt;=9,M508&gt;8),'[1]Pricing Schedule'!$J$18,
IF(AND(I508=38000,R508&gt;4.5,R508&lt;=9,M508&lt;=8),'[1]Pricing Schedule'!$J$36,
IF(AND(I508=38000,R508&gt;9,R508&lt;=12.8,M508&gt;8),'[1]Pricing Schedule'!$J$27,
IF(AND(I508=38000,R508&gt;9,R508&lt;=12.8,M508&lt;=8),'[1]Pricing Schedule'!$J$36,
IF(AND(I508=38000,R508&gt;12.8,R508&lt;=22.8),'[1]Pricing Schedule'!$J$36,
IF(AND(I508=38000,R508&gt;22.8,R508&lt;=30.2),'[1]Pricing Schedule'!$J$45,
IF(AND(I508=38000,R508&gt;30.2,R508&lt;=45.9),'[1]Pricing Schedule'!$J$54,
IF(AND(I508=38000,R508&gt;45.9,R508&lt;=123.4),'[1]Pricing Schedule'!$J$97,
IF(AND(I508=38000,R508&gt;123.4,R508&lt;=168.2,M508&lt;=10),'[1]Pricing Schedule'!$J$105,
IF(AND(I508=38000,R508&gt;123.4,R508&lt;=168.2,M508&gt;10),'[1]Pricing Schedule'!$J$113,
IF(AND(I508=38000,R508&gt;168.2,R508&lt;=336.4,M508&lt;=10),('[1]Pricing Schedule'!$J$105),
IF(AND(I508=38000,R508&gt;168.2,R508&lt;=336.4,M508&gt;10),('[1]Pricing Schedule'!$J$113),
IF(AND(I508=38000,R508&gt;336.4,R508&lt;=504.6,M508&lt;=10),('[1]Pricing Schedule'!$J$105),
IF(AND(I508=38000,R508&gt;336.4,R508&lt;=504.6,M508&gt;10),('[1]Pricing Schedule'!$J$113),
IF(AND(I508=38000,R508&gt;504.6,R508&lt;=672.8,M508&lt;=10),('[1]Pricing Schedule'!$J$105),
IF(AND(I508=38000,R508&gt;504.6,R508&lt;=672.8,M508&gt;10),('[1]Pricing Schedule'!$J$113),
IF(AND(I508=110000,R508&lt;=12.8,M508&gt;2),'[1]Pricing Schedule'!$J$63,
IF(AND(I508=110000,R508&lt;=12.8,M508&lt;=2),'[1]Pricing Schedule'!$J$97,
IF(AND(I508=110000,R508&gt;12.8,R508&lt;=22.8,M508&gt;3),'[1]Pricing Schedule'!$J$72,
IF(AND(I508=110000,R508&gt;12.8,R508&lt;=22.8,M508&lt;=3),'[1]Pricing Schedule'!$J$97,
IF(AND(I508=110000,R508&gt;22.8,R508&lt;=30.2),'[1]Pricing Schedule'!$J$81,
IF(AND(I508=110000,R508&gt;30.2,R508&lt;=45.9),'[1]Pricing Schedule'!$J$90,
IF(AND(I508=110000,R508&gt;45.9,R508&lt;=123.4),'[1]Pricing Schedule'!$J$97,
IF(AND(I508=110000,R508&gt;123.4,R508&lt;=168.2,M508&lt;=10),'[1]Pricing Schedule'!$J$105,
IF(AND(I508=110000,R508&gt;123.4,R508&lt;=168.2,M508&gt;10),'[1]Pricing Schedule'!$J$113,
IF(AND(I508=110000,R508&gt;168.2,R508&lt;=336.2,M508&lt;=10),('[1]Pricing Schedule'!$J$105),
IF(AND(I508=110000,R508&gt;168.2,R508&lt;=336.2,M508&gt;10),('[1]Pricing Schedule'!$J$113),
IF(AND(I508=110000,R508&gt;336.4,R508&lt;=504.6,M508&lt;=10),('[1]Pricing Schedule'!$J$105),
IF(AND(I508=110000,R508&gt;336.4,R508&lt;=504.6,M508&gt;10),('[1]Pricing Schedule'!$J$113),
IF(AND(I508=110000,R508&gt;504.6,R508&lt;=672.8,M508&lt;=10),('[1]Pricing Schedule'!$J$105),
IF(AND(I508=110000,R508&gt;504.6,R508&lt;=672.8,M508&gt;10),('[1]Pricing Schedule'!$J$113),
IF(AND(I508=110000,R508&gt;672.8,R508&lt;=841,M508&lt;=10),('[1]Pricing Schedule'!$J$105),
IF(AND(I508=110000,R508&gt;672.8,R508&lt;=841,M508&gt;10),('[1]Pricing Schedule'!$J$113),
IF(AND(I508=110000,R508&gt;1682,R508&lt;=1850.2,M508&lt;=10),('[1]Pricing Schedule'!$J$105),
IF(AND(I508=110000,R508&gt;1682,R508&lt;=1850.2,M508&gt;10),('[1]Pricing Schedule'!$J$113),
IF(AND(I508=110000,R508&gt;2018.4,R508&lt;=2186.6,M508&lt;=10),('[1]Pricing Schedule'!$J$105),
IF(AND(I508=110000,R508&gt;2018.4,R508&lt;=2186.6,M508&gt;10),('[1]Pricing Schedule'!$J$113),999999999)))))))))))))))))))))))))))))))))))))))</f>
        <v>1</v>
      </c>
      <c r="U508" s="40">
        <f t="shared" si="48"/>
        <v>430652.38095238095</v>
      </c>
      <c r="V508" s="41">
        <f t="shared" si="49"/>
        <v>2.3220584495284009</v>
      </c>
      <c r="Y508" s="23">
        <v>124</v>
      </c>
      <c r="Z508" s="23">
        <v>151</v>
      </c>
      <c r="AR508" s="35"/>
    </row>
    <row r="509" spans="1:44">
      <c r="A509" s="23">
        <v>509</v>
      </c>
      <c r="B509" s="23">
        <v>509</v>
      </c>
      <c r="C509" s="23" t="s">
        <v>928</v>
      </c>
      <c r="D509" s="23" t="s">
        <v>110</v>
      </c>
      <c r="E509" s="23" t="s">
        <v>110</v>
      </c>
      <c r="F509" s="23" t="s">
        <v>199</v>
      </c>
      <c r="G509" s="23" t="s">
        <v>200</v>
      </c>
      <c r="H509" s="23" t="s">
        <v>113</v>
      </c>
      <c r="I509" s="13">
        <v>38000</v>
      </c>
      <c r="J509" s="13">
        <v>38000</v>
      </c>
      <c r="K509" s="23" t="s">
        <v>119</v>
      </c>
      <c r="L509" s="24">
        <v>17.443000000000001</v>
      </c>
      <c r="M509" s="37">
        <f t="shared" si="44"/>
        <v>18</v>
      </c>
      <c r="N509" s="24">
        <v>0.34799999999999998</v>
      </c>
      <c r="O509" s="13">
        <v>2</v>
      </c>
      <c r="P509" s="36">
        <f t="shared" si="45"/>
        <v>0.34799999999999998</v>
      </c>
      <c r="Q509" s="38">
        <f t="shared" si="46"/>
        <v>4.2</v>
      </c>
      <c r="R509" s="37">
        <f t="shared" si="47"/>
        <v>4.2</v>
      </c>
      <c r="S509" s="39">
        <f>IF(AND(I509=38000,R509&lt;=4.5,M509&gt;8),'[1]Pricing Schedule'!$F$8+('[1]Pricing Schedule'!$F$9*M509),
IF(AND(I509=38000,R509&lt;=4.5,M509&lt;=8),'[1]Pricing Schedule'!$F$34+('[1]Pricing Schedule'!$F$36*M509),
IF(AND(I509=38000,R509&gt;4.5,R509&lt;=9,M509&gt;8),'[1]Pricing Schedule'!$F$17+('[1]Pricing Schedule'!$F$18*M509),
IF(AND(I509=38000,R509&gt;4.5,R509&lt;=9,M509&lt;=8),'[1]Pricing Schedule'!$F$34+('[1]Pricing Schedule'!$F$36*M509),
IF(AND(I509=38000,R509&gt;9,R509&lt;=12.8,M509&gt;8),'[1]Pricing Schedule'!$F$26+('[1]Pricing Schedule'!$F$27*M509),
IF(AND(I509=38000,R509&gt;9,R509&lt;=12.8,M509&lt;=8),'[1]Pricing Schedule'!$F$34+('[1]Pricing Schedule'!$F$36*M509),
IF(AND(I509=38000,R509&gt;12.8,R509&lt;=22.8),'[1]Pricing Schedule'!$F$34+('[1]Pricing Schedule'!$F$36*M509),
IF(AND(I509=38000,R509&gt;22.8,R509&lt;=30.2),'[1]Pricing Schedule'!$F$43+('[1]Pricing Schedule'!$F$45*M509),
IF(AND(I509=38000,R509&gt;30.2,R509&lt;=45.9),'[1]Pricing Schedule'!$F$52+('[1]Pricing Schedule'!$F$54*M509),
IF(AND(I509=38000,R509&gt;45.9,R509&lt;=123.4),'[1]Pricing Schedule'!$F$96+('[1]Pricing Schedule'!$F$97*M509),
IF(AND(I509=38000,R509&gt;123.4,R509&lt;=168.2,M509&lt;=10),'[1]Pricing Schedule'!$F$103+('[1]Pricing Schedule'!$F$105*M509),
IF(AND(I509=38000,R509&gt;123.4,R509&lt;=168.2,M509&gt;10),'[1]Pricing Schedule'!$F$111+('[1]Pricing Schedule'!$F$113*M509),
IF(AND(I509=38000,R509&gt;157.4,R509&lt;=336.4,M509&lt;=10),('[1]Pricing Schedule'!$F$103+('[1]Pricing Schedule'!$F$105*M509))*2,
IF(AND(I509=38000,R509&gt;157.4,R509&lt;=336.4,M509&gt;10),('[1]Pricing Schedule'!$F$111+('[1]Pricing Schedule'!$F$113*M509))*2,
IF(AND(I509=38000,R509&gt;314.8,R509&lt;=504.6,M509&lt;=10),('[1]Pricing Schedule'!$F$103+('[1]Pricing Schedule'!$F$105*M509))*3,
IF(AND(I509=38000,R509&gt;314.8,R509&lt;=504.6,M509&gt;10),('[1]Pricing Schedule'!$F$111+('[1]Pricing Schedule'!$F$113*M509))*3,
IF(AND(I509=38000,R509&gt;472.2,R509&lt;=672.8,M509&lt;=10),('[1]Pricing Schedule'!$F$103+('[1]Pricing Schedule'!$F$105*M509))*4,
IF(AND(I509=38000,R509&gt;472.2,R509&lt;=672.8,M509&gt;10),('[1]Pricing Schedule'!$F$111+('[1]Pricing Schedule'!$F$113*M509))*4,
IF(AND(I509=110000,R509&lt;=12.8,M509&gt;2),'[1]Pricing Schedule'!$F$62+('[1]Pricing Schedule'!$F$63*M509),
IF(AND(I509=110000,R509&lt;=12.8,M509&lt;=2),'[1]Pricing Schedule'!$F$96+('[1]Pricing Schedule'!$F$97*M509),
IF(AND(I509=110000,R509&gt;12.8,R509&lt;=22.8,M509&gt;3),'[1]Pricing Schedule'!$F$71+('[1]Pricing Schedule'!$F$72*M509),
IF(AND(I509=110000,R509&gt;12.8,R509&lt;=22.8,M509&lt;=3),'[1]Pricing Schedule'!$F$96+('[1]Pricing Schedule'!$F$97*M509),
IF(AND(I509=110000,R509&gt;22.8,R509&lt;=30.2),'[1]Pricing Schedule'!$F$80+('[1]Pricing Schedule'!$F$81*M509),
IF(AND(I509=110000,R509&gt;30.2,R509&lt;=45.9),'[1]Pricing Schedule'!$F$89+('[1]Pricing Schedule'!$F$90*M509),
IF(AND(I509=110000,R509&gt;45.9,R509&lt;=123.4),'[1]Pricing Schedule'!$F$96+('[1]Pricing Schedule'!$F$97*M509),
IF(AND(I509=110000,R509&gt;123.4,R509&lt;=168.2,M509&lt;=10),'[1]Pricing Schedule'!$F$103+('[1]Pricing Schedule'!$F$105*M509),
IF(AND(I509=110000,R509&gt;123.4,R509&lt;=168.2,M509&gt;10),'[1]Pricing Schedule'!$F$111+('[1]Pricing Schedule'!$F$113*M509),
IF(AND(I509=110000,R509&gt;168.2,R509&lt;=336.4,M509&lt;=10),('[1]Pricing Schedule'!$F$103+('[1]Pricing Schedule'!$F$105*M509))*2,
IF(AND(I509=110000,R509&gt;168.2,R509&lt;=336.4,M509&gt;10),('[1]Pricing Schedule'!$F$111+('[1]Pricing Schedule'!$F$113*M509))*2,
IF(AND(I509=110000,R509&gt;336.4,R509&lt;=504.6,M509&lt;=10),('[1]Pricing Schedule'!$F$103+('[1]Pricing Schedule'!$F$105*M509))*3,
IF(AND(I509=110000,R509&gt;336.4,R509&lt;=504.6,M509&gt;10),('[1]Pricing Schedule'!$F$111+('[1]Pricing Schedule'!$F$113*M509))*3,
IF(AND(I509=110000,R509&gt;504.6,R509&lt;=672.8,M509&lt;=10),('[1]Pricing Schedule'!$F$103+('[1]Pricing Schedule'!$F$105*M509))*4,
IF(AND(I509=110000,R509&gt;504.6,R509&lt;=672.8,M509&gt;10),('[1]Pricing Schedule'!$F$111+('[1]Pricing Schedule'!$F$113*M509))*4,
IF(AND(I509=110000,R509&gt;672.8,R509&lt;=841,M509&lt;=10),('[1]Pricing Schedule'!$F$103+('[1]Pricing Schedule'!$F$105*M509))*5,
IF(AND(I509=110000,R509&gt;672.8,R509&lt;=841,M509&gt;10),('[1]Pricing Schedule'!$F$111+('[1]Pricing Schedule'!$F$113*M509))*5,
IF(AND(I509=110000,R509&gt;672.8,R509&lt;=841,M509&lt;=10),('[1]Pricing Schedule'!$F$103+('[1]Pricing Schedule'!$F$105*M509))*5,
IF(AND(I509=110000,R509&gt;672.8,R509&lt;=841,M509&gt;10),('[1]Pricing Schedule'!$F$111+('[1]Pricing Schedule'!$F$113*M509))*5,
IF(AND(I509=110000,R509&gt;1345.6,R509&lt;=1513.8,M509&lt;=10),('[1]Pricing Schedule'!$F$103+('[1]Pricing Schedule'!$F$105*M509))*9,
IF(AND(I509=110000,R509&gt;1345.6,R509&lt;=1513.8,M509&gt;10),('[1]Pricing Schedule'!$F$111+('[1]Pricing Schedule'!$F$113*M509))*9,
9999999999)))))))))))))))))))))))))))))))))))))))</f>
        <v>1808740</v>
      </c>
      <c r="T509" s="21">
        <f>IF(AND(I509=38000,R509&lt;=4.5,M509&gt;8),'[1]Pricing Schedule'!$J$9,
IF(AND(I509=38000,R509&lt;=4.5,M509&lt;=8),'[1]Pricing Schedule'!$J$36,
IF(AND(I509=38000,R509&gt;4.5,R509&lt;=9,M509&gt;8),'[1]Pricing Schedule'!$J$18,
IF(AND(I509=38000,R509&gt;4.5,R509&lt;=9,M509&lt;=8),'[1]Pricing Schedule'!$J$36,
IF(AND(I509=38000,R509&gt;9,R509&lt;=12.8,M509&gt;8),'[1]Pricing Schedule'!$J$27,
IF(AND(I509=38000,R509&gt;9,R509&lt;=12.8,M509&lt;=8),'[1]Pricing Schedule'!$J$36,
IF(AND(I509=38000,R509&gt;12.8,R509&lt;=22.8),'[1]Pricing Schedule'!$J$36,
IF(AND(I509=38000,R509&gt;22.8,R509&lt;=30.2),'[1]Pricing Schedule'!$J$45,
IF(AND(I509=38000,R509&gt;30.2,R509&lt;=45.9),'[1]Pricing Schedule'!$J$54,
IF(AND(I509=38000,R509&gt;45.9,R509&lt;=123.4),'[1]Pricing Schedule'!$J$97,
IF(AND(I509=38000,R509&gt;123.4,R509&lt;=168.2,M509&lt;=10),'[1]Pricing Schedule'!$J$105,
IF(AND(I509=38000,R509&gt;123.4,R509&lt;=168.2,M509&gt;10),'[1]Pricing Schedule'!$J$113,
IF(AND(I509=38000,R509&gt;168.2,R509&lt;=336.4,M509&lt;=10),('[1]Pricing Schedule'!$J$105),
IF(AND(I509=38000,R509&gt;168.2,R509&lt;=336.4,M509&gt;10),('[1]Pricing Schedule'!$J$113),
IF(AND(I509=38000,R509&gt;336.4,R509&lt;=504.6,M509&lt;=10),('[1]Pricing Schedule'!$J$105),
IF(AND(I509=38000,R509&gt;336.4,R509&lt;=504.6,M509&gt;10),('[1]Pricing Schedule'!$J$113),
IF(AND(I509=38000,R509&gt;504.6,R509&lt;=672.8,M509&lt;=10),('[1]Pricing Schedule'!$J$105),
IF(AND(I509=38000,R509&gt;504.6,R509&lt;=672.8,M509&gt;10),('[1]Pricing Schedule'!$J$113),
IF(AND(I509=110000,R509&lt;=12.8,M509&gt;2),'[1]Pricing Schedule'!$J$63,
IF(AND(I509=110000,R509&lt;=12.8,M509&lt;=2),'[1]Pricing Schedule'!$J$97,
IF(AND(I509=110000,R509&gt;12.8,R509&lt;=22.8,M509&gt;3),'[1]Pricing Schedule'!$J$72,
IF(AND(I509=110000,R509&gt;12.8,R509&lt;=22.8,M509&lt;=3),'[1]Pricing Schedule'!$J$97,
IF(AND(I509=110000,R509&gt;22.8,R509&lt;=30.2),'[1]Pricing Schedule'!$J$81,
IF(AND(I509=110000,R509&gt;30.2,R509&lt;=45.9),'[1]Pricing Schedule'!$J$90,
IF(AND(I509=110000,R509&gt;45.9,R509&lt;=123.4),'[1]Pricing Schedule'!$J$97,
IF(AND(I509=110000,R509&gt;123.4,R509&lt;=168.2,M509&lt;=10),'[1]Pricing Schedule'!$J$105,
IF(AND(I509=110000,R509&gt;123.4,R509&lt;=168.2,M509&gt;10),'[1]Pricing Schedule'!$J$113,
IF(AND(I509=110000,R509&gt;168.2,R509&lt;=336.2,M509&lt;=10),('[1]Pricing Schedule'!$J$105),
IF(AND(I509=110000,R509&gt;168.2,R509&lt;=336.2,M509&gt;10),('[1]Pricing Schedule'!$J$113),
IF(AND(I509=110000,R509&gt;336.4,R509&lt;=504.6,M509&lt;=10),('[1]Pricing Schedule'!$J$105),
IF(AND(I509=110000,R509&gt;336.4,R509&lt;=504.6,M509&gt;10),('[1]Pricing Schedule'!$J$113),
IF(AND(I509=110000,R509&gt;504.6,R509&lt;=672.8,M509&lt;=10),('[1]Pricing Schedule'!$J$105),
IF(AND(I509=110000,R509&gt;504.6,R509&lt;=672.8,M509&gt;10),('[1]Pricing Schedule'!$J$113),
IF(AND(I509=110000,R509&gt;672.8,R509&lt;=841,M509&lt;=10),('[1]Pricing Schedule'!$J$105),
IF(AND(I509=110000,R509&gt;672.8,R509&lt;=841,M509&gt;10),('[1]Pricing Schedule'!$J$113),
IF(AND(I509=110000,R509&gt;1682,R509&lt;=1850.2,M509&lt;=10),('[1]Pricing Schedule'!$J$105),
IF(AND(I509=110000,R509&gt;1682,R509&lt;=1850.2,M509&gt;10),('[1]Pricing Schedule'!$J$113),
IF(AND(I509=110000,R509&gt;2018.4,R509&lt;=2186.6,M509&lt;=10),('[1]Pricing Schedule'!$J$105),
IF(AND(I509=110000,R509&gt;2018.4,R509&lt;=2186.6,M509&gt;10),('[1]Pricing Schedule'!$J$113),999999999)))))))))))))))))))))))))))))))))))))))</f>
        <v>1</v>
      </c>
      <c r="U509" s="40">
        <f t="shared" si="48"/>
        <v>430652.38095238095</v>
      </c>
      <c r="V509" s="41">
        <f t="shared" si="49"/>
        <v>2.3220584495284009</v>
      </c>
      <c r="Y509" s="23">
        <v>83</v>
      </c>
      <c r="Z509" s="23">
        <v>151</v>
      </c>
      <c r="AR509" s="35"/>
    </row>
    <row r="510" spans="1:44">
      <c r="A510" s="23">
        <v>510</v>
      </c>
      <c r="B510" s="23">
        <v>510</v>
      </c>
      <c r="C510" s="23" t="s">
        <v>929</v>
      </c>
      <c r="D510" s="23" t="s">
        <v>110</v>
      </c>
      <c r="E510" s="23" t="s">
        <v>110</v>
      </c>
      <c r="F510" s="23" t="s">
        <v>199</v>
      </c>
      <c r="G510" s="23" t="s">
        <v>200</v>
      </c>
      <c r="H510" s="23" t="s">
        <v>113</v>
      </c>
      <c r="I510" s="13">
        <v>38000</v>
      </c>
      <c r="J510" s="13">
        <v>38000</v>
      </c>
      <c r="K510" s="23" t="s">
        <v>119</v>
      </c>
      <c r="L510" s="24">
        <v>8.8480000000000008</v>
      </c>
      <c r="M510" s="37">
        <f t="shared" si="44"/>
        <v>9</v>
      </c>
      <c r="N510" s="24">
        <v>0.19900000000000001</v>
      </c>
      <c r="O510" s="13">
        <v>2</v>
      </c>
      <c r="P510" s="36">
        <f t="shared" si="45"/>
        <v>0.19900000000000001</v>
      </c>
      <c r="Q510" s="38">
        <f t="shared" si="46"/>
        <v>4.2</v>
      </c>
      <c r="R510" s="37">
        <f t="shared" si="47"/>
        <v>4.2</v>
      </c>
      <c r="S510" s="39">
        <f>IF(AND(I510=38000,R510&lt;=4.5,M510&gt;8),'[1]Pricing Schedule'!$F$8+('[1]Pricing Schedule'!$F$9*M510),
IF(AND(I510=38000,R510&lt;=4.5,M510&lt;=8),'[1]Pricing Schedule'!$F$34+('[1]Pricing Schedule'!$F$36*M510),
IF(AND(I510=38000,R510&gt;4.5,R510&lt;=9,M510&gt;8),'[1]Pricing Schedule'!$F$17+('[1]Pricing Schedule'!$F$18*M510),
IF(AND(I510=38000,R510&gt;4.5,R510&lt;=9,M510&lt;=8),'[1]Pricing Schedule'!$F$34+('[1]Pricing Schedule'!$F$36*M510),
IF(AND(I510=38000,R510&gt;9,R510&lt;=12.8,M510&gt;8),'[1]Pricing Schedule'!$F$26+('[1]Pricing Schedule'!$F$27*M510),
IF(AND(I510=38000,R510&gt;9,R510&lt;=12.8,M510&lt;=8),'[1]Pricing Schedule'!$F$34+('[1]Pricing Schedule'!$F$36*M510),
IF(AND(I510=38000,R510&gt;12.8,R510&lt;=22.8),'[1]Pricing Schedule'!$F$34+('[1]Pricing Schedule'!$F$36*M510),
IF(AND(I510=38000,R510&gt;22.8,R510&lt;=30.2),'[1]Pricing Schedule'!$F$43+('[1]Pricing Schedule'!$F$45*M510),
IF(AND(I510=38000,R510&gt;30.2,R510&lt;=45.9),'[1]Pricing Schedule'!$F$52+('[1]Pricing Schedule'!$F$54*M510),
IF(AND(I510=38000,R510&gt;45.9,R510&lt;=123.4),'[1]Pricing Schedule'!$F$96+('[1]Pricing Schedule'!$F$97*M510),
IF(AND(I510=38000,R510&gt;123.4,R510&lt;=168.2,M510&lt;=10),'[1]Pricing Schedule'!$F$103+('[1]Pricing Schedule'!$F$105*M510),
IF(AND(I510=38000,R510&gt;123.4,R510&lt;=168.2,M510&gt;10),'[1]Pricing Schedule'!$F$111+('[1]Pricing Schedule'!$F$113*M510),
IF(AND(I510=38000,R510&gt;157.4,R510&lt;=336.4,M510&lt;=10),('[1]Pricing Schedule'!$F$103+('[1]Pricing Schedule'!$F$105*M510))*2,
IF(AND(I510=38000,R510&gt;157.4,R510&lt;=336.4,M510&gt;10),('[1]Pricing Schedule'!$F$111+('[1]Pricing Schedule'!$F$113*M510))*2,
IF(AND(I510=38000,R510&gt;314.8,R510&lt;=504.6,M510&lt;=10),('[1]Pricing Schedule'!$F$103+('[1]Pricing Schedule'!$F$105*M510))*3,
IF(AND(I510=38000,R510&gt;314.8,R510&lt;=504.6,M510&gt;10),('[1]Pricing Schedule'!$F$111+('[1]Pricing Schedule'!$F$113*M510))*3,
IF(AND(I510=38000,R510&gt;472.2,R510&lt;=672.8,M510&lt;=10),('[1]Pricing Schedule'!$F$103+('[1]Pricing Schedule'!$F$105*M510))*4,
IF(AND(I510=38000,R510&gt;472.2,R510&lt;=672.8,M510&gt;10),('[1]Pricing Schedule'!$F$111+('[1]Pricing Schedule'!$F$113*M510))*4,
IF(AND(I510=110000,R510&lt;=12.8,M510&gt;2),'[1]Pricing Schedule'!$F$62+('[1]Pricing Schedule'!$F$63*M510),
IF(AND(I510=110000,R510&lt;=12.8,M510&lt;=2),'[1]Pricing Schedule'!$F$96+('[1]Pricing Schedule'!$F$97*M510),
IF(AND(I510=110000,R510&gt;12.8,R510&lt;=22.8,M510&gt;3),'[1]Pricing Schedule'!$F$71+('[1]Pricing Schedule'!$F$72*M510),
IF(AND(I510=110000,R510&gt;12.8,R510&lt;=22.8,M510&lt;=3),'[1]Pricing Schedule'!$F$96+('[1]Pricing Schedule'!$F$97*M510),
IF(AND(I510=110000,R510&gt;22.8,R510&lt;=30.2),'[1]Pricing Schedule'!$F$80+('[1]Pricing Schedule'!$F$81*M510),
IF(AND(I510=110000,R510&gt;30.2,R510&lt;=45.9),'[1]Pricing Schedule'!$F$89+('[1]Pricing Schedule'!$F$90*M510),
IF(AND(I510=110000,R510&gt;45.9,R510&lt;=123.4),'[1]Pricing Schedule'!$F$96+('[1]Pricing Schedule'!$F$97*M510),
IF(AND(I510=110000,R510&gt;123.4,R510&lt;=168.2,M510&lt;=10),'[1]Pricing Schedule'!$F$103+('[1]Pricing Schedule'!$F$105*M510),
IF(AND(I510=110000,R510&gt;123.4,R510&lt;=168.2,M510&gt;10),'[1]Pricing Schedule'!$F$111+('[1]Pricing Schedule'!$F$113*M510),
IF(AND(I510=110000,R510&gt;168.2,R510&lt;=336.4,M510&lt;=10),('[1]Pricing Schedule'!$F$103+('[1]Pricing Schedule'!$F$105*M510))*2,
IF(AND(I510=110000,R510&gt;168.2,R510&lt;=336.4,M510&gt;10),('[1]Pricing Schedule'!$F$111+('[1]Pricing Schedule'!$F$113*M510))*2,
IF(AND(I510=110000,R510&gt;336.4,R510&lt;=504.6,M510&lt;=10),('[1]Pricing Schedule'!$F$103+('[1]Pricing Schedule'!$F$105*M510))*3,
IF(AND(I510=110000,R510&gt;336.4,R510&lt;=504.6,M510&gt;10),('[1]Pricing Schedule'!$F$111+('[1]Pricing Schedule'!$F$113*M510))*3,
IF(AND(I510=110000,R510&gt;504.6,R510&lt;=672.8,M510&lt;=10),('[1]Pricing Schedule'!$F$103+('[1]Pricing Schedule'!$F$105*M510))*4,
IF(AND(I510=110000,R510&gt;504.6,R510&lt;=672.8,M510&gt;10),('[1]Pricing Schedule'!$F$111+('[1]Pricing Schedule'!$F$113*M510))*4,
IF(AND(I510=110000,R510&gt;672.8,R510&lt;=841,M510&lt;=10),('[1]Pricing Schedule'!$F$103+('[1]Pricing Schedule'!$F$105*M510))*5,
IF(AND(I510=110000,R510&gt;672.8,R510&lt;=841,M510&gt;10),('[1]Pricing Schedule'!$F$111+('[1]Pricing Schedule'!$F$113*M510))*5,
IF(AND(I510=110000,R510&gt;672.8,R510&lt;=841,M510&lt;=10),('[1]Pricing Schedule'!$F$103+('[1]Pricing Schedule'!$F$105*M510))*5,
IF(AND(I510=110000,R510&gt;672.8,R510&lt;=841,M510&gt;10),('[1]Pricing Schedule'!$F$111+('[1]Pricing Schedule'!$F$113*M510))*5,
IF(AND(I510=110000,R510&gt;1345.6,R510&lt;=1513.8,M510&lt;=10),('[1]Pricing Schedule'!$F$103+('[1]Pricing Schedule'!$F$105*M510))*9,
IF(AND(I510=110000,R510&gt;1345.6,R510&lt;=1513.8,M510&gt;10),('[1]Pricing Schedule'!$F$111+('[1]Pricing Schedule'!$F$113*M510))*9,
9999999999)))))))))))))))))))))))))))))))))))))))</f>
        <v>1334440</v>
      </c>
      <c r="T510" s="21">
        <f>IF(AND(I510=38000,R510&lt;=4.5,M510&gt;8),'[1]Pricing Schedule'!$J$9,
IF(AND(I510=38000,R510&lt;=4.5,M510&lt;=8),'[1]Pricing Schedule'!$J$36,
IF(AND(I510=38000,R510&gt;4.5,R510&lt;=9,M510&gt;8),'[1]Pricing Schedule'!$J$18,
IF(AND(I510=38000,R510&gt;4.5,R510&lt;=9,M510&lt;=8),'[1]Pricing Schedule'!$J$36,
IF(AND(I510=38000,R510&gt;9,R510&lt;=12.8,M510&gt;8),'[1]Pricing Schedule'!$J$27,
IF(AND(I510=38000,R510&gt;9,R510&lt;=12.8,M510&lt;=8),'[1]Pricing Schedule'!$J$36,
IF(AND(I510=38000,R510&gt;12.8,R510&lt;=22.8),'[1]Pricing Schedule'!$J$36,
IF(AND(I510=38000,R510&gt;22.8,R510&lt;=30.2),'[1]Pricing Schedule'!$J$45,
IF(AND(I510=38000,R510&gt;30.2,R510&lt;=45.9),'[1]Pricing Schedule'!$J$54,
IF(AND(I510=38000,R510&gt;45.9,R510&lt;=123.4),'[1]Pricing Schedule'!$J$97,
IF(AND(I510=38000,R510&gt;123.4,R510&lt;=168.2,M510&lt;=10),'[1]Pricing Schedule'!$J$105,
IF(AND(I510=38000,R510&gt;123.4,R510&lt;=168.2,M510&gt;10),'[1]Pricing Schedule'!$J$113,
IF(AND(I510=38000,R510&gt;168.2,R510&lt;=336.4,M510&lt;=10),('[1]Pricing Schedule'!$J$105),
IF(AND(I510=38000,R510&gt;168.2,R510&lt;=336.4,M510&gt;10),('[1]Pricing Schedule'!$J$113),
IF(AND(I510=38000,R510&gt;336.4,R510&lt;=504.6,M510&lt;=10),('[1]Pricing Schedule'!$J$105),
IF(AND(I510=38000,R510&gt;336.4,R510&lt;=504.6,M510&gt;10),('[1]Pricing Schedule'!$J$113),
IF(AND(I510=38000,R510&gt;504.6,R510&lt;=672.8,M510&lt;=10),('[1]Pricing Schedule'!$J$105),
IF(AND(I510=38000,R510&gt;504.6,R510&lt;=672.8,M510&gt;10),('[1]Pricing Schedule'!$J$113),
IF(AND(I510=110000,R510&lt;=12.8,M510&gt;2),'[1]Pricing Schedule'!$J$63,
IF(AND(I510=110000,R510&lt;=12.8,M510&lt;=2),'[1]Pricing Schedule'!$J$97,
IF(AND(I510=110000,R510&gt;12.8,R510&lt;=22.8,M510&gt;3),'[1]Pricing Schedule'!$J$72,
IF(AND(I510=110000,R510&gt;12.8,R510&lt;=22.8,M510&lt;=3),'[1]Pricing Schedule'!$J$97,
IF(AND(I510=110000,R510&gt;22.8,R510&lt;=30.2),'[1]Pricing Schedule'!$J$81,
IF(AND(I510=110000,R510&gt;30.2,R510&lt;=45.9),'[1]Pricing Schedule'!$J$90,
IF(AND(I510=110000,R510&gt;45.9,R510&lt;=123.4),'[1]Pricing Schedule'!$J$97,
IF(AND(I510=110000,R510&gt;123.4,R510&lt;=168.2,M510&lt;=10),'[1]Pricing Schedule'!$J$105,
IF(AND(I510=110000,R510&gt;123.4,R510&lt;=168.2,M510&gt;10),'[1]Pricing Schedule'!$J$113,
IF(AND(I510=110000,R510&gt;168.2,R510&lt;=336.2,M510&lt;=10),('[1]Pricing Schedule'!$J$105),
IF(AND(I510=110000,R510&gt;168.2,R510&lt;=336.2,M510&gt;10),('[1]Pricing Schedule'!$J$113),
IF(AND(I510=110000,R510&gt;336.4,R510&lt;=504.6,M510&lt;=10),('[1]Pricing Schedule'!$J$105),
IF(AND(I510=110000,R510&gt;336.4,R510&lt;=504.6,M510&gt;10),('[1]Pricing Schedule'!$J$113),
IF(AND(I510=110000,R510&gt;504.6,R510&lt;=672.8,M510&lt;=10),('[1]Pricing Schedule'!$J$105),
IF(AND(I510=110000,R510&gt;504.6,R510&lt;=672.8,M510&gt;10),('[1]Pricing Schedule'!$J$113),
IF(AND(I510=110000,R510&gt;672.8,R510&lt;=841,M510&lt;=10),('[1]Pricing Schedule'!$J$105),
IF(AND(I510=110000,R510&gt;672.8,R510&lt;=841,M510&gt;10),('[1]Pricing Schedule'!$J$113),
IF(AND(I510=110000,R510&gt;1682,R510&lt;=1850.2,M510&lt;=10),('[1]Pricing Schedule'!$J$105),
IF(AND(I510=110000,R510&gt;1682,R510&lt;=1850.2,M510&gt;10),('[1]Pricing Schedule'!$J$113),
IF(AND(I510=110000,R510&gt;2018.4,R510&lt;=2186.6,M510&lt;=10),('[1]Pricing Schedule'!$J$105),
IF(AND(I510=110000,R510&gt;2018.4,R510&lt;=2186.6,M510&gt;10),('[1]Pricing Schedule'!$J$113),999999999)))))))))))))))))))))))))))))))))))))))</f>
        <v>1</v>
      </c>
      <c r="U510" s="40">
        <f t="shared" si="48"/>
        <v>317723.80952380953</v>
      </c>
      <c r="V510" s="41">
        <f t="shared" si="49"/>
        <v>3.1473876682353645</v>
      </c>
      <c r="Y510" s="23">
        <v>71</v>
      </c>
      <c r="Z510" s="23">
        <v>151</v>
      </c>
      <c r="AR510" s="35"/>
    </row>
    <row r="511" spans="1:44">
      <c r="A511" s="23">
        <v>511</v>
      </c>
      <c r="B511" s="23">
        <v>511</v>
      </c>
      <c r="C511" s="23" t="s">
        <v>930</v>
      </c>
      <c r="D511" s="23" t="s">
        <v>110</v>
      </c>
      <c r="E511" s="23" t="s">
        <v>110</v>
      </c>
      <c r="F511" s="23" t="s">
        <v>199</v>
      </c>
      <c r="G511" s="23" t="s">
        <v>200</v>
      </c>
      <c r="H511" s="23" t="s">
        <v>113</v>
      </c>
      <c r="I511" s="13">
        <v>38000</v>
      </c>
      <c r="J511" s="13">
        <v>38000</v>
      </c>
      <c r="K511" s="23" t="s">
        <v>119</v>
      </c>
      <c r="L511" s="24">
        <v>8.6430000000000007</v>
      </c>
      <c r="M511" s="37">
        <f t="shared" si="44"/>
        <v>9</v>
      </c>
      <c r="N511" s="24">
        <v>0.155</v>
      </c>
      <c r="O511" s="13">
        <v>2</v>
      </c>
      <c r="P511" s="36">
        <f t="shared" si="45"/>
        <v>0.155</v>
      </c>
      <c r="Q511" s="38">
        <f t="shared" si="46"/>
        <v>4.2</v>
      </c>
      <c r="R511" s="37">
        <f t="shared" si="47"/>
        <v>4.2</v>
      </c>
      <c r="S511" s="39">
        <f>IF(AND(I511=38000,R511&lt;=4.5,M511&gt;8),'[1]Pricing Schedule'!$F$8+('[1]Pricing Schedule'!$F$9*M511),
IF(AND(I511=38000,R511&lt;=4.5,M511&lt;=8),'[1]Pricing Schedule'!$F$34+('[1]Pricing Schedule'!$F$36*M511),
IF(AND(I511=38000,R511&gt;4.5,R511&lt;=9,M511&gt;8),'[1]Pricing Schedule'!$F$17+('[1]Pricing Schedule'!$F$18*M511),
IF(AND(I511=38000,R511&gt;4.5,R511&lt;=9,M511&lt;=8),'[1]Pricing Schedule'!$F$34+('[1]Pricing Schedule'!$F$36*M511),
IF(AND(I511=38000,R511&gt;9,R511&lt;=12.8,M511&gt;8),'[1]Pricing Schedule'!$F$26+('[1]Pricing Schedule'!$F$27*M511),
IF(AND(I511=38000,R511&gt;9,R511&lt;=12.8,M511&lt;=8),'[1]Pricing Schedule'!$F$34+('[1]Pricing Schedule'!$F$36*M511),
IF(AND(I511=38000,R511&gt;12.8,R511&lt;=22.8),'[1]Pricing Schedule'!$F$34+('[1]Pricing Schedule'!$F$36*M511),
IF(AND(I511=38000,R511&gt;22.8,R511&lt;=30.2),'[1]Pricing Schedule'!$F$43+('[1]Pricing Schedule'!$F$45*M511),
IF(AND(I511=38000,R511&gt;30.2,R511&lt;=45.9),'[1]Pricing Schedule'!$F$52+('[1]Pricing Schedule'!$F$54*M511),
IF(AND(I511=38000,R511&gt;45.9,R511&lt;=123.4),'[1]Pricing Schedule'!$F$96+('[1]Pricing Schedule'!$F$97*M511),
IF(AND(I511=38000,R511&gt;123.4,R511&lt;=168.2,M511&lt;=10),'[1]Pricing Schedule'!$F$103+('[1]Pricing Schedule'!$F$105*M511),
IF(AND(I511=38000,R511&gt;123.4,R511&lt;=168.2,M511&gt;10),'[1]Pricing Schedule'!$F$111+('[1]Pricing Schedule'!$F$113*M511),
IF(AND(I511=38000,R511&gt;157.4,R511&lt;=336.4,M511&lt;=10),('[1]Pricing Schedule'!$F$103+('[1]Pricing Schedule'!$F$105*M511))*2,
IF(AND(I511=38000,R511&gt;157.4,R511&lt;=336.4,M511&gt;10),('[1]Pricing Schedule'!$F$111+('[1]Pricing Schedule'!$F$113*M511))*2,
IF(AND(I511=38000,R511&gt;314.8,R511&lt;=504.6,M511&lt;=10),('[1]Pricing Schedule'!$F$103+('[1]Pricing Schedule'!$F$105*M511))*3,
IF(AND(I511=38000,R511&gt;314.8,R511&lt;=504.6,M511&gt;10),('[1]Pricing Schedule'!$F$111+('[1]Pricing Schedule'!$F$113*M511))*3,
IF(AND(I511=38000,R511&gt;472.2,R511&lt;=672.8,M511&lt;=10),('[1]Pricing Schedule'!$F$103+('[1]Pricing Schedule'!$F$105*M511))*4,
IF(AND(I511=38000,R511&gt;472.2,R511&lt;=672.8,M511&gt;10),('[1]Pricing Schedule'!$F$111+('[1]Pricing Schedule'!$F$113*M511))*4,
IF(AND(I511=110000,R511&lt;=12.8,M511&gt;2),'[1]Pricing Schedule'!$F$62+('[1]Pricing Schedule'!$F$63*M511),
IF(AND(I511=110000,R511&lt;=12.8,M511&lt;=2),'[1]Pricing Schedule'!$F$96+('[1]Pricing Schedule'!$F$97*M511),
IF(AND(I511=110000,R511&gt;12.8,R511&lt;=22.8,M511&gt;3),'[1]Pricing Schedule'!$F$71+('[1]Pricing Schedule'!$F$72*M511),
IF(AND(I511=110000,R511&gt;12.8,R511&lt;=22.8,M511&lt;=3),'[1]Pricing Schedule'!$F$96+('[1]Pricing Schedule'!$F$97*M511),
IF(AND(I511=110000,R511&gt;22.8,R511&lt;=30.2),'[1]Pricing Schedule'!$F$80+('[1]Pricing Schedule'!$F$81*M511),
IF(AND(I511=110000,R511&gt;30.2,R511&lt;=45.9),'[1]Pricing Schedule'!$F$89+('[1]Pricing Schedule'!$F$90*M511),
IF(AND(I511=110000,R511&gt;45.9,R511&lt;=123.4),'[1]Pricing Schedule'!$F$96+('[1]Pricing Schedule'!$F$97*M511),
IF(AND(I511=110000,R511&gt;123.4,R511&lt;=168.2,M511&lt;=10),'[1]Pricing Schedule'!$F$103+('[1]Pricing Schedule'!$F$105*M511),
IF(AND(I511=110000,R511&gt;123.4,R511&lt;=168.2,M511&gt;10),'[1]Pricing Schedule'!$F$111+('[1]Pricing Schedule'!$F$113*M511),
IF(AND(I511=110000,R511&gt;168.2,R511&lt;=336.4,M511&lt;=10),('[1]Pricing Schedule'!$F$103+('[1]Pricing Schedule'!$F$105*M511))*2,
IF(AND(I511=110000,R511&gt;168.2,R511&lt;=336.4,M511&gt;10),('[1]Pricing Schedule'!$F$111+('[1]Pricing Schedule'!$F$113*M511))*2,
IF(AND(I511=110000,R511&gt;336.4,R511&lt;=504.6,M511&lt;=10),('[1]Pricing Schedule'!$F$103+('[1]Pricing Schedule'!$F$105*M511))*3,
IF(AND(I511=110000,R511&gt;336.4,R511&lt;=504.6,M511&gt;10),('[1]Pricing Schedule'!$F$111+('[1]Pricing Schedule'!$F$113*M511))*3,
IF(AND(I511=110000,R511&gt;504.6,R511&lt;=672.8,M511&lt;=10),('[1]Pricing Schedule'!$F$103+('[1]Pricing Schedule'!$F$105*M511))*4,
IF(AND(I511=110000,R511&gt;504.6,R511&lt;=672.8,M511&gt;10),('[1]Pricing Schedule'!$F$111+('[1]Pricing Schedule'!$F$113*M511))*4,
IF(AND(I511=110000,R511&gt;672.8,R511&lt;=841,M511&lt;=10),('[1]Pricing Schedule'!$F$103+('[1]Pricing Schedule'!$F$105*M511))*5,
IF(AND(I511=110000,R511&gt;672.8,R511&lt;=841,M511&gt;10),('[1]Pricing Schedule'!$F$111+('[1]Pricing Schedule'!$F$113*M511))*5,
IF(AND(I511=110000,R511&gt;672.8,R511&lt;=841,M511&lt;=10),('[1]Pricing Schedule'!$F$103+('[1]Pricing Schedule'!$F$105*M511))*5,
IF(AND(I511=110000,R511&gt;672.8,R511&lt;=841,M511&gt;10),('[1]Pricing Schedule'!$F$111+('[1]Pricing Schedule'!$F$113*M511))*5,
IF(AND(I511=110000,R511&gt;1345.6,R511&lt;=1513.8,M511&lt;=10),('[1]Pricing Schedule'!$F$103+('[1]Pricing Schedule'!$F$105*M511))*9,
IF(AND(I511=110000,R511&gt;1345.6,R511&lt;=1513.8,M511&gt;10),('[1]Pricing Schedule'!$F$111+('[1]Pricing Schedule'!$F$113*M511))*9,
9999999999)))))))))))))))))))))))))))))))))))))))</f>
        <v>1334440</v>
      </c>
      <c r="T511" s="21">
        <f>IF(AND(I511=38000,R511&lt;=4.5,M511&gt;8),'[1]Pricing Schedule'!$J$9,
IF(AND(I511=38000,R511&lt;=4.5,M511&lt;=8),'[1]Pricing Schedule'!$J$36,
IF(AND(I511=38000,R511&gt;4.5,R511&lt;=9,M511&gt;8),'[1]Pricing Schedule'!$J$18,
IF(AND(I511=38000,R511&gt;4.5,R511&lt;=9,M511&lt;=8),'[1]Pricing Schedule'!$J$36,
IF(AND(I511=38000,R511&gt;9,R511&lt;=12.8,M511&gt;8),'[1]Pricing Schedule'!$J$27,
IF(AND(I511=38000,R511&gt;9,R511&lt;=12.8,M511&lt;=8),'[1]Pricing Schedule'!$J$36,
IF(AND(I511=38000,R511&gt;12.8,R511&lt;=22.8),'[1]Pricing Schedule'!$J$36,
IF(AND(I511=38000,R511&gt;22.8,R511&lt;=30.2),'[1]Pricing Schedule'!$J$45,
IF(AND(I511=38000,R511&gt;30.2,R511&lt;=45.9),'[1]Pricing Schedule'!$J$54,
IF(AND(I511=38000,R511&gt;45.9,R511&lt;=123.4),'[1]Pricing Schedule'!$J$97,
IF(AND(I511=38000,R511&gt;123.4,R511&lt;=168.2,M511&lt;=10),'[1]Pricing Schedule'!$J$105,
IF(AND(I511=38000,R511&gt;123.4,R511&lt;=168.2,M511&gt;10),'[1]Pricing Schedule'!$J$113,
IF(AND(I511=38000,R511&gt;168.2,R511&lt;=336.4,M511&lt;=10),('[1]Pricing Schedule'!$J$105),
IF(AND(I511=38000,R511&gt;168.2,R511&lt;=336.4,M511&gt;10),('[1]Pricing Schedule'!$J$113),
IF(AND(I511=38000,R511&gt;336.4,R511&lt;=504.6,M511&lt;=10),('[1]Pricing Schedule'!$J$105),
IF(AND(I511=38000,R511&gt;336.4,R511&lt;=504.6,M511&gt;10),('[1]Pricing Schedule'!$J$113),
IF(AND(I511=38000,R511&gt;504.6,R511&lt;=672.8,M511&lt;=10),('[1]Pricing Schedule'!$J$105),
IF(AND(I511=38000,R511&gt;504.6,R511&lt;=672.8,M511&gt;10),('[1]Pricing Schedule'!$J$113),
IF(AND(I511=110000,R511&lt;=12.8,M511&gt;2),'[1]Pricing Schedule'!$J$63,
IF(AND(I511=110000,R511&lt;=12.8,M511&lt;=2),'[1]Pricing Schedule'!$J$97,
IF(AND(I511=110000,R511&gt;12.8,R511&lt;=22.8,M511&gt;3),'[1]Pricing Schedule'!$J$72,
IF(AND(I511=110000,R511&gt;12.8,R511&lt;=22.8,M511&lt;=3),'[1]Pricing Schedule'!$J$97,
IF(AND(I511=110000,R511&gt;22.8,R511&lt;=30.2),'[1]Pricing Schedule'!$J$81,
IF(AND(I511=110000,R511&gt;30.2,R511&lt;=45.9),'[1]Pricing Schedule'!$J$90,
IF(AND(I511=110000,R511&gt;45.9,R511&lt;=123.4),'[1]Pricing Schedule'!$J$97,
IF(AND(I511=110000,R511&gt;123.4,R511&lt;=168.2,M511&lt;=10),'[1]Pricing Schedule'!$J$105,
IF(AND(I511=110000,R511&gt;123.4,R511&lt;=168.2,M511&gt;10),'[1]Pricing Schedule'!$J$113,
IF(AND(I511=110000,R511&gt;168.2,R511&lt;=336.2,M511&lt;=10),('[1]Pricing Schedule'!$J$105),
IF(AND(I511=110000,R511&gt;168.2,R511&lt;=336.2,M511&gt;10),('[1]Pricing Schedule'!$J$113),
IF(AND(I511=110000,R511&gt;336.4,R511&lt;=504.6,M511&lt;=10),('[1]Pricing Schedule'!$J$105),
IF(AND(I511=110000,R511&gt;336.4,R511&lt;=504.6,M511&gt;10),('[1]Pricing Schedule'!$J$113),
IF(AND(I511=110000,R511&gt;504.6,R511&lt;=672.8,M511&lt;=10),('[1]Pricing Schedule'!$J$105),
IF(AND(I511=110000,R511&gt;504.6,R511&lt;=672.8,M511&gt;10),('[1]Pricing Schedule'!$J$113),
IF(AND(I511=110000,R511&gt;672.8,R511&lt;=841,M511&lt;=10),('[1]Pricing Schedule'!$J$105),
IF(AND(I511=110000,R511&gt;672.8,R511&lt;=841,M511&gt;10),('[1]Pricing Schedule'!$J$113),
IF(AND(I511=110000,R511&gt;1682,R511&lt;=1850.2,M511&lt;=10),('[1]Pricing Schedule'!$J$105),
IF(AND(I511=110000,R511&gt;1682,R511&lt;=1850.2,M511&gt;10),('[1]Pricing Schedule'!$J$113),
IF(AND(I511=110000,R511&gt;2018.4,R511&lt;=2186.6,M511&lt;=10),('[1]Pricing Schedule'!$J$105),
IF(AND(I511=110000,R511&gt;2018.4,R511&lt;=2186.6,M511&gt;10),('[1]Pricing Schedule'!$J$113),999999999)))))))))))))))))))))))))))))))))))))))</f>
        <v>1</v>
      </c>
      <c r="U511" s="40">
        <f t="shared" si="48"/>
        <v>317723.80952380953</v>
      </c>
      <c r="V511" s="41">
        <f t="shared" si="49"/>
        <v>3.1473876682353645</v>
      </c>
      <c r="Y511" s="23">
        <v>263</v>
      </c>
      <c r="Z511" s="23">
        <v>151</v>
      </c>
      <c r="AR511" s="35"/>
    </row>
    <row r="512" spans="1:44">
      <c r="A512" s="23">
        <v>512</v>
      </c>
      <c r="B512" s="23">
        <v>512</v>
      </c>
      <c r="C512" s="23" t="s">
        <v>931</v>
      </c>
      <c r="D512" s="23" t="s">
        <v>110</v>
      </c>
      <c r="E512" s="23" t="s">
        <v>110</v>
      </c>
      <c r="F512" s="23" t="s">
        <v>199</v>
      </c>
      <c r="G512" s="23" t="s">
        <v>200</v>
      </c>
      <c r="H512" s="23" t="s">
        <v>113</v>
      </c>
      <c r="I512" s="13">
        <v>38000</v>
      </c>
      <c r="J512" s="13">
        <v>38000</v>
      </c>
      <c r="K512" s="23" t="s">
        <v>119</v>
      </c>
      <c r="L512" s="24">
        <v>18.411999999999999</v>
      </c>
      <c r="M512" s="37">
        <f t="shared" si="44"/>
        <v>19</v>
      </c>
      <c r="N512" s="24">
        <v>0.11799999999999999</v>
      </c>
      <c r="O512" s="13">
        <v>2</v>
      </c>
      <c r="P512" s="36">
        <f t="shared" si="45"/>
        <v>0.11799999999999999</v>
      </c>
      <c r="Q512" s="38">
        <f t="shared" si="46"/>
        <v>4.2</v>
      </c>
      <c r="R512" s="37">
        <f t="shared" si="47"/>
        <v>4.2</v>
      </c>
      <c r="S512" s="39">
        <f>IF(AND(I512=38000,R512&lt;=4.5,M512&gt;8),'[1]Pricing Schedule'!$F$8+('[1]Pricing Schedule'!$F$9*M512),
IF(AND(I512=38000,R512&lt;=4.5,M512&lt;=8),'[1]Pricing Schedule'!$F$34+('[1]Pricing Schedule'!$F$36*M512),
IF(AND(I512=38000,R512&gt;4.5,R512&lt;=9,M512&gt;8),'[1]Pricing Schedule'!$F$17+('[1]Pricing Schedule'!$F$18*M512),
IF(AND(I512=38000,R512&gt;4.5,R512&lt;=9,M512&lt;=8),'[1]Pricing Schedule'!$F$34+('[1]Pricing Schedule'!$F$36*M512),
IF(AND(I512=38000,R512&gt;9,R512&lt;=12.8,M512&gt;8),'[1]Pricing Schedule'!$F$26+('[1]Pricing Schedule'!$F$27*M512),
IF(AND(I512=38000,R512&gt;9,R512&lt;=12.8,M512&lt;=8),'[1]Pricing Schedule'!$F$34+('[1]Pricing Schedule'!$F$36*M512),
IF(AND(I512=38000,R512&gt;12.8,R512&lt;=22.8),'[1]Pricing Schedule'!$F$34+('[1]Pricing Schedule'!$F$36*M512),
IF(AND(I512=38000,R512&gt;22.8,R512&lt;=30.2),'[1]Pricing Schedule'!$F$43+('[1]Pricing Schedule'!$F$45*M512),
IF(AND(I512=38000,R512&gt;30.2,R512&lt;=45.9),'[1]Pricing Schedule'!$F$52+('[1]Pricing Schedule'!$F$54*M512),
IF(AND(I512=38000,R512&gt;45.9,R512&lt;=123.4),'[1]Pricing Schedule'!$F$96+('[1]Pricing Schedule'!$F$97*M512),
IF(AND(I512=38000,R512&gt;123.4,R512&lt;=168.2,M512&lt;=10),'[1]Pricing Schedule'!$F$103+('[1]Pricing Schedule'!$F$105*M512),
IF(AND(I512=38000,R512&gt;123.4,R512&lt;=168.2,M512&gt;10),'[1]Pricing Schedule'!$F$111+('[1]Pricing Schedule'!$F$113*M512),
IF(AND(I512=38000,R512&gt;157.4,R512&lt;=336.4,M512&lt;=10),('[1]Pricing Schedule'!$F$103+('[1]Pricing Schedule'!$F$105*M512))*2,
IF(AND(I512=38000,R512&gt;157.4,R512&lt;=336.4,M512&gt;10),('[1]Pricing Schedule'!$F$111+('[1]Pricing Schedule'!$F$113*M512))*2,
IF(AND(I512=38000,R512&gt;314.8,R512&lt;=504.6,M512&lt;=10),('[1]Pricing Schedule'!$F$103+('[1]Pricing Schedule'!$F$105*M512))*3,
IF(AND(I512=38000,R512&gt;314.8,R512&lt;=504.6,M512&gt;10),('[1]Pricing Schedule'!$F$111+('[1]Pricing Schedule'!$F$113*M512))*3,
IF(AND(I512=38000,R512&gt;472.2,R512&lt;=672.8,M512&lt;=10),('[1]Pricing Schedule'!$F$103+('[1]Pricing Schedule'!$F$105*M512))*4,
IF(AND(I512=38000,R512&gt;472.2,R512&lt;=672.8,M512&gt;10),('[1]Pricing Schedule'!$F$111+('[1]Pricing Schedule'!$F$113*M512))*4,
IF(AND(I512=110000,R512&lt;=12.8,M512&gt;2),'[1]Pricing Schedule'!$F$62+('[1]Pricing Schedule'!$F$63*M512),
IF(AND(I512=110000,R512&lt;=12.8,M512&lt;=2),'[1]Pricing Schedule'!$F$96+('[1]Pricing Schedule'!$F$97*M512),
IF(AND(I512=110000,R512&gt;12.8,R512&lt;=22.8,M512&gt;3),'[1]Pricing Schedule'!$F$71+('[1]Pricing Schedule'!$F$72*M512),
IF(AND(I512=110000,R512&gt;12.8,R512&lt;=22.8,M512&lt;=3),'[1]Pricing Schedule'!$F$96+('[1]Pricing Schedule'!$F$97*M512),
IF(AND(I512=110000,R512&gt;22.8,R512&lt;=30.2),'[1]Pricing Schedule'!$F$80+('[1]Pricing Schedule'!$F$81*M512),
IF(AND(I512=110000,R512&gt;30.2,R512&lt;=45.9),'[1]Pricing Schedule'!$F$89+('[1]Pricing Schedule'!$F$90*M512),
IF(AND(I512=110000,R512&gt;45.9,R512&lt;=123.4),'[1]Pricing Schedule'!$F$96+('[1]Pricing Schedule'!$F$97*M512),
IF(AND(I512=110000,R512&gt;123.4,R512&lt;=168.2,M512&lt;=10),'[1]Pricing Schedule'!$F$103+('[1]Pricing Schedule'!$F$105*M512),
IF(AND(I512=110000,R512&gt;123.4,R512&lt;=168.2,M512&gt;10),'[1]Pricing Schedule'!$F$111+('[1]Pricing Schedule'!$F$113*M512),
IF(AND(I512=110000,R512&gt;168.2,R512&lt;=336.4,M512&lt;=10),('[1]Pricing Schedule'!$F$103+('[1]Pricing Schedule'!$F$105*M512))*2,
IF(AND(I512=110000,R512&gt;168.2,R512&lt;=336.4,M512&gt;10),('[1]Pricing Schedule'!$F$111+('[1]Pricing Schedule'!$F$113*M512))*2,
IF(AND(I512=110000,R512&gt;336.4,R512&lt;=504.6,M512&lt;=10),('[1]Pricing Schedule'!$F$103+('[1]Pricing Schedule'!$F$105*M512))*3,
IF(AND(I512=110000,R512&gt;336.4,R512&lt;=504.6,M512&gt;10),('[1]Pricing Schedule'!$F$111+('[1]Pricing Schedule'!$F$113*M512))*3,
IF(AND(I512=110000,R512&gt;504.6,R512&lt;=672.8,M512&lt;=10),('[1]Pricing Schedule'!$F$103+('[1]Pricing Schedule'!$F$105*M512))*4,
IF(AND(I512=110000,R512&gt;504.6,R512&lt;=672.8,M512&gt;10),('[1]Pricing Schedule'!$F$111+('[1]Pricing Schedule'!$F$113*M512))*4,
IF(AND(I512=110000,R512&gt;672.8,R512&lt;=841,M512&lt;=10),('[1]Pricing Schedule'!$F$103+('[1]Pricing Schedule'!$F$105*M512))*5,
IF(AND(I512=110000,R512&gt;672.8,R512&lt;=841,M512&gt;10),('[1]Pricing Schedule'!$F$111+('[1]Pricing Schedule'!$F$113*M512))*5,
IF(AND(I512=110000,R512&gt;672.8,R512&lt;=841,M512&lt;=10),('[1]Pricing Schedule'!$F$103+('[1]Pricing Schedule'!$F$105*M512))*5,
IF(AND(I512=110000,R512&gt;672.8,R512&lt;=841,M512&gt;10),('[1]Pricing Schedule'!$F$111+('[1]Pricing Schedule'!$F$113*M512))*5,
IF(AND(I512=110000,R512&gt;1345.6,R512&lt;=1513.8,M512&lt;=10),('[1]Pricing Schedule'!$F$103+('[1]Pricing Schedule'!$F$105*M512))*9,
IF(AND(I512=110000,R512&gt;1345.6,R512&lt;=1513.8,M512&gt;10),('[1]Pricing Schedule'!$F$111+('[1]Pricing Schedule'!$F$113*M512))*9,
9999999999)))))))))))))))))))))))))))))))))))))))</f>
        <v>1861440</v>
      </c>
      <c r="T512" s="21">
        <f>IF(AND(I512=38000,R512&lt;=4.5,M512&gt;8),'[1]Pricing Schedule'!$J$9,
IF(AND(I512=38000,R512&lt;=4.5,M512&lt;=8),'[1]Pricing Schedule'!$J$36,
IF(AND(I512=38000,R512&gt;4.5,R512&lt;=9,M512&gt;8),'[1]Pricing Schedule'!$J$18,
IF(AND(I512=38000,R512&gt;4.5,R512&lt;=9,M512&lt;=8),'[1]Pricing Schedule'!$J$36,
IF(AND(I512=38000,R512&gt;9,R512&lt;=12.8,M512&gt;8),'[1]Pricing Schedule'!$J$27,
IF(AND(I512=38000,R512&gt;9,R512&lt;=12.8,M512&lt;=8),'[1]Pricing Schedule'!$J$36,
IF(AND(I512=38000,R512&gt;12.8,R512&lt;=22.8),'[1]Pricing Schedule'!$J$36,
IF(AND(I512=38000,R512&gt;22.8,R512&lt;=30.2),'[1]Pricing Schedule'!$J$45,
IF(AND(I512=38000,R512&gt;30.2,R512&lt;=45.9),'[1]Pricing Schedule'!$J$54,
IF(AND(I512=38000,R512&gt;45.9,R512&lt;=123.4),'[1]Pricing Schedule'!$J$97,
IF(AND(I512=38000,R512&gt;123.4,R512&lt;=168.2,M512&lt;=10),'[1]Pricing Schedule'!$J$105,
IF(AND(I512=38000,R512&gt;123.4,R512&lt;=168.2,M512&gt;10),'[1]Pricing Schedule'!$J$113,
IF(AND(I512=38000,R512&gt;168.2,R512&lt;=336.4,M512&lt;=10),('[1]Pricing Schedule'!$J$105),
IF(AND(I512=38000,R512&gt;168.2,R512&lt;=336.4,M512&gt;10),('[1]Pricing Schedule'!$J$113),
IF(AND(I512=38000,R512&gt;336.4,R512&lt;=504.6,M512&lt;=10),('[1]Pricing Schedule'!$J$105),
IF(AND(I512=38000,R512&gt;336.4,R512&lt;=504.6,M512&gt;10),('[1]Pricing Schedule'!$J$113),
IF(AND(I512=38000,R512&gt;504.6,R512&lt;=672.8,M512&lt;=10),('[1]Pricing Schedule'!$J$105),
IF(AND(I512=38000,R512&gt;504.6,R512&lt;=672.8,M512&gt;10),('[1]Pricing Schedule'!$J$113),
IF(AND(I512=110000,R512&lt;=12.8,M512&gt;2),'[1]Pricing Schedule'!$J$63,
IF(AND(I512=110000,R512&lt;=12.8,M512&lt;=2),'[1]Pricing Schedule'!$J$97,
IF(AND(I512=110000,R512&gt;12.8,R512&lt;=22.8,M512&gt;3),'[1]Pricing Schedule'!$J$72,
IF(AND(I512=110000,R512&gt;12.8,R512&lt;=22.8,M512&lt;=3),'[1]Pricing Schedule'!$J$97,
IF(AND(I512=110000,R512&gt;22.8,R512&lt;=30.2),'[1]Pricing Schedule'!$J$81,
IF(AND(I512=110000,R512&gt;30.2,R512&lt;=45.9),'[1]Pricing Schedule'!$J$90,
IF(AND(I512=110000,R512&gt;45.9,R512&lt;=123.4),'[1]Pricing Schedule'!$J$97,
IF(AND(I512=110000,R512&gt;123.4,R512&lt;=168.2,M512&lt;=10),'[1]Pricing Schedule'!$J$105,
IF(AND(I512=110000,R512&gt;123.4,R512&lt;=168.2,M512&gt;10),'[1]Pricing Schedule'!$J$113,
IF(AND(I512=110000,R512&gt;168.2,R512&lt;=336.2,M512&lt;=10),('[1]Pricing Schedule'!$J$105),
IF(AND(I512=110000,R512&gt;168.2,R512&lt;=336.2,M512&gt;10),('[1]Pricing Schedule'!$J$113),
IF(AND(I512=110000,R512&gt;336.4,R512&lt;=504.6,M512&lt;=10),('[1]Pricing Schedule'!$J$105),
IF(AND(I512=110000,R512&gt;336.4,R512&lt;=504.6,M512&gt;10),('[1]Pricing Schedule'!$J$113),
IF(AND(I512=110000,R512&gt;504.6,R512&lt;=672.8,M512&lt;=10),('[1]Pricing Schedule'!$J$105),
IF(AND(I512=110000,R512&gt;504.6,R512&lt;=672.8,M512&gt;10),('[1]Pricing Schedule'!$J$113),
IF(AND(I512=110000,R512&gt;672.8,R512&lt;=841,M512&lt;=10),('[1]Pricing Schedule'!$J$105),
IF(AND(I512=110000,R512&gt;672.8,R512&lt;=841,M512&gt;10),('[1]Pricing Schedule'!$J$113),
IF(AND(I512=110000,R512&gt;1682,R512&lt;=1850.2,M512&lt;=10),('[1]Pricing Schedule'!$J$105),
IF(AND(I512=110000,R512&gt;1682,R512&lt;=1850.2,M512&gt;10),('[1]Pricing Schedule'!$J$113),
IF(AND(I512=110000,R512&gt;2018.4,R512&lt;=2186.6,M512&lt;=10),('[1]Pricing Schedule'!$J$105),
IF(AND(I512=110000,R512&gt;2018.4,R512&lt;=2186.6,M512&gt;10),('[1]Pricing Schedule'!$J$113),999999999)))))))))))))))))))))))))))))))))))))))</f>
        <v>1</v>
      </c>
      <c r="U512" s="40">
        <f t="shared" si="48"/>
        <v>443200</v>
      </c>
      <c r="V512" s="41">
        <f t="shared" si="49"/>
        <v>2.256317689530686</v>
      </c>
      <c r="Y512" s="23">
        <v>151</v>
      </c>
      <c r="Z512" s="23">
        <v>151</v>
      </c>
      <c r="AR512" s="35"/>
    </row>
    <row r="513" spans="1:44">
      <c r="A513" s="23">
        <v>513</v>
      </c>
      <c r="B513" s="23">
        <v>513</v>
      </c>
      <c r="C513" s="23" t="s">
        <v>932</v>
      </c>
      <c r="D513" s="23" t="s">
        <v>110</v>
      </c>
      <c r="E513" s="23" t="s">
        <v>110</v>
      </c>
      <c r="F513" s="23" t="s">
        <v>203</v>
      </c>
      <c r="G513" s="23" t="s">
        <v>204</v>
      </c>
      <c r="H513" s="23" t="s">
        <v>113</v>
      </c>
      <c r="I513" s="13">
        <v>38000</v>
      </c>
      <c r="J513" s="13">
        <v>38000</v>
      </c>
      <c r="K513" s="13">
        <v>20000</v>
      </c>
      <c r="L513" s="24">
        <v>19.015000000000001</v>
      </c>
      <c r="M513" s="37">
        <f t="shared" si="44"/>
        <v>20</v>
      </c>
      <c r="N513" s="24">
        <v>0.4</v>
      </c>
      <c r="O513" s="13">
        <v>2</v>
      </c>
      <c r="P513" s="36">
        <f t="shared" si="45"/>
        <v>0.4</v>
      </c>
      <c r="Q513" s="38">
        <f t="shared" si="46"/>
        <v>4.2</v>
      </c>
      <c r="R513" s="37">
        <f t="shared" si="47"/>
        <v>4.2</v>
      </c>
      <c r="S513" s="39">
        <f>IF(AND(I513=38000,R513&lt;=4.5,M513&gt;8),'[1]Pricing Schedule'!$F$8+('[1]Pricing Schedule'!$F$9*M513),
IF(AND(I513=38000,R513&lt;=4.5,M513&lt;=8),'[1]Pricing Schedule'!$F$34+('[1]Pricing Schedule'!$F$36*M513),
IF(AND(I513=38000,R513&gt;4.5,R513&lt;=9,M513&gt;8),'[1]Pricing Schedule'!$F$17+('[1]Pricing Schedule'!$F$18*M513),
IF(AND(I513=38000,R513&gt;4.5,R513&lt;=9,M513&lt;=8),'[1]Pricing Schedule'!$F$34+('[1]Pricing Schedule'!$F$36*M513),
IF(AND(I513=38000,R513&gt;9,R513&lt;=12.8,M513&gt;8),'[1]Pricing Schedule'!$F$26+('[1]Pricing Schedule'!$F$27*M513),
IF(AND(I513=38000,R513&gt;9,R513&lt;=12.8,M513&lt;=8),'[1]Pricing Schedule'!$F$34+('[1]Pricing Schedule'!$F$36*M513),
IF(AND(I513=38000,R513&gt;12.8,R513&lt;=22.8),'[1]Pricing Schedule'!$F$34+('[1]Pricing Schedule'!$F$36*M513),
IF(AND(I513=38000,R513&gt;22.8,R513&lt;=30.2),'[1]Pricing Schedule'!$F$43+('[1]Pricing Schedule'!$F$45*M513),
IF(AND(I513=38000,R513&gt;30.2,R513&lt;=45.9),'[1]Pricing Schedule'!$F$52+('[1]Pricing Schedule'!$F$54*M513),
IF(AND(I513=38000,R513&gt;45.9,R513&lt;=123.4),'[1]Pricing Schedule'!$F$96+('[1]Pricing Schedule'!$F$97*M513),
IF(AND(I513=38000,R513&gt;123.4,R513&lt;=168.2,M513&lt;=10),'[1]Pricing Schedule'!$F$103+('[1]Pricing Schedule'!$F$105*M513),
IF(AND(I513=38000,R513&gt;123.4,R513&lt;=168.2,M513&gt;10),'[1]Pricing Schedule'!$F$111+('[1]Pricing Schedule'!$F$113*M513),
IF(AND(I513=38000,R513&gt;157.4,R513&lt;=336.4,M513&lt;=10),('[1]Pricing Schedule'!$F$103+('[1]Pricing Schedule'!$F$105*M513))*2,
IF(AND(I513=38000,R513&gt;157.4,R513&lt;=336.4,M513&gt;10),('[1]Pricing Schedule'!$F$111+('[1]Pricing Schedule'!$F$113*M513))*2,
IF(AND(I513=38000,R513&gt;314.8,R513&lt;=504.6,M513&lt;=10),('[1]Pricing Schedule'!$F$103+('[1]Pricing Schedule'!$F$105*M513))*3,
IF(AND(I513=38000,R513&gt;314.8,R513&lt;=504.6,M513&gt;10),('[1]Pricing Schedule'!$F$111+('[1]Pricing Schedule'!$F$113*M513))*3,
IF(AND(I513=38000,R513&gt;472.2,R513&lt;=672.8,M513&lt;=10),('[1]Pricing Schedule'!$F$103+('[1]Pricing Schedule'!$F$105*M513))*4,
IF(AND(I513=38000,R513&gt;472.2,R513&lt;=672.8,M513&gt;10),('[1]Pricing Schedule'!$F$111+('[1]Pricing Schedule'!$F$113*M513))*4,
IF(AND(I513=110000,R513&lt;=12.8,M513&gt;2),'[1]Pricing Schedule'!$F$62+('[1]Pricing Schedule'!$F$63*M513),
IF(AND(I513=110000,R513&lt;=12.8,M513&lt;=2),'[1]Pricing Schedule'!$F$96+('[1]Pricing Schedule'!$F$97*M513),
IF(AND(I513=110000,R513&gt;12.8,R513&lt;=22.8,M513&gt;3),'[1]Pricing Schedule'!$F$71+('[1]Pricing Schedule'!$F$72*M513),
IF(AND(I513=110000,R513&gt;12.8,R513&lt;=22.8,M513&lt;=3),'[1]Pricing Schedule'!$F$96+('[1]Pricing Schedule'!$F$97*M513),
IF(AND(I513=110000,R513&gt;22.8,R513&lt;=30.2),'[1]Pricing Schedule'!$F$80+('[1]Pricing Schedule'!$F$81*M513),
IF(AND(I513=110000,R513&gt;30.2,R513&lt;=45.9),'[1]Pricing Schedule'!$F$89+('[1]Pricing Schedule'!$F$90*M513),
IF(AND(I513=110000,R513&gt;45.9,R513&lt;=123.4),'[1]Pricing Schedule'!$F$96+('[1]Pricing Schedule'!$F$97*M513),
IF(AND(I513=110000,R513&gt;123.4,R513&lt;=168.2,M513&lt;=10),'[1]Pricing Schedule'!$F$103+('[1]Pricing Schedule'!$F$105*M513),
IF(AND(I513=110000,R513&gt;123.4,R513&lt;=168.2,M513&gt;10),'[1]Pricing Schedule'!$F$111+('[1]Pricing Schedule'!$F$113*M513),
IF(AND(I513=110000,R513&gt;168.2,R513&lt;=336.4,M513&lt;=10),('[1]Pricing Schedule'!$F$103+('[1]Pricing Schedule'!$F$105*M513))*2,
IF(AND(I513=110000,R513&gt;168.2,R513&lt;=336.4,M513&gt;10),('[1]Pricing Schedule'!$F$111+('[1]Pricing Schedule'!$F$113*M513))*2,
IF(AND(I513=110000,R513&gt;336.4,R513&lt;=504.6,M513&lt;=10),('[1]Pricing Schedule'!$F$103+('[1]Pricing Schedule'!$F$105*M513))*3,
IF(AND(I513=110000,R513&gt;336.4,R513&lt;=504.6,M513&gt;10),('[1]Pricing Schedule'!$F$111+('[1]Pricing Schedule'!$F$113*M513))*3,
IF(AND(I513=110000,R513&gt;504.6,R513&lt;=672.8,M513&lt;=10),('[1]Pricing Schedule'!$F$103+('[1]Pricing Schedule'!$F$105*M513))*4,
IF(AND(I513=110000,R513&gt;504.6,R513&lt;=672.8,M513&gt;10),('[1]Pricing Schedule'!$F$111+('[1]Pricing Schedule'!$F$113*M513))*4,
IF(AND(I513=110000,R513&gt;672.8,R513&lt;=841,M513&lt;=10),('[1]Pricing Schedule'!$F$103+('[1]Pricing Schedule'!$F$105*M513))*5,
IF(AND(I513=110000,R513&gt;672.8,R513&lt;=841,M513&gt;10),('[1]Pricing Schedule'!$F$111+('[1]Pricing Schedule'!$F$113*M513))*5,
IF(AND(I513=110000,R513&gt;672.8,R513&lt;=841,M513&lt;=10),('[1]Pricing Schedule'!$F$103+('[1]Pricing Schedule'!$F$105*M513))*5,
IF(AND(I513=110000,R513&gt;672.8,R513&lt;=841,M513&gt;10),('[1]Pricing Schedule'!$F$111+('[1]Pricing Schedule'!$F$113*M513))*5,
IF(AND(I513=110000,R513&gt;1345.6,R513&lt;=1513.8,M513&lt;=10),('[1]Pricing Schedule'!$F$103+('[1]Pricing Schedule'!$F$105*M513))*9,
IF(AND(I513=110000,R513&gt;1345.6,R513&lt;=1513.8,M513&gt;10),('[1]Pricing Schedule'!$F$111+('[1]Pricing Schedule'!$F$113*M513))*9,
9999999999)))))))))))))))))))))))))))))))))))))))</f>
        <v>1914140</v>
      </c>
      <c r="T513" s="21">
        <f>IF(AND(I513=38000,R513&lt;=4.5,M513&gt;8),'[1]Pricing Schedule'!$J$9,
IF(AND(I513=38000,R513&lt;=4.5,M513&lt;=8),'[1]Pricing Schedule'!$J$36,
IF(AND(I513=38000,R513&gt;4.5,R513&lt;=9,M513&gt;8),'[1]Pricing Schedule'!$J$18,
IF(AND(I513=38000,R513&gt;4.5,R513&lt;=9,M513&lt;=8),'[1]Pricing Schedule'!$J$36,
IF(AND(I513=38000,R513&gt;9,R513&lt;=12.8,M513&gt;8),'[1]Pricing Schedule'!$J$27,
IF(AND(I513=38000,R513&gt;9,R513&lt;=12.8,M513&lt;=8),'[1]Pricing Schedule'!$J$36,
IF(AND(I513=38000,R513&gt;12.8,R513&lt;=22.8),'[1]Pricing Schedule'!$J$36,
IF(AND(I513=38000,R513&gt;22.8,R513&lt;=30.2),'[1]Pricing Schedule'!$J$45,
IF(AND(I513=38000,R513&gt;30.2,R513&lt;=45.9),'[1]Pricing Schedule'!$J$54,
IF(AND(I513=38000,R513&gt;45.9,R513&lt;=123.4),'[1]Pricing Schedule'!$J$97,
IF(AND(I513=38000,R513&gt;123.4,R513&lt;=168.2,M513&lt;=10),'[1]Pricing Schedule'!$J$105,
IF(AND(I513=38000,R513&gt;123.4,R513&lt;=168.2,M513&gt;10),'[1]Pricing Schedule'!$J$113,
IF(AND(I513=38000,R513&gt;168.2,R513&lt;=336.4,M513&lt;=10),('[1]Pricing Schedule'!$J$105),
IF(AND(I513=38000,R513&gt;168.2,R513&lt;=336.4,M513&gt;10),('[1]Pricing Schedule'!$J$113),
IF(AND(I513=38000,R513&gt;336.4,R513&lt;=504.6,M513&lt;=10),('[1]Pricing Schedule'!$J$105),
IF(AND(I513=38000,R513&gt;336.4,R513&lt;=504.6,M513&gt;10),('[1]Pricing Schedule'!$J$113),
IF(AND(I513=38000,R513&gt;504.6,R513&lt;=672.8,M513&lt;=10),('[1]Pricing Schedule'!$J$105),
IF(AND(I513=38000,R513&gt;504.6,R513&lt;=672.8,M513&gt;10),('[1]Pricing Schedule'!$J$113),
IF(AND(I513=110000,R513&lt;=12.8,M513&gt;2),'[1]Pricing Schedule'!$J$63,
IF(AND(I513=110000,R513&lt;=12.8,M513&lt;=2),'[1]Pricing Schedule'!$J$97,
IF(AND(I513=110000,R513&gt;12.8,R513&lt;=22.8,M513&gt;3),'[1]Pricing Schedule'!$J$72,
IF(AND(I513=110000,R513&gt;12.8,R513&lt;=22.8,M513&lt;=3),'[1]Pricing Schedule'!$J$97,
IF(AND(I513=110000,R513&gt;22.8,R513&lt;=30.2),'[1]Pricing Schedule'!$J$81,
IF(AND(I513=110000,R513&gt;30.2,R513&lt;=45.9),'[1]Pricing Schedule'!$J$90,
IF(AND(I513=110000,R513&gt;45.9,R513&lt;=123.4),'[1]Pricing Schedule'!$J$97,
IF(AND(I513=110000,R513&gt;123.4,R513&lt;=168.2,M513&lt;=10),'[1]Pricing Schedule'!$J$105,
IF(AND(I513=110000,R513&gt;123.4,R513&lt;=168.2,M513&gt;10),'[1]Pricing Schedule'!$J$113,
IF(AND(I513=110000,R513&gt;168.2,R513&lt;=336.2,M513&lt;=10),('[1]Pricing Schedule'!$J$105),
IF(AND(I513=110000,R513&gt;168.2,R513&lt;=336.2,M513&gt;10),('[1]Pricing Schedule'!$J$113),
IF(AND(I513=110000,R513&gt;336.4,R513&lt;=504.6,M513&lt;=10),('[1]Pricing Schedule'!$J$105),
IF(AND(I513=110000,R513&gt;336.4,R513&lt;=504.6,M513&gt;10),('[1]Pricing Schedule'!$J$113),
IF(AND(I513=110000,R513&gt;504.6,R513&lt;=672.8,M513&lt;=10),('[1]Pricing Schedule'!$J$105),
IF(AND(I513=110000,R513&gt;504.6,R513&lt;=672.8,M513&gt;10),('[1]Pricing Schedule'!$J$113),
IF(AND(I513=110000,R513&gt;672.8,R513&lt;=841,M513&lt;=10),('[1]Pricing Schedule'!$J$105),
IF(AND(I513=110000,R513&gt;672.8,R513&lt;=841,M513&gt;10),('[1]Pricing Schedule'!$J$113),
IF(AND(I513=110000,R513&gt;1682,R513&lt;=1850.2,M513&lt;=10),('[1]Pricing Schedule'!$J$105),
IF(AND(I513=110000,R513&gt;1682,R513&lt;=1850.2,M513&gt;10),('[1]Pricing Schedule'!$J$113),
IF(AND(I513=110000,R513&gt;2018.4,R513&lt;=2186.6,M513&lt;=10),('[1]Pricing Schedule'!$J$105),
IF(AND(I513=110000,R513&gt;2018.4,R513&lt;=2186.6,M513&gt;10),('[1]Pricing Schedule'!$J$113),999999999)))))))))))))))))))))))))))))))))))))))</f>
        <v>1</v>
      </c>
      <c r="U513" s="40">
        <f t="shared" si="48"/>
        <v>455747.61904761905</v>
      </c>
      <c r="V513" s="41">
        <f t="shared" si="49"/>
        <v>2.1941968717021743</v>
      </c>
      <c r="Y513" s="23">
        <v>302</v>
      </c>
      <c r="Z513" s="23">
        <v>321</v>
      </c>
      <c r="AR513" s="35"/>
    </row>
    <row r="514" spans="1:44">
      <c r="A514" s="23">
        <v>514</v>
      </c>
      <c r="B514" s="23">
        <v>514</v>
      </c>
      <c r="C514" s="23" t="s">
        <v>933</v>
      </c>
      <c r="D514" s="23" t="s">
        <v>110</v>
      </c>
      <c r="E514" s="23" t="s">
        <v>110</v>
      </c>
      <c r="F514" s="23" t="s">
        <v>206</v>
      </c>
      <c r="G514" s="23" t="s">
        <v>207</v>
      </c>
      <c r="H514" s="23" t="s">
        <v>113</v>
      </c>
      <c r="I514" s="13">
        <v>38000</v>
      </c>
      <c r="J514" s="13">
        <v>38000</v>
      </c>
      <c r="K514" s="23" t="s">
        <v>119</v>
      </c>
      <c r="L514" s="24">
        <v>8.843</v>
      </c>
      <c r="M514" s="37">
        <f t="shared" ref="M514:M577" si="50">ROUNDUP(L514,0)</f>
        <v>9</v>
      </c>
      <c r="N514" s="24">
        <v>0.45400000000000001</v>
      </c>
      <c r="O514" s="13">
        <v>2</v>
      </c>
      <c r="P514" s="36">
        <f t="shared" ref="P514:P577" si="51">IF(AND(O514=1,N514&gt;$AJ$2),N514*$AQ$2,
IF(AND(O514=1,N514&lt;=$AJ$2),N514,
IF(AND(O514=2,N514&gt;$AJ$3),N514*$AQ$3,
IF(AND(O514=2,N514&lt;=$AJ$3),N514,
IF(AND(O514=3,N514&gt;$AJ$4),N514*$AQ$4,
IF(AND(O514=3,N514&lt;=$AJ$4),N514,99999))))))</f>
        <v>0.45400000000000001</v>
      </c>
      <c r="Q514" s="38">
        <f t="shared" ref="Q514:Q577" si="52">IF(AND(O514=1,P514&lt;$AJ$2),$AP$2,
IF(AND(O514=1,P514&gt;=$AJ$2,P514&lt;$AL$2),$AP$2*2,
IF(AND(O514=1,P514&gt;=$AL$2),((FLOOR(P514,$AK$2))/$AK$2)*$AP$2,
IF(AND(O514=2,P514&lt;$AJ$3),$AP$3,
IF(AND(O514=2,P514&gt;=$AJ$3,P514&lt;$AL$3),$AP$3*2,
IF(AND(O514=2,P514&gt;=$AL$3),((FLOOR(P514,$AK$3))/$AK$3)*$AP$3,
IF(AND(O514=3,P514&lt;$AJ$4),$AP$4,
IF(AND(O514=3,P514&gt;=$AJ$4,P514&lt;$AL$4),$AP$4*2,
IF(AND(O514=3,P514&gt;=$AL$4),((FLOOR(P514,$AK$4))/$AK$4)*$AP$4,9999999)))))))))</f>
        <v>4.2</v>
      </c>
      <c r="R514" s="37">
        <f t="shared" ref="R514:R577" si="53">Q514</f>
        <v>4.2</v>
      </c>
      <c r="S514" s="39">
        <f>IF(AND(I514=38000,R514&lt;=4.5,M514&gt;8),'[1]Pricing Schedule'!$F$8+('[1]Pricing Schedule'!$F$9*M514),
IF(AND(I514=38000,R514&lt;=4.5,M514&lt;=8),'[1]Pricing Schedule'!$F$34+('[1]Pricing Schedule'!$F$36*M514),
IF(AND(I514=38000,R514&gt;4.5,R514&lt;=9,M514&gt;8),'[1]Pricing Schedule'!$F$17+('[1]Pricing Schedule'!$F$18*M514),
IF(AND(I514=38000,R514&gt;4.5,R514&lt;=9,M514&lt;=8),'[1]Pricing Schedule'!$F$34+('[1]Pricing Schedule'!$F$36*M514),
IF(AND(I514=38000,R514&gt;9,R514&lt;=12.8,M514&gt;8),'[1]Pricing Schedule'!$F$26+('[1]Pricing Schedule'!$F$27*M514),
IF(AND(I514=38000,R514&gt;9,R514&lt;=12.8,M514&lt;=8),'[1]Pricing Schedule'!$F$34+('[1]Pricing Schedule'!$F$36*M514),
IF(AND(I514=38000,R514&gt;12.8,R514&lt;=22.8),'[1]Pricing Schedule'!$F$34+('[1]Pricing Schedule'!$F$36*M514),
IF(AND(I514=38000,R514&gt;22.8,R514&lt;=30.2),'[1]Pricing Schedule'!$F$43+('[1]Pricing Schedule'!$F$45*M514),
IF(AND(I514=38000,R514&gt;30.2,R514&lt;=45.9),'[1]Pricing Schedule'!$F$52+('[1]Pricing Schedule'!$F$54*M514),
IF(AND(I514=38000,R514&gt;45.9,R514&lt;=123.4),'[1]Pricing Schedule'!$F$96+('[1]Pricing Schedule'!$F$97*M514),
IF(AND(I514=38000,R514&gt;123.4,R514&lt;=168.2,M514&lt;=10),'[1]Pricing Schedule'!$F$103+('[1]Pricing Schedule'!$F$105*M514),
IF(AND(I514=38000,R514&gt;123.4,R514&lt;=168.2,M514&gt;10),'[1]Pricing Schedule'!$F$111+('[1]Pricing Schedule'!$F$113*M514),
IF(AND(I514=38000,R514&gt;157.4,R514&lt;=336.4,M514&lt;=10),('[1]Pricing Schedule'!$F$103+('[1]Pricing Schedule'!$F$105*M514))*2,
IF(AND(I514=38000,R514&gt;157.4,R514&lt;=336.4,M514&gt;10),('[1]Pricing Schedule'!$F$111+('[1]Pricing Schedule'!$F$113*M514))*2,
IF(AND(I514=38000,R514&gt;314.8,R514&lt;=504.6,M514&lt;=10),('[1]Pricing Schedule'!$F$103+('[1]Pricing Schedule'!$F$105*M514))*3,
IF(AND(I514=38000,R514&gt;314.8,R514&lt;=504.6,M514&gt;10),('[1]Pricing Schedule'!$F$111+('[1]Pricing Schedule'!$F$113*M514))*3,
IF(AND(I514=38000,R514&gt;472.2,R514&lt;=672.8,M514&lt;=10),('[1]Pricing Schedule'!$F$103+('[1]Pricing Schedule'!$F$105*M514))*4,
IF(AND(I514=38000,R514&gt;472.2,R514&lt;=672.8,M514&gt;10),('[1]Pricing Schedule'!$F$111+('[1]Pricing Schedule'!$F$113*M514))*4,
IF(AND(I514=110000,R514&lt;=12.8,M514&gt;2),'[1]Pricing Schedule'!$F$62+('[1]Pricing Schedule'!$F$63*M514),
IF(AND(I514=110000,R514&lt;=12.8,M514&lt;=2),'[1]Pricing Schedule'!$F$96+('[1]Pricing Schedule'!$F$97*M514),
IF(AND(I514=110000,R514&gt;12.8,R514&lt;=22.8,M514&gt;3),'[1]Pricing Schedule'!$F$71+('[1]Pricing Schedule'!$F$72*M514),
IF(AND(I514=110000,R514&gt;12.8,R514&lt;=22.8,M514&lt;=3),'[1]Pricing Schedule'!$F$96+('[1]Pricing Schedule'!$F$97*M514),
IF(AND(I514=110000,R514&gt;22.8,R514&lt;=30.2),'[1]Pricing Schedule'!$F$80+('[1]Pricing Schedule'!$F$81*M514),
IF(AND(I514=110000,R514&gt;30.2,R514&lt;=45.9),'[1]Pricing Schedule'!$F$89+('[1]Pricing Schedule'!$F$90*M514),
IF(AND(I514=110000,R514&gt;45.9,R514&lt;=123.4),'[1]Pricing Schedule'!$F$96+('[1]Pricing Schedule'!$F$97*M514),
IF(AND(I514=110000,R514&gt;123.4,R514&lt;=168.2,M514&lt;=10),'[1]Pricing Schedule'!$F$103+('[1]Pricing Schedule'!$F$105*M514),
IF(AND(I514=110000,R514&gt;123.4,R514&lt;=168.2,M514&gt;10),'[1]Pricing Schedule'!$F$111+('[1]Pricing Schedule'!$F$113*M514),
IF(AND(I514=110000,R514&gt;168.2,R514&lt;=336.4,M514&lt;=10),('[1]Pricing Schedule'!$F$103+('[1]Pricing Schedule'!$F$105*M514))*2,
IF(AND(I514=110000,R514&gt;168.2,R514&lt;=336.4,M514&gt;10),('[1]Pricing Schedule'!$F$111+('[1]Pricing Schedule'!$F$113*M514))*2,
IF(AND(I514=110000,R514&gt;336.4,R514&lt;=504.6,M514&lt;=10),('[1]Pricing Schedule'!$F$103+('[1]Pricing Schedule'!$F$105*M514))*3,
IF(AND(I514=110000,R514&gt;336.4,R514&lt;=504.6,M514&gt;10),('[1]Pricing Schedule'!$F$111+('[1]Pricing Schedule'!$F$113*M514))*3,
IF(AND(I514=110000,R514&gt;504.6,R514&lt;=672.8,M514&lt;=10),('[1]Pricing Schedule'!$F$103+('[1]Pricing Schedule'!$F$105*M514))*4,
IF(AND(I514=110000,R514&gt;504.6,R514&lt;=672.8,M514&gt;10),('[1]Pricing Schedule'!$F$111+('[1]Pricing Schedule'!$F$113*M514))*4,
IF(AND(I514=110000,R514&gt;672.8,R514&lt;=841,M514&lt;=10),('[1]Pricing Schedule'!$F$103+('[1]Pricing Schedule'!$F$105*M514))*5,
IF(AND(I514=110000,R514&gt;672.8,R514&lt;=841,M514&gt;10),('[1]Pricing Schedule'!$F$111+('[1]Pricing Schedule'!$F$113*M514))*5,
IF(AND(I514=110000,R514&gt;672.8,R514&lt;=841,M514&lt;=10),('[1]Pricing Schedule'!$F$103+('[1]Pricing Schedule'!$F$105*M514))*5,
IF(AND(I514=110000,R514&gt;672.8,R514&lt;=841,M514&gt;10),('[1]Pricing Schedule'!$F$111+('[1]Pricing Schedule'!$F$113*M514))*5,
IF(AND(I514=110000,R514&gt;1345.6,R514&lt;=1513.8,M514&lt;=10),('[1]Pricing Schedule'!$F$103+('[1]Pricing Schedule'!$F$105*M514))*9,
IF(AND(I514=110000,R514&gt;1345.6,R514&lt;=1513.8,M514&gt;10),('[1]Pricing Schedule'!$F$111+('[1]Pricing Schedule'!$F$113*M514))*9,
9999999999)))))))))))))))))))))))))))))))))))))))</f>
        <v>1334440</v>
      </c>
      <c r="T514" s="21">
        <f>IF(AND(I514=38000,R514&lt;=4.5,M514&gt;8),'[1]Pricing Schedule'!$J$9,
IF(AND(I514=38000,R514&lt;=4.5,M514&lt;=8),'[1]Pricing Schedule'!$J$36,
IF(AND(I514=38000,R514&gt;4.5,R514&lt;=9,M514&gt;8),'[1]Pricing Schedule'!$J$18,
IF(AND(I514=38000,R514&gt;4.5,R514&lt;=9,M514&lt;=8),'[1]Pricing Schedule'!$J$36,
IF(AND(I514=38000,R514&gt;9,R514&lt;=12.8,M514&gt;8),'[1]Pricing Schedule'!$J$27,
IF(AND(I514=38000,R514&gt;9,R514&lt;=12.8,M514&lt;=8),'[1]Pricing Schedule'!$J$36,
IF(AND(I514=38000,R514&gt;12.8,R514&lt;=22.8),'[1]Pricing Schedule'!$J$36,
IF(AND(I514=38000,R514&gt;22.8,R514&lt;=30.2),'[1]Pricing Schedule'!$J$45,
IF(AND(I514=38000,R514&gt;30.2,R514&lt;=45.9),'[1]Pricing Schedule'!$J$54,
IF(AND(I514=38000,R514&gt;45.9,R514&lt;=123.4),'[1]Pricing Schedule'!$J$97,
IF(AND(I514=38000,R514&gt;123.4,R514&lt;=168.2,M514&lt;=10),'[1]Pricing Schedule'!$J$105,
IF(AND(I514=38000,R514&gt;123.4,R514&lt;=168.2,M514&gt;10),'[1]Pricing Schedule'!$J$113,
IF(AND(I514=38000,R514&gt;168.2,R514&lt;=336.4,M514&lt;=10),('[1]Pricing Schedule'!$J$105),
IF(AND(I514=38000,R514&gt;168.2,R514&lt;=336.4,M514&gt;10),('[1]Pricing Schedule'!$J$113),
IF(AND(I514=38000,R514&gt;336.4,R514&lt;=504.6,M514&lt;=10),('[1]Pricing Schedule'!$J$105),
IF(AND(I514=38000,R514&gt;336.4,R514&lt;=504.6,M514&gt;10),('[1]Pricing Schedule'!$J$113),
IF(AND(I514=38000,R514&gt;504.6,R514&lt;=672.8,M514&lt;=10),('[1]Pricing Schedule'!$J$105),
IF(AND(I514=38000,R514&gt;504.6,R514&lt;=672.8,M514&gt;10),('[1]Pricing Schedule'!$J$113),
IF(AND(I514=110000,R514&lt;=12.8,M514&gt;2),'[1]Pricing Schedule'!$J$63,
IF(AND(I514=110000,R514&lt;=12.8,M514&lt;=2),'[1]Pricing Schedule'!$J$97,
IF(AND(I514=110000,R514&gt;12.8,R514&lt;=22.8,M514&gt;3),'[1]Pricing Schedule'!$J$72,
IF(AND(I514=110000,R514&gt;12.8,R514&lt;=22.8,M514&lt;=3),'[1]Pricing Schedule'!$J$97,
IF(AND(I514=110000,R514&gt;22.8,R514&lt;=30.2),'[1]Pricing Schedule'!$J$81,
IF(AND(I514=110000,R514&gt;30.2,R514&lt;=45.9),'[1]Pricing Schedule'!$J$90,
IF(AND(I514=110000,R514&gt;45.9,R514&lt;=123.4),'[1]Pricing Schedule'!$J$97,
IF(AND(I514=110000,R514&gt;123.4,R514&lt;=168.2,M514&lt;=10),'[1]Pricing Schedule'!$J$105,
IF(AND(I514=110000,R514&gt;123.4,R514&lt;=168.2,M514&gt;10),'[1]Pricing Schedule'!$J$113,
IF(AND(I514=110000,R514&gt;168.2,R514&lt;=336.2,M514&lt;=10),('[1]Pricing Schedule'!$J$105),
IF(AND(I514=110000,R514&gt;168.2,R514&lt;=336.2,M514&gt;10),('[1]Pricing Schedule'!$J$113),
IF(AND(I514=110000,R514&gt;336.4,R514&lt;=504.6,M514&lt;=10),('[1]Pricing Schedule'!$J$105),
IF(AND(I514=110000,R514&gt;336.4,R514&lt;=504.6,M514&gt;10),('[1]Pricing Schedule'!$J$113),
IF(AND(I514=110000,R514&gt;504.6,R514&lt;=672.8,M514&lt;=10),('[1]Pricing Schedule'!$J$105),
IF(AND(I514=110000,R514&gt;504.6,R514&lt;=672.8,M514&gt;10),('[1]Pricing Schedule'!$J$113),
IF(AND(I514=110000,R514&gt;672.8,R514&lt;=841,M514&lt;=10),('[1]Pricing Schedule'!$J$105),
IF(AND(I514=110000,R514&gt;672.8,R514&lt;=841,M514&gt;10),('[1]Pricing Schedule'!$J$113),
IF(AND(I514=110000,R514&gt;1682,R514&lt;=1850.2,M514&lt;=10),('[1]Pricing Schedule'!$J$105),
IF(AND(I514=110000,R514&gt;1682,R514&lt;=1850.2,M514&gt;10),('[1]Pricing Schedule'!$J$113),
IF(AND(I514=110000,R514&gt;2018.4,R514&lt;=2186.6,M514&lt;=10),('[1]Pricing Schedule'!$J$105),
IF(AND(I514=110000,R514&gt;2018.4,R514&lt;=2186.6,M514&gt;10),('[1]Pricing Schedule'!$J$113),999999999)))))))))))))))))))))))))))))))))))))))</f>
        <v>1</v>
      </c>
      <c r="U514" s="40">
        <f t="shared" ref="U514:U577" si="54">S514/R514</f>
        <v>317723.80952380953</v>
      </c>
      <c r="V514" s="41">
        <f t="shared" ref="V514:V577" si="55">(R514*1000000)/S514</f>
        <v>3.1473876682353645</v>
      </c>
      <c r="Y514" s="23">
        <v>170</v>
      </c>
      <c r="Z514" s="23">
        <v>387</v>
      </c>
      <c r="AR514" s="35"/>
    </row>
    <row r="515" spans="1:44">
      <c r="A515" s="23">
        <v>515</v>
      </c>
      <c r="B515" s="23">
        <v>515</v>
      </c>
      <c r="C515" s="23" t="s">
        <v>934</v>
      </c>
      <c r="D515" s="23" t="s">
        <v>110</v>
      </c>
      <c r="E515" s="23" t="s">
        <v>110</v>
      </c>
      <c r="F515" s="23" t="s">
        <v>199</v>
      </c>
      <c r="G515" s="23" t="s">
        <v>200</v>
      </c>
      <c r="H515" s="23" t="s">
        <v>113</v>
      </c>
      <c r="I515" s="13">
        <v>38000</v>
      </c>
      <c r="J515" s="13">
        <v>38000</v>
      </c>
      <c r="K515" s="23" t="s">
        <v>119</v>
      </c>
      <c r="L515" s="24">
        <v>14.157999999999999</v>
      </c>
      <c r="M515" s="37">
        <f t="shared" si="50"/>
        <v>15</v>
      </c>
      <c r="N515" s="24">
        <v>0.156</v>
      </c>
      <c r="O515" s="13">
        <v>2</v>
      </c>
      <c r="P515" s="36">
        <f t="shared" si="51"/>
        <v>0.156</v>
      </c>
      <c r="Q515" s="38">
        <f t="shared" si="52"/>
        <v>4.2</v>
      </c>
      <c r="R515" s="37">
        <f t="shared" si="53"/>
        <v>4.2</v>
      </c>
      <c r="S515" s="39">
        <f>IF(AND(I515=38000,R515&lt;=4.5,M515&gt;8),'[1]Pricing Schedule'!$F$8+('[1]Pricing Schedule'!$F$9*M515),
IF(AND(I515=38000,R515&lt;=4.5,M515&lt;=8),'[1]Pricing Schedule'!$F$34+('[1]Pricing Schedule'!$F$36*M515),
IF(AND(I515=38000,R515&gt;4.5,R515&lt;=9,M515&gt;8),'[1]Pricing Schedule'!$F$17+('[1]Pricing Schedule'!$F$18*M515),
IF(AND(I515=38000,R515&gt;4.5,R515&lt;=9,M515&lt;=8),'[1]Pricing Schedule'!$F$34+('[1]Pricing Schedule'!$F$36*M515),
IF(AND(I515=38000,R515&gt;9,R515&lt;=12.8,M515&gt;8),'[1]Pricing Schedule'!$F$26+('[1]Pricing Schedule'!$F$27*M515),
IF(AND(I515=38000,R515&gt;9,R515&lt;=12.8,M515&lt;=8),'[1]Pricing Schedule'!$F$34+('[1]Pricing Schedule'!$F$36*M515),
IF(AND(I515=38000,R515&gt;12.8,R515&lt;=22.8),'[1]Pricing Schedule'!$F$34+('[1]Pricing Schedule'!$F$36*M515),
IF(AND(I515=38000,R515&gt;22.8,R515&lt;=30.2),'[1]Pricing Schedule'!$F$43+('[1]Pricing Schedule'!$F$45*M515),
IF(AND(I515=38000,R515&gt;30.2,R515&lt;=45.9),'[1]Pricing Schedule'!$F$52+('[1]Pricing Schedule'!$F$54*M515),
IF(AND(I515=38000,R515&gt;45.9,R515&lt;=123.4),'[1]Pricing Schedule'!$F$96+('[1]Pricing Schedule'!$F$97*M515),
IF(AND(I515=38000,R515&gt;123.4,R515&lt;=168.2,M515&lt;=10),'[1]Pricing Schedule'!$F$103+('[1]Pricing Schedule'!$F$105*M515),
IF(AND(I515=38000,R515&gt;123.4,R515&lt;=168.2,M515&gt;10),'[1]Pricing Schedule'!$F$111+('[1]Pricing Schedule'!$F$113*M515),
IF(AND(I515=38000,R515&gt;157.4,R515&lt;=336.4,M515&lt;=10),('[1]Pricing Schedule'!$F$103+('[1]Pricing Schedule'!$F$105*M515))*2,
IF(AND(I515=38000,R515&gt;157.4,R515&lt;=336.4,M515&gt;10),('[1]Pricing Schedule'!$F$111+('[1]Pricing Schedule'!$F$113*M515))*2,
IF(AND(I515=38000,R515&gt;314.8,R515&lt;=504.6,M515&lt;=10),('[1]Pricing Schedule'!$F$103+('[1]Pricing Schedule'!$F$105*M515))*3,
IF(AND(I515=38000,R515&gt;314.8,R515&lt;=504.6,M515&gt;10),('[1]Pricing Schedule'!$F$111+('[1]Pricing Schedule'!$F$113*M515))*3,
IF(AND(I515=38000,R515&gt;472.2,R515&lt;=672.8,M515&lt;=10),('[1]Pricing Schedule'!$F$103+('[1]Pricing Schedule'!$F$105*M515))*4,
IF(AND(I515=38000,R515&gt;472.2,R515&lt;=672.8,M515&gt;10),('[1]Pricing Schedule'!$F$111+('[1]Pricing Schedule'!$F$113*M515))*4,
IF(AND(I515=110000,R515&lt;=12.8,M515&gt;2),'[1]Pricing Schedule'!$F$62+('[1]Pricing Schedule'!$F$63*M515),
IF(AND(I515=110000,R515&lt;=12.8,M515&lt;=2),'[1]Pricing Schedule'!$F$96+('[1]Pricing Schedule'!$F$97*M515),
IF(AND(I515=110000,R515&gt;12.8,R515&lt;=22.8,M515&gt;3),'[1]Pricing Schedule'!$F$71+('[1]Pricing Schedule'!$F$72*M515),
IF(AND(I515=110000,R515&gt;12.8,R515&lt;=22.8,M515&lt;=3),'[1]Pricing Schedule'!$F$96+('[1]Pricing Schedule'!$F$97*M515),
IF(AND(I515=110000,R515&gt;22.8,R515&lt;=30.2),'[1]Pricing Schedule'!$F$80+('[1]Pricing Schedule'!$F$81*M515),
IF(AND(I515=110000,R515&gt;30.2,R515&lt;=45.9),'[1]Pricing Schedule'!$F$89+('[1]Pricing Schedule'!$F$90*M515),
IF(AND(I515=110000,R515&gt;45.9,R515&lt;=123.4),'[1]Pricing Schedule'!$F$96+('[1]Pricing Schedule'!$F$97*M515),
IF(AND(I515=110000,R515&gt;123.4,R515&lt;=168.2,M515&lt;=10),'[1]Pricing Schedule'!$F$103+('[1]Pricing Schedule'!$F$105*M515),
IF(AND(I515=110000,R515&gt;123.4,R515&lt;=168.2,M515&gt;10),'[1]Pricing Schedule'!$F$111+('[1]Pricing Schedule'!$F$113*M515),
IF(AND(I515=110000,R515&gt;168.2,R515&lt;=336.4,M515&lt;=10),('[1]Pricing Schedule'!$F$103+('[1]Pricing Schedule'!$F$105*M515))*2,
IF(AND(I515=110000,R515&gt;168.2,R515&lt;=336.4,M515&gt;10),('[1]Pricing Schedule'!$F$111+('[1]Pricing Schedule'!$F$113*M515))*2,
IF(AND(I515=110000,R515&gt;336.4,R515&lt;=504.6,M515&lt;=10),('[1]Pricing Schedule'!$F$103+('[1]Pricing Schedule'!$F$105*M515))*3,
IF(AND(I515=110000,R515&gt;336.4,R515&lt;=504.6,M515&gt;10),('[1]Pricing Schedule'!$F$111+('[1]Pricing Schedule'!$F$113*M515))*3,
IF(AND(I515=110000,R515&gt;504.6,R515&lt;=672.8,M515&lt;=10),('[1]Pricing Schedule'!$F$103+('[1]Pricing Schedule'!$F$105*M515))*4,
IF(AND(I515=110000,R515&gt;504.6,R515&lt;=672.8,M515&gt;10),('[1]Pricing Schedule'!$F$111+('[1]Pricing Schedule'!$F$113*M515))*4,
IF(AND(I515=110000,R515&gt;672.8,R515&lt;=841,M515&lt;=10),('[1]Pricing Schedule'!$F$103+('[1]Pricing Schedule'!$F$105*M515))*5,
IF(AND(I515=110000,R515&gt;672.8,R515&lt;=841,M515&gt;10),('[1]Pricing Schedule'!$F$111+('[1]Pricing Schedule'!$F$113*M515))*5,
IF(AND(I515=110000,R515&gt;672.8,R515&lt;=841,M515&lt;=10),('[1]Pricing Schedule'!$F$103+('[1]Pricing Schedule'!$F$105*M515))*5,
IF(AND(I515=110000,R515&gt;672.8,R515&lt;=841,M515&gt;10),('[1]Pricing Schedule'!$F$111+('[1]Pricing Schedule'!$F$113*M515))*5,
IF(AND(I515=110000,R515&gt;1345.6,R515&lt;=1513.8,M515&lt;=10),('[1]Pricing Schedule'!$F$103+('[1]Pricing Schedule'!$F$105*M515))*9,
IF(AND(I515=110000,R515&gt;1345.6,R515&lt;=1513.8,M515&gt;10),('[1]Pricing Schedule'!$F$111+('[1]Pricing Schedule'!$F$113*M515))*9,
9999999999)))))))))))))))))))))))))))))))))))))))</f>
        <v>1650640</v>
      </c>
      <c r="T515" s="21">
        <f>IF(AND(I515=38000,R515&lt;=4.5,M515&gt;8),'[1]Pricing Schedule'!$J$9,
IF(AND(I515=38000,R515&lt;=4.5,M515&lt;=8),'[1]Pricing Schedule'!$J$36,
IF(AND(I515=38000,R515&gt;4.5,R515&lt;=9,M515&gt;8),'[1]Pricing Schedule'!$J$18,
IF(AND(I515=38000,R515&gt;4.5,R515&lt;=9,M515&lt;=8),'[1]Pricing Schedule'!$J$36,
IF(AND(I515=38000,R515&gt;9,R515&lt;=12.8,M515&gt;8),'[1]Pricing Schedule'!$J$27,
IF(AND(I515=38000,R515&gt;9,R515&lt;=12.8,M515&lt;=8),'[1]Pricing Schedule'!$J$36,
IF(AND(I515=38000,R515&gt;12.8,R515&lt;=22.8),'[1]Pricing Schedule'!$J$36,
IF(AND(I515=38000,R515&gt;22.8,R515&lt;=30.2),'[1]Pricing Schedule'!$J$45,
IF(AND(I515=38000,R515&gt;30.2,R515&lt;=45.9),'[1]Pricing Schedule'!$J$54,
IF(AND(I515=38000,R515&gt;45.9,R515&lt;=123.4),'[1]Pricing Schedule'!$J$97,
IF(AND(I515=38000,R515&gt;123.4,R515&lt;=168.2,M515&lt;=10),'[1]Pricing Schedule'!$J$105,
IF(AND(I515=38000,R515&gt;123.4,R515&lt;=168.2,M515&gt;10),'[1]Pricing Schedule'!$J$113,
IF(AND(I515=38000,R515&gt;168.2,R515&lt;=336.4,M515&lt;=10),('[1]Pricing Schedule'!$J$105),
IF(AND(I515=38000,R515&gt;168.2,R515&lt;=336.4,M515&gt;10),('[1]Pricing Schedule'!$J$113),
IF(AND(I515=38000,R515&gt;336.4,R515&lt;=504.6,M515&lt;=10),('[1]Pricing Schedule'!$J$105),
IF(AND(I515=38000,R515&gt;336.4,R515&lt;=504.6,M515&gt;10),('[1]Pricing Schedule'!$J$113),
IF(AND(I515=38000,R515&gt;504.6,R515&lt;=672.8,M515&lt;=10),('[1]Pricing Schedule'!$J$105),
IF(AND(I515=38000,R515&gt;504.6,R515&lt;=672.8,M515&gt;10),('[1]Pricing Schedule'!$J$113),
IF(AND(I515=110000,R515&lt;=12.8,M515&gt;2),'[1]Pricing Schedule'!$J$63,
IF(AND(I515=110000,R515&lt;=12.8,M515&lt;=2),'[1]Pricing Schedule'!$J$97,
IF(AND(I515=110000,R515&gt;12.8,R515&lt;=22.8,M515&gt;3),'[1]Pricing Schedule'!$J$72,
IF(AND(I515=110000,R515&gt;12.8,R515&lt;=22.8,M515&lt;=3),'[1]Pricing Schedule'!$J$97,
IF(AND(I515=110000,R515&gt;22.8,R515&lt;=30.2),'[1]Pricing Schedule'!$J$81,
IF(AND(I515=110000,R515&gt;30.2,R515&lt;=45.9),'[1]Pricing Schedule'!$J$90,
IF(AND(I515=110000,R515&gt;45.9,R515&lt;=123.4),'[1]Pricing Schedule'!$J$97,
IF(AND(I515=110000,R515&gt;123.4,R515&lt;=168.2,M515&lt;=10),'[1]Pricing Schedule'!$J$105,
IF(AND(I515=110000,R515&gt;123.4,R515&lt;=168.2,M515&gt;10),'[1]Pricing Schedule'!$J$113,
IF(AND(I515=110000,R515&gt;168.2,R515&lt;=336.2,M515&lt;=10),('[1]Pricing Schedule'!$J$105),
IF(AND(I515=110000,R515&gt;168.2,R515&lt;=336.2,M515&gt;10),('[1]Pricing Schedule'!$J$113),
IF(AND(I515=110000,R515&gt;336.4,R515&lt;=504.6,M515&lt;=10),('[1]Pricing Schedule'!$J$105),
IF(AND(I515=110000,R515&gt;336.4,R515&lt;=504.6,M515&gt;10),('[1]Pricing Schedule'!$J$113),
IF(AND(I515=110000,R515&gt;504.6,R515&lt;=672.8,M515&lt;=10),('[1]Pricing Schedule'!$J$105),
IF(AND(I515=110000,R515&gt;504.6,R515&lt;=672.8,M515&gt;10),('[1]Pricing Schedule'!$J$113),
IF(AND(I515=110000,R515&gt;672.8,R515&lt;=841,M515&lt;=10),('[1]Pricing Schedule'!$J$105),
IF(AND(I515=110000,R515&gt;672.8,R515&lt;=841,M515&gt;10),('[1]Pricing Schedule'!$J$113),
IF(AND(I515=110000,R515&gt;1682,R515&lt;=1850.2,M515&lt;=10),('[1]Pricing Schedule'!$J$105),
IF(AND(I515=110000,R515&gt;1682,R515&lt;=1850.2,M515&gt;10),('[1]Pricing Schedule'!$J$113),
IF(AND(I515=110000,R515&gt;2018.4,R515&lt;=2186.6,M515&lt;=10),('[1]Pricing Schedule'!$J$105),
IF(AND(I515=110000,R515&gt;2018.4,R515&lt;=2186.6,M515&gt;10),('[1]Pricing Schedule'!$J$113),999999999)))))))))))))))))))))))))))))))))))))))</f>
        <v>1</v>
      </c>
      <c r="U515" s="40">
        <f t="shared" si="54"/>
        <v>393009.52380952379</v>
      </c>
      <c r="V515" s="41">
        <f t="shared" si="55"/>
        <v>2.5444676004458877</v>
      </c>
      <c r="Y515" s="23">
        <v>89</v>
      </c>
      <c r="Z515" s="23">
        <v>151</v>
      </c>
      <c r="AR515" s="35"/>
    </row>
    <row r="516" spans="1:44">
      <c r="A516" s="23">
        <v>516</v>
      </c>
      <c r="B516" s="23">
        <v>516</v>
      </c>
      <c r="C516" s="23" t="s">
        <v>935</v>
      </c>
      <c r="D516" s="23" t="s">
        <v>110</v>
      </c>
      <c r="E516" s="23" t="s">
        <v>110</v>
      </c>
      <c r="F516" s="23" t="s">
        <v>199</v>
      </c>
      <c r="G516" s="23" t="s">
        <v>200</v>
      </c>
      <c r="H516" s="23" t="s">
        <v>113</v>
      </c>
      <c r="I516" s="13">
        <v>38000</v>
      </c>
      <c r="J516" s="13">
        <v>38000</v>
      </c>
      <c r="K516" s="23" t="s">
        <v>119</v>
      </c>
      <c r="L516" s="24">
        <v>7.7080000000000002</v>
      </c>
      <c r="M516" s="37">
        <f t="shared" si="50"/>
        <v>8</v>
      </c>
      <c r="N516" s="24">
        <v>0.13200000000000001</v>
      </c>
      <c r="O516" s="13">
        <v>2</v>
      </c>
      <c r="P516" s="36">
        <f t="shared" si="51"/>
        <v>0.13200000000000001</v>
      </c>
      <c r="Q516" s="38">
        <f t="shared" si="52"/>
        <v>4.2</v>
      </c>
      <c r="R516" s="37">
        <f t="shared" si="53"/>
        <v>4.2</v>
      </c>
      <c r="S516" s="39">
        <f>IF(AND(I516=38000,R516&lt;=4.5,M516&gt;8),'[1]Pricing Schedule'!$F$8+('[1]Pricing Schedule'!$F$9*M516),
IF(AND(I516=38000,R516&lt;=4.5,M516&lt;=8),'[1]Pricing Schedule'!$F$34+('[1]Pricing Schedule'!$F$36*M516),
IF(AND(I516=38000,R516&gt;4.5,R516&lt;=9,M516&gt;8),'[1]Pricing Schedule'!$F$17+('[1]Pricing Schedule'!$F$18*M516),
IF(AND(I516=38000,R516&gt;4.5,R516&lt;=9,M516&lt;=8),'[1]Pricing Schedule'!$F$34+('[1]Pricing Schedule'!$F$36*M516),
IF(AND(I516=38000,R516&gt;9,R516&lt;=12.8,M516&gt;8),'[1]Pricing Schedule'!$F$26+('[1]Pricing Schedule'!$F$27*M516),
IF(AND(I516=38000,R516&gt;9,R516&lt;=12.8,M516&lt;=8),'[1]Pricing Schedule'!$F$34+('[1]Pricing Schedule'!$F$36*M516),
IF(AND(I516=38000,R516&gt;12.8,R516&lt;=22.8),'[1]Pricing Schedule'!$F$34+('[1]Pricing Schedule'!$F$36*M516),
IF(AND(I516=38000,R516&gt;22.8,R516&lt;=30.2),'[1]Pricing Schedule'!$F$43+('[1]Pricing Schedule'!$F$45*M516),
IF(AND(I516=38000,R516&gt;30.2,R516&lt;=45.9),'[1]Pricing Schedule'!$F$52+('[1]Pricing Schedule'!$F$54*M516),
IF(AND(I516=38000,R516&gt;45.9,R516&lt;=123.4),'[1]Pricing Schedule'!$F$96+('[1]Pricing Schedule'!$F$97*M516),
IF(AND(I516=38000,R516&gt;123.4,R516&lt;=168.2,M516&lt;=10),'[1]Pricing Schedule'!$F$103+('[1]Pricing Schedule'!$F$105*M516),
IF(AND(I516=38000,R516&gt;123.4,R516&lt;=168.2,M516&gt;10),'[1]Pricing Schedule'!$F$111+('[1]Pricing Schedule'!$F$113*M516),
IF(AND(I516=38000,R516&gt;157.4,R516&lt;=336.4,M516&lt;=10),('[1]Pricing Schedule'!$F$103+('[1]Pricing Schedule'!$F$105*M516))*2,
IF(AND(I516=38000,R516&gt;157.4,R516&lt;=336.4,M516&gt;10),('[1]Pricing Schedule'!$F$111+('[1]Pricing Schedule'!$F$113*M516))*2,
IF(AND(I516=38000,R516&gt;314.8,R516&lt;=504.6,M516&lt;=10),('[1]Pricing Schedule'!$F$103+('[1]Pricing Schedule'!$F$105*M516))*3,
IF(AND(I516=38000,R516&gt;314.8,R516&lt;=504.6,M516&gt;10),('[1]Pricing Schedule'!$F$111+('[1]Pricing Schedule'!$F$113*M516))*3,
IF(AND(I516=38000,R516&gt;472.2,R516&lt;=672.8,M516&lt;=10),('[1]Pricing Schedule'!$F$103+('[1]Pricing Schedule'!$F$105*M516))*4,
IF(AND(I516=38000,R516&gt;472.2,R516&lt;=672.8,M516&gt;10),('[1]Pricing Schedule'!$F$111+('[1]Pricing Schedule'!$F$113*M516))*4,
IF(AND(I516=110000,R516&lt;=12.8,M516&gt;2),'[1]Pricing Schedule'!$F$62+('[1]Pricing Schedule'!$F$63*M516),
IF(AND(I516=110000,R516&lt;=12.8,M516&lt;=2),'[1]Pricing Schedule'!$F$96+('[1]Pricing Schedule'!$F$97*M516),
IF(AND(I516=110000,R516&gt;12.8,R516&lt;=22.8,M516&gt;3),'[1]Pricing Schedule'!$F$71+('[1]Pricing Schedule'!$F$72*M516),
IF(AND(I516=110000,R516&gt;12.8,R516&lt;=22.8,M516&lt;=3),'[1]Pricing Schedule'!$F$96+('[1]Pricing Schedule'!$F$97*M516),
IF(AND(I516=110000,R516&gt;22.8,R516&lt;=30.2),'[1]Pricing Schedule'!$F$80+('[1]Pricing Schedule'!$F$81*M516),
IF(AND(I516=110000,R516&gt;30.2,R516&lt;=45.9),'[1]Pricing Schedule'!$F$89+('[1]Pricing Schedule'!$F$90*M516),
IF(AND(I516=110000,R516&gt;45.9,R516&lt;=123.4),'[1]Pricing Schedule'!$F$96+('[1]Pricing Schedule'!$F$97*M516),
IF(AND(I516=110000,R516&gt;123.4,R516&lt;=168.2,M516&lt;=10),'[1]Pricing Schedule'!$F$103+('[1]Pricing Schedule'!$F$105*M516),
IF(AND(I516=110000,R516&gt;123.4,R516&lt;=168.2,M516&gt;10),'[1]Pricing Schedule'!$F$111+('[1]Pricing Schedule'!$F$113*M516),
IF(AND(I516=110000,R516&gt;168.2,R516&lt;=336.4,M516&lt;=10),('[1]Pricing Schedule'!$F$103+('[1]Pricing Schedule'!$F$105*M516))*2,
IF(AND(I516=110000,R516&gt;168.2,R516&lt;=336.4,M516&gt;10),('[1]Pricing Schedule'!$F$111+('[1]Pricing Schedule'!$F$113*M516))*2,
IF(AND(I516=110000,R516&gt;336.4,R516&lt;=504.6,M516&lt;=10),('[1]Pricing Schedule'!$F$103+('[1]Pricing Schedule'!$F$105*M516))*3,
IF(AND(I516=110000,R516&gt;336.4,R516&lt;=504.6,M516&gt;10),('[1]Pricing Schedule'!$F$111+('[1]Pricing Schedule'!$F$113*M516))*3,
IF(AND(I516=110000,R516&gt;504.6,R516&lt;=672.8,M516&lt;=10),('[1]Pricing Schedule'!$F$103+('[1]Pricing Schedule'!$F$105*M516))*4,
IF(AND(I516=110000,R516&gt;504.6,R516&lt;=672.8,M516&gt;10),('[1]Pricing Schedule'!$F$111+('[1]Pricing Schedule'!$F$113*M516))*4,
IF(AND(I516=110000,R516&gt;672.8,R516&lt;=841,M516&lt;=10),('[1]Pricing Schedule'!$F$103+('[1]Pricing Schedule'!$F$105*M516))*5,
IF(AND(I516=110000,R516&gt;672.8,R516&lt;=841,M516&gt;10),('[1]Pricing Schedule'!$F$111+('[1]Pricing Schedule'!$F$113*M516))*5,
IF(AND(I516=110000,R516&gt;672.8,R516&lt;=841,M516&lt;=10),('[1]Pricing Schedule'!$F$103+('[1]Pricing Schedule'!$F$105*M516))*5,
IF(AND(I516=110000,R516&gt;672.8,R516&lt;=841,M516&gt;10),('[1]Pricing Schedule'!$F$111+('[1]Pricing Schedule'!$F$113*M516))*5,
IF(AND(I516=110000,R516&gt;1345.6,R516&lt;=1513.8,M516&lt;=10),('[1]Pricing Schedule'!$F$103+('[1]Pricing Schedule'!$F$105*M516))*9,
IF(AND(I516=110000,R516&gt;1345.6,R516&lt;=1513.8,M516&gt;10),('[1]Pricing Schedule'!$F$111+('[1]Pricing Schedule'!$F$113*M516))*9,
9999999999)))))))))))))))))))))))))))))))))))))))</f>
        <v>909950</v>
      </c>
      <c r="T516" s="21">
        <f>IF(AND(I516=38000,R516&lt;=4.5,M516&gt;8),'[1]Pricing Schedule'!$J$9,
IF(AND(I516=38000,R516&lt;=4.5,M516&lt;=8),'[1]Pricing Schedule'!$J$36,
IF(AND(I516=38000,R516&gt;4.5,R516&lt;=9,M516&gt;8),'[1]Pricing Schedule'!$J$18,
IF(AND(I516=38000,R516&gt;4.5,R516&lt;=9,M516&lt;=8),'[1]Pricing Schedule'!$J$36,
IF(AND(I516=38000,R516&gt;9,R516&lt;=12.8,M516&gt;8),'[1]Pricing Schedule'!$J$27,
IF(AND(I516=38000,R516&gt;9,R516&lt;=12.8,M516&lt;=8),'[1]Pricing Schedule'!$J$36,
IF(AND(I516=38000,R516&gt;12.8,R516&lt;=22.8),'[1]Pricing Schedule'!$J$36,
IF(AND(I516=38000,R516&gt;22.8,R516&lt;=30.2),'[1]Pricing Schedule'!$J$45,
IF(AND(I516=38000,R516&gt;30.2,R516&lt;=45.9),'[1]Pricing Schedule'!$J$54,
IF(AND(I516=38000,R516&gt;45.9,R516&lt;=123.4),'[1]Pricing Schedule'!$J$97,
IF(AND(I516=38000,R516&gt;123.4,R516&lt;=168.2,M516&lt;=10),'[1]Pricing Schedule'!$J$105,
IF(AND(I516=38000,R516&gt;123.4,R516&lt;=168.2,M516&gt;10),'[1]Pricing Schedule'!$J$113,
IF(AND(I516=38000,R516&gt;168.2,R516&lt;=336.4,M516&lt;=10),('[1]Pricing Schedule'!$J$105),
IF(AND(I516=38000,R516&gt;168.2,R516&lt;=336.4,M516&gt;10),('[1]Pricing Schedule'!$J$113),
IF(AND(I516=38000,R516&gt;336.4,R516&lt;=504.6,M516&lt;=10),('[1]Pricing Schedule'!$J$105),
IF(AND(I516=38000,R516&gt;336.4,R516&lt;=504.6,M516&gt;10),('[1]Pricing Schedule'!$J$113),
IF(AND(I516=38000,R516&gt;504.6,R516&lt;=672.8,M516&lt;=10),('[1]Pricing Schedule'!$J$105),
IF(AND(I516=38000,R516&gt;504.6,R516&lt;=672.8,M516&gt;10),('[1]Pricing Schedule'!$J$113),
IF(AND(I516=110000,R516&lt;=12.8,M516&gt;2),'[1]Pricing Schedule'!$J$63,
IF(AND(I516=110000,R516&lt;=12.8,M516&lt;=2),'[1]Pricing Schedule'!$J$97,
IF(AND(I516=110000,R516&gt;12.8,R516&lt;=22.8,M516&gt;3),'[1]Pricing Schedule'!$J$72,
IF(AND(I516=110000,R516&gt;12.8,R516&lt;=22.8,M516&lt;=3),'[1]Pricing Schedule'!$J$97,
IF(AND(I516=110000,R516&gt;22.8,R516&lt;=30.2),'[1]Pricing Schedule'!$J$81,
IF(AND(I516=110000,R516&gt;30.2,R516&lt;=45.9),'[1]Pricing Schedule'!$J$90,
IF(AND(I516=110000,R516&gt;45.9,R516&lt;=123.4),'[1]Pricing Schedule'!$J$97,
IF(AND(I516=110000,R516&gt;123.4,R516&lt;=168.2,M516&lt;=10),'[1]Pricing Schedule'!$J$105,
IF(AND(I516=110000,R516&gt;123.4,R516&lt;=168.2,M516&gt;10),'[1]Pricing Schedule'!$J$113,
IF(AND(I516=110000,R516&gt;168.2,R516&lt;=336.2,M516&lt;=10),('[1]Pricing Schedule'!$J$105),
IF(AND(I516=110000,R516&gt;168.2,R516&lt;=336.2,M516&gt;10),('[1]Pricing Schedule'!$J$113),
IF(AND(I516=110000,R516&gt;336.4,R516&lt;=504.6,M516&lt;=10),('[1]Pricing Schedule'!$J$105),
IF(AND(I516=110000,R516&gt;336.4,R516&lt;=504.6,M516&gt;10),('[1]Pricing Schedule'!$J$113),
IF(AND(I516=110000,R516&gt;504.6,R516&lt;=672.8,M516&lt;=10),('[1]Pricing Schedule'!$J$105),
IF(AND(I516=110000,R516&gt;504.6,R516&lt;=672.8,M516&gt;10),('[1]Pricing Schedule'!$J$113),
IF(AND(I516=110000,R516&gt;672.8,R516&lt;=841,M516&lt;=10),('[1]Pricing Schedule'!$J$105),
IF(AND(I516=110000,R516&gt;672.8,R516&lt;=841,M516&gt;10),('[1]Pricing Schedule'!$J$113),
IF(AND(I516=110000,R516&gt;1682,R516&lt;=1850.2,M516&lt;=10),('[1]Pricing Schedule'!$J$105),
IF(AND(I516=110000,R516&gt;1682,R516&lt;=1850.2,M516&gt;10),('[1]Pricing Schedule'!$J$113),
IF(AND(I516=110000,R516&gt;2018.4,R516&lt;=2186.6,M516&lt;=10),('[1]Pricing Schedule'!$J$105),
IF(AND(I516=110000,R516&gt;2018.4,R516&lt;=2186.6,M516&gt;10),('[1]Pricing Schedule'!$J$113),999999999)))))))))))))))))))))))))))))))))))))))</f>
        <v>4</v>
      </c>
      <c r="U516" s="40">
        <f t="shared" si="54"/>
        <v>216654.76190476189</v>
      </c>
      <c r="V516" s="41">
        <f t="shared" si="55"/>
        <v>4.6156382218803227</v>
      </c>
      <c r="Y516" s="23">
        <v>168</v>
      </c>
      <c r="Z516" s="23">
        <v>151</v>
      </c>
      <c r="AR516" s="35"/>
    </row>
    <row r="517" spans="1:44">
      <c r="A517" s="23">
        <v>517</v>
      </c>
      <c r="B517" s="23">
        <v>517</v>
      </c>
      <c r="C517" s="23" t="s">
        <v>936</v>
      </c>
      <c r="D517" s="23" t="s">
        <v>110</v>
      </c>
      <c r="E517" s="23" t="s">
        <v>110</v>
      </c>
      <c r="F517" s="23" t="s">
        <v>111</v>
      </c>
      <c r="G517" s="23" t="s">
        <v>112</v>
      </c>
      <c r="H517" s="23" t="s">
        <v>113</v>
      </c>
      <c r="I517" s="13">
        <v>38000</v>
      </c>
      <c r="J517" s="13">
        <v>38000</v>
      </c>
      <c r="K517" s="13">
        <v>20000</v>
      </c>
      <c r="L517" s="24">
        <v>8.8010000000000002</v>
      </c>
      <c r="M517" s="37">
        <f t="shared" si="50"/>
        <v>9</v>
      </c>
      <c r="N517" s="24">
        <v>0.109</v>
      </c>
      <c r="O517" s="13">
        <v>2</v>
      </c>
      <c r="P517" s="36">
        <f t="shared" si="51"/>
        <v>0.109</v>
      </c>
      <c r="Q517" s="38">
        <f t="shared" si="52"/>
        <v>4.2</v>
      </c>
      <c r="R517" s="37">
        <f t="shared" si="53"/>
        <v>4.2</v>
      </c>
      <c r="S517" s="39">
        <f>IF(AND(I517=38000,R517&lt;=4.5,M517&gt;8),'[1]Pricing Schedule'!$F$8+('[1]Pricing Schedule'!$F$9*M517),
IF(AND(I517=38000,R517&lt;=4.5,M517&lt;=8),'[1]Pricing Schedule'!$F$34+('[1]Pricing Schedule'!$F$36*M517),
IF(AND(I517=38000,R517&gt;4.5,R517&lt;=9,M517&gt;8),'[1]Pricing Schedule'!$F$17+('[1]Pricing Schedule'!$F$18*M517),
IF(AND(I517=38000,R517&gt;4.5,R517&lt;=9,M517&lt;=8),'[1]Pricing Schedule'!$F$34+('[1]Pricing Schedule'!$F$36*M517),
IF(AND(I517=38000,R517&gt;9,R517&lt;=12.8,M517&gt;8),'[1]Pricing Schedule'!$F$26+('[1]Pricing Schedule'!$F$27*M517),
IF(AND(I517=38000,R517&gt;9,R517&lt;=12.8,M517&lt;=8),'[1]Pricing Schedule'!$F$34+('[1]Pricing Schedule'!$F$36*M517),
IF(AND(I517=38000,R517&gt;12.8,R517&lt;=22.8),'[1]Pricing Schedule'!$F$34+('[1]Pricing Schedule'!$F$36*M517),
IF(AND(I517=38000,R517&gt;22.8,R517&lt;=30.2),'[1]Pricing Schedule'!$F$43+('[1]Pricing Schedule'!$F$45*M517),
IF(AND(I517=38000,R517&gt;30.2,R517&lt;=45.9),'[1]Pricing Schedule'!$F$52+('[1]Pricing Schedule'!$F$54*M517),
IF(AND(I517=38000,R517&gt;45.9,R517&lt;=123.4),'[1]Pricing Schedule'!$F$96+('[1]Pricing Schedule'!$F$97*M517),
IF(AND(I517=38000,R517&gt;123.4,R517&lt;=168.2,M517&lt;=10),'[1]Pricing Schedule'!$F$103+('[1]Pricing Schedule'!$F$105*M517),
IF(AND(I517=38000,R517&gt;123.4,R517&lt;=168.2,M517&gt;10),'[1]Pricing Schedule'!$F$111+('[1]Pricing Schedule'!$F$113*M517),
IF(AND(I517=38000,R517&gt;157.4,R517&lt;=336.4,M517&lt;=10),('[1]Pricing Schedule'!$F$103+('[1]Pricing Schedule'!$F$105*M517))*2,
IF(AND(I517=38000,R517&gt;157.4,R517&lt;=336.4,M517&gt;10),('[1]Pricing Schedule'!$F$111+('[1]Pricing Schedule'!$F$113*M517))*2,
IF(AND(I517=38000,R517&gt;314.8,R517&lt;=504.6,M517&lt;=10),('[1]Pricing Schedule'!$F$103+('[1]Pricing Schedule'!$F$105*M517))*3,
IF(AND(I517=38000,R517&gt;314.8,R517&lt;=504.6,M517&gt;10),('[1]Pricing Schedule'!$F$111+('[1]Pricing Schedule'!$F$113*M517))*3,
IF(AND(I517=38000,R517&gt;472.2,R517&lt;=672.8,M517&lt;=10),('[1]Pricing Schedule'!$F$103+('[1]Pricing Schedule'!$F$105*M517))*4,
IF(AND(I517=38000,R517&gt;472.2,R517&lt;=672.8,M517&gt;10),('[1]Pricing Schedule'!$F$111+('[1]Pricing Schedule'!$F$113*M517))*4,
IF(AND(I517=110000,R517&lt;=12.8,M517&gt;2),'[1]Pricing Schedule'!$F$62+('[1]Pricing Schedule'!$F$63*M517),
IF(AND(I517=110000,R517&lt;=12.8,M517&lt;=2),'[1]Pricing Schedule'!$F$96+('[1]Pricing Schedule'!$F$97*M517),
IF(AND(I517=110000,R517&gt;12.8,R517&lt;=22.8,M517&gt;3),'[1]Pricing Schedule'!$F$71+('[1]Pricing Schedule'!$F$72*M517),
IF(AND(I517=110000,R517&gt;12.8,R517&lt;=22.8,M517&lt;=3),'[1]Pricing Schedule'!$F$96+('[1]Pricing Schedule'!$F$97*M517),
IF(AND(I517=110000,R517&gt;22.8,R517&lt;=30.2),'[1]Pricing Schedule'!$F$80+('[1]Pricing Schedule'!$F$81*M517),
IF(AND(I517=110000,R517&gt;30.2,R517&lt;=45.9),'[1]Pricing Schedule'!$F$89+('[1]Pricing Schedule'!$F$90*M517),
IF(AND(I517=110000,R517&gt;45.9,R517&lt;=123.4),'[1]Pricing Schedule'!$F$96+('[1]Pricing Schedule'!$F$97*M517),
IF(AND(I517=110000,R517&gt;123.4,R517&lt;=168.2,M517&lt;=10),'[1]Pricing Schedule'!$F$103+('[1]Pricing Schedule'!$F$105*M517),
IF(AND(I517=110000,R517&gt;123.4,R517&lt;=168.2,M517&gt;10),'[1]Pricing Schedule'!$F$111+('[1]Pricing Schedule'!$F$113*M517),
IF(AND(I517=110000,R517&gt;168.2,R517&lt;=336.4,M517&lt;=10),('[1]Pricing Schedule'!$F$103+('[1]Pricing Schedule'!$F$105*M517))*2,
IF(AND(I517=110000,R517&gt;168.2,R517&lt;=336.4,M517&gt;10),('[1]Pricing Schedule'!$F$111+('[1]Pricing Schedule'!$F$113*M517))*2,
IF(AND(I517=110000,R517&gt;336.4,R517&lt;=504.6,M517&lt;=10),('[1]Pricing Schedule'!$F$103+('[1]Pricing Schedule'!$F$105*M517))*3,
IF(AND(I517=110000,R517&gt;336.4,R517&lt;=504.6,M517&gt;10),('[1]Pricing Schedule'!$F$111+('[1]Pricing Schedule'!$F$113*M517))*3,
IF(AND(I517=110000,R517&gt;504.6,R517&lt;=672.8,M517&lt;=10),('[1]Pricing Schedule'!$F$103+('[1]Pricing Schedule'!$F$105*M517))*4,
IF(AND(I517=110000,R517&gt;504.6,R517&lt;=672.8,M517&gt;10),('[1]Pricing Schedule'!$F$111+('[1]Pricing Schedule'!$F$113*M517))*4,
IF(AND(I517=110000,R517&gt;672.8,R517&lt;=841,M517&lt;=10),('[1]Pricing Schedule'!$F$103+('[1]Pricing Schedule'!$F$105*M517))*5,
IF(AND(I517=110000,R517&gt;672.8,R517&lt;=841,M517&gt;10),('[1]Pricing Schedule'!$F$111+('[1]Pricing Schedule'!$F$113*M517))*5,
IF(AND(I517=110000,R517&gt;672.8,R517&lt;=841,M517&lt;=10),('[1]Pricing Schedule'!$F$103+('[1]Pricing Schedule'!$F$105*M517))*5,
IF(AND(I517=110000,R517&gt;672.8,R517&lt;=841,M517&gt;10),('[1]Pricing Schedule'!$F$111+('[1]Pricing Schedule'!$F$113*M517))*5,
IF(AND(I517=110000,R517&gt;1345.6,R517&lt;=1513.8,M517&lt;=10),('[1]Pricing Schedule'!$F$103+('[1]Pricing Schedule'!$F$105*M517))*9,
IF(AND(I517=110000,R517&gt;1345.6,R517&lt;=1513.8,M517&gt;10),('[1]Pricing Schedule'!$F$111+('[1]Pricing Schedule'!$F$113*M517))*9,
9999999999)))))))))))))))))))))))))))))))))))))))</f>
        <v>1334440</v>
      </c>
      <c r="T517" s="21">
        <f>IF(AND(I517=38000,R517&lt;=4.5,M517&gt;8),'[1]Pricing Schedule'!$J$9,
IF(AND(I517=38000,R517&lt;=4.5,M517&lt;=8),'[1]Pricing Schedule'!$J$36,
IF(AND(I517=38000,R517&gt;4.5,R517&lt;=9,M517&gt;8),'[1]Pricing Schedule'!$J$18,
IF(AND(I517=38000,R517&gt;4.5,R517&lt;=9,M517&lt;=8),'[1]Pricing Schedule'!$J$36,
IF(AND(I517=38000,R517&gt;9,R517&lt;=12.8,M517&gt;8),'[1]Pricing Schedule'!$J$27,
IF(AND(I517=38000,R517&gt;9,R517&lt;=12.8,M517&lt;=8),'[1]Pricing Schedule'!$J$36,
IF(AND(I517=38000,R517&gt;12.8,R517&lt;=22.8),'[1]Pricing Schedule'!$J$36,
IF(AND(I517=38000,R517&gt;22.8,R517&lt;=30.2),'[1]Pricing Schedule'!$J$45,
IF(AND(I517=38000,R517&gt;30.2,R517&lt;=45.9),'[1]Pricing Schedule'!$J$54,
IF(AND(I517=38000,R517&gt;45.9,R517&lt;=123.4),'[1]Pricing Schedule'!$J$97,
IF(AND(I517=38000,R517&gt;123.4,R517&lt;=168.2,M517&lt;=10),'[1]Pricing Schedule'!$J$105,
IF(AND(I517=38000,R517&gt;123.4,R517&lt;=168.2,M517&gt;10),'[1]Pricing Schedule'!$J$113,
IF(AND(I517=38000,R517&gt;168.2,R517&lt;=336.4,M517&lt;=10),('[1]Pricing Schedule'!$J$105),
IF(AND(I517=38000,R517&gt;168.2,R517&lt;=336.4,M517&gt;10),('[1]Pricing Schedule'!$J$113),
IF(AND(I517=38000,R517&gt;336.4,R517&lt;=504.6,M517&lt;=10),('[1]Pricing Schedule'!$J$105),
IF(AND(I517=38000,R517&gt;336.4,R517&lt;=504.6,M517&gt;10),('[1]Pricing Schedule'!$J$113),
IF(AND(I517=38000,R517&gt;504.6,R517&lt;=672.8,M517&lt;=10),('[1]Pricing Schedule'!$J$105),
IF(AND(I517=38000,R517&gt;504.6,R517&lt;=672.8,M517&gt;10),('[1]Pricing Schedule'!$J$113),
IF(AND(I517=110000,R517&lt;=12.8,M517&gt;2),'[1]Pricing Schedule'!$J$63,
IF(AND(I517=110000,R517&lt;=12.8,M517&lt;=2),'[1]Pricing Schedule'!$J$97,
IF(AND(I517=110000,R517&gt;12.8,R517&lt;=22.8,M517&gt;3),'[1]Pricing Schedule'!$J$72,
IF(AND(I517=110000,R517&gt;12.8,R517&lt;=22.8,M517&lt;=3),'[1]Pricing Schedule'!$J$97,
IF(AND(I517=110000,R517&gt;22.8,R517&lt;=30.2),'[1]Pricing Schedule'!$J$81,
IF(AND(I517=110000,R517&gt;30.2,R517&lt;=45.9),'[1]Pricing Schedule'!$J$90,
IF(AND(I517=110000,R517&gt;45.9,R517&lt;=123.4),'[1]Pricing Schedule'!$J$97,
IF(AND(I517=110000,R517&gt;123.4,R517&lt;=168.2,M517&lt;=10),'[1]Pricing Schedule'!$J$105,
IF(AND(I517=110000,R517&gt;123.4,R517&lt;=168.2,M517&gt;10),'[1]Pricing Schedule'!$J$113,
IF(AND(I517=110000,R517&gt;168.2,R517&lt;=336.2,M517&lt;=10),('[1]Pricing Schedule'!$J$105),
IF(AND(I517=110000,R517&gt;168.2,R517&lt;=336.2,M517&gt;10),('[1]Pricing Schedule'!$J$113),
IF(AND(I517=110000,R517&gt;336.4,R517&lt;=504.6,M517&lt;=10),('[1]Pricing Schedule'!$J$105),
IF(AND(I517=110000,R517&gt;336.4,R517&lt;=504.6,M517&gt;10),('[1]Pricing Schedule'!$J$113),
IF(AND(I517=110000,R517&gt;504.6,R517&lt;=672.8,M517&lt;=10),('[1]Pricing Schedule'!$J$105),
IF(AND(I517=110000,R517&gt;504.6,R517&lt;=672.8,M517&gt;10),('[1]Pricing Schedule'!$J$113),
IF(AND(I517=110000,R517&gt;672.8,R517&lt;=841,M517&lt;=10),('[1]Pricing Schedule'!$J$105),
IF(AND(I517=110000,R517&gt;672.8,R517&lt;=841,M517&gt;10),('[1]Pricing Schedule'!$J$113),
IF(AND(I517=110000,R517&gt;1682,R517&lt;=1850.2,M517&lt;=10),('[1]Pricing Schedule'!$J$105),
IF(AND(I517=110000,R517&gt;1682,R517&lt;=1850.2,M517&gt;10),('[1]Pricing Schedule'!$J$113),
IF(AND(I517=110000,R517&gt;2018.4,R517&lt;=2186.6,M517&lt;=10),('[1]Pricing Schedule'!$J$105),
IF(AND(I517=110000,R517&gt;2018.4,R517&lt;=2186.6,M517&gt;10),('[1]Pricing Schedule'!$J$113),999999999)))))))))))))))))))))))))))))))))))))))</f>
        <v>1</v>
      </c>
      <c r="U517" s="40">
        <f t="shared" si="54"/>
        <v>317723.80952380953</v>
      </c>
      <c r="V517" s="41">
        <f t="shared" si="55"/>
        <v>3.1473876682353645</v>
      </c>
      <c r="Y517" s="23">
        <v>581</v>
      </c>
      <c r="Z517" s="23">
        <v>636</v>
      </c>
      <c r="AR517" s="35"/>
    </row>
    <row r="518" spans="1:44">
      <c r="A518" s="23">
        <v>518</v>
      </c>
      <c r="B518" s="23">
        <v>518</v>
      </c>
      <c r="C518" s="23" t="s">
        <v>937</v>
      </c>
      <c r="D518" s="23" t="s">
        <v>110</v>
      </c>
      <c r="E518" s="23" t="s">
        <v>110</v>
      </c>
      <c r="F518" s="23" t="s">
        <v>203</v>
      </c>
      <c r="G518" s="23" t="s">
        <v>204</v>
      </c>
      <c r="H518" s="23" t="s">
        <v>113</v>
      </c>
      <c r="I518" s="13">
        <v>38000</v>
      </c>
      <c r="J518" s="13">
        <v>38000</v>
      </c>
      <c r="K518" s="13">
        <v>20000</v>
      </c>
      <c r="L518" s="24">
        <v>16.282</v>
      </c>
      <c r="M518" s="37">
        <f t="shared" si="50"/>
        <v>17</v>
      </c>
      <c r="N518" s="24">
        <v>0.14399999999999999</v>
      </c>
      <c r="O518" s="13">
        <v>2</v>
      </c>
      <c r="P518" s="36">
        <f t="shared" si="51"/>
        <v>0.14399999999999999</v>
      </c>
      <c r="Q518" s="38">
        <f t="shared" si="52"/>
        <v>4.2</v>
      </c>
      <c r="R518" s="37">
        <f t="shared" si="53"/>
        <v>4.2</v>
      </c>
      <c r="S518" s="39">
        <f>IF(AND(I518=38000,R518&lt;=4.5,M518&gt;8),'[1]Pricing Schedule'!$F$8+('[1]Pricing Schedule'!$F$9*M518),
IF(AND(I518=38000,R518&lt;=4.5,M518&lt;=8),'[1]Pricing Schedule'!$F$34+('[1]Pricing Schedule'!$F$36*M518),
IF(AND(I518=38000,R518&gt;4.5,R518&lt;=9,M518&gt;8),'[1]Pricing Schedule'!$F$17+('[1]Pricing Schedule'!$F$18*M518),
IF(AND(I518=38000,R518&gt;4.5,R518&lt;=9,M518&lt;=8),'[1]Pricing Schedule'!$F$34+('[1]Pricing Schedule'!$F$36*M518),
IF(AND(I518=38000,R518&gt;9,R518&lt;=12.8,M518&gt;8),'[1]Pricing Schedule'!$F$26+('[1]Pricing Schedule'!$F$27*M518),
IF(AND(I518=38000,R518&gt;9,R518&lt;=12.8,M518&lt;=8),'[1]Pricing Schedule'!$F$34+('[1]Pricing Schedule'!$F$36*M518),
IF(AND(I518=38000,R518&gt;12.8,R518&lt;=22.8),'[1]Pricing Schedule'!$F$34+('[1]Pricing Schedule'!$F$36*M518),
IF(AND(I518=38000,R518&gt;22.8,R518&lt;=30.2),'[1]Pricing Schedule'!$F$43+('[1]Pricing Schedule'!$F$45*M518),
IF(AND(I518=38000,R518&gt;30.2,R518&lt;=45.9),'[1]Pricing Schedule'!$F$52+('[1]Pricing Schedule'!$F$54*M518),
IF(AND(I518=38000,R518&gt;45.9,R518&lt;=123.4),'[1]Pricing Schedule'!$F$96+('[1]Pricing Schedule'!$F$97*M518),
IF(AND(I518=38000,R518&gt;123.4,R518&lt;=168.2,M518&lt;=10),'[1]Pricing Schedule'!$F$103+('[1]Pricing Schedule'!$F$105*M518),
IF(AND(I518=38000,R518&gt;123.4,R518&lt;=168.2,M518&gt;10),'[1]Pricing Schedule'!$F$111+('[1]Pricing Schedule'!$F$113*M518),
IF(AND(I518=38000,R518&gt;157.4,R518&lt;=336.4,M518&lt;=10),('[1]Pricing Schedule'!$F$103+('[1]Pricing Schedule'!$F$105*M518))*2,
IF(AND(I518=38000,R518&gt;157.4,R518&lt;=336.4,M518&gt;10),('[1]Pricing Schedule'!$F$111+('[1]Pricing Schedule'!$F$113*M518))*2,
IF(AND(I518=38000,R518&gt;314.8,R518&lt;=504.6,M518&lt;=10),('[1]Pricing Schedule'!$F$103+('[1]Pricing Schedule'!$F$105*M518))*3,
IF(AND(I518=38000,R518&gt;314.8,R518&lt;=504.6,M518&gt;10),('[1]Pricing Schedule'!$F$111+('[1]Pricing Schedule'!$F$113*M518))*3,
IF(AND(I518=38000,R518&gt;472.2,R518&lt;=672.8,M518&lt;=10),('[1]Pricing Schedule'!$F$103+('[1]Pricing Schedule'!$F$105*M518))*4,
IF(AND(I518=38000,R518&gt;472.2,R518&lt;=672.8,M518&gt;10),('[1]Pricing Schedule'!$F$111+('[1]Pricing Schedule'!$F$113*M518))*4,
IF(AND(I518=110000,R518&lt;=12.8,M518&gt;2),'[1]Pricing Schedule'!$F$62+('[1]Pricing Schedule'!$F$63*M518),
IF(AND(I518=110000,R518&lt;=12.8,M518&lt;=2),'[1]Pricing Schedule'!$F$96+('[1]Pricing Schedule'!$F$97*M518),
IF(AND(I518=110000,R518&gt;12.8,R518&lt;=22.8,M518&gt;3),'[1]Pricing Schedule'!$F$71+('[1]Pricing Schedule'!$F$72*M518),
IF(AND(I518=110000,R518&gt;12.8,R518&lt;=22.8,M518&lt;=3),'[1]Pricing Schedule'!$F$96+('[1]Pricing Schedule'!$F$97*M518),
IF(AND(I518=110000,R518&gt;22.8,R518&lt;=30.2),'[1]Pricing Schedule'!$F$80+('[1]Pricing Schedule'!$F$81*M518),
IF(AND(I518=110000,R518&gt;30.2,R518&lt;=45.9),'[1]Pricing Schedule'!$F$89+('[1]Pricing Schedule'!$F$90*M518),
IF(AND(I518=110000,R518&gt;45.9,R518&lt;=123.4),'[1]Pricing Schedule'!$F$96+('[1]Pricing Schedule'!$F$97*M518),
IF(AND(I518=110000,R518&gt;123.4,R518&lt;=168.2,M518&lt;=10),'[1]Pricing Schedule'!$F$103+('[1]Pricing Schedule'!$F$105*M518),
IF(AND(I518=110000,R518&gt;123.4,R518&lt;=168.2,M518&gt;10),'[1]Pricing Schedule'!$F$111+('[1]Pricing Schedule'!$F$113*M518),
IF(AND(I518=110000,R518&gt;168.2,R518&lt;=336.4,M518&lt;=10),('[1]Pricing Schedule'!$F$103+('[1]Pricing Schedule'!$F$105*M518))*2,
IF(AND(I518=110000,R518&gt;168.2,R518&lt;=336.4,M518&gt;10),('[1]Pricing Schedule'!$F$111+('[1]Pricing Schedule'!$F$113*M518))*2,
IF(AND(I518=110000,R518&gt;336.4,R518&lt;=504.6,M518&lt;=10),('[1]Pricing Schedule'!$F$103+('[1]Pricing Schedule'!$F$105*M518))*3,
IF(AND(I518=110000,R518&gt;336.4,R518&lt;=504.6,M518&gt;10),('[1]Pricing Schedule'!$F$111+('[1]Pricing Schedule'!$F$113*M518))*3,
IF(AND(I518=110000,R518&gt;504.6,R518&lt;=672.8,M518&lt;=10),('[1]Pricing Schedule'!$F$103+('[1]Pricing Schedule'!$F$105*M518))*4,
IF(AND(I518=110000,R518&gt;504.6,R518&lt;=672.8,M518&gt;10),('[1]Pricing Schedule'!$F$111+('[1]Pricing Schedule'!$F$113*M518))*4,
IF(AND(I518=110000,R518&gt;672.8,R518&lt;=841,M518&lt;=10),('[1]Pricing Schedule'!$F$103+('[1]Pricing Schedule'!$F$105*M518))*5,
IF(AND(I518=110000,R518&gt;672.8,R518&lt;=841,M518&gt;10),('[1]Pricing Schedule'!$F$111+('[1]Pricing Schedule'!$F$113*M518))*5,
IF(AND(I518=110000,R518&gt;672.8,R518&lt;=841,M518&lt;=10),('[1]Pricing Schedule'!$F$103+('[1]Pricing Schedule'!$F$105*M518))*5,
IF(AND(I518=110000,R518&gt;672.8,R518&lt;=841,M518&gt;10),('[1]Pricing Schedule'!$F$111+('[1]Pricing Schedule'!$F$113*M518))*5,
IF(AND(I518=110000,R518&gt;1345.6,R518&lt;=1513.8,M518&lt;=10),('[1]Pricing Schedule'!$F$103+('[1]Pricing Schedule'!$F$105*M518))*9,
IF(AND(I518=110000,R518&gt;1345.6,R518&lt;=1513.8,M518&gt;10),('[1]Pricing Schedule'!$F$111+('[1]Pricing Schedule'!$F$113*M518))*9,
9999999999)))))))))))))))))))))))))))))))))))))))</f>
        <v>1756040</v>
      </c>
      <c r="T518" s="21">
        <f>IF(AND(I518=38000,R518&lt;=4.5,M518&gt;8),'[1]Pricing Schedule'!$J$9,
IF(AND(I518=38000,R518&lt;=4.5,M518&lt;=8),'[1]Pricing Schedule'!$J$36,
IF(AND(I518=38000,R518&gt;4.5,R518&lt;=9,M518&gt;8),'[1]Pricing Schedule'!$J$18,
IF(AND(I518=38000,R518&gt;4.5,R518&lt;=9,M518&lt;=8),'[1]Pricing Schedule'!$J$36,
IF(AND(I518=38000,R518&gt;9,R518&lt;=12.8,M518&gt;8),'[1]Pricing Schedule'!$J$27,
IF(AND(I518=38000,R518&gt;9,R518&lt;=12.8,M518&lt;=8),'[1]Pricing Schedule'!$J$36,
IF(AND(I518=38000,R518&gt;12.8,R518&lt;=22.8),'[1]Pricing Schedule'!$J$36,
IF(AND(I518=38000,R518&gt;22.8,R518&lt;=30.2),'[1]Pricing Schedule'!$J$45,
IF(AND(I518=38000,R518&gt;30.2,R518&lt;=45.9),'[1]Pricing Schedule'!$J$54,
IF(AND(I518=38000,R518&gt;45.9,R518&lt;=123.4),'[1]Pricing Schedule'!$J$97,
IF(AND(I518=38000,R518&gt;123.4,R518&lt;=168.2,M518&lt;=10),'[1]Pricing Schedule'!$J$105,
IF(AND(I518=38000,R518&gt;123.4,R518&lt;=168.2,M518&gt;10),'[1]Pricing Schedule'!$J$113,
IF(AND(I518=38000,R518&gt;168.2,R518&lt;=336.4,M518&lt;=10),('[1]Pricing Schedule'!$J$105),
IF(AND(I518=38000,R518&gt;168.2,R518&lt;=336.4,M518&gt;10),('[1]Pricing Schedule'!$J$113),
IF(AND(I518=38000,R518&gt;336.4,R518&lt;=504.6,M518&lt;=10),('[1]Pricing Schedule'!$J$105),
IF(AND(I518=38000,R518&gt;336.4,R518&lt;=504.6,M518&gt;10),('[1]Pricing Schedule'!$J$113),
IF(AND(I518=38000,R518&gt;504.6,R518&lt;=672.8,M518&lt;=10),('[1]Pricing Schedule'!$J$105),
IF(AND(I518=38000,R518&gt;504.6,R518&lt;=672.8,M518&gt;10),('[1]Pricing Schedule'!$J$113),
IF(AND(I518=110000,R518&lt;=12.8,M518&gt;2),'[1]Pricing Schedule'!$J$63,
IF(AND(I518=110000,R518&lt;=12.8,M518&lt;=2),'[1]Pricing Schedule'!$J$97,
IF(AND(I518=110000,R518&gt;12.8,R518&lt;=22.8,M518&gt;3),'[1]Pricing Schedule'!$J$72,
IF(AND(I518=110000,R518&gt;12.8,R518&lt;=22.8,M518&lt;=3),'[1]Pricing Schedule'!$J$97,
IF(AND(I518=110000,R518&gt;22.8,R518&lt;=30.2),'[1]Pricing Schedule'!$J$81,
IF(AND(I518=110000,R518&gt;30.2,R518&lt;=45.9),'[1]Pricing Schedule'!$J$90,
IF(AND(I518=110000,R518&gt;45.9,R518&lt;=123.4),'[1]Pricing Schedule'!$J$97,
IF(AND(I518=110000,R518&gt;123.4,R518&lt;=168.2,M518&lt;=10),'[1]Pricing Schedule'!$J$105,
IF(AND(I518=110000,R518&gt;123.4,R518&lt;=168.2,M518&gt;10),'[1]Pricing Schedule'!$J$113,
IF(AND(I518=110000,R518&gt;168.2,R518&lt;=336.2,M518&lt;=10),('[1]Pricing Schedule'!$J$105),
IF(AND(I518=110000,R518&gt;168.2,R518&lt;=336.2,M518&gt;10),('[1]Pricing Schedule'!$J$113),
IF(AND(I518=110000,R518&gt;336.4,R518&lt;=504.6,M518&lt;=10),('[1]Pricing Schedule'!$J$105),
IF(AND(I518=110000,R518&gt;336.4,R518&lt;=504.6,M518&gt;10),('[1]Pricing Schedule'!$J$113),
IF(AND(I518=110000,R518&gt;504.6,R518&lt;=672.8,M518&lt;=10),('[1]Pricing Schedule'!$J$105),
IF(AND(I518=110000,R518&gt;504.6,R518&lt;=672.8,M518&gt;10),('[1]Pricing Schedule'!$J$113),
IF(AND(I518=110000,R518&gt;672.8,R518&lt;=841,M518&lt;=10),('[1]Pricing Schedule'!$J$105),
IF(AND(I518=110000,R518&gt;672.8,R518&lt;=841,M518&gt;10),('[1]Pricing Schedule'!$J$113),
IF(AND(I518=110000,R518&gt;1682,R518&lt;=1850.2,M518&lt;=10),('[1]Pricing Schedule'!$J$105),
IF(AND(I518=110000,R518&gt;1682,R518&lt;=1850.2,M518&gt;10),('[1]Pricing Schedule'!$J$113),
IF(AND(I518=110000,R518&gt;2018.4,R518&lt;=2186.6,M518&lt;=10),('[1]Pricing Schedule'!$J$105),
IF(AND(I518=110000,R518&gt;2018.4,R518&lt;=2186.6,M518&gt;10),('[1]Pricing Schedule'!$J$113),999999999)))))))))))))))))))))))))))))))))))))))</f>
        <v>1</v>
      </c>
      <c r="U518" s="40">
        <f t="shared" si="54"/>
        <v>418104.76190476189</v>
      </c>
      <c r="V518" s="41">
        <f t="shared" si="55"/>
        <v>2.3917450627548349</v>
      </c>
      <c r="Y518" s="23">
        <v>688</v>
      </c>
      <c r="Z518" s="23">
        <v>321</v>
      </c>
      <c r="AR518" s="35"/>
    </row>
    <row r="519" spans="1:44">
      <c r="A519" s="23">
        <v>519</v>
      </c>
      <c r="B519" s="23">
        <v>519</v>
      </c>
      <c r="C519" s="23" t="s">
        <v>938</v>
      </c>
      <c r="D519" s="23" t="s">
        <v>110</v>
      </c>
      <c r="E519" s="23" t="s">
        <v>110</v>
      </c>
      <c r="F519" s="23" t="s">
        <v>196</v>
      </c>
      <c r="G519" s="23" t="s">
        <v>197</v>
      </c>
      <c r="H519" s="23" t="s">
        <v>113</v>
      </c>
      <c r="I519" s="13">
        <v>38000</v>
      </c>
      <c r="J519" s="23" t="s">
        <v>119</v>
      </c>
      <c r="K519" s="13">
        <v>38000</v>
      </c>
      <c r="L519" s="24">
        <v>2.4319999999999999</v>
      </c>
      <c r="M519" s="37">
        <f t="shared" si="50"/>
        <v>3</v>
      </c>
      <c r="N519" s="24">
        <v>0.20799999999999999</v>
      </c>
      <c r="O519" s="13">
        <v>2</v>
      </c>
      <c r="P519" s="36">
        <f t="shared" si="51"/>
        <v>0.20799999999999999</v>
      </c>
      <c r="Q519" s="38">
        <f t="shared" si="52"/>
        <v>4.2</v>
      </c>
      <c r="R519" s="37">
        <f t="shared" si="53"/>
        <v>4.2</v>
      </c>
      <c r="S519" s="39">
        <f>IF(AND(I519=38000,R519&lt;=4.5,M519&gt;8),'[1]Pricing Schedule'!$F$8+('[1]Pricing Schedule'!$F$9*M519),
IF(AND(I519=38000,R519&lt;=4.5,M519&lt;=8),'[1]Pricing Schedule'!$F$34+('[1]Pricing Schedule'!$F$36*M519),
IF(AND(I519=38000,R519&gt;4.5,R519&lt;=9,M519&gt;8),'[1]Pricing Schedule'!$F$17+('[1]Pricing Schedule'!$F$18*M519),
IF(AND(I519=38000,R519&gt;4.5,R519&lt;=9,M519&lt;=8),'[1]Pricing Schedule'!$F$34+('[1]Pricing Schedule'!$F$36*M519),
IF(AND(I519=38000,R519&gt;9,R519&lt;=12.8,M519&gt;8),'[1]Pricing Schedule'!$F$26+('[1]Pricing Schedule'!$F$27*M519),
IF(AND(I519=38000,R519&gt;9,R519&lt;=12.8,M519&lt;=8),'[1]Pricing Schedule'!$F$34+('[1]Pricing Schedule'!$F$36*M519),
IF(AND(I519=38000,R519&gt;12.8,R519&lt;=22.8),'[1]Pricing Schedule'!$F$34+('[1]Pricing Schedule'!$F$36*M519),
IF(AND(I519=38000,R519&gt;22.8,R519&lt;=30.2),'[1]Pricing Schedule'!$F$43+('[1]Pricing Schedule'!$F$45*M519),
IF(AND(I519=38000,R519&gt;30.2,R519&lt;=45.9),'[1]Pricing Schedule'!$F$52+('[1]Pricing Schedule'!$F$54*M519),
IF(AND(I519=38000,R519&gt;45.9,R519&lt;=123.4),'[1]Pricing Schedule'!$F$96+('[1]Pricing Schedule'!$F$97*M519),
IF(AND(I519=38000,R519&gt;123.4,R519&lt;=168.2,M519&lt;=10),'[1]Pricing Schedule'!$F$103+('[1]Pricing Schedule'!$F$105*M519),
IF(AND(I519=38000,R519&gt;123.4,R519&lt;=168.2,M519&gt;10),'[1]Pricing Schedule'!$F$111+('[1]Pricing Schedule'!$F$113*M519),
IF(AND(I519=38000,R519&gt;157.4,R519&lt;=336.4,M519&lt;=10),('[1]Pricing Schedule'!$F$103+('[1]Pricing Schedule'!$F$105*M519))*2,
IF(AND(I519=38000,R519&gt;157.4,R519&lt;=336.4,M519&gt;10),('[1]Pricing Schedule'!$F$111+('[1]Pricing Schedule'!$F$113*M519))*2,
IF(AND(I519=38000,R519&gt;314.8,R519&lt;=504.6,M519&lt;=10),('[1]Pricing Schedule'!$F$103+('[1]Pricing Schedule'!$F$105*M519))*3,
IF(AND(I519=38000,R519&gt;314.8,R519&lt;=504.6,M519&gt;10),('[1]Pricing Schedule'!$F$111+('[1]Pricing Schedule'!$F$113*M519))*3,
IF(AND(I519=38000,R519&gt;472.2,R519&lt;=672.8,M519&lt;=10),('[1]Pricing Schedule'!$F$103+('[1]Pricing Schedule'!$F$105*M519))*4,
IF(AND(I519=38000,R519&gt;472.2,R519&lt;=672.8,M519&gt;10),('[1]Pricing Schedule'!$F$111+('[1]Pricing Schedule'!$F$113*M519))*4,
IF(AND(I519=110000,R519&lt;=12.8,M519&gt;2),'[1]Pricing Schedule'!$F$62+('[1]Pricing Schedule'!$F$63*M519),
IF(AND(I519=110000,R519&lt;=12.8,M519&lt;=2),'[1]Pricing Schedule'!$F$96+('[1]Pricing Schedule'!$F$97*M519),
IF(AND(I519=110000,R519&gt;12.8,R519&lt;=22.8,M519&gt;3),'[1]Pricing Schedule'!$F$71+('[1]Pricing Schedule'!$F$72*M519),
IF(AND(I519=110000,R519&gt;12.8,R519&lt;=22.8,M519&lt;=3),'[1]Pricing Schedule'!$F$96+('[1]Pricing Schedule'!$F$97*M519),
IF(AND(I519=110000,R519&gt;22.8,R519&lt;=30.2),'[1]Pricing Schedule'!$F$80+('[1]Pricing Schedule'!$F$81*M519),
IF(AND(I519=110000,R519&gt;30.2,R519&lt;=45.9),'[1]Pricing Schedule'!$F$89+('[1]Pricing Schedule'!$F$90*M519),
IF(AND(I519=110000,R519&gt;45.9,R519&lt;=123.4),'[1]Pricing Schedule'!$F$96+('[1]Pricing Schedule'!$F$97*M519),
IF(AND(I519=110000,R519&gt;123.4,R519&lt;=168.2,M519&lt;=10),'[1]Pricing Schedule'!$F$103+('[1]Pricing Schedule'!$F$105*M519),
IF(AND(I519=110000,R519&gt;123.4,R519&lt;=168.2,M519&gt;10),'[1]Pricing Schedule'!$F$111+('[1]Pricing Schedule'!$F$113*M519),
IF(AND(I519=110000,R519&gt;168.2,R519&lt;=336.4,M519&lt;=10),('[1]Pricing Schedule'!$F$103+('[1]Pricing Schedule'!$F$105*M519))*2,
IF(AND(I519=110000,R519&gt;168.2,R519&lt;=336.4,M519&gt;10),('[1]Pricing Schedule'!$F$111+('[1]Pricing Schedule'!$F$113*M519))*2,
IF(AND(I519=110000,R519&gt;336.4,R519&lt;=504.6,M519&lt;=10),('[1]Pricing Schedule'!$F$103+('[1]Pricing Schedule'!$F$105*M519))*3,
IF(AND(I519=110000,R519&gt;336.4,R519&lt;=504.6,M519&gt;10),('[1]Pricing Schedule'!$F$111+('[1]Pricing Schedule'!$F$113*M519))*3,
IF(AND(I519=110000,R519&gt;504.6,R519&lt;=672.8,M519&lt;=10),('[1]Pricing Schedule'!$F$103+('[1]Pricing Schedule'!$F$105*M519))*4,
IF(AND(I519=110000,R519&gt;504.6,R519&lt;=672.8,M519&gt;10),('[1]Pricing Schedule'!$F$111+('[1]Pricing Schedule'!$F$113*M519))*4,
IF(AND(I519=110000,R519&gt;672.8,R519&lt;=841,M519&lt;=10),('[1]Pricing Schedule'!$F$103+('[1]Pricing Schedule'!$F$105*M519))*5,
IF(AND(I519=110000,R519&gt;672.8,R519&lt;=841,M519&gt;10),('[1]Pricing Schedule'!$F$111+('[1]Pricing Schedule'!$F$113*M519))*5,
IF(AND(I519=110000,R519&gt;672.8,R519&lt;=841,M519&lt;=10),('[1]Pricing Schedule'!$F$103+('[1]Pricing Schedule'!$F$105*M519))*5,
IF(AND(I519=110000,R519&gt;672.8,R519&lt;=841,M519&gt;10),('[1]Pricing Schedule'!$F$111+('[1]Pricing Schedule'!$F$113*M519))*5,
IF(AND(I519=110000,R519&gt;1345.6,R519&lt;=1513.8,M519&lt;=10),('[1]Pricing Schedule'!$F$103+('[1]Pricing Schedule'!$F$105*M519))*9,
IF(AND(I519=110000,R519&gt;1345.6,R519&lt;=1513.8,M519&gt;10),('[1]Pricing Schedule'!$F$111+('[1]Pricing Schedule'!$F$113*M519))*9,
9999999999)))))))))))))))))))))))))))))))))))))))</f>
        <v>558600</v>
      </c>
      <c r="T519" s="21">
        <f>IF(AND(I519=38000,R519&lt;=4.5,M519&gt;8),'[1]Pricing Schedule'!$J$9,
IF(AND(I519=38000,R519&lt;=4.5,M519&lt;=8),'[1]Pricing Schedule'!$J$36,
IF(AND(I519=38000,R519&gt;4.5,R519&lt;=9,M519&gt;8),'[1]Pricing Schedule'!$J$18,
IF(AND(I519=38000,R519&gt;4.5,R519&lt;=9,M519&lt;=8),'[1]Pricing Schedule'!$J$36,
IF(AND(I519=38000,R519&gt;9,R519&lt;=12.8,M519&gt;8),'[1]Pricing Schedule'!$J$27,
IF(AND(I519=38000,R519&gt;9,R519&lt;=12.8,M519&lt;=8),'[1]Pricing Schedule'!$J$36,
IF(AND(I519=38000,R519&gt;12.8,R519&lt;=22.8),'[1]Pricing Schedule'!$J$36,
IF(AND(I519=38000,R519&gt;22.8,R519&lt;=30.2),'[1]Pricing Schedule'!$J$45,
IF(AND(I519=38000,R519&gt;30.2,R519&lt;=45.9),'[1]Pricing Schedule'!$J$54,
IF(AND(I519=38000,R519&gt;45.9,R519&lt;=123.4),'[1]Pricing Schedule'!$J$97,
IF(AND(I519=38000,R519&gt;123.4,R519&lt;=168.2,M519&lt;=10),'[1]Pricing Schedule'!$J$105,
IF(AND(I519=38000,R519&gt;123.4,R519&lt;=168.2,M519&gt;10),'[1]Pricing Schedule'!$J$113,
IF(AND(I519=38000,R519&gt;168.2,R519&lt;=336.4,M519&lt;=10),('[1]Pricing Schedule'!$J$105),
IF(AND(I519=38000,R519&gt;168.2,R519&lt;=336.4,M519&gt;10),('[1]Pricing Schedule'!$J$113),
IF(AND(I519=38000,R519&gt;336.4,R519&lt;=504.6,M519&lt;=10),('[1]Pricing Schedule'!$J$105),
IF(AND(I519=38000,R519&gt;336.4,R519&lt;=504.6,M519&gt;10),('[1]Pricing Schedule'!$J$113),
IF(AND(I519=38000,R519&gt;504.6,R519&lt;=672.8,M519&lt;=10),('[1]Pricing Schedule'!$J$105),
IF(AND(I519=38000,R519&gt;504.6,R519&lt;=672.8,M519&gt;10),('[1]Pricing Schedule'!$J$113),
IF(AND(I519=110000,R519&lt;=12.8,M519&gt;2),'[1]Pricing Schedule'!$J$63,
IF(AND(I519=110000,R519&lt;=12.8,M519&lt;=2),'[1]Pricing Schedule'!$J$97,
IF(AND(I519=110000,R519&gt;12.8,R519&lt;=22.8,M519&gt;3),'[1]Pricing Schedule'!$J$72,
IF(AND(I519=110000,R519&gt;12.8,R519&lt;=22.8,M519&lt;=3),'[1]Pricing Schedule'!$J$97,
IF(AND(I519=110000,R519&gt;22.8,R519&lt;=30.2),'[1]Pricing Schedule'!$J$81,
IF(AND(I519=110000,R519&gt;30.2,R519&lt;=45.9),'[1]Pricing Schedule'!$J$90,
IF(AND(I519=110000,R519&gt;45.9,R519&lt;=123.4),'[1]Pricing Schedule'!$J$97,
IF(AND(I519=110000,R519&gt;123.4,R519&lt;=168.2,M519&lt;=10),'[1]Pricing Schedule'!$J$105,
IF(AND(I519=110000,R519&gt;123.4,R519&lt;=168.2,M519&gt;10),'[1]Pricing Schedule'!$J$113,
IF(AND(I519=110000,R519&gt;168.2,R519&lt;=336.2,M519&lt;=10),('[1]Pricing Schedule'!$J$105),
IF(AND(I519=110000,R519&gt;168.2,R519&lt;=336.2,M519&gt;10),('[1]Pricing Schedule'!$J$113),
IF(AND(I519=110000,R519&gt;336.4,R519&lt;=504.6,M519&lt;=10),('[1]Pricing Schedule'!$J$105),
IF(AND(I519=110000,R519&gt;336.4,R519&lt;=504.6,M519&gt;10),('[1]Pricing Schedule'!$J$113),
IF(AND(I519=110000,R519&gt;504.6,R519&lt;=672.8,M519&lt;=10),('[1]Pricing Schedule'!$J$105),
IF(AND(I519=110000,R519&gt;504.6,R519&lt;=672.8,M519&gt;10),('[1]Pricing Schedule'!$J$113),
IF(AND(I519=110000,R519&gt;672.8,R519&lt;=841,M519&lt;=10),('[1]Pricing Schedule'!$J$105),
IF(AND(I519=110000,R519&gt;672.8,R519&lt;=841,M519&gt;10),('[1]Pricing Schedule'!$J$113),
IF(AND(I519=110000,R519&gt;1682,R519&lt;=1850.2,M519&lt;=10),('[1]Pricing Schedule'!$J$105),
IF(AND(I519=110000,R519&gt;1682,R519&lt;=1850.2,M519&gt;10),('[1]Pricing Schedule'!$J$113),
IF(AND(I519=110000,R519&gt;2018.4,R519&lt;=2186.6,M519&lt;=10),('[1]Pricing Schedule'!$J$105),
IF(AND(I519=110000,R519&gt;2018.4,R519&lt;=2186.6,M519&gt;10),('[1]Pricing Schedule'!$J$113),999999999)))))))))))))))))))))))))))))))))))))))</f>
        <v>4</v>
      </c>
      <c r="U519" s="40">
        <f t="shared" si="54"/>
        <v>133000</v>
      </c>
      <c r="V519" s="41">
        <f t="shared" si="55"/>
        <v>7.518796992481203</v>
      </c>
      <c r="Y519" s="23">
        <v>505</v>
      </c>
      <c r="Z519" s="23">
        <v>337</v>
      </c>
      <c r="AR519" s="35"/>
    </row>
    <row r="520" spans="1:44">
      <c r="A520" s="23">
        <v>520</v>
      </c>
      <c r="B520" s="23">
        <v>520</v>
      </c>
      <c r="C520" s="23" t="s">
        <v>939</v>
      </c>
      <c r="D520" s="23" t="s">
        <v>110</v>
      </c>
      <c r="E520" s="23" t="s">
        <v>110</v>
      </c>
      <c r="F520" s="23" t="s">
        <v>196</v>
      </c>
      <c r="G520" s="23" t="s">
        <v>197</v>
      </c>
      <c r="H520" s="23" t="s">
        <v>113</v>
      </c>
      <c r="I520" s="13">
        <v>38000</v>
      </c>
      <c r="J520" s="23" t="s">
        <v>119</v>
      </c>
      <c r="K520" s="13">
        <v>38000</v>
      </c>
      <c r="L520" s="24">
        <v>1.5449999999999999</v>
      </c>
      <c r="M520" s="37">
        <f t="shared" si="50"/>
        <v>2</v>
      </c>
      <c r="N520" s="24">
        <v>9.2999999999999999E-2</v>
      </c>
      <c r="O520" s="13">
        <v>2</v>
      </c>
      <c r="P520" s="36">
        <f t="shared" si="51"/>
        <v>9.2999999999999999E-2</v>
      </c>
      <c r="Q520" s="38">
        <f t="shared" si="52"/>
        <v>4.2</v>
      </c>
      <c r="R520" s="37">
        <f t="shared" si="53"/>
        <v>4.2</v>
      </c>
      <c r="S520" s="39">
        <f>IF(AND(I520=38000,R520&lt;=4.5,M520&gt;8),'[1]Pricing Schedule'!$F$8+('[1]Pricing Schedule'!$F$9*M520),
IF(AND(I520=38000,R520&lt;=4.5,M520&lt;=8),'[1]Pricing Schedule'!$F$34+('[1]Pricing Schedule'!$F$36*M520),
IF(AND(I520=38000,R520&gt;4.5,R520&lt;=9,M520&gt;8),'[1]Pricing Schedule'!$F$17+('[1]Pricing Schedule'!$F$18*M520),
IF(AND(I520=38000,R520&gt;4.5,R520&lt;=9,M520&lt;=8),'[1]Pricing Schedule'!$F$34+('[1]Pricing Schedule'!$F$36*M520),
IF(AND(I520=38000,R520&gt;9,R520&lt;=12.8,M520&gt;8),'[1]Pricing Schedule'!$F$26+('[1]Pricing Schedule'!$F$27*M520),
IF(AND(I520=38000,R520&gt;9,R520&lt;=12.8,M520&lt;=8),'[1]Pricing Schedule'!$F$34+('[1]Pricing Schedule'!$F$36*M520),
IF(AND(I520=38000,R520&gt;12.8,R520&lt;=22.8),'[1]Pricing Schedule'!$F$34+('[1]Pricing Schedule'!$F$36*M520),
IF(AND(I520=38000,R520&gt;22.8,R520&lt;=30.2),'[1]Pricing Schedule'!$F$43+('[1]Pricing Schedule'!$F$45*M520),
IF(AND(I520=38000,R520&gt;30.2,R520&lt;=45.9),'[1]Pricing Schedule'!$F$52+('[1]Pricing Schedule'!$F$54*M520),
IF(AND(I520=38000,R520&gt;45.9,R520&lt;=123.4),'[1]Pricing Schedule'!$F$96+('[1]Pricing Schedule'!$F$97*M520),
IF(AND(I520=38000,R520&gt;123.4,R520&lt;=168.2,M520&lt;=10),'[1]Pricing Schedule'!$F$103+('[1]Pricing Schedule'!$F$105*M520),
IF(AND(I520=38000,R520&gt;123.4,R520&lt;=168.2,M520&gt;10),'[1]Pricing Schedule'!$F$111+('[1]Pricing Schedule'!$F$113*M520),
IF(AND(I520=38000,R520&gt;157.4,R520&lt;=336.4,M520&lt;=10),('[1]Pricing Schedule'!$F$103+('[1]Pricing Schedule'!$F$105*M520))*2,
IF(AND(I520=38000,R520&gt;157.4,R520&lt;=336.4,M520&gt;10),('[1]Pricing Schedule'!$F$111+('[1]Pricing Schedule'!$F$113*M520))*2,
IF(AND(I520=38000,R520&gt;314.8,R520&lt;=504.6,M520&lt;=10),('[1]Pricing Schedule'!$F$103+('[1]Pricing Schedule'!$F$105*M520))*3,
IF(AND(I520=38000,R520&gt;314.8,R520&lt;=504.6,M520&gt;10),('[1]Pricing Schedule'!$F$111+('[1]Pricing Schedule'!$F$113*M520))*3,
IF(AND(I520=38000,R520&gt;472.2,R520&lt;=672.8,M520&lt;=10),('[1]Pricing Schedule'!$F$103+('[1]Pricing Schedule'!$F$105*M520))*4,
IF(AND(I520=38000,R520&gt;472.2,R520&lt;=672.8,M520&gt;10),('[1]Pricing Schedule'!$F$111+('[1]Pricing Schedule'!$F$113*M520))*4,
IF(AND(I520=110000,R520&lt;=12.8,M520&gt;2),'[1]Pricing Schedule'!$F$62+('[1]Pricing Schedule'!$F$63*M520),
IF(AND(I520=110000,R520&lt;=12.8,M520&lt;=2),'[1]Pricing Schedule'!$F$96+('[1]Pricing Schedule'!$F$97*M520),
IF(AND(I520=110000,R520&gt;12.8,R520&lt;=22.8,M520&gt;3),'[1]Pricing Schedule'!$F$71+('[1]Pricing Schedule'!$F$72*M520),
IF(AND(I520=110000,R520&gt;12.8,R520&lt;=22.8,M520&lt;=3),'[1]Pricing Schedule'!$F$96+('[1]Pricing Schedule'!$F$97*M520),
IF(AND(I520=110000,R520&gt;22.8,R520&lt;=30.2),'[1]Pricing Schedule'!$F$80+('[1]Pricing Schedule'!$F$81*M520),
IF(AND(I520=110000,R520&gt;30.2,R520&lt;=45.9),'[1]Pricing Schedule'!$F$89+('[1]Pricing Schedule'!$F$90*M520),
IF(AND(I520=110000,R520&gt;45.9,R520&lt;=123.4),'[1]Pricing Schedule'!$F$96+('[1]Pricing Schedule'!$F$97*M520),
IF(AND(I520=110000,R520&gt;123.4,R520&lt;=168.2,M520&lt;=10),'[1]Pricing Schedule'!$F$103+('[1]Pricing Schedule'!$F$105*M520),
IF(AND(I520=110000,R520&gt;123.4,R520&lt;=168.2,M520&gt;10),'[1]Pricing Schedule'!$F$111+('[1]Pricing Schedule'!$F$113*M520),
IF(AND(I520=110000,R520&gt;168.2,R520&lt;=336.4,M520&lt;=10),('[1]Pricing Schedule'!$F$103+('[1]Pricing Schedule'!$F$105*M520))*2,
IF(AND(I520=110000,R520&gt;168.2,R520&lt;=336.4,M520&gt;10),('[1]Pricing Schedule'!$F$111+('[1]Pricing Schedule'!$F$113*M520))*2,
IF(AND(I520=110000,R520&gt;336.4,R520&lt;=504.6,M520&lt;=10),('[1]Pricing Schedule'!$F$103+('[1]Pricing Schedule'!$F$105*M520))*3,
IF(AND(I520=110000,R520&gt;336.4,R520&lt;=504.6,M520&gt;10),('[1]Pricing Schedule'!$F$111+('[1]Pricing Schedule'!$F$113*M520))*3,
IF(AND(I520=110000,R520&gt;504.6,R520&lt;=672.8,M520&lt;=10),('[1]Pricing Schedule'!$F$103+('[1]Pricing Schedule'!$F$105*M520))*4,
IF(AND(I520=110000,R520&gt;504.6,R520&lt;=672.8,M520&gt;10),('[1]Pricing Schedule'!$F$111+('[1]Pricing Schedule'!$F$113*M520))*4,
IF(AND(I520=110000,R520&gt;672.8,R520&lt;=841,M520&lt;=10),('[1]Pricing Schedule'!$F$103+('[1]Pricing Schedule'!$F$105*M520))*5,
IF(AND(I520=110000,R520&gt;672.8,R520&lt;=841,M520&gt;10),('[1]Pricing Schedule'!$F$111+('[1]Pricing Schedule'!$F$113*M520))*5,
IF(AND(I520=110000,R520&gt;672.8,R520&lt;=841,M520&lt;=10),('[1]Pricing Schedule'!$F$103+('[1]Pricing Schedule'!$F$105*M520))*5,
IF(AND(I520=110000,R520&gt;672.8,R520&lt;=841,M520&gt;10),('[1]Pricing Schedule'!$F$111+('[1]Pricing Schedule'!$F$113*M520))*5,
IF(AND(I520=110000,R520&gt;1345.6,R520&lt;=1513.8,M520&lt;=10),('[1]Pricing Schedule'!$F$103+('[1]Pricing Schedule'!$F$105*M520))*9,
IF(AND(I520=110000,R520&gt;1345.6,R520&lt;=1513.8,M520&gt;10),('[1]Pricing Schedule'!$F$111+('[1]Pricing Schedule'!$F$113*M520))*9,
9999999999)))))))))))))))))))))))))))))))))))))))</f>
        <v>488330</v>
      </c>
      <c r="T520" s="21">
        <f>IF(AND(I520=38000,R520&lt;=4.5,M520&gt;8),'[1]Pricing Schedule'!$J$9,
IF(AND(I520=38000,R520&lt;=4.5,M520&lt;=8),'[1]Pricing Schedule'!$J$36,
IF(AND(I520=38000,R520&gt;4.5,R520&lt;=9,M520&gt;8),'[1]Pricing Schedule'!$J$18,
IF(AND(I520=38000,R520&gt;4.5,R520&lt;=9,M520&lt;=8),'[1]Pricing Schedule'!$J$36,
IF(AND(I520=38000,R520&gt;9,R520&lt;=12.8,M520&gt;8),'[1]Pricing Schedule'!$J$27,
IF(AND(I520=38000,R520&gt;9,R520&lt;=12.8,M520&lt;=8),'[1]Pricing Schedule'!$J$36,
IF(AND(I520=38000,R520&gt;12.8,R520&lt;=22.8),'[1]Pricing Schedule'!$J$36,
IF(AND(I520=38000,R520&gt;22.8,R520&lt;=30.2),'[1]Pricing Schedule'!$J$45,
IF(AND(I520=38000,R520&gt;30.2,R520&lt;=45.9),'[1]Pricing Schedule'!$J$54,
IF(AND(I520=38000,R520&gt;45.9,R520&lt;=123.4),'[1]Pricing Schedule'!$J$97,
IF(AND(I520=38000,R520&gt;123.4,R520&lt;=168.2,M520&lt;=10),'[1]Pricing Schedule'!$J$105,
IF(AND(I520=38000,R520&gt;123.4,R520&lt;=168.2,M520&gt;10),'[1]Pricing Schedule'!$J$113,
IF(AND(I520=38000,R520&gt;168.2,R520&lt;=336.4,M520&lt;=10),('[1]Pricing Schedule'!$J$105),
IF(AND(I520=38000,R520&gt;168.2,R520&lt;=336.4,M520&gt;10),('[1]Pricing Schedule'!$J$113),
IF(AND(I520=38000,R520&gt;336.4,R520&lt;=504.6,M520&lt;=10),('[1]Pricing Schedule'!$J$105),
IF(AND(I520=38000,R520&gt;336.4,R520&lt;=504.6,M520&gt;10),('[1]Pricing Schedule'!$J$113),
IF(AND(I520=38000,R520&gt;504.6,R520&lt;=672.8,M520&lt;=10),('[1]Pricing Schedule'!$J$105),
IF(AND(I520=38000,R520&gt;504.6,R520&lt;=672.8,M520&gt;10),('[1]Pricing Schedule'!$J$113),
IF(AND(I520=110000,R520&lt;=12.8,M520&gt;2),'[1]Pricing Schedule'!$J$63,
IF(AND(I520=110000,R520&lt;=12.8,M520&lt;=2),'[1]Pricing Schedule'!$J$97,
IF(AND(I520=110000,R520&gt;12.8,R520&lt;=22.8,M520&gt;3),'[1]Pricing Schedule'!$J$72,
IF(AND(I520=110000,R520&gt;12.8,R520&lt;=22.8,M520&lt;=3),'[1]Pricing Schedule'!$J$97,
IF(AND(I520=110000,R520&gt;22.8,R520&lt;=30.2),'[1]Pricing Schedule'!$J$81,
IF(AND(I520=110000,R520&gt;30.2,R520&lt;=45.9),'[1]Pricing Schedule'!$J$90,
IF(AND(I520=110000,R520&gt;45.9,R520&lt;=123.4),'[1]Pricing Schedule'!$J$97,
IF(AND(I520=110000,R520&gt;123.4,R520&lt;=168.2,M520&lt;=10),'[1]Pricing Schedule'!$J$105,
IF(AND(I520=110000,R520&gt;123.4,R520&lt;=168.2,M520&gt;10),'[1]Pricing Schedule'!$J$113,
IF(AND(I520=110000,R520&gt;168.2,R520&lt;=336.2,M520&lt;=10),('[1]Pricing Schedule'!$J$105),
IF(AND(I520=110000,R520&gt;168.2,R520&lt;=336.2,M520&gt;10),('[1]Pricing Schedule'!$J$113),
IF(AND(I520=110000,R520&gt;336.4,R520&lt;=504.6,M520&lt;=10),('[1]Pricing Schedule'!$J$105),
IF(AND(I520=110000,R520&gt;336.4,R520&lt;=504.6,M520&gt;10),('[1]Pricing Schedule'!$J$113),
IF(AND(I520=110000,R520&gt;504.6,R520&lt;=672.8,M520&lt;=10),('[1]Pricing Schedule'!$J$105),
IF(AND(I520=110000,R520&gt;504.6,R520&lt;=672.8,M520&gt;10),('[1]Pricing Schedule'!$J$113),
IF(AND(I520=110000,R520&gt;672.8,R520&lt;=841,M520&lt;=10),('[1]Pricing Schedule'!$J$105),
IF(AND(I520=110000,R520&gt;672.8,R520&lt;=841,M520&gt;10),('[1]Pricing Schedule'!$J$113),
IF(AND(I520=110000,R520&gt;1682,R520&lt;=1850.2,M520&lt;=10),('[1]Pricing Schedule'!$J$105),
IF(AND(I520=110000,R520&gt;1682,R520&lt;=1850.2,M520&gt;10),('[1]Pricing Schedule'!$J$113),
IF(AND(I520=110000,R520&gt;2018.4,R520&lt;=2186.6,M520&lt;=10),('[1]Pricing Schedule'!$J$105),
IF(AND(I520=110000,R520&gt;2018.4,R520&lt;=2186.6,M520&gt;10),('[1]Pricing Schedule'!$J$113),999999999)))))))))))))))))))))))))))))))))))))))</f>
        <v>4</v>
      </c>
      <c r="U520" s="40">
        <f t="shared" si="54"/>
        <v>116269.04761904762</v>
      </c>
      <c r="V520" s="41">
        <f t="shared" si="55"/>
        <v>8.6007413019884087</v>
      </c>
      <c r="Y520" s="23">
        <v>209</v>
      </c>
      <c r="Z520" s="23">
        <v>337</v>
      </c>
      <c r="AR520" s="35"/>
    </row>
    <row r="521" spans="1:44">
      <c r="A521" s="23">
        <v>521</v>
      </c>
      <c r="B521" s="23">
        <v>521</v>
      </c>
      <c r="C521" s="23" t="s">
        <v>940</v>
      </c>
      <c r="D521" s="23" t="s">
        <v>110</v>
      </c>
      <c r="E521" s="23" t="s">
        <v>110</v>
      </c>
      <c r="F521" s="23" t="s">
        <v>196</v>
      </c>
      <c r="G521" s="23" t="s">
        <v>197</v>
      </c>
      <c r="H521" s="23" t="s">
        <v>113</v>
      </c>
      <c r="I521" s="13">
        <v>38000</v>
      </c>
      <c r="J521" s="23" t="s">
        <v>119</v>
      </c>
      <c r="K521" s="13">
        <v>38000</v>
      </c>
      <c r="L521" s="24">
        <v>2.2999999999999998</v>
      </c>
      <c r="M521" s="37">
        <f t="shared" si="50"/>
        <v>3</v>
      </c>
      <c r="N521" s="24">
        <v>0.40500000000000003</v>
      </c>
      <c r="O521" s="13">
        <v>2</v>
      </c>
      <c r="P521" s="36">
        <f t="shared" si="51"/>
        <v>0.40500000000000003</v>
      </c>
      <c r="Q521" s="38">
        <f t="shared" si="52"/>
        <v>4.2</v>
      </c>
      <c r="R521" s="37">
        <f t="shared" si="53"/>
        <v>4.2</v>
      </c>
      <c r="S521" s="39">
        <f>IF(AND(I521=38000,R521&lt;=4.5,M521&gt;8),'[1]Pricing Schedule'!$F$8+('[1]Pricing Schedule'!$F$9*M521),
IF(AND(I521=38000,R521&lt;=4.5,M521&lt;=8),'[1]Pricing Schedule'!$F$34+('[1]Pricing Schedule'!$F$36*M521),
IF(AND(I521=38000,R521&gt;4.5,R521&lt;=9,M521&gt;8),'[1]Pricing Schedule'!$F$17+('[1]Pricing Schedule'!$F$18*M521),
IF(AND(I521=38000,R521&gt;4.5,R521&lt;=9,M521&lt;=8),'[1]Pricing Schedule'!$F$34+('[1]Pricing Schedule'!$F$36*M521),
IF(AND(I521=38000,R521&gt;9,R521&lt;=12.8,M521&gt;8),'[1]Pricing Schedule'!$F$26+('[1]Pricing Schedule'!$F$27*M521),
IF(AND(I521=38000,R521&gt;9,R521&lt;=12.8,M521&lt;=8),'[1]Pricing Schedule'!$F$34+('[1]Pricing Schedule'!$F$36*M521),
IF(AND(I521=38000,R521&gt;12.8,R521&lt;=22.8),'[1]Pricing Schedule'!$F$34+('[1]Pricing Schedule'!$F$36*M521),
IF(AND(I521=38000,R521&gt;22.8,R521&lt;=30.2),'[1]Pricing Schedule'!$F$43+('[1]Pricing Schedule'!$F$45*M521),
IF(AND(I521=38000,R521&gt;30.2,R521&lt;=45.9),'[1]Pricing Schedule'!$F$52+('[1]Pricing Schedule'!$F$54*M521),
IF(AND(I521=38000,R521&gt;45.9,R521&lt;=123.4),'[1]Pricing Schedule'!$F$96+('[1]Pricing Schedule'!$F$97*M521),
IF(AND(I521=38000,R521&gt;123.4,R521&lt;=168.2,M521&lt;=10),'[1]Pricing Schedule'!$F$103+('[1]Pricing Schedule'!$F$105*M521),
IF(AND(I521=38000,R521&gt;123.4,R521&lt;=168.2,M521&gt;10),'[1]Pricing Schedule'!$F$111+('[1]Pricing Schedule'!$F$113*M521),
IF(AND(I521=38000,R521&gt;157.4,R521&lt;=336.4,M521&lt;=10),('[1]Pricing Schedule'!$F$103+('[1]Pricing Schedule'!$F$105*M521))*2,
IF(AND(I521=38000,R521&gt;157.4,R521&lt;=336.4,M521&gt;10),('[1]Pricing Schedule'!$F$111+('[1]Pricing Schedule'!$F$113*M521))*2,
IF(AND(I521=38000,R521&gt;314.8,R521&lt;=504.6,M521&lt;=10),('[1]Pricing Schedule'!$F$103+('[1]Pricing Schedule'!$F$105*M521))*3,
IF(AND(I521=38000,R521&gt;314.8,R521&lt;=504.6,M521&gt;10),('[1]Pricing Schedule'!$F$111+('[1]Pricing Schedule'!$F$113*M521))*3,
IF(AND(I521=38000,R521&gt;472.2,R521&lt;=672.8,M521&lt;=10),('[1]Pricing Schedule'!$F$103+('[1]Pricing Schedule'!$F$105*M521))*4,
IF(AND(I521=38000,R521&gt;472.2,R521&lt;=672.8,M521&gt;10),('[1]Pricing Schedule'!$F$111+('[1]Pricing Schedule'!$F$113*M521))*4,
IF(AND(I521=110000,R521&lt;=12.8,M521&gt;2),'[1]Pricing Schedule'!$F$62+('[1]Pricing Schedule'!$F$63*M521),
IF(AND(I521=110000,R521&lt;=12.8,M521&lt;=2),'[1]Pricing Schedule'!$F$96+('[1]Pricing Schedule'!$F$97*M521),
IF(AND(I521=110000,R521&gt;12.8,R521&lt;=22.8,M521&gt;3),'[1]Pricing Schedule'!$F$71+('[1]Pricing Schedule'!$F$72*M521),
IF(AND(I521=110000,R521&gt;12.8,R521&lt;=22.8,M521&lt;=3),'[1]Pricing Schedule'!$F$96+('[1]Pricing Schedule'!$F$97*M521),
IF(AND(I521=110000,R521&gt;22.8,R521&lt;=30.2),'[1]Pricing Schedule'!$F$80+('[1]Pricing Schedule'!$F$81*M521),
IF(AND(I521=110000,R521&gt;30.2,R521&lt;=45.9),'[1]Pricing Schedule'!$F$89+('[1]Pricing Schedule'!$F$90*M521),
IF(AND(I521=110000,R521&gt;45.9,R521&lt;=123.4),'[1]Pricing Schedule'!$F$96+('[1]Pricing Schedule'!$F$97*M521),
IF(AND(I521=110000,R521&gt;123.4,R521&lt;=168.2,M521&lt;=10),'[1]Pricing Schedule'!$F$103+('[1]Pricing Schedule'!$F$105*M521),
IF(AND(I521=110000,R521&gt;123.4,R521&lt;=168.2,M521&gt;10),'[1]Pricing Schedule'!$F$111+('[1]Pricing Schedule'!$F$113*M521),
IF(AND(I521=110000,R521&gt;168.2,R521&lt;=336.4,M521&lt;=10),('[1]Pricing Schedule'!$F$103+('[1]Pricing Schedule'!$F$105*M521))*2,
IF(AND(I521=110000,R521&gt;168.2,R521&lt;=336.4,M521&gt;10),('[1]Pricing Schedule'!$F$111+('[1]Pricing Schedule'!$F$113*M521))*2,
IF(AND(I521=110000,R521&gt;336.4,R521&lt;=504.6,M521&lt;=10),('[1]Pricing Schedule'!$F$103+('[1]Pricing Schedule'!$F$105*M521))*3,
IF(AND(I521=110000,R521&gt;336.4,R521&lt;=504.6,M521&gt;10),('[1]Pricing Schedule'!$F$111+('[1]Pricing Schedule'!$F$113*M521))*3,
IF(AND(I521=110000,R521&gt;504.6,R521&lt;=672.8,M521&lt;=10),('[1]Pricing Schedule'!$F$103+('[1]Pricing Schedule'!$F$105*M521))*4,
IF(AND(I521=110000,R521&gt;504.6,R521&lt;=672.8,M521&gt;10),('[1]Pricing Schedule'!$F$111+('[1]Pricing Schedule'!$F$113*M521))*4,
IF(AND(I521=110000,R521&gt;672.8,R521&lt;=841,M521&lt;=10),('[1]Pricing Schedule'!$F$103+('[1]Pricing Schedule'!$F$105*M521))*5,
IF(AND(I521=110000,R521&gt;672.8,R521&lt;=841,M521&gt;10),('[1]Pricing Schedule'!$F$111+('[1]Pricing Schedule'!$F$113*M521))*5,
IF(AND(I521=110000,R521&gt;672.8,R521&lt;=841,M521&lt;=10),('[1]Pricing Schedule'!$F$103+('[1]Pricing Schedule'!$F$105*M521))*5,
IF(AND(I521=110000,R521&gt;672.8,R521&lt;=841,M521&gt;10),('[1]Pricing Schedule'!$F$111+('[1]Pricing Schedule'!$F$113*M521))*5,
IF(AND(I521=110000,R521&gt;1345.6,R521&lt;=1513.8,M521&lt;=10),('[1]Pricing Schedule'!$F$103+('[1]Pricing Schedule'!$F$105*M521))*9,
IF(AND(I521=110000,R521&gt;1345.6,R521&lt;=1513.8,M521&gt;10),('[1]Pricing Schedule'!$F$111+('[1]Pricing Schedule'!$F$113*M521))*9,
9999999999)))))))))))))))))))))))))))))))))))))))</f>
        <v>558600</v>
      </c>
      <c r="T521" s="21">
        <f>IF(AND(I521=38000,R521&lt;=4.5,M521&gt;8),'[1]Pricing Schedule'!$J$9,
IF(AND(I521=38000,R521&lt;=4.5,M521&lt;=8),'[1]Pricing Schedule'!$J$36,
IF(AND(I521=38000,R521&gt;4.5,R521&lt;=9,M521&gt;8),'[1]Pricing Schedule'!$J$18,
IF(AND(I521=38000,R521&gt;4.5,R521&lt;=9,M521&lt;=8),'[1]Pricing Schedule'!$J$36,
IF(AND(I521=38000,R521&gt;9,R521&lt;=12.8,M521&gt;8),'[1]Pricing Schedule'!$J$27,
IF(AND(I521=38000,R521&gt;9,R521&lt;=12.8,M521&lt;=8),'[1]Pricing Schedule'!$J$36,
IF(AND(I521=38000,R521&gt;12.8,R521&lt;=22.8),'[1]Pricing Schedule'!$J$36,
IF(AND(I521=38000,R521&gt;22.8,R521&lt;=30.2),'[1]Pricing Schedule'!$J$45,
IF(AND(I521=38000,R521&gt;30.2,R521&lt;=45.9),'[1]Pricing Schedule'!$J$54,
IF(AND(I521=38000,R521&gt;45.9,R521&lt;=123.4),'[1]Pricing Schedule'!$J$97,
IF(AND(I521=38000,R521&gt;123.4,R521&lt;=168.2,M521&lt;=10),'[1]Pricing Schedule'!$J$105,
IF(AND(I521=38000,R521&gt;123.4,R521&lt;=168.2,M521&gt;10),'[1]Pricing Schedule'!$J$113,
IF(AND(I521=38000,R521&gt;168.2,R521&lt;=336.4,M521&lt;=10),('[1]Pricing Schedule'!$J$105),
IF(AND(I521=38000,R521&gt;168.2,R521&lt;=336.4,M521&gt;10),('[1]Pricing Schedule'!$J$113),
IF(AND(I521=38000,R521&gt;336.4,R521&lt;=504.6,M521&lt;=10),('[1]Pricing Schedule'!$J$105),
IF(AND(I521=38000,R521&gt;336.4,R521&lt;=504.6,M521&gt;10),('[1]Pricing Schedule'!$J$113),
IF(AND(I521=38000,R521&gt;504.6,R521&lt;=672.8,M521&lt;=10),('[1]Pricing Schedule'!$J$105),
IF(AND(I521=38000,R521&gt;504.6,R521&lt;=672.8,M521&gt;10),('[1]Pricing Schedule'!$J$113),
IF(AND(I521=110000,R521&lt;=12.8,M521&gt;2),'[1]Pricing Schedule'!$J$63,
IF(AND(I521=110000,R521&lt;=12.8,M521&lt;=2),'[1]Pricing Schedule'!$J$97,
IF(AND(I521=110000,R521&gt;12.8,R521&lt;=22.8,M521&gt;3),'[1]Pricing Schedule'!$J$72,
IF(AND(I521=110000,R521&gt;12.8,R521&lt;=22.8,M521&lt;=3),'[1]Pricing Schedule'!$J$97,
IF(AND(I521=110000,R521&gt;22.8,R521&lt;=30.2),'[1]Pricing Schedule'!$J$81,
IF(AND(I521=110000,R521&gt;30.2,R521&lt;=45.9),'[1]Pricing Schedule'!$J$90,
IF(AND(I521=110000,R521&gt;45.9,R521&lt;=123.4),'[1]Pricing Schedule'!$J$97,
IF(AND(I521=110000,R521&gt;123.4,R521&lt;=168.2,M521&lt;=10),'[1]Pricing Schedule'!$J$105,
IF(AND(I521=110000,R521&gt;123.4,R521&lt;=168.2,M521&gt;10),'[1]Pricing Schedule'!$J$113,
IF(AND(I521=110000,R521&gt;168.2,R521&lt;=336.2,M521&lt;=10),('[1]Pricing Schedule'!$J$105),
IF(AND(I521=110000,R521&gt;168.2,R521&lt;=336.2,M521&gt;10),('[1]Pricing Schedule'!$J$113),
IF(AND(I521=110000,R521&gt;336.4,R521&lt;=504.6,M521&lt;=10),('[1]Pricing Schedule'!$J$105),
IF(AND(I521=110000,R521&gt;336.4,R521&lt;=504.6,M521&gt;10),('[1]Pricing Schedule'!$J$113),
IF(AND(I521=110000,R521&gt;504.6,R521&lt;=672.8,M521&lt;=10),('[1]Pricing Schedule'!$J$105),
IF(AND(I521=110000,R521&gt;504.6,R521&lt;=672.8,M521&gt;10),('[1]Pricing Schedule'!$J$113),
IF(AND(I521=110000,R521&gt;672.8,R521&lt;=841,M521&lt;=10),('[1]Pricing Schedule'!$J$105),
IF(AND(I521=110000,R521&gt;672.8,R521&lt;=841,M521&gt;10),('[1]Pricing Schedule'!$J$113),
IF(AND(I521=110000,R521&gt;1682,R521&lt;=1850.2,M521&lt;=10),('[1]Pricing Schedule'!$J$105),
IF(AND(I521=110000,R521&gt;1682,R521&lt;=1850.2,M521&gt;10),('[1]Pricing Schedule'!$J$113),
IF(AND(I521=110000,R521&gt;2018.4,R521&lt;=2186.6,M521&lt;=10),('[1]Pricing Schedule'!$J$105),
IF(AND(I521=110000,R521&gt;2018.4,R521&lt;=2186.6,M521&gt;10),('[1]Pricing Schedule'!$J$113),999999999)))))))))))))))))))))))))))))))))))))))</f>
        <v>4</v>
      </c>
      <c r="U521" s="40">
        <f t="shared" si="54"/>
        <v>133000</v>
      </c>
      <c r="V521" s="41">
        <f t="shared" si="55"/>
        <v>7.518796992481203</v>
      </c>
      <c r="Y521" s="23">
        <v>687</v>
      </c>
      <c r="Z521" s="23">
        <v>337</v>
      </c>
      <c r="AR521" s="35"/>
    </row>
    <row r="522" spans="1:44">
      <c r="A522" s="23">
        <v>522</v>
      </c>
      <c r="B522" s="23">
        <v>522</v>
      </c>
      <c r="C522" s="23" t="s">
        <v>941</v>
      </c>
      <c r="D522" s="23" t="s">
        <v>110</v>
      </c>
      <c r="E522" s="23" t="s">
        <v>110</v>
      </c>
      <c r="F522" s="23" t="s">
        <v>156</v>
      </c>
      <c r="G522" s="23" t="s">
        <v>157</v>
      </c>
      <c r="H522" s="23" t="s">
        <v>113</v>
      </c>
      <c r="I522" s="13">
        <v>38000</v>
      </c>
      <c r="J522" s="13">
        <v>38000</v>
      </c>
      <c r="K522" s="13">
        <v>20000</v>
      </c>
      <c r="L522" s="24">
        <v>12.420999999999999</v>
      </c>
      <c r="M522" s="37">
        <f t="shared" si="50"/>
        <v>13</v>
      </c>
      <c r="N522" s="24">
        <v>0.108</v>
      </c>
      <c r="O522" s="13">
        <v>2</v>
      </c>
      <c r="P522" s="36">
        <f t="shared" si="51"/>
        <v>0.108</v>
      </c>
      <c r="Q522" s="38">
        <f t="shared" si="52"/>
        <v>4.2</v>
      </c>
      <c r="R522" s="37">
        <f t="shared" si="53"/>
        <v>4.2</v>
      </c>
      <c r="S522" s="39">
        <f>IF(AND(I522=38000,R522&lt;=4.5,M522&gt;8),'[1]Pricing Schedule'!$F$8+('[1]Pricing Schedule'!$F$9*M522),
IF(AND(I522=38000,R522&lt;=4.5,M522&lt;=8),'[1]Pricing Schedule'!$F$34+('[1]Pricing Schedule'!$F$36*M522),
IF(AND(I522=38000,R522&gt;4.5,R522&lt;=9,M522&gt;8),'[1]Pricing Schedule'!$F$17+('[1]Pricing Schedule'!$F$18*M522),
IF(AND(I522=38000,R522&gt;4.5,R522&lt;=9,M522&lt;=8),'[1]Pricing Schedule'!$F$34+('[1]Pricing Schedule'!$F$36*M522),
IF(AND(I522=38000,R522&gt;9,R522&lt;=12.8,M522&gt;8),'[1]Pricing Schedule'!$F$26+('[1]Pricing Schedule'!$F$27*M522),
IF(AND(I522=38000,R522&gt;9,R522&lt;=12.8,M522&lt;=8),'[1]Pricing Schedule'!$F$34+('[1]Pricing Schedule'!$F$36*M522),
IF(AND(I522=38000,R522&gt;12.8,R522&lt;=22.8),'[1]Pricing Schedule'!$F$34+('[1]Pricing Schedule'!$F$36*M522),
IF(AND(I522=38000,R522&gt;22.8,R522&lt;=30.2),'[1]Pricing Schedule'!$F$43+('[1]Pricing Schedule'!$F$45*M522),
IF(AND(I522=38000,R522&gt;30.2,R522&lt;=45.9),'[1]Pricing Schedule'!$F$52+('[1]Pricing Schedule'!$F$54*M522),
IF(AND(I522=38000,R522&gt;45.9,R522&lt;=123.4),'[1]Pricing Schedule'!$F$96+('[1]Pricing Schedule'!$F$97*M522),
IF(AND(I522=38000,R522&gt;123.4,R522&lt;=168.2,M522&lt;=10),'[1]Pricing Schedule'!$F$103+('[1]Pricing Schedule'!$F$105*M522),
IF(AND(I522=38000,R522&gt;123.4,R522&lt;=168.2,M522&gt;10),'[1]Pricing Schedule'!$F$111+('[1]Pricing Schedule'!$F$113*M522),
IF(AND(I522=38000,R522&gt;157.4,R522&lt;=336.4,M522&lt;=10),('[1]Pricing Schedule'!$F$103+('[1]Pricing Schedule'!$F$105*M522))*2,
IF(AND(I522=38000,R522&gt;157.4,R522&lt;=336.4,M522&gt;10),('[1]Pricing Schedule'!$F$111+('[1]Pricing Schedule'!$F$113*M522))*2,
IF(AND(I522=38000,R522&gt;314.8,R522&lt;=504.6,M522&lt;=10),('[1]Pricing Schedule'!$F$103+('[1]Pricing Schedule'!$F$105*M522))*3,
IF(AND(I522=38000,R522&gt;314.8,R522&lt;=504.6,M522&gt;10),('[1]Pricing Schedule'!$F$111+('[1]Pricing Schedule'!$F$113*M522))*3,
IF(AND(I522=38000,R522&gt;472.2,R522&lt;=672.8,M522&lt;=10),('[1]Pricing Schedule'!$F$103+('[1]Pricing Schedule'!$F$105*M522))*4,
IF(AND(I522=38000,R522&gt;472.2,R522&lt;=672.8,M522&gt;10),('[1]Pricing Schedule'!$F$111+('[1]Pricing Schedule'!$F$113*M522))*4,
IF(AND(I522=110000,R522&lt;=12.8,M522&gt;2),'[1]Pricing Schedule'!$F$62+('[1]Pricing Schedule'!$F$63*M522),
IF(AND(I522=110000,R522&lt;=12.8,M522&lt;=2),'[1]Pricing Schedule'!$F$96+('[1]Pricing Schedule'!$F$97*M522),
IF(AND(I522=110000,R522&gt;12.8,R522&lt;=22.8,M522&gt;3),'[1]Pricing Schedule'!$F$71+('[1]Pricing Schedule'!$F$72*M522),
IF(AND(I522=110000,R522&gt;12.8,R522&lt;=22.8,M522&lt;=3),'[1]Pricing Schedule'!$F$96+('[1]Pricing Schedule'!$F$97*M522),
IF(AND(I522=110000,R522&gt;22.8,R522&lt;=30.2),'[1]Pricing Schedule'!$F$80+('[1]Pricing Schedule'!$F$81*M522),
IF(AND(I522=110000,R522&gt;30.2,R522&lt;=45.9),'[1]Pricing Schedule'!$F$89+('[1]Pricing Schedule'!$F$90*M522),
IF(AND(I522=110000,R522&gt;45.9,R522&lt;=123.4),'[1]Pricing Schedule'!$F$96+('[1]Pricing Schedule'!$F$97*M522),
IF(AND(I522=110000,R522&gt;123.4,R522&lt;=168.2,M522&lt;=10),'[1]Pricing Schedule'!$F$103+('[1]Pricing Schedule'!$F$105*M522),
IF(AND(I522=110000,R522&gt;123.4,R522&lt;=168.2,M522&gt;10),'[1]Pricing Schedule'!$F$111+('[1]Pricing Schedule'!$F$113*M522),
IF(AND(I522=110000,R522&gt;168.2,R522&lt;=336.4,M522&lt;=10),('[1]Pricing Schedule'!$F$103+('[1]Pricing Schedule'!$F$105*M522))*2,
IF(AND(I522=110000,R522&gt;168.2,R522&lt;=336.4,M522&gt;10),('[1]Pricing Schedule'!$F$111+('[1]Pricing Schedule'!$F$113*M522))*2,
IF(AND(I522=110000,R522&gt;336.4,R522&lt;=504.6,M522&lt;=10),('[1]Pricing Schedule'!$F$103+('[1]Pricing Schedule'!$F$105*M522))*3,
IF(AND(I522=110000,R522&gt;336.4,R522&lt;=504.6,M522&gt;10),('[1]Pricing Schedule'!$F$111+('[1]Pricing Schedule'!$F$113*M522))*3,
IF(AND(I522=110000,R522&gt;504.6,R522&lt;=672.8,M522&lt;=10),('[1]Pricing Schedule'!$F$103+('[1]Pricing Schedule'!$F$105*M522))*4,
IF(AND(I522=110000,R522&gt;504.6,R522&lt;=672.8,M522&gt;10),('[1]Pricing Schedule'!$F$111+('[1]Pricing Schedule'!$F$113*M522))*4,
IF(AND(I522=110000,R522&gt;672.8,R522&lt;=841,M522&lt;=10),('[1]Pricing Schedule'!$F$103+('[1]Pricing Schedule'!$F$105*M522))*5,
IF(AND(I522=110000,R522&gt;672.8,R522&lt;=841,M522&gt;10),('[1]Pricing Schedule'!$F$111+('[1]Pricing Schedule'!$F$113*M522))*5,
IF(AND(I522=110000,R522&gt;672.8,R522&lt;=841,M522&lt;=10),('[1]Pricing Schedule'!$F$103+('[1]Pricing Schedule'!$F$105*M522))*5,
IF(AND(I522=110000,R522&gt;672.8,R522&lt;=841,M522&gt;10),('[1]Pricing Schedule'!$F$111+('[1]Pricing Schedule'!$F$113*M522))*5,
IF(AND(I522=110000,R522&gt;1345.6,R522&lt;=1513.8,M522&lt;=10),('[1]Pricing Schedule'!$F$103+('[1]Pricing Schedule'!$F$105*M522))*9,
IF(AND(I522=110000,R522&gt;1345.6,R522&lt;=1513.8,M522&gt;10),('[1]Pricing Schedule'!$F$111+('[1]Pricing Schedule'!$F$113*M522))*9,
9999999999)))))))))))))))))))))))))))))))))))))))</f>
        <v>1545240</v>
      </c>
      <c r="T522" s="21">
        <f>IF(AND(I522=38000,R522&lt;=4.5,M522&gt;8),'[1]Pricing Schedule'!$J$9,
IF(AND(I522=38000,R522&lt;=4.5,M522&lt;=8),'[1]Pricing Schedule'!$J$36,
IF(AND(I522=38000,R522&gt;4.5,R522&lt;=9,M522&gt;8),'[1]Pricing Schedule'!$J$18,
IF(AND(I522=38000,R522&gt;4.5,R522&lt;=9,M522&lt;=8),'[1]Pricing Schedule'!$J$36,
IF(AND(I522=38000,R522&gt;9,R522&lt;=12.8,M522&gt;8),'[1]Pricing Schedule'!$J$27,
IF(AND(I522=38000,R522&gt;9,R522&lt;=12.8,M522&lt;=8),'[1]Pricing Schedule'!$J$36,
IF(AND(I522=38000,R522&gt;12.8,R522&lt;=22.8),'[1]Pricing Schedule'!$J$36,
IF(AND(I522=38000,R522&gt;22.8,R522&lt;=30.2),'[1]Pricing Schedule'!$J$45,
IF(AND(I522=38000,R522&gt;30.2,R522&lt;=45.9),'[1]Pricing Schedule'!$J$54,
IF(AND(I522=38000,R522&gt;45.9,R522&lt;=123.4),'[1]Pricing Schedule'!$J$97,
IF(AND(I522=38000,R522&gt;123.4,R522&lt;=168.2,M522&lt;=10),'[1]Pricing Schedule'!$J$105,
IF(AND(I522=38000,R522&gt;123.4,R522&lt;=168.2,M522&gt;10),'[1]Pricing Schedule'!$J$113,
IF(AND(I522=38000,R522&gt;168.2,R522&lt;=336.4,M522&lt;=10),('[1]Pricing Schedule'!$J$105),
IF(AND(I522=38000,R522&gt;168.2,R522&lt;=336.4,M522&gt;10),('[1]Pricing Schedule'!$J$113),
IF(AND(I522=38000,R522&gt;336.4,R522&lt;=504.6,M522&lt;=10),('[1]Pricing Schedule'!$J$105),
IF(AND(I522=38000,R522&gt;336.4,R522&lt;=504.6,M522&gt;10),('[1]Pricing Schedule'!$J$113),
IF(AND(I522=38000,R522&gt;504.6,R522&lt;=672.8,M522&lt;=10),('[1]Pricing Schedule'!$J$105),
IF(AND(I522=38000,R522&gt;504.6,R522&lt;=672.8,M522&gt;10),('[1]Pricing Schedule'!$J$113),
IF(AND(I522=110000,R522&lt;=12.8,M522&gt;2),'[1]Pricing Schedule'!$J$63,
IF(AND(I522=110000,R522&lt;=12.8,M522&lt;=2),'[1]Pricing Schedule'!$J$97,
IF(AND(I522=110000,R522&gt;12.8,R522&lt;=22.8,M522&gt;3),'[1]Pricing Schedule'!$J$72,
IF(AND(I522=110000,R522&gt;12.8,R522&lt;=22.8,M522&lt;=3),'[1]Pricing Schedule'!$J$97,
IF(AND(I522=110000,R522&gt;22.8,R522&lt;=30.2),'[1]Pricing Schedule'!$J$81,
IF(AND(I522=110000,R522&gt;30.2,R522&lt;=45.9),'[1]Pricing Schedule'!$J$90,
IF(AND(I522=110000,R522&gt;45.9,R522&lt;=123.4),'[1]Pricing Schedule'!$J$97,
IF(AND(I522=110000,R522&gt;123.4,R522&lt;=168.2,M522&lt;=10),'[1]Pricing Schedule'!$J$105,
IF(AND(I522=110000,R522&gt;123.4,R522&lt;=168.2,M522&gt;10),'[1]Pricing Schedule'!$J$113,
IF(AND(I522=110000,R522&gt;168.2,R522&lt;=336.2,M522&lt;=10),('[1]Pricing Schedule'!$J$105),
IF(AND(I522=110000,R522&gt;168.2,R522&lt;=336.2,M522&gt;10),('[1]Pricing Schedule'!$J$113),
IF(AND(I522=110000,R522&gt;336.4,R522&lt;=504.6,M522&lt;=10),('[1]Pricing Schedule'!$J$105),
IF(AND(I522=110000,R522&gt;336.4,R522&lt;=504.6,M522&gt;10),('[1]Pricing Schedule'!$J$113),
IF(AND(I522=110000,R522&gt;504.6,R522&lt;=672.8,M522&lt;=10),('[1]Pricing Schedule'!$J$105),
IF(AND(I522=110000,R522&gt;504.6,R522&lt;=672.8,M522&gt;10),('[1]Pricing Schedule'!$J$113),
IF(AND(I522=110000,R522&gt;672.8,R522&lt;=841,M522&lt;=10),('[1]Pricing Schedule'!$J$105),
IF(AND(I522=110000,R522&gt;672.8,R522&lt;=841,M522&gt;10),('[1]Pricing Schedule'!$J$113),
IF(AND(I522=110000,R522&gt;1682,R522&lt;=1850.2,M522&lt;=10),('[1]Pricing Schedule'!$J$105),
IF(AND(I522=110000,R522&gt;1682,R522&lt;=1850.2,M522&gt;10),('[1]Pricing Schedule'!$J$113),
IF(AND(I522=110000,R522&gt;2018.4,R522&lt;=2186.6,M522&lt;=10),('[1]Pricing Schedule'!$J$105),
IF(AND(I522=110000,R522&gt;2018.4,R522&lt;=2186.6,M522&gt;10),('[1]Pricing Schedule'!$J$113),999999999)))))))))))))))))))))))))))))))))))))))</f>
        <v>1</v>
      </c>
      <c r="U522" s="40">
        <f t="shared" si="54"/>
        <v>367914.28571428568</v>
      </c>
      <c r="V522" s="41">
        <f t="shared" si="55"/>
        <v>2.7180243845616214</v>
      </c>
      <c r="Y522" s="23">
        <v>575</v>
      </c>
      <c r="Z522" s="23">
        <v>635</v>
      </c>
      <c r="AR522" s="35"/>
    </row>
    <row r="523" spans="1:44">
      <c r="A523" s="23">
        <v>523</v>
      </c>
      <c r="B523" s="23">
        <v>523</v>
      </c>
      <c r="C523" s="23" t="s">
        <v>942</v>
      </c>
      <c r="D523" s="23" t="s">
        <v>110</v>
      </c>
      <c r="E523" s="23" t="s">
        <v>110</v>
      </c>
      <c r="F523" s="23" t="s">
        <v>224</v>
      </c>
      <c r="G523" s="23" t="s">
        <v>225</v>
      </c>
      <c r="H523" s="23" t="s">
        <v>113</v>
      </c>
      <c r="I523" s="13">
        <v>38000</v>
      </c>
      <c r="J523" s="13">
        <v>38000</v>
      </c>
      <c r="K523" s="13">
        <v>20000</v>
      </c>
      <c r="L523" s="24">
        <v>8.4190000000000005</v>
      </c>
      <c r="M523" s="37">
        <f t="shared" si="50"/>
        <v>9</v>
      </c>
      <c r="N523" s="24">
        <v>0.495</v>
      </c>
      <c r="O523" s="13">
        <v>2</v>
      </c>
      <c r="P523" s="36">
        <f t="shared" si="51"/>
        <v>0.495</v>
      </c>
      <c r="Q523" s="38">
        <f t="shared" si="52"/>
        <v>4.2</v>
      </c>
      <c r="R523" s="37">
        <f t="shared" si="53"/>
        <v>4.2</v>
      </c>
      <c r="S523" s="39">
        <f>IF(AND(I523=38000,R523&lt;=4.5,M523&gt;8),'[1]Pricing Schedule'!$F$8+('[1]Pricing Schedule'!$F$9*M523),
IF(AND(I523=38000,R523&lt;=4.5,M523&lt;=8),'[1]Pricing Schedule'!$F$34+('[1]Pricing Schedule'!$F$36*M523),
IF(AND(I523=38000,R523&gt;4.5,R523&lt;=9,M523&gt;8),'[1]Pricing Schedule'!$F$17+('[1]Pricing Schedule'!$F$18*M523),
IF(AND(I523=38000,R523&gt;4.5,R523&lt;=9,M523&lt;=8),'[1]Pricing Schedule'!$F$34+('[1]Pricing Schedule'!$F$36*M523),
IF(AND(I523=38000,R523&gt;9,R523&lt;=12.8,M523&gt;8),'[1]Pricing Schedule'!$F$26+('[1]Pricing Schedule'!$F$27*M523),
IF(AND(I523=38000,R523&gt;9,R523&lt;=12.8,M523&lt;=8),'[1]Pricing Schedule'!$F$34+('[1]Pricing Schedule'!$F$36*M523),
IF(AND(I523=38000,R523&gt;12.8,R523&lt;=22.8),'[1]Pricing Schedule'!$F$34+('[1]Pricing Schedule'!$F$36*M523),
IF(AND(I523=38000,R523&gt;22.8,R523&lt;=30.2),'[1]Pricing Schedule'!$F$43+('[1]Pricing Schedule'!$F$45*M523),
IF(AND(I523=38000,R523&gt;30.2,R523&lt;=45.9),'[1]Pricing Schedule'!$F$52+('[1]Pricing Schedule'!$F$54*M523),
IF(AND(I523=38000,R523&gt;45.9,R523&lt;=123.4),'[1]Pricing Schedule'!$F$96+('[1]Pricing Schedule'!$F$97*M523),
IF(AND(I523=38000,R523&gt;123.4,R523&lt;=168.2,M523&lt;=10),'[1]Pricing Schedule'!$F$103+('[1]Pricing Schedule'!$F$105*M523),
IF(AND(I523=38000,R523&gt;123.4,R523&lt;=168.2,M523&gt;10),'[1]Pricing Schedule'!$F$111+('[1]Pricing Schedule'!$F$113*M523),
IF(AND(I523=38000,R523&gt;157.4,R523&lt;=336.4,M523&lt;=10),('[1]Pricing Schedule'!$F$103+('[1]Pricing Schedule'!$F$105*M523))*2,
IF(AND(I523=38000,R523&gt;157.4,R523&lt;=336.4,M523&gt;10),('[1]Pricing Schedule'!$F$111+('[1]Pricing Schedule'!$F$113*M523))*2,
IF(AND(I523=38000,R523&gt;314.8,R523&lt;=504.6,M523&lt;=10),('[1]Pricing Schedule'!$F$103+('[1]Pricing Schedule'!$F$105*M523))*3,
IF(AND(I523=38000,R523&gt;314.8,R523&lt;=504.6,M523&gt;10),('[1]Pricing Schedule'!$F$111+('[1]Pricing Schedule'!$F$113*M523))*3,
IF(AND(I523=38000,R523&gt;472.2,R523&lt;=672.8,M523&lt;=10),('[1]Pricing Schedule'!$F$103+('[1]Pricing Schedule'!$F$105*M523))*4,
IF(AND(I523=38000,R523&gt;472.2,R523&lt;=672.8,M523&gt;10),('[1]Pricing Schedule'!$F$111+('[1]Pricing Schedule'!$F$113*M523))*4,
IF(AND(I523=110000,R523&lt;=12.8,M523&gt;2),'[1]Pricing Schedule'!$F$62+('[1]Pricing Schedule'!$F$63*M523),
IF(AND(I523=110000,R523&lt;=12.8,M523&lt;=2),'[1]Pricing Schedule'!$F$96+('[1]Pricing Schedule'!$F$97*M523),
IF(AND(I523=110000,R523&gt;12.8,R523&lt;=22.8,M523&gt;3),'[1]Pricing Schedule'!$F$71+('[1]Pricing Schedule'!$F$72*M523),
IF(AND(I523=110000,R523&gt;12.8,R523&lt;=22.8,M523&lt;=3),'[1]Pricing Schedule'!$F$96+('[1]Pricing Schedule'!$F$97*M523),
IF(AND(I523=110000,R523&gt;22.8,R523&lt;=30.2),'[1]Pricing Schedule'!$F$80+('[1]Pricing Schedule'!$F$81*M523),
IF(AND(I523=110000,R523&gt;30.2,R523&lt;=45.9),'[1]Pricing Schedule'!$F$89+('[1]Pricing Schedule'!$F$90*M523),
IF(AND(I523=110000,R523&gt;45.9,R523&lt;=123.4),'[1]Pricing Schedule'!$F$96+('[1]Pricing Schedule'!$F$97*M523),
IF(AND(I523=110000,R523&gt;123.4,R523&lt;=168.2,M523&lt;=10),'[1]Pricing Schedule'!$F$103+('[1]Pricing Schedule'!$F$105*M523),
IF(AND(I523=110000,R523&gt;123.4,R523&lt;=168.2,M523&gt;10),'[1]Pricing Schedule'!$F$111+('[1]Pricing Schedule'!$F$113*M523),
IF(AND(I523=110000,R523&gt;168.2,R523&lt;=336.4,M523&lt;=10),('[1]Pricing Schedule'!$F$103+('[1]Pricing Schedule'!$F$105*M523))*2,
IF(AND(I523=110000,R523&gt;168.2,R523&lt;=336.4,M523&gt;10),('[1]Pricing Schedule'!$F$111+('[1]Pricing Schedule'!$F$113*M523))*2,
IF(AND(I523=110000,R523&gt;336.4,R523&lt;=504.6,M523&lt;=10),('[1]Pricing Schedule'!$F$103+('[1]Pricing Schedule'!$F$105*M523))*3,
IF(AND(I523=110000,R523&gt;336.4,R523&lt;=504.6,M523&gt;10),('[1]Pricing Schedule'!$F$111+('[1]Pricing Schedule'!$F$113*M523))*3,
IF(AND(I523=110000,R523&gt;504.6,R523&lt;=672.8,M523&lt;=10),('[1]Pricing Schedule'!$F$103+('[1]Pricing Schedule'!$F$105*M523))*4,
IF(AND(I523=110000,R523&gt;504.6,R523&lt;=672.8,M523&gt;10),('[1]Pricing Schedule'!$F$111+('[1]Pricing Schedule'!$F$113*M523))*4,
IF(AND(I523=110000,R523&gt;672.8,R523&lt;=841,M523&lt;=10),('[1]Pricing Schedule'!$F$103+('[1]Pricing Schedule'!$F$105*M523))*5,
IF(AND(I523=110000,R523&gt;672.8,R523&lt;=841,M523&gt;10),('[1]Pricing Schedule'!$F$111+('[1]Pricing Schedule'!$F$113*M523))*5,
IF(AND(I523=110000,R523&gt;672.8,R523&lt;=841,M523&lt;=10),('[1]Pricing Schedule'!$F$103+('[1]Pricing Schedule'!$F$105*M523))*5,
IF(AND(I523=110000,R523&gt;672.8,R523&lt;=841,M523&gt;10),('[1]Pricing Schedule'!$F$111+('[1]Pricing Schedule'!$F$113*M523))*5,
IF(AND(I523=110000,R523&gt;1345.6,R523&lt;=1513.8,M523&lt;=10),('[1]Pricing Schedule'!$F$103+('[1]Pricing Schedule'!$F$105*M523))*9,
IF(AND(I523=110000,R523&gt;1345.6,R523&lt;=1513.8,M523&gt;10),('[1]Pricing Schedule'!$F$111+('[1]Pricing Schedule'!$F$113*M523))*9,
9999999999)))))))))))))))))))))))))))))))))))))))</f>
        <v>1334440</v>
      </c>
      <c r="T523" s="21">
        <f>IF(AND(I523=38000,R523&lt;=4.5,M523&gt;8),'[1]Pricing Schedule'!$J$9,
IF(AND(I523=38000,R523&lt;=4.5,M523&lt;=8),'[1]Pricing Schedule'!$J$36,
IF(AND(I523=38000,R523&gt;4.5,R523&lt;=9,M523&gt;8),'[1]Pricing Schedule'!$J$18,
IF(AND(I523=38000,R523&gt;4.5,R523&lt;=9,M523&lt;=8),'[1]Pricing Schedule'!$J$36,
IF(AND(I523=38000,R523&gt;9,R523&lt;=12.8,M523&gt;8),'[1]Pricing Schedule'!$J$27,
IF(AND(I523=38000,R523&gt;9,R523&lt;=12.8,M523&lt;=8),'[1]Pricing Schedule'!$J$36,
IF(AND(I523=38000,R523&gt;12.8,R523&lt;=22.8),'[1]Pricing Schedule'!$J$36,
IF(AND(I523=38000,R523&gt;22.8,R523&lt;=30.2),'[1]Pricing Schedule'!$J$45,
IF(AND(I523=38000,R523&gt;30.2,R523&lt;=45.9),'[1]Pricing Schedule'!$J$54,
IF(AND(I523=38000,R523&gt;45.9,R523&lt;=123.4),'[1]Pricing Schedule'!$J$97,
IF(AND(I523=38000,R523&gt;123.4,R523&lt;=168.2,M523&lt;=10),'[1]Pricing Schedule'!$J$105,
IF(AND(I523=38000,R523&gt;123.4,R523&lt;=168.2,M523&gt;10),'[1]Pricing Schedule'!$J$113,
IF(AND(I523=38000,R523&gt;168.2,R523&lt;=336.4,M523&lt;=10),('[1]Pricing Schedule'!$J$105),
IF(AND(I523=38000,R523&gt;168.2,R523&lt;=336.4,M523&gt;10),('[1]Pricing Schedule'!$J$113),
IF(AND(I523=38000,R523&gt;336.4,R523&lt;=504.6,M523&lt;=10),('[1]Pricing Schedule'!$J$105),
IF(AND(I523=38000,R523&gt;336.4,R523&lt;=504.6,M523&gt;10),('[1]Pricing Schedule'!$J$113),
IF(AND(I523=38000,R523&gt;504.6,R523&lt;=672.8,M523&lt;=10),('[1]Pricing Schedule'!$J$105),
IF(AND(I523=38000,R523&gt;504.6,R523&lt;=672.8,M523&gt;10),('[1]Pricing Schedule'!$J$113),
IF(AND(I523=110000,R523&lt;=12.8,M523&gt;2),'[1]Pricing Schedule'!$J$63,
IF(AND(I523=110000,R523&lt;=12.8,M523&lt;=2),'[1]Pricing Schedule'!$J$97,
IF(AND(I523=110000,R523&gt;12.8,R523&lt;=22.8,M523&gt;3),'[1]Pricing Schedule'!$J$72,
IF(AND(I523=110000,R523&gt;12.8,R523&lt;=22.8,M523&lt;=3),'[1]Pricing Schedule'!$J$97,
IF(AND(I523=110000,R523&gt;22.8,R523&lt;=30.2),'[1]Pricing Schedule'!$J$81,
IF(AND(I523=110000,R523&gt;30.2,R523&lt;=45.9),'[1]Pricing Schedule'!$J$90,
IF(AND(I523=110000,R523&gt;45.9,R523&lt;=123.4),'[1]Pricing Schedule'!$J$97,
IF(AND(I523=110000,R523&gt;123.4,R523&lt;=168.2,M523&lt;=10),'[1]Pricing Schedule'!$J$105,
IF(AND(I523=110000,R523&gt;123.4,R523&lt;=168.2,M523&gt;10),'[1]Pricing Schedule'!$J$113,
IF(AND(I523=110000,R523&gt;168.2,R523&lt;=336.2,M523&lt;=10),('[1]Pricing Schedule'!$J$105),
IF(AND(I523=110000,R523&gt;168.2,R523&lt;=336.2,M523&gt;10),('[1]Pricing Schedule'!$J$113),
IF(AND(I523=110000,R523&gt;336.4,R523&lt;=504.6,M523&lt;=10),('[1]Pricing Schedule'!$J$105),
IF(AND(I523=110000,R523&gt;336.4,R523&lt;=504.6,M523&gt;10),('[1]Pricing Schedule'!$J$113),
IF(AND(I523=110000,R523&gt;504.6,R523&lt;=672.8,M523&lt;=10),('[1]Pricing Schedule'!$J$105),
IF(AND(I523=110000,R523&gt;504.6,R523&lt;=672.8,M523&gt;10),('[1]Pricing Schedule'!$J$113),
IF(AND(I523=110000,R523&gt;672.8,R523&lt;=841,M523&lt;=10),('[1]Pricing Schedule'!$J$105),
IF(AND(I523=110000,R523&gt;672.8,R523&lt;=841,M523&gt;10),('[1]Pricing Schedule'!$J$113),
IF(AND(I523=110000,R523&gt;1682,R523&lt;=1850.2,M523&lt;=10),('[1]Pricing Schedule'!$J$105),
IF(AND(I523=110000,R523&gt;1682,R523&lt;=1850.2,M523&gt;10),('[1]Pricing Schedule'!$J$113),
IF(AND(I523=110000,R523&gt;2018.4,R523&lt;=2186.6,M523&lt;=10),('[1]Pricing Schedule'!$J$105),
IF(AND(I523=110000,R523&gt;2018.4,R523&lt;=2186.6,M523&gt;10),('[1]Pricing Schedule'!$J$113),999999999)))))))))))))))))))))))))))))))))))))))</f>
        <v>1</v>
      </c>
      <c r="U523" s="40">
        <f t="shared" si="54"/>
        <v>317723.80952380953</v>
      </c>
      <c r="V523" s="41">
        <f t="shared" si="55"/>
        <v>3.1473876682353645</v>
      </c>
      <c r="Y523" s="23">
        <v>617</v>
      </c>
      <c r="Z523" s="23">
        <v>634</v>
      </c>
      <c r="AR523" s="35"/>
    </row>
    <row r="524" spans="1:44">
      <c r="A524" s="23">
        <v>524</v>
      </c>
      <c r="B524" s="23">
        <v>524</v>
      </c>
      <c r="C524" s="23" t="s">
        <v>943</v>
      </c>
      <c r="D524" s="23" t="s">
        <v>110</v>
      </c>
      <c r="E524" s="23" t="s">
        <v>110</v>
      </c>
      <c r="F524" s="23" t="s">
        <v>224</v>
      </c>
      <c r="G524" s="23" t="s">
        <v>225</v>
      </c>
      <c r="H524" s="23" t="s">
        <v>113</v>
      </c>
      <c r="I524" s="13">
        <v>38000</v>
      </c>
      <c r="J524" s="13">
        <v>38000</v>
      </c>
      <c r="K524" s="13">
        <v>20000</v>
      </c>
      <c r="L524" s="24">
        <v>3.448</v>
      </c>
      <c r="M524" s="37">
        <f t="shared" si="50"/>
        <v>4</v>
      </c>
      <c r="N524" s="24">
        <v>0.35099999999999998</v>
      </c>
      <c r="O524" s="13">
        <v>2</v>
      </c>
      <c r="P524" s="36">
        <f t="shared" si="51"/>
        <v>0.35099999999999998</v>
      </c>
      <c r="Q524" s="38">
        <f t="shared" si="52"/>
        <v>4.2</v>
      </c>
      <c r="R524" s="37">
        <f t="shared" si="53"/>
        <v>4.2</v>
      </c>
      <c r="S524" s="39">
        <f>IF(AND(I524=38000,R524&lt;=4.5,M524&gt;8),'[1]Pricing Schedule'!$F$8+('[1]Pricing Schedule'!$F$9*M524),
IF(AND(I524=38000,R524&lt;=4.5,M524&lt;=8),'[1]Pricing Schedule'!$F$34+('[1]Pricing Schedule'!$F$36*M524),
IF(AND(I524=38000,R524&gt;4.5,R524&lt;=9,M524&gt;8),'[1]Pricing Schedule'!$F$17+('[1]Pricing Schedule'!$F$18*M524),
IF(AND(I524=38000,R524&gt;4.5,R524&lt;=9,M524&lt;=8),'[1]Pricing Schedule'!$F$34+('[1]Pricing Schedule'!$F$36*M524),
IF(AND(I524=38000,R524&gt;9,R524&lt;=12.8,M524&gt;8),'[1]Pricing Schedule'!$F$26+('[1]Pricing Schedule'!$F$27*M524),
IF(AND(I524=38000,R524&gt;9,R524&lt;=12.8,M524&lt;=8),'[1]Pricing Schedule'!$F$34+('[1]Pricing Schedule'!$F$36*M524),
IF(AND(I524=38000,R524&gt;12.8,R524&lt;=22.8),'[1]Pricing Schedule'!$F$34+('[1]Pricing Schedule'!$F$36*M524),
IF(AND(I524=38000,R524&gt;22.8,R524&lt;=30.2),'[1]Pricing Schedule'!$F$43+('[1]Pricing Schedule'!$F$45*M524),
IF(AND(I524=38000,R524&gt;30.2,R524&lt;=45.9),'[1]Pricing Schedule'!$F$52+('[1]Pricing Schedule'!$F$54*M524),
IF(AND(I524=38000,R524&gt;45.9,R524&lt;=123.4),'[1]Pricing Schedule'!$F$96+('[1]Pricing Schedule'!$F$97*M524),
IF(AND(I524=38000,R524&gt;123.4,R524&lt;=168.2,M524&lt;=10),'[1]Pricing Schedule'!$F$103+('[1]Pricing Schedule'!$F$105*M524),
IF(AND(I524=38000,R524&gt;123.4,R524&lt;=168.2,M524&gt;10),'[1]Pricing Schedule'!$F$111+('[1]Pricing Schedule'!$F$113*M524),
IF(AND(I524=38000,R524&gt;157.4,R524&lt;=336.4,M524&lt;=10),('[1]Pricing Schedule'!$F$103+('[1]Pricing Schedule'!$F$105*M524))*2,
IF(AND(I524=38000,R524&gt;157.4,R524&lt;=336.4,M524&gt;10),('[1]Pricing Schedule'!$F$111+('[1]Pricing Schedule'!$F$113*M524))*2,
IF(AND(I524=38000,R524&gt;314.8,R524&lt;=504.6,M524&lt;=10),('[1]Pricing Schedule'!$F$103+('[1]Pricing Schedule'!$F$105*M524))*3,
IF(AND(I524=38000,R524&gt;314.8,R524&lt;=504.6,M524&gt;10),('[1]Pricing Schedule'!$F$111+('[1]Pricing Schedule'!$F$113*M524))*3,
IF(AND(I524=38000,R524&gt;472.2,R524&lt;=672.8,M524&lt;=10),('[1]Pricing Schedule'!$F$103+('[1]Pricing Schedule'!$F$105*M524))*4,
IF(AND(I524=38000,R524&gt;472.2,R524&lt;=672.8,M524&gt;10),('[1]Pricing Schedule'!$F$111+('[1]Pricing Schedule'!$F$113*M524))*4,
IF(AND(I524=110000,R524&lt;=12.8,M524&gt;2),'[1]Pricing Schedule'!$F$62+('[1]Pricing Schedule'!$F$63*M524),
IF(AND(I524=110000,R524&lt;=12.8,M524&lt;=2),'[1]Pricing Schedule'!$F$96+('[1]Pricing Schedule'!$F$97*M524),
IF(AND(I524=110000,R524&gt;12.8,R524&lt;=22.8,M524&gt;3),'[1]Pricing Schedule'!$F$71+('[1]Pricing Schedule'!$F$72*M524),
IF(AND(I524=110000,R524&gt;12.8,R524&lt;=22.8,M524&lt;=3),'[1]Pricing Schedule'!$F$96+('[1]Pricing Schedule'!$F$97*M524),
IF(AND(I524=110000,R524&gt;22.8,R524&lt;=30.2),'[1]Pricing Schedule'!$F$80+('[1]Pricing Schedule'!$F$81*M524),
IF(AND(I524=110000,R524&gt;30.2,R524&lt;=45.9),'[1]Pricing Schedule'!$F$89+('[1]Pricing Schedule'!$F$90*M524),
IF(AND(I524=110000,R524&gt;45.9,R524&lt;=123.4),'[1]Pricing Schedule'!$F$96+('[1]Pricing Schedule'!$F$97*M524),
IF(AND(I524=110000,R524&gt;123.4,R524&lt;=168.2,M524&lt;=10),'[1]Pricing Schedule'!$F$103+('[1]Pricing Schedule'!$F$105*M524),
IF(AND(I524=110000,R524&gt;123.4,R524&lt;=168.2,M524&gt;10),'[1]Pricing Schedule'!$F$111+('[1]Pricing Schedule'!$F$113*M524),
IF(AND(I524=110000,R524&gt;168.2,R524&lt;=336.4,M524&lt;=10),('[1]Pricing Schedule'!$F$103+('[1]Pricing Schedule'!$F$105*M524))*2,
IF(AND(I524=110000,R524&gt;168.2,R524&lt;=336.4,M524&gt;10),('[1]Pricing Schedule'!$F$111+('[1]Pricing Schedule'!$F$113*M524))*2,
IF(AND(I524=110000,R524&gt;336.4,R524&lt;=504.6,M524&lt;=10),('[1]Pricing Schedule'!$F$103+('[1]Pricing Schedule'!$F$105*M524))*3,
IF(AND(I524=110000,R524&gt;336.4,R524&lt;=504.6,M524&gt;10),('[1]Pricing Schedule'!$F$111+('[1]Pricing Schedule'!$F$113*M524))*3,
IF(AND(I524=110000,R524&gt;504.6,R524&lt;=672.8,M524&lt;=10),('[1]Pricing Schedule'!$F$103+('[1]Pricing Schedule'!$F$105*M524))*4,
IF(AND(I524=110000,R524&gt;504.6,R524&lt;=672.8,M524&gt;10),('[1]Pricing Schedule'!$F$111+('[1]Pricing Schedule'!$F$113*M524))*4,
IF(AND(I524=110000,R524&gt;672.8,R524&lt;=841,M524&lt;=10),('[1]Pricing Schedule'!$F$103+('[1]Pricing Schedule'!$F$105*M524))*5,
IF(AND(I524=110000,R524&gt;672.8,R524&lt;=841,M524&gt;10),('[1]Pricing Schedule'!$F$111+('[1]Pricing Schedule'!$F$113*M524))*5,
IF(AND(I524=110000,R524&gt;672.8,R524&lt;=841,M524&lt;=10),('[1]Pricing Schedule'!$F$103+('[1]Pricing Schedule'!$F$105*M524))*5,
IF(AND(I524=110000,R524&gt;672.8,R524&lt;=841,M524&gt;10),('[1]Pricing Schedule'!$F$111+('[1]Pricing Schedule'!$F$113*M524))*5,
IF(AND(I524=110000,R524&gt;1345.6,R524&lt;=1513.8,M524&lt;=10),('[1]Pricing Schedule'!$F$103+('[1]Pricing Schedule'!$F$105*M524))*9,
IF(AND(I524=110000,R524&gt;1345.6,R524&lt;=1513.8,M524&gt;10),('[1]Pricing Schedule'!$F$111+('[1]Pricing Schedule'!$F$113*M524))*9,
9999999999)))))))))))))))))))))))))))))))))))))))</f>
        <v>628870</v>
      </c>
      <c r="T524" s="21">
        <f>IF(AND(I524=38000,R524&lt;=4.5,M524&gt;8),'[1]Pricing Schedule'!$J$9,
IF(AND(I524=38000,R524&lt;=4.5,M524&lt;=8),'[1]Pricing Schedule'!$J$36,
IF(AND(I524=38000,R524&gt;4.5,R524&lt;=9,M524&gt;8),'[1]Pricing Schedule'!$J$18,
IF(AND(I524=38000,R524&gt;4.5,R524&lt;=9,M524&lt;=8),'[1]Pricing Schedule'!$J$36,
IF(AND(I524=38000,R524&gt;9,R524&lt;=12.8,M524&gt;8),'[1]Pricing Schedule'!$J$27,
IF(AND(I524=38000,R524&gt;9,R524&lt;=12.8,M524&lt;=8),'[1]Pricing Schedule'!$J$36,
IF(AND(I524=38000,R524&gt;12.8,R524&lt;=22.8),'[1]Pricing Schedule'!$J$36,
IF(AND(I524=38000,R524&gt;22.8,R524&lt;=30.2),'[1]Pricing Schedule'!$J$45,
IF(AND(I524=38000,R524&gt;30.2,R524&lt;=45.9),'[1]Pricing Schedule'!$J$54,
IF(AND(I524=38000,R524&gt;45.9,R524&lt;=123.4),'[1]Pricing Schedule'!$J$97,
IF(AND(I524=38000,R524&gt;123.4,R524&lt;=168.2,M524&lt;=10),'[1]Pricing Schedule'!$J$105,
IF(AND(I524=38000,R524&gt;123.4,R524&lt;=168.2,M524&gt;10),'[1]Pricing Schedule'!$J$113,
IF(AND(I524=38000,R524&gt;168.2,R524&lt;=336.4,M524&lt;=10),('[1]Pricing Schedule'!$J$105),
IF(AND(I524=38000,R524&gt;168.2,R524&lt;=336.4,M524&gt;10),('[1]Pricing Schedule'!$J$113),
IF(AND(I524=38000,R524&gt;336.4,R524&lt;=504.6,M524&lt;=10),('[1]Pricing Schedule'!$J$105),
IF(AND(I524=38000,R524&gt;336.4,R524&lt;=504.6,M524&gt;10),('[1]Pricing Schedule'!$J$113),
IF(AND(I524=38000,R524&gt;504.6,R524&lt;=672.8,M524&lt;=10),('[1]Pricing Schedule'!$J$105),
IF(AND(I524=38000,R524&gt;504.6,R524&lt;=672.8,M524&gt;10),('[1]Pricing Schedule'!$J$113),
IF(AND(I524=110000,R524&lt;=12.8,M524&gt;2),'[1]Pricing Schedule'!$J$63,
IF(AND(I524=110000,R524&lt;=12.8,M524&lt;=2),'[1]Pricing Schedule'!$J$97,
IF(AND(I524=110000,R524&gt;12.8,R524&lt;=22.8,M524&gt;3),'[1]Pricing Schedule'!$J$72,
IF(AND(I524=110000,R524&gt;12.8,R524&lt;=22.8,M524&lt;=3),'[1]Pricing Schedule'!$J$97,
IF(AND(I524=110000,R524&gt;22.8,R524&lt;=30.2),'[1]Pricing Schedule'!$J$81,
IF(AND(I524=110000,R524&gt;30.2,R524&lt;=45.9),'[1]Pricing Schedule'!$J$90,
IF(AND(I524=110000,R524&gt;45.9,R524&lt;=123.4),'[1]Pricing Schedule'!$J$97,
IF(AND(I524=110000,R524&gt;123.4,R524&lt;=168.2,M524&lt;=10),'[1]Pricing Schedule'!$J$105,
IF(AND(I524=110000,R524&gt;123.4,R524&lt;=168.2,M524&gt;10),'[1]Pricing Schedule'!$J$113,
IF(AND(I524=110000,R524&gt;168.2,R524&lt;=336.2,M524&lt;=10),('[1]Pricing Schedule'!$J$105),
IF(AND(I524=110000,R524&gt;168.2,R524&lt;=336.2,M524&gt;10),('[1]Pricing Schedule'!$J$113),
IF(AND(I524=110000,R524&gt;336.4,R524&lt;=504.6,M524&lt;=10),('[1]Pricing Schedule'!$J$105),
IF(AND(I524=110000,R524&gt;336.4,R524&lt;=504.6,M524&gt;10),('[1]Pricing Schedule'!$J$113),
IF(AND(I524=110000,R524&gt;504.6,R524&lt;=672.8,M524&lt;=10),('[1]Pricing Schedule'!$J$105),
IF(AND(I524=110000,R524&gt;504.6,R524&lt;=672.8,M524&gt;10),('[1]Pricing Schedule'!$J$113),
IF(AND(I524=110000,R524&gt;672.8,R524&lt;=841,M524&lt;=10),('[1]Pricing Schedule'!$J$105),
IF(AND(I524=110000,R524&gt;672.8,R524&lt;=841,M524&gt;10),('[1]Pricing Schedule'!$J$113),
IF(AND(I524=110000,R524&gt;1682,R524&lt;=1850.2,M524&lt;=10),('[1]Pricing Schedule'!$J$105),
IF(AND(I524=110000,R524&gt;1682,R524&lt;=1850.2,M524&gt;10),('[1]Pricing Schedule'!$J$113),
IF(AND(I524=110000,R524&gt;2018.4,R524&lt;=2186.6,M524&lt;=10),('[1]Pricing Schedule'!$J$105),
IF(AND(I524=110000,R524&gt;2018.4,R524&lt;=2186.6,M524&gt;10),('[1]Pricing Schedule'!$J$113),999999999)))))))))))))))))))))))))))))))))))))))</f>
        <v>4</v>
      </c>
      <c r="U524" s="40">
        <f t="shared" si="54"/>
        <v>149730.95238095237</v>
      </c>
      <c r="V524" s="41">
        <f t="shared" si="55"/>
        <v>6.6786458250512828</v>
      </c>
      <c r="Y524" s="23">
        <v>439</v>
      </c>
      <c r="Z524" s="23">
        <v>634</v>
      </c>
      <c r="AR524" s="35"/>
    </row>
    <row r="525" spans="1:44">
      <c r="A525" s="23">
        <v>525</v>
      </c>
      <c r="B525" s="23">
        <v>525</v>
      </c>
      <c r="C525" s="23" t="s">
        <v>944</v>
      </c>
      <c r="D525" s="23" t="s">
        <v>110</v>
      </c>
      <c r="E525" s="23" t="s">
        <v>110</v>
      </c>
      <c r="F525" s="23" t="s">
        <v>156</v>
      </c>
      <c r="G525" s="23" t="s">
        <v>157</v>
      </c>
      <c r="H525" s="23" t="s">
        <v>113</v>
      </c>
      <c r="I525" s="13">
        <v>38000</v>
      </c>
      <c r="J525" s="13">
        <v>38000</v>
      </c>
      <c r="K525" s="13">
        <v>20000</v>
      </c>
      <c r="L525" s="24">
        <v>3.6869999999999998</v>
      </c>
      <c r="M525" s="37">
        <f t="shared" si="50"/>
        <v>4</v>
      </c>
      <c r="N525" s="24">
        <v>0.42</v>
      </c>
      <c r="O525" s="13">
        <v>2</v>
      </c>
      <c r="P525" s="36">
        <f t="shared" si="51"/>
        <v>0.42</v>
      </c>
      <c r="Q525" s="38">
        <f t="shared" si="52"/>
        <v>4.2</v>
      </c>
      <c r="R525" s="37">
        <f t="shared" si="53"/>
        <v>4.2</v>
      </c>
      <c r="S525" s="39">
        <f>IF(AND(I525=38000,R525&lt;=4.5,M525&gt;8),'[1]Pricing Schedule'!$F$8+('[1]Pricing Schedule'!$F$9*M525),
IF(AND(I525=38000,R525&lt;=4.5,M525&lt;=8),'[1]Pricing Schedule'!$F$34+('[1]Pricing Schedule'!$F$36*M525),
IF(AND(I525=38000,R525&gt;4.5,R525&lt;=9,M525&gt;8),'[1]Pricing Schedule'!$F$17+('[1]Pricing Schedule'!$F$18*M525),
IF(AND(I525=38000,R525&gt;4.5,R525&lt;=9,M525&lt;=8),'[1]Pricing Schedule'!$F$34+('[1]Pricing Schedule'!$F$36*M525),
IF(AND(I525=38000,R525&gt;9,R525&lt;=12.8,M525&gt;8),'[1]Pricing Schedule'!$F$26+('[1]Pricing Schedule'!$F$27*M525),
IF(AND(I525=38000,R525&gt;9,R525&lt;=12.8,M525&lt;=8),'[1]Pricing Schedule'!$F$34+('[1]Pricing Schedule'!$F$36*M525),
IF(AND(I525=38000,R525&gt;12.8,R525&lt;=22.8),'[1]Pricing Schedule'!$F$34+('[1]Pricing Schedule'!$F$36*M525),
IF(AND(I525=38000,R525&gt;22.8,R525&lt;=30.2),'[1]Pricing Schedule'!$F$43+('[1]Pricing Schedule'!$F$45*M525),
IF(AND(I525=38000,R525&gt;30.2,R525&lt;=45.9),'[1]Pricing Schedule'!$F$52+('[1]Pricing Schedule'!$F$54*M525),
IF(AND(I525=38000,R525&gt;45.9,R525&lt;=123.4),'[1]Pricing Schedule'!$F$96+('[1]Pricing Schedule'!$F$97*M525),
IF(AND(I525=38000,R525&gt;123.4,R525&lt;=168.2,M525&lt;=10),'[1]Pricing Schedule'!$F$103+('[1]Pricing Schedule'!$F$105*M525),
IF(AND(I525=38000,R525&gt;123.4,R525&lt;=168.2,M525&gt;10),'[1]Pricing Schedule'!$F$111+('[1]Pricing Schedule'!$F$113*M525),
IF(AND(I525=38000,R525&gt;157.4,R525&lt;=336.4,M525&lt;=10),('[1]Pricing Schedule'!$F$103+('[1]Pricing Schedule'!$F$105*M525))*2,
IF(AND(I525=38000,R525&gt;157.4,R525&lt;=336.4,M525&gt;10),('[1]Pricing Schedule'!$F$111+('[1]Pricing Schedule'!$F$113*M525))*2,
IF(AND(I525=38000,R525&gt;314.8,R525&lt;=504.6,M525&lt;=10),('[1]Pricing Schedule'!$F$103+('[1]Pricing Schedule'!$F$105*M525))*3,
IF(AND(I525=38000,R525&gt;314.8,R525&lt;=504.6,M525&gt;10),('[1]Pricing Schedule'!$F$111+('[1]Pricing Schedule'!$F$113*M525))*3,
IF(AND(I525=38000,R525&gt;472.2,R525&lt;=672.8,M525&lt;=10),('[1]Pricing Schedule'!$F$103+('[1]Pricing Schedule'!$F$105*M525))*4,
IF(AND(I525=38000,R525&gt;472.2,R525&lt;=672.8,M525&gt;10),('[1]Pricing Schedule'!$F$111+('[1]Pricing Schedule'!$F$113*M525))*4,
IF(AND(I525=110000,R525&lt;=12.8,M525&gt;2),'[1]Pricing Schedule'!$F$62+('[1]Pricing Schedule'!$F$63*M525),
IF(AND(I525=110000,R525&lt;=12.8,M525&lt;=2),'[1]Pricing Schedule'!$F$96+('[1]Pricing Schedule'!$F$97*M525),
IF(AND(I525=110000,R525&gt;12.8,R525&lt;=22.8,M525&gt;3),'[1]Pricing Schedule'!$F$71+('[1]Pricing Schedule'!$F$72*M525),
IF(AND(I525=110000,R525&gt;12.8,R525&lt;=22.8,M525&lt;=3),'[1]Pricing Schedule'!$F$96+('[1]Pricing Schedule'!$F$97*M525),
IF(AND(I525=110000,R525&gt;22.8,R525&lt;=30.2),'[1]Pricing Schedule'!$F$80+('[1]Pricing Schedule'!$F$81*M525),
IF(AND(I525=110000,R525&gt;30.2,R525&lt;=45.9),'[1]Pricing Schedule'!$F$89+('[1]Pricing Schedule'!$F$90*M525),
IF(AND(I525=110000,R525&gt;45.9,R525&lt;=123.4),'[1]Pricing Schedule'!$F$96+('[1]Pricing Schedule'!$F$97*M525),
IF(AND(I525=110000,R525&gt;123.4,R525&lt;=168.2,M525&lt;=10),'[1]Pricing Schedule'!$F$103+('[1]Pricing Schedule'!$F$105*M525),
IF(AND(I525=110000,R525&gt;123.4,R525&lt;=168.2,M525&gt;10),'[1]Pricing Schedule'!$F$111+('[1]Pricing Schedule'!$F$113*M525),
IF(AND(I525=110000,R525&gt;168.2,R525&lt;=336.4,M525&lt;=10),('[1]Pricing Schedule'!$F$103+('[1]Pricing Schedule'!$F$105*M525))*2,
IF(AND(I525=110000,R525&gt;168.2,R525&lt;=336.4,M525&gt;10),('[1]Pricing Schedule'!$F$111+('[1]Pricing Schedule'!$F$113*M525))*2,
IF(AND(I525=110000,R525&gt;336.4,R525&lt;=504.6,M525&lt;=10),('[1]Pricing Schedule'!$F$103+('[1]Pricing Schedule'!$F$105*M525))*3,
IF(AND(I525=110000,R525&gt;336.4,R525&lt;=504.6,M525&gt;10),('[1]Pricing Schedule'!$F$111+('[1]Pricing Schedule'!$F$113*M525))*3,
IF(AND(I525=110000,R525&gt;504.6,R525&lt;=672.8,M525&lt;=10),('[1]Pricing Schedule'!$F$103+('[1]Pricing Schedule'!$F$105*M525))*4,
IF(AND(I525=110000,R525&gt;504.6,R525&lt;=672.8,M525&gt;10),('[1]Pricing Schedule'!$F$111+('[1]Pricing Schedule'!$F$113*M525))*4,
IF(AND(I525=110000,R525&gt;672.8,R525&lt;=841,M525&lt;=10),('[1]Pricing Schedule'!$F$103+('[1]Pricing Schedule'!$F$105*M525))*5,
IF(AND(I525=110000,R525&gt;672.8,R525&lt;=841,M525&gt;10),('[1]Pricing Schedule'!$F$111+('[1]Pricing Schedule'!$F$113*M525))*5,
IF(AND(I525=110000,R525&gt;672.8,R525&lt;=841,M525&lt;=10),('[1]Pricing Schedule'!$F$103+('[1]Pricing Schedule'!$F$105*M525))*5,
IF(AND(I525=110000,R525&gt;672.8,R525&lt;=841,M525&gt;10),('[1]Pricing Schedule'!$F$111+('[1]Pricing Schedule'!$F$113*M525))*5,
IF(AND(I525=110000,R525&gt;1345.6,R525&lt;=1513.8,M525&lt;=10),('[1]Pricing Schedule'!$F$103+('[1]Pricing Schedule'!$F$105*M525))*9,
IF(AND(I525=110000,R525&gt;1345.6,R525&lt;=1513.8,M525&gt;10),('[1]Pricing Schedule'!$F$111+('[1]Pricing Schedule'!$F$113*M525))*9,
9999999999)))))))))))))))))))))))))))))))))))))))</f>
        <v>628870</v>
      </c>
      <c r="T525" s="21">
        <f>IF(AND(I525=38000,R525&lt;=4.5,M525&gt;8),'[1]Pricing Schedule'!$J$9,
IF(AND(I525=38000,R525&lt;=4.5,M525&lt;=8),'[1]Pricing Schedule'!$J$36,
IF(AND(I525=38000,R525&gt;4.5,R525&lt;=9,M525&gt;8),'[1]Pricing Schedule'!$J$18,
IF(AND(I525=38000,R525&gt;4.5,R525&lt;=9,M525&lt;=8),'[1]Pricing Schedule'!$J$36,
IF(AND(I525=38000,R525&gt;9,R525&lt;=12.8,M525&gt;8),'[1]Pricing Schedule'!$J$27,
IF(AND(I525=38000,R525&gt;9,R525&lt;=12.8,M525&lt;=8),'[1]Pricing Schedule'!$J$36,
IF(AND(I525=38000,R525&gt;12.8,R525&lt;=22.8),'[1]Pricing Schedule'!$J$36,
IF(AND(I525=38000,R525&gt;22.8,R525&lt;=30.2),'[1]Pricing Schedule'!$J$45,
IF(AND(I525=38000,R525&gt;30.2,R525&lt;=45.9),'[1]Pricing Schedule'!$J$54,
IF(AND(I525=38000,R525&gt;45.9,R525&lt;=123.4),'[1]Pricing Schedule'!$J$97,
IF(AND(I525=38000,R525&gt;123.4,R525&lt;=168.2,M525&lt;=10),'[1]Pricing Schedule'!$J$105,
IF(AND(I525=38000,R525&gt;123.4,R525&lt;=168.2,M525&gt;10),'[1]Pricing Schedule'!$J$113,
IF(AND(I525=38000,R525&gt;168.2,R525&lt;=336.4,M525&lt;=10),('[1]Pricing Schedule'!$J$105),
IF(AND(I525=38000,R525&gt;168.2,R525&lt;=336.4,M525&gt;10),('[1]Pricing Schedule'!$J$113),
IF(AND(I525=38000,R525&gt;336.4,R525&lt;=504.6,M525&lt;=10),('[1]Pricing Schedule'!$J$105),
IF(AND(I525=38000,R525&gt;336.4,R525&lt;=504.6,M525&gt;10),('[1]Pricing Schedule'!$J$113),
IF(AND(I525=38000,R525&gt;504.6,R525&lt;=672.8,M525&lt;=10),('[1]Pricing Schedule'!$J$105),
IF(AND(I525=38000,R525&gt;504.6,R525&lt;=672.8,M525&gt;10),('[1]Pricing Schedule'!$J$113),
IF(AND(I525=110000,R525&lt;=12.8,M525&gt;2),'[1]Pricing Schedule'!$J$63,
IF(AND(I525=110000,R525&lt;=12.8,M525&lt;=2),'[1]Pricing Schedule'!$J$97,
IF(AND(I525=110000,R525&gt;12.8,R525&lt;=22.8,M525&gt;3),'[1]Pricing Schedule'!$J$72,
IF(AND(I525=110000,R525&gt;12.8,R525&lt;=22.8,M525&lt;=3),'[1]Pricing Schedule'!$J$97,
IF(AND(I525=110000,R525&gt;22.8,R525&lt;=30.2),'[1]Pricing Schedule'!$J$81,
IF(AND(I525=110000,R525&gt;30.2,R525&lt;=45.9),'[1]Pricing Schedule'!$J$90,
IF(AND(I525=110000,R525&gt;45.9,R525&lt;=123.4),'[1]Pricing Schedule'!$J$97,
IF(AND(I525=110000,R525&gt;123.4,R525&lt;=168.2,M525&lt;=10),'[1]Pricing Schedule'!$J$105,
IF(AND(I525=110000,R525&gt;123.4,R525&lt;=168.2,M525&gt;10),'[1]Pricing Schedule'!$J$113,
IF(AND(I525=110000,R525&gt;168.2,R525&lt;=336.2,M525&lt;=10),('[1]Pricing Schedule'!$J$105),
IF(AND(I525=110000,R525&gt;168.2,R525&lt;=336.2,M525&gt;10),('[1]Pricing Schedule'!$J$113),
IF(AND(I525=110000,R525&gt;336.4,R525&lt;=504.6,M525&lt;=10),('[1]Pricing Schedule'!$J$105),
IF(AND(I525=110000,R525&gt;336.4,R525&lt;=504.6,M525&gt;10),('[1]Pricing Schedule'!$J$113),
IF(AND(I525=110000,R525&gt;504.6,R525&lt;=672.8,M525&lt;=10),('[1]Pricing Schedule'!$J$105),
IF(AND(I525=110000,R525&gt;504.6,R525&lt;=672.8,M525&gt;10),('[1]Pricing Schedule'!$J$113),
IF(AND(I525=110000,R525&gt;672.8,R525&lt;=841,M525&lt;=10),('[1]Pricing Schedule'!$J$105),
IF(AND(I525=110000,R525&gt;672.8,R525&lt;=841,M525&gt;10),('[1]Pricing Schedule'!$J$113),
IF(AND(I525=110000,R525&gt;1682,R525&lt;=1850.2,M525&lt;=10),('[1]Pricing Schedule'!$J$105),
IF(AND(I525=110000,R525&gt;1682,R525&lt;=1850.2,M525&gt;10),('[1]Pricing Schedule'!$J$113),
IF(AND(I525=110000,R525&gt;2018.4,R525&lt;=2186.6,M525&lt;=10),('[1]Pricing Schedule'!$J$105),
IF(AND(I525=110000,R525&gt;2018.4,R525&lt;=2186.6,M525&gt;10),('[1]Pricing Schedule'!$J$113),999999999)))))))))))))))))))))))))))))))))))))))</f>
        <v>4</v>
      </c>
      <c r="U525" s="40">
        <f t="shared" si="54"/>
        <v>149730.95238095237</v>
      </c>
      <c r="V525" s="41">
        <f t="shared" si="55"/>
        <v>6.6786458250512828</v>
      </c>
      <c r="Y525" s="23">
        <v>642</v>
      </c>
      <c r="Z525" s="23">
        <v>635</v>
      </c>
      <c r="AR525" s="35"/>
    </row>
    <row r="526" spans="1:44">
      <c r="A526" s="23">
        <v>526</v>
      </c>
      <c r="B526" s="23">
        <v>526</v>
      </c>
      <c r="C526" s="23" t="s">
        <v>945</v>
      </c>
      <c r="D526" s="23" t="s">
        <v>110</v>
      </c>
      <c r="E526" s="23" t="s">
        <v>110</v>
      </c>
      <c r="F526" s="23" t="s">
        <v>156</v>
      </c>
      <c r="G526" s="23" t="s">
        <v>157</v>
      </c>
      <c r="H526" s="23" t="s">
        <v>113</v>
      </c>
      <c r="I526" s="13">
        <v>38000</v>
      </c>
      <c r="J526" s="13">
        <v>38000</v>
      </c>
      <c r="K526" s="13">
        <v>20000</v>
      </c>
      <c r="L526" s="24">
        <v>6.867</v>
      </c>
      <c r="M526" s="37">
        <f t="shared" si="50"/>
        <v>7</v>
      </c>
      <c r="N526" s="24">
        <v>0.21</v>
      </c>
      <c r="O526" s="13">
        <v>2</v>
      </c>
      <c r="P526" s="36">
        <f t="shared" si="51"/>
        <v>0.21</v>
      </c>
      <c r="Q526" s="38">
        <f t="shared" si="52"/>
        <v>4.2</v>
      </c>
      <c r="R526" s="37">
        <f t="shared" si="53"/>
        <v>4.2</v>
      </c>
      <c r="S526" s="39">
        <f>IF(AND(I526=38000,R526&lt;=4.5,M526&gt;8),'[1]Pricing Schedule'!$F$8+('[1]Pricing Schedule'!$F$9*M526),
IF(AND(I526=38000,R526&lt;=4.5,M526&lt;=8),'[1]Pricing Schedule'!$F$34+('[1]Pricing Schedule'!$F$36*M526),
IF(AND(I526=38000,R526&gt;4.5,R526&lt;=9,M526&gt;8),'[1]Pricing Schedule'!$F$17+('[1]Pricing Schedule'!$F$18*M526),
IF(AND(I526=38000,R526&gt;4.5,R526&lt;=9,M526&lt;=8),'[1]Pricing Schedule'!$F$34+('[1]Pricing Schedule'!$F$36*M526),
IF(AND(I526=38000,R526&gt;9,R526&lt;=12.8,M526&gt;8),'[1]Pricing Schedule'!$F$26+('[1]Pricing Schedule'!$F$27*M526),
IF(AND(I526=38000,R526&gt;9,R526&lt;=12.8,M526&lt;=8),'[1]Pricing Schedule'!$F$34+('[1]Pricing Schedule'!$F$36*M526),
IF(AND(I526=38000,R526&gt;12.8,R526&lt;=22.8),'[1]Pricing Schedule'!$F$34+('[1]Pricing Schedule'!$F$36*M526),
IF(AND(I526=38000,R526&gt;22.8,R526&lt;=30.2),'[1]Pricing Schedule'!$F$43+('[1]Pricing Schedule'!$F$45*M526),
IF(AND(I526=38000,R526&gt;30.2,R526&lt;=45.9),'[1]Pricing Schedule'!$F$52+('[1]Pricing Schedule'!$F$54*M526),
IF(AND(I526=38000,R526&gt;45.9,R526&lt;=123.4),'[1]Pricing Schedule'!$F$96+('[1]Pricing Schedule'!$F$97*M526),
IF(AND(I526=38000,R526&gt;123.4,R526&lt;=168.2,M526&lt;=10),'[1]Pricing Schedule'!$F$103+('[1]Pricing Schedule'!$F$105*M526),
IF(AND(I526=38000,R526&gt;123.4,R526&lt;=168.2,M526&gt;10),'[1]Pricing Schedule'!$F$111+('[1]Pricing Schedule'!$F$113*M526),
IF(AND(I526=38000,R526&gt;157.4,R526&lt;=336.4,M526&lt;=10),('[1]Pricing Schedule'!$F$103+('[1]Pricing Schedule'!$F$105*M526))*2,
IF(AND(I526=38000,R526&gt;157.4,R526&lt;=336.4,M526&gt;10),('[1]Pricing Schedule'!$F$111+('[1]Pricing Schedule'!$F$113*M526))*2,
IF(AND(I526=38000,R526&gt;314.8,R526&lt;=504.6,M526&lt;=10),('[1]Pricing Schedule'!$F$103+('[1]Pricing Schedule'!$F$105*M526))*3,
IF(AND(I526=38000,R526&gt;314.8,R526&lt;=504.6,M526&gt;10),('[1]Pricing Schedule'!$F$111+('[1]Pricing Schedule'!$F$113*M526))*3,
IF(AND(I526=38000,R526&gt;472.2,R526&lt;=672.8,M526&lt;=10),('[1]Pricing Schedule'!$F$103+('[1]Pricing Schedule'!$F$105*M526))*4,
IF(AND(I526=38000,R526&gt;472.2,R526&lt;=672.8,M526&gt;10),('[1]Pricing Schedule'!$F$111+('[1]Pricing Schedule'!$F$113*M526))*4,
IF(AND(I526=110000,R526&lt;=12.8,M526&gt;2),'[1]Pricing Schedule'!$F$62+('[1]Pricing Schedule'!$F$63*M526),
IF(AND(I526=110000,R526&lt;=12.8,M526&lt;=2),'[1]Pricing Schedule'!$F$96+('[1]Pricing Schedule'!$F$97*M526),
IF(AND(I526=110000,R526&gt;12.8,R526&lt;=22.8,M526&gt;3),'[1]Pricing Schedule'!$F$71+('[1]Pricing Schedule'!$F$72*M526),
IF(AND(I526=110000,R526&gt;12.8,R526&lt;=22.8,M526&lt;=3),'[1]Pricing Schedule'!$F$96+('[1]Pricing Schedule'!$F$97*M526),
IF(AND(I526=110000,R526&gt;22.8,R526&lt;=30.2),'[1]Pricing Schedule'!$F$80+('[1]Pricing Schedule'!$F$81*M526),
IF(AND(I526=110000,R526&gt;30.2,R526&lt;=45.9),'[1]Pricing Schedule'!$F$89+('[1]Pricing Schedule'!$F$90*M526),
IF(AND(I526=110000,R526&gt;45.9,R526&lt;=123.4),'[1]Pricing Schedule'!$F$96+('[1]Pricing Schedule'!$F$97*M526),
IF(AND(I526=110000,R526&gt;123.4,R526&lt;=168.2,M526&lt;=10),'[1]Pricing Schedule'!$F$103+('[1]Pricing Schedule'!$F$105*M526),
IF(AND(I526=110000,R526&gt;123.4,R526&lt;=168.2,M526&gt;10),'[1]Pricing Schedule'!$F$111+('[1]Pricing Schedule'!$F$113*M526),
IF(AND(I526=110000,R526&gt;168.2,R526&lt;=336.4,M526&lt;=10),('[1]Pricing Schedule'!$F$103+('[1]Pricing Schedule'!$F$105*M526))*2,
IF(AND(I526=110000,R526&gt;168.2,R526&lt;=336.4,M526&gt;10),('[1]Pricing Schedule'!$F$111+('[1]Pricing Schedule'!$F$113*M526))*2,
IF(AND(I526=110000,R526&gt;336.4,R526&lt;=504.6,M526&lt;=10),('[1]Pricing Schedule'!$F$103+('[1]Pricing Schedule'!$F$105*M526))*3,
IF(AND(I526=110000,R526&gt;336.4,R526&lt;=504.6,M526&gt;10),('[1]Pricing Schedule'!$F$111+('[1]Pricing Schedule'!$F$113*M526))*3,
IF(AND(I526=110000,R526&gt;504.6,R526&lt;=672.8,M526&lt;=10),('[1]Pricing Schedule'!$F$103+('[1]Pricing Schedule'!$F$105*M526))*4,
IF(AND(I526=110000,R526&gt;504.6,R526&lt;=672.8,M526&gt;10),('[1]Pricing Schedule'!$F$111+('[1]Pricing Schedule'!$F$113*M526))*4,
IF(AND(I526=110000,R526&gt;672.8,R526&lt;=841,M526&lt;=10),('[1]Pricing Schedule'!$F$103+('[1]Pricing Schedule'!$F$105*M526))*5,
IF(AND(I526=110000,R526&gt;672.8,R526&lt;=841,M526&gt;10),('[1]Pricing Schedule'!$F$111+('[1]Pricing Schedule'!$F$113*M526))*5,
IF(AND(I526=110000,R526&gt;672.8,R526&lt;=841,M526&lt;=10),('[1]Pricing Schedule'!$F$103+('[1]Pricing Schedule'!$F$105*M526))*5,
IF(AND(I526=110000,R526&gt;672.8,R526&lt;=841,M526&gt;10),('[1]Pricing Schedule'!$F$111+('[1]Pricing Schedule'!$F$113*M526))*5,
IF(AND(I526=110000,R526&gt;1345.6,R526&lt;=1513.8,M526&lt;=10),('[1]Pricing Schedule'!$F$103+('[1]Pricing Schedule'!$F$105*M526))*9,
IF(AND(I526=110000,R526&gt;1345.6,R526&lt;=1513.8,M526&gt;10),('[1]Pricing Schedule'!$F$111+('[1]Pricing Schedule'!$F$113*M526))*9,
9999999999)))))))))))))))))))))))))))))))))))))))</f>
        <v>839680</v>
      </c>
      <c r="T526" s="21">
        <f>IF(AND(I526=38000,R526&lt;=4.5,M526&gt;8),'[1]Pricing Schedule'!$J$9,
IF(AND(I526=38000,R526&lt;=4.5,M526&lt;=8),'[1]Pricing Schedule'!$J$36,
IF(AND(I526=38000,R526&gt;4.5,R526&lt;=9,M526&gt;8),'[1]Pricing Schedule'!$J$18,
IF(AND(I526=38000,R526&gt;4.5,R526&lt;=9,M526&lt;=8),'[1]Pricing Schedule'!$J$36,
IF(AND(I526=38000,R526&gt;9,R526&lt;=12.8,M526&gt;8),'[1]Pricing Schedule'!$J$27,
IF(AND(I526=38000,R526&gt;9,R526&lt;=12.8,M526&lt;=8),'[1]Pricing Schedule'!$J$36,
IF(AND(I526=38000,R526&gt;12.8,R526&lt;=22.8),'[1]Pricing Schedule'!$J$36,
IF(AND(I526=38000,R526&gt;22.8,R526&lt;=30.2),'[1]Pricing Schedule'!$J$45,
IF(AND(I526=38000,R526&gt;30.2,R526&lt;=45.9),'[1]Pricing Schedule'!$J$54,
IF(AND(I526=38000,R526&gt;45.9,R526&lt;=123.4),'[1]Pricing Schedule'!$J$97,
IF(AND(I526=38000,R526&gt;123.4,R526&lt;=168.2,M526&lt;=10),'[1]Pricing Schedule'!$J$105,
IF(AND(I526=38000,R526&gt;123.4,R526&lt;=168.2,M526&gt;10),'[1]Pricing Schedule'!$J$113,
IF(AND(I526=38000,R526&gt;168.2,R526&lt;=336.4,M526&lt;=10),('[1]Pricing Schedule'!$J$105),
IF(AND(I526=38000,R526&gt;168.2,R526&lt;=336.4,M526&gt;10),('[1]Pricing Schedule'!$J$113),
IF(AND(I526=38000,R526&gt;336.4,R526&lt;=504.6,M526&lt;=10),('[1]Pricing Schedule'!$J$105),
IF(AND(I526=38000,R526&gt;336.4,R526&lt;=504.6,M526&gt;10),('[1]Pricing Schedule'!$J$113),
IF(AND(I526=38000,R526&gt;504.6,R526&lt;=672.8,M526&lt;=10),('[1]Pricing Schedule'!$J$105),
IF(AND(I526=38000,R526&gt;504.6,R526&lt;=672.8,M526&gt;10),('[1]Pricing Schedule'!$J$113),
IF(AND(I526=110000,R526&lt;=12.8,M526&gt;2),'[1]Pricing Schedule'!$J$63,
IF(AND(I526=110000,R526&lt;=12.8,M526&lt;=2),'[1]Pricing Schedule'!$J$97,
IF(AND(I526=110000,R526&gt;12.8,R526&lt;=22.8,M526&gt;3),'[1]Pricing Schedule'!$J$72,
IF(AND(I526=110000,R526&gt;12.8,R526&lt;=22.8,M526&lt;=3),'[1]Pricing Schedule'!$J$97,
IF(AND(I526=110000,R526&gt;22.8,R526&lt;=30.2),'[1]Pricing Schedule'!$J$81,
IF(AND(I526=110000,R526&gt;30.2,R526&lt;=45.9),'[1]Pricing Schedule'!$J$90,
IF(AND(I526=110000,R526&gt;45.9,R526&lt;=123.4),'[1]Pricing Schedule'!$J$97,
IF(AND(I526=110000,R526&gt;123.4,R526&lt;=168.2,M526&lt;=10),'[1]Pricing Schedule'!$J$105,
IF(AND(I526=110000,R526&gt;123.4,R526&lt;=168.2,M526&gt;10),'[1]Pricing Schedule'!$J$113,
IF(AND(I526=110000,R526&gt;168.2,R526&lt;=336.2,M526&lt;=10),('[1]Pricing Schedule'!$J$105),
IF(AND(I526=110000,R526&gt;168.2,R526&lt;=336.2,M526&gt;10),('[1]Pricing Schedule'!$J$113),
IF(AND(I526=110000,R526&gt;336.4,R526&lt;=504.6,M526&lt;=10),('[1]Pricing Schedule'!$J$105),
IF(AND(I526=110000,R526&gt;336.4,R526&lt;=504.6,M526&gt;10),('[1]Pricing Schedule'!$J$113),
IF(AND(I526=110000,R526&gt;504.6,R526&lt;=672.8,M526&lt;=10),('[1]Pricing Schedule'!$J$105),
IF(AND(I526=110000,R526&gt;504.6,R526&lt;=672.8,M526&gt;10),('[1]Pricing Schedule'!$J$113),
IF(AND(I526=110000,R526&gt;672.8,R526&lt;=841,M526&lt;=10),('[1]Pricing Schedule'!$J$105),
IF(AND(I526=110000,R526&gt;672.8,R526&lt;=841,M526&gt;10),('[1]Pricing Schedule'!$J$113),
IF(AND(I526=110000,R526&gt;1682,R526&lt;=1850.2,M526&lt;=10),('[1]Pricing Schedule'!$J$105),
IF(AND(I526=110000,R526&gt;1682,R526&lt;=1850.2,M526&gt;10),('[1]Pricing Schedule'!$J$113),
IF(AND(I526=110000,R526&gt;2018.4,R526&lt;=2186.6,M526&lt;=10),('[1]Pricing Schedule'!$J$105),
IF(AND(I526=110000,R526&gt;2018.4,R526&lt;=2186.6,M526&gt;10),('[1]Pricing Schedule'!$J$113),999999999)))))))))))))))))))))))))))))))))))))))</f>
        <v>4</v>
      </c>
      <c r="U526" s="40">
        <f t="shared" si="54"/>
        <v>199923.80952380953</v>
      </c>
      <c r="V526" s="41">
        <f t="shared" si="55"/>
        <v>5.0019054878048781</v>
      </c>
      <c r="Y526" s="23">
        <v>337</v>
      </c>
      <c r="Z526" s="23">
        <v>635</v>
      </c>
      <c r="AR526" s="35"/>
    </row>
    <row r="527" spans="1:44">
      <c r="A527" s="23">
        <v>527</v>
      </c>
      <c r="B527" s="23">
        <v>527</v>
      </c>
      <c r="C527" s="23" t="s">
        <v>946</v>
      </c>
      <c r="D527" s="23" t="s">
        <v>110</v>
      </c>
      <c r="E527" s="23" t="s">
        <v>110</v>
      </c>
      <c r="F527" s="23" t="s">
        <v>947</v>
      </c>
      <c r="G527" s="23" t="s">
        <v>948</v>
      </c>
      <c r="H527" s="23" t="s">
        <v>113</v>
      </c>
      <c r="I527" s="13">
        <v>38000</v>
      </c>
      <c r="J527" s="13">
        <v>38000</v>
      </c>
      <c r="K527" s="13">
        <v>20000</v>
      </c>
      <c r="L527" s="24">
        <v>5.1890000000000001</v>
      </c>
      <c r="M527" s="37">
        <f t="shared" si="50"/>
        <v>6</v>
      </c>
      <c r="N527" s="24">
        <v>0.14699999999999999</v>
      </c>
      <c r="O527" s="13">
        <v>2</v>
      </c>
      <c r="P527" s="36">
        <f t="shared" si="51"/>
        <v>0.14699999999999999</v>
      </c>
      <c r="Q527" s="38">
        <f t="shared" si="52"/>
        <v>4.2</v>
      </c>
      <c r="R527" s="37">
        <f t="shared" si="53"/>
        <v>4.2</v>
      </c>
      <c r="S527" s="39">
        <f>IF(AND(I527=38000,R527&lt;=4.5,M527&gt;8),'[1]Pricing Schedule'!$F$8+('[1]Pricing Schedule'!$F$9*M527),
IF(AND(I527=38000,R527&lt;=4.5,M527&lt;=8),'[1]Pricing Schedule'!$F$34+('[1]Pricing Schedule'!$F$36*M527),
IF(AND(I527=38000,R527&gt;4.5,R527&lt;=9,M527&gt;8),'[1]Pricing Schedule'!$F$17+('[1]Pricing Schedule'!$F$18*M527),
IF(AND(I527=38000,R527&gt;4.5,R527&lt;=9,M527&lt;=8),'[1]Pricing Schedule'!$F$34+('[1]Pricing Schedule'!$F$36*M527),
IF(AND(I527=38000,R527&gt;9,R527&lt;=12.8,M527&gt;8),'[1]Pricing Schedule'!$F$26+('[1]Pricing Schedule'!$F$27*M527),
IF(AND(I527=38000,R527&gt;9,R527&lt;=12.8,M527&lt;=8),'[1]Pricing Schedule'!$F$34+('[1]Pricing Schedule'!$F$36*M527),
IF(AND(I527=38000,R527&gt;12.8,R527&lt;=22.8),'[1]Pricing Schedule'!$F$34+('[1]Pricing Schedule'!$F$36*M527),
IF(AND(I527=38000,R527&gt;22.8,R527&lt;=30.2),'[1]Pricing Schedule'!$F$43+('[1]Pricing Schedule'!$F$45*M527),
IF(AND(I527=38000,R527&gt;30.2,R527&lt;=45.9),'[1]Pricing Schedule'!$F$52+('[1]Pricing Schedule'!$F$54*M527),
IF(AND(I527=38000,R527&gt;45.9,R527&lt;=123.4),'[1]Pricing Schedule'!$F$96+('[1]Pricing Schedule'!$F$97*M527),
IF(AND(I527=38000,R527&gt;123.4,R527&lt;=168.2,M527&lt;=10),'[1]Pricing Schedule'!$F$103+('[1]Pricing Schedule'!$F$105*M527),
IF(AND(I527=38000,R527&gt;123.4,R527&lt;=168.2,M527&gt;10),'[1]Pricing Schedule'!$F$111+('[1]Pricing Schedule'!$F$113*M527),
IF(AND(I527=38000,R527&gt;157.4,R527&lt;=336.4,M527&lt;=10),('[1]Pricing Schedule'!$F$103+('[1]Pricing Schedule'!$F$105*M527))*2,
IF(AND(I527=38000,R527&gt;157.4,R527&lt;=336.4,M527&gt;10),('[1]Pricing Schedule'!$F$111+('[1]Pricing Schedule'!$F$113*M527))*2,
IF(AND(I527=38000,R527&gt;314.8,R527&lt;=504.6,M527&lt;=10),('[1]Pricing Schedule'!$F$103+('[1]Pricing Schedule'!$F$105*M527))*3,
IF(AND(I527=38000,R527&gt;314.8,R527&lt;=504.6,M527&gt;10),('[1]Pricing Schedule'!$F$111+('[1]Pricing Schedule'!$F$113*M527))*3,
IF(AND(I527=38000,R527&gt;472.2,R527&lt;=672.8,M527&lt;=10),('[1]Pricing Schedule'!$F$103+('[1]Pricing Schedule'!$F$105*M527))*4,
IF(AND(I527=38000,R527&gt;472.2,R527&lt;=672.8,M527&gt;10),('[1]Pricing Schedule'!$F$111+('[1]Pricing Schedule'!$F$113*M527))*4,
IF(AND(I527=110000,R527&lt;=12.8,M527&gt;2),'[1]Pricing Schedule'!$F$62+('[1]Pricing Schedule'!$F$63*M527),
IF(AND(I527=110000,R527&lt;=12.8,M527&lt;=2),'[1]Pricing Schedule'!$F$96+('[1]Pricing Schedule'!$F$97*M527),
IF(AND(I527=110000,R527&gt;12.8,R527&lt;=22.8,M527&gt;3),'[1]Pricing Schedule'!$F$71+('[1]Pricing Schedule'!$F$72*M527),
IF(AND(I527=110000,R527&gt;12.8,R527&lt;=22.8,M527&lt;=3),'[1]Pricing Schedule'!$F$96+('[1]Pricing Schedule'!$F$97*M527),
IF(AND(I527=110000,R527&gt;22.8,R527&lt;=30.2),'[1]Pricing Schedule'!$F$80+('[1]Pricing Schedule'!$F$81*M527),
IF(AND(I527=110000,R527&gt;30.2,R527&lt;=45.9),'[1]Pricing Schedule'!$F$89+('[1]Pricing Schedule'!$F$90*M527),
IF(AND(I527=110000,R527&gt;45.9,R527&lt;=123.4),'[1]Pricing Schedule'!$F$96+('[1]Pricing Schedule'!$F$97*M527),
IF(AND(I527=110000,R527&gt;123.4,R527&lt;=168.2,M527&lt;=10),'[1]Pricing Schedule'!$F$103+('[1]Pricing Schedule'!$F$105*M527),
IF(AND(I527=110000,R527&gt;123.4,R527&lt;=168.2,M527&gt;10),'[1]Pricing Schedule'!$F$111+('[1]Pricing Schedule'!$F$113*M527),
IF(AND(I527=110000,R527&gt;168.2,R527&lt;=336.4,M527&lt;=10),('[1]Pricing Schedule'!$F$103+('[1]Pricing Schedule'!$F$105*M527))*2,
IF(AND(I527=110000,R527&gt;168.2,R527&lt;=336.4,M527&gt;10),('[1]Pricing Schedule'!$F$111+('[1]Pricing Schedule'!$F$113*M527))*2,
IF(AND(I527=110000,R527&gt;336.4,R527&lt;=504.6,M527&lt;=10),('[1]Pricing Schedule'!$F$103+('[1]Pricing Schedule'!$F$105*M527))*3,
IF(AND(I527=110000,R527&gt;336.4,R527&lt;=504.6,M527&gt;10),('[1]Pricing Schedule'!$F$111+('[1]Pricing Schedule'!$F$113*M527))*3,
IF(AND(I527=110000,R527&gt;504.6,R527&lt;=672.8,M527&lt;=10),('[1]Pricing Schedule'!$F$103+('[1]Pricing Schedule'!$F$105*M527))*4,
IF(AND(I527=110000,R527&gt;504.6,R527&lt;=672.8,M527&gt;10),('[1]Pricing Schedule'!$F$111+('[1]Pricing Schedule'!$F$113*M527))*4,
IF(AND(I527=110000,R527&gt;672.8,R527&lt;=841,M527&lt;=10),('[1]Pricing Schedule'!$F$103+('[1]Pricing Schedule'!$F$105*M527))*5,
IF(AND(I527=110000,R527&gt;672.8,R527&lt;=841,M527&gt;10),('[1]Pricing Schedule'!$F$111+('[1]Pricing Schedule'!$F$113*M527))*5,
IF(AND(I527=110000,R527&gt;672.8,R527&lt;=841,M527&lt;=10),('[1]Pricing Schedule'!$F$103+('[1]Pricing Schedule'!$F$105*M527))*5,
IF(AND(I527=110000,R527&gt;672.8,R527&lt;=841,M527&gt;10),('[1]Pricing Schedule'!$F$111+('[1]Pricing Schedule'!$F$113*M527))*5,
IF(AND(I527=110000,R527&gt;1345.6,R527&lt;=1513.8,M527&lt;=10),('[1]Pricing Schedule'!$F$103+('[1]Pricing Schedule'!$F$105*M527))*9,
IF(AND(I527=110000,R527&gt;1345.6,R527&lt;=1513.8,M527&gt;10),('[1]Pricing Schedule'!$F$111+('[1]Pricing Schedule'!$F$113*M527))*9,
9999999999)))))))))))))))))))))))))))))))))))))))</f>
        <v>769410</v>
      </c>
      <c r="T527" s="21">
        <f>IF(AND(I527=38000,R527&lt;=4.5,M527&gt;8),'[1]Pricing Schedule'!$J$9,
IF(AND(I527=38000,R527&lt;=4.5,M527&lt;=8),'[1]Pricing Schedule'!$J$36,
IF(AND(I527=38000,R527&gt;4.5,R527&lt;=9,M527&gt;8),'[1]Pricing Schedule'!$J$18,
IF(AND(I527=38000,R527&gt;4.5,R527&lt;=9,M527&lt;=8),'[1]Pricing Schedule'!$J$36,
IF(AND(I527=38000,R527&gt;9,R527&lt;=12.8,M527&gt;8),'[1]Pricing Schedule'!$J$27,
IF(AND(I527=38000,R527&gt;9,R527&lt;=12.8,M527&lt;=8),'[1]Pricing Schedule'!$J$36,
IF(AND(I527=38000,R527&gt;12.8,R527&lt;=22.8),'[1]Pricing Schedule'!$J$36,
IF(AND(I527=38000,R527&gt;22.8,R527&lt;=30.2),'[1]Pricing Schedule'!$J$45,
IF(AND(I527=38000,R527&gt;30.2,R527&lt;=45.9),'[1]Pricing Schedule'!$J$54,
IF(AND(I527=38000,R527&gt;45.9,R527&lt;=123.4),'[1]Pricing Schedule'!$J$97,
IF(AND(I527=38000,R527&gt;123.4,R527&lt;=168.2,M527&lt;=10),'[1]Pricing Schedule'!$J$105,
IF(AND(I527=38000,R527&gt;123.4,R527&lt;=168.2,M527&gt;10),'[1]Pricing Schedule'!$J$113,
IF(AND(I527=38000,R527&gt;168.2,R527&lt;=336.4,M527&lt;=10),('[1]Pricing Schedule'!$J$105),
IF(AND(I527=38000,R527&gt;168.2,R527&lt;=336.4,M527&gt;10),('[1]Pricing Schedule'!$J$113),
IF(AND(I527=38000,R527&gt;336.4,R527&lt;=504.6,M527&lt;=10),('[1]Pricing Schedule'!$J$105),
IF(AND(I527=38000,R527&gt;336.4,R527&lt;=504.6,M527&gt;10),('[1]Pricing Schedule'!$J$113),
IF(AND(I527=38000,R527&gt;504.6,R527&lt;=672.8,M527&lt;=10),('[1]Pricing Schedule'!$J$105),
IF(AND(I527=38000,R527&gt;504.6,R527&lt;=672.8,M527&gt;10),('[1]Pricing Schedule'!$J$113),
IF(AND(I527=110000,R527&lt;=12.8,M527&gt;2),'[1]Pricing Schedule'!$J$63,
IF(AND(I527=110000,R527&lt;=12.8,M527&lt;=2),'[1]Pricing Schedule'!$J$97,
IF(AND(I527=110000,R527&gt;12.8,R527&lt;=22.8,M527&gt;3),'[1]Pricing Schedule'!$J$72,
IF(AND(I527=110000,R527&gt;12.8,R527&lt;=22.8,M527&lt;=3),'[1]Pricing Schedule'!$J$97,
IF(AND(I527=110000,R527&gt;22.8,R527&lt;=30.2),'[1]Pricing Schedule'!$J$81,
IF(AND(I527=110000,R527&gt;30.2,R527&lt;=45.9),'[1]Pricing Schedule'!$J$90,
IF(AND(I527=110000,R527&gt;45.9,R527&lt;=123.4),'[1]Pricing Schedule'!$J$97,
IF(AND(I527=110000,R527&gt;123.4,R527&lt;=168.2,M527&lt;=10),'[1]Pricing Schedule'!$J$105,
IF(AND(I527=110000,R527&gt;123.4,R527&lt;=168.2,M527&gt;10),'[1]Pricing Schedule'!$J$113,
IF(AND(I527=110000,R527&gt;168.2,R527&lt;=336.2,M527&lt;=10),('[1]Pricing Schedule'!$J$105),
IF(AND(I527=110000,R527&gt;168.2,R527&lt;=336.2,M527&gt;10),('[1]Pricing Schedule'!$J$113),
IF(AND(I527=110000,R527&gt;336.4,R527&lt;=504.6,M527&lt;=10),('[1]Pricing Schedule'!$J$105),
IF(AND(I527=110000,R527&gt;336.4,R527&lt;=504.6,M527&gt;10),('[1]Pricing Schedule'!$J$113),
IF(AND(I527=110000,R527&gt;504.6,R527&lt;=672.8,M527&lt;=10),('[1]Pricing Schedule'!$J$105),
IF(AND(I527=110000,R527&gt;504.6,R527&lt;=672.8,M527&gt;10),('[1]Pricing Schedule'!$J$113),
IF(AND(I527=110000,R527&gt;672.8,R527&lt;=841,M527&lt;=10),('[1]Pricing Schedule'!$J$105),
IF(AND(I527=110000,R527&gt;672.8,R527&lt;=841,M527&gt;10),('[1]Pricing Schedule'!$J$113),
IF(AND(I527=110000,R527&gt;1682,R527&lt;=1850.2,M527&lt;=10),('[1]Pricing Schedule'!$J$105),
IF(AND(I527=110000,R527&gt;1682,R527&lt;=1850.2,M527&gt;10),('[1]Pricing Schedule'!$J$113),
IF(AND(I527=110000,R527&gt;2018.4,R527&lt;=2186.6,M527&lt;=10),('[1]Pricing Schedule'!$J$105),
IF(AND(I527=110000,R527&gt;2018.4,R527&lt;=2186.6,M527&gt;10),('[1]Pricing Schedule'!$J$113),999999999)))))))))))))))))))))))))))))))))))))))</f>
        <v>4</v>
      </c>
      <c r="U527" s="40">
        <f t="shared" si="54"/>
        <v>183192.85714285713</v>
      </c>
      <c r="V527" s="41">
        <f t="shared" si="55"/>
        <v>5.4587281163488903</v>
      </c>
      <c r="Y527" s="23">
        <v>387</v>
      </c>
      <c r="Z527" s="23">
        <v>555</v>
      </c>
      <c r="AR527" s="35"/>
    </row>
    <row r="528" spans="1:44">
      <c r="A528" s="23">
        <v>528</v>
      </c>
      <c r="B528" s="23">
        <v>528</v>
      </c>
      <c r="C528" s="23" t="s">
        <v>949</v>
      </c>
      <c r="D528" s="23" t="s">
        <v>131</v>
      </c>
      <c r="E528" s="23" t="s">
        <v>131</v>
      </c>
      <c r="F528" s="23" t="s">
        <v>233</v>
      </c>
      <c r="G528" s="23" t="s">
        <v>234</v>
      </c>
      <c r="H528" s="23" t="s">
        <v>113</v>
      </c>
      <c r="I528" s="13">
        <v>38000</v>
      </c>
      <c r="J528" s="13">
        <v>38000</v>
      </c>
      <c r="K528" s="23" t="s">
        <v>119</v>
      </c>
      <c r="L528" s="24">
        <v>20.277999999999999</v>
      </c>
      <c r="M528" s="37">
        <f t="shared" si="50"/>
        <v>21</v>
      </c>
      <c r="N528" s="24">
        <v>0.33</v>
      </c>
      <c r="O528" s="13">
        <v>2</v>
      </c>
      <c r="P528" s="36">
        <f t="shared" si="51"/>
        <v>0.33</v>
      </c>
      <c r="Q528" s="38">
        <f t="shared" si="52"/>
        <v>4.2</v>
      </c>
      <c r="R528" s="37">
        <f t="shared" si="53"/>
        <v>4.2</v>
      </c>
      <c r="S528" s="39">
        <f>IF(AND(I528=38000,R528&lt;=4.5,M528&gt;8),'[1]Pricing Schedule'!$F$8+('[1]Pricing Schedule'!$F$9*M528),
IF(AND(I528=38000,R528&lt;=4.5,M528&lt;=8),'[1]Pricing Schedule'!$F$34+('[1]Pricing Schedule'!$F$36*M528),
IF(AND(I528=38000,R528&gt;4.5,R528&lt;=9,M528&gt;8),'[1]Pricing Schedule'!$F$17+('[1]Pricing Schedule'!$F$18*M528),
IF(AND(I528=38000,R528&gt;4.5,R528&lt;=9,M528&lt;=8),'[1]Pricing Schedule'!$F$34+('[1]Pricing Schedule'!$F$36*M528),
IF(AND(I528=38000,R528&gt;9,R528&lt;=12.8,M528&gt;8),'[1]Pricing Schedule'!$F$26+('[1]Pricing Schedule'!$F$27*M528),
IF(AND(I528=38000,R528&gt;9,R528&lt;=12.8,M528&lt;=8),'[1]Pricing Schedule'!$F$34+('[1]Pricing Schedule'!$F$36*M528),
IF(AND(I528=38000,R528&gt;12.8,R528&lt;=22.8),'[1]Pricing Schedule'!$F$34+('[1]Pricing Schedule'!$F$36*M528),
IF(AND(I528=38000,R528&gt;22.8,R528&lt;=30.2),'[1]Pricing Schedule'!$F$43+('[1]Pricing Schedule'!$F$45*M528),
IF(AND(I528=38000,R528&gt;30.2,R528&lt;=45.9),'[1]Pricing Schedule'!$F$52+('[1]Pricing Schedule'!$F$54*M528),
IF(AND(I528=38000,R528&gt;45.9,R528&lt;=123.4),'[1]Pricing Schedule'!$F$96+('[1]Pricing Schedule'!$F$97*M528),
IF(AND(I528=38000,R528&gt;123.4,R528&lt;=168.2,M528&lt;=10),'[1]Pricing Schedule'!$F$103+('[1]Pricing Schedule'!$F$105*M528),
IF(AND(I528=38000,R528&gt;123.4,R528&lt;=168.2,M528&gt;10),'[1]Pricing Schedule'!$F$111+('[1]Pricing Schedule'!$F$113*M528),
IF(AND(I528=38000,R528&gt;157.4,R528&lt;=336.4,M528&lt;=10),('[1]Pricing Schedule'!$F$103+('[1]Pricing Schedule'!$F$105*M528))*2,
IF(AND(I528=38000,R528&gt;157.4,R528&lt;=336.4,M528&gt;10),('[1]Pricing Schedule'!$F$111+('[1]Pricing Schedule'!$F$113*M528))*2,
IF(AND(I528=38000,R528&gt;314.8,R528&lt;=504.6,M528&lt;=10),('[1]Pricing Schedule'!$F$103+('[1]Pricing Schedule'!$F$105*M528))*3,
IF(AND(I528=38000,R528&gt;314.8,R528&lt;=504.6,M528&gt;10),('[1]Pricing Schedule'!$F$111+('[1]Pricing Schedule'!$F$113*M528))*3,
IF(AND(I528=38000,R528&gt;472.2,R528&lt;=672.8,M528&lt;=10),('[1]Pricing Schedule'!$F$103+('[1]Pricing Schedule'!$F$105*M528))*4,
IF(AND(I528=38000,R528&gt;472.2,R528&lt;=672.8,M528&gt;10),('[1]Pricing Schedule'!$F$111+('[1]Pricing Schedule'!$F$113*M528))*4,
IF(AND(I528=110000,R528&lt;=12.8,M528&gt;2),'[1]Pricing Schedule'!$F$62+('[1]Pricing Schedule'!$F$63*M528),
IF(AND(I528=110000,R528&lt;=12.8,M528&lt;=2),'[1]Pricing Schedule'!$F$96+('[1]Pricing Schedule'!$F$97*M528),
IF(AND(I528=110000,R528&gt;12.8,R528&lt;=22.8,M528&gt;3),'[1]Pricing Schedule'!$F$71+('[1]Pricing Schedule'!$F$72*M528),
IF(AND(I528=110000,R528&gt;12.8,R528&lt;=22.8,M528&lt;=3),'[1]Pricing Schedule'!$F$96+('[1]Pricing Schedule'!$F$97*M528),
IF(AND(I528=110000,R528&gt;22.8,R528&lt;=30.2),'[1]Pricing Schedule'!$F$80+('[1]Pricing Schedule'!$F$81*M528),
IF(AND(I528=110000,R528&gt;30.2,R528&lt;=45.9),'[1]Pricing Schedule'!$F$89+('[1]Pricing Schedule'!$F$90*M528),
IF(AND(I528=110000,R528&gt;45.9,R528&lt;=123.4),'[1]Pricing Schedule'!$F$96+('[1]Pricing Schedule'!$F$97*M528),
IF(AND(I528=110000,R528&gt;123.4,R528&lt;=168.2,M528&lt;=10),'[1]Pricing Schedule'!$F$103+('[1]Pricing Schedule'!$F$105*M528),
IF(AND(I528=110000,R528&gt;123.4,R528&lt;=168.2,M528&gt;10),'[1]Pricing Schedule'!$F$111+('[1]Pricing Schedule'!$F$113*M528),
IF(AND(I528=110000,R528&gt;168.2,R528&lt;=336.4,M528&lt;=10),('[1]Pricing Schedule'!$F$103+('[1]Pricing Schedule'!$F$105*M528))*2,
IF(AND(I528=110000,R528&gt;168.2,R528&lt;=336.4,M528&gt;10),('[1]Pricing Schedule'!$F$111+('[1]Pricing Schedule'!$F$113*M528))*2,
IF(AND(I528=110000,R528&gt;336.4,R528&lt;=504.6,M528&lt;=10),('[1]Pricing Schedule'!$F$103+('[1]Pricing Schedule'!$F$105*M528))*3,
IF(AND(I528=110000,R528&gt;336.4,R528&lt;=504.6,M528&gt;10),('[1]Pricing Schedule'!$F$111+('[1]Pricing Schedule'!$F$113*M528))*3,
IF(AND(I528=110000,R528&gt;504.6,R528&lt;=672.8,M528&lt;=10),('[1]Pricing Schedule'!$F$103+('[1]Pricing Schedule'!$F$105*M528))*4,
IF(AND(I528=110000,R528&gt;504.6,R528&lt;=672.8,M528&gt;10),('[1]Pricing Schedule'!$F$111+('[1]Pricing Schedule'!$F$113*M528))*4,
IF(AND(I528=110000,R528&gt;672.8,R528&lt;=841,M528&lt;=10),('[1]Pricing Schedule'!$F$103+('[1]Pricing Schedule'!$F$105*M528))*5,
IF(AND(I528=110000,R528&gt;672.8,R528&lt;=841,M528&gt;10),('[1]Pricing Schedule'!$F$111+('[1]Pricing Schedule'!$F$113*M528))*5,
IF(AND(I528=110000,R528&gt;672.8,R528&lt;=841,M528&lt;=10),('[1]Pricing Schedule'!$F$103+('[1]Pricing Schedule'!$F$105*M528))*5,
IF(AND(I528=110000,R528&gt;672.8,R528&lt;=841,M528&gt;10),('[1]Pricing Schedule'!$F$111+('[1]Pricing Schedule'!$F$113*M528))*5,
IF(AND(I528=110000,R528&gt;1345.6,R528&lt;=1513.8,M528&lt;=10),('[1]Pricing Schedule'!$F$103+('[1]Pricing Schedule'!$F$105*M528))*9,
IF(AND(I528=110000,R528&gt;1345.6,R528&lt;=1513.8,M528&gt;10),('[1]Pricing Schedule'!$F$111+('[1]Pricing Schedule'!$F$113*M528))*9,
9999999999)))))))))))))))))))))))))))))))))))))))</f>
        <v>1966840</v>
      </c>
      <c r="T528" s="21">
        <f>IF(AND(I528=38000,R528&lt;=4.5,M528&gt;8),'[1]Pricing Schedule'!$J$9,
IF(AND(I528=38000,R528&lt;=4.5,M528&lt;=8),'[1]Pricing Schedule'!$J$36,
IF(AND(I528=38000,R528&gt;4.5,R528&lt;=9,M528&gt;8),'[1]Pricing Schedule'!$J$18,
IF(AND(I528=38000,R528&gt;4.5,R528&lt;=9,M528&lt;=8),'[1]Pricing Schedule'!$J$36,
IF(AND(I528=38000,R528&gt;9,R528&lt;=12.8,M528&gt;8),'[1]Pricing Schedule'!$J$27,
IF(AND(I528=38000,R528&gt;9,R528&lt;=12.8,M528&lt;=8),'[1]Pricing Schedule'!$J$36,
IF(AND(I528=38000,R528&gt;12.8,R528&lt;=22.8),'[1]Pricing Schedule'!$J$36,
IF(AND(I528=38000,R528&gt;22.8,R528&lt;=30.2),'[1]Pricing Schedule'!$J$45,
IF(AND(I528=38000,R528&gt;30.2,R528&lt;=45.9),'[1]Pricing Schedule'!$J$54,
IF(AND(I528=38000,R528&gt;45.9,R528&lt;=123.4),'[1]Pricing Schedule'!$J$97,
IF(AND(I528=38000,R528&gt;123.4,R528&lt;=168.2,M528&lt;=10),'[1]Pricing Schedule'!$J$105,
IF(AND(I528=38000,R528&gt;123.4,R528&lt;=168.2,M528&gt;10),'[1]Pricing Schedule'!$J$113,
IF(AND(I528=38000,R528&gt;168.2,R528&lt;=336.4,M528&lt;=10),('[1]Pricing Schedule'!$J$105),
IF(AND(I528=38000,R528&gt;168.2,R528&lt;=336.4,M528&gt;10),('[1]Pricing Schedule'!$J$113),
IF(AND(I528=38000,R528&gt;336.4,R528&lt;=504.6,M528&lt;=10),('[1]Pricing Schedule'!$J$105),
IF(AND(I528=38000,R528&gt;336.4,R528&lt;=504.6,M528&gt;10),('[1]Pricing Schedule'!$J$113),
IF(AND(I528=38000,R528&gt;504.6,R528&lt;=672.8,M528&lt;=10),('[1]Pricing Schedule'!$J$105),
IF(AND(I528=38000,R528&gt;504.6,R528&lt;=672.8,M528&gt;10),('[1]Pricing Schedule'!$J$113),
IF(AND(I528=110000,R528&lt;=12.8,M528&gt;2),'[1]Pricing Schedule'!$J$63,
IF(AND(I528=110000,R528&lt;=12.8,M528&lt;=2),'[1]Pricing Schedule'!$J$97,
IF(AND(I528=110000,R528&gt;12.8,R528&lt;=22.8,M528&gt;3),'[1]Pricing Schedule'!$J$72,
IF(AND(I528=110000,R528&gt;12.8,R528&lt;=22.8,M528&lt;=3),'[1]Pricing Schedule'!$J$97,
IF(AND(I528=110000,R528&gt;22.8,R528&lt;=30.2),'[1]Pricing Schedule'!$J$81,
IF(AND(I528=110000,R528&gt;30.2,R528&lt;=45.9),'[1]Pricing Schedule'!$J$90,
IF(AND(I528=110000,R528&gt;45.9,R528&lt;=123.4),'[1]Pricing Schedule'!$J$97,
IF(AND(I528=110000,R528&gt;123.4,R528&lt;=168.2,M528&lt;=10),'[1]Pricing Schedule'!$J$105,
IF(AND(I528=110000,R528&gt;123.4,R528&lt;=168.2,M528&gt;10),'[1]Pricing Schedule'!$J$113,
IF(AND(I528=110000,R528&gt;168.2,R528&lt;=336.2,M528&lt;=10),('[1]Pricing Schedule'!$J$105),
IF(AND(I528=110000,R528&gt;168.2,R528&lt;=336.2,M528&gt;10),('[1]Pricing Schedule'!$J$113),
IF(AND(I528=110000,R528&gt;336.4,R528&lt;=504.6,M528&lt;=10),('[1]Pricing Schedule'!$J$105),
IF(AND(I528=110000,R528&gt;336.4,R528&lt;=504.6,M528&gt;10),('[1]Pricing Schedule'!$J$113),
IF(AND(I528=110000,R528&gt;504.6,R528&lt;=672.8,M528&lt;=10),('[1]Pricing Schedule'!$J$105),
IF(AND(I528=110000,R528&gt;504.6,R528&lt;=672.8,M528&gt;10),('[1]Pricing Schedule'!$J$113),
IF(AND(I528=110000,R528&gt;672.8,R528&lt;=841,M528&lt;=10),('[1]Pricing Schedule'!$J$105),
IF(AND(I528=110000,R528&gt;672.8,R528&lt;=841,M528&gt;10),('[1]Pricing Schedule'!$J$113),
IF(AND(I528=110000,R528&gt;1682,R528&lt;=1850.2,M528&lt;=10),('[1]Pricing Schedule'!$J$105),
IF(AND(I528=110000,R528&gt;1682,R528&lt;=1850.2,M528&gt;10),('[1]Pricing Schedule'!$J$113),
IF(AND(I528=110000,R528&gt;2018.4,R528&lt;=2186.6,M528&lt;=10),('[1]Pricing Schedule'!$J$105),
IF(AND(I528=110000,R528&gt;2018.4,R528&lt;=2186.6,M528&gt;10),('[1]Pricing Schedule'!$J$113),999999999)))))))))))))))))))))))))))))))))))))))</f>
        <v>1</v>
      </c>
      <c r="U528" s="40">
        <f t="shared" si="54"/>
        <v>468295.23809523805</v>
      </c>
      <c r="V528" s="41">
        <f t="shared" si="55"/>
        <v>2.135405015151207</v>
      </c>
      <c r="Y528" s="23">
        <v>684</v>
      </c>
      <c r="Z528" s="23">
        <v>130</v>
      </c>
      <c r="AR528" s="35"/>
    </row>
    <row r="529" spans="1:44">
      <c r="A529" s="23">
        <v>529</v>
      </c>
      <c r="B529" s="23">
        <v>529</v>
      </c>
      <c r="C529" s="23" t="s">
        <v>950</v>
      </c>
      <c r="D529" s="23" t="s">
        <v>131</v>
      </c>
      <c r="E529" s="23" t="s">
        <v>131</v>
      </c>
      <c r="F529" s="23" t="s">
        <v>233</v>
      </c>
      <c r="G529" s="23" t="s">
        <v>234</v>
      </c>
      <c r="H529" s="23" t="s">
        <v>113</v>
      </c>
      <c r="I529" s="13">
        <v>38000</v>
      </c>
      <c r="J529" s="13">
        <v>38000</v>
      </c>
      <c r="K529" s="23" t="s">
        <v>119</v>
      </c>
      <c r="L529" s="24">
        <v>22.224</v>
      </c>
      <c r="M529" s="37">
        <f t="shared" si="50"/>
        <v>23</v>
      </c>
      <c r="N529" s="24">
        <v>9.1999999999999998E-2</v>
      </c>
      <c r="O529" s="13">
        <v>2</v>
      </c>
      <c r="P529" s="36">
        <f t="shared" si="51"/>
        <v>9.1999999999999998E-2</v>
      </c>
      <c r="Q529" s="38">
        <f t="shared" si="52"/>
        <v>4.2</v>
      </c>
      <c r="R529" s="37">
        <f t="shared" si="53"/>
        <v>4.2</v>
      </c>
      <c r="S529" s="39">
        <f>IF(AND(I529=38000,R529&lt;=4.5,M529&gt;8),'[1]Pricing Schedule'!$F$8+('[1]Pricing Schedule'!$F$9*M529),
IF(AND(I529=38000,R529&lt;=4.5,M529&lt;=8),'[1]Pricing Schedule'!$F$34+('[1]Pricing Schedule'!$F$36*M529),
IF(AND(I529=38000,R529&gt;4.5,R529&lt;=9,M529&gt;8),'[1]Pricing Schedule'!$F$17+('[1]Pricing Schedule'!$F$18*M529),
IF(AND(I529=38000,R529&gt;4.5,R529&lt;=9,M529&lt;=8),'[1]Pricing Schedule'!$F$34+('[1]Pricing Schedule'!$F$36*M529),
IF(AND(I529=38000,R529&gt;9,R529&lt;=12.8,M529&gt;8),'[1]Pricing Schedule'!$F$26+('[1]Pricing Schedule'!$F$27*M529),
IF(AND(I529=38000,R529&gt;9,R529&lt;=12.8,M529&lt;=8),'[1]Pricing Schedule'!$F$34+('[1]Pricing Schedule'!$F$36*M529),
IF(AND(I529=38000,R529&gt;12.8,R529&lt;=22.8),'[1]Pricing Schedule'!$F$34+('[1]Pricing Schedule'!$F$36*M529),
IF(AND(I529=38000,R529&gt;22.8,R529&lt;=30.2),'[1]Pricing Schedule'!$F$43+('[1]Pricing Schedule'!$F$45*M529),
IF(AND(I529=38000,R529&gt;30.2,R529&lt;=45.9),'[1]Pricing Schedule'!$F$52+('[1]Pricing Schedule'!$F$54*M529),
IF(AND(I529=38000,R529&gt;45.9,R529&lt;=123.4),'[1]Pricing Schedule'!$F$96+('[1]Pricing Schedule'!$F$97*M529),
IF(AND(I529=38000,R529&gt;123.4,R529&lt;=168.2,M529&lt;=10),'[1]Pricing Schedule'!$F$103+('[1]Pricing Schedule'!$F$105*M529),
IF(AND(I529=38000,R529&gt;123.4,R529&lt;=168.2,M529&gt;10),'[1]Pricing Schedule'!$F$111+('[1]Pricing Schedule'!$F$113*M529),
IF(AND(I529=38000,R529&gt;157.4,R529&lt;=336.4,M529&lt;=10),('[1]Pricing Schedule'!$F$103+('[1]Pricing Schedule'!$F$105*M529))*2,
IF(AND(I529=38000,R529&gt;157.4,R529&lt;=336.4,M529&gt;10),('[1]Pricing Schedule'!$F$111+('[1]Pricing Schedule'!$F$113*M529))*2,
IF(AND(I529=38000,R529&gt;314.8,R529&lt;=504.6,M529&lt;=10),('[1]Pricing Schedule'!$F$103+('[1]Pricing Schedule'!$F$105*M529))*3,
IF(AND(I529=38000,R529&gt;314.8,R529&lt;=504.6,M529&gt;10),('[1]Pricing Schedule'!$F$111+('[1]Pricing Schedule'!$F$113*M529))*3,
IF(AND(I529=38000,R529&gt;472.2,R529&lt;=672.8,M529&lt;=10),('[1]Pricing Schedule'!$F$103+('[1]Pricing Schedule'!$F$105*M529))*4,
IF(AND(I529=38000,R529&gt;472.2,R529&lt;=672.8,M529&gt;10),('[1]Pricing Schedule'!$F$111+('[1]Pricing Schedule'!$F$113*M529))*4,
IF(AND(I529=110000,R529&lt;=12.8,M529&gt;2),'[1]Pricing Schedule'!$F$62+('[1]Pricing Schedule'!$F$63*M529),
IF(AND(I529=110000,R529&lt;=12.8,M529&lt;=2),'[1]Pricing Schedule'!$F$96+('[1]Pricing Schedule'!$F$97*M529),
IF(AND(I529=110000,R529&gt;12.8,R529&lt;=22.8,M529&gt;3),'[1]Pricing Schedule'!$F$71+('[1]Pricing Schedule'!$F$72*M529),
IF(AND(I529=110000,R529&gt;12.8,R529&lt;=22.8,M529&lt;=3),'[1]Pricing Schedule'!$F$96+('[1]Pricing Schedule'!$F$97*M529),
IF(AND(I529=110000,R529&gt;22.8,R529&lt;=30.2),'[1]Pricing Schedule'!$F$80+('[1]Pricing Schedule'!$F$81*M529),
IF(AND(I529=110000,R529&gt;30.2,R529&lt;=45.9),'[1]Pricing Schedule'!$F$89+('[1]Pricing Schedule'!$F$90*M529),
IF(AND(I529=110000,R529&gt;45.9,R529&lt;=123.4),'[1]Pricing Schedule'!$F$96+('[1]Pricing Schedule'!$F$97*M529),
IF(AND(I529=110000,R529&gt;123.4,R529&lt;=168.2,M529&lt;=10),'[1]Pricing Schedule'!$F$103+('[1]Pricing Schedule'!$F$105*M529),
IF(AND(I529=110000,R529&gt;123.4,R529&lt;=168.2,M529&gt;10),'[1]Pricing Schedule'!$F$111+('[1]Pricing Schedule'!$F$113*M529),
IF(AND(I529=110000,R529&gt;168.2,R529&lt;=336.4,M529&lt;=10),('[1]Pricing Schedule'!$F$103+('[1]Pricing Schedule'!$F$105*M529))*2,
IF(AND(I529=110000,R529&gt;168.2,R529&lt;=336.4,M529&gt;10),('[1]Pricing Schedule'!$F$111+('[1]Pricing Schedule'!$F$113*M529))*2,
IF(AND(I529=110000,R529&gt;336.4,R529&lt;=504.6,M529&lt;=10),('[1]Pricing Schedule'!$F$103+('[1]Pricing Schedule'!$F$105*M529))*3,
IF(AND(I529=110000,R529&gt;336.4,R529&lt;=504.6,M529&gt;10),('[1]Pricing Schedule'!$F$111+('[1]Pricing Schedule'!$F$113*M529))*3,
IF(AND(I529=110000,R529&gt;504.6,R529&lt;=672.8,M529&lt;=10),('[1]Pricing Schedule'!$F$103+('[1]Pricing Schedule'!$F$105*M529))*4,
IF(AND(I529=110000,R529&gt;504.6,R529&lt;=672.8,M529&gt;10),('[1]Pricing Schedule'!$F$111+('[1]Pricing Schedule'!$F$113*M529))*4,
IF(AND(I529=110000,R529&gt;672.8,R529&lt;=841,M529&lt;=10),('[1]Pricing Schedule'!$F$103+('[1]Pricing Schedule'!$F$105*M529))*5,
IF(AND(I529=110000,R529&gt;672.8,R529&lt;=841,M529&gt;10),('[1]Pricing Schedule'!$F$111+('[1]Pricing Schedule'!$F$113*M529))*5,
IF(AND(I529=110000,R529&gt;672.8,R529&lt;=841,M529&lt;=10),('[1]Pricing Schedule'!$F$103+('[1]Pricing Schedule'!$F$105*M529))*5,
IF(AND(I529=110000,R529&gt;672.8,R529&lt;=841,M529&gt;10),('[1]Pricing Schedule'!$F$111+('[1]Pricing Schedule'!$F$113*M529))*5,
IF(AND(I529=110000,R529&gt;1345.6,R529&lt;=1513.8,M529&lt;=10),('[1]Pricing Schedule'!$F$103+('[1]Pricing Schedule'!$F$105*M529))*9,
IF(AND(I529=110000,R529&gt;1345.6,R529&lt;=1513.8,M529&gt;10),('[1]Pricing Schedule'!$F$111+('[1]Pricing Schedule'!$F$113*M529))*9,
9999999999)))))))))))))))))))))))))))))))))))))))</f>
        <v>2072240</v>
      </c>
      <c r="T529" s="21">
        <f>IF(AND(I529=38000,R529&lt;=4.5,M529&gt;8),'[1]Pricing Schedule'!$J$9,
IF(AND(I529=38000,R529&lt;=4.5,M529&lt;=8),'[1]Pricing Schedule'!$J$36,
IF(AND(I529=38000,R529&gt;4.5,R529&lt;=9,M529&gt;8),'[1]Pricing Schedule'!$J$18,
IF(AND(I529=38000,R529&gt;4.5,R529&lt;=9,M529&lt;=8),'[1]Pricing Schedule'!$J$36,
IF(AND(I529=38000,R529&gt;9,R529&lt;=12.8,M529&gt;8),'[1]Pricing Schedule'!$J$27,
IF(AND(I529=38000,R529&gt;9,R529&lt;=12.8,M529&lt;=8),'[1]Pricing Schedule'!$J$36,
IF(AND(I529=38000,R529&gt;12.8,R529&lt;=22.8),'[1]Pricing Schedule'!$J$36,
IF(AND(I529=38000,R529&gt;22.8,R529&lt;=30.2),'[1]Pricing Schedule'!$J$45,
IF(AND(I529=38000,R529&gt;30.2,R529&lt;=45.9),'[1]Pricing Schedule'!$J$54,
IF(AND(I529=38000,R529&gt;45.9,R529&lt;=123.4),'[1]Pricing Schedule'!$J$97,
IF(AND(I529=38000,R529&gt;123.4,R529&lt;=168.2,M529&lt;=10),'[1]Pricing Schedule'!$J$105,
IF(AND(I529=38000,R529&gt;123.4,R529&lt;=168.2,M529&gt;10),'[1]Pricing Schedule'!$J$113,
IF(AND(I529=38000,R529&gt;168.2,R529&lt;=336.4,M529&lt;=10),('[1]Pricing Schedule'!$J$105),
IF(AND(I529=38000,R529&gt;168.2,R529&lt;=336.4,M529&gt;10),('[1]Pricing Schedule'!$J$113),
IF(AND(I529=38000,R529&gt;336.4,R529&lt;=504.6,M529&lt;=10),('[1]Pricing Schedule'!$J$105),
IF(AND(I529=38000,R529&gt;336.4,R529&lt;=504.6,M529&gt;10),('[1]Pricing Schedule'!$J$113),
IF(AND(I529=38000,R529&gt;504.6,R529&lt;=672.8,M529&lt;=10),('[1]Pricing Schedule'!$J$105),
IF(AND(I529=38000,R529&gt;504.6,R529&lt;=672.8,M529&gt;10),('[1]Pricing Schedule'!$J$113),
IF(AND(I529=110000,R529&lt;=12.8,M529&gt;2),'[1]Pricing Schedule'!$J$63,
IF(AND(I529=110000,R529&lt;=12.8,M529&lt;=2),'[1]Pricing Schedule'!$J$97,
IF(AND(I529=110000,R529&gt;12.8,R529&lt;=22.8,M529&gt;3),'[1]Pricing Schedule'!$J$72,
IF(AND(I529=110000,R529&gt;12.8,R529&lt;=22.8,M529&lt;=3),'[1]Pricing Schedule'!$J$97,
IF(AND(I529=110000,R529&gt;22.8,R529&lt;=30.2),'[1]Pricing Schedule'!$J$81,
IF(AND(I529=110000,R529&gt;30.2,R529&lt;=45.9),'[1]Pricing Schedule'!$J$90,
IF(AND(I529=110000,R529&gt;45.9,R529&lt;=123.4),'[1]Pricing Schedule'!$J$97,
IF(AND(I529=110000,R529&gt;123.4,R529&lt;=168.2,M529&lt;=10),'[1]Pricing Schedule'!$J$105,
IF(AND(I529=110000,R529&gt;123.4,R529&lt;=168.2,M529&gt;10),'[1]Pricing Schedule'!$J$113,
IF(AND(I529=110000,R529&gt;168.2,R529&lt;=336.2,M529&lt;=10),('[1]Pricing Schedule'!$J$105),
IF(AND(I529=110000,R529&gt;168.2,R529&lt;=336.2,M529&gt;10),('[1]Pricing Schedule'!$J$113),
IF(AND(I529=110000,R529&gt;336.4,R529&lt;=504.6,M529&lt;=10),('[1]Pricing Schedule'!$J$105),
IF(AND(I529=110000,R529&gt;336.4,R529&lt;=504.6,M529&gt;10),('[1]Pricing Schedule'!$J$113),
IF(AND(I529=110000,R529&gt;504.6,R529&lt;=672.8,M529&lt;=10),('[1]Pricing Schedule'!$J$105),
IF(AND(I529=110000,R529&gt;504.6,R529&lt;=672.8,M529&gt;10),('[1]Pricing Schedule'!$J$113),
IF(AND(I529=110000,R529&gt;672.8,R529&lt;=841,M529&lt;=10),('[1]Pricing Schedule'!$J$105),
IF(AND(I529=110000,R529&gt;672.8,R529&lt;=841,M529&gt;10),('[1]Pricing Schedule'!$J$113),
IF(AND(I529=110000,R529&gt;1682,R529&lt;=1850.2,M529&lt;=10),('[1]Pricing Schedule'!$J$105),
IF(AND(I529=110000,R529&gt;1682,R529&lt;=1850.2,M529&gt;10),('[1]Pricing Schedule'!$J$113),
IF(AND(I529=110000,R529&gt;2018.4,R529&lt;=2186.6,M529&lt;=10),('[1]Pricing Schedule'!$J$105),
IF(AND(I529=110000,R529&gt;2018.4,R529&lt;=2186.6,M529&gt;10),('[1]Pricing Schedule'!$J$113),999999999)))))))))))))))))))))))))))))))))))))))</f>
        <v>1</v>
      </c>
      <c r="U529" s="40">
        <f t="shared" si="54"/>
        <v>493390.47619047615</v>
      </c>
      <c r="V529" s="41">
        <f t="shared" si="55"/>
        <v>2.0267922634443889</v>
      </c>
      <c r="Y529" s="23">
        <v>688</v>
      </c>
      <c r="Z529" s="23">
        <v>130</v>
      </c>
      <c r="AR529" s="35"/>
    </row>
    <row r="530" spans="1:44">
      <c r="A530" s="23">
        <v>530</v>
      </c>
      <c r="B530" s="23">
        <v>530</v>
      </c>
      <c r="C530" s="23" t="s">
        <v>951</v>
      </c>
      <c r="D530" s="23" t="s">
        <v>131</v>
      </c>
      <c r="E530" s="23" t="s">
        <v>131</v>
      </c>
      <c r="F530" s="23" t="s">
        <v>233</v>
      </c>
      <c r="G530" s="23" t="s">
        <v>234</v>
      </c>
      <c r="H530" s="23" t="s">
        <v>113</v>
      </c>
      <c r="I530" s="13">
        <v>38000</v>
      </c>
      <c r="J530" s="13">
        <v>38000</v>
      </c>
      <c r="K530" s="23" t="s">
        <v>119</v>
      </c>
      <c r="L530" s="24">
        <v>14.654999999999999</v>
      </c>
      <c r="M530" s="37">
        <f t="shared" si="50"/>
        <v>15</v>
      </c>
      <c r="N530" s="24">
        <v>0.17100000000000001</v>
      </c>
      <c r="O530" s="13">
        <v>2</v>
      </c>
      <c r="P530" s="36">
        <f t="shared" si="51"/>
        <v>0.17100000000000001</v>
      </c>
      <c r="Q530" s="38">
        <f t="shared" si="52"/>
        <v>4.2</v>
      </c>
      <c r="R530" s="37">
        <f t="shared" si="53"/>
        <v>4.2</v>
      </c>
      <c r="S530" s="39">
        <f>IF(AND(I530=38000,R530&lt;=4.5,M530&gt;8),'[1]Pricing Schedule'!$F$8+('[1]Pricing Schedule'!$F$9*M530),
IF(AND(I530=38000,R530&lt;=4.5,M530&lt;=8),'[1]Pricing Schedule'!$F$34+('[1]Pricing Schedule'!$F$36*M530),
IF(AND(I530=38000,R530&gt;4.5,R530&lt;=9,M530&gt;8),'[1]Pricing Schedule'!$F$17+('[1]Pricing Schedule'!$F$18*M530),
IF(AND(I530=38000,R530&gt;4.5,R530&lt;=9,M530&lt;=8),'[1]Pricing Schedule'!$F$34+('[1]Pricing Schedule'!$F$36*M530),
IF(AND(I530=38000,R530&gt;9,R530&lt;=12.8,M530&gt;8),'[1]Pricing Schedule'!$F$26+('[1]Pricing Schedule'!$F$27*M530),
IF(AND(I530=38000,R530&gt;9,R530&lt;=12.8,M530&lt;=8),'[1]Pricing Schedule'!$F$34+('[1]Pricing Schedule'!$F$36*M530),
IF(AND(I530=38000,R530&gt;12.8,R530&lt;=22.8),'[1]Pricing Schedule'!$F$34+('[1]Pricing Schedule'!$F$36*M530),
IF(AND(I530=38000,R530&gt;22.8,R530&lt;=30.2),'[1]Pricing Schedule'!$F$43+('[1]Pricing Schedule'!$F$45*M530),
IF(AND(I530=38000,R530&gt;30.2,R530&lt;=45.9),'[1]Pricing Schedule'!$F$52+('[1]Pricing Schedule'!$F$54*M530),
IF(AND(I530=38000,R530&gt;45.9,R530&lt;=123.4),'[1]Pricing Schedule'!$F$96+('[1]Pricing Schedule'!$F$97*M530),
IF(AND(I530=38000,R530&gt;123.4,R530&lt;=168.2,M530&lt;=10),'[1]Pricing Schedule'!$F$103+('[1]Pricing Schedule'!$F$105*M530),
IF(AND(I530=38000,R530&gt;123.4,R530&lt;=168.2,M530&gt;10),'[1]Pricing Schedule'!$F$111+('[1]Pricing Schedule'!$F$113*M530),
IF(AND(I530=38000,R530&gt;157.4,R530&lt;=336.4,M530&lt;=10),('[1]Pricing Schedule'!$F$103+('[1]Pricing Schedule'!$F$105*M530))*2,
IF(AND(I530=38000,R530&gt;157.4,R530&lt;=336.4,M530&gt;10),('[1]Pricing Schedule'!$F$111+('[1]Pricing Schedule'!$F$113*M530))*2,
IF(AND(I530=38000,R530&gt;314.8,R530&lt;=504.6,M530&lt;=10),('[1]Pricing Schedule'!$F$103+('[1]Pricing Schedule'!$F$105*M530))*3,
IF(AND(I530=38000,R530&gt;314.8,R530&lt;=504.6,M530&gt;10),('[1]Pricing Schedule'!$F$111+('[1]Pricing Schedule'!$F$113*M530))*3,
IF(AND(I530=38000,R530&gt;472.2,R530&lt;=672.8,M530&lt;=10),('[1]Pricing Schedule'!$F$103+('[1]Pricing Schedule'!$F$105*M530))*4,
IF(AND(I530=38000,R530&gt;472.2,R530&lt;=672.8,M530&gt;10),('[1]Pricing Schedule'!$F$111+('[1]Pricing Schedule'!$F$113*M530))*4,
IF(AND(I530=110000,R530&lt;=12.8,M530&gt;2),'[1]Pricing Schedule'!$F$62+('[1]Pricing Schedule'!$F$63*M530),
IF(AND(I530=110000,R530&lt;=12.8,M530&lt;=2),'[1]Pricing Schedule'!$F$96+('[1]Pricing Schedule'!$F$97*M530),
IF(AND(I530=110000,R530&gt;12.8,R530&lt;=22.8,M530&gt;3),'[1]Pricing Schedule'!$F$71+('[1]Pricing Schedule'!$F$72*M530),
IF(AND(I530=110000,R530&gt;12.8,R530&lt;=22.8,M530&lt;=3),'[1]Pricing Schedule'!$F$96+('[1]Pricing Schedule'!$F$97*M530),
IF(AND(I530=110000,R530&gt;22.8,R530&lt;=30.2),'[1]Pricing Schedule'!$F$80+('[1]Pricing Schedule'!$F$81*M530),
IF(AND(I530=110000,R530&gt;30.2,R530&lt;=45.9),'[1]Pricing Schedule'!$F$89+('[1]Pricing Schedule'!$F$90*M530),
IF(AND(I530=110000,R530&gt;45.9,R530&lt;=123.4),'[1]Pricing Schedule'!$F$96+('[1]Pricing Schedule'!$F$97*M530),
IF(AND(I530=110000,R530&gt;123.4,R530&lt;=168.2,M530&lt;=10),'[1]Pricing Schedule'!$F$103+('[1]Pricing Schedule'!$F$105*M530),
IF(AND(I530=110000,R530&gt;123.4,R530&lt;=168.2,M530&gt;10),'[1]Pricing Schedule'!$F$111+('[1]Pricing Schedule'!$F$113*M530),
IF(AND(I530=110000,R530&gt;168.2,R530&lt;=336.4,M530&lt;=10),('[1]Pricing Schedule'!$F$103+('[1]Pricing Schedule'!$F$105*M530))*2,
IF(AND(I530=110000,R530&gt;168.2,R530&lt;=336.4,M530&gt;10),('[1]Pricing Schedule'!$F$111+('[1]Pricing Schedule'!$F$113*M530))*2,
IF(AND(I530=110000,R530&gt;336.4,R530&lt;=504.6,M530&lt;=10),('[1]Pricing Schedule'!$F$103+('[1]Pricing Schedule'!$F$105*M530))*3,
IF(AND(I530=110000,R530&gt;336.4,R530&lt;=504.6,M530&gt;10),('[1]Pricing Schedule'!$F$111+('[1]Pricing Schedule'!$F$113*M530))*3,
IF(AND(I530=110000,R530&gt;504.6,R530&lt;=672.8,M530&lt;=10),('[1]Pricing Schedule'!$F$103+('[1]Pricing Schedule'!$F$105*M530))*4,
IF(AND(I530=110000,R530&gt;504.6,R530&lt;=672.8,M530&gt;10),('[1]Pricing Schedule'!$F$111+('[1]Pricing Schedule'!$F$113*M530))*4,
IF(AND(I530=110000,R530&gt;672.8,R530&lt;=841,M530&lt;=10),('[1]Pricing Schedule'!$F$103+('[1]Pricing Schedule'!$F$105*M530))*5,
IF(AND(I530=110000,R530&gt;672.8,R530&lt;=841,M530&gt;10),('[1]Pricing Schedule'!$F$111+('[1]Pricing Schedule'!$F$113*M530))*5,
IF(AND(I530=110000,R530&gt;672.8,R530&lt;=841,M530&lt;=10),('[1]Pricing Schedule'!$F$103+('[1]Pricing Schedule'!$F$105*M530))*5,
IF(AND(I530=110000,R530&gt;672.8,R530&lt;=841,M530&gt;10),('[1]Pricing Schedule'!$F$111+('[1]Pricing Schedule'!$F$113*M530))*5,
IF(AND(I530=110000,R530&gt;1345.6,R530&lt;=1513.8,M530&lt;=10),('[1]Pricing Schedule'!$F$103+('[1]Pricing Schedule'!$F$105*M530))*9,
IF(AND(I530=110000,R530&gt;1345.6,R530&lt;=1513.8,M530&gt;10),('[1]Pricing Schedule'!$F$111+('[1]Pricing Schedule'!$F$113*M530))*9,
9999999999)))))))))))))))))))))))))))))))))))))))</f>
        <v>1650640</v>
      </c>
      <c r="T530" s="21">
        <f>IF(AND(I530=38000,R530&lt;=4.5,M530&gt;8),'[1]Pricing Schedule'!$J$9,
IF(AND(I530=38000,R530&lt;=4.5,M530&lt;=8),'[1]Pricing Schedule'!$J$36,
IF(AND(I530=38000,R530&gt;4.5,R530&lt;=9,M530&gt;8),'[1]Pricing Schedule'!$J$18,
IF(AND(I530=38000,R530&gt;4.5,R530&lt;=9,M530&lt;=8),'[1]Pricing Schedule'!$J$36,
IF(AND(I530=38000,R530&gt;9,R530&lt;=12.8,M530&gt;8),'[1]Pricing Schedule'!$J$27,
IF(AND(I530=38000,R530&gt;9,R530&lt;=12.8,M530&lt;=8),'[1]Pricing Schedule'!$J$36,
IF(AND(I530=38000,R530&gt;12.8,R530&lt;=22.8),'[1]Pricing Schedule'!$J$36,
IF(AND(I530=38000,R530&gt;22.8,R530&lt;=30.2),'[1]Pricing Schedule'!$J$45,
IF(AND(I530=38000,R530&gt;30.2,R530&lt;=45.9),'[1]Pricing Schedule'!$J$54,
IF(AND(I530=38000,R530&gt;45.9,R530&lt;=123.4),'[1]Pricing Schedule'!$J$97,
IF(AND(I530=38000,R530&gt;123.4,R530&lt;=168.2,M530&lt;=10),'[1]Pricing Schedule'!$J$105,
IF(AND(I530=38000,R530&gt;123.4,R530&lt;=168.2,M530&gt;10),'[1]Pricing Schedule'!$J$113,
IF(AND(I530=38000,R530&gt;168.2,R530&lt;=336.4,M530&lt;=10),('[1]Pricing Schedule'!$J$105),
IF(AND(I530=38000,R530&gt;168.2,R530&lt;=336.4,M530&gt;10),('[1]Pricing Schedule'!$J$113),
IF(AND(I530=38000,R530&gt;336.4,R530&lt;=504.6,M530&lt;=10),('[1]Pricing Schedule'!$J$105),
IF(AND(I530=38000,R530&gt;336.4,R530&lt;=504.6,M530&gt;10),('[1]Pricing Schedule'!$J$113),
IF(AND(I530=38000,R530&gt;504.6,R530&lt;=672.8,M530&lt;=10),('[1]Pricing Schedule'!$J$105),
IF(AND(I530=38000,R530&gt;504.6,R530&lt;=672.8,M530&gt;10),('[1]Pricing Schedule'!$J$113),
IF(AND(I530=110000,R530&lt;=12.8,M530&gt;2),'[1]Pricing Schedule'!$J$63,
IF(AND(I530=110000,R530&lt;=12.8,M530&lt;=2),'[1]Pricing Schedule'!$J$97,
IF(AND(I530=110000,R530&gt;12.8,R530&lt;=22.8,M530&gt;3),'[1]Pricing Schedule'!$J$72,
IF(AND(I530=110000,R530&gt;12.8,R530&lt;=22.8,M530&lt;=3),'[1]Pricing Schedule'!$J$97,
IF(AND(I530=110000,R530&gt;22.8,R530&lt;=30.2),'[1]Pricing Schedule'!$J$81,
IF(AND(I530=110000,R530&gt;30.2,R530&lt;=45.9),'[1]Pricing Schedule'!$J$90,
IF(AND(I530=110000,R530&gt;45.9,R530&lt;=123.4),'[1]Pricing Schedule'!$J$97,
IF(AND(I530=110000,R530&gt;123.4,R530&lt;=168.2,M530&lt;=10),'[1]Pricing Schedule'!$J$105,
IF(AND(I530=110000,R530&gt;123.4,R530&lt;=168.2,M530&gt;10),'[1]Pricing Schedule'!$J$113,
IF(AND(I530=110000,R530&gt;168.2,R530&lt;=336.2,M530&lt;=10),('[1]Pricing Schedule'!$J$105),
IF(AND(I530=110000,R530&gt;168.2,R530&lt;=336.2,M530&gt;10),('[1]Pricing Schedule'!$J$113),
IF(AND(I530=110000,R530&gt;336.4,R530&lt;=504.6,M530&lt;=10),('[1]Pricing Schedule'!$J$105),
IF(AND(I530=110000,R530&gt;336.4,R530&lt;=504.6,M530&gt;10),('[1]Pricing Schedule'!$J$113),
IF(AND(I530=110000,R530&gt;504.6,R530&lt;=672.8,M530&lt;=10),('[1]Pricing Schedule'!$J$105),
IF(AND(I530=110000,R530&gt;504.6,R530&lt;=672.8,M530&gt;10),('[1]Pricing Schedule'!$J$113),
IF(AND(I530=110000,R530&gt;672.8,R530&lt;=841,M530&lt;=10),('[1]Pricing Schedule'!$J$105),
IF(AND(I530=110000,R530&gt;672.8,R530&lt;=841,M530&gt;10),('[1]Pricing Schedule'!$J$113),
IF(AND(I530=110000,R530&gt;1682,R530&lt;=1850.2,M530&lt;=10),('[1]Pricing Schedule'!$J$105),
IF(AND(I530=110000,R530&gt;1682,R530&lt;=1850.2,M530&gt;10),('[1]Pricing Schedule'!$J$113),
IF(AND(I530=110000,R530&gt;2018.4,R530&lt;=2186.6,M530&lt;=10),('[1]Pricing Schedule'!$J$105),
IF(AND(I530=110000,R530&gt;2018.4,R530&lt;=2186.6,M530&gt;10),('[1]Pricing Schedule'!$J$113),999999999)))))))))))))))))))))))))))))))))))))))</f>
        <v>1</v>
      </c>
      <c r="U530" s="40">
        <f t="shared" si="54"/>
        <v>393009.52380952379</v>
      </c>
      <c r="V530" s="41">
        <f t="shared" si="55"/>
        <v>2.5444676004458877</v>
      </c>
      <c r="Y530" s="23">
        <v>77</v>
      </c>
      <c r="Z530" s="23">
        <v>134</v>
      </c>
      <c r="AR530" s="35"/>
    </row>
    <row r="531" spans="1:44">
      <c r="A531" s="23">
        <v>531</v>
      </c>
      <c r="B531" s="23">
        <v>531</v>
      </c>
      <c r="C531" s="23" t="s">
        <v>952</v>
      </c>
      <c r="D531" s="23" t="s">
        <v>131</v>
      </c>
      <c r="E531" s="23" t="s">
        <v>131</v>
      </c>
      <c r="F531" s="23" t="s">
        <v>420</v>
      </c>
      <c r="G531" s="23" t="s">
        <v>421</v>
      </c>
      <c r="H531" s="23" t="s">
        <v>113</v>
      </c>
      <c r="I531" s="13">
        <v>38000</v>
      </c>
      <c r="J531" s="13">
        <v>38000</v>
      </c>
      <c r="K531" s="23" t="s">
        <v>119</v>
      </c>
      <c r="L531" s="24">
        <v>18.608000000000001</v>
      </c>
      <c r="M531" s="37">
        <f t="shared" si="50"/>
        <v>19</v>
      </c>
      <c r="N531" s="24">
        <v>0.312</v>
      </c>
      <c r="O531" s="13">
        <v>2</v>
      </c>
      <c r="P531" s="36">
        <f t="shared" si="51"/>
        <v>0.312</v>
      </c>
      <c r="Q531" s="38">
        <f t="shared" si="52"/>
        <v>4.2</v>
      </c>
      <c r="R531" s="37">
        <f t="shared" si="53"/>
        <v>4.2</v>
      </c>
      <c r="S531" s="39">
        <f>IF(AND(I531=38000,R531&lt;=4.5,M531&gt;8),'[1]Pricing Schedule'!$F$8+('[1]Pricing Schedule'!$F$9*M531),
IF(AND(I531=38000,R531&lt;=4.5,M531&lt;=8),'[1]Pricing Schedule'!$F$34+('[1]Pricing Schedule'!$F$36*M531),
IF(AND(I531=38000,R531&gt;4.5,R531&lt;=9,M531&gt;8),'[1]Pricing Schedule'!$F$17+('[1]Pricing Schedule'!$F$18*M531),
IF(AND(I531=38000,R531&gt;4.5,R531&lt;=9,M531&lt;=8),'[1]Pricing Schedule'!$F$34+('[1]Pricing Schedule'!$F$36*M531),
IF(AND(I531=38000,R531&gt;9,R531&lt;=12.8,M531&gt;8),'[1]Pricing Schedule'!$F$26+('[1]Pricing Schedule'!$F$27*M531),
IF(AND(I531=38000,R531&gt;9,R531&lt;=12.8,M531&lt;=8),'[1]Pricing Schedule'!$F$34+('[1]Pricing Schedule'!$F$36*M531),
IF(AND(I531=38000,R531&gt;12.8,R531&lt;=22.8),'[1]Pricing Schedule'!$F$34+('[1]Pricing Schedule'!$F$36*M531),
IF(AND(I531=38000,R531&gt;22.8,R531&lt;=30.2),'[1]Pricing Schedule'!$F$43+('[1]Pricing Schedule'!$F$45*M531),
IF(AND(I531=38000,R531&gt;30.2,R531&lt;=45.9),'[1]Pricing Schedule'!$F$52+('[1]Pricing Schedule'!$F$54*M531),
IF(AND(I531=38000,R531&gt;45.9,R531&lt;=123.4),'[1]Pricing Schedule'!$F$96+('[1]Pricing Schedule'!$F$97*M531),
IF(AND(I531=38000,R531&gt;123.4,R531&lt;=168.2,M531&lt;=10),'[1]Pricing Schedule'!$F$103+('[1]Pricing Schedule'!$F$105*M531),
IF(AND(I531=38000,R531&gt;123.4,R531&lt;=168.2,M531&gt;10),'[1]Pricing Schedule'!$F$111+('[1]Pricing Schedule'!$F$113*M531),
IF(AND(I531=38000,R531&gt;157.4,R531&lt;=336.4,M531&lt;=10),('[1]Pricing Schedule'!$F$103+('[1]Pricing Schedule'!$F$105*M531))*2,
IF(AND(I531=38000,R531&gt;157.4,R531&lt;=336.4,M531&gt;10),('[1]Pricing Schedule'!$F$111+('[1]Pricing Schedule'!$F$113*M531))*2,
IF(AND(I531=38000,R531&gt;314.8,R531&lt;=504.6,M531&lt;=10),('[1]Pricing Schedule'!$F$103+('[1]Pricing Schedule'!$F$105*M531))*3,
IF(AND(I531=38000,R531&gt;314.8,R531&lt;=504.6,M531&gt;10),('[1]Pricing Schedule'!$F$111+('[1]Pricing Schedule'!$F$113*M531))*3,
IF(AND(I531=38000,R531&gt;472.2,R531&lt;=672.8,M531&lt;=10),('[1]Pricing Schedule'!$F$103+('[1]Pricing Schedule'!$F$105*M531))*4,
IF(AND(I531=38000,R531&gt;472.2,R531&lt;=672.8,M531&gt;10),('[1]Pricing Schedule'!$F$111+('[1]Pricing Schedule'!$F$113*M531))*4,
IF(AND(I531=110000,R531&lt;=12.8,M531&gt;2),'[1]Pricing Schedule'!$F$62+('[1]Pricing Schedule'!$F$63*M531),
IF(AND(I531=110000,R531&lt;=12.8,M531&lt;=2),'[1]Pricing Schedule'!$F$96+('[1]Pricing Schedule'!$F$97*M531),
IF(AND(I531=110000,R531&gt;12.8,R531&lt;=22.8,M531&gt;3),'[1]Pricing Schedule'!$F$71+('[1]Pricing Schedule'!$F$72*M531),
IF(AND(I531=110000,R531&gt;12.8,R531&lt;=22.8,M531&lt;=3),'[1]Pricing Schedule'!$F$96+('[1]Pricing Schedule'!$F$97*M531),
IF(AND(I531=110000,R531&gt;22.8,R531&lt;=30.2),'[1]Pricing Schedule'!$F$80+('[1]Pricing Schedule'!$F$81*M531),
IF(AND(I531=110000,R531&gt;30.2,R531&lt;=45.9),'[1]Pricing Schedule'!$F$89+('[1]Pricing Schedule'!$F$90*M531),
IF(AND(I531=110000,R531&gt;45.9,R531&lt;=123.4),'[1]Pricing Schedule'!$F$96+('[1]Pricing Schedule'!$F$97*M531),
IF(AND(I531=110000,R531&gt;123.4,R531&lt;=168.2,M531&lt;=10),'[1]Pricing Schedule'!$F$103+('[1]Pricing Schedule'!$F$105*M531),
IF(AND(I531=110000,R531&gt;123.4,R531&lt;=168.2,M531&gt;10),'[1]Pricing Schedule'!$F$111+('[1]Pricing Schedule'!$F$113*M531),
IF(AND(I531=110000,R531&gt;168.2,R531&lt;=336.4,M531&lt;=10),('[1]Pricing Schedule'!$F$103+('[1]Pricing Schedule'!$F$105*M531))*2,
IF(AND(I531=110000,R531&gt;168.2,R531&lt;=336.4,M531&gt;10),('[1]Pricing Schedule'!$F$111+('[1]Pricing Schedule'!$F$113*M531))*2,
IF(AND(I531=110000,R531&gt;336.4,R531&lt;=504.6,M531&lt;=10),('[1]Pricing Schedule'!$F$103+('[1]Pricing Schedule'!$F$105*M531))*3,
IF(AND(I531=110000,R531&gt;336.4,R531&lt;=504.6,M531&gt;10),('[1]Pricing Schedule'!$F$111+('[1]Pricing Schedule'!$F$113*M531))*3,
IF(AND(I531=110000,R531&gt;504.6,R531&lt;=672.8,M531&lt;=10),('[1]Pricing Schedule'!$F$103+('[1]Pricing Schedule'!$F$105*M531))*4,
IF(AND(I531=110000,R531&gt;504.6,R531&lt;=672.8,M531&gt;10),('[1]Pricing Schedule'!$F$111+('[1]Pricing Schedule'!$F$113*M531))*4,
IF(AND(I531=110000,R531&gt;672.8,R531&lt;=841,M531&lt;=10),('[1]Pricing Schedule'!$F$103+('[1]Pricing Schedule'!$F$105*M531))*5,
IF(AND(I531=110000,R531&gt;672.8,R531&lt;=841,M531&gt;10),('[1]Pricing Schedule'!$F$111+('[1]Pricing Schedule'!$F$113*M531))*5,
IF(AND(I531=110000,R531&gt;672.8,R531&lt;=841,M531&lt;=10),('[1]Pricing Schedule'!$F$103+('[1]Pricing Schedule'!$F$105*M531))*5,
IF(AND(I531=110000,R531&gt;672.8,R531&lt;=841,M531&gt;10),('[1]Pricing Schedule'!$F$111+('[1]Pricing Schedule'!$F$113*M531))*5,
IF(AND(I531=110000,R531&gt;1345.6,R531&lt;=1513.8,M531&lt;=10),('[1]Pricing Schedule'!$F$103+('[1]Pricing Schedule'!$F$105*M531))*9,
IF(AND(I531=110000,R531&gt;1345.6,R531&lt;=1513.8,M531&gt;10),('[1]Pricing Schedule'!$F$111+('[1]Pricing Schedule'!$F$113*M531))*9,
9999999999)))))))))))))))))))))))))))))))))))))))</f>
        <v>1861440</v>
      </c>
      <c r="T531" s="21">
        <f>IF(AND(I531=38000,R531&lt;=4.5,M531&gt;8),'[1]Pricing Schedule'!$J$9,
IF(AND(I531=38000,R531&lt;=4.5,M531&lt;=8),'[1]Pricing Schedule'!$J$36,
IF(AND(I531=38000,R531&gt;4.5,R531&lt;=9,M531&gt;8),'[1]Pricing Schedule'!$J$18,
IF(AND(I531=38000,R531&gt;4.5,R531&lt;=9,M531&lt;=8),'[1]Pricing Schedule'!$J$36,
IF(AND(I531=38000,R531&gt;9,R531&lt;=12.8,M531&gt;8),'[1]Pricing Schedule'!$J$27,
IF(AND(I531=38000,R531&gt;9,R531&lt;=12.8,M531&lt;=8),'[1]Pricing Schedule'!$J$36,
IF(AND(I531=38000,R531&gt;12.8,R531&lt;=22.8),'[1]Pricing Schedule'!$J$36,
IF(AND(I531=38000,R531&gt;22.8,R531&lt;=30.2),'[1]Pricing Schedule'!$J$45,
IF(AND(I531=38000,R531&gt;30.2,R531&lt;=45.9),'[1]Pricing Schedule'!$J$54,
IF(AND(I531=38000,R531&gt;45.9,R531&lt;=123.4),'[1]Pricing Schedule'!$J$97,
IF(AND(I531=38000,R531&gt;123.4,R531&lt;=168.2,M531&lt;=10),'[1]Pricing Schedule'!$J$105,
IF(AND(I531=38000,R531&gt;123.4,R531&lt;=168.2,M531&gt;10),'[1]Pricing Schedule'!$J$113,
IF(AND(I531=38000,R531&gt;168.2,R531&lt;=336.4,M531&lt;=10),('[1]Pricing Schedule'!$J$105),
IF(AND(I531=38000,R531&gt;168.2,R531&lt;=336.4,M531&gt;10),('[1]Pricing Schedule'!$J$113),
IF(AND(I531=38000,R531&gt;336.4,R531&lt;=504.6,M531&lt;=10),('[1]Pricing Schedule'!$J$105),
IF(AND(I531=38000,R531&gt;336.4,R531&lt;=504.6,M531&gt;10),('[1]Pricing Schedule'!$J$113),
IF(AND(I531=38000,R531&gt;504.6,R531&lt;=672.8,M531&lt;=10),('[1]Pricing Schedule'!$J$105),
IF(AND(I531=38000,R531&gt;504.6,R531&lt;=672.8,M531&gt;10),('[1]Pricing Schedule'!$J$113),
IF(AND(I531=110000,R531&lt;=12.8,M531&gt;2),'[1]Pricing Schedule'!$J$63,
IF(AND(I531=110000,R531&lt;=12.8,M531&lt;=2),'[1]Pricing Schedule'!$J$97,
IF(AND(I531=110000,R531&gt;12.8,R531&lt;=22.8,M531&gt;3),'[1]Pricing Schedule'!$J$72,
IF(AND(I531=110000,R531&gt;12.8,R531&lt;=22.8,M531&lt;=3),'[1]Pricing Schedule'!$J$97,
IF(AND(I531=110000,R531&gt;22.8,R531&lt;=30.2),'[1]Pricing Schedule'!$J$81,
IF(AND(I531=110000,R531&gt;30.2,R531&lt;=45.9),'[1]Pricing Schedule'!$J$90,
IF(AND(I531=110000,R531&gt;45.9,R531&lt;=123.4),'[1]Pricing Schedule'!$J$97,
IF(AND(I531=110000,R531&gt;123.4,R531&lt;=168.2,M531&lt;=10),'[1]Pricing Schedule'!$J$105,
IF(AND(I531=110000,R531&gt;123.4,R531&lt;=168.2,M531&gt;10),'[1]Pricing Schedule'!$J$113,
IF(AND(I531=110000,R531&gt;168.2,R531&lt;=336.2,M531&lt;=10),('[1]Pricing Schedule'!$J$105),
IF(AND(I531=110000,R531&gt;168.2,R531&lt;=336.2,M531&gt;10),('[1]Pricing Schedule'!$J$113),
IF(AND(I531=110000,R531&gt;336.4,R531&lt;=504.6,M531&lt;=10),('[1]Pricing Schedule'!$J$105),
IF(AND(I531=110000,R531&gt;336.4,R531&lt;=504.6,M531&gt;10),('[1]Pricing Schedule'!$J$113),
IF(AND(I531=110000,R531&gt;504.6,R531&lt;=672.8,M531&lt;=10),('[1]Pricing Schedule'!$J$105),
IF(AND(I531=110000,R531&gt;504.6,R531&lt;=672.8,M531&gt;10),('[1]Pricing Schedule'!$J$113),
IF(AND(I531=110000,R531&gt;672.8,R531&lt;=841,M531&lt;=10),('[1]Pricing Schedule'!$J$105),
IF(AND(I531=110000,R531&gt;672.8,R531&lt;=841,M531&gt;10),('[1]Pricing Schedule'!$J$113),
IF(AND(I531=110000,R531&gt;1682,R531&lt;=1850.2,M531&lt;=10),('[1]Pricing Schedule'!$J$105),
IF(AND(I531=110000,R531&gt;1682,R531&lt;=1850.2,M531&gt;10),('[1]Pricing Schedule'!$J$113),
IF(AND(I531=110000,R531&gt;2018.4,R531&lt;=2186.6,M531&lt;=10),('[1]Pricing Schedule'!$J$105),
IF(AND(I531=110000,R531&gt;2018.4,R531&lt;=2186.6,M531&gt;10),('[1]Pricing Schedule'!$J$113),999999999)))))))))))))))))))))))))))))))))))))))</f>
        <v>1</v>
      </c>
      <c r="U531" s="40">
        <f t="shared" si="54"/>
        <v>443200</v>
      </c>
      <c r="V531" s="41">
        <f t="shared" si="55"/>
        <v>2.256317689530686</v>
      </c>
      <c r="Y531" s="23">
        <v>505</v>
      </c>
      <c r="Z531" s="23">
        <v>107</v>
      </c>
      <c r="AR531" s="35"/>
    </row>
    <row r="532" spans="1:44">
      <c r="A532" s="23">
        <v>532</v>
      </c>
      <c r="B532" s="23">
        <v>532</v>
      </c>
      <c r="C532" s="23" t="s">
        <v>953</v>
      </c>
      <c r="D532" s="23" t="s">
        <v>116</v>
      </c>
      <c r="E532" s="23" t="s">
        <v>116</v>
      </c>
      <c r="F532" s="23" t="s">
        <v>117</v>
      </c>
      <c r="G532" s="23" t="s">
        <v>118</v>
      </c>
      <c r="H532" s="23" t="s">
        <v>113</v>
      </c>
      <c r="I532" s="13">
        <v>38000</v>
      </c>
      <c r="J532" s="13">
        <v>38000</v>
      </c>
      <c r="K532" s="23" t="s">
        <v>119</v>
      </c>
      <c r="L532" s="24">
        <v>10.936</v>
      </c>
      <c r="M532" s="37">
        <f t="shared" si="50"/>
        <v>11</v>
      </c>
      <c r="N532" s="24">
        <v>0.17199999999999999</v>
      </c>
      <c r="O532" s="13">
        <v>2</v>
      </c>
      <c r="P532" s="36">
        <f t="shared" si="51"/>
        <v>0.17199999999999999</v>
      </c>
      <c r="Q532" s="38">
        <f t="shared" si="52"/>
        <v>4.2</v>
      </c>
      <c r="R532" s="37">
        <f t="shared" si="53"/>
        <v>4.2</v>
      </c>
      <c r="S532" s="39">
        <f>IF(AND(I532=38000,R532&lt;=4.5,M532&gt;8),'[1]Pricing Schedule'!$F$8+('[1]Pricing Schedule'!$F$9*M532),
IF(AND(I532=38000,R532&lt;=4.5,M532&lt;=8),'[1]Pricing Schedule'!$F$34+('[1]Pricing Schedule'!$F$36*M532),
IF(AND(I532=38000,R532&gt;4.5,R532&lt;=9,M532&gt;8),'[1]Pricing Schedule'!$F$17+('[1]Pricing Schedule'!$F$18*M532),
IF(AND(I532=38000,R532&gt;4.5,R532&lt;=9,M532&lt;=8),'[1]Pricing Schedule'!$F$34+('[1]Pricing Schedule'!$F$36*M532),
IF(AND(I532=38000,R532&gt;9,R532&lt;=12.8,M532&gt;8),'[1]Pricing Schedule'!$F$26+('[1]Pricing Schedule'!$F$27*M532),
IF(AND(I532=38000,R532&gt;9,R532&lt;=12.8,M532&lt;=8),'[1]Pricing Schedule'!$F$34+('[1]Pricing Schedule'!$F$36*M532),
IF(AND(I532=38000,R532&gt;12.8,R532&lt;=22.8),'[1]Pricing Schedule'!$F$34+('[1]Pricing Schedule'!$F$36*M532),
IF(AND(I532=38000,R532&gt;22.8,R532&lt;=30.2),'[1]Pricing Schedule'!$F$43+('[1]Pricing Schedule'!$F$45*M532),
IF(AND(I532=38000,R532&gt;30.2,R532&lt;=45.9),'[1]Pricing Schedule'!$F$52+('[1]Pricing Schedule'!$F$54*M532),
IF(AND(I532=38000,R532&gt;45.9,R532&lt;=123.4),'[1]Pricing Schedule'!$F$96+('[1]Pricing Schedule'!$F$97*M532),
IF(AND(I532=38000,R532&gt;123.4,R532&lt;=168.2,M532&lt;=10),'[1]Pricing Schedule'!$F$103+('[1]Pricing Schedule'!$F$105*M532),
IF(AND(I532=38000,R532&gt;123.4,R532&lt;=168.2,M532&gt;10),'[1]Pricing Schedule'!$F$111+('[1]Pricing Schedule'!$F$113*M532),
IF(AND(I532=38000,R532&gt;157.4,R532&lt;=336.4,M532&lt;=10),('[1]Pricing Schedule'!$F$103+('[1]Pricing Schedule'!$F$105*M532))*2,
IF(AND(I532=38000,R532&gt;157.4,R532&lt;=336.4,M532&gt;10),('[1]Pricing Schedule'!$F$111+('[1]Pricing Schedule'!$F$113*M532))*2,
IF(AND(I532=38000,R532&gt;314.8,R532&lt;=504.6,M532&lt;=10),('[1]Pricing Schedule'!$F$103+('[1]Pricing Schedule'!$F$105*M532))*3,
IF(AND(I532=38000,R532&gt;314.8,R532&lt;=504.6,M532&gt;10),('[1]Pricing Schedule'!$F$111+('[1]Pricing Schedule'!$F$113*M532))*3,
IF(AND(I532=38000,R532&gt;472.2,R532&lt;=672.8,M532&lt;=10),('[1]Pricing Schedule'!$F$103+('[1]Pricing Schedule'!$F$105*M532))*4,
IF(AND(I532=38000,R532&gt;472.2,R532&lt;=672.8,M532&gt;10),('[1]Pricing Schedule'!$F$111+('[1]Pricing Schedule'!$F$113*M532))*4,
IF(AND(I532=110000,R532&lt;=12.8,M532&gt;2),'[1]Pricing Schedule'!$F$62+('[1]Pricing Schedule'!$F$63*M532),
IF(AND(I532=110000,R532&lt;=12.8,M532&lt;=2),'[1]Pricing Schedule'!$F$96+('[1]Pricing Schedule'!$F$97*M532),
IF(AND(I532=110000,R532&gt;12.8,R532&lt;=22.8,M532&gt;3),'[1]Pricing Schedule'!$F$71+('[1]Pricing Schedule'!$F$72*M532),
IF(AND(I532=110000,R532&gt;12.8,R532&lt;=22.8,M532&lt;=3),'[1]Pricing Schedule'!$F$96+('[1]Pricing Schedule'!$F$97*M532),
IF(AND(I532=110000,R532&gt;22.8,R532&lt;=30.2),'[1]Pricing Schedule'!$F$80+('[1]Pricing Schedule'!$F$81*M532),
IF(AND(I532=110000,R532&gt;30.2,R532&lt;=45.9),'[1]Pricing Schedule'!$F$89+('[1]Pricing Schedule'!$F$90*M532),
IF(AND(I532=110000,R532&gt;45.9,R532&lt;=123.4),'[1]Pricing Schedule'!$F$96+('[1]Pricing Schedule'!$F$97*M532),
IF(AND(I532=110000,R532&gt;123.4,R532&lt;=168.2,M532&lt;=10),'[1]Pricing Schedule'!$F$103+('[1]Pricing Schedule'!$F$105*M532),
IF(AND(I532=110000,R532&gt;123.4,R532&lt;=168.2,M532&gt;10),'[1]Pricing Schedule'!$F$111+('[1]Pricing Schedule'!$F$113*M532),
IF(AND(I532=110000,R532&gt;168.2,R532&lt;=336.4,M532&lt;=10),('[1]Pricing Schedule'!$F$103+('[1]Pricing Schedule'!$F$105*M532))*2,
IF(AND(I532=110000,R532&gt;168.2,R532&lt;=336.4,M532&gt;10),('[1]Pricing Schedule'!$F$111+('[1]Pricing Schedule'!$F$113*M532))*2,
IF(AND(I532=110000,R532&gt;336.4,R532&lt;=504.6,M532&lt;=10),('[1]Pricing Schedule'!$F$103+('[1]Pricing Schedule'!$F$105*M532))*3,
IF(AND(I532=110000,R532&gt;336.4,R532&lt;=504.6,M532&gt;10),('[1]Pricing Schedule'!$F$111+('[1]Pricing Schedule'!$F$113*M532))*3,
IF(AND(I532=110000,R532&gt;504.6,R532&lt;=672.8,M532&lt;=10),('[1]Pricing Schedule'!$F$103+('[1]Pricing Schedule'!$F$105*M532))*4,
IF(AND(I532=110000,R532&gt;504.6,R532&lt;=672.8,M532&gt;10),('[1]Pricing Schedule'!$F$111+('[1]Pricing Schedule'!$F$113*M532))*4,
IF(AND(I532=110000,R532&gt;672.8,R532&lt;=841,M532&lt;=10),('[1]Pricing Schedule'!$F$103+('[1]Pricing Schedule'!$F$105*M532))*5,
IF(AND(I532=110000,R532&gt;672.8,R532&lt;=841,M532&gt;10),('[1]Pricing Schedule'!$F$111+('[1]Pricing Schedule'!$F$113*M532))*5,
IF(AND(I532=110000,R532&gt;672.8,R532&lt;=841,M532&lt;=10),('[1]Pricing Schedule'!$F$103+('[1]Pricing Schedule'!$F$105*M532))*5,
IF(AND(I532=110000,R532&gt;672.8,R532&lt;=841,M532&gt;10),('[1]Pricing Schedule'!$F$111+('[1]Pricing Schedule'!$F$113*M532))*5,
IF(AND(I532=110000,R532&gt;1345.6,R532&lt;=1513.8,M532&lt;=10),('[1]Pricing Schedule'!$F$103+('[1]Pricing Schedule'!$F$105*M532))*9,
IF(AND(I532=110000,R532&gt;1345.6,R532&lt;=1513.8,M532&gt;10),('[1]Pricing Schedule'!$F$111+('[1]Pricing Schedule'!$F$113*M532))*9,
9999999999)))))))))))))))))))))))))))))))))))))))</f>
        <v>1439840</v>
      </c>
      <c r="T532" s="21">
        <f>IF(AND(I532=38000,R532&lt;=4.5,M532&gt;8),'[1]Pricing Schedule'!$J$9,
IF(AND(I532=38000,R532&lt;=4.5,M532&lt;=8),'[1]Pricing Schedule'!$J$36,
IF(AND(I532=38000,R532&gt;4.5,R532&lt;=9,M532&gt;8),'[1]Pricing Schedule'!$J$18,
IF(AND(I532=38000,R532&gt;4.5,R532&lt;=9,M532&lt;=8),'[1]Pricing Schedule'!$J$36,
IF(AND(I532=38000,R532&gt;9,R532&lt;=12.8,M532&gt;8),'[1]Pricing Schedule'!$J$27,
IF(AND(I532=38000,R532&gt;9,R532&lt;=12.8,M532&lt;=8),'[1]Pricing Schedule'!$J$36,
IF(AND(I532=38000,R532&gt;12.8,R532&lt;=22.8),'[1]Pricing Schedule'!$J$36,
IF(AND(I532=38000,R532&gt;22.8,R532&lt;=30.2),'[1]Pricing Schedule'!$J$45,
IF(AND(I532=38000,R532&gt;30.2,R532&lt;=45.9),'[1]Pricing Schedule'!$J$54,
IF(AND(I532=38000,R532&gt;45.9,R532&lt;=123.4),'[1]Pricing Schedule'!$J$97,
IF(AND(I532=38000,R532&gt;123.4,R532&lt;=168.2,M532&lt;=10),'[1]Pricing Schedule'!$J$105,
IF(AND(I532=38000,R532&gt;123.4,R532&lt;=168.2,M532&gt;10),'[1]Pricing Schedule'!$J$113,
IF(AND(I532=38000,R532&gt;168.2,R532&lt;=336.4,M532&lt;=10),('[1]Pricing Schedule'!$J$105),
IF(AND(I532=38000,R532&gt;168.2,R532&lt;=336.4,M532&gt;10),('[1]Pricing Schedule'!$J$113),
IF(AND(I532=38000,R532&gt;336.4,R532&lt;=504.6,M532&lt;=10),('[1]Pricing Schedule'!$J$105),
IF(AND(I532=38000,R532&gt;336.4,R532&lt;=504.6,M532&gt;10),('[1]Pricing Schedule'!$J$113),
IF(AND(I532=38000,R532&gt;504.6,R532&lt;=672.8,M532&lt;=10),('[1]Pricing Schedule'!$J$105),
IF(AND(I532=38000,R532&gt;504.6,R532&lt;=672.8,M532&gt;10),('[1]Pricing Schedule'!$J$113),
IF(AND(I532=110000,R532&lt;=12.8,M532&gt;2),'[1]Pricing Schedule'!$J$63,
IF(AND(I532=110000,R532&lt;=12.8,M532&lt;=2),'[1]Pricing Schedule'!$J$97,
IF(AND(I532=110000,R532&gt;12.8,R532&lt;=22.8,M532&gt;3),'[1]Pricing Schedule'!$J$72,
IF(AND(I532=110000,R532&gt;12.8,R532&lt;=22.8,M532&lt;=3),'[1]Pricing Schedule'!$J$97,
IF(AND(I532=110000,R532&gt;22.8,R532&lt;=30.2),'[1]Pricing Schedule'!$J$81,
IF(AND(I532=110000,R532&gt;30.2,R532&lt;=45.9),'[1]Pricing Schedule'!$J$90,
IF(AND(I532=110000,R532&gt;45.9,R532&lt;=123.4),'[1]Pricing Schedule'!$J$97,
IF(AND(I532=110000,R532&gt;123.4,R532&lt;=168.2,M532&lt;=10),'[1]Pricing Schedule'!$J$105,
IF(AND(I532=110000,R532&gt;123.4,R532&lt;=168.2,M532&gt;10),'[1]Pricing Schedule'!$J$113,
IF(AND(I532=110000,R532&gt;168.2,R532&lt;=336.2,M532&lt;=10),('[1]Pricing Schedule'!$J$105),
IF(AND(I532=110000,R532&gt;168.2,R532&lt;=336.2,M532&gt;10),('[1]Pricing Schedule'!$J$113),
IF(AND(I532=110000,R532&gt;336.4,R532&lt;=504.6,M532&lt;=10),('[1]Pricing Schedule'!$J$105),
IF(AND(I532=110000,R532&gt;336.4,R532&lt;=504.6,M532&gt;10),('[1]Pricing Schedule'!$J$113),
IF(AND(I532=110000,R532&gt;504.6,R532&lt;=672.8,M532&lt;=10),('[1]Pricing Schedule'!$J$105),
IF(AND(I532=110000,R532&gt;504.6,R532&lt;=672.8,M532&gt;10),('[1]Pricing Schedule'!$J$113),
IF(AND(I532=110000,R532&gt;672.8,R532&lt;=841,M532&lt;=10),('[1]Pricing Schedule'!$J$105),
IF(AND(I532=110000,R532&gt;672.8,R532&lt;=841,M532&gt;10),('[1]Pricing Schedule'!$J$113),
IF(AND(I532=110000,R532&gt;1682,R532&lt;=1850.2,M532&lt;=10),('[1]Pricing Schedule'!$J$105),
IF(AND(I532=110000,R532&gt;1682,R532&lt;=1850.2,M532&gt;10),('[1]Pricing Schedule'!$J$113),
IF(AND(I532=110000,R532&gt;2018.4,R532&lt;=2186.6,M532&lt;=10),('[1]Pricing Schedule'!$J$105),
IF(AND(I532=110000,R532&gt;2018.4,R532&lt;=2186.6,M532&gt;10),('[1]Pricing Schedule'!$J$113),999999999)))))))))))))))))))))))))))))))))))))))</f>
        <v>1</v>
      </c>
      <c r="U532" s="40">
        <f t="shared" si="54"/>
        <v>342819.04761904763</v>
      </c>
      <c r="V532" s="41">
        <f t="shared" si="55"/>
        <v>2.9169907767529724</v>
      </c>
      <c r="Y532" s="23">
        <v>38</v>
      </c>
      <c r="Z532" s="23">
        <v>106</v>
      </c>
      <c r="AR532" s="35"/>
    </row>
    <row r="533" spans="1:44">
      <c r="A533" s="23">
        <v>533</v>
      </c>
      <c r="B533" s="23">
        <v>533</v>
      </c>
      <c r="C533" s="23" t="s">
        <v>954</v>
      </c>
      <c r="D533" s="23" t="s">
        <v>116</v>
      </c>
      <c r="E533" s="23" t="s">
        <v>116</v>
      </c>
      <c r="F533" s="23" t="s">
        <v>117</v>
      </c>
      <c r="G533" s="23" t="s">
        <v>118</v>
      </c>
      <c r="H533" s="23" t="s">
        <v>113</v>
      </c>
      <c r="I533" s="13">
        <v>38000</v>
      </c>
      <c r="J533" s="13">
        <v>38000</v>
      </c>
      <c r="K533" s="23" t="s">
        <v>119</v>
      </c>
      <c r="L533" s="24">
        <v>14.888</v>
      </c>
      <c r="M533" s="37">
        <f t="shared" si="50"/>
        <v>15</v>
      </c>
      <c r="N533" s="24">
        <v>0.17399999999999999</v>
      </c>
      <c r="O533" s="13">
        <v>2</v>
      </c>
      <c r="P533" s="36">
        <f t="shared" si="51"/>
        <v>0.17399999999999999</v>
      </c>
      <c r="Q533" s="38">
        <f t="shared" si="52"/>
        <v>4.2</v>
      </c>
      <c r="R533" s="37">
        <f t="shared" si="53"/>
        <v>4.2</v>
      </c>
      <c r="S533" s="39">
        <f>IF(AND(I533=38000,R533&lt;=4.5,M533&gt;8),'[1]Pricing Schedule'!$F$8+('[1]Pricing Schedule'!$F$9*M533),
IF(AND(I533=38000,R533&lt;=4.5,M533&lt;=8),'[1]Pricing Schedule'!$F$34+('[1]Pricing Schedule'!$F$36*M533),
IF(AND(I533=38000,R533&gt;4.5,R533&lt;=9,M533&gt;8),'[1]Pricing Schedule'!$F$17+('[1]Pricing Schedule'!$F$18*M533),
IF(AND(I533=38000,R533&gt;4.5,R533&lt;=9,M533&lt;=8),'[1]Pricing Schedule'!$F$34+('[1]Pricing Schedule'!$F$36*M533),
IF(AND(I533=38000,R533&gt;9,R533&lt;=12.8,M533&gt;8),'[1]Pricing Schedule'!$F$26+('[1]Pricing Schedule'!$F$27*M533),
IF(AND(I533=38000,R533&gt;9,R533&lt;=12.8,M533&lt;=8),'[1]Pricing Schedule'!$F$34+('[1]Pricing Schedule'!$F$36*M533),
IF(AND(I533=38000,R533&gt;12.8,R533&lt;=22.8),'[1]Pricing Schedule'!$F$34+('[1]Pricing Schedule'!$F$36*M533),
IF(AND(I533=38000,R533&gt;22.8,R533&lt;=30.2),'[1]Pricing Schedule'!$F$43+('[1]Pricing Schedule'!$F$45*M533),
IF(AND(I533=38000,R533&gt;30.2,R533&lt;=45.9),'[1]Pricing Schedule'!$F$52+('[1]Pricing Schedule'!$F$54*M533),
IF(AND(I533=38000,R533&gt;45.9,R533&lt;=123.4),'[1]Pricing Schedule'!$F$96+('[1]Pricing Schedule'!$F$97*M533),
IF(AND(I533=38000,R533&gt;123.4,R533&lt;=168.2,M533&lt;=10),'[1]Pricing Schedule'!$F$103+('[1]Pricing Schedule'!$F$105*M533),
IF(AND(I533=38000,R533&gt;123.4,R533&lt;=168.2,M533&gt;10),'[1]Pricing Schedule'!$F$111+('[1]Pricing Schedule'!$F$113*M533),
IF(AND(I533=38000,R533&gt;157.4,R533&lt;=336.4,M533&lt;=10),('[1]Pricing Schedule'!$F$103+('[1]Pricing Schedule'!$F$105*M533))*2,
IF(AND(I533=38000,R533&gt;157.4,R533&lt;=336.4,M533&gt;10),('[1]Pricing Schedule'!$F$111+('[1]Pricing Schedule'!$F$113*M533))*2,
IF(AND(I533=38000,R533&gt;314.8,R533&lt;=504.6,M533&lt;=10),('[1]Pricing Schedule'!$F$103+('[1]Pricing Schedule'!$F$105*M533))*3,
IF(AND(I533=38000,R533&gt;314.8,R533&lt;=504.6,M533&gt;10),('[1]Pricing Schedule'!$F$111+('[1]Pricing Schedule'!$F$113*M533))*3,
IF(AND(I533=38000,R533&gt;472.2,R533&lt;=672.8,M533&lt;=10),('[1]Pricing Schedule'!$F$103+('[1]Pricing Schedule'!$F$105*M533))*4,
IF(AND(I533=38000,R533&gt;472.2,R533&lt;=672.8,M533&gt;10),('[1]Pricing Schedule'!$F$111+('[1]Pricing Schedule'!$F$113*M533))*4,
IF(AND(I533=110000,R533&lt;=12.8,M533&gt;2),'[1]Pricing Schedule'!$F$62+('[1]Pricing Schedule'!$F$63*M533),
IF(AND(I533=110000,R533&lt;=12.8,M533&lt;=2),'[1]Pricing Schedule'!$F$96+('[1]Pricing Schedule'!$F$97*M533),
IF(AND(I533=110000,R533&gt;12.8,R533&lt;=22.8,M533&gt;3),'[1]Pricing Schedule'!$F$71+('[1]Pricing Schedule'!$F$72*M533),
IF(AND(I533=110000,R533&gt;12.8,R533&lt;=22.8,M533&lt;=3),'[1]Pricing Schedule'!$F$96+('[1]Pricing Schedule'!$F$97*M533),
IF(AND(I533=110000,R533&gt;22.8,R533&lt;=30.2),'[1]Pricing Schedule'!$F$80+('[1]Pricing Schedule'!$F$81*M533),
IF(AND(I533=110000,R533&gt;30.2,R533&lt;=45.9),'[1]Pricing Schedule'!$F$89+('[1]Pricing Schedule'!$F$90*M533),
IF(AND(I533=110000,R533&gt;45.9,R533&lt;=123.4),'[1]Pricing Schedule'!$F$96+('[1]Pricing Schedule'!$F$97*M533),
IF(AND(I533=110000,R533&gt;123.4,R533&lt;=168.2,M533&lt;=10),'[1]Pricing Schedule'!$F$103+('[1]Pricing Schedule'!$F$105*M533),
IF(AND(I533=110000,R533&gt;123.4,R533&lt;=168.2,M533&gt;10),'[1]Pricing Schedule'!$F$111+('[1]Pricing Schedule'!$F$113*M533),
IF(AND(I533=110000,R533&gt;168.2,R533&lt;=336.4,M533&lt;=10),('[1]Pricing Schedule'!$F$103+('[1]Pricing Schedule'!$F$105*M533))*2,
IF(AND(I533=110000,R533&gt;168.2,R533&lt;=336.4,M533&gt;10),('[1]Pricing Schedule'!$F$111+('[1]Pricing Schedule'!$F$113*M533))*2,
IF(AND(I533=110000,R533&gt;336.4,R533&lt;=504.6,M533&lt;=10),('[1]Pricing Schedule'!$F$103+('[1]Pricing Schedule'!$F$105*M533))*3,
IF(AND(I533=110000,R533&gt;336.4,R533&lt;=504.6,M533&gt;10),('[1]Pricing Schedule'!$F$111+('[1]Pricing Schedule'!$F$113*M533))*3,
IF(AND(I533=110000,R533&gt;504.6,R533&lt;=672.8,M533&lt;=10),('[1]Pricing Schedule'!$F$103+('[1]Pricing Schedule'!$F$105*M533))*4,
IF(AND(I533=110000,R533&gt;504.6,R533&lt;=672.8,M533&gt;10),('[1]Pricing Schedule'!$F$111+('[1]Pricing Schedule'!$F$113*M533))*4,
IF(AND(I533=110000,R533&gt;672.8,R533&lt;=841,M533&lt;=10),('[1]Pricing Schedule'!$F$103+('[1]Pricing Schedule'!$F$105*M533))*5,
IF(AND(I533=110000,R533&gt;672.8,R533&lt;=841,M533&gt;10),('[1]Pricing Schedule'!$F$111+('[1]Pricing Schedule'!$F$113*M533))*5,
IF(AND(I533=110000,R533&gt;672.8,R533&lt;=841,M533&lt;=10),('[1]Pricing Schedule'!$F$103+('[1]Pricing Schedule'!$F$105*M533))*5,
IF(AND(I533=110000,R533&gt;672.8,R533&lt;=841,M533&gt;10),('[1]Pricing Schedule'!$F$111+('[1]Pricing Schedule'!$F$113*M533))*5,
IF(AND(I533=110000,R533&gt;1345.6,R533&lt;=1513.8,M533&lt;=10),('[1]Pricing Schedule'!$F$103+('[1]Pricing Schedule'!$F$105*M533))*9,
IF(AND(I533=110000,R533&gt;1345.6,R533&lt;=1513.8,M533&gt;10),('[1]Pricing Schedule'!$F$111+('[1]Pricing Schedule'!$F$113*M533))*9,
9999999999)))))))))))))))))))))))))))))))))))))))</f>
        <v>1650640</v>
      </c>
      <c r="T533" s="21">
        <f>IF(AND(I533=38000,R533&lt;=4.5,M533&gt;8),'[1]Pricing Schedule'!$J$9,
IF(AND(I533=38000,R533&lt;=4.5,M533&lt;=8),'[1]Pricing Schedule'!$J$36,
IF(AND(I533=38000,R533&gt;4.5,R533&lt;=9,M533&gt;8),'[1]Pricing Schedule'!$J$18,
IF(AND(I533=38000,R533&gt;4.5,R533&lt;=9,M533&lt;=8),'[1]Pricing Schedule'!$J$36,
IF(AND(I533=38000,R533&gt;9,R533&lt;=12.8,M533&gt;8),'[1]Pricing Schedule'!$J$27,
IF(AND(I533=38000,R533&gt;9,R533&lt;=12.8,M533&lt;=8),'[1]Pricing Schedule'!$J$36,
IF(AND(I533=38000,R533&gt;12.8,R533&lt;=22.8),'[1]Pricing Schedule'!$J$36,
IF(AND(I533=38000,R533&gt;22.8,R533&lt;=30.2),'[1]Pricing Schedule'!$J$45,
IF(AND(I533=38000,R533&gt;30.2,R533&lt;=45.9),'[1]Pricing Schedule'!$J$54,
IF(AND(I533=38000,R533&gt;45.9,R533&lt;=123.4),'[1]Pricing Schedule'!$J$97,
IF(AND(I533=38000,R533&gt;123.4,R533&lt;=168.2,M533&lt;=10),'[1]Pricing Schedule'!$J$105,
IF(AND(I533=38000,R533&gt;123.4,R533&lt;=168.2,M533&gt;10),'[1]Pricing Schedule'!$J$113,
IF(AND(I533=38000,R533&gt;168.2,R533&lt;=336.4,M533&lt;=10),('[1]Pricing Schedule'!$J$105),
IF(AND(I533=38000,R533&gt;168.2,R533&lt;=336.4,M533&gt;10),('[1]Pricing Schedule'!$J$113),
IF(AND(I533=38000,R533&gt;336.4,R533&lt;=504.6,M533&lt;=10),('[1]Pricing Schedule'!$J$105),
IF(AND(I533=38000,R533&gt;336.4,R533&lt;=504.6,M533&gt;10),('[1]Pricing Schedule'!$J$113),
IF(AND(I533=38000,R533&gt;504.6,R533&lt;=672.8,M533&lt;=10),('[1]Pricing Schedule'!$J$105),
IF(AND(I533=38000,R533&gt;504.6,R533&lt;=672.8,M533&gt;10),('[1]Pricing Schedule'!$J$113),
IF(AND(I533=110000,R533&lt;=12.8,M533&gt;2),'[1]Pricing Schedule'!$J$63,
IF(AND(I533=110000,R533&lt;=12.8,M533&lt;=2),'[1]Pricing Schedule'!$J$97,
IF(AND(I533=110000,R533&gt;12.8,R533&lt;=22.8,M533&gt;3),'[1]Pricing Schedule'!$J$72,
IF(AND(I533=110000,R533&gt;12.8,R533&lt;=22.8,M533&lt;=3),'[1]Pricing Schedule'!$J$97,
IF(AND(I533=110000,R533&gt;22.8,R533&lt;=30.2),'[1]Pricing Schedule'!$J$81,
IF(AND(I533=110000,R533&gt;30.2,R533&lt;=45.9),'[1]Pricing Schedule'!$J$90,
IF(AND(I533=110000,R533&gt;45.9,R533&lt;=123.4),'[1]Pricing Schedule'!$J$97,
IF(AND(I533=110000,R533&gt;123.4,R533&lt;=168.2,M533&lt;=10),'[1]Pricing Schedule'!$J$105,
IF(AND(I533=110000,R533&gt;123.4,R533&lt;=168.2,M533&gt;10),'[1]Pricing Schedule'!$J$113,
IF(AND(I533=110000,R533&gt;168.2,R533&lt;=336.2,M533&lt;=10),('[1]Pricing Schedule'!$J$105),
IF(AND(I533=110000,R533&gt;168.2,R533&lt;=336.2,M533&gt;10),('[1]Pricing Schedule'!$J$113),
IF(AND(I533=110000,R533&gt;336.4,R533&lt;=504.6,M533&lt;=10),('[1]Pricing Schedule'!$J$105),
IF(AND(I533=110000,R533&gt;336.4,R533&lt;=504.6,M533&gt;10),('[1]Pricing Schedule'!$J$113),
IF(AND(I533=110000,R533&gt;504.6,R533&lt;=672.8,M533&lt;=10),('[1]Pricing Schedule'!$J$105),
IF(AND(I533=110000,R533&gt;504.6,R533&lt;=672.8,M533&gt;10),('[1]Pricing Schedule'!$J$113),
IF(AND(I533=110000,R533&gt;672.8,R533&lt;=841,M533&lt;=10),('[1]Pricing Schedule'!$J$105),
IF(AND(I533=110000,R533&gt;672.8,R533&lt;=841,M533&gt;10),('[1]Pricing Schedule'!$J$113),
IF(AND(I533=110000,R533&gt;1682,R533&lt;=1850.2,M533&lt;=10),('[1]Pricing Schedule'!$J$105),
IF(AND(I533=110000,R533&gt;1682,R533&lt;=1850.2,M533&gt;10),('[1]Pricing Schedule'!$J$113),
IF(AND(I533=110000,R533&gt;2018.4,R533&lt;=2186.6,M533&lt;=10),('[1]Pricing Schedule'!$J$105),
IF(AND(I533=110000,R533&gt;2018.4,R533&lt;=2186.6,M533&gt;10),('[1]Pricing Schedule'!$J$113),999999999)))))))))))))))))))))))))))))))))))))))</f>
        <v>1</v>
      </c>
      <c r="U533" s="40">
        <f t="shared" si="54"/>
        <v>393009.52380952379</v>
      </c>
      <c r="V533" s="41">
        <f t="shared" si="55"/>
        <v>2.5444676004458877</v>
      </c>
      <c r="Y533" s="23">
        <v>236</v>
      </c>
      <c r="Z533" s="23">
        <v>106</v>
      </c>
      <c r="AR533" s="35"/>
    </row>
    <row r="534" spans="1:44">
      <c r="A534" s="23">
        <v>534</v>
      </c>
      <c r="B534" s="23">
        <v>534</v>
      </c>
      <c r="C534" s="23" t="s">
        <v>955</v>
      </c>
      <c r="D534" s="23" t="s">
        <v>116</v>
      </c>
      <c r="E534" s="23" t="s">
        <v>116</v>
      </c>
      <c r="F534" s="23" t="s">
        <v>236</v>
      </c>
      <c r="G534" s="23" t="s">
        <v>237</v>
      </c>
      <c r="H534" s="23" t="s">
        <v>113</v>
      </c>
      <c r="I534" s="13">
        <v>38000</v>
      </c>
      <c r="J534" s="13">
        <v>38000</v>
      </c>
      <c r="K534" s="23" t="s">
        <v>119</v>
      </c>
      <c r="L534" s="24">
        <v>11.564</v>
      </c>
      <c r="M534" s="37">
        <f t="shared" si="50"/>
        <v>12</v>
      </c>
      <c r="N534" s="24">
        <v>0.433</v>
      </c>
      <c r="O534" s="13">
        <v>2</v>
      </c>
      <c r="P534" s="36">
        <f t="shared" si="51"/>
        <v>0.433</v>
      </c>
      <c r="Q534" s="38">
        <f t="shared" si="52"/>
        <v>4.2</v>
      </c>
      <c r="R534" s="37">
        <f t="shared" si="53"/>
        <v>4.2</v>
      </c>
      <c r="S534" s="39">
        <f>IF(AND(I534=38000,R534&lt;=4.5,M534&gt;8),'[1]Pricing Schedule'!$F$8+('[1]Pricing Schedule'!$F$9*M534),
IF(AND(I534=38000,R534&lt;=4.5,M534&lt;=8),'[1]Pricing Schedule'!$F$34+('[1]Pricing Schedule'!$F$36*M534),
IF(AND(I534=38000,R534&gt;4.5,R534&lt;=9,M534&gt;8),'[1]Pricing Schedule'!$F$17+('[1]Pricing Schedule'!$F$18*M534),
IF(AND(I534=38000,R534&gt;4.5,R534&lt;=9,M534&lt;=8),'[1]Pricing Schedule'!$F$34+('[1]Pricing Schedule'!$F$36*M534),
IF(AND(I534=38000,R534&gt;9,R534&lt;=12.8,M534&gt;8),'[1]Pricing Schedule'!$F$26+('[1]Pricing Schedule'!$F$27*M534),
IF(AND(I534=38000,R534&gt;9,R534&lt;=12.8,M534&lt;=8),'[1]Pricing Schedule'!$F$34+('[1]Pricing Schedule'!$F$36*M534),
IF(AND(I534=38000,R534&gt;12.8,R534&lt;=22.8),'[1]Pricing Schedule'!$F$34+('[1]Pricing Schedule'!$F$36*M534),
IF(AND(I534=38000,R534&gt;22.8,R534&lt;=30.2),'[1]Pricing Schedule'!$F$43+('[1]Pricing Schedule'!$F$45*M534),
IF(AND(I534=38000,R534&gt;30.2,R534&lt;=45.9),'[1]Pricing Schedule'!$F$52+('[1]Pricing Schedule'!$F$54*M534),
IF(AND(I534=38000,R534&gt;45.9,R534&lt;=123.4),'[1]Pricing Schedule'!$F$96+('[1]Pricing Schedule'!$F$97*M534),
IF(AND(I534=38000,R534&gt;123.4,R534&lt;=168.2,M534&lt;=10),'[1]Pricing Schedule'!$F$103+('[1]Pricing Schedule'!$F$105*M534),
IF(AND(I534=38000,R534&gt;123.4,R534&lt;=168.2,M534&gt;10),'[1]Pricing Schedule'!$F$111+('[1]Pricing Schedule'!$F$113*M534),
IF(AND(I534=38000,R534&gt;157.4,R534&lt;=336.4,M534&lt;=10),('[1]Pricing Schedule'!$F$103+('[1]Pricing Schedule'!$F$105*M534))*2,
IF(AND(I534=38000,R534&gt;157.4,R534&lt;=336.4,M534&gt;10),('[1]Pricing Schedule'!$F$111+('[1]Pricing Schedule'!$F$113*M534))*2,
IF(AND(I534=38000,R534&gt;314.8,R534&lt;=504.6,M534&lt;=10),('[1]Pricing Schedule'!$F$103+('[1]Pricing Schedule'!$F$105*M534))*3,
IF(AND(I534=38000,R534&gt;314.8,R534&lt;=504.6,M534&gt;10),('[1]Pricing Schedule'!$F$111+('[1]Pricing Schedule'!$F$113*M534))*3,
IF(AND(I534=38000,R534&gt;472.2,R534&lt;=672.8,M534&lt;=10),('[1]Pricing Schedule'!$F$103+('[1]Pricing Schedule'!$F$105*M534))*4,
IF(AND(I534=38000,R534&gt;472.2,R534&lt;=672.8,M534&gt;10),('[1]Pricing Schedule'!$F$111+('[1]Pricing Schedule'!$F$113*M534))*4,
IF(AND(I534=110000,R534&lt;=12.8,M534&gt;2),'[1]Pricing Schedule'!$F$62+('[1]Pricing Schedule'!$F$63*M534),
IF(AND(I534=110000,R534&lt;=12.8,M534&lt;=2),'[1]Pricing Schedule'!$F$96+('[1]Pricing Schedule'!$F$97*M534),
IF(AND(I534=110000,R534&gt;12.8,R534&lt;=22.8,M534&gt;3),'[1]Pricing Schedule'!$F$71+('[1]Pricing Schedule'!$F$72*M534),
IF(AND(I534=110000,R534&gt;12.8,R534&lt;=22.8,M534&lt;=3),'[1]Pricing Schedule'!$F$96+('[1]Pricing Schedule'!$F$97*M534),
IF(AND(I534=110000,R534&gt;22.8,R534&lt;=30.2),'[1]Pricing Schedule'!$F$80+('[1]Pricing Schedule'!$F$81*M534),
IF(AND(I534=110000,R534&gt;30.2,R534&lt;=45.9),'[1]Pricing Schedule'!$F$89+('[1]Pricing Schedule'!$F$90*M534),
IF(AND(I534=110000,R534&gt;45.9,R534&lt;=123.4),'[1]Pricing Schedule'!$F$96+('[1]Pricing Schedule'!$F$97*M534),
IF(AND(I534=110000,R534&gt;123.4,R534&lt;=168.2,M534&lt;=10),'[1]Pricing Schedule'!$F$103+('[1]Pricing Schedule'!$F$105*M534),
IF(AND(I534=110000,R534&gt;123.4,R534&lt;=168.2,M534&gt;10),'[1]Pricing Schedule'!$F$111+('[1]Pricing Schedule'!$F$113*M534),
IF(AND(I534=110000,R534&gt;168.2,R534&lt;=336.4,M534&lt;=10),('[1]Pricing Schedule'!$F$103+('[1]Pricing Schedule'!$F$105*M534))*2,
IF(AND(I534=110000,R534&gt;168.2,R534&lt;=336.4,M534&gt;10),('[1]Pricing Schedule'!$F$111+('[1]Pricing Schedule'!$F$113*M534))*2,
IF(AND(I534=110000,R534&gt;336.4,R534&lt;=504.6,M534&lt;=10),('[1]Pricing Schedule'!$F$103+('[1]Pricing Schedule'!$F$105*M534))*3,
IF(AND(I534=110000,R534&gt;336.4,R534&lt;=504.6,M534&gt;10),('[1]Pricing Schedule'!$F$111+('[1]Pricing Schedule'!$F$113*M534))*3,
IF(AND(I534=110000,R534&gt;504.6,R534&lt;=672.8,M534&lt;=10),('[1]Pricing Schedule'!$F$103+('[1]Pricing Schedule'!$F$105*M534))*4,
IF(AND(I534=110000,R534&gt;504.6,R534&lt;=672.8,M534&gt;10),('[1]Pricing Schedule'!$F$111+('[1]Pricing Schedule'!$F$113*M534))*4,
IF(AND(I534=110000,R534&gt;672.8,R534&lt;=841,M534&lt;=10),('[1]Pricing Schedule'!$F$103+('[1]Pricing Schedule'!$F$105*M534))*5,
IF(AND(I534=110000,R534&gt;672.8,R534&lt;=841,M534&gt;10),('[1]Pricing Schedule'!$F$111+('[1]Pricing Schedule'!$F$113*M534))*5,
IF(AND(I534=110000,R534&gt;672.8,R534&lt;=841,M534&lt;=10),('[1]Pricing Schedule'!$F$103+('[1]Pricing Schedule'!$F$105*M534))*5,
IF(AND(I534=110000,R534&gt;672.8,R534&lt;=841,M534&gt;10),('[1]Pricing Schedule'!$F$111+('[1]Pricing Schedule'!$F$113*M534))*5,
IF(AND(I534=110000,R534&gt;1345.6,R534&lt;=1513.8,M534&lt;=10),('[1]Pricing Schedule'!$F$103+('[1]Pricing Schedule'!$F$105*M534))*9,
IF(AND(I534=110000,R534&gt;1345.6,R534&lt;=1513.8,M534&gt;10),('[1]Pricing Schedule'!$F$111+('[1]Pricing Schedule'!$F$113*M534))*9,
9999999999)))))))))))))))))))))))))))))))))))))))</f>
        <v>1492540</v>
      </c>
      <c r="T534" s="21">
        <f>IF(AND(I534=38000,R534&lt;=4.5,M534&gt;8),'[1]Pricing Schedule'!$J$9,
IF(AND(I534=38000,R534&lt;=4.5,M534&lt;=8),'[1]Pricing Schedule'!$J$36,
IF(AND(I534=38000,R534&gt;4.5,R534&lt;=9,M534&gt;8),'[1]Pricing Schedule'!$J$18,
IF(AND(I534=38000,R534&gt;4.5,R534&lt;=9,M534&lt;=8),'[1]Pricing Schedule'!$J$36,
IF(AND(I534=38000,R534&gt;9,R534&lt;=12.8,M534&gt;8),'[1]Pricing Schedule'!$J$27,
IF(AND(I534=38000,R534&gt;9,R534&lt;=12.8,M534&lt;=8),'[1]Pricing Schedule'!$J$36,
IF(AND(I534=38000,R534&gt;12.8,R534&lt;=22.8),'[1]Pricing Schedule'!$J$36,
IF(AND(I534=38000,R534&gt;22.8,R534&lt;=30.2),'[1]Pricing Schedule'!$J$45,
IF(AND(I534=38000,R534&gt;30.2,R534&lt;=45.9),'[1]Pricing Schedule'!$J$54,
IF(AND(I534=38000,R534&gt;45.9,R534&lt;=123.4),'[1]Pricing Schedule'!$J$97,
IF(AND(I534=38000,R534&gt;123.4,R534&lt;=168.2,M534&lt;=10),'[1]Pricing Schedule'!$J$105,
IF(AND(I534=38000,R534&gt;123.4,R534&lt;=168.2,M534&gt;10),'[1]Pricing Schedule'!$J$113,
IF(AND(I534=38000,R534&gt;168.2,R534&lt;=336.4,M534&lt;=10),('[1]Pricing Schedule'!$J$105),
IF(AND(I534=38000,R534&gt;168.2,R534&lt;=336.4,M534&gt;10),('[1]Pricing Schedule'!$J$113),
IF(AND(I534=38000,R534&gt;336.4,R534&lt;=504.6,M534&lt;=10),('[1]Pricing Schedule'!$J$105),
IF(AND(I534=38000,R534&gt;336.4,R534&lt;=504.6,M534&gt;10),('[1]Pricing Schedule'!$J$113),
IF(AND(I534=38000,R534&gt;504.6,R534&lt;=672.8,M534&lt;=10),('[1]Pricing Schedule'!$J$105),
IF(AND(I534=38000,R534&gt;504.6,R534&lt;=672.8,M534&gt;10),('[1]Pricing Schedule'!$J$113),
IF(AND(I534=110000,R534&lt;=12.8,M534&gt;2),'[1]Pricing Schedule'!$J$63,
IF(AND(I534=110000,R534&lt;=12.8,M534&lt;=2),'[1]Pricing Schedule'!$J$97,
IF(AND(I534=110000,R534&gt;12.8,R534&lt;=22.8,M534&gt;3),'[1]Pricing Schedule'!$J$72,
IF(AND(I534=110000,R534&gt;12.8,R534&lt;=22.8,M534&lt;=3),'[1]Pricing Schedule'!$J$97,
IF(AND(I534=110000,R534&gt;22.8,R534&lt;=30.2),'[1]Pricing Schedule'!$J$81,
IF(AND(I534=110000,R534&gt;30.2,R534&lt;=45.9),'[1]Pricing Schedule'!$J$90,
IF(AND(I534=110000,R534&gt;45.9,R534&lt;=123.4),'[1]Pricing Schedule'!$J$97,
IF(AND(I534=110000,R534&gt;123.4,R534&lt;=168.2,M534&lt;=10),'[1]Pricing Schedule'!$J$105,
IF(AND(I534=110000,R534&gt;123.4,R534&lt;=168.2,M534&gt;10),'[1]Pricing Schedule'!$J$113,
IF(AND(I534=110000,R534&gt;168.2,R534&lt;=336.2,M534&lt;=10),('[1]Pricing Schedule'!$J$105),
IF(AND(I534=110000,R534&gt;168.2,R534&lt;=336.2,M534&gt;10),('[1]Pricing Schedule'!$J$113),
IF(AND(I534=110000,R534&gt;336.4,R534&lt;=504.6,M534&lt;=10),('[1]Pricing Schedule'!$J$105),
IF(AND(I534=110000,R534&gt;336.4,R534&lt;=504.6,M534&gt;10),('[1]Pricing Schedule'!$J$113),
IF(AND(I534=110000,R534&gt;504.6,R534&lt;=672.8,M534&lt;=10),('[1]Pricing Schedule'!$J$105),
IF(AND(I534=110000,R534&gt;504.6,R534&lt;=672.8,M534&gt;10),('[1]Pricing Schedule'!$J$113),
IF(AND(I534=110000,R534&gt;672.8,R534&lt;=841,M534&lt;=10),('[1]Pricing Schedule'!$J$105),
IF(AND(I534=110000,R534&gt;672.8,R534&lt;=841,M534&gt;10),('[1]Pricing Schedule'!$J$113),
IF(AND(I534=110000,R534&gt;1682,R534&lt;=1850.2,M534&lt;=10),('[1]Pricing Schedule'!$J$105),
IF(AND(I534=110000,R534&gt;1682,R534&lt;=1850.2,M534&gt;10),('[1]Pricing Schedule'!$J$113),
IF(AND(I534=110000,R534&gt;2018.4,R534&lt;=2186.6,M534&lt;=10),('[1]Pricing Schedule'!$J$105),
IF(AND(I534=110000,R534&gt;2018.4,R534&lt;=2186.6,M534&gt;10),('[1]Pricing Schedule'!$J$113),999999999)))))))))))))))))))))))))))))))))))))))</f>
        <v>1</v>
      </c>
      <c r="U534" s="40">
        <f t="shared" si="54"/>
        <v>355366.66666666663</v>
      </c>
      <c r="V534" s="41">
        <f t="shared" si="55"/>
        <v>2.8139949348091173</v>
      </c>
      <c r="Y534" s="23">
        <v>273</v>
      </c>
      <c r="Z534" s="23">
        <v>105</v>
      </c>
      <c r="AR534" s="35"/>
    </row>
    <row r="535" spans="1:44">
      <c r="A535" s="23">
        <v>535</v>
      </c>
      <c r="B535" s="23">
        <v>535</v>
      </c>
      <c r="C535" s="23" t="s">
        <v>956</v>
      </c>
      <c r="D535" s="23" t="s">
        <v>116</v>
      </c>
      <c r="E535" s="23" t="s">
        <v>116</v>
      </c>
      <c r="F535" s="23" t="s">
        <v>236</v>
      </c>
      <c r="G535" s="23" t="s">
        <v>237</v>
      </c>
      <c r="H535" s="23" t="s">
        <v>113</v>
      </c>
      <c r="I535" s="13">
        <v>38000</v>
      </c>
      <c r="J535" s="13">
        <v>38000</v>
      </c>
      <c r="K535" s="23" t="s">
        <v>119</v>
      </c>
      <c r="L535" s="24">
        <v>4.6289999999999996</v>
      </c>
      <c r="M535" s="37">
        <f t="shared" si="50"/>
        <v>5</v>
      </c>
      <c r="N535" s="24">
        <v>0.27200000000000002</v>
      </c>
      <c r="O535" s="13">
        <v>2</v>
      </c>
      <c r="P535" s="36">
        <f t="shared" si="51"/>
        <v>0.27200000000000002</v>
      </c>
      <c r="Q535" s="38">
        <f t="shared" si="52"/>
        <v>4.2</v>
      </c>
      <c r="R535" s="37">
        <f t="shared" si="53"/>
        <v>4.2</v>
      </c>
      <c r="S535" s="39">
        <f>IF(AND(I535=38000,R535&lt;=4.5,M535&gt;8),'[1]Pricing Schedule'!$F$8+('[1]Pricing Schedule'!$F$9*M535),
IF(AND(I535=38000,R535&lt;=4.5,M535&lt;=8),'[1]Pricing Schedule'!$F$34+('[1]Pricing Schedule'!$F$36*M535),
IF(AND(I535=38000,R535&gt;4.5,R535&lt;=9,M535&gt;8),'[1]Pricing Schedule'!$F$17+('[1]Pricing Schedule'!$F$18*M535),
IF(AND(I535=38000,R535&gt;4.5,R535&lt;=9,M535&lt;=8),'[1]Pricing Schedule'!$F$34+('[1]Pricing Schedule'!$F$36*M535),
IF(AND(I535=38000,R535&gt;9,R535&lt;=12.8,M535&gt;8),'[1]Pricing Schedule'!$F$26+('[1]Pricing Schedule'!$F$27*M535),
IF(AND(I535=38000,R535&gt;9,R535&lt;=12.8,M535&lt;=8),'[1]Pricing Schedule'!$F$34+('[1]Pricing Schedule'!$F$36*M535),
IF(AND(I535=38000,R535&gt;12.8,R535&lt;=22.8),'[1]Pricing Schedule'!$F$34+('[1]Pricing Schedule'!$F$36*M535),
IF(AND(I535=38000,R535&gt;22.8,R535&lt;=30.2),'[1]Pricing Schedule'!$F$43+('[1]Pricing Schedule'!$F$45*M535),
IF(AND(I535=38000,R535&gt;30.2,R535&lt;=45.9),'[1]Pricing Schedule'!$F$52+('[1]Pricing Schedule'!$F$54*M535),
IF(AND(I535=38000,R535&gt;45.9,R535&lt;=123.4),'[1]Pricing Schedule'!$F$96+('[1]Pricing Schedule'!$F$97*M535),
IF(AND(I535=38000,R535&gt;123.4,R535&lt;=168.2,M535&lt;=10),'[1]Pricing Schedule'!$F$103+('[1]Pricing Schedule'!$F$105*M535),
IF(AND(I535=38000,R535&gt;123.4,R535&lt;=168.2,M535&gt;10),'[1]Pricing Schedule'!$F$111+('[1]Pricing Schedule'!$F$113*M535),
IF(AND(I535=38000,R535&gt;157.4,R535&lt;=336.4,M535&lt;=10),('[1]Pricing Schedule'!$F$103+('[1]Pricing Schedule'!$F$105*M535))*2,
IF(AND(I535=38000,R535&gt;157.4,R535&lt;=336.4,M535&gt;10),('[1]Pricing Schedule'!$F$111+('[1]Pricing Schedule'!$F$113*M535))*2,
IF(AND(I535=38000,R535&gt;314.8,R535&lt;=504.6,M535&lt;=10),('[1]Pricing Schedule'!$F$103+('[1]Pricing Schedule'!$F$105*M535))*3,
IF(AND(I535=38000,R535&gt;314.8,R535&lt;=504.6,M535&gt;10),('[1]Pricing Schedule'!$F$111+('[1]Pricing Schedule'!$F$113*M535))*3,
IF(AND(I535=38000,R535&gt;472.2,R535&lt;=672.8,M535&lt;=10),('[1]Pricing Schedule'!$F$103+('[1]Pricing Schedule'!$F$105*M535))*4,
IF(AND(I535=38000,R535&gt;472.2,R535&lt;=672.8,M535&gt;10),('[1]Pricing Schedule'!$F$111+('[1]Pricing Schedule'!$F$113*M535))*4,
IF(AND(I535=110000,R535&lt;=12.8,M535&gt;2),'[1]Pricing Schedule'!$F$62+('[1]Pricing Schedule'!$F$63*M535),
IF(AND(I535=110000,R535&lt;=12.8,M535&lt;=2),'[1]Pricing Schedule'!$F$96+('[1]Pricing Schedule'!$F$97*M535),
IF(AND(I535=110000,R535&gt;12.8,R535&lt;=22.8,M535&gt;3),'[1]Pricing Schedule'!$F$71+('[1]Pricing Schedule'!$F$72*M535),
IF(AND(I535=110000,R535&gt;12.8,R535&lt;=22.8,M535&lt;=3),'[1]Pricing Schedule'!$F$96+('[1]Pricing Schedule'!$F$97*M535),
IF(AND(I535=110000,R535&gt;22.8,R535&lt;=30.2),'[1]Pricing Schedule'!$F$80+('[1]Pricing Schedule'!$F$81*M535),
IF(AND(I535=110000,R535&gt;30.2,R535&lt;=45.9),'[1]Pricing Schedule'!$F$89+('[1]Pricing Schedule'!$F$90*M535),
IF(AND(I535=110000,R535&gt;45.9,R535&lt;=123.4),'[1]Pricing Schedule'!$F$96+('[1]Pricing Schedule'!$F$97*M535),
IF(AND(I535=110000,R535&gt;123.4,R535&lt;=168.2,M535&lt;=10),'[1]Pricing Schedule'!$F$103+('[1]Pricing Schedule'!$F$105*M535),
IF(AND(I535=110000,R535&gt;123.4,R535&lt;=168.2,M535&gt;10),'[1]Pricing Schedule'!$F$111+('[1]Pricing Schedule'!$F$113*M535),
IF(AND(I535=110000,R535&gt;168.2,R535&lt;=336.4,M535&lt;=10),('[1]Pricing Schedule'!$F$103+('[1]Pricing Schedule'!$F$105*M535))*2,
IF(AND(I535=110000,R535&gt;168.2,R535&lt;=336.4,M535&gt;10),('[1]Pricing Schedule'!$F$111+('[1]Pricing Schedule'!$F$113*M535))*2,
IF(AND(I535=110000,R535&gt;336.4,R535&lt;=504.6,M535&lt;=10),('[1]Pricing Schedule'!$F$103+('[1]Pricing Schedule'!$F$105*M535))*3,
IF(AND(I535=110000,R535&gt;336.4,R535&lt;=504.6,M535&gt;10),('[1]Pricing Schedule'!$F$111+('[1]Pricing Schedule'!$F$113*M535))*3,
IF(AND(I535=110000,R535&gt;504.6,R535&lt;=672.8,M535&lt;=10),('[1]Pricing Schedule'!$F$103+('[1]Pricing Schedule'!$F$105*M535))*4,
IF(AND(I535=110000,R535&gt;504.6,R535&lt;=672.8,M535&gt;10),('[1]Pricing Schedule'!$F$111+('[1]Pricing Schedule'!$F$113*M535))*4,
IF(AND(I535=110000,R535&gt;672.8,R535&lt;=841,M535&lt;=10),('[1]Pricing Schedule'!$F$103+('[1]Pricing Schedule'!$F$105*M535))*5,
IF(AND(I535=110000,R535&gt;672.8,R535&lt;=841,M535&gt;10),('[1]Pricing Schedule'!$F$111+('[1]Pricing Schedule'!$F$113*M535))*5,
IF(AND(I535=110000,R535&gt;672.8,R535&lt;=841,M535&lt;=10),('[1]Pricing Schedule'!$F$103+('[1]Pricing Schedule'!$F$105*M535))*5,
IF(AND(I535=110000,R535&gt;672.8,R535&lt;=841,M535&gt;10),('[1]Pricing Schedule'!$F$111+('[1]Pricing Schedule'!$F$113*M535))*5,
IF(AND(I535=110000,R535&gt;1345.6,R535&lt;=1513.8,M535&lt;=10),('[1]Pricing Schedule'!$F$103+('[1]Pricing Schedule'!$F$105*M535))*9,
IF(AND(I535=110000,R535&gt;1345.6,R535&lt;=1513.8,M535&gt;10),('[1]Pricing Schedule'!$F$111+('[1]Pricing Schedule'!$F$113*M535))*9,
9999999999)))))))))))))))))))))))))))))))))))))))</f>
        <v>699140</v>
      </c>
      <c r="T535" s="21">
        <f>IF(AND(I535=38000,R535&lt;=4.5,M535&gt;8),'[1]Pricing Schedule'!$J$9,
IF(AND(I535=38000,R535&lt;=4.5,M535&lt;=8),'[1]Pricing Schedule'!$J$36,
IF(AND(I535=38000,R535&gt;4.5,R535&lt;=9,M535&gt;8),'[1]Pricing Schedule'!$J$18,
IF(AND(I535=38000,R535&gt;4.5,R535&lt;=9,M535&lt;=8),'[1]Pricing Schedule'!$J$36,
IF(AND(I535=38000,R535&gt;9,R535&lt;=12.8,M535&gt;8),'[1]Pricing Schedule'!$J$27,
IF(AND(I535=38000,R535&gt;9,R535&lt;=12.8,M535&lt;=8),'[1]Pricing Schedule'!$J$36,
IF(AND(I535=38000,R535&gt;12.8,R535&lt;=22.8),'[1]Pricing Schedule'!$J$36,
IF(AND(I535=38000,R535&gt;22.8,R535&lt;=30.2),'[1]Pricing Schedule'!$J$45,
IF(AND(I535=38000,R535&gt;30.2,R535&lt;=45.9),'[1]Pricing Schedule'!$J$54,
IF(AND(I535=38000,R535&gt;45.9,R535&lt;=123.4),'[1]Pricing Schedule'!$J$97,
IF(AND(I535=38000,R535&gt;123.4,R535&lt;=168.2,M535&lt;=10),'[1]Pricing Schedule'!$J$105,
IF(AND(I535=38000,R535&gt;123.4,R535&lt;=168.2,M535&gt;10),'[1]Pricing Schedule'!$J$113,
IF(AND(I535=38000,R535&gt;168.2,R535&lt;=336.4,M535&lt;=10),('[1]Pricing Schedule'!$J$105),
IF(AND(I535=38000,R535&gt;168.2,R535&lt;=336.4,M535&gt;10),('[1]Pricing Schedule'!$J$113),
IF(AND(I535=38000,R535&gt;336.4,R535&lt;=504.6,M535&lt;=10),('[1]Pricing Schedule'!$J$105),
IF(AND(I535=38000,R535&gt;336.4,R535&lt;=504.6,M535&gt;10),('[1]Pricing Schedule'!$J$113),
IF(AND(I535=38000,R535&gt;504.6,R535&lt;=672.8,M535&lt;=10),('[1]Pricing Schedule'!$J$105),
IF(AND(I535=38000,R535&gt;504.6,R535&lt;=672.8,M535&gt;10),('[1]Pricing Schedule'!$J$113),
IF(AND(I535=110000,R535&lt;=12.8,M535&gt;2),'[1]Pricing Schedule'!$J$63,
IF(AND(I535=110000,R535&lt;=12.8,M535&lt;=2),'[1]Pricing Schedule'!$J$97,
IF(AND(I535=110000,R535&gt;12.8,R535&lt;=22.8,M535&gt;3),'[1]Pricing Schedule'!$J$72,
IF(AND(I535=110000,R535&gt;12.8,R535&lt;=22.8,M535&lt;=3),'[1]Pricing Schedule'!$J$97,
IF(AND(I535=110000,R535&gt;22.8,R535&lt;=30.2),'[1]Pricing Schedule'!$J$81,
IF(AND(I535=110000,R535&gt;30.2,R535&lt;=45.9),'[1]Pricing Schedule'!$J$90,
IF(AND(I535=110000,R535&gt;45.9,R535&lt;=123.4),'[1]Pricing Schedule'!$J$97,
IF(AND(I535=110000,R535&gt;123.4,R535&lt;=168.2,M535&lt;=10),'[1]Pricing Schedule'!$J$105,
IF(AND(I535=110000,R535&gt;123.4,R535&lt;=168.2,M535&gt;10),'[1]Pricing Schedule'!$J$113,
IF(AND(I535=110000,R535&gt;168.2,R535&lt;=336.2,M535&lt;=10),('[1]Pricing Schedule'!$J$105),
IF(AND(I535=110000,R535&gt;168.2,R535&lt;=336.2,M535&gt;10),('[1]Pricing Schedule'!$J$113),
IF(AND(I535=110000,R535&gt;336.4,R535&lt;=504.6,M535&lt;=10),('[1]Pricing Schedule'!$J$105),
IF(AND(I535=110000,R535&gt;336.4,R535&lt;=504.6,M535&gt;10),('[1]Pricing Schedule'!$J$113),
IF(AND(I535=110000,R535&gt;504.6,R535&lt;=672.8,M535&lt;=10),('[1]Pricing Schedule'!$J$105),
IF(AND(I535=110000,R535&gt;504.6,R535&lt;=672.8,M535&gt;10),('[1]Pricing Schedule'!$J$113),
IF(AND(I535=110000,R535&gt;672.8,R535&lt;=841,M535&lt;=10),('[1]Pricing Schedule'!$J$105),
IF(AND(I535=110000,R535&gt;672.8,R535&lt;=841,M535&gt;10),('[1]Pricing Schedule'!$J$113),
IF(AND(I535=110000,R535&gt;1682,R535&lt;=1850.2,M535&lt;=10),('[1]Pricing Schedule'!$J$105),
IF(AND(I535=110000,R535&gt;1682,R535&lt;=1850.2,M535&gt;10),('[1]Pricing Schedule'!$J$113),
IF(AND(I535=110000,R535&gt;2018.4,R535&lt;=2186.6,M535&lt;=10),('[1]Pricing Schedule'!$J$105),
IF(AND(I535=110000,R535&gt;2018.4,R535&lt;=2186.6,M535&gt;10),('[1]Pricing Schedule'!$J$113),999999999)))))))))))))))))))))))))))))))))))))))</f>
        <v>4</v>
      </c>
      <c r="U535" s="40">
        <f t="shared" si="54"/>
        <v>166461.90476190476</v>
      </c>
      <c r="V535" s="41">
        <f t="shared" si="55"/>
        <v>6.0073804960379897</v>
      </c>
      <c r="Y535" s="23">
        <v>659</v>
      </c>
      <c r="Z535" s="23">
        <v>105</v>
      </c>
      <c r="AR535" s="35"/>
    </row>
    <row r="536" spans="1:44">
      <c r="A536" s="23">
        <v>536</v>
      </c>
      <c r="B536" s="23">
        <v>536</v>
      </c>
      <c r="C536" s="23" t="s">
        <v>957</v>
      </c>
      <c r="D536" s="23" t="s">
        <v>116</v>
      </c>
      <c r="E536" s="23" t="s">
        <v>116</v>
      </c>
      <c r="F536" s="23" t="s">
        <v>236</v>
      </c>
      <c r="G536" s="23" t="s">
        <v>237</v>
      </c>
      <c r="H536" s="23" t="s">
        <v>113</v>
      </c>
      <c r="I536" s="13">
        <v>38000</v>
      </c>
      <c r="J536" s="13">
        <v>38000</v>
      </c>
      <c r="K536" s="23" t="s">
        <v>119</v>
      </c>
      <c r="L536" s="24">
        <v>5.2220000000000004</v>
      </c>
      <c r="M536" s="37">
        <f t="shared" si="50"/>
        <v>6</v>
      </c>
      <c r="N536" s="24">
        <v>0.248</v>
      </c>
      <c r="O536" s="13">
        <v>2</v>
      </c>
      <c r="P536" s="36">
        <f t="shared" si="51"/>
        <v>0.248</v>
      </c>
      <c r="Q536" s="38">
        <f t="shared" si="52"/>
        <v>4.2</v>
      </c>
      <c r="R536" s="37">
        <f t="shared" si="53"/>
        <v>4.2</v>
      </c>
      <c r="S536" s="39">
        <f>IF(AND(I536=38000,R536&lt;=4.5,M536&gt;8),'[1]Pricing Schedule'!$F$8+('[1]Pricing Schedule'!$F$9*M536),
IF(AND(I536=38000,R536&lt;=4.5,M536&lt;=8),'[1]Pricing Schedule'!$F$34+('[1]Pricing Schedule'!$F$36*M536),
IF(AND(I536=38000,R536&gt;4.5,R536&lt;=9,M536&gt;8),'[1]Pricing Schedule'!$F$17+('[1]Pricing Schedule'!$F$18*M536),
IF(AND(I536=38000,R536&gt;4.5,R536&lt;=9,M536&lt;=8),'[1]Pricing Schedule'!$F$34+('[1]Pricing Schedule'!$F$36*M536),
IF(AND(I536=38000,R536&gt;9,R536&lt;=12.8,M536&gt;8),'[1]Pricing Schedule'!$F$26+('[1]Pricing Schedule'!$F$27*M536),
IF(AND(I536=38000,R536&gt;9,R536&lt;=12.8,M536&lt;=8),'[1]Pricing Schedule'!$F$34+('[1]Pricing Schedule'!$F$36*M536),
IF(AND(I536=38000,R536&gt;12.8,R536&lt;=22.8),'[1]Pricing Schedule'!$F$34+('[1]Pricing Schedule'!$F$36*M536),
IF(AND(I536=38000,R536&gt;22.8,R536&lt;=30.2),'[1]Pricing Schedule'!$F$43+('[1]Pricing Schedule'!$F$45*M536),
IF(AND(I536=38000,R536&gt;30.2,R536&lt;=45.9),'[1]Pricing Schedule'!$F$52+('[1]Pricing Schedule'!$F$54*M536),
IF(AND(I536=38000,R536&gt;45.9,R536&lt;=123.4),'[1]Pricing Schedule'!$F$96+('[1]Pricing Schedule'!$F$97*M536),
IF(AND(I536=38000,R536&gt;123.4,R536&lt;=168.2,M536&lt;=10),'[1]Pricing Schedule'!$F$103+('[1]Pricing Schedule'!$F$105*M536),
IF(AND(I536=38000,R536&gt;123.4,R536&lt;=168.2,M536&gt;10),'[1]Pricing Schedule'!$F$111+('[1]Pricing Schedule'!$F$113*M536),
IF(AND(I536=38000,R536&gt;157.4,R536&lt;=336.4,M536&lt;=10),('[1]Pricing Schedule'!$F$103+('[1]Pricing Schedule'!$F$105*M536))*2,
IF(AND(I536=38000,R536&gt;157.4,R536&lt;=336.4,M536&gt;10),('[1]Pricing Schedule'!$F$111+('[1]Pricing Schedule'!$F$113*M536))*2,
IF(AND(I536=38000,R536&gt;314.8,R536&lt;=504.6,M536&lt;=10),('[1]Pricing Schedule'!$F$103+('[1]Pricing Schedule'!$F$105*M536))*3,
IF(AND(I536=38000,R536&gt;314.8,R536&lt;=504.6,M536&gt;10),('[1]Pricing Schedule'!$F$111+('[1]Pricing Schedule'!$F$113*M536))*3,
IF(AND(I536=38000,R536&gt;472.2,R536&lt;=672.8,M536&lt;=10),('[1]Pricing Schedule'!$F$103+('[1]Pricing Schedule'!$F$105*M536))*4,
IF(AND(I536=38000,R536&gt;472.2,R536&lt;=672.8,M536&gt;10),('[1]Pricing Schedule'!$F$111+('[1]Pricing Schedule'!$F$113*M536))*4,
IF(AND(I536=110000,R536&lt;=12.8,M536&gt;2),'[1]Pricing Schedule'!$F$62+('[1]Pricing Schedule'!$F$63*M536),
IF(AND(I536=110000,R536&lt;=12.8,M536&lt;=2),'[1]Pricing Schedule'!$F$96+('[1]Pricing Schedule'!$F$97*M536),
IF(AND(I536=110000,R536&gt;12.8,R536&lt;=22.8,M536&gt;3),'[1]Pricing Schedule'!$F$71+('[1]Pricing Schedule'!$F$72*M536),
IF(AND(I536=110000,R536&gt;12.8,R536&lt;=22.8,M536&lt;=3),'[1]Pricing Schedule'!$F$96+('[1]Pricing Schedule'!$F$97*M536),
IF(AND(I536=110000,R536&gt;22.8,R536&lt;=30.2),'[1]Pricing Schedule'!$F$80+('[1]Pricing Schedule'!$F$81*M536),
IF(AND(I536=110000,R536&gt;30.2,R536&lt;=45.9),'[1]Pricing Schedule'!$F$89+('[1]Pricing Schedule'!$F$90*M536),
IF(AND(I536=110000,R536&gt;45.9,R536&lt;=123.4),'[1]Pricing Schedule'!$F$96+('[1]Pricing Schedule'!$F$97*M536),
IF(AND(I536=110000,R536&gt;123.4,R536&lt;=168.2,M536&lt;=10),'[1]Pricing Schedule'!$F$103+('[1]Pricing Schedule'!$F$105*M536),
IF(AND(I536=110000,R536&gt;123.4,R536&lt;=168.2,M536&gt;10),'[1]Pricing Schedule'!$F$111+('[1]Pricing Schedule'!$F$113*M536),
IF(AND(I536=110000,R536&gt;168.2,R536&lt;=336.4,M536&lt;=10),('[1]Pricing Schedule'!$F$103+('[1]Pricing Schedule'!$F$105*M536))*2,
IF(AND(I536=110000,R536&gt;168.2,R536&lt;=336.4,M536&gt;10),('[1]Pricing Schedule'!$F$111+('[1]Pricing Schedule'!$F$113*M536))*2,
IF(AND(I536=110000,R536&gt;336.4,R536&lt;=504.6,M536&lt;=10),('[1]Pricing Schedule'!$F$103+('[1]Pricing Schedule'!$F$105*M536))*3,
IF(AND(I536=110000,R536&gt;336.4,R536&lt;=504.6,M536&gt;10),('[1]Pricing Schedule'!$F$111+('[1]Pricing Schedule'!$F$113*M536))*3,
IF(AND(I536=110000,R536&gt;504.6,R536&lt;=672.8,M536&lt;=10),('[1]Pricing Schedule'!$F$103+('[1]Pricing Schedule'!$F$105*M536))*4,
IF(AND(I536=110000,R536&gt;504.6,R536&lt;=672.8,M536&gt;10),('[1]Pricing Schedule'!$F$111+('[1]Pricing Schedule'!$F$113*M536))*4,
IF(AND(I536=110000,R536&gt;672.8,R536&lt;=841,M536&lt;=10),('[1]Pricing Schedule'!$F$103+('[1]Pricing Schedule'!$F$105*M536))*5,
IF(AND(I536=110000,R536&gt;672.8,R536&lt;=841,M536&gt;10),('[1]Pricing Schedule'!$F$111+('[1]Pricing Schedule'!$F$113*M536))*5,
IF(AND(I536=110000,R536&gt;672.8,R536&lt;=841,M536&lt;=10),('[1]Pricing Schedule'!$F$103+('[1]Pricing Schedule'!$F$105*M536))*5,
IF(AND(I536=110000,R536&gt;672.8,R536&lt;=841,M536&gt;10),('[1]Pricing Schedule'!$F$111+('[1]Pricing Schedule'!$F$113*M536))*5,
IF(AND(I536=110000,R536&gt;1345.6,R536&lt;=1513.8,M536&lt;=10),('[1]Pricing Schedule'!$F$103+('[1]Pricing Schedule'!$F$105*M536))*9,
IF(AND(I536=110000,R536&gt;1345.6,R536&lt;=1513.8,M536&gt;10),('[1]Pricing Schedule'!$F$111+('[1]Pricing Schedule'!$F$113*M536))*9,
9999999999)))))))))))))))))))))))))))))))))))))))</f>
        <v>769410</v>
      </c>
      <c r="T536" s="21">
        <f>IF(AND(I536=38000,R536&lt;=4.5,M536&gt;8),'[1]Pricing Schedule'!$J$9,
IF(AND(I536=38000,R536&lt;=4.5,M536&lt;=8),'[1]Pricing Schedule'!$J$36,
IF(AND(I536=38000,R536&gt;4.5,R536&lt;=9,M536&gt;8),'[1]Pricing Schedule'!$J$18,
IF(AND(I536=38000,R536&gt;4.5,R536&lt;=9,M536&lt;=8),'[1]Pricing Schedule'!$J$36,
IF(AND(I536=38000,R536&gt;9,R536&lt;=12.8,M536&gt;8),'[1]Pricing Schedule'!$J$27,
IF(AND(I536=38000,R536&gt;9,R536&lt;=12.8,M536&lt;=8),'[1]Pricing Schedule'!$J$36,
IF(AND(I536=38000,R536&gt;12.8,R536&lt;=22.8),'[1]Pricing Schedule'!$J$36,
IF(AND(I536=38000,R536&gt;22.8,R536&lt;=30.2),'[1]Pricing Schedule'!$J$45,
IF(AND(I536=38000,R536&gt;30.2,R536&lt;=45.9),'[1]Pricing Schedule'!$J$54,
IF(AND(I536=38000,R536&gt;45.9,R536&lt;=123.4),'[1]Pricing Schedule'!$J$97,
IF(AND(I536=38000,R536&gt;123.4,R536&lt;=168.2,M536&lt;=10),'[1]Pricing Schedule'!$J$105,
IF(AND(I536=38000,R536&gt;123.4,R536&lt;=168.2,M536&gt;10),'[1]Pricing Schedule'!$J$113,
IF(AND(I536=38000,R536&gt;168.2,R536&lt;=336.4,M536&lt;=10),('[1]Pricing Schedule'!$J$105),
IF(AND(I536=38000,R536&gt;168.2,R536&lt;=336.4,M536&gt;10),('[1]Pricing Schedule'!$J$113),
IF(AND(I536=38000,R536&gt;336.4,R536&lt;=504.6,M536&lt;=10),('[1]Pricing Schedule'!$J$105),
IF(AND(I536=38000,R536&gt;336.4,R536&lt;=504.6,M536&gt;10),('[1]Pricing Schedule'!$J$113),
IF(AND(I536=38000,R536&gt;504.6,R536&lt;=672.8,M536&lt;=10),('[1]Pricing Schedule'!$J$105),
IF(AND(I536=38000,R536&gt;504.6,R536&lt;=672.8,M536&gt;10),('[1]Pricing Schedule'!$J$113),
IF(AND(I536=110000,R536&lt;=12.8,M536&gt;2),'[1]Pricing Schedule'!$J$63,
IF(AND(I536=110000,R536&lt;=12.8,M536&lt;=2),'[1]Pricing Schedule'!$J$97,
IF(AND(I536=110000,R536&gt;12.8,R536&lt;=22.8,M536&gt;3),'[1]Pricing Schedule'!$J$72,
IF(AND(I536=110000,R536&gt;12.8,R536&lt;=22.8,M536&lt;=3),'[1]Pricing Schedule'!$J$97,
IF(AND(I536=110000,R536&gt;22.8,R536&lt;=30.2),'[1]Pricing Schedule'!$J$81,
IF(AND(I536=110000,R536&gt;30.2,R536&lt;=45.9),'[1]Pricing Schedule'!$J$90,
IF(AND(I536=110000,R536&gt;45.9,R536&lt;=123.4),'[1]Pricing Schedule'!$J$97,
IF(AND(I536=110000,R536&gt;123.4,R536&lt;=168.2,M536&lt;=10),'[1]Pricing Schedule'!$J$105,
IF(AND(I536=110000,R536&gt;123.4,R536&lt;=168.2,M536&gt;10),'[1]Pricing Schedule'!$J$113,
IF(AND(I536=110000,R536&gt;168.2,R536&lt;=336.2,M536&lt;=10),('[1]Pricing Schedule'!$J$105),
IF(AND(I536=110000,R536&gt;168.2,R536&lt;=336.2,M536&gt;10),('[1]Pricing Schedule'!$J$113),
IF(AND(I536=110000,R536&gt;336.4,R536&lt;=504.6,M536&lt;=10),('[1]Pricing Schedule'!$J$105),
IF(AND(I536=110000,R536&gt;336.4,R536&lt;=504.6,M536&gt;10),('[1]Pricing Schedule'!$J$113),
IF(AND(I536=110000,R536&gt;504.6,R536&lt;=672.8,M536&lt;=10),('[1]Pricing Schedule'!$J$105),
IF(AND(I536=110000,R536&gt;504.6,R536&lt;=672.8,M536&gt;10),('[1]Pricing Schedule'!$J$113),
IF(AND(I536=110000,R536&gt;672.8,R536&lt;=841,M536&lt;=10),('[1]Pricing Schedule'!$J$105),
IF(AND(I536=110000,R536&gt;672.8,R536&lt;=841,M536&gt;10),('[1]Pricing Schedule'!$J$113),
IF(AND(I536=110000,R536&gt;1682,R536&lt;=1850.2,M536&lt;=10),('[1]Pricing Schedule'!$J$105),
IF(AND(I536=110000,R536&gt;1682,R536&lt;=1850.2,M536&gt;10),('[1]Pricing Schedule'!$J$113),
IF(AND(I536=110000,R536&gt;2018.4,R536&lt;=2186.6,M536&lt;=10),('[1]Pricing Schedule'!$J$105),
IF(AND(I536=110000,R536&gt;2018.4,R536&lt;=2186.6,M536&gt;10),('[1]Pricing Schedule'!$J$113),999999999)))))))))))))))))))))))))))))))))))))))</f>
        <v>4</v>
      </c>
      <c r="U536" s="40">
        <f t="shared" si="54"/>
        <v>183192.85714285713</v>
      </c>
      <c r="V536" s="41">
        <f t="shared" si="55"/>
        <v>5.4587281163488903</v>
      </c>
      <c r="Y536" s="23">
        <v>269</v>
      </c>
      <c r="Z536" s="23">
        <v>105</v>
      </c>
      <c r="AR536" s="35"/>
    </row>
    <row r="537" spans="1:44">
      <c r="A537" s="23">
        <v>537</v>
      </c>
      <c r="B537" s="23">
        <v>537</v>
      </c>
      <c r="C537" s="23" t="s">
        <v>958</v>
      </c>
      <c r="D537" s="23" t="s">
        <v>116</v>
      </c>
      <c r="E537" s="23" t="s">
        <v>116</v>
      </c>
      <c r="F537" s="23" t="s">
        <v>236</v>
      </c>
      <c r="G537" s="23" t="s">
        <v>237</v>
      </c>
      <c r="H537" s="23" t="s">
        <v>113</v>
      </c>
      <c r="I537" s="13">
        <v>38000</v>
      </c>
      <c r="J537" s="13">
        <v>38000</v>
      </c>
      <c r="K537" s="23" t="s">
        <v>119</v>
      </c>
      <c r="L537" s="24">
        <v>8.2880000000000003</v>
      </c>
      <c r="M537" s="37">
        <f t="shared" si="50"/>
        <v>9</v>
      </c>
      <c r="N537" s="24">
        <v>0.20699999999999999</v>
      </c>
      <c r="O537" s="13">
        <v>2</v>
      </c>
      <c r="P537" s="36">
        <f t="shared" si="51"/>
        <v>0.20699999999999999</v>
      </c>
      <c r="Q537" s="38">
        <f t="shared" si="52"/>
        <v>4.2</v>
      </c>
      <c r="R537" s="37">
        <f t="shared" si="53"/>
        <v>4.2</v>
      </c>
      <c r="S537" s="39">
        <f>IF(AND(I537=38000,R537&lt;=4.5,M537&gt;8),'[1]Pricing Schedule'!$F$8+('[1]Pricing Schedule'!$F$9*M537),
IF(AND(I537=38000,R537&lt;=4.5,M537&lt;=8),'[1]Pricing Schedule'!$F$34+('[1]Pricing Schedule'!$F$36*M537),
IF(AND(I537=38000,R537&gt;4.5,R537&lt;=9,M537&gt;8),'[1]Pricing Schedule'!$F$17+('[1]Pricing Schedule'!$F$18*M537),
IF(AND(I537=38000,R537&gt;4.5,R537&lt;=9,M537&lt;=8),'[1]Pricing Schedule'!$F$34+('[1]Pricing Schedule'!$F$36*M537),
IF(AND(I537=38000,R537&gt;9,R537&lt;=12.8,M537&gt;8),'[1]Pricing Schedule'!$F$26+('[1]Pricing Schedule'!$F$27*M537),
IF(AND(I537=38000,R537&gt;9,R537&lt;=12.8,M537&lt;=8),'[1]Pricing Schedule'!$F$34+('[1]Pricing Schedule'!$F$36*M537),
IF(AND(I537=38000,R537&gt;12.8,R537&lt;=22.8),'[1]Pricing Schedule'!$F$34+('[1]Pricing Schedule'!$F$36*M537),
IF(AND(I537=38000,R537&gt;22.8,R537&lt;=30.2),'[1]Pricing Schedule'!$F$43+('[1]Pricing Schedule'!$F$45*M537),
IF(AND(I537=38000,R537&gt;30.2,R537&lt;=45.9),'[1]Pricing Schedule'!$F$52+('[1]Pricing Schedule'!$F$54*M537),
IF(AND(I537=38000,R537&gt;45.9,R537&lt;=123.4),'[1]Pricing Schedule'!$F$96+('[1]Pricing Schedule'!$F$97*M537),
IF(AND(I537=38000,R537&gt;123.4,R537&lt;=168.2,M537&lt;=10),'[1]Pricing Schedule'!$F$103+('[1]Pricing Schedule'!$F$105*M537),
IF(AND(I537=38000,R537&gt;123.4,R537&lt;=168.2,M537&gt;10),'[1]Pricing Schedule'!$F$111+('[1]Pricing Schedule'!$F$113*M537),
IF(AND(I537=38000,R537&gt;157.4,R537&lt;=336.4,M537&lt;=10),('[1]Pricing Schedule'!$F$103+('[1]Pricing Schedule'!$F$105*M537))*2,
IF(AND(I537=38000,R537&gt;157.4,R537&lt;=336.4,M537&gt;10),('[1]Pricing Schedule'!$F$111+('[1]Pricing Schedule'!$F$113*M537))*2,
IF(AND(I537=38000,R537&gt;314.8,R537&lt;=504.6,M537&lt;=10),('[1]Pricing Schedule'!$F$103+('[1]Pricing Schedule'!$F$105*M537))*3,
IF(AND(I537=38000,R537&gt;314.8,R537&lt;=504.6,M537&gt;10),('[1]Pricing Schedule'!$F$111+('[1]Pricing Schedule'!$F$113*M537))*3,
IF(AND(I537=38000,R537&gt;472.2,R537&lt;=672.8,M537&lt;=10),('[1]Pricing Schedule'!$F$103+('[1]Pricing Schedule'!$F$105*M537))*4,
IF(AND(I537=38000,R537&gt;472.2,R537&lt;=672.8,M537&gt;10),('[1]Pricing Schedule'!$F$111+('[1]Pricing Schedule'!$F$113*M537))*4,
IF(AND(I537=110000,R537&lt;=12.8,M537&gt;2),'[1]Pricing Schedule'!$F$62+('[1]Pricing Schedule'!$F$63*M537),
IF(AND(I537=110000,R537&lt;=12.8,M537&lt;=2),'[1]Pricing Schedule'!$F$96+('[1]Pricing Schedule'!$F$97*M537),
IF(AND(I537=110000,R537&gt;12.8,R537&lt;=22.8,M537&gt;3),'[1]Pricing Schedule'!$F$71+('[1]Pricing Schedule'!$F$72*M537),
IF(AND(I537=110000,R537&gt;12.8,R537&lt;=22.8,M537&lt;=3),'[1]Pricing Schedule'!$F$96+('[1]Pricing Schedule'!$F$97*M537),
IF(AND(I537=110000,R537&gt;22.8,R537&lt;=30.2),'[1]Pricing Schedule'!$F$80+('[1]Pricing Schedule'!$F$81*M537),
IF(AND(I537=110000,R537&gt;30.2,R537&lt;=45.9),'[1]Pricing Schedule'!$F$89+('[1]Pricing Schedule'!$F$90*M537),
IF(AND(I537=110000,R537&gt;45.9,R537&lt;=123.4),'[1]Pricing Schedule'!$F$96+('[1]Pricing Schedule'!$F$97*M537),
IF(AND(I537=110000,R537&gt;123.4,R537&lt;=168.2,M537&lt;=10),'[1]Pricing Schedule'!$F$103+('[1]Pricing Schedule'!$F$105*M537),
IF(AND(I537=110000,R537&gt;123.4,R537&lt;=168.2,M537&gt;10),'[1]Pricing Schedule'!$F$111+('[1]Pricing Schedule'!$F$113*M537),
IF(AND(I537=110000,R537&gt;168.2,R537&lt;=336.4,M537&lt;=10),('[1]Pricing Schedule'!$F$103+('[1]Pricing Schedule'!$F$105*M537))*2,
IF(AND(I537=110000,R537&gt;168.2,R537&lt;=336.4,M537&gt;10),('[1]Pricing Schedule'!$F$111+('[1]Pricing Schedule'!$F$113*M537))*2,
IF(AND(I537=110000,R537&gt;336.4,R537&lt;=504.6,M537&lt;=10),('[1]Pricing Schedule'!$F$103+('[1]Pricing Schedule'!$F$105*M537))*3,
IF(AND(I537=110000,R537&gt;336.4,R537&lt;=504.6,M537&gt;10),('[1]Pricing Schedule'!$F$111+('[1]Pricing Schedule'!$F$113*M537))*3,
IF(AND(I537=110000,R537&gt;504.6,R537&lt;=672.8,M537&lt;=10),('[1]Pricing Schedule'!$F$103+('[1]Pricing Schedule'!$F$105*M537))*4,
IF(AND(I537=110000,R537&gt;504.6,R537&lt;=672.8,M537&gt;10),('[1]Pricing Schedule'!$F$111+('[1]Pricing Schedule'!$F$113*M537))*4,
IF(AND(I537=110000,R537&gt;672.8,R537&lt;=841,M537&lt;=10),('[1]Pricing Schedule'!$F$103+('[1]Pricing Schedule'!$F$105*M537))*5,
IF(AND(I537=110000,R537&gt;672.8,R537&lt;=841,M537&gt;10),('[1]Pricing Schedule'!$F$111+('[1]Pricing Schedule'!$F$113*M537))*5,
IF(AND(I537=110000,R537&gt;672.8,R537&lt;=841,M537&lt;=10),('[1]Pricing Schedule'!$F$103+('[1]Pricing Schedule'!$F$105*M537))*5,
IF(AND(I537=110000,R537&gt;672.8,R537&lt;=841,M537&gt;10),('[1]Pricing Schedule'!$F$111+('[1]Pricing Schedule'!$F$113*M537))*5,
IF(AND(I537=110000,R537&gt;1345.6,R537&lt;=1513.8,M537&lt;=10),('[1]Pricing Schedule'!$F$103+('[1]Pricing Schedule'!$F$105*M537))*9,
IF(AND(I537=110000,R537&gt;1345.6,R537&lt;=1513.8,M537&gt;10),('[1]Pricing Schedule'!$F$111+('[1]Pricing Schedule'!$F$113*M537))*9,
9999999999)))))))))))))))))))))))))))))))))))))))</f>
        <v>1334440</v>
      </c>
      <c r="T537" s="21">
        <f>IF(AND(I537=38000,R537&lt;=4.5,M537&gt;8),'[1]Pricing Schedule'!$J$9,
IF(AND(I537=38000,R537&lt;=4.5,M537&lt;=8),'[1]Pricing Schedule'!$J$36,
IF(AND(I537=38000,R537&gt;4.5,R537&lt;=9,M537&gt;8),'[1]Pricing Schedule'!$J$18,
IF(AND(I537=38000,R537&gt;4.5,R537&lt;=9,M537&lt;=8),'[1]Pricing Schedule'!$J$36,
IF(AND(I537=38000,R537&gt;9,R537&lt;=12.8,M537&gt;8),'[1]Pricing Schedule'!$J$27,
IF(AND(I537=38000,R537&gt;9,R537&lt;=12.8,M537&lt;=8),'[1]Pricing Schedule'!$J$36,
IF(AND(I537=38000,R537&gt;12.8,R537&lt;=22.8),'[1]Pricing Schedule'!$J$36,
IF(AND(I537=38000,R537&gt;22.8,R537&lt;=30.2),'[1]Pricing Schedule'!$J$45,
IF(AND(I537=38000,R537&gt;30.2,R537&lt;=45.9),'[1]Pricing Schedule'!$J$54,
IF(AND(I537=38000,R537&gt;45.9,R537&lt;=123.4),'[1]Pricing Schedule'!$J$97,
IF(AND(I537=38000,R537&gt;123.4,R537&lt;=168.2,M537&lt;=10),'[1]Pricing Schedule'!$J$105,
IF(AND(I537=38000,R537&gt;123.4,R537&lt;=168.2,M537&gt;10),'[1]Pricing Schedule'!$J$113,
IF(AND(I537=38000,R537&gt;168.2,R537&lt;=336.4,M537&lt;=10),('[1]Pricing Schedule'!$J$105),
IF(AND(I537=38000,R537&gt;168.2,R537&lt;=336.4,M537&gt;10),('[1]Pricing Schedule'!$J$113),
IF(AND(I537=38000,R537&gt;336.4,R537&lt;=504.6,M537&lt;=10),('[1]Pricing Schedule'!$J$105),
IF(AND(I537=38000,R537&gt;336.4,R537&lt;=504.6,M537&gt;10),('[1]Pricing Schedule'!$J$113),
IF(AND(I537=38000,R537&gt;504.6,R537&lt;=672.8,M537&lt;=10),('[1]Pricing Schedule'!$J$105),
IF(AND(I537=38000,R537&gt;504.6,R537&lt;=672.8,M537&gt;10),('[1]Pricing Schedule'!$J$113),
IF(AND(I537=110000,R537&lt;=12.8,M537&gt;2),'[1]Pricing Schedule'!$J$63,
IF(AND(I537=110000,R537&lt;=12.8,M537&lt;=2),'[1]Pricing Schedule'!$J$97,
IF(AND(I537=110000,R537&gt;12.8,R537&lt;=22.8,M537&gt;3),'[1]Pricing Schedule'!$J$72,
IF(AND(I537=110000,R537&gt;12.8,R537&lt;=22.8,M537&lt;=3),'[1]Pricing Schedule'!$J$97,
IF(AND(I537=110000,R537&gt;22.8,R537&lt;=30.2),'[1]Pricing Schedule'!$J$81,
IF(AND(I537=110000,R537&gt;30.2,R537&lt;=45.9),'[1]Pricing Schedule'!$J$90,
IF(AND(I537=110000,R537&gt;45.9,R537&lt;=123.4),'[1]Pricing Schedule'!$J$97,
IF(AND(I537=110000,R537&gt;123.4,R537&lt;=168.2,M537&lt;=10),'[1]Pricing Schedule'!$J$105,
IF(AND(I537=110000,R537&gt;123.4,R537&lt;=168.2,M537&gt;10),'[1]Pricing Schedule'!$J$113,
IF(AND(I537=110000,R537&gt;168.2,R537&lt;=336.2,M537&lt;=10),('[1]Pricing Schedule'!$J$105),
IF(AND(I537=110000,R537&gt;168.2,R537&lt;=336.2,M537&gt;10),('[1]Pricing Schedule'!$J$113),
IF(AND(I537=110000,R537&gt;336.4,R537&lt;=504.6,M537&lt;=10),('[1]Pricing Schedule'!$J$105),
IF(AND(I537=110000,R537&gt;336.4,R537&lt;=504.6,M537&gt;10),('[1]Pricing Schedule'!$J$113),
IF(AND(I537=110000,R537&gt;504.6,R537&lt;=672.8,M537&lt;=10),('[1]Pricing Schedule'!$J$105),
IF(AND(I537=110000,R537&gt;504.6,R537&lt;=672.8,M537&gt;10),('[1]Pricing Schedule'!$J$113),
IF(AND(I537=110000,R537&gt;672.8,R537&lt;=841,M537&lt;=10),('[1]Pricing Schedule'!$J$105),
IF(AND(I537=110000,R537&gt;672.8,R537&lt;=841,M537&gt;10),('[1]Pricing Schedule'!$J$113),
IF(AND(I537=110000,R537&gt;1682,R537&lt;=1850.2,M537&lt;=10),('[1]Pricing Schedule'!$J$105),
IF(AND(I537=110000,R537&gt;1682,R537&lt;=1850.2,M537&gt;10),('[1]Pricing Schedule'!$J$113),
IF(AND(I537=110000,R537&gt;2018.4,R537&lt;=2186.6,M537&lt;=10),('[1]Pricing Schedule'!$J$105),
IF(AND(I537=110000,R537&gt;2018.4,R537&lt;=2186.6,M537&gt;10),('[1]Pricing Schedule'!$J$113),999999999)))))))))))))))))))))))))))))))))))))))</f>
        <v>1</v>
      </c>
      <c r="U537" s="40">
        <f t="shared" si="54"/>
        <v>317723.80952380953</v>
      </c>
      <c r="V537" s="41">
        <f t="shared" si="55"/>
        <v>3.1473876682353645</v>
      </c>
      <c r="Y537" s="23">
        <v>642</v>
      </c>
      <c r="Z537" s="23">
        <v>105</v>
      </c>
      <c r="AR537" s="35"/>
    </row>
    <row r="538" spans="1:44">
      <c r="A538" s="23">
        <v>538</v>
      </c>
      <c r="B538" s="23">
        <v>538</v>
      </c>
      <c r="C538" s="23" t="s">
        <v>959</v>
      </c>
      <c r="D538" s="23" t="s">
        <v>168</v>
      </c>
      <c r="E538" s="23" t="s">
        <v>168</v>
      </c>
      <c r="F538" s="23" t="s">
        <v>236</v>
      </c>
      <c r="G538" s="23" t="s">
        <v>237</v>
      </c>
      <c r="H538" s="23" t="s">
        <v>113</v>
      </c>
      <c r="I538" s="13">
        <v>38000</v>
      </c>
      <c r="J538" s="13">
        <v>38000</v>
      </c>
      <c r="K538" s="23" t="s">
        <v>119</v>
      </c>
      <c r="L538" s="24">
        <v>18.506</v>
      </c>
      <c r="M538" s="37">
        <f t="shared" si="50"/>
        <v>19</v>
      </c>
      <c r="N538" s="24">
        <v>0.21199999999999999</v>
      </c>
      <c r="O538" s="13">
        <v>2</v>
      </c>
      <c r="P538" s="36">
        <f t="shared" si="51"/>
        <v>0.21199999999999999</v>
      </c>
      <c r="Q538" s="38">
        <f t="shared" si="52"/>
        <v>4.2</v>
      </c>
      <c r="R538" s="37">
        <f t="shared" si="53"/>
        <v>4.2</v>
      </c>
      <c r="S538" s="39">
        <f>IF(AND(I538=38000,R538&lt;=4.5,M538&gt;8),'[1]Pricing Schedule'!$F$8+('[1]Pricing Schedule'!$F$9*M538),
IF(AND(I538=38000,R538&lt;=4.5,M538&lt;=8),'[1]Pricing Schedule'!$F$34+('[1]Pricing Schedule'!$F$36*M538),
IF(AND(I538=38000,R538&gt;4.5,R538&lt;=9,M538&gt;8),'[1]Pricing Schedule'!$F$17+('[1]Pricing Schedule'!$F$18*M538),
IF(AND(I538=38000,R538&gt;4.5,R538&lt;=9,M538&lt;=8),'[1]Pricing Schedule'!$F$34+('[1]Pricing Schedule'!$F$36*M538),
IF(AND(I538=38000,R538&gt;9,R538&lt;=12.8,M538&gt;8),'[1]Pricing Schedule'!$F$26+('[1]Pricing Schedule'!$F$27*M538),
IF(AND(I538=38000,R538&gt;9,R538&lt;=12.8,M538&lt;=8),'[1]Pricing Schedule'!$F$34+('[1]Pricing Schedule'!$F$36*M538),
IF(AND(I538=38000,R538&gt;12.8,R538&lt;=22.8),'[1]Pricing Schedule'!$F$34+('[1]Pricing Schedule'!$F$36*M538),
IF(AND(I538=38000,R538&gt;22.8,R538&lt;=30.2),'[1]Pricing Schedule'!$F$43+('[1]Pricing Schedule'!$F$45*M538),
IF(AND(I538=38000,R538&gt;30.2,R538&lt;=45.9),'[1]Pricing Schedule'!$F$52+('[1]Pricing Schedule'!$F$54*M538),
IF(AND(I538=38000,R538&gt;45.9,R538&lt;=123.4),'[1]Pricing Schedule'!$F$96+('[1]Pricing Schedule'!$F$97*M538),
IF(AND(I538=38000,R538&gt;123.4,R538&lt;=168.2,M538&lt;=10),'[1]Pricing Schedule'!$F$103+('[1]Pricing Schedule'!$F$105*M538),
IF(AND(I538=38000,R538&gt;123.4,R538&lt;=168.2,M538&gt;10),'[1]Pricing Schedule'!$F$111+('[1]Pricing Schedule'!$F$113*M538),
IF(AND(I538=38000,R538&gt;157.4,R538&lt;=336.4,M538&lt;=10),('[1]Pricing Schedule'!$F$103+('[1]Pricing Schedule'!$F$105*M538))*2,
IF(AND(I538=38000,R538&gt;157.4,R538&lt;=336.4,M538&gt;10),('[1]Pricing Schedule'!$F$111+('[1]Pricing Schedule'!$F$113*M538))*2,
IF(AND(I538=38000,R538&gt;314.8,R538&lt;=504.6,M538&lt;=10),('[1]Pricing Schedule'!$F$103+('[1]Pricing Schedule'!$F$105*M538))*3,
IF(AND(I538=38000,R538&gt;314.8,R538&lt;=504.6,M538&gt;10),('[1]Pricing Schedule'!$F$111+('[1]Pricing Schedule'!$F$113*M538))*3,
IF(AND(I538=38000,R538&gt;472.2,R538&lt;=672.8,M538&lt;=10),('[1]Pricing Schedule'!$F$103+('[1]Pricing Schedule'!$F$105*M538))*4,
IF(AND(I538=38000,R538&gt;472.2,R538&lt;=672.8,M538&gt;10),('[1]Pricing Schedule'!$F$111+('[1]Pricing Schedule'!$F$113*M538))*4,
IF(AND(I538=110000,R538&lt;=12.8,M538&gt;2),'[1]Pricing Schedule'!$F$62+('[1]Pricing Schedule'!$F$63*M538),
IF(AND(I538=110000,R538&lt;=12.8,M538&lt;=2),'[1]Pricing Schedule'!$F$96+('[1]Pricing Schedule'!$F$97*M538),
IF(AND(I538=110000,R538&gt;12.8,R538&lt;=22.8,M538&gt;3),'[1]Pricing Schedule'!$F$71+('[1]Pricing Schedule'!$F$72*M538),
IF(AND(I538=110000,R538&gt;12.8,R538&lt;=22.8,M538&lt;=3),'[1]Pricing Schedule'!$F$96+('[1]Pricing Schedule'!$F$97*M538),
IF(AND(I538=110000,R538&gt;22.8,R538&lt;=30.2),'[1]Pricing Schedule'!$F$80+('[1]Pricing Schedule'!$F$81*M538),
IF(AND(I538=110000,R538&gt;30.2,R538&lt;=45.9),'[1]Pricing Schedule'!$F$89+('[1]Pricing Schedule'!$F$90*M538),
IF(AND(I538=110000,R538&gt;45.9,R538&lt;=123.4),'[1]Pricing Schedule'!$F$96+('[1]Pricing Schedule'!$F$97*M538),
IF(AND(I538=110000,R538&gt;123.4,R538&lt;=168.2,M538&lt;=10),'[1]Pricing Schedule'!$F$103+('[1]Pricing Schedule'!$F$105*M538),
IF(AND(I538=110000,R538&gt;123.4,R538&lt;=168.2,M538&gt;10),'[1]Pricing Schedule'!$F$111+('[1]Pricing Schedule'!$F$113*M538),
IF(AND(I538=110000,R538&gt;168.2,R538&lt;=336.4,M538&lt;=10),('[1]Pricing Schedule'!$F$103+('[1]Pricing Schedule'!$F$105*M538))*2,
IF(AND(I538=110000,R538&gt;168.2,R538&lt;=336.4,M538&gt;10),('[1]Pricing Schedule'!$F$111+('[1]Pricing Schedule'!$F$113*M538))*2,
IF(AND(I538=110000,R538&gt;336.4,R538&lt;=504.6,M538&lt;=10),('[1]Pricing Schedule'!$F$103+('[1]Pricing Schedule'!$F$105*M538))*3,
IF(AND(I538=110000,R538&gt;336.4,R538&lt;=504.6,M538&gt;10),('[1]Pricing Schedule'!$F$111+('[1]Pricing Schedule'!$F$113*M538))*3,
IF(AND(I538=110000,R538&gt;504.6,R538&lt;=672.8,M538&lt;=10),('[1]Pricing Schedule'!$F$103+('[1]Pricing Schedule'!$F$105*M538))*4,
IF(AND(I538=110000,R538&gt;504.6,R538&lt;=672.8,M538&gt;10),('[1]Pricing Schedule'!$F$111+('[1]Pricing Schedule'!$F$113*M538))*4,
IF(AND(I538=110000,R538&gt;672.8,R538&lt;=841,M538&lt;=10),('[1]Pricing Schedule'!$F$103+('[1]Pricing Schedule'!$F$105*M538))*5,
IF(AND(I538=110000,R538&gt;672.8,R538&lt;=841,M538&gt;10),('[1]Pricing Schedule'!$F$111+('[1]Pricing Schedule'!$F$113*M538))*5,
IF(AND(I538=110000,R538&gt;672.8,R538&lt;=841,M538&lt;=10),('[1]Pricing Schedule'!$F$103+('[1]Pricing Schedule'!$F$105*M538))*5,
IF(AND(I538=110000,R538&gt;672.8,R538&lt;=841,M538&gt;10),('[1]Pricing Schedule'!$F$111+('[1]Pricing Schedule'!$F$113*M538))*5,
IF(AND(I538=110000,R538&gt;1345.6,R538&lt;=1513.8,M538&lt;=10),('[1]Pricing Schedule'!$F$103+('[1]Pricing Schedule'!$F$105*M538))*9,
IF(AND(I538=110000,R538&gt;1345.6,R538&lt;=1513.8,M538&gt;10),('[1]Pricing Schedule'!$F$111+('[1]Pricing Schedule'!$F$113*M538))*9,
9999999999)))))))))))))))))))))))))))))))))))))))</f>
        <v>1861440</v>
      </c>
      <c r="T538" s="21">
        <f>IF(AND(I538=38000,R538&lt;=4.5,M538&gt;8),'[1]Pricing Schedule'!$J$9,
IF(AND(I538=38000,R538&lt;=4.5,M538&lt;=8),'[1]Pricing Schedule'!$J$36,
IF(AND(I538=38000,R538&gt;4.5,R538&lt;=9,M538&gt;8),'[1]Pricing Schedule'!$J$18,
IF(AND(I538=38000,R538&gt;4.5,R538&lt;=9,M538&lt;=8),'[1]Pricing Schedule'!$J$36,
IF(AND(I538=38000,R538&gt;9,R538&lt;=12.8,M538&gt;8),'[1]Pricing Schedule'!$J$27,
IF(AND(I538=38000,R538&gt;9,R538&lt;=12.8,M538&lt;=8),'[1]Pricing Schedule'!$J$36,
IF(AND(I538=38000,R538&gt;12.8,R538&lt;=22.8),'[1]Pricing Schedule'!$J$36,
IF(AND(I538=38000,R538&gt;22.8,R538&lt;=30.2),'[1]Pricing Schedule'!$J$45,
IF(AND(I538=38000,R538&gt;30.2,R538&lt;=45.9),'[1]Pricing Schedule'!$J$54,
IF(AND(I538=38000,R538&gt;45.9,R538&lt;=123.4),'[1]Pricing Schedule'!$J$97,
IF(AND(I538=38000,R538&gt;123.4,R538&lt;=168.2,M538&lt;=10),'[1]Pricing Schedule'!$J$105,
IF(AND(I538=38000,R538&gt;123.4,R538&lt;=168.2,M538&gt;10),'[1]Pricing Schedule'!$J$113,
IF(AND(I538=38000,R538&gt;168.2,R538&lt;=336.4,M538&lt;=10),('[1]Pricing Schedule'!$J$105),
IF(AND(I538=38000,R538&gt;168.2,R538&lt;=336.4,M538&gt;10),('[1]Pricing Schedule'!$J$113),
IF(AND(I538=38000,R538&gt;336.4,R538&lt;=504.6,M538&lt;=10),('[1]Pricing Schedule'!$J$105),
IF(AND(I538=38000,R538&gt;336.4,R538&lt;=504.6,M538&gt;10),('[1]Pricing Schedule'!$J$113),
IF(AND(I538=38000,R538&gt;504.6,R538&lt;=672.8,M538&lt;=10),('[1]Pricing Schedule'!$J$105),
IF(AND(I538=38000,R538&gt;504.6,R538&lt;=672.8,M538&gt;10),('[1]Pricing Schedule'!$J$113),
IF(AND(I538=110000,R538&lt;=12.8,M538&gt;2),'[1]Pricing Schedule'!$J$63,
IF(AND(I538=110000,R538&lt;=12.8,M538&lt;=2),'[1]Pricing Schedule'!$J$97,
IF(AND(I538=110000,R538&gt;12.8,R538&lt;=22.8,M538&gt;3),'[1]Pricing Schedule'!$J$72,
IF(AND(I538=110000,R538&gt;12.8,R538&lt;=22.8,M538&lt;=3),'[1]Pricing Schedule'!$J$97,
IF(AND(I538=110000,R538&gt;22.8,R538&lt;=30.2),'[1]Pricing Schedule'!$J$81,
IF(AND(I538=110000,R538&gt;30.2,R538&lt;=45.9),'[1]Pricing Schedule'!$J$90,
IF(AND(I538=110000,R538&gt;45.9,R538&lt;=123.4),'[1]Pricing Schedule'!$J$97,
IF(AND(I538=110000,R538&gt;123.4,R538&lt;=168.2,M538&lt;=10),'[1]Pricing Schedule'!$J$105,
IF(AND(I538=110000,R538&gt;123.4,R538&lt;=168.2,M538&gt;10),'[1]Pricing Schedule'!$J$113,
IF(AND(I538=110000,R538&gt;168.2,R538&lt;=336.2,M538&lt;=10),('[1]Pricing Schedule'!$J$105),
IF(AND(I538=110000,R538&gt;168.2,R538&lt;=336.2,M538&gt;10),('[1]Pricing Schedule'!$J$113),
IF(AND(I538=110000,R538&gt;336.4,R538&lt;=504.6,M538&lt;=10),('[1]Pricing Schedule'!$J$105),
IF(AND(I538=110000,R538&gt;336.4,R538&lt;=504.6,M538&gt;10),('[1]Pricing Schedule'!$J$113),
IF(AND(I538=110000,R538&gt;504.6,R538&lt;=672.8,M538&lt;=10),('[1]Pricing Schedule'!$J$105),
IF(AND(I538=110000,R538&gt;504.6,R538&lt;=672.8,M538&gt;10),('[1]Pricing Schedule'!$J$113),
IF(AND(I538=110000,R538&gt;672.8,R538&lt;=841,M538&lt;=10),('[1]Pricing Schedule'!$J$105),
IF(AND(I538=110000,R538&gt;672.8,R538&lt;=841,M538&gt;10),('[1]Pricing Schedule'!$J$113),
IF(AND(I538=110000,R538&gt;1682,R538&lt;=1850.2,M538&lt;=10),('[1]Pricing Schedule'!$J$105),
IF(AND(I538=110000,R538&gt;1682,R538&lt;=1850.2,M538&gt;10),('[1]Pricing Schedule'!$J$113),
IF(AND(I538=110000,R538&gt;2018.4,R538&lt;=2186.6,M538&lt;=10),('[1]Pricing Schedule'!$J$105),
IF(AND(I538=110000,R538&gt;2018.4,R538&lt;=2186.6,M538&gt;10),('[1]Pricing Schedule'!$J$113),999999999)))))))))))))))))))))))))))))))))))))))</f>
        <v>1</v>
      </c>
      <c r="U538" s="40">
        <f t="shared" si="54"/>
        <v>443200</v>
      </c>
      <c r="V538" s="41">
        <f t="shared" si="55"/>
        <v>2.256317689530686</v>
      </c>
      <c r="Y538" s="23">
        <v>207</v>
      </c>
      <c r="Z538" s="23">
        <v>105</v>
      </c>
      <c r="AR538" s="35"/>
    </row>
    <row r="539" spans="1:44">
      <c r="A539" s="23">
        <v>539</v>
      </c>
      <c r="B539" s="23">
        <v>539</v>
      </c>
      <c r="C539" s="23" t="s">
        <v>960</v>
      </c>
      <c r="D539" s="23" t="s">
        <v>168</v>
      </c>
      <c r="E539" s="23" t="s">
        <v>168</v>
      </c>
      <c r="F539" s="23" t="s">
        <v>243</v>
      </c>
      <c r="G539" s="23" t="s">
        <v>244</v>
      </c>
      <c r="H539" s="23" t="s">
        <v>113</v>
      </c>
      <c r="I539" s="13">
        <v>38000</v>
      </c>
      <c r="J539" s="13">
        <v>38000</v>
      </c>
      <c r="K539" s="13">
        <v>20000</v>
      </c>
      <c r="L539" s="24">
        <v>16.36</v>
      </c>
      <c r="M539" s="37">
        <f t="shared" si="50"/>
        <v>17</v>
      </c>
      <c r="N539" s="24">
        <v>0.41</v>
      </c>
      <c r="O539" s="13">
        <v>2</v>
      </c>
      <c r="P539" s="36">
        <f t="shared" si="51"/>
        <v>0.41</v>
      </c>
      <c r="Q539" s="38">
        <f t="shared" si="52"/>
        <v>4.2</v>
      </c>
      <c r="R539" s="37">
        <f t="shared" si="53"/>
        <v>4.2</v>
      </c>
      <c r="S539" s="39">
        <f>IF(AND(I539=38000,R539&lt;=4.5,M539&gt;8),'[1]Pricing Schedule'!$F$8+('[1]Pricing Schedule'!$F$9*M539),
IF(AND(I539=38000,R539&lt;=4.5,M539&lt;=8),'[1]Pricing Schedule'!$F$34+('[1]Pricing Schedule'!$F$36*M539),
IF(AND(I539=38000,R539&gt;4.5,R539&lt;=9,M539&gt;8),'[1]Pricing Schedule'!$F$17+('[1]Pricing Schedule'!$F$18*M539),
IF(AND(I539=38000,R539&gt;4.5,R539&lt;=9,M539&lt;=8),'[1]Pricing Schedule'!$F$34+('[1]Pricing Schedule'!$F$36*M539),
IF(AND(I539=38000,R539&gt;9,R539&lt;=12.8,M539&gt;8),'[1]Pricing Schedule'!$F$26+('[1]Pricing Schedule'!$F$27*M539),
IF(AND(I539=38000,R539&gt;9,R539&lt;=12.8,M539&lt;=8),'[1]Pricing Schedule'!$F$34+('[1]Pricing Schedule'!$F$36*M539),
IF(AND(I539=38000,R539&gt;12.8,R539&lt;=22.8),'[1]Pricing Schedule'!$F$34+('[1]Pricing Schedule'!$F$36*M539),
IF(AND(I539=38000,R539&gt;22.8,R539&lt;=30.2),'[1]Pricing Schedule'!$F$43+('[1]Pricing Schedule'!$F$45*M539),
IF(AND(I539=38000,R539&gt;30.2,R539&lt;=45.9),'[1]Pricing Schedule'!$F$52+('[1]Pricing Schedule'!$F$54*M539),
IF(AND(I539=38000,R539&gt;45.9,R539&lt;=123.4),'[1]Pricing Schedule'!$F$96+('[1]Pricing Schedule'!$F$97*M539),
IF(AND(I539=38000,R539&gt;123.4,R539&lt;=168.2,M539&lt;=10),'[1]Pricing Schedule'!$F$103+('[1]Pricing Schedule'!$F$105*M539),
IF(AND(I539=38000,R539&gt;123.4,R539&lt;=168.2,M539&gt;10),'[1]Pricing Schedule'!$F$111+('[1]Pricing Schedule'!$F$113*M539),
IF(AND(I539=38000,R539&gt;157.4,R539&lt;=336.4,M539&lt;=10),('[1]Pricing Schedule'!$F$103+('[1]Pricing Schedule'!$F$105*M539))*2,
IF(AND(I539=38000,R539&gt;157.4,R539&lt;=336.4,M539&gt;10),('[1]Pricing Schedule'!$F$111+('[1]Pricing Schedule'!$F$113*M539))*2,
IF(AND(I539=38000,R539&gt;314.8,R539&lt;=504.6,M539&lt;=10),('[1]Pricing Schedule'!$F$103+('[1]Pricing Schedule'!$F$105*M539))*3,
IF(AND(I539=38000,R539&gt;314.8,R539&lt;=504.6,M539&gt;10),('[1]Pricing Schedule'!$F$111+('[1]Pricing Schedule'!$F$113*M539))*3,
IF(AND(I539=38000,R539&gt;472.2,R539&lt;=672.8,M539&lt;=10),('[1]Pricing Schedule'!$F$103+('[1]Pricing Schedule'!$F$105*M539))*4,
IF(AND(I539=38000,R539&gt;472.2,R539&lt;=672.8,M539&gt;10),('[1]Pricing Schedule'!$F$111+('[1]Pricing Schedule'!$F$113*M539))*4,
IF(AND(I539=110000,R539&lt;=12.8,M539&gt;2),'[1]Pricing Schedule'!$F$62+('[1]Pricing Schedule'!$F$63*M539),
IF(AND(I539=110000,R539&lt;=12.8,M539&lt;=2),'[1]Pricing Schedule'!$F$96+('[1]Pricing Schedule'!$F$97*M539),
IF(AND(I539=110000,R539&gt;12.8,R539&lt;=22.8,M539&gt;3),'[1]Pricing Schedule'!$F$71+('[1]Pricing Schedule'!$F$72*M539),
IF(AND(I539=110000,R539&gt;12.8,R539&lt;=22.8,M539&lt;=3),'[1]Pricing Schedule'!$F$96+('[1]Pricing Schedule'!$F$97*M539),
IF(AND(I539=110000,R539&gt;22.8,R539&lt;=30.2),'[1]Pricing Schedule'!$F$80+('[1]Pricing Schedule'!$F$81*M539),
IF(AND(I539=110000,R539&gt;30.2,R539&lt;=45.9),'[1]Pricing Schedule'!$F$89+('[1]Pricing Schedule'!$F$90*M539),
IF(AND(I539=110000,R539&gt;45.9,R539&lt;=123.4),'[1]Pricing Schedule'!$F$96+('[1]Pricing Schedule'!$F$97*M539),
IF(AND(I539=110000,R539&gt;123.4,R539&lt;=168.2,M539&lt;=10),'[1]Pricing Schedule'!$F$103+('[1]Pricing Schedule'!$F$105*M539),
IF(AND(I539=110000,R539&gt;123.4,R539&lt;=168.2,M539&gt;10),'[1]Pricing Schedule'!$F$111+('[1]Pricing Schedule'!$F$113*M539),
IF(AND(I539=110000,R539&gt;168.2,R539&lt;=336.4,M539&lt;=10),('[1]Pricing Schedule'!$F$103+('[1]Pricing Schedule'!$F$105*M539))*2,
IF(AND(I539=110000,R539&gt;168.2,R539&lt;=336.4,M539&gt;10),('[1]Pricing Schedule'!$F$111+('[1]Pricing Schedule'!$F$113*M539))*2,
IF(AND(I539=110000,R539&gt;336.4,R539&lt;=504.6,M539&lt;=10),('[1]Pricing Schedule'!$F$103+('[1]Pricing Schedule'!$F$105*M539))*3,
IF(AND(I539=110000,R539&gt;336.4,R539&lt;=504.6,M539&gt;10),('[1]Pricing Schedule'!$F$111+('[1]Pricing Schedule'!$F$113*M539))*3,
IF(AND(I539=110000,R539&gt;504.6,R539&lt;=672.8,M539&lt;=10),('[1]Pricing Schedule'!$F$103+('[1]Pricing Schedule'!$F$105*M539))*4,
IF(AND(I539=110000,R539&gt;504.6,R539&lt;=672.8,M539&gt;10),('[1]Pricing Schedule'!$F$111+('[1]Pricing Schedule'!$F$113*M539))*4,
IF(AND(I539=110000,R539&gt;672.8,R539&lt;=841,M539&lt;=10),('[1]Pricing Schedule'!$F$103+('[1]Pricing Schedule'!$F$105*M539))*5,
IF(AND(I539=110000,R539&gt;672.8,R539&lt;=841,M539&gt;10),('[1]Pricing Schedule'!$F$111+('[1]Pricing Schedule'!$F$113*M539))*5,
IF(AND(I539=110000,R539&gt;672.8,R539&lt;=841,M539&lt;=10),('[1]Pricing Schedule'!$F$103+('[1]Pricing Schedule'!$F$105*M539))*5,
IF(AND(I539=110000,R539&gt;672.8,R539&lt;=841,M539&gt;10),('[1]Pricing Schedule'!$F$111+('[1]Pricing Schedule'!$F$113*M539))*5,
IF(AND(I539=110000,R539&gt;1345.6,R539&lt;=1513.8,M539&lt;=10),('[1]Pricing Schedule'!$F$103+('[1]Pricing Schedule'!$F$105*M539))*9,
IF(AND(I539=110000,R539&gt;1345.6,R539&lt;=1513.8,M539&gt;10),('[1]Pricing Schedule'!$F$111+('[1]Pricing Schedule'!$F$113*M539))*9,
9999999999)))))))))))))))))))))))))))))))))))))))</f>
        <v>1756040</v>
      </c>
      <c r="T539" s="21">
        <f>IF(AND(I539=38000,R539&lt;=4.5,M539&gt;8),'[1]Pricing Schedule'!$J$9,
IF(AND(I539=38000,R539&lt;=4.5,M539&lt;=8),'[1]Pricing Schedule'!$J$36,
IF(AND(I539=38000,R539&gt;4.5,R539&lt;=9,M539&gt;8),'[1]Pricing Schedule'!$J$18,
IF(AND(I539=38000,R539&gt;4.5,R539&lt;=9,M539&lt;=8),'[1]Pricing Schedule'!$J$36,
IF(AND(I539=38000,R539&gt;9,R539&lt;=12.8,M539&gt;8),'[1]Pricing Schedule'!$J$27,
IF(AND(I539=38000,R539&gt;9,R539&lt;=12.8,M539&lt;=8),'[1]Pricing Schedule'!$J$36,
IF(AND(I539=38000,R539&gt;12.8,R539&lt;=22.8),'[1]Pricing Schedule'!$J$36,
IF(AND(I539=38000,R539&gt;22.8,R539&lt;=30.2),'[1]Pricing Schedule'!$J$45,
IF(AND(I539=38000,R539&gt;30.2,R539&lt;=45.9),'[1]Pricing Schedule'!$J$54,
IF(AND(I539=38000,R539&gt;45.9,R539&lt;=123.4),'[1]Pricing Schedule'!$J$97,
IF(AND(I539=38000,R539&gt;123.4,R539&lt;=168.2,M539&lt;=10),'[1]Pricing Schedule'!$J$105,
IF(AND(I539=38000,R539&gt;123.4,R539&lt;=168.2,M539&gt;10),'[1]Pricing Schedule'!$J$113,
IF(AND(I539=38000,R539&gt;168.2,R539&lt;=336.4,M539&lt;=10),('[1]Pricing Schedule'!$J$105),
IF(AND(I539=38000,R539&gt;168.2,R539&lt;=336.4,M539&gt;10),('[1]Pricing Schedule'!$J$113),
IF(AND(I539=38000,R539&gt;336.4,R539&lt;=504.6,M539&lt;=10),('[1]Pricing Schedule'!$J$105),
IF(AND(I539=38000,R539&gt;336.4,R539&lt;=504.6,M539&gt;10),('[1]Pricing Schedule'!$J$113),
IF(AND(I539=38000,R539&gt;504.6,R539&lt;=672.8,M539&lt;=10),('[1]Pricing Schedule'!$J$105),
IF(AND(I539=38000,R539&gt;504.6,R539&lt;=672.8,M539&gt;10),('[1]Pricing Schedule'!$J$113),
IF(AND(I539=110000,R539&lt;=12.8,M539&gt;2),'[1]Pricing Schedule'!$J$63,
IF(AND(I539=110000,R539&lt;=12.8,M539&lt;=2),'[1]Pricing Schedule'!$J$97,
IF(AND(I539=110000,R539&gt;12.8,R539&lt;=22.8,M539&gt;3),'[1]Pricing Schedule'!$J$72,
IF(AND(I539=110000,R539&gt;12.8,R539&lt;=22.8,M539&lt;=3),'[1]Pricing Schedule'!$J$97,
IF(AND(I539=110000,R539&gt;22.8,R539&lt;=30.2),'[1]Pricing Schedule'!$J$81,
IF(AND(I539=110000,R539&gt;30.2,R539&lt;=45.9),'[1]Pricing Schedule'!$J$90,
IF(AND(I539=110000,R539&gt;45.9,R539&lt;=123.4),'[1]Pricing Schedule'!$J$97,
IF(AND(I539=110000,R539&gt;123.4,R539&lt;=168.2,M539&lt;=10),'[1]Pricing Schedule'!$J$105,
IF(AND(I539=110000,R539&gt;123.4,R539&lt;=168.2,M539&gt;10),'[1]Pricing Schedule'!$J$113,
IF(AND(I539=110000,R539&gt;168.2,R539&lt;=336.2,M539&lt;=10),('[1]Pricing Schedule'!$J$105),
IF(AND(I539=110000,R539&gt;168.2,R539&lt;=336.2,M539&gt;10),('[1]Pricing Schedule'!$J$113),
IF(AND(I539=110000,R539&gt;336.4,R539&lt;=504.6,M539&lt;=10),('[1]Pricing Schedule'!$J$105),
IF(AND(I539=110000,R539&gt;336.4,R539&lt;=504.6,M539&gt;10),('[1]Pricing Schedule'!$J$113),
IF(AND(I539=110000,R539&gt;504.6,R539&lt;=672.8,M539&lt;=10),('[1]Pricing Schedule'!$J$105),
IF(AND(I539=110000,R539&gt;504.6,R539&lt;=672.8,M539&gt;10),('[1]Pricing Schedule'!$J$113),
IF(AND(I539=110000,R539&gt;672.8,R539&lt;=841,M539&lt;=10),('[1]Pricing Schedule'!$J$105),
IF(AND(I539=110000,R539&gt;672.8,R539&lt;=841,M539&gt;10),('[1]Pricing Schedule'!$J$113),
IF(AND(I539=110000,R539&gt;1682,R539&lt;=1850.2,M539&lt;=10),('[1]Pricing Schedule'!$J$105),
IF(AND(I539=110000,R539&gt;1682,R539&lt;=1850.2,M539&gt;10),('[1]Pricing Schedule'!$J$113),
IF(AND(I539=110000,R539&gt;2018.4,R539&lt;=2186.6,M539&lt;=10),('[1]Pricing Schedule'!$J$105),
IF(AND(I539=110000,R539&gt;2018.4,R539&lt;=2186.6,M539&gt;10),('[1]Pricing Schedule'!$J$113),999999999)))))))))))))))))))))))))))))))))))))))</f>
        <v>1</v>
      </c>
      <c r="U539" s="40">
        <f t="shared" si="54"/>
        <v>418104.76190476189</v>
      </c>
      <c r="V539" s="41">
        <f t="shared" si="55"/>
        <v>2.3917450627548349</v>
      </c>
      <c r="Y539" s="23">
        <v>273</v>
      </c>
      <c r="Z539" s="23">
        <v>461</v>
      </c>
      <c r="AR539" s="35"/>
    </row>
    <row r="540" spans="1:44">
      <c r="A540" s="23">
        <v>540</v>
      </c>
      <c r="B540" s="23">
        <v>540</v>
      </c>
      <c r="C540" s="23" t="s">
        <v>961</v>
      </c>
      <c r="D540" s="23" t="s">
        <v>116</v>
      </c>
      <c r="E540" s="23" t="s">
        <v>116</v>
      </c>
      <c r="F540" s="23" t="s">
        <v>529</v>
      </c>
      <c r="G540" s="23" t="s">
        <v>530</v>
      </c>
      <c r="H540" s="23" t="s">
        <v>113</v>
      </c>
      <c r="I540" s="13">
        <v>38000</v>
      </c>
      <c r="J540" s="13">
        <v>38000</v>
      </c>
      <c r="K540" s="23" t="s">
        <v>119</v>
      </c>
      <c r="L540" s="24">
        <v>14.183</v>
      </c>
      <c r="M540" s="37">
        <f t="shared" si="50"/>
        <v>15</v>
      </c>
      <c r="N540" s="24">
        <v>0.47599999999999998</v>
      </c>
      <c r="O540" s="13">
        <v>2</v>
      </c>
      <c r="P540" s="36">
        <f t="shared" si="51"/>
        <v>0.47599999999999998</v>
      </c>
      <c r="Q540" s="38">
        <f t="shared" si="52"/>
        <v>4.2</v>
      </c>
      <c r="R540" s="37">
        <f t="shared" si="53"/>
        <v>4.2</v>
      </c>
      <c r="S540" s="39">
        <f>IF(AND(I540=38000,R540&lt;=4.5,M540&gt;8),'[1]Pricing Schedule'!$F$8+('[1]Pricing Schedule'!$F$9*M540),
IF(AND(I540=38000,R540&lt;=4.5,M540&lt;=8),'[1]Pricing Schedule'!$F$34+('[1]Pricing Schedule'!$F$36*M540),
IF(AND(I540=38000,R540&gt;4.5,R540&lt;=9,M540&gt;8),'[1]Pricing Schedule'!$F$17+('[1]Pricing Schedule'!$F$18*M540),
IF(AND(I540=38000,R540&gt;4.5,R540&lt;=9,M540&lt;=8),'[1]Pricing Schedule'!$F$34+('[1]Pricing Schedule'!$F$36*M540),
IF(AND(I540=38000,R540&gt;9,R540&lt;=12.8,M540&gt;8),'[1]Pricing Schedule'!$F$26+('[1]Pricing Schedule'!$F$27*M540),
IF(AND(I540=38000,R540&gt;9,R540&lt;=12.8,M540&lt;=8),'[1]Pricing Schedule'!$F$34+('[1]Pricing Schedule'!$F$36*M540),
IF(AND(I540=38000,R540&gt;12.8,R540&lt;=22.8),'[1]Pricing Schedule'!$F$34+('[1]Pricing Schedule'!$F$36*M540),
IF(AND(I540=38000,R540&gt;22.8,R540&lt;=30.2),'[1]Pricing Schedule'!$F$43+('[1]Pricing Schedule'!$F$45*M540),
IF(AND(I540=38000,R540&gt;30.2,R540&lt;=45.9),'[1]Pricing Schedule'!$F$52+('[1]Pricing Schedule'!$F$54*M540),
IF(AND(I540=38000,R540&gt;45.9,R540&lt;=123.4),'[1]Pricing Schedule'!$F$96+('[1]Pricing Schedule'!$F$97*M540),
IF(AND(I540=38000,R540&gt;123.4,R540&lt;=168.2,M540&lt;=10),'[1]Pricing Schedule'!$F$103+('[1]Pricing Schedule'!$F$105*M540),
IF(AND(I540=38000,R540&gt;123.4,R540&lt;=168.2,M540&gt;10),'[1]Pricing Schedule'!$F$111+('[1]Pricing Schedule'!$F$113*M540),
IF(AND(I540=38000,R540&gt;157.4,R540&lt;=336.4,M540&lt;=10),('[1]Pricing Schedule'!$F$103+('[1]Pricing Schedule'!$F$105*M540))*2,
IF(AND(I540=38000,R540&gt;157.4,R540&lt;=336.4,M540&gt;10),('[1]Pricing Schedule'!$F$111+('[1]Pricing Schedule'!$F$113*M540))*2,
IF(AND(I540=38000,R540&gt;314.8,R540&lt;=504.6,M540&lt;=10),('[1]Pricing Schedule'!$F$103+('[1]Pricing Schedule'!$F$105*M540))*3,
IF(AND(I540=38000,R540&gt;314.8,R540&lt;=504.6,M540&gt;10),('[1]Pricing Schedule'!$F$111+('[1]Pricing Schedule'!$F$113*M540))*3,
IF(AND(I540=38000,R540&gt;472.2,R540&lt;=672.8,M540&lt;=10),('[1]Pricing Schedule'!$F$103+('[1]Pricing Schedule'!$F$105*M540))*4,
IF(AND(I540=38000,R540&gt;472.2,R540&lt;=672.8,M540&gt;10),('[1]Pricing Schedule'!$F$111+('[1]Pricing Schedule'!$F$113*M540))*4,
IF(AND(I540=110000,R540&lt;=12.8,M540&gt;2),'[1]Pricing Schedule'!$F$62+('[1]Pricing Schedule'!$F$63*M540),
IF(AND(I540=110000,R540&lt;=12.8,M540&lt;=2),'[1]Pricing Schedule'!$F$96+('[1]Pricing Schedule'!$F$97*M540),
IF(AND(I540=110000,R540&gt;12.8,R540&lt;=22.8,M540&gt;3),'[1]Pricing Schedule'!$F$71+('[1]Pricing Schedule'!$F$72*M540),
IF(AND(I540=110000,R540&gt;12.8,R540&lt;=22.8,M540&lt;=3),'[1]Pricing Schedule'!$F$96+('[1]Pricing Schedule'!$F$97*M540),
IF(AND(I540=110000,R540&gt;22.8,R540&lt;=30.2),'[1]Pricing Schedule'!$F$80+('[1]Pricing Schedule'!$F$81*M540),
IF(AND(I540=110000,R540&gt;30.2,R540&lt;=45.9),'[1]Pricing Schedule'!$F$89+('[1]Pricing Schedule'!$F$90*M540),
IF(AND(I540=110000,R540&gt;45.9,R540&lt;=123.4),'[1]Pricing Schedule'!$F$96+('[1]Pricing Schedule'!$F$97*M540),
IF(AND(I540=110000,R540&gt;123.4,R540&lt;=168.2,M540&lt;=10),'[1]Pricing Schedule'!$F$103+('[1]Pricing Schedule'!$F$105*M540),
IF(AND(I540=110000,R540&gt;123.4,R540&lt;=168.2,M540&gt;10),'[1]Pricing Schedule'!$F$111+('[1]Pricing Schedule'!$F$113*M540),
IF(AND(I540=110000,R540&gt;168.2,R540&lt;=336.4,M540&lt;=10),('[1]Pricing Schedule'!$F$103+('[1]Pricing Schedule'!$F$105*M540))*2,
IF(AND(I540=110000,R540&gt;168.2,R540&lt;=336.4,M540&gt;10),('[1]Pricing Schedule'!$F$111+('[1]Pricing Schedule'!$F$113*M540))*2,
IF(AND(I540=110000,R540&gt;336.4,R540&lt;=504.6,M540&lt;=10),('[1]Pricing Schedule'!$F$103+('[1]Pricing Schedule'!$F$105*M540))*3,
IF(AND(I540=110000,R540&gt;336.4,R540&lt;=504.6,M540&gt;10),('[1]Pricing Schedule'!$F$111+('[1]Pricing Schedule'!$F$113*M540))*3,
IF(AND(I540=110000,R540&gt;504.6,R540&lt;=672.8,M540&lt;=10),('[1]Pricing Schedule'!$F$103+('[1]Pricing Schedule'!$F$105*M540))*4,
IF(AND(I540=110000,R540&gt;504.6,R540&lt;=672.8,M540&gt;10),('[1]Pricing Schedule'!$F$111+('[1]Pricing Schedule'!$F$113*M540))*4,
IF(AND(I540=110000,R540&gt;672.8,R540&lt;=841,M540&lt;=10),('[1]Pricing Schedule'!$F$103+('[1]Pricing Schedule'!$F$105*M540))*5,
IF(AND(I540=110000,R540&gt;672.8,R540&lt;=841,M540&gt;10),('[1]Pricing Schedule'!$F$111+('[1]Pricing Schedule'!$F$113*M540))*5,
IF(AND(I540=110000,R540&gt;672.8,R540&lt;=841,M540&lt;=10),('[1]Pricing Schedule'!$F$103+('[1]Pricing Schedule'!$F$105*M540))*5,
IF(AND(I540=110000,R540&gt;672.8,R540&lt;=841,M540&gt;10),('[1]Pricing Schedule'!$F$111+('[1]Pricing Schedule'!$F$113*M540))*5,
IF(AND(I540=110000,R540&gt;1345.6,R540&lt;=1513.8,M540&lt;=10),('[1]Pricing Schedule'!$F$103+('[1]Pricing Schedule'!$F$105*M540))*9,
IF(AND(I540=110000,R540&gt;1345.6,R540&lt;=1513.8,M540&gt;10),('[1]Pricing Schedule'!$F$111+('[1]Pricing Schedule'!$F$113*M540))*9,
9999999999)))))))))))))))))))))))))))))))))))))))</f>
        <v>1650640</v>
      </c>
      <c r="T540" s="21">
        <f>IF(AND(I540=38000,R540&lt;=4.5,M540&gt;8),'[1]Pricing Schedule'!$J$9,
IF(AND(I540=38000,R540&lt;=4.5,M540&lt;=8),'[1]Pricing Schedule'!$J$36,
IF(AND(I540=38000,R540&gt;4.5,R540&lt;=9,M540&gt;8),'[1]Pricing Schedule'!$J$18,
IF(AND(I540=38000,R540&gt;4.5,R540&lt;=9,M540&lt;=8),'[1]Pricing Schedule'!$J$36,
IF(AND(I540=38000,R540&gt;9,R540&lt;=12.8,M540&gt;8),'[1]Pricing Schedule'!$J$27,
IF(AND(I540=38000,R540&gt;9,R540&lt;=12.8,M540&lt;=8),'[1]Pricing Schedule'!$J$36,
IF(AND(I540=38000,R540&gt;12.8,R540&lt;=22.8),'[1]Pricing Schedule'!$J$36,
IF(AND(I540=38000,R540&gt;22.8,R540&lt;=30.2),'[1]Pricing Schedule'!$J$45,
IF(AND(I540=38000,R540&gt;30.2,R540&lt;=45.9),'[1]Pricing Schedule'!$J$54,
IF(AND(I540=38000,R540&gt;45.9,R540&lt;=123.4),'[1]Pricing Schedule'!$J$97,
IF(AND(I540=38000,R540&gt;123.4,R540&lt;=168.2,M540&lt;=10),'[1]Pricing Schedule'!$J$105,
IF(AND(I540=38000,R540&gt;123.4,R540&lt;=168.2,M540&gt;10),'[1]Pricing Schedule'!$J$113,
IF(AND(I540=38000,R540&gt;168.2,R540&lt;=336.4,M540&lt;=10),('[1]Pricing Schedule'!$J$105),
IF(AND(I540=38000,R540&gt;168.2,R540&lt;=336.4,M540&gt;10),('[1]Pricing Schedule'!$J$113),
IF(AND(I540=38000,R540&gt;336.4,R540&lt;=504.6,M540&lt;=10),('[1]Pricing Schedule'!$J$105),
IF(AND(I540=38000,R540&gt;336.4,R540&lt;=504.6,M540&gt;10),('[1]Pricing Schedule'!$J$113),
IF(AND(I540=38000,R540&gt;504.6,R540&lt;=672.8,M540&lt;=10),('[1]Pricing Schedule'!$J$105),
IF(AND(I540=38000,R540&gt;504.6,R540&lt;=672.8,M540&gt;10),('[1]Pricing Schedule'!$J$113),
IF(AND(I540=110000,R540&lt;=12.8,M540&gt;2),'[1]Pricing Schedule'!$J$63,
IF(AND(I540=110000,R540&lt;=12.8,M540&lt;=2),'[1]Pricing Schedule'!$J$97,
IF(AND(I540=110000,R540&gt;12.8,R540&lt;=22.8,M540&gt;3),'[1]Pricing Schedule'!$J$72,
IF(AND(I540=110000,R540&gt;12.8,R540&lt;=22.8,M540&lt;=3),'[1]Pricing Schedule'!$J$97,
IF(AND(I540=110000,R540&gt;22.8,R540&lt;=30.2),'[1]Pricing Schedule'!$J$81,
IF(AND(I540=110000,R540&gt;30.2,R540&lt;=45.9),'[1]Pricing Schedule'!$J$90,
IF(AND(I540=110000,R540&gt;45.9,R540&lt;=123.4),'[1]Pricing Schedule'!$J$97,
IF(AND(I540=110000,R540&gt;123.4,R540&lt;=168.2,M540&lt;=10),'[1]Pricing Schedule'!$J$105,
IF(AND(I540=110000,R540&gt;123.4,R540&lt;=168.2,M540&gt;10),'[1]Pricing Schedule'!$J$113,
IF(AND(I540=110000,R540&gt;168.2,R540&lt;=336.2,M540&lt;=10),('[1]Pricing Schedule'!$J$105),
IF(AND(I540=110000,R540&gt;168.2,R540&lt;=336.2,M540&gt;10),('[1]Pricing Schedule'!$J$113),
IF(AND(I540=110000,R540&gt;336.4,R540&lt;=504.6,M540&lt;=10),('[1]Pricing Schedule'!$J$105),
IF(AND(I540=110000,R540&gt;336.4,R540&lt;=504.6,M540&gt;10),('[1]Pricing Schedule'!$J$113),
IF(AND(I540=110000,R540&gt;504.6,R540&lt;=672.8,M540&lt;=10),('[1]Pricing Schedule'!$J$105),
IF(AND(I540=110000,R540&gt;504.6,R540&lt;=672.8,M540&gt;10),('[1]Pricing Schedule'!$J$113),
IF(AND(I540=110000,R540&gt;672.8,R540&lt;=841,M540&lt;=10),('[1]Pricing Schedule'!$J$105),
IF(AND(I540=110000,R540&gt;672.8,R540&lt;=841,M540&gt;10),('[1]Pricing Schedule'!$J$113),
IF(AND(I540=110000,R540&gt;1682,R540&lt;=1850.2,M540&lt;=10),('[1]Pricing Schedule'!$J$105),
IF(AND(I540=110000,R540&gt;1682,R540&lt;=1850.2,M540&gt;10),('[1]Pricing Schedule'!$J$113),
IF(AND(I540=110000,R540&gt;2018.4,R540&lt;=2186.6,M540&lt;=10),('[1]Pricing Schedule'!$J$105),
IF(AND(I540=110000,R540&gt;2018.4,R540&lt;=2186.6,M540&gt;10),('[1]Pricing Schedule'!$J$113),999999999)))))))))))))))))))))))))))))))))))))))</f>
        <v>1</v>
      </c>
      <c r="U540" s="40">
        <f t="shared" si="54"/>
        <v>393009.52380952379</v>
      </c>
      <c r="V540" s="41">
        <f t="shared" si="55"/>
        <v>2.5444676004458877</v>
      </c>
      <c r="Y540" s="23">
        <v>461</v>
      </c>
      <c r="Z540" s="23">
        <v>233</v>
      </c>
      <c r="AR540" s="35"/>
    </row>
    <row r="541" spans="1:44">
      <c r="A541" s="23">
        <v>541</v>
      </c>
      <c r="B541" s="23">
        <v>541</v>
      </c>
      <c r="C541" s="23" t="s">
        <v>962</v>
      </c>
      <c r="D541" s="23" t="s">
        <v>116</v>
      </c>
      <c r="E541" s="23" t="s">
        <v>116</v>
      </c>
      <c r="F541" s="23" t="s">
        <v>374</v>
      </c>
      <c r="G541" s="23" t="s">
        <v>375</v>
      </c>
      <c r="H541" s="23" t="s">
        <v>133</v>
      </c>
      <c r="I541" s="13">
        <v>110000</v>
      </c>
      <c r="L541" s="24">
        <v>16.065000000000001</v>
      </c>
      <c r="M541" s="37">
        <f t="shared" si="50"/>
        <v>17</v>
      </c>
      <c r="N541" s="24">
        <v>0.11700000000000001</v>
      </c>
      <c r="O541" s="13">
        <v>2</v>
      </c>
      <c r="P541" s="36">
        <f t="shared" si="51"/>
        <v>0.11700000000000001</v>
      </c>
      <c r="Q541" s="38">
        <f t="shared" si="52"/>
        <v>4.2</v>
      </c>
      <c r="R541" s="37">
        <f t="shared" si="53"/>
        <v>4.2</v>
      </c>
      <c r="S541" s="39">
        <f>IF(AND(I541=38000,R541&lt;=4.5,M541&gt;8),'[1]Pricing Schedule'!$F$8+('[1]Pricing Schedule'!$F$9*M541),
IF(AND(I541=38000,R541&lt;=4.5,M541&lt;=8),'[1]Pricing Schedule'!$F$34+('[1]Pricing Schedule'!$F$36*M541),
IF(AND(I541=38000,R541&gt;4.5,R541&lt;=9,M541&gt;8),'[1]Pricing Schedule'!$F$17+('[1]Pricing Schedule'!$F$18*M541),
IF(AND(I541=38000,R541&gt;4.5,R541&lt;=9,M541&lt;=8),'[1]Pricing Schedule'!$F$34+('[1]Pricing Schedule'!$F$36*M541),
IF(AND(I541=38000,R541&gt;9,R541&lt;=12.8,M541&gt;8),'[1]Pricing Schedule'!$F$26+('[1]Pricing Schedule'!$F$27*M541),
IF(AND(I541=38000,R541&gt;9,R541&lt;=12.8,M541&lt;=8),'[1]Pricing Schedule'!$F$34+('[1]Pricing Schedule'!$F$36*M541),
IF(AND(I541=38000,R541&gt;12.8,R541&lt;=22.8),'[1]Pricing Schedule'!$F$34+('[1]Pricing Schedule'!$F$36*M541),
IF(AND(I541=38000,R541&gt;22.8,R541&lt;=30.2),'[1]Pricing Schedule'!$F$43+('[1]Pricing Schedule'!$F$45*M541),
IF(AND(I541=38000,R541&gt;30.2,R541&lt;=45.9),'[1]Pricing Schedule'!$F$52+('[1]Pricing Schedule'!$F$54*M541),
IF(AND(I541=38000,R541&gt;45.9,R541&lt;=123.4),'[1]Pricing Schedule'!$F$96+('[1]Pricing Schedule'!$F$97*M541),
IF(AND(I541=38000,R541&gt;123.4,R541&lt;=168.2,M541&lt;=10),'[1]Pricing Schedule'!$F$103+('[1]Pricing Schedule'!$F$105*M541),
IF(AND(I541=38000,R541&gt;123.4,R541&lt;=168.2,M541&gt;10),'[1]Pricing Schedule'!$F$111+('[1]Pricing Schedule'!$F$113*M541),
IF(AND(I541=38000,R541&gt;157.4,R541&lt;=336.4,M541&lt;=10),('[1]Pricing Schedule'!$F$103+('[1]Pricing Schedule'!$F$105*M541))*2,
IF(AND(I541=38000,R541&gt;157.4,R541&lt;=336.4,M541&gt;10),('[1]Pricing Schedule'!$F$111+('[1]Pricing Schedule'!$F$113*M541))*2,
IF(AND(I541=38000,R541&gt;314.8,R541&lt;=504.6,M541&lt;=10),('[1]Pricing Schedule'!$F$103+('[1]Pricing Schedule'!$F$105*M541))*3,
IF(AND(I541=38000,R541&gt;314.8,R541&lt;=504.6,M541&gt;10),('[1]Pricing Schedule'!$F$111+('[1]Pricing Schedule'!$F$113*M541))*3,
IF(AND(I541=38000,R541&gt;472.2,R541&lt;=672.8,M541&lt;=10),('[1]Pricing Schedule'!$F$103+('[1]Pricing Schedule'!$F$105*M541))*4,
IF(AND(I541=38000,R541&gt;472.2,R541&lt;=672.8,M541&gt;10),('[1]Pricing Schedule'!$F$111+('[1]Pricing Schedule'!$F$113*M541))*4,
IF(AND(I541=110000,R541&lt;=12.8,M541&gt;2),'[1]Pricing Schedule'!$F$62+('[1]Pricing Schedule'!$F$63*M541),
IF(AND(I541=110000,R541&lt;=12.8,M541&lt;=2),'[1]Pricing Schedule'!$F$96+('[1]Pricing Schedule'!$F$97*M541),
IF(AND(I541=110000,R541&gt;12.8,R541&lt;=22.8,M541&gt;3),'[1]Pricing Schedule'!$F$71+('[1]Pricing Schedule'!$F$72*M541),
IF(AND(I541=110000,R541&gt;12.8,R541&lt;=22.8,M541&lt;=3),'[1]Pricing Schedule'!$F$96+('[1]Pricing Schedule'!$F$97*M541),
IF(AND(I541=110000,R541&gt;22.8,R541&lt;=30.2),'[1]Pricing Schedule'!$F$80+('[1]Pricing Schedule'!$F$81*M541),
IF(AND(I541=110000,R541&gt;30.2,R541&lt;=45.9),'[1]Pricing Schedule'!$F$89+('[1]Pricing Schedule'!$F$90*M541),
IF(AND(I541=110000,R541&gt;45.9,R541&lt;=123.4),'[1]Pricing Schedule'!$F$96+('[1]Pricing Schedule'!$F$97*M541),
IF(AND(I541=110000,R541&gt;123.4,R541&lt;=168.2,M541&lt;=10),'[1]Pricing Schedule'!$F$103+('[1]Pricing Schedule'!$F$105*M541),
IF(AND(I541=110000,R541&gt;123.4,R541&lt;=168.2,M541&gt;10),'[1]Pricing Schedule'!$F$111+('[1]Pricing Schedule'!$F$113*M541),
IF(AND(I541=110000,R541&gt;168.2,R541&lt;=336.4,M541&lt;=10),('[1]Pricing Schedule'!$F$103+('[1]Pricing Schedule'!$F$105*M541))*2,
IF(AND(I541=110000,R541&gt;168.2,R541&lt;=336.4,M541&gt;10),('[1]Pricing Schedule'!$F$111+('[1]Pricing Schedule'!$F$113*M541))*2,
IF(AND(I541=110000,R541&gt;336.4,R541&lt;=504.6,M541&lt;=10),('[1]Pricing Schedule'!$F$103+('[1]Pricing Schedule'!$F$105*M541))*3,
IF(AND(I541=110000,R541&gt;336.4,R541&lt;=504.6,M541&gt;10),('[1]Pricing Schedule'!$F$111+('[1]Pricing Schedule'!$F$113*M541))*3,
IF(AND(I541=110000,R541&gt;504.6,R541&lt;=672.8,M541&lt;=10),('[1]Pricing Schedule'!$F$103+('[1]Pricing Schedule'!$F$105*M541))*4,
IF(AND(I541=110000,R541&gt;504.6,R541&lt;=672.8,M541&gt;10),('[1]Pricing Schedule'!$F$111+('[1]Pricing Schedule'!$F$113*M541))*4,
IF(AND(I541=110000,R541&gt;672.8,R541&lt;=841,M541&lt;=10),('[1]Pricing Schedule'!$F$103+('[1]Pricing Schedule'!$F$105*M541))*5,
IF(AND(I541=110000,R541&gt;672.8,R541&lt;=841,M541&gt;10),('[1]Pricing Schedule'!$F$111+('[1]Pricing Schedule'!$F$113*M541))*5,
IF(AND(I541=110000,R541&gt;672.8,R541&lt;=841,M541&lt;=10),('[1]Pricing Schedule'!$F$103+('[1]Pricing Schedule'!$F$105*M541))*5,
IF(AND(I541=110000,R541&gt;672.8,R541&lt;=841,M541&gt;10),('[1]Pricing Schedule'!$F$111+('[1]Pricing Schedule'!$F$113*M541))*5,
IF(AND(I541=110000,R541&gt;1345.6,R541&lt;=1513.8,M541&lt;=10),('[1]Pricing Schedule'!$F$103+('[1]Pricing Schedule'!$F$105*M541))*9,
IF(AND(I541=110000,R541&gt;1345.6,R541&lt;=1513.8,M541&gt;10),('[1]Pricing Schedule'!$F$111+('[1]Pricing Schedule'!$F$113*M541))*9,
9999999999)))))))))))))))))))))))))))))))))))))))</f>
        <v>2312370</v>
      </c>
      <c r="T541" s="21">
        <f>IF(AND(I541=38000,R541&lt;=4.5,M541&gt;8),'[1]Pricing Schedule'!$J$9,
IF(AND(I541=38000,R541&lt;=4.5,M541&lt;=8),'[1]Pricing Schedule'!$J$36,
IF(AND(I541=38000,R541&gt;4.5,R541&lt;=9,M541&gt;8),'[1]Pricing Schedule'!$J$18,
IF(AND(I541=38000,R541&gt;4.5,R541&lt;=9,M541&lt;=8),'[1]Pricing Schedule'!$J$36,
IF(AND(I541=38000,R541&gt;9,R541&lt;=12.8,M541&gt;8),'[1]Pricing Schedule'!$J$27,
IF(AND(I541=38000,R541&gt;9,R541&lt;=12.8,M541&lt;=8),'[1]Pricing Schedule'!$J$36,
IF(AND(I541=38000,R541&gt;12.8,R541&lt;=22.8),'[1]Pricing Schedule'!$J$36,
IF(AND(I541=38000,R541&gt;22.8,R541&lt;=30.2),'[1]Pricing Schedule'!$J$45,
IF(AND(I541=38000,R541&gt;30.2,R541&lt;=45.9),'[1]Pricing Schedule'!$J$54,
IF(AND(I541=38000,R541&gt;45.9,R541&lt;=123.4),'[1]Pricing Schedule'!$J$97,
IF(AND(I541=38000,R541&gt;123.4,R541&lt;=168.2,M541&lt;=10),'[1]Pricing Schedule'!$J$105,
IF(AND(I541=38000,R541&gt;123.4,R541&lt;=168.2,M541&gt;10),'[1]Pricing Schedule'!$J$113,
IF(AND(I541=38000,R541&gt;168.2,R541&lt;=336.4,M541&lt;=10),('[1]Pricing Schedule'!$J$105),
IF(AND(I541=38000,R541&gt;168.2,R541&lt;=336.4,M541&gt;10),('[1]Pricing Schedule'!$J$113),
IF(AND(I541=38000,R541&gt;336.4,R541&lt;=504.6,M541&lt;=10),('[1]Pricing Schedule'!$J$105),
IF(AND(I541=38000,R541&gt;336.4,R541&lt;=504.6,M541&gt;10),('[1]Pricing Schedule'!$J$113),
IF(AND(I541=38000,R541&gt;504.6,R541&lt;=672.8,M541&lt;=10),('[1]Pricing Schedule'!$J$105),
IF(AND(I541=38000,R541&gt;504.6,R541&lt;=672.8,M541&gt;10),('[1]Pricing Schedule'!$J$113),
IF(AND(I541=110000,R541&lt;=12.8,M541&gt;2),'[1]Pricing Schedule'!$J$63,
IF(AND(I541=110000,R541&lt;=12.8,M541&lt;=2),'[1]Pricing Schedule'!$J$97,
IF(AND(I541=110000,R541&gt;12.8,R541&lt;=22.8,M541&gt;3),'[1]Pricing Schedule'!$J$72,
IF(AND(I541=110000,R541&gt;12.8,R541&lt;=22.8,M541&lt;=3),'[1]Pricing Schedule'!$J$97,
IF(AND(I541=110000,R541&gt;22.8,R541&lt;=30.2),'[1]Pricing Schedule'!$J$81,
IF(AND(I541=110000,R541&gt;30.2,R541&lt;=45.9),'[1]Pricing Schedule'!$J$90,
IF(AND(I541=110000,R541&gt;45.9,R541&lt;=123.4),'[1]Pricing Schedule'!$J$97,
IF(AND(I541=110000,R541&gt;123.4,R541&lt;=168.2,M541&lt;=10),'[1]Pricing Schedule'!$J$105,
IF(AND(I541=110000,R541&gt;123.4,R541&lt;=168.2,M541&gt;10),'[1]Pricing Schedule'!$J$113,
IF(AND(I541=110000,R541&gt;168.2,R541&lt;=336.2,M541&lt;=10),('[1]Pricing Schedule'!$J$105),
IF(AND(I541=110000,R541&gt;168.2,R541&lt;=336.2,M541&gt;10),('[1]Pricing Schedule'!$J$113),
IF(AND(I541=110000,R541&gt;336.4,R541&lt;=504.6,M541&lt;=10),('[1]Pricing Schedule'!$J$105),
IF(AND(I541=110000,R541&gt;336.4,R541&lt;=504.6,M541&gt;10),('[1]Pricing Schedule'!$J$113),
IF(AND(I541=110000,R541&gt;504.6,R541&lt;=672.8,M541&lt;=10),('[1]Pricing Schedule'!$J$105),
IF(AND(I541=110000,R541&gt;504.6,R541&lt;=672.8,M541&gt;10),('[1]Pricing Schedule'!$J$113),
IF(AND(I541=110000,R541&gt;672.8,R541&lt;=841,M541&lt;=10),('[1]Pricing Schedule'!$J$105),
IF(AND(I541=110000,R541&gt;672.8,R541&lt;=841,M541&gt;10),('[1]Pricing Schedule'!$J$113),
IF(AND(I541=110000,R541&gt;1682,R541&lt;=1850.2,M541&lt;=10),('[1]Pricing Schedule'!$J$105),
IF(AND(I541=110000,R541&gt;1682,R541&lt;=1850.2,M541&gt;10),('[1]Pricing Schedule'!$J$113),
IF(AND(I541=110000,R541&gt;2018.4,R541&lt;=2186.6,M541&lt;=10),('[1]Pricing Schedule'!$J$105),
IF(AND(I541=110000,R541&gt;2018.4,R541&lt;=2186.6,M541&gt;10),('[1]Pricing Schedule'!$J$113),999999999)))))))))))))))))))))))))))))))))))))))</f>
        <v>7</v>
      </c>
      <c r="U541" s="40">
        <f t="shared" si="54"/>
        <v>550564.28571428568</v>
      </c>
      <c r="V541" s="41">
        <f t="shared" si="55"/>
        <v>1.8163183227597659</v>
      </c>
      <c r="Y541" s="23">
        <v>73</v>
      </c>
      <c r="Z541" s="23">
        <v>207</v>
      </c>
      <c r="AR541" s="35"/>
    </row>
    <row r="542" spans="1:44">
      <c r="A542" s="23">
        <v>542</v>
      </c>
      <c r="B542" s="23">
        <v>542</v>
      </c>
      <c r="C542" s="23" t="s">
        <v>963</v>
      </c>
      <c r="D542" s="23" t="s">
        <v>116</v>
      </c>
      <c r="E542" s="23" t="s">
        <v>116</v>
      </c>
      <c r="F542" s="23" t="s">
        <v>374</v>
      </c>
      <c r="G542" s="23" t="s">
        <v>375</v>
      </c>
      <c r="H542" s="23" t="s">
        <v>133</v>
      </c>
      <c r="I542" s="13">
        <v>110000</v>
      </c>
      <c r="L542" s="24">
        <v>15.196</v>
      </c>
      <c r="M542" s="37">
        <f t="shared" si="50"/>
        <v>16</v>
      </c>
      <c r="N542" s="24">
        <v>0.19800000000000001</v>
      </c>
      <c r="O542" s="13">
        <v>2</v>
      </c>
      <c r="P542" s="36">
        <f t="shared" si="51"/>
        <v>0.19800000000000001</v>
      </c>
      <c r="Q542" s="38">
        <f t="shared" si="52"/>
        <v>4.2</v>
      </c>
      <c r="R542" s="37">
        <f t="shared" si="53"/>
        <v>4.2</v>
      </c>
      <c r="S542" s="39">
        <f>IF(AND(I542=38000,R542&lt;=4.5,M542&gt;8),'[1]Pricing Schedule'!$F$8+('[1]Pricing Schedule'!$F$9*M542),
IF(AND(I542=38000,R542&lt;=4.5,M542&lt;=8),'[1]Pricing Schedule'!$F$34+('[1]Pricing Schedule'!$F$36*M542),
IF(AND(I542=38000,R542&gt;4.5,R542&lt;=9,M542&gt;8),'[1]Pricing Schedule'!$F$17+('[1]Pricing Schedule'!$F$18*M542),
IF(AND(I542=38000,R542&gt;4.5,R542&lt;=9,M542&lt;=8),'[1]Pricing Schedule'!$F$34+('[1]Pricing Schedule'!$F$36*M542),
IF(AND(I542=38000,R542&gt;9,R542&lt;=12.8,M542&gt;8),'[1]Pricing Schedule'!$F$26+('[1]Pricing Schedule'!$F$27*M542),
IF(AND(I542=38000,R542&gt;9,R542&lt;=12.8,M542&lt;=8),'[1]Pricing Schedule'!$F$34+('[1]Pricing Schedule'!$F$36*M542),
IF(AND(I542=38000,R542&gt;12.8,R542&lt;=22.8),'[1]Pricing Schedule'!$F$34+('[1]Pricing Schedule'!$F$36*M542),
IF(AND(I542=38000,R542&gt;22.8,R542&lt;=30.2),'[1]Pricing Schedule'!$F$43+('[1]Pricing Schedule'!$F$45*M542),
IF(AND(I542=38000,R542&gt;30.2,R542&lt;=45.9),'[1]Pricing Schedule'!$F$52+('[1]Pricing Schedule'!$F$54*M542),
IF(AND(I542=38000,R542&gt;45.9,R542&lt;=123.4),'[1]Pricing Schedule'!$F$96+('[1]Pricing Schedule'!$F$97*M542),
IF(AND(I542=38000,R542&gt;123.4,R542&lt;=168.2,M542&lt;=10),'[1]Pricing Schedule'!$F$103+('[1]Pricing Schedule'!$F$105*M542),
IF(AND(I542=38000,R542&gt;123.4,R542&lt;=168.2,M542&gt;10),'[1]Pricing Schedule'!$F$111+('[1]Pricing Schedule'!$F$113*M542),
IF(AND(I542=38000,R542&gt;157.4,R542&lt;=336.4,M542&lt;=10),('[1]Pricing Schedule'!$F$103+('[1]Pricing Schedule'!$F$105*M542))*2,
IF(AND(I542=38000,R542&gt;157.4,R542&lt;=336.4,M542&gt;10),('[1]Pricing Schedule'!$F$111+('[1]Pricing Schedule'!$F$113*M542))*2,
IF(AND(I542=38000,R542&gt;314.8,R542&lt;=504.6,M542&lt;=10),('[1]Pricing Schedule'!$F$103+('[1]Pricing Schedule'!$F$105*M542))*3,
IF(AND(I542=38000,R542&gt;314.8,R542&lt;=504.6,M542&gt;10),('[1]Pricing Schedule'!$F$111+('[1]Pricing Schedule'!$F$113*M542))*3,
IF(AND(I542=38000,R542&gt;472.2,R542&lt;=672.8,M542&lt;=10),('[1]Pricing Schedule'!$F$103+('[1]Pricing Schedule'!$F$105*M542))*4,
IF(AND(I542=38000,R542&gt;472.2,R542&lt;=672.8,M542&gt;10),('[1]Pricing Schedule'!$F$111+('[1]Pricing Schedule'!$F$113*M542))*4,
IF(AND(I542=110000,R542&lt;=12.8,M542&gt;2),'[1]Pricing Schedule'!$F$62+('[1]Pricing Schedule'!$F$63*M542),
IF(AND(I542=110000,R542&lt;=12.8,M542&lt;=2),'[1]Pricing Schedule'!$F$96+('[1]Pricing Schedule'!$F$97*M542),
IF(AND(I542=110000,R542&gt;12.8,R542&lt;=22.8,M542&gt;3),'[1]Pricing Schedule'!$F$71+('[1]Pricing Schedule'!$F$72*M542),
IF(AND(I542=110000,R542&gt;12.8,R542&lt;=22.8,M542&lt;=3),'[1]Pricing Schedule'!$F$96+('[1]Pricing Schedule'!$F$97*M542),
IF(AND(I542=110000,R542&gt;22.8,R542&lt;=30.2),'[1]Pricing Schedule'!$F$80+('[1]Pricing Schedule'!$F$81*M542),
IF(AND(I542=110000,R542&gt;30.2,R542&lt;=45.9),'[1]Pricing Schedule'!$F$89+('[1]Pricing Schedule'!$F$90*M542),
IF(AND(I542=110000,R542&gt;45.9,R542&lt;=123.4),'[1]Pricing Schedule'!$F$96+('[1]Pricing Schedule'!$F$97*M542),
IF(AND(I542=110000,R542&gt;123.4,R542&lt;=168.2,M542&lt;=10),'[1]Pricing Schedule'!$F$103+('[1]Pricing Schedule'!$F$105*M542),
IF(AND(I542=110000,R542&gt;123.4,R542&lt;=168.2,M542&gt;10),'[1]Pricing Schedule'!$F$111+('[1]Pricing Schedule'!$F$113*M542),
IF(AND(I542=110000,R542&gt;168.2,R542&lt;=336.4,M542&lt;=10),('[1]Pricing Schedule'!$F$103+('[1]Pricing Schedule'!$F$105*M542))*2,
IF(AND(I542=110000,R542&gt;168.2,R542&lt;=336.4,M542&gt;10),('[1]Pricing Schedule'!$F$111+('[1]Pricing Schedule'!$F$113*M542))*2,
IF(AND(I542=110000,R542&gt;336.4,R542&lt;=504.6,M542&lt;=10),('[1]Pricing Schedule'!$F$103+('[1]Pricing Schedule'!$F$105*M542))*3,
IF(AND(I542=110000,R542&gt;336.4,R542&lt;=504.6,M542&gt;10),('[1]Pricing Schedule'!$F$111+('[1]Pricing Schedule'!$F$113*M542))*3,
IF(AND(I542=110000,R542&gt;504.6,R542&lt;=672.8,M542&lt;=10),('[1]Pricing Schedule'!$F$103+('[1]Pricing Schedule'!$F$105*M542))*4,
IF(AND(I542=110000,R542&gt;504.6,R542&lt;=672.8,M542&gt;10),('[1]Pricing Schedule'!$F$111+('[1]Pricing Schedule'!$F$113*M542))*4,
IF(AND(I542=110000,R542&gt;672.8,R542&lt;=841,M542&lt;=10),('[1]Pricing Schedule'!$F$103+('[1]Pricing Schedule'!$F$105*M542))*5,
IF(AND(I542=110000,R542&gt;672.8,R542&lt;=841,M542&gt;10),('[1]Pricing Schedule'!$F$111+('[1]Pricing Schedule'!$F$113*M542))*5,
IF(AND(I542=110000,R542&gt;672.8,R542&lt;=841,M542&lt;=10),('[1]Pricing Schedule'!$F$103+('[1]Pricing Schedule'!$F$105*M542))*5,
IF(AND(I542=110000,R542&gt;672.8,R542&lt;=841,M542&gt;10),('[1]Pricing Schedule'!$F$111+('[1]Pricing Schedule'!$F$113*M542))*5,
IF(AND(I542=110000,R542&gt;1345.6,R542&lt;=1513.8,M542&lt;=10),('[1]Pricing Schedule'!$F$103+('[1]Pricing Schedule'!$F$105*M542))*9,
IF(AND(I542=110000,R542&gt;1345.6,R542&lt;=1513.8,M542&gt;10),('[1]Pricing Schedule'!$F$111+('[1]Pricing Schedule'!$F$113*M542))*9,
9999999999)))))))))))))))))))))))))))))))))))))))</f>
        <v>2259670</v>
      </c>
      <c r="T542" s="21">
        <f>IF(AND(I542=38000,R542&lt;=4.5,M542&gt;8),'[1]Pricing Schedule'!$J$9,
IF(AND(I542=38000,R542&lt;=4.5,M542&lt;=8),'[1]Pricing Schedule'!$J$36,
IF(AND(I542=38000,R542&gt;4.5,R542&lt;=9,M542&gt;8),'[1]Pricing Schedule'!$J$18,
IF(AND(I542=38000,R542&gt;4.5,R542&lt;=9,M542&lt;=8),'[1]Pricing Schedule'!$J$36,
IF(AND(I542=38000,R542&gt;9,R542&lt;=12.8,M542&gt;8),'[1]Pricing Schedule'!$J$27,
IF(AND(I542=38000,R542&gt;9,R542&lt;=12.8,M542&lt;=8),'[1]Pricing Schedule'!$J$36,
IF(AND(I542=38000,R542&gt;12.8,R542&lt;=22.8),'[1]Pricing Schedule'!$J$36,
IF(AND(I542=38000,R542&gt;22.8,R542&lt;=30.2),'[1]Pricing Schedule'!$J$45,
IF(AND(I542=38000,R542&gt;30.2,R542&lt;=45.9),'[1]Pricing Schedule'!$J$54,
IF(AND(I542=38000,R542&gt;45.9,R542&lt;=123.4),'[1]Pricing Schedule'!$J$97,
IF(AND(I542=38000,R542&gt;123.4,R542&lt;=168.2,M542&lt;=10),'[1]Pricing Schedule'!$J$105,
IF(AND(I542=38000,R542&gt;123.4,R542&lt;=168.2,M542&gt;10),'[1]Pricing Schedule'!$J$113,
IF(AND(I542=38000,R542&gt;168.2,R542&lt;=336.4,M542&lt;=10),('[1]Pricing Schedule'!$J$105),
IF(AND(I542=38000,R542&gt;168.2,R542&lt;=336.4,M542&gt;10),('[1]Pricing Schedule'!$J$113),
IF(AND(I542=38000,R542&gt;336.4,R542&lt;=504.6,M542&lt;=10),('[1]Pricing Schedule'!$J$105),
IF(AND(I542=38000,R542&gt;336.4,R542&lt;=504.6,M542&gt;10),('[1]Pricing Schedule'!$J$113),
IF(AND(I542=38000,R542&gt;504.6,R542&lt;=672.8,M542&lt;=10),('[1]Pricing Schedule'!$J$105),
IF(AND(I542=38000,R542&gt;504.6,R542&lt;=672.8,M542&gt;10),('[1]Pricing Schedule'!$J$113),
IF(AND(I542=110000,R542&lt;=12.8,M542&gt;2),'[1]Pricing Schedule'!$J$63,
IF(AND(I542=110000,R542&lt;=12.8,M542&lt;=2),'[1]Pricing Schedule'!$J$97,
IF(AND(I542=110000,R542&gt;12.8,R542&lt;=22.8,M542&gt;3),'[1]Pricing Schedule'!$J$72,
IF(AND(I542=110000,R542&gt;12.8,R542&lt;=22.8,M542&lt;=3),'[1]Pricing Schedule'!$J$97,
IF(AND(I542=110000,R542&gt;22.8,R542&lt;=30.2),'[1]Pricing Schedule'!$J$81,
IF(AND(I542=110000,R542&gt;30.2,R542&lt;=45.9),'[1]Pricing Schedule'!$J$90,
IF(AND(I542=110000,R542&gt;45.9,R542&lt;=123.4),'[1]Pricing Schedule'!$J$97,
IF(AND(I542=110000,R542&gt;123.4,R542&lt;=168.2,M542&lt;=10),'[1]Pricing Schedule'!$J$105,
IF(AND(I542=110000,R542&gt;123.4,R542&lt;=168.2,M542&gt;10),'[1]Pricing Schedule'!$J$113,
IF(AND(I542=110000,R542&gt;168.2,R542&lt;=336.2,M542&lt;=10),('[1]Pricing Schedule'!$J$105),
IF(AND(I542=110000,R542&gt;168.2,R542&lt;=336.2,M542&gt;10),('[1]Pricing Schedule'!$J$113),
IF(AND(I542=110000,R542&gt;336.4,R542&lt;=504.6,M542&lt;=10),('[1]Pricing Schedule'!$J$105),
IF(AND(I542=110000,R542&gt;336.4,R542&lt;=504.6,M542&gt;10),('[1]Pricing Schedule'!$J$113),
IF(AND(I542=110000,R542&gt;504.6,R542&lt;=672.8,M542&lt;=10),('[1]Pricing Schedule'!$J$105),
IF(AND(I542=110000,R542&gt;504.6,R542&lt;=672.8,M542&gt;10),('[1]Pricing Schedule'!$J$113),
IF(AND(I542=110000,R542&gt;672.8,R542&lt;=841,M542&lt;=10),('[1]Pricing Schedule'!$J$105),
IF(AND(I542=110000,R542&gt;672.8,R542&lt;=841,M542&gt;10),('[1]Pricing Schedule'!$J$113),
IF(AND(I542=110000,R542&gt;1682,R542&lt;=1850.2,M542&lt;=10),('[1]Pricing Schedule'!$J$105),
IF(AND(I542=110000,R542&gt;1682,R542&lt;=1850.2,M542&gt;10),('[1]Pricing Schedule'!$J$113),
IF(AND(I542=110000,R542&gt;2018.4,R542&lt;=2186.6,M542&lt;=10),('[1]Pricing Schedule'!$J$105),
IF(AND(I542=110000,R542&gt;2018.4,R542&lt;=2186.6,M542&gt;10),('[1]Pricing Schedule'!$J$113),999999999)))))))))))))))))))))))))))))))))))))))</f>
        <v>7</v>
      </c>
      <c r="U542" s="40">
        <f t="shared" si="54"/>
        <v>538016.66666666663</v>
      </c>
      <c r="V542" s="41">
        <f t="shared" si="55"/>
        <v>1.8586784796010036</v>
      </c>
      <c r="Y542" s="23">
        <v>419</v>
      </c>
      <c r="Z542" s="23">
        <v>207</v>
      </c>
      <c r="AR542" s="35"/>
    </row>
    <row r="543" spans="1:44">
      <c r="A543" s="23">
        <v>543</v>
      </c>
      <c r="B543" s="23">
        <v>543</v>
      </c>
      <c r="C543" s="23" t="s">
        <v>964</v>
      </c>
      <c r="D543" s="23" t="s">
        <v>116</v>
      </c>
      <c r="E543" s="23" t="s">
        <v>116</v>
      </c>
      <c r="F543" s="23" t="s">
        <v>236</v>
      </c>
      <c r="G543" s="23" t="s">
        <v>237</v>
      </c>
      <c r="H543" s="23" t="s">
        <v>113</v>
      </c>
      <c r="I543" s="13">
        <v>38000</v>
      </c>
      <c r="J543" s="13">
        <v>38000</v>
      </c>
      <c r="K543" s="23" t="s">
        <v>119</v>
      </c>
      <c r="L543" s="24">
        <v>15.058999999999999</v>
      </c>
      <c r="M543" s="37">
        <f t="shared" si="50"/>
        <v>16</v>
      </c>
      <c r="N543" s="24">
        <v>0.27</v>
      </c>
      <c r="O543" s="13">
        <v>2</v>
      </c>
      <c r="P543" s="36">
        <f t="shared" si="51"/>
        <v>0.27</v>
      </c>
      <c r="Q543" s="38">
        <f t="shared" si="52"/>
        <v>4.2</v>
      </c>
      <c r="R543" s="37">
        <f t="shared" si="53"/>
        <v>4.2</v>
      </c>
      <c r="S543" s="39">
        <f>IF(AND(I543=38000,R543&lt;=4.5,M543&gt;8),'[1]Pricing Schedule'!$F$8+('[1]Pricing Schedule'!$F$9*M543),
IF(AND(I543=38000,R543&lt;=4.5,M543&lt;=8),'[1]Pricing Schedule'!$F$34+('[1]Pricing Schedule'!$F$36*M543),
IF(AND(I543=38000,R543&gt;4.5,R543&lt;=9,M543&gt;8),'[1]Pricing Schedule'!$F$17+('[1]Pricing Schedule'!$F$18*M543),
IF(AND(I543=38000,R543&gt;4.5,R543&lt;=9,M543&lt;=8),'[1]Pricing Schedule'!$F$34+('[1]Pricing Schedule'!$F$36*M543),
IF(AND(I543=38000,R543&gt;9,R543&lt;=12.8,M543&gt;8),'[1]Pricing Schedule'!$F$26+('[1]Pricing Schedule'!$F$27*M543),
IF(AND(I543=38000,R543&gt;9,R543&lt;=12.8,M543&lt;=8),'[1]Pricing Schedule'!$F$34+('[1]Pricing Schedule'!$F$36*M543),
IF(AND(I543=38000,R543&gt;12.8,R543&lt;=22.8),'[1]Pricing Schedule'!$F$34+('[1]Pricing Schedule'!$F$36*M543),
IF(AND(I543=38000,R543&gt;22.8,R543&lt;=30.2),'[1]Pricing Schedule'!$F$43+('[1]Pricing Schedule'!$F$45*M543),
IF(AND(I543=38000,R543&gt;30.2,R543&lt;=45.9),'[1]Pricing Schedule'!$F$52+('[1]Pricing Schedule'!$F$54*M543),
IF(AND(I543=38000,R543&gt;45.9,R543&lt;=123.4),'[1]Pricing Schedule'!$F$96+('[1]Pricing Schedule'!$F$97*M543),
IF(AND(I543=38000,R543&gt;123.4,R543&lt;=168.2,M543&lt;=10),'[1]Pricing Schedule'!$F$103+('[1]Pricing Schedule'!$F$105*M543),
IF(AND(I543=38000,R543&gt;123.4,R543&lt;=168.2,M543&gt;10),'[1]Pricing Schedule'!$F$111+('[1]Pricing Schedule'!$F$113*M543),
IF(AND(I543=38000,R543&gt;157.4,R543&lt;=336.4,M543&lt;=10),('[1]Pricing Schedule'!$F$103+('[1]Pricing Schedule'!$F$105*M543))*2,
IF(AND(I543=38000,R543&gt;157.4,R543&lt;=336.4,M543&gt;10),('[1]Pricing Schedule'!$F$111+('[1]Pricing Schedule'!$F$113*M543))*2,
IF(AND(I543=38000,R543&gt;314.8,R543&lt;=504.6,M543&lt;=10),('[1]Pricing Schedule'!$F$103+('[1]Pricing Schedule'!$F$105*M543))*3,
IF(AND(I543=38000,R543&gt;314.8,R543&lt;=504.6,M543&gt;10),('[1]Pricing Schedule'!$F$111+('[1]Pricing Schedule'!$F$113*M543))*3,
IF(AND(I543=38000,R543&gt;472.2,R543&lt;=672.8,M543&lt;=10),('[1]Pricing Schedule'!$F$103+('[1]Pricing Schedule'!$F$105*M543))*4,
IF(AND(I543=38000,R543&gt;472.2,R543&lt;=672.8,M543&gt;10),('[1]Pricing Schedule'!$F$111+('[1]Pricing Schedule'!$F$113*M543))*4,
IF(AND(I543=110000,R543&lt;=12.8,M543&gt;2),'[1]Pricing Schedule'!$F$62+('[1]Pricing Schedule'!$F$63*M543),
IF(AND(I543=110000,R543&lt;=12.8,M543&lt;=2),'[1]Pricing Schedule'!$F$96+('[1]Pricing Schedule'!$F$97*M543),
IF(AND(I543=110000,R543&gt;12.8,R543&lt;=22.8,M543&gt;3),'[1]Pricing Schedule'!$F$71+('[1]Pricing Schedule'!$F$72*M543),
IF(AND(I543=110000,R543&gt;12.8,R543&lt;=22.8,M543&lt;=3),'[1]Pricing Schedule'!$F$96+('[1]Pricing Schedule'!$F$97*M543),
IF(AND(I543=110000,R543&gt;22.8,R543&lt;=30.2),'[1]Pricing Schedule'!$F$80+('[1]Pricing Schedule'!$F$81*M543),
IF(AND(I543=110000,R543&gt;30.2,R543&lt;=45.9),'[1]Pricing Schedule'!$F$89+('[1]Pricing Schedule'!$F$90*M543),
IF(AND(I543=110000,R543&gt;45.9,R543&lt;=123.4),'[1]Pricing Schedule'!$F$96+('[1]Pricing Schedule'!$F$97*M543),
IF(AND(I543=110000,R543&gt;123.4,R543&lt;=168.2,M543&lt;=10),'[1]Pricing Schedule'!$F$103+('[1]Pricing Schedule'!$F$105*M543),
IF(AND(I543=110000,R543&gt;123.4,R543&lt;=168.2,M543&gt;10),'[1]Pricing Schedule'!$F$111+('[1]Pricing Schedule'!$F$113*M543),
IF(AND(I543=110000,R543&gt;168.2,R543&lt;=336.4,M543&lt;=10),('[1]Pricing Schedule'!$F$103+('[1]Pricing Schedule'!$F$105*M543))*2,
IF(AND(I543=110000,R543&gt;168.2,R543&lt;=336.4,M543&gt;10),('[1]Pricing Schedule'!$F$111+('[1]Pricing Schedule'!$F$113*M543))*2,
IF(AND(I543=110000,R543&gt;336.4,R543&lt;=504.6,M543&lt;=10),('[1]Pricing Schedule'!$F$103+('[1]Pricing Schedule'!$F$105*M543))*3,
IF(AND(I543=110000,R543&gt;336.4,R543&lt;=504.6,M543&gt;10),('[1]Pricing Schedule'!$F$111+('[1]Pricing Schedule'!$F$113*M543))*3,
IF(AND(I543=110000,R543&gt;504.6,R543&lt;=672.8,M543&lt;=10),('[1]Pricing Schedule'!$F$103+('[1]Pricing Schedule'!$F$105*M543))*4,
IF(AND(I543=110000,R543&gt;504.6,R543&lt;=672.8,M543&gt;10),('[1]Pricing Schedule'!$F$111+('[1]Pricing Schedule'!$F$113*M543))*4,
IF(AND(I543=110000,R543&gt;672.8,R543&lt;=841,M543&lt;=10),('[1]Pricing Schedule'!$F$103+('[1]Pricing Schedule'!$F$105*M543))*5,
IF(AND(I543=110000,R543&gt;672.8,R543&lt;=841,M543&gt;10),('[1]Pricing Schedule'!$F$111+('[1]Pricing Schedule'!$F$113*M543))*5,
IF(AND(I543=110000,R543&gt;672.8,R543&lt;=841,M543&lt;=10),('[1]Pricing Schedule'!$F$103+('[1]Pricing Schedule'!$F$105*M543))*5,
IF(AND(I543=110000,R543&gt;672.8,R543&lt;=841,M543&gt;10),('[1]Pricing Schedule'!$F$111+('[1]Pricing Schedule'!$F$113*M543))*5,
IF(AND(I543=110000,R543&gt;1345.6,R543&lt;=1513.8,M543&lt;=10),('[1]Pricing Schedule'!$F$103+('[1]Pricing Schedule'!$F$105*M543))*9,
IF(AND(I543=110000,R543&gt;1345.6,R543&lt;=1513.8,M543&gt;10),('[1]Pricing Schedule'!$F$111+('[1]Pricing Schedule'!$F$113*M543))*9,
9999999999)))))))))))))))))))))))))))))))))))))))</f>
        <v>1703340</v>
      </c>
      <c r="T543" s="21">
        <f>IF(AND(I543=38000,R543&lt;=4.5,M543&gt;8),'[1]Pricing Schedule'!$J$9,
IF(AND(I543=38000,R543&lt;=4.5,M543&lt;=8),'[1]Pricing Schedule'!$J$36,
IF(AND(I543=38000,R543&gt;4.5,R543&lt;=9,M543&gt;8),'[1]Pricing Schedule'!$J$18,
IF(AND(I543=38000,R543&gt;4.5,R543&lt;=9,M543&lt;=8),'[1]Pricing Schedule'!$J$36,
IF(AND(I543=38000,R543&gt;9,R543&lt;=12.8,M543&gt;8),'[1]Pricing Schedule'!$J$27,
IF(AND(I543=38000,R543&gt;9,R543&lt;=12.8,M543&lt;=8),'[1]Pricing Schedule'!$J$36,
IF(AND(I543=38000,R543&gt;12.8,R543&lt;=22.8),'[1]Pricing Schedule'!$J$36,
IF(AND(I543=38000,R543&gt;22.8,R543&lt;=30.2),'[1]Pricing Schedule'!$J$45,
IF(AND(I543=38000,R543&gt;30.2,R543&lt;=45.9),'[1]Pricing Schedule'!$J$54,
IF(AND(I543=38000,R543&gt;45.9,R543&lt;=123.4),'[1]Pricing Schedule'!$J$97,
IF(AND(I543=38000,R543&gt;123.4,R543&lt;=168.2,M543&lt;=10),'[1]Pricing Schedule'!$J$105,
IF(AND(I543=38000,R543&gt;123.4,R543&lt;=168.2,M543&gt;10),'[1]Pricing Schedule'!$J$113,
IF(AND(I543=38000,R543&gt;168.2,R543&lt;=336.4,M543&lt;=10),('[1]Pricing Schedule'!$J$105),
IF(AND(I543=38000,R543&gt;168.2,R543&lt;=336.4,M543&gt;10),('[1]Pricing Schedule'!$J$113),
IF(AND(I543=38000,R543&gt;336.4,R543&lt;=504.6,M543&lt;=10),('[1]Pricing Schedule'!$J$105),
IF(AND(I543=38000,R543&gt;336.4,R543&lt;=504.6,M543&gt;10),('[1]Pricing Schedule'!$J$113),
IF(AND(I543=38000,R543&gt;504.6,R543&lt;=672.8,M543&lt;=10),('[1]Pricing Schedule'!$J$105),
IF(AND(I543=38000,R543&gt;504.6,R543&lt;=672.8,M543&gt;10),('[1]Pricing Schedule'!$J$113),
IF(AND(I543=110000,R543&lt;=12.8,M543&gt;2),'[1]Pricing Schedule'!$J$63,
IF(AND(I543=110000,R543&lt;=12.8,M543&lt;=2),'[1]Pricing Schedule'!$J$97,
IF(AND(I543=110000,R543&gt;12.8,R543&lt;=22.8,M543&gt;3),'[1]Pricing Schedule'!$J$72,
IF(AND(I543=110000,R543&gt;12.8,R543&lt;=22.8,M543&lt;=3),'[1]Pricing Schedule'!$J$97,
IF(AND(I543=110000,R543&gt;22.8,R543&lt;=30.2),'[1]Pricing Schedule'!$J$81,
IF(AND(I543=110000,R543&gt;30.2,R543&lt;=45.9),'[1]Pricing Schedule'!$J$90,
IF(AND(I543=110000,R543&gt;45.9,R543&lt;=123.4),'[1]Pricing Schedule'!$J$97,
IF(AND(I543=110000,R543&gt;123.4,R543&lt;=168.2,M543&lt;=10),'[1]Pricing Schedule'!$J$105,
IF(AND(I543=110000,R543&gt;123.4,R543&lt;=168.2,M543&gt;10),'[1]Pricing Schedule'!$J$113,
IF(AND(I543=110000,R543&gt;168.2,R543&lt;=336.2,M543&lt;=10),('[1]Pricing Schedule'!$J$105),
IF(AND(I543=110000,R543&gt;168.2,R543&lt;=336.2,M543&gt;10),('[1]Pricing Schedule'!$J$113),
IF(AND(I543=110000,R543&gt;336.4,R543&lt;=504.6,M543&lt;=10),('[1]Pricing Schedule'!$J$105),
IF(AND(I543=110000,R543&gt;336.4,R543&lt;=504.6,M543&gt;10),('[1]Pricing Schedule'!$J$113),
IF(AND(I543=110000,R543&gt;504.6,R543&lt;=672.8,M543&lt;=10),('[1]Pricing Schedule'!$J$105),
IF(AND(I543=110000,R543&gt;504.6,R543&lt;=672.8,M543&gt;10),('[1]Pricing Schedule'!$J$113),
IF(AND(I543=110000,R543&gt;672.8,R543&lt;=841,M543&lt;=10),('[1]Pricing Schedule'!$J$105),
IF(AND(I543=110000,R543&gt;672.8,R543&lt;=841,M543&gt;10),('[1]Pricing Schedule'!$J$113),
IF(AND(I543=110000,R543&gt;1682,R543&lt;=1850.2,M543&lt;=10),('[1]Pricing Schedule'!$J$105),
IF(AND(I543=110000,R543&gt;1682,R543&lt;=1850.2,M543&gt;10),('[1]Pricing Schedule'!$J$113),
IF(AND(I543=110000,R543&gt;2018.4,R543&lt;=2186.6,M543&lt;=10),('[1]Pricing Schedule'!$J$105),
IF(AND(I543=110000,R543&gt;2018.4,R543&lt;=2186.6,M543&gt;10),('[1]Pricing Schedule'!$J$113),999999999)))))))))))))))))))))))))))))))))))))))</f>
        <v>1</v>
      </c>
      <c r="U543" s="40">
        <f t="shared" si="54"/>
        <v>405557.14285714284</v>
      </c>
      <c r="V543" s="41">
        <f t="shared" si="55"/>
        <v>2.4657437739969708</v>
      </c>
      <c r="Y543" s="23">
        <v>304</v>
      </c>
      <c r="Z543" s="23">
        <v>105</v>
      </c>
      <c r="AR543" s="35"/>
    </row>
    <row r="544" spans="1:44">
      <c r="A544" s="23">
        <v>544</v>
      </c>
      <c r="B544" s="23">
        <v>544</v>
      </c>
      <c r="C544" s="23" t="s">
        <v>965</v>
      </c>
      <c r="D544" s="23" t="s">
        <v>116</v>
      </c>
      <c r="E544" s="23" t="s">
        <v>116</v>
      </c>
      <c r="F544" s="23" t="s">
        <v>236</v>
      </c>
      <c r="G544" s="23" t="s">
        <v>237</v>
      </c>
      <c r="H544" s="23" t="s">
        <v>113</v>
      </c>
      <c r="I544" s="13">
        <v>38000</v>
      </c>
      <c r="J544" s="13">
        <v>38000</v>
      </c>
      <c r="K544" s="23" t="s">
        <v>119</v>
      </c>
      <c r="L544" s="24">
        <v>14.984</v>
      </c>
      <c r="M544" s="37">
        <f t="shared" si="50"/>
        <v>15</v>
      </c>
      <c r="N544" s="24">
        <v>0.217</v>
      </c>
      <c r="O544" s="13">
        <v>2</v>
      </c>
      <c r="P544" s="36">
        <f t="shared" si="51"/>
        <v>0.217</v>
      </c>
      <c r="Q544" s="38">
        <f t="shared" si="52"/>
        <v>4.2</v>
      </c>
      <c r="R544" s="37">
        <f t="shared" si="53"/>
        <v>4.2</v>
      </c>
      <c r="S544" s="39">
        <f>IF(AND(I544=38000,R544&lt;=4.5,M544&gt;8),'[1]Pricing Schedule'!$F$8+('[1]Pricing Schedule'!$F$9*M544),
IF(AND(I544=38000,R544&lt;=4.5,M544&lt;=8),'[1]Pricing Schedule'!$F$34+('[1]Pricing Schedule'!$F$36*M544),
IF(AND(I544=38000,R544&gt;4.5,R544&lt;=9,M544&gt;8),'[1]Pricing Schedule'!$F$17+('[1]Pricing Schedule'!$F$18*M544),
IF(AND(I544=38000,R544&gt;4.5,R544&lt;=9,M544&lt;=8),'[1]Pricing Schedule'!$F$34+('[1]Pricing Schedule'!$F$36*M544),
IF(AND(I544=38000,R544&gt;9,R544&lt;=12.8,M544&gt;8),'[1]Pricing Schedule'!$F$26+('[1]Pricing Schedule'!$F$27*M544),
IF(AND(I544=38000,R544&gt;9,R544&lt;=12.8,M544&lt;=8),'[1]Pricing Schedule'!$F$34+('[1]Pricing Schedule'!$F$36*M544),
IF(AND(I544=38000,R544&gt;12.8,R544&lt;=22.8),'[1]Pricing Schedule'!$F$34+('[1]Pricing Schedule'!$F$36*M544),
IF(AND(I544=38000,R544&gt;22.8,R544&lt;=30.2),'[1]Pricing Schedule'!$F$43+('[1]Pricing Schedule'!$F$45*M544),
IF(AND(I544=38000,R544&gt;30.2,R544&lt;=45.9),'[1]Pricing Schedule'!$F$52+('[1]Pricing Schedule'!$F$54*M544),
IF(AND(I544=38000,R544&gt;45.9,R544&lt;=123.4),'[1]Pricing Schedule'!$F$96+('[1]Pricing Schedule'!$F$97*M544),
IF(AND(I544=38000,R544&gt;123.4,R544&lt;=168.2,M544&lt;=10),'[1]Pricing Schedule'!$F$103+('[1]Pricing Schedule'!$F$105*M544),
IF(AND(I544=38000,R544&gt;123.4,R544&lt;=168.2,M544&gt;10),'[1]Pricing Schedule'!$F$111+('[1]Pricing Schedule'!$F$113*M544),
IF(AND(I544=38000,R544&gt;157.4,R544&lt;=336.4,M544&lt;=10),('[1]Pricing Schedule'!$F$103+('[1]Pricing Schedule'!$F$105*M544))*2,
IF(AND(I544=38000,R544&gt;157.4,R544&lt;=336.4,M544&gt;10),('[1]Pricing Schedule'!$F$111+('[1]Pricing Schedule'!$F$113*M544))*2,
IF(AND(I544=38000,R544&gt;314.8,R544&lt;=504.6,M544&lt;=10),('[1]Pricing Schedule'!$F$103+('[1]Pricing Schedule'!$F$105*M544))*3,
IF(AND(I544=38000,R544&gt;314.8,R544&lt;=504.6,M544&gt;10),('[1]Pricing Schedule'!$F$111+('[1]Pricing Schedule'!$F$113*M544))*3,
IF(AND(I544=38000,R544&gt;472.2,R544&lt;=672.8,M544&lt;=10),('[1]Pricing Schedule'!$F$103+('[1]Pricing Schedule'!$F$105*M544))*4,
IF(AND(I544=38000,R544&gt;472.2,R544&lt;=672.8,M544&gt;10),('[1]Pricing Schedule'!$F$111+('[1]Pricing Schedule'!$F$113*M544))*4,
IF(AND(I544=110000,R544&lt;=12.8,M544&gt;2),'[1]Pricing Schedule'!$F$62+('[1]Pricing Schedule'!$F$63*M544),
IF(AND(I544=110000,R544&lt;=12.8,M544&lt;=2),'[1]Pricing Schedule'!$F$96+('[1]Pricing Schedule'!$F$97*M544),
IF(AND(I544=110000,R544&gt;12.8,R544&lt;=22.8,M544&gt;3),'[1]Pricing Schedule'!$F$71+('[1]Pricing Schedule'!$F$72*M544),
IF(AND(I544=110000,R544&gt;12.8,R544&lt;=22.8,M544&lt;=3),'[1]Pricing Schedule'!$F$96+('[1]Pricing Schedule'!$F$97*M544),
IF(AND(I544=110000,R544&gt;22.8,R544&lt;=30.2),'[1]Pricing Schedule'!$F$80+('[1]Pricing Schedule'!$F$81*M544),
IF(AND(I544=110000,R544&gt;30.2,R544&lt;=45.9),'[1]Pricing Schedule'!$F$89+('[1]Pricing Schedule'!$F$90*M544),
IF(AND(I544=110000,R544&gt;45.9,R544&lt;=123.4),'[1]Pricing Schedule'!$F$96+('[1]Pricing Schedule'!$F$97*M544),
IF(AND(I544=110000,R544&gt;123.4,R544&lt;=168.2,M544&lt;=10),'[1]Pricing Schedule'!$F$103+('[1]Pricing Schedule'!$F$105*M544),
IF(AND(I544=110000,R544&gt;123.4,R544&lt;=168.2,M544&gt;10),'[1]Pricing Schedule'!$F$111+('[1]Pricing Schedule'!$F$113*M544),
IF(AND(I544=110000,R544&gt;168.2,R544&lt;=336.4,M544&lt;=10),('[1]Pricing Schedule'!$F$103+('[1]Pricing Schedule'!$F$105*M544))*2,
IF(AND(I544=110000,R544&gt;168.2,R544&lt;=336.4,M544&gt;10),('[1]Pricing Schedule'!$F$111+('[1]Pricing Schedule'!$F$113*M544))*2,
IF(AND(I544=110000,R544&gt;336.4,R544&lt;=504.6,M544&lt;=10),('[1]Pricing Schedule'!$F$103+('[1]Pricing Schedule'!$F$105*M544))*3,
IF(AND(I544=110000,R544&gt;336.4,R544&lt;=504.6,M544&gt;10),('[1]Pricing Schedule'!$F$111+('[1]Pricing Schedule'!$F$113*M544))*3,
IF(AND(I544=110000,R544&gt;504.6,R544&lt;=672.8,M544&lt;=10),('[1]Pricing Schedule'!$F$103+('[1]Pricing Schedule'!$F$105*M544))*4,
IF(AND(I544=110000,R544&gt;504.6,R544&lt;=672.8,M544&gt;10),('[1]Pricing Schedule'!$F$111+('[1]Pricing Schedule'!$F$113*M544))*4,
IF(AND(I544=110000,R544&gt;672.8,R544&lt;=841,M544&lt;=10),('[1]Pricing Schedule'!$F$103+('[1]Pricing Schedule'!$F$105*M544))*5,
IF(AND(I544=110000,R544&gt;672.8,R544&lt;=841,M544&gt;10),('[1]Pricing Schedule'!$F$111+('[1]Pricing Schedule'!$F$113*M544))*5,
IF(AND(I544=110000,R544&gt;672.8,R544&lt;=841,M544&lt;=10),('[1]Pricing Schedule'!$F$103+('[1]Pricing Schedule'!$F$105*M544))*5,
IF(AND(I544=110000,R544&gt;672.8,R544&lt;=841,M544&gt;10),('[1]Pricing Schedule'!$F$111+('[1]Pricing Schedule'!$F$113*M544))*5,
IF(AND(I544=110000,R544&gt;1345.6,R544&lt;=1513.8,M544&lt;=10),('[1]Pricing Schedule'!$F$103+('[1]Pricing Schedule'!$F$105*M544))*9,
IF(AND(I544=110000,R544&gt;1345.6,R544&lt;=1513.8,M544&gt;10),('[1]Pricing Schedule'!$F$111+('[1]Pricing Schedule'!$F$113*M544))*9,
9999999999)))))))))))))))))))))))))))))))))))))))</f>
        <v>1650640</v>
      </c>
      <c r="T544" s="21">
        <f>IF(AND(I544=38000,R544&lt;=4.5,M544&gt;8),'[1]Pricing Schedule'!$J$9,
IF(AND(I544=38000,R544&lt;=4.5,M544&lt;=8),'[1]Pricing Schedule'!$J$36,
IF(AND(I544=38000,R544&gt;4.5,R544&lt;=9,M544&gt;8),'[1]Pricing Schedule'!$J$18,
IF(AND(I544=38000,R544&gt;4.5,R544&lt;=9,M544&lt;=8),'[1]Pricing Schedule'!$J$36,
IF(AND(I544=38000,R544&gt;9,R544&lt;=12.8,M544&gt;8),'[1]Pricing Schedule'!$J$27,
IF(AND(I544=38000,R544&gt;9,R544&lt;=12.8,M544&lt;=8),'[1]Pricing Schedule'!$J$36,
IF(AND(I544=38000,R544&gt;12.8,R544&lt;=22.8),'[1]Pricing Schedule'!$J$36,
IF(AND(I544=38000,R544&gt;22.8,R544&lt;=30.2),'[1]Pricing Schedule'!$J$45,
IF(AND(I544=38000,R544&gt;30.2,R544&lt;=45.9),'[1]Pricing Schedule'!$J$54,
IF(AND(I544=38000,R544&gt;45.9,R544&lt;=123.4),'[1]Pricing Schedule'!$J$97,
IF(AND(I544=38000,R544&gt;123.4,R544&lt;=168.2,M544&lt;=10),'[1]Pricing Schedule'!$J$105,
IF(AND(I544=38000,R544&gt;123.4,R544&lt;=168.2,M544&gt;10),'[1]Pricing Schedule'!$J$113,
IF(AND(I544=38000,R544&gt;168.2,R544&lt;=336.4,M544&lt;=10),('[1]Pricing Schedule'!$J$105),
IF(AND(I544=38000,R544&gt;168.2,R544&lt;=336.4,M544&gt;10),('[1]Pricing Schedule'!$J$113),
IF(AND(I544=38000,R544&gt;336.4,R544&lt;=504.6,M544&lt;=10),('[1]Pricing Schedule'!$J$105),
IF(AND(I544=38000,R544&gt;336.4,R544&lt;=504.6,M544&gt;10),('[1]Pricing Schedule'!$J$113),
IF(AND(I544=38000,R544&gt;504.6,R544&lt;=672.8,M544&lt;=10),('[1]Pricing Schedule'!$J$105),
IF(AND(I544=38000,R544&gt;504.6,R544&lt;=672.8,M544&gt;10),('[1]Pricing Schedule'!$J$113),
IF(AND(I544=110000,R544&lt;=12.8,M544&gt;2),'[1]Pricing Schedule'!$J$63,
IF(AND(I544=110000,R544&lt;=12.8,M544&lt;=2),'[1]Pricing Schedule'!$J$97,
IF(AND(I544=110000,R544&gt;12.8,R544&lt;=22.8,M544&gt;3),'[1]Pricing Schedule'!$J$72,
IF(AND(I544=110000,R544&gt;12.8,R544&lt;=22.8,M544&lt;=3),'[1]Pricing Schedule'!$J$97,
IF(AND(I544=110000,R544&gt;22.8,R544&lt;=30.2),'[1]Pricing Schedule'!$J$81,
IF(AND(I544=110000,R544&gt;30.2,R544&lt;=45.9),'[1]Pricing Schedule'!$J$90,
IF(AND(I544=110000,R544&gt;45.9,R544&lt;=123.4),'[1]Pricing Schedule'!$J$97,
IF(AND(I544=110000,R544&gt;123.4,R544&lt;=168.2,M544&lt;=10),'[1]Pricing Schedule'!$J$105,
IF(AND(I544=110000,R544&gt;123.4,R544&lt;=168.2,M544&gt;10),'[1]Pricing Schedule'!$J$113,
IF(AND(I544=110000,R544&gt;168.2,R544&lt;=336.2,M544&lt;=10),('[1]Pricing Schedule'!$J$105),
IF(AND(I544=110000,R544&gt;168.2,R544&lt;=336.2,M544&gt;10),('[1]Pricing Schedule'!$J$113),
IF(AND(I544=110000,R544&gt;336.4,R544&lt;=504.6,M544&lt;=10),('[1]Pricing Schedule'!$J$105),
IF(AND(I544=110000,R544&gt;336.4,R544&lt;=504.6,M544&gt;10),('[1]Pricing Schedule'!$J$113),
IF(AND(I544=110000,R544&gt;504.6,R544&lt;=672.8,M544&lt;=10),('[1]Pricing Schedule'!$J$105),
IF(AND(I544=110000,R544&gt;504.6,R544&lt;=672.8,M544&gt;10),('[1]Pricing Schedule'!$J$113),
IF(AND(I544=110000,R544&gt;672.8,R544&lt;=841,M544&lt;=10),('[1]Pricing Schedule'!$J$105),
IF(AND(I544=110000,R544&gt;672.8,R544&lt;=841,M544&gt;10),('[1]Pricing Schedule'!$J$113),
IF(AND(I544=110000,R544&gt;1682,R544&lt;=1850.2,M544&lt;=10),('[1]Pricing Schedule'!$J$105),
IF(AND(I544=110000,R544&gt;1682,R544&lt;=1850.2,M544&gt;10),('[1]Pricing Schedule'!$J$113),
IF(AND(I544=110000,R544&gt;2018.4,R544&lt;=2186.6,M544&lt;=10),('[1]Pricing Schedule'!$J$105),
IF(AND(I544=110000,R544&gt;2018.4,R544&lt;=2186.6,M544&gt;10),('[1]Pricing Schedule'!$J$113),999999999)))))))))))))))))))))))))))))))))))))))</f>
        <v>1</v>
      </c>
      <c r="U544" s="40">
        <f t="shared" si="54"/>
        <v>393009.52380952379</v>
      </c>
      <c r="V544" s="41">
        <f t="shared" si="55"/>
        <v>2.5444676004458877</v>
      </c>
      <c r="Y544" s="23">
        <v>689</v>
      </c>
      <c r="Z544" s="23">
        <v>105</v>
      </c>
      <c r="AR544" s="35"/>
    </row>
    <row r="545" spans="1:44">
      <c r="A545" s="23">
        <v>545</v>
      </c>
      <c r="B545" s="23">
        <v>545</v>
      </c>
      <c r="C545" s="23" t="s">
        <v>966</v>
      </c>
      <c r="D545" s="23" t="s">
        <v>116</v>
      </c>
      <c r="E545" s="23" t="s">
        <v>116</v>
      </c>
      <c r="F545" s="23" t="s">
        <v>236</v>
      </c>
      <c r="G545" s="23" t="s">
        <v>237</v>
      </c>
      <c r="H545" s="23" t="s">
        <v>113</v>
      </c>
      <c r="I545" s="13">
        <v>38000</v>
      </c>
      <c r="J545" s="13">
        <v>38000</v>
      </c>
      <c r="K545" s="23" t="s">
        <v>119</v>
      </c>
      <c r="L545" s="24">
        <v>14.57</v>
      </c>
      <c r="M545" s="37">
        <f t="shared" si="50"/>
        <v>15</v>
      </c>
      <c r="N545" s="24">
        <v>0.111</v>
      </c>
      <c r="O545" s="13">
        <v>2</v>
      </c>
      <c r="P545" s="36">
        <f t="shared" si="51"/>
        <v>0.111</v>
      </c>
      <c r="Q545" s="38">
        <f t="shared" si="52"/>
        <v>4.2</v>
      </c>
      <c r="R545" s="37">
        <f t="shared" si="53"/>
        <v>4.2</v>
      </c>
      <c r="S545" s="39">
        <f>IF(AND(I545=38000,R545&lt;=4.5,M545&gt;8),'[1]Pricing Schedule'!$F$8+('[1]Pricing Schedule'!$F$9*M545),
IF(AND(I545=38000,R545&lt;=4.5,M545&lt;=8),'[1]Pricing Schedule'!$F$34+('[1]Pricing Schedule'!$F$36*M545),
IF(AND(I545=38000,R545&gt;4.5,R545&lt;=9,M545&gt;8),'[1]Pricing Schedule'!$F$17+('[1]Pricing Schedule'!$F$18*M545),
IF(AND(I545=38000,R545&gt;4.5,R545&lt;=9,M545&lt;=8),'[1]Pricing Schedule'!$F$34+('[1]Pricing Schedule'!$F$36*M545),
IF(AND(I545=38000,R545&gt;9,R545&lt;=12.8,M545&gt;8),'[1]Pricing Schedule'!$F$26+('[1]Pricing Schedule'!$F$27*M545),
IF(AND(I545=38000,R545&gt;9,R545&lt;=12.8,M545&lt;=8),'[1]Pricing Schedule'!$F$34+('[1]Pricing Schedule'!$F$36*M545),
IF(AND(I545=38000,R545&gt;12.8,R545&lt;=22.8),'[1]Pricing Schedule'!$F$34+('[1]Pricing Schedule'!$F$36*M545),
IF(AND(I545=38000,R545&gt;22.8,R545&lt;=30.2),'[1]Pricing Schedule'!$F$43+('[1]Pricing Schedule'!$F$45*M545),
IF(AND(I545=38000,R545&gt;30.2,R545&lt;=45.9),'[1]Pricing Schedule'!$F$52+('[1]Pricing Schedule'!$F$54*M545),
IF(AND(I545=38000,R545&gt;45.9,R545&lt;=123.4),'[1]Pricing Schedule'!$F$96+('[1]Pricing Schedule'!$F$97*M545),
IF(AND(I545=38000,R545&gt;123.4,R545&lt;=168.2,M545&lt;=10),'[1]Pricing Schedule'!$F$103+('[1]Pricing Schedule'!$F$105*M545),
IF(AND(I545=38000,R545&gt;123.4,R545&lt;=168.2,M545&gt;10),'[1]Pricing Schedule'!$F$111+('[1]Pricing Schedule'!$F$113*M545),
IF(AND(I545=38000,R545&gt;157.4,R545&lt;=336.4,M545&lt;=10),('[1]Pricing Schedule'!$F$103+('[1]Pricing Schedule'!$F$105*M545))*2,
IF(AND(I545=38000,R545&gt;157.4,R545&lt;=336.4,M545&gt;10),('[1]Pricing Schedule'!$F$111+('[1]Pricing Schedule'!$F$113*M545))*2,
IF(AND(I545=38000,R545&gt;314.8,R545&lt;=504.6,M545&lt;=10),('[1]Pricing Schedule'!$F$103+('[1]Pricing Schedule'!$F$105*M545))*3,
IF(AND(I545=38000,R545&gt;314.8,R545&lt;=504.6,M545&gt;10),('[1]Pricing Schedule'!$F$111+('[1]Pricing Schedule'!$F$113*M545))*3,
IF(AND(I545=38000,R545&gt;472.2,R545&lt;=672.8,M545&lt;=10),('[1]Pricing Schedule'!$F$103+('[1]Pricing Schedule'!$F$105*M545))*4,
IF(AND(I545=38000,R545&gt;472.2,R545&lt;=672.8,M545&gt;10),('[1]Pricing Schedule'!$F$111+('[1]Pricing Schedule'!$F$113*M545))*4,
IF(AND(I545=110000,R545&lt;=12.8,M545&gt;2),'[1]Pricing Schedule'!$F$62+('[1]Pricing Schedule'!$F$63*M545),
IF(AND(I545=110000,R545&lt;=12.8,M545&lt;=2),'[1]Pricing Schedule'!$F$96+('[1]Pricing Schedule'!$F$97*M545),
IF(AND(I545=110000,R545&gt;12.8,R545&lt;=22.8,M545&gt;3),'[1]Pricing Schedule'!$F$71+('[1]Pricing Schedule'!$F$72*M545),
IF(AND(I545=110000,R545&gt;12.8,R545&lt;=22.8,M545&lt;=3),'[1]Pricing Schedule'!$F$96+('[1]Pricing Schedule'!$F$97*M545),
IF(AND(I545=110000,R545&gt;22.8,R545&lt;=30.2),'[1]Pricing Schedule'!$F$80+('[1]Pricing Schedule'!$F$81*M545),
IF(AND(I545=110000,R545&gt;30.2,R545&lt;=45.9),'[1]Pricing Schedule'!$F$89+('[1]Pricing Schedule'!$F$90*M545),
IF(AND(I545=110000,R545&gt;45.9,R545&lt;=123.4),'[1]Pricing Schedule'!$F$96+('[1]Pricing Schedule'!$F$97*M545),
IF(AND(I545=110000,R545&gt;123.4,R545&lt;=168.2,M545&lt;=10),'[1]Pricing Schedule'!$F$103+('[1]Pricing Schedule'!$F$105*M545),
IF(AND(I545=110000,R545&gt;123.4,R545&lt;=168.2,M545&gt;10),'[1]Pricing Schedule'!$F$111+('[1]Pricing Schedule'!$F$113*M545),
IF(AND(I545=110000,R545&gt;168.2,R545&lt;=336.4,M545&lt;=10),('[1]Pricing Schedule'!$F$103+('[1]Pricing Schedule'!$F$105*M545))*2,
IF(AND(I545=110000,R545&gt;168.2,R545&lt;=336.4,M545&gt;10),('[1]Pricing Schedule'!$F$111+('[1]Pricing Schedule'!$F$113*M545))*2,
IF(AND(I545=110000,R545&gt;336.4,R545&lt;=504.6,M545&lt;=10),('[1]Pricing Schedule'!$F$103+('[1]Pricing Schedule'!$F$105*M545))*3,
IF(AND(I545=110000,R545&gt;336.4,R545&lt;=504.6,M545&gt;10),('[1]Pricing Schedule'!$F$111+('[1]Pricing Schedule'!$F$113*M545))*3,
IF(AND(I545=110000,R545&gt;504.6,R545&lt;=672.8,M545&lt;=10),('[1]Pricing Schedule'!$F$103+('[1]Pricing Schedule'!$F$105*M545))*4,
IF(AND(I545=110000,R545&gt;504.6,R545&lt;=672.8,M545&gt;10),('[1]Pricing Schedule'!$F$111+('[1]Pricing Schedule'!$F$113*M545))*4,
IF(AND(I545=110000,R545&gt;672.8,R545&lt;=841,M545&lt;=10),('[1]Pricing Schedule'!$F$103+('[1]Pricing Schedule'!$F$105*M545))*5,
IF(AND(I545=110000,R545&gt;672.8,R545&lt;=841,M545&gt;10),('[1]Pricing Schedule'!$F$111+('[1]Pricing Schedule'!$F$113*M545))*5,
IF(AND(I545=110000,R545&gt;672.8,R545&lt;=841,M545&lt;=10),('[1]Pricing Schedule'!$F$103+('[1]Pricing Schedule'!$F$105*M545))*5,
IF(AND(I545=110000,R545&gt;672.8,R545&lt;=841,M545&gt;10),('[1]Pricing Schedule'!$F$111+('[1]Pricing Schedule'!$F$113*M545))*5,
IF(AND(I545=110000,R545&gt;1345.6,R545&lt;=1513.8,M545&lt;=10),('[1]Pricing Schedule'!$F$103+('[1]Pricing Schedule'!$F$105*M545))*9,
IF(AND(I545=110000,R545&gt;1345.6,R545&lt;=1513.8,M545&gt;10),('[1]Pricing Schedule'!$F$111+('[1]Pricing Schedule'!$F$113*M545))*9,
9999999999)))))))))))))))))))))))))))))))))))))))</f>
        <v>1650640</v>
      </c>
      <c r="T545" s="21">
        <f>IF(AND(I545=38000,R545&lt;=4.5,M545&gt;8),'[1]Pricing Schedule'!$J$9,
IF(AND(I545=38000,R545&lt;=4.5,M545&lt;=8),'[1]Pricing Schedule'!$J$36,
IF(AND(I545=38000,R545&gt;4.5,R545&lt;=9,M545&gt;8),'[1]Pricing Schedule'!$J$18,
IF(AND(I545=38000,R545&gt;4.5,R545&lt;=9,M545&lt;=8),'[1]Pricing Schedule'!$J$36,
IF(AND(I545=38000,R545&gt;9,R545&lt;=12.8,M545&gt;8),'[1]Pricing Schedule'!$J$27,
IF(AND(I545=38000,R545&gt;9,R545&lt;=12.8,M545&lt;=8),'[1]Pricing Schedule'!$J$36,
IF(AND(I545=38000,R545&gt;12.8,R545&lt;=22.8),'[1]Pricing Schedule'!$J$36,
IF(AND(I545=38000,R545&gt;22.8,R545&lt;=30.2),'[1]Pricing Schedule'!$J$45,
IF(AND(I545=38000,R545&gt;30.2,R545&lt;=45.9),'[1]Pricing Schedule'!$J$54,
IF(AND(I545=38000,R545&gt;45.9,R545&lt;=123.4),'[1]Pricing Schedule'!$J$97,
IF(AND(I545=38000,R545&gt;123.4,R545&lt;=168.2,M545&lt;=10),'[1]Pricing Schedule'!$J$105,
IF(AND(I545=38000,R545&gt;123.4,R545&lt;=168.2,M545&gt;10),'[1]Pricing Schedule'!$J$113,
IF(AND(I545=38000,R545&gt;168.2,R545&lt;=336.4,M545&lt;=10),('[1]Pricing Schedule'!$J$105),
IF(AND(I545=38000,R545&gt;168.2,R545&lt;=336.4,M545&gt;10),('[1]Pricing Schedule'!$J$113),
IF(AND(I545=38000,R545&gt;336.4,R545&lt;=504.6,M545&lt;=10),('[1]Pricing Schedule'!$J$105),
IF(AND(I545=38000,R545&gt;336.4,R545&lt;=504.6,M545&gt;10),('[1]Pricing Schedule'!$J$113),
IF(AND(I545=38000,R545&gt;504.6,R545&lt;=672.8,M545&lt;=10),('[1]Pricing Schedule'!$J$105),
IF(AND(I545=38000,R545&gt;504.6,R545&lt;=672.8,M545&gt;10),('[1]Pricing Schedule'!$J$113),
IF(AND(I545=110000,R545&lt;=12.8,M545&gt;2),'[1]Pricing Schedule'!$J$63,
IF(AND(I545=110000,R545&lt;=12.8,M545&lt;=2),'[1]Pricing Schedule'!$J$97,
IF(AND(I545=110000,R545&gt;12.8,R545&lt;=22.8,M545&gt;3),'[1]Pricing Schedule'!$J$72,
IF(AND(I545=110000,R545&gt;12.8,R545&lt;=22.8,M545&lt;=3),'[1]Pricing Schedule'!$J$97,
IF(AND(I545=110000,R545&gt;22.8,R545&lt;=30.2),'[1]Pricing Schedule'!$J$81,
IF(AND(I545=110000,R545&gt;30.2,R545&lt;=45.9),'[1]Pricing Schedule'!$J$90,
IF(AND(I545=110000,R545&gt;45.9,R545&lt;=123.4),'[1]Pricing Schedule'!$J$97,
IF(AND(I545=110000,R545&gt;123.4,R545&lt;=168.2,M545&lt;=10),'[1]Pricing Schedule'!$J$105,
IF(AND(I545=110000,R545&gt;123.4,R545&lt;=168.2,M545&gt;10),'[1]Pricing Schedule'!$J$113,
IF(AND(I545=110000,R545&gt;168.2,R545&lt;=336.2,M545&lt;=10),('[1]Pricing Schedule'!$J$105),
IF(AND(I545=110000,R545&gt;168.2,R545&lt;=336.2,M545&gt;10),('[1]Pricing Schedule'!$J$113),
IF(AND(I545=110000,R545&gt;336.4,R545&lt;=504.6,M545&lt;=10),('[1]Pricing Schedule'!$J$105),
IF(AND(I545=110000,R545&gt;336.4,R545&lt;=504.6,M545&gt;10),('[1]Pricing Schedule'!$J$113),
IF(AND(I545=110000,R545&gt;504.6,R545&lt;=672.8,M545&lt;=10),('[1]Pricing Schedule'!$J$105),
IF(AND(I545=110000,R545&gt;504.6,R545&lt;=672.8,M545&gt;10),('[1]Pricing Schedule'!$J$113),
IF(AND(I545=110000,R545&gt;672.8,R545&lt;=841,M545&lt;=10),('[1]Pricing Schedule'!$J$105),
IF(AND(I545=110000,R545&gt;672.8,R545&lt;=841,M545&gt;10),('[1]Pricing Schedule'!$J$113),
IF(AND(I545=110000,R545&gt;1682,R545&lt;=1850.2,M545&lt;=10),('[1]Pricing Schedule'!$J$105),
IF(AND(I545=110000,R545&gt;1682,R545&lt;=1850.2,M545&gt;10),('[1]Pricing Schedule'!$J$113),
IF(AND(I545=110000,R545&gt;2018.4,R545&lt;=2186.6,M545&lt;=10),('[1]Pricing Schedule'!$J$105),
IF(AND(I545=110000,R545&gt;2018.4,R545&lt;=2186.6,M545&gt;10),('[1]Pricing Schedule'!$J$113),999999999)))))))))))))))))))))))))))))))))))))))</f>
        <v>1</v>
      </c>
      <c r="U545" s="40">
        <f t="shared" si="54"/>
        <v>393009.52380952379</v>
      </c>
      <c r="V545" s="41">
        <f t="shared" si="55"/>
        <v>2.5444676004458877</v>
      </c>
      <c r="Y545" s="23">
        <v>273</v>
      </c>
      <c r="Z545" s="23">
        <v>105</v>
      </c>
      <c r="AR545" s="35"/>
    </row>
    <row r="546" spans="1:44">
      <c r="A546" s="23">
        <v>546</v>
      </c>
      <c r="B546" s="23">
        <v>546</v>
      </c>
      <c r="C546" s="23" t="s">
        <v>967</v>
      </c>
      <c r="D546" s="23" t="s">
        <v>116</v>
      </c>
      <c r="E546" s="23" t="s">
        <v>116</v>
      </c>
      <c r="F546" s="23" t="s">
        <v>117</v>
      </c>
      <c r="G546" s="23" t="s">
        <v>118</v>
      </c>
      <c r="H546" s="23" t="s">
        <v>113</v>
      </c>
      <c r="I546" s="13">
        <v>38000</v>
      </c>
      <c r="J546" s="13">
        <v>38000</v>
      </c>
      <c r="K546" s="23" t="s">
        <v>119</v>
      </c>
      <c r="L546" s="24">
        <v>6.1189999999999998</v>
      </c>
      <c r="M546" s="37">
        <f t="shared" si="50"/>
        <v>7</v>
      </c>
      <c r="N546" s="24">
        <v>0.20100000000000001</v>
      </c>
      <c r="O546" s="13">
        <v>2</v>
      </c>
      <c r="P546" s="36">
        <f t="shared" si="51"/>
        <v>0.20100000000000001</v>
      </c>
      <c r="Q546" s="38">
        <f t="shared" si="52"/>
        <v>4.2</v>
      </c>
      <c r="R546" s="37">
        <f t="shared" si="53"/>
        <v>4.2</v>
      </c>
      <c r="S546" s="39">
        <f>IF(AND(I546=38000,R546&lt;=4.5,M546&gt;8),'[1]Pricing Schedule'!$F$8+('[1]Pricing Schedule'!$F$9*M546),
IF(AND(I546=38000,R546&lt;=4.5,M546&lt;=8),'[1]Pricing Schedule'!$F$34+('[1]Pricing Schedule'!$F$36*M546),
IF(AND(I546=38000,R546&gt;4.5,R546&lt;=9,M546&gt;8),'[1]Pricing Schedule'!$F$17+('[1]Pricing Schedule'!$F$18*M546),
IF(AND(I546=38000,R546&gt;4.5,R546&lt;=9,M546&lt;=8),'[1]Pricing Schedule'!$F$34+('[1]Pricing Schedule'!$F$36*M546),
IF(AND(I546=38000,R546&gt;9,R546&lt;=12.8,M546&gt;8),'[1]Pricing Schedule'!$F$26+('[1]Pricing Schedule'!$F$27*M546),
IF(AND(I546=38000,R546&gt;9,R546&lt;=12.8,M546&lt;=8),'[1]Pricing Schedule'!$F$34+('[1]Pricing Schedule'!$F$36*M546),
IF(AND(I546=38000,R546&gt;12.8,R546&lt;=22.8),'[1]Pricing Schedule'!$F$34+('[1]Pricing Schedule'!$F$36*M546),
IF(AND(I546=38000,R546&gt;22.8,R546&lt;=30.2),'[1]Pricing Schedule'!$F$43+('[1]Pricing Schedule'!$F$45*M546),
IF(AND(I546=38000,R546&gt;30.2,R546&lt;=45.9),'[1]Pricing Schedule'!$F$52+('[1]Pricing Schedule'!$F$54*M546),
IF(AND(I546=38000,R546&gt;45.9,R546&lt;=123.4),'[1]Pricing Schedule'!$F$96+('[1]Pricing Schedule'!$F$97*M546),
IF(AND(I546=38000,R546&gt;123.4,R546&lt;=168.2,M546&lt;=10),'[1]Pricing Schedule'!$F$103+('[1]Pricing Schedule'!$F$105*M546),
IF(AND(I546=38000,R546&gt;123.4,R546&lt;=168.2,M546&gt;10),'[1]Pricing Schedule'!$F$111+('[1]Pricing Schedule'!$F$113*M546),
IF(AND(I546=38000,R546&gt;157.4,R546&lt;=336.4,M546&lt;=10),('[1]Pricing Schedule'!$F$103+('[1]Pricing Schedule'!$F$105*M546))*2,
IF(AND(I546=38000,R546&gt;157.4,R546&lt;=336.4,M546&gt;10),('[1]Pricing Schedule'!$F$111+('[1]Pricing Schedule'!$F$113*M546))*2,
IF(AND(I546=38000,R546&gt;314.8,R546&lt;=504.6,M546&lt;=10),('[1]Pricing Schedule'!$F$103+('[1]Pricing Schedule'!$F$105*M546))*3,
IF(AND(I546=38000,R546&gt;314.8,R546&lt;=504.6,M546&gt;10),('[1]Pricing Schedule'!$F$111+('[1]Pricing Schedule'!$F$113*M546))*3,
IF(AND(I546=38000,R546&gt;472.2,R546&lt;=672.8,M546&lt;=10),('[1]Pricing Schedule'!$F$103+('[1]Pricing Schedule'!$F$105*M546))*4,
IF(AND(I546=38000,R546&gt;472.2,R546&lt;=672.8,M546&gt;10),('[1]Pricing Schedule'!$F$111+('[1]Pricing Schedule'!$F$113*M546))*4,
IF(AND(I546=110000,R546&lt;=12.8,M546&gt;2),'[1]Pricing Schedule'!$F$62+('[1]Pricing Schedule'!$F$63*M546),
IF(AND(I546=110000,R546&lt;=12.8,M546&lt;=2),'[1]Pricing Schedule'!$F$96+('[1]Pricing Schedule'!$F$97*M546),
IF(AND(I546=110000,R546&gt;12.8,R546&lt;=22.8,M546&gt;3),'[1]Pricing Schedule'!$F$71+('[1]Pricing Schedule'!$F$72*M546),
IF(AND(I546=110000,R546&gt;12.8,R546&lt;=22.8,M546&lt;=3),'[1]Pricing Schedule'!$F$96+('[1]Pricing Schedule'!$F$97*M546),
IF(AND(I546=110000,R546&gt;22.8,R546&lt;=30.2),'[1]Pricing Schedule'!$F$80+('[1]Pricing Schedule'!$F$81*M546),
IF(AND(I546=110000,R546&gt;30.2,R546&lt;=45.9),'[1]Pricing Schedule'!$F$89+('[1]Pricing Schedule'!$F$90*M546),
IF(AND(I546=110000,R546&gt;45.9,R546&lt;=123.4),'[1]Pricing Schedule'!$F$96+('[1]Pricing Schedule'!$F$97*M546),
IF(AND(I546=110000,R546&gt;123.4,R546&lt;=168.2,M546&lt;=10),'[1]Pricing Schedule'!$F$103+('[1]Pricing Schedule'!$F$105*M546),
IF(AND(I546=110000,R546&gt;123.4,R546&lt;=168.2,M546&gt;10),'[1]Pricing Schedule'!$F$111+('[1]Pricing Schedule'!$F$113*M546),
IF(AND(I546=110000,R546&gt;168.2,R546&lt;=336.4,M546&lt;=10),('[1]Pricing Schedule'!$F$103+('[1]Pricing Schedule'!$F$105*M546))*2,
IF(AND(I546=110000,R546&gt;168.2,R546&lt;=336.4,M546&gt;10),('[1]Pricing Schedule'!$F$111+('[1]Pricing Schedule'!$F$113*M546))*2,
IF(AND(I546=110000,R546&gt;336.4,R546&lt;=504.6,M546&lt;=10),('[1]Pricing Schedule'!$F$103+('[1]Pricing Schedule'!$F$105*M546))*3,
IF(AND(I546=110000,R546&gt;336.4,R546&lt;=504.6,M546&gt;10),('[1]Pricing Schedule'!$F$111+('[1]Pricing Schedule'!$F$113*M546))*3,
IF(AND(I546=110000,R546&gt;504.6,R546&lt;=672.8,M546&lt;=10),('[1]Pricing Schedule'!$F$103+('[1]Pricing Schedule'!$F$105*M546))*4,
IF(AND(I546=110000,R546&gt;504.6,R546&lt;=672.8,M546&gt;10),('[1]Pricing Schedule'!$F$111+('[1]Pricing Schedule'!$F$113*M546))*4,
IF(AND(I546=110000,R546&gt;672.8,R546&lt;=841,M546&lt;=10),('[1]Pricing Schedule'!$F$103+('[1]Pricing Schedule'!$F$105*M546))*5,
IF(AND(I546=110000,R546&gt;672.8,R546&lt;=841,M546&gt;10),('[1]Pricing Schedule'!$F$111+('[1]Pricing Schedule'!$F$113*M546))*5,
IF(AND(I546=110000,R546&gt;672.8,R546&lt;=841,M546&lt;=10),('[1]Pricing Schedule'!$F$103+('[1]Pricing Schedule'!$F$105*M546))*5,
IF(AND(I546=110000,R546&gt;672.8,R546&lt;=841,M546&gt;10),('[1]Pricing Schedule'!$F$111+('[1]Pricing Schedule'!$F$113*M546))*5,
IF(AND(I546=110000,R546&gt;1345.6,R546&lt;=1513.8,M546&lt;=10),('[1]Pricing Schedule'!$F$103+('[1]Pricing Schedule'!$F$105*M546))*9,
IF(AND(I546=110000,R546&gt;1345.6,R546&lt;=1513.8,M546&gt;10),('[1]Pricing Schedule'!$F$111+('[1]Pricing Schedule'!$F$113*M546))*9,
9999999999)))))))))))))))))))))))))))))))))))))))</f>
        <v>839680</v>
      </c>
      <c r="T546" s="21">
        <f>IF(AND(I546=38000,R546&lt;=4.5,M546&gt;8),'[1]Pricing Schedule'!$J$9,
IF(AND(I546=38000,R546&lt;=4.5,M546&lt;=8),'[1]Pricing Schedule'!$J$36,
IF(AND(I546=38000,R546&gt;4.5,R546&lt;=9,M546&gt;8),'[1]Pricing Schedule'!$J$18,
IF(AND(I546=38000,R546&gt;4.5,R546&lt;=9,M546&lt;=8),'[1]Pricing Schedule'!$J$36,
IF(AND(I546=38000,R546&gt;9,R546&lt;=12.8,M546&gt;8),'[1]Pricing Schedule'!$J$27,
IF(AND(I546=38000,R546&gt;9,R546&lt;=12.8,M546&lt;=8),'[1]Pricing Schedule'!$J$36,
IF(AND(I546=38000,R546&gt;12.8,R546&lt;=22.8),'[1]Pricing Schedule'!$J$36,
IF(AND(I546=38000,R546&gt;22.8,R546&lt;=30.2),'[1]Pricing Schedule'!$J$45,
IF(AND(I546=38000,R546&gt;30.2,R546&lt;=45.9),'[1]Pricing Schedule'!$J$54,
IF(AND(I546=38000,R546&gt;45.9,R546&lt;=123.4),'[1]Pricing Schedule'!$J$97,
IF(AND(I546=38000,R546&gt;123.4,R546&lt;=168.2,M546&lt;=10),'[1]Pricing Schedule'!$J$105,
IF(AND(I546=38000,R546&gt;123.4,R546&lt;=168.2,M546&gt;10),'[1]Pricing Schedule'!$J$113,
IF(AND(I546=38000,R546&gt;168.2,R546&lt;=336.4,M546&lt;=10),('[1]Pricing Schedule'!$J$105),
IF(AND(I546=38000,R546&gt;168.2,R546&lt;=336.4,M546&gt;10),('[1]Pricing Schedule'!$J$113),
IF(AND(I546=38000,R546&gt;336.4,R546&lt;=504.6,M546&lt;=10),('[1]Pricing Schedule'!$J$105),
IF(AND(I546=38000,R546&gt;336.4,R546&lt;=504.6,M546&gt;10),('[1]Pricing Schedule'!$J$113),
IF(AND(I546=38000,R546&gt;504.6,R546&lt;=672.8,M546&lt;=10),('[1]Pricing Schedule'!$J$105),
IF(AND(I546=38000,R546&gt;504.6,R546&lt;=672.8,M546&gt;10),('[1]Pricing Schedule'!$J$113),
IF(AND(I546=110000,R546&lt;=12.8,M546&gt;2),'[1]Pricing Schedule'!$J$63,
IF(AND(I546=110000,R546&lt;=12.8,M546&lt;=2),'[1]Pricing Schedule'!$J$97,
IF(AND(I546=110000,R546&gt;12.8,R546&lt;=22.8,M546&gt;3),'[1]Pricing Schedule'!$J$72,
IF(AND(I546=110000,R546&gt;12.8,R546&lt;=22.8,M546&lt;=3),'[1]Pricing Schedule'!$J$97,
IF(AND(I546=110000,R546&gt;22.8,R546&lt;=30.2),'[1]Pricing Schedule'!$J$81,
IF(AND(I546=110000,R546&gt;30.2,R546&lt;=45.9),'[1]Pricing Schedule'!$J$90,
IF(AND(I546=110000,R546&gt;45.9,R546&lt;=123.4),'[1]Pricing Schedule'!$J$97,
IF(AND(I546=110000,R546&gt;123.4,R546&lt;=168.2,M546&lt;=10),'[1]Pricing Schedule'!$J$105,
IF(AND(I546=110000,R546&gt;123.4,R546&lt;=168.2,M546&gt;10),'[1]Pricing Schedule'!$J$113,
IF(AND(I546=110000,R546&gt;168.2,R546&lt;=336.2,M546&lt;=10),('[1]Pricing Schedule'!$J$105),
IF(AND(I546=110000,R546&gt;168.2,R546&lt;=336.2,M546&gt;10),('[1]Pricing Schedule'!$J$113),
IF(AND(I546=110000,R546&gt;336.4,R546&lt;=504.6,M546&lt;=10),('[1]Pricing Schedule'!$J$105),
IF(AND(I546=110000,R546&gt;336.4,R546&lt;=504.6,M546&gt;10),('[1]Pricing Schedule'!$J$113),
IF(AND(I546=110000,R546&gt;504.6,R546&lt;=672.8,M546&lt;=10),('[1]Pricing Schedule'!$J$105),
IF(AND(I546=110000,R546&gt;504.6,R546&lt;=672.8,M546&gt;10),('[1]Pricing Schedule'!$J$113),
IF(AND(I546=110000,R546&gt;672.8,R546&lt;=841,M546&lt;=10),('[1]Pricing Schedule'!$J$105),
IF(AND(I546=110000,R546&gt;672.8,R546&lt;=841,M546&gt;10),('[1]Pricing Schedule'!$J$113),
IF(AND(I546=110000,R546&gt;1682,R546&lt;=1850.2,M546&lt;=10),('[1]Pricing Schedule'!$J$105),
IF(AND(I546=110000,R546&gt;1682,R546&lt;=1850.2,M546&gt;10),('[1]Pricing Schedule'!$J$113),
IF(AND(I546=110000,R546&gt;2018.4,R546&lt;=2186.6,M546&lt;=10),('[1]Pricing Schedule'!$J$105),
IF(AND(I546=110000,R546&gt;2018.4,R546&lt;=2186.6,M546&gt;10),('[1]Pricing Schedule'!$J$113),999999999)))))))))))))))))))))))))))))))))))))))</f>
        <v>4</v>
      </c>
      <c r="U546" s="40">
        <f t="shared" si="54"/>
        <v>199923.80952380953</v>
      </c>
      <c r="V546" s="41">
        <f t="shared" si="55"/>
        <v>5.0019054878048781</v>
      </c>
      <c r="Y546" s="23">
        <v>110</v>
      </c>
      <c r="Z546" s="23">
        <v>106</v>
      </c>
      <c r="AR546" s="35"/>
    </row>
    <row r="547" spans="1:44">
      <c r="A547" s="23">
        <v>547</v>
      </c>
      <c r="B547" s="23">
        <v>547</v>
      </c>
      <c r="C547" s="23" t="s">
        <v>968</v>
      </c>
      <c r="D547" s="23" t="s">
        <v>168</v>
      </c>
      <c r="E547" s="23" t="s">
        <v>168</v>
      </c>
      <c r="F547" s="23" t="s">
        <v>243</v>
      </c>
      <c r="G547" s="23" t="s">
        <v>244</v>
      </c>
      <c r="H547" s="23" t="s">
        <v>113</v>
      </c>
      <c r="I547" s="13">
        <v>38000</v>
      </c>
      <c r="J547" s="13">
        <v>38000</v>
      </c>
      <c r="K547" s="13">
        <v>20000</v>
      </c>
      <c r="L547" s="24">
        <v>18.274999999999999</v>
      </c>
      <c r="M547" s="37">
        <f t="shared" si="50"/>
        <v>19</v>
      </c>
      <c r="N547" s="24">
        <v>9.4E-2</v>
      </c>
      <c r="O547" s="13">
        <v>2</v>
      </c>
      <c r="P547" s="36">
        <f t="shared" si="51"/>
        <v>9.4E-2</v>
      </c>
      <c r="Q547" s="38">
        <f t="shared" si="52"/>
        <v>4.2</v>
      </c>
      <c r="R547" s="37">
        <f t="shared" si="53"/>
        <v>4.2</v>
      </c>
      <c r="S547" s="39">
        <f>IF(AND(I547=38000,R547&lt;=4.5,M547&gt;8),'[1]Pricing Schedule'!$F$8+('[1]Pricing Schedule'!$F$9*M547),
IF(AND(I547=38000,R547&lt;=4.5,M547&lt;=8),'[1]Pricing Schedule'!$F$34+('[1]Pricing Schedule'!$F$36*M547),
IF(AND(I547=38000,R547&gt;4.5,R547&lt;=9,M547&gt;8),'[1]Pricing Schedule'!$F$17+('[1]Pricing Schedule'!$F$18*M547),
IF(AND(I547=38000,R547&gt;4.5,R547&lt;=9,M547&lt;=8),'[1]Pricing Schedule'!$F$34+('[1]Pricing Schedule'!$F$36*M547),
IF(AND(I547=38000,R547&gt;9,R547&lt;=12.8,M547&gt;8),'[1]Pricing Schedule'!$F$26+('[1]Pricing Schedule'!$F$27*M547),
IF(AND(I547=38000,R547&gt;9,R547&lt;=12.8,M547&lt;=8),'[1]Pricing Schedule'!$F$34+('[1]Pricing Schedule'!$F$36*M547),
IF(AND(I547=38000,R547&gt;12.8,R547&lt;=22.8),'[1]Pricing Schedule'!$F$34+('[1]Pricing Schedule'!$F$36*M547),
IF(AND(I547=38000,R547&gt;22.8,R547&lt;=30.2),'[1]Pricing Schedule'!$F$43+('[1]Pricing Schedule'!$F$45*M547),
IF(AND(I547=38000,R547&gt;30.2,R547&lt;=45.9),'[1]Pricing Schedule'!$F$52+('[1]Pricing Schedule'!$F$54*M547),
IF(AND(I547=38000,R547&gt;45.9,R547&lt;=123.4),'[1]Pricing Schedule'!$F$96+('[1]Pricing Schedule'!$F$97*M547),
IF(AND(I547=38000,R547&gt;123.4,R547&lt;=168.2,M547&lt;=10),'[1]Pricing Schedule'!$F$103+('[1]Pricing Schedule'!$F$105*M547),
IF(AND(I547=38000,R547&gt;123.4,R547&lt;=168.2,M547&gt;10),'[1]Pricing Schedule'!$F$111+('[1]Pricing Schedule'!$F$113*M547),
IF(AND(I547=38000,R547&gt;157.4,R547&lt;=336.4,M547&lt;=10),('[1]Pricing Schedule'!$F$103+('[1]Pricing Schedule'!$F$105*M547))*2,
IF(AND(I547=38000,R547&gt;157.4,R547&lt;=336.4,M547&gt;10),('[1]Pricing Schedule'!$F$111+('[1]Pricing Schedule'!$F$113*M547))*2,
IF(AND(I547=38000,R547&gt;314.8,R547&lt;=504.6,M547&lt;=10),('[1]Pricing Schedule'!$F$103+('[1]Pricing Schedule'!$F$105*M547))*3,
IF(AND(I547=38000,R547&gt;314.8,R547&lt;=504.6,M547&gt;10),('[1]Pricing Schedule'!$F$111+('[1]Pricing Schedule'!$F$113*M547))*3,
IF(AND(I547=38000,R547&gt;472.2,R547&lt;=672.8,M547&lt;=10),('[1]Pricing Schedule'!$F$103+('[1]Pricing Schedule'!$F$105*M547))*4,
IF(AND(I547=38000,R547&gt;472.2,R547&lt;=672.8,M547&gt;10),('[1]Pricing Schedule'!$F$111+('[1]Pricing Schedule'!$F$113*M547))*4,
IF(AND(I547=110000,R547&lt;=12.8,M547&gt;2),'[1]Pricing Schedule'!$F$62+('[1]Pricing Schedule'!$F$63*M547),
IF(AND(I547=110000,R547&lt;=12.8,M547&lt;=2),'[1]Pricing Schedule'!$F$96+('[1]Pricing Schedule'!$F$97*M547),
IF(AND(I547=110000,R547&gt;12.8,R547&lt;=22.8,M547&gt;3),'[1]Pricing Schedule'!$F$71+('[1]Pricing Schedule'!$F$72*M547),
IF(AND(I547=110000,R547&gt;12.8,R547&lt;=22.8,M547&lt;=3),'[1]Pricing Schedule'!$F$96+('[1]Pricing Schedule'!$F$97*M547),
IF(AND(I547=110000,R547&gt;22.8,R547&lt;=30.2),'[1]Pricing Schedule'!$F$80+('[1]Pricing Schedule'!$F$81*M547),
IF(AND(I547=110000,R547&gt;30.2,R547&lt;=45.9),'[1]Pricing Schedule'!$F$89+('[1]Pricing Schedule'!$F$90*M547),
IF(AND(I547=110000,R547&gt;45.9,R547&lt;=123.4),'[1]Pricing Schedule'!$F$96+('[1]Pricing Schedule'!$F$97*M547),
IF(AND(I547=110000,R547&gt;123.4,R547&lt;=168.2,M547&lt;=10),'[1]Pricing Schedule'!$F$103+('[1]Pricing Schedule'!$F$105*M547),
IF(AND(I547=110000,R547&gt;123.4,R547&lt;=168.2,M547&gt;10),'[1]Pricing Schedule'!$F$111+('[1]Pricing Schedule'!$F$113*M547),
IF(AND(I547=110000,R547&gt;168.2,R547&lt;=336.4,M547&lt;=10),('[1]Pricing Schedule'!$F$103+('[1]Pricing Schedule'!$F$105*M547))*2,
IF(AND(I547=110000,R547&gt;168.2,R547&lt;=336.4,M547&gt;10),('[1]Pricing Schedule'!$F$111+('[1]Pricing Schedule'!$F$113*M547))*2,
IF(AND(I547=110000,R547&gt;336.4,R547&lt;=504.6,M547&lt;=10),('[1]Pricing Schedule'!$F$103+('[1]Pricing Schedule'!$F$105*M547))*3,
IF(AND(I547=110000,R547&gt;336.4,R547&lt;=504.6,M547&gt;10),('[1]Pricing Schedule'!$F$111+('[1]Pricing Schedule'!$F$113*M547))*3,
IF(AND(I547=110000,R547&gt;504.6,R547&lt;=672.8,M547&lt;=10),('[1]Pricing Schedule'!$F$103+('[1]Pricing Schedule'!$F$105*M547))*4,
IF(AND(I547=110000,R547&gt;504.6,R547&lt;=672.8,M547&gt;10),('[1]Pricing Schedule'!$F$111+('[1]Pricing Schedule'!$F$113*M547))*4,
IF(AND(I547=110000,R547&gt;672.8,R547&lt;=841,M547&lt;=10),('[1]Pricing Schedule'!$F$103+('[1]Pricing Schedule'!$F$105*M547))*5,
IF(AND(I547=110000,R547&gt;672.8,R547&lt;=841,M547&gt;10),('[1]Pricing Schedule'!$F$111+('[1]Pricing Schedule'!$F$113*M547))*5,
IF(AND(I547=110000,R547&gt;672.8,R547&lt;=841,M547&lt;=10),('[1]Pricing Schedule'!$F$103+('[1]Pricing Schedule'!$F$105*M547))*5,
IF(AND(I547=110000,R547&gt;672.8,R547&lt;=841,M547&gt;10),('[1]Pricing Schedule'!$F$111+('[1]Pricing Schedule'!$F$113*M547))*5,
IF(AND(I547=110000,R547&gt;1345.6,R547&lt;=1513.8,M547&lt;=10),('[1]Pricing Schedule'!$F$103+('[1]Pricing Schedule'!$F$105*M547))*9,
IF(AND(I547=110000,R547&gt;1345.6,R547&lt;=1513.8,M547&gt;10),('[1]Pricing Schedule'!$F$111+('[1]Pricing Schedule'!$F$113*M547))*9,
9999999999)))))))))))))))))))))))))))))))))))))))</f>
        <v>1861440</v>
      </c>
      <c r="T547" s="21">
        <f>IF(AND(I547=38000,R547&lt;=4.5,M547&gt;8),'[1]Pricing Schedule'!$J$9,
IF(AND(I547=38000,R547&lt;=4.5,M547&lt;=8),'[1]Pricing Schedule'!$J$36,
IF(AND(I547=38000,R547&gt;4.5,R547&lt;=9,M547&gt;8),'[1]Pricing Schedule'!$J$18,
IF(AND(I547=38000,R547&gt;4.5,R547&lt;=9,M547&lt;=8),'[1]Pricing Schedule'!$J$36,
IF(AND(I547=38000,R547&gt;9,R547&lt;=12.8,M547&gt;8),'[1]Pricing Schedule'!$J$27,
IF(AND(I547=38000,R547&gt;9,R547&lt;=12.8,M547&lt;=8),'[1]Pricing Schedule'!$J$36,
IF(AND(I547=38000,R547&gt;12.8,R547&lt;=22.8),'[1]Pricing Schedule'!$J$36,
IF(AND(I547=38000,R547&gt;22.8,R547&lt;=30.2),'[1]Pricing Schedule'!$J$45,
IF(AND(I547=38000,R547&gt;30.2,R547&lt;=45.9),'[1]Pricing Schedule'!$J$54,
IF(AND(I547=38000,R547&gt;45.9,R547&lt;=123.4),'[1]Pricing Schedule'!$J$97,
IF(AND(I547=38000,R547&gt;123.4,R547&lt;=168.2,M547&lt;=10),'[1]Pricing Schedule'!$J$105,
IF(AND(I547=38000,R547&gt;123.4,R547&lt;=168.2,M547&gt;10),'[1]Pricing Schedule'!$J$113,
IF(AND(I547=38000,R547&gt;168.2,R547&lt;=336.4,M547&lt;=10),('[1]Pricing Schedule'!$J$105),
IF(AND(I547=38000,R547&gt;168.2,R547&lt;=336.4,M547&gt;10),('[1]Pricing Schedule'!$J$113),
IF(AND(I547=38000,R547&gt;336.4,R547&lt;=504.6,M547&lt;=10),('[1]Pricing Schedule'!$J$105),
IF(AND(I547=38000,R547&gt;336.4,R547&lt;=504.6,M547&gt;10),('[1]Pricing Schedule'!$J$113),
IF(AND(I547=38000,R547&gt;504.6,R547&lt;=672.8,M547&lt;=10),('[1]Pricing Schedule'!$J$105),
IF(AND(I547=38000,R547&gt;504.6,R547&lt;=672.8,M547&gt;10),('[1]Pricing Schedule'!$J$113),
IF(AND(I547=110000,R547&lt;=12.8,M547&gt;2),'[1]Pricing Schedule'!$J$63,
IF(AND(I547=110000,R547&lt;=12.8,M547&lt;=2),'[1]Pricing Schedule'!$J$97,
IF(AND(I547=110000,R547&gt;12.8,R547&lt;=22.8,M547&gt;3),'[1]Pricing Schedule'!$J$72,
IF(AND(I547=110000,R547&gt;12.8,R547&lt;=22.8,M547&lt;=3),'[1]Pricing Schedule'!$J$97,
IF(AND(I547=110000,R547&gt;22.8,R547&lt;=30.2),'[1]Pricing Schedule'!$J$81,
IF(AND(I547=110000,R547&gt;30.2,R547&lt;=45.9),'[1]Pricing Schedule'!$J$90,
IF(AND(I547=110000,R547&gt;45.9,R547&lt;=123.4),'[1]Pricing Schedule'!$J$97,
IF(AND(I547=110000,R547&gt;123.4,R547&lt;=168.2,M547&lt;=10),'[1]Pricing Schedule'!$J$105,
IF(AND(I547=110000,R547&gt;123.4,R547&lt;=168.2,M547&gt;10),'[1]Pricing Schedule'!$J$113,
IF(AND(I547=110000,R547&gt;168.2,R547&lt;=336.2,M547&lt;=10),('[1]Pricing Schedule'!$J$105),
IF(AND(I547=110000,R547&gt;168.2,R547&lt;=336.2,M547&gt;10),('[1]Pricing Schedule'!$J$113),
IF(AND(I547=110000,R547&gt;336.4,R547&lt;=504.6,M547&lt;=10),('[1]Pricing Schedule'!$J$105),
IF(AND(I547=110000,R547&gt;336.4,R547&lt;=504.6,M547&gt;10),('[1]Pricing Schedule'!$J$113),
IF(AND(I547=110000,R547&gt;504.6,R547&lt;=672.8,M547&lt;=10),('[1]Pricing Schedule'!$J$105),
IF(AND(I547=110000,R547&gt;504.6,R547&lt;=672.8,M547&gt;10),('[1]Pricing Schedule'!$J$113),
IF(AND(I547=110000,R547&gt;672.8,R547&lt;=841,M547&lt;=10),('[1]Pricing Schedule'!$J$105),
IF(AND(I547=110000,R547&gt;672.8,R547&lt;=841,M547&gt;10),('[1]Pricing Schedule'!$J$113),
IF(AND(I547=110000,R547&gt;1682,R547&lt;=1850.2,M547&lt;=10),('[1]Pricing Schedule'!$J$105),
IF(AND(I547=110000,R547&gt;1682,R547&lt;=1850.2,M547&gt;10),('[1]Pricing Schedule'!$J$113),
IF(AND(I547=110000,R547&gt;2018.4,R547&lt;=2186.6,M547&lt;=10),('[1]Pricing Schedule'!$J$105),
IF(AND(I547=110000,R547&gt;2018.4,R547&lt;=2186.6,M547&gt;10),('[1]Pricing Schedule'!$J$113),999999999)))))))))))))))))))))))))))))))))))))))</f>
        <v>1</v>
      </c>
      <c r="U547" s="40">
        <f t="shared" si="54"/>
        <v>443200</v>
      </c>
      <c r="V547" s="41">
        <f t="shared" si="55"/>
        <v>2.256317689530686</v>
      </c>
      <c r="Y547" s="23">
        <v>151</v>
      </c>
      <c r="Z547" s="23">
        <v>461</v>
      </c>
      <c r="AR547" s="35"/>
    </row>
    <row r="548" spans="1:44">
      <c r="A548" s="23">
        <v>548</v>
      </c>
      <c r="B548" s="23">
        <v>548</v>
      </c>
      <c r="C548" s="23" t="s">
        <v>969</v>
      </c>
      <c r="D548" s="23" t="s">
        <v>168</v>
      </c>
      <c r="E548" s="23" t="s">
        <v>168</v>
      </c>
      <c r="F548" s="23" t="s">
        <v>250</v>
      </c>
      <c r="G548" s="23" t="s">
        <v>251</v>
      </c>
      <c r="H548" s="23" t="s">
        <v>133</v>
      </c>
      <c r="I548" s="13">
        <v>110000</v>
      </c>
      <c r="J548" s="13">
        <v>110000</v>
      </c>
      <c r="K548" s="13">
        <v>38000</v>
      </c>
      <c r="L548" s="24">
        <v>6.1470000000000002</v>
      </c>
      <c r="M548" s="37">
        <f t="shared" si="50"/>
        <v>7</v>
      </c>
      <c r="N548" s="24">
        <v>0.107</v>
      </c>
      <c r="O548" s="13">
        <v>2</v>
      </c>
      <c r="P548" s="36">
        <f t="shared" si="51"/>
        <v>0.107</v>
      </c>
      <c r="Q548" s="38">
        <f t="shared" si="52"/>
        <v>4.2</v>
      </c>
      <c r="R548" s="37">
        <f t="shared" si="53"/>
        <v>4.2</v>
      </c>
      <c r="S548" s="39">
        <f>IF(AND(I548=38000,R548&lt;=4.5,M548&gt;8),'[1]Pricing Schedule'!$F$8+('[1]Pricing Schedule'!$F$9*M548),
IF(AND(I548=38000,R548&lt;=4.5,M548&lt;=8),'[1]Pricing Schedule'!$F$34+('[1]Pricing Schedule'!$F$36*M548),
IF(AND(I548=38000,R548&gt;4.5,R548&lt;=9,M548&gt;8),'[1]Pricing Schedule'!$F$17+('[1]Pricing Schedule'!$F$18*M548),
IF(AND(I548=38000,R548&gt;4.5,R548&lt;=9,M548&lt;=8),'[1]Pricing Schedule'!$F$34+('[1]Pricing Schedule'!$F$36*M548),
IF(AND(I548=38000,R548&gt;9,R548&lt;=12.8,M548&gt;8),'[1]Pricing Schedule'!$F$26+('[1]Pricing Schedule'!$F$27*M548),
IF(AND(I548=38000,R548&gt;9,R548&lt;=12.8,M548&lt;=8),'[1]Pricing Schedule'!$F$34+('[1]Pricing Schedule'!$F$36*M548),
IF(AND(I548=38000,R548&gt;12.8,R548&lt;=22.8),'[1]Pricing Schedule'!$F$34+('[1]Pricing Schedule'!$F$36*M548),
IF(AND(I548=38000,R548&gt;22.8,R548&lt;=30.2),'[1]Pricing Schedule'!$F$43+('[1]Pricing Schedule'!$F$45*M548),
IF(AND(I548=38000,R548&gt;30.2,R548&lt;=45.9),'[1]Pricing Schedule'!$F$52+('[1]Pricing Schedule'!$F$54*M548),
IF(AND(I548=38000,R548&gt;45.9,R548&lt;=123.4),'[1]Pricing Schedule'!$F$96+('[1]Pricing Schedule'!$F$97*M548),
IF(AND(I548=38000,R548&gt;123.4,R548&lt;=168.2,M548&lt;=10),'[1]Pricing Schedule'!$F$103+('[1]Pricing Schedule'!$F$105*M548),
IF(AND(I548=38000,R548&gt;123.4,R548&lt;=168.2,M548&gt;10),'[1]Pricing Schedule'!$F$111+('[1]Pricing Schedule'!$F$113*M548),
IF(AND(I548=38000,R548&gt;157.4,R548&lt;=336.4,M548&lt;=10),('[1]Pricing Schedule'!$F$103+('[1]Pricing Schedule'!$F$105*M548))*2,
IF(AND(I548=38000,R548&gt;157.4,R548&lt;=336.4,M548&gt;10),('[1]Pricing Schedule'!$F$111+('[1]Pricing Schedule'!$F$113*M548))*2,
IF(AND(I548=38000,R548&gt;314.8,R548&lt;=504.6,M548&lt;=10),('[1]Pricing Schedule'!$F$103+('[1]Pricing Schedule'!$F$105*M548))*3,
IF(AND(I548=38000,R548&gt;314.8,R548&lt;=504.6,M548&gt;10),('[1]Pricing Schedule'!$F$111+('[1]Pricing Schedule'!$F$113*M548))*3,
IF(AND(I548=38000,R548&gt;472.2,R548&lt;=672.8,M548&lt;=10),('[1]Pricing Schedule'!$F$103+('[1]Pricing Schedule'!$F$105*M548))*4,
IF(AND(I548=38000,R548&gt;472.2,R548&lt;=672.8,M548&gt;10),('[1]Pricing Schedule'!$F$111+('[1]Pricing Schedule'!$F$113*M548))*4,
IF(AND(I548=110000,R548&lt;=12.8,M548&gt;2),'[1]Pricing Schedule'!$F$62+('[1]Pricing Schedule'!$F$63*M548),
IF(AND(I548=110000,R548&lt;=12.8,M548&lt;=2),'[1]Pricing Schedule'!$F$96+('[1]Pricing Schedule'!$F$97*M548),
IF(AND(I548=110000,R548&gt;12.8,R548&lt;=22.8,M548&gt;3),'[1]Pricing Schedule'!$F$71+('[1]Pricing Schedule'!$F$72*M548),
IF(AND(I548=110000,R548&gt;12.8,R548&lt;=22.8,M548&lt;=3),'[1]Pricing Schedule'!$F$96+('[1]Pricing Schedule'!$F$97*M548),
IF(AND(I548=110000,R548&gt;22.8,R548&lt;=30.2),'[1]Pricing Schedule'!$F$80+('[1]Pricing Schedule'!$F$81*M548),
IF(AND(I548=110000,R548&gt;30.2,R548&lt;=45.9),'[1]Pricing Schedule'!$F$89+('[1]Pricing Schedule'!$F$90*M548),
IF(AND(I548=110000,R548&gt;45.9,R548&lt;=123.4),'[1]Pricing Schedule'!$F$96+('[1]Pricing Schedule'!$F$97*M548),
IF(AND(I548=110000,R548&gt;123.4,R548&lt;=168.2,M548&lt;=10),'[1]Pricing Schedule'!$F$103+('[1]Pricing Schedule'!$F$105*M548),
IF(AND(I548=110000,R548&gt;123.4,R548&lt;=168.2,M548&gt;10),'[1]Pricing Schedule'!$F$111+('[1]Pricing Schedule'!$F$113*M548),
IF(AND(I548=110000,R548&gt;168.2,R548&lt;=336.4,M548&lt;=10),('[1]Pricing Schedule'!$F$103+('[1]Pricing Schedule'!$F$105*M548))*2,
IF(AND(I548=110000,R548&gt;168.2,R548&lt;=336.4,M548&gt;10),('[1]Pricing Schedule'!$F$111+('[1]Pricing Schedule'!$F$113*M548))*2,
IF(AND(I548=110000,R548&gt;336.4,R548&lt;=504.6,M548&lt;=10),('[1]Pricing Schedule'!$F$103+('[1]Pricing Schedule'!$F$105*M548))*3,
IF(AND(I548=110000,R548&gt;336.4,R548&lt;=504.6,M548&gt;10),('[1]Pricing Schedule'!$F$111+('[1]Pricing Schedule'!$F$113*M548))*3,
IF(AND(I548=110000,R548&gt;504.6,R548&lt;=672.8,M548&lt;=10),('[1]Pricing Schedule'!$F$103+('[1]Pricing Schedule'!$F$105*M548))*4,
IF(AND(I548=110000,R548&gt;504.6,R548&lt;=672.8,M548&gt;10),('[1]Pricing Schedule'!$F$111+('[1]Pricing Schedule'!$F$113*M548))*4,
IF(AND(I548=110000,R548&gt;672.8,R548&lt;=841,M548&lt;=10),('[1]Pricing Schedule'!$F$103+('[1]Pricing Schedule'!$F$105*M548))*5,
IF(AND(I548=110000,R548&gt;672.8,R548&lt;=841,M548&gt;10),('[1]Pricing Schedule'!$F$111+('[1]Pricing Schedule'!$F$113*M548))*5,
IF(AND(I548=110000,R548&gt;672.8,R548&lt;=841,M548&lt;=10),('[1]Pricing Schedule'!$F$103+('[1]Pricing Schedule'!$F$105*M548))*5,
IF(AND(I548=110000,R548&gt;672.8,R548&lt;=841,M548&gt;10),('[1]Pricing Schedule'!$F$111+('[1]Pricing Schedule'!$F$113*M548))*5,
IF(AND(I548=110000,R548&gt;1345.6,R548&lt;=1513.8,M548&lt;=10),('[1]Pricing Schedule'!$F$103+('[1]Pricing Schedule'!$F$105*M548))*9,
IF(AND(I548=110000,R548&gt;1345.6,R548&lt;=1513.8,M548&gt;10),('[1]Pricing Schedule'!$F$111+('[1]Pricing Schedule'!$F$113*M548))*9,
9999999999)))))))))))))))))))))))))))))))))))))))</f>
        <v>1785370</v>
      </c>
      <c r="T548" s="21">
        <f>IF(AND(I548=38000,R548&lt;=4.5,M548&gt;8),'[1]Pricing Schedule'!$J$9,
IF(AND(I548=38000,R548&lt;=4.5,M548&lt;=8),'[1]Pricing Schedule'!$J$36,
IF(AND(I548=38000,R548&gt;4.5,R548&lt;=9,M548&gt;8),'[1]Pricing Schedule'!$J$18,
IF(AND(I548=38000,R548&gt;4.5,R548&lt;=9,M548&lt;=8),'[1]Pricing Schedule'!$J$36,
IF(AND(I548=38000,R548&gt;9,R548&lt;=12.8,M548&gt;8),'[1]Pricing Schedule'!$J$27,
IF(AND(I548=38000,R548&gt;9,R548&lt;=12.8,M548&lt;=8),'[1]Pricing Schedule'!$J$36,
IF(AND(I548=38000,R548&gt;12.8,R548&lt;=22.8),'[1]Pricing Schedule'!$J$36,
IF(AND(I548=38000,R548&gt;22.8,R548&lt;=30.2),'[1]Pricing Schedule'!$J$45,
IF(AND(I548=38000,R548&gt;30.2,R548&lt;=45.9),'[1]Pricing Schedule'!$J$54,
IF(AND(I548=38000,R548&gt;45.9,R548&lt;=123.4),'[1]Pricing Schedule'!$J$97,
IF(AND(I548=38000,R548&gt;123.4,R548&lt;=168.2,M548&lt;=10),'[1]Pricing Schedule'!$J$105,
IF(AND(I548=38000,R548&gt;123.4,R548&lt;=168.2,M548&gt;10),'[1]Pricing Schedule'!$J$113,
IF(AND(I548=38000,R548&gt;168.2,R548&lt;=336.4,M548&lt;=10),('[1]Pricing Schedule'!$J$105),
IF(AND(I548=38000,R548&gt;168.2,R548&lt;=336.4,M548&gt;10),('[1]Pricing Schedule'!$J$113),
IF(AND(I548=38000,R548&gt;336.4,R548&lt;=504.6,M548&lt;=10),('[1]Pricing Schedule'!$J$105),
IF(AND(I548=38000,R548&gt;336.4,R548&lt;=504.6,M548&gt;10),('[1]Pricing Schedule'!$J$113),
IF(AND(I548=38000,R548&gt;504.6,R548&lt;=672.8,M548&lt;=10),('[1]Pricing Schedule'!$J$105),
IF(AND(I548=38000,R548&gt;504.6,R548&lt;=672.8,M548&gt;10),('[1]Pricing Schedule'!$J$113),
IF(AND(I548=110000,R548&lt;=12.8,M548&gt;2),'[1]Pricing Schedule'!$J$63,
IF(AND(I548=110000,R548&lt;=12.8,M548&lt;=2),'[1]Pricing Schedule'!$J$97,
IF(AND(I548=110000,R548&gt;12.8,R548&lt;=22.8,M548&gt;3),'[1]Pricing Schedule'!$J$72,
IF(AND(I548=110000,R548&gt;12.8,R548&lt;=22.8,M548&lt;=3),'[1]Pricing Schedule'!$J$97,
IF(AND(I548=110000,R548&gt;22.8,R548&lt;=30.2),'[1]Pricing Schedule'!$J$81,
IF(AND(I548=110000,R548&gt;30.2,R548&lt;=45.9),'[1]Pricing Schedule'!$J$90,
IF(AND(I548=110000,R548&gt;45.9,R548&lt;=123.4),'[1]Pricing Schedule'!$J$97,
IF(AND(I548=110000,R548&gt;123.4,R548&lt;=168.2,M548&lt;=10),'[1]Pricing Schedule'!$J$105,
IF(AND(I548=110000,R548&gt;123.4,R548&lt;=168.2,M548&gt;10),'[1]Pricing Schedule'!$J$113,
IF(AND(I548=110000,R548&gt;168.2,R548&lt;=336.2,M548&lt;=10),('[1]Pricing Schedule'!$J$105),
IF(AND(I548=110000,R548&gt;168.2,R548&lt;=336.2,M548&gt;10),('[1]Pricing Schedule'!$J$113),
IF(AND(I548=110000,R548&gt;336.4,R548&lt;=504.6,M548&lt;=10),('[1]Pricing Schedule'!$J$105),
IF(AND(I548=110000,R548&gt;336.4,R548&lt;=504.6,M548&gt;10),('[1]Pricing Schedule'!$J$113),
IF(AND(I548=110000,R548&gt;504.6,R548&lt;=672.8,M548&lt;=10),('[1]Pricing Schedule'!$J$105),
IF(AND(I548=110000,R548&gt;504.6,R548&lt;=672.8,M548&gt;10),('[1]Pricing Schedule'!$J$113),
IF(AND(I548=110000,R548&gt;672.8,R548&lt;=841,M548&lt;=10),('[1]Pricing Schedule'!$J$105),
IF(AND(I548=110000,R548&gt;672.8,R548&lt;=841,M548&gt;10),('[1]Pricing Schedule'!$J$113),
IF(AND(I548=110000,R548&gt;1682,R548&lt;=1850.2,M548&lt;=10),('[1]Pricing Schedule'!$J$105),
IF(AND(I548=110000,R548&gt;1682,R548&lt;=1850.2,M548&gt;10),('[1]Pricing Schedule'!$J$113),
IF(AND(I548=110000,R548&gt;2018.4,R548&lt;=2186.6,M548&lt;=10),('[1]Pricing Schedule'!$J$105),
IF(AND(I548=110000,R548&gt;2018.4,R548&lt;=2186.6,M548&gt;10),('[1]Pricing Schedule'!$J$113),999999999)))))))))))))))))))))))))))))))))))))))</f>
        <v>7</v>
      </c>
      <c r="U548" s="40">
        <f t="shared" si="54"/>
        <v>425088.09523809521</v>
      </c>
      <c r="V548" s="41">
        <f t="shared" si="55"/>
        <v>2.3524535530450272</v>
      </c>
      <c r="Y548" s="23">
        <v>116</v>
      </c>
      <c r="Z548" s="23">
        <v>73</v>
      </c>
      <c r="AR548" s="35"/>
    </row>
    <row r="549" spans="1:44">
      <c r="A549" s="23">
        <v>549</v>
      </c>
      <c r="B549" s="23">
        <v>549</v>
      </c>
      <c r="C549" s="23" t="s">
        <v>970</v>
      </c>
      <c r="D549" s="23" t="s">
        <v>116</v>
      </c>
      <c r="E549" s="23" t="s">
        <v>116</v>
      </c>
      <c r="F549" s="23" t="s">
        <v>117</v>
      </c>
      <c r="G549" s="23" t="s">
        <v>118</v>
      </c>
      <c r="H549" s="23" t="s">
        <v>113</v>
      </c>
      <c r="I549" s="13">
        <v>38000</v>
      </c>
      <c r="J549" s="13">
        <v>38000</v>
      </c>
      <c r="K549" s="23" t="s">
        <v>119</v>
      </c>
      <c r="L549" s="24">
        <v>9.2260000000000009</v>
      </c>
      <c r="M549" s="37">
        <f t="shared" si="50"/>
        <v>10</v>
      </c>
      <c r="N549" s="24">
        <v>0.35299999999999998</v>
      </c>
      <c r="O549" s="13">
        <v>2</v>
      </c>
      <c r="P549" s="36">
        <f t="shared" si="51"/>
        <v>0.35299999999999998</v>
      </c>
      <c r="Q549" s="38">
        <f t="shared" si="52"/>
        <v>4.2</v>
      </c>
      <c r="R549" s="37">
        <f t="shared" si="53"/>
        <v>4.2</v>
      </c>
      <c r="S549" s="39">
        <f>IF(AND(I549=38000,R549&lt;=4.5,M549&gt;8),'[1]Pricing Schedule'!$F$8+('[1]Pricing Schedule'!$F$9*M549),
IF(AND(I549=38000,R549&lt;=4.5,M549&lt;=8),'[1]Pricing Schedule'!$F$34+('[1]Pricing Schedule'!$F$36*M549),
IF(AND(I549=38000,R549&gt;4.5,R549&lt;=9,M549&gt;8),'[1]Pricing Schedule'!$F$17+('[1]Pricing Schedule'!$F$18*M549),
IF(AND(I549=38000,R549&gt;4.5,R549&lt;=9,M549&lt;=8),'[1]Pricing Schedule'!$F$34+('[1]Pricing Schedule'!$F$36*M549),
IF(AND(I549=38000,R549&gt;9,R549&lt;=12.8,M549&gt;8),'[1]Pricing Schedule'!$F$26+('[1]Pricing Schedule'!$F$27*M549),
IF(AND(I549=38000,R549&gt;9,R549&lt;=12.8,M549&lt;=8),'[1]Pricing Schedule'!$F$34+('[1]Pricing Schedule'!$F$36*M549),
IF(AND(I549=38000,R549&gt;12.8,R549&lt;=22.8),'[1]Pricing Schedule'!$F$34+('[1]Pricing Schedule'!$F$36*M549),
IF(AND(I549=38000,R549&gt;22.8,R549&lt;=30.2),'[1]Pricing Schedule'!$F$43+('[1]Pricing Schedule'!$F$45*M549),
IF(AND(I549=38000,R549&gt;30.2,R549&lt;=45.9),'[1]Pricing Schedule'!$F$52+('[1]Pricing Schedule'!$F$54*M549),
IF(AND(I549=38000,R549&gt;45.9,R549&lt;=123.4),'[1]Pricing Schedule'!$F$96+('[1]Pricing Schedule'!$F$97*M549),
IF(AND(I549=38000,R549&gt;123.4,R549&lt;=168.2,M549&lt;=10),'[1]Pricing Schedule'!$F$103+('[1]Pricing Schedule'!$F$105*M549),
IF(AND(I549=38000,R549&gt;123.4,R549&lt;=168.2,M549&gt;10),'[1]Pricing Schedule'!$F$111+('[1]Pricing Schedule'!$F$113*M549),
IF(AND(I549=38000,R549&gt;157.4,R549&lt;=336.4,M549&lt;=10),('[1]Pricing Schedule'!$F$103+('[1]Pricing Schedule'!$F$105*M549))*2,
IF(AND(I549=38000,R549&gt;157.4,R549&lt;=336.4,M549&gt;10),('[1]Pricing Schedule'!$F$111+('[1]Pricing Schedule'!$F$113*M549))*2,
IF(AND(I549=38000,R549&gt;314.8,R549&lt;=504.6,M549&lt;=10),('[1]Pricing Schedule'!$F$103+('[1]Pricing Schedule'!$F$105*M549))*3,
IF(AND(I549=38000,R549&gt;314.8,R549&lt;=504.6,M549&gt;10),('[1]Pricing Schedule'!$F$111+('[1]Pricing Schedule'!$F$113*M549))*3,
IF(AND(I549=38000,R549&gt;472.2,R549&lt;=672.8,M549&lt;=10),('[1]Pricing Schedule'!$F$103+('[1]Pricing Schedule'!$F$105*M549))*4,
IF(AND(I549=38000,R549&gt;472.2,R549&lt;=672.8,M549&gt;10),('[1]Pricing Schedule'!$F$111+('[1]Pricing Schedule'!$F$113*M549))*4,
IF(AND(I549=110000,R549&lt;=12.8,M549&gt;2),'[1]Pricing Schedule'!$F$62+('[1]Pricing Schedule'!$F$63*M549),
IF(AND(I549=110000,R549&lt;=12.8,M549&lt;=2),'[1]Pricing Schedule'!$F$96+('[1]Pricing Schedule'!$F$97*M549),
IF(AND(I549=110000,R549&gt;12.8,R549&lt;=22.8,M549&gt;3),'[1]Pricing Schedule'!$F$71+('[1]Pricing Schedule'!$F$72*M549),
IF(AND(I549=110000,R549&gt;12.8,R549&lt;=22.8,M549&lt;=3),'[1]Pricing Schedule'!$F$96+('[1]Pricing Schedule'!$F$97*M549),
IF(AND(I549=110000,R549&gt;22.8,R549&lt;=30.2),'[1]Pricing Schedule'!$F$80+('[1]Pricing Schedule'!$F$81*M549),
IF(AND(I549=110000,R549&gt;30.2,R549&lt;=45.9),'[1]Pricing Schedule'!$F$89+('[1]Pricing Schedule'!$F$90*M549),
IF(AND(I549=110000,R549&gt;45.9,R549&lt;=123.4),'[1]Pricing Schedule'!$F$96+('[1]Pricing Schedule'!$F$97*M549),
IF(AND(I549=110000,R549&gt;123.4,R549&lt;=168.2,M549&lt;=10),'[1]Pricing Schedule'!$F$103+('[1]Pricing Schedule'!$F$105*M549),
IF(AND(I549=110000,R549&gt;123.4,R549&lt;=168.2,M549&gt;10),'[1]Pricing Schedule'!$F$111+('[1]Pricing Schedule'!$F$113*M549),
IF(AND(I549=110000,R549&gt;168.2,R549&lt;=336.4,M549&lt;=10),('[1]Pricing Schedule'!$F$103+('[1]Pricing Schedule'!$F$105*M549))*2,
IF(AND(I549=110000,R549&gt;168.2,R549&lt;=336.4,M549&gt;10),('[1]Pricing Schedule'!$F$111+('[1]Pricing Schedule'!$F$113*M549))*2,
IF(AND(I549=110000,R549&gt;336.4,R549&lt;=504.6,M549&lt;=10),('[1]Pricing Schedule'!$F$103+('[1]Pricing Schedule'!$F$105*M549))*3,
IF(AND(I549=110000,R549&gt;336.4,R549&lt;=504.6,M549&gt;10),('[1]Pricing Schedule'!$F$111+('[1]Pricing Schedule'!$F$113*M549))*3,
IF(AND(I549=110000,R549&gt;504.6,R549&lt;=672.8,M549&lt;=10),('[1]Pricing Schedule'!$F$103+('[1]Pricing Schedule'!$F$105*M549))*4,
IF(AND(I549=110000,R549&gt;504.6,R549&lt;=672.8,M549&gt;10),('[1]Pricing Schedule'!$F$111+('[1]Pricing Schedule'!$F$113*M549))*4,
IF(AND(I549=110000,R549&gt;672.8,R549&lt;=841,M549&lt;=10),('[1]Pricing Schedule'!$F$103+('[1]Pricing Schedule'!$F$105*M549))*5,
IF(AND(I549=110000,R549&gt;672.8,R549&lt;=841,M549&gt;10),('[1]Pricing Schedule'!$F$111+('[1]Pricing Schedule'!$F$113*M549))*5,
IF(AND(I549=110000,R549&gt;672.8,R549&lt;=841,M549&lt;=10),('[1]Pricing Schedule'!$F$103+('[1]Pricing Schedule'!$F$105*M549))*5,
IF(AND(I549=110000,R549&gt;672.8,R549&lt;=841,M549&gt;10),('[1]Pricing Schedule'!$F$111+('[1]Pricing Schedule'!$F$113*M549))*5,
IF(AND(I549=110000,R549&gt;1345.6,R549&lt;=1513.8,M549&lt;=10),('[1]Pricing Schedule'!$F$103+('[1]Pricing Schedule'!$F$105*M549))*9,
IF(AND(I549=110000,R549&gt;1345.6,R549&lt;=1513.8,M549&gt;10),('[1]Pricing Schedule'!$F$111+('[1]Pricing Schedule'!$F$113*M549))*9,
9999999999)))))))))))))))))))))))))))))))))))))))</f>
        <v>1387140</v>
      </c>
      <c r="T549" s="21">
        <f>IF(AND(I549=38000,R549&lt;=4.5,M549&gt;8),'[1]Pricing Schedule'!$J$9,
IF(AND(I549=38000,R549&lt;=4.5,M549&lt;=8),'[1]Pricing Schedule'!$J$36,
IF(AND(I549=38000,R549&gt;4.5,R549&lt;=9,M549&gt;8),'[1]Pricing Schedule'!$J$18,
IF(AND(I549=38000,R549&gt;4.5,R549&lt;=9,M549&lt;=8),'[1]Pricing Schedule'!$J$36,
IF(AND(I549=38000,R549&gt;9,R549&lt;=12.8,M549&gt;8),'[1]Pricing Schedule'!$J$27,
IF(AND(I549=38000,R549&gt;9,R549&lt;=12.8,M549&lt;=8),'[1]Pricing Schedule'!$J$36,
IF(AND(I549=38000,R549&gt;12.8,R549&lt;=22.8),'[1]Pricing Schedule'!$J$36,
IF(AND(I549=38000,R549&gt;22.8,R549&lt;=30.2),'[1]Pricing Schedule'!$J$45,
IF(AND(I549=38000,R549&gt;30.2,R549&lt;=45.9),'[1]Pricing Schedule'!$J$54,
IF(AND(I549=38000,R549&gt;45.9,R549&lt;=123.4),'[1]Pricing Schedule'!$J$97,
IF(AND(I549=38000,R549&gt;123.4,R549&lt;=168.2,M549&lt;=10),'[1]Pricing Schedule'!$J$105,
IF(AND(I549=38000,R549&gt;123.4,R549&lt;=168.2,M549&gt;10),'[1]Pricing Schedule'!$J$113,
IF(AND(I549=38000,R549&gt;168.2,R549&lt;=336.4,M549&lt;=10),('[1]Pricing Schedule'!$J$105),
IF(AND(I549=38000,R549&gt;168.2,R549&lt;=336.4,M549&gt;10),('[1]Pricing Schedule'!$J$113),
IF(AND(I549=38000,R549&gt;336.4,R549&lt;=504.6,M549&lt;=10),('[1]Pricing Schedule'!$J$105),
IF(AND(I549=38000,R549&gt;336.4,R549&lt;=504.6,M549&gt;10),('[1]Pricing Schedule'!$J$113),
IF(AND(I549=38000,R549&gt;504.6,R549&lt;=672.8,M549&lt;=10),('[1]Pricing Schedule'!$J$105),
IF(AND(I549=38000,R549&gt;504.6,R549&lt;=672.8,M549&gt;10),('[1]Pricing Schedule'!$J$113),
IF(AND(I549=110000,R549&lt;=12.8,M549&gt;2),'[1]Pricing Schedule'!$J$63,
IF(AND(I549=110000,R549&lt;=12.8,M549&lt;=2),'[1]Pricing Schedule'!$J$97,
IF(AND(I549=110000,R549&gt;12.8,R549&lt;=22.8,M549&gt;3),'[1]Pricing Schedule'!$J$72,
IF(AND(I549=110000,R549&gt;12.8,R549&lt;=22.8,M549&lt;=3),'[1]Pricing Schedule'!$J$97,
IF(AND(I549=110000,R549&gt;22.8,R549&lt;=30.2),'[1]Pricing Schedule'!$J$81,
IF(AND(I549=110000,R549&gt;30.2,R549&lt;=45.9),'[1]Pricing Schedule'!$J$90,
IF(AND(I549=110000,R549&gt;45.9,R549&lt;=123.4),'[1]Pricing Schedule'!$J$97,
IF(AND(I549=110000,R549&gt;123.4,R549&lt;=168.2,M549&lt;=10),'[1]Pricing Schedule'!$J$105,
IF(AND(I549=110000,R549&gt;123.4,R549&lt;=168.2,M549&gt;10),'[1]Pricing Schedule'!$J$113,
IF(AND(I549=110000,R549&gt;168.2,R549&lt;=336.2,M549&lt;=10),('[1]Pricing Schedule'!$J$105),
IF(AND(I549=110000,R549&gt;168.2,R549&lt;=336.2,M549&gt;10),('[1]Pricing Schedule'!$J$113),
IF(AND(I549=110000,R549&gt;336.4,R549&lt;=504.6,M549&lt;=10),('[1]Pricing Schedule'!$J$105),
IF(AND(I549=110000,R549&gt;336.4,R549&lt;=504.6,M549&gt;10),('[1]Pricing Schedule'!$J$113),
IF(AND(I549=110000,R549&gt;504.6,R549&lt;=672.8,M549&lt;=10),('[1]Pricing Schedule'!$J$105),
IF(AND(I549=110000,R549&gt;504.6,R549&lt;=672.8,M549&gt;10),('[1]Pricing Schedule'!$J$113),
IF(AND(I549=110000,R549&gt;672.8,R549&lt;=841,M549&lt;=10),('[1]Pricing Schedule'!$J$105),
IF(AND(I549=110000,R549&gt;672.8,R549&lt;=841,M549&gt;10),('[1]Pricing Schedule'!$J$113),
IF(AND(I549=110000,R549&gt;1682,R549&lt;=1850.2,M549&lt;=10),('[1]Pricing Schedule'!$J$105),
IF(AND(I549=110000,R549&gt;1682,R549&lt;=1850.2,M549&gt;10),('[1]Pricing Schedule'!$J$113),
IF(AND(I549=110000,R549&gt;2018.4,R549&lt;=2186.6,M549&lt;=10),('[1]Pricing Schedule'!$J$105),
IF(AND(I549=110000,R549&gt;2018.4,R549&lt;=2186.6,M549&gt;10),('[1]Pricing Schedule'!$J$113),999999999)))))))))))))))))))))))))))))))))))))))</f>
        <v>1</v>
      </c>
      <c r="U549" s="40">
        <f t="shared" si="54"/>
        <v>330271.42857142858</v>
      </c>
      <c r="V549" s="41">
        <f t="shared" si="55"/>
        <v>3.0278126216531858</v>
      </c>
      <c r="Y549" s="23">
        <v>337</v>
      </c>
      <c r="Z549" s="23">
        <v>106</v>
      </c>
      <c r="AR549" s="35"/>
    </row>
    <row r="550" spans="1:44">
      <c r="A550" s="23">
        <v>550</v>
      </c>
      <c r="B550" s="23">
        <v>550</v>
      </c>
      <c r="C550" s="23" t="s">
        <v>971</v>
      </c>
      <c r="D550" s="23" t="s">
        <v>168</v>
      </c>
      <c r="E550" s="23" t="s">
        <v>168</v>
      </c>
      <c r="F550" s="23" t="s">
        <v>169</v>
      </c>
      <c r="G550" s="23" t="s">
        <v>170</v>
      </c>
      <c r="H550" s="23" t="s">
        <v>113</v>
      </c>
      <c r="I550" s="13">
        <v>38000</v>
      </c>
      <c r="J550" s="13">
        <v>38000</v>
      </c>
      <c r="K550" s="13">
        <v>20000</v>
      </c>
      <c r="L550" s="24">
        <v>6.4859999999999998</v>
      </c>
      <c r="M550" s="37">
        <f t="shared" si="50"/>
        <v>7</v>
      </c>
      <c r="N550" s="24">
        <v>0.371</v>
      </c>
      <c r="O550" s="13">
        <v>2</v>
      </c>
      <c r="P550" s="36">
        <f t="shared" si="51"/>
        <v>0.371</v>
      </c>
      <c r="Q550" s="38">
        <f t="shared" si="52"/>
        <v>4.2</v>
      </c>
      <c r="R550" s="37">
        <f t="shared" si="53"/>
        <v>4.2</v>
      </c>
      <c r="S550" s="39">
        <f>IF(AND(I550=38000,R550&lt;=4.5,M550&gt;8),'[1]Pricing Schedule'!$F$8+('[1]Pricing Schedule'!$F$9*M550),
IF(AND(I550=38000,R550&lt;=4.5,M550&lt;=8),'[1]Pricing Schedule'!$F$34+('[1]Pricing Schedule'!$F$36*M550),
IF(AND(I550=38000,R550&gt;4.5,R550&lt;=9,M550&gt;8),'[1]Pricing Schedule'!$F$17+('[1]Pricing Schedule'!$F$18*M550),
IF(AND(I550=38000,R550&gt;4.5,R550&lt;=9,M550&lt;=8),'[1]Pricing Schedule'!$F$34+('[1]Pricing Schedule'!$F$36*M550),
IF(AND(I550=38000,R550&gt;9,R550&lt;=12.8,M550&gt;8),'[1]Pricing Schedule'!$F$26+('[1]Pricing Schedule'!$F$27*M550),
IF(AND(I550=38000,R550&gt;9,R550&lt;=12.8,M550&lt;=8),'[1]Pricing Schedule'!$F$34+('[1]Pricing Schedule'!$F$36*M550),
IF(AND(I550=38000,R550&gt;12.8,R550&lt;=22.8),'[1]Pricing Schedule'!$F$34+('[1]Pricing Schedule'!$F$36*M550),
IF(AND(I550=38000,R550&gt;22.8,R550&lt;=30.2),'[1]Pricing Schedule'!$F$43+('[1]Pricing Schedule'!$F$45*M550),
IF(AND(I550=38000,R550&gt;30.2,R550&lt;=45.9),'[1]Pricing Schedule'!$F$52+('[1]Pricing Schedule'!$F$54*M550),
IF(AND(I550=38000,R550&gt;45.9,R550&lt;=123.4),'[1]Pricing Schedule'!$F$96+('[1]Pricing Schedule'!$F$97*M550),
IF(AND(I550=38000,R550&gt;123.4,R550&lt;=168.2,M550&lt;=10),'[1]Pricing Schedule'!$F$103+('[1]Pricing Schedule'!$F$105*M550),
IF(AND(I550=38000,R550&gt;123.4,R550&lt;=168.2,M550&gt;10),'[1]Pricing Schedule'!$F$111+('[1]Pricing Schedule'!$F$113*M550),
IF(AND(I550=38000,R550&gt;157.4,R550&lt;=336.4,M550&lt;=10),('[1]Pricing Schedule'!$F$103+('[1]Pricing Schedule'!$F$105*M550))*2,
IF(AND(I550=38000,R550&gt;157.4,R550&lt;=336.4,M550&gt;10),('[1]Pricing Schedule'!$F$111+('[1]Pricing Schedule'!$F$113*M550))*2,
IF(AND(I550=38000,R550&gt;314.8,R550&lt;=504.6,M550&lt;=10),('[1]Pricing Schedule'!$F$103+('[1]Pricing Schedule'!$F$105*M550))*3,
IF(AND(I550=38000,R550&gt;314.8,R550&lt;=504.6,M550&gt;10),('[1]Pricing Schedule'!$F$111+('[1]Pricing Schedule'!$F$113*M550))*3,
IF(AND(I550=38000,R550&gt;472.2,R550&lt;=672.8,M550&lt;=10),('[1]Pricing Schedule'!$F$103+('[1]Pricing Schedule'!$F$105*M550))*4,
IF(AND(I550=38000,R550&gt;472.2,R550&lt;=672.8,M550&gt;10),('[1]Pricing Schedule'!$F$111+('[1]Pricing Schedule'!$F$113*M550))*4,
IF(AND(I550=110000,R550&lt;=12.8,M550&gt;2),'[1]Pricing Schedule'!$F$62+('[1]Pricing Schedule'!$F$63*M550),
IF(AND(I550=110000,R550&lt;=12.8,M550&lt;=2),'[1]Pricing Schedule'!$F$96+('[1]Pricing Schedule'!$F$97*M550),
IF(AND(I550=110000,R550&gt;12.8,R550&lt;=22.8,M550&gt;3),'[1]Pricing Schedule'!$F$71+('[1]Pricing Schedule'!$F$72*M550),
IF(AND(I550=110000,R550&gt;12.8,R550&lt;=22.8,M550&lt;=3),'[1]Pricing Schedule'!$F$96+('[1]Pricing Schedule'!$F$97*M550),
IF(AND(I550=110000,R550&gt;22.8,R550&lt;=30.2),'[1]Pricing Schedule'!$F$80+('[1]Pricing Schedule'!$F$81*M550),
IF(AND(I550=110000,R550&gt;30.2,R550&lt;=45.9),'[1]Pricing Schedule'!$F$89+('[1]Pricing Schedule'!$F$90*M550),
IF(AND(I550=110000,R550&gt;45.9,R550&lt;=123.4),'[1]Pricing Schedule'!$F$96+('[1]Pricing Schedule'!$F$97*M550),
IF(AND(I550=110000,R550&gt;123.4,R550&lt;=168.2,M550&lt;=10),'[1]Pricing Schedule'!$F$103+('[1]Pricing Schedule'!$F$105*M550),
IF(AND(I550=110000,R550&gt;123.4,R550&lt;=168.2,M550&gt;10),'[1]Pricing Schedule'!$F$111+('[1]Pricing Schedule'!$F$113*M550),
IF(AND(I550=110000,R550&gt;168.2,R550&lt;=336.4,M550&lt;=10),('[1]Pricing Schedule'!$F$103+('[1]Pricing Schedule'!$F$105*M550))*2,
IF(AND(I550=110000,R550&gt;168.2,R550&lt;=336.4,M550&gt;10),('[1]Pricing Schedule'!$F$111+('[1]Pricing Schedule'!$F$113*M550))*2,
IF(AND(I550=110000,R550&gt;336.4,R550&lt;=504.6,M550&lt;=10),('[1]Pricing Schedule'!$F$103+('[1]Pricing Schedule'!$F$105*M550))*3,
IF(AND(I550=110000,R550&gt;336.4,R550&lt;=504.6,M550&gt;10),('[1]Pricing Schedule'!$F$111+('[1]Pricing Schedule'!$F$113*M550))*3,
IF(AND(I550=110000,R550&gt;504.6,R550&lt;=672.8,M550&lt;=10),('[1]Pricing Schedule'!$F$103+('[1]Pricing Schedule'!$F$105*M550))*4,
IF(AND(I550=110000,R550&gt;504.6,R550&lt;=672.8,M550&gt;10),('[1]Pricing Schedule'!$F$111+('[1]Pricing Schedule'!$F$113*M550))*4,
IF(AND(I550=110000,R550&gt;672.8,R550&lt;=841,M550&lt;=10),('[1]Pricing Schedule'!$F$103+('[1]Pricing Schedule'!$F$105*M550))*5,
IF(AND(I550=110000,R550&gt;672.8,R550&lt;=841,M550&gt;10),('[1]Pricing Schedule'!$F$111+('[1]Pricing Schedule'!$F$113*M550))*5,
IF(AND(I550=110000,R550&gt;672.8,R550&lt;=841,M550&lt;=10),('[1]Pricing Schedule'!$F$103+('[1]Pricing Schedule'!$F$105*M550))*5,
IF(AND(I550=110000,R550&gt;672.8,R550&lt;=841,M550&gt;10),('[1]Pricing Schedule'!$F$111+('[1]Pricing Schedule'!$F$113*M550))*5,
IF(AND(I550=110000,R550&gt;1345.6,R550&lt;=1513.8,M550&lt;=10),('[1]Pricing Schedule'!$F$103+('[1]Pricing Schedule'!$F$105*M550))*9,
IF(AND(I550=110000,R550&gt;1345.6,R550&lt;=1513.8,M550&gt;10),('[1]Pricing Schedule'!$F$111+('[1]Pricing Schedule'!$F$113*M550))*9,
9999999999)))))))))))))))))))))))))))))))))))))))</f>
        <v>839680</v>
      </c>
      <c r="T550" s="21">
        <f>IF(AND(I550=38000,R550&lt;=4.5,M550&gt;8),'[1]Pricing Schedule'!$J$9,
IF(AND(I550=38000,R550&lt;=4.5,M550&lt;=8),'[1]Pricing Schedule'!$J$36,
IF(AND(I550=38000,R550&gt;4.5,R550&lt;=9,M550&gt;8),'[1]Pricing Schedule'!$J$18,
IF(AND(I550=38000,R550&gt;4.5,R550&lt;=9,M550&lt;=8),'[1]Pricing Schedule'!$J$36,
IF(AND(I550=38000,R550&gt;9,R550&lt;=12.8,M550&gt;8),'[1]Pricing Schedule'!$J$27,
IF(AND(I550=38000,R550&gt;9,R550&lt;=12.8,M550&lt;=8),'[1]Pricing Schedule'!$J$36,
IF(AND(I550=38000,R550&gt;12.8,R550&lt;=22.8),'[1]Pricing Schedule'!$J$36,
IF(AND(I550=38000,R550&gt;22.8,R550&lt;=30.2),'[1]Pricing Schedule'!$J$45,
IF(AND(I550=38000,R550&gt;30.2,R550&lt;=45.9),'[1]Pricing Schedule'!$J$54,
IF(AND(I550=38000,R550&gt;45.9,R550&lt;=123.4),'[1]Pricing Schedule'!$J$97,
IF(AND(I550=38000,R550&gt;123.4,R550&lt;=168.2,M550&lt;=10),'[1]Pricing Schedule'!$J$105,
IF(AND(I550=38000,R550&gt;123.4,R550&lt;=168.2,M550&gt;10),'[1]Pricing Schedule'!$J$113,
IF(AND(I550=38000,R550&gt;168.2,R550&lt;=336.4,M550&lt;=10),('[1]Pricing Schedule'!$J$105),
IF(AND(I550=38000,R550&gt;168.2,R550&lt;=336.4,M550&gt;10),('[1]Pricing Schedule'!$J$113),
IF(AND(I550=38000,R550&gt;336.4,R550&lt;=504.6,M550&lt;=10),('[1]Pricing Schedule'!$J$105),
IF(AND(I550=38000,R550&gt;336.4,R550&lt;=504.6,M550&gt;10),('[1]Pricing Schedule'!$J$113),
IF(AND(I550=38000,R550&gt;504.6,R550&lt;=672.8,M550&lt;=10),('[1]Pricing Schedule'!$J$105),
IF(AND(I550=38000,R550&gt;504.6,R550&lt;=672.8,M550&gt;10),('[1]Pricing Schedule'!$J$113),
IF(AND(I550=110000,R550&lt;=12.8,M550&gt;2),'[1]Pricing Schedule'!$J$63,
IF(AND(I550=110000,R550&lt;=12.8,M550&lt;=2),'[1]Pricing Schedule'!$J$97,
IF(AND(I550=110000,R550&gt;12.8,R550&lt;=22.8,M550&gt;3),'[1]Pricing Schedule'!$J$72,
IF(AND(I550=110000,R550&gt;12.8,R550&lt;=22.8,M550&lt;=3),'[1]Pricing Schedule'!$J$97,
IF(AND(I550=110000,R550&gt;22.8,R550&lt;=30.2),'[1]Pricing Schedule'!$J$81,
IF(AND(I550=110000,R550&gt;30.2,R550&lt;=45.9),'[1]Pricing Schedule'!$J$90,
IF(AND(I550=110000,R550&gt;45.9,R550&lt;=123.4),'[1]Pricing Schedule'!$J$97,
IF(AND(I550=110000,R550&gt;123.4,R550&lt;=168.2,M550&lt;=10),'[1]Pricing Schedule'!$J$105,
IF(AND(I550=110000,R550&gt;123.4,R550&lt;=168.2,M550&gt;10),'[1]Pricing Schedule'!$J$113,
IF(AND(I550=110000,R550&gt;168.2,R550&lt;=336.2,M550&lt;=10),('[1]Pricing Schedule'!$J$105),
IF(AND(I550=110000,R550&gt;168.2,R550&lt;=336.2,M550&gt;10),('[1]Pricing Schedule'!$J$113),
IF(AND(I550=110000,R550&gt;336.4,R550&lt;=504.6,M550&lt;=10),('[1]Pricing Schedule'!$J$105),
IF(AND(I550=110000,R550&gt;336.4,R550&lt;=504.6,M550&gt;10),('[1]Pricing Schedule'!$J$113),
IF(AND(I550=110000,R550&gt;504.6,R550&lt;=672.8,M550&lt;=10),('[1]Pricing Schedule'!$J$105),
IF(AND(I550=110000,R550&gt;504.6,R550&lt;=672.8,M550&gt;10),('[1]Pricing Schedule'!$J$113),
IF(AND(I550=110000,R550&gt;672.8,R550&lt;=841,M550&lt;=10),('[1]Pricing Schedule'!$J$105),
IF(AND(I550=110000,R550&gt;672.8,R550&lt;=841,M550&gt;10),('[1]Pricing Schedule'!$J$113),
IF(AND(I550=110000,R550&gt;1682,R550&lt;=1850.2,M550&lt;=10),('[1]Pricing Schedule'!$J$105),
IF(AND(I550=110000,R550&gt;1682,R550&lt;=1850.2,M550&gt;10),('[1]Pricing Schedule'!$J$113),
IF(AND(I550=110000,R550&gt;2018.4,R550&lt;=2186.6,M550&lt;=10),('[1]Pricing Schedule'!$J$105),
IF(AND(I550=110000,R550&gt;2018.4,R550&lt;=2186.6,M550&gt;10),('[1]Pricing Schedule'!$J$113),999999999)))))))))))))))))))))))))))))))))))))))</f>
        <v>4</v>
      </c>
      <c r="U550" s="40">
        <f t="shared" si="54"/>
        <v>199923.80952380953</v>
      </c>
      <c r="V550" s="41">
        <f t="shared" si="55"/>
        <v>5.0019054878048781</v>
      </c>
      <c r="Y550" s="23">
        <v>639</v>
      </c>
      <c r="Z550" s="23">
        <v>642</v>
      </c>
      <c r="AR550" s="35"/>
    </row>
    <row r="551" spans="1:44">
      <c r="A551" s="23">
        <v>551</v>
      </c>
      <c r="B551" s="23">
        <v>551</v>
      </c>
      <c r="C551" s="23" t="s">
        <v>972</v>
      </c>
      <c r="D551" s="23" t="s">
        <v>168</v>
      </c>
      <c r="E551" s="23" t="s">
        <v>168</v>
      </c>
      <c r="F551" s="23" t="s">
        <v>169</v>
      </c>
      <c r="G551" s="23" t="s">
        <v>170</v>
      </c>
      <c r="H551" s="23" t="s">
        <v>113</v>
      </c>
      <c r="I551" s="13">
        <v>38000</v>
      </c>
      <c r="J551" s="13">
        <v>38000</v>
      </c>
      <c r="K551" s="13">
        <v>20000</v>
      </c>
      <c r="L551" s="24">
        <v>5.2850000000000001</v>
      </c>
      <c r="M551" s="37">
        <f t="shared" si="50"/>
        <v>6</v>
      </c>
      <c r="N551" s="24">
        <v>0.40600000000000003</v>
      </c>
      <c r="O551" s="13">
        <v>2</v>
      </c>
      <c r="P551" s="36">
        <f t="shared" si="51"/>
        <v>0.40600000000000003</v>
      </c>
      <c r="Q551" s="38">
        <f t="shared" si="52"/>
        <v>4.2</v>
      </c>
      <c r="R551" s="37">
        <f t="shared" si="53"/>
        <v>4.2</v>
      </c>
      <c r="S551" s="39">
        <f>IF(AND(I551=38000,R551&lt;=4.5,M551&gt;8),'[1]Pricing Schedule'!$F$8+('[1]Pricing Schedule'!$F$9*M551),
IF(AND(I551=38000,R551&lt;=4.5,M551&lt;=8),'[1]Pricing Schedule'!$F$34+('[1]Pricing Schedule'!$F$36*M551),
IF(AND(I551=38000,R551&gt;4.5,R551&lt;=9,M551&gt;8),'[1]Pricing Schedule'!$F$17+('[1]Pricing Schedule'!$F$18*M551),
IF(AND(I551=38000,R551&gt;4.5,R551&lt;=9,M551&lt;=8),'[1]Pricing Schedule'!$F$34+('[1]Pricing Schedule'!$F$36*M551),
IF(AND(I551=38000,R551&gt;9,R551&lt;=12.8,M551&gt;8),'[1]Pricing Schedule'!$F$26+('[1]Pricing Schedule'!$F$27*M551),
IF(AND(I551=38000,R551&gt;9,R551&lt;=12.8,M551&lt;=8),'[1]Pricing Schedule'!$F$34+('[1]Pricing Schedule'!$F$36*M551),
IF(AND(I551=38000,R551&gt;12.8,R551&lt;=22.8),'[1]Pricing Schedule'!$F$34+('[1]Pricing Schedule'!$F$36*M551),
IF(AND(I551=38000,R551&gt;22.8,R551&lt;=30.2),'[1]Pricing Schedule'!$F$43+('[1]Pricing Schedule'!$F$45*M551),
IF(AND(I551=38000,R551&gt;30.2,R551&lt;=45.9),'[1]Pricing Schedule'!$F$52+('[1]Pricing Schedule'!$F$54*M551),
IF(AND(I551=38000,R551&gt;45.9,R551&lt;=123.4),'[1]Pricing Schedule'!$F$96+('[1]Pricing Schedule'!$F$97*M551),
IF(AND(I551=38000,R551&gt;123.4,R551&lt;=168.2,M551&lt;=10),'[1]Pricing Schedule'!$F$103+('[1]Pricing Schedule'!$F$105*M551),
IF(AND(I551=38000,R551&gt;123.4,R551&lt;=168.2,M551&gt;10),'[1]Pricing Schedule'!$F$111+('[1]Pricing Schedule'!$F$113*M551),
IF(AND(I551=38000,R551&gt;157.4,R551&lt;=336.4,M551&lt;=10),('[1]Pricing Schedule'!$F$103+('[1]Pricing Schedule'!$F$105*M551))*2,
IF(AND(I551=38000,R551&gt;157.4,R551&lt;=336.4,M551&gt;10),('[1]Pricing Schedule'!$F$111+('[1]Pricing Schedule'!$F$113*M551))*2,
IF(AND(I551=38000,R551&gt;314.8,R551&lt;=504.6,M551&lt;=10),('[1]Pricing Schedule'!$F$103+('[1]Pricing Schedule'!$F$105*M551))*3,
IF(AND(I551=38000,R551&gt;314.8,R551&lt;=504.6,M551&gt;10),('[1]Pricing Schedule'!$F$111+('[1]Pricing Schedule'!$F$113*M551))*3,
IF(AND(I551=38000,R551&gt;472.2,R551&lt;=672.8,M551&lt;=10),('[1]Pricing Schedule'!$F$103+('[1]Pricing Schedule'!$F$105*M551))*4,
IF(AND(I551=38000,R551&gt;472.2,R551&lt;=672.8,M551&gt;10),('[1]Pricing Schedule'!$F$111+('[1]Pricing Schedule'!$F$113*M551))*4,
IF(AND(I551=110000,R551&lt;=12.8,M551&gt;2),'[1]Pricing Schedule'!$F$62+('[1]Pricing Schedule'!$F$63*M551),
IF(AND(I551=110000,R551&lt;=12.8,M551&lt;=2),'[1]Pricing Schedule'!$F$96+('[1]Pricing Schedule'!$F$97*M551),
IF(AND(I551=110000,R551&gt;12.8,R551&lt;=22.8,M551&gt;3),'[1]Pricing Schedule'!$F$71+('[1]Pricing Schedule'!$F$72*M551),
IF(AND(I551=110000,R551&gt;12.8,R551&lt;=22.8,M551&lt;=3),'[1]Pricing Schedule'!$F$96+('[1]Pricing Schedule'!$F$97*M551),
IF(AND(I551=110000,R551&gt;22.8,R551&lt;=30.2),'[1]Pricing Schedule'!$F$80+('[1]Pricing Schedule'!$F$81*M551),
IF(AND(I551=110000,R551&gt;30.2,R551&lt;=45.9),'[1]Pricing Schedule'!$F$89+('[1]Pricing Schedule'!$F$90*M551),
IF(AND(I551=110000,R551&gt;45.9,R551&lt;=123.4),'[1]Pricing Schedule'!$F$96+('[1]Pricing Schedule'!$F$97*M551),
IF(AND(I551=110000,R551&gt;123.4,R551&lt;=168.2,M551&lt;=10),'[1]Pricing Schedule'!$F$103+('[1]Pricing Schedule'!$F$105*M551),
IF(AND(I551=110000,R551&gt;123.4,R551&lt;=168.2,M551&gt;10),'[1]Pricing Schedule'!$F$111+('[1]Pricing Schedule'!$F$113*M551),
IF(AND(I551=110000,R551&gt;168.2,R551&lt;=336.4,M551&lt;=10),('[1]Pricing Schedule'!$F$103+('[1]Pricing Schedule'!$F$105*M551))*2,
IF(AND(I551=110000,R551&gt;168.2,R551&lt;=336.4,M551&gt;10),('[1]Pricing Schedule'!$F$111+('[1]Pricing Schedule'!$F$113*M551))*2,
IF(AND(I551=110000,R551&gt;336.4,R551&lt;=504.6,M551&lt;=10),('[1]Pricing Schedule'!$F$103+('[1]Pricing Schedule'!$F$105*M551))*3,
IF(AND(I551=110000,R551&gt;336.4,R551&lt;=504.6,M551&gt;10),('[1]Pricing Schedule'!$F$111+('[1]Pricing Schedule'!$F$113*M551))*3,
IF(AND(I551=110000,R551&gt;504.6,R551&lt;=672.8,M551&lt;=10),('[1]Pricing Schedule'!$F$103+('[1]Pricing Schedule'!$F$105*M551))*4,
IF(AND(I551=110000,R551&gt;504.6,R551&lt;=672.8,M551&gt;10),('[1]Pricing Schedule'!$F$111+('[1]Pricing Schedule'!$F$113*M551))*4,
IF(AND(I551=110000,R551&gt;672.8,R551&lt;=841,M551&lt;=10),('[1]Pricing Schedule'!$F$103+('[1]Pricing Schedule'!$F$105*M551))*5,
IF(AND(I551=110000,R551&gt;672.8,R551&lt;=841,M551&gt;10),('[1]Pricing Schedule'!$F$111+('[1]Pricing Schedule'!$F$113*M551))*5,
IF(AND(I551=110000,R551&gt;672.8,R551&lt;=841,M551&lt;=10),('[1]Pricing Schedule'!$F$103+('[1]Pricing Schedule'!$F$105*M551))*5,
IF(AND(I551=110000,R551&gt;672.8,R551&lt;=841,M551&gt;10),('[1]Pricing Schedule'!$F$111+('[1]Pricing Schedule'!$F$113*M551))*5,
IF(AND(I551=110000,R551&gt;1345.6,R551&lt;=1513.8,M551&lt;=10),('[1]Pricing Schedule'!$F$103+('[1]Pricing Schedule'!$F$105*M551))*9,
IF(AND(I551=110000,R551&gt;1345.6,R551&lt;=1513.8,M551&gt;10),('[1]Pricing Schedule'!$F$111+('[1]Pricing Schedule'!$F$113*M551))*9,
9999999999)))))))))))))))))))))))))))))))))))))))</f>
        <v>769410</v>
      </c>
      <c r="T551" s="21">
        <f>IF(AND(I551=38000,R551&lt;=4.5,M551&gt;8),'[1]Pricing Schedule'!$J$9,
IF(AND(I551=38000,R551&lt;=4.5,M551&lt;=8),'[1]Pricing Schedule'!$J$36,
IF(AND(I551=38000,R551&gt;4.5,R551&lt;=9,M551&gt;8),'[1]Pricing Schedule'!$J$18,
IF(AND(I551=38000,R551&gt;4.5,R551&lt;=9,M551&lt;=8),'[1]Pricing Schedule'!$J$36,
IF(AND(I551=38000,R551&gt;9,R551&lt;=12.8,M551&gt;8),'[1]Pricing Schedule'!$J$27,
IF(AND(I551=38000,R551&gt;9,R551&lt;=12.8,M551&lt;=8),'[1]Pricing Schedule'!$J$36,
IF(AND(I551=38000,R551&gt;12.8,R551&lt;=22.8),'[1]Pricing Schedule'!$J$36,
IF(AND(I551=38000,R551&gt;22.8,R551&lt;=30.2),'[1]Pricing Schedule'!$J$45,
IF(AND(I551=38000,R551&gt;30.2,R551&lt;=45.9),'[1]Pricing Schedule'!$J$54,
IF(AND(I551=38000,R551&gt;45.9,R551&lt;=123.4),'[1]Pricing Schedule'!$J$97,
IF(AND(I551=38000,R551&gt;123.4,R551&lt;=168.2,M551&lt;=10),'[1]Pricing Schedule'!$J$105,
IF(AND(I551=38000,R551&gt;123.4,R551&lt;=168.2,M551&gt;10),'[1]Pricing Schedule'!$J$113,
IF(AND(I551=38000,R551&gt;168.2,R551&lt;=336.4,M551&lt;=10),('[1]Pricing Schedule'!$J$105),
IF(AND(I551=38000,R551&gt;168.2,R551&lt;=336.4,M551&gt;10),('[1]Pricing Schedule'!$J$113),
IF(AND(I551=38000,R551&gt;336.4,R551&lt;=504.6,M551&lt;=10),('[1]Pricing Schedule'!$J$105),
IF(AND(I551=38000,R551&gt;336.4,R551&lt;=504.6,M551&gt;10),('[1]Pricing Schedule'!$J$113),
IF(AND(I551=38000,R551&gt;504.6,R551&lt;=672.8,M551&lt;=10),('[1]Pricing Schedule'!$J$105),
IF(AND(I551=38000,R551&gt;504.6,R551&lt;=672.8,M551&gt;10),('[1]Pricing Schedule'!$J$113),
IF(AND(I551=110000,R551&lt;=12.8,M551&gt;2),'[1]Pricing Schedule'!$J$63,
IF(AND(I551=110000,R551&lt;=12.8,M551&lt;=2),'[1]Pricing Schedule'!$J$97,
IF(AND(I551=110000,R551&gt;12.8,R551&lt;=22.8,M551&gt;3),'[1]Pricing Schedule'!$J$72,
IF(AND(I551=110000,R551&gt;12.8,R551&lt;=22.8,M551&lt;=3),'[1]Pricing Schedule'!$J$97,
IF(AND(I551=110000,R551&gt;22.8,R551&lt;=30.2),'[1]Pricing Schedule'!$J$81,
IF(AND(I551=110000,R551&gt;30.2,R551&lt;=45.9),'[1]Pricing Schedule'!$J$90,
IF(AND(I551=110000,R551&gt;45.9,R551&lt;=123.4),'[1]Pricing Schedule'!$J$97,
IF(AND(I551=110000,R551&gt;123.4,R551&lt;=168.2,M551&lt;=10),'[1]Pricing Schedule'!$J$105,
IF(AND(I551=110000,R551&gt;123.4,R551&lt;=168.2,M551&gt;10),'[1]Pricing Schedule'!$J$113,
IF(AND(I551=110000,R551&gt;168.2,R551&lt;=336.2,M551&lt;=10),('[1]Pricing Schedule'!$J$105),
IF(AND(I551=110000,R551&gt;168.2,R551&lt;=336.2,M551&gt;10),('[1]Pricing Schedule'!$J$113),
IF(AND(I551=110000,R551&gt;336.4,R551&lt;=504.6,M551&lt;=10),('[1]Pricing Schedule'!$J$105),
IF(AND(I551=110000,R551&gt;336.4,R551&lt;=504.6,M551&gt;10),('[1]Pricing Schedule'!$J$113),
IF(AND(I551=110000,R551&gt;504.6,R551&lt;=672.8,M551&lt;=10),('[1]Pricing Schedule'!$J$105),
IF(AND(I551=110000,R551&gt;504.6,R551&lt;=672.8,M551&gt;10),('[1]Pricing Schedule'!$J$113),
IF(AND(I551=110000,R551&gt;672.8,R551&lt;=841,M551&lt;=10),('[1]Pricing Schedule'!$J$105),
IF(AND(I551=110000,R551&gt;672.8,R551&lt;=841,M551&gt;10),('[1]Pricing Schedule'!$J$113),
IF(AND(I551=110000,R551&gt;1682,R551&lt;=1850.2,M551&lt;=10),('[1]Pricing Schedule'!$J$105),
IF(AND(I551=110000,R551&gt;1682,R551&lt;=1850.2,M551&gt;10),('[1]Pricing Schedule'!$J$113),
IF(AND(I551=110000,R551&gt;2018.4,R551&lt;=2186.6,M551&lt;=10),('[1]Pricing Schedule'!$J$105),
IF(AND(I551=110000,R551&gt;2018.4,R551&lt;=2186.6,M551&gt;10),('[1]Pricing Schedule'!$J$113),999999999)))))))))))))))))))))))))))))))))))))))</f>
        <v>4</v>
      </c>
      <c r="U551" s="40">
        <f t="shared" si="54"/>
        <v>183192.85714285713</v>
      </c>
      <c r="V551" s="41">
        <f t="shared" si="55"/>
        <v>5.4587281163488903</v>
      </c>
      <c r="Y551" s="23">
        <v>494</v>
      </c>
      <c r="Z551" s="23">
        <v>642</v>
      </c>
      <c r="AR551" s="35"/>
    </row>
    <row r="552" spans="1:44">
      <c r="A552" s="23">
        <v>552</v>
      </c>
      <c r="B552" s="23">
        <v>552</v>
      </c>
      <c r="C552" s="23" t="s">
        <v>973</v>
      </c>
      <c r="D552" s="23" t="s">
        <v>168</v>
      </c>
      <c r="E552" s="23" t="s">
        <v>168</v>
      </c>
      <c r="F552" s="23" t="s">
        <v>257</v>
      </c>
      <c r="G552" s="23" t="s">
        <v>258</v>
      </c>
      <c r="H552" s="23" t="s">
        <v>113</v>
      </c>
      <c r="I552" s="13">
        <v>38000</v>
      </c>
      <c r="J552" s="13">
        <v>38000</v>
      </c>
      <c r="K552" s="13">
        <v>20000</v>
      </c>
      <c r="L552" s="24">
        <v>12.324999999999999</v>
      </c>
      <c r="M552" s="37">
        <f t="shared" si="50"/>
        <v>13</v>
      </c>
      <c r="N552" s="24">
        <v>0.11</v>
      </c>
      <c r="O552" s="13">
        <v>2</v>
      </c>
      <c r="P552" s="36">
        <f t="shared" si="51"/>
        <v>0.11</v>
      </c>
      <c r="Q552" s="38">
        <f t="shared" si="52"/>
        <v>4.2</v>
      </c>
      <c r="R552" s="37">
        <f t="shared" si="53"/>
        <v>4.2</v>
      </c>
      <c r="S552" s="39">
        <f>IF(AND(I552=38000,R552&lt;=4.5,M552&gt;8),'[1]Pricing Schedule'!$F$8+('[1]Pricing Schedule'!$F$9*M552),
IF(AND(I552=38000,R552&lt;=4.5,M552&lt;=8),'[1]Pricing Schedule'!$F$34+('[1]Pricing Schedule'!$F$36*M552),
IF(AND(I552=38000,R552&gt;4.5,R552&lt;=9,M552&gt;8),'[1]Pricing Schedule'!$F$17+('[1]Pricing Schedule'!$F$18*M552),
IF(AND(I552=38000,R552&gt;4.5,R552&lt;=9,M552&lt;=8),'[1]Pricing Schedule'!$F$34+('[1]Pricing Schedule'!$F$36*M552),
IF(AND(I552=38000,R552&gt;9,R552&lt;=12.8,M552&gt;8),'[1]Pricing Schedule'!$F$26+('[1]Pricing Schedule'!$F$27*M552),
IF(AND(I552=38000,R552&gt;9,R552&lt;=12.8,M552&lt;=8),'[1]Pricing Schedule'!$F$34+('[1]Pricing Schedule'!$F$36*M552),
IF(AND(I552=38000,R552&gt;12.8,R552&lt;=22.8),'[1]Pricing Schedule'!$F$34+('[1]Pricing Schedule'!$F$36*M552),
IF(AND(I552=38000,R552&gt;22.8,R552&lt;=30.2),'[1]Pricing Schedule'!$F$43+('[1]Pricing Schedule'!$F$45*M552),
IF(AND(I552=38000,R552&gt;30.2,R552&lt;=45.9),'[1]Pricing Schedule'!$F$52+('[1]Pricing Schedule'!$F$54*M552),
IF(AND(I552=38000,R552&gt;45.9,R552&lt;=123.4),'[1]Pricing Schedule'!$F$96+('[1]Pricing Schedule'!$F$97*M552),
IF(AND(I552=38000,R552&gt;123.4,R552&lt;=168.2,M552&lt;=10),'[1]Pricing Schedule'!$F$103+('[1]Pricing Schedule'!$F$105*M552),
IF(AND(I552=38000,R552&gt;123.4,R552&lt;=168.2,M552&gt;10),'[1]Pricing Schedule'!$F$111+('[1]Pricing Schedule'!$F$113*M552),
IF(AND(I552=38000,R552&gt;157.4,R552&lt;=336.4,M552&lt;=10),('[1]Pricing Schedule'!$F$103+('[1]Pricing Schedule'!$F$105*M552))*2,
IF(AND(I552=38000,R552&gt;157.4,R552&lt;=336.4,M552&gt;10),('[1]Pricing Schedule'!$F$111+('[1]Pricing Schedule'!$F$113*M552))*2,
IF(AND(I552=38000,R552&gt;314.8,R552&lt;=504.6,M552&lt;=10),('[1]Pricing Schedule'!$F$103+('[1]Pricing Schedule'!$F$105*M552))*3,
IF(AND(I552=38000,R552&gt;314.8,R552&lt;=504.6,M552&gt;10),('[1]Pricing Schedule'!$F$111+('[1]Pricing Schedule'!$F$113*M552))*3,
IF(AND(I552=38000,R552&gt;472.2,R552&lt;=672.8,M552&lt;=10),('[1]Pricing Schedule'!$F$103+('[1]Pricing Schedule'!$F$105*M552))*4,
IF(AND(I552=38000,R552&gt;472.2,R552&lt;=672.8,M552&gt;10),('[1]Pricing Schedule'!$F$111+('[1]Pricing Schedule'!$F$113*M552))*4,
IF(AND(I552=110000,R552&lt;=12.8,M552&gt;2),'[1]Pricing Schedule'!$F$62+('[1]Pricing Schedule'!$F$63*M552),
IF(AND(I552=110000,R552&lt;=12.8,M552&lt;=2),'[1]Pricing Schedule'!$F$96+('[1]Pricing Schedule'!$F$97*M552),
IF(AND(I552=110000,R552&gt;12.8,R552&lt;=22.8,M552&gt;3),'[1]Pricing Schedule'!$F$71+('[1]Pricing Schedule'!$F$72*M552),
IF(AND(I552=110000,R552&gt;12.8,R552&lt;=22.8,M552&lt;=3),'[1]Pricing Schedule'!$F$96+('[1]Pricing Schedule'!$F$97*M552),
IF(AND(I552=110000,R552&gt;22.8,R552&lt;=30.2),'[1]Pricing Schedule'!$F$80+('[1]Pricing Schedule'!$F$81*M552),
IF(AND(I552=110000,R552&gt;30.2,R552&lt;=45.9),'[1]Pricing Schedule'!$F$89+('[1]Pricing Schedule'!$F$90*M552),
IF(AND(I552=110000,R552&gt;45.9,R552&lt;=123.4),'[1]Pricing Schedule'!$F$96+('[1]Pricing Schedule'!$F$97*M552),
IF(AND(I552=110000,R552&gt;123.4,R552&lt;=168.2,M552&lt;=10),'[1]Pricing Schedule'!$F$103+('[1]Pricing Schedule'!$F$105*M552),
IF(AND(I552=110000,R552&gt;123.4,R552&lt;=168.2,M552&gt;10),'[1]Pricing Schedule'!$F$111+('[1]Pricing Schedule'!$F$113*M552),
IF(AND(I552=110000,R552&gt;168.2,R552&lt;=336.4,M552&lt;=10),('[1]Pricing Schedule'!$F$103+('[1]Pricing Schedule'!$F$105*M552))*2,
IF(AND(I552=110000,R552&gt;168.2,R552&lt;=336.4,M552&gt;10),('[1]Pricing Schedule'!$F$111+('[1]Pricing Schedule'!$F$113*M552))*2,
IF(AND(I552=110000,R552&gt;336.4,R552&lt;=504.6,M552&lt;=10),('[1]Pricing Schedule'!$F$103+('[1]Pricing Schedule'!$F$105*M552))*3,
IF(AND(I552=110000,R552&gt;336.4,R552&lt;=504.6,M552&gt;10),('[1]Pricing Schedule'!$F$111+('[1]Pricing Schedule'!$F$113*M552))*3,
IF(AND(I552=110000,R552&gt;504.6,R552&lt;=672.8,M552&lt;=10),('[1]Pricing Schedule'!$F$103+('[1]Pricing Schedule'!$F$105*M552))*4,
IF(AND(I552=110000,R552&gt;504.6,R552&lt;=672.8,M552&gt;10),('[1]Pricing Schedule'!$F$111+('[1]Pricing Schedule'!$F$113*M552))*4,
IF(AND(I552=110000,R552&gt;672.8,R552&lt;=841,M552&lt;=10),('[1]Pricing Schedule'!$F$103+('[1]Pricing Schedule'!$F$105*M552))*5,
IF(AND(I552=110000,R552&gt;672.8,R552&lt;=841,M552&gt;10),('[1]Pricing Schedule'!$F$111+('[1]Pricing Schedule'!$F$113*M552))*5,
IF(AND(I552=110000,R552&gt;672.8,R552&lt;=841,M552&lt;=10),('[1]Pricing Schedule'!$F$103+('[1]Pricing Schedule'!$F$105*M552))*5,
IF(AND(I552=110000,R552&gt;672.8,R552&lt;=841,M552&gt;10),('[1]Pricing Schedule'!$F$111+('[1]Pricing Schedule'!$F$113*M552))*5,
IF(AND(I552=110000,R552&gt;1345.6,R552&lt;=1513.8,M552&lt;=10),('[1]Pricing Schedule'!$F$103+('[1]Pricing Schedule'!$F$105*M552))*9,
IF(AND(I552=110000,R552&gt;1345.6,R552&lt;=1513.8,M552&gt;10),('[1]Pricing Schedule'!$F$111+('[1]Pricing Schedule'!$F$113*M552))*9,
9999999999)))))))))))))))))))))))))))))))))))))))</f>
        <v>1545240</v>
      </c>
      <c r="T552" s="21">
        <f>IF(AND(I552=38000,R552&lt;=4.5,M552&gt;8),'[1]Pricing Schedule'!$J$9,
IF(AND(I552=38000,R552&lt;=4.5,M552&lt;=8),'[1]Pricing Schedule'!$J$36,
IF(AND(I552=38000,R552&gt;4.5,R552&lt;=9,M552&gt;8),'[1]Pricing Schedule'!$J$18,
IF(AND(I552=38000,R552&gt;4.5,R552&lt;=9,M552&lt;=8),'[1]Pricing Schedule'!$J$36,
IF(AND(I552=38000,R552&gt;9,R552&lt;=12.8,M552&gt;8),'[1]Pricing Schedule'!$J$27,
IF(AND(I552=38000,R552&gt;9,R552&lt;=12.8,M552&lt;=8),'[1]Pricing Schedule'!$J$36,
IF(AND(I552=38000,R552&gt;12.8,R552&lt;=22.8),'[1]Pricing Schedule'!$J$36,
IF(AND(I552=38000,R552&gt;22.8,R552&lt;=30.2),'[1]Pricing Schedule'!$J$45,
IF(AND(I552=38000,R552&gt;30.2,R552&lt;=45.9),'[1]Pricing Schedule'!$J$54,
IF(AND(I552=38000,R552&gt;45.9,R552&lt;=123.4),'[1]Pricing Schedule'!$J$97,
IF(AND(I552=38000,R552&gt;123.4,R552&lt;=168.2,M552&lt;=10),'[1]Pricing Schedule'!$J$105,
IF(AND(I552=38000,R552&gt;123.4,R552&lt;=168.2,M552&gt;10),'[1]Pricing Schedule'!$J$113,
IF(AND(I552=38000,R552&gt;168.2,R552&lt;=336.4,M552&lt;=10),('[1]Pricing Schedule'!$J$105),
IF(AND(I552=38000,R552&gt;168.2,R552&lt;=336.4,M552&gt;10),('[1]Pricing Schedule'!$J$113),
IF(AND(I552=38000,R552&gt;336.4,R552&lt;=504.6,M552&lt;=10),('[1]Pricing Schedule'!$J$105),
IF(AND(I552=38000,R552&gt;336.4,R552&lt;=504.6,M552&gt;10),('[1]Pricing Schedule'!$J$113),
IF(AND(I552=38000,R552&gt;504.6,R552&lt;=672.8,M552&lt;=10),('[1]Pricing Schedule'!$J$105),
IF(AND(I552=38000,R552&gt;504.6,R552&lt;=672.8,M552&gt;10),('[1]Pricing Schedule'!$J$113),
IF(AND(I552=110000,R552&lt;=12.8,M552&gt;2),'[1]Pricing Schedule'!$J$63,
IF(AND(I552=110000,R552&lt;=12.8,M552&lt;=2),'[1]Pricing Schedule'!$J$97,
IF(AND(I552=110000,R552&gt;12.8,R552&lt;=22.8,M552&gt;3),'[1]Pricing Schedule'!$J$72,
IF(AND(I552=110000,R552&gt;12.8,R552&lt;=22.8,M552&lt;=3),'[1]Pricing Schedule'!$J$97,
IF(AND(I552=110000,R552&gt;22.8,R552&lt;=30.2),'[1]Pricing Schedule'!$J$81,
IF(AND(I552=110000,R552&gt;30.2,R552&lt;=45.9),'[1]Pricing Schedule'!$J$90,
IF(AND(I552=110000,R552&gt;45.9,R552&lt;=123.4),'[1]Pricing Schedule'!$J$97,
IF(AND(I552=110000,R552&gt;123.4,R552&lt;=168.2,M552&lt;=10),'[1]Pricing Schedule'!$J$105,
IF(AND(I552=110000,R552&gt;123.4,R552&lt;=168.2,M552&gt;10),'[1]Pricing Schedule'!$J$113,
IF(AND(I552=110000,R552&gt;168.2,R552&lt;=336.2,M552&lt;=10),('[1]Pricing Schedule'!$J$105),
IF(AND(I552=110000,R552&gt;168.2,R552&lt;=336.2,M552&gt;10),('[1]Pricing Schedule'!$J$113),
IF(AND(I552=110000,R552&gt;336.4,R552&lt;=504.6,M552&lt;=10),('[1]Pricing Schedule'!$J$105),
IF(AND(I552=110000,R552&gt;336.4,R552&lt;=504.6,M552&gt;10),('[1]Pricing Schedule'!$J$113),
IF(AND(I552=110000,R552&gt;504.6,R552&lt;=672.8,M552&lt;=10),('[1]Pricing Schedule'!$J$105),
IF(AND(I552=110000,R552&gt;504.6,R552&lt;=672.8,M552&gt;10),('[1]Pricing Schedule'!$J$113),
IF(AND(I552=110000,R552&gt;672.8,R552&lt;=841,M552&lt;=10),('[1]Pricing Schedule'!$J$105),
IF(AND(I552=110000,R552&gt;672.8,R552&lt;=841,M552&gt;10),('[1]Pricing Schedule'!$J$113),
IF(AND(I552=110000,R552&gt;1682,R552&lt;=1850.2,M552&lt;=10),('[1]Pricing Schedule'!$J$105),
IF(AND(I552=110000,R552&gt;1682,R552&lt;=1850.2,M552&gt;10),('[1]Pricing Schedule'!$J$113),
IF(AND(I552=110000,R552&gt;2018.4,R552&lt;=2186.6,M552&lt;=10),('[1]Pricing Schedule'!$J$105),
IF(AND(I552=110000,R552&gt;2018.4,R552&lt;=2186.6,M552&gt;10),('[1]Pricing Schedule'!$J$113),999999999)))))))))))))))))))))))))))))))))))))))</f>
        <v>1</v>
      </c>
      <c r="U552" s="40">
        <f t="shared" si="54"/>
        <v>367914.28571428568</v>
      </c>
      <c r="V552" s="41">
        <f t="shared" si="55"/>
        <v>2.7180243845616214</v>
      </c>
      <c r="Y552" s="23">
        <v>155</v>
      </c>
      <c r="Z552" s="23">
        <v>317</v>
      </c>
      <c r="AR552" s="35"/>
    </row>
    <row r="553" spans="1:44">
      <c r="A553" s="23">
        <v>553</v>
      </c>
      <c r="B553" s="23">
        <v>553</v>
      </c>
      <c r="C553" s="23" t="s">
        <v>974</v>
      </c>
      <c r="D553" s="23" t="s">
        <v>168</v>
      </c>
      <c r="E553" s="23" t="s">
        <v>168</v>
      </c>
      <c r="F553" s="23" t="s">
        <v>260</v>
      </c>
      <c r="G553" s="23" t="s">
        <v>261</v>
      </c>
      <c r="H553" s="23" t="s">
        <v>133</v>
      </c>
      <c r="I553" s="13">
        <v>110000</v>
      </c>
      <c r="J553" s="13">
        <v>110000</v>
      </c>
      <c r="K553" s="13">
        <v>38000</v>
      </c>
      <c r="L553" s="24">
        <v>12.785</v>
      </c>
      <c r="M553" s="37">
        <f t="shared" si="50"/>
        <v>13</v>
      </c>
      <c r="N553" s="24">
        <v>0.09</v>
      </c>
      <c r="O553" s="13">
        <v>2</v>
      </c>
      <c r="P553" s="36">
        <f t="shared" si="51"/>
        <v>0.09</v>
      </c>
      <c r="Q553" s="38">
        <f t="shared" si="52"/>
        <v>4.2</v>
      </c>
      <c r="R553" s="37">
        <f t="shared" si="53"/>
        <v>4.2</v>
      </c>
      <c r="S553" s="39">
        <f>IF(AND(I553=38000,R553&lt;=4.5,M553&gt;8),'[1]Pricing Schedule'!$F$8+('[1]Pricing Schedule'!$F$9*M553),
IF(AND(I553=38000,R553&lt;=4.5,M553&lt;=8),'[1]Pricing Schedule'!$F$34+('[1]Pricing Schedule'!$F$36*M553),
IF(AND(I553=38000,R553&gt;4.5,R553&lt;=9,M553&gt;8),'[1]Pricing Schedule'!$F$17+('[1]Pricing Schedule'!$F$18*M553),
IF(AND(I553=38000,R553&gt;4.5,R553&lt;=9,M553&lt;=8),'[1]Pricing Schedule'!$F$34+('[1]Pricing Schedule'!$F$36*M553),
IF(AND(I553=38000,R553&gt;9,R553&lt;=12.8,M553&gt;8),'[1]Pricing Schedule'!$F$26+('[1]Pricing Schedule'!$F$27*M553),
IF(AND(I553=38000,R553&gt;9,R553&lt;=12.8,M553&lt;=8),'[1]Pricing Schedule'!$F$34+('[1]Pricing Schedule'!$F$36*M553),
IF(AND(I553=38000,R553&gt;12.8,R553&lt;=22.8),'[1]Pricing Schedule'!$F$34+('[1]Pricing Schedule'!$F$36*M553),
IF(AND(I553=38000,R553&gt;22.8,R553&lt;=30.2),'[1]Pricing Schedule'!$F$43+('[1]Pricing Schedule'!$F$45*M553),
IF(AND(I553=38000,R553&gt;30.2,R553&lt;=45.9),'[1]Pricing Schedule'!$F$52+('[1]Pricing Schedule'!$F$54*M553),
IF(AND(I553=38000,R553&gt;45.9,R553&lt;=123.4),'[1]Pricing Schedule'!$F$96+('[1]Pricing Schedule'!$F$97*M553),
IF(AND(I553=38000,R553&gt;123.4,R553&lt;=168.2,M553&lt;=10),'[1]Pricing Schedule'!$F$103+('[1]Pricing Schedule'!$F$105*M553),
IF(AND(I553=38000,R553&gt;123.4,R553&lt;=168.2,M553&gt;10),'[1]Pricing Schedule'!$F$111+('[1]Pricing Schedule'!$F$113*M553),
IF(AND(I553=38000,R553&gt;157.4,R553&lt;=336.4,M553&lt;=10),('[1]Pricing Schedule'!$F$103+('[1]Pricing Schedule'!$F$105*M553))*2,
IF(AND(I553=38000,R553&gt;157.4,R553&lt;=336.4,M553&gt;10),('[1]Pricing Schedule'!$F$111+('[1]Pricing Schedule'!$F$113*M553))*2,
IF(AND(I553=38000,R553&gt;314.8,R553&lt;=504.6,M553&lt;=10),('[1]Pricing Schedule'!$F$103+('[1]Pricing Schedule'!$F$105*M553))*3,
IF(AND(I553=38000,R553&gt;314.8,R553&lt;=504.6,M553&gt;10),('[1]Pricing Schedule'!$F$111+('[1]Pricing Schedule'!$F$113*M553))*3,
IF(AND(I553=38000,R553&gt;472.2,R553&lt;=672.8,M553&lt;=10),('[1]Pricing Schedule'!$F$103+('[1]Pricing Schedule'!$F$105*M553))*4,
IF(AND(I553=38000,R553&gt;472.2,R553&lt;=672.8,M553&gt;10),('[1]Pricing Schedule'!$F$111+('[1]Pricing Schedule'!$F$113*M553))*4,
IF(AND(I553=110000,R553&lt;=12.8,M553&gt;2),'[1]Pricing Schedule'!$F$62+('[1]Pricing Schedule'!$F$63*M553),
IF(AND(I553=110000,R553&lt;=12.8,M553&lt;=2),'[1]Pricing Schedule'!$F$96+('[1]Pricing Schedule'!$F$97*M553),
IF(AND(I553=110000,R553&gt;12.8,R553&lt;=22.8,M553&gt;3),'[1]Pricing Schedule'!$F$71+('[1]Pricing Schedule'!$F$72*M553),
IF(AND(I553=110000,R553&gt;12.8,R553&lt;=22.8,M553&lt;=3),'[1]Pricing Schedule'!$F$96+('[1]Pricing Schedule'!$F$97*M553),
IF(AND(I553=110000,R553&gt;22.8,R553&lt;=30.2),'[1]Pricing Schedule'!$F$80+('[1]Pricing Schedule'!$F$81*M553),
IF(AND(I553=110000,R553&gt;30.2,R553&lt;=45.9),'[1]Pricing Schedule'!$F$89+('[1]Pricing Schedule'!$F$90*M553),
IF(AND(I553=110000,R553&gt;45.9,R553&lt;=123.4),'[1]Pricing Schedule'!$F$96+('[1]Pricing Schedule'!$F$97*M553),
IF(AND(I553=110000,R553&gt;123.4,R553&lt;=168.2,M553&lt;=10),'[1]Pricing Schedule'!$F$103+('[1]Pricing Schedule'!$F$105*M553),
IF(AND(I553=110000,R553&gt;123.4,R553&lt;=168.2,M553&gt;10),'[1]Pricing Schedule'!$F$111+('[1]Pricing Schedule'!$F$113*M553),
IF(AND(I553=110000,R553&gt;168.2,R553&lt;=336.4,M553&lt;=10),('[1]Pricing Schedule'!$F$103+('[1]Pricing Schedule'!$F$105*M553))*2,
IF(AND(I553=110000,R553&gt;168.2,R553&lt;=336.4,M553&gt;10),('[1]Pricing Schedule'!$F$111+('[1]Pricing Schedule'!$F$113*M553))*2,
IF(AND(I553=110000,R553&gt;336.4,R553&lt;=504.6,M553&lt;=10),('[1]Pricing Schedule'!$F$103+('[1]Pricing Schedule'!$F$105*M553))*3,
IF(AND(I553=110000,R553&gt;336.4,R553&lt;=504.6,M553&gt;10),('[1]Pricing Schedule'!$F$111+('[1]Pricing Schedule'!$F$113*M553))*3,
IF(AND(I553=110000,R553&gt;504.6,R553&lt;=672.8,M553&lt;=10),('[1]Pricing Schedule'!$F$103+('[1]Pricing Schedule'!$F$105*M553))*4,
IF(AND(I553=110000,R553&gt;504.6,R553&lt;=672.8,M553&gt;10),('[1]Pricing Schedule'!$F$111+('[1]Pricing Schedule'!$F$113*M553))*4,
IF(AND(I553=110000,R553&gt;672.8,R553&lt;=841,M553&lt;=10),('[1]Pricing Schedule'!$F$103+('[1]Pricing Schedule'!$F$105*M553))*5,
IF(AND(I553=110000,R553&gt;672.8,R553&lt;=841,M553&gt;10),('[1]Pricing Schedule'!$F$111+('[1]Pricing Schedule'!$F$113*M553))*5,
IF(AND(I553=110000,R553&gt;672.8,R553&lt;=841,M553&lt;=10),('[1]Pricing Schedule'!$F$103+('[1]Pricing Schedule'!$F$105*M553))*5,
IF(AND(I553=110000,R553&gt;672.8,R553&lt;=841,M553&gt;10),('[1]Pricing Schedule'!$F$111+('[1]Pricing Schedule'!$F$113*M553))*5,
IF(AND(I553=110000,R553&gt;1345.6,R553&lt;=1513.8,M553&lt;=10),('[1]Pricing Schedule'!$F$103+('[1]Pricing Schedule'!$F$105*M553))*9,
IF(AND(I553=110000,R553&gt;1345.6,R553&lt;=1513.8,M553&gt;10),('[1]Pricing Schedule'!$F$111+('[1]Pricing Schedule'!$F$113*M553))*9,
9999999999)))))))))))))))))))))))))))))))))))))))</f>
        <v>2101570</v>
      </c>
      <c r="T553" s="21">
        <f>IF(AND(I553=38000,R553&lt;=4.5,M553&gt;8),'[1]Pricing Schedule'!$J$9,
IF(AND(I553=38000,R553&lt;=4.5,M553&lt;=8),'[1]Pricing Schedule'!$J$36,
IF(AND(I553=38000,R553&gt;4.5,R553&lt;=9,M553&gt;8),'[1]Pricing Schedule'!$J$18,
IF(AND(I553=38000,R553&gt;4.5,R553&lt;=9,M553&lt;=8),'[1]Pricing Schedule'!$J$36,
IF(AND(I553=38000,R553&gt;9,R553&lt;=12.8,M553&gt;8),'[1]Pricing Schedule'!$J$27,
IF(AND(I553=38000,R553&gt;9,R553&lt;=12.8,M553&lt;=8),'[1]Pricing Schedule'!$J$36,
IF(AND(I553=38000,R553&gt;12.8,R553&lt;=22.8),'[1]Pricing Schedule'!$J$36,
IF(AND(I553=38000,R553&gt;22.8,R553&lt;=30.2),'[1]Pricing Schedule'!$J$45,
IF(AND(I553=38000,R553&gt;30.2,R553&lt;=45.9),'[1]Pricing Schedule'!$J$54,
IF(AND(I553=38000,R553&gt;45.9,R553&lt;=123.4),'[1]Pricing Schedule'!$J$97,
IF(AND(I553=38000,R553&gt;123.4,R553&lt;=168.2,M553&lt;=10),'[1]Pricing Schedule'!$J$105,
IF(AND(I553=38000,R553&gt;123.4,R553&lt;=168.2,M553&gt;10),'[1]Pricing Schedule'!$J$113,
IF(AND(I553=38000,R553&gt;168.2,R553&lt;=336.4,M553&lt;=10),('[1]Pricing Schedule'!$J$105),
IF(AND(I553=38000,R553&gt;168.2,R553&lt;=336.4,M553&gt;10),('[1]Pricing Schedule'!$J$113),
IF(AND(I553=38000,R553&gt;336.4,R553&lt;=504.6,M553&lt;=10),('[1]Pricing Schedule'!$J$105),
IF(AND(I553=38000,R553&gt;336.4,R553&lt;=504.6,M553&gt;10),('[1]Pricing Schedule'!$J$113),
IF(AND(I553=38000,R553&gt;504.6,R553&lt;=672.8,M553&lt;=10),('[1]Pricing Schedule'!$J$105),
IF(AND(I553=38000,R553&gt;504.6,R553&lt;=672.8,M553&gt;10),('[1]Pricing Schedule'!$J$113),
IF(AND(I553=110000,R553&lt;=12.8,M553&gt;2),'[1]Pricing Schedule'!$J$63,
IF(AND(I553=110000,R553&lt;=12.8,M553&lt;=2),'[1]Pricing Schedule'!$J$97,
IF(AND(I553=110000,R553&gt;12.8,R553&lt;=22.8,M553&gt;3),'[1]Pricing Schedule'!$J$72,
IF(AND(I553=110000,R553&gt;12.8,R553&lt;=22.8,M553&lt;=3),'[1]Pricing Schedule'!$J$97,
IF(AND(I553=110000,R553&gt;22.8,R553&lt;=30.2),'[1]Pricing Schedule'!$J$81,
IF(AND(I553=110000,R553&gt;30.2,R553&lt;=45.9),'[1]Pricing Schedule'!$J$90,
IF(AND(I553=110000,R553&gt;45.9,R553&lt;=123.4),'[1]Pricing Schedule'!$J$97,
IF(AND(I553=110000,R553&gt;123.4,R553&lt;=168.2,M553&lt;=10),'[1]Pricing Schedule'!$J$105,
IF(AND(I553=110000,R553&gt;123.4,R553&lt;=168.2,M553&gt;10),'[1]Pricing Schedule'!$J$113,
IF(AND(I553=110000,R553&gt;168.2,R553&lt;=336.2,M553&lt;=10),('[1]Pricing Schedule'!$J$105),
IF(AND(I553=110000,R553&gt;168.2,R553&lt;=336.2,M553&gt;10),('[1]Pricing Schedule'!$J$113),
IF(AND(I553=110000,R553&gt;336.4,R553&lt;=504.6,M553&lt;=10),('[1]Pricing Schedule'!$J$105),
IF(AND(I553=110000,R553&gt;336.4,R553&lt;=504.6,M553&gt;10),('[1]Pricing Schedule'!$J$113),
IF(AND(I553=110000,R553&gt;504.6,R553&lt;=672.8,M553&lt;=10),('[1]Pricing Schedule'!$J$105),
IF(AND(I553=110000,R553&gt;504.6,R553&lt;=672.8,M553&gt;10),('[1]Pricing Schedule'!$J$113),
IF(AND(I553=110000,R553&gt;672.8,R553&lt;=841,M553&lt;=10),('[1]Pricing Schedule'!$J$105),
IF(AND(I553=110000,R553&gt;672.8,R553&lt;=841,M553&gt;10),('[1]Pricing Schedule'!$J$113),
IF(AND(I553=110000,R553&gt;1682,R553&lt;=1850.2,M553&lt;=10),('[1]Pricing Schedule'!$J$105),
IF(AND(I553=110000,R553&gt;1682,R553&lt;=1850.2,M553&gt;10),('[1]Pricing Schedule'!$J$113),
IF(AND(I553=110000,R553&gt;2018.4,R553&lt;=2186.6,M553&lt;=10),('[1]Pricing Schedule'!$J$105),
IF(AND(I553=110000,R553&gt;2018.4,R553&lt;=2186.6,M553&gt;10),('[1]Pricing Schedule'!$J$113),999999999)))))))))))))))))))))))))))))))))))))))</f>
        <v>7</v>
      </c>
      <c r="U553" s="40">
        <f t="shared" si="54"/>
        <v>500373.80952380953</v>
      </c>
      <c r="V553" s="41">
        <f t="shared" si="55"/>
        <v>1.9985058789381271</v>
      </c>
      <c r="Y553" s="23">
        <v>77</v>
      </c>
      <c r="Z553" s="23">
        <v>133</v>
      </c>
      <c r="AR553" s="35"/>
    </row>
    <row r="554" spans="1:44">
      <c r="A554" s="23">
        <v>554</v>
      </c>
      <c r="B554" s="23">
        <v>554</v>
      </c>
      <c r="C554" s="23" t="s">
        <v>975</v>
      </c>
      <c r="D554" s="23" t="s">
        <v>168</v>
      </c>
      <c r="E554" s="23" t="s">
        <v>168</v>
      </c>
      <c r="F554" s="23" t="s">
        <v>564</v>
      </c>
      <c r="G554" s="23" t="s">
        <v>565</v>
      </c>
      <c r="H554" s="23" t="s">
        <v>113</v>
      </c>
      <c r="I554" s="13">
        <v>38000</v>
      </c>
      <c r="J554" s="23" t="s">
        <v>119</v>
      </c>
      <c r="K554" s="13">
        <v>38000</v>
      </c>
      <c r="L554" s="24">
        <v>4.3620000000000001</v>
      </c>
      <c r="M554" s="37">
        <f t="shared" si="50"/>
        <v>5</v>
      </c>
      <c r="N554" s="24">
        <v>0.33</v>
      </c>
      <c r="O554" s="13">
        <v>2</v>
      </c>
      <c r="P554" s="36">
        <f t="shared" si="51"/>
        <v>0.33</v>
      </c>
      <c r="Q554" s="38">
        <f t="shared" si="52"/>
        <v>4.2</v>
      </c>
      <c r="R554" s="37">
        <f t="shared" si="53"/>
        <v>4.2</v>
      </c>
      <c r="S554" s="39">
        <f>IF(AND(I554=38000,R554&lt;=4.5,M554&gt;8),'[1]Pricing Schedule'!$F$8+('[1]Pricing Schedule'!$F$9*M554),
IF(AND(I554=38000,R554&lt;=4.5,M554&lt;=8),'[1]Pricing Schedule'!$F$34+('[1]Pricing Schedule'!$F$36*M554),
IF(AND(I554=38000,R554&gt;4.5,R554&lt;=9,M554&gt;8),'[1]Pricing Schedule'!$F$17+('[1]Pricing Schedule'!$F$18*M554),
IF(AND(I554=38000,R554&gt;4.5,R554&lt;=9,M554&lt;=8),'[1]Pricing Schedule'!$F$34+('[1]Pricing Schedule'!$F$36*M554),
IF(AND(I554=38000,R554&gt;9,R554&lt;=12.8,M554&gt;8),'[1]Pricing Schedule'!$F$26+('[1]Pricing Schedule'!$F$27*M554),
IF(AND(I554=38000,R554&gt;9,R554&lt;=12.8,M554&lt;=8),'[1]Pricing Schedule'!$F$34+('[1]Pricing Schedule'!$F$36*M554),
IF(AND(I554=38000,R554&gt;12.8,R554&lt;=22.8),'[1]Pricing Schedule'!$F$34+('[1]Pricing Schedule'!$F$36*M554),
IF(AND(I554=38000,R554&gt;22.8,R554&lt;=30.2),'[1]Pricing Schedule'!$F$43+('[1]Pricing Schedule'!$F$45*M554),
IF(AND(I554=38000,R554&gt;30.2,R554&lt;=45.9),'[1]Pricing Schedule'!$F$52+('[1]Pricing Schedule'!$F$54*M554),
IF(AND(I554=38000,R554&gt;45.9,R554&lt;=123.4),'[1]Pricing Schedule'!$F$96+('[1]Pricing Schedule'!$F$97*M554),
IF(AND(I554=38000,R554&gt;123.4,R554&lt;=168.2,M554&lt;=10),'[1]Pricing Schedule'!$F$103+('[1]Pricing Schedule'!$F$105*M554),
IF(AND(I554=38000,R554&gt;123.4,R554&lt;=168.2,M554&gt;10),'[1]Pricing Schedule'!$F$111+('[1]Pricing Schedule'!$F$113*M554),
IF(AND(I554=38000,R554&gt;157.4,R554&lt;=336.4,M554&lt;=10),('[1]Pricing Schedule'!$F$103+('[1]Pricing Schedule'!$F$105*M554))*2,
IF(AND(I554=38000,R554&gt;157.4,R554&lt;=336.4,M554&gt;10),('[1]Pricing Schedule'!$F$111+('[1]Pricing Schedule'!$F$113*M554))*2,
IF(AND(I554=38000,R554&gt;314.8,R554&lt;=504.6,M554&lt;=10),('[1]Pricing Schedule'!$F$103+('[1]Pricing Schedule'!$F$105*M554))*3,
IF(AND(I554=38000,R554&gt;314.8,R554&lt;=504.6,M554&gt;10),('[1]Pricing Schedule'!$F$111+('[1]Pricing Schedule'!$F$113*M554))*3,
IF(AND(I554=38000,R554&gt;472.2,R554&lt;=672.8,M554&lt;=10),('[1]Pricing Schedule'!$F$103+('[1]Pricing Schedule'!$F$105*M554))*4,
IF(AND(I554=38000,R554&gt;472.2,R554&lt;=672.8,M554&gt;10),('[1]Pricing Schedule'!$F$111+('[1]Pricing Schedule'!$F$113*M554))*4,
IF(AND(I554=110000,R554&lt;=12.8,M554&gt;2),'[1]Pricing Schedule'!$F$62+('[1]Pricing Schedule'!$F$63*M554),
IF(AND(I554=110000,R554&lt;=12.8,M554&lt;=2),'[1]Pricing Schedule'!$F$96+('[1]Pricing Schedule'!$F$97*M554),
IF(AND(I554=110000,R554&gt;12.8,R554&lt;=22.8,M554&gt;3),'[1]Pricing Schedule'!$F$71+('[1]Pricing Schedule'!$F$72*M554),
IF(AND(I554=110000,R554&gt;12.8,R554&lt;=22.8,M554&lt;=3),'[1]Pricing Schedule'!$F$96+('[1]Pricing Schedule'!$F$97*M554),
IF(AND(I554=110000,R554&gt;22.8,R554&lt;=30.2),'[1]Pricing Schedule'!$F$80+('[1]Pricing Schedule'!$F$81*M554),
IF(AND(I554=110000,R554&gt;30.2,R554&lt;=45.9),'[1]Pricing Schedule'!$F$89+('[1]Pricing Schedule'!$F$90*M554),
IF(AND(I554=110000,R554&gt;45.9,R554&lt;=123.4),'[1]Pricing Schedule'!$F$96+('[1]Pricing Schedule'!$F$97*M554),
IF(AND(I554=110000,R554&gt;123.4,R554&lt;=168.2,M554&lt;=10),'[1]Pricing Schedule'!$F$103+('[1]Pricing Schedule'!$F$105*M554),
IF(AND(I554=110000,R554&gt;123.4,R554&lt;=168.2,M554&gt;10),'[1]Pricing Schedule'!$F$111+('[1]Pricing Schedule'!$F$113*M554),
IF(AND(I554=110000,R554&gt;168.2,R554&lt;=336.4,M554&lt;=10),('[1]Pricing Schedule'!$F$103+('[1]Pricing Schedule'!$F$105*M554))*2,
IF(AND(I554=110000,R554&gt;168.2,R554&lt;=336.4,M554&gt;10),('[1]Pricing Schedule'!$F$111+('[1]Pricing Schedule'!$F$113*M554))*2,
IF(AND(I554=110000,R554&gt;336.4,R554&lt;=504.6,M554&lt;=10),('[1]Pricing Schedule'!$F$103+('[1]Pricing Schedule'!$F$105*M554))*3,
IF(AND(I554=110000,R554&gt;336.4,R554&lt;=504.6,M554&gt;10),('[1]Pricing Schedule'!$F$111+('[1]Pricing Schedule'!$F$113*M554))*3,
IF(AND(I554=110000,R554&gt;504.6,R554&lt;=672.8,M554&lt;=10),('[1]Pricing Schedule'!$F$103+('[1]Pricing Schedule'!$F$105*M554))*4,
IF(AND(I554=110000,R554&gt;504.6,R554&lt;=672.8,M554&gt;10),('[1]Pricing Schedule'!$F$111+('[1]Pricing Schedule'!$F$113*M554))*4,
IF(AND(I554=110000,R554&gt;672.8,R554&lt;=841,M554&lt;=10),('[1]Pricing Schedule'!$F$103+('[1]Pricing Schedule'!$F$105*M554))*5,
IF(AND(I554=110000,R554&gt;672.8,R554&lt;=841,M554&gt;10),('[1]Pricing Schedule'!$F$111+('[1]Pricing Schedule'!$F$113*M554))*5,
IF(AND(I554=110000,R554&gt;672.8,R554&lt;=841,M554&lt;=10),('[1]Pricing Schedule'!$F$103+('[1]Pricing Schedule'!$F$105*M554))*5,
IF(AND(I554=110000,R554&gt;672.8,R554&lt;=841,M554&gt;10),('[1]Pricing Schedule'!$F$111+('[1]Pricing Schedule'!$F$113*M554))*5,
IF(AND(I554=110000,R554&gt;1345.6,R554&lt;=1513.8,M554&lt;=10),('[1]Pricing Schedule'!$F$103+('[1]Pricing Schedule'!$F$105*M554))*9,
IF(AND(I554=110000,R554&gt;1345.6,R554&lt;=1513.8,M554&gt;10),('[1]Pricing Schedule'!$F$111+('[1]Pricing Schedule'!$F$113*M554))*9,
9999999999)))))))))))))))))))))))))))))))))))))))</f>
        <v>699140</v>
      </c>
      <c r="T554" s="21">
        <f>IF(AND(I554=38000,R554&lt;=4.5,M554&gt;8),'[1]Pricing Schedule'!$J$9,
IF(AND(I554=38000,R554&lt;=4.5,M554&lt;=8),'[1]Pricing Schedule'!$J$36,
IF(AND(I554=38000,R554&gt;4.5,R554&lt;=9,M554&gt;8),'[1]Pricing Schedule'!$J$18,
IF(AND(I554=38000,R554&gt;4.5,R554&lt;=9,M554&lt;=8),'[1]Pricing Schedule'!$J$36,
IF(AND(I554=38000,R554&gt;9,R554&lt;=12.8,M554&gt;8),'[1]Pricing Schedule'!$J$27,
IF(AND(I554=38000,R554&gt;9,R554&lt;=12.8,M554&lt;=8),'[1]Pricing Schedule'!$J$36,
IF(AND(I554=38000,R554&gt;12.8,R554&lt;=22.8),'[1]Pricing Schedule'!$J$36,
IF(AND(I554=38000,R554&gt;22.8,R554&lt;=30.2),'[1]Pricing Schedule'!$J$45,
IF(AND(I554=38000,R554&gt;30.2,R554&lt;=45.9),'[1]Pricing Schedule'!$J$54,
IF(AND(I554=38000,R554&gt;45.9,R554&lt;=123.4),'[1]Pricing Schedule'!$J$97,
IF(AND(I554=38000,R554&gt;123.4,R554&lt;=168.2,M554&lt;=10),'[1]Pricing Schedule'!$J$105,
IF(AND(I554=38000,R554&gt;123.4,R554&lt;=168.2,M554&gt;10),'[1]Pricing Schedule'!$J$113,
IF(AND(I554=38000,R554&gt;168.2,R554&lt;=336.4,M554&lt;=10),('[1]Pricing Schedule'!$J$105),
IF(AND(I554=38000,R554&gt;168.2,R554&lt;=336.4,M554&gt;10),('[1]Pricing Schedule'!$J$113),
IF(AND(I554=38000,R554&gt;336.4,R554&lt;=504.6,M554&lt;=10),('[1]Pricing Schedule'!$J$105),
IF(AND(I554=38000,R554&gt;336.4,R554&lt;=504.6,M554&gt;10),('[1]Pricing Schedule'!$J$113),
IF(AND(I554=38000,R554&gt;504.6,R554&lt;=672.8,M554&lt;=10),('[1]Pricing Schedule'!$J$105),
IF(AND(I554=38000,R554&gt;504.6,R554&lt;=672.8,M554&gt;10),('[1]Pricing Schedule'!$J$113),
IF(AND(I554=110000,R554&lt;=12.8,M554&gt;2),'[1]Pricing Schedule'!$J$63,
IF(AND(I554=110000,R554&lt;=12.8,M554&lt;=2),'[1]Pricing Schedule'!$J$97,
IF(AND(I554=110000,R554&gt;12.8,R554&lt;=22.8,M554&gt;3),'[1]Pricing Schedule'!$J$72,
IF(AND(I554=110000,R554&gt;12.8,R554&lt;=22.8,M554&lt;=3),'[1]Pricing Schedule'!$J$97,
IF(AND(I554=110000,R554&gt;22.8,R554&lt;=30.2),'[1]Pricing Schedule'!$J$81,
IF(AND(I554=110000,R554&gt;30.2,R554&lt;=45.9),'[1]Pricing Schedule'!$J$90,
IF(AND(I554=110000,R554&gt;45.9,R554&lt;=123.4),'[1]Pricing Schedule'!$J$97,
IF(AND(I554=110000,R554&gt;123.4,R554&lt;=168.2,M554&lt;=10),'[1]Pricing Schedule'!$J$105,
IF(AND(I554=110000,R554&gt;123.4,R554&lt;=168.2,M554&gt;10),'[1]Pricing Schedule'!$J$113,
IF(AND(I554=110000,R554&gt;168.2,R554&lt;=336.2,M554&lt;=10),('[1]Pricing Schedule'!$J$105),
IF(AND(I554=110000,R554&gt;168.2,R554&lt;=336.2,M554&gt;10),('[1]Pricing Schedule'!$J$113),
IF(AND(I554=110000,R554&gt;336.4,R554&lt;=504.6,M554&lt;=10),('[1]Pricing Schedule'!$J$105),
IF(AND(I554=110000,R554&gt;336.4,R554&lt;=504.6,M554&gt;10),('[1]Pricing Schedule'!$J$113),
IF(AND(I554=110000,R554&gt;504.6,R554&lt;=672.8,M554&lt;=10),('[1]Pricing Schedule'!$J$105),
IF(AND(I554=110000,R554&gt;504.6,R554&lt;=672.8,M554&gt;10),('[1]Pricing Schedule'!$J$113),
IF(AND(I554=110000,R554&gt;672.8,R554&lt;=841,M554&lt;=10),('[1]Pricing Schedule'!$J$105),
IF(AND(I554=110000,R554&gt;672.8,R554&lt;=841,M554&gt;10),('[1]Pricing Schedule'!$J$113),
IF(AND(I554=110000,R554&gt;1682,R554&lt;=1850.2,M554&lt;=10),('[1]Pricing Schedule'!$J$105),
IF(AND(I554=110000,R554&gt;1682,R554&lt;=1850.2,M554&gt;10),('[1]Pricing Schedule'!$J$113),
IF(AND(I554=110000,R554&gt;2018.4,R554&lt;=2186.6,M554&lt;=10),('[1]Pricing Schedule'!$J$105),
IF(AND(I554=110000,R554&gt;2018.4,R554&lt;=2186.6,M554&gt;10),('[1]Pricing Schedule'!$J$113),999999999)))))))))))))))))))))))))))))))))))))))</f>
        <v>4</v>
      </c>
      <c r="U554" s="40">
        <f t="shared" si="54"/>
        <v>166461.90476190476</v>
      </c>
      <c r="V554" s="41">
        <f t="shared" si="55"/>
        <v>6.0073804960379897</v>
      </c>
      <c r="Y554" s="23">
        <v>337</v>
      </c>
      <c r="Z554" s="23">
        <v>170</v>
      </c>
      <c r="AR554" s="35"/>
    </row>
    <row r="555" spans="1:44">
      <c r="A555" s="23">
        <v>555</v>
      </c>
      <c r="B555" s="23">
        <v>555</v>
      </c>
      <c r="C555" s="23" t="s">
        <v>976</v>
      </c>
      <c r="D555" s="23" t="s">
        <v>168</v>
      </c>
      <c r="E555" s="23" t="s">
        <v>168</v>
      </c>
      <c r="F555" s="23" t="s">
        <v>564</v>
      </c>
      <c r="G555" s="23" t="s">
        <v>565</v>
      </c>
      <c r="H555" s="23" t="s">
        <v>113</v>
      </c>
      <c r="I555" s="13">
        <v>38000</v>
      </c>
      <c r="J555" s="23" t="s">
        <v>119</v>
      </c>
      <c r="K555" s="13">
        <v>38000</v>
      </c>
      <c r="L555" s="24">
        <v>3.7669999999999999</v>
      </c>
      <c r="M555" s="37">
        <f t="shared" si="50"/>
        <v>4</v>
      </c>
      <c r="N555" s="24">
        <v>0.39100000000000001</v>
      </c>
      <c r="O555" s="13">
        <v>2</v>
      </c>
      <c r="P555" s="36">
        <f t="shared" si="51"/>
        <v>0.39100000000000001</v>
      </c>
      <c r="Q555" s="38">
        <f t="shared" si="52"/>
        <v>4.2</v>
      </c>
      <c r="R555" s="37">
        <f t="shared" si="53"/>
        <v>4.2</v>
      </c>
      <c r="S555" s="39">
        <f>IF(AND(I555=38000,R555&lt;=4.5,M555&gt;8),'[1]Pricing Schedule'!$F$8+('[1]Pricing Schedule'!$F$9*M555),
IF(AND(I555=38000,R555&lt;=4.5,M555&lt;=8),'[1]Pricing Schedule'!$F$34+('[1]Pricing Schedule'!$F$36*M555),
IF(AND(I555=38000,R555&gt;4.5,R555&lt;=9,M555&gt;8),'[1]Pricing Schedule'!$F$17+('[1]Pricing Schedule'!$F$18*M555),
IF(AND(I555=38000,R555&gt;4.5,R555&lt;=9,M555&lt;=8),'[1]Pricing Schedule'!$F$34+('[1]Pricing Schedule'!$F$36*M555),
IF(AND(I555=38000,R555&gt;9,R555&lt;=12.8,M555&gt;8),'[1]Pricing Schedule'!$F$26+('[1]Pricing Schedule'!$F$27*M555),
IF(AND(I555=38000,R555&gt;9,R555&lt;=12.8,M555&lt;=8),'[1]Pricing Schedule'!$F$34+('[1]Pricing Schedule'!$F$36*M555),
IF(AND(I555=38000,R555&gt;12.8,R555&lt;=22.8),'[1]Pricing Schedule'!$F$34+('[1]Pricing Schedule'!$F$36*M555),
IF(AND(I555=38000,R555&gt;22.8,R555&lt;=30.2),'[1]Pricing Schedule'!$F$43+('[1]Pricing Schedule'!$F$45*M555),
IF(AND(I555=38000,R555&gt;30.2,R555&lt;=45.9),'[1]Pricing Schedule'!$F$52+('[1]Pricing Schedule'!$F$54*M555),
IF(AND(I555=38000,R555&gt;45.9,R555&lt;=123.4),'[1]Pricing Schedule'!$F$96+('[1]Pricing Schedule'!$F$97*M555),
IF(AND(I555=38000,R555&gt;123.4,R555&lt;=168.2,M555&lt;=10),'[1]Pricing Schedule'!$F$103+('[1]Pricing Schedule'!$F$105*M555),
IF(AND(I555=38000,R555&gt;123.4,R555&lt;=168.2,M555&gt;10),'[1]Pricing Schedule'!$F$111+('[1]Pricing Schedule'!$F$113*M555),
IF(AND(I555=38000,R555&gt;157.4,R555&lt;=336.4,M555&lt;=10),('[1]Pricing Schedule'!$F$103+('[1]Pricing Schedule'!$F$105*M555))*2,
IF(AND(I555=38000,R555&gt;157.4,R555&lt;=336.4,M555&gt;10),('[1]Pricing Schedule'!$F$111+('[1]Pricing Schedule'!$F$113*M555))*2,
IF(AND(I555=38000,R555&gt;314.8,R555&lt;=504.6,M555&lt;=10),('[1]Pricing Schedule'!$F$103+('[1]Pricing Schedule'!$F$105*M555))*3,
IF(AND(I555=38000,R555&gt;314.8,R555&lt;=504.6,M555&gt;10),('[1]Pricing Schedule'!$F$111+('[1]Pricing Schedule'!$F$113*M555))*3,
IF(AND(I555=38000,R555&gt;472.2,R555&lt;=672.8,M555&lt;=10),('[1]Pricing Schedule'!$F$103+('[1]Pricing Schedule'!$F$105*M555))*4,
IF(AND(I555=38000,R555&gt;472.2,R555&lt;=672.8,M555&gt;10),('[1]Pricing Schedule'!$F$111+('[1]Pricing Schedule'!$F$113*M555))*4,
IF(AND(I555=110000,R555&lt;=12.8,M555&gt;2),'[1]Pricing Schedule'!$F$62+('[1]Pricing Schedule'!$F$63*M555),
IF(AND(I555=110000,R555&lt;=12.8,M555&lt;=2),'[1]Pricing Schedule'!$F$96+('[1]Pricing Schedule'!$F$97*M555),
IF(AND(I555=110000,R555&gt;12.8,R555&lt;=22.8,M555&gt;3),'[1]Pricing Schedule'!$F$71+('[1]Pricing Schedule'!$F$72*M555),
IF(AND(I555=110000,R555&gt;12.8,R555&lt;=22.8,M555&lt;=3),'[1]Pricing Schedule'!$F$96+('[1]Pricing Schedule'!$F$97*M555),
IF(AND(I555=110000,R555&gt;22.8,R555&lt;=30.2),'[1]Pricing Schedule'!$F$80+('[1]Pricing Schedule'!$F$81*M555),
IF(AND(I555=110000,R555&gt;30.2,R555&lt;=45.9),'[1]Pricing Schedule'!$F$89+('[1]Pricing Schedule'!$F$90*M555),
IF(AND(I555=110000,R555&gt;45.9,R555&lt;=123.4),'[1]Pricing Schedule'!$F$96+('[1]Pricing Schedule'!$F$97*M555),
IF(AND(I555=110000,R555&gt;123.4,R555&lt;=168.2,M555&lt;=10),'[1]Pricing Schedule'!$F$103+('[1]Pricing Schedule'!$F$105*M555),
IF(AND(I555=110000,R555&gt;123.4,R555&lt;=168.2,M555&gt;10),'[1]Pricing Schedule'!$F$111+('[1]Pricing Schedule'!$F$113*M555),
IF(AND(I555=110000,R555&gt;168.2,R555&lt;=336.4,M555&lt;=10),('[1]Pricing Schedule'!$F$103+('[1]Pricing Schedule'!$F$105*M555))*2,
IF(AND(I555=110000,R555&gt;168.2,R555&lt;=336.4,M555&gt;10),('[1]Pricing Schedule'!$F$111+('[1]Pricing Schedule'!$F$113*M555))*2,
IF(AND(I555=110000,R555&gt;336.4,R555&lt;=504.6,M555&lt;=10),('[1]Pricing Schedule'!$F$103+('[1]Pricing Schedule'!$F$105*M555))*3,
IF(AND(I555=110000,R555&gt;336.4,R555&lt;=504.6,M555&gt;10),('[1]Pricing Schedule'!$F$111+('[1]Pricing Schedule'!$F$113*M555))*3,
IF(AND(I555=110000,R555&gt;504.6,R555&lt;=672.8,M555&lt;=10),('[1]Pricing Schedule'!$F$103+('[1]Pricing Schedule'!$F$105*M555))*4,
IF(AND(I555=110000,R555&gt;504.6,R555&lt;=672.8,M555&gt;10),('[1]Pricing Schedule'!$F$111+('[1]Pricing Schedule'!$F$113*M555))*4,
IF(AND(I555=110000,R555&gt;672.8,R555&lt;=841,M555&lt;=10),('[1]Pricing Schedule'!$F$103+('[1]Pricing Schedule'!$F$105*M555))*5,
IF(AND(I555=110000,R555&gt;672.8,R555&lt;=841,M555&gt;10),('[1]Pricing Schedule'!$F$111+('[1]Pricing Schedule'!$F$113*M555))*5,
IF(AND(I555=110000,R555&gt;672.8,R555&lt;=841,M555&lt;=10),('[1]Pricing Schedule'!$F$103+('[1]Pricing Schedule'!$F$105*M555))*5,
IF(AND(I555=110000,R555&gt;672.8,R555&lt;=841,M555&gt;10),('[1]Pricing Schedule'!$F$111+('[1]Pricing Schedule'!$F$113*M555))*5,
IF(AND(I555=110000,R555&gt;1345.6,R555&lt;=1513.8,M555&lt;=10),('[1]Pricing Schedule'!$F$103+('[1]Pricing Schedule'!$F$105*M555))*9,
IF(AND(I555=110000,R555&gt;1345.6,R555&lt;=1513.8,M555&gt;10),('[1]Pricing Schedule'!$F$111+('[1]Pricing Schedule'!$F$113*M555))*9,
9999999999)))))))))))))))))))))))))))))))))))))))</f>
        <v>628870</v>
      </c>
      <c r="T555" s="21">
        <f>IF(AND(I555=38000,R555&lt;=4.5,M555&gt;8),'[1]Pricing Schedule'!$J$9,
IF(AND(I555=38000,R555&lt;=4.5,M555&lt;=8),'[1]Pricing Schedule'!$J$36,
IF(AND(I555=38000,R555&gt;4.5,R555&lt;=9,M555&gt;8),'[1]Pricing Schedule'!$J$18,
IF(AND(I555=38000,R555&gt;4.5,R555&lt;=9,M555&lt;=8),'[1]Pricing Schedule'!$J$36,
IF(AND(I555=38000,R555&gt;9,R555&lt;=12.8,M555&gt;8),'[1]Pricing Schedule'!$J$27,
IF(AND(I555=38000,R555&gt;9,R555&lt;=12.8,M555&lt;=8),'[1]Pricing Schedule'!$J$36,
IF(AND(I555=38000,R555&gt;12.8,R555&lt;=22.8),'[1]Pricing Schedule'!$J$36,
IF(AND(I555=38000,R555&gt;22.8,R555&lt;=30.2),'[1]Pricing Schedule'!$J$45,
IF(AND(I555=38000,R555&gt;30.2,R555&lt;=45.9),'[1]Pricing Schedule'!$J$54,
IF(AND(I555=38000,R555&gt;45.9,R555&lt;=123.4),'[1]Pricing Schedule'!$J$97,
IF(AND(I555=38000,R555&gt;123.4,R555&lt;=168.2,M555&lt;=10),'[1]Pricing Schedule'!$J$105,
IF(AND(I555=38000,R555&gt;123.4,R555&lt;=168.2,M555&gt;10),'[1]Pricing Schedule'!$J$113,
IF(AND(I555=38000,R555&gt;168.2,R555&lt;=336.4,M555&lt;=10),('[1]Pricing Schedule'!$J$105),
IF(AND(I555=38000,R555&gt;168.2,R555&lt;=336.4,M555&gt;10),('[1]Pricing Schedule'!$J$113),
IF(AND(I555=38000,R555&gt;336.4,R555&lt;=504.6,M555&lt;=10),('[1]Pricing Schedule'!$J$105),
IF(AND(I555=38000,R555&gt;336.4,R555&lt;=504.6,M555&gt;10),('[1]Pricing Schedule'!$J$113),
IF(AND(I555=38000,R555&gt;504.6,R555&lt;=672.8,M555&lt;=10),('[1]Pricing Schedule'!$J$105),
IF(AND(I555=38000,R555&gt;504.6,R555&lt;=672.8,M555&gt;10),('[1]Pricing Schedule'!$J$113),
IF(AND(I555=110000,R555&lt;=12.8,M555&gt;2),'[1]Pricing Schedule'!$J$63,
IF(AND(I555=110000,R555&lt;=12.8,M555&lt;=2),'[1]Pricing Schedule'!$J$97,
IF(AND(I555=110000,R555&gt;12.8,R555&lt;=22.8,M555&gt;3),'[1]Pricing Schedule'!$J$72,
IF(AND(I555=110000,R555&gt;12.8,R555&lt;=22.8,M555&lt;=3),'[1]Pricing Schedule'!$J$97,
IF(AND(I555=110000,R555&gt;22.8,R555&lt;=30.2),'[1]Pricing Schedule'!$J$81,
IF(AND(I555=110000,R555&gt;30.2,R555&lt;=45.9),'[1]Pricing Schedule'!$J$90,
IF(AND(I555=110000,R555&gt;45.9,R555&lt;=123.4),'[1]Pricing Schedule'!$J$97,
IF(AND(I555=110000,R555&gt;123.4,R555&lt;=168.2,M555&lt;=10),'[1]Pricing Schedule'!$J$105,
IF(AND(I555=110000,R555&gt;123.4,R555&lt;=168.2,M555&gt;10),'[1]Pricing Schedule'!$J$113,
IF(AND(I555=110000,R555&gt;168.2,R555&lt;=336.2,M555&lt;=10),('[1]Pricing Schedule'!$J$105),
IF(AND(I555=110000,R555&gt;168.2,R555&lt;=336.2,M555&gt;10),('[1]Pricing Schedule'!$J$113),
IF(AND(I555=110000,R555&gt;336.4,R555&lt;=504.6,M555&lt;=10),('[1]Pricing Schedule'!$J$105),
IF(AND(I555=110000,R555&gt;336.4,R555&lt;=504.6,M555&gt;10),('[1]Pricing Schedule'!$J$113),
IF(AND(I555=110000,R555&gt;504.6,R555&lt;=672.8,M555&lt;=10),('[1]Pricing Schedule'!$J$105),
IF(AND(I555=110000,R555&gt;504.6,R555&lt;=672.8,M555&gt;10),('[1]Pricing Schedule'!$J$113),
IF(AND(I555=110000,R555&gt;672.8,R555&lt;=841,M555&lt;=10),('[1]Pricing Schedule'!$J$105),
IF(AND(I555=110000,R555&gt;672.8,R555&lt;=841,M555&gt;10),('[1]Pricing Schedule'!$J$113),
IF(AND(I555=110000,R555&gt;1682,R555&lt;=1850.2,M555&lt;=10),('[1]Pricing Schedule'!$J$105),
IF(AND(I555=110000,R555&gt;1682,R555&lt;=1850.2,M555&gt;10),('[1]Pricing Schedule'!$J$113),
IF(AND(I555=110000,R555&gt;2018.4,R555&lt;=2186.6,M555&lt;=10),('[1]Pricing Schedule'!$J$105),
IF(AND(I555=110000,R555&gt;2018.4,R555&lt;=2186.6,M555&gt;10),('[1]Pricing Schedule'!$J$113),999999999)))))))))))))))))))))))))))))))))))))))</f>
        <v>4</v>
      </c>
      <c r="U555" s="40">
        <f t="shared" si="54"/>
        <v>149730.95238095237</v>
      </c>
      <c r="V555" s="41">
        <f t="shared" si="55"/>
        <v>6.6786458250512828</v>
      </c>
      <c r="Y555" s="23">
        <v>643</v>
      </c>
      <c r="Z555" s="23">
        <v>170</v>
      </c>
      <c r="AR555" s="35"/>
    </row>
    <row r="556" spans="1:44">
      <c r="A556" s="23">
        <v>556</v>
      </c>
      <c r="B556" s="23">
        <v>556</v>
      </c>
      <c r="C556" s="23" t="s">
        <v>977</v>
      </c>
      <c r="D556" s="23" t="s">
        <v>168</v>
      </c>
      <c r="E556" s="23" t="s">
        <v>168</v>
      </c>
      <c r="F556" s="23" t="s">
        <v>263</v>
      </c>
      <c r="G556" s="23" t="s">
        <v>264</v>
      </c>
      <c r="H556" s="23" t="s">
        <v>113</v>
      </c>
      <c r="I556" s="13">
        <v>38000</v>
      </c>
      <c r="J556" s="13">
        <v>38000</v>
      </c>
      <c r="K556" s="23" t="s">
        <v>119</v>
      </c>
      <c r="L556" s="24">
        <v>11.967000000000001</v>
      </c>
      <c r="M556" s="37">
        <f t="shared" si="50"/>
        <v>12</v>
      </c>
      <c r="N556" s="24">
        <v>0.192</v>
      </c>
      <c r="O556" s="13">
        <v>2</v>
      </c>
      <c r="P556" s="36">
        <f t="shared" si="51"/>
        <v>0.192</v>
      </c>
      <c r="Q556" s="38">
        <f t="shared" si="52"/>
        <v>4.2</v>
      </c>
      <c r="R556" s="37">
        <f t="shared" si="53"/>
        <v>4.2</v>
      </c>
      <c r="S556" s="39">
        <f>IF(AND(I556=38000,R556&lt;=4.5,M556&gt;8),'[1]Pricing Schedule'!$F$8+('[1]Pricing Schedule'!$F$9*M556),
IF(AND(I556=38000,R556&lt;=4.5,M556&lt;=8),'[1]Pricing Schedule'!$F$34+('[1]Pricing Schedule'!$F$36*M556),
IF(AND(I556=38000,R556&gt;4.5,R556&lt;=9,M556&gt;8),'[1]Pricing Schedule'!$F$17+('[1]Pricing Schedule'!$F$18*M556),
IF(AND(I556=38000,R556&gt;4.5,R556&lt;=9,M556&lt;=8),'[1]Pricing Schedule'!$F$34+('[1]Pricing Schedule'!$F$36*M556),
IF(AND(I556=38000,R556&gt;9,R556&lt;=12.8,M556&gt;8),'[1]Pricing Schedule'!$F$26+('[1]Pricing Schedule'!$F$27*M556),
IF(AND(I556=38000,R556&gt;9,R556&lt;=12.8,M556&lt;=8),'[1]Pricing Schedule'!$F$34+('[1]Pricing Schedule'!$F$36*M556),
IF(AND(I556=38000,R556&gt;12.8,R556&lt;=22.8),'[1]Pricing Schedule'!$F$34+('[1]Pricing Schedule'!$F$36*M556),
IF(AND(I556=38000,R556&gt;22.8,R556&lt;=30.2),'[1]Pricing Schedule'!$F$43+('[1]Pricing Schedule'!$F$45*M556),
IF(AND(I556=38000,R556&gt;30.2,R556&lt;=45.9),'[1]Pricing Schedule'!$F$52+('[1]Pricing Schedule'!$F$54*M556),
IF(AND(I556=38000,R556&gt;45.9,R556&lt;=123.4),'[1]Pricing Schedule'!$F$96+('[1]Pricing Schedule'!$F$97*M556),
IF(AND(I556=38000,R556&gt;123.4,R556&lt;=168.2,M556&lt;=10),'[1]Pricing Schedule'!$F$103+('[1]Pricing Schedule'!$F$105*M556),
IF(AND(I556=38000,R556&gt;123.4,R556&lt;=168.2,M556&gt;10),'[1]Pricing Schedule'!$F$111+('[1]Pricing Schedule'!$F$113*M556),
IF(AND(I556=38000,R556&gt;157.4,R556&lt;=336.4,M556&lt;=10),('[1]Pricing Schedule'!$F$103+('[1]Pricing Schedule'!$F$105*M556))*2,
IF(AND(I556=38000,R556&gt;157.4,R556&lt;=336.4,M556&gt;10),('[1]Pricing Schedule'!$F$111+('[1]Pricing Schedule'!$F$113*M556))*2,
IF(AND(I556=38000,R556&gt;314.8,R556&lt;=504.6,M556&lt;=10),('[1]Pricing Schedule'!$F$103+('[1]Pricing Schedule'!$F$105*M556))*3,
IF(AND(I556=38000,R556&gt;314.8,R556&lt;=504.6,M556&gt;10),('[1]Pricing Schedule'!$F$111+('[1]Pricing Schedule'!$F$113*M556))*3,
IF(AND(I556=38000,R556&gt;472.2,R556&lt;=672.8,M556&lt;=10),('[1]Pricing Schedule'!$F$103+('[1]Pricing Schedule'!$F$105*M556))*4,
IF(AND(I556=38000,R556&gt;472.2,R556&lt;=672.8,M556&gt;10),('[1]Pricing Schedule'!$F$111+('[1]Pricing Schedule'!$F$113*M556))*4,
IF(AND(I556=110000,R556&lt;=12.8,M556&gt;2),'[1]Pricing Schedule'!$F$62+('[1]Pricing Schedule'!$F$63*M556),
IF(AND(I556=110000,R556&lt;=12.8,M556&lt;=2),'[1]Pricing Schedule'!$F$96+('[1]Pricing Schedule'!$F$97*M556),
IF(AND(I556=110000,R556&gt;12.8,R556&lt;=22.8,M556&gt;3),'[1]Pricing Schedule'!$F$71+('[1]Pricing Schedule'!$F$72*M556),
IF(AND(I556=110000,R556&gt;12.8,R556&lt;=22.8,M556&lt;=3),'[1]Pricing Schedule'!$F$96+('[1]Pricing Schedule'!$F$97*M556),
IF(AND(I556=110000,R556&gt;22.8,R556&lt;=30.2),'[1]Pricing Schedule'!$F$80+('[1]Pricing Schedule'!$F$81*M556),
IF(AND(I556=110000,R556&gt;30.2,R556&lt;=45.9),'[1]Pricing Schedule'!$F$89+('[1]Pricing Schedule'!$F$90*M556),
IF(AND(I556=110000,R556&gt;45.9,R556&lt;=123.4),'[1]Pricing Schedule'!$F$96+('[1]Pricing Schedule'!$F$97*M556),
IF(AND(I556=110000,R556&gt;123.4,R556&lt;=168.2,M556&lt;=10),'[1]Pricing Schedule'!$F$103+('[1]Pricing Schedule'!$F$105*M556),
IF(AND(I556=110000,R556&gt;123.4,R556&lt;=168.2,M556&gt;10),'[1]Pricing Schedule'!$F$111+('[1]Pricing Schedule'!$F$113*M556),
IF(AND(I556=110000,R556&gt;168.2,R556&lt;=336.4,M556&lt;=10),('[1]Pricing Schedule'!$F$103+('[1]Pricing Schedule'!$F$105*M556))*2,
IF(AND(I556=110000,R556&gt;168.2,R556&lt;=336.4,M556&gt;10),('[1]Pricing Schedule'!$F$111+('[1]Pricing Schedule'!$F$113*M556))*2,
IF(AND(I556=110000,R556&gt;336.4,R556&lt;=504.6,M556&lt;=10),('[1]Pricing Schedule'!$F$103+('[1]Pricing Schedule'!$F$105*M556))*3,
IF(AND(I556=110000,R556&gt;336.4,R556&lt;=504.6,M556&gt;10),('[1]Pricing Schedule'!$F$111+('[1]Pricing Schedule'!$F$113*M556))*3,
IF(AND(I556=110000,R556&gt;504.6,R556&lt;=672.8,M556&lt;=10),('[1]Pricing Schedule'!$F$103+('[1]Pricing Schedule'!$F$105*M556))*4,
IF(AND(I556=110000,R556&gt;504.6,R556&lt;=672.8,M556&gt;10),('[1]Pricing Schedule'!$F$111+('[1]Pricing Schedule'!$F$113*M556))*4,
IF(AND(I556=110000,R556&gt;672.8,R556&lt;=841,M556&lt;=10),('[1]Pricing Schedule'!$F$103+('[1]Pricing Schedule'!$F$105*M556))*5,
IF(AND(I556=110000,R556&gt;672.8,R556&lt;=841,M556&gt;10),('[1]Pricing Schedule'!$F$111+('[1]Pricing Schedule'!$F$113*M556))*5,
IF(AND(I556=110000,R556&gt;672.8,R556&lt;=841,M556&lt;=10),('[1]Pricing Schedule'!$F$103+('[1]Pricing Schedule'!$F$105*M556))*5,
IF(AND(I556=110000,R556&gt;672.8,R556&lt;=841,M556&gt;10),('[1]Pricing Schedule'!$F$111+('[1]Pricing Schedule'!$F$113*M556))*5,
IF(AND(I556=110000,R556&gt;1345.6,R556&lt;=1513.8,M556&lt;=10),('[1]Pricing Schedule'!$F$103+('[1]Pricing Schedule'!$F$105*M556))*9,
IF(AND(I556=110000,R556&gt;1345.6,R556&lt;=1513.8,M556&gt;10),('[1]Pricing Schedule'!$F$111+('[1]Pricing Schedule'!$F$113*M556))*9,
9999999999)))))))))))))))))))))))))))))))))))))))</f>
        <v>1492540</v>
      </c>
      <c r="T556" s="21">
        <f>IF(AND(I556=38000,R556&lt;=4.5,M556&gt;8),'[1]Pricing Schedule'!$J$9,
IF(AND(I556=38000,R556&lt;=4.5,M556&lt;=8),'[1]Pricing Schedule'!$J$36,
IF(AND(I556=38000,R556&gt;4.5,R556&lt;=9,M556&gt;8),'[1]Pricing Schedule'!$J$18,
IF(AND(I556=38000,R556&gt;4.5,R556&lt;=9,M556&lt;=8),'[1]Pricing Schedule'!$J$36,
IF(AND(I556=38000,R556&gt;9,R556&lt;=12.8,M556&gt;8),'[1]Pricing Schedule'!$J$27,
IF(AND(I556=38000,R556&gt;9,R556&lt;=12.8,M556&lt;=8),'[1]Pricing Schedule'!$J$36,
IF(AND(I556=38000,R556&gt;12.8,R556&lt;=22.8),'[1]Pricing Schedule'!$J$36,
IF(AND(I556=38000,R556&gt;22.8,R556&lt;=30.2),'[1]Pricing Schedule'!$J$45,
IF(AND(I556=38000,R556&gt;30.2,R556&lt;=45.9),'[1]Pricing Schedule'!$J$54,
IF(AND(I556=38000,R556&gt;45.9,R556&lt;=123.4),'[1]Pricing Schedule'!$J$97,
IF(AND(I556=38000,R556&gt;123.4,R556&lt;=168.2,M556&lt;=10),'[1]Pricing Schedule'!$J$105,
IF(AND(I556=38000,R556&gt;123.4,R556&lt;=168.2,M556&gt;10),'[1]Pricing Schedule'!$J$113,
IF(AND(I556=38000,R556&gt;168.2,R556&lt;=336.4,M556&lt;=10),('[1]Pricing Schedule'!$J$105),
IF(AND(I556=38000,R556&gt;168.2,R556&lt;=336.4,M556&gt;10),('[1]Pricing Schedule'!$J$113),
IF(AND(I556=38000,R556&gt;336.4,R556&lt;=504.6,M556&lt;=10),('[1]Pricing Schedule'!$J$105),
IF(AND(I556=38000,R556&gt;336.4,R556&lt;=504.6,M556&gt;10),('[1]Pricing Schedule'!$J$113),
IF(AND(I556=38000,R556&gt;504.6,R556&lt;=672.8,M556&lt;=10),('[1]Pricing Schedule'!$J$105),
IF(AND(I556=38000,R556&gt;504.6,R556&lt;=672.8,M556&gt;10),('[1]Pricing Schedule'!$J$113),
IF(AND(I556=110000,R556&lt;=12.8,M556&gt;2),'[1]Pricing Schedule'!$J$63,
IF(AND(I556=110000,R556&lt;=12.8,M556&lt;=2),'[1]Pricing Schedule'!$J$97,
IF(AND(I556=110000,R556&gt;12.8,R556&lt;=22.8,M556&gt;3),'[1]Pricing Schedule'!$J$72,
IF(AND(I556=110000,R556&gt;12.8,R556&lt;=22.8,M556&lt;=3),'[1]Pricing Schedule'!$J$97,
IF(AND(I556=110000,R556&gt;22.8,R556&lt;=30.2),'[1]Pricing Schedule'!$J$81,
IF(AND(I556=110000,R556&gt;30.2,R556&lt;=45.9),'[1]Pricing Schedule'!$J$90,
IF(AND(I556=110000,R556&gt;45.9,R556&lt;=123.4),'[1]Pricing Schedule'!$J$97,
IF(AND(I556=110000,R556&gt;123.4,R556&lt;=168.2,M556&lt;=10),'[1]Pricing Schedule'!$J$105,
IF(AND(I556=110000,R556&gt;123.4,R556&lt;=168.2,M556&gt;10),'[1]Pricing Schedule'!$J$113,
IF(AND(I556=110000,R556&gt;168.2,R556&lt;=336.2,M556&lt;=10),('[1]Pricing Schedule'!$J$105),
IF(AND(I556=110000,R556&gt;168.2,R556&lt;=336.2,M556&gt;10),('[1]Pricing Schedule'!$J$113),
IF(AND(I556=110000,R556&gt;336.4,R556&lt;=504.6,M556&lt;=10),('[1]Pricing Schedule'!$J$105),
IF(AND(I556=110000,R556&gt;336.4,R556&lt;=504.6,M556&gt;10),('[1]Pricing Schedule'!$J$113),
IF(AND(I556=110000,R556&gt;504.6,R556&lt;=672.8,M556&lt;=10),('[1]Pricing Schedule'!$J$105),
IF(AND(I556=110000,R556&gt;504.6,R556&lt;=672.8,M556&gt;10),('[1]Pricing Schedule'!$J$113),
IF(AND(I556=110000,R556&gt;672.8,R556&lt;=841,M556&lt;=10),('[1]Pricing Schedule'!$J$105),
IF(AND(I556=110000,R556&gt;672.8,R556&lt;=841,M556&gt;10),('[1]Pricing Schedule'!$J$113),
IF(AND(I556=110000,R556&gt;1682,R556&lt;=1850.2,M556&lt;=10),('[1]Pricing Schedule'!$J$105),
IF(AND(I556=110000,R556&gt;1682,R556&lt;=1850.2,M556&gt;10),('[1]Pricing Schedule'!$J$113),
IF(AND(I556=110000,R556&gt;2018.4,R556&lt;=2186.6,M556&lt;=10),('[1]Pricing Schedule'!$J$105),
IF(AND(I556=110000,R556&gt;2018.4,R556&lt;=2186.6,M556&gt;10),('[1]Pricing Schedule'!$J$113),999999999)))))))))))))))))))))))))))))))))))))))</f>
        <v>1</v>
      </c>
      <c r="U556" s="40">
        <f t="shared" si="54"/>
        <v>355366.66666666663</v>
      </c>
      <c r="V556" s="41">
        <f t="shared" si="55"/>
        <v>2.8139949348091173</v>
      </c>
      <c r="Y556" s="23">
        <v>134</v>
      </c>
      <c r="Z556" s="23">
        <v>419</v>
      </c>
      <c r="AR556" s="35"/>
    </row>
    <row r="557" spans="1:44">
      <c r="A557" s="23">
        <v>557</v>
      </c>
      <c r="B557" s="23">
        <v>557</v>
      </c>
      <c r="C557" s="23" t="s">
        <v>978</v>
      </c>
      <c r="D557" s="23" t="s">
        <v>168</v>
      </c>
      <c r="E557" s="23" t="s">
        <v>168</v>
      </c>
      <c r="F557" s="23" t="s">
        <v>263</v>
      </c>
      <c r="G557" s="23" t="s">
        <v>264</v>
      </c>
      <c r="H557" s="23" t="s">
        <v>113</v>
      </c>
      <c r="I557" s="13">
        <v>38000</v>
      </c>
      <c r="J557" s="13">
        <v>38000</v>
      </c>
      <c r="K557" s="23" t="s">
        <v>119</v>
      </c>
      <c r="L557" s="24">
        <v>16.382999999999999</v>
      </c>
      <c r="M557" s="37">
        <f t="shared" si="50"/>
        <v>17</v>
      </c>
      <c r="N557" s="24">
        <v>0.36</v>
      </c>
      <c r="O557" s="13">
        <v>2</v>
      </c>
      <c r="P557" s="36">
        <f t="shared" si="51"/>
        <v>0.36</v>
      </c>
      <c r="Q557" s="38">
        <f t="shared" si="52"/>
        <v>4.2</v>
      </c>
      <c r="R557" s="37">
        <f t="shared" si="53"/>
        <v>4.2</v>
      </c>
      <c r="S557" s="39">
        <f>IF(AND(I557=38000,R557&lt;=4.5,M557&gt;8),'[1]Pricing Schedule'!$F$8+('[1]Pricing Schedule'!$F$9*M557),
IF(AND(I557=38000,R557&lt;=4.5,M557&lt;=8),'[1]Pricing Schedule'!$F$34+('[1]Pricing Schedule'!$F$36*M557),
IF(AND(I557=38000,R557&gt;4.5,R557&lt;=9,M557&gt;8),'[1]Pricing Schedule'!$F$17+('[1]Pricing Schedule'!$F$18*M557),
IF(AND(I557=38000,R557&gt;4.5,R557&lt;=9,M557&lt;=8),'[1]Pricing Schedule'!$F$34+('[1]Pricing Schedule'!$F$36*M557),
IF(AND(I557=38000,R557&gt;9,R557&lt;=12.8,M557&gt;8),'[1]Pricing Schedule'!$F$26+('[1]Pricing Schedule'!$F$27*M557),
IF(AND(I557=38000,R557&gt;9,R557&lt;=12.8,M557&lt;=8),'[1]Pricing Schedule'!$F$34+('[1]Pricing Schedule'!$F$36*M557),
IF(AND(I557=38000,R557&gt;12.8,R557&lt;=22.8),'[1]Pricing Schedule'!$F$34+('[1]Pricing Schedule'!$F$36*M557),
IF(AND(I557=38000,R557&gt;22.8,R557&lt;=30.2),'[1]Pricing Schedule'!$F$43+('[1]Pricing Schedule'!$F$45*M557),
IF(AND(I557=38000,R557&gt;30.2,R557&lt;=45.9),'[1]Pricing Schedule'!$F$52+('[1]Pricing Schedule'!$F$54*M557),
IF(AND(I557=38000,R557&gt;45.9,R557&lt;=123.4),'[1]Pricing Schedule'!$F$96+('[1]Pricing Schedule'!$F$97*M557),
IF(AND(I557=38000,R557&gt;123.4,R557&lt;=168.2,M557&lt;=10),'[1]Pricing Schedule'!$F$103+('[1]Pricing Schedule'!$F$105*M557),
IF(AND(I557=38000,R557&gt;123.4,R557&lt;=168.2,M557&gt;10),'[1]Pricing Schedule'!$F$111+('[1]Pricing Schedule'!$F$113*M557),
IF(AND(I557=38000,R557&gt;157.4,R557&lt;=336.4,M557&lt;=10),('[1]Pricing Schedule'!$F$103+('[1]Pricing Schedule'!$F$105*M557))*2,
IF(AND(I557=38000,R557&gt;157.4,R557&lt;=336.4,M557&gt;10),('[1]Pricing Schedule'!$F$111+('[1]Pricing Schedule'!$F$113*M557))*2,
IF(AND(I557=38000,R557&gt;314.8,R557&lt;=504.6,M557&lt;=10),('[1]Pricing Schedule'!$F$103+('[1]Pricing Schedule'!$F$105*M557))*3,
IF(AND(I557=38000,R557&gt;314.8,R557&lt;=504.6,M557&gt;10),('[1]Pricing Schedule'!$F$111+('[1]Pricing Schedule'!$F$113*M557))*3,
IF(AND(I557=38000,R557&gt;472.2,R557&lt;=672.8,M557&lt;=10),('[1]Pricing Schedule'!$F$103+('[1]Pricing Schedule'!$F$105*M557))*4,
IF(AND(I557=38000,R557&gt;472.2,R557&lt;=672.8,M557&gt;10),('[1]Pricing Schedule'!$F$111+('[1]Pricing Schedule'!$F$113*M557))*4,
IF(AND(I557=110000,R557&lt;=12.8,M557&gt;2),'[1]Pricing Schedule'!$F$62+('[1]Pricing Schedule'!$F$63*M557),
IF(AND(I557=110000,R557&lt;=12.8,M557&lt;=2),'[1]Pricing Schedule'!$F$96+('[1]Pricing Schedule'!$F$97*M557),
IF(AND(I557=110000,R557&gt;12.8,R557&lt;=22.8,M557&gt;3),'[1]Pricing Schedule'!$F$71+('[1]Pricing Schedule'!$F$72*M557),
IF(AND(I557=110000,R557&gt;12.8,R557&lt;=22.8,M557&lt;=3),'[1]Pricing Schedule'!$F$96+('[1]Pricing Schedule'!$F$97*M557),
IF(AND(I557=110000,R557&gt;22.8,R557&lt;=30.2),'[1]Pricing Schedule'!$F$80+('[1]Pricing Schedule'!$F$81*M557),
IF(AND(I557=110000,R557&gt;30.2,R557&lt;=45.9),'[1]Pricing Schedule'!$F$89+('[1]Pricing Schedule'!$F$90*M557),
IF(AND(I557=110000,R557&gt;45.9,R557&lt;=123.4),'[1]Pricing Schedule'!$F$96+('[1]Pricing Schedule'!$F$97*M557),
IF(AND(I557=110000,R557&gt;123.4,R557&lt;=168.2,M557&lt;=10),'[1]Pricing Schedule'!$F$103+('[1]Pricing Schedule'!$F$105*M557),
IF(AND(I557=110000,R557&gt;123.4,R557&lt;=168.2,M557&gt;10),'[1]Pricing Schedule'!$F$111+('[1]Pricing Schedule'!$F$113*M557),
IF(AND(I557=110000,R557&gt;168.2,R557&lt;=336.4,M557&lt;=10),('[1]Pricing Schedule'!$F$103+('[1]Pricing Schedule'!$F$105*M557))*2,
IF(AND(I557=110000,R557&gt;168.2,R557&lt;=336.4,M557&gt;10),('[1]Pricing Schedule'!$F$111+('[1]Pricing Schedule'!$F$113*M557))*2,
IF(AND(I557=110000,R557&gt;336.4,R557&lt;=504.6,M557&lt;=10),('[1]Pricing Schedule'!$F$103+('[1]Pricing Schedule'!$F$105*M557))*3,
IF(AND(I557=110000,R557&gt;336.4,R557&lt;=504.6,M557&gt;10),('[1]Pricing Schedule'!$F$111+('[1]Pricing Schedule'!$F$113*M557))*3,
IF(AND(I557=110000,R557&gt;504.6,R557&lt;=672.8,M557&lt;=10),('[1]Pricing Schedule'!$F$103+('[1]Pricing Schedule'!$F$105*M557))*4,
IF(AND(I557=110000,R557&gt;504.6,R557&lt;=672.8,M557&gt;10),('[1]Pricing Schedule'!$F$111+('[1]Pricing Schedule'!$F$113*M557))*4,
IF(AND(I557=110000,R557&gt;672.8,R557&lt;=841,M557&lt;=10),('[1]Pricing Schedule'!$F$103+('[1]Pricing Schedule'!$F$105*M557))*5,
IF(AND(I557=110000,R557&gt;672.8,R557&lt;=841,M557&gt;10),('[1]Pricing Schedule'!$F$111+('[1]Pricing Schedule'!$F$113*M557))*5,
IF(AND(I557=110000,R557&gt;672.8,R557&lt;=841,M557&lt;=10),('[1]Pricing Schedule'!$F$103+('[1]Pricing Schedule'!$F$105*M557))*5,
IF(AND(I557=110000,R557&gt;672.8,R557&lt;=841,M557&gt;10),('[1]Pricing Schedule'!$F$111+('[1]Pricing Schedule'!$F$113*M557))*5,
IF(AND(I557=110000,R557&gt;1345.6,R557&lt;=1513.8,M557&lt;=10),('[1]Pricing Schedule'!$F$103+('[1]Pricing Schedule'!$F$105*M557))*9,
IF(AND(I557=110000,R557&gt;1345.6,R557&lt;=1513.8,M557&gt;10),('[1]Pricing Schedule'!$F$111+('[1]Pricing Schedule'!$F$113*M557))*9,
9999999999)))))))))))))))))))))))))))))))))))))))</f>
        <v>1756040</v>
      </c>
      <c r="T557" s="21">
        <f>IF(AND(I557=38000,R557&lt;=4.5,M557&gt;8),'[1]Pricing Schedule'!$J$9,
IF(AND(I557=38000,R557&lt;=4.5,M557&lt;=8),'[1]Pricing Schedule'!$J$36,
IF(AND(I557=38000,R557&gt;4.5,R557&lt;=9,M557&gt;8),'[1]Pricing Schedule'!$J$18,
IF(AND(I557=38000,R557&gt;4.5,R557&lt;=9,M557&lt;=8),'[1]Pricing Schedule'!$J$36,
IF(AND(I557=38000,R557&gt;9,R557&lt;=12.8,M557&gt;8),'[1]Pricing Schedule'!$J$27,
IF(AND(I557=38000,R557&gt;9,R557&lt;=12.8,M557&lt;=8),'[1]Pricing Schedule'!$J$36,
IF(AND(I557=38000,R557&gt;12.8,R557&lt;=22.8),'[1]Pricing Schedule'!$J$36,
IF(AND(I557=38000,R557&gt;22.8,R557&lt;=30.2),'[1]Pricing Schedule'!$J$45,
IF(AND(I557=38000,R557&gt;30.2,R557&lt;=45.9),'[1]Pricing Schedule'!$J$54,
IF(AND(I557=38000,R557&gt;45.9,R557&lt;=123.4),'[1]Pricing Schedule'!$J$97,
IF(AND(I557=38000,R557&gt;123.4,R557&lt;=168.2,M557&lt;=10),'[1]Pricing Schedule'!$J$105,
IF(AND(I557=38000,R557&gt;123.4,R557&lt;=168.2,M557&gt;10),'[1]Pricing Schedule'!$J$113,
IF(AND(I557=38000,R557&gt;168.2,R557&lt;=336.4,M557&lt;=10),('[1]Pricing Schedule'!$J$105),
IF(AND(I557=38000,R557&gt;168.2,R557&lt;=336.4,M557&gt;10),('[1]Pricing Schedule'!$J$113),
IF(AND(I557=38000,R557&gt;336.4,R557&lt;=504.6,M557&lt;=10),('[1]Pricing Schedule'!$J$105),
IF(AND(I557=38000,R557&gt;336.4,R557&lt;=504.6,M557&gt;10),('[1]Pricing Schedule'!$J$113),
IF(AND(I557=38000,R557&gt;504.6,R557&lt;=672.8,M557&lt;=10),('[1]Pricing Schedule'!$J$105),
IF(AND(I557=38000,R557&gt;504.6,R557&lt;=672.8,M557&gt;10),('[1]Pricing Schedule'!$J$113),
IF(AND(I557=110000,R557&lt;=12.8,M557&gt;2),'[1]Pricing Schedule'!$J$63,
IF(AND(I557=110000,R557&lt;=12.8,M557&lt;=2),'[1]Pricing Schedule'!$J$97,
IF(AND(I557=110000,R557&gt;12.8,R557&lt;=22.8,M557&gt;3),'[1]Pricing Schedule'!$J$72,
IF(AND(I557=110000,R557&gt;12.8,R557&lt;=22.8,M557&lt;=3),'[1]Pricing Schedule'!$J$97,
IF(AND(I557=110000,R557&gt;22.8,R557&lt;=30.2),'[1]Pricing Schedule'!$J$81,
IF(AND(I557=110000,R557&gt;30.2,R557&lt;=45.9),'[1]Pricing Schedule'!$J$90,
IF(AND(I557=110000,R557&gt;45.9,R557&lt;=123.4),'[1]Pricing Schedule'!$J$97,
IF(AND(I557=110000,R557&gt;123.4,R557&lt;=168.2,M557&lt;=10),'[1]Pricing Schedule'!$J$105,
IF(AND(I557=110000,R557&gt;123.4,R557&lt;=168.2,M557&gt;10),'[1]Pricing Schedule'!$J$113,
IF(AND(I557=110000,R557&gt;168.2,R557&lt;=336.2,M557&lt;=10),('[1]Pricing Schedule'!$J$105),
IF(AND(I557=110000,R557&gt;168.2,R557&lt;=336.2,M557&gt;10),('[1]Pricing Schedule'!$J$113),
IF(AND(I557=110000,R557&gt;336.4,R557&lt;=504.6,M557&lt;=10),('[1]Pricing Schedule'!$J$105),
IF(AND(I557=110000,R557&gt;336.4,R557&lt;=504.6,M557&gt;10),('[1]Pricing Schedule'!$J$113),
IF(AND(I557=110000,R557&gt;504.6,R557&lt;=672.8,M557&lt;=10),('[1]Pricing Schedule'!$J$105),
IF(AND(I557=110000,R557&gt;504.6,R557&lt;=672.8,M557&gt;10),('[1]Pricing Schedule'!$J$113),
IF(AND(I557=110000,R557&gt;672.8,R557&lt;=841,M557&lt;=10),('[1]Pricing Schedule'!$J$105),
IF(AND(I557=110000,R557&gt;672.8,R557&lt;=841,M557&gt;10),('[1]Pricing Schedule'!$J$113),
IF(AND(I557=110000,R557&gt;1682,R557&lt;=1850.2,M557&lt;=10),('[1]Pricing Schedule'!$J$105),
IF(AND(I557=110000,R557&gt;1682,R557&lt;=1850.2,M557&gt;10),('[1]Pricing Schedule'!$J$113),
IF(AND(I557=110000,R557&gt;2018.4,R557&lt;=2186.6,M557&lt;=10),('[1]Pricing Schedule'!$J$105),
IF(AND(I557=110000,R557&gt;2018.4,R557&lt;=2186.6,M557&gt;10),('[1]Pricing Schedule'!$J$113),999999999)))))))))))))))))))))))))))))))))))))))</f>
        <v>1</v>
      </c>
      <c r="U557" s="40">
        <f t="shared" si="54"/>
        <v>418104.76190476189</v>
      </c>
      <c r="V557" s="41">
        <f t="shared" si="55"/>
        <v>2.3917450627548349</v>
      </c>
      <c r="Y557" s="23">
        <v>317</v>
      </c>
      <c r="Z557" s="23">
        <v>419</v>
      </c>
      <c r="AR557" s="35"/>
    </row>
    <row r="558" spans="1:44">
      <c r="A558" s="23">
        <v>558</v>
      </c>
      <c r="B558" s="23">
        <v>558</v>
      </c>
      <c r="C558" s="23" t="s">
        <v>979</v>
      </c>
      <c r="D558" s="23" t="s">
        <v>168</v>
      </c>
      <c r="E558" s="23" t="s">
        <v>168</v>
      </c>
      <c r="F558" s="23" t="s">
        <v>263</v>
      </c>
      <c r="G558" s="23" t="s">
        <v>264</v>
      </c>
      <c r="H558" s="23" t="s">
        <v>113</v>
      </c>
      <c r="I558" s="13">
        <v>38000</v>
      </c>
      <c r="J558" s="13">
        <v>38000</v>
      </c>
      <c r="K558" s="23" t="s">
        <v>119</v>
      </c>
      <c r="L558" s="24">
        <v>19.204000000000001</v>
      </c>
      <c r="M558" s="37">
        <f t="shared" si="50"/>
        <v>20</v>
      </c>
      <c r="N558" s="24">
        <v>0.64800000000000002</v>
      </c>
      <c r="O558" s="13">
        <v>2</v>
      </c>
      <c r="P558" s="36">
        <f t="shared" si="51"/>
        <v>0.48599999999999999</v>
      </c>
      <c r="Q558" s="38">
        <f t="shared" si="52"/>
        <v>4.2</v>
      </c>
      <c r="R558" s="37">
        <f t="shared" si="53"/>
        <v>4.2</v>
      </c>
      <c r="S558" s="39">
        <f>IF(AND(I558=38000,R558&lt;=4.5,M558&gt;8),'[1]Pricing Schedule'!$F$8+('[1]Pricing Schedule'!$F$9*M558),
IF(AND(I558=38000,R558&lt;=4.5,M558&lt;=8),'[1]Pricing Schedule'!$F$34+('[1]Pricing Schedule'!$F$36*M558),
IF(AND(I558=38000,R558&gt;4.5,R558&lt;=9,M558&gt;8),'[1]Pricing Schedule'!$F$17+('[1]Pricing Schedule'!$F$18*M558),
IF(AND(I558=38000,R558&gt;4.5,R558&lt;=9,M558&lt;=8),'[1]Pricing Schedule'!$F$34+('[1]Pricing Schedule'!$F$36*M558),
IF(AND(I558=38000,R558&gt;9,R558&lt;=12.8,M558&gt;8),'[1]Pricing Schedule'!$F$26+('[1]Pricing Schedule'!$F$27*M558),
IF(AND(I558=38000,R558&gt;9,R558&lt;=12.8,M558&lt;=8),'[1]Pricing Schedule'!$F$34+('[1]Pricing Schedule'!$F$36*M558),
IF(AND(I558=38000,R558&gt;12.8,R558&lt;=22.8),'[1]Pricing Schedule'!$F$34+('[1]Pricing Schedule'!$F$36*M558),
IF(AND(I558=38000,R558&gt;22.8,R558&lt;=30.2),'[1]Pricing Schedule'!$F$43+('[1]Pricing Schedule'!$F$45*M558),
IF(AND(I558=38000,R558&gt;30.2,R558&lt;=45.9),'[1]Pricing Schedule'!$F$52+('[1]Pricing Schedule'!$F$54*M558),
IF(AND(I558=38000,R558&gt;45.9,R558&lt;=123.4),'[1]Pricing Schedule'!$F$96+('[1]Pricing Schedule'!$F$97*M558),
IF(AND(I558=38000,R558&gt;123.4,R558&lt;=168.2,M558&lt;=10),'[1]Pricing Schedule'!$F$103+('[1]Pricing Schedule'!$F$105*M558),
IF(AND(I558=38000,R558&gt;123.4,R558&lt;=168.2,M558&gt;10),'[1]Pricing Schedule'!$F$111+('[1]Pricing Schedule'!$F$113*M558),
IF(AND(I558=38000,R558&gt;157.4,R558&lt;=336.4,M558&lt;=10),('[1]Pricing Schedule'!$F$103+('[1]Pricing Schedule'!$F$105*M558))*2,
IF(AND(I558=38000,R558&gt;157.4,R558&lt;=336.4,M558&gt;10),('[1]Pricing Schedule'!$F$111+('[1]Pricing Schedule'!$F$113*M558))*2,
IF(AND(I558=38000,R558&gt;314.8,R558&lt;=504.6,M558&lt;=10),('[1]Pricing Schedule'!$F$103+('[1]Pricing Schedule'!$F$105*M558))*3,
IF(AND(I558=38000,R558&gt;314.8,R558&lt;=504.6,M558&gt;10),('[1]Pricing Schedule'!$F$111+('[1]Pricing Schedule'!$F$113*M558))*3,
IF(AND(I558=38000,R558&gt;472.2,R558&lt;=672.8,M558&lt;=10),('[1]Pricing Schedule'!$F$103+('[1]Pricing Schedule'!$F$105*M558))*4,
IF(AND(I558=38000,R558&gt;472.2,R558&lt;=672.8,M558&gt;10),('[1]Pricing Schedule'!$F$111+('[1]Pricing Schedule'!$F$113*M558))*4,
IF(AND(I558=110000,R558&lt;=12.8,M558&gt;2),'[1]Pricing Schedule'!$F$62+('[1]Pricing Schedule'!$F$63*M558),
IF(AND(I558=110000,R558&lt;=12.8,M558&lt;=2),'[1]Pricing Schedule'!$F$96+('[1]Pricing Schedule'!$F$97*M558),
IF(AND(I558=110000,R558&gt;12.8,R558&lt;=22.8,M558&gt;3),'[1]Pricing Schedule'!$F$71+('[1]Pricing Schedule'!$F$72*M558),
IF(AND(I558=110000,R558&gt;12.8,R558&lt;=22.8,M558&lt;=3),'[1]Pricing Schedule'!$F$96+('[1]Pricing Schedule'!$F$97*M558),
IF(AND(I558=110000,R558&gt;22.8,R558&lt;=30.2),'[1]Pricing Schedule'!$F$80+('[1]Pricing Schedule'!$F$81*M558),
IF(AND(I558=110000,R558&gt;30.2,R558&lt;=45.9),'[1]Pricing Schedule'!$F$89+('[1]Pricing Schedule'!$F$90*M558),
IF(AND(I558=110000,R558&gt;45.9,R558&lt;=123.4),'[1]Pricing Schedule'!$F$96+('[1]Pricing Schedule'!$F$97*M558),
IF(AND(I558=110000,R558&gt;123.4,R558&lt;=168.2,M558&lt;=10),'[1]Pricing Schedule'!$F$103+('[1]Pricing Schedule'!$F$105*M558),
IF(AND(I558=110000,R558&gt;123.4,R558&lt;=168.2,M558&gt;10),'[1]Pricing Schedule'!$F$111+('[1]Pricing Schedule'!$F$113*M558),
IF(AND(I558=110000,R558&gt;168.2,R558&lt;=336.4,M558&lt;=10),('[1]Pricing Schedule'!$F$103+('[1]Pricing Schedule'!$F$105*M558))*2,
IF(AND(I558=110000,R558&gt;168.2,R558&lt;=336.4,M558&gt;10),('[1]Pricing Schedule'!$F$111+('[1]Pricing Schedule'!$F$113*M558))*2,
IF(AND(I558=110000,R558&gt;336.4,R558&lt;=504.6,M558&lt;=10),('[1]Pricing Schedule'!$F$103+('[1]Pricing Schedule'!$F$105*M558))*3,
IF(AND(I558=110000,R558&gt;336.4,R558&lt;=504.6,M558&gt;10),('[1]Pricing Schedule'!$F$111+('[1]Pricing Schedule'!$F$113*M558))*3,
IF(AND(I558=110000,R558&gt;504.6,R558&lt;=672.8,M558&lt;=10),('[1]Pricing Schedule'!$F$103+('[1]Pricing Schedule'!$F$105*M558))*4,
IF(AND(I558=110000,R558&gt;504.6,R558&lt;=672.8,M558&gt;10),('[1]Pricing Schedule'!$F$111+('[1]Pricing Schedule'!$F$113*M558))*4,
IF(AND(I558=110000,R558&gt;672.8,R558&lt;=841,M558&lt;=10),('[1]Pricing Schedule'!$F$103+('[1]Pricing Schedule'!$F$105*M558))*5,
IF(AND(I558=110000,R558&gt;672.8,R558&lt;=841,M558&gt;10),('[1]Pricing Schedule'!$F$111+('[1]Pricing Schedule'!$F$113*M558))*5,
IF(AND(I558=110000,R558&gt;672.8,R558&lt;=841,M558&lt;=10),('[1]Pricing Schedule'!$F$103+('[1]Pricing Schedule'!$F$105*M558))*5,
IF(AND(I558=110000,R558&gt;672.8,R558&lt;=841,M558&gt;10),('[1]Pricing Schedule'!$F$111+('[1]Pricing Schedule'!$F$113*M558))*5,
IF(AND(I558=110000,R558&gt;1345.6,R558&lt;=1513.8,M558&lt;=10),('[1]Pricing Schedule'!$F$103+('[1]Pricing Schedule'!$F$105*M558))*9,
IF(AND(I558=110000,R558&gt;1345.6,R558&lt;=1513.8,M558&gt;10),('[1]Pricing Schedule'!$F$111+('[1]Pricing Schedule'!$F$113*M558))*9,
9999999999)))))))))))))))))))))))))))))))))))))))</f>
        <v>1914140</v>
      </c>
      <c r="T558" s="21">
        <f>IF(AND(I558=38000,R558&lt;=4.5,M558&gt;8),'[1]Pricing Schedule'!$J$9,
IF(AND(I558=38000,R558&lt;=4.5,M558&lt;=8),'[1]Pricing Schedule'!$J$36,
IF(AND(I558=38000,R558&gt;4.5,R558&lt;=9,M558&gt;8),'[1]Pricing Schedule'!$J$18,
IF(AND(I558=38000,R558&gt;4.5,R558&lt;=9,M558&lt;=8),'[1]Pricing Schedule'!$J$36,
IF(AND(I558=38000,R558&gt;9,R558&lt;=12.8,M558&gt;8),'[1]Pricing Schedule'!$J$27,
IF(AND(I558=38000,R558&gt;9,R558&lt;=12.8,M558&lt;=8),'[1]Pricing Schedule'!$J$36,
IF(AND(I558=38000,R558&gt;12.8,R558&lt;=22.8),'[1]Pricing Schedule'!$J$36,
IF(AND(I558=38000,R558&gt;22.8,R558&lt;=30.2),'[1]Pricing Schedule'!$J$45,
IF(AND(I558=38000,R558&gt;30.2,R558&lt;=45.9),'[1]Pricing Schedule'!$J$54,
IF(AND(I558=38000,R558&gt;45.9,R558&lt;=123.4),'[1]Pricing Schedule'!$J$97,
IF(AND(I558=38000,R558&gt;123.4,R558&lt;=168.2,M558&lt;=10),'[1]Pricing Schedule'!$J$105,
IF(AND(I558=38000,R558&gt;123.4,R558&lt;=168.2,M558&gt;10),'[1]Pricing Schedule'!$J$113,
IF(AND(I558=38000,R558&gt;168.2,R558&lt;=336.4,M558&lt;=10),('[1]Pricing Schedule'!$J$105),
IF(AND(I558=38000,R558&gt;168.2,R558&lt;=336.4,M558&gt;10),('[1]Pricing Schedule'!$J$113),
IF(AND(I558=38000,R558&gt;336.4,R558&lt;=504.6,M558&lt;=10),('[1]Pricing Schedule'!$J$105),
IF(AND(I558=38000,R558&gt;336.4,R558&lt;=504.6,M558&gt;10),('[1]Pricing Schedule'!$J$113),
IF(AND(I558=38000,R558&gt;504.6,R558&lt;=672.8,M558&lt;=10),('[1]Pricing Schedule'!$J$105),
IF(AND(I558=38000,R558&gt;504.6,R558&lt;=672.8,M558&gt;10),('[1]Pricing Schedule'!$J$113),
IF(AND(I558=110000,R558&lt;=12.8,M558&gt;2),'[1]Pricing Schedule'!$J$63,
IF(AND(I558=110000,R558&lt;=12.8,M558&lt;=2),'[1]Pricing Schedule'!$J$97,
IF(AND(I558=110000,R558&gt;12.8,R558&lt;=22.8,M558&gt;3),'[1]Pricing Schedule'!$J$72,
IF(AND(I558=110000,R558&gt;12.8,R558&lt;=22.8,M558&lt;=3),'[1]Pricing Schedule'!$J$97,
IF(AND(I558=110000,R558&gt;22.8,R558&lt;=30.2),'[1]Pricing Schedule'!$J$81,
IF(AND(I558=110000,R558&gt;30.2,R558&lt;=45.9),'[1]Pricing Schedule'!$J$90,
IF(AND(I558=110000,R558&gt;45.9,R558&lt;=123.4),'[1]Pricing Schedule'!$J$97,
IF(AND(I558=110000,R558&gt;123.4,R558&lt;=168.2,M558&lt;=10),'[1]Pricing Schedule'!$J$105,
IF(AND(I558=110000,R558&gt;123.4,R558&lt;=168.2,M558&gt;10),'[1]Pricing Schedule'!$J$113,
IF(AND(I558=110000,R558&gt;168.2,R558&lt;=336.2,M558&lt;=10),('[1]Pricing Schedule'!$J$105),
IF(AND(I558=110000,R558&gt;168.2,R558&lt;=336.2,M558&gt;10),('[1]Pricing Schedule'!$J$113),
IF(AND(I558=110000,R558&gt;336.4,R558&lt;=504.6,M558&lt;=10),('[1]Pricing Schedule'!$J$105),
IF(AND(I558=110000,R558&gt;336.4,R558&lt;=504.6,M558&gt;10),('[1]Pricing Schedule'!$J$113),
IF(AND(I558=110000,R558&gt;504.6,R558&lt;=672.8,M558&lt;=10),('[1]Pricing Schedule'!$J$105),
IF(AND(I558=110000,R558&gt;504.6,R558&lt;=672.8,M558&gt;10),('[1]Pricing Schedule'!$J$113),
IF(AND(I558=110000,R558&gt;672.8,R558&lt;=841,M558&lt;=10),('[1]Pricing Schedule'!$J$105),
IF(AND(I558=110000,R558&gt;672.8,R558&lt;=841,M558&gt;10),('[1]Pricing Schedule'!$J$113),
IF(AND(I558=110000,R558&gt;1682,R558&lt;=1850.2,M558&lt;=10),('[1]Pricing Schedule'!$J$105),
IF(AND(I558=110000,R558&gt;1682,R558&lt;=1850.2,M558&gt;10),('[1]Pricing Schedule'!$J$113),
IF(AND(I558=110000,R558&gt;2018.4,R558&lt;=2186.6,M558&lt;=10),('[1]Pricing Schedule'!$J$105),
IF(AND(I558=110000,R558&gt;2018.4,R558&lt;=2186.6,M558&gt;10),('[1]Pricing Schedule'!$J$113),999999999)))))))))))))))))))))))))))))))))))))))</f>
        <v>1</v>
      </c>
      <c r="U558" s="40">
        <f t="shared" si="54"/>
        <v>455747.61904761905</v>
      </c>
      <c r="V558" s="41">
        <f t="shared" si="55"/>
        <v>2.1941968717021743</v>
      </c>
      <c r="Y558" s="23">
        <v>570</v>
      </c>
      <c r="Z558" s="23">
        <v>419</v>
      </c>
      <c r="AR558" s="35"/>
    </row>
    <row r="559" spans="1:44">
      <c r="A559" s="23">
        <v>559</v>
      </c>
      <c r="B559" s="23">
        <v>559</v>
      </c>
      <c r="C559" s="23" t="s">
        <v>980</v>
      </c>
      <c r="D559" s="23" t="s">
        <v>168</v>
      </c>
      <c r="E559" s="23" t="s">
        <v>168</v>
      </c>
      <c r="F559" s="23" t="s">
        <v>275</v>
      </c>
      <c r="G559" s="23" t="s">
        <v>276</v>
      </c>
      <c r="H559" s="23" t="s">
        <v>133</v>
      </c>
      <c r="I559" s="13">
        <v>110000</v>
      </c>
      <c r="J559" s="23" t="s">
        <v>119</v>
      </c>
      <c r="K559" s="13">
        <v>110000</v>
      </c>
      <c r="L559" s="24">
        <v>13.532999999999999</v>
      </c>
      <c r="M559" s="37">
        <f t="shared" si="50"/>
        <v>14</v>
      </c>
      <c r="N559" s="24">
        <v>0.24299999999999999</v>
      </c>
      <c r="O559" s="13">
        <v>2</v>
      </c>
      <c r="P559" s="36">
        <f t="shared" si="51"/>
        <v>0.24299999999999999</v>
      </c>
      <c r="Q559" s="38">
        <f t="shared" si="52"/>
        <v>4.2</v>
      </c>
      <c r="R559" s="37">
        <f t="shared" si="53"/>
        <v>4.2</v>
      </c>
      <c r="S559" s="39">
        <f>IF(AND(I559=38000,R559&lt;=4.5,M559&gt;8),'[1]Pricing Schedule'!$F$8+('[1]Pricing Schedule'!$F$9*M559),
IF(AND(I559=38000,R559&lt;=4.5,M559&lt;=8),'[1]Pricing Schedule'!$F$34+('[1]Pricing Schedule'!$F$36*M559),
IF(AND(I559=38000,R559&gt;4.5,R559&lt;=9,M559&gt;8),'[1]Pricing Schedule'!$F$17+('[1]Pricing Schedule'!$F$18*M559),
IF(AND(I559=38000,R559&gt;4.5,R559&lt;=9,M559&lt;=8),'[1]Pricing Schedule'!$F$34+('[1]Pricing Schedule'!$F$36*M559),
IF(AND(I559=38000,R559&gt;9,R559&lt;=12.8,M559&gt;8),'[1]Pricing Schedule'!$F$26+('[1]Pricing Schedule'!$F$27*M559),
IF(AND(I559=38000,R559&gt;9,R559&lt;=12.8,M559&lt;=8),'[1]Pricing Schedule'!$F$34+('[1]Pricing Schedule'!$F$36*M559),
IF(AND(I559=38000,R559&gt;12.8,R559&lt;=22.8),'[1]Pricing Schedule'!$F$34+('[1]Pricing Schedule'!$F$36*M559),
IF(AND(I559=38000,R559&gt;22.8,R559&lt;=30.2),'[1]Pricing Schedule'!$F$43+('[1]Pricing Schedule'!$F$45*M559),
IF(AND(I559=38000,R559&gt;30.2,R559&lt;=45.9),'[1]Pricing Schedule'!$F$52+('[1]Pricing Schedule'!$F$54*M559),
IF(AND(I559=38000,R559&gt;45.9,R559&lt;=123.4),'[1]Pricing Schedule'!$F$96+('[1]Pricing Schedule'!$F$97*M559),
IF(AND(I559=38000,R559&gt;123.4,R559&lt;=168.2,M559&lt;=10),'[1]Pricing Schedule'!$F$103+('[1]Pricing Schedule'!$F$105*M559),
IF(AND(I559=38000,R559&gt;123.4,R559&lt;=168.2,M559&gt;10),'[1]Pricing Schedule'!$F$111+('[1]Pricing Schedule'!$F$113*M559),
IF(AND(I559=38000,R559&gt;157.4,R559&lt;=336.4,M559&lt;=10),('[1]Pricing Schedule'!$F$103+('[1]Pricing Schedule'!$F$105*M559))*2,
IF(AND(I559=38000,R559&gt;157.4,R559&lt;=336.4,M559&gt;10),('[1]Pricing Schedule'!$F$111+('[1]Pricing Schedule'!$F$113*M559))*2,
IF(AND(I559=38000,R559&gt;314.8,R559&lt;=504.6,M559&lt;=10),('[1]Pricing Schedule'!$F$103+('[1]Pricing Schedule'!$F$105*M559))*3,
IF(AND(I559=38000,R559&gt;314.8,R559&lt;=504.6,M559&gt;10),('[1]Pricing Schedule'!$F$111+('[1]Pricing Schedule'!$F$113*M559))*3,
IF(AND(I559=38000,R559&gt;472.2,R559&lt;=672.8,M559&lt;=10),('[1]Pricing Schedule'!$F$103+('[1]Pricing Schedule'!$F$105*M559))*4,
IF(AND(I559=38000,R559&gt;472.2,R559&lt;=672.8,M559&gt;10),('[1]Pricing Schedule'!$F$111+('[1]Pricing Schedule'!$F$113*M559))*4,
IF(AND(I559=110000,R559&lt;=12.8,M559&gt;2),'[1]Pricing Schedule'!$F$62+('[1]Pricing Schedule'!$F$63*M559),
IF(AND(I559=110000,R559&lt;=12.8,M559&lt;=2),'[1]Pricing Schedule'!$F$96+('[1]Pricing Schedule'!$F$97*M559),
IF(AND(I559=110000,R559&gt;12.8,R559&lt;=22.8,M559&gt;3),'[1]Pricing Schedule'!$F$71+('[1]Pricing Schedule'!$F$72*M559),
IF(AND(I559=110000,R559&gt;12.8,R559&lt;=22.8,M559&lt;=3),'[1]Pricing Schedule'!$F$96+('[1]Pricing Schedule'!$F$97*M559),
IF(AND(I559=110000,R559&gt;22.8,R559&lt;=30.2),'[1]Pricing Schedule'!$F$80+('[1]Pricing Schedule'!$F$81*M559),
IF(AND(I559=110000,R559&gt;30.2,R559&lt;=45.9),'[1]Pricing Schedule'!$F$89+('[1]Pricing Schedule'!$F$90*M559),
IF(AND(I559=110000,R559&gt;45.9,R559&lt;=123.4),'[1]Pricing Schedule'!$F$96+('[1]Pricing Schedule'!$F$97*M559),
IF(AND(I559=110000,R559&gt;123.4,R559&lt;=168.2,M559&lt;=10),'[1]Pricing Schedule'!$F$103+('[1]Pricing Schedule'!$F$105*M559),
IF(AND(I559=110000,R559&gt;123.4,R559&lt;=168.2,M559&gt;10),'[1]Pricing Schedule'!$F$111+('[1]Pricing Schedule'!$F$113*M559),
IF(AND(I559=110000,R559&gt;168.2,R559&lt;=336.4,M559&lt;=10),('[1]Pricing Schedule'!$F$103+('[1]Pricing Schedule'!$F$105*M559))*2,
IF(AND(I559=110000,R559&gt;168.2,R559&lt;=336.4,M559&gt;10),('[1]Pricing Schedule'!$F$111+('[1]Pricing Schedule'!$F$113*M559))*2,
IF(AND(I559=110000,R559&gt;336.4,R559&lt;=504.6,M559&lt;=10),('[1]Pricing Schedule'!$F$103+('[1]Pricing Schedule'!$F$105*M559))*3,
IF(AND(I559=110000,R559&gt;336.4,R559&lt;=504.6,M559&gt;10),('[1]Pricing Schedule'!$F$111+('[1]Pricing Schedule'!$F$113*M559))*3,
IF(AND(I559=110000,R559&gt;504.6,R559&lt;=672.8,M559&lt;=10),('[1]Pricing Schedule'!$F$103+('[1]Pricing Schedule'!$F$105*M559))*4,
IF(AND(I559=110000,R559&gt;504.6,R559&lt;=672.8,M559&gt;10),('[1]Pricing Schedule'!$F$111+('[1]Pricing Schedule'!$F$113*M559))*4,
IF(AND(I559=110000,R559&gt;672.8,R559&lt;=841,M559&lt;=10),('[1]Pricing Schedule'!$F$103+('[1]Pricing Schedule'!$F$105*M559))*5,
IF(AND(I559=110000,R559&gt;672.8,R559&lt;=841,M559&gt;10),('[1]Pricing Schedule'!$F$111+('[1]Pricing Schedule'!$F$113*M559))*5,
IF(AND(I559=110000,R559&gt;672.8,R559&lt;=841,M559&lt;=10),('[1]Pricing Schedule'!$F$103+('[1]Pricing Schedule'!$F$105*M559))*5,
IF(AND(I559=110000,R559&gt;672.8,R559&lt;=841,M559&gt;10),('[1]Pricing Schedule'!$F$111+('[1]Pricing Schedule'!$F$113*M559))*5,
IF(AND(I559=110000,R559&gt;1345.6,R559&lt;=1513.8,M559&lt;=10),('[1]Pricing Schedule'!$F$103+('[1]Pricing Schedule'!$F$105*M559))*9,
IF(AND(I559=110000,R559&gt;1345.6,R559&lt;=1513.8,M559&gt;10),('[1]Pricing Schedule'!$F$111+('[1]Pricing Schedule'!$F$113*M559))*9,
9999999999)))))))))))))))))))))))))))))))))))))))</f>
        <v>2154270</v>
      </c>
      <c r="T559" s="21">
        <f>IF(AND(I559=38000,R559&lt;=4.5,M559&gt;8),'[1]Pricing Schedule'!$J$9,
IF(AND(I559=38000,R559&lt;=4.5,M559&lt;=8),'[1]Pricing Schedule'!$J$36,
IF(AND(I559=38000,R559&gt;4.5,R559&lt;=9,M559&gt;8),'[1]Pricing Schedule'!$J$18,
IF(AND(I559=38000,R559&gt;4.5,R559&lt;=9,M559&lt;=8),'[1]Pricing Schedule'!$J$36,
IF(AND(I559=38000,R559&gt;9,R559&lt;=12.8,M559&gt;8),'[1]Pricing Schedule'!$J$27,
IF(AND(I559=38000,R559&gt;9,R559&lt;=12.8,M559&lt;=8),'[1]Pricing Schedule'!$J$36,
IF(AND(I559=38000,R559&gt;12.8,R559&lt;=22.8),'[1]Pricing Schedule'!$J$36,
IF(AND(I559=38000,R559&gt;22.8,R559&lt;=30.2),'[1]Pricing Schedule'!$J$45,
IF(AND(I559=38000,R559&gt;30.2,R559&lt;=45.9),'[1]Pricing Schedule'!$J$54,
IF(AND(I559=38000,R559&gt;45.9,R559&lt;=123.4),'[1]Pricing Schedule'!$J$97,
IF(AND(I559=38000,R559&gt;123.4,R559&lt;=168.2,M559&lt;=10),'[1]Pricing Schedule'!$J$105,
IF(AND(I559=38000,R559&gt;123.4,R559&lt;=168.2,M559&gt;10),'[1]Pricing Schedule'!$J$113,
IF(AND(I559=38000,R559&gt;168.2,R559&lt;=336.4,M559&lt;=10),('[1]Pricing Schedule'!$J$105),
IF(AND(I559=38000,R559&gt;168.2,R559&lt;=336.4,M559&gt;10),('[1]Pricing Schedule'!$J$113),
IF(AND(I559=38000,R559&gt;336.4,R559&lt;=504.6,M559&lt;=10),('[1]Pricing Schedule'!$J$105),
IF(AND(I559=38000,R559&gt;336.4,R559&lt;=504.6,M559&gt;10),('[1]Pricing Schedule'!$J$113),
IF(AND(I559=38000,R559&gt;504.6,R559&lt;=672.8,M559&lt;=10),('[1]Pricing Schedule'!$J$105),
IF(AND(I559=38000,R559&gt;504.6,R559&lt;=672.8,M559&gt;10),('[1]Pricing Schedule'!$J$113),
IF(AND(I559=110000,R559&lt;=12.8,M559&gt;2),'[1]Pricing Schedule'!$J$63,
IF(AND(I559=110000,R559&lt;=12.8,M559&lt;=2),'[1]Pricing Schedule'!$J$97,
IF(AND(I559=110000,R559&gt;12.8,R559&lt;=22.8,M559&gt;3),'[1]Pricing Schedule'!$J$72,
IF(AND(I559=110000,R559&gt;12.8,R559&lt;=22.8,M559&lt;=3),'[1]Pricing Schedule'!$J$97,
IF(AND(I559=110000,R559&gt;22.8,R559&lt;=30.2),'[1]Pricing Schedule'!$J$81,
IF(AND(I559=110000,R559&gt;30.2,R559&lt;=45.9),'[1]Pricing Schedule'!$J$90,
IF(AND(I559=110000,R559&gt;45.9,R559&lt;=123.4),'[1]Pricing Schedule'!$J$97,
IF(AND(I559=110000,R559&gt;123.4,R559&lt;=168.2,M559&lt;=10),'[1]Pricing Schedule'!$J$105,
IF(AND(I559=110000,R559&gt;123.4,R559&lt;=168.2,M559&gt;10),'[1]Pricing Schedule'!$J$113,
IF(AND(I559=110000,R559&gt;168.2,R559&lt;=336.2,M559&lt;=10),('[1]Pricing Schedule'!$J$105),
IF(AND(I559=110000,R559&gt;168.2,R559&lt;=336.2,M559&gt;10),('[1]Pricing Schedule'!$J$113),
IF(AND(I559=110000,R559&gt;336.4,R559&lt;=504.6,M559&lt;=10),('[1]Pricing Schedule'!$J$105),
IF(AND(I559=110000,R559&gt;336.4,R559&lt;=504.6,M559&gt;10),('[1]Pricing Schedule'!$J$113),
IF(AND(I559=110000,R559&gt;504.6,R559&lt;=672.8,M559&lt;=10),('[1]Pricing Schedule'!$J$105),
IF(AND(I559=110000,R559&gt;504.6,R559&lt;=672.8,M559&gt;10),('[1]Pricing Schedule'!$J$113),
IF(AND(I559=110000,R559&gt;672.8,R559&lt;=841,M559&lt;=10),('[1]Pricing Schedule'!$J$105),
IF(AND(I559=110000,R559&gt;672.8,R559&lt;=841,M559&gt;10),('[1]Pricing Schedule'!$J$113),
IF(AND(I559=110000,R559&gt;1682,R559&lt;=1850.2,M559&lt;=10),('[1]Pricing Schedule'!$J$105),
IF(AND(I559=110000,R559&gt;1682,R559&lt;=1850.2,M559&gt;10),('[1]Pricing Schedule'!$J$113),
IF(AND(I559=110000,R559&gt;2018.4,R559&lt;=2186.6,M559&lt;=10),('[1]Pricing Schedule'!$J$105),
IF(AND(I559=110000,R559&gt;2018.4,R559&lt;=2186.6,M559&gt;10),('[1]Pricing Schedule'!$J$113),999999999)))))))))))))))))))))))))))))))))))))))</f>
        <v>7</v>
      </c>
      <c r="U559" s="40">
        <f t="shared" si="54"/>
        <v>512921.42857142852</v>
      </c>
      <c r="V559" s="41">
        <f t="shared" si="55"/>
        <v>1.9496163433552898</v>
      </c>
      <c r="Y559" s="23">
        <v>130</v>
      </c>
      <c r="Z559" s="23">
        <v>710</v>
      </c>
      <c r="AR559" s="35"/>
    </row>
    <row r="560" spans="1:44">
      <c r="A560" s="23">
        <v>560</v>
      </c>
      <c r="B560" s="23">
        <v>560</v>
      </c>
      <c r="C560" s="23" t="s">
        <v>981</v>
      </c>
      <c r="D560" s="23" t="s">
        <v>168</v>
      </c>
      <c r="E560" s="23" t="s">
        <v>168</v>
      </c>
      <c r="F560" s="23" t="s">
        <v>263</v>
      </c>
      <c r="G560" s="23" t="s">
        <v>264</v>
      </c>
      <c r="H560" s="23" t="s">
        <v>113</v>
      </c>
      <c r="I560" s="13">
        <v>38000</v>
      </c>
      <c r="J560" s="13">
        <v>38000</v>
      </c>
      <c r="K560" s="23" t="s">
        <v>119</v>
      </c>
      <c r="L560" s="24">
        <v>5.6769999999999996</v>
      </c>
      <c r="M560" s="37">
        <f t="shared" si="50"/>
        <v>6</v>
      </c>
      <c r="N560" s="24">
        <v>0.28100000000000003</v>
      </c>
      <c r="O560" s="13">
        <v>2</v>
      </c>
      <c r="P560" s="36">
        <f t="shared" si="51"/>
        <v>0.28100000000000003</v>
      </c>
      <c r="Q560" s="38">
        <f t="shared" si="52"/>
        <v>4.2</v>
      </c>
      <c r="R560" s="37">
        <f t="shared" si="53"/>
        <v>4.2</v>
      </c>
      <c r="S560" s="39">
        <f>IF(AND(I560=38000,R560&lt;=4.5,M560&gt;8),'[1]Pricing Schedule'!$F$8+('[1]Pricing Schedule'!$F$9*M560),
IF(AND(I560=38000,R560&lt;=4.5,M560&lt;=8),'[1]Pricing Schedule'!$F$34+('[1]Pricing Schedule'!$F$36*M560),
IF(AND(I560=38000,R560&gt;4.5,R560&lt;=9,M560&gt;8),'[1]Pricing Schedule'!$F$17+('[1]Pricing Schedule'!$F$18*M560),
IF(AND(I560=38000,R560&gt;4.5,R560&lt;=9,M560&lt;=8),'[1]Pricing Schedule'!$F$34+('[1]Pricing Schedule'!$F$36*M560),
IF(AND(I560=38000,R560&gt;9,R560&lt;=12.8,M560&gt;8),'[1]Pricing Schedule'!$F$26+('[1]Pricing Schedule'!$F$27*M560),
IF(AND(I560=38000,R560&gt;9,R560&lt;=12.8,M560&lt;=8),'[1]Pricing Schedule'!$F$34+('[1]Pricing Schedule'!$F$36*M560),
IF(AND(I560=38000,R560&gt;12.8,R560&lt;=22.8),'[1]Pricing Schedule'!$F$34+('[1]Pricing Schedule'!$F$36*M560),
IF(AND(I560=38000,R560&gt;22.8,R560&lt;=30.2),'[1]Pricing Schedule'!$F$43+('[1]Pricing Schedule'!$F$45*M560),
IF(AND(I560=38000,R560&gt;30.2,R560&lt;=45.9),'[1]Pricing Schedule'!$F$52+('[1]Pricing Schedule'!$F$54*M560),
IF(AND(I560=38000,R560&gt;45.9,R560&lt;=123.4),'[1]Pricing Schedule'!$F$96+('[1]Pricing Schedule'!$F$97*M560),
IF(AND(I560=38000,R560&gt;123.4,R560&lt;=168.2,M560&lt;=10),'[1]Pricing Schedule'!$F$103+('[1]Pricing Schedule'!$F$105*M560),
IF(AND(I560=38000,R560&gt;123.4,R560&lt;=168.2,M560&gt;10),'[1]Pricing Schedule'!$F$111+('[1]Pricing Schedule'!$F$113*M560),
IF(AND(I560=38000,R560&gt;157.4,R560&lt;=336.4,M560&lt;=10),('[1]Pricing Schedule'!$F$103+('[1]Pricing Schedule'!$F$105*M560))*2,
IF(AND(I560=38000,R560&gt;157.4,R560&lt;=336.4,M560&gt;10),('[1]Pricing Schedule'!$F$111+('[1]Pricing Schedule'!$F$113*M560))*2,
IF(AND(I560=38000,R560&gt;314.8,R560&lt;=504.6,M560&lt;=10),('[1]Pricing Schedule'!$F$103+('[1]Pricing Schedule'!$F$105*M560))*3,
IF(AND(I560=38000,R560&gt;314.8,R560&lt;=504.6,M560&gt;10),('[1]Pricing Schedule'!$F$111+('[1]Pricing Schedule'!$F$113*M560))*3,
IF(AND(I560=38000,R560&gt;472.2,R560&lt;=672.8,M560&lt;=10),('[1]Pricing Schedule'!$F$103+('[1]Pricing Schedule'!$F$105*M560))*4,
IF(AND(I560=38000,R560&gt;472.2,R560&lt;=672.8,M560&gt;10),('[1]Pricing Schedule'!$F$111+('[1]Pricing Schedule'!$F$113*M560))*4,
IF(AND(I560=110000,R560&lt;=12.8,M560&gt;2),'[1]Pricing Schedule'!$F$62+('[1]Pricing Schedule'!$F$63*M560),
IF(AND(I560=110000,R560&lt;=12.8,M560&lt;=2),'[1]Pricing Schedule'!$F$96+('[1]Pricing Schedule'!$F$97*M560),
IF(AND(I560=110000,R560&gt;12.8,R560&lt;=22.8,M560&gt;3),'[1]Pricing Schedule'!$F$71+('[1]Pricing Schedule'!$F$72*M560),
IF(AND(I560=110000,R560&gt;12.8,R560&lt;=22.8,M560&lt;=3),'[1]Pricing Schedule'!$F$96+('[1]Pricing Schedule'!$F$97*M560),
IF(AND(I560=110000,R560&gt;22.8,R560&lt;=30.2),'[1]Pricing Schedule'!$F$80+('[1]Pricing Schedule'!$F$81*M560),
IF(AND(I560=110000,R560&gt;30.2,R560&lt;=45.9),'[1]Pricing Schedule'!$F$89+('[1]Pricing Schedule'!$F$90*M560),
IF(AND(I560=110000,R560&gt;45.9,R560&lt;=123.4),'[1]Pricing Schedule'!$F$96+('[1]Pricing Schedule'!$F$97*M560),
IF(AND(I560=110000,R560&gt;123.4,R560&lt;=168.2,M560&lt;=10),'[1]Pricing Schedule'!$F$103+('[1]Pricing Schedule'!$F$105*M560),
IF(AND(I560=110000,R560&gt;123.4,R560&lt;=168.2,M560&gt;10),'[1]Pricing Schedule'!$F$111+('[1]Pricing Schedule'!$F$113*M560),
IF(AND(I560=110000,R560&gt;168.2,R560&lt;=336.4,M560&lt;=10),('[1]Pricing Schedule'!$F$103+('[1]Pricing Schedule'!$F$105*M560))*2,
IF(AND(I560=110000,R560&gt;168.2,R560&lt;=336.4,M560&gt;10),('[1]Pricing Schedule'!$F$111+('[1]Pricing Schedule'!$F$113*M560))*2,
IF(AND(I560=110000,R560&gt;336.4,R560&lt;=504.6,M560&lt;=10),('[1]Pricing Schedule'!$F$103+('[1]Pricing Schedule'!$F$105*M560))*3,
IF(AND(I560=110000,R560&gt;336.4,R560&lt;=504.6,M560&gt;10),('[1]Pricing Schedule'!$F$111+('[1]Pricing Schedule'!$F$113*M560))*3,
IF(AND(I560=110000,R560&gt;504.6,R560&lt;=672.8,M560&lt;=10),('[1]Pricing Schedule'!$F$103+('[1]Pricing Schedule'!$F$105*M560))*4,
IF(AND(I560=110000,R560&gt;504.6,R560&lt;=672.8,M560&gt;10),('[1]Pricing Schedule'!$F$111+('[1]Pricing Schedule'!$F$113*M560))*4,
IF(AND(I560=110000,R560&gt;672.8,R560&lt;=841,M560&lt;=10),('[1]Pricing Schedule'!$F$103+('[1]Pricing Schedule'!$F$105*M560))*5,
IF(AND(I560=110000,R560&gt;672.8,R560&lt;=841,M560&gt;10),('[1]Pricing Schedule'!$F$111+('[1]Pricing Schedule'!$F$113*M560))*5,
IF(AND(I560=110000,R560&gt;672.8,R560&lt;=841,M560&lt;=10),('[1]Pricing Schedule'!$F$103+('[1]Pricing Schedule'!$F$105*M560))*5,
IF(AND(I560=110000,R560&gt;672.8,R560&lt;=841,M560&gt;10),('[1]Pricing Schedule'!$F$111+('[1]Pricing Schedule'!$F$113*M560))*5,
IF(AND(I560=110000,R560&gt;1345.6,R560&lt;=1513.8,M560&lt;=10),('[1]Pricing Schedule'!$F$103+('[1]Pricing Schedule'!$F$105*M560))*9,
IF(AND(I560=110000,R560&gt;1345.6,R560&lt;=1513.8,M560&gt;10),('[1]Pricing Schedule'!$F$111+('[1]Pricing Schedule'!$F$113*M560))*9,
9999999999)))))))))))))))))))))))))))))))))))))))</f>
        <v>769410</v>
      </c>
      <c r="T560" s="21">
        <f>IF(AND(I560=38000,R560&lt;=4.5,M560&gt;8),'[1]Pricing Schedule'!$J$9,
IF(AND(I560=38000,R560&lt;=4.5,M560&lt;=8),'[1]Pricing Schedule'!$J$36,
IF(AND(I560=38000,R560&gt;4.5,R560&lt;=9,M560&gt;8),'[1]Pricing Schedule'!$J$18,
IF(AND(I560=38000,R560&gt;4.5,R560&lt;=9,M560&lt;=8),'[1]Pricing Schedule'!$J$36,
IF(AND(I560=38000,R560&gt;9,R560&lt;=12.8,M560&gt;8),'[1]Pricing Schedule'!$J$27,
IF(AND(I560=38000,R560&gt;9,R560&lt;=12.8,M560&lt;=8),'[1]Pricing Schedule'!$J$36,
IF(AND(I560=38000,R560&gt;12.8,R560&lt;=22.8),'[1]Pricing Schedule'!$J$36,
IF(AND(I560=38000,R560&gt;22.8,R560&lt;=30.2),'[1]Pricing Schedule'!$J$45,
IF(AND(I560=38000,R560&gt;30.2,R560&lt;=45.9),'[1]Pricing Schedule'!$J$54,
IF(AND(I560=38000,R560&gt;45.9,R560&lt;=123.4),'[1]Pricing Schedule'!$J$97,
IF(AND(I560=38000,R560&gt;123.4,R560&lt;=168.2,M560&lt;=10),'[1]Pricing Schedule'!$J$105,
IF(AND(I560=38000,R560&gt;123.4,R560&lt;=168.2,M560&gt;10),'[1]Pricing Schedule'!$J$113,
IF(AND(I560=38000,R560&gt;168.2,R560&lt;=336.4,M560&lt;=10),('[1]Pricing Schedule'!$J$105),
IF(AND(I560=38000,R560&gt;168.2,R560&lt;=336.4,M560&gt;10),('[1]Pricing Schedule'!$J$113),
IF(AND(I560=38000,R560&gt;336.4,R560&lt;=504.6,M560&lt;=10),('[1]Pricing Schedule'!$J$105),
IF(AND(I560=38000,R560&gt;336.4,R560&lt;=504.6,M560&gt;10),('[1]Pricing Schedule'!$J$113),
IF(AND(I560=38000,R560&gt;504.6,R560&lt;=672.8,M560&lt;=10),('[1]Pricing Schedule'!$J$105),
IF(AND(I560=38000,R560&gt;504.6,R560&lt;=672.8,M560&gt;10),('[1]Pricing Schedule'!$J$113),
IF(AND(I560=110000,R560&lt;=12.8,M560&gt;2),'[1]Pricing Schedule'!$J$63,
IF(AND(I560=110000,R560&lt;=12.8,M560&lt;=2),'[1]Pricing Schedule'!$J$97,
IF(AND(I560=110000,R560&gt;12.8,R560&lt;=22.8,M560&gt;3),'[1]Pricing Schedule'!$J$72,
IF(AND(I560=110000,R560&gt;12.8,R560&lt;=22.8,M560&lt;=3),'[1]Pricing Schedule'!$J$97,
IF(AND(I560=110000,R560&gt;22.8,R560&lt;=30.2),'[1]Pricing Schedule'!$J$81,
IF(AND(I560=110000,R560&gt;30.2,R560&lt;=45.9),'[1]Pricing Schedule'!$J$90,
IF(AND(I560=110000,R560&gt;45.9,R560&lt;=123.4),'[1]Pricing Schedule'!$J$97,
IF(AND(I560=110000,R560&gt;123.4,R560&lt;=168.2,M560&lt;=10),'[1]Pricing Schedule'!$J$105,
IF(AND(I560=110000,R560&gt;123.4,R560&lt;=168.2,M560&gt;10),'[1]Pricing Schedule'!$J$113,
IF(AND(I560=110000,R560&gt;168.2,R560&lt;=336.2,M560&lt;=10),('[1]Pricing Schedule'!$J$105),
IF(AND(I560=110000,R560&gt;168.2,R560&lt;=336.2,M560&gt;10),('[1]Pricing Schedule'!$J$113),
IF(AND(I560=110000,R560&gt;336.4,R560&lt;=504.6,M560&lt;=10),('[1]Pricing Schedule'!$J$105),
IF(AND(I560=110000,R560&gt;336.4,R560&lt;=504.6,M560&gt;10),('[1]Pricing Schedule'!$J$113),
IF(AND(I560=110000,R560&gt;504.6,R560&lt;=672.8,M560&lt;=10),('[1]Pricing Schedule'!$J$105),
IF(AND(I560=110000,R560&gt;504.6,R560&lt;=672.8,M560&gt;10),('[1]Pricing Schedule'!$J$113),
IF(AND(I560=110000,R560&gt;672.8,R560&lt;=841,M560&lt;=10),('[1]Pricing Schedule'!$J$105),
IF(AND(I560=110000,R560&gt;672.8,R560&lt;=841,M560&gt;10),('[1]Pricing Schedule'!$J$113),
IF(AND(I560=110000,R560&gt;1682,R560&lt;=1850.2,M560&lt;=10),('[1]Pricing Schedule'!$J$105),
IF(AND(I560=110000,R560&gt;1682,R560&lt;=1850.2,M560&gt;10),('[1]Pricing Schedule'!$J$113),
IF(AND(I560=110000,R560&gt;2018.4,R560&lt;=2186.6,M560&lt;=10),('[1]Pricing Schedule'!$J$105),
IF(AND(I560=110000,R560&gt;2018.4,R560&lt;=2186.6,M560&gt;10),('[1]Pricing Schedule'!$J$113),999999999)))))))))))))))))))))))))))))))))))))))</f>
        <v>4</v>
      </c>
      <c r="U560" s="40">
        <f t="shared" si="54"/>
        <v>183192.85714285713</v>
      </c>
      <c r="V560" s="41">
        <f t="shared" si="55"/>
        <v>5.4587281163488903</v>
      </c>
      <c r="Y560" s="23">
        <v>337</v>
      </c>
      <c r="Z560" s="23">
        <v>419</v>
      </c>
      <c r="AR560" s="35"/>
    </row>
    <row r="561" spans="1:44">
      <c r="A561" s="23">
        <v>561</v>
      </c>
      <c r="B561" s="23">
        <v>561</v>
      </c>
      <c r="C561" s="23" t="s">
        <v>982</v>
      </c>
      <c r="D561" s="23" t="s">
        <v>280</v>
      </c>
      <c r="E561" s="23" t="s">
        <v>280</v>
      </c>
      <c r="F561" s="23" t="s">
        <v>983</v>
      </c>
      <c r="G561" s="23" t="s">
        <v>984</v>
      </c>
      <c r="H561" s="23" t="s">
        <v>113</v>
      </c>
      <c r="I561" s="13">
        <v>38000</v>
      </c>
      <c r="J561" s="13">
        <v>38000</v>
      </c>
      <c r="K561" s="13">
        <v>10000</v>
      </c>
      <c r="L561" s="24">
        <v>3.2040000000000002</v>
      </c>
      <c r="M561" s="37">
        <f t="shared" si="50"/>
        <v>4</v>
      </c>
      <c r="N561" s="24">
        <v>0.60299999999999998</v>
      </c>
      <c r="O561" s="13">
        <v>2</v>
      </c>
      <c r="P561" s="36">
        <f t="shared" si="51"/>
        <v>0.60299999999999998</v>
      </c>
      <c r="Q561" s="38">
        <f t="shared" si="52"/>
        <v>4.2</v>
      </c>
      <c r="R561" s="37">
        <f t="shared" si="53"/>
        <v>4.2</v>
      </c>
      <c r="S561" s="39">
        <f>IF(AND(I561=38000,R561&lt;=4.5,M561&gt;8),'[1]Pricing Schedule'!$F$8+('[1]Pricing Schedule'!$F$9*M561),
IF(AND(I561=38000,R561&lt;=4.5,M561&lt;=8),'[1]Pricing Schedule'!$F$34+('[1]Pricing Schedule'!$F$36*M561),
IF(AND(I561=38000,R561&gt;4.5,R561&lt;=9,M561&gt;8),'[1]Pricing Schedule'!$F$17+('[1]Pricing Schedule'!$F$18*M561),
IF(AND(I561=38000,R561&gt;4.5,R561&lt;=9,M561&lt;=8),'[1]Pricing Schedule'!$F$34+('[1]Pricing Schedule'!$F$36*M561),
IF(AND(I561=38000,R561&gt;9,R561&lt;=12.8,M561&gt;8),'[1]Pricing Schedule'!$F$26+('[1]Pricing Schedule'!$F$27*M561),
IF(AND(I561=38000,R561&gt;9,R561&lt;=12.8,M561&lt;=8),'[1]Pricing Schedule'!$F$34+('[1]Pricing Schedule'!$F$36*M561),
IF(AND(I561=38000,R561&gt;12.8,R561&lt;=22.8),'[1]Pricing Schedule'!$F$34+('[1]Pricing Schedule'!$F$36*M561),
IF(AND(I561=38000,R561&gt;22.8,R561&lt;=30.2),'[1]Pricing Schedule'!$F$43+('[1]Pricing Schedule'!$F$45*M561),
IF(AND(I561=38000,R561&gt;30.2,R561&lt;=45.9),'[1]Pricing Schedule'!$F$52+('[1]Pricing Schedule'!$F$54*M561),
IF(AND(I561=38000,R561&gt;45.9,R561&lt;=123.4),'[1]Pricing Schedule'!$F$96+('[1]Pricing Schedule'!$F$97*M561),
IF(AND(I561=38000,R561&gt;123.4,R561&lt;=168.2,M561&lt;=10),'[1]Pricing Schedule'!$F$103+('[1]Pricing Schedule'!$F$105*M561),
IF(AND(I561=38000,R561&gt;123.4,R561&lt;=168.2,M561&gt;10),'[1]Pricing Schedule'!$F$111+('[1]Pricing Schedule'!$F$113*M561),
IF(AND(I561=38000,R561&gt;157.4,R561&lt;=336.4,M561&lt;=10),('[1]Pricing Schedule'!$F$103+('[1]Pricing Schedule'!$F$105*M561))*2,
IF(AND(I561=38000,R561&gt;157.4,R561&lt;=336.4,M561&gt;10),('[1]Pricing Schedule'!$F$111+('[1]Pricing Schedule'!$F$113*M561))*2,
IF(AND(I561=38000,R561&gt;314.8,R561&lt;=504.6,M561&lt;=10),('[1]Pricing Schedule'!$F$103+('[1]Pricing Schedule'!$F$105*M561))*3,
IF(AND(I561=38000,R561&gt;314.8,R561&lt;=504.6,M561&gt;10),('[1]Pricing Schedule'!$F$111+('[1]Pricing Schedule'!$F$113*M561))*3,
IF(AND(I561=38000,R561&gt;472.2,R561&lt;=672.8,M561&lt;=10),('[1]Pricing Schedule'!$F$103+('[1]Pricing Schedule'!$F$105*M561))*4,
IF(AND(I561=38000,R561&gt;472.2,R561&lt;=672.8,M561&gt;10),('[1]Pricing Schedule'!$F$111+('[1]Pricing Schedule'!$F$113*M561))*4,
IF(AND(I561=110000,R561&lt;=12.8,M561&gt;2),'[1]Pricing Schedule'!$F$62+('[1]Pricing Schedule'!$F$63*M561),
IF(AND(I561=110000,R561&lt;=12.8,M561&lt;=2),'[1]Pricing Schedule'!$F$96+('[1]Pricing Schedule'!$F$97*M561),
IF(AND(I561=110000,R561&gt;12.8,R561&lt;=22.8,M561&gt;3),'[1]Pricing Schedule'!$F$71+('[1]Pricing Schedule'!$F$72*M561),
IF(AND(I561=110000,R561&gt;12.8,R561&lt;=22.8,M561&lt;=3),'[1]Pricing Schedule'!$F$96+('[1]Pricing Schedule'!$F$97*M561),
IF(AND(I561=110000,R561&gt;22.8,R561&lt;=30.2),'[1]Pricing Schedule'!$F$80+('[1]Pricing Schedule'!$F$81*M561),
IF(AND(I561=110000,R561&gt;30.2,R561&lt;=45.9),'[1]Pricing Schedule'!$F$89+('[1]Pricing Schedule'!$F$90*M561),
IF(AND(I561=110000,R561&gt;45.9,R561&lt;=123.4),'[1]Pricing Schedule'!$F$96+('[1]Pricing Schedule'!$F$97*M561),
IF(AND(I561=110000,R561&gt;123.4,R561&lt;=168.2,M561&lt;=10),'[1]Pricing Schedule'!$F$103+('[1]Pricing Schedule'!$F$105*M561),
IF(AND(I561=110000,R561&gt;123.4,R561&lt;=168.2,M561&gt;10),'[1]Pricing Schedule'!$F$111+('[1]Pricing Schedule'!$F$113*M561),
IF(AND(I561=110000,R561&gt;168.2,R561&lt;=336.4,M561&lt;=10),('[1]Pricing Schedule'!$F$103+('[1]Pricing Schedule'!$F$105*M561))*2,
IF(AND(I561=110000,R561&gt;168.2,R561&lt;=336.4,M561&gt;10),('[1]Pricing Schedule'!$F$111+('[1]Pricing Schedule'!$F$113*M561))*2,
IF(AND(I561=110000,R561&gt;336.4,R561&lt;=504.6,M561&lt;=10),('[1]Pricing Schedule'!$F$103+('[1]Pricing Schedule'!$F$105*M561))*3,
IF(AND(I561=110000,R561&gt;336.4,R561&lt;=504.6,M561&gt;10),('[1]Pricing Schedule'!$F$111+('[1]Pricing Schedule'!$F$113*M561))*3,
IF(AND(I561=110000,R561&gt;504.6,R561&lt;=672.8,M561&lt;=10),('[1]Pricing Schedule'!$F$103+('[1]Pricing Schedule'!$F$105*M561))*4,
IF(AND(I561=110000,R561&gt;504.6,R561&lt;=672.8,M561&gt;10),('[1]Pricing Schedule'!$F$111+('[1]Pricing Schedule'!$F$113*M561))*4,
IF(AND(I561=110000,R561&gt;672.8,R561&lt;=841,M561&lt;=10),('[1]Pricing Schedule'!$F$103+('[1]Pricing Schedule'!$F$105*M561))*5,
IF(AND(I561=110000,R561&gt;672.8,R561&lt;=841,M561&gt;10),('[1]Pricing Schedule'!$F$111+('[1]Pricing Schedule'!$F$113*M561))*5,
IF(AND(I561=110000,R561&gt;672.8,R561&lt;=841,M561&lt;=10),('[1]Pricing Schedule'!$F$103+('[1]Pricing Schedule'!$F$105*M561))*5,
IF(AND(I561=110000,R561&gt;672.8,R561&lt;=841,M561&gt;10),('[1]Pricing Schedule'!$F$111+('[1]Pricing Schedule'!$F$113*M561))*5,
IF(AND(I561=110000,R561&gt;1345.6,R561&lt;=1513.8,M561&lt;=10),('[1]Pricing Schedule'!$F$103+('[1]Pricing Schedule'!$F$105*M561))*9,
IF(AND(I561=110000,R561&gt;1345.6,R561&lt;=1513.8,M561&gt;10),('[1]Pricing Schedule'!$F$111+('[1]Pricing Schedule'!$F$113*M561))*9,
9999999999)))))))))))))))))))))))))))))))))))))))</f>
        <v>628870</v>
      </c>
      <c r="T561" s="21">
        <f>IF(AND(I561=38000,R561&lt;=4.5,M561&gt;8),'[1]Pricing Schedule'!$J$9,
IF(AND(I561=38000,R561&lt;=4.5,M561&lt;=8),'[1]Pricing Schedule'!$J$36,
IF(AND(I561=38000,R561&gt;4.5,R561&lt;=9,M561&gt;8),'[1]Pricing Schedule'!$J$18,
IF(AND(I561=38000,R561&gt;4.5,R561&lt;=9,M561&lt;=8),'[1]Pricing Schedule'!$J$36,
IF(AND(I561=38000,R561&gt;9,R561&lt;=12.8,M561&gt;8),'[1]Pricing Schedule'!$J$27,
IF(AND(I561=38000,R561&gt;9,R561&lt;=12.8,M561&lt;=8),'[1]Pricing Schedule'!$J$36,
IF(AND(I561=38000,R561&gt;12.8,R561&lt;=22.8),'[1]Pricing Schedule'!$J$36,
IF(AND(I561=38000,R561&gt;22.8,R561&lt;=30.2),'[1]Pricing Schedule'!$J$45,
IF(AND(I561=38000,R561&gt;30.2,R561&lt;=45.9),'[1]Pricing Schedule'!$J$54,
IF(AND(I561=38000,R561&gt;45.9,R561&lt;=123.4),'[1]Pricing Schedule'!$J$97,
IF(AND(I561=38000,R561&gt;123.4,R561&lt;=168.2,M561&lt;=10),'[1]Pricing Schedule'!$J$105,
IF(AND(I561=38000,R561&gt;123.4,R561&lt;=168.2,M561&gt;10),'[1]Pricing Schedule'!$J$113,
IF(AND(I561=38000,R561&gt;168.2,R561&lt;=336.4,M561&lt;=10),('[1]Pricing Schedule'!$J$105),
IF(AND(I561=38000,R561&gt;168.2,R561&lt;=336.4,M561&gt;10),('[1]Pricing Schedule'!$J$113),
IF(AND(I561=38000,R561&gt;336.4,R561&lt;=504.6,M561&lt;=10),('[1]Pricing Schedule'!$J$105),
IF(AND(I561=38000,R561&gt;336.4,R561&lt;=504.6,M561&gt;10),('[1]Pricing Schedule'!$J$113),
IF(AND(I561=38000,R561&gt;504.6,R561&lt;=672.8,M561&lt;=10),('[1]Pricing Schedule'!$J$105),
IF(AND(I561=38000,R561&gt;504.6,R561&lt;=672.8,M561&gt;10),('[1]Pricing Schedule'!$J$113),
IF(AND(I561=110000,R561&lt;=12.8,M561&gt;2),'[1]Pricing Schedule'!$J$63,
IF(AND(I561=110000,R561&lt;=12.8,M561&lt;=2),'[1]Pricing Schedule'!$J$97,
IF(AND(I561=110000,R561&gt;12.8,R561&lt;=22.8,M561&gt;3),'[1]Pricing Schedule'!$J$72,
IF(AND(I561=110000,R561&gt;12.8,R561&lt;=22.8,M561&lt;=3),'[1]Pricing Schedule'!$J$97,
IF(AND(I561=110000,R561&gt;22.8,R561&lt;=30.2),'[1]Pricing Schedule'!$J$81,
IF(AND(I561=110000,R561&gt;30.2,R561&lt;=45.9),'[1]Pricing Schedule'!$J$90,
IF(AND(I561=110000,R561&gt;45.9,R561&lt;=123.4),'[1]Pricing Schedule'!$J$97,
IF(AND(I561=110000,R561&gt;123.4,R561&lt;=168.2,M561&lt;=10),'[1]Pricing Schedule'!$J$105,
IF(AND(I561=110000,R561&gt;123.4,R561&lt;=168.2,M561&gt;10),'[1]Pricing Schedule'!$J$113,
IF(AND(I561=110000,R561&gt;168.2,R561&lt;=336.2,M561&lt;=10),('[1]Pricing Schedule'!$J$105),
IF(AND(I561=110000,R561&gt;168.2,R561&lt;=336.2,M561&gt;10),('[1]Pricing Schedule'!$J$113),
IF(AND(I561=110000,R561&gt;336.4,R561&lt;=504.6,M561&lt;=10),('[1]Pricing Schedule'!$J$105),
IF(AND(I561=110000,R561&gt;336.4,R561&lt;=504.6,M561&gt;10),('[1]Pricing Schedule'!$J$113),
IF(AND(I561=110000,R561&gt;504.6,R561&lt;=672.8,M561&lt;=10),('[1]Pricing Schedule'!$J$105),
IF(AND(I561=110000,R561&gt;504.6,R561&lt;=672.8,M561&gt;10),('[1]Pricing Schedule'!$J$113),
IF(AND(I561=110000,R561&gt;672.8,R561&lt;=841,M561&lt;=10),('[1]Pricing Schedule'!$J$105),
IF(AND(I561=110000,R561&gt;672.8,R561&lt;=841,M561&gt;10),('[1]Pricing Schedule'!$J$113),
IF(AND(I561=110000,R561&gt;1682,R561&lt;=1850.2,M561&lt;=10),('[1]Pricing Schedule'!$J$105),
IF(AND(I561=110000,R561&gt;1682,R561&lt;=1850.2,M561&gt;10),('[1]Pricing Schedule'!$J$113),
IF(AND(I561=110000,R561&gt;2018.4,R561&lt;=2186.6,M561&lt;=10),('[1]Pricing Schedule'!$J$105),
IF(AND(I561=110000,R561&gt;2018.4,R561&lt;=2186.6,M561&gt;10),('[1]Pricing Schedule'!$J$113),999999999)))))))))))))))))))))))))))))))))))))))</f>
        <v>4</v>
      </c>
      <c r="U561" s="40">
        <f t="shared" si="54"/>
        <v>149730.95238095237</v>
      </c>
      <c r="V561" s="41">
        <f t="shared" si="55"/>
        <v>6.6786458250512828</v>
      </c>
      <c r="Y561" s="23">
        <v>635</v>
      </c>
      <c r="Z561" s="23">
        <v>198</v>
      </c>
      <c r="AR561" s="35"/>
    </row>
    <row r="562" spans="1:44">
      <c r="A562" s="23">
        <v>562</v>
      </c>
      <c r="B562" s="23">
        <v>562</v>
      </c>
      <c r="C562" s="23" t="s">
        <v>985</v>
      </c>
      <c r="D562" s="23" t="s">
        <v>280</v>
      </c>
      <c r="E562" s="23" t="s">
        <v>280</v>
      </c>
      <c r="F562" s="23" t="s">
        <v>286</v>
      </c>
      <c r="G562" s="23" t="s">
        <v>287</v>
      </c>
      <c r="H562" s="23" t="s">
        <v>113</v>
      </c>
      <c r="I562" s="13">
        <v>38000</v>
      </c>
      <c r="J562" s="13">
        <v>38000</v>
      </c>
      <c r="K562" s="13">
        <v>10000</v>
      </c>
      <c r="L562" s="24">
        <v>11.372999999999999</v>
      </c>
      <c r="M562" s="37">
        <f t="shared" si="50"/>
        <v>12</v>
      </c>
      <c r="N562" s="24">
        <v>0.28399999999999997</v>
      </c>
      <c r="O562" s="13">
        <v>2</v>
      </c>
      <c r="P562" s="36">
        <f t="shared" si="51"/>
        <v>0.28399999999999997</v>
      </c>
      <c r="Q562" s="38">
        <f t="shared" si="52"/>
        <v>4.2</v>
      </c>
      <c r="R562" s="37">
        <f t="shared" si="53"/>
        <v>4.2</v>
      </c>
      <c r="S562" s="39">
        <f>IF(AND(I562=38000,R562&lt;=4.5,M562&gt;8),'[1]Pricing Schedule'!$F$8+('[1]Pricing Schedule'!$F$9*M562),
IF(AND(I562=38000,R562&lt;=4.5,M562&lt;=8),'[1]Pricing Schedule'!$F$34+('[1]Pricing Schedule'!$F$36*M562),
IF(AND(I562=38000,R562&gt;4.5,R562&lt;=9,M562&gt;8),'[1]Pricing Schedule'!$F$17+('[1]Pricing Schedule'!$F$18*M562),
IF(AND(I562=38000,R562&gt;4.5,R562&lt;=9,M562&lt;=8),'[1]Pricing Schedule'!$F$34+('[1]Pricing Schedule'!$F$36*M562),
IF(AND(I562=38000,R562&gt;9,R562&lt;=12.8,M562&gt;8),'[1]Pricing Schedule'!$F$26+('[1]Pricing Schedule'!$F$27*M562),
IF(AND(I562=38000,R562&gt;9,R562&lt;=12.8,M562&lt;=8),'[1]Pricing Schedule'!$F$34+('[1]Pricing Schedule'!$F$36*M562),
IF(AND(I562=38000,R562&gt;12.8,R562&lt;=22.8),'[1]Pricing Schedule'!$F$34+('[1]Pricing Schedule'!$F$36*M562),
IF(AND(I562=38000,R562&gt;22.8,R562&lt;=30.2),'[1]Pricing Schedule'!$F$43+('[1]Pricing Schedule'!$F$45*M562),
IF(AND(I562=38000,R562&gt;30.2,R562&lt;=45.9),'[1]Pricing Schedule'!$F$52+('[1]Pricing Schedule'!$F$54*M562),
IF(AND(I562=38000,R562&gt;45.9,R562&lt;=123.4),'[1]Pricing Schedule'!$F$96+('[1]Pricing Schedule'!$F$97*M562),
IF(AND(I562=38000,R562&gt;123.4,R562&lt;=168.2,M562&lt;=10),'[1]Pricing Schedule'!$F$103+('[1]Pricing Schedule'!$F$105*M562),
IF(AND(I562=38000,R562&gt;123.4,R562&lt;=168.2,M562&gt;10),'[1]Pricing Schedule'!$F$111+('[1]Pricing Schedule'!$F$113*M562),
IF(AND(I562=38000,R562&gt;157.4,R562&lt;=336.4,M562&lt;=10),('[1]Pricing Schedule'!$F$103+('[1]Pricing Schedule'!$F$105*M562))*2,
IF(AND(I562=38000,R562&gt;157.4,R562&lt;=336.4,M562&gt;10),('[1]Pricing Schedule'!$F$111+('[1]Pricing Schedule'!$F$113*M562))*2,
IF(AND(I562=38000,R562&gt;314.8,R562&lt;=504.6,M562&lt;=10),('[1]Pricing Schedule'!$F$103+('[1]Pricing Schedule'!$F$105*M562))*3,
IF(AND(I562=38000,R562&gt;314.8,R562&lt;=504.6,M562&gt;10),('[1]Pricing Schedule'!$F$111+('[1]Pricing Schedule'!$F$113*M562))*3,
IF(AND(I562=38000,R562&gt;472.2,R562&lt;=672.8,M562&lt;=10),('[1]Pricing Schedule'!$F$103+('[1]Pricing Schedule'!$F$105*M562))*4,
IF(AND(I562=38000,R562&gt;472.2,R562&lt;=672.8,M562&gt;10),('[1]Pricing Schedule'!$F$111+('[1]Pricing Schedule'!$F$113*M562))*4,
IF(AND(I562=110000,R562&lt;=12.8,M562&gt;2),'[1]Pricing Schedule'!$F$62+('[1]Pricing Schedule'!$F$63*M562),
IF(AND(I562=110000,R562&lt;=12.8,M562&lt;=2),'[1]Pricing Schedule'!$F$96+('[1]Pricing Schedule'!$F$97*M562),
IF(AND(I562=110000,R562&gt;12.8,R562&lt;=22.8,M562&gt;3),'[1]Pricing Schedule'!$F$71+('[1]Pricing Schedule'!$F$72*M562),
IF(AND(I562=110000,R562&gt;12.8,R562&lt;=22.8,M562&lt;=3),'[1]Pricing Schedule'!$F$96+('[1]Pricing Schedule'!$F$97*M562),
IF(AND(I562=110000,R562&gt;22.8,R562&lt;=30.2),'[1]Pricing Schedule'!$F$80+('[1]Pricing Schedule'!$F$81*M562),
IF(AND(I562=110000,R562&gt;30.2,R562&lt;=45.9),'[1]Pricing Schedule'!$F$89+('[1]Pricing Schedule'!$F$90*M562),
IF(AND(I562=110000,R562&gt;45.9,R562&lt;=123.4),'[1]Pricing Schedule'!$F$96+('[1]Pricing Schedule'!$F$97*M562),
IF(AND(I562=110000,R562&gt;123.4,R562&lt;=168.2,M562&lt;=10),'[1]Pricing Schedule'!$F$103+('[1]Pricing Schedule'!$F$105*M562),
IF(AND(I562=110000,R562&gt;123.4,R562&lt;=168.2,M562&gt;10),'[1]Pricing Schedule'!$F$111+('[1]Pricing Schedule'!$F$113*M562),
IF(AND(I562=110000,R562&gt;168.2,R562&lt;=336.4,M562&lt;=10),('[1]Pricing Schedule'!$F$103+('[1]Pricing Schedule'!$F$105*M562))*2,
IF(AND(I562=110000,R562&gt;168.2,R562&lt;=336.4,M562&gt;10),('[1]Pricing Schedule'!$F$111+('[1]Pricing Schedule'!$F$113*M562))*2,
IF(AND(I562=110000,R562&gt;336.4,R562&lt;=504.6,M562&lt;=10),('[1]Pricing Schedule'!$F$103+('[1]Pricing Schedule'!$F$105*M562))*3,
IF(AND(I562=110000,R562&gt;336.4,R562&lt;=504.6,M562&gt;10),('[1]Pricing Schedule'!$F$111+('[1]Pricing Schedule'!$F$113*M562))*3,
IF(AND(I562=110000,R562&gt;504.6,R562&lt;=672.8,M562&lt;=10),('[1]Pricing Schedule'!$F$103+('[1]Pricing Schedule'!$F$105*M562))*4,
IF(AND(I562=110000,R562&gt;504.6,R562&lt;=672.8,M562&gt;10),('[1]Pricing Schedule'!$F$111+('[1]Pricing Schedule'!$F$113*M562))*4,
IF(AND(I562=110000,R562&gt;672.8,R562&lt;=841,M562&lt;=10),('[1]Pricing Schedule'!$F$103+('[1]Pricing Schedule'!$F$105*M562))*5,
IF(AND(I562=110000,R562&gt;672.8,R562&lt;=841,M562&gt;10),('[1]Pricing Schedule'!$F$111+('[1]Pricing Schedule'!$F$113*M562))*5,
IF(AND(I562=110000,R562&gt;672.8,R562&lt;=841,M562&lt;=10),('[1]Pricing Schedule'!$F$103+('[1]Pricing Schedule'!$F$105*M562))*5,
IF(AND(I562=110000,R562&gt;672.8,R562&lt;=841,M562&gt;10),('[1]Pricing Schedule'!$F$111+('[1]Pricing Schedule'!$F$113*M562))*5,
IF(AND(I562=110000,R562&gt;1345.6,R562&lt;=1513.8,M562&lt;=10),('[1]Pricing Schedule'!$F$103+('[1]Pricing Schedule'!$F$105*M562))*9,
IF(AND(I562=110000,R562&gt;1345.6,R562&lt;=1513.8,M562&gt;10),('[1]Pricing Schedule'!$F$111+('[1]Pricing Schedule'!$F$113*M562))*9,
9999999999)))))))))))))))))))))))))))))))))))))))</f>
        <v>1492540</v>
      </c>
      <c r="T562" s="21">
        <f>IF(AND(I562=38000,R562&lt;=4.5,M562&gt;8),'[1]Pricing Schedule'!$J$9,
IF(AND(I562=38000,R562&lt;=4.5,M562&lt;=8),'[1]Pricing Schedule'!$J$36,
IF(AND(I562=38000,R562&gt;4.5,R562&lt;=9,M562&gt;8),'[1]Pricing Schedule'!$J$18,
IF(AND(I562=38000,R562&gt;4.5,R562&lt;=9,M562&lt;=8),'[1]Pricing Schedule'!$J$36,
IF(AND(I562=38000,R562&gt;9,R562&lt;=12.8,M562&gt;8),'[1]Pricing Schedule'!$J$27,
IF(AND(I562=38000,R562&gt;9,R562&lt;=12.8,M562&lt;=8),'[1]Pricing Schedule'!$J$36,
IF(AND(I562=38000,R562&gt;12.8,R562&lt;=22.8),'[1]Pricing Schedule'!$J$36,
IF(AND(I562=38000,R562&gt;22.8,R562&lt;=30.2),'[1]Pricing Schedule'!$J$45,
IF(AND(I562=38000,R562&gt;30.2,R562&lt;=45.9),'[1]Pricing Schedule'!$J$54,
IF(AND(I562=38000,R562&gt;45.9,R562&lt;=123.4),'[1]Pricing Schedule'!$J$97,
IF(AND(I562=38000,R562&gt;123.4,R562&lt;=168.2,M562&lt;=10),'[1]Pricing Schedule'!$J$105,
IF(AND(I562=38000,R562&gt;123.4,R562&lt;=168.2,M562&gt;10),'[1]Pricing Schedule'!$J$113,
IF(AND(I562=38000,R562&gt;168.2,R562&lt;=336.4,M562&lt;=10),('[1]Pricing Schedule'!$J$105),
IF(AND(I562=38000,R562&gt;168.2,R562&lt;=336.4,M562&gt;10),('[1]Pricing Schedule'!$J$113),
IF(AND(I562=38000,R562&gt;336.4,R562&lt;=504.6,M562&lt;=10),('[1]Pricing Schedule'!$J$105),
IF(AND(I562=38000,R562&gt;336.4,R562&lt;=504.6,M562&gt;10),('[1]Pricing Schedule'!$J$113),
IF(AND(I562=38000,R562&gt;504.6,R562&lt;=672.8,M562&lt;=10),('[1]Pricing Schedule'!$J$105),
IF(AND(I562=38000,R562&gt;504.6,R562&lt;=672.8,M562&gt;10),('[1]Pricing Schedule'!$J$113),
IF(AND(I562=110000,R562&lt;=12.8,M562&gt;2),'[1]Pricing Schedule'!$J$63,
IF(AND(I562=110000,R562&lt;=12.8,M562&lt;=2),'[1]Pricing Schedule'!$J$97,
IF(AND(I562=110000,R562&gt;12.8,R562&lt;=22.8,M562&gt;3),'[1]Pricing Schedule'!$J$72,
IF(AND(I562=110000,R562&gt;12.8,R562&lt;=22.8,M562&lt;=3),'[1]Pricing Schedule'!$J$97,
IF(AND(I562=110000,R562&gt;22.8,R562&lt;=30.2),'[1]Pricing Schedule'!$J$81,
IF(AND(I562=110000,R562&gt;30.2,R562&lt;=45.9),'[1]Pricing Schedule'!$J$90,
IF(AND(I562=110000,R562&gt;45.9,R562&lt;=123.4),'[1]Pricing Schedule'!$J$97,
IF(AND(I562=110000,R562&gt;123.4,R562&lt;=168.2,M562&lt;=10),'[1]Pricing Schedule'!$J$105,
IF(AND(I562=110000,R562&gt;123.4,R562&lt;=168.2,M562&gt;10),'[1]Pricing Schedule'!$J$113,
IF(AND(I562=110000,R562&gt;168.2,R562&lt;=336.2,M562&lt;=10),('[1]Pricing Schedule'!$J$105),
IF(AND(I562=110000,R562&gt;168.2,R562&lt;=336.2,M562&gt;10),('[1]Pricing Schedule'!$J$113),
IF(AND(I562=110000,R562&gt;336.4,R562&lt;=504.6,M562&lt;=10),('[1]Pricing Schedule'!$J$105),
IF(AND(I562=110000,R562&gt;336.4,R562&lt;=504.6,M562&gt;10),('[1]Pricing Schedule'!$J$113),
IF(AND(I562=110000,R562&gt;504.6,R562&lt;=672.8,M562&lt;=10),('[1]Pricing Schedule'!$J$105),
IF(AND(I562=110000,R562&gt;504.6,R562&lt;=672.8,M562&gt;10),('[1]Pricing Schedule'!$J$113),
IF(AND(I562=110000,R562&gt;672.8,R562&lt;=841,M562&lt;=10),('[1]Pricing Schedule'!$J$105),
IF(AND(I562=110000,R562&gt;672.8,R562&lt;=841,M562&gt;10),('[1]Pricing Schedule'!$J$113),
IF(AND(I562=110000,R562&gt;1682,R562&lt;=1850.2,M562&lt;=10),('[1]Pricing Schedule'!$J$105),
IF(AND(I562=110000,R562&gt;1682,R562&lt;=1850.2,M562&gt;10),('[1]Pricing Schedule'!$J$113),
IF(AND(I562=110000,R562&gt;2018.4,R562&lt;=2186.6,M562&lt;=10),('[1]Pricing Schedule'!$J$105),
IF(AND(I562=110000,R562&gt;2018.4,R562&lt;=2186.6,M562&gt;10),('[1]Pricing Schedule'!$J$113),999999999)))))))))))))))))))))))))))))))))))))))</f>
        <v>1</v>
      </c>
      <c r="U562" s="40">
        <f t="shared" si="54"/>
        <v>355366.66666666663</v>
      </c>
      <c r="V562" s="41">
        <f t="shared" si="55"/>
        <v>2.8139949348091173</v>
      </c>
      <c r="Y562" s="23">
        <v>247</v>
      </c>
      <c r="Z562" s="23">
        <v>42</v>
      </c>
      <c r="AR562" s="35"/>
    </row>
    <row r="563" spans="1:44">
      <c r="A563" s="23">
        <v>563</v>
      </c>
      <c r="B563" s="23">
        <v>563</v>
      </c>
      <c r="C563" s="23" t="s">
        <v>986</v>
      </c>
      <c r="D563" s="23" t="s">
        <v>280</v>
      </c>
      <c r="E563" s="23" t="s">
        <v>280</v>
      </c>
      <c r="F563" s="23" t="s">
        <v>286</v>
      </c>
      <c r="G563" s="23" t="s">
        <v>287</v>
      </c>
      <c r="H563" s="23" t="s">
        <v>113</v>
      </c>
      <c r="I563" s="13">
        <v>38000</v>
      </c>
      <c r="J563" s="13">
        <v>38000</v>
      </c>
      <c r="K563" s="13">
        <v>10000</v>
      </c>
      <c r="L563" s="24">
        <v>7.9409999999999998</v>
      </c>
      <c r="M563" s="37">
        <f t="shared" si="50"/>
        <v>8</v>
      </c>
      <c r="N563" s="24">
        <v>0.153</v>
      </c>
      <c r="O563" s="13">
        <v>2</v>
      </c>
      <c r="P563" s="36">
        <f t="shared" si="51"/>
        <v>0.153</v>
      </c>
      <c r="Q563" s="38">
        <f t="shared" si="52"/>
        <v>4.2</v>
      </c>
      <c r="R563" s="37">
        <f t="shared" si="53"/>
        <v>4.2</v>
      </c>
      <c r="S563" s="39">
        <f>IF(AND(I563=38000,R563&lt;=4.5,M563&gt;8),'[1]Pricing Schedule'!$F$8+('[1]Pricing Schedule'!$F$9*M563),
IF(AND(I563=38000,R563&lt;=4.5,M563&lt;=8),'[1]Pricing Schedule'!$F$34+('[1]Pricing Schedule'!$F$36*M563),
IF(AND(I563=38000,R563&gt;4.5,R563&lt;=9,M563&gt;8),'[1]Pricing Schedule'!$F$17+('[1]Pricing Schedule'!$F$18*M563),
IF(AND(I563=38000,R563&gt;4.5,R563&lt;=9,M563&lt;=8),'[1]Pricing Schedule'!$F$34+('[1]Pricing Schedule'!$F$36*M563),
IF(AND(I563=38000,R563&gt;9,R563&lt;=12.8,M563&gt;8),'[1]Pricing Schedule'!$F$26+('[1]Pricing Schedule'!$F$27*M563),
IF(AND(I563=38000,R563&gt;9,R563&lt;=12.8,M563&lt;=8),'[1]Pricing Schedule'!$F$34+('[1]Pricing Schedule'!$F$36*M563),
IF(AND(I563=38000,R563&gt;12.8,R563&lt;=22.8),'[1]Pricing Schedule'!$F$34+('[1]Pricing Schedule'!$F$36*M563),
IF(AND(I563=38000,R563&gt;22.8,R563&lt;=30.2),'[1]Pricing Schedule'!$F$43+('[1]Pricing Schedule'!$F$45*M563),
IF(AND(I563=38000,R563&gt;30.2,R563&lt;=45.9),'[1]Pricing Schedule'!$F$52+('[1]Pricing Schedule'!$F$54*M563),
IF(AND(I563=38000,R563&gt;45.9,R563&lt;=123.4),'[1]Pricing Schedule'!$F$96+('[1]Pricing Schedule'!$F$97*M563),
IF(AND(I563=38000,R563&gt;123.4,R563&lt;=168.2,M563&lt;=10),'[1]Pricing Schedule'!$F$103+('[1]Pricing Schedule'!$F$105*M563),
IF(AND(I563=38000,R563&gt;123.4,R563&lt;=168.2,M563&gt;10),'[1]Pricing Schedule'!$F$111+('[1]Pricing Schedule'!$F$113*M563),
IF(AND(I563=38000,R563&gt;157.4,R563&lt;=336.4,M563&lt;=10),('[1]Pricing Schedule'!$F$103+('[1]Pricing Schedule'!$F$105*M563))*2,
IF(AND(I563=38000,R563&gt;157.4,R563&lt;=336.4,M563&gt;10),('[1]Pricing Schedule'!$F$111+('[1]Pricing Schedule'!$F$113*M563))*2,
IF(AND(I563=38000,R563&gt;314.8,R563&lt;=504.6,M563&lt;=10),('[1]Pricing Schedule'!$F$103+('[1]Pricing Schedule'!$F$105*M563))*3,
IF(AND(I563=38000,R563&gt;314.8,R563&lt;=504.6,M563&gt;10),('[1]Pricing Schedule'!$F$111+('[1]Pricing Schedule'!$F$113*M563))*3,
IF(AND(I563=38000,R563&gt;472.2,R563&lt;=672.8,M563&lt;=10),('[1]Pricing Schedule'!$F$103+('[1]Pricing Schedule'!$F$105*M563))*4,
IF(AND(I563=38000,R563&gt;472.2,R563&lt;=672.8,M563&gt;10),('[1]Pricing Schedule'!$F$111+('[1]Pricing Schedule'!$F$113*M563))*4,
IF(AND(I563=110000,R563&lt;=12.8,M563&gt;2),'[1]Pricing Schedule'!$F$62+('[1]Pricing Schedule'!$F$63*M563),
IF(AND(I563=110000,R563&lt;=12.8,M563&lt;=2),'[1]Pricing Schedule'!$F$96+('[1]Pricing Schedule'!$F$97*M563),
IF(AND(I563=110000,R563&gt;12.8,R563&lt;=22.8,M563&gt;3),'[1]Pricing Schedule'!$F$71+('[1]Pricing Schedule'!$F$72*M563),
IF(AND(I563=110000,R563&gt;12.8,R563&lt;=22.8,M563&lt;=3),'[1]Pricing Schedule'!$F$96+('[1]Pricing Schedule'!$F$97*M563),
IF(AND(I563=110000,R563&gt;22.8,R563&lt;=30.2),'[1]Pricing Schedule'!$F$80+('[1]Pricing Schedule'!$F$81*M563),
IF(AND(I563=110000,R563&gt;30.2,R563&lt;=45.9),'[1]Pricing Schedule'!$F$89+('[1]Pricing Schedule'!$F$90*M563),
IF(AND(I563=110000,R563&gt;45.9,R563&lt;=123.4),'[1]Pricing Schedule'!$F$96+('[1]Pricing Schedule'!$F$97*M563),
IF(AND(I563=110000,R563&gt;123.4,R563&lt;=168.2,M563&lt;=10),'[1]Pricing Schedule'!$F$103+('[1]Pricing Schedule'!$F$105*M563),
IF(AND(I563=110000,R563&gt;123.4,R563&lt;=168.2,M563&gt;10),'[1]Pricing Schedule'!$F$111+('[1]Pricing Schedule'!$F$113*M563),
IF(AND(I563=110000,R563&gt;168.2,R563&lt;=336.4,M563&lt;=10),('[1]Pricing Schedule'!$F$103+('[1]Pricing Schedule'!$F$105*M563))*2,
IF(AND(I563=110000,R563&gt;168.2,R563&lt;=336.4,M563&gt;10),('[1]Pricing Schedule'!$F$111+('[1]Pricing Schedule'!$F$113*M563))*2,
IF(AND(I563=110000,R563&gt;336.4,R563&lt;=504.6,M563&lt;=10),('[1]Pricing Schedule'!$F$103+('[1]Pricing Schedule'!$F$105*M563))*3,
IF(AND(I563=110000,R563&gt;336.4,R563&lt;=504.6,M563&gt;10),('[1]Pricing Schedule'!$F$111+('[1]Pricing Schedule'!$F$113*M563))*3,
IF(AND(I563=110000,R563&gt;504.6,R563&lt;=672.8,M563&lt;=10),('[1]Pricing Schedule'!$F$103+('[1]Pricing Schedule'!$F$105*M563))*4,
IF(AND(I563=110000,R563&gt;504.6,R563&lt;=672.8,M563&gt;10),('[1]Pricing Schedule'!$F$111+('[1]Pricing Schedule'!$F$113*M563))*4,
IF(AND(I563=110000,R563&gt;672.8,R563&lt;=841,M563&lt;=10),('[1]Pricing Schedule'!$F$103+('[1]Pricing Schedule'!$F$105*M563))*5,
IF(AND(I563=110000,R563&gt;672.8,R563&lt;=841,M563&gt;10),('[1]Pricing Schedule'!$F$111+('[1]Pricing Schedule'!$F$113*M563))*5,
IF(AND(I563=110000,R563&gt;672.8,R563&lt;=841,M563&lt;=10),('[1]Pricing Schedule'!$F$103+('[1]Pricing Schedule'!$F$105*M563))*5,
IF(AND(I563=110000,R563&gt;672.8,R563&lt;=841,M563&gt;10),('[1]Pricing Schedule'!$F$111+('[1]Pricing Schedule'!$F$113*M563))*5,
IF(AND(I563=110000,R563&gt;1345.6,R563&lt;=1513.8,M563&lt;=10),('[1]Pricing Schedule'!$F$103+('[1]Pricing Schedule'!$F$105*M563))*9,
IF(AND(I563=110000,R563&gt;1345.6,R563&lt;=1513.8,M563&gt;10),('[1]Pricing Schedule'!$F$111+('[1]Pricing Schedule'!$F$113*M563))*9,
9999999999)))))))))))))))))))))))))))))))))))))))</f>
        <v>909950</v>
      </c>
      <c r="T563" s="21">
        <f>IF(AND(I563=38000,R563&lt;=4.5,M563&gt;8),'[1]Pricing Schedule'!$J$9,
IF(AND(I563=38000,R563&lt;=4.5,M563&lt;=8),'[1]Pricing Schedule'!$J$36,
IF(AND(I563=38000,R563&gt;4.5,R563&lt;=9,M563&gt;8),'[1]Pricing Schedule'!$J$18,
IF(AND(I563=38000,R563&gt;4.5,R563&lt;=9,M563&lt;=8),'[1]Pricing Schedule'!$J$36,
IF(AND(I563=38000,R563&gt;9,R563&lt;=12.8,M563&gt;8),'[1]Pricing Schedule'!$J$27,
IF(AND(I563=38000,R563&gt;9,R563&lt;=12.8,M563&lt;=8),'[1]Pricing Schedule'!$J$36,
IF(AND(I563=38000,R563&gt;12.8,R563&lt;=22.8),'[1]Pricing Schedule'!$J$36,
IF(AND(I563=38000,R563&gt;22.8,R563&lt;=30.2),'[1]Pricing Schedule'!$J$45,
IF(AND(I563=38000,R563&gt;30.2,R563&lt;=45.9),'[1]Pricing Schedule'!$J$54,
IF(AND(I563=38000,R563&gt;45.9,R563&lt;=123.4),'[1]Pricing Schedule'!$J$97,
IF(AND(I563=38000,R563&gt;123.4,R563&lt;=168.2,M563&lt;=10),'[1]Pricing Schedule'!$J$105,
IF(AND(I563=38000,R563&gt;123.4,R563&lt;=168.2,M563&gt;10),'[1]Pricing Schedule'!$J$113,
IF(AND(I563=38000,R563&gt;168.2,R563&lt;=336.4,M563&lt;=10),('[1]Pricing Schedule'!$J$105),
IF(AND(I563=38000,R563&gt;168.2,R563&lt;=336.4,M563&gt;10),('[1]Pricing Schedule'!$J$113),
IF(AND(I563=38000,R563&gt;336.4,R563&lt;=504.6,M563&lt;=10),('[1]Pricing Schedule'!$J$105),
IF(AND(I563=38000,R563&gt;336.4,R563&lt;=504.6,M563&gt;10),('[1]Pricing Schedule'!$J$113),
IF(AND(I563=38000,R563&gt;504.6,R563&lt;=672.8,M563&lt;=10),('[1]Pricing Schedule'!$J$105),
IF(AND(I563=38000,R563&gt;504.6,R563&lt;=672.8,M563&gt;10),('[1]Pricing Schedule'!$J$113),
IF(AND(I563=110000,R563&lt;=12.8,M563&gt;2),'[1]Pricing Schedule'!$J$63,
IF(AND(I563=110000,R563&lt;=12.8,M563&lt;=2),'[1]Pricing Schedule'!$J$97,
IF(AND(I563=110000,R563&gt;12.8,R563&lt;=22.8,M563&gt;3),'[1]Pricing Schedule'!$J$72,
IF(AND(I563=110000,R563&gt;12.8,R563&lt;=22.8,M563&lt;=3),'[1]Pricing Schedule'!$J$97,
IF(AND(I563=110000,R563&gt;22.8,R563&lt;=30.2),'[1]Pricing Schedule'!$J$81,
IF(AND(I563=110000,R563&gt;30.2,R563&lt;=45.9),'[1]Pricing Schedule'!$J$90,
IF(AND(I563=110000,R563&gt;45.9,R563&lt;=123.4),'[1]Pricing Schedule'!$J$97,
IF(AND(I563=110000,R563&gt;123.4,R563&lt;=168.2,M563&lt;=10),'[1]Pricing Schedule'!$J$105,
IF(AND(I563=110000,R563&gt;123.4,R563&lt;=168.2,M563&gt;10),'[1]Pricing Schedule'!$J$113,
IF(AND(I563=110000,R563&gt;168.2,R563&lt;=336.2,M563&lt;=10),('[1]Pricing Schedule'!$J$105),
IF(AND(I563=110000,R563&gt;168.2,R563&lt;=336.2,M563&gt;10),('[1]Pricing Schedule'!$J$113),
IF(AND(I563=110000,R563&gt;336.4,R563&lt;=504.6,M563&lt;=10),('[1]Pricing Schedule'!$J$105),
IF(AND(I563=110000,R563&gt;336.4,R563&lt;=504.6,M563&gt;10),('[1]Pricing Schedule'!$J$113),
IF(AND(I563=110000,R563&gt;504.6,R563&lt;=672.8,M563&lt;=10),('[1]Pricing Schedule'!$J$105),
IF(AND(I563=110000,R563&gt;504.6,R563&lt;=672.8,M563&gt;10),('[1]Pricing Schedule'!$J$113),
IF(AND(I563=110000,R563&gt;672.8,R563&lt;=841,M563&lt;=10),('[1]Pricing Schedule'!$J$105),
IF(AND(I563=110000,R563&gt;672.8,R563&lt;=841,M563&gt;10),('[1]Pricing Schedule'!$J$113),
IF(AND(I563=110000,R563&gt;1682,R563&lt;=1850.2,M563&lt;=10),('[1]Pricing Schedule'!$J$105),
IF(AND(I563=110000,R563&gt;1682,R563&lt;=1850.2,M563&gt;10),('[1]Pricing Schedule'!$J$113),
IF(AND(I563=110000,R563&gt;2018.4,R563&lt;=2186.6,M563&lt;=10),('[1]Pricing Schedule'!$J$105),
IF(AND(I563=110000,R563&gt;2018.4,R563&lt;=2186.6,M563&gt;10),('[1]Pricing Schedule'!$J$113),999999999)))))))))))))))))))))))))))))))))))))))</f>
        <v>4</v>
      </c>
      <c r="U563" s="40">
        <f t="shared" si="54"/>
        <v>216654.76190476189</v>
      </c>
      <c r="V563" s="41">
        <f t="shared" si="55"/>
        <v>4.6156382218803227</v>
      </c>
      <c r="Y563" s="23">
        <v>530</v>
      </c>
      <c r="Z563" s="23">
        <v>42</v>
      </c>
      <c r="AR563" s="35"/>
    </row>
    <row r="564" spans="1:44">
      <c r="A564" s="23">
        <v>564</v>
      </c>
      <c r="B564" s="23">
        <v>564</v>
      </c>
      <c r="C564" s="23" t="s">
        <v>987</v>
      </c>
      <c r="D564" s="23" t="s">
        <v>285</v>
      </c>
      <c r="E564" s="23" t="s">
        <v>285</v>
      </c>
      <c r="F564" s="23" t="s">
        <v>448</v>
      </c>
      <c r="G564" s="23" t="s">
        <v>449</v>
      </c>
      <c r="H564" s="23" t="s">
        <v>113</v>
      </c>
      <c r="I564" s="13">
        <v>38000</v>
      </c>
      <c r="J564" s="13">
        <v>38000</v>
      </c>
      <c r="K564" s="13">
        <v>20000</v>
      </c>
      <c r="L564" s="24">
        <v>6.7510000000000003</v>
      </c>
      <c r="M564" s="37">
        <f t="shared" si="50"/>
        <v>7</v>
      </c>
      <c r="N564" s="24">
        <v>0.34399999999999997</v>
      </c>
      <c r="O564" s="13">
        <v>2</v>
      </c>
      <c r="P564" s="36">
        <f t="shared" si="51"/>
        <v>0.34399999999999997</v>
      </c>
      <c r="Q564" s="38">
        <f t="shared" si="52"/>
        <v>4.2</v>
      </c>
      <c r="R564" s="37">
        <f t="shared" si="53"/>
        <v>4.2</v>
      </c>
      <c r="S564" s="39">
        <f>IF(AND(I564=38000,R564&lt;=4.5,M564&gt;8),'[1]Pricing Schedule'!$F$8+('[1]Pricing Schedule'!$F$9*M564),
IF(AND(I564=38000,R564&lt;=4.5,M564&lt;=8),'[1]Pricing Schedule'!$F$34+('[1]Pricing Schedule'!$F$36*M564),
IF(AND(I564=38000,R564&gt;4.5,R564&lt;=9,M564&gt;8),'[1]Pricing Schedule'!$F$17+('[1]Pricing Schedule'!$F$18*M564),
IF(AND(I564=38000,R564&gt;4.5,R564&lt;=9,M564&lt;=8),'[1]Pricing Schedule'!$F$34+('[1]Pricing Schedule'!$F$36*M564),
IF(AND(I564=38000,R564&gt;9,R564&lt;=12.8,M564&gt;8),'[1]Pricing Schedule'!$F$26+('[1]Pricing Schedule'!$F$27*M564),
IF(AND(I564=38000,R564&gt;9,R564&lt;=12.8,M564&lt;=8),'[1]Pricing Schedule'!$F$34+('[1]Pricing Schedule'!$F$36*M564),
IF(AND(I564=38000,R564&gt;12.8,R564&lt;=22.8),'[1]Pricing Schedule'!$F$34+('[1]Pricing Schedule'!$F$36*M564),
IF(AND(I564=38000,R564&gt;22.8,R564&lt;=30.2),'[1]Pricing Schedule'!$F$43+('[1]Pricing Schedule'!$F$45*M564),
IF(AND(I564=38000,R564&gt;30.2,R564&lt;=45.9),'[1]Pricing Schedule'!$F$52+('[1]Pricing Schedule'!$F$54*M564),
IF(AND(I564=38000,R564&gt;45.9,R564&lt;=123.4),'[1]Pricing Schedule'!$F$96+('[1]Pricing Schedule'!$F$97*M564),
IF(AND(I564=38000,R564&gt;123.4,R564&lt;=168.2,M564&lt;=10),'[1]Pricing Schedule'!$F$103+('[1]Pricing Schedule'!$F$105*M564),
IF(AND(I564=38000,R564&gt;123.4,R564&lt;=168.2,M564&gt;10),'[1]Pricing Schedule'!$F$111+('[1]Pricing Schedule'!$F$113*M564),
IF(AND(I564=38000,R564&gt;157.4,R564&lt;=336.4,M564&lt;=10),('[1]Pricing Schedule'!$F$103+('[1]Pricing Schedule'!$F$105*M564))*2,
IF(AND(I564=38000,R564&gt;157.4,R564&lt;=336.4,M564&gt;10),('[1]Pricing Schedule'!$F$111+('[1]Pricing Schedule'!$F$113*M564))*2,
IF(AND(I564=38000,R564&gt;314.8,R564&lt;=504.6,M564&lt;=10),('[1]Pricing Schedule'!$F$103+('[1]Pricing Schedule'!$F$105*M564))*3,
IF(AND(I564=38000,R564&gt;314.8,R564&lt;=504.6,M564&gt;10),('[1]Pricing Schedule'!$F$111+('[1]Pricing Schedule'!$F$113*M564))*3,
IF(AND(I564=38000,R564&gt;472.2,R564&lt;=672.8,M564&lt;=10),('[1]Pricing Schedule'!$F$103+('[1]Pricing Schedule'!$F$105*M564))*4,
IF(AND(I564=38000,R564&gt;472.2,R564&lt;=672.8,M564&gt;10),('[1]Pricing Schedule'!$F$111+('[1]Pricing Schedule'!$F$113*M564))*4,
IF(AND(I564=110000,R564&lt;=12.8,M564&gt;2),'[1]Pricing Schedule'!$F$62+('[1]Pricing Schedule'!$F$63*M564),
IF(AND(I564=110000,R564&lt;=12.8,M564&lt;=2),'[1]Pricing Schedule'!$F$96+('[1]Pricing Schedule'!$F$97*M564),
IF(AND(I564=110000,R564&gt;12.8,R564&lt;=22.8,M564&gt;3),'[1]Pricing Schedule'!$F$71+('[1]Pricing Schedule'!$F$72*M564),
IF(AND(I564=110000,R564&gt;12.8,R564&lt;=22.8,M564&lt;=3),'[1]Pricing Schedule'!$F$96+('[1]Pricing Schedule'!$F$97*M564),
IF(AND(I564=110000,R564&gt;22.8,R564&lt;=30.2),'[1]Pricing Schedule'!$F$80+('[1]Pricing Schedule'!$F$81*M564),
IF(AND(I564=110000,R564&gt;30.2,R564&lt;=45.9),'[1]Pricing Schedule'!$F$89+('[1]Pricing Schedule'!$F$90*M564),
IF(AND(I564=110000,R564&gt;45.9,R564&lt;=123.4),'[1]Pricing Schedule'!$F$96+('[1]Pricing Schedule'!$F$97*M564),
IF(AND(I564=110000,R564&gt;123.4,R564&lt;=168.2,M564&lt;=10),'[1]Pricing Schedule'!$F$103+('[1]Pricing Schedule'!$F$105*M564),
IF(AND(I564=110000,R564&gt;123.4,R564&lt;=168.2,M564&gt;10),'[1]Pricing Schedule'!$F$111+('[1]Pricing Schedule'!$F$113*M564),
IF(AND(I564=110000,R564&gt;168.2,R564&lt;=336.4,M564&lt;=10),('[1]Pricing Schedule'!$F$103+('[1]Pricing Schedule'!$F$105*M564))*2,
IF(AND(I564=110000,R564&gt;168.2,R564&lt;=336.4,M564&gt;10),('[1]Pricing Schedule'!$F$111+('[1]Pricing Schedule'!$F$113*M564))*2,
IF(AND(I564=110000,R564&gt;336.4,R564&lt;=504.6,M564&lt;=10),('[1]Pricing Schedule'!$F$103+('[1]Pricing Schedule'!$F$105*M564))*3,
IF(AND(I564=110000,R564&gt;336.4,R564&lt;=504.6,M564&gt;10),('[1]Pricing Schedule'!$F$111+('[1]Pricing Schedule'!$F$113*M564))*3,
IF(AND(I564=110000,R564&gt;504.6,R564&lt;=672.8,M564&lt;=10),('[1]Pricing Schedule'!$F$103+('[1]Pricing Schedule'!$F$105*M564))*4,
IF(AND(I564=110000,R564&gt;504.6,R564&lt;=672.8,M564&gt;10),('[1]Pricing Schedule'!$F$111+('[1]Pricing Schedule'!$F$113*M564))*4,
IF(AND(I564=110000,R564&gt;672.8,R564&lt;=841,M564&lt;=10),('[1]Pricing Schedule'!$F$103+('[1]Pricing Schedule'!$F$105*M564))*5,
IF(AND(I564=110000,R564&gt;672.8,R564&lt;=841,M564&gt;10),('[1]Pricing Schedule'!$F$111+('[1]Pricing Schedule'!$F$113*M564))*5,
IF(AND(I564=110000,R564&gt;672.8,R564&lt;=841,M564&lt;=10),('[1]Pricing Schedule'!$F$103+('[1]Pricing Schedule'!$F$105*M564))*5,
IF(AND(I564=110000,R564&gt;672.8,R564&lt;=841,M564&gt;10),('[1]Pricing Schedule'!$F$111+('[1]Pricing Schedule'!$F$113*M564))*5,
IF(AND(I564=110000,R564&gt;1345.6,R564&lt;=1513.8,M564&lt;=10),('[1]Pricing Schedule'!$F$103+('[1]Pricing Schedule'!$F$105*M564))*9,
IF(AND(I564=110000,R564&gt;1345.6,R564&lt;=1513.8,M564&gt;10),('[1]Pricing Schedule'!$F$111+('[1]Pricing Schedule'!$F$113*M564))*9,
9999999999)))))))))))))))))))))))))))))))))))))))</f>
        <v>839680</v>
      </c>
      <c r="T564" s="21">
        <f>IF(AND(I564=38000,R564&lt;=4.5,M564&gt;8),'[1]Pricing Schedule'!$J$9,
IF(AND(I564=38000,R564&lt;=4.5,M564&lt;=8),'[1]Pricing Schedule'!$J$36,
IF(AND(I564=38000,R564&gt;4.5,R564&lt;=9,M564&gt;8),'[1]Pricing Schedule'!$J$18,
IF(AND(I564=38000,R564&gt;4.5,R564&lt;=9,M564&lt;=8),'[1]Pricing Schedule'!$J$36,
IF(AND(I564=38000,R564&gt;9,R564&lt;=12.8,M564&gt;8),'[1]Pricing Schedule'!$J$27,
IF(AND(I564=38000,R564&gt;9,R564&lt;=12.8,M564&lt;=8),'[1]Pricing Schedule'!$J$36,
IF(AND(I564=38000,R564&gt;12.8,R564&lt;=22.8),'[1]Pricing Schedule'!$J$36,
IF(AND(I564=38000,R564&gt;22.8,R564&lt;=30.2),'[1]Pricing Schedule'!$J$45,
IF(AND(I564=38000,R564&gt;30.2,R564&lt;=45.9),'[1]Pricing Schedule'!$J$54,
IF(AND(I564=38000,R564&gt;45.9,R564&lt;=123.4),'[1]Pricing Schedule'!$J$97,
IF(AND(I564=38000,R564&gt;123.4,R564&lt;=168.2,M564&lt;=10),'[1]Pricing Schedule'!$J$105,
IF(AND(I564=38000,R564&gt;123.4,R564&lt;=168.2,M564&gt;10),'[1]Pricing Schedule'!$J$113,
IF(AND(I564=38000,R564&gt;168.2,R564&lt;=336.4,M564&lt;=10),('[1]Pricing Schedule'!$J$105),
IF(AND(I564=38000,R564&gt;168.2,R564&lt;=336.4,M564&gt;10),('[1]Pricing Schedule'!$J$113),
IF(AND(I564=38000,R564&gt;336.4,R564&lt;=504.6,M564&lt;=10),('[1]Pricing Schedule'!$J$105),
IF(AND(I564=38000,R564&gt;336.4,R564&lt;=504.6,M564&gt;10),('[1]Pricing Schedule'!$J$113),
IF(AND(I564=38000,R564&gt;504.6,R564&lt;=672.8,M564&lt;=10),('[1]Pricing Schedule'!$J$105),
IF(AND(I564=38000,R564&gt;504.6,R564&lt;=672.8,M564&gt;10),('[1]Pricing Schedule'!$J$113),
IF(AND(I564=110000,R564&lt;=12.8,M564&gt;2),'[1]Pricing Schedule'!$J$63,
IF(AND(I564=110000,R564&lt;=12.8,M564&lt;=2),'[1]Pricing Schedule'!$J$97,
IF(AND(I564=110000,R564&gt;12.8,R564&lt;=22.8,M564&gt;3),'[1]Pricing Schedule'!$J$72,
IF(AND(I564=110000,R564&gt;12.8,R564&lt;=22.8,M564&lt;=3),'[1]Pricing Schedule'!$J$97,
IF(AND(I564=110000,R564&gt;22.8,R564&lt;=30.2),'[1]Pricing Schedule'!$J$81,
IF(AND(I564=110000,R564&gt;30.2,R564&lt;=45.9),'[1]Pricing Schedule'!$J$90,
IF(AND(I564=110000,R564&gt;45.9,R564&lt;=123.4),'[1]Pricing Schedule'!$J$97,
IF(AND(I564=110000,R564&gt;123.4,R564&lt;=168.2,M564&lt;=10),'[1]Pricing Schedule'!$J$105,
IF(AND(I564=110000,R564&gt;123.4,R564&lt;=168.2,M564&gt;10),'[1]Pricing Schedule'!$J$113,
IF(AND(I564=110000,R564&gt;168.2,R564&lt;=336.2,M564&lt;=10),('[1]Pricing Schedule'!$J$105),
IF(AND(I564=110000,R564&gt;168.2,R564&lt;=336.2,M564&gt;10),('[1]Pricing Schedule'!$J$113),
IF(AND(I564=110000,R564&gt;336.4,R564&lt;=504.6,M564&lt;=10),('[1]Pricing Schedule'!$J$105),
IF(AND(I564=110000,R564&gt;336.4,R564&lt;=504.6,M564&gt;10),('[1]Pricing Schedule'!$J$113),
IF(AND(I564=110000,R564&gt;504.6,R564&lt;=672.8,M564&lt;=10),('[1]Pricing Schedule'!$J$105),
IF(AND(I564=110000,R564&gt;504.6,R564&lt;=672.8,M564&gt;10),('[1]Pricing Schedule'!$J$113),
IF(AND(I564=110000,R564&gt;672.8,R564&lt;=841,M564&lt;=10),('[1]Pricing Schedule'!$J$105),
IF(AND(I564=110000,R564&gt;672.8,R564&lt;=841,M564&gt;10),('[1]Pricing Schedule'!$J$113),
IF(AND(I564=110000,R564&gt;1682,R564&lt;=1850.2,M564&lt;=10),('[1]Pricing Schedule'!$J$105),
IF(AND(I564=110000,R564&gt;1682,R564&lt;=1850.2,M564&gt;10),('[1]Pricing Schedule'!$J$113),
IF(AND(I564=110000,R564&gt;2018.4,R564&lt;=2186.6,M564&lt;=10),('[1]Pricing Schedule'!$J$105),
IF(AND(I564=110000,R564&gt;2018.4,R564&lt;=2186.6,M564&gt;10),('[1]Pricing Schedule'!$J$113),999999999)))))))))))))))))))))))))))))))))))))))</f>
        <v>4</v>
      </c>
      <c r="U564" s="40">
        <f t="shared" si="54"/>
        <v>199923.80952380953</v>
      </c>
      <c r="V564" s="41">
        <f t="shared" si="55"/>
        <v>5.0019054878048781</v>
      </c>
      <c r="Y564" s="23">
        <v>64</v>
      </c>
      <c r="Z564" s="23">
        <v>178</v>
      </c>
      <c r="AR564" s="35"/>
    </row>
    <row r="565" spans="1:44">
      <c r="A565" s="23">
        <v>565</v>
      </c>
      <c r="B565" s="23">
        <v>565</v>
      </c>
      <c r="C565" s="23" t="s">
        <v>988</v>
      </c>
      <c r="D565" s="23" t="s">
        <v>121</v>
      </c>
      <c r="E565" s="23" t="s">
        <v>121</v>
      </c>
      <c r="F565" s="23" t="s">
        <v>363</v>
      </c>
      <c r="G565" s="23" t="s">
        <v>364</v>
      </c>
      <c r="H565" s="23" t="s">
        <v>113</v>
      </c>
      <c r="I565" s="13">
        <v>38000</v>
      </c>
      <c r="J565" s="13">
        <v>38000</v>
      </c>
      <c r="K565" s="23" t="s">
        <v>119</v>
      </c>
      <c r="L565" s="24">
        <v>7.0739999999999998</v>
      </c>
      <c r="M565" s="37">
        <f t="shared" si="50"/>
        <v>8</v>
      </c>
      <c r="N565" s="24">
        <v>0.40200000000000002</v>
      </c>
      <c r="O565" s="13">
        <v>2</v>
      </c>
      <c r="P565" s="36">
        <f t="shared" si="51"/>
        <v>0.40200000000000002</v>
      </c>
      <c r="Q565" s="38">
        <f t="shared" si="52"/>
        <v>4.2</v>
      </c>
      <c r="R565" s="37">
        <f t="shared" si="53"/>
        <v>4.2</v>
      </c>
      <c r="S565" s="39">
        <f>IF(AND(I565=38000,R565&lt;=4.5,M565&gt;8),'[1]Pricing Schedule'!$F$8+('[1]Pricing Schedule'!$F$9*M565),
IF(AND(I565=38000,R565&lt;=4.5,M565&lt;=8),'[1]Pricing Schedule'!$F$34+('[1]Pricing Schedule'!$F$36*M565),
IF(AND(I565=38000,R565&gt;4.5,R565&lt;=9,M565&gt;8),'[1]Pricing Schedule'!$F$17+('[1]Pricing Schedule'!$F$18*M565),
IF(AND(I565=38000,R565&gt;4.5,R565&lt;=9,M565&lt;=8),'[1]Pricing Schedule'!$F$34+('[1]Pricing Schedule'!$F$36*M565),
IF(AND(I565=38000,R565&gt;9,R565&lt;=12.8,M565&gt;8),'[1]Pricing Schedule'!$F$26+('[1]Pricing Schedule'!$F$27*M565),
IF(AND(I565=38000,R565&gt;9,R565&lt;=12.8,M565&lt;=8),'[1]Pricing Schedule'!$F$34+('[1]Pricing Schedule'!$F$36*M565),
IF(AND(I565=38000,R565&gt;12.8,R565&lt;=22.8),'[1]Pricing Schedule'!$F$34+('[1]Pricing Schedule'!$F$36*M565),
IF(AND(I565=38000,R565&gt;22.8,R565&lt;=30.2),'[1]Pricing Schedule'!$F$43+('[1]Pricing Schedule'!$F$45*M565),
IF(AND(I565=38000,R565&gt;30.2,R565&lt;=45.9),'[1]Pricing Schedule'!$F$52+('[1]Pricing Schedule'!$F$54*M565),
IF(AND(I565=38000,R565&gt;45.9,R565&lt;=123.4),'[1]Pricing Schedule'!$F$96+('[1]Pricing Schedule'!$F$97*M565),
IF(AND(I565=38000,R565&gt;123.4,R565&lt;=168.2,M565&lt;=10),'[1]Pricing Schedule'!$F$103+('[1]Pricing Schedule'!$F$105*M565),
IF(AND(I565=38000,R565&gt;123.4,R565&lt;=168.2,M565&gt;10),'[1]Pricing Schedule'!$F$111+('[1]Pricing Schedule'!$F$113*M565),
IF(AND(I565=38000,R565&gt;157.4,R565&lt;=336.4,M565&lt;=10),('[1]Pricing Schedule'!$F$103+('[1]Pricing Schedule'!$F$105*M565))*2,
IF(AND(I565=38000,R565&gt;157.4,R565&lt;=336.4,M565&gt;10),('[1]Pricing Schedule'!$F$111+('[1]Pricing Schedule'!$F$113*M565))*2,
IF(AND(I565=38000,R565&gt;314.8,R565&lt;=504.6,M565&lt;=10),('[1]Pricing Schedule'!$F$103+('[1]Pricing Schedule'!$F$105*M565))*3,
IF(AND(I565=38000,R565&gt;314.8,R565&lt;=504.6,M565&gt;10),('[1]Pricing Schedule'!$F$111+('[1]Pricing Schedule'!$F$113*M565))*3,
IF(AND(I565=38000,R565&gt;472.2,R565&lt;=672.8,M565&lt;=10),('[1]Pricing Schedule'!$F$103+('[1]Pricing Schedule'!$F$105*M565))*4,
IF(AND(I565=38000,R565&gt;472.2,R565&lt;=672.8,M565&gt;10),('[1]Pricing Schedule'!$F$111+('[1]Pricing Schedule'!$F$113*M565))*4,
IF(AND(I565=110000,R565&lt;=12.8,M565&gt;2),'[1]Pricing Schedule'!$F$62+('[1]Pricing Schedule'!$F$63*M565),
IF(AND(I565=110000,R565&lt;=12.8,M565&lt;=2),'[1]Pricing Schedule'!$F$96+('[1]Pricing Schedule'!$F$97*M565),
IF(AND(I565=110000,R565&gt;12.8,R565&lt;=22.8,M565&gt;3),'[1]Pricing Schedule'!$F$71+('[1]Pricing Schedule'!$F$72*M565),
IF(AND(I565=110000,R565&gt;12.8,R565&lt;=22.8,M565&lt;=3),'[1]Pricing Schedule'!$F$96+('[1]Pricing Schedule'!$F$97*M565),
IF(AND(I565=110000,R565&gt;22.8,R565&lt;=30.2),'[1]Pricing Schedule'!$F$80+('[1]Pricing Schedule'!$F$81*M565),
IF(AND(I565=110000,R565&gt;30.2,R565&lt;=45.9),'[1]Pricing Schedule'!$F$89+('[1]Pricing Schedule'!$F$90*M565),
IF(AND(I565=110000,R565&gt;45.9,R565&lt;=123.4),'[1]Pricing Schedule'!$F$96+('[1]Pricing Schedule'!$F$97*M565),
IF(AND(I565=110000,R565&gt;123.4,R565&lt;=168.2,M565&lt;=10),'[1]Pricing Schedule'!$F$103+('[1]Pricing Schedule'!$F$105*M565),
IF(AND(I565=110000,R565&gt;123.4,R565&lt;=168.2,M565&gt;10),'[1]Pricing Schedule'!$F$111+('[1]Pricing Schedule'!$F$113*M565),
IF(AND(I565=110000,R565&gt;168.2,R565&lt;=336.4,M565&lt;=10),('[1]Pricing Schedule'!$F$103+('[1]Pricing Schedule'!$F$105*M565))*2,
IF(AND(I565=110000,R565&gt;168.2,R565&lt;=336.4,M565&gt;10),('[1]Pricing Schedule'!$F$111+('[1]Pricing Schedule'!$F$113*M565))*2,
IF(AND(I565=110000,R565&gt;336.4,R565&lt;=504.6,M565&lt;=10),('[1]Pricing Schedule'!$F$103+('[1]Pricing Schedule'!$F$105*M565))*3,
IF(AND(I565=110000,R565&gt;336.4,R565&lt;=504.6,M565&gt;10),('[1]Pricing Schedule'!$F$111+('[1]Pricing Schedule'!$F$113*M565))*3,
IF(AND(I565=110000,R565&gt;504.6,R565&lt;=672.8,M565&lt;=10),('[1]Pricing Schedule'!$F$103+('[1]Pricing Schedule'!$F$105*M565))*4,
IF(AND(I565=110000,R565&gt;504.6,R565&lt;=672.8,M565&gt;10),('[1]Pricing Schedule'!$F$111+('[1]Pricing Schedule'!$F$113*M565))*4,
IF(AND(I565=110000,R565&gt;672.8,R565&lt;=841,M565&lt;=10),('[1]Pricing Schedule'!$F$103+('[1]Pricing Schedule'!$F$105*M565))*5,
IF(AND(I565=110000,R565&gt;672.8,R565&lt;=841,M565&gt;10),('[1]Pricing Schedule'!$F$111+('[1]Pricing Schedule'!$F$113*M565))*5,
IF(AND(I565=110000,R565&gt;672.8,R565&lt;=841,M565&lt;=10),('[1]Pricing Schedule'!$F$103+('[1]Pricing Schedule'!$F$105*M565))*5,
IF(AND(I565=110000,R565&gt;672.8,R565&lt;=841,M565&gt;10),('[1]Pricing Schedule'!$F$111+('[1]Pricing Schedule'!$F$113*M565))*5,
IF(AND(I565=110000,R565&gt;1345.6,R565&lt;=1513.8,M565&lt;=10),('[1]Pricing Schedule'!$F$103+('[1]Pricing Schedule'!$F$105*M565))*9,
IF(AND(I565=110000,R565&gt;1345.6,R565&lt;=1513.8,M565&gt;10),('[1]Pricing Schedule'!$F$111+('[1]Pricing Schedule'!$F$113*M565))*9,
9999999999)))))))))))))))))))))))))))))))))))))))</f>
        <v>909950</v>
      </c>
      <c r="T565" s="21">
        <f>IF(AND(I565=38000,R565&lt;=4.5,M565&gt;8),'[1]Pricing Schedule'!$J$9,
IF(AND(I565=38000,R565&lt;=4.5,M565&lt;=8),'[1]Pricing Schedule'!$J$36,
IF(AND(I565=38000,R565&gt;4.5,R565&lt;=9,M565&gt;8),'[1]Pricing Schedule'!$J$18,
IF(AND(I565=38000,R565&gt;4.5,R565&lt;=9,M565&lt;=8),'[1]Pricing Schedule'!$J$36,
IF(AND(I565=38000,R565&gt;9,R565&lt;=12.8,M565&gt;8),'[1]Pricing Schedule'!$J$27,
IF(AND(I565=38000,R565&gt;9,R565&lt;=12.8,M565&lt;=8),'[1]Pricing Schedule'!$J$36,
IF(AND(I565=38000,R565&gt;12.8,R565&lt;=22.8),'[1]Pricing Schedule'!$J$36,
IF(AND(I565=38000,R565&gt;22.8,R565&lt;=30.2),'[1]Pricing Schedule'!$J$45,
IF(AND(I565=38000,R565&gt;30.2,R565&lt;=45.9),'[1]Pricing Schedule'!$J$54,
IF(AND(I565=38000,R565&gt;45.9,R565&lt;=123.4),'[1]Pricing Schedule'!$J$97,
IF(AND(I565=38000,R565&gt;123.4,R565&lt;=168.2,M565&lt;=10),'[1]Pricing Schedule'!$J$105,
IF(AND(I565=38000,R565&gt;123.4,R565&lt;=168.2,M565&gt;10),'[1]Pricing Schedule'!$J$113,
IF(AND(I565=38000,R565&gt;168.2,R565&lt;=336.4,M565&lt;=10),('[1]Pricing Schedule'!$J$105),
IF(AND(I565=38000,R565&gt;168.2,R565&lt;=336.4,M565&gt;10),('[1]Pricing Schedule'!$J$113),
IF(AND(I565=38000,R565&gt;336.4,R565&lt;=504.6,M565&lt;=10),('[1]Pricing Schedule'!$J$105),
IF(AND(I565=38000,R565&gt;336.4,R565&lt;=504.6,M565&gt;10),('[1]Pricing Schedule'!$J$113),
IF(AND(I565=38000,R565&gt;504.6,R565&lt;=672.8,M565&lt;=10),('[1]Pricing Schedule'!$J$105),
IF(AND(I565=38000,R565&gt;504.6,R565&lt;=672.8,M565&gt;10),('[1]Pricing Schedule'!$J$113),
IF(AND(I565=110000,R565&lt;=12.8,M565&gt;2),'[1]Pricing Schedule'!$J$63,
IF(AND(I565=110000,R565&lt;=12.8,M565&lt;=2),'[1]Pricing Schedule'!$J$97,
IF(AND(I565=110000,R565&gt;12.8,R565&lt;=22.8,M565&gt;3),'[1]Pricing Schedule'!$J$72,
IF(AND(I565=110000,R565&gt;12.8,R565&lt;=22.8,M565&lt;=3),'[1]Pricing Schedule'!$J$97,
IF(AND(I565=110000,R565&gt;22.8,R565&lt;=30.2),'[1]Pricing Schedule'!$J$81,
IF(AND(I565=110000,R565&gt;30.2,R565&lt;=45.9),'[1]Pricing Schedule'!$J$90,
IF(AND(I565=110000,R565&gt;45.9,R565&lt;=123.4),'[1]Pricing Schedule'!$J$97,
IF(AND(I565=110000,R565&gt;123.4,R565&lt;=168.2,M565&lt;=10),'[1]Pricing Schedule'!$J$105,
IF(AND(I565=110000,R565&gt;123.4,R565&lt;=168.2,M565&gt;10),'[1]Pricing Schedule'!$J$113,
IF(AND(I565=110000,R565&gt;168.2,R565&lt;=336.2,M565&lt;=10),('[1]Pricing Schedule'!$J$105),
IF(AND(I565=110000,R565&gt;168.2,R565&lt;=336.2,M565&gt;10),('[1]Pricing Schedule'!$J$113),
IF(AND(I565=110000,R565&gt;336.4,R565&lt;=504.6,M565&lt;=10),('[1]Pricing Schedule'!$J$105),
IF(AND(I565=110000,R565&gt;336.4,R565&lt;=504.6,M565&gt;10),('[1]Pricing Schedule'!$J$113),
IF(AND(I565=110000,R565&gt;504.6,R565&lt;=672.8,M565&lt;=10),('[1]Pricing Schedule'!$J$105),
IF(AND(I565=110000,R565&gt;504.6,R565&lt;=672.8,M565&gt;10),('[1]Pricing Schedule'!$J$113),
IF(AND(I565=110000,R565&gt;672.8,R565&lt;=841,M565&lt;=10),('[1]Pricing Schedule'!$J$105),
IF(AND(I565=110000,R565&gt;672.8,R565&lt;=841,M565&gt;10),('[1]Pricing Schedule'!$J$113),
IF(AND(I565=110000,R565&gt;1682,R565&lt;=1850.2,M565&lt;=10),('[1]Pricing Schedule'!$J$105),
IF(AND(I565=110000,R565&gt;1682,R565&lt;=1850.2,M565&gt;10),('[1]Pricing Schedule'!$J$113),
IF(AND(I565=110000,R565&gt;2018.4,R565&lt;=2186.6,M565&lt;=10),('[1]Pricing Schedule'!$J$105),
IF(AND(I565=110000,R565&gt;2018.4,R565&lt;=2186.6,M565&gt;10),('[1]Pricing Schedule'!$J$113),999999999)))))))))))))))))))))))))))))))))))))))</f>
        <v>4</v>
      </c>
      <c r="U565" s="40">
        <f t="shared" si="54"/>
        <v>216654.76190476189</v>
      </c>
      <c r="V565" s="41">
        <f t="shared" si="55"/>
        <v>4.6156382218803227</v>
      </c>
      <c r="Y565" s="23">
        <v>321</v>
      </c>
      <c r="Z565" s="23">
        <v>643</v>
      </c>
      <c r="AR565" s="35"/>
    </row>
    <row r="566" spans="1:44">
      <c r="A566" s="23">
        <v>566</v>
      </c>
      <c r="B566" s="23">
        <v>566</v>
      </c>
      <c r="C566" s="23" t="s">
        <v>989</v>
      </c>
      <c r="D566" s="23" t="s">
        <v>121</v>
      </c>
      <c r="E566" s="23" t="s">
        <v>121</v>
      </c>
      <c r="F566" s="23" t="s">
        <v>122</v>
      </c>
      <c r="G566" s="23" t="s">
        <v>123</v>
      </c>
      <c r="H566" s="23" t="s">
        <v>113</v>
      </c>
      <c r="I566" s="13">
        <v>38000</v>
      </c>
      <c r="J566" s="13">
        <v>38000</v>
      </c>
      <c r="K566" s="13">
        <v>10000</v>
      </c>
      <c r="L566" s="24">
        <v>6.8140000000000001</v>
      </c>
      <c r="M566" s="37">
        <f t="shared" si="50"/>
        <v>7</v>
      </c>
      <c r="N566" s="24">
        <v>0.107</v>
      </c>
      <c r="O566" s="13">
        <v>2</v>
      </c>
      <c r="P566" s="36">
        <f t="shared" si="51"/>
        <v>0.107</v>
      </c>
      <c r="Q566" s="38">
        <f t="shared" si="52"/>
        <v>4.2</v>
      </c>
      <c r="R566" s="37">
        <f t="shared" si="53"/>
        <v>4.2</v>
      </c>
      <c r="S566" s="39">
        <f>IF(AND(I566=38000,R566&lt;=4.5,M566&gt;8),'[1]Pricing Schedule'!$F$8+('[1]Pricing Schedule'!$F$9*M566),
IF(AND(I566=38000,R566&lt;=4.5,M566&lt;=8),'[1]Pricing Schedule'!$F$34+('[1]Pricing Schedule'!$F$36*M566),
IF(AND(I566=38000,R566&gt;4.5,R566&lt;=9,M566&gt;8),'[1]Pricing Schedule'!$F$17+('[1]Pricing Schedule'!$F$18*M566),
IF(AND(I566=38000,R566&gt;4.5,R566&lt;=9,M566&lt;=8),'[1]Pricing Schedule'!$F$34+('[1]Pricing Schedule'!$F$36*M566),
IF(AND(I566=38000,R566&gt;9,R566&lt;=12.8,M566&gt;8),'[1]Pricing Schedule'!$F$26+('[1]Pricing Schedule'!$F$27*M566),
IF(AND(I566=38000,R566&gt;9,R566&lt;=12.8,M566&lt;=8),'[1]Pricing Schedule'!$F$34+('[1]Pricing Schedule'!$F$36*M566),
IF(AND(I566=38000,R566&gt;12.8,R566&lt;=22.8),'[1]Pricing Schedule'!$F$34+('[1]Pricing Schedule'!$F$36*M566),
IF(AND(I566=38000,R566&gt;22.8,R566&lt;=30.2),'[1]Pricing Schedule'!$F$43+('[1]Pricing Schedule'!$F$45*M566),
IF(AND(I566=38000,R566&gt;30.2,R566&lt;=45.9),'[1]Pricing Schedule'!$F$52+('[1]Pricing Schedule'!$F$54*M566),
IF(AND(I566=38000,R566&gt;45.9,R566&lt;=123.4),'[1]Pricing Schedule'!$F$96+('[1]Pricing Schedule'!$F$97*M566),
IF(AND(I566=38000,R566&gt;123.4,R566&lt;=168.2,M566&lt;=10),'[1]Pricing Schedule'!$F$103+('[1]Pricing Schedule'!$F$105*M566),
IF(AND(I566=38000,R566&gt;123.4,R566&lt;=168.2,M566&gt;10),'[1]Pricing Schedule'!$F$111+('[1]Pricing Schedule'!$F$113*M566),
IF(AND(I566=38000,R566&gt;157.4,R566&lt;=336.4,M566&lt;=10),('[1]Pricing Schedule'!$F$103+('[1]Pricing Schedule'!$F$105*M566))*2,
IF(AND(I566=38000,R566&gt;157.4,R566&lt;=336.4,M566&gt;10),('[1]Pricing Schedule'!$F$111+('[1]Pricing Schedule'!$F$113*M566))*2,
IF(AND(I566=38000,R566&gt;314.8,R566&lt;=504.6,M566&lt;=10),('[1]Pricing Schedule'!$F$103+('[1]Pricing Schedule'!$F$105*M566))*3,
IF(AND(I566=38000,R566&gt;314.8,R566&lt;=504.6,M566&gt;10),('[1]Pricing Schedule'!$F$111+('[1]Pricing Schedule'!$F$113*M566))*3,
IF(AND(I566=38000,R566&gt;472.2,R566&lt;=672.8,M566&lt;=10),('[1]Pricing Schedule'!$F$103+('[1]Pricing Schedule'!$F$105*M566))*4,
IF(AND(I566=38000,R566&gt;472.2,R566&lt;=672.8,M566&gt;10),('[1]Pricing Schedule'!$F$111+('[1]Pricing Schedule'!$F$113*M566))*4,
IF(AND(I566=110000,R566&lt;=12.8,M566&gt;2),'[1]Pricing Schedule'!$F$62+('[1]Pricing Schedule'!$F$63*M566),
IF(AND(I566=110000,R566&lt;=12.8,M566&lt;=2),'[1]Pricing Schedule'!$F$96+('[1]Pricing Schedule'!$F$97*M566),
IF(AND(I566=110000,R566&gt;12.8,R566&lt;=22.8,M566&gt;3),'[1]Pricing Schedule'!$F$71+('[1]Pricing Schedule'!$F$72*M566),
IF(AND(I566=110000,R566&gt;12.8,R566&lt;=22.8,M566&lt;=3),'[1]Pricing Schedule'!$F$96+('[1]Pricing Schedule'!$F$97*M566),
IF(AND(I566=110000,R566&gt;22.8,R566&lt;=30.2),'[1]Pricing Schedule'!$F$80+('[1]Pricing Schedule'!$F$81*M566),
IF(AND(I566=110000,R566&gt;30.2,R566&lt;=45.9),'[1]Pricing Schedule'!$F$89+('[1]Pricing Schedule'!$F$90*M566),
IF(AND(I566=110000,R566&gt;45.9,R566&lt;=123.4),'[1]Pricing Schedule'!$F$96+('[1]Pricing Schedule'!$F$97*M566),
IF(AND(I566=110000,R566&gt;123.4,R566&lt;=168.2,M566&lt;=10),'[1]Pricing Schedule'!$F$103+('[1]Pricing Schedule'!$F$105*M566),
IF(AND(I566=110000,R566&gt;123.4,R566&lt;=168.2,M566&gt;10),'[1]Pricing Schedule'!$F$111+('[1]Pricing Schedule'!$F$113*M566),
IF(AND(I566=110000,R566&gt;168.2,R566&lt;=336.4,M566&lt;=10),('[1]Pricing Schedule'!$F$103+('[1]Pricing Schedule'!$F$105*M566))*2,
IF(AND(I566=110000,R566&gt;168.2,R566&lt;=336.4,M566&gt;10),('[1]Pricing Schedule'!$F$111+('[1]Pricing Schedule'!$F$113*M566))*2,
IF(AND(I566=110000,R566&gt;336.4,R566&lt;=504.6,M566&lt;=10),('[1]Pricing Schedule'!$F$103+('[1]Pricing Schedule'!$F$105*M566))*3,
IF(AND(I566=110000,R566&gt;336.4,R566&lt;=504.6,M566&gt;10),('[1]Pricing Schedule'!$F$111+('[1]Pricing Schedule'!$F$113*M566))*3,
IF(AND(I566=110000,R566&gt;504.6,R566&lt;=672.8,M566&lt;=10),('[1]Pricing Schedule'!$F$103+('[1]Pricing Schedule'!$F$105*M566))*4,
IF(AND(I566=110000,R566&gt;504.6,R566&lt;=672.8,M566&gt;10),('[1]Pricing Schedule'!$F$111+('[1]Pricing Schedule'!$F$113*M566))*4,
IF(AND(I566=110000,R566&gt;672.8,R566&lt;=841,M566&lt;=10),('[1]Pricing Schedule'!$F$103+('[1]Pricing Schedule'!$F$105*M566))*5,
IF(AND(I566=110000,R566&gt;672.8,R566&lt;=841,M566&gt;10),('[1]Pricing Schedule'!$F$111+('[1]Pricing Schedule'!$F$113*M566))*5,
IF(AND(I566=110000,R566&gt;672.8,R566&lt;=841,M566&lt;=10),('[1]Pricing Schedule'!$F$103+('[1]Pricing Schedule'!$F$105*M566))*5,
IF(AND(I566=110000,R566&gt;672.8,R566&lt;=841,M566&gt;10),('[1]Pricing Schedule'!$F$111+('[1]Pricing Schedule'!$F$113*M566))*5,
IF(AND(I566=110000,R566&gt;1345.6,R566&lt;=1513.8,M566&lt;=10),('[1]Pricing Schedule'!$F$103+('[1]Pricing Schedule'!$F$105*M566))*9,
IF(AND(I566=110000,R566&gt;1345.6,R566&lt;=1513.8,M566&gt;10),('[1]Pricing Schedule'!$F$111+('[1]Pricing Schedule'!$F$113*M566))*9,
9999999999)))))))))))))))))))))))))))))))))))))))</f>
        <v>839680</v>
      </c>
      <c r="T566" s="21">
        <f>IF(AND(I566=38000,R566&lt;=4.5,M566&gt;8),'[1]Pricing Schedule'!$J$9,
IF(AND(I566=38000,R566&lt;=4.5,M566&lt;=8),'[1]Pricing Schedule'!$J$36,
IF(AND(I566=38000,R566&gt;4.5,R566&lt;=9,M566&gt;8),'[1]Pricing Schedule'!$J$18,
IF(AND(I566=38000,R566&gt;4.5,R566&lt;=9,M566&lt;=8),'[1]Pricing Schedule'!$J$36,
IF(AND(I566=38000,R566&gt;9,R566&lt;=12.8,M566&gt;8),'[1]Pricing Schedule'!$J$27,
IF(AND(I566=38000,R566&gt;9,R566&lt;=12.8,M566&lt;=8),'[1]Pricing Schedule'!$J$36,
IF(AND(I566=38000,R566&gt;12.8,R566&lt;=22.8),'[1]Pricing Schedule'!$J$36,
IF(AND(I566=38000,R566&gt;22.8,R566&lt;=30.2),'[1]Pricing Schedule'!$J$45,
IF(AND(I566=38000,R566&gt;30.2,R566&lt;=45.9),'[1]Pricing Schedule'!$J$54,
IF(AND(I566=38000,R566&gt;45.9,R566&lt;=123.4),'[1]Pricing Schedule'!$J$97,
IF(AND(I566=38000,R566&gt;123.4,R566&lt;=168.2,M566&lt;=10),'[1]Pricing Schedule'!$J$105,
IF(AND(I566=38000,R566&gt;123.4,R566&lt;=168.2,M566&gt;10),'[1]Pricing Schedule'!$J$113,
IF(AND(I566=38000,R566&gt;168.2,R566&lt;=336.4,M566&lt;=10),('[1]Pricing Schedule'!$J$105),
IF(AND(I566=38000,R566&gt;168.2,R566&lt;=336.4,M566&gt;10),('[1]Pricing Schedule'!$J$113),
IF(AND(I566=38000,R566&gt;336.4,R566&lt;=504.6,M566&lt;=10),('[1]Pricing Schedule'!$J$105),
IF(AND(I566=38000,R566&gt;336.4,R566&lt;=504.6,M566&gt;10),('[1]Pricing Schedule'!$J$113),
IF(AND(I566=38000,R566&gt;504.6,R566&lt;=672.8,M566&lt;=10),('[1]Pricing Schedule'!$J$105),
IF(AND(I566=38000,R566&gt;504.6,R566&lt;=672.8,M566&gt;10),('[1]Pricing Schedule'!$J$113),
IF(AND(I566=110000,R566&lt;=12.8,M566&gt;2),'[1]Pricing Schedule'!$J$63,
IF(AND(I566=110000,R566&lt;=12.8,M566&lt;=2),'[1]Pricing Schedule'!$J$97,
IF(AND(I566=110000,R566&gt;12.8,R566&lt;=22.8,M566&gt;3),'[1]Pricing Schedule'!$J$72,
IF(AND(I566=110000,R566&gt;12.8,R566&lt;=22.8,M566&lt;=3),'[1]Pricing Schedule'!$J$97,
IF(AND(I566=110000,R566&gt;22.8,R566&lt;=30.2),'[1]Pricing Schedule'!$J$81,
IF(AND(I566=110000,R566&gt;30.2,R566&lt;=45.9),'[1]Pricing Schedule'!$J$90,
IF(AND(I566=110000,R566&gt;45.9,R566&lt;=123.4),'[1]Pricing Schedule'!$J$97,
IF(AND(I566=110000,R566&gt;123.4,R566&lt;=168.2,M566&lt;=10),'[1]Pricing Schedule'!$J$105,
IF(AND(I566=110000,R566&gt;123.4,R566&lt;=168.2,M566&gt;10),'[1]Pricing Schedule'!$J$113,
IF(AND(I566=110000,R566&gt;168.2,R566&lt;=336.2,M566&lt;=10),('[1]Pricing Schedule'!$J$105),
IF(AND(I566=110000,R566&gt;168.2,R566&lt;=336.2,M566&gt;10),('[1]Pricing Schedule'!$J$113),
IF(AND(I566=110000,R566&gt;336.4,R566&lt;=504.6,M566&lt;=10),('[1]Pricing Schedule'!$J$105),
IF(AND(I566=110000,R566&gt;336.4,R566&lt;=504.6,M566&gt;10),('[1]Pricing Schedule'!$J$113),
IF(AND(I566=110000,R566&gt;504.6,R566&lt;=672.8,M566&lt;=10),('[1]Pricing Schedule'!$J$105),
IF(AND(I566=110000,R566&gt;504.6,R566&lt;=672.8,M566&gt;10),('[1]Pricing Schedule'!$J$113),
IF(AND(I566=110000,R566&gt;672.8,R566&lt;=841,M566&lt;=10),('[1]Pricing Schedule'!$J$105),
IF(AND(I566=110000,R566&gt;672.8,R566&lt;=841,M566&gt;10),('[1]Pricing Schedule'!$J$113),
IF(AND(I566=110000,R566&gt;1682,R566&lt;=1850.2,M566&lt;=10),('[1]Pricing Schedule'!$J$105),
IF(AND(I566=110000,R566&gt;1682,R566&lt;=1850.2,M566&gt;10),('[1]Pricing Schedule'!$J$113),
IF(AND(I566=110000,R566&gt;2018.4,R566&lt;=2186.6,M566&lt;=10),('[1]Pricing Schedule'!$J$105),
IF(AND(I566=110000,R566&gt;2018.4,R566&lt;=2186.6,M566&gt;10),('[1]Pricing Schedule'!$J$113),999999999)))))))))))))))))))))))))))))))))))))))</f>
        <v>4</v>
      </c>
      <c r="U566" s="40">
        <f t="shared" si="54"/>
        <v>199923.80952380953</v>
      </c>
      <c r="V566" s="41">
        <f t="shared" si="55"/>
        <v>5.0019054878048781</v>
      </c>
      <c r="Y566" s="23">
        <v>650</v>
      </c>
      <c r="Z566" s="23">
        <v>250</v>
      </c>
      <c r="AR566" s="35"/>
    </row>
    <row r="567" spans="1:44">
      <c r="A567" s="23">
        <v>567</v>
      </c>
      <c r="B567" s="23">
        <v>567</v>
      </c>
      <c r="C567" s="23" t="s">
        <v>990</v>
      </c>
      <c r="D567" s="23" t="s">
        <v>121</v>
      </c>
      <c r="E567" s="23" t="s">
        <v>121</v>
      </c>
      <c r="F567" s="23" t="s">
        <v>122</v>
      </c>
      <c r="G567" s="23" t="s">
        <v>123</v>
      </c>
      <c r="H567" s="23" t="s">
        <v>113</v>
      </c>
      <c r="I567" s="13">
        <v>38000</v>
      </c>
      <c r="J567" s="13">
        <v>38000</v>
      </c>
      <c r="K567" s="13">
        <v>10000</v>
      </c>
      <c r="L567" s="24">
        <v>5.5330000000000004</v>
      </c>
      <c r="M567" s="37">
        <f t="shared" si="50"/>
        <v>6</v>
      </c>
      <c r="N567" s="24">
        <v>0.33200000000000002</v>
      </c>
      <c r="O567" s="13">
        <v>2</v>
      </c>
      <c r="P567" s="36">
        <f t="shared" si="51"/>
        <v>0.33200000000000002</v>
      </c>
      <c r="Q567" s="38">
        <f t="shared" si="52"/>
        <v>4.2</v>
      </c>
      <c r="R567" s="37">
        <f t="shared" si="53"/>
        <v>4.2</v>
      </c>
      <c r="S567" s="39">
        <f>IF(AND(I567=38000,R567&lt;=4.5,M567&gt;8),'[1]Pricing Schedule'!$F$8+('[1]Pricing Schedule'!$F$9*M567),
IF(AND(I567=38000,R567&lt;=4.5,M567&lt;=8),'[1]Pricing Schedule'!$F$34+('[1]Pricing Schedule'!$F$36*M567),
IF(AND(I567=38000,R567&gt;4.5,R567&lt;=9,M567&gt;8),'[1]Pricing Schedule'!$F$17+('[1]Pricing Schedule'!$F$18*M567),
IF(AND(I567=38000,R567&gt;4.5,R567&lt;=9,M567&lt;=8),'[1]Pricing Schedule'!$F$34+('[1]Pricing Schedule'!$F$36*M567),
IF(AND(I567=38000,R567&gt;9,R567&lt;=12.8,M567&gt;8),'[1]Pricing Schedule'!$F$26+('[1]Pricing Schedule'!$F$27*M567),
IF(AND(I567=38000,R567&gt;9,R567&lt;=12.8,M567&lt;=8),'[1]Pricing Schedule'!$F$34+('[1]Pricing Schedule'!$F$36*M567),
IF(AND(I567=38000,R567&gt;12.8,R567&lt;=22.8),'[1]Pricing Schedule'!$F$34+('[1]Pricing Schedule'!$F$36*M567),
IF(AND(I567=38000,R567&gt;22.8,R567&lt;=30.2),'[1]Pricing Schedule'!$F$43+('[1]Pricing Schedule'!$F$45*M567),
IF(AND(I567=38000,R567&gt;30.2,R567&lt;=45.9),'[1]Pricing Schedule'!$F$52+('[1]Pricing Schedule'!$F$54*M567),
IF(AND(I567=38000,R567&gt;45.9,R567&lt;=123.4),'[1]Pricing Schedule'!$F$96+('[1]Pricing Schedule'!$F$97*M567),
IF(AND(I567=38000,R567&gt;123.4,R567&lt;=168.2,M567&lt;=10),'[1]Pricing Schedule'!$F$103+('[1]Pricing Schedule'!$F$105*M567),
IF(AND(I567=38000,R567&gt;123.4,R567&lt;=168.2,M567&gt;10),'[1]Pricing Schedule'!$F$111+('[1]Pricing Schedule'!$F$113*M567),
IF(AND(I567=38000,R567&gt;157.4,R567&lt;=336.4,M567&lt;=10),('[1]Pricing Schedule'!$F$103+('[1]Pricing Schedule'!$F$105*M567))*2,
IF(AND(I567=38000,R567&gt;157.4,R567&lt;=336.4,M567&gt;10),('[1]Pricing Schedule'!$F$111+('[1]Pricing Schedule'!$F$113*M567))*2,
IF(AND(I567=38000,R567&gt;314.8,R567&lt;=504.6,M567&lt;=10),('[1]Pricing Schedule'!$F$103+('[1]Pricing Schedule'!$F$105*M567))*3,
IF(AND(I567=38000,R567&gt;314.8,R567&lt;=504.6,M567&gt;10),('[1]Pricing Schedule'!$F$111+('[1]Pricing Schedule'!$F$113*M567))*3,
IF(AND(I567=38000,R567&gt;472.2,R567&lt;=672.8,M567&lt;=10),('[1]Pricing Schedule'!$F$103+('[1]Pricing Schedule'!$F$105*M567))*4,
IF(AND(I567=38000,R567&gt;472.2,R567&lt;=672.8,M567&gt;10),('[1]Pricing Schedule'!$F$111+('[1]Pricing Schedule'!$F$113*M567))*4,
IF(AND(I567=110000,R567&lt;=12.8,M567&gt;2),'[1]Pricing Schedule'!$F$62+('[1]Pricing Schedule'!$F$63*M567),
IF(AND(I567=110000,R567&lt;=12.8,M567&lt;=2),'[1]Pricing Schedule'!$F$96+('[1]Pricing Schedule'!$F$97*M567),
IF(AND(I567=110000,R567&gt;12.8,R567&lt;=22.8,M567&gt;3),'[1]Pricing Schedule'!$F$71+('[1]Pricing Schedule'!$F$72*M567),
IF(AND(I567=110000,R567&gt;12.8,R567&lt;=22.8,M567&lt;=3),'[1]Pricing Schedule'!$F$96+('[1]Pricing Schedule'!$F$97*M567),
IF(AND(I567=110000,R567&gt;22.8,R567&lt;=30.2),'[1]Pricing Schedule'!$F$80+('[1]Pricing Schedule'!$F$81*M567),
IF(AND(I567=110000,R567&gt;30.2,R567&lt;=45.9),'[1]Pricing Schedule'!$F$89+('[1]Pricing Schedule'!$F$90*M567),
IF(AND(I567=110000,R567&gt;45.9,R567&lt;=123.4),'[1]Pricing Schedule'!$F$96+('[1]Pricing Schedule'!$F$97*M567),
IF(AND(I567=110000,R567&gt;123.4,R567&lt;=168.2,M567&lt;=10),'[1]Pricing Schedule'!$F$103+('[1]Pricing Schedule'!$F$105*M567),
IF(AND(I567=110000,R567&gt;123.4,R567&lt;=168.2,M567&gt;10),'[1]Pricing Schedule'!$F$111+('[1]Pricing Schedule'!$F$113*M567),
IF(AND(I567=110000,R567&gt;168.2,R567&lt;=336.4,M567&lt;=10),('[1]Pricing Schedule'!$F$103+('[1]Pricing Schedule'!$F$105*M567))*2,
IF(AND(I567=110000,R567&gt;168.2,R567&lt;=336.4,M567&gt;10),('[1]Pricing Schedule'!$F$111+('[1]Pricing Schedule'!$F$113*M567))*2,
IF(AND(I567=110000,R567&gt;336.4,R567&lt;=504.6,M567&lt;=10),('[1]Pricing Schedule'!$F$103+('[1]Pricing Schedule'!$F$105*M567))*3,
IF(AND(I567=110000,R567&gt;336.4,R567&lt;=504.6,M567&gt;10),('[1]Pricing Schedule'!$F$111+('[1]Pricing Schedule'!$F$113*M567))*3,
IF(AND(I567=110000,R567&gt;504.6,R567&lt;=672.8,M567&lt;=10),('[1]Pricing Schedule'!$F$103+('[1]Pricing Schedule'!$F$105*M567))*4,
IF(AND(I567=110000,R567&gt;504.6,R567&lt;=672.8,M567&gt;10),('[1]Pricing Schedule'!$F$111+('[1]Pricing Schedule'!$F$113*M567))*4,
IF(AND(I567=110000,R567&gt;672.8,R567&lt;=841,M567&lt;=10),('[1]Pricing Schedule'!$F$103+('[1]Pricing Schedule'!$F$105*M567))*5,
IF(AND(I567=110000,R567&gt;672.8,R567&lt;=841,M567&gt;10),('[1]Pricing Schedule'!$F$111+('[1]Pricing Schedule'!$F$113*M567))*5,
IF(AND(I567=110000,R567&gt;672.8,R567&lt;=841,M567&lt;=10),('[1]Pricing Schedule'!$F$103+('[1]Pricing Schedule'!$F$105*M567))*5,
IF(AND(I567=110000,R567&gt;672.8,R567&lt;=841,M567&gt;10),('[1]Pricing Schedule'!$F$111+('[1]Pricing Schedule'!$F$113*M567))*5,
IF(AND(I567=110000,R567&gt;1345.6,R567&lt;=1513.8,M567&lt;=10),('[1]Pricing Schedule'!$F$103+('[1]Pricing Schedule'!$F$105*M567))*9,
IF(AND(I567=110000,R567&gt;1345.6,R567&lt;=1513.8,M567&gt;10),('[1]Pricing Schedule'!$F$111+('[1]Pricing Schedule'!$F$113*M567))*9,
9999999999)))))))))))))))))))))))))))))))))))))))</f>
        <v>769410</v>
      </c>
      <c r="T567" s="21">
        <f>IF(AND(I567=38000,R567&lt;=4.5,M567&gt;8),'[1]Pricing Schedule'!$J$9,
IF(AND(I567=38000,R567&lt;=4.5,M567&lt;=8),'[1]Pricing Schedule'!$J$36,
IF(AND(I567=38000,R567&gt;4.5,R567&lt;=9,M567&gt;8),'[1]Pricing Schedule'!$J$18,
IF(AND(I567=38000,R567&gt;4.5,R567&lt;=9,M567&lt;=8),'[1]Pricing Schedule'!$J$36,
IF(AND(I567=38000,R567&gt;9,R567&lt;=12.8,M567&gt;8),'[1]Pricing Schedule'!$J$27,
IF(AND(I567=38000,R567&gt;9,R567&lt;=12.8,M567&lt;=8),'[1]Pricing Schedule'!$J$36,
IF(AND(I567=38000,R567&gt;12.8,R567&lt;=22.8),'[1]Pricing Schedule'!$J$36,
IF(AND(I567=38000,R567&gt;22.8,R567&lt;=30.2),'[1]Pricing Schedule'!$J$45,
IF(AND(I567=38000,R567&gt;30.2,R567&lt;=45.9),'[1]Pricing Schedule'!$J$54,
IF(AND(I567=38000,R567&gt;45.9,R567&lt;=123.4),'[1]Pricing Schedule'!$J$97,
IF(AND(I567=38000,R567&gt;123.4,R567&lt;=168.2,M567&lt;=10),'[1]Pricing Schedule'!$J$105,
IF(AND(I567=38000,R567&gt;123.4,R567&lt;=168.2,M567&gt;10),'[1]Pricing Schedule'!$J$113,
IF(AND(I567=38000,R567&gt;168.2,R567&lt;=336.4,M567&lt;=10),('[1]Pricing Schedule'!$J$105),
IF(AND(I567=38000,R567&gt;168.2,R567&lt;=336.4,M567&gt;10),('[1]Pricing Schedule'!$J$113),
IF(AND(I567=38000,R567&gt;336.4,R567&lt;=504.6,M567&lt;=10),('[1]Pricing Schedule'!$J$105),
IF(AND(I567=38000,R567&gt;336.4,R567&lt;=504.6,M567&gt;10),('[1]Pricing Schedule'!$J$113),
IF(AND(I567=38000,R567&gt;504.6,R567&lt;=672.8,M567&lt;=10),('[1]Pricing Schedule'!$J$105),
IF(AND(I567=38000,R567&gt;504.6,R567&lt;=672.8,M567&gt;10),('[1]Pricing Schedule'!$J$113),
IF(AND(I567=110000,R567&lt;=12.8,M567&gt;2),'[1]Pricing Schedule'!$J$63,
IF(AND(I567=110000,R567&lt;=12.8,M567&lt;=2),'[1]Pricing Schedule'!$J$97,
IF(AND(I567=110000,R567&gt;12.8,R567&lt;=22.8,M567&gt;3),'[1]Pricing Schedule'!$J$72,
IF(AND(I567=110000,R567&gt;12.8,R567&lt;=22.8,M567&lt;=3),'[1]Pricing Schedule'!$J$97,
IF(AND(I567=110000,R567&gt;22.8,R567&lt;=30.2),'[1]Pricing Schedule'!$J$81,
IF(AND(I567=110000,R567&gt;30.2,R567&lt;=45.9),'[1]Pricing Schedule'!$J$90,
IF(AND(I567=110000,R567&gt;45.9,R567&lt;=123.4),'[1]Pricing Schedule'!$J$97,
IF(AND(I567=110000,R567&gt;123.4,R567&lt;=168.2,M567&lt;=10),'[1]Pricing Schedule'!$J$105,
IF(AND(I567=110000,R567&gt;123.4,R567&lt;=168.2,M567&gt;10),'[1]Pricing Schedule'!$J$113,
IF(AND(I567=110000,R567&gt;168.2,R567&lt;=336.2,M567&lt;=10),('[1]Pricing Schedule'!$J$105),
IF(AND(I567=110000,R567&gt;168.2,R567&lt;=336.2,M567&gt;10),('[1]Pricing Schedule'!$J$113),
IF(AND(I567=110000,R567&gt;336.4,R567&lt;=504.6,M567&lt;=10),('[1]Pricing Schedule'!$J$105),
IF(AND(I567=110000,R567&gt;336.4,R567&lt;=504.6,M567&gt;10),('[1]Pricing Schedule'!$J$113),
IF(AND(I567=110000,R567&gt;504.6,R567&lt;=672.8,M567&lt;=10),('[1]Pricing Schedule'!$J$105),
IF(AND(I567=110000,R567&gt;504.6,R567&lt;=672.8,M567&gt;10),('[1]Pricing Schedule'!$J$113),
IF(AND(I567=110000,R567&gt;672.8,R567&lt;=841,M567&lt;=10),('[1]Pricing Schedule'!$J$105),
IF(AND(I567=110000,R567&gt;672.8,R567&lt;=841,M567&gt;10),('[1]Pricing Schedule'!$J$113),
IF(AND(I567=110000,R567&gt;1682,R567&lt;=1850.2,M567&lt;=10),('[1]Pricing Schedule'!$J$105),
IF(AND(I567=110000,R567&gt;1682,R567&lt;=1850.2,M567&gt;10),('[1]Pricing Schedule'!$J$113),
IF(AND(I567=110000,R567&gt;2018.4,R567&lt;=2186.6,M567&lt;=10),('[1]Pricing Schedule'!$J$105),
IF(AND(I567=110000,R567&gt;2018.4,R567&lt;=2186.6,M567&gt;10),('[1]Pricing Schedule'!$J$113),999999999)))))))))))))))))))))))))))))))))))))))</f>
        <v>4</v>
      </c>
      <c r="U567" s="40">
        <f t="shared" si="54"/>
        <v>183192.85714285713</v>
      </c>
      <c r="V567" s="41">
        <f t="shared" si="55"/>
        <v>5.4587281163488903</v>
      </c>
      <c r="Y567" s="23">
        <v>538</v>
      </c>
      <c r="Z567" s="23">
        <v>250</v>
      </c>
      <c r="AR567" s="35"/>
    </row>
    <row r="568" spans="1:44">
      <c r="A568" s="23">
        <v>568</v>
      </c>
      <c r="B568" s="23">
        <v>568</v>
      </c>
      <c r="C568" s="23" t="s">
        <v>991</v>
      </c>
      <c r="D568" s="23" t="s">
        <v>121</v>
      </c>
      <c r="E568" s="23" t="s">
        <v>121</v>
      </c>
      <c r="F568" s="23" t="s">
        <v>122</v>
      </c>
      <c r="G568" s="23" t="s">
        <v>123</v>
      </c>
      <c r="H568" s="23" t="s">
        <v>113</v>
      </c>
      <c r="I568" s="13">
        <v>38000</v>
      </c>
      <c r="J568" s="13">
        <v>38000</v>
      </c>
      <c r="K568" s="13">
        <v>10000</v>
      </c>
      <c r="L568" s="24">
        <v>5.79</v>
      </c>
      <c r="M568" s="37">
        <f t="shared" si="50"/>
        <v>6</v>
      </c>
      <c r="N568" s="24">
        <v>0.621</v>
      </c>
      <c r="O568" s="13">
        <v>2</v>
      </c>
      <c r="P568" s="36">
        <f t="shared" si="51"/>
        <v>0.46575</v>
      </c>
      <c r="Q568" s="38">
        <f t="shared" si="52"/>
        <v>4.2</v>
      </c>
      <c r="R568" s="37">
        <f t="shared" si="53"/>
        <v>4.2</v>
      </c>
      <c r="S568" s="39">
        <f>IF(AND(I568=38000,R568&lt;=4.5,M568&gt;8),'[1]Pricing Schedule'!$F$8+('[1]Pricing Schedule'!$F$9*M568),
IF(AND(I568=38000,R568&lt;=4.5,M568&lt;=8),'[1]Pricing Schedule'!$F$34+('[1]Pricing Schedule'!$F$36*M568),
IF(AND(I568=38000,R568&gt;4.5,R568&lt;=9,M568&gt;8),'[1]Pricing Schedule'!$F$17+('[1]Pricing Schedule'!$F$18*M568),
IF(AND(I568=38000,R568&gt;4.5,R568&lt;=9,M568&lt;=8),'[1]Pricing Schedule'!$F$34+('[1]Pricing Schedule'!$F$36*M568),
IF(AND(I568=38000,R568&gt;9,R568&lt;=12.8,M568&gt;8),'[1]Pricing Schedule'!$F$26+('[1]Pricing Schedule'!$F$27*M568),
IF(AND(I568=38000,R568&gt;9,R568&lt;=12.8,M568&lt;=8),'[1]Pricing Schedule'!$F$34+('[1]Pricing Schedule'!$F$36*M568),
IF(AND(I568=38000,R568&gt;12.8,R568&lt;=22.8),'[1]Pricing Schedule'!$F$34+('[1]Pricing Schedule'!$F$36*M568),
IF(AND(I568=38000,R568&gt;22.8,R568&lt;=30.2),'[1]Pricing Schedule'!$F$43+('[1]Pricing Schedule'!$F$45*M568),
IF(AND(I568=38000,R568&gt;30.2,R568&lt;=45.9),'[1]Pricing Schedule'!$F$52+('[1]Pricing Schedule'!$F$54*M568),
IF(AND(I568=38000,R568&gt;45.9,R568&lt;=123.4),'[1]Pricing Schedule'!$F$96+('[1]Pricing Schedule'!$F$97*M568),
IF(AND(I568=38000,R568&gt;123.4,R568&lt;=168.2,M568&lt;=10),'[1]Pricing Schedule'!$F$103+('[1]Pricing Schedule'!$F$105*M568),
IF(AND(I568=38000,R568&gt;123.4,R568&lt;=168.2,M568&gt;10),'[1]Pricing Schedule'!$F$111+('[1]Pricing Schedule'!$F$113*M568),
IF(AND(I568=38000,R568&gt;157.4,R568&lt;=336.4,M568&lt;=10),('[1]Pricing Schedule'!$F$103+('[1]Pricing Schedule'!$F$105*M568))*2,
IF(AND(I568=38000,R568&gt;157.4,R568&lt;=336.4,M568&gt;10),('[1]Pricing Schedule'!$F$111+('[1]Pricing Schedule'!$F$113*M568))*2,
IF(AND(I568=38000,R568&gt;314.8,R568&lt;=504.6,M568&lt;=10),('[1]Pricing Schedule'!$F$103+('[1]Pricing Schedule'!$F$105*M568))*3,
IF(AND(I568=38000,R568&gt;314.8,R568&lt;=504.6,M568&gt;10),('[1]Pricing Schedule'!$F$111+('[1]Pricing Schedule'!$F$113*M568))*3,
IF(AND(I568=38000,R568&gt;472.2,R568&lt;=672.8,M568&lt;=10),('[1]Pricing Schedule'!$F$103+('[1]Pricing Schedule'!$F$105*M568))*4,
IF(AND(I568=38000,R568&gt;472.2,R568&lt;=672.8,M568&gt;10),('[1]Pricing Schedule'!$F$111+('[1]Pricing Schedule'!$F$113*M568))*4,
IF(AND(I568=110000,R568&lt;=12.8,M568&gt;2),'[1]Pricing Schedule'!$F$62+('[1]Pricing Schedule'!$F$63*M568),
IF(AND(I568=110000,R568&lt;=12.8,M568&lt;=2),'[1]Pricing Schedule'!$F$96+('[1]Pricing Schedule'!$F$97*M568),
IF(AND(I568=110000,R568&gt;12.8,R568&lt;=22.8,M568&gt;3),'[1]Pricing Schedule'!$F$71+('[1]Pricing Schedule'!$F$72*M568),
IF(AND(I568=110000,R568&gt;12.8,R568&lt;=22.8,M568&lt;=3),'[1]Pricing Schedule'!$F$96+('[1]Pricing Schedule'!$F$97*M568),
IF(AND(I568=110000,R568&gt;22.8,R568&lt;=30.2),'[1]Pricing Schedule'!$F$80+('[1]Pricing Schedule'!$F$81*M568),
IF(AND(I568=110000,R568&gt;30.2,R568&lt;=45.9),'[1]Pricing Schedule'!$F$89+('[1]Pricing Schedule'!$F$90*M568),
IF(AND(I568=110000,R568&gt;45.9,R568&lt;=123.4),'[1]Pricing Schedule'!$F$96+('[1]Pricing Schedule'!$F$97*M568),
IF(AND(I568=110000,R568&gt;123.4,R568&lt;=168.2,M568&lt;=10),'[1]Pricing Schedule'!$F$103+('[1]Pricing Schedule'!$F$105*M568),
IF(AND(I568=110000,R568&gt;123.4,R568&lt;=168.2,M568&gt;10),'[1]Pricing Schedule'!$F$111+('[1]Pricing Schedule'!$F$113*M568),
IF(AND(I568=110000,R568&gt;168.2,R568&lt;=336.4,M568&lt;=10),('[1]Pricing Schedule'!$F$103+('[1]Pricing Schedule'!$F$105*M568))*2,
IF(AND(I568=110000,R568&gt;168.2,R568&lt;=336.4,M568&gt;10),('[1]Pricing Schedule'!$F$111+('[1]Pricing Schedule'!$F$113*M568))*2,
IF(AND(I568=110000,R568&gt;336.4,R568&lt;=504.6,M568&lt;=10),('[1]Pricing Schedule'!$F$103+('[1]Pricing Schedule'!$F$105*M568))*3,
IF(AND(I568=110000,R568&gt;336.4,R568&lt;=504.6,M568&gt;10),('[1]Pricing Schedule'!$F$111+('[1]Pricing Schedule'!$F$113*M568))*3,
IF(AND(I568=110000,R568&gt;504.6,R568&lt;=672.8,M568&lt;=10),('[1]Pricing Schedule'!$F$103+('[1]Pricing Schedule'!$F$105*M568))*4,
IF(AND(I568=110000,R568&gt;504.6,R568&lt;=672.8,M568&gt;10),('[1]Pricing Schedule'!$F$111+('[1]Pricing Schedule'!$F$113*M568))*4,
IF(AND(I568=110000,R568&gt;672.8,R568&lt;=841,M568&lt;=10),('[1]Pricing Schedule'!$F$103+('[1]Pricing Schedule'!$F$105*M568))*5,
IF(AND(I568=110000,R568&gt;672.8,R568&lt;=841,M568&gt;10),('[1]Pricing Schedule'!$F$111+('[1]Pricing Schedule'!$F$113*M568))*5,
IF(AND(I568=110000,R568&gt;672.8,R568&lt;=841,M568&lt;=10),('[1]Pricing Schedule'!$F$103+('[1]Pricing Schedule'!$F$105*M568))*5,
IF(AND(I568=110000,R568&gt;672.8,R568&lt;=841,M568&gt;10),('[1]Pricing Schedule'!$F$111+('[1]Pricing Schedule'!$F$113*M568))*5,
IF(AND(I568=110000,R568&gt;1345.6,R568&lt;=1513.8,M568&lt;=10),('[1]Pricing Schedule'!$F$103+('[1]Pricing Schedule'!$F$105*M568))*9,
IF(AND(I568=110000,R568&gt;1345.6,R568&lt;=1513.8,M568&gt;10),('[1]Pricing Schedule'!$F$111+('[1]Pricing Schedule'!$F$113*M568))*9,
9999999999)))))))))))))))))))))))))))))))))))))))</f>
        <v>769410</v>
      </c>
      <c r="T568" s="21">
        <f>IF(AND(I568=38000,R568&lt;=4.5,M568&gt;8),'[1]Pricing Schedule'!$J$9,
IF(AND(I568=38000,R568&lt;=4.5,M568&lt;=8),'[1]Pricing Schedule'!$J$36,
IF(AND(I568=38000,R568&gt;4.5,R568&lt;=9,M568&gt;8),'[1]Pricing Schedule'!$J$18,
IF(AND(I568=38000,R568&gt;4.5,R568&lt;=9,M568&lt;=8),'[1]Pricing Schedule'!$J$36,
IF(AND(I568=38000,R568&gt;9,R568&lt;=12.8,M568&gt;8),'[1]Pricing Schedule'!$J$27,
IF(AND(I568=38000,R568&gt;9,R568&lt;=12.8,M568&lt;=8),'[1]Pricing Schedule'!$J$36,
IF(AND(I568=38000,R568&gt;12.8,R568&lt;=22.8),'[1]Pricing Schedule'!$J$36,
IF(AND(I568=38000,R568&gt;22.8,R568&lt;=30.2),'[1]Pricing Schedule'!$J$45,
IF(AND(I568=38000,R568&gt;30.2,R568&lt;=45.9),'[1]Pricing Schedule'!$J$54,
IF(AND(I568=38000,R568&gt;45.9,R568&lt;=123.4),'[1]Pricing Schedule'!$J$97,
IF(AND(I568=38000,R568&gt;123.4,R568&lt;=168.2,M568&lt;=10),'[1]Pricing Schedule'!$J$105,
IF(AND(I568=38000,R568&gt;123.4,R568&lt;=168.2,M568&gt;10),'[1]Pricing Schedule'!$J$113,
IF(AND(I568=38000,R568&gt;168.2,R568&lt;=336.4,M568&lt;=10),('[1]Pricing Schedule'!$J$105),
IF(AND(I568=38000,R568&gt;168.2,R568&lt;=336.4,M568&gt;10),('[1]Pricing Schedule'!$J$113),
IF(AND(I568=38000,R568&gt;336.4,R568&lt;=504.6,M568&lt;=10),('[1]Pricing Schedule'!$J$105),
IF(AND(I568=38000,R568&gt;336.4,R568&lt;=504.6,M568&gt;10),('[1]Pricing Schedule'!$J$113),
IF(AND(I568=38000,R568&gt;504.6,R568&lt;=672.8,M568&lt;=10),('[1]Pricing Schedule'!$J$105),
IF(AND(I568=38000,R568&gt;504.6,R568&lt;=672.8,M568&gt;10),('[1]Pricing Schedule'!$J$113),
IF(AND(I568=110000,R568&lt;=12.8,M568&gt;2),'[1]Pricing Schedule'!$J$63,
IF(AND(I568=110000,R568&lt;=12.8,M568&lt;=2),'[1]Pricing Schedule'!$J$97,
IF(AND(I568=110000,R568&gt;12.8,R568&lt;=22.8,M568&gt;3),'[1]Pricing Schedule'!$J$72,
IF(AND(I568=110000,R568&gt;12.8,R568&lt;=22.8,M568&lt;=3),'[1]Pricing Schedule'!$J$97,
IF(AND(I568=110000,R568&gt;22.8,R568&lt;=30.2),'[1]Pricing Schedule'!$J$81,
IF(AND(I568=110000,R568&gt;30.2,R568&lt;=45.9),'[1]Pricing Schedule'!$J$90,
IF(AND(I568=110000,R568&gt;45.9,R568&lt;=123.4),'[1]Pricing Schedule'!$J$97,
IF(AND(I568=110000,R568&gt;123.4,R568&lt;=168.2,M568&lt;=10),'[1]Pricing Schedule'!$J$105,
IF(AND(I568=110000,R568&gt;123.4,R568&lt;=168.2,M568&gt;10),'[1]Pricing Schedule'!$J$113,
IF(AND(I568=110000,R568&gt;168.2,R568&lt;=336.2,M568&lt;=10),('[1]Pricing Schedule'!$J$105),
IF(AND(I568=110000,R568&gt;168.2,R568&lt;=336.2,M568&gt;10),('[1]Pricing Schedule'!$J$113),
IF(AND(I568=110000,R568&gt;336.4,R568&lt;=504.6,M568&lt;=10),('[1]Pricing Schedule'!$J$105),
IF(AND(I568=110000,R568&gt;336.4,R568&lt;=504.6,M568&gt;10),('[1]Pricing Schedule'!$J$113),
IF(AND(I568=110000,R568&gt;504.6,R568&lt;=672.8,M568&lt;=10),('[1]Pricing Schedule'!$J$105),
IF(AND(I568=110000,R568&gt;504.6,R568&lt;=672.8,M568&gt;10),('[1]Pricing Schedule'!$J$113),
IF(AND(I568=110000,R568&gt;672.8,R568&lt;=841,M568&lt;=10),('[1]Pricing Schedule'!$J$105),
IF(AND(I568=110000,R568&gt;672.8,R568&lt;=841,M568&gt;10),('[1]Pricing Schedule'!$J$113),
IF(AND(I568=110000,R568&gt;1682,R568&lt;=1850.2,M568&lt;=10),('[1]Pricing Schedule'!$J$105),
IF(AND(I568=110000,R568&gt;1682,R568&lt;=1850.2,M568&gt;10),('[1]Pricing Schedule'!$J$113),
IF(AND(I568=110000,R568&gt;2018.4,R568&lt;=2186.6,M568&lt;=10),('[1]Pricing Schedule'!$J$105),
IF(AND(I568=110000,R568&gt;2018.4,R568&lt;=2186.6,M568&gt;10),('[1]Pricing Schedule'!$J$113),999999999)))))))))))))))))))))))))))))))))))))))</f>
        <v>4</v>
      </c>
      <c r="U568" s="40">
        <f t="shared" si="54"/>
        <v>183192.85714285713</v>
      </c>
      <c r="V568" s="41">
        <f t="shared" si="55"/>
        <v>5.4587281163488903</v>
      </c>
      <c r="Y568" s="23">
        <v>228</v>
      </c>
      <c r="Z568" s="23">
        <v>250</v>
      </c>
      <c r="AR568" s="35"/>
    </row>
    <row r="569" spans="1:44">
      <c r="A569" s="23">
        <v>569</v>
      </c>
      <c r="B569" s="23">
        <v>569</v>
      </c>
      <c r="C569" s="23" t="s">
        <v>992</v>
      </c>
      <c r="D569" s="23" t="s">
        <v>121</v>
      </c>
      <c r="E569" s="23" t="s">
        <v>121</v>
      </c>
      <c r="F569" s="23" t="s">
        <v>122</v>
      </c>
      <c r="G569" s="23" t="s">
        <v>123</v>
      </c>
      <c r="H569" s="23" t="s">
        <v>113</v>
      </c>
      <c r="I569" s="13">
        <v>38000</v>
      </c>
      <c r="J569" s="13">
        <v>38000</v>
      </c>
      <c r="K569" s="13">
        <v>10000</v>
      </c>
      <c r="L569" s="24">
        <v>12.903</v>
      </c>
      <c r="M569" s="37">
        <f t="shared" si="50"/>
        <v>13</v>
      </c>
      <c r="N569" s="24">
        <v>0.63800000000000001</v>
      </c>
      <c r="O569" s="13">
        <v>2</v>
      </c>
      <c r="P569" s="36">
        <f t="shared" si="51"/>
        <v>0.47850000000000004</v>
      </c>
      <c r="Q569" s="38">
        <f t="shared" si="52"/>
        <v>4.2</v>
      </c>
      <c r="R569" s="37">
        <f t="shared" si="53"/>
        <v>4.2</v>
      </c>
      <c r="S569" s="39">
        <f>IF(AND(I569=38000,R569&lt;=4.5,M569&gt;8),'[1]Pricing Schedule'!$F$8+('[1]Pricing Schedule'!$F$9*M569),
IF(AND(I569=38000,R569&lt;=4.5,M569&lt;=8),'[1]Pricing Schedule'!$F$34+('[1]Pricing Schedule'!$F$36*M569),
IF(AND(I569=38000,R569&gt;4.5,R569&lt;=9,M569&gt;8),'[1]Pricing Schedule'!$F$17+('[1]Pricing Schedule'!$F$18*M569),
IF(AND(I569=38000,R569&gt;4.5,R569&lt;=9,M569&lt;=8),'[1]Pricing Schedule'!$F$34+('[1]Pricing Schedule'!$F$36*M569),
IF(AND(I569=38000,R569&gt;9,R569&lt;=12.8,M569&gt;8),'[1]Pricing Schedule'!$F$26+('[1]Pricing Schedule'!$F$27*M569),
IF(AND(I569=38000,R569&gt;9,R569&lt;=12.8,M569&lt;=8),'[1]Pricing Schedule'!$F$34+('[1]Pricing Schedule'!$F$36*M569),
IF(AND(I569=38000,R569&gt;12.8,R569&lt;=22.8),'[1]Pricing Schedule'!$F$34+('[1]Pricing Schedule'!$F$36*M569),
IF(AND(I569=38000,R569&gt;22.8,R569&lt;=30.2),'[1]Pricing Schedule'!$F$43+('[1]Pricing Schedule'!$F$45*M569),
IF(AND(I569=38000,R569&gt;30.2,R569&lt;=45.9),'[1]Pricing Schedule'!$F$52+('[1]Pricing Schedule'!$F$54*M569),
IF(AND(I569=38000,R569&gt;45.9,R569&lt;=123.4),'[1]Pricing Schedule'!$F$96+('[1]Pricing Schedule'!$F$97*M569),
IF(AND(I569=38000,R569&gt;123.4,R569&lt;=168.2,M569&lt;=10),'[1]Pricing Schedule'!$F$103+('[1]Pricing Schedule'!$F$105*M569),
IF(AND(I569=38000,R569&gt;123.4,R569&lt;=168.2,M569&gt;10),'[1]Pricing Schedule'!$F$111+('[1]Pricing Schedule'!$F$113*M569),
IF(AND(I569=38000,R569&gt;157.4,R569&lt;=336.4,M569&lt;=10),('[1]Pricing Schedule'!$F$103+('[1]Pricing Schedule'!$F$105*M569))*2,
IF(AND(I569=38000,R569&gt;157.4,R569&lt;=336.4,M569&gt;10),('[1]Pricing Schedule'!$F$111+('[1]Pricing Schedule'!$F$113*M569))*2,
IF(AND(I569=38000,R569&gt;314.8,R569&lt;=504.6,M569&lt;=10),('[1]Pricing Schedule'!$F$103+('[1]Pricing Schedule'!$F$105*M569))*3,
IF(AND(I569=38000,R569&gt;314.8,R569&lt;=504.6,M569&gt;10),('[1]Pricing Schedule'!$F$111+('[1]Pricing Schedule'!$F$113*M569))*3,
IF(AND(I569=38000,R569&gt;472.2,R569&lt;=672.8,M569&lt;=10),('[1]Pricing Schedule'!$F$103+('[1]Pricing Schedule'!$F$105*M569))*4,
IF(AND(I569=38000,R569&gt;472.2,R569&lt;=672.8,M569&gt;10),('[1]Pricing Schedule'!$F$111+('[1]Pricing Schedule'!$F$113*M569))*4,
IF(AND(I569=110000,R569&lt;=12.8,M569&gt;2),'[1]Pricing Schedule'!$F$62+('[1]Pricing Schedule'!$F$63*M569),
IF(AND(I569=110000,R569&lt;=12.8,M569&lt;=2),'[1]Pricing Schedule'!$F$96+('[1]Pricing Schedule'!$F$97*M569),
IF(AND(I569=110000,R569&gt;12.8,R569&lt;=22.8,M569&gt;3),'[1]Pricing Schedule'!$F$71+('[1]Pricing Schedule'!$F$72*M569),
IF(AND(I569=110000,R569&gt;12.8,R569&lt;=22.8,M569&lt;=3),'[1]Pricing Schedule'!$F$96+('[1]Pricing Schedule'!$F$97*M569),
IF(AND(I569=110000,R569&gt;22.8,R569&lt;=30.2),'[1]Pricing Schedule'!$F$80+('[1]Pricing Schedule'!$F$81*M569),
IF(AND(I569=110000,R569&gt;30.2,R569&lt;=45.9),'[1]Pricing Schedule'!$F$89+('[1]Pricing Schedule'!$F$90*M569),
IF(AND(I569=110000,R569&gt;45.9,R569&lt;=123.4),'[1]Pricing Schedule'!$F$96+('[1]Pricing Schedule'!$F$97*M569),
IF(AND(I569=110000,R569&gt;123.4,R569&lt;=168.2,M569&lt;=10),'[1]Pricing Schedule'!$F$103+('[1]Pricing Schedule'!$F$105*M569),
IF(AND(I569=110000,R569&gt;123.4,R569&lt;=168.2,M569&gt;10),'[1]Pricing Schedule'!$F$111+('[1]Pricing Schedule'!$F$113*M569),
IF(AND(I569=110000,R569&gt;168.2,R569&lt;=336.4,M569&lt;=10),('[1]Pricing Schedule'!$F$103+('[1]Pricing Schedule'!$F$105*M569))*2,
IF(AND(I569=110000,R569&gt;168.2,R569&lt;=336.4,M569&gt;10),('[1]Pricing Schedule'!$F$111+('[1]Pricing Schedule'!$F$113*M569))*2,
IF(AND(I569=110000,R569&gt;336.4,R569&lt;=504.6,M569&lt;=10),('[1]Pricing Schedule'!$F$103+('[1]Pricing Schedule'!$F$105*M569))*3,
IF(AND(I569=110000,R569&gt;336.4,R569&lt;=504.6,M569&gt;10),('[1]Pricing Schedule'!$F$111+('[1]Pricing Schedule'!$F$113*M569))*3,
IF(AND(I569=110000,R569&gt;504.6,R569&lt;=672.8,M569&lt;=10),('[1]Pricing Schedule'!$F$103+('[1]Pricing Schedule'!$F$105*M569))*4,
IF(AND(I569=110000,R569&gt;504.6,R569&lt;=672.8,M569&gt;10),('[1]Pricing Schedule'!$F$111+('[1]Pricing Schedule'!$F$113*M569))*4,
IF(AND(I569=110000,R569&gt;672.8,R569&lt;=841,M569&lt;=10),('[1]Pricing Schedule'!$F$103+('[1]Pricing Schedule'!$F$105*M569))*5,
IF(AND(I569=110000,R569&gt;672.8,R569&lt;=841,M569&gt;10),('[1]Pricing Schedule'!$F$111+('[1]Pricing Schedule'!$F$113*M569))*5,
IF(AND(I569=110000,R569&gt;672.8,R569&lt;=841,M569&lt;=10),('[1]Pricing Schedule'!$F$103+('[1]Pricing Schedule'!$F$105*M569))*5,
IF(AND(I569=110000,R569&gt;672.8,R569&lt;=841,M569&gt;10),('[1]Pricing Schedule'!$F$111+('[1]Pricing Schedule'!$F$113*M569))*5,
IF(AND(I569=110000,R569&gt;1345.6,R569&lt;=1513.8,M569&lt;=10),('[1]Pricing Schedule'!$F$103+('[1]Pricing Schedule'!$F$105*M569))*9,
IF(AND(I569=110000,R569&gt;1345.6,R569&lt;=1513.8,M569&gt;10),('[1]Pricing Schedule'!$F$111+('[1]Pricing Schedule'!$F$113*M569))*9,
9999999999)))))))))))))))))))))))))))))))))))))))</f>
        <v>1545240</v>
      </c>
      <c r="T569" s="21">
        <f>IF(AND(I569=38000,R569&lt;=4.5,M569&gt;8),'[1]Pricing Schedule'!$J$9,
IF(AND(I569=38000,R569&lt;=4.5,M569&lt;=8),'[1]Pricing Schedule'!$J$36,
IF(AND(I569=38000,R569&gt;4.5,R569&lt;=9,M569&gt;8),'[1]Pricing Schedule'!$J$18,
IF(AND(I569=38000,R569&gt;4.5,R569&lt;=9,M569&lt;=8),'[1]Pricing Schedule'!$J$36,
IF(AND(I569=38000,R569&gt;9,R569&lt;=12.8,M569&gt;8),'[1]Pricing Schedule'!$J$27,
IF(AND(I569=38000,R569&gt;9,R569&lt;=12.8,M569&lt;=8),'[1]Pricing Schedule'!$J$36,
IF(AND(I569=38000,R569&gt;12.8,R569&lt;=22.8),'[1]Pricing Schedule'!$J$36,
IF(AND(I569=38000,R569&gt;22.8,R569&lt;=30.2),'[1]Pricing Schedule'!$J$45,
IF(AND(I569=38000,R569&gt;30.2,R569&lt;=45.9),'[1]Pricing Schedule'!$J$54,
IF(AND(I569=38000,R569&gt;45.9,R569&lt;=123.4),'[1]Pricing Schedule'!$J$97,
IF(AND(I569=38000,R569&gt;123.4,R569&lt;=168.2,M569&lt;=10),'[1]Pricing Schedule'!$J$105,
IF(AND(I569=38000,R569&gt;123.4,R569&lt;=168.2,M569&gt;10),'[1]Pricing Schedule'!$J$113,
IF(AND(I569=38000,R569&gt;168.2,R569&lt;=336.4,M569&lt;=10),('[1]Pricing Schedule'!$J$105),
IF(AND(I569=38000,R569&gt;168.2,R569&lt;=336.4,M569&gt;10),('[1]Pricing Schedule'!$J$113),
IF(AND(I569=38000,R569&gt;336.4,R569&lt;=504.6,M569&lt;=10),('[1]Pricing Schedule'!$J$105),
IF(AND(I569=38000,R569&gt;336.4,R569&lt;=504.6,M569&gt;10),('[1]Pricing Schedule'!$J$113),
IF(AND(I569=38000,R569&gt;504.6,R569&lt;=672.8,M569&lt;=10),('[1]Pricing Schedule'!$J$105),
IF(AND(I569=38000,R569&gt;504.6,R569&lt;=672.8,M569&gt;10),('[1]Pricing Schedule'!$J$113),
IF(AND(I569=110000,R569&lt;=12.8,M569&gt;2),'[1]Pricing Schedule'!$J$63,
IF(AND(I569=110000,R569&lt;=12.8,M569&lt;=2),'[1]Pricing Schedule'!$J$97,
IF(AND(I569=110000,R569&gt;12.8,R569&lt;=22.8,M569&gt;3),'[1]Pricing Schedule'!$J$72,
IF(AND(I569=110000,R569&gt;12.8,R569&lt;=22.8,M569&lt;=3),'[1]Pricing Schedule'!$J$97,
IF(AND(I569=110000,R569&gt;22.8,R569&lt;=30.2),'[1]Pricing Schedule'!$J$81,
IF(AND(I569=110000,R569&gt;30.2,R569&lt;=45.9),'[1]Pricing Schedule'!$J$90,
IF(AND(I569=110000,R569&gt;45.9,R569&lt;=123.4),'[1]Pricing Schedule'!$J$97,
IF(AND(I569=110000,R569&gt;123.4,R569&lt;=168.2,M569&lt;=10),'[1]Pricing Schedule'!$J$105,
IF(AND(I569=110000,R569&gt;123.4,R569&lt;=168.2,M569&gt;10),'[1]Pricing Schedule'!$J$113,
IF(AND(I569=110000,R569&gt;168.2,R569&lt;=336.2,M569&lt;=10),('[1]Pricing Schedule'!$J$105),
IF(AND(I569=110000,R569&gt;168.2,R569&lt;=336.2,M569&gt;10),('[1]Pricing Schedule'!$J$113),
IF(AND(I569=110000,R569&gt;336.4,R569&lt;=504.6,M569&lt;=10),('[1]Pricing Schedule'!$J$105),
IF(AND(I569=110000,R569&gt;336.4,R569&lt;=504.6,M569&gt;10),('[1]Pricing Schedule'!$J$113),
IF(AND(I569=110000,R569&gt;504.6,R569&lt;=672.8,M569&lt;=10),('[1]Pricing Schedule'!$J$105),
IF(AND(I569=110000,R569&gt;504.6,R569&lt;=672.8,M569&gt;10),('[1]Pricing Schedule'!$J$113),
IF(AND(I569=110000,R569&gt;672.8,R569&lt;=841,M569&lt;=10),('[1]Pricing Schedule'!$J$105),
IF(AND(I569=110000,R569&gt;672.8,R569&lt;=841,M569&gt;10),('[1]Pricing Schedule'!$J$113),
IF(AND(I569=110000,R569&gt;1682,R569&lt;=1850.2,M569&lt;=10),('[1]Pricing Schedule'!$J$105),
IF(AND(I569=110000,R569&gt;1682,R569&lt;=1850.2,M569&gt;10),('[1]Pricing Schedule'!$J$113),
IF(AND(I569=110000,R569&gt;2018.4,R569&lt;=2186.6,M569&lt;=10),('[1]Pricing Schedule'!$J$105),
IF(AND(I569=110000,R569&gt;2018.4,R569&lt;=2186.6,M569&gt;10),('[1]Pricing Schedule'!$J$113),999999999)))))))))))))))))))))))))))))))))))))))</f>
        <v>1</v>
      </c>
      <c r="U569" s="40">
        <f t="shared" si="54"/>
        <v>367914.28571428568</v>
      </c>
      <c r="V569" s="41">
        <f t="shared" si="55"/>
        <v>2.7180243845616214</v>
      </c>
      <c r="Y569" s="23">
        <v>78</v>
      </c>
      <c r="Z569" s="23">
        <v>250</v>
      </c>
      <c r="AR569" s="35"/>
    </row>
    <row r="570" spans="1:44">
      <c r="A570" s="23">
        <v>570</v>
      </c>
      <c r="B570" s="23">
        <v>570</v>
      </c>
      <c r="C570" s="23" t="s">
        <v>993</v>
      </c>
      <c r="D570" s="23" t="s">
        <v>121</v>
      </c>
      <c r="E570" s="23" t="s">
        <v>121</v>
      </c>
      <c r="F570" s="23" t="s">
        <v>122</v>
      </c>
      <c r="G570" s="23" t="s">
        <v>123</v>
      </c>
      <c r="H570" s="23" t="s">
        <v>113</v>
      </c>
      <c r="I570" s="13">
        <v>38000</v>
      </c>
      <c r="J570" s="13">
        <v>38000</v>
      </c>
      <c r="K570" s="13">
        <v>10000</v>
      </c>
      <c r="L570" s="24">
        <v>8.5890000000000004</v>
      </c>
      <c r="M570" s="37">
        <f t="shared" si="50"/>
        <v>9</v>
      </c>
      <c r="N570" s="24">
        <v>0.30099999999999999</v>
      </c>
      <c r="O570" s="13">
        <v>2</v>
      </c>
      <c r="P570" s="36">
        <f t="shared" si="51"/>
        <v>0.30099999999999999</v>
      </c>
      <c r="Q570" s="38">
        <f t="shared" si="52"/>
        <v>4.2</v>
      </c>
      <c r="R570" s="37">
        <f t="shared" si="53"/>
        <v>4.2</v>
      </c>
      <c r="S570" s="39">
        <f>IF(AND(I570=38000,R570&lt;=4.5,M570&gt;8),'[1]Pricing Schedule'!$F$8+('[1]Pricing Schedule'!$F$9*M570),
IF(AND(I570=38000,R570&lt;=4.5,M570&lt;=8),'[1]Pricing Schedule'!$F$34+('[1]Pricing Schedule'!$F$36*M570),
IF(AND(I570=38000,R570&gt;4.5,R570&lt;=9,M570&gt;8),'[1]Pricing Schedule'!$F$17+('[1]Pricing Schedule'!$F$18*M570),
IF(AND(I570=38000,R570&gt;4.5,R570&lt;=9,M570&lt;=8),'[1]Pricing Schedule'!$F$34+('[1]Pricing Schedule'!$F$36*M570),
IF(AND(I570=38000,R570&gt;9,R570&lt;=12.8,M570&gt;8),'[1]Pricing Schedule'!$F$26+('[1]Pricing Schedule'!$F$27*M570),
IF(AND(I570=38000,R570&gt;9,R570&lt;=12.8,M570&lt;=8),'[1]Pricing Schedule'!$F$34+('[1]Pricing Schedule'!$F$36*M570),
IF(AND(I570=38000,R570&gt;12.8,R570&lt;=22.8),'[1]Pricing Schedule'!$F$34+('[1]Pricing Schedule'!$F$36*M570),
IF(AND(I570=38000,R570&gt;22.8,R570&lt;=30.2),'[1]Pricing Schedule'!$F$43+('[1]Pricing Schedule'!$F$45*M570),
IF(AND(I570=38000,R570&gt;30.2,R570&lt;=45.9),'[1]Pricing Schedule'!$F$52+('[1]Pricing Schedule'!$F$54*M570),
IF(AND(I570=38000,R570&gt;45.9,R570&lt;=123.4),'[1]Pricing Schedule'!$F$96+('[1]Pricing Schedule'!$F$97*M570),
IF(AND(I570=38000,R570&gt;123.4,R570&lt;=168.2,M570&lt;=10),'[1]Pricing Schedule'!$F$103+('[1]Pricing Schedule'!$F$105*M570),
IF(AND(I570=38000,R570&gt;123.4,R570&lt;=168.2,M570&gt;10),'[1]Pricing Schedule'!$F$111+('[1]Pricing Schedule'!$F$113*M570),
IF(AND(I570=38000,R570&gt;157.4,R570&lt;=336.4,M570&lt;=10),('[1]Pricing Schedule'!$F$103+('[1]Pricing Schedule'!$F$105*M570))*2,
IF(AND(I570=38000,R570&gt;157.4,R570&lt;=336.4,M570&gt;10),('[1]Pricing Schedule'!$F$111+('[1]Pricing Schedule'!$F$113*M570))*2,
IF(AND(I570=38000,R570&gt;314.8,R570&lt;=504.6,M570&lt;=10),('[1]Pricing Schedule'!$F$103+('[1]Pricing Schedule'!$F$105*M570))*3,
IF(AND(I570=38000,R570&gt;314.8,R570&lt;=504.6,M570&gt;10),('[1]Pricing Schedule'!$F$111+('[1]Pricing Schedule'!$F$113*M570))*3,
IF(AND(I570=38000,R570&gt;472.2,R570&lt;=672.8,M570&lt;=10),('[1]Pricing Schedule'!$F$103+('[1]Pricing Schedule'!$F$105*M570))*4,
IF(AND(I570=38000,R570&gt;472.2,R570&lt;=672.8,M570&gt;10),('[1]Pricing Schedule'!$F$111+('[1]Pricing Schedule'!$F$113*M570))*4,
IF(AND(I570=110000,R570&lt;=12.8,M570&gt;2),'[1]Pricing Schedule'!$F$62+('[1]Pricing Schedule'!$F$63*M570),
IF(AND(I570=110000,R570&lt;=12.8,M570&lt;=2),'[1]Pricing Schedule'!$F$96+('[1]Pricing Schedule'!$F$97*M570),
IF(AND(I570=110000,R570&gt;12.8,R570&lt;=22.8,M570&gt;3),'[1]Pricing Schedule'!$F$71+('[1]Pricing Schedule'!$F$72*M570),
IF(AND(I570=110000,R570&gt;12.8,R570&lt;=22.8,M570&lt;=3),'[1]Pricing Schedule'!$F$96+('[1]Pricing Schedule'!$F$97*M570),
IF(AND(I570=110000,R570&gt;22.8,R570&lt;=30.2),'[1]Pricing Schedule'!$F$80+('[1]Pricing Schedule'!$F$81*M570),
IF(AND(I570=110000,R570&gt;30.2,R570&lt;=45.9),'[1]Pricing Schedule'!$F$89+('[1]Pricing Schedule'!$F$90*M570),
IF(AND(I570=110000,R570&gt;45.9,R570&lt;=123.4),'[1]Pricing Schedule'!$F$96+('[1]Pricing Schedule'!$F$97*M570),
IF(AND(I570=110000,R570&gt;123.4,R570&lt;=168.2,M570&lt;=10),'[1]Pricing Schedule'!$F$103+('[1]Pricing Schedule'!$F$105*M570),
IF(AND(I570=110000,R570&gt;123.4,R570&lt;=168.2,M570&gt;10),'[1]Pricing Schedule'!$F$111+('[1]Pricing Schedule'!$F$113*M570),
IF(AND(I570=110000,R570&gt;168.2,R570&lt;=336.4,M570&lt;=10),('[1]Pricing Schedule'!$F$103+('[1]Pricing Schedule'!$F$105*M570))*2,
IF(AND(I570=110000,R570&gt;168.2,R570&lt;=336.4,M570&gt;10),('[1]Pricing Schedule'!$F$111+('[1]Pricing Schedule'!$F$113*M570))*2,
IF(AND(I570=110000,R570&gt;336.4,R570&lt;=504.6,M570&lt;=10),('[1]Pricing Schedule'!$F$103+('[1]Pricing Schedule'!$F$105*M570))*3,
IF(AND(I570=110000,R570&gt;336.4,R570&lt;=504.6,M570&gt;10),('[1]Pricing Schedule'!$F$111+('[1]Pricing Schedule'!$F$113*M570))*3,
IF(AND(I570=110000,R570&gt;504.6,R570&lt;=672.8,M570&lt;=10),('[1]Pricing Schedule'!$F$103+('[1]Pricing Schedule'!$F$105*M570))*4,
IF(AND(I570=110000,R570&gt;504.6,R570&lt;=672.8,M570&gt;10),('[1]Pricing Schedule'!$F$111+('[1]Pricing Schedule'!$F$113*M570))*4,
IF(AND(I570=110000,R570&gt;672.8,R570&lt;=841,M570&lt;=10),('[1]Pricing Schedule'!$F$103+('[1]Pricing Schedule'!$F$105*M570))*5,
IF(AND(I570=110000,R570&gt;672.8,R570&lt;=841,M570&gt;10),('[1]Pricing Schedule'!$F$111+('[1]Pricing Schedule'!$F$113*M570))*5,
IF(AND(I570=110000,R570&gt;672.8,R570&lt;=841,M570&lt;=10),('[1]Pricing Schedule'!$F$103+('[1]Pricing Schedule'!$F$105*M570))*5,
IF(AND(I570=110000,R570&gt;672.8,R570&lt;=841,M570&gt;10),('[1]Pricing Schedule'!$F$111+('[1]Pricing Schedule'!$F$113*M570))*5,
IF(AND(I570=110000,R570&gt;1345.6,R570&lt;=1513.8,M570&lt;=10),('[1]Pricing Schedule'!$F$103+('[1]Pricing Schedule'!$F$105*M570))*9,
IF(AND(I570=110000,R570&gt;1345.6,R570&lt;=1513.8,M570&gt;10),('[1]Pricing Schedule'!$F$111+('[1]Pricing Schedule'!$F$113*M570))*9,
9999999999)))))))))))))))))))))))))))))))))))))))</f>
        <v>1334440</v>
      </c>
      <c r="T570" s="21">
        <f>IF(AND(I570=38000,R570&lt;=4.5,M570&gt;8),'[1]Pricing Schedule'!$J$9,
IF(AND(I570=38000,R570&lt;=4.5,M570&lt;=8),'[1]Pricing Schedule'!$J$36,
IF(AND(I570=38000,R570&gt;4.5,R570&lt;=9,M570&gt;8),'[1]Pricing Schedule'!$J$18,
IF(AND(I570=38000,R570&gt;4.5,R570&lt;=9,M570&lt;=8),'[1]Pricing Schedule'!$J$36,
IF(AND(I570=38000,R570&gt;9,R570&lt;=12.8,M570&gt;8),'[1]Pricing Schedule'!$J$27,
IF(AND(I570=38000,R570&gt;9,R570&lt;=12.8,M570&lt;=8),'[1]Pricing Schedule'!$J$36,
IF(AND(I570=38000,R570&gt;12.8,R570&lt;=22.8),'[1]Pricing Schedule'!$J$36,
IF(AND(I570=38000,R570&gt;22.8,R570&lt;=30.2),'[1]Pricing Schedule'!$J$45,
IF(AND(I570=38000,R570&gt;30.2,R570&lt;=45.9),'[1]Pricing Schedule'!$J$54,
IF(AND(I570=38000,R570&gt;45.9,R570&lt;=123.4),'[1]Pricing Schedule'!$J$97,
IF(AND(I570=38000,R570&gt;123.4,R570&lt;=168.2,M570&lt;=10),'[1]Pricing Schedule'!$J$105,
IF(AND(I570=38000,R570&gt;123.4,R570&lt;=168.2,M570&gt;10),'[1]Pricing Schedule'!$J$113,
IF(AND(I570=38000,R570&gt;168.2,R570&lt;=336.4,M570&lt;=10),('[1]Pricing Schedule'!$J$105),
IF(AND(I570=38000,R570&gt;168.2,R570&lt;=336.4,M570&gt;10),('[1]Pricing Schedule'!$J$113),
IF(AND(I570=38000,R570&gt;336.4,R570&lt;=504.6,M570&lt;=10),('[1]Pricing Schedule'!$J$105),
IF(AND(I570=38000,R570&gt;336.4,R570&lt;=504.6,M570&gt;10),('[1]Pricing Schedule'!$J$113),
IF(AND(I570=38000,R570&gt;504.6,R570&lt;=672.8,M570&lt;=10),('[1]Pricing Schedule'!$J$105),
IF(AND(I570=38000,R570&gt;504.6,R570&lt;=672.8,M570&gt;10),('[1]Pricing Schedule'!$J$113),
IF(AND(I570=110000,R570&lt;=12.8,M570&gt;2),'[1]Pricing Schedule'!$J$63,
IF(AND(I570=110000,R570&lt;=12.8,M570&lt;=2),'[1]Pricing Schedule'!$J$97,
IF(AND(I570=110000,R570&gt;12.8,R570&lt;=22.8,M570&gt;3),'[1]Pricing Schedule'!$J$72,
IF(AND(I570=110000,R570&gt;12.8,R570&lt;=22.8,M570&lt;=3),'[1]Pricing Schedule'!$J$97,
IF(AND(I570=110000,R570&gt;22.8,R570&lt;=30.2),'[1]Pricing Schedule'!$J$81,
IF(AND(I570=110000,R570&gt;30.2,R570&lt;=45.9),'[1]Pricing Schedule'!$J$90,
IF(AND(I570=110000,R570&gt;45.9,R570&lt;=123.4),'[1]Pricing Schedule'!$J$97,
IF(AND(I570=110000,R570&gt;123.4,R570&lt;=168.2,M570&lt;=10),'[1]Pricing Schedule'!$J$105,
IF(AND(I570=110000,R570&gt;123.4,R570&lt;=168.2,M570&gt;10),'[1]Pricing Schedule'!$J$113,
IF(AND(I570=110000,R570&gt;168.2,R570&lt;=336.2,M570&lt;=10),('[1]Pricing Schedule'!$J$105),
IF(AND(I570=110000,R570&gt;168.2,R570&lt;=336.2,M570&gt;10),('[1]Pricing Schedule'!$J$113),
IF(AND(I570=110000,R570&gt;336.4,R570&lt;=504.6,M570&lt;=10),('[1]Pricing Schedule'!$J$105),
IF(AND(I570=110000,R570&gt;336.4,R570&lt;=504.6,M570&gt;10),('[1]Pricing Schedule'!$J$113),
IF(AND(I570=110000,R570&gt;504.6,R570&lt;=672.8,M570&lt;=10),('[1]Pricing Schedule'!$J$105),
IF(AND(I570=110000,R570&gt;504.6,R570&lt;=672.8,M570&gt;10),('[1]Pricing Schedule'!$J$113),
IF(AND(I570=110000,R570&gt;672.8,R570&lt;=841,M570&lt;=10),('[1]Pricing Schedule'!$J$105),
IF(AND(I570=110000,R570&gt;672.8,R570&lt;=841,M570&gt;10),('[1]Pricing Schedule'!$J$113),
IF(AND(I570=110000,R570&gt;1682,R570&lt;=1850.2,M570&lt;=10),('[1]Pricing Schedule'!$J$105),
IF(AND(I570=110000,R570&gt;1682,R570&lt;=1850.2,M570&gt;10),('[1]Pricing Schedule'!$J$113),
IF(AND(I570=110000,R570&gt;2018.4,R570&lt;=2186.6,M570&lt;=10),('[1]Pricing Schedule'!$J$105),
IF(AND(I570=110000,R570&gt;2018.4,R570&lt;=2186.6,M570&gt;10),('[1]Pricing Schedule'!$J$113),999999999)))))))))))))))))))))))))))))))))))))))</f>
        <v>1</v>
      </c>
      <c r="U570" s="40">
        <f t="shared" si="54"/>
        <v>317723.80952380953</v>
      </c>
      <c r="V570" s="41">
        <f t="shared" si="55"/>
        <v>3.1473876682353645</v>
      </c>
      <c r="Y570" s="23">
        <v>337</v>
      </c>
      <c r="Z570" s="23">
        <v>250</v>
      </c>
      <c r="AR570" s="35"/>
    </row>
    <row r="571" spans="1:44">
      <c r="A571" s="23">
        <v>571</v>
      </c>
      <c r="B571" s="23">
        <v>571</v>
      </c>
      <c r="C571" s="23" t="s">
        <v>994</v>
      </c>
      <c r="D571" s="23" t="s">
        <v>121</v>
      </c>
      <c r="E571" s="23" t="s">
        <v>121</v>
      </c>
      <c r="F571" s="23" t="s">
        <v>299</v>
      </c>
      <c r="G571" s="23" t="s">
        <v>300</v>
      </c>
      <c r="H571" s="23" t="s">
        <v>113</v>
      </c>
      <c r="I571" s="13">
        <v>38000</v>
      </c>
      <c r="J571" s="13">
        <v>38000</v>
      </c>
      <c r="K571" s="13">
        <v>10000</v>
      </c>
      <c r="L571" s="24">
        <v>8.0540000000000003</v>
      </c>
      <c r="M571" s="37">
        <f t="shared" si="50"/>
        <v>9</v>
      </c>
      <c r="N571" s="24">
        <v>0.20399999999999999</v>
      </c>
      <c r="O571" s="13">
        <v>2</v>
      </c>
      <c r="P571" s="36">
        <f t="shared" si="51"/>
        <v>0.20399999999999999</v>
      </c>
      <c r="Q571" s="38">
        <f t="shared" si="52"/>
        <v>4.2</v>
      </c>
      <c r="R571" s="37">
        <f t="shared" si="53"/>
        <v>4.2</v>
      </c>
      <c r="S571" s="39">
        <f>IF(AND(I571=38000,R571&lt;=4.5,M571&gt;8),'[1]Pricing Schedule'!$F$8+('[1]Pricing Schedule'!$F$9*M571),
IF(AND(I571=38000,R571&lt;=4.5,M571&lt;=8),'[1]Pricing Schedule'!$F$34+('[1]Pricing Schedule'!$F$36*M571),
IF(AND(I571=38000,R571&gt;4.5,R571&lt;=9,M571&gt;8),'[1]Pricing Schedule'!$F$17+('[1]Pricing Schedule'!$F$18*M571),
IF(AND(I571=38000,R571&gt;4.5,R571&lt;=9,M571&lt;=8),'[1]Pricing Schedule'!$F$34+('[1]Pricing Schedule'!$F$36*M571),
IF(AND(I571=38000,R571&gt;9,R571&lt;=12.8,M571&gt;8),'[1]Pricing Schedule'!$F$26+('[1]Pricing Schedule'!$F$27*M571),
IF(AND(I571=38000,R571&gt;9,R571&lt;=12.8,M571&lt;=8),'[1]Pricing Schedule'!$F$34+('[1]Pricing Schedule'!$F$36*M571),
IF(AND(I571=38000,R571&gt;12.8,R571&lt;=22.8),'[1]Pricing Schedule'!$F$34+('[1]Pricing Schedule'!$F$36*M571),
IF(AND(I571=38000,R571&gt;22.8,R571&lt;=30.2),'[1]Pricing Schedule'!$F$43+('[1]Pricing Schedule'!$F$45*M571),
IF(AND(I571=38000,R571&gt;30.2,R571&lt;=45.9),'[1]Pricing Schedule'!$F$52+('[1]Pricing Schedule'!$F$54*M571),
IF(AND(I571=38000,R571&gt;45.9,R571&lt;=123.4),'[1]Pricing Schedule'!$F$96+('[1]Pricing Schedule'!$F$97*M571),
IF(AND(I571=38000,R571&gt;123.4,R571&lt;=168.2,M571&lt;=10),'[1]Pricing Schedule'!$F$103+('[1]Pricing Schedule'!$F$105*M571),
IF(AND(I571=38000,R571&gt;123.4,R571&lt;=168.2,M571&gt;10),'[1]Pricing Schedule'!$F$111+('[1]Pricing Schedule'!$F$113*M571),
IF(AND(I571=38000,R571&gt;157.4,R571&lt;=336.4,M571&lt;=10),('[1]Pricing Schedule'!$F$103+('[1]Pricing Schedule'!$F$105*M571))*2,
IF(AND(I571=38000,R571&gt;157.4,R571&lt;=336.4,M571&gt;10),('[1]Pricing Schedule'!$F$111+('[1]Pricing Schedule'!$F$113*M571))*2,
IF(AND(I571=38000,R571&gt;314.8,R571&lt;=504.6,M571&lt;=10),('[1]Pricing Schedule'!$F$103+('[1]Pricing Schedule'!$F$105*M571))*3,
IF(AND(I571=38000,R571&gt;314.8,R571&lt;=504.6,M571&gt;10),('[1]Pricing Schedule'!$F$111+('[1]Pricing Schedule'!$F$113*M571))*3,
IF(AND(I571=38000,R571&gt;472.2,R571&lt;=672.8,M571&lt;=10),('[1]Pricing Schedule'!$F$103+('[1]Pricing Schedule'!$F$105*M571))*4,
IF(AND(I571=38000,R571&gt;472.2,R571&lt;=672.8,M571&gt;10),('[1]Pricing Schedule'!$F$111+('[1]Pricing Schedule'!$F$113*M571))*4,
IF(AND(I571=110000,R571&lt;=12.8,M571&gt;2),'[1]Pricing Schedule'!$F$62+('[1]Pricing Schedule'!$F$63*M571),
IF(AND(I571=110000,R571&lt;=12.8,M571&lt;=2),'[1]Pricing Schedule'!$F$96+('[1]Pricing Schedule'!$F$97*M571),
IF(AND(I571=110000,R571&gt;12.8,R571&lt;=22.8,M571&gt;3),'[1]Pricing Schedule'!$F$71+('[1]Pricing Schedule'!$F$72*M571),
IF(AND(I571=110000,R571&gt;12.8,R571&lt;=22.8,M571&lt;=3),'[1]Pricing Schedule'!$F$96+('[1]Pricing Schedule'!$F$97*M571),
IF(AND(I571=110000,R571&gt;22.8,R571&lt;=30.2),'[1]Pricing Schedule'!$F$80+('[1]Pricing Schedule'!$F$81*M571),
IF(AND(I571=110000,R571&gt;30.2,R571&lt;=45.9),'[1]Pricing Schedule'!$F$89+('[1]Pricing Schedule'!$F$90*M571),
IF(AND(I571=110000,R571&gt;45.9,R571&lt;=123.4),'[1]Pricing Schedule'!$F$96+('[1]Pricing Schedule'!$F$97*M571),
IF(AND(I571=110000,R571&gt;123.4,R571&lt;=168.2,M571&lt;=10),'[1]Pricing Schedule'!$F$103+('[1]Pricing Schedule'!$F$105*M571),
IF(AND(I571=110000,R571&gt;123.4,R571&lt;=168.2,M571&gt;10),'[1]Pricing Schedule'!$F$111+('[1]Pricing Schedule'!$F$113*M571),
IF(AND(I571=110000,R571&gt;168.2,R571&lt;=336.4,M571&lt;=10),('[1]Pricing Schedule'!$F$103+('[1]Pricing Schedule'!$F$105*M571))*2,
IF(AND(I571=110000,R571&gt;168.2,R571&lt;=336.4,M571&gt;10),('[1]Pricing Schedule'!$F$111+('[1]Pricing Schedule'!$F$113*M571))*2,
IF(AND(I571=110000,R571&gt;336.4,R571&lt;=504.6,M571&lt;=10),('[1]Pricing Schedule'!$F$103+('[1]Pricing Schedule'!$F$105*M571))*3,
IF(AND(I571=110000,R571&gt;336.4,R571&lt;=504.6,M571&gt;10),('[1]Pricing Schedule'!$F$111+('[1]Pricing Schedule'!$F$113*M571))*3,
IF(AND(I571=110000,R571&gt;504.6,R571&lt;=672.8,M571&lt;=10),('[1]Pricing Schedule'!$F$103+('[1]Pricing Schedule'!$F$105*M571))*4,
IF(AND(I571=110000,R571&gt;504.6,R571&lt;=672.8,M571&gt;10),('[1]Pricing Schedule'!$F$111+('[1]Pricing Schedule'!$F$113*M571))*4,
IF(AND(I571=110000,R571&gt;672.8,R571&lt;=841,M571&lt;=10),('[1]Pricing Schedule'!$F$103+('[1]Pricing Schedule'!$F$105*M571))*5,
IF(AND(I571=110000,R571&gt;672.8,R571&lt;=841,M571&gt;10),('[1]Pricing Schedule'!$F$111+('[1]Pricing Schedule'!$F$113*M571))*5,
IF(AND(I571=110000,R571&gt;672.8,R571&lt;=841,M571&lt;=10),('[1]Pricing Schedule'!$F$103+('[1]Pricing Schedule'!$F$105*M571))*5,
IF(AND(I571=110000,R571&gt;672.8,R571&lt;=841,M571&gt;10),('[1]Pricing Schedule'!$F$111+('[1]Pricing Schedule'!$F$113*M571))*5,
IF(AND(I571=110000,R571&gt;1345.6,R571&lt;=1513.8,M571&lt;=10),('[1]Pricing Schedule'!$F$103+('[1]Pricing Schedule'!$F$105*M571))*9,
IF(AND(I571=110000,R571&gt;1345.6,R571&lt;=1513.8,M571&gt;10),('[1]Pricing Schedule'!$F$111+('[1]Pricing Schedule'!$F$113*M571))*9,
9999999999)))))))))))))))))))))))))))))))))))))))</f>
        <v>1334440</v>
      </c>
      <c r="T571" s="21">
        <f>IF(AND(I571=38000,R571&lt;=4.5,M571&gt;8),'[1]Pricing Schedule'!$J$9,
IF(AND(I571=38000,R571&lt;=4.5,M571&lt;=8),'[1]Pricing Schedule'!$J$36,
IF(AND(I571=38000,R571&gt;4.5,R571&lt;=9,M571&gt;8),'[1]Pricing Schedule'!$J$18,
IF(AND(I571=38000,R571&gt;4.5,R571&lt;=9,M571&lt;=8),'[1]Pricing Schedule'!$J$36,
IF(AND(I571=38000,R571&gt;9,R571&lt;=12.8,M571&gt;8),'[1]Pricing Schedule'!$J$27,
IF(AND(I571=38000,R571&gt;9,R571&lt;=12.8,M571&lt;=8),'[1]Pricing Schedule'!$J$36,
IF(AND(I571=38000,R571&gt;12.8,R571&lt;=22.8),'[1]Pricing Schedule'!$J$36,
IF(AND(I571=38000,R571&gt;22.8,R571&lt;=30.2),'[1]Pricing Schedule'!$J$45,
IF(AND(I571=38000,R571&gt;30.2,R571&lt;=45.9),'[1]Pricing Schedule'!$J$54,
IF(AND(I571=38000,R571&gt;45.9,R571&lt;=123.4),'[1]Pricing Schedule'!$J$97,
IF(AND(I571=38000,R571&gt;123.4,R571&lt;=168.2,M571&lt;=10),'[1]Pricing Schedule'!$J$105,
IF(AND(I571=38000,R571&gt;123.4,R571&lt;=168.2,M571&gt;10),'[1]Pricing Schedule'!$J$113,
IF(AND(I571=38000,R571&gt;168.2,R571&lt;=336.4,M571&lt;=10),('[1]Pricing Schedule'!$J$105),
IF(AND(I571=38000,R571&gt;168.2,R571&lt;=336.4,M571&gt;10),('[1]Pricing Schedule'!$J$113),
IF(AND(I571=38000,R571&gt;336.4,R571&lt;=504.6,M571&lt;=10),('[1]Pricing Schedule'!$J$105),
IF(AND(I571=38000,R571&gt;336.4,R571&lt;=504.6,M571&gt;10),('[1]Pricing Schedule'!$J$113),
IF(AND(I571=38000,R571&gt;504.6,R571&lt;=672.8,M571&lt;=10),('[1]Pricing Schedule'!$J$105),
IF(AND(I571=38000,R571&gt;504.6,R571&lt;=672.8,M571&gt;10),('[1]Pricing Schedule'!$J$113),
IF(AND(I571=110000,R571&lt;=12.8,M571&gt;2),'[1]Pricing Schedule'!$J$63,
IF(AND(I571=110000,R571&lt;=12.8,M571&lt;=2),'[1]Pricing Schedule'!$J$97,
IF(AND(I571=110000,R571&gt;12.8,R571&lt;=22.8,M571&gt;3),'[1]Pricing Schedule'!$J$72,
IF(AND(I571=110000,R571&gt;12.8,R571&lt;=22.8,M571&lt;=3),'[1]Pricing Schedule'!$J$97,
IF(AND(I571=110000,R571&gt;22.8,R571&lt;=30.2),'[1]Pricing Schedule'!$J$81,
IF(AND(I571=110000,R571&gt;30.2,R571&lt;=45.9),'[1]Pricing Schedule'!$J$90,
IF(AND(I571=110000,R571&gt;45.9,R571&lt;=123.4),'[1]Pricing Schedule'!$J$97,
IF(AND(I571=110000,R571&gt;123.4,R571&lt;=168.2,M571&lt;=10),'[1]Pricing Schedule'!$J$105,
IF(AND(I571=110000,R571&gt;123.4,R571&lt;=168.2,M571&gt;10),'[1]Pricing Schedule'!$J$113,
IF(AND(I571=110000,R571&gt;168.2,R571&lt;=336.2,M571&lt;=10),('[1]Pricing Schedule'!$J$105),
IF(AND(I571=110000,R571&gt;168.2,R571&lt;=336.2,M571&gt;10),('[1]Pricing Schedule'!$J$113),
IF(AND(I571=110000,R571&gt;336.4,R571&lt;=504.6,M571&lt;=10),('[1]Pricing Schedule'!$J$105),
IF(AND(I571=110000,R571&gt;336.4,R571&lt;=504.6,M571&gt;10),('[1]Pricing Schedule'!$J$113),
IF(AND(I571=110000,R571&gt;504.6,R571&lt;=672.8,M571&lt;=10),('[1]Pricing Schedule'!$J$105),
IF(AND(I571=110000,R571&gt;504.6,R571&lt;=672.8,M571&gt;10),('[1]Pricing Schedule'!$J$113),
IF(AND(I571=110000,R571&gt;672.8,R571&lt;=841,M571&lt;=10),('[1]Pricing Schedule'!$J$105),
IF(AND(I571=110000,R571&gt;672.8,R571&lt;=841,M571&gt;10),('[1]Pricing Schedule'!$J$113),
IF(AND(I571=110000,R571&gt;1682,R571&lt;=1850.2,M571&lt;=10),('[1]Pricing Schedule'!$J$105),
IF(AND(I571=110000,R571&gt;1682,R571&lt;=1850.2,M571&gt;10),('[1]Pricing Schedule'!$J$113),
IF(AND(I571=110000,R571&gt;2018.4,R571&lt;=2186.6,M571&lt;=10),('[1]Pricing Schedule'!$J$105),
IF(AND(I571=110000,R571&gt;2018.4,R571&lt;=2186.6,M571&gt;10),('[1]Pricing Schedule'!$J$113),999999999)))))))))))))))))))))))))))))))))))))))</f>
        <v>1</v>
      </c>
      <c r="U571" s="40">
        <f t="shared" si="54"/>
        <v>317723.80952380953</v>
      </c>
      <c r="V571" s="41">
        <f t="shared" si="55"/>
        <v>3.1473876682353645</v>
      </c>
      <c r="Y571" s="23">
        <v>642</v>
      </c>
      <c r="Z571" s="23">
        <v>252</v>
      </c>
      <c r="AR571" s="35"/>
    </row>
    <row r="572" spans="1:44">
      <c r="A572" s="23">
        <v>572</v>
      </c>
      <c r="B572" s="23">
        <v>572</v>
      </c>
      <c r="C572" s="23" t="s">
        <v>995</v>
      </c>
      <c r="D572" s="23" t="s">
        <v>121</v>
      </c>
      <c r="E572" s="23" t="s">
        <v>121</v>
      </c>
      <c r="F572" s="23" t="s">
        <v>299</v>
      </c>
      <c r="G572" s="23" t="s">
        <v>300</v>
      </c>
      <c r="H572" s="23" t="s">
        <v>113</v>
      </c>
      <c r="I572" s="13">
        <v>38000</v>
      </c>
      <c r="J572" s="13">
        <v>38000</v>
      </c>
      <c r="K572" s="13">
        <v>10000</v>
      </c>
      <c r="L572" s="24">
        <v>5.2560000000000002</v>
      </c>
      <c r="M572" s="37">
        <f t="shared" si="50"/>
        <v>6</v>
      </c>
      <c r="N572" s="24">
        <v>0.121</v>
      </c>
      <c r="O572" s="13">
        <v>2</v>
      </c>
      <c r="P572" s="36">
        <f t="shared" si="51"/>
        <v>0.121</v>
      </c>
      <c r="Q572" s="38">
        <f t="shared" si="52"/>
        <v>4.2</v>
      </c>
      <c r="R572" s="37">
        <f t="shared" si="53"/>
        <v>4.2</v>
      </c>
      <c r="S572" s="39">
        <f>IF(AND(I572=38000,R572&lt;=4.5,M572&gt;8),'[1]Pricing Schedule'!$F$8+('[1]Pricing Schedule'!$F$9*M572),
IF(AND(I572=38000,R572&lt;=4.5,M572&lt;=8),'[1]Pricing Schedule'!$F$34+('[1]Pricing Schedule'!$F$36*M572),
IF(AND(I572=38000,R572&gt;4.5,R572&lt;=9,M572&gt;8),'[1]Pricing Schedule'!$F$17+('[1]Pricing Schedule'!$F$18*M572),
IF(AND(I572=38000,R572&gt;4.5,R572&lt;=9,M572&lt;=8),'[1]Pricing Schedule'!$F$34+('[1]Pricing Schedule'!$F$36*M572),
IF(AND(I572=38000,R572&gt;9,R572&lt;=12.8,M572&gt;8),'[1]Pricing Schedule'!$F$26+('[1]Pricing Schedule'!$F$27*M572),
IF(AND(I572=38000,R572&gt;9,R572&lt;=12.8,M572&lt;=8),'[1]Pricing Schedule'!$F$34+('[1]Pricing Schedule'!$F$36*M572),
IF(AND(I572=38000,R572&gt;12.8,R572&lt;=22.8),'[1]Pricing Schedule'!$F$34+('[1]Pricing Schedule'!$F$36*M572),
IF(AND(I572=38000,R572&gt;22.8,R572&lt;=30.2),'[1]Pricing Schedule'!$F$43+('[1]Pricing Schedule'!$F$45*M572),
IF(AND(I572=38000,R572&gt;30.2,R572&lt;=45.9),'[1]Pricing Schedule'!$F$52+('[1]Pricing Schedule'!$F$54*M572),
IF(AND(I572=38000,R572&gt;45.9,R572&lt;=123.4),'[1]Pricing Schedule'!$F$96+('[1]Pricing Schedule'!$F$97*M572),
IF(AND(I572=38000,R572&gt;123.4,R572&lt;=168.2,M572&lt;=10),'[1]Pricing Schedule'!$F$103+('[1]Pricing Schedule'!$F$105*M572),
IF(AND(I572=38000,R572&gt;123.4,R572&lt;=168.2,M572&gt;10),'[1]Pricing Schedule'!$F$111+('[1]Pricing Schedule'!$F$113*M572),
IF(AND(I572=38000,R572&gt;157.4,R572&lt;=336.4,M572&lt;=10),('[1]Pricing Schedule'!$F$103+('[1]Pricing Schedule'!$F$105*M572))*2,
IF(AND(I572=38000,R572&gt;157.4,R572&lt;=336.4,M572&gt;10),('[1]Pricing Schedule'!$F$111+('[1]Pricing Schedule'!$F$113*M572))*2,
IF(AND(I572=38000,R572&gt;314.8,R572&lt;=504.6,M572&lt;=10),('[1]Pricing Schedule'!$F$103+('[1]Pricing Schedule'!$F$105*M572))*3,
IF(AND(I572=38000,R572&gt;314.8,R572&lt;=504.6,M572&gt;10),('[1]Pricing Schedule'!$F$111+('[1]Pricing Schedule'!$F$113*M572))*3,
IF(AND(I572=38000,R572&gt;472.2,R572&lt;=672.8,M572&lt;=10),('[1]Pricing Schedule'!$F$103+('[1]Pricing Schedule'!$F$105*M572))*4,
IF(AND(I572=38000,R572&gt;472.2,R572&lt;=672.8,M572&gt;10),('[1]Pricing Schedule'!$F$111+('[1]Pricing Schedule'!$F$113*M572))*4,
IF(AND(I572=110000,R572&lt;=12.8,M572&gt;2),'[1]Pricing Schedule'!$F$62+('[1]Pricing Schedule'!$F$63*M572),
IF(AND(I572=110000,R572&lt;=12.8,M572&lt;=2),'[1]Pricing Schedule'!$F$96+('[1]Pricing Schedule'!$F$97*M572),
IF(AND(I572=110000,R572&gt;12.8,R572&lt;=22.8,M572&gt;3),'[1]Pricing Schedule'!$F$71+('[1]Pricing Schedule'!$F$72*M572),
IF(AND(I572=110000,R572&gt;12.8,R572&lt;=22.8,M572&lt;=3),'[1]Pricing Schedule'!$F$96+('[1]Pricing Schedule'!$F$97*M572),
IF(AND(I572=110000,R572&gt;22.8,R572&lt;=30.2),'[1]Pricing Schedule'!$F$80+('[1]Pricing Schedule'!$F$81*M572),
IF(AND(I572=110000,R572&gt;30.2,R572&lt;=45.9),'[1]Pricing Schedule'!$F$89+('[1]Pricing Schedule'!$F$90*M572),
IF(AND(I572=110000,R572&gt;45.9,R572&lt;=123.4),'[1]Pricing Schedule'!$F$96+('[1]Pricing Schedule'!$F$97*M572),
IF(AND(I572=110000,R572&gt;123.4,R572&lt;=168.2,M572&lt;=10),'[1]Pricing Schedule'!$F$103+('[1]Pricing Schedule'!$F$105*M572),
IF(AND(I572=110000,R572&gt;123.4,R572&lt;=168.2,M572&gt;10),'[1]Pricing Schedule'!$F$111+('[1]Pricing Schedule'!$F$113*M572),
IF(AND(I572=110000,R572&gt;168.2,R572&lt;=336.4,M572&lt;=10),('[1]Pricing Schedule'!$F$103+('[1]Pricing Schedule'!$F$105*M572))*2,
IF(AND(I572=110000,R572&gt;168.2,R572&lt;=336.4,M572&gt;10),('[1]Pricing Schedule'!$F$111+('[1]Pricing Schedule'!$F$113*M572))*2,
IF(AND(I572=110000,R572&gt;336.4,R572&lt;=504.6,M572&lt;=10),('[1]Pricing Schedule'!$F$103+('[1]Pricing Schedule'!$F$105*M572))*3,
IF(AND(I572=110000,R572&gt;336.4,R572&lt;=504.6,M572&gt;10),('[1]Pricing Schedule'!$F$111+('[1]Pricing Schedule'!$F$113*M572))*3,
IF(AND(I572=110000,R572&gt;504.6,R572&lt;=672.8,M572&lt;=10),('[1]Pricing Schedule'!$F$103+('[1]Pricing Schedule'!$F$105*M572))*4,
IF(AND(I572=110000,R572&gt;504.6,R572&lt;=672.8,M572&gt;10),('[1]Pricing Schedule'!$F$111+('[1]Pricing Schedule'!$F$113*M572))*4,
IF(AND(I572=110000,R572&gt;672.8,R572&lt;=841,M572&lt;=10),('[1]Pricing Schedule'!$F$103+('[1]Pricing Schedule'!$F$105*M572))*5,
IF(AND(I572=110000,R572&gt;672.8,R572&lt;=841,M572&gt;10),('[1]Pricing Schedule'!$F$111+('[1]Pricing Schedule'!$F$113*M572))*5,
IF(AND(I572=110000,R572&gt;672.8,R572&lt;=841,M572&lt;=10),('[1]Pricing Schedule'!$F$103+('[1]Pricing Schedule'!$F$105*M572))*5,
IF(AND(I572=110000,R572&gt;672.8,R572&lt;=841,M572&gt;10),('[1]Pricing Schedule'!$F$111+('[1]Pricing Schedule'!$F$113*M572))*5,
IF(AND(I572=110000,R572&gt;1345.6,R572&lt;=1513.8,M572&lt;=10),('[1]Pricing Schedule'!$F$103+('[1]Pricing Schedule'!$F$105*M572))*9,
IF(AND(I572=110000,R572&gt;1345.6,R572&lt;=1513.8,M572&gt;10),('[1]Pricing Schedule'!$F$111+('[1]Pricing Schedule'!$F$113*M572))*9,
9999999999)))))))))))))))))))))))))))))))))))))))</f>
        <v>769410</v>
      </c>
      <c r="T572" s="21">
        <f>IF(AND(I572=38000,R572&lt;=4.5,M572&gt;8),'[1]Pricing Schedule'!$J$9,
IF(AND(I572=38000,R572&lt;=4.5,M572&lt;=8),'[1]Pricing Schedule'!$J$36,
IF(AND(I572=38000,R572&gt;4.5,R572&lt;=9,M572&gt;8),'[1]Pricing Schedule'!$J$18,
IF(AND(I572=38000,R572&gt;4.5,R572&lt;=9,M572&lt;=8),'[1]Pricing Schedule'!$J$36,
IF(AND(I572=38000,R572&gt;9,R572&lt;=12.8,M572&gt;8),'[1]Pricing Schedule'!$J$27,
IF(AND(I572=38000,R572&gt;9,R572&lt;=12.8,M572&lt;=8),'[1]Pricing Schedule'!$J$36,
IF(AND(I572=38000,R572&gt;12.8,R572&lt;=22.8),'[1]Pricing Schedule'!$J$36,
IF(AND(I572=38000,R572&gt;22.8,R572&lt;=30.2),'[1]Pricing Schedule'!$J$45,
IF(AND(I572=38000,R572&gt;30.2,R572&lt;=45.9),'[1]Pricing Schedule'!$J$54,
IF(AND(I572=38000,R572&gt;45.9,R572&lt;=123.4),'[1]Pricing Schedule'!$J$97,
IF(AND(I572=38000,R572&gt;123.4,R572&lt;=168.2,M572&lt;=10),'[1]Pricing Schedule'!$J$105,
IF(AND(I572=38000,R572&gt;123.4,R572&lt;=168.2,M572&gt;10),'[1]Pricing Schedule'!$J$113,
IF(AND(I572=38000,R572&gt;168.2,R572&lt;=336.4,M572&lt;=10),('[1]Pricing Schedule'!$J$105),
IF(AND(I572=38000,R572&gt;168.2,R572&lt;=336.4,M572&gt;10),('[1]Pricing Schedule'!$J$113),
IF(AND(I572=38000,R572&gt;336.4,R572&lt;=504.6,M572&lt;=10),('[1]Pricing Schedule'!$J$105),
IF(AND(I572=38000,R572&gt;336.4,R572&lt;=504.6,M572&gt;10),('[1]Pricing Schedule'!$J$113),
IF(AND(I572=38000,R572&gt;504.6,R572&lt;=672.8,M572&lt;=10),('[1]Pricing Schedule'!$J$105),
IF(AND(I572=38000,R572&gt;504.6,R572&lt;=672.8,M572&gt;10),('[1]Pricing Schedule'!$J$113),
IF(AND(I572=110000,R572&lt;=12.8,M572&gt;2),'[1]Pricing Schedule'!$J$63,
IF(AND(I572=110000,R572&lt;=12.8,M572&lt;=2),'[1]Pricing Schedule'!$J$97,
IF(AND(I572=110000,R572&gt;12.8,R572&lt;=22.8,M572&gt;3),'[1]Pricing Schedule'!$J$72,
IF(AND(I572=110000,R572&gt;12.8,R572&lt;=22.8,M572&lt;=3),'[1]Pricing Schedule'!$J$97,
IF(AND(I572=110000,R572&gt;22.8,R572&lt;=30.2),'[1]Pricing Schedule'!$J$81,
IF(AND(I572=110000,R572&gt;30.2,R572&lt;=45.9),'[1]Pricing Schedule'!$J$90,
IF(AND(I572=110000,R572&gt;45.9,R572&lt;=123.4),'[1]Pricing Schedule'!$J$97,
IF(AND(I572=110000,R572&gt;123.4,R572&lt;=168.2,M572&lt;=10),'[1]Pricing Schedule'!$J$105,
IF(AND(I572=110000,R572&gt;123.4,R572&lt;=168.2,M572&gt;10),'[1]Pricing Schedule'!$J$113,
IF(AND(I572=110000,R572&gt;168.2,R572&lt;=336.2,M572&lt;=10),('[1]Pricing Schedule'!$J$105),
IF(AND(I572=110000,R572&gt;168.2,R572&lt;=336.2,M572&gt;10),('[1]Pricing Schedule'!$J$113),
IF(AND(I572=110000,R572&gt;336.4,R572&lt;=504.6,M572&lt;=10),('[1]Pricing Schedule'!$J$105),
IF(AND(I572=110000,R572&gt;336.4,R572&lt;=504.6,M572&gt;10),('[1]Pricing Schedule'!$J$113),
IF(AND(I572=110000,R572&gt;504.6,R572&lt;=672.8,M572&lt;=10),('[1]Pricing Schedule'!$J$105),
IF(AND(I572=110000,R572&gt;504.6,R572&lt;=672.8,M572&gt;10),('[1]Pricing Schedule'!$J$113),
IF(AND(I572=110000,R572&gt;672.8,R572&lt;=841,M572&lt;=10),('[1]Pricing Schedule'!$J$105),
IF(AND(I572=110000,R572&gt;672.8,R572&lt;=841,M572&gt;10),('[1]Pricing Schedule'!$J$113),
IF(AND(I572=110000,R572&gt;1682,R572&lt;=1850.2,M572&lt;=10),('[1]Pricing Schedule'!$J$105),
IF(AND(I572=110000,R572&gt;1682,R572&lt;=1850.2,M572&gt;10),('[1]Pricing Schedule'!$J$113),
IF(AND(I572=110000,R572&gt;2018.4,R572&lt;=2186.6,M572&lt;=10),('[1]Pricing Schedule'!$J$105),
IF(AND(I572=110000,R572&gt;2018.4,R572&lt;=2186.6,M572&gt;10),('[1]Pricing Schedule'!$J$113),999999999)))))))))))))))))))))))))))))))))))))))</f>
        <v>4</v>
      </c>
      <c r="U572" s="40">
        <f t="shared" si="54"/>
        <v>183192.85714285713</v>
      </c>
      <c r="V572" s="41">
        <f t="shared" si="55"/>
        <v>5.4587281163488903</v>
      </c>
      <c r="Y572" s="23">
        <v>84</v>
      </c>
      <c r="Z572" s="23">
        <v>252</v>
      </c>
      <c r="AR572" s="35"/>
    </row>
    <row r="573" spans="1:44">
      <c r="A573" s="23">
        <v>573</v>
      </c>
      <c r="B573" s="23">
        <v>573</v>
      </c>
      <c r="C573" s="23" t="s">
        <v>996</v>
      </c>
      <c r="D573" s="23" t="s">
        <v>121</v>
      </c>
      <c r="E573" s="23" t="s">
        <v>121</v>
      </c>
      <c r="F573" s="23" t="s">
        <v>302</v>
      </c>
      <c r="G573" s="23" t="s">
        <v>303</v>
      </c>
      <c r="H573" s="23" t="s">
        <v>133</v>
      </c>
      <c r="I573" s="13">
        <v>110000</v>
      </c>
      <c r="J573" s="13">
        <v>110000</v>
      </c>
      <c r="K573" s="13">
        <v>38000</v>
      </c>
      <c r="L573" s="24">
        <v>10.587</v>
      </c>
      <c r="M573" s="37">
        <f t="shared" si="50"/>
        <v>11</v>
      </c>
      <c r="N573" s="24">
        <v>0.182</v>
      </c>
      <c r="O573" s="13">
        <v>2</v>
      </c>
      <c r="P573" s="36">
        <f t="shared" si="51"/>
        <v>0.182</v>
      </c>
      <c r="Q573" s="38">
        <f t="shared" si="52"/>
        <v>4.2</v>
      </c>
      <c r="R573" s="37">
        <f t="shared" si="53"/>
        <v>4.2</v>
      </c>
      <c r="S573" s="39">
        <f>IF(AND(I573=38000,R573&lt;=4.5,M573&gt;8),'[1]Pricing Schedule'!$F$8+('[1]Pricing Schedule'!$F$9*M573),
IF(AND(I573=38000,R573&lt;=4.5,M573&lt;=8),'[1]Pricing Schedule'!$F$34+('[1]Pricing Schedule'!$F$36*M573),
IF(AND(I573=38000,R573&gt;4.5,R573&lt;=9,M573&gt;8),'[1]Pricing Schedule'!$F$17+('[1]Pricing Schedule'!$F$18*M573),
IF(AND(I573=38000,R573&gt;4.5,R573&lt;=9,M573&lt;=8),'[1]Pricing Schedule'!$F$34+('[1]Pricing Schedule'!$F$36*M573),
IF(AND(I573=38000,R573&gt;9,R573&lt;=12.8,M573&gt;8),'[1]Pricing Schedule'!$F$26+('[1]Pricing Schedule'!$F$27*M573),
IF(AND(I573=38000,R573&gt;9,R573&lt;=12.8,M573&lt;=8),'[1]Pricing Schedule'!$F$34+('[1]Pricing Schedule'!$F$36*M573),
IF(AND(I573=38000,R573&gt;12.8,R573&lt;=22.8),'[1]Pricing Schedule'!$F$34+('[1]Pricing Schedule'!$F$36*M573),
IF(AND(I573=38000,R573&gt;22.8,R573&lt;=30.2),'[1]Pricing Schedule'!$F$43+('[1]Pricing Schedule'!$F$45*M573),
IF(AND(I573=38000,R573&gt;30.2,R573&lt;=45.9),'[1]Pricing Schedule'!$F$52+('[1]Pricing Schedule'!$F$54*M573),
IF(AND(I573=38000,R573&gt;45.9,R573&lt;=123.4),'[1]Pricing Schedule'!$F$96+('[1]Pricing Schedule'!$F$97*M573),
IF(AND(I573=38000,R573&gt;123.4,R573&lt;=168.2,M573&lt;=10),'[1]Pricing Schedule'!$F$103+('[1]Pricing Schedule'!$F$105*M573),
IF(AND(I573=38000,R573&gt;123.4,R573&lt;=168.2,M573&gt;10),'[1]Pricing Schedule'!$F$111+('[1]Pricing Schedule'!$F$113*M573),
IF(AND(I573=38000,R573&gt;157.4,R573&lt;=336.4,M573&lt;=10),('[1]Pricing Schedule'!$F$103+('[1]Pricing Schedule'!$F$105*M573))*2,
IF(AND(I573=38000,R573&gt;157.4,R573&lt;=336.4,M573&gt;10),('[1]Pricing Schedule'!$F$111+('[1]Pricing Schedule'!$F$113*M573))*2,
IF(AND(I573=38000,R573&gt;314.8,R573&lt;=504.6,M573&lt;=10),('[1]Pricing Schedule'!$F$103+('[1]Pricing Schedule'!$F$105*M573))*3,
IF(AND(I573=38000,R573&gt;314.8,R573&lt;=504.6,M573&gt;10),('[1]Pricing Schedule'!$F$111+('[1]Pricing Schedule'!$F$113*M573))*3,
IF(AND(I573=38000,R573&gt;472.2,R573&lt;=672.8,M573&lt;=10),('[1]Pricing Schedule'!$F$103+('[1]Pricing Schedule'!$F$105*M573))*4,
IF(AND(I573=38000,R573&gt;472.2,R573&lt;=672.8,M573&gt;10),('[1]Pricing Schedule'!$F$111+('[1]Pricing Schedule'!$F$113*M573))*4,
IF(AND(I573=110000,R573&lt;=12.8,M573&gt;2),'[1]Pricing Schedule'!$F$62+('[1]Pricing Schedule'!$F$63*M573),
IF(AND(I573=110000,R573&lt;=12.8,M573&lt;=2),'[1]Pricing Schedule'!$F$96+('[1]Pricing Schedule'!$F$97*M573),
IF(AND(I573=110000,R573&gt;12.8,R573&lt;=22.8,M573&gt;3),'[1]Pricing Schedule'!$F$71+('[1]Pricing Schedule'!$F$72*M573),
IF(AND(I573=110000,R573&gt;12.8,R573&lt;=22.8,M573&lt;=3),'[1]Pricing Schedule'!$F$96+('[1]Pricing Schedule'!$F$97*M573),
IF(AND(I573=110000,R573&gt;22.8,R573&lt;=30.2),'[1]Pricing Schedule'!$F$80+('[1]Pricing Schedule'!$F$81*M573),
IF(AND(I573=110000,R573&gt;30.2,R573&lt;=45.9),'[1]Pricing Schedule'!$F$89+('[1]Pricing Schedule'!$F$90*M573),
IF(AND(I573=110000,R573&gt;45.9,R573&lt;=123.4),'[1]Pricing Schedule'!$F$96+('[1]Pricing Schedule'!$F$97*M573),
IF(AND(I573=110000,R573&gt;123.4,R573&lt;=168.2,M573&lt;=10),'[1]Pricing Schedule'!$F$103+('[1]Pricing Schedule'!$F$105*M573),
IF(AND(I573=110000,R573&gt;123.4,R573&lt;=168.2,M573&gt;10),'[1]Pricing Schedule'!$F$111+('[1]Pricing Schedule'!$F$113*M573),
IF(AND(I573=110000,R573&gt;168.2,R573&lt;=336.4,M573&lt;=10),('[1]Pricing Schedule'!$F$103+('[1]Pricing Schedule'!$F$105*M573))*2,
IF(AND(I573=110000,R573&gt;168.2,R573&lt;=336.4,M573&gt;10),('[1]Pricing Schedule'!$F$111+('[1]Pricing Schedule'!$F$113*M573))*2,
IF(AND(I573=110000,R573&gt;336.4,R573&lt;=504.6,M573&lt;=10),('[1]Pricing Schedule'!$F$103+('[1]Pricing Schedule'!$F$105*M573))*3,
IF(AND(I573=110000,R573&gt;336.4,R573&lt;=504.6,M573&gt;10),('[1]Pricing Schedule'!$F$111+('[1]Pricing Schedule'!$F$113*M573))*3,
IF(AND(I573=110000,R573&gt;504.6,R573&lt;=672.8,M573&lt;=10),('[1]Pricing Schedule'!$F$103+('[1]Pricing Schedule'!$F$105*M573))*4,
IF(AND(I573=110000,R573&gt;504.6,R573&lt;=672.8,M573&gt;10),('[1]Pricing Schedule'!$F$111+('[1]Pricing Schedule'!$F$113*M573))*4,
IF(AND(I573=110000,R573&gt;672.8,R573&lt;=841,M573&lt;=10),('[1]Pricing Schedule'!$F$103+('[1]Pricing Schedule'!$F$105*M573))*5,
IF(AND(I573=110000,R573&gt;672.8,R573&lt;=841,M573&gt;10),('[1]Pricing Schedule'!$F$111+('[1]Pricing Schedule'!$F$113*M573))*5,
IF(AND(I573=110000,R573&gt;672.8,R573&lt;=841,M573&lt;=10),('[1]Pricing Schedule'!$F$103+('[1]Pricing Schedule'!$F$105*M573))*5,
IF(AND(I573=110000,R573&gt;672.8,R573&lt;=841,M573&gt;10),('[1]Pricing Schedule'!$F$111+('[1]Pricing Schedule'!$F$113*M573))*5,
IF(AND(I573=110000,R573&gt;1345.6,R573&lt;=1513.8,M573&lt;=10),('[1]Pricing Schedule'!$F$103+('[1]Pricing Schedule'!$F$105*M573))*9,
IF(AND(I573=110000,R573&gt;1345.6,R573&lt;=1513.8,M573&gt;10),('[1]Pricing Schedule'!$F$111+('[1]Pricing Schedule'!$F$113*M573))*9,
9999999999)))))))))))))))))))))))))))))))))))))))</f>
        <v>1996170</v>
      </c>
      <c r="T573" s="21">
        <f>IF(AND(I573=38000,R573&lt;=4.5,M573&gt;8),'[1]Pricing Schedule'!$J$9,
IF(AND(I573=38000,R573&lt;=4.5,M573&lt;=8),'[1]Pricing Schedule'!$J$36,
IF(AND(I573=38000,R573&gt;4.5,R573&lt;=9,M573&gt;8),'[1]Pricing Schedule'!$J$18,
IF(AND(I573=38000,R573&gt;4.5,R573&lt;=9,M573&lt;=8),'[1]Pricing Schedule'!$J$36,
IF(AND(I573=38000,R573&gt;9,R573&lt;=12.8,M573&gt;8),'[1]Pricing Schedule'!$J$27,
IF(AND(I573=38000,R573&gt;9,R573&lt;=12.8,M573&lt;=8),'[1]Pricing Schedule'!$J$36,
IF(AND(I573=38000,R573&gt;12.8,R573&lt;=22.8),'[1]Pricing Schedule'!$J$36,
IF(AND(I573=38000,R573&gt;22.8,R573&lt;=30.2),'[1]Pricing Schedule'!$J$45,
IF(AND(I573=38000,R573&gt;30.2,R573&lt;=45.9),'[1]Pricing Schedule'!$J$54,
IF(AND(I573=38000,R573&gt;45.9,R573&lt;=123.4),'[1]Pricing Schedule'!$J$97,
IF(AND(I573=38000,R573&gt;123.4,R573&lt;=168.2,M573&lt;=10),'[1]Pricing Schedule'!$J$105,
IF(AND(I573=38000,R573&gt;123.4,R573&lt;=168.2,M573&gt;10),'[1]Pricing Schedule'!$J$113,
IF(AND(I573=38000,R573&gt;168.2,R573&lt;=336.4,M573&lt;=10),('[1]Pricing Schedule'!$J$105),
IF(AND(I573=38000,R573&gt;168.2,R573&lt;=336.4,M573&gt;10),('[1]Pricing Schedule'!$J$113),
IF(AND(I573=38000,R573&gt;336.4,R573&lt;=504.6,M573&lt;=10),('[1]Pricing Schedule'!$J$105),
IF(AND(I573=38000,R573&gt;336.4,R573&lt;=504.6,M573&gt;10),('[1]Pricing Schedule'!$J$113),
IF(AND(I573=38000,R573&gt;504.6,R573&lt;=672.8,M573&lt;=10),('[1]Pricing Schedule'!$J$105),
IF(AND(I573=38000,R573&gt;504.6,R573&lt;=672.8,M573&gt;10),('[1]Pricing Schedule'!$J$113),
IF(AND(I573=110000,R573&lt;=12.8,M573&gt;2),'[1]Pricing Schedule'!$J$63,
IF(AND(I573=110000,R573&lt;=12.8,M573&lt;=2),'[1]Pricing Schedule'!$J$97,
IF(AND(I573=110000,R573&gt;12.8,R573&lt;=22.8,M573&gt;3),'[1]Pricing Schedule'!$J$72,
IF(AND(I573=110000,R573&gt;12.8,R573&lt;=22.8,M573&lt;=3),'[1]Pricing Schedule'!$J$97,
IF(AND(I573=110000,R573&gt;22.8,R573&lt;=30.2),'[1]Pricing Schedule'!$J$81,
IF(AND(I573=110000,R573&gt;30.2,R573&lt;=45.9),'[1]Pricing Schedule'!$J$90,
IF(AND(I573=110000,R573&gt;45.9,R573&lt;=123.4),'[1]Pricing Schedule'!$J$97,
IF(AND(I573=110000,R573&gt;123.4,R573&lt;=168.2,M573&lt;=10),'[1]Pricing Schedule'!$J$105,
IF(AND(I573=110000,R573&gt;123.4,R573&lt;=168.2,M573&gt;10),'[1]Pricing Schedule'!$J$113,
IF(AND(I573=110000,R573&gt;168.2,R573&lt;=336.2,M573&lt;=10),('[1]Pricing Schedule'!$J$105),
IF(AND(I573=110000,R573&gt;168.2,R573&lt;=336.2,M573&gt;10),('[1]Pricing Schedule'!$J$113),
IF(AND(I573=110000,R573&gt;336.4,R573&lt;=504.6,M573&lt;=10),('[1]Pricing Schedule'!$J$105),
IF(AND(I573=110000,R573&gt;336.4,R573&lt;=504.6,M573&gt;10),('[1]Pricing Schedule'!$J$113),
IF(AND(I573=110000,R573&gt;504.6,R573&lt;=672.8,M573&lt;=10),('[1]Pricing Schedule'!$J$105),
IF(AND(I573=110000,R573&gt;504.6,R573&lt;=672.8,M573&gt;10),('[1]Pricing Schedule'!$J$113),
IF(AND(I573=110000,R573&gt;672.8,R573&lt;=841,M573&lt;=10),('[1]Pricing Schedule'!$J$105),
IF(AND(I573=110000,R573&gt;672.8,R573&lt;=841,M573&gt;10),('[1]Pricing Schedule'!$J$113),
IF(AND(I573=110000,R573&gt;1682,R573&lt;=1850.2,M573&lt;=10),('[1]Pricing Schedule'!$J$105),
IF(AND(I573=110000,R573&gt;1682,R573&lt;=1850.2,M573&gt;10),('[1]Pricing Schedule'!$J$113),
IF(AND(I573=110000,R573&gt;2018.4,R573&lt;=2186.6,M573&lt;=10),('[1]Pricing Schedule'!$J$105),
IF(AND(I573=110000,R573&gt;2018.4,R573&lt;=2186.6,M573&gt;10),('[1]Pricing Schedule'!$J$113),999999999)))))))))))))))))))))))))))))))))))))))</f>
        <v>7</v>
      </c>
      <c r="U573" s="40">
        <f t="shared" si="54"/>
        <v>475278.57142857142</v>
      </c>
      <c r="V573" s="41">
        <f t="shared" si="55"/>
        <v>2.1040292159485414</v>
      </c>
      <c r="Y573" s="23">
        <v>600</v>
      </c>
      <c r="Z573" s="23">
        <v>684</v>
      </c>
      <c r="AR573" s="35"/>
    </row>
    <row r="574" spans="1:44">
      <c r="A574" s="23">
        <v>574</v>
      </c>
      <c r="B574" s="23">
        <v>574</v>
      </c>
      <c r="C574" s="23" t="s">
        <v>997</v>
      </c>
      <c r="D574" s="23" t="s">
        <v>121</v>
      </c>
      <c r="E574" s="23" t="s">
        <v>121</v>
      </c>
      <c r="F574" s="23" t="s">
        <v>349</v>
      </c>
      <c r="G574" s="23" t="s">
        <v>350</v>
      </c>
      <c r="H574" s="23" t="s">
        <v>113</v>
      </c>
      <c r="I574" s="13">
        <v>38000</v>
      </c>
      <c r="J574" s="13">
        <v>38000</v>
      </c>
      <c r="K574" s="23" t="s">
        <v>119</v>
      </c>
      <c r="L574" s="24">
        <v>7.1159999999999997</v>
      </c>
      <c r="M574" s="37">
        <f t="shared" si="50"/>
        <v>8</v>
      </c>
      <c r="N574" s="24">
        <v>9.8000000000000004E-2</v>
      </c>
      <c r="O574" s="13">
        <v>2</v>
      </c>
      <c r="P574" s="36">
        <f t="shared" si="51"/>
        <v>9.8000000000000004E-2</v>
      </c>
      <c r="Q574" s="38">
        <f t="shared" si="52"/>
        <v>4.2</v>
      </c>
      <c r="R574" s="37">
        <f t="shared" si="53"/>
        <v>4.2</v>
      </c>
      <c r="S574" s="39">
        <f>IF(AND(I574=38000,R574&lt;=4.5,M574&gt;8),'[1]Pricing Schedule'!$F$8+('[1]Pricing Schedule'!$F$9*M574),
IF(AND(I574=38000,R574&lt;=4.5,M574&lt;=8),'[1]Pricing Schedule'!$F$34+('[1]Pricing Schedule'!$F$36*M574),
IF(AND(I574=38000,R574&gt;4.5,R574&lt;=9,M574&gt;8),'[1]Pricing Schedule'!$F$17+('[1]Pricing Schedule'!$F$18*M574),
IF(AND(I574=38000,R574&gt;4.5,R574&lt;=9,M574&lt;=8),'[1]Pricing Schedule'!$F$34+('[1]Pricing Schedule'!$F$36*M574),
IF(AND(I574=38000,R574&gt;9,R574&lt;=12.8,M574&gt;8),'[1]Pricing Schedule'!$F$26+('[1]Pricing Schedule'!$F$27*M574),
IF(AND(I574=38000,R574&gt;9,R574&lt;=12.8,M574&lt;=8),'[1]Pricing Schedule'!$F$34+('[1]Pricing Schedule'!$F$36*M574),
IF(AND(I574=38000,R574&gt;12.8,R574&lt;=22.8),'[1]Pricing Schedule'!$F$34+('[1]Pricing Schedule'!$F$36*M574),
IF(AND(I574=38000,R574&gt;22.8,R574&lt;=30.2),'[1]Pricing Schedule'!$F$43+('[1]Pricing Schedule'!$F$45*M574),
IF(AND(I574=38000,R574&gt;30.2,R574&lt;=45.9),'[1]Pricing Schedule'!$F$52+('[1]Pricing Schedule'!$F$54*M574),
IF(AND(I574=38000,R574&gt;45.9,R574&lt;=123.4),'[1]Pricing Schedule'!$F$96+('[1]Pricing Schedule'!$F$97*M574),
IF(AND(I574=38000,R574&gt;123.4,R574&lt;=168.2,M574&lt;=10),'[1]Pricing Schedule'!$F$103+('[1]Pricing Schedule'!$F$105*M574),
IF(AND(I574=38000,R574&gt;123.4,R574&lt;=168.2,M574&gt;10),'[1]Pricing Schedule'!$F$111+('[1]Pricing Schedule'!$F$113*M574),
IF(AND(I574=38000,R574&gt;157.4,R574&lt;=336.4,M574&lt;=10),('[1]Pricing Schedule'!$F$103+('[1]Pricing Schedule'!$F$105*M574))*2,
IF(AND(I574=38000,R574&gt;157.4,R574&lt;=336.4,M574&gt;10),('[1]Pricing Schedule'!$F$111+('[1]Pricing Schedule'!$F$113*M574))*2,
IF(AND(I574=38000,R574&gt;314.8,R574&lt;=504.6,M574&lt;=10),('[1]Pricing Schedule'!$F$103+('[1]Pricing Schedule'!$F$105*M574))*3,
IF(AND(I574=38000,R574&gt;314.8,R574&lt;=504.6,M574&gt;10),('[1]Pricing Schedule'!$F$111+('[1]Pricing Schedule'!$F$113*M574))*3,
IF(AND(I574=38000,R574&gt;472.2,R574&lt;=672.8,M574&lt;=10),('[1]Pricing Schedule'!$F$103+('[1]Pricing Schedule'!$F$105*M574))*4,
IF(AND(I574=38000,R574&gt;472.2,R574&lt;=672.8,M574&gt;10),('[1]Pricing Schedule'!$F$111+('[1]Pricing Schedule'!$F$113*M574))*4,
IF(AND(I574=110000,R574&lt;=12.8,M574&gt;2),'[1]Pricing Schedule'!$F$62+('[1]Pricing Schedule'!$F$63*M574),
IF(AND(I574=110000,R574&lt;=12.8,M574&lt;=2),'[1]Pricing Schedule'!$F$96+('[1]Pricing Schedule'!$F$97*M574),
IF(AND(I574=110000,R574&gt;12.8,R574&lt;=22.8,M574&gt;3),'[1]Pricing Schedule'!$F$71+('[1]Pricing Schedule'!$F$72*M574),
IF(AND(I574=110000,R574&gt;12.8,R574&lt;=22.8,M574&lt;=3),'[1]Pricing Schedule'!$F$96+('[1]Pricing Schedule'!$F$97*M574),
IF(AND(I574=110000,R574&gt;22.8,R574&lt;=30.2),'[1]Pricing Schedule'!$F$80+('[1]Pricing Schedule'!$F$81*M574),
IF(AND(I574=110000,R574&gt;30.2,R574&lt;=45.9),'[1]Pricing Schedule'!$F$89+('[1]Pricing Schedule'!$F$90*M574),
IF(AND(I574=110000,R574&gt;45.9,R574&lt;=123.4),'[1]Pricing Schedule'!$F$96+('[1]Pricing Schedule'!$F$97*M574),
IF(AND(I574=110000,R574&gt;123.4,R574&lt;=168.2,M574&lt;=10),'[1]Pricing Schedule'!$F$103+('[1]Pricing Schedule'!$F$105*M574),
IF(AND(I574=110000,R574&gt;123.4,R574&lt;=168.2,M574&gt;10),'[1]Pricing Schedule'!$F$111+('[1]Pricing Schedule'!$F$113*M574),
IF(AND(I574=110000,R574&gt;168.2,R574&lt;=336.4,M574&lt;=10),('[1]Pricing Schedule'!$F$103+('[1]Pricing Schedule'!$F$105*M574))*2,
IF(AND(I574=110000,R574&gt;168.2,R574&lt;=336.4,M574&gt;10),('[1]Pricing Schedule'!$F$111+('[1]Pricing Schedule'!$F$113*M574))*2,
IF(AND(I574=110000,R574&gt;336.4,R574&lt;=504.6,M574&lt;=10),('[1]Pricing Schedule'!$F$103+('[1]Pricing Schedule'!$F$105*M574))*3,
IF(AND(I574=110000,R574&gt;336.4,R574&lt;=504.6,M574&gt;10),('[1]Pricing Schedule'!$F$111+('[1]Pricing Schedule'!$F$113*M574))*3,
IF(AND(I574=110000,R574&gt;504.6,R574&lt;=672.8,M574&lt;=10),('[1]Pricing Schedule'!$F$103+('[1]Pricing Schedule'!$F$105*M574))*4,
IF(AND(I574=110000,R574&gt;504.6,R574&lt;=672.8,M574&gt;10),('[1]Pricing Schedule'!$F$111+('[1]Pricing Schedule'!$F$113*M574))*4,
IF(AND(I574=110000,R574&gt;672.8,R574&lt;=841,M574&lt;=10),('[1]Pricing Schedule'!$F$103+('[1]Pricing Schedule'!$F$105*M574))*5,
IF(AND(I574=110000,R574&gt;672.8,R574&lt;=841,M574&gt;10),('[1]Pricing Schedule'!$F$111+('[1]Pricing Schedule'!$F$113*M574))*5,
IF(AND(I574=110000,R574&gt;672.8,R574&lt;=841,M574&lt;=10),('[1]Pricing Schedule'!$F$103+('[1]Pricing Schedule'!$F$105*M574))*5,
IF(AND(I574=110000,R574&gt;672.8,R574&lt;=841,M574&gt;10),('[1]Pricing Schedule'!$F$111+('[1]Pricing Schedule'!$F$113*M574))*5,
IF(AND(I574=110000,R574&gt;1345.6,R574&lt;=1513.8,M574&lt;=10),('[1]Pricing Schedule'!$F$103+('[1]Pricing Schedule'!$F$105*M574))*9,
IF(AND(I574=110000,R574&gt;1345.6,R574&lt;=1513.8,M574&gt;10),('[1]Pricing Schedule'!$F$111+('[1]Pricing Schedule'!$F$113*M574))*9,
9999999999)))))))))))))))))))))))))))))))))))))))</f>
        <v>909950</v>
      </c>
      <c r="T574" s="21">
        <f>IF(AND(I574=38000,R574&lt;=4.5,M574&gt;8),'[1]Pricing Schedule'!$J$9,
IF(AND(I574=38000,R574&lt;=4.5,M574&lt;=8),'[1]Pricing Schedule'!$J$36,
IF(AND(I574=38000,R574&gt;4.5,R574&lt;=9,M574&gt;8),'[1]Pricing Schedule'!$J$18,
IF(AND(I574=38000,R574&gt;4.5,R574&lt;=9,M574&lt;=8),'[1]Pricing Schedule'!$J$36,
IF(AND(I574=38000,R574&gt;9,R574&lt;=12.8,M574&gt;8),'[1]Pricing Schedule'!$J$27,
IF(AND(I574=38000,R574&gt;9,R574&lt;=12.8,M574&lt;=8),'[1]Pricing Schedule'!$J$36,
IF(AND(I574=38000,R574&gt;12.8,R574&lt;=22.8),'[1]Pricing Schedule'!$J$36,
IF(AND(I574=38000,R574&gt;22.8,R574&lt;=30.2),'[1]Pricing Schedule'!$J$45,
IF(AND(I574=38000,R574&gt;30.2,R574&lt;=45.9),'[1]Pricing Schedule'!$J$54,
IF(AND(I574=38000,R574&gt;45.9,R574&lt;=123.4),'[1]Pricing Schedule'!$J$97,
IF(AND(I574=38000,R574&gt;123.4,R574&lt;=168.2,M574&lt;=10),'[1]Pricing Schedule'!$J$105,
IF(AND(I574=38000,R574&gt;123.4,R574&lt;=168.2,M574&gt;10),'[1]Pricing Schedule'!$J$113,
IF(AND(I574=38000,R574&gt;168.2,R574&lt;=336.4,M574&lt;=10),('[1]Pricing Schedule'!$J$105),
IF(AND(I574=38000,R574&gt;168.2,R574&lt;=336.4,M574&gt;10),('[1]Pricing Schedule'!$J$113),
IF(AND(I574=38000,R574&gt;336.4,R574&lt;=504.6,M574&lt;=10),('[1]Pricing Schedule'!$J$105),
IF(AND(I574=38000,R574&gt;336.4,R574&lt;=504.6,M574&gt;10),('[1]Pricing Schedule'!$J$113),
IF(AND(I574=38000,R574&gt;504.6,R574&lt;=672.8,M574&lt;=10),('[1]Pricing Schedule'!$J$105),
IF(AND(I574=38000,R574&gt;504.6,R574&lt;=672.8,M574&gt;10),('[1]Pricing Schedule'!$J$113),
IF(AND(I574=110000,R574&lt;=12.8,M574&gt;2),'[1]Pricing Schedule'!$J$63,
IF(AND(I574=110000,R574&lt;=12.8,M574&lt;=2),'[1]Pricing Schedule'!$J$97,
IF(AND(I574=110000,R574&gt;12.8,R574&lt;=22.8,M574&gt;3),'[1]Pricing Schedule'!$J$72,
IF(AND(I574=110000,R574&gt;12.8,R574&lt;=22.8,M574&lt;=3),'[1]Pricing Schedule'!$J$97,
IF(AND(I574=110000,R574&gt;22.8,R574&lt;=30.2),'[1]Pricing Schedule'!$J$81,
IF(AND(I574=110000,R574&gt;30.2,R574&lt;=45.9),'[1]Pricing Schedule'!$J$90,
IF(AND(I574=110000,R574&gt;45.9,R574&lt;=123.4),'[1]Pricing Schedule'!$J$97,
IF(AND(I574=110000,R574&gt;123.4,R574&lt;=168.2,M574&lt;=10),'[1]Pricing Schedule'!$J$105,
IF(AND(I574=110000,R574&gt;123.4,R574&lt;=168.2,M574&gt;10),'[1]Pricing Schedule'!$J$113,
IF(AND(I574=110000,R574&gt;168.2,R574&lt;=336.2,M574&lt;=10),('[1]Pricing Schedule'!$J$105),
IF(AND(I574=110000,R574&gt;168.2,R574&lt;=336.2,M574&gt;10),('[1]Pricing Schedule'!$J$113),
IF(AND(I574=110000,R574&gt;336.4,R574&lt;=504.6,M574&lt;=10),('[1]Pricing Schedule'!$J$105),
IF(AND(I574=110000,R574&gt;336.4,R574&lt;=504.6,M574&gt;10),('[1]Pricing Schedule'!$J$113),
IF(AND(I574=110000,R574&gt;504.6,R574&lt;=672.8,M574&lt;=10),('[1]Pricing Schedule'!$J$105),
IF(AND(I574=110000,R574&gt;504.6,R574&lt;=672.8,M574&gt;10),('[1]Pricing Schedule'!$J$113),
IF(AND(I574=110000,R574&gt;672.8,R574&lt;=841,M574&lt;=10),('[1]Pricing Schedule'!$J$105),
IF(AND(I574=110000,R574&gt;672.8,R574&lt;=841,M574&gt;10),('[1]Pricing Schedule'!$J$113),
IF(AND(I574=110000,R574&gt;1682,R574&lt;=1850.2,M574&lt;=10),('[1]Pricing Schedule'!$J$105),
IF(AND(I574=110000,R574&gt;1682,R574&lt;=1850.2,M574&gt;10),('[1]Pricing Schedule'!$J$113),
IF(AND(I574=110000,R574&gt;2018.4,R574&lt;=2186.6,M574&lt;=10),('[1]Pricing Schedule'!$J$105),
IF(AND(I574=110000,R574&gt;2018.4,R574&lt;=2186.6,M574&gt;10),('[1]Pricing Schedule'!$J$113),999999999)))))))))))))))))))))))))))))))))))))))</f>
        <v>4</v>
      </c>
      <c r="U574" s="40">
        <f t="shared" si="54"/>
        <v>216654.76190476189</v>
      </c>
      <c r="V574" s="41">
        <f t="shared" si="55"/>
        <v>4.6156382218803227</v>
      </c>
      <c r="Y574" s="23">
        <v>483</v>
      </c>
      <c r="Z574" s="23">
        <v>686</v>
      </c>
      <c r="AR574" s="35"/>
    </row>
    <row r="575" spans="1:44">
      <c r="A575" s="23">
        <v>575</v>
      </c>
      <c r="B575" s="23">
        <v>575</v>
      </c>
      <c r="C575" s="23" t="s">
        <v>998</v>
      </c>
      <c r="D575" s="23" t="s">
        <v>121</v>
      </c>
      <c r="E575" s="23" t="s">
        <v>121</v>
      </c>
      <c r="F575" s="23" t="s">
        <v>617</v>
      </c>
      <c r="G575" s="23" t="s">
        <v>618</v>
      </c>
      <c r="H575" s="23" t="s">
        <v>113</v>
      </c>
      <c r="I575" s="13">
        <v>38000</v>
      </c>
      <c r="J575" s="23" t="s">
        <v>119</v>
      </c>
      <c r="K575" s="13">
        <v>38000</v>
      </c>
      <c r="L575" s="24">
        <v>10.865</v>
      </c>
      <c r="M575" s="37">
        <f t="shared" si="50"/>
        <v>11</v>
      </c>
      <c r="N575" s="24">
        <v>0.26100000000000001</v>
      </c>
      <c r="O575" s="13">
        <v>2</v>
      </c>
      <c r="P575" s="36">
        <f t="shared" si="51"/>
        <v>0.26100000000000001</v>
      </c>
      <c r="Q575" s="38">
        <f t="shared" si="52"/>
        <v>4.2</v>
      </c>
      <c r="R575" s="37">
        <f t="shared" si="53"/>
        <v>4.2</v>
      </c>
      <c r="S575" s="39">
        <f>IF(AND(I575=38000,R575&lt;=4.5,M575&gt;8),'[1]Pricing Schedule'!$F$8+('[1]Pricing Schedule'!$F$9*M575),
IF(AND(I575=38000,R575&lt;=4.5,M575&lt;=8),'[1]Pricing Schedule'!$F$34+('[1]Pricing Schedule'!$F$36*M575),
IF(AND(I575=38000,R575&gt;4.5,R575&lt;=9,M575&gt;8),'[1]Pricing Schedule'!$F$17+('[1]Pricing Schedule'!$F$18*M575),
IF(AND(I575=38000,R575&gt;4.5,R575&lt;=9,M575&lt;=8),'[1]Pricing Schedule'!$F$34+('[1]Pricing Schedule'!$F$36*M575),
IF(AND(I575=38000,R575&gt;9,R575&lt;=12.8,M575&gt;8),'[1]Pricing Schedule'!$F$26+('[1]Pricing Schedule'!$F$27*M575),
IF(AND(I575=38000,R575&gt;9,R575&lt;=12.8,M575&lt;=8),'[1]Pricing Schedule'!$F$34+('[1]Pricing Schedule'!$F$36*M575),
IF(AND(I575=38000,R575&gt;12.8,R575&lt;=22.8),'[1]Pricing Schedule'!$F$34+('[1]Pricing Schedule'!$F$36*M575),
IF(AND(I575=38000,R575&gt;22.8,R575&lt;=30.2),'[1]Pricing Schedule'!$F$43+('[1]Pricing Schedule'!$F$45*M575),
IF(AND(I575=38000,R575&gt;30.2,R575&lt;=45.9),'[1]Pricing Schedule'!$F$52+('[1]Pricing Schedule'!$F$54*M575),
IF(AND(I575=38000,R575&gt;45.9,R575&lt;=123.4),'[1]Pricing Schedule'!$F$96+('[1]Pricing Schedule'!$F$97*M575),
IF(AND(I575=38000,R575&gt;123.4,R575&lt;=168.2,M575&lt;=10),'[1]Pricing Schedule'!$F$103+('[1]Pricing Schedule'!$F$105*M575),
IF(AND(I575=38000,R575&gt;123.4,R575&lt;=168.2,M575&gt;10),'[1]Pricing Schedule'!$F$111+('[1]Pricing Schedule'!$F$113*M575),
IF(AND(I575=38000,R575&gt;157.4,R575&lt;=336.4,M575&lt;=10),('[1]Pricing Schedule'!$F$103+('[1]Pricing Schedule'!$F$105*M575))*2,
IF(AND(I575=38000,R575&gt;157.4,R575&lt;=336.4,M575&gt;10),('[1]Pricing Schedule'!$F$111+('[1]Pricing Schedule'!$F$113*M575))*2,
IF(AND(I575=38000,R575&gt;314.8,R575&lt;=504.6,M575&lt;=10),('[1]Pricing Schedule'!$F$103+('[1]Pricing Schedule'!$F$105*M575))*3,
IF(AND(I575=38000,R575&gt;314.8,R575&lt;=504.6,M575&gt;10),('[1]Pricing Schedule'!$F$111+('[1]Pricing Schedule'!$F$113*M575))*3,
IF(AND(I575=38000,R575&gt;472.2,R575&lt;=672.8,M575&lt;=10),('[1]Pricing Schedule'!$F$103+('[1]Pricing Schedule'!$F$105*M575))*4,
IF(AND(I575=38000,R575&gt;472.2,R575&lt;=672.8,M575&gt;10),('[1]Pricing Schedule'!$F$111+('[1]Pricing Schedule'!$F$113*M575))*4,
IF(AND(I575=110000,R575&lt;=12.8,M575&gt;2),'[1]Pricing Schedule'!$F$62+('[1]Pricing Schedule'!$F$63*M575),
IF(AND(I575=110000,R575&lt;=12.8,M575&lt;=2),'[1]Pricing Schedule'!$F$96+('[1]Pricing Schedule'!$F$97*M575),
IF(AND(I575=110000,R575&gt;12.8,R575&lt;=22.8,M575&gt;3),'[1]Pricing Schedule'!$F$71+('[1]Pricing Schedule'!$F$72*M575),
IF(AND(I575=110000,R575&gt;12.8,R575&lt;=22.8,M575&lt;=3),'[1]Pricing Schedule'!$F$96+('[1]Pricing Schedule'!$F$97*M575),
IF(AND(I575=110000,R575&gt;22.8,R575&lt;=30.2),'[1]Pricing Schedule'!$F$80+('[1]Pricing Schedule'!$F$81*M575),
IF(AND(I575=110000,R575&gt;30.2,R575&lt;=45.9),'[1]Pricing Schedule'!$F$89+('[1]Pricing Schedule'!$F$90*M575),
IF(AND(I575=110000,R575&gt;45.9,R575&lt;=123.4),'[1]Pricing Schedule'!$F$96+('[1]Pricing Schedule'!$F$97*M575),
IF(AND(I575=110000,R575&gt;123.4,R575&lt;=168.2,M575&lt;=10),'[1]Pricing Schedule'!$F$103+('[1]Pricing Schedule'!$F$105*M575),
IF(AND(I575=110000,R575&gt;123.4,R575&lt;=168.2,M575&gt;10),'[1]Pricing Schedule'!$F$111+('[1]Pricing Schedule'!$F$113*M575),
IF(AND(I575=110000,R575&gt;168.2,R575&lt;=336.4,M575&lt;=10),('[1]Pricing Schedule'!$F$103+('[1]Pricing Schedule'!$F$105*M575))*2,
IF(AND(I575=110000,R575&gt;168.2,R575&lt;=336.4,M575&gt;10),('[1]Pricing Schedule'!$F$111+('[1]Pricing Schedule'!$F$113*M575))*2,
IF(AND(I575=110000,R575&gt;336.4,R575&lt;=504.6,M575&lt;=10),('[1]Pricing Schedule'!$F$103+('[1]Pricing Schedule'!$F$105*M575))*3,
IF(AND(I575=110000,R575&gt;336.4,R575&lt;=504.6,M575&gt;10),('[1]Pricing Schedule'!$F$111+('[1]Pricing Schedule'!$F$113*M575))*3,
IF(AND(I575=110000,R575&gt;504.6,R575&lt;=672.8,M575&lt;=10),('[1]Pricing Schedule'!$F$103+('[1]Pricing Schedule'!$F$105*M575))*4,
IF(AND(I575=110000,R575&gt;504.6,R575&lt;=672.8,M575&gt;10),('[1]Pricing Schedule'!$F$111+('[1]Pricing Schedule'!$F$113*M575))*4,
IF(AND(I575=110000,R575&gt;672.8,R575&lt;=841,M575&lt;=10),('[1]Pricing Schedule'!$F$103+('[1]Pricing Schedule'!$F$105*M575))*5,
IF(AND(I575=110000,R575&gt;672.8,R575&lt;=841,M575&gt;10),('[1]Pricing Schedule'!$F$111+('[1]Pricing Schedule'!$F$113*M575))*5,
IF(AND(I575=110000,R575&gt;672.8,R575&lt;=841,M575&lt;=10),('[1]Pricing Schedule'!$F$103+('[1]Pricing Schedule'!$F$105*M575))*5,
IF(AND(I575=110000,R575&gt;672.8,R575&lt;=841,M575&gt;10),('[1]Pricing Schedule'!$F$111+('[1]Pricing Schedule'!$F$113*M575))*5,
IF(AND(I575=110000,R575&gt;1345.6,R575&lt;=1513.8,M575&lt;=10),('[1]Pricing Schedule'!$F$103+('[1]Pricing Schedule'!$F$105*M575))*9,
IF(AND(I575=110000,R575&gt;1345.6,R575&lt;=1513.8,M575&gt;10),('[1]Pricing Schedule'!$F$111+('[1]Pricing Schedule'!$F$113*M575))*9,
9999999999)))))))))))))))))))))))))))))))))))))))</f>
        <v>1439840</v>
      </c>
      <c r="T575" s="21">
        <f>IF(AND(I575=38000,R575&lt;=4.5,M575&gt;8),'[1]Pricing Schedule'!$J$9,
IF(AND(I575=38000,R575&lt;=4.5,M575&lt;=8),'[1]Pricing Schedule'!$J$36,
IF(AND(I575=38000,R575&gt;4.5,R575&lt;=9,M575&gt;8),'[1]Pricing Schedule'!$J$18,
IF(AND(I575=38000,R575&gt;4.5,R575&lt;=9,M575&lt;=8),'[1]Pricing Schedule'!$J$36,
IF(AND(I575=38000,R575&gt;9,R575&lt;=12.8,M575&gt;8),'[1]Pricing Schedule'!$J$27,
IF(AND(I575=38000,R575&gt;9,R575&lt;=12.8,M575&lt;=8),'[1]Pricing Schedule'!$J$36,
IF(AND(I575=38000,R575&gt;12.8,R575&lt;=22.8),'[1]Pricing Schedule'!$J$36,
IF(AND(I575=38000,R575&gt;22.8,R575&lt;=30.2),'[1]Pricing Schedule'!$J$45,
IF(AND(I575=38000,R575&gt;30.2,R575&lt;=45.9),'[1]Pricing Schedule'!$J$54,
IF(AND(I575=38000,R575&gt;45.9,R575&lt;=123.4),'[1]Pricing Schedule'!$J$97,
IF(AND(I575=38000,R575&gt;123.4,R575&lt;=168.2,M575&lt;=10),'[1]Pricing Schedule'!$J$105,
IF(AND(I575=38000,R575&gt;123.4,R575&lt;=168.2,M575&gt;10),'[1]Pricing Schedule'!$J$113,
IF(AND(I575=38000,R575&gt;168.2,R575&lt;=336.4,M575&lt;=10),('[1]Pricing Schedule'!$J$105),
IF(AND(I575=38000,R575&gt;168.2,R575&lt;=336.4,M575&gt;10),('[1]Pricing Schedule'!$J$113),
IF(AND(I575=38000,R575&gt;336.4,R575&lt;=504.6,M575&lt;=10),('[1]Pricing Schedule'!$J$105),
IF(AND(I575=38000,R575&gt;336.4,R575&lt;=504.6,M575&gt;10),('[1]Pricing Schedule'!$J$113),
IF(AND(I575=38000,R575&gt;504.6,R575&lt;=672.8,M575&lt;=10),('[1]Pricing Schedule'!$J$105),
IF(AND(I575=38000,R575&gt;504.6,R575&lt;=672.8,M575&gt;10),('[1]Pricing Schedule'!$J$113),
IF(AND(I575=110000,R575&lt;=12.8,M575&gt;2),'[1]Pricing Schedule'!$J$63,
IF(AND(I575=110000,R575&lt;=12.8,M575&lt;=2),'[1]Pricing Schedule'!$J$97,
IF(AND(I575=110000,R575&gt;12.8,R575&lt;=22.8,M575&gt;3),'[1]Pricing Schedule'!$J$72,
IF(AND(I575=110000,R575&gt;12.8,R575&lt;=22.8,M575&lt;=3),'[1]Pricing Schedule'!$J$97,
IF(AND(I575=110000,R575&gt;22.8,R575&lt;=30.2),'[1]Pricing Schedule'!$J$81,
IF(AND(I575=110000,R575&gt;30.2,R575&lt;=45.9),'[1]Pricing Schedule'!$J$90,
IF(AND(I575=110000,R575&gt;45.9,R575&lt;=123.4),'[1]Pricing Schedule'!$J$97,
IF(AND(I575=110000,R575&gt;123.4,R575&lt;=168.2,M575&lt;=10),'[1]Pricing Schedule'!$J$105,
IF(AND(I575=110000,R575&gt;123.4,R575&lt;=168.2,M575&gt;10),'[1]Pricing Schedule'!$J$113,
IF(AND(I575=110000,R575&gt;168.2,R575&lt;=336.2,M575&lt;=10),('[1]Pricing Schedule'!$J$105),
IF(AND(I575=110000,R575&gt;168.2,R575&lt;=336.2,M575&gt;10),('[1]Pricing Schedule'!$J$113),
IF(AND(I575=110000,R575&gt;336.4,R575&lt;=504.6,M575&lt;=10),('[1]Pricing Schedule'!$J$105),
IF(AND(I575=110000,R575&gt;336.4,R575&lt;=504.6,M575&gt;10),('[1]Pricing Schedule'!$J$113),
IF(AND(I575=110000,R575&gt;504.6,R575&lt;=672.8,M575&lt;=10),('[1]Pricing Schedule'!$J$105),
IF(AND(I575=110000,R575&gt;504.6,R575&lt;=672.8,M575&gt;10),('[1]Pricing Schedule'!$J$113),
IF(AND(I575=110000,R575&gt;672.8,R575&lt;=841,M575&lt;=10),('[1]Pricing Schedule'!$J$105),
IF(AND(I575=110000,R575&gt;672.8,R575&lt;=841,M575&gt;10),('[1]Pricing Schedule'!$J$113),
IF(AND(I575=110000,R575&gt;1682,R575&lt;=1850.2,M575&lt;=10),('[1]Pricing Schedule'!$J$105),
IF(AND(I575=110000,R575&gt;1682,R575&lt;=1850.2,M575&gt;10),('[1]Pricing Schedule'!$J$113),
IF(AND(I575=110000,R575&gt;2018.4,R575&lt;=2186.6,M575&lt;=10),('[1]Pricing Schedule'!$J$105),
IF(AND(I575=110000,R575&gt;2018.4,R575&lt;=2186.6,M575&gt;10),('[1]Pricing Schedule'!$J$113),999999999)))))))))))))))))))))))))))))))))))))))</f>
        <v>1</v>
      </c>
      <c r="U575" s="40">
        <f t="shared" si="54"/>
        <v>342819.04761904763</v>
      </c>
      <c r="V575" s="41">
        <f t="shared" si="55"/>
        <v>2.9169907767529724</v>
      </c>
      <c r="Y575" s="23">
        <v>273</v>
      </c>
      <c r="Z575" s="23">
        <v>687</v>
      </c>
      <c r="AR575" s="35"/>
    </row>
    <row r="576" spans="1:44">
      <c r="A576" s="23">
        <v>576</v>
      </c>
      <c r="B576" s="23">
        <v>576</v>
      </c>
      <c r="C576" s="23" t="s">
        <v>999</v>
      </c>
      <c r="D576" s="23" t="s">
        <v>121</v>
      </c>
      <c r="E576" s="23" t="s">
        <v>121</v>
      </c>
      <c r="F576" s="23" t="s">
        <v>125</v>
      </c>
      <c r="G576" s="23" t="s">
        <v>126</v>
      </c>
      <c r="H576" s="23" t="s">
        <v>113</v>
      </c>
      <c r="I576" s="13">
        <v>38000</v>
      </c>
      <c r="J576" s="13">
        <v>38000</v>
      </c>
      <c r="K576" s="23" t="s">
        <v>119</v>
      </c>
      <c r="L576" s="24">
        <v>5.1870000000000003</v>
      </c>
      <c r="M576" s="37">
        <f t="shared" si="50"/>
        <v>6</v>
      </c>
      <c r="N576" s="24">
        <v>0.45100000000000001</v>
      </c>
      <c r="O576" s="13">
        <v>2</v>
      </c>
      <c r="P576" s="36">
        <f t="shared" si="51"/>
        <v>0.45100000000000001</v>
      </c>
      <c r="Q576" s="38">
        <f t="shared" si="52"/>
        <v>4.2</v>
      </c>
      <c r="R576" s="37">
        <f t="shared" si="53"/>
        <v>4.2</v>
      </c>
      <c r="S576" s="39">
        <f>IF(AND(I576=38000,R576&lt;=4.5,M576&gt;8),'[1]Pricing Schedule'!$F$8+('[1]Pricing Schedule'!$F$9*M576),
IF(AND(I576=38000,R576&lt;=4.5,M576&lt;=8),'[1]Pricing Schedule'!$F$34+('[1]Pricing Schedule'!$F$36*M576),
IF(AND(I576=38000,R576&gt;4.5,R576&lt;=9,M576&gt;8),'[1]Pricing Schedule'!$F$17+('[1]Pricing Schedule'!$F$18*M576),
IF(AND(I576=38000,R576&gt;4.5,R576&lt;=9,M576&lt;=8),'[1]Pricing Schedule'!$F$34+('[1]Pricing Schedule'!$F$36*M576),
IF(AND(I576=38000,R576&gt;9,R576&lt;=12.8,M576&gt;8),'[1]Pricing Schedule'!$F$26+('[1]Pricing Schedule'!$F$27*M576),
IF(AND(I576=38000,R576&gt;9,R576&lt;=12.8,M576&lt;=8),'[1]Pricing Schedule'!$F$34+('[1]Pricing Schedule'!$F$36*M576),
IF(AND(I576=38000,R576&gt;12.8,R576&lt;=22.8),'[1]Pricing Schedule'!$F$34+('[1]Pricing Schedule'!$F$36*M576),
IF(AND(I576=38000,R576&gt;22.8,R576&lt;=30.2),'[1]Pricing Schedule'!$F$43+('[1]Pricing Schedule'!$F$45*M576),
IF(AND(I576=38000,R576&gt;30.2,R576&lt;=45.9),'[1]Pricing Schedule'!$F$52+('[1]Pricing Schedule'!$F$54*M576),
IF(AND(I576=38000,R576&gt;45.9,R576&lt;=123.4),'[1]Pricing Schedule'!$F$96+('[1]Pricing Schedule'!$F$97*M576),
IF(AND(I576=38000,R576&gt;123.4,R576&lt;=168.2,M576&lt;=10),'[1]Pricing Schedule'!$F$103+('[1]Pricing Schedule'!$F$105*M576),
IF(AND(I576=38000,R576&gt;123.4,R576&lt;=168.2,M576&gt;10),'[1]Pricing Schedule'!$F$111+('[1]Pricing Schedule'!$F$113*M576),
IF(AND(I576=38000,R576&gt;157.4,R576&lt;=336.4,M576&lt;=10),('[1]Pricing Schedule'!$F$103+('[1]Pricing Schedule'!$F$105*M576))*2,
IF(AND(I576=38000,R576&gt;157.4,R576&lt;=336.4,M576&gt;10),('[1]Pricing Schedule'!$F$111+('[1]Pricing Schedule'!$F$113*M576))*2,
IF(AND(I576=38000,R576&gt;314.8,R576&lt;=504.6,M576&lt;=10),('[1]Pricing Schedule'!$F$103+('[1]Pricing Schedule'!$F$105*M576))*3,
IF(AND(I576=38000,R576&gt;314.8,R576&lt;=504.6,M576&gt;10),('[1]Pricing Schedule'!$F$111+('[1]Pricing Schedule'!$F$113*M576))*3,
IF(AND(I576=38000,R576&gt;472.2,R576&lt;=672.8,M576&lt;=10),('[1]Pricing Schedule'!$F$103+('[1]Pricing Schedule'!$F$105*M576))*4,
IF(AND(I576=38000,R576&gt;472.2,R576&lt;=672.8,M576&gt;10),('[1]Pricing Schedule'!$F$111+('[1]Pricing Schedule'!$F$113*M576))*4,
IF(AND(I576=110000,R576&lt;=12.8,M576&gt;2),'[1]Pricing Schedule'!$F$62+('[1]Pricing Schedule'!$F$63*M576),
IF(AND(I576=110000,R576&lt;=12.8,M576&lt;=2),'[1]Pricing Schedule'!$F$96+('[1]Pricing Schedule'!$F$97*M576),
IF(AND(I576=110000,R576&gt;12.8,R576&lt;=22.8,M576&gt;3),'[1]Pricing Schedule'!$F$71+('[1]Pricing Schedule'!$F$72*M576),
IF(AND(I576=110000,R576&gt;12.8,R576&lt;=22.8,M576&lt;=3),'[1]Pricing Schedule'!$F$96+('[1]Pricing Schedule'!$F$97*M576),
IF(AND(I576=110000,R576&gt;22.8,R576&lt;=30.2),'[1]Pricing Schedule'!$F$80+('[1]Pricing Schedule'!$F$81*M576),
IF(AND(I576=110000,R576&gt;30.2,R576&lt;=45.9),'[1]Pricing Schedule'!$F$89+('[1]Pricing Schedule'!$F$90*M576),
IF(AND(I576=110000,R576&gt;45.9,R576&lt;=123.4),'[1]Pricing Schedule'!$F$96+('[1]Pricing Schedule'!$F$97*M576),
IF(AND(I576=110000,R576&gt;123.4,R576&lt;=168.2,M576&lt;=10),'[1]Pricing Schedule'!$F$103+('[1]Pricing Schedule'!$F$105*M576),
IF(AND(I576=110000,R576&gt;123.4,R576&lt;=168.2,M576&gt;10),'[1]Pricing Schedule'!$F$111+('[1]Pricing Schedule'!$F$113*M576),
IF(AND(I576=110000,R576&gt;168.2,R576&lt;=336.4,M576&lt;=10),('[1]Pricing Schedule'!$F$103+('[1]Pricing Schedule'!$F$105*M576))*2,
IF(AND(I576=110000,R576&gt;168.2,R576&lt;=336.4,M576&gt;10),('[1]Pricing Schedule'!$F$111+('[1]Pricing Schedule'!$F$113*M576))*2,
IF(AND(I576=110000,R576&gt;336.4,R576&lt;=504.6,M576&lt;=10),('[1]Pricing Schedule'!$F$103+('[1]Pricing Schedule'!$F$105*M576))*3,
IF(AND(I576=110000,R576&gt;336.4,R576&lt;=504.6,M576&gt;10),('[1]Pricing Schedule'!$F$111+('[1]Pricing Schedule'!$F$113*M576))*3,
IF(AND(I576=110000,R576&gt;504.6,R576&lt;=672.8,M576&lt;=10),('[1]Pricing Schedule'!$F$103+('[1]Pricing Schedule'!$F$105*M576))*4,
IF(AND(I576=110000,R576&gt;504.6,R576&lt;=672.8,M576&gt;10),('[1]Pricing Schedule'!$F$111+('[1]Pricing Schedule'!$F$113*M576))*4,
IF(AND(I576=110000,R576&gt;672.8,R576&lt;=841,M576&lt;=10),('[1]Pricing Schedule'!$F$103+('[1]Pricing Schedule'!$F$105*M576))*5,
IF(AND(I576=110000,R576&gt;672.8,R576&lt;=841,M576&gt;10),('[1]Pricing Schedule'!$F$111+('[1]Pricing Schedule'!$F$113*M576))*5,
IF(AND(I576=110000,R576&gt;672.8,R576&lt;=841,M576&lt;=10),('[1]Pricing Schedule'!$F$103+('[1]Pricing Schedule'!$F$105*M576))*5,
IF(AND(I576=110000,R576&gt;672.8,R576&lt;=841,M576&gt;10),('[1]Pricing Schedule'!$F$111+('[1]Pricing Schedule'!$F$113*M576))*5,
IF(AND(I576=110000,R576&gt;1345.6,R576&lt;=1513.8,M576&lt;=10),('[1]Pricing Schedule'!$F$103+('[1]Pricing Schedule'!$F$105*M576))*9,
IF(AND(I576=110000,R576&gt;1345.6,R576&lt;=1513.8,M576&gt;10),('[1]Pricing Schedule'!$F$111+('[1]Pricing Schedule'!$F$113*M576))*9,
9999999999)))))))))))))))))))))))))))))))))))))))</f>
        <v>769410</v>
      </c>
      <c r="T576" s="21">
        <f>IF(AND(I576=38000,R576&lt;=4.5,M576&gt;8),'[1]Pricing Schedule'!$J$9,
IF(AND(I576=38000,R576&lt;=4.5,M576&lt;=8),'[1]Pricing Schedule'!$J$36,
IF(AND(I576=38000,R576&gt;4.5,R576&lt;=9,M576&gt;8),'[1]Pricing Schedule'!$J$18,
IF(AND(I576=38000,R576&gt;4.5,R576&lt;=9,M576&lt;=8),'[1]Pricing Schedule'!$J$36,
IF(AND(I576=38000,R576&gt;9,R576&lt;=12.8,M576&gt;8),'[1]Pricing Schedule'!$J$27,
IF(AND(I576=38000,R576&gt;9,R576&lt;=12.8,M576&lt;=8),'[1]Pricing Schedule'!$J$36,
IF(AND(I576=38000,R576&gt;12.8,R576&lt;=22.8),'[1]Pricing Schedule'!$J$36,
IF(AND(I576=38000,R576&gt;22.8,R576&lt;=30.2),'[1]Pricing Schedule'!$J$45,
IF(AND(I576=38000,R576&gt;30.2,R576&lt;=45.9),'[1]Pricing Schedule'!$J$54,
IF(AND(I576=38000,R576&gt;45.9,R576&lt;=123.4),'[1]Pricing Schedule'!$J$97,
IF(AND(I576=38000,R576&gt;123.4,R576&lt;=168.2,M576&lt;=10),'[1]Pricing Schedule'!$J$105,
IF(AND(I576=38000,R576&gt;123.4,R576&lt;=168.2,M576&gt;10),'[1]Pricing Schedule'!$J$113,
IF(AND(I576=38000,R576&gt;168.2,R576&lt;=336.4,M576&lt;=10),('[1]Pricing Schedule'!$J$105),
IF(AND(I576=38000,R576&gt;168.2,R576&lt;=336.4,M576&gt;10),('[1]Pricing Schedule'!$J$113),
IF(AND(I576=38000,R576&gt;336.4,R576&lt;=504.6,M576&lt;=10),('[1]Pricing Schedule'!$J$105),
IF(AND(I576=38000,R576&gt;336.4,R576&lt;=504.6,M576&gt;10),('[1]Pricing Schedule'!$J$113),
IF(AND(I576=38000,R576&gt;504.6,R576&lt;=672.8,M576&lt;=10),('[1]Pricing Schedule'!$J$105),
IF(AND(I576=38000,R576&gt;504.6,R576&lt;=672.8,M576&gt;10),('[1]Pricing Schedule'!$J$113),
IF(AND(I576=110000,R576&lt;=12.8,M576&gt;2),'[1]Pricing Schedule'!$J$63,
IF(AND(I576=110000,R576&lt;=12.8,M576&lt;=2),'[1]Pricing Schedule'!$J$97,
IF(AND(I576=110000,R576&gt;12.8,R576&lt;=22.8,M576&gt;3),'[1]Pricing Schedule'!$J$72,
IF(AND(I576=110000,R576&gt;12.8,R576&lt;=22.8,M576&lt;=3),'[1]Pricing Schedule'!$J$97,
IF(AND(I576=110000,R576&gt;22.8,R576&lt;=30.2),'[1]Pricing Schedule'!$J$81,
IF(AND(I576=110000,R576&gt;30.2,R576&lt;=45.9),'[1]Pricing Schedule'!$J$90,
IF(AND(I576=110000,R576&gt;45.9,R576&lt;=123.4),'[1]Pricing Schedule'!$J$97,
IF(AND(I576=110000,R576&gt;123.4,R576&lt;=168.2,M576&lt;=10),'[1]Pricing Schedule'!$J$105,
IF(AND(I576=110000,R576&gt;123.4,R576&lt;=168.2,M576&gt;10),'[1]Pricing Schedule'!$J$113,
IF(AND(I576=110000,R576&gt;168.2,R576&lt;=336.2,M576&lt;=10),('[1]Pricing Schedule'!$J$105),
IF(AND(I576=110000,R576&gt;168.2,R576&lt;=336.2,M576&gt;10),('[1]Pricing Schedule'!$J$113),
IF(AND(I576=110000,R576&gt;336.4,R576&lt;=504.6,M576&lt;=10),('[1]Pricing Schedule'!$J$105),
IF(AND(I576=110000,R576&gt;336.4,R576&lt;=504.6,M576&gt;10),('[1]Pricing Schedule'!$J$113),
IF(AND(I576=110000,R576&gt;504.6,R576&lt;=672.8,M576&lt;=10),('[1]Pricing Schedule'!$J$105),
IF(AND(I576=110000,R576&gt;504.6,R576&lt;=672.8,M576&gt;10),('[1]Pricing Schedule'!$J$113),
IF(AND(I576=110000,R576&gt;672.8,R576&lt;=841,M576&lt;=10),('[1]Pricing Schedule'!$J$105),
IF(AND(I576=110000,R576&gt;672.8,R576&lt;=841,M576&gt;10),('[1]Pricing Schedule'!$J$113),
IF(AND(I576=110000,R576&gt;1682,R576&lt;=1850.2,M576&lt;=10),('[1]Pricing Schedule'!$J$105),
IF(AND(I576=110000,R576&gt;1682,R576&lt;=1850.2,M576&gt;10),('[1]Pricing Schedule'!$J$113),
IF(AND(I576=110000,R576&gt;2018.4,R576&lt;=2186.6,M576&lt;=10),('[1]Pricing Schedule'!$J$105),
IF(AND(I576=110000,R576&gt;2018.4,R576&lt;=2186.6,M576&gt;10),('[1]Pricing Schedule'!$J$113),999999999)))))))))))))))))))))))))))))))))))))))</f>
        <v>4</v>
      </c>
      <c r="U576" s="40">
        <f t="shared" si="54"/>
        <v>183192.85714285713</v>
      </c>
      <c r="V576" s="41">
        <f t="shared" si="55"/>
        <v>5.4587281163488903</v>
      </c>
      <c r="Y576" s="23">
        <v>304</v>
      </c>
      <c r="Z576" s="23">
        <v>138</v>
      </c>
      <c r="AR576" s="35"/>
    </row>
    <row r="577" spans="1:44">
      <c r="A577" s="23">
        <v>577</v>
      </c>
      <c r="B577" s="23">
        <v>577</v>
      </c>
      <c r="C577" s="23" t="s">
        <v>1000</v>
      </c>
      <c r="D577" s="23" t="s">
        <v>121</v>
      </c>
      <c r="E577" s="23" t="s">
        <v>121</v>
      </c>
      <c r="F577" s="23" t="s">
        <v>128</v>
      </c>
      <c r="G577" s="23" t="s">
        <v>129</v>
      </c>
      <c r="H577" s="23" t="s">
        <v>113</v>
      </c>
      <c r="I577" s="13">
        <v>38000</v>
      </c>
      <c r="J577" s="23" t="s">
        <v>119</v>
      </c>
      <c r="K577" s="13">
        <v>38000</v>
      </c>
      <c r="L577" s="24">
        <v>6.5</v>
      </c>
      <c r="M577" s="37">
        <f t="shared" si="50"/>
        <v>7</v>
      </c>
      <c r="N577" s="24">
        <v>0.41</v>
      </c>
      <c r="O577" s="13">
        <v>2</v>
      </c>
      <c r="P577" s="36">
        <f t="shared" si="51"/>
        <v>0.41</v>
      </c>
      <c r="Q577" s="38">
        <f t="shared" si="52"/>
        <v>4.2</v>
      </c>
      <c r="R577" s="37">
        <f t="shared" si="53"/>
        <v>4.2</v>
      </c>
      <c r="S577" s="39">
        <f>IF(AND(I577=38000,R577&lt;=4.5,M577&gt;8),'[1]Pricing Schedule'!$F$8+('[1]Pricing Schedule'!$F$9*M577),
IF(AND(I577=38000,R577&lt;=4.5,M577&lt;=8),'[1]Pricing Schedule'!$F$34+('[1]Pricing Schedule'!$F$36*M577),
IF(AND(I577=38000,R577&gt;4.5,R577&lt;=9,M577&gt;8),'[1]Pricing Schedule'!$F$17+('[1]Pricing Schedule'!$F$18*M577),
IF(AND(I577=38000,R577&gt;4.5,R577&lt;=9,M577&lt;=8),'[1]Pricing Schedule'!$F$34+('[1]Pricing Schedule'!$F$36*M577),
IF(AND(I577=38000,R577&gt;9,R577&lt;=12.8,M577&gt;8),'[1]Pricing Schedule'!$F$26+('[1]Pricing Schedule'!$F$27*M577),
IF(AND(I577=38000,R577&gt;9,R577&lt;=12.8,M577&lt;=8),'[1]Pricing Schedule'!$F$34+('[1]Pricing Schedule'!$F$36*M577),
IF(AND(I577=38000,R577&gt;12.8,R577&lt;=22.8),'[1]Pricing Schedule'!$F$34+('[1]Pricing Schedule'!$F$36*M577),
IF(AND(I577=38000,R577&gt;22.8,R577&lt;=30.2),'[1]Pricing Schedule'!$F$43+('[1]Pricing Schedule'!$F$45*M577),
IF(AND(I577=38000,R577&gt;30.2,R577&lt;=45.9),'[1]Pricing Schedule'!$F$52+('[1]Pricing Schedule'!$F$54*M577),
IF(AND(I577=38000,R577&gt;45.9,R577&lt;=123.4),'[1]Pricing Schedule'!$F$96+('[1]Pricing Schedule'!$F$97*M577),
IF(AND(I577=38000,R577&gt;123.4,R577&lt;=168.2,M577&lt;=10),'[1]Pricing Schedule'!$F$103+('[1]Pricing Schedule'!$F$105*M577),
IF(AND(I577=38000,R577&gt;123.4,R577&lt;=168.2,M577&gt;10),'[1]Pricing Schedule'!$F$111+('[1]Pricing Schedule'!$F$113*M577),
IF(AND(I577=38000,R577&gt;157.4,R577&lt;=336.4,M577&lt;=10),('[1]Pricing Schedule'!$F$103+('[1]Pricing Schedule'!$F$105*M577))*2,
IF(AND(I577=38000,R577&gt;157.4,R577&lt;=336.4,M577&gt;10),('[1]Pricing Schedule'!$F$111+('[1]Pricing Schedule'!$F$113*M577))*2,
IF(AND(I577=38000,R577&gt;314.8,R577&lt;=504.6,M577&lt;=10),('[1]Pricing Schedule'!$F$103+('[1]Pricing Schedule'!$F$105*M577))*3,
IF(AND(I577=38000,R577&gt;314.8,R577&lt;=504.6,M577&gt;10),('[1]Pricing Schedule'!$F$111+('[1]Pricing Schedule'!$F$113*M577))*3,
IF(AND(I577=38000,R577&gt;472.2,R577&lt;=672.8,M577&lt;=10),('[1]Pricing Schedule'!$F$103+('[1]Pricing Schedule'!$F$105*M577))*4,
IF(AND(I577=38000,R577&gt;472.2,R577&lt;=672.8,M577&gt;10),('[1]Pricing Schedule'!$F$111+('[1]Pricing Schedule'!$F$113*M577))*4,
IF(AND(I577=110000,R577&lt;=12.8,M577&gt;2),'[1]Pricing Schedule'!$F$62+('[1]Pricing Schedule'!$F$63*M577),
IF(AND(I577=110000,R577&lt;=12.8,M577&lt;=2),'[1]Pricing Schedule'!$F$96+('[1]Pricing Schedule'!$F$97*M577),
IF(AND(I577=110000,R577&gt;12.8,R577&lt;=22.8,M577&gt;3),'[1]Pricing Schedule'!$F$71+('[1]Pricing Schedule'!$F$72*M577),
IF(AND(I577=110000,R577&gt;12.8,R577&lt;=22.8,M577&lt;=3),'[1]Pricing Schedule'!$F$96+('[1]Pricing Schedule'!$F$97*M577),
IF(AND(I577=110000,R577&gt;22.8,R577&lt;=30.2),'[1]Pricing Schedule'!$F$80+('[1]Pricing Schedule'!$F$81*M577),
IF(AND(I577=110000,R577&gt;30.2,R577&lt;=45.9),'[1]Pricing Schedule'!$F$89+('[1]Pricing Schedule'!$F$90*M577),
IF(AND(I577=110000,R577&gt;45.9,R577&lt;=123.4),'[1]Pricing Schedule'!$F$96+('[1]Pricing Schedule'!$F$97*M577),
IF(AND(I577=110000,R577&gt;123.4,R577&lt;=168.2,M577&lt;=10),'[1]Pricing Schedule'!$F$103+('[1]Pricing Schedule'!$F$105*M577),
IF(AND(I577=110000,R577&gt;123.4,R577&lt;=168.2,M577&gt;10),'[1]Pricing Schedule'!$F$111+('[1]Pricing Schedule'!$F$113*M577),
IF(AND(I577=110000,R577&gt;168.2,R577&lt;=336.4,M577&lt;=10),('[1]Pricing Schedule'!$F$103+('[1]Pricing Schedule'!$F$105*M577))*2,
IF(AND(I577=110000,R577&gt;168.2,R577&lt;=336.4,M577&gt;10),('[1]Pricing Schedule'!$F$111+('[1]Pricing Schedule'!$F$113*M577))*2,
IF(AND(I577=110000,R577&gt;336.4,R577&lt;=504.6,M577&lt;=10),('[1]Pricing Schedule'!$F$103+('[1]Pricing Schedule'!$F$105*M577))*3,
IF(AND(I577=110000,R577&gt;336.4,R577&lt;=504.6,M577&gt;10),('[1]Pricing Schedule'!$F$111+('[1]Pricing Schedule'!$F$113*M577))*3,
IF(AND(I577=110000,R577&gt;504.6,R577&lt;=672.8,M577&lt;=10),('[1]Pricing Schedule'!$F$103+('[1]Pricing Schedule'!$F$105*M577))*4,
IF(AND(I577=110000,R577&gt;504.6,R577&lt;=672.8,M577&gt;10),('[1]Pricing Schedule'!$F$111+('[1]Pricing Schedule'!$F$113*M577))*4,
IF(AND(I577=110000,R577&gt;672.8,R577&lt;=841,M577&lt;=10),('[1]Pricing Schedule'!$F$103+('[1]Pricing Schedule'!$F$105*M577))*5,
IF(AND(I577=110000,R577&gt;672.8,R577&lt;=841,M577&gt;10),('[1]Pricing Schedule'!$F$111+('[1]Pricing Schedule'!$F$113*M577))*5,
IF(AND(I577=110000,R577&gt;672.8,R577&lt;=841,M577&lt;=10),('[1]Pricing Schedule'!$F$103+('[1]Pricing Schedule'!$F$105*M577))*5,
IF(AND(I577=110000,R577&gt;672.8,R577&lt;=841,M577&gt;10),('[1]Pricing Schedule'!$F$111+('[1]Pricing Schedule'!$F$113*M577))*5,
IF(AND(I577=110000,R577&gt;1345.6,R577&lt;=1513.8,M577&lt;=10),('[1]Pricing Schedule'!$F$103+('[1]Pricing Schedule'!$F$105*M577))*9,
IF(AND(I577=110000,R577&gt;1345.6,R577&lt;=1513.8,M577&gt;10),('[1]Pricing Schedule'!$F$111+('[1]Pricing Schedule'!$F$113*M577))*9,
9999999999)))))))))))))))))))))))))))))))))))))))</f>
        <v>839680</v>
      </c>
      <c r="T577" s="21">
        <f>IF(AND(I577=38000,R577&lt;=4.5,M577&gt;8),'[1]Pricing Schedule'!$J$9,
IF(AND(I577=38000,R577&lt;=4.5,M577&lt;=8),'[1]Pricing Schedule'!$J$36,
IF(AND(I577=38000,R577&gt;4.5,R577&lt;=9,M577&gt;8),'[1]Pricing Schedule'!$J$18,
IF(AND(I577=38000,R577&gt;4.5,R577&lt;=9,M577&lt;=8),'[1]Pricing Schedule'!$J$36,
IF(AND(I577=38000,R577&gt;9,R577&lt;=12.8,M577&gt;8),'[1]Pricing Schedule'!$J$27,
IF(AND(I577=38000,R577&gt;9,R577&lt;=12.8,M577&lt;=8),'[1]Pricing Schedule'!$J$36,
IF(AND(I577=38000,R577&gt;12.8,R577&lt;=22.8),'[1]Pricing Schedule'!$J$36,
IF(AND(I577=38000,R577&gt;22.8,R577&lt;=30.2),'[1]Pricing Schedule'!$J$45,
IF(AND(I577=38000,R577&gt;30.2,R577&lt;=45.9),'[1]Pricing Schedule'!$J$54,
IF(AND(I577=38000,R577&gt;45.9,R577&lt;=123.4),'[1]Pricing Schedule'!$J$97,
IF(AND(I577=38000,R577&gt;123.4,R577&lt;=168.2,M577&lt;=10),'[1]Pricing Schedule'!$J$105,
IF(AND(I577=38000,R577&gt;123.4,R577&lt;=168.2,M577&gt;10),'[1]Pricing Schedule'!$J$113,
IF(AND(I577=38000,R577&gt;168.2,R577&lt;=336.4,M577&lt;=10),('[1]Pricing Schedule'!$J$105),
IF(AND(I577=38000,R577&gt;168.2,R577&lt;=336.4,M577&gt;10),('[1]Pricing Schedule'!$J$113),
IF(AND(I577=38000,R577&gt;336.4,R577&lt;=504.6,M577&lt;=10),('[1]Pricing Schedule'!$J$105),
IF(AND(I577=38000,R577&gt;336.4,R577&lt;=504.6,M577&gt;10),('[1]Pricing Schedule'!$J$113),
IF(AND(I577=38000,R577&gt;504.6,R577&lt;=672.8,M577&lt;=10),('[1]Pricing Schedule'!$J$105),
IF(AND(I577=38000,R577&gt;504.6,R577&lt;=672.8,M577&gt;10),('[1]Pricing Schedule'!$J$113),
IF(AND(I577=110000,R577&lt;=12.8,M577&gt;2),'[1]Pricing Schedule'!$J$63,
IF(AND(I577=110000,R577&lt;=12.8,M577&lt;=2),'[1]Pricing Schedule'!$J$97,
IF(AND(I577=110000,R577&gt;12.8,R577&lt;=22.8,M577&gt;3),'[1]Pricing Schedule'!$J$72,
IF(AND(I577=110000,R577&gt;12.8,R577&lt;=22.8,M577&lt;=3),'[1]Pricing Schedule'!$J$97,
IF(AND(I577=110000,R577&gt;22.8,R577&lt;=30.2),'[1]Pricing Schedule'!$J$81,
IF(AND(I577=110000,R577&gt;30.2,R577&lt;=45.9),'[1]Pricing Schedule'!$J$90,
IF(AND(I577=110000,R577&gt;45.9,R577&lt;=123.4),'[1]Pricing Schedule'!$J$97,
IF(AND(I577=110000,R577&gt;123.4,R577&lt;=168.2,M577&lt;=10),'[1]Pricing Schedule'!$J$105,
IF(AND(I577=110000,R577&gt;123.4,R577&lt;=168.2,M577&gt;10),'[1]Pricing Schedule'!$J$113,
IF(AND(I577=110000,R577&gt;168.2,R577&lt;=336.2,M577&lt;=10),('[1]Pricing Schedule'!$J$105),
IF(AND(I577=110000,R577&gt;168.2,R577&lt;=336.2,M577&gt;10),('[1]Pricing Schedule'!$J$113),
IF(AND(I577=110000,R577&gt;336.4,R577&lt;=504.6,M577&lt;=10),('[1]Pricing Schedule'!$J$105),
IF(AND(I577=110000,R577&gt;336.4,R577&lt;=504.6,M577&gt;10),('[1]Pricing Schedule'!$J$113),
IF(AND(I577=110000,R577&gt;504.6,R577&lt;=672.8,M577&lt;=10),('[1]Pricing Schedule'!$J$105),
IF(AND(I577=110000,R577&gt;504.6,R577&lt;=672.8,M577&gt;10),('[1]Pricing Schedule'!$J$113),
IF(AND(I577=110000,R577&gt;672.8,R577&lt;=841,M577&lt;=10),('[1]Pricing Schedule'!$J$105),
IF(AND(I577=110000,R577&gt;672.8,R577&lt;=841,M577&gt;10),('[1]Pricing Schedule'!$J$113),
IF(AND(I577=110000,R577&gt;1682,R577&lt;=1850.2,M577&lt;=10),('[1]Pricing Schedule'!$J$105),
IF(AND(I577=110000,R577&gt;1682,R577&lt;=1850.2,M577&gt;10),('[1]Pricing Schedule'!$J$113),
IF(AND(I577=110000,R577&gt;2018.4,R577&lt;=2186.6,M577&lt;=10),('[1]Pricing Schedule'!$J$105),
IF(AND(I577=110000,R577&gt;2018.4,R577&lt;=2186.6,M577&gt;10),('[1]Pricing Schedule'!$J$113),999999999)))))))))))))))))))))))))))))))))))))))</f>
        <v>4</v>
      </c>
      <c r="U577" s="40">
        <f t="shared" si="54"/>
        <v>199923.80952380953</v>
      </c>
      <c r="V577" s="41">
        <f t="shared" si="55"/>
        <v>5.0019054878048781</v>
      </c>
      <c r="Y577" s="23">
        <v>69</v>
      </c>
      <c r="Z577" s="23">
        <v>119</v>
      </c>
      <c r="AR577" s="35"/>
    </row>
    <row r="578" spans="1:44">
      <c r="A578" s="23">
        <v>578</v>
      </c>
      <c r="B578" s="23">
        <v>578</v>
      </c>
      <c r="C578" s="23" t="s">
        <v>1001</v>
      </c>
      <c r="D578" s="23" t="s">
        <v>121</v>
      </c>
      <c r="E578" s="23" t="s">
        <v>121</v>
      </c>
      <c r="F578" s="23" t="s">
        <v>128</v>
      </c>
      <c r="G578" s="23" t="s">
        <v>129</v>
      </c>
      <c r="H578" s="23" t="s">
        <v>113</v>
      </c>
      <c r="I578" s="13">
        <v>38000</v>
      </c>
      <c r="J578" s="23" t="s">
        <v>119</v>
      </c>
      <c r="K578" s="13">
        <v>38000</v>
      </c>
      <c r="L578" s="24">
        <v>3.3620000000000001</v>
      </c>
      <c r="M578" s="37">
        <f t="shared" ref="M578:M641" si="56">ROUNDUP(L578,0)</f>
        <v>4</v>
      </c>
      <c r="N578" s="24">
        <v>0.16800000000000001</v>
      </c>
      <c r="O578" s="13">
        <v>2</v>
      </c>
      <c r="P578" s="36">
        <f t="shared" ref="P578:P641" si="57">IF(AND(O578=1,N578&gt;$AJ$2),N578*$AQ$2,
IF(AND(O578=1,N578&lt;=$AJ$2),N578,
IF(AND(O578=2,N578&gt;$AJ$3),N578*$AQ$3,
IF(AND(O578=2,N578&lt;=$AJ$3),N578,
IF(AND(O578=3,N578&gt;$AJ$4),N578*$AQ$4,
IF(AND(O578=3,N578&lt;=$AJ$4),N578,99999))))))</f>
        <v>0.16800000000000001</v>
      </c>
      <c r="Q578" s="38">
        <f t="shared" ref="Q578:Q641" si="58">IF(AND(O578=1,P578&lt;$AJ$2),$AP$2,
IF(AND(O578=1,P578&gt;=$AJ$2,P578&lt;$AL$2),$AP$2*2,
IF(AND(O578=1,P578&gt;=$AL$2),((FLOOR(P578,$AK$2))/$AK$2)*$AP$2,
IF(AND(O578=2,P578&lt;$AJ$3),$AP$3,
IF(AND(O578=2,P578&gt;=$AJ$3,P578&lt;$AL$3),$AP$3*2,
IF(AND(O578=2,P578&gt;=$AL$3),((FLOOR(P578,$AK$3))/$AK$3)*$AP$3,
IF(AND(O578=3,P578&lt;$AJ$4),$AP$4,
IF(AND(O578=3,P578&gt;=$AJ$4,P578&lt;$AL$4),$AP$4*2,
IF(AND(O578=3,P578&gt;=$AL$4),((FLOOR(P578,$AK$4))/$AK$4)*$AP$4,9999999)))))))))</f>
        <v>4.2</v>
      </c>
      <c r="R578" s="37">
        <f t="shared" ref="R578:R641" si="59">Q578</f>
        <v>4.2</v>
      </c>
      <c r="S578" s="39">
        <f>IF(AND(I578=38000,R578&lt;=4.5,M578&gt;8),'[1]Pricing Schedule'!$F$8+('[1]Pricing Schedule'!$F$9*M578),
IF(AND(I578=38000,R578&lt;=4.5,M578&lt;=8),'[1]Pricing Schedule'!$F$34+('[1]Pricing Schedule'!$F$36*M578),
IF(AND(I578=38000,R578&gt;4.5,R578&lt;=9,M578&gt;8),'[1]Pricing Schedule'!$F$17+('[1]Pricing Schedule'!$F$18*M578),
IF(AND(I578=38000,R578&gt;4.5,R578&lt;=9,M578&lt;=8),'[1]Pricing Schedule'!$F$34+('[1]Pricing Schedule'!$F$36*M578),
IF(AND(I578=38000,R578&gt;9,R578&lt;=12.8,M578&gt;8),'[1]Pricing Schedule'!$F$26+('[1]Pricing Schedule'!$F$27*M578),
IF(AND(I578=38000,R578&gt;9,R578&lt;=12.8,M578&lt;=8),'[1]Pricing Schedule'!$F$34+('[1]Pricing Schedule'!$F$36*M578),
IF(AND(I578=38000,R578&gt;12.8,R578&lt;=22.8),'[1]Pricing Schedule'!$F$34+('[1]Pricing Schedule'!$F$36*M578),
IF(AND(I578=38000,R578&gt;22.8,R578&lt;=30.2),'[1]Pricing Schedule'!$F$43+('[1]Pricing Schedule'!$F$45*M578),
IF(AND(I578=38000,R578&gt;30.2,R578&lt;=45.9),'[1]Pricing Schedule'!$F$52+('[1]Pricing Schedule'!$F$54*M578),
IF(AND(I578=38000,R578&gt;45.9,R578&lt;=123.4),'[1]Pricing Schedule'!$F$96+('[1]Pricing Schedule'!$F$97*M578),
IF(AND(I578=38000,R578&gt;123.4,R578&lt;=168.2,M578&lt;=10),'[1]Pricing Schedule'!$F$103+('[1]Pricing Schedule'!$F$105*M578),
IF(AND(I578=38000,R578&gt;123.4,R578&lt;=168.2,M578&gt;10),'[1]Pricing Schedule'!$F$111+('[1]Pricing Schedule'!$F$113*M578),
IF(AND(I578=38000,R578&gt;157.4,R578&lt;=336.4,M578&lt;=10),('[1]Pricing Schedule'!$F$103+('[1]Pricing Schedule'!$F$105*M578))*2,
IF(AND(I578=38000,R578&gt;157.4,R578&lt;=336.4,M578&gt;10),('[1]Pricing Schedule'!$F$111+('[1]Pricing Schedule'!$F$113*M578))*2,
IF(AND(I578=38000,R578&gt;314.8,R578&lt;=504.6,M578&lt;=10),('[1]Pricing Schedule'!$F$103+('[1]Pricing Schedule'!$F$105*M578))*3,
IF(AND(I578=38000,R578&gt;314.8,R578&lt;=504.6,M578&gt;10),('[1]Pricing Schedule'!$F$111+('[1]Pricing Schedule'!$F$113*M578))*3,
IF(AND(I578=38000,R578&gt;472.2,R578&lt;=672.8,M578&lt;=10),('[1]Pricing Schedule'!$F$103+('[1]Pricing Schedule'!$F$105*M578))*4,
IF(AND(I578=38000,R578&gt;472.2,R578&lt;=672.8,M578&gt;10),('[1]Pricing Schedule'!$F$111+('[1]Pricing Schedule'!$F$113*M578))*4,
IF(AND(I578=110000,R578&lt;=12.8,M578&gt;2),'[1]Pricing Schedule'!$F$62+('[1]Pricing Schedule'!$F$63*M578),
IF(AND(I578=110000,R578&lt;=12.8,M578&lt;=2),'[1]Pricing Schedule'!$F$96+('[1]Pricing Schedule'!$F$97*M578),
IF(AND(I578=110000,R578&gt;12.8,R578&lt;=22.8,M578&gt;3),'[1]Pricing Schedule'!$F$71+('[1]Pricing Schedule'!$F$72*M578),
IF(AND(I578=110000,R578&gt;12.8,R578&lt;=22.8,M578&lt;=3),'[1]Pricing Schedule'!$F$96+('[1]Pricing Schedule'!$F$97*M578),
IF(AND(I578=110000,R578&gt;22.8,R578&lt;=30.2),'[1]Pricing Schedule'!$F$80+('[1]Pricing Schedule'!$F$81*M578),
IF(AND(I578=110000,R578&gt;30.2,R578&lt;=45.9),'[1]Pricing Schedule'!$F$89+('[1]Pricing Schedule'!$F$90*M578),
IF(AND(I578=110000,R578&gt;45.9,R578&lt;=123.4),'[1]Pricing Schedule'!$F$96+('[1]Pricing Schedule'!$F$97*M578),
IF(AND(I578=110000,R578&gt;123.4,R578&lt;=168.2,M578&lt;=10),'[1]Pricing Schedule'!$F$103+('[1]Pricing Schedule'!$F$105*M578),
IF(AND(I578=110000,R578&gt;123.4,R578&lt;=168.2,M578&gt;10),'[1]Pricing Schedule'!$F$111+('[1]Pricing Schedule'!$F$113*M578),
IF(AND(I578=110000,R578&gt;168.2,R578&lt;=336.4,M578&lt;=10),('[1]Pricing Schedule'!$F$103+('[1]Pricing Schedule'!$F$105*M578))*2,
IF(AND(I578=110000,R578&gt;168.2,R578&lt;=336.4,M578&gt;10),('[1]Pricing Schedule'!$F$111+('[1]Pricing Schedule'!$F$113*M578))*2,
IF(AND(I578=110000,R578&gt;336.4,R578&lt;=504.6,M578&lt;=10),('[1]Pricing Schedule'!$F$103+('[1]Pricing Schedule'!$F$105*M578))*3,
IF(AND(I578=110000,R578&gt;336.4,R578&lt;=504.6,M578&gt;10),('[1]Pricing Schedule'!$F$111+('[1]Pricing Schedule'!$F$113*M578))*3,
IF(AND(I578=110000,R578&gt;504.6,R578&lt;=672.8,M578&lt;=10),('[1]Pricing Schedule'!$F$103+('[1]Pricing Schedule'!$F$105*M578))*4,
IF(AND(I578=110000,R578&gt;504.6,R578&lt;=672.8,M578&gt;10),('[1]Pricing Schedule'!$F$111+('[1]Pricing Schedule'!$F$113*M578))*4,
IF(AND(I578=110000,R578&gt;672.8,R578&lt;=841,M578&lt;=10),('[1]Pricing Schedule'!$F$103+('[1]Pricing Schedule'!$F$105*M578))*5,
IF(AND(I578=110000,R578&gt;672.8,R578&lt;=841,M578&gt;10),('[1]Pricing Schedule'!$F$111+('[1]Pricing Schedule'!$F$113*M578))*5,
IF(AND(I578=110000,R578&gt;672.8,R578&lt;=841,M578&lt;=10),('[1]Pricing Schedule'!$F$103+('[1]Pricing Schedule'!$F$105*M578))*5,
IF(AND(I578=110000,R578&gt;672.8,R578&lt;=841,M578&gt;10),('[1]Pricing Schedule'!$F$111+('[1]Pricing Schedule'!$F$113*M578))*5,
IF(AND(I578=110000,R578&gt;1345.6,R578&lt;=1513.8,M578&lt;=10),('[1]Pricing Schedule'!$F$103+('[1]Pricing Schedule'!$F$105*M578))*9,
IF(AND(I578=110000,R578&gt;1345.6,R578&lt;=1513.8,M578&gt;10),('[1]Pricing Schedule'!$F$111+('[1]Pricing Schedule'!$F$113*M578))*9,
9999999999)))))))))))))))))))))))))))))))))))))))</f>
        <v>628870</v>
      </c>
      <c r="T578" s="21">
        <f>IF(AND(I578=38000,R578&lt;=4.5,M578&gt;8),'[1]Pricing Schedule'!$J$9,
IF(AND(I578=38000,R578&lt;=4.5,M578&lt;=8),'[1]Pricing Schedule'!$J$36,
IF(AND(I578=38000,R578&gt;4.5,R578&lt;=9,M578&gt;8),'[1]Pricing Schedule'!$J$18,
IF(AND(I578=38000,R578&gt;4.5,R578&lt;=9,M578&lt;=8),'[1]Pricing Schedule'!$J$36,
IF(AND(I578=38000,R578&gt;9,R578&lt;=12.8,M578&gt;8),'[1]Pricing Schedule'!$J$27,
IF(AND(I578=38000,R578&gt;9,R578&lt;=12.8,M578&lt;=8),'[1]Pricing Schedule'!$J$36,
IF(AND(I578=38000,R578&gt;12.8,R578&lt;=22.8),'[1]Pricing Schedule'!$J$36,
IF(AND(I578=38000,R578&gt;22.8,R578&lt;=30.2),'[1]Pricing Schedule'!$J$45,
IF(AND(I578=38000,R578&gt;30.2,R578&lt;=45.9),'[1]Pricing Schedule'!$J$54,
IF(AND(I578=38000,R578&gt;45.9,R578&lt;=123.4),'[1]Pricing Schedule'!$J$97,
IF(AND(I578=38000,R578&gt;123.4,R578&lt;=168.2,M578&lt;=10),'[1]Pricing Schedule'!$J$105,
IF(AND(I578=38000,R578&gt;123.4,R578&lt;=168.2,M578&gt;10),'[1]Pricing Schedule'!$J$113,
IF(AND(I578=38000,R578&gt;168.2,R578&lt;=336.4,M578&lt;=10),('[1]Pricing Schedule'!$J$105),
IF(AND(I578=38000,R578&gt;168.2,R578&lt;=336.4,M578&gt;10),('[1]Pricing Schedule'!$J$113),
IF(AND(I578=38000,R578&gt;336.4,R578&lt;=504.6,M578&lt;=10),('[1]Pricing Schedule'!$J$105),
IF(AND(I578=38000,R578&gt;336.4,R578&lt;=504.6,M578&gt;10),('[1]Pricing Schedule'!$J$113),
IF(AND(I578=38000,R578&gt;504.6,R578&lt;=672.8,M578&lt;=10),('[1]Pricing Schedule'!$J$105),
IF(AND(I578=38000,R578&gt;504.6,R578&lt;=672.8,M578&gt;10),('[1]Pricing Schedule'!$J$113),
IF(AND(I578=110000,R578&lt;=12.8,M578&gt;2),'[1]Pricing Schedule'!$J$63,
IF(AND(I578=110000,R578&lt;=12.8,M578&lt;=2),'[1]Pricing Schedule'!$J$97,
IF(AND(I578=110000,R578&gt;12.8,R578&lt;=22.8,M578&gt;3),'[1]Pricing Schedule'!$J$72,
IF(AND(I578=110000,R578&gt;12.8,R578&lt;=22.8,M578&lt;=3),'[1]Pricing Schedule'!$J$97,
IF(AND(I578=110000,R578&gt;22.8,R578&lt;=30.2),'[1]Pricing Schedule'!$J$81,
IF(AND(I578=110000,R578&gt;30.2,R578&lt;=45.9),'[1]Pricing Schedule'!$J$90,
IF(AND(I578=110000,R578&gt;45.9,R578&lt;=123.4),'[1]Pricing Schedule'!$J$97,
IF(AND(I578=110000,R578&gt;123.4,R578&lt;=168.2,M578&lt;=10),'[1]Pricing Schedule'!$J$105,
IF(AND(I578=110000,R578&gt;123.4,R578&lt;=168.2,M578&gt;10),'[1]Pricing Schedule'!$J$113,
IF(AND(I578=110000,R578&gt;168.2,R578&lt;=336.2,M578&lt;=10),('[1]Pricing Schedule'!$J$105),
IF(AND(I578=110000,R578&gt;168.2,R578&lt;=336.2,M578&gt;10),('[1]Pricing Schedule'!$J$113),
IF(AND(I578=110000,R578&gt;336.4,R578&lt;=504.6,M578&lt;=10),('[1]Pricing Schedule'!$J$105),
IF(AND(I578=110000,R578&gt;336.4,R578&lt;=504.6,M578&gt;10),('[1]Pricing Schedule'!$J$113),
IF(AND(I578=110000,R578&gt;504.6,R578&lt;=672.8,M578&lt;=10),('[1]Pricing Schedule'!$J$105),
IF(AND(I578=110000,R578&gt;504.6,R578&lt;=672.8,M578&gt;10),('[1]Pricing Schedule'!$J$113),
IF(AND(I578=110000,R578&gt;672.8,R578&lt;=841,M578&lt;=10),('[1]Pricing Schedule'!$J$105),
IF(AND(I578=110000,R578&gt;672.8,R578&lt;=841,M578&gt;10),('[1]Pricing Schedule'!$J$113),
IF(AND(I578=110000,R578&gt;1682,R578&lt;=1850.2,M578&lt;=10),('[1]Pricing Schedule'!$J$105),
IF(AND(I578=110000,R578&gt;1682,R578&lt;=1850.2,M578&gt;10),('[1]Pricing Schedule'!$J$113),
IF(AND(I578=110000,R578&gt;2018.4,R578&lt;=2186.6,M578&lt;=10),('[1]Pricing Schedule'!$J$105),
IF(AND(I578=110000,R578&gt;2018.4,R578&lt;=2186.6,M578&gt;10),('[1]Pricing Schedule'!$J$113),999999999)))))))))))))))))))))))))))))))))))))))</f>
        <v>4</v>
      </c>
      <c r="U578" s="40">
        <f t="shared" ref="U578:U641" si="60">S578/R578</f>
        <v>149730.95238095237</v>
      </c>
      <c r="V578" s="41">
        <f t="shared" ref="V578:V641" si="61">(R578*1000000)/S578</f>
        <v>6.6786458250512828</v>
      </c>
      <c r="Y578" s="23">
        <v>151</v>
      </c>
      <c r="Z578" s="23">
        <v>119</v>
      </c>
      <c r="AR578" s="35"/>
    </row>
    <row r="579" spans="1:44">
      <c r="A579" s="23">
        <v>579</v>
      </c>
      <c r="B579" s="23">
        <v>579</v>
      </c>
      <c r="C579" s="23" t="s">
        <v>1002</v>
      </c>
      <c r="D579" s="23" t="s">
        <v>121</v>
      </c>
      <c r="E579" s="23" t="s">
        <v>121</v>
      </c>
      <c r="F579" s="23" t="s">
        <v>611</v>
      </c>
      <c r="G579" s="23" t="s">
        <v>612</v>
      </c>
      <c r="H579" s="23" t="s">
        <v>113</v>
      </c>
      <c r="I579" s="13">
        <v>38000</v>
      </c>
      <c r="J579" s="23" t="s">
        <v>119</v>
      </c>
      <c r="K579" s="13">
        <v>38000</v>
      </c>
      <c r="L579" s="24">
        <v>1.583</v>
      </c>
      <c r="M579" s="37">
        <f t="shared" si="56"/>
        <v>2</v>
      </c>
      <c r="N579" s="24">
        <v>0.16</v>
      </c>
      <c r="O579" s="13">
        <v>2</v>
      </c>
      <c r="P579" s="36">
        <f t="shared" si="57"/>
        <v>0.16</v>
      </c>
      <c r="Q579" s="38">
        <f t="shared" si="58"/>
        <v>4.2</v>
      </c>
      <c r="R579" s="37">
        <f t="shared" si="59"/>
        <v>4.2</v>
      </c>
      <c r="S579" s="39">
        <f>IF(AND(I579=38000,R579&lt;=4.5,M579&gt;8),'[1]Pricing Schedule'!$F$8+('[1]Pricing Schedule'!$F$9*M579),
IF(AND(I579=38000,R579&lt;=4.5,M579&lt;=8),'[1]Pricing Schedule'!$F$34+('[1]Pricing Schedule'!$F$36*M579),
IF(AND(I579=38000,R579&gt;4.5,R579&lt;=9,M579&gt;8),'[1]Pricing Schedule'!$F$17+('[1]Pricing Schedule'!$F$18*M579),
IF(AND(I579=38000,R579&gt;4.5,R579&lt;=9,M579&lt;=8),'[1]Pricing Schedule'!$F$34+('[1]Pricing Schedule'!$F$36*M579),
IF(AND(I579=38000,R579&gt;9,R579&lt;=12.8,M579&gt;8),'[1]Pricing Schedule'!$F$26+('[1]Pricing Schedule'!$F$27*M579),
IF(AND(I579=38000,R579&gt;9,R579&lt;=12.8,M579&lt;=8),'[1]Pricing Schedule'!$F$34+('[1]Pricing Schedule'!$F$36*M579),
IF(AND(I579=38000,R579&gt;12.8,R579&lt;=22.8),'[1]Pricing Schedule'!$F$34+('[1]Pricing Schedule'!$F$36*M579),
IF(AND(I579=38000,R579&gt;22.8,R579&lt;=30.2),'[1]Pricing Schedule'!$F$43+('[1]Pricing Schedule'!$F$45*M579),
IF(AND(I579=38000,R579&gt;30.2,R579&lt;=45.9),'[1]Pricing Schedule'!$F$52+('[1]Pricing Schedule'!$F$54*M579),
IF(AND(I579=38000,R579&gt;45.9,R579&lt;=123.4),'[1]Pricing Schedule'!$F$96+('[1]Pricing Schedule'!$F$97*M579),
IF(AND(I579=38000,R579&gt;123.4,R579&lt;=168.2,M579&lt;=10),'[1]Pricing Schedule'!$F$103+('[1]Pricing Schedule'!$F$105*M579),
IF(AND(I579=38000,R579&gt;123.4,R579&lt;=168.2,M579&gt;10),'[1]Pricing Schedule'!$F$111+('[1]Pricing Schedule'!$F$113*M579),
IF(AND(I579=38000,R579&gt;157.4,R579&lt;=336.4,M579&lt;=10),('[1]Pricing Schedule'!$F$103+('[1]Pricing Schedule'!$F$105*M579))*2,
IF(AND(I579=38000,R579&gt;157.4,R579&lt;=336.4,M579&gt;10),('[1]Pricing Schedule'!$F$111+('[1]Pricing Schedule'!$F$113*M579))*2,
IF(AND(I579=38000,R579&gt;314.8,R579&lt;=504.6,M579&lt;=10),('[1]Pricing Schedule'!$F$103+('[1]Pricing Schedule'!$F$105*M579))*3,
IF(AND(I579=38000,R579&gt;314.8,R579&lt;=504.6,M579&gt;10),('[1]Pricing Schedule'!$F$111+('[1]Pricing Schedule'!$F$113*M579))*3,
IF(AND(I579=38000,R579&gt;472.2,R579&lt;=672.8,M579&lt;=10),('[1]Pricing Schedule'!$F$103+('[1]Pricing Schedule'!$F$105*M579))*4,
IF(AND(I579=38000,R579&gt;472.2,R579&lt;=672.8,M579&gt;10),('[1]Pricing Schedule'!$F$111+('[1]Pricing Schedule'!$F$113*M579))*4,
IF(AND(I579=110000,R579&lt;=12.8,M579&gt;2),'[1]Pricing Schedule'!$F$62+('[1]Pricing Schedule'!$F$63*M579),
IF(AND(I579=110000,R579&lt;=12.8,M579&lt;=2),'[1]Pricing Schedule'!$F$96+('[1]Pricing Schedule'!$F$97*M579),
IF(AND(I579=110000,R579&gt;12.8,R579&lt;=22.8,M579&gt;3),'[1]Pricing Schedule'!$F$71+('[1]Pricing Schedule'!$F$72*M579),
IF(AND(I579=110000,R579&gt;12.8,R579&lt;=22.8,M579&lt;=3),'[1]Pricing Schedule'!$F$96+('[1]Pricing Schedule'!$F$97*M579),
IF(AND(I579=110000,R579&gt;22.8,R579&lt;=30.2),'[1]Pricing Schedule'!$F$80+('[1]Pricing Schedule'!$F$81*M579),
IF(AND(I579=110000,R579&gt;30.2,R579&lt;=45.9),'[1]Pricing Schedule'!$F$89+('[1]Pricing Schedule'!$F$90*M579),
IF(AND(I579=110000,R579&gt;45.9,R579&lt;=123.4),'[1]Pricing Schedule'!$F$96+('[1]Pricing Schedule'!$F$97*M579),
IF(AND(I579=110000,R579&gt;123.4,R579&lt;=168.2,M579&lt;=10),'[1]Pricing Schedule'!$F$103+('[1]Pricing Schedule'!$F$105*M579),
IF(AND(I579=110000,R579&gt;123.4,R579&lt;=168.2,M579&gt;10),'[1]Pricing Schedule'!$F$111+('[1]Pricing Schedule'!$F$113*M579),
IF(AND(I579=110000,R579&gt;168.2,R579&lt;=336.4,M579&lt;=10),('[1]Pricing Schedule'!$F$103+('[1]Pricing Schedule'!$F$105*M579))*2,
IF(AND(I579=110000,R579&gt;168.2,R579&lt;=336.4,M579&gt;10),('[1]Pricing Schedule'!$F$111+('[1]Pricing Schedule'!$F$113*M579))*2,
IF(AND(I579=110000,R579&gt;336.4,R579&lt;=504.6,M579&lt;=10),('[1]Pricing Schedule'!$F$103+('[1]Pricing Schedule'!$F$105*M579))*3,
IF(AND(I579=110000,R579&gt;336.4,R579&lt;=504.6,M579&gt;10),('[1]Pricing Schedule'!$F$111+('[1]Pricing Schedule'!$F$113*M579))*3,
IF(AND(I579=110000,R579&gt;504.6,R579&lt;=672.8,M579&lt;=10),('[1]Pricing Schedule'!$F$103+('[1]Pricing Schedule'!$F$105*M579))*4,
IF(AND(I579=110000,R579&gt;504.6,R579&lt;=672.8,M579&gt;10),('[1]Pricing Schedule'!$F$111+('[1]Pricing Schedule'!$F$113*M579))*4,
IF(AND(I579=110000,R579&gt;672.8,R579&lt;=841,M579&lt;=10),('[1]Pricing Schedule'!$F$103+('[1]Pricing Schedule'!$F$105*M579))*5,
IF(AND(I579=110000,R579&gt;672.8,R579&lt;=841,M579&gt;10),('[1]Pricing Schedule'!$F$111+('[1]Pricing Schedule'!$F$113*M579))*5,
IF(AND(I579=110000,R579&gt;672.8,R579&lt;=841,M579&lt;=10),('[1]Pricing Schedule'!$F$103+('[1]Pricing Schedule'!$F$105*M579))*5,
IF(AND(I579=110000,R579&gt;672.8,R579&lt;=841,M579&gt;10),('[1]Pricing Schedule'!$F$111+('[1]Pricing Schedule'!$F$113*M579))*5,
IF(AND(I579=110000,R579&gt;1345.6,R579&lt;=1513.8,M579&lt;=10),('[1]Pricing Schedule'!$F$103+('[1]Pricing Schedule'!$F$105*M579))*9,
IF(AND(I579=110000,R579&gt;1345.6,R579&lt;=1513.8,M579&gt;10),('[1]Pricing Schedule'!$F$111+('[1]Pricing Schedule'!$F$113*M579))*9,
9999999999)))))))))))))))))))))))))))))))))))))))</f>
        <v>488330</v>
      </c>
      <c r="T579" s="21">
        <f>IF(AND(I579=38000,R579&lt;=4.5,M579&gt;8),'[1]Pricing Schedule'!$J$9,
IF(AND(I579=38000,R579&lt;=4.5,M579&lt;=8),'[1]Pricing Schedule'!$J$36,
IF(AND(I579=38000,R579&gt;4.5,R579&lt;=9,M579&gt;8),'[1]Pricing Schedule'!$J$18,
IF(AND(I579=38000,R579&gt;4.5,R579&lt;=9,M579&lt;=8),'[1]Pricing Schedule'!$J$36,
IF(AND(I579=38000,R579&gt;9,R579&lt;=12.8,M579&gt;8),'[1]Pricing Schedule'!$J$27,
IF(AND(I579=38000,R579&gt;9,R579&lt;=12.8,M579&lt;=8),'[1]Pricing Schedule'!$J$36,
IF(AND(I579=38000,R579&gt;12.8,R579&lt;=22.8),'[1]Pricing Schedule'!$J$36,
IF(AND(I579=38000,R579&gt;22.8,R579&lt;=30.2),'[1]Pricing Schedule'!$J$45,
IF(AND(I579=38000,R579&gt;30.2,R579&lt;=45.9),'[1]Pricing Schedule'!$J$54,
IF(AND(I579=38000,R579&gt;45.9,R579&lt;=123.4),'[1]Pricing Schedule'!$J$97,
IF(AND(I579=38000,R579&gt;123.4,R579&lt;=168.2,M579&lt;=10),'[1]Pricing Schedule'!$J$105,
IF(AND(I579=38000,R579&gt;123.4,R579&lt;=168.2,M579&gt;10),'[1]Pricing Schedule'!$J$113,
IF(AND(I579=38000,R579&gt;168.2,R579&lt;=336.4,M579&lt;=10),('[1]Pricing Schedule'!$J$105),
IF(AND(I579=38000,R579&gt;168.2,R579&lt;=336.4,M579&gt;10),('[1]Pricing Schedule'!$J$113),
IF(AND(I579=38000,R579&gt;336.4,R579&lt;=504.6,M579&lt;=10),('[1]Pricing Schedule'!$J$105),
IF(AND(I579=38000,R579&gt;336.4,R579&lt;=504.6,M579&gt;10),('[1]Pricing Schedule'!$J$113),
IF(AND(I579=38000,R579&gt;504.6,R579&lt;=672.8,M579&lt;=10),('[1]Pricing Schedule'!$J$105),
IF(AND(I579=38000,R579&gt;504.6,R579&lt;=672.8,M579&gt;10),('[1]Pricing Schedule'!$J$113),
IF(AND(I579=110000,R579&lt;=12.8,M579&gt;2),'[1]Pricing Schedule'!$J$63,
IF(AND(I579=110000,R579&lt;=12.8,M579&lt;=2),'[1]Pricing Schedule'!$J$97,
IF(AND(I579=110000,R579&gt;12.8,R579&lt;=22.8,M579&gt;3),'[1]Pricing Schedule'!$J$72,
IF(AND(I579=110000,R579&gt;12.8,R579&lt;=22.8,M579&lt;=3),'[1]Pricing Schedule'!$J$97,
IF(AND(I579=110000,R579&gt;22.8,R579&lt;=30.2),'[1]Pricing Schedule'!$J$81,
IF(AND(I579=110000,R579&gt;30.2,R579&lt;=45.9),'[1]Pricing Schedule'!$J$90,
IF(AND(I579=110000,R579&gt;45.9,R579&lt;=123.4),'[1]Pricing Schedule'!$J$97,
IF(AND(I579=110000,R579&gt;123.4,R579&lt;=168.2,M579&lt;=10),'[1]Pricing Schedule'!$J$105,
IF(AND(I579=110000,R579&gt;123.4,R579&lt;=168.2,M579&gt;10),'[1]Pricing Schedule'!$J$113,
IF(AND(I579=110000,R579&gt;168.2,R579&lt;=336.2,M579&lt;=10),('[1]Pricing Schedule'!$J$105),
IF(AND(I579=110000,R579&gt;168.2,R579&lt;=336.2,M579&gt;10),('[1]Pricing Schedule'!$J$113),
IF(AND(I579=110000,R579&gt;336.4,R579&lt;=504.6,M579&lt;=10),('[1]Pricing Schedule'!$J$105),
IF(AND(I579=110000,R579&gt;336.4,R579&lt;=504.6,M579&gt;10),('[1]Pricing Schedule'!$J$113),
IF(AND(I579=110000,R579&gt;504.6,R579&lt;=672.8,M579&lt;=10),('[1]Pricing Schedule'!$J$105),
IF(AND(I579=110000,R579&gt;504.6,R579&lt;=672.8,M579&gt;10),('[1]Pricing Schedule'!$J$113),
IF(AND(I579=110000,R579&gt;672.8,R579&lt;=841,M579&lt;=10),('[1]Pricing Schedule'!$J$105),
IF(AND(I579=110000,R579&gt;672.8,R579&lt;=841,M579&gt;10),('[1]Pricing Schedule'!$J$113),
IF(AND(I579=110000,R579&gt;1682,R579&lt;=1850.2,M579&lt;=10),('[1]Pricing Schedule'!$J$105),
IF(AND(I579=110000,R579&gt;1682,R579&lt;=1850.2,M579&gt;10),('[1]Pricing Schedule'!$J$113),
IF(AND(I579=110000,R579&gt;2018.4,R579&lt;=2186.6,M579&lt;=10),('[1]Pricing Schedule'!$J$105),
IF(AND(I579=110000,R579&gt;2018.4,R579&lt;=2186.6,M579&gt;10),('[1]Pricing Schedule'!$J$113),999999999)))))))))))))))))))))))))))))))))))))))</f>
        <v>4</v>
      </c>
      <c r="U579" s="40">
        <f t="shared" si="60"/>
        <v>116269.04761904762</v>
      </c>
      <c r="V579" s="41">
        <f t="shared" si="61"/>
        <v>8.6007413019884087</v>
      </c>
      <c r="Y579" s="23">
        <v>147</v>
      </c>
      <c r="Z579" s="23">
        <v>125</v>
      </c>
      <c r="AR579" s="35"/>
    </row>
    <row r="580" spans="1:44">
      <c r="A580" s="23">
        <v>580</v>
      </c>
      <c r="B580" s="23">
        <v>580</v>
      </c>
      <c r="C580" s="23" t="s">
        <v>1003</v>
      </c>
      <c r="D580" s="23" t="s">
        <v>121</v>
      </c>
      <c r="E580" s="23" t="s">
        <v>121</v>
      </c>
      <c r="F580" s="23" t="s">
        <v>308</v>
      </c>
      <c r="G580" s="23" t="s">
        <v>309</v>
      </c>
      <c r="H580" s="23" t="s">
        <v>113</v>
      </c>
      <c r="I580" s="13">
        <v>38000</v>
      </c>
      <c r="J580" s="13">
        <v>38000</v>
      </c>
      <c r="K580" s="13">
        <v>20000</v>
      </c>
      <c r="L580" s="24">
        <v>8.4990000000000006</v>
      </c>
      <c r="M580" s="37">
        <f t="shared" si="56"/>
        <v>9</v>
      </c>
      <c r="N580" s="24">
        <v>0.26900000000000002</v>
      </c>
      <c r="O580" s="13">
        <v>2</v>
      </c>
      <c r="P580" s="36">
        <f t="shared" si="57"/>
        <v>0.26900000000000002</v>
      </c>
      <c r="Q580" s="38">
        <f t="shared" si="58"/>
        <v>4.2</v>
      </c>
      <c r="R580" s="37">
        <f t="shared" si="59"/>
        <v>4.2</v>
      </c>
      <c r="S580" s="39">
        <f>IF(AND(I580=38000,R580&lt;=4.5,M580&gt;8),'[1]Pricing Schedule'!$F$8+('[1]Pricing Schedule'!$F$9*M580),
IF(AND(I580=38000,R580&lt;=4.5,M580&lt;=8),'[1]Pricing Schedule'!$F$34+('[1]Pricing Schedule'!$F$36*M580),
IF(AND(I580=38000,R580&gt;4.5,R580&lt;=9,M580&gt;8),'[1]Pricing Schedule'!$F$17+('[1]Pricing Schedule'!$F$18*M580),
IF(AND(I580=38000,R580&gt;4.5,R580&lt;=9,M580&lt;=8),'[1]Pricing Schedule'!$F$34+('[1]Pricing Schedule'!$F$36*M580),
IF(AND(I580=38000,R580&gt;9,R580&lt;=12.8,M580&gt;8),'[1]Pricing Schedule'!$F$26+('[1]Pricing Schedule'!$F$27*M580),
IF(AND(I580=38000,R580&gt;9,R580&lt;=12.8,M580&lt;=8),'[1]Pricing Schedule'!$F$34+('[1]Pricing Schedule'!$F$36*M580),
IF(AND(I580=38000,R580&gt;12.8,R580&lt;=22.8),'[1]Pricing Schedule'!$F$34+('[1]Pricing Schedule'!$F$36*M580),
IF(AND(I580=38000,R580&gt;22.8,R580&lt;=30.2),'[1]Pricing Schedule'!$F$43+('[1]Pricing Schedule'!$F$45*M580),
IF(AND(I580=38000,R580&gt;30.2,R580&lt;=45.9),'[1]Pricing Schedule'!$F$52+('[1]Pricing Schedule'!$F$54*M580),
IF(AND(I580=38000,R580&gt;45.9,R580&lt;=123.4),'[1]Pricing Schedule'!$F$96+('[1]Pricing Schedule'!$F$97*M580),
IF(AND(I580=38000,R580&gt;123.4,R580&lt;=168.2,M580&lt;=10),'[1]Pricing Schedule'!$F$103+('[1]Pricing Schedule'!$F$105*M580),
IF(AND(I580=38000,R580&gt;123.4,R580&lt;=168.2,M580&gt;10),'[1]Pricing Schedule'!$F$111+('[1]Pricing Schedule'!$F$113*M580),
IF(AND(I580=38000,R580&gt;157.4,R580&lt;=336.4,M580&lt;=10),('[1]Pricing Schedule'!$F$103+('[1]Pricing Schedule'!$F$105*M580))*2,
IF(AND(I580=38000,R580&gt;157.4,R580&lt;=336.4,M580&gt;10),('[1]Pricing Schedule'!$F$111+('[1]Pricing Schedule'!$F$113*M580))*2,
IF(AND(I580=38000,R580&gt;314.8,R580&lt;=504.6,M580&lt;=10),('[1]Pricing Schedule'!$F$103+('[1]Pricing Schedule'!$F$105*M580))*3,
IF(AND(I580=38000,R580&gt;314.8,R580&lt;=504.6,M580&gt;10),('[1]Pricing Schedule'!$F$111+('[1]Pricing Schedule'!$F$113*M580))*3,
IF(AND(I580=38000,R580&gt;472.2,R580&lt;=672.8,M580&lt;=10),('[1]Pricing Schedule'!$F$103+('[1]Pricing Schedule'!$F$105*M580))*4,
IF(AND(I580=38000,R580&gt;472.2,R580&lt;=672.8,M580&gt;10),('[1]Pricing Schedule'!$F$111+('[1]Pricing Schedule'!$F$113*M580))*4,
IF(AND(I580=110000,R580&lt;=12.8,M580&gt;2),'[1]Pricing Schedule'!$F$62+('[1]Pricing Schedule'!$F$63*M580),
IF(AND(I580=110000,R580&lt;=12.8,M580&lt;=2),'[1]Pricing Schedule'!$F$96+('[1]Pricing Schedule'!$F$97*M580),
IF(AND(I580=110000,R580&gt;12.8,R580&lt;=22.8,M580&gt;3),'[1]Pricing Schedule'!$F$71+('[1]Pricing Schedule'!$F$72*M580),
IF(AND(I580=110000,R580&gt;12.8,R580&lt;=22.8,M580&lt;=3),'[1]Pricing Schedule'!$F$96+('[1]Pricing Schedule'!$F$97*M580),
IF(AND(I580=110000,R580&gt;22.8,R580&lt;=30.2),'[1]Pricing Schedule'!$F$80+('[1]Pricing Schedule'!$F$81*M580),
IF(AND(I580=110000,R580&gt;30.2,R580&lt;=45.9),'[1]Pricing Schedule'!$F$89+('[1]Pricing Schedule'!$F$90*M580),
IF(AND(I580=110000,R580&gt;45.9,R580&lt;=123.4),'[1]Pricing Schedule'!$F$96+('[1]Pricing Schedule'!$F$97*M580),
IF(AND(I580=110000,R580&gt;123.4,R580&lt;=168.2,M580&lt;=10),'[1]Pricing Schedule'!$F$103+('[1]Pricing Schedule'!$F$105*M580),
IF(AND(I580=110000,R580&gt;123.4,R580&lt;=168.2,M580&gt;10),'[1]Pricing Schedule'!$F$111+('[1]Pricing Schedule'!$F$113*M580),
IF(AND(I580=110000,R580&gt;168.2,R580&lt;=336.4,M580&lt;=10),('[1]Pricing Schedule'!$F$103+('[1]Pricing Schedule'!$F$105*M580))*2,
IF(AND(I580=110000,R580&gt;168.2,R580&lt;=336.4,M580&gt;10),('[1]Pricing Schedule'!$F$111+('[1]Pricing Schedule'!$F$113*M580))*2,
IF(AND(I580=110000,R580&gt;336.4,R580&lt;=504.6,M580&lt;=10),('[1]Pricing Schedule'!$F$103+('[1]Pricing Schedule'!$F$105*M580))*3,
IF(AND(I580=110000,R580&gt;336.4,R580&lt;=504.6,M580&gt;10),('[1]Pricing Schedule'!$F$111+('[1]Pricing Schedule'!$F$113*M580))*3,
IF(AND(I580=110000,R580&gt;504.6,R580&lt;=672.8,M580&lt;=10),('[1]Pricing Schedule'!$F$103+('[1]Pricing Schedule'!$F$105*M580))*4,
IF(AND(I580=110000,R580&gt;504.6,R580&lt;=672.8,M580&gt;10),('[1]Pricing Schedule'!$F$111+('[1]Pricing Schedule'!$F$113*M580))*4,
IF(AND(I580=110000,R580&gt;672.8,R580&lt;=841,M580&lt;=10),('[1]Pricing Schedule'!$F$103+('[1]Pricing Schedule'!$F$105*M580))*5,
IF(AND(I580=110000,R580&gt;672.8,R580&lt;=841,M580&gt;10),('[1]Pricing Schedule'!$F$111+('[1]Pricing Schedule'!$F$113*M580))*5,
IF(AND(I580=110000,R580&gt;672.8,R580&lt;=841,M580&lt;=10),('[1]Pricing Schedule'!$F$103+('[1]Pricing Schedule'!$F$105*M580))*5,
IF(AND(I580=110000,R580&gt;672.8,R580&lt;=841,M580&gt;10),('[1]Pricing Schedule'!$F$111+('[1]Pricing Schedule'!$F$113*M580))*5,
IF(AND(I580=110000,R580&gt;1345.6,R580&lt;=1513.8,M580&lt;=10),('[1]Pricing Schedule'!$F$103+('[1]Pricing Schedule'!$F$105*M580))*9,
IF(AND(I580=110000,R580&gt;1345.6,R580&lt;=1513.8,M580&gt;10),('[1]Pricing Schedule'!$F$111+('[1]Pricing Schedule'!$F$113*M580))*9,
9999999999)))))))))))))))))))))))))))))))))))))))</f>
        <v>1334440</v>
      </c>
      <c r="T580" s="21">
        <f>IF(AND(I580=38000,R580&lt;=4.5,M580&gt;8),'[1]Pricing Schedule'!$J$9,
IF(AND(I580=38000,R580&lt;=4.5,M580&lt;=8),'[1]Pricing Schedule'!$J$36,
IF(AND(I580=38000,R580&gt;4.5,R580&lt;=9,M580&gt;8),'[1]Pricing Schedule'!$J$18,
IF(AND(I580=38000,R580&gt;4.5,R580&lt;=9,M580&lt;=8),'[1]Pricing Schedule'!$J$36,
IF(AND(I580=38000,R580&gt;9,R580&lt;=12.8,M580&gt;8),'[1]Pricing Schedule'!$J$27,
IF(AND(I580=38000,R580&gt;9,R580&lt;=12.8,M580&lt;=8),'[1]Pricing Schedule'!$J$36,
IF(AND(I580=38000,R580&gt;12.8,R580&lt;=22.8),'[1]Pricing Schedule'!$J$36,
IF(AND(I580=38000,R580&gt;22.8,R580&lt;=30.2),'[1]Pricing Schedule'!$J$45,
IF(AND(I580=38000,R580&gt;30.2,R580&lt;=45.9),'[1]Pricing Schedule'!$J$54,
IF(AND(I580=38000,R580&gt;45.9,R580&lt;=123.4),'[1]Pricing Schedule'!$J$97,
IF(AND(I580=38000,R580&gt;123.4,R580&lt;=168.2,M580&lt;=10),'[1]Pricing Schedule'!$J$105,
IF(AND(I580=38000,R580&gt;123.4,R580&lt;=168.2,M580&gt;10),'[1]Pricing Schedule'!$J$113,
IF(AND(I580=38000,R580&gt;168.2,R580&lt;=336.4,M580&lt;=10),('[1]Pricing Schedule'!$J$105),
IF(AND(I580=38000,R580&gt;168.2,R580&lt;=336.4,M580&gt;10),('[1]Pricing Schedule'!$J$113),
IF(AND(I580=38000,R580&gt;336.4,R580&lt;=504.6,M580&lt;=10),('[1]Pricing Schedule'!$J$105),
IF(AND(I580=38000,R580&gt;336.4,R580&lt;=504.6,M580&gt;10),('[1]Pricing Schedule'!$J$113),
IF(AND(I580=38000,R580&gt;504.6,R580&lt;=672.8,M580&lt;=10),('[1]Pricing Schedule'!$J$105),
IF(AND(I580=38000,R580&gt;504.6,R580&lt;=672.8,M580&gt;10),('[1]Pricing Schedule'!$J$113),
IF(AND(I580=110000,R580&lt;=12.8,M580&gt;2),'[1]Pricing Schedule'!$J$63,
IF(AND(I580=110000,R580&lt;=12.8,M580&lt;=2),'[1]Pricing Schedule'!$J$97,
IF(AND(I580=110000,R580&gt;12.8,R580&lt;=22.8,M580&gt;3),'[1]Pricing Schedule'!$J$72,
IF(AND(I580=110000,R580&gt;12.8,R580&lt;=22.8,M580&lt;=3),'[1]Pricing Schedule'!$J$97,
IF(AND(I580=110000,R580&gt;22.8,R580&lt;=30.2),'[1]Pricing Schedule'!$J$81,
IF(AND(I580=110000,R580&gt;30.2,R580&lt;=45.9),'[1]Pricing Schedule'!$J$90,
IF(AND(I580=110000,R580&gt;45.9,R580&lt;=123.4),'[1]Pricing Schedule'!$J$97,
IF(AND(I580=110000,R580&gt;123.4,R580&lt;=168.2,M580&lt;=10),'[1]Pricing Schedule'!$J$105,
IF(AND(I580=110000,R580&gt;123.4,R580&lt;=168.2,M580&gt;10),'[1]Pricing Schedule'!$J$113,
IF(AND(I580=110000,R580&gt;168.2,R580&lt;=336.2,M580&lt;=10),('[1]Pricing Schedule'!$J$105),
IF(AND(I580=110000,R580&gt;168.2,R580&lt;=336.2,M580&gt;10),('[1]Pricing Schedule'!$J$113),
IF(AND(I580=110000,R580&gt;336.4,R580&lt;=504.6,M580&lt;=10),('[1]Pricing Schedule'!$J$105),
IF(AND(I580=110000,R580&gt;336.4,R580&lt;=504.6,M580&gt;10),('[1]Pricing Schedule'!$J$113),
IF(AND(I580=110000,R580&gt;504.6,R580&lt;=672.8,M580&lt;=10),('[1]Pricing Schedule'!$J$105),
IF(AND(I580=110000,R580&gt;504.6,R580&lt;=672.8,M580&gt;10),('[1]Pricing Schedule'!$J$113),
IF(AND(I580=110000,R580&gt;672.8,R580&lt;=841,M580&lt;=10),('[1]Pricing Schedule'!$J$105),
IF(AND(I580=110000,R580&gt;672.8,R580&lt;=841,M580&gt;10),('[1]Pricing Schedule'!$J$113),
IF(AND(I580=110000,R580&gt;1682,R580&lt;=1850.2,M580&lt;=10),('[1]Pricing Schedule'!$J$105),
IF(AND(I580=110000,R580&gt;1682,R580&lt;=1850.2,M580&gt;10),('[1]Pricing Schedule'!$J$113),
IF(AND(I580=110000,R580&gt;2018.4,R580&lt;=2186.6,M580&lt;=10),('[1]Pricing Schedule'!$J$105),
IF(AND(I580=110000,R580&gt;2018.4,R580&lt;=2186.6,M580&gt;10),('[1]Pricing Schedule'!$J$113),999999999)))))))))))))))))))))))))))))))))))))))</f>
        <v>1</v>
      </c>
      <c r="U580" s="40">
        <f t="shared" si="60"/>
        <v>317723.80952380953</v>
      </c>
      <c r="V580" s="41">
        <f t="shared" si="61"/>
        <v>3.1473876682353645</v>
      </c>
      <c r="Y580" s="23">
        <v>104</v>
      </c>
      <c r="Z580" s="23">
        <v>239</v>
      </c>
      <c r="AR580" s="35"/>
    </row>
    <row r="581" spans="1:44">
      <c r="A581" s="23">
        <v>581</v>
      </c>
      <c r="B581" s="23">
        <v>581</v>
      </c>
      <c r="C581" s="23" t="s">
        <v>1004</v>
      </c>
      <c r="D581" s="23" t="s">
        <v>121</v>
      </c>
      <c r="E581" s="23" t="s">
        <v>121</v>
      </c>
      <c r="F581" s="23" t="s">
        <v>465</v>
      </c>
      <c r="G581" s="23" t="s">
        <v>466</v>
      </c>
      <c r="H581" s="23" t="s">
        <v>113</v>
      </c>
      <c r="I581" s="13">
        <v>38000</v>
      </c>
      <c r="J581" s="13">
        <v>38000</v>
      </c>
      <c r="K581" s="23" t="s">
        <v>119</v>
      </c>
      <c r="L581" s="24">
        <v>3.4060000000000001</v>
      </c>
      <c r="M581" s="37">
        <f t="shared" si="56"/>
        <v>4</v>
      </c>
      <c r="N581" s="24">
        <v>0.14000000000000001</v>
      </c>
      <c r="O581" s="13">
        <v>2</v>
      </c>
      <c r="P581" s="36">
        <f t="shared" si="57"/>
        <v>0.14000000000000001</v>
      </c>
      <c r="Q581" s="38">
        <f t="shared" si="58"/>
        <v>4.2</v>
      </c>
      <c r="R581" s="37">
        <f t="shared" si="59"/>
        <v>4.2</v>
      </c>
      <c r="S581" s="39">
        <f>IF(AND(I581=38000,R581&lt;=4.5,M581&gt;8),'[1]Pricing Schedule'!$F$8+('[1]Pricing Schedule'!$F$9*M581),
IF(AND(I581=38000,R581&lt;=4.5,M581&lt;=8),'[1]Pricing Schedule'!$F$34+('[1]Pricing Schedule'!$F$36*M581),
IF(AND(I581=38000,R581&gt;4.5,R581&lt;=9,M581&gt;8),'[1]Pricing Schedule'!$F$17+('[1]Pricing Schedule'!$F$18*M581),
IF(AND(I581=38000,R581&gt;4.5,R581&lt;=9,M581&lt;=8),'[1]Pricing Schedule'!$F$34+('[1]Pricing Schedule'!$F$36*M581),
IF(AND(I581=38000,R581&gt;9,R581&lt;=12.8,M581&gt;8),'[1]Pricing Schedule'!$F$26+('[1]Pricing Schedule'!$F$27*M581),
IF(AND(I581=38000,R581&gt;9,R581&lt;=12.8,M581&lt;=8),'[1]Pricing Schedule'!$F$34+('[1]Pricing Schedule'!$F$36*M581),
IF(AND(I581=38000,R581&gt;12.8,R581&lt;=22.8),'[1]Pricing Schedule'!$F$34+('[1]Pricing Schedule'!$F$36*M581),
IF(AND(I581=38000,R581&gt;22.8,R581&lt;=30.2),'[1]Pricing Schedule'!$F$43+('[1]Pricing Schedule'!$F$45*M581),
IF(AND(I581=38000,R581&gt;30.2,R581&lt;=45.9),'[1]Pricing Schedule'!$F$52+('[1]Pricing Schedule'!$F$54*M581),
IF(AND(I581=38000,R581&gt;45.9,R581&lt;=123.4),'[1]Pricing Schedule'!$F$96+('[1]Pricing Schedule'!$F$97*M581),
IF(AND(I581=38000,R581&gt;123.4,R581&lt;=168.2,M581&lt;=10),'[1]Pricing Schedule'!$F$103+('[1]Pricing Schedule'!$F$105*M581),
IF(AND(I581=38000,R581&gt;123.4,R581&lt;=168.2,M581&gt;10),'[1]Pricing Schedule'!$F$111+('[1]Pricing Schedule'!$F$113*M581),
IF(AND(I581=38000,R581&gt;157.4,R581&lt;=336.4,M581&lt;=10),('[1]Pricing Schedule'!$F$103+('[1]Pricing Schedule'!$F$105*M581))*2,
IF(AND(I581=38000,R581&gt;157.4,R581&lt;=336.4,M581&gt;10),('[1]Pricing Schedule'!$F$111+('[1]Pricing Schedule'!$F$113*M581))*2,
IF(AND(I581=38000,R581&gt;314.8,R581&lt;=504.6,M581&lt;=10),('[1]Pricing Schedule'!$F$103+('[1]Pricing Schedule'!$F$105*M581))*3,
IF(AND(I581=38000,R581&gt;314.8,R581&lt;=504.6,M581&gt;10),('[1]Pricing Schedule'!$F$111+('[1]Pricing Schedule'!$F$113*M581))*3,
IF(AND(I581=38000,R581&gt;472.2,R581&lt;=672.8,M581&lt;=10),('[1]Pricing Schedule'!$F$103+('[1]Pricing Schedule'!$F$105*M581))*4,
IF(AND(I581=38000,R581&gt;472.2,R581&lt;=672.8,M581&gt;10),('[1]Pricing Schedule'!$F$111+('[1]Pricing Schedule'!$F$113*M581))*4,
IF(AND(I581=110000,R581&lt;=12.8,M581&gt;2),'[1]Pricing Schedule'!$F$62+('[1]Pricing Schedule'!$F$63*M581),
IF(AND(I581=110000,R581&lt;=12.8,M581&lt;=2),'[1]Pricing Schedule'!$F$96+('[1]Pricing Schedule'!$F$97*M581),
IF(AND(I581=110000,R581&gt;12.8,R581&lt;=22.8,M581&gt;3),'[1]Pricing Schedule'!$F$71+('[1]Pricing Schedule'!$F$72*M581),
IF(AND(I581=110000,R581&gt;12.8,R581&lt;=22.8,M581&lt;=3),'[1]Pricing Schedule'!$F$96+('[1]Pricing Schedule'!$F$97*M581),
IF(AND(I581=110000,R581&gt;22.8,R581&lt;=30.2),'[1]Pricing Schedule'!$F$80+('[1]Pricing Schedule'!$F$81*M581),
IF(AND(I581=110000,R581&gt;30.2,R581&lt;=45.9),'[1]Pricing Schedule'!$F$89+('[1]Pricing Schedule'!$F$90*M581),
IF(AND(I581=110000,R581&gt;45.9,R581&lt;=123.4),'[1]Pricing Schedule'!$F$96+('[1]Pricing Schedule'!$F$97*M581),
IF(AND(I581=110000,R581&gt;123.4,R581&lt;=168.2,M581&lt;=10),'[1]Pricing Schedule'!$F$103+('[1]Pricing Schedule'!$F$105*M581),
IF(AND(I581=110000,R581&gt;123.4,R581&lt;=168.2,M581&gt;10),'[1]Pricing Schedule'!$F$111+('[1]Pricing Schedule'!$F$113*M581),
IF(AND(I581=110000,R581&gt;168.2,R581&lt;=336.4,M581&lt;=10),('[1]Pricing Schedule'!$F$103+('[1]Pricing Schedule'!$F$105*M581))*2,
IF(AND(I581=110000,R581&gt;168.2,R581&lt;=336.4,M581&gt;10),('[1]Pricing Schedule'!$F$111+('[1]Pricing Schedule'!$F$113*M581))*2,
IF(AND(I581=110000,R581&gt;336.4,R581&lt;=504.6,M581&lt;=10),('[1]Pricing Schedule'!$F$103+('[1]Pricing Schedule'!$F$105*M581))*3,
IF(AND(I581=110000,R581&gt;336.4,R581&lt;=504.6,M581&gt;10),('[1]Pricing Schedule'!$F$111+('[1]Pricing Schedule'!$F$113*M581))*3,
IF(AND(I581=110000,R581&gt;504.6,R581&lt;=672.8,M581&lt;=10),('[1]Pricing Schedule'!$F$103+('[1]Pricing Schedule'!$F$105*M581))*4,
IF(AND(I581=110000,R581&gt;504.6,R581&lt;=672.8,M581&gt;10),('[1]Pricing Schedule'!$F$111+('[1]Pricing Schedule'!$F$113*M581))*4,
IF(AND(I581=110000,R581&gt;672.8,R581&lt;=841,M581&lt;=10),('[1]Pricing Schedule'!$F$103+('[1]Pricing Schedule'!$F$105*M581))*5,
IF(AND(I581=110000,R581&gt;672.8,R581&lt;=841,M581&gt;10),('[1]Pricing Schedule'!$F$111+('[1]Pricing Schedule'!$F$113*M581))*5,
IF(AND(I581=110000,R581&gt;672.8,R581&lt;=841,M581&lt;=10),('[1]Pricing Schedule'!$F$103+('[1]Pricing Schedule'!$F$105*M581))*5,
IF(AND(I581=110000,R581&gt;672.8,R581&lt;=841,M581&gt;10),('[1]Pricing Schedule'!$F$111+('[1]Pricing Schedule'!$F$113*M581))*5,
IF(AND(I581=110000,R581&gt;1345.6,R581&lt;=1513.8,M581&lt;=10),('[1]Pricing Schedule'!$F$103+('[1]Pricing Schedule'!$F$105*M581))*9,
IF(AND(I581=110000,R581&gt;1345.6,R581&lt;=1513.8,M581&gt;10),('[1]Pricing Schedule'!$F$111+('[1]Pricing Schedule'!$F$113*M581))*9,
9999999999)))))))))))))))))))))))))))))))))))))))</f>
        <v>628870</v>
      </c>
      <c r="T581" s="21">
        <f>IF(AND(I581=38000,R581&lt;=4.5,M581&gt;8),'[1]Pricing Schedule'!$J$9,
IF(AND(I581=38000,R581&lt;=4.5,M581&lt;=8),'[1]Pricing Schedule'!$J$36,
IF(AND(I581=38000,R581&gt;4.5,R581&lt;=9,M581&gt;8),'[1]Pricing Schedule'!$J$18,
IF(AND(I581=38000,R581&gt;4.5,R581&lt;=9,M581&lt;=8),'[1]Pricing Schedule'!$J$36,
IF(AND(I581=38000,R581&gt;9,R581&lt;=12.8,M581&gt;8),'[1]Pricing Schedule'!$J$27,
IF(AND(I581=38000,R581&gt;9,R581&lt;=12.8,M581&lt;=8),'[1]Pricing Schedule'!$J$36,
IF(AND(I581=38000,R581&gt;12.8,R581&lt;=22.8),'[1]Pricing Schedule'!$J$36,
IF(AND(I581=38000,R581&gt;22.8,R581&lt;=30.2),'[1]Pricing Schedule'!$J$45,
IF(AND(I581=38000,R581&gt;30.2,R581&lt;=45.9),'[1]Pricing Schedule'!$J$54,
IF(AND(I581=38000,R581&gt;45.9,R581&lt;=123.4),'[1]Pricing Schedule'!$J$97,
IF(AND(I581=38000,R581&gt;123.4,R581&lt;=168.2,M581&lt;=10),'[1]Pricing Schedule'!$J$105,
IF(AND(I581=38000,R581&gt;123.4,R581&lt;=168.2,M581&gt;10),'[1]Pricing Schedule'!$J$113,
IF(AND(I581=38000,R581&gt;168.2,R581&lt;=336.4,M581&lt;=10),('[1]Pricing Schedule'!$J$105),
IF(AND(I581=38000,R581&gt;168.2,R581&lt;=336.4,M581&gt;10),('[1]Pricing Schedule'!$J$113),
IF(AND(I581=38000,R581&gt;336.4,R581&lt;=504.6,M581&lt;=10),('[1]Pricing Schedule'!$J$105),
IF(AND(I581=38000,R581&gt;336.4,R581&lt;=504.6,M581&gt;10),('[1]Pricing Schedule'!$J$113),
IF(AND(I581=38000,R581&gt;504.6,R581&lt;=672.8,M581&lt;=10),('[1]Pricing Schedule'!$J$105),
IF(AND(I581=38000,R581&gt;504.6,R581&lt;=672.8,M581&gt;10),('[1]Pricing Schedule'!$J$113),
IF(AND(I581=110000,R581&lt;=12.8,M581&gt;2),'[1]Pricing Schedule'!$J$63,
IF(AND(I581=110000,R581&lt;=12.8,M581&lt;=2),'[1]Pricing Schedule'!$J$97,
IF(AND(I581=110000,R581&gt;12.8,R581&lt;=22.8,M581&gt;3),'[1]Pricing Schedule'!$J$72,
IF(AND(I581=110000,R581&gt;12.8,R581&lt;=22.8,M581&lt;=3),'[1]Pricing Schedule'!$J$97,
IF(AND(I581=110000,R581&gt;22.8,R581&lt;=30.2),'[1]Pricing Schedule'!$J$81,
IF(AND(I581=110000,R581&gt;30.2,R581&lt;=45.9),'[1]Pricing Schedule'!$J$90,
IF(AND(I581=110000,R581&gt;45.9,R581&lt;=123.4),'[1]Pricing Schedule'!$J$97,
IF(AND(I581=110000,R581&gt;123.4,R581&lt;=168.2,M581&lt;=10),'[1]Pricing Schedule'!$J$105,
IF(AND(I581=110000,R581&gt;123.4,R581&lt;=168.2,M581&gt;10),'[1]Pricing Schedule'!$J$113,
IF(AND(I581=110000,R581&gt;168.2,R581&lt;=336.2,M581&lt;=10),('[1]Pricing Schedule'!$J$105),
IF(AND(I581=110000,R581&gt;168.2,R581&lt;=336.2,M581&gt;10),('[1]Pricing Schedule'!$J$113),
IF(AND(I581=110000,R581&gt;336.4,R581&lt;=504.6,M581&lt;=10),('[1]Pricing Schedule'!$J$105),
IF(AND(I581=110000,R581&gt;336.4,R581&lt;=504.6,M581&gt;10),('[1]Pricing Schedule'!$J$113),
IF(AND(I581=110000,R581&gt;504.6,R581&lt;=672.8,M581&lt;=10),('[1]Pricing Schedule'!$J$105),
IF(AND(I581=110000,R581&gt;504.6,R581&lt;=672.8,M581&gt;10),('[1]Pricing Schedule'!$J$113),
IF(AND(I581=110000,R581&gt;672.8,R581&lt;=841,M581&lt;=10),('[1]Pricing Schedule'!$J$105),
IF(AND(I581=110000,R581&gt;672.8,R581&lt;=841,M581&gt;10),('[1]Pricing Schedule'!$J$113),
IF(AND(I581=110000,R581&gt;1682,R581&lt;=1850.2,M581&lt;=10),('[1]Pricing Schedule'!$J$105),
IF(AND(I581=110000,R581&gt;1682,R581&lt;=1850.2,M581&gt;10),('[1]Pricing Schedule'!$J$113),
IF(AND(I581=110000,R581&gt;2018.4,R581&lt;=2186.6,M581&lt;=10),('[1]Pricing Schedule'!$J$105),
IF(AND(I581=110000,R581&gt;2018.4,R581&lt;=2186.6,M581&gt;10),('[1]Pricing Schedule'!$J$113),999999999)))))))))))))))))))))))))))))))))))))))</f>
        <v>4</v>
      </c>
      <c r="U581" s="40">
        <f t="shared" si="60"/>
        <v>149730.95238095237</v>
      </c>
      <c r="V581" s="41">
        <f t="shared" si="61"/>
        <v>6.6786458250512828</v>
      </c>
      <c r="Y581" s="23">
        <v>105</v>
      </c>
      <c r="Z581" s="23">
        <v>272</v>
      </c>
      <c r="AR581" s="35"/>
    </row>
    <row r="582" spans="1:44">
      <c r="A582" s="23">
        <v>582</v>
      </c>
      <c r="B582" s="23">
        <v>582</v>
      </c>
      <c r="C582" s="23" t="s">
        <v>1005</v>
      </c>
      <c r="D582" s="23" t="s">
        <v>121</v>
      </c>
      <c r="E582" s="23" t="s">
        <v>121</v>
      </c>
      <c r="F582" s="23" t="s">
        <v>311</v>
      </c>
      <c r="H582" s="23" t="s">
        <v>113</v>
      </c>
      <c r="I582" s="13">
        <v>38000</v>
      </c>
      <c r="L582" s="24">
        <v>2.6779999999999999</v>
      </c>
      <c r="M582" s="37">
        <f t="shared" si="56"/>
        <v>3</v>
      </c>
      <c r="N582" s="24">
        <v>0.18099999999999999</v>
      </c>
      <c r="O582" s="13">
        <v>2</v>
      </c>
      <c r="P582" s="36">
        <f t="shared" si="57"/>
        <v>0.18099999999999999</v>
      </c>
      <c r="Q582" s="38">
        <f t="shared" si="58"/>
        <v>4.2</v>
      </c>
      <c r="R582" s="37">
        <f t="shared" si="59"/>
        <v>4.2</v>
      </c>
      <c r="S582" s="39">
        <f>IF(AND(I582=38000,R582&lt;=4.5,M582&gt;8),'[1]Pricing Schedule'!$F$8+('[1]Pricing Schedule'!$F$9*M582),
IF(AND(I582=38000,R582&lt;=4.5,M582&lt;=8),'[1]Pricing Schedule'!$F$34+('[1]Pricing Schedule'!$F$36*M582),
IF(AND(I582=38000,R582&gt;4.5,R582&lt;=9,M582&gt;8),'[1]Pricing Schedule'!$F$17+('[1]Pricing Schedule'!$F$18*M582),
IF(AND(I582=38000,R582&gt;4.5,R582&lt;=9,M582&lt;=8),'[1]Pricing Schedule'!$F$34+('[1]Pricing Schedule'!$F$36*M582),
IF(AND(I582=38000,R582&gt;9,R582&lt;=12.8,M582&gt;8),'[1]Pricing Schedule'!$F$26+('[1]Pricing Schedule'!$F$27*M582),
IF(AND(I582=38000,R582&gt;9,R582&lt;=12.8,M582&lt;=8),'[1]Pricing Schedule'!$F$34+('[1]Pricing Schedule'!$F$36*M582),
IF(AND(I582=38000,R582&gt;12.8,R582&lt;=22.8),'[1]Pricing Schedule'!$F$34+('[1]Pricing Schedule'!$F$36*M582),
IF(AND(I582=38000,R582&gt;22.8,R582&lt;=30.2),'[1]Pricing Schedule'!$F$43+('[1]Pricing Schedule'!$F$45*M582),
IF(AND(I582=38000,R582&gt;30.2,R582&lt;=45.9),'[1]Pricing Schedule'!$F$52+('[1]Pricing Schedule'!$F$54*M582),
IF(AND(I582=38000,R582&gt;45.9,R582&lt;=123.4),'[1]Pricing Schedule'!$F$96+('[1]Pricing Schedule'!$F$97*M582),
IF(AND(I582=38000,R582&gt;123.4,R582&lt;=168.2,M582&lt;=10),'[1]Pricing Schedule'!$F$103+('[1]Pricing Schedule'!$F$105*M582),
IF(AND(I582=38000,R582&gt;123.4,R582&lt;=168.2,M582&gt;10),'[1]Pricing Schedule'!$F$111+('[1]Pricing Schedule'!$F$113*M582),
IF(AND(I582=38000,R582&gt;157.4,R582&lt;=336.4,M582&lt;=10),('[1]Pricing Schedule'!$F$103+('[1]Pricing Schedule'!$F$105*M582))*2,
IF(AND(I582=38000,R582&gt;157.4,R582&lt;=336.4,M582&gt;10),('[1]Pricing Schedule'!$F$111+('[1]Pricing Schedule'!$F$113*M582))*2,
IF(AND(I582=38000,R582&gt;314.8,R582&lt;=504.6,M582&lt;=10),('[1]Pricing Schedule'!$F$103+('[1]Pricing Schedule'!$F$105*M582))*3,
IF(AND(I582=38000,R582&gt;314.8,R582&lt;=504.6,M582&gt;10),('[1]Pricing Schedule'!$F$111+('[1]Pricing Schedule'!$F$113*M582))*3,
IF(AND(I582=38000,R582&gt;472.2,R582&lt;=672.8,M582&lt;=10),('[1]Pricing Schedule'!$F$103+('[1]Pricing Schedule'!$F$105*M582))*4,
IF(AND(I582=38000,R582&gt;472.2,R582&lt;=672.8,M582&gt;10),('[1]Pricing Schedule'!$F$111+('[1]Pricing Schedule'!$F$113*M582))*4,
IF(AND(I582=110000,R582&lt;=12.8,M582&gt;2),'[1]Pricing Schedule'!$F$62+('[1]Pricing Schedule'!$F$63*M582),
IF(AND(I582=110000,R582&lt;=12.8,M582&lt;=2),'[1]Pricing Schedule'!$F$96+('[1]Pricing Schedule'!$F$97*M582),
IF(AND(I582=110000,R582&gt;12.8,R582&lt;=22.8,M582&gt;3),'[1]Pricing Schedule'!$F$71+('[1]Pricing Schedule'!$F$72*M582),
IF(AND(I582=110000,R582&gt;12.8,R582&lt;=22.8,M582&lt;=3),'[1]Pricing Schedule'!$F$96+('[1]Pricing Schedule'!$F$97*M582),
IF(AND(I582=110000,R582&gt;22.8,R582&lt;=30.2),'[1]Pricing Schedule'!$F$80+('[1]Pricing Schedule'!$F$81*M582),
IF(AND(I582=110000,R582&gt;30.2,R582&lt;=45.9),'[1]Pricing Schedule'!$F$89+('[1]Pricing Schedule'!$F$90*M582),
IF(AND(I582=110000,R582&gt;45.9,R582&lt;=123.4),'[1]Pricing Schedule'!$F$96+('[1]Pricing Schedule'!$F$97*M582),
IF(AND(I582=110000,R582&gt;123.4,R582&lt;=168.2,M582&lt;=10),'[1]Pricing Schedule'!$F$103+('[1]Pricing Schedule'!$F$105*M582),
IF(AND(I582=110000,R582&gt;123.4,R582&lt;=168.2,M582&gt;10),'[1]Pricing Schedule'!$F$111+('[1]Pricing Schedule'!$F$113*M582),
IF(AND(I582=110000,R582&gt;168.2,R582&lt;=336.4,M582&lt;=10),('[1]Pricing Schedule'!$F$103+('[1]Pricing Schedule'!$F$105*M582))*2,
IF(AND(I582=110000,R582&gt;168.2,R582&lt;=336.4,M582&gt;10),('[1]Pricing Schedule'!$F$111+('[1]Pricing Schedule'!$F$113*M582))*2,
IF(AND(I582=110000,R582&gt;336.4,R582&lt;=504.6,M582&lt;=10),('[1]Pricing Schedule'!$F$103+('[1]Pricing Schedule'!$F$105*M582))*3,
IF(AND(I582=110000,R582&gt;336.4,R582&lt;=504.6,M582&gt;10),('[1]Pricing Schedule'!$F$111+('[1]Pricing Schedule'!$F$113*M582))*3,
IF(AND(I582=110000,R582&gt;504.6,R582&lt;=672.8,M582&lt;=10),('[1]Pricing Schedule'!$F$103+('[1]Pricing Schedule'!$F$105*M582))*4,
IF(AND(I582=110000,R582&gt;504.6,R582&lt;=672.8,M582&gt;10),('[1]Pricing Schedule'!$F$111+('[1]Pricing Schedule'!$F$113*M582))*4,
IF(AND(I582=110000,R582&gt;672.8,R582&lt;=841,M582&lt;=10),('[1]Pricing Schedule'!$F$103+('[1]Pricing Schedule'!$F$105*M582))*5,
IF(AND(I582=110000,R582&gt;672.8,R582&lt;=841,M582&gt;10),('[1]Pricing Schedule'!$F$111+('[1]Pricing Schedule'!$F$113*M582))*5,
IF(AND(I582=110000,R582&gt;672.8,R582&lt;=841,M582&lt;=10),('[1]Pricing Schedule'!$F$103+('[1]Pricing Schedule'!$F$105*M582))*5,
IF(AND(I582=110000,R582&gt;672.8,R582&lt;=841,M582&gt;10),('[1]Pricing Schedule'!$F$111+('[1]Pricing Schedule'!$F$113*M582))*5,
IF(AND(I582=110000,R582&gt;1345.6,R582&lt;=1513.8,M582&lt;=10),('[1]Pricing Schedule'!$F$103+('[1]Pricing Schedule'!$F$105*M582))*9,
IF(AND(I582=110000,R582&gt;1345.6,R582&lt;=1513.8,M582&gt;10),('[1]Pricing Schedule'!$F$111+('[1]Pricing Schedule'!$F$113*M582))*9,
9999999999)))))))))))))))))))))))))))))))))))))))</f>
        <v>558600</v>
      </c>
      <c r="T582" s="21">
        <f>IF(AND(I582=38000,R582&lt;=4.5,M582&gt;8),'[1]Pricing Schedule'!$J$9,
IF(AND(I582=38000,R582&lt;=4.5,M582&lt;=8),'[1]Pricing Schedule'!$J$36,
IF(AND(I582=38000,R582&gt;4.5,R582&lt;=9,M582&gt;8),'[1]Pricing Schedule'!$J$18,
IF(AND(I582=38000,R582&gt;4.5,R582&lt;=9,M582&lt;=8),'[1]Pricing Schedule'!$J$36,
IF(AND(I582=38000,R582&gt;9,R582&lt;=12.8,M582&gt;8),'[1]Pricing Schedule'!$J$27,
IF(AND(I582=38000,R582&gt;9,R582&lt;=12.8,M582&lt;=8),'[1]Pricing Schedule'!$J$36,
IF(AND(I582=38000,R582&gt;12.8,R582&lt;=22.8),'[1]Pricing Schedule'!$J$36,
IF(AND(I582=38000,R582&gt;22.8,R582&lt;=30.2),'[1]Pricing Schedule'!$J$45,
IF(AND(I582=38000,R582&gt;30.2,R582&lt;=45.9),'[1]Pricing Schedule'!$J$54,
IF(AND(I582=38000,R582&gt;45.9,R582&lt;=123.4),'[1]Pricing Schedule'!$J$97,
IF(AND(I582=38000,R582&gt;123.4,R582&lt;=168.2,M582&lt;=10),'[1]Pricing Schedule'!$J$105,
IF(AND(I582=38000,R582&gt;123.4,R582&lt;=168.2,M582&gt;10),'[1]Pricing Schedule'!$J$113,
IF(AND(I582=38000,R582&gt;168.2,R582&lt;=336.4,M582&lt;=10),('[1]Pricing Schedule'!$J$105),
IF(AND(I582=38000,R582&gt;168.2,R582&lt;=336.4,M582&gt;10),('[1]Pricing Schedule'!$J$113),
IF(AND(I582=38000,R582&gt;336.4,R582&lt;=504.6,M582&lt;=10),('[1]Pricing Schedule'!$J$105),
IF(AND(I582=38000,R582&gt;336.4,R582&lt;=504.6,M582&gt;10),('[1]Pricing Schedule'!$J$113),
IF(AND(I582=38000,R582&gt;504.6,R582&lt;=672.8,M582&lt;=10),('[1]Pricing Schedule'!$J$105),
IF(AND(I582=38000,R582&gt;504.6,R582&lt;=672.8,M582&gt;10),('[1]Pricing Schedule'!$J$113),
IF(AND(I582=110000,R582&lt;=12.8,M582&gt;2),'[1]Pricing Schedule'!$J$63,
IF(AND(I582=110000,R582&lt;=12.8,M582&lt;=2),'[1]Pricing Schedule'!$J$97,
IF(AND(I582=110000,R582&gt;12.8,R582&lt;=22.8,M582&gt;3),'[1]Pricing Schedule'!$J$72,
IF(AND(I582=110000,R582&gt;12.8,R582&lt;=22.8,M582&lt;=3),'[1]Pricing Schedule'!$J$97,
IF(AND(I582=110000,R582&gt;22.8,R582&lt;=30.2),'[1]Pricing Schedule'!$J$81,
IF(AND(I582=110000,R582&gt;30.2,R582&lt;=45.9),'[1]Pricing Schedule'!$J$90,
IF(AND(I582=110000,R582&gt;45.9,R582&lt;=123.4),'[1]Pricing Schedule'!$J$97,
IF(AND(I582=110000,R582&gt;123.4,R582&lt;=168.2,M582&lt;=10),'[1]Pricing Schedule'!$J$105,
IF(AND(I582=110000,R582&gt;123.4,R582&lt;=168.2,M582&gt;10),'[1]Pricing Schedule'!$J$113,
IF(AND(I582=110000,R582&gt;168.2,R582&lt;=336.2,M582&lt;=10),('[1]Pricing Schedule'!$J$105),
IF(AND(I582=110000,R582&gt;168.2,R582&lt;=336.2,M582&gt;10),('[1]Pricing Schedule'!$J$113),
IF(AND(I582=110000,R582&gt;336.4,R582&lt;=504.6,M582&lt;=10),('[1]Pricing Schedule'!$J$105),
IF(AND(I582=110000,R582&gt;336.4,R582&lt;=504.6,M582&gt;10),('[1]Pricing Schedule'!$J$113),
IF(AND(I582=110000,R582&gt;504.6,R582&lt;=672.8,M582&lt;=10),('[1]Pricing Schedule'!$J$105),
IF(AND(I582=110000,R582&gt;504.6,R582&lt;=672.8,M582&gt;10),('[1]Pricing Schedule'!$J$113),
IF(AND(I582=110000,R582&gt;672.8,R582&lt;=841,M582&lt;=10),('[1]Pricing Schedule'!$J$105),
IF(AND(I582=110000,R582&gt;672.8,R582&lt;=841,M582&gt;10),('[1]Pricing Schedule'!$J$113),
IF(AND(I582=110000,R582&gt;1682,R582&lt;=1850.2,M582&lt;=10),('[1]Pricing Schedule'!$J$105),
IF(AND(I582=110000,R582&gt;1682,R582&lt;=1850.2,M582&gt;10),('[1]Pricing Schedule'!$J$113),
IF(AND(I582=110000,R582&gt;2018.4,R582&lt;=2186.6,M582&lt;=10),('[1]Pricing Schedule'!$J$105),
IF(AND(I582=110000,R582&gt;2018.4,R582&lt;=2186.6,M582&gt;10),('[1]Pricing Schedule'!$J$113),999999999)))))))))))))))))))))))))))))))))))))))</f>
        <v>4</v>
      </c>
      <c r="U582" s="40">
        <f t="shared" si="60"/>
        <v>133000</v>
      </c>
      <c r="V582" s="41">
        <f t="shared" si="61"/>
        <v>7.518796992481203</v>
      </c>
      <c r="Y582" s="23">
        <v>130</v>
      </c>
      <c r="Z582" s="23">
        <v>689</v>
      </c>
      <c r="AR582" s="35"/>
    </row>
    <row r="583" spans="1:44">
      <c r="A583" s="23">
        <v>583</v>
      </c>
      <c r="B583" s="23">
        <v>583</v>
      </c>
      <c r="C583" s="23" t="s">
        <v>1006</v>
      </c>
      <c r="D583" s="23" t="s">
        <v>121</v>
      </c>
      <c r="E583" s="23" t="s">
        <v>121</v>
      </c>
      <c r="F583" s="23" t="s">
        <v>617</v>
      </c>
      <c r="G583" s="23" t="s">
        <v>618</v>
      </c>
      <c r="H583" s="23" t="s">
        <v>113</v>
      </c>
      <c r="I583" s="13">
        <v>38000</v>
      </c>
      <c r="J583" s="23" t="s">
        <v>119</v>
      </c>
      <c r="K583" s="13">
        <v>38000</v>
      </c>
      <c r="L583" s="24">
        <v>2.0670000000000002</v>
      </c>
      <c r="M583" s="37">
        <f t="shared" si="56"/>
        <v>3</v>
      </c>
      <c r="N583" s="24">
        <v>9.5000000000000001E-2</v>
      </c>
      <c r="O583" s="13">
        <v>2</v>
      </c>
      <c r="P583" s="36">
        <f t="shared" si="57"/>
        <v>9.5000000000000001E-2</v>
      </c>
      <c r="Q583" s="38">
        <f t="shared" si="58"/>
        <v>4.2</v>
      </c>
      <c r="R583" s="37">
        <f t="shared" si="59"/>
        <v>4.2</v>
      </c>
      <c r="S583" s="39">
        <f>IF(AND(I583=38000,R583&lt;=4.5,M583&gt;8),'[1]Pricing Schedule'!$F$8+('[1]Pricing Schedule'!$F$9*M583),
IF(AND(I583=38000,R583&lt;=4.5,M583&lt;=8),'[1]Pricing Schedule'!$F$34+('[1]Pricing Schedule'!$F$36*M583),
IF(AND(I583=38000,R583&gt;4.5,R583&lt;=9,M583&gt;8),'[1]Pricing Schedule'!$F$17+('[1]Pricing Schedule'!$F$18*M583),
IF(AND(I583=38000,R583&gt;4.5,R583&lt;=9,M583&lt;=8),'[1]Pricing Schedule'!$F$34+('[1]Pricing Schedule'!$F$36*M583),
IF(AND(I583=38000,R583&gt;9,R583&lt;=12.8,M583&gt;8),'[1]Pricing Schedule'!$F$26+('[1]Pricing Schedule'!$F$27*M583),
IF(AND(I583=38000,R583&gt;9,R583&lt;=12.8,M583&lt;=8),'[1]Pricing Schedule'!$F$34+('[1]Pricing Schedule'!$F$36*M583),
IF(AND(I583=38000,R583&gt;12.8,R583&lt;=22.8),'[1]Pricing Schedule'!$F$34+('[1]Pricing Schedule'!$F$36*M583),
IF(AND(I583=38000,R583&gt;22.8,R583&lt;=30.2),'[1]Pricing Schedule'!$F$43+('[1]Pricing Schedule'!$F$45*M583),
IF(AND(I583=38000,R583&gt;30.2,R583&lt;=45.9),'[1]Pricing Schedule'!$F$52+('[1]Pricing Schedule'!$F$54*M583),
IF(AND(I583=38000,R583&gt;45.9,R583&lt;=123.4),'[1]Pricing Schedule'!$F$96+('[1]Pricing Schedule'!$F$97*M583),
IF(AND(I583=38000,R583&gt;123.4,R583&lt;=168.2,M583&lt;=10),'[1]Pricing Schedule'!$F$103+('[1]Pricing Schedule'!$F$105*M583),
IF(AND(I583=38000,R583&gt;123.4,R583&lt;=168.2,M583&gt;10),'[1]Pricing Schedule'!$F$111+('[1]Pricing Schedule'!$F$113*M583),
IF(AND(I583=38000,R583&gt;157.4,R583&lt;=336.4,M583&lt;=10),('[1]Pricing Schedule'!$F$103+('[1]Pricing Schedule'!$F$105*M583))*2,
IF(AND(I583=38000,R583&gt;157.4,R583&lt;=336.4,M583&gt;10),('[1]Pricing Schedule'!$F$111+('[1]Pricing Schedule'!$F$113*M583))*2,
IF(AND(I583=38000,R583&gt;314.8,R583&lt;=504.6,M583&lt;=10),('[1]Pricing Schedule'!$F$103+('[1]Pricing Schedule'!$F$105*M583))*3,
IF(AND(I583=38000,R583&gt;314.8,R583&lt;=504.6,M583&gt;10),('[1]Pricing Schedule'!$F$111+('[1]Pricing Schedule'!$F$113*M583))*3,
IF(AND(I583=38000,R583&gt;472.2,R583&lt;=672.8,M583&lt;=10),('[1]Pricing Schedule'!$F$103+('[1]Pricing Schedule'!$F$105*M583))*4,
IF(AND(I583=38000,R583&gt;472.2,R583&lt;=672.8,M583&gt;10),('[1]Pricing Schedule'!$F$111+('[1]Pricing Schedule'!$F$113*M583))*4,
IF(AND(I583=110000,R583&lt;=12.8,M583&gt;2),'[1]Pricing Schedule'!$F$62+('[1]Pricing Schedule'!$F$63*M583),
IF(AND(I583=110000,R583&lt;=12.8,M583&lt;=2),'[1]Pricing Schedule'!$F$96+('[1]Pricing Schedule'!$F$97*M583),
IF(AND(I583=110000,R583&gt;12.8,R583&lt;=22.8,M583&gt;3),'[1]Pricing Schedule'!$F$71+('[1]Pricing Schedule'!$F$72*M583),
IF(AND(I583=110000,R583&gt;12.8,R583&lt;=22.8,M583&lt;=3),'[1]Pricing Schedule'!$F$96+('[1]Pricing Schedule'!$F$97*M583),
IF(AND(I583=110000,R583&gt;22.8,R583&lt;=30.2),'[1]Pricing Schedule'!$F$80+('[1]Pricing Schedule'!$F$81*M583),
IF(AND(I583=110000,R583&gt;30.2,R583&lt;=45.9),'[1]Pricing Schedule'!$F$89+('[1]Pricing Schedule'!$F$90*M583),
IF(AND(I583=110000,R583&gt;45.9,R583&lt;=123.4),'[1]Pricing Schedule'!$F$96+('[1]Pricing Schedule'!$F$97*M583),
IF(AND(I583=110000,R583&gt;123.4,R583&lt;=168.2,M583&lt;=10),'[1]Pricing Schedule'!$F$103+('[1]Pricing Schedule'!$F$105*M583),
IF(AND(I583=110000,R583&gt;123.4,R583&lt;=168.2,M583&gt;10),'[1]Pricing Schedule'!$F$111+('[1]Pricing Schedule'!$F$113*M583),
IF(AND(I583=110000,R583&gt;168.2,R583&lt;=336.4,M583&lt;=10),('[1]Pricing Schedule'!$F$103+('[1]Pricing Schedule'!$F$105*M583))*2,
IF(AND(I583=110000,R583&gt;168.2,R583&lt;=336.4,M583&gt;10),('[1]Pricing Schedule'!$F$111+('[1]Pricing Schedule'!$F$113*M583))*2,
IF(AND(I583=110000,R583&gt;336.4,R583&lt;=504.6,M583&lt;=10),('[1]Pricing Schedule'!$F$103+('[1]Pricing Schedule'!$F$105*M583))*3,
IF(AND(I583=110000,R583&gt;336.4,R583&lt;=504.6,M583&gt;10),('[1]Pricing Schedule'!$F$111+('[1]Pricing Schedule'!$F$113*M583))*3,
IF(AND(I583=110000,R583&gt;504.6,R583&lt;=672.8,M583&lt;=10),('[1]Pricing Schedule'!$F$103+('[1]Pricing Schedule'!$F$105*M583))*4,
IF(AND(I583=110000,R583&gt;504.6,R583&lt;=672.8,M583&gt;10),('[1]Pricing Schedule'!$F$111+('[1]Pricing Schedule'!$F$113*M583))*4,
IF(AND(I583=110000,R583&gt;672.8,R583&lt;=841,M583&lt;=10),('[1]Pricing Schedule'!$F$103+('[1]Pricing Schedule'!$F$105*M583))*5,
IF(AND(I583=110000,R583&gt;672.8,R583&lt;=841,M583&gt;10),('[1]Pricing Schedule'!$F$111+('[1]Pricing Schedule'!$F$113*M583))*5,
IF(AND(I583=110000,R583&gt;672.8,R583&lt;=841,M583&lt;=10),('[1]Pricing Schedule'!$F$103+('[1]Pricing Schedule'!$F$105*M583))*5,
IF(AND(I583=110000,R583&gt;672.8,R583&lt;=841,M583&gt;10),('[1]Pricing Schedule'!$F$111+('[1]Pricing Schedule'!$F$113*M583))*5,
IF(AND(I583=110000,R583&gt;1345.6,R583&lt;=1513.8,M583&lt;=10),('[1]Pricing Schedule'!$F$103+('[1]Pricing Schedule'!$F$105*M583))*9,
IF(AND(I583=110000,R583&gt;1345.6,R583&lt;=1513.8,M583&gt;10),('[1]Pricing Schedule'!$F$111+('[1]Pricing Schedule'!$F$113*M583))*9,
9999999999)))))))))))))))))))))))))))))))))))))))</f>
        <v>558600</v>
      </c>
      <c r="T583" s="21">
        <f>IF(AND(I583=38000,R583&lt;=4.5,M583&gt;8),'[1]Pricing Schedule'!$J$9,
IF(AND(I583=38000,R583&lt;=4.5,M583&lt;=8),'[1]Pricing Schedule'!$J$36,
IF(AND(I583=38000,R583&gt;4.5,R583&lt;=9,M583&gt;8),'[1]Pricing Schedule'!$J$18,
IF(AND(I583=38000,R583&gt;4.5,R583&lt;=9,M583&lt;=8),'[1]Pricing Schedule'!$J$36,
IF(AND(I583=38000,R583&gt;9,R583&lt;=12.8,M583&gt;8),'[1]Pricing Schedule'!$J$27,
IF(AND(I583=38000,R583&gt;9,R583&lt;=12.8,M583&lt;=8),'[1]Pricing Schedule'!$J$36,
IF(AND(I583=38000,R583&gt;12.8,R583&lt;=22.8),'[1]Pricing Schedule'!$J$36,
IF(AND(I583=38000,R583&gt;22.8,R583&lt;=30.2),'[1]Pricing Schedule'!$J$45,
IF(AND(I583=38000,R583&gt;30.2,R583&lt;=45.9),'[1]Pricing Schedule'!$J$54,
IF(AND(I583=38000,R583&gt;45.9,R583&lt;=123.4),'[1]Pricing Schedule'!$J$97,
IF(AND(I583=38000,R583&gt;123.4,R583&lt;=168.2,M583&lt;=10),'[1]Pricing Schedule'!$J$105,
IF(AND(I583=38000,R583&gt;123.4,R583&lt;=168.2,M583&gt;10),'[1]Pricing Schedule'!$J$113,
IF(AND(I583=38000,R583&gt;168.2,R583&lt;=336.4,M583&lt;=10),('[1]Pricing Schedule'!$J$105),
IF(AND(I583=38000,R583&gt;168.2,R583&lt;=336.4,M583&gt;10),('[1]Pricing Schedule'!$J$113),
IF(AND(I583=38000,R583&gt;336.4,R583&lt;=504.6,M583&lt;=10),('[1]Pricing Schedule'!$J$105),
IF(AND(I583=38000,R583&gt;336.4,R583&lt;=504.6,M583&gt;10),('[1]Pricing Schedule'!$J$113),
IF(AND(I583=38000,R583&gt;504.6,R583&lt;=672.8,M583&lt;=10),('[1]Pricing Schedule'!$J$105),
IF(AND(I583=38000,R583&gt;504.6,R583&lt;=672.8,M583&gt;10),('[1]Pricing Schedule'!$J$113),
IF(AND(I583=110000,R583&lt;=12.8,M583&gt;2),'[1]Pricing Schedule'!$J$63,
IF(AND(I583=110000,R583&lt;=12.8,M583&lt;=2),'[1]Pricing Schedule'!$J$97,
IF(AND(I583=110000,R583&gt;12.8,R583&lt;=22.8,M583&gt;3),'[1]Pricing Schedule'!$J$72,
IF(AND(I583=110000,R583&gt;12.8,R583&lt;=22.8,M583&lt;=3),'[1]Pricing Schedule'!$J$97,
IF(AND(I583=110000,R583&gt;22.8,R583&lt;=30.2),'[1]Pricing Schedule'!$J$81,
IF(AND(I583=110000,R583&gt;30.2,R583&lt;=45.9),'[1]Pricing Schedule'!$J$90,
IF(AND(I583=110000,R583&gt;45.9,R583&lt;=123.4),'[1]Pricing Schedule'!$J$97,
IF(AND(I583=110000,R583&gt;123.4,R583&lt;=168.2,M583&lt;=10),'[1]Pricing Schedule'!$J$105,
IF(AND(I583=110000,R583&gt;123.4,R583&lt;=168.2,M583&gt;10),'[1]Pricing Schedule'!$J$113,
IF(AND(I583=110000,R583&gt;168.2,R583&lt;=336.2,M583&lt;=10),('[1]Pricing Schedule'!$J$105),
IF(AND(I583=110000,R583&gt;168.2,R583&lt;=336.2,M583&gt;10),('[1]Pricing Schedule'!$J$113),
IF(AND(I583=110000,R583&gt;336.4,R583&lt;=504.6,M583&lt;=10),('[1]Pricing Schedule'!$J$105),
IF(AND(I583=110000,R583&gt;336.4,R583&lt;=504.6,M583&gt;10),('[1]Pricing Schedule'!$J$113),
IF(AND(I583=110000,R583&gt;504.6,R583&lt;=672.8,M583&lt;=10),('[1]Pricing Schedule'!$J$105),
IF(AND(I583=110000,R583&gt;504.6,R583&lt;=672.8,M583&gt;10),('[1]Pricing Schedule'!$J$113),
IF(AND(I583=110000,R583&gt;672.8,R583&lt;=841,M583&lt;=10),('[1]Pricing Schedule'!$J$105),
IF(AND(I583=110000,R583&gt;672.8,R583&lt;=841,M583&gt;10),('[1]Pricing Schedule'!$J$113),
IF(AND(I583=110000,R583&gt;1682,R583&lt;=1850.2,M583&lt;=10),('[1]Pricing Schedule'!$J$105),
IF(AND(I583=110000,R583&gt;1682,R583&lt;=1850.2,M583&gt;10),('[1]Pricing Schedule'!$J$113),
IF(AND(I583=110000,R583&gt;2018.4,R583&lt;=2186.6,M583&lt;=10),('[1]Pricing Schedule'!$J$105),
IF(AND(I583=110000,R583&gt;2018.4,R583&lt;=2186.6,M583&gt;10),('[1]Pricing Schedule'!$J$113),999999999)))))))))))))))))))))))))))))))))))))))</f>
        <v>4</v>
      </c>
      <c r="U583" s="40">
        <f t="shared" si="60"/>
        <v>133000</v>
      </c>
      <c r="V583" s="41">
        <f t="shared" si="61"/>
        <v>7.518796992481203</v>
      </c>
      <c r="Y583" s="23">
        <v>89</v>
      </c>
      <c r="Z583" s="23">
        <v>687</v>
      </c>
      <c r="AR583" s="35"/>
    </row>
    <row r="584" spans="1:44">
      <c r="A584" s="23">
        <v>584</v>
      </c>
      <c r="B584" s="23">
        <v>584</v>
      </c>
      <c r="C584" s="23" t="s">
        <v>1007</v>
      </c>
      <c r="D584" s="23" t="s">
        <v>168</v>
      </c>
      <c r="E584" s="23" t="s">
        <v>168</v>
      </c>
      <c r="F584" s="23" t="s">
        <v>169</v>
      </c>
      <c r="G584" s="23" t="s">
        <v>170</v>
      </c>
      <c r="H584" s="23" t="s">
        <v>113</v>
      </c>
      <c r="I584" s="13">
        <v>38000</v>
      </c>
      <c r="J584" s="13">
        <v>38000</v>
      </c>
      <c r="K584" s="13">
        <v>20000</v>
      </c>
      <c r="L584" s="24">
        <v>5.3479999999999999</v>
      </c>
      <c r="M584" s="37">
        <f t="shared" si="56"/>
        <v>6</v>
      </c>
      <c r="N584" s="24">
        <v>0.13600000000000001</v>
      </c>
      <c r="O584" s="13">
        <v>2</v>
      </c>
      <c r="P584" s="36">
        <f t="shared" si="57"/>
        <v>0.13600000000000001</v>
      </c>
      <c r="Q584" s="38">
        <f t="shared" si="58"/>
        <v>4.2</v>
      </c>
      <c r="R584" s="37">
        <f t="shared" si="59"/>
        <v>4.2</v>
      </c>
      <c r="S584" s="39">
        <f>IF(AND(I584=38000,R584&lt;=4.5,M584&gt;8),'[1]Pricing Schedule'!$F$8+('[1]Pricing Schedule'!$F$9*M584),
IF(AND(I584=38000,R584&lt;=4.5,M584&lt;=8),'[1]Pricing Schedule'!$F$34+('[1]Pricing Schedule'!$F$36*M584),
IF(AND(I584=38000,R584&gt;4.5,R584&lt;=9,M584&gt;8),'[1]Pricing Schedule'!$F$17+('[1]Pricing Schedule'!$F$18*M584),
IF(AND(I584=38000,R584&gt;4.5,R584&lt;=9,M584&lt;=8),'[1]Pricing Schedule'!$F$34+('[1]Pricing Schedule'!$F$36*M584),
IF(AND(I584=38000,R584&gt;9,R584&lt;=12.8,M584&gt;8),'[1]Pricing Schedule'!$F$26+('[1]Pricing Schedule'!$F$27*M584),
IF(AND(I584=38000,R584&gt;9,R584&lt;=12.8,M584&lt;=8),'[1]Pricing Schedule'!$F$34+('[1]Pricing Schedule'!$F$36*M584),
IF(AND(I584=38000,R584&gt;12.8,R584&lt;=22.8),'[1]Pricing Schedule'!$F$34+('[1]Pricing Schedule'!$F$36*M584),
IF(AND(I584=38000,R584&gt;22.8,R584&lt;=30.2),'[1]Pricing Schedule'!$F$43+('[1]Pricing Schedule'!$F$45*M584),
IF(AND(I584=38000,R584&gt;30.2,R584&lt;=45.9),'[1]Pricing Schedule'!$F$52+('[1]Pricing Schedule'!$F$54*M584),
IF(AND(I584=38000,R584&gt;45.9,R584&lt;=123.4),'[1]Pricing Schedule'!$F$96+('[1]Pricing Schedule'!$F$97*M584),
IF(AND(I584=38000,R584&gt;123.4,R584&lt;=168.2,M584&lt;=10),'[1]Pricing Schedule'!$F$103+('[1]Pricing Schedule'!$F$105*M584),
IF(AND(I584=38000,R584&gt;123.4,R584&lt;=168.2,M584&gt;10),'[1]Pricing Schedule'!$F$111+('[1]Pricing Schedule'!$F$113*M584),
IF(AND(I584=38000,R584&gt;157.4,R584&lt;=336.4,M584&lt;=10),('[1]Pricing Schedule'!$F$103+('[1]Pricing Schedule'!$F$105*M584))*2,
IF(AND(I584=38000,R584&gt;157.4,R584&lt;=336.4,M584&gt;10),('[1]Pricing Schedule'!$F$111+('[1]Pricing Schedule'!$F$113*M584))*2,
IF(AND(I584=38000,R584&gt;314.8,R584&lt;=504.6,M584&lt;=10),('[1]Pricing Schedule'!$F$103+('[1]Pricing Schedule'!$F$105*M584))*3,
IF(AND(I584=38000,R584&gt;314.8,R584&lt;=504.6,M584&gt;10),('[1]Pricing Schedule'!$F$111+('[1]Pricing Schedule'!$F$113*M584))*3,
IF(AND(I584=38000,R584&gt;472.2,R584&lt;=672.8,M584&lt;=10),('[1]Pricing Schedule'!$F$103+('[1]Pricing Schedule'!$F$105*M584))*4,
IF(AND(I584=38000,R584&gt;472.2,R584&lt;=672.8,M584&gt;10),('[1]Pricing Schedule'!$F$111+('[1]Pricing Schedule'!$F$113*M584))*4,
IF(AND(I584=110000,R584&lt;=12.8,M584&gt;2),'[1]Pricing Schedule'!$F$62+('[1]Pricing Schedule'!$F$63*M584),
IF(AND(I584=110000,R584&lt;=12.8,M584&lt;=2),'[1]Pricing Schedule'!$F$96+('[1]Pricing Schedule'!$F$97*M584),
IF(AND(I584=110000,R584&gt;12.8,R584&lt;=22.8,M584&gt;3),'[1]Pricing Schedule'!$F$71+('[1]Pricing Schedule'!$F$72*M584),
IF(AND(I584=110000,R584&gt;12.8,R584&lt;=22.8,M584&lt;=3),'[1]Pricing Schedule'!$F$96+('[1]Pricing Schedule'!$F$97*M584),
IF(AND(I584=110000,R584&gt;22.8,R584&lt;=30.2),'[1]Pricing Schedule'!$F$80+('[1]Pricing Schedule'!$F$81*M584),
IF(AND(I584=110000,R584&gt;30.2,R584&lt;=45.9),'[1]Pricing Schedule'!$F$89+('[1]Pricing Schedule'!$F$90*M584),
IF(AND(I584=110000,R584&gt;45.9,R584&lt;=123.4),'[1]Pricing Schedule'!$F$96+('[1]Pricing Schedule'!$F$97*M584),
IF(AND(I584=110000,R584&gt;123.4,R584&lt;=168.2,M584&lt;=10),'[1]Pricing Schedule'!$F$103+('[1]Pricing Schedule'!$F$105*M584),
IF(AND(I584=110000,R584&gt;123.4,R584&lt;=168.2,M584&gt;10),'[1]Pricing Schedule'!$F$111+('[1]Pricing Schedule'!$F$113*M584),
IF(AND(I584=110000,R584&gt;168.2,R584&lt;=336.4,M584&lt;=10),('[1]Pricing Schedule'!$F$103+('[1]Pricing Schedule'!$F$105*M584))*2,
IF(AND(I584=110000,R584&gt;168.2,R584&lt;=336.4,M584&gt;10),('[1]Pricing Schedule'!$F$111+('[1]Pricing Schedule'!$F$113*M584))*2,
IF(AND(I584=110000,R584&gt;336.4,R584&lt;=504.6,M584&lt;=10),('[1]Pricing Schedule'!$F$103+('[1]Pricing Schedule'!$F$105*M584))*3,
IF(AND(I584=110000,R584&gt;336.4,R584&lt;=504.6,M584&gt;10),('[1]Pricing Schedule'!$F$111+('[1]Pricing Schedule'!$F$113*M584))*3,
IF(AND(I584=110000,R584&gt;504.6,R584&lt;=672.8,M584&lt;=10),('[1]Pricing Schedule'!$F$103+('[1]Pricing Schedule'!$F$105*M584))*4,
IF(AND(I584=110000,R584&gt;504.6,R584&lt;=672.8,M584&gt;10),('[1]Pricing Schedule'!$F$111+('[1]Pricing Schedule'!$F$113*M584))*4,
IF(AND(I584=110000,R584&gt;672.8,R584&lt;=841,M584&lt;=10),('[1]Pricing Schedule'!$F$103+('[1]Pricing Schedule'!$F$105*M584))*5,
IF(AND(I584=110000,R584&gt;672.8,R584&lt;=841,M584&gt;10),('[1]Pricing Schedule'!$F$111+('[1]Pricing Schedule'!$F$113*M584))*5,
IF(AND(I584=110000,R584&gt;672.8,R584&lt;=841,M584&lt;=10),('[1]Pricing Schedule'!$F$103+('[1]Pricing Schedule'!$F$105*M584))*5,
IF(AND(I584=110000,R584&gt;672.8,R584&lt;=841,M584&gt;10),('[1]Pricing Schedule'!$F$111+('[1]Pricing Schedule'!$F$113*M584))*5,
IF(AND(I584=110000,R584&gt;1345.6,R584&lt;=1513.8,M584&lt;=10),('[1]Pricing Schedule'!$F$103+('[1]Pricing Schedule'!$F$105*M584))*9,
IF(AND(I584=110000,R584&gt;1345.6,R584&lt;=1513.8,M584&gt;10),('[1]Pricing Schedule'!$F$111+('[1]Pricing Schedule'!$F$113*M584))*9,
9999999999)))))))))))))))))))))))))))))))))))))))</f>
        <v>769410</v>
      </c>
      <c r="T584" s="21">
        <f>IF(AND(I584=38000,R584&lt;=4.5,M584&gt;8),'[1]Pricing Schedule'!$J$9,
IF(AND(I584=38000,R584&lt;=4.5,M584&lt;=8),'[1]Pricing Schedule'!$J$36,
IF(AND(I584=38000,R584&gt;4.5,R584&lt;=9,M584&gt;8),'[1]Pricing Schedule'!$J$18,
IF(AND(I584=38000,R584&gt;4.5,R584&lt;=9,M584&lt;=8),'[1]Pricing Schedule'!$J$36,
IF(AND(I584=38000,R584&gt;9,R584&lt;=12.8,M584&gt;8),'[1]Pricing Schedule'!$J$27,
IF(AND(I584=38000,R584&gt;9,R584&lt;=12.8,M584&lt;=8),'[1]Pricing Schedule'!$J$36,
IF(AND(I584=38000,R584&gt;12.8,R584&lt;=22.8),'[1]Pricing Schedule'!$J$36,
IF(AND(I584=38000,R584&gt;22.8,R584&lt;=30.2),'[1]Pricing Schedule'!$J$45,
IF(AND(I584=38000,R584&gt;30.2,R584&lt;=45.9),'[1]Pricing Schedule'!$J$54,
IF(AND(I584=38000,R584&gt;45.9,R584&lt;=123.4),'[1]Pricing Schedule'!$J$97,
IF(AND(I584=38000,R584&gt;123.4,R584&lt;=168.2,M584&lt;=10),'[1]Pricing Schedule'!$J$105,
IF(AND(I584=38000,R584&gt;123.4,R584&lt;=168.2,M584&gt;10),'[1]Pricing Schedule'!$J$113,
IF(AND(I584=38000,R584&gt;168.2,R584&lt;=336.4,M584&lt;=10),('[1]Pricing Schedule'!$J$105),
IF(AND(I584=38000,R584&gt;168.2,R584&lt;=336.4,M584&gt;10),('[1]Pricing Schedule'!$J$113),
IF(AND(I584=38000,R584&gt;336.4,R584&lt;=504.6,M584&lt;=10),('[1]Pricing Schedule'!$J$105),
IF(AND(I584=38000,R584&gt;336.4,R584&lt;=504.6,M584&gt;10),('[1]Pricing Schedule'!$J$113),
IF(AND(I584=38000,R584&gt;504.6,R584&lt;=672.8,M584&lt;=10),('[1]Pricing Schedule'!$J$105),
IF(AND(I584=38000,R584&gt;504.6,R584&lt;=672.8,M584&gt;10),('[1]Pricing Schedule'!$J$113),
IF(AND(I584=110000,R584&lt;=12.8,M584&gt;2),'[1]Pricing Schedule'!$J$63,
IF(AND(I584=110000,R584&lt;=12.8,M584&lt;=2),'[1]Pricing Schedule'!$J$97,
IF(AND(I584=110000,R584&gt;12.8,R584&lt;=22.8,M584&gt;3),'[1]Pricing Schedule'!$J$72,
IF(AND(I584=110000,R584&gt;12.8,R584&lt;=22.8,M584&lt;=3),'[1]Pricing Schedule'!$J$97,
IF(AND(I584=110000,R584&gt;22.8,R584&lt;=30.2),'[1]Pricing Schedule'!$J$81,
IF(AND(I584=110000,R584&gt;30.2,R584&lt;=45.9),'[1]Pricing Schedule'!$J$90,
IF(AND(I584=110000,R584&gt;45.9,R584&lt;=123.4),'[1]Pricing Schedule'!$J$97,
IF(AND(I584=110000,R584&gt;123.4,R584&lt;=168.2,M584&lt;=10),'[1]Pricing Schedule'!$J$105,
IF(AND(I584=110000,R584&gt;123.4,R584&lt;=168.2,M584&gt;10),'[1]Pricing Schedule'!$J$113,
IF(AND(I584=110000,R584&gt;168.2,R584&lt;=336.2,M584&lt;=10),('[1]Pricing Schedule'!$J$105),
IF(AND(I584=110000,R584&gt;168.2,R584&lt;=336.2,M584&gt;10),('[1]Pricing Schedule'!$J$113),
IF(AND(I584=110000,R584&gt;336.4,R584&lt;=504.6,M584&lt;=10),('[1]Pricing Schedule'!$J$105),
IF(AND(I584=110000,R584&gt;336.4,R584&lt;=504.6,M584&gt;10),('[1]Pricing Schedule'!$J$113),
IF(AND(I584=110000,R584&gt;504.6,R584&lt;=672.8,M584&lt;=10),('[1]Pricing Schedule'!$J$105),
IF(AND(I584=110000,R584&gt;504.6,R584&lt;=672.8,M584&gt;10),('[1]Pricing Schedule'!$J$113),
IF(AND(I584=110000,R584&gt;672.8,R584&lt;=841,M584&lt;=10),('[1]Pricing Schedule'!$J$105),
IF(AND(I584=110000,R584&gt;672.8,R584&lt;=841,M584&gt;10),('[1]Pricing Schedule'!$J$113),
IF(AND(I584=110000,R584&gt;1682,R584&lt;=1850.2,M584&lt;=10),('[1]Pricing Schedule'!$J$105),
IF(AND(I584=110000,R584&gt;1682,R584&lt;=1850.2,M584&gt;10),('[1]Pricing Schedule'!$J$113),
IF(AND(I584=110000,R584&gt;2018.4,R584&lt;=2186.6,M584&lt;=10),('[1]Pricing Schedule'!$J$105),
IF(AND(I584=110000,R584&gt;2018.4,R584&lt;=2186.6,M584&gt;10),('[1]Pricing Schedule'!$J$113),999999999)))))))))))))))))))))))))))))))))))))))</f>
        <v>4</v>
      </c>
      <c r="U584" s="40">
        <f t="shared" si="60"/>
        <v>183192.85714285713</v>
      </c>
      <c r="V584" s="41">
        <f t="shared" si="61"/>
        <v>5.4587281163488903</v>
      </c>
      <c r="Y584" s="23">
        <v>62</v>
      </c>
      <c r="Z584" s="23">
        <v>642</v>
      </c>
      <c r="AR584" s="35"/>
    </row>
    <row r="585" spans="1:44">
      <c r="A585" s="23">
        <v>585</v>
      </c>
      <c r="B585" s="23">
        <v>585</v>
      </c>
      <c r="C585" s="23" t="s">
        <v>1008</v>
      </c>
      <c r="D585" s="23" t="s">
        <v>168</v>
      </c>
      <c r="E585" s="23" t="s">
        <v>168</v>
      </c>
      <c r="F585" s="23" t="s">
        <v>169</v>
      </c>
      <c r="G585" s="23" t="s">
        <v>170</v>
      </c>
      <c r="H585" s="23" t="s">
        <v>113</v>
      </c>
      <c r="I585" s="13">
        <v>38000</v>
      </c>
      <c r="J585" s="13">
        <v>38000</v>
      </c>
      <c r="K585" s="13">
        <v>20000</v>
      </c>
      <c r="L585" s="24">
        <v>10.028</v>
      </c>
      <c r="M585" s="37">
        <f t="shared" si="56"/>
        <v>11</v>
      </c>
      <c r="N585" s="24">
        <v>0.43</v>
      </c>
      <c r="O585" s="13">
        <v>2</v>
      </c>
      <c r="P585" s="36">
        <f t="shared" si="57"/>
        <v>0.43</v>
      </c>
      <c r="Q585" s="38">
        <f t="shared" si="58"/>
        <v>4.2</v>
      </c>
      <c r="R585" s="37">
        <f t="shared" si="59"/>
        <v>4.2</v>
      </c>
      <c r="S585" s="39">
        <f>IF(AND(I585=38000,R585&lt;=4.5,M585&gt;8),'[1]Pricing Schedule'!$F$8+('[1]Pricing Schedule'!$F$9*M585),
IF(AND(I585=38000,R585&lt;=4.5,M585&lt;=8),'[1]Pricing Schedule'!$F$34+('[1]Pricing Schedule'!$F$36*M585),
IF(AND(I585=38000,R585&gt;4.5,R585&lt;=9,M585&gt;8),'[1]Pricing Schedule'!$F$17+('[1]Pricing Schedule'!$F$18*M585),
IF(AND(I585=38000,R585&gt;4.5,R585&lt;=9,M585&lt;=8),'[1]Pricing Schedule'!$F$34+('[1]Pricing Schedule'!$F$36*M585),
IF(AND(I585=38000,R585&gt;9,R585&lt;=12.8,M585&gt;8),'[1]Pricing Schedule'!$F$26+('[1]Pricing Schedule'!$F$27*M585),
IF(AND(I585=38000,R585&gt;9,R585&lt;=12.8,M585&lt;=8),'[1]Pricing Schedule'!$F$34+('[1]Pricing Schedule'!$F$36*M585),
IF(AND(I585=38000,R585&gt;12.8,R585&lt;=22.8),'[1]Pricing Schedule'!$F$34+('[1]Pricing Schedule'!$F$36*M585),
IF(AND(I585=38000,R585&gt;22.8,R585&lt;=30.2),'[1]Pricing Schedule'!$F$43+('[1]Pricing Schedule'!$F$45*M585),
IF(AND(I585=38000,R585&gt;30.2,R585&lt;=45.9),'[1]Pricing Schedule'!$F$52+('[1]Pricing Schedule'!$F$54*M585),
IF(AND(I585=38000,R585&gt;45.9,R585&lt;=123.4),'[1]Pricing Schedule'!$F$96+('[1]Pricing Schedule'!$F$97*M585),
IF(AND(I585=38000,R585&gt;123.4,R585&lt;=168.2,M585&lt;=10),'[1]Pricing Schedule'!$F$103+('[1]Pricing Schedule'!$F$105*M585),
IF(AND(I585=38000,R585&gt;123.4,R585&lt;=168.2,M585&gt;10),'[1]Pricing Schedule'!$F$111+('[1]Pricing Schedule'!$F$113*M585),
IF(AND(I585=38000,R585&gt;157.4,R585&lt;=336.4,M585&lt;=10),('[1]Pricing Schedule'!$F$103+('[1]Pricing Schedule'!$F$105*M585))*2,
IF(AND(I585=38000,R585&gt;157.4,R585&lt;=336.4,M585&gt;10),('[1]Pricing Schedule'!$F$111+('[1]Pricing Schedule'!$F$113*M585))*2,
IF(AND(I585=38000,R585&gt;314.8,R585&lt;=504.6,M585&lt;=10),('[1]Pricing Schedule'!$F$103+('[1]Pricing Schedule'!$F$105*M585))*3,
IF(AND(I585=38000,R585&gt;314.8,R585&lt;=504.6,M585&gt;10),('[1]Pricing Schedule'!$F$111+('[1]Pricing Schedule'!$F$113*M585))*3,
IF(AND(I585=38000,R585&gt;472.2,R585&lt;=672.8,M585&lt;=10),('[1]Pricing Schedule'!$F$103+('[1]Pricing Schedule'!$F$105*M585))*4,
IF(AND(I585=38000,R585&gt;472.2,R585&lt;=672.8,M585&gt;10),('[1]Pricing Schedule'!$F$111+('[1]Pricing Schedule'!$F$113*M585))*4,
IF(AND(I585=110000,R585&lt;=12.8,M585&gt;2),'[1]Pricing Schedule'!$F$62+('[1]Pricing Schedule'!$F$63*M585),
IF(AND(I585=110000,R585&lt;=12.8,M585&lt;=2),'[1]Pricing Schedule'!$F$96+('[1]Pricing Schedule'!$F$97*M585),
IF(AND(I585=110000,R585&gt;12.8,R585&lt;=22.8,M585&gt;3),'[1]Pricing Schedule'!$F$71+('[1]Pricing Schedule'!$F$72*M585),
IF(AND(I585=110000,R585&gt;12.8,R585&lt;=22.8,M585&lt;=3),'[1]Pricing Schedule'!$F$96+('[1]Pricing Schedule'!$F$97*M585),
IF(AND(I585=110000,R585&gt;22.8,R585&lt;=30.2),'[1]Pricing Schedule'!$F$80+('[1]Pricing Schedule'!$F$81*M585),
IF(AND(I585=110000,R585&gt;30.2,R585&lt;=45.9),'[1]Pricing Schedule'!$F$89+('[1]Pricing Schedule'!$F$90*M585),
IF(AND(I585=110000,R585&gt;45.9,R585&lt;=123.4),'[1]Pricing Schedule'!$F$96+('[1]Pricing Schedule'!$F$97*M585),
IF(AND(I585=110000,R585&gt;123.4,R585&lt;=168.2,M585&lt;=10),'[1]Pricing Schedule'!$F$103+('[1]Pricing Schedule'!$F$105*M585),
IF(AND(I585=110000,R585&gt;123.4,R585&lt;=168.2,M585&gt;10),'[1]Pricing Schedule'!$F$111+('[1]Pricing Schedule'!$F$113*M585),
IF(AND(I585=110000,R585&gt;168.2,R585&lt;=336.4,M585&lt;=10),('[1]Pricing Schedule'!$F$103+('[1]Pricing Schedule'!$F$105*M585))*2,
IF(AND(I585=110000,R585&gt;168.2,R585&lt;=336.4,M585&gt;10),('[1]Pricing Schedule'!$F$111+('[1]Pricing Schedule'!$F$113*M585))*2,
IF(AND(I585=110000,R585&gt;336.4,R585&lt;=504.6,M585&lt;=10),('[1]Pricing Schedule'!$F$103+('[1]Pricing Schedule'!$F$105*M585))*3,
IF(AND(I585=110000,R585&gt;336.4,R585&lt;=504.6,M585&gt;10),('[1]Pricing Schedule'!$F$111+('[1]Pricing Schedule'!$F$113*M585))*3,
IF(AND(I585=110000,R585&gt;504.6,R585&lt;=672.8,M585&lt;=10),('[1]Pricing Schedule'!$F$103+('[1]Pricing Schedule'!$F$105*M585))*4,
IF(AND(I585=110000,R585&gt;504.6,R585&lt;=672.8,M585&gt;10),('[1]Pricing Schedule'!$F$111+('[1]Pricing Schedule'!$F$113*M585))*4,
IF(AND(I585=110000,R585&gt;672.8,R585&lt;=841,M585&lt;=10),('[1]Pricing Schedule'!$F$103+('[1]Pricing Schedule'!$F$105*M585))*5,
IF(AND(I585=110000,R585&gt;672.8,R585&lt;=841,M585&gt;10),('[1]Pricing Schedule'!$F$111+('[1]Pricing Schedule'!$F$113*M585))*5,
IF(AND(I585=110000,R585&gt;672.8,R585&lt;=841,M585&lt;=10),('[1]Pricing Schedule'!$F$103+('[1]Pricing Schedule'!$F$105*M585))*5,
IF(AND(I585=110000,R585&gt;672.8,R585&lt;=841,M585&gt;10),('[1]Pricing Schedule'!$F$111+('[1]Pricing Schedule'!$F$113*M585))*5,
IF(AND(I585=110000,R585&gt;1345.6,R585&lt;=1513.8,M585&lt;=10),('[1]Pricing Schedule'!$F$103+('[1]Pricing Schedule'!$F$105*M585))*9,
IF(AND(I585=110000,R585&gt;1345.6,R585&lt;=1513.8,M585&gt;10),('[1]Pricing Schedule'!$F$111+('[1]Pricing Schedule'!$F$113*M585))*9,
9999999999)))))))))))))))))))))))))))))))))))))))</f>
        <v>1439840</v>
      </c>
      <c r="T585" s="21">
        <f>IF(AND(I585=38000,R585&lt;=4.5,M585&gt;8),'[1]Pricing Schedule'!$J$9,
IF(AND(I585=38000,R585&lt;=4.5,M585&lt;=8),'[1]Pricing Schedule'!$J$36,
IF(AND(I585=38000,R585&gt;4.5,R585&lt;=9,M585&gt;8),'[1]Pricing Schedule'!$J$18,
IF(AND(I585=38000,R585&gt;4.5,R585&lt;=9,M585&lt;=8),'[1]Pricing Schedule'!$J$36,
IF(AND(I585=38000,R585&gt;9,R585&lt;=12.8,M585&gt;8),'[1]Pricing Schedule'!$J$27,
IF(AND(I585=38000,R585&gt;9,R585&lt;=12.8,M585&lt;=8),'[1]Pricing Schedule'!$J$36,
IF(AND(I585=38000,R585&gt;12.8,R585&lt;=22.8),'[1]Pricing Schedule'!$J$36,
IF(AND(I585=38000,R585&gt;22.8,R585&lt;=30.2),'[1]Pricing Schedule'!$J$45,
IF(AND(I585=38000,R585&gt;30.2,R585&lt;=45.9),'[1]Pricing Schedule'!$J$54,
IF(AND(I585=38000,R585&gt;45.9,R585&lt;=123.4),'[1]Pricing Schedule'!$J$97,
IF(AND(I585=38000,R585&gt;123.4,R585&lt;=168.2,M585&lt;=10),'[1]Pricing Schedule'!$J$105,
IF(AND(I585=38000,R585&gt;123.4,R585&lt;=168.2,M585&gt;10),'[1]Pricing Schedule'!$J$113,
IF(AND(I585=38000,R585&gt;168.2,R585&lt;=336.4,M585&lt;=10),('[1]Pricing Schedule'!$J$105),
IF(AND(I585=38000,R585&gt;168.2,R585&lt;=336.4,M585&gt;10),('[1]Pricing Schedule'!$J$113),
IF(AND(I585=38000,R585&gt;336.4,R585&lt;=504.6,M585&lt;=10),('[1]Pricing Schedule'!$J$105),
IF(AND(I585=38000,R585&gt;336.4,R585&lt;=504.6,M585&gt;10),('[1]Pricing Schedule'!$J$113),
IF(AND(I585=38000,R585&gt;504.6,R585&lt;=672.8,M585&lt;=10),('[1]Pricing Schedule'!$J$105),
IF(AND(I585=38000,R585&gt;504.6,R585&lt;=672.8,M585&gt;10),('[1]Pricing Schedule'!$J$113),
IF(AND(I585=110000,R585&lt;=12.8,M585&gt;2),'[1]Pricing Schedule'!$J$63,
IF(AND(I585=110000,R585&lt;=12.8,M585&lt;=2),'[1]Pricing Schedule'!$J$97,
IF(AND(I585=110000,R585&gt;12.8,R585&lt;=22.8,M585&gt;3),'[1]Pricing Schedule'!$J$72,
IF(AND(I585=110000,R585&gt;12.8,R585&lt;=22.8,M585&lt;=3),'[1]Pricing Schedule'!$J$97,
IF(AND(I585=110000,R585&gt;22.8,R585&lt;=30.2),'[1]Pricing Schedule'!$J$81,
IF(AND(I585=110000,R585&gt;30.2,R585&lt;=45.9),'[1]Pricing Schedule'!$J$90,
IF(AND(I585=110000,R585&gt;45.9,R585&lt;=123.4),'[1]Pricing Schedule'!$J$97,
IF(AND(I585=110000,R585&gt;123.4,R585&lt;=168.2,M585&lt;=10),'[1]Pricing Schedule'!$J$105,
IF(AND(I585=110000,R585&gt;123.4,R585&lt;=168.2,M585&gt;10),'[1]Pricing Schedule'!$J$113,
IF(AND(I585=110000,R585&gt;168.2,R585&lt;=336.2,M585&lt;=10),('[1]Pricing Schedule'!$J$105),
IF(AND(I585=110000,R585&gt;168.2,R585&lt;=336.2,M585&gt;10),('[1]Pricing Schedule'!$J$113),
IF(AND(I585=110000,R585&gt;336.4,R585&lt;=504.6,M585&lt;=10),('[1]Pricing Schedule'!$J$105),
IF(AND(I585=110000,R585&gt;336.4,R585&lt;=504.6,M585&gt;10),('[1]Pricing Schedule'!$J$113),
IF(AND(I585=110000,R585&gt;504.6,R585&lt;=672.8,M585&lt;=10),('[1]Pricing Schedule'!$J$105),
IF(AND(I585=110000,R585&gt;504.6,R585&lt;=672.8,M585&gt;10),('[1]Pricing Schedule'!$J$113),
IF(AND(I585=110000,R585&gt;672.8,R585&lt;=841,M585&lt;=10),('[1]Pricing Schedule'!$J$105),
IF(AND(I585=110000,R585&gt;672.8,R585&lt;=841,M585&gt;10),('[1]Pricing Schedule'!$J$113),
IF(AND(I585=110000,R585&gt;1682,R585&lt;=1850.2,M585&lt;=10),('[1]Pricing Schedule'!$J$105),
IF(AND(I585=110000,R585&gt;1682,R585&lt;=1850.2,M585&gt;10),('[1]Pricing Schedule'!$J$113),
IF(AND(I585=110000,R585&gt;2018.4,R585&lt;=2186.6,M585&lt;=10),('[1]Pricing Schedule'!$J$105),
IF(AND(I585=110000,R585&gt;2018.4,R585&lt;=2186.6,M585&gt;10),('[1]Pricing Schedule'!$J$113),999999999)))))))))))))))))))))))))))))))))))))))</f>
        <v>1</v>
      </c>
      <c r="U585" s="40">
        <f t="shared" si="60"/>
        <v>342819.04761904763</v>
      </c>
      <c r="V585" s="41">
        <f t="shared" si="61"/>
        <v>2.9169907767529724</v>
      </c>
      <c r="Y585" s="23">
        <v>195</v>
      </c>
      <c r="Z585" s="23">
        <v>642</v>
      </c>
      <c r="AR585" s="35"/>
    </row>
    <row r="586" spans="1:44">
      <c r="A586" s="23">
        <v>586</v>
      </c>
      <c r="B586" s="23">
        <v>586</v>
      </c>
      <c r="C586" s="23" t="s">
        <v>1009</v>
      </c>
      <c r="D586" s="23" t="s">
        <v>149</v>
      </c>
      <c r="E586" s="23" t="s">
        <v>110</v>
      </c>
      <c r="F586" s="23" t="s">
        <v>169</v>
      </c>
      <c r="G586" s="23" t="s">
        <v>170</v>
      </c>
      <c r="H586" s="23" t="s">
        <v>113</v>
      </c>
      <c r="I586" s="13">
        <v>38000</v>
      </c>
      <c r="J586" s="13">
        <v>38000</v>
      </c>
      <c r="K586" s="13">
        <v>20000</v>
      </c>
      <c r="L586" s="24">
        <v>10.494</v>
      </c>
      <c r="M586" s="37">
        <f t="shared" si="56"/>
        <v>11</v>
      </c>
      <c r="N586" s="24">
        <v>0.13200000000000001</v>
      </c>
      <c r="O586" s="13">
        <v>2</v>
      </c>
      <c r="P586" s="36">
        <f t="shared" si="57"/>
        <v>0.13200000000000001</v>
      </c>
      <c r="Q586" s="38">
        <f t="shared" si="58"/>
        <v>4.2</v>
      </c>
      <c r="R586" s="37">
        <f t="shared" si="59"/>
        <v>4.2</v>
      </c>
      <c r="S586" s="39">
        <f>IF(AND(I586=38000,R586&lt;=4.5,M586&gt;8),'[1]Pricing Schedule'!$F$8+('[1]Pricing Schedule'!$F$9*M586),
IF(AND(I586=38000,R586&lt;=4.5,M586&lt;=8),'[1]Pricing Schedule'!$F$34+('[1]Pricing Schedule'!$F$36*M586),
IF(AND(I586=38000,R586&gt;4.5,R586&lt;=9,M586&gt;8),'[1]Pricing Schedule'!$F$17+('[1]Pricing Schedule'!$F$18*M586),
IF(AND(I586=38000,R586&gt;4.5,R586&lt;=9,M586&lt;=8),'[1]Pricing Schedule'!$F$34+('[1]Pricing Schedule'!$F$36*M586),
IF(AND(I586=38000,R586&gt;9,R586&lt;=12.8,M586&gt;8),'[1]Pricing Schedule'!$F$26+('[1]Pricing Schedule'!$F$27*M586),
IF(AND(I586=38000,R586&gt;9,R586&lt;=12.8,M586&lt;=8),'[1]Pricing Schedule'!$F$34+('[1]Pricing Schedule'!$F$36*M586),
IF(AND(I586=38000,R586&gt;12.8,R586&lt;=22.8),'[1]Pricing Schedule'!$F$34+('[1]Pricing Schedule'!$F$36*M586),
IF(AND(I586=38000,R586&gt;22.8,R586&lt;=30.2),'[1]Pricing Schedule'!$F$43+('[1]Pricing Schedule'!$F$45*M586),
IF(AND(I586=38000,R586&gt;30.2,R586&lt;=45.9),'[1]Pricing Schedule'!$F$52+('[1]Pricing Schedule'!$F$54*M586),
IF(AND(I586=38000,R586&gt;45.9,R586&lt;=123.4),'[1]Pricing Schedule'!$F$96+('[1]Pricing Schedule'!$F$97*M586),
IF(AND(I586=38000,R586&gt;123.4,R586&lt;=168.2,M586&lt;=10),'[1]Pricing Schedule'!$F$103+('[1]Pricing Schedule'!$F$105*M586),
IF(AND(I586=38000,R586&gt;123.4,R586&lt;=168.2,M586&gt;10),'[1]Pricing Schedule'!$F$111+('[1]Pricing Schedule'!$F$113*M586),
IF(AND(I586=38000,R586&gt;157.4,R586&lt;=336.4,M586&lt;=10),('[1]Pricing Schedule'!$F$103+('[1]Pricing Schedule'!$F$105*M586))*2,
IF(AND(I586=38000,R586&gt;157.4,R586&lt;=336.4,M586&gt;10),('[1]Pricing Schedule'!$F$111+('[1]Pricing Schedule'!$F$113*M586))*2,
IF(AND(I586=38000,R586&gt;314.8,R586&lt;=504.6,M586&lt;=10),('[1]Pricing Schedule'!$F$103+('[1]Pricing Schedule'!$F$105*M586))*3,
IF(AND(I586=38000,R586&gt;314.8,R586&lt;=504.6,M586&gt;10),('[1]Pricing Schedule'!$F$111+('[1]Pricing Schedule'!$F$113*M586))*3,
IF(AND(I586=38000,R586&gt;472.2,R586&lt;=672.8,M586&lt;=10),('[1]Pricing Schedule'!$F$103+('[1]Pricing Schedule'!$F$105*M586))*4,
IF(AND(I586=38000,R586&gt;472.2,R586&lt;=672.8,M586&gt;10),('[1]Pricing Schedule'!$F$111+('[1]Pricing Schedule'!$F$113*M586))*4,
IF(AND(I586=110000,R586&lt;=12.8,M586&gt;2),'[1]Pricing Schedule'!$F$62+('[1]Pricing Schedule'!$F$63*M586),
IF(AND(I586=110000,R586&lt;=12.8,M586&lt;=2),'[1]Pricing Schedule'!$F$96+('[1]Pricing Schedule'!$F$97*M586),
IF(AND(I586=110000,R586&gt;12.8,R586&lt;=22.8,M586&gt;3),'[1]Pricing Schedule'!$F$71+('[1]Pricing Schedule'!$F$72*M586),
IF(AND(I586=110000,R586&gt;12.8,R586&lt;=22.8,M586&lt;=3),'[1]Pricing Schedule'!$F$96+('[1]Pricing Schedule'!$F$97*M586),
IF(AND(I586=110000,R586&gt;22.8,R586&lt;=30.2),'[1]Pricing Schedule'!$F$80+('[1]Pricing Schedule'!$F$81*M586),
IF(AND(I586=110000,R586&gt;30.2,R586&lt;=45.9),'[1]Pricing Schedule'!$F$89+('[1]Pricing Schedule'!$F$90*M586),
IF(AND(I586=110000,R586&gt;45.9,R586&lt;=123.4),'[1]Pricing Schedule'!$F$96+('[1]Pricing Schedule'!$F$97*M586),
IF(AND(I586=110000,R586&gt;123.4,R586&lt;=168.2,M586&lt;=10),'[1]Pricing Schedule'!$F$103+('[1]Pricing Schedule'!$F$105*M586),
IF(AND(I586=110000,R586&gt;123.4,R586&lt;=168.2,M586&gt;10),'[1]Pricing Schedule'!$F$111+('[1]Pricing Schedule'!$F$113*M586),
IF(AND(I586=110000,R586&gt;168.2,R586&lt;=336.4,M586&lt;=10),('[1]Pricing Schedule'!$F$103+('[1]Pricing Schedule'!$F$105*M586))*2,
IF(AND(I586=110000,R586&gt;168.2,R586&lt;=336.4,M586&gt;10),('[1]Pricing Schedule'!$F$111+('[1]Pricing Schedule'!$F$113*M586))*2,
IF(AND(I586=110000,R586&gt;336.4,R586&lt;=504.6,M586&lt;=10),('[1]Pricing Schedule'!$F$103+('[1]Pricing Schedule'!$F$105*M586))*3,
IF(AND(I586=110000,R586&gt;336.4,R586&lt;=504.6,M586&gt;10),('[1]Pricing Schedule'!$F$111+('[1]Pricing Schedule'!$F$113*M586))*3,
IF(AND(I586=110000,R586&gt;504.6,R586&lt;=672.8,M586&lt;=10),('[1]Pricing Schedule'!$F$103+('[1]Pricing Schedule'!$F$105*M586))*4,
IF(AND(I586=110000,R586&gt;504.6,R586&lt;=672.8,M586&gt;10),('[1]Pricing Schedule'!$F$111+('[1]Pricing Schedule'!$F$113*M586))*4,
IF(AND(I586=110000,R586&gt;672.8,R586&lt;=841,M586&lt;=10),('[1]Pricing Schedule'!$F$103+('[1]Pricing Schedule'!$F$105*M586))*5,
IF(AND(I586=110000,R586&gt;672.8,R586&lt;=841,M586&gt;10),('[1]Pricing Schedule'!$F$111+('[1]Pricing Schedule'!$F$113*M586))*5,
IF(AND(I586=110000,R586&gt;672.8,R586&lt;=841,M586&lt;=10),('[1]Pricing Schedule'!$F$103+('[1]Pricing Schedule'!$F$105*M586))*5,
IF(AND(I586=110000,R586&gt;672.8,R586&lt;=841,M586&gt;10),('[1]Pricing Schedule'!$F$111+('[1]Pricing Schedule'!$F$113*M586))*5,
IF(AND(I586=110000,R586&gt;1345.6,R586&lt;=1513.8,M586&lt;=10),('[1]Pricing Schedule'!$F$103+('[1]Pricing Schedule'!$F$105*M586))*9,
IF(AND(I586=110000,R586&gt;1345.6,R586&lt;=1513.8,M586&gt;10),('[1]Pricing Schedule'!$F$111+('[1]Pricing Schedule'!$F$113*M586))*9,
9999999999)))))))))))))))))))))))))))))))))))))))</f>
        <v>1439840</v>
      </c>
      <c r="T586" s="21">
        <f>IF(AND(I586=38000,R586&lt;=4.5,M586&gt;8),'[1]Pricing Schedule'!$J$9,
IF(AND(I586=38000,R586&lt;=4.5,M586&lt;=8),'[1]Pricing Schedule'!$J$36,
IF(AND(I586=38000,R586&gt;4.5,R586&lt;=9,M586&gt;8),'[1]Pricing Schedule'!$J$18,
IF(AND(I586=38000,R586&gt;4.5,R586&lt;=9,M586&lt;=8),'[1]Pricing Schedule'!$J$36,
IF(AND(I586=38000,R586&gt;9,R586&lt;=12.8,M586&gt;8),'[1]Pricing Schedule'!$J$27,
IF(AND(I586=38000,R586&gt;9,R586&lt;=12.8,M586&lt;=8),'[1]Pricing Schedule'!$J$36,
IF(AND(I586=38000,R586&gt;12.8,R586&lt;=22.8),'[1]Pricing Schedule'!$J$36,
IF(AND(I586=38000,R586&gt;22.8,R586&lt;=30.2),'[1]Pricing Schedule'!$J$45,
IF(AND(I586=38000,R586&gt;30.2,R586&lt;=45.9),'[1]Pricing Schedule'!$J$54,
IF(AND(I586=38000,R586&gt;45.9,R586&lt;=123.4),'[1]Pricing Schedule'!$J$97,
IF(AND(I586=38000,R586&gt;123.4,R586&lt;=168.2,M586&lt;=10),'[1]Pricing Schedule'!$J$105,
IF(AND(I586=38000,R586&gt;123.4,R586&lt;=168.2,M586&gt;10),'[1]Pricing Schedule'!$J$113,
IF(AND(I586=38000,R586&gt;168.2,R586&lt;=336.4,M586&lt;=10),('[1]Pricing Schedule'!$J$105),
IF(AND(I586=38000,R586&gt;168.2,R586&lt;=336.4,M586&gt;10),('[1]Pricing Schedule'!$J$113),
IF(AND(I586=38000,R586&gt;336.4,R586&lt;=504.6,M586&lt;=10),('[1]Pricing Schedule'!$J$105),
IF(AND(I586=38000,R586&gt;336.4,R586&lt;=504.6,M586&gt;10),('[1]Pricing Schedule'!$J$113),
IF(AND(I586=38000,R586&gt;504.6,R586&lt;=672.8,M586&lt;=10),('[1]Pricing Schedule'!$J$105),
IF(AND(I586=38000,R586&gt;504.6,R586&lt;=672.8,M586&gt;10),('[1]Pricing Schedule'!$J$113),
IF(AND(I586=110000,R586&lt;=12.8,M586&gt;2),'[1]Pricing Schedule'!$J$63,
IF(AND(I586=110000,R586&lt;=12.8,M586&lt;=2),'[1]Pricing Schedule'!$J$97,
IF(AND(I586=110000,R586&gt;12.8,R586&lt;=22.8,M586&gt;3),'[1]Pricing Schedule'!$J$72,
IF(AND(I586=110000,R586&gt;12.8,R586&lt;=22.8,M586&lt;=3),'[1]Pricing Schedule'!$J$97,
IF(AND(I586=110000,R586&gt;22.8,R586&lt;=30.2),'[1]Pricing Schedule'!$J$81,
IF(AND(I586=110000,R586&gt;30.2,R586&lt;=45.9),'[1]Pricing Schedule'!$J$90,
IF(AND(I586=110000,R586&gt;45.9,R586&lt;=123.4),'[1]Pricing Schedule'!$J$97,
IF(AND(I586=110000,R586&gt;123.4,R586&lt;=168.2,M586&lt;=10),'[1]Pricing Schedule'!$J$105,
IF(AND(I586=110000,R586&gt;123.4,R586&lt;=168.2,M586&gt;10),'[1]Pricing Schedule'!$J$113,
IF(AND(I586=110000,R586&gt;168.2,R586&lt;=336.2,M586&lt;=10),('[1]Pricing Schedule'!$J$105),
IF(AND(I586=110000,R586&gt;168.2,R586&lt;=336.2,M586&gt;10),('[1]Pricing Schedule'!$J$113),
IF(AND(I586=110000,R586&gt;336.4,R586&lt;=504.6,M586&lt;=10),('[1]Pricing Schedule'!$J$105),
IF(AND(I586=110000,R586&gt;336.4,R586&lt;=504.6,M586&gt;10),('[1]Pricing Schedule'!$J$113),
IF(AND(I586=110000,R586&gt;504.6,R586&lt;=672.8,M586&lt;=10),('[1]Pricing Schedule'!$J$105),
IF(AND(I586=110000,R586&gt;504.6,R586&lt;=672.8,M586&gt;10),('[1]Pricing Schedule'!$J$113),
IF(AND(I586=110000,R586&gt;672.8,R586&lt;=841,M586&lt;=10),('[1]Pricing Schedule'!$J$105),
IF(AND(I586=110000,R586&gt;672.8,R586&lt;=841,M586&gt;10),('[1]Pricing Schedule'!$J$113),
IF(AND(I586=110000,R586&gt;1682,R586&lt;=1850.2,M586&lt;=10),('[1]Pricing Schedule'!$J$105),
IF(AND(I586=110000,R586&gt;1682,R586&lt;=1850.2,M586&gt;10),('[1]Pricing Schedule'!$J$113),
IF(AND(I586=110000,R586&gt;2018.4,R586&lt;=2186.6,M586&lt;=10),('[1]Pricing Schedule'!$J$105),
IF(AND(I586=110000,R586&gt;2018.4,R586&lt;=2186.6,M586&gt;10),('[1]Pricing Schedule'!$J$113),999999999)))))))))))))))))))))))))))))))))))))))</f>
        <v>1</v>
      </c>
      <c r="U586" s="40">
        <f t="shared" si="60"/>
        <v>342819.04761904763</v>
      </c>
      <c r="V586" s="41">
        <f t="shared" si="61"/>
        <v>2.9169907767529724</v>
      </c>
      <c r="Y586" s="23">
        <v>362</v>
      </c>
      <c r="Z586" s="23">
        <v>642</v>
      </c>
      <c r="AR586" s="35"/>
    </row>
    <row r="587" spans="1:44">
      <c r="A587" s="23">
        <v>587</v>
      </c>
      <c r="B587" s="23">
        <v>587</v>
      </c>
      <c r="C587" s="23" t="s">
        <v>1010</v>
      </c>
      <c r="D587" s="23" t="s">
        <v>168</v>
      </c>
      <c r="E587" s="23" t="s">
        <v>168</v>
      </c>
      <c r="F587" s="23" t="s">
        <v>169</v>
      </c>
      <c r="G587" s="23" t="s">
        <v>170</v>
      </c>
      <c r="H587" s="23" t="s">
        <v>113</v>
      </c>
      <c r="I587" s="13">
        <v>38000</v>
      </c>
      <c r="J587" s="13">
        <v>38000</v>
      </c>
      <c r="K587" s="13">
        <v>20000</v>
      </c>
      <c r="L587" s="24">
        <v>18.922000000000001</v>
      </c>
      <c r="M587" s="37">
        <f t="shared" si="56"/>
        <v>19</v>
      </c>
      <c r="N587" s="24">
        <v>0.36599999999999999</v>
      </c>
      <c r="O587" s="13">
        <v>2</v>
      </c>
      <c r="P587" s="36">
        <f t="shared" si="57"/>
        <v>0.36599999999999999</v>
      </c>
      <c r="Q587" s="38">
        <f t="shared" si="58"/>
        <v>4.2</v>
      </c>
      <c r="R587" s="37">
        <f t="shared" si="59"/>
        <v>4.2</v>
      </c>
      <c r="S587" s="39">
        <f>IF(AND(I587=38000,R587&lt;=4.5,M587&gt;8),'[1]Pricing Schedule'!$F$8+('[1]Pricing Schedule'!$F$9*M587),
IF(AND(I587=38000,R587&lt;=4.5,M587&lt;=8),'[1]Pricing Schedule'!$F$34+('[1]Pricing Schedule'!$F$36*M587),
IF(AND(I587=38000,R587&gt;4.5,R587&lt;=9,M587&gt;8),'[1]Pricing Schedule'!$F$17+('[1]Pricing Schedule'!$F$18*M587),
IF(AND(I587=38000,R587&gt;4.5,R587&lt;=9,M587&lt;=8),'[1]Pricing Schedule'!$F$34+('[1]Pricing Schedule'!$F$36*M587),
IF(AND(I587=38000,R587&gt;9,R587&lt;=12.8,M587&gt;8),'[1]Pricing Schedule'!$F$26+('[1]Pricing Schedule'!$F$27*M587),
IF(AND(I587=38000,R587&gt;9,R587&lt;=12.8,M587&lt;=8),'[1]Pricing Schedule'!$F$34+('[1]Pricing Schedule'!$F$36*M587),
IF(AND(I587=38000,R587&gt;12.8,R587&lt;=22.8),'[1]Pricing Schedule'!$F$34+('[1]Pricing Schedule'!$F$36*M587),
IF(AND(I587=38000,R587&gt;22.8,R587&lt;=30.2),'[1]Pricing Schedule'!$F$43+('[1]Pricing Schedule'!$F$45*M587),
IF(AND(I587=38000,R587&gt;30.2,R587&lt;=45.9),'[1]Pricing Schedule'!$F$52+('[1]Pricing Schedule'!$F$54*M587),
IF(AND(I587=38000,R587&gt;45.9,R587&lt;=123.4),'[1]Pricing Schedule'!$F$96+('[1]Pricing Schedule'!$F$97*M587),
IF(AND(I587=38000,R587&gt;123.4,R587&lt;=168.2,M587&lt;=10),'[1]Pricing Schedule'!$F$103+('[1]Pricing Schedule'!$F$105*M587),
IF(AND(I587=38000,R587&gt;123.4,R587&lt;=168.2,M587&gt;10),'[1]Pricing Schedule'!$F$111+('[1]Pricing Schedule'!$F$113*M587),
IF(AND(I587=38000,R587&gt;157.4,R587&lt;=336.4,M587&lt;=10),('[1]Pricing Schedule'!$F$103+('[1]Pricing Schedule'!$F$105*M587))*2,
IF(AND(I587=38000,R587&gt;157.4,R587&lt;=336.4,M587&gt;10),('[1]Pricing Schedule'!$F$111+('[1]Pricing Schedule'!$F$113*M587))*2,
IF(AND(I587=38000,R587&gt;314.8,R587&lt;=504.6,M587&lt;=10),('[1]Pricing Schedule'!$F$103+('[1]Pricing Schedule'!$F$105*M587))*3,
IF(AND(I587=38000,R587&gt;314.8,R587&lt;=504.6,M587&gt;10),('[1]Pricing Schedule'!$F$111+('[1]Pricing Schedule'!$F$113*M587))*3,
IF(AND(I587=38000,R587&gt;472.2,R587&lt;=672.8,M587&lt;=10),('[1]Pricing Schedule'!$F$103+('[1]Pricing Schedule'!$F$105*M587))*4,
IF(AND(I587=38000,R587&gt;472.2,R587&lt;=672.8,M587&gt;10),('[1]Pricing Schedule'!$F$111+('[1]Pricing Schedule'!$F$113*M587))*4,
IF(AND(I587=110000,R587&lt;=12.8,M587&gt;2),'[1]Pricing Schedule'!$F$62+('[1]Pricing Schedule'!$F$63*M587),
IF(AND(I587=110000,R587&lt;=12.8,M587&lt;=2),'[1]Pricing Schedule'!$F$96+('[1]Pricing Schedule'!$F$97*M587),
IF(AND(I587=110000,R587&gt;12.8,R587&lt;=22.8,M587&gt;3),'[1]Pricing Schedule'!$F$71+('[1]Pricing Schedule'!$F$72*M587),
IF(AND(I587=110000,R587&gt;12.8,R587&lt;=22.8,M587&lt;=3),'[1]Pricing Schedule'!$F$96+('[1]Pricing Schedule'!$F$97*M587),
IF(AND(I587=110000,R587&gt;22.8,R587&lt;=30.2),'[1]Pricing Schedule'!$F$80+('[1]Pricing Schedule'!$F$81*M587),
IF(AND(I587=110000,R587&gt;30.2,R587&lt;=45.9),'[1]Pricing Schedule'!$F$89+('[1]Pricing Schedule'!$F$90*M587),
IF(AND(I587=110000,R587&gt;45.9,R587&lt;=123.4),'[1]Pricing Schedule'!$F$96+('[1]Pricing Schedule'!$F$97*M587),
IF(AND(I587=110000,R587&gt;123.4,R587&lt;=168.2,M587&lt;=10),'[1]Pricing Schedule'!$F$103+('[1]Pricing Schedule'!$F$105*M587),
IF(AND(I587=110000,R587&gt;123.4,R587&lt;=168.2,M587&gt;10),'[1]Pricing Schedule'!$F$111+('[1]Pricing Schedule'!$F$113*M587),
IF(AND(I587=110000,R587&gt;168.2,R587&lt;=336.4,M587&lt;=10),('[1]Pricing Schedule'!$F$103+('[1]Pricing Schedule'!$F$105*M587))*2,
IF(AND(I587=110000,R587&gt;168.2,R587&lt;=336.4,M587&gt;10),('[1]Pricing Schedule'!$F$111+('[1]Pricing Schedule'!$F$113*M587))*2,
IF(AND(I587=110000,R587&gt;336.4,R587&lt;=504.6,M587&lt;=10),('[1]Pricing Schedule'!$F$103+('[1]Pricing Schedule'!$F$105*M587))*3,
IF(AND(I587=110000,R587&gt;336.4,R587&lt;=504.6,M587&gt;10),('[1]Pricing Schedule'!$F$111+('[1]Pricing Schedule'!$F$113*M587))*3,
IF(AND(I587=110000,R587&gt;504.6,R587&lt;=672.8,M587&lt;=10),('[1]Pricing Schedule'!$F$103+('[1]Pricing Schedule'!$F$105*M587))*4,
IF(AND(I587=110000,R587&gt;504.6,R587&lt;=672.8,M587&gt;10),('[1]Pricing Schedule'!$F$111+('[1]Pricing Schedule'!$F$113*M587))*4,
IF(AND(I587=110000,R587&gt;672.8,R587&lt;=841,M587&lt;=10),('[1]Pricing Schedule'!$F$103+('[1]Pricing Schedule'!$F$105*M587))*5,
IF(AND(I587=110000,R587&gt;672.8,R587&lt;=841,M587&gt;10),('[1]Pricing Schedule'!$F$111+('[1]Pricing Schedule'!$F$113*M587))*5,
IF(AND(I587=110000,R587&gt;672.8,R587&lt;=841,M587&lt;=10),('[1]Pricing Schedule'!$F$103+('[1]Pricing Schedule'!$F$105*M587))*5,
IF(AND(I587=110000,R587&gt;672.8,R587&lt;=841,M587&gt;10),('[1]Pricing Schedule'!$F$111+('[1]Pricing Schedule'!$F$113*M587))*5,
IF(AND(I587=110000,R587&gt;1345.6,R587&lt;=1513.8,M587&lt;=10),('[1]Pricing Schedule'!$F$103+('[1]Pricing Schedule'!$F$105*M587))*9,
IF(AND(I587=110000,R587&gt;1345.6,R587&lt;=1513.8,M587&gt;10),('[1]Pricing Schedule'!$F$111+('[1]Pricing Schedule'!$F$113*M587))*9,
9999999999)))))))))))))))))))))))))))))))))))))))</f>
        <v>1861440</v>
      </c>
      <c r="T587" s="21">
        <f>IF(AND(I587=38000,R587&lt;=4.5,M587&gt;8),'[1]Pricing Schedule'!$J$9,
IF(AND(I587=38000,R587&lt;=4.5,M587&lt;=8),'[1]Pricing Schedule'!$J$36,
IF(AND(I587=38000,R587&gt;4.5,R587&lt;=9,M587&gt;8),'[1]Pricing Schedule'!$J$18,
IF(AND(I587=38000,R587&gt;4.5,R587&lt;=9,M587&lt;=8),'[1]Pricing Schedule'!$J$36,
IF(AND(I587=38000,R587&gt;9,R587&lt;=12.8,M587&gt;8),'[1]Pricing Schedule'!$J$27,
IF(AND(I587=38000,R587&gt;9,R587&lt;=12.8,M587&lt;=8),'[1]Pricing Schedule'!$J$36,
IF(AND(I587=38000,R587&gt;12.8,R587&lt;=22.8),'[1]Pricing Schedule'!$J$36,
IF(AND(I587=38000,R587&gt;22.8,R587&lt;=30.2),'[1]Pricing Schedule'!$J$45,
IF(AND(I587=38000,R587&gt;30.2,R587&lt;=45.9),'[1]Pricing Schedule'!$J$54,
IF(AND(I587=38000,R587&gt;45.9,R587&lt;=123.4),'[1]Pricing Schedule'!$J$97,
IF(AND(I587=38000,R587&gt;123.4,R587&lt;=168.2,M587&lt;=10),'[1]Pricing Schedule'!$J$105,
IF(AND(I587=38000,R587&gt;123.4,R587&lt;=168.2,M587&gt;10),'[1]Pricing Schedule'!$J$113,
IF(AND(I587=38000,R587&gt;168.2,R587&lt;=336.4,M587&lt;=10),('[1]Pricing Schedule'!$J$105),
IF(AND(I587=38000,R587&gt;168.2,R587&lt;=336.4,M587&gt;10),('[1]Pricing Schedule'!$J$113),
IF(AND(I587=38000,R587&gt;336.4,R587&lt;=504.6,M587&lt;=10),('[1]Pricing Schedule'!$J$105),
IF(AND(I587=38000,R587&gt;336.4,R587&lt;=504.6,M587&gt;10),('[1]Pricing Schedule'!$J$113),
IF(AND(I587=38000,R587&gt;504.6,R587&lt;=672.8,M587&lt;=10),('[1]Pricing Schedule'!$J$105),
IF(AND(I587=38000,R587&gt;504.6,R587&lt;=672.8,M587&gt;10),('[1]Pricing Schedule'!$J$113),
IF(AND(I587=110000,R587&lt;=12.8,M587&gt;2),'[1]Pricing Schedule'!$J$63,
IF(AND(I587=110000,R587&lt;=12.8,M587&lt;=2),'[1]Pricing Schedule'!$J$97,
IF(AND(I587=110000,R587&gt;12.8,R587&lt;=22.8,M587&gt;3),'[1]Pricing Schedule'!$J$72,
IF(AND(I587=110000,R587&gt;12.8,R587&lt;=22.8,M587&lt;=3),'[1]Pricing Schedule'!$J$97,
IF(AND(I587=110000,R587&gt;22.8,R587&lt;=30.2),'[1]Pricing Schedule'!$J$81,
IF(AND(I587=110000,R587&gt;30.2,R587&lt;=45.9),'[1]Pricing Schedule'!$J$90,
IF(AND(I587=110000,R587&gt;45.9,R587&lt;=123.4),'[1]Pricing Schedule'!$J$97,
IF(AND(I587=110000,R587&gt;123.4,R587&lt;=168.2,M587&lt;=10),'[1]Pricing Schedule'!$J$105,
IF(AND(I587=110000,R587&gt;123.4,R587&lt;=168.2,M587&gt;10),'[1]Pricing Schedule'!$J$113,
IF(AND(I587=110000,R587&gt;168.2,R587&lt;=336.2,M587&lt;=10),('[1]Pricing Schedule'!$J$105),
IF(AND(I587=110000,R587&gt;168.2,R587&lt;=336.2,M587&gt;10),('[1]Pricing Schedule'!$J$113),
IF(AND(I587=110000,R587&gt;336.4,R587&lt;=504.6,M587&lt;=10),('[1]Pricing Schedule'!$J$105),
IF(AND(I587=110000,R587&gt;336.4,R587&lt;=504.6,M587&gt;10),('[1]Pricing Schedule'!$J$113),
IF(AND(I587=110000,R587&gt;504.6,R587&lt;=672.8,M587&lt;=10),('[1]Pricing Schedule'!$J$105),
IF(AND(I587=110000,R587&gt;504.6,R587&lt;=672.8,M587&gt;10),('[1]Pricing Schedule'!$J$113),
IF(AND(I587=110000,R587&gt;672.8,R587&lt;=841,M587&lt;=10),('[1]Pricing Schedule'!$J$105),
IF(AND(I587=110000,R587&gt;672.8,R587&lt;=841,M587&gt;10),('[1]Pricing Schedule'!$J$113),
IF(AND(I587=110000,R587&gt;1682,R587&lt;=1850.2,M587&lt;=10),('[1]Pricing Schedule'!$J$105),
IF(AND(I587=110000,R587&gt;1682,R587&lt;=1850.2,M587&gt;10),('[1]Pricing Schedule'!$J$113),
IF(AND(I587=110000,R587&gt;2018.4,R587&lt;=2186.6,M587&lt;=10),('[1]Pricing Schedule'!$J$105),
IF(AND(I587=110000,R587&gt;2018.4,R587&lt;=2186.6,M587&gt;10),('[1]Pricing Schedule'!$J$113),999999999)))))))))))))))))))))))))))))))))))))))</f>
        <v>1</v>
      </c>
      <c r="U587" s="40">
        <f t="shared" si="60"/>
        <v>443200</v>
      </c>
      <c r="V587" s="41">
        <f t="shared" si="61"/>
        <v>2.256317689530686</v>
      </c>
      <c r="Y587" s="23">
        <v>701</v>
      </c>
      <c r="Z587" s="23">
        <v>642</v>
      </c>
      <c r="AR587" s="35"/>
    </row>
    <row r="588" spans="1:44">
      <c r="A588" s="23">
        <v>588</v>
      </c>
      <c r="B588" s="23">
        <v>588</v>
      </c>
      <c r="C588" s="23" t="s">
        <v>1011</v>
      </c>
      <c r="D588" s="23" t="s">
        <v>285</v>
      </c>
      <c r="E588" s="23" t="s">
        <v>285</v>
      </c>
      <c r="F588" s="23" t="s">
        <v>1012</v>
      </c>
      <c r="G588" s="23" t="s">
        <v>1013</v>
      </c>
      <c r="H588" s="23" t="s">
        <v>133</v>
      </c>
      <c r="I588" s="13">
        <v>110000</v>
      </c>
      <c r="J588" s="13">
        <v>20000</v>
      </c>
      <c r="K588" s="13">
        <v>110000</v>
      </c>
      <c r="L588" s="24">
        <v>2.0739999999999998</v>
      </c>
      <c r="M588" s="37">
        <f t="shared" si="56"/>
        <v>3</v>
      </c>
      <c r="N588" s="24">
        <v>0.23599999999999999</v>
      </c>
      <c r="O588" s="13">
        <v>2</v>
      </c>
      <c r="P588" s="36">
        <f t="shared" si="57"/>
        <v>0.23599999999999999</v>
      </c>
      <c r="Q588" s="38">
        <f t="shared" si="58"/>
        <v>4.2</v>
      </c>
      <c r="R588" s="37">
        <f t="shared" si="59"/>
        <v>4.2</v>
      </c>
      <c r="S588" s="39">
        <f>IF(AND(I588=38000,R588&lt;=4.5,M588&gt;8),'[1]Pricing Schedule'!$F$8+('[1]Pricing Schedule'!$F$9*M588),
IF(AND(I588=38000,R588&lt;=4.5,M588&lt;=8),'[1]Pricing Schedule'!$F$34+('[1]Pricing Schedule'!$F$36*M588),
IF(AND(I588=38000,R588&gt;4.5,R588&lt;=9,M588&gt;8),'[1]Pricing Schedule'!$F$17+('[1]Pricing Schedule'!$F$18*M588),
IF(AND(I588=38000,R588&gt;4.5,R588&lt;=9,M588&lt;=8),'[1]Pricing Schedule'!$F$34+('[1]Pricing Schedule'!$F$36*M588),
IF(AND(I588=38000,R588&gt;9,R588&lt;=12.8,M588&gt;8),'[1]Pricing Schedule'!$F$26+('[1]Pricing Schedule'!$F$27*M588),
IF(AND(I588=38000,R588&gt;9,R588&lt;=12.8,M588&lt;=8),'[1]Pricing Schedule'!$F$34+('[1]Pricing Schedule'!$F$36*M588),
IF(AND(I588=38000,R588&gt;12.8,R588&lt;=22.8),'[1]Pricing Schedule'!$F$34+('[1]Pricing Schedule'!$F$36*M588),
IF(AND(I588=38000,R588&gt;22.8,R588&lt;=30.2),'[1]Pricing Schedule'!$F$43+('[1]Pricing Schedule'!$F$45*M588),
IF(AND(I588=38000,R588&gt;30.2,R588&lt;=45.9),'[1]Pricing Schedule'!$F$52+('[1]Pricing Schedule'!$F$54*M588),
IF(AND(I588=38000,R588&gt;45.9,R588&lt;=123.4),'[1]Pricing Schedule'!$F$96+('[1]Pricing Schedule'!$F$97*M588),
IF(AND(I588=38000,R588&gt;123.4,R588&lt;=168.2,M588&lt;=10),'[1]Pricing Schedule'!$F$103+('[1]Pricing Schedule'!$F$105*M588),
IF(AND(I588=38000,R588&gt;123.4,R588&lt;=168.2,M588&gt;10),'[1]Pricing Schedule'!$F$111+('[1]Pricing Schedule'!$F$113*M588),
IF(AND(I588=38000,R588&gt;157.4,R588&lt;=336.4,M588&lt;=10),('[1]Pricing Schedule'!$F$103+('[1]Pricing Schedule'!$F$105*M588))*2,
IF(AND(I588=38000,R588&gt;157.4,R588&lt;=336.4,M588&gt;10),('[1]Pricing Schedule'!$F$111+('[1]Pricing Schedule'!$F$113*M588))*2,
IF(AND(I588=38000,R588&gt;314.8,R588&lt;=504.6,M588&lt;=10),('[1]Pricing Schedule'!$F$103+('[1]Pricing Schedule'!$F$105*M588))*3,
IF(AND(I588=38000,R588&gt;314.8,R588&lt;=504.6,M588&gt;10),('[1]Pricing Schedule'!$F$111+('[1]Pricing Schedule'!$F$113*M588))*3,
IF(AND(I588=38000,R588&gt;472.2,R588&lt;=672.8,M588&lt;=10),('[1]Pricing Schedule'!$F$103+('[1]Pricing Schedule'!$F$105*M588))*4,
IF(AND(I588=38000,R588&gt;472.2,R588&lt;=672.8,M588&gt;10),('[1]Pricing Schedule'!$F$111+('[1]Pricing Schedule'!$F$113*M588))*4,
IF(AND(I588=110000,R588&lt;=12.8,M588&gt;2),'[1]Pricing Schedule'!$F$62+('[1]Pricing Schedule'!$F$63*M588),
IF(AND(I588=110000,R588&lt;=12.8,M588&lt;=2),'[1]Pricing Schedule'!$F$96+('[1]Pricing Schedule'!$F$97*M588),
IF(AND(I588=110000,R588&gt;12.8,R588&lt;=22.8,M588&gt;3),'[1]Pricing Schedule'!$F$71+('[1]Pricing Schedule'!$F$72*M588),
IF(AND(I588=110000,R588&gt;12.8,R588&lt;=22.8,M588&lt;=3),'[1]Pricing Schedule'!$F$96+('[1]Pricing Schedule'!$F$97*M588),
IF(AND(I588=110000,R588&gt;22.8,R588&lt;=30.2),'[1]Pricing Schedule'!$F$80+('[1]Pricing Schedule'!$F$81*M588),
IF(AND(I588=110000,R588&gt;30.2,R588&lt;=45.9),'[1]Pricing Schedule'!$F$89+('[1]Pricing Schedule'!$F$90*M588),
IF(AND(I588=110000,R588&gt;45.9,R588&lt;=123.4),'[1]Pricing Schedule'!$F$96+('[1]Pricing Schedule'!$F$97*M588),
IF(AND(I588=110000,R588&gt;123.4,R588&lt;=168.2,M588&lt;=10),'[1]Pricing Schedule'!$F$103+('[1]Pricing Schedule'!$F$105*M588),
IF(AND(I588=110000,R588&gt;123.4,R588&lt;=168.2,M588&gt;10),'[1]Pricing Schedule'!$F$111+('[1]Pricing Schedule'!$F$113*M588),
IF(AND(I588=110000,R588&gt;168.2,R588&lt;=336.4,M588&lt;=10),('[1]Pricing Schedule'!$F$103+('[1]Pricing Schedule'!$F$105*M588))*2,
IF(AND(I588=110000,R588&gt;168.2,R588&lt;=336.4,M588&gt;10),('[1]Pricing Schedule'!$F$111+('[1]Pricing Schedule'!$F$113*M588))*2,
IF(AND(I588=110000,R588&gt;336.4,R588&lt;=504.6,M588&lt;=10),('[1]Pricing Schedule'!$F$103+('[1]Pricing Schedule'!$F$105*M588))*3,
IF(AND(I588=110000,R588&gt;336.4,R588&lt;=504.6,M588&gt;10),('[1]Pricing Schedule'!$F$111+('[1]Pricing Schedule'!$F$113*M588))*3,
IF(AND(I588=110000,R588&gt;504.6,R588&lt;=672.8,M588&lt;=10),('[1]Pricing Schedule'!$F$103+('[1]Pricing Schedule'!$F$105*M588))*4,
IF(AND(I588=110000,R588&gt;504.6,R588&lt;=672.8,M588&gt;10),('[1]Pricing Schedule'!$F$111+('[1]Pricing Schedule'!$F$113*M588))*4,
IF(AND(I588=110000,R588&gt;672.8,R588&lt;=841,M588&lt;=10),('[1]Pricing Schedule'!$F$103+('[1]Pricing Schedule'!$F$105*M588))*5,
IF(AND(I588=110000,R588&gt;672.8,R588&lt;=841,M588&gt;10),('[1]Pricing Schedule'!$F$111+('[1]Pricing Schedule'!$F$113*M588))*5,
IF(AND(I588=110000,R588&gt;672.8,R588&lt;=841,M588&lt;=10),('[1]Pricing Schedule'!$F$103+('[1]Pricing Schedule'!$F$105*M588))*5,
IF(AND(I588=110000,R588&gt;672.8,R588&lt;=841,M588&gt;10),('[1]Pricing Schedule'!$F$111+('[1]Pricing Schedule'!$F$113*M588))*5,
IF(AND(I588=110000,R588&gt;1345.6,R588&lt;=1513.8,M588&lt;=10),('[1]Pricing Schedule'!$F$103+('[1]Pricing Schedule'!$F$105*M588))*9,
IF(AND(I588=110000,R588&gt;1345.6,R588&lt;=1513.8,M588&gt;10),('[1]Pricing Schedule'!$F$111+('[1]Pricing Schedule'!$F$113*M588))*9,
9999999999)))))))))))))))))))))))))))))))))))))))</f>
        <v>1574570</v>
      </c>
      <c r="T588" s="21">
        <f>IF(AND(I588=38000,R588&lt;=4.5,M588&gt;8),'[1]Pricing Schedule'!$J$9,
IF(AND(I588=38000,R588&lt;=4.5,M588&lt;=8),'[1]Pricing Schedule'!$J$36,
IF(AND(I588=38000,R588&gt;4.5,R588&lt;=9,M588&gt;8),'[1]Pricing Schedule'!$J$18,
IF(AND(I588=38000,R588&gt;4.5,R588&lt;=9,M588&lt;=8),'[1]Pricing Schedule'!$J$36,
IF(AND(I588=38000,R588&gt;9,R588&lt;=12.8,M588&gt;8),'[1]Pricing Schedule'!$J$27,
IF(AND(I588=38000,R588&gt;9,R588&lt;=12.8,M588&lt;=8),'[1]Pricing Schedule'!$J$36,
IF(AND(I588=38000,R588&gt;12.8,R588&lt;=22.8),'[1]Pricing Schedule'!$J$36,
IF(AND(I588=38000,R588&gt;22.8,R588&lt;=30.2),'[1]Pricing Schedule'!$J$45,
IF(AND(I588=38000,R588&gt;30.2,R588&lt;=45.9),'[1]Pricing Schedule'!$J$54,
IF(AND(I588=38000,R588&gt;45.9,R588&lt;=123.4),'[1]Pricing Schedule'!$J$97,
IF(AND(I588=38000,R588&gt;123.4,R588&lt;=168.2,M588&lt;=10),'[1]Pricing Schedule'!$J$105,
IF(AND(I588=38000,R588&gt;123.4,R588&lt;=168.2,M588&gt;10),'[1]Pricing Schedule'!$J$113,
IF(AND(I588=38000,R588&gt;168.2,R588&lt;=336.4,M588&lt;=10),('[1]Pricing Schedule'!$J$105),
IF(AND(I588=38000,R588&gt;168.2,R588&lt;=336.4,M588&gt;10),('[1]Pricing Schedule'!$J$113),
IF(AND(I588=38000,R588&gt;336.4,R588&lt;=504.6,M588&lt;=10),('[1]Pricing Schedule'!$J$105),
IF(AND(I588=38000,R588&gt;336.4,R588&lt;=504.6,M588&gt;10),('[1]Pricing Schedule'!$J$113),
IF(AND(I588=38000,R588&gt;504.6,R588&lt;=672.8,M588&lt;=10),('[1]Pricing Schedule'!$J$105),
IF(AND(I588=38000,R588&gt;504.6,R588&lt;=672.8,M588&gt;10),('[1]Pricing Schedule'!$J$113),
IF(AND(I588=110000,R588&lt;=12.8,M588&gt;2),'[1]Pricing Schedule'!$J$63,
IF(AND(I588=110000,R588&lt;=12.8,M588&lt;=2),'[1]Pricing Schedule'!$J$97,
IF(AND(I588=110000,R588&gt;12.8,R588&lt;=22.8,M588&gt;3),'[1]Pricing Schedule'!$J$72,
IF(AND(I588=110000,R588&gt;12.8,R588&lt;=22.8,M588&lt;=3),'[1]Pricing Schedule'!$J$97,
IF(AND(I588=110000,R588&gt;22.8,R588&lt;=30.2),'[1]Pricing Schedule'!$J$81,
IF(AND(I588=110000,R588&gt;30.2,R588&lt;=45.9),'[1]Pricing Schedule'!$J$90,
IF(AND(I588=110000,R588&gt;45.9,R588&lt;=123.4),'[1]Pricing Schedule'!$J$97,
IF(AND(I588=110000,R588&gt;123.4,R588&lt;=168.2,M588&lt;=10),'[1]Pricing Schedule'!$J$105,
IF(AND(I588=110000,R588&gt;123.4,R588&lt;=168.2,M588&gt;10),'[1]Pricing Schedule'!$J$113,
IF(AND(I588=110000,R588&gt;168.2,R588&lt;=336.2,M588&lt;=10),('[1]Pricing Schedule'!$J$105),
IF(AND(I588=110000,R588&gt;168.2,R588&lt;=336.2,M588&gt;10),('[1]Pricing Schedule'!$J$113),
IF(AND(I588=110000,R588&gt;336.4,R588&lt;=504.6,M588&lt;=10),('[1]Pricing Schedule'!$J$105),
IF(AND(I588=110000,R588&gt;336.4,R588&lt;=504.6,M588&gt;10),('[1]Pricing Schedule'!$J$113),
IF(AND(I588=110000,R588&gt;504.6,R588&lt;=672.8,M588&lt;=10),('[1]Pricing Schedule'!$J$105),
IF(AND(I588=110000,R588&gt;504.6,R588&lt;=672.8,M588&gt;10),('[1]Pricing Schedule'!$J$113),
IF(AND(I588=110000,R588&gt;672.8,R588&lt;=841,M588&lt;=10),('[1]Pricing Schedule'!$J$105),
IF(AND(I588=110000,R588&gt;672.8,R588&lt;=841,M588&gt;10),('[1]Pricing Schedule'!$J$113),
IF(AND(I588=110000,R588&gt;1682,R588&lt;=1850.2,M588&lt;=10),('[1]Pricing Schedule'!$J$105),
IF(AND(I588=110000,R588&gt;1682,R588&lt;=1850.2,M588&gt;10),('[1]Pricing Schedule'!$J$113),
IF(AND(I588=110000,R588&gt;2018.4,R588&lt;=2186.6,M588&lt;=10),('[1]Pricing Schedule'!$J$105),
IF(AND(I588=110000,R588&gt;2018.4,R588&lt;=2186.6,M588&gt;10),('[1]Pricing Schedule'!$J$113),999999999)))))))))))))))))))))))))))))))))))))))</f>
        <v>7</v>
      </c>
      <c r="U588" s="40">
        <f t="shared" si="60"/>
        <v>374897.61904761905</v>
      </c>
      <c r="V588" s="41">
        <f t="shared" si="61"/>
        <v>2.6673949078161021</v>
      </c>
      <c r="Y588" s="23">
        <v>642</v>
      </c>
      <c r="Z588" s="23">
        <v>534</v>
      </c>
      <c r="AR588" s="35"/>
    </row>
    <row r="589" spans="1:44">
      <c r="A589" s="23">
        <v>589</v>
      </c>
      <c r="B589" s="23">
        <v>589</v>
      </c>
      <c r="C589" s="23" t="s">
        <v>1014</v>
      </c>
      <c r="D589" s="23" t="s">
        <v>141</v>
      </c>
      <c r="E589" s="23" t="s">
        <v>141</v>
      </c>
      <c r="F589" s="23" t="s">
        <v>632</v>
      </c>
      <c r="G589" s="23" t="s">
        <v>633</v>
      </c>
      <c r="H589" s="23" t="s">
        <v>133</v>
      </c>
      <c r="I589" s="13">
        <v>110000</v>
      </c>
      <c r="J589" s="23" t="s">
        <v>119</v>
      </c>
      <c r="K589" s="13">
        <v>110000</v>
      </c>
      <c r="L589" s="24">
        <v>11.628</v>
      </c>
      <c r="M589" s="37">
        <f t="shared" si="56"/>
        <v>12</v>
      </c>
      <c r="N589" s="24">
        <v>0.41099999999999998</v>
      </c>
      <c r="O589" s="13">
        <v>2</v>
      </c>
      <c r="P589" s="36">
        <f t="shared" si="57"/>
        <v>0.41099999999999998</v>
      </c>
      <c r="Q589" s="38">
        <f t="shared" si="58"/>
        <v>4.2</v>
      </c>
      <c r="R589" s="37">
        <f t="shared" si="59"/>
        <v>4.2</v>
      </c>
      <c r="S589" s="39">
        <f>IF(AND(I589=38000,R589&lt;=4.5,M589&gt;8),'[1]Pricing Schedule'!$F$8+('[1]Pricing Schedule'!$F$9*M589),
IF(AND(I589=38000,R589&lt;=4.5,M589&lt;=8),'[1]Pricing Schedule'!$F$34+('[1]Pricing Schedule'!$F$36*M589),
IF(AND(I589=38000,R589&gt;4.5,R589&lt;=9,M589&gt;8),'[1]Pricing Schedule'!$F$17+('[1]Pricing Schedule'!$F$18*M589),
IF(AND(I589=38000,R589&gt;4.5,R589&lt;=9,M589&lt;=8),'[1]Pricing Schedule'!$F$34+('[1]Pricing Schedule'!$F$36*M589),
IF(AND(I589=38000,R589&gt;9,R589&lt;=12.8,M589&gt;8),'[1]Pricing Schedule'!$F$26+('[1]Pricing Schedule'!$F$27*M589),
IF(AND(I589=38000,R589&gt;9,R589&lt;=12.8,M589&lt;=8),'[1]Pricing Schedule'!$F$34+('[1]Pricing Schedule'!$F$36*M589),
IF(AND(I589=38000,R589&gt;12.8,R589&lt;=22.8),'[1]Pricing Schedule'!$F$34+('[1]Pricing Schedule'!$F$36*M589),
IF(AND(I589=38000,R589&gt;22.8,R589&lt;=30.2),'[1]Pricing Schedule'!$F$43+('[1]Pricing Schedule'!$F$45*M589),
IF(AND(I589=38000,R589&gt;30.2,R589&lt;=45.9),'[1]Pricing Schedule'!$F$52+('[1]Pricing Schedule'!$F$54*M589),
IF(AND(I589=38000,R589&gt;45.9,R589&lt;=123.4),'[1]Pricing Schedule'!$F$96+('[1]Pricing Schedule'!$F$97*M589),
IF(AND(I589=38000,R589&gt;123.4,R589&lt;=168.2,M589&lt;=10),'[1]Pricing Schedule'!$F$103+('[1]Pricing Schedule'!$F$105*M589),
IF(AND(I589=38000,R589&gt;123.4,R589&lt;=168.2,M589&gt;10),'[1]Pricing Schedule'!$F$111+('[1]Pricing Schedule'!$F$113*M589),
IF(AND(I589=38000,R589&gt;157.4,R589&lt;=336.4,M589&lt;=10),('[1]Pricing Schedule'!$F$103+('[1]Pricing Schedule'!$F$105*M589))*2,
IF(AND(I589=38000,R589&gt;157.4,R589&lt;=336.4,M589&gt;10),('[1]Pricing Schedule'!$F$111+('[1]Pricing Schedule'!$F$113*M589))*2,
IF(AND(I589=38000,R589&gt;314.8,R589&lt;=504.6,M589&lt;=10),('[1]Pricing Schedule'!$F$103+('[1]Pricing Schedule'!$F$105*M589))*3,
IF(AND(I589=38000,R589&gt;314.8,R589&lt;=504.6,M589&gt;10),('[1]Pricing Schedule'!$F$111+('[1]Pricing Schedule'!$F$113*M589))*3,
IF(AND(I589=38000,R589&gt;472.2,R589&lt;=672.8,M589&lt;=10),('[1]Pricing Schedule'!$F$103+('[1]Pricing Schedule'!$F$105*M589))*4,
IF(AND(I589=38000,R589&gt;472.2,R589&lt;=672.8,M589&gt;10),('[1]Pricing Schedule'!$F$111+('[1]Pricing Schedule'!$F$113*M589))*4,
IF(AND(I589=110000,R589&lt;=12.8,M589&gt;2),'[1]Pricing Schedule'!$F$62+('[1]Pricing Schedule'!$F$63*M589),
IF(AND(I589=110000,R589&lt;=12.8,M589&lt;=2),'[1]Pricing Schedule'!$F$96+('[1]Pricing Schedule'!$F$97*M589),
IF(AND(I589=110000,R589&gt;12.8,R589&lt;=22.8,M589&gt;3),'[1]Pricing Schedule'!$F$71+('[1]Pricing Schedule'!$F$72*M589),
IF(AND(I589=110000,R589&gt;12.8,R589&lt;=22.8,M589&lt;=3),'[1]Pricing Schedule'!$F$96+('[1]Pricing Schedule'!$F$97*M589),
IF(AND(I589=110000,R589&gt;22.8,R589&lt;=30.2),'[1]Pricing Schedule'!$F$80+('[1]Pricing Schedule'!$F$81*M589),
IF(AND(I589=110000,R589&gt;30.2,R589&lt;=45.9),'[1]Pricing Schedule'!$F$89+('[1]Pricing Schedule'!$F$90*M589),
IF(AND(I589=110000,R589&gt;45.9,R589&lt;=123.4),'[1]Pricing Schedule'!$F$96+('[1]Pricing Schedule'!$F$97*M589),
IF(AND(I589=110000,R589&gt;123.4,R589&lt;=168.2,M589&lt;=10),'[1]Pricing Schedule'!$F$103+('[1]Pricing Schedule'!$F$105*M589),
IF(AND(I589=110000,R589&gt;123.4,R589&lt;=168.2,M589&gt;10),'[1]Pricing Schedule'!$F$111+('[1]Pricing Schedule'!$F$113*M589),
IF(AND(I589=110000,R589&gt;168.2,R589&lt;=336.4,M589&lt;=10),('[1]Pricing Schedule'!$F$103+('[1]Pricing Schedule'!$F$105*M589))*2,
IF(AND(I589=110000,R589&gt;168.2,R589&lt;=336.4,M589&gt;10),('[1]Pricing Schedule'!$F$111+('[1]Pricing Schedule'!$F$113*M589))*2,
IF(AND(I589=110000,R589&gt;336.4,R589&lt;=504.6,M589&lt;=10),('[1]Pricing Schedule'!$F$103+('[1]Pricing Schedule'!$F$105*M589))*3,
IF(AND(I589=110000,R589&gt;336.4,R589&lt;=504.6,M589&gt;10),('[1]Pricing Schedule'!$F$111+('[1]Pricing Schedule'!$F$113*M589))*3,
IF(AND(I589=110000,R589&gt;504.6,R589&lt;=672.8,M589&lt;=10),('[1]Pricing Schedule'!$F$103+('[1]Pricing Schedule'!$F$105*M589))*4,
IF(AND(I589=110000,R589&gt;504.6,R589&lt;=672.8,M589&gt;10),('[1]Pricing Schedule'!$F$111+('[1]Pricing Schedule'!$F$113*M589))*4,
IF(AND(I589=110000,R589&gt;672.8,R589&lt;=841,M589&lt;=10),('[1]Pricing Schedule'!$F$103+('[1]Pricing Schedule'!$F$105*M589))*5,
IF(AND(I589=110000,R589&gt;672.8,R589&lt;=841,M589&gt;10),('[1]Pricing Schedule'!$F$111+('[1]Pricing Schedule'!$F$113*M589))*5,
IF(AND(I589=110000,R589&gt;672.8,R589&lt;=841,M589&lt;=10),('[1]Pricing Schedule'!$F$103+('[1]Pricing Schedule'!$F$105*M589))*5,
IF(AND(I589=110000,R589&gt;672.8,R589&lt;=841,M589&gt;10),('[1]Pricing Schedule'!$F$111+('[1]Pricing Schedule'!$F$113*M589))*5,
IF(AND(I589=110000,R589&gt;1345.6,R589&lt;=1513.8,M589&lt;=10),('[1]Pricing Schedule'!$F$103+('[1]Pricing Schedule'!$F$105*M589))*9,
IF(AND(I589=110000,R589&gt;1345.6,R589&lt;=1513.8,M589&gt;10),('[1]Pricing Schedule'!$F$111+('[1]Pricing Schedule'!$F$113*M589))*9,
9999999999)))))))))))))))))))))))))))))))))))))))</f>
        <v>2048870</v>
      </c>
      <c r="T589" s="21">
        <f>IF(AND(I589=38000,R589&lt;=4.5,M589&gt;8),'[1]Pricing Schedule'!$J$9,
IF(AND(I589=38000,R589&lt;=4.5,M589&lt;=8),'[1]Pricing Schedule'!$J$36,
IF(AND(I589=38000,R589&gt;4.5,R589&lt;=9,M589&gt;8),'[1]Pricing Schedule'!$J$18,
IF(AND(I589=38000,R589&gt;4.5,R589&lt;=9,M589&lt;=8),'[1]Pricing Schedule'!$J$36,
IF(AND(I589=38000,R589&gt;9,R589&lt;=12.8,M589&gt;8),'[1]Pricing Schedule'!$J$27,
IF(AND(I589=38000,R589&gt;9,R589&lt;=12.8,M589&lt;=8),'[1]Pricing Schedule'!$J$36,
IF(AND(I589=38000,R589&gt;12.8,R589&lt;=22.8),'[1]Pricing Schedule'!$J$36,
IF(AND(I589=38000,R589&gt;22.8,R589&lt;=30.2),'[1]Pricing Schedule'!$J$45,
IF(AND(I589=38000,R589&gt;30.2,R589&lt;=45.9),'[1]Pricing Schedule'!$J$54,
IF(AND(I589=38000,R589&gt;45.9,R589&lt;=123.4),'[1]Pricing Schedule'!$J$97,
IF(AND(I589=38000,R589&gt;123.4,R589&lt;=168.2,M589&lt;=10),'[1]Pricing Schedule'!$J$105,
IF(AND(I589=38000,R589&gt;123.4,R589&lt;=168.2,M589&gt;10),'[1]Pricing Schedule'!$J$113,
IF(AND(I589=38000,R589&gt;168.2,R589&lt;=336.4,M589&lt;=10),('[1]Pricing Schedule'!$J$105),
IF(AND(I589=38000,R589&gt;168.2,R589&lt;=336.4,M589&gt;10),('[1]Pricing Schedule'!$J$113),
IF(AND(I589=38000,R589&gt;336.4,R589&lt;=504.6,M589&lt;=10),('[1]Pricing Schedule'!$J$105),
IF(AND(I589=38000,R589&gt;336.4,R589&lt;=504.6,M589&gt;10),('[1]Pricing Schedule'!$J$113),
IF(AND(I589=38000,R589&gt;504.6,R589&lt;=672.8,M589&lt;=10),('[1]Pricing Schedule'!$J$105),
IF(AND(I589=38000,R589&gt;504.6,R589&lt;=672.8,M589&gt;10),('[1]Pricing Schedule'!$J$113),
IF(AND(I589=110000,R589&lt;=12.8,M589&gt;2),'[1]Pricing Schedule'!$J$63,
IF(AND(I589=110000,R589&lt;=12.8,M589&lt;=2),'[1]Pricing Schedule'!$J$97,
IF(AND(I589=110000,R589&gt;12.8,R589&lt;=22.8,M589&gt;3),'[1]Pricing Schedule'!$J$72,
IF(AND(I589=110000,R589&gt;12.8,R589&lt;=22.8,M589&lt;=3),'[1]Pricing Schedule'!$J$97,
IF(AND(I589=110000,R589&gt;22.8,R589&lt;=30.2),'[1]Pricing Schedule'!$J$81,
IF(AND(I589=110000,R589&gt;30.2,R589&lt;=45.9),'[1]Pricing Schedule'!$J$90,
IF(AND(I589=110000,R589&gt;45.9,R589&lt;=123.4),'[1]Pricing Schedule'!$J$97,
IF(AND(I589=110000,R589&gt;123.4,R589&lt;=168.2,M589&lt;=10),'[1]Pricing Schedule'!$J$105,
IF(AND(I589=110000,R589&gt;123.4,R589&lt;=168.2,M589&gt;10),'[1]Pricing Schedule'!$J$113,
IF(AND(I589=110000,R589&gt;168.2,R589&lt;=336.2,M589&lt;=10),('[1]Pricing Schedule'!$J$105),
IF(AND(I589=110000,R589&gt;168.2,R589&lt;=336.2,M589&gt;10),('[1]Pricing Schedule'!$J$113),
IF(AND(I589=110000,R589&gt;336.4,R589&lt;=504.6,M589&lt;=10),('[1]Pricing Schedule'!$J$105),
IF(AND(I589=110000,R589&gt;336.4,R589&lt;=504.6,M589&gt;10),('[1]Pricing Schedule'!$J$113),
IF(AND(I589=110000,R589&gt;504.6,R589&lt;=672.8,M589&lt;=10),('[1]Pricing Schedule'!$J$105),
IF(AND(I589=110000,R589&gt;504.6,R589&lt;=672.8,M589&gt;10),('[1]Pricing Schedule'!$J$113),
IF(AND(I589=110000,R589&gt;672.8,R589&lt;=841,M589&lt;=10),('[1]Pricing Schedule'!$J$105),
IF(AND(I589=110000,R589&gt;672.8,R589&lt;=841,M589&gt;10),('[1]Pricing Schedule'!$J$113),
IF(AND(I589=110000,R589&gt;1682,R589&lt;=1850.2,M589&lt;=10),('[1]Pricing Schedule'!$J$105),
IF(AND(I589=110000,R589&gt;1682,R589&lt;=1850.2,M589&gt;10),('[1]Pricing Schedule'!$J$113),
IF(AND(I589=110000,R589&gt;2018.4,R589&lt;=2186.6,M589&lt;=10),('[1]Pricing Schedule'!$J$105),
IF(AND(I589=110000,R589&gt;2018.4,R589&lt;=2186.6,M589&gt;10),('[1]Pricing Schedule'!$J$113),999999999)))))))))))))))))))))))))))))))))))))))</f>
        <v>7</v>
      </c>
      <c r="U589" s="40">
        <f t="shared" si="60"/>
        <v>487826.19047619047</v>
      </c>
      <c r="V589" s="41">
        <f t="shared" si="61"/>
        <v>2.0499104384367968</v>
      </c>
      <c r="Y589" s="23">
        <v>507</v>
      </c>
      <c r="Z589" s="23">
        <v>222</v>
      </c>
      <c r="AR589" s="35"/>
    </row>
    <row r="590" spans="1:44">
      <c r="A590" s="23">
        <v>590</v>
      </c>
      <c r="B590" s="23">
        <v>590</v>
      </c>
      <c r="C590" s="23" t="s">
        <v>1015</v>
      </c>
      <c r="D590" s="23" t="s">
        <v>141</v>
      </c>
      <c r="E590" s="23" t="s">
        <v>141</v>
      </c>
      <c r="F590" s="23" t="s">
        <v>327</v>
      </c>
      <c r="G590" s="23" t="s">
        <v>328</v>
      </c>
      <c r="H590" s="23" t="s">
        <v>113</v>
      </c>
      <c r="I590" s="13">
        <v>38000</v>
      </c>
      <c r="J590" s="13">
        <v>38000</v>
      </c>
      <c r="K590" s="23" t="s">
        <v>119</v>
      </c>
      <c r="L590" s="24">
        <v>8.2710000000000008</v>
      </c>
      <c r="M590" s="37">
        <f t="shared" si="56"/>
        <v>9</v>
      </c>
      <c r="N590" s="24">
        <v>0.128</v>
      </c>
      <c r="O590" s="13">
        <v>2</v>
      </c>
      <c r="P590" s="36">
        <f t="shared" si="57"/>
        <v>0.128</v>
      </c>
      <c r="Q590" s="38">
        <f t="shared" si="58"/>
        <v>4.2</v>
      </c>
      <c r="R590" s="37">
        <f t="shared" si="59"/>
        <v>4.2</v>
      </c>
      <c r="S590" s="39">
        <f>IF(AND(I590=38000,R590&lt;=4.5,M590&gt;8),'[1]Pricing Schedule'!$F$8+('[1]Pricing Schedule'!$F$9*M590),
IF(AND(I590=38000,R590&lt;=4.5,M590&lt;=8),'[1]Pricing Schedule'!$F$34+('[1]Pricing Schedule'!$F$36*M590),
IF(AND(I590=38000,R590&gt;4.5,R590&lt;=9,M590&gt;8),'[1]Pricing Schedule'!$F$17+('[1]Pricing Schedule'!$F$18*M590),
IF(AND(I590=38000,R590&gt;4.5,R590&lt;=9,M590&lt;=8),'[1]Pricing Schedule'!$F$34+('[1]Pricing Schedule'!$F$36*M590),
IF(AND(I590=38000,R590&gt;9,R590&lt;=12.8,M590&gt;8),'[1]Pricing Schedule'!$F$26+('[1]Pricing Schedule'!$F$27*M590),
IF(AND(I590=38000,R590&gt;9,R590&lt;=12.8,M590&lt;=8),'[1]Pricing Schedule'!$F$34+('[1]Pricing Schedule'!$F$36*M590),
IF(AND(I590=38000,R590&gt;12.8,R590&lt;=22.8),'[1]Pricing Schedule'!$F$34+('[1]Pricing Schedule'!$F$36*M590),
IF(AND(I590=38000,R590&gt;22.8,R590&lt;=30.2),'[1]Pricing Schedule'!$F$43+('[1]Pricing Schedule'!$F$45*M590),
IF(AND(I590=38000,R590&gt;30.2,R590&lt;=45.9),'[1]Pricing Schedule'!$F$52+('[1]Pricing Schedule'!$F$54*M590),
IF(AND(I590=38000,R590&gt;45.9,R590&lt;=123.4),'[1]Pricing Schedule'!$F$96+('[1]Pricing Schedule'!$F$97*M590),
IF(AND(I590=38000,R590&gt;123.4,R590&lt;=168.2,M590&lt;=10),'[1]Pricing Schedule'!$F$103+('[1]Pricing Schedule'!$F$105*M590),
IF(AND(I590=38000,R590&gt;123.4,R590&lt;=168.2,M590&gt;10),'[1]Pricing Schedule'!$F$111+('[1]Pricing Schedule'!$F$113*M590),
IF(AND(I590=38000,R590&gt;157.4,R590&lt;=336.4,M590&lt;=10),('[1]Pricing Schedule'!$F$103+('[1]Pricing Schedule'!$F$105*M590))*2,
IF(AND(I590=38000,R590&gt;157.4,R590&lt;=336.4,M590&gt;10),('[1]Pricing Schedule'!$F$111+('[1]Pricing Schedule'!$F$113*M590))*2,
IF(AND(I590=38000,R590&gt;314.8,R590&lt;=504.6,M590&lt;=10),('[1]Pricing Schedule'!$F$103+('[1]Pricing Schedule'!$F$105*M590))*3,
IF(AND(I590=38000,R590&gt;314.8,R590&lt;=504.6,M590&gt;10),('[1]Pricing Schedule'!$F$111+('[1]Pricing Schedule'!$F$113*M590))*3,
IF(AND(I590=38000,R590&gt;472.2,R590&lt;=672.8,M590&lt;=10),('[1]Pricing Schedule'!$F$103+('[1]Pricing Schedule'!$F$105*M590))*4,
IF(AND(I590=38000,R590&gt;472.2,R590&lt;=672.8,M590&gt;10),('[1]Pricing Schedule'!$F$111+('[1]Pricing Schedule'!$F$113*M590))*4,
IF(AND(I590=110000,R590&lt;=12.8,M590&gt;2),'[1]Pricing Schedule'!$F$62+('[1]Pricing Schedule'!$F$63*M590),
IF(AND(I590=110000,R590&lt;=12.8,M590&lt;=2),'[1]Pricing Schedule'!$F$96+('[1]Pricing Schedule'!$F$97*M590),
IF(AND(I590=110000,R590&gt;12.8,R590&lt;=22.8,M590&gt;3),'[1]Pricing Schedule'!$F$71+('[1]Pricing Schedule'!$F$72*M590),
IF(AND(I590=110000,R590&gt;12.8,R590&lt;=22.8,M590&lt;=3),'[1]Pricing Schedule'!$F$96+('[1]Pricing Schedule'!$F$97*M590),
IF(AND(I590=110000,R590&gt;22.8,R590&lt;=30.2),'[1]Pricing Schedule'!$F$80+('[1]Pricing Schedule'!$F$81*M590),
IF(AND(I590=110000,R590&gt;30.2,R590&lt;=45.9),'[1]Pricing Schedule'!$F$89+('[1]Pricing Schedule'!$F$90*M590),
IF(AND(I590=110000,R590&gt;45.9,R590&lt;=123.4),'[1]Pricing Schedule'!$F$96+('[1]Pricing Schedule'!$F$97*M590),
IF(AND(I590=110000,R590&gt;123.4,R590&lt;=168.2,M590&lt;=10),'[1]Pricing Schedule'!$F$103+('[1]Pricing Schedule'!$F$105*M590),
IF(AND(I590=110000,R590&gt;123.4,R590&lt;=168.2,M590&gt;10),'[1]Pricing Schedule'!$F$111+('[1]Pricing Schedule'!$F$113*M590),
IF(AND(I590=110000,R590&gt;168.2,R590&lt;=336.4,M590&lt;=10),('[1]Pricing Schedule'!$F$103+('[1]Pricing Schedule'!$F$105*M590))*2,
IF(AND(I590=110000,R590&gt;168.2,R590&lt;=336.4,M590&gt;10),('[1]Pricing Schedule'!$F$111+('[1]Pricing Schedule'!$F$113*M590))*2,
IF(AND(I590=110000,R590&gt;336.4,R590&lt;=504.6,M590&lt;=10),('[1]Pricing Schedule'!$F$103+('[1]Pricing Schedule'!$F$105*M590))*3,
IF(AND(I590=110000,R590&gt;336.4,R590&lt;=504.6,M590&gt;10),('[1]Pricing Schedule'!$F$111+('[1]Pricing Schedule'!$F$113*M590))*3,
IF(AND(I590=110000,R590&gt;504.6,R590&lt;=672.8,M590&lt;=10),('[1]Pricing Schedule'!$F$103+('[1]Pricing Schedule'!$F$105*M590))*4,
IF(AND(I590=110000,R590&gt;504.6,R590&lt;=672.8,M590&gt;10),('[1]Pricing Schedule'!$F$111+('[1]Pricing Schedule'!$F$113*M590))*4,
IF(AND(I590=110000,R590&gt;672.8,R590&lt;=841,M590&lt;=10),('[1]Pricing Schedule'!$F$103+('[1]Pricing Schedule'!$F$105*M590))*5,
IF(AND(I590=110000,R590&gt;672.8,R590&lt;=841,M590&gt;10),('[1]Pricing Schedule'!$F$111+('[1]Pricing Schedule'!$F$113*M590))*5,
IF(AND(I590=110000,R590&gt;672.8,R590&lt;=841,M590&lt;=10),('[1]Pricing Schedule'!$F$103+('[1]Pricing Schedule'!$F$105*M590))*5,
IF(AND(I590=110000,R590&gt;672.8,R590&lt;=841,M590&gt;10),('[1]Pricing Schedule'!$F$111+('[1]Pricing Schedule'!$F$113*M590))*5,
IF(AND(I590=110000,R590&gt;1345.6,R590&lt;=1513.8,M590&lt;=10),('[1]Pricing Schedule'!$F$103+('[1]Pricing Schedule'!$F$105*M590))*9,
IF(AND(I590=110000,R590&gt;1345.6,R590&lt;=1513.8,M590&gt;10),('[1]Pricing Schedule'!$F$111+('[1]Pricing Schedule'!$F$113*M590))*9,
9999999999)))))))))))))))))))))))))))))))))))))))</f>
        <v>1334440</v>
      </c>
      <c r="T590" s="21">
        <f>IF(AND(I590=38000,R590&lt;=4.5,M590&gt;8),'[1]Pricing Schedule'!$J$9,
IF(AND(I590=38000,R590&lt;=4.5,M590&lt;=8),'[1]Pricing Schedule'!$J$36,
IF(AND(I590=38000,R590&gt;4.5,R590&lt;=9,M590&gt;8),'[1]Pricing Schedule'!$J$18,
IF(AND(I590=38000,R590&gt;4.5,R590&lt;=9,M590&lt;=8),'[1]Pricing Schedule'!$J$36,
IF(AND(I590=38000,R590&gt;9,R590&lt;=12.8,M590&gt;8),'[1]Pricing Schedule'!$J$27,
IF(AND(I590=38000,R590&gt;9,R590&lt;=12.8,M590&lt;=8),'[1]Pricing Schedule'!$J$36,
IF(AND(I590=38000,R590&gt;12.8,R590&lt;=22.8),'[1]Pricing Schedule'!$J$36,
IF(AND(I590=38000,R590&gt;22.8,R590&lt;=30.2),'[1]Pricing Schedule'!$J$45,
IF(AND(I590=38000,R590&gt;30.2,R590&lt;=45.9),'[1]Pricing Schedule'!$J$54,
IF(AND(I590=38000,R590&gt;45.9,R590&lt;=123.4),'[1]Pricing Schedule'!$J$97,
IF(AND(I590=38000,R590&gt;123.4,R590&lt;=168.2,M590&lt;=10),'[1]Pricing Schedule'!$J$105,
IF(AND(I590=38000,R590&gt;123.4,R590&lt;=168.2,M590&gt;10),'[1]Pricing Schedule'!$J$113,
IF(AND(I590=38000,R590&gt;168.2,R590&lt;=336.4,M590&lt;=10),('[1]Pricing Schedule'!$J$105),
IF(AND(I590=38000,R590&gt;168.2,R590&lt;=336.4,M590&gt;10),('[1]Pricing Schedule'!$J$113),
IF(AND(I590=38000,R590&gt;336.4,R590&lt;=504.6,M590&lt;=10),('[1]Pricing Schedule'!$J$105),
IF(AND(I590=38000,R590&gt;336.4,R590&lt;=504.6,M590&gt;10),('[1]Pricing Schedule'!$J$113),
IF(AND(I590=38000,R590&gt;504.6,R590&lt;=672.8,M590&lt;=10),('[1]Pricing Schedule'!$J$105),
IF(AND(I590=38000,R590&gt;504.6,R590&lt;=672.8,M590&gt;10),('[1]Pricing Schedule'!$J$113),
IF(AND(I590=110000,R590&lt;=12.8,M590&gt;2),'[1]Pricing Schedule'!$J$63,
IF(AND(I590=110000,R590&lt;=12.8,M590&lt;=2),'[1]Pricing Schedule'!$J$97,
IF(AND(I590=110000,R590&gt;12.8,R590&lt;=22.8,M590&gt;3),'[1]Pricing Schedule'!$J$72,
IF(AND(I590=110000,R590&gt;12.8,R590&lt;=22.8,M590&lt;=3),'[1]Pricing Schedule'!$J$97,
IF(AND(I590=110000,R590&gt;22.8,R590&lt;=30.2),'[1]Pricing Schedule'!$J$81,
IF(AND(I590=110000,R590&gt;30.2,R590&lt;=45.9),'[1]Pricing Schedule'!$J$90,
IF(AND(I590=110000,R590&gt;45.9,R590&lt;=123.4),'[1]Pricing Schedule'!$J$97,
IF(AND(I590=110000,R590&gt;123.4,R590&lt;=168.2,M590&lt;=10),'[1]Pricing Schedule'!$J$105,
IF(AND(I590=110000,R590&gt;123.4,R590&lt;=168.2,M590&gt;10),'[1]Pricing Schedule'!$J$113,
IF(AND(I590=110000,R590&gt;168.2,R590&lt;=336.2,M590&lt;=10),('[1]Pricing Schedule'!$J$105),
IF(AND(I590=110000,R590&gt;168.2,R590&lt;=336.2,M590&gt;10),('[1]Pricing Schedule'!$J$113),
IF(AND(I590=110000,R590&gt;336.4,R590&lt;=504.6,M590&lt;=10),('[1]Pricing Schedule'!$J$105),
IF(AND(I590=110000,R590&gt;336.4,R590&lt;=504.6,M590&gt;10),('[1]Pricing Schedule'!$J$113),
IF(AND(I590=110000,R590&gt;504.6,R590&lt;=672.8,M590&lt;=10),('[1]Pricing Schedule'!$J$105),
IF(AND(I590=110000,R590&gt;504.6,R590&lt;=672.8,M590&gt;10),('[1]Pricing Schedule'!$J$113),
IF(AND(I590=110000,R590&gt;672.8,R590&lt;=841,M590&lt;=10),('[1]Pricing Schedule'!$J$105),
IF(AND(I590=110000,R590&gt;672.8,R590&lt;=841,M590&gt;10),('[1]Pricing Schedule'!$J$113),
IF(AND(I590=110000,R590&gt;1682,R590&lt;=1850.2,M590&lt;=10),('[1]Pricing Schedule'!$J$105),
IF(AND(I590=110000,R590&gt;1682,R590&lt;=1850.2,M590&gt;10),('[1]Pricing Schedule'!$J$113),
IF(AND(I590=110000,R590&gt;2018.4,R590&lt;=2186.6,M590&lt;=10),('[1]Pricing Schedule'!$J$105),
IF(AND(I590=110000,R590&gt;2018.4,R590&lt;=2186.6,M590&gt;10),('[1]Pricing Schedule'!$J$113),999999999)))))))))))))))))))))))))))))))))))))))</f>
        <v>1</v>
      </c>
      <c r="U590" s="40">
        <f t="shared" si="60"/>
        <v>317723.80952380953</v>
      </c>
      <c r="V590" s="41">
        <f t="shared" si="61"/>
        <v>3.1473876682353645</v>
      </c>
      <c r="Y590" s="23">
        <v>209</v>
      </c>
      <c r="Z590" s="23">
        <v>600</v>
      </c>
      <c r="AR590" s="35"/>
    </row>
    <row r="591" spans="1:44">
      <c r="A591" s="23">
        <v>591</v>
      </c>
      <c r="B591" s="23">
        <v>591</v>
      </c>
      <c r="C591" s="23" t="s">
        <v>1016</v>
      </c>
      <c r="D591" s="23" t="s">
        <v>141</v>
      </c>
      <c r="E591" s="23" t="s">
        <v>141</v>
      </c>
      <c r="F591" s="23" t="s">
        <v>327</v>
      </c>
      <c r="G591" s="23" t="s">
        <v>328</v>
      </c>
      <c r="H591" s="23" t="s">
        <v>113</v>
      </c>
      <c r="I591" s="13">
        <v>38000</v>
      </c>
      <c r="J591" s="13">
        <v>38000</v>
      </c>
      <c r="K591" s="23" t="s">
        <v>119</v>
      </c>
      <c r="L591" s="24">
        <v>10.191000000000001</v>
      </c>
      <c r="M591" s="37">
        <f t="shared" si="56"/>
        <v>11</v>
      </c>
      <c r="N591" s="24">
        <v>0.39500000000000002</v>
      </c>
      <c r="O591" s="13">
        <v>2</v>
      </c>
      <c r="P591" s="36">
        <f t="shared" si="57"/>
        <v>0.39500000000000002</v>
      </c>
      <c r="Q591" s="38">
        <f t="shared" si="58"/>
        <v>4.2</v>
      </c>
      <c r="R591" s="37">
        <f t="shared" si="59"/>
        <v>4.2</v>
      </c>
      <c r="S591" s="39">
        <f>IF(AND(I591=38000,R591&lt;=4.5,M591&gt;8),'[1]Pricing Schedule'!$F$8+('[1]Pricing Schedule'!$F$9*M591),
IF(AND(I591=38000,R591&lt;=4.5,M591&lt;=8),'[1]Pricing Schedule'!$F$34+('[1]Pricing Schedule'!$F$36*M591),
IF(AND(I591=38000,R591&gt;4.5,R591&lt;=9,M591&gt;8),'[1]Pricing Schedule'!$F$17+('[1]Pricing Schedule'!$F$18*M591),
IF(AND(I591=38000,R591&gt;4.5,R591&lt;=9,M591&lt;=8),'[1]Pricing Schedule'!$F$34+('[1]Pricing Schedule'!$F$36*M591),
IF(AND(I591=38000,R591&gt;9,R591&lt;=12.8,M591&gt;8),'[1]Pricing Schedule'!$F$26+('[1]Pricing Schedule'!$F$27*M591),
IF(AND(I591=38000,R591&gt;9,R591&lt;=12.8,M591&lt;=8),'[1]Pricing Schedule'!$F$34+('[1]Pricing Schedule'!$F$36*M591),
IF(AND(I591=38000,R591&gt;12.8,R591&lt;=22.8),'[1]Pricing Schedule'!$F$34+('[1]Pricing Schedule'!$F$36*M591),
IF(AND(I591=38000,R591&gt;22.8,R591&lt;=30.2),'[1]Pricing Schedule'!$F$43+('[1]Pricing Schedule'!$F$45*M591),
IF(AND(I591=38000,R591&gt;30.2,R591&lt;=45.9),'[1]Pricing Schedule'!$F$52+('[1]Pricing Schedule'!$F$54*M591),
IF(AND(I591=38000,R591&gt;45.9,R591&lt;=123.4),'[1]Pricing Schedule'!$F$96+('[1]Pricing Schedule'!$F$97*M591),
IF(AND(I591=38000,R591&gt;123.4,R591&lt;=168.2,M591&lt;=10),'[1]Pricing Schedule'!$F$103+('[1]Pricing Schedule'!$F$105*M591),
IF(AND(I591=38000,R591&gt;123.4,R591&lt;=168.2,M591&gt;10),'[1]Pricing Schedule'!$F$111+('[1]Pricing Schedule'!$F$113*M591),
IF(AND(I591=38000,R591&gt;157.4,R591&lt;=336.4,M591&lt;=10),('[1]Pricing Schedule'!$F$103+('[1]Pricing Schedule'!$F$105*M591))*2,
IF(AND(I591=38000,R591&gt;157.4,R591&lt;=336.4,M591&gt;10),('[1]Pricing Schedule'!$F$111+('[1]Pricing Schedule'!$F$113*M591))*2,
IF(AND(I591=38000,R591&gt;314.8,R591&lt;=504.6,M591&lt;=10),('[1]Pricing Schedule'!$F$103+('[1]Pricing Schedule'!$F$105*M591))*3,
IF(AND(I591=38000,R591&gt;314.8,R591&lt;=504.6,M591&gt;10),('[1]Pricing Schedule'!$F$111+('[1]Pricing Schedule'!$F$113*M591))*3,
IF(AND(I591=38000,R591&gt;472.2,R591&lt;=672.8,M591&lt;=10),('[1]Pricing Schedule'!$F$103+('[1]Pricing Schedule'!$F$105*M591))*4,
IF(AND(I591=38000,R591&gt;472.2,R591&lt;=672.8,M591&gt;10),('[1]Pricing Schedule'!$F$111+('[1]Pricing Schedule'!$F$113*M591))*4,
IF(AND(I591=110000,R591&lt;=12.8,M591&gt;2),'[1]Pricing Schedule'!$F$62+('[1]Pricing Schedule'!$F$63*M591),
IF(AND(I591=110000,R591&lt;=12.8,M591&lt;=2),'[1]Pricing Schedule'!$F$96+('[1]Pricing Schedule'!$F$97*M591),
IF(AND(I591=110000,R591&gt;12.8,R591&lt;=22.8,M591&gt;3),'[1]Pricing Schedule'!$F$71+('[1]Pricing Schedule'!$F$72*M591),
IF(AND(I591=110000,R591&gt;12.8,R591&lt;=22.8,M591&lt;=3),'[1]Pricing Schedule'!$F$96+('[1]Pricing Schedule'!$F$97*M591),
IF(AND(I591=110000,R591&gt;22.8,R591&lt;=30.2),'[1]Pricing Schedule'!$F$80+('[1]Pricing Schedule'!$F$81*M591),
IF(AND(I591=110000,R591&gt;30.2,R591&lt;=45.9),'[1]Pricing Schedule'!$F$89+('[1]Pricing Schedule'!$F$90*M591),
IF(AND(I591=110000,R591&gt;45.9,R591&lt;=123.4),'[1]Pricing Schedule'!$F$96+('[1]Pricing Schedule'!$F$97*M591),
IF(AND(I591=110000,R591&gt;123.4,R591&lt;=168.2,M591&lt;=10),'[1]Pricing Schedule'!$F$103+('[1]Pricing Schedule'!$F$105*M591),
IF(AND(I591=110000,R591&gt;123.4,R591&lt;=168.2,M591&gt;10),'[1]Pricing Schedule'!$F$111+('[1]Pricing Schedule'!$F$113*M591),
IF(AND(I591=110000,R591&gt;168.2,R591&lt;=336.4,M591&lt;=10),('[1]Pricing Schedule'!$F$103+('[1]Pricing Schedule'!$F$105*M591))*2,
IF(AND(I591=110000,R591&gt;168.2,R591&lt;=336.4,M591&gt;10),('[1]Pricing Schedule'!$F$111+('[1]Pricing Schedule'!$F$113*M591))*2,
IF(AND(I591=110000,R591&gt;336.4,R591&lt;=504.6,M591&lt;=10),('[1]Pricing Schedule'!$F$103+('[1]Pricing Schedule'!$F$105*M591))*3,
IF(AND(I591=110000,R591&gt;336.4,R591&lt;=504.6,M591&gt;10),('[1]Pricing Schedule'!$F$111+('[1]Pricing Schedule'!$F$113*M591))*3,
IF(AND(I591=110000,R591&gt;504.6,R591&lt;=672.8,M591&lt;=10),('[1]Pricing Schedule'!$F$103+('[1]Pricing Schedule'!$F$105*M591))*4,
IF(AND(I591=110000,R591&gt;504.6,R591&lt;=672.8,M591&gt;10),('[1]Pricing Schedule'!$F$111+('[1]Pricing Schedule'!$F$113*M591))*4,
IF(AND(I591=110000,R591&gt;672.8,R591&lt;=841,M591&lt;=10),('[1]Pricing Schedule'!$F$103+('[1]Pricing Schedule'!$F$105*M591))*5,
IF(AND(I591=110000,R591&gt;672.8,R591&lt;=841,M591&gt;10),('[1]Pricing Schedule'!$F$111+('[1]Pricing Schedule'!$F$113*M591))*5,
IF(AND(I591=110000,R591&gt;672.8,R591&lt;=841,M591&lt;=10),('[1]Pricing Schedule'!$F$103+('[1]Pricing Schedule'!$F$105*M591))*5,
IF(AND(I591=110000,R591&gt;672.8,R591&lt;=841,M591&gt;10),('[1]Pricing Schedule'!$F$111+('[1]Pricing Schedule'!$F$113*M591))*5,
IF(AND(I591=110000,R591&gt;1345.6,R591&lt;=1513.8,M591&lt;=10),('[1]Pricing Schedule'!$F$103+('[1]Pricing Schedule'!$F$105*M591))*9,
IF(AND(I591=110000,R591&gt;1345.6,R591&lt;=1513.8,M591&gt;10),('[1]Pricing Schedule'!$F$111+('[1]Pricing Schedule'!$F$113*M591))*9,
9999999999)))))))))))))))))))))))))))))))))))))))</f>
        <v>1439840</v>
      </c>
      <c r="T591" s="21">
        <f>IF(AND(I591=38000,R591&lt;=4.5,M591&gt;8),'[1]Pricing Schedule'!$J$9,
IF(AND(I591=38000,R591&lt;=4.5,M591&lt;=8),'[1]Pricing Schedule'!$J$36,
IF(AND(I591=38000,R591&gt;4.5,R591&lt;=9,M591&gt;8),'[1]Pricing Schedule'!$J$18,
IF(AND(I591=38000,R591&gt;4.5,R591&lt;=9,M591&lt;=8),'[1]Pricing Schedule'!$J$36,
IF(AND(I591=38000,R591&gt;9,R591&lt;=12.8,M591&gt;8),'[1]Pricing Schedule'!$J$27,
IF(AND(I591=38000,R591&gt;9,R591&lt;=12.8,M591&lt;=8),'[1]Pricing Schedule'!$J$36,
IF(AND(I591=38000,R591&gt;12.8,R591&lt;=22.8),'[1]Pricing Schedule'!$J$36,
IF(AND(I591=38000,R591&gt;22.8,R591&lt;=30.2),'[1]Pricing Schedule'!$J$45,
IF(AND(I591=38000,R591&gt;30.2,R591&lt;=45.9),'[1]Pricing Schedule'!$J$54,
IF(AND(I591=38000,R591&gt;45.9,R591&lt;=123.4),'[1]Pricing Schedule'!$J$97,
IF(AND(I591=38000,R591&gt;123.4,R591&lt;=168.2,M591&lt;=10),'[1]Pricing Schedule'!$J$105,
IF(AND(I591=38000,R591&gt;123.4,R591&lt;=168.2,M591&gt;10),'[1]Pricing Schedule'!$J$113,
IF(AND(I591=38000,R591&gt;168.2,R591&lt;=336.4,M591&lt;=10),('[1]Pricing Schedule'!$J$105),
IF(AND(I591=38000,R591&gt;168.2,R591&lt;=336.4,M591&gt;10),('[1]Pricing Schedule'!$J$113),
IF(AND(I591=38000,R591&gt;336.4,R591&lt;=504.6,M591&lt;=10),('[1]Pricing Schedule'!$J$105),
IF(AND(I591=38000,R591&gt;336.4,R591&lt;=504.6,M591&gt;10),('[1]Pricing Schedule'!$J$113),
IF(AND(I591=38000,R591&gt;504.6,R591&lt;=672.8,M591&lt;=10),('[1]Pricing Schedule'!$J$105),
IF(AND(I591=38000,R591&gt;504.6,R591&lt;=672.8,M591&gt;10),('[1]Pricing Schedule'!$J$113),
IF(AND(I591=110000,R591&lt;=12.8,M591&gt;2),'[1]Pricing Schedule'!$J$63,
IF(AND(I591=110000,R591&lt;=12.8,M591&lt;=2),'[1]Pricing Schedule'!$J$97,
IF(AND(I591=110000,R591&gt;12.8,R591&lt;=22.8,M591&gt;3),'[1]Pricing Schedule'!$J$72,
IF(AND(I591=110000,R591&gt;12.8,R591&lt;=22.8,M591&lt;=3),'[1]Pricing Schedule'!$J$97,
IF(AND(I591=110000,R591&gt;22.8,R591&lt;=30.2),'[1]Pricing Schedule'!$J$81,
IF(AND(I591=110000,R591&gt;30.2,R591&lt;=45.9),'[1]Pricing Schedule'!$J$90,
IF(AND(I591=110000,R591&gt;45.9,R591&lt;=123.4),'[1]Pricing Schedule'!$J$97,
IF(AND(I591=110000,R591&gt;123.4,R591&lt;=168.2,M591&lt;=10),'[1]Pricing Schedule'!$J$105,
IF(AND(I591=110000,R591&gt;123.4,R591&lt;=168.2,M591&gt;10),'[1]Pricing Schedule'!$J$113,
IF(AND(I591=110000,R591&gt;168.2,R591&lt;=336.2,M591&lt;=10),('[1]Pricing Schedule'!$J$105),
IF(AND(I591=110000,R591&gt;168.2,R591&lt;=336.2,M591&gt;10),('[1]Pricing Schedule'!$J$113),
IF(AND(I591=110000,R591&gt;336.4,R591&lt;=504.6,M591&lt;=10),('[1]Pricing Schedule'!$J$105),
IF(AND(I591=110000,R591&gt;336.4,R591&lt;=504.6,M591&gt;10),('[1]Pricing Schedule'!$J$113),
IF(AND(I591=110000,R591&gt;504.6,R591&lt;=672.8,M591&lt;=10),('[1]Pricing Schedule'!$J$105),
IF(AND(I591=110000,R591&gt;504.6,R591&lt;=672.8,M591&gt;10),('[1]Pricing Schedule'!$J$113),
IF(AND(I591=110000,R591&gt;672.8,R591&lt;=841,M591&lt;=10),('[1]Pricing Schedule'!$J$105),
IF(AND(I591=110000,R591&gt;672.8,R591&lt;=841,M591&gt;10),('[1]Pricing Schedule'!$J$113),
IF(AND(I591=110000,R591&gt;1682,R591&lt;=1850.2,M591&lt;=10),('[1]Pricing Schedule'!$J$105),
IF(AND(I591=110000,R591&gt;1682,R591&lt;=1850.2,M591&gt;10),('[1]Pricing Schedule'!$J$113),
IF(AND(I591=110000,R591&gt;2018.4,R591&lt;=2186.6,M591&lt;=10),('[1]Pricing Schedule'!$J$105),
IF(AND(I591=110000,R591&gt;2018.4,R591&lt;=2186.6,M591&gt;10),('[1]Pricing Schedule'!$J$113),999999999)))))))))))))))))))))))))))))))))))))))</f>
        <v>1</v>
      </c>
      <c r="U591" s="40">
        <f t="shared" si="60"/>
        <v>342819.04761904763</v>
      </c>
      <c r="V591" s="41">
        <f t="shared" si="61"/>
        <v>2.9169907767529724</v>
      </c>
      <c r="Y591" s="23">
        <v>337</v>
      </c>
      <c r="Z591" s="23">
        <v>600</v>
      </c>
      <c r="AR591" s="35"/>
    </row>
    <row r="592" spans="1:44">
      <c r="A592" s="23">
        <v>592</v>
      </c>
      <c r="B592" s="23">
        <v>592</v>
      </c>
      <c r="C592" s="23" t="s">
        <v>1017</v>
      </c>
      <c r="D592" s="23" t="s">
        <v>141</v>
      </c>
      <c r="E592" s="23" t="s">
        <v>141</v>
      </c>
      <c r="F592" s="23" t="s">
        <v>323</v>
      </c>
      <c r="G592" s="23" t="s">
        <v>324</v>
      </c>
      <c r="H592" s="23" t="s">
        <v>133</v>
      </c>
      <c r="I592" s="13">
        <v>110000</v>
      </c>
      <c r="J592" s="13">
        <v>110000</v>
      </c>
      <c r="K592" s="13">
        <v>38000</v>
      </c>
      <c r="L592" s="24">
        <v>7.0289999999999999</v>
      </c>
      <c r="M592" s="37">
        <f t="shared" si="56"/>
        <v>8</v>
      </c>
      <c r="N592" s="24">
        <v>0.315</v>
      </c>
      <c r="O592" s="13">
        <v>2</v>
      </c>
      <c r="P592" s="36">
        <f t="shared" si="57"/>
        <v>0.315</v>
      </c>
      <c r="Q592" s="38">
        <f t="shared" si="58"/>
        <v>4.2</v>
      </c>
      <c r="R592" s="37">
        <f t="shared" si="59"/>
        <v>4.2</v>
      </c>
      <c r="S592" s="39">
        <f>IF(AND(I592=38000,R592&lt;=4.5,M592&gt;8),'[1]Pricing Schedule'!$F$8+('[1]Pricing Schedule'!$F$9*M592),
IF(AND(I592=38000,R592&lt;=4.5,M592&lt;=8),'[1]Pricing Schedule'!$F$34+('[1]Pricing Schedule'!$F$36*M592),
IF(AND(I592=38000,R592&gt;4.5,R592&lt;=9,M592&gt;8),'[1]Pricing Schedule'!$F$17+('[1]Pricing Schedule'!$F$18*M592),
IF(AND(I592=38000,R592&gt;4.5,R592&lt;=9,M592&lt;=8),'[1]Pricing Schedule'!$F$34+('[1]Pricing Schedule'!$F$36*M592),
IF(AND(I592=38000,R592&gt;9,R592&lt;=12.8,M592&gt;8),'[1]Pricing Schedule'!$F$26+('[1]Pricing Schedule'!$F$27*M592),
IF(AND(I592=38000,R592&gt;9,R592&lt;=12.8,M592&lt;=8),'[1]Pricing Schedule'!$F$34+('[1]Pricing Schedule'!$F$36*M592),
IF(AND(I592=38000,R592&gt;12.8,R592&lt;=22.8),'[1]Pricing Schedule'!$F$34+('[1]Pricing Schedule'!$F$36*M592),
IF(AND(I592=38000,R592&gt;22.8,R592&lt;=30.2),'[1]Pricing Schedule'!$F$43+('[1]Pricing Schedule'!$F$45*M592),
IF(AND(I592=38000,R592&gt;30.2,R592&lt;=45.9),'[1]Pricing Schedule'!$F$52+('[1]Pricing Schedule'!$F$54*M592),
IF(AND(I592=38000,R592&gt;45.9,R592&lt;=123.4),'[1]Pricing Schedule'!$F$96+('[1]Pricing Schedule'!$F$97*M592),
IF(AND(I592=38000,R592&gt;123.4,R592&lt;=168.2,M592&lt;=10),'[1]Pricing Schedule'!$F$103+('[1]Pricing Schedule'!$F$105*M592),
IF(AND(I592=38000,R592&gt;123.4,R592&lt;=168.2,M592&gt;10),'[1]Pricing Schedule'!$F$111+('[1]Pricing Schedule'!$F$113*M592),
IF(AND(I592=38000,R592&gt;157.4,R592&lt;=336.4,M592&lt;=10),('[1]Pricing Schedule'!$F$103+('[1]Pricing Schedule'!$F$105*M592))*2,
IF(AND(I592=38000,R592&gt;157.4,R592&lt;=336.4,M592&gt;10),('[1]Pricing Schedule'!$F$111+('[1]Pricing Schedule'!$F$113*M592))*2,
IF(AND(I592=38000,R592&gt;314.8,R592&lt;=504.6,M592&lt;=10),('[1]Pricing Schedule'!$F$103+('[1]Pricing Schedule'!$F$105*M592))*3,
IF(AND(I592=38000,R592&gt;314.8,R592&lt;=504.6,M592&gt;10),('[1]Pricing Schedule'!$F$111+('[1]Pricing Schedule'!$F$113*M592))*3,
IF(AND(I592=38000,R592&gt;472.2,R592&lt;=672.8,M592&lt;=10),('[1]Pricing Schedule'!$F$103+('[1]Pricing Schedule'!$F$105*M592))*4,
IF(AND(I592=38000,R592&gt;472.2,R592&lt;=672.8,M592&gt;10),('[1]Pricing Schedule'!$F$111+('[1]Pricing Schedule'!$F$113*M592))*4,
IF(AND(I592=110000,R592&lt;=12.8,M592&gt;2),'[1]Pricing Schedule'!$F$62+('[1]Pricing Schedule'!$F$63*M592),
IF(AND(I592=110000,R592&lt;=12.8,M592&lt;=2),'[1]Pricing Schedule'!$F$96+('[1]Pricing Schedule'!$F$97*M592),
IF(AND(I592=110000,R592&gt;12.8,R592&lt;=22.8,M592&gt;3),'[1]Pricing Schedule'!$F$71+('[1]Pricing Schedule'!$F$72*M592),
IF(AND(I592=110000,R592&gt;12.8,R592&lt;=22.8,M592&lt;=3),'[1]Pricing Schedule'!$F$96+('[1]Pricing Schedule'!$F$97*M592),
IF(AND(I592=110000,R592&gt;22.8,R592&lt;=30.2),'[1]Pricing Schedule'!$F$80+('[1]Pricing Schedule'!$F$81*M592),
IF(AND(I592=110000,R592&gt;30.2,R592&lt;=45.9),'[1]Pricing Schedule'!$F$89+('[1]Pricing Schedule'!$F$90*M592),
IF(AND(I592=110000,R592&gt;45.9,R592&lt;=123.4),'[1]Pricing Schedule'!$F$96+('[1]Pricing Schedule'!$F$97*M592),
IF(AND(I592=110000,R592&gt;123.4,R592&lt;=168.2,M592&lt;=10),'[1]Pricing Schedule'!$F$103+('[1]Pricing Schedule'!$F$105*M592),
IF(AND(I592=110000,R592&gt;123.4,R592&lt;=168.2,M592&gt;10),'[1]Pricing Schedule'!$F$111+('[1]Pricing Schedule'!$F$113*M592),
IF(AND(I592=110000,R592&gt;168.2,R592&lt;=336.4,M592&lt;=10),('[1]Pricing Schedule'!$F$103+('[1]Pricing Schedule'!$F$105*M592))*2,
IF(AND(I592=110000,R592&gt;168.2,R592&lt;=336.4,M592&gt;10),('[1]Pricing Schedule'!$F$111+('[1]Pricing Schedule'!$F$113*M592))*2,
IF(AND(I592=110000,R592&gt;336.4,R592&lt;=504.6,M592&lt;=10),('[1]Pricing Schedule'!$F$103+('[1]Pricing Schedule'!$F$105*M592))*3,
IF(AND(I592=110000,R592&gt;336.4,R592&lt;=504.6,M592&gt;10),('[1]Pricing Schedule'!$F$111+('[1]Pricing Schedule'!$F$113*M592))*3,
IF(AND(I592=110000,R592&gt;504.6,R592&lt;=672.8,M592&lt;=10),('[1]Pricing Schedule'!$F$103+('[1]Pricing Schedule'!$F$105*M592))*4,
IF(AND(I592=110000,R592&gt;504.6,R592&lt;=672.8,M592&gt;10),('[1]Pricing Schedule'!$F$111+('[1]Pricing Schedule'!$F$113*M592))*4,
IF(AND(I592=110000,R592&gt;672.8,R592&lt;=841,M592&lt;=10),('[1]Pricing Schedule'!$F$103+('[1]Pricing Schedule'!$F$105*M592))*5,
IF(AND(I592=110000,R592&gt;672.8,R592&lt;=841,M592&gt;10),('[1]Pricing Schedule'!$F$111+('[1]Pricing Schedule'!$F$113*M592))*5,
IF(AND(I592=110000,R592&gt;672.8,R592&lt;=841,M592&lt;=10),('[1]Pricing Schedule'!$F$103+('[1]Pricing Schedule'!$F$105*M592))*5,
IF(AND(I592=110000,R592&gt;672.8,R592&lt;=841,M592&gt;10),('[1]Pricing Schedule'!$F$111+('[1]Pricing Schedule'!$F$113*M592))*5,
IF(AND(I592=110000,R592&gt;1345.6,R592&lt;=1513.8,M592&lt;=10),('[1]Pricing Schedule'!$F$103+('[1]Pricing Schedule'!$F$105*M592))*9,
IF(AND(I592=110000,R592&gt;1345.6,R592&lt;=1513.8,M592&gt;10),('[1]Pricing Schedule'!$F$111+('[1]Pricing Schedule'!$F$113*M592))*9,
9999999999)))))))))))))))))))))))))))))))))))))))</f>
        <v>1838070</v>
      </c>
      <c r="T592" s="21">
        <f>IF(AND(I592=38000,R592&lt;=4.5,M592&gt;8),'[1]Pricing Schedule'!$J$9,
IF(AND(I592=38000,R592&lt;=4.5,M592&lt;=8),'[1]Pricing Schedule'!$J$36,
IF(AND(I592=38000,R592&gt;4.5,R592&lt;=9,M592&gt;8),'[1]Pricing Schedule'!$J$18,
IF(AND(I592=38000,R592&gt;4.5,R592&lt;=9,M592&lt;=8),'[1]Pricing Schedule'!$J$36,
IF(AND(I592=38000,R592&gt;9,R592&lt;=12.8,M592&gt;8),'[1]Pricing Schedule'!$J$27,
IF(AND(I592=38000,R592&gt;9,R592&lt;=12.8,M592&lt;=8),'[1]Pricing Schedule'!$J$36,
IF(AND(I592=38000,R592&gt;12.8,R592&lt;=22.8),'[1]Pricing Schedule'!$J$36,
IF(AND(I592=38000,R592&gt;22.8,R592&lt;=30.2),'[1]Pricing Schedule'!$J$45,
IF(AND(I592=38000,R592&gt;30.2,R592&lt;=45.9),'[1]Pricing Schedule'!$J$54,
IF(AND(I592=38000,R592&gt;45.9,R592&lt;=123.4),'[1]Pricing Schedule'!$J$97,
IF(AND(I592=38000,R592&gt;123.4,R592&lt;=168.2,M592&lt;=10),'[1]Pricing Schedule'!$J$105,
IF(AND(I592=38000,R592&gt;123.4,R592&lt;=168.2,M592&gt;10),'[1]Pricing Schedule'!$J$113,
IF(AND(I592=38000,R592&gt;168.2,R592&lt;=336.4,M592&lt;=10),('[1]Pricing Schedule'!$J$105),
IF(AND(I592=38000,R592&gt;168.2,R592&lt;=336.4,M592&gt;10),('[1]Pricing Schedule'!$J$113),
IF(AND(I592=38000,R592&gt;336.4,R592&lt;=504.6,M592&lt;=10),('[1]Pricing Schedule'!$J$105),
IF(AND(I592=38000,R592&gt;336.4,R592&lt;=504.6,M592&gt;10),('[1]Pricing Schedule'!$J$113),
IF(AND(I592=38000,R592&gt;504.6,R592&lt;=672.8,M592&lt;=10),('[1]Pricing Schedule'!$J$105),
IF(AND(I592=38000,R592&gt;504.6,R592&lt;=672.8,M592&gt;10),('[1]Pricing Schedule'!$J$113),
IF(AND(I592=110000,R592&lt;=12.8,M592&gt;2),'[1]Pricing Schedule'!$J$63,
IF(AND(I592=110000,R592&lt;=12.8,M592&lt;=2),'[1]Pricing Schedule'!$J$97,
IF(AND(I592=110000,R592&gt;12.8,R592&lt;=22.8,M592&gt;3),'[1]Pricing Schedule'!$J$72,
IF(AND(I592=110000,R592&gt;12.8,R592&lt;=22.8,M592&lt;=3),'[1]Pricing Schedule'!$J$97,
IF(AND(I592=110000,R592&gt;22.8,R592&lt;=30.2),'[1]Pricing Schedule'!$J$81,
IF(AND(I592=110000,R592&gt;30.2,R592&lt;=45.9),'[1]Pricing Schedule'!$J$90,
IF(AND(I592=110000,R592&gt;45.9,R592&lt;=123.4),'[1]Pricing Schedule'!$J$97,
IF(AND(I592=110000,R592&gt;123.4,R592&lt;=168.2,M592&lt;=10),'[1]Pricing Schedule'!$J$105,
IF(AND(I592=110000,R592&gt;123.4,R592&lt;=168.2,M592&gt;10),'[1]Pricing Schedule'!$J$113,
IF(AND(I592=110000,R592&gt;168.2,R592&lt;=336.2,M592&lt;=10),('[1]Pricing Schedule'!$J$105),
IF(AND(I592=110000,R592&gt;168.2,R592&lt;=336.2,M592&gt;10),('[1]Pricing Schedule'!$J$113),
IF(AND(I592=110000,R592&gt;336.4,R592&lt;=504.6,M592&lt;=10),('[1]Pricing Schedule'!$J$105),
IF(AND(I592=110000,R592&gt;336.4,R592&lt;=504.6,M592&gt;10),('[1]Pricing Schedule'!$J$113),
IF(AND(I592=110000,R592&gt;504.6,R592&lt;=672.8,M592&lt;=10),('[1]Pricing Schedule'!$J$105),
IF(AND(I592=110000,R592&gt;504.6,R592&lt;=672.8,M592&gt;10),('[1]Pricing Schedule'!$J$113),
IF(AND(I592=110000,R592&gt;672.8,R592&lt;=841,M592&lt;=10),('[1]Pricing Schedule'!$J$105),
IF(AND(I592=110000,R592&gt;672.8,R592&lt;=841,M592&gt;10),('[1]Pricing Schedule'!$J$113),
IF(AND(I592=110000,R592&gt;1682,R592&lt;=1850.2,M592&lt;=10),('[1]Pricing Schedule'!$J$105),
IF(AND(I592=110000,R592&gt;1682,R592&lt;=1850.2,M592&gt;10),('[1]Pricing Schedule'!$J$113),
IF(AND(I592=110000,R592&gt;2018.4,R592&lt;=2186.6,M592&lt;=10),('[1]Pricing Schedule'!$J$105),
IF(AND(I592=110000,R592&gt;2018.4,R592&lt;=2186.6,M592&gt;10),('[1]Pricing Schedule'!$J$113),999999999)))))))))))))))))))))))))))))))))))))))</f>
        <v>7</v>
      </c>
      <c r="U592" s="40">
        <f t="shared" si="60"/>
        <v>437635.71428571426</v>
      </c>
      <c r="V592" s="41">
        <f t="shared" si="61"/>
        <v>2.2850054676916547</v>
      </c>
      <c r="Y592" s="23">
        <v>650</v>
      </c>
      <c r="Z592" s="23">
        <v>62</v>
      </c>
      <c r="AR592" s="35"/>
    </row>
    <row r="593" spans="1:44">
      <c r="A593" s="23">
        <v>593</v>
      </c>
      <c r="B593" s="23">
        <v>593</v>
      </c>
      <c r="C593" s="23" t="s">
        <v>1018</v>
      </c>
      <c r="D593" s="23" t="s">
        <v>141</v>
      </c>
      <c r="E593" s="23" t="s">
        <v>141</v>
      </c>
      <c r="F593" s="23" t="s">
        <v>176</v>
      </c>
      <c r="G593" s="23" t="s">
        <v>177</v>
      </c>
      <c r="H593" s="23" t="s">
        <v>113</v>
      </c>
      <c r="I593" s="13">
        <v>38000</v>
      </c>
      <c r="J593" s="13">
        <v>38000</v>
      </c>
      <c r="K593" s="13">
        <v>20000</v>
      </c>
      <c r="L593" s="24">
        <v>6.407</v>
      </c>
      <c r="M593" s="37">
        <f t="shared" si="56"/>
        <v>7</v>
      </c>
      <c r="N593" s="24">
        <v>0.41399999999999998</v>
      </c>
      <c r="O593" s="13">
        <v>2</v>
      </c>
      <c r="P593" s="36">
        <f t="shared" si="57"/>
        <v>0.41399999999999998</v>
      </c>
      <c r="Q593" s="38">
        <f t="shared" si="58"/>
        <v>4.2</v>
      </c>
      <c r="R593" s="37">
        <f t="shared" si="59"/>
        <v>4.2</v>
      </c>
      <c r="S593" s="39">
        <f>IF(AND(I593=38000,R593&lt;=4.5,M593&gt;8),'[1]Pricing Schedule'!$F$8+('[1]Pricing Schedule'!$F$9*M593),
IF(AND(I593=38000,R593&lt;=4.5,M593&lt;=8),'[1]Pricing Schedule'!$F$34+('[1]Pricing Schedule'!$F$36*M593),
IF(AND(I593=38000,R593&gt;4.5,R593&lt;=9,M593&gt;8),'[1]Pricing Schedule'!$F$17+('[1]Pricing Schedule'!$F$18*M593),
IF(AND(I593=38000,R593&gt;4.5,R593&lt;=9,M593&lt;=8),'[1]Pricing Schedule'!$F$34+('[1]Pricing Schedule'!$F$36*M593),
IF(AND(I593=38000,R593&gt;9,R593&lt;=12.8,M593&gt;8),'[1]Pricing Schedule'!$F$26+('[1]Pricing Schedule'!$F$27*M593),
IF(AND(I593=38000,R593&gt;9,R593&lt;=12.8,M593&lt;=8),'[1]Pricing Schedule'!$F$34+('[1]Pricing Schedule'!$F$36*M593),
IF(AND(I593=38000,R593&gt;12.8,R593&lt;=22.8),'[1]Pricing Schedule'!$F$34+('[1]Pricing Schedule'!$F$36*M593),
IF(AND(I593=38000,R593&gt;22.8,R593&lt;=30.2),'[1]Pricing Schedule'!$F$43+('[1]Pricing Schedule'!$F$45*M593),
IF(AND(I593=38000,R593&gt;30.2,R593&lt;=45.9),'[1]Pricing Schedule'!$F$52+('[1]Pricing Schedule'!$F$54*M593),
IF(AND(I593=38000,R593&gt;45.9,R593&lt;=123.4),'[1]Pricing Schedule'!$F$96+('[1]Pricing Schedule'!$F$97*M593),
IF(AND(I593=38000,R593&gt;123.4,R593&lt;=168.2,M593&lt;=10),'[1]Pricing Schedule'!$F$103+('[1]Pricing Schedule'!$F$105*M593),
IF(AND(I593=38000,R593&gt;123.4,R593&lt;=168.2,M593&gt;10),'[1]Pricing Schedule'!$F$111+('[1]Pricing Schedule'!$F$113*M593),
IF(AND(I593=38000,R593&gt;157.4,R593&lt;=336.4,M593&lt;=10),('[1]Pricing Schedule'!$F$103+('[1]Pricing Schedule'!$F$105*M593))*2,
IF(AND(I593=38000,R593&gt;157.4,R593&lt;=336.4,M593&gt;10),('[1]Pricing Schedule'!$F$111+('[1]Pricing Schedule'!$F$113*M593))*2,
IF(AND(I593=38000,R593&gt;314.8,R593&lt;=504.6,M593&lt;=10),('[1]Pricing Schedule'!$F$103+('[1]Pricing Schedule'!$F$105*M593))*3,
IF(AND(I593=38000,R593&gt;314.8,R593&lt;=504.6,M593&gt;10),('[1]Pricing Schedule'!$F$111+('[1]Pricing Schedule'!$F$113*M593))*3,
IF(AND(I593=38000,R593&gt;472.2,R593&lt;=672.8,M593&lt;=10),('[1]Pricing Schedule'!$F$103+('[1]Pricing Schedule'!$F$105*M593))*4,
IF(AND(I593=38000,R593&gt;472.2,R593&lt;=672.8,M593&gt;10),('[1]Pricing Schedule'!$F$111+('[1]Pricing Schedule'!$F$113*M593))*4,
IF(AND(I593=110000,R593&lt;=12.8,M593&gt;2),'[1]Pricing Schedule'!$F$62+('[1]Pricing Schedule'!$F$63*M593),
IF(AND(I593=110000,R593&lt;=12.8,M593&lt;=2),'[1]Pricing Schedule'!$F$96+('[1]Pricing Schedule'!$F$97*M593),
IF(AND(I593=110000,R593&gt;12.8,R593&lt;=22.8,M593&gt;3),'[1]Pricing Schedule'!$F$71+('[1]Pricing Schedule'!$F$72*M593),
IF(AND(I593=110000,R593&gt;12.8,R593&lt;=22.8,M593&lt;=3),'[1]Pricing Schedule'!$F$96+('[1]Pricing Schedule'!$F$97*M593),
IF(AND(I593=110000,R593&gt;22.8,R593&lt;=30.2),'[1]Pricing Schedule'!$F$80+('[1]Pricing Schedule'!$F$81*M593),
IF(AND(I593=110000,R593&gt;30.2,R593&lt;=45.9),'[1]Pricing Schedule'!$F$89+('[1]Pricing Schedule'!$F$90*M593),
IF(AND(I593=110000,R593&gt;45.9,R593&lt;=123.4),'[1]Pricing Schedule'!$F$96+('[1]Pricing Schedule'!$F$97*M593),
IF(AND(I593=110000,R593&gt;123.4,R593&lt;=168.2,M593&lt;=10),'[1]Pricing Schedule'!$F$103+('[1]Pricing Schedule'!$F$105*M593),
IF(AND(I593=110000,R593&gt;123.4,R593&lt;=168.2,M593&gt;10),'[1]Pricing Schedule'!$F$111+('[1]Pricing Schedule'!$F$113*M593),
IF(AND(I593=110000,R593&gt;168.2,R593&lt;=336.4,M593&lt;=10),('[1]Pricing Schedule'!$F$103+('[1]Pricing Schedule'!$F$105*M593))*2,
IF(AND(I593=110000,R593&gt;168.2,R593&lt;=336.4,M593&gt;10),('[1]Pricing Schedule'!$F$111+('[1]Pricing Schedule'!$F$113*M593))*2,
IF(AND(I593=110000,R593&gt;336.4,R593&lt;=504.6,M593&lt;=10),('[1]Pricing Schedule'!$F$103+('[1]Pricing Schedule'!$F$105*M593))*3,
IF(AND(I593=110000,R593&gt;336.4,R593&lt;=504.6,M593&gt;10),('[1]Pricing Schedule'!$F$111+('[1]Pricing Schedule'!$F$113*M593))*3,
IF(AND(I593=110000,R593&gt;504.6,R593&lt;=672.8,M593&lt;=10),('[1]Pricing Schedule'!$F$103+('[1]Pricing Schedule'!$F$105*M593))*4,
IF(AND(I593=110000,R593&gt;504.6,R593&lt;=672.8,M593&gt;10),('[1]Pricing Schedule'!$F$111+('[1]Pricing Schedule'!$F$113*M593))*4,
IF(AND(I593=110000,R593&gt;672.8,R593&lt;=841,M593&lt;=10),('[1]Pricing Schedule'!$F$103+('[1]Pricing Schedule'!$F$105*M593))*5,
IF(AND(I593=110000,R593&gt;672.8,R593&lt;=841,M593&gt;10),('[1]Pricing Schedule'!$F$111+('[1]Pricing Schedule'!$F$113*M593))*5,
IF(AND(I593=110000,R593&gt;672.8,R593&lt;=841,M593&lt;=10),('[1]Pricing Schedule'!$F$103+('[1]Pricing Schedule'!$F$105*M593))*5,
IF(AND(I593=110000,R593&gt;672.8,R593&lt;=841,M593&gt;10),('[1]Pricing Schedule'!$F$111+('[1]Pricing Schedule'!$F$113*M593))*5,
IF(AND(I593=110000,R593&gt;1345.6,R593&lt;=1513.8,M593&lt;=10),('[1]Pricing Schedule'!$F$103+('[1]Pricing Schedule'!$F$105*M593))*9,
IF(AND(I593=110000,R593&gt;1345.6,R593&lt;=1513.8,M593&gt;10),('[1]Pricing Schedule'!$F$111+('[1]Pricing Schedule'!$F$113*M593))*9,
9999999999)))))))))))))))))))))))))))))))))))))))</f>
        <v>839680</v>
      </c>
      <c r="T593" s="21">
        <f>IF(AND(I593=38000,R593&lt;=4.5,M593&gt;8),'[1]Pricing Schedule'!$J$9,
IF(AND(I593=38000,R593&lt;=4.5,M593&lt;=8),'[1]Pricing Schedule'!$J$36,
IF(AND(I593=38000,R593&gt;4.5,R593&lt;=9,M593&gt;8),'[1]Pricing Schedule'!$J$18,
IF(AND(I593=38000,R593&gt;4.5,R593&lt;=9,M593&lt;=8),'[1]Pricing Schedule'!$J$36,
IF(AND(I593=38000,R593&gt;9,R593&lt;=12.8,M593&gt;8),'[1]Pricing Schedule'!$J$27,
IF(AND(I593=38000,R593&gt;9,R593&lt;=12.8,M593&lt;=8),'[1]Pricing Schedule'!$J$36,
IF(AND(I593=38000,R593&gt;12.8,R593&lt;=22.8),'[1]Pricing Schedule'!$J$36,
IF(AND(I593=38000,R593&gt;22.8,R593&lt;=30.2),'[1]Pricing Schedule'!$J$45,
IF(AND(I593=38000,R593&gt;30.2,R593&lt;=45.9),'[1]Pricing Schedule'!$J$54,
IF(AND(I593=38000,R593&gt;45.9,R593&lt;=123.4),'[1]Pricing Schedule'!$J$97,
IF(AND(I593=38000,R593&gt;123.4,R593&lt;=168.2,M593&lt;=10),'[1]Pricing Schedule'!$J$105,
IF(AND(I593=38000,R593&gt;123.4,R593&lt;=168.2,M593&gt;10),'[1]Pricing Schedule'!$J$113,
IF(AND(I593=38000,R593&gt;168.2,R593&lt;=336.4,M593&lt;=10),('[1]Pricing Schedule'!$J$105),
IF(AND(I593=38000,R593&gt;168.2,R593&lt;=336.4,M593&gt;10),('[1]Pricing Schedule'!$J$113),
IF(AND(I593=38000,R593&gt;336.4,R593&lt;=504.6,M593&lt;=10),('[1]Pricing Schedule'!$J$105),
IF(AND(I593=38000,R593&gt;336.4,R593&lt;=504.6,M593&gt;10),('[1]Pricing Schedule'!$J$113),
IF(AND(I593=38000,R593&gt;504.6,R593&lt;=672.8,M593&lt;=10),('[1]Pricing Schedule'!$J$105),
IF(AND(I593=38000,R593&gt;504.6,R593&lt;=672.8,M593&gt;10),('[1]Pricing Schedule'!$J$113),
IF(AND(I593=110000,R593&lt;=12.8,M593&gt;2),'[1]Pricing Schedule'!$J$63,
IF(AND(I593=110000,R593&lt;=12.8,M593&lt;=2),'[1]Pricing Schedule'!$J$97,
IF(AND(I593=110000,R593&gt;12.8,R593&lt;=22.8,M593&gt;3),'[1]Pricing Schedule'!$J$72,
IF(AND(I593=110000,R593&gt;12.8,R593&lt;=22.8,M593&lt;=3),'[1]Pricing Schedule'!$J$97,
IF(AND(I593=110000,R593&gt;22.8,R593&lt;=30.2),'[1]Pricing Schedule'!$J$81,
IF(AND(I593=110000,R593&gt;30.2,R593&lt;=45.9),'[1]Pricing Schedule'!$J$90,
IF(AND(I593=110000,R593&gt;45.9,R593&lt;=123.4),'[1]Pricing Schedule'!$J$97,
IF(AND(I593=110000,R593&gt;123.4,R593&lt;=168.2,M593&lt;=10),'[1]Pricing Schedule'!$J$105,
IF(AND(I593=110000,R593&gt;123.4,R593&lt;=168.2,M593&gt;10),'[1]Pricing Schedule'!$J$113,
IF(AND(I593=110000,R593&gt;168.2,R593&lt;=336.2,M593&lt;=10),('[1]Pricing Schedule'!$J$105),
IF(AND(I593=110000,R593&gt;168.2,R593&lt;=336.2,M593&gt;10),('[1]Pricing Schedule'!$J$113),
IF(AND(I593=110000,R593&gt;336.4,R593&lt;=504.6,M593&lt;=10),('[1]Pricing Schedule'!$J$105),
IF(AND(I593=110000,R593&gt;336.4,R593&lt;=504.6,M593&gt;10),('[1]Pricing Schedule'!$J$113),
IF(AND(I593=110000,R593&gt;504.6,R593&lt;=672.8,M593&lt;=10),('[1]Pricing Schedule'!$J$105),
IF(AND(I593=110000,R593&gt;504.6,R593&lt;=672.8,M593&gt;10),('[1]Pricing Schedule'!$J$113),
IF(AND(I593=110000,R593&gt;672.8,R593&lt;=841,M593&lt;=10),('[1]Pricing Schedule'!$J$105),
IF(AND(I593=110000,R593&gt;672.8,R593&lt;=841,M593&gt;10),('[1]Pricing Schedule'!$J$113),
IF(AND(I593=110000,R593&gt;1682,R593&lt;=1850.2,M593&lt;=10),('[1]Pricing Schedule'!$J$105),
IF(AND(I593=110000,R593&gt;1682,R593&lt;=1850.2,M593&gt;10),('[1]Pricing Schedule'!$J$113),
IF(AND(I593=110000,R593&gt;2018.4,R593&lt;=2186.6,M593&lt;=10),('[1]Pricing Schedule'!$J$105),
IF(AND(I593=110000,R593&gt;2018.4,R593&lt;=2186.6,M593&gt;10),('[1]Pricing Schedule'!$J$113),999999999)))))))))))))))))))))))))))))))))))))))</f>
        <v>4</v>
      </c>
      <c r="U593" s="40">
        <f t="shared" si="60"/>
        <v>199923.80952380953</v>
      </c>
      <c r="V593" s="41">
        <f t="shared" si="61"/>
        <v>5.0019054878048781</v>
      </c>
      <c r="Y593" s="23">
        <v>481</v>
      </c>
      <c r="Z593" s="23">
        <v>209</v>
      </c>
      <c r="AR593" s="35"/>
    </row>
    <row r="594" spans="1:44">
      <c r="A594" s="23">
        <v>594</v>
      </c>
      <c r="B594" s="23">
        <v>594</v>
      </c>
      <c r="C594" s="23" t="s">
        <v>1019</v>
      </c>
      <c r="D594" s="23" t="s">
        <v>141</v>
      </c>
      <c r="E594" s="23" t="s">
        <v>141</v>
      </c>
      <c r="F594" s="23" t="s">
        <v>176</v>
      </c>
      <c r="G594" s="23" t="s">
        <v>177</v>
      </c>
      <c r="H594" s="23" t="s">
        <v>113</v>
      </c>
      <c r="I594" s="13">
        <v>38000</v>
      </c>
      <c r="J594" s="13">
        <v>38000</v>
      </c>
      <c r="K594" s="13">
        <v>20000</v>
      </c>
      <c r="L594" s="24">
        <v>4.9569999999999999</v>
      </c>
      <c r="M594" s="37">
        <f t="shared" si="56"/>
        <v>5</v>
      </c>
      <c r="N594" s="24">
        <v>0.128</v>
      </c>
      <c r="O594" s="13">
        <v>2</v>
      </c>
      <c r="P594" s="36">
        <f t="shared" si="57"/>
        <v>0.128</v>
      </c>
      <c r="Q594" s="38">
        <f t="shared" si="58"/>
        <v>4.2</v>
      </c>
      <c r="R594" s="37">
        <f t="shared" si="59"/>
        <v>4.2</v>
      </c>
      <c r="S594" s="39">
        <f>IF(AND(I594=38000,R594&lt;=4.5,M594&gt;8),'[1]Pricing Schedule'!$F$8+('[1]Pricing Schedule'!$F$9*M594),
IF(AND(I594=38000,R594&lt;=4.5,M594&lt;=8),'[1]Pricing Schedule'!$F$34+('[1]Pricing Schedule'!$F$36*M594),
IF(AND(I594=38000,R594&gt;4.5,R594&lt;=9,M594&gt;8),'[1]Pricing Schedule'!$F$17+('[1]Pricing Schedule'!$F$18*M594),
IF(AND(I594=38000,R594&gt;4.5,R594&lt;=9,M594&lt;=8),'[1]Pricing Schedule'!$F$34+('[1]Pricing Schedule'!$F$36*M594),
IF(AND(I594=38000,R594&gt;9,R594&lt;=12.8,M594&gt;8),'[1]Pricing Schedule'!$F$26+('[1]Pricing Schedule'!$F$27*M594),
IF(AND(I594=38000,R594&gt;9,R594&lt;=12.8,M594&lt;=8),'[1]Pricing Schedule'!$F$34+('[1]Pricing Schedule'!$F$36*M594),
IF(AND(I594=38000,R594&gt;12.8,R594&lt;=22.8),'[1]Pricing Schedule'!$F$34+('[1]Pricing Schedule'!$F$36*M594),
IF(AND(I594=38000,R594&gt;22.8,R594&lt;=30.2),'[1]Pricing Schedule'!$F$43+('[1]Pricing Schedule'!$F$45*M594),
IF(AND(I594=38000,R594&gt;30.2,R594&lt;=45.9),'[1]Pricing Schedule'!$F$52+('[1]Pricing Schedule'!$F$54*M594),
IF(AND(I594=38000,R594&gt;45.9,R594&lt;=123.4),'[1]Pricing Schedule'!$F$96+('[1]Pricing Schedule'!$F$97*M594),
IF(AND(I594=38000,R594&gt;123.4,R594&lt;=168.2,M594&lt;=10),'[1]Pricing Schedule'!$F$103+('[1]Pricing Schedule'!$F$105*M594),
IF(AND(I594=38000,R594&gt;123.4,R594&lt;=168.2,M594&gt;10),'[1]Pricing Schedule'!$F$111+('[1]Pricing Schedule'!$F$113*M594),
IF(AND(I594=38000,R594&gt;157.4,R594&lt;=336.4,M594&lt;=10),('[1]Pricing Schedule'!$F$103+('[1]Pricing Schedule'!$F$105*M594))*2,
IF(AND(I594=38000,R594&gt;157.4,R594&lt;=336.4,M594&gt;10),('[1]Pricing Schedule'!$F$111+('[1]Pricing Schedule'!$F$113*M594))*2,
IF(AND(I594=38000,R594&gt;314.8,R594&lt;=504.6,M594&lt;=10),('[1]Pricing Schedule'!$F$103+('[1]Pricing Schedule'!$F$105*M594))*3,
IF(AND(I594=38000,R594&gt;314.8,R594&lt;=504.6,M594&gt;10),('[1]Pricing Schedule'!$F$111+('[1]Pricing Schedule'!$F$113*M594))*3,
IF(AND(I594=38000,R594&gt;472.2,R594&lt;=672.8,M594&lt;=10),('[1]Pricing Schedule'!$F$103+('[1]Pricing Schedule'!$F$105*M594))*4,
IF(AND(I594=38000,R594&gt;472.2,R594&lt;=672.8,M594&gt;10),('[1]Pricing Schedule'!$F$111+('[1]Pricing Schedule'!$F$113*M594))*4,
IF(AND(I594=110000,R594&lt;=12.8,M594&gt;2),'[1]Pricing Schedule'!$F$62+('[1]Pricing Schedule'!$F$63*M594),
IF(AND(I594=110000,R594&lt;=12.8,M594&lt;=2),'[1]Pricing Schedule'!$F$96+('[1]Pricing Schedule'!$F$97*M594),
IF(AND(I594=110000,R594&gt;12.8,R594&lt;=22.8,M594&gt;3),'[1]Pricing Schedule'!$F$71+('[1]Pricing Schedule'!$F$72*M594),
IF(AND(I594=110000,R594&gt;12.8,R594&lt;=22.8,M594&lt;=3),'[1]Pricing Schedule'!$F$96+('[1]Pricing Schedule'!$F$97*M594),
IF(AND(I594=110000,R594&gt;22.8,R594&lt;=30.2),'[1]Pricing Schedule'!$F$80+('[1]Pricing Schedule'!$F$81*M594),
IF(AND(I594=110000,R594&gt;30.2,R594&lt;=45.9),'[1]Pricing Schedule'!$F$89+('[1]Pricing Schedule'!$F$90*M594),
IF(AND(I594=110000,R594&gt;45.9,R594&lt;=123.4),'[1]Pricing Schedule'!$F$96+('[1]Pricing Schedule'!$F$97*M594),
IF(AND(I594=110000,R594&gt;123.4,R594&lt;=168.2,M594&lt;=10),'[1]Pricing Schedule'!$F$103+('[1]Pricing Schedule'!$F$105*M594),
IF(AND(I594=110000,R594&gt;123.4,R594&lt;=168.2,M594&gt;10),'[1]Pricing Schedule'!$F$111+('[1]Pricing Schedule'!$F$113*M594),
IF(AND(I594=110000,R594&gt;168.2,R594&lt;=336.4,M594&lt;=10),('[1]Pricing Schedule'!$F$103+('[1]Pricing Schedule'!$F$105*M594))*2,
IF(AND(I594=110000,R594&gt;168.2,R594&lt;=336.4,M594&gt;10),('[1]Pricing Schedule'!$F$111+('[1]Pricing Schedule'!$F$113*M594))*2,
IF(AND(I594=110000,R594&gt;336.4,R594&lt;=504.6,M594&lt;=10),('[1]Pricing Schedule'!$F$103+('[1]Pricing Schedule'!$F$105*M594))*3,
IF(AND(I594=110000,R594&gt;336.4,R594&lt;=504.6,M594&gt;10),('[1]Pricing Schedule'!$F$111+('[1]Pricing Schedule'!$F$113*M594))*3,
IF(AND(I594=110000,R594&gt;504.6,R594&lt;=672.8,M594&lt;=10),('[1]Pricing Schedule'!$F$103+('[1]Pricing Schedule'!$F$105*M594))*4,
IF(AND(I594=110000,R594&gt;504.6,R594&lt;=672.8,M594&gt;10),('[1]Pricing Schedule'!$F$111+('[1]Pricing Schedule'!$F$113*M594))*4,
IF(AND(I594=110000,R594&gt;672.8,R594&lt;=841,M594&lt;=10),('[1]Pricing Schedule'!$F$103+('[1]Pricing Schedule'!$F$105*M594))*5,
IF(AND(I594=110000,R594&gt;672.8,R594&lt;=841,M594&gt;10),('[1]Pricing Schedule'!$F$111+('[1]Pricing Schedule'!$F$113*M594))*5,
IF(AND(I594=110000,R594&gt;672.8,R594&lt;=841,M594&lt;=10),('[1]Pricing Schedule'!$F$103+('[1]Pricing Schedule'!$F$105*M594))*5,
IF(AND(I594=110000,R594&gt;672.8,R594&lt;=841,M594&gt;10),('[1]Pricing Schedule'!$F$111+('[1]Pricing Schedule'!$F$113*M594))*5,
IF(AND(I594=110000,R594&gt;1345.6,R594&lt;=1513.8,M594&lt;=10),('[1]Pricing Schedule'!$F$103+('[1]Pricing Schedule'!$F$105*M594))*9,
IF(AND(I594=110000,R594&gt;1345.6,R594&lt;=1513.8,M594&gt;10),('[1]Pricing Schedule'!$F$111+('[1]Pricing Schedule'!$F$113*M594))*9,
9999999999)))))))))))))))))))))))))))))))))))))))</f>
        <v>699140</v>
      </c>
      <c r="T594" s="21">
        <f>IF(AND(I594=38000,R594&lt;=4.5,M594&gt;8),'[1]Pricing Schedule'!$J$9,
IF(AND(I594=38000,R594&lt;=4.5,M594&lt;=8),'[1]Pricing Schedule'!$J$36,
IF(AND(I594=38000,R594&gt;4.5,R594&lt;=9,M594&gt;8),'[1]Pricing Schedule'!$J$18,
IF(AND(I594=38000,R594&gt;4.5,R594&lt;=9,M594&lt;=8),'[1]Pricing Schedule'!$J$36,
IF(AND(I594=38000,R594&gt;9,R594&lt;=12.8,M594&gt;8),'[1]Pricing Schedule'!$J$27,
IF(AND(I594=38000,R594&gt;9,R594&lt;=12.8,M594&lt;=8),'[1]Pricing Schedule'!$J$36,
IF(AND(I594=38000,R594&gt;12.8,R594&lt;=22.8),'[1]Pricing Schedule'!$J$36,
IF(AND(I594=38000,R594&gt;22.8,R594&lt;=30.2),'[1]Pricing Schedule'!$J$45,
IF(AND(I594=38000,R594&gt;30.2,R594&lt;=45.9),'[1]Pricing Schedule'!$J$54,
IF(AND(I594=38000,R594&gt;45.9,R594&lt;=123.4),'[1]Pricing Schedule'!$J$97,
IF(AND(I594=38000,R594&gt;123.4,R594&lt;=168.2,M594&lt;=10),'[1]Pricing Schedule'!$J$105,
IF(AND(I594=38000,R594&gt;123.4,R594&lt;=168.2,M594&gt;10),'[1]Pricing Schedule'!$J$113,
IF(AND(I594=38000,R594&gt;168.2,R594&lt;=336.4,M594&lt;=10),('[1]Pricing Schedule'!$J$105),
IF(AND(I594=38000,R594&gt;168.2,R594&lt;=336.4,M594&gt;10),('[1]Pricing Schedule'!$J$113),
IF(AND(I594=38000,R594&gt;336.4,R594&lt;=504.6,M594&lt;=10),('[1]Pricing Schedule'!$J$105),
IF(AND(I594=38000,R594&gt;336.4,R594&lt;=504.6,M594&gt;10),('[1]Pricing Schedule'!$J$113),
IF(AND(I594=38000,R594&gt;504.6,R594&lt;=672.8,M594&lt;=10),('[1]Pricing Schedule'!$J$105),
IF(AND(I594=38000,R594&gt;504.6,R594&lt;=672.8,M594&gt;10),('[1]Pricing Schedule'!$J$113),
IF(AND(I594=110000,R594&lt;=12.8,M594&gt;2),'[1]Pricing Schedule'!$J$63,
IF(AND(I594=110000,R594&lt;=12.8,M594&lt;=2),'[1]Pricing Schedule'!$J$97,
IF(AND(I594=110000,R594&gt;12.8,R594&lt;=22.8,M594&gt;3),'[1]Pricing Schedule'!$J$72,
IF(AND(I594=110000,R594&gt;12.8,R594&lt;=22.8,M594&lt;=3),'[1]Pricing Schedule'!$J$97,
IF(AND(I594=110000,R594&gt;22.8,R594&lt;=30.2),'[1]Pricing Schedule'!$J$81,
IF(AND(I594=110000,R594&gt;30.2,R594&lt;=45.9),'[1]Pricing Schedule'!$J$90,
IF(AND(I594=110000,R594&gt;45.9,R594&lt;=123.4),'[1]Pricing Schedule'!$J$97,
IF(AND(I594=110000,R594&gt;123.4,R594&lt;=168.2,M594&lt;=10),'[1]Pricing Schedule'!$J$105,
IF(AND(I594=110000,R594&gt;123.4,R594&lt;=168.2,M594&gt;10),'[1]Pricing Schedule'!$J$113,
IF(AND(I594=110000,R594&gt;168.2,R594&lt;=336.2,M594&lt;=10),('[1]Pricing Schedule'!$J$105),
IF(AND(I594=110000,R594&gt;168.2,R594&lt;=336.2,M594&gt;10),('[1]Pricing Schedule'!$J$113),
IF(AND(I594=110000,R594&gt;336.4,R594&lt;=504.6,M594&lt;=10),('[1]Pricing Schedule'!$J$105),
IF(AND(I594=110000,R594&gt;336.4,R594&lt;=504.6,M594&gt;10),('[1]Pricing Schedule'!$J$113),
IF(AND(I594=110000,R594&gt;504.6,R594&lt;=672.8,M594&lt;=10),('[1]Pricing Schedule'!$J$105),
IF(AND(I594=110000,R594&gt;504.6,R594&lt;=672.8,M594&gt;10),('[1]Pricing Schedule'!$J$113),
IF(AND(I594=110000,R594&gt;672.8,R594&lt;=841,M594&lt;=10),('[1]Pricing Schedule'!$J$105),
IF(AND(I594=110000,R594&gt;672.8,R594&lt;=841,M594&gt;10),('[1]Pricing Schedule'!$J$113),
IF(AND(I594=110000,R594&gt;1682,R594&lt;=1850.2,M594&lt;=10),('[1]Pricing Schedule'!$J$105),
IF(AND(I594=110000,R594&gt;1682,R594&lt;=1850.2,M594&gt;10),('[1]Pricing Schedule'!$J$113),
IF(AND(I594=110000,R594&gt;2018.4,R594&lt;=2186.6,M594&lt;=10),('[1]Pricing Schedule'!$J$105),
IF(AND(I594=110000,R594&gt;2018.4,R594&lt;=2186.6,M594&gt;10),('[1]Pricing Schedule'!$J$113),999999999)))))))))))))))))))))))))))))))))))))))</f>
        <v>4</v>
      </c>
      <c r="U594" s="40">
        <f t="shared" si="60"/>
        <v>166461.90476190476</v>
      </c>
      <c r="V594" s="41">
        <f t="shared" si="61"/>
        <v>6.0073804960379897</v>
      </c>
      <c r="Y594" s="23">
        <v>168</v>
      </c>
      <c r="Z594" s="23">
        <v>209</v>
      </c>
      <c r="AR594" s="35"/>
    </row>
    <row r="595" spans="1:44">
      <c r="A595" s="23">
        <v>595</v>
      </c>
      <c r="B595" s="23">
        <v>595</v>
      </c>
      <c r="C595" s="23" t="s">
        <v>1020</v>
      </c>
      <c r="D595" s="23" t="s">
        <v>141</v>
      </c>
      <c r="E595" s="23" t="s">
        <v>141</v>
      </c>
      <c r="F595" s="23" t="s">
        <v>176</v>
      </c>
      <c r="G595" s="23" t="s">
        <v>177</v>
      </c>
      <c r="H595" s="23" t="s">
        <v>113</v>
      </c>
      <c r="I595" s="13">
        <v>38000</v>
      </c>
      <c r="J595" s="13">
        <v>38000</v>
      </c>
      <c r="K595" s="13">
        <v>20000</v>
      </c>
      <c r="L595" s="24">
        <v>11.185</v>
      </c>
      <c r="M595" s="37">
        <f t="shared" si="56"/>
        <v>12</v>
      </c>
      <c r="N595" s="24">
        <v>0.21299999999999999</v>
      </c>
      <c r="O595" s="13">
        <v>2</v>
      </c>
      <c r="P595" s="36">
        <f t="shared" si="57"/>
        <v>0.21299999999999999</v>
      </c>
      <c r="Q595" s="38">
        <f t="shared" si="58"/>
        <v>4.2</v>
      </c>
      <c r="R595" s="37">
        <f t="shared" si="59"/>
        <v>4.2</v>
      </c>
      <c r="S595" s="39">
        <f>IF(AND(I595=38000,R595&lt;=4.5,M595&gt;8),'[1]Pricing Schedule'!$F$8+('[1]Pricing Schedule'!$F$9*M595),
IF(AND(I595=38000,R595&lt;=4.5,M595&lt;=8),'[1]Pricing Schedule'!$F$34+('[1]Pricing Schedule'!$F$36*M595),
IF(AND(I595=38000,R595&gt;4.5,R595&lt;=9,M595&gt;8),'[1]Pricing Schedule'!$F$17+('[1]Pricing Schedule'!$F$18*M595),
IF(AND(I595=38000,R595&gt;4.5,R595&lt;=9,M595&lt;=8),'[1]Pricing Schedule'!$F$34+('[1]Pricing Schedule'!$F$36*M595),
IF(AND(I595=38000,R595&gt;9,R595&lt;=12.8,M595&gt;8),'[1]Pricing Schedule'!$F$26+('[1]Pricing Schedule'!$F$27*M595),
IF(AND(I595=38000,R595&gt;9,R595&lt;=12.8,M595&lt;=8),'[1]Pricing Schedule'!$F$34+('[1]Pricing Schedule'!$F$36*M595),
IF(AND(I595=38000,R595&gt;12.8,R595&lt;=22.8),'[1]Pricing Schedule'!$F$34+('[1]Pricing Schedule'!$F$36*M595),
IF(AND(I595=38000,R595&gt;22.8,R595&lt;=30.2),'[1]Pricing Schedule'!$F$43+('[1]Pricing Schedule'!$F$45*M595),
IF(AND(I595=38000,R595&gt;30.2,R595&lt;=45.9),'[1]Pricing Schedule'!$F$52+('[1]Pricing Schedule'!$F$54*M595),
IF(AND(I595=38000,R595&gt;45.9,R595&lt;=123.4),'[1]Pricing Schedule'!$F$96+('[1]Pricing Schedule'!$F$97*M595),
IF(AND(I595=38000,R595&gt;123.4,R595&lt;=168.2,M595&lt;=10),'[1]Pricing Schedule'!$F$103+('[1]Pricing Schedule'!$F$105*M595),
IF(AND(I595=38000,R595&gt;123.4,R595&lt;=168.2,M595&gt;10),'[1]Pricing Schedule'!$F$111+('[1]Pricing Schedule'!$F$113*M595),
IF(AND(I595=38000,R595&gt;157.4,R595&lt;=336.4,M595&lt;=10),('[1]Pricing Schedule'!$F$103+('[1]Pricing Schedule'!$F$105*M595))*2,
IF(AND(I595=38000,R595&gt;157.4,R595&lt;=336.4,M595&gt;10),('[1]Pricing Schedule'!$F$111+('[1]Pricing Schedule'!$F$113*M595))*2,
IF(AND(I595=38000,R595&gt;314.8,R595&lt;=504.6,M595&lt;=10),('[1]Pricing Schedule'!$F$103+('[1]Pricing Schedule'!$F$105*M595))*3,
IF(AND(I595=38000,R595&gt;314.8,R595&lt;=504.6,M595&gt;10),('[1]Pricing Schedule'!$F$111+('[1]Pricing Schedule'!$F$113*M595))*3,
IF(AND(I595=38000,R595&gt;472.2,R595&lt;=672.8,M595&lt;=10),('[1]Pricing Schedule'!$F$103+('[1]Pricing Schedule'!$F$105*M595))*4,
IF(AND(I595=38000,R595&gt;472.2,R595&lt;=672.8,M595&gt;10),('[1]Pricing Schedule'!$F$111+('[1]Pricing Schedule'!$F$113*M595))*4,
IF(AND(I595=110000,R595&lt;=12.8,M595&gt;2),'[1]Pricing Schedule'!$F$62+('[1]Pricing Schedule'!$F$63*M595),
IF(AND(I595=110000,R595&lt;=12.8,M595&lt;=2),'[1]Pricing Schedule'!$F$96+('[1]Pricing Schedule'!$F$97*M595),
IF(AND(I595=110000,R595&gt;12.8,R595&lt;=22.8,M595&gt;3),'[1]Pricing Schedule'!$F$71+('[1]Pricing Schedule'!$F$72*M595),
IF(AND(I595=110000,R595&gt;12.8,R595&lt;=22.8,M595&lt;=3),'[1]Pricing Schedule'!$F$96+('[1]Pricing Schedule'!$F$97*M595),
IF(AND(I595=110000,R595&gt;22.8,R595&lt;=30.2),'[1]Pricing Schedule'!$F$80+('[1]Pricing Schedule'!$F$81*M595),
IF(AND(I595=110000,R595&gt;30.2,R595&lt;=45.9),'[1]Pricing Schedule'!$F$89+('[1]Pricing Schedule'!$F$90*M595),
IF(AND(I595=110000,R595&gt;45.9,R595&lt;=123.4),'[1]Pricing Schedule'!$F$96+('[1]Pricing Schedule'!$F$97*M595),
IF(AND(I595=110000,R595&gt;123.4,R595&lt;=168.2,M595&lt;=10),'[1]Pricing Schedule'!$F$103+('[1]Pricing Schedule'!$F$105*M595),
IF(AND(I595=110000,R595&gt;123.4,R595&lt;=168.2,M595&gt;10),'[1]Pricing Schedule'!$F$111+('[1]Pricing Schedule'!$F$113*M595),
IF(AND(I595=110000,R595&gt;168.2,R595&lt;=336.4,M595&lt;=10),('[1]Pricing Schedule'!$F$103+('[1]Pricing Schedule'!$F$105*M595))*2,
IF(AND(I595=110000,R595&gt;168.2,R595&lt;=336.4,M595&gt;10),('[1]Pricing Schedule'!$F$111+('[1]Pricing Schedule'!$F$113*M595))*2,
IF(AND(I595=110000,R595&gt;336.4,R595&lt;=504.6,M595&lt;=10),('[1]Pricing Schedule'!$F$103+('[1]Pricing Schedule'!$F$105*M595))*3,
IF(AND(I595=110000,R595&gt;336.4,R595&lt;=504.6,M595&gt;10),('[1]Pricing Schedule'!$F$111+('[1]Pricing Schedule'!$F$113*M595))*3,
IF(AND(I595=110000,R595&gt;504.6,R595&lt;=672.8,M595&lt;=10),('[1]Pricing Schedule'!$F$103+('[1]Pricing Schedule'!$F$105*M595))*4,
IF(AND(I595=110000,R595&gt;504.6,R595&lt;=672.8,M595&gt;10),('[1]Pricing Schedule'!$F$111+('[1]Pricing Schedule'!$F$113*M595))*4,
IF(AND(I595=110000,R595&gt;672.8,R595&lt;=841,M595&lt;=10),('[1]Pricing Schedule'!$F$103+('[1]Pricing Schedule'!$F$105*M595))*5,
IF(AND(I595=110000,R595&gt;672.8,R595&lt;=841,M595&gt;10),('[1]Pricing Schedule'!$F$111+('[1]Pricing Schedule'!$F$113*M595))*5,
IF(AND(I595=110000,R595&gt;672.8,R595&lt;=841,M595&lt;=10),('[1]Pricing Schedule'!$F$103+('[1]Pricing Schedule'!$F$105*M595))*5,
IF(AND(I595=110000,R595&gt;672.8,R595&lt;=841,M595&gt;10),('[1]Pricing Schedule'!$F$111+('[1]Pricing Schedule'!$F$113*M595))*5,
IF(AND(I595=110000,R595&gt;1345.6,R595&lt;=1513.8,M595&lt;=10),('[1]Pricing Schedule'!$F$103+('[1]Pricing Schedule'!$F$105*M595))*9,
IF(AND(I595=110000,R595&gt;1345.6,R595&lt;=1513.8,M595&gt;10),('[1]Pricing Schedule'!$F$111+('[1]Pricing Schedule'!$F$113*M595))*9,
9999999999)))))))))))))))))))))))))))))))))))))))</f>
        <v>1492540</v>
      </c>
      <c r="T595" s="21">
        <f>IF(AND(I595=38000,R595&lt;=4.5,M595&gt;8),'[1]Pricing Schedule'!$J$9,
IF(AND(I595=38000,R595&lt;=4.5,M595&lt;=8),'[1]Pricing Schedule'!$J$36,
IF(AND(I595=38000,R595&gt;4.5,R595&lt;=9,M595&gt;8),'[1]Pricing Schedule'!$J$18,
IF(AND(I595=38000,R595&gt;4.5,R595&lt;=9,M595&lt;=8),'[1]Pricing Schedule'!$J$36,
IF(AND(I595=38000,R595&gt;9,R595&lt;=12.8,M595&gt;8),'[1]Pricing Schedule'!$J$27,
IF(AND(I595=38000,R595&gt;9,R595&lt;=12.8,M595&lt;=8),'[1]Pricing Schedule'!$J$36,
IF(AND(I595=38000,R595&gt;12.8,R595&lt;=22.8),'[1]Pricing Schedule'!$J$36,
IF(AND(I595=38000,R595&gt;22.8,R595&lt;=30.2),'[1]Pricing Schedule'!$J$45,
IF(AND(I595=38000,R595&gt;30.2,R595&lt;=45.9),'[1]Pricing Schedule'!$J$54,
IF(AND(I595=38000,R595&gt;45.9,R595&lt;=123.4),'[1]Pricing Schedule'!$J$97,
IF(AND(I595=38000,R595&gt;123.4,R595&lt;=168.2,M595&lt;=10),'[1]Pricing Schedule'!$J$105,
IF(AND(I595=38000,R595&gt;123.4,R595&lt;=168.2,M595&gt;10),'[1]Pricing Schedule'!$J$113,
IF(AND(I595=38000,R595&gt;168.2,R595&lt;=336.4,M595&lt;=10),('[1]Pricing Schedule'!$J$105),
IF(AND(I595=38000,R595&gt;168.2,R595&lt;=336.4,M595&gt;10),('[1]Pricing Schedule'!$J$113),
IF(AND(I595=38000,R595&gt;336.4,R595&lt;=504.6,M595&lt;=10),('[1]Pricing Schedule'!$J$105),
IF(AND(I595=38000,R595&gt;336.4,R595&lt;=504.6,M595&gt;10),('[1]Pricing Schedule'!$J$113),
IF(AND(I595=38000,R595&gt;504.6,R595&lt;=672.8,M595&lt;=10),('[1]Pricing Schedule'!$J$105),
IF(AND(I595=38000,R595&gt;504.6,R595&lt;=672.8,M595&gt;10),('[1]Pricing Schedule'!$J$113),
IF(AND(I595=110000,R595&lt;=12.8,M595&gt;2),'[1]Pricing Schedule'!$J$63,
IF(AND(I595=110000,R595&lt;=12.8,M595&lt;=2),'[1]Pricing Schedule'!$J$97,
IF(AND(I595=110000,R595&gt;12.8,R595&lt;=22.8,M595&gt;3),'[1]Pricing Schedule'!$J$72,
IF(AND(I595=110000,R595&gt;12.8,R595&lt;=22.8,M595&lt;=3),'[1]Pricing Schedule'!$J$97,
IF(AND(I595=110000,R595&gt;22.8,R595&lt;=30.2),'[1]Pricing Schedule'!$J$81,
IF(AND(I595=110000,R595&gt;30.2,R595&lt;=45.9),'[1]Pricing Schedule'!$J$90,
IF(AND(I595=110000,R595&gt;45.9,R595&lt;=123.4),'[1]Pricing Schedule'!$J$97,
IF(AND(I595=110000,R595&gt;123.4,R595&lt;=168.2,M595&lt;=10),'[1]Pricing Schedule'!$J$105,
IF(AND(I595=110000,R595&gt;123.4,R595&lt;=168.2,M595&gt;10),'[1]Pricing Schedule'!$J$113,
IF(AND(I595=110000,R595&gt;168.2,R595&lt;=336.2,M595&lt;=10),('[1]Pricing Schedule'!$J$105),
IF(AND(I595=110000,R595&gt;168.2,R595&lt;=336.2,M595&gt;10),('[1]Pricing Schedule'!$J$113),
IF(AND(I595=110000,R595&gt;336.4,R595&lt;=504.6,M595&lt;=10),('[1]Pricing Schedule'!$J$105),
IF(AND(I595=110000,R595&gt;336.4,R595&lt;=504.6,M595&gt;10),('[1]Pricing Schedule'!$J$113),
IF(AND(I595=110000,R595&gt;504.6,R595&lt;=672.8,M595&lt;=10),('[1]Pricing Schedule'!$J$105),
IF(AND(I595=110000,R595&gt;504.6,R595&lt;=672.8,M595&gt;10),('[1]Pricing Schedule'!$J$113),
IF(AND(I595=110000,R595&gt;672.8,R595&lt;=841,M595&lt;=10),('[1]Pricing Schedule'!$J$105),
IF(AND(I595=110000,R595&gt;672.8,R595&lt;=841,M595&gt;10),('[1]Pricing Schedule'!$J$113),
IF(AND(I595=110000,R595&gt;1682,R595&lt;=1850.2,M595&lt;=10),('[1]Pricing Schedule'!$J$105),
IF(AND(I595=110000,R595&gt;1682,R595&lt;=1850.2,M595&gt;10),('[1]Pricing Schedule'!$J$113),
IF(AND(I595=110000,R595&gt;2018.4,R595&lt;=2186.6,M595&lt;=10),('[1]Pricing Schedule'!$J$105),
IF(AND(I595=110000,R595&gt;2018.4,R595&lt;=2186.6,M595&gt;10),('[1]Pricing Schedule'!$J$113),999999999)))))))))))))))))))))))))))))))))))))))</f>
        <v>1</v>
      </c>
      <c r="U595" s="40">
        <f t="shared" si="60"/>
        <v>355366.66666666663</v>
      </c>
      <c r="V595" s="41">
        <f t="shared" si="61"/>
        <v>2.8139949348091173</v>
      </c>
      <c r="Y595" s="23">
        <v>273</v>
      </c>
      <c r="Z595" s="23">
        <v>209</v>
      </c>
      <c r="AR595" s="35"/>
    </row>
    <row r="596" spans="1:44">
      <c r="A596" s="23">
        <v>596</v>
      </c>
      <c r="B596" s="23">
        <v>596</v>
      </c>
      <c r="C596" s="23" t="s">
        <v>1021</v>
      </c>
      <c r="D596" s="23" t="s">
        <v>141</v>
      </c>
      <c r="E596" s="23" t="s">
        <v>141</v>
      </c>
      <c r="F596" s="23" t="s">
        <v>436</v>
      </c>
      <c r="G596" s="23" t="s">
        <v>437</v>
      </c>
      <c r="H596" s="23" t="s">
        <v>113</v>
      </c>
      <c r="I596" s="13">
        <v>38000</v>
      </c>
      <c r="J596" s="13">
        <v>38000</v>
      </c>
      <c r="K596" s="23" t="s">
        <v>119</v>
      </c>
      <c r="L596" s="24">
        <v>11.539</v>
      </c>
      <c r="M596" s="37">
        <f t="shared" si="56"/>
        <v>12</v>
      </c>
      <c r="N596" s="24">
        <v>9.4E-2</v>
      </c>
      <c r="O596" s="13">
        <v>2</v>
      </c>
      <c r="P596" s="36">
        <f t="shared" si="57"/>
        <v>9.4E-2</v>
      </c>
      <c r="Q596" s="38">
        <f t="shared" si="58"/>
        <v>4.2</v>
      </c>
      <c r="R596" s="37">
        <f t="shared" si="59"/>
        <v>4.2</v>
      </c>
      <c r="S596" s="39">
        <f>IF(AND(I596=38000,R596&lt;=4.5,M596&gt;8),'[1]Pricing Schedule'!$F$8+('[1]Pricing Schedule'!$F$9*M596),
IF(AND(I596=38000,R596&lt;=4.5,M596&lt;=8),'[1]Pricing Schedule'!$F$34+('[1]Pricing Schedule'!$F$36*M596),
IF(AND(I596=38000,R596&gt;4.5,R596&lt;=9,M596&gt;8),'[1]Pricing Schedule'!$F$17+('[1]Pricing Schedule'!$F$18*M596),
IF(AND(I596=38000,R596&gt;4.5,R596&lt;=9,M596&lt;=8),'[1]Pricing Schedule'!$F$34+('[1]Pricing Schedule'!$F$36*M596),
IF(AND(I596=38000,R596&gt;9,R596&lt;=12.8,M596&gt;8),'[1]Pricing Schedule'!$F$26+('[1]Pricing Schedule'!$F$27*M596),
IF(AND(I596=38000,R596&gt;9,R596&lt;=12.8,M596&lt;=8),'[1]Pricing Schedule'!$F$34+('[1]Pricing Schedule'!$F$36*M596),
IF(AND(I596=38000,R596&gt;12.8,R596&lt;=22.8),'[1]Pricing Schedule'!$F$34+('[1]Pricing Schedule'!$F$36*M596),
IF(AND(I596=38000,R596&gt;22.8,R596&lt;=30.2),'[1]Pricing Schedule'!$F$43+('[1]Pricing Schedule'!$F$45*M596),
IF(AND(I596=38000,R596&gt;30.2,R596&lt;=45.9),'[1]Pricing Schedule'!$F$52+('[1]Pricing Schedule'!$F$54*M596),
IF(AND(I596=38000,R596&gt;45.9,R596&lt;=123.4),'[1]Pricing Schedule'!$F$96+('[1]Pricing Schedule'!$F$97*M596),
IF(AND(I596=38000,R596&gt;123.4,R596&lt;=168.2,M596&lt;=10),'[1]Pricing Schedule'!$F$103+('[1]Pricing Schedule'!$F$105*M596),
IF(AND(I596=38000,R596&gt;123.4,R596&lt;=168.2,M596&gt;10),'[1]Pricing Schedule'!$F$111+('[1]Pricing Schedule'!$F$113*M596),
IF(AND(I596=38000,R596&gt;157.4,R596&lt;=336.4,M596&lt;=10),('[1]Pricing Schedule'!$F$103+('[1]Pricing Schedule'!$F$105*M596))*2,
IF(AND(I596=38000,R596&gt;157.4,R596&lt;=336.4,M596&gt;10),('[1]Pricing Schedule'!$F$111+('[1]Pricing Schedule'!$F$113*M596))*2,
IF(AND(I596=38000,R596&gt;314.8,R596&lt;=504.6,M596&lt;=10),('[1]Pricing Schedule'!$F$103+('[1]Pricing Schedule'!$F$105*M596))*3,
IF(AND(I596=38000,R596&gt;314.8,R596&lt;=504.6,M596&gt;10),('[1]Pricing Schedule'!$F$111+('[1]Pricing Schedule'!$F$113*M596))*3,
IF(AND(I596=38000,R596&gt;472.2,R596&lt;=672.8,M596&lt;=10),('[1]Pricing Schedule'!$F$103+('[1]Pricing Schedule'!$F$105*M596))*4,
IF(AND(I596=38000,R596&gt;472.2,R596&lt;=672.8,M596&gt;10),('[1]Pricing Schedule'!$F$111+('[1]Pricing Schedule'!$F$113*M596))*4,
IF(AND(I596=110000,R596&lt;=12.8,M596&gt;2),'[1]Pricing Schedule'!$F$62+('[1]Pricing Schedule'!$F$63*M596),
IF(AND(I596=110000,R596&lt;=12.8,M596&lt;=2),'[1]Pricing Schedule'!$F$96+('[1]Pricing Schedule'!$F$97*M596),
IF(AND(I596=110000,R596&gt;12.8,R596&lt;=22.8,M596&gt;3),'[1]Pricing Schedule'!$F$71+('[1]Pricing Schedule'!$F$72*M596),
IF(AND(I596=110000,R596&gt;12.8,R596&lt;=22.8,M596&lt;=3),'[1]Pricing Schedule'!$F$96+('[1]Pricing Schedule'!$F$97*M596),
IF(AND(I596=110000,R596&gt;22.8,R596&lt;=30.2),'[1]Pricing Schedule'!$F$80+('[1]Pricing Schedule'!$F$81*M596),
IF(AND(I596=110000,R596&gt;30.2,R596&lt;=45.9),'[1]Pricing Schedule'!$F$89+('[1]Pricing Schedule'!$F$90*M596),
IF(AND(I596=110000,R596&gt;45.9,R596&lt;=123.4),'[1]Pricing Schedule'!$F$96+('[1]Pricing Schedule'!$F$97*M596),
IF(AND(I596=110000,R596&gt;123.4,R596&lt;=168.2,M596&lt;=10),'[1]Pricing Schedule'!$F$103+('[1]Pricing Schedule'!$F$105*M596),
IF(AND(I596=110000,R596&gt;123.4,R596&lt;=168.2,M596&gt;10),'[1]Pricing Schedule'!$F$111+('[1]Pricing Schedule'!$F$113*M596),
IF(AND(I596=110000,R596&gt;168.2,R596&lt;=336.4,M596&lt;=10),('[1]Pricing Schedule'!$F$103+('[1]Pricing Schedule'!$F$105*M596))*2,
IF(AND(I596=110000,R596&gt;168.2,R596&lt;=336.4,M596&gt;10),('[1]Pricing Schedule'!$F$111+('[1]Pricing Schedule'!$F$113*M596))*2,
IF(AND(I596=110000,R596&gt;336.4,R596&lt;=504.6,M596&lt;=10),('[1]Pricing Schedule'!$F$103+('[1]Pricing Schedule'!$F$105*M596))*3,
IF(AND(I596=110000,R596&gt;336.4,R596&lt;=504.6,M596&gt;10),('[1]Pricing Schedule'!$F$111+('[1]Pricing Schedule'!$F$113*M596))*3,
IF(AND(I596=110000,R596&gt;504.6,R596&lt;=672.8,M596&lt;=10),('[1]Pricing Schedule'!$F$103+('[1]Pricing Schedule'!$F$105*M596))*4,
IF(AND(I596=110000,R596&gt;504.6,R596&lt;=672.8,M596&gt;10),('[1]Pricing Schedule'!$F$111+('[1]Pricing Schedule'!$F$113*M596))*4,
IF(AND(I596=110000,R596&gt;672.8,R596&lt;=841,M596&lt;=10),('[1]Pricing Schedule'!$F$103+('[1]Pricing Schedule'!$F$105*M596))*5,
IF(AND(I596=110000,R596&gt;672.8,R596&lt;=841,M596&gt;10),('[1]Pricing Schedule'!$F$111+('[1]Pricing Schedule'!$F$113*M596))*5,
IF(AND(I596=110000,R596&gt;672.8,R596&lt;=841,M596&lt;=10),('[1]Pricing Schedule'!$F$103+('[1]Pricing Schedule'!$F$105*M596))*5,
IF(AND(I596=110000,R596&gt;672.8,R596&lt;=841,M596&gt;10),('[1]Pricing Schedule'!$F$111+('[1]Pricing Schedule'!$F$113*M596))*5,
IF(AND(I596=110000,R596&gt;1345.6,R596&lt;=1513.8,M596&lt;=10),('[1]Pricing Schedule'!$F$103+('[1]Pricing Schedule'!$F$105*M596))*9,
IF(AND(I596=110000,R596&gt;1345.6,R596&lt;=1513.8,M596&gt;10),('[1]Pricing Schedule'!$F$111+('[1]Pricing Schedule'!$F$113*M596))*9,
9999999999)))))))))))))))))))))))))))))))))))))))</f>
        <v>1492540</v>
      </c>
      <c r="T596" s="21">
        <f>IF(AND(I596=38000,R596&lt;=4.5,M596&gt;8),'[1]Pricing Schedule'!$J$9,
IF(AND(I596=38000,R596&lt;=4.5,M596&lt;=8),'[1]Pricing Schedule'!$J$36,
IF(AND(I596=38000,R596&gt;4.5,R596&lt;=9,M596&gt;8),'[1]Pricing Schedule'!$J$18,
IF(AND(I596=38000,R596&gt;4.5,R596&lt;=9,M596&lt;=8),'[1]Pricing Schedule'!$J$36,
IF(AND(I596=38000,R596&gt;9,R596&lt;=12.8,M596&gt;8),'[1]Pricing Schedule'!$J$27,
IF(AND(I596=38000,R596&gt;9,R596&lt;=12.8,M596&lt;=8),'[1]Pricing Schedule'!$J$36,
IF(AND(I596=38000,R596&gt;12.8,R596&lt;=22.8),'[1]Pricing Schedule'!$J$36,
IF(AND(I596=38000,R596&gt;22.8,R596&lt;=30.2),'[1]Pricing Schedule'!$J$45,
IF(AND(I596=38000,R596&gt;30.2,R596&lt;=45.9),'[1]Pricing Schedule'!$J$54,
IF(AND(I596=38000,R596&gt;45.9,R596&lt;=123.4),'[1]Pricing Schedule'!$J$97,
IF(AND(I596=38000,R596&gt;123.4,R596&lt;=168.2,M596&lt;=10),'[1]Pricing Schedule'!$J$105,
IF(AND(I596=38000,R596&gt;123.4,R596&lt;=168.2,M596&gt;10),'[1]Pricing Schedule'!$J$113,
IF(AND(I596=38000,R596&gt;168.2,R596&lt;=336.4,M596&lt;=10),('[1]Pricing Schedule'!$J$105),
IF(AND(I596=38000,R596&gt;168.2,R596&lt;=336.4,M596&gt;10),('[1]Pricing Schedule'!$J$113),
IF(AND(I596=38000,R596&gt;336.4,R596&lt;=504.6,M596&lt;=10),('[1]Pricing Schedule'!$J$105),
IF(AND(I596=38000,R596&gt;336.4,R596&lt;=504.6,M596&gt;10),('[1]Pricing Schedule'!$J$113),
IF(AND(I596=38000,R596&gt;504.6,R596&lt;=672.8,M596&lt;=10),('[1]Pricing Schedule'!$J$105),
IF(AND(I596=38000,R596&gt;504.6,R596&lt;=672.8,M596&gt;10),('[1]Pricing Schedule'!$J$113),
IF(AND(I596=110000,R596&lt;=12.8,M596&gt;2),'[1]Pricing Schedule'!$J$63,
IF(AND(I596=110000,R596&lt;=12.8,M596&lt;=2),'[1]Pricing Schedule'!$J$97,
IF(AND(I596=110000,R596&gt;12.8,R596&lt;=22.8,M596&gt;3),'[1]Pricing Schedule'!$J$72,
IF(AND(I596=110000,R596&gt;12.8,R596&lt;=22.8,M596&lt;=3),'[1]Pricing Schedule'!$J$97,
IF(AND(I596=110000,R596&gt;22.8,R596&lt;=30.2),'[1]Pricing Schedule'!$J$81,
IF(AND(I596=110000,R596&gt;30.2,R596&lt;=45.9),'[1]Pricing Schedule'!$J$90,
IF(AND(I596=110000,R596&gt;45.9,R596&lt;=123.4),'[1]Pricing Schedule'!$J$97,
IF(AND(I596=110000,R596&gt;123.4,R596&lt;=168.2,M596&lt;=10),'[1]Pricing Schedule'!$J$105,
IF(AND(I596=110000,R596&gt;123.4,R596&lt;=168.2,M596&gt;10),'[1]Pricing Schedule'!$J$113,
IF(AND(I596=110000,R596&gt;168.2,R596&lt;=336.2,M596&lt;=10),('[1]Pricing Schedule'!$J$105),
IF(AND(I596=110000,R596&gt;168.2,R596&lt;=336.2,M596&gt;10),('[1]Pricing Schedule'!$J$113),
IF(AND(I596=110000,R596&gt;336.4,R596&lt;=504.6,M596&lt;=10),('[1]Pricing Schedule'!$J$105),
IF(AND(I596=110000,R596&gt;336.4,R596&lt;=504.6,M596&gt;10),('[1]Pricing Schedule'!$J$113),
IF(AND(I596=110000,R596&gt;504.6,R596&lt;=672.8,M596&lt;=10),('[1]Pricing Schedule'!$J$105),
IF(AND(I596=110000,R596&gt;504.6,R596&lt;=672.8,M596&gt;10),('[1]Pricing Schedule'!$J$113),
IF(AND(I596=110000,R596&gt;672.8,R596&lt;=841,M596&lt;=10),('[1]Pricing Schedule'!$J$105),
IF(AND(I596=110000,R596&gt;672.8,R596&lt;=841,M596&gt;10),('[1]Pricing Schedule'!$J$113),
IF(AND(I596=110000,R596&gt;1682,R596&lt;=1850.2,M596&lt;=10),('[1]Pricing Schedule'!$J$105),
IF(AND(I596=110000,R596&gt;1682,R596&lt;=1850.2,M596&gt;10),('[1]Pricing Schedule'!$J$113),
IF(AND(I596=110000,R596&gt;2018.4,R596&lt;=2186.6,M596&lt;=10),('[1]Pricing Schedule'!$J$105),
IF(AND(I596=110000,R596&gt;2018.4,R596&lt;=2186.6,M596&gt;10),('[1]Pricing Schedule'!$J$113),999999999)))))))))))))))))))))))))))))))))))))))</f>
        <v>1</v>
      </c>
      <c r="U596" s="40">
        <f t="shared" si="60"/>
        <v>355366.66666666663</v>
      </c>
      <c r="V596" s="41">
        <f t="shared" si="61"/>
        <v>2.8139949348091173</v>
      </c>
      <c r="Y596" s="23">
        <v>194</v>
      </c>
      <c r="Z596" s="23">
        <v>570</v>
      </c>
      <c r="AR596" s="35"/>
    </row>
    <row r="597" spans="1:44">
      <c r="A597" s="23">
        <v>597</v>
      </c>
      <c r="B597" s="23">
        <v>597</v>
      </c>
      <c r="C597" s="23" t="s">
        <v>1022</v>
      </c>
      <c r="D597" s="23" t="s">
        <v>136</v>
      </c>
      <c r="E597" s="23" t="s">
        <v>136</v>
      </c>
      <c r="F597" s="23" t="s">
        <v>1023</v>
      </c>
      <c r="G597" s="23" t="s">
        <v>1024</v>
      </c>
      <c r="H597" s="23" t="s">
        <v>113</v>
      </c>
      <c r="I597" s="13">
        <v>38000</v>
      </c>
      <c r="J597" s="13">
        <v>38000</v>
      </c>
      <c r="K597" s="23" t="s">
        <v>119</v>
      </c>
      <c r="L597" s="24">
        <v>6.173</v>
      </c>
      <c r="M597" s="37">
        <f t="shared" si="56"/>
        <v>7</v>
      </c>
      <c r="N597" s="24">
        <v>0.10100000000000001</v>
      </c>
      <c r="O597" s="13">
        <v>2</v>
      </c>
      <c r="P597" s="36">
        <f t="shared" si="57"/>
        <v>0.10100000000000001</v>
      </c>
      <c r="Q597" s="38">
        <f t="shared" si="58"/>
        <v>4.2</v>
      </c>
      <c r="R597" s="37">
        <f t="shared" si="59"/>
        <v>4.2</v>
      </c>
      <c r="S597" s="39">
        <f>IF(AND(I597=38000,R597&lt;=4.5,M597&gt;8),'[1]Pricing Schedule'!$F$8+('[1]Pricing Schedule'!$F$9*M597),
IF(AND(I597=38000,R597&lt;=4.5,M597&lt;=8),'[1]Pricing Schedule'!$F$34+('[1]Pricing Schedule'!$F$36*M597),
IF(AND(I597=38000,R597&gt;4.5,R597&lt;=9,M597&gt;8),'[1]Pricing Schedule'!$F$17+('[1]Pricing Schedule'!$F$18*M597),
IF(AND(I597=38000,R597&gt;4.5,R597&lt;=9,M597&lt;=8),'[1]Pricing Schedule'!$F$34+('[1]Pricing Schedule'!$F$36*M597),
IF(AND(I597=38000,R597&gt;9,R597&lt;=12.8,M597&gt;8),'[1]Pricing Schedule'!$F$26+('[1]Pricing Schedule'!$F$27*M597),
IF(AND(I597=38000,R597&gt;9,R597&lt;=12.8,M597&lt;=8),'[1]Pricing Schedule'!$F$34+('[1]Pricing Schedule'!$F$36*M597),
IF(AND(I597=38000,R597&gt;12.8,R597&lt;=22.8),'[1]Pricing Schedule'!$F$34+('[1]Pricing Schedule'!$F$36*M597),
IF(AND(I597=38000,R597&gt;22.8,R597&lt;=30.2),'[1]Pricing Schedule'!$F$43+('[1]Pricing Schedule'!$F$45*M597),
IF(AND(I597=38000,R597&gt;30.2,R597&lt;=45.9),'[1]Pricing Schedule'!$F$52+('[1]Pricing Schedule'!$F$54*M597),
IF(AND(I597=38000,R597&gt;45.9,R597&lt;=123.4),'[1]Pricing Schedule'!$F$96+('[1]Pricing Schedule'!$F$97*M597),
IF(AND(I597=38000,R597&gt;123.4,R597&lt;=168.2,M597&lt;=10),'[1]Pricing Schedule'!$F$103+('[1]Pricing Schedule'!$F$105*M597),
IF(AND(I597=38000,R597&gt;123.4,R597&lt;=168.2,M597&gt;10),'[1]Pricing Schedule'!$F$111+('[1]Pricing Schedule'!$F$113*M597),
IF(AND(I597=38000,R597&gt;157.4,R597&lt;=336.4,M597&lt;=10),('[1]Pricing Schedule'!$F$103+('[1]Pricing Schedule'!$F$105*M597))*2,
IF(AND(I597=38000,R597&gt;157.4,R597&lt;=336.4,M597&gt;10),('[1]Pricing Schedule'!$F$111+('[1]Pricing Schedule'!$F$113*M597))*2,
IF(AND(I597=38000,R597&gt;314.8,R597&lt;=504.6,M597&lt;=10),('[1]Pricing Schedule'!$F$103+('[1]Pricing Schedule'!$F$105*M597))*3,
IF(AND(I597=38000,R597&gt;314.8,R597&lt;=504.6,M597&gt;10),('[1]Pricing Schedule'!$F$111+('[1]Pricing Schedule'!$F$113*M597))*3,
IF(AND(I597=38000,R597&gt;472.2,R597&lt;=672.8,M597&lt;=10),('[1]Pricing Schedule'!$F$103+('[1]Pricing Schedule'!$F$105*M597))*4,
IF(AND(I597=38000,R597&gt;472.2,R597&lt;=672.8,M597&gt;10),('[1]Pricing Schedule'!$F$111+('[1]Pricing Schedule'!$F$113*M597))*4,
IF(AND(I597=110000,R597&lt;=12.8,M597&gt;2),'[1]Pricing Schedule'!$F$62+('[1]Pricing Schedule'!$F$63*M597),
IF(AND(I597=110000,R597&lt;=12.8,M597&lt;=2),'[1]Pricing Schedule'!$F$96+('[1]Pricing Schedule'!$F$97*M597),
IF(AND(I597=110000,R597&gt;12.8,R597&lt;=22.8,M597&gt;3),'[1]Pricing Schedule'!$F$71+('[1]Pricing Schedule'!$F$72*M597),
IF(AND(I597=110000,R597&gt;12.8,R597&lt;=22.8,M597&lt;=3),'[1]Pricing Schedule'!$F$96+('[1]Pricing Schedule'!$F$97*M597),
IF(AND(I597=110000,R597&gt;22.8,R597&lt;=30.2),'[1]Pricing Schedule'!$F$80+('[1]Pricing Schedule'!$F$81*M597),
IF(AND(I597=110000,R597&gt;30.2,R597&lt;=45.9),'[1]Pricing Schedule'!$F$89+('[1]Pricing Schedule'!$F$90*M597),
IF(AND(I597=110000,R597&gt;45.9,R597&lt;=123.4),'[1]Pricing Schedule'!$F$96+('[1]Pricing Schedule'!$F$97*M597),
IF(AND(I597=110000,R597&gt;123.4,R597&lt;=168.2,M597&lt;=10),'[1]Pricing Schedule'!$F$103+('[1]Pricing Schedule'!$F$105*M597),
IF(AND(I597=110000,R597&gt;123.4,R597&lt;=168.2,M597&gt;10),'[1]Pricing Schedule'!$F$111+('[1]Pricing Schedule'!$F$113*M597),
IF(AND(I597=110000,R597&gt;168.2,R597&lt;=336.4,M597&lt;=10),('[1]Pricing Schedule'!$F$103+('[1]Pricing Schedule'!$F$105*M597))*2,
IF(AND(I597=110000,R597&gt;168.2,R597&lt;=336.4,M597&gt;10),('[1]Pricing Schedule'!$F$111+('[1]Pricing Schedule'!$F$113*M597))*2,
IF(AND(I597=110000,R597&gt;336.4,R597&lt;=504.6,M597&lt;=10),('[1]Pricing Schedule'!$F$103+('[1]Pricing Schedule'!$F$105*M597))*3,
IF(AND(I597=110000,R597&gt;336.4,R597&lt;=504.6,M597&gt;10),('[1]Pricing Schedule'!$F$111+('[1]Pricing Schedule'!$F$113*M597))*3,
IF(AND(I597=110000,R597&gt;504.6,R597&lt;=672.8,M597&lt;=10),('[1]Pricing Schedule'!$F$103+('[1]Pricing Schedule'!$F$105*M597))*4,
IF(AND(I597=110000,R597&gt;504.6,R597&lt;=672.8,M597&gt;10),('[1]Pricing Schedule'!$F$111+('[1]Pricing Schedule'!$F$113*M597))*4,
IF(AND(I597=110000,R597&gt;672.8,R597&lt;=841,M597&lt;=10),('[1]Pricing Schedule'!$F$103+('[1]Pricing Schedule'!$F$105*M597))*5,
IF(AND(I597=110000,R597&gt;672.8,R597&lt;=841,M597&gt;10),('[1]Pricing Schedule'!$F$111+('[1]Pricing Schedule'!$F$113*M597))*5,
IF(AND(I597=110000,R597&gt;672.8,R597&lt;=841,M597&lt;=10),('[1]Pricing Schedule'!$F$103+('[1]Pricing Schedule'!$F$105*M597))*5,
IF(AND(I597=110000,R597&gt;672.8,R597&lt;=841,M597&gt;10),('[1]Pricing Schedule'!$F$111+('[1]Pricing Schedule'!$F$113*M597))*5,
IF(AND(I597=110000,R597&gt;1345.6,R597&lt;=1513.8,M597&lt;=10),('[1]Pricing Schedule'!$F$103+('[1]Pricing Schedule'!$F$105*M597))*9,
IF(AND(I597=110000,R597&gt;1345.6,R597&lt;=1513.8,M597&gt;10),('[1]Pricing Schedule'!$F$111+('[1]Pricing Schedule'!$F$113*M597))*9,
9999999999)))))))))))))))))))))))))))))))))))))))</f>
        <v>839680</v>
      </c>
      <c r="T597" s="21">
        <f>IF(AND(I597=38000,R597&lt;=4.5,M597&gt;8),'[1]Pricing Schedule'!$J$9,
IF(AND(I597=38000,R597&lt;=4.5,M597&lt;=8),'[1]Pricing Schedule'!$J$36,
IF(AND(I597=38000,R597&gt;4.5,R597&lt;=9,M597&gt;8),'[1]Pricing Schedule'!$J$18,
IF(AND(I597=38000,R597&gt;4.5,R597&lt;=9,M597&lt;=8),'[1]Pricing Schedule'!$J$36,
IF(AND(I597=38000,R597&gt;9,R597&lt;=12.8,M597&gt;8),'[1]Pricing Schedule'!$J$27,
IF(AND(I597=38000,R597&gt;9,R597&lt;=12.8,M597&lt;=8),'[1]Pricing Schedule'!$J$36,
IF(AND(I597=38000,R597&gt;12.8,R597&lt;=22.8),'[1]Pricing Schedule'!$J$36,
IF(AND(I597=38000,R597&gt;22.8,R597&lt;=30.2),'[1]Pricing Schedule'!$J$45,
IF(AND(I597=38000,R597&gt;30.2,R597&lt;=45.9),'[1]Pricing Schedule'!$J$54,
IF(AND(I597=38000,R597&gt;45.9,R597&lt;=123.4),'[1]Pricing Schedule'!$J$97,
IF(AND(I597=38000,R597&gt;123.4,R597&lt;=168.2,M597&lt;=10),'[1]Pricing Schedule'!$J$105,
IF(AND(I597=38000,R597&gt;123.4,R597&lt;=168.2,M597&gt;10),'[1]Pricing Schedule'!$J$113,
IF(AND(I597=38000,R597&gt;168.2,R597&lt;=336.4,M597&lt;=10),('[1]Pricing Schedule'!$J$105),
IF(AND(I597=38000,R597&gt;168.2,R597&lt;=336.4,M597&gt;10),('[1]Pricing Schedule'!$J$113),
IF(AND(I597=38000,R597&gt;336.4,R597&lt;=504.6,M597&lt;=10),('[1]Pricing Schedule'!$J$105),
IF(AND(I597=38000,R597&gt;336.4,R597&lt;=504.6,M597&gt;10),('[1]Pricing Schedule'!$J$113),
IF(AND(I597=38000,R597&gt;504.6,R597&lt;=672.8,M597&lt;=10),('[1]Pricing Schedule'!$J$105),
IF(AND(I597=38000,R597&gt;504.6,R597&lt;=672.8,M597&gt;10),('[1]Pricing Schedule'!$J$113),
IF(AND(I597=110000,R597&lt;=12.8,M597&gt;2),'[1]Pricing Schedule'!$J$63,
IF(AND(I597=110000,R597&lt;=12.8,M597&lt;=2),'[1]Pricing Schedule'!$J$97,
IF(AND(I597=110000,R597&gt;12.8,R597&lt;=22.8,M597&gt;3),'[1]Pricing Schedule'!$J$72,
IF(AND(I597=110000,R597&gt;12.8,R597&lt;=22.8,M597&lt;=3),'[1]Pricing Schedule'!$J$97,
IF(AND(I597=110000,R597&gt;22.8,R597&lt;=30.2),'[1]Pricing Schedule'!$J$81,
IF(AND(I597=110000,R597&gt;30.2,R597&lt;=45.9),'[1]Pricing Schedule'!$J$90,
IF(AND(I597=110000,R597&gt;45.9,R597&lt;=123.4),'[1]Pricing Schedule'!$J$97,
IF(AND(I597=110000,R597&gt;123.4,R597&lt;=168.2,M597&lt;=10),'[1]Pricing Schedule'!$J$105,
IF(AND(I597=110000,R597&gt;123.4,R597&lt;=168.2,M597&gt;10),'[1]Pricing Schedule'!$J$113,
IF(AND(I597=110000,R597&gt;168.2,R597&lt;=336.2,M597&lt;=10),('[1]Pricing Schedule'!$J$105),
IF(AND(I597=110000,R597&gt;168.2,R597&lt;=336.2,M597&gt;10),('[1]Pricing Schedule'!$J$113),
IF(AND(I597=110000,R597&gt;336.4,R597&lt;=504.6,M597&lt;=10),('[1]Pricing Schedule'!$J$105),
IF(AND(I597=110000,R597&gt;336.4,R597&lt;=504.6,M597&gt;10),('[1]Pricing Schedule'!$J$113),
IF(AND(I597=110000,R597&gt;504.6,R597&lt;=672.8,M597&lt;=10),('[1]Pricing Schedule'!$J$105),
IF(AND(I597=110000,R597&gt;504.6,R597&lt;=672.8,M597&gt;10),('[1]Pricing Schedule'!$J$113),
IF(AND(I597=110000,R597&gt;672.8,R597&lt;=841,M597&lt;=10),('[1]Pricing Schedule'!$J$105),
IF(AND(I597=110000,R597&gt;672.8,R597&lt;=841,M597&gt;10),('[1]Pricing Schedule'!$J$113),
IF(AND(I597=110000,R597&gt;1682,R597&lt;=1850.2,M597&lt;=10),('[1]Pricing Schedule'!$J$105),
IF(AND(I597=110000,R597&gt;1682,R597&lt;=1850.2,M597&gt;10),('[1]Pricing Schedule'!$J$113),
IF(AND(I597=110000,R597&gt;2018.4,R597&lt;=2186.6,M597&lt;=10),('[1]Pricing Schedule'!$J$105),
IF(AND(I597=110000,R597&gt;2018.4,R597&lt;=2186.6,M597&gt;10),('[1]Pricing Schedule'!$J$113),999999999)))))))))))))))))))))))))))))))))))))))</f>
        <v>4</v>
      </c>
      <c r="U597" s="40">
        <f t="shared" si="60"/>
        <v>199923.80952380953</v>
      </c>
      <c r="V597" s="41">
        <f t="shared" si="61"/>
        <v>5.0019054878048781</v>
      </c>
      <c r="Y597" s="23">
        <v>659</v>
      </c>
      <c r="Z597" s="23">
        <v>91</v>
      </c>
      <c r="AR597" s="35"/>
    </row>
    <row r="598" spans="1:44">
      <c r="A598" s="23">
        <v>598</v>
      </c>
      <c r="B598" s="23">
        <v>598</v>
      </c>
      <c r="C598" s="23" t="s">
        <v>1025</v>
      </c>
      <c r="D598" s="23" t="s">
        <v>141</v>
      </c>
      <c r="E598" s="23" t="s">
        <v>141</v>
      </c>
      <c r="F598" s="23" t="s">
        <v>639</v>
      </c>
      <c r="G598" s="23" t="s">
        <v>640</v>
      </c>
      <c r="H598" s="23" t="s">
        <v>113</v>
      </c>
      <c r="I598" s="13">
        <v>38000</v>
      </c>
      <c r="J598" s="23" t="s">
        <v>119</v>
      </c>
      <c r="K598" s="13">
        <v>38000</v>
      </c>
      <c r="L598" s="24">
        <v>1.3129999999999999</v>
      </c>
      <c r="M598" s="37">
        <f t="shared" si="56"/>
        <v>2</v>
      </c>
      <c r="N598" s="24">
        <v>0.40699999999999997</v>
      </c>
      <c r="O598" s="13">
        <v>2</v>
      </c>
      <c r="P598" s="36">
        <f t="shared" si="57"/>
        <v>0.40699999999999997</v>
      </c>
      <c r="Q598" s="38">
        <f t="shared" si="58"/>
        <v>4.2</v>
      </c>
      <c r="R598" s="37">
        <f t="shared" si="59"/>
        <v>4.2</v>
      </c>
      <c r="S598" s="39">
        <f>IF(AND(I598=38000,R598&lt;=4.5,M598&gt;8),'[1]Pricing Schedule'!$F$8+('[1]Pricing Schedule'!$F$9*M598),
IF(AND(I598=38000,R598&lt;=4.5,M598&lt;=8),'[1]Pricing Schedule'!$F$34+('[1]Pricing Schedule'!$F$36*M598),
IF(AND(I598=38000,R598&gt;4.5,R598&lt;=9,M598&gt;8),'[1]Pricing Schedule'!$F$17+('[1]Pricing Schedule'!$F$18*M598),
IF(AND(I598=38000,R598&gt;4.5,R598&lt;=9,M598&lt;=8),'[1]Pricing Schedule'!$F$34+('[1]Pricing Schedule'!$F$36*M598),
IF(AND(I598=38000,R598&gt;9,R598&lt;=12.8,M598&gt;8),'[1]Pricing Schedule'!$F$26+('[1]Pricing Schedule'!$F$27*M598),
IF(AND(I598=38000,R598&gt;9,R598&lt;=12.8,M598&lt;=8),'[1]Pricing Schedule'!$F$34+('[1]Pricing Schedule'!$F$36*M598),
IF(AND(I598=38000,R598&gt;12.8,R598&lt;=22.8),'[1]Pricing Schedule'!$F$34+('[1]Pricing Schedule'!$F$36*M598),
IF(AND(I598=38000,R598&gt;22.8,R598&lt;=30.2),'[1]Pricing Schedule'!$F$43+('[1]Pricing Schedule'!$F$45*M598),
IF(AND(I598=38000,R598&gt;30.2,R598&lt;=45.9),'[1]Pricing Schedule'!$F$52+('[1]Pricing Schedule'!$F$54*M598),
IF(AND(I598=38000,R598&gt;45.9,R598&lt;=123.4),'[1]Pricing Schedule'!$F$96+('[1]Pricing Schedule'!$F$97*M598),
IF(AND(I598=38000,R598&gt;123.4,R598&lt;=168.2,M598&lt;=10),'[1]Pricing Schedule'!$F$103+('[1]Pricing Schedule'!$F$105*M598),
IF(AND(I598=38000,R598&gt;123.4,R598&lt;=168.2,M598&gt;10),'[1]Pricing Schedule'!$F$111+('[1]Pricing Schedule'!$F$113*M598),
IF(AND(I598=38000,R598&gt;157.4,R598&lt;=336.4,M598&lt;=10),('[1]Pricing Schedule'!$F$103+('[1]Pricing Schedule'!$F$105*M598))*2,
IF(AND(I598=38000,R598&gt;157.4,R598&lt;=336.4,M598&gt;10),('[1]Pricing Schedule'!$F$111+('[1]Pricing Schedule'!$F$113*M598))*2,
IF(AND(I598=38000,R598&gt;314.8,R598&lt;=504.6,M598&lt;=10),('[1]Pricing Schedule'!$F$103+('[1]Pricing Schedule'!$F$105*M598))*3,
IF(AND(I598=38000,R598&gt;314.8,R598&lt;=504.6,M598&gt;10),('[1]Pricing Schedule'!$F$111+('[1]Pricing Schedule'!$F$113*M598))*3,
IF(AND(I598=38000,R598&gt;472.2,R598&lt;=672.8,M598&lt;=10),('[1]Pricing Schedule'!$F$103+('[1]Pricing Schedule'!$F$105*M598))*4,
IF(AND(I598=38000,R598&gt;472.2,R598&lt;=672.8,M598&gt;10),('[1]Pricing Schedule'!$F$111+('[1]Pricing Schedule'!$F$113*M598))*4,
IF(AND(I598=110000,R598&lt;=12.8,M598&gt;2),'[1]Pricing Schedule'!$F$62+('[1]Pricing Schedule'!$F$63*M598),
IF(AND(I598=110000,R598&lt;=12.8,M598&lt;=2),'[1]Pricing Schedule'!$F$96+('[1]Pricing Schedule'!$F$97*M598),
IF(AND(I598=110000,R598&gt;12.8,R598&lt;=22.8,M598&gt;3),'[1]Pricing Schedule'!$F$71+('[1]Pricing Schedule'!$F$72*M598),
IF(AND(I598=110000,R598&gt;12.8,R598&lt;=22.8,M598&lt;=3),'[1]Pricing Schedule'!$F$96+('[1]Pricing Schedule'!$F$97*M598),
IF(AND(I598=110000,R598&gt;22.8,R598&lt;=30.2),'[1]Pricing Schedule'!$F$80+('[1]Pricing Schedule'!$F$81*M598),
IF(AND(I598=110000,R598&gt;30.2,R598&lt;=45.9),'[1]Pricing Schedule'!$F$89+('[1]Pricing Schedule'!$F$90*M598),
IF(AND(I598=110000,R598&gt;45.9,R598&lt;=123.4),'[1]Pricing Schedule'!$F$96+('[1]Pricing Schedule'!$F$97*M598),
IF(AND(I598=110000,R598&gt;123.4,R598&lt;=168.2,M598&lt;=10),'[1]Pricing Schedule'!$F$103+('[1]Pricing Schedule'!$F$105*M598),
IF(AND(I598=110000,R598&gt;123.4,R598&lt;=168.2,M598&gt;10),'[1]Pricing Schedule'!$F$111+('[1]Pricing Schedule'!$F$113*M598),
IF(AND(I598=110000,R598&gt;168.2,R598&lt;=336.4,M598&lt;=10),('[1]Pricing Schedule'!$F$103+('[1]Pricing Schedule'!$F$105*M598))*2,
IF(AND(I598=110000,R598&gt;168.2,R598&lt;=336.4,M598&gt;10),('[1]Pricing Schedule'!$F$111+('[1]Pricing Schedule'!$F$113*M598))*2,
IF(AND(I598=110000,R598&gt;336.4,R598&lt;=504.6,M598&lt;=10),('[1]Pricing Schedule'!$F$103+('[1]Pricing Schedule'!$F$105*M598))*3,
IF(AND(I598=110000,R598&gt;336.4,R598&lt;=504.6,M598&gt;10),('[1]Pricing Schedule'!$F$111+('[1]Pricing Schedule'!$F$113*M598))*3,
IF(AND(I598=110000,R598&gt;504.6,R598&lt;=672.8,M598&lt;=10),('[1]Pricing Schedule'!$F$103+('[1]Pricing Schedule'!$F$105*M598))*4,
IF(AND(I598=110000,R598&gt;504.6,R598&lt;=672.8,M598&gt;10),('[1]Pricing Schedule'!$F$111+('[1]Pricing Schedule'!$F$113*M598))*4,
IF(AND(I598=110000,R598&gt;672.8,R598&lt;=841,M598&lt;=10),('[1]Pricing Schedule'!$F$103+('[1]Pricing Schedule'!$F$105*M598))*5,
IF(AND(I598=110000,R598&gt;672.8,R598&lt;=841,M598&gt;10),('[1]Pricing Schedule'!$F$111+('[1]Pricing Schedule'!$F$113*M598))*5,
IF(AND(I598=110000,R598&gt;672.8,R598&lt;=841,M598&lt;=10),('[1]Pricing Schedule'!$F$103+('[1]Pricing Schedule'!$F$105*M598))*5,
IF(AND(I598=110000,R598&gt;672.8,R598&lt;=841,M598&gt;10),('[1]Pricing Schedule'!$F$111+('[1]Pricing Schedule'!$F$113*M598))*5,
IF(AND(I598=110000,R598&gt;1345.6,R598&lt;=1513.8,M598&lt;=10),('[1]Pricing Schedule'!$F$103+('[1]Pricing Schedule'!$F$105*M598))*9,
IF(AND(I598=110000,R598&gt;1345.6,R598&lt;=1513.8,M598&gt;10),('[1]Pricing Schedule'!$F$111+('[1]Pricing Schedule'!$F$113*M598))*9,
9999999999)))))))))))))))))))))))))))))))))))))))</f>
        <v>488330</v>
      </c>
      <c r="T598" s="21">
        <f>IF(AND(I598=38000,R598&lt;=4.5,M598&gt;8),'[1]Pricing Schedule'!$J$9,
IF(AND(I598=38000,R598&lt;=4.5,M598&lt;=8),'[1]Pricing Schedule'!$J$36,
IF(AND(I598=38000,R598&gt;4.5,R598&lt;=9,M598&gt;8),'[1]Pricing Schedule'!$J$18,
IF(AND(I598=38000,R598&gt;4.5,R598&lt;=9,M598&lt;=8),'[1]Pricing Schedule'!$J$36,
IF(AND(I598=38000,R598&gt;9,R598&lt;=12.8,M598&gt;8),'[1]Pricing Schedule'!$J$27,
IF(AND(I598=38000,R598&gt;9,R598&lt;=12.8,M598&lt;=8),'[1]Pricing Schedule'!$J$36,
IF(AND(I598=38000,R598&gt;12.8,R598&lt;=22.8),'[1]Pricing Schedule'!$J$36,
IF(AND(I598=38000,R598&gt;22.8,R598&lt;=30.2),'[1]Pricing Schedule'!$J$45,
IF(AND(I598=38000,R598&gt;30.2,R598&lt;=45.9),'[1]Pricing Schedule'!$J$54,
IF(AND(I598=38000,R598&gt;45.9,R598&lt;=123.4),'[1]Pricing Schedule'!$J$97,
IF(AND(I598=38000,R598&gt;123.4,R598&lt;=168.2,M598&lt;=10),'[1]Pricing Schedule'!$J$105,
IF(AND(I598=38000,R598&gt;123.4,R598&lt;=168.2,M598&gt;10),'[1]Pricing Schedule'!$J$113,
IF(AND(I598=38000,R598&gt;168.2,R598&lt;=336.4,M598&lt;=10),('[1]Pricing Schedule'!$J$105),
IF(AND(I598=38000,R598&gt;168.2,R598&lt;=336.4,M598&gt;10),('[1]Pricing Schedule'!$J$113),
IF(AND(I598=38000,R598&gt;336.4,R598&lt;=504.6,M598&lt;=10),('[1]Pricing Schedule'!$J$105),
IF(AND(I598=38000,R598&gt;336.4,R598&lt;=504.6,M598&gt;10),('[1]Pricing Schedule'!$J$113),
IF(AND(I598=38000,R598&gt;504.6,R598&lt;=672.8,M598&lt;=10),('[1]Pricing Schedule'!$J$105),
IF(AND(I598=38000,R598&gt;504.6,R598&lt;=672.8,M598&gt;10),('[1]Pricing Schedule'!$J$113),
IF(AND(I598=110000,R598&lt;=12.8,M598&gt;2),'[1]Pricing Schedule'!$J$63,
IF(AND(I598=110000,R598&lt;=12.8,M598&lt;=2),'[1]Pricing Schedule'!$J$97,
IF(AND(I598=110000,R598&gt;12.8,R598&lt;=22.8,M598&gt;3),'[1]Pricing Schedule'!$J$72,
IF(AND(I598=110000,R598&gt;12.8,R598&lt;=22.8,M598&lt;=3),'[1]Pricing Schedule'!$J$97,
IF(AND(I598=110000,R598&gt;22.8,R598&lt;=30.2),'[1]Pricing Schedule'!$J$81,
IF(AND(I598=110000,R598&gt;30.2,R598&lt;=45.9),'[1]Pricing Schedule'!$J$90,
IF(AND(I598=110000,R598&gt;45.9,R598&lt;=123.4),'[1]Pricing Schedule'!$J$97,
IF(AND(I598=110000,R598&gt;123.4,R598&lt;=168.2,M598&lt;=10),'[1]Pricing Schedule'!$J$105,
IF(AND(I598=110000,R598&gt;123.4,R598&lt;=168.2,M598&gt;10),'[1]Pricing Schedule'!$J$113,
IF(AND(I598=110000,R598&gt;168.2,R598&lt;=336.2,M598&lt;=10),('[1]Pricing Schedule'!$J$105),
IF(AND(I598=110000,R598&gt;168.2,R598&lt;=336.2,M598&gt;10),('[1]Pricing Schedule'!$J$113),
IF(AND(I598=110000,R598&gt;336.4,R598&lt;=504.6,M598&lt;=10),('[1]Pricing Schedule'!$J$105),
IF(AND(I598=110000,R598&gt;336.4,R598&lt;=504.6,M598&gt;10),('[1]Pricing Schedule'!$J$113),
IF(AND(I598=110000,R598&gt;504.6,R598&lt;=672.8,M598&lt;=10),('[1]Pricing Schedule'!$J$105),
IF(AND(I598=110000,R598&gt;504.6,R598&lt;=672.8,M598&gt;10),('[1]Pricing Schedule'!$J$113),
IF(AND(I598=110000,R598&gt;672.8,R598&lt;=841,M598&lt;=10),('[1]Pricing Schedule'!$J$105),
IF(AND(I598=110000,R598&gt;672.8,R598&lt;=841,M598&gt;10),('[1]Pricing Schedule'!$J$113),
IF(AND(I598=110000,R598&gt;1682,R598&lt;=1850.2,M598&lt;=10),('[1]Pricing Schedule'!$J$105),
IF(AND(I598=110000,R598&gt;1682,R598&lt;=1850.2,M598&gt;10),('[1]Pricing Schedule'!$J$113),
IF(AND(I598=110000,R598&gt;2018.4,R598&lt;=2186.6,M598&lt;=10),('[1]Pricing Schedule'!$J$105),
IF(AND(I598=110000,R598&gt;2018.4,R598&lt;=2186.6,M598&gt;10),('[1]Pricing Schedule'!$J$113),999999999)))))))))))))))))))))))))))))))))))))))</f>
        <v>4</v>
      </c>
      <c r="U598" s="40">
        <f t="shared" si="60"/>
        <v>116269.04761904762</v>
      </c>
      <c r="V598" s="41">
        <f t="shared" si="61"/>
        <v>8.6007413019884087</v>
      </c>
      <c r="Y598" s="23">
        <v>189</v>
      </c>
      <c r="Z598" s="23">
        <v>699</v>
      </c>
      <c r="AR598" s="35"/>
    </row>
    <row r="599" spans="1:44">
      <c r="A599" s="23">
        <v>599</v>
      </c>
      <c r="B599" s="23">
        <v>599</v>
      </c>
      <c r="C599" s="23" t="s">
        <v>1026</v>
      </c>
      <c r="D599" s="23" t="s">
        <v>141</v>
      </c>
      <c r="E599" s="23" t="s">
        <v>141</v>
      </c>
      <c r="F599" s="23" t="s">
        <v>639</v>
      </c>
      <c r="G599" s="23" t="s">
        <v>640</v>
      </c>
      <c r="H599" s="23" t="s">
        <v>113</v>
      </c>
      <c r="I599" s="13">
        <v>38000</v>
      </c>
      <c r="J599" s="23" t="s">
        <v>119</v>
      </c>
      <c r="K599" s="13">
        <v>38000</v>
      </c>
      <c r="L599" s="24">
        <v>2.3919999999999999</v>
      </c>
      <c r="M599" s="37">
        <f t="shared" si="56"/>
        <v>3</v>
      </c>
      <c r="N599" s="24">
        <v>0.14299999999999999</v>
      </c>
      <c r="O599" s="13">
        <v>2</v>
      </c>
      <c r="P599" s="36">
        <f t="shared" si="57"/>
        <v>0.14299999999999999</v>
      </c>
      <c r="Q599" s="38">
        <f t="shared" si="58"/>
        <v>4.2</v>
      </c>
      <c r="R599" s="37">
        <f t="shared" si="59"/>
        <v>4.2</v>
      </c>
      <c r="S599" s="39">
        <f>IF(AND(I599=38000,R599&lt;=4.5,M599&gt;8),'[1]Pricing Schedule'!$F$8+('[1]Pricing Schedule'!$F$9*M599),
IF(AND(I599=38000,R599&lt;=4.5,M599&lt;=8),'[1]Pricing Schedule'!$F$34+('[1]Pricing Schedule'!$F$36*M599),
IF(AND(I599=38000,R599&gt;4.5,R599&lt;=9,M599&gt;8),'[1]Pricing Schedule'!$F$17+('[1]Pricing Schedule'!$F$18*M599),
IF(AND(I599=38000,R599&gt;4.5,R599&lt;=9,M599&lt;=8),'[1]Pricing Schedule'!$F$34+('[1]Pricing Schedule'!$F$36*M599),
IF(AND(I599=38000,R599&gt;9,R599&lt;=12.8,M599&gt;8),'[1]Pricing Schedule'!$F$26+('[1]Pricing Schedule'!$F$27*M599),
IF(AND(I599=38000,R599&gt;9,R599&lt;=12.8,M599&lt;=8),'[1]Pricing Schedule'!$F$34+('[1]Pricing Schedule'!$F$36*M599),
IF(AND(I599=38000,R599&gt;12.8,R599&lt;=22.8),'[1]Pricing Schedule'!$F$34+('[1]Pricing Schedule'!$F$36*M599),
IF(AND(I599=38000,R599&gt;22.8,R599&lt;=30.2),'[1]Pricing Schedule'!$F$43+('[1]Pricing Schedule'!$F$45*M599),
IF(AND(I599=38000,R599&gt;30.2,R599&lt;=45.9),'[1]Pricing Schedule'!$F$52+('[1]Pricing Schedule'!$F$54*M599),
IF(AND(I599=38000,R599&gt;45.9,R599&lt;=123.4),'[1]Pricing Schedule'!$F$96+('[1]Pricing Schedule'!$F$97*M599),
IF(AND(I599=38000,R599&gt;123.4,R599&lt;=168.2,M599&lt;=10),'[1]Pricing Schedule'!$F$103+('[1]Pricing Schedule'!$F$105*M599),
IF(AND(I599=38000,R599&gt;123.4,R599&lt;=168.2,M599&gt;10),'[1]Pricing Schedule'!$F$111+('[1]Pricing Schedule'!$F$113*M599),
IF(AND(I599=38000,R599&gt;157.4,R599&lt;=336.4,M599&lt;=10),('[1]Pricing Schedule'!$F$103+('[1]Pricing Schedule'!$F$105*M599))*2,
IF(AND(I599=38000,R599&gt;157.4,R599&lt;=336.4,M599&gt;10),('[1]Pricing Schedule'!$F$111+('[1]Pricing Schedule'!$F$113*M599))*2,
IF(AND(I599=38000,R599&gt;314.8,R599&lt;=504.6,M599&lt;=10),('[1]Pricing Schedule'!$F$103+('[1]Pricing Schedule'!$F$105*M599))*3,
IF(AND(I599=38000,R599&gt;314.8,R599&lt;=504.6,M599&gt;10),('[1]Pricing Schedule'!$F$111+('[1]Pricing Schedule'!$F$113*M599))*3,
IF(AND(I599=38000,R599&gt;472.2,R599&lt;=672.8,M599&lt;=10),('[1]Pricing Schedule'!$F$103+('[1]Pricing Schedule'!$F$105*M599))*4,
IF(AND(I599=38000,R599&gt;472.2,R599&lt;=672.8,M599&gt;10),('[1]Pricing Schedule'!$F$111+('[1]Pricing Schedule'!$F$113*M599))*4,
IF(AND(I599=110000,R599&lt;=12.8,M599&gt;2),'[1]Pricing Schedule'!$F$62+('[1]Pricing Schedule'!$F$63*M599),
IF(AND(I599=110000,R599&lt;=12.8,M599&lt;=2),'[1]Pricing Schedule'!$F$96+('[1]Pricing Schedule'!$F$97*M599),
IF(AND(I599=110000,R599&gt;12.8,R599&lt;=22.8,M599&gt;3),'[1]Pricing Schedule'!$F$71+('[1]Pricing Schedule'!$F$72*M599),
IF(AND(I599=110000,R599&gt;12.8,R599&lt;=22.8,M599&lt;=3),'[1]Pricing Schedule'!$F$96+('[1]Pricing Schedule'!$F$97*M599),
IF(AND(I599=110000,R599&gt;22.8,R599&lt;=30.2),'[1]Pricing Schedule'!$F$80+('[1]Pricing Schedule'!$F$81*M599),
IF(AND(I599=110000,R599&gt;30.2,R599&lt;=45.9),'[1]Pricing Schedule'!$F$89+('[1]Pricing Schedule'!$F$90*M599),
IF(AND(I599=110000,R599&gt;45.9,R599&lt;=123.4),'[1]Pricing Schedule'!$F$96+('[1]Pricing Schedule'!$F$97*M599),
IF(AND(I599=110000,R599&gt;123.4,R599&lt;=168.2,M599&lt;=10),'[1]Pricing Schedule'!$F$103+('[1]Pricing Schedule'!$F$105*M599),
IF(AND(I599=110000,R599&gt;123.4,R599&lt;=168.2,M599&gt;10),'[1]Pricing Schedule'!$F$111+('[1]Pricing Schedule'!$F$113*M599),
IF(AND(I599=110000,R599&gt;168.2,R599&lt;=336.4,M599&lt;=10),('[1]Pricing Schedule'!$F$103+('[1]Pricing Schedule'!$F$105*M599))*2,
IF(AND(I599=110000,R599&gt;168.2,R599&lt;=336.4,M599&gt;10),('[1]Pricing Schedule'!$F$111+('[1]Pricing Schedule'!$F$113*M599))*2,
IF(AND(I599=110000,R599&gt;336.4,R599&lt;=504.6,M599&lt;=10),('[1]Pricing Schedule'!$F$103+('[1]Pricing Schedule'!$F$105*M599))*3,
IF(AND(I599=110000,R599&gt;336.4,R599&lt;=504.6,M599&gt;10),('[1]Pricing Schedule'!$F$111+('[1]Pricing Schedule'!$F$113*M599))*3,
IF(AND(I599=110000,R599&gt;504.6,R599&lt;=672.8,M599&lt;=10),('[1]Pricing Schedule'!$F$103+('[1]Pricing Schedule'!$F$105*M599))*4,
IF(AND(I599=110000,R599&gt;504.6,R599&lt;=672.8,M599&gt;10),('[1]Pricing Schedule'!$F$111+('[1]Pricing Schedule'!$F$113*M599))*4,
IF(AND(I599=110000,R599&gt;672.8,R599&lt;=841,M599&lt;=10),('[1]Pricing Schedule'!$F$103+('[1]Pricing Schedule'!$F$105*M599))*5,
IF(AND(I599=110000,R599&gt;672.8,R599&lt;=841,M599&gt;10),('[1]Pricing Schedule'!$F$111+('[1]Pricing Schedule'!$F$113*M599))*5,
IF(AND(I599=110000,R599&gt;672.8,R599&lt;=841,M599&lt;=10),('[1]Pricing Schedule'!$F$103+('[1]Pricing Schedule'!$F$105*M599))*5,
IF(AND(I599=110000,R599&gt;672.8,R599&lt;=841,M599&gt;10),('[1]Pricing Schedule'!$F$111+('[1]Pricing Schedule'!$F$113*M599))*5,
IF(AND(I599=110000,R599&gt;1345.6,R599&lt;=1513.8,M599&lt;=10),('[1]Pricing Schedule'!$F$103+('[1]Pricing Schedule'!$F$105*M599))*9,
IF(AND(I599=110000,R599&gt;1345.6,R599&lt;=1513.8,M599&gt;10),('[1]Pricing Schedule'!$F$111+('[1]Pricing Schedule'!$F$113*M599))*9,
9999999999)))))))))))))))))))))))))))))))))))))))</f>
        <v>558600</v>
      </c>
      <c r="T599" s="21">
        <f>IF(AND(I599=38000,R599&lt;=4.5,M599&gt;8),'[1]Pricing Schedule'!$J$9,
IF(AND(I599=38000,R599&lt;=4.5,M599&lt;=8),'[1]Pricing Schedule'!$J$36,
IF(AND(I599=38000,R599&gt;4.5,R599&lt;=9,M599&gt;8),'[1]Pricing Schedule'!$J$18,
IF(AND(I599=38000,R599&gt;4.5,R599&lt;=9,M599&lt;=8),'[1]Pricing Schedule'!$J$36,
IF(AND(I599=38000,R599&gt;9,R599&lt;=12.8,M599&gt;8),'[1]Pricing Schedule'!$J$27,
IF(AND(I599=38000,R599&gt;9,R599&lt;=12.8,M599&lt;=8),'[1]Pricing Schedule'!$J$36,
IF(AND(I599=38000,R599&gt;12.8,R599&lt;=22.8),'[1]Pricing Schedule'!$J$36,
IF(AND(I599=38000,R599&gt;22.8,R599&lt;=30.2),'[1]Pricing Schedule'!$J$45,
IF(AND(I599=38000,R599&gt;30.2,R599&lt;=45.9),'[1]Pricing Schedule'!$J$54,
IF(AND(I599=38000,R599&gt;45.9,R599&lt;=123.4),'[1]Pricing Schedule'!$J$97,
IF(AND(I599=38000,R599&gt;123.4,R599&lt;=168.2,M599&lt;=10),'[1]Pricing Schedule'!$J$105,
IF(AND(I599=38000,R599&gt;123.4,R599&lt;=168.2,M599&gt;10),'[1]Pricing Schedule'!$J$113,
IF(AND(I599=38000,R599&gt;168.2,R599&lt;=336.4,M599&lt;=10),('[1]Pricing Schedule'!$J$105),
IF(AND(I599=38000,R599&gt;168.2,R599&lt;=336.4,M599&gt;10),('[1]Pricing Schedule'!$J$113),
IF(AND(I599=38000,R599&gt;336.4,R599&lt;=504.6,M599&lt;=10),('[1]Pricing Schedule'!$J$105),
IF(AND(I599=38000,R599&gt;336.4,R599&lt;=504.6,M599&gt;10),('[1]Pricing Schedule'!$J$113),
IF(AND(I599=38000,R599&gt;504.6,R599&lt;=672.8,M599&lt;=10),('[1]Pricing Schedule'!$J$105),
IF(AND(I599=38000,R599&gt;504.6,R599&lt;=672.8,M599&gt;10),('[1]Pricing Schedule'!$J$113),
IF(AND(I599=110000,R599&lt;=12.8,M599&gt;2),'[1]Pricing Schedule'!$J$63,
IF(AND(I599=110000,R599&lt;=12.8,M599&lt;=2),'[1]Pricing Schedule'!$J$97,
IF(AND(I599=110000,R599&gt;12.8,R599&lt;=22.8,M599&gt;3),'[1]Pricing Schedule'!$J$72,
IF(AND(I599=110000,R599&gt;12.8,R599&lt;=22.8,M599&lt;=3),'[1]Pricing Schedule'!$J$97,
IF(AND(I599=110000,R599&gt;22.8,R599&lt;=30.2),'[1]Pricing Schedule'!$J$81,
IF(AND(I599=110000,R599&gt;30.2,R599&lt;=45.9),'[1]Pricing Schedule'!$J$90,
IF(AND(I599=110000,R599&gt;45.9,R599&lt;=123.4),'[1]Pricing Schedule'!$J$97,
IF(AND(I599=110000,R599&gt;123.4,R599&lt;=168.2,M599&lt;=10),'[1]Pricing Schedule'!$J$105,
IF(AND(I599=110000,R599&gt;123.4,R599&lt;=168.2,M599&gt;10),'[1]Pricing Schedule'!$J$113,
IF(AND(I599=110000,R599&gt;168.2,R599&lt;=336.2,M599&lt;=10),('[1]Pricing Schedule'!$J$105),
IF(AND(I599=110000,R599&gt;168.2,R599&lt;=336.2,M599&gt;10),('[1]Pricing Schedule'!$J$113),
IF(AND(I599=110000,R599&gt;336.4,R599&lt;=504.6,M599&lt;=10),('[1]Pricing Schedule'!$J$105),
IF(AND(I599=110000,R599&gt;336.4,R599&lt;=504.6,M599&gt;10),('[1]Pricing Schedule'!$J$113),
IF(AND(I599=110000,R599&gt;504.6,R599&lt;=672.8,M599&lt;=10),('[1]Pricing Schedule'!$J$105),
IF(AND(I599=110000,R599&gt;504.6,R599&lt;=672.8,M599&gt;10),('[1]Pricing Schedule'!$J$113),
IF(AND(I599=110000,R599&gt;672.8,R599&lt;=841,M599&lt;=10),('[1]Pricing Schedule'!$J$105),
IF(AND(I599=110000,R599&gt;672.8,R599&lt;=841,M599&gt;10),('[1]Pricing Schedule'!$J$113),
IF(AND(I599=110000,R599&gt;1682,R599&lt;=1850.2,M599&lt;=10),('[1]Pricing Schedule'!$J$105),
IF(AND(I599=110000,R599&gt;1682,R599&lt;=1850.2,M599&gt;10),('[1]Pricing Schedule'!$J$113),
IF(AND(I599=110000,R599&gt;2018.4,R599&lt;=2186.6,M599&lt;=10),('[1]Pricing Schedule'!$J$105),
IF(AND(I599=110000,R599&gt;2018.4,R599&lt;=2186.6,M599&gt;10),('[1]Pricing Schedule'!$J$113),999999999)))))))))))))))))))))))))))))))))))))))</f>
        <v>4</v>
      </c>
      <c r="U599" s="40">
        <f t="shared" si="60"/>
        <v>133000</v>
      </c>
      <c r="V599" s="41">
        <f t="shared" si="61"/>
        <v>7.518796992481203</v>
      </c>
      <c r="Y599" s="23">
        <v>600</v>
      </c>
      <c r="Z599" s="23">
        <v>699</v>
      </c>
      <c r="AR599" s="35"/>
    </row>
    <row r="600" spans="1:44">
      <c r="A600" s="23">
        <v>600</v>
      </c>
      <c r="B600" s="23">
        <v>600</v>
      </c>
      <c r="C600" s="23" t="s">
        <v>1027</v>
      </c>
      <c r="D600" s="23" t="s">
        <v>110</v>
      </c>
      <c r="E600" s="23" t="s">
        <v>110</v>
      </c>
      <c r="F600" s="23" t="s">
        <v>219</v>
      </c>
      <c r="G600" s="23" t="s">
        <v>220</v>
      </c>
      <c r="H600" s="23" t="s">
        <v>113</v>
      </c>
      <c r="I600" s="13">
        <v>38000</v>
      </c>
      <c r="J600" s="13">
        <v>38000</v>
      </c>
      <c r="K600" s="13">
        <v>20000</v>
      </c>
      <c r="L600" s="24">
        <v>4.2809999999999997</v>
      </c>
      <c r="M600" s="37">
        <f t="shared" si="56"/>
        <v>5</v>
      </c>
      <c r="N600" s="24">
        <v>0.26500000000000001</v>
      </c>
      <c r="O600" s="13">
        <v>2</v>
      </c>
      <c r="P600" s="36">
        <f t="shared" si="57"/>
        <v>0.26500000000000001</v>
      </c>
      <c r="Q600" s="38">
        <f t="shared" si="58"/>
        <v>4.2</v>
      </c>
      <c r="R600" s="37">
        <f t="shared" si="59"/>
        <v>4.2</v>
      </c>
      <c r="S600" s="39">
        <f>IF(AND(I600=38000,R600&lt;=4.5,M600&gt;8),'[1]Pricing Schedule'!$F$8+('[1]Pricing Schedule'!$F$9*M600),
IF(AND(I600=38000,R600&lt;=4.5,M600&lt;=8),'[1]Pricing Schedule'!$F$34+('[1]Pricing Schedule'!$F$36*M600),
IF(AND(I600=38000,R600&gt;4.5,R600&lt;=9,M600&gt;8),'[1]Pricing Schedule'!$F$17+('[1]Pricing Schedule'!$F$18*M600),
IF(AND(I600=38000,R600&gt;4.5,R600&lt;=9,M600&lt;=8),'[1]Pricing Schedule'!$F$34+('[1]Pricing Schedule'!$F$36*M600),
IF(AND(I600=38000,R600&gt;9,R600&lt;=12.8,M600&gt;8),'[1]Pricing Schedule'!$F$26+('[1]Pricing Schedule'!$F$27*M600),
IF(AND(I600=38000,R600&gt;9,R600&lt;=12.8,M600&lt;=8),'[1]Pricing Schedule'!$F$34+('[1]Pricing Schedule'!$F$36*M600),
IF(AND(I600=38000,R600&gt;12.8,R600&lt;=22.8),'[1]Pricing Schedule'!$F$34+('[1]Pricing Schedule'!$F$36*M600),
IF(AND(I600=38000,R600&gt;22.8,R600&lt;=30.2),'[1]Pricing Schedule'!$F$43+('[1]Pricing Schedule'!$F$45*M600),
IF(AND(I600=38000,R600&gt;30.2,R600&lt;=45.9),'[1]Pricing Schedule'!$F$52+('[1]Pricing Schedule'!$F$54*M600),
IF(AND(I600=38000,R600&gt;45.9,R600&lt;=123.4),'[1]Pricing Schedule'!$F$96+('[1]Pricing Schedule'!$F$97*M600),
IF(AND(I600=38000,R600&gt;123.4,R600&lt;=168.2,M600&lt;=10),'[1]Pricing Schedule'!$F$103+('[1]Pricing Schedule'!$F$105*M600),
IF(AND(I600=38000,R600&gt;123.4,R600&lt;=168.2,M600&gt;10),'[1]Pricing Schedule'!$F$111+('[1]Pricing Schedule'!$F$113*M600),
IF(AND(I600=38000,R600&gt;157.4,R600&lt;=336.4,M600&lt;=10),('[1]Pricing Schedule'!$F$103+('[1]Pricing Schedule'!$F$105*M600))*2,
IF(AND(I600=38000,R600&gt;157.4,R600&lt;=336.4,M600&gt;10),('[1]Pricing Schedule'!$F$111+('[1]Pricing Schedule'!$F$113*M600))*2,
IF(AND(I600=38000,R600&gt;314.8,R600&lt;=504.6,M600&lt;=10),('[1]Pricing Schedule'!$F$103+('[1]Pricing Schedule'!$F$105*M600))*3,
IF(AND(I600=38000,R600&gt;314.8,R600&lt;=504.6,M600&gt;10),('[1]Pricing Schedule'!$F$111+('[1]Pricing Schedule'!$F$113*M600))*3,
IF(AND(I600=38000,R600&gt;472.2,R600&lt;=672.8,M600&lt;=10),('[1]Pricing Schedule'!$F$103+('[1]Pricing Schedule'!$F$105*M600))*4,
IF(AND(I600=38000,R600&gt;472.2,R600&lt;=672.8,M600&gt;10),('[1]Pricing Schedule'!$F$111+('[1]Pricing Schedule'!$F$113*M600))*4,
IF(AND(I600=110000,R600&lt;=12.8,M600&gt;2),'[1]Pricing Schedule'!$F$62+('[1]Pricing Schedule'!$F$63*M600),
IF(AND(I600=110000,R600&lt;=12.8,M600&lt;=2),'[1]Pricing Schedule'!$F$96+('[1]Pricing Schedule'!$F$97*M600),
IF(AND(I600=110000,R600&gt;12.8,R600&lt;=22.8,M600&gt;3),'[1]Pricing Schedule'!$F$71+('[1]Pricing Schedule'!$F$72*M600),
IF(AND(I600=110000,R600&gt;12.8,R600&lt;=22.8,M600&lt;=3),'[1]Pricing Schedule'!$F$96+('[1]Pricing Schedule'!$F$97*M600),
IF(AND(I600=110000,R600&gt;22.8,R600&lt;=30.2),'[1]Pricing Schedule'!$F$80+('[1]Pricing Schedule'!$F$81*M600),
IF(AND(I600=110000,R600&gt;30.2,R600&lt;=45.9),'[1]Pricing Schedule'!$F$89+('[1]Pricing Schedule'!$F$90*M600),
IF(AND(I600=110000,R600&gt;45.9,R600&lt;=123.4),'[1]Pricing Schedule'!$F$96+('[1]Pricing Schedule'!$F$97*M600),
IF(AND(I600=110000,R600&gt;123.4,R600&lt;=168.2,M600&lt;=10),'[1]Pricing Schedule'!$F$103+('[1]Pricing Schedule'!$F$105*M600),
IF(AND(I600=110000,R600&gt;123.4,R600&lt;=168.2,M600&gt;10),'[1]Pricing Schedule'!$F$111+('[1]Pricing Schedule'!$F$113*M600),
IF(AND(I600=110000,R600&gt;168.2,R600&lt;=336.4,M600&lt;=10),('[1]Pricing Schedule'!$F$103+('[1]Pricing Schedule'!$F$105*M600))*2,
IF(AND(I600=110000,R600&gt;168.2,R600&lt;=336.4,M600&gt;10),('[1]Pricing Schedule'!$F$111+('[1]Pricing Schedule'!$F$113*M600))*2,
IF(AND(I600=110000,R600&gt;336.4,R600&lt;=504.6,M600&lt;=10),('[1]Pricing Schedule'!$F$103+('[1]Pricing Schedule'!$F$105*M600))*3,
IF(AND(I600=110000,R600&gt;336.4,R600&lt;=504.6,M600&gt;10),('[1]Pricing Schedule'!$F$111+('[1]Pricing Schedule'!$F$113*M600))*3,
IF(AND(I600=110000,R600&gt;504.6,R600&lt;=672.8,M600&lt;=10),('[1]Pricing Schedule'!$F$103+('[1]Pricing Schedule'!$F$105*M600))*4,
IF(AND(I600=110000,R600&gt;504.6,R600&lt;=672.8,M600&gt;10),('[1]Pricing Schedule'!$F$111+('[1]Pricing Schedule'!$F$113*M600))*4,
IF(AND(I600=110000,R600&gt;672.8,R600&lt;=841,M600&lt;=10),('[1]Pricing Schedule'!$F$103+('[1]Pricing Schedule'!$F$105*M600))*5,
IF(AND(I600=110000,R600&gt;672.8,R600&lt;=841,M600&gt;10),('[1]Pricing Schedule'!$F$111+('[1]Pricing Schedule'!$F$113*M600))*5,
IF(AND(I600=110000,R600&gt;672.8,R600&lt;=841,M600&lt;=10),('[1]Pricing Schedule'!$F$103+('[1]Pricing Schedule'!$F$105*M600))*5,
IF(AND(I600=110000,R600&gt;672.8,R600&lt;=841,M600&gt;10),('[1]Pricing Schedule'!$F$111+('[1]Pricing Schedule'!$F$113*M600))*5,
IF(AND(I600=110000,R600&gt;1345.6,R600&lt;=1513.8,M600&lt;=10),('[1]Pricing Schedule'!$F$103+('[1]Pricing Schedule'!$F$105*M600))*9,
IF(AND(I600=110000,R600&gt;1345.6,R600&lt;=1513.8,M600&gt;10),('[1]Pricing Schedule'!$F$111+('[1]Pricing Schedule'!$F$113*M600))*9,
9999999999)))))))))))))))))))))))))))))))))))))))</f>
        <v>699140</v>
      </c>
      <c r="T600" s="21">
        <f>IF(AND(I600=38000,R600&lt;=4.5,M600&gt;8),'[1]Pricing Schedule'!$J$9,
IF(AND(I600=38000,R600&lt;=4.5,M600&lt;=8),'[1]Pricing Schedule'!$J$36,
IF(AND(I600=38000,R600&gt;4.5,R600&lt;=9,M600&gt;8),'[1]Pricing Schedule'!$J$18,
IF(AND(I600=38000,R600&gt;4.5,R600&lt;=9,M600&lt;=8),'[1]Pricing Schedule'!$J$36,
IF(AND(I600=38000,R600&gt;9,R600&lt;=12.8,M600&gt;8),'[1]Pricing Schedule'!$J$27,
IF(AND(I600=38000,R600&gt;9,R600&lt;=12.8,M600&lt;=8),'[1]Pricing Schedule'!$J$36,
IF(AND(I600=38000,R600&gt;12.8,R600&lt;=22.8),'[1]Pricing Schedule'!$J$36,
IF(AND(I600=38000,R600&gt;22.8,R600&lt;=30.2),'[1]Pricing Schedule'!$J$45,
IF(AND(I600=38000,R600&gt;30.2,R600&lt;=45.9),'[1]Pricing Schedule'!$J$54,
IF(AND(I600=38000,R600&gt;45.9,R600&lt;=123.4),'[1]Pricing Schedule'!$J$97,
IF(AND(I600=38000,R600&gt;123.4,R600&lt;=168.2,M600&lt;=10),'[1]Pricing Schedule'!$J$105,
IF(AND(I600=38000,R600&gt;123.4,R600&lt;=168.2,M600&gt;10),'[1]Pricing Schedule'!$J$113,
IF(AND(I600=38000,R600&gt;168.2,R600&lt;=336.4,M600&lt;=10),('[1]Pricing Schedule'!$J$105),
IF(AND(I600=38000,R600&gt;168.2,R600&lt;=336.4,M600&gt;10),('[1]Pricing Schedule'!$J$113),
IF(AND(I600=38000,R600&gt;336.4,R600&lt;=504.6,M600&lt;=10),('[1]Pricing Schedule'!$J$105),
IF(AND(I600=38000,R600&gt;336.4,R600&lt;=504.6,M600&gt;10),('[1]Pricing Schedule'!$J$113),
IF(AND(I600=38000,R600&gt;504.6,R600&lt;=672.8,M600&lt;=10),('[1]Pricing Schedule'!$J$105),
IF(AND(I600=38000,R600&gt;504.6,R600&lt;=672.8,M600&gt;10),('[1]Pricing Schedule'!$J$113),
IF(AND(I600=110000,R600&lt;=12.8,M600&gt;2),'[1]Pricing Schedule'!$J$63,
IF(AND(I600=110000,R600&lt;=12.8,M600&lt;=2),'[1]Pricing Schedule'!$J$97,
IF(AND(I600=110000,R600&gt;12.8,R600&lt;=22.8,M600&gt;3),'[1]Pricing Schedule'!$J$72,
IF(AND(I600=110000,R600&gt;12.8,R600&lt;=22.8,M600&lt;=3),'[1]Pricing Schedule'!$J$97,
IF(AND(I600=110000,R600&gt;22.8,R600&lt;=30.2),'[1]Pricing Schedule'!$J$81,
IF(AND(I600=110000,R600&gt;30.2,R600&lt;=45.9),'[1]Pricing Schedule'!$J$90,
IF(AND(I600=110000,R600&gt;45.9,R600&lt;=123.4),'[1]Pricing Schedule'!$J$97,
IF(AND(I600=110000,R600&gt;123.4,R600&lt;=168.2,M600&lt;=10),'[1]Pricing Schedule'!$J$105,
IF(AND(I600=110000,R600&gt;123.4,R600&lt;=168.2,M600&gt;10),'[1]Pricing Schedule'!$J$113,
IF(AND(I600=110000,R600&gt;168.2,R600&lt;=336.2,M600&lt;=10),('[1]Pricing Schedule'!$J$105),
IF(AND(I600=110000,R600&gt;168.2,R600&lt;=336.2,M600&gt;10),('[1]Pricing Schedule'!$J$113),
IF(AND(I600=110000,R600&gt;336.4,R600&lt;=504.6,M600&lt;=10),('[1]Pricing Schedule'!$J$105),
IF(AND(I600=110000,R600&gt;336.4,R600&lt;=504.6,M600&gt;10),('[1]Pricing Schedule'!$J$113),
IF(AND(I600=110000,R600&gt;504.6,R600&lt;=672.8,M600&lt;=10),('[1]Pricing Schedule'!$J$105),
IF(AND(I600=110000,R600&gt;504.6,R600&lt;=672.8,M600&gt;10),('[1]Pricing Schedule'!$J$113),
IF(AND(I600=110000,R600&gt;672.8,R600&lt;=841,M600&lt;=10),('[1]Pricing Schedule'!$J$105),
IF(AND(I600=110000,R600&gt;672.8,R600&lt;=841,M600&gt;10),('[1]Pricing Schedule'!$J$113),
IF(AND(I600=110000,R600&gt;1682,R600&lt;=1850.2,M600&lt;=10),('[1]Pricing Schedule'!$J$105),
IF(AND(I600=110000,R600&gt;1682,R600&lt;=1850.2,M600&gt;10),('[1]Pricing Schedule'!$J$113),
IF(AND(I600=110000,R600&gt;2018.4,R600&lt;=2186.6,M600&lt;=10),('[1]Pricing Schedule'!$J$105),
IF(AND(I600=110000,R600&gt;2018.4,R600&lt;=2186.6,M600&gt;10),('[1]Pricing Schedule'!$J$113),999999999)))))))))))))))))))))))))))))))))))))))</f>
        <v>4</v>
      </c>
      <c r="U600" s="40">
        <f t="shared" si="60"/>
        <v>166461.90476190476</v>
      </c>
      <c r="V600" s="41">
        <f t="shared" si="61"/>
        <v>6.0073804960379897</v>
      </c>
      <c r="Y600" s="23">
        <v>74</v>
      </c>
      <c r="Z600" s="23">
        <v>637</v>
      </c>
      <c r="AR600" s="35"/>
    </row>
    <row r="601" spans="1:44">
      <c r="A601" s="23">
        <v>601</v>
      </c>
      <c r="B601" s="23">
        <v>601</v>
      </c>
      <c r="C601" s="23" t="s">
        <v>1028</v>
      </c>
      <c r="D601" s="23" t="s">
        <v>149</v>
      </c>
      <c r="E601" s="23" t="s">
        <v>149</v>
      </c>
      <c r="F601" s="23" t="s">
        <v>647</v>
      </c>
      <c r="G601" s="23" t="s">
        <v>648</v>
      </c>
      <c r="H601" s="23" t="s">
        <v>133</v>
      </c>
      <c r="I601" s="13">
        <v>110000</v>
      </c>
      <c r="J601" s="23" t="s">
        <v>119</v>
      </c>
      <c r="K601" s="13">
        <v>110000</v>
      </c>
      <c r="L601" s="24">
        <v>1.6</v>
      </c>
      <c r="M601" s="37">
        <f t="shared" si="56"/>
        <v>2</v>
      </c>
      <c r="N601" s="24">
        <v>0.187</v>
      </c>
      <c r="O601" s="13">
        <v>2</v>
      </c>
      <c r="P601" s="36">
        <f t="shared" si="57"/>
        <v>0.187</v>
      </c>
      <c r="Q601" s="38">
        <f t="shared" si="58"/>
        <v>4.2</v>
      </c>
      <c r="R601" s="37">
        <f t="shared" si="59"/>
        <v>4.2</v>
      </c>
      <c r="S601" s="39">
        <f>IF(AND(I601=38000,R601&lt;=4.5,M601&gt;8),'[1]Pricing Schedule'!$F$8+('[1]Pricing Schedule'!$F$9*M601),
IF(AND(I601=38000,R601&lt;=4.5,M601&lt;=8),'[1]Pricing Schedule'!$F$34+('[1]Pricing Schedule'!$F$36*M601),
IF(AND(I601=38000,R601&gt;4.5,R601&lt;=9,M601&gt;8),'[1]Pricing Schedule'!$F$17+('[1]Pricing Schedule'!$F$18*M601),
IF(AND(I601=38000,R601&gt;4.5,R601&lt;=9,M601&lt;=8),'[1]Pricing Schedule'!$F$34+('[1]Pricing Schedule'!$F$36*M601),
IF(AND(I601=38000,R601&gt;9,R601&lt;=12.8,M601&gt;8),'[1]Pricing Schedule'!$F$26+('[1]Pricing Schedule'!$F$27*M601),
IF(AND(I601=38000,R601&gt;9,R601&lt;=12.8,M601&lt;=8),'[1]Pricing Schedule'!$F$34+('[1]Pricing Schedule'!$F$36*M601),
IF(AND(I601=38000,R601&gt;12.8,R601&lt;=22.8),'[1]Pricing Schedule'!$F$34+('[1]Pricing Schedule'!$F$36*M601),
IF(AND(I601=38000,R601&gt;22.8,R601&lt;=30.2),'[1]Pricing Schedule'!$F$43+('[1]Pricing Schedule'!$F$45*M601),
IF(AND(I601=38000,R601&gt;30.2,R601&lt;=45.9),'[1]Pricing Schedule'!$F$52+('[1]Pricing Schedule'!$F$54*M601),
IF(AND(I601=38000,R601&gt;45.9,R601&lt;=123.4),'[1]Pricing Schedule'!$F$96+('[1]Pricing Schedule'!$F$97*M601),
IF(AND(I601=38000,R601&gt;123.4,R601&lt;=168.2,M601&lt;=10),'[1]Pricing Schedule'!$F$103+('[1]Pricing Schedule'!$F$105*M601),
IF(AND(I601=38000,R601&gt;123.4,R601&lt;=168.2,M601&gt;10),'[1]Pricing Schedule'!$F$111+('[1]Pricing Schedule'!$F$113*M601),
IF(AND(I601=38000,R601&gt;157.4,R601&lt;=336.4,M601&lt;=10),('[1]Pricing Schedule'!$F$103+('[1]Pricing Schedule'!$F$105*M601))*2,
IF(AND(I601=38000,R601&gt;157.4,R601&lt;=336.4,M601&gt;10),('[1]Pricing Schedule'!$F$111+('[1]Pricing Schedule'!$F$113*M601))*2,
IF(AND(I601=38000,R601&gt;314.8,R601&lt;=504.6,M601&lt;=10),('[1]Pricing Schedule'!$F$103+('[1]Pricing Schedule'!$F$105*M601))*3,
IF(AND(I601=38000,R601&gt;314.8,R601&lt;=504.6,M601&gt;10),('[1]Pricing Schedule'!$F$111+('[1]Pricing Schedule'!$F$113*M601))*3,
IF(AND(I601=38000,R601&gt;472.2,R601&lt;=672.8,M601&lt;=10),('[1]Pricing Schedule'!$F$103+('[1]Pricing Schedule'!$F$105*M601))*4,
IF(AND(I601=38000,R601&gt;472.2,R601&lt;=672.8,M601&gt;10),('[1]Pricing Schedule'!$F$111+('[1]Pricing Schedule'!$F$113*M601))*4,
IF(AND(I601=110000,R601&lt;=12.8,M601&gt;2),'[1]Pricing Schedule'!$F$62+('[1]Pricing Schedule'!$F$63*M601),
IF(AND(I601=110000,R601&lt;=12.8,M601&lt;=2),'[1]Pricing Schedule'!$F$96+('[1]Pricing Schedule'!$F$97*M601),
IF(AND(I601=110000,R601&gt;12.8,R601&lt;=22.8,M601&gt;3),'[1]Pricing Schedule'!$F$71+('[1]Pricing Schedule'!$F$72*M601),
IF(AND(I601=110000,R601&gt;12.8,R601&lt;=22.8,M601&lt;=3),'[1]Pricing Schedule'!$F$96+('[1]Pricing Schedule'!$F$97*M601),
IF(AND(I601=110000,R601&gt;22.8,R601&lt;=30.2),'[1]Pricing Schedule'!$F$80+('[1]Pricing Schedule'!$F$81*M601),
IF(AND(I601=110000,R601&gt;30.2,R601&lt;=45.9),'[1]Pricing Schedule'!$F$89+('[1]Pricing Schedule'!$F$90*M601),
IF(AND(I601=110000,R601&gt;45.9,R601&lt;=123.4),'[1]Pricing Schedule'!$F$96+('[1]Pricing Schedule'!$F$97*M601),
IF(AND(I601=110000,R601&gt;123.4,R601&lt;=168.2,M601&lt;=10),'[1]Pricing Schedule'!$F$103+('[1]Pricing Schedule'!$F$105*M601),
IF(AND(I601=110000,R601&gt;123.4,R601&lt;=168.2,M601&gt;10),'[1]Pricing Schedule'!$F$111+('[1]Pricing Schedule'!$F$113*M601),
IF(AND(I601=110000,R601&gt;168.2,R601&lt;=336.4,M601&lt;=10),('[1]Pricing Schedule'!$F$103+('[1]Pricing Schedule'!$F$105*M601))*2,
IF(AND(I601=110000,R601&gt;168.2,R601&lt;=336.4,M601&gt;10),('[1]Pricing Schedule'!$F$111+('[1]Pricing Schedule'!$F$113*M601))*2,
IF(AND(I601=110000,R601&gt;336.4,R601&lt;=504.6,M601&lt;=10),('[1]Pricing Schedule'!$F$103+('[1]Pricing Schedule'!$F$105*M601))*3,
IF(AND(I601=110000,R601&gt;336.4,R601&lt;=504.6,M601&gt;10),('[1]Pricing Schedule'!$F$111+('[1]Pricing Schedule'!$F$113*M601))*3,
IF(AND(I601=110000,R601&gt;504.6,R601&lt;=672.8,M601&lt;=10),('[1]Pricing Schedule'!$F$103+('[1]Pricing Schedule'!$F$105*M601))*4,
IF(AND(I601=110000,R601&gt;504.6,R601&lt;=672.8,M601&gt;10),('[1]Pricing Schedule'!$F$111+('[1]Pricing Schedule'!$F$113*M601))*4,
IF(AND(I601=110000,R601&gt;672.8,R601&lt;=841,M601&lt;=10),('[1]Pricing Schedule'!$F$103+('[1]Pricing Schedule'!$F$105*M601))*5,
IF(AND(I601=110000,R601&gt;672.8,R601&lt;=841,M601&gt;10),('[1]Pricing Schedule'!$F$111+('[1]Pricing Schedule'!$F$113*M601))*5,
IF(AND(I601=110000,R601&gt;672.8,R601&lt;=841,M601&lt;=10),('[1]Pricing Schedule'!$F$103+('[1]Pricing Schedule'!$F$105*M601))*5,
IF(AND(I601=110000,R601&gt;672.8,R601&lt;=841,M601&gt;10),('[1]Pricing Schedule'!$F$111+('[1]Pricing Schedule'!$F$113*M601))*5,
IF(AND(I601=110000,R601&gt;1345.6,R601&lt;=1513.8,M601&lt;=10),('[1]Pricing Schedule'!$F$103+('[1]Pricing Schedule'!$F$105*M601))*9,
IF(AND(I601=110000,R601&gt;1345.6,R601&lt;=1513.8,M601&gt;10),('[1]Pricing Schedule'!$F$111+('[1]Pricing Schedule'!$F$113*M601))*9,
9999999999)))))))))))))))))))))))))))))))))))))))</f>
        <v>1340080</v>
      </c>
      <c r="T601" s="21">
        <f>IF(AND(I601=38000,R601&lt;=4.5,M601&gt;8),'[1]Pricing Schedule'!$J$9,
IF(AND(I601=38000,R601&lt;=4.5,M601&lt;=8),'[1]Pricing Schedule'!$J$36,
IF(AND(I601=38000,R601&gt;4.5,R601&lt;=9,M601&gt;8),'[1]Pricing Schedule'!$J$18,
IF(AND(I601=38000,R601&gt;4.5,R601&lt;=9,M601&lt;=8),'[1]Pricing Schedule'!$J$36,
IF(AND(I601=38000,R601&gt;9,R601&lt;=12.8,M601&gt;8),'[1]Pricing Schedule'!$J$27,
IF(AND(I601=38000,R601&gt;9,R601&lt;=12.8,M601&lt;=8),'[1]Pricing Schedule'!$J$36,
IF(AND(I601=38000,R601&gt;12.8,R601&lt;=22.8),'[1]Pricing Schedule'!$J$36,
IF(AND(I601=38000,R601&gt;22.8,R601&lt;=30.2),'[1]Pricing Schedule'!$J$45,
IF(AND(I601=38000,R601&gt;30.2,R601&lt;=45.9),'[1]Pricing Schedule'!$J$54,
IF(AND(I601=38000,R601&gt;45.9,R601&lt;=123.4),'[1]Pricing Schedule'!$J$97,
IF(AND(I601=38000,R601&gt;123.4,R601&lt;=168.2,M601&lt;=10),'[1]Pricing Schedule'!$J$105,
IF(AND(I601=38000,R601&gt;123.4,R601&lt;=168.2,M601&gt;10),'[1]Pricing Schedule'!$J$113,
IF(AND(I601=38000,R601&gt;168.2,R601&lt;=336.4,M601&lt;=10),('[1]Pricing Schedule'!$J$105),
IF(AND(I601=38000,R601&gt;168.2,R601&lt;=336.4,M601&gt;10),('[1]Pricing Schedule'!$J$113),
IF(AND(I601=38000,R601&gt;336.4,R601&lt;=504.6,M601&lt;=10),('[1]Pricing Schedule'!$J$105),
IF(AND(I601=38000,R601&gt;336.4,R601&lt;=504.6,M601&gt;10),('[1]Pricing Schedule'!$J$113),
IF(AND(I601=38000,R601&gt;504.6,R601&lt;=672.8,M601&lt;=10),('[1]Pricing Schedule'!$J$105),
IF(AND(I601=38000,R601&gt;504.6,R601&lt;=672.8,M601&gt;10),('[1]Pricing Schedule'!$J$113),
IF(AND(I601=110000,R601&lt;=12.8,M601&gt;2),'[1]Pricing Schedule'!$J$63,
IF(AND(I601=110000,R601&lt;=12.8,M601&lt;=2),'[1]Pricing Schedule'!$J$97,
IF(AND(I601=110000,R601&gt;12.8,R601&lt;=22.8,M601&gt;3),'[1]Pricing Schedule'!$J$72,
IF(AND(I601=110000,R601&gt;12.8,R601&lt;=22.8,M601&lt;=3),'[1]Pricing Schedule'!$J$97,
IF(AND(I601=110000,R601&gt;22.8,R601&lt;=30.2),'[1]Pricing Schedule'!$J$81,
IF(AND(I601=110000,R601&gt;30.2,R601&lt;=45.9),'[1]Pricing Schedule'!$J$90,
IF(AND(I601=110000,R601&gt;45.9,R601&lt;=123.4),'[1]Pricing Schedule'!$J$97,
IF(AND(I601=110000,R601&gt;123.4,R601&lt;=168.2,M601&lt;=10),'[1]Pricing Schedule'!$J$105,
IF(AND(I601=110000,R601&gt;123.4,R601&lt;=168.2,M601&gt;10),'[1]Pricing Schedule'!$J$113,
IF(AND(I601=110000,R601&gt;168.2,R601&lt;=336.2,M601&lt;=10),('[1]Pricing Schedule'!$J$105),
IF(AND(I601=110000,R601&gt;168.2,R601&lt;=336.2,M601&gt;10),('[1]Pricing Schedule'!$J$113),
IF(AND(I601=110000,R601&gt;336.4,R601&lt;=504.6,M601&lt;=10),('[1]Pricing Schedule'!$J$105),
IF(AND(I601=110000,R601&gt;336.4,R601&lt;=504.6,M601&gt;10),('[1]Pricing Schedule'!$J$113),
IF(AND(I601=110000,R601&gt;504.6,R601&lt;=672.8,M601&lt;=10),('[1]Pricing Schedule'!$J$105),
IF(AND(I601=110000,R601&gt;504.6,R601&lt;=672.8,M601&gt;10),('[1]Pricing Schedule'!$J$113),
IF(AND(I601=110000,R601&gt;672.8,R601&lt;=841,M601&lt;=10),('[1]Pricing Schedule'!$J$105),
IF(AND(I601=110000,R601&gt;672.8,R601&lt;=841,M601&gt;10),('[1]Pricing Schedule'!$J$113),
IF(AND(I601=110000,R601&gt;1682,R601&lt;=1850.2,M601&lt;=10),('[1]Pricing Schedule'!$J$105),
IF(AND(I601=110000,R601&gt;1682,R601&lt;=1850.2,M601&gt;10),('[1]Pricing Schedule'!$J$113),
IF(AND(I601=110000,R601&gt;2018.4,R601&lt;=2186.6,M601&lt;=10),('[1]Pricing Schedule'!$J$105),
IF(AND(I601=110000,R601&gt;2018.4,R601&lt;=2186.6,M601&gt;10),('[1]Pricing Schedule'!$J$113),999999999)))))))))))))))))))))))))))))))))))))))</f>
        <v>11</v>
      </c>
      <c r="U601" s="40">
        <f t="shared" si="60"/>
        <v>319066.66666666663</v>
      </c>
      <c r="V601" s="41">
        <f t="shared" si="61"/>
        <v>3.134141245298788</v>
      </c>
      <c r="Y601" s="23">
        <v>84</v>
      </c>
      <c r="Z601" s="23">
        <v>668</v>
      </c>
      <c r="AR601" s="35"/>
    </row>
    <row r="602" spans="1:44">
      <c r="A602" s="23">
        <v>602</v>
      </c>
      <c r="B602" s="23">
        <v>602</v>
      </c>
      <c r="C602" s="23" t="s">
        <v>1029</v>
      </c>
      <c r="D602" s="23" t="s">
        <v>149</v>
      </c>
      <c r="E602" s="23" t="s">
        <v>149</v>
      </c>
      <c r="F602" s="23" t="s">
        <v>340</v>
      </c>
      <c r="G602" s="23" t="s">
        <v>341</v>
      </c>
      <c r="H602" s="23" t="s">
        <v>113</v>
      </c>
      <c r="I602" s="13">
        <v>38000</v>
      </c>
      <c r="J602" s="23" t="s">
        <v>119</v>
      </c>
      <c r="K602" s="13">
        <v>38000</v>
      </c>
      <c r="L602" s="24">
        <v>7.8789999999999996</v>
      </c>
      <c r="M602" s="37">
        <f t="shared" si="56"/>
        <v>8</v>
      </c>
      <c r="N602" s="24">
        <v>9.0999999999999998E-2</v>
      </c>
      <c r="O602" s="13">
        <v>2</v>
      </c>
      <c r="P602" s="36">
        <f t="shared" si="57"/>
        <v>9.0999999999999998E-2</v>
      </c>
      <c r="Q602" s="38">
        <f t="shared" si="58"/>
        <v>4.2</v>
      </c>
      <c r="R602" s="37">
        <f t="shared" si="59"/>
        <v>4.2</v>
      </c>
      <c r="S602" s="39">
        <f>IF(AND(I602=38000,R602&lt;=4.5,M602&gt;8),'[1]Pricing Schedule'!$F$8+('[1]Pricing Schedule'!$F$9*M602),
IF(AND(I602=38000,R602&lt;=4.5,M602&lt;=8),'[1]Pricing Schedule'!$F$34+('[1]Pricing Schedule'!$F$36*M602),
IF(AND(I602=38000,R602&gt;4.5,R602&lt;=9,M602&gt;8),'[1]Pricing Schedule'!$F$17+('[1]Pricing Schedule'!$F$18*M602),
IF(AND(I602=38000,R602&gt;4.5,R602&lt;=9,M602&lt;=8),'[1]Pricing Schedule'!$F$34+('[1]Pricing Schedule'!$F$36*M602),
IF(AND(I602=38000,R602&gt;9,R602&lt;=12.8,M602&gt;8),'[1]Pricing Schedule'!$F$26+('[1]Pricing Schedule'!$F$27*M602),
IF(AND(I602=38000,R602&gt;9,R602&lt;=12.8,M602&lt;=8),'[1]Pricing Schedule'!$F$34+('[1]Pricing Schedule'!$F$36*M602),
IF(AND(I602=38000,R602&gt;12.8,R602&lt;=22.8),'[1]Pricing Schedule'!$F$34+('[1]Pricing Schedule'!$F$36*M602),
IF(AND(I602=38000,R602&gt;22.8,R602&lt;=30.2),'[1]Pricing Schedule'!$F$43+('[1]Pricing Schedule'!$F$45*M602),
IF(AND(I602=38000,R602&gt;30.2,R602&lt;=45.9),'[1]Pricing Schedule'!$F$52+('[1]Pricing Schedule'!$F$54*M602),
IF(AND(I602=38000,R602&gt;45.9,R602&lt;=123.4),'[1]Pricing Schedule'!$F$96+('[1]Pricing Schedule'!$F$97*M602),
IF(AND(I602=38000,R602&gt;123.4,R602&lt;=168.2,M602&lt;=10),'[1]Pricing Schedule'!$F$103+('[1]Pricing Schedule'!$F$105*M602),
IF(AND(I602=38000,R602&gt;123.4,R602&lt;=168.2,M602&gt;10),'[1]Pricing Schedule'!$F$111+('[1]Pricing Schedule'!$F$113*M602),
IF(AND(I602=38000,R602&gt;157.4,R602&lt;=336.4,M602&lt;=10),('[1]Pricing Schedule'!$F$103+('[1]Pricing Schedule'!$F$105*M602))*2,
IF(AND(I602=38000,R602&gt;157.4,R602&lt;=336.4,M602&gt;10),('[1]Pricing Schedule'!$F$111+('[1]Pricing Schedule'!$F$113*M602))*2,
IF(AND(I602=38000,R602&gt;314.8,R602&lt;=504.6,M602&lt;=10),('[1]Pricing Schedule'!$F$103+('[1]Pricing Schedule'!$F$105*M602))*3,
IF(AND(I602=38000,R602&gt;314.8,R602&lt;=504.6,M602&gt;10),('[1]Pricing Schedule'!$F$111+('[1]Pricing Schedule'!$F$113*M602))*3,
IF(AND(I602=38000,R602&gt;472.2,R602&lt;=672.8,M602&lt;=10),('[1]Pricing Schedule'!$F$103+('[1]Pricing Schedule'!$F$105*M602))*4,
IF(AND(I602=38000,R602&gt;472.2,R602&lt;=672.8,M602&gt;10),('[1]Pricing Schedule'!$F$111+('[1]Pricing Schedule'!$F$113*M602))*4,
IF(AND(I602=110000,R602&lt;=12.8,M602&gt;2),'[1]Pricing Schedule'!$F$62+('[1]Pricing Schedule'!$F$63*M602),
IF(AND(I602=110000,R602&lt;=12.8,M602&lt;=2),'[1]Pricing Schedule'!$F$96+('[1]Pricing Schedule'!$F$97*M602),
IF(AND(I602=110000,R602&gt;12.8,R602&lt;=22.8,M602&gt;3),'[1]Pricing Schedule'!$F$71+('[1]Pricing Schedule'!$F$72*M602),
IF(AND(I602=110000,R602&gt;12.8,R602&lt;=22.8,M602&lt;=3),'[1]Pricing Schedule'!$F$96+('[1]Pricing Schedule'!$F$97*M602),
IF(AND(I602=110000,R602&gt;22.8,R602&lt;=30.2),'[1]Pricing Schedule'!$F$80+('[1]Pricing Schedule'!$F$81*M602),
IF(AND(I602=110000,R602&gt;30.2,R602&lt;=45.9),'[1]Pricing Schedule'!$F$89+('[1]Pricing Schedule'!$F$90*M602),
IF(AND(I602=110000,R602&gt;45.9,R602&lt;=123.4),'[1]Pricing Schedule'!$F$96+('[1]Pricing Schedule'!$F$97*M602),
IF(AND(I602=110000,R602&gt;123.4,R602&lt;=168.2,M602&lt;=10),'[1]Pricing Schedule'!$F$103+('[1]Pricing Schedule'!$F$105*M602),
IF(AND(I602=110000,R602&gt;123.4,R602&lt;=168.2,M602&gt;10),'[1]Pricing Schedule'!$F$111+('[1]Pricing Schedule'!$F$113*M602),
IF(AND(I602=110000,R602&gt;168.2,R602&lt;=336.4,M602&lt;=10),('[1]Pricing Schedule'!$F$103+('[1]Pricing Schedule'!$F$105*M602))*2,
IF(AND(I602=110000,R602&gt;168.2,R602&lt;=336.4,M602&gt;10),('[1]Pricing Schedule'!$F$111+('[1]Pricing Schedule'!$F$113*M602))*2,
IF(AND(I602=110000,R602&gt;336.4,R602&lt;=504.6,M602&lt;=10),('[1]Pricing Schedule'!$F$103+('[1]Pricing Schedule'!$F$105*M602))*3,
IF(AND(I602=110000,R602&gt;336.4,R602&lt;=504.6,M602&gt;10),('[1]Pricing Schedule'!$F$111+('[1]Pricing Schedule'!$F$113*M602))*3,
IF(AND(I602=110000,R602&gt;504.6,R602&lt;=672.8,M602&lt;=10),('[1]Pricing Schedule'!$F$103+('[1]Pricing Schedule'!$F$105*M602))*4,
IF(AND(I602=110000,R602&gt;504.6,R602&lt;=672.8,M602&gt;10),('[1]Pricing Schedule'!$F$111+('[1]Pricing Schedule'!$F$113*M602))*4,
IF(AND(I602=110000,R602&gt;672.8,R602&lt;=841,M602&lt;=10),('[1]Pricing Schedule'!$F$103+('[1]Pricing Schedule'!$F$105*M602))*5,
IF(AND(I602=110000,R602&gt;672.8,R602&lt;=841,M602&gt;10),('[1]Pricing Schedule'!$F$111+('[1]Pricing Schedule'!$F$113*M602))*5,
IF(AND(I602=110000,R602&gt;672.8,R602&lt;=841,M602&lt;=10),('[1]Pricing Schedule'!$F$103+('[1]Pricing Schedule'!$F$105*M602))*5,
IF(AND(I602=110000,R602&gt;672.8,R602&lt;=841,M602&gt;10),('[1]Pricing Schedule'!$F$111+('[1]Pricing Schedule'!$F$113*M602))*5,
IF(AND(I602=110000,R602&gt;1345.6,R602&lt;=1513.8,M602&lt;=10),('[1]Pricing Schedule'!$F$103+('[1]Pricing Schedule'!$F$105*M602))*9,
IF(AND(I602=110000,R602&gt;1345.6,R602&lt;=1513.8,M602&gt;10),('[1]Pricing Schedule'!$F$111+('[1]Pricing Schedule'!$F$113*M602))*9,
9999999999)))))))))))))))))))))))))))))))))))))))</f>
        <v>909950</v>
      </c>
      <c r="T602" s="21">
        <f>IF(AND(I602=38000,R602&lt;=4.5,M602&gt;8),'[1]Pricing Schedule'!$J$9,
IF(AND(I602=38000,R602&lt;=4.5,M602&lt;=8),'[1]Pricing Schedule'!$J$36,
IF(AND(I602=38000,R602&gt;4.5,R602&lt;=9,M602&gt;8),'[1]Pricing Schedule'!$J$18,
IF(AND(I602=38000,R602&gt;4.5,R602&lt;=9,M602&lt;=8),'[1]Pricing Schedule'!$J$36,
IF(AND(I602=38000,R602&gt;9,R602&lt;=12.8,M602&gt;8),'[1]Pricing Schedule'!$J$27,
IF(AND(I602=38000,R602&gt;9,R602&lt;=12.8,M602&lt;=8),'[1]Pricing Schedule'!$J$36,
IF(AND(I602=38000,R602&gt;12.8,R602&lt;=22.8),'[1]Pricing Schedule'!$J$36,
IF(AND(I602=38000,R602&gt;22.8,R602&lt;=30.2),'[1]Pricing Schedule'!$J$45,
IF(AND(I602=38000,R602&gt;30.2,R602&lt;=45.9),'[1]Pricing Schedule'!$J$54,
IF(AND(I602=38000,R602&gt;45.9,R602&lt;=123.4),'[1]Pricing Schedule'!$J$97,
IF(AND(I602=38000,R602&gt;123.4,R602&lt;=168.2,M602&lt;=10),'[1]Pricing Schedule'!$J$105,
IF(AND(I602=38000,R602&gt;123.4,R602&lt;=168.2,M602&gt;10),'[1]Pricing Schedule'!$J$113,
IF(AND(I602=38000,R602&gt;168.2,R602&lt;=336.4,M602&lt;=10),('[1]Pricing Schedule'!$J$105),
IF(AND(I602=38000,R602&gt;168.2,R602&lt;=336.4,M602&gt;10),('[1]Pricing Schedule'!$J$113),
IF(AND(I602=38000,R602&gt;336.4,R602&lt;=504.6,M602&lt;=10),('[1]Pricing Schedule'!$J$105),
IF(AND(I602=38000,R602&gt;336.4,R602&lt;=504.6,M602&gt;10),('[1]Pricing Schedule'!$J$113),
IF(AND(I602=38000,R602&gt;504.6,R602&lt;=672.8,M602&lt;=10),('[1]Pricing Schedule'!$J$105),
IF(AND(I602=38000,R602&gt;504.6,R602&lt;=672.8,M602&gt;10),('[1]Pricing Schedule'!$J$113),
IF(AND(I602=110000,R602&lt;=12.8,M602&gt;2),'[1]Pricing Schedule'!$J$63,
IF(AND(I602=110000,R602&lt;=12.8,M602&lt;=2),'[1]Pricing Schedule'!$J$97,
IF(AND(I602=110000,R602&gt;12.8,R602&lt;=22.8,M602&gt;3),'[1]Pricing Schedule'!$J$72,
IF(AND(I602=110000,R602&gt;12.8,R602&lt;=22.8,M602&lt;=3),'[1]Pricing Schedule'!$J$97,
IF(AND(I602=110000,R602&gt;22.8,R602&lt;=30.2),'[1]Pricing Schedule'!$J$81,
IF(AND(I602=110000,R602&gt;30.2,R602&lt;=45.9),'[1]Pricing Schedule'!$J$90,
IF(AND(I602=110000,R602&gt;45.9,R602&lt;=123.4),'[1]Pricing Schedule'!$J$97,
IF(AND(I602=110000,R602&gt;123.4,R602&lt;=168.2,M602&lt;=10),'[1]Pricing Schedule'!$J$105,
IF(AND(I602=110000,R602&gt;123.4,R602&lt;=168.2,M602&gt;10),'[1]Pricing Schedule'!$J$113,
IF(AND(I602=110000,R602&gt;168.2,R602&lt;=336.2,M602&lt;=10),('[1]Pricing Schedule'!$J$105),
IF(AND(I602=110000,R602&gt;168.2,R602&lt;=336.2,M602&gt;10),('[1]Pricing Schedule'!$J$113),
IF(AND(I602=110000,R602&gt;336.4,R602&lt;=504.6,M602&lt;=10),('[1]Pricing Schedule'!$J$105),
IF(AND(I602=110000,R602&gt;336.4,R602&lt;=504.6,M602&gt;10),('[1]Pricing Schedule'!$J$113),
IF(AND(I602=110000,R602&gt;504.6,R602&lt;=672.8,M602&lt;=10),('[1]Pricing Schedule'!$J$105),
IF(AND(I602=110000,R602&gt;504.6,R602&lt;=672.8,M602&gt;10),('[1]Pricing Schedule'!$J$113),
IF(AND(I602=110000,R602&gt;672.8,R602&lt;=841,M602&lt;=10),('[1]Pricing Schedule'!$J$105),
IF(AND(I602=110000,R602&gt;672.8,R602&lt;=841,M602&gt;10),('[1]Pricing Schedule'!$J$113),
IF(AND(I602=110000,R602&gt;1682,R602&lt;=1850.2,M602&lt;=10),('[1]Pricing Schedule'!$J$105),
IF(AND(I602=110000,R602&gt;1682,R602&lt;=1850.2,M602&gt;10),('[1]Pricing Schedule'!$J$113),
IF(AND(I602=110000,R602&gt;2018.4,R602&lt;=2186.6,M602&lt;=10),('[1]Pricing Schedule'!$J$105),
IF(AND(I602=110000,R602&gt;2018.4,R602&lt;=2186.6,M602&gt;10),('[1]Pricing Schedule'!$J$113),999999999)))))))))))))))))))))))))))))))))))))))</f>
        <v>4</v>
      </c>
      <c r="U602" s="40">
        <f t="shared" si="60"/>
        <v>216654.76190476189</v>
      </c>
      <c r="V602" s="41">
        <f t="shared" si="61"/>
        <v>4.6156382218803227</v>
      </c>
      <c r="Y602" s="23">
        <v>59</v>
      </c>
      <c r="Z602" s="23">
        <v>77</v>
      </c>
      <c r="AR602" s="35"/>
    </row>
    <row r="603" spans="1:44">
      <c r="A603" s="23">
        <v>603</v>
      </c>
      <c r="B603" s="23">
        <v>603</v>
      </c>
      <c r="C603" s="23" t="s">
        <v>1030</v>
      </c>
      <c r="D603" s="23" t="s">
        <v>149</v>
      </c>
      <c r="E603" s="23" t="s">
        <v>149</v>
      </c>
      <c r="F603" s="23" t="s">
        <v>340</v>
      </c>
      <c r="G603" s="23" t="s">
        <v>341</v>
      </c>
      <c r="H603" s="23" t="s">
        <v>113</v>
      </c>
      <c r="I603" s="13">
        <v>38000</v>
      </c>
      <c r="J603" s="23" t="s">
        <v>119</v>
      </c>
      <c r="K603" s="13">
        <v>38000</v>
      </c>
      <c r="L603" s="24">
        <v>7.0090000000000003</v>
      </c>
      <c r="M603" s="37">
        <f t="shared" si="56"/>
        <v>8</v>
      </c>
      <c r="N603" s="24">
        <v>0.105</v>
      </c>
      <c r="O603" s="13">
        <v>2</v>
      </c>
      <c r="P603" s="36">
        <f t="shared" si="57"/>
        <v>0.105</v>
      </c>
      <c r="Q603" s="38">
        <f t="shared" si="58"/>
        <v>4.2</v>
      </c>
      <c r="R603" s="37">
        <f t="shared" si="59"/>
        <v>4.2</v>
      </c>
      <c r="S603" s="39">
        <f>IF(AND(I603=38000,R603&lt;=4.5,M603&gt;8),'[1]Pricing Schedule'!$F$8+('[1]Pricing Schedule'!$F$9*M603),
IF(AND(I603=38000,R603&lt;=4.5,M603&lt;=8),'[1]Pricing Schedule'!$F$34+('[1]Pricing Schedule'!$F$36*M603),
IF(AND(I603=38000,R603&gt;4.5,R603&lt;=9,M603&gt;8),'[1]Pricing Schedule'!$F$17+('[1]Pricing Schedule'!$F$18*M603),
IF(AND(I603=38000,R603&gt;4.5,R603&lt;=9,M603&lt;=8),'[1]Pricing Schedule'!$F$34+('[1]Pricing Schedule'!$F$36*M603),
IF(AND(I603=38000,R603&gt;9,R603&lt;=12.8,M603&gt;8),'[1]Pricing Schedule'!$F$26+('[1]Pricing Schedule'!$F$27*M603),
IF(AND(I603=38000,R603&gt;9,R603&lt;=12.8,M603&lt;=8),'[1]Pricing Schedule'!$F$34+('[1]Pricing Schedule'!$F$36*M603),
IF(AND(I603=38000,R603&gt;12.8,R603&lt;=22.8),'[1]Pricing Schedule'!$F$34+('[1]Pricing Schedule'!$F$36*M603),
IF(AND(I603=38000,R603&gt;22.8,R603&lt;=30.2),'[1]Pricing Schedule'!$F$43+('[1]Pricing Schedule'!$F$45*M603),
IF(AND(I603=38000,R603&gt;30.2,R603&lt;=45.9),'[1]Pricing Schedule'!$F$52+('[1]Pricing Schedule'!$F$54*M603),
IF(AND(I603=38000,R603&gt;45.9,R603&lt;=123.4),'[1]Pricing Schedule'!$F$96+('[1]Pricing Schedule'!$F$97*M603),
IF(AND(I603=38000,R603&gt;123.4,R603&lt;=168.2,M603&lt;=10),'[1]Pricing Schedule'!$F$103+('[1]Pricing Schedule'!$F$105*M603),
IF(AND(I603=38000,R603&gt;123.4,R603&lt;=168.2,M603&gt;10),'[1]Pricing Schedule'!$F$111+('[1]Pricing Schedule'!$F$113*M603),
IF(AND(I603=38000,R603&gt;157.4,R603&lt;=336.4,M603&lt;=10),('[1]Pricing Schedule'!$F$103+('[1]Pricing Schedule'!$F$105*M603))*2,
IF(AND(I603=38000,R603&gt;157.4,R603&lt;=336.4,M603&gt;10),('[1]Pricing Schedule'!$F$111+('[1]Pricing Schedule'!$F$113*M603))*2,
IF(AND(I603=38000,R603&gt;314.8,R603&lt;=504.6,M603&lt;=10),('[1]Pricing Schedule'!$F$103+('[1]Pricing Schedule'!$F$105*M603))*3,
IF(AND(I603=38000,R603&gt;314.8,R603&lt;=504.6,M603&gt;10),('[1]Pricing Schedule'!$F$111+('[1]Pricing Schedule'!$F$113*M603))*3,
IF(AND(I603=38000,R603&gt;472.2,R603&lt;=672.8,M603&lt;=10),('[1]Pricing Schedule'!$F$103+('[1]Pricing Schedule'!$F$105*M603))*4,
IF(AND(I603=38000,R603&gt;472.2,R603&lt;=672.8,M603&gt;10),('[1]Pricing Schedule'!$F$111+('[1]Pricing Schedule'!$F$113*M603))*4,
IF(AND(I603=110000,R603&lt;=12.8,M603&gt;2),'[1]Pricing Schedule'!$F$62+('[1]Pricing Schedule'!$F$63*M603),
IF(AND(I603=110000,R603&lt;=12.8,M603&lt;=2),'[1]Pricing Schedule'!$F$96+('[1]Pricing Schedule'!$F$97*M603),
IF(AND(I603=110000,R603&gt;12.8,R603&lt;=22.8,M603&gt;3),'[1]Pricing Schedule'!$F$71+('[1]Pricing Schedule'!$F$72*M603),
IF(AND(I603=110000,R603&gt;12.8,R603&lt;=22.8,M603&lt;=3),'[1]Pricing Schedule'!$F$96+('[1]Pricing Schedule'!$F$97*M603),
IF(AND(I603=110000,R603&gt;22.8,R603&lt;=30.2),'[1]Pricing Schedule'!$F$80+('[1]Pricing Schedule'!$F$81*M603),
IF(AND(I603=110000,R603&gt;30.2,R603&lt;=45.9),'[1]Pricing Schedule'!$F$89+('[1]Pricing Schedule'!$F$90*M603),
IF(AND(I603=110000,R603&gt;45.9,R603&lt;=123.4),'[1]Pricing Schedule'!$F$96+('[1]Pricing Schedule'!$F$97*M603),
IF(AND(I603=110000,R603&gt;123.4,R603&lt;=168.2,M603&lt;=10),'[1]Pricing Schedule'!$F$103+('[1]Pricing Schedule'!$F$105*M603),
IF(AND(I603=110000,R603&gt;123.4,R603&lt;=168.2,M603&gt;10),'[1]Pricing Schedule'!$F$111+('[1]Pricing Schedule'!$F$113*M603),
IF(AND(I603=110000,R603&gt;168.2,R603&lt;=336.4,M603&lt;=10),('[1]Pricing Schedule'!$F$103+('[1]Pricing Schedule'!$F$105*M603))*2,
IF(AND(I603=110000,R603&gt;168.2,R603&lt;=336.4,M603&gt;10),('[1]Pricing Schedule'!$F$111+('[1]Pricing Schedule'!$F$113*M603))*2,
IF(AND(I603=110000,R603&gt;336.4,R603&lt;=504.6,M603&lt;=10),('[1]Pricing Schedule'!$F$103+('[1]Pricing Schedule'!$F$105*M603))*3,
IF(AND(I603=110000,R603&gt;336.4,R603&lt;=504.6,M603&gt;10),('[1]Pricing Schedule'!$F$111+('[1]Pricing Schedule'!$F$113*M603))*3,
IF(AND(I603=110000,R603&gt;504.6,R603&lt;=672.8,M603&lt;=10),('[1]Pricing Schedule'!$F$103+('[1]Pricing Schedule'!$F$105*M603))*4,
IF(AND(I603=110000,R603&gt;504.6,R603&lt;=672.8,M603&gt;10),('[1]Pricing Schedule'!$F$111+('[1]Pricing Schedule'!$F$113*M603))*4,
IF(AND(I603=110000,R603&gt;672.8,R603&lt;=841,M603&lt;=10),('[1]Pricing Schedule'!$F$103+('[1]Pricing Schedule'!$F$105*M603))*5,
IF(AND(I603=110000,R603&gt;672.8,R603&lt;=841,M603&gt;10),('[1]Pricing Schedule'!$F$111+('[1]Pricing Schedule'!$F$113*M603))*5,
IF(AND(I603=110000,R603&gt;672.8,R603&lt;=841,M603&lt;=10),('[1]Pricing Schedule'!$F$103+('[1]Pricing Schedule'!$F$105*M603))*5,
IF(AND(I603=110000,R603&gt;672.8,R603&lt;=841,M603&gt;10),('[1]Pricing Schedule'!$F$111+('[1]Pricing Schedule'!$F$113*M603))*5,
IF(AND(I603=110000,R603&gt;1345.6,R603&lt;=1513.8,M603&lt;=10),('[1]Pricing Schedule'!$F$103+('[1]Pricing Schedule'!$F$105*M603))*9,
IF(AND(I603=110000,R603&gt;1345.6,R603&lt;=1513.8,M603&gt;10),('[1]Pricing Schedule'!$F$111+('[1]Pricing Schedule'!$F$113*M603))*9,
9999999999)))))))))))))))))))))))))))))))))))))))</f>
        <v>909950</v>
      </c>
      <c r="T603" s="21">
        <f>IF(AND(I603=38000,R603&lt;=4.5,M603&gt;8),'[1]Pricing Schedule'!$J$9,
IF(AND(I603=38000,R603&lt;=4.5,M603&lt;=8),'[1]Pricing Schedule'!$J$36,
IF(AND(I603=38000,R603&gt;4.5,R603&lt;=9,M603&gt;8),'[1]Pricing Schedule'!$J$18,
IF(AND(I603=38000,R603&gt;4.5,R603&lt;=9,M603&lt;=8),'[1]Pricing Schedule'!$J$36,
IF(AND(I603=38000,R603&gt;9,R603&lt;=12.8,M603&gt;8),'[1]Pricing Schedule'!$J$27,
IF(AND(I603=38000,R603&gt;9,R603&lt;=12.8,M603&lt;=8),'[1]Pricing Schedule'!$J$36,
IF(AND(I603=38000,R603&gt;12.8,R603&lt;=22.8),'[1]Pricing Schedule'!$J$36,
IF(AND(I603=38000,R603&gt;22.8,R603&lt;=30.2),'[1]Pricing Schedule'!$J$45,
IF(AND(I603=38000,R603&gt;30.2,R603&lt;=45.9),'[1]Pricing Schedule'!$J$54,
IF(AND(I603=38000,R603&gt;45.9,R603&lt;=123.4),'[1]Pricing Schedule'!$J$97,
IF(AND(I603=38000,R603&gt;123.4,R603&lt;=168.2,M603&lt;=10),'[1]Pricing Schedule'!$J$105,
IF(AND(I603=38000,R603&gt;123.4,R603&lt;=168.2,M603&gt;10),'[1]Pricing Schedule'!$J$113,
IF(AND(I603=38000,R603&gt;168.2,R603&lt;=336.4,M603&lt;=10),('[1]Pricing Schedule'!$J$105),
IF(AND(I603=38000,R603&gt;168.2,R603&lt;=336.4,M603&gt;10),('[1]Pricing Schedule'!$J$113),
IF(AND(I603=38000,R603&gt;336.4,R603&lt;=504.6,M603&lt;=10),('[1]Pricing Schedule'!$J$105),
IF(AND(I603=38000,R603&gt;336.4,R603&lt;=504.6,M603&gt;10),('[1]Pricing Schedule'!$J$113),
IF(AND(I603=38000,R603&gt;504.6,R603&lt;=672.8,M603&lt;=10),('[1]Pricing Schedule'!$J$105),
IF(AND(I603=38000,R603&gt;504.6,R603&lt;=672.8,M603&gt;10),('[1]Pricing Schedule'!$J$113),
IF(AND(I603=110000,R603&lt;=12.8,M603&gt;2),'[1]Pricing Schedule'!$J$63,
IF(AND(I603=110000,R603&lt;=12.8,M603&lt;=2),'[1]Pricing Schedule'!$J$97,
IF(AND(I603=110000,R603&gt;12.8,R603&lt;=22.8,M603&gt;3),'[1]Pricing Schedule'!$J$72,
IF(AND(I603=110000,R603&gt;12.8,R603&lt;=22.8,M603&lt;=3),'[1]Pricing Schedule'!$J$97,
IF(AND(I603=110000,R603&gt;22.8,R603&lt;=30.2),'[1]Pricing Schedule'!$J$81,
IF(AND(I603=110000,R603&gt;30.2,R603&lt;=45.9),'[1]Pricing Schedule'!$J$90,
IF(AND(I603=110000,R603&gt;45.9,R603&lt;=123.4),'[1]Pricing Schedule'!$J$97,
IF(AND(I603=110000,R603&gt;123.4,R603&lt;=168.2,M603&lt;=10),'[1]Pricing Schedule'!$J$105,
IF(AND(I603=110000,R603&gt;123.4,R603&lt;=168.2,M603&gt;10),'[1]Pricing Schedule'!$J$113,
IF(AND(I603=110000,R603&gt;168.2,R603&lt;=336.2,M603&lt;=10),('[1]Pricing Schedule'!$J$105),
IF(AND(I603=110000,R603&gt;168.2,R603&lt;=336.2,M603&gt;10),('[1]Pricing Schedule'!$J$113),
IF(AND(I603=110000,R603&gt;336.4,R603&lt;=504.6,M603&lt;=10),('[1]Pricing Schedule'!$J$105),
IF(AND(I603=110000,R603&gt;336.4,R603&lt;=504.6,M603&gt;10),('[1]Pricing Schedule'!$J$113),
IF(AND(I603=110000,R603&gt;504.6,R603&lt;=672.8,M603&lt;=10),('[1]Pricing Schedule'!$J$105),
IF(AND(I603=110000,R603&gt;504.6,R603&lt;=672.8,M603&gt;10),('[1]Pricing Schedule'!$J$113),
IF(AND(I603=110000,R603&gt;672.8,R603&lt;=841,M603&lt;=10),('[1]Pricing Schedule'!$J$105),
IF(AND(I603=110000,R603&gt;672.8,R603&lt;=841,M603&gt;10),('[1]Pricing Schedule'!$J$113),
IF(AND(I603=110000,R603&gt;1682,R603&lt;=1850.2,M603&lt;=10),('[1]Pricing Schedule'!$J$105),
IF(AND(I603=110000,R603&gt;1682,R603&lt;=1850.2,M603&gt;10),('[1]Pricing Schedule'!$J$113),
IF(AND(I603=110000,R603&gt;2018.4,R603&lt;=2186.6,M603&lt;=10),('[1]Pricing Schedule'!$J$105),
IF(AND(I603=110000,R603&gt;2018.4,R603&lt;=2186.6,M603&gt;10),('[1]Pricing Schedule'!$J$113),999999999)))))))))))))))))))))))))))))))))))))))</f>
        <v>4</v>
      </c>
      <c r="U603" s="40">
        <f t="shared" si="60"/>
        <v>216654.76190476189</v>
      </c>
      <c r="V603" s="41">
        <f t="shared" si="61"/>
        <v>4.6156382218803227</v>
      </c>
      <c r="Y603" s="23">
        <v>419</v>
      </c>
      <c r="Z603" s="23">
        <v>77</v>
      </c>
      <c r="AR603" s="35"/>
    </row>
    <row r="604" spans="1:44">
      <c r="A604" s="23">
        <v>604</v>
      </c>
      <c r="B604" s="23">
        <v>604</v>
      </c>
      <c r="C604" s="23" t="s">
        <v>1031</v>
      </c>
      <c r="D604" s="23" t="s">
        <v>149</v>
      </c>
      <c r="E604" s="23" t="s">
        <v>149</v>
      </c>
      <c r="F604" s="23" t="s">
        <v>658</v>
      </c>
      <c r="G604" s="23" t="s">
        <v>659</v>
      </c>
      <c r="H604" s="23" t="s">
        <v>113</v>
      </c>
      <c r="I604" s="13">
        <v>38000</v>
      </c>
      <c r="J604" s="23" t="s">
        <v>119</v>
      </c>
      <c r="K604" s="13">
        <v>38000</v>
      </c>
      <c r="L604" s="24">
        <v>4.8730000000000002</v>
      </c>
      <c r="M604" s="37">
        <f t="shared" si="56"/>
        <v>5</v>
      </c>
      <c r="N604" s="24">
        <v>0.35</v>
      </c>
      <c r="O604" s="13">
        <v>2</v>
      </c>
      <c r="P604" s="36">
        <f t="shared" si="57"/>
        <v>0.35</v>
      </c>
      <c r="Q604" s="38">
        <f t="shared" si="58"/>
        <v>4.2</v>
      </c>
      <c r="R604" s="37">
        <f t="shared" si="59"/>
        <v>4.2</v>
      </c>
      <c r="S604" s="39">
        <f>IF(AND(I604=38000,R604&lt;=4.5,M604&gt;8),'[1]Pricing Schedule'!$F$8+('[1]Pricing Schedule'!$F$9*M604),
IF(AND(I604=38000,R604&lt;=4.5,M604&lt;=8),'[1]Pricing Schedule'!$F$34+('[1]Pricing Schedule'!$F$36*M604),
IF(AND(I604=38000,R604&gt;4.5,R604&lt;=9,M604&gt;8),'[1]Pricing Schedule'!$F$17+('[1]Pricing Schedule'!$F$18*M604),
IF(AND(I604=38000,R604&gt;4.5,R604&lt;=9,M604&lt;=8),'[1]Pricing Schedule'!$F$34+('[1]Pricing Schedule'!$F$36*M604),
IF(AND(I604=38000,R604&gt;9,R604&lt;=12.8,M604&gt;8),'[1]Pricing Schedule'!$F$26+('[1]Pricing Schedule'!$F$27*M604),
IF(AND(I604=38000,R604&gt;9,R604&lt;=12.8,M604&lt;=8),'[1]Pricing Schedule'!$F$34+('[1]Pricing Schedule'!$F$36*M604),
IF(AND(I604=38000,R604&gt;12.8,R604&lt;=22.8),'[1]Pricing Schedule'!$F$34+('[1]Pricing Schedule'!$F$36*M604),
IF(AND(I604=38000,R604&gt;22.8,R604&lt;=30.2),'[1]Pricing Schedule'!$F$43+('[1]Pricing Schedule'!$F$45*M604),
IF(AND(I604=38000,R604&gt;30.2,R604&lt;=45.9),'[1]Pricing Schedule'!$F$52+('[1]Pricing Schedule'!$F$54*M604),
IF(AND(I604=38000,R604&gt;45.9,R604&lt;=123.4),'[1]Pricing Schedule'!$F$96+('[1]Pricing Schedule'!$F$97*M604),
IF(AND(I604=38000,R604&gt;123.4,R604&lt;=168.2,M604&lt;=10),'[1]Pricing Schedule'!$F$103+('[1]Pricing Schedule'!$F$105*M604),
IF(AND(I604=38000,R604&gt;123.4,R604&lt;=168.2,M604&gt;10),'[1]Pricing Schedule'!$F$111+('[1]Pricing Schedule'!$F$113*M604),
IF(AND(I604=38000,R604&gt;157.4,R604&lt;=336.4,M604&lt;=10),('[1]Pricing Schedule'!$F$103+('[1]Pricing Schedule'!$F$105*M604))*2,
IF(AND(I604=38000,R604&gt;157.4,R604&lt;=336.4,M604&gt;10),('[1]Pricing Schedule'!$F$111+('[1]Pricing Schedule'!$F$113*M604))*2,
IF(AND(I604=38000,R604&gt;314.8,R604&lt;=504.6,M604&lt;=10),('[1]Pricing Schedule'!$F$103+('[1]Pricing Schedule'!$F$105*M604))*3,
IF(AND(I604=38000,R604&gt;314.8,R604&lt;=504.6,M604&gt;10),('[1]Pricing Schedule'!$F$111+('[1]Pricing Schedule'!$F$113*M604))*3,
IF(AND(I604=38000,R604&gt;472.2,R604&lt;=672.8,M604&lt;=10),('[1]Pricing Schedule'!$F$103+('[1]Pricing Schedule'!$F$105*M604))*4,
IF(AND(I604=38000,R604&gt;472.2,R604&lt;=672.8,M604&gt;10),('[1]Pricing Schedule'!$F$111+('[1]Pricing Schedule'!$F$113*M604))*4,
IF(AND(I604=110000,R604&lt;=12.8,M604&gt;2),'[1]Pricing Schedule'!$F$62+('[1]Pricing Schedule'!$F$63*M604),
IF(AND(I604=110000,R604&lt;=12.8,M604&lt;=2),'[1]Pricing Schedule'!$F$96+('[1]Pricing Schedule'!$F$97*M604),
IF(AND(I604=110000,R604&gt;12.8,R604&lt;=22.8,M604&gt;3),'[1]Pricing Schedule'!$F$71+('[1]Pricing Schedule'!$F$72*M604),
IF(AND(I604=110000,R604&gt;12.8,R604&lt;=22.8,M604&lt;=3),'[1]Pricing Schedule'!$F$96+('[1]Pricing Schedule'!$F$97*M604),
IF(AND(I604=110000,R604&gt;22.8,R604&lt;=30.2),'[1]Pricing Schedule'!$F$80+('[1]Pricing Schedule'!$F$81*M604),
IF(AND(I604=110000,R604&gt;30.2,R604&lt;=45.9),'[1]Pricing Schedule'!$F$89+('[1]Pricing Schedule'!$F$90*M604),
IF(AND(I604=110000,R604&gt;45.9,R604&lt;=123.4),'[1]Pricing Schedule'!$F$96+('[1]Pricing Schedule'!$F$97*M604),
IF(AND(I604=110000,R604&gt;123.4,R604&lt;=168.2,M604&lt;=10),'[1]Pricing Schedule'!$F$103+('[1]Pricing Schedule'!$F$105*M604),
IF(AND(I604=110000,R604&gt;123.4,R604&lt;=168.2,M604&gt;10),'[1]Pricing Schedule'!$F$111+('[1]Pricing Schedule'!$F$113*M604),
IF(AND(I604=110000,R604&gt;168.2,R604&lt;=336.4,M604&lt;=10),('[1]Pricing Schedule'!$F$103+('[1]Pricing Schedule'!$F$105*M604))*2,
IF(AND(I604=110000,R604&gt;168.2,R604&lt;=336.4,M604&gt;10),('[1]Pricing Schedule'!$F$111+('[1]Pricing Schedule'!$F$113*M604))*2,
IF(AND(I604=110000,R604&gt;336.4,R604&lt;=504.6,M604&lt;=10),('[1]Pricing Schedule'!$F$103+('[1]Pricing Schedule'!$F$105*M604))*3,
IF(AND(I604=110000,R604&gt;336.4,R604&lt;=504.6,M604&gt;10),('[1]Pricing Schedule'!$F$111+('[1]Pricing Schedule'!$F$113*M604))*3,
IF(AND(I604=110000,R604&gt;504.6,R604&lt;=672.8,M604&lt;=10),('[1]Pricing Schedule'!$F$103+('[1]Pricing Schedule'!$F$105*M604))*4,
IF(AND(I604=110000,R604&gt;504.6,R604&lt;=672.8,M604&gt;10),('[1]Pricing Schedule'!$F$111+('[1]Pricing Schedule'!$F$113*M604))*4,
IF(AND(I604=110000,R604&gt;672.8,R604&lt;=841,M604&lt;=10),('[1]Pricing Schedule'!$F$103+('[1]Pricing Schedule'!$F$105*M604))*5,
IF(AND(I604=110000,R604&gt;672.8,R604&lt;=841,M604&gt;10),('[1]Pricing Schedule'!$F$111+('[1]Pricing Schedule'!$F$113*M604))*5,
IF(AND(I604=110000,R604&gt;672.8,R604&lt;=841,M604&lt;=10),('[1]Pricing Schedule'!$F$103+('[1]Pricing Schedule'!$F$105*M604))*5,
IF(AND(I604=110000,R604&gt;672.8,R604&lt;=841,M604&gt;10),('[1]Pricing Schedule'!$F$111+('[1]Pricing Schedule'!$F$113*M604))*5,
IF(AND(I604=110000,R604&gt;1345.6,R604&lt;=1513.8,M604&lt;=10),('[1]Pricing Schedule'!$F$103+('[1]Pricing Schedule'!$F$105*M604))*9,
IF(AND(I604=110000,R604&gt;1345.6,R604&lt;=1513.8,M604&gt;10),('[1]Pricing Schedule'!$F$111+('[1]Pricing Schedule'!$F$113*M604))*9,
9999999999)))))))))))))))))))))))))))))))))))))))</f>
        <v>699140</v>
      </c>
      <c r="T604" s="21">
        <f>IF(AND(I604=38000,R604&lt;=4.5,M604&gt;8),'[1]Pricing Schedule'!$J$9,
IF(AND(I604=38000,R604&lt;=4.5,M604&lt;=8),'[1]Pricing Schedule'!$J$36,
IF(AND(I604=38000,R604&gt;4.5,R604&lt;=9,M604&gt;8),'[1]Pricing Schedule'!$J$18,
IF(AND(I604=38000,R604&gt;4.5,R604&lt;=9,M604&lt;=8),'[1]Pricing Schedule'!$J$36,
IF(AND(I604=38000,R604&gt;9,R604&lt;=12.8,M604&gt;8),'[1]Pricing Schedule'!$J$27,
IF(AND(I604=38000,R604&gt;9,R604&lt;=12.8,M604&lt;=8),'[1]Pricing Schedule'!$J$36,
IF(AND(I604=38000,R604&gt;12.8,R604&lt;=22.8),'[1]Pricing Schedule'!$J$36,
IF(AND(I604=38000,R604&gt;22.8,R604&lt;=30.2),'[1]Pricing Schedule'!$J$45,
IF(AND(I604=38000,R604&gt;30.2,R604&lt;=45.9),'[1]Pricing Schedule'!$J$54,
IF(AND(I604=38000,R604&gt;45.9,R604&lt;=123.4),'[1]Pricing Schedule'!$J$97,
IF(AND(I604=38000,R604&gt;123.4,R604&lt;=168.2,M604&lt;=10),'[1]Pricing Schedule'!$J$105,
IF(AND(I604=38000,R604&gt;123.4,R604&lt;=168.2,M604&gt;10),'[1]Pricing Schedule'!$J$113,
IF(AND(I604=38000,R604&gt;168.2,R604&lt;=336.4,M604&lt;=10),('[1]Pricing Schedule'!$J$105),
IF(AND(I604=38000,R604&gt;168.2,R604&lt;=336.4,M604&gt;10),('[1]Pricing Schedule'!$J$113),
IF(AND(I604=38000,R604&gt;336.4,R604&lt;=504.6,M604&lt;=10),('[1]Pricing Schedule'!$J$105),
IF(AND(I604=38000,R604&gt;336.4,R604&lt;=504.6,M604&gt;10),('[1]Pricing Schedule'!$J$113),
IF(AND(I604=38000,R604&gt;504.6,R604&lt;=672.8,M604&lt;=10),('[1]Pricing Schedule'!$J$105),
IF(AND(I604=38000,R604&gt;504.6,R604&lt;=672.8,M604&gt;10),('[1]Pricing Schedule'!$J$113),
IF(AND(I604=110000,R604&lt;=12.8,M604&gt;2),'[1]Pricing Schedule'!$J$63,
IF(AND(I604=110000,R604&lt;=12.8,M604&lt;=2),'[1]Pricing Schedule'!$J$97,
IF(AND(I604=110000,R604&gt;12.8,R604&lt;=22.8,M604&gt;3),'[1]Pricing Schedule'!$J$72,
IF(AND(I604=110000,R604&gt;12.8,R604&lt;=22.8,M604&lt;=3),'[1]Pricing Schedule'!$J$97,
IF(AND(I604=110000,R604&gt;22.8,R604&lt;=30.2),'[1]Pricing Schedule'!$J$81,
IF(AND(I604=110000,R604&gt;30.2,R604&lt;=45.9),'[1]Pricing Schedule'!$J$90,
IF(AND(I604=110000,R604&gt;45.9,R604&lt;=123.4),'[1]Pricing Schedule'!$J$97,
IF(AND(I604=110000,R604&gt;123.4,R604&lt;=168.2,M604&lt;=10),'[1]Pricing Schedule'!$J$105,
IF(AND(I604=110000,R604&gt;123.4,R604&lt;=168.2,M604&gt;10),'[1]Pricing Schedule'!$J$113,
IF(AND(I604=110000,R604&gt;168.2,R604&lt;=336.2,M604&lt;=10),('[1]Pricing Schedule'!$J$105),
IF(AND(I604=110000,R604&gt;168.2,R604&lt;=336.2,M604&gt;10),('[1]Pricing Schedule'!$J$113),
IF(AND(I604=110000,R604&gt;336.4,R604&lt;=504.6,M604&lt;=10),('[1]Pricing Schedule'!$J$105),
IF(AND(I604=110000,R604&gt;336.4,R604&lt;=504.6,M604&gt;10),('[1]Pricing Schedule'!$J$113),
IF(AND(I604=110000,R604&gt;504.6,R604&lt;=672.8,M604&lt;=10),('[1]Pricing Schedule'!$J$105),
IF(AND(I604=110000,R604&gt;504.6,R604&lt;=672.8,M604&gt;10),('[1]Pricing Schedule'!$J$113),
IF(AND(I604=110000,R604&gt;672.8,R604&lt;=841,M604&lt;=10),('[1]Pricing Schedule'!$J$105),
IF(AND(I604=110000,R604&gt;672.8,R604&lt;=841,M604&gt;10),('[1]Pricing Schedule'!$J$113),
IF(AND(I604=110000,R604&gt;1682,R604&lt;=1850.2,M604&lt;=10),('[1]Pricing Schedule'!$J$105),
IF(AND(I604=110000,R604&gt;1682,R604&lt;=1850.2,M604&gt;10),('[1]Pricing Schedule'!$J$113),
IF(AND(I604=110000,R604&gt;2018.4,R604&lt;=2186.6,M604&lt;=10),('[1]Pricing Schedule'!$J$105),
IF(AND(I604=110000,R604&gt;2018.4,R604&lt;=2186.6,M604&gt;10),('[1]Pricing Schedule'!$J$113),999999999)))))))))))))))))))))))))))))))))))))))</f>
        <v>4</v>
      </c>
      <c r="U604" s="40">
        <f t="shared" si="60"/>
        <v>166461.90476190476</v>
      </c>
      <c r="V604" s="41">
        <f t="shared" si="61"/>
        <v>6.0073804960379897</v>
      </c>
      <c r="Y604" s="23">
        <v>347</v>
      </c>
      <c r="Z604" s="23">
        <v>161</v>
      </c>
      <c r="AR604" s="35"/>
    </row>
    <row r="605" spans="1:44">
      <c r="A605" s="23">
        <v>605</v>
      </c>
      <c r="B605" s="23">
        <v>605</v>
      </c>
      <c r="C605" s="23" t="s">
        <v>1032</v>
      </c>
      <c r="D605" s="23" t="s">
        <v>149</v>
      </c>
      <c r="E605" s="23" t="s">
        <v>149</v>
      </c>
      <c r="F605" s="23" t="s">
        <v>658</v>
      </c>
      <c r="G605" s="23" t="s">
        <v>659</v>
      </c>
      <c r="H605" s="23" t="s">
        <v>113</v>
      </c>
      <c r="I605" s="13">
        <v>38000</v>
      </c>
      <c r="J605" s="23" t="s">
        <v>119</v>
      </c>
      <c r="K605" s="13">
        <v>38000</v>
      </c>
      <c r="L605" s="24">
        <v>2.2629999999999999</v>
      </c>
      <c r="M605" s="37">
        <f t="shared" si="56"/>
        <v>3</v>
      </c>
      <c r="N605" s="24">
        <v>0.247</v>
      </c>
      <c r="O605" s="13">
        <v>2</v>
      </c>
      <c r="P605" s="36">
        <f t="shared" si="57"/>
        <v>0.247</v>
      </c>
      <c r="Q605" s="38">
        <f t="shared" si="58"/>
        <v>4.2</v>
      </c>
      <c r="R605" s="37">
        <f t="shared" si="59"/>
        <v>4.2</v>
      </c>
      <c r="S605" s="39">
        <f>IF(AND(I605=38000,R605&lt;=4.5,M605&gt;8),'[1]Pricing Schedule'!$F$8+('[1]Pricing Schedule'!$F$9*M605),
IF(AND(I605=38000,R605&lt;=4.5,M605&lt;=8),'[1]Pricing Schedule'!$F$34+('[1]Pricing Schedule'!$F$36*M605),
IF(AND(I605=38000,R605&gt;4.5,R605&lt;=9,M605&gt;8),'[1]Pricing Schedule'!$F$17+('[1]Pricing Schedule'!$F$18*M605),
IF(AND(I605=38000,R605&gt;4.5,R605&lt;=9,M605&lt;=8),'[1]Pricing Schedule'!$F$34+('[1]Pricing Schedule'!$F$36*M605),
IF(AND(I605=38000,R605&gt;9,R605&lt;=12.8,M605&gt;8),'[1]Pricing Schedule'!$F$26+('[1]Pricing Schedule'!$F$27*M605),
IF(AND(I605=38000,R605&gt;9,R605&lt;=12.8,M605&lt;=8),'[1]Pricing Schedule'!$F$34+('[1]Pricing Schedule'!$F$36*M605),
IF(AND(I605=38000,R605&gt;12.8,R605&lt;=22.8),'[1]Pricing Schedule'!$F$34+('[1]Pricing Schedule'!$F$36*M605),
IF(AND(I605=38000,R605&gt;22.8,R605&lt;=30.2),'[1]Pricing Schedule'!$F$43+('[1]Pricing Schedule'!$F$45*M605),
IF(AND(I605=38000,R605&gt;30.2,R605&lt;=45.9),'[1]Pricing Schedule'!$F$52+('[1]Pricing Schedule'!$F$54*M605),
IF(AND(I605=38000,R605&gt;45.9,R605&lt;=123.4),'[1]Pricing Schedule'!$F$96+('[1]Pricing Schedule'!$F$97*M605),
IF(AND(I605=38000,R605&gt;123.4,R605&lt;=168.2,M605&lt;=10),'[1]Pricing Schedule'!$F$103+('[1]Pricing Schedule'!$F$105*M605),
IF(AND(I605=38000,R605&gt;123.4,R605&lt;=168.2,M605&gt;10),'[1]Pricing Schedule'!$F$111+('[1]Pricing Schedule'!$F$113*M605),
IF(AND(I605=38000,R605&gt;157.4,R605&lt;=336.4,M605&lt;=10),('[1]Pricing Schedule'!$F$103+('[1]Pricing Schedule'!$F$105*M605))*2,
IF(AND(I605=38000,R605&gt;157.4,R605&lt;=336.4,M605&gt;10),('[1]Pricing Schedule'!$F$111+('[1]Pricing Schedule'!$F$113*M605))*2,
IF(AND(I605=38000,R605&gt;314.8,R605&lt;=504.6,M605&lt;=10),('[1]Pricing Schedule'!$F$103+('[1]Pricing Schedule'!$F$105*M605))*3,
IF(AND(I605=38000,R605&gt;314.8,R605&lt;=504.6,M605&gt;10),('[1]Pricing Schedule'!$F$111+('[1]Pricing Schedule'!$F$113*M605))*3,
IF(AND(I605=38000,R605&gt;472.2,R605&lt;=672.8,M605&lt;=10),('[1]Pricing Schedule'!$F$103+('[1]Pricing Schedule'!$F$105*M605))*4,
IF(AND(I605=38000,R605&gt;472.2,R605&lt;=672.8,M605&gt;10),('[1]Pricing Schedule'!$F$111+('[1]Pricing Schedule'!$F$113*M605))*4,
IF(AND(I605=110000,R605&lt;=12.8,M605&gt;2),'[1]Pricing Schedule'!$F$62+('[1]Pricing Schedule'!$F$63*M605),
IF(AND(I605=110000,R605&lt;=12.8,M605&lt;=2),'[1]Pricing Schedule'!$F$96+('[1]Pricing Schedule'!$F$97*M605),
IF(AND(I605=110000,R605&gt;12.8,R605&lt;=22.8,M605&gt;3),'[1]Pricing Schedule'!$F$71+('[1]Pricing Schedule'!$F$72*M605),
IF(AND(I605=110000,R605&gt;12.8,R605&lt;=22.8,M605&lt;=3),'[1]Pricing Schedule'!$F$96+('[1]Pricing Schedule'!$F$97*M605),
IF(AND(I605=110000,R605&gt;22.8,R605&lt;=30.2),'[1]Pricing Schedule'!$F$80+('[1]Pricing Schedule'!$F$81*M605),
IF(AND(I605=110000,R605&gt;30.2,R605&lt;=45.9),'[1]Pricing Schedule'!$F$89+('[1]Pricing Schedule'!$F$90*M605),
IF(AND(I605=110000,R605&gt;45.9,R605&lt;=123.4),'[1]Pricing Schedule'!$F$96+('[1]Pricing Schedule'!$F$97*M605),
IF(AND(I605=110000,R605&gt;123.4,R605&lt;=168.2,M605&lt;=10),'[1]Pricing Schedule'!$F$103+('[1]Pricing Schedule'!$F$105*M605),
IF(AND(I605=110000,R605&gt;123.4,R605&lt;=168.2,M605&gt;10),'[1]Pricing Schedule'!$F$111+('[1]Pricing Schedule'!$F$113*M605),
IF(AND(I605=110000,R605&gt;168.2,R605&lt;=336.4,M605&lt;=10),('[1]Pricing Schedule'!$F$103+('[1]Pricing Schedule'!$F$105*M605))*2,
IF(AND(I605=110000,R605&gt;168.2,R605&lt;=336.4,M605&gt;10),('[1]Pricing Schedule'!$F$111+('[1]Pricing Schedule'!$F$113*M605))*2,
IF(AND(I605=110000,R605&gt;336.4,R605&lt;=504.6,M605&lt;=10),('[1]Pricing Schedule'!$F$103+('[1]Pricing Schedule'!$F$105*M605))*3,
IF(AND(I605=110000,R605&gt;336.4,R605&lt;=504.6,M605&gt;10),('[1]Pricing Schedule'!$F$111+('[1]Pricing Schedule'!$F$113*M605))*3,
IF(AND(I605=110000,R605&gt;504.6,R605&lt;=672.8,M605&lt;=10),('[1]Pricing Schedule'!$F$103+('[1]Pricing Schedule'!$F$105*M605))*4,
IF(AND(I605=110000,R605&gt;504.6,R605&lt;=672.8,M605&gt;10),('[1]Pricing Schedule'!$F$111+('[1]Pricing Schedule'!$F$113*M605))*4,
IF(AND(I605=110000,R605&gt;672.8,R605&lt;=841,M605&lt;=10),('[1]Pricing Schedule'!$F$103+('[1]Pricing Schedule'!$F$105*M605))*5,
IF(AND(I605=110000,R605&gt;672.8,R605&lt;=841,M605&gt;10),('[1]Pricing Schedule'!$F$111+('[1]Pricing Schedule'!$F$113*M605))*5,
IF(AND(I605=110000,R605&gt;672.8,R605&lt;=841,M605&lt;=10),('[1]Pricing Schedule'!$F$103+('[1]Pricing Schedule'!$F$105*M605))*5,
IF(AND(I605=110000,R605&gt;672.8,R605&lt;=841,M605&gt;10),('[1]Pricing Schedule'!$F$111+('[1]Pricing Schedule'!$F$113*M605))*5,
IF(AND(I605=110000,R605&gt;1345.6,R605&lt;=1513.8,M605&lt;=10),('[1]Pricing Schedule'!$F$103+('[1]Pricing Schedule'!$F$105*M605))*9,
IF(AND(I605=110000,R605&gt;1345.6,R605&lt;=1513.8,M605&gt;10),('[1]Pricing Schedule'!$F$111+('[1]Pricing Schedule'!$F$113*M605))*9,
9999999999)))))))))))))))))))))))))))))))))))))))</f>
        <v>558600</v>
      </c>
      <c r="T605" s="21">
        <f>IF(AND(I605=38000,R605&lt;=4.5,M605&gt;8),'[1]Pricing Schedule'!$J$9,
IF(AND(I605=38000,R605&lt;=4.5,M605&lt;=8),'[1]Pricing Schedule'!$J$36,
IF(AND(I605=38000,R605&gt;4.5,R605&lt;=9,M605&gt;8),'[1]Pricing Schedule'!$J$18,
IF(AND(I605=38000,R605&gt;4.5,R605&lt;=9,M605&lt;=8),'[1]Pricing Schedule'!$J$36,
IF(AND(I605=38000,R605&gt;9,R605&lt;=12.8,M605&gt;8),'[1]Pricing Schedule'!$J$27,
IF(AND(I605=38000,R605&gt;9,R605&lt;=12.8,M605&lt;=8),'[1]Pricing Schedule'!$J$36,
IF(AND(I605=38000,R605&gt;12.8,R605&lt;=22.8),'[1]Pricing Schedule'!$J$36,
IF(AND(I605=38000,R605&gt;22.8,R605&lt;=30.2),'[1]Pricing Schedule'!$J$45,
IF(AND(I605=38000,R605&gt;30.2,R605&lt;=45.9),'[1]Pricing Schedule'!$J$54,
IF(AND(I605=38000,R605&gt;45.9,R605&lt;=123.4),'[1]Pricing Schedule'!$J$97,
IF(AND(I605=38000,R605&gt;123.4,R605&lt;=168.2,M605&lt;=10),'[1]Pricing Schedule'!$J$105,
IF(AND(I605=38000,R605&gt;123.4,R605&lt;=168.2,M605&gt;10),'[1]Pricing Schedule'!$J$113,
IF(AND(I605=38000,R605&gt;168.2,R605&lt;=336.4,M605&lt;=10),('[1]Pricing Schedule'!$J$105),
IF(AND(I605=38000,R605&gt;168.2,R605&lt;=336.4,M605&gt;10),('[1]Pricing Schedule'!$J$113),
IF(AND(I605=38000,R605&gt;336.4,R605&lt;=504.6,M605&lt;=10),('[1]Pricing Schedule'!$J$105),
IF(AND(I605=38000,R605&gt;336.4,R605&lt;=504.6,M605&gt;10),('[1]Pricing Schedule'!$J$113),
IF(AND(I605=38000,R605&gt;504.6,R605&lt;=672.8,M605&lt;=10),('[1]Pricing Schedule'!$J$105),
IF(AND(I605=38000,R605&gt;504.6,R605&lt;=672.8,M605&gt;10),('[1]Pricing Schedule'!$J$113),
IF(AND(I605=110000,R605&lt;=12.8,M605&gt;2),'[1]Pricing Schedule'!$J$63,
IF(AND(I605=110000,R605&lt;=12.8,M605&lt;=2),'[1]Pricing Schedule'!$J$97,
IF(AND(I605=110000,R605&gt;12.8,R605&lt;=22.8,M605&gt;3),'[1]Pricing Schedule'!$J$72,
IF(AND(I605=110000,R605&gt;12.8,R605&lt;=22.8,M605&lt;=3),'[1]Pricing Schedule'!$J$97,
IF(AND(I605=110000,R605&gt;22.8,R605&lt;=30.2),'[1]Pricing Schedule'!$J$81,
IF(AND(I605=110000,R605&gt;30.2,R605&lt;=45.9),'[1]Pricing Schedule'!$J$90,
IF(AND(I605=110000,R605&gt;45.9,R605&lt;=123.4),'[1]Pricing Schedule'!$J$97,
IF(AND(I605=110000,R605&gt;123.4,R605&lt;=168.2,M605&lt;=10),'[1]Pricing Schedule'!$J$105,
IF(AND(I605=110000,R605&gt;123.4,R605&lt;=168.2,M605&gt;10),'[1]Pricing Schedule'!$J$113,
IF(AND(I605=110000,R605&gt;168.2,R605&lt;=336.2,M605&lt;=10),('[1]Pricing Schedule'!$J$105),
IF(AND(I605=110000,R605&gt;168.2,R605&lt;=336.2,M605&gt;10),('[1]Pricing Schedule'!$J$113),
IF(AND(I605=110000,R605&gt;336.4,R605&lt;=504.6,M605&lt;=10),('[1]Pricing Schedule'!$J$105),
IF(AND(I605=110000,R605&gt;336.4,R605&lt;=504.6,M605&gt;10),('[1]Pricing Schedule'!$J$113),
IF(AND(I605=110000,R605&gt;504.6,R605&lt;=672.8,M605&lt;=10),('[1]Pricing Schedule'!$J$105),
IF(AND(I605=110000,R605&gt;504.6,R605&lt;=672.8,M605&gt;10),('[1]Pricing Schedule'!$J$113),
IF(AND(I605=110000,R605&gt;672.8,R605&lt;=841,M605&lt;=10),('[1]Pricing Schedule'!$J$105),
IF(AND(I605=110000,R605&gt;672.8,R605&lt;=841,M605&gt;10),('[1]Pricing Schedule'!$J$113),
IF(AND(I605=110000,R605&gt;1682,R605&lt;=1850.2,M605&lt;=10),('[1]Pricing Schedule'!$J$105),
IF(AND(I605=110000,R605&gt;1682,R605&lt;=1850.2,M605&gt;10),('[1]Pricing Schedule'!$J$113),
IF(AND(I605=110000,R605&gt;2018.4,R605&lt;=2186.6,M605&lt;=10),('[1]Pricing Schedule'!$J$105),
IF(AND(I605=110000,R605&gt;2018.4,R605&lt;=2186.6,M605&gt;10),('[1]Pricing Schedule'!$J$113),999999999)))))))))))))))))))))))))))))))))))))))</f>
        <v>4</v>
      </c>
      <c r="U605" s="40">
        <f t="shared" si="60"/>
        <v>133000</v>
      </c>
      <c r="V605" s="41">
        <f t="shared" si="61"/>
        <v>7.518796992481203</v>
      </c>
      <c r="Y605" s="23">
        <v>141</v>
      </c>
      <c r="Z605" s="23">
        <v>161</v>
      </c>
      <c r="AR605" s="35"/>
    </row>
    <row r="606" spans="1:44">
      <c r="A606" s="23">
        <v>606</v>
      </c>
      <c r="B606" s="23">
        <v>606</v>
      </c>
      <c r="C606" s="23" t="s">
        <v>1033</v>
      </c>
      <c r="D606" s="23" t="s">
        <v>149</v>
      </c>
      <c r="E606" s="23" t="s">
        <v>149</v>
      </c>
      <c r="F606" s="23" t="s">
        <v>658</v>
      </c>
      <c r="G606" s="23" t="s">
        <v>659</v>
      </c>
      <c r="H606" s="23" t="s">
        <v>113</v>
      </c>
      <c r="I606" s="13">
        <v>38000</v>
      </c>
      <c r="J606" s="23" t="s">
        <v>119</v>
      </c>
      <c r="K606" s="13">
        <v>38000</v>
      </c>
      <c r="L606" s="24">
        <v>3.5720000000000001</v>
      </c>
      <c r="M606" s="37">
        <f t="shared" si="56"/>
        <v>4</v>
      </c>
      <c r="N606" s="24">
        <v>0.13600000000000001</v>
      </c>
      <c r="O606" s="13">
        <v>2</v>
      </c>
      <c r="P606" s="36">
        <f t="shared" si="57"/>
        <v>0.13600000000000001</v>
      </c>
      <c r="Q606" s="38">
        <f t="shared" si="58"/>
        <v>4.2</v>
      </c>
      <c r="R606" s="37">
        <f t="shared" si="59"/>
        <v>4.2</v>
      </c>
      <c r="S606" s="39">
        <f>IF(AND(I606=38000,R606&lt;=4.5,M606&gt;8),'[1]Pricing Schedule'!$F$8+('[1]Pricing Schedule'!$F$9*M606),
IF(AND(I606=38000,R606&lt;=4.5,M606&lt;=8),'[1]Pricing Schedule'!$F$34+('[1]Pricing Schedule'!$F$36*M606),
IF(AND(I606=38000,R606&gt;4.5,R606&lt;=9,M606&gt;8),'[1]Pricing Schedule'!$F$17+('[1]Pricing Schedule'!$F$18*M606),
IF(AND(I606=38000,R606&gt;4.5,R606&lt;=9,M606&lt;=8),'[1]Pricing Schedule'!$F$34+('[1]Pricing Schedule'!$F$36*M606),
IF(AND(I606=38000,R606&gt;9,R606&lt;=12.8,M606&gt;8),'[1]Pricing Schedule'!$F$26+('[1]Pricing Schedule'!$F$27*M606),
IF(AND(I606=38000,R606&gt;9,R606&lt;=12.8,M606&lt;=8),'[1]Pricing Schedule'!$F$34+('[1]Pricing Schedule'!$F$36*M606),
IF(AND(I606=38000,R606&gt;12.8,R606&lt;=22.8),'[1]Pricing Schedule'!$F$34+('[1]Pricing Schedule'!$F$36*M606),
IF(AND(I606=38000,R606&gt;22.8,R606&lt;=30.2),'[1]Pricing Schedule'!$F$43+('[1]Pricing Schedule'!$F$45*M606),
IF(AND(I606=38000,R606&gt;30.2,R606&lt;=45.9),'[1]Pricing Schedule'!$F$52+('[1]Pricing Schedule'!$F$54*M606),
IF(AND(I606=38000,R606&gt;45.9,R606&lt;=123.4),'[1]Pricing Schedule'!$F$96+('[1]Pricing Schedule'!$F$97*M606),
IF(AND(I606=38000,R606&gt;123.4,R606&lt;=168.2,M606&lt;=10),'[1]Pricing Schedule'!$F$103+('[1]Pricing Schedule'!$F$105*M606),
IF(AND(I606=38000,R606&gt;123.4,R606&lt;=168.2,M606&gt;10),'[1]Pricing Schedule'!$F$111+('[1]Pricing Schedule'!$F$113*M606),
IF(AND(I606=38000,R606&gt;157.4,R606&lt;=336.4,M606&lt;=10),('[1]Pricing Schedule'!$F$103+('[1]Pricing Schedule'!$F$105*M606))*2,
IF(AND(I606=38000,R606&gt;157.4,R606&lt;=336.4,M606&gt;10),('[1]Pricing Schedule'!$F$111+('[1]Pricing Schedule'!$F$113*M606))*2,
IF(AND(I606=38000,R606&gt;314.8,R606&lt;=504.6,M606&lt;=10),('[1]Pricing Schedule'!$F$103+('[1]Pricing Schedule'!$F$105*M606))*3,
IF(AND(I606=38000,R606&gt;314.8,R606&lt;=504.6,M606&gt;10),('[1]Pricing Schedule'!$F$111+('[1]Pricing Schedule'!$F$113*M606))*3,
IF(AND(I606=38000,R606&gt;472.2,R606&lt;=672.8,M606&lt;=10),('[1]Pricing Schedule'!$F$103+('[1]Pricing Schedule'!$F$105*M606))*4,
IF(AND(I606=38000,R606&gt;472.2,R606&lt;=672.8,M606&gt;10),('[1]Pricing Schedule'!$F$111+('[1]Pricing Schedule'!$F$113*M606))*4,
IF(AND(I606=110000,R606&lt;=12.8,M606&gt;2),'[1]Pricing Schedule'!$F$62+('[1]Pricing Schedule'!$F$63*M606),
IF(AND(I606=110000,R606&lt;=12.8,M606&lt;=2),'[1]Pricing Schedule'!$F$96+('[1]Pricing Schedule'!$F$97*M606),
IF(AND(I606=110000,R606&gt;12.8,R606&lt;=22.8,M606&gt;3),'[1]Pricing Schedule'!$F$71+('[1]Pricing Schedule'!$F$72*M606),
IF(AND(I606=110000,R606&gt;12.8,R606&lt;=22.8,M606&lt;=3),'[1]Pricing Schedule'!$F$96+('[1]Pricing Schedule'!$F$97*M606),
IF(AND(I606=110000,R606&gt;22.8,R606&lt;=30.2),'[1]Pricing Schedule'!$F$80+('[1]Pricing Schedule'!$F$81*M606),
IF(AND(I606=110000,R606&gt;30.2,R606&lt;=45.9),'[1]Pricing Schedule'!$F$89+('[1]Pricing Schedule'!$F$90*M606),
IF(AND(I606=110000,R606&gt;45.9,R606&lt;=123.4),'[1]Pricing Schedule'!$F$96+('[1]Pricing Schedule'!$F$97*M606),
IF(AND(I606=110000,R606&gt;123.4,R606&lt;=168.2,M606&lt;=10),'[1]Pricing Schedule'!$F$103+('[1]Pricing Schedule'!$F$105*M606),
IF(AND(I606=110000,R606&gt;123.4,R606&lt;=168.2,M606&gt;10),'[1]Pricing Schedule'!$F$111+('[1]Pricing Schedule'!$F$113*M606),
IF(AND(I606=110000,R606&gt;168.2,R606&lt;=336.4,M606&lt;=10),('[1]Pricing Schedule'!$F$103+('[1]Pricing Schedule'!$F$105*M606))*2,
IF(AND(I606=110000,R606&gt;168.2,R606&lt;=336.4,M606&gt;10),('[1]Pricing Schedule'!$F$111+('[1]Pricing Schedule'!$F$113*M606))*2,
IF(AND(I606=110000,R606&gt;336.4,R606&lt;=504.6,M606&lt;=10),('[1]Pricing Schedule'!$F$103+('[1]Pricing Schedule'!$F$105*M606))*3,
IF(AND(I606=110000,R606&gt;336.4,R606&lt;=504.6,M606&gt;10),('[1]Pricing Schedule'!$F$111+('[1]Pricing Schedule'!$F$113*M606))*3,
IF(AND(I606=110000,R606&gt;504.6,R606&lt;=672.8,M606&lt;=10),('[1]Pricing Schedule'!$F$103+('[1]Pricing Schedule'!$F$105*M606))*4,
IF(AND(I606=110000,R606&gt;504.6,R606&lt;=672.8,M606&gt;10),('[1]Pricing Schedule'!$F$111+('[1]Pricing Schedule'!$F$113*M606))*4,
IF(AND(I606=110000,R606&gt;672.8,R606&lt;=841,M606&lt;=10),('[1]Pricing Schedule'!$F$103+('[1]Pricing Schedule'!$F$105*M606))*5,
IF(AND(I606=110000,R606&gt;672.8,R606&lt;=841,M606&gt;10),('[1]Pricing Schedule'!$F$111+('[1]Pricing Schedule'!$F$113*M606))*5,
IF(AND(I606=110000,R606&gt;672.8,R606&lt;=841,M606&lt;=10),('[1]Pricing Schedule'!$F$103+('[1]Pricing Schedule'!$F$105*M606))*5,
IF(AND(I606=110000,R606&gt;672.8,R606&lt;=841,M606&gt;10),('[1]Pricing Schedule'!$F$111+('[1]Pricing Schedule'!$F$113*M606))*5,
IF(AND(I606=110000,R606&gt;1345.6,R606&lt;=1513.8,M606&lt;=10),('[1]Pricing Schedule'!$F$103+('[1]Pricing Schedule'!$F$105*M606))*9,
IF(AND(I606=110000,R606&gt;1345.6,R606&lt;=1513.8,M606&gt;10),('[1]Pricing Schedule'!$F$111+('[1]Pricing Schedule'!$F$113*M606))*9,
9999999999)))))))))))))))))))))))))))))))))))))))</f>
        <v>628870</v>
      </c>
      <c r="T606" s="21">
        <f>IF(AND(I606=38000,R606&lt;=4.5,M606&gt;8),'[1]Pricing Schedule'!$J$9,
IF(AND(I606=38000,R606&lt;=4.5,M606&lt;=8),'[1]Pricing Schedule'!$J$36,
IF(AND(I606=38000,R606&gt;4.5,R606&lt;=9,M606&gt;8),'[1]Pricing Schedule'!$J$18,
IF(AND(I606=38000,R606&gt;4.5,R606&lt;=9,M606&lt;=8),'[1]Pricing Schedule'!$J$36,
IF(AND(I606=38000,R606&gt;9,R606&lt;=12.8,M606&gt;8),'[1]Pricing Schedule'!$J$27,
IF(AND(I606=38000,R606&gt;9,R606&lt;=12.8,M606&lt;=8),'[1]Pricing Schedule'!$J$36,
IF(AND(I606=38000,R606&gt;12.8,R606&lt;=22.8),'[1]Pricing Schedule'!$J$36,
IF(AND(I606=38000,R606&gt;22.8,R606&lt;=30.2),'[1]Pricing Schedule'!$J$45,
IF(AND(I606=38000,R606&gt;30.2,R606&lt;=45.9),'[1]Pricing Schedule'!$J$54,
IF(AND(I606=38000,R606&gt;45.9,R606&lt;=123.4),'[1]Pricing Schedule'!$J$97,
IF(AND(I606=38000,R606&gt;123.4,R606&lt;=168.2,M606&lt;=10),'[1]Pricing Schedule'!$J$105,
IF(AND(I606=38000,R606&gt;123.4,R606&lt;=168.2,M606&gt;10),'[1]Pricing Schedule'!$J$113,
IF(AND(I606=38000,R606&gt;168.2,R606&lt;=336.4,M606&lt;=10),('[1]Pricing Schedule'!$J$105),
IF(AND(I606=38000,R606&gt;168.2,R606&lt;=336.4,M606&gt;10),('[1]Pricing Schedule'!$J$113),
IF(AND(I606=38000,R606&gt;336.4,R606&lt;=504.6,M606&lt;=10),('[1]Pricing Schedule'!$J$105),
IF(AND(I606=38000,R606&gt;336.4,R606&lt;=504.6,M606&gt;10),('[1]Pricing Schedule'!$J$113),
IF(AND(I606=38000,R606&gt;504.6,R606&lt;=672.8,M606&lt;=10),('[1]Pricing Schedule'!$J$105),
IF(AND(I606=38000,R606&gt;504.6,R606&lt;=672.8,M606&gt;10),('[1]Pricing Schedule'!$J$113),
IF(AND(I606=110000,R606&lt;=12.8,M606&gt;2),'[1]Pricing Schedule'!$J$63,
IF(AND(I606=110000,R606&lt;=12.8,M606&lt;=2),'[1]Pricing Schedule'!$J$97,
IF(AND(I606=110000,R606&gt;12.8,R606&lt;=22.8,M606&gt;3),'[1]Pricing Schedule'!$J$72,
IF(AND(I606=110000,R606&gt;12.8,R606&lt;=22.8,M606&lt;=3),'[1]Pricing Schedule'!$J$97,
IF(AND(I606=110000,R606&gt;22.8,R606&lt;=30.2),'[1]Pricing Schedule'!$J$81,
IF(AND(I606=110000,R606&gt;30.2,R606&lt;=45.9),'[1]Pricing Schedule'!$J$90,
IF(AND(I606=110000,R606&gt;45.9,R606&lt;=123.4),'[1]Pricing Schedule'!$J$97,
IF(AND(I606=110000,R606&gt;123.4,R606&lt;=168.2,M606&lt;=10),'[1]Pricing Schedule'!$J$105,
IF(AND(I606=110000,R606&gt;123.4,R606&lt;=168.2,M606&gt;10),'[1]Pricing Schedule'!$J$113,
IF(AND(I606=110000,R606&gt;168.2,R606&lt;=336.2,M606&lt;=10),('[1]Pricing Schedule'!$J$105),
IF(AND(I606=110000,R606&gt;168.2,R606&lt;=336.2,M606&gt;10),('[1]Pricing Schedule'!$J$113),
IF(AND(I606=110000,R606&gt;336.4,R606&lt;=504.6,M606&lt;=10),('[1]Pricing Schedule'!$J$105),
IF(AND(I606=110000,R606&gt;336.4,R606&lt;=504.6,M606&gt;10),('[1]Pricing Schedule'!$J$113),
IF(AND(I606=110000,R606&gt;504.6,R606&lt;=672.8,M606&lt;=10),('[1]Pricing Schedule'!$J$105),
IF(AND(I606=110000,R606&gt;504.6,R606&lt;=672.8,M606&gt;10),('[1]Pricing Schedule'!$J$113),
IF(AND(I606=110000,R606&gt;672.8,R606&lt;=841,M606&lt;=10),('[1]Pricing Schedule'!$J$105),
IF(AND(I606=110000,R606&gt;672.8,R606&lt;=841,M606&gt;10),('[1]Pricing Schedule'!$J$113),
IF(AND(I606=110000,R606&gt;1682,R606&lt;=1850.2,M606&lt;=10),('[1]Pricing Schedule'!$J$105),
IF(AND(I606=110000,R606&gt;1682,R606&lt;=1850.2,M606&gt;10),('[1]Pricing Schedule'!$J$113),
IF(AND(I606=110000,R606&gt;2018.4,R606&lt;=2186.6,M606&lt;=10),('[1]Pricing Schedule'!$J$105),
IF(AND(I606=110000,R606&gt;2018.4,R606&lt;=2186.6,M606&gt;10),('[1]Pricing Schedule'!$J$113),999999999)))))))))))))))))))))))))))))))))))))))</f>
        <v>4</v>
      </c>
      <c r="U606" s="40">
        <f t="shared" si="60"/>
        <v>149730.95238095237</v>
      </c>
      <c r="V606" s="41">
        <f t="shared" si="61"/>
        <v>6.6786458250512828</v>
      </c>
      <c r="Y606" s="23">
        <v>250</v>
      </c>
      <c r="Z606" s="23">
        <v>161</v>
      </c>
      <c r="AR606" s="35"/>
    </row>
    <row r="607" spans="1:44">
      <c r="A607" s="23">
        <v>607</v>
      </c>
      <c r="B607" s="23">
        <v>607</v>
      </c>
      <c r="C607" s="23" t="s">
        <v>1034</v>
      </c>
      <c r="D607" s="23" t="s">
        <v>149</v>
      </c>
      <c r="E607" s="23" t="s">
        <v>149</v>
      </c>
      <c r="F607" s="23" t="s">
        <v>658</v>
      </c>
      <c r="G607" s="23" t="s">
        <v>659</v>
      </c>
      <c r="H607" s="23" t="s">
        <v>113</v>
      </c>
      <c r="I607" s="13">
        <v>38000</v>
      </c>
      <c r="J607" s="23" t="s">
        <v>119</v>
      </c>
      <c r="K607" s="13">
        <v>38000</v>
      </c>
      <c r="L607" s="24">
        <v>6.4960000000000004</v>
      </c>
      <c r="M607" s="37">
        <f t="shared" si="56"/>
        <v>7</v>
      </c>
      <c r="N607" s="24">
        <v>0.311</v>
      </c>
      <c r="O607" s="13">
        <v>2</v>
      </c>
      <c r="P607" s="36">
        <f t="shared" si="57"/>
        <v>0.311</v>
      </c>
      <c r="Q607" s="38">
        <f t="shared" si="58"/>
        <v>4.2</v>
      </c>
      <c r="R607" s="37">
        <f t="shared" si="59"/>
        <v>4.2</v>
      </c>
      <c r="S607" s="39">
        <f>IF(AND(I607=38000,R607&lt;=4.5,M607&gt;8),'[1]Pricing Schedule'!$F$8+('[1]Pricing Schedule'!$F$9*M607),
IF(AND(I607=38000,R607&lt;=4.5,M607&lt;=8),'[1]Pricing Schedule'!$F$34+('[1]Pricing Schedule'!$F$36*M607),
IF(AND(I607=38000,R607&gt;4.5,R607&lt;=9,M607&gt;8),'[1]Pricing Schedule'!$F$17+('[1]Pricing Schedule'!$F$18*M607),
IF(AND(I607=38000,R607&gt;4.5,R607&lt;=9,M607&lt;=8),'[1]Pricing Schedule'!$F$34+('[1]Pricing Schedule'!$F$36*M607),
IF(AND(I607=38000,R607&gt;9,R607&lt;=12.8,M607&gt;8),'[1]Pricing Schedule'!$F$26+('[1]Pricing Schedule'!$F$27*M607),
IF(AND(I607=38000,R607&gt;9,R607&lt;=12.8,M607&lt;=8),'[1]Pricing Schedule'!$F$34+('[1]Pricing Schedule'!$F$36*M607),
IF(AND(I607=38000,R607&gt;12.8,R607&lt;=22.8),'[1]Pricing Schedule'!$F$34+('[1]Pricing Schedule'!$F$36*M607),
IF(AND(I607=38000,R607&gt;22.8,R607&lt;=30.2),'[1]Pricing Schedule'!$F$43+('[1]Pricing Schedule'!$F$45*M607),
IF(AND(I607=38000,R607&gt;30.2,R607&lt;=45.9),'[1]Pricing Schedule'!$F$52+('[1]Pricing Schedule'!$F$54*M607),
IF(AND(I607=38000,R607&gt;45.9,R607&lt;=123.4),'[1]Pricing Schedule'!$F$96+('[1]Pricing Schedule'!$F$97*M607),
IF(AND(I607=38000,R607&gt;123.4,R607&lt;=168.2,M607&lt;=10),'[1]Pricing Schedule'!$F$103+('[1]Pricing Schedule'!$F$105*M607),
IF(AND(I607=38000,R607&gt;123.4,R607&lt;=168.2,M607&gt;10),'[1]Pricing Schedule'!$F$111+('[1]Pricing Schedule'!$F$113*M607),
IF(AND(I607=38000,R607&gt;157.4,R607&lt;=336.4,M607&lt;=10),('[1]Pricing Schedule'!$F$103+('[1]Pricing Schedule'!$F$105*M607))*2,
IF(AND(I607=38000,R607&gt;157.4,R607&lt;=336.4,M607&gt;10),('[1]Pricing Schedule'!$F$111+('[1]Pricing Schedule'!$F$113*M607))*2,
IF(AND(I607=38000,R607&gt;314.8,R607&lt;=504.6,M607&lt;=10),('[1]Pricing Schedule'!$F$103+('[1]Pricing Schedule'!$F$105*M607))*3,
IF(AND(I607=38000,R607&gt;314.8,R607&lt;=504.6,M607&gt;10),('[1]Pricing Schedule'!$F$111+('[1]Pricing Schedule'!$F$113*M607))*3,
IF(AND(I607=38000,R607&gt;472.2,R607&lt;=672.8,M607&lt;=10),('[1]Pricing Schedule'!$F$103+('[1]Pricing Schedule'!$F$105*M607))*4,
IF(AND(I607=38000,R607&gt;472.2,R607&lt;=672.8,M607&gt;10),('[1]Pricing Schedule'!$F$111+('[1]Pricing Schedule'!$F$113*M607))*4,
IF(AND(I607=110000,R607&lt;=12.8,M607&gt;2),'[1]Pricing Schedule'!$F$62+('[1]Pricing Schedule'!$F$63*M607),
IF(AND(I607=110000,R607&lt;=12.8,M607&lt;=2),'[1]Pricing Schedule'!$F$96+('[1]Pricing Schedule'!$F$97*M607),
IF(AND(I607=110000,R607&gt;12.8,R607&lt;=22.8,M607&gt;3),'[1]Pricing Schedule'!$F$71+('[1]Pricing Schedule'!$F$72*M607),
IF(AND(I607=110000,R607&gt;12.8,R607&lt;=22.8,M607&lt;=3),'[1]Pricing Schedule'!$F$96+('[1]Pricing Schedule'!$F$97*M607),
IF(AND(I607=110000,R607&gt;22.8,R607&lt;=30.2),'[1]Pricing Schedule'!$F$80+('[1]Pricing Schedule'!$F$81*M607),
IF(AND(I607=110000,R607&gt;30.2,R607&lt;=45.9),'[1]Pricing Schedule'!$F$89+('[1]Pricing Schedule'!$F$90*M607),
IF(AND(I607=110000,R607&gt;45.9,R607&lt;=123.4),'[1]Pricing Schedule'!$F$96+('[1]Pricing Schedule'!$F$97*M607),
IF(AND(I607=110000,R607&gt;123.4,R607&lt;=168.2,M607&lt;=10),'[1]Pricing Schedule'!$F$103+('[1]Pricing Schedule'!$F$105*M607),
IF(AND(I607=110000,R607&gt;123.4,R607&lt;=168.2,M607&gt;10),'[1]Pricing Schedule'!$F$111+('[1]Pricing Schedule'!$F$113*M607),
IF(AND(I607=110000,R607&gt;168.2,R607&lt;=336.4,M607&lt;=10),('[1]Pricing Schedule'!$F$103+('[1]Pricing Schedule'!$F$105*M607))*2,
IF(AND(I607=110000,R607&gt;168.2,R607&lt;=336.4,M607&gt;10),('[1]Pricing Schedule'!$F$111+('[1]Pricing Schedule'!$F$113*M607))*2,
IF(AND(I607=110000,R607&gt;336.4,R607&lt;=504.6,M607&lt;=10),('[1]Pricing Schedule'!$F$103+('[1]Pricing Schedule'!$F$105*M607))*3,
IF(AND(I607=110000,R607&gt;336.4,R607&lt;=504.6,M607&gt;10),('[1]Pricing Schedule'!$F$111+('[1]Pricing Schedule'!$F$113*M607))*3,
IF(AND(I607=110000,R607&gt;504.6,R607&lt;=672.8,M607&lt;=10),('[1]Pricing Schedule'!$F$103+('[1]Pricing Schedule'!$F$105*M607))*4,
IF(AND(I607=110000,R607&gt;504.6,R607&lt;=672.8,M607&gt;10),('[1]Pricing Schedule'!$F$111+('[1]Pricing Schedule'!$F$113*M607))*4,
IF(AND(I607=110000,R607&gt;672.8,R607&lt;=841,M607&lt;=10),('[1]Pricing Schedule'!$F$103+('[1]Pricing Schedule'!$F$105*M607))*5,
IF(AND(I607=110000,R607&gt;672.8,R607&lt;=841,M607&gt;10),('[1]Pricing Schedule'!$F$111+('[1]Pricing Schedule'!$F$113*M607))*5,
IF(AND(I607=110000,R607&gt;672.8,R607&lt;=841,M607&lt;=10),('[1]Pricing Schedule'!$F$103+('[1]Pricing Schedule'!$F$105*M607))*5,
IF(AND(I607=110000,R607&gt;672.8,R607&lt;=841,M607&gt;10),('[1]Pricing Schedule'!$F$111+('[1]Pricing Schedule'!$F$113*M607))*5,
IF(AND(I607=110000,R607&gt;1345.6,R607&lt;=1513.8,M607&lt;=10),('[1]Pricing Schedule'!$F$103+('[1]Pricing Schedule'!$F$105*M607))*9,
IF(AND(I607=110000,R607&gt;1345.6,R607&lt;=1513.8,M607&gt;10),('[1]Pricing Schedule'!$F$111+('[1]Pricing Schedule'!$F$113*M607))*9,
9999999999)))))))))))))))))))))))))))))))))))))))</f>
        <v>839680</v>
      </c>
      <c r="T607" s="21">
        <f>IF(AND(I607=38000,R607&lt;=4.5,M607&gt;8),'[1]Pricing Schedule'!$J$9,
IF(AND(I607=38000,R607&lt;=4.5,M607&lt;=8),'[1]Pricing Schedule'!$J$36,
IF(AND(I607=38000,R607&gt;4.5,R607&lt;=9,M607&gt;8),'[1]Pricing Schedule'!$J$18,
IF(AND(I607=38000,R607&gt;4.5,R607&lt;=9,M607&lt;=8),'[1]Pricing Schedule'!$J$36,
IF(AND(I607=38000,R607&gt;9,R607&lt;=12.8,M607&gt;8),'[1]Pricing Schedule'!$J$27,
IF(AND(I607=38000,R607&gt;9,R607&lt;=12.8,M607&lt;=8),'[1]Pricing Schedule'!$J$36,
IF(AND(I607=38000,R607&gt;12.8,R607&lt;=22.8),'[1]Pricing Schedule'!$J$36,
IF(AND(I607=38000,R607&gt;22.8,R607&lt;=30.2),'[1]Pricing Schedule'!$J$45,
IF(AND(I607=38000,R607&gt;30.2,R607&lt;=45.9),'[1]Pricing Schedule'!$J$54,
IF(AND(I607=38000,R607&gt;45.9,R607&lt;=123.4),'[1]Pricing Schedule'!$J$97,
IF(AND(I607=38000,R607&gt;123.4,R607&lt;=168.2,M607&lt;=10),'[1]Pricing Schedule'!$J$105,
IF(AND(I607=38000,R607&gt;123.4,R607&lt;=168.2,M607&gt;10),'[1]Pricing Schedule'!$J$113,
IF(AND(I607=38000,R607&gt;168.2,R607&lt;=336.4,M607&lt;=10),('[1]Pricing Schedule'!$J$105),
IF(AND(I607=38000,R607&gt;168.2,R607&lt;=336.4,M607&gt;10),('[1]Pricing Schedule'!$J$113),
IF(AND(I607=38000,R607&gt;336.4,R607&lt;=504.6,M607&lt;=10),('[1]Pricing Schedule'!$J$105),
IF(AND(I607=38000,R607&gt;336.4,R607&lt;=504.6,M607&gt;10),('[1]Pricing Schedule'!$J$113),
IF(AND(I607=38000,R607&gt;504.6,R607&lt;=672.8,M607&lt;=10),('[1]Pricing Schedule'!$J$105),
IF(AND(I607=38000,R607&gt;504.6,R607&lt;=672.8,M607&gt;10),('[1]Pricing Schedule'!$J$113),
IF(AND(I607=110000,R607&lt;=12.8,M607&gt;2),'[1]Pricing Schedule'!$J$63,
IF(AND(I607=110000,R607&lt;=12.8,M607&lt;=2),'[1]Pricing Schedule'!$J$97,
IF(AND(I607=110000,R607&gt;12.8,R607&lt;=22.8,M607&gt;3),'[1]Pricing Schedule'!$J$72,
IF(AND(I607=110000,R607&gt;12.8,R607&lt;=22.8,M607&lt;=3),'[1]Pricing Schedule'!$J$97,
IF(AND(I607=110000,R607&gt;22.8,R607&lt;=30.2),'[1]Pricing Schedule'!$J$81,
IF(AND(I607=110000,R607&gt;30.2,R607&lt;=45.9),'[1]Pricing Schedule'!$J$90,
IF(AND(I607=110000,R607&gt;45.9,R607&lt;=123.4),'[1]Pricing Schedule'!$J$97,
IF(AND(I607=110000,R607&gt;123.4,R607&lt;=168.2,M607&lt;=10),'[1]Pricing Schedule'!$J$105,
IF(AND(I607=110000,R607&gt;123.4,R607&lt;=168.2,M607&gt;10),'[1]Pricing Schedule'!$J$113,
IF(AND(I607=110000,R607&gt;168.2,R607&lt;=336.2,M607&lt;=10),('[1]Pricing Schedule'!$J$105),
IF(AND(I607=110000,R607&gt;168.2,R607&lt;=336.2,M607&gt;10),('[1]Pricing Schedule'!$J$113),
IF(AND(I607=110000,R607&gt;336.4,R607&lt;=504.6,M607&lt;=10),('[1]Pricing Schedule'!$J$105),
IF(AND(I607=110000,R607&gt;336.4,R607&lt;=504.6,M607&gt;10),('[1]Pricing Schedule'!$J$113),
IF(AND(I607=110000,R607&gt;504.6,R607&lt;=672.8,M607&lt;=10),('[1]Pricing Schedule'!$J$105),
IF(AND(I607=110000,R607&gt;504.6,R607&lt;=672.8,M607&gt;10),('[1]Pricing Schedule'!$J$113),
IF(AND(I607=110000,R607&gt;672.8,R607&lt;=841,M607&lt;=10),('[1]Pricing Schedule'!$J$105),
IF(AND(I607=110000,R607&gt;672.8,R607&lt;=841,M607&gt;10),('[1]Pricing Schedule'!$J$113),
IF(AND(I607=110000,R607&gt;1682,R607&lt;=1850.2,M607&lt;=10),('[1]Pricing Schedule'!$J$105),
IF(AND(I607=110000,R607&gt;1682,R607&lt;=1850.2,M607&gt;10),('[1]Pricing Schedule'!$J$113),
IF(AND(I607=110000,R607&gt;2018.4,R607&lt;=2186.6,M607&lt;=10),('[1]Pricing Schedule'!$J$105),
IF(AND(I607=110000,R607&gt;2018.4,R607&lt;=2186.6,M607&gt;10),('[1]Pricing Schedule'!$J$113),999999999)))))))))))))))))))))))))))))))))))))))</f>
        <v>4</v>
      </c>
      <c r="U607" s="40">
        <f t="shared" si="60"/>
        <v>199923.80952380953</v>
      </c>
      <c r="V607" s="41">
        <f t="shared" si="61"/>
        <v>5.0019054878048781</v>
      </c>
      <c r="Y607" s="23">
        <v>32</v>
      </c>
      <c r="Z607" s="23">
        <v>161</v>
      </c>
      <c r="AR607" s="35"/>
    </row>
    <row r="608" spans="1:44">
      <c r="A608" s="23">
        <v>608</v>
      </c>
      <c r="B608" s="23">
        <v>608</v>
      </c>
      <c r="C608" s="23" t="s">
        <v>1035</v>
      </c>
      <c r="D608" s="23" t="s">
        <v>149</v>
      </c>
      <c r="E608" s="23" t="s">
        <v>149</v>
      </c>
      <c r="F608" s="23" t="s">
        <v>779</v>
      </c>
      <c r="G608" s="23" t="s">
        <v>780</v>
      </c>
      <c r="H608" s="23" t="s">
        <v>133</v>
      </c>
      <c r="I608" s="13">
        <v>110000</v>
      </c>
      <c r="L608" s="24">
        <v>1.7410000000000001</v>
      </c>
      <c r="M608" s="37">
        <f t="shared" si="56"/>
        <v>2</v>
      </c>
      <c r="N608" s="24">
        <v>0.60099999999999998</v>
      </c>
      <c r="O608" s="13">
        <v>2</v>
      </c>
      <c r="P608" s="36">
        <f t="shared" si="57"/>
        <v>0.60099999999999998</v>
      </c>
      <c r="Q608" s="38">
        <f t="shared" si="58"/>
        <v>4.2</v>
      </c>
      <c r="R608" s="37">
        <f t="shared" si="59"/>
        <v>4.2</v>
      </c>
      <c r="S608" s="39">
        <f>IF(AND(I608=38000,R608&lt;=4.5,M608&gt;8),'[1]Pricing Schedule'!$F$8+('[1]Pricing Schedule'!$F$9*M608),
IF(AND(I608=38000,R608&lt;=4.5,M608&lt;=8),'[1]Pricing Schedule'!$F$34+('[1]Pricing Schedule'!$F$36*M608),
IF(AND(I608=38000,R608&gt;4.5,R608&lt;=9,M608&gt;8),'[1]Pricing Schedule'!$F$17+('[1]Pricing Schedule'!$F$18*M608),
IF(AND(I608=38000,R608&gt;4.5,R608&lt;=9,M608&lt;=8),'[1]Pricing Schedule'!$F$34+('[1]Pricing Schedule'!$F$36*M608),
IF(AND(I608=38000,R608&gt;9,R608&lt;=12.8,M608&gt;8),'[1]Pricing Schedule'!$F$26+('[1]Pricing Schedule'!$F$27*M608),
IF(AND(I608=38000,R608&gt;9,R608&lt;=12.8,M608&lt;=8),'[1]Pricing Schedule'!$F$34+('[1]Pricing Schedule'!$F$36*M608),
IF(AND(I608=38000,R608&gt;12.8,R608&lt;=22.8),'[1]Pricing Schedule'!$F$34+('[1]Pricing Schedule'!$F$36*M608),
IF(AND(I608=38000,R608&gt;22.8,R608&lt;=30.2),'[1]Pricing Schedule'!$F$43+('[1]Pricing Schedule'!$F$45*M608),
IF(AND(I608=38000,R608&gt;30.2,R608&lt;=45.9),'[1]Pricing Schedule'!$F$52+('[1]Pricing Schedule'!$F$54*M608),
IF(AND(I608=38000,R608&gt;45.9,R608&lt;=123.4),'[1]Pricing Schedule'!$F$96+('[1]Pricing Schedule'!$F$97*M608),
IF(AND(I608=38000,R608&gt;123.4,R608&lt;=168.2,M608&lt;=10),'[1]Pricing Schedule'!$F$103+('[1]Pricing Schedule'!$F$105*M608),
IF(AND(I608=38000,R608&gt;123.4,R608&lt;=168.2,M608&gt;10),'[1]Pricing Schedule'!$F$111+('[1]Pricing Schedule'!$F$113*M608),
IF(AND(I608=38000,R608&gt;157.4,R608&lt;=336.4,M608&lt;=10),('[1]Pricing Schedule'!$F$103+('[1]Pricing Schedule'!$F$105*M608))*2,
IF(AND(I608=38000,R608&gt;157.4,R608&lt;=336.4,M608&gt;10),('[1]Pricing Schedule'!$F$111+('[1]Pricing Schedule'!$F$113*M608))*2,
IF(AND(I608=38000,R608&gt;314.8,R608&lt;=504.6,M608&lt;=10),('[1]Pricing Schedule'!$F$103+('[1]Pricing Schedule'!$F$105*M608))*3,
IF(AND(I608=38000,R608&gt;314.8,R608&lt;=504.6,M608&gt;10),('[1]Pricing Schedule'!$F$111+('[1]Pricing Schedule'!$F$113*M608))*3,
IF(AND(I608=38000,R608&gt;472.2,R608&lt;=672.8,M608&lt;=10),('[1]Pricing Schedule'!$F$103+('[1]Pricing Schedule'!$F$105*M608))*4,
IF(AND(I608=38000,R608&gt;472.2,R608&lt;=672.8,M608&gt;10),('[1]Pricing Schedule'!$F$111+('[1]Pricing Schedule'!$F$113*M608))*4,
IF(AND(I608=110000,R608&lt;=12.8,M608&gt;2),'[1]Pricing Schedule'!$F$62+('[1]Pricing Schedule'!$F$63*M608),
IF(AND(I608=110000,R608&lt;=12.8,M608&lt;=2),'[1]Pricing Schedule'!$F$96+('[1]Pricing Schedule'!$F$97*M608),
IF(AND(I608=110000,R608&gt;12.8,R608&lt;=22.8,M608&gt;3),'[1]Pricing Schedule'!$F$71+('[1]Pricing Schedule'!$F$72*M608),
IF(AND(I608=110000,R608&gt;12.8,R608&lt;=22.8,M608&lt;=3),'[1]Pricing Schedule'!$F$96+('[1]Pricing Schedule'!$F$97*M608),
IF(AND(I608=110000,R608&gt;22.8,R608&lt;=30.2),'[1]Pricing Schedule'!$F$80+('[1]Pricing Schedule'!$F$81*M608),
IF(AND(I608=110000,R608&gt;30.2,R608&lt;=45.9),'[1]Pricing Schedule'!$F$89+('[1]Pricing Schedule'!$F$90*M608),
IF(AND(I608=110000,R608&gt;45.9,R608&lt;=123.4),'[1]Pricing Schedule'!$F$96+('[1]Pricing Schedule'!$F$97*M608),
IF(AND(I608=110000,R608&gt;123.4,R608&lt;=168.2,M608&lt;=10),'[1]Pricing Schedule'!$F$103+('[1]Pricing Schedule'!$F$105*M608),
IF(AND(I608=110000,R608&gt;123.4,R608&lt;=168.2,M608&gt;10),'[1]Pricing Schedule'!$F$111+('[1]Pricing Schedule'!$F$113*M608),
IF(AND(I608=110000,R608&gt;168.2,R608&lt;=336.4,M608&lt;=10),('[1]Pricing Schedule'!$F$103+('[1]Pricing Schedule'!$F$105*M608))*2,
IF(AND(I608=110000,R608&gt;168.2,R608&lt;=336.4,M608&gt;10),('[1]Pricing Schedule'!$F$111+('[1]Pricing Schedule'!$F$113*M608))*2,
IF(AND(I608=110000,R608&gt;336.4,R608&lt;=504.6,M608&lt;=10),('[1]Pricing Schedule'!$F$103+('[1]Pricing Schedule'!$F$105*M608))*3,
IF(AND(I608=110000,R608&gt;336.4,R608&lt;=504.6,M608&gt;10),('[1]Pricing Schedule'!$F$111+('[1]Pricing Schedule'!$F$113*M608))*3,
IF(AND(I608=110000,R608&gt;504.6,R608&lt;=672.8,M608&lt;=10),('[1]Pricing Schedule'!$F$103+('[1]Pricing Schedule'!$F$105*M608))*4,
IF(AND(I608=110000,R608&gt;504.6,R608&lt;=672.8,M608&gt;10),('[1]Pricing Schedule'!$F$111+('[1]Pricing Schedule'!$F$113*M608))*4,
IF(AND(I608=110000,R608&gt;672.8,R608&lt;=841,M608&lt;=10),('[1]Pricing Schedule'!$F$103+('[1]Pricing Schedule'!$F$105*M608))*5,
IF(AND(I608=110000,R608&gt;672.8,R608&lt;=841,M608&gt;10),('[1]Pricing Schedule'!$F$111+('[1]Pricing Schedule'!$F$113*M608))*5,
IF(AND(I608=110000,R608&gt;672.8,R608&lt;=841,M608&lt;=10),('[1]Pricing Schedule'!$F$103+('[1]Pricing Schedule'!$F$105*M608))*5,
IF(AND(I608=110000,R608&gt;672.8,R608&lt;=841,M608&gt;10),('[1]Pricing Schedule'!$F$111+('[1]Pricing Schedule'!$F$113*M608))*5,
IF(AND(I608=110000,R608&gt;1345.6,R608&lt;=1513.8,M608&lt;=10),('[1]Pricing Schedule'!$F$103+('[1]Pricing Schedule'!$F$105*M608))*9,
IF(AND(I608=110000,R608&gt;1345.6,R608&lt;=1513.8,M608&gt;10),('[1]Pricing Schedule'!$F$111+('[1]Pricing Schedule'!$F$113*M608))*9,
9999999999)))))))))))))))))))))))))))))))))))))))</f>
        <v>1340080</v>
      </c>
      <c r="T608" s="21">
        <f>IF(AND(I608=38000,R608&lt;=4.5,M608&gt;8),'[1]Pricing Schedule'!$J$9,
IF(AND(I608=38000,R608&lt;=4.5,M608&lt;=8),'[1]Pricing Schedule'!$J$36,
IF(AND(I608=38000,R608&gt;4.5,R608&lt;=9,M608&gt;8),'[1]Pricing Schedule'!$J$18,
IF(AND(I608=38000,R608&gt;4.5,R608&lt;=9,M608&lt;=8),'[1]Pricing Schedule'!$J$36,
IF(AND(I608=38000,R608&gt;9,R608&lt;=12.8,M608&gt;8),'[1]Pricing Schedule'!$J$27,
IF(AND(I608=38000,R608&gt;9,R608&lt;=12.8,M608&lt;=8),'[1]Pricing Schedule'!$J$36,
IF(AND(I608=38000,R608&gt;12.8,R608&lt;=22.8),'[1]Pricing Schedule'!$J$36,
IF(AND(I608=38000,R608&gt;22.8,R608&lt;=30.2),'[1]Pricing Schedule'!$J$45,
IF(AND(I608=38000,R608&gt;30.2,R608&lt;=45.9),'[1]Pricing Schedule'!$J$54,
IF(AND(I608=38000,R608&gt;45.9,R608&lt;=123.4),'[1]Pricing Schedule'!$J$97,
IF(AND(I608=38000,R608&gt;123.4,R608&lt;=168.2,M608&lt;=10),'[1]Pricing Schedule'!$J$105,
IF(AND(I608=38000,R608&gt;123.4,R608&lt;=168.2,M608&gt;10),'[1]Pricing Schedule'!$J$113,
IF(AND(I608=38000,R608&gt;168.2,R608&lt;=336.4,M608&lt;=10),('[1]Pricing Schedule'!$J$105),
IF(AND(I608=38000,R608&gt;168.2,R608&lt;=336.4,M608&gt;10),('[1]Pricing Schedule'!$J$113),
IF(AND(I608=38000,R608&gt;336.4,R608&lt;=504.6,M608&lt;=10),('[1]Pricing Schedule'!$J$105),
IF(AND(I608=38000,R608&gt;336.4,R608&lt;=504.6,M608&gt;10),('[1]Pricing Schedule'!$J$113),
IF(AND(I608=38000,R608&gt;504.6,R608&lt;=672.8,M608&lt;=10),('[1]Pricing Schedule'!$J$105),
IF(AND(I608=38000,R608&gt;504.6,R608&lt;=672.8,M608&gt;10),('[1]Pricing Schedule'!$J$113),
IF(AND(I608=110000,R608&lt;=12.8,M608&gt;2),'[1]Pricing Schedule'!$J$63,
IF(AND(I608=110000,R608&lt;=12.8,M608&lt;=2),'[1]Pricing Schedule'!$J$97,
IF(AND(I608=110000,R608&gt;12.8,R608&lt;=22.8,M608&gt;3),'[1]Pricing Schedule'!$J$72,
IF(AND(I608=110000,R608&gt;12.8,R608&lt;=22.8,M608&lt;=3),'[1]Pricing Schedule'!$J$97,
IF(AND(I608=110000,R608&gt;22.8,R608&lt;=30.2),'[1]Pricing Schedule'!$J$81,
IF(AND(I608=110000,R608&gt;30.2,R608&lt;=45.9),'[1]Pricing Schedule'!$J$90,
IF(AND(I608=110000,R608&gt;45.9,R608&lt;=123.4),'[1]Pricing Schedule'!$J$97,
IF(AND(I608=110000,R608&gt;123.4,R608&lt;=168.2,M608&lt;=10),'[1]Pricing Schedule'!$J$105,
IF(AND(I608=110000,R608&gt;123.4,R608&lt;=168.2,M608&gt;10),'[1]Pricing Schedule'!$J$113,
IF(AND(I608=110000,R608&gt;168.2,R608&lt;=336.2,M608&lt;=10),('[1]Pricing Schedule'!$J$105),
IF(AND(I608=110000,R608&gt;168.2,R608&lt;=336.2,M608&gt;10),('[1]Pricing Schedule'!$J$113),
IF(AND(I608=110000,R608&gt;336.4,R608&lt;=504.6,M608&lt;=10),('[1]Pricing Schedule'!$J$105),
IF(AND(I608=110000,R608&gt;336.4,R608&lt;=504.6,M608&gt;10),('[1]Pricing Schedule'!$J$113),
IF(AND(I608=110000,R608&gt;504.6,R608&lt;=672.8,M608&lt;=10),('[1]Pricing Schedule'!$J$105),
IF(AND(I608=110000,R608&gt;504.6,R608&lt;=672.8,M608&gt;10),('[1]Pricing Schedule'!$J$113),
IF(AND(I608=110000,R608&gt;672.8,R608&lt;=841,M608&lt;=10),('[1]Pricing Schedule'!$J$105),
IF(AND(I608=110000,R608&gt;672.8,R608&lt;=841,M608&gt;10),('[1]Pricing Schedule'!$J$113),
IF(AND(I608=110000,R608&gt;1682,R608&lt;=1850.2,M608&lt;=10),('[1]Pricing Schedule'!$J$105),
IF(AND(I608=110000,R608&gt;1682,R608&lt;=1850.2,M608&gt;10),('[1]Pricing Schedule'!$J$113),
IF(AND(I608=110000,R608&gt;2018.4,R608&lt;=2186.6,M608&lt;=10),('[1]Pricing Schedule'!$J$105),
IF(AND(I608=110000,R608&gt;2018.4,R608&lt;=2186.6,M608&gt;10),('[1]Pricing Schedule'!$J$113),999999999)))))))))))))))))))))))))))))))))))))))</f>
        <v>11</v>
      </c>
      <c r="U608" s="40">
        <f t="shared" si="60"/>
        <v>319066.66666666663</v>
      </c>
      <c r="V608" s="41">
        <f t="shared" si="61"/>
        <v>3.134141245298788</v>
      </c>
      <c r="Y608" s="23">
        <v>688</v>
      </c>
      <c r="Z608" s="23">
        <v>96</v>
      </c>
      <c r="AR608" s="35"/>
    </row>
    <row r="609" spans="1:44">
      <c r="A609" s="23">
        <v>609</v>
      </c>
      <c r="B609" s="23">
        <v>609</v>
      </c>
      <c r="C609" s="23" t="s">
        <v>1036</v>
      </c>
      <c r="D609" s="23" t="s">
        <v>384</v>
      </c>
      <c r="E609" s="23" t="s">
        <v>384</v>
      </c>
      <c r="F609" s="23" t="s">
        <v>865</v>
      </c>
      <c r="G609" s="23" t="s">
        <v>866</v>
      </c>
      <c r="H609" s="23" t="s">
        <v>133</v>
      </c>
      <c r="I609" s="13">
        <v>110000</v>
      </c>
      <c r="J609" s="13">
        <v>20000</v>
      </c>
      <c r="K609" s="13">
        <v>110000</v>
      </c>
      <c r="L609" s="24">
        <v>1.4910000000000001</v>
      </c>
      <c r="M609" s="37">
        <f t="shared" si="56"/>
        <v>2</v>
      </c>
      <c r="N609" s="24">
        <v>0.58599999999999997</v>
      </c>
      <c r="O609" s="13">
        <v>2</v>
      </c>
      <c r="P609" s="36">
        <f t="shared" si="57"/>
        <v>0.58599999999999997</v>
      </c>
      <c r="Q609" s="38">
        <f t="shared" si="58"/>
        <v>4.2</v>
      </c>
      <c r="R609" s="37">
        <f t="shared" si="59"/>
        <v>4.2</v>
      </c>
      <c r="S609" s="39">
        <f>IF(AND(I609=38000,R609&lt;=4.5,M609&gt;8),'[1]Pricing Schedule'!$F$8+('[1]Pricing Schedule'!$F$9*M609),
IF(AND(I609=38000,R609&lt;=4.5,M609&lt;=8),'[1]Pricing Schedule'!$F$34+('[1]Pricing Schedule'!$F$36*M609),
IF(AND(I609=38000,R609&gt;4.5,R609&lt;=9,M609&gt;8),'[1]Pricing Schedule'!$F$17+('[1]Pricing Schedule'!$F$18*M609),
IF(AND(I609=38000,R609&gt;4.5,R609&lt;=9,M609&lt;=8),'[1]Pricing Schedule'!$F$34+('[1]Pricing Schedule'!$F$36*M609),
IF(AND(I609=38000,R609&gt;9,R609&lt;=12.8,M609&gt;8),'[1]Pricing Schedule'!$F$26+('[1]Pricing Schedule'!$F$27*M609),
IF(AND(I609=38000,R609&gt;9,R609&lt;=12.8,M609&lt;=8),'[1]Pricing Schedule'!$F$34+('[1]Pricing Schedule'!$F$36*M609),
IF(AND(I609=38000,R609&gt;12.8,R609&lt;=22.8),'[1]Pricing Schedule'!$F$34+('[1]Pricing Schedule'!$F$36*M609),
IF(AND(I609=38000,R609&gt;22.8,R609&lt;=30.2),'[1]Pricing Schedule'!$F$43+('[1]Pricing Schedule'!$F$45*M609),
IF(AND(I609=38000,R609&gt;30.2,R609&lt;=45.9),'[1]Pricing Schedule'!$F$52+('[1]Pricing Schedule'!$F$54*M609),
IF(AND(I609=38000,R609&gt;45.9,R609&lt;=123.4),'[1]Pricing Schedule'!$F$96+('[1]Pricing Schedule'!$F$97*M609),
IF(AND(I609=38000,R609&gt;123.4,R609&lt;=168.2,M609&lt;=10),'[1]Pricing Schedule'!$F$103+('[1]Pricing Schedule'!$F$105*M609),
IF(AND(I609=38000,R609&gt;123.4,R609&lt;=168.2,M609&gt;10),'[1]Pricing Schedule'!$F$111+('[1]Pricing Schedule'!$F$113*M609),
IF(AND(I609=38000,R609&gt;157.4,R609&lt;=336.4,M609&lt;=10),('[1]Pricing Schedule'!$F$103+('[1]Pricing Schedule'!$F$105*M609))*2,
IF(AND(I609=38000,R609&gt;157.4,R609&lt;=336.4,M609&gt;10),('[1]Pricing Schedule'!$F$111+('[1]Pricing Schedule'!$F$113*M609))*2,
IF(AND(I609=38000,R609&gt;314.8,R609&lt;=504.6,M609&lt;=10),('[1]Pricing Schedule'!$F$103+('[1]Pricing Schedule'!$F$105*M609))*3,
IF(AND(I609=38000,R609&gt;314.8,R609&lt;=504.6,M609&gt;10),('[1]Pricing Schedule'!$F$111+('[1]Pricing Schedule'!$F$113*M609))*3,
IF(AND(I609=38000,R609&gt;472.2,R609&lt;=672.8,M609&lt;=10),('[1]Pricing Schedule'!$F$103+('[1]Pricing Schedule'!$F$105*M609))*4,
IF(AND(I609=38000,R609&gt;472.2,R609&lt;=672.8,M609&gt;10),('[1]Pricing Schedule'!$F$111+('[1]Pricing Schedule'!$F$113*M609))*4,
IF(AND(I609=110000,R609&lt;=12.8,M609&gt;2),'[1]Pricing Schedule'!$F$62+('[1]Pricing Schedule'!$F$63*M609),
IF(AND(I609=110000,R609&lt;=12.8,M609&lt;=2),'[1]Pricing Schedule'!$F$96+('[1]Pricing Schedule'!$F$97*M609),
IF(AND(I609=110000,R609&gt;12.8,R609&lt;=22.8,M609&gt;3),'[1]Pricing Schedule'!$F$71+('[1]Pricing Schedule'!$F$72*M609),
IF(AND(I609=110000,R609&gt;12.8,R609&lt;=22.8,M609&lt;=3),'[1]Pricing Schedule'!$F$96+('[1]Pricing Schedule'!$F$97*M609),
IF(AND(I609=110000,R609&gt;22.8,R609&lt;=30.2),'[1]Pricing Schedule'!$F$80+('[1]Pricing Schedule'!$F$81*M609),
IF(AND(I609=110000,R609&gt;30.2,R609&lt;=45.9),'[1]Pricing Schedule'!$F$89+('[1]Pricing Schedule'!$F$90*M609),
IF(AND(I609=110000,R609&gt;45.9,R609&lt;=123.4),'[1]Pricing Schedule'!$F$96+('[1]Pricing Schedule'!$F$97*M609),
IF(AND(I609=110000,R609&gt;123.4,R609&lt;=168.2,M609&lt;=10),'[1]Pricing Schedule'!$F$103+('[1]Pricing Schedule'!$F$105*M609),
IF(AND(I609=110000,R609&gt;123.4,R609&lt;=168.2,M609&gt;10),'[1]Pricing Schedule'!$F$111+('[1]Pricing Schedule'!$F$113*M609),
IF(AND(I609=110000,R609&gt;168.2,R609&lt;=336.4,M609&lt;=10),('[1]Pricing Schedule'!$F$103+('[1]Pricing Schedule'!$F$105*M609))*2,
IF(AND(I609=110000,R609&gt;168.2,R609&lt;=336.4,M609&gt;10),('[1]Pricing Schedule'!$F$111+('[1]Pricing Schedule'!$F$113*M609))*2,
IF(AND(I609=110000,R609&gt;336.4,R609&lt;=504.6,M609&lt;=10),('[1]Pricing Schedule'!$F$103+('[1]Pricing Schedule'!$F$105*M609))*3,
IF(AND(I609=110000,R609&gt;336.4,R609&lt;=504.6,M609&gt;10),('[1]Pricing Schedule'!$F$111+('[1]Pricing Schedule'!$F$113*M609))*3,
IF(AND(I609=110000,R609&gt;504.6,R609&lt;=672.8,M609&lt;=10),('[1]Pricing Schedule'!$F$103+('[1]Pricing Schedule'!$F$105*M609))*4,
IF(AND(I609=110000,R609&gt;504.6,R609&lt;=672.8,M609&gt;10),('[1]Pricing Schedule'!$F$111+('[1]Pricing Schedule'!$F$113*M609))*4,
IF(AND(I609=110000,R609&gt;672.8,R609&lt;=841,M609&lt;=10),('[1]Pricing Schedule'!$F$103+('[1]Pricing Schedule'!$F$105*M609))*5,
IF(AND(I609=110000,R609&gt;672.8,R609&lt;=841,M609&gt;10),('[1]Pricing Schedule'!$F$111+('[1]Pricing Schedule'!$F$113*M609))*5,
IF(AND(I609=110000,R609&gt;672.8,R609&lt;=841,M609&lt;=10),('[1]Pricing Schedule'!$F$103+('[1]Pricing Schedule'!$F$105*M609))*5,
IF(AND(I609=110000,R609&gt;672.8,R609&lt;=841,M609&gt;10),('[1]Pricing Schedule'!$F$111+('[1]Pricing Schedule'!$F$113*M609))*5,
IF(AND(I609=110000,R609&gt;1345.6,R609&lt;=1513.8,M609&lt;=10),('[1]Pricing Schedule'!$F$103+('[1]Pricing Schedule'!$F$105*M609))*9,
IF(AND(I609=110000,R609&gt;1345.6,R609&lt;=1513.8,M609&gt;10),('[1]Pricing Schedule'!$F$111+('[1]Pricing Schedule'!$F$113*M609))*9,
9999999999)))))))))))))))))))))))))))))))))))))))</f>
        <v>1340080</v>
      </c>
      <c r="T609" s="21">
        <f>IF(AND(I609=38000,R609&lt;=4.5,M609&gt;8),'[1]Pricing Schedule'!$J$9,
IF(AND(I609=38000,R609&lt;=4.5,M609&lt;=8),'[1]Pricing Schedule'!$J$36,
IF(AND(I609=38000,R609&gt;4.5,R609&lt;=9,M609&gt;8),'[1]Pricing Schedule'!$J$18,
IF(AND(I609=38000,R609&gt;4.5,R609&lt;=9,M609&lt;=8),'[1]Pricing Schedule'!$J$36,
IF(AND(I609=38000,R609&gt;9,R609&lt;=12.8,M609&gt;8),'[1]Pricing Schedule'!$J$27,
IF(AND(I609=38000,R609&gt;9,R609&lt;=12.8,M609&lt;=8),'[1]Pricing Schedule'!$J$36,
IF(AND(I609=38000,R609&gt;12.8,R609&lt;=22.8),'[1]Pricing Schedule'!$J$36,
IF(AND(I609=38000,R609&gt;22.8,R609&lt;=30.2),'[1]Pricing Schedule'!$J$45,
IF(AND(I609=38000,R609&gt;30.2,R609&lt;=45.9),'[1]Pricing Schedule'!$J$54,
IF(AND(I609=38000,R609&gt;45.9,R609&lt;=123.4),'[1]Pricing Schedule'!$J$97,
IF(AND(I609=38000,R609&gt;123.4,R609&lt;=168.2,M609&lt;=10),'[1]Pricing Schedule'!$J$105,
IF(AND(I609=38000,R609&gt;123.4,R609&lt;=168.2,M609&gt;10),'[1]Pricing Schedule'!$J$113,
IF(AND(I609=38000,R609&gt;168.2,R609&lt;=336.4,M609&lt;=10),('[1]Pricing Schedule'!$J$105),
IF(AND(I609=38000,R609&gt;168.2,R609&lt;=336.4,M609&gt;10),('[1]Pricing Schedule'!$J$113),
IF(AND(I609=38000,R609&gt;336.4,R609&lt;=504.6,M609&lt;=10),('[1]Pricing Schedule'!$J$105),
IF(AND(I609=38000,R609&gt;336.4,R609&lt;=504.6,M609&gt;10),('[1]Pricing Schedule'!$J$113),
IF(AND(I609=38000,R609&gt;504.6,R609&lt;=672.8,M609&lt;=10),('[1]Pricing Schedule'!$J$105),
IF(AND(I609=38000,R609&gt;504.6,R609&lt;=672.8,M609&gt;10),('[1]Pricing Schedule'!$J$113),
IF(AND(I609=110000,R609&lt;=12.8,M609&gt;2),'[1]Pricing Schedule'!$J$63,
IF(AND(I609=110000,R609&lt;=12.8,M609&lt;=2),'[1]Pricing Schedule'!$J$97,
IF(AND(I609=110000,R609&gt;12.8,R609&lt;=22.8,M609&gt;3),'[1]Pricing Schedule'!$J$72,
IF(AND(I609=110000,R609&gt;12.8,R609&lt;=22.8,M609&lt;=3),'[1]Pricing Schedule'!$J$97,
IF(AND(I609=110000,R609&gt;22.8,R609&lt;=30.2),'[1]Pricing Schedule'!$J$81,
IF(AND(I609=110000,R609&gt;30.2,R609&lt;=45.9),'[1]Pricing Schedule'!$J$90,
IF(AND(I609=110000,R609&gt;45.9,R609&lt;=123.4),'[1]Pricing Schedule'!$J$97,
IF(AND(I609=110000,R609&gt;123.4,R609&lt;=168.2,M609&lt;=10),'[1]Pricing Schedule'!$J$105,
IF(AND(I609=110000,R609&gt;123.4,R609&lt;=168.2,M609&gt;10),'[1]Pricing Schedule'!$J$113,
IF(AND(I609=110000,R609&gt;168.2,R609&lt;=336.2,M609&lt;=10),('[1]Pricing Schedule'!$J$105),
IF(AND(I609=110000,R609&gt;168.2,R609&lt;=336.2,M609&gt;10),('[1]Pricing Schedule'!$J$113),
IF(AND(I609=110000,R609&gt;336.4,R609&lt;=504.6,M609&lt;=10),('[1]Pricing Schedule'!$J$105),
IF(AND(I609=110000,R609&gt;336.4,R609&lt;=504.6,M609&gt;10),('[1]Pricing Schedule'!$J$113),
IF(AND(I609=110000,R609&gt;504.6,R609&lt;=672.8,M609&lt;=10),('[1]Pricing Schedule'!$J$105),
IF(AND(I609=110000,R609&gt;504.6,R609&lt;=672.8,M609&gt;10),('[1]Pricing Schedule'!$J$113),
IF(AND(I609=110000,R609&gt;672.8,R609&lt;=841,M609&lt;=10),('[1]Pricing Schedule'!$J$105),
IF(AND(I609=110000,R609&gt;672.8,R609&lt;=841,M609&gt;10),('[1]Pricing Schedule'!$J$113),
IF(AND(I609=110000,R609&gt;1682,R609&lt;=1850.2,M609&lt;=10),('[1]Pricing Schedule'!$J$105),
IF(AND(I609=110000,R609&gt;1682,R609&lt;=1850.2,M609&gt;10),('[1]Pricing Schedule'!$J$113),
IF(AND(I609=110000,R609&gt;2018.4,R609&lt;=2186.6,M609&lt;=10),('[1]Pricing Schedule'!$J$105),
IF(AND(I609=110000,R609&gt;2018.4,R609&lt;=2186.6,M609&gt;10),('[1]Pricing Schedule'!$J$113),999999999)))))))))))))))))))))))))))))))))))))))</f>
        <v>11</v>
      </c>
      <c r="U609" s="40">
        <f t="shared" si="60"/>
        <v>319066.66666666663</v>
      </c>
      <c r="V609" s="41">
        <f t="shared" si="61"/>
        <v>3.134141245298788</v>
      </c>
      <c r="Y609" s="23">
        <v>673</v>
      </c>
      <c r="Z609" s="23">
        <v>532</v>
      </c>
      <c r="AR609" s="35"/>
    </row>
    <row r="610" spans="1:44">
      <c r="A610" s="23">
        <v>610</v>
      </c>
      <c r="B610" s="23">
        <v>610</v>
      </c>
      <c r="C610" s="23" t="s">
        <v>1037</v>
      </c>
      <c r="D610" s="23" t="s">
        <v>423</v>
      </c>
      <c r="E610" s="23" t="s">
        <v>423</v>
      </c>
      <c r="F610" s="23" t="s">
        <v>1038</v>
      </c>
      <c r="G610" s="23" t="s">
        <v>1039</v>
      </c>
      <c r="H610" s="23" t="s">
        <v>113</v>
      </c>
      <c r="I610" s="13">
        <v>38000</v>
      </c>
      <c r="J610" s="13">
        <v>38000</v>
      </c>
      <c r="K610" s="23" t="s">
        <v>119</v>
      </c>
      <c r="L610" s="24">
        <v>9.8940000000000001</v>
      </c>
      <c r="M610" s="37">
        <f t="shared" si="56"/>
        <v>10</v>
      </c>
      <c r="N610" s="24">
        <v>0.121</v>
      </c>
      <c r="O610" s="13">
        <v>2</v>
      </c>
      <c r="P610" s="36">
        <f t="shared" si="57"/>
        <v>0.121</v>
      </c>
      <c r="Q610" s="38">
        <f t="shared" si="58"/>
        <v>4.2</v>
      </c>
      <c r="R610" s="37">
        <f t="shared" si="59"/>
        <v>4.2</v>
      </c>
      <c r="S610" s="39">
        <f>IF(AND(I610=38000,R610&lt;=4.5,M610&gt;8),'[1]Pricing Schedule'!$F$8+('[1]Pricing Schedule'!$F$9*M610),
IF(AND(I610=38000,R610&lt;=4.5,M610&lt;=8),'[1]Pricing Schedule'!$F$34+('[1]Pricing Schedule'!$F$36*M610),
IF(AND(I610=38000,R610&gt;4.5,R610&lt;=9,M610&gt;8),'[1]Pricing Schedule'!$F$17+('[1]Pricing Schedule'!$F$18*M610),
IF(AND(I610=38000,R610&gt;4.5,R610&lt;=9,M610&lt;=8),'[1]Pricing Schedule'!$F$34+('[1]Pricing Schedule'!$F$36*M610),
IF(AND(I610=38000,R610&gt;9,R610&lt;=12.8,M610&gt;8),'[1]Pricing Schedule'!$F$26+('[1]Pricing Schedule'!$F$27*M610),
IF(AND(I610=38000,R610&gt;9,R610&lt;=12.8,M610&lt;=8),'[1]Pricing Schedule'!$F$34+('[1]Pricing Schedule'!$F$36*M610),
IF(AND(I610=38000,R610&gt;12.8,R610&lt;=22.8),'[1]Pricing Schedule'!$F$34+('[1]Pricing Schedule'!$F$36*M610),
IF(AND(I610=38000,R610&gt;22.8,R610&lt;=30.2),'[1]Pricing Schedule'!$F$43+('[1]Pricing Schedule'!$F$45*M610),
IF(AND(I610=38000,R610&gt;30.2,R610&lt;=45.9),'[1]Pricing Schedule'!$F$52+('[1]Pricing Schedule'!$F$54*M610),
IF(AND(I610=38000,R610&gt;45.9,R610&lt;=123.4),'[1]Pricing Schedule'!$F$96+('[1]Pricing Schedule'!$F$97*M610),
IF(AND(I610=38000,R610&gt;123.4,R610&lt;=168.2,M610&lt;=10),'[1]Pricing Schedule'!$F$103+('[1]Pricing Schedule'!$F$105*M610),
IF(AND(I610=38000,R610&gt;123.4,R610&lt;=168.2,M610&gt;10),'[1]Pricing Schedule'!$F$111+('[1]Pricing Schedule'!$F$113*M610),
IF(AND(I610=38000,R610&gt;157.4,R610&lt;=336.4,M610&lt;=10),('[1]Pricing Schedule'!$F$103+('[1]Pricing Schedule'!$F$105*M610))*2,
IF(AND(I610=38000,R610&gt;157.4,R610&lt;=336.4,M610&gt;10),('[1]Pricing Schedule'!$F$111+('[1]Pricing Schedule'!$F$113*M610))*2,
IF(AND(I610=38000,R610&gt;314.8,R610&lt;=504.6,M610&lt;=10),('[1]Pricing Schedule'!$F$103+('[1]Pricing Schedule'!$F$105*M610))*3,
IF(AND(I610=38000,R610&gt;314.8,R610&lt;=504.6,M610&gt;10),('[1]Pricing Schedule'!$F$111+('[1]Pricing Schedule'!$F$113*M610))*3,
IF(AND(I610=38000,R610&gt;472.2,R610&lt;=672.8,M610&lt;=10),('[1]Pricing Schedule'!$F$103+('[1]Pricing Schedule'!$F$105*M610))*4,
IF(AND(I610=38000,R610&gt;472.2,R610&lt;=672.8,M610&gt;10),('[1]Pricing Schedule'!$F$111+('[1]Pricing Schedule'!$F$113*M610))*4,
IF(AND(I610=110000,R610&lt;=12.8,M610&gt;2),'[1]Pricing Schedule'!$F$62+('[1]Pricing Schedule'!$F$63*M610),
IF(AND(I610=110000,R610&lt;=12.8,M610&lt;=2),'[1]Pricing Schedule'!$F$96+('[1]Pricing Schedule'!$F$97*M610),
IF(AND(I610=110000,R610&gt;12.8,R610&lt;=22.8,M610&gt;3),'[1]Pricing Schedule'!$F$71+('[1]Pricing Schedule'!$F$72*M610),
IF(AND(I610=110000,R610&gt;12.8,R610&lt;=22.8,M610&lt;=3),'[1]Pricing Schedule'!$F$96+('[1]Pricing Schedule'!$F$97*M610),
IF(AND(I610=110000,R610&gt;22.8,R610&lt;=30.2),'[1]Pricing Schedule'!$F$80+('[1]Pricing Schedule'!$F$81*M610),
IF(AND(I610=110000,R610&gt;30.2,R610&lt;=45.9),'[1]Pricing Schedule'!$F$89+('[1]Pricing Schedule'!$F$90*M610),
IF(AND(I610=110000,R610&gt;45.9,R610&lt;=123.4),'[1]Pricing Schedule'!$F$96+('[1]Pricing Schedule'!$F$97*M610),
IF(AND(I610=110000,R610&gt;123.4,R610&lt;=168.2,M610&lt;=10),'[1]Pricing Schedule'!$F$103+('[1]Pricing Schedule'!$F$105*M610),
IF(AND(I610=110000,R610&gt;123.4,R610&lt;=168.2,M610&gt;10),'[1]Pricing Schedule'!$F$111+('[1]Pricing Schedule'!$F$113*M610),
IF(AND(I610=110000,R610&gt;168.2,R610&lt;=336.4,M610&lt;=10),('[1]Pricing Schedule'!$F$103+('[1]Pricing Schedule'!$F$105*M610))*2,
IF(AND(I610=110000,R610&gt;168.2,R610&lt;=336.4,M610&gt;10),('[1]Pricing Schedule'!$F$111+('[1]Pricing Schedule'!$F$113*M610))*2,
IF(AND(I610=110000,R610&gt;336.4,R610&lt;=504.6,M610&lt;=10),('[1]Pricing Schedule'!$F$103+('[1]Pricing Schedule'!$F$105*M610))*3,
IF(AND(I610=110000,R610&gt;336.4,R610&lt;=504.6,M610&gt;10),('[1]Pricing Schedule'!$F$111+('[1]Pricing Schedule'!$F$113*M610))*3,
IF(AND(I610=110000,R610&gt;504.6,R610&lt;=672.8,M610&lt;=10),('[1]Pricing Schedule'!$F$103+('[1]Pricing Schedule'!$F$105*M610))*4,
IF(AND(I610=110000,R610&gt;504.6,R610&lt;=672.8,M610&gt;10),('[1]Pricing Schedule'!$F$111+('[1]Pricing Schedule'!$F$113*M610))*4,
IF(AND(I610=110000,R610&gt;672.8,R610&lt;=841,M610&lt;=10),('[1]Pricing Schedule'!$F$103+('[1]Pricing Schedule'!$F$105*M610))*5,
IF(AND(I610=110000,R610&gt;672.8,R610&lt;=841,M610&gt;10),('[1]Pricing Schedule'!$F$111+('[1]Pricing Schedule'!$F$113*M610))*5,
IF(AND(I610=110000,R610&gt;672.8,R610&lt;=841,M610&lt;=10),('[1]Pricing Schedule'!$F$103+('[1]Pricing Schedule'!$F$105*M610))*5,
IF(AND(I610=110000,R610&gt;672.8,R610&lt;=841,M610&gt;10),('[1]Pricing Schedule'!$F$111+('[1]Pricing Schedule'!$F$113*M610))*5,
IF(AND(I610=110000,R610&gt;1345.6,R610&lt;=1513.8,M610&lt;=10),('[1]Pricing Schedule'!$F$103+('[1]Pricing Schedule'!$F$105*M610))*9,
IF(AND(I610=110000,R610&gt;1345.6,R610&lt;=1513.8,M610&gt;10),('[1]Pricing Schedule'!$F$111+('[1]Pricing Schedule'!$F$113*M610))*9,
9999999999)))))))))))))))))))))))))))))))))))))))</f>
        <v>1387140</v>
      </c>
      <c r="T610" s="21">
        <f>IF(AND(I610=38000,R610&lt;=4.5,M610&gt;8),'[1]Pricing Schedule'!$J$9,
IF(AND(I610=38000,R610&lt;=4.5,M610&lt;=8),'[1]Pricing Schedule'!$J$36,
IF(AND(I610=38000,R610&gt;4.5,R610&lt;=9,M610&gt;8),'[1]Pricing Schedule'!$J$18,
IF(AND(I610=38000,R610&gt;4.5,R610&lt;=9,M610&lt;=8),'[1]Pricing Schedule'!$J$36,
IF(AND(I610=38000,R610&gt;9,R610&lt;=12.8,M610&gt;8),'[1]Pricing Schedule'!$J$27,
IF(AND(I610=38000,R610&gt;9,R610&lt;=12.8,M610&lt;=8),'[1]Pricing Schedule'!$J$36,
IF(AND(I610=38000,R610&gt;12.8,R610&lt;=22.8),'[1]Pricing Schedule'!$J$36,
IF(AND(I610=38000,R610&gt;22.8,R610&lt;=30.2),'[1]Pricing Schedule'!$J$45,
IF(AND(I610=38000,R610&gt;30.2,R610&lt;=45.9),'[1]Pricing Schedule'!$J$54,
IF(AND(I610=38000,R610&gt;45.9,R610&lt;=123.4),'[1]Pricing Schedule'!$J$97,
IF(AND(I610=38000,R610&gt;123.4,R610&lt;=168.2,M610&lt;=10),'[1]Pricing Schedule'!$J$105,
IF(AND(I610=38000,R610&gt;123.4,R610&lt;=168.2,M610&gt;10),'[1]Pricing Schedule'!$J$113,
IF(AND(I610=38000,R610&gt;168.2,R610&lt;=336.4,M610&lt;=10),('[1]Pricing Schedule'!$J$105),
IF(AND(I610=38000,R610&gt;168.2,R610&lt;=336.4,M610&gt;10),('[1]Pricing Schedule'!$J$113),
IF(AND(I610=38000,R610&gt;336.4,R610&lt;=504.6,M610&lt;=10),('[1]Pricing Schedule'!$J$105),
IF(AND(I610=38000,R610&gt;336.4,R610&lt;=504.6,M610&gt;10),('[1]Pricing Schedule'!$J$113),
IF(AND(I610=38000,R610&gt;504.6,R610&lt;=672.8,M610&lt;=10),('[1]Pricing Schedule'!$J$105),
IF(AND(I610=38000,R610&gt;504.6,R610&lt;=672.8,M610&gt;10),('[1]Pricing Schedule'!$J$113),
IF(AND(I610=110000,R610&lt;=12.8,M610&gt;2),'[1]Pricing Schedule'!$J$63,
IF(AND(I610=110000,R610&lt;=12.8,M610&lt;=2),'[1]Pricing Schedule'!$J$97,
IF(AND(I610=110000,R610&gt;12.8,R610&lt;=22.8,M610&gt;3),'[1]Pricing Schedule'!$J$72,
IF(AND(I610=110000,R610&gt;12.8,R610&lt;=22.8,M610&lt;=3),'[1]Pricing Schedule'!$J$97,
IF(AND(I610=110000,R610&gt;22.8,R610&lt;=30.2),'[1]Pricing Schedule'!$J$81,
IF(AND(I610=110000,R610&gt;30.2,R610&lt;=45.9),'[1]Pricing Schedule'!$J$90,
IF(AND(I610=110000,R610&gt;45.9,R610&lt;=123.4),'[1]Pricing Schedule'!$J$97,
IF(AND(I610=110000,R610&gt;123.4,R610&lt;=168.2,M610&lt;=10),'[1]Pricing Schedule'!$J$105,
IF(AND(I610=110000,R610&gt;123.4,R610&lt;=168.2,M610&gt;10),'[1]Pricing Schedule'!$J$113,
IF(AND(I610=110000,R610&gt;168.2,R610&lt;=336.2,M610&lt;=10),('[1]Pricing Schedule'!$J$105),
IF(AND(I610=110000,R610&gt;168.2,R610&lt;=336.2,M610&gt;10),('[1]Pricing Schedule'!$J$113),
IF(AND(I610=110000,R610&gt;336.4,R610&lt;=504.6,M610&lt;=10),('[1]Pricing Schedule'!$J$105),
IF(AND(I610=110000,R610&gt;336.4,R610&lt;=504.6,M610&gt;10),('[1]Pricing Schedule'!$J$113),
IF(AND(I610=110000,R610&gt;504.6,R610&lt;=672.8,M610&lt;=10),('[1]Pricing Schedule'!$J$105),
IF(AND(I610=110000,R610&gt;504.6,R610&lt;=672.8,M610&gt;10),('[1]Pricing Schedule'!$J$113),
IF(AND(I610=110000,R610&gt;672.8,R610&lt;=841,M610&lt;=10),('[1]Pricing Schedule'!$J$105),
IF(AND(I610=110000,R610&gt;672.8,R610&lt;=841,M610&gt;10),('[1]Pricing Schedule'!$J$113),
IF(AND(I610=110000,R610&gt;1682,R610&lt;=1850.2,M610&lt;=10),('[1]Pricing Schedule'!$J$105),
IF(AND(I610=110000,R610&gt;1682,R610&lt;=1850.2,M610&gt;10),('[1]Pricing Schedule'!$J$113),
IF(AND(I610=110000,R610&gt;2018.4,R610&lt;=2186.6,M610&lt;=10),('[1]Pricing Schedule'!$J$105),
IF(AND(I610=110000,R610&gt;2018.4,R610&lt;=2186.6,M610&gt;10),('[1]Pricing Schedule'!$J$113),999999999)))))))))))))))))))))))))))))))))))))))</f>
        <v>1</v>
      </c>
      <c r="U610" s="40">
        <f t="shared" si="60"/>
        <v>330271.42857142858</v>
      </c>
      <c r="V610" s="41">
        <f t="shared" si="61"/>
        <v>3.0278126216531858</v>
      </c>
      <c r="Y610" s="23">
        <v>461</v>
      </c>
      <c r="Z610" s="23">
        <v>495</v>
      </c>
      <c r="AR610" s="35"/>
    </row>
    <row r="611" spans="1:44">
      <c r="A611" s="23">
        <v>611</v>
      </c>
      <c r="B611" s="23">
        <v>611</v>
      </c>
      <c r="C611" s="23" t="s">
        <v>1040</v>
      </c>
      <c r="D611" s="23" t="s">
        <v>709</v>
      </c>
      <c r="E611" s="23" t="s">
        <v>709</v>
      </c>
      <c r="F611" s="23" t="s">
        <v>1041</v>
      </c>
      <c r="G611" s="23" t="s">
        <v>1042</v>
      </c>
      <c r="H611" s="23" t="s">
        <v>113</v>
      </c>
      <c r="I611" s="13">
        <v>38000</v>
      </c>
      <c r="J611" s="13">
        <v>38000</v>
      </c>
      <c r="K611" s="23" t="s">
        <v>119</v>
      </c>
      <c r="L611" s="24">
        <v>4.4139999999999997</v>
      </c>
      <c r="M611" s="37">
        <f t="shared" si="56"/>
        <v>5</v>
      </c>
      <c r="N611" s="24">
        <v>0.32400000000000001</v>
      </c>
      <c r="O611" s="13">
        <v>2</v>
      </c>
      <c r="P611" s="36">
        <f t="shared" si="57"/>
        <v>0.32400000000000001</v>
      </c>
      <c r="Q611" s="38">
        <f t="shared" si="58"/>
        <v>4.2</v>
      </c>
      <c r="R611" s="37">
        <f t="shared" si="59"/>
        <v>4.2</v>
      </c>
      <c r="S611" s="39">
        <f>IF(AND(I611=38000,R611&lt;=4.5,M611&gt;8),'[1]Pricing Schedule'!$F$8+('[1]Pricing Schedule'!$F$9*M611),
IF(AND(I611=38000,R611&lt;=4.5,M611&lt;=8),'[1]Pricing Schedule'!$F$34+('[1]Pricing Schedule'!$F$36*M611),
IF(AND(I611=38000,R611&gt;4.5,R611&lt;=9,M611&gt;8),'[1]Pricing Schedule'!$F$17+('[1]Pricing Schedule'!$F$18*M611),
IF(AND(I611=38000,R611&gt;4.5,R611&lt;=9,M611&lt;=8),'[1]Pricing Schedule'!$F$34+('[1]Pricing Schedule'!$F$36*M611),
IF(AND(I611=38000,R611&gt;9,R611&lt;=12.8,M611&gt;8),'[1]Pricing Schedule'!$F$26+('[1]Pricing Schedule'!$F$27*M611),
IF(AND(I611=38000,R611&gt;9,R611&lt;=12.8,M611&lt;=8),'[1]Pricing Schedule'!$F$34+('[1]Pricing Schedule'!$F$36*M611),
IF(AND(I611=38000,R611&gt;12.8,R611&lt;=22.8),'[1]Pricing Schedule'!$F$34+('[1]Pricing Schedule'!$F$36*M611),
IF(AND(I611=38000,R611&gt;22.8,R611&lt;=30.2),'[1]Pricing Schedule'!$F$43+('[1]Pricing Schedule'!$F$45*M611),
IF(AND(I611=38000,R611&gt;30.2,R611&lt;=45.9),'[1]Pricing Schedule'!$F$52+('[1]Pricing Schedule'!$F$54*M611),
IF(AND(I611=38000,R611&gt;45.9,R611&lt;=123.4),'[1]Pricing Schedule'!$F$96+('[1]Pricing Schedule'!$F$97*M611),
IF(AND(I611=38000,R611&gt;123.4,R611&lt;=168.2,M611&lt;=10),'[1]Pricing Schedule'!$F$103+('[1]Pricing Schedule'!$F$105*M611),
IF(AND(I611=38000,R611&gt;123.4,R611&lt;=168.2,M611&gt;10),'[1]Pricing Schedule'!$F$111+('[1]Pricing Schedule'!$F$113*M611),
IF(AND(I611=38000,R611&gt;157.4,R611&lt;=336.4,M611&lt;=10),('[1]Pricing Schedule'!$F$103+('[1]Pricing Schedule'!$F$105*M611))*2,
IF(AND(I611=38000,R611&gt;157.4,R611&lt;=336.4,M611&gt;10),('[1]Pricing Schedule'!$F$111+('[1]Pricing Schedule'!$F$113*M611))*2,
IF(AND(I611=38000,R611&gt;314.8,R611&lt;=504.6,M611&lt;=10),('[1]Pricing Schedule'!$F$103+('[1]Pricing Schedule'!$F$105*M611))*3,
IF(AND(I611=38000,R611&gt;314.8,R611&lt;=504.6,M611&gt;10),('[1]Pricing Schedule'!$F$111+('[1]Pricing Schedule'!$F$113*M611))*3,
IF(AND(I611=38000,R611&gt;472.2,R611&lt;=672.8,M611&lt;=10),('[1]Pricing Schedule'!$F$103+('[1]Pricing Schedule'!$F$105*M611))*4,
IF(AND(I611=38000,R611&gt;472.2,R611&lt;=672.8,M611&gt;10),('[1]Pricing Schedule'!$F$111+('[1]Pricing Schedule'!$F$113*M611))*4,
IF(AND(I611=110000,R611&lt;=12.8,M611&gt;2),'[1]Pricing Schedule'!$F$62+('[1]Pricing Schedule'!$F$63*M611),
IF(AND(I611=110000,R611&lt;=12.8,M611&lt;=2),'[1]Pricing Schedule'!$F$96+('[1]Pricing Schedule'!$F$97*M611),
IF(AND(I611=110000,R611&gt;12.8,R611&lt;=22.8,M611&gt;3),'[1]Pricing Schedule'!$F$71+('[1]Pricing Schedule'!$F$72*M611),
IF(AND(I611=110000,R611&gt;12.8,R611&lt;=22.8,M611&lt;=3),'[1]Pricing Schedule'!$F$96+('[1]Pricing Schedule'!$F$97*M611),
IF(AND(I611=110000,R611&gt;22.8,R611&lt;=30.2),'[1]Pricing Schedule'!$F$80+('[1]Pricing Schedule'!$F$81*M611),
IF(AND(I611=110000,R611&gt;30.2,R611&lt;=45.9),'[1]Pricing Schedule'!$F$89+('[1]Pricing Schedule'!$F$90*M611),
IF(AND(I611=110000,R611&gt;45.9,R611&lt;=123.4),'[1]Pricing Schedule'!$F$96+('[1]Pricing Schedule'!$F$97*M611),
IF(AND(I611=110000,R611&gt;123.4,R611&lt;=168.2,M611&lt;=10),'[1]Pricing Schedule'!$F$103+('[1]Pricing Schedule'!$F$105*M611),
IF(AND(I611=110000,R611&gt;123.4,R611&lt;=168.2,M611&gt;10),'[1]Pricing Schedule'!$F$111+('[1]Pricing Schedule'!$F$113*M611),
IF(AND(I611=110000,R611&gt;168.2,R611&lt;=336.4,M611&lt;=10),('[1]Pricing Schedule'!$F$103+('[1]Pricing Schedule'!$F$105*M611))*2,
IF(AND(I611=110000,R611&gt;168.2,R611&lt;=336.4,M611&gt;10),('[1]Pricing Schedule'!$F$111+('[1]Pricing Schedule'!$F$113*M611))*2,
IF(AND(I611=110000,R611&gt;336.4,R611&lt;=504.6,M611&lt;=10),('[1]Pricing Schedule'!$F$103+('[1]Pricing Schedule'!$F$105*M611))*3,
IF(AND(I611=110000,R611&gt;336.4,R611&lt;=504.6,M611&gt;10),('[1]Pricing Schedule'!$F$111+('[1]Pricing Schedule'!$F$113*M611))*3,
IF(AND(I611=110000,R611&gt;504.6,R611&lt;=672.8,M611&lt;=10),('[1]Pricing Schedule'!$F$103+('[1]Pricing Schedule'!$F$105*M611))*4,
IF(AND(I611=110000,R611&gt;504.6,R611&lt;=672.8,M611&gt;10),('[1]Pricing Schedule'!$F$111+('[1]Pricing Schedule'!$F$113*M611))*4,
IF(AND(I611=110000,R611&gt;672.8,R611&lt;=841,M611&lt;=10),('[1]Pricing Schedule'!$F$103+('[1]Pricing Schedule'!$F$105*M611))*5,
IF(AND(I611=110000,R611&gt;672.8,R611&lt;=841,M611&gt;10),('[1]Pricing Schedule'!$F$111+('[1]Pricing Schedule'!$F$113*M611))*5,
IF(AND(I611=110000,R611&gt;672.8,R611&lt;=841,M611&lt;=10),('[1]Pricing Schedule'!$F$103+('[1]Pricing Schedule'!$F$105*M611))*5,
IF(AND(I611=110000,R611&gt;672.8,R611&lt;=841,M611&gt;10),('[1]Pricing Schedule'!$F$111+('[1]Pricing Schedule'!$F$113*M611))*5,
IF(AND(I611=110000,R611&gt;1345.6,R611&lt;=1513.8,M611&lt;=10),('[1]Pricing Schedule'!$F$103+('[1]Pricing Schedule'!$F$105*M611))*9,
IF(AND(I611=110000,R611&gt;1345.6,R611&lt;=1513.8,M611&gt;10),('[1]Pricing Schedule'!$F$111+('[1]Pricing Schedule'!$F$113*M611))*9,
9999999999)))))))))))))))))))))))))))))))))))))))</f>
        <v>699140</v>
      </c>
      <c r="T611" s="21">
        <f>IF(AND(I611=38000,R611&lt;=4.5,M611&gt;8),'[1]Pricing Schedule'!$J$9,
IF(AND(I611=38000,R611&lt;=4.5,M611&lt;=8),'[1]Pricing Schedule'!$J$36,
IF(AND(I611=38000,R611&gt;4.5,R611&lt;=9,M611&gt;8),'[1]Pricing Schedule'!$J$18,
IF(AND(I611=38000,R611&gt;4.5,R611&lt;=9,M611&lt;=8),'[1]Pricing Schedule'!$J$36,
IF(AND(I611=38000,R611&gt;9,R611&lt;=12.8,M611&gt;8),'[1]Pricing Schedule'!$J$27,
IF(AND(I611=38000,R611&gt;9,R611&lt;=12.8,M611&lt;=8),'[1]Pricing Schedule'!$J$36,
IF(AND(I611=38000,R611&gt;12.8,R611&lt;=22.8),'[1]Pricing Schedule'!$J$36,
IF(AND(I611=38000,R611&gt;22.8,R611&lt;=30.2),'[1]Pricing Schedule'!$J$45,
IF(AND(I611=38000,R611&gt;30.2,R611&lt;=45.9),'[1]Pricing Schedule'!$J$54,
IF(AND(I611=38000,R611&gt;45.9,R611&lt;=123.4),'[1]Pricing Schedule'!$J$97,
IF(AND(I611=38000,R611&gt;123.4,R611&lt;=168.2,M611&lt;=10),'[1]Pricing Schedule'!$J$105,
IF(AND(I611=38000,R611&gt;123.4,R611&lt;=168.2,M611&gt;10),'[1]Pricing Schedule'!$J$113,
IF(AND(I611=38000,R611&gt;168.2,R611&lt;=336.4,M611&lt;=10),('[1]Pricing Schedule'!$J$105),
IF(AND(I611=38000,R611&gt;168.2,R611&lt;=336.4,M611&gt;10),('[1]Pricing Schedule'!$J$113),
IF(AND(I611=38000,R611&gt;336.4,R611&lt;=504.6,M611&lt;=10),('[1]Pricing Schedule'!$J$105),
IF(AND(I611=38000,R611&gt;336.4,R611&lt;=504.6,M611&gt;10),('[1]Pricing Schedule'!$J$113),
IF(AND(I611=38000,R611&gt;504.6,R611&lt;=672.8,M611&lt;=10),('[1]Pricing Schedule'!$J$105),
IF(AND(I611=38000,R611&gt;504.6,R611&lt;=672.8,M611&gt;10),('[1]Pricing Schedule'!$J$113),
IF(AND(I611=110000,R611&lt;=12.8,M611&gt;2),'[1]Pricing Schedule'!$J$63,
IF(AND(I611=110000,R611&lt;=12.8,M611&lt;=2),'[1]Pricing Schedule'!$J$97,
IF(AND(I611=110000,R611&gt;12.8,R611&lt;=22.8,M611&gt;3),'[1]Pricing Schedule'!$J$72,
IF(AND(I611=110000,R611&gt;12.8,R611&lt;=22.8,M611&lt;=3),'[1]Pricing Schedule'!$J$97,
IF(AND(I611=110000,R611&gt;22.8,R611&lt;=30.2),'[1]Pricing Schedule'!$J$81,
IF(AND(I611=110000,R611&gt;30.2,R611&lt;=45.9),'[1]Pricing Schedule'!$J$90,
IF(AND(I611=110000,R611&gt;45.9,R611&lt;=123.4),'[1]Pricing Schedule'!$J$97,
IF(AND(I611=110000,R611&gt;123.4,R611&lt;=168.2,M611&lt;=10),'[1]Pricing Schedule'!$J$105,
IF(AND(I611=110000,R611&gt;123.4,R611&lt;=168.2,M611&gt;10),'[1]Pricing Schedule'!$J$113,
IF(AND(I611=110000,R611&gt;168.2,R611&lt;=336.2,M611&lt;=10),('[1]Pricing Schedule'!$J$105),
IF(AND(I611=110000,R611&gt;168.2,R611&lt;=336.2,M611&gt;10),('[1]Pricing Schedule'!$J$113),
IF(AND(I611=110000,R611&gt;336.4,R611&lt;=504.6,M611&lt;=10),('[1]Pricing Schedule'!$J$105),
IF(AND(I611=110000,R611&gt;336.4,R611&lt;=504.6,M611&gt;10),('[1]Pricing Schedule'!$J$113),
IF(AND(I611=110000,R611&gt;504.6,R611&lt;=672.8,M611&lt;=10),('[1]Pricing Schedule'!$J$105),
IF(AND(I611=110000,R611&gt;504.6,R611&lt;=672.8,M611&gt;10),('[1]Pricing Schedule'!$J$113),
IF(AND(I611=110000,R611&gt;672.8,R611&lt;=841,M611&lt;=10),('[1]Pricing Schedule'!$J$105),
IF(AND(I611=110000,R611&gt;672.8,R611&lt;=841,M611&gt;10),('[1]Pricing Schedule'!$J$113),
IF(AND(I611=110000,R611&gt;1682,R611&lt;=1850.2,M611&lt;=10),('[1]Pricing Schedule'!$J$105),
IF(AND(I611=110000,R611&gt;1682,R611&lt;=1850.2,M611&gt;10),('[1]Pricing Schedule'!$J$113),
IF(AND(I611=110000,R611&gt;2018.4,R611&lt;=2186.6,M611&lt;=10),('[1]Pricing Schedule'!$J$105),
IF(AND(I611=110000,R611&gt;2018.4,R611&lt;=2186.6,M611&gt;10),('[1]Pricing Schedule'!$J$113),999999999)))))))))))))))))))))))))))))))))))))))</f>
        <v>4</v>
      </c>
      <c r="U611" s="40">
        <f t="shared" si="60"/>
        <v>166461.90476190476</v>
      </c>
      <c r="V611" s="41">
        <f t="shared" si="61"/>
        <v>6.0073804960379897</v>
      </c>
      <c r="Y611" s="23">
        <v>419</v>
      </c>
      <c r="Z611" s="23">
        <v>69</v>
      </c>
      <c r="AR611" s="35"/>
    </row>
    <row r="612" spans="1:44">
      <c r="A612" s="23">
        <v>612</v>
      </c>
      <c r="B612" s="23">
        <v>612</v>
      </c>
      <c r="C612" s="23" t="s">
        <v>1043</v>
      </c>
      <c r="D612" s="23" t="s">
        <v>709</v>
      </c>
      <c r="E612" s="23" t="s">
        <v>709</v>
      </c>
      <c r="F612" s="23" t="s">
        <v>1041</v>
      </c>
      <c r="G612" s="23" t="s">
        <v>1042</v>
      </c>
      <c r="H612" s="23" t="s">
        <v>113</v>
      </c>
      <c r="I612" s="13">
        <v>38000</v>
      </c>
      <c r="J612" s="13">
        <v>38000</v>
      </c>
      <c r="K612" s="23" t="s">
        <v>119</v>
      </c>
      <c r="L612" s="24">
        <v>3.875</v>
      </c>
      <c r="M612" s="37">
        <f t="shared" si="56"/>
        <v>4</v>
      </c>
      <c r="N612" s="24">
        <v>0.38200000000000001</v>
      </c>
      <c r="O612" s="13">
        <v>2</v>
      </c>
      <c r="P612" s="36">
        <f t="shared" si="57"/>
        <v>0.38200000000000001</v>
      </c>
      <c r="Q612" s="38">
        <f t="shared" si="58"/>
        <v>4.2</v>
      </c>
      <c r="R612" s="37">
        <f t="shared" si="59"/>
        <v>4.2</v>
      </c>
      <c r="S612" s="39">
        <f>IF(AND(I612=38000,R612&lt;=4.5,M612&gt;8),'[1]Pricing Schedule'!$F$8+('[1]Pricing Schedule'!$F$9*M612),
IF(AND(I612=38000,R612&lt;=4.5,M612&lt;=8),'[1]Pricing Schedule'!$F$34+('[1]Pricing Schedule'!$F$36*M612),
IF(AND(I612=38000,R612&gt;4.5,R612&lt;=9,M612&gt;8),'[1]Pricing Schedule'!$F$17+('[1]Pricing Schedule'!$F$18*M612),
IF(AND(I612=38000,R612&gt;4.5,R612&lt;=9,M612&lt;=8),'[1]Pricing Schedule'!$F$34+('[1]Pricing Schedule'!$F$36*M612),
IF(AND(I612=38000,R612&gt;9,R612&lt;=12.8,M612&gt;8),'[1]Pricing Schedule'!$F$26+('[1]Pricing Schedule'!$F$27*M612),
IF(AND(I612=38000,R612&gt;9,R612&lt;=12.8,M612&lt;=8),'[1]Pricing Schedule'!$F$34+('[1]Pricing Schedule'!$F$36*M612),
IF(AND(I612=38000,R612&gt;12.8,R612&lt;=22.8),'[1]Pricing Schedule'!$F$34+('[1]Pricing Schedule'!$F$36*M612),
IF(AND(I612=38000,R612&gt;22.8,R612&lt;=30.2),'[1]Pricing Schedule'!$F$43+('[1]Pricing Schedule'!$F$45*M612),
IF(AND(I612=38000,R612&gt;30.2,R612&lt;=45.9),'[1]Pricing Schedule'!$F$52+('[1]Pricing Schedule'!$F$54*M612),
IF(AND(I612=38000,R612&gt;45.9,R612&lt;=123.4),'[1]Pricing Schedule'!$F$96+('[1]Pricing Schedule'!$F$97*M612),
IF(AND(I612=38000,R612&gt;123.4,R612&lt;=168.2,M612&lt;=10),'[1]Pricing Schedule'!$F$103+('[1]Pricing Schedule'!$F$105*M612),
IF(AND(I612=38000,R612&gt;123.4,R612&lt;=168.2,M612&gt;10),'[1]Pricing Schedule'!$F$111+('[1]Pricing Schedule'!$F$113*M612),
IF(AND(I612=38000,R612&gt;157.4,R612&lt;=336.4,M612&lt;=10),('[1]Pricing Schedule'!$F$103+('[1]Pricing Schedule'!$F$105*M612))*2,
IF(AND(I612=38000,R612&gt;157.4,R612&lt;=336.4,M612&gt;10),('[1]Pricing Schedule'!$F$111+('[1]Pricing Schedule'!$F$113*M612))*2,
IF(AND(I612=38000,R612&gt;314.8,R612&lt;=504.6,M612&lt;=10),('[1]Pricing Schedule'!$F$103+('[1]Pricing Schedule'!$F$105*M612))*3,
IF(AND(I612=38000,R612&gt;314.8,R612&lt;=504.6,M612&gt;10),('[1]Pricing Schedule'!$F$111+('[1]Pricing Schedule'!$F$113*M612))*3,
IF(AND(I612=38000,R612&gt;472.2,R612&lt;=672.8,M612&lt;=10),('[1]Pricing Schedule'!$F$103+('[1]Pricing Schedule'!$F$105*M612))*4,
IF(AND(I612=38000,R612&gt;472.2,R612&lt;=672.8,M612&gt;10),('[1]Pricing Schedule'!$F$111+('[1]Pricing Schedule'!$F$113*M612))*4,
IF(AND(I612=110000,R612&lt;=12.8,M612&gt;2),'[1]Pricing Schedule'!$F$62+('[1]Pricing Schedule'!$F$63*M612),
IF(AND(I612=110000,R612&lt;=12.8,M612&lt;=2),'[1]Pricing Schedule'!$F$96+('[1]Pricing Schedule'!$F$97*M612),
IF(AND(I612=110000,R612&gt;12.8,R612&lt;=22.8,M612&gt;3),'[1]Pricing Schedule'!$F$71+('[1]Pricing Schedule'!$F$72*M612),
IF(AND(I612=110000,R612&gt;12.8,R612&lt;=22.8,M612&lt;=3),'[1]Pricing Schedule'!$F$96+('[1]Pricing Schedule'!$F$97*M612),
IF(AND(I612=110000,R612&gt;22.8,R612&lt;=30.2),'[1]Pricing Schedule'!$F$80+('[1]Pricing Schedule'!$F$81*M612),
IF(AND(I612=110000,R612&gt;30.2,R612&lt;=45.9),'[1]Pricing Schedule'!$F$89+('[1]Pricing Schedule'!$F$90*M612),
IF(AND(I612=110000,R612&gt;45.9,R612&lt;=123.4),'[1]Pricing Schedule'!$F$96+('[1]Pricing Schedule'!$F$97*M612),
IF(AND(I612=110000,R612&gt;123.4,R612&lt;=168.2,M612&lt;=10),'[1]Pricing Schedule'!$F$103+('[1]Pricing Schedule'!$F$105*M612),
IF(AND(I612=110000,R612&gt;123.4,R612&lt;=168.2,M612&gt;10),'[1]Pricing Schedule'!$F$111+('[1]Pricing Schedule'!$F$113*M612),
IF(AND(I612=110000,R612&gt;168.2,R612&lt;=336.4,M612&lt;=10),('[1]Pricing Schedule'!$F$103+('[1]Pricing Schedule'!$F$105*M612))*2,
IF(AND(I612=110000,R612&gt;168.2,R612&lt;=336.4,M612&gt;10),('[1]Pricing Schedule'!$F$111+('[1]Pricing Schedule'!$F$113*M612))*2,
IF(AND(I612=110000,R612&gt;336.4,R612&lt;=504.6,M612&lt;=10),('[1]Pricing Schedule'!$F$103+('[1]Pricing Schedule'!$F$105*M612))*3,
IF(AND(I612=110000,R612&gt;336.4,R612&lt;=504.6,M612&gt;10),('[1]Pricing Schedule'!$F$111+('[1]Pricing Schedule'!$F$113*M612))*3,
IF(AND(I612=110000,R612&gt;504.6,R612&lt;=672.8,M612&lt;=10),('[1]Pricing Schedule'!$F$103+('[1]Pricing Schedule'!$F$105*M612))*4,
IF(AND(I612=110000,R612&gt;504.6,R612&lt;=672.8,M612&gt;10),('[1]Pricing Schedule'!$F$111+('[1]Pricing Schedule'!$F$113*M612))*4,
IF(AND(I612=110000,R612&gt;672.8,R612&lt;=841,M612&lt;=10),('[1]Pricing Schedule'!$F$103+('[1]Pricing Schedule'!$F$105*M612))*5,
IF(AND(I612=110000,R612&gt;672.8,R612&lt;=841,M612&gt;10),('[1]Pricing Schedule'!$F$111+('[1]Pricing Schedule'!$F$113*M612))*5,
IF(AND(I612=110000,R612&gt;672.8,R612&lt;=841,M612&lt;=10),('[1]Pricing Schedule'!$F$103+('[1]Pricing Schedule'!$F$105*M612))*5,
IF(AND(I612=110000,R612&gt;672.8,R612&lt;=841,M612&gt;10),('[1]Pricing Schedule'!$F$111+('[1]Pricing Schedule'!$F$113*M612))*5,
IF(AND(I612=110000,R612&gt;1345.6,R612&lt;=1513.8,M612&lt;=10),('[1]Pricing Schedule'!$F$103+('[1]Pricing Schedule'!$F$105*M612))*9,
IF(AND(I612=110000,R612&gt;1345.6,R612&lt;=1513.8,M612&gt;10),('[1]Pricing Schedule'!$F$111+('[1]Pricing Schedule'!$F$113*M612))*9,
9999999999)))))))))))))))))))))))))))))))))))))))</f>
        <v>628870</v>
      </c>
      <c r="T612" s="21">
        <f>IF(AND(I612=38000,R612&lt;=4.5,M612&gt;8),'[1]Pricing Schedule'!$J$9,
IF(AND(I612=38000,R612&lt;=4.5,M612&lt;=8),'[1]Pricing Schedule'!$J$36,
IF(AND(I612=38000,R612&gt;4.5,R612&lt;=9,M612&gt;8),'[1]Pricing Schedule'!$J$18,
IF(AND(I612=38000,R612&gt;4.5,R612&lt;=9,M612&lt;=8),'[1]Pricing Schedule'!$J$36,
IF(AND(I612=38000,R612&gt;9,R612&lt;=12.8,M612&gt;8),'[1]Pricing Schedule'!$J$27,
IF(AND(I612=38000,R612&gt;9,R612&lt;=12.8,M612&lt;=8),'[1]Pricing Schedule'!$J$36,
IF(AND(I612=38000,R612&gt;12.8,R612&lt;=22.8),'[1]Pricing Schedule'!$J$36,
IF(AND(I612=38000,R612&gt;22.8,R612&lt;=30.2),'[1]Pricing Schedule'!$J$45,
IF(AND(I612=38000,R612&gt;30.2,R612&lt;=45.9),'[1]Pricing Schedule'!$J$54,
IF(AND(I612=38000,R612&gt;45.9,R612&lt;=123.4),'[1]Pricing Schedule'!$J$97,
IF(AND(I612=38000,R612&gt;123.4,R612&lt;=168.2,M612&lt;=10),'[1]Pricing Schedule'!$J$105,
IF(AND(I612=38000,R612&gt;123.4,R612&lt;=168.2,M612&gt;10),'[1]Pricing Schedule'!$J$113,
IF(AND(I612=38000,R612&gt;168.2,R612&lt;=336.4,M612&lt;=10),('[1]Pricing Schedule'!$J$105),
IF(AND(I612=38000,R612&gt;168.2,R612&lt;=336.4,M612&gt;10),('[1]Pricing Schedule'!$J$113),
IF(AND(I612=38000,R612&gt;336.4,R612&lt;=504.6,M612&lt;=10),('[1]Pricing Schedule'!$J$105),
IF(AND(I612=38000,R612&gt;336.4,R612&lt;=504.6,M612&gt;10),('[1]Pricing Schedule'!$J$113),
IF(AND(I612=38000,R612&gt;504.6,R612&lt;=672.8,M612&lt;=10),('[1]Pricing Schedule'!$J$105),
IF(AND(I612=38000,R612&gt;504.6,R612&lt;=672.8,M612&gt;10),('[1]Pricing Schedule'!$J$113),
IF(AND(I612=110000,R612&lt;=12.8,M612&gt;2),'[1]Pricing Schedule'!$J$63,
IF(AND(I612=110000,R612&lt;=12.8,M612&lt;=2),'[1]Pricing Schedule'!$J$97,
IF(AND(I612=110000,R612&gt;12.8,R612&lt;=22.8,M612&gt;3),'[1]Pricing Schedule'!$J$72,
IF(AND(I612=110000,R612&gt;12.8,R612&lt;=22.8,M612&lt;=3),'[1]Pricing Schedule'!$J$97,
IF(AND(I612=110000,R612&gt;22.8,R612&lt;=30.2),'[1]Pricing Schedule'!$J$81,
IF(AND(I612=110000,R612&gt;30.2,R612&lt;=45.9),'[1]Pricing Schedule'!$J$90,
IF(AND(I612=110000,R612&gt;45.9,R612&lt;=123.4),'[1]Pricing Schedule'!$J$97,
IF(AND(I612=110000,R612&gt;123.4,R612&lt;=168.2,M612&lt;=10),'[1]Pricing Schedule'!$J$105,
IF(AND(I612=110000,R612&gt;123.4,R612&lt;=168.2,M612&gt;10),'[1]Pricing Schedule'!$J$113,
IF(AND(I612=110000,R612&gt;168.2,R612&lt;=336.2,M612&lt;=10),('[1]Pricing Schedule'!$J$105),
IF(AND(I612=110000,R612&gt;168.2,R612&lt;=336.2,M612&gt;10),('[1]Pricing Schedule'!$J$113),
IF(AND(I612=110000,R612&gt;336.4,R612&lt;=504.6,M612&lt;=10),('[1]Pricing Schedule'!$J$105),
IF(AND(I612=110000,R612&gt;336.4,R612&lt;=504.6,M612&gt;10),('[1]Pricing Schedule'!$J$113),
IF(AND(I612=110000,R612&gt;504.6,R612&lt;=672.8,M612&lt;=10),('[1]Pricing Schedule'!$J$105),
IF(AND(I612=110000,R612&gt;504.6,R612&lt;=672.8,M612&gt;10),('[1]Pricing Schedule'!$J$113),
IF(AND(I612=110000,R612&gt;672.8,R612&lt;=841,M612&lt;=10),('[1]Pricing Schedule'!$J$105),
IF(AND(I612=110000,R612&gt;672.8,R612&lt;=841,M612&gt;10),('[1]Pricing Schedule'!$J$113),
IF(AND(I612=110000,R612&gt;1682,R612&lt;=1850.2,M612&lt;=10),('[1]Pricing Schedule'!$J$105),
IF(AND(I612=110000,R612&gt;1682,R612&lt;=1850.2,M612&gt;10),('[1]Pricing Schedule'!$J$113),
IF(AND(I612=110000,R612&gt;2018.4,R612&lt;=2186.6,M612&lt;=10),('[1]Pricing Schedule'!$J$105),
IF(AND(I612=110000,R612&gt;2018.4,R612&lt;=2186.6,M612&gt;10),('[1]Pricing Schedule'!$J$113),999999999)))))))))))))))))))))))))))))))))))))))</f>
        <v>4</v>
      </c>
      <c r="U612" s="40">
        <f t="shared" si="60"/>
        <v>149730.95238095237</v>
      </c>
      <c r="V612" s="41">
        <f t="shared" si="61"/>
        <v>6.6786458250512828</v>
      </c>
      <c r="Y612" s="23">
        <v>239</v>
      </c>
      <c r="Z612" s="23">
        <v>69</v>
      </c>
      <c r="AR612" s="35"/>
    </row>
    <row r="613" spans="1:44">
      <c r="A613" s="23">
        <v>613</v>
      </c>
      <c r="B613" s="23">
        <v>613</v>
      </c>
      <c r="C613" s="23" t="s">
        <v>1044</v>
      </c>
      <c r="D613" s="23" t="s">
        <v>344</v>
      </c>
      <c r="E613" s="23" t="s">
        <v>344</v>
      </c>
      <c r="F613" s="23" t="s">
        <v>345</v>
      </c>
      <c r="G613" s="23" t="s">
        <v>346</v>
      </c>
      <c r="H613" s="23" t="s">
        <v>113</v>
      </c>
      <c r="I613" s="13">
        <v>38000</v>
      </c>
      <c r="J613" s="13">
        <v>38000</v>
      </c>
      <c r="K613" s="23" t="s">
        <v>119</v>
      </c>
      <c r="L613" s="24">
        <v>7.6829999999999998</v>
      </c>
      <c r="M613" s="37">
        <f t="shared" si="56"/>
        <v>8</v>
      </c>
      <c r="N613" s="24">
        <v>0.128</v>
      </c>
      <c r="O613" s="13">
        <v>2</v>
      </c>
      <c r="P613" s="36">
        <f t="shared" si="57"/>
        <v>0.128</v>
      </c>
      <c r="Q613" s="38">
        <f t="shared" si="58"/>
        <v>4.2</v>
      </c>
      <c r="R613" s="37">
        <f t="shared" si="59"/>
        <v>4.2</v>
      </c>
      <c r="S613" s="39">
        <f>IF(AND(I613=38000,R613&lt;=4.5,M613&gt;8),'[1]Pricing Schedule'!$F$8+('[1]Pricing Schedule'!$F$9*M613),
IF(AND(I613=38000,R613&lt;=4.5,M613&lt;=8),'[1]Pricing Schedule'!$F$34+('[1]Pricing Schedule'!$F$36*M613),
IF(AND(I613=38000,R613&gt;4.5,R613&lt;=9,M613&gt;8),'[1]Pricing Schedule'!$F$17+('[1]Pricing Schedule'!$F$18*M613),
IF(AND(I613=38000,R613&gt;4.5,R613&lt;=9,M613&lt;=8),'[1]Pricing Schedule'!$F$34+('[1]Pricing Schedule'!$F$36*M613),
IF(AND(I613=38000,R613&gt;9,R613&lt;=12.8,M613&gt;8),'[1]Pricing Schedule'!$F$26+('[1]Pricing Schedule'!$F$27*M613),
IF(AND(I613=38000,R613&gt;9,R613&lt;=12.8,M613&lt;=8),'[1]Pricing Schedule'!$F$34+('[1]Pricing Schedule'!$F$36*M613),
IF(AND(I613=38000,R613&gt;12.8,R613&lt;=22.8),'[1]Pricing Schedule'!$F$34+('[1]Pricing Schedule'!$F$36*M613),
IF(AND(I613=38000,R613&gt;22.8,R613&lt;=30.2),'[1]Pricing Schedule'!$F$43+('[1]Pricing Schedule'!$F$45*M613),
IF(AND(I613=38000,R613&gt;30.2,R613&lt;=45.9),'[1]Pricing Schedule'!$F$52+('[1]Pricing Schedule'!$F$54*M613),
IF(AND(I613=38000,R613&gt;45.9,R613&lt;=123.4),'[1]Pricing Schedule'!$F$96+('[1]Pricing Schedule'!$F$97*M613),
IF(AND(I613=38000,R613&gt;123.4,R613&lt;=168.2,M613&lt;=10),'[1]Pricing Schedule'!$F$103+('[1]Pricing Schedule'!$F$105*M613),
IF(AND(I613=38000,R613&gt;123.4,R613&lt;=168.2,M613&gt;10),'[1]Pricing Schedule'!$F$111+('[1]Pricing Schedule'!$F$113*M613),
IF(AND(I613=38000,R613&gt;157.4,R613&lt;=336.4,M613&lt;=10),('[1]Pricing Schedule'!$F$103+('[1]Pricing Schedule'!$F$105*M613))*2,
IF(AND(I613=38000,R613&gt;157.4,R613&lt;=336.4,M613&gt;10),('[1]Pricing Schedule'!$F$111+('[1]Pricing Schedule'!$F$113*M613))*2,
IF(AND(I613=38000,R613&gt;314.8,R613&lt;=504.6,M613&lt;=10),('[1]Pricing Schedule'!$F$103+('[1]Pricing Schedule'!$F$105*M613))*3,
IF(AND(I613=38000,R613&gt;314.8,R613&lt;=504.6,M613&gt;10),('[1]Pricing Schedule'!$F$111+('[1]Pricing Schedule'!$F$113*M613))*3,
IF(AND(I613=38000,R613&gt;472.2,R613&lt;=672.8,M613&lt;=10),('[1]Pricing Schedule'!$F$103+('[1]Pricing Schedule'!$F$105*M613))*4,
IF(AND(I613=38000,R613&gt;472.2,R613&lt;=672.8,M613&gt;10),('[1]Pricing Schedule'!$F$111+('[1]Pricing Schedule'!$F$113*M613))*4,
IF(AND(I613=110000,R613&lt;=12.8,M613&gt;2),'[1]Pricing Schedule'!$F$62+('[1]Pricing Schedule'!$F$63*M613),
IF(AND(I613=110000,R613&lt;=12.8,M613&lt;=2),'[1]Pricing Schedule'!$F$96+('[1]Pricing Schedule'!$F$97*M613),
IF(AND(I613=110000,R613&gt;12.8,R613&lt;=22.8,M613&gt;3),'[1]Pricing Schedule'!$F$71+('[1]Pricing Schedule'!$F$72*M613),
IF(AND(I613=110000,R613&gt;12.8,R613&lt;=22.8,M613&lt;=3),'[1]Pricing Schedule'!$F$96+('[1]Pricing Schedule'!$F$97*M613),
IF(AND(I613=110000,R613&gt;22.8,R613&lt;=30.2),'[1]Pricing Schedule'!$F$80+('[1]Pricing Schedule'!$F$81*M613),
IF(AND(I613=110000,R613&gt;30.2,R613&lt;=45.9),'[1]Pricing Schedule'!$F$89+('[1]Pricing Schedule'!$F$90*M613),
IF(AND(I613=110000,R613&gt;45.9,R613&lt;=123.4),'[1]Pricing Schedule'!$F$96+('[1]Pricing Schedule'!$F$97*M613),
IF(AND(I613=110000,R613&gt;123.4,R613&lt;=168.2,M613&lt;=10),'[1]Pricing Schedule'!$F$103+('[1]Pricing Schedule'!$F$105*M613),
IF(AND(I613=110000,R613&gt;123.4,R613&lt;=168.2,M613&gt;10),'[1]Pricing Schedule'!$F$111+('[1]Pricing Schedule'!$F$113*M613),
IF(AND(I613=110000,R613&gt;168.2,R613&lt;=336.4,M613&lt;=10),('[1]Pricing Schedule'!$F$103+('[1]Pricing Schedule'!$F$105*M613))*2,
IF(AND(I613=110000,R613&gt;168.2,R613&lt;=336.4,M613&gt;10),('[1]Pricing Schedule'!$F$111+('[1]Pricing Schedule'!$F$113*M613))*2,
IF(AND(I613=110000,R613&gt;336.4,R613&lt;=504.6,M613&lt;=10),('[1]Pricing Schedule'!$F$103+('[1]Pricing Schedule'!$F$105*M613))*3,
IF(AND(I613=110000,R613&gt;336.4,R613&lt;=504.6,M613&gt;10),('[1]Pricing Schedule'!$F$111+('[1]Pricing Schedule'!$F$113*M613))*3,
IF(AND(I613=110000,R613&gt;504.6,R613&lt;=672.8,M613&lt;=10),('[1]Pricing Schedule'!$F$103+('[1]Pricing Schedule'!$F$105*M613))*4,
IF(AND(I613=110000,R613&gt;504.6,R613&lt;=672.8,M613&gt;10),('[1]Pricing Schedule'!$F$111+('[1]Pricing Schedule'!$F$113*M613))*4,
IF(AND(I613=110000,R613&gt;672.8,R613&lt;=841,M613&lt;=10),('[1]Pricing Schedule'!$F$103+('[1]Pricing Schedule'!$F$105*M613))*5,
IF(AND(I613=110000,R613&gt;672.8,R613&lt;=841,M613&gt;10),('[1]Pricing Schedule'!$F$111+('[1]Pricing Schedule'!$F$113*M613))*5,
IF(AND(I613=110000,R613&gt;672.8,R613&lt;=841,M613&lt;=10),('[1]Pricing Schedule'!$F$103+('[1]Pricing Schedule'!$F$105*M613))*5,
IF(AND(I613=110000,R613&gt;672.8,R613&lt;=841,M613&gt;10),('[1]Pricing Schedule'!$F$111+('[1]Pricing Schedule'!$F$113*M613))*5,
IF(AND(I613=110000,R613&gt;1345.6,R613&lt;=1513.8,M613&lt;=10),('[1]Pricing Schedule'!$F$103+('[1]Pricing Schedule'!$F$105*M613))*9,
IF(AND(I613=110000,R613&gt;1345.6,R613&lt;=1513.8,M613&gt;10),('[1]Pricing Schedule'!$F$111+('[1]Pricing Schedule'!$F$113*M613))*9,
9999999999)))))))))))))))))))))))))))))))))))))))</f>
        <v>909950</v>
      </c>
      <c r="T613" s="21">
        <f>IF(AND(I613=38000,R613&lt;=4.5,M613&gt;8),'[1]Pricing Schedule'!$J$9,
IF(AND(I613=38000,R613&lt;=4.5,M613&lt;=8),'[1]Pricing Schedule'!$J$36,
IF(AND(I613=38000,R613&gt;4.5,R613&lt;=9,M613&gt;8),'[1]Pricing Schedule'!$J$18,
IF(AND(I613=38000,R613&gt;4.5,R613&lt;=9,M613&lt;=8),'[1]Pricing Schedule'!$J$36,
IF(AND(I613=38000,R613&gt;9,R613&lt;=12.8,M613&gt;8),'[1]Pricing Schedule'!$J$27,
IF(AND(I613=38000,R613&gt;9,R613&lt;=12.8,M613&lt;=8),'[1]Pricing Schedule'!$J$36,
IF(AND(I613=38000,R613&gt;12.8,R613&lt;=22.8),'[1]Pricing Schedule'!$J$36,
IF(AND(I613=38000,R613&gt;22.8,R613&lt;=30.2),'[1]Pricing Schedule'!$J$45,
IF(AND(I613=38000,R613&gt;30.2,R613&lt;=45.9),'[1]Pricing Schedule'!$J$54,
IF(AND(I613=38000,R613&gt;45.9,R613&lt;=123.4),'[1]Pricing Schedule'!$J$97,
IF(AND(I613=38000,R613&gt;123.4,R613&lt;=168.2,M613&lt;=10),'[1]Pricing Schedule'!$J$105,
IF(AND(I613=38000,R613&gt;123.4,R613&lt;=168.2,M613&gt;10),'[1]Pricing Schedule'!$J$113,
IF(AND(I613=38000,R613&gt;168.2,R613&lt;=336.4,M613&lt;=10),('[1]Pricing Schedule'!$J$105),
IF(AND(I613=38000,R613&gt;168.2,R613&lt;=336.4,M613&gt;10),('[1]Pricing Schedule'!$J$113),
IF(AND(I613=38000,R613&gt;336.4,R613&lt;=504.6,M613&lt;=10),('[1]Pricing Schedule'!$J$105),
IF(AND(I613=38000,R613&gt;336.4,R613&lt;=504.6,M613&gt;10),('[1]Pricing Schedule'!$J$113),
IF(AND(I613=38000,R613&gt;504.6,R613&lt;=672.8,M613&lt;=10),('[1]Pricing Schedule'!$J$105),
IF(AND(I613=38000,R613&gt;504.6,R613&lt;=672.8,M613&gt;10),('[1]Pricing Schedule'!$J$113),
IF(AND(I613=110000,R613&lt;=12.8,M613&gt;2),'[1]Pricing Schedule'!$J$63,
IF(AND(I613=110000,R613&lt;=12.8,M613&lt;=2),'[1]Pricing Schedule'!$J$97,
IF(AND(I613=110000,R613&gt;12.8,R613&lt;=22.8,M613&gt;3),'[1]Pricing Schedule'!$J$72,
IF(AND(I613=110000,R613&gt;12.8,R613&lt;=22.8,M613&lt;=3),'[1]Pricing Schedule'!$J$97,
IF(AND(I613=110000,R613&gt;22.8,R613&lt;=30.2),'[1]Pricing Schedule'!$J$81,
IF(AND(I613=110000,R613&gt;30.2,R613&lt;=45.9),'[1]Pricing Schedule'!$J$90,
IF(AND(I613=110000,R613&gt;45.9,R613&lt;=123.4),'[1]Pricing Schedule'!$J$97,
IF(AND(I613=110000,R613&gt;123.4,R613&lt;=168.2,M613&lt;=10),'[1]Pricing Schedule'!$J$105,
IF(AND(I613=110000,R613&gt;123.4,R613&lt;=168.2,M613&gt;10),'[1]Pricing Schedule'!$J$113,
IF(AND(I613=110000,R613&gt;168.2,R613&lt;=336.2,M613&lt;=10),('[1]Pricing Schedule'!$J$105),
IF(AND(I613=110000,R613&gt;168.2,R613&lt;=336.2,M613&gt;10),('[1]Pricing Schedule'!$J$113),
IF(AND(I613=110000,R613&gt;336.4,R613&lt;=504.6,M613&lt;=10),('[1]Pricing Schedule'!$J$105),
IF(AND(I613=110000,R613&gt;336.4,R613&lt;=504.6,M613&gt;10),('[1]Pricing Schedule'!$J$113),
IF(AND(I613=110000,R613&gt;504.6,R613&lt;=672.8,M613&lt;=10),('[1]Pricing Schedule'!$J$105),
IF(AND(I613=110000,R613&gt;504.6,R613&lt;=672.8,M613&gt;10),('[1]Pricing Schedule'!$J$113),
IF(AND(I613=110000,R613&gt;672.8,R613&lt;=841,M613&lt;=10),('[1]Pricing Schedule'!$J$105),
IF(AND(I613=110000,R613&gt;672.8,R613&lt;=841,M613&gt;10),('[1]Pricing Schedule'!$J$113),
IF(AND(I613=110000,R613&gt;1682,R613&lt;=1850.2,M613&lt;=10),('[1]Pricing Schedule'!$J$105),
IF(AND(I613=110000,R613&gt;1682,R613&lt;=1850.2,M613&gt;10),('[1]Pricing Schedule'!$J$113),
IF(AND(I613=110000,R613&gt;2018.4,R613&lt;=2186.6,M613&lt;=10),('[1]Pricing Schedule'!$J$105),
IF(AND(I613=110000,R613&gt;2018.4,R613&lt;=2186.6,M613&gt;10),('[1]Pricing Schedule'!$J$113),999999999)))))))))))))))))))))))))))))))))))))))</f>
        <v>4</v>
      </c>
      <c r="U613" s="40">
        <f t="shared" si="60"/>
        <v>216654.76190476189</v>
      </c>
      <c r="V613" s="41">
        <f t="shared" si="61"/>
        <v>4.6156382218803227</v>
      </c>
      <c r="Y613" s="23">
        <v>419</v>
      </c>
      <c r="Z613" s="23">
        <v>645</v>
      </c>
      <c r="AR613" s="35"/>
    </row>
    <row r="614" spans="1:44">
      <c r="A614" s="23">
        <v>614</v>
      </c>
      <c r="B614" s="23">
        <v>614</v>
      </c>
      <c r="C614" s="23" t="s">
        <v>1045</v>
      </c>
      <c r="D614" s="23" t="s">
        <v>344</v>
      </c>
      <c r="E614" s="23" t="s">
        <v>344</v>
      </c>
      <c r="F614" s="23" t="s">
        <v>345</v>
      </c>
      <c r="G614" s="23" t="s">
        <v>346</v>
      </c>
      <c r="H614" s="23" t="s">
        <v>113</v>
      </c>
      <c r="I614" s="13">
        <v>38000</v>
      </c>
      <c r="J614" s="13">
        <v>38000</v>
      </c>
      <c r="K614" s="23" t="s">
        <v>119</v>
      </c>
      <c r="L614" s="24">
        <v>6.306</v>
      </c>
      <c r="M614" s="37">
        <f t="shared" si="56"/>
        <v>7</v>
      </c>
      <c r="N614" s="24">
        <v>0.43099999999999999</v>
      </c>
      <c r="O614" s="13">
        <v>2</v>
      </c>
      <c r="P614" s="36">
        <f t="shared" si="57"/>
        <v>0.43099999999999999</v>
      </c>
      <c r="Q614" s="38">
        <f t="shared" si="58"/>
        <v>4.2</v>
      </c>
      <c r="R614" s="37">
        <f t="shared" si="59"/>
        <v>4.2</v>
      </c>
      <c r="S614" s="39">
        <f>IF(AND(I614=38000,R614&lt;=4.5,M614&gt;8),'[1]Pricing Schedule'!$F$8+('[1]Pricing Schedule'!$F$9*M614),
IF(AND(I614=38000,R614&lt;=4.5,M614&lt;=8),'[1]Pricing Schedule'!$F$34+('[1]Pricing Schedule'!$F$36*M614),
IF(AND(I614=38000,R614&gt;4.5,R614&lt;=9,M614&gt;8),'[1]Pricing Schedule'!$F$17+('[1]Pricing Schedule'!$F$18*M614),
IF(AND(I614=38000,R614&gt;4.5,R614&lt;=9,M614&lt;=8),'[1]Pricing Schedule'!$F$34+('[1]Pricing Schedule'!$F$36*M614),
IF(AND(I614=38000,R614&gt;9,R614&lt;=12.8,M614&gt;8),'[1]Pricing Schedule'!$F$26+('[1]Pricing Schedule'!$F$27*M614),
IF(AND(I614=38000,R614&gt;9,R614&lt;=12.8,M614&lt;=8),'[1]Pricing Schedule'!$F$34+('[1]Pricing Schedule'!$F$36*M614),
IF(AND(I614=38000,R614&gt;12.8,R614&lt;=22.8),'[1]Pricing Schedule'!$F$34+('[1]Pricing Schedule'!$F$36*M614),
IF(AND(I614=38000,R614&gt;22.8,R614&lt;=30.2),'[1]Pricing Schedule'!$F$43+('[1]Pricing Schedule'!$F$45*M614),
IF(AND(I614=38000,R614&gt;30.2,R614&lt;=45.9),'[1]Pricing Schedule'!$F$52+('[1]Pricing Schedule'!$F$54*M614),
IF(AND(I614=38000,R614&gt;45.9,R614&lt;=123.4),'[1]Pricing Schedule'!$F$96+('[1]Pricing Schedule'!$F$97*M614),
IF(AND(I614=38000,R614&gt;123.4,R614&lt;=168.2,M614&lt;=10),'[1]Pricing Schedule'!$F$103+('[1]Pricing Schedule'!$F$105*M614),
IF(AND(I614=38000,R614&gt;123.4,R614&lt;=168.2,M614&gt;10),'[1]Pricing Schedule'!$F$111+('[1]Pricing Schedule'!$F$113*M614),
IF(AND(I614=38000,R614&gt;157.4,R614&lt;=336.4,M614&lt;=10),('[1]Pricing Schedule'!$F$103+('[1]Pricing Schedule'!$F$105*M614))*2,
IF(AND(I614=38000,R614&gt;157.4,R614&lt;=336.4,M614&gt;10),('[1]Pricing Schedule'!$F$111+('[1]Pricing Schedule'!$F$113*M614))*2,
IF(AND(I614=38000,R614&gt;314.8,R614&lt;=504.6,M614&lt;=10),('[1]Pricing Schedule'!$F$103+('[1]Pricing Schedule'!$F$105*M614))*3,
IF(AND(I614=38000,R614&gt;314.8,R614&lt;=504.6,M614&gt;10),('[1]Pricing Schedule'!$F$111+('[1]Pricing Schedule'!$F$113*M614))*3,
IF(AND(I614=38000,R614&gt;472.2,R614&lt;=672.8,M614&lt;=10),('[1]Pricing Schedule'!$F$103+('[1]Pricing Schedule'!$F$105*M614))*4,
IF(AND(I614=38000,R614&gt;472.2,R614&lt;=672.8,M614&gt;10),('[1]Pricing Schedule'!$F$111+('[1]Pricing Schedule'!$F$113*M614))*4,
IF(AND(I614=110000,R614&lt;=12.8,M614&gt;2),'[1]Pricing Schedule'!$F$62+('[1]Pricing Schedule'!$F$63*M614),
IF(AND(I614=110000,R614&lt;=12.8,M614&lt;=2),'[1]Pricing Schedule'!$F$96+('[1]Pricing Schedule'!$F$97*M614),
IF(AND(I614=110000,R614&gt;12.8,R614&lt;=22.8,M614&gt;3),'[1]Pricing Schedule'!$F$71+('[1]Pricing Schedule'!$F$72*M614),
IF(AND(I614=110000,R614&gt;12.8,R614&lt;=22.8,M614&lt;=3),'[1]Pricing Schedule'!$F$96+('[1]Pricing Schedule'!$F$97*M614),
IF(AND(I614=110000,R614&gt;22.8,R614&lt;=30.2),'[1]Pricing Schedule'!$F$80+('[1]Pricing Schedule'!$F$81*M614),
IF(AND(I614=110000,R614&gt;30.2,R614&lt;=45.9),'[1]Pricing Schedule'!$F$89+('[1]Pricing Schedule'!$F$90*M614),
IF(AND(I614=110000,R614&gt;45.9,R614&lt;=123.4),'[1]Pricing Schedule'!$F$96+('[1]Pricing Schedule'!$F$97*M614),
IF(AND(I614=110000,R614&gt;123.4,R614&lt;=168.2,M614&lt;=10),'[1]Pricing Schedule'!$F$103+('[1]Pricing Schedule'!$F$105*M614),
IF(AND(I614=110000,R614&gt;123.4,R614&lt;=168.2,M614&gt;10),'[1]Pricing Schedule'!$F$111+('[1]Pricing Schedule'!$F$113*M614),
IF(AND(I614=110000,R614&gt;168.2,R614&lt;=336.4,M614&lt;=10),('[1]Pricing Schedule'!$F$103+('[1]Pricing Schedule'!$F$105*M614))*2,
IF(AND(I614=110000,R614&gt;168.2,R614&lt;=336.4,M614&gt;10),('[1]Pricing Schedule'!$F$111+('[1]Pricing Schedule'!$F$113*M614))*2,
IF(AND(I614=110000,R614&gt;336.4,R614&lt;=504.6,M614&lt;=10),('[1]Pricing Schedule'!$F$103+('[1]Pricing Schedule'!$F$105*M614))*3,
IF(AND(I614=110000,R614&gt;336.4,R614&lt;=504.6,M614&gt;10),('[1]Pricing Schedule'!$F$111+('[1]Pricing Schedule'!$F$113*M614))*3,
IF(AND(I614=110000,R614&gt;504.6,R614&lt;=672.8,M614&lt;=10),('[1]Pricing Schedule'!$F$103+('[1]Pricing Schedule'!$F$105*M614))*4,
IF(AND(I614=110000,R614&gt;504.6,R614&lt;=672.8,M614&gt;10),('[1]Pricing Schedule'!$F$111+('[1]Pricing Schedule'!$F$113*M614))*4,
IF(AND(I614=110000,R614&gt;672.8,R614&lt;=841,M614&lt;=10),('[1]Pricing Schedule'!$F$103+('[1]Pricing Schedule'!$F$105*M614))*5,
IF(AND(I614=110000,R614&gt;672.8,R614&lt;=841,M614&gt;10),('[1]Pricing Schedule'!$F$111+('[1]Pricing Schedule'!$F$113*M614))*5,
IF(AND(I614=110000,R614&gt;672.8,R614&lt;=841,M614&lt;=10),('[1]Pricing Schedule'!$F$103+('[1]Pricing Schedule'!$F$105*M614))*5,
IF(AND(I614=110000,R614&gt;672.8,R614&lt;=841,M614&gt;10),('[1]Pricing Schedule'!$F$111+('[1]Pricing Schedule'!$F$113*M614))*5,
IF(AND(I614=110000,R614&gt;1345.6,R614&lt;=1513.8,M614&lt;=10),('[1]Pricing Schedule'!$F$103+('[1]Pricing Schedule'!$F$105*M614))*9,
IF(AND(I614=110000,R614&gt;1345.6,R614&lt;=1513.8,M614&gt;10),('[1]Pricing Schedule'!$F$111+('[1]Pricing Schedule'!$F$113*M614))*9,
9999999999)))))))))))))))))))))))))))))))))))))))</f>
        <v>839680</v>
      </c>
      <c r="T614" s="21">
        <f>IF(AND(I614=38000,R614&lt;=4.5,M614&gt;8),'[1]Pricing Schedule'!$J$9,
IF(AND(I614=38000,R614&lt;=4.5,M614&lt;=8),'[1]Pricing Schedule'!$J$36,
IF(AND(I614=38000,R614&gt;4.5,R614&lt;=9,M614&gt;8),'[1]Pricing Schedule'!$J$18,
IF(AND(I614=38000,R614&gt;4.5,R614&lt;=9,M614&lt;=8),'[1]Pricing Schedule'!$J$36,
IF(AND(I614=38000,R614&gt;9,R614&lt;=12.8,M614&gt;8),'[1]Pricing Schedule'!$J$27,
IF(AND(I614=38000,R614&gt;9,R614&lt;=12.8,M614&lt;=8),'[1]Pricing Schedule'!$J$36,
IF(AND(I614=38000,R614&gt;12.8,R614&lt;=22.8),'[1]Pricing Schedule'!$J$36,
IF(AND(I614=38000,R614&gt;22.8,R614&lt;=30.2),'[1]Pricing Schedule'!$J$45,
IF(AND(I614=38000,R614&gt;30.2,R614&lt;=45.9),'[1]Pricing Schedule'!$J$54,
IF(AND(I614=38000,R614&gt;45.9,R614&lt;=123.4),'[1]Pricing Schedule'!$J$97,
IF(AND(I614=38000,R614&gt;123.4,R614&lt;=168.2,M614&lt;=10),'[1]Pricing Schedule'!$J$105,
IF(AND(I614=38000,R614&gt;123.4,R614&lt;=168.2,M614&gt;10),'[1]Pricing Schedule'!$J$113,
IF(AND(I614=38000,R614&gt;168.2,R614&lt;=336.4,M614&lt;=10),('[1]Pricing Schedule'!$J$105),
IF(AND(I614=38000,R614&gt;168.2,R614&lt;=336.4,M614&gt;10),('[1]Pricing Schedule'!$J$113),
IF(AND(I614=38000,R614&gt;336.4,R614&lt;=504.6,M614&lt;=10),('[1]Pricing Schedule'!$J$105),
IF(AND(I614=38000,R614&gt;336.4,R614&lt;=504.6,M614&gt;10),('[1]Pricing Schedule'!$J$113),
IF(AND(I614=38000,R614&gt;504.6,R614&lt;=672.8,M614&lt;=10),('[1]Pricing Schedule'!$J$105),
IF(AND(I614=38000,R614&gt;504.6,R614&lt;=672.8,M614&gt;10),('[1]Pricing Schedule'!$J$113),
IF(AND(I614=110000,R614&lt;=12.8,M614&gt;2),'[1]Pricing Schedule'!$J$63,
IF(AND(I614=110000,R614&lt;=12.8,M614&lt;=2),'[1]Pricing Schedule'!$J$97,
IF(AND(I614=110000,R614&gt;12.8,R614&lt;=22.8,M614&gt;3),'[1]Pricing Schedule'!$J$72,
IF(AND(I614=110000,R614&gt;12.8,R614&lt;=22.8,M614&lt;=3),'[1]Pricing Schedule'!$J$97,
IF(AND(I614=110000,R614&gt;22.8,R614&lt;=30.2),'[1]Pricing Schedule'!$J$81,
IF(AND(I614=110000,R614&gt;30.2,R614&lt;=45.9),'[1]Pricing Schedule'!$J$90,
IF(AND(I614=110000,R614&gt;45.9,R614&lt;=123.4),'[1]Pricing Schedule'!$J$97,
IF(AND(I614=110000,R614&gt;123.4,R614&lt;=168.2,M614&lt;=10),'[1]Pricing Schedule'!$J$105,
IF(AND(I614=110000,R614&gt;123.4,R614&lt;=168.2,M614&gt;10),'[1]Pricing Schedule'!$J$113,
IF(AND(I614=110000,R614&gt;168.2,R614&lt;=336.2,M614&lt;=10),('[1]Pricing Schedule'!$J$105),
IF(AND(I614=110000,R614&gt;168.2,R614&lt;=336.2,M614&gt;10),('[1]Pricing Schedule'!$J$113),
IF(AND(I614=110000,R614&gt;336.4,R614&lt;=504.6,M614&lt;=10),('[1]Pricing Schedule'!$J$105),
IF(AND(I614=110000,R614&gt;336.4,R614&lt;=504.6,M614&gt;10),('[1]Pricing Schedule'!$J$113),
IF(AND(I614=110000,R614&gt;504.6,R614&lt;=672.8,M614&lt;=10),('[1]Pricing Schedule'!$J$105),
IF(AND(I614=110000,R614&gt;504.6,R614&lt;=672.8,M614&gt;10),('[1]Pricing Schedule'!$J$113),
IF(AND(I614=110000,R614&gt;672.8,R614&lt;=841,M614&lt;=10),('[1]Pricing Schedule'!$J$105),
IF(AND(I614=110000,R614&gt;672.8,R614&lt;=841,M614&gt;10),('[1]Pricing Schedule'!$J$113),
IF(AND(I614=110000,R614&gt;1682,R614&lt;=1850.2,M614&lt;=10),('[1]Pricing Schedule'!$J$105),
IF(AND(I614=110000,R614&gt;1682,R614&lt;=1850.2,M614&gt;10),('[1]Pricing Schedule'!$J$113),
IF(AND(I614=110000,R614&gt;2018.4,R614&lt;=2186.6,M614&lt;=10),('[1]Pricing Schedule'!$J$105),
IF(AND(I614=110000,R614&gt;2018.4,R614&lt;=2186.6,M614&gt;10),('[1]Pricing Schedule'!$J$113),999999999)))))))))))))))))))))))))))))))))))))))</f>
        <v>4</v>
      </c>
      <c r="U614" s="40">
        <f t="shared" si="60"/>
        <v>199923.80952380953</v>
      </c>
      <c r="V614" s="41">
        <f t="shared" si="61"/>
        <v>5.0019054878048781</v>
      </c>
      <c r="Y614" s="23">
        <v>455</v>
      </c>
      <c r="Z614" s="23">
        <v>645</v>
      </c>
      <c r="AR614" s="35"/>
    </row>
    <row r="615" spans="1:44">
      <c r="A615" s="23">
        <v>615</v>
      </c>
      <c r="B615" s="23">
        <v>615</v>
      </c>
      <c r="C615" s="23" t="s">
        <v>1046</v>
      </c>
      <c r="D615" s="23" t="s">
        <v>344</v>
      </c>
      <c r="E615" s="23" t="s">
        <v>344</v>
      </c>
      <c r="F615" s="23" t="s">
        <v>1047</v>
      </c>
      <c r="G615" s="23" t="s">
        <v>1048</v>
      </c>
      <c r="H615" s="23" t="s">
        <v>113</v>
      </c>
      <c r="I615" s="13">
        <v>38000</v>
      </c>
      <c r="J615" s="13">
        <v>38000</v>
      </c>
      <c r="K615" s="13">
        <v>10000</v>
      </c>
      <c r="L615" s="24">
        <v>8.2710000000000008</v>
      </c>
      <c r="M615" s="37">
        <f t="shared" si="56"/>
        <v>9</v>
      </c>
      <c r="N615" s="24">
        <v>0.23599999999999999</v>
      </c>
      <c r="O615" s="13">
        <v>2</v>
      </c>
      <c r="P615" s="36">
        <f t="shared" si="57"/>
        <v>0.23599999999999999</v>
      </c>
      <c r="Q615" s="38">
        <f t="shared" si="58"/>
        <v>4.2</v>
      </c>
      <c r="R615" s="37">
        <f t="shared" si="59"/>
        <v>4.2</v>
      </c>
      <c r="S615" s="39">
        <f>IF(AND(I615=38000,R615&lt;=4.5,M615&gt;8),'[1]Pricing Schedule'!$F$8+('[1]Pricing Schedule'!$F$9*M615),
IF(AND(I615=38000,R615&lt;=4.5,M615&lt;=8),'[1]Pricing Schedule'!$F$34+('[1]Pricing Schedule'!$F$36*M615),
IF(AND(I615=38000,R615&gt;4.5,R615&lt;=9,M615&gt;8),'[1]Pricing Schedule'!$F$17+('[1]Pricing Schedule'!$F$18*M615),
IF(AND(I615=38000,R615&gt;4.5,R615&lt;=9,M615&lt;=8),'[1]Pricing Schedule'!$F$34+('[1]Pricing Schedule'!$F$36*M615),
IF(AND(I615=38000,R615&gt;9,R615&lt;=12.8,M615&gt;8),'[1]Pricing Schedule'!$F$26+('[1]Pricing Schedule'!$F$27*M615),
IF(AND(I615=38000,R615&gt;9,R615&lt;=12.8,M615&lt;=8),'[1]Pricing Schedule'!$F$34+('[1]Pricing Schedule'!$F$36*M615),
IF(AND(I615=38000,R615&gt;12.8,R615&lt;=22.8),'[1]Pricing Schedule'!$F$34+('[1]Pricing Schedule'!$F$36*M615),
IF(AND(I615=38000,R615&gt;22.8,R615&lt;=30.2),'[1]Pricing Schedule'!$F$43+('[1]Pricing Schedule'!$F$45*M615),
IF(AND(I615=38000,R615&gt;30.2,R615&lt;=45.9),'[1]Pricing Schedule'!$F$52+('[1]Pricing Schedule'!$F$54*M615),
IF(AND(I615=38000,R615&gt;45.9,R615&lt;=123.4),'[1]Pricing Schedule'!$F$96+('[1]Pricing Schedule'!$F$97*M615),
IF(AND(I615=38000,R615&gt;123.4,R615&lt;=168.2,M615&lt;=10),'[1]Pricing Schedule'!$F$103+('[1]Pricing Schedule'!$F$105*M615),
IF(AND(I615=38000,R615&gt;123.4,R615&lt;=168.2,M615&gt;10),'[1]Pricing Schedule'!$F$111+('[1]Pricing Schedule'!$F$113*M615),
IF(AND(I615=38000,R615&gt;157.4,R615&lt;=336.4,M615&lt;=10),('[1]Pricing Schedule'!$F$103+('[1]Pricing Schedule'!$F$105*M615))*2,
IF(AND(I615=38000,R615&gt;157.4,R615&lt;=336.4,M615&gt;10),('[1]Pricing Schedule'!$F$111+('[1]Pricing Schedule'!$F$113*M615))*2,
IF(AND(I615=38000,R615&gt;314.8,R615&lt;=504.6,M615&lt;=10),('[1]Pricing Schedule'!$F$103+('[1]Pricing Schedule'!$F$105*M615))*3,
IF(AND(I615=38000,R615&gt;314.8,R615&lt;=504.6,M615&gt;10),('[1]Pricing Schedule'!$F$111+('[1]Pricing Schedule'!$F$113*M615))*3,
IF(AND(I615=38000,R615&gt;472.2,R615&lt;=672.8,M615&lt;=10),('[1]Pricing Schedule'!$F$103+('[1]Pricing Schedule'!$F$105*M615))*4,
IF(AND(I615=38000,R615&gt;472.2,R615&lt;=672.8,M615&gt;10),('[1]Pricing Schedule'!$F$111+('[1]Pricing Schedule'!$F$113*M615))*4,
IF(AND(I615=110000,R615&lt;=12.8,M615&gt;2),'[1]Pricing Schedule'!$F$62+('[1]Pricing Schedule'!$F$63*M615),
IF(AND(I615=110000,R615&lt;=12.8,M615&lt;=2),'[1]Pricing Schedule'!$F$96+('[1]Pricing Schedule'!$F$97*M615),
IF(AND(I615=110000,R615&gt;12.8,R615&lt;=22.8,M615&gt;3),'[1]Pricing Schedule'!$F$71+('[1]Pricing Schedule'!$F$72*M615),
IF(AND(I615=110000,R615&gt;12.8,R615&lt;=22.8,M615&lt;=3),'[1]Pricing Schedule'!$F$96+('[1]Pricing Schedule'!$F$97*M615),
IF(AND(I615=110000,R615&gt;22.8,R615&lt;=30.2),'[1]Pricing Schedule'!$F$80+('[1]Pricing Schedule'!$F$81*M615),
IF(AND(I615=110000,R615&gt;30.2,R615&lt;=45.9),'[1]Pricing Schedule'!$F$89+('[1]Pricing Schedule'!$F$90*M615),
IF(AND(I615=110000,R615&gt;45.9,R615&lt;=123.4),'[1]Pricing Schedule'!$F$96+('[1]Pricing Schedule'!$F$97*M615),
IF(AND(I615=110000,R615&gt;123.4,R615&lt;=168.2,M615&lt;=10),'[1]Pricing Schedule'!$F$103+('[1]Pricing Schedule'!$F$105*M615),
IF(AND(I615=110000,R615&gt;123.4,R615&lt;=168.2,M615&gt;10),'[1]Pricing Schedule'!$F$111+('[1]Pricing Schedule'!$F$113*M615),
IF(AND(I615=110000,R615&gt;168.2,R615&lt;=336.4,M615&lt;=10),('[1]Pricing Schedule'!$F$103+('[1]Pricing Schedule'!$F$105*M615))*2,
IF(AND(I615=110000,R615&gt;168.2,R615&lt;=336.4,M615&gt;10),('[1]Pricing Schedule'!$F$111+('[1]Pricing Schedule'!$F$113*M615))*2,
IF(AND(I615=110000,R615&gt;336.4,R615&lt;=504.6,M615&lt;=10),('[1]Pricing Schedule'!$F$103+('[1]Pricing Schedule'!$F$105*M615))*3,
IF(AND(I615=110000,R615&gt;336.4,R615&lt;=504.6,M615&gt;10),('[1]Pricing Schedule'!$F$111+('[1]Pricing Schedule'!$F$113*M615))*3,
IF(AND(I615=110000,R615&gt;504.6,R615&lt;=672.8,M615&lt;=10),('[1]Pricing Schedule'!$F$103+('[1]Pricing Schedule'!$F$105*M615))*4,
IF(AND(I615=110000,R615&gt;504.6,R615&lt;=672.8,M615&gt;10),('[1]Pricing Schedule'!$F$111+('[1]Pricing Schedule'!$F$113*M615))*4,
IF(AND(I615=110000,R615&gt;672.8,R615&lt;=841,M615&lt;=10),('[1]Pricing Schedule'!$F$103+('[1]Pricing Schedule'!$F$105*M615))*5,
IF(AND(I615=110000,R615&gt;672.8,R615&lt;=841,M615&gt;10),('[1]Pricing Schedule'!$F$111+('[1]Pricing Schedule'!$F$113*M615))*5,
IF(AND(I615=110000,R615&gt;672.8,R615&lt;=841,M615&lt;=10),('[1]Pricing Schedule'!$F$103+('[1]Pricing Schedule'!$F$105*M615))*5,
IF(AND(I615=110000,R615&gt;672.8,R615&lt;=841,M615&gt;10),('[1]Pricing Schedule'!$F$111+('[1]Pricing Schedule'!$F$113*M615))*5,
IF(AND(I615=110000,R615&gt;1345.6,R615&lt;=1513.8,M615&lt;=10),('[1]Pricing Schedule'!$F$103+('[1]Pricing Schedule'!$F$105*M615))*9,
IF(AND(I615=110000,R615&gt;1345.6,R615&lt;=1513.8,M615&gt;10),('[1]Pricing Schedule'!$F$111+('[1]Pricing Schedule'!$F$113*M615))*9,
9999999999)))))))))))))))))))))))))))))))))))))))</f>
        <v>1334440</v>
      </c>
      <c r="T615" s="21">
        <f>IF(AND(I615=38000,R615&lt;=4.5,M615&gt;8),'[1]Pricing Schedule'!$J$9,
IF(AND(I615=38000,R615&lt;=4.5,M615&lt;=8),'[1]Pricing Schedule'!$J$36,
IF(AND(I615=38000,R615&gt;4.5,R615&lt;=9,M615&gt;8),'[1]Pricing Schedule'!$J$18,
IF(AND(I615=38000,R615&gt;4.5,R615&lt;=9,M615&lt;=8),'[1]Pricing Schedule'!$J$36,
IF(AND(I615=38000,R615&gt;9,R615&lt;=12.8,M615&gt;8),'[1]Pricing Schedule'!$J$27,
IF(AND(I615=38000,R615&gt;9,R615&lt;=12.8,M615&lt;=8),'[1]Pricing Schedule'!$J$36,
IF(AND(I615=38000,R615&gt;12.8,R615&lt;=22.8),'[1]Pricing Schedule'!$J$36,
IF(AND(I615=38000,R615&gt;22.8,R615&lt;=30.2),'[1]Pricing Schedule'!$J$45,
IF(AND(I615=38000,R615&gt;30.2,R615&lt;=45.9),'[1]Pricing Schedule'!$J$54,
IF(AND(I615=38000,R615&gt;45.9,R615&lt;=123.4),'[1]Pricing Schedule'!$J$97,
IF(AND(I615=38000,R615&gt;123.4,R615&lt;=168.2,M615&lt;=10),'[1]Pricing Schedule'!$J$105,
IF(AND(I615=38000,R615&gt;123.4,R615&lt;=168.2,M615&gt;10),'[1]Pricing Schedule'!$J$113,
IF(AND(I615=38000,R615&gt;168.2,R615&lt;=336.4,M615&lt;=10),('[1]Pricing Schedule'!$J$105),
IF(AND(I615=38000,R615&gt;168.2,R615&lt;=336.4,M615&gt;10),('[1]Pricing Schedule'!$J$113),
IF(AND(I615=38000,R615&gt;336.4,R615&lt;=504.6,M615&lt;=10),('[1]Pricing Schedule'!$J$105),
IF(AND(I615=38000,R615&gt;336.4,R615&lt;=504.6,M615&gt;10),('[1]Pricing Schedule'!$J$113),
IF(AND(I615=38000,R615&gt;504.6,R615&lt;=672.8,M615&lt;=10),('[1]Pricing Schedule'!$J$105),
IF(AND(I615=38000,R615&gt;504.6,R615&lt;=672.8,M615&gt;10),('[1]Pricing Schedule'!$J$113),
IF(AND(I615=110000,R615&lt;=12.8,M615&gt;2),'[1]Pricing Schedule'!$J$63,
IF(AND(I615=110000,R615&lt;=12.8,M615&lt;=2),'[1]Pricing Schedule'!$J$97,
IF(AND(I615=110000,R615&gt;12.8,R615&lt;=22.8,M615&gt;3),'[1]Pricing Schedule'!$J$72,
IF(AND(I615=110000,R615&gt;12.8,R615&lt;=22.8,M615&lt;=3),'[1]Pricing Schedule'!$J$97,
IF(AND(I615=110000,R615&gt;22.8,R615&lt;=30.2),'[1]Pricing Schedule'!$J$81,
IF(AND(I615=110000,R615&gt;30.2,R615&lt;=45.9),'[1]Pricing Schedule'!$J$90,
IF(AND(I615=110000,R615&gt;45.9,R615&lt;=123.4),'[1]Pricing Schedule'!$J$97,
IF(AND(I615=110000,R615&gt;123.4,R615&lt;=168.2,M615&lt;=10),'[1]Pricing Schedule'!$J$105,
IF(AND(I615=110000,R615&gt;123.4,R615&lt;=168.2,M615&gt;10),'[1]Pricing Schedule'!$J$113,
IF(AND(I615=110000,R615&gt;168.2,R615&lt;=336.2,M615&lt;=10),('[1]Pricing Schedule'!$J$105),
IF(AND(I615=110000,R615&gt;168.2,R615&lt;=336.2,M615&gt;10),('[1]Pricing Schedule'!$J$113),
IF(AND(I615=110000,R615&gt;336.4,R615&lt;=504.6,M615&lt;=10),('[1]Pricing Schedule'!$J$105),
IF(AND(I615=110000,R615&gt;336.4,R615&lt;=504.6,M615&gt;10),('[1]Pricing Schedule'!$J$113),
IF(AND(I615=110000,R615&gt;504.6,R615&lt;=672.8,M615&lt;=10),('[1]Pricing Schedule'!$J$105),
IF(AND(I615=110000,R615&gt;504.6,R615&lt;=672.8,M615&gt;10),('[1]Pricing Schedule'!$J$113),
IF(AND(I615=110000,R615&gt;672.8,R615&lt;=841,M615&lt;=10),('[1]Pricing Schedule'!$J$105),
IF(AND(I615=110000,R615&gt;672.8,R615&lt;=841,M615&gt;10),('[1]Pricing Schedule'!$J$113),
IF(AND(I615=110000,R615&gt;1682,R615&lt;=1850.2,M615&lt;=10),('[1]Pricing Schedule'!$J$105),
IF(AND(I615=110000,R615&gt;1682,R615&lt;=1850.2,M615&gt;10),('[1]Pricing Schedule'!$J$113),
IF(AND(I615=110000,R615&gt;2018.4,R615&lt;=2186.6,M615&lt;=10),('[1]Pricing Schedule'!$J$105),
IF(AND(I615=110000,R615&gt;2018.4,R615&lt;=2186.6,M615&gt;10),('[1]Pricing Schedule'!$J$113),999999999)))))))))))))))))))))))))))))))))))))))</f>
        <v>1</v>
      </c>
      <c r="U615" s="40">
        <f t="shared" si="60"/>
        <v>317723.80952380953</v>
      </c>
      <c r="V615" s="41">
        <f t="shared" si="61"/>
        <v>3.1473876682353645</v>
      </c>
      <c r="Y615" s="23">
        <v>151</v>
      </c>
      <c r="Z615" s="23">
        <v>540</v>
      </c>
      <c r="AR615" s="35"/>
    </row>
    <row r="616" spans="1:44">
      <c r="A616" s="23">
        <v>616</v>
      </c>
      <c r="B616" s="23">
        <v>616</v>
      </c>
      <c r="C616" s="23" t="s">
        <v>1049</v>
      </c>
      <c r="D616" s="23" t="s">
        <v>121</v>
      </c>
      <c r="E616" s="23" t="s">
        <v>121</v>
      </c>
      <c r="F616" s="23" t="s">
        <v>349</v>
      </c>
      <c r="G616" s="23" t="s">
        <v>350</v>
      </c>
      <c r="H616" s="23" t="s">
        <v>113</v>
      </c>
      <c r="I616" s="13">
        <v>38000</v>
      </c>
      <c r="J616" s="13">
        <v>38000</v>
      </c>
      <c r="K616" s="23" t="s">
        <v>119</v>
      </c>
      <c r="L616" s="24">
        <v>5.5549999999999997</v>
      </c>
      <c r="M616" s="37">
        <f t="shared" si="56"/>
        <v>6</v>
      </c>
      <c r="N616" s="24">
        <v>0.40300000000000002</v>
      </c>
      <c r="O616" s="13">
        <v>2</v>
      </c>
      <c r="P616" s="36">
        <f t="shared" si="57"/>
        <v>0.40300000000000002</v>
      </c>
      <c r="Q616" s="38">
        <f t="shared" si="58"/>
        <v>4.2</v>
      </c>
      <c r="R616" s="37">
        <f t="shared" si="59"/>
        <v>4.2</v>
      </c>
      <c r="S616" s="39">
        <f>IF(AND(I616=38000,R616&lt;=4.5,M616&gt;8),'[1]Pricing Schedule'!$F$8+('[1]Pricing Schedule'!$F$9*M616),
IF(AND(I616=38000,R616&lt;=4.5,M616&lt;=8),'[1]Pricing Schedule'!$F$34+('[1]Pricing Schedule'!$F$36*M616),
IF(AND(I616=38000,R616&gt;4.5,R616&lt;=9,M616&gt;8),'[1]Pricing Schedule'!$F$17+('[1]Pricing Schedule'!$F$18*M616),
IF(AND(I616=38000,R616&gt;4.5,R616&lt;=9,M616&lt;=8),'[1]Pricing Schedule'!$F$34+('[1]Pricing Schedule'!$F$36*M616),
IF(AND(I616=38000,R616&gt;9,R616&lt;=12.8,M616&gt;8),'[1]Pricing Schedule'!$F$26+('[1]Pricing Schedule'!$F$27*M616),
IF(AND(I616=38000,R616&gt;9,R616&lt;=12.8,M616&lt;=8),'[1]Pricing Schedule'!$F$34+('[1]Pricing Schedule'!$F$36*M616),
IF(AND(I616=38000,R616&gt;12.8,R616&lt;=22.8),'[1]Pricing Schedule'!$F$34+('[1]Pricing Schedule'!$F$36*M616),
IF(AND(I616=38000,R616&gt;22.8,R616&lt;=30.2),'[1]Pricing Schedule'!$F$43+('[1]Pricing Schedule'!$F$45*M616),
IF(AND(I616=38000,R616&gt;30.2,R616&lt;=45.9),'[1]Pricing Schedule'!$F$52+('[1]Pricing Schedule'!$F$54*M616),
IF(AND(I616=38000,R616&gt;45.9,R616&lt;=123.4),'[1]Pricing Schedule'!$F$96+('[1]Pricing Schedule'!$F$97*M616),
IF(AND(I616=38000,R616&gt;123.4,R616&lt;=168.2,M616&lt;=10),'[1]Pricing Schedule'!$F$103+('[1]Pricing Schedule'!$F$105*M616),
IF(AND(I616=38000,R616&gt;123.4,R616&lt;=168.2,M616&gt;10),'[1]Pricing Schedule'!$F$111+('[1]Pricing Schedule'!$F$113*M616),
IF(AND(I616=38000,R616&gt;157.4,R616&lt;=336.4,M616&lt;=10),('[1]Pricing Schedule'!$F$103+('[1]Pricing Schedule'!$F$105*M616))*2,
IF(AND(I616=38000,R616&gt;157.4,R616&lt;=336.4,M616&gt;10),('[1]Pricing Schedule'!$F$111+('[1]Pricing Schedule'!$F$113*M616))*2,
IF(AND(I616=38000,R616&gt;314.8,R616&lt;=504.6,M616&lt;=10),('[1]Pricing Schedule'!$F$103+('[1]Pricing Schedule'!$F$105*M616))*3,
IF(AND(I616=38000,R616&gt;314.8,R616&lt;=504.6,M616&gt;10),('[1]Pricing Schedule'!$F$111+('[1]Pricing Schedule'!$F$113*M616))*3,
IF(AND(I616=38000,R616&gt;472.2,R616&lt;=672.8,M616&lt;=10),('[1]Pricing Schedule'!$F$103+('[1]Pricing Schedule'!$F$105*M616))*4,
IF(AND(I616=38000,R616&gt;472.2,R616&lt;=672.8,M616&gt;10),('[1]Pricing Schedule'!$F$111+('[1]Pricing Schedule'!$F$113*M616))*4,
IF(AND(I616=110000,R616&lt;=12.8,M616&gt;2),'[1]Pricing Schedule'!$F$62+('[1]Pricing Schedule'!$F$63*M616),
IF(AND(I616=110000,R616&lt;=12.8,M616&lt;=2),'[1]Pricing Schedule'!$F$96+('[1]Pricing Schedule'!$F$97*M616),
IF(AND(I616=110000,R616&gt;12.8,R616&lt;=22.8,M616&gt;3),'[1]Pricing Schedule'!$F$71+('[1]Pricing Schedule'!$F$72*M616),
IF(AND(I616=110000,R616&gt;12.8,R616&lt;=22.8,M616&lt;=3),'[1]Pricing Schedule'!$F$96+('[1]Pricing Schedule'!$F$97*M616),
IF(AND(I616=110000,R616&gt;22.8,R616&lt;=30.2),'[1]Pricing Schedule'!$F$80+('[1]Pricing Schedule'!$F$81*M616),
IF(AND(I616=110000,R616&gt;30.2,R616&lt;=45.9),'[1]Pricing Schedule'!$F$89+('[1]Pricing Schedule'!$F$90*M616),
IF(AND(I616=110000,R616&gt;45.9,R616&lt;=123.4),'[1]Pricing Schedule'!$F$96+('[1]Pricing Schedule'!$F$97*M616),
IF(AND(I616=110000,R616&gt;123.4,R616&lt;=168.2,M616&lt;=10),'[1]Pricing Schedule'!$F$103+('[1]Pricing Schedule'!$F$105*M616),
IF(AND(I616=110000,R616&gt;123.4,R616&lt;=168.2,M616&gt;10),'[1]Pricing Schedule'!$F$111+('[1]Pricing Schedule'!$F$113*M616),
IF(AND(I616=110000,R616&gt;168.2,R616&lt;=336.4,M616&lt;=10),('[1]Pricing Schedule'!$F$103+('[1]Pricing Schedule'!$F$105*M616))*2,
IF(AND(I616=110000,R616&gt;168.2,R616&lt;=336.4,M616&gt;10),('[1]Pricing Schedule'!$F$111+('[1]Pricing Schedule'!$F$113*M616))*2,
IF(AND(I616=110000,R616&gt;336.4,R616&lt;=504.6,M616&lt;=10),('[1]Pricing Schedule'!$F$103+('[1]Pricing Schedule'!$F$105*M616))*3,
IF(AND(I616=110000,R616&gt;336.4,R616&lt;=504.6,M616&gt;10),('[1]Pricing Schedule'!$F$111+('[1]Pricing Schedule'!$F$113*M616))*3,
IF(AND(I616=110000,R616&gt;504.6,R616&lt;=672.8,M616&lt;=10),('[1]Pricing Schedule'!$F$103+('[1]Pricing Schedule'!$F$105*M616))*4,
IF(AND(I616=110000,R616&gt;504.6,R616&lt;=672.8,M616&gt;10),('[1]Pricing Schedule'!$F$111+('[1]Pricing Schedule'!$F$113*M616))*4,
IF(AND(I616=110000,R616&gt;672.8,R616&lt;=841,M616&lt;=10),('[1]Pricing Schedule'!$F$103+('[1]Pricing Schedule'!$F$105*M616))*5,
IF(AND(I616=110000,R616&gt;672.8,R616&lt;=841,M616&gt;10),('[1]Pricing Schedule'!$F$111+('[1]Pricing Schedule'!$F$113*M616))*5,
IF(AND(I616=110000,R616&gt;672.8,R616&lt;=841,M616&lt;=10),('[1]Pricing Schedule'!$F$103+('[1]Pricing Schedule'!$F$105*M616))*5,
IF(AND(I616=110000,R616&gt;672.8,R616&lt;=841,M616&gt;10),('[1]Pricing Schedule'!$F$111+('[1]Pricing Schedule'!$F$113*M616))*5,
IF(AND(I616=110000,R616&gt;1345.6,R616&lt;=1513.8,M616&lt;=10),('[1]Pricing Schedule'!$F$103+('[1]Pricing Schedule'!$F$105*M616))*9,
IF(AND(I616=110000,R616&gt;1345.6,R616&lt;=1513.8,M616&gt;10),('[1]Pricing Schedule'!$F$111+('[1]Pricing Schedule'!$F$113*M616))*9,
9999999999)))))))))))))))))))))))))))))))))))))))</f>
        <v>769410</v>
      </c>
      <c r="T616" s="21">
        <f>IF(AND(I616=38000,R616&lt;=4.5,M616&gt;8),'[1]Pricing Schedule'!$J$9,
IF(AND(I616=38000,R616&lt;=4.5,M616&lt;=8),'[1]Pricing Schedule'!$J$36,
IF(AND(I616=38000,R616&gt;4.5,R616&lt;=9,M616&gt;8),'[1]Pricing Schedule'!$J$18,
IF(AND(I616=38000,R616&gt;4.5,R616&lt;=9,M616&lt;=8),'[1]Pricing Schedule'!$J$36,
IF(AND(I616=38000,R616&gt;9,R616&lt;=12.8,M616&gt;8),'[1]Pricing Schedule'!$J$27,
IF(AND(I616=38000,R616&gt;9,R616&lt;=12.8,M616&lt;=8),'[1]Pricing Schedule'!$J$36,
IF(AND(I616=38000,R616&gt;12.8,R616&lt;=22.8),'[1]Pricing Schedule'!$J$36,
IF(AND(I616=38000,R616&gt;22.8,R616&lt;=30.2),'[1]Pricing Schedule'!$J$45,
IF(AND(I616=38000,R616&gt;30.2,R616&lt;=45.9),'[1]Pricing Schedule'!$J$54,
IF(AND(I616=38000,R616&gt;45.9,R616&lt;=123.4),'[1]Pricing Schedule'!$J$97,
IF(AND(I616=38000,R616&gt;123.4,R616&lt;=168.2,M616&lt;=10),'[1]Pricing Schedule'!$J$105,
IF(AND(I616=38000,R616&gt;123.4,R616&lt;=168.2,M616&gt;10),'[1]Pricing Schedule'!$J$113,
IF(AND(I616=38000,R616&gt;168.2,R616&lt;=336.4,M616&lt;=10),('[1]Pricing Schedule'!$J$105),
IF(AND(I616=38000,R616&gt;168.2,R616&lt;=336.4,M616&gt;10),('[1]Pricing Schedule'!$J$113),
IF(AND(I616=38000,R616&gt;336.4,R616&lt;=504.6,M616&lt;=10),('[1]Pricing Schedule'!$J$105),
IF(AND(I616=38000,R616&gt;336.4,R616&lt;=504.6,M616&gt;10),('[1]Pricing Schedule'!$J$113),
IF(AND(I616=38000,R616&gt;504.6,R616&lt;=672.8,M616&lt;=10),('[1]Pricing Schedule'!$J$105),
IF(AND(I616=38000,R616&gt;504.6,R616&lt;=672.8,M616&gt;10),('[1]Pricing Schedule'!$J$113),
IF(AND(I616=110000,R616&lt;=12.8,M616&gt;2),'[1]Pricing Schedule'!$J$63,
IF(AND(I616=110000,R616&lt;=12.8,M616&lt;=2),'[1]Pricing Schedule'!$J$97,
IF(AND(I616=110000,R616&gt;12.8,R616&lt;=22.8,M616&gt;3),'[1]Pricing Schedule'!$J$72,
IF(AND(I616=110000,R616&gt;12.8,R616&lt;=22.8,M616&lt;=3),'[1]Pricing Schedule'!$J$97,
IF(AND(I616=110000,R616&gt;22.8,R616&lt;=30.2),'[1]Pricing Schedule'!$J$81,
IF(AND(I616=110000,R616&gt;30.2,R616&lt;=45.9),'[1]Pricing Schedule'!$J$90,
IF(AND(I616=110000,R616&gt;45.9,R616&lt;=123.4),'[1]Pricing Schedule'!$J$97,
IF(AND(I616=110000,R616&gt;123.4,R616&lt;=168.2,M616&lt;=10),'[1]Pricing Schedule'!$J$105,
IF(AND(I616=110000,R616&gt;123.4,R616&lt;=168.2,M616&gt;10),'[1]Pricing Schedule'!$J$113,
IF(AND(I616=110000,R616&gt;168.2,R616&lt;=336.2,M616&lt;=10),('[1]Pricing Schedule'!$J$105),
IF(AND(I616=110000,R616&gt;168.2,R616&lt;=336.2,M616&gt;10),('[1]Pricing Schedule'!$J$113),
IF(AND(I616=110000,R616&gt;336.4,R616&lt;=504.6,M616&lt;=10),('[1]Pricing Schedule'!$J$105),
IF(AND(I616=110000,R616&gt;336.4,R616&lt;=504.6,M616&gt;10),('[1]Pricing Schedule'!$J$113),
IF(AND(I616=110000,R616&gt;504.6,R616&lt;=672.8,M616&lt;=10),('[1]Pricing Schedule'!$J$105),
IF(AND(I616=110000,R616&gt;504.6,R616&lt;=672.8,M616&gt;10),('[1]Pricing Schedule'!$J$113),
IF(AND(I616=110000,R616&gt;672.8,R616&lt;=841,M616&lt;=10),('[1]Pricing Schedule'!$J$105),
IF(AND(I616=110000,R616&gt;672.8,R616&lt;=841,M616&gt;10),('[1]Pricing Schedule'!$J$113),
IF(AND(I616=110000,R616&gt;1682,R616&lt;=1850.2,M616&lt;=10),('[1]Pricing Schedule'!$J$105),
IF(AND(I616=110000,R616&gt;1682,R616&lt;=1850.2,M616&gt;10),('[1]Pricing Schedule'!$J$113),
IF(AND(I616=110000,R616&gt;2018.4,R616&lt;=2186.6,M616&lt;=10),('[1]Pricing Schedule'!$J$105),
IF(AND(I616=110000,R616&gt;2018.4,R616&lt;=2186.6,M616&gt;10),('[1]Pricing Schedule'!$J$113),999999999)))))))))))))))))))))))))))))))))))))))</f>
        <v>4</v>
      </c>
      <c r="U616" s="40">
        <f t="shared" si="60"/>
        <v>183192.85714285713</v>
      </c>
      <c r="V616" s="41">
        <f t="shared" si="61"/>
        <v>5.4587281163488903</v>
      </c>
      <c r="Y616" s="23">
        <v>90</v>
      </c>
      <c r="Z616" s="23">
        <v>686</v>
      </c>
      <c r="AR616" s="35"/>
    </row>
    <row r="617" spans="1:44">
      <c r="A617" s="23">
        <v>617</v>
      </c>
      <c r="B617" s="23">
        <v>617</v>
      </c>
      <c r="C617" s="23" t="s">
        <v>1050</v>
      </c>
      <c r="D617" s="23" t="s">
        <v>121</v>
      </c>
      <c r="E617" s="23" t="s">
        <v>121</v>
      </c>
      <c r="F617" s="23" t="s">
        <v>349</v>
      </c>
      <c r="G617" s="23" t="s">
        <v>350</v>
      </c>
      <c r="H617" s="23" t="s">
        <v>113</v>
      </c>
      <c r="I617" s="13">
        <v>38000</v>
      </c>
      <c r="J617" s="13">
        <v>38000</v>
      </c>
      <c r="K617" s="23" t="s">
        <v>119</v>
      </c>
      <c r="L617" s="24">
        <v>12.384</v>
      </c>
      <c r="M617" s="37">
        <f t="shared" si="56"/>
        <v>13</v>
      </c>
      <c r="N617" s="24">
        <v>0.193</v>
      </c>
      <c r="O617" s="13">
        <v>2</v>
      </c>
      <c r="P617" s="36">
        <f t="shared" si="57"/>
        <v>0.193</v>
      </c>
      <c r="Q617" s="38">
        <f t="shared" si="58"/>
        <v>4.2</v>
      </c>
      <c r="R617" s="37">
        <f t="shared" si="59"/>
        <v>4.2</v>
      </c>
      <c r="S617" s="39">
        <f>IF(AND(I617=38000,R617&lt;=4.5,M617&gt;8),'[1]Pricing Schedule'!$F$8+('[1]Pricing Schedule'!$F$9*M617),
IF(AND(I617=38000,R617&lt;=4.5,M617&lt;=8),'[1]Pricing Schedule'!$F$34+('[1]Pricing Schedule'!$F$36*M617),
IF(AND(I617=38000,R617&gt;4.5,R617&lt;=9,M617&gt;8),'[1]Pricing Schedule'!$F$17+('[1]Pricing Schedule'!$F$18*M617),
IF(AND(I617=38000,R617&gt;4.5,R617&lt;=9,M617&lt;=8),'[1]Pricing Schedule'!$F$34+('[1]Pricing Schedule'!$F$36*M617),
IF(AND(I617=38000,R617&gt;9,R617&lt;=12.8,M617&gt;8),'[1]Pricing Schedule'!$F$26+('[1]Pricing Schedule'!$F$27*M617),
IF(AND(I617=38000,R617&gt;9,R617&lt;=12.8,M617&lt;=8),'[1]Pricing Schedule'!$F$34+('[1]Pricing Schedule'!$F$36*M617),
IF(AND(I617=38000,R617&gt;12.8,R617&lt;=22.8),'[1]Pricing Schedule'!$F$34+('[1]Pricing Schedule'!$F$36*M617),
IF(AND(I617=38000,R617&gt;22.8,R617&lt;=30.2),'[1]Pricing Schedule'!$F$43+('[1]Pricing Schedule'!$F$45*M617),
IF(AND(I617=38000,R617&gt;30.2,R617&lt;=45.9),'[1]Pricing Schedule'!$F$52+('[1]Pricing Schedule'!$F$54*M617),
IF(AND(I617=38000,R617&gt;45.9,R617&lt;=123.4),'[1]Pricing Schedule'!$F$96+('[1]Pricing Schedule'!$F$97*M617),
IF(AND(I617=38000,R617&gt;123.4,R617&lt;=168.2,M617&lt;=10),'[1]Pricing Schedule'!$F$103+('[1]Pricing Schedule'!$F$105*M617),
IF(AND(I617=38000,R617&gt;123.4,R617&lt;=168.2,M617&gt;10),'[1]Pricing Schedule'!$F$111+('[1]Pricing Schedule'!$F$113*M617),
IF(AND(I617=38000,R617&gt;157.4,R617&lt;=336.4,M617&lt;=10),('[1]Pricing Schedule'!$F$103+('[1]Pricing Schedule'!$F$105*M617))*2,
IF(AND(I617=38000,R617&gt;157.4,R617&lt;=336.4,M617&gt;10),('[1]Pricing Schedule'!$F$111+('[1]Pricing Schedule'!$F$113*M617))*2,
IF(AND(I617=38000,R617&gt;314.8,R617&lt;=504.6,M617&lt;=10),('[1]Pricing Schedule'!$F$103+('[1]Pricing Schedule'!$F$105*M617))*3,
IF(AND(I617=38000,R617&gt;314.8,R617&lt;=504.6,M617&gt;10),('[1]Pricing Schedule'!$F$111+('[1]Pricing Schedule'!$F$113*M617))*3,
IF(AND(I617=38000,R617&gt;472.2,R617&lt;=672.8,M617&lt;=10),('[1]Pricing Schedule'!$F$103+('[1]Pricing Schedule'!$F$105*M617))*4,
IF(AND(I617=38000,R617&gt;472.2,R617&lt;=672.8,M617&gt;10),('[1]Pricing Schedule'!$F$111+('[1]Pricing Schedule'!$F$113*M617))*4,
IF(AND(I617=110000,R617&lt;=12.8,M617&gt;2),'[1]Pricing Schedule'!$F$62+('[1]Pricing Schedule'!$F$63*M617),
IF(AND(I617=110000,R617&lt;=12.8,M617&lt;=2),'[1]Pricing Schedule'!$F$96+('[1]Pricing Schedule'!$F$97*M617),
IF(AND(I617=110000,R617&gt;12.8,R617&lt;=22.8,M617&gt;3),'[1]Pricing Schedule'!$F$71+('[1]Pricing Schedule'!$F$72*M617),
IF(AND(I617=110000,R617&gt;12.8,R617&lt;=22.8,M617&lt;=3),'[1]Pricing Schedule'!$F$96+('[1]Pricing Schedule'!$F$97*M617),
IF(AND(I617=110000,R617&gt;22.8,R617&lt;=30.2),'[1]Pricing Schedule'!$F$80+('[1]Pricing Schedule'!$F$81*M617),
IF(AND(I617=110000,R617&gt;30.2,R617&lt;=45.9),'[1]Pricing Schedule'!$F$89+('[1]Pricing Schedule'!$F$90*M617),
IF(AND(I617=110000,R617&gt;45.9,R617&lt;=123.4),'[1]Pricing Schedule'!$F$96+('[1]Pricing Schedule'!$F$97*M617),
IF(AND(I617=110000,R617&gt;123.4,R617&lt;=168.2,M617&lt;=10),'[1]Pricing Schedule'!$F$103+('[1]Pricing Schedule'!$F$105*M617),
IF(AND(I617=110000,R617&gt;123.4,R617&lt;=168.2,M617&gt;10),'[1]Pricing Schedule'!$F$111+('[1]Pricing Schedule'!$F$113*M617),
IF(AND(I617=110000,R617&gt;168.2,R617&lt;=336.4,M617&lt;=10),('[1]Pricing Schedule'!$F$103+('[1]Pricing Schedule'!$F$105*M617))*2,
IF(AND(I617=110000,R617&gt;168.2,R617&lt;=336.4,M617&gt;10),('[1]Pricing Schedule'!$F$111+('[1]Pricing Schedule'!$F$113*M617))*2,
IF(AND(I617=110000,R617&gt;336.4,R617&lt;=504.6,M617&lt;=10),('[1]Pricing Schedule'!$F$103+('[1]Pricing Schedule'!$F$105*M617))*3,
IF(AND(I617=110000,R617&gt;336.4,R617&lt;=504.6,M617&gt;10),('[1]Pricing Schedule'!$F$111+('[1]Pricing Schedule'!$F$113*M617))*3,
IF(AND(I617=110000,R617&gt;504.6,R617&lt;=672.8,M617&lt;=10),('[1]Pricing Schedule'!$F$103+('[1]Pricing Schedule'!$F$105*M617))*4,
IF(AND(I617=110000,R617&gt;504.6,R617&lt;=672.8,M617&gt;10),('[1]Pricing Schedule'!$F$111+('[1]Pricing Schedule'!$F$113*M617))*4,
IF(AND(I617=110000,R617&gt;672.8,R617&lt;=841,M617&lt;=10),('[1]Pricing Schedule'!$F$103+('[1]Pricing Schedule'!$F$105*M617))*5,
IF(AND(I617=110000,R617&gt;672.8,R617&lt;=841,M617&gt;10),('[1]Pricing Schedule'!$F$111+('[1]Pricing Schedule'!$F$113*M617))*5,
IF(AND(I617=110000,R617&gt;672.8,R617&lt;=841,M617&lt;=10),('[1]Pricing Schedule'!$F$103+('[1]Pricing Schedule'!$F$105*M617))*5,
IF(AND(I617=110000,R617&gt;672.8,R617&lt;=841,M617&gt;10),('[1]Pricing Schedule'!$F$111+('[1]Pricing Schedule'!$F$113*M617))*5,
IF(AND(I617=110000,R617&gt;1345.6,R617&lt;=1513.8,M617&lt;=10),('[1]Pricing Schedule'!$F$103+('[1]Pricing Schedule'!$F$105*M617))*9,
IF(AND(I617=110000,R617&gt;1345.6,R617&lt;=1513.8,M617&gt;10),('[1]Pricing Schedule'!$F$111+('[1]Pricing Schedule'!$F$113*M617))*9,
9999999999)))))))))))))))))))))))))))))))))))))))</f>
        <v>1545240</v>
      </c>
      <c r="T617" s="21">
        <f>IF(AND(I617=38000,R617&lt;=4.5,M617&gt;8),'[1]Pricing Schedule'!$J$9,
IF(AND(I617=38000,R617&lt;=4.5,M617&lt;=8),'[1]Pricing Schedule'!$J$36,
IF(AND(I617=38000,R617&gt;4.5,R617&lt;=9,M617&gt;8),'[1]Pricing Schedule'!$J$18,
IF(AND(I617=38000,R617&gt;4.5,R617&lt;=9,M617&lt;=8),'[1]Pricing Schedule'!$J$36,
IF(AND(I617=38000,R617&gt;9,R617&lt;=12.8,M617&gt;8),'[1]Pricing Schedule'!$J$27,
IF(AND(I617=38000,R617&gt;9,R617&lt;=12.8,M617&lt;=8),'[1]Pricing Schedule'!$J$36,
IF(AND(I617=38000,R617&gt;12.8,R617&lt;=22.8),'[1]Pricing Schedule'!$J$36,
IF(AND(I617=38000,R617&gt;22.8,R617&lt;=30.2),'[1]Pricing Schedule'!$J$45,
IF(AND(I617=38000,R617&gt;30.2,R617&lt;=45.9),'[1]Pricing Schedule'!$J$54,
IF(AND(I617=38000,R617&gt;45.9,R617&lt;=123.4),'[1]Pricing Schedule'!$J$97,
IF(AND(I617=38000,R617&gt;123.4,R617&lt;=168.2,M617&lt;=10),'[1]Pricing Schedule'!$J$105,
IF(AND(I617=38000,R617&gt;123.4,R617&lt;=168.2,M617&gt;10),'[1]Pricing Schedule'!$J$113,
IF(AND(I617=38000,R617&gt;168.2,R617&lt;=336.4,M617&lt;=10),('[1]Pricing Schedule'!$J$105),
IF(AND(I617=38000,R617&gt;168.2,R617&lt;=336.4,M617&gt;10),('[1]Pricing Schedule'!$J$113),
IF(AND(I617=38000,R617&gt;336.4,R617&lt;=504.6,M617&lt;=10),('[1]Pricing Schedule'!$J$105),
IF(AND(I617=38000,R617&gt;336.4,R617&lt;=504.6,M617&gt;10),('[1]Pricing Schedule'!$J$113),
IF(AND(I617=38000,R617&gt;504.6,R617&lt;=672.8,M617&lt;=10),('[1]Pricing Schedule'!$J$105),
IF(AND(I617=38000,R617&gt;504.6,R617&lt;=672.8,M617&gt;10),('[1]Pricing Schedule'!$J$113),
IF(AND(I617=110000,R617&lt;=12.8,M617&gt;2),'[1]Pricing Schedule'!$J$63,
IF(AND(I617=110000,R617&lt;=12.8,M617&lt;=2),'[1]Pricing Schedule'!$J$97,
IF(AND(I617=110000,R617&gt;12.8,R617&lt;=22.8,M617&gt;3),'[1]Pricing Schedule'!$J$72,
IF(AND(I617=110000,R617&gt;12.8,R617&lt;=22.8,M617&lt;=3),'[1]Pricing Schedule'!$J$97,
IF(AND(I617=110000,R617&gt;22.8,R617&lt;=30.2),'[1]Pricing Schedule'!$J$81,
IF(AND(I617=110000,R617&gt;30.2,R617&lt;=45.9),'[1]Pricing Schedule'!$J$90,
IF(AND(I617=110000,R617&gt;45.9,R617&lt;=123.4),'[1]Pricing Schedule'!$J$97,
IF(AND(I617=110000,R617&gt;123.4,R617&lt;=168.2,M617&lt;=10),'[1]Pricing Schedule'!$J$105,
IF(AND(I617=110000,R617&gt;123.4,R617&lt;=168.2,M617&gt;10),'[1]Pricing Schedule'!$J$113,
IF(AND(I617=110000,R617&gt;168.2,R617&lt;=336.2,M617&lt;=10),('[1]Pricing Schedule'!$J$105),
IF(AND(I617=110000,R617&gt;168.2,R617&lt;=336.2,M617&gt;10),('[1]Pricing Schedule'!$J$113),
IF(AND(I617=110000,R617&gt;336.4,R617&lt;=504.6,M617&lt;=10),('[1]Pricing Schedule'!$J$105),
IF(AND(I617=110000,R617&gt;336.4,R617&lt;=504.6,M617&gt;10),('[1]Pricing Schedule'!$J$113),
IF(AND(I617=110000,R617&gt;504.6,R617&lt;=672.8,M617&lt;=10),('[1]Pricing Schedule'!$J$105),
IF(AND(I617=110000,R617&gt;504.6,R617&lt;=672.8,M617&gt;10),('[1]Pricing Schedule'!$J$113),
IF(AND(I617=110000,R617&gt;672.8,R617&lt;=841,M617&lt;=10),('[1]Pricing Schedule'!$J$105),
IF(AND(I617=110000,R617&gt;672.8,R617&lt;=841,M617&gt;10),('[1]Pricing Schedule'!$J$113),
IF(AND(I617=110000,R617&gt;1682,R617&lt;=1850.2,M617&lt;=10),('[1]Pricing Schedule'!$J$105),
IF(AND(I617=110000,R617&gt;1682,R617&lt;=1850.2,M617&gt;10),('[1]Pricing Schedule'!$J$113),
IF(AND(I617=110000,R617&gt;2018.4,R617&lt;=2186.6,M617&lt;=10),('[1]Pricing Schedule'!$J$105),
IF(AND(I617=110000,R617&gt;2018.4,R617&lt;=2186.6,M617&gt;10),('[1]Pricing Schedule'!$J$113),999999999)))))))))))))))))))))))))))))))))))))))</f>
        <v>1</v>
      </c>
      <c r="U617" s="40">
        <f t="shared" si="60"/>
        <v>367914.28571428568</v>
      </c>
      <c r="V617" s="41">
        <f t="shared" si="61"/>
        <v>2.7180243845616214</v>
      </c>
      <c r="Y617" s="23">
        <v>689</v>
      </c>
      <c r="Z617" s="23">
        <v>686</v>
      </c>
      <c r="AR617" s="35"/>
    </row>
    <row r="618" spans="1:44">
      <c r="A618" s="23">
        <v>618</v>
      </c>
      <c r="B618" s="23">
        <v>618</v>
      </c>
      <c r="C618" s="23" t="s">
        <v>1051</v>
      </c>
      <c r="D618" s="23" t="s">
        <v>121</v>
      </c>
      <c r="E618" s="23" t="s">
        <v>121</v>
      </c>
      <c r="F618" s="23" t="s">
        <v>302</v>
      </c>
      <c r="G618" s="23" t="s">
        <v>303</v>
      </c>
      <c r="H618" s="23" t="s">
        <v>133</v>
      </c>
      <c r="I618" s="13">
        <v>110000</v>
      </c>
      <c r="J618" s="13">
        <v>110000</v>
      </c>
      <c r="K618" s="13">
        <v>38000</v>
      </c>
      <c r="L618" s="24">
        <v>11.409000000000001</v>
      </c>
      <c r="M618" s="37">
        <f t="shared" si="56"/>
        <v>12</v>
      </c>
      <c r="N618" s="24">
        <v>0.51300000000000001</v>
      </c>
      <c r="O618" s="13">
        <v>2</v>
      </c>
      <c r="P618" s="36">
        <f t="shared" si="57"/>
        <v>0.51300000000000001</v>
      </c>
      <c r="Q618" s="38">
        <f t="shared" si="58"/>
        <v>4.2</v>
      </c>
      <c r="R618" s="37">
        <f t="shared" si="59"/>
        <v>4.2</v>
      </c>
      <c r="S618" s="39">
        <f>IF(AND(I618=38000,R618&lt;=4.5,M618&gt;8),'[1]Pricing Schedule'!$F$8+('[1]Pricing Schedule'!$F$9*M618),
IF(AND(I618=38000,R618&lt;=4.5,M618&lt;=8),'[1]Pricing Schedule'!$F$34+('[1]Pricing Schedule'!$F$36*M618),
IF(AND(I618=38000,R618&gt;4.5,R618&lt;=9,M618&gt;8),'[1]Pricing Schedule'!$F$17+('[1]Pricing Schedule'!$F$18*M618),
IF(AND(I618=38000,R618&gt;4.5,R618&lt;=9,M618&lt;=8),'[1]Pricing Schedule'!$F$34+('[1]Pricing Schedule'!$F$36*M618),
IF(AND(I618=38000,R618&gt;9,R618&lt;=12.8,M618&gt;8),'[1]Pricing Schedule'!$F$26+('[1]Pricing Schedule'!$F$27*M618),
IF(AND(I618=38000,R618&gt;9,R618&lt;=12.8,M618&lt;=8),'[1]Pricing Schedule'!$F$34+('[1]Pricing Schedule'!$F$36*M618),
IF(AND(I618=38000,R618&gt;12.8,R618&lt;=22.8),'[1]Pricing Schedule'!$F$34+('[1]Pricing Schedule'!$F$36*M618),
IF(AND(I618=38000,R618&gt;22.8,R618&lt;=30.2),'[1]Pricing Schedule'!$F$43+('[1]Pricing Schedule'!$F$45*M618),
IF(AND(I618=38000,R618&gt;30.2,R618&lt;=45.9),'[1]Pricing Schedule'!$F$52+('[1]Pricing Schedule'!$F$54*M618),
IF(AND(I618=38000,R618&gt;45.9,R618&lt;=123.4),'[1]Pricing Schedule'!$F$96+('[1]Pricing Schedule'!$F$97*M618),
IF(AND(I618=38000,R618&gt;123.4,R618&lt;=168.2,M618&lt;=10),'[1]Pricing Schedule'!$F$103+('[1]Pricing Schedule'!$F$105*M618),
IF(AND(I618=38000,R618&gt;123.4,R618&lt;=168.2,M618&gt;10),'[1]Pricing Schedule'!$F$111+('[1]Pricing Schedule'!$F$113*M618),
IF(AND(I618=38000,R618&gt;157.4,R618&lt;=336.4,M618&lt;=10),('[1]Pricing Schedule'!$F$103+('[1]Pricing Schedule'!$F$105*M618))*2,
IF(AND(I618=38000,R618&gt;157.4,R618&lt;=336.4,M618&gt;10),('[1]Pricing Schedule'!$F$111+('[1]Pricing Schedule'!$F$113*M618))*2,
IF(AND(I618=38000,R618&gt;314.8,R618&lt;=504.6,M618&lt;=10),('[1]Pricing Schedule'!$F$103+('[1]Pricing Schedule'!$F$105*M618))*3,
IF(AND(I618=38000,R618&gt;314.8,R618&lt;=504.6,M618&gt;10),('[1]Pricing Schedule'!$F$111+('[1]Pricing Schedule'!$F$113*M618))*3,
IF(AND(I618=38000,R618&gt;472.2,R618&lt;=672.8,M618&lt;=10),('[1]Pricing Schedule'!$F$103+('[1]Pricing Schedule'!$F$105*M618))*4,
IF(AND(I618=38000,R618&gt;472.2,R618&lt;=672.8,M618&gt;10),('[1]Pricing Schedule'!$F$111+('[1]Pricing Schedule'!$F$113*M618))*4,
IF(AND(I618=110000,R618&lt;=12.8,M618&gt;2),'[1]Pricing Schedule'!$F$62+('[1]Pricing Schedule'!$F$63*M618),
IF(AND(I618=110000,R618&lt;=12.8,M618&lt;=2),'[1]Pricing Schedule'!$F$96+('[1]Pricing Schedule'!$F$97*M618),
IF(AND(I618=110000,R618&gt;12.8,R618&lt;=22.8,M618&gt;3),'[1]Pricing Schedule'!$F$71+('[1]Pricing Schedule'!$F$72*M618),
IF(AND(I618=110000,R618&gt;12.8,R618&lt;=22.8,M618&lt;=3),'[1]Pricing Schedule'!$F$96+('[1]Pricing Schedule'!$F$97*M618),
IF(AND(I618=110000,R618&gt;22.8,R618&lt;=30.2),'[1]Pricing Schedule'!$F$80+('[1]Pricing Schedule'!$F$81*M618),
IF(AND(I618=110000,R618&gt;30.2,R618&lt;=45.9),'[1]Pricing Schedule'!$F$89+('[1]Pricing Schedule'!$F$90*M618),
IF(AND(I618=110000,R618&gt;45.9,R618&lt;=123.4),'[1]Pricing Schedule'!$F$96+('[1]Pricing Schedule'!$F$97*M618),
IF(AND(I618=110000,R618&gt;123.4,R618&lt;=168.2,M618&lt;=10),'[1]Pricing Schedule'!$F$103+('[1]Pricing Schedule'!$F$105*M618),
IF(AND(I618=110000,R618&gt;123.4,R618&lt;=168.2,M618&gt;10),'[1]Pricing Schedule'!$F$111+('[1]Pricing Schedule'!$F$113*M618),
IF(AND(I618=110000,R618&gt;168.2,R618&lt;=336.4,M618&lt;=10),('[1]Pricing Schedule'!$F$103+('[1]Pricing Schedule'!$F$105*M618))*2,
IF(AND(I618=110000,R618&gt;168.2,R618&lt;=336.4,M618&gt;10),('[1]Pricing Schedule'!$F$111+('[1]Pricing Schedule'!$F$113*M618))*2,
IF(AND(I618=110000,R618&gt;336.4,R618&lt;=504.6,M618&lt;=10),('[1]Pricing Schedule'!$F$103+('[1]Pricing Schedule'!$F$105*M618))*3,
IF(AND(I618=110000,R618&gt;336.4,R618&lt;=504.6,M618&gt;10),('[1]Pricing Schedule'!$F$111+('[1]Pricing Schedule'!$F$113*M618))*3,
IF(AND(I618=110000,R618&gt;504.6,R618&lt;=672.8,M618&lt;=10),('[1]Pricing Schedule'!$F$103+('[1]Pricing Schedule'!$F$105*M618))*4,
IF(AND(I618=110000,R618&gt;504.6,R618&lt;=672.8,M618&gt;10),('[1]Pricing Schedule'!$F$111+('[1]Pricing Schedule'!$F$113*M618))*4,
IF(AND(I618=110000,R618&gt;672.8,R618&lt;=841,M618&lt;=10),('[1]Pricing Schedule'!$F$103+('[1]Pricing Schedule'!$F$105*M618))*5,
IF(AND(I618=110000,R618&gt;672.8,R618&lt;=841,M618&gt;10),('[1]Pricing Schedule'!$F$111+('[1]Pricing Schedule'!$F$113*M618))*5,
IF(AND(I618=110000,R618&gt;672.8,R618&lt;=841,M618&lt;=10),('[1]Pricing Schedule'!$F$103+('[1]Pricing Schedule'!$F$105*M618))*5,
IF(AND(I618=110000,R618&gt;672.8,R618&lt;=841,M618&gt;10),('[1]Pricing Schedule'!$F$111+('[1]Pricing Schedule'!$F$113*M618))*5,
IF(AND(I618=110000,R618&gt;1345.6,R618&lt;=1513.8,M618&lt;=10),('[1]Pricing Schedule'!$F$103+('[1]Pricing Schedule'!$F$105*M618))*9,
IF(AND(I618=110000,R618&gt;1345.6,R618&lt;=1513.8,M618&gt;10),('[1]Pricing Schedule'!$F$111+('[1]Pricing Schedule'!$F$113*M618))*9,
9999999999)))))))))))))))))))))))))))))))))))))))</f>
        <v>2048870</v>
      </c>
      <c r="T618" s="21">
        <f>IF(AND(I618=38000,R618&lt;=4.5,M618&gt;8),'[1]Pricing Schedule'!$J$9,
IF(AND(I618=38000,R618&lt;=4.5,M618&lt;=8),'[1]Pricing Schedule'!$J$36,
IF(AND(I618=38000,R618&gt;4.5,R618&lt;=9,M618&gt;8),'[1]Pricing Schedule'!$J$18,
IF(AND(I618=38000,R618&gt;4.5,R618&lt;=9,M618&lt;=8),'[1]Pricing Schedule'!$J$36,
IF(AND(I618=38000,R618&gt;9,R618&lt;=12.8,M618&gt;8),'[1]Pricing Schedule'!$J$27,
IF(AND(I618=38000,R618&gt;9,R618&lt;=12.8,M618&lt;=8),'[1]Pricing Schedule'!$J$36,
IF(AND(I618=38000,R618&gt;12.8,R618&lt;=22.8),'[1]Pricing Schedule'!$J$36,
IF(AND(I618=38000,R618&gt;22.8,R618&lt;=30.2),'[1]Pricing Schedule'!$J$45,
IF(AND(I618=38000,R618&gt;30.2,R618&lt;=45.9),'[1]Pricing Schedule'!$J$54,
IF(AND(I618=38000,R618&gt;45.9,R618&lt;=123.4),'[1]Pricing Schedule'!$J$97,
IF(AND(I618=38000,R618&gt;123.4,R618&lt;=168.2,M618&lt;=10),'[1]Pricing Schedule'!$J$105,
IF(AND(I618=38000,R618&gt;123.4,R618&lt;=168.2,M618&gt;10),'[1]Pricing Schedule'!$J$113,
IF(AND(I618=38000,R618&gt;168.2,R618&lt;=336.4,M618&lt;=10),('[1]Pricing Schedule'!$J$105),
IF(AND(I618=38000,R618&gt;168.2,R618&lt;=336.4,M618&gt;10),('[1]Pricing Schedule'!$J$113),
IF(AND(I618=38000,R618&gt;336.4,R618&lt;=504.6,M618&lt;=10),('[1]Pricing Schedule'!$J$105),
IF(AND(I618=38000,R618&gt;336.4,R618&lt;=504.6,M618&gt;10),('[1]Pricing Schedule'!$J$113),
IF(AND(I618=38000,R618&gt;504.6,R618&lt;=672.8,M618&lt;=10),('[1]Pricing Schedule'!$J$105),
IF(AND(I618=38000,R618&gt;504.6,R618&lt;=672.8,M618&gt;10),('[1]Pricing Schedule'!$J$113),
IF(AND(I618=110000,R618&lt;=12.8,M618&gt;2),'[1]Pricing Schedule'!$J$63,
IF(AND(I618=110000,R618&lt;=12.8,M618&lt;=2),'[1]Pricing Schedule'!$J$97,
IF(AND(I618=110000,R618&gt;12.8,R618&lt;=22.8,M618&gt;3),'[1]Pricing Schedule'!$J$72,
IF(AND(I618=110000,R618&gt;12.8,R618&lt;=22.8,M618&lt;=3),'[1]Pricing Schedule'!$J$97,
IF(AND(I618=110000,R618&gt;22.8,R618&lt;=30.2),'[1]Pricing Schedule'!$J$81,
IF(AND(I618=110000,R618&gt;30.2,R618&lt;=45.9),'[1]Pricing Schedule'!$J$90,
IF(AND(I618=110000,R618&gt;45.9,R618&lt;=123.4),'[1]Pricing Schedule'!$J$97,
IF(AND(I618=110000,R618&gt;123.4,R618&lt;=168.2,M618&lt;=10),'[1]Pricing Schedule'!$J$105,
IF(AND(I618=110000,R618&gt;123.4,R618&lt;=168.2,M618&gt;10),'[1]Pricing Schedule'!$J$113,
IF(AND(I618=110000,R618&gt;168.2,R618&lt;=336.2,M618&lt;=10),('[1]Pricing Schedule'!$J$105),
IF(AND(I618=110000,R618&gt;168.2,R618&lt;=336.2,M618&gt;10),('[1]Pricing Schedule'!$J$113),
IF(AND(I618=110000,R618&gt;336.4,R618&lt;=504.6,M618&lt;=10),('[1]Pricing Schedule'!$J$105),
IF(AND(I618=110000,R618&gt;336.4,R618&lt;=504.6,M618&gt;10),('[1]Pricing Schedule'!$J$113),
IF(AND(I618=110000,R618&gt;504.6,R618&lt;=672.8,M618&lt;=10),('[1]Pricing Schedule'!$J$105),
IF(AND(I618=110000,R618&gt;504.6,R618&lt;=672.8,M618&gt;10),('[1]Pricing Schedule'!$J$113),
IF(AND(I618=110000,R618&gt;672.8,R618&lt;=841,M618&lt;=10),('[1]Pricing Schedule'!$J$105),
IF(AND(I618=110000,R618&gt;672.8,R618&lt;=841,M618&gt;10),('[1]Pricing Schedule'!$J$113),
IF(AND(I618=110000,R618&gt;1682,R618&lt;=1850.2,M618&lt;=10),('[1]Pricing Schedule'!$J$105),
IF(AND(I618=110000,R618&gt;1682,R618&lt;=1850.2,M618&gt;10),('[1]Pricing Schedule'!$J$113),
IF(AND(I618=110000,R618&gt;2018.4,R618&lt;=2186.6,M618&lt;=10),('[1]Pricing Schedule'!$J$105),
IF(AND(I618=110000,R618&gt;2018.4,R618&lt;=2186.6,M618&gt;10),('[1]Pricing Schedule'!$J$113),999999999)))))))))))))))))))))))))))))))))))))))</f>
        <v>7</v>
      </c>
      <c r="U618" s="40">
        <f t="shared" si="60"/>
        <v>487826.19047619047</v>
      </c>
      <c r="V618" s="41">
        <f t="shared" si="61"/>
        <v>2.0499104384367968</v>
      </c>
      <c r="Y618" s="23">
        <v>642</v>
      </c>
      <c r="Z618" s="23">
        <v>684</v>
      </c>
      <c r="AR618" s="35"/>
    </row>
    <row r="619" spans="1:44">
      <c r="A619" s="23">
        <v>619</v>
      </c>
      <c r="B619" s="23">
        <v>619</v>
      </c>
      <c r="C619" s="23" t="s">
        <v>1052</v>
      </c>
      <c r="D619" s="23" t="s">
        <v>285</v>
      </c>
      <c r="E619" s="23" t="s">
        <v>285</v>
      </c>
      <c r="F619" s="23" t="s">
        <v>1053</v>
      </c>
      <c r="G619" s="23" t="s">
        <v>1054</v>
      </c>
      <c r="H619" s="23" t="s">
        <v>133</v>
      </c>
      <c r="I619" s="13">
        <v>110000</v>
      </c>
      <c r="L619" s="24">
        <v>8.3689999999999998</v>
      </c>
      <c r="M619" s="37">
        <f t="shared" si="56"/>
        <v>9</v>
      </c>
      <c r="N619" s="24">
        <v>0.104</v>
      </c>
      <c r="O619" s="13">
        <v>2</v>
      </c>
      <c r="P619" s="36">
        <f t="shared" si="57"/>
        <v>0.104</v>
      </c>
      <c r="Q619" s="38">
        <f t="shared" si="58"/>
        <v>4.2</v>
      </c>
      <c r="R619" s="37">
        <f t="shared" si="59"/>
        <v>4.2</v>
      </c>
      <c r="S619" s="39">
        <f>IF(AND(I619=38000,R619&lt;=4.5,M619&gt;8),'[1]Pricing Schedule'!$F$8+('[1]Pricing Schedule'!$F$9*M619),
IF(AND(I619=38000,R619&lt;=4.5,M619&lt;=8),'[1]Pricing Schedule'!$F$34+('[1]Pricing Schedule'!$F$36*M619),
IF(AND(I619=38000,R619&gt;4.5,R619&lt;=9,M619&gt;8),'[1]Pricing Schedule'!$F$17+('[1]Pricing Schedule'!$F$18*M619),
IF(AND(I619=38000,R619&gt;4.5,R619&lt;=9,M619&lt;=8),'[1]Pricing Schedule'!$F$34+('[1]Pricing Schedule'!$F$36*M619),
IF(AND(I619=38000,R619&gt;9,R619&lt;=12.8,M619&gt;8),'[1]Pricing Schedule'!$F$26+('[1]Pricing Schedule'!$F$27*M619),
IF(AND(I619=38000,R619&gt;9,R619&lt;=12.8,M619&lt;=8),'[1]Pricing Schedule'!$F$34+('[1]Pricing Schedule'!$F$36*M619),
IF(AND(I619=38000,R619&gt;12.8,R619&lt;=22.8),'[1]Pricing Schedule'!$F$34+('[1]Pricing Schedule'!$F$36*M619),
IF(AND(I619=38000,R619&gt;22.8,R619&lt;=30.2),'[1]Pricing Schedule'!$F$43+('[1]Pricing Schedule'!$F$45*M619),
IF(AND(I619=38000,R619&gt;30.2,R619&lt;=45.9),'[1]Pricing Schedule'!$F$52+('[1]Pricing Schedule'!$F$54*M619),
IF(AND(I619=38000,R619&gt;45.9,R619&lt;=123.4),'[1]Pricing Schedule'!$F$96+('[1]Pricing Schedule'!$F$97*M619),
IF(AND(I619=38000,R619&gt;123.4,R619&lt;=168.2,M619&lt;=10),'[1]Pricing Schedule'!$F$103+('[1]Pricing Schedule'!$F$105*M619),
IF(AND(I619=38000,R619&gt;123.4,R619&lt;=168.2,M619&gt;10),'[1]Pricing Schedule'!$F$111+('[1]Pricing Schedule'!$F$113*M619),
IF(AND(I619=38000,R619&gt;157.4,R619&lt;=336.4,M619&lt;=10),('[1]Pricing Schedule'!$F$103+('[1]Pricing Schedule'!$F$105*M619))*2,
IF(AND(I619=38000,R619&gt;157.4,R619&lt;=336.4,M619&gt;10),('[1]Pricing Schedule'!$F$111+('[1]Pricing Schedule'!$F$113*M619))*2,
IF(AND(I619=38000,R619&gt;314.8,R619&lt;=504.6,M619&lt;=10),('[1]Pricing Schedule'!$F$103+('[1]Pricing Schedule'!$F$105*M619))*3,
IF(AND(I619=38000,R619&gt;314.8,R619&lt;=504.6,M619&gt;10),('[1]Pricing Schedule'!$F$111+('[1]Pricing Schedule'!$F$113*M619))*3,
IF(AND(I619=38000,R619&gt;472.2,R619&lt;=672.8,M619&lt;=10),('[1]Pricing Schedule'!$F$103+('[1]Pricing Schedule'!$F$105*M619))*4,
IF(AND(I619=38000,R619&gt;472.2,R619&lt;=672.8,M619&gt;10),('[1]Pricing Schedule'!$F$111+('[1]Pricing Schedule'!$F$113*M619))*4,
IF(AND(I619=110000,R619&lt;=12.8,M619&gt;2),'[1]Pricing Schedule'!$F$62+('[1]Pricing Schedule'!$F$63*M619),
IF(AND(I619=110000,R619&lt;=12.8,M619&lt;=2),'[1]Pricing Schedule'!$F$96+('[1]Pricing Schedule'!$F$97*M619),
IF(AND(I619=110000,R619&gt;12.8,R619&lt;=22.8,M619&gt;3),'[1]Pricing Schedule'!$F$71+('[1]Pricing Schedule'!$F$72*M619),
IF(AND(I619=110000,R619&gt;12.8,R619&lt;=22.8,M619&lt;=3),'[1]Pricing Schedule'!$F$96+('[1]Pricing Schedule'!$F$97*M619),
IF(AND(I619=110000,R619&gt;22.8,R619&lt;=30.2),'[1]Pricing Schedule'!$F$80+('[1]Pricing Schedule'!$F$81*M619),
IF(AND(I619=110000,R619&gt;30.2,R619&lt;=45.9),'[1]Pricing Schedule'!$F$89+('[1]Pricing Schedule'!$F$90*M619),
IF(AND(I619=110000,R619&gt;45.9,R619&lt;=123.4),'[1]Pricing Schedule'!$F$96+('[1]Pricing Schedule'!$F$97*M619),
IF(AND(I619=110000,R619&gt;123.4,R619&lt;=168.2,M619&lt;=10),'[1]Pricing Schedule'!$F$103+('[1]Pricing Schedule'!$F$105*M619),
IF(AND(I619=110000,R619&gt;123.4,R619&lt;=168.2,M619&gt;10),'[1]Pricing Schedule'!$F$111+('[1]Pricing Schedule'!$F$113*M619),
IF(AND(I619=110000,R619&gt;168.2,R619&lt;=336.4,M619&lt;=10),('[1]Pricing Schedule'!$F$103+('[1]Pricing Schedule'!$F$105*M619))*2,
IF(AND(I619=110000,R619&gt;168.2,R619&lt;=336.4,M619&gt;10),('[1]Pricing Schedule'!$F$111+('[1]Pricing Schedule'!$F$113*M619))*2,
IF(AND(I619=110000,R619&gt;336.4,R619&lt;=504.6,M619&lt;=10),('[1]Pricing Schedule'!$F$103+('[1]Pricing Schedule'!$F$105*M619))*3,
IF(AND(I619=110000,R619&gt;336.4,R619&lt;=504.6,M619&gt;10),('[1]Pricing Schedule'!$F$111+('[1]Pricing Schedule'!$F$113*M619))*3,
IF(AND(I619=110000,R619&gt;504.6,R619&lt;=672.8,M619&lt;=10),('[1]Pricing Schedule'!$F$103+('[1]Pricing Schedule'!$F$105*M619))*4,
IF(AND(I619=110000,R619&gt;504.6,R619&lt;=672.8,M619&gt;10),('[1]Pricing Schedule'!$F$111+('[1]Pricing Schedule'!$F$113*M619))*4,
IF(AND(I619=110000,R619&gt;672.8,R619&lt;=841,M619&lt;=10),('[1]Pricing Schedule'!$F$103+('[1]Pricing Schedule'!$F$105*M619))*5,
IF(AND(I619=110000,R619&gt;672.8,R619&lt;=841,M619&gt;10),('[1]Pricing Schedule'!$F$111+('[1]Pricing Schedule'!$F$113*M619))*5,
IF(AND(I619=110000,R619&gt;672.8,R619&lt;=841,M619&lt;=10),('[1]Pricing Schedule'!$F$103+('[1]Pricing Schedule'!$F$105*M619))*5,
IF(AND(I619=110000,R619&gt;672.8,R619&lt;=841,M619&gt;10),('[1]Pricing Schedule'!$F$111+('[1]Pricing Schedule'!$F$113*M619))*5,
IF(AND(I619=110000,R619&gt;1345.6,R619&lt;=1513.8,M619&lt;=10),('[1]Pricing Schedule'!$F$103+('[1]Pricing Schedule'!$F$105*M619))*9,
IF(AND(I619=110000,R619&gt;1345.6,R619&lt;=1513.8,M619&gt;10),('[1]Pricing Schedule'!$F$111+('[1]Pricing Schedule'!$F$113*M619))*9,
9999999999)))))))))))))))))))))))))))))))))))))))</f>
        <v>1890770</v>
      </c>
      <c r="T619" s="21">
        <f>IF(AND(I619=38000,R619&lt;=4.5,M619&gt;8),'[1]Pricing Schedule'!$J$9,
IF(AND(I619=38000,R619&lt;=4.5,M619&lt;=8),'[1]Pricing Schedule'!$J$36,
IF(AND(I619=38000,R619&gt;4.5,R619&lt;=9,M619&gt;8),'[1]Pricing Schedule'!$J$18,
IF(AND(I619=38000,R619&gt;4.5,R619&lt;=9,M619&lt;=8),'[1]Pricing Schedule'!$J$36,
IF(AND(I619=38000,R619&gt;9,R619&lt;=12.8,M619&gt;8),'[1]Pricing Schedule'!$J$27,
IF(AND(I619=38000,R619&gt;9,R619&lt;=12.8,M619&lt;=8),'[1]Pricing Schedule'!$J$36,
IF(AND(I619=38000,R619&gt;12.8,R619&lt;=22.8),'[1]Pricing Schedule'!$J$36,
IF(AND(I619=38000,R619&gt;22.8,R619&lt;=30.2),'[1]Pricing Schedule'!$J$45,
IF(AND(I619=38000,R619&gt;30.2,R619&lt;=45.9),'[1]Pricing Schedule'!$J$54,
IF(AND(I619=38000,R619&gt;45.9,R619&lt;=123.4),'[1]Pricing Schedule'!$J$97,
IF(AND(I619=38000,R619&gt;123.4,R619&lt;=168.2,M619&lt;=10),'[1]Pricing Schedule'!$J$105,
IF(AND(I619=38000,R619&gt;123.4,R619&lt;=168.2,M619&gt;10),'[1]Pricing Schedule'!$J$113,
IF(AND(I619=38000,R619&gt;168.2,R619&lt;=336.4,M619&lt;=10),('[1]Pricing Schedule'!$J$105),
IF(AND(I619=38000,R619&gt;168.2,R619&lt;=336.4,M619&gt;10),('[1]Pricing Schedule'!$J$113),
IF(AND(I619=38000,R619&gt;336.4,R619&lt;=504.6,M619&lt;=10),('[1]Pricing Schedule'!$J$105),
IF(AND(I619=38000,R619&gt;336.4,R619&lt;=504.6,M619&gt;10),('[1]Pricing Schedule'!$J$113),
IF(AND(I619=38000,R619&gt;504.6,R619&lt;=672.8,M619&lt;=10),('[1]Pricing Schedule'!$J$105),
IF(AND(I619=38000,R619&gt;504.6,R619&lt;=672.8,M619&gt;10),('[1]Pricing Schedule'!$J$113),
IF(AND(I619=110000,R619&lt;=12.8,M619&gt;2),'[1]Pricing Schedule'!$J$63,
IF(AND(I619=110000,R619&lt;=12.8,M619&lt;=2),'[1]Pricing Schedule'!$J$97,
IF(AND(I619=110000,R619&gt;12.8,R619&lt;=22.8,M619&gt;3),'[1]Pricing Schedule'!$J$72,
IF(AND(I619=110000,R619&gt;12.8,R619&lt;=22.8,M619&lt;=3),'[1]Pricing Schedule'!$J$97,
IF(AND(I619=110000,R619&gt;22.8,R619&lt;=30.2),'[1]Pricing Schedule'!$J$81,
IF(AND(I619=110000,R619&gt;30.2,R619&lt;=45.9),'[1]Pricing Schedule'!$J$90,
IF(AND(I619=110000,R619&gt;45.9,R619&lt;=123.4),'[1]Pricing Schedule'!$J$97,
IF(AND(I619=110000,R619&gt;123.4,R619&lt;=168.2,M619&lt;=10),'[1]Pricing Schedule'!$J$105,
IF(AND(I619=110000,R619&gt;123.4,R619&lt;=168.2,M619&gt;10),'[1]Pricing Schedule'!$J$113,
IF(AND(I619=110000,R619&gt;168.2,R619&lt;=336.2,M619&lt;=10),('[1]Pricing Schedule'!$J$105),
IF(AND(I619=110000,R619&gt;168.2,R619&lt;=336.2,M619&gt;10),('[1]Pricing Schedule'!$J$113),
IF(AND(I619=110000,R619&gt;336.4,R619&lt;=504.6,M619&lt;=10),('[1]Pricing Schedule'!$J$105),
IF(AND(I619=110000,R619&gt;336.4,R619&lt;=504.6,M619&gt;10),('[1]Pricing Schedule'!$J$113),
IF(AND(I619=110000,R619&gt;504.6,R619&lt;=672.8,M619&lt;=10),('[1]Pricing Schedule'!$J$105),
IF(AND(I619=110000,R619&gt;504.6,R619&lt;=672.8,M619&gt;10),('[1]Pricing Schedule'!$J$113),
IF(AND(I619=110000,R619&gt;672.8,R619&lt;=841,M619&lt;=10),('[1]Pricing Schedule'!$J$105),
IF(AND(I619=110000,R619&gt;672.8,R619&lt;=841,M619&gt;10),('[1]Pricing Schedule'!$J$113),
IF(AND(I619=110000,R619&gt;1682,R619&lt;=1850.2,M619&lt;=10),('[1]Pricing Schedule'!$J$105),
IF(AND(I619=110000,R619&gt;1682,R619&lt;=1850.2,M619&gt;10),('[1]Pricing Schedule'!$J$113),
IF(AND(I619=110000,R619&gt;2018.4,R619&lt;=2186.6,M619&lt;=10),('[1]Pricing Schedule'!$J$105),
IF(AND(I619=110000,R619&gt;2018.4,R619&lt;=2186.6,M619&gt;10),('[1]Pricing Schedule'!$J$113),999999999)))))))))))))))))))))))))))))))))))))))</f>
        <v>7</v>
      </c>
      <c r="U619" s="40">
        <f t="shared" si="60"/>
        <v>450183.33333333331</v>
      </c>
      <c r="V619" s="41">
        <f t="shared" si="61"/>
        <v>2.2213172411239865</v>
      </c>
      <c r="Y619" s="23">
        <v>133</v>
      </c>
      <c r="Z619" s="23">
        <v>97</v>
      </c>
      <c r="AR619" s="35"/>
    </row>
    <row r="620" spans="1:44">
      <c r="A620" s="23">
        <v>620</v>
      </c>
      <c r="B620" s="23">
        <v>620</v>
      </c>
      <c r="C620" s="23" t="s">
        <v>1055</v>
      </c>
      <c r="D620" s="23" t="s">
        <v>168</v>
      </c>
      <c r="E620" s="23" t="s">
        <v>168</v>
      </c>
      <c r="F620" s="23" t="s">
        <v>271</v>
      </c>
      <c r="G620" s="23" t="s">
        <v>272</v>
      </c>
      <c r="H620" s="23" t="s">
        <v>113</v>
      </c>
      <c r="I620" s="13">
        <v>38000</v>
      </c>
      <c r="J620" s="13">
        <v>38000</v>
      </c>
      <c r="K620" s="23" t="s">
        <v>119</v>
      </c>
      <c r="L620" s="24">
        <v>9.452</v>
      </c>
      <c r="M620" s="37">
        <f t="shared" si="56"/>
        <v>10</v>
      </c>
      <c r="N620" s="24">
        <v>0.14899999999999999</v>
      </c>
      <c r="O620" s="13">
        <v>2</v>
      </c>
      <c r="P620" s="36">
        <f t="shared" si="57"/>
        <v>0.14899999999999999</v>
      </c>
      <c r="Q620" s="38">
        <f t="shared" si="58"/>
        <v>4.2</v>
      </c>
      <c r="R620" s="37">
        <f t="shared" si="59"/>
        <v>4.2</v>
      </c>
      <c r="S620" s="39">
        <f>IF(AND(I620=38000,R620&lt;=4.5,M620&gt;8),'[1]Pricing Schedule'!$F$8+('[1]Pricing Schedule'!$F$9*M620),
IF(AND(I620=38000,R620&lt;=4.5,M620&lt;=8),'[1]Pricing Schedule'!$F$34+('[1]Pricing Schedule'!$F$36*M620),
IF(AND(I620=38000,R620&gt;4.5,R620&lt;=9,M620&gt;8),'[1]Pricing Schedule'!$F$17+('[1]Pricing Schedule'!$F$18*M620),
IF(AND(I620=38000,R620&gt;4.5,R620&lt;=9,M620&lt;=8),'[1]Pricing Schedule'!$F$34+('[1]Pricing Schedule'!$F$36*M620),
IF(AND(I620=38000,R620&gt;9,R620&lt;=12.8,M620&gt;8),'[1]Pricing Schedule'!$F$26+('[1]Pricing Schedule'!$F$27*M620),
IF(AND(I620=38000,R620&gt;9,R620&lt;=12.8,M620&lt;=8),'[1]Pricing Schedule'!$F$34+('[1]Pricing Schedule'!$F$36*M620),
IF(AND(I620=38000,R620&gt;12.8,R620&lt;=22.8),'[1]Pricing Schedule'!$F$34+('[1]Pricing Schedule'!$F$36*M620),
IF(AND(I620=38000,R620&gt;22.8,R620&lt;=30.2),'[1]Pricing Schedule'!$F$43+('[1]Pricing Schedule'!$F$45*M620),
IF(AND(I620=38000,R620&gt;30.2,R620&lt;=45.9),'[1]Pricing Schedule'!$F$52+('[1]Pricing Schedule'!$F$54*M620),
IF(AND(I620=38000,R620&gt;45.9,R620&lt;=123.4),'[1]Pricing Schedule'!$F$96+('[1]Pricing Schedule'!$F$97*M620),
IF(AND(I620=38000,R620&gt;123.4,R620&lt;=168.2,M620&lt;=10),'[1]Pricing Schedule'!$F$103+('[1]Pricing Schedule'!$F$105*M620),
IF(AND(I620=38000,R620&gt;123.4,R620&lt;=168.2,M620&gt;10),'[1]Pricing Schedule'!$F$111+('[1]Pricing Schedule'!$F$113*M620),
IF(AND(I620=38000,R620&gt;157.4,R620&lt;=336.4,M620&lt;=10),('[1]Pricing Schedule'!$F$103+('[1]Pricing Schedule'!$F$105*M620))*2,
IF(AND(I620=38000,R620&gt;157.4,R620&lt;=336.4,M620&gt;10),('[1]Pricing Schedule'!$F$111+('[1]Pricing Schedule'!$F$113*M620))*2,
IF(AND(I620=38000,R620&gt;314.8,R620&lt;=504.6,M620&lt;=10),('[1]Pricing Schedule'!$F$103+('[1]Pricing Schedule'!$F$105*M620))*3,
IF(AND(I620=38000,R620&gt;314.8,R620&lt;=504.6,M620&gt;10),('[1]Pricing Schedule'!$F$111+('[1]Pricing Schedule'!$F$113*M620))*3,
IF(AND(I620=38000,R620&gt;472.2,R620&lt;=672.8,M620&lt;=10),('[1]Pricing Schedule'!$F$103+('[1]Pricing Schedule'!$F$105*M620))*4,
IF(AND(I620=38000,R620&gt;472.2,R620&lt;=672.8,M620&gt;10),('[1]Pricing Schedule'!$F$111+('[1]Pricing Schedule'!$F$113*M620))*4,
IF(AND(I620=110000,R620&lt;=12.8,M620&gt;2),'[1]Pricing Schedule'!$F$62+('[1]Pricing Schedule'!$F$63*M620),
IF(AND(I620=110000,R620&lt;=12.8,M620&lt;=2),'[1]Pricing Schedule'!$F$96+('[1]Pricing Schedule'!$F$97*M620),
IF(AND(I620=110000,R620&gt;12.8,R620&lt;=22.8,M620&gt;3),'[1]Pricing Schedule'!$F$71+('[1]Pricing Schedule'!$F$72*M620),
IF(AND(I620=110000,R620&gt;12.8,R620&lt;=22.8,M620&lt;=3),'[1]Pricing Schedule'!$F$96+('[1]Pricing Schedule'!$F$97*M620),
IF(AND(I620=110000,R620&gt;22.8,R620&lt;=30.2),'[1]Pricing Schedule'!$F$80+('[1]Pricing Schedule'!$F$81*M620),
IF(AND(I620=110000,R620&gt;30.2,R620&lt;=45.9),'[1]Pricing Schedule'!$F$89+('[1]Pricing Schedule'!$F$90*M620),
IF(AND(I620=110000,R620&gt;45.9,R620&lt;=123.4),'[1]Pricing Schedule'!$F$96+('[1]Pricing Schedule'!$F$97*M620),
IF(AND(I620=110000,R620&gt;123.4,R620&lt;=168.2,M620&lt;=10),'[1]Pricing Schedule'!$F$103+('[1]Pricing Schedule'!$F$105*M620),
IF(AND(I620=110000,R620&gt;123.4,R620&lt;=168.2,M620&gt;10),'[1]Pricing Schedule'!$F$111+('[1]Pricing Schedule'!$F$113*M620),
IF(AND(I620=110000,R620&gt;168.2,R620&lt;=336.4,M620&lt;=10),('[1]Pricing Schedule'!$F$103+('[1]Pricing Schedule'!$F$105*M620))*2,
IF(AND(I620=110000,R620&gt;168.2,R620&lt;=336.4,M620&gt;10),('[1]Pricing Schedule'!$F$111+('[1]Pricing Schedule'!$F$113*M620))*2,
IF(AND(I620=110000,R620&gt;336.4,R620&lt;=504.6,M620&lt;=10),('[1]Pricing Schedule'!$F$103+('[1]Pricing Schedule'!$F$105*M620))*3,
IF(AND(I620=110000,R620&gt;336.4,R620&lt;=504.6,M620&gt;10),('[1]Pricing Schedule'!$F$111+('[1]Pricing Schedule'!$F$113*M620))*3,
IF(AND(I620=110000,R620&gt;504.6,R620&lt;=672.8,M620&lt;=10),('[1]Pricing Schedule'!$F$103+('[1]Pricing Schedule'!$F$105*M620))*4,
IF(AND(I620=110000,R620&gt;504.6,R620&lt;=672.8,M620&gt;10),('[1]Pricing Schedule'!$F$111+('[1]Pricing Schedule'!$F$113*M620))*4,
IF(AND(I620=110000,R620&gt;672.8,R620&lt;=841,M620&lt;=10),('[1]Pricing Schedule'!$F$103+('[1]Pricing Schedule'!$F$105*M620))*5,
IF(AND(I620=110000,R620&gt;672.8,R620&lt;=841,M620&gt;10),('[1]Pricing Schedule'!$F$111+('[1]Pricing Schedule'!$F$113*M620))*5,
IF(AND(I620=110000,R620&gt;672.8,R620&lt;=841,M620&lt;=10),('[1]Pricing Schedule'!$F$103+('[1]Pricing Schedule'!$F$105*M620))*5,
IF(AND(I620=110000,R620&gt;672.8,R620&lt;=841,M620&gt;10),('[1]Pricing Schedule'!$F$111+('[1]Pricing Schedule'!$F$113*M620))*5,
IF(AND(I620=110000,R620&gt;1345.6,R620&lt;=1513.8,M620&lt;=10),('[1]Pricing Schedule'!$F$103+('[1]Pricing Schedule'!$F$105*M620))*9,
IF(AND(I620=110000,R620&gt;1345.6,R620&lt;=1513.8,M620&gt;10),('[1]Pricing Schedule'!$F$111+('[1]Pricing Schedule'!$F$113*M620))*9,
9999999999)))))))))))))))))))))))))))))))))))))))</f>
        <v>1387140</v>
      </c>
      <c r="T620" s="21">
        <f>IF(AND(I620=38000,R620&lt;=4.5,M620&gt;8),'[1]Pricing Schedule'!$J$9,
IF(AND(I620=38000,R620&lt;=4.5,M620&lt;=8),'[1]Pricing Schedule'!$J$36,
IF(AND(I620=38000,R620&gt;4.5,R620&lt;=9,M620&gt;8),'[1]Pricing Schedule'!$J$18,
IF(AND(I620=38000,R620&gt;4.5,R620&lt;=9,M620&lt;=8),'[1]Pricing Schedule'!$J$36,
IF(AND(I620=38000,R620&gt;9,R620&lt;=12.8,M620&gt;8),'[1]Pricing Schedule'!$J$27,
IF(AND(I620=38000,R620&gt;9,R620&lt;=12.8,M620&lt;=8),'[1]Pricing Schedule'!$J$36,
IF(AND(I620=38000,R620&gt;12.8,R620&lt;=22.8),'[1]Pricing Schedule'!$J$36,
IF(AND(I620=38000,R620&gt;22.8,R620&lt;=30.2),'[1]Pricing Schedule'!$J$45,
IF(AND(I620=38000,R620&gt;30.2,R620&lt;=45.9),'[1]Pricing Schedule'!$J$54,
IF(AND(I620=38000,R620&gt;45.9,R620&lt;=123.4),'[1]Pricing Schedule'!$J$97,
IF(AND(I620=38000,R620&gt;123.4,R620&lt;=168.2,M620&lt;=10),'[1]Pricing Schedule'!$J$105,
IF(AND(I620=38000,R620&gt;123.4,R620&lt;=168.2,M620&gt;10),'[1]Pricing Schedule'!$J$113,
IF(AND(I620=38000,R620&gt;168.2,R620&lt;=336.4,M620&lt;=10),('[1]Pricing Schedule'!$J$105),
IF(AND(I620=38000,R620&gt;168.2,R620&lt;=336.4,M620&gt;10),('[1]Pricing Schedule'!$J$113),
IF(AND(I620=38000,R620&gt;336.4,R620&lt;=504.6,M620&lt;=10),('[1]Pricing Schedule'!$J$105),
IF(AND(I620=38000,R620&gt;336.4,R620&lt;=504.6,M620&gt;10),('[1]Pricing Schedule'!$J$113),
IF(AND(I620=38000,R620&gt;504.6,R620&lt;=672.8,M620&lt;=10),('[1]Pricing Schedule'!$J$105),
IF(AND(I620=38000,R620&gt;504.6,R620&lt;=672.8,M620&gt;10),('[1]Pricing Schedule'!$J$113),
IF(AND(I620=110000,R620&lt;=12.8,M620&gt;2),'[1]Pricing Schedule'!$J$63,
IF(AND(I620=110000,R620&lt;=12.8,M620&lt;=2),'[1]Pricing Schedule'!$J$97,
IF(AND(I620=110000,R620&gt;12.8,R620&lt;=22.8,M620&gt;3),'[1]Pricing Schedule'!$J$72,
IF(AND(I620=110000,R620&gt;12.8,R620&lt;=22.8,M620&lt;=3),'[1]Pricing Schedule'!$J$97,
IF(AND(I620=110000,R620&gt;22.8,R620&lt;=30.2),'[1]Pricing Schedule'!$J$81,
IF(AND(I620=110000,R620&gt;30.2,R620&lt;=45.9),'[1]Pricing Schedule'!$J$90,
IF(AND(I620=110000,R620&gt;45.9,R620&lt;=123.4),'[1]Pricing Schedule'!$J$97,
IF(AND(I620=110000,R620&gt;123.4,R620&lt;=168.2,M620&lt;=10),'[1]Pricing Schedule'!$J$105,
IF(AND(I620=110000,R620&gt;123.4,R620&lt;=168.2,M620&gt;10),'[1]Pricing Schedule'!$J$113,
IF(AND(I620=110000,R620&gt;168.2,R620&lt;=336.2,M620&lt;=10),('[1]Pricing Schedule'!$J$105),
IF(AND(I620=110000,R620&gt;168.2,R620&lt;=336.2,M620&gt;10),('[1]Pricing Schedule'!$J$113),
IF(AND(I620=110000,R620&gt;336.4,R620&lt;=504.6,M620&lt;=10),('[1]Pricing Schedule'!$J$105),
IF(AND(I620=110000,R620&gt;336.4,R620&lt;=504.6,M620&gt;10),('[1]Pricing Schedule'!$J$113),
IF(AND(I620=110000,R620&gt;504.6,R620&lt;=672.8,M620&lt;=10),('[1]Pricing Schedule'!$J$105),
IF(AND(I620=110000,R620&gt;504.6,R620&lt;=672.8,M620&gt;10),('[1]Pricing Schedule'!$J$113),
IF(AND(I620=110000,R620&gt;672.8,R620&lt;=841,M620&lt;=10),('[1]Pricing Schedule'!$J$105),
IF(AND(I620=110000,R620&gt;672.8,R620&lt;=841,M620&gt;10),('[1]Pricing Schedule'!$J$113),
IF(AND(I620=110000,R620&gt;1682,R620&lt;=1850.2,M620&lt;=10),('[1]Pricing Schedule'!$J$105),
IF(AND(I620=110000,R620&gt;1682,R620&lt;=1850.2,M620&gt;10),('[1]Pricing Schedule'!$J$113),
IF(AND(I620=110000,R620&gt;2018.4,R620&lt;=2186.6,M620&lt;=10),('[1]Pricing Schedule'!$J$105),
IF(AND(I620=110000,R620&gt;2018.4,R620&lt;=2186.6,M620&gt;10),('[1]Pricing Schedule'!$J$113),999999999)))))))))))))))))))))))))))))))))))))))</f>
        <v>1</v>
      </c>
      <c r="U620" s="40">
        <f t="shared" si="60"/>
        <v>330271.42857142858</v>
      </c>
      <c r="V620" s="41">
        <f t="shared" si="61"/>
        <v>3.0278126216531858</v>
      </c>
      <c r="Y620" s="23">
        <v>31</v>
      </c>
      <c r="Z620" s="23">
        <v>234</v>
      </c>
      <c r="AR620" s="35"/>
    </row>
    <row r="621" spans="1:44">
      <c r="A621" s="23">
        <v>621</v>
      </c>
      <c r="B621" s="23">
        <v>621</v>
      </c>
      <c r="C621" s="23" t="s">
        <v>1056</v>
      </c>
      <c r="D621" s="23" t="s">
        <v>168</v>
      </c>
      <c r="E621" s="23" t="s">
        <v>168</v>
      </c>
      <c r="F621" s="23" t="s">
        <v>271</v>
      </c>
      <c r="G621" s="23" t="s">
        <v>272</v>
      </c>
      <c r="H621" s="23" t="s">
        <v>113</v>
      </c>
      <c r="I621" s="13">
        <v>38000</v>
      </c>
      <c r="J621" s="13">
        <v>38000</v>
      </c>
      <c r="K621" s="23" t="s">
        <v>119</v>
      </c>
      <c r="L621" s="24">
        <v>8.266</v>
      </c>
      <c r="M621" s="37">
        <f t="shared" si="56"/>
        <v>9</v>
      </c>
      <c r="N621" s="24">
        <v>0.16700000000000001</v>
      </c>
      <c r="O621" s="13">
        <v>2</v>
      </c>
      <c r="P621" s="36">
        <f t="shared" si="57"/>
        <v>0.16700000000000001</v>
      </c>
      <c r="Q621" s="38">
        <f t="shared" si="58"/>
        <v>4.2</v>
      </c>
      <c r="R621" s="37">
        <f t="shared" si="59"/>
        <v>4.2</v>
      </c>
      <c r="S621" s="39">
        <f>IF(AND(I621=38000,R621&lt;=4.5,M621&gt;8),'[1]Pricing Schedule'!$F$8+('[1]Pricing Schedule'!$F$9*M621),
IF(AND(I621=38000,R621&lt;=4.5,M621&lt;=8),'[1]Pricing Schedule'!$F$34+('[1]Pricing Schedule'!$F$36*M621),
IF(AND(I621=38000,R621&gt;4.5,R621&lt;=9,M621&gt;8),'[1]Pricing Schedule'!$F$17+('[1]Pricing Schedule'!$F$18*M621),
IF(AND(I621=38000,R621&gt;4.5,R621&lt;=9,M621&lt;=8),'[1]Pricing Schedule'!$F$34+('[1]Pricing Schedule'!$F$36*M621),
IF(AND(I621=38000,R621&gt;9,R621&lt;=12.8,M621&gt;8),'[1]Pricing Schedule'!$F$26+('[1]Pricing Schedule'!$F$27*M621),
IF(AND(I621=38000,R621&gt;9,R621&lt;=12.8,M621&lt;=8),'[1]Pricing Schedule'!$F$34+('[1]Pricing Schedule'!$F$36*M621),
IF(AND(I621=38000,R621&gt;12.8,R621&lt;=22.8),'[1]Pricing Schedule'!$F$34+('[1]Pricing Schedule'!$F$36*M621),
IF(AND(I621=38000,R621&gt;22.8,R621&lt;=30.2),'[1]Pricing Schedule'!$F$43+('[1]Pricing Schedule'!$F$45*M621),
IF(AND(I621=38000,R621&gt;30.2,R621&lt;=45.9),'[1]Pricing Schedule'!$F$52+('[1]Pricing Schedule'!$F$54*M621),
IF(AND(I621=38000,R621&gt;45.9,R621&lt;=123.4),'[1]Pricing Schedule'!$F$96+('[1]Pricing Schedule'!$F$97*M621),
IF(AND(I621=38000,R621&gt;123.4,R621&lt;=168.2,M621&lt;=10),'[1]Pricing Schedule'!$F$103+('[1]Pricing Schedule'!$F$105*M621),
IF(AND(I621=38000,R621&gt;123.4,R621&lt;=168.2,M621&gt;10),'[1]Pricing Schedule'!$F$111+('[1]Pricing Schedule'!$F$113*M621),
IF(AND(I621=38000,R621&gt;157.4,R621&lt;=336.4,M621&lt;=10),('[1]Pricing Schedule'!$F$103+('[1]Pricing Schedule'!$F$105*M621))*2,
IF(AND(I621=38000,R621&gt;157.4,R621&lt;=336.4,M621&gt;10),('[1]Pricing Schedule'!$F$111+('[1]Pricing Schedule'!$F$113*M621))*2,
IF(AND(I621=38000,R621&gt;314.8,R621&lt;=504.6,M621&lt;=10),('[1]Pricing Schedule'!$F$103+('[1]Pricing Schedule'!$F$105*M621))*3,
IF(AND(I621=38000,R621&gt;314.8,R621&lt;=504.6,M621&gt;10),('[1]Pricing Schedule'!$F$111+('[1]Pricing Schedule'!$F$113*M621))*3,
IF(AND(I621=38000,R621&gt;472.2,R621&lt;=672.8,M621&lt;=10),('[1]Pricing Schedule'!$F$103+('[1]Pricing Schedule'!$F$105*M621))*4,
IF(AND(I621=38000,R621&gt;472.2,R621&lt;=672.8,M621&gt;10),('[1]Pricing Schedule'!$F$111+('[1]Pricing Schedule'!$F$113*M621))*4,
IF(AND(I621=110000,R621&lt;=12.8,M621&gt;2),'[1]Pricing Schedule'!$F$62+('[1]Pricing Schedule'!$F$63*M621),
IF(AND(I621=110000,R621&lt;=12.8,M621&lt;=2),'[1]Pricing Schedule'!$F$96+('[1]Pricing Schedule'!$F$97*M621),
IF(AND(I621=110000,R621&gt;12.8,R621&lt;=22.8,M621&gt;3),'[1]Pricing Schedule'!$F$71+('[1]Pricing Schedule'!$F$72*M621),
IF(AND(I621=110000,R621&gt;12.8,R621&lt;=22.8,M621&lt;=3),'[1]Pricing Schedule'!$F$96+('[1]Pricing Schedule'!$F$97*M621),
IF(AND(I621=110000,R621&gt;22.8,R621&lt;=30.2),'[1]Pricing Schedule'!$F$80+('[1]Pricing Schedule'!$F$81*M621),
IF(AND(I621=110000,R621&gt;30.2,R621&lt;=45.9),'[1]Pricing Schedule'!$F$89+('[1]Pricing Schedule'!$F$90*M621),
IF(AND(I621=110000,R621&gt;45.9,R621&lt;=123.4),'[1]Pricing Schedule'!$F$96+('[1]Pricing Schedule'!$F$97*M621),
IF(AND(I621=110000,R621&gt;123.4,R621&lt;=168.2,M621&lt;=10),'[1]Pricing Schedule'!$F$103+('[1]Pricing Schedule'!$F$105*M621),
IF(AND(I621=110000,R621&gt;123.4,R621&lt;=168.2,M621&gt;10),'[1]Pricing Schedule'!$F$111+('[1]Pricing Schedule'!$F$113*M621),
IF(AND(I621=110000,R621&gt;168.2,R621&lt;=336.4,M621&lt;=10),('[1]Pricing Schedule'!$F$103+('[1]Pricing Schedule'!$F$105*M621))*2,
IF(AND(I621=110000,R621&gt;168.2,R621&lt;=336.4,M621&gt;10),('[1]Pricing Schedule'!$F$111+('[1]Pricing Schedule'!$F$113*M621))*2,
IF(AND(I621=110000,R621&gt;336.4,R621&lt;=504.6,M621&lt;=10),('[1]Pricing Schedule'!$F$103+('[1]Pricing Schedule'!$F$105*M621))*3,
IF(AND(I621=110000,R621&gt;336.4,R621&lt;=504.6,M621&gt;10),('[1]Pricing Schedule'!$F$111+('[1]Pricing Schedule'!$F$113*M621))*3,
IF(AND(I621=110000,R621&gt;504.6,R621&lt;=672.8,M621&lt;=10),('[1]Pricing Schedule'!$F$103+('[1]Pricing Schedule'!$F$105*M621))*4,
IF(AND(I621=110000,R621&gt;504.6,R621&lt;=672.8,M621&gt;10),('[1]Pricing Schedule'!$F$111+('[1]Pricing Schedule'!$F$113*M621))*4,
IF(AND(I621=110000,R621&gt;672.8,R621&lt;=841,M621&lt;=10),('[1]Pricing Schedule'!$F$103+('[1]Pricing Schedule'!$F$105*M621))*5,
IF(AND(I621=110000,R621&gt;672.8,R621&lt;=841,M621&gt;10),('[1]Pricing Schedule'!$F$111+('[1]Pricing Schedule'!$F$113*M621))*5,
IF(AND(I621=110000,R621&gt;672.8,R621&lt;=841,M621&lt;=10),('[1]Pricing Schedule'!$F$103+('[1]Pricing Schedule'!$F$105*M621))*5,
IF(AND(I621=110000,R621&gt;672.8,R621&lt;=841,M621&gt;10),('[1]Pricing Schedule'!$F$111+('[1]Pricing Schedule'!$F$113*M621))*5,
IF(AND(I621=110000,R621&gt;1345.6,R621&lt;=1513.8,M621&lt;=10),('[1]Pricing Schedule'!$F$103+('[1]Pricing Schedule'!$F$105*M621))*9,
IF(AND(I621=110000,R621&gt;1345.6,R621&lt;=1513.8,M621&gt;10),('[1]Pricing Schedule'!$F$111+('[1]Pricing Schedule'!$F$113*M621))*9,
9999999999)))))))))))))))))))))))))))))))))))))))</f>
        <v>1334440</v>
      </c>
      <c r="T621" s="21">
        <f>IF(AND(I621=38000,R621&lt;=4.5,M621&gt;8),'[1]Pricing Schedule'!$J$9,
IF(AND(I621=38000,R621&lt;=4.5,M621&lt;=8),'[1]Pricing Schedule'!$J$36,
IF(AND(I621=38000,R621&gt;4.5,R621&lt;=9,M621&gt;8),'[1]Pricing Schedule'!$J$18,
IF(AND(I621=38000,R621&gt;4.5,R621&lt;=9,M621&lt;=8),'[1]Pricing Schedule'!$J$36,
IF(AND(I621=38000,R621&gt;9,R621&lt;=12.8,M621&gt;8),'[1]Pricing Schedule'!$J$27,
IF(AND(I621=38000,R621&gt;9,R621&lt;=12.8,M621&lt;=8),'[1]Pricing Schedule'!$J$36,
IF(AND(I621=38000,R621&gt;12.8,R621&lt;=22.8),'[1]Pricing Schedule'!$J$36,
IF(AND(I621=38000,R621&gt;22.8,R621&lt;=30.2),'[1]Pricing Schedule'!$J$45,
IF(AND(I621=38000,R621&gt;30.2,R621&lt;=45.9),'[1]Pricing Schedule'!$J$54,
IF(AND(I621=38000,R621&gt;45.9,R621&lt;=123.4),'[1]Pricing Schedule'!$J$97,
IF(AND(I621=38000,R621&gt;123.4,R621&lt;=168.2,M621&lt;=10),'[1]Pricing Schedule'!$J$105,
IF(AND(I621=38000,R621&gt;123.4,R621&lt;=168.2,M621&gt;10),'[1]Pricing Schedule'!$J$113,
IF(AND(I621=38000,R621&gt;168.2,R621&lt;=336.4,M621&lt;=10),('[1]Pricing Schedule'!$J$105),
IF(AND(I621=38000,R621&gt;168.2,R621&lt;=336.4,M621&gt;10),('[1]Pricing Schedule'!$J$113),
IF(AND(I621=38000,R621&gt;336.4,R621&lt;=504.6,M621&lt;=10),('[1]Pricing Schedule'!$J$105),
IF(AND(I621=38000,R621&gt;336.4,R621&lt;=504.6,M621&gt;10),('[1]Pricing Schedule'!$J$113),
IF(AND(I621=38000,R621&gt;504.6,R621&lt;=672.8,M621&lt;=10),('[1]Pricing Schedule'!$J$105),
IF(AND(I621=38000,R621&gt;504.6,R621&lt;=672.8,M621&gt;10),('[1]Pricing Schedule'!$J$113),
IF(AND(I621=110000,R621&lt;=12.8,M621&gt;2),'[1]Pricing Schedule'!$J$63,
IF(AND(I621=110000,R621&lt;=12.8,M621&lt;=2),'[1]Pricing Schedule'!$J$97,
IF(AND(I621=110000,R621&gt;12.8,R621&lt;=22.8,M621&gt;3),'[1]Pricing Schedule'!$J$72,
IF(AND(I621=110000,R621&gt;12.8,R621&lt;=22.8,M621&lt;=3),'[1]Pricing Schedule'!$J$97,
IF(AND(I621=110000,R621&gt;22.8,R621&lt;=30.2),'[1]Pricing Schedule'!$J$81,
IF(AND(I621=110000,R621&gt;30.2,R621&lt;=45.9),'[1]Pricing Schedule'!$J$90,
IF(AND(I621=110000,R621&gt;45.9,R621&lt;=123.4),'[1]Pricing Schedule'!$J$97,
IF(AND(I621=110000,R621&gt;123.4,R621&lt;=168.2,M621&lt;=10),'[1]Pricing Schedule'!$J$105,
IF(AND(I621=110000,R621&gt;123.4,R621&lt;=168.2,M621&gt;10),'[1]Pricing Schedule'!$J$113,
IF(AND(I621=110000,R621&gt;168.2,R621&lt;=336.2,M621&lt;=10),('[1]Pricing Schedule'!$J$105),
IF(AND(I621=110000,R621&gt;168.2,R621&lt;=336.2,M621&gt;10),('[1]Pricing Schedule'!$J$113),
IF(AND(I621=110000,R621&gt;336.4,R621&lt;=504.6,M621&lt;=10),('[1]Pricing Schedule'!$J$105),
IF(AND(I621=110000,R621&gt;336.4,R621&lt;=504.6,M621&gt;10),('[1]Pricing Schedule'!$J$113),
IF(AND(I621=110000,R621&gt;504.6,R621&lt;=672.8,M621&lt;=10),('[1]Pricing Schedule'!$J$105),
IF(AND(I621=110000,R621&gt;504.6,R621&lt;=672.8,M621&gt;10),('[1]Pricing Schedule'!$J$113),
IF(AND(I621=110000,R621&gt;672.8,R621&lt;=841,M621&lt;=10),('[1]Pricing Schedule'!$J$105),
IF(AND(I621=110000,R621&gt;672.8,R621&lt;=841,M621&gt;10),('[1]Pricing Schedule'!$J$113),
IF(AND(I621=110000,R621&gt;1682,R621&lt;=1850.2,M621&lt;=10),('[1]Pricing Schedule'!$J$105),
IF(AND(I621=110000,R621&gt;1682,R621&lt;=1850.2,M621&gt;10),('[1]Pricing Schedule'!$J$113),
IF(AND(I621=110000,R621&gt;2018.4,R621&lt;=2186.6,M621&lt;=10),('[1]Pricing Schedule'!$J$105),
IF(AND(I621=110000,R621&gt;2018.4,R621&lt;=2186.6,M621&gt;10),('[1]Pricing Schedule'!$J$113),999999999)))))))))))))))))))))))))))))))))))))))</f>
        <v>1</v>
      </c>
      <c r="U621" s="40">
        <f t="shared" si="60"/>
        <v>317723.80952380953</v>
      </c>
      <c r="V621" s="41">
        <f t="shared" si="61"/>
        <v>3.1473876682353645</v>
      </c>
      <c r="Y621" s="23">
        <v>250</v>
      </c>
      <c r="Z621" s="23">
        <v>234</v>
      </c>
      <c r="AR621" s="35"/>
    </row>
    <row r="622" spans="1:44">
      <c r="A622" s="23">
        <v>622</v>
      </c>
      <c r="B622" s="23">
        <v>622</v>
      </c>
      <c r="C622" s="23" t="s">
        <v>1057</v>
      </c>
      <c r="D622" s="23" t="s">
        <v>121</v>
      </c>
      <c r="E622" s="23" t="s">
        <v>121</v>
      </c>
      <c r="F622" s="23" t="s">
        <v>1058</v>
      </c>
      <c r="G622" s="23" t="s">
        <v>1059</v>
      </c>
      <c r="H622" s="23" t="s">
        <v>113</v>
      </c>
      <c r="I622" s="13">
        <v>38000</v>
      </c>
      <c r="J622" s="23" t="s">
        <v>119</v>
      </c>
      <c r="K622" s="13">
        <v>38000</v>
      </c>
      <c r="L622" s="24">
        <v>1.4330000000000001</v>
      </c>
      <c r="M622" s="37">
        <f t="shared" si="56"/>
        <v>2</v>
      </c>
      <c r="N622" s="24">
        <v>0.28799999999999998</v>
      </c>
      <c r="O622" s="13">
        <v>2</v>
      </c>
      <c r="P622" s="36">
        <f t="shared" si="57"/>
        <v>0.28799999999999998</v>
      </c>
      <c r="Q622" s="38">
        <f t="shared" si="58"/>
        <v>4.2</v>
      </c>
      <c r="R622" s="37">
        <f t="shared" si="59"/>
        <v>4.2</v>
      </c>
      <c r="S622" s="39">
        <f>IF(AND(I622=38000,R622&lt;=4.5,M622&gt;8),'[1]Pricing Schedule'!$F$8+('[1]Pricing Schedule'!$F$9*M622),
IF(AND(I622=38000,R622&lt;=4.5,M622&lt;=8),'[1]Pricing Schedule'!$F$34+('[1]Pricing Schedule'!$F$36*M622),
IF(AND(I622=38000,R622&gt;4.5,R622&lt;=9,M622&gt;8),'[1]Pricing Schedule'!$F$17+('[1]Pricing Schedule'!$F$18*M622),
IF(AND(I622=38000,R622&gt;4.5,R622&lt;=9,M622&lt;=8),'[1]Pricing Schedule'!$F$34+('[1]Pricing Schedule'!$F$36*M622),
IF(AND(I622=38000,R622&gt;9,R622&lt;=12.8,M622&gt;8),'[1]Pricing Schedule'!$F$26+('[1]Pricing Schedule'!$F$27*M622),
IF(AND(I622=38000,R622&gt;9,R622&lt;=12.8,M622&lt;=8),'[1]Pricing Schedule'!$F$34+('[1]Pricing Schedule'!$F$36*M622),
IF(AND(I622=38000,R622&gt;12.8,R622&lt;=22.8),'[1]Pricing Schedule'!$F$34+('[1]Pricing Schedule'!$F$36*M622),
IF(AND(I622=38000,R622&gt;22.8,R622&lt;=30.2),'[1]Pricing Schedule'!$F$43+('[1]Pricing Schedule'!$F$45*M622),
IF(AND(I622=38000,R622&gt;30.2,R622&lt;=45.9),'[1]Pricing Schedule'!$F$52+('[1]Pricing Schedule'!$F$54*M622),
IF(AND(I622=38000,R622&gt;45.9,R622&lt;=123.4),'[1]Pricing Schedule'!$F$96+('[1]Pricing Schedule'!$F$97*M622),
IF(AND(I622=38000,R622&gt;123.4,R622&lt;=168.2,M622&lt;=10),'[1]Pricing Schedule'!$F$103+('[1]Pricing Schedule'!$F$105*M622),
IF(AND(I622=38000,R622&gt;123.4,R622&lt;=168.2,M622&gt;10),'[1]Pricing Schedule'!$F$111+('[1]Pricing Schedule'!$F$113*M622),
IF(AND(I622=38000,R622&gt;157.4,R622&lt;=336.4,M622&lt;=10),('[1]Pricing Schedule'!$F$103+('[1]Pricing Schedule'!$F$105*M622))*2,
IF(AND(I622=38000,R622&gt;157.4,R622&lt;=336.4,M622&gt;10),('[1]Pricing Schedule'!$F$111+('[1]Pricing Schedule'!$F$113*M622))*2,
IF(AND(I622=38000,R622&gt;314.8,R622&lt;=504.6,M622&lt;=10),('[1]Pricing Schedule'!$F$103+('[1]Pricing Schedule'!$F$105*M622))*3,
IF(AND(I622=38000,R622&gt;314.8,R622&lt;=504.6,M622&gt;10),('[1]Pricing Schedule'!$F$111+('[1]Pricing Schedule'!$F$113*M622))*3,
IF(AND(I622=38000,R622&gt;472.2,R622&lt;=672.8,M622&lt;=10),('[1]Pricing Schedule'!$F$103+('[1]Pricing Schedule'!$F$105*M622))*4,
IF(AND(I622=38000,R622&gt;472.2,R622&lt;=672.8,M622&gt;10),('[1]Pricing Schedule'!$F$111+('[1]Pricing Schedule'!$F$113*M622))*4,
IF(AND(I622=110000,R622&lt;=12.8,M622&gt;2),'[1]Pricing Schedule'!$F$62+('[1]Pricing Schedule'!$F$63*M622),
IF(AND(I622=110000,R622&lt;=12.8,M622&lt;=2),'[1]Pricing Schedule'!$F$96+('[1]Pricing Schedule'!$F$97*M622),
IF(AND(I622=110000,R622&gt;12.8,R622&lt;=22.8,M622&gt;3),'[1]Pricing Schedule'!$F$71+('[1]Pricing Schedule'!$F$72*M622),
IF(AND(I622=110000,R622&gt;12.8,R622&lt;=22.8,M622&lt;=3),'[1]Pricing Schedule'!$F$96+('[1]Pricing Schedule'!$F$97*M622),
IF(AND(I622=110000,R622&gt;22.8,R622&lt;=30.2),'[1]Pricing Schedule'!$F$80+('[1]Pricing Schedule'!$F$81*M622),
IF(AND(I622=110000,R622&gt;30.2,R622&lt;=45.9),'[1]Pricing Schedule'!$F$89+('[1]Pricing Schedule'!$F$90*M622),
IF(AND(I622=110000,R622&gt;45.9,R622&lt;=123.4),'[1]Pricing Schedule'!$F$96+('[1]Pricing Schedule'!$F$97*M622),
IF(AND(I622=110000,R622&gt;123.4,R622&lt;=168.2,M622&lt;=10),'[1]Pricing Schedule'!$F$103+('[1]Pricing Schedule'!$F$105*M622),
IF(AND(I622=110000,R622&gt;123.4,R622&lt;=168.2,M622&gt;10),'[1]Pricing Schedule'!$F$111+('[1]Pricing Schedule'!$F$113*M622),
IF(AND(I622=110000,R622&gt;168.2,R622&lt;=336.4,M622&lt;=10),('[1]Pricing Schedule'!$F$103+('[1]Pricing Schedule'!$F$105*M622))*2,
IF(AND(I622=110000,R622&gt;168.2,R622&lt;=336.4,M622&gt;10),('[1]Pricing Schedule'!$F$111+('[1]Pricing Schedule'!$F$113*M622))*2,
IF(AND(I622=110000,R622&gt;336.4,R622&lt;=504.6,M622&lt;=10),('[1]Pricing Schedule'!$F$103+('[1]Pricing Schedule'!$F$105*M622))*3,
IF(AND(I622=110000,R622&gt;336.4,R622&lt;=504.6,M622&gt;10),('[1]Pricing Schedule'!$F$111+('[1]Pricing Schedule'!$F$113*M622))*3,
IF(AND(I622=110000,R622&gt;504.6,R622&lt;=672.8,M622&lt;=10),('[1]Pricing Schedule'!$F$103+('[1]Pricing Schedule'!$F$105*M622))*4,
IF(AND(I622=110000,R622&gt;504.6,R622&lt;=672.8,M622&gt;10),('[1]Pricing Schedule'!$F$111+('[1]Pricing Schedule'!$F$113*M622))*4,
IF(AND(I622=110000,R622&gt;672.8,R622&lt;=841,M622&lt;=10),('[1]Pricing Schedule'!$F$103+('[1]Pricing Schedule'!$F$105*M622))*5,
IF(AND(I622=110000,R622&gt;672.8,R622&lt;=841,M622&gt;10),('[1]Pricing Schedule'!$F$111+('[1]Pricing Schedule'!$F$113*M622))*5,
IF(AND(I622=110000,R622&gt;672.8,R622&lt;=841,M622&lt;=10),('[1]Pricing Schedule'!$F$103+('[1]Pricing Schedule'!$F$105*M622))*5,
IF(AND(I622=110000,R622&gt;672.8,R622&lt;=841,M622&gt;10),('[1]Pricing Schedule'!$F$111+('[1]Pricing Schedule'!$F$113*M622))*5,
IF(AND(I622=110000,R622&gt;1345.6,R622&lt;=1513.8,M622&lt;=10),('[1]Pricing Schedule'!$F$103+('[1]Pricing Schedule'!$F$105*M622))*9,
IF(AND(I622=110000,R622&gt;1345.6,R622&lt;=1513.8,M622&gt;10),('[1]Pricing Schedule'!$F$111+('[1]Pricing Schedule'!$F$113*M622))*9,
9999999999)))))))))))))))))))))))))))))))))))))))</f>
        <v>488330</v>
      </c>
      <c r="T622" s="21">
        <f>IF(AND(I622=38000,R622&lt;=4.5,M622&gt;8),'[1]Pricing Schedule'!$J$9,
IF(AND(I622=38000,R622&lt;=4.5,M622&lt;=8),'[1]Pricing Schedule'!$J$36,
IF(AND(I622=38000,R622&gt;4.5,R622&lt;=9,M622&gt;8),'[1]Pricing Schedule'!$J$18,
IF(AND(I622=38000,R622&gt;4.5,R622&lt;=9,M622&lt;=8),'[1]Pricing Schedule'!$J$36,
IF(AND(I622=38000,R622&gt;9,R622&lt;=12.8,M622&gt;8),'[1]Pricing Schedule'!$J$27,
IF(AND(I622=38000,R622&gt;9,R622&lt;=12.8,M622&lt;=8),'[1]Pricing Schedule'!$J$36,
IF(AND(I622=38000,R622&gt;12.8,R622&lt;=22.8),'[1]Pricing Schedule'!$J$36,
IF(AND(I622=38000,R622&gt;22.8,R622&lt;=30.2),'[1]Pricing Schedule'!$J$45,
IF(AND(I622=38000,R622&gt;30.2,R622&lt;=45.9),'[1]Pricing Schedule'!$J$54,
IF(AND(I622=38000,R622&gt;45.9,R622&lt;=123.4),'[1]Pricing Schedule'!$J$97,
IF(AND(I622=38000,R622&gt;123.4,R622&lt;=168.2,M622&lt;=10),'[1]Pricing Schedule'!$J$105,
IF(AND(I622=38000,R622&gt;123.4,R622&lt;=168.2,M622&gt;10),'[1]Pricing Schedule'!$J$113,
IF(AND(I622=38000,R622&gt;168.2,R622&lt;=336.4,M622&lt;=10),('[1]Pricing Schedule'!$J$105),
IF(AND(I622=38000,R622&gt;168.2,R622&lt;=336.4,M622&gt;10),('[1]Pricing Schedule'!$J$113),
IF(AND(I622=38000,R622&gt;336.4,R622&lt;=504.6,M622&lt;=10),('[1]Pricing Schedule'!$J$105),
IF(AND(I622=38000,R622&gt;336.4,R622&lt;=504.6,M622&gt;10),('[1]Pricing Schedule'!$J$113),
IF(AND(I622=38000,R622&gt;504.6,R622&lt;=672.8,M622&lt;=10),('[1]Pricing Schedule'!$J$105),
IF(AND(I622=38000,R622&gt;504.6,R622&lt;=672.8,M622&gt;10),('[1]Pricing Schedule'!$J$113),
IF(AND(I622=110000,R622&lt;=12.8,M622&gt;2),'[1]Pricing Schedule'!$J$63,
IF(AND(I622=110000,R622&lt;=12.8,M622&lt;=2),'[1]Pricing Schedule'!$J$97,
IF(AND(I622=110000,R622&gt;12.8,R622&lt;=22.8,M622&gt;3),'[1]Pricing Schedule'!$J$72,
IF(AND(I622=110000,R622&gt;12.8,R622&lt;=22.8,M622&lt;=3),'[1]Pricing Schedule'!$J$97,
IF(AND(I622=110000,R622&gt;22.8,R622&lt;=30.2),'[1]Pricing Schedule'!$J$81,
IF(AND(I622=110000,R622&gt;30.2,R622&lt;=45.9),'[1]Pricing Schedule'!$J$90,
IF(AND(I622=110000,R622&gt;45.9,R622&lt;=123.4),'[1]Pricing Schedule'!$J$97,
IF(AND(I622=110000,R622&gt;123.4,R622&lt;=168.2,M622&lt;=10),'[1]Pricing Schedule'!$J$105,
IF(AND(I622=110000,R622&gt;123.4,R622&lt;=168.2,M622&gt;10),'[1]Pricing Schedule'!$J$113,
IF(AND(I622=110000,R622&gt;168.2,R622&lt;=336.2,M622&lt;=10),('[1]Pricing Schedule'!$J$105),
IF(AND(I622=110000,R622&gt;168.2,R622&lt;=336.2,M622&gt;10),('[1]Pricing Schedule'!$J$113),
IF(AND(I622=110000,R622&gt;336.4,R622&lt;=504.6,M622&lt;=10),('[1]Pricing Schedule'!$J$105),
IF(AND(I622=110000,R622&gt;336.4,R622&lt;=504.6,M622&gt;10),('[1]Pricing Schedule'!$J$113),
IF(AND(I622=110000,R622&gt;504.6,R622&lt;=672.8,M622&lt;=10),('[1]Pricing Schedule'!$J$105),
IF(AND(I622=110000,R622&gt;504.6,R622&lt;=672.8,M622&gt;10),('[1]Pricing Schedule'!$J$113),
IF(AND(I622=110000,R622&gt;672.8,R622&lt;=841,M622&lt;=10),('[1]Pricing Schedule'!$J$105),
IF(AND(I622=110000,R622&gt;672.8,R622&lt;=841,M622&gt;10),('[1]Pricing Schedule'!$J$113),
IF(AND(I622=110000,R622&gt;1682,R622&lt;=1850.2,M622&lt;=10),('[1]Pricing Schedule'!$J$105),
IF(AND(I622=110000,R622&gt;1682,R622&lt;=1850.2,M622&gt;10),('[1]Pricing Schedule'!$J$113),
IF(AND(I622=110000,R622&gt;2018.4,R622&lt;=2186.6,M622&lt;=10),('[1]Pricing Schedule'!$J$105),
IF(AND(I622=110000,R622&gt;2018.4,R622&lt;=2186.6,M622&gt;10),('[1]Pricing Schedule'!$J$113),999999999)))))))))))))))))))))))))))))))))))))))</f>
        <v>4</v>
      </c>
      <c r="U622" s="40">
        <f t="shared" si="60"/>
        <v>116269.04761904762</v>
      </c>
      <c r="V622" s="41">
        <f t="shared" si="61"/>
        <v>8.6007413019884087</v>
      </c>
      <c r="Y622" s="23">
        <v>178</v>
      </c>
      <c r="Z622" s="23">
        <v>698</v>
      </c>
      <c r="AR622" s="35"/>
    </row>
    <row r="623" spans="1:44">
      <c r="A623" s="23">
        <v>623</v>
      </c>
      <c r="B623" s="23">
        <v>623</v>
      </c>
      <c r="C623" s="23" t="s">
        <v>1060</v>
      </c>
      <c r="D623" s="23" t="s">
        <v>121</v>
      </c>
      <c r="E623" s="23" t="s">
        <v>121</v>
      </c>
      <c r="F623" s="23" t="s">
        <v>680</v>
      </c>
      <c r="G623" s="23" t="s">
        <v>681</v>
      </c>
      <c r="H623" s="23" t="s">
        <v>133</v>
      </c>
      <c r="I623" s="13">
        <v>110000</v>
      </c>
      <c r="J623" s="13">
        <v>110000</v>
      </c>
      <c r="K623" s="13">
        <v>38000</v>
      </c>
      <c r="L623" s="24">
        <v>4.3170000000000002</v>
      </c>
      <c r="M623" s="37">
        <f t="shared" si="56"/>
        <v>5</v>
      </c>
      <c r="N623" s="24">
        <v>9.0999999999999998E-2</v>
      </c>
      <c r="O623" s="13">
        <v>2</v>
      </c>
      <c r="P623" s="36">
        <f t="shared" si="57"/>
        <v>9.0999999999999998E-2</v>
      </c>
      <c r="Q623" s="38">
        <f t="shared" si="58"/>
        <v>4.2</v>
      </c>
      <c r="R623" s="37">
        <f t="shared" si="59"/>
        <v>4.2</v>
      </c>
      <c r="S623" s="39">
        <f>IF(AND(I623=38000,R623&lt;=4.5,M623&gt;8),'[1]Pricing Schedule'!$F$8+('[1]Pricing Schedule'!$F$9*M623),
IF(AND(I623=38000,R623&lt;=4.5,M623&lt;=8),'[1]Pricing Schedule'!$F$34+('[1]Pricing Schedule'!$F$36*M623),
IF(AND(I623=38000,R623&gt;4.5,R623&lt;=9,M623&gt;8),'[1]Pricing Schedule'!$F$17+('[1]Pricing Schedule'!$F$18*M623),
IF(AND(I623=38000,R623&gt;4.5,R623&lt;=9,M623&lt;=8),'[1]Pricing Schedule'!$F$34+('[1]Pricing Schedule'!$F$36*M623),
IF(AND(I623=38000,R623&gt;9,R623&lt;=12.8,M623&gt;8),'[1]Pricing Schedule'!$F$26+('[1]Pricing Schedule'!$F$27*M623),
IF(AND(I623=38000,R623&gt;9,R623&lt;=12.8,M623&lt;=8),'[1]Pricing Schedule'!$F$34+('[1]Pricing Schedule'!$F$36*M623),
IF(AND(I623=38000,R623&gt;12.8,R623&lt;=22.8),'[1]Pricing Schedule'!$F$34+('[1]Pricing Schedule'!$F$36*M623),
IF(AND(I623=38000,R623&gt;22.8,R623&lt;=30.2),'[1]Pricing Schedule'!$F$43+('[1]Pricing Schedule'!$F$45*M623),
IF(AND(I623=38000,R623&gt;30.2,R623&lt;=45.9),'[1]Pricing Schedule'!$F$52+('[1]Pricing Schedule'!$F$54*M623),
IF(AND(I623=38000,R623&gt;45.9,R623&lt;=123.4),'[1]Pricing Schedule'!$F$96+('[1]Pricing Schedule'!$F$97*M623),
IF(AND(I623=38000,R623&gt;123.4,R623&lt;=168.2,M623&lt;=10),'[1]Pricing Schedule'!$F$103+('[1]Pricing Schedule'!$F$105*M623),
IF(AND(I623=38000,R623&gt;123.4,R623&lt;=168.2,M623&gt;10),'[1]Pricing Schedule'!$F$111+('[1]Pricing Schedule'!$F$113*M623),
IF(AND(I623=38000,R623&gt;157.4,R623&lt;=336.4,M623&lt;=10),('[1]Pricing Schedule'!$F$103+('[1]Pricing Schedule'!$F$105*M623))*2,
IF(AND(I623=38000,R623&gt;157.4,R623&lt;=336.4,M623&gt;10),('[1]Pricing Schedule'!$F$111+('[1]Pricing Schedule'!$F$113*M623))*2,
IF(AND(I623=38000,R623&gt;314.8,R623&lt;=504.6,M623&lt;=10),('[1]Pricing Schedule'!$F$103+('[1]Pricing Schedule'!$F$105*M623))*3,
IF(AND(I623=38000,R623&gt;314.8,R623&lt;=504.6,M623&gt;10),('[1]Pricing Schedule'!$F$111+('[1]Pricing Schedule'!$F$113*M623))*3,
IF(AND(I623=38000,R623&gt;472.2,R623&lt;=672.8,M623&lt;=10),('[1]Pricing Schedule'!$F$103+('[1]Pricing Schedule'!$F$105*M623))*4,
IF(AND(I623=38000,R623&gt;472.2,R623&lt;=672.8,M623&gt;10),('[1]Pricing Schedule'!$F$111+('[1]Pricing Schedule'!$F$113*M623))*4,
IF(AND(I623=110000,R623&lt;=12.8,M623&gt;2),'[1]Pricing Schedule'!$F$62+('[1]Pricing Schedule'!$F$63*M623),
IF(AND(I623=110000,R623&lt;=12.8,M623&lt;=2),'[1]Pricing Schedule'!$F$96+('[1]Pricing Schedule'!$F$97*M623),
IF(AND(I623=110000,R623&gt;12.8,R623&lt;=22.8,M623&gt;3),'[1]Pricing Schedule'!$F$71+('[1]Pricing Schedule'!$F$72*M623),
IF(AND(I623=110000,R623&gt;12.8,R623&lt;=22.8,M623&lt;=3),'[1]Pricing Schedule'!$F$96+('[1]Pricing Schedule'!$F$97*M623),
IF(AND(I623=110000,R623&gt;22.8,R623&lt;=30.2),'[1]Pricing Schedule'!$F$80+('[1]Pricing Schedule'!$F$81*M623),
IF(AND(I623=110000,R623&gt;30.2,R623&lt;=45.9),'[1]Pricing Schedule'!$F$89+('[1]Pricing Schedule'!$F$90*M623),
IF(AND(I623=110000,R623&gt;45.9,R623&lt;=123.4),'[1]Pricing Schedule'!$F$96+('[1]Pricing Schedule'!$F$97*M623),
IF(AND(I623=110000,R623&gt;123.4,R623&lt;=168.2,M623&lt;=10),'[1]Pricing Schedule'!$F$103+('[1]Pricing Schedule'!$F$105*M623),
IF(AND(I623=110000,R623&gt;123.4,R623&lt;=168.2,M623&gt;10),'[1]Pricing Schedule'!$F$111+('[1]Pricing Schedule'!$F$113*M623),
IF(AND(I623=110000,R623&gt;168.2,R623&lt;=336.4,M623&lt;=10),('[1]Pricing Schedule'!$F$103+('[1]Pricing Schedule'!$F$105*M623))*2,
IF(AND(I623=110000,R623&gt;168.2,R623&lt;=336.4,M623&gt;10),('[1]Pricing Schedule'!$F$111+('[1]Pricing Schedule'!$F$113*M623))*2,
IF(AND(I623=110000,R623&gt;336.4,R623&lt;=504.6,M623&lt;=10),('[1]Pricing Schedule'!$F$103+('[1]Pricing Schedule'!$F$105*M623))*3,
IF(AND(I623=110000,R623&gt;336.4,R623&lt;=504.6,M623&gt;10),('[1]Pricing Schedule'!$F$111+('[1]Pricing Schedule'!$F$113*M623))*3,
IF(AND(I623=110000,R623&gt;504.6,R623&lt;=672.8,M623&lt;=10),('[1]Pricing Schedule'!$F$103+('[1]Pricing Schedule'!$F$105*M623))*4,
IF(AND(I623=110000,R623&gt;504.6,R623&lt;=672.8,M623&gt;10),('[1]Pricing Schedule'!$F$111+('[1]Pricing Schedule'!$F$113*M623))*4,
IF(AND(I623=110000,R623&gt;672.8,R623&lt;=841,M623&lt;=10),('[1]Pricing Schedule'!$F$103+('[1]Pricing Schedule'!$F$105*M623))*5,
IF(AND(I623=110000,R623&gt;672.8,R623&lt;=841,M623&gt;10),('[1]Pricing Schedule'!$F$111+('[1]Pricing Schedule'!$F$113*M623))*5,
IF(AND(I623=110000,R623&gt;672.8,R623&lt;=841,M623&lt;=10),('[1]Pricing Schedule'!$F$103+('[1]Pricing Schedule'!$F$105*M623))*5,
IF(AND(I623=110000,R623&gt;672.8,R623&lt;=841,M623&gt;10),('[1]Pricing Schedule'!$F$111+('[1]Pricing Schedule'!$F$113*M623))*5,
IF(AND(I623=110000,R623&gt;1345.6,R623&lt;=1513.8,M623&lt;=10),('[1]Pricing Schedule'!$F$103+('[1]Pricing Schedule'!$F$105*M623))*9,
IF(AND(I623=110000,R623&gt;1345.6,R623&lt;=1513.8,M623&gt;10),('[1]Pricing Schedule'!$F$111+('[1]Pricing Schedule'!$F$113*M623))*9,
9999999999)))))))))))))))))))))))))))))))))))))))</f>
        <v>1679970</v>
      </c>
      <c r="T623" s="21">
        <f>IF(AND(I623=38000,R623&lt;=4.5,M623&gt;8),'[1]Pricing Schedule'!$J$9,
IF(AND(I623=38000,R623&lt;=4.5,M623&lt;=8),'[1]Pricing Schedule'!$J$36,
IF(AND(I623=38000,R623&gt;4.5,R623&lt;=9,M623&gt;8),'[1]Pricing Schedule'!$J$18,
IF(AND(I623=38000,R623&gt;4.5,R623&lt;=9,M623&lt;=8),'[1]Pricing Schedule'!$J$36,
IF(AND(I623=38000,R623&gt;9,R623&lt;=12.8,M623&gt;8),'[1]Pricing Schedule'!$J$27,
IF(AND(I623=38000,R623&gt;9,R623&lt;=12.8,M623&lt;=8),'[1]Pricing Schedule'!$J$36,
IF(AND(I623=38000,R623&gt;12.8,R623&lt;=22.8),'[1]Pricing Schedule'!$J$36,
IF(AND(I623=38000,R623&gt;22.8,R623&lt;=30.2),'[1]Pricing Schedule'!$J$45,
IF(AND(I623=38000,R623&gt;30.2,R623&lt;=45.9),'[1]Pricing Schedule'!$J$54,
IF(AND(I623=38000,R623&gt;45.9,R623&lt;=123.4),'[1]Pricing Schedule'!$J$97,
IF(AND(I623=38000,R623&gt;123.4,R623&lt;=168.2,M623&lt;=10),'[1]Pricing Schedule'!$J$105,
IF(AND(I623=38000,R623&gt;123.4,R623&lt;=168.2,M623&gt;10),'[1]Pricing Schedule'!$J$113,
IF(AND(I623=38000,R623&gt;168.2,R623&lt;=336.4,M623&lt;=10),('[1]Pricing Schedule'!$J$105),
IF(AND(I623=38000,R623&gt;168.2,R623&lt;=336.4,M623&gt;10),('[1]Pricing Schedule'!$J$113),
IF(AND(I623=38000,R623&gt;336.4,R623&lt;=504.6,M623&lt;=10),('[1]Pricing Schedule'!$J$105),
IF(AND(I623=38000,R623&gt;336.4,R623&lt;=504.6,M623&gt;10),('[1]Pricing Schedule'!$J$113),
IF(AND(I623=38000,R623&gt;504.6,R623&lt;=672.8,M623&lt;=10),('[1]Pricing Schedule'!$J$105),
IF(AND(I623=38000,R623&gt;504.6,R623&lt;=672.8,M623&gt;10),('[1]Pricing Schedule'!$J$113),
IF(AND(I623=110000,R623&lt;=12.8,M623&gt;2),'[1]Pricing Schedule'!$J$63,
IF(AND(I623=110000,R623&lt;=12.8,M623&lt;=2),'[1]Pricing Schedule'!$J$97,
IF(AND(I623=110000,R623&gt;12.8,R623&lt;=22.8,M623&gt;3),'[1]Pricing Schedule'!$J$72,
IF(AND(I623=110000,R623&gt;12.8,R623&lt;=22.8,M623&lt;=3),'[1]Pricing Schedule'!$J$97,
IF(AND(I623=110000,R623&gt;22.8,R623&lt;=30.2),'[1]Pricing Schedule'!$J$81,
IF(AND(I623=110000,R623&gt;30.2,R623&lt;=45.9),'[1]Pricing Schedule'!$J$90,
IF(AND(I623=110000,R623&gt;45.9,R623&lt;=123.4),'[1]Pricing Schedule'!$J$97,
IF(AND(I623=110000,R623&gt;123.4,R623&lt;=168.2,M623&lt;=10),'[1]Pricing Schedule'!$J$105,
IF(AND(I623=110000,R623&gt;123.4,R623&lt;=168.2,M623&gt;10),'[1]Pricing Schedule'!$J$113,
IF(AND(I623=110000,R623&gt;168.2,R623&lt;=336.2,M623&lt;=10),('[1]Pricing Schedule'!$J$105),
IF(AND(I623=110000,R623&gt;168.2,R623&lt;=336.2,M623&gt;10),('[1]Pricing Schedule'!$J$113),
IF(AND(I623=110000,R623&gt;336.4,R623&lt;=504.6,M623&lt;=10),('[1]Pricing Schedule'!$J$105),
IF(AND(I623=110000,R623&gt;336.4,R623&lt;=504.6,M623&gt;10),('[1]Pricing Schedule'!$J$113),
IF(AND(I623=110000,R623&gt;504.6,R623&lt;=672.8,M623&lt;=10),('[1]Pricing Schedule'!$J$105),
IF(AND(I623=110000,R623&gt;504.6,R623&lt;=672.8,M623&gt;10),('[1]Pricing Schedule'!$J$113),
IF(AND(I623=110000,R623&gt;672.8,R623&lt;=841,M623&lt;=10),('[1]Pricing Schedule'!$J$105),
IF(AND(I623=110000,R623&gt;672.8,R623&lt;=841,M623&gt;10),('[1]Pricing Schedule'!$J$113),
IF(AND(I623=110000,R623&gt;1682,R623&lt;=1850.2,M623&lt;=10),('[1]Pricing Schedule'!$J$105),
IF(AND(I623=110000,R623&gt;1682,R623&lt;=1850.2,M623&gt;10),('[1]Pricing Schedule'!$J$113),
IF(AND(I623=110000,R623&gt;2018.4,R623&lt;=2186.6,M623&lt;=10),('[1]Pricing Schedule'!$J$105),
IF(AND(I623=110000,R623&gt;2018.4,R623&lt;=2186.6,M623&gt;10),('[1]Pricing Schedule'!$J$113),999999999)))))))))))))))))))))))))))))))))))))))</f>
        <v>7</v>
      </c>
      <c r="U623" s="40">
        <f t="shared" si="60"/>
        <v>399992.8571428571</v>
      </c>
      <c r="V623" s="41">
        <f t="shared" si="61"/>
        <v>2.5000446436543511</v>
      </c>
      <c r="Y623" s="23">
        <v>62</v>
      </c>
      <c r="Z623" s="23">
        <v>102</v>
      </c>
      <c r="AR623" s="35"/>
    </row>
    <row r="624" spans="1:44">
      <c r="A624" s="23">
        <v>624</v>
      </c>
      <c r="B624" s="23">
        <v>624</v>
      </c>
      <c r="C624" s="23" t="s">
        <v>1061</v>
      </c>
      <c r="D624" s="23" t="s">
        <v>116</v>
      </c>
      <c r="E624" s="23" t="s">
        <v>116</v>
      </c>
      <c r="F624" s="23" t="s">
        <v>374</v>
      </c>
      <c r="G624" s="23" t="s">
        <v>375</v>
      </c>
      <c r="H624" s="23" t="s">
        <v>133</v>
      </c>
      <c r="I624" s="13">
        <v>110000</v>
      </c>
      <c r="L624" s="24">
        <v>2.4580000000000002</v>
      </c>
      <c r="M624" s="37">
        <f t="shared" si="56"/>
        <v>3</v>
      </c>
      <c r="N624" s="24">
        <v>0.1</v>
      </c>
      <c r="O624" s="13">
        <v>2</v>
      </c>
      <c r="P624" s="36">
        <f t="shared" si="57"/>
        <v>0.1</v>
      </c>
      <c r="Q624" s="38">
        <f t="shared" si="58"/>
        <v>4.2</v>
      </c>
      <c r="R624" s="37">
        <f t="shared" si="59"/>
        <v>4.2</v>
      </c>
      <c r="S624" s="39">
        <f>IF(AND(I624=38000,R624&lt;=4.5,M624&gt;8),'[1]Pricing Schedule'!$F$8+('[1]Pricing Schedule'!$F$9*M624),
IF(AND(I624=38000,R624&lt;=4.5,M624&lt;=8),'[1]Pricing Schedule'!$F$34+('[1]Pricing Schedule'!$F$36*M624),
IF(AND(I624=38000,R624&gt;4.5,R624&lt;=9,M624&gt;8),'[1]Pricing Schedule'!$F$17+('[1]Pricing Schedule'!$F$18*M624),
IF(AND(I624=38000,R624&gt;4.5,R624&lt;=9,M624&lt;=8),'[1]Pricing Schedule'!$F$34+('[1]Pricing Schedule'!$F$36*M624),
IF(AND(I624=38000,R624&gt;9,R624&lt;=12.8,M624&gt;8),'[1]Pricing Schedule'!$F$26+('[1]Pricing Schedule'!$F$27*M624),
IF(AND(I624=38000,R624&gt;9,R624&lt;=12.8,M624&lt;=8),'[1]Pricing Schedule'!$F$34+('[1]Pricing Schedule'!$F$36*M624),
IF(AND(I624=38000,R624&gt;12.8,R624&lt;=22.8),'[1]Pricing Schedule'!$F$34+('[1]Pricing Schedule'!$F$36*M624),
IF(AND(I624=38000,R624&gt;22.8,R624&lt;=30.2),'[1]Pricing Schedule'!$F$43+('[1]Pricing Schedule'!$F$45*M624),
IF(AND(I624=38000,R624&gt;30.2,R624&lt;=45.9),'[1]Pricing Schedule'!$F$52+('[1]Pricing Schedule'!$F$54*M624),
IF(AND(I624=38000,R624&gt;45.9,R624&lt;=123.4),'[1]Pricing Schedule'!$F$96+('[1]Pricing Schedule'!$F$97*M624),
IF(AND(I624=38000,R624&gt;123.4,R624&lt;=168.2,M624&lt;=10),'[1]Pricing Schedule'!$F$103+('[1]Pricing Schedule'!$F$105*M624),
IF(AND(I624=38000,R624&gt;123.4,R624&lt;=168.2,M624&gt;10),'[1]Pricing Schedule'!$F$111+('[1]Pricing Schedule'!$F$113*M624),
IF(AND(I624=38000,R624&gt;157.4,R624&lt;=336.4,M624&lt;=10),('[1]Pricing Schedule'!$F$103+('[1]Pricing Schedule'!$F$105*M624))*2,
IF(AND(I624=38000,R624&gt;157.4,R624&lt;=336.4,M624&gt;10),('[1]Pricing Schedule'!$F$111+('[1]Pricing Schedule'!$F$113*M624))*2,
IF(AND(I624=38000,R624&gt;314.8,R624&lt;=504.6,M624&lt;=10),('[1]Pricing Schedule'!$F$103+('[1]Pricing Schedule'!$F$105*M624))*3,
IF(AND(I624=38000,R624&gt;314.8,R624&lt;=504.6,M624&gt;10),('[1]Pricing Schedule'!$F$111+('[1]Pricing Schedule'!$F$113*M624))*3,
IF(AND(I624=38000,R624&gt;472.2,R624&lt;=672.8,M624&lt;=10),('[1]Pricing Schedule'!$F$103+('[1]Pricing Schedule'!$F$105*M624))*4,
IF(AND(I624=38000,R624&gt;472.2,R624&lt;=672.8,M624&gt;10),('[1]Pricing Schedule'!$F$111+('[1]Pricing Schedule'!$F$113*M624))*4,
IF(AND(I624=110000,R624&lt;=12.8,M624&gt;2),'[1]Pricing Schedule'!$F$62+('[1]Pricing Schedule'!$F$63*M624),
IF(AND(I624=110000,R624&lt;=12.8,M624&lt;=2),'[1]Pricing Schedule'!$F$96+('[1]Pricing Schedule'!$F$97*M624),
IF(AND(I624=110000,R624&gt;12.8,R624&lt;=22.8,M624&gt;3),'[1]Pricing Schedule'!$F$71+('[1]Pricing Schedule'!$F$72*M624),
IF(AND(I624=110000,R624&gt;12.8,R624&lt;=22.8,M624&lt;=3),'[1]Pricing Schedule'!$F$96+('[1]Pricing Schedule'!$F$97*M624),
IF(AND(I624=110000,R624&gt;22.8,R624&lt;=30.2),'[1]Pricing Schedule'!$F$80+('[1]Pricing Schedule'!$F$81*M624),
IF(AND(I624=110000,R624&gt;30.2,R624&lt;=45.9),'[1]Pricing Schedule'!$F$89+('[1]Pricing Schedule'!$F$90*M624),
IF(AND(I624=110000,R624&gt;45.9,R624&lt;=123.4),'[1]Pricing Schedule'!$F$96+('[1]Pricing Schedule'!$F$97*M624),
IF(AND(I624=110000,R624&gt;123.4,R624&lt;=168.2,M624&lt;=10),'[1]Pricing Schedule'!$F$103+('[1]Pricing Schedule'!$F$105*M624),
IF(AND(I624=110000,R624&gt;123.4,R624&lt;=168.2,M624&gt;10),'[1]Pricing Schedule'!$F$111+('[1]Pricing Schedule'!$F$113*M624),
IF(AND(I624=110000,R624&gt;168.2,R624&lt;=336.4,M624&lt;=10),('[1]Pricing Schedule'!$F$103+('[1]Pricing Schedule'!$F$105*M624))*2,
IF(AND(I624=110000,R624&gt;168.2,R624&lt;=336.4,M624&gt;10),('[1]Pricing Schedule'!$F$111+('[1]Pricing Schedule'!$F$113*M624))*2,
IF(AND(I624=110000,R624&gt;336.4,R624&lt;=504.6,M624&lt;=10),('[1]Pricing Schedule'!$F$103+('[1]Pricing Schedule'!$F$105*M624))*3,
IF(AND(I624=110000,R624&gt;336.4,R624&lt;=504.6,M624&gt;10),('[1]Pricing Schedule'!$F$111+('[1]Pricing Schedule'!$F$113*M624))*3,
IF(AND(I624=110000,R624&gt;504.6,R624&lt;=672.8,M624&lt;=10),('[1]Pricing Schedule'!$F$103+('[1]Pricing Schedule'!$F$105*M624))*4,
IF(AND(I624=110000,R624&gt;504.6,R624&lt;=672.8,M624&gt;10),('[1]Pricing Schedule'!$F$111+('[1]Pricing Schedule'!$F$113*M624))*4,
IF(AND(I624=110000,R624&gt;672.8,R624&lt;=841,M624&lt;=10),('[1]Pricing Schedule'!$F$103+('[1]Pricing Schedule'!$F$105*M624))*5,
IF(AND(I624=110000,R624&gt;672.8,R624&lt;=841,M624&gt;10),('[1]Pricing Schedule'!$F$111+('[1]Pricing Schedule'!$F$113*M624))*5,
IF(AND(I624=110000,R624&gt;672.8,R624&lt;=841,M624&lt;=10),('[1]Pricing Schedule'!$F$103+('[1]Pricing Schedule'!$F$105*M624))*5,
IF(AND(I624=110000,R624&gt;672.8,R624&lt;=841,M624&gt;10),('[1]Pricing Schedule'!$F$111+('[1]Pricing Schedule'!$F$113*M624))*5,
IF(AND(I624=110000,R624&gt;1345.6,R624&lt;=1513.8,M624&lt;=10),('[1]Pricing Schedule'!$F$103+('[1]Pricing Schedule'!$F$105*M624))*9,
IF(AND(I624=110000,R624&gt;1345.6,R624&lt;=1513.8,M624&gt;10),('[1]Pricing Schedule'!$F$111+('[1]Pricing Schedule'!$F$113*M624))*9,
9999999999)))))))))))))))))))))))))))))))))))))))</f>
        <v>1574570</v>
      </c>
      <c r="T624" s="21">
        <f>IF(AND(I624=38000,R624&lt;=4.5,M624&gt;8),'[1]Pricing Schedule'!$J$9,
IF(AND(I624=38000,R624&lt;=4.5,M624&lt;=8),'[1]Pricing Schedule'!$J$36,
IF(AND(I624=38000,R624&gt;4.5,R624&lt;=9,M624&gt;8),'[1]Pricing Schedule'!$J$18,
IF(AND(I624=38000,R624&gt;4.5,R624&lt;=9,M624&lt;=8),'[1]Pricing Schedule'!$J$36,
IF(AND(I624=38000,R624&gt;9,R624&lt;=12.8,M624&gt;8),'[1]Pricing Schedule'!$J$27,
IF(AND(I624=38000,R624&gt;9,R624&lt;=12.8,M624&lt;=8),'[1]Pricing Schedule'!$J$36,
IF(AND(I624=38000,R624&gt;12.8,R624&lt;=22.8),'[1]Pricing Schedule'!$J$36,
IF(AND(I624=38000,R624&gt;22.8,R624&lt;=30.2),'[1]Pricing Schedule'!$J$45,
IF(AND(I624=38000,R624&gt;30.2,R624&lt;=45.9),'[1]Pricing Schedule'!$J$54,
IF(AND(I624=38000,R624&gt;45.9,R624&lt;=123.4),'[1]Pricing Schedule'!$J$97,
IF(AND(I624=38000,R624&gt;123.4,R624&lt;=168.2,M624&lt;=10),'[1]Pricing Schedule'!$J$105,
IF(AND(I624=38000,R624&gt;123.4,R624&lt;=168.2,M624&gt;10),'[1]Pricing Schedule'!$J$113,
IF(AND(I624=38000,R624&gt;168.2,R624&lt;=336.4,M624&lt;=10),('[1]Pricing Schedule'!$J$105),
IF(AND(I624=38000,R624&gt;168.2,R624&lt;=336.4,M624&gt;10),('[1]Pricing Schedule'!$J$113),
IF(AND(I624=38000,R624&gt;336.4,R624&lt;=504.6,M624&lt;=10),('[1]Pricing Schedule'!$J$105),
IF(AND(I624=38000,R624&gt;336.4,R624&lt;=504.6,M624&gt;10),('[1]Pricing Schedule'!$J$113),
IF(AND(I624=38000,R624&gt;504.6,R624&lt;=672.8,M624&lt;=10),('[1]Pricing Schedule'!$J$105),
IF(AND(I624=38000,R624&gt;504.6,R624&lt;=672.8,M624&gt;10),('[1]Pricing Schedule'!$J$113),
IF(AND(I624=110000,R624&lt;=12.8,M624&gt;2),'[1]Pricing Schedule'!$J$63,
IF(AND(I624=110000,R624&lt;=12.8,M624&lt;=2),'[1]Pricing Schedule'!$J$97,
IF(AND(I624=110000,R624&gt;12.8,R624&lt;=22.8,M624&gt;3),'[1]Pricing Schedule'!$J$72,
IF(AND(I624=110000,R624&gt;12.8,R624&lt;=22.8,M624&lt;=3),'[1]Pricing Schedule'!$J$97,
IF(AND(I624=110000,R624&gt;22.8,R624&lt;=30.2),'[1]Pricing Schedule'!$J$81,
IF(AND(I624=110000,R624&gt;30.2,R624&lt;=45.9),'[1]Pricing Schedule'!$J$90,
IF(AND(I624=110000,R624&gt;45.9,R624&lt;=123.4),'[1]Pricing Schedule'!$J$97,
IF(AND(I624=110000,R624&gt;123.4,R624&lt;=168.2,M624&lt;=10),'[1]Pricing Schedule'!$J$105,
IF(AND(I624=110000,R624&gt;123.4,R624&lt;=168.2,M624&gt;10),'[1]Pricing Schedule'!$J$113,
IF(AND(I624=110000,R624&gt;168.2,R624&lt;=336.2,M624&lt;=10),('[1]Pricing Schedule'!$J$105),
IF(AND(I624=110000,R624&gt;168.2,R624&lt;=336.2,M624&gt;10),('[1]Pricing Schedule'!$J$113),
IF(AND(I624=110000,R624&gt;336.4,R624&lt;=504.6,M624&lt;=10),('[1]Pricing Schedule'!$J$105),
IF(AND(I624=110000,R624&gt;336.4,R624&lt;=504.6,M624&gt;10),('[1]Pricing Schedule'!$J$113),
IF(AND(I624=110000,R624&gt;504.6,R624&lt;=672.8,M624&lt;=10),('[1]Pricing Schedule'!$J$105),
IF(AND(I624=110000,R624&gt;504.6,R624&lt;=672.8,M624&gt;10),('[1]Pricing Schedule'!$J$113),
IF(AND(I624=110000,R624&gt;672.8,R624&lt;=841,M624&lt;=10),('[1]Pricing Schedule'!$J$105),
IF(AND(I624=110000,R624&gt;672.8,R624&lt;=841,M624&gt;10),('[1]Pricing Schedule'!$J$113),
IF(AND(I624=110000,R624&gt;1682,R624&lt;=1850.2,M624&lt;=10),('[1]Pricing Schedule'!$J$105),
IF(AND(I624=110000,R624&gt;1682,R624&lt;=1850.2,M624&gt;10),('[1]Pricing Schedule'!$J$113),
IF(AND(I624=110000,R624&gt;2018.4,R624&lt;=2186.6,M624&lt;=10),('[1]Pricing Schedule'!$J$105),
IF(AND(I624=110000,R624&gt;2018.4,R624&lt;=2186.6,M624&gt;10),('[1]Pricing Schedule'!$J$113),999999999)))))))))))))))))))))))))))))))))))))))</f>
        <v>7</v>
      </c>
      <c r="U624" s="40">
        <f t="shared" si="60"/>
        <v>374897.61904761905</v>
      </c>
      <c r="V624" s="41">
        <f t="shared" si="61"/>
        <v>2.6673949078161021</v>
      </c>
      <c r="Y624" s="23">
        <v>481</v>
      </c>
      <c r="Z624" s="23">
        <v>207</v>
      </c>
      <c r="AR624" s="35"/>
    </row>
    <row r="625" spans="1:44">
      <c r="A625" s="23">
        <v>625</v>
      </c>
      <c r="B625" s="23">
        <v>625</v>
      </c>
      <c r="C625" s="23" t="s">
        <v>1062</v>
      </c>
      <c r="D625" s="23" t="s">
        <v>116</v>
      </c>
      <c r="E625" s="23" t="s">
        <v>116</v>
      </c>
      <c r="F625" s="23" t="s">
        <v>374</v>
      </c>
      <c r="G625" s="23" t="s">
        <v>375</v>
      </c>
      <c r="H625" s="23" t="s">
        <v>133</v>
      </c>
      <c r="I625" s="13">
        <v>110000</v>
      </c>
      <c r="L625" s="24">
        <v>1.6060000000000001</v>
      </c>
      <c r="M625" s="37">
        <f t="shared" si="56"/>
        <v>2</v>
      </c>
      <c r="N625" s="24">
        <v>0.188</v>
      </c>
      <c r="O625" s="13">
        <v>2</v>
      </c>
      <c r="P625" s="36">
        <f t="shared" si="57"/>
        <v>0.188</v>
      </c>
      <c r="Q625" s="38">
        <f t="shared" si="58"/>
        <v>4.2</v>
      </c>
      <c r="R625" s="37">
        <f t="shared" si="59"/>
        <v>4.2</v>
      </c>
      <c r="S625" s="39">
        <f>IF(AND(I625=38000,R625&lt;=4.5,M625&gt;8),'[1]Pricing Schedule'!$F$8+('[1]Pricing Schedule'!$F$9*M625),
IF(AND(I625=38000,R625&lt;=4.5,M625&lt;=8),'[1]Pricing Schedule'!$F$34+('[1]Pricing Schedule'!$F$36*M625),
IF(AND(I625=38000,R625&gt;4.5,R625&lt;=9,M625&gt;8),'[1]Pricing Schedule'!$F$17+('[1]Pricing Schedule'!$F$18*M625),
IF(AND(I625=38000,R625&gt;4.5,R625&lt;=9,M625&lt;=8),'[1]Pricing Schedule'!$F$34+('[1]Pricing Schedule'!$F$36*M625),
IF(AND(I625=38000,R625&gt;9,R625&lt;=12.8,M625&gt;8),'[1]Pricing Schedule'!$F$26+('[1]Pricing Schedule'!$F$27*M625),
IF(AND(I625=38000,R625&gt;9,R625&lt;=12.8,M625&lt;=8),'[1]Pricing Schedule'!$F$34+('[1]Pricing Schedule'!$F$36*M625),
IF(AND(I625=38000,R625&gt;12.8,R625&lt;=22.8),'[1]Pricing Schedule'!$F$34+('[1]Pricing Schedule'!$F$36*M625),
IF(AND(I625=38000,R625&gt;22.8,R625&lt;=30.2),'[1]Pricing Schedule'!$F$43+('[1]Pricing Schedule'!$F$45*M625),
IF(AND(I625=38000,R625&gt;30.2,R625&lt;=45.9),'[1]Pricing Schedule'!$F$52+('[1]Pricing Schedule'!$F$54*M625),
IF(AND(I625=38000,R625&gt;45.9,R625&lt;=123.4),'[1]Pricing Schedule'!$F$96+('[1]Pricing Schedule'!$F$97*M625),
IF(AND(I625=38000,R625&gt;123.4,R625&lt;=168.2,M625&lt;=10),'[1]Pricing Schedule'!$F$103+('[1]Pricing Schedule'!$F$105*M625),
IF(AND(I625=38000,R625&gt;123.4,R625&lt;=168.2,M625&gt;10),'[1]Pricing Schedule'!$F$111+('[1]Pricing Schedule'!$F$113*M625),
IF(AND(I625=38000,R625&gt;157.4,R625&lt;=336.4,M625&lt;=10),('[1]Pricing Schedule'!$F$103+('[1]Pricing Schedule'!$F$105*M625))*2,
IF(AND(I625=38000,R625&gt;157.4,R625&lt;=336.4,M625&gt;10),('[1]Pricing Schedule'!$F$111+('[1]Pricing Schedule'!$F$113*M625))*2,
IF(AND(I625=38000,R625&gt;314.8,R625&lt;=504.6,M625&lt;=10),('[1]Pricing Schedule'!$F$103+('[1]Pricing Schedule'!$F$105*M625))*3,
IF(AND(I625=38000,R625&gt;314.8,R625&lt;=504.6,M625&gt;10),('[1]Pricing Schedule'!$F$111+('[1]Pricing Schedule'!$F$113*M625))*3,
IF(AND(I625=38000,R625&gt;472.2,R625&lt;=672.8,M625&lt;=10),('[1]Pricing Schedule'!$F$103+('[1]Pricing Schedule'!$F$105*M625))*4,
IF(AND(I625=38000,R625&gt;472.2,R625&lt;=672.8,M625&gt;10),('[1]Pricing Schedule'!$F$111+('[1]Pricing Schedule'!$F$113*M625))*4,
IF(AND(I625=110000,R625&lt;=12.8,M625&gt;2),'[1]Pricing Schedule'!$F$62+('[1]Pricing Schedule'!$F$63*M625),
IF(AND(I625=110000,R625&lt;=12.8,M625&lt;=2),'[1]Pricing Schedule'!$F$96+('[1]Pricing Schedule'!$F$97*M625),
IF(AND(I625=110000,R625&gt;12.8,R625&lt;=22.8,M625&gt;3),'[1]Pricing Schedule'!$F$71+('[1]Pricing Schedule'!$F$72*M625),
IF(AND(I625=110000,R625&gt;12.8,R625&lt;=22.8,M625&lt;=3),'[1]Pricing Schedule'!$F$96+('[1]Pricing Schedule'!$F$97*M625),
IF(AND(I625=110000,R625&gt;22.8,R625&lt;=30.2),'[1]Pricing Schedule'!$F$80+('[1]Pricing Schedule'!$F$81*M625),
IF(AND(I625=110000,R625&gt;30.2,R625&lt;=45.9),'[1]Pricing Schedule'!$F$89+('[1]Pricing Schedule'!$F$90*M625),
IF(AND(I625=110000,R625&gt;45.9,R625&lt;=123.4),'[1]Pricing Schedule'!$F$96+('[1]Pricing Schedule'!$F$97*M625),
IF(AND(I625=110000,R625&gt;123.4,R625&lt;=168.2,M625&lt;=10),'[1]Pricing Schedule'!$F$103+('[1]Pricing Schedule'!$F$105*M625),
IF(AND(I625=110000,R625&gt;123.4,R625&lt;=168.2,M625&gt;10),'[1]Pricing Schedule'!$F$111+('[1]Pricing Schedule'!$F$113*M625),
IF(AND(I625=110000,R625&gt;168.2,R625&lt;=336.4,M625&lt;=10),('[1]Pricing Schedule'!$F$103+('[1]Pricing Schedule'!$F$105*M625))*2,
IF(AND(I625=110000,R625&gt;168.2,R625&lt;=336.4,M625&gt;10),('[1]Pricing Schedule'!$F$111+('[1]Pricing Schedule'!$F$113*M625))*2,
IF(AND(I625=110000,R625&gt;336.4,R625&lt;=504.6,M625&lt;=10),('[1]Pricing Schedule'!$F$103+('[1]Pricing Schedule'!$F$105*M625))*3,
IF(AND(I625=110000,R625&gt;336.4,R625&lt;=504.6,M625&gt;10),('[1]Pricing Schedule'!$F$111+('[1]Pricing Schedule'!$F$113*M625))*3,
IF(AND(I625=110000,R625&gt;504.6,R625&lt;=672.8,M625&lt;=10),('[1]Pricing Schedule'!$F$103+('[1]Pricing Schedule'!$F$105*M625))*4,
IF(AND(I625=110000,R625&gt;504.6,R625&lt;=672.8,M625&gt;10),('[1]Pricing Schedule'!$F$111+('[1]Pricing Schedule'!$F$113*M625))*4,
IF(AND(I625=110000,R625&gt;672.8,R625&lt;=841,M625&lt;=10),('[1]Pricing Schedule'!$F$103+('[1]Pricing Schedule'!$F$105*M625))*5,
IF(AND(I625=110000,R625&gt;672.8,R625&lt;=841,M625&gt;10),('[1]Pricing Schedule'!$F$111+('[1]Pricing Schedule'!$F$113*M625))*5,
IF(AND(I625=110000,R625&gt;672.8,R625&lt;=841,M625&lt;=10),('[1]Pricing Schedule'!$F$103+('[1]Pricing Schedule'!$F$105*M625))*5,
IF(AND(I625=110000,R625&gt;672.8,R625&lt;=841,M625&gt;10),('[1]Pricing Schedule'!$F$111+('[1]Pricing Schedule'!$F$113*M625))*5,
IF(AND(I625=110000,R625&gt;1345.6,R625&lt;=1513.8,M625&lt;=10),('[1]Pricing Schedule'!$F$103+('[1]Pricing Schedule'!$F$105*M625))*9,
IF(AND(I625=110000,R625&gt;1345.6,R625&lt;=1513.8,M625&gt;10),('[1]Pricing Schedule'!$F$111+('[1]Pricing Schedule'!$F$113*M625))*9,
9999999999)))))))))))))))))))))))))))))))))))))))</f>
        <v>1340080</v>
      </c>
      <c r="T625" s="21">
        <f>IF(AND(I625=38000,R625&lt;=4.5,M625&gt;8),'[1]Pricing Schedule'!$J$9,
IF(AND(I625=38000,R625&lt;=4.5,M625&lt;=8),'[1]Pricing Schedule'!$J$36,
IF(AND(I625=38000,R625&gt;4.5,R625&lt;=9,M625&gt;8),'[1]Pricing Schedule'!$J$18,
IF(AND(I625=38000,R625&gt;4.5,R625&lt;=9,M625&lt;=8),'[1]Pricing Schedule'!$J$36,
IF(AND(I625=38000,R625&gt;9,R625&lt;=12.8,M625&gt;8),'[1]Pricing Schedule'!$J$27,
IF(AND(I625=38000,R625&gt;9,R625&lt;=12.8,M625&lt;=8),'[1]Pricing Schedule'!$J$36,
IF(AND(I625=38000,R625&gt;12.8,R625&lt;=22.8),'[1]Pricing Schedule'!$J$36,
IF(AND(I625=38000,R625&gt;22.8,R625&lt;=30.2),'[1]Pricing Schedule'!$J$45,
IF(AND(I625=38000,R625&gt;30.2,R625&lt;=45.9),'[1]Pricing Schedule'!$J$54,
IF(AND(I625=38000,R625&gt;45.9,R625&lt;=123.4),'[1]Pricing Schedule'!$J$97,
IF(AND(I625=38000,R625&gt;123.4,R625&lt;=168.2,M625&lt;=10),'[1]Pricing Schedule'!$J$105,
IF(AND(I625=38000,R625&gt;123.4,R625&lt;=168.2,M625&gt;10),'[1]Pricing Schedule'!$J$113,
IF(AND(I625=38000,R625&gt;168.2,R625&lt;=336.4,M625&lt;=10),('[1]Pricing Schedule'!$J$105),
IF(AND(I625=38000,R625&gt;168.2,R625&lt;=336.4,M625&gt;10),('[1]Pricing Schedule'!$J$113),
IF(AND(I625=38000,R625&gt;336.4,R625&lt;=504.6,M625&lt;=10),('[1]Pricing Schedule'!$J$105),
IF(AND(I625=38000,R625&gt;336.4,R625&lt;=504.6,M625&gt;10),('[1]Pricing Schedule'!$J$113),
IF(AND(I625=38000,R625&gt;504.6,R625&lt;=672.8,M625&lt;=10),('[1]Pricing Schedule'!$J$105),
IF(AND(I625=38000,R625&gt;504.6,R625&lt;=672.8,M625&gt;10),('[1]Pricing Schedule'!$J$113),
IF(AND(I625=110000,R625&lt;=12.8,M625&gt;2),'[1]Pricing Schedule'!$J$63,
IF(AND(I625=110000,R625&lt;=12.8,M625&lt;=2),'[1]Pricing Schedule'!$J$97,
IF(AND(I625=110000,R625&gt;12.8,R625&lt;=22.8,M625&gt;3),'[1]Pricing Schedule'!$J$72,
IF(AND(I625=110000,R625&gt;12.8,R625&lt;=22.8,M625&lt;=3),'[1]Pricing Schedule'!$J$97,
IF(AND(I625=110000,R625&gt;22.8,R625&lt;=30.2),'[1]Pricing Schedule'!$J$81,
IF(AND(I625=110000,R625&gt;30.2,R625&lt;=45.9),'[1]Pricing Schedule'!$J$90,
IF(AND(I625=110000,R625&gt;45.9,R625&lt;=123.4),'[1]Pricing Schedule'!$J$97,
IF(AND(I625=110000,R625&gt;123.4,R625&lt;=168.2,M625&lt;=10),'[1]Pricing Schedule'!$J$105,
IF(AND(I625=110000,R625&gt;123.4,R625&lt;=168.2,M625&gt;10),'[1]Pricing Schedule'!$J$113,
IF(AND(I625=110000,R625&gt;168.2,R625&lt;=336.2,M625&lt;=10),('[1]Pricing Schedule'!$J$105),
IF(AND(I625=110000,R625&gt;168.2,R625&lt;=336.2,M625&gt;10),('[1]Pricing Schedule'!$J$113),
IF(AND(I625=110000,R625&gt;336.4,R625&lt;=504.6,M625&lt;=10),('[1]Pricing Schedule'!$J$105),
IF(AND(I625=110000,R625&gt;336.4,R625&lt;=504.6,M625&gt;10),('[1]Pricing Schedule'!$J$113),
IF(AND(I625=110000,R625&gt;504.6,R625&lt;=672.8,M625&lt;=10),('[1]Pricing Schedule'!$J$105),
IF(AND(I625=110000,R625&gt;504.6,R625&lt;=672.8,M625&gt;10),('[1]Pricing Schedule'!$J$113),
IF(AND(I625=110000,R625&gt;672.8,R625&lt;=841,M625&lt;=10),('[1]Pricing Schedule'!$J$105),
IF(AND(I625=110000,R625&gt;672.8,R625&lt;=841,M625&gt;10),('[1]Pricing Schedule'!$J$113),
IF(AND(I625=110000,R625&gt;1682,R625&lt;=1850.2,M625&lt;=10),('[1]Pricing Schedule'!$J$105),
IF(AND(I625=110000,R625&gt;1682,R625&lt;=1850.2,M625&gt;10),('[1]Pricing Schedule'!$J$113),
IF(AND(I625=110000,R625&gt;2018.4,R625&lt;=2186.6,M625&lt;=10),('[1]Pricing Schedule'!$J$105),
IF(AND(I625=110000,R625&gt;2018.4,R625&lt;=2186.6,M625&gt;10),('[1]Pricing Schedule'!$J$113),999999999)))))))))))))))))))))))))))))))))))))))</f>
        <v>11</v>
      </c>
      <c r="U625" s="40">
        <f t="shared" si="60"/>
        <v>319066.66666666663</v>
      </c>
      <c r="V625" s="41">
        <f t="shared" si="61"/>
        <v>3.134141245298788</v>
      </c>
      <c r="Y625" s="23">
        <v>84</v>
      </c>
      <c r="Z625" s="23">
        <v>207</v>
      </c>
      <c r="AR625" s="35"/>
    </row>
    <row r="626" spans="1:44">
      <c r="A626" s="23">
        <v>626</v>
      </c>
      <c r="B626" s="23">
        <v>626</v>
      </c>
      <c r="C626" s="23" t="s">
        <v>1063</v>
      </c>
      <c r="D626" s="23" t="s">
        <v>384</v>
      </c>
      <c r="E626" s="23" t="s">
        <v>384</v>
      </c>
      <c r="F626" s="23" t="s">
        <v>1064</v>
      </c>
      <c r="G626" s="23" t="s">
        <v>1065</v>
      </c>
      <c r="H626" s="23" t="s">
        <v>113</v>
      </c>
      <c r="I626" s="13">
        <v>38000</v>
      </c>
      <c r="J626" s="13">
        <v>38000</v>
      </c>
      <c r="K626" s="23" t="s">
        <v>119</v>
      </c>
      <c r="L626" s="24">
        <v>5.1660000000000004</v>
      </c>
      <c r="M626" s="37">
        <f t="shared" si="56"/>
        <v>6</v>
      </c>
      <c r="N626" s="24">
        <v>0.155</v>
      </c>
      <c r="O626" s="13">
        <v>2</v>
      </c>
      <c r="P626" s="36">
        <f t="shared" si="57"/>
        <v>0.155</v>
      </c>
      <c r="Q626" s="38">
        <f t="shared" si="58"/>
        <v>4.2</v>
      </c>
      <c r="R626" s="37">
        <f t="shared" si="59"/>
        <v>4.2</v>
      </c>
      <c r="S626" s="39">
        <f>IF(AND(I626=38000,R626&lt;=4.5,M626&gt;8),'[1]Pricing Schedule'!$F$8+('[1]Pricing Schedule'!$F$9*M626),
IF(AND(I626=38000,R626&lt;=4.5,M626&lt;=8),'[1]Pricing Schedule'!$F$34+('[1]Pricing Schedule'!$F$36*M626),
IF(AND(I626=38000,R626&gt;4.5,R626&lt;=9,M626&gt;8),'[1]Pricing Schedule'!$F$17+('[1]Pricing Schedule'!$F$18*M626),
IF(AND(I626=38000,R626&gt;4.5,R626&lt;=9,M626&lt;=8),'[1]Pricing Schedule'!$F$34+('[1]Pricing Schedule'!$F$36*M626),
IF(AND(I626=38000,R626&gt;9,R626&lt;=12.8,M626&gt;8),'[1]Pricing Schedule'!$F$26+('[1]Pricing Schedule'!$F$27*M626),
IF(AND(I626=38000,R626&gt;9,R626&lt;=12.8,M626&lt;=8),'[1]Pricing Schedule'!$F$34+('[1]Pricing Schedule'!$F$36*M626),
IF(AND(I626=38000,R626&gt;12.8,R626&lt;=22.8),'[1]Pricing Schedule'!$F$34+('[1]Pricing Schedule'!$F$36*M626),
IF(AND(I626=38000,R626&gt;22.8,R626&lt;=30.2),'[1]Pricing Schedule'!$F$43+('[1]Pricing Schedule'!$F$45*M626),
IF(AND(I626=38000,R626&gt;30.2,R626&lt;=45.9),'[1]Pricing Schedule'!$F$52+('[1]Pricing Schedule'!$F$54*M626),
IF(AND(I626=38000,R626&gt;45.9,R626&lt;=123.4),'[1]Pricing Schedule'!$F$96+('[1]Pricing Schedule'!$F$97*M626),
IF(AND(I626=38000,R626&gt;123.4,R626&lt;=168.2,M626&lt;=10),'[1]Pricing Schedule'!$F$103+('[1]Pricing Schedule'!$F$105*M626),
IF(AND(I626=38000,R626&gt;123.4,R626&lt;=168.2,M626&gt;10),'[1]Pricing Schedule'!$F$111+('[1]Pricing Schedule'!$F$113*M626),
IF(AND(I626=38000,R626&gt;157.4,R626&lt;=336.4,M626&lt;=10),('[1]Pricing Schedule'!$F$103+('[1]Pricing Schedule'!$F$105*M626))*2,
IF(AND(I626=38000,R626&gt;157.4,R626&lt;=336.4,M626&gt;10),('[1]Pricing Schedule'!$F$111+('[1]Pricing Schedule'!$F$113*M626))*2,
IF(AND(I626=38000,R626&gt;314.8,R626&lt;=504.6,M626&lt;=10),('[1]Pricing Schedule'!$F$103+('[1]Pricing Schedule'!$F$105*M626))*3,
IF(AND(I626=38000,R626&gt;314.8,R626&lt;=504.6,M626&gt;10),('[1]Pricing Schedule'!$F$111+('[1]Pricing Schedule'!$F$113*M626))*3,
IF(AND(I626=38000,R626&gt;472.2,R626&lt;=672.8,M626&lt;=10),('[1]Pricing Schedule'!$F$103+('[1]Pricing Schedule'!$F$105*M626))*4,
IF(AND(I626=38000,R626&gt;472.2,R626&lt;=672.8,M626&gt;10),('[1]Pricing Schedule'!$F$111+('[1]Pricing Schedule'!$F$113*M626))*4,
IF(AND(I626=110000,R626&lt;=12.8,M626&gt;2),'[1]Pricing Schedule'!$F$62+('[1]Pricing Schedule'!$F$63*M626),
IF(AND(I626=110000,R626&lt;=12.8,M626&lt;=2),'[1]Pricing Schedule'!$F$96+('[1]Pricing Schedule'!$F$97*M626),
IF(AND(I626=110000,R626&gt;12.8,R626&lt;=22.8,M626&gt;3),'[1]Pricing Schedule'!$F$71+('[1]Pricing Schedule'!$F$72*M626),
IF(AND(I626=110000,R626&gt;12.8,R626&lt;=22.8,M626&lt;=3),'[1]Pricing Schedule'!$F$96+('[1]Pricing Schedule'!$F$97*M626),
IF(AND(I626=110000,R626&gt;22.8,R626&lt;=30.2),'[1]Pricing Schedule'!$F$80+('[1]Pricing Schedule'!$F$81*M626),
IF(AND(I626=110000,R626&gt;30.2,R626&lt;=45.9),'[1]Pricing Schedule'!$F$89+('[1]Pricing Schedule'!$F$90*M626),
IF(AND(I626=110000,R626&gt;45.9,R626&lt;=123.4),'[1]Pricing Schedule'!$F$96+('[1]Pricing Schedule'!$F$97*M626),
IF(AND(I626=110000,R626&gt;123.4,R626&lt;=168.2,M626&lt;=10),'[1]Pricing Schedule'!$F$103+('[1]Pricing Schedule'!$F$105*M626),
IF(AND(I626=110000,R626&gt;123.4,R626&lt;=168.2,M626&gt;10),'[1]Pricing Schedule'!$F$111+('[1]Pricing Schedule'!$F$113*M626),
IF(AND(I626=110000,R626&gt;168.2,R626&lt;=336.4,M626&lt;=10),('[1]Pricing Schedule'!$F$103+('[1]Pricing Schedule'!$F$105*M626))*2,
IF(AND(I626=110000,R626&gt;168.2,R626&lt;=336.4,M626&gt;10),('[1]Pricing Schedule'!$F$111+('[1]Pricing Schedule'!$F$113*M626))*2,
IF(AND(I626=110000,R626&gt;336.4,R626&lt;=504.6,M626&lt;=10),('[1]Pricing Schedule'!$F$103+('[1]Pricing Schedule'!$F$105*M626))*3,
IF(AND(I626=110000,R626&gt;336.4,R626&lt;=504.6,M626&gt;10),('[1]Pricing Schedule'!$F$111+('[1]Pricing Schedule'!$F$113*M626))*3,
IF(AND(I626=110000,R626&gt;504.6,R626&lt;=672.8,M626&lt;=10),('[1]Pricing Schedule'!$F$103+('[1]Pricing Schedule'!$F$105*M626))*4,
IF(AND(I626=110000,R626&gt;504.6,R626&lt;=672.8,M626&gt;10),('[1]Pricing Schedule'!$F$111+('[1]Pricing Schedule'!$F$113*M626))*4,
IF(AND(I626=110000,R626&gt;672.8,R626&lt;=841,M626&lt;=10),('[1]Pricing Schedule'!$F$103+('[1]Pricing Schedule'!$F$105*M626))*5,
IF(AND(I626=110000,R626&gt;672.8,R626&lt;=841,M626&gt;10),('[1]Pricing Schedule'!$F$111+('[1]Pricing Schedule'!$F$113*M626))*5,
IF(AND(I626=110000,R626&gt;672.8,R626&lt;=841,M626&lt;=10),('[1]Pricing Schedule'!$F$103+('[1]Pricing Schedule'!$F$105*M626))*5,
IF(AND(I626=110000,R626&gt;672.8,R626&lt;=841,M626&gt;10),('[1]Pricing Schedule'!$F$111+('[1]Pricing Schedule'!$F$113*M626))*5,
IF(AND(I626=110000,R626&gt;1345.6,R626&lt;=1513.8,M626&lt;=10),('[1]Pricing Schedule'!$F$103+('[1]Pricing Schedule'!$F$105*M626))*9,
IF(AND(I626=110000,R626&gt;1345.6,R626&lt;=1513.8,M626&gt;10),('[1]Pricing Schedule'!$F$111+('[1]Pricing Schedule'!$F$113*M626))*9,
9999999999)))))))))))))))))))))))))))))))))))))))</f>
        <v>769410</v>
      </c>
      <c r="T626" s="21">
        <f>IF(AND(I626=38000,R626&lt;=4.5,M626&gt;8),'[1]Pricing Schedule'!$J$9,
IF(AND(I626=38000,R626&lt;=4.5,M626&lt;=8),'[1]Pricing Schedule'!$J$36,
IF(AND(I626=38000,R626&gt;4.5,R626&lt;=9,M626&gt;8),'[1]Pricing Schedule'!$J$18,
IF(AND(I626=38000,R626&gt;4.5,R626&lt;=9,M626&lt;=8),'[1]Pricing Schedule'!$J$36,
IF(AND(I626=38000,R626&gt;9,R626&lt;=12.8,M626&gt;8),'[1]Pricing Schedule'!$J$27,
IF(AND(I626=38000,R626&gt;9,R626&lt;=12.8,M626&lt;=8),'[1]Pricing Schedule'!$J$36,
IF(AND(I626=38000,R626&gt;12.8,R626&lt;=22.8),'[1]Pricing Schedule'!$J$36,
IF(AND(I626=38000,R626&gt;22.8,R626&lt;=30.2),'[1]Pricing Schedule'!$J$45,
IF(AND(I626=38000,R626&gt;30.2,R626&lt;=45.9),'[1]Pricing Schedule'!$J$54,
IF(AND(I626=38000,R626&gt;45.9,R626&lt;=123.4),'[1]Pricing Schedule'!$J$97,
IF(AND(I626=38000,R626&gt;123.4,R626&lt;=168.2,M626&lt;=10),'[1]Pricing Schedule'!$J$105,
IF(AND(I626=38000,R626&gt;123.4,R626&lt;=168.2,M626&gt;10),'[1]Pricing Schedule'!$J$113,
IF(AND(I626=38000,R626&gt;168.2,R626&lt;=336.4,M626&lt;=10),('[1]Pricing Schedule'!$J$105),
IF(AND(I626=38000,R626&gt;168.2,R626&lt;=336.4,M626&gt;10),('[1]Pricing Schedule'!$J$113),
IF(AND(I626=38000,R626&gt;336.4,R626&lt;=504.6,M626&lt;=10),('[1]Pricing Schedule'!$J$105),
IF(AND(I626=38000,R626&gt;336.4,R626&lt;=504.6,M626&gt;10),('[1]Pricing Schedule'!$J$113),
IF(AND(I626=38000,R626&gt;504.6,R626&lt;=672.8,M626&lt;=10),('[1]Pricing Schedule'!$J$105),
IF(AND(I626=38000,R626&gt;504.6,R626&lt;=672.8,M626&gt;10),('[1]Pricing Schedule'!$J$113),
IF(AND(I626=110000,R626&lt;=12.8,M626&gt;2),'[1]Pricing Schedule'!$J$63,
IF(AND(I626=110000,R626&lt;=12.8,M626&lt;=2),'[1]Pricing Schedule'!$J$97,
IF(AND(I626=110000,R626&gt;12.8,R626&lt;=22.8,M626&gt;3),'[1]Pricing Schedule'!$J$72,
IF(AND(I626=110000,R626&gt;12.8,R626&lt;=22.8,M626&lt;=3),'[1]Pricing Schedule'!$J$97,
IF(AND(I626=110000,R626&gt;22.8,R626&lt;=30.2),'[1]Pricing Schedule'!$J$81,
IF(AND(I626=110000,R626&gt;30.2,R626&lt;=45.9),'[1]Pricing Schedule'!$J$90,
IF(AND(I626=110000,R626&gt;45.9,R626&lt;=123.4),'[1]Pricing Schedule'!$J$97,
IF(AND(I626=110000,R626&gt;123.4,R626&lt;=168.2,M626&lt;=10),'[1]Pricing Schedule'!$J$105,
IF(AND(I626=110000,R626&gt;123.4,R626&lt;=168.2,M626&gt;10),'[1]Pricing Schedule'!$J$113,
IF(AND(I626=110000,R626&gt;168.2,R626&lt;=336.2,M626&lt;=10),('[1]Pricing Schedule'!$J$105),
IF(AND(I626=110000,R626&gt;168.2,R626&lt;=336.2,M626&gt;10),('[1]Pricing Schedule'!$J$113),
IF(AND(I626=110000,R626&gt;336.4,R626&lt;=504.6,M626&lt;=10),('[1]Pricing Schedule'!$J$105),
IF(AND(I626=110000,R626&gt;336.4,R626&lt;=504.6,M626&gt;10),('[1]Pricing Schedule'!$J$113),
IF(AND(I626=110000,R626&gt;504.6,R626&lt;=672.8,M626&lt;=10),('[1]Pricing Schedule'!$J$105),
IF(AND(I626=110000,R626&gt;504.6,R626&lt;=672.8,M626&gt;10),('[1]Pricing Schedule'!$J$113),
IF(AND(I626=110000,R626&gt;672.8,R626&lt;=841,M626&lt;=10),('[1]Pricing Schedule'!$J$105),
IF(AND(I626=110000,R626&gt;672.8,R626&lt;=841,M626&gt;10),('[1]Pricing Schedule'!$J$113),
IF(AND(I626=110000,R626&gt;1682,R626&lt;=1850.2,M626&lt;=10),('[1]Pricing Schedule'!$J$105),
IF(AND(I626=110000,R626&gt;1682,R626&lt;=1850.2,M626&gt;10),('[1]Pricing Schedule'!$J$113),
IF(AND(I626=110000,R626&gt;2018.4,R626&lt;=2186.6,M626&lt;=10),('[1]Pricing Schedule'!$J$105),
IF(AND(I626=110000,R626&gt;2018.4,R626&lt;=2186.6,M626&gt;10),('[1]Pricing Schedule'!$J$113),999999999)))))))))))))))))))))))))))))))))))))))</f>
        <v>4</v>
      </c>
      <c r="U626" s="40">
        <f t="shared" si="60"/>
        <v>183192.85714285713</v>
      </c>
      <c r="V626" s="41">
        <f t="shared" si="61"/>
        <v>5.4587281163488903</v>
      </c>
      <c r="Y626" s="23">
        <v>635</v>
      </c>
      <c r="Z626" s="23">
        <v>354</v>
      </c>
      <c r="AR626" s="35"/>
    </row>
    <row r="627" spans="1:44">
      <c r="A627" s="23">
        <v>627</v>
      </c>
      <c r="B627" s="23">
        <v>627</v>
      </c>
      <c r="C627" s="23" t="s">
        <v>1066</v>
      </c>
      <c r="D627" s="23" t="s">
        <v>384</v>
      </c>
      <c r="E627" s="23" t="s">
        <v>384</v>
      </c>
      <c r="F627" s="23" t="s">
        <v>391</v>
      </c>
      <c r="G627" s="23" t="s">
        <v>392</v>
      </c>
      <c r="H627" s="23" t="s">
        <v>133</v>
      </c>
      <c r="I627" s="13">
        <v>110000</v>
      </c>
      <c r="J627" s="13">
        <v>110000</v>
      </c>
      <c r="K627" s="13">
        <v>38000</v>
      </c>
      <c r="L627" s="24">
        <v>10.170999999999999</v>
      </c>
      <c r="M627" s="37">
        <f t="shared" si="56"/>
        <v>11</v>
      </c>
      <c r="N627" s="24">
        <v>0.32900000000000001</v>
      </c>
      <c r="O627" s="13">
        <v>2</v>
      </c>
      <c r="P627" s="36">
        <f t="shared" si="57"/>
        <v>0.32900000000000001</v>
      </c>
      <c r="Q627" s="38">
        <f t="shared" si="58"/>
        <v>4.2</v>
      </c>
      <c r="R627" s="37">
        <f t="shared" si="59"/>
        <v>4.2</v>
      </c>
      <c r="S627" s="39">
        <f>IF(AND(I627=38000,R627&lt;=4.5,M627&gt;8),'[1]Pricing Schedule'!$F$8+('[1]Pricing Schedule'!$F$9*M627),
IF(AND(I627=38000,R627&lt;=4.5,M627&lt;=8),'[1]Pricing Schedule'!$F$34+('[1]Pricing Schedule'!$F$36*M627),
IF(AND(I627=38000,R627&gt;4.5,R627&lt;=9,M627&gt;8),'[1]Pricing Schedule'!$F$17+('[1]Pricing Schedule'!$F$18*M627),
IF(AND(I627=38000,R627&gt;4.5,R627&lt;=9,M627&lt;=8),'[1]Pricing Schedule'!$F$34+('[1]Pricing Schedule'!$F$36*M627),
IF(AND(I627=38000,R627&gt;9,R627&lt;=12.8,M627&gt;8),'[1]Pricing Schedule'!$F$26+('[1]Pricing Schedule'!$F$27*M627),
IF(AND(I627=38000,R627&gt;9,R627&lt;=12.8,M627&lt;=8),'[1]Pricing Schedule'!$F$34+('[1]Pricing Schedule'!$F$36*M627),
IF(AND(I627=38000,R627&gt;12.8,R627&lt;=22.8),'[1]Pricing Schedule'!$F$34+('[1]Pricing Schedule'!$F$36*M627),
IF(AND(I627=38000,R627&gt;22.8,R627&lt;=30.2),'[1]Pricing Schedule'!$F$43+('[1]Pricing Schedule'!$F$45*M627),
IF(AND(I627=38000,R627&gt;30.2,R627&lt;=45.9),'[1]Pricing Schedule'!$F$52+('[1]Pricing Schedule'!$F$54*M627),
IF(AND(I627=38000,R627&gt;45.9,R627&lt;=123.4),'[1]Pricing Schedule'!$F$96+('[1]Pricing Schedule'!$F$97*M627),
IF(AND(I627=38000,R627&gt;123.4,R627&lt;=168.2,M627&lt;=10),'[1]Pricing Schedule'!$F$103+('[1]Pricing Schedule'!$F$105*M627),
IF(AND(I627=38000,R627&gt;123.4,R627&lt;=168.2,M627&gt;10),'[1]Pricing Schedule'!$F$111+('[1]Pricing Schedule'!$F$113*M627),
IF(AND(I627=38000,R627&gt;157.4,R627&lt;=336.4,M627&lt;=10),('[1]Pricing Schedule'!$F$103+('[1]Pricing Schedule'!$F$105*M627))*2,
IF(AND(I627=38000,R627&gt;157.4,R627&lt;=336.4,M627&gt;10),('[1]Pricing Schedule'!$F$111+('[1]Pricing Schedule'!$F$113*M627))*2,
IF(AND(I627=38000,R627&gt;314.8,R627&lt;=504.6,M627&lt;=10),('[1]Pricing Schedule'!$F$103+('[1]Pricing Schedule'!$F$105*M627))*3,
IF(AND(I627=38000,R627&gt;314.8,R627&lt;=504.6,M627&gt;10),('[1]Pricing Schedule'!$F$111+('[1]Pricing Schedule'!$F$113*M627))*3,
IF(AND(I627=38000,R627&gt;472.2,R627&lt;=672.8,M627&lt;=10),('[1]Pricing Schedule'!$F$103+('[1]Pricing Schedule'!$F$105*M627))*4,
IF(AND(I627=38000,R627&gt;472.2,R627&lt;=672.8,M627&gt;10),('[1]Pricing Schedule'!$F$111+('[1]Pricing Schedule'!$F$113*M627))*4,
IF(AND(I627=110000,R627&lt;=12.8,M627&gt;2),'[1]Pricing Schedule'!$F$62+('[1]Pricing Schedule'!$F$63*M627),
IF(AND(I627=110000,R627&lt;=12.8,M627&lt;=2),'[1]Pricing Schedule'!$F$96+('[1]Pricing Schedule'!$F$97*M627),
IF(AND(I627=110000,R627&gt;12.8,R627&lt;=22.8,M627&gt;3),'[1]Pricing Schedule'!$F$71+('[1]Pricing Schedule'!$F$72*M627),
IF(AND(I627=110000,R627&gt;12.8,R627&lt;=22.8,M627&lt;=3),'[1]Pricing Schedule'!$F$96+('[1]Pricing Schedule'!$F$97*M627),
IF(AND(I627=110000,R627&gt;22.8,R627&lt;=30.2),'[1]Pricing Schedule'!$F$80+('[1]Pricing Schedule'!$F$81*M627),
IF(AND(I627=110000,R627&gt;30.2,R627&lt;=45.9),'[1]Pricing Schedule'!$F$89+('[1]Pricing Schedule'!$F$90*M627),
IF(AND(I627=110000,R627&gt;45.9,R627&lt;=123.4),'[1]Pricing Schedule'!$F$96+('[1]Pricing Schedule'!$F$97*M627),
IF(AND(I627=110000,R627&gt;123.4,R627&lt;=168.2,M627&lt;=10),'[1]Pricing Schedule'!$F$103+('[1]Pricing Schedule'!$F$105*M627),
IF(AND(I627=110000,R627&gt;123.4,R627&lt;=168.2,M627&gt;10),'[1]Pricing Schedule'!$F$111+('[1]Pricing Schedule'!$F$113*M627),
IF(AND(I627=110000,R627&gt;168.2,R627&lt;=336.4,M627&lt;=10),('[1]Pricing Schedule'!$F$103+('[1]Pricing Schedule'!$F$105*M627))*2,
IF(AND(I627=110000,R627&gt;168.2,R627&lt;=336.4,M627&gt;10),('[1]Pricing Schedule'!$F$111+('[1]Pricing Schedule'!$F$113*M627))*2,
IF(AND(I627=110000,R627&gt;336.4,R627&lt;=504.6,M627&lt;=10),('[1]Pricing Schedule'!$F$103+('[1]Pricing Schedule'!$F$105*M627))*3,
IF(AND(I627=110000,R627&gt;336.4,R627&lt;=504.6,M627&gt;10),('[1]Pricing Schedule'!$F$111+('[1]Pricing Schedule'!$F$113*M627))*3,
IF(AND(I627=110000,R627&gt;504.6,R627&lt;=672.8,M627&lt;=10),('[1]Pricing Schedule'!$F$103+('[1]Pricing Schedule'!$F$105*M627))*4,
IF(AND(I627=110000,R627&gt;504.6,R627&lt;=672.8,M627&gt;10),('[1]Pricing Schedule'!$F$111+('[1]Pricing Schedule'!$F$113*M627))*4,
IF(AND(I627=110000,R627&gt;672.8,R627&lt;=841,M627&lt;=10),('[1]Pricing Schedule'!$F$103+('[1]Pricing Schedule'!$F$105*M627))*5,
IF(AND(I627=110000,R627&gt;672.8,R627&lt;=841,M627&gt;10),('[1]Pricing Schedule'!$F$111+('[1]Pricing Schedule'!$F$113*M627))*5,
IF(AND(I627=110000,R627&gt;672.8,R627&lt;=841,M627&lt;=10),('[1]Pricing Schedule'!$F$103+('[1]Pricing Schedule'!$F$105*M627))*5,
IF(AND(I627=110000,R627&gt;672.8,R627&lt;=841,M627&gt;10),('[1]Pricing Schedule'!$F$111+('[1]Pricing Schedule'!$F$113*M627))*5,
IF(AND(I627=110000,R627&gt;1345.6,R627&lt;=1513.8,M627&lt;=10),('[1]Pricing Schedule'!$F$103+('[1]Pricing Schedule'!$F$105*M627))*9,
IF(AND(I627=110000,R627&gt;1345.6,R627&lt;=1513.8,M627&gt;10),('[1]Pricing Schedule'!$F$111+('[1]Pricing Schedule'!$F$113*M627))*9,
9999999999)))))))))))))))))))))))))))))))))))))))</f>
        <v>1996170</v>
      </c>
      <c r="T627" s="21">
        <f>IF(AND(I627=38000,R627&lt;=4.5,M627&gt;8),'[1]Pricing Schedule'!$J$9,
IF(AND(I627=38000,R627&lt;=4.5,M627&lt;=8),'[1]Pricing Schedule'!$J$36,
IF(AND(I627=38000,R627&gt;4.5,R627&lt;=9,M627&gt;8),'[1]Pricing Schedule'!$J$18,
IF(AND(I627=38000,R627&gt;4.5,R627&lt;=9,M627&lt;=8),'[1]Pricing Schedule'!$J$36,
IF(AND(I627=38000,R627&gt;9,R627&lt;=12.8,M627&gt;8),'[1]Pricing Schedule'!$J$27,
IF(AND(I627=38000,R627&gt;9,R627&lt;=12.8,M627&lt;=8),'[1]Pricing Schedule'!$J$36,
IF(AND(I627=38000,R627&gt;12.8,R627&lt;=22.8),'[1]Pricing Schedule'!$J$36,
IF(AND(I627=38000,R627&gt;22.8,R627&lt;=30.2),'[1]Pricing Schedule'!$J$45,
IF(AND(I627=38000,R627&gt;30.2,R627&lt;=45.9),'[1]Pricing Schedule'!$J$54,
IF(AND(I627=38000,R627&gt;45.9,R627&lt;=123.4),'[1]Pricing Schedule'!$J$97,
IF(AND(I627=38000,R627&gt;123.4,R627&lt;=168.2,M627&lt;=10),'[1]Pricing Schedule'!$J$105,
IF(AND(I627=38000,R627&gt;123.4,R627&lt;=168.2,M627&gt;10),'[1]Pricing Schedule'!$J$113,
IF(AND(I627=38000,R627&gt;168.2,R627&lt;=336.4,M627&lt;=10),('[1]Pricing Schedule'!$J$105),
IF(AND(I627=38000,R627&gt;168.2,R627&lt;=336.4,M627&gt;10),('[1]Pricing Schedule'!$J$113),
IF(AND(I627=38000,R627&gt;336.4,R627&lt;=504.6,M627&lt;=10),('[1]Pricing Schedule'!$J$105),
IF(AND(I627=38000,R627&gt;336.4,R627&lt;=504.6,M627&gt;10),('[1]Pricing Schedule'!$J$113),
IF(AND(I627=38000,R627&gt;504.6,R627&lt;=672.8,M627&lt;=10),('[1]Pricing Schedule'!$J$105),
IF(AND(I627=38000,R627&gt;504.6,R627&lt;=672.8,M627&gt;10),('[1]Pricing Schedule'!$J$113),
IF(AND(I627=110000,R627&lt;=12.8,M627&gt;2),'[1]Pricing Schedule'!$J$63,
IF(AND(I627=110000,R627&lt;=12.8,M627&lt;=2),'[1]Pricing Schedule'!$J$97,
IF(AND(I627=110000,R627&gt;12.8,R627&lt;=22.8,M627&gt;3),'[1]Pricing Schedule'!$J$72,
IF(AND(I627=110000,R627&gt;12.8,R627&lt;=22.8,M627&lt;=3),'[1]Pricing Schedule'!$J$97,
IF(AND(I627=110000,R627&gt;22.8,R627&lt;=30.2),'[1]Pricing Schedule'!$J$81,
IF(AND(I627=110000,R627&gt;30.2,R627&lt;=45.9),'[1]Pricing Schedule'!$J$90,
IF(AND(I627=110000,R627&gt;45.9,R627&lt;=123.4),'[1]Pricing Schedule'!$J$97,
IF(AND(I627=110000,R627&gt;123.4,R627&lt;=168.2,M627&lt;=10),'[1]Pricing Schedule'!$J$105,
IF(AND(I627=110000,R627&gt;123.4,R627&lt;=168.2,M627&gt;10),'[1]Pricing Schedule'!$J$113,
IF(AND(I627=110000,R627&gt;168.2,R627&lt;=336.2,M627&lt;=10),('[1]Pricing Schedule'!$J$105),
IF(AND(I627=110000,R627&gt;168.2,R627&lt;=336.2,M627&gt;10),('[1]Pricing Schedule'!$J$113),
IF(AND(I627=110000,R627&gt;336.4,R627&lt;=504.6,M627&lt;=10),('[1]Pricing Schedule'!$J$105),
IF(AND(I627=110000,R627&gt;336.4,R627&lt;=504.6,M627&gt;10),('[1]Pricing Schedule'!$J$113),
IF(AND(I627=110000,R627&gt;504.6,R627&lt;=672.8,M627&lt;=10),('[1]Pricing Schedule'!$J$105),
IF(AND(I627=110000,R627&gt;504.6,R627&lt;=672.8,M627&gt;10),('[1]Pricing Schedule'!$J$113),
IF(AND(I627=110000,R627&gt;672.8,R627&lt;=841,M627&lt;=10),('[1]Pricing Schedule'!$J$105),
IF(AND(I627=110000,R627&gt;672.8,R627&lt;=841,M627&gt;10),('[1]Pricing Schedule'!$J$113),
IF(AND(I627=110000,R627&gt;1682,R627&lt;=1850.2,M627&lt;=10),('[1]Pricing Schedule'!$J$105),
IF(AND(I627=110000,R627&gt;1682,R627&lt;=1850.2,M627&gt;10),('[1]Pricing Schedule'!$J$113),
IF(AND(I627=110000,R627&gt;2018.4,R627&lt;=2186.6,M627&lt;=10),('[1]Pricing Schedule'!$J$105),
IF(AND(I627=110000,R627&gt;2018.4,R627&lt;=2186.6,M627&gt;10),('[1]Pricing Schedule'!$J$113),999999999)))))))))))))))))))))))))))))))))))))))</f>
        <v>7</v>
      </c>
      <c r="U627" s="40">
        <f t="shared" si="60"/>
        <v>475278.57142857142</v>
      </c>
      <c r="V627" s="41">
        <f t="shared" si="61"/>
        <v>2.1040292159485414</v>
      </c>
      <c r="Y627" s="23">
        <v>459</v>
      </c>
      <c r="Z627" s="23">
        <v>205</v>
      </c>
      <c r="AR627" s="35"/>
    </row>
    <row r="628" spans="1:44">
      <c r="A628" s="23">
        <v>628</v>
      </c>
      <c r="B628" s="23">
        <v>628</v>
      </c>
      <c r="C628" s="23" t="s">
        <v>1067</v>
      </c>
      <c r="D628" s="23" t="s">
        <v>149</v>
      </c>
      <c r="E628" s="23" t="s">
        <v>149</v>
      </c>
      <c r="F628" s="23" t="s">
        <v>710</v>
      </c>
      <c r="G628" s="23" t="s">
        <v>711</v>
      </c>
      <c r="H628" s="23" t="s">
        <v>113</v>
      </c>
      <c r="I628" s="13">
        <v>38000</v>
      </c>
      <c r="J628" s="13">
        <v>20000</v>
      </c>
      <c r="K628" s="13">
        <v>38000</v>
      </c>
      <c r="L628" s="24">
        <v>4.5940000000000003</v>
      </c>
      <c r="M628" s="37">
        <f t="shared" si="56"/>
        <v>5</v>
      </c>
      <c r="N628" s="24">
        <v>0.316</v>
      </c>
      <c r="O628" s="13">
        <v>2</v>
      </c>
      <c r="P628" s="36">
        <f t="shared" si="57"/>
        <v>0.316</v>
      </c>
      <c r="Q628" s="38">
        <f t="shared" si="58"/>
        <v>4.2</v>
      </c>
      <c r="R628" s="37">
        <f t="shared" si="59"/>
        <v>4.2</v>
      </c>
      <c r="S628" s="39">
        <f>IF(AND(I628=38000,R628&lt;=4.5,M628&gt;8),'[1]Pricing Schedule'!$F$8+('[1]Pricing Schedule'!$F$9*M628),
IF(AND(I628=38000,R628&lt;=4.5,M628&lt;=8),'[1]Pricing Schedule'!$F$34+('[1]Pricing Schedule'!$F$36*M628),
IF(AND(I628=38000,R628&gt;4.5,R628&lt;=9,M628&gt;8),'[1]Pricing Schedule'!$F$17+('[1]Pricing Schedule'!$F$18*M628),
IF(AND(I628=38000,R628&gt;4.5,R628&lt;=9,M628&lt;=8),'[1]Pricing Schedule'!$F$34+('[1]Pricing Schedule'!$F$36*M628),
IF(AND(I628=38000,R628&gt;9,R628&lt;=12.8,M628&gt;8),'[1]Pricing Schedule'!$F$26+('[1]Pricing Schedule'!$F$27*M628),
IF(AND(I628=38000,R628&gt;9,R628&lt;=12.8,M628&lt;=8),'[1]Pricing Schedule'!$F$34+('[1]Pricing Schedule'!$F$36*M628),
IF(AND(I628=38000,R628&gt;12.8,R628&lt;=22.8),'[1]Pricing Schedule'!$F$34+('[1]Pricing Schedule'!$F$36*M628),
IF(AND(I628=38000,R628&gt;22.8,R628&lt;=30.2),'[1]Pricing Schedule'!$F$43+('[1]Pricing Schedule'!$F$45*M628),
IF(AND(I628=38000,R628&gt;30.2,R628&lt;=45.9),'[1]Pricing Schedule'!$F$52+('[1]Pricing Schedule'!$F$54*M628),
IF(AND(I628=38000,R628&gt;45.9,R628&lt;=123.4),'[1]Pricing Schedule'!$F$96+('[1]Pricing Schedule'!$F$97*M628),
IF(AND(I628=38000,R628&gt;123.4,R628&lt;=168.2,M628&lt;=10),'[1]Pricing Schedule'!$F$103+('[1]Pricing Schedule'!$F$105*M628),
IF(AND(I628=38000,R628&gt;123.4,R628&lt;=168.2,M628&gt;10),'[1]Pricing Schedule'!$F$111+('[1]Pricing Schedule'!$F$113*M628),
IF(AND(I628=38000,R628&gt;157.4,R628&lt;=336.4,M628&lt;=10),('[1]Pricing Schedule'!$F$103+('[1]Pricing Schedule'!$F$105*M628))*2,
IF(AND(I628=38000,R628&gt;157.4,R628&lt;=336.4,M628&gt;10),('[1]Pricing Schedule'!$F$111+('[1]Pricing Schedule'!$F$113*M628))*2,
IF(AND(I628=38000,R628&gt;314.8,R628&lt;=504.6,M628&lt;=10),('[1]Pricing Schedule'!$F$103+('[1]Pricing Schedule'!$F$105*M628))*3,
IF(AND(I628=38000,R628&gt;314.8,R628&lt;=504.6,M628&gt;10),('[1]Pricing Schedule'!$F$111+('[1]Pricing Schedule'!$F$113*M628))*3,
IF(AND(I628=38000,R628&gt;472.2,R628&lt;=672.8,M628&lt;=10),('[1]Pricing Schedule'!$F$103+('[1]Pricing Schedule'!$F$105*M628))*4,
IF(AND(I628=38000,R628&gt;472.2,R628&lt;=672.8,M628&gt;10),('[1]Pricing Schedule'!$F$111+('[1]Pricing Schedule'!$F$113*M628))*4,
IF(AND(I628=110000,R628&lt;=12.8,M628&gt;2),'[1]Pricing Schedule'!$F$62+('[1]Pricing Schedule'!$F$63*M628),
IF(AND(I628=110000,R628&lt;=12.8,M628&lt;=2),'[1]Pricing Schedule'!$F$96+('[1]Pricing Schedule'!$F$97*M628),
IF(AND(I628=110000,R628&gt;12.8,R628&lt;=22.8,M628&gt;3),'[1]Pricing Schedule'!$F$71+('[1]Pricing Schedule'!$F$72*M628),
IF(AND(I628=110000,R628&gt;12.8,R628&lt;=22.8,M628&lt;=3),'[1]Pricing Schedule'!$F$96+('[1]Pricing Schedule'!$F$97*M628),
IF(AND(I628=110000,R628&gt;22.8,R628&lt;=30.2),'[1]Pricing Schedule'!$F$80+('[1]Pricing Schedule'!$F$81*M628),
IF(AND(I628=110000,R628&gt;30.2,R628&lt;=45.9),'[1]Pricing Schedule'!$F$89+('[1]Pricing Schedule'!$F$90*M628),
IF(AND(I628=110000,R628&gt;45.9,R628&lt;=123.4),'[1]Pricing Schedule'!$F$96+('[1]Pricing Schedule'!$F$97*M628),
IF(AND(I628=110000,R628&gt;123.4,R628&lt;=168.2,M628&lt;=10),'[1]Pricing Schedule'!$F$103+('[1]Pricing Schedule'!$F$105*M628),
IF(AND(I628=110000,R628&gt;123.4,R628&lt;=168.2,M628&gt;10),'[1]Pricing Schedule'!$F$111+('[1]Pricing Schedule'!$F$113*M628),
IF(AND(I628=110000,R628&gt;168.2,R628&lt;=336.4,M628&lt;=10),('[1]Pricing Schedule'!$F$103+('[1]Pricing Schedule'!$F$105*M628))*2,
IF(AND(I628=110000,R628&gt;168.2,R628&lt;=336.4,M628&gt;10),('[1]Pricing Schedule'!$F$111+('[1]Pricing Schedule'!$F$113*M628))*2,
IF(AND(I628=110000,R628&gt;336.4,R628&lt;=504.6,M628&lt;=10),('[1]Pricing Schedule'!$F$103+('[1]Pricing Schedule'!$F$105*M628))*3,
IF(AND(I628=110000,R628&gt;336.4,R628&lt;=504.6,M628&gt;10),('[1]Pricing Schedule'!$F$111+('[1]Pricing Schedule'!$F$113*M628))*3,
IF(AND(I628=110000,R628&gt;504.6,R628&lt;=672.8,M628&lt;=10),('[1]Pricing Schedule'!$F$103+('[1]Pricing Schedule'!$F$105*M628))*4,
IF(AND(I628=110000,R628&gt;504.6,R628&lt;=672.8,M628&gt;10),('[1]Pricing Schedule'!$F$111+('[1]Pricing Schedule'!$F$113*M628))*4,
IF(AND(I628=110000,R628&gt;672.8,R628&lt;=841,M628&lt;=10),('[1]Pricing Schedule'!$F$103+('[1]Pricing Schedule'!$F$105*M628))*5,
IF(AND(I628=110000,R628&gt;672.8,R628&lt;=841,M628&gt;10),('[1]Pricing Schedule'!$F$111+('[1]Pricing Schedule'!$F$113*M628))*5,
IF(AND(I628=110000,R628&gt;672.8,R628&lt;=841,M628&lt;=10),('[1]Pricing Schedule'!$F$103+('[1]Pricing Schedule'!$F$105*M628))*5,
IF(AND(I628=110000,R628&gt;672.8,R628&lt;=841,M628&gt;10),('[1]Pricing Schedule'!$F$111+('[1]Pricing Schedule'!$F$113*M628))*5,
IF(AND(I628=110000,R628&gt;1345.6,R628&lt;=1513.8,M628&lt;=10),('[1]Pricing Schedule'!$F$103+('[1]Pricing Schedule'!$F$105*M628))*9,
IF(AND(I628=110000,R628&gt;1345.6,R628&lt;=1513.8,M628&gt;10),('[1]Pricing Schedule'!$F$111+('[1]Pricing Schedule'!$F$113*M628))*9,
9999999999)))))))))))))))))))))))))))))))))))))))</f>
        <v>699140</v>
      </c>
      <c r="T628" s="21">
        <f>IF(AND(I628=38000,R628&lt;=4.5,M628&gt;8),'[1]Pricing Schedule'!$J$9,
IF(AND(I628=38000,R628&lt;=4.5,M628&lt;=8),'[1]Pricing Schedule'!$J$36,
IF(AND(I628=38000,R628&gt;4.5,R628&lt;=9,M628&gt;8),'[1]Pricing Schedule'!$J$18,
IF(AND(I628=38000,R628&gt;4.5,R628&lt;=9,M628&lt;=8),'[1]Pricing Schedule'!$J$36,
IF(AND(I628=38000,R628&gt;9,R628&lt;=12.8,M628&gt;8),'[1]Pricing Schedule'!$J$27,
IF(AND(I628=38000,R628&gt;9,R628&lt;=12.8,M628&lt;=8),'[1]Pricing Schedule'!$J$36,
IF(AND(I628=38000,R628&gt;12.8,R628&lt;=22.8),'[1]Pricing Schedule'!$J$36,
IF(AND(I628=38000,R628&gt;22.8,R628&lt;=30.2),'[1]Pricing Schedule'!$J$45,
IF(AND(I628=38000,R628&gt;30.2,R628&lt;=45.9),'[1]Pricing Schedule'!$J$54,
IF(AND(I628=38000,R628&gt;45.9,R628&lt;=123.4),'[1]Pricing Schedule'!$J$97,
IF(AND(I628=38000,R628&gt;123.4,R628&lt;=168.2,M628&lt;=10),'[1]Pricing Schedule'!$J$105,
IF(AND(I628=38000,R628&gt;123.4,R628&lt;=168.2,M628&gt;10),'[1]Pricing Schedule'!$J$113,
IF(AND(I628=38000,R628&gt;168.2,R628&lt;=336.4,M628&lt;=10),('[1]Pricing Schedule'!$J$105),
IF(AND(I628=38000,R628&gt;168.2,R628&lt;=336.4,M628&gt;10),('[1]Pricing Schedule'!$J$113),
IF(AND(I628=38000,R628&gt;336.4,R628&lt;=504.6,M628&lt;=10),('[1]Pricing Schedule'!$J$105),
IF(AND(I628=38000,R628&gt;336.4,R628&lt;=504.6,M628&gt;10),('[1]Pricing Schedule'!$J$113),
IF(AND(I628=38000,R628&gt;504.6,R628&lt;=672.8,M628&lt;=10),('[1]Pricing Schedule'!$J$105),
IF(AND(I628=38000,R628&gt;504.6,R628&lt;=672.8,M628&gt;10),('[1]Pricing Schedule'!$J$113),
IF(AND(I628=110000,R628&lt;=12.8,M628&gt;2),'[1]Pricing Schedule'!$J$63,
IF(AND(I628=110000,R628&lt;=12.8,M628&lt;=2),'[1]Pricing Schedule'!$J$97,
IF(AND(I628=110000,R628&gt;12.8,R628&lt;=22.8,M628&gt;3),'[1]Pricing Schedule'!$J$72,
IF(AND(I628=110000,R628&gt;12.8,R628&lt;=22.8,M628&lt;=3),'[1]Pricing Schedule'!$J$97,
IF(AND(I628=110000,R628&gt;22.8,R628&lt;=30.2),'[1]Pricing Schedule'!$J$81,
IF(AND(I628=110000,R628&gt;30.2,R628&lt;=45.9),'[1]Pricing Schedule'!$J$90,
IF(AND(I628=110000,R628&gt;45.9,R628&lt;=123.4),'[1]Pricing Schedule'!$J$97,
IF(AND(I628=110000,R628&gt;123.4,R628&lt;=168.2,M628&lt;=10),'[1]Pricing Schedule'!$J$105,
IF(AND(I628=110000,R628&gt;123.4,R628&lt;=168.2,M628&gt;10),'[1]Pricing Schedule'!$J$113,
IF(AND(I628=110000,R628&gt;168.2,R628&lt;=336.2,M628&lt;=10),('[1]Pricing Schedule'!$J$105),
IF(AND(I628=110000,R628&gt;168.2,R628&lt;=336.2,M628&gt;10),('[1]Pricing Schedule'!$J$113),
IF(AND(I628=110000,R628&gt;336.4,R628&lt;=504.6,M628&lt;=10),('[1]Pricing Schedule'!$J$105),
IF(AND(I628=110000,R628&gt;336.4,R628&lt;=504.6,M628&gt;10),('[1]Pricing Schedule'!$J$113),
IF(AND(I628=110000,R628&gt;504.6,R628&lt;=672.8,M628&lt;=10),('[1]Pricing Schedule'!$J$105),
IF(AND(I628=110000,R628&gt;504.6,R628&lt;=672.8,M628&gt;10),('[1]Pricing Schedule'!$J$113),
IF(AND(I628=110000,R628&gt;672.8,R628&lt;=841,M628&lt;=10),('[1]Pricing Schedule'!$J$105),
IF(AND(I628=110000,R628&gt;672.8,R628&lt;=841,M628&gt;10),('[1]Pricing Schedule'!$J$113),
IF(AND(I628=110000,R628&gt;1682,R628&lt;=1850.2,M628&lt;=10),('[1]Pricing Schedule'!$J$105),
IF(AND(I628=110000,R628&gt;1682,R628&lt;=1850.2,M628&gt;10),('[1]Pricing Schedule'!$J$113),
IF(AND(I628=110000,R628&gt;2018.4,R628&lt;=2186.6,M628&lt;=10),('[1]Pricing Schedule'!$J$105),
IF(AND(I628=110000,R628&gt;2018.4,R628&lt;=2186.6,M628&gt;10),('[1]Pricing Schedule'!$J$113),999999999)))))))))))))))))))))))))))))))))))))))</f>
        <v>4</v>
      </c>
      <c r="U628" s="40">
        <f t="shared" si="60"/>
        <v>166461.90476190476</v>
      </c>
      <c r="V628" s="41">
        <f t="shared" si="61"/>
        <v>6.0073804960379897</v>
      </c>
      <c r="Y628" s="23">
        <v>62</v>
      </c>
      <c r="Z628" s="23">
        <v>695</v>
      </c>
      <c r="AR628" s="35"/>
    </row>
    <row r="629" spans="1:44">
      <c r="A629" s="23">
        <v>629</v>
      </c>
      <c r="B629" s="23">
        <v>629</v>
      </c>
      <c r="C629" s="23" t="s">
        <v>1068</v>
      </c>
      <c r="D629" s="23" t="s">
        <v>149</v>
      </c>
      <c r="E629" s="23" t="s">
        <v>149</v>
      </c>
      <c r="F629" s="23" t="s">
        <v>710</v>
      </c>
      <c r="G629" s="23" t="s">
        <v>711</v>
      </c>
      <c r="H629" s="23" t="s">
        <v>113</v>
      </c>
      <c r="I629" s="13">
        <v>38000</v>
      </c>
      <c r="J629" s="13">
        <v>20000</v>
      </c>
      <c r="K629" s="13">
        <v>38000</v>
      </c>
      <c r="L629" s="24">
        <v>5.101</v>
      </c>
      <c r="M629" s="37">
        <f t="shared" si="56"/>
        <v>6</v>
      </c>
      <c r="N629" s="24">
        <v>0.189</v>
      </c>
      <c r="O629" s="13">
        <v>2</v>
      </c>
      <c r="P629" s="36">
        <f t="shared" si="57"/>
        <v>0.189</v>
      </c>
      <c r="Q629" s="38">
        <f t="shared" si="58"/>
        <v>4.2</v>
      </c>
      <c r="R629" s="37">
        <f t="shared" si="59"/>
        <v>4.2</v>
      </c>
      <c r="S629" s="39">
        <f>IF(AND(I629=38000,R629&lt;=4.5,M629&gt;8),'[1]Pricing Schedule'!$F$8+('[1]Pricing Schedule'!$F$9*M629),
IF(AND(I629=38000,R629&lt;=4.5,M629&lt;=8),'[1]Pricing Schedule'!$F$34+('[1]Pricing Schedule'!$F$36*M629),
IF(AND(I629=38000,R629&gt;4.5,R629&lt;=9,M629&gt;8),'[1]Pricing Schedule'!$F$17+('[1]Pricing Schedule'!$F$18*M629),
IF(AND(I629=38000,R629&gt;4.5,R629&lt;=9,M629&lt;=8),'[1]Pricing Schedule'!$F$34+('[1]Pricing Schedule'!$F$36*M629),
IF(AND(I629=38000,R629&gt;9,R629&lt;=12.8,M629&gt;8),'[1]Pricing Schedule'!$F$26+('[1]Pricing Schedule'!$F$27*M629),
IF(AND(I629=38000,R629&gt;9,R629&lt;=12.8,M629&lt;=8),'[1]Pricing Schedule'!$F$34+('[1]Pricing Schedule'!$F$36*M629),
IF(AND(I629=38000,R629&gt;12.8,R629&lt;=22.8),'[1]Pricing Schedule'!$F$34+('[1]Pricing Schedule'!$F$36*M629),
IF(AND(I629=38000,R629&gt;22.8,R629&lt;=30.2),'[1]Pricing Schedule'!$F$43+('[1]Pricing Schedule'!$F$45*M629),
IF(AND(I629=38000,R629&gt;30.2,R629&lt;=45.9),'[1]Pricing Schedule'!$F$52+('[1]Pricing Schedule'!$F$54*M629),
IF(AND(I629=38000,R629&gt;45.9,R629&lt;=123.4),'[1]Pricing Schedule'!$F$96+('[1]Pricing Schedule'!$F$97*M629),
IF(AND(I629=38000,R629&gt;123.4,R629&lt;=168.2,M629&lt;=10),'[1]Pricing Schedule'!$F$103+('[1]Pricing Schedule'!$F$105*M629),
IF(AND(I629=38000,R629&gt;123.4,R629&lt;=168.2,M629&gt;10),'[1]Pricing Schedule'!$F$111+('[1]Pricing Schedule'!$F$113*M629),
IF(AND(I629=38000,R629&gt;157.4,R629&lt;=336.4,M629&lt;=10),('[1]Pricing Schedule'!$F$103+('[1]Pricing Schedule'!$F$105*M629))*2,
IF(AND(I629=38000,R629&gt;157.4,R629&lt;=336.4,M629&gt;10),('[1]Pricing Schedule'!$F$111+('[1]Pricing Schedule'!$F$113*M629))*2,
IF(AND(I629=38000,R629&gt;314.8,R629&lt;=504.6,M629&lt;=10),('[1]Pricing Schedule'!$F$103+('[1]Pricing Schedule'!$F$105*M629))*3,
IF(AND(I629=38000,R629&gt;314.8,R629&lt;=504.6,M629&gt;10),('[1]Pricing Schedule'!$F$111+('[1]Pricing Schedule'!$F$113*M629))*3,
IF(AND(I629=38000,R629&gt;472.2,R629&lt;=672.8,M629&lt;=10),('[1]Pricing Schedule'!$F$103+('[1]Pricing Schedule'!$F$105*M629))*4,
IF(AND(I629=38000,R629&gt;472.2,R629&lt;=672.8,M629&gt;10),('[1]Pricing Schedule'!$F$111+('[1]Pricing Schedule'!$F$113*M629))*4,
IF(AND(I629=110000,R629&lt;=12.8,M629&gt;2),'[1]Pricing Schedule'!$F$62+('[1]Pricing Schedule'!$F$63*M629),
IF(AND(I629=110000,R629&lt;=12.8,M629&lt;=2),'[1]Pricing Schedule'!$F$96+('[1]Pricing Schedule'!$F$97*M629),
IF(AND(I629=110000,R629&gt;12.8,R629&lt;=22.8,M629&gt;3),'[1]Pricing Schedule'!$F$71+('[1]Pricing Schedule'!$F$72*M629),
IF(AND(I629=110000,R629&gt;12.8,R629&lt;=22.8,M629&lt;=3),'[1]Pricing Schedule'!$F$96+('[1]Pricing Schedule'!$F$97*M629),
IF(AND(I629=110000,R629&gt;22.8,R629&lt;=30.2),'[1]Pricing Schedule'!$F$80+('[1]Pricing Schedule'!$F$81*M629),
IF(AND(I629=110000,R629&gt;30.2,R629&lt;=45.9),'[1]Pricing Schedule'!$F$89+('[1]Pricing Schedule'!$F$90*M629),
IF(AND(I629=110000,R629&gt;45.9,R629&lt;=123.4),'[1]Pricing Schedule'!$F$96+('[1]Pricing Schedule'!$F$97*M629),
IF(AND(I629=110000,R629&gt;123.4,R629&lt;=168.2,M629&lt;=10),'[1]Pricing Schedule'!$F$103+('[1]Pricing Schedule'!$F$105*M629),
IF(AND(I629=110000,R629&gt;123.4,R629&lt;=168.2,M629&gt;10),'[1]Pricing Schedule'!$F$111+('[1]Pricing Schedule'!$F$113*M629),
IF(AND(I629=110000,R629&gt;168.2,R629&lt;=336.4,M629&lt;=10),('[1]Pricing Schedule'!$F$103+('[1]Pricing Schedule'!$F$105*M629))*2,
IF(AND(I629=110000,R629&gt;168.2,R629&lt;=336.4,M629&gt;10),('[1]Pricing Schedule'!$F$111+('[1]Pricing Schedule'!$F$113*M629))*2,
IF(AND(I629=110000,R629&gt;336.4,R629&lt;=504.6,M629&lt;=10),('[1]Pricing Schedule'!$F$103+('[1]Pricing Schedule'!$F$105*M629))*3,
IF(AND(I629=110000,R629&gt;336.4,R629&lt;=504.6,M629&gt;10),('[1]Pricing Schedule'!$F$111+('[1]Pricing Schedule'!$F$113*M629))*3,
IF(AND(I629=110000,R629&gt;504.6,R629&lt;=672.8,M629&lt;=10),('[1]Pricing Schedule'!$F$103+('[1]Pricing Schedule'!$F$105*M629))*4,
IF(AND(I629=110000,R629&gt;504.6,R629&lt;=672.8,M629&gt;10),('[1]Pricing Schedule'!$F$111+('[1]Pricing Schedule'!$F$113*M629))*4,
IF(AND(I629=110000,R629&gt;672.8,R629&lt;=841,M629&lt;=10),('[1]Pricing Schedule'!$F$103+('[1]Pricing Schedule'!$F$105*M629))*5,
IF(AND(I629=110000,R629&gt;672.8,R629&lt;=841,M629&gt;10),('[1]Pricing Schedule'!$F$111+('[1]Pricing Schedule'!$F$113*M629))*5,
IF(AND(I629=110000,R629&gt;672.8,R629&lt;=841,M629&lt;=10),('[1]Pricing Schedule'!$F$103+('[1]Pricing Schedule'!$F$105*M629))*5,
IF(AND(I629=110000,R629&gt;672.8,R629&lt;=841,M629&gt;10),('[1]Pricing Schedule'!$F$111+('[1]Pricing Schedule'!$F$113*M629))*5,
IF(AND(I629=110000,R629&gt;1345.6,R629&lt;=1513.8,M629&lt;=10),('[1]Pricing Schedule'!$F$103+('[1]Pricing Schedule'!$F$105*M629))*9,
IF(AND(I629=110000,R629&gt;1345.6,R629&lt;=1513.8,M629&gt;10),('[1]Pricing Schedule'!$F$111+('[1]Pricing Schedule'!$F$113*M629))*9,
9999999999)))))))))))))))))))))))))))))))))))))))</f>
        <v>769410</v>
      </c>
      <c r="T629" s="21">
        <f>IF(AND(I629=38000,R629&lt;=4.5,M629&gt;8),'[1]Pricing Schedule'!$J$9,
IF(AND(I629=38000,R629&lt;=4.5,M629&lt;=8),'[1]Pricing Schedule'!$J$36,
IF(AND(I629=38000,R629&gt;4.5,R629&lt;=9,M629&gt;8),'[1]Pricing Schedule'!$J$18,
IF(AND(I629=38000,R629&gt;4.5,R629&lt;=9,M629&lt;=8),'[1]Pricing Schedule'!$J$36,
IF(AND(I629=38000,R629&gt;9,R629&lt;=12.8,M629&gt;8),'[1]Pricing Schedule'!$J$27,
IF(AND(I629=38000,R629&gt;9,R629&lt;=12.8,M629&lt;=8),'[1]Pricing Schedule'!$J$36,
IF(AND(I629=38000,R629&gt;12.8,R629&lt;=22.8),'[1]Pricing Schedule'!$J$36,
IF(AND(I629=38000,R629&gt;22.8,R629&lt;=30.2),'[1]Pricing Schedule'!$J$45,
IF(AND(I629=38000,R629&gt;30.2,R629&lt;=45.9),'[1]Pricing Schedule'!$J$54,
IF(AND(I629=38000,R629&gt;45.9,R629&lt;=123.4),'[1]Pricing Schedule'!$J$97,
IF(AND(I629=38000,R629&gt;123.4,R629&lt;=168.2,M629&lt;=10),'[1]Pricing Schedule'!$J$105,
IF(AND(I629=38000,R629&gt;123.4,R629&lt;=168.2,M629&gt;10),'[1]Pricing Schedule'!$J$113,
IF(AND(I629=38000,R629&gt;168.2,R629&lt;=336.4,M629&lt;=10),('[1]Pricing Schedule'!$J$105),
IF(AND(I629=38000,R629&gt;168.2,R629&lt;=336.4,M629&gt;10),('[1]Pricing Schedule'!$J$113),
IF(AND(I629=38000,R629&gt;336.4,R629&lt;=504.6,M629&lt;=10),('[1]Pricing Schedule'!$J$105),
IF(AND(I629=38000,R629&gt;336.4,R629&lt;=504.6,M629&gt;10),('[1]Pricing Schedule'!$J$113),
IF(AND(I629=38000,R629&gt;504.6,R629&lt;=672.8,M629&lt;=10),('[1]Pricing Schedule'!$J$105),
IF(AND(I629=38000,R629&gt;504.6,R629&lt;=672.8,M629&gt;10),('[1]Pricing Schedule'!$J$113),
IF(AND(I629=110000,R629&lt;=12.8,M629&gt;2),'[1]Pricing Schedule'!$J$63,
IF(AND(I629=110000,R629&lt;=12.8,M629&lt;=2),'[1]Pricing Schedule'!$J$97,
IF(AND(I629=110000,R629&gt;12.8,R629&lt;=22.8,M629&gt;3),'[1]Pricing Schedule'!$J$72,
IF(AND(I629=110000,R629&gt;12.8,R629&lt;=22.8,M629&lt;=3),'[1]Pricing Schedule'!$J$97,
IF(AND(I629=110000,R629&gt;22.8,R629&lt;=30.2),'[1]Pricing Schedule'!$J$81,
IF(AND(I629=110000,R629&gt;30.2,R629&lt;=45.9),'[1]Pricing Schedule'!$J$90,
IF(AND(I629=110000,R629&gt;45.9,R629&lt;=123.4),'[1]Pricing Schedule'!$J$97,
IF(AND(I629=110000,R629&gt;123.4,R629&lt;=168.2,M629&lt;=10),'[1]Pricing Schedule'!$J$105,
IF(AND(I629=110000,R629&gt;123.4,R629&lt;=168.2,M629&gt;10),'[1]Pricing Schedule'!$J$113,
IF(AND(I629=110000,R629&gt;168.2,R629&lt;=336.2,M629&lt;=10),('[1]Pricing Schedule'!$J$105),
IF(AND(I629=110000,R629&gt;168.2,R629&lt;=336.2,M629&gt;10),('[1]Pricing Schedule'!$J$113),
IF(AND(I629=110000,R629&gt;336.4,R629&lt;=504.6,M629&lt;=10),('[1]Pricing Schedule'!$J$105),
IF(AND(I629=110000,R629&gt;336.4,R629&lt;=504.6,M629&gt;10),('[1]Pricing Schedule'!$J$113),
IF(AND(I629=110000,R629&gt;504.6,R629&lt;=672.8,M629&lt;=10),('[1]Pricing Schedule'!$J$105),
IF(AND(I629=110000,R629&gt;504.6,R629&lt;=672.8,M629&gt;10),('[1]Pricing Schedule'!$J$113),
IF(AND(I629=110000,R629&gt;672.8,R629&lt;=841,M629&lt;=10),('[1]Pricing Schedule'!$J$105),
IF(AND(I629=110000,R629&gt;672.8,R629&lt;=841,M629&gt;10),('[1]Pricing Schedule'!$J$113),
IF(AND(I629=110000,R629&gt;1682,R629&lt;=1850.2,M629&lt;=10),('[1]Pricing Schedule'!$J$105),
IF(AND(I629=110000,R629&gt;1682,R629&lt;=1850.2,M629&gt;10),('[1]Pricing Schedule'!$J$113),
IF(AND(I629=110000,R629&gt;2018.4,R629&lt;=2186.6,M629&lt;=10),('[1]Pricing Schedule'!$J$105),
IF(AND(I629=110000,R629&gt;2018.4,R629&lt;=2186.6,M629&gt;10),('[1]Pricing Schedule'!$J$113),999999999)))))))))))))))))))))))))))))))))))))))</f>
        <v>4</v>
      </c>
      <c r="U629" s="40">
        <f t="shared" si="60"/>
        <v>183192.85714285713</v>
      </c>
      <c r="V629" s="41">
        <f t="shared" si="61"/>
        <v>5.4587281163488903</v>
      </c>
      <c r="Y629" s="23">
        <v>62</v>
      </c>
      <c r="Z629" s="23">
        <v>695</v>
      </c>
      <c r="AR629" s="35"/>
    </row>
    <row r="630" spans="1:44">
      <c r="A630" s="23">
        <v>630</v>
      </c>
      <c r="B630" s="23">
        <v>630</v>
      </c>
      <c r="C630" s="23" t="s">
        <v>1069</v>
      </c>
      <c r="D630" s="23" t="s">
        <v>709</v>
      </c>
      <c r="E630" s="23" t="s">
        <v>709</v>
      </c>
      <c r="F630" s="23" t="s">
        <v>1070</v>
      </c>
      <c r="G630" s="23" t="s">
        <v>1071</v>
      </c>
      <c r="H630" s="23" t="s">
        <v>113</v>
      </c>
      <c r="I630" s="13">
        <v>38000</v>
      </c>
      <c r="J630" s="13">
        <v>38000</v>
      </c>
      <c r="K630" s="23" t="s">
        <v>119</v>
      </c>
      <c r="L630" s="24">
        <v>7.4740000000000002</v>
      </c>
      <c r="M630" s="37">
        <f t="shared" si="56"/>
        <v>8</v>
      </c>
      <c r="N630" s="24">
        <v>0.21299999999999999</v>
      </c>
      <c r="O630" s="13">
        <v>2</v>
      </c>
      <c r="P630" s="36">
        <f t="shared" si="57"/>
        <v>0.21299999999999999</v>
      </c>
      <c r="Q630" s="38">
        <f t="shared" si="58"/>
        <v>4.2</v>
      </c>
      <c r="R630" s="37">
        <f t="shared" si="59"/>
        <v>4.2</v>
      </c>
      <c r="S630" s="39">
        <f>IF(AND(I630=38000,R630&lt;=4.5,M630&gt;8),'[1]Pricing Schedule'!$F$8+('[1]Pricing Schedule'!$F$9*M630),
IF(AND(I630=38000,R630&lt;=4.5,M630&lt;=8),'[1]Pricing Schedule'!$F$34+('[1]Pricing Schedule'!$F$36*M630),
IF(AND(I630=38000,R630&gt;4.5,R630&lt;=9,M630&gt;8),'[1]Pricing Schedule'!$F$17+('[1]Pricing Schedule'!$F$18*M630),
IF(AND(I630=38000,R630&gt;4.5,R630&lt;=9,M630&lt;=8),'[1]Pricing Schedule'!$F$34+('[1]Pricing Schedule'!$F$36*M630),
IF(AND(I630=38000,R630&gt;9,R630&lt;=12.8,M630&gt;8),'[1]Pricing Schedule'!$F$26+('[1]Pricing Schedule'!$F$27*M630),
IF(AND(I630=38000,R630&gt;9,R630&lt;=12.8,M630&lt;=8),'[1]Pricing Schedule'!$F$34+('[1]Pricing Schedule'!$F$36*M630),
IF(AND(I630=38000,R630&gt;12.8,R630&lt;=22.8),'[1]Pricing Schedule'!$F$34+('[1]Pricing Schedule'!$F$36*M630),
IF(AND(I630=38000,R630&gt;22.8,R630&lt;=30.2),'[1]Pricing Schedule'!$F$43+('[1]Pricing Schedule'!$F$45*M630),
IF(AND(I630=38000,R630&gt;30.2,R630&lt;=45.9),'[1]Pricing Schedule'!$F$52+('[1]Pricing Schedule'!$F$54*M630),
IF(AND(I630=38000,R630&gt;45.9,R630&lt;=123.4),'[1]Pricing Schedule'!$F$96+('[1]Pricing Schedule'!$F$97*M630),
IF(AND(I630=38000,R630&gt;123.4,R630&lt;=168.2,M630&lt;=10),'[1]Pricing Schedule'!$F$103+('[1]Pricing Schedule'!$F$105*M630),
IF(AND(I630=38000,R630&gt;123.4,R630&lt;=168.2,M630&gt;10),'[1]Pricing Schedule'!$F$111+('[1]Pricing Schedule'!$F$113*M630),
IF(AND(I630=38000,R630&gt;157.4,R630&lt;=336.4,M630&lt;=10),('[1]Pricing Schedule'!$F$103+('[1]Pricing Schedule'!$F$105*M630))*2,
IF(AND(I630=38000,R630&gt;157.4,R630&lt;=336.4,M630&gt;10),('[1]Pricing Schedule'!$F$111+('[1]Pricing Schedule'!$F$113*M630))*2,
IF(AND(I630=38000,R630&gt;314.8,R630&lt;=504.6,M630&lt;=10),('[1]Pricing Schedule'!$F$103+('[1]Pricing Schedule'!$F$105*M630))*3,
IF(AND(I630=38000,R630&gt;314.8,R630&lt;=504.6,M630&gt;10),('[1]Pricing Schedule'!$F$111+('[1]Pricing Schedule'!$F$113*M630))*3,
IF(AND(I630=38000,R630&gt;472.2,R630&lt;=672.8,M630&lt;=10),('[1]Pricing Schedule'!$F$103+('[1]Pricing Schedule'!$F$105*M630))*4,
IF(AND(I630=38000,R630&gt;472.2,R630&lt;=672.8,M630&gt;10),('[1]Pricing Schedule'!$F$111+('[1]Pricing Schedule'!$F$113*M630))*4,
IF(AND(I630=110000,R630&lt;=12.8,M630&gt;2),'[1]Pricing Schedule'!$F$62+('[1]Pricing Schedule'!$F$63*M630),
IF(AND(I630=110000,R630&lt;=12.8,M630&lt;=2),'[1]Pricing Schedule'!$F$96+('[1]Pricing Schedule'!$F$97*M630),
IF(AND(I630=110000,R630&gt;12.8,R630&lt;=22.8,M630&gt;3),'[1]Pricing Schedule'!$F$71+('[1]Pricing Schedule'!$F$72*M630),
IF(AND(I630=110000,R630&gt;12.8,R630&lt;=22.8,M630&lt;=3),'[1]Pricing Schedule'!$F$96+('[1]Pricing Schedule'!$F$97*M630),
IF(AND(I630=110000,R630&gt;22.8,R630&lt;=30.2),'[1]Pricing Schedule'!$F$80+('[1]Pricing Schedule'!$F$81*M630),
IF(AND(I630=110000,R630&gt;30.2,R630&lt;=45.9),'[1]Pricing Schedule'!$F$89+('[1]Pricing Schedule'!$F$90*M630),
IF(AND(I630=110000,R630&gt;45.9,R630&lt;=123.4),'[1]Pricing Schedule'!$F$96+('[1]Pricing Schedule'!$F$97*M630),
IF(AND(I630=110000,R630&gt;123.4,R630&lt;=168.2,M630&lt;=10),'[1]Pricing Schedule'!$F$103+('[1]Pricing Schedule'!$F$105*M630),
IF(AND(I630=110000,R630&gt;123.4,R630&lt;=168.2,M630&gt;10),'[1]Pricing Schedule'!$F$111+('[1]Pricing Schedule'!$F$113*M630),
IF(AND(I630=110000,R630&gt;168.2,R630&lt;=336.4,M630&lt;=10),('[1]Pricing Schedule'!$F$103+('[1]Pricing Schedule'!$F$105*M630))*2,
IF(AND(I630=110000,R630&gt;168.2,R630&lt;=336.4,M630&gt;10),('[1]Pricing Schedule'!$F$111+('[1]Pricing Schedule'!$F$113*M630))*2,
IF(AND(I630=110000,R630&gt;336.4,R630&lt;=504.6,M630&lt;=10),('[1]Pricing Schedule'!$F$103+('[1]Pricing Schedule'!$F$105*M630))*3,
IF(AND(I630=110000,R630&gt;336.4,R630&lt;=504.6,M630&gt;10),('[1]Pricing Schedule'!$F$111+('[1]Pricing Schedule'!$F$113*M630))*3,
IF(AND(I630=110000,R630&gt;504.6,R630&lt;=672.8,M630&lt;=10),('[1]Pricing Schedule'!$F$103+('[1]Pricing Schedule'!$F$105*M630))*4,
IF(AND(I630=110000,R630&gt;504.6,R630&lt;=672.8,M630&gt;10),('[1]Pricing Schedule'!$F$111+('[1]Pricing Schedule'!$F$113*M630))*4,
IF(AND(I630=110000,R630&gt;672.8,R630&lt;=841,M630&lt;=10),('[1]Pricing Schedule'!$F$103+('[1]Pricing Schedule'!$F$105*M630))*5,
IF(AND(I630=110000,R630&gt;672.8,R630&lt;=841,M630&gt;10),('[1]Pricing Schedule'!$F$111+('[1]Pricing Schedule'!$F$113*M630))*5,
IF(AND(I630=110000,R630&gt;672.8,R630&lt;=841,M630&lt;=10),('[1]Pricing Schedule'!$F$103+('[1]Pricing Schedule'!$F$105*M630))*5,
IF(AND(I630=110000,R630&gt;672.8,R630&lt;=841,M630&gt;10),('[1]Pricing Schedule'!$F$111+('[1]Pricing Schedule'!$F$113*M630))*5,
IF(AND(I630=110000,R630&gt;1345.6,R630&lt;=1513.8,M630&lt;=10),('[1]Pricing Schedule'!$F$103+('[1]Pricing Schedule'!$F$105*M630))*9,
IF(AND(I630=110000,R630&gt;1345.6,R630&lt;=1513.8,M630&gt;10),('[1]Pricing Schedule'!$F$111+('[1]Pricing Schedule'!$F$113*M630))*9,
9999999999)))))))))))))))))))))))))))))))))))))))</f>
        <v>909950</v>
      </c>
      <c r="T630" s="21">
        <f>IF(AND(I630=38000,R630&lt;=4.5,M630&gt;8),'[1]Pricing Schedule'!$J$9,
IF(AND(I630=38000,R630&lt;=4.5,M630&lt;=8),'[1]Pricing Schedule'!$J$36,
IF(AND(I630=38000,R630&gt;4.5,R630&lt;=9,M630&gt;8),'[1]Pricing Schedule'!$J$18,
IF(AND(I630=38000,R630&gt;4.5,R630&lt;=9,M630&lt;=8),'[1]Pricing Schedule'!$J$36,
IF(AND(I630=38000,R630&gt;9,R630&lt;=12.8,M630&gt;8),'[1]Pricing Schedule'!$J$27,
IF(AND(I630=38000,R630&gt;9,R630&lt;=12.8,M630&lt;=8),'[1]Pricing Schedule'!$J$36,
IF(AND(I630=38000,R630&gt;12.8,R630&lt;=22.8),'[1]Pricing Schedule'!$J$36,
IF(AND(I630=38000,R630&gt;22.8,R630&lt;=30.2),'[1]Pricing Schedule'!$J$45,
IF(AND(I630=38000,R630&gt;30.2,R630&lt;=45.9),'[1]Pricing Schedule'!$J$54,
IF(AND(I630=38000,R630&gt;45.9,R630&lt;=123.4),'[1]Pricing Schedule'!$J$97,
IF(AND(I630=38000,R630&gt;123.4,R630&lt;=168.2,M630&lt;=10),'[1]Pricing Schedule'!$J$105,
IF(AND(I630=38000,R630&gt;123.4,R630&lt;=168.2,M630&gt;10),'[1]Pricing Schedule'!$J$113,
IF(AND(I630=38000,R630&gt;168.2,R630&lt;=336.4,M630&lt;=10),('[1]Pricing Schedule'!$J$105),
IF(AND(I630=38000,R630&gt;168.2,R630&lt;=336.4,M630&gt;10),('[1]Pricing Schedule'!$J$113),
IF(AND(I630=38000,R630&gt;336.4,R630&lt;=504.6,M630&lt;=10),('[1]Pricing Schedule'!$J$105),
IF(AND(I630=38000,R630&gt;336.4,R630&lt;=504.6,M630&gt;10),('[1]Pricing Schedule'!$J$113),
IF(AND(I630=38000,R630&gt;504.6,R630&lt;=672.8,M630&lt;=10),('[1]Pricing Schedule'!$J$105),
IF(AND(I630=38000,R630&gt;504.6,R630&lt;=672.8,M630&gt;10),('[1]Pricing Schedule'!$J$113),
IF(AND(I630=110000,R630&lt;=12.8,M630&gt;2),'[1]Pricing Schedule'!$J$63,
IF(AND(I630=110000,R630&lt;=12.8,M630&lt;=2),'[1]Pricing Schedule'!$J$97,
IF(AND(I630=110000,R630&gt;12.8,R630&lt;=22.8,M630&gt;3),'[1]Pricing Schedule'!$J$72,
IF(AND(I630=110000,R630&gt;12.8,R630&lt;=22.8,M630&lt;=3),'[1]Pricing Schedule'!$J$97,
IF(AND(I630=110000,R630&gt;22.8,R630&lt;=30.2),'[1]Pricing Schedule'!$J$81,
IF(AND(I630=110000,R630&gt;30.2,R630&lt;=45.9),'[1]Pricing Schedule'!$J$90,
IF(AND(I630=110000,R630&gt;45.9,R630&lt;=123.4),'[1]Pricing Schedule'!$J$97,
IF(AND(I630=110000,R630&gt;123.4,R630&lt;=168.2,M630&lt;=10),'[1]Pricing Schedule'!$J$105,
IF(AND(I630=110000,R630&gt;123.4,R630&lt;=168.2,M630&gt;10),'[1]Pricing Schedule'!$J$113,
IF(AND(I630=110000,R630&gt;168.2,R630&lt;=336.2,M630&lt;=10),('[1]Pricing Schedule'!$J$105),
IF(AND(I630=110000,R630&gt;168.2,R630&lt;=336.2,M630&gt;10),('[1]Pricing Schedule'!$J$113),
IF(AND(I630=110000,R630&gt;336.4,R630&lt;=504.6,M630&lt;=10),('[1]Pricing Schedule'!$J$105),
IF(AND(I630=110000,R630&gt;336.4,R630&lt;=504.6,M630&gt;10),('[1]Pricing Schedule'!$J$113),
IF(AND(I630=110000,R630&gt;504.6,R630&lt;=672.8,M630&lt;=10),('[1]Pricing Schedule'!$J$105),
IF(AND(I630=110000,R630&gt;504.6,R630&lt;=672.8,M630&gt;10),('[1]Pricing Schedule'!$J$113),
IF(AND(I630=110000,R630&gt;672.8,R630&lt;=841,M630&lt;=10),('[1]Pricing Schedule'!$J$105),
IF(AND(I630=110000,R630&gt;672.8,R630&lt;=841,M630&gt;10),('[1]Pricing Schedule'!$J$113),
IF(AND(I630=110000,R630&gt;1682,R630&lt;=1850.2,M630&lt;=10),('[1]Pricing Schedule'!$J$105),
IF(AND(I630=110000,R630&gt;1682,R630&lt;=1850.2,M630&gt;10),('[1]Pricing Schedule'!$J$113),
IF(AND(I630=110000,R630&gt;2018.4,R630&lt;=2186.6,M630&lt;=10),('[1]Pricing Schedule'!$J$105),
IF(AND(I630=110000,R630&gt;2018.4,R630&lt;=2186.6,M630&gt;10),('[1]Pricing Schedule'!$J$113),999999999)))))))))))))))))))))))))))))))))))))))</f>
        <v>4</v>
      </c>
      <c r="U630" s="40">
        <f t="shared" si="60"/>
        <v>216654.76190476189</v>
      </c>
      <c r="V630" s="41">
        <f t="shared" si="61"/>
        <v>4.6156382218803227</v>
      </c>
      <c r="Y630" s="23">
        <v>659</v>
      </c>
      <c r="Z630" s="23">
        <v>256</v>
      </c>
      <c r="AR630" s="35"/>
    </row>
    <row r="631" spans="1:44">
      <c r="A631" s="23">
        <v>631</v>
      </c>
      <c r="B631" s="23">
        <v>631</v>
      </c>
      <c r="C631" s="23" t="s">
        <v>1072</v>
      </c>
      <c r="D631" s="23" t="s">
        <v>131</v>
      </c>
      <c r="E631" s="23" t="s">
        <v>131</v>
      </c>
      <c r="F631" s="23" t="s">
        <v>233</v>
      </c>
      <c r="G631" s="23" t="s">
        <v>234</v>
      </c>
      <c r="H631" s="23" t="s">
        <v>113</v>
      </c>
      <c r="I631" s="13">
        <v>38000</v>
      </c>
      <c r="J631" s="13">
        <v>38000</v>
      </c>
      <c r="K631" s="23" t="s">
        <v>119</v>
      </c>
      <c r="L631" s="24">
        <v>13.582000000000001</v>
      </c>
      <c r="M631" s="37">
        <f t="shared" si="56"/>
        <v>14</v>
      </c>
      <c r="N631" s="24">
        <v>0.11</v>
      </c>
      <c r="O631" s="13">
        <v>2</v>
      </c>
      <c r="P631" s="36">
        <f t="shared" si="57"/>
        <v>0.11</v>
      </c>
      <c r="Q631" s="38">
        <f t="shared" si="58"/>
        <v>4.2</v>
      </c>
      <c r="R631" s="37">
        <f t="shared" si="59"/>
        <v>4.2</v>
      </c>
      <c r="S631" s="39">
        <f>IF(AND(I631=38000,R631&lt;=4.5,M631&gt;8),'[1]Pricing Schedule'!$F$8+('[1]Pricing Schedule'!$F$9*M631),
IF(AND(I631=38000,R631&lt;=4.5,M631&lt;=8),'[1]Pricing Schedule'!$F$34+('[1]Pricing Schedule'!$F$36*M631),
IF(AND(I631=38000,R631&gt;4.5,R631&lt;=9,M631&gt;8),'[1]Pricing Schedule'!$F$17+('[1]Pricing Schedule'!$F$18*M631),
IF(AND(I631=38000,R631&gt;4.5,R631&lt;=9,M631&lt;=8),'[1]Pricing Schedule'!$F$34+('[1]Pricing Schedule'!$F$36*M631),
IF(AND(I631=38000,R631&gt;9,R631&lt;=12.8,M631&gt;8),'[1]Pricing Schedule'!$F$26+('[1]Pricing Schedule'!$F$27*M631),
IF(AND(I631=38000,R631&gt;9,R631&lt;=12.8,M631&lt;=8),'[1]Pricing Schedule'!$F$34+('[1]Pricing Schedule'!$F$36*M631),
IF(AND(I631=38000,R631&gt;12.8,R631&lt;=22.8),'[1]Pricing Schedule'!$F$34+('[1]Pricing Schedule'!$F$36*M631),
IF(AND(I631=38000,R631&gt;22.8,R631&lt;=30.2),'[1]Pricing Schedule'!$F$43+('[1]Pricing Schedule'!$F$45*M631),
IF(AND(I631=38000,R631&gt;30.2,R631&lt;=45.9),'[1]Pricing Schedule'!$F$52+('[1]Pricing Schedule'!$F$54*M631),
IF(AND(I631=38000,R631&gt;45.9,R631&lt;=123.4),'[1]Pricing Schedule'!$F$96+('[1]Pricing Schedule'!$F$97*M631),
IF(AND(I631=38000,R631&gt;123.4,R631&lt;=168.2,M631&lt;=10),'[1]Pricing Schedule'!$F$103+('[1]Pricing Schedule'!$F$105*M631),
IF(AND(I631=38000,R631&gt;123.4,R631&lt;=168.2,M631&gt;10),'[1]Pricing Schedule'!$F$111+('[1]Pricing Schedule'!$F$113*M631),
IF(AND(I631=38000,R631&gt;157.4,R631&lt;=336.4,M631&lt;=10),('[1]Pricing Schedule'!$F$103+('[1]Pricing Schedule'!$F$105*M631))*2,
IF(AND(I631=38000,R631&gt;157.4,R631&lt;=336.4,M631&gt;10),('[1]Pricing Schedule'!$F$111+('[1]Pricing Schedule'!$F$113*M631))*2,
IF(AND(I631=38000,R631&gt;314.8,R631&lt;=504.6,M631&lt;=10),('[1]Pricing Schedule'!$F$103+('[1]Pricing Schedule'!$F$105*M631))*3,
IF(AND(I631=38000,R631&gt;314.8,R631&lt;=504.6,M631&gt;10),('[1]Pricing Schedule'!$F$111+('[1]Pricing Schedule'!$F$113*M631))*3,
IF(AND(I631=38000,R631&gt;472.2,R631&lt;=672.8,M631&lt;=10),('[1]Pricing Schedule'!$F$103+('[1]Pricing Schedule'!$F$105*M631))*4,
IF(AND(I631=38000,R631&gt;472.2,R631&lt;=672.8,M631&gt;10),('[1]Pricing Schedule'!$F$111+('[1]Pricing Schedule'!$F$113*M631))*4,
IF(AND(I631=110000,R631&lt;=12.8,M631&gt;2),'[1]Pricing Schedule'!$F$62+('[1]Pricing Schedule'!$F$63*M631),
IF(AND(I631=110000,R631&lt;=12.8,M631&lt;=2),'[1]Pricing Schedule'!$F$96+('[1]Pricing Schedule'!$F$97*M631),
IF(AND(I631=110000,R631&gt;12.8,R631&lt;=22.8,M631&gt;3),'[1]Pricing Schedule'!$F$71+('[1]Pricing Schedule'!$F$72*M631),
IF(AND(I631=110000,R631&gt;12.8,R631&lt;=22.8,M631&lt;=3),'[1]Pricing Schedule'!$F$96+('[1]Pricing Schedule'!$F$97*M631),
IF(AND(I631=110000,R631&gt;22.8,R631&lt;=30.2),'[1]Pricing Schedule'!$F$80+('[1]Pricing Schedule'!$F$81*M631),
IF(AND(I631=110000,R631&gt;30.2,R631&lt;=45.9),'[1]Pricing Schedule'!$F$89+('[1]Pricing Schedule'!$F$90*M631),
IF(AND(I631=110000,R631&gt;45.9,R631&lt;=123.4),'[1]Pricing Schedule'!$F$96+('[1]Pricing Schedule'!$F$97*M631),
IF(AND(I631=110000,R631&gt;123.4,R631&lt;=168.2,M631&lt;=10),'[1]Pricing Schedule'!$F$103+('[1]Pricing Schedule'!$F$105*M631),
IF(AND(I631=110000,R631&gt;123.4,R631&lt;=168.2,M631&gt;10),'[1]Pricing Schedule'!$F$111+('[1]Pricing Schedule'!$F$113*M631),
IF(AND(I631=110000,R631&gt;168.2,R631&lt;=336.4,M631&lt;=10),('[1]Pricing Schedule'!$F$103+('[1]Pricing Schedule'!$F$105*M631))*2,
IF(AND(I631=110000,R631&gt;168.2,R631&lt;=336.4,M631&gt;10),('[1]Pricing Schedule'!$F$111+('[1]Pricing Schedule'!$F$113*M631))*2,
IF(AND(I631=110000,R631&gt;336.4,R631&lt;=504.6,M631&lt;=10),('[1]Pricing Schedule'!$F$103+('[1]Pricing Schedule'!$F$105*M631))*3,
IF(AND(I631=110000,R631&gt;336.4,R631&lt;=504.6,M631&gt;10),('[1]Pricing Schedule'!$F$111+('[1]Pricing Schedule'!$F$113*M631))*3,
IF(AND(I631=110000,R631&gt;504.6,R631&lt;=672.8,M631&lt;=10),('[1]Pricing Schedule'!$F$103+('[1]Pricing Schedule'!$F$105*M631))*4,
IF(AND(I631=110000,R631&gt;504.6,R631&lt;=672.8,M631&gt;10),('[1]Pricing Schedule'!$F$111+('[1]Pricing Schedule'!$F$113*M631))*4,
IF(AND(I631=110000,R631&gt;672.8,R631&lt;=841,M631&lt;=10),('[1]Pricing Schedule'!$F$103+('[1]Pricing Schedule'!$F$105*M631))*5,
IF(AND(I631=110000,R631&gt;672.8,R631&lt;=841,M631&gt;10),('[1]Pricing Schedule'!$F$111+('[1]Pricing Schedule'!$F$113*M631))*5,
IF(AND(I631=110000,R631&gt;672.8,R631&lt;=841,M631&lt;=10),('[1]Pricing Schedule'!$F$103+('[1]Pricing Schedule'!$F$105*M631))*5,
IF(AND(I631=110000,R631&gt;672.8,R631&lt;=841,M631&gt;10),('[1]Pricing Schedule'!$F$111+('[1]Pricing Schedule'!$F$113*M631))*5,
IF(AND(I631=110000,R631&gt;1345.6,R631&lt;=1513.8,M631&lt;=10),('[1]Pricing Schedule'!$F$103+('[1]Pricing Schedule'!$F$105*M631))*9,
IF(AND(I631=110000,R631&gt;1345.6,R631&lt;=1513.8,M631&gt;10),('[1]Pricing Schedule'!$F$111+('[1]Pricing Schedule'!$F$113*M631))*9,
9999999999)))))))))))))))))))))))))))))))))))))))</f>
        <v>1597940</v>
      </c>
      <c r="T631" s="21">
        <f>IF(AND(I631=38000,R631&lt;=4.5,M631&gt;8),'[1]Pricing Schedule'!$J$9,
IF(AND(I631=38000,R631&lt;=4.5,M631&lt;=8),'[1]Pricing Schedule'!$J$36,
IF(AND(I631=38000,R631&gt;4.5,R631&lt;=9,M631&gt;8),'[1]Pricing Schedule'!$J$18,
IF(AND(I631=38000,R631&gt;4.5,R631&lt;=9,M631&lt;=8),'[1]Pricing Schedule'!$J$36,
IF(AND(I631=38000,R631&gt;9,R631&lt;=12.8,M631&gt;8),'[1]Pricing Schedule'!$J$27,
IF(AND(I631=38000,R631&gt;9,R631&lt;=12.8,M631&lt;=8),'[1]Pricing Schedule'!$J$36,
IF(AND(I631=38000,R631&gt;12.8,R631&lt;=22.8),'[1]Pricing Schedule'!$J$36,
IF(AND(I631=38000,R631&gt;22.8,R631&lt;=30.2),'[1]Pricing Schedule'!$J$45,
IF(AND(I631=38000,R631&gt;30.2,R631&lt;=45.9),'[1]Pricing Schedule'!$J$54,
IF(AND(I631=38000,R631&gt;45.9,R631&lt;=123.4),'[1]Pricing Schedule'!$J$97,
IF(AND(I631=38000,R631&gt;123.4,R631&lt;=168.2,M631&lt;=10),'[1]Pricing Schedule'!$J$105,
IF(AND(I631=38000,R631&gt;123.4,R631&lt;=168.2,M631&gt;10),'[1]Pricing Schedule'!$J$113,
IF(AND(I631=38000,R631&gt;168.2,R631&lt;=336.4,M631&lt;=10),('[1]Pricing Schedule'!$J$105),
IF(AND(I631=38000,R631&gt;168.2,R631&lt;=336.4,M631&gt;10),('[1]Pricing Schedule'!$J$113),
IF(AND(I631=38000,R631&gt;336.4,R631&lt;=504.6,M631&lt;=10),('[1]Pricing Schedule'!$J$105),
IF(AND(I631=38000,R631&gt;336.4,R631&lt;=504.6,M631&gt;10),('[1]Pricing Schedule'!$J$113),
IF(AND(I631=38000,R631&gt;504.6,R631&lt;=672.8,M631&lt;=10),('[1]Pricing Schedule'!$J$105),
IF(AND(I631=38000,R631&gt;504.6,R631&lt;=672.8,M631&gt;10),('[1]Pricing Schedule'!$J$113),
IF(AND(I631=110000,R631&lt;=12.8,M631&gt;2),'[1]Pricing Schedule'!$J$63,
IF(AND(I631=110000,R631&lt;=12.8,M631&lt;=2),'[1]Pricing Schedule'!$J$97,
IF(AND(I631=110000,R631&gt;12.8,R631&lt;=22.8,M631&gt;3),'[1]Pricing Schedule'!$J$72,
IF(AND(I631=110000,R631&gt;12.8,R631&lt;=22.8,M631&lt;=3),'[1]Pricing Schedule'!$J$97,
IF(AND(I631=110000,R631&gt;22.8,R631&lt;=30.2),'[1]Pricing Schedule'!$J$81,
IF(AND(I631=110000,R631&gt;30.2,R631&lt;=45.9),'[1]Pricing Schedule'!$J$90,
IF(AND(I631=110000,R631&gt;45.9,R631&lt;=123.4),'[1]Pricing Schedule'!$J$97,
IF(AND(I631=110000,R631&gt;123.4,R631&lt;=168.2,M631&lt;=10),'[1]Pricing Schedule'!$J$105,
IF(AND(I631=110000,R631&gt;123.4,R631&lt;=168.2,M631&gt;10),'[1]Pricing Schedule'!$J$113,
IF(AND(I631=110000,R631&gt;168.2,R631&lt;=336.2,M631&lt;=10),('[1]Pricing Schedule'!$J$105),
IF(AND(I631=110000,R631&gt;168.2,R631&lt;=336.2,M631&gt;10),('[1]Pricing Schedule'!$J$113),
IF(AND(I631=110000,R631&gt;336.4,R631&lt;=504.6,M631&lt;=10),('[1]Pricing Schedule'!$J$105),
IF(AND(I631=110000,R631&gt;336.4,R631&lt;=504.6,M631&gt;10),('[1]Pricing Schedule'!$J$113),
IF(AND(I631=110000,R631&gt;504.6,R631&lt;=672.8,M631&lt;=10),('[1]Pricing Schedule'!$J$105),
IF(AND(I631=110000,R631&gt;504.6,R631&lt;=672.8,M631&gt;10),('[1]Pricing Schedule'!$J$113),
IF(AND(I631=110000,R631&gt;672.8,R631&lt;=841,M631&lt;=10),('[1]Pricing Schedule'!$J$105),
IF(AND(I631=110000,R631&gt;672.8,R631&lt;=841,M631&gt;10),('[1]Pricing Schedule'!$J$113),
IF(AND(I631=110000,R631&gt;1682,R631&lt;=1850.2,M631&lt;=10),('[1]Pricing Schedule'!$J$105),
IF(AND(I631=110000,R631&gt;1682,R631&lt;=1850.2,M631&gt;10),('[1]Pricing Schedule'!$J$113),
IF(AND(I631=110000,R631&gt;2018.4,R631&lt;=2186.6,M631&lt;=10),('[1]Pricing Schedule'!$J$105),
IF(AND(I631=110000,R631&gt;2018.4,R631&lt;=2186.6,M631&gt;10),('[1]Pricing Schedule'!$J$113),999999999)))))))))))))))))))))))))))))))))))))))</f>
        <v>1</v>
      </c>
      <c r="U631" s="40">
        <f t="shared" si="60"/>
        <v>380461.90476190473</v>
      </c>
      <c r="V631" s="41">
        <f t="shared" si="61"/>
        <v>2.6283840444572388</v>
      </c>
      <c r="Y631" s="23">
        <v>667</v>
      </c>
      <c r="Z631" s="23">
        <v>134</v>
      </c>
      <c r="AR631" s="35"/>
    </row>
    <row r="632" spans="1:44">
      <c r="A632" s="23">
        <v>632</v>
      </c>
      <c r="B632" s="23">
        <v>632</v>
      </c>
      <c r="C632" s="23" t="s">
        <v>1073</v>
      </c>
      <c r="D632" s="23" t="s">
        <v>384</v>
      </c>
      <c r="E632" s="23" t="s">
        <v>384</v>
      </c>
      <c r="F632" s="23" t="s">
        <v>1074</v>
      </c>
      <c r="G632" s="23" t="s">
        <v>1075</v>
      </c>
      <c r="H632" s="23" t="s">
        <v>113</v>
      </c>
      <c r="I632" s="13">
        <v>38000</v>
      </c>
      <c r="J632" s="13">
        <v>38000</v>
      </c>
      <c r="K632" s="23" t="s">
        <v>119</v>
      </c>
      <c r="L632" s="24">
        <v>2.653</v>
      </c>
      <c r="M632" s="37">
        <f t="shared" si="56"/>
        <v>3</v>
      </c>
      <c r="N632" s="24">
        <v>0.46400000000000002</v>
      </c>
      <c r="O632" s="13">
        <v>2</v>
      </c>
      <c r="P632" s="36">
        <f t="shared" si="57"/>
        <v>0.46400000000000002</v>
      </c>
      <c r="Q632" s="38">
        <f t="shared" si="58"/>
        <v>4.2</v>
      </c>
      <c r="R632" s="37">
        <f t="shared" si="59"/>
        <v>4.2</v>
      </c>
      <c r="S632" s="39">
        <f>IF(AND(I632=38000,R632&lt;=4.5,M632&gt;8),'[1]Pricing Schedule'!$F$8+('[1]Pricing Schedule'!$F$9*M632),
IF(AND(I632=38000,R632&lt;=4.5,M632&lt;=8),'[1]Pricing Schedule'!$F$34+('[1]Pricing Schedule'!$F$36*M632),
IF(AND(I632=38000,R632&gt;4.5,R632&lt;=9,M632&gt;8),'[1]Pricing Schedule'!$F$17+('[1]Pricing Schedule'!$F$18*M632),
IF(AND(I632=38000,R632&gt;4.5,R632&lt;=9,M632&lt;=8),'[1]Pricing Schedule'!$F$34+('[1]Pricing Schedule'!$F$36*M632),
IF(AND(I632=38000,R632&gt;9,R632&lt;=12.8,M632&gt;8),'[1]Pricing Schedule'!$F$26+('[1]Pricing Schedule'!$F$27*M632),
IF(AND(I632=38000,R632&gt;9,R632&lt;=12.8,M632&lt;=8),'[1]Pricing Schedule'!$F$34+('[1]Pricing Schedule'!$F$36*M632),
IF(AND(I632=38000,R632&gt;12.8,R632&lt;=22.8),'[1]Pricing Schedule'!$F$34+('[1]Pricing Schedule'!$F$36*M632),
IF(AND(I632=38000,R632&gt;22.8,R632&lt;=30.2),'[1]Pricing Schedule'!$F$43+('[1]Pricing Schedule'!$F$45*M632),
IF(AND(I632=38000,R632&gt;30.2,R632&lt;=45.9),'[1]Pricing Schedule'!$F$52+('[1]Pricing Schedule'!$F$54*M632),
IF(AND(I632=38000,R632&gt;45.9,R632&lt;=123.4),'[1]Pricing Schedule'!$F$96+('[1]Pricing Schedule'!$F$97*M632),
IF(AND(I632=38000,R632&gt;123.4,R632&lt;=168.2,M632&lt;=10),'[1]Pricing Schedule'!$F$103+('[1]Pricing Schedule'!$F$105*M632),
IF(AND(I632=38000,R632&gt;123.4,R632&lt;=168.2,M632&gt;10),'[1]Pricing Schedule'!$F$111+('[1]Pricing Schedule'!$F$113*M632),
IF(AND(I632=38000,R632&gt;157.4,R632&lt;=336.4,M632&lt;=10),('[1]Pricing Schedule'!$F$103+('[1]Pricing Schedule'!$F$105*M632))*2,
IF(AND(I632=38000,R632&gt;157.4,R632&lt;=336.4,M632&gt;10),('[1]Pricing Schedule'!$F$111+('[1]Pricing Schedule'!$F$113*M632))*2,
IF(AND(I632=38000,R632&gt;314.8,R632&lt;=504.6,M632&lt;=10),('[1]Pricing Schedule'!$F$103+('[1]Pricing Schedule'!$F$105*M632))*3,
IF(AND(I632=38000,R632&gt;314.8,R632&lt;=504.6,M632&gt;10),('[1]Pricing Schedule'!$F$111+('[1]Pricing Schedule'!$F$113*M632))*3,
IF(AND(I632=38000,R632&gt;472.2,R632&lt;=672.8,M632&lt;=10),('[1]Pricing Schedule'!$F$103+('[1]Pricing Schedule'!$F$105*M632))*4,
IF(AND(I632=38000,R632&gt;472.2,R632&lt;=672.8,M632&gt;10),('[1]Pricing Schedule'!$F$111+('[1]Pricing Schedule'!$F$113*M632))*4,
IF(AND(I632=110000,R632&lt;=12.8,M632&gt;2),'[1]Pricing Schedule'!$F$62+('[1]Pricing Schedule'!$F$63*M632),
IF(AND(I632=110000,R632&lt;=12.8,M632&lt;=2),'[1]Pricing Schedule'!$F$96+('[1]Pricing Schedule'!$F$97*M632),
IF(AND(I632=110000,R632&gt;12.8,R632&lt;=22.8,M632&gt;3),'[1]Pricing Schedule'!$F$71+('[1]Pricing Schedule'!$F$72*M632),
IF(AND(I632=110000,R632&gt;12.8,R632&lt;=22.8,M632&lt;=3),'[1]Pricing Schedule'!$F$96+('[1]Pricing Schedule'!$F$97*M632),
IF(AND(I632=110000,R632&gt;22.8,R632&lt;=30.2),'[1]Pricing Schedule'!$F$80+('[1]Pricing Schedule'!$F$81*M632),
IF(AND(I632=110000,R632&gt;30.2,R632&lt;=45.9),'[1]Pricing Schedule'!$F$89+('[1]Pricing Schedule'!$F$90*M632),
IF(AND(I632=110000,R632&gt;45.9,R632&lt;=123.4),'[1]Pricing Schedule'!$F$96+('[1]Pricing Schedule'!$F$97*M632),
IF(AND(I632=110000,R632&gt;123.4,R632&lt;=168.2,M632&lt;=10),'[1]Pricing Schedule'!$F$103+('[1]Pricing Schedule'!$F$105*M632),
IF(AND(I632=110000,R632&gt;123.4,R632&lt;=168.2,M632&gt;10),'[1]Pricing Schedule'!$F$111+('[1]Pricing Schedule'!$F$113*M632),
IF(AND(I632=110000,R632&gt;168.2,R632&lt;=336.4,M632&lt;=10),('[1]Pricing Schedule'!$F$103+('[1]Pricing Schedule'!$F$105*M632))*2,
IF(AND(I632=110000,R632&gt;168.2,R632&lt;=336.4,M632&gt;10),('[1]Pricing Schedule'!$F$111+('[1]Pricing Schedule'!$F$113*M632))*2,
IF(AND(I632=110000,R632&gt;336.4,R632&lt;=504.6,M632&lt;=10),('[1]Pricing Schedule'!$F$103+('[1]Pricing Schedule'!$F$105*M632))*3,
IF(AND(I632=110000,R632&gt;336.4,R632&lt;=504.6,M632&gt;10),('[1]Pricing Schedule'!$F$111+('[1]Pricing Schedule'!$F$113*M632))*3,
IF(AND(I632=110000,R632&gt;504.6,R632&lt;=672.8,M632&lt;=10),('[1]Pricing Schedule'!$F$103+('[1]Pricing Schedule'!$F$105*M632))*4,
IF(AND(I632=110000,R632&gt;504.6,R632&lt;=672.8,M632&gt;10),('[1]Pricing Schedule'!$F$111+('[1]Pricing Schedule'!$F$113*M632))*4,
IF(AND(I632=110000,R632&gt;672.8,R632&lt;=841,M632&lt;=10),('[1]Pricing Schedule'!$F$103+('[1]Pricing Schedule'!$F$105*M632))*5,
IF(AND(I632=110000,R632&gt;672.8,R632&lt;=841,M632&gt;10),('[1]Pricing Schedule'!$F$111+('[1]Pricing Schedule'!$F$113*M632))*5,
IF(AND(I632=110000,R632&gt;672.8,R632&lt;=841,M632&lt;=10),('[1]Pricing Schedule'!$F$103+('[1]Pricing Schedule'!$F$105*M632))*5,
IF(AND(I632=110000,R632&gt;672.8,R632&lt;=841,M632&gt;10),('[1]Pricing Schedule'!$F$111+('[1]Pricing Schedule'!$F$113*M632))*5,
IF(AND(I632=110000,R632&gt;1345.6,R632&lt;=1513.8,M632&lt;=10),('[1]Pricing Schedule'!$F$103+('[1]Pricing Schedule'!$F$105*M632))*9,
IF(AND(I632=110000,R632&gt;1345.6,R632&lt;=1513.8,M632&gt;10),('[1]Pricing Schedule'!$F$111+('[1]Pricing Schedule'!$F$113*M632))*9,
9999999999)))))))))))))))))))))))))))))))))))))))</f>
        <v>558600</v>
      </c>
      <c r="T632" s="21">
        <f>IF(AND(I632=38000,R632&lt;=4.5,M632&gt;8),'[1]Pricing Schedule'!$J$9,
IF(AND(I632=38000,R632&lt;=4.5,M632&lt;=8),'[1]Pricing Schedule'!$J$36,
IF(AND(I632=38000,R632&gt;4.5,R632&lt;=9,M632&gt;8),'[1]Pricing Schedule'!$J$18,
IF(AND(I632=38000,R632&gt;4.5,R632&lt;=9,M632&lt;=8),'[1]Pricing Schedule'!$J$36,
IF(AND(I632=38000,R632&gt;9,R632&lt;=12.8,M632&gt;8),'[1]Pricing Schedule'!$J$27,
IF(AND(I632=38000,R632&gt;9,R632&lt;=12.8,M632&lt;=8),'[1]Pricing Schedule'!$J$36,
IF(AND(I632=38000,R632&gt;12.8,R632&lt;=22.8),'[1]Pricing Schedule'!$J$36,
IF(AND(I632=38000,R632&gt;22.8,R632&lt;=30.2),'[1]Pricing Schedule'!$J$45,
IF(AND(I632=38000,R632&gt;30.2,R632&lt;=45.9),'[1]Pricing Schedule'!$J$54,
IF(AND(I632=38000,R632&gt;45.9,R632&lt;=123.4),'[1]Pricing Schedule'!$J$97,
IF(AND(I632=38000,R632&gt;123.4,R632&lt;=168.2,M632&lt;=10),'[1]Pricing Schedule'!$J$105,
IF(AND(I632=38000,R632&gt;123.4,R632&lt;=168.2,M632&gt;10),'[1]Pricing Schedule'!$J$113,
IF(AND(I632=38000,R632&gt;168.2,R632&lt;=336.4,M632&lt;=10),('[1]Pricing Schedule'!$J$105),
IF(AND(I632=38000,R632&gt;168.2,R632&lt;=336.4,M632&gt;10),('[1]Pricing Schedule'!$J$113),
IF(AND(I632=38000,R632&gt;336.4,R632&lt;=504.6,M632&lt;=10),('[1]Pricing Schedule'!$J$105),
IF(AND(I632=38000,R632&gt;336.4,R632&lt;=504.6,M632&gt;10),('[1]Pricing Schedule'!$J$113),
IF(AND(I632=38000,R632&gt;504.6,R632&lt;=672.8,M632&lt;=10),('[1]Pricing Schedule'!$J$105),
IF(AND(I632=38000,R632&gt;504.6,R632&lt;=672.8,M632&gt;10),('[1]Pricing Schedule'!$J$113),
IF(AND(I632=110000,R632&lt;=12.8,M632&gt;2),'[1]Pricing Schedule'!$J$63,
IF(AND(I632=110000,R632&lt;=12.8,M632&lt;=2),'[1]Pricing Schedule'!$J$97,
IF(AND(I632=110000,R632&gt;12.8,R632&lt;=22.8,M632&gt;3),'[1]Pricing Schedule'!$J$72,
IF(AND(I632=110000,R632&gt;12.8,R632&lt;=22.8,M632&lt;=3),'[1]Pricing Schedule'!$J$97,
IF(AND(I632=110000,R632&gt;22.8,R632&lt;=30.2),'[1]Pricing Schedule'!$J$81,
IF(AND(I632=110000,R632&gt;30.2,R632&lt;=45.9),'[1]Pricing Schedule'!$J$90,
IF(AND(I632=110000,R632&gt;45.9,R632&lt;=123.4),'[1]Pricing Schedule'!$J$97,
IF(AND(I632=110000,R632&gt;123.4,R632&lt;=168.2,M632&lt;=10),'[1]Pricing Schedule'!$J$105,
IF(AND(I632=110000,R632&gt;123.4,R632&lt;=168.2,M632&gt;10),'[1]Pricing Schedule'!$J$113,
IF(AND(I632=110000,R632&gt;168.2,R632&lt;=336.2,M632&lt;=10),('[1]Pricing Schedule'!$J$105),
IF(AND(I632=110000,R632&gt;168.2,R632&lt;=336.2,M632&gt;10),('[1]Pricing Schedule'!$J$113),
IF(AND(I632=110000,R632&gt;336.4,R632&lt;=504.6,M632&lt;=10),('[1]Pricing Schedule'!$J$105),
IF(AND(I632=110000,R632&gt;336.4,R632&lt;=504.6,M632&gt;10),('[1]Pricing Schedule'!$J$113),
IF(AND(I632=110000,R632&gt;504.6,R632&lt;=672.8,M632&lt;=10),('[1]Pricing Schedule'!$J$105),
IF(AND(I632=110000,R632&gt;504.6,R632&lt;=672.8,M632&gt;10),('[1]Pricing Schedule'!$J$113),
IF(AND(I632=110000,R632&gt;672.8,R632&lt;=841,M632&lt;=10),('[1]Pricing Schedule'!$J$105),
IF(AND(I632=110000,R632&gt;672.8,R632&lt;=841,M632&gt;10),('[1]Pricing Schedule'!$J$113),
IF(AND(I632=110000,R632&gt;1682,R632&lt;=1850.2,M632&lt;=10),('[1]Pricing Schedule'!$J$105),
IF(AND(I632=110000,R632&gt;1682,R632&lt;=1850.2,M632&gt;10),('[1]Pricing Schedule'!$J$113),
IF(AND(I632=110000,R632&gt;2018.4,R632&lt;=2186.6,M632&lt;=10),('[1]Pricing Schedule'!$J$105),
IF(AND(I632=110000,R632&gt;2018.4,R632&lt;=2186.6,M632&gt;10),('[1]Pricing Schedule'!$J$113),999999999)))))))))))))))))))))))))))))))))))))))</f>
        <v>4</v>
      </c>
      <c r="U632" s="40">
        <f t="shared" si="60"/>
        <v>133000</v>
      </c>
      <c r="V632" s="41">
        <f t="shared" si="61"/>
        <v>7.518796992481203</v>
      </c>
      <c r="Y632" s="23">
        <v>134</v>
      </c>
      <c r="Z632" s="23">
        <v>16</v>
      </c>
      <c r="AR632" s="35"/>
    </row>
    <row r="633" spans="1:44">
      <c r="A633" s="23">
        <v>633</v>
      </c>
      <c r="B633" s="23">
        <v>633</v>
      </c>
      <c r="C633" s="23" t="s">
        <v>1076</v>
      </c>
      <c r="D633" s="23" t="s">
        <v>344</v>
      </c>
      <c r="E633" s="23" t="s">
        <v>344</v>
      </c>
      <c r="F633" s="23" t="s">
        <v>1077</v>
      </c>
      <c r="G633" s="23" t="s">
        <v>1078</v>
      </c>
      <c r="H633" s="23" t="s">
        <v>113</v>
      </c>
      <c r="I633" s="13">
        <v>38000</v>
      </c>
      <c r="J633" s="23" t="s">
        <v>119</v>
      </c>
      <c r="K633" s="13">
        <v>38000</v>
      </c>
      <c r="L633" s="24">
        <v>2.1989999999999998</v>
      </c>
      <c r="M633" s="37">
        <f t="shared" si="56"/>
        <v>3</v>
      </c>
      <c r="N633" s="24">
        <v>0.47599999999999998</v>
      </c>
      <c r="O633" s="13">
        <v>2</v>
      </c>
      <c r="P633" s="36">
        <f t="shared" si="57"/>
        <v>0.47599999999999998</v>
      </c>
      <c r="Q633" s="38">
        <f t="shared" si="58"/>
        <v>4.2</v>
      </c>
      <c r="R633" s="37">
        <f t="shared" si="59"/>
        <v>4.2</v>
      </c>
      <c r="S633" s="39">
        <f>IF(AND(I633=38000,R633&lt;=4.5,M633&gt;8),'[1]Pricing Schedule'!$F$8+('[1]Pricing Schedule'!$F$9*M633),
IF(AND(I633=38000,R633&lt;=4.5,M633&lt;=8),'[1]Pricing Schedule'!$F$34+('[1]Pricing Schedule'!$F$36*M633),
IF(AND(I633=38000,R633&gt;4.5,R633&lt;=9,M633&gt;8),'[1]Pricing Schedule'!$F$17+('[1]Pricing Schedule'!$F$18*M633),
IF(AND(I633=38000,R633&gt;4.5,R633&lt;=9,M633&lt;=8),'[1]Pricing Schedule'!$F$34+('[1]Pricing Schedule'!$F$36*M633),
IF(AND(I633=38000,R633&gt;9,R633&lt;=12.8,M633&gt;8),'[1]Pricing Schedule'!$F$26+('[1]Pricing Schedule'!$F$27*M633),
IF(AND(I633=38000,R633&gt;9,R633&lt;=12.8,M633&lt;=8),'[1]Pricing Schedule'!$F$34+('[1]Pricing Schedule'!$F$36*M633),
IF(AND(I633=38000,R633&gt;12.8,R633&lt;=22.8),'[1]Pricing Schedule'!$F$34+('[1]Pricing Schedule'!$F$36*M633),
IF(AND(I633=38000,R633&gt;22.8,R633&lt;=30.2),'[1]Pricing Schedule'!$F$43+('[1]Pricing Schedule'!$F$45*M633),
IF(AND(I633=38000,R633&gt;30.2,R633&lt;=45.9),'[1]Pricing Schedule'!$F$52+('[1]Pricing Schedule'!$F$54*M633),
IF(AND(I633=38000,R633&gt;45.9,R633&lt;=123.4),'[1]Pricing Schedule'!$F$96+('[1]Pricing Schedule'!$F$97*M633),
IF(AND(I633=38000,R633&gt;123.4,R633&lt;=168.2,M633&lt;=10),'[1]Pricing Schedule'!$F$103+('[1]Pricing Schedule'!$F$105*M633),
IF(AND(I633=38000,R633&gt;123.4,R633&lt;=168.2,M633&gt;10),'[1]Pricing Schedule'!$F$111+('[1]Pricing Schedule'!$F$113*M633),
IF(AND(I633=38000,R633&gt;157.4,R633&lt;=336.4,M633&lt;=10),('[1]Pricing Schedule'!$F$103+('[1]Pricing Schedule'!$F$105*M633))*2,
IF(AND(I633=38000,R633&gt;157.4,R633&lt;=336.4,M633&gt;10),('[1]Pricing Schedule'!$F$111+('[1]Pricing Schedule'!$F$113*M633))*2,
IF(AND(I633=38000,R633&gt;314.8,R633&lt;=504.6,M633&lt;=10),('[1]Pricing Schedule'!$F$103+('[1]Pricing Schedule'!$F$105*M633))*3,
IF(AND(I633=38000,R633&gt;314.8,R633&lt;=504.6,M633&gt;10),('[1]Pricing Schedule'!$F$111+('[1]Pricing Schedule'!$F$113*M633))*3,
IF(AND(I633=38000,R633&gt;472.2,R633&lt;=672.8,M633&lt;=10),('[1]Pricing Schedule'!$F$103+('[1]Pricing Schedule'!$F$105*M633))*4,
IF(AND(I633=38000,R633&gt;472.2,R633&lt;=672.8,M633&gt;10),('[1]Pricing Schedule'!$F$111+('[1]Pricing Schedule'!$F$113*M633))*4,
IF(AND(I633=110000,R633&lt;=12.8,M633&gt;2),'[1]Pricing Schedule'!$F$62+('[1]Pricing Schedule'!$F$63*M633),
IF(AND(I633=110000,R633&lt;=12.8,M633&lt;=2),'[1]Pricing Schedule'!$F$96+('[1]Pricing Schedule'!$F$97*M633),
IF(AND(I633=110000,R633&gt;12.8,R633&lt;=22.8,M633&gt;3),'[1]Pricing Schedule'!$F$71+('[1]Pricing Schedule'!$F$72*M633),
IF(AND(I633=110000,R633&gt;12.8,R633&lt;=22.8,M633&lt;=3),'[1]Pricing Schedule'!$F$96+('[1]Pricing Schedule'!$F$97*M633),
IF(AND(I633=110000,R633&gt;22.8,R633&lt;=30.2),'[1]Pricing Schedule'!$F$80+('[1]Pricing Schedule'!$F$81*M633),
IF(AND(I633=110000,R633&gt;30.2,R633&lt;=45.9),'[1]Pricing Schedule'!$F$89+('[1]Pricing Schedule'!$F$90*M633),
IF(AND(I633=110000,R633&gt;45.9,R633&lt;=123.4),'[1]Pricing Schedule'!$F$96+('[1]Pricing Schedule'!$F$97*M633),
IF(AND(I633=110000,R633&gt;123.4,R633&lt;=168.2,M633&lt;=10),'[1]Pricing Schedule'!$F$103+('[1]Pricing Schedule'!$F$105*M633),
IF(AND(I633=110000,R633&gt;123.4,R633&lt;=168.2,M633&gt;10),'[1]Pricing Schedule'!$F$111+('[1]Pricing Schedule'!$F$113*M633),
IF(AND(I633=110000,R633&gt;168.2,R633&lt;=336.4,M633&lt;=10),('[1]Pricing Schedule'!$F$103+('[1]Pricing Schedule'!$F$105*M633))*2,
IF(AND(I633=110000,R633&gt;168.2,R633&lt;=336.4,M633&gt;10),('[1]Pricing Schedule'!$F$111+('[1]Pricing Schedule'!$F$113*M633))*2,
IF(AND(I633=110000,R633&gt;336.4,R633&lt;=504.6,M633&lt;=10),('[1]Pricing Schedule'!$F$103+('[1]Pricing Schedule'!$F$105*M633))*3,
IF(AND(I633=110000,R633&gt;336.4,R633&lt;=504.6,M633&gt;10),('[1]Pricing Schedule'!$F$111+('[1]Pricing Schedule'!$F$113*M633))*3,
IF(AND(I633=110000,R633&gt;504.6,R633&lt;=672.8,M633&lt;=10),('[1]Pricing Schedule'!$F$103+('[1]Pricing Schedule'!$F$105*M633))*4,
IF(AND(I633=110000,R633&gt;504.6,R633&lt;=672.8,M633&gt;10),('[1]Pricing Schedule'!$F$111+('[1]Pricing Schedule'!$F$113*M633))*4,
IF(AND(I633=110000,R633&gt;672.8,R633&lt;=841,M633&lt;=10),('[1]Pricing Schedule'!$F$103+('[1]Pricing Schedule'!$F$105*M633))*5,
IF(AND(I633=110000,R633&gt;672.8,R633&lt;=841,M633&gt;10),('[1]Pricing Schedule'!$F$111+('[1]Pricing Schedule'!$F$113*M633))*5,
IF(AND(I633=110000,R633&gt;672.8,R633&lt;=841,M633&lt;=10),('[1]Pricing Schedule'!$F$103+('[1]Pricing Schedule'!$F$105*M633))*5,
IF(AND(I633=110000,R633&gt;672.8,R633&lt;=841,M633&gt;10),('[1]Pricing Schedule'!$F$111+('[1]Pricing Schedule'!$F$113*M633))*5,
IF(AND(I633=110000,R633&gt;1345.6,R633&lt;=1513.8,M633&lt;=10),('[1]Pricing Schedule'!$F$103+('[1]Pricing Schedule'!$F$105*M633))*9,
IF(AND(I633=110000,R633&gt;1345.6,R633&lt;=1513.8,M633&gt;10),('[1]Pricing Schedule'!$F$111+('[1]Pricing Schedule'!$F$113*M633))*9,
9999999999)))))))))))))))))))))))))))))))))))))))</f>
        <v>558600</v>
      </c>
      <c r="T633" s="21">
        <f>IF(AND(I633=38000,R633&lt;=4.5,M633&gt;8),'[1]Pricing Schedule'!$J$9,
IF(AND(I633=38000,R633&lt;=4.5,M633&lt;=8),'[1]Pricing Schedule'!$J$36,
IF(AND(I633=38000,R633&gt;4.5,R633&lt;=9,M633&gt;8),'[1]Pricing Schedule'!$J$18,
IF(AND(I633=38000,R633&gt;4.5,R633&lt;=9,M633&lt;=8),'[1]Pricing Schedule'!$J$36,
IF(AND(I633=38000,R633&gt;9,R633&lt;=12.8,M633&gt;8),'[1]Pricing Schedule'!$J$27,
IF(AND(I633=38000,R633&gt;9,R633&lt;=12.8,M633&lt;=8),'[1]Pricing Schedule'!$J$36,
IF(AND(I633=38000,R633&gt;12.8,R633&lt;=22.8),'[1]Pricing Schedule'!$J$36,
IF(AND(I633=38000,R633&gt;22.8,R633&lt;=30.2),'[1]Pricing Schedule'!$J$45,
IF(AND(I633=38000,R633&gt;30.2,R633&lt;=45.9),'[1]Pricing Schedule'!$J$54,
IF(AND(I633=38000,R633&gt;45.9,R633&lt;=123.4),'[1]Pricing Schedule'!$J$97,
IF(AND(I633=38000,R633&gt;123.4,R633&lt;=168.2,M633&lt;=10),'[1]Pricing Schedule'!$J$105,
IF(AND(I633=38000,R633&gt;123.4,R633&lt;=168.2,M633&gt;10),'[1]Pricing Schedule'!$J$113,
IF(AND(I633=38000,R633&gt;168.2,R633&lt;=336.4,M633&lt;=10),('[1]Pricing Schedule'!$J$105),
IF(AND(I633=38000,R633&gt;168.2,R633&lt;=336.4,M633&gt;10),('[1]Pricing Schedule'!$J$113),
IF(AND(I633=38000,R633&gt;336.4,R633&lt;=504.6,M633&lt;=10),('[1]Pricing Schedule'!$J$105),
IF(AND(I633=38000,R633&gt;336.4,R633&lt;=504.6,M633&gt;10),('[1]Pricing Schedule'!$J$113),
IF(AND(I633=38000,R633&gt;504.6,R633&lt;=672.8,M633&lt;=10),('[1]Pricing Schedule'!$J$105),
IF(AND(I633=38000,R633&gt;504.6,R633&lt;=672.8,M633&gt;10),('[1]Pricing Schedule'!$J$113),
IF(AND(I633=110000,R633&lt;=12.8,M633&gt;2),'[1]Pricing Schedule'!$J$63,
IF(AND(I633=110000,R633&lt;=12.8,M633&lt;=2),'[1]Pricing Schedule'!$J$97,
IF(AND(I633=110000,R633&gt;12.8,R633&lt;=22.8,M633&gt;3),'[1]Pricing Schedule'!$J$72,
IF(AND(I633=110000,R633&gt;12.8,R633&lt;=22.8,M633&lt;=3),'[1]Pricing Schedule'!$J$97,
IF(AND(I633=110000,R633&gt;22.8,R633&lt;=30.2),'[1]Pricing Schedule'!$J$81,
IF(AND(I633=110000,R633&gt;30.2,R633&lt;=45.9),'[1]Pricing Schedule'!$J$90,
IF(AND(I633=110000,R633&gt;45.9,R633&lt;=123.4),'[1]Pricing Schedule'!$J$97,
IF(AND(I633=110000,R633&gt;123.4,R633&lt;=168.2,M633&lt;=10),'[1]Pricing Schedule'!$J$105,
IF(AND(I633=110000,R633&gt;123.4,R633&lt;=168.2,M633&gt;10),'[1]Pricing Schedule'!$J$113,
IF(AND(I633=110000,R633&gt;168.2,R633&lt;=336.2,M633&lt;=10),('[1]Pricing Schedule'!$J$105),
IF(AND(I633=110000,R633&gt;168.2,R633&lt;=336.2,M633&gt;10),('[1]Pricing Schedule'!$J$113),
IF(AND(I633=110000,R633&gt;336.4,R633&lt;=504.6,M633&lt;=10),('[1]Pricing Schedule'!$J$105),
IF(AND(I633=110000,R633&gt;336.4,R633&lt;=504.6,M633&gt;10),('[1]Pricing Schedule'!$J$113),
IF(AND(I633=110000,R633&gt;504.6,R633&lt;=672.8,M633&lt;=10),('[1]Pricing Schedule'!$J$105),
IF(AND(I633=110000,R633&gt;504.6,R633&lt;=672.8,M633&gt;10),('[1]Pricing Schedule'!$J$113),
IF(AND(I633=110000,R633&gt;672.8,R633&lt;=841,M633&lt;=10),('[1]Pricing Schedule'!$J$105),
IF(AND(I633=110000,R633&gt;672.8,R633&lt;=841,M633&gt;10),('[1]Pricing Schedule'!$J$113),
IF(AND(I633=110000,R633&gt;1682,R633&lt;=1850.2,M633&lt;=10),('[1]Pricing Schedule'!$J$105),
IF(AND(I633=110000,R633&gt;1682,R633&lt;=1850.2,M633&gt;10),('[1]Pricing Schedule'!$J$113),
IF(AND(I633=110000,R633&gt;2018.4,R633&lt;=2186.6,M633&lt;=10),('[1]Pricing Schedule'!$J$105),
IF(AND(I633=110000,R633&gt;2018.4,R633&lt;=2186.6,M633&gt;10),('[1]Pricing Schedule'!$J$113),999999999)))))))))))))))))))))))))))))))))))))))</f>
        <v>4</v>
      </c>
      <c r="U633" s="40">
        <f t="shared" si="60"/>
        <v>133000</v>
      </c>
      <c r="V633" s="41">
        <f t="shared" si="61"/>
        <v>7.518796992481203</v>
      </c>
      <c r="Y633" s="23">
        <v>585</v>
      </c>
      <c r="Z633" s="23">
        <v>692</v>
      </c>
      <c r="AR633" s="35"/>
    </row>
    <row r="634" spans="1:44">
      <c r="A634" s="23">
        <v>634</v>
      </c>
      <c r="B634" s="23">
        <v>634</v>
      </c>
      <c r="C634" s="23" t="s">
        <v>1079</v>
      </c>
      <c r="D634" s="23" t="s">
        <v>314</v>
      </c>
      <c r="E634" s="23" t="s">
        <v>314</v>
      </c>
      <c r="F634" s="23" t="s">
        <v>1080</v>
      </c>
      <c r="G634" s="23" t="s">
        <v>1081</v>
      </c>
      <c r="H634" s="23" t="s">
        <v>113</v>
      </c>
      <c r="I634" s="13">
        <v>38000</v>
      </c>
      <c r="J634" s="23" t="s">
        <v>119</v>
      </c>
      <c r="K634" s="13">
        <v>38000</v>
      </c>
      <c r="L634" s="24">
        <v>9.0169999999999995</v>
      </c>
      <c r="M634" s="37">
        <f t="shared" si="56"/>
        <v>10</v>
      </c>
      <c r="N634" s="24">
        <v>0.378</v>
      </c>
      <c r="O634" s="13">
        <v>2</v>
      </c>
      <c r="P634" s="36">
        <f t="shared" si="57"/>
        <v>0.378</v>
      </c>
      <c r="Q634" s="38">
        <f t="shared" si="58"/>
        <v>4.2</v>
      </c>
      <c r="R634" s="37">
        <f t="shared" si="59"/>
        <v>4.2</v>
      </c>
      <c r="S634" s="39">
        <f>IF(AND(I634=38000,R634&lt;=4.5,M634&gt;8),'[1]Pricing Schedule'!$F$8+('[1]Pricing Schedule'!$F$9*M634),
IF(AND(I634=38000,R634&lt;=4.5,M634&lt;=8),'[1]Pricing Schedule'!$F$34+('[1]Pricing Schedule'!$F$36*M634),
IF(AND(I634=38000,R634&gt;4.5,R634&lt;=9,M634&gt;8),'[1]Pricing Schedule'!$F$17+('[1]Pricing Schedule'!$F$18*M634),
IF(AND(I634=38000,R634&gt;4.5,R634&lt;=9,M634&lt;=8),'[1]Pricing Schedule'!$F$34+('[1]Pricing Schedule'!$F$36*M634),
IF(AND(I634=38000,R634&gt;9,R634&lt;=12.8,M634&gt;8),'[1]Pricing Schedule'!$F$26+('[1]Pricing Schedule'!$F$27*M634),
IF(AND(I634=38000,R634&gt;9,R634&lt;=12.8,M634&lt;=8),'[1]Pricing Schedule'!$F$34+('[1]Pricing Schedule'!$F$36*M634),
IF(AND(I634=38000,R634&gt;12.8,R634&lt;=22.8),'[1]Pricing Schedule'!$F$34+('[1]Pricing Schedule'!$F$36*M634),
IF(AND(I634=38000,R634&gt;22.8,R634&lt;=30.2),'[1]Pricing Schedule'!$F$43+('[1]Pricing Schedule'!$F$45*M634),
IF(AND(I634=38000,R634&gt;30.2,R634&lt;=45.9),'[1]Pricing Schedule'!$F$52+('[1]Pricing Schedule'!$F$54*M634),
IF(AND(I634=38000,R634&gt;45.9,R634&lt;=123.4),'[1]Pricing Schedule'!$F$96+('[1]Pricing Schedule'!$F$97*M634),
IF(AND(I634=38000,R634&gt;123.4,R634&lt;=168.2,M634&lt;=10),'[1]Pricing Schedule'!$F$103+('[1]Pricing Schedule'!$F$105*M634),
IF(AND(I634=38000,R634&gt;123.4,R634&lt;=168.2,M634&gt;10),'[1]Pricing Schedule'!$F$111+('[1]Pricing Schedule'!$F$113*M634),
IF(AND(I634=38000,R634&gt;157.4,R634&lt;=336.4,M634&lt;=10),('[1]Pricing Schedule'!$F$103+('[1]Pricing Schedule'!$F$105*M634))*2,
IF(AND(I634=38000,R634&gt;157.4,R634&lt;=336.4,M634&gt;10),('[1]Pricing Schedule'!$F$111+('[1]Pricing Schedule'!$F$113*M634))*2,
IF(AND(I634=38000,R634&gt;314.8,R634&lt;=504.6,M634&lt;=10),('[1]Pricing Schedule'!$F$103+('[1]Pricing Schedule'!$F$105*M634))*3,
IF(AND(I634=38000,R634&gt;314.8,R634&lt;=504.6,M634&gt;10),('[1]Pricing Schedule'!$F$111+('[1]Pricing Schedule'!$F$113*M634))*3,
IF(AND(I634=38000,R634&gt;472.2,R634&lt;=672.8,M634&lt;=10),('[1]Pricing Schedule'!$F$103+('[1]Pricing Schedule'!$F$105*M634))*4,
IF(AND(I634=38000,R634&gt;472.2,R634&lt;=672.8,M634&gt;10),('[1]Pricing Schedule'!$F$111+('[1]Pricing Schedule'!$F$113*M634))*4,
IF(AND(I634=110000,R634&lt;=12.8,M634&gt;2),'[1]Pricing Schedule'!$F$62+('[1]Pricing Schedule'!$F$63*M634),
IF(AND(I634=110000,R634&lt;=12.8,M634&lt;=2),'[1]Pricing Schedule'!$F$96+('[1]Pricing Schedule'!$F$97*M634),
IF(AND(I634=110000,R634&gt;12.8,R634&lt;=22.8,M634&gt;3),'[1]Pricing Schedule'!$F$71+('[1]Pricing Schedule'!$F$72*M634),
IF(AND(I634=110000,R634&gt;12.8,R634&lt;=22.8,M634&lt;=3),'[1]Pricing Schedule'!$F$96+('[1]Pricing Schedule'!$F$97*M634),
IF(AND(I634=110000,R634&gt;22.8,R634&lt;=30.2),'[1]Pricing Schedule'!$F$80+('[1]Pricing Schedule'!$F$81*M634),
IF(AND(I634=110000,R634&gt;30.2,R634&lt;=45.9),'[1]Pricing Schedule'!$F$89+('[1]Pricing Schedule'!$F$90*M634),
IF(AND(I634=110000,R634&gt;45.9,R634&lt;=123.4),'[1]Pricing Schedule'!$F$96+('[1]Pricing Schedule'!$F$97*M634),
IF(AND(I634=110000,R634&gt;123.4,R634&lt;=168.2,M634&lt;=10),'[1]Pricing Schedule'!$F$103+('[1]Pricing Schedule'!$F$105*M634),
IF(AND(I634=110000,R634&gt;123.4,R634&lt;=168.2,M634&gt;10),'[1]Pricing Schedule'!$F$111+('[1]Pricing Schedule'!$F$113*M634),
IF(AND(I634=110000,R634&gt;168.2,R634&lt;=336.4,M634&lt;=10),('[1]Pricing Schedule'!$F$103+('[1]Pricing Schedule'!$F$105*M634))*2,
IF(AND(I634=110000,R634&gt;168.2,R634&lt;=336.4,M634&gt;10),('[1]Pricing Schedule'!$F$111+('[1]Pricing Schedule'!$F$113*M634))*2,
IF(AND(I634=110000,R634&gt;336.4,R634&lt;=504.6,M634&lt;=10),('[1]Pricing Schedule'!$F$103+('[1]Pricing Schedule'!$F$105*M634))*3,
IF(AND(I634=110000,R634&gt;336.4,R634&lt;=504.6,M634&gt;10),('[1]Pricing Schedule'!$F$111+('[1]Pricing Schedule'!$F$113*M634))*3,
IF(AND(I634=110000,R634&gt;504.6,R634&lt;=672.8,M634&lt;=10),('[1]Pricing Schedule'!$F$103+('[1]Pricing Schedule'!$F$105*M634))*4,
IF(AND(I634=110000,R634&gt;504.6,R634&lt;=672.8,M634&gt;10),('[1]Pricing Schedule'!$F$111+('[1]Pricing Schedule'!$F$113*M634))*4,
IF(AND(I634=110000,R634&gt;672.8,R634&lt;=841,M634&lt;=10),('[1]Pricing Schedule'!$F$103+('[1]Pricing Schedule'!$F$105*M634))*5,
IF(AND(I634=110000,R634&gt;672.8,R634&lt;=841,M634&gt;10),('[1]Pricing Schedule'!$F$111+('[1]Pricing Schedule'!$F$113*M634))*5,
IF(AND(I634=110000,R634&gt;672.8,R634&lt;=841,M634&lt;=10),('[1]Pricing Schedule'!$F$103+('[1]Pricing Schedule'!$F$105*M634))*5,
IF(AND(I634=110000,R634&gt;672.8,R634&lt;=841,M634&gt;10),('[1]Pricing Schedule'!$F$111+('[1]Pricing Schedule'!$F$113*M634))*5,
IF(AND(I634=110000,R634&gt;1345.6,R634&lt;=1513.8,M634&lt;=10),('[1]Pricing Schedule'!$F$103+('[1]Pricing Schedule'!$F$105*M634))*9,
IF(AND(I634=110000,R634&gt;1345.6,R634&lt;=1513.8,M634&gt;10),('[1]Pricing Schedule'!$F$111+('[1]Pricing Schedule'!$F$113*M634))*9,
9999999999)))))))))))))))))))))))))))))))))))))))</f>
        <v>1387140</v>
      </c>
      <c r="T634" s="21">
        <f>IF(AND(I634=38000,R634&lt;=4.5,M634&gt;8),'[1]Pricing Schedule'!$J$9,
IF(AND(I634=38000,R634&lt;=4.5,M634&lt;=8),'[1]Pricing Schedule'!$J$36,
IF(AND(I634=38000,R634&gt;4.5,R634&lt;=9,M634&gt;8),'[1]Pricing Schedule'!$J$18,
IF(AND(I634=38000,R634&gt;4.5,R634&lt;=9,M634&lt;=8),'[1]Pricing Schedule'!$J$36,
IF(AND(I634=38000,R634&gt;9,R634&lt;=12.8,M634&gt;8),'[1]Pricing Schedule'!$J$27,
IF(AND(I634=38000,R634&gt;9,R634&lt;=12.8,M634&lt;=8),'[1]Pricing Schedule'!$J$36,
IF(AND(I634=38000,R634&gt;12.8,R634&lt;=22.8),'[1]Pricing Schedule'!$J$36,
IF(AND(I634=38000,R634&gt;22.8,R634&lt;=30.2),'[1]Pricing Schedule'!$J$45,
IF(AND(I634=38000,R634&gt;30.2,R634&lt;=45.9),'[1]Pricing Schedule'!$J$54,
IF(AND(I634=38000,R634&gt;45.9,R634&lt;=123.4),'[1]Pricing Schedule'!$J$97,
IF(AND(I634=38000,R634&gt;123.4,R634&lt;=168.2,M634&lt;=10),'[1]Pricing Schedule'!$J$105,
IF(AND(I634=38000,R634&gt;123.4,R634&lt;=168.2,M634&gt;10),'[1]Pricing Schedule'!$J$113,
IF(AND(I634=38000,R634&gt;168.2,R634&lt;=336.4,M634&lt;=10),('[1]Pricing Schedule'!$J$105),
IF(AND(I634=38000,R634&gt;168.2,R634&lt;=336.4,M634&gt;10),('[1]Pricing Schedule'!$J$113),
IF(AND(I634=38000,R634&gt;336.4,R634&lt;=504.6,M634&lt;=10),('[1]Pricing Schedule'!$J$105),
IF(AND(I634=38000,R634&gt;336.4,R634&lt;=504.6,M634&gt;10),('[1]Pricing Schedule'!$J$113),
IF(AND(I634=38000,R634&gt;504.6,R634&lt;=672.8,M634&lt;=10),('[1]Pricing Schedule'!$J$105),
IF(AND(I634=38000,R634&gt;504.6,R634&lt;=672.8,M634&gt;10),('[1]Pricing Schedule'!$J$113),
IF(AND(I634=110000,R634&lt;=12.8,M634&gt;2),'[1]Pricing Schedule'!$J$63,
IF(AND(I634=110000,R634&lt;=12.8,M634&lt;=2),'[1]Pricing Schedule'!$J$97,
IF(AND(I634=110000,R634&gt;12.8,R634&lt;=22.8,M634&gt;3),'[1]Pricing Schedule'!$J$72,
IF(AND(I634=110000,R634&gt;12.8,R634&lt;=22.8,M634&lt;=3),'[1]Pricing Schedule'!$J$97,
IF(AND(I634=110000,R634&gt;22.8,R634&lt;=30.2),'[1]Pricing Schedule'!$J$81,
IF(AND(I634=110000,R634&gt;30.2,R634&lt;=45.9),'[1]Pricing Schedule'!$J$90,
IF(AND(I634=110000,R634&gt;45.9,R634&lt;=123.4),'[1]Pricing Schedule'!$J$97,
IF(AND(I634=110000,R634&gt;123.4,R634&lt;=168.2,M634&lt;=10),'[1]Pricing Schedule'!$J$105,
IF(AND(I634=110000,R634&gt;123.4,R634&lt;=168.2,M634&gt;10),'[1]Pricing Schedule'!$J$113,
IF(AND(I634=110000,R634&gt;168.2,R634&lt;=336.2,M634&lt;=10),('[1]Pricing Schedule'!$J$105),
IF(AND(I634=110000,R634&gt;168.2,R634&lt;=336.2,M634&gt;10),('[1]Pricing Schedule'!$J$113),
IF(AND(I634=110000,R634&gt;336.4,R634&lt;=504.6,M634&lt;=10),('[1]Pricing Schedule'!$J$105),
IF(AND(I634=110000,R634&gt;336.4,R634&lt;=504.6,M634&gt;10),('[1]Pricing Schedule'!$J$113),
IF(AND(I634=110000,R634&gt;504.6,R634&lt;=672.8,M634&lt;=10),('[1]Pricing Schedule'!$J$105),
IF(AND(I634=110000,R634&gt;504.6,R634&lt;=672.8,M634&gt;10),('[1]Pricing Schedule'!$J$113),
IF(AND(I634=110000,R634&gt;672.8,R634&lt;=841,M634&lt;=10),('[1]Pricing Schedule'!$J$105),
IF(AND(I634=110000,R634&gt;672.8,R634&lt;=841,M634&gt;10),('[1]Pricing Schedule'!$J$113),
IF(AND(I634=110000,R634&gt;1682,R634&lt;=1850.2,M634&lt;=10),('[1]Pricing Schedule'!$J$105),
IF(AND(I634=110000,R634&gt;1682,R634&lt;=1850.2,M634&gt;10),('[1]Pricing Schedule'!$J$113),
IF(AND(I634=110000,R634&gt;2018.4,R634&lt;=2186.6,M634&lt;=10),('[1]Pricing Schedule'!$J$105),
IF(AND(I634=110000,R634&gt;2018.4,R634&lt;=2186.6,M634&gt;10),('[1]Pricing Schedule'!$J$113),999999999)))))))))))))))))))))))))))))))))))))))</f>
        <v>1</v>
      </c>
      <c r="U634" s="40">
        <f t="shared" si="60"/>
        <v>330271.42857142858</v>
      </c>
      <c r="V634" s="41">
        <f t="shared" si="61"/>
        <v>3.0278126216531858</v>
      </c>
      <c r="Y634" s="23">
        <v>151</v>
      </c>
      <c r="Z634" s="23">
        <v>368</v>
      </c>
      <c r="AR634" s="35"/>
    </row>
    <row r="635" spans="1:44">
      <c r="A635" s="23">
        <v>635</v>
      </c>
      <c r="B635" s="23">
        <v>635</v>
      </c>
      <c r="C635" s="23" t="s">
        <v>1082</v>
      </c>
      <c r="D635" s="23" t="s">
        <v>816</v>
      </c>
      <c r="E635" s="23" t="s">
        <v>816</v>
      </c>
      <c r="F635" s="23" t="s">
        <v>1083</v>
      </c>
      <c r="G635" s="23" t="s">
        <v>1084</v>
      </c>
      <c r="H635" s="23" t="s">
        <v>113</v>
      </c>
      <c r="I635" s="13">
        <v>38000</v>
      </c>
      <c r="J635" s="13">
        <v>38000</v>
      </c>
      <c r="K635" s="23" t="s">
        <v>119</v>
      </c>
      <c r="L635" s="24">
        <v>11.638999999999999</v>
      </c>
      <c r="M635" s="37">
        <f t="shared" si="56"/>
        <v>12</v>
      </c>
      <c r="N635" s="24">
        <v>0.154</v>
      </c>
      <c r="O635" s="13">
        <v>2</v>
      </c>
      <c r="P635" s="36">
        <f t="shared" si="57"/>
        <v>0.154</v>
      </c>
      <c r="Q635" s="38">
        <f t="shared" si="58"/>
        <v>4.2</v>
      </c>
      <c r="R635" s="37">
        <f t="shared" si="59"/>
        <v>4.2</v>
      </c>
      <c r="S635" s="39">
        <f>IF(AND(I635=38000,R635&lt;=4.5,M635&gt;8),'[1]Pricing Schedule'!$F$8+('[1]Pricing Schedule'!$F$9*M635),
IF(AND(I635=38000,R635&lt;=4.5,M635&lt;=8),'[1]Pricing Schedule'!$F$34+('[1]Pricing Schedule'!$F$36*M635),
IF(AND(I635=38000,R635&gt;4.5,R635&lt;=9,M635&gt;8),'[1]Pricing Schedule'!$F$17+('[1]Pricing Schedule'!$F$18*M635),
IF(AND(I635=38000,R635&gt;4.5,R635&lt;=9,M635&lt;=8),'[1]Pricing Schedule'!$F$34+('[1]Pricing Schedule'!$F$36*M635),
IF(AND(I635=38000,R635&gt;9,R635&lt;=12.8,M635&gt;8),'[1]Pricing Schedule'!$F$26+('[1]Pricing Schedule'!$F$27*M635),
IF(AND(I635=38000,R635&gt;9,R635&lt;=12.8,M635&lt;=8),'[1]Pricing Schedule'!$F$34+('[1]Pricing Schedule'!$F$36*M635),
IF(AND(I635=38000,R635&gt;12.8,R635&lt;=22.8),'[1]Pricing Schedule'!$F$34+('[1]Pricing Schedule'!$F$36*M635),
IF(AND(I635=38000,R635&gt;22.8,R635&lt;=30.2),'[1]Pricing Schedule'!$F$43+('[1]Pricing Schedule'!$F$45*M635),
IF(AND(I635=38000,R635&gt;30.2,R635&lt;=45.9),'[1]Pricing Schedule'!$F$52+('[1]Pricing Schedule'!$F$54*M635),
IF(AND(I635=38000,R635&gt;45.9,R635&lt;=123.4),'[1]Pricing Schedule'!$F$96+('[1]Pricing Schedule'!$F$97*M635),
IF(AND(I635=38000,R635&gt;123.4,R635&lt;=168.2,M635&lt;=10),'[1]Pricing Schedule'!$F$103+('[1]Pricing Schedule'!$F$105*M635),
IF(AND(I635=38000,R635&gt;123.4,R635&lt;=168.2,M635&gt;10),'[1]Pricing Schedule'!$F$111+('[1]Pricing Schedule'!$F$113*M635),
IF(AND(I635=38000,R635&gt;157.4,R635&lt;=336.4,M635&lt;=10),('[1]Pricing Schedule'!$F$103+('[1]Pricing Schedule'!$F$105*M635))*2,
IF(AND(I635=38000,R635&gt;157.4,R635&lt;=336.4,M635&gt;10),('[1]Pricing Schedule'!$F$111+('[1]Pricing Schedule'!$F$113*M635))*2,
IF(AND(I635=38000,R635&gt;314.8,R635&lt;=504.6,M635&lt;=10),('[1]Pricing Schedule'!$F$103+('[1]Pricing Schedule'!$F$105*M635))*3,
IF(AND(I635=38000,R635&gt;314.8,R635&lt;=504.6,M635&gt;10),('[1]Pricing Schedule'!$F$111+('[1]Pricing Schedule'!$F$113*M635))*3,
IF(AND(I635=38000,R635&gt;472.2,R635&lt;=672.8,M635&lt;=10),('[1]Pricing Schedule'!$F$103+('[1]Pricing Schedule'!$F$105*M635))*4,
IF(AND(I635=38000,R635&gt;472.2,R635&lt;=672.8,M635&gt;10),('[1]Pricing Schedule'!$F$111+('[1]Pricing Schedule'!$F$113*M635))*4,
IF(AND(I635=110000,R635&lt;=12.8,M635&gt;2),'[1]Pricing Schedule'!$F$62+('[1]Pricing Schedule'!$F$63*M635),
IF(AND(I635=110000,R635&lt;=12.8,M635&lt;=2),'[1]Pricing Schedule'!$F$96+('[1]Pricing Schedule'!$F$97*M635),
IF(AND(I635=110000,R635&gt;12.8,R635&lt;=22.8,M635&gt;3),'[1]Pricing Schedule'!$F$71+('[1]Pricing Schedule'!$F$72*M635),
IF(AND(I635=110000,R635&gt;12.8,R635&lt;=22.8,M635&lt;=3),'[1]Pricing Schedule'!$F$96+('[1]Pricing Schedule'!$F$97*M635),
IF(AND(I635=110000,R635&gt;22.8,R635&lt;=30.2),'[1]Pricing Schedule'!$F$80+('[1]Pricing Schedule'!$F$81*M635),
IF(AND(I635=110000,R635&gt;30.2,R635&lt;=45.9),'[1]Pricing Schedule'!$F$89+('[1]Pricing Schedule'!$F$90*M635),
IF(AND(I635=110000,R635&gt;45.9,R635&lt;=123.4),'[1]Pricing Schedule'!$F$96+('[1]Pricing Schedule'!$F$97*M635),
IF(AND(I635=110000,R635&gt;123.4,R635&lt;=168.2,M635&lt;=10),'[1]Pricing Schedule'!$F$103+('[1]Pricing Schedule'!$F$105*M635),
IF(AND(I635=110000,R635&gt;123.4,R635&lt;=168.2,M635&gt;10),'[1]Pricing Schedule'!$F$111+('[1]Pricing Schedule'!$F$113*M635),
IF(AND(I635=110000,R635&gt;168.2,R635&lt;=336.4,M635&lt;=10),('[1]Pricing Schedule'!$F$103+('[1]Pricing Schedule'!$F$105*M635))*2,
IF(AND(I635=110000,R635&gt;168.2,R635&lt;=336.4,M635&gt;10),('[1]Pricing Schedule'!$F$111+('[1]Pricing Schedule'!$F$113*M635))*2,
IF(AND(I635=110000,R635&gt;336.4,R635&lt;=504.6,M635&lt;=10),('[1]Pricing Schedule'!$F$103+('[1]Pricing Schedule'!$F$105*M635))*3,
IF(AND(I635=110000,R635&gt;336.4,R635&lt;=504.6,M635&gt;10),('[1]Pricing Schedule'!$F$111+('[1]Pricing Schedule'!$F$113*M635))*3,
IF(AND(I635=110000,R635&gt;504.6,R635&lt;=672.8,M635&lt;=10),('[1]Pricing Schedule'!$F$103+('[1]Pricing Schedule'!$F$105*M635))*4,
IF(AND(I635=110000,R635&gt;504.6,R635&lt;=672.8,M635&gt;10),('[1]Pricing Schedule'!$F$111+('[1]Pricing Schedule'!$F$113*M635))*4,
IF(AND(I635=110000,R635&gt;672.8,R635&lt;=841,M635&lt;=10),('[1]Pricing Schedule'!$F$103+('[1]Pricing Schedule'!$F$105*M635))*5,
IF(AND(I635=110000,R635&gt;672.8,R635&lt;=841,M635&gt;10),('[1]Pricing Schedule'!$F$111+('[1]Pricing Schedule'!$F$113*M635))*5,
IF(AND(I635=110000,R635&gt;672.8,R635&lt;=841,M635&lt;=10),('[1]Pricing Schedule'!$F$103+('[1]Pricing Schedule'!$F$105*M635))*5,
IF(AND(I635=110000,R635&gt;672.8,R635&lt;=841,M635&gt;10),('[1]Pricing Schedule'!$F$111+('[1]Pricing Schedule'!$F$113*M635))*5,
IF(AND(I635=110000,R635&gt;1345.6,R635&lt;=1513.8,M635&lt;=10),('[1]Pricing Schedule'!$F$103+('[1]Pricing Schedule'!$F$105*M635))*9,
IF(AND(I635=110000,R635&gt;1345.6,R635&lt;=1513.8,M635&gt;10),('[1]Pricing Schedule'!$F$111+('[1]Pricing Schedule'!$F$113*M635))*9,
9999999999)))))))))))))))))))))))))))))))))))))))</f>
        <v>1492540</v>
      </c>
      <c r="T635" s="21">
        <f>IF(AND(I635=38000,R635&lt;=4.5,M635&gt;8),'[1]Pricing Schedule'!$J$9,
IF(AND(I635=38000,R635&lt;=4.5,M635&lt;=8),'[1]Pricing Schedule'!$J$36,
IF(AND(I635=38000,R635&gt;4.5,R635&lt;=9,M635&gt;8),'[1]Pricing Schedule'!$J$18,
IF(AND(I635=38000,R635&gt;4.5,R635&lt;=9,M635&lt;=8),'[1]Pricing Schedule'!$J$36,
IF(AND(I635=38000,R635&gt;9,R635&lt;=12.8,M635&gt;8),'[1]Pricing Schedule'!$J$27,
IF(AND(I635=38000,R635&gt;9,R635&lt;=12.8,M635&lt;=8),'[1]Pricing Schedule'!$J$36,
IF(AND(I635=38000,R635&gt;12.8,R635&lt;=22.8),'[1]Pricing Schedule'!$J$36,
IF(AND(I635=38000,R635&gt;22.8,R635&lt;=30.2),'[1]Pricing Schedule'!$J$45,
IF(AND(I635=38000,R635&gt;30.2,R635&lt;=45.9),'[1]Pricing Schedule'!$J$54,
IF(AND(I635=38000,R635&gt;45.9,R635&lt;=123.4),'[1]Pricing Schedule'!$J$97,
IF(AND(I635=38000,R635&gt;123.4,R635&lt;=168.2,M635&lt;=10),'[1]Pricing Schedule'!$J$105,
IF(AND(I635=38000,R635&gt;123.4,R635&lt;=168.2,M635&gt;10),'[1]Pricing Schedule'!$J$113,
IF(AND(I635=38000,R635&gt;168.2,R635&lt;=336.4,M635&lt;=10),('[1]Pricing Schedule'!$J$105),
IF(AND(I635=38000,R635&gt;168.2,R635&lt;=336.4,M635&gt;10),('[1]Pricing Schedule'!$J$113),
IF(AND(I635=38000,R635&gt;336.4,R635&lt;=504.6,M635&lt;=10),('[1]Pricing Schedule'!$J$105),
IF(AND(I635=38000,R635&gt;336.4,R635&lt;=504.6,M635&gt;10),('[1]Pricing Schedule'!$J$113),
IF(AND(I635=38000,R635&gt;504.6,R635&lt;=672.8,M635&lt;=10),('[1]Pricing Schedule'!$J$105),
IF(AND(I635=38000,R635&gt;504.6,R635&lt;=672.8,M635&gt;10),('[1]Pricing Schedule'!$J$113),
IF(AND(I635=110000,R635&lt;=12.8,M635&gt;2),'[1]Pricing Schedule'!$J$63,
IF(AND(I635=110000,R635&lt;=12.8,M635&lt;=2),'[1]Pricing Schedule'!$J$97,
IF(AND(I635=110000,R635&gt;12.8,R635&lt;=22.8,M635&gt;3),'[1]Pricing Schedule'!$J$72,
IF(AND(I635=110000,R635&gt;12.8,R635&lt;=22.8,M635&lt;=3),'[1]Pricing Schedule'!$J$97,
IF(AND(I635=110000,R635&gt;22.8,R635&lt;=30.2),'[1]Pricing Schedule'!$J$81,
IF(AND(I635=110000,R635&gt;30.2,R635&lt;=45.9),'[1]Pricing Schedule'!$J$90,
IF(AND(I635=110000,R635&gt;45.9,R635&lt;=123.4),'[1]Pricing Schedule'!$J$97,
IF(AND(I635=110000,R635&gt;123.4,R635&lt;=168.2,M635&lt;=10),'[1]Pricing Schedule'!$J$105,
IF(AND(I635=110000,R635&gt;123.4,R635&lt;=168.2,M635&gt;10),'[1]Pricing Schedule'!$J$113,
IF(AND(I635=110000,R635&gt;168.2,R635&lt;=336.2,M635&lt;=10),('[1]Pricing Schedule'!$J$105),
IF(AND(I635=110000,R635&gt;168.2,R635&lt;=336.2,M635&gt;10),('[1]Pricing Schedule'!$J$113),
IF(AND(I635=110000,R635&gt;336.4,R635&lt;=504.6,M635&lt;=10),('[1]Pricing Schedule'!$J$105),
IF(AND(I635=110000,R635&gt;336.4,R635&lt;=504.6,M635&gt;10),('[1]Pricing Schedule'!$J$113),
IF(AND(I635=110000,R635&gt;504.6,R635&lt;=672.8,M635&lt;=10),('[1]Pricing Schedule'!$J$105),
IF(AND(I635=110000,R635&gt;504.6,R635&lt;=672.8,M635&gt;10),('[1]Pricing Schedule'!$J$113),
IF(AND(I635=110000,R635&gt;672.8,R635&lt;=841,M635&lt;=10),('[1]Pricing Schedule'!$J$105),
IF(AND(I635=110000,R635&gt;672.8,R635&lt;=841,M635&gt;10),('[1]Pricing Schedule'!$J$113),
IF(AND(I635=110000,R635&gt;1682,R635&lt;=1850.2,M635&lt;=10),('[1]Pricing Schedule'!$J$105),
IF(AND(I635=110000,R635&gt;1682,R635&lt;=1850.2,M635&gt;10),('[1]Pricing Schedule'!$J$113),
IF(AND(I635=110000,R635&gt;2018.4,R635&lt;=2186.6,M635&lt;=10),('[1]Pricing Schedule'!$J$105),
IF(AND(I635=110000,R635&gt;2018.4,R635&lt;=2186.6,M635&gt;10),('[1]Pricing Schedule'!$J$113),999999999)))))))))))))))))))))))))))))))))))))))</f>
        <v>1</v>
      </c>
      <c r="U635" s="40">
        <f t="shared" si="60"/>
        <v>355366.66666666663</v>
      </c>
      <c r="V635" s="41">
        <f t="shared" si="61"/>
        <v>2.8139949348091173</v>
      </c>
      <c r="Y635" s="23">
        <v>300</v>
      </c>
      <c r="Z635" s="23">
        <v>84</v>
      </c>
      <c r="AR635" s="35"/>
    </row>
    <row r="636" spans="1:44">
      <c r="A636" s="23">
        <v>636</v>
      </c>
      <c r="B636" s="23">
        <v>636</v>
      </c>
      <c r="C636" s="23" t="s">
        <v>1085</v>
      </c>
      <c r="D636" s="23" t="s">
        <v>149</v>
      </c>
      <c r="E636" s="23" t="s">
        <v>149</v>
      </c>
      <c r="F636" s="23" t="s">
        <v>647</v>
      </c>
      <c r="G636" s="23" t="s">
        <v>648</v>
      </c>
      <c r="H636" s="23" t="s">
        <v>133</v>
      </c>
      <c r="I636" s="13">
        <v>110000</v>
      </c>
      <c r="J636" s="23" t="s">
        <v>119</v>
      </c>
      <c r="K636" s="13">
        <v>110000</v>
      </c>
      <c r="L636" s="24">
        <v>8.5090000000000003</v>
      </c>
      <c r="M636" s="37">
        <f t="shared" si="56"/>
        <v>9</v>
      </c>
      <c r="N636" s="24">
        <v>0.22500000000000001</v>
      </c>
      <c r="O636" s="13">
        <v>2</v>
      </c>
      <c r="P636" s="36">
        <f t="shared" si="57"/>
        <v>0.22500000000000001</v>
      </c>
      <c r="Q636" s="38">
        <f t="shared" si="58"/>
        <v>4.2</v>
      </c>
      <c r="R636" s="37">
        <f t="shared" si="59"/>
        <v>4.2</v>
      </c>
      <c r="S636" s="39">
        <f>IF(AND(I636=38000,R636&lt;=4.5,M636&gt;8),'[1]Pricing Schedule'!$F$8+('[1]Pricing Schedule'!$F$9*M636),
IF(AND(I636=38000,R636&lt;=4.5,M636&lt;=8),'[1]Pricing Schedule'!$F$34+('[1]Pricing Schedule'!$F$36*M636),
IF(AND(I636=38000,R636&gt;4.5,R636&lt;=9,M636&gt;8),'[1]Pricing Schedule'!$F$17+('[1]Pricing Schedule'!$F$18*M636),
IF(AND(I636=38000,R636&gt;4.5,R636&lt;=9,M636&lt;=8),'[1]Pricing Schedule'!$F$34+('[1]Pricing Schedule'!$F$36*M636),
IF(AND(I636=38000,R636&gt;9,R636&lt;=12.8,M636&gt;8),'[1]Pricing Schedule'!$F$26+('[1]Pricing Schedule'!$F$27*M636),
IF(AND(I636=38000,R636&gt;9,R636&lt;=12.8,M636&lt;=8),'[1]Pricing Schedule'!$F$34+('[1]Pricing Schedule'!$F$36*M636),
IF(AND(I636=38000,R636&gt;12.8,R636&lt;=22.8),'[1]Pricing Schedule'!$F$34+('[1]Pricing Schedule'!$F$36*M636),
IF(AND(I636=38000,R636&gt;22.8,R636&lt;=30.2),'[1]Pricing Schedule'!$F$43+('[1]Pricing Schedule'!$F$45*M636),
IF(AND(I636=38000,R636&gt;30.2,R636&lt;=45.9),'[1]Pricing Schedule'!$F$52+('[1]Pricing Schedule'!$F$54*M636),
IF(AND(I636=38000,R636&gt;45.9,R636&lt;=123.4),'[1]Pricing Schedule'!$F$96+('[1]Pricing Schedule'!$F$97*M636),
IF(AND(I636=38000,R636&gt;123.4,R636&lt;=168.2,M636&lt;=10),'[1]Pricing Schedule'!$F$103+('[1]Pricing Schedule'!$F$105*M636),
IF(AND(I636=38000,R636&gt;123.4,R636&lt;=168.2,M636&gt;10),'[1]Pricing Schedule'!$F$111+('[1]Pricing Schedule'!$F$113*M636),
IF(AND(I636=38000,R636&gt;157.4,R636&lt;=336.4,M636&lt;=10),('[1]Pricing Schedule'!$F$103+('[1]Pricing Schedule'!$F$105*M636))*2,
IF(AND(I636=38000,R636&gt;157.4,R636&lt;=336.4,M636&gt;10),('[1]Pricing Schedule'!$F$111+('[1]Pricing Schedule'!$F$113*M636))*2,
IF(AND(I636=38000,R636&gt;314.8,R636&lt;=504.6,M636&lt;=10),('[1]Pricing Schedule'!$F$103+('[1]Pricing Schedule'!$F$105*M636))*3,
IF(AND(I636=38000,R636&gt;314.8,R636&lt;=504.6,M636&gt;10),('[1]Pricing Schedule'!$F$111+('[1]Pricing Schedule'!$F$113*M636))*3,
IF(AND(I636=38000,R636&gt;472.2,R636&lt;=672.8,M636&lt;=10),('[1]Pricing Schedule'!$F$103+('[1]Pricing Schedule'!$F$105*M636))*4,
IF(AND(I636=38000,R636&gt;472.2,R636&lt;=672.8,M636&gt;10),('[1]Pricing Schedule'!$F$111+('[1]Pricing Schedule'!$F$113*M636))*4,
IF(AND(I636=110000,R636&lt;=12.8,M636&gt;2),'[1]Pricing Schedule'!$F$62+('[1]Pricing Schedule'!$F$63*M636),
IF(AND(I636=110000,R636&lt;=12.8,M636&lt;=2),'[1]Pricing Schedule'!$F$96+('[1]Pricing Schedule'!$F$97*M636),
IF(AND(I636=110000,R636&gt;12.8,R636&lt;=22.8,M636&gt;3),'[1]Pricing Schedule'!$F$71+('[1]Pricing Schedule'!$F$72*M636),
IF(AND(I636=110000,R636&gt;12.8,R636&lt;=22.8,M636&lt;=3),'[1]Pricing Schedule'!$F$96+('[1]Pricing Schedule'!$F$97*M636),
IF(AND(I636=110000,R636&gt;22.8,R636&lt;=30.2),'[1]Pricing Schedule'!$F$80+('[1]Pricing Schedule'!$F$81*M636),
IF(AND(I636=110000,R636&gt;30.2,R636&lt;=45.9),'[1]Pricing Schedule'!$F$89+('[1]Pricing Schedule'!$F$90*M636),
IF(AND(I636=110000,R636&gt;45.9,R636&lt;=123.4),'[1]Pricing Schedule'!$F$96+('[1]Pricing Schedule'!$F$97*M636),
IF(AND(I636=110000,R636&gt;123.4,R636&lt;=168.2,M636&lt;=10),'[1]Pricing Schedule'!$F$103+('[1]Pricing Schedule'!$F$105*M636),
IF(AND(I636=110000,R636&gt;123.4,R636&lt;=168.2,M636&gt;10),'[1]Pricing Schedule'!$F$111+('[1]Pricing Schedule'!$F$113*M636),
IF(AND(I636=110000,R636&gt;168.2,R636&lt;=336.4,M636&lt;=10),('[1]Pricing Schedule'!$F$103+('[1]Pricing Schedule'!$F$105*M636))*2,
IF(AND(I636=110000,R636&gt;168.2,R636&lt;=336.4,M636&gt;10),('[1]Pricing Schedule'!$F$111+('[1]Pricing Schedule'!$F$113*M636))*2,
IF(AND(I636=110000,R636&gt;336.4,R636&lt;=504.6,M636&lt;=10),('[1]Pricing Schedule'!$F$103+('[1]Pricing Schedule'!$F$105*M636))*3,
IF(AND(I636=110000,R636&gt;336.4,R636&lt;=504.6,M636&gt;10),('[1]Pricing Schedule'!$F$111+('[1]Pricing Schedule'!$F$113*M636))*3,
IF(AND(I636=110000,R636&gt;504.6,R636&lt;=672.8,M636&lt;=10),('[1]Pricing Schedule'!$F$103+('[1]Pricing Schedule'!$F$105*M636))*4,
IF(AND(I636=110000,R636&gt;504.6,R636&lt;=672.8,M636&gt;10),('[1]Pricing Schedule'!$F$111+('[1]Pricing Schedule'!$F$113*M636))*4,
IF(AND(I636=110000,R636&gt;672.8,R636&lt;=841,M636&lt;=10),('[1]Pricing Schedule'!$F$103+('[1]Pricing Schedule'!$F$105*M636))*5,
IF(AND(I636=110000,R636&gt;672.8,R636&lt;=841,M636&gt;10),('[1]Pricing Schedule'!$F$111+('[1]Pricing Schedule'!$F$113*M636))*5,
IF(AND(I636=110000,R636&gt;672.8,R636&lt;=841,M636&lt;=10),('[1]Pricing Schedule'!$F$103+('[1]Pricing Schedule'!$F$105*M636))*5,
IF(AND(I636=110000,R636&gt;672.8,R636&lt;=841,M636&gt;10),('[1]Pricing Schedule'!$F$111+('[1]Pricing Schedule'!$F$113*M636))*5,
IF(AND(I636=110000,R636&gt;1345.6,R636&lt;=1513.8,M636&lt;=10),('[1]Pricing Schedule'!$F$103+('[1]Pricing Schedule'!$F$105*M636))*9,
IF(AND(I636=110000,R636&gt;1345.6,R636&lt;=1513.8,M636&gt;10),('[1]Pricing Schedule'!$F$111+('[1]Pricing Schedule'!$F$113*M636))*9,
9999999999)))))))))))))))))))))))))))))))))))))))</f>
        <v>1890770</v>
      </c>
      <c r="T636" s="21">
        <f>IF(AND(I636=38000,R636&lt;=4.5,M636&gt;8),'[1]Pricing Schedule'!$J$9,
IF(AND(I636=38000,R636&lt;=4.5,M636&lt;=8),'[1]Pricing Schedule'!$J$36,
IF(AND(I636=38000,R636&gt;4.5,R636&lt;=9,M636&gt;8),'[1]Pricing Schedule'!$J$18,
IF(AND(I636=38000,R636&gt;4.5,R636&lt;=9,M636&lt;=8),'[1]Pricing Schedule'!$J$36,
IF(AND(I636=38000,R636&gt;9,R636&lt;=12.8,M636&gt;8),'[1]Pricing Schedule'!$J$27,
IF(AND(I636=38000,R636&gt;9,R636&lt;=12.8,M636&lt;=8),'[1]Pricing Schedule'!$J$36,
IF(AND(I636=38000,R636&gt;12.8,R636&lt;=22.8),'[1]Pricing Schedule'!$J$36,
IF(AND(I636=38000,R636&gt;22.8,R636&lt;=30.2),'[1]Pricing Schedule'!$J$45,
IF(AND(I636=38000,R636&gt;30.2,R636&lt;=45.9),'[1]Pricing Schedule'!$J$54,
IF(AND(I636=38000,R636&gt;45.9,R636&lt;=123.4),'[1]Pricing Schedule'!$J$97,
IF(AND(I636=38000,R636&gt;123.4,R636&lt;=168.2,M636&lt;=10),'[1]Pricing Schedule'!$J$105,
IF(AND(I636=38000,R636&gt;123.4,R636&lt;=168.2,M636&gt;10),'[1]Pricing Schedule'!$J$113,
IF(AND(I636=38000,R636&gt;168.2,R636&lt;=336.4,M636&lt;=10),('[1]Pricing Schedule'!$J$105),
IF(AND(I636=38000,R636&gt;168.2,R636&lt;=336.4,M636&gt;10),('[1]Pricing Schedule'!$J$113),
IF(AND(I636=38000,R636&gt;336.4,R636&lt;=504.6,M636&lt;=10),('[1]Pricing Schedule'!$J$105),
IF(AND(I636=38000,R636&gt;336.4,R636&lt;=504.6,M636&gt;10),('[1]Pricing Schedule'!$J$113),
IF(AND(I636=38000,R636&gt;504.6,R636&lt;=672.8,M636&lt;=10),('[1]Pricing Schedule'!$J$105),
IF(AND(I636=38000,R636&gt;504.6,R636&lt;=672.8,M636&gt;10),('[1]Pricing Schedule'!$J$113),
IF(AND(I636=110000,R636&lt;=12.8,M636&gt;2),'[1]Pricing Schedule'!$J$63,
IF(AND(I636=110000,R636&lt;=12.8,M636&lt;=2),'[1]Pricing Schedule'!$J$97,
IF(AND(I636=110000,R636&gt;12.8,R636&lt;=22.8,M636&gt;3),'[1]Pricing Schedule'!$J$72,
IF(AND(I636=110000,R636&gt;12.8,R636&lt;=22.8,M636&lt;=3),'[1]Pricing Schedule'!$J$97,
IF(AND(I636=110000,R636&gt;22.8,R636&lt;=30.2),'[1]Pricing Schedule'!$J$81,
IF(AND(I636=110000,R636&gt;30.2,R636&lt;=45.9),'[1]Pricing Schedule'!$J$90,
IF(AND(I636=110000,R636&gt;45.9,R636&lt;=123.4),'[1]Pricing Schedule'!$J$97,
IF(AND(I636=110000,R636&gt;123.4,R636&lt;=168.2,M636&lt;=10),'[1]Pricing Schedule'!$J$105,
IF(AND(I636=110000,R636&gt;123.4,R636&lt;=168.2,M636&gt;10),'[1]Pricing Schedule'!$J$113,
IF(AND(I636=110000,R636&gt;168.2,R636&lt;=336.2,M636&lt;=10),('[1]Pricing Schedule'!$J$105),
IF(AND(I636=110000,R636&gt;168.2,R636&lt;=336.2,M636&gt;10),('[1]Pricing Schedule'!$J$113),
IF(AND(I636=110000,R636&gt;336.4,R636&lt;=504.6,M636&lt;=10),('[1]Pricing Schedule'!$J$105),
IF(AND(I636=110000,R636&gt;336.4,R636&lt;=504.6,M636&gt;10),('[1]Pricing Schedule'!$J$113),
IF(AND(I636=110000,R636&gt;504.6,R636&lt;=672.8,M636&lt;=10),('[1]Pricing Schedule'!$J$105),
IF(AND(I636=110000,R636&gt;504.6,R636&lt;=672.8,M636&gt;10),('[1]Pricing Schedule'!$J$113),
IF(AND(I636=110000,R636&gt;672.8,R636&lt;=841,M636&lt;=10),('[1]Pricing Schedule'!$J$105),
IF(AND(I636=110000,R636&gt;672.8,R636&lt;=841,M636&gt;10),('[1]Pricing Schedule'!$J$113),
IF(AND(I636=110000,R636&gt;1682,R636&lt;=1850.2,M636&lt;=10),('[1]Pricing Schedule'!$J$105),
IF(AND(I636=110000,R636&gt;1682,R636&lt;=1850.2,M636&gt;10),('[1]Pricing Schedule'!$J$113),
IF(AND(I636=110000,R636&gt;2018.4,R636&lt;=2186.6,M636&lt;=10),('[1]Pricing Schedule'!$J$105),
IF(AND(I636=110000,R636&gt;2018.4,R636&lt;=2186.6,M636&gt;10),('[1]Pricing Schedule'!$J$113),999999999)))))))))))))))))))))))))))))))))))))))</f>
        <v>7</v>
      </c>
      <c r="U636" s="40">
        <f t="shared" si="60"/>
        <v>450183.33333333331</v>
      </c>
      <c r="V636" s="41">
        <f t="shared" si="61"/>
        <v>2.2213172411239865</v>
      </c>
      <c r="Y636" s="23">
        <v>661</v>
      </c>
      <c r="Z636" s="23">
        <v>668</v>
      </c>
      <c r="AR636" s="35"/>
    </row>
    <row r="637" spans="1:44">
      <c r="A637" s="23">
        <v>637</v>
      </c>
      <c r="B637" s="23">
        <v>637</v>
      </c>
      <c r="C637" s="23" t="s">
        <v>1086</v>
      </c>
      <c r="D637" s="23" t="s">
        <v>709</v>
      </c>
      <c r="E637" s="23" t="s">
        <v>709</v>
      </c>
      <c r="F637" s="23" t="s">
        <v>1041</v>
      </c>
      <c r="G637" s="23" t="s">
        <v>1042</v>
      </c>
      <c r="H637" s="23" t="s">
        <v>113</v>
      </c>
      <c r="I637" s="13">
        <v>38000</v>
      </c>
      <c r="J637" s="13">
        <v>38000</v>
      </c>
      <c r="K637" s="23" t="s">
        <v>119</v>
      </c>
      <c r="L637" s="24">
        <v>8.3480000000000008</v>
      </c>
      <c r="M637" s="37">
        <f t="shared" si="56"/>
        <v>9</v>
      </c>
      <c r="N637" s="24">
        <v>0.21099999999999999</v>
      </c>
      <c r="O637" s="13">
        <v>2</v>
      </c>
      <c r="P637" s="36">
        <f t="shared" si="57"/>
        <v>0.21099999999999999</v>
      </c>
      <c r="Q637" s="38">
        <f t="shared" si="58"/>
        <v>4.2</v>
      </c>
      <c r="R637" s="37">
        <f t="shared" si="59"/>
        <v>4.2</v>
      </c>
      <c r="S637" s="39">
        <f>IF(AND(I637=38000,R637&lt;=4.5,M637&gt;8),'[1]Pricing Schedule'!$F$8+('[1]Pricing Schedule'!$F$9*M637),
IF(AND(I637=38000,R637&lt;=4.5,M637&lt;=8),'[1]Pricing Schedule'!$F$34+('[1]Pricing Schedule'!$F$36*M637),
IF(AND(I637=38000,R637&gt;4.5,R637&lt;=9,M637&gt;8),'[1]Pricing Schedule'!$F$17+('[1]Pricing Schedule'!$F$18*M637),
IF(AND(I637=38000,R637&gt;4.5,R637&lt;=9,M637&lt;=8),'[1]Pricing Schedule'!$F$34+('[1]Pricing Schedule'!$F$36*M637),
IF(AND(I637=38000,R637&gt;9,R637&lt;=12.8,M637&gt;8),'[1]Pricing Schedule'!$F$26+('[1]Pricing Schedule'!$F$27*M637),
IF(AND(I637=38000,R637&gt;9,R637&lt;=12.8,M637&lt;=8),'[1]Pricing Schedule'!$F$34+('[1]Pricing Schedule'!$F$36*M637),
IF(AND(I637=38000,R637&gt;12.8,R637&lt;=22.8),'[1]Pricing Schedule'!$F$34+('[1]Pricing Schedule'!$F$36*M637),
IF(AND(I637=38000,R637&gt;22.8,R637&lt;=30.2),'[1]Pricing Schedule'!$F$43+('[1]Pricing Schedule'!$F$45*M637),
IF(AND(I637=38000,R637&gt;30.2,R637&lt;=45.9),'[1]Pricing Schedule'!$F$52+('[1]Pricing Schedule'!$F$54*M637),
IF(AND(I637=38000,R637&gt;45.9,R637&lt;=123.4),'[1]Pricing Schedule'!$F$96+('[1]Pricing Schedule'!$F$97*M637),
IF(AND(I637=38000,R637&gt;123.4,R637&lt;=168.2,M637&lt;=10),'[1]Pricing Schedule'!$F$103+('[1]Pricing Schedule'!$F$105*M637),
IF(AND(I637=38000,R637&gt;123.4,R637&lt;=168.2,M637&gt;10),'[1]Pricing Schedule'!$F$111+('[1]Pricing Schedule'!$F$113*M637),
IF(AND(I637=38000,R637&gt;157.4,R637&lt;=336.4,M637&lt;=10),('[1]Pricing Schedule'!$F$103+('[1]Pricing Schedule'!$F$105*M637))*2,
IF(AND(I637=38000,R637&gt;157.4,R637&lt;=336.4,M637&gt;10),('[1]Pricing Schedule'!$F$111+('[1]Pricing Schedule'!$F$113*M637))*2,
IF(AND(I637=38000,R637&gt;314.8,R637&lt;=504.6,M637&lt;=10),('[1]Pricing Schedule'!$F$103+('[1]Pricing Schedule'!$F$105*M637))*3,
IF(AND(I637=38000,R637&gt;314.8,R637&lt;=504.6,M637&gt;10),('[1]Pricing Schedule'!$F$111+('[1]Pricing Schedule'!$F$113*M637))*3,
IF(AND(I637=38000,R637&gt;472.2,R637&lt;=672.8,M637&lt;=10),('[1]Pricing Schedule'!$F$103+('[1]Pricing Schedule'!$F$105*M637))*4,
IF(AND(I637=38000,R637&gt;472.2,R637&lt;=672.8,M637&gt;10),('[1]Pricing Schedule'!$F$111+('[1]Pricing Schedule'!$F$113*M637))*4,
IF(AND(I637=110000,R637&lt;=12.8,M637&gt;2),'[1]Pricing Schedule'!$F$62+('[1]Pricing Schedule'!$F$63*M637),
IF(AND(I637=110000,R637&lt;=12.8,M637&lt;=2),'[1]Pricing Schedule'!$F$96+('[1]Pricing Schedule'!$F$97*M637),
IF(AND(I637=110000,R637&gt;12.8,R637&lt;=22.8,M637&gt;3),'[1]Pricing Schedule'!$F$71+('[1]Pricing Schedule'!$F$72*M637),
IF(AND(I637=110000,R637&gt;12.8,R637&lt;=22.8,M637&lt;=3),'[1]Pricing Schedule'!$F$96+('[1]Pricing Schedule'!$F$97*M637),
IF(AND(I637=110000,R637&gt;22.8,R637&lt;=30.2),'[1]Pricing Schedule'!$F$80+('[1]Pricing Schedule'!$F$81*M637),
IF(AND(I637=110000,R637&gt;30.2,R637&lt;=45.9),'[1]Pricing Schedule'!$F$89+('[1]Pricing Schedule'!$F$90*M637),
IF(AND(I637=110000,R637&gt;45.9,R637&lt;=123.4),'[1]Pricing Schedule'!$F$96+('[1]Pricing Schedule'!$F$97*M637),
IF(AND(I637=110000,R637&gt;123.4,R637&lt;=168.2,M637&lt;=10),'[1]Pricing Schedule'!$F$103+('[1]Pricing Schedule'!$F$105*M637),
IF(AND(I637=110000,R637&gt;123.4,R637&lt;=168.2,M637&gt;10),'[1]Pricing Schedule'!$F$111+('[1]Pricing Schedule'!$F$113*M637),
IF(AND(I637=110000,R637&gt;168.2,R637&lt;=336.4,M637&lt;=10),('[1]Pricing Schedule'!$F$103+('[1]Pricing Schedule'!$F$105*M637))*2,
IF(AND(I637=110000,R637&gt;168.2,R637&lt;=336.4,M637&gt;10),('[1]Pricing Schedule'!$F$111+('[1]Pricing Schedule'!$F$113*M637))*2,
IF(AND(I637=110000,R637&gt;336.4,R637&lt;=504.6,M637&lt;=10),('[1]Pricing Schedule'!$F$103+('[1]Pricing Schedule'!$F$105*M637))*3,
IF(AND(I637=110000,R637&gt;336.4,R637&lt;=504.6,M637&gt;10),('[1]Pricing Schedule'!$F$111+('[1]Pricing Schedule'!$F$113*M637))*3,
IF(AND(I637=110000,R637&gt;504.6,R637&lt;=672.8,M637&lt;=10),('[1]Pricing Schedule'!$F$103+('[1]Pricing Schedule'!$F$105*M637))*4,
IF(AND(I637=110000,R637&gt;504.6,R637&lt;=672.8,M637&gt;10),('[1]Pricing Schedule'!$F$111+('[1]Pricing Schedule'!$F$113*M637))*4,
IF(AND(I637=110000,R637&gt;672.8,R637&lt;=841,M637&lt;=10),('[1]Pricing Schedule'!$F$103+('[1]Pricing Schedule'!$F$105*M637))*5,
IF(AND(I637=110000,R637&gt;672.8,R637&lt;=841,M637&gt;10),('[1]Pricing Schedule'!$F$111+('[1]Pricing Schedule'!$F$113*M637))*5,
IF(AND(I637=110000,R637&gt;672.8,R637&lt;=841,M637&lt;=10),('[1]Pricing Schedule'!$F$103+('[1]Pricing Schedule'!$F$105*M637))*5,
IF(AND(I637=110000,R637&gt;672.8,R637&lt;=841,M637&gt;10),('[1]Pricing Schedule'!$F$111+('[1]Pricing Schedule'!$F$113*M637))*5,
IF(AND(I637=110000,R637&gt;1345.6,R637&lt;=1513.8,M637&lt;=10),('[1]Pricing Schedule'!$F$103+('[1]Pricing Schedule'!$F$105*M637))*9,
IF(AND(I637=110000,R637&gt;1345.6,R637&lt;=1513.8,M637&gt;10),('[1]Pricing Schedule'!$F$111+('[1]Pricing Schedule'!$F$113*M637))*9,
9999999999)))))))))))))))))))))))))))))))))))))))</f>
        <v>1334440</v>
      </c>
      <c r="T637" s="21">
        <f>IF(AND(I637=38000,R637&lt;=4.5,M637&gt;8),'[1]Pricing Schedule'!$J$9,
IF(AND(I637=38000,R637&lt;=4.5,M637&lt;=8),'[1]Pricing Schedule'!$J$36,
IF(AND(I637=38000,R637&gt;4.5,R637&lt;=9,M637&gt;8),'[1]Pricing Schedule'!$J$18,
IF(AND(I637=38000,R637&gt;4.5,R637&lt;=9,M637&lt;=8),'[1]Pricing Schedule'!$J$36,
IF(AND(I637=38000,R637&gt;9,R637&lt;=12.8,M637&gt;8),'[1]Pricing Schedule'!$J$27,
IF(AND(I637=38000,R637&gt;9,R637&lt;=12.8,M637&lt;=8),'[1]Pricing Schedule'!$J$36,
IF(AND(I637=38000,R637&gt;12.8,R637&lt;=22.8),'[1]Pricing Schedule'!$J$36,
IF(AND(I637=38000,R637&gt;22.8,R637&lt;=30.2),'[1]Pricing Schedule'!$J$45,
IF(AND(I637=38000,R637&gt;30.2,R637&lt;=45.9),'[1]Pricing Schedule'!$J$54,
IF(AND(I637=38000,R637&gt;45.9,R637&lt;=123.4),'[1]Pricing Schedule'!$J$97,
IF(AND(I637=38000,R637&gt;123.4,R637&lt;=168.2,M637&lt;=10),'[1]Pricing Schedule'!$J$105,
IF(AND(I637=38000,R637&gt;123.4,R637&lt;=168.2,M637&gt;10),'[1]Pricing Schedule'!$J$113,
IF(AND(I637=38000,R637&gt;168.2,R637&lt;=336.4,M637&lt;=10),('[1]Pricing Schedule'!$J$105),
IF(AND(I637=38000,R637&gt;168.2,R637&lt;=336.4,M637&gt;10),('[1]Pricing Schedule'!$J$113),
IF(AND(I637=38000,R637&gt;336.4,R637&lt;=504.6,M637&lt;=10),('[1]Pricing Schedule'!$J$105),
IF(AND(I637=38000,R637&gt;336.4,R637&lt;=504.6,M637&gt;10),('[1]Pricing Schedule'!$J$113),
IF(AND(I637=38000,R637&gt;504.6,R637&lt;=672.8,M637&lt;=10),('[1]Pricing Schedule'!$J$105),
IF(AND(I637=38000,R637&gt;504.6,R637&lt;=672.8,M637&gt;10),('[1]Pricing Schedule'!$J$113),
IF(AND(I637=110000,R637&lt;=12.8,M637&gt;2),'[1]Pricing Schedule'!$J$63,
IF(AND(I637=110000,R637&lt;=12.8,M637&lt;=2),'[1]Pricing Schedule'!$J$97,
IF(AND(I637=110000,R637&gt;12.8,R637&lt;=22.8,M637&gt;3),'[1]Pricing Schedule'!$J$72,
IF(AND(I637=110000,R637&gt;12.8,R637&lt;=22.8,M637&lt;=3),'[1]Pricing Schedule'!$J$97,
IF(AND(I637=110000,R637&gt;22.8,R637&lt;=30.2),'[1]Pricing Schedule'!$J$81,
IF(AND(I637=110000,R637&gt;30.2,R637&lt;=45.9),'[1]Pricing Schedule'!$J$90,
IF(AND(I637=110000,R637&gt;45.9,R637&lt;=123.4),'[1]Pricing Schedule'!$J$97,
IF(AND(I637=110000,R637&gt;123.4,R637&lt;=168.2,M637&lt;=10),'[1]Pricing Schedule'!$J$105,
IF(AND(I637=110000,R637&gt;123.4,R637&lt;=168.2,M637&gt;10),'[1]Pricing Schedule'!$J$113,
IF(AND(I637=110000,R637&gt;168.2,R637&lt;=336.2,M637&lt;=10),('[1]Pricing Schedule'!$J$105),
IF(AND(I637=110000,R637&gt;168.2,R637&lt;=336.2,M637&gt;10),('[1]Pricing Schedule'!$J$113),
IF(AND(I637=110000,R637&gt;336.4,R637&lt;=504.6,M637&lt;=10),('[1]Pricing Schedule'!$J$105),
IF(AND(I637=110000,R637&gt;336.4,R637&lt;=504.6,M637&gt;10),('[1]Pricing Schedule'!$J$113),
IF(AND(I637=110000,R637&gt;504.6,R637&lt;=672.8,M637&lt;=10),('[1]Pricing Schedule'!$J$105),
IF(AND(I637=110000,R637&gt;504.6,R637&lt;=672.8,M637&gt;10),('[1]Pricing Schedule'!$J$113),
IF(AND(I637=110000,R637&gt;672.8,R637&lt;=841,M637&lt;=10),('[1]Pricing Schedule'!$J$105),
IF(AND(I637=110000,R637&gt;672.8,R637&lt;=841,M637&gt;10),('[1]Pricing Schedule'!$J$113),
IF(AND(I637=110000,R637&gt;1682,R637&lt;=1850.2,M637&lt;=10),('[1]Pricing Schedule'!$J$105),
IF(AND(I637=110000,R637&gt;1682,R637&lt;=1850.2,M637&gt;10),('[1]Pricing Schedule'!$J$113),
IF(AND(I637=110000,R637&gt;2018.4,R637&lt;=2186.6,M637&lt;=10),('[1]Pricing Schedule'!$J$105),
IF(AND(I637=110000,R637&gt;2018.4,R637&lt;=2186.6,M637&gt;10),('[1]Pricing Schedule'!$J$113),999999999)))))))))))))))))))))))))))))))))))))))</f>
        <v>1</v>
      </c>
      <c r="U637" s="40">
        <f t="shared" si="60"/>
        <v>317723.80952380953</v>
      </c>
      <c r="V637" s="41">
        <f t="shared" si="61"/>
        <v>3.1473876682353645</v>
      </c>
      <c r="Y637" s="23">
        <v>167</v>
      </c>
      <c r="Z637" s="23">
        <v>69</v>
      </c>
      <c r="AR637" s="35"/>
    </row>
    <row r="638" spans="1:44">
      <c r="A638" s="23">
        <v>638</v>
      </c>
      <c r="B638" s="23">
        <v>638</v>
      </c>
      <c r="C638" s="23" t="s">
        <v>1087</v>
      </c>
      <c r="D638" s="23" t="s">
        <v>709</v>
      </c>
      <c r="E638" s="23" t="s">
        <v>709</v>
      </c>
      <c r="F638" s="23" t="s">
        <v>710</v>
      </c>
      <c r="G638" s="23" t="s">
        <v>711</v>
      </c>
      <c r="H638" s="23" t="s">
        <v>113</v>
      </c>
      <c r="I638" s="13">
        <v>38000</v>
      </c>
      <c r="J638" s="13">
        <v>20000</v>
      </c>
      <c r="K638" s="13">
        <v>38000</v>
      </c>
      <c r="L638" s="24">
        <v>8.8840000000000003</v>
      </c>
      <c r="M638" s="37">
        <f t="shared" si="56"/>
        <v>9</v>
      </c>
      <c r="N638" s="24">
        <v>0.34699999999999998</v>
      </c>
      <c r="O638" s="13">
        <v>2</v>
      </c>
      <c r="P638" s="36">
        <f t="shared" si="57"/>
        <v>0.34699999999999998</v>
      </c>
      <c r="Q638" s="38">
        <f t="shared" si="58"/>
        <v>4.2</v>
      </c>
      <c r="R638" s="37">
        <f t="shared" si="59"/>
        <v>4.2</v>
      </c>
      <c r="S638" s="39">
        <f>IF(AND(I638=38000,R638&lt;=4.5,M638&gt;8),'[1]Pricing Schedule'!$F$8+('[1]Pricing Schedule'!$F$9*M638),
IF(AND(I638=38000,R638&lt;=4.5,M638&lt;=8),'[1]Pricing Schedule'!$F$34+('[1]Pricing Schedule'!$F$36*M638),
IF(AND(I638=38000,R638&gt;4.5,R638&lt;=9,M638&gt;8),'[1]Pricing Schedule'!$F$17+('[1]Pricing Schedule'!$F$18*M638),
IF(AND(I638=38000,R638&gt;4.5,R638&lt;=9,M638&lt;=8),'[1]Pricing Schedule'!$F$34+('[1]Pricing Schedule'!$F$36*M638),
IF(AND(I638=38000,R638&gt;9,R638&lt;=12.8,M638&gt;8),'[1]Pricing Schedule'!$F$26+('[1]Pricing Schedule'!$F$27*M638),
IF(AND(I638=38000,R638&gt;9,R638&lt;=12.8,M638&lt;=8),'[1]Pricing Schedule'!$F$34+('[1]Pricing Schedule'!$F$36*M638),
IF(AND(I638=38000,R638&gt;12.8,R638&lt;=22.8),'[1]Pricing Schedule'!$F$34+('[1]Pricing Schedule'!$F$36*M638),
IF(AND(I638=38000,R638&gt;22.8,R638&lt;=30.2),'[1]Pricing Schedule'!$F$43+('[1]Pricing Schedule'!$F$45*M638),
IF(AND(I638=38000,R638&gt;30.2,R638&lt;=45.9),'[1]Pricing Schedule'!$F$52+('[1]Pricing Schedule'!$F$54*M638),
IF(AND(I638=38000,R638&gt;45.9,R638&lt;=123.4),'[1]Pricing Schedule'!$F$96+('[1]Pricing Schedule'!$F$97*M638),
IF(AND(I638=38000,R638&gt;123.4,R638&lt;=168.2,M638&lt;=10),'[1]Pricing Schedule'!$F$103+('[1]Pricing Schedule'!$F$105*M638),
IF(AND(I638=38000,R638&gt;123.4,R638&lt;=168.2,M638&gt;10),'[1]Pricing Schedule'!$F$111+('[1]Pricing Schedule'!$F$113*M638),
IF(AND(I638=38000,R638&gt;157.4,R638&lt;=336.4,M638&lt;=10),('[1]Pricing Schedule'!$F$103+('[1]Pricing Schedule'!$F$105*M638))*2,
IF(AND(I638=38000,R638&gt;157.4,R638&lt;=336.4,M638&gt;10),('[1]Pricing Schedule'!$F$111+('[1]Pricing Schedule'!$F$113*M638))*2,
IF(AND(I638=38000,R638&gt;314.8,R638&lt;=504.6,M638&lt;=10),('[1]Pricing Schedule'!$F$103+('[1]Pricing Schedule'!$F$105*M638))*3,
IF(AND(I638=38000,R638&gt;314.8,R638&lt;=504.6,M638&gt;10),('[1]Pricing Schedule'!$F$111+('[1]Pricing Schedule'!$F$113*M638))*3,
IF(AND(I638=38000,R638&gt;472.2,R638&lt;=672.8,M638&lt;=10),('[1]Pricing Schedule'!$F$103+('[1]Pricing Schedule'!$F$105*M638))*4,
IF(AND(I638=38000,R638&gt;472.2,R638&lt;=672.8,M638&gt;10),('[1]Pricing Schedule'!$F$111+('[1]Pricing Schedule'!$F$113*M638))*4,
IF(AND(I638=110000,R638&lt;=12.8,M638&gt;2),'[1]Pricing Schedule'!$F$62+('[1]Pricing Schedule'!$F$63*M638),
IF(AND(I638=110000,R638&lt;=12.8,M638&lt;=2),'[1]Pricing Schedule'!$F$96+('[1]Pricing Schedule'!$F$97*M638),
IF(AND(I638=110000,R638&gt;12.8,R638&lt;=22.8,M638&gt;3),'[1]Pricing Schedule'!$F$71+('[1]Pricing Schedule'!$F$72*M638),
IF(AND(I638=110000,R638&gt;12.8,R638&lt;=22.8,M638&lt;=3),'[1]Pricing Schedule'!$F$96+('[1]Pricing Schedule'!$F$97*M638),
IF(AND(I638=110000,R638&gt;22.8,R638&lt;=30.2),'[1]Pricing Schedule'!$F$80+('[1]Pricing Schedule'!$F$81*M638),
IF(AND(I638=110000,R638&gt;30.2,R638&lt;=45.9),'[1]Pricing Schedule'!$F$89+('[1]Pricing Schedule'!$F$90*M638),
IF(AND(I638=110000,R638&gt;45.9,R638&lt;=123.4),'[1]Pricing Schedule'!$F$96+('[1]Pricing Schedule'!$F$97*M638),
IF(AND(I638=110000,R638&gt;123.4,R638&lt;=168.2,M638&lt;=10),'[1]Pricing Schedule'!$F$103+('[1]Pricing Schedule'!$F$105*M638),
IF(AND(I638=110000,R638&gt;123.4,R638&lt;=168.2,M638&gt;10),'[1]Pricing Schedule'!$F$111+('[1]Pricing Schedule'!$F$113*M638),
IF(AND(I638=110000,R638&gt;168.2,R638&lt;=336.4,M638&lt;=10),('[1]Pricing Schedule'!$F$103+('[1]Pricing Schedule'!$F$105*M638))*2,
IF(AND(I638=110000,R638&gt;168.2,R638&lt;=336.4,M638&gt;10),('[1]Pricing Schedule'!$F$111+('[1]Pricing Schedule'!$F$113*M638))*2,
IF(AND(I638=110000,R638&gt;336.4,R638&lt;=504.6,M638&lt;=10),('[1]Pricing Schedule'!$F$103+('[1]Pricing Schedule'!$F$105*M638))*3,
IF(AND(I638=110000,R638&gt;336.4,R638&lt;=504.6,M638&gt;10),('[1]Pricing Schedule'!$F$111+('[1]Pricing Schedule'!$F$113*M638))*3,
IF(AND(I638=110000,R638&gt;504.6,R638&lt;=672.8,M638&lt;=10),('[1]Pricing Schedule'!$F$103+('[1]Pricing Schedule'!$F$105*M638))*4,
IF(AND(I638=110000,R638&gt;504.6,R638&lt;=672.8,M638&gt;10),('[1]Pricing Schedule'!$F$111+('[1]Pricing Schedule'!$F$113*M638))*4,
IF(AND(I638=110000,R638&gt;672.8,R638&lt;=841,M638&lt;=10),('[1]Pricing Schedule'!$F$103+('[1]Pricing Schedule'!$F$105*M638))*5,
IF(AND(I638=110000,R638&gt;672.8,R638&lt;=841,M638&gt;10),('[1]Pricing Schedule'!$F$111+('[1]Pricing Schedule'!$F$113*M638))*5,
IF(AND(I638=110000,R638&gt;672.8,R638&lt;=841,M638&lt;=10),('[1]Pricing Schedule'!$F$103+('[1]Pricing Schedule'!$F$105*M638))*5,
IF(AND(I638=110000,R638&gt;672.8,R638&lt;=841,M638&gt;10),('[1]Pricing Schedule'!$F$111+('[1]Pricing Schedule'!$F$113*M638))*5,
IF(AND(I638=110000,R638&gt;1345.6,R638&lt;=1513.8,M638&lt;=10),('[1]Pricing Schedule'!$F$103+('[1]Pricing Schedule'!$F$105*M638))*9,
IF(AND(I638=110000,R638&gt;1345.6,R638&lt;=1513.8,M638&gt;10),('[1]Pricing Schedule'!$F$111+('[1]Pricing Schedule'!$F$113*M638))*9,
9999999999)))))))))))))))))))))))))))))))))))))))</f>
        <v>1334440</v>
      </c>
      <c r="T638" s="21">
        <f>IF(AND(I638=38000,R638&lt;=4.5,M638&gt;8),'[1]Pricing Schedule'!$J$9,
IF(AND(I638=38000,R638&lt;=4.5,M638&lt;=8),'[1]Pricing Schedule'!$J$36,
IF(AND(I638=38000,R638&gt;4.5,R638&lt;=9,M638&gt;8),'[1]Pricing Schedule'!$J$18,
IF(AND(I638=38000,R638&gt;4.5,R638&lt;=9,M638&lt;=8),'[1]Pricing Schedule'!$J$36,
IF(AND(I638=38000,R638&gt;9,R638&lt;=12.8,M638&gt;8),'[1]Pricing Schedule'!$J$27,
IF(AND(I638=38000,R638&gt;9,R638&lt;=12.8,M638&lt;=8),'[1]Pricing Schedule'!$J$36,
IF(AND(I638=38000,R638&gt;12.8,R638&lt;=22.8),'[1]Pricing Schedule'!$J$36,
IF(AND(I638=38000,R638&gt;22.8,R638&lt;=30.2),'[1]Pricing Schedule'!$J$45,
IF(AND(I638=38000,R638&gt;30.2,R638&lt;=45.9),'[1]Pricing Schedule'!$J$54,
IF(AND(I638=38000,R638&gt;45.9,R638&lt;=123.4),'[1]Pricing Schedule'!$J$97,
IF(AND(I638=38000,R638&gt;123.4,R638&lt;=168.2,M638&lt;=10),'[1]Pricing Schedule'!$J$105,
IF(AND(I638=38000,R638&gt;123.4,R638&lt;=168.2,M638&gt;10),'[1]Pricing Schedule'!$J$113,
IF(AND(I638=38000,R638&gt;168.2,R638&lt;=336.4,M638&lt;=10),('[1]Pricing Schedule'!$J$105),
IF(AND(I638=38000,R638&gt;168.2,R638&lt;=336.4,M638&gt;10),('[1]Pricing Schedule'!$J$113),
IF(AND(I638=38000,R638&gt;336.4,R638&lt;=504.6,M638&lt;=10),('[1]Pricing Schedule'!$J$105),
IF(AND(I638=38000,R638&gt;336.4,R638&lt;=504.6,M638&gt;10),('[1]Pricing Schedule'!$J$113),
IF(AND(I638=38000,R638&gt;504.6,R638&lt;=672.8,M638&lt;=10),('[1]Pricing Schedule'!$J$105),
IF(AND(I638=38000,R638&gt;504.6,R638&lt;=672.8,M638&gt;10),('[1]Pricing Schedule'!$J$113),
IF(AND(I638=110000,R638&lt;=12.8,M638&gt;2),'[1]Pricing Schedule'!$J$63,
IF(AND(I638=110000,R638&lt;=12.8,M638&lt;=2),'[1]Pricing Schedule'!$J$97,
IF(AND(I638=110000,R638&gt;12.8,R638&lt;=22.8,M638&gt;3),'[1]Pricing Schedule'!$J$72,
IF(AND(I638=110000,R638&gt;12.8,R638&lt;=22.8,M638&lt;=3),'[1]Pricing Schedule'!$J$97,
IF(AND(I638=110000,R638&gt;22.8,R638&lt;=30.2),'[1]Pricing Schedule'!$J$81,
IF(AND(I638=110000,R638&gt;30.2,R638&lt;=45.9),'[1]Pricing Schedule'!$J$90,
IF(AND(I638=110000,R638&gt;45.9,R638&lt;=123.4),'[1]Pricing Schedule'!$J$97,
IF(AND(I638=110000,R638&gt;123.4,R638&lt;=168.2,M638&lt;=10),'[1]Pricing Schedule'!$J$105,
IF(AND(I638=110000,R638&gt;123.4,R638&lt;=168.2,M638&gt;10),'[1]Pricing Schedule'!$J$113,
IF(AND(I638=110000,R638&gt;168.2,R638&lt;=336.2,M638&lt;=10),('[1]Pricing Schedule'!$J$105),
IF(AND(I638=110000,R638&gt;168.2,R638&lt;=336.2,M638&gt;10),('[1]Pricing Schedule'!$J$113),
IF(AND(I638=110000,R638&gt;336.4,R638&lt;=504.6,M638&lt;=10),('[1]Pricing Schedule'!$J$105),
IF(AND(I638=110000,R638&gt;336.4,R638&lt;=504.6,M638&gt;10),('[1]Pricing Schedule'!$J$113),
IF(AND(I638=110000,R638&gt;504.6,R638&lt;=672.8,M638&lt;=10),('[1]Pricing Schedule'!$J$105),
IF(AND(I638=110000,R638&gt;504.6,R638&lt;=672.8,M638&gt;10),('[1]Pricing Schedule'!$J$113),
IF(AND(I638=110000,R638&gt;672.8,R638&lt;=841,M638&lt;=10),('[1]Pricing Schedule'!$J$105),
IF(AND(I638=110000,R638&gt;672.8,R638&lt;=841,M638&gt;10),('[1]Pricing Schedule'!$J$113),
IF(AND(I638=110000,R638&gt;1682,R638&lt;=1850.2,M638&lt;=10),('[1]Pricing Schedule'!$J$105),
IF(AND(I638=110000,R638&gt;1682,R638&lt;=1850.2,M638&gt;10),('[1]Pricing Schedule'!$J$113),
IF(AND(I638=110000,R638&gt;2018.4,R638&lt;=2186.6,M638&lt;=10),('[1]Pricing Schedule'!$J$105),
IF(AND(I638=110000,R638&gt;2018.4,R638&lt;=2186.6,M638&gt;10),('[1]Pricing Schedule'!$J$113),999999999)))))))))))))))))))))))))))))))))))))))</f>
        <v>1</v>
      </c>
      <c r="U638" s="40">
        <f t="shared" si="60"/>
        <v>317723.80952380953</v>
      </c>
      <c r="V638" s="41">
        <f t="shared" si="61"/>
        <v>3.1473876682353645</v>
      </c>
      <c r="Y638" s="23">
        <v>107</v>
      </c>
      <c r="Z638" s="23">
        <v>695</v>
      </c>
      <c r="AR638" s="35"/>
    </row>
    <row r="639" spans="1:44">
      <c r="A639" s="23">
        <v>639</v>
      </c>
      <c r="B639" s="23">
        <v>639</v>
      </c>
      <c r="C639" s="23" t="s">
        <v>1088</v>
      </c>
      <c r="D639" s="23" t="s">
        <v>149</v>
      </c>
      <c r="E639" s="23" t="s">
        <v>149</v>
      </c>
      <c r="F639" s="23" t="s">
        <v>159</v>
      </c>
      <c r="G639" s="23" t="s">
        <v>160</v>
      </c>
      <c r="H639" s="23" t="s">
        <v>113</v>
      </c>
      <c r="I639" s="13">
        <v>38000</v>
      </c>
      <c r="J639" s="13">
        <v>38000</v>
      </c>
      <c r="K639" s="13">
        <v>20000</v>
      </c>
      <c r="L639" s="24">
        <v>8.5649999999999995</v>
      </c>
      <c r="M639" s="37">
        <f t="shared" si="56"/>
        <v>9</v>
      </c>
      <c r="N639" s="24">
        <v>0.20100000000000001</v>
      </c>
      <c r="O639" s="13">
        <v>2</v>
      </c>
      <c r="P639" s="36">
        <f t="shared" si="57"/>
        <v>0.20100000000000001</v>
      </c>
      <c r="Q639" s="38">
        <f t="shared" si="58"/>
        <v>4.2</v>
      </c>
      <c r="R639" s="37">
        <f t="shared" si="59"/>
        <v>4.2</v>
      </c>
      <c r="S639" s="39">
        <f>IF(AND(I639=38000,R639&lt;=4.5,M639&gt;8),'[1]Pricing Schedule'!$F$8+('[1]Pricing Schedule'!$F$9*M639),
IF(AND(I639=38000,R639&lt;=4.5,M639&lt;=8),'[1]Pricing Schedule'!$F$34+('[1]Pricing Schedule'!$F$36*M639),
IF(AND(I639=38000,R639&gt;4.5,R639&lt;=9,M639&gt;8),'[1]Pricing Schedule'!$F$17+('[1]Pricing Schedule'!$F$18*M639),
IF(AND(I639=38000,R639&gt;4.5,R639&lt;=9,M639&lt;=8),'[1]Pricing Schedule'!$F$34+('[1]Pricing Schedule'!$F$36*M639),
IF(AND(I639=38000,R639&gt;9,R639&lt;=12.8,M639&gt;8),'[1]Pricing Schedule'!$F$26+('[1]Pricing Schedule'!$F$27*M639),
IF(AND(I639=38000,R639&gt;9,R639&lt;=12.8,M639&lt;=8),'[1]Pricing Schedule'!$F$34+('[1]Pricing Schedule'!$F$36*M639),
IF(AND(I639=38000,R639&gt;12.8,R639&lt;=22.8),'[1]Pricing Schedule'!$F$34+('[1]Pricing Schedule'!$F$36*M639),
IF(AND(I639=38000,R639&gt;22.8,R639&lt;=30.2),'[1]Pricing Schedule'!$F$43+('[1]Pricing Schedule'!$F$45*M639),
IF(AND(I639=38000,R639&gt;30.2,R639&lt;=45.9),'[1]Pricing Schedule'!$F$52+('[1]Pricing Schedule'!$F$54*M639),
IF(AND(I639=38000,R639&gt;45.9,R639&lt;=123.4),'[1]Pricing Schedule'!$F$96+('[1]Pricing Schedule'!$F$97*M639),
IF(AND(I639=38000,R639&gt;123.4,R639&lt;=168.2,M639&lt;=10),'[1]Pricing Schedule'!$F$103+('[1]Pricing Schedule'!$F$105*M639),
IF(AND(I639=38000,R639&gt;123.4,R639&lt;=168.2,M639&gt;10),'[1]Pricing Schedule'!$F$111+('[1]Pricing Schedule'!$F$113*M639),
IF(AND(I639=38000,R639&gt;157.4,R639&lt;=336.4,M639&lt;=10),('[1]Pricing Schedule'!$F$103+('[1]Pricing Schedule'!$F$105*M639))*2,
IF(AND(I639=38000,R639&gt;157.4,R639&lt;=336.4,M639&gt;10),('[1]Pricing Schedule'!$F$111+('[1]Pricing Schedule'!$F$113*M639))*2,
IF(AND(I639=38000,R639&gt;314.8,R639&lt;=504.6,M639&lt;=10),('[1]Pricing Schedule'!$F$103+('[1]Pricing Schedule'!$F$105*M639))*3,
IF(AND(I639=38000,R639&gt;314.8,R639&lt;=504.6,M639&gt;10),('[1]Pricing Schedule'!$F$111+('[1]Pricing Schedule'!$F$113*M639))*3,
IF(AND(I639=38000,R639&gt;472.2,R639&lt;=672.8,M639&lt;=10),('[1]Pricing Schedule'!$F$103+('[1]Pricing Schedule'!$F$105*M639))*4,
IF(AND(I639=38000,R639&gt;472.2,R639&lt;=672.8,M639&gt;10),('[1]Pricing Schedule'!$F$111+('[1]Pricing Schedule'!$F$113*M639))*4,
IF(AND(I639=110000,R639&lt;=12.8,M639&gt;2),'[1]Pricing Schedule'!$F$62+('[1]Pricing Schedule'!$F$63*M639),
IF(AND(I639=110000,R639&lt;=12.8,M639&lt;=2),'[1]Pricing Schedule'!$F$96+('[1]Pricing Schedule'!$F$97*M639),
IF(AND(I639=110000,R639&gt;12.8,R639&lt;=22.8,M639&gt;3),'[1]Pricing Schedule'!$F$71+('[1]Pricing Schedule'!$F$72*M639),
IF(AND(I639=110000,R639&gt;12.8,R639&lt;=22.8,M639&lt;=3),'[1]Pricing Schedule'!$F$96+('[1]Pricing Schedule'!$F$97*M639),
IF(AND(I639=110000,R639&gt;22.8,R639&lt;=30.2),'[1]Pricing Schedule'!$F$80+('[1]Pricing Schedule'!$F$81*M639),
IF(AND(I639=110000,R639&gt;30.2,R639&lt;=45.9),'[1]Pricing Schedule'!$F$89+('[1]Pricing Schedule'!$F$90*M639),
IF(AND(I639=110000,R639&gt;45.9,R639&lt;=123.4),'[1]Pricing Schedule'!$F$96+('[1]Pricing Schedule'!$F$97*M639),
IF(AND(I639=110000,R639&gt;123.4,R639&lt;=168.2,M639&lt;=10),'[1]Pricing Schedule'!$F$103+('[1]Pricing Schedule'!$F$105*M639),
IF(AND(I639=110000,R639&gt;123.4,R639&lt;=168.2,M639&gt;10),'[1]Pricing Schedule'!$F$111+('[1]Pricing Schedule'!$F$113*M639),
IF(AND(I639=110000,R639&gt;168.2,R639&lt;=336.4,M639&lt;=10),('[1]Pricing Schedule'!$F$103+('[1]Pricing Schedule'!$F$105*M639))*2,
IF(AND(I639=110000,R639&gt;168.2,R639&lt;=336.4,M639&gt;10),('[1]Pricing Schedule'!$F$111+('[1]Pricing Schedule'!$F$113*M639))*2,
IF(AND(I639=110000,R639&gt;336.4,R639&lt;=504.6,M639&lt;=10),('[1]Pricing Schedule'!$F$103+('[1]Pricing Schedule'!$F$105*M639))*3,
IF(AND(I639=110000,R639&gt;336.4,R639&lt;=504.6,M639&gt;10),('[1]Pricing Schedule'!$F$111+('[1]Pricing Schedule'!$F$113*M639))*3,
IF(AND(I639=110000,R639&gt;504.6,R639&lt;=672.8,M639&lt;=10),('[1]Pricing Schedule'!$F$103+('[1]Pricing Schedule'!$F$105*M639))*4,
IF(AND(I639=110000,R639&gt;504.6,R639&lt;=672.8,M639&gt;10),('[1]Pricing Schedule'!$F$111+('[1]Pricing Schedule'!$F$113*M639))*4,
IF(AND(I639=110000,R639&gt;672.8,R639&lt;=841,M639&lt;=10),('[1]Pricing Schedule'!$F$103+('[1]Pricing Schedule'!$F$105*M639))*5,
IF(AND(I639=110000,R639&gt;672.8,R639&lt;=841,M639&gt;10),('[1]Pricing Schedule'!$F$111+('[1]Pricing Schedule'!$F$113*M639))*5,
IF(AND(I639=110000,R639&gt;672.8,R639&lt;=841,M639&lt;=10),('[1]Pricing Schedule'!$F$103+('[1]Pricing Schedule'!$F$105*M639))*5,
IF(AND(I639=110000,R639&gt;672.8,R639&lt;=841,M639&gt;10),('[1]Pricing Schedule'!$F$111+('[1]Pricing Schedule'!$F$113*M639))*5,
IF(AND(I639=110000,R639&gt;1345.6,R639&lt;=1513.8,M639&lt;=10),('[1]Pricing Schedule'!$F$103+('[1]Pricing Schedule'!$F$105*M639))*9,
IF(AND(I639=110000,R639&gt;1345.6,R639&lt;=1513.8,M639&gt;10),('[1]Pricing Schedule'!$F$111+('[1]Pricing Schedule'!$F$113*M639))*9,
9999999999)))))))))))))))))))))))))))))))))))))))</f>
        <v>1334440</v>
      </c>
      <c r="T639" s="21">
        <f>IF(AND(I639=38000,R639&lt;=4.5,M639&gt;8),'[1]Pricing Schedule'!$J$9,
IF(AND(I639=38000,R639&lt;=4.5,M639&lt;=8),'[1]Pricing Schedule'!$J$36,
IF(AND(I639=38000,R639&gt;4.5,R639&lt;=9,M639&gt;8),'[1]Pricing Schedule'!$J$18,
IF(AND(I639=38000,R639&gt;4.5,R639&lt;=9,M639&lt;=8),'[1]Pricing Schedule'!$J$36,
IF(AND(I639=38000,R639&gt;9,R639&lt;=12.8,M639&gt;8),'[1]Pricing Schedule'!$J$27,
IF(AND(I639=38000,R639&gt;9,R639&lt;=12.8,M639&lt;=8),'[1]Pricing Schedule'!$J$36,
IF(AND(I639=38000,R639&gt;12.8,R639&lt;=22.8),'[1]Pricing Schedule'!$J$36,
IF(AND(I639=38000,R639&gt;22.8,R639&lt;=30.2),'[1]Pricing Schedule'!$J$45,
IF(AND(I639=38000,R639&gt;30.2,R639&lt;=45.9),'[1]Pricing Schedule'!$J$54,
IF(AND(I639=38000,R639&gt;45.9,R639&lt;=123.4),'[1]Pricing Schedule'!$J$97,
IF(AND(I639=38000,R639&gt;123.4,R639&lt;=168.2,M639&lt;=10),'[1]Pricing Schedule'!$J$105,
IF(AND(I639=38000,R639&gt;123.4,R639&lt;=168.2,M639&gt;10),'[1]Pricing Schedule'!$J$113,
IF(AND(I639=38000,R639&gt;168.2,R639&lt;=336.4,M639&lt;=10),('[1]Pricing Schedule'!$J$105),
IF(AND(I639=38000,R639&gt;168.2,R639&lt;=336.4,M639&gt;10),('[1]Pricing Schedule'!$J$113),
IF(AND(I639=38000,R639&gt;336.4,R639&lt;=504.6,M639&lt;=10),('[1]Pricing Schedule'!$J$105),
IF(AND(I639=38000,R639&gt;336.4,R639&lt;=504.6,M639&gt;10),('[1]Pricing Schedule'!$J$113),
IF(AND(I639=38000,R639&gt;504.6,R639&lt;=672.8,M639&lt;=10),('[1]Pricing Schedule'!$J$105),
IF(AND(I639=38000,R639&gt;504.6,R639&lt;=672.8,M639&gt;10),('[1]Pricing Schedule'!$J$113),
IF(AND(I639=110000,R639&lt;=12.8,M639&gt;2),'[1]Pricing Schedule'!$J$63,
IF(AND(I639=110000,R639&lt;=12.8,M639&lt;=2),'[1]Pricing Schedule'!$J$97,
IF(AND(I639=110000,R639&gt;12.8,R639&lt;=22.8,M639&gt;3),'[1]Pricing Schedule'!$J$72,
IF(AND(I639=110000,R639&gt;12.8,R639&lt;=22.8,M639&lt;=3),'[1]Pricing Schedule'!$J$97,
IF(AND(I639=110000,R639&gt;22.8,R639&lt;=30.2),'[1]Pricing Schedule'!$J$81,
IF(AND(I639=110000,R639&gt;30.2,R639&lt;=45.9),'[1]Pricing Schedule'!$J$90,
IF(AND(I639=110000,R639&gt;45.9,R639&lt;=123.4),'[1]Pricing Schedule'!$J$97,
IF(AND(I639=110000,R639&gt;123.4,R639&lt;=168.2,M639&lt;=10),'[1]Pricing Schedule'!$J$105,
IF(AND(I639=110000,R639&gt;123.4,R639&lt;=168.2,M639&gt;10),'[1]Pricing Schedule'!$J$113,
IF(AND(I639=110000,R639&gt;168.2,R639&lt;=336.2,M639&lt;=10),('[1]Pricing Schedule'!$J$105),
IF(AND(I639=110000,R639&gt;168.2,R639&lt;=336.2,M639&gt;10),('[1]Pricing Schedule'!$J$113),
IF(AND(I639=110000,R639&gt;336.4,R639&lt;=504.6,M639&lt;=10),('[1]Pricing Schedule'!$J$105),
IF(AND(I639=110000,R639&gt;336.4,R639&lt;=504.6,M639&gt;10),('[1]Pricing Schedule'!$J$113),
IF(AND(I639=110000,R639&gt;504.6,R639&lt;=672.8,M639&lt;=10),('[1]Pricing Schedule'!$J$105),
IF(AND(I639=110000,R639&gt;504.6,R639&lt;=672.8,M639&gt;10),('[1]Pricing Schedule'!$J$113),
IF(AND(I639=110000,R639&gt;672.8,R639&lt;=841,M639&lt;=10),('[1]Pricing Schedule'!$J$105),
IF(AND(I639=110000,R639&gt;672.8,R639&lt;=841,M639&gt;10),('[1]Pricing Schedule'!$J$113),
IF(AND(I639=110000,R639&gt;1682,R639&lt;=1850.2,M639&lt;=10),('[1]Pricing Schedule'!$J$105),
IF(AND(I639=110000,R639&gt;1682,R639&lt;=1850.2,M639&gt;10),('[1]Pricing Schedule'!$J$113),
IF(AND(I639=110000,R639&gt;2018.4,R639&lt;=2186.6,M639&lt;=10),('[1]Pricing Schedule'!$J$105),
IF(AND(I639=110000,R639&gt;2018.4,R639&lt;=2186.6,M639&gt;10),('[1]Pricing Schedule'!$J$113),999999999)))))))))))))))))))))))))))))))))))))))</f>
        <v>1</v>
      </c>
      <c r="U639" s="40">
        <f t="shared" si="60"/>
        <v>317723.80952380953</v>
      </c>
      <c r="V639" s="41">
        <f t="shared" si="61"/>
        <v>3.1473876682353645</v>
      </c>
      <c r="Y639" s="23">
        <v>98</v>
      </c>
      <c r="Z639" s="23">
        <v>273</v>
      </c>
      <c r="AR639" s="35"/>
    </row>
    <row r="640" spans="1:44">
      <c r="A640" s="23">
        <v>640</v>
      </c>
      <c r="B640" s="23">
        <v>640</v>
      </c>
      <c r="C640" s="23" t="s">
        <v>1089</v>
      </c>
      <c r="D640" s="23" t="s">
        <v>149</v>
      </c>
      <c r="E640" s="23" t="s">
        <v>149</v>
      </c>
      <c r="F640" s="23" t="s">
        <v>159</v>
      </c>
      <c r="G640" s="23" t="s">
        <v>160</v>
      </c>
      <c r="H640" s="23" t="s">
        <v>113</v>
      </c>
      <c r="I640" s="13">
        <v>38000</v>
      </c>
      <c r="J640" s="13">
        <v>38000</v>
      </c>
      <c r="K640" s="13">
        <v>20000</v>
      </c>
      <c r="L640" s="24">
        <v>8.5399999999999991</v>
      </c>
      <c r="M640" s="37">
        <f t="shared" si="56"/>
        <v>9</v>
      </c>
      <c r="N640" s="24">
        <v>9.9000000000000005E-2</v>
      </c>
      <c r="O640" s="13">
        <v>2</v>
      </c>
      <c r="P640" s="36">
        <f t="shared" si="57"/>
        <v>9.9000000000000005E-2</v>
      </c>
      <c r="Q640" s="38">
        <f t="shared" si="58"/>
        <v>4.2</v>
      </c>
      <c r="R640" s="37">
        <f t="shared" si="59"/>
        <v>4.2</v>
      </c>
      <c r="S640" s="39">
        <f>IF(AND(I640=38000,R640&lt;=4.5,M640&gt;8),'[1]Pricing Schedule'!$F$8+('[1]Pricing Schedule'!$F$9*M640),
IF(AND(I640=38000,R640&lt;=4.5,M640&lt;=8),'[1]Pricing Schedule'!$F$34+('[1]Pricing Schedule'!$F$36*M640),
IF(AND(I640=38000,R640&gt;4.5,R640&lt;=9,M640&gt;8),'[1]Pricing Schedule'!$F$17+('[1]Pricing Schedule'!$F$18*M640),
IF(AND(I640=38000,R640&gt;4.5,R640&lt;=9,M640&lt;=8),'[1]Pricing Schedule'!$F$34+('[1]Pricing Schedule'!$F$36*M640),
IF(AND(I640=38000,R640&gt;9,R640&lt;=12.8,M640&gt;8),'[1]Pricing Schedule'!$F$26+('[1]Pricing Schedule'!$F$27*M640),
IF(AND(I640=38000,R640&gt;9,R640&lt;=12.8,M640&lt;=8),'[1]Pricing Schedule'!$F$34+('[1]Pricing Schedule'!$F$36*M640),
IF(AND(I640=38000,R640&gt;12.8,R640&lt;=22.8),'[1]Pricing Schedule'!$F$34+('[1]Pricing Schedule'!$F$36*M640),
IF(AND(I640=38000,R640&gt;22.8,R640&lt;=30.2),'[1]Pricing Schedule'!$F$43+('[1]Pricing Schedule'!$F$45*M640),
IF(AND(I640=38000,R640&gt;30.2,R640&lt;=45.9),'[1]Pricing Schedule'!$F$52+('[1]Pricing Schedule'!$F$54*M640),
IF(AND(I640=38000,R640&gt;45.9,R640&lt;=123.4),'[1]Pricing Schedule'!$F$96+('[1]Pricing Schedule'!$F$97*M640),
IF(AND(I640=38000,R640&gt;123.4,R640&lt;=168.2,M640&lt;=10),'[1]Pricing Schedule'!$F$103+('[1]Pricing Schedule'!$F$105*M640),
IF(AND(I640=38000,R640&gt;123.4,R640&lt;=168.2,M640&gt;10),'[1]Pricing Schedule'!$F$111+('[1]Pricing Schedule'!$F$113*M640),
IF(AND(I640=38000,R640&gt;157.4,R640&lt;=336.4,M640&lt;=10),('[1]Pricing Schedule'!$F$103+('[1]Pricing Schedule'!$F$105*M640))*2,
IF(AND(I640=38000,R640&gt;157.4,R640&lt;=336.4,M640&gt;10),('[1]Pricing Schedule'!$F$111+('[1]Pricing Schedule'!$F$113*M640))*2,
IF(AND(I640=38000,R640&gt;314.8,R640&lt;=504.6,M640&lt;=10),('[1]Pricing Schedule'!$F$103+('[1]Pricing Schedule'!$F$105*M640))*3,
IF(AND(I640=38000,R640&gt;314.8,R640&lt;=504.6,M640&gt;10),('[1]Pricing Schedule'!$F$111+('[1]Pricing Schedule'!$F$113*M640))*3,
IF(AND(I640=38000,R640&gt;472.2,R640&lt;=672.8,M640&lt;=10),('[1]Pricing Schedule'!$F$103+('[1]Pricing Schedule'!$F$105*M640))*4,
IF(AND(I640=38000,R640&gt;472.2,R640&lt;=672.8,M640&gt;10),('[1]Pricing Schedule'!$F$111+('[1]Pricing Schedule'!$F$113*M640))*4,
IF(AND(I640=110000,R640&lt;=12.8,M640&gt;2),'[1]Pricing Schedule'!$F$62+('[1]Pricing Schedule'!$F$63*M640),
IF(AND(I640=110000,R640&lt;=12.8,M640&lt;=2),'[1]Pricing Schedule'!$F$96+('[1]Pricing Schedule'!$F$97*M640),
IF(AND(I640=110000,R640&gt;12.8,R640&lt;=22.8,M640&gt;3),'[1]Pricing Schedule'!$F$71+('[1]Pricing Schedule'!$F$72*M640),
IF(AND(I640=110000,R640&gt;12.8,R640&lt;=22.8,M640&lt;=3),'[1]Pricing Schedule'!$F$96+('[1]Pricing Schedule'!$F$97*M640),
IF(AND(I640=110000,R640&gt;22.8,R640&lt;=30.2),'[1]Pricing Schedule'!$F$80+('[1]Pricing Schedule'!$F$81*M640),
IF(AND(I640=110000,R640&gt;30.2,R640&lt;=45.9),'[1]Pricing Schedule'!$F$89+('[1]Pricing Schedule'!$F$90*M640),
IF(AND(I640=110000,R640&gt;45.9,R640&lt;=123.4),'[1]Pricing Schedule'!$F$96+('[1]Pricing Schedule'!$F$97*M640),
IF(AND(I640=110000,R640&gt;123.4,R640&lt;=168.2,M640&lt;=10),'[1]Pricing Schedule'!$F$103+('[1]Pricing Schedule'!$F$105*M640),
IF(AND(I640=110000,R640&gt;123.4,R640&lt;=168.2,M640&gt;10),'[1]Pricing Schedule'!$F$111+('[1]Pricing Schedule'!$F$113*M640),
IF(AND(I640=110000,R640&gt;168.2,R640&lt;=336.4,M640&lt;=10),('[1]Pricing Schedule'!$F$103+('[1]Pricing Schedule'!$F$105*M640))*2,
IF(AND(I640=110000,R640&gt;168.2,R640&lt;=336.4,M640&gt;10),('[1]Pricing Schedule'!$F$111+('[1]Pricing Schedule'!$F$113*M640))*2,
IF(AND(I640=110000,R640&gt;336.4,R640&lt;=504.6,M640&lt;=10),('[1]Pricing Schedule'!$F$103+('[1]Pricing Schedule'!$F$105*M640))*3,
IF(AND(I640=110000,R640&gt;336.4,R640&lt;=504.6,M640&gt;10),('[1]Pricing Schedule'!$F$111+('[1]Pricing Schedule'!$F$113*M640))*3,
IF(AND(I640=110000,R640&gt;504.6,R640&lt;=672.8,M640&lt;=10),('[1]Pricing Schedule'!$F$103+('[1]Pricing Schedule'!$F$105*M640))*4,
IF(AND(I640=110000,R640&gt;504.6,R640&lt;=672.8,M640&gt;10),('[1]Pricing Schedule'!$F$111+('[1]Pricing Schedule'!$F$113*M640))*4,
IF(AND(I640=110000,R640&gt;672.8,R640&lt;=841,M640&lt;=10),('[1]Pricing Schedule'!$F$103+('[1]Pricing Schedule'!$F$105*M640))*5,
IF(AND(I640=110000,R640&gt;672.8,R640&lt;=841,M640&gt;10),('[1]Pricing Schedule'!$F$111+('[1]Pricing Schedule'!$F$113*M640))*5,
IF(AND(I640=110000,R640&gt;672.8,R640&lt;=841,M640&lt;=10),('[1]Pricing Schedule'!$F$103+('[1]Pricing Schedule'!$F$105*M640))*5,
IF(AND(I640=110000,R640&gt;672.8,R640&lt;=841,M640&gt;10),('[1]Pricing Schedule'!$F$111+('[1]Pricing Schedule'!$F$113*M640))*5,
IF(AND(I640=110000,R640&gt;1345.6,R640&lt;=1513.8,M640&lt;=10),('[1]Pricing Schedule'!$F$103+('[1]Pricing Schedule'!$F$105*M640))*9,
IF(AND(I640=110000,R640&gt;1345.6,R640&lt;=1513.8,M640&gt;10),('[1]Pricing Schedule'!$F$111+('[1]Pricing Schedule'!$F$113*M640))*9,
9999999999)))))))))))))))))))))))))))))))))))))))</f>
        <v>1334440</v>
      </c>
      <c r="T640" s="21">
        <f>IF(AND(I640=38000,R640&lt;=4.5,M640&gt;8),'[1]Pricing Schedule'!$J$9,
IF(AND(I640=38000,R640&lt;=4.5,M640&lt;=8),'[1]Pricing Schedule'!$J$36,
IF(AND(I640=38000,R640&gt;4.5,R640&lt;=9,M640&gt;8),'[1]Pricing Schedule'!$J$18,
IF(AND(I640=38000,R640&gt;4.5,R640&lt;=9,M640&lt;=8),'[1]Pricing Schedule'!$J$36,
IF(AND(I640=38000,R640&gt;9,R640&lt;=12.8,M640&gt;8),'[1]Pricing Schedule'!$J$27,
IF(AND(I640=38000,R640&gt;9,R640&lt;=12.8,M640&lt;=8),'[1]Pricing Schedule'!$J$36,
IF(AND(I640=38000,R640&gt;12.8,R640&lt;=22.8),'[1]Pricing Schedule'!$J$36,
IF(AND(I640=38000,R640&gt;22.8,R640&lt;=30.2),'[1]Pricing Schedule'!$J$45,
IF(AND(I640=38000,R640&gt;30.2,R640&lt;=45.9),'[1]Pricing Schedule'!$J$54,
IF(AND(I640=38000,R640&gt;45.9,R640&lt;=123.4),'[1]Pricing Schedule'!$J$97,
IF(AND(I640=38000,R640&gt;123.4,R640&lt;=168.2,M640&lt;=10),'[1]Pricing Schedule'!$J$105,
IF(AND(I640=38000,R640&gt;123.4,R640&lt;=168.2,M640&gt;10),'[1]Pricing Schedule'!$J$113,
IF(AND(I640=38000,R640&gt;168.2,R640&lt;=336.4,M640&lt;=10),('[1]Pricing Schedule'!$J$105),
IF(AND(I640=38000,R640&gt;168.2,R640&lt;=336.4,M640&gt;10),('[1]Pricing Schedule'!$J$113),
IF(AND(I640=38000,R640&gt;336.4,R640&lt;=504.6,M640&lt;=10),('[1]Pricing Schedule'!$J$105),
IF(AND(I640=38000,R640&gt;336.4,R640&lt;=504.6,M640&gt;10),('[1]Pricing Schedule'!$J$113),
IF(AND(I640=38000,R640&gt;504.6,R640&lt;=672.8,M640&lt;=10),('[1]Pricing Schedule'!$J$105),
IF(AND(I640=38000,R640&gt;504.6,R640&lt;=672.8,M640&gt;10),('[1]Pricing Schedule'!$J$113),
IF(AND(I640=110000,R640&lt;=12.8,M640&gt;2),'[1]Pricing Schedule'!$J$63,
IF(AND(I640=110000,R640&lt;=12.8,M640&lt;=2),'[1]Pricing Schedule'!$J$97,
IF(AND(I640=110000,R640&gt;12.8,R640&lt;=22.8,M640&gt;3),'[1]Pricing Schedule'!$J$72,
IF(AND(I640=110000,R640&gt;12.8,R640&lt;=22.8,M640&lt;=3),'[1]Pricing Schedule'!$J$97,
IF(AND(I640=110000,R640&gt;22.8,R640&lt;=30.2),'[1]Pricing Schedule'!$J$81,
IF(AND(I640=110000,R640&gt;30.2,R640&lt;=45.9),'[1]Pricing Schedule'!$J$90,
IF(AND(I640=110000,R640&gt;45.9,R640&lt;=123.4),'[1]Pricing Schedule'!$J$97,
IF(AND(I640=110000,R640&gt;123.4,R640&lt;=168.2,M640&lt;=10),'[1]Pricing Schedule'!$J$105,
IF(AND(I640=110000,R640&gt;123.4,R640&lt;=168.2,M640&gt;10),'[1]Pricing Schedule'!$J$113,
IF(AND(I640=110000,R640&gt;168.2,R640&lt;=336.2,M640&lt;=10),('[1]Pricing Schedule'!$J$105),
IF(AND(I640=110000,R640&gt;168.2,R640&lt;=336.2,M640&gt;10),('[1]Pricing Schedule'!$J$113),
IF(AND(I640=110000,R640&gt;336.4,R640&lt;=504.6,M640&lt;=10),('[1]Pricing Schedule'!$J$105),
IF(AND(I640=110000,R640&gt;336.4,R640&lt;=504.6,M640&gt;10),('[1]Pricing Schedule'!$J$113),
IF(AND(I640=110000,R640&gt;504.6,R640&lt;=672.8,M640&lt;=10),('[1]Pricing Schedule'!$J$105),
IF(AND(I640=110000,R640&gt;504.6,R640&lt;=672.8,M640&gt;10),('[1]Pricing Schedule'!$J$113),
IF(AND(I640=110000,R640&gt;672.8,R640&lt;=841,M640&lt;=10),('[1]Pricing Schedule'!$J$105),
IF(AND(I640=110000,R640&gt;672.8,R640&lt;=841,M640&gt;10),('[1]Pricing Schedule'!$J$113),
IF(AND(I640=110000,R640&gt;1682,R640&lt;=1850.2,M640&lt;=10),('[1]Pricing Schedule'!$J$105),
IF(AND(I640=110000,R640&gt;1682,R640&lt;=1850.2,M640&gt;10),('[1]Pricing Schedule'!$J$113),
IF(AND(I640=110000,R640&gt;2018.4,R640&lt;=2186.6,M640&lt;=10),('[1]Pricing Schedule'!$J$105),
IF(AND(I640=110000,R640&gt;2018.4,R640&lt;=2186.6,M640&gt;10),('[1]Pricing Schedule'!$J$113),999999999)))))))))))))))))))))))))))))))))))))))</f>
        <v>1</v>
      </c>
      <c r="U640" s="40">
        <f t="shared" si="60"/>
        <v>317723.80952380953</v>
      </c>
      <c r="V640" s="41">
        <f t="shared" si="61"/>
        <v>3.1473876682353645</v>
      </c>
      <c r="Y640" s="23">
        <v>134</v>
      </c>
      <c r="Z640" s="23">
        <v>273</v>
      </c>
      <c r="AR640" s="35"/>
    </row>
    <row r="641" spans="1:44">
      <c r="A641" s="23">
        <v>641</v>
      </c>
      <c r="B641" s="23">
        <v>641</v>
      </c>
      <c r="C641" s="23" t="s">
        <v>1090</v>
      </c>
      <c r="D641" s="23" t="s">
        <v>149</v>
      </c>
      <c r="E641" s="23" t="s">
        <v>149</v>
      </c>
      <c r="F641" s="23" t="s">
        <v>1091</v>
      </c>
      <c r="G641" s="23" t="s">
        <v>1092</v>
      </c>
      <c r="H641" s="23" t="s">
        <v>133</v>
      </c>
      <c r="I641" s="13">
        <v>110000</v>
      </c>
      <c r="J641" s="13">
        <v>110000</v>
      </c>
      <c r="K641" s="13">
        <v>38000</v>
      </c>
      <c r="L641" s="24">
        <v>7.1870000000000003</v>
      </c>
      <c r="M641" s="37">
        <f t="shared" si="56"/>
        <v>8</v>
      </c>
      <c r="N641" s="24">
        <v>0.104</v>
      </c>
      <c r="O641" s="13">
        <v>2</v>
      </c>
      <c r="P641" s="36">
        <f t="shared" si="57"/>
        <v>0.104</v>
      </c>
      <c r="Q641" s="38">
        <f t="shared" si="58"/>
        <v>4.2</v>
      </c>
      <c r="R641" s="37">
        <f t="shared" si="59"/>
        <v>4.2</v>
      </c>
      <c r="S641" s="39">
        <f>IF(AND(I641=38000,R641&lt;=4.5,M641&gt;8),'[1]Pricing Schedule'!$F$8+('[1]Pricing Schedule'!$F$9*M641),
IF(AND(I641=38000,R641&lt;=4.5,M641&lt;=8),'[1]Pricing Schedule'!$F$34+('[1]Pricing Schedule'!$F$36*M641),
IF(AND(I641=38000,R641&gt;4.5,R641&lt;=9,M641&gt;8),'[1]Pricing Schedule'!$F$17+('[1]Pricing Schedule'!$F$18*M641),
IF(AND(I641=38000,R641&gt;4.5,R641&lt;=9,M641&lt;=8),'[1]Pricing Schedule'!$F$34+('[1]Pricing Schedule'!$F$36*M641),
IF(AND(I641=38000,R641&gt;9,R641&lt;=12.8,M641&gt;8),'[1]Pricing Schedule'!$F$26+('[1]Pricing Schedule'!$F$27*M641),
IF(AND(I641=38000,R641&gt;9,R641&lt;=12.8,M641&lt;=8),'[1]Pricing Schedule'!$F$34+('[1]Pricing Schedule'!$F$36*M641),
IF(AND(I641=38000,R641&gt;12.8,R641&lt;=22.8),'[1]Pricing Schedule'!$F$34+('[1]Pricing Schedule'!$F$36*M641),
IF(AND(I641=38000,R641&gt;22.8,R641&lt;=30.2),'[1]Pricing Schedule'!$F$43+('[1]Pricing Schedule'!$F$45*M641),
IF(AND(I641=38000,R641&gt;30.2,R641&lt;=45.9),'[1]Pricing Schedule'!$F$52+('[1]Pricing Schedule'!$F$54*M641),
IF(AND(I641=38000,R641&gt;45.9,R641&lt;=123.4),'[1]Pricing Schedule'!$F$96+('[1]Pricing Schedule'!$F$97*M641),
IF(AND(I641=38000,R641&gt;123.4,R641&lt;=168.2,M641&lt;=10),'[1]Pricing Schedule'!$F$103+('[1]Pricing Schedule'!$F$105*M641),
IF(AND(I641=38000,R641&gt;123.4,R641&lt;=168.2,M641&gt;10),'[1]Pricing Schedule'!$F$111+('[1]Pricing Schedule'!$F$113*M641),
IF(AND(I641=38000,R641&gt;157.4,R641&lt;=336.4,M641&lt;=10),('[1]Pricing Schedule'!$F$103+('[1]Pricing Schedule'!$F$105*M641))*2,
IF(AND(I641=38000,R641&gt;157.4,R641&lt;=336.4,M641&gt;10),('[1]Pricing Schedule'!$F$111+('[1]Pricing Schedule'!$F$113*M641))*2,
IF(AND(I641=38000,R641&gt;314.8,R641&lt;=504.6,M641&lt;=10),('[1]Pricing Schedule'!$F$103+('[1]Pricing Schedule'!$F$105*M641))*3,
IF(AND(I641=38000,R641&gt;314.8,R641&lt;=504.6,M641&gt;10),('[1]Pricing Schedule'!$F$111+('[1]Pricing Schedule'!$F$113*M641))*3,
IF(AND(I641=38000,R641&gt;472.2,R641&lt;=672.8,M641&lt;=10),('[1]Pricing Schedule'!$F$103+('[1]Pricing Schedule'!$F$105*M641))*4,
IF(AND(I641=38000,R641&gt;472.2,R641&lt;=672.8,M641&gt;10),('[1]Pricing Schedule'!$F$111+('[1]Pricing Schedule'!$F$113*M641))*4,
IF(AND(I641=110000,R641&lt;=12.8,M641&gt;2),'[1]Pricing Schedule'!$F$62+('[1]Pricing Schedule'!$F$63*M641),
IF(AND(I641=110000,R641&lt;=12.8,M641&lt;=2),'[1]Pricing Schedule'!$F$96+('[1]Pricing Schedule'!$F$97*M641),
IF(AND(I641=110000,R641&gt;12.8,R641&lt;=22.8,M641&gt;3),'[1]Pricing Schedule'!$F$71+('[1]Pricing Schedule'!$F$72*M641),
IF(AND(I641=110000,R641&gt;12.8,R641&lt;=22.8,M641&lt;=3),'[1]Pricing Schedule'!$F$96+('[1]Pricing Schedule'!$F$97*M641),
IF(AND(I641=110000,R641&gt;22.8,R641&lt;=30.2),'[1]Pricing Schedule'!$F$80+('[1]Pricing Schedule'!$F$81*M641),
IF(AND(I641=110000,R641&gt;30.2,R641&lt;=45.9),'[1]Pricing Schedule'!$F$89+('[1]Pricing Schedule'!$F$90*M641),
IF(AND(I641=110000,R641&gt;45.9,R641&lt;=123.4),'[1]Pricing Schedule'!$F$96+('[1]Pricing Schedule'!$F$97*M641),
IF(AND(I641=110000,R641&gt;123.4,R641&lt;=168.2,M641&lt;=10),'[1]Pricing Schedule'!$F$103+('[1]Pricing Schedule'!$F$105*M641),
IF(AND(I641=110000,R641&gt;123.4,R641&lt;=168.2,M641&gt;10),'[1]Pricing Schedule'!$F$111+('[1]Pricing Schedule'!$F$113*M641),
IF(AND(I641=110000,R641&gt;168.2,R641&lt;=336.4,M641&lt;=10),('[1]Pricing Schedule'!$F$103+('[1]Pricing Schedule'!$F$105*M641))*2,
IF(AND(I641=110000,R641&gt;168.2,R641&lt;=336.4,M641&gt;10),('[1]Pricing Schedule'!$F$111+('[1]Pricing Schedule'!$F$113*M641))*2,
IF(AND(I641=110000,R641&gt;336.4,R641&lt;=504.6,M641&lt;=10),('[1]Pricing Schedule'!$F$103+('[1]Pricing Schedule'!$F$105*M641))*3,
IF(AND(I641=110000,R641&gt;336.4,R641&lt;=504.6,M641&gt;10),('[1]Pricing Schedule'!$F$111+('[1]Pricing Schedule'!$F$113*M641))*3,
IF(AND(I641=110000,R641&gt;504.6,R641&lt;=672.8,M641&lt;=10),('[1]Pricing Schedule'!$F$103+('[1]Pricing Schedule'!$F$105*M641))*4,
IF(AND(I641=110000,R641&gt;504.6,R641&lt;=672.8,M641&gt;10),('[1]Pricing Schedule'!$F$111+('[1]Pricing Schedule'!$F$113*M641))*4,
IF(AND(I641=110000,R641&gt;672.8,R641&lt;=841,M641&lt;=10),('[1]Pricing Schedule'!$F$103+('[1]Pricing Schedule'!$F$105*M641))*5,
IF(AND(I641=110000,R641&gt;672.8,R641&lt;=841,M641&gt;10),('[1]Pricing Schedule'!$F$111+('[1]Pricing Schedule'!$F$113*M641))*5,
IF(AND(I641=110000,R641&gt;672.8,R641&lt;=841,M641&lt;=10),('[1]Pricing Schedule'!$F$103+('[1]Pricing Schedule'!$F$105*M641))*5,
IF(AND(I641=110000,R641&gt;672.8,R641&lt;=841,M641&gt;10),('[1]Pricing Schedule'!$F$111+('[1]Pricing Schedule'!$F$113*M641))*5,
IF(AND(I641=110000,R641&gt;1345.6,R641&lt;=1513.8,M641&lt;=10),('[1]Pricing Schedule'!$F$103+('[1]Pricing Schedule'!$F$105*M641))*9,
IF(AND(I641=110000,R641&gt;1345.6,R641&lt;=1513.8,M641&gt;10),('[1]Pricing Schedule'!$F$111+('[1]Pricing Schedule'!$F$113*M641))*9,
9999999999)))))))))))))))))))))))))))))))))))))))</f>
        <v>1838070</v>
      </c>
      <c r="T641" s="21">
        <f>IF(AND(I641=38000,R641&lt;=4.5,M641&gt;8),'[1]Pricing Schedule'!$J$9,
IF(AND(I641=38000,R641&lt;=4.5,M641&lt;=8),'[1]Pricing Schedule'!$J$36,
IF(AND(I641=38000,R641&gt;4.5,R641&lt;=9,M641&gt;8),'[1]Pricing Schedule'!$J$18,
IF(AND(I641=38000,R641&gt;4.5,R641&lt;=9,M641&lt;=8),'[1]Pricing Schedule'!$J$36,
IF(AND(I641=38000,R641&gt;9,R641&lt;=12.8,M641&gt;8),'[1]Pricing Schedule'!$J$27,
IF(AND(I641=38000,R641&gt;9,R641&lt;=12.8,M641&lt;=8),'[1]Pricing Schedule'!$J$36,
IF(AND(I641=38000,R641&gt;12.8,R641&lt;=22.8),'[1]Pricing Schedule'!$J$36,
IF(AND(I641=38000,R641&gt;22.8,R641&lt;=30.2),'[1]Pricing Schedule'!$J$45,
IF(AND(I641=38000,R641&gt;30.2,R641&lt;=45.9),'[1]Pricing Schedule'!$J$54,
IF(AND(I641=38000,R641&gt;45.9,R641&lt;=123.4),'[1]Pricing Schedule'!$J$97,
IF(AND(I641=38000,R641&gt;123.4,R641&lt;=168.2,M641&lt;=10),'[1]Pricing Schedule'!$J$105,
IF(AND(I641=38000,R641&gt;123.4,R641&lt;=168.2,M641&gt;10),'[1]Pricing Schedule'!$J$113,
IF(AND(I641=38000,R641&gt;168.2,R641&lt;=336.4,M641&lt;=10),('[1]Pricing Schedule'!$J$105),
IF(AND(I641=38000,R641&gt;168.2,R641&lt;=336.4,M641&gt;10),('[1]Pricing Schedule'!$J$113),
IF(AND(I641=38000,R641&gt;336.4,R641&lt;=504.6,M641&lt;=10),('[1]Pricing Schedule'!$J$105),
IF(AND(I641=38000,R641&gt;336.4,R641&lt;=504.6,M641&gt;10),('[1]Pricing Schedule'!$J$113),
IF(AND(I641=38000,R641&gt;504.6,R641&lt;=672.8,M641&lt;=10),('[1]Pricing Schedule'!$J$105),
IF(AND(I641=38000,R641&gt;504.6,R641&lt;=672.8,M641&gt;10),('[1]Pricing Schedule'!$J$113),
IF(AND(I641=110000,R641&lt;=12.8,M641&gt;2),'[1]Pricing Schedule'!$J$63,
IF(AND(I641=110000,R641&lt;=12.8,M641&lt;=2),'[1]Pricing Schedule'!$J$97,
IF(AND(I641=110000,R641&gt;12.8,R641&lt;=22.8,M641&gt;3),'[1]Pricing Schedule'!$J$72,
IF(AND(I641=110000,R641&gt;12.8,R641&lt;=22.8,M641&lt;=3),'[1]Pricing Schedule'!$J$97,
IF(AND(I641=110000,R641&gt;22.8,R641&lt;=30.2),'[1]Pricing Schedule'!$J$81,
IF(AND(I641=110000,R641&gt;30.2,R641&lt;=45.9),'[1]Pricing Schedule'!$J$90,
IF(AND(I641=110000,R641&gt;45.9,R641&lt;=123.4),'[1]Pricing Schedule'!$J$97,
IF(AND(I641=110000,R641&gt;123.4,R641&lt;=168.2,M641&lt;=10),'[1]Pricing Schedule'!$J$105,
IF(AND(I641=110000,R641&gt;123.4,R641&lt;=168.2,M641&gt;10),'[1]Pricing Schedule'!$J$113,
IF(AND(I641=110000,R641&gt;168.2,R641&lt;=336.2,M641&lt;=10),('[1]Pricing Schedule'!$J$105),
IF(AND(I641=110000,R641&gt;168.2,R641&lt;=336.2,M641&gt;10),('[1]Pricing Schedule'!$J$113),
IF(AND(I641=110000,R641&gt;336.4,R641&lt;=504.6,M641&lt;=10),('[1]Pricing Schedule'!$J$105),
IF(AND(I641=110000,R641&gt;336.4,R641&lt;=504.6,M641&gt;10),('[1]Pricing Schedule'!$J$113),
IF(AND(I641=110000,R641&gt;504.6,R641&lt;=672.8,M641&lt;=10),('[1]Pricing Schedule'!$J$105),
IF(AND(I641=110000,R641&gt;504.6,R641&lt;=672.8,M641&gt;10),('[1]Pricing Schedule'!$J$113),
IF(AND(I641=110000,R641&gt;672.8,R641&lt;=841,M641&lt;=10),('[1]Pricing Schedule'!$J$105),
IF(AND(I641=110000,R641&gt;672.8,R641&lt;=841,M641&gt;10),('[1]Pricing Schedule'!$J$113),
IF(AND(I641=110000,R641&gt;1682,R641&lt;=1850.2,M641&lt;=10),('[1]Pricing Schedule'!$J$105),
IF(AND(I641=110000,R641&gt;1682,R641&lt;=1850.2,M641&gt;10),('[1]Pricing Schedule'!$J$113),
IF(AND(I641=110000,R641&gt;2018.4,R641&lt;=2186.6,M641&lt;=10),('[1]Pricing Schedule'!$J$105),
IF(AND(I641=110000,R641&gt;2018.4,R641&lt;=2186.6,M641&gt;10),('[1]Pricing Schedule'!$J$113),999999999)))))))))))))))))))))))))))))))))))))))</f>
        <v>7</v>
      </c>
      <c r="U641" s="40">
        <f t="shared" si="60"/>
        <v>437635.71428571426</v>
      </c>
      <c r="V641" s="41">
        <f t="shared" si="61"/>
        <v>2.2850054676916547</v>
      </c>
      <c r="Y641" s="23">
        <v>645</v>
      </c>
      <c r="Z641" s="23">
        <v>197</v>
      </c>
      <c r="AR641" s="35"/>
    </row>
    <row r="642" spans="1:44">
      <c r="A642" s="23">
        <v>642</v>
      </c>
      <c r="B642" s="23">
        <v>642</v>
      </c>
      <c r="C642" s="23" t="s">
        <v>1093</v>
      </c>
      <c r="D642" s="23" t="s">
        <v>384</v>
      </c>
      <c r="E642" s="23" t="s">
        <v>384</v>
      </c>
      <c r="F642" s="23" t="s">
        <v>703</v>
      </c>
      <c r="G642" s="23" t="s">
        <v>704</v>
      </c>
      <c r="H642" s="23" t="s">
        <v>113</v>
      </c>
      <c r="I642" s="13">
        <v>38000</v>
      </c>
      <c r="J642" s="23" t="s">
        <v>119</v>
      </c>
      <c r="K642" s="13">
        <v>38000</v>
      </c>
      <c r="L642" s="24">
        <v>4.0039999999999996</v>
      </c>
      <c r="M642" s="37">
        <f t="shared" ref="M642:M705" si="62">ROUNDUP(L642,0)</f>
        <v>5</v>
      </c>
      <c r="N642" s="24">
        <v>0.105</v>
      </c>
      <c r="O642" s="13">
        <v>2</v>
      </c>
      <c r="P642" s="36">
        <f t="shared" ref="P642:P705" si="63">IF(AND(O642=1,N642&gt;$AJ$2),N642*$AQ$2,
IF(AND(O642=1,N642&lt;=$AJ$2),N642,
IF(AND(O642=2,N642&gt;$AJ$3),N642*$AQ$3,
IF(AND(O642=2,N642&lt;=$AJ$3),N642,
IF(AND(O642=3,N642&gt;$AJ$4),N642*$AQ$4,
IF(AND(O642=3,N642&lt;=$AJ$4),N642,99999))))))</f>
        <v>0.105</v>
      </c>
      <c r="Q642" s="38">
        <f t="shared" ref="Q642:Q705" si="64">IF(AND(O642=1,P642&lt;$AJ$2),$AP$2,
IF(AND(O642=1,P642&gt;=$AJ$2,P642&lt;$AL$2),$AP$2*2,
IF(AND(O642=1,P642&gt;=$AL$2),((FLOOR(P642,$AK$2))/$AK$2)*$AP$2,
IF(AND(O642=2,P642&lt;$AJ$3),$AP$3,
IF(AND(O642=2,P642&gt;=$AJ$3,P642&lt;$AL$3),$AP$3*2,
IF(AND(O642=2,P642&gt;=$AL$3),((FLOOR(P642,$AK$3))/$AK$3)*$AP$3,
IF(AND(O642=3,P642&lt;$AJ$4),$AP$4,
IF(AND(O642=3,P642&gt;=$AJ$4,P642&lt;$AL$4),$AP$4*2,
IF(AND(O642=3,P642&gt;=$AL$4),((FLOOR(P642,$AK$4))/$AK$4)*$AP$4,9999999)))))))))</f>
        <v>4.2</v>
      </c>
      <c r="R642" s="37">
        <f t="shared" ref="R642:R705" si="65">Q642</f>
        <v>4.2</v>
      </c>
      <c r="S642" s="39">
        <f>IF(AND(I642=38000,R642&lt;=4.5,M642&gt;8),'[1]Pricing Schedule'!$F$8+('[1]Pricing Schedule'!$F$9*M642),
IF(AND(I642=38000,R642&lt;=4.5,M642&lt;=8),'[1]Pricing Schedule'!$F$34+('[1]Pricing Schedule'!$F$36*M642),
IF(AND(I642=38000,R642&gt;4.5,R642&lt;=9,M642&gt;8),'[1]Pricing Schedule'!$F$17+('[1]Pricing Schedule'!$F$18*M642),
IF(AND(I642=38000,R642&gt;4.5,R642&lt;=9,M642&lt;=8),'[1]Pricing Schedule'!$F$34+('[1]Pricing Schedule'!$F$36*M642),
IF(AND(I642=38000,R642&gt;9,R642&lt;=12.8,M642&gt;8),'[1]Pricing Schedule'!$F$26+('[1]Pricing Schedule'!$F$27*M642),
IF(AND(I642=38000,R642&gt;9,R642&lt;=12.8,M642&lt;=8),'[1]Pricing Schedule'!$F$34+('[1]Pricing Schedule'!$F$36*M642),
IF(AND(I642=38000,R642&gt;12.8,R642&lt;=22.8),'[1]Pricing Schedule'!$F$34+('[1]Pricing Schedule'!$F$36*M642),
IF(AND(I642=38000,R642&gt;22.8,R642&lt;=30.2),'[1]Pricing Schedule'!$F$43+('[1]Pricing Schedule'!$F$45*M642),
IF(AND(I642=38000,R642&gt;30.2,R642&lt;=45.9),'[1]Pricing Schedule'!$F$52+('[1]Pricing Schedule'!$F$54*M642),
IF(AND(I642=38000,R642&gt;45.9,R642&lt;=123.4),'[1]Pricing Schedule'!$F$96+('[1]Pricing Schedule'!$F$97*M642),
IF(AND(I642=38000,R642&gt;123.4,R642&lt;=168.2,M642&lt;=10),'[1]Pricing Schedule'!$F$103+('[1]Pricing Schedule'!$F$105*M642),
IF(AND(I642=38000,R642&gt;123.4,R642&lt;=168.2,M642&gt;10),'[1]Pricing Schedule'!$F$111+('[1]Pricing Schedule'!$F$113*M642),
IF(AND(I642=38000,R642&gt;157.4,R642&lt;=336.4,M642&lt;=10),('[1]Pricing Schedule'!$F$103+('[1]Pricing Schedule'!$F$105*M642))*2,
IF(AND(I642=38000,R642&gt;157.4,R642&lt;=336.4,M642&gt;10),('[1]Pricing Schedule'!$F$111+('[1]Pricing Schedule'!$F$113*M642))*2,
IF(AND(I642=38000,R642&gt;314.8,R642&lt;=504.6,M642&lt;=10),('[1]Pricing Schedule'!$F$103+('[1]Pricing Schedule'!$F$105*M642))*3,
IF(AND(I642=38000,R642&gt;314.8,R642&lt;=504.6,M642&gt;10),('[1]Pricing Schedule'!$F$111+('[1]Pricing Schedule'!$F$113*M642))*3,
IF(AND(I642=38000,R642&gt;472.2,R642&lt;=672.8,M642&lt;=10),('[1]Pricing Schedule'!$F$103+('[1]Pricing Schedule'!$F$105*M642))*4,
IF(AND(I642=38000,R642&gt;472.2,R642&lt;=672.8,M642&gt;10),('[1]Pricing Schedule'!$F$111+('[1]Pricing Schedule'!$F$113*M642))*4,
IF(AND(I642=110000,R642&lt;=12.8,M642&gt;2),'[1]Pricing Schedule'!$F$62+('[1]Pricing Schedule'!$F$63*M642),
IF(AND(I642=110000,R642&lt;=12.8,M642&lt;=2),'[1]Pricing Schedule'!$F$96+('[1]Pricing Schedule'!$F$97*M642),
IF(AND(I642=110000,R642&gt;12.8,R642&lt;=22.8,M642&gt;3),'[1]Pricing Schedule'!$F$71+('[1]Pricing Schedule'!$F$72*M642),
IF(AND(I642=110000,R642&gt;12.8,R642&lt;=22.8,M642&lt;=3),'[1]Pricing Schedule'!$F$96+('[1]Pricing Schedule'!$F$97*M642),
IF(AND(I642=110000,R642&gt;22.8,R642&lt;=30.2),'[1]Pricing Schedule'!$F$80+('[1]Pricing Schedule'!$F$81*M642),
IF(AND(I642=110000,R642&gt;30.2,R642&lt;=45.9),'[1]Pricing Schedule'!$F$89+('[1]Pricing Schedule'!$F$90*M642),
IF(AND(I642=110000,R642&gt;45.9,R642&lt;=123.4),'[1]Pricing Schedule'!$F$96+('[1]Pricing Schedule'!$F$97*M642),
IF(AND(I642=110000,R642&gt;123.4,R642&lt;=168.2,M642&lt;=10),'[1]Pricing Schedule'!$F$103+('[1]Pricing Schedule'!$F$105*M642),
IF(AND(I642=110000,R642&gt;123.4,R642&lt;=168.2,M642&gt;10),'[1]Pricing Schedule'!$F$111+('[1]Pricing Schedule'!$F$113*M642),
IF(AND(I642=110000,R642&gt;168.2,R642&lt;=336.4,M642&lt;=10),('[1]Pricing Schedule'!$F$103+('[1]Pricing Schedule'!$F$105*M642))*2,
IF(AND(I642=110000,R642&gt;168.2,R642&lt;=336.4,M642&gt;10),('[1]Pricing Schedule'!$F$111+('[1]Pricing Schedule'!$F$113*M642))*2,
IF(AND(I642=110000,R642&gt;336.4,R642&lt;=504.6,M642&lt;=10),('[1]Pricing Schedule'!$F$103+('[1]Pricing Schedule'!$F$105*M642))*3,
IF(AND(I642=110000,R642&gt;336.4,R642&lt;=504.6,M642&gt;10),('[1]Pricing Schedule'!$F$111+('[1]Pricing Schedule'!$F$113*M642))*3,
IF(AND(I642=110000,R642&gt;504.6,R642&lt;=672.8,M642&lt;=10),('[1]Pricing Schedule'!$F$103+('[1]Pricing Schedule'!$F$105*M642))*4,
IF(AND(I642=110000,R642&gt;504.6,R642&lt;=672.8,M642&gt;10),('[1]Pricing Schedule'!$F$111+('[1]Pricing Schedule'!$F$113*M642))*4,
IF(AND(I642=110000,R642&gt;672.8,R642&lt;=841,M642&lt;=10),('[1]Pricing Schedule'!$F$103+('[1]Pricing Schedule'!$F$105*M642))*5,
IF(AND(I642=110000,R642&gt;672.8,R642&lt;=841,M642&gt;10),('[1]Pricing Schedule'!$F$111+('[1]Pricing Schedule'!$F$113*M642))*5,
IF(AND(I642=110000,R642&gt;672.8,R642&lt;=841,M642&lt;=10),('[1]Pricing Schedule'!$F$103+('[1]Pricing Schedule'!$F$105*M642))*5,
IF(AND(I642=110000,R642&gt;672.8,R642&lt;=841,M642&gt;10),('[1]Pricing Schedule'!$F$111+('[1]Pricing Schedule'!$F$113*M642))*5,
IF(AND(I642=110000,R642&gt;1345.6,R642&lt;=1513.8,M642&lt;=10),('[1]Pricing Schedule'!$F$103+('[1]Pricing Schedule'!$F$105*M642))*9,
IF(AND(I642=110000,R642&gt;1345.6,R642&lt;=1513.8,M642&gt;10),('[1]Pricing Schedule'!$F$111+('[1]Pricing Schedule'!$F$113*M642))*9,
9999999999)))))))))))))))))))))))))))))))))))))))</f>
        <v>699140</v>
      </c>
      <c r="T642" s="21">
        <f>IF(AND(I642=38000,R642&lt;=4.5,M642&gt;8),'[1]Pricing Schedule'!$J$9,
IF(AND(I642=38000,R642&lt;=4.5,M642&lt;=8),'[1]Pricing Schedule'!$J$36,
IF(AND(I642=38000,R642&gt;4.5,R642&lt;=9,M642&gt;8),'[1]Pricing Schedule'!$J$18,
IF(AND(I642=38000,R642&gt;4.5,R642&lt;=9,M642&lt;=8),'[1]Pricing Schedule'!$J$36,
IF(AND(I642=38000,R642&gt;9,R642&lt;=12.8,M642&gt;8),'[1]Pricing Schedule'!$J$27,
IF(AND(I642=38000,R642&gt;9,R642&lt;=12.8,M642&lt;=8),'[1]Pricing Schedule'!$J$36,
IF(AND(I642=38000,R642&gt;12.8,R642&lt;=22.8),'[1]Pricing Schedule'!$J$36,
IF(AND(I642=38000,R642&gt;22.8,R642&lt;=30.2),'[1]Pricing Schedule'!$J$45,
IF(AND(I642=38000,R642&gt;30.2,R642&lt;=45.9),'[1]Pricing Schedule'!$J$54,
IF(AND(I642=38000,R642&gt;45.9,R642&lt;=123.4),'[1]Pricing Schedule'!$J$97,
IF(AND(I642=38000,R642&gt;123.4,R642&lt;=168.2,M642&lt;=10),'[1]Pricing Schedule'!$J$105,
IF(AND(I642=38000,R642&gt;123.4,R642&lt;=168.2,M642&gt;10),'[1]Pricing Schedule'!$J$113,
IF(AND(I642=38000,R642&gt;168.2,R642&lt;=336.4,M642&lt;=10),('[1]Pricing Schedule'!$J$105),
IF(AND(I642=38000,R642&gt;168.2,R642&lt;=336.4,M642&gt;10),('[1]Pricing Schedule'!$J$113),
IF(AND(I642=38000,R642&gt;336.4,R642&lt;=504.6,M642&lt;=10),('[1]Pricing Schedule'!$J$105),
IF(AND(I642=38000,R642&gt;336.4,R642&lt;=504.6,M642&gt;10),('[1]Pricing Schedule'!$J$113),
IF(AND(I642=38000,R642&gt;504.6,R642&lt;=672.8,M642&lt;=10),('[1]Pricing Schedule'!$J$105),
IF(AND(I642=38000,R642&gt;504.6,R642&lt;=672.8,M642&gt;10),('[1]Pricing Schedule'!$J$113),
IF(AND(I642=110000,R642&lt;=12.8,M642&gt;2),'[1]Pricing Schedule'!$J$63,
IF(AND(I642=110000,R642&lt;=12.8,M642&lt;=2),'[1]Pricing Schedule'!$J$97,
IF(AND(I642=110000,R642&gt;12.8,R642&lt;=22.8,M642&gt;3),'[1]Pricing Schedule'!$J$72,
IF(AND(I642=110000,R642&gt;12.8,R642&lt;=22.8,M642&lt;=3),'[1]Pricing Schedule'!$J$97,
IF(AND(I642=110000,R642&gt;22.8,R642&lt;=30.2),'[1]Pricing Schedule'!$J$81,
IF(AND(I642=110000,R642&gt;30.2,R642&lt;=45.9),'[1]Pricing Schedule'!$J$90,
IF(AND(I642=110000,R642&gt;45.9,R642&lt;=123.4),'[1]Pricing Schedule'!$J$97,
IF(AND(I642=110000,R642&gt;123.4,R642&lt;=168.2,M642&lt;=10),'[1]Pricing Schedule'!$J$105,
IF(AND(I642=110000,R642&gt;123.4,R642&lt;=168.2,M642&gt;10),'[1]Pricing Schedule'!$J$113,
IF(AND(I642=110000,R642&gt;168.2,R642&lt;=336.2,M642&lt;=10),('[1]Pricing Schedule'!$J$105),
IF(AND(I642=110000,R642&gt;168.2,R642&lt;=336.2,M642&gt;10),('[1]Pricing Schedule'!$J$113),
IF(AND(I642=110000,R642&gt;336.4,R642&lt;=504.6,M642&lt;=10),('[1]Pricing Schedule'!$J$105),
IF(AND(I642=110000,R642&gt;336.4,R642&lt;=504.6,M642&gt;10),('[1]Pricing Schedule'!$J$113),
IF(AND(I642=110000,R642&gt;504.6,R642&lt;=672.8,M642&lt;=10),('[1]Pricing Schedule'!$J$105),
IF(AND(I642=110000,R642&gt;504.6,R642&lt;=672.8,M642&gt;10),('[1]Pricing Schedule'!$J$113),
IF(AND(I642=110000,R642&gt;672.8,R642&lt;=841,M642&lt;=10),('[1]Pricing Schedule'!$J$105),
IF(AND(I642=110000,R642&gt;672.8,R642&lt;=841,M642&gt;10),('[1]Pricing Schedule'!$J$113),
IF(AND(I642=110000,R642&gt;1682,R642&lt;=1850.2,M642&lt;=10),('[1]Pricing Schedule'!$J$105),
IF(AND(I642=110000,R642&gt;1682,R642&lt;=1850.2,M642&gt;10),('[1]Pricing Schedule'!$J$113),
IF(AND(I642=110000,R642&gt;2018.4,R642&lt;=2186.6,M642&lt;=10),('[1]Pricing Schedule'!$J$105),
IF(AND(I642=110000,R642&gt;2018.4,R642&lt;=2186.6,M642&gt;10),('[1]Pricing Schedule'!$J$113),999999999)))))))))))))))))))))))))))))))))))))))</f>
        <v>4</v>
      </c>
      <c r="U642" s="40">
        <f t="shared" ref="U642:U705" si="66">S642/R642</f>
        <v>166461.90476190476</v>
      </c>
      <c r="V642" s="41">
        <f t="shared" ref="V642:V705" si="67">(R642*1000000)/S642</f>
        <v>6.0073804960379897</v>
      </c>
      <c r="Y642" s="23">
        <v>206</v>
      </c>
      <c r="Z642" s="23">
        <v>622</v>
      </c>
      <c r="AR642" s="35"/>
    </row>
    <row r="643" spans="1:44">
      <c r="A643" s="23">
        <v>643</v>
      </c>
      <c r="B643" s="23">
        <v>643</v>
      </c>
      <c r="C643" s="23" t="s">
        <v>1094</v>
      </c>
      <c r="D643" s="23" t="s">
        <v>423</v>
      </c>
      <c r="E643" s="23" t="s">
        <v>423</v>
      </c>
      <c r="F643" s="23" t="s">
        <v>1095</v>
      </c>
      <c r="G643" s="23" t="s">
        <v>1096</v>
      </c>
      <c r="H643" s="23" t="s">
        <v>113</v>
      </c>
      <c r="I643" s="13">
        <v>38000</v>
      </c>
      <c r="J643" s="13">
        <v>38000</v>
      </c>
      <c r="K643" s="23" t="s">
        <v>119</v>
      </c>
      <c r="L643" s="24">
        <v>2.903</v>
      </c>
      <c r="M643" s="37">
        <f t="shared" si="62"/>
        <v>3</v>
      </c>
      <c r="N643" s="24">
        <v>0.09</v>
      </c>
      <c r="O643" s="13">
        <v>2</v>
      </c>
      <c r="P643" s="36">
        <f t="shared" si="63"/>
        <v>0.09</v>
      </c>
      <c r="Q643" s="38">
        <f t="shared" si="64"/>
        <v>4.2</v>
      </c>
      <c r="R643" s="37">
        <f t="shared" si="65"/>
        <v>4.2</v>
      </c>
      <c r="S643" s="39">
        <f>IF(AND(I643=38000,R643&lt;=4.5,M643&gt;8),'[1]Pricing Schedule'!$F$8+('[1]Pricing Schedule'!$F$9*M643),
IF(AND(I643=38000,R643&lt;=4.5,M643&lt;=8),'[1]Pricing Schedule'!$F$34+('[1]Pricing Schedule'!$F$36*M643),
IF(AND(I643=38000,R643&gt;4.5,R643&lt;=9,M643&gt;8),'[1]Pricing Schedule'!$F$17+('[1]Pricing Schedule'!$F$18*M643),
IF(AND(I643=38000,R643&gt;4.5,R643&lt;=9,M643&lt;=8),'[1]Pricing Schedule'!$F$34+('[1]Pricing Schedule'!$F$36*M643),
IF(AND(I643=38000,R643&gt;9,R643&lt;=12.8,M643&gt;8),'[1]Pricing Schedule'!$F$26+('[1]Pricing Schedule'!$F$27*M643),
IF(AND(I643=38000,R643&gt;9,R643&lt;=12.8,M643&lt;=8),'[1]Pricing Schedule'!$F$34+('[1]Pricing Schedule'!$F$36*M643),
IF(AND(I643=38000,R643&gt;12.8,R643&lt;=22.8),'[1]Pricing Schedule'!$F$34+('[1]Pricing Schedule'!$F$36*M643),
IF(AND(I643=38000,R643&gt;22.8,R643&lt;=30.2),'[1]Pricing Schedule'!$F$43+('[1]Pricing Schedule'!$F$45*M643),
IF(AND(I643=38000,R643&gt;30.2,R643&lt;=45.9),'[1]Pricing Schedule'!$F$52+('[1]Pricing Schedule'!$F$54*M643),
IF(AND(I643=38000,R643&gt;45.9,R643&lt;=123.4),'[1]Pricing Schedule'!$F$96+('[1]Pricing Schedule'!$F$97*M643),
IF(AND(I643=38000,R643&gt;123.4,R643&lt;=168.2,M643&lt;=10),'[1]Pricing Schedule'!$F$103+('[1]Pricing Schedule'!$F$105*M643),
IF(AND(I643=38000,R643&gt;123.4,R643&lt;=168.2,M643&gt;10),'[1]Pricing Schedule'!$F$111+('[1]Pricing Schedule'!$F$113*M643),
IF(AND(I643=38000,R643&gt;157.4,R643&lt;=336.4,M643&lt;=10),('[1]Pricing Schedule'!$F$103+('[1]Pricing Schedule'!$F$105*M643))*2,
IF(AND(I643=38000,R643&gt;157.4,R643&lt;=336.4,M643&gt;10),('[1]Pricing Schedule'!$F$111+('[1]Pricing Schedule'!$F$113*M643))*2,
IF(AND(I643=38000,R643&gt;314.8,R643&lt;=504.6,M643&lt;=10),('[1]Pricing Schedule'!$F$103+('[1]Pricing Schedule'!$F$105*M643))*3,
IF(AND(I643=38000,R643&gt;314.8,R643&lt;=504.6,M643&gt;10),('[1]Pricing Schedule'!$F$111+('[1]Pricing Schedule'!$F$113*M643))*3,
IF(AND(I643=38000,R643&gt;472.2,R643&lt;=672.8,M643&lt;=10),('[1]Pricing Schedule'!$F$103+('[1]Pricing Schedule'!$F$105*M643))*4,
IF(AND(I643=38000,R643&gt;472.2,R643&lt;=672.8,M643&gt;10),('[1]Pricing Schedule'!$F$111+('[1]Pricing Schedule'!$F$113*M643))*4,
IF(AND(I643=110000,R643&lt;=12.8,M643&gt;2),'[1]Pricing Schedule'!$F$62+('[1]Pricing Schedule'!$F$63*M643),
IF(AND(I643=110000,R643&lt;=12.8,M643&lt;=2),'[1]Pricing Schedule'!$F$96+('[1]Pricing Schedule'!$F$97*M643),
IF(AND(I643=110000,R643&gt;12.8,R643&lt;=22.8,M643&gt;3),'[1]Pricing Schedule'!$F$71+('[1]Pricing Schedule'!$F$72*M643),
IF(AND(I643=110000,R643&gt;12.8,R643&lt;=22.8,M643&lt;=3),'[1]Pricing Schedule'!$F$96+('[1]Pricing Schedule'!$F$97*M643),
IF(AND(I643=110000,R643&gt;22.8,R643&lt;=30.2),'[1]Pricing Schedule'!$F$80+('[1]Pricing Schedule'!$F$81*M643),
IF(AND(I643=110000,R643&gt;30.2,R643&lt;=45.9),'[1]Pricing Schedule'!$F$89+('[1]Pricing Schedule'!$F$90*M643),
IF(AND(I643=110000,R643&gt;45.9,R643&lt;=123.4),'[1]Pricing Schedule'!$F$96+('[1]Pricing Schedule'!$F$97*M643),
IF(AND(I643=110000,R643&gt;123.4,R643&lt;=168.2,M643&lt;=10),'[1]Pricing Schedule'!$F$103+('[1]Pricing Schedule'!$F$105*M643),
IF(AND(I643=110000,R643&gt;123.4,R643&lt;=168.2,M643&gt;10),'[1]Pricing Schedule'!$F$111+('[1]Pricing Schedule'!$F$113*M643),
IF(AND(I643=110000,R643&gt;168.2,R643&lt;=336.4,M643&lt;=10),('[1]Pricing Schedule'!$F$103+('[1]Pricing Schedule'!$F$105*M643))*2,
IF(AND(I643=110000,R643&gt;168.2,R643&lt;=336.4,M643&gt;10),('[1]Pricing Schedule'!$F$111+('[1]Pricing Schedule'!$F$113*M643))*2,
IF(AND(I643=110000,R643&gt;336.4,R643&lt;=504.6,M643&lt;=10),('[1]Pricing Schedule'!$F$103+('[1]Pricing Schedule'!$F$105*M643))*3,
IF(AND(I643=110000,R643&gt;336.4,R643&lt;=504.6,M643&gt;10),('[1]Pricing Schedule'!$F$111+('[1]Pricing Schedule'!$F$113*M643))*3,
IF(AND(I643=110000,R643&gt;504.6,R643&lt;=672.8,M643&lt;=10),('[1]Pricing Schedule'!$F$103+('[1]Pricing Schedule'!$F$105*M643))*4,
IF(AND(I643=110000,R643&gt;504.6,R643&lt;=672.8,M643&gt;10),('[1]Pricing Schedule'!$F$111+('[1]Pricing Schedule'!$F$113*M643))*4,
IF(AND(I643=110000,R643&gt;672.8,R643&lt;=841,M643&lt;=10),('[1]Pricing Schedule'!$F$103+('[1]Pricing Schedule'!$F$105*M643))*5,
IF(AND(I643=110000,R643&gt;672.8,R643&lt;=841,M643&gt;10),('[1]Pricing Schedule'!$F$111+('[1]Pricing Schedule'!$F$113*M643))*5,
IF(AND(I643=110000,R643&gt;672.8,R643&lt;=841,M643&lt;=10),('[1]Pricing Schedule'!$F$103+('[1]Pricing Schedule'!$F$105*M643))*5,
IF(AND(I643=110000,R643&gt;672.8,R643&lt;=841,M643&gt;10),('[1]Pricing Schedule'!$F$111+('[1]Pricing Schedule'!$F$113*M643))*5,
IF(AND(I643=110000,R643&gt;1345.6,R643&lt;=1513.8,M643&lt;=10),('[1]Pricing Schedule'!$F$103+('[1]Pricing Schedule'!$F$105*M643))*9,
IF(AND(I643=110000,R643&gt;1345.6,R643&lt;=1513.8,M643&gt;10),('[1]Pricing Schedule'!$F$111+('[1]Pricing Schedule'!$F$113*M643))*9,
9999999999)))))))))))))))))))))))))))))))))))))))</f>
        <v>558600</v>
      </c>
      <c r="T643" s="21">
        <f>IF(AND(I643=38000,R643&lt;=4.5,M643&gt;8),'[1]Pricing Schedule'!$J$9,
IF(AND(I643=38000,R643&lt;=4.5,M643&lt;=8),'[1]Pricing Schedule'!$J$36,
IF(AND(I643=38000,R643&gt;4.5,R643&lt;=9,M643&gt;8),'[1]Pricing Schedule'!$J$18,
IF(AND(I643=38000,R643&gt;4.5,R643&lt;=9,M643&lt;=8),'[1]Pricing Schedule'!$J$36,
IF(AND(I643=38000,R643&gt;9,R643&lt;=12.8,M643&gt;8),'[1]Pricing Schedule'!$J$27,
IF(AND(I643=38000,R643&gt;9,R643&lt;=12.8,M643&lt;=8),'[1]Pricing Schedule'!$J$36,
IF(AND(I643=38000,R643&gt;12.8,R643&lt;=22.8),'[1]Pricing Schedule'!$J$36,
IF(AND(I643=38000,R643&gt;22.8,R643&lt;=30.2),'[1]Pricing Schedule'!$J$45,
IF(AND(I643=38000,R643&gt;30.2,R643&lt;=45.9),'[1]Pricing Schedule'!$J$54,
IF(AND(I643=38000,R643&gt;45.9,R643&lt;=123.4),'[1]Pricing Schedule'!$J$97,
IF(AND(I643=38000,R643&gt;123.4,R643&lt;=168.2,M643&lt;=10),'[1]Pricing Schedule'!$J$105,
IF(AND(I643=38000,R643&gt;123.4,R643&lt;=168.2,M643&gt;10),'[1]Pricing Schedule'!$J$113,
IF(AND(I643=38000,R643&gt;168.2,R643&lt;=336.4,M643&lt;=10),('[1]Pricing Schedule'!$J$105),
IF(AND(I643=38000,R643&gt;168.2,R643&lt;=336.4,M643&gt;10),('[1]Pricing Schedule'!$J$113),
IF(AND(I643=38000,R643&gt;336.4,R643&lt;=504.6,M643&lt;=10),('[1]Pricing Schedule'!$J$105),
IF(AND(I643=38000,R643&gt;336.4,R643&lt;=504.6,M643&gt;10),('[1]Pricing Schedule'!$J$113),
IF(AND(I643=38000,R643&gt;504.6,R643&lt;=672.8,M643&lt;=10),('[1]Pricing Schedule'!$J$105),
IF(AND(I643=38000,R643&gt;504.6,R643&lt;=672.8,M643&gt;10),('[1]Pricing Schedule'!$J$113),
IF(AND(I643=110000,R643&lt;=12.8,M643&gt;2),'[1]Pricing Schedule'!$J$63,
IF(AND(I643=110000,R643&lt;=12.8,M643&lt;=2),'[1]Pricing Schedule'!$J$97,
IF(AND(I643=110000,R643&gt;12.8,R643&lt;=22.8,M643&gt;3),'[1]Pricing Schedule'!$J$72,
IF(AND(I643=110000,R643&gt;12.8,R643&lt;=22.8,M643&lt;=3),'[1]Pricing Schedule'!$J$97,
IF(AND(I643=110000,R643&gt;22.8,R643&lt;=30.2),'[1]Pricing Schedule'!$J$81,
IF(AND(I643=110000,R643&gt;30.2,R643&lt;=45.9),'[1]Pricing Schedule'!$J$90,
IF(AND(I643=110000,R643&gt;45.9,R643&lt;=123.4),'[1]Pricing Schedule'!$J$97,
IF(AND(I643=110000,R643&gt;123.4,R643&lt;=168.2,M643&lt;=10),'[1]Pricing Schedule'!$J$105,
IF(AND(I643=110000,R643&gt;123.4,R643&lt;=168.2,M643&gt;10),'[1]Pricing Schedule'!$J$113,
IF(AND(I643=110000,R643&gt;168.2,R643&lt;=336.2,M643&lt;=10),('[1]Pricing Schedule'!$J$105),
IF(AND(I643=110000,R643&gt;168.2,R643&lt;=336.2,M643&gt;10),('[1]Pricing Schedule'!$J$113),
IF(AND(I643=110000,R643&gt;336.4,R643&lt;=504.6,M643&lt;=10),('[1]Pricing Schedule'!$J$105),
IF(AND(I643=110000,R643&gt;336.4,R643&lt;=504.6,M643&gt;10),('[1]Pricing Schedule'!$J$113),
IF(AND(I643=110000,R643&gt;504.6,R643&lt;=672.8,M643&lt;=10),('[1]Pricing Schedule'!$J$105),
IF(AND(I643=110000,R643&gt;504.6,R643&lt;=672.8,M643&gt;10),('[1]Pricing Schedule'!$J$113),
IF(AND(I643=110000,R643&gt;672.8,R643&lt;=841,M643&lt;=10),('[1]Pricing Schedule'!$J$105),
IF(AND(I643=110000,R643&gt;672.8,R643&lt;=841,M643&gt;10),('[1]Pricing Schedule'!$J$113),
IF(AND(I643=110000,R643&gt;1682,R643&lt;=1850.2,M643&lt;=10),('[1]Pricing Schedule'!$J$105),
IF(AND(I643=110000,R643&gt;1682,R643&lt;=1850.2,M643&gt;10),('[1]Pricing Schedule'!$J$113),
IF(AND(I643=110000,R643&gt;2018.4,R643&lt;=2186.6,M643&lt;=10),('[1]Pricing Schedule'!$J$105),
IF(AND(I643=110000,R643&gt;2018.4,R643&lt;=2186.6,M643&gt;10),('[1]Pricing Schedule'!$J$113),999999999)))))))))))))))))))))))))))))))))))))))</f>
        <v>4</v>
      </c>
      <c r="U643" s="40">
        <f t="shared" si="66"/>
        <v>133000</v>
      </c>
      <c r="V643" s="41">
        <f t="shared" si="67"/>
        <v>7.518796992481203</v>
      </c>
      <c r="Y643" s="23">
        <v>133</v>
      </c>
      <c r="Z643" s="23">
        <v>489</v>
      </c>
      <c r="AR643" s="35"/>
    </row>
    <row r="644" spans="1:44">
      <c r="A644" s="23">
        <v>644</v>
      </c>
      <c r="B644" s="23">
        <v>644</v>
      </c>
      <c r="C644" s="23" t="s">
        <v>1097</v>
      </c>
      <c r="D644" s="23" t="s">
        <v>141</v>
      </c>
      <c r="E644" s="23" t="s">
        <v>141</v>
      </c>
      <c r="F644" s="23" t="s">
        <v>425</v>
      </c>
      <c r="G644" s="23" t="s">
        <v>426</v>
      </c>
      <c r="H644" s="23" t="s">
        <v>113</v>
      </c>
      <c r="I644" s="13">
        <v>38000</v>
      </c>
      <c r="J644" s="13">
        <v>38000</v>
      </c>
      <c r="K644" s="23" t="s">
        <v>119</v>
      </c>
      <c r="L644" s="24">
        <v>6.0380000000000003</v>
      </c>
      <c r="M644" s="37">
        <f t="shared" si="62"/>
        <v>7</v>
      </c>
      <c r="N644" s="24">
        <v>0.22700000000000001</v>
      </c>
      <c r="O644" s="13">
        <v>2</v>
      </c>
      <c r="P644" s="36">
        <f t="shared" si="63"/>
        <v>0.22700000000000001</v>
      </c>
      <c r="Q644" s="38">
        <f t="shared" si="64"/>
        <v>4.2</v>
      </c>
      <c r="R644" s="37">
        <f t="shared" si="65"/>
        <v>4.2</v>
      </c>
      <c r="S644" s="39">
        <f>IF(AND(I644=38000,R644&lt;=4.5,M644&gt;8),'[1]Pricing Schedule'!$F$8+('[1]Pricing Schedule'!$F$9*M644),
IF(AND(I644=38000,R644&lt;=4.5,M644&lt;=8),'[1]Pricing Schedule'!$F$34+('[1]Pricing Schedule'!$F$36*M644),
IF(AND(I644=38000,R644&gt;4.5,R644&lt;=9,M644&gt;8),'[1]Pricing Schedule'!$F$17+('[1]Pricing Schedule'!$F$18*M644),
IF(AND(I644=38000,R644&gt;4.5,R644&lt;=9,M644&lt;=8),'[1]Pricing Schedule'!$F$34+('[1]Pricing Schedule'!$F$36*M644),
IF(AND(I644=38000,R644&gt;9,R644&lt;=12.8,M644&gt;8),'[1]Pricing Schedule'!$F$26+('[1]Pricing Schedule'!$F$27*M644),
IF(AND(I644=38000,R644&gt;9,R644&lt;=12.8,M644&lt;=8),'[1]Pricing Schedule'!$F$34+('[1]Pricing Schedule'!$F$36*M644),
IF(AND(I644=38000,R644&gt;12.8,R644&lt;=22.8),'[1]Pricing Schedule'!$F$34+('[1]Pricing Schedule'!$F$36*M644),
IF(AND(I644=38000,R644&gt;22.8,R644&lt;=30.2),'[1]Pricing Schedule'!$F$43+('[1]Pricing Schedule'!$F$45*M644),
IF(AND(I644=38000,R644&gt;30.2,R644&lt;=45.9),'[1]Pricing Schedule'!$F$52+('[1]Pricing Schedule'!$F$54*M644),
IF(AND(I644=38000,R644&gt;45.9,R644&lt;=123.4),'[1]Pricing Schedule'!$F$96+('[1]Pricing Schedule'!$F$97*M644),
IF(AND(I644=38000,R644&gt;123.4,R644&lt;=168.2,M644&lt;=10),'[1]Pricing Schedule'!$F$103+('[1]Pricing Schedule'!$F$105*M644),
IF(AND(I644=38000,R644&gt;123.4,R644&lt;=168.2,M644&gt;10),'[1]Pricing Schedule'!$F$111+('[1]Pricing Schedule'!$F$113*M644),
IF(AND(I644=38000,R644&gt;157.4,R644&lt;=336.4,M644&lt;=10),('[1]Pricing Schedule'!$F$103+('[1]Pricing Schedule'!$F$105*M644))*2,
IF(AND(I644=38000,R644&gt;157.4,R644&lt;=336.4,M644&gt;10),('[1]Pricing Schedule'!$F$111+('[1]Pricing Schedule'!$F$113*M644))*2,
IF(AND(I644=38000,R644&gt;314.8,R644&lt;=504.6,M644&lt;=10),('[1]Pricing Schedule'!$F$103+('[1]Pricing Schedule'!$F$105*M644))*3,
IF(AND(I644=38000,R644&gt;314.8,R644&lt;=504.6,M644&gt;10),('[1]Pricing Schedule'!$F$111+('[1]Pricing Schedule'!$F$113*M644))*3,
IF(AND(I644=38000,R644&gt;472.2,R644&lt;=672.8,M644&lt;=10),('[1]Pricing Schedule'!$F$103+('[1]Pricing Schedule'!$F$105*M644))*4,
IF(AND(I644=38000,R644&gt;472.2,R644&lt;=672.8,M644&gt;10),('[1]Pricing Schedule'!$F$111+('[1]Pricing Schedule'!$F$113*M644))*4,
IF(AND(I644=110000,R644&lt;=12.8,M644&gt;2),'[1]Pricing Schedule'!$F$62+('[1]Pricing Schedule'!$F$63*M644),
IF(AND(I644=110000,R644&lt;=12.8,M644&lt;=2),'[1]Pricing Schedule'!$F$96+('[1]Pricing Schedule'!$F$97*M644),
IF(AND(I644=110000,R644&gt;12.8,R644&lt;=22.8,M644&gt;3),'[1]Pricing Schedule'!$F$71+('[1]Pricing Schedule'!$F$72*M644),
IF(AND(I644=110000,R644&gt;12.8,R644&lt;=22.8,M644&lt;=3),'[1]Pricing Schedule'!$F$96+('[1]Pricing Schedule'!$F$97*M644),
IF(AND(I644=110000,R644&gt;22.8,R644&lt;=30.2),'[1]Pricing Schedule'!$F$80+('[1]Pricing Schedule'!$F$81*M644),
IF(AND(I644=110000,R644&gt;30.2,R644&lt;=45.9),'[1]Pricing Schedule'!$F$89+('[1]Pricing Schedule'!$F$90*M644),
IF(AND(I644=110000,R644&gt;45.9,R644&lt;=123.4),'[1]Pricing Schedule'!$F$96+('[1]Pricing Schedule'!$F$97*M644),
IF(AND(I644=110000,R644&gt;123.4,R644&lt;=168.2,M644&lt;=10),'[1]Pricing Schedule'!$F$103+('[1]Pricing Schedule'!$F$105*M644),
IF(AND(I644=110000,R644&gt;123.4,R644&lt;=168.2,M644&gt;10),'[1]Pricing Schedule'!$F$111+('[1]Pricing Schedule'!$F$113*M644),
IF(AND(I644=110000,R644&gt;168.2,R644&lt;=336.4,M644&lt;=10),('[1]Pricing Schedule'!$F$103+('[1]Pricing Schedule'!$F$105*M644))*2,
IF(AND(I644=110000,R644&gt;168.2,R644&lt;=336.4,M644&gt;10),('[1]Pricing Schedule'!$F$111+('[1]Pricing Schedule'!$F$113*M644))*2,
IF(AND(I644=110000,R644&gt;336.4,R644&lt;=504.6,M644&lt;=10),('[1]Pricing Schedule'!$F$103+('[1]Pricing Schedule'!$F$105*M644))*3,
IF(AND(I644=110000,R644&gt;336.4,R644&lt;=504.6,M644&gt;10),('[1]Pricing Schedule'!$F$111+('[1]Pricing Schedule'!$F$113*M644))*3,
IF(AND(I644=110000,R644&gt;504.6,R644&lt;=672.8,M644&lt;=10),('[1]Pricing Schedule'!$F$103+('[1]Pricing Schedule'!$F$105*M644))*4,
IF(AND(I644=110000,R644&gt;504.6,R644&lt;=672.8,M644&gt;10),('[1]Pricing Schedule'!$F$111+('[1]Pricing Schedule'!$F$113*M644))*4,
IF(AND(I644=110000,R644&gt;672.8,R644&lt;=841,M644&lt;=10),('[1]Pricing Schedule'!$F$103+('[1]Pricing Schedule'!$F$105*M644))*5,
IF(AND(I644=110000,R644&gt;672.8,R644&lt;=841,M644&gt;10),('[1]Pricing Schedule'!$F$111+('[1]Pricing Schedule'!$F$113*M644))*5,
IF(AND(I644=110000,R644&gt;672.8,R644&lt;=841,M644&lt;=10),('[1]Pricing Schedule'!$F$103+('[1]Pricing Schedule'!$F$105*M644))*5,
IF(AND(I644=110000,R644&gt;672.8,R644&lt;=841,M644&gt;10),('[1]Pricing Schedule'!$F$111+('[1]Pricing Schedule'!$F$113*M644))*5,
IF(AND(I644=110000,R644&gt;1345.6,R644&lt;=1513.8,M644&lt;=10),('[1]Pricing Schedule'!$F$103+('[1]Pricing Schedule'!$F$105*M644))*9,
IF(AND(I644=110000,R644&gt;1345.6,R644&lt;=1513.8,M644&gt;10),('[1]Pricing Schedule'!$F$111+('[1]Pricing Schedule'!$F$113*M644))*9,
9999999999)))))))))))))))))))))))))))))))))))))))</f>
        <v>839680</v>
      </c>
      <c r="T644" s="21">
        <f>IF(AND(I644=38000,R644&lt;=4.5,M644&gt;8),'[1]Pricing Schedule'!$J$9,
IF(AND(I644=38000,R644&lt;=4.5,M644&lt;=8),'[1]Pricing Schedule'!$J$36,
IF(AND(I644=38000,R644&gt;4.5,R644&lt;=9,M644&gt;8),'[1]Pricing Schedule'!$J$18,
IF(AND(I644=38000,R644&gt;4.5,R644&lt;=9,M644&lt;=8),'[1]Pricing Schedule'!$J$36,
IF(AND(I644=38000,R644&gt;9,R644&lt;=12.8,M644&gt;8),'[1]Pricing Schedule'!$J$27,
IF(AND(I644=38000,R644&gt;9,R644&lt;=12.8,M644&lt;=8),'[1]Pricing Schedule'!$J$36,
IF(AND(I644=38000,R644&gt;12.8,R644&lt;=22.8),'[1]Pricing Schedule'!$J$36,
IF(AND(I644=38000,R644&gt;22.8,R644&lt;=30.2),'[1]Pricing Schedule'!$J$45,
IF(AND(I644=38000,R644&gt;30.2,R644&lt;=45.9),'[1]Pricing Schedule'!$J$54,
IF(AND(I644=38000,R644&gt;45.9,R644&lt;=123.4),'[1]Pricing Schedule'!$J$97,
IF(AND(I644=38000,R644&gt;123.4,R644&lt;=168.2,M644&lt;=10),'[1]Pricing Schedule'!$J$105,
IF(AND(I644=38000,R644&gt;123.4,R644&lt;=168.2,M644&gt;10),'[1]Pricing Schedule'!$J$113,
IF(AND(I644=38000,R644&gt;168.2,R644&lt;=336.4,M644&lt;=10),('[1]Pricing Schedule'!$J$105),
IF(AND(I644=38000,R644&gt;168.2,R644&lt;=336.4,M644&gt;10),('[1]Pricing Schedule'!$J$113),
IF(AND(I644=38000,R644&gt;336.4,R644&lt;=504.6,M644&lt;=10),('[1]Pricing Schedule'!$J$105),
IF(AND(I644=38000,R644&gt;336.4,R644&lt;=504.6,M644&gt;10),('[1]Pricing Schedule'!$J$113),
IF(AND(I644=38000,R644&gt;504.6,R644&lt;=672.8,M644&lt;=10),('[1]Pricing Schedule'!$J$105),
IF(AND(I644=38000,R644&gt;504.6,R644&lt;=672.8,M644&gt;10),('[1]Pricing Schedule'!$J$113),
IF(AND(I644=110000,R644&lt;=12.8,M644&gt;2),'[1]Pricing Schedule'!$J$63,
IF(AND(I644=110000,R644&lt;=12.8,M644&lt;=2),'[1]Pricing Schedule'!$J$97,
IF(AND(I644=110000,R644&gt;12.8,R644&lt;=22.8,M644&gt;3),'[1]Pricing Schedule'!$J$72,
IF(AND(I644=110000,R644&gt;12.8,R644&lt;=22.8,M644&lt;=3),'[1]Pricing Schedule'!$J$97,
IF(AND(I644=110000,R644&gt;22.8,R644&lt;=30.2),'[1]Pricing Schedule'!$J$81,
IF(AND(I644=110000,R644&gt;30.2,R644&lt;=45.9),'[1]Pricing Schedule'!$J$90,
IF(AND(I644=110000,R644&gt;45.9,R644&lt;=123.4),'[1]Pricing Schedule'!$J$97,
IF(AND(I644=110000,R644&gt;123.4,R644&lt;=168.2,M644&lt;=10),'[1]Pricing Schedule'!$J$105,
IF(AND(I644=110000,R644&gt;123.4,R644&lt;=168.2,M644&gt;10),'[1]Pricing Schedule'!$J$113,
IF(AND(I644=110000,R644&gt;168.2,R644&lt;=336.2,M644&lt;=10),('[1]Pricing Schedule'!$J$105),
IF(AND(I644=110000,R644&gt;168.2,R644&lt;=336.2,M644&gt;10),('[1]Pricing Schedule'!$J$113),
IF(AND(I644=110000,R644&gt;336.4,R644&lt;=504.6,M644&lt;=10),('[1]Pricing Schedule'!$J$105),
IF(AND(I644=110000,R644&gt;336.4,R644&lt;=504.6,M644&gt;10),('[1]Pricing Schedule'!$J$113),
IF(AND(I644=110000,R644&gt;504.6,R644&lt;=672.8,M644&lt;=10),('[1]Pricing Schedule'!$J$105),
IF(AND(I644=110000,R644&gt;504.6,R644&lt;=672.8,M644&gt;10),('[1]Pricing Schedule'!$J$113),
IF(AND(I644=110000,R644&gt;672.8,R644&lt;=841,M644&lt;=10),('[1]Pricing Schedule'!$J$105),
IF(AND(I644=110000,R644&gt;672.8,R644&lt;=841,M644&gt;10),('[1]Pricing Schedule'!$J$113),
IF(AND(I644=110000,R644&gt;1682,R644&lt;=1850.2,M644&lt;=10),('[1]Pricing Schedule'!$J$105),
IF(AND(I644=110000,R644&gt;1682,R644&lt;=1850.2,M644&gt;10),('[1]Pricing Schedule'!$J$113),
IF(AND(I644=110000,R644&gt;2018.4,R644&lt;=2186.6,M644&lt;=10),('[1]Pricing Schedule'!$J$105),
IF(AND(I644=110000,R644&gt;2018.4,R644&lt;=2186.6,M644&gt;10),('[1]Pricing Schedule'!$J$113),999999999)))))))))))))))))))))))))))))))))))))))</f>
        <v>4</v>
      </c>
      <c r="U644" s="40">
        <f t="shared" si="66"/>
        <v>199923.80952380953</v>
      </c>
      <c r="V644" s="41">
        <f t="shared" si="67"/>
        <v>5.0019054878048781</v>
      </c>
      <c r="Y644" s="23">
        <v>130</v>
      </c>
      <c r="Z644" s="23">
        <v>591</v>
      </c>
      <c r="AR644" s="35"/>
    </row>
    <row r="645" spans="1:44">
      <c r="A645" s="23">
        <v>645</v>
      </c>
      <c r="B645" s="23">
        <v>645</v>
      </c>
      <c r="C645" s="23" t="s">
        <v>1098</v>
      </c>
      <c r="D645" s="23" t="s">
        <v>141</v>
      </c>
      <c r="E645" s="23" t="s">
        <v>141</v>
      </c>
      <c r="F645" s="23" t="s">
        <v>327</v>
      </c>
      <c r="G645" s="23" t="s">
        <v>328</v>
      </c>
      <c r="H645" s="23" t="s">
        <v>113</v>
      </c>
      <c r="I645" s="13">
        <v>38000</v>
      </c>
      <c r="J645" s="13">
        <v>38000</v>
      </c>
      <c r="K645" s="23" t="s">
        <v>119</v>
      </c>
      <c r="L645" s="24">
        <v>4.431</v>
      </c>
      <c r="M645" s="37">
        <f t="shared" si="62"/>
        <v>5</v>
      </c>
      <c r="N645" s="24">
        <v>0.123</v>
      </c>
      <c r="O645" s="13">
        <v>2</v>
      </c>
      <c r="P645" s="36">
        <f t="shared" si="63"/>
        <v>0.123</v>
      </c>
      <c r="Q645" s="38">
        <f t="shared" si="64"/>
        <v>4.2</v>
      </c>
      <c r="R645" s="37">
        <f t="shared" si="65"/>
        <v>4.2</v>
      </c>
      <c r="S645" s="39">
        <f>IF(AND(I645=38000,R645&lt;=4.5,M645&gt;8),'[1]Pricing Schedule'!$F$8+('[1]Pricing Schedule'!$F$9*M645),
IF(AND(I645=38000,R645&lt;=4.5,M645&lt;=8),'[1]Pricing Schedule'!$F$34+('[1]Pricing Schedule'!$F$36*M645),
IF(AND(I645=38000,R645&gt;4.5,R645&lt;=9,M645&gt;8),'[1]Pricing Schedule'!$F$17+('[1]Pricing Schedule'!$F$18*M645),
IF(AND(I645=38000,R645&gt;4.5,R645&lt;=9,M645&lt;=8),'[1]Pricing Schedule'!$F$34+('[1]Pricing Schedule'!$F$36*M645),
IF(AND(I645=38000,R645&gt;9,R645&lt;=12.8,M645&gt;8),'[1]Pricing Schedule'!$F$26+('[1]Pricing Schedule'!$F$27*M645),
IF(AND(I645=38000,R645&gt;9,R645&lt;=12.8,M645&lt;=8),'[1]Pricing Schedule'!$F$34+('[1]Pricing Schedule'!$F$36*M645),
IF(AND(I645=38000,R645&gt;12.8,R645&lt;=22.8),'[1]Pricing Schedule'!$F$34+('[1]Pricing Schedule'!$F$36*M645),
IF(AND(I645=38000,R645&gt;22.8,R645&lt;=30.2),'[1]Pricing Schedule'!$F$43+('[1]Pricing Schedule'!$F$45*M645),
IF(AND(I645=38000,R645&gt;30.2,R645&lt;=45.9),'[1]Pricing Schedule'!$F$52+('[1]Pricing Schedule'!$F$54*M645),
IF(AND(I645=38000,R645&gt;45.9,R645&lt;=123.4),'[1]Pricing Schedule'!$F$96+('[1]Pricing Schedule'!$F$97*M645),
IF(AND(I645=38000,R645&gt;123.4,R645&lt;=168.2,M645&lt;=10),'[1]Pricing Schedule'!$F$103+('[1]Pricing Schedule'!$F$105*M645),
IF(AND(I645=38000,R645&gt;123.4,R645&lt;=168.2,M645&gt;10),'[1]Pricing Schedule'!$F$111+('[1]Pricing Schedule'!$F$113*M645),
IF(AND(I645=38000,R645&gt;157.4,R645&lt;=336.4,M645&lt;=10),('[1]Pricing Schedule'!$F$103+('[1]Pricing Schedule'!$F$105*M645))*2,
IF(AND(I645=38000,R645&gt;157.4,R645&lt;=336.4,M645&gt;10),('[1]Pricing Schedule'!$F$111+('[1]Pricing Schedule'!$F$113*M645))*2,
IF(AND(I645=38000,R645&gt;314.8,R645&lt;=504.6,M645&lt;=10),('[1]Pricing Schedule'!$F$103+('[1]Pricing Schedule'!$F$105*M645))*3,
IF(AND(I645=38000,R645&gt;314.8,R645&lt;=504.6,M645&gt;10),('[1]Pricing Schedule'!$F$111+('[1]Pricing Schedule'!$F$113*M645))*3,
IF(AND(I645=38000,R645&gt;472.2,R645&lt;=672.8,M645&lt;=10),('[1]Pricing Schedule'!$F$103+('[1]Pricing Schedule'!$F$105*M645))*4,
IF(AND(I645=38000,R645&gt;472.2,R645&lt;=672.8,M645&gt;10),('[1]Pricing Schedule'!$F$111+('[1]Pricing Schedule'!$F$113*M645))*4,
IF(AND(I645=110000,R645&lt;=12.8,M645&gt;2),'[1]Pricing Schedule'!$F$62+('[1]Pricing Schedule'!$F$63*M645),
IF(AND(I645=110000,R645&lt;=12.8,M645&lt;=2),'[1]Pricing Schedule'!$F$96+('[1]Pricing Schedule'!$F$97*M645),
IF(AND(I645=110000,R645&gt;12.8,R645&lt;=22.8,M645&gt;3),'[1]Pricing Schedule'!$F$71+('[1]Pricing Schedule'!$F$72*M645),
IF(AND(I645=110000,R645&gt;12.8,R645&lt;=22.8,M645&lt;=3),'[1]Pricing Schedule'!$F$96+('[1]Pricing Schedule'!$F$97*M645),
IF(AND(I645=110000,R645&gt;22.8,R645&lt;=30.2),'[1]Pricing Schedule'!$F$80+('[1]Pricing Schedule'!$F$81*M645),
IF(AND(I645=110000,R645&gt;30.2,R645&lt;=45.9),'[1]Pricing Schedule'!$F$89+('[1]Pricing Schedule'!$F$90*M645),
IF(AND(I645=110000,R645&gt;45.9,R645&lt;=123.4),'[1]Pricing Schedule'!$F$96+('[1]Pricing Schedule'!$F$97*M645),
IF(AND(I645=110000,R645&gt;123.4,R645&lt;=168.2,M645&lt;=10),'[1]Pricing Schedule'!$F$103+('[1]Pricing Schedule'!$F$105*M645),
IF(AND(I645=110000,R645&gt;123.4,R645&lt;=168.2,M645&gt;10),'[1]Pricing Schedule'!$F$111+('[1]Pricing Schedule'!$F$113*M645),
IF(AND(I645=110000,R645&gt;168.2,R645&lt;=336.4,M645&lt;=10),('[1]Pricing Schedule'!$F$103+('[1]Pricing Schedule'!$F$105*M645))*2,
IF(AND(I645=110000,R645&gt;168.2,R645&lt;=336.4,M645&gt;10),('[1]Pricing Schedule'!$F$111+('[1]Pricing Schedule'!$F$113*M645))*2,
IF(AND(I645=110000,R645&gt;336.4,R645&lt;=504.6,M645&lt;=10),('[1]Pricing Schedule'!$F$103+('[1]Pricing Schedule'!$F$105*M645))*3,
IF(AND(I645=110000,R645&gt;336.4,R645&lt;=504.6,M645&gt;10),('[1]Pricing Schedule'!$F$111+('[1]Pricing Schedule'!$F$113*M645))*3,
IF(AND(I645=110000,R645&gt;504.6,R645&lt;=672.8,M645&lt;=10),('[1]Pricing Schedule'!$F$103+('[1]Pricing Schedule'!$F$105*M645))*4,
IF(AND(I645=110000,R645&gt;504.6,R645&lt;=672.8,M645&gt;10),('[1]Pricing Schedule'!$F$111+('[1]Pricing Schedule'!$F$113*M645))*4,
IF(AND(I645=110000,R645&gt;672.8,R645&lt;=841,M645&lt;=10),('[1]Pricing Schedule'!$F$103+('[1]Pricing Schedule'!$F$105*M645))*5,
IF(AND(I645=110000,R645&gt;672.8,R645&lt;=841,M645&gt;10),('[1]Pricing Schedule'!$F$111+('[1]Pricing Schedule'!$F$113*M645))*5,
IF(AND(I645=110000,R645&gt;672.8,R645&lt;=841,M645&lt;=10),('[1]Pricing Schedule'!$F$103+('[1]Pricing Schedule'!$F$105*M645))*5,
IF(AND(I645=110000,R645&gt;672.8,R645&lt;=841,M645&gt;10),('[1]Pricing Schedule'!$F$111+('[1]Pricing Schedule'!$F$113*M645))*5,
IF(AND(I645=110000,R645&gt;1345.6,R645&lt;=1513.8,M645&lt;=10),('[1]Pricing Schedule'!$F$103+('[1]Pricing Schedule'!$F$105*M645))*9,
IF(AND(I645=110000,R645&gt;1345.6,R645&lt;=1513.8,M645&gt;10),('[1]Pricing Schedule'!$F$111+('[1]Pricing Schedule'!$F$113*M645))*9,
9999999999)))))))))))))))))))))))))))))))))))))))</f>
        <v>699140</v>
      </c>
      <c r="T645" s="21">
        <f>IF(AND(I645=38000,R645&lt;=4.5,M645&gt;8),'[1]Pricing Schedule'!$J$9,
IF(AND(I645=38000,R645&lt;=4.5,M645&lt;=8),'[1]Pricing Schedule'!$J$36,
IF(AND(I645=38000,R645&gt;4.5,R645&lt;=9,M645&gt;8),'[1]Pricing Schedule'!$J$18,
IF(AND(I645=38000,R645&gt;4.5,R645&lt;=9,M645&lt;=8),'[1]Pricing Schedule'!$J$36,
IF(AND(I645=38000,R645&gt;9,R645&lt;=12.8,M645&gt;8),'[1]Pricing Schedule'!$J$27,
IF(AND(I645=38000,R645&gt;9,R645&lt;=12.8,M645&lt;=8),'[1]Pricing Schedule'!$J$36,
IF(AND(I645=38000,R645&gt;12.8,R645&lt;=22.8),'[1]Pricing Schedule'!$J$36,
IF(AND(I645=38000,R645&gt;22.8,R645&lt;=30.2),'[1]Pricing Schedule'!$J$45,
IF(AND(I645=38000,R645&gt;30.2,R645&lt;=45.9),'[1]Pricing Schedule'!$J$54,
IF(AND(I645=38000,R645&gt;45.9,R645&lt;=123.4),'[1]Pricing Schedule'!$J$97,
IF(AND(I645=38000,R645&gt;123.4,R645&lt;=168.2,M645&lt;=10),'[1]Pricing Schedule'!$J$105,
IF(AND(I645=38000,R645&gt;123.4,R645&lt;=168.2,M645&gt;10),'[1]Pricing Schedule'!$J$113,
IF(AND(I645=38000,R645&gt;168.2,R645&lt;=336.4,M645&lt;=10),('[1]Pricing Schedule'!$J$105),
IF(AND(I645=38000,R645&gt;168.2,R645&lt;=336.4,M645&gt;10),('[1]Pricing Schedule'!$J$113),
IF(AND(I645=38000,R645&gt;336.4,R645&lt;=504.6,M645&lt;=10),('[1]Pricing Schedule'!$J$105),
IF(AND(I645=38000,R645&gt;336.4,R645&lt;=504.6,M645&gt;10),('[1]Pricing Schedule'!$J$113),
IF(AND(I645=38000,R645&gt;504.6,R645&lt;=672.8,M645&lt;=10),('[1]Pricing Schedule'!$J$105),
IF(AND(I645=38000,R645&gt;504.6,R645&lt;=672.8,M645&gt;10),('[1]Pricing Schedule'!$J$113),
IF(AND(I645=110000,R645&lt;=12.8,M645&gt;2),'[1]Pricing Schedule'!$J$63,
IF(AND(I645=110000,R645&lt;=12.8,M645&lt;=2),'[1]Pricing Schedule'!$J$97,
IF(AND(I645=110000,R645&gt;12.8,R645&lt;=22.8,M645&gt;3),'[1]Pricing Schedule'!$J$72,
IF(AND(I645=110000,R645&gt;12.8,R645&lt;=22.8,M645&lt;=3),'[1]Pricing Schedule'!$J$97,
IF(AND(I645=110000,R645&gt;22.8,R645&lt;=30.2),'[1]Pricing Schedule'!$J$81,
IF(AND(I645=110000,R645&gt;30.2,R645&lt;=45.9),'[1]Pricing Schedule'!$J$90,
IF(AND(I645=110000,R645&gt;45.9,R645&lt;=123.4),'[1]Pricing Schedule'!$J$97,
IF(AND(I645=110000,R645&gt;123.4,R645&lt;=168.2,M645&lt;=10),'[1]Pricing Schedule'!$J$105,
IF(AND(I645=110000,R645&gt;123.4,R645&lt;=168.2,M645&gt;10),'[1]Pricing Schedule'!$J$113,
IF(AND(I645=110000,R645&gt;168.2,R645&lt;=336.2,M645&lt;=10),('[1]Pricing Schedule'!$J$105),
IF(AND(I645=110000,R645&gt;168.2,R645&lt;=336.2,M645&gt;10),('[1]Pricing Schedule'!$J$113),
IF(AND(I645=110000,R645&gt;336.4,R645&lt;=504.6,M645&lt;=10),('[1]Pricing Schedule'!$J$105),
IF(AND(I645=110000,R645&gt;336.4,R645&lt;=504.6,M645&gt;10),('[1]Pricing Schedule'!$J$113),
IF(AND(I645=110000,R645&gt;504.6,R645&lt;=672.8,M645&lt;=10),('[1]Pricing Schedule'!$J$105),
IF(AND(I645=110000,R645&gt;504.6,R645&lt;=672.8,M645&gt;10),('[1]Pricing Schedule'!$J$113),
IF(AND(I645=110000,R645&gt;672.8,R645&lt;=841,M645&lt;=10),('[1]Pricing Schedule'!$J$105),
IF(AND(I645=110000,R645&gt;672.8,R645&lt;=841,M645&gt;10),('[1]Pricing Schedule'!$J$113),
IF(AND(I645=110000,R645&gt;1682,R645&lt;=1850.2,M645&lt;=10),('[1]Pricing Schedule'!$J$105),
IF(AND(I645=110000,R645&gt;1682,R645&lt;=1850.2,M645&gt;10),('[1]Pricing Schedule'!$J$113),
IF(AND(I645=110000,R645&gt;2018.4,R645&lt;=2186.6,M645&lt;=10),('[1]Pricing Schedule'!$J$105),
IF(AND(I645=110000,R645&gt;2018.4,R645&lt;=2186.6,M645&gt;10),('[1]Pricing Schedule'!$J$113),999999999)))))))))))))))))))))))))))))))))))))))</f>
        <v>4</v>
      </c>
      <c r="U645" s="40">
        <f t="shared" si="66"/>
        <v>166461.90476190476</v>
      </c>
      <c r="V645" s="41">
        <f t="shared" si="67"/>
        <v>6.0073804960379897</v>
      </c>
      <c r="Y645" s="23">
        <v>105</v>
      </c>
      <c r="Z645" s="23">
        <v>600</v>
      </c>
      <c r="AR645" s="35"/>
    </row>
    <row r="646" spans="1:44">
      <c r="A646" s="23">
        <v>646</v>
      </c>
      <c r="B646" s="23">
        <v>646</v>
      </c>
      <c r="C646" s="23" t="s">
        <v>1099</v>
      </c>
      <c r="D646" s="23" t="s">
        <v>149</v>
      </c>
      <c r="E646" s="23" t="s">
        <v>149</v>
      </c>
      <c r="F646" s="23" t="s">
        <v>1100</v>
      </c>
      <c r="G646" s="23" t="s">
        <v>1101</v>
      </c>
      <c r="H646" s="23" t="s">
        <v>113</v>
      </c>
      <c r="I646" s="13">
        <v>38000</v>
      </c>
      <c r="J646" s="13">
        <v>38000</v>
      </c>
      <c r="K646" s="23" t="s">
        <v>119</v>
      </c>
      <c r="L646" s="24">
        <v>6.1630000000000003</v>
      </c>
      <c r="M646" s="37">
        <f t="shared" si="62"/>
        <v>7</v>
      </c>
      <c r="N646" s="24">
        <v>0.14599999999999999</v>
      </c>
      <c r="O646" s="13">
        <v>2</v>
      </c>
      <c r="P646" s="36">
        <f t="shared" si="63"/>
        <v>0.14599999999999999</v>
      </c>
      <c r="Q646" s="38">
        <f t="shared" si="64"/>
        <v>4.2</v>
      </c>
      <c r="R646" s="37">
        <f t="shared" si="65"/>
        <v>4.2</v>
      </c>
      <c r="S646" s="39">
        <f>IF(AND(I646=38000,R646&lt;=4.5,M646&gt;8),'[1]Pricing Schedule'!$F$8+('[1]Pricing Schedule'!$F$9*M646),
IF(AND(I646=38000,R646&lt;=4.5,M646&lt;=8),'[1]Pricing Schedule'!$F$34+('[1]Pricing Schedule'!$F$36*M646),
IF(AND(I646=38000,R646&gt;4.5,R646&lt;=9,M646&gt;8),'[1]Pricing Schedule'!$F$17+('[1]Pricing Schedule'!$F$18*M646),
IF(AND(I646=38000,R646&gt;4.5,R646&lt;=9,M646&lt;=8),'[1]Pricing Schedule'!$F$34+('[1]Pricing Schedule'!$F$36*M646),
IF(AND(I646=38000,R646&gt;9,R646&lt;=12.8,M646&gt;8),'[1]Pricing Schedule'!$F$26+('[1]Pricing Schedule'!$F$27*M646),
IF(AND(I646=38000,R646&gt;9,R646&lt;=12.8,M646&lt;=8),'[1]Pricing Schedule'!$F$34+('[1]Pricing Schedule'!$F$36*M646),
IF(AND(I646=38000,R646&gt;12.8,R646&lt;=22.8),'[1]Pricing Schedule'!$F$34+('[1]Pricing Schedule'!$F$36*M646),
IF(AND(I646=38000,R646&gt;22.8,R646&lt;=30.2),'[1]Pricing Schedule'!$F$43+('[1]Pricing Schedule'!$F$45*M646),
IF(AND(I646=38000,R646&gt;30.2,R646&lt;=45.9),'[1]Pricing Schedule'!$F$52+('[1]Pricing Schedule'!$F$54*M646),
IF(AND(I646=38000,R646&gt;45.9,R646&lt;=123.4),'[1]Pricing Schedule'!$F$96+('[1]Pricing Schedule'!$F$97*M646),
IF(AND(I646=38000,R646&gt;123.4,R646&lt;=168.2,M646&lt;=10),'[1]Pricing Schedule'!$F$103+('[1]Pricing Schedule'!$F$105*M646),
IF(AND(I646=38000,R646&gt;123.4,R646&lt;=168.2,M646&gt;10),'[1]Pricing Schedule'!$F$111+('[1]Pricing Schedule'!$F$113*M646),
IF(AND(I646=38000,R646&gt;157.4,R646&lt;=336.4,M646&lt;=10),('[1]Pricing Schedule'!$F$103+('[1]Pricing Schedule'!$F$105*M646))*2,
IF(AND(I646=38000,R646&gt;157.4,R646&lt;=336.4,M646&gt;10),('[1]Pricing Schedule'!$F$111+('[1]Pricing Schedule'!$F$113*M646))*2,
IF(AND(I646=38000,R646&gt;314.8,R646&lt;=504.6,M646&lt;=10),('[1]Pricing Schedule'!$F$103+('[1]Pricing Schedule'!$F$105*M646))*3,
IF(AND(I646=38000,R646&gt;314.8,R646&lt;=504.6,M646&gt;10),('[1]Pricing Schedule'!$F$111+('[1]Pricing Schedule'!$F$113*M646))*3,
IF(AND(I646=38000,R646&gt;472.2,R646&lt;=672.8,M646&lt;=10),('[1]Pricing Schedule'!$F$103+('[1]Pricing Schedule'!$F$105*M646))*4,
IF(AND(I646=38000,R646&gt;472.2,R646&lt;=672.8,M646&gt;10),('[1]Pricing Schedule'!$F$111+('[1]Pricing Schedule'!$F$113*M646))*4,
IF(AND(I646=110000,R646&lt;=12.8,M646&gt;2),'[1]Pricing Schedule'!$F$62+('[1]Pricing Schedule'!$F$63*M646),
IF(AND(I646=110000,R646&lt;=12.8,M646&lt;=2),'[1]Pricing Schedule'!$F$96+('[1]Pricing Schedule'!$F$97*M646),
IF(AND(I646=110000,R646&gt;12.8,R646&lt;=22.8,M646&gt;3),'[1]Pricing Schedule'!$F$71+('[1]Pricing Schedule'!$F$72*M646),
IF(AND(I646=110000,R646&gt;12.8,R646&lt;=22.8,M646&lt;=3),'[1]Pricing Schedule'!$F$96+('[1]Pricing Schedule'!$F$97*M646),
IF(AND(I646=110000,R646&gt;22.8,R646&lt;=30.2),'[1]Pricing Schedule'!$F$80+('[1]Pricing Schedule'!$F$81*M646),
IF(AND(I646=110000,R646&gt;30.2,R646&lt;=45.9),'[1]Pricing Schedule'!$F$89+('[1]Pricing Schedule'!$F$90*M646),
IF(AND(I646=110000,R646&gt;45.9,R646&lt;=123.4),'[1]Pricing Schedule'!$F$96+('[1]Pricing Schedule'!$F$97*M646),
IF(AND(I646=110000,R646&gt;123.4,R646&lt;=168.2,M646&lt;=10),'[1]Pricing Schedule'!$F$103+('[1]Pricing Schedule'!$F$105*M646),
IF(AND(I646=110000,R646&gt;123.4,R646&lt;=168.2,M646&gt;10),'[1]Pricing Schedule'!$F$111+('[1]Pricing Schedule'!$F$113*M646),
IF(AND(I646=110000,R646&gt;168.2,R646&lt;=336.4,M646&lt;=10),('[1]Pricing Schedule'!$F$103+('[1]Pricing Schedule'!$F$105*M646))*2,
IF(AND(I646=110000,R646&gt;168.2,R646&lt;=336.4,M646&gt;10),('[1]Pricing Schedule'!$F$111+('[1]Pricing Schedule'!$F$113*M646))*2,
IF(AND(I646=110000,R646&gt;336.4,R646&lt;=504.6,M646&lt;=10),('[1]Pricing Schedule'!$F$103+('[1]Pricing Schedule'!$F$105*M646))*3,
IF(AND(I646=110000,R646&gt;336.4,R646&lt;=504.6,M646&gt;10),('[1]Pricing Schedule'!$F$111+('[1]Pricing Schedule'!$F$113*M646))*3,
IF(AND(I646=110000,R646&gt;504.6,R646&lt;=672.8,M646&lt;=10),('[1]Pricing Schedule'!$F$103+('[1]Pricing Schedule'!$F$105*M646))*4,
IF(AND(I646=110000,R646&gt;504.6,R646&lt;=672.8,M646&gt;10),('[1]Pricing Schedule'!$F$111+('[1]Pricing Schedule'!$F$113*M646))*4,
IF(AND(I646=110000,R646&gt;672.8,R646&lt;=841,M646&lt;=10),('[1]Pricing Schedule'!$F$103+('[1]Pricing Schedule'!$F$105*M646))*5,
IF(AND(I646=110000,R646&gt;672.8,R646&lt;=841,M646&gt;10),('[1]Pricing Schedule'!$F$111+('[1]Pricing Schedule'!$F$113*M646))*5,
IF(AND(I646=110000,R646&gt;672.8,R646&lt;=841,M646&lt;=10),('[1]Pricing Schedule'!$F$103+('[1]Pricing Schedule'!$F$105*M646))*5,
IF(AND(I646=110000,R646&gt;672.8,R646&lt;=841,M646&gt;10),('[1]Pricing Schedule'!$F$111+('[1]Pricing Schedule'!$F$113*M646))*5,
IF(AND(I646=110000,R646&gt;1345.6,R646&lt;=1513.8,M646&lt;=10),('[1]Pricing Schedule'!$F$103+('[1]Pricing Schedule'!$F$105*M646))*9,
IF(AND(I646=110000,R646&gt;1345.6,R646&lt;=1513.8,M646&gt;10),('[1]Pricing Schedule'!$F$111+('[1]Pricing Schedule'!$F$113*M646))*9,
9999999999)))))))))))))))))))))))))))))))))))))))</f>
        <v>839680</v>
      </c>
      <c r="T646" s="21">
        <f>IF(AND(I646=38000,R646&lt;=4.5,M646&gt;8),'[1]Pricing Schedule'!$J$9,
IF(AND(I646=38000,R646&lt;=4.5,M646&lt;=8),'[1]Pricing Schedule'!$J$36,
IF(AND(I646=38000,R646&gt;4.5,R646&lt;=9,M646&gt;8),'[1]Pricing Schedule'!$J$18,
IF(AND(I646=38000,R646&gt;4.5,R646&lt;=9,M646&lt;=8),'[1]Pricing Schedule'!$J$36,
IF(AND(I646=38000,R646&gt;9,R646&lt;=12.8,M646&gt;8),'[1]Pricing Schedule'!$J$27,
IF(AND(I646=38000,R646&gt;9,R646&lt;=12.8,M646&lt;=8),'[1]Pricing Schedule'!$J$36,
IF(AND(I646=38000,R646&gt;12.8,R646&lt;=22.8),'[1]Pricing Schedule'!$J$36,
IF(AND(I646=38000,R646&gt;22.8,R646&lt;=30.2),'[1]Pricing Schedule'!$J$45,
IF(AND(I646=38000,R646&gt;30.2,R646&lt;=45.9),'[1]Pricing Schedule'!$J$54,
IF(AND(I646=38000,R646&gt;45.9,R646&lt;=123.4),'[1]Pricing Schedule'!$J$97,
IF(AND(I646=38000,R646&gt;123.4,R646&lt;=168.2,M646&lt;=10),'[1]Pricing Schedule'!$J$105,
IF(AND(I646=38000,R646&gt;123.4,R646&lt;=168.2,M646&gt;10),'[1]Pricing Schedule'!$J$113,
IF(AND(I646=38000,R646&gt;168.2,R646&lt;=336.4,M646&lt;=10),('[1]Pricing Schedule'!$J$105),
IF(AND(I646=38000,R646&gt;168.2,R646&lt;=336.4,M646&gt;10),('[1]Pricing Schedule'!$J$113),
IF(AND(I646=38000,R646&gt;336.4,R646&lt;=504.6,M646&lt;=10),('[1]Pricing Schedule'!$J$105),
IF(AND(I646=38000,R646&gt;336.4,R646&lt;=504.6,M646&gt;10),('[1]Pricing Schedule'!$J$113),
IF(AND(I646=38000,R646&gt;504.6,R646&lt;=672.8,M646&lt;=10),('[1]Pricing Schedule'!$J$105),
IF(AND(I646=38000,R646&gt;504.6,R646&lt;=672.8,M646&gt;10),('[1]Pricing Schedule'!$J$113),
IF(AND(I646=110000,R646&lt;=12.8,M646&gt;2),'[1]Pricing Schedule'!$J$63,
IF(AND(I646=110000,R646&lt;=12.8,M646&lt;=2),'[1]Pricing Schedule'!$J$97,
IF(AND(I646=110000,R646&gt;12.8,R646&lt;=22.8,M646&gt;3),'[1]Pricing Schedule'!$J$72,
IF(AND(I646=110000,R646&gt;12.8,R646&lt;=22.8,M646&lt;=3),'[1]Pricing Schedule'!$J$97,
IF(AND(I646=110000,R646&gt;22.8,R646&lt;=30.2),'[1]Pricing Schedule'!$J$81,
IF(AND(I646=110000,R646&gt;30.2,R646&lt;=45.9),'[1]Pricing Schedule'!$J$90,
IF(AND(I646=110000,R646&gt;45.9,R646&lt;=123.4),'[1]Pricing Schedule'!$J$97,
IF(AND(I646=110000,R646&gt;123.4,R646&lt;=168.2,M646&lt;=10),'[1]Pricing Schedule'!$J$105,
IF(AND(I646=110000,R646&gt;123.4,R646&lt;=168.2,M646&gt;10),'[1]Pricing Schedule'!$J$113,
IF(AND(I646=110000,R646&gt;168.2,R646&lt;=336.2,M646&lt;=10),('[1]Pricing Schedule'!$J$105),
IF(AND(I646=110000,R646&gt;168.2,R646&lt;=336.2,M646&gt;10),('[1]Pricing Schedule'!$J$113),
IF(AND(I646=110000,R646&gt;336.4,R646&lt;=504.6,M646&lt;=10),('[1]Pricing Schedule'!$J$105),
IF(AND(I646=110000,R646&gt;336.4,R646&lt;=504.6,M646&gt;10),('[1]Pricing Schedule'!$J$113),
IF(AND(I646=110000,R646&gt;504.6,R646&lt;=672.8,M646&lt;=10),('[1]Pricing Schedule'!$J$105),
IF(AND(I646=110000,R646&gt;504.6,R646&lt;=672.8,M646&gt;10),('[1]Pricing Schedule'!$J$113),
IF(AND(I646=110000,R646&gt;672.8,R646&lt;=841,M646&lt;=10),('[1]Pricing Schedule'!$J$105),
IF(AND(I646=110000,R646&gt;672.8,R646&lt;=841,M646&gt;10),('[1]Pricing Schedule'!$J$113),
IF(AND(I646=110000,R646&gt;1682,R646&lt;=1850.2,M646&lt;=10),('[1]Pricing Schedule'!$J$105),
IF(AND(I646=110000,R646&gt;1682,R646&lt;=1850.2,M646&gt;10),('[1]Pricing Schedule'!$J$113),
IF(AND(I646=110000,R646&gt;2018.4,R646&lt;=2186.6,M646&lt;=10),('[1]Pricing Schedule'!$J$105),
IF(AND(I646=110000,R646&gt;2018.4,R646&lt;=2186.6,M646&gt;10),('[1]Pricing Schedule'!$J$113),999999999)))))))))))))))))))))))))))))))))))))))</f>
        <v>4</v>
      </c>
      <c r="U646" s="40">
        <f t="shared" si="66"/>
        <v>199923.80952380953</v>
      </c>
      <c r="V646" s="41">
        <f t="shared" si="67"/>
        <v>5.0019054878048781</v>
      </c>
      <c r="Y646" s="23">
        <v>272</v>
      </c>
      <c r="Z646" s="23">
        <v>406</v>
      </c>
      <c r="AR646" s="35"/>
    </row>
    <row r="647" spans="1:44">
      <c r="A647" s="23">
        <v>647</v>
      </c>
      <c r="B647" s="23">
        <v>647</v>
      </c>
      <c r="C647" s="23" t="s">
        <v>1102</v>
      </c>
      <c r="D647" s="23" t="s">
        <v>1103</v>
      </c>
      <c r="E647" s="23" t="s">
        <v>1103</v>
      </c>
      <c r="F647" s="23" t="s">
        <v>1104</v>
      </c>
      <c r="G647" s="23" t="s">
        <v>1105</v>
      </c>
      <c r="H647" s="23" t="s">
        <v>113</v>
      </c>
      <c r="I647" s="13">
        <v>38000</v>
      </c>
      <c r="J647" s="13">
        <v>38000</v>
      </c>
      <c r="K647" s="23" t="s">
        <v>119</v>
      </c>
      <c r="L647" s="24">
        <v>12.156000000000001</v>
      </c>
      <c r="M647" s="37">
        <f t="shared" si="62"/>
        <v>13</v>
      </c>
      <c r="N647" s="24">
        <v>0.32600000000000001</v>
      </c>
      <c r="O647" s="13">
        <v>2</v>
      </c>
      <c r="P647" s="36">
        <f t="shared" si="63"/>
        <v>0.32600000000000001</v>
      </c>
      <c r="Q647" s="38">
        <f t="shared" si="64"/>
        <v>4.2</v>
      </c>
      <c r="R647" s="37">
        <f t="shared" si="65"/>
        <v>4.2</v>
      </c>
      <c r="S647" s="39">
        <f>IF(AND(I647=38000,R647&lt;=4.5,M647&gt;8),'[1]Pricing Schedule'!$F$8+('[1]Pricing Schedule'!$F$9*M647),
IF(AND(I647=38000,R647&lt;=4.5,M647&lt;=8),'[1]Pricing Schedule'!$F$34+('[1]Pricing Schedule'!$F$36*M647),
IF(AND(I647=38000,R647&gt;4.5,R647&lt;=9,M647&gt;8),'[1]Pricing Schedule'!$F$17+('[1]Pricing Schedule'!$F$18*M647),
IF(AND(I647=38000,R647&gt;4.5,R647&lt;=9,M647&lt;=8),'[1]Pricing Schedule'!$F$34+('[1]Pricing Schedule'!$F$36*M647),
IF(AND(I647=38000,R647&gt;9,R647&lt;=12.8,M647&gt;8),'[1]Pricing Schedule'!$F$26+('[1]Pricing Schedule'!$F$27*M647),
IF(AND(I647=38000,R647&gt;9,R647&lt;=12.8,M647&lt;=8),'[1]Pricing Schedule'!$F$34+('[1]Pricing Schedule'!$F$36*M647),
IF(AND(I647=38000,R647&gt;12.8,R647&lt;=22.8),'[1]Pricing Schedule'!$F$34+('[1]Pricing Schedule'!$F$36*M647),
IF(AND(I647=38000,R647&gt;22.8,R647&lt;=30.2),'[1]Pricing Schedule'!$F$43+('[1]Pricing Schedule'!$F$45*M647),
IF(AND(I647=38000,R647&gt;30.2,R647&lt;=45.9),'[1]Pricing Schedule'!$F$52+('[1]Pricing Schedule'!$F$54*M647),
IF(AND(I647=38000,R647&gt;45.9,R647&lt;=123.4),'[1]Pricing Schedule'!$F$96+('[1]Pricing Schedule'!$F$97*M647),
IF(AND(I647=38000,R647&gt;123.4,R647&lt;=168.2,M647&lt;=10),'[1]Pricing Schedule'!$F$103+('[1]Pricing Schedule'!$F$105*M647),
IF(AND(I647=38000,R647&gt;123.4,R647&lt;=168.2,M647&gt;10),'[1]Pricing Schedule'!$F$111+('[1]Pricing Schedule'!$F$113*M647),
IF(AND(I647=38000,R647&gt;157.4,R647&lt;=336.4,M647&lt;=10),('[1]Pricing Schedule'!$F$103+('[1]Pricing Schedule'!$F$105*M647))*2,
IF(AND(I647=38000,R647&gt;157.4,R647&lt;=336.4,M647&gt;10),('[1]Pricing Schedule'!$F$111+('[1]Pricing Schedule'!$F$113*M647))*2,
IF(AND(I647=38000,R647&gt;314.8,R647&lt;=504.6,M647&lt;=10),('[1]Pricing Schedule'!$F$103+('[1]Pricing Schedule'!$F$105*M647))*3,
IF(AND(I647=38000,R647&gt;314.8,R647&lt;=504.6,M647&gt;10),('[1]Pricing Schedule'!$F$111+('[1]Pricing Schedule'!$F$113*M647))*3,
IF(AND(I647=38000,R647&gt;472.2,R647&lt;=672.8,M647&lt;=10),('[1]Pricing Schedule'!$F$103+('[1]Pricing Schedule'!$F$105*M647))*4,
IF(AND(I647=38000,R647&gt;472.2,R647&lt;=672.8,M647&gt;10),('[1]Pricing Schedule'!$F$111+('[1]Pricing Schedule'!$F$113*M647))*4,
IF(AND(I647=110000,R647&lt;=12.8,M647&gt;2),'[1]Pricing Schedule'!$F$62+('[1]Pricing Schedule'!$F$63*M647),
IF(AND(I647=110000,R647&lt;=12.8,M647&lt;=2),'[1]Pricing Schedule'!$F$96+('[1]Pricing Schedule'!$F$97*M647),
IF(AND(I647=110000,R647&gt;12.8,R647&lt;=22.8,M647&gt;3),'[1]Pricing Schedule'!$F$71+('[1]Pricing Schedule'!$F$72*M647),
IF(AND(I647=110000,R647&gt;12.8,R647&lt;=22.8,M647&lt;=3),'[1]Pricing Schedule'!$F$96+('[1]Pricing Schedule'!$F$97*M647),
IF(AND(I647=110000,R647&gt;22.8,R647&lt;=30.2),'[1]Pricing Schedule'!$F$80+('[1]Pricing Schedule'!$F$81*M647),
IF(AND(I647=110000,R647&gt;30.2,R647&lt;=45.9),'[1]Pricing Schedule'!$F$89+('[1]Pricing Schedule'!$F$90*M647),
IF(AND(I647=110000,R647&gt;45.9,R647&lt;=123.4),'[1]Pricing Schedule'!$F$96+('[1]Pricing Schedule'!$F$97*M647),
IF(AND(I647=110000,R647&gt;123.4,R647&lt;=168.2,M647&lt;=10),'[1]Pricing Schedule'!$F$103+('[1]Pricing Schedule'!$F$105*M647),
IF(AND(I647=110000,R647&gt;123.4,R647&lt;=168.2,M647&gt;10),'[1]Pricing Schedule'!$F$111+('[1]Pricing Schedule'!$F$113*M647),
IF(AND(I647=110000,R647&gt;168.2,R647&lt;=336.4,M647&lt;=10),('[1]Pricing Schedule'!$F$103+('[1]Pricing Schedule'!$F$105*M647))*2,
IF(AND(I647=110000,R647&gt;168.2,R647&lt;=336.4,M647&gt;10),('[1]Pricing Schedule'!$F$111+('[1]Pricing Schedule'!$F$113*M647))*2,
IF(AND(I647=110000,R647&gt;336.4,R647&lt;=504.6,M647&lt;=10),('[1]Pricing Schedule'!$F$103+('[1]Pricing Schedule'!$F$105*M647))*3,
IF(AND(I647=110000,R647&gt;336.4,R647&lt;=504.6,M647&gt;10),('[1]Pricing Schedule'!$F$111+('[1]Pricing Schedule'!$F$113*M647))*3,
IF(AND(I647=110000,R647&gt;504.6,R647&lt;=672.8,M647&lt;=10),('[1]Pricing Schedule'!$F$103+('[1]Pricing Schedule'!$F$105*M647))*4,
IF(AND(I647=110000,R647&gt;504.6,R647&lt;=672.8,M647&gt;10),('[1]Pricing Schedule'!$F$111+('[1]Pricing Schedule'!$F$113*M647))*4,
IF(AND(I647=110000,R647&gt;672.8,R647&lt;=841,M647&lt;=10),('[1]Pricing Schedule'!$F$103+('[1]Pricing Schedule'!$F$105*M647))*5,
IF(AND(I647=110000,R647&gt;672.8,R647&lt;=841,M647&gt;10),('[1]Pricing Schedule'!$F$111+('[1]Pricing Schedule'!$F$113*M647))*5,
IF(AND(I647=110000,R647&gt;672.8,R647&lt;=841,M647&lt;=10),('[1]Pricing Schedule'!$F$103+('[1]Pricing Schedule'!$F$105*M647))*5,
IF(AND(I647=110000,R647&gt;672.8,R647&lt;=841,M647&gt;10),('[1]Pricing Schedule'!$F$111+('[1]Pricing Schedule'!$F$113*M647))*5,
IF(AND(I647=110000,R647&gt;1345.6,R647&lt;=1513.8,M647&lt;=10),('[1]Pricing Schedule'!$F$103+('[1]Pricing Schedule'!$F$105*M647))*9,
IF(AND(I647=110000,R647&gt;1345.6,R647&lt;=1513.8,M647&gt;10),('[1]Pricing Schedule'!$F$111+('[1]Pricing Schedule'!$F$113*M647))*9,
9999999999)))))))))))))))))))))))))))))))))))))))</f>
        <v>1545240</v>
      </c>
      <c r="T647" s="21">
        <f>IF(AND(I647=38000,R647&lt;=4.5,M647&gt;8),'[1]Pricing Schedule'!$J$9,
IF(AND(I647=38000,R647&lt;=4.5,M647&lt;=8),'[1]Pricing Schedule'!$J$36,
IF(AND(I647=38000,R647&gt;4.5,R647&lt;=9,M647&gt;8),'[1]Pricing Schedule'!$J$18,
IF(AND(I647=38000,R647&gt;4.5,R647&lt;=9,M647&lt;=8),'[1]Pricing Schedule'!$J$36,
IF(AND(I647=38000,R647&gt;9,R647&lt;=12.8,M647&gt;8),'[1]Pricing Schedule'!$J$27,
IF(AND(I647=38000,R647&gt;9,R647&lt;=12.8,M647&lt;=8),'[1]Pricing Schedule'!$J$36,
IF(AND(I647=38000,R647&gt;12.8,R647&lt;=22.8),'[1]Pricing Schedule'!$J$36,
IF(AND(I647=38000,R647&gt;22.8,R647&lt;=30.2),'[1]Pricing Schedule'!$J$45,
IF(AND(I647=38000,R647&gt;30.2,R647&lt;=45.9),'[1]Pricing Schedule'!$J$54,
IF(AND(I647=38000,R647&gt;45.9,R647&lt;=123.4),'[1]Pricing Schedule'!$J$97,
IF(AND(I647=38000,R647&gt;123.4,R647&lt;=168.2,M647&lt;=10),'[1]Pricing Schedule'!$J$105,
IF(AND(I647=38000,R647&gt;123.4,R647&lt;=168.2,M647&gt;10),'[1]Pricing Schedule'!$J$113,
IF(AND(I647=38000,R647&gt;168.2,R647&lt;=336.4,M647&lt;=10),('[1]Pricing Schedule'!$J$105),
IF(AND(I647=38000,R647&gt;168.2,R647&lt;=336.4,M647&gt;10),('[1]Pricing Schedule'!$J$113),
IF(AND(I647=38000,R647&gt;336.4,R647&lt;=504.6,M647&lt;=10),('[1]Pricing Schedule'!$J$105),
IF(AND(I647=38000,R647&gt;336.4,R647&lt;=504.6,M647&gt;10),('[1]Pricing Schedule'!$J$113),
IF(AND(I647=38000,R647&gt;504.6,R647&lt;=672.8,M647&lt;=10),('[1]Pricing Schedule'!$J$105),
IF(AND(I647=38000,R647&gt;504.6,R647&lt;=672.8,M647&gt;10),('[1]Pricing Schedule'!$J$113),
IF(AND(I647=110000,R647&lt;=12.8,M647&gt;2),'[1]Pricing Schedule'!$J$63,
IF(AND(I647=110000,R647&lt;=12.8,M647&lt;=2),'[1]Pricing Schedule'!$J$97,
IF(AND(I647=110000,R647&gt;12.8,R647&lt;=22.8,M647&gt;3),'[1]Pricing Schedule'!$J$72,
IF(AND(I647=110000,R647&gt;12.8,R647&lt;=22.8,M647&lt;=3),'[1]Pricing Schedule'!$J$97,
IF(AND(I647=110000,R647&gt;22.8,R647&lt;=30.2),'[1]Pricing Schedule'!$J$81,
IF(AND(I647=110000,R647&gt;30.2,R647&lt;=45.9),'[1]Pricing Schedule'!$J$90,
IF(AND(I647=110000,R647&gt;45.9,R647&lt;=123.4),'[1]Pricing Schedule'!$J$97,
IF(AND(I647=110000,R647&gt;123.4,R647&lt;=168.2,M647&lt;=10),'[1]Pricing Schedule'!$J$105,
IF(AND(I647=110000,R647&gt;123.4,R647&lt;=168.2,M647&gt;10),'[1]Pricing Schedule'!$J$113,
IF(AND(I647=110000,R647&gt;168.2,R647&lt;=336.2,M647&lt;=10),('[1]Pricing Schedule'!$J$105),
IF(AND(I647=110000,R647&gt;168.2,R647&lt;=336.2,M647&gt;10),('[1]Pricing Schedule'!$J$113),
IF(AND(I647=110000,R647&gt;336.4,R647&lt;=504.6,M647&lt;=10),('[1]Pricing Schedule'!$J$105),
IF(AND(I647=110000,R647&gt;336.4,R647&lt;=504.6,M647&gt;10),('[1]Pricing Schedule'!$J$113),
IF(AND(I647=110000,R647&gt;504.6,R647&lt;=672.8,M647&lt;=10),('[1]Pricing Schedule'!$J$105),
IF(AND(I647=110000,R647&gt;504.6,R647&lt;=672.8,M647&gt;10),('[1]Pricing Schedule'!$J$113),
IF(AND(I647=110000,R647&gt;672.8,R647&lt;=841,M647&lt;=10),('[1]Pricing Schedule'!$J$105),
IF(AND(I647=110000,R647&gt;672.8,R647&lt;=841,M647&gt;10),('[1]Pricing Schedule'!$J$113),
IF(AND(I647=110000,R647&gt;1682,R647&lt;=1850.2,M647&lt;=10),('[1]Pricing Schedule'!$J$105),
IF(AND(I647=110000,R647&gt;1682,R647&lt;=1850.2,M647&gt;10),('[1]Pricing Schedule'!$J$113),
IF(AND(I647=110000,R647&gt;2018.4,R647&lt;=2186.6,M647&lt;=10),('[1]Pricing Schedule'!$J$105),
IF(AND(I647=110000,R647&gt;2018.4,R647&lt;=2186.6,M647&gt;10),('[1]Pricing Schedule'!$J$113),999999999)))))))))))))))))))))))))))))))))))))))</f>
        <v>1</v>
      </c>
      <c r="U647" s="40">
        <f t="shared" si="66"/>
        <v>367914.28571428568</v>
      </c>
      <c r="V647" s="41">
        <f t="shared" si="67"/>
        <v>2.7180243845616214</v>
      </c>
      <c r="Y647" s="23">
        <v>532</v>
      </c>
      <c r="Z647" s="23">
        <v>486</v>
      </c>
      <c r="AR647" s="35"/>
    </row>
    <row r="648" spans="1:44">
      <c r="A648" s="23">
        <v>648</v>
      </c>
      <c r="B648" s="23">
        <v>648</v>
      </c>
      <c r="C648" s="23" t="s">
        <v>1106</v>
      </c>
      <c r="D648" s="23" t="s">
        <v>110</v>
      </c>
      <c r="E648" s="23" t="s">
        <v>110</v>
      </c>
      <c r="F648" s="23" t="s">
        <v>191</v>
      </c>
      <c r="G648" s="23" t="s">
        <v>192</v>
      </c>
      <c r="H648" s="23" t="s">
        <v>113</v>
      </c>
      <c r="I648" s="13">
        <v>38000</v>
      </c>
      <c r="J648" s="13">
        <v>38000</v>
      </c>
      <c r="K648" s="13">
        <v>20000</v>
      </c>
      <c r="L648" s="24">
        <v>13.313000000000001</v>
      </c>
      <c r="M648" s="37">
        <f t="shared" si="62"/>
        <v>14</v>
      </c>
      <c r="N648" s="24">
        <v>9.4E-2</v>
      </c>
      <c r="O648" s="13">
        <v>2</v>
      </c>
      <c r="P648" s="36">
        <f t="shared" si="63"/>
        <v>9.4E-2</v>
      </c>
      <c r="Q648" s="38">
        <f t="shared" si="64"/>
        <v>4.2</v>
      </c>
      <c r="R648" s="37">
        <f t="shared" si="65"/>
        <v>4.2</v>
      </c>
      <c r="S648" s="39">
        <f>IF(AND(I648=38000,R648&lt;=4.5,M648&gt;8),'[1]Pricing Schedule'!$F$8+('[1]Pricing Schedule'!$F$9*M648),
IF(AND(I648=38000,R648&lt;=4.5,M648&lt;=8),'[1]Pricing Schedule'!$F$34+('[1]Pricing Schedule'!$F$36*M648),
IF(AND(I648=38000,R648&gt;4.5,R648&lt;=9,M648&gt;8),'[1]Pricing Schedule'!$F$17+('[1]Pricing Schedule'!$F$18*M648),
IF(AND(I648=38000,R648&gt;4.5,R648&lt;=9,M648&lt;=8),'[1]Pricing Schedule'!$F$34+('[1]Pricing Schedule'!$F$36*M648),
IF(AND(I648=38000,R648&gt;9,R648&lt;=12.8,M648&gt;8),'[1]Pricing Schedule'!$F$26+('[1]Pricing Schedule'!$F$27*M648),
IF(AND(I648=38000,R648&gt;9,R648&lt;=12.8,M648&lt;=8),'[1]Pricing Schedule'!$F$34+('[1]Pricing Schedule'!$F$36*M648),
IF(AND(I648=38000,R648&gt;12.8,R648&lt;=22.8),'[1]Pricing Schedule'!$F$34+('[1]Pricing Schedule'!$F$36*M648),
IF(AND(I648=38000,R648&gt;22.8,R648&lt;=30.2),'[1]Pricing Schedule'!$F$43+('[1]Pricing Schedule'!$F$45*M648),
IF(AND(I648=38000,R648&gt;30.2,R648&lt;=45.9),'[1]Pricing Schedule'!$F$52+('[1]Pricing Schedule'!$F$54*M648),
IF(AND(I648=38000,R648&gt;45.9,R648&lt;=123.4),'[1]Pricing Schedule'!$F$96+('[1]Pricing Schedule'!$F$97*M648),
IF(AND(I648=38000,R648&gt;123.4,R648&lt;=168.2,M648&lt;=10),'[1]Pricing Schedule'!$F$103+('[1]Pricing Schedule'!$F$105*M648),
IF(AND(I648=38000,R648&gt;123.4,R648&lt;=168.2,M648&gt;10),'[1]Pricing Schedule'!$F$111+('[1]Pricing Schedule'!$F$113*M648),
IF(AND(I648=38000,R648&gt;157.4,R648&lt;=336.4,M648&lt;=10),('[1]Pricing Schedule'!$F$103+('[1]Pricing Schedule'!$F$105*M648))*2,
IF(AND(I648=38000,R648&gt;157.4,R648&lt;=336.4,M648&gt;10),('[1]Pricing Schedule'!$F$111+('[1]Pricing Schedule'!$F$113*M648))*2,
IF(AND(I648=38000,R648&gt;314.8,R648&lt;=504.6,M648&lt;=10),('[1]Pricing Schedule'!$F$103+('[1]Pricing Schedule'!$F$105*M648))*3,
IF(AND(I648=38000,R648&gt;314.8,R648&lt;=504.6,M648&gt;10),('[1]Pricing Schedule'!$F$111+('[1]Pricing Schedule'!$F$113*M648))*3,
IF(AND(I648=38000,R648&gt;472.2,R648&lt;=672.8,M648&lt;=10),('[1]Pricing Schedule'!$F$103+('[1]Pricing Schedule'!$F$105*M648))*4,
IF(AND(I648=38000,R648&gt;472.2,R648&lt;=672.8,M648&gt;10),('[1]Pricing Schedule'!$F$111+('[1]Pricing Schedule'!$F$113*M648))*4,
IF(AND(I648=110000,R648&lt;=12.8,M648&gt;2),'[1]Pricing Schedule'!$F$62+('[1]Pricing Schedule'!$F$63*M648),
IF(AND(I648=110000,R648&lt;=12.8,M648&lt;=2),'[1]Pricing Schedule'!$F$96+('[1]Pricing Schedule'!$F$97*M648),
IF(AND(I648=110000,R648&gt;12.8,R648&lt;=22.8,M648&gt;3),'[1]Pricing Schedule'!$F$71+('[1]Pricing Schedule'!$F$72*M648),
IF(AND(I648=110000,R648&gt;12.8,R648&lt;=22.8,M648&lt;=3),'[1]Pricing Schedule'!$F$96+('[1]Pricing Schedule'!$F$97*M648),
IF(AND(I648=110000,R648&gt;22.8,R648&lt;=30.2),'[1]Pricing Schedule'!$F$80+('[1]Pricing Schedule'!$F$81*M648),
IF(AND(I648=110000,R648&gt;30.2,R648&lt;=45.9),'[1]Pricing Schedule'!$F$89+('[1]Pricing Schedule'!$F$90*M648),
IF(AND(I648=110000,R648&gt;45.9,R648&lt;=123.4),'[1]Pricing Schedule'!$F$96+('[1]Pricing Schedule'!$F$97*M648),
IF(AND(I648=110000,R648&gt;123.4,R648&lt;=168.2,M648&lt;=10),'[1]Pricing Schedule'!$F$103+('[1]Pricing Schedule'!$F$105*M648),
IF(AND(I648=110000,R648&gt;123.4,R648&lt;=168.2,M648&gt;10),'[1]Pricing Schedule'!$F$111+('[1]Pricing Schedule'!$F$113*M648),
IF(AND(I648=110000,R648&gt;168.2,R648&lt;=336.4,M648&lt;=10),('[1]Pricing Schedule'!$F$103+('[1]Pricing Schedule'!$F$105*M648))*2,
IF(AND(I648=110000,R648&gt;168.2,R648&lt;=336.4,M648&gt;10),('[1]Pricing Schedule'!$F$111+('[1]Pricing Schedule'!$F$113*M648))*2,
IF(AND(I648=110000,R648&gt;336.4,R648&lt;=504.6,M648&lt;=10),('[1]Pricing Schedule'!$F$103+('[1]Pricing Schedule'!$F$105*M648))*3,
IF(AND(I648=110000,R648&gt;336.4,R648&lt;=504.6,M648&gt;10),('[1]Pricing Schedule'!$F$111+('[1]Pricing Schedule'!$F$113*M648))*3,
IF(AND(I648=110000,R648&gt;504.6,R648&lt;=672.8,M648&lt;=10),('[1]Pricing Schedule'!$F$103+('[1]Pricing Schedule'!$F$105*M648))*4,
IF(AND(I648=110000,R648&gt;504.6,R648&lt;=672.8,M648&gt;10),('[1]Pricing Schedule'!$F$111+('[1]Pricing Schedule'!$F$113*M648))*4,
IF(AND(I648=110000,R648&gt;672.8,R648&lt;=841,M648&lt;=10),('[1]Pricing Schedule'!$F$103+('[1]Pricing Schedule'!$F$105*M648))*5,
IF(AND(I648=110000,R648&gt;672.8,R648&lt;=841,M648&gt;10),('[1]Pricing Schedule'!$F$111+('[1]Pricing Schedule'!$F$113*M648))*5,
IF(AND(I648=110000,R648&gt;672.8,R648&lt;=841,M648&lt;=10),('[1]Pricing Schedule'!$F$103+('[1]Pricing Schedule'!$F$105*M648))*5,
IF(AND(I648=110000,R648&gt;672.8,R648&lt;=841,M648&gt;10),('[1]Pricing Schedule'!$F$111+('[1]Pricing Schedule'!$F$113*M648))*5,
IF(AND(I648=110000,R648&gt;1345.6,R648&lt;=1513.8,M648&lt;=10),('[1]Pricing Schedule'!$F$103+('[1]Pricing Schedule'!$F$105*M648))*9,
IF(AND(I648=110000,R648&gt;1345.6,R648&lt;=1513.8,M648&gt;10),('[1]Pricing Schedule'!$F$111+('[1]Pricing Schedule'!$F$113*M648))*9,
9999999999)))))))))))))))))))))))))))))))))))))))</f>
        <v>1597940</v>
      </c>
      <c r="T648" s="21">
        <f>IF(AND(I648=38000,R648&lt;=4.5,M648&gt;8),'[1]Pricing Schedule'!$J$9,
IF(AND(I648=38000,R648&lt;=4.5,M648&lt;=8),'[1]Pricing Schedule'!$J$36,
IF(AND(I648=38000,R648&gt;4.5,R648&lt;=9,M648&gt;8),'[1]Pricing Schedule'!$J$18,
IF(AND(I648=38000,R648&gt;4.5,R648&lt;=9,M648&lt;=8),'[1]Pricing Schedule'!$J$36,
IF(AND(I648=38000,R648&gt;9,R648&lt;=12.8,M648&gt;8),'[1]Pricing Schedule'!$J$27,
IF(AND(I648=38000,R648&gt;9,R648&lt;=12.8,M648&lt;=8),'[1]Pricing Schedule'!$J$36,
IF(AND(I648=38000,R648&gt;12.8,R648&lt;=22.8),'[1]Pricing Schedule'!$J$36,
IF(AND(I648=38000,R648&gt;22.8,R648&lt;=30.2),'[1]Pricing Schedule'!$J$45,
IF(AND(I648=38000,R648&gt;30.2,R648&lt;=45.9),'[1]Pricing Schedule'!$J$54,
IF(AND(I648=38000,R648&gt;45.9,R648&lt;=123.4),'[1]Pricing Schedule'!$J$97,
IF(AND(I648=38000,R648&gt;123.4,R648&lt;=168.2,M648&lt;=10),'[1]Pricing Schedule'!$J$105,
IF(AND(I648=38000,R648&gt;123.4,R648&lt;=168.2,M648&gt;10),'[1]Pricing Schedule'!$J$113,
IF(AND(I648=38000,R648&gt;168.2,R648&lt;=336.4,M648&lt;=10),('[1]Pricing Schedule'!$J$105),
IF(AND(I648=38000,R648&gt;168.2,R648&lt;=336.4,M648&gt;10),('[1]Pricing Schedule'!$J$113),
IF(AND(I648=38000,R648&gt;336.4,R648&lt;=504.6,M648&lt;=10),('[1]Pricing Schedule'!$J$105),
IF(AND(I648=38000,R648&gt;336.4,R648&lt;=504.6,M648&gt;10),('[1]Pricing Schedule'!$J$113),
IF(AND(I648=38000,R648&gt;504.6,R648&lt;=672.8,M648&lt;=10),('[1]Pricing Schedule'!$J$105),
IF(AND(I648=38000,R648&gt;504.6,R648&lt;=672.8,M648&gt;10),('[1]Pricing Schedule'!$J$113),
IF(AND(I648=110000,R648&lt;=12.8,M648&gt;2),'[1]Pricing Schedule'!$J$63,
IF(AND(I648=110000,R648&lt;=12.8,M648&lt;=2),'[1]Pricing Schedule'!$J$97,
IF(AND(I648=110000,R648&gt;12.8,R648&lt;=22.8,M648&gt;3),'[1]Pricing Schedule'!$J$72,
IF(AND(I648=110000,R648&gt;12.8,R648&lt;=22.8,M648&lt;=3),'[1]Pricing Schedule'!$J$97,
IF(AND(I648=110000,R648&gt;22.8,R648&lt;=30.2),'[1]Pricing Schedule'!$J$81,
IF(AND(I648=110000,R648&gt;30.2,R648&lt;=45.9),'[1]Pricing Schedule'!$J$90,
IF(AND(I648=110000,R648&gt;45.9,R648&lt;=123.4),'[1]Pricing Schedule'!$J$97,
IF(AND(I648=110000,R648&gt;123.4,R648&lt;=168.2,M648&lt;=10),'[1]Pricing Schedule'!$J$105,
IF(AND(I648=110000,R648&gt;123.4,R648&lt;=168.2,M648&gt;10),'[1]Pricing Schedule'!$J$113,
IF(AND(I648=110000,R648&gt;168.2,R648&lt;=336.2,M648&lt;=10),('[1]Pricing Schedule'!$J$105),
IF(AND(I648=110000,R648&gt;168.2,R648&lt;=336.2,M648&gt;10),('[1]Pricing Schedule'!$J$113),
IF(AND(I648=110000,R648&gt;336.4,R648&lt;=504.6,M648&lt;=10),('[1]Pricing Schedule'!$J$105),
IF(AND(I648=110000,R648&gt;336.4,R648&lt;=504.6,M648&gt;10),('[1]Pricing Schedule'!$J$113),
IF(AND(I648=110000,R648&gt;504.6,R648&lt;=672.8,M648&lt;=10),('[1]Pricing Schedule'!$J$105),
IF(AND(I648=110000,R648&gt;504.6,R648&lt;=672.8,M648&gt;10),('[1]Pricing Schedule'!$J$113),
IF(AND(I648=110000,R648&gt;672.8,R648&lt;=841,M648&lt;=10),('[1]Pricing Schedule'!$J$105),
IF(AND(I648=110000,R648&gt;672.8,R648&lt;=841,M648&gt;10),('[1]Pricing Schedule'!$J$113),
IF(AND(I648=110000,R648&gt;1682,R648&lt;=1850.2,M648&lt;=10),('[1]Pricing Schedule'!$J$105),
IF(AND(I648=110000,R648&gt;1682,R648&lt;=1850.2,M648&gt;10),('[1]Pricing Schedule'!$J$113),
IF(AND(I648=110000,R648&gt;2018.4,R648&lt;=2186.6,M648&lt;=10),('[1]Pricing Schedule'!$J$105),
IF(AND(I648=110000,R648&gt;2018.4,R648&lt;=2186.6,M648&gt;10),('[1]Pricing Schedule'!$J$113),999999999)))))))))))))))))))))))))))))))))))))))</f>
        <v>1</v>
      </c>
      <c r="U648" s="40">
        <f t="shared" si="66"/>
        <v>380461.90476190473</v>
      </c>
      <c r="V648" s="41">
        <f t="shared" si="67"/>
        <v>2.6283840444572388</v>
      </c>
      <c r="Y648" s="23">
        <v>157</v>
      </c>
      <c r="Z648" s="23">
        <v>362</v>
      </c>
      <c r="AR648" s="35"/>
    </row>
    <row r="649" spans="1:44">
      <c r="A649" s="23">
        <v>649</v>
      </c>
      <c r="B649" s="23">
        <v>649</v>
      </c>
      <c r="C649" s="23" t="s">
        <v>1107</v>
      </c>
      <c r="D649" s="23" t="s">
        <v>110</v>
      </c>
      <c r="E649" s="23" t="s">
        <v>110</v>
      </c>
      <c r="F649" s="23" t="s">
        <v>191</v>
      </c>
      <c r="G649" s="23" t="s">
        <v>192</v>
      </c>
      <c r="H649" s="23" t="s">
        <v>113</v>
      </c>
      <c r="I649" s="13">
        <v>38000</v>
      </c>
      <c r="J649" s="13">
        <v>38000</v>
      </c>
      <c r="K649" s="13">
        <v>20000</v>
      </c>
      <c r="L649" s="24">
        <v>14.175000000000001</v>
      </c>
      <c r="M649" s="37">
        <f t="shared" si="62"/>
        <v>15</v>
      </c>
      <c r="N649" s="24">
        <v>0.22700000000000001</v>
      </c>
      <c r="O649" s="13">
        <v>2</v>
      </c>
      <c r="P649" s="36">
        <f t="shared" si="63"/>
        <v>0.22700000000000001</v>
      </c>
      <c r="Q649" s="38">
        <f t="shared" si="64"/>
        <v>4.2</v>
      </c>
      <c r="R649" s="37">
        <f t="shared" si="65"/>
        <v>4.2</v>
      </c>
      <c r="S649" s="39">
        <f>IF(AND(I649=38000,R649&lt;=4.5,M649&gt;8),'[1]Pricing Schedule'!$F$8+('[1]Pricing Schedule'!$F$9*M649),
IF(AND(I649=38000,R649&lt;=4.5,M649&lt;=8),'[1]Pricing Schedule'!$F$34+('[1]Pricing Schedule'!$F$36*M649),
IF(AND(I649=38000,R649&gt;4.5,R649&lt;=9,M649&gt;8),'[1]Pricing Schedule'!$F$17+('[1]Pricing Schedule'!$F$18*M649),
IF(AND(I649=38000,R649&gt;4.5,R649&lt;=9,M649&lt;=8),'[1]Pricing Schedule'!$F$34+('[1]Pricing Schedule'!$F$36*M649),
IF(AND(I649=38000,R649&gt;9,R649&lt;=12.8,M649&gt;8),'[1]Pricing Schedule'!$F$26+('[1]Pricing Schedule'!$F$27*M649),
IF(AND(I649=38000,R649&gt;9,R649&lt;=12.8,M649&lt;=8),'[1]Pricing Schedule'!$F$34+('[1]Pricing Schedule'!$F$36*M649),
IF(AND(I649=38000,R649&gt;12.8,R649&lt;=22.8),'[1]Pricing Schedule'!$F$34+('[1]Pricing Schedule'!$F$36*M649),
IF(AND(I649=38000,R649&gt;22.8,R649&lt;=30.2),'[1]Pricing Schedule'!$F$43+('[1]Pricing Schedule'!$F$45*M649),
IF(AND(I649=38000,R649&gt;30.2,R649&lt;=45.9),'[1]Pricing Schedule'!$F$52+('[1]Pricing Schedule'!$F$54*M649),
IF(AND(I649=38000,R649&gt;45.9,R649&lt;=123.4),'[1]Pricing Schedule'!$F$96+('[1]Pricing Schedule'!$F$97*M649),
IF(AND(I649=38000,R649&gt;123.4,R649&lt;=168.2,M649&lt;=10),'[1]Pricing Schedule'!$F$103+('[1]Pricing Schedule'!$F$105*M649),
IF(AND(I649=38000,R649&gt;123.4,R649&lt;=168.2,M649&gt;10),'[1]Pricing Schedule'!$F$111+('[1]Pricing Schedule'!$F$113*M649),
IF(AND(I649=38000,R649&gt;157.4,R649&lt;=336.4,M649&lt;=10),('[1]Pricing Schedule'!$F$103+('[1]Pricing Schedule'!$F$105*M649))*2,
IF(AND(I649=38000,R649&gt;157.4,R649&lt;=336.4,M649&gt;10),('[1]Pricing Schedule'!$F$111+('[1]Pricing Schedule'!$F$113*M649))*2,
IF(AND(I649=38000,R649&gt;314.8,R649&lt;=504.6,M649&lt;=10),('[1]Pricing Schedule'!$F$103+('[1]Pricing Schedule'!$F$105*M649))*3,
IF(AND(I649=38000,R649&gt;314.8,R649&lt;=504.6,M649&gt;10),('[1]Pricing Schedule'!$F$111+('[1]Pricing Schedule'!$F$113*M649))*3,
IF(AND(I649=38000,R649&gt;472.2,R649&lt;=672.8,M649&lt;=10),('[1]Pricing Schedule'!$F$103+('[1]Pricing Schedule'!$F$105*M649))*4,
IF(AND(I649=38000,R649&gt;472.2,R649&lt;=672.8,M649&gt;10),('[1]Pricing Schedule'!$F$111+('[1]Pricing Schedule'!$F$113*M649))*4,
IF(AND(I649=110000,R649&lt;=12.8,M649&gt;2),'[1]Pricing Schedule'!$F$62+('[1]Pricing Schedule'!$F$63*M649),
IF(AND(I649=110000,R649&lt;=12.8,M649&lt;=2),'[1]Pricing Schedule'!$F$96+('[1]Pricing Schedule'!$F$97*M649),
IF(AND(I649=110000,R649&gt;12.8,R649&lt;=22.8,M649&gt;3),'[1]Pricing Schedule'!$F$71+('[1]Pricing Schedule'!$F$72*M649),
IF(AND(I649=110000,R649&gt;12.8,R649&lt;=22.8,M649&lt;=3),'[1]Pricing Schedule'!$F$96+('[1]Pricing Schedule'!$F$97*M649),
IF(AND(I649=110000,R649&gt;22.8,R649&lt;=30.2),'[1]Pricing Schedule'!$F$80+('[1]Pricing Schedule'!$F$81*M649),
IF(AND(I649=110000,R649&gt;30.2,R649&lt;=45.9),'[1]Pricing Schedule'!$F$89+('[1]Pricing Schedule'!$F$90*M649),
IF(AND(I649=110000,R649&gt;45.9,R649&lt;=123.4),'[1]Pricing Schedule'!$F$96+('[1]Pricing Schedule'!$F$97*M649),
IF(AND(I649=110000,R649&gt;123.4,R649&lt;=168.2,M649&lt;=10),'[1]Pricing Schedule'!$F$103+('[1]Pricing Schedule'!$F$105*M649),
IF(AND(I649=110000,R649&gt;123.4,R649&lt;=168.2,M649&gt;10),'[1]Pricing Schedule'!$F$111+('[1]Pricing Schedule'!$F$113*M649),
IF(AND(I649=110000,R649&gt;168.2,R649&lt;=336.4,M649&lt;=10),('[1]Pricing Schedule'!$F$103+('[1]Pricing Schedule'!$F$105*M649))*2,
IF(AND(I649=110000,R649&gt;168.2,R649&lt;=336.4,M649&gt;10),('[1]Pricing Schedule'!$F$111+('[1]Pricing Schedule'!$F$113*M649))*2,
IF(AND(I649=110000,R649&gt;336.4,R649&lt;=504.6,M649&lt;=10),('[1]Pricing Schedule'!$F$103+('[1]Pricing Schedule'!$F$105*M649))*3,
IF(AND(I649=110000,R649&gt;336.4,R649&lt;=504.6,M649&gt;10),('[1]Pricing Schedule'!$F$111+('[1]Pricing Schedule'!$F$113*M649))*3,
IF(AND(I649=110000,R649&gt;504.6,R649&lt;=672.8,M649&lt;=10),('[1]Pricing Schedule'!$F$103+('[1]Pricing Schedule'!$F$105*M649))*4,
IF(AND(I649=110000,R649&gt;504.6,R649&lt;=672.8,M649&gt;10),('[1]Pricing Schedule'!$F$111+('[1]Pricing Schedule'!$F$113*M649))*4,
IF(AND(I649=110000,R649&gt;672.8,R649&lt;=841,M649&lt;=10),('[1]Pricing Schedule'!$F$103+('[1]Pricing Schedule'!$F$105*M649))*5,
IF(AND(I649=110000,R649&gt;672.8,R649&lt;=841,M649&gt;10),('[1]Pricing Schedule'!$F$111+('[1]Pricing Schedule'!$F$113*M649))*5,
IF(AND(I649=110000,R649&gt;672.8,R649&lt;=841,M649&lt;=10),('[1]Pricing Schedule'!$F$103+('[1]Pricing Schedule'!$F$105*M649))*5,
IF(AND(I649=110000,R649&gt;672.8,R649&lt;=841,M649&gt;10),('[1]Pricing Schedule'!$F$111+('[1]Pricing Schedule'!$F$113*M649))*5,
IF(AND(I649=110000,R649&gt;1345.6,R649&lt;=1513.8,M649&lt;=10),('[1]Pricing Schedule'!$F$103+('[1]Pricing Schedule'!$F$105*M649))*9,
IF(AND(I649=110000,R649&gt;1345.6,R649&lt;=1513.8,M649&gt;10),('[1]Pricing Schedule'!$F$111+('[1]Pricing Schedule'!$F$113*M649))*9,
9999999999)))))))))))))))))))))))))))))))))))))))</f>
        <v>1650640</v>
      </c>
      <c r="T649" s="21">
        <f>IF(AND(I649=38000,R649&lt;=4.5,M649&gt;8),'[1]Pricing Schedule'!$J$9,
IF(AND(I649=38000,R649&lt;=4.5,M649&lt;=8),'[1]Pricing Schedule'!$J$36,
IF(AND(I649=38000,R649&gt;4.5,R649&lt;=9,M649&gt;8),'[1]Pricing Schedule'!$J$18,
IF(AND(I649=38000,R649&gt;4.5,R649&lt;=9,M649&lt;=8),'[1]Pricing Schedule'!$J$36,
IF(AND(I649=38000,R649&gt;9,R649&lt;=12.8,M649&gt;8),'[1]Pricing Schedule'!$J$27,
IF(AND(I649=38000,R649&gt;9,R649&lt;=12.8,M649&lt;=8),'[1]Pricing Schedule'!$J$36,
IF(AND(I649=38000,R649&gt;12.8,R649&lt;=22.8),'[1]Pricing Schedule'!$J$36,
IF(AND(I649=38000,R649&gt;22.8,R649&lt;=30.2),'[1]Pricing Schedule'!$J$45,
IF(AND(I649=38000,R649&gt;30.2,R649&lt;=45.9),'[1]Pricing Schedule'!$J$54,
IF(AND(I649=38000,R649&gt;45.9,R649&lt;=123.4),'[1]Pricing Schedule'!$J$97,
IF(AND(I649=38000,R649&gt;123.4,R649&lt;=168.2,M649&lt;=10),'[1]Pricing Schedule'!$J$105,
IF(AND(I649=38000,R649&gt;123.4,R649&lt;=168.2,M649&gt;10),'[1]Pricing Schedule'!$J$113,
IF(AND(I649=38000,R649&gt;168.2,R649&lt;=336.4,M649&lt;=10),('[1]Pricing Schedule'!$J$105),
IF(AND(I649=38000,R649&gt;168.2,R649&lt;=336.4,M649&gt;10),('[1]Pricing Schedule'!$J$113),
IF(AND(I649=38000,R649&gt;336.4,R649&lt;=504.6,M649&lt;=10),('[1]Pricing Schedule'!$J$105),
IF(AND(I649=38000,R649&gt;336.4,R649&lt;=504.6,M649&gt;10),('[1]Pricing Schedule'!$J$113),
IF(AND(I649=38000,R649&gt;504.6,R649&lt;=672.8,M649&lt;=10),('[1]Pricing Schedule'!$J$105),
IF(AND(I649=38000,R649&gt;504.6,R649&lt;=672.8,M649&gt;10),('[1]Pricing Schedule'!$J$113),
IF(AND(I649=110000,R649&lt;=12.8,M649&gt;2),'[1]Pricing Schedule'!$J$63,
IF(AND(I649=110000,R649&lt;=12.8,M649&lt;=2),'[1]Pricing Schedule'!$J$97,
IF(AND(I649=110000,R649&gt;12.8,R649&lt;=22.8,M649&gt;3),'[1]Pricing Schedule'!$J$72,
IF(AND(I649=110000,R649&gt;12.8,R649&lt;=22.8,M649&lt;=3),'[1]Pricing Schedule'!$J$97,
IF(AND(I649=110000,R649&gt;22.8,R649&lt;=30.2),'[1]Pricing Schedule'!$J$81,
IF(AND(I649=110000,R649&gt;30.2,R649&lt;=45.9),'[1]Pricing Schedule'!$J$90,
IF(AND(I649=110000,R649&gt;45.9,R649&lt;=123.4),'[1]Pricing Schedule'!$J$97,
IF(AND(I649=110000,R649&gt;123.4,R649&lt;=168.2,M649&lt;=10),'[1]Pricing Schedule'!$J$105,
IF(AND(I649=110000,R649&gt;123.4,R649&lt;=168.2,M649&gt;10),'[1]Pricing Schedule'!$J$113,
IF(AND(I649=110000,R649&gt;168.2,R649&lt;=336.2,M649&lt;=10),('[1]Pricing Schedule'!$J$105),
IF(AND(I649=110000,R649&gt;168.2,R649&lt;=336.2,M649&gt;10),('[1]Pricing Schedule'!$J$113),
IF(AND(I649=110000,R649&gt;336.4,R649&lt;=504.6,M649&lt;=10),('[1]Pricing Schedule'!$J$105),
IF(AND(I649=110000,R649&gt;336.4,R649&lt;=504.6,M649&gt;10),('[1]Pricing Schedule'!$J$113),
IF(AND(I649=110000,R649&gt;504.6,R649&lt;=672.8,M649&lt;=10),('[1]Pricing Schedule'!$J$105),
IF(AND(I649=110000,R649&gt;504.6,R649&lt;=672.8,M649&gt;10),('[1]Pricing Schedule'!$J$113),
IF(AND(I649=110000,R649&gt;672.8,R649&lt;=841,M649&lt;=10),('[1]Pricing Schedule'!$J$105),
IF(AND(I649=110000,R649&gt;672.8,R649&lt;=841,M649&gt;10),('[1]Pricing Schedule'!$J$113),
IF(AND(I649=110000,R649&gt;1682,R649&lt;=1850.2,M649&lt;=10),('[1]Pricing Schedule'!$J$105),
IF(AND(I649=110000,R649&gt;1682,R649&lt;=1850.2,M649&gt;10),('[1]Pricing Schedule'!$J$113),
IF(AND(I649=110000,R649&gt;2018.4,R649&lt;=2186.6,M649&lt;=10),('[1]Pricing Schedule'!$J$105),
IF(AND(I649=110000,R649&gt;2018.4,R649&lt;=2186.6,M649&gt;10),('[1]Pricing Schedule'!$J$113),999999999)))))))))))))))))))))))))))))))))))))))</f>
        <v>1</v>
      </c>
      <c r="U649" s="40">
        <f t="shared" si="66"/>
        <v>393009.52380952379</v>
      </c>
      <c r="V649" s="41">
        <f t="shared" si="67"/>
        <v>2.5444676004458877</v>
      </c>
      <c r="Y649" s="23">
        <v>133</v>
      </c>
      <c r="Z649" s="23">
        <v>362</v>
      </c>
      <c r="AR649" s="35"/>
    </row>
    <row r="650" spans="1:44">
      <c r="A650" s="23">
        <v>650</v>
      </c>
      <c r="B650" s="23">
        <v>650</v>
      </c>
      <c r="C650" s="23" t="s">
        <v>1108</v>
      </c>
      <c r="D650" s="23" t="s">
        <v>344</v>
      </c>
      <c r="E650" s="23" t="s">
        <v>344</v>
      </c>
      <c r="F650" s="23" t="s">
        <v>797</v>
      </c>
      <c r="G650" s="23" t="s">
        <v>798</v>
      </c>
      <c r="H650" s="23" t="s">
        <v>113</v>
      </c>
      <c r="I650" s="13">
        <v>38000</v>
      </c>
      <c r="J650" s="13">
        <v>38000</v>
      </c>
      <c r="K650" s="23" t="s">
        <v>119</v>
      </c>
      <c r="L650" s="24">
        <v>5.3879999999999999</v>
      </c>
      <c r="M650" s="37">
        <f t="shared" si="62"/>
        <v>6</v>
      </c>
      <c r="N650" s="24">
        <v>0.124</v>
      </c>
      <c r="O650" s="13">
        <v>2</v>
      </c>
      <c r="P650" s="36">
        <f t="shared" si="63"/>
        <v>0.124</v>
      </c>
      <c r="Q650" s="38">
        <f t="shared" si="64"/>
        <v>4.2</v>
      </c>
      <c r="R650" s="37">
        <f t="shared" si="65"/>
        <v>4.2</v>
      </c>
      <c r="S650" s="39">
        <f>IF(AND(I650=38000,R650&lt;=4.5,M650&gt;8),'[1]Pricing Schedule'!$F$8+('[1]Pricing Schedule'!$F$9*M650),
IF(AND(I650=38000,R650&lt;=4.5,M650&lt;=8),'[1]Pricing Schedule'!$F$34+('[1]Pricing Schedule'!$F$36*M650),
IF(AND(I650=38000,R650&gt;4.5,R650&lt;=9,M650&gt;8),'[1]Pricing Schedule'!$F$17+('[1]Pricing Schedule'!$F$18*M650),
IF(AND(I650=38000,R650&gt;4.5,R650&lt;=9,M650&lt;=8),'[1]Pricing Schedule'!$F$34+('[1]Pricing Schedule'!$F$36*M650),
IF(AND(I650=38000,R650&gt;9,R650&lt;=12.8,M650&gt;8),'[1]Pricing Schedule'!$F$26+('[1]Pricing Schedule'!$F$27*M650),
IF(AND(I650=38000,R650&gt;9,R650&lt;=12.8,M650&lt;=8),'[1]Pricing Schedule'!$F$34+('[1]Pricing Schedule'!$F$36*M650),
IF(AND(I650=38000,R650&gt;12.8,R650&lt;=22.8),'[1]Pricing Schedule'!$F$34+('[1]Pricing Schedule'!$F$36*M650),
IF(AND(I650=38000,R650&gt;22.8,R650&lt;=30.2),'[1]Pricing Schedule'!$F$43+('[1]Pricing Schedule'!$F$45*M650),
IF(AND(I650=38000,R650&gt;30.2,R650&lt;=45.9),'[1]Pricing Schedule'!$F$52+('[1]Pricing Schedule'!$F$54*M650),
IF(AND(I650=38000,R650&gt;45.9,R650&lt;=123.4),'[1]Pricing Schedule'!$F$96+('[1]Pricing Schedule'!$F$97*M650),
IF(AND(I650=38000,R650&gt;123.4,R650&lt;=168.2,M650&lt;=10),'[1]Pricing Schedule'!$F$103+('[1]Pricing Schedule'!$F$105*M650),
IF(AND(I650=38000,R650&gt;123.4,R650&lt;=168.2,M650&gt;10),'[1]Pricing Schedule'!$F$111+('[1]Pricing Schedule'!$F$113*M650),
IF(AND(I650=38000,R650&gt;157.4,R650&lt;=336.4,M650&lt;=10),('[1]Pricing Schedule'!$F$103+('[1]Pricing Schedule'!$F$105*M650))*2,
IF(AND(I650=38000,R650&gt;157.4,R650&lt;=336.4,M650&gt;10),('[1]Pricing Schedule'!$F$111+('[1]Pricing Schedule'!$F$113*M650))*2,
IF(AND(I650=38000,R650&gt;314.8,R650&lt;=504.6,M650&lt;=10),('[1]Pricing Schedule'!$F$103+('[1]Pricing Schedule'!$F$105*M650))*3,
IF(AND(I650=38000,R650&gt;314.8,R650&lt;=504.6,M650&gt;10),('[1]Pricing Schedule'!$F$111+('[1]Pricing Schedule'!$F$113*M650))*3,
IF(AND(I650=38000,R650&gt;472.2,R650&lt;=672.8,M650&lt;=10),('[1]Pricing Schedule'!$F$103+('[1]Pricing Schedule'!$F$105*M650))*4,
IF(AND(I650=38000,R650&gt;472.2,R650&lt;=672.8,M650&gt;10),('[1]Pricing Schedule'!$F$111+('[1]Pricing Schedule'!$F$113*M650))*4,
IF(AND(I650=110000,R650&lt;=12.8,M650&gt;2),'[1]Pricing Schedule'!$F$62+('[1]Pricing Schedule'!$F$63*M650),
IF(AND(I650=110000,R650&lt;=12.8,M650&lt;=2),'[1]Pricing Schedule'!$F$96+('[1]Pricing Schedule'!$F$97*M650),
IF(AND(I650=110000,R650&gt;12.8,R650&lt;=22.8,M650&gt;3),'[1]Pricing Schedule'!$F$71+('[1]Pricing Schedule'!$F$72*M650),
IF(AND(I650=110000,R650&gt;12.8,R650&lt;=22.8,M650&lt;=3),'[1]Pricing Schedule'!$F$96+('[1]Pricing Schedule'!$F$97*M650),
IF(AND(I650=110000,R650&gt;22.8,R650&lt;=30.2),'[1]Pricing Schedule'!$F$80+('[1]Pricing Schedule'!$F$81*M650),
IF(AND(I650=110000,R650&gt;30.2,R650&lt;=45.9),'[1]Pricing Schedule'!$F$89+('[1]Pricing Schedule'!$F$90*M650),
IF(AND(I650=110000,R650&gt;45.9,R650&lt;=123.4),'[1]Pricing Schedule'!$F$96+('[1]Pricing Schedule'!$F$97*M650),
IF(AND(I650=110000,R650&gt;123.4,R650&lt;=168.2,M650&lt;=10),'[1]Pricing Schedule'!$F$103+('[1]Pricing Schedule'!$F$105*M650),
IF(AND(I650=110000,R650&gt;123.4,R650&lt;=168.2,M650&gt;10),'[1]Pricing Schedule'!$F$111+('[1]Pricing Schedule'!$F$113*M650),
IF(AND(I650=110000,R650&gt;168.2,R650&lt;=336.4,M650&lt;=10),('[1]Pricing Schedule'!$F$103+('[1]Pricing Schedule'!$F$105*M650))*2,
IF(AND(I650=110000,R650&gt;168.2,R650&lt;=336.4,M650&gt;10),('[1]Pricing Schedule'!$F$111+('[1]Pricing Schedule'!$F$113*M650))*2,
IF(AND(I650=110000,R650&gt;336.4,R650&lt;=504.6,M650&lt;=10),('[1]Pricing Schedule'!$F$103+('[1]Pricing Schedule'!$F$105*M650))*3,
IF(AND(I650=110000,R650&gt;336.4,R650&lt;=504.6,M650&gt;10),('[1]Pricing Schedule'!$F$111+('[1]Pricing Schedule'!$F$113*M650))*3,
IF(AND(I650=110000,R650&gt;504.6,R650&lt;=672.8,M650&lt;=10),('[1]Pricing Schedule'!$F$103+('[1]Pricing Schedule'!$F$105*M650))*4,
IF(AND(I650=110000,R650&gt;504.6,R650&lt;=672.8,M650&gt;10),('[1]Pricing Schedule'!$F$111+('[1]Pricing Schedule'!$F$113*M650))*4,
IF(AND(I650=110000,R650&gt;672.8,R650&lt;=841,M650&lt;=10),('[1]Pricing Schedule'!$F$103+('[1]Pricing Schedule'!$F$105*M650))*5,
IF(AND(I650=110000,R650&gt;672.8,R650&lt;=841,M650&gt;10),('[1]Pricing Schedule'!$F$111+('[1]Pricing Schedule'!$F$113*M650))*5,
IF(AND(I650=110000,R650&gt;672.8,R650&lt;=841,M650&lt;=10),('[1]Pricing Schedule'!$F$103+('[1]Pricing Schedule'!$F$105*M650))*5,
IF(AND(I650=110000,R650&gt;672.8,R650&lt;=841,M650&gt;10),('[1]Pricing Schedule'!$F$111+('[1]Pricing Schedule'!$F$113*M650))*5,
IF(AND(I650=110000,R650&gt;1345.6,R650&lt;=1513.8,M650&lt;=10),('[1]Pricing Schedule'!$F$103+('[1]Pricing Schedule'!$F$105*M650))*9,
IF(AND(I650=110000,R650&gt;1345.6,R650&lt;=1513.8,M650&gt;10),('[1]Pricing Schedule'!$F$111+('[1]Pricing Schedule'!$F$113*M650))*9,
9999999999)))))))))))))))))))))))))))))))))))))))</f>
        <v>769410</v>
      </c>
      <c r="T650" s="21">
        <f>IF(AND(I650=38000,R650&lt;=4.5,M650&gt;8),'[1]Pricing Schedule'!$J$9,
IF(AND(I650=38000,R650&lt;=4.5,M650&lt;=8),'[1]Pricing Schedule'!$J$36,
IF(AND(I650=38000,R650&gt;4.5,R650&lt;=9,M650&gt;8),'[1]Pricing Schedule'!$J$18,
IF(AND(I650=38000,R650&gt;4.5,R650&lt;=9,M650&lt;=8),'[1]Pricing Schedule'!$J$36,
IF(AND(I650=38000,R650&gt;9,R650&lt;=12.8,M650&gt;8),'[1]Pricing Schedule'!$J$27,
IF(AND(I650=38000,R650&gt;9,R650&lt;=12.8,M650&lt;=8),'[1]Pricing Schedule'!$J$36,
IF(AND(I650=38000,R650&gt;12.8,R650&lt;=22.8),'[1]Pricing Schedule'!$J$36,
IF(AND(I650=38000,R650&gt;22.8,R650&lt;=30.2),'[1]Pricing Schedule'!$J$45,
IF(AND(I650=38000,R650&gt;30.2,R650&lt;=45.9),'[1]Pricing Schedule'!$J$54,
IF(AND(I650=38000,R650&gt;45.9,R650&lt;=123.4),'[1]Pricing Schedule'!$J$97,
IF(AND(I650=38000,R650&gt;123.4,R650&lt;=168.2,M650&lt;=10),'[1]Pricing Schedule'!$J$105,
IF(AND(I650=38000,R650&gt;123.4,R650&lt;=168.2,M650&gt;10),'[1]Pricing Schedule'!$J$113,
IF(AND(I650=38000,R650&gt;168.2,R650&lt;=336.4,M650&lt;=10),('[1]Pricing Schedule'!$J$105),
IF(AND(I650=38000,R650&gt;168.2,R650&lt;=336.4,M650&gt;10),('[1]Pricing Schedule'!$J$113),
IF(AND(I650=38000,R650&gt;336.4,R650&lt;=504.6,M650&lt;=10),('[1]Pricing Schedule'!$J$105),
IF(AND(I650=38000,R650&gt;336.4,R650&lt;=504.6,M650&gt;10),('[1]Pricing Schedule'!$J$113),
IF(AND(I650=38000,R650&gt;504.6,R650&lt;=672.8,M650&lt;=10),('[1]Pricing Schedule'!$J$105),
IF(AND(I650=38000,R650&gt;504.6,R650&lt;=672.8,M650&gt;10),('[1]Pricing Schedule'!$J$113),
IF(AND(I650=110000,R650&lt;=12.8,M650&gt;2),'[1]Pricing Schedule'!$J$63,
IF(AND(I650=110000,R650&lt;=12.8,M650&lt;=2),'[1]Pricing Schedule'!$J$97,
IF(AND(I650=110000,R650&gt;12.8,R650&lt;=22.8,M650&gt;3),'[1]Pricing Schedule'!$J$72,
IF(AND(I650=110000,R650&gt;12.8,R650&lt;=22.8,M650&lt;=3),'[1]Pricing Schedule'!$J$97,
IF(AND(I650=110000,R650&gt;22.8,R650&lt;=30.2),'[1]Pricing Schedule'!$J$81,
IF(AND(I650=110000,R650&gt;30.2,R650&lt;=45.9),'[1]Pricing Schedule'!$J$90,
IF(AND(I650=110000,R650&gt;45.9,R650&lt;=123.4),'[1]Pricing Schedule'!$J$97,
IF(AND(I650=110000,R650&gt;123.4,R650&lt;=168.2,M650&lt;=10),'[1]Pricing Schedule'!$J$105,
IF(AND(I650=110000,R650&gt;123.4,R650&lt;=168.2,M650&gt;10),'[1]Pricing Schedule'!$J$113,
IF(AND(I650=110000,R650&gt;168.2,R650&lt;=336.2,M650&lt;=10),('[1]Pricing Schedule'!$J$105),
IF(AND(I650=110000,R650&gt;168.2,R650&lt;=336.2,M650&gt;10),('[1]Pricing Schedule'!$J$113),
IF(AND(I650=110000,R650&gt;336.4,R650&lt;=504.6,M650&lt;=10),('[1]Pricing Schedule'!$J$105),
IF(AND(I650=110000,R650&gt;336.4,R650&lt;=504.6,M650&gt;10),('[1]Pricing Schedule'!$J$113),
IF(AND(I650=110000,R650&gt;504.6,R650&lt;=672.8,M650&lt;=10),('[1]Pricing Schedule'!$J$105),
IF(AND(I650=110000,R650&gt;504.6,R650&lt;=672.8,M650&gt;10),('[1]Pricing Schedule'!$J$113),
IF(AND(I650=110000,R650&gt;672.8,R650&lt;=841,M650&lt;=10),('[1]Pricing Schedule'!$J$105),
IF(AND(I650=110000,R650&gt;672.8,R650&lt;=841,M650&gt;10),('[1]Pricing Schedule'!$J$113),
IF(AND(I650=110000,R650&gt;1682,R650&lt;=1850.2,M650&lt;=10),('[1]Pricing Schedule'!$J$105),
IF(AND(I650=110000,R650&gt;1682,R650&lt;=1850.2,M650&gt;10),('[1]Pricing Schedule'!$J$113),
IF(AND(I650=110000,R650&gt;2018.4,R650&lt;=2186.6,M650&lt;=10),('[1]Pricing Schedule'!$J$105),
IF(AND(I650=110000,R650&gt;2018.4,R650&lt;=2186.6,M650&gt;10),('[1]Pricing Schedule'!$J$113),999999999)))))))))))))))))))))))))))))))))))))))</f>
        <v>4</v>
      </c>
      <c r="U650" s="40">
        <f t="shared" si="66"/>
        <v>183192.85714285713</v>
      </c>
      <c r="V650" s="41">
        <f t="shared" si="67"/>
        <v>5.4587281163488903</v>
      </c>
      <c r="Y650" s="23">
        <v>607</v>
      </c>
      <c r="Z650" s="23">
        <v>347</v>
      </c>
      <c r="AR650" s="35"/>
    </row>
    <row r="651" spans="1:44">
      <c r="A651" s="23">
        <v>651</v>
      </c>
      <c r="B651" s="23">
        <v>651</v>
      </c>
      <c r="C651" s="23" t="s">
        <v>1109</v>
      </c>
      <c r="D651" s="23" t="s">
        <v>141</v>
      </c>
      <c r="E651" s="23" t="s">
        <v>141</v>
      </c>
      <c r="F651" s="23" t="s">
        <v>327</v>
      </c>
      <c r="G651" s="23" t="s">
        <v>328</v>
      </c>
      <c r="H651" s="23" t="s">
        <v>113</v>
      </c>
      <c r="I651" s="13">
        <v>38000</v>
      </c>
      <c r="J651" s="13">
        <v>38000</v>
      </c>
      <c r="K651" s="23" t="s">
        <v>119</v>
      </c>
      <c r="L651" s="24">
        <v>7.1660000000000004</v>
      </c>
      <c r="M651" s="37">
        <f t="shared" si="62"/>
        <v>8</v>
      </c>
      <c r="N651" s="24">
        <v>0.38700000000000001</v>
      </c>
      <c r="O651" s="13">
        <v>2</v>
      </c>
      <c r="P651" s="36">
        <f t="shared" si="63"/>
        <v>0.38700000000000001</v>
      </c>
      <c r="Q651" s="38">
        <f t="shared" si="64"/>
        <v>4.2</v>
      </c>
      <c r="R651" s="37">
        <f t="shared" si="65"/>
        <v>4.2</v>
      </c>
      <c r="S651" s="39">
        <f>IF(AND(I651=38000,R651&lt;=4.5,M651&gt;8),'[1]Pricing Schedule'!$F$8+('[1]Pricing Schedule'!$F$9*M651),
IF(AND(I651=38000,R651&lt;=4.5,M651&lt;=8),'[1]Pricing Schedule'!$F$34+('[1]Pricing Schedule'!$F$36*M651),
IF(AND(I651=38000,R651&gt;4.5,R651&lt;=9,M651&gt;8),'[1]Pricing Schedule'!$F$17+('[1]Pricing Schedule'!$F$18*M651),
IF(AND(I651=38000,R651&gt;4.5,R651&lt;=9,M651&lt;=8),'[1]Pricing Schedule'!$F$34+('[1]Pricing Schedule'!$F$36*M651),
IF(AND(I651=38000,R651&gt;9,R651&lt;=12.8,M651&gt;8),'[1]Pricing Schedule'!$F$26+('[1]Pricing Schedule'!$F$27*M651),
IF(AND(I651=38000,R651&gt;9,R651&lt;=12.8,M651&lt;=8),'[1]Pricing Schedule'!$F$34+('[1]Pricing Schedule'!$F$36*M651),
IF(AND(I651=38000,R651&gt;12.8,R651&lt;=22.8),'[1]Pricing Schedule'!$F$34+('[1]Pricing Schedule'!$F$36*M651),
IF(AND(I651=38000,R651&gt;22.8,R651&lt;=30.2),'[1]Pricing Schedule'!$F$43+('[1]Pricing Schedule'!$F$45*M651),
IF(AND(I651=38000,R651&gt;30.2,R651&lt;=45.9),'[1]Pricing Schedule'!$F$52+('[1]Pricing Schedule'!$F$54*M651),
IF(AND(I651=38000,R651&gt;45.9,R651&lt;=123.4),'[1]Pricing Schedule'!$F$96+('[1]Pricing Schedule'!$F$97*M651),
IF(AND(I651=38000,R651&gt;123.4,R651&lt;=168.2,M651&lt;=10),'[1]Pricing Schedule'!$F$103+('[1]Pricing Schedule'!$F$105*M651),
IF(AND(I651=38000,R651&gt;123.4,R651&lt;=168.2,M651&gt;10),'[1]Pricing Schedule'!$F$111+('[1]Pricing Schedule'!$F$113*M651),
IF(AND(I651=38000,R651&gt;157.4,R651&lt;=336.4,M651&lt;=10),('[1]Pricing Schedule'!$F$103+('[1]Pricing Schedule'!$F$105*M651))*2,
IF(AND(I651=38000,R651&gt;157.4,R651&lt;=336.4,M651&gt;10),('[1]Pricing Schedule'!$F$111+('[1]Pricing Schedule'!$F$113*M651))*2,
IF(AND(I651=38000,R651&gt;314.8,R651&lt;=504.6,M651&lt;=10),('[1]Pricing Schedule'!$F$103+('[1]Pricing Schedule'!$F$105*M651))*3,
IF(AND(I651=38000,R651&gt;314.8,R651&lt;=504.6,M651&gt;10),('[1]Pricing Schedule'!$F$111+('[1]Pricing Schedule'!$F$113*M651))*3,
IF(AND(I651=38000,R651&gt;472.2,R651&lt;=672.8,M651&lt;=10),('[1]Pricing Schedule'!$F$103+('[1]Pricing Schedule'!$F$105*M651))*4,
IF(AND(I651=38000,R651&gt;472.2,R651&lt;=672.8,M651&gt;10),('[1]Pricing Schedule'!$F$111+('[1]Pricing Schedule'!$F$113*M651))*4,
IF(AND(I651=110000,R651&lt;=12.8,M651&gt;2),'[1]Pricing Schedule'!$F$62+('[1]Pricing Schedule'!$F$63*M651),
IF(AND(I651=110000,R651&lt;=12.8,M651&lt;=2),'[1]Pricing Schedule'!$F$96+('[1]Pricing Schedule'!$F$97*M651),
IF(AND(I651=110000,R651&gt;12.8,R651&lt;=22.8,M651&gt;3),'[1]Pricing Schedule'!$F$71+('[1]Pricing Schedule'!$F$72*M651),
IF(AND(I651=110000,R651&gt;12.8,R651&lt;=22.8,M651&lt;=3),'[1]Pricing Schedule'!$F$96+('[1]Pricing Schedule'!$F$97*M651),
IF(AND(I651=110000,R651&gt;22.8,R651&lt;=30.2),'[1]Pricing Schedule'!$F$80+('[1]Pricing Schedule'!$F$81*M651),
IF(AND(I651=110000,R651&gt;30.2,R651&lt;=45.9),'[1]Pricing Schedule'!$F$89+('[1]Pricing Schedule'!$F$90*M651),
IF(AND(I651=110000,R651&gt;45.9,R651&lt;=123.4),'[1]Pricing Schedule'!$F$96+('[1]Pricing Schedule'!$F$97*M651),
IF(AND(I651=110000,R651&gt;123.4,R651&lt;=168.2,M651&lt;=10),'[1]Pricing Schedule'!$F$103+('[1]Pricing Schedule'!$F$105*M651),
IF(AND(I651=110000,R651&gt;123.4,R651&lt;=168.2,M651&gt;10),'[1]Pricing Schedule'!$F$111+('[1]Pricing Schedule'!$F$113*M651),
IF(AND(I651=110000,R651&gt;168.2,R651&lt;=336.4,M651&lt;=10),('[1]Pricing Schedule'!$F$103+('[1]Pricing Schedule'!$F$105*M651))*2,
IF(AND(I651=110000,R651&gt;168.2,R651&lt;=336.4,M651&gt;10),('[1]Pricing Schedule'!$F$111+('[1]Pricing Schedule'!$F$113*M651))*2,
IF(AND(I651=110000,R651&gt;336.4,R651&lt;=504.6,M651&lt;=10),('[1]Pricing Schedule'!$F$103+('[1]Pricing Schedule'!$F$105*M651))*3,
IF(AND(I651=110000,R651&gt;336.4,R651&lt;=504.6,M651&gt;10),('[1]Pricing Schedule'!$F$111+('[1]Pricing Schedule'!$F$113*M651))*3,
IF(AND(I651=110000,R651&gt;504.6,R651&lt;=672.8,M651&lt;=10),('[1]Pricing Schedule'!$F$103+('[1]Pricing Schedule'!$F$105*M651))*4,
IF(AND(I651=110000,R651&gt;504.6,R651&lt;=672.8,M651&gt;10),('[1]Pricing Schedule'!$F$111+('[1]Pricing Schedule'!$F$113*M651))*4,
IF(AND(I651=110000,R651&gt;672.8,R651&lt;=841,M651&lt;=10),('[1]Pricing Schedule'!$F$103+('[1]Pricing Schedule'!$F$105*M651))*5,
IF(AND(I651=110000,R651&gt;672.8,R651&lt;=841,M651&gt;10),('[1]Pricing Schedule'!$F$111+('[1]Pricing Schedule'!$F$113*M651))*5,
IF(AND(I651=110000,R651&gt;672.8,R651&lt;=841,M651&lt;=10),('[1]Pricing Schedule'!$F$103+('[1]Pricing Schedule'!$F$105*M651))*5,
IF(AND(I651=110000,R651&gt;672.8,R651&lt;=841,M651&gt;10),('[1]Pricing Schedule'!$F$111+('[1]Pricing Schedule'!$F$113*M651))*5,
IF(AND(I651=110000,R651&gt;1345.6,R651&lt;=1513.8,M651&lt;=10),('[1]Pricing Schedule'!$F$103+('[1]Pricing Schedule'!$F$105*M651))*9,
IF(AND(I651=110000,R651&gt;1345.6,R651&lt;=1513.8,M651&gt;10),('[1]Pricing Schedule'!$F$111+('[1]Pricing Schedule'!$F$113*M651))*9,
9999999999)))))))))))))))))))))))))))))))))))))))</f>
        <v>909950</v>
      </c>
      <c r="T651" s="21">
        <f>IF(AND(I651=38000,R651&lt;=4.5,M651&gt;8),'[1]Pricing Schedule'!$J$9,
IF(AND(I651=38000,R651&lt;=4.5,M651&lt;=8),'[1]Pricing Schedule'!$J$36,
IF(AND(I651=38000,R651&gt;4.5,R651&lt;=9,M651&gt;8),'[1]Pricing Schedule'!$J$18,
IF(AND(I651=38000,R651&gt;4.5,R651&lt;=9,M651&lt;=8),'[1]Pricing Schedule'!$J$36,
IF(AND(I651=38000,R651&gt;9,R651&lt;=12.8,M651&gt;8),'[1]Pricing Schedule'!$J$27,
IF(AND(I651=38000,R651&gt;9,R651&lt;=12.8,M651&lt;=8),'[1]Pricing Schedule'!$J$36,
IF(AND(I651=38000,R651&gt;12.8,R651&lt;=22.8),'[1]Pricing Schedule'!$J$36,
IF(AND(I651=38000,R651&gt;22.8,R651&lt;=30.2),'[1]Pricing Schedule'!$J$45,
IF(AND(I651=38000,R651&gt;30.2,R651&lt;=45.9),'[1]Pricing Schedule'!$J$54,
IF(AND(I651=38000,R651&gt;45.9,R651&lt;=123.4),'[1]Pricing Schedule'!$J$97,
IF(AND(I651=38000,R651&gt;123.4,R651&lt;=168.2,M651&lt;=10),'[1]Pricing Schedule'!$J$105,
IF(AND(I651=38000,R651&gt;123.4,R651&lt;=168.2,M651&gt;10),'[1]Pricing Schedule'!$J$113,
IF(AND(I651=38000,R651&gt;168.2,R651&lt;=336.4,M651&lt;=10),('[1]Pricing Schedule'!$J$105),
IF(AND(I651=38000,R651&gt;168.2,R651&lt;=336.4,M651&gt;10),('[1]Pricing Schedule'!$J$113),
IF(AND(I651=38000,R651&gt;336.4,R651&lt;=504.6,M651&lt;=10),('[1]Pricing Schedule'!$J$105),
IF(AND(I651=38000,R651&gt;336.4,R651&lt;=504.6,M651&gt;10),('[1]Pricing Schedule'!$J$113),
IF(AND(I651=38000,R651&gt;504.6,R651&lt;=672.8,M651&lt;=10),('[1]Pricing Schedule'!$J$105),
IF(AND(I651=38000,R651&gt;504.6,R651&lt;=672.8,M651&gt;10),('[1]Pricing Schedule'!$J$113),
IF(AND(I651=110000,R651&lt;=12.8,M651&gt;2),'[1]Pricing Schedule'!$J$63,
IF(AND(I651=110000,R651&lt;=12.8,M651&lt;=2),'[1]Pricing Schedule'!$J$97,
IF(AND(I651=110000,R651&gt;12.8,R651&lt;=22.8,M651&gt;3),'[1]Pricing Schedule'!$J$72,
IF(AND(I651=110000,R651&gt;12.8,R651&lt;=22.8,M651&lt;=3),'[1]Pricing Schedule'!$J$97,
IF(AND(I651=110000,R651&gt;22.8,R651&lt;=30.2),'[1]Pricing Schedule'!$J$81,
IF(AND(I651=110000,R651&gt;30.2,R651&lt;=45.9),'[1]Pricing Schedule'!$J$90,
IF(AND(I651=110000,R651&gt;45.9,R651&lt;=123.4),'[1]Pricing Schedule'!$J$97,
IF(AND(I651=110000,R651&gt;123.4,R651&lt;=168.2,M651&lt;=10),'[1]Pricing Schedule'!$J$105,
IF(AND(I651=110000,R651&gt;123.4,R651&lt;=168.2,M651&gt;10),'[1]Pricing Schedule'!$J$113,
IF(AND(I651=110000,R651&gt;168.2,R651&lt;=336.2,M651&lt;=10),('[1]Pricing Schedule'!$J$105),
IF(AND(I651=110000,R651&gt;168.2,R651&lt;=336.2,M651&gt;10),('[1]Pricing Schedule'!$J$113),
IF(AND(I651=110000,R651&gt;336.4,R651&lt;=504.6,M651&lt;=10),('[1]Pricing Schedule'!$J$105),
IF(AND(I651=110000,R651&gt;336.4,R651&lt;=504.6,M651&gt;10),('[1]Pricing Schedule'!$J$113),
IF(AND(I651=110000,R651&gt;504.6,R651&lt;=672.8,M651&lt;=10),('[1]Pricing Schedule'!$J$105),
IF(AND(I651=110000,R651&gt;504.6,R651&lt;=672.8,M651&gt;10),('[1]Pricing Schedule'!$J$113),
IF(AND(I651=110000,R651&gt;672.8,R651&lt;=841,M651&lt;=10),('[1]Pricing Schedule'!$J$105),
IF(AND(I651=110000,R651&gt;672.8,R651&lt;=841,M651&gt;10),('[1]Pricing Schedule'!$J$113),
IF(AND(I651=110000,R651&gt;1682,R651&lt;=1850.2,M651&lt;=10),('[1]Pricing Schedule'!$J$105),
IF(AND(I651=110000,R651&gt;1682,R651&lt;=1850.2,M651&gt;10),('[1]Pricing Schedule'!$J$113),
IF(AND(I651=110000,R651&gt;2018.4,R651&lt;=2186.6,M651&lt;=10),('[1]Pricing Schedule'!$J$105),
IF(AND(I651=110000,R651&gt;2018.4,R651&lt;=2186.6,M651&gt;10),('[1]Pricing Schedule'!$J$113),999999999)))))))))))))))))))))))))))))))))))))))</f>
        <v>4</v>
      </c>
      <c r="U651" s="40">
        <f t="shared" si="66"/>
        <v>216654.76190476189</v>
      </c>
      <c r="V651" s="41">
        <f t="shared" si="67"/>
        <v>4.6156382218803227</v>
      </c>
      <c r="Y651" s="23">
        <v>151</v>
      </c>
      <c r="Z651" s="23">
        <v>600</v>
      </c>
      <c r="AR651" s="35"/>
    </row>
    <row r="652" spans="1:44">
      <c r="A652" s="23">
        <v>652</v>
      </c>
      <c r="B652" s="23">
        <v>652</v>
      </c>
      <c r="C652" s="23" t="s">
        <v>1110</v>
      </c>
      <c r="D652" s="23" t="s">
        <v>344</v>
      </c>
      <c r="E652" s="23" t="s">
        <v>344</v>
      </c>
      <c r="F652" s="23" t="s">
        <v>400</v>
      </c>
      <c r="G652" s="23" t="s">
        <v>401</v>
      </c>
      <c r="H652" s="23" t="s">
        <v>113</v>
      </c>
      <c r="I652" s="13">
        <v>38000</v>
      </c>
      <c r="J652" s="13">
        <v>38000</v>
      </c>
      <c r="K652" s="23" t="s">
        <v>119</v>
      </c>
      <c r="L652" s="24">
        <v>5.3440000000000003</v>
      </c>
      <c r="M652" s="37">
        <f t="shared" si="62"/>
        <v>6</v>
      </c>
      <c r="N652" s="24">
        <v>0.28699999999999998</v>
      </c>
      <c r="O652" s="13">
        <v>2</v>
      </c>
      <c r="P652" s="36">
        <f t="shared" si="63"/>
        <v>0.28699999999999998</v>
      </c>
      <c r="Q652" s="38">
        <f t="shared" si="64"/>
        <v>4.2</v>
      </c>
      <c r="R652" s="37">
        <f t="shared" si="65"/>
        <v>4.2</v>
      </c>
      <c r="S652" s="39">
        <f>IF(AND(I652=38000,R652&lt;=4.5,M652&gt;8),'[1]Pricing Schedule'!$F$8+('[1]Pricing Schedule'!$F$9*M652),
IF(AND(I652=38000,R652&lt;=4.5,M652&lt;=8),'[1]Pricing Schedule'!$F$34+('[1]Pricing Schedule'!$F$36*M652),
IF(AND(I652=38000,R652&gt;4.5,R652&lt;=9,M652&gt;8),'[1]Pricing Schedule'!$F$17+('[1]Pricing Schedule'!$F$18*M652),
IF(AND(I652=38000,R652&gt;4.5,R652&lt;=9,M652&lt;=8),'[1]Pricing Schedule'!$F$34+('[1]Pricing Schedule'!$F$36*M652),
IF(AND(I652=38000,R652&gt;9,R652&lt;=12.8,M652&gt;8),'[1]Pricing Schedule'!$F$26+('[1]Pricing Schedule'!$F$27*M652),
IF(AND(I652=38000,R652&gt;9,R652&lt;=12.8,M652&lt;=8),'[1]Pricing Schedule'!$F$34+('[1]Pricing Schedule'!$F$36*M652),
IF(AND(I652=38000,R652&gt;12.8,R652&lt;=22.8),'[1]Pricing Schedule'!$F$34+('[1]Pricing Schedule'!$F$36*M652),
IF(AND(I652=38000,R652&gt;22.8,R652&lt;=30.2),'[1]Pricing Schedule'!$F$43+('[1]Pricing Schedule'!$F$45*M652),
IF(AND(I652=38000,R652&gt;30.2,R652&lt;=45.9),'[1]Pricing Schedule'!$F$52+('[1]Pricing Schedule'!$F$54*M652),
IF(AND(I652=38000,R652&gt;45.9,R652&lt;=123.4),'[1]Pricing Schedule'!$F$96+('[1]Pricing Schedule'!$F$97*M652),
IF(AND(I652=38000,R652&gt;123.4,R652&lt;=168.2,M652&lt;=10),'[1]Pricing Schedule'!$F$103+('[1]Pricing Schedule'!$F$105*M652),
IF(AND(I652=38000,R652&gt;123.4,R652&lt;=168.2,M652&gt;10),'[1]Pricing Schedule'!$F$111+('[1]Pricing Schedule'!$F$113*M652),
IF(AND(I652=38000,R652&gt;157.4,R652&lt;=336.4,M652&lt;=10),('[1]Pricing Schedule'!$F$103+('[1]Pricing Schedule'!$F$105*M652))*2,
IF(AND(I652=38000,R652&gt;157.4,R652&lt;=336.4,M652&gt;10),('[1]Pricing Schedule'!$F$111+('[1]Pricing Schedule'!$F$113*M652))*2,
IF(AND(I652=38000,R652&gt;314.8,R652&lt;=504.6,M652&lt;=10),('[1]Pricing Schedule'!$F$103+('[1]Pricing Schedule'!$F$105*M652))*3,
IF(AND(I652=38000,R652&gt;314.8,R652&lt;=504.6,M652&gt;10),('[1]Pricing Schedule'!$F$111+('[1]Pricing Schedule'!$F$113*M652))*3,
IF(AND(I652=38000,R652&gt;472.2,R652&lt;=672.8,M652&lt;=10),('[1]Pricing Schedule'!$F$103+('[1]Pricing Schedule'!$F$105*M652))*4,
IF(AND(I652=38000,R652&gt;472.2,R652&lt;=672.8,M652&gt;10),('[1]Pricing Schedule'!$F$111+('[1]Pricing Schedule'!$F$113*M652))*4,
IF(AND(I652=110000,R652&lt;=12.8,M652&gt;2),'[1]Pricing Schedule'!$F$62+('[1]Pricing Schedule'!$F$63*M652),
IF(AND(I652=110000,R652&lt;=12.8,M652&lt;=2),'[1]Pricing Schedule'!$F$96+('[1]Pricing Schedule'!$F$97*M652),
IF(AND(I652=110000,R652&gt;12.8,R652&lt;=22.8,M652&gt;3),'[1]Pricing Schedule'!$F$71+('[1]Pricing Schedule'!$F$72*M652),
IF(AND(I652=110000,R652&gt;12.8,R652&lt;=22.8,M652&lt;=3),'[1]Pricing Schedule'!$F$96+('[1]Pricing Schedule'!$F$97*M652),
IF(AND(I652=110000,R652&gt;22.8,R652&lt;=30.2),'[1]Pricing Schedule'!$F$80+('[1]Pricing Schedule'!$F$81*M652),
IF(AND(I652=110000,R652&gt;30.2,R652&lt;=45.9),'[1]Pricing Schedule'!$F$89+('[1]Pricing Schedule'!$F$90*M652),
IF(AND(I652=110000,R652&gt;45.9,R652&lt;=123.4),'[1]Pricing Schedule'!$F$96+('[1]Pricing Schedule'!$F$97*M652),
IF(AND(I652=110000,R652&gt;123.4,R652&lt;=168.2,M652&lt;=10),'[1]Pricing Schedule'!$F$103+('[1]Pricing Schedule'!$F$105*M652),
IF(AND(I652=110000,R652&gt;123.4,R652&lt;=168.2,M652&gt;10),'[1]Pricing Schedule'!$F$111+('[1]Pricing Schedule'!$F$113*M652),
IF(AND(I652=110000,R652&gt;168.2,R652&lt;=336.4,M652&lt;=10),('[1]Pricing Schedule'!$F$103+('[1]Pricing Schedule'!$F$105*M652))*2,
IF(AND(I652=110000,R652&gt;168.2,R652&lt;=336.4,M652&gt;10),('[1]Pricing Schedule'!$F$111+('[1]Pricing Schedule'!$F$113*M652))*2,
IF(AND(I652=110000,R652&gt;336.4,R652&lt;=504.6,M652&lt;=10),('[1]Pricing Schedule'!$F$103+('[1]Pricing Schedule'!$F$105*M652))*3,
IF(AND(I652=110000,R652&gt;336.4,R652&lt;=504.6,M652&gt;10),('[1]Pricing Schedule'!$F$111+('[1]Pricing Schedule'!$F$113*M652))*3,
IF(AND(I652=110000,R652&gt;504.6,R652&lt;=672.8,M652&lt;=10),('[1]Pricing Schedule'!$F$103+('[1]Pricing Schedule'!$F$105*M652))*4,
IF(AND(I652=110000,R652&gt;504.6,R652&lt;=672.8,M652&gt;10),('[1]Pricing Schedule'!$F$111+('[1]Pricing Schedule'!$F$113*M652))*4,
IF(AND(I652=110000,R652&gt;672.8,R652&lt;=841,M652&lt;=10),('[1]Pricing Schedule'!$F$103+('[1]Pricing Schedule'!$F$105*M652))*5,
IF(AND(I652=110000,R652&gt;672.8,R652&lt;=841,M652&gt;10),('[1]Pricing Schedule'!$F$111+('[1]Pricing Schedule'!$F$113*M652))*5,
IF(AND(I652=110000,R652&gt;672.8,R652&lt;=841,M652&lt;=10),('[1]Pricing Schedule'!$F$103+('[1]Pricing Schedule'!$F$105*M652))*5,
IF(AND(I652=110000,R652&gt;672.8,R652&lt;=841,M652&gt;10),('[1]Pricing Schedule'!$F$111+('[1]Pricing Schedule'!$F$113*M652))*5,
IF(AND(I652=110000,R652&gt;1345.6,R652&lt;=1513.8,M652&lt;=10),('[1]Pricing Schedule'!$F$103+('[1]Pricing Schedule'!$F$105*M652))*9,
IF(AND(I652=110000,R652&gt;1345.6,R652&lt;=1513.8,M652&gt;10),('[1]Pricing Schedule'!$F$111+('[1]Pricing Schedule'!$F$113*M652))*9,
9999999999)))))))))))))))))))))))))))))))))))))))</f>
        <v>769410</v>
      </c>
      <c r="T652" s="21">
        <f>IF(AND(I652=38000,R652&lt;=4.5,M652&gt;8),'[1]Pricing Schedule'!$J$9,
IF(AND(I652=38000,R652&lt;=4.5,M652&lt;=8),'[1]Pricing Schedule'!$J$36,
IF(AND(I652=38000,R652&gt;4.5,R652&lt;=9,M652&gt;8),'[1]Pricing Schedule'!$J$18,
IF(AND(I652=38000,R652&gt;4.5,R652&lt;=9,M652&lt;=8),'[1]Pricing Schedule'!$J$36,
IF(AND(I652=38000,R652&gt;9,R652&lt;=12.8,M652&gt;8),'[1]Pricing Schedule'!$J$27,
IF(AND(I652=38000,R652&gt;9,R652&lt;=12.8,M652&lt;=8),'[1]Pricing Schedule'!$J$36,
IF(AND(I652=38000,R652&gt;12.8,R652&lt;=22.8),'[1]Pricing Schedule'!$J$36,
IF(AND(I652=38000,R652&gt;22.8,R652&lt;=30.2),'[1]Pricing Schedule'!$J$45,
IF(AND(I652=38000,R652&gt;30.2,R652&lt;=45.9),'[1]Pricing Schedule'!$J$54,
IF(AND(I652=38000,R652&gt;45.9,R652&lt;=123.4),'[1]Pricing Schedule'!$J$97,
IF(AND(I652=38000,R652&gt;123.4,R652&lt;=168.2,M652&lt;=10),'[1]Pricing Schedule'!$J$105,
IF(AND(I652=38000,R652&gt;123.4,R652&lt;=168.2,M652&gt;10),'[1]Pricing Schedule'!$J$113,
IF(AND(I652=38000,R652&gt;168.2,R652&lt;=336.4,M652&lt;=10),('[1]Pricing Schedule'!$J$105),
IF(AND(I652=38000,R652&gt;168.2,R652&lt;=336.4,M652&gt;10),('[1]Pricing Schedule'!$J$113),
IF(AND(I652=38000,R652&gt;336.4,R652&lt;=504.6,M652&lt;=10),('[1]Pricing Schedule'!$J$105),
IF(AND(I652=38000,R652&gt;336.4,R652&lt;=504.6,M652&gt;10),('[1]Pricing Schedule'!$J$113),
IF(AND(I652=38000,R652&gt;504.6,R652&lt;=672.8,M652&lt;=10),('[1]Pricing Schedule'!$J$105),
IF(AND(I652=38000,R652&gt;504.6,R652&lt;=672.8,M652&gt;10),('[1]Pricing Schedule'!$J$113),
IF(AND(I652=110000,R652&lt;=12.8,M652&gt;2),'[1]Pricing Schedule'!$J$63,
IF(AND(I652=110000,R652&lt;=12.8,M652&lt;=2),'[1]Pricing Schedule'!$J$97,
IF(AND(I652=110000,R652&gt;12.8,R652&lt;=22.8,M652&gt;3),'[1]Pricing Schedule'!$J$72,
IF(AND(I652=110000,R652&gt;12.8,R652&lt;=22.8,M652&lt;=3),'[1]Pricing Schedule'!$J$97,
IF(AND(I652=110000,R652&gt;22.8,R652&lt;=30.2),'[1]Pricing Schedule'!$J$81,
IF(AND(I652=110000,R652&gt;30.2,R652&lt;=45.9),'[1]Pricing Schedule'!$J$90,
IF(AND(I652=110000,R652&gt;45.9,R652&lt;=123.4),'[1]Pricing Schedule'!$J$97,
IF(AND(I652=110000,R652&gt;123.4,R652&lt;=168.2,M652&lt;=10),'[1]Pricing Schedule'!$J$105,
IF(AND(I652=110000,R652&gt;123.4,R652&lt;=168.2,M652&gt;10),'[1]Pricing Schedule'!$J$113,
IF(AND(I652=110000,R652&gt;168.2,R652&lt;=336.2,M652&lt;=10),('[1]Pricing Schedule'!$J$105),
IF(AND(I652=110000,R652&gt;168.2,R652&lt;=336.2,M652&gt;10),('[1]Pricing Schedule'!$J$113),
IF(AND(I652=110000,R652&gt;336.4,R652&lt;=504.6,M652&lt;=10),('[1]Pricing Schedule'!$J$105),
IF(AND(I652=110000,R652&gt;336.4,R652&lt;=504.6,M652&gt;10),('[1]Pricing Schedule'!$J$113),
IF(AND(I652=110000,R652&gt;504.6,R652&lt;=672.8,M652&lt;=10),('[1]Pricing Schedule'!$J$105),
IF(AND(I652=110000,R652&gt;504.6,R652&lt;=672.8,M652&gt;10),('[1]Pricing Schedule'!$J$113),
IF(AND(I652=110000,R652&gt;672.8,R652&lt;=841,M652&lt;=10),('[1]Pricing Schedule'!$J$105),
IF(AND(I652=110000,R652&gt;672.8,R652&lt;=841,M652&gt;10),('[1]Pricing Schedule'!$J$113),
IF(AND(I652=110000,R652&gt;1682,R652&lt;=1850.2,M652&lt;=10),('[1]Pricing Schedule'!$J$105),
IF(AND(I652=110000,R652&gt;1682,R652&lt;=1850.2,M652&gt;10),('[1]Pricing Schedule'!$J$113),
IF(AND(I652=110000,R652&gt;2018.4,R652&lt;=2186.6,M652&lt;=10),('[1]Pricing Schedule'!$J$105),
IF(AND(I652=110000,R652&gt;2018.4,R652&lt;=2186.6,M652&gt;10),('[1]Pricing Schedule'!$J$113),999999999)))))))))))))))))))))))))))))))))))))))</f>
        <v>4</v>
      </c>
      <c r="U652" s="40">
        <f t="shared" si="66"/>
        <v>183192.85714285713</v>
      </c>
      <c r="V652" s="41">
        <f t="shared" si="67"/>
        <v>5.4587281163488903</v>
      </c>
      <c r="Y652" s="23">
        <v>459</v>
      </c>
      <c r="Z652" s="23">
        <v>585</v>
      </c>
      <c r="AR652" s="35"/>
    </row>
    <row r="653" spans="1:44">
      <c r="A653" s="23">
        <v>653</v>
      </c>
      <c r="B653" s="23">
        <v>653</v>
      </c>
      <c r="C653" s="23" t="s">
        <v>1111</v>
      </c>
      <c r="D653" s="23" t="s">
        <v>318</v>
      </c>
      <c r="E653" s="23" t="s">
        <v>318</v>
      </c>
      <c r="F653" s="23" t="s">
        <v>849</v>
      </c>
      <c r="G653" s="23" t="s">
        <v>850</v>
      </c>
      <c r="H653" s="23" t="s">
        <v>133</v>
      </c>
      <c r="I653" s="13">
        <v>110000</v>
      </c>
      <c r="J653" s="23" t="s">
        <v>119</v>
      </c>
      <c r="K653" s="13">
        <v>110000</v>
      </c>
      <c r="L653" s="24">
        <v>3.45</v>
      </c>
      <c r="M653" s="37">
        <f t="shared" si="62"/>
        <v>4</v>
      </c>
      <c r="N653" s="24">
        <v>0.42099999999999999</v>
      </c>
      <c r="O653" s="13">
        <v>2</v>
      </c>
      <c r="P653" s="36">
        <f t="shared" si="63"/>
        <v>0.42099999999999999</v>
      </c>
      <c r="Q653" s="38">
        <f t="shared" si="64"/>
        <v>4.2</v>
      </c>
      <c r="R653" s="37">
        <f t="shared" si="65"/>
        <v>4.2</v>
      </c>
      <c r="S653" s="39">
        <f>IF(AND(I653=38000,R653&lt;=4.5,M653&gt;8),'[1]Pricing Schedule'!$F$8+('[1]Pricing Schedule'!$F$9*M653),
IF(AND(I653=38000,R653&lt;=4.5,M653&lt;=8),'[1]Pricing Schedule'!$F$34+('[1]Pricing Schedule'!$F$36*M653),
IF(AND(I653=38000,R653&gt;4.5,R653&lt;=9,M653&gt;8),'[1]Pricing Schedule'!$F$17+('[1]Pricing Schedule'!$F$18*M653),
IF(AND(I653=38000,R653&gt;4.5,R653&lt;=9,M653&lt;=8),'[1]Pricing Schedule'!$F$34+('[1]Pricing Schedule'!$F$36*M653),
IF(AND(I653=38000,R653&gt;9,R653&lt;=12.8,M653&gt;8),'[1]Pricing Schedule'!$F$26+('[1]Pricing Schedule'!$F$27*M653),
IF(AND(I653=38000,R653&gt;9,R653&lt;=12.8,M653&lt;=8),'[1]Pricing Schedule'!$F$34+('[1]Pricing Schedule'!$F$36*M653),
IF(AND(I653=38000,R653&gt;12.8,R653&lt;=22.8),'[1]Pricing Schedule'!$F$34+('[1]Pricing Schedule'!$F$36*M653),
IF(AND(I653=38000,R653&gt;22.8,R653&lt;=30.2),'[1]Pricing Schedule'!$F$43+('[1]Pricing Schedule'!$F$45*M653),
IF(AND(I653=38000,R653&gt;30.2,R653&lt;=45.9),'[1]Pricing Schedule'!$F$52+('[1]Pricing Schedule'!$F$54*M653),
IF(AND(I653=38000,R653&gt;45.9,R653&lt;=123.4),'[1]Pricing Schedule'!$F$96+('[1]Pricing Schedule'!$F$97*M653),
IF(AND(I653=38000,R653&gt;123.4,R653&lt;=168.2,M653&lt;=10),'[1]Pricing Schedule'!$F$103+('[1]Pricing Schedule'!$F$105*M653),
IF(AND(I653=38000,R653&gt;123.4,R653&lt;=168.2,M653&gt;10),'[1]Pricing Schedule'!$F$111+('[1]Pricing Schedule'!$F$113*M653),
IF(AND(I653=38000,R653&gt;157.4,R653&lt;=336.4,M653&lt;=10),('[1]Pricing Schedule'!$F$103+('[1]Pricing Schedule'!$F$105*M653))*2,
IF(AND(I653=38000,R653&gt;157.4,R653&lt;=336.4,M653&gt;10),('[1]Pricing Schedule'!$F$111+('[1]Pricing Schedule'!$F$113*M653))*2,
IF(AND(I653=38000,R653&gt;314.8,R653&lt;=504.6,M653&lt;=10),('[1]Pricing Schedule'!$F$103+('[1]Pricing Schedule'!$F$105*M653))*3,
IF(AND(I653=38000,R653&gt;314.8,R653&lt;=504.6,M653&gt;10),('[1]Pricing Schedule'!$F$111+('[1]Pricing Schedule'!$F$113*M653))*3,
IF(AND(I653=38000,R653&gt;472.2,R653&lt;=672.8,M653&lt;=10),('[1]Pricing Schedule'!$F$103+('[1]Pricing Schedule'!$F$105*M653))*4,
IF(AND(I653=38000,R653&gt;472.2,R653&lt;=672.8,M653&gt;10),('[1]Pricing Schedule'!$F$111+('[1]Pricing Schedule'!$F$113*M653))*4,
IF(AND(I653=110000,R653&lt;=12.8,M653&gt;2),'[1]Pricing Schedule'!$F$62+('[1]Pricing Schedule'!$F$63*M653),
IF(AND(I653=110000,R653&lt;=12.8,M653&lt;=2),'[1]Pricing Schedule'!$F$96+('[1]Pricing Schedule'!$F$97*M653),
IF(AND(I653=110000,R653&gt;12.8,R653&lt;=22.8,M653&gt;3),'[1]Pricing Schedule'!$F$71+('[1]Pricing Schedule'!$F$72*M653),
IF(AND(I653=110000,R653&gt;12.8,R653&lt;=22.8,M653&lt;=3),'[1]Pricing Schedule'!$F$96+('[1]Pricing Schedule'!$F$97*M653),
IF(AND(I653=110000,R653&gt;22.8,R653&lt;=30.2),'[1]Pricing Schedule'!$F$80+('[1]Pricing Schedule'!$F$81*M653),
IF(AND(I653=110000,R653&gt;30.2,R653&lt;=45.9),'[1]Pricing Schedule'!$F$89+('[1]Pricing Schedule'!$F$90*M653),
IF(AND(I653=110000,R653&gt;45.9,R653&lt;=123.4),'[1]Pricing Schedule'!$F$96+('[1]Pricing Schedule'!$F$97*M653),
IF(AND(I653=110000,R653&gt;123.4,R653&lt;=168.2,M653&lt;=10),'[1]Pricing Schedule'!$F$103+('[1]Pricing Schedule'!$F$105*M653),
IF(AND(I653=110000,R653&gt;123.4,R653&lt;=168.2,M653&gt;10),'[1]Pricing Schedule'!$F$111+('[1]Pricing Schedule'!$F$113*M653),
IF(AND(I653=110000,R653&gt;168.2,R653&lt;=336.4,M653&lt;=10),('[1]Pricing Schedule'!$F$103+('[1]Pricing Schedule'!$F$105*M653))*2,
IF(AND(I653=110000,R653&gt;168.2,R653&lt;=336.4,M653&gt;10),('[1]Pricing Schedule'!$F$111+('[1]Pricing Schedule'!$F$113*M653))*2,
IF(AND(I653=110000,R653&gt;336.4,R653&lt;=504.6,M653&lt;=10),('[1]Pricing Schedule'!$F$103+('[1]Pricing Schedule'!$F$105*M653))*3,
IF(AND(I653=110000,R653&gt;336.4,R653&lt;=504.6,M653&gt;10),('[1]Pricing Schedule'!$F$111+('[1]Pricing Schedule'!$F$113*M653))*3,
IF(AND(I653=110000,R653&gt;504.6,R653&lt;=672.8,M653&lt;=10),('[1]Pricing Schedule'!$F$103+('[1]Pricing Schedule'!$F$105*M653))*4,
IF(AND(I653=110000,R653&gt;504.6,R653&lt;=672.8,M653&gt;10),('[1]Pricing Schedule'!$F$111+('[1]Pricing Schedule'!$F$113*M653))*4,
IF(AND(I653=110000,R653&gt;672.8,R653&lt;=841,M653&lt;=10),('[1]Pricing Schedule'!$F$103+('[1]Pricing Schedule'!$F$105*M653))*5,
IF(AND(I653=110000,R653&gt;672.8,R653&lt;=841,M653&gt;10),('[1]Pricing Schedule'!$F$111+('[1]Pricing Schedule'!$F$113*M653))*5,
IF(AND(I653=110000,R653&gt;672.8,R653&lt;=841,M653&lt;=10),('[1]Pricing Schedule'!$F$103+('[1]Pricing Schedule'!$F$105*M653))*5,
IF(AND(I653=110000,R653&gt;672.8,R653&lt;=841,M653&gt;10),('[1]Pricing Schedule'!$F$111+('[1]Pricing Schedule'!$F$113*M653))*5,
IF(AND(I653=110000,R653&gt;1345.6,R653&lt;=1513.8,M653&lt;=10),('[1]Pricing Schedule'!$F$103+('[1]Pricing Schedule'!$F$105*M653))*9,
IF(AND(I653=110000,R653&gt;1345.6,R653&lt;=1513.8,M653&gt;10),('[1]Pricing Schedule'!$F$111+('[1]Pricing Schedule'!$F$113*M653))*9,
9999999999)))))))))))))))))))))))))))))))))))))))</f>
        <v>1627270</v>
      </c>
      <c r="T653" s="21">
        <f>IF(AND(I653=38000,R653&lt;=4.5,M653&gt;8),'[1]Pricing Schedule'!$J$9,
IF(AND(I653=38000,R653&lt;=4.5,M653&lt;=8),'[1]Pricing Schedule'!$J$36,
IF(AND(I653=38000,R653&gt;4.5,R653&lt;=9,M653&gt;8),'[1]Pricing Schedule'!$J$18,
IF(AND(I653=38000,R653&gt;4.5,R653&lt;=9,M653&lt;=8),'[1]Pricing Schedule'!$J$36,
IF(AND(I653=38000,R653&gt;9,R653&lt;=12.8,M653&gt;8),'[1]Pricing Schedule'!$J$27,
IF(AND(I653=38000,R653&gt;9,R653&lt;=12.8,M653&lt;=8),'[1]Pricing Schedule'!$J$36,
IF(AND(I653=38000,R653&gt;12.8,R653&lt;=22.8),'[1]Pricing Schedule'!$J$36,
IF(AND(I653=38000,R653&gt;22.8,R653&lt;=30.2),'[1]Pricing Schedule'!$J$45,
IF(AND(I653=38000,R653&gt;30.2,R653&lt;=45.9),'[1]Pricing Schedule'!$J$54,
IF(AND(I653=38000,R653&gt;45.9,R653&lt;=123.4),'[1]Pricing Schedule'!$J$97,
IF(AND(I653=38000,R653&gt;123.4,R653&lt;=168.2,M653&lt;=10),'[1]Pricing Schedule'!$J$105,
IF(AND(I653=38000,R653&gt;123.4,R653&lt;=168.2,M653&gt;10),'[1]Pricing Schedule'!$J$113,
IF(AND(I653=38000,R653&gt;168.2,R653&lt;=336.4,M653&lt;=10),('[1]Pricing Schedule'!$J$105),
IF(AND(I653=38000,R653&gt;168.2,R653&lt;=336.4,M653&gt;10),('[1]Pricing Schedule'!$J$113),
IF(AND(I653=38000,R653&gt;336.4,R653&lt;=504.6,M653&lt;=10),('[1]Pricing Schedule'!$J$105),
IF(AND(I653=38000,R653&gt;336.4,R653&lt;=504.6,M653&gt;10),('[1]Pricing Schedule'!$J$113),
IF(AND(I653=38000,R653&gt;504.6,R653&lt;=672.8,M653&lt;=10),('[1]Pricing Schedule'!$J$105),
IF(AND(I653=38000,R653&gt;504.6,R653&lt;=672.8,M653&gt;10),('[1]Pricing Schedule'!$J$113),
IF(AND(I653=110000,R653&lt;=12.8,M653&gt;2),'[1]Pricing Schedule'!$J$63,
IF(AND(I653=110000,R653&lt;=12.8,M653&lt;=2),'[1]Pricing Schedule'!$J$97,
IF(AND(I653=110000,R653&gt;12.8,R653&lt;=22.8,M653&gt;3),'[1]Pricing Schedule'!$J$72,
IF(AND(I653=110000,R653&gt;12.8,R653&lt;=22.8,M653&lt;=3),'[1]Pricing Schedule'!$J$97,
IF(AND(I653=110000,R653&gt;22.8,R653&lt;=30.2),'[1]Pricing Schedule'!$J$81,
IF(AND(I653=110000,R653&gt;30.2,R653&lt;=45.9),'[1]Pricing Schedule'!$J$90,
IF(AND(I653=110000,R653&gt;45.9,R653&lt;=123.4),'[1]Pricing Schedule'!$J$97,
IF(AND(I653=110000,R653&gt;123.4,R653&lt;=168.2,M653&lt;=10),'[1]Pricing Schedule'!$J$105,
IF(AND(I653=110000,R653&gt;123.4,R653&lt;=168.2,M653&gt;10),'[1]Pricing Schedule'!$J$113,
IF(AND(I653=110000,R653&gt;168.2,R653&lt;=336.2,M653&lt;=10),('[1]Pricing Schedule'!$J$105),
IF(AND(I653=110000,R653&gt;168.2,R653&lt;=336.2,M653&gt;10),('[1]Pricing Schedule'!$J$113),
IF(AND(I653=110000,R653&gt;336.4,R653&lt;=504.6,M653&lt;=10),('[1]Pricing Schedule'!$J$105),
IF(AND(I653=110000,R653&gt;336.4,R653&lt;=504.6,M653&gt;10),('[1]Pricing Schedule'!$J$113),
IF(AND(I653=110000,R653&gt;504.6,R653&lt;=672.8,M653&lt;=10),('[1]Pricing Schedule'!$J$105),
IF(AND(I653=110000,R653&gt;504.6,R653&lt;=672.8,M653&gt;10),('[1]Pricing Schedule'!$J$113),
IF(AND(I653=110000,R653&gt;672.8,R653&lt;=841,M653&lt;=10),('[1]Pricing Schedule'!$J$105),
IF(AND(I653=110000,R653&gt;672.8,R653&lt;=841,M653&gt;10),('[1]Pricing Schedule'!$J$113),
IF(AND(I653=110000,R653&gt;1682,R653&lt;=1850.2,M653&lt;=10),('[1]Pricing Schedule'!$J$105),
IF(AND(I653=110000,R653&gt;1682,R653&lt;=1850.2,M653&gt;10),('[1]Pricing Schedule'!$J$113),
IF(AND(I653=110000,R653&gt;2018.4,R653&lt;=2186.6,M653&lt;=10),('[1]Pricing Schedule'!$J$105),
IF(AND(I653=110000,R653&gt;2018.4,R653&lt;=2186.6,M653&gt;10),('[1]Pricing Schedule'!$J$113),999999999)))))))))))))))))))))))))))))))))))))))</f>
        <v>7</v>
      </c>
      <c r="U653" s="40">
        <f t="shared" si="66"/>
        <v>387445.23809523811</v>
      </c>
      <c r="V653" s="41">
        <f t="shared" si="67"/>
        <v>2.5810099123071155</v>
      </c>
      <c r="Y653" s="23">
        <v>540</v>
      </c>
      <c r="Z653" s="23">
        <v>33</v>
      </c>
      <c r="AR653" s="35"/>
    </row>
    <row r="654" spans="1:44">
      <c r="A654" s="23">
        <v>654</v>
      </c>
      <c r="B654" s="23">
        <v>654</v>
      </c>
      <c r="C654" s="23" t="s">
        <v>1112</v>
      </c>
      <c r="D654" s="23" t="s">
        <v>121</v>
      </c>
      <c r="E654" s="23" t="s">
        <v>121</v>
      </c>
      <c r="F654" s="23" t="s">
        <v>162</v>
      </c>
      <c r="G654" s="23" t="s">
        <v>163</v>
      </c>
      <c r="H654" s="23" t="s">
        <v>113</v>
      </c>
      <c r="I654" s="13">
        <v>38000</v>
      </c>
      <c r="J654" s="13">
        <v>38000</v>
      </c>
      <c r="K654" s="23" t="s">
        <v>119</v>
      </c>
      <c r="L654" s="24">
        <v>7.5110000000000001</v>
      </c>
      <c r="M654" s="37">
        <f t="shared" si="62"/>
        <v>8</v>
      </c>
      <c r="N654" s="24">
        <v>0.20300000000000001</v>
      </c>
      <c r="O654" s="13">
        <v>2</v>
      </c>
      <c r="P654" s="36">
        <f t="shared" si="63"/>
        <v>0.20300000000000001</v>
      </c>
      <c r="Q654" s="38">
        <f t="shared" si="64"/>
        <v>4.2</v>
      </c>
      <c r="R654" s="37">
        <f t="shared" si="65"/>
        <v>4.2</v>
      </c>
      <c r="S654" s="39">
        <f>IF(AND(I654=38000,R654&lt;=4.5,M654&gt;8),'[1]Pricing Schedule'!$F$8+('[1]Pricing Schedule'!$F$9*M654),
IF(AND(I654=38000,R654&lt;=4.5,M654&lt;=8),'[1]Pricing Schedule'!$F$34+('[1]Pricing Schedule'!$F$36*M654),
IF(AND(I654=38000,R654&gt;4.5,R654&lt;=9,M654&gt;8),'[1]Pricing Schedule'!$F$17+('[1]Pricing Schedule'!$F$18*M654),
IF(AND(I654=38000,R654&gt;4.5,R654&lt;=9,M654&lt;=8),'[1]Pricing Schedule'!$F$34+('[1]Pricing Schedule'!$F$36*M654),
IF(AND(I654=38000,R654&gt;9,R654&lt;=12.8,M654&gt;8),'[1]Pricing Schedule'!$F$26+('[1]Pricing Schedule'!$F$27*M654),
IF(AND(I654=38000,R654&gt;9,R654&lt;=12.8,M654&lt;=8),'[1]Pricing Schedule'!$F$34+('[1]Pricing Schedule'!$F$36*M654),
IF(AND(I654=38000,R654&gt;12.8,R654&lt;=22.8),'[1]Pricing Schedule'!$F$34+('[1]Pricing Schedule'!$F$36*M654),
IF(AND(I654=38000,R654&gt;22.8,R654&lt;=30.2),'[1]Pricing Schedule'!$F$43+('[1]Pricing Schedule'!$F$45*M654),
IF(AND(I654=38000,R654&gt;30.2,R654&lt;=45.9),'[1]Pricing Schedule'!$F$52+('[1]Pricing Schedule'!$F$54*M654),
IF(AND(I654=38000,R654&gt;45.9,R654&lt;=123.4),'[1]Pricing Schedule'!$F$96+('[1]Pricing Schedule'!$F$97*M654),
IF(AND(I654=38000,R654&gt;123.4,R654&lt;=168.2,M654&lt;=10),'[1]Pricing Schedule'!$F$103+('[1]Pricing Schedule'!$F$105*M654),
IF(AND(I654=38000,R654&gt;123.4,R654&lt;=168.2,M654&gt;10),'[1]Pricing Schedule'!$F$111+('[1]Pricing Schedule'!$F$113*M654),
IF(AND(I654=38000,R654&gt;157.4,R654&lt;=336.4,M654&lt;=10),('[1]Pricing Schedule'!$F$103+('[1]Pricing Schedule'!$F$105*M654))*2,
IF(AND(I654=38000,R654&gt;157.4,R654&lt;=336.4,M654&gt;10),('[1]Pricing Schedule'!$F$111+('[1]Pricing Schedule'!$F$113*M654))*2,
IF(AND(I654=38000,R654&gt;314.8,R654&lt;=504.6,M654&lt;=10),('[1]Pricing Schedule'!$F$103+('[1]Pricing Schedule'!$F$105*M654))*3,
IF(AND(I654=38000,R654&gt;314.8,R654&lt;=504.6,M654&gt;10),('[1]Pricing Schedule'!$F$111+('[1]Pricing Schedule'!$F$113*M654))*3,
IF(AND(I654=38000,R654&gt;472.2,R654&lt;=672.8,M654&lt;=10),('[1]Pricing Schedule'!$F$103+('[1]Pricing Schedule'!$F$105*M654))*4,
IF(AND(I654=38000,R654&gt;472.2,R654&lt;=672.8,M654&gt;10),('[1]Pricing Schedule'!$F$111+('[1]Pricing Schedule'!$F$113*M654))*4,
IF(AND(I654=110000,R654&lt;=12.8,M654&gt;2),'[1]Pricing Schedule'!$F$62+('[1]Pricing Schedule'!$F$63*M654),
IF(AND(I654=110000,R654&lt;=12.8,M654&lt;=2),'[1]Pricing Schedule'!$F$96+('[1]Pricing Schedule'!$F$97*M654),
IF(AND(I654=110000,R654&gt;12.8,R654&lt;=22.8,M654&gt;3),'[1]Pricing Schedule'!$F$71+('[1]Pricing Schedule'!$F$72*M654),
IF(AND(I654=110000,R654&gt;12.8,R654&lt;=22.8,M654&lt;=3),'[1]Pricing Schedule'!$F$96+('[1]Pricing Schedule'!$F$97*M654),
IF(AND(I654=110000,R654&gt;22.8,R654&lt;=30.2),'[1]Pricing Schedule'!$F$80+('[1]Pricing Schedule'!$F$81*M654),
IF(AND(I654=110000,R654&gt;30.2,R654&lt;=45.9),'[1]Pricing Schedule'!$F$89+('[1]Pricing Schedule'!$F$90*M654),
IF(AND(I654=110000,R654&gt;45.9,R654&lt;=123.4),'[1]Pricing Schedule'!$F$96+('[1]Pricing Schedule'!$F$97*M654),
IF(AND(I654=110000,R654&gt;123.4,R654&lt;=168.2,M654&lt;=10),'[1]Pricing Schedule'!$F$103+('[1]Pricing Schedule'!$F$105*M654),
IF(AND(I654=110000,R654&gt;123.4,R654&lt;=168.2,M654&gt;10),'[1]Pricing Schedule'!$F$111+('[1]Pricing Schedule'!$F$113*M654),
IF(AND(I654=110000,R654&gt;168.2,R654&lt;=336.4,M654&lt;=10),('[1]Pricing Schedule'!$F$103+('[1]Pricing Schedule'!$F$105*M654))*2,
IF(AND(I654=110000,R654&gt;168.2,R654&lt;=336.4,M654&gt;10),('[1]Pricing Schedule'!$F$111+('[1]Pricing Schedule'!$F$113*M654))*2,
IF(AND(I654=110000,R654&gt;336.4,R654&lt;=504.6,M654&lt;=10),('[1]Pricing Schedule'!$F$103+('[1]Pricing Schedule'!$F$105*M654))*3,
IF(AND(I654=110000,R654&gt;336.4,R654&lt;=504.6,M654&gt;10),('[1]Pricing Schedule'!$F$111+('[1]Pricing Schedule'!$F$113*M654))*3,
IF(AND(I654=110000,R654&gt;504.6,R654&lt;=672.8,M654&lt;=10),('[1]Pricing Schedule'!$F$103+('[1]Pricing Schedule'!$F$105*M654))*4,
IF(AND(I654=110000,R654&gt;504.6,R654&lt;=672.8,M654&gt;10),('[1]Pricing Schedule'!$F$111+('[1]Pricing Schedule'!$F$113*M654))*4,
IF(AND(I654=110000,R654&gt;672.8,R654&lt;=841,M654&lt;=10),('[1]Pricing Schedule'!$F$103+('[1]Pricing Schedule'!$F$105*M654))*5,
IF(AND(I654=110000,R654&gt;672.8,R654&lt;=841,M654&gt;10),('[1]Pricing Schedule'!$F$111+('[1]Pricing Schedule'!$F$113*M654))*5,
IF(AND(I654=110000,R654&gt;672.8,R654&lt;=841,M654&lt;=10),('[1]Pricing Schedule'!$F$103+('[1]Pricing Schedule'!$F$105*M654))*5,
IF(AND(I654=110000,R654&gt;672.8,R654&lt;=841,M654&gt;10),('[1]Pricing Schedule'!$F$111+('[1]Pricing Schedule'!$F$113*M654))*5,
IF(AND(I654=110000,R654&gt;1345.6,R654&lt;=1513.8,M654&lt;=10),('[1]Pricing Schedule'!$F$103+('[1]Pricing Schedule'!$F$105*M654))*9,
IF(AND(I654=110000,R654&gt;1345.6,R654&lt;=1513.8,M654&gt;10),('[1]Pricing Schedule'!$F$111+('[1]Pricing Schedule'!$F$113*M654))*9,
9999999999)))))))))))))))))))))))))))))))))))))))</f>
        <v>909950</v>
      </c>
      <c r="T654" s="21">
        <f>IF(AND(I654=38000,R654&lt;=4.5,M654&gt;8),'[1]Pricing Schedule'!$J$9,
IF(AND(I654=38000,R654&lt;=4.5,M654&lt;=8),'[1]Pricing Schedule'!$J$36,
IF(AND(I654=38000,R654&gt;4.5,R654&lt;=9,M654&gt;8),'[1]Pricing Schedule'!$J$18,
IF(AND(I654=38000,R654&gt;4.5,R654&lt;=9,M654&lt;=8),'[1]Pricing Schedule'!$J$36,
IF(AND(I654=38000,R654&gt;9,R654&lt;=12.8,M654&gt;8),'[1]Pricing Schedule'!$J$27,
IF(AND(I654=38000,R654&gt;9,R654&lt;=12.8,M654&lt;=8),'[1]Pricing Schedule'!$J$36,
IF(AND(I654=38000,R654&gt;12.8,R654&lt;=22.8),'[1]Pricing Schedule'!$J$36,
IF(AND(I654=38000,R654&gt;22.8,R654&lt;=30.2),'[1]Pricing Schedule'!$J$45,
IF(AND(I654=38000,R654&gt;30.2,R654&lt;=45.9),'[1]Pricing Schedule'!$J$54,
IF(AND(I654=38000,R654&gt;45.9,R654&lt;=123.4),'[1]Pricing Schedule'!$J$97,
IF(AND(I654=38000,R654&gt;123.4,R654&lt;=168.2,M654&lt;=10),'[1]Pricing Schedule'!$J$105,
IF(AND(I654=38000,R654&gt;123.4,R654&lt;=168.2,M654&gt;10),'[1]Pricing Schedule'!$J$113,
IF(AND(I654=38000,R654&gt;168.2,R654&lt;=336.4,M654&lt;=10),('[1]Pricing Schedule'!$J$105),
IF(AND(I654=38000,R654&gt;168.2,R654&lt;=336.4,M654&gt;10),('[1]Pricing Schedule'!$J$113),
IF(AND(I654=38000,R654&gt;336.4,R654&lt;=504.6,M654&lt;=10),('[1]Pricing Schedule'!$J$105),
IF(AND(I654=38000,R654&gt;336.4,R654&lt;=504.6,M654&gt;10),('[1]Pricing Schedule'!$J$113),
IF(AND(I654=38000,R654&gt;504.6,R654&lt;=672.8,M654&lt;=10),('[1]Pricing Schedule'!$J$105),
IF(AND(I654=38000,R654&gt;504.6,R654&lt;=672.8,M654&gt;10),('[1]Pricing Schedule'!$J$113),
IF(AND(I654=110000,R654&lt;=12.8,M654&gt;2),'[1]Pricing Schedule'!$J$63,
IF(AND(I654=110000,R654&lt;=12.8,M654&lt;=2),'[1]Pricing Schedule'!$J$97,
IF(AND(I654=110000,R654&gt;12.8,R654&lt;=22.8,M654&gt;3),'[1]Pricing Schedule'!$J$72,
IF(AND(I654=110000,R654&gt;12.8,R654&lt;=22.8,M654&lt;=3),'[1]Pricing Schedule'!$J$97,
IF(AND(I654=110000,R654&gt;22.8,R654&lt;=30.2),'[1]Pricing Schedule'!$J$81,
IF(AND(I654=110000,R654&gt;30.2,R654&lt;=45.9),'[1]Pricing Schedule'!$J$90,
IF(AND(I654=110000,R654&gt;45.9,R654&lt;=123.4),'[1]Pricing Schedule'!$J$97,
IF(AND(I654=110000,R654&gt;123.4,R654&lt;=168.2,M654&lt;=10),'[1]Pricing Schedule'!$J$105,
IF(AND(I654=110000,R654&gt;123.4,R654&lt;=168.2,M654&gt;10),'[1]Pricing Schedule'!$J$113,
IF(AND(I654=110000,R654&gt;168.2,R654&lt;=336.2,M654&lt;=10),('[1]Pricing Schedule'!$J$105),
IF(AND(I654=110000,R654&gt;168.2,R654&lt;=336.2,M654&gt;10),('[1]Pricing Schedule'!$J$113),
IF(AND(I654=110000,R654&gt;336.4,R654&lt;=504.6,M654&lt;=10),('[1]Pricing Schedule'!$J$105),
IF(AND(I654=110000,R654&gt;336.4,R654&lt;=504.6,M654&gt;10),('[1]Pricing Schedule'!$J$113),
IF(AND(I654=110000,R654&gt;504.6,R654&lt;=672.8,M654&lt;=10),('[1]Pricing Schedule'!$J$105),
IF(AND(I654=110000,R654&gt;504.6,R654&lt;=672.8,M654&gt;10),('[1]Pricing Schedule'!$J$113),
IF(AND(I654=110000,R654&gt;672.8,R654&lt;=841,M654&lt;=10),('[1]Pricing Schedule'!$J$105),
IF(AND(I654=110000,R654&gt;672.8,R654&lt;=841,M654&gt;10),('[1]Pricing Schedule'!$J$113),
IF(AND(I654=110000,R654&gt;1682,R654&lt;=1850.2,M654&lt;=10),('[1]Pricing Schedule'!$J$105),
IF(AND(I654=110000,R654&gt;1682,R654&lt;=1850.2,M654&gt;10),('[1]Pricing Schedule'!$J$113),
IF(AND(I654=110000,R654&gt;2018.4,R654&lt;=2186.6,M654&lt;=10),('[1]Pricing Schedule'!$J$105),
IF(AND(I654=110000,R654&gt;2018.4,R654&lt;=2186.6,M654&gt;10),('[1]Pricing Schedule'!$J$113),999999999)))))))))))))))))))))))))))))))))))))))</f>
        <v>4</v>
      </c>
      <c r="U654" s="40">
        <f t="shared" si="66"/>
        <v>216654.76190476189</v>
      </c>
      <c r="V654" s="41">
        <f t="shared" si="67"/>
        <v>4.6156382218803227</v>
      </c>
      <c r="Y654" s="23">
        <v>498</v>
      </c>
      <c r="Z654" s="23">
        <v>610</v>
      </c>
      <c r="AR654" s="35"/>
    </row>
    <row r="655" spans="1:44">
      <c r="A655" s="23">
        <v>655</v>
      </c>
      <c r="B655" s="23">
        <v>655</v>
      </c>
      <c r="C655" s="23" t="s">
        <v>1113</v>
      </c>
      <c r="D655" s="23" t="s">
        <v>121</v>
      </c>
      <c r="E655" s="23" t="s">
        <v>121</v>
      </c>
      <c r="F655" s="23" t="s">
        <v>162</v>
      </c>
      <c r="G655" s="23" t="s">
        <v>163</v>
      </c>
      <c r="H655" s="23" t="s">
        <v>113</v>
      </c>
      <c r="I655" s="13">
        <v>38000</v>
      </c>
      <c r="J655" s="13">
        <v>38000</v>
      </c>
      <c r="K655" s="23" t="s">
        <v>119</v>
      </c>
      <c r="L655" s="24">
        <v>6.3449999999999998</v>
      </c>
      <c r="M655" s="37">
        <f t="shared" si="62"/>
        <v>7</v>
      </c>
      <c r="N655" s="24">
        <v>0.19800000000000001</v>
      </c>
      <c r="O655" s="13">
        <v>2</v>
      </c>
      <c r="P655" s="36">
        <f t="shared" si="63"/>
        <v>0.19800000000000001</v>
      </c>
      <c r="Q655" s="38">
        <f t="shared" si="64"/>
        <v>4.2</v>
      </c>
      <c r="R655" s="37">
        <f t="shared" si="65"/>
        <v>4.2</v>
      </c>
      <c r="S655" s="39">
        <f>IF(AND(I655=38000,R655&lt;=4.5,M655&gt;8),'[1]Pricing Schedule'!$F$8+('[1]Pricing Schedule'!$F$9*M655),
IF(AND(I655=38000,R655&lt;=4.5,M655&lt;=8),'[1]Pricing Schedule'!$F$34+('[1]Pricing Schedule'!$F$36*M655),
IF(AND(I655=38000,R655&gt;4.5,R655&lt;=9,M655&gt;8),'[1]Pricing Schedule'!$F$17+('[1]Pricing Schedule'!$F$18*M655),
IF(AND(I655=38000,R655&gt;4.5,R655&lt;=9,M655&lt;=8),'[1]Pricing Schedule'!$F$34+('[1]Pricing Schedule'!$F$36*M655),
IF(AND(I655=38000,R655&gt;9,R655&lt;=12.8,M655&gt;8),'[1]Pricing Schedule'!$F$26+('[1]Pricing Schedule'!$F$27*M655),
IF(AND(I655=38000,R655&gt;9,R655&lt;=12.8,M655&lt;=8),'[1]Pricing Schedule'!$F$34+('[1]Pricing Schedule'!$F$36*M655),
IF(AND(I655=38000,R655&gt;12.8,R655&lt;=22.8),'[1]Pricing Schedule'!$F$34+('[1]Pricing Schedule'!$F$36*M655),
IF(AND(I655=38000,R655&gt;22.8,R655&lt;=30.2),'[1]Pricing Schedule'!$F$43+('[1]Pricing Schedule'!$F$45*M655),
IF(AND(I655=38000,R655&gt;30.2,R655&lt;=45.9),'[1]Pricing Schedule'!$F$52+('[1]Pricing Schedule'!$F$54*M655),
IF(AND(I655=38000,R655&gt;45.9,R655&lt;=123.4),'[1]Pricing Schedule'!$F$96+('[1]Pricing Schedule'!$F$97*M655),
IF(AND(I655=38000,R655&gt;123.4,R655&lt;=168.2,M655&lt;=10),'[1]Pricing Schedule'!$F$103+('[1]Pricing Schedule'!$F$105*M655),
IF(AND(I655=38000,R655&gt;123.4,R655&lt;=168.2,M655&gt;10),'[1]Pricing Schedule'!$F$111+('[1]Pricing Schedule'!$F$113*M655),
IF(AND(I655=38000,R655&gt;157.4,R655&lt;=336.4,M655&lt;=10),('[1]Pricing Schedule'!$F$103+('[1]Pricing Schedule'!$F$105*M655))*2,
IF(AND(I655=38000,R655&gt;157.4,R655&lt;=336.4,M655&gt;10),('[1]Pricing Schedule'!$F$111+('[1]Pricing Schedule'!$F$113*M655))*2,
IF(AND(I655=38000,R655&gt;314.8,R655&lt;=504.6,M655&lt;=10),('[1]Pricing Schedule'!$F$103+('[1]Pricing Schedule'!$F$105*M655))*3,
IF(AND(I655=38000,R655&gt;314.8,R655&lt;=504.6,M655&gt;10),('[1]Pricing Schedule'!$F$111+('[1]Pricing Schedule'!$F$113*M655))*3,
IF(AND(I655=38000,R655&gt;472.2,R655&lt;=672.8,M655&lt;=10),('[1]Pricing Schedule'!$F$103+('[1]Pricing Schedule'!$F$105*M655))*4,
IF(AND(I655=38000,R655&gt;472.2,R655&lt;=672.8,M655&gt;10),('[1]Pricing Schedule'!$F$111+('[1]Pricing Schedule'!$F$113*M655))*4,
IF(AND(I655=110000,R655&lt;=12.8,M655&gt;2),'[1]Pricing Schedule'!$F$62+('[1]Pricing Schedule'!$F$63*M655),
IF(AND(I655=110000,R655&lt;=12.8,M655&lt;=2),'[1]Pricing Schedule'!$F$96+('[1]Pricing Schedule'!$F$97*M655),
IF(AND(I655=110000,R655&gt;12.8,R655&lt;=22.8,M655&gt;3),'[1]Pricing Schedule'!$F$71+('[1]Pricing Schedule'!$F$72*M655),
IF(AND(I655=110000,R655&gt;12.8,R655&lt;=22.8,M655&lt;=3),'[1]Pricing Schedule'!$F$96+('[1]Pricing Schedule'!$F$97*M655),
IF(AND(I655=110000,R655&gt;22.8,R655&lt;=30.2),'[1]Pricing Schedule'!$F$80+('[1]Pricing Schedule'!$F$81*M655),
IF(AND(I655=110000,R655&gt;30.2,R655&lt;=45.9),'[1]Pricing Schedule'!$F$89+('[1]Pricing Schedule'!$F$90*M655),
IF(AND(I655=110000,R655&gt;45.9,R655&lt;=123.4),'[1]Pricing Schedule'!$F$96+('[1]Pricing Schedule'!$F$97*M655),
IF(AND(I655=110000,R655&gt;123.4,R655&lt;=168.2,M655&lt;=10),'[1]Pricing Schedule'!$F$103+('[1]Pricing Schedule'!$F$105*M655),
IF(AND(I655=110000,R655&gt;123.4,R655&lt;=168.2,M655&gt;10),'[1]Pricing Schedule'!$F$111+('[1]Pricing Schedule'!$F$113*M655),
IF(AND(I655=110000,R655&gt;168.2,R655&lt;=336.4,M655&lt;=10),('[1]Pricing Schedule'!$F$103+('[1]Pricing Schedule'!$F$105*M655))*2,
IF(AND(I655=110000,R655&gt;168.2,R655&lt;=336.4,M655&gt;10),('[1]Pricing Schedule'!$F$111+('[1]Pricing Schedule'!$F$113*M655))*2,
IF(AND(I655=110000,R655&gt;336.4,R655&lt;=504.6,M655&lt;=10),('[1]Pricing Schedule'!$F$103+('[1]Pricing Schedule'!$F$105*M655))*3,
IF(AND(I655=110000,R655&gt;336.4,R655&lt;=504.6,M655&gt;10),('[1]Pricing Schedule'!$F$111+('[1]Pricing Schedule'!$F$113*M655))*3,
IF(AND(I655=110000,R655&gt;504.6,R655&lt;=672.8,M655&lt;=10),('[1]Pricing Schedule'!$F$103+('[1]Pricing Schedule'!$F$105*M655))*4,
IF(AND(I655=110000,R655&gt;504.6,R655&lt;=672.8,M655&gt;10),('[1]Pricing Schedule'!$F$111+('[1]Pricing Schedule'!$F$113*M655))*4,
IF(AND(I655=110000,R655&gt;672.8,R655&lt;=841,M655&lt;=10),('[1]Pricing Schedule'!$F$103+('[1]Pricing Schedule'!$F$105*M655))*5,
IF(AND(I655=110000,R655&gt;672.8,R655&lt;=841,M655&gt;10),('[1]Pricing Schedule'!$F$111+('[1]Pricing Schedule'!$F$113*M655))*5,
IF(AND(I655=110000,R655&gt;672.8,R655&lt;=841,M655&lt;=10),('[1]Pricing Schedule'!$F$103+('[1]Pricing Schedule'!$F$105*M655))*5,
IF(AND(I655=110000,R655&gt;672.8,R655&lt;=841,M655&gt;10),('[1]Pricing Schedule'!$F$111+('[1]Pricing Schedule'!$F$113*M655))*5,
IF(AND(I655=110000,R655&gt;1345.6,R655&lt;=1513.8,M655&lt;=10),('[1]Pricing Schedule'!$F$103+('[1]Pricing Schedule'!$F$105*M655))*9,
IF(AND(I655=110000,R655&gt;1345.6,R655&lt;=1513.8,M655&gt;10),('[1]Pricing Schedule'!$F$111+('[1]Pricing Schedule'!$F$113*M655))*9,
9999999999)))))))))))))))))))))))))))))))))))))))</f>
        <v>839680</v>
      </c>
      <c r="T655" s="21">
        <f>IF(AND(I655=38000,R655&lt;=4.5,M655&gt;8),'[1]Pricing Schedule'!$J$9,
IF(AND(I655=38000,R655&lt;=4.5,M655&lt;=8),'[1]Pricing Schedule'!$J$36,
IF(AND(I655=38000,R655&gt;4.5,R655&lt;=9,M655&gt;8),'[1]Pricing Schedule'!$J$18,
IF(AND(I655=38000,R655&gt;4.5,R655&lt;=9,M655&lt;=8),'[1]Pricing Schedule'!$J$36,
IF(AND(I655=38000,R655&gt;9,R655&lt;=12.8,M655&gt;8),'[1]Pricing Schedule'!$J$27,
IF(AND(I655=38000,R655&gt;9,R655&lt;=12.8,M655&lt;=8),'[1]Pricing Schedule'!$J$36,
IF(AND(I655=38000,R655&gt;12.8,R655&lt;=22.8),'[1]Pricing Schedule'!$J$36,
IF(AND(I655=38000,R655&gt;22.8,R655&lt;=30.2),'[1]Pricing Schedule'!$J$45,
IF(AND(I655=38000,R655&gt;30.2,R655&lt;=45.9),'[1]Pricing Schedule'!$J$54,
IF(AND(I655=38000,R655&gt;45.9,R655&lt;=123.4),'[1]Pricing Schedule'!$J$97,
IF(AND(I655=38000,R655&gt;123.4,R655&lt;=168.2,M655&lt;=10),'[1]Pricing Schedule'!$J$105,
IF(AND(I655=38000,R655&gt;123.4,R655&lt;=168.2,M655&gt;10),'[1]Pricing Schedule'!$J$113,
IF(AND(I655=38000,R655&gt;168.2,R655&lt;=336.4,M655&lt;=10),('[1]Pricing Schedule'!$J$105),
IF(AND(I655=38000,R655&gt;168.2,R655&lt;=336.4,M655&gt;10),('[1]Pricing Schedule'!$J$113),
IF(AND(I655=38000,R655&gt;336.4,R655&lt;=504.6,M655&lt;=10),('[1]Pricing Schedule'!$J$105),
IF(AND(I655=38000,R655&gt;336.4,R655&lt;=504.6,M655&gt;10),('[1]Pricing Schedule'!$J$113),
IF(AND(I655=38000,R655&gt;504.6,R655&lt;=672.8,M655&lt;=10),('[1]Pricing Schedule'!$J$105),
IF(AND(I655=38000,R655&gt;504.6,R655&lt;=672.8,M655&gt;10),('[1]Pricing Schedule'!$J$113),
IF(AND(I655=110000,R655&lt;=12.8,M655&gt;2),'[1]Pricing Schedule'!$J$63,
IF(AND(I655=110000,R655&lt;=12.8,M655&lt;=2),'[1]Pricing Schedule'!$J$97,
IF(AND(I655=110000,R655&gt;12.8,R655&lt;=22.8,M655&gt;3),'[1]Pricing Schedule'!$J$72,
IF(AND(I655=110000,R655&gt;12.8,R655&lt;=22.8,M655&lt;=3),'[1]Pricing Schedule'!$J$97,
IF(AND(I655=110000,R655&gt;22.8,R655&lt;=30.2),'[1]Pricing Schedule'!$J$81,
IF(AND(I655=110000,R655&gt;30.2,R655&lt;=45.9),'[1]Pricing Schedule'!$J$90,
IF(AND(I655=110000,R655&gt;45.9,R655&lt;=123.4),'[1]Pricing Schedule'!$J$97,
IF(AND(I655=110000,R655&gt;123.4,R655&lt;=168.2,M655&lt;=10),'[1]Pricing Schedule'!$J$105,
IF(AND(I655=110000,R655&gt;123.4,R655&lt;=168.2,M655&gt;10),'[1]Pricing Schedule'!$J$113,
IF(AND(I655=110000,R655&gt;168.2,R655&lt;=336.2,M655&lt;=10),('[1]Pricing Schedule'!$J$105),
IF(AND(I655=110000,R655&gt;168.2,R655&lt;=336.2,M655&gt;10),('[1]Pricing Schedule'!$J$113),
IF(AND(I655=110000,R655&gt;336.4,R655&lt;=504.6,M655&lt;=10),('[1]Pricing Schedule'!$J$105),
IF(AND(I655=110000,R655&gt;336.4,R655&lt;=504.6,M655&gt;10),('[1]Pricing Schedule'!$J$113),
IF(AND(I655=110000,R655&gt;504.6,R655&lt;=672.8,M655&lt;=10),('[1]Pricing Schedule'!$J$105),
IF(AND(I655=110000,R655&gt;504.6,R655&lt;=672.8,M655&gt;10),('[1]Pricing Schedule'!$J$113),
IF(AND(I655=110000,R655&gt;672.8,R655&lt;=841,M655&lt;=10),('[1]Pricing Schedule'!$J$105),
IF(AND(I655=110000,R655&gt;672.8,R655&lt;=841,M655&gt;10),('[1]Pricing Schedule'!$J$113),
IF(AND(I655=110000,R655&gt;1682,R655&lt;=1850.2,M655&lt;=10),('[1]Pricing Schedule'!$J$105),
IF(AND(I655=110000,R655&gt;1682,R655&lt;=1850.2,M655&gt;10),('[1]Pricing Schedule'!$J$113),
IF(AND(I655=110000,R655&gt;2018.4,R655&lt;=2186.6,M655&lt;=10),('[1]Pricing Schedule'!$J$105),
IF(AND(I655=110000,R655&gt;2018.4,R655&lt;=2186.6,M655&gt;10),('[1]Pricing Schedule'!$J$113),999999999)))))))))))))))))))))))))))))))))))))))</f>
        <v>4</v>
      </c>
      <c r="U655" s="40">
        <f t="shared" si="66"/>
        <v>199923.80952380953</v>
      </c>
      <c r="V655" s="41">
        <f t="shared" si="67"/>
        <v>5.0019054878048781</v>
      </c>
      <c r="Y655" s="23">
        <v>151</v>
      </c>
      <c r="Z655" s="23">
        <v>610</v>
      </c>
      <c r="AR655" s="35"/>
    </row>
    <row r="656" spans="1:44">
      <c r="A656" s="23">
        <v>656</v>
      </c>
      <c r="B656" s="23">
        <v>656</v>
      </c>
      <c r="C656" s="23" t="s">
        <v>1114</v>
      </c>
      <c r="D656" s="23" t="s">
        <v>121</v>
      </c>
      <c r="E656" s="23" t="s">
        <v>121</v>
      </c>
      <c r="F656" s="23" t="s">
        <v>162</v>
      </c>
      <c r="G656" s="23" t="s">
        <v>163</v>
      </c>
      <c r="H656" s="23" t="s">
        <v>113</v>
      </c>
      <c r="I656" s="13">
        <v>38000</v>
      </c>
      <c r="J656" s="13">
        <v>38000</v>
      </c>
      <c r="K656" s="23" t="s">
        <v>119</v>
      </c>
      <c r="L656" s="24">
        <v>7.5620000000000003</v>
      </c>
      <c r="M656" s="37">
        <f t="shared" si="62"/>
        <v>8</v>
      </c>
      <c r="N656" s="24">
        <v>0.49399999999999999</v>
      </c>
      <c r="O656" s="13">
        <v>2</v>
      </c>
      <c r="P656" s="36">
        <f t="shared" si="63"/>
        <v>0.49399999999999999</v>
      </c>
      <c r="Q656" s="38">
        <f t="shared" si="64"/>
        <v>4.2</v>
      </c>
      <c r="R656" s="37">
        <f t="shared" si="65"/>
        <v>4.2</v>
      </c>
      <c r="S656" s="39">
        <f>IF(AND(I656=38000,R656&lt;=4.5,M656&gt;8),'[1]Pricing Schedule'!$F$8+('[1]Pricing Schedule'!$F$9*M656),
IF(AND(I656=38000,R656&lt;=4.5,M656&lt;=8),'[1]Pricing Schedule'!$F$34+('[1]Pricing Schedule'!$F$36*M656),
IF(AND(I656=38000,R656&gt;4.5,R656&lt;=9,M656&gt;8),'[1]Pricing Schedule'!$F$17+('[1]Pricing Schedule'!$F$18*M656),
IF(AND(I656=38000,R656&gt;4.5,R656&lt;=9,M656&lt;=8),'[1]Pricing Schedule'!$F$34+('[1]Pricing Schedule'!$F$36*M656),
IF(AND(I656=38000,R656&gt;9,R656&lt;=12.8,M656&gt;8),'[1]Pricing Schedule'!$F$26+('[1]Pricing Schedule'!$F$27*M656),
IF(AND(I656=38000,R656&gt;9,R656&lt;=12.8,M656&lt;=8),'[1]Pricing Schedule'!$F$34+('[1]Pricing Schedule'!$F$36*M656),
IF(AND(I656=38000,R656&gt;12.8,R656&lt;=22.8),'[1]Pricing Schedule'!$F$34+('[1]Pricing Schedule'!$F$36*M656),
IF(AND(I656=38000,R656&gt;22.8,R656&lt;=30.2),'[1]Pricing Schedule'!$F$43+('[1]Pricing Schedule'!$F$45*M656),
IF(AND(I656=38000,R656&gt;30.2,R656&lt;=45.9),'[1]Pricing Schedule'!$F$52+('[1]Pricing Schedule'!$F$54*M656),
IF(AND(I656=38000,R656&gt;45.9,R656&lt;=123.4),'[1]Pricing Schedule'!$F$96+('[1]Pricing Schedule'!$F$97*M656),
IF(AND(I656=38000,R656&gt;123.4,R656&lt;=168.2,M656&lt;=10),'[1]Pricing Schedule'!$F$103+('[1]Pricing Schedule'!$F$105*M656),
IF(AND(I656=38000,R656&gt;123.4,R656&lt;=168.2,M656&gt;10),'[1]Pricing Schedule'!$F$111+('[1]Pricing Schedule'!$F$113*M656),
IF(AND(I656=38000,R656&gt;157.4,R656&lt;=336.4,M656&lt;=10),('[1]Pricing Schedule'!$F$103+('[1]Pricing Schedule'!$F$105*M656))*2,
IF(AND(I656=38000,R656&gt;157.4,R656&lt;=336.4,M656&gt;10),('[1]Pricing Schedule'!$F$111+('[1]Pricing Schedule'!$F$113*M656))*2,
IF(AND(I656=38000,R656&gt;314.8,R656&lt;=504.6,M656&lt;=10),('[1]Pricing Schedule'!$F$103+('[1]Pricing Schedule'!$F$105*M656))*3,
IF(AND(I656=38000,R656&gt;314.8,R656&lt;=504.6,M656&gt;10),('[1]Pricing Schedule'!$F$111+('[1]Pricing Schedule'!$F$113*M656))*3,
IF(AND(I656=38000,R656&gt;472.2,R656&lt;=672.8,M656&lt;=10),('[1]Pricing Schedule'!$F$103+('[1]Pricing Schedule'!$F$105*M656))*4,
IF(AND(I656=38000,R656&gt;472.2,R656&lt;=672.8,M656&gt;10),('[1]Pricing Schedule'!$F$111+('[1]Pricing Schedule'!$F$113*M656))*4,
IF(AND(I656=110000,R656&lt;=12.8,M656&gt;2),'[1]Pricing Schedule'!$F$62+('[1]Pricing Schedule'!$F$63*M656),
IF(AND(I656=110000,R656&lt;=12.8,M656&lt;=2),'[1]Pricing Schedule'!$F$96+('[1]Pricing Schedule'!$F$97*M656),
IF(AND(I656=110000,R656&gt;12.8,R656&lt;=22.8,M656&gt;3),'[1]Pricing Schedule'!$F$71+('[1]Pricing Schedule'!$F$72*M656),
IF(AND(I656=110000,R656&gt;12.8,R656&lt;=22.8,M656&lt;=3),'[1]Pricing Schedule'!$F$96+('[1]Pricing Schedule'!$F$97*M656),
IF(AND(I656=110000,R656&gt;22.8,R656&lt;=30.2),'[1]Pricing Schedule'!$F$80+('[1]Pricing Schedule'!$F$81*M656),
IF(AND(I656=110000,R656&gt;30.2,R656&lt;=45.9),'[1]Pricing Schedule'!$F$89+('[1]Pricing Schedule'!$F$90*M656),
IF(AND(I656=110000,R656&gt;45.9,R656&lt;=123.4),'[1]Pricing Schedule'!$F$96+('[1]Pricing Schedule'!$F$97*M656),
IF(AND(I656=110000,R656&gt;123.4,R656&lt;=168.2,M656&lt;=10),'[1]Pricing Schedule'!$F$103+('[1]Pricing Schedule'!$F$105*M656),
IF(AND(I656=110000,R656&gt;123.4,R656&lt;=168.2,M656&gt;10),'[1]Pricing Schedule'!$F$111+('[1]Pricing Schedule'!$F$113*M656),
IF(AND(I656=110000,R656&gt;168.2,R656&lt;=336.4,M656&lt;=10),('[1]Pricing Schedule'!$F$103+('[1]Pricing Schedule'!$F$105*M656))*2,
IF(AND(I656=110000,R656&gt;168.2,R656&lt;=336.4,M656&gt;10),('[1]Pricing Schedule'!$F$111+('[1]Pricing Schedule'!$F$113*M656))*2,
IF(AND(I656=110000,R656&gt;336.4,R656&lt;=504.6,M656&lt;=10),('[1]Pricing Schedule'!$F$103+('[1]Pricing Schedule'!$F$105*M656))*3,
IF(AND(I656=110000,R656&gt;336.4,R656&lt;=504.6,M656&gt;10),('[1]Pricing Schedule'!$F$111+('[1]Pricing Schedule'!$F$113*M656))*3,
IF(AND(I656=110000,R656&gt;504.6,R656&lt;=672.8,M656&lt;=10),('[1]Pricing Schedule'!$F$103+('[1]Pricing Schedule'!$F$105*M656))*4,
IF(AND(I656=110000,R656&gt;504.6,R656&lt;=672.8,M656&gt;10),('[1]Pricing Schedule'!$F$111+('[1]Pricing Schedule'!$F$113*M656))*4,
IF(AND(I656=110000,R656&gt;672.8,R656&lt;=841,M656&lt;=10),('[1]Pricing Schedule'!$F$103+('[1]Pricing Schedule'!$F$105*M656))*5,
IF(AND(I656=110000,R656&gt;672.8,R656&lt;=841,M656&gt;10),('[1]Pricing Schedule'!$F$111+('[1]Pricing Schedule'!$F$113*M656))*5,
IF(AND(I656=110000,R656&gt;672.8,R656&lt;=841,M656&lt;=10),('[1]Pricing Schedule'!$F$103+('[1]Pricing Schedule'!$F$105*M656))*5,
IF(AND(I656=110000,R656&gt;672.8,R656&lt;=841,M656&gt;10),('[1]Pricing Schedule'!$F$111+('[1]Pricing Schedule'!$F$113*M656))*5,
IF(AND(I656=110000,R656&gt;1345.6,R656&lt;=1513.8,M656&lt;=10),('[1]Pricing Schedule'!$F$103+('[1]Pricing Schedule'!$F$105*M656))*9,
IF(AND(I656=110000,R656&gt;1345.6,R656&lt;=1513.8,M656&gt;10),('[1]Pricing Schedule'!$F$111+('[1]Pricing Schedule'!$F$113*M656))*9,
9999999999)))))))))))))))))))))))))))))))))))))))</f>
        <v>909950</v>
      </c>
      <c r="T656" s="21">
        <f>IF(AND(I656=38000,R656&lt;=4.5,M656&gt;8),'[1]Pricing Schedule'!$J$9,
IF(AND(I656=38000,R656&lt;=4.5,M656&lt;=8),'[1]Pricing Schedule'!$J$36,
IF(AND(I656=38000,R656&gt;4.5,R656&lt;=9,M656&gt;8),'[1]Pricing Schedule'!$J$18,
IF(AND(I656=38000,R656&gt;4.5,R656&lt;=9,M656&lt;=8),'[1]Pricing Schedule'!$J$36,
IF(AND(I656=38000,R656&gt;9,R656&lt;=12.8,M656&gt;8),'[1]Pricing Schedule'!$J$27,
IF(AND(I656=38000,R656&gt;9,R656&lt;=12.8,M656&lt;=8),'[1]Pricing Schedule'!$J$36,
IF(AND(I656=38000,R656&gt;12.8,R656&lt;=22.8),'[1]Pricing Schedule'!$J$36,
IF(AND(I656=38000,R656&gt;22.8,R656&lt;=30.2),'[1]Pricing Schedule'!$J$45,
IF(AND(I656=38000,R656&gt;30.2,R656&lt;=45.9),'[1]Pricing Schedule'!$J$54,
IF(AND(I656=38000,R656&gt;45.9,R656&lt;=123.4),'[1]Pricing Schedule'!$J$97,
IF(AND(I656=38000,R656&gt;123.4,R656&lt;=168.2,M656&lt;=10),'[1]Pricing Schedule'!$J$105,
IF(AND(I656=38000,R656&gt;123.4,R656&lt;=168.2,M656&gt;10),'[1]Pricing Schedule'!$J$113,
IF(AND(I656=38000,R656&gt;168.2,R656&lt;=336.4,M656&lt;=10),('[1]Pricing Schedule'!$J$105),
IF(AND(I656=38000,R656&gt;168.2,R656&lt;=336.4,M656&gt;10),('[1]Pricing Schedule'!$J$113),
IF(AND(I656=38000,R656&gt;336.4,R656&lt;=504.6,M656&lt;=10),('[1]Pricing Schedule'!$J$105),
IF(AND(I656=38000,R656&gt;336.4,R656&lt;=504.6,M656&gt;10),('[1]Pricing Schedule'!$J$113),
IF(AND(I656=38000,R656&gt;504.6,R656&lt;=672.8,M656&lt;=10),('[1]Pricing Schedule'!$J$105),
IF(AND(I656=38000,R656&gt;504.6,R656&lt;=672.8,M656&gt;10),('[1]Pricing Schedule'!$J$113),
IF(AND(I656=110000,R656&lt;=12.8,M656&gt;2),'[1]Pricing Schedule'!$J$63,
IF(AND(I656=110000,R656&lt;=12.8,M656&lt;=2),'[1]Pricing Schedule'!$J$97,
IF(AND(I656=110000,R656&gt;12.8,R656&lt;=22.8,M656&gt;3),'[1]Pricing Schedule'!$J$72,
IF(AND(I656=110000,R656&gt;12.8,R656&lt;=22.8,M656&lt;=3),'[1]Pricing Schedule'!$J$97,
IF(AND(I656=110000,R656&gt;22.8,R656&lt;=30.2),'[1]Pricing Schedule'!$J$81,
IF(AND(I656=110000,R656&gt;30.2,R656&lt;=45.9),'[1]Pricing Schedule'!$J$90,
IF(AND(I656=110000,R656&gt;45.9,R656&lt;=123.4),'[1]Pricing Schedule'!$J$97,
IF(AND(I656=110000,R656&gt;123.4,R656&lt;=168.2,M656&lt;=10),'[1]Pricing Schedule'!$J$105,
IF(AND(I656=110000,R656&gt;123.4,R656&lt;=168.2,M656&gt;10),'[1]Pricing Schedule'!$J$113,
IF(AND(I656=110000,R656&gt;168.2,R656&lt;=336.2,M656&lt;=10),('[1]Pricing Schedule'!$J$105),
IF(AND(I656=110000,R656&gt;168.2,R656&lt;=336.2,M656&gt;10),('[1]Pricing Schedule'!$J$113),
IF(AND(I656=110000,R656&gt;336.4,R656&lt;=504.6,M656&lt;=10),('[1]Pricing Schedule'!$J$105),
IF(AND(I656=110000,R656&gt;336.4,R656&lt;=504.6,M656&gt;10),('[1]Pricing Schedule'!$J$113),
IF(AND(I656=110000,R656&gt;504.6,R656&lt;=672.8,M656&lt;=10),('[1]Pricing Schedule'!$J$105),
IF(AND(I656=110000,R656&gt;504.6,R656&lt;=672.8,M656&gt;10),('[1]Pricing Schedule'!$J$113),
IF(AND(I656=110000,R656&gt;672.8,R656&lt;=841,M656&lt;=10),('[1]Pricing Schedule'!$J$105),
IF(AND(I656=110000,R656&gt;672.8,R656&lt;=841,M656&gt;10),('[1]Pricing Schedule'!$J$113),
IF(AND(I656=110000,R656&gt;1682,R656&lt;=1850.2,M656&lt;=10),('[1]Pricing Schedule'!$J$105),
IF(AND(I656=110000,R656&gt;1682,R656&lt;=1850.2,M656&gt;10),('[1]Pricing Schedule'!$J$113),
IF(AND(I656=110000,R656&gt;2018.4,R656&lt;=2186.6,M656&lt;=10),('[1]Pricing Schedule'!$J$105),
IF(AND(I656=110000,R656&gt;2018.4,R656&lt;=2186.6,M656&gt;10),('[1]Pricing Schedule'!$J$113),999999999)))))))))))))))))))))))))))))))))))))))</f>
        <v>4</v>
      </c>
      <c r="U656" s="40">
        <f t="shared" si="66"/>
        <v>216654.76190476189</v>
      </c>
      <c r="V656" s="41">
        <f t="shared" si="67"/>
        <v>4.6156382218803227</v>
      </c>
      <c r="Y656" s="23">
        <v>117</v>
      </c>
      <c r="Z656" s="23">
        <v>610</v>
      </c>
      <c r="AR656" s="35"/>
    </row>
    <row r="657" spans="1:44">
      <c r="A657" s="23">
        <v>657</v>
      </c>
      <c r="B657" s="23">
        <v>657</v>
      </c>
      <c r="C657" s="23" t="s">
        <v>1115</v>
      </c>
      <c r="D657" s="23" t="s">
        <v>121</v>
      </c>
      <c r="E657" s="23" t="s">
        <v>121</v>
      </c>
      <c r="F657" s="23" t="s">
        <v>125</v>
      </c>
      <c r="G657" s="23" t="s">
        <v>126</v>
      </c>
      <c r="H657" s="23" t="s">
        <v>113</v>
      </c>
      <c r="I657" s="13">
        <v>38000</v>
      </c>
      <c r="J657" s="13">
        <v>38000</v>
      </c>
      <c r="K657" s="23" t="s">
        <v>119</v>
      </c>
      <c r="L657" s="24">
        <v>6.9539999999999997</v>
      </c>
      <c r="M657" s="37">
        <f t="shared" si="62"/>
        <v>7</v>
      </c>
      <c r="N657" s="24">
        <v>0.17599999999999999</v>
      </c>
      <c r="O657" s="13">
        <v>2</v>
      </c>
      <c r="P657" s="36">
        <f t="shared" si="63"/>
        <v>0.17599999999999999</v>
      </c>
      <c r="Q657" s="38">
        <f t="shared" si="64"/>
        <v>4.2</v>
      </c>
      <c r="R657" s="37">
        <f t="shared" si="65"/>
        <v>4.2</v>
      </c>
      <c r="S657" s="39">
        <f>IF(AND(I657=38000,R657&lt;=4.5,M657&gt;8),'[1]Pricing Schedule'!$F$8+('[1]Pricing Schedule'!$F$9*M657),
IF(AND(I657=38000,R657&lt;=4.5,M657&lt;=8),'[1]Pricing Schedule'!$F$34+('[1]Pricing Schedule'!$F$36*M657),
IF(AND(I657=38000,R657&gt;4.5,R657&lt;=9,M657&gt;8),'[1]Pricing Schedule'!$F$17+('[1]Pricing Schedule'!$F$18*M657),
IF(AND(I657=38000,R657&gt;4.5,R657&lt;=9,M657&lt;=8),'[1]Pricing Schedule'!$F$34+('[1]Pricing Schedule'!$F$36*M657),
IF(AND(I657=38000,R657&gt;9,R657&lt;=12.8,M657&gt;8),'[1]Pricing Schedule'!$F$26+('[1]Pricing Schedule'!$F$27*M657),
IF(AND(I657=38000,R657&gt;9,R657&lt;=12.8,M657&lt;=8),'[1]Pricing Schedule'!$F$34+('[1]Pricing Schedule'!$F$36*M657),
IF(AND(I657=38000,R657&gt;12.8,R657&lt;=22.8),'[1]Pricing Schedule'!$F$34+('[1]Pricing Schedule'!$F$36*M657),
IF(AND(I657=38000,R657&gt;22.8,R657&lt;=30.2),'[1]Pricing Schedule'!$F$43+('[1]Pricing Schedule'!$F$45*M657),
IF(AND(I657=38000,R657&gt;30.2,R657&lt;=45.9),'[1]Pricing Schedule'!$F$52+('[1]Pricing Schedule'!$F$54*M657),
IF(AND(I657=38000,R657&gt;45.9,R657&lt;=123.4),'[1]Pricing Schedule'!$F$96+('[1]Pricing Schedule'!$F$97*M657),
IF(AND(I657=38000,R657&gt;123.4,R657&lt;=168.2,M657&lt;=10),'[1]Pricing Schedule'!$F$103+('[1]Pricing Schedule'!$F$105*M657),
IF(AND(I657=38000,R657&gt;123.4,R657&lt;=168.2,M657&gt;10),'[1]Pricing Schedule'!$F$111+('[1]Pricing Schedule'!$F$113*M657),
IF(AND(I657=38000,R657&gt;157.4,R657&lt;=336.4,M657&lt;=10),('[1]Pricing Schedule'!$F$103+('[1]Pricing Schedule'!$F$105*M657))*2,
IF(AND(I657=38000,R657&gt;157.4,R657&lt;=336.4,M657&gt;10),('[1]Pricing Schedule'!$F$111+('[1]Pricing Schedule'!$F$113*M657))*2,
IF(AND(I657=38000,R657&gt;314.8,R657&lt;=504.6,M657&lt;=10),('[1]Pricing Schedule'!$F$103+('[1]Pricing Schedule'!$F$105*M657))*3,
IF(AND(I657=38000,R657&gt;314.8,R657&lt;=504.6,M657&gt;10),('[1]Pricing Schedule'!$F$111+('[1]Pricing Schedule'!$F$113*M657))*3,
IF(AND(I657=38000,R657&gt;472.2,R657&lt;=672.8,M657&lt;=10),('[1]Pricing Schedule'!$F$103+('[1]Pricing Schedule'!$F$105*M657))*4,
IF(AND(I657=38000,R657&gt;472.2,R657&lt;=672.8,M657&gt;10),('[1]Pricing Schedule'!$F$111+('[1]Pricing Schedule'!$F$113*M657))*4,
IF(AND(I657=110000,R657&lt;=12.8,M657&gt;2),'[1]Pricing Schedule'!$F$62+('[1]Pricing Schedule'!$F$63*M657),
IF(AND(I657=110000,R657&lt;=12.8,M657&lt;=2),'[1]Pricing Schedule'!$F$96+('[1]Pricing Schedule'!$F$97*M657),
IF(AND(I657=110000,R657&gt;12.8,R657&lt;=22.8,M657&gt;3),'[1]Pricing Schedule'!$F$71+('[1]Pricing Schedule'!$F$72*M657),
IF(AND(I657=110000,R657&gt;12.8,R657&lt;=22.8,M657&lt;=3),'[1]Pricing Schedule'!$F$96+('[1]Pricing Schedule'!$F$97*M657),
IF(AND(I657=110000,R657&gt;22.8,R657&lt;=30.2),'[1]Pricing Schedule'!$F$80+('[1]Pricing Schedule'!$F$81*M657),
IF(AND(I657=110000,R657&gt;30.2,R657&lt;=45.9),'[1]Pricing Schedule'!$F$89+('[1]Pricing Schedule'!$F$90*M657),
IF(AND(I657=110000,R657&gt;45.9,R657&lt;=123.4),'[1]Pricing Schedule'!$F$96+('[1]Pricing Schedule'!$F$97*M657),
IF(AND(I657=110000,R657&gt;123.4,R657&lt;=168.2,M657&lt;=10),'[1]Pricing Schedule'!$F$103+('[1]Pricing Schedule'!$F$105*M657),
IF(AND(I657=110000,R657&gt;123.4,R657&lt;=168.2,M657&gt;10),'[1]Pricing Schedule'!$F$111+('[1]Pricing Schedule'!$F$113*M657),
IF(AND(I657=110000,R657&gt;168.2,R657&lt;=336.4,M657&lt;=10),('[1]Pricing Schedule'!$F$103+('[1]Pricing Schedule'!$F$105*M657))*2,
IF(AND(I657=110000,R657&gt;168.2,R657&lt;=336.4,M657&gt;10),('[1]Pricing Schedule'!$F$111+('[1]Pricing Schedule'!$F$113*M657))*2,
IF(AND(I657=110000,R657&gt;336.4,R657&lt;=504.6,M657&lt;=10),('[1]Pricing Schedule'!$F$103+('[1]Pricing Schedule'!$F$105*M657))*3,
IF(AND(I657=110000,R657&gt;336.4,R657&lt;=504.6,M657&gt;10),('[1]Pricing Schedule'!$F$111+('[1]Pricing Schedule'!$F$113*M657))*3,
IF(AND(I657=110000,R657&gt;504.6,R657&lt;=672.8,M657&lt;=10),('[1]Pricing Schedule'!$F$103+('[1]Pricing Schedule'!$F$105*M657))*4,
IF(AND(I657=110000,R657&gt;504.6,R657&lt;=672.8,M657&gt;10),('[1]Pricing Schedule'!$F$111+('[1]Pricing Schedule'!$F$113*M657))*4,
IF(AND(I657=110000,R657&gt;672.8,R657&lt;=841,M657&lt;=10),('[1]Pricing Schedule'!$F$103+('[1]Pricing Schedule'!$F$105*M657))*5,
IF(AND(I657=110000,R657&gt;672.8,R657&lt;=841,M657&gt;10),('[1]Pricing Schedule'!$F$111+('[1]Pricing Schedule'!$F$113*M657))*5,
IF(AND(I657=110000,R657&gt;672.8,R657&lt;=841,M657&lt;=10),('[1]Pricing Schedule'!$F$103+('[1]Pricing Schedule'!$F$105*M657))*5,
IF(AND(I657=110000,R657&gt;672.8,R657&lt;=841,M657&gt;10),('[1]Pricing Schedule'!$F$111+('[1]Pricing Schedule'!$F$113*M657))*5,
IF(AND(I657=110000,R657&gt;1345.6,R657&lt;=1513.8,M657&lt;=10),('[1]Pricing Schedule'!$F$103+('[1]Pricing Schedule'!$F$105*M657))*9,
IF(AND(I657=110000,R657&gt;1345.6,R657&lt;=1513.8,M657&gt;10),('[1]Pricing Schedule'!$F$111+('[1]Pricing Schedule'!$F$113*M657))*9,
9999999999)))))))))))))))))))))))))))))))))))))))</f>
        <v>839680</v>
      </c>
      <c r="T657" s="21">
        <f>IF(AND(I657=38000,R657&lt;=4.5,M657&gt;8),'[1]Pricing Schedule'!$J$9,
IF(AND(I657=38000,R657&lt;=4.5,M657&lt;=8),'[1]Pricing Schedule'!$J$36,
IF(AND(I657=38000,R657&gt;4.5,R657&lt;=9,M657&gt;8),'[1]Pricing Schedule'!$J$18,
IF(AND(I657=38000,R657&gt;4.5,R657&lt;=9,M657&lt;=8),'[1]Pricing Schedule'!$J$36,
IF(AND(I657=38000,R657&gt;9,R657&lt;=12.8,M657&gt;8),'[1]Pricing Schedule'!$J$27,
IF(AND(I657=38000,R657&gt;9,R657&lt;=12.8,M657&lt;=8),'[1]Pricing Schedule'!$J$36,
IF(AND(I657=38000,R657&gt;12.8,R657&lt;=22.8),'[1]Pricing Schedule'!$J$36,
IF(AND(I657=38000,R657&gt;22.8,R657&lt;=30.2),'[1]Pricing Schedule'!$J$45,
IF(AND(I657=38000,R657&gt;30.2,R657&lt;=45.9),'[1]Pricing Schedule'!$J$54,
IF(AND(I657=38000,R657&gt;45.9,R657&lt;=123.4),'[1]Pricing Schedule'!$J$97,
IF(AND(I657=38000,R657&gt;123.4,R657&lt;=168.2,M657&lt;=10),'[1]Pricing Schedule'!$J$105,
IF(AND(I657=38000,R657&gt;123.4,R657&lt;=168.2,M657&gt;10),'[1]Pricing Schedule'!$J$113,
IF(AND(I657=38000,R657&gt;168.2,R657&lt;=336.4,M657&lt;=10),('[1]Pricing Schedule'!$J$105),
IF(AND(I657=38000,R657&gt;168.2,R657&lt;=336.4,M657&gt;10),('[1]Pricing Schedule'!$J$113),
IF(AND(I657=38000,R657&gt;336.4,R657&lt;=504.6,M657&lt;=10),('[1]Pricing Schedule'!$J$105),
IF(AND(I657=38000,R657&gt;336.4,R657&lt;=504.6,M657&gt;10),('[1]Pricing Schedule'!$J$113),
IF(AND(I657=38000,R657&gt;504.6,R657&lt;=672.8,M657&lt;=10),('[1]Pricing Schedule'!$J$105),
IF(AND(I657=38000,R657&gt;504.6,R657&lt;=672.8,M657&gt;10),('[1]Pricing Schedule'!$J$113),
IF(AND(I657=110000,R657&lt;=12.8,M657&gt;2),'[1]Pricing Schedule'!$J$63,
IF(AND(I657=110000,R657&lt;=12.8,M657&lt;=2),'[1]Pricing Schedule'!$J$97,
IF(AND(I657=110000,R657&gt;12.8,R657&lt;=22.8,M657&gt;3),'[1]Pricing Schedule'!$J$72,
IF(AND(I657=110000,R657&gt;12.8,R657&lt;=22.8,M657&lt;=3),'[1]Pricing Schedule'!$J$97,
IF(AND(I657=110000,R657&gt;22.8,R657&lt;=30.2),'[1]Pricing Schedule'!$J$81,
IF(AND(I657=110000,R657&gt;30.2,R657&lt;=45.9),'[1]Pricing Schedule'!$J$90,
IF(AND(I657=110000,R657&gt;45.9,R657&lt;=123.4),'[1]Pricing Schedule'!$J$97,
IF(AND(I657=110000,R657&gt;123.4,R657&lt;=168.2,M657&lt;=10),'[1]Pricing Schedule'!$J$105,
IF(AND(I657=110000,R657&gt;123.4,R657&lt;=168.2,M657&gt;10),'[1]Pricing Schedule'!$J$113,
IF(AND(I657=110000,R657&gt;168.2,R657&lt;=336.2,M657&lt;=10),('[1]Pricing Schedule'!$J$105),
IF(AND(I657=110000,R657&gt;168.2,R657&lt;=336.2,M657&gt;10),('[1]Pricing Schedule'!$J$113),
IF(AND(I657=110000,R657&gt;336.4,R657&lt;=504.6,M657&lt;=10),('[1]Pricing Schedule'!$J$105),
IF(AND(I657=110000,R657&gt;336.4,R657&lt;=504.6,M657&gt;10),('[1]Pricing Schedule'!$J$113),
IF(AND(I657=110000,R657&gt;504.6,R657&lt;=672.8,M657&lt;=10),('[1]Pricing Schedule'!$J$105),
IF(AND(I657=110000,R657&gt;504.6,R657&lt;=672.8,M657&gt;10),('[1]Pricing Schedule'!$J$113),
IF(AND(I657=110000,R657&gt;672.8,R657&lt;=841,M657&lt;=10),('[1]Pricing Schedule'!$J$105),
IF(AND(I657=110000,R657&gt;672.8,R657&lt;=841,M657&gt;10),('[1]Pricing Schedule'!$J$113),
IF(AND(I657=110000,R657&gt;1682,R657&lt;=1850.2,M657&lt;=10),('[1]Pricing Schedule'!$J$105),
IF(AND(I657=110000,R657&gt;1682,R657&lt;=1850.2,M657&gt;10),('[1]Pricing Schedule'!$J$113),
IF(AND(I657=110000,R657&gt;2018.4,R657&lt;=2186.6,M657&lt;=10),('[1]Pricing Schedule'!$J$105),
IF(AND(I657=110000,R657&gt;2018.4,R657&lt;=2186.6,M657&gt;10),('[1]Pricing Schedule'!$J$113),999999999)))))))))))))))))))))))))))))))))))))))</f>
        <v>4</v>
      </c>
      <c r="U657" s="40">
        <f t="shared" si="66"/>
        <v>199923.80952380953</v>
      </c>
      <c r="V657" s="41">
        <f t="shared" si="67"/>
        <v>5.0019054878048781</v>
      </c>
      <c r="Y657" s="23">
        <v>233</v>
      </c>
      <c r="Z657" s="23">
        <v>138</v>
      </c>
      <c r="AR657" s="35"/>
    </row>
    <row r="658" spans="1:44">
      <c r="A658" s="23">
        <v>658</v>
      </c>
      <c r="B658" s="23">
        <v>658</v>
      </c>
      <c r="C658" s="23" t="s">
        <v>1116</v>
      </c>
      <c r="D658" s="23" t="s">
        <v>116</v>
      </c>
      <c r="E658" s="23" t="s">
        <v>116</v>
      </c>
      <c r="F658" s="23" t="s">
        <v>529</v>
      </c>
      <c r="G658" s="23" t="s">
        <v>530</v>
      </c>
      <c r="H658" s="23" t="s">
        <v>113</v>
      </c>
      <c r="I658" s="13">
        <v>38000</v>
      </c>
      <c r="J658" s="13">
        <v>38000</v>
      </c>
      <c r="K658" s="23" t="s">
        <v>119</v>
      </c>
      <c r="L658" s="24">
        <v>10.861000000000001</v>
      </c>
      <c r="M658" s="37">
        <f t="shared" si="62"/>
        <v>11</v>
      </c>
      <c r="N658" s="24">
        <v>0.26500000000000001</v>
      </c>
      <c r="O658" s="13">
        <v>2</v>
      </c>
      <c r="P658" s="36">
        <f t="shared" si="63"/>
        <v>0.26500000000000001</v>
      </c>
      <c r="Q658" s="38">
        <f t="shared" si="64"/>
        <v>4.2</v>
      </c>
      <c r="R658" s="37">
        <f t="shared" si="65"/>
        <v>4.2</v>
      </c>
      <c r="S658" s="39">
        <f>IF(AND(I658=38000,R658&lt;=4.5,M658&gt;8),'[1]Pricing Schedule'!$F$8+('[1]Pricing Schedule'!$F$9*M658),
IF(AND(I658=38000,R658&lt;=4.5,M658&lt;=8),'[1]Pricing Schedule'!$F$34+('[1]Pricing Schedule'!$F$36*M658),
IF(AND(I658=38000,R658&gt;4.5,R658&lt;=9,M658&gt;8),'[1]Pricing Schedule'!$F$17+('[1]Pricing Schedule'!$F$18*M658),
IF(AND(I658=38000,R658&gt;4.5,R658&lt;=9,M658&lt;=8),'[1]Pricing Schedule'!$F$34+('[1]Pricing Schedule'!$F$36*M658),
IF(AND(I658=38000,R658&gt;9,R658&lt;=12.8,M658&gt;8),'[1]Pricing Schedule'!$F$26+('[1]Pricing Schedule'!$F$27*M658),
IF(AND(I658=38000,R658&gt;9,R658&lt;=12.8,M658&lt;=8),'[1]Pricing Schedule'!$F$34+('[1]Pricing Schedule'!$F$36*M658),
IF(AND(I658=38000,R658&gt;12.8,R658&lt;=22.8),'[1]Pricing Schedule'!$F$34+('[1]Pricing Schedule'!$F$36*M658),
IF(AND(I658=38000,R658&gt;22.8,R658&lt;=30.2),'[1]Pricing Schedule'!$F$43+('[1]Pricing Schedule'!$F$45*M658),
IF(AND(I658=38000,R658&gt;30.2,R658&lt;=45.9),'[1]Pricing Schedule'!$F$52+('[1]Pricing Schedule'!$F$54*M658),
IF(AND(I658=38000,R658&gt;45.9,R658&lt;=123.4),'[1]Pricing Schedule'!$F$96+('[1]Pricing Schedule'!$F$97*M658),
IF(AND(I658=38000,R658&gt;123.4,R658&lt;=168.2,M658&lt;=10),'[1]Pricing Schedule'!$F$103+('[1]Pricing Schedule'!$F$105*M658),
IF(AND(I658=38000,R658&gt;123.4,R658&lt;=168.2,M658&gt;10),'[1]Pricing Schedule'!$F$111+('[1]Pricing Schedule'!$F$113*M658),
IF(AND(I658=38000,R658&gt;157.4,R658&lt;=336.4,M658&lt;=10),('[1]Pricing Schedule'!$F$103+('[1]Pricing Schedule'!$F$105*M658))*2,
IF(AND(I658=38000,R658&gt;157.4,R658&lt;=336.4,M658&gt;10),('[1]Pricing Schedule'!$F$111+('[1]Pricing Schedule'!$F$113*M658))*2,
IF(AND(I658=38000,R658&gt;314.8,R658&lt;=504.6,M658&lt;=10),('[1]Pricing Schedule'!$F$103+('[1]Pricing Schedule'!$F$105*M658))*3,
IF(AND(I658=38000,R658&gt;314.8,R658&lt;=504.6,M658&gt;10),('[1]Pricing Schedule'!$F$111+('[1]Pricing Schedule'!$F$113*M658))*3,
IF(AND(I658=38000,R658&gt;472.2,R658&lt;=672.8,M658&lt;=10),('[1]Pricing Schedule'!$F$103+('[1]Pricing Schedule'!$F$105*M658))*4,
IF(AND(I658=38000,R658&gt;472.2,R658&lt;=672.8,M658&gt;10),('[1]Pricing Schedule'!$F$111+('[1]Pricing Schedule'!$F$113*M658))*4,
IF(AND(I658=110000,R658&lt;=12.8,M658&gt;2),'[1]Pricing Schedule'!$F$62+('[1]Pricing Schedule'!$F$63*M658),
IF(AND(I658=110000,R658&lt;=12.8,M658&lt;=2),'[1]Pricing Schedule'!$F$96+('[1]Pricing Schedule'!$F$97*M658),
IF(AND(I658=110000,R658&gt;12.8,R658&lt;=22.8,M658&gt;3),'[1]Pricing Schedule'!$F$71+('[1]Pricing Schedule'!$F$72*M658),
IF(AND(I658=110000,R658&gt;12.8,R658&lt;=22.8,M658&lt;=3),'[1]Pricing Schedule'!$F$96+('[1]Pricing Schedule'!$F$97*M658),
IF(AND(I658=110000,R658&gt;22.8,R658&lt;=30.2),'[1]Pricing Schedule'!$F$80+('[1]Pricing Schedule'!$F$81*M658),
IF(AND(I658=110000,R658&gt;30.2,R658&lt;=45.9),'[1]Pricing Schedule'!$F$89+('[1]Pricing Schedule'!$F$90*M658),
IF(AND(I658=110000,R658&gt;45.9,R658&lt;=123.4),'[1]Pricing Schedule'!$F$96+('[1]Pricing Schedule'!$F$97*M658),
IF(AND(I658=110000,R658&gt;123.4,R658&lt;=168.2,M658&lt;=10),'[1]Pricing Schedule'!$F$103+('[1]Pricing Schedule'!$F$105*M658),
IF(AND(I658=110000,R658&gt;123.4,R658&lt;=168.2,M658&gt;10),'[1]Pricing Schedule'!$F$111+('[1]Pricing Schedule'!$F$113*M658),
IF(AND(I658=110000,R658&gt;168.2,R658&lt;=336.4,M658&lt;=10),('[1]Pricing Schedule'!$F$103+('[1]Pricing Schedule'!$F$105*M658))*2,
IF(AND(I658=110000,R658&gt;168.2,R658&lt;=336.4,M658&gt;10),('[1]Pricing Schedule'!$F$111+('[1]Pricing Schedule'!$F$113*M658))*2,
IF(AND(I658=110000,R658&gt;336.4,R658&lt;=504.6,M658&lt;=10),('[1]Pricing Schedule'!$F$103+('[1]Pricing Schedule'!$F$105*M658))*3,
IF(AND(I658=110000,R658&gt;336.4,R658&lt;=504.6,M658&gt;10),('[1]Pricing Schedule'!$F$111+('[1]Pricing Schedule'!$F$113*M658))*3,
IF(AND(I658=110000,R658&gt;504.6,R658&lt;=672.8,M658&lt;=10),('[1]Pricing Schedule'!$F$103+('[1]Pricing Schedule'!$F$105*M658))*4,
IF(AND(I658=110000,R658&gt;504.6,R658&lt;=672.8,M658&gt;10),('[1]Pricing Schedule'!$F$111+('[1]Pricing Schedule'!$F$113*M658))*4,
IF(AND(I658=110000,R658&gt;672.8,R658&lt;=841,M658&lt;=10),('[1]Pricing Schedule'!$F$103+('[1]Pricing Schedule'!$F$105*M658))*5,
IF(AND(I658=110000,R658&gt;672.8,R658&lt;=841,M658&gt;10),('[1]Pricing Schedule'!$F$111+('[1]Pricing Schedule'!$F$113*M658))*5,
IF(AND(I658=110000,R658&gt;672.8,R658&lt;=841,M658&lt;=10),('[1]Pricing Schedule'!$F$103+('[1]Pricing Schedule'!$F$105*M658))*5,
IF(AND(I658=110000,R658&gt;672.8,R658&lt;=841,M658&gt;10),('[1]Pricing Schedule'!$F$111+('[1]Pricing Schedule'!$F$113*M658))*5,
IF(AND(I658=110000,R658&gt;1345.6,R658&lt;=1513.8,M658&lt;=10),('[1]Pricing Schedule'!$F$103+('[1]Pricing Schedule'!$F$105*M658))*9,
IF(AND(I658=110000,R658&gt;1345.6,R658&lt;=1513.8,M658&gt;10),('[1]Pricing Schedule'!$F$111+('[1]Pricing Schedule'!$F$113*M658))*9,
9999999999)))))))))))))))))))))))))))))))))))))))</f>
        <v>1439840</v>
      </c>
      <c r="T658" s="21">
        <f>IF(AND(I658=38000,R658&lt;=4.5,M658&gt;8),'[1]Pricing Schedule'!$J$9,
IF(AND(I658=38000,R658&lt;=4.5,M658&lt;=8),'[1]Pricing Schedule'!$J$36,
IF(AND(I658=38000,R658&gt;4.5,R658&lt;=9,M658&gt;8),'[1]Pricing Schedule'!$J$18,
IF(AND(I658=38000,R658&gt;4.5,R658&lt;=9,M658&lt;=8),'[1]Pricing Schedule'!$J$36,
IF(AND(I658=38000,R658&gt;9,R658&lt;=12.8,M658&gt;8),'[1]Pricing Schedule'!$J$27,
IF(AND(I658=38000,R658&gt;9,R658&lt;=12.8,M658&lt;=8),'[1]Pricing Schedule'!$J$36,
IF(AND(I658=38000,R658&gt;12.8,R658&lt;=22.8),'[1]Pricing Schedule'!$J$36,
IF(AND(I658=38000,R658&gt;22.8,R658&lt;=30.2),'[1]Pricing Schedule'!$J$45,
IF(AND(I658=38000,R658&gt;30.2,R658&lt;=45.9),'[1]Pricing Schedule'!$J$54,
IF(AND(I658=38000,R658&gt;45.9,R658&lt;=123.4),'[1]Pricing Schedule'!$J$97,
IF(AND(I658=38000,R658&gt;123.4,R658&lt;=168.2,M658&lt;=10),'[1]Pricing Schedule'!$J$105,
IF(AND(I658=38000,R658&gt;123.4,R658&lt;=168.2,M658&gt;10),'[1]Pricing Schedule'!$J$113,
IF(AND(I658=38000,R658&gt;168.2,R658&lt;=336.4,M658&lt;=10),('[1]Pricing Schedule'!$J$105),
IF(AND(I658=38000,R658&gt;168.2,R658&lt;=336.4,M658&gt;10),('[1]Pricing Schedule'!$J$113),
IF(AND(I658=38000,R658&gt;336.4,R658&lt;=504.6,M658&lt;=10),('[1]Pricing Schedule'!$J$105),
IF(AND(I658=38000,R658&gt;336.4,R658&lt;=504.6,M658&gt;10),('[1]Pricing Schedule'!$J$113),
IF(AND(I658=38000,R658&gt;504.6,R658&lt;=672.8,M658&lt;=10),('[1]Pricing Schedule'!$J$105),
IF(AND(I658=38000,R658&gt;504.6,R658&lt;=672.8,M658&gt;10),('[1]Pricing Schedule'!$J$113),
IF(AND(I658=110000,R658&lt;=12.8,M658&gt;2),'[1]Pricing Schedule'!$J$63,
IF(AND(I658=110000,R658&lt;=12.8,M658&lt;=2),'[1]Pricing Schedule'!$J$97,
IF(AND(I658=110000,R658&gt;12.8,R658&lt;=22.8,M658&gt;3),'[1]Pricing Schedule'!$J$72,
IF(AND(I658=110000,R658&gt;12.8,R658&lt;=22.8,M658&lt;=3),'[1]Pricing Schedule'!$J$97,
IF(AND(I658=110000,R658&gt;22.8,R658&lt;=30.2),'[1]Pricing Schedule'!$J$81,
IF(AND(I658=110000,R658&gt;30.2,R658&lt;=45.9),'[1]Pricing Schedule'!$J$90,
IF(AND(I658=110000,R658&gt;45.9,R658&lt;=123.4),'[1]Pricing Schedule'!$J$97,
IF(AND(I658=110000,R658&gt;123.4,R658&lt;=168.2,M658&lt;=10),'[1]Pricing Schedule'!$J$105,
IF(AND(I658=110000,R658&gt;123.4,R658&lt;=168.2,M658&gt;10),'[1]Pricing Schedule'!$J$113,
IF(AND(I658=110000,R658&gt;168.2,R658&lt;=336.2,M658&lt;=10),('[1]Pricing Schedule'!$J$105),
IF(AND(I658=110000,R658&gt;168.2,R658&lt;=336.2,M658&gt;10),('[1]Pricing Schedule'!$J$113),
IF(AND(I658=110000,R658&gt;336.4,R658&lt;=504.6,M658&lt;=10),('[1]Pricing Schedule'!$J$105),
IF(AND(I658=110000,R658&gt;336.4,R658&lt;=504.6,M658&gt;10),('[1]Pricing Schedule'!$J$113),
IF(AND(I658=110000,R658&gt;504.6,R658&lt;=672.8,M658&lt;=10),('[1]Pricing Schedule'!$J$105),
IF(AND(I658=110000,R658&gt;504.6,R658&lt;=672.8,M658&gt;10),('[1]Pricing Schedule'!$J$113),
IF(AND(I658=110000,R658&gt;672.8,R658&lt;=841,M658&lt;=10),('[1]Pricing Schedule'!$J$105),
IF(AND(I658=110000,R658&gt;672.8,R658&lt;=841,M658&gt;10),('[1]Pricing Schedule'!$J$113),
IF(AND(I658=110000,R658&gt;1682,R658&lt;=1850.2,M658&lt;=10),('[1]Pricing Schedule'!$J$105),
IF(AND(I658=110000,R658&gt;1682,R658&lt;=1850.2,M658&gt;10),('[1]Pricing Schedule'!$J$113),
IF(AND(I658=110000,R658&gt;2018.4,R658&lt;=2186.6,M658&lt;=10),('[1]Pricing Schedule'!$J$105),
IF(AND(I658=110000,R658&gt;2018.4,R658&lt;=2186.6,M658&gt;10),('[1]Pricing Schedule'!$J$113),999999999)))))))))))))))))))))))))))))))))))))))</f>
        <v>1</v>
      </c>
      <c r="U658" s="40">
        <f t="shared" si="66"/>
        <v>342819.04761904763</v>
      </c>
      <c r="V658" s="41">
        <f t="shared" si="67"/>
        <v>2.9169907767529724</v>
      </c>
      <c r="Y658" s="23">
        <v>637</v>
      </c>
      <c r="Z658" s="23">
        <v>233</v>
      </c>
      <c r="AR658" s="35"/>
    </row>
    <row r="659" spans="1:44">
      <c r="A659" s="23">
        <v>659</v>
      </c>
      <c r="B659" s="23">
        <v>659</v>
      </c>
      <c r="C659" s="23" t="s">
        <v>1117</v>
      </c>
      <c r="D659" s="23" t="s">
        <v>168</v>
      </c>
      <c r="E659" s="23" t="s">
        <v>168</v>
      </c>
      <c r="F659" s="23" t="s">
        <v>250</v>
      </c>
      <c r="G659" s="23" t="s">
        <v>251</v>
      </c>
      <c r="H659" s="23" t="s">
        <v>133</v>
      </c>
      <c r="I659" s="13">
        <v>110000</v>
      </c>
      <c r="J659" s="13">
        <v>110000</v>
      </c>
      <c r="K659" s="13">
        <v>38000</v>
      </c>
      <c r="L659" s="24">
        <v>24.442</v>
      </c>
      <c r="M659" s="37">
        <f t="shared" si="62"/>
        <v>25</v>
      </c>
      <c r="N659" s="24">
        <v>0.246</v>
      </c>
      <c r="O659" s="13">
        <v>2</v>
      </c>
      <c r="P659" s="36">
        <f t="shared" si="63"/>
        <v>0.246</v>
      </c>
      <c r="Q659" s="38">
        <f t="shared" si="64"/>
        <v>4.2</v>
      </c>
      <c r="R659" s="37">
        <f t="shared" si="65"/>
        <v>4.2</v>
      </c>
      <c r="S659" s="39">
        <f>IF(AND(I659=38000,R659&lt;=4.5,M659&gt;8),'[1]Pricing Schedule'!$F$8+('[1]Pricing Schedule'!$F$9*M659),
IF(AND(I659=38000,R659&lt;=4.5,M659&lt;=8),'[1]Pricing Schedule'!$F$34+('[1]Pricing Schedule'!$F$36*M659),
IF(AND(I659=38000,R659&gt;4.5,R659&lt;=9,M659&gt;8),'[1]Pricing Schedule'!$F$17+('[1]Pricing Schedule'!$F$18*M659),
IF(AND(I659=38000,R659&gt;4.5,R659&lt;=9,M659&lt;=8),'[1]Pricing Schedule'!$F$34+('[1]Pricing Schedule'!$F$36*M659),
IF(AND(I659=38000,R659&gt;9,R659&lt;=12.8,M659&gt;8),'[1]Pricing Schedule'!$F$26+('[1]Pricing Schedule'!$F$27*M659),
IF(AND(I659=38000,R659&gt;9,R659&lt;=12.8,M659&lt;=8),'[1]Pricing Schedule'!$F$34+('[1]Pricing Schedule'!$F$36*M659),
IF(AND(I659=38000,R659&gt;12.8,R659&lt;=22.8),'[1]Pricing Schedule'!$F$34+('[1]Pricing Schedule'!$F$36*M659),
IF(AND(I659=38000,R659&gt;22.8,R659&lt;=30.2),'[1]Pricing Schedule'!$F$43+('[1]Pricing Schedule'!$F$45*M659),
IF(AND(I659=38000,R659&gt;30.2,R659&lt;=45.9),'[1]Pricing Schedule'!$F$52+('[1]Pricing Schedule'!$F$54*M659),
IF(AND(I659=38000,R659&gt;45.9,R659&lt;=123.4),'[1]Pricing Schedule'!$F$96+('[1]Pricing Schedule'!$F$97*M659),
IF(AND(I659=38000,R659&gt;123.4,R659&lt;=168.2,M659&lt;=10),'[1]Pricing Schedule'!$F$103+('[1]Pricing Schedule'!$F$105*M659),
IF(AND(I659=38000,R659&gt;123.4,R659&lt;=168.2,M659&gt;10),'[1]Pricing Schedule'!$F$111+('[1]Pricing Schedule'!$F$113*M659),
IF(AND(I659=38000,R659&gt;157.4,R659&lt;=336.4,M659&lt;=10),('[1]Pricing Schedule'!$F$103+('[1]Pricing Schedule'!$F$105*M659))*2,
IF(AND(I659=38000,R659&gt;157.4,R659&lt;=336.4,M659&gt;10),('[1]Pricing Schedule'!$F$111+('[1]Pricing Schedule'!$F$113*M659))*2,
IF(AND(I659=38000,R659&gt;314.8,R659&lt;=504.6,M659&lt;=10),('[1]Pricing Schedule'!$F$103+('[1]Pricing Schedule'!$F$105*M659))*3,
IF(AND(I659=38000,R659&gt;314.8,R659&lt;=504.6,M659&gt;10),('[1]Pricing Schedule'!$F$111+('[1]Pricing Schedule'!$F$113*M659))*3,
IF(AND(I659=38000,R659&gt;472.2,R659&lt;=672.8,M659&lt;=10),('[1]Pricing Schedule'!$F$103+('[1]Pricing Schedule'!$F$105*M659))*4,
IF(AND(I659=38000,R659&gt;472.2,R659&lt;=672.8,M659&gt;10),('[1]Pricing Schedule'!$F$111+('[1]Pricing Schedule'!$F$113*M659))*4,
IF(AND(I659=110000,R659&lt;=12.8,M659&gt;2),'[1]Pricing Schedule'!$F$62+('[1]Pricing Schedule'!$F$63*M659),
IF(AND(I659=110000,R659&lt;=12.8,M659&lt;=2),'[1]Pricing Schedule'!$F$96+('[1]Pricing Schedule'!$F$97*M659),
IF(AND(I659=110000,R659&gt;12.8,R659&lt;=22.8,M659&gt;3),'[1]Pricing Schedule'!$F$71+('[1]Pricing Schedule'!$F$72*M659),
IF(AND(I659=110000,R659&gt;12.8,R659&lt;=22.8,M659&lt;=3),'[1]Pricing Schedule'!$F$96+('[1]Pricing Schedule'!$F$97*M659),
IF(AND(I659=110000,R659&gt;22.8,R659&lt;=30.2),'[1]Pricing Schedule'!$F$80+('[1]Pricing Schedule'!$F$81*M659),
IF(AND(I659=110000,R659&gt;30.2,R659&lt;=45.9),'[1]Pricing Schedule'!$F$89+('[1]Pricing Schedule'!$F$90*M659),
IF(AND(I659=110000,R659&gt;45.9,R659&lt;=123.4),'[1]Pricing Schedule'!$F$96+('[1]Pricing Schedule'!$F$97*M659),
IF(AND(I659=110000,R659&gt;123.4,R659&lt;=168.2,M659&lt;=10),'[1]Pricing Schedule'!$F$103+('[1]Pricing Schedule'!$F$105*M659),
IF(AND(I659=110000,R659&gt;123.4,R659&lt;=168.2,M659&gt;10),'[1]Pricing Schedule'!$F$111+('[1]Pricing Schedule'!$F$113*M659),
IF(AND(I659=110000,R659&gt;168.2,R659&lt;=336.4,M659&lt;=10),('[1]Pricing Schedule'!$F$103+('[1]Pricing Schedule'!$F$105*M659))*2,
IF(AND(I659=110000,R659&gt;168.2,R659&lt;=336.4,M659&gt;10),('[1]Pricing Schedule'!$F$111+('[1]Pricing Schedule'!$F$113*M659))*2,
IF(AND(I659=110000,R659&gt;336.4,R659&lt;=504.6,M659&lt;=10),('[1]Pricing Schedule'!$F$103+('[1]Pricing Schedule'!$F$105*M659))*3,
IF(AND(I659=110000,R659&gt;336.4,R659&lt;=504.6,M659&gt;10),('[1]Pricing Schedule'!$F$111+('[1]Pricing Schedule'!$F$113*M659))*3,
IF(AND(I659=110000,R659&gt;504.6,R659&lt;=672.8,M659&lt;=10),('[1]Pricing Schedule'!$F$103+('[1]Pricing Schedule'!$F$105*M659))*4,
IF(AND(I659=110000,R659&gt;504.6,R659&lt;=672.8,M659&gt;10),('[1]Pricing Schedule'!$F$111+('[1]Pricing Schedule'!$F$113*M659))*4,
IF(AND(I659=110000,R659&gt;672.8,R659&lt;=841,M659&lt;=10),('[1]Pricing Schedule'!$F$103+('[1]Pricing Schedule'!$F$105*M659))*5,
IF(AND(I659=110000,R659&gt;672.8,R659&lt;=841,M659&gt;10),('[1]Pricing Schedule'!$F$111+('[1]Pricing Schedule'!$F$113*M659))*5,
IF(AND(I659=110000,R659&gt;672.8,R659&lt;=841,M659&lt;=10),('[1]Pricing Schedule'!$F$103+('[1]Pricing Schedule'!$F$105*M659))*5,
IF(AND(I659=110000,R659&gt;672.8,R659&lt;=841,M659&gt;10),('[1]Pricing Schedule'!$F$111+('[1]Pricing Schedule'!$F$113*M659))*5,
IF(AND(I659=110000,R659&gt;1345.6,R659&lt;=1513.8,M659&lt;=10),('[1]Pricing Schedule'!$F$103+('[1]Pricing Schedule'!$F$105*M659))*9,
IF(AND(I659=110000,R659&gt;1345.6,R659&lt;=1513.8,M659&gt;10),('[1]Pricing Schedule'!$F$111+('[1]Pricing Schedule'!$F$113*M659))*9,
9999999999)))))))))))))))))))))))))))))))))))))))</f>
        <v>2733970</v>
      </c>
      <c r="T659" s="21">
        <f>IF(AND(I659=38000,R659&lt;=4.5,M659&gt;8),'[1]Pricing Schedule'!$J$9,
IF(AND(I659=38000,R659&lt;=4.5,M659&lt;=8),'[1]Pricing Schedule'!$J$36,
IF(AND(I659=38000,R659&gt;4.5,R659&lt;=9,M659&gt;8),'[1]Pricing Schedule'!$J$18,
IF(AND(I659=38000,R659&gt;4.5,R659&lt;=9,M659&lt;=8),'[1]Pricing Schedule'!$J$36,
IF(AND(I659=38000,R659&gt;9,R659&lt;=12.8,M659&gt;8),'[1]Pricing Schedule'!$J$27,
IF(AND(I659=38000,R659&gt;9,R659&lt;=12.8,M659&lt;=8),'[1]Pricing Schedule'!$J$36,
IF(AND(I659=38000,R659&gt;12.8,R659&lt;=22.8),'[1]Pricing Schedule'!$J$36,
IF(AND(I659=38000,R659&gt;22.8,R659&lt;=30.2),'[1]Pricing Schedule'!$J$45,
IF(AND(I659=38000,R659&gt;30.2,R659&lt;=45.9),'[1]Pricing Schedule'!$J$54,
IF(AND(I659=38000,R659&gt;45.9,R659&lt;=123.4),'[1]Pricing Schedule'!$J$97,
IF(AND(I659=38000,R659&gt;123.4,R659&lt;=168.2,M659&lt;=10),'[1]Pricing Schedule'!$J$105,
IF(AND(I659=38000,R659&gt;123.4,R659&lt;=168.2,M659&gt;10),'[1]Pricing Schedule'!$J$113,
IF(AND(I659=38000,R659&gt;168.2,R659&lt;=336.4,M659&lt;=10),('[1]Pricing Schedule'!$J$105),
IF(AND(I659=38000,R659&gt;168.2,R659&lt;=336.4,M659&gt;10),('[1]Pricing Schedule'!$J$113),
IF(AND(I659=38000,R659&gt;336.4,R659&lt;=504.6,M659&lt;=10),('[1]Pricing Schedule'!$J$105),
IF(AND(I659=38000,R659&gt;336.4,R659&lt;=504.6,M659&gt;10),('[1]Pricing Schedule'!$J$113),
IF(AND(I659=38000,R659&gt;504.6,R659&lt;=672.8,M659&lt;=10),('[1]Pricing Schedule'!$J$105),
IF(AND(I659=38000,R659&gt;504.6,R659&lt;=672.8,M659&gt;10),('[1]Pricing Schedule'!$J$113),
IF(AND(I659=110000,R659&lt;=12.8,M659&gt;2),'[1]Pricing Schedule'!$J$63,
IF(AND(I659=110000,R659&lt;=12.8,M659&lt;=2),'[1]Pricing Schedule'!$J$97,
IF(AND(I659=110000,R659&gt;12.8,R659&lt;=22.8,M659&gt;3),'[1]Pricing Schedule'!$J$72,
IF(AND(I659=110000,R659&gt;12.8,R659&lt;=22.8,M659&lt;=3),'[1]Pricing Schedule'!$J$97,
IF(AND(I659=110000,R659&gt;22.8,R659&lt;=30.2),'[1]Pricing Schedule'!$J$81,
IF(AND(I659=110000,R659&gt;30.2,R659&lt;=45.9),'[1]Pricing Schedule'!$J$90,
IF(AND(I659=110000,R659&gt;45.9,R659&lt;=123.4),'[1]Pricing Schedule'!$J$97,
IF(AND(I659=110000,R659&gt;123.4,R659&lt;=168.2,M659&lt;=10),'[1]Pricing Schedule'!$J$105,
IF(AND(I659=110000,R659&gt;123.4,R659&lt;=168.2,M659&gt;10),'[1]Pricing Schedule'!$J$113,
IF(AND(I659=110000,R659&gt;168.2,R659&lt;=336.2,M659&lt;=10),('[1]Pricing Schedule'!$J$105),
IF(AND(I659=110000,R659&gt;168.2,R659&lt;=336.2,M659&gt;10),('[1]Pricing Schedule'!$J$113),
IF(AND(I659=110000,R659&gt;336.4,R659&lt;=504.6,M659&lt;=10),('[1]Pricing Schedule'!$J$105),
IF(AND(I659=110000,R659&gt;336.4,R659&lt;=504.6,M659&gt;10),('[1]Pricing Schedule'!$J$113),
IF(AND(I659=110000,R659&gt;504.6,R659&lt;=672.8,M659&lt;=10),('[1]Pricing Schedule'!$J$105),
IF(AND(I659=110000,R659&gt;504.6,R659&lt;=672.8,M659&gt;10),('[1]Pricing Schedule'!$J$113),
IF(AND(I659=110000,R659&gt;672.8,R659&lt;=841,M659&lt;=10),('[1]Pricing Schedule'!$J$105),
IF(AND(I659=110000,R659&gt;672.8,R659&lt;=841,M659&gt;10),('[1]Pricing Schedule'!$J$113),
IF(AND(I659=110000,R659&gt;1682,R659&lt;=1850.2,M659&lt;=10),('[1]Pricing Schedule'!$J$105),
IF(AND(I659=110000,R659&gt;1682,R659&lt;=1850.2,M659&gt;10),('[1]Pricing Schedule'!$J$113),
IF(AND(I659=110000,R659&gt;2018.4,R659&lt;=2186.6,M659&lt;=10),('[1]Pricing Schedule'!$J$105),
IF(AND(I659=110000,R659&gt;2018.4,R659&lt;=2186.6,M659&gt;10),('[1]Pricing Schedule'!$J$113),999999999)))))))))))))))))))))))))))))))))))))))</f>
        <v>7</v>
      </c>
      <c r="U659" s="40">
        <f t="shared" si="66"/>
        <v>650945.23809523811</v>
      </c>
      <c r="V659" s="41">
        <f t="shared" si="67"/>
        <v>1.5362275372443737</v>
      </c>
      <c r="Y659" s="23">
        <v>107</v>
      </c>
      <c r="Z659" s="23">
        <v>73</v>
      </c>
      <c r="AR659" s="35"/>
    </row>
    <row r="660" spans="1:44">
      <c r="A660" s="23">
        <v>660</v>
      </c>
      <c r="B660" s="23">
        <v>660</v>
      </c>
      <c r="C660" s="23" t="s">
        <v>1118</v>
      </c>
      <c r="D660" s="23" t="s">
        <v>280</v>
      </c>
      <c r="E660" s="23" t="s">
        <v>280</v>
      </c>
      <c r="F660" s="23" t="s">
        <v>451</v>
      </c>
      <c r="G660" s="23" t="s">
        <v>452</v>
      </c>
      <c r="H660" s="23" t="s">
        <v>113</v>
      </c>
      <c r="I660" s="13">
        <v>38000</v>
      </c>
      <c r="J660" s="13">
        <v>38000</v>
      </c>
      <c r="K660" s="13">
        <v>10000</v>
      </c>
      <c r="L660" s="24">
        <v>10.978</v>
      </c>
      <c r="M660" s="37">
        <f t="shared" si="62"/>
        <v>11</v>
      </c>
      <c r="N660" s="24">
        <v>0.17499999999999999</v>
      </c>
      <c r="O660" s="13">
        <v>2</v>
      </c>
      <c r="P660" s="36">
        <f t="shared" si="63"/>
        <v>0.17499999999999999</v>
      </c>
      <c r="Q660" s="38">
        <f t="shared" si="64"/>
        <v>4.2</v>
      </c>
      <c r="R660" s="37">
        <f t="shared" si="65"/>
        <v>4.2</v>
      </c>
      <c r="S660" s="39">
        <f>IF(AND(I660=38000,R660&lt;=4.5,M660&gt;8),'[1]Pricing Schedule'!$F$8+('[1]Pricing Schedule'!$F$9*M660),
IF(AND(I660=38000,R660&lt;=4.5,M660&lt;=8),'[1]Pricing Schedule'!$F$34+('[1]Pricing Schedule'!$F$36*M660),
IF(AND(I660=38000,R660&gt;4.5,R660&lt;=9,M660&gt;8),'[1]Pricing Schedule'!$F$17+('[1]Pricing Schedule'!$F$18*M660),
IF(AND(I660=38000,R660&gt;4.5,R660&lt;=9,M660&lt;=8),'[1]Pricing Schedule'!$F$34+('[1]Pricing Schedule'!$F$36*M660),
IF(AND(I660=38000,R660&gt;9,R660&lt;=12.8,M660&gt;8),'[1]Pricing Schedule'!$F$26+('[1]Pricing Schedule'!$F$27*M660),
IF(AND(I660=38000,R660&gt;9,R660&lt;=12.8,M660&lt;=8),'[1]Pricing Schedule'!$F$34+('[1]Pricing Schedule'!$F$36*M660),
IF(AND(I660=38000,R660&gt;12.8,R660&lt;=22.8),'[1]Pricing Schedule'!$F$34+('[1]Pricing Schedule'!$F$36*M660),
IF(AND(I660=38000,R660&gt;22.8,R660&lt;=30.2),'[1]Pricing Schedule'!$F$43+('[1]Pricing Schedule'!$F$45*M660),
IF(AND(I660=38000,R660&gt;30.2,R660&lt;=45.9),'[1]Pricing Schedule'!$F$52+('[1]Pricing Schedule'!$F$54*M660),
IF(AND(I660=38000,R660&gt;45.9,R660&lt;=123.4),'[1]Pricing Schedule'!$F$96+('[1]Pricing Schedule'!$F$97*M660),
IF(AND(I660=38000,R660&gt;123.4,R660&lt;=168.2,M660&lt;=10),'[1]Pricing Schedule'!$F$103+('[1]Pricing Schedule'!$F$105*M660),
IF(AND(I660=38000,R660&gt;123.4,R660&lt;=168.2,M660&gt;10),'[1]Pricing Schedule'!$F$111+('[1]Pricing Schedule'!$F$113*M660),
IF(AND(I660=38000,R660&gt;157.4,R660&lt;=336.4,M660&lt;=10),('[1]Pricing Schedule'!$F$103+('[1]Pricing Schedule'!$F$105*M660))*2,
IF(AND(I660=38000,R660&gt;157.4,R660&lt;=336.4,M660&gt;10),('[1]Pricing Schedule'!$F$111+('[1]Pricing Schedule'!$F$113*M660))*2,
IF(AND(I660=38000,R660&gt;314.8,R660&lt;=504.6,M660&lt;=10),('[1]Pricing Schedule'!$F$103+('[1]Pricing Schedule'!$F$105*M660))*3,
IF(AND(I660=38000,R660&gt;314.8,R660&lt;=504.6,M660&gt;10),('[1]Pricing Schedule'!$F$111+('[1]Pricing Schedule'!$F$113*M660))*3,
IF(AND(I660=38000,R660&gt;472.2,R660&lt;=672.8,M660&lt;=10),('[1]Pricing Schedule'!$F$103+('[1]Pricing Schedule'!$F$105*M660))*4,
IF(AND(I660=38000,R660&gt;472.2,R660&lt;=672.8,M660&gt;10),('[1]Pricing Schedule'!$F$111+('[1]Pricing Schedule'!$F$113*M660))*4,
IF(AND(I660=110000,R660&lt;=12.8,M660&gt;2),'[1]Pricing Schedule'!$F$62+('[1]Pricing Schedule'!$F$63*M660),
IF(AND(I660=110000,R660&lt;=12.8,M660&lt;=2),'[1]Pricing Schedule'!$F$96+('[1]Pricing Schedule'!$F$97*M660),
IF(AND(I660=110000,R660&gt;12.8,R660&lt;=22.8,M660&gt;3),'[1]Pricing Schedule'!$F$71+('[1]Pricing Schedule'!$F$72*M660),
IF(AND(I660=110000,R660&gt;12.8,R660&lt;=22.8,M660&lt;=3),'[1]Pricing Schedule'!$F$96+('[1]Pricing Schedule'!$F$97*M660),
IF(AND(I660=110000,R660&gt;22.8,R660&lt;=30.2),'[1]Pricing Schedule'!$F$80+('[1]Pricing Schedule'!$F$81*M660),
IF(AND(I660=110000,R660&gt;30.2,R660&lt;=45.9),'[1]Pricing Schedule'!$F$89+('[1]Pricing Schedule'!$F$90*M660),
IF(AND(I660=110000,R660&gt;45.9,R660&lt;=123.4),'[1]Pricing Schedule'!$F$96+('[1]Pricing Schedule'!$F$97*M660),
IF(AND(I660=110000,R660&gt;123.4,R660&lt;=168.2,M660&lt;=10),'[1]Pricing Schedule'!$F$103+('[1]Pricing Schedule'!$F$105*M660),
IF(AND(I660=110000,R660&gt;123.4,R660&lt;=168.2,M660&gt;10),'[1]Pricing Schedule'!$F$111+('[1]Pricing Schedule'!$F$113*M660),
IF(AND(I660=110000,R660&gt;168.2,R660&lt;=336.4,M660&lt;=10),('[1]Pricing Schedule'!$F$103+('[1]Pricing Schedule'!$F$105*M660))*2,
IF(AND(I660=110000,R660&gt;168.2,R660&lt;=336.4,M660&gt;10),('[1]Pricing Schedule'!$F$111+('[1]Pricing Schedule'!$F$113*M660))*2,
IF(AND(I660=110000,R660&gt;336.4,R660&lt;=504.6,M660&lt;=10),('[1]Pricing Schedule'!$F$103+('[1]Pricing Schedule'!$F$105*M660))*3,
IF(AND(I660=110000,R660&gt;336.4,R660&lt;=504.6,M660&gt;10),('[1]Pricing Schedule'!$F$111+('[1]Pricing Schedule'!$F$113*M660))*3,
IF(AND(I660=110000,R660&gt;504.6,R660&lt;=672.8,M660&lt;=10),('[1]Pricing Schedule'!$F$103+('[1]Pricing Schedule'!$F$105*M660))*4,
IF(AND(I660=110000,R660&gt;504.6,R660&lt;=672.8,M660&gt;10),('[1]Pricing Schedule'!$F$111+('[1]Pricing Schedule'!$F$113*M660))*4,
IF(AND(I660=110000,R660&gt;672.8,R660&lt;=841,M660&lt;=10),('[1]Pricing Schedule'!$F$103+('[1]Pricing Schedule'!$F$105*M660))*5,
IF(AND(I660=110000,R660&gt;672.8,R660&lt;=841,M660&gt;10),('[1]Pricing Schedule'!$F$111+('[1]Pricing Schedule'!$F$113*M660))*5,
IF(AND(I660=110000,R660&gt;672.8,R660&lt;=841,M660&lt;=10),('[1]Pricing Schedule'!$F$103+('[1]Pricing Schedule'!$F$105*M660))*5,
IF(AND(I660=110000,R660&gt;672.8,R660&lt;=841,M660&gt;10),('[1]Pricing Schedule'!$F$111+('[1]Pricing Schedule'!$F$113*M660))*5,
IF(AND(I660=110000,R660&gt;1345.6,R660&lt;=1513.8,M660&lt;=10),('[1]Pricing Schedule'!$F$103+('[1]Pricing Schedule'!$F$105*M660))*9,
IF(AND(I660=110000,R660&gt;1345.6,R660&lt;=1513.8,M660&gt;10),('[1]Pricing Schedule'!$F$111+('[1]Pricing Schedule'!$F$113*M660))*9,
9999999999)))))))))))))))))))))))))))))))))))))))</f>
        <v>1439840</v>
      </c>
      <c r="T660" s="21">
        <f>IF(AND(I660=38000,R660&lt;=4.5,M660&gt;8),'[1]Pricing Schedule'!$J$9,
IF(AND(I660=38000,R660&lt;=4.5,M660&lt;=8),'[1]Pricing Schedule'!$J$36,
IF(AND(I660=38000,R660&gt;4.5,R660&lt;=9,M660&gt;8),'[1]Pricing Schedule'!$J$18,
IF(AND(I660=38000,R660&gt;4.5,R660&lt;=9,M660&lt;=8),'[1]Pricing Schedule'!$J$36,
IF(AND(I660=38000,R660&gt;9,R660&lt;=12.8,M660&gt;8),'[1]Pricing Schedule'!$J$27,
IF(AND(I660=38000,R660&gt;9,R660&lt;=12.8,M660&lt;=8),'[1]Pricing Schedule'!$J$36,
IF(AND(I660=38000,R660&gt;12.8,R660&lt;=22.8),'[1]Pricing Schedule'!$J$36,
IF(AND(I660=38000,R660&gt;22.8,R660&lt;=30.2),'[1]Pricing Schedule'!$J$45,
IF(AND(I660=38000,R660&gt;30.2,R660&lt;=45.9),'[1]Pricing Schedule'!$J$54,
IF(AND(I660=38000,R660&gt;45.9,R660&lt;=123.4),'[1]Pricing Schedule'!$J$97,
IF(AND(I660=38000,R660&gt;123.4,R660&lt;=168.2,M660&lt;=10),'[1]Pricing Schedule'!$J$105,
IF(AND(I660=38000,R660&gt;123.4,R660&lt;=168.2,M660&gt;10),'[1]Pricing Schedule'!$J$113,
IF(AND(I660=38000,R660&gt;168.2,R660&lt;=336.4,M660&lt;=10),('[1]Pricing Schedule'!$J$105),
IF(AND(I660=38000,R660&gt;168.2,R660&lt;=336.4,M660&gt;10),('[1]Pricing Schedule'!$J$113),
IF(AND(I660=38000,R660&gt;336.4,R660&lt;=504.6,M660&lt;=10),('[1]Pricing Schedule'!$J$105),
IF(AND(I660=38000,R660&gt;336.4,R660&lt;=504.6,M660&gt;10),('[1]Pricing Schedule'!$J$113),
IF(AND(I660=38000,R660&gt;504.6,R660&lt;=672.8,M660&lt;=10),('[1]Pricing Schedule'!$J$105),
IF(AND(I660=38000,R660&gt;504.6,R660&lt;=672.8,M660&gt;10),('[1]Pricing Schedule'!$J$113),
IF(AND(I660=110000,R660&lt;=12.8,M660&gt;2),'[1]Pricing Schedule'!$J$63,
IF(AND(I660=110000,R660&lt;=12.8,M660&lt;=2),'[1]Pricing Schedule'!$J$97,
IF(AND(I660=110000,R660&gt;12.8,R660&lt;=22.8,M660&gt;3),'[1]Pricing Schedule'!$J$72,
IF(AND(I660=110000,R660&gt;12.8,R660&lt;=22.8,M660&lt;=3),'[1]Pricing Schedule'!$J$97,
IF(AND(I660=110000,R660&gt;22.8,R660&lt;=30.2),'[1]Pricing Schedule'!$J$81,
IF(AND(I660=110000,R660&gt;30.2,R660&lt;=45.9),'[1]Pricing Schedule'!$J$90,
IF(AND(I660=110000,R660&gt;45.9,R660&lt;=123.4),'[1]Pricing Schedule'!$J$97,
IF(AND(I660=110000,R660&gt;123.4,R660&lt;=168.2,M660&lt;=10),'[1]Pricing Schedule'!$J$105,
IF(AND(I660=110000,R660&gt;123.4,R660&lt;=168.2,M660&gt;10),'[1]Pricing Schedule'!$J$113,
IF(AND(I660=110000,R660&gt;168.2,R660&lt;=336.2,M660&lt;=10),('[1]Pricing Schedule'!$J$105),
IF(AND(I660=110000,R660&gt;168.2,R660&lt;=336.2,M660&gt;10),('[1]Pricing Schedule'!$J$113),
IF(AND(I660=110000,R660&gt;336.4,R660&lt;=504.6,M660&lt;=10),('[1]Pricing Schedule'!$J$105),
IF(AND(I660=110000,R660&gt;336.4,R660&lt;=504.6,M660&gt;10),('[1]Pricing Schedule'!$J$113),
IF(AND(I660=110000,R660&gt;504.6,R660&lt;=672.8,M660&lt;=10),('[1]Pricing Schedule'!$J$105),
IF(AND(I660=110000,R660&gt;504.6,R660&lt;=672.8,M660&gt;10),('[1]Pricing Schedule'!$J$113),
IF(AND(I660=110000,R660&gt;672.8,R660&lt;=841,M660&lt;=10),('[1]Pricing Schedule'!$J$105),
IF(AND(I660=110000,R660&gt;672.8,R660&lt;=841,M660&gt;10),('[1]Pricing Schedule'!$J$113),
IF(AND(I660=110000,R660&gt;1682,R660&lt;=1850.2,M660&lt;=10),('[1]Pricing Schedule'!$J$105),
IF(AND(I660=110000,R660&gt;1682,R660&lt;=1850.2,M660&gt;10),('[1]Pricing Schedule'!$J$113),
IF(AND(I660=110000,R660&gt;2018.4,R660&lt;=2186.6,M660&lt;=10),('[1]Pricing Schedule'!$J$105),
IF(AND(I660=110000,R660&gt;2018.4,R660&lt;=2186.6,M660&gt;10),('[1]Pricing Schedule'!$J$113),999999999)))))))))))))))))))))))))))))))))))))))</f>
        <v>1</v>
      </c>
      <c r="U660" s="40">
        <f t="shared" si="66"/>
        <v>342819.04761904763</v>
      </c>
      <c r="V660" s="41">
        <f t="shared" si="67"/>
        <v>2.9169907767529724</v>
      </c>
      <c r="Y660" s="23">
        <v>273</v>
      </c>
      <c r="Z660" s="23">
        <v>206</v>
      </c>
      <c r="AR660" s="35"/>
    </row>
    <row r="661" spans="1:44">
      <c r="A661" s="23">
        <v>661</v>
      </c>
      <c r="B661" s="23">
        <v>661</v>
      </c>
      <c r="C661" s="23" t="s">
        <v>1119</v>
      </c>
      <c r="D661" s="23" t="s">
        <v>168</v>
      </c>
      <c r="E661" s="23" t="s">
        <v>168</v>
      </c>
      <c r="F661" s="23" t="s">
        <v>458</v>
      </c>
      <c r="G661" s="23" t="s">
        <v>459</v>
      </c>
      <c r="H661" s="23" t="s">
        <v>113</v>
      </c>
      <c r="I661" s="13">
        <v>38000</v>
      </c>
      <c r="L661" s="24">
        <v>7.2329999999999997</v>
      </c>
      <c r="M661" s="37">
        <f t="shared" si="62"/>
        <v>8</v>
      </c>
      <c r="N661" s="24">
        <v>0.185</v>
      </c>
      <c r="O661" s="13">
        <v>2</v>
      </c>
      <c r="P661" s="36">
        <f t="shared" si="63"/>
        <v>0.185</v>
      </c>
      <c r="Q661" s="38">
        <f t="shared" si="64"/>
        <v>4.2</v>
      </c>
      <c r="R661" s="37">
        <f t="shared" si="65"/>
        <v>4.2</v>
      </c>
      <c r="S661" s="39">
        <f>IF(AND(I661=38000,R661&lt;=4.5,M661&gt;8),'[1]Pricing Schedule'!$F$8+('[1]Pricing Schedule'!$F$9*M661),
IF(AND(I661=38000,R661&lt;=4.5,M661&lt;=8),'[1]Pricing Schedule'!$F$34+('[1]Pricing Schedule'!$F$36*M661),
IF(AND(I661=38000,R661&gt;4.5,R661&lt;=9,M661&gt;8),'[1]Pricing Schedule'!$F$17+('[1]Pricing Schedule'!$F$18*M661),
IF(AND(I661=38000,R661&gt;4.5,R661&lt;=9,M661&lt;=8),'[1]Pricing Schedule'!$F$34+('[1]Pricing Schedule'!$F$36*M661),
IF(AND(I661=38000,R661&gt;9,R661&lt;=12.8,M661&gt;8),'[1]Pricing Schedule'!$F$26+('[1]Pricing Schedule'!$F$27*M661),
IF(AND(I661=38000,R661&gt;9,R661&lt;=12.8,M661&lt;=8),'[1]Pricing Schedule'!$F$34+('[1]Pricing Schedule'!$F$36*M661),
IF(AND(I661=38000,R661&gt;12.8,R661&lt;=22.8),'[1]Pricing Schedule'!$F$34+('[1]Pricing Schedule'!$F$36*M661),
IF(AND(I661=38000,R661&gt;22.8,R661&lt;=30.2),'[1]Pricing Schedule'!$F$43+('[1]Pricing Schedule'!$F$45*M661),
IF(AND(I661=38000,R661&gt;30.2,R661&lt;=45.9),'[1]Pricing Schedule'!$F$52+('[1]Pricing Schedule'!$F$54*M661),
IF(AND(I661=38000,R661&gt;45.9,R661&lt;=123.4),'[1]Pricing Schedule'!$F$96+('[1]Pricing Schedule'!$F$97*M661),
IF(AND(I661=38000,R661&gt;123.4,R661&lt;=168.2,M661&lt;=10),'[1]Pricing Schedule'!$F$103+('[1]Pricing Schedule'!$F$105*M661),
IF(AND(I661=38000,R661&gt;123.4,R661&lt;=168.2,M661&gt;10),'[1]Pricing Schedule'!$F$111+('[1]Pricing Schedule'!$F$113*M661),
IF(AND(I661=38000,R661&gt;157.4,R661&lt;=336.4,M661&lt;=10),('[1]Pricing Schedule'!$F$103+('[1]Pricing Schedule'!$F$105*M661))*2,
IF(AND(I661=38000,R661&gt;157.4,R661&lt;=336.4,M661&gt;10),('[1]Pricing Schedule'!$F$111+('[1]Pricing Schedule'!$F$113*M661))*2,
IF(AND(I661=38000,R661&gt;314.8,R661&lt;=504.6,M661&lt;=10),('[1]Pricing Schedule'!$F$103+('[1]Pricing Schedule'!$F$105*M661))*3,
IF(AND(I661=38000,R661&gt;314.8,R661&lt;=504.6,M661&gt;10),('[1]Pricing Schedule'!$F$111+('[1]Pricing Schedule'!$F$113*M661))*3,
IF(AND(I661=38000,R661&gt;472.2,R661&lt;=672.8,M661&lt;=10),('[1]Pricing Schedule'!$F$103+('[1]Pricing Schedule'!$F$105*M661))*4,
IF(AND(I661=38000,R661&gt;472.2,R661&lt;=672.8,M661&gt;10),('[1]Pricing Schedule'!$F$111+('[1]Pricing Schedule'!$F$113*M661))*4,
IF(AND(I661=110000,R661&lt;=12.8,M661&gt;2),'[1]Pricing Schedule'!$F$62+('[1]Pricing Schedule'!$F$63*M661),
IF(AND(I661=110000,R661&lt;=12.8,M661&lt;=2),'[1]Pricing Schedule'!$F$96+('[1]Pricing Schedule'!$F$97*M661),
IF(AND(I661=110000,R661&gt;12.8,R661&lt;=22.8,M661&gt;3),'[1]Pricing Schedule'!$F$71+('[1]Pricing Schedule'!$F$72*M661),
IF(AND(I661=110000,R661&gt;12.8,R661&lt;=22.8,M661&lt;=3),'[1]Pricing Schedule'!$F$96+('[1]Pricing Schedule'!$F$97*M661),
IF(AND(I661=110000,R661&gt;22.8,R661&lt;=30.2),'[1]Pricing Schedule'!$F$80+('[1]Pricing Schedule'!$F$81*M661),
IF(AND(I661=110000,R661&gt;30.2,R661&lt;=45.9),'[1]Pricing Schedule'!$F$89+('[1]Pricing Schedule'!$F$90*M661),
IF(AND(I661=110000,R661&gt;45.9,R661&lt;=123.4),'[1]Pricing Schedule'!$F$96+('[1]Pricing Schedule'!$F$97*M661),
IF(AND(I661=110000,R661&gt;123.4,R661&lt;=168.2,M661&lt;=10),'[1]Pricing Schedule'!$F$103+('[1]Pricing Schedule'!$F$105*M661),
IF(AND(I661=110000,R661&gt;123.4,R661&lt;=168.2,M661&gt;10),'[1]Pricing Schedule'!$F$111+('[1]Pricing Schedule'!$F$113*M661),
IF(AND(I661=110000,R661&gt;168.2,R661&lt;=336.4,M661&lt;=10),('[1]Pricing Schedule'!$F$103+('[1]Pricing Schedule'!$F$105*M661))*2,
IF(AND(I661=110000,R661&gt;168.2,R661&lt;=336.4,M661&gt;10),('[1]Pricing Schedule'!$F$111+('[1]Pricing Schedule'!$F$113*M661))*2,
IF(AND(I661=110000,R661&gt;336.4,R661&lt;=504.6,M661&lt;=10),('[1]Pricing Schedule'!$F$103+('[1]Pricing Schedule'!$F$105*M661))*3,
IF(AND(I661=110000,R661&gt;336.4,R661&lt;=504.6,M661&gt;10),('[1]Pricing Schedule'!$F$111+('[1]Pricing Schedule'!$F$113*M661))*3,
IF(AND(I661=110000,R661&gt;504.6,R661&lt;=672.8,M661&lt;=10),('[1]Pricing Schedule'!$F$103+('[1]Pricing Schedule'!$F$105*M661))*4,
IF(AND(I661=110000,R661&gt;504.6,R661&lt;=672.8,M661&gt;10),('[1]Pricing Schedule'!$F$111+('[1]Pricing Schedule'!$F$113*M661))*4,
IF(AND(I661=110000,R661&gt;672.8,R661&lt;=841,M661&lt;=10),('[1]Pricing Schedule'!$F$103+('[1]Pricing Schedule'!$F$105*M661))*5,
IF(AND(I661=110000,R661&gt;672.8,R661&lt;=841,M661&gt;10),('[1]Pricing Schedule'!$F$111+('[1]Pricing Schedule'!$F$113*M661))*5,
IF(AND(I661=110000,R661&gt;672.8,R661&lt;=841,M661&lt;=10),('[1]Pricing Schedule'!$F$103+('[1]Pricing Schedule'!$F$105*M661))*5,
IF(AND(I661=110000,R661&gt;672.8,R661&lt;=841,M661&gt;10),('[1]Pricing Schedule'!$F$111+('[1]Pricing Schedule'!$F$113*M661))*5,
IF(AND(I661=110000,R661&gt;1345.6,R661&lt;=1513.8,M661&lt;=10),('[1]Pricing Schedule'!$F$103+('[1]Pricing Schedule'!$F$105*M661))*9,
IF(AND(I661=110000,R661&gt;1345.6,R661&lt;=1513.8,M661&gt;10),('[1]Pricing Schedule'!$F$111+('[1]Pricing Schedule'!$F$113*M661))*9,
9999999999)))))))))))))))))))))))))))))))))))))))</f>
        <v>909950</v>
      </c>
      <c r="T661" s="21">
        <f>IF(AND(I661=38000,R661&lt;=4.5,M661&gt;8),'[1]Pricing Schedule'!$J$9,
IF(AND(I661=38000,R661&lt;=4.5,M661&lt;=8),'[1]Pricing Schedule'!$J$36,
IF(AND(I661=38000,R661&gt;4.5,R661&lt;=9,M661&gt;8),'[1]Pricing Schedule'!$J$18,
IF(AND(I661=38000,R661&gt;4.5,R661&lt;=9,M661&lt;=8),'[1]Pricing Schedule'!$J$36,
IF(AND(I661=38000,R661&gt;9,R661&lt;=12.8,M661&gt;8),'[1]Pricing Schedule'!$J$27,
IF(AND(I661=38000,R661&gt;9,R661&lt;=12.8,M661&lt;=8),'[1]Pricing Schedule'!$J$36,
IF(AND(I661=38000,R661&gt;12.8,R661&lt;=22.8),'[1]Pricing Schedule'!$J$36,
IF(AND(I661=38000,R661&gt;22.8,R661&lt;=30.2),'[1]Pricing Schedule'!$J$45,
IF(AND(I661=38000,R661&gt;30.2,R661&lt;=45.9),'[1]Pricing Schedule'!$J$54,
IF(AND(I661=38000,R661&gt;45.9,R661&lt;=123.4),'[1]Pricing Schedule'!$J$97,
IF(AND(I661=38000,R661&gt;123.4,R661&lt;=168.2,M661&lt;=10),'[1]Pricing Schedule'!$J$105,
IF(AND(I661=38000,R661&gt;123.4,R661&lt;=168.2,M661&gt;10),'[1]Pricing Schedule'!$J$113,
IF(AND(I661=38000,R661&gt;168.2,R661&lt;=336.4,M661&lt;=10),('[1]Pricing Schedule'!$J$105),
IF(AND(I661=38000,R661&gt;168.2,R661&lt;=336.4,M661&gt;10),('[1]Pricing Schedule'!$J$113),
IF(AND(I661=38000,R661&gt;336.4,R661&lt;=504.6,M661&lt;=10),('[1]Pricing Schedule'!$J$105),
IF(AND(I661=38000,R661&gt;336.4,R661&lt;=504.6,M661&gt;10),('[1]Pricing Schedule'!$J$113),
IF(AND(I661=38000,R661&gt;504.6,R661&lt;=672.8,M661&lt;=10),('[1]Pricing Schedule'!$J$105),
IF(AND(I661=38000,R661&gt;504.6,R661&lt;=672.8,M661&gt;10),('[1]Pricing Schedule'!$J$113),
IF(AND(I661=110000,R661&lt;=12.8,M661&gt;2),'[1]Pricing Schedule'!$J$63,
IF(AND(I661=110000,R661&lt;=12.8,M661&lt;=2),'[1]Pricing Schedule'!$J$97,
IF(AND(I661=110000,R661&gt;12.8,R661&lt;=22.8,M661&gt;3),'[1]Pricing Schedule'!$J$72,
IF(AND(I661=110000,R661&gt;12.8,R661&lt;=22.8,M661&lt;=3),'[1]Pricing Schedule'!$J$97,
IF(AND(I661=110000,R661&gt;22.8,R661&lt;=30.2),'[1]Pricing Schedule'!$J$81,
IF(AND(I661=110000,R661&gt;30.2,R661&lt;=45.9),'[1]Pricing Schedule'!$J$90,
IF(AND(I661=110000,R661&gt;45.9,R661&lt;=123.4),'[1]Pricing Schedule'!$J$97,
IF(AND(I661=110000,R661&gt;123.4,R661&lt;=168.2,M661&lt;=10),'[1]Pricing Schedule'!$J$105,
IF(AND(I661=110000,R661&gt;123.4,R661&lt;=168.2,M661&gt;10),'[1]Pricing Schedule'!$J$113,
IF(AND(I661=110000,R661&gt;168.2,R661&lt;=336.2,M661&lt;=10),('[1]Pricing Schedule'!$J$105),
IF(AND(I661=110000,R661&gt;168.2,R661&lt;=336.2,M661&gt;10),('[1]Pricing Schedule'!$J$113),
IF(AND(I661=110000,R661&gt;336.4,R661&lt;=504.6,M661&lt;=10),('[1]Pricing Schedule'!$J$105),
IF(AND(I661=110000,R661&gt;336.4,R661&lt;=504.6,M661&gt;10),('[1]Pricing Schedule'!$J$113),
IF(AND(I661=110000,R661&gt;504.6,R661&lt;=672.8,M661&lt;=10),('[1]Pricing Schedule'!$J$105),
IF(AND(I661=110000,R661&gt;504.6,R661&lt;=672.8,M661&gt;10),('[1]Pricing Schedule'!$J$113),
IF(AND(I661=110000,R661&gt;672.8,R661&lt;=841,M661&lt;=10),('[1]Pricing Schedule'!$J$105),
IF(AND(I661=110000,R661&gt;672.8,R661&lt;=841,M661&gt;10),('[1]Pricing Schedule'!$J$113),
IF(AND(I661=110000,R661&gt;1682,R661&lt;=1850.2,M661&lt;=10),('[1]Pricing Schedule'!$J$105),
IF(AND(I661=110000,R661&gt;1682,R661&lt;=1850.2,M661&gt;10),('[1]Pricing Schedule'!$J$113),
IF(AND(I661=110000,R661&gt;2018.4,R661&lt;=2186.6,M661&lt;=10),('[1]Pricing Schedule'!$J$105),
IF(AND(I661=110000,R661&gt;2018.4,R661&lt;=2186.6,M661&gt;10),('[1]Pricing Schedule'!$J$113),999999999)))))))))))))))))))))))))))))))))))))))</f>
        <v>4</v>
      </c>
      <c r="U661" s="40">
        <f t="shared" si="66"/>
        <v>216654.76190476189</v>
      </c>
      <c r="V661" s="41">
        <f t="shared" si="67"/>
        <v>4.6156382218803227</v>
      </c>
      <c r="Y661" s="23">
        <v>151</v>
      </c>
      <c r="Z661" s="23">
        <v>203</v>
      </c>
      <c r="AR661" s="35"/>
    </row>
    <row r="662" spans="1:44">
      <c r="A662" s="23">
        <v>662</v>
      </c>
      <c r="B662" s="23">
        <v>662</v>
      </c>
      <c r="C662" s="23" t="s">
        <v>1120</v>
      </c>
      <c r="D662" s="23" t="s">
        <v>786</v>
      </c>
      <c r="E662" s="23" t="s">
        <v>280</v>
      </c>
      <c r="F662" s="23" t="s">
        <v>451</v>
      </c>
      <c r="G662" s="23" t="s">
        <v>452</v>
      </c>
      <c r="H662" s="23" t="s">
        <v>113</v>
      </c>
      <c r="I662" s="13">
        <v>38000</v>
      </c>
      <c r="J662" s="13">
        <v>38000</v>
      </c>
      <c r="K662" s="13">
        <v>10000</v>
      </c>
      <c r="L662" s="24">
        <v>5.5490000000000004</v>
      </c>
      <c r="M662" s="37">
        <f t="shared" si="62"/>
        <v>6</v>
      </c>
      <c r="N662" s="24">
        <v>0.16700000000000001</v>
      </c>
      <c r="O662" s="13">
        <v>2</v>
      </c>
      <c r="P662" s="36">
        <f t="shared" si="63"/>
        <v>0.16700000000000001</v>
      </c>
      <c r="Q662" s="38">
        <f t="shared" si="64"/>
        <v>4.2</v>
      </c>
      <c r="R662" s="37">
        <f t="shared" si="65"/>
        <v>4.2</v>
      </c>
      <c r="S662" s="39">
        <f>IF(AND(I662=38000,R662&lt;=4.5,M662&gt;8),'[1]Pricing Schedule'!$F$8+('[1]Pricing Schedule'!$F$9*M662),
IF(AND(I662=38000,R662&lt;=4.5,M662&lt;=8),'[1]Pricing Schedule'!$F$34+('[1]Pricing Schedule'!$F$36*M662),
IF(AND(I662=38000,R662&gt;4.5,R662&lt;=9,M662&gt;8),'[1]Pricing Schedule'!$F$17+('[1]Pricing Schedule'!$F$18*M662),
IF(AND(I662=38000,R662&gt;4.5,R662&lt;=9,M662&lt;=8),'[1]Pricing Schedule'!$F$34+('[1]Pricing Schedule'!$F$36*M662),
IF(AND(I662=38000,R662&gt;9,R662&lt;=12.8,M662&gt;8),'[1]Pricing Schedule'!$F$26+('[1]Pricing Schedule'!$F$27*M662),
IF(AND(I662=38000,R662&gt;9,R662&lt;=12.8,M662&lt;=8),'[1]Pricing Schedule'!$F$34+('[1]Pricing Schedule'!$F$36*M662),
IF(AND(I662=38000,R662&gt;12.8,R662&lt;=22.8),'[1]Pricing Schedule'!$F$34+('[1]Pricing Schedule'!$F$36*M662),
IF(AND(I662=38000,R662&gt;22.8,R662&lt;=30.2),'[1]Pricing Schedule'!$F$43+('[1]Pricing Schedule'!$F$45*M662),
IF(AND(I662=38000,R662&gt;30.2,R662&lt;=45.9),'[1]Pricing Schedule'!$F$52+('[1]Pricing Schedule'!$F$54*M662),
IF(AND(I662=38000,R662&gt;45.9,R662&lt;=123.4),'[1]Pricing Schedule'!$F$96+('[1]Pricing Schedule'!$F$97*M662),
IF(AND(I662=38000,R662&gt;123.4,R662&lt;=168.2,M662&lt;=10),'[1]Pricing Schedule'!$F$103+('[1]Pricing Schedule'!$F$105*M662),
IF(AND(I662=38000,R662&gt;123.4,R662&lt;=168.2,M662&gt;10),'[1]Pricing Schedule'!$F$111+('[1]Pricing Schedule'!$F$113*M662),
IF(AND(I662=38000,R662&gt;157.4,R662&lt;=336.4,M662&lt;=10),('[1]Pricing Schedule'!$F$103+('[1]Pricing Schedule'!$F$105*M662))*2,
IF(AND(I662=38000,R662&gt;157.4,R662&lt;=336.4,M662&gt;10),('[1]Pricing Schedule'!$F$111+('[1]Pricing Schedule'!$F$113*M662))*2,
IF(AND(I662=38000,R662&gt;314.8,R662&lt;=504.6,M662&lt;=10),('[1]Pricing Schedule'!$F$103+('[1]Pricing Schedule'!$F$105*M662))*3,
IF(AND(I662=38000,R662&gt;314.8,R662&lt;=504.6,M662&gt;10),('[1]Pricing Schedule'!$F$111+('[1]Pricing Schedule'!$F$113*M662))*3,
IF(AND(I662=38000,R662&gt;472.2,R662&lt;=672.8,M662&lt;=10),('[1]Pricing Schedule'!$F$103+('[1]Pricing Schedule'!$F$105*M662))*4,
IF(AND(I662=38000,R662&gt;472.2,R662&lt;=672.8,M662&gt;10),('[1]Pricing Schedule'!$F$111+('[1]Pricing Schedule'!$F$113*M662))*4,
IF(AND(I662=110000,R662&lt;=12.8,M662&gt;2),'[1]Pricing Schedule'!$F$62+('[1]Pricing Schedule'!$F$63*M662),
IF(AND(I662=110000,R662&lt;=12.8,M662&lt;=2),'[1]Pricing Schedule'!$F$96+('[1]Pricing Schedule'!$F$97*M662),
IF(AND(I662=110000,R662&gt;12.8,R662&lt;=22.8,M662&gt;3),'[1]Pricing Schedule'!$F$71+('[1]Pricing Schedule'!$F$72*M662),
IF(AND(I662=110000,R662&gt;12.8,R662&lt;=22.8,M662&lt;=3),'[1]Pricing Schedule'!$F$96+('[1]Pricing Schedule'!$F$97*M662),
IF(AND(I662=110000,R662&gt;22.8,R662&lt;=30.2),'[1]Pricing Schedule'!$F$80+('[1]Pricing Schedule'!$F$81*M662),
IF(AND(I662=110000,R662&gt;30.2,R662&lt;=45.9),'[1]Pricing Schedule'!$F$89+('[1]Pricing Schedule'!$F$90*M662),
IF(AND(I662=110000,R662&gt;45.9,R662&lt;=123.4),'[1]Pricing Schedule'!$F$96+('[1]Pricing Schedule'!$F$97*M662),
IF(AND(I662=110000,R662&gt;123.4,R662&lt;=168.2,M662&lt;=10),'[1]Pricing Schedule'!$F$103+('[1]Pricing Schedule'!$F$105*M662),
IF(AND(I662=110000,R662&gt;123.4,R662&lt;=168.2,M662&gt;10),'[1]Pricing Schedule'!$F$111+('[1]Pricing Schedule'!$F$113*M662),
IF(AND(I662=110000,R662&gt;168.2,R662&lt;=336.4,M662&lt;=10),('[1]Pricing Schedule'!$F$103+('[1]Pricing Schedule'!$F$105*M662))*2,
IF(AND(I662=110000,R662&gt;168.2,R662&lt;=336.4,M662&gt;10),('[1]Pricing Schedule'!$F$111+('[1]Pricing Schedule'!$F$113*M662))*2,
IF(AND(I662=110000,R662&gt;336.4,R662&lt;=504.6,M662&lt;=10),('[1]Pricing Schedule'!$F$103+('[1]Pricing Schedule'!$F$105*M662))*3,
IF(AND(I662=110000,R662&gt;336.4,R662&lt;=504.6,M662&gt;10),('[1]Pricing Schedule'!$F$111+('[1]Pricing Schedule'!$F$113*M662))*3,
IF(AND(I662=110000,R662&gt;504.6,R662&lt;=672.8,M662&lt;=10),('[1]Pricing Schedule'!$F$103+('[1]Pricing Schedule'!$F$105*M662))*4,
IF(AND(I662=110000,R662&gt;504.6,R662&lt;=672.8,M662&gt;10),('[1]Pricing Schedule'!$F$111+('[1]Pricing Schedule'!$F$113*M662))*4,
IF(AND(I662=110000,R662&gt;672.8,R662&lt;=841,M662&lt;=10),('[1]Pricing Schedule'!$F$103+('[1]Pricing Schedule'!$F$105*M662))*5,
IF(AND(I662=110000,R662&gt;672.8,R662&lt;=841,M662&gt;10),('[1]Pricing Schedule'!$F$111+('[1]Pricing Schedule'!$F$113*M662))*5,
IF(AND(I662=110000,R662&gt;672.8,R662&lt;=841,M662&lt;=10),('[1]Pricing Schedule'!$F$103+('[1]Pricing Schedule'!$F$105*M662))*5,
IF(AND(I662=110000,R662&gt;672.8,R662&lt;=841,M662&gt;10),('[1]Pricing Schedule'!$F$111+('[1]Pricing Schedule'!$F$113*M662))*5,
IF(AND(I662=110000,R662&gt;1345.6,R662&lt;=1513.8,M662&lt;=10),('[1]Pricing Schedule'!$F$103+('[1]Pricing Schedule'!$F$105*M662))*9,
IF(AND(I662=110000,R662&gt;1345.6,R662&lt;=1513.8,M662&gt;10),('[1]Pricing Schedule'!$F$111+('[1]Pricing Schedule'!$F$113*M662))*9,
9999999999)))))))))))))))))))))))))))))))))))))))</f>
        <v>769410</v>
      </c>
      <c r="T662" s="21">
        <f>IF(AND(I662=38000,R662&lt;=4.5,M662&gt;8),'[1]Pricing Schedule'!$J$9,
IF(AND(I662=38000,R662&lt;=4.5,M662&lt;=8),'[1]Pricing Schedule'!$J$36,
IF(AND(I662=38000,R662&gt;4.5,R662&lt;=9,M662&gt;8),'[1]Pricing Schedule'!$J$18,
IF(AND(I662=38000,R662&gt;4.5,R662&lt;=9,M662&lt;=8),'[1]Pricing Schedule'!$J$36,
IF(AND(I662=38000,R662&gt;9,R662&lt;=12.8,M662&gt;8),'[1]Pricing Schedule'!$J$27,
IF(AND(I662=38000,R662&gt;9,R662&lt;=12.8,M662&lt;=8),'[1]Pricing Schedule'!$J$36,
IF(AND(I662=38000,R662&gt;12.8,R662&lt;=22.8),'[1]Pricing Schedule'!$J$36,
IF(AND(I662=38000,R662&gt;22.8,R662&lt;=30.2),'[1]Pricing Schedule'!$J$45,
IF(AND(I662=38000,R662&gt;30.2,R662&lt;=45.9),'[1]Pricing Schedule'!$J$54,
IF(AND(I662=38000,R662&gt;45.9,R662&lt;=123.4),'[1]Pricing Schedule'!$J$97,
IF(AND(I662=38000,R662&gt;123.4,R662&lt;=168.2,M662&lt;=10),'[1]Pricing Schedule'!$J$105,
IF(AND(I662=38000,R662&gt;123.4,R662&lt;=168.2,M662&gt;10),'[1]Pricing Schedule'!$J$113,
IF(AND(I662=38000,R662&gt;168.2,R662&lt;=336.4,M662&lt;=10),('[1]Pricing Schedule'!$J$105),
IF(AND(I662=38000,R662&gt;168.2,R662&lt;=336.4,M662&gt;10),('[1]Pricing Schedule'!$J$113),
IF(AND(I662=38000,R662&gt;336.4,R662&lt;=504.6,M662&lt;=10),('[1]Pricing Schedule'!$J$105),
IF(AND(I662=38000,R662&gt;336.4,R662&lt;=504.6,M662&gt;10),('[1]Pricing Schedule'!$J$113),
IF(AND(I662=38000,R662&gt;504.6,R662&lt;=672.8,M662&lt;=10),('[1]Pricing Schedule'!$J$105),
IF(AND(I662=38000,R662&gt;504.6,R662&lt;=672.8,M662&gt;10),('[1]Pricing Schedule'!$J$113),
IF(AND(I662=110000,R662&lt;=12.8,M662&gt;2),'[1]Pricing Schedule'!$J$63,
IF(AND(I662=110000,R662&lt;=12.8,M662&lt;=2),'[1]Pricing Schedule'!$J$97,
IF(AND(I662=110000,R662&gt;12.8,R662&lt;=22.8,M662&gt;3),'[1]Pricing Schedule'!$J$72,
IF(AND(I662=110000,R662&gt;12.8,R662&lt;=22.8,M662&lt;=3),'[1]Pricing Schedule'!$J$97,
IF(AND(I662=110000,R662&gt;22.8,R662&lt;=30.2),'[1]Pricing Schedule'!$J$81,
IF(AND(I662=110000,R662&gt;30.2,R662&lt;=45.9),'[1]Pricing Schedule'!$J$90,
IF(AND(I662=110000,R662&gt;45.9,R662&lt;=123.4),'[1]Pricing Schedule'!$J$97,
IF(AND(I662=110000,R662&gt;123.4,R662&lt;=168.2,M662&lt;=10),'[1]Pricing Schedule'!$J$105,
IF(AND(I662=110000,R662&gt;123.4,R662&lt;=168.2,M662&gt;10),'[1]Pricing Schedule'!$J$113,
IF(AND(I662=110000,R662&gt;168.2,R662&lt;=336.2,M662&lt;=10),('[1]Pricing Schedule'!$J$105),
IF(AND(I662=110000,R662&gt;168.2,R662&lt;=336.2,M662&gt;10),('[1]Pricing Schedule'!$J$113),
IF(AND(I662=110000,R662&gt;336.4,R662&lt;=504.6,M662&lt;=10),('[1]Pricing Schedule'!$J$105),
IF(AND(I662=110000,R662&gt;336.4,R662&lt;=504.6,M662&gt;10),('[1]Pricing Schedule'!$J$113),
IF(AND(I662=110000,R662&gt;504.6,R662&lt;=672.8,M662&lt;=10),('[1]Pricing Schedule'!$J$105),
IF(AND(I662=110000,R662&gt;504.6,R662&lt;=672.8,M662&gt;10),('[1]Pricing Schedule'!$J$113),
IF(AND(I662=110000,R662&gt;672.8,R662&lt;=841,M662&lt;=10),('[1]Pricing Schedule'!$J$105),
IF(AND(I662=110000,R662&gt;672.8,R662&lt;=841,M662&gt;10),('[1]Pricing Schedule'!$J$113),
IF(AND(I662=110000,R662&gt;1682,R662&lt;=1850.2,M662&lt;=10),('[1]Pricing Schedule'!$J$105),
IF(AND(I662=110000,R662&gt;1682,R662&lt;=1850.2,M662&gt;10),('[1]Pricing Schedule'!$J$113),
IF(AND(I662=110000,R662&gt;2018.4,R662&lt;=2186.6,M662&lt;=10),('[1]Pricing Schedule'!$J$105),
IF(AND(I662=110000,R662&gt;2018.4,R662&lt;=2186.6,M662&gt;10),('[1]Pricing Schedule'!$J$113),999999999)))))))))))))))))))))))))))))))))))))))</f>
        <v>4</v>
      </c>
      <c r="U662" s="40">
        <f t="shared" si="66"/>
        <v>183192.85714285713</v>
      </c>
      <c r="V662" s="41">
        <f t="shared" si="67"/>
        <v>5.4587281163488903</v>
      </c>
      <c r="Y662" s="23">
        <v>273</v>
      </c>
      <c r="Z662" s="23">
        <v>206</v>
      </c>
      <c r="AR662" s="35"/>
    </row>
    <row r="663" spans="1:44">
      <c r="A663" s="23">
        <v>663</v>
      </c>
      <c r="B663" s="23">
        <v>663</v>
      </c>
      <c r="C663" s="23" t="s">
        <v>1121</v>
      </c>
      <c r="D663" s="23" t="s">
        <v>116</v>
      </c>
      <c r="E663" s="23" t="s">
        <v>116</v>
      </c>
      <c r="F663" s="23" t="s">
        <v>883</v>
      </c>
      <c r="G663" s="23" t="s">
        <v>884</v>
      </c>
      <c r="H663" s="23" t="s">
        <v>113</v>
      </c>
      <c r="I663" s="13">
        <v>38000</v>
      </c>
      <c r="J663" s="13">
        <v>38000</v>
      </c>
      <c r="K663" s="13">
        <v>20000</v>
      </c>
      <c r="L663" s="24">
        <v>4.923</v>
      </c>
      <c r="M663" s="37">
        <f t="shared" si="62"/>
        <v>5</v>
      </c>
      <c r="N663" s="24">
        <v>0.54500000000000004</v>
      </c>
      <c r="O663" s="13">
        <v>2</v>
      </c>
      <c r="P663" s="36">
        <f t="shared" si="63"/>
        <v>0.54500000000000004</v>
      </c>
      <c r="Q663" s="38">
        <f t="shared" si="64"/>
        <v>4.2</v>
      </c>
      <c r="R663" s="37">
        <f t="shared" si="65"/>
        <v>4.2</v>
      </c>
      <c r="S663" s="39">
        <f>IF(AND(I663=38000,R663&lt;=4.5,M663&gt;8),'[1]Pricing Schedule'!$F$8+('[1]Pricing Schedule'!$F$9*M663),
IF(AND(I663=38000,R663&lt;=4.5,M663&lt;=8),'[1]Pricing Schedule'!$F$34+('[1]Pricing Schedule'!$F$36*M663),
IF(AND(I663=38000,R663&gt;4.5,R663&lt;=9,M663&gt;8),'[1]Pricing Schedule'!$F$17+('[1]Pricing Schedule'!$F$18*M663),
IF(AND(I663=38000,R663&gt;4.5,R663&lt;=9,M663&lt;=8),'[1]Pricing Schedule'!$F$34+('[1]Pricing Schedule'!$F$36*M663),
IF(AND(I663=38000,R663&gt;9,R663&lt;=12.8,M663&gt;8),'[1]Pricing Schedule'!$F$26+('[1]Pricing Schedule'!$F$27*M663),
IF(AND(I663=38000,R663&gt;9,R663&lt;=12.8,M663&lt;=8),'[1]Pricing Schedule'!$F$34+('[1]Pricing Schedule'!$F$36*M663),
IF(AND(I663=38000,R663&gt;12.8,R663&lt;=22.8),'[1]Pricing Schedule'!$F$34+('[1]Pricing Schedule'!$F$36*M663),
IF(AND(I663=38000,R663&gt;22.8,R663&lt;=30.2),'[1]Pricing Schedule'!$F$43+('[1]Pricing Schedule'!$F$45*M663),
IF(AND(I663=38000,R663&gt;30.2,R663&lt;=45.9),'[1]Pricing Schedule'!$F$52+('[1]Pricing Schedule'!$F$54*M663),
IF(AND(I663=38000,R663&gt;45.9,R663&lt;=123.4),'[1]Pricing Schedule'!$F$96+('[1]Pricing Schedule'!$F$97*M663),
IF(AND(I663=38000,R663&gt;123.4,R663&lt;=168.2,M663&lt;=10),'[1]Pricing Schedule'!$F$103+('[1]Pricing Schedule'!$F$105*M663),
IF(AND(I663=38000,R663&gt;123.4,R663&lt;=168.2,M663&gt;10),'[1]Pricing Schedule'!$F$111+('[1]Pricing Schedule'!$F$113*M663),
IF(AND(I663=38000,R663&gt;157.4,R663&lt;=336.4,M663&lt;=10),('[1]Pricing Schedule'!$F$103+('[1]Pricing Schedule'!$F$105*M663))*2,
IF(AND(I663=38000,R663&gt;157.4,R663&lt;=336.4,M663&gt;10),('[1]Pricing Schedule'!$F$111+('[1]Pricing Schedule'!$F$113*M663))*2,
IF(AND(I663=38000,R663&gt;314.8,R663&lt;=504.6,M663&lt;=10),('[1]Pricing Schedule'!$F$103+('[1]Pricing Schedule'!$F$105*M663))*3,
IF(AND(I663=38000,R663&gt;314.8,R663&lt;=504.6,M663&gt;10),('[1]Pricing Schedule'!$F$111+('[1]Pricing Schedule'!$F$113*M663))*3,
IF(AND(I663=38000,R663&gt;472.2,R663&lt;=672.8,M663&lt;=10),('[1]Pricing Schedule'!$F$103+('[1]Pricing Schedule'!$F$105*M663))*4,
IF(AND(I663=38000,R663&gt;472.2,R663&lt;=672.8,M663&gt;10),('[1]Pricing Schedule'!$F$111+('[1]Pricing Schedule'!$F$113*M663))*4,
IF(AND(I663=110000,R663&lt;=12.8,M663&gt;2),'[1]Pricing Schedule'!$F$62+('[1]Pricing Schedule'!$F$63*M663),
IF(AND(I663=110000,R663&lt;=12.8,M663&lt;=2),'[1]Pricing Schedule'!$F$96+('[1]Pricing Schedule'!$F$97*M663),
IF(AND(I663=110000,R663&gt;12.8,R663&lt;=22.8,M663&gt;3),'[1]Pricing Schedule'!$F$71+('[1]Pricing Schedule'!$F$72*M663),
IF(AND(I663=110000,R663&gt;12.8,R663&lt;=22.8,M663&lt;=3),'[1]Pricing Schedule'!$F$96+('[1]Pricing Schedule'!$F$97*M663),
IF(AND(I663=110000,R663&gt;22.8,R663&lt;=30.2),'[1]Pricing Schedule'!$F$80+('[1]Pricing Schedule'!$F$81*M663),
IF(AND(I663=110000,R663&gt;30.2,R663&lt;=45.9),'[1]Pricing Schedule'!$F$89+('[1]Pricing Schedule'!$F$90*M663),
IF(AND(I663=110000,R663&gt;45.9,R663&lt;=123.4),'[1]Pricing Schedule'!$F$96+('[1]Pricing Schedule'!$F$97*M663),
IF(AND(I663=110000,R663&gt;123.4,R663&lt;=168.2,M663&lt;=10),'[1]Pricing Schedule'!$F$103+('[1]Pricing Schedule'!$F$105*M663),
IF(AND(I663=110000,R663&gt;123.4,R663&lt;=168.2,M663&gt;10),'[1]Pricing Schedule'!$F$111+('[1]Pricing Schedule'!$F$113*M663),
IF(AND(I663=110000,R663&gt;168.2,R663&lt;=336.4,M663&lt;=10),('[1]Pricing Schedule'!$F$103+('[1]Pricing Schedule'!$F$105*M663))*2,
IF(AND(I663=110000,R663&gt;168.2,R663&lt;=336.4,M663&gt;10),('[1]Pricing Schedule'!$F$111+('[1]Pricing Schedule'!$F$113*M663))*2,
IF(AND(I663=110000,R663&gt;336.4,R663&lt;=504.6,M663&lt;=10),('[1]Pricing Schedule'!$F$103+('[1]Pricing Schedule'!$F$105*M663))*3,
IF(AND(I663=110000,R663&gt;336.4,R663&lt;=504.6,M663&gt;10),('[1]Pricing Schedule'!$F$111+('[1]Pricing Schedule'!$F$113*M663))*3,
IF(AND(I663=110000,R663&gt;504.6,R663&lt;=672.8,M663&lt;=10),('[1]Pricing Schedule'!$F$103+('[1]Pricing Schedule'!$F$105*M663))*4,
IF(AND(I663=110000,R663&gt;504.6,R663&lt;=672.8,M663&gt;10),('[1]Pricing Schedule'!$F$111+('[1]Pricing Schedule'!$F$113*M663))*4,
IF(AND(I663=110000,R663&gt;672.8,R663&lt;=841,M663&lt;=10),('[1]Pricing Schedule'!$F$103+('[1]Pricing Schedule'!$F$105*M663))*5,
IF(AND(I663=110000,R663&gt;672.8,R663&lt;=841,M663&gt;10),('[1]Pricing Schedule'!$F$111+('[1]Pricing Schedule'!$F$113*M663))*5,
IF(AND(I663=110000,R663&gt;672.8,R663&lt;=841,M663&lt;=10),('[1]Pricing Schedule'!$F$103+('[1]Pricing Schedule'!$F$105*M663))*5,
IF(AND(I663=110000,R663&gt;672.8,R663&lt;=841,M663&gt;10),('[1]Pricing Schedule'!$F$111+('[1]Pricing Schedule'!$F$113*M663))*5,
IF(AND(I663=110000,R663&gt;1345.6,R663&lt;=1513.8,M663&lt;=10),('[1]Pricing Schedule'!$F$103+('[1]Pricing Schedule'!$F$105*M663))*9,
IF(AND(I663=110000,R663&gt;1345.6,R663&lt;=1513.8,M663&gt;10),('[1]Pricing Schedule'!$F$111+('[1]Pricing Schedule'!$F$113*M663))*9,
9999999999)))))))))))))))))))))))))))))))))))))))</f>
        <v>699140</v>
      </c>
      <c r="T663" s="21">
        <f>IF(AND(I663=38000,R663&lt;=4.5,M663&gt;8),'[1]Pricing Schedule'!$J$9,
IF(AND(I663=38000,R663&lt;=4.5,M663&lt;=8),'[1]Pricing Schedule'!$J$36,
IF(AND(I663=38000,R663&gt;4.5,R663&lt;=9,M663&gt;8),'[1]Pricing Schedule'!$J$18,
IF(AND(I663=38000,R663&gt;4.5,R663&lt;=9,M663&lt;=8),'[1]Pricing Schedule'!$J$36,
IF(AND(I663=38000,R663&gt;9,R663&lt;=12.8,M663&gt;8),'[1]Pricing Schedule'!$J$27,
IF(AND(I663=38000,R663&gt;9,R663&lt;=12.8,M663&lt;=8),'[1]Pricing Schedule'!$J$36,
IF(AND(I663=38000,R663&gt;12.8,R663&lt;=22.8),'[1]Pricing Schedule'!$J$36,
IF(AND(I663=38000,R663&gt;22.8,R663&lt;=30.2),'[1]Pricing Schedule'!$J$45,
IF(AND(I663=38000,R663&gt;30.2,R663&lt;=45.9),'[1]Pricing Schedule'!$J$54,
IF(AND(I663=38000,R663&gt;45.9,R663&lt;=123.4),'[1]Pricing Schedule'!$J$97,
IF(AND(I663=38000,R663&gt;123.4,R663&lt;=168.2,M663&lt;=10),'[1]Pricing Schedule'!$J$105,
IF(AND(I663=38000,R663&gt;123.4,R663&lt;=168.2,M663&gt;10),'[1]Pricing Schedule'!$J$113,
IF(AND(I663=38000,R663&gt;168.2,R663&lt;=336.4,M663&lt;=10),('[1]Pricing Schedule'!$J$105),
IF(AND(I663=38000,R663&gt;168.2,R663&lt;=336.4,M663&gt;10),('[1]Pricing Schedule'!$J$113),
IF(AND(I663=38000,R663&gt;336.4,R663&lt;=504.6,M663&lt;=10),('[1]Pricing Schedule'!$J$105),
IF(AND(I663=38000,R663&gt;336.4,R663&lt;=504.6,M663&gt;10),('[1]Pricing Schedule'!$J$113),
IF(AND(I663=38000,R663&gt;504.6,R663&lt;=672.8,M663&lt;=10),('[1]Pricing Schedule'!$J$105),
IF(AND(I663=38000,R663&gt;504.6,R663&lt;=672.8,M663&gt;10),('[1]Pricing Schedule'!$J$113),
IF(AND(I663=110000,R663&lt;=12.8,M663&gt;2),'[1]Pricing Schedule'!$J$63,
IF(AND(I663=110000,R663&lt;=12.8,M663&lt;=2),'[1]Pricing Schedule'!$J$97,
IF(AND(I663=110000,R663&gt;12.8,R663&lt;=22.8,M663&gt;3),'[1]Pricing Schedule'!$J$72,
IF(AND(I663=110000,R663&gt;12.8,R663&lt;=22.8,M663&lt;=3),'[1]Pricing Schedule'!$J$97,
IF(AND(I663=110000,R663&gt;22.8,R663&lt;=30.2),'[1]Pricing Schedule'!$J$81,
IF(AND(I663=110000,R663&gt;30.2,R663&lt;=45.9),'[1]Pricing Schedule'!$J$90,
IF(AND(I663=110000,R663&gt;45.9,R663&lt;=123.4),'[1]Pricing Schedule'!$J$97,
IF(AND(I663=110000,R663&gt;123.4,R663&lt;=168.2,M663&lt;=10),'[1]Pricing Schedule'!$J$105,
IF(AND(I663=110000,R663&gt;123.4,R663&lt;=168.2,M663&gt;10),'[1]Pricing Schedule'!$J$113,
IF(AND(I663=110000,R663&gt;168.2,R663&lt;=336.2,M663&lt;=10),('[1]Pricing Schedule'!$J$105),
IF(AND(I663=110000,R663&gt;168.2,R663&lt;=336.2,M663&gt;10),('[1]Pricing Schedule'!$J$113),
IF(AND(I663=110000,R663&gt;336.4,R663&lt;=504.6,M663&lt;=10),('[1]Pricing Schedule'!$J$105),
IF(AND(I663=110000,R663&gt;336.4,R663&lt;=504.6,M663&gt;10),('[1]Pricing Schedule'!$J$113),
IF(AND(I663=110000,R663&gt;504.6,R663&lt;=672.8,M663&lt;=10),('[1]Pricing Schedule'!$J$105),
IF(AND(I663=110000,R663&gt;504.6,R663&lt;=672.8,M663&gt;10),('[1]Pricing Schedule'!$J$113),
IF(AND(I663=110000,R663&gt;672.8,R663&lt;=841,M663&lt;=10),('[1]Pricing Schedule'!$J$105),
IF(AND(I663=110000,R663&gt;672.8,R663&lt;=841,M663&gt;10),('[1]Pricing Schedule'!$J$113),
IF(AND(I663=110000,R663&gt;1682,R663&lt;=1850.2,M663&lt;=10),('[1]Pricing Schedule'!$J$105),
IF(AND(I663=110000,R663&gt;1682,R663&lt;=1850.2,M663&gt;10),('[1]Pricing Schedule'!$J$113),
IF(AND(I663=110000,R663&gt;2018.4,R663&lt;=2186.6,M663&lt;=10),('[1]Pricing Schedule'!$J$105),
IF(AND(I663=110000,R663&gt;2018.4,R663&lt;=2186.6,M663&gt;10),('[1]Pricing Schedule'!$J$113),999999999)))))))))))))))))))))))))))))))))))))))</f>
        <v>4</v>
      </c>
      <c r="U663" s="40">
        <f t="shared" si="66"/>
        <v>166461.90476190476</v>
      </c>
      <c r="V663" s="41">
        <f t="shared" si="67"/>
        <v>6.0073804960379897</v>
      </c>
      <c r="Y663" s="23">
        <v>687</v>
      </c>
      <c r="Z663" s="23">
        <v>598</v>
      </c>
      <c r="AR663" s="35"/>
    </row>
    <row r="664" spans="1:44">
      <c r="A664" s="23">
        <v>664</v>
      </c>
      <c r="B664" s="23">
        <v>664</v>
      </c>
      <c r="C664" s="23" t="s">
        <v>1122</v>
      </c>
      <c r="D664" s="23" t="s">
        <v>168</v>
      </c>
      <c r="E664" s="23" t="s">
        <v>168</v>
      </c>
      <c r="F664" s="23" t="s">
        <v>458</v>
      </c>
      <c r="G664" s="23" t="s">
        <v>459</v>
      </c>
      <c r="H664" s="23" t="s">
        <v>113</v>
      </c>
      <c r="I664" s="13">
        <v>38000</v>
      </c>
      <c r="L664" s="24">
        <v>4.7309999999999999</v>
      </c>
      <c r="M664" s="37">
        <f t="shared" si="62"/>
        <v>5</v>
      </c>
      <c r="N664" s="24">
        <v>0.215</v>
      </c>
      <c r="O664" s="13">
        <v>2</v>
      </c>
      <c r="P664" s="36">
        <f t="shared" si="63"/>
        <v>0.215</v>
      </c>
      <c r="Q664" s="38">
        <f t="shared" si="64"/>
        <v>4.2</v>
      </c>
      <c r="R664" s="37">
        <f t="shared" si="65"/>
        <v>4.2</v>
      </c>
      <c r="S664" s="39">
        <f>IF(AND(I664=38000,R664&lt;=4.5,M664&gt;8),'[1]Pricing Schedule'!$F$8+('[1]Pricing Schedule'!$F$9*M664),
IF(AND(I664=38000,R664&lt;=4.5,M664&lt;=8),'[1]Pricing Schedule'!$F$34+('[1]Pricing Schedule'!$F$36*M664),
IF(AND(I664=38000,R664&gt;4.5,R664&lt;=9,M664&gt;8),'[1]Pricing Schedule'!$F$17+('[1]Pricing Schedule'!$F$18*M664),
IF(AND(I664=38000,R664&gt;4.5,R664&lt;=9,M664&lt;=8),'[1]Pricing Schedule'!$F$34+('[1]Pricing Schedule'!$F$36*M664),
IF(AND(I664=38000,R664&gt;9,R664&lt;=12.8,M664&gt;8),'[1]Pricing Schedule'!$F$26+('[1]Pricing Schedule'!$F$27*M664),
IF(AND(I664=38000,R664&gt;9,R664&lt;=12.8,M664&lt;=8),'[1]Pricing Schedule'!$F$34+('[1]Pricing Schedule'!$F$36*M664),
IF(AND(I664=38000,R664&gt;12.8,R664&lt;=22.8),'[1]Pricing Schedule'!$F$34+('[1]Pricing Schedule'!$F$36*M664),
IF(AND(I664=38000,R664&gt;22.8,R664&lt;=30.2),'[1]Pricing Schedule'!$F$43+('[1]Pricing Schedule'!$F$45*M664),
IF(AND(I664=38000,R664&gt;30.2,R664&lt;=45.9),'[1]Pricing Schedule'!$F$52+('[1]Pricing Schedule'!$F$54*M664),
IF(AND(I664=38000,R664&gt;45.9,R664&lt;=123.4),'[1]Pricing Schedule'!$F$96+('[1]Pricing Schedule'!$F$97*M664),
IF(AND(I664=38000,R664&gt;123.4,R664&lt;=168.2,M664&lt;=10),'[1]Pricing Schedule'!$F$103+('[1]Pricing Schedule'!$F$105*M664),
IF(AND(I664=38000,R664&gt;123.4,R664&lt;=168.2,M664&gt;10),'[1]Pricing Schedule'!$F$111+('[1]Pricing Schedule'!$F$113*M664),
IF(AND(I664=38000,R664&gt;157.4,R664&lt;=336.4,M664&lt;=10),('[1]Pricing Schedule'!$F$103+('[1]Pricing Schedule'!$F$105*M664))*2,
IF(AND(I664=38000,R664&gt;157.4,R664&lt;=336.4,M664&gt;10),('[1]Pricing Schedule'!$F$111+('[1]Pricing Schedule'!$F$113*M664))*2,
IF(AND(I664=38000,R664&gt;314.8,R664&lt;=504.6,M664&lt;=10),('[1]Pricing Schedule'!$F$103+('[1]Pricing Schedule'!$F$105*M664))*3,
IF(AND(I664=38000,R664&gt;314.8,R664&lt;=504.6,M664&gt;10),('[1]Pricing Schedule'!$F$111+('[1]Pricing Schedule'!$F$113*M664))*3,
IF(AND(I664=38000,R664&gt;472.2,R664&lt;=672.8,M664&lt;=10),('[1]Pricing Schedule'!$F$103+('[1]Pricing Schedule'!$F$105*M664))*4,
IF(AND(I664=38000,R664&gt;472.2,R664&lt;=672.8,M664&gt;10),('[1]Pricing Schedule'!$F$111+('[1]Pricing Schedule'!$F$113*M664))*4,
IF(AND(I664=110000,R664&lt;=12.8,M664&gt;2),'[1]Pricing Schedule'!$F$62+('[1]Pricing Schedule'!$F$63*M664),
IF(AND(I664=110000,R664&lt;=12.8,M664&lt;=2),'[1]Pricing Schedule'!$F$96+('[1]Pricing Schedule'!$F$97*M664),
IF(AND(I664=110000,R664&gt;12.8,R664&lt;=22.8,M664&gt;3),'[1]Pricing Schedule'!$F$71+('[1]Pricing Schedule'!$F$72*M664),
IF(AND(I664=110000,R664&gt;12.8,R664&lt;=22.8,M664&lt;=3),'[1]Pricing Schedule'!$F$96+('[1]Pricing Schedule'!$F$97*M664),
IF(AND(I664=110000,R664&gt;22.8,R664&lt;=30.2),'[1]Pricing Schedule'!$F$80+('[1]Pricing Schedule'!$F$81*M664),
IF(AND(I664=110000,R664&gt;30.2,R664&lt;=45.9),'[1]Pricing Schedule'!$F$89+('[1]Pricing Schedule'!$F$90*M664),
IF(AND(I664=110000,R664&gt;45.9,R664&lt;=123.4),'[1]Pricing Schedule'!$F$96+('[1]Pricing Schedule'!$F$97*M664),
IF(AND(I664=110000,R664&gt;123.4,R664&lt;=168.2,M664&lt;=10),'[1]Pricing Schedule'!$F$103+('[1]Pricing Schedule'!$F$105*M664),
IF(AND(I664=110000,R664&gt;123.4,R664&lt;=168.2,M664&gt;10),'[1]Pricing Schedule'!$F$111+('[1]Pricing Schedule'!$F$113*M664),
IF(AND(I664=110000,R664&gt;168.2,R664&lt;=336.4,M664&lt;=10),('[1]Pricing Schedule'!$F$103+('[1]Pricing Schedule'!$F$105*M664))*2,
IF(AND(I664=110000,R664&gt;168.2,R664&lt;=336.4,M664&gt;10),('[1]Pricing Schedule'!$F$111+('[1]Pricing Schedule'!$F$113*M664))*2,
IF(AND(I664=110000,R664&gt;336.4,R664&lt;=504.6,M664&lt;=10),('[1]Pricing Schedule'!$F$103+('[1]Pricing Schedule'!$F$105*M664))*3,
IF(AND(I664=110000,R664&gt;336.4,R664&lt;=504.6,M664&gt;10),('[1]Pricing Schedule'!$F$111+('[1]Pricing Schedule'!$F$113*M664))*3,
IF(AND(I664=110000,R664&gt;504.6,R664&lt;=672.8,M664&lt;=10),('[1]Pricing Schedule'!$F$103+('[1]Pricing Schedule'!$F$105*M664))*4,
IF(AND(I664=110000,R664&gt;504.6,R664&lt;=672.8,M664&gt;10),('[1]Pricing Schedule'!$F$111+('[1]Pricing Schedule'!$F$113*M664))*4,
IF(AND(I664=110000,R664&gt;672.8,R664&lt;=841,M664&lt;=10),('[1]Pricing Schedule'!$F$103+('[1]Pricing Schedule'!$F$105*M664))*5,
IF(AND(I664=110000,R664&gt;672.8,R664&lt;=841,M664&gt;10),('[1]Pricing Schedule'!$F$111+('[1]Pricing Schedule'!$F$113*M664))*5,
IF(AND(I664=110000,R664&gt;672.8,R664&lt;=841,M664&lt;=10),('[1]Pricing Schedule'!$F$103+('[1]Pricing Schedule'!$F$105*M664))*5,
IF(AND(I664=110000,R664&gt;672.8,R664&lt;=841,M664&gt;10),('[1]Pricing Schedule'!$F$111+('[1]Pricing Schedule'!$F$113*M664))*5,
IF(AND(I664=110000,R664&gt;1345.6,R664&lt;=1513.8,M664&lt;=10),('[1]Pricing Schedule'!$F$103+('[1]Pricing Schedule'!$F$105*M664))*9,
IF(AND(I664=110000,R664&gt;1345.6,R664&lt;=1513.8,M664&gt;10),('[1]Pricing Schedule'!$F$111+('[1]Pricing Schedule'!$F$113*M664))*9,
9999999999)))))))))))))))))))))))))))))))))))))))</f>
        <v>699140</v>
      </c>
      <c r="T664" s="21">
        <f>IF(AND(I664=38000,R664&lt;=4.5,M664&gt;8),'[1]Pricing Schedule'!$J$9,
IF(AND(I664=38000,R664&lt;=4.5,M664&lt;=8),'[1]Pricing Schedule'!$J$36,
IF(AND(I664=38000,R664&gt;4.5,R664&lt;=9,M664&gt;8),'[1]Pricing Schedule'!$J$18,
IF(AND(I664=38000,R664&gt;4.5,R664&lt;=9,M664&lt;=8),'[1]Pricing Schedule'!$J$36,
IF(AND(I664=38000,R664&gt;9,R664&lt;=12.8,M664&gt;8),'[1]Pricing Schedule'!$J$27,
IF(AND(I664=38000,R664&gt;9,R664&lt;=12.8,M664&lt;=8),'[1]Pricing Schedule'!$J$36,
IF(AND(I664=38000,R664&gt;12.8,R664&lt;=22.8),'[1]Pricing Schedule'!$J$36,
IF(AND(I664=38000,R664&gt;22.8,R664&lt;=30.2),'[1]Pricing Schedule'!$J$45,
IF(AND(I664=38000,R664&gt;30.2,R664&lt;=45.9),'[1]Pricing Schedule'!$J$54,
IF(AND(I664=38000,R664&gt;45.9,R664&lt;=123.4),'[1]Pricing Schedule'!$J$97,
IF(AND(I664=38000,R664&gt;123.4,R664&lt;=168.2,M664&lt;=10),'[1]Pricing Schedule'!$J$105,
IF(AND(I664=38000,R664&gt;123.4,R664&lt;=168.2,M664&gt;10),'[1]Pricing Schedule'!$J$113,
IF(AND(I664=38000,R664&gt;168.2,R664&lt;=336.4,M664&lt;=10),('[1]Pricing Schedule'!$J$105),
IF(AND(I664=38000,R664&gt;168.2,R664&lt;=336.4,M664&gt;10),('[1]Pricing Schedule'!$J$113),
IF(AND(I664=38000,R664&gt;336.4,R664&lt;=504.6,M664&lt;=10),('[1]Pricing Schedule'!$J$105),
IF(AND(I664=38000,R664&gt;336.4,R664&lt;=504.6,M664&gt;10),('[1]Pricing Schedule'!$J$113),
IF(AND(I664=38000,R664&gt;504.6,R664&lt;=672.8,M664&lt;=10),('[1]Pricing Schedule'!$J$105),
IF(AND(I664=38000,R664&gt;504.6,R664&lt;=672.8,M664&gt;10),('[1]Pricing Schedule'!$J$113),
IF(AND(I664=110000,R664&lt;=12.8,M664&gt;2),'[1]Pricing Schedule'!$J$63,
IF(AND(I664=110000,R664&lt;=12.8,M664&lt;=2),'[1]Pricing Schedule'!$J$97,
IF(AND(I664=110000,R664&gt;12.8,R664&lt;=22.8,M664&gt;3),'[1]Pricing Schedule'!$J$72,
IF(AND(I664=110000,R664&gt;12.8,R664&lt;=22.8,M664&lt;=3),'[1]Pricing Schedule'!$J$97,
IF(AND(I664=110000,R664&gt;22.8,R664&lt;=30.2),'[1]Pricing Schedule'!$J$81,
IF(AND(I664=110000,R664&gt;30.2,R664&lt;=45.9),'[1]Pricing Schedule'!$J$90,
IF(AND(I664=110000,R664&gt;45.9,R664&lt;=123.4),'[1]Pricing Schedule'!$J$97,
IF(AND(I664=110000,R664&gt;123.4,R664&lt;=168.2,M664&lt;=10),'[1]Pricing Schedule'!$J$105,
IF(AND(I664=110000,R664&gt;123.4,R664&lt;=168.2,M664&gt;10),'[1]Pricing Schedule'!$J$113,
IF(AND(I664=110000,R664&gt;168.2,R664&lt;=336.2,M664&lt;=10),('[1]Pricing Schedule'!$J$105),
IF(AND(I664=110000,R664&gt;168.2,R664&lt;=336.2,M664&gt;10),('[1]Pricing Schedule'!$J$113),
IF(AND(I664=110000,R664&gt;336.4,R664&lt;=504.6,M664&lt;=10),('[1]Pricing Schedule'!$J$105),
IF(AND(I664=110000,R664&gt;336.4,R664&lt;=504.6,M664&gt;10),('[1]Pricing Schedule'!$J$113),
IF(AND(I664=110000,R664&gt;504.6,R664&lt;=672.8,M664&lt;=10),('[1]Pricing Schedule'!$J$105),
IF(AND(I664=110000,R664&gt;504.6,R664&lt;=672.8,M664&gt;10),('[1]Pricing Schedule'!$J$113),
IF(AND(I664=110000,R664&gt;672.8,R664&lt;=841,M664&lt;=10),('[1]Pricing Schedule'!$J$105),
IF(AND(I664=110000,R664&gt;672.8,R664&lt;=841,M664&gt;10),('[1]Pricing Schedule'!$J$113),
IF(AND(I664=110000,R664&gt;1682,R664&lt;=1850.2,M664&lt;=10),('[1]Pricing Schedule'!$J$105),
IF(AND(I664=110000,R664&gt;1682,R664&lt;=1850.2,M664&gt;10),('[1]Pricing Schedule'!$J$113),
IF(AND(I664=110000,R664&gt;2018.4,R664&lt;=2186.6,M664&lt;=10),('[1]Pricing Schedule'!$J$105),
IF(AND(I664=110000,R664&gt;2018.4,R664&lt;=2186.6,M664&gt;10),('[1]Pricing Schedule'!$J$113),999999999)))))))))))))))))))))))))))))))))))))))</f>
        <v>4</v>
      </c>
      <c r="U664" s="40">
        <f t="shared" si="66"/>
        <v>166461.90476190476</v>
      </c>
      <c r="V664" s="41">
        <f t="shared" si="67"/>
        <v>6.0073804960379897</v>
      </c>
      <c r="Y664" s="23">
        <v>636</v>
      </c>
      <c r="Z664" s="23">
        <v>203</v>
      </c>
      <c r="AR664" s="35"/>
    </row>
    <row r="665" spans="1:44">
      <c r="A665" s="23">
        <v>665</v>
      </c>
      <c r="B665" s="23">
        <v>665</v>
      </c>
      <c r="C665" s="23" t="s">
        <v>1123</v>
      </c>
      <c r="D665" s="23" t="s">
        <v>1124</v>
      </c>
      <c r="E665" s="23" t="s">
        <v>1124</v>
      </c>
      <c r="F665" s="23" t="s">
        <v>1125</v>
      </c>
      <c r="G665" s="23" t="s">
        <v>1126</v>
      </c>
      <c r="H665" s="23" t="s">
        <v>113</v>
      </c>
      <c r="I665" s="13">
        <v>38000</v>
      </c>
      <c r="J665" s="13">
        <v>38000</v>
      </c>
      <c r="K665" s="13">
        <v>10000</v>
      </c>
      <c r="L665" s="24">
        <v>5.8239999999999998</v>
      </c>
      <c r="M665" s="37">
        <f t="shared" si="62"/>
        <v>6</v>
      </c>
      <c r="N665" s="24">
        <v>0.20200000000000001</v>
      </c>
      <c r="O665" s="13">
        <v>2</v>
      </c>
      <c r="P665" s="36">
        <f t="shared" si="63"/>
        <v>0.20200000000000001</v>
      </c>
      <c r="Q665" s="38">
        <f t="shared" si="64"/>
        <v>4.2</v>
      </c>
      <c r="R665" s="37">
        <f t="shared" si="65"/>
        <v>4.2</v>
      </c>
      <c r="S665" s="39">
        <f>IF(AND(I665=38000,R665&lt;=4.5,M665&gt;8),'[1]Pricing Schedule'!$F$8+('[1]Pricing Schedule'!$F$9*M665),
IF(AND(I665=38000,R665&lt;=4.5,M665&lt;=8),'[1]Pricing Schedule'!$F$34+('[1]Pricing Schedule'!$F$36*M665),
IF(AND(I665=38000,R665&gt;4.5,R665&lt;=9,M665&gt;8),'[1]Pricing Schedule'!$F$17+('[1]Pricing Schedule'!$F$18*M665),
IF(AND(I665=38000,R665&gt;4.5,R665&lt;=9,M665&lt;=8),'[1]Pricing Schedule'!$F$34+('[1]Pricing Schedule'!$F$36*M665),
IF(AND(I665=38000,R665&gt;9,R665&lt;=12.8,M665&gt;8),'[1]Pricing Schedule'!$F$26+('[1]Pricing Schedule'!$F$27*M665),
IF(AND(I665=38000,R665&gt;9,R665&lt;=12.8,M665&lt;=8),'[1]Pricing Schedule'!$F$34+('[1]Pricing Schedule'!$F$36*M665),
IF(AND(I665=38000,R665&gt;12.8,R665&lt;=22.8),'[1]Pricing Schedule'!$F$34+('[1]Pricing Schedule'!$F$36*M665),
IF(AND(I665=38000,R665&gt;22.8,R665&lt;=30.2),'[1]Pricing Schedule'!$F$43+('[1]Pricing Schedule'!$F$45*M665),
IF(AND(I665=38000,R665&gt;30.2,R665&lt;=45.9),'[1]Pricing Schedule'!$F$52+('[1]Pricing Schedule'!$F$54*M665),
IF(AND(I665=38000,R665&gt;45.9,R665&lt;=123.4),'[1]Pricing Schedule'!$F$96+('[1]Pricing Schedule'!$F$97*M665),
IF(AND(I665=38000,R665&gt;123.4,R665&lt;=168.2,M665&lt;=10),'[1]Pricing Schedule'!$F$103+('[1]Pricing Schedule'!$F$105*M665),
IF(AND(I665=38000,R665&gt;123.4,R665&lt;=168.2,M665&gt;10),'[1]Pricing Schedule'!$F$111+('[1]Pricing Schedule'!$F$113*M665),
IF(AND(I665=38000,R665&gt;157.4,R665&lt;=336.4,M665&lt;=10),('[1]Pricing Schedule'!$F$103+('[1]Pricing Schedule'!$F$105*M665))*2,
IF(AND(I665=38000,R665&gt;157.4,R665&lt;=336.4,M665&gt;10),('[1]Pricing Schedule'!$F$111+('[1]Pricing Schedule'!$F$113*M665))*2,
IF(AND(I665=38000,R665&gt;314.8,R665&lt;=504.6,M665&lt;=10),('[1]Pricing Schedule'!$F$103+('[1]Pricing Schedule'!$F$105*M665))*3,
IF(AND(I665=38000,R665&gt;314.8,R665&lt;=504.6,M665&gt;10),('[1]Pricing Schedule'!$F$111+('[1]Pricing Schedule'!$F$113*M665))*3,
IF(AND(I665=38000,R665&gt;472.2,R665&lt;=672.8,M665&lt;=10),('[1]Pricing Schedule'!$F$103+('[1]Pricing Schedule'!$F$105*M665))*4,
IF(AND(I665=38000,R665&gt;472.2,R665&lt;=672.8,M665&gt;10),('[1]Pricing Schedule'!$F$111+('[1]Pricing Schedule'!$F$113*M665))*4,
IF(AND(I665=110000,R665&lt;=12.8,M665&gt;2),'[1]Pricing Schedule'!$F$62+('[1]Pricing Schedule'!$F$63*M665),
IF(AND(I665=110000,R665&lt;=12.8,M665&lt;=2),'[1]Pricing Schedule'!$F$96+('[1]Pricing Schedule'!$F$97*M665),
IF(AND(I665=110000,R665&gt;12.8,R665&lt;=22.8,M665&gt;3),'[1]Pricing Schedule'!$F$71+('[1]Pricing Schedule'!$F$72*M665),
IF(AND(I665=110000,R665&gt;12.8,R665&lt;=22.8,M665&lt;=3),'[1]Pricing Schedule'!$F$96+('[1]Pricing Schedule'!$F$97*M665),
IF(AND(I665=110000,R665&gt;22.8,R665&lt;=30.2),'[1]Pricing Schedule'!$F$80+('[1]Pricing Schedule'!$F$81*M665),
IF(AND(I665=110000,R665&gt;30.2,R665&lt;=45.9),'[1]Pricing Schedule'!$F$89+('[1]Pricing Schedule'!$F$90*M665),
IF(AND(I665=110000,R665&gt;45.9,R665&lt;=123.4),'[1]Pricing Schedule'!$F$96+('[1]Pricing Schedule'!$F$97*M665),
IF(AND(I665=110000,R665&gt;123.4,R665&lt;=168.2,M665&lt;=10),'[1]Pricing Schedule'!$F$103+('[1]Pricing Schedule'!$F$105*M665),
IF(AND(I665=110000,R665&gt;123.4,R665&lt;=168.2,M665&gt;10),'[1]Pricing Schedule'!$F$111+('[1]Pricing Schedule'!$F$113*M665),
IF(AND(I665=110000,R665&gt;168.2,R665&lt;=336.4,M665&lt;=10),('[1]Pricing Schedule'!$F$103+('[1]Pricing Schedule'!$F$105*M665))*2,
IF(AND(I665=110000,R665&gt;168.2,R665&lt;=336.4,M665&gt;10),('[1]Pricing Schedule'!$F$111+('[1]Pricing Schedule'!$F$113*M665))*2,
IF(AND(I665=110000,R665&gt;336.4,R665&lt;=504.6,M665&lt;=10),('[1]Pricing Schedule'!$F$103+('[1]Pricing Schedule'!$F$105*M665))*3,
IF(AND(I665=110000,R665&gt;336.4,R665&lt;=504.6,M665&gt;10),('[1]Pricing Schedule'!$F$111+('[1]Pricing Schedule'!$F$113*M665))*3,
IF(AND(I665=110000,R665&gt;504.6,R665&lt;=672.8,M665&lt;=10),('[1]Pricing Schedule'!$F$103+('[1]Pricing Schedule'!$F$105*M665))*4,
IF(AND(I665=110000,R665&gt;504.6,R665&lt;=672.8,M665&gt;10),('[1]Pricing Schedule'!$F$111+('[1]Pricing Schedule'!$F$113*M665))*4,
IF(AND(I665=110000,R665&gt;672.8,R665&lt;=841,M665&lt;=10),('[1]Pricing Schedule'!$F$103+('[1]Pricing Schedule'!$F$105*M665))*5,
IF(AND(I665=110000,R665&gt;672.8,R665&lt;=841,M665&gt;10),('[1]Pricing Schedule'!$F$111+('[1]Pricing Schedule'!$F$113*M665))*5,
IF(AND(I665=110000,R665&gt;672.8,R665&lt;=841,M665&lt;=10),('[1]Pricing Schedule'!$F$103+('[1]Pricing Schedule'!$F$105*M665))*5,
IF(AND(I665=110000,R665&gt;672.8,R665&lt;=841,M665&gt;10),('[1]Pricing Schedule'!$F$111+('[1]Pricing Schedule'!$F$113*M665))*5,
IF(AND(I665=110000,R665&gt;1345.6,R665&lt;=1513.8,M665&lt;=10),('[1]Pricing Schedule'!$F$103+('[1]Pricing Schedule'!$F$105*M665))*9,
IF(AND(I665=110000,R665&gt;1345.6,R665&lt;=1513.8,M665&gt;10),('[1]Pricing Schedule'!$F$111+('[1]Pricing Schedule'!$F$113*M665))*9,
9999999999)))))))))))))))))))))))))))))))))))))))</f>
        <v>769410</v>
      </c>
      <c r="T665" s="21">
        <f>IF(AND(I665=38000,R665&lt;=4.5,M665&gt;8),'[1]Pricing Schedule'!$J$9,
IF(AND(I665=38000,R665&lt;=4.5,M665&lt;=8),'[1]Pricing Schedule'!$J$36,
IF(AND(I665=38000,R665&gt;4.5,R665&lt;=9,M665&gt;8),'[1]Pricing Schedule'!$J$18,
IF(AND(I665=38000,R665&gt;4.5,R665&lt;=9,M665&lt;=8),'[1]Pricing Schedule'!$J$36,
IF(AND(I665=38000,R665&gt;9,R665&lt;=12.8,M665&gt;8),'[1]Pricing Schedule'!$J$27,
IF(AND(I665=38000,R665&gt;9,R665&lt;=12.8,M665&lt;=8),'[1]Pricing Schedule'!$J$36,
IF(AND(I665=38000,R665&gt;12.8,R665&lt;=22.8),'[1]Pricing Schedule'!$J$36,
IF(AND(I665=38000,R665&gt;22.8,R665&lt;=30.2),'[1]Pricing Schedule'!$J$45,
IF(AND(I665=38000,R665&gt;30.2,R665&lt;=45.9),'[1]Pricing Schedule'!$J$54,
IF(AND(I665=38000,R665&gt;45.9,R665&lt;=123.4),'[1]Pricing Schedule'!$J$97,
IF(AND(I665=38000,R665&gt;123.4,R665&lt;=168.2,M665&lt;=10),'[1]Pricing Schedule'!$J$105,
IF(AND(I665=38000,R665&gt;123.4,R665&lt;=168.2,M665&gt;10),'[1]Pricing Schedule'!$J$113,
IF(AND(I665=38000,R665&gt;168.2,R665&lt;=336.4,M665&lt;=10),('[1]Pricing Schedule'!$J$105),
IF(AND(I665=38000,R665&gt;168.2,R665&lt;=336.4,M665&gt;10),('[1]Pricing Schedule'!$J$113),
IF(AND(I665=38000,R665&gt;336.4,R665&lt;=504.6,M665&lt;=10),('[1]Pricing Schedule'!$J$105),
IF(AND(I665=38000,R665&gt;336.4,R665&lt;=504.6,M665&gt;10),('[1]Pricing Schedule'!$J$113),
IF(AND(I665=38000,R665&gt;504.6,R665&lt;=672.8,M665&lt;=10),('[1]Pricing Schedule'!$J$105),
IF(AND(I665=38000,R665&gt;504.6,R665&lt;=672.8,M665&gt;10),('[1]Pricing Schedule'!$J$113),
IF(AND(I665=110000,R665&lt;=12.8,M665&gt;2),'[1]Pricing Schedule'!$J$63,
IF(AND(I665=110000,R665&lt;=12.8,M665&lt;=2),'[1]Pricing Schedule'!$J$97,
IF(AND(I665=110000,R665&gt;12.8,R665&lt;=22.8,M665&gt;3),'[1]Pricing Schedule'!$J$72,
IF(AND(I665=110000,R665&gt;12.8,R665&lt;=22.8,M665&lt;=3),'[1]Pricing Schedule'!$J$97,
IF(AND(I665=110000,R665&gt;22.8,R665&lt;=30.2),'[1]Pricing Schedule'!$J$81,
IF(AND(I665=110000,R665&gt;30.2,R665&lt;=45.9),'[1]Pricing Schedule'!$J$90,
IF(AND(I665=110000,R665&gt;45.9,R665&lt;=123.4),'[1]Pricing Schedule'!$J$97,
IF(AND(I665=110000,R665&gt;123.4,R665&lt;=168.2,M665&lt;=10),'[1]Pricing Schedule'!$J$105,
IF(AND(I665=110000,R665&gt;123.4,R665&lt;=168.2,M665&gt;10),'[1]Pricing Schedule'!$J$113,
IF(AND(I665=110000,R665&gt;168.2,R665&lt;=336.2,M665&lt;=10),('[1]Pricing Schedule'!$J$105),
IF(AND(I665=110000,R665&gt;168.2,R665&lt;=336.2,M665&gt;10),('[1]Pricing Schedule'!$J$113),
IF(AND(I665=110000,R665&gt;336.4,R665&lt;=504.6,M665&lt;=10),('[1]Pricing Schedule'!$J$105),
IF(AND(I665=110000,R665&gt;336.4,R665&lt;=504.6,M665&gt;10),('[1]Pricing Schedule'!$J$113),
IF(AND(I665=110000,R665&gt;504.6,R665&lt;=672.8,M665&lt;=10),('[1]Pricing Schedule'!$J$105),
IF(AND(I665=110000,R665&gt;504.6,R665&lt;=672.8,M665&gt;10),('[1]Pricing Schedule'!$J$113),
IF(AND(I665=110000,R665&gt;672.8,R665&lt;=841,M665&lt;=10),('[1]Pricing Schedule'!$J$105),
IF(AND(I665=110000,R665&gt;672.8,R665&lt;=841,M665&gt;10),('[1]Pricing Schedule'!$J$113),
IF(AND(I665=110000,R665&gt;1682,R665&lt;=1850.2,M665&lt;=10),('[1]Pricing Schedule'!$J$105),
IF(AND(I665=110000,R665&gt;1682,R665&lt;=1850.2,M665&gt;10),('[1]Pricing Schedule'!$J$113),
IF(AND(I665=110000,R665&gt;2018.4,R665&lt;=2186.6,M665&lt;=10),('[1]Pricing Schedule'!$J$105),
IF(AND(I665=110000,R665&gt;2018.4,R665&lt;=2186.6,M665&gt;10),('[1]Pricing Schedule'!$J$113),999999999)))))))))))))))))))))))))))))))))))))))</f>
        <v>4</v>
      </c>
      <c r="U665" s="40">
        <f t="shared" si="66"/>
        <v>183192.85714285713</v>
      </c>
      <c r="V665" s="41">
        <f t="shared" si="67"/>
        <v>5.4587281163488903</v>
      </c>
      <c r="Y665" s="23">
        <v>549</v>
      </c>
      <c r="Z665" s="23">
        <v>246</v>
      </c>
      <c r="AR665" s="35"/>
    </row>
    <row r="666" spans="1:44">
      <c r="A666" s="23">
        <v>666</v>
      </c>
      <c r="B666" s="23">
        <v>666</v>
      </c>
      <c r="C666" s="23" t="s">
        <v>1127</v>
      </c>
      <c r="D666" s="23" t="s">
        <v>1124</v>
      </c>
      <c r="E666" s="23" t="s">
        <v>1124</v>
      </c>
      <c r="F666" s="23" t="s">
        <v>1128</v>
      </c>
      <c r="G666" s="23" t="s">
        <v>1129</v>
      </c>
      <c r="H666" s="23" t="s">
        <v>113</v>
      </c>
      <c r="I666" s="13">
        <v>38000</v>
      </c>
      <c r="J666" s="13">
        <v>38000</v>
      </c>
      <c r="K666" s="23" t="s">
        <v>119</v>
      </c>
      <c r="L666" s="24">
        <v>3.0910000000000002</v>
      </c>
      <c r="M666" s="37">
        <f t="shared" si="62"/>
        <v>4</v>
      </c>
      <c r="N666" s="24">
        <v>0.61199999999999999</v>
      </c>
      <c r="O666" s="13">
        <v>2</v>
      </c>
      <c r="P666" s="36">
        <f t="shared" si="63"/>
        <v>0.45899999999999996</v>
      </c>
      <c r="Q666" s="38">
        <f t="shared" si="64"/>
        <v>4.2</v>
      </c>
      <c r="R666" s="37">
        <f t="shared" si="65"/>
        <v>4.2</v>
      </c>
      <c r="S666" s="39">
        <f>IF(AND(I666=38000,R666&lt;=4.5,M666&gt;8),'[1]Pricing Schedule'!$F$8+('[1]Pricing Schedule'!$F$9*M666),
IF(AND(I666=38000,R666&lt;=4.5,M666&lt;=8),'[1]Pricing Schedule'!$F$34+('[1]Pricing Schedule'!$F$36*M666),
IF(AND(I666=38000,R666&gt;4.5,R666&lt;=9,M666&gt;8),'[1]Pricing Schedule'!$F$17+('[1]Pricing Schedule'!$F$18*M666),
IF(AND(I666=38000,R666&gt;4.5,R666&lt;=9,M666&lt;=8),'[1]Pricing Schedule'!$F$34+('[1]Pricing Schedule'!$F$36*M666),
IF(AND(I666=38000,R666&gt;9,R666&lt;=12.8,M666&gt;8),'[1]Pricing Schedule'!$F$26+('[1]Pricing Schedule'!$F$27*M666),
IF(AND(I666=38000,R666&gt;9,R666&lt;=12.8,M666&lt;=8),'[1]Pricing Schedule'!$F$34+('[1]Pricing Schedule'!$F$36*M666),
IF(AND(I666=38000,R666&gt;12.8,R666&lt;=22.8),'[1]Pricing Schedule'!$F$34+('[1]Pricing Schedule'!$F$36*M666),
IF(AND(I666=38000,R666&gt;22.8,R666&lt;=30.2),'[1]Pricing Schedule'!$F$43+('[1]Pricing Schedule'!$F$45*M666),
IF(AND(I666=38000,R666&gt;30.2,R666&lt;=45.9),'[1]Pricing Schedule'!$F$52+('[1]Pricing Schedule'!$F$54*M666),
IF(AND(I666=38000,R666&gt;45.9,R666&lt;=123.4),'[1]Pricing Schedule'!$F$96+('[1]Pricing Schedule'!$F$97*M666),
IF(AND(I666=38000,R666&gt;123.4,R666&lt;=168.2,M666&lt;=10),'[1]Pricing Schedule'!$F$103+('[1]Pricing Schedule'!$F$105*M666),
IF(AND(I666=38000,R666&gt;123.4,R666&lt;=168.2,M666&gt;10),'[1]Pricing Schedule'!$F$111+('[1]Pricing Schedule'!$F$113*M666),
IF(AND(I666=38000,R666&gt;157.4,R666&lt;=336.4,M666&lt;=10),('[1]Pricing Schedule'!$F$103+('[1]Pricing Schedule'!$F$105*M666))*2,
IF(AND(I666=38000,R666&gt;157.4,R666&lt;=336.4,M666&gt;10),('[1]Pricing Schedule'!$F$111+('[1]Pricing Schedule'!$F$113*M666))*2,
IF(AND(I666=38000,R666&gt;314.8,R666&lt;=504.6,M666&lt;=10),('[1]Pricing Schedule'!$F$103+('[1]Pricing Schedule'!$F$105*M666))*3,
IF(AND(I666=38000,R666&gt;314.8,R666&lt;=504.6,M666&gt;10),('[1]Pricing Schedule'!$F$111+('[1]Pricing Schedule'!$F$113*M666))*3,
IF(AND(I666=38000,R666&gt;472.2,R666&lt;=672.8,M666&lt;=10),('[1]Pricing Schedule'!$F$103+('[1]Pricing Schedule'!$F$105*M666))*4,
IF(AND(I666=38000,R666&gt;472.2,R666&lt;=672.8,M666&gt;10),('[1]Pricing Schedule'!$F$111+('[1]Pricing Schedule'!$F$113*M666))*4,
IF(AND(I666=110000,R666&lt;=12.8,M666&gt;2),'[1]Pricing Schedule'!$F$62+('[1]Pricing Schedule'!$F$63*M666),
IF(AND(I666=110000,R666&lt;=12.8,M666&lt;=2),'[1]Pricing Schedule'!$F$96+('[1]Pricing Schedule'!$F$97*M666),
IF(AND(I666=110000,R666&gt;12.8,R666&lt;=22.8,M666&gt;3),'[1]Pricing Schedule'!$F$71+('[1]Pricing Schedule'!$F$72*M666),
IF(AND(I666=110000,R666&gt;12.8,R666&lt;=22.8,M666&lt;=3),'[1]Pricing Schedule'!$F$96+('[1]Pricing Schedule'!$F$97*M666),
IF(AND(I666=110000,R666&gt;22.8,R666&lt;=30.2),'[1]Pricing Schedule'!$F$80+('[1]Pricing Schedule'!$F$81*M666),
IF(AND(I666=110000,R666&gt;30.2,R666&lt;=45.9),'[1]Pricing Schedule'!$F$89+('[1]Pricing Schedule'!$F$90*M666),
IF(AND(I666=110000,R666&gt;45.9,R666&lt;=123.4),'[1]Pricing Schedule'!$F$96+('[1]Pricing Schedule'!$F$97*M666),
IF(AND(I666=110000,R666&gt;123.4,R666&lt;=168.2,M666&lt;=10),'[1]Pricing Schedule'!$F$103+('[1]Pricing Schedule'!$F$105*M666),
IF(AND(I666=110000,R666&gt;123.4,R666&lt;=168.2,M666&gt;10),'[1]Pricing Schedule'!$F$111+('[1]Pricing Schedule'!$F$113*M666),
IF(AND(I666=110000,R666&gt;168.2,R666&lt;=336.4,M666&lt;=10),('[1]Pricing Schedule'!$F$103+('[1]Pricing Schedule'!$F$105*M666))*2,
IF(AND(I666=110000,R666&gt;168.2,R666&lt;=336.4,M666&gt;10),('[1]Pricing Schedule'!$F$111+('[1]Pricing Schedule'!$F$113*M666))*2,
IF(AND(I666=110000,R666&gt;336.4,R666&lt;=504.6,M666&lt;=10),('[1]Pricing Schedule'!$F$103+('[1]Pricing Schedule'!$F$105*M666))*3,
IF(AND(I666=110000,R666&gt;336.4,R666&lt;=504.6,M666&gt;10),('[1]Pricing Schedule'!$F$111+('[1]Pricing Schedule'!$F$113*M666))*3,
IF(AND(I666=110000,R666&gt;504.6,R666&lt;=672.8,M666&lt;=10),('[1]Pricing Schedule'!$F$103+('[1]Pricing Schedule'!$F$105*M666))*4,
IF(AND(I666=110000,R666&gt;504.6,R666&lt;=672.8,M666&gt;10),('[1]Pricing Schedule'!$F$111+('[1]Pricing Schedule'!$F$113*M666))*4,
IF(AND(I666=110000,R666&gt;672.8,R666&lt;=841,M666&lt;=10),('[1]Pricing Schedule'!$F$103+('[1]Pricing Schedule'!$F$105*M666))*5,
IF(AND(I666=110000,R666&gt;672.8,R666&lt;=841,M666&gt;10),('[1]Pricing Schedule'!$F$111+('[1]Pricing Schedule'!$F$113*M666))*5,
IF(AND(I666=110000,R666&gt;672.8,R666&lt;=841,M666&lt;=10),('[1]Pricing Schedule'!$F$103+('[1]Pricing Schedule'!$F$105*M666))*5,
IF(AND(I666=110000,R666&gt;672.8,R666&lt;=841,M666&gt;10),('[1]Pricing Schedule'!$F$111+('[1]Pricing Schedule'!$F$113*M666))*5,
IF(AND(I666=110000,R666&gt;1345.6,R666&lt;=1513.8,M666&lt;=10),('[1]Pricing Schedule'!$F$103+('[1]Pricing Schedule'!$F$105*M666))*9,
IF(AND(I666=110000,R666&gt;1345.6,R666&lt;=1513.8,M666&gt;10),('[1]Pricing Schedule'!$F$111+('[1]Pricing Schedule'!$F$113*M666))*9,
9999999999)))))))))))))))))))))))))))))))))))))))</f>
        <v>628870</v>
      </c>
      <c r="T666" s="21">
        <f>IF(AND(I666=38000,R666&lt;=4.5,M666&gt;8),'[1]Pricing Schedule'!$J$9,
IF(AND(I666=38000,R666&lt;=4.5,M666&lt;=8),'[1]Pricing Schedule'!$J$36,
IF(AND(I666=38000,R666&gt;4.5,R666&lt;=9,M666&gt;8),'[1]Pricing Schedule'!$J$18,
IF(AND(I666=38000,R666&gt;4.5,R666&lt;=9,M666&lt;=8),'[1]Pricing Schedule'!$J$36,
IF(AND(I666=38000,R666&gt;9,R666&lt;=12.8,M666&gt;8),'[1]Pricing Schedule'!$J$27,
IF(AND(I666=38000,R666&gt;9,R666&lt;=12.8,M666&lt;=8),'[1]Pricing Schedule'!$J$36,
IF(AND(I666=38000,R666&gt;12.8,R666&lt;=22.8),'[1]Pricing Schedule'!$J$36,
IF(AND(I666=38000,R666&gt;22.8,R666&lt;=30.2),'[1]Pricing Schedule'!$J$45,
IF(AND(I666=38000,R666&gt;30.2,R666&lt;=45.9),'[1]Pricing Schedule'!$J$54,
IF(AND(I666=38000,R666&gt;45.9,R666&lt;=123.4),'[1]Pricing Schedule'!$J$97,
IF(AND(I666=38000,R666&gt;123.4,R666&lt;=168.2,M666&lt;=10),'[1]Pricing Schedule'!$J$105,
IF(AND(I666=38000,R666&gt;123.4,R666&lt;=168.2,M666&gt;10),'[1]Pricing Schedule'!$J$113,
IF(AND(I666=38000,R666&gt;168.2,R666&lt;=336.4,M666&lt;=10),('[1]Pricing Schedule'!$J$105),
IF(AND(I666=38000,R666&gt;168.2,R666&lt;=336.4,M666&gt;10),('[1]Pricing Schedule'!$J$113),
IF(AND(I666=38000,R666&gt;336.4,R666&lt;=504.6,M666&lt;=10),('[1]Pricing Schedule'!$J$105),
IF(AND(I666=38000,R666&gt;336.4,R666&lt;=504.6,M666&gt;10),('[1]Pricing Schedule'!$J$113),
IF(AND(I666=38000,R666&gt;504.6,R666&lt;=672.8,M666&lt;=10),('[1]Pricing Schedule'!$J$105),
IF(AND(I666=38000,R666&gt;504.6,R666&lt;=672.8,M666&gt;10),('[1]Pricing Schedule'!$J$113),
IF(AND(I666=110000,R666&lt;=12.8,M666&gt;2),'[1]Pricing Schedule'!$J$63,
IF(AND(I666=110000,R666&lt;=12.8,M666&lt;=2),'[1]Pricing Schedule'!$J$97,
IF(AND(I666=110000,R666&gt;12.8,R666&lt;=22.8,M666&gt;3),'[1]Pricing Schedule'!$J$72,
IF(AND(I666=110000,R666&gt;12.8,R666&lt;=22.8,M666&lt;=3),'[1]Pricing Schedule'!$J$97,
IF(AND(I666=110000,R666&gt;22.8,R666&lt;=30.2),'[1]Pricing Schedule'!$J$81,
IF(AND(I666=110000,R666&gt;30.2,R666&lt;=45.9),'[1]Pricing Schedule'!$J$90,
IF(AND(I666=110000,R666&gt;45.9,R666&lt;=123.4),'[1]Pricing Schedule'!$J$97,
IF(AND(I666=110000,R666&gt;123.4,R666&lt;=168.2,M666&lt;=10),'[1]Pricing Schedule'!$J$105,
IF(AND(I666=110000,R666&gt;123.4,R666&lt;=168.2,M666&gt;10),'[1]Pricing Schedule'!$J$113,
IF(AND(I666=110000,R666&gt;168.2,R666&lt;=336.2,M666&lt;=10),('[1]Pricing Schedule'!$J$105),
IF(AND(I666=110000,R666&gt;168.2,R666&lt;=336.2,M666&gt;10),('[1]Pricing Schedule'!$J$113),
IF(AND(I666=110000,R666&gt;336.4,R666&lt;=504.6,M666&lt;=10),('[1]Pricing Schedule'!$J$105),
IF(AND(I666=110000,R666&gt;336.4,R666&lt;=504.6,M666&gt;10),('[1]Pricing Schedule'!$J$113),
IF(AND(I666=110000,R666&gt;504.6,R666&lt;=672.8,M666&lt;=10),('[1]Pricing Schedule'!$J$105),
IF(AND(I666=110000,R666&gt;504.6,R666&lt;=672.8,M666&gt;10),('[1]Pricing Schedule'!$J$113),
IF(AND(I666=110000,R666&gt;672.8,R666&lt;=841,M666&lt;=10),('[1]Pricing Schedule'!$J$105),
IF(AND(I666=110000,R666&gt;672.8,R666&lt;=841,M666&gt;10),('[1]Pricing Schedule'!$J$113),
IF(AND(I666=110000,R666&gt;1682,R666&lt;=1850.2,M666&lt;=10),('[1]Pricing Schedule'!$J$105),
IF(AND(I666=110000,R666&gt;1682,R666&lt;=1850.2,M666&gt;10),('[1]Pricing Schedule'!$J$113),
IF(AND(I666=110000,R666&gt;2018.4,R666&lt;=2186.6,M666&lt;=10),('[1]Pricing Schedule'!$J$105),
IF(AND(I666=110000,R666&gt;2018.4,R666&lt;=2186.6,M666&gt;10),('[1]Pricing Schedule'!$J$113),999999999)))))))))))))))))))))))))))))))))))))))</f>
        <v>4</v>
      </c>
      <c r="U666" s="40">
        <f t="shared" si="66"/>
        <v>149730.95238095237</v>
      </c>
      <c r="V666" s="41">
        <f t="shared" si="67"/>
        <v>6.6786458250512828</v>
      </c>
      <c r="Y666" s="23">
        <v>83</v>
      </c>
      <c r="Z666" s="23">
        <v>517</v>
      </c>
      <c r="AR666" s="35"/>
    </row>
    <row r="667" spans="1:44">
      <c r="A667" s="23">
        <v>667</v>
      </c>
      <c r="B667" s="23">
        <v>667</v>
      </c>
      <c r="C667" s="23" t="s">
        <v>1130</v>
      </c>
      <c r="D667" s="23" t="s">
        <v>470</v>
      </c>
      <c r="E667" s="23" t="s">
        <v>470</v>
      </c>
      <c r="F667" s="23" t="s">
        <v>1131</v>
      </c>
      <c r="G667" s="23" t="s">
        <v>1132</v>
      </c>
      <c r="H667" s="23" t="s">
        <v>113</v>
      </c>
      <c r="I667" s="13">
        <v>38000</v>
      </c>
      <c r="J667" s="13">
        <v>38000</v>
      </c>
      <c r="K667" s="13">
        <v>20000</v>
      </c>
      <c r="L667" s="24">
        <v>4.07</v>
      </c>
      <c r="M667" s="37">
        <f t="shared" si="62"/>
        <v>5</v>
      </c>
      <c r="N667" s="24">
        <v>0.28399999999999997</v>
      </c>
      <c r="O667" s="13">
        <v>2</v>
      </c>
      <c r="P667" s="36">
        <f t="shared" si="63"/>
        <v>0.28399999999999997</v>
      </c>
      <c r="Q667" s="38">
        <f t="shared" si="64"/>
        <v>4.2</v>
      </c>
      <c r="R667" s="37">
        <f t="shared" si="65"/>
        <v>4.2</v>
      </c>
      <c r="S667" s="39">
        <f>IF(AND(I667=38000,R667&lt;=4.5,M667&gt;8),'[1]Pricing Schedule'!$F$8+('[1]Pricing Schedule'!$F$9*M667),
IF(AND(I667=38000,R667&lt;=4.5,M667&lt;=8),'[1]Pricing Schedule'!$F$34+('[1]Pricing Schedule'!$F$36*M667),
IF(AND(I667=38000,R667&gt;4.5,R667&lt;=9,M667&gt;8),'[1]Pricing Schedule'!$F$17+('[1]Pricing Schedule'!$F$18*M667),
IF(AND(I667=38000,R667&gt;4.5,R667&lt;=9,M667&lt;=8),'[1]Pricing Schedule'!$F$34+('[1]Pricing Schedule'!$F$36*M667),
IF(AND(I667=38000,R667&gt;9,R667&lt;=12.8,M667&gt;8),'[1]Pricing Schedule'!$F$26+('[1]Pricing Schedule'!$F$27*M667),
IF(AND(I667=38000,R667&gt;9,R667&lt;=12.8,M667&lt;=8),'[1]Pricing Schedule'!$F$34+('[1]Pricing Schedule'!$F$36*M667),
IF(AND(I667=38000,R667&gt;12.8,R667&lt;=22.8),'[1]Pricing Schedule'!$F$34+('[1]Pricing Schedule'!$F$36*M667),
IF(AND(I667=38000,R667&gt;22.8,R667&lt;=30.2),'[1]Pricing Schedule'!$F$43+('[1]Pricing Schedule'!$F$45*M667),
IF(AND(I667=38000,R667&gt;30.2,R667&lt;=45.9),'[1]Pricing Schedule'!$F$52+('[1]Pricing Schedule'!$F$54*M667),
IF(AND(I667=38000,R667&gt;45.9,R667&lt;=123.4),'[1]Pricing Schedule'!$F$96+('[1]Pricing Schedule'!$F$97*M667),
IF(AND(I667=38000,R667&gt;123.4,R667&lt;=168.2,M667&lt;=10),'[1]Pricing Schedule'!$F$103+('[1]Pricing Schedule'!$F$105*M667),
IF(AND(I667=38000,R667&gt;123.4,R667&lt;=168.2,M667&gt;10),'[1]Pricing Schedule'!$F$111+('[1]Pricing Schedule'!$F$113*M667),
IF(AND(I667=38000,R667&gt;157.4,R667&lt;=336.4,M667&lt;=10),('[1]Pricing Schedule'!$F$103+('[1]Pricing Schedule'!$F$105*M667))*2,
IF(AND(I667=38000,R667&gt;157.4,R667&lt;=336.4,M667&gt;10),('[1]Pricing Schedule'!$F$111+('[1]Pricing Schedule'!$F$113*M667))*2,
IF(AND(I667=38000,R667&gt;314.8,R667&lt;=504.6,M667&lt;=10),('[1]Pricing Schedule'!$F$103+('[1]Pricing Schedule'!$F$105*M667))*3,
IF(AND(I667=38000,R667&gt;314.8,R667&lt;=504.6,M667&gt;10),('[1]Pricing Schedule'!$F$111+('[1]Pricing Schedule'!$F$113*M667))*3,
IF(AND(I667=38000,R667&gt;472.2,R667&lt;=672.8,M667&lt;=10),('[1]Pricing Schedule'!$F$103+('[1]Pricing Schedule'!$F$105*M667))*4,
IF(AND(I667=38000,R667&gt;472.2,R667&lt;=672.8,M667&gt;10),('[1]Pricing Schedule'!$F$111+('[1]Pricing Schedule'!$F$113*M667))*4,
IF(AND(I667=110000,R667&lt;=12.8,M667&gt;2),'[1]Pricing Schedule'!$F$62+('[1]Pricing Schedule'!$F$63*M667),
IF(AND(I667=110000,R667&lt;=12.8,M667&lt;=2),'[1]Pricing Schedule'!$F$96+('[1]Pricing Schedule'!$F$97*M667),
IF(AND(I667=110000,R667&gt;12.8,R667&lt;=22.8,M667&gt;3),'[1]Pricing Schedule'!$F$71+('[1]Pricing Schedule'!$F$72*M667),
IF(AND(I667=110000,R667&gt;12.8,R667&lt;=22.8,M667&lt;=3),'[1]Pricing Schedule'!$F$96+('[1]Pricing Schedule'!$F$97*M667),
IF(AND(I667=110000,R667&gt;22.8,R667&lt;=30.2),'[1]Pricing Schedule'!$F$80+('[1]Pricing Schedule'!$F$81*M667),
IF(AND(I667=110000,R667&gt;30.2,R667&lt;=45.9),'[1]Pricing Schedule'!$F$89+('[1]Pricing Schedule'!$F$90*M667),
IF(AND(I667=110000,R667&gt;45.9,R667&lt;=123.4),'[1]Pricing Schedule'!$F$96+('[1]Pricing Schedule'!$F$97*M667),
IF(AND(I667=110000,R667&gt;123.4,R667&lt;=168.2,M667&lt;=10),'[1]Pricing Schedule'!$F$103+('[1]Pricing Schedule'!$F$105*M667),
IF(AND(I667=110000,R667&gt;123.4,R667&lt;=168.2,M667&gt;10),'[1]Pricing Schedule'!$F$111+('[1]Pricing Schedule'!$F$113*M667),
IF(AND(I667=110000,R667&gt;168.2,R667&lt;=336.4,M667&lt;=10),('[1]Pricing Schedule'!$F$103+('[1]Pricing Schedule'!$F$105*M667))*2,
IF(AND(I667=110000,R667&gt;168.2,R667&lt;=336.4,M667&gt;10),('[1]Pricing Schedule'!$F$111+('[1]Pricing Schedule'!$F$113*M667))*2,
IF(AND(I667=110000,R667&gt;336.4,R667&lt;=504.6,M667&lt;=10),('[1]Pricing Schedule'!$F$103+('[1]Pricing Schedule'!$F$105*M667))*3,
IF(AND(I667=110000,R667&gt;336.4,R667&lt;=504.6,M667&gt;10),('[1]Pricing Schedule'!$F$111+('[1]Pricing Schedule'!$F$113*M667))*3,
IF(AND(I667=110000,R667&gt;504.6,R667&lt;=672.8,M667&lt;=10),('[1]Pricing Schedule'!$F$103+('[1]Pricing Schedule'!$F$105*M667))*4,
IF(AND(I667=110000,R667&gt;504.6,R667&lt;=672.8,M667&gt;10),('[1]Pricing Schedule'!$F$111+('[1]Pricing Schedule'!$F$113*M667))*4,
IF(AND(I667=110000,R667&gt;672.8,R667&lt;=841,M667&lt;=10),('[1]Pricing Schedule'!$F$103+('[1]Pricing Schedule'!$F$105*M667))*5,
IF(AND(I667=110000,R667&gt;672.8,R667&lt;=841,M667&gt;10),('[1]Pricing Schedule'!$F$111+('[1]Pricing Schedule'!$F$113*M667))*5,
IF(AND(I667=110000,R667&gt;672.8,R667&lt;=841,M667&lt;=10),('[1]Pricing Schedule'!$F$103+('[1]Pricing Schedule'!$F$105*M667))*5,
IF(AND(I667=110000,R667&gt;672.8,R667&lt;=841,M667&gt;10),('[1]Pricing Schedule'!$F$111+('[1]Pricing Schedule'!$F$113*M667))*5,
IF(AND(I667=110000,R667&gt;1345.6,R667&lt;=1513.8,M667&lt;=10),('[1]Pricing Schedule'!$F$103+('[1]Pricing Schedule'!$F$105*M667))*9,
IF(AND(I667=110000,R667&gt;1345.6,R667&lt;=1513.8,M667&gt;10),('[1]Pricing Schedule'!$F$111+('[1]Pricing Schedule'!$F$113*M667))*9,
9999999999)))))))))))))))))))))))))))))))))))))))</f>
        <v>699140</v>
      </c>
      <c r="T667" s="21">
        <f>IF(AND(I667=38000,R667&lt;=4.5,M667&gt;8),'[1]Pricing Schedule'!$J$9,
IF(AND(I667=38000,R667&lt;=4.5,M667&lt;=8),'[1]Pricing Schedule'!$J$36,
IF(AND(I667=38000,R667&gt;4.5,R667&lt;=9,M667&gt;8),'[1]Pricing Schedule'!$J$18,
IF(AND(I667=38000,R667&gt;4.5,R667&lt;=9,M667&lt;=8),'[1]Pricing Schedule'!$J$36,
IF(AND(I667=38000,R667&gt;9,R667&lt;=12.8,M667&gt;8),'[1]Pricing Schedule'!$J$27,
IF(AND(I667=38000,R667&gt;9,R667&lt;=12.8,M667&lt;=8),'[1]Pricing Schedule'!$J$36,
IF(AND(I667=38000,R667&gt;12.8,R667&lt;=22.8),'[1]Pricing Schedule'!$J$36,
IF(AND(I667=38000,R667&gt;22.8,R667&lt;=30.2),'[1]Pricing Schedule'!$J$45,
IF(AND(I667=38000,R667&gt;30.2,R667&lt;=45.9),'[1]Pricing Schedule'!$J$54,
IF(AND(I667=38000,R667&gt;45.9,R667&lt;=123.4),'[1]Pricing Schedule'!$J$97,
IF(AND(I667=38000,R667&gt;123.4,R667&lt;=168.2,M667&lt;=10),'[1]Pricing Schedule'!$J$105,
IF(AND(I667=38000,R667&gt;123.4,R667&lt;=168.2,M667&gt;10),'[1]Pricing Schedule'!$J$113,
IF(AND(I667=38000,R667&gt;168.2,R667&lt;=336.4,M667&lt;=10),('[1]Pricing Schedule'!$J$105),
IF(AND(I667=38000,R667&gt;168.2,R667&lt;=336.4,M667&gt;10),('[1]Pricing Schedule'!$J$113),
IF(AND(I667=38000,R667&gt;336.4,R667&lt;=504.6,M667&lt;=10),('[1]Pricing Schedule'!$J$105),
IF(AND(I667=38000,R667&gt;336.4,R667&lt;=504.6,M667&gt;10),('[1]Pricing Schedule'!$J$113),
IF(AND(I667=38000,R667&gt;504.6,R667&lt;=672.8,M667&lt;=10),('[1]Pricing Schedule'!$J$105),
IF(AND(I667=38000,R667&gt;504.6,R667&lt;=672.8,M667&gt;10),('[1]Pricing Schedule'!$J$113),
IF(AND(I667=110000,R667&lt;=12.8,M667&gt;2),'[1]Pricing Schedule'!$J$63,
IF(AND(I667=110000,R667&lt;=12.8,M667&lt;=2),'[1]Pricing Schedule'!$J$97,
IF(AND(I667=110000,R667&gt;12.8,R667&lt;=22.8,M667&gt;3),'[1]Pricing Schedule'!$J$72,
IF(AND(I667=110000,R667&gt;12.8,R667&lt;=22.8,M667&lt;=3),'[1]Pricing Schedule'!$J$97,
IF(AND(I667=110000,R667&gt;22.8,R667&lt;=30.2),'[1]Pricing Schedule'!$J$81,
IF(AND(I667=110000,R667&gt;30.2,R667&lt;=45.9),'[1]Pricing Schedule'!$J$90,
IF(AND(I667=110000,R667&gt;45.9,R667&lt;=123.4),'[1]Pricing Schedule'!$J$97,
IF(AND(I667=110000,R667&gt;123.4,R667&lt;=168.2,M667&lt;=10),'[1]Pricing Schedule'!$J$105,
IF(AND(I667=110000,R667&gt;123.4,R667&lt;=168.2,M667&gt;10),'[1]Pricing Schedule'!$J$113,
IF(AND(I667=110000,R667&gt;168.2,R667&lt;=336.2,M667&lt;=10),('[1]Pricing Schedule'!$J$105),
IF(AND(I667=110000,R667&gt;168.2,R667&lt;=336.2,M667&gt;10),('[1]Pricing Schedule'!$J$113),
IF(AND(I667=110000,R667&gt;336.4,R667&lt;=504.6,M667&lt;=10),('[1]Pricing Schedule'!$J$105),
IF(AND(I667=110000,R667&gt;336.4,R667&lt;=504.6,M667&gt;10),('[1]Pricing Schedule'!$J$113),
IF(AND(I667=110000,R667&gt;504.6,R667&lt;=672.8,M667&lt;=10),('[1]Pricing Schedule'!$J$105),
IF(AND(I667=110000,R667&gt;504.6,R667&lt;=672.8,M667&gt;10),('[1]Pricing Schedule'!$J$113),
IF(AND(I667=110000,R667&gt;672.8,R667&lt;=841,M667&lt;=10),('[1]Pricing Schedule'!$J$105),
IF(AND(I667=110000,R667&gt;672.8,R667&lt;=841,M667&gt;10),('[1]Pricing Schedule'!$J$113),
IF(AND(I667=110000,R667&gt;1682,R667&lt;=1850.2,M667&lt;=10),('[1]Pricing Schedule'!$J$105),
IF(AND(I667=110000,R667&gt;1682,R667&lt;=1850.2,M667&gt;10),('[1]Pricing Schedule'!$J$113),
IF(AND(I667=110000,R667&gt;2018.4,R667&lt;=2186.6,M667&lt;=10),('[1]Pricing Schedule'!$J$105),
IF(AND(I667=110000,R667&gt;2018.4,R667&lt;=2186.6,M667&gt;10),('[1]Pricing Schedule'!$J$113),999999999)))))))))))))))))))))))))))))))))))))))</f>
        <v>4</v>
      </c>
      <c r="U667" s="40">
        <f t="shared" si="66"/>
        <v>166461.90476190476</v>
      </c>
      <c r="V667" s="41">
        <f t="shared" si="67"/>
        <v>6.0073804960379897</v>
      </c>
      <c r="Y667" s="23">
        <v>105</v>
      </c>
      <c r="Z667" s="23">
        <v>388</v>
      </c>
      <c r="AR667" s="35"/>
    </row>
    <row r="668" spans="1:44">
      <c r="A668" s="23">
        <v>668</v>
      </c>
      <c r="B668" s="23">
        <v>668</v>
      </c>
      <c r="C668" s="23" t="s">
        <v>1133</v>
      </c>
      <c r="D668" s="23" t="s">
        <v>116</v>
      </c>
      <c r="E668" s="23" t="s">
        <v>116</v>
      </c>
      <c r="F668" s="23" t="s">
        <v>905</v>
      </c>
      <c r="G668" s="23" t="s">
        <v>906</v>
      </c>
      <c r="H668" s="23" t="s">
        <v>133</v>
      </c>
      <c r="I668" s="13">
        <v>110000</v>
      </c>
      <c r="J668" s="13">
        <v>110000</v>
      </c>
      <c r="K668" s="13">
        <v>38000</v>
      </c>
      <c r="L668" s="24">
        <v>8.6259999999999994</v>
      </c>
      <c r="M668" s="37">
        <f t="shared" si="62"/>
        <v>9</v>
      </c>
      <c r="N668" s="24">
        <v>0.45700000000000002</v>
      </c>
      <c r="O668" s="13">
        <v>2</v>
      </c>
      <c r="P668" s="36">
        <f t="shared" si="63"/>
        <v>0.45700000000000002</v>
      </c>
      <c r="Q668" s="38">
        <f t="shared" si="64"/>
        <v>4.2</v>
      </c>
      <c r="R668" s="37">
        <f t="shared" si="65"/>
        <v>4.2</v>
      </c>
      <c r="S668" s="39">
        <f>IF(AND(I668=38000,R668&lt;=4.5,M668&gt;8),'[1]Pricing Schedule'!$F$8+('[1]Pricing Schedule'!$F$9*M668),
IF(AND(I668=38000,R668&lt;=4.5,M668&lt;=8),'[1]Pricing Schedule'!$F$34+('[1]Pricing Schedule'!$F$36*M668),
IF(AND(I668=38000,R668&gt;4.5,R668&lt;=9,M668&gt;8),'[1]Pricing Schedule'!$F$17+('[1]Pricing Schedule'!$F$18*M668),
IF(AND(I668=38000,R668&gt;4.5,R668&lt;=9,M668&lt;=8),'[1]Pricing Schedule'!$F$34+('[1]Pricing Schedule'!$F$36*M668),
IF(AND(I668=38000,R668&gt;9,R668&lt;=12.8,M668&gt;8),'[1]Pricing Schedule'!$F$26+('[1]Pricing Schedule'!$F$27*M668),
IF(AND(I668=38000,R668&gt;9,R668&lt;=12.8,M668&lt;=8),'[1]Pricing Schedule'!$F$34+('[1]Pricing Schedule'!$F$36*M668),
IF(AND(I668=38000,R668&gt;12.8,R668&lt;=22.8),'[1]Pricing Schedule'!$F$34+('[1]Pricing Schedule'!$F$36*M668),
IF(AND(I668=38000,R668&gt;22.8,R668&lt;=30.2),'[1]Pricing Schedule'!$F$43+('[1]Pricing Schedule'!$F$45*M668),
IF(AND(I668=38000,R668&gt;30.2,R668&lt;=45.9),'[1]Pricing Schedule'!$F$52+('[1]Pricing Schedule'!$F$54*M668),
IF(AND(I668=38000,R668&gt;45.9,R668&lt;=123.4),'[1]Pricing Schedule'!$F$96+('[1]Pricing Schedule'!$F$97*M668),
IF(AND(I668=38000,R668&gt;123.4,R668&lt;=168.2,M668&lt;=10),'[1]Pricing Schedule'!$F$103+('[1]Pricing Schedule'!$F$105*M668),
IF(AND(I668=38000,R668&gt;123.4,R668&lt;=168.2,M668&gt;10),'[1]Pricing Schedule'!$F$111+('[1]Pricing Schedule'!$F$113*M668),
IF(AND(I668=38000,R668&gt;157.4,R668&lt;=336.4,M668&lt;=10),('[1]Pricing Schedule'!$F$103+('[1]Pricing Schedule'!$F$105*M668))*2,
IF(AND(I668=38000,R668&gt;157.4,R668&lt;=336.4,M668&gt;10),('[1]Pricing Schedule'!$F$111+('[1]Pricing Schedule'!$F$113*M668))*2,
IF(AND(I668=38000,R668&gt;314.8,R668&lt;=504.6,M668&lt;=10),('[1]Pricing Schedule'!$F$103+('[1]Pricing Schedule'!$F$105*M668))*3,
IF(AND(I668=38000,R668&gt;314.8,R668&lt;=504.6,M668&gt;10),('[1]Pricing Schedule'!$F$111+('[1]Pricing Schedule'!$F$113*M668))*3,
IF(AND(I668=38000,R668&gt;472.2,R668&lt;=672.8,M668&lt;=10),('[1]Pricing Schedule'!$F$103+('[1]Pricing Schedule'!$F$105*M668))*4,
IF(AND(I668=38000,R668&gt;472.2,R668&lt;=672.8,M668&gt;10),('[1]Pricing Schedule'!$F$111+('[1]Pricing Schedule'!$F$113*M668))*4,
IF(AND(I668=110000,R668&lt;=12.8,M668&gt;2),'[1]Pricing Schedule'!$F$62+('[1]Pricing Schedule'!$F$63*M668),
IF(AND(I668=110000,R668&lt;=12.8,M668&lt;=2),'[1]Pricing Schedule'!$F$96+('[1]Pricing Schedule'!$F$97*M668),
IF(AND(I668=110000,R668&gt;12.8,R668&lt;=22.8,M668&gt;3),'[1]Pricing Schedule'!$F$71+('[1]Pricing Schedule'!$F$72*M668),
IF(AND(I668=110000,R668&gt;12.8,R668&lt;=22.8,M668&lt;=3),'[1]Pricing Schedule'!$F$96+('[1]Pricing Schedule'!$F$97*M668),
IF(AND(I668=110000,R668&gt;22.8,R668&lt;=30.2),'[1]Pricing Schedule'!$F$80+('[1]Pricing Schedule'!$F$81*M668),
IF(AND(I668=110000,R668&gt;30.2,R668&lt;=45.9),'[1]Pricing Schedule'!$F$89+('[1]Pricing Schedule'!$F$90*M668),
IF(AND(I668=110000,R668&gt;45.9,R668&lt;=123.4),'[1]Pricing Schedule'!$F$96+('[1]Pricing Schedule'!$F$97*M668),
IF(AND(I668=110000,R668&gt;123.4,R668&lt;=168.2,M668&lt;=10),'[1]Pricing Schedule'!$F$103+('[1]Pricing Schedule'!$F$105*M668),
IF(AND(I668=110000,R668&gt;123.4,R668&lt;=168.2,M668&gt;10),'[1]Pricing Schedule'!$F$111+('[1]Pricing Schedule'!$F$113*M668),
IF(AND(I668=110000,R668&gt;168.2,R668&lt;=336.4,M668&lt;=10),('[1]Pricing Schedule'!$F$103+('[1]Pricing Schedule'!$F$105*M668))*2,
IF(AND(I668=110000,R668&gt;168.2,R668&lt;=336.4,M668&gt;10),('[1]Pricing Schedule'!$F$111+('[1]Pricing Schedule'!$F$113*M668))*2,
IF(AND(I668=110000,R668&gt;336.4,R668&lt;=504.6,M668&lt;=10),('[1]Pricing Schedule'!$F$103+('[1]Pricing Schedule'!$F$105*M668))*3,
IF(AND(I668=110000,R668&gt;336.4,R668&lt;=504.6,M668&gt;10),('[1]Pricing Schedule'!$F$111+('[1]Pricing Schedule'!$F$113*M668))*3,
IF(AND(I668=110000,R668&gt;504.6,R668&lt;=672.8,M668&lt;=10),('[1]Pricing Schedule'!$F$103+('[1]Pricing Schedule'!$F$105*M668))*4,
IF(AND(I668=110000,R668&gt;504.6,R668&lt;=672.8,M668&gt;10),('[1]Pricing Schedule'!$F$111+('[1]Pricing Schedule'!$F$113*M668))*4,
IF(AND(I668=110000,R668&gt;672.8,R668&lt;=841,M668&lt;=10),('[1]Pricing Schedule'!$F$103+('[1]Pricing Schedule'!$F$105*M668))*5,
IF(AND(I668=110000,R668&gt;672.8,R668&lt;=841,M668&gt;10),('[1]Pricing Schedule'!$F$111+('[1]Pricing Schedule'!$F$113*M668))*5,
IF(AND(I668=110000,R668&gt;672.8,R668&lt;=841,M668&lt;=10),('[1]Pricing Schedule'!$F$103+('[1]Pricing Schedule'!$F$105*M668))*5,
IF(AND(I668=110000,R668&gt;672.8,R668&lt;=841,M668&gt;10),('[1]Pricing Schedule'!$F$111+('[1]Pricing Schedule'!$F$113*M668))*5,
IF(AND(I668=110000,R668&gt;1345.6,R668&lt;=1513.8,M668&lt;=10),('[1]Pricing Schedule'!$F$103+('[1]Pricing Schedule'!$F$105*M668))*9,
IF(AND(I668=110000,R668&gt;1345.6,R668&lt;=1513.8,M668&gt;10),('[1]Pricing Schedule'!$F$111+('[1]Pricing Schedule'!$F$113*M668))*9,
9999999999)))))))))))))))))))))))))))))))))))))))</f>
        <v>1890770</v>
      </c>
      <c r="T668" s="21">
        <f>IF(AND(I668=38000,R668&lt;=4.5,M668&gt;8),'[1]Pricing Schedule'!$J$9,
IF(AND(I668=38000,R668&lt;=4.5,M668&lt;=8),'[1]Pricing Schedule'!$J$36,
IF(AND(I668=38000,R668&gt;4.5,R668&lt;=9,M668&gt;8),'[1]Pricing Schedule'!$J$18,
IF(AND(I668=38000,R668&gt;4.5,R668&lt;=9,M668&lt;=8),'[1]Pricing Schedule'!$J$36,
IF(AND(I668=38000,R668&gt;9,R668&lt;=12.8,M668&gt;8),'[1]Pricing Schedule'!$J$27,
IF(AND(I668=38000,R668&gt;9,R668&lt;=12.8,M668&lt;=8),'[1]Pricing Schedule'!$J$36,
IF(AND(I668=38000,R668&gt;12.8,R668&lt;=22.8),'[1]Pricing Schedule'!$J$36,
IF(AND(I668=38000,R668&gt;22.8,R668&lt;=30.2),'[1]Pricing Schedule'!$J$45,
IF(AND(I668=38000,R668&gt;30.2,R668&lt;=45.9),'[1]Pricing Schedule'!$J$54,
IF(AND(I668=38000,R668&gt;45.9,R668&lt;=123.4),'[1]Pricing Schedule'!$J$97,
IF(AND(I668=38000,R668&gt;123.4,R668&lt;=168.2,M668&lt;=10),'[1]Pricing Schedule'!$J$105,
IF(AND(I668=38000,R668&gt;123.4,R668&lt;=168.2,M668&gt;10),'[1]Pricing Schedule'!$J$113,
IF(AND(I668=38000,R668&gt;168.2,R668&lt;=336.4,M668&lt;=10),('[1]Pricing Schedule'!$J$105),
IF(AND(I668=38000,R668&gt;168.2,R668&lt;=336.4,M668&gt;10),('[1]Pricing Schedule'!$J$113),
IF(AND(I668=38000,R668&gt;336.4,R668&lt;=504.6,M668&lt;=10),('[1]Pricing Schedule'!$J$105),
IF(AND(I668=38000,R668&gt;336.4,R668&lt;=504.6,M668&gt;10),('[1]Pricing Schedule'!$J$113),
IF(AND(I668=38000,R668&gt;504.6,R668&lt;=672.8,M668&lt;=10),('[1]Pricing Schedule'!$J$105),
IF(AND(I668=38000,R668&gt;504.6,R668&lt;=672.8,M668&gt;10),('[1]Pricing Schedule'!$J$113),
IF(AND(I668=110000,R668&lt;=12.8,M668&gt;2),'[1]Pricing Schedule'!$J$63,
IF(AND(I668=110000,R668&lt;=12.8,M668&lt;=2),'[1]Pricing Schedule'!$J$97,
IF(AND(I668=110000,R668&gt;12.8,R668&lt;=22.8,M668&gt;3),'[1]Pricing Schedule'!$J$72,
IF(AND(I668=110000,R668&gt;12.8,R668&lt;=22.8,M668&lt;=3),'[1]Pricing Schedule'!$J$97,
IF(AND(I668=110000,R668&gt;22.8,R668&lt;=30.2),'[1]Pricing Schedule'!$J$81,
IF(AND(I668=110000,R668&gt;30.2,R668&lt;=45.9),'[1]Pricing Schedule'!$J$90,
IF(AND(I668=110000,R668&gt;45.9,R668&lt;=123.4),'[1]Pricing Schedule'!$J$97,
IF(AND(I668=110000,R668&gt;123.4,R668&lt;=168.2,M668&lt;=10),'[1]Pricing Schedule'!$J$105,
IF(AND(I668=110000,R668&gt;123.4,R668&lt;=168.2,M668&gt;10),'[1]Pricing Schedule'!$J$113,
IF(AND(I668=110000,R668&gt;168.2,R668&lt;=336.2,M668&lt;=10),('[1]Pricing Schedule'!$J$105),
IF(AND(I668=110000,R668&gt;168.2,R668&lt;=336.2,M668&gt;10),('[1]Pricing Schedule'!$J$113),
IF(AND(I668=110000,R668&gt;336.4,R668&lt;=504.6,M668&lt;=10),('[1]Pricing Schedule'!$J$105),
IF(AND(I668=110000,R668&gt;336.4,R668&lt;=504.6,M668&gt;10),('[1]Pricing Schedule'!$J$113),
IF(AND(I668=110000,R668&gt;504.6,R668&lt;=672.8,M668&lt;=10),('[1]Pricing Schedule'!$J$105),
IF(AND(I668=110000,R668&gt;504.6,R668&lt;=672.8,M668&gt;10),('[1]Pricing Schedule'!$J$113),
IF(AND(I668=110000,R668&gt;672.8,R668&lt;=841,M668&lt;=10),('[1]Pricing Schedule'!$J$105),
IF(AND(I668=110000,R668&gt;672.8,R668&lt;=841,M668&gt;10),('[1]Pricing Schedule'!$J$113),
IF(AND(I668=110000,R668&gt;1682,R668&lt;=1850.2,M668&lt;=10),('[1]Pricing Schedule'!$J$105),
IF(AND(I668=110000,R668&gt;1682,R668&lt;=1850.2,M668&gt;10),('[1]Pricing Schedule'!$J$113),
IF(AND(I668=110000,R668&gt;2018.4,R668&lt;=2186.6,M668&lt;=10),('[1]Pricing Schedule'!$J$105),
IF(AND(I668=110000,R668&gt;2018.4,R668&lt;=2186.6,M668&gt;10),('[1]Pricing Schedule'!$J$113),999999999)))))))))))))))))))))))))))))))))))))))</f>
        <v>7</v>
      </c>
      <c r="U668" s="40">
        <f t="shared" si="66"/>
        <v>450183.33333333331</v>
      </c>
      <c r="V668" s="41">
        <f t="shared" si="67"/>
        <v>2.2213172411239865</v>
      </c>
      <c r="Y668" s="23">
        <v>128</v>
      </c>
      <c r="Z668" s="23">
        <v>109</v>
      </c>
      <c r="AR668" s="35"/>
    </row>
    <row r="669" spans="1:44">
      <c r="A669" s="23">
        <v>669</v>
      </c>
      <c r="B669" s="23">
        <v>669</v>
      </c>
      <c r="C669" s="23" t="s">
        <v>1134</v>
      </c>
      <c r="D669" s="23" t="s">
        <v>168</v>
      </c>
      <c r="E669" s="23" t="s">
        <v>168</v>
      </c>
      <c r="F669" s="23" t="s">
        <v>869</v>
      </c>
      <c r="G669" s="23" t="s">
        <v>870</v>
      </c>
      <c r="H669" s="23" t="s">
        <v>113</v>
      </c>
      <c r="I669" s="13">
        <v>38000</v>
      </c>
      <c r="J669" s="13">
        <v>38000</v>
      </c>
      <c r="K669" s="23" t="s">
        <v>119</v>
      </c>
      <c r="L669" s="24">
        <v>4.0529999999999999</v>
      </c>
      <c r="M669" s="37">
        <f t="shared" si="62"/>
        <v>5</v>
      </c>
      <c r="N669" s="24">
        <v>0.11899999999999999</v>
      </c>
      <c r="O669" s="13">
        <v>2</v>
      </c>
      <c r="P669" s="36">
        <f t="shared" si="63"/>
        <v>0.11899999999999999</v>
      </c>
      <c r="Q669" s="38">
        <f t="shared" si="64"/>
        <v>4.2</v>
      </c>
      <c r="R669" s="37">
        <f t="shared" si="65"/>
        <v>4.2</v>
      </c>
      <c r="S669" s="39">
        <f>IF(AND(I669=38000,R669&lt;=4.5,M669&gt;8),'[1]Pricing Schedule'!$F$8+('[1]Pricing Schedule'!$F$9*M669),
IF(AND(I669=38000,R669&lt;=4.5,M669&lt;=8),'[1]Pricing Schedule'!$F$34+('[1]Pricing Schedule'!$F$36*M669),
IF(AND(I669=38000,R669&gt;4.5,R669&lt;=9,M669&gt;8),'[1]Pricing Schedule'!$F$17+('[1]Pricing Schedule'!$F$18*M669),
IF(AND(I669=38000,R669&gt;4.5,R669&lt;=9,M669&lt;=8),'[1]Pricing Schedule'!$F$34+('[1]Pricing Schedule'!$F$36*M669),
IF(AND(I669=38000,R669&gt;9,R669&lt;=12.8,M669&gt;8),'[1]Pricing Schedule'!$F$26+('[1]Pricing Schedule'!$F$27*M669),
IF(AND(I669=38000,R669&gt;9,R669&lt;=12.8,M669&lt;=8),'[1]Pricing Schedule'!$F$34+('[1]Pricing Schedule'!$F$36*M669),
IF(AND(I669=38000,R669&gt;12.8,R669&lt;=22.8),'[1]Pricing Schedule'!$F$34+('[1]Pricing Schedule'!$F$36*M669),
IF(AND(I669=38000,R669&gt;22.8,R669&lt;=30.2),'[1]Pricing Schedule'!$F$43+('[1]Pricing Schedule'!$F$45*M669),
IF(AND(I669=38000,R669&gt;30.2,R669&lt;=45.9),'[1]Pricing Schedule'!$F$52+('[1]Pricing Schedule'!$F$54*M669),
IF(AND(I669=38000,R669&gt;45.9,R669&lt;=123.4),'[1]Pricing Schedule'!$F$96+('[1]Pricing Schedule'!$F$97*M669),
IF(AND(I669=38000,R669&gt;123.4,R669&lt;=168.2,M669&lt;=10),'[1]Pricing Schedule'!$F$103+('[1]Pricing Schedule'!$F$105*M669),
IF(AND(I669=38000,R669&gt;123.4,R669&lt;=168.2,M669&gt;10),'[1]Pricing Schedule'!$F$111+('[1]Pricing Schedule'!$F$113*M669),
IF(AND(I669=38000,R669&gt;157.4,R669&lt;=336.4,M669&lt;=10),('[1]Pricing Schedule'!$F$103+('[1]Pricing Schedule'!$F$105*M669))*2,
IF(AND(I669=38000,R669&gt;157.4,R669&lt;=336.4,M669&gt;10),('[1]Pricing Schedule'!$F$111+('[1]Pricing Schedule'!$F$113*M669))*2,
IF(AND(I669=38000,R669&gt;314.8,R669&lt;=504.6,M669&lt;=10),('[1]Pricing Schedule'!$F$103+('[1]Pricing Schedule'!$F$105*M669))*3,
IF(AND(I669=38000,R669&gt;314.8,R669&lt;=504.6,M669&gt;10),('[1]Pricing Schedule'!$F$111+('[1]Pricing Schedule'!$F$113*M669))*3,
IF(AND(I669=38000,R669&gt;472.2,R669&lt;=672.8,M669&lt;=10),('[1]Pricing Schedule'!$F$103+('[1]Pricing Schedule'!$F$105*M669))*4,
IF(AND(I669=38000,R669&gt;472.2,R669&lt;=672.8,M669&gt;10),('[1]Pricing Schedule'!$F$111+('[1]Pricing Schedule'!$F$113*M669))*4,
IF(AND(I669=110000,R669&lt;=12.8,M669&gt;2),'[1]Pricing Schedule'!$F$62+('[1]Pricing Schedule'!$F$63*M669),
IF(AND(I669=110000,R669&lt;=12.8,M669&lt;=2),'[1]Pricing Schedule'!$F$96+('[1]Pricing Schedule'!$F$97*M669),
IF(AND(I669=110000,R669&gt;12.8,R669&lt;=22.8,M669&gt;3),'[1]Pricing Schedule'!$F$71+('[1]Pricing Schedule'!$F$72*M669),
IF(AND(I669=110000,R669&gt;12.8,R669&lt;=22.8,M669&lt;=3),'[1]Pricing Schedule'!$F$96+('[1]Pricing Schedule'!$F$97*M669),
IF(AND(I669=110000,R669&gt;22.8,R669&lt;=30.2),'[1]Pricing Schedule'!$F$80+('[1]Pricing Schedule'!$F$81*M669),
IF(AND(I669=110000,R669&gt;30.2,R669&lt;=45.9),'[1]Pricing Schedule'!$F$89+('[1]Pricing Schedule'!$F$90*M669),
IF(AND(I669=110000,R669&gt;45.9,R669&lt;=123.4),'[1]Pricing Schedule'!$F$96+('[1]Pricing Schedule'!$F$97*M669),
IF(AND(I669=110000,R669&gt;123.4,R669&lt;=168.2,M669&lt;=10),'[1]Pricing Schedule'!$F$103+('[1]Pricing Schedule'!$F$105*M669),
IF(AND(I669=110000,R669&gt;123.4,R669&lt;=168.2,M669&gt;10),'[1]Pricing Schedule'!$F$111+('[1]Pricing Schedule'!$F$113*M669),
IF(AND(I669=110000,R669&gt;168.2,R669&lt;=336.4,M669&lt;=10),('[1]Pricing Schedule'!$F$103+('[1]Pricing Schedule'!$F$105*M669))*2,
IF(AND(I669=110000,R669&gt;168.2,R669&lt;=336.4,M669&gt;10),('[1]Pricing Schedule'!$F$111+('[1]Pricing Schedule'!$F$113*M669))*2,
IF(AND(I669=110000,R669&gt;336.4,R669&lt;=504.6,M669&lt;=10),('[1]Pricing Schedule'!$F$103+('[1]Pricing Schedule'!$F$105*M669))*3,
IF(AND(I669=110000,R669&gt;336.4,R669&lt;=504.6,M669&gt;10),('[1]Pricing Schedule'!$F$111+('[1]Pricing Schedule'!$F$113*M669))*3,
IF(AND(I669=110000,R669&gt;504.6,R669&lt;=672.8,M669&lt;=10),('[1]Pricing Schedule'!$F$103+('[1]Pricing Schedule'!$F$105*M669))*4,
IF(AND(I669=110000,R669&gt;504.6,R669&lt;=672.8,M669&gt;10),('[1]Pricing Schedule'!$F$111+('[1]Pricing Schedule'!$F$113*M669))*4,
IF(AND(I669=110000,R669&gt;672.8,R669&lt;=841,M669&lt;=10),('[1]Pricing Schedule'!$F$103+('[1]Pricing Schedule'!$F$105*M669))*5,
IF(AND(I669=110000,R669&gt;672.8,R669&lt;=841,M669&gt;10),('[1]Pricing Schedule'!$F$111+('[1]Pricing Schedule'!$F$113*M669))*5,
IF(AND(I669=110000,R669&gt;672.8,R669&lt;=841,M669&lt;=10),('[1]Pricing Schedule'!$F$103+('[1]Pricing Schedule'!$F$105*M669))*5,
IF(AND(I669=110000,R669&gt;672.8,R669&lt;=841,M669&gt;10),('[1]Pricing Schedule'!$F$111+('[1]Pricing Schedule'!$F$113*M669))*5,
IF(AND(I669=110000,R669&gt;1345.6,R669&lt;=1513.8,M669&lt;=10),('[1]Pricing Schedule'!$F$103+('[1]Pricing Schedule'!$F$105*M669))*9,
IF(AND(I669=110000,R669&gt;1345.6,R669&lt;=1513.8,M669&gt;10),('[1]Pricing Schedule'!$F$111+('[1]Pricing Schedule'!$F$113*M669))*9,
9999999999)))))))))))))))))))))))))))))))))))))))</f>
        <v>699140</v>
      </c>
      <c r="T669" s="21">
        <f>IF(AND(I669=38000,R669&lt;=4.5,M669&gt;8),'[1]Pricing Schedule'!$J$9,
IF(AND(I669=38000,R669&lt;=4.5,M669&lt;=8),'[1]Pricing Schedule'!$J$36,
IF(AND(I669=38000,R669&gt;4.5,R669&lt;=9,M669&gt;8),'[1]Pricing Schedule'!$J$18,
IF(AND(I669=38000,R669&gt;4.5,R669&lt;=9,M669&lt;=8),'[1]Pricing Schedule'!$J$36,
IF(AND(I669=38000,R669&gt;9,R669&lt;=12.8,M669&gt;8),'[1]Pricing Schedule'!$J$27,
IF(AND(I669=38000,R669&gt;9,R669&lt;=12.8,M669&lt;=8),'[1]Pricing Schedule'!$J$36,
IF(AND(I669=38000,R669&gt;12.8,R669&lt;=22.8),'[1]Pricing Schedule'!$J$36,
IF(AND(I669=38000,R669&gt;22.8,R669&lt;=30.2),'[1]Pricing Schedule'!$J$45,
IF(AND(I669=38000,R669&gt;30.2,R669&lt;=45.9),'[1]Pricing Schedule'!$J$54,
IF(AND(I669=38000,R669&gt;45.9,R669&lt;=123.4),'[1]Pricing Schedule'!$J$97,
IF(AND(I669=38000,R669&gt;123.4,R669&lt;=168.2,M669&lt;=10),'[1]Pricing Schedule'!$J$105,
IF(AND(I669=38000,R669&gt;123.4,R669&lt;=168.2,M669&gt;10),'[1]Pricing Schedule'!$J$113,
IF(AND(I669=38000,R669&gt;168.2,R669&lt;=336.4,M669&lt;=10),('[1]Pricing Schedule'!$J$105),
IF(AND(I669=38000,R669&gt;168.2,R669&lt;=336.4,M669&gt;10),('[1]Pricing Schedule'!$J$113),
IF(AND(I669=38000,R669&gt;336.4,R669&lt;=504.6,M669&lt;=10),('[1]Pricing Schedule'!$J$105),
IF(AND(I669=38000,R669&gt;336.4,R669&lt;=504.6,M669&gt;10),('[1]Pricing Schedule'!$J$113),
IF(AND(I669=38000,R669&gt;504.6,R669&lt;=672.8,M669&lt;=10),('[1]Pricing Schedule'!$J$105),
IF(AND(I669=38000,R669&gt;504.6,R669&lt;=672.8,M669&gt;10),('[1]Pricing Schedule'!$J$113),
IF(AND(I669=110000,R669&lt;=12.8,M669&gt;2),'[1]Pricing Schedule'!$J$63,
IF(AND(I669=110000,R669&lt;=12.8,M669&lt;=2),'[1]Pricing Schedule'!$J$97,
IF(AND(I669=110000,R669&gt;12.8,R669&lt;=22.8,M669&gt;3),'[1]Pricing Schedule'!$J$72,
IF(AND(I669=110000,R669&gt;12.8,R669&lt;=22.8,M669&lt;=3),'[1]Pricing Schedule'!$J$97,
IF(AND(I669=110000,R669&gt;22.8,R669&lt;=30.2),'[1]Pricing Schedule'!$J$81,
IF(AND(I669=110000,R669&gt;30.2,R669&lt;=45.9),'[1]Pricing Schedule'!$J$90,
IF(AND(I669=110000,R669&gt;45.9,R669&lt;=123.4),'[1]Pricing Schedule'!$J$97,
IF(AND(I669=110000,R669&gt;123.4,R669&lt;=168.2,M669&lt;=10),'[1]Pricing Schedule'!$J$105,
IF(AND(I669=110000,R669&gt;123.4,R669&lt;=168.2,M669&gt;10),'[1]Pricing Schedule'!$J$113,
IF(AND(I669=110000,R669&gt;168.2,R669&lt;=336.2,M669&lt;=10),('[1]Pricing Schedule'!$J$105),
IF(AND(I669=110000,R669&gt;168.2,R669&lt;=336.2,M669&gt;10),('[1]Pricing Schedule'!$J$113),
IF(AND(I669=110000,R669&gt;336.4,R669&lt;=504.6,M669&lt;=10),('[1]Pricing Schedule'!$J$105),
IF(AND(I669=110000,R669&gt;336.4,R669&lt;=504.6,M669&gt;10),('[1]Pricing Schedule'!$J$113),
IF(AND(I669=110000,R669&gt;504.6,R669&lt;=672.8,M669&lt;=10),('[1]Pricing Schedule'!$J$105),
IF(AND(I669=110000,R669&gt;504.6,R669&lt;=672.8,M669&gt;10),('[1]Pricing Schedule'!$J$113),
IF(AND(I669=110000,R669&gt;672.8,R669&lt;=841,M669&lt;=10),('[1]Pricing Schedule'!$J$105),
IF(AND(I669=110000,R669&gt;672.8,R669&lt;=841,M669&gt;10),('[1]Pricing Schedule'!$J$113),
IF(AND(I669=110000,R669&gt;1682,R669&lt;=1850.2,M669&lt;=10),('[1]Pricing Schedule'!$J$105),
IF(AND(I669=110000,R669&gt;1682,R669&lt;=1850.2,M669&gt;10),('[1]Pricing Schedule'!$J$113),
IF(AND(I669=110000,R669&gt;2018.4,R669&lt;=2186.6,M669&lt;=10),('[1]Pricing Schedule'!$J$105),
IF(AND(I669=110000,R669&gt;2018.4,R669&lt;=2186.6,M669&gt;10),('[1]Pricing Schedule'!$J$113),999999999)))))))))))))))))))))))))))))))))))))))</f>
        <v>4</v>
      </c>
      <c r="U669" s="40">
        <f t="shared" si="66"/>
        <v>166461.90476190476</v>
      </c>
      <c r="V669" s="41">
        <f t="shared" si="67"/>
        <v>6.0073804960379897</v>
      </c>
      <c r="Y669" s="23">
        <v>110</v>
      </c>
      <c r="Z669" s="23">
        <v>640</v>
      </c>
      <c r="AR669" s="35"/>
    </row>
    <row r="670" spans="1:44">
      <c r="A670" s="23">
        <v>670</v>
      </c>
      <c r="B670" s="23">
        <v>670</v>
      </c>
      <c r="C670" s="23" t="s">
        <v>1135</v>
      </c>
      <c r="D670" s="23" t="s">
        <v>121</v>
      </c>
      <c r="E670" s="23" t="s">
        <v>121</v>
      </c>
      <c r="F670" s="23" t="s">
        <v>165</v>
      </c>
      <c r="G670" s="23" t="s">
        <v>166</v>
      </c>
      <c r="H670" s="23" t="s">
        <v>113</v>
      </c>
      <c r="I670" s="13">
        <v>38000</v>
      </c>
      <c r="J670" s="23" t="s">
        <v>119</v>
      </c>
      <c r="K670" s="13">
        <v>38000</v>
      </c>
      <c r="L670" s="24">
        <v>5.6139999999999999</v>
      </c>
      <c r="M670" s="37">
        <f t="shared" si="62"/>
        <v>6</v>
      </c>
      <c r="N670" s="24">
        <v>0.14000000000000001</v>
      </c>
      <c r="O670" s="13">
        <v>2</v>
      </c>
      <c r="P670" s="36">
        <f t="shared" si="63"/>
        <v>0.14000000000000001</v>
      </c>
      <c r="Q670" s="38">
        <f t="shared" si="64"/>
        <v>4.2</v>
      </c>
      <c r="R670" s="37">
        <f t="shared" si="65"/>
        <v>4.2</v>
      </c>
      <c r="S670" s="39">
        <f>IF(AND(I670=38000,R670&lt;=4.5,M670&gt;8),'[1]Pricing Schedule'!$F$8+('[1]Pricing Schedule'!$F$9*M670),
IF(AND(I670=38000,R670&lt;=4.5,M670&lt;=8),'[1]Pricing Schedule'!$F$34+('[1]Pricing Schedule'!$F$36*M670),
IF(AND(I670=38000,R670&gt;4.5,R670&lt;=9,M670&gt;8),'[1]Pricing Schedule'!$F$17+('[1]Pricing Schedule'!$F$18*M670),
IF(AND(I670=38000,R670&gt;4.5,R670&lt;=9,M670&lt;=8),'[1]Pricing Schedule'!$F$34+('[1]Pricing Schedule'!$F$36*M670),
IF(AND(I670=38000,R670&gt;9,R670&lt;=12.8,M670&gt;8),'[1]Pricing Schedule'!$F$26+('[1]Pricing Schedule'!$F$27*M670),
IF(AND(I670=38000,R670&gt;9,R670&lt;=12.8,M670&lt;=8),'[1]Pricing Schedule'!$F$34+('[1]Pricing Schedule'!$F$36*M670),
IF(AND(I670=38000,R670&gt;12.8,R670&lt;=22.8),'[1]Pricing Schedule'!$F$34+('[1]Pricing Schedule'!$F$36*M670),
IF(AND(I670=38000,R670&gt;22.8,R670&lt;=30.2),'[1]Pricing Schedule'!$F$43+('[1]Pricing Schedule'!$F$45*M670),
IF(AND(I670=38000,R670&gt;30.2,R670&lt;=45.9),'[1]Pricing Schedule'!$F$52+('[1]Pricing Schedule'!$F$54*M670),
IF(AND(I670=38000,R670&gt;45.9,R670&lt;=123.4),'[1]Pricing Schedule'!$F$96+('[1]Pricing Schedule'!$F$97*M670),
IF(AND(I670=38000,R670&gt;123.4,R670&lt;=168.2,M670&lt;=10),'[1]Pricing Schedule'!$F$103+('[1]Pricing Schedule'!$F$105*M670),
IF(AND(I670=38000,R670&gt;123.4,R670&lt;=168.2,M670&gt;10),'[1]Pricing Schedule'!$F$111+('[1]Pricing Schedule'!$F$113*M670),
IF(AND(I670=38000,R670&gt;157.4,R670&lt;=336.4,M670&lt;=10),('[1]Pricing Schedule'!$F$103+('[1]Pricing Schedule'!$F$105*M670))*2,
IF(AND(I670=38000,R670&gt;157.4,R670&lt;=336.4,M670&gt;10),('[1]Pricing Schedule'!$F$111+('[1]Pricing Schedule'!$F$113*M670))*2,
IF(AND(I670=38000,R670&gt;314.8,R670&lt;=504.6,M670&lt;=10),('[1]Pricing Schedule'!$F$103+('[1]Pricing Schedule'!$F$105*M670))*3,
IF(AND(I670=38000,R670&gt;314.8,R670&lt;=504.6,M670&gt;10),('[1]Pricing Schedule'!$F$111+('[1]Pricing Schedule'!$F$113*M670))*3,
IF(AND(I670=38000,R670&gt;472.2,R670&lt;=672.8,M670&lt;=10),('[1]Pricing Schedule'!$F$103+('[1]Pricing Schedule'!$F$105*M670))*4,
IF(AND(I670=38000,R670&gt;472.2,R670&lt;=672.8,M670&gt;10),('[1]Pricing Schedule'!$F$111+('[1]Pricing Schedule'!$F$113*M670))*4,
IF(AND(I670=110000,R670&lt;=12.8,M670&gt;2),'[1]Pricing Schedule'!$F$62+('[1]Pricing Schedule'!$F$63*M670),
IF(AND(I670=110000,R670&lt;=12.8,M670&lt;=2),'[1]Pricing Schedule'!$F$96+('[1]Pricing Schedule'!$F$97*M670),
IF(AND(I670=110000,R670&gt;12.8,R670&lt;=22.8,M670&gt;3),'[1]Pricing Schedule'!$F$71+('[1]Pricing Schedule'!$F$72*M670),
IF(AND(I670=110000,R670&gt;12.8,R670&lt;=22.8,M670&lt;=3),'[1]Pricing Schedule'!$F$96+('[1]Pricing Schedule'!$F$97*M670),
IF(AND(I670=110000,R670&gt;22.8,R670&lt;=30.2),'[1]Pricing Schedule'!$F$80+('[1]Pricing Schedule'!$F$81*M670),
IF(AND(I670=110000,R670&gt;30.2,R670&lt;=45.9),'[1]Pricing Schedule'!$F$89+('[1]Pricing Schedule'!$F$90*M670),
IF(AND(I670=110000,R670&gt;45.9,R670&lt;=123.4),'[1]Pricing Schedule'!$F$96+('[1]Pricing Schedule'!$F$97*M670),
IF(AND(I670=110000,R670&gt;123.4,R670&lt;=168.2,M670&lt;=10),'[1]Pricing Schedule'!$F$103+('[1]Pricing Schedule'!$F$105*M670),
IF(AND(I670=110000,R670&gt;123.4,R670&lt;=168.2,M670&gt;10),'[1]Pricing Schedule'!$F$111+('[1]Pricing Schedule'!$F$113*M670),
IF(AND(I670=110000,R670&gt;168.2,R670&lt;=336.4,M670&lt;=10),('[1]Pricing Schedule'!$F$103+('[1]Pricing Schedule'!$F$105*M670))*2,
IF(AND(I670=110000,R670&gt;168.2,R670&lt;=336.4,M670&gt;10),('[1]Pricing Schedule'!$F$111+('[1]Pricing Schedule'!$F$113*M670))*2,
IF(AND(I670=110000,R670&gt;336.4,R670&lt;=504.6,M670&lt;=10),('[1]Pricing Schedule'!$F$103+('[1]Pricing Schedule'!$F$105*M670))*3,
IF(AND(I670=110000,R670&gt;336.4,R670&lt;=504.6,M670&gt;10),('[1]Pricing Schedule'!$F$111+('[1]Pricing Schedule'!$F$113*M670))*3,
IF(AND(I670=110000,R670&gt;504.6,R670&lt;=672.8,M670&lt;=10),('[1]Pricing Schedule'!$F$103+('[1]Pricing Schedule'!$F$105*M670))*4,
IF(AND(I670=110000,R670&gt;504.6,R670&lt;=672.8,M670&gt;10),('[1]Pricing Schedule'!$F$111+('[1]Pricing Schedule'!$F$113*M670))*4,
IF(AND(I670=110000,R670&gt;672.8,R670&lt;=841,M670&lt;=10),('[1]Pricing Schedule'!$F$103+('[1]Pricing Schedule'!$F$105*M670))*5,
IF(AND(I670=110000,R670&gt;672.8,R670&lt;=841,M670&gt;10),('[1]Pricing Schedule'!$F$111+('[1]Pricing Schedule'!$F$113*M670))*5,
IF(AND(I670=110000,R670&gt;672.8,R670&lt;=841,M670&lt;=10),('[1]Pricing Schedule'!$F$103+('[1]Pricing Schedule'!$F$105*M670))*5,
IF(AND(I670=110000,R670&gt;672.8,R670&lt;=841,M670&gt;10),('[1]Pricing Schedule'!$F$111+('[1]Pricing Schedule'!$F$113*M670))*5,
IF(AND(I670=110000,R670&gt;1345.6,R670&lt;=1513.8,M670&lt;=10),('[1]Pricing Schedule'!$F$103+('[1]Pricing Schedule'!$F$105*M670))*9,
IF(AND(I670=110000,R670&gt;1345.6,R670&lt;=1513.8,M670&gt;10),('[1]Pricing Schedule'!$F$111+('[1]Pricing Schedule'!$F$113*M670))*9,
9999999999)))))))))))))))))))))))))))))))))))))))</f>
        <v>769410</v>
      </c>
      <c r="T670" s="21">
        <f>IF(AND(I670=38000,R670&lt;=4.5,M670&gt;8),'[1]Pricing Schedule'!$J$9,
IF(AND(I670=38000,R670&lt;=4.5,M670&lt;=8),'[1]Pricing Schedule'!$J$36,
IF(AND(I670=38000,R670&gt;4.5,R670&lt;=9,M670&gt;8),'[1]Pricing Schedule'!$J$18,
IF(AND(I670=38000,R670&gt;4.5,R670&lt;=9,M670&lt;=8),'[1]Pricing Schedule'!$J$36,
IF(AND(I670=38000,R670&gt;9,R670&lt;=12.8,M670&gt;8),'[1]Pricing Schedule'!$J$27,
IF(AND(I670=38000,R670&gt;9,R670&lt;=12.8,M670&lt;=8),'[1]Pricing Schedule'!$J$36,
IF(AND(I670=38000,R670&gt;12.8,R670&lt;=22.8),'[1]Pricing Schedule'!$J$36,
IF(AND(I670=38000,R670&gt;22.8,R670&lt;=30.2),'[1]Pricing Schedule'!$J$45,
IF(AND(I670=38000,R670&gt;30.2,R670&lt;=45.9),'[1]Pricing Schedule'!$J$54,
IF(AND(I670=38000,R670&gt;45.9,R670&lt;=123.4),'[1]Pricing Schedule'!$J$97,
IF(AND(I670=38000,R670&gt;123.4,R670&lt;=168.2,M670&lt;=10),'[1]Pricing Schedule'!$J$105,
IF(AND(I670=38000,R670&gt;123.4,R670&lt;=168.2,M670&gt;10),'[1]Pricing Schedule'!$J$113,
IF(AND(I670=38000,R670&gt;168.2,R670&lt;=336.4,M670&lt;=10),('[1]Pricing Schedule'!$J$105),
IF(AND(I670=38000,R670&gt;168.2,R670&lt;=336.4,M670&gt;10),('[1]Pricing Schedule'!$J$113),
IF(AND(I670=38000,R670&gt;336.4,R670&lt;=504.6,M670&lt;=10),('[1]Pricing Schedule'!$J$105),
IF(AND(I670=38000,R670&gt;336.4,R670&lt;=504.6,M670&gt;10),('[1]Pricing Schedule'!$J$113),
IF(AND(I670=38000,R670&gt;504.6,R670&lt;=672.8,M670&lt;=10),('[1]Pricing Schedule'!$J$105),
IF(AND(I670=38000,R670&gt;504.6,R670&lt;=672.8,M670&gt;10),('[1]Pricing Schedule'!$J$113),
IF(AND(I670=110000,R670&lt;=12.8,M670&gt;2),'[1]Pricing Schedule'!$J$63,
IF(AND(I670=110000,R670&lt;=12.8,M670&lt;=2),'[1]Pricing Schedule'!$J$97,
IF(AND(I670=110000,R670&gt;12.8,R670&lt;=22.8,M670&gt;3),'[1]Pricing Schedule'!$J$72,
IF(AND(I670=110000,R670&gt;12.8,R670&lt;=22.8,M670&lt;=3),'[1]Pricing Schedule'!$J$97,
IF(AND(I670=110000,R670&gt;22.8,R670&lt;=30.2),'[1]Pricing Schedule'!$J$81,
IF(AND(I670=110000,R670&gt;30.2,R670&lt;=45.9),'[1]Pricing Schedule'!$J$90,
IF(AND(I670=110000,R670&gt;45.9,R670&lt;=123.4),'[1]Pricing Schedule'!$J$97,
IF(AND(I670=110000,R670&gt;123.4,R670&lt;=168.2,M670&lt;=10),'[1]Pricing Schedule'!$J$105,
IF(AND(I670=110000,R670&gt;123.4,R670&lt;=168.2,M670&gt;10),'[1]Pricing Schedule'!$J$113,
IF(AND(I670=110000,R670&gt;168.2,R670&lt;=336.2,M670&lt;=10),('[1]Pricing Schedule'!$J$105),
IF(AND(I670=110000,R670&gt;168.2,R670&lt;=336.2,M670&gt;10),('[1]Pricing Schedule'!$J$113),
IF(AND(I670=110000,R670&gt;336.4,R670&lt;=504.6,M670&lt;=10),('[1]Pricing Schedule'!$J$105),
IF(AND(I670=110000,R670&gt;336.4,R670&lt;=504.6,M670&gt;10),('[1]Pricing Schedule'!$J$113),
IF(AND(I670=110000,R670&gt;504.6,R670&lt;=672.8,M670&lt;=10),('[1]Pricing Schedule'!$J$105),
IF(AND(I670=110000,R670&gt;504.6,R670&lt;=672.8,M670&gt;10),('[1]Pricing Schedule'!$J$113),
IF(AND(I670=110000,R670&gt;672.8,R670&lt;=841,M670&lt;=10),('[1]Pricing Schedule'!$J$105),
IF(AND(I670=110000,R670&gt;672.8,R670&lt;=841,M670&gt;10),('[1]Pricing Schedule'!$J$113),
IF(AND(I670=110000,R670&gt;1682,R670&lt;=1850.2,M670&lt;=10),('[1]Pricing Schedule'!$J$105),
IF(AND(I670=110000,R670&gt;1682,R670&lt;=1850.2,M670&gt;10),('[1]Pricing Schedule'!$J$113),
IF(AND(I670=110000,R670&gt;2018.4,R670&lt;=2186.6,M670&lt;=10),('[1]Pricing Schedule'!$J$105),
IF(AND(I670=110000,R670&gt;2018.4,R670&lt;=2186.6,M670&gt;10),('[1]Pricing Schedule'!$J$113),999999999)))))))))))))))))))))))))))))))))))))))</f>
        <v>4</v>
      </c>
      <c r="U670" s="40">
        <f t="shared" si="66"/>
        <v>183192.85714285713</v>
      </c>
      <c r="V670" s="41">
        <f t="shared" si="67"/>
        <v>5.4587281163488903</v>
      </c>
      <c r="Y670" s="23">
        <v>134</v>
      </c>
      <c r="Z670" s="23">
        <v>117</v>
      </c>
      <c r="AR670" s="35"/>
    </row>
    <row r="671" spans="1:44">
      <c r="A671" s="23">
        <v>671</v>
      </c>
      <c r="B671" s="23">
        <v>671</v>
      </c>
      <c r="C671" s="23" t="s">
        <v>1136</v>
      </c>
      <c r="D671" s="23" t="s">
        <v>121</v>
      </c>
      <c r="E671" s="23" t="s">
        <v>121</v>
      </c>
      <c r="F671" s="23" t="s">
        <v>308</v>
      </c>
      <c r="G671" s="23" t="s">
        <v>309</v>
      </c>
      <c r="H671" s="23" t="s">
        <v>113</v>
      </c>
      <c r="I671" s="13">
        <v>38000</v>
      </c>
      <c r="J671" s="13">
        <v>38000</v>
      </c>
      <c r="K671" s="13">
        <v>20000</v>
      </c>
      <c r="L671" s="24">
        <v>4.258</v>
      </c>
      <c r="M671" s="37">
        <f t="shared" si="62"/>
        <v>5</v>
      </c>
      <c r="N671" s="24">
        <v>0.315</v>
      </c>
      <c r="O671" s="13">
        <v>2</v>
      </c>
      <c r="P671" s="36">
        <f t="shared" si="63"/>
        <v>0.315</v>
      </c>
      <c r="Q671" s="38">
        <f t="shared" si="64"/>
        <v>4.2</v>
      </c>
      <c r="R671" s="37">
        <f t="shared" si="65"/>
        <v>4.2</v>
      </c>
      <c r="S671" s="39">
        <f>IF(AND(I671=38000,R671&lt;=4.5,M671&gt;8),'[1]Pricing Schedule'!$F$8+('[1]Pricing Schedule'!$F$9*M671),
IF(AND(I671=38000,R671&lt;=4.5,M671&lt;=8),'[1]Pricing Schedule'!$F$34+('[1]Pricing Schedule'!$F$36*M671),
IF(AND(I671=38000,R671&gt;4.5,R671&lt;=9,M671&gt;8),'[1]Pricing Schedule'!$F$17+('[1]Pricing Schedule'!$F$18*M671),
IF(AND(I671=38000,R671&gt;4.5,R671&lt;=9,M671&lt;=8),'[1]Pricing Schedule'!$F$34+('[1]Pricing Schedule'!$F$36*M671),
IF(AND(I671=38000,R671&gt;9,R671&lt;=12.8,M671&gt;8),'[1]Pricing Schedule'!$F$26+('[1]Pricing Schedule'!$F$27*M671),
IF(AND(I671=38000,R671&gt;9,R671&lt;=12.8,M671&lt;=8),'[1]Pricing Schedule'!$F$34+('[1]Pricing Schedule'!$F$36*M671),
IF(AND(I671=38000,R671&gt;12.8,R671&lt;=22.8),'[1]Pricing Schedule'!$F$34+('[1]Pricing Schedule'!$F$36*M671),
IF(AND(I671=38000,R671&gt;22.8,R671&lt;=30.2),'[1]Pricing Schedule'!$F$43+('[1]Pricing Schedule'!$F$45*M671),
IF(AND(I671=38000,R671&gt;30.2,R671&lt;=45.9),'[1]Pricing Schedule'!$F$52+('[1]Pricing Schedule'!$F$54*M671),
IF(AND(I671=38000,R671&gt;45.9,R671&lt;=123.4),'[1]Pricing Schedule'!$F$96+('[1]Pricing Schedule'!$F$97*M671),
IF(AND(I671=38000,R671&gt;123.4,R671&lt;=168.2,M671&lt;=10),'[1]Pricing Schedule'!$F$103+('[1]Pricing Schedule'!$F$105*M671),
IF(AND(I671=38000,R671&gt;123.4,R671&lt;=168.2,M671&gt;10),'[1]Pricing Schedule'!$F$111+('[1]Pricing Schedule'!$F$113*M671),
IF(AND(I671=38000,R671&gt;157.4,R671&lt;=336.4,M671&lt;=10),('[1]Pricing Schedule'!$F$103+('[1]Pricing Schedule'!$F$105*M671))*2,
IF(AND(I671=38000,R671&gt;157.4,R671&lt;=336.4,M671&gt;10),('[1]Pricing Schedule'!$F$111+('[1]Pricing Schedule'!$F$113*M671))*2,
IF(AND(I671=38000,R671&gt;314.8,R671&lt;=504.6,M671&lt;=10),('[1]Pricing Schedule'!$F$103+('[1]Pricing Schedule'!$F$105*M671))*3,
IF(AND(I671=38000,R671&gt;314.8,R671&lt;=504.6,M671&gt;10),('[1]Pricing Schedule'!$F$111+('[1]Pricing Schedule'!$F$113*M671))*3,
IF(AND(I671=38000,R671&gt;472.2,R671&lt;=672.8,M671&lt;=10),('[1]Pricing Schedule'!$F$103+('[1]Pricing Schedule'!$F$105*M671))*4,
IF(AND(I671=38000,R671&gt;472.2,R671&lt;=672.8,M671&gt;10),('[1]Pricing Schedule'!$F$111+('[1]Pricing Schedule'!$F$113*M671))*4,
IF(AND(I671=110000,R671&lt;=12.8,M671&gt;2),'[1]Pricing Schedule'!$F$62+('[1]Pricing Schedule'!$F$63*M671),
IF(AND(I671=110000,R671&lt;=12.8,M671&lt;=2),'[1]Pricing Schedule'!$F$96+('[1]Pricing Schedule'!$F$97*M671),
IF(AND(I671=110000,R671&gt;12.8,R671&lt;=22.8,M671&gt;3),'[1]Pricing Schedule'!$F$71+('[1]Pricing Schedule'!$F$72*M671),
IF(AND(I671=110000,R671&gt;12.8,R671&lt;=22.8,M671&lt;=3),'[1]Pricing Schedule'!$F$96+('[1]Pricing Schedule'!$F$97*M671),
IF(AND(I671=110000,R671&gt;22.8,R671&lt;=30.2),'[1]Pricing Schedule'!$F$80+('[1]Pricing Schedule'!$F$81*M671),
IF(AND(I671=110000,R671&gt;30.2,R671&lt;=45.9),'[1]Pricing Schedule'!$F$89+('[1]Pricing Schedule'!$F$90*M671),
IF(AND(I671=110000,R671&gt;45.9,R671&lt;=123.4),'[1]Pricing Schedule'!$F$96+('[1]Pricing Schedule'!$F$97*M671),
IF(AND(I671=110000,R671&gt;123.4,R671&lt;=168.2,M671&lt;=10),'[1]Pricing Schedule'!$F$103+('[1]Pricing Schedule'!$F$105*M671),
IF(AND(I671=110000,R671&gt;123.4,R671&lt;=168.2,M671&gt;10),'[1]Pricing Schedule'!$F$111+('[1]Pricing Schedule'!$F$113*M671),
IF(AND(I671=110000,R671&gt;168.2,R671&lt;=336.4,M671&lt;=10),('[1]Pricing Schedule'!$F$103+('[1]Pricing Schedule'!$F$105*M671))*2,
IF(AND(I671=110000,R671&gt;168.2,R671&lt;=336.4,M671&gt;10),('[1]Pricing Schedule'!$F$111+('[1]Pricing Schedule'!$F$113*M671))*2,
IF(AND(I671=110000,R671&gt;336.4,R671&lt;=504.6,M671&lt;=10),('[1]Pricing Schedule'!$F$103+('[1]Pricing Schedule'!$F$105*M671))*3,
IF(AND(I671=110000,R671&gt;336.4,R671&lt;=504.6,M671&gt;10),('[1]Pricing Schedule'!$F$111+('[1]Pricing Schedule'!$F$113*M671))*3,
IF(AND(I671=110000,R671&gt;504.6,R671&lt;=672.8,M671&lt;=10),('[1]Pricing Schedule'!$F$103+('[1]Pricing Schedule'!$F$105*M671))*4,
IF(AND(I671=110000,R671&gt;504.6,R671&lt;=672.8,M671&gt;10),('[1]Pricing Schedule'!$F$111+('[1]Pricing Schedule'!$F$113*M671))*4,
IF(AND(I671=110000,R671&gt;672.8,R671&lt;=841,M671&lt;=10),('[1]Pricing Schedule'!$F$103+('[1]Pricing Schedule'!$F$105*M671))*5,
IF(AND(I671=110000,R671&gt;672.8,R671&lt;=841,M671&gt;10),('[1]Pricing Schedule'!$F$111+('[1]Pricing Schedule'!$F$113*M671))*5,
IF(AND(I671=110000,R671&gt;672.8,R671&lt;=841,M671&lt;=10),('[1]Pricing Schedule'!$F$103+('[1]Pricing Schedule'!$F$105*M671))*5,
IF(AND(I671=110000,R671&gt;672.8,R671&lt;=841,M671&gt;10),('[1]Pricing Schedule'!$F$111+('[1]Pricing Schedule'!$F$113*M671))*5,
IF(AND(I671=110000,R671&gt;1345.6,R671&lt;=1513.8,M671&lt;=10),('[1]Pricing Schedule'!$F$103+('[1]Pricing Schedule'!$F$105*M671))*9,
IF(AND(I671=110000,R671&gt;1345.6,R671&lt;=1513.8,M671&gt;10),('[1]Pricing Schedule'!$F$111+('[1]Pricing Schedule'!$F$113*M671))*9,
9999999999)))))))))))))))))))))))))))))))))))))))</f>
        <v>699140</v>
      </c>
      <c r="T671" s="21">
        <f>IF(AND(I671=38000,R671&lt;=4.5,M671&gt;8),'[1]Pricing Schedule'!$J$9,
IF(AND(I671=38000,R671&lt;=4.5,M671&lt;=8),'[1]Pricing Schedule'!$J$36,
IF(AND(I671=38000,R671&gt;4.5,R671&lt;=9,M671&gt;8),'[1]Pricing Schedule'!$J$18,
IF(AND(I671=38000,R671&gt;4.5,R671&lt;=9,M671&lt;=8),'[1]Pricing Schedule'!$J$36,
IF(AND(I671=38000,R671&gt;9,R671&lt;=12.8,M671&gt;8),'[1]Pricing Schedule'!$J$27,
IF(AND(I671=38000,R671&gt;9,R671&lt;=12.8,M671&lt;=8),'[1]Pricing Schedule'!$J$36,
IF(AND(I671=38000,R671&gt;12.8,R671&lt;=22.8),'[1]Pricing Schedule'!$J$36,
IF(AND(I671=38000,R671&gt;22.8,R671&lt;=30.2),'[1]Pricing Schedule'!$J$45,
IF(AND(I671=38000,R671&gt;30.2,R671&lt;=45.9),'[1]Pricing Schedule'!$J$54,
IF(AND(I671=38000,R671&gt;45.9,R671&lt;=123.4),'[1]Pricing Schedule'!$J$97,
IF(AND(I671=38000,R671&gt;123.4,R671&lt;=168.2,M671&lt;=10),'[1]Pricing Schedule'!$J$105,
IF(AND(I671=38000,R671&gt;123.4,R671&lt;=168.2,M671&gt;10),'[1]Pricing Schedule'!$J$113,
IF(AND(I671=38000,R671&gt;168.2,R671&lt;=336.4,M671&lt;=10),('[1]Pricing Schedule'!$J$105),
IF(AND(I671=38000,R671&gt;168.2,R671&lt;=336.4,M671&gt;10),('[1]Pricing Schedule'!$J$113),
IF(AND(I671=38000,R671&gt;336.4,R671&lt;=504.6,M671&lt;=10),('[1]Pricing Schedule'!$J$105),
IF(AND(I671=38000,R671&gt;336.4,R671&lt;=504.6,M671&gt;10),('[1]Pricing Schedule'!$J$113),
IF(AND(I671=38000,R671&gt;504.6,R671&lt;=672.8,M671&lt;=10),('[1]Pricing Schedule'!$J$105),
IF(AND(I671=38000,R671&gt;504.6,R671&lt;=672.8,M671&gt;10),('[1]Pricing Schedule'!$J$113),
IF(AND(I671=110000,R671&lt;=12.8,M671&gt;2),'[1]Pricing Schedule'!$J$63,
IF(AND(I671=110000,R671&lt;=12.8,M671&lt;=2),'[1]Pricing Schedule'!$J$97,
IF(AND(I671=110000,R671&gt;12.8,R671&lt;=22.8,M671&gt;3),'[1]Pricing Schedule'!$J$72,
IF(AND(I671=110000,R671&gt;12.8,R671&lt;=22.8,M671&lt;=3),'[1]Pricing Schedule'!$J$97,
IF(AND(I671=110000,R671&gt;22.8,R671&lt;=30.2),'[1]Pricing Schedule'!$J$81,
IF(AND(I671=110000,R671&gt;30.2,R671&lt;=45.9),'[1]Pricing Schedule'!$J$90,
IF(AND(I671=110000,R671&gt;45.9,R671&lt;=123.4),'[1]Pricing Schedule'!$J$97,
IF(AND(I671=110000,R671&gt;123.4,R671&lt;=168.2,M671&lt;=10),'[1]Pricing Schedule'!$J$105,
IF(AND(I671=110000,R671&gt;123.4,R671&lt;=168.2,M671&gt;10),'[1]Pricing Schedule'!$J$113,
IF(AND(I671=110000,R671&gt;168.2,R671&lt;=336.2,M671&lt;=10),('[1]Pricing Schedule'!$J$105),
IF(AND(I671=110000,R671&gt;168.2,R671&lt;=336.2,M671&gt;10),('[1]Pricing Schedule'!$J$113),
IF(AND(I671=110000,R671&gt;336.4,R671&lt;=504.6,M671&lt;=10),('[1]Pricing Schedule'!$J$105),
IF(AND(I671=110000,R671&gt;336.4,R671&lt;=504.6,M671&gt;10),('[1]Pricing Schedule'!$J$113),
IF(AND(I671=110000,R671&gt;504.6,R671&lt;=672.8,M671&lt;=10),('[1]Pricing Schedule'!$J$105),
IF(AND(I671=110000,R671&gt;504.6,R671&lt;=672.8,M671&gt;10),('[1]Pricing Schedule'!$J$113),
IF(AND(I671=110000,R671&gt;672.8,R671&lt;=841,M671&lt;=10),('[1]Pricing Schedule'!$J$105),
IF(AND(I671=110000,R671&gt;672.8,R671&lt;=841,M671&gt;10),('[1]Pricing Schedule'!$J$113),
IF(AND(I671=110000,R671&gt;1682,R671&lt;=1850.2,M671&lt;=10),('[1]Pricing Schedule'!$J$105),
IF(AND(I671=110000,R671&gt;1682,R671&lt;=1850.2,M671&gt;10),('[1]Pricing Schedule'!$J$113),
IF(AND(I671=110000,R671&gt;2018.4,R671&lt;=2186.6,M671&lt;=10),('[1]Pricing Schedule'!$J$105),
IF(AND(I671=110000,R671&gt;2018.4,R671&lt;=2186.6,M671&gt;10),('[1]Pricing Schedule'!$J$113),999999999)))))))))))))))))))))))))))))))))))))))</f>
        <v>4</v>
      </c>
      <c r="U671" s="40">
        <f t="shared" si="66"/>
        <v>166461.90476190476</v>
      </c>
      <c r="V671" s="41">
        <f t="shared" si="67"/>
        <v>6.0073804960379897</v>
      </c>
      <c r="Y671" s="23">
        <v>178</v>
      </c>
      <c r="Z671" s="23">
        <v>239</v>
      </c>
      <c r="AR671" s="35"/>
    </row>
    <row r="672" spans="1:44" s="44" customFormat="1">
      <c r="A672" s="43">
        <v>672</v>
      </c>
      <c r="B672" s="43">
        <v>672</v>
      </c>
      <c r="C672" s="43" t="s">
        <v>1137</v>
      </c>
      <c r="D672" s="23" t="s">
        <v>121</v>
      </c>
      <c r="E672" s="23" t="s">
        <v>121</v>
      </c>
      <c r="F672" s="43" t="s">
        <v>165</v>
      </c>
      <c r="G672" s="43" t="s">
        <v>166</v>
      </c>
      <c r="H672" s="43" t="s">
        <v>113</v>
      </c>
      <c r="I672" s="44">
        <v>38000</v>
      </c>
      <c r="J672" s="43" t="s">
        <v>119</v>
      </c>
      <c r="K672" s="44">
        <v>38000</v>
      </c>
      <c r="L672" s="45">
        <v>3.2149999999999999</v>
      </c>
      <c r="M672" s="46">
        <f t="shared" si="62"/>
        <v>4</v>
      </c>
      <c r="N672" s="45">
        <v>7.2489999999999997</v>
      </c>
      <c r="O672" s="44">
        <v>2</v>
      </c>
      <c r="P672" s="46">
        <f t="shared" si="63"/>
        <v>5.43675</v>
      </c>
      <c r="Q672" s="47">
        <f t="shared" si="64"/>
        <v>67.2</v>
      </c>
      <c r="R672" s="46">
        <f t="shared" si="65"/>
        <v>67.2</v>
      </c>
      <c r="S672" s="39">
        <f>IF(AND(I672=38000,R672&lt;=4.5,M672&gt;8),'[1]Pricing Schedule'!$F$8+('[1]Pricing Schedule'!$F$9*M672),
IF(AND(I672=38000,R672&lt;=4.5,M672&lt;=8),'[1]Pricing Schedule'!$F$34+('[1]Pricing Schedule'!$F$36*M672),
IF(AND(I672=38000,R672&gt;4.5,R672&lt;=9,M672&gt;8),'[1]Pricing Schedule'!$F$17+('[1]Pricing Schedule'!$F$18*M672),
IF(AND(I672=38000,R672&gt;4.5,R672&lt;=9,M672&lt;=8),'[1]Pricing Schedule'!$F$34+('[1]Pricing Schedule'!$F$36*M672),
IF(AND(I672=38000,R672&gt;9,R672&lt;=12.8,M672&gt;8),'[1]Pricing Schedule'!$F$26+('[1]Pricing Schedule'!$F$27*M672),
IF(AND(I672=38000,R672&gt;9,R672&lt;=12.8,M672&lt;=8),'[1]Pricing Schedule'!$F$34+('[1]Pricing Schedule'!$F$36*M672),
IF(AND(I672=38000,R672&gt;12.8,R672&lt;=22.8),'[1]Pricing Schedule'!$F$34+('[1]Pricing Schedule'!$F$36*M672),
IF(AND(I672=38000,R672&gt;22.8,R672&lt;=30.2),'[1]Pricing Schedule'!$F$43+('[1]Pricing Schedule'!$F$45*M672),
IF(AND(I672=38000,R672&gt;30.2,R672&lt;=45.9),'[1]Pricing Schedule'!$F$52+('[1]Pricing Schedule'!$F$54*M672),
IF(AND(I672=38000,R672&gt;45.9,R672&lt;=123.4),'[1]Pricing Schedule'!$F$96+('[1]Pricing Schedule'!$F$97*M672),
IF(AND(I672=38000,R672&gt;123.4,R672&lt;=168.2,M672&lt;=10),'[1]Pricing Schedule'!$F$103+('[1]Pricing Schedule'!$F$105*M672),
IF(AND(I672=38000,R672&gt;123.4,R672&lt;=168.2,M672&gt;10),'[1]Pricing Schedule'!$F$111+('[1]Pricing Schedule'!$F$113*M672),
IF(AND(I672=38000,R672&gt;157.4,R672&lt;=336.4,M672&lt;=10),('[1]Pricing Schedule'!$F$103+('[1]Pricing Schedule'!$F$105*M672))*2,
IF(AND(I672=38000,R672&gt;157.4,R672&lt;=336.4,M672&gt;10),('[1]Pricing Schedule'!$F$111+('[1]Pricing Schedule'!$F$113*M672))*2,
IF(AND(I672=38000,R672&gt;314.8,R672&lt;=504.6,M672&lt;=10),('[1]Pricing Schedule'!$F$103+('[1]Pricing Schedule'!$F$105*M672))*3,
IF(AND(I672=38000,R672&gt;314.8,R672&lt;=504.6,M672&gt;10),('[1]Pricing Schedule'!$F$111+('[1]Pricing Schedule'!$F$113*M672))*3,
IF(AND(I672=38000,R672&gt;472.2,R672&lt;=672.8,M672&lt;=10),('[1]Pricing Schedule'!$F$103+('[1]Pricing Schedule'!$F$105*M672))*4,
IF(AND(I672=38000,R672&gt;472.2,R672&lt;=672.8,M672&gt;10),('[1]Pricing Schedule'!$F$111+('[1]Pricing Schedule'!$F$113*M672))*4,
IF(AND(I672=110000,R672&lt;=12.8,M672&gt;2),'[1]Pricing Schedule'!$F$62+('[1]Pricing Schedule'!$F$63*M672),
IF(AND(I672=110000,R672&lt;=12.8,M672&lt;=2),'[1]Pricing Schedule'!$F$96+('[1]Pricing Schedule'!$F$97*M672),
IF(AND(I672=110000,R672&gt;12.8,R672&lt;=22.8,M672&gt;3),'[1]Pricing Schedule'!$F$71+('[1]Pricing Schedule'!$F$72*M672),
IF(AND(I672=110000,R672&gt;12.8,R672&lt;=22.8,M672&lt;=3),'[1]Pricing Schedule'!$F$96+('[1]Pricing Schedule'!$F$97*M672),
IF(AND(I672=110000,R672&gt;22.8,R672&lt;=30.2),'[1]Pricing Schedule'!$F$80+('[1]Pricing Schedule'!$F$81*M672),
IF(AND(I672=110000,R672&gt;30.2,R672&lt;=45.9),'[1]Pricing Schedule'!$F$89+('[1]Pricing Schedule'!$F$90*M672),
IF(AND(I672=110000,R672&gt;45.9,R672&lt;=123.4),'[1]Pricing Schedule'!$F$96+('[1]Pricing Schedule'!$F$97*M672),
IF(AND(I672=110000,R672&gt;123.4,R672&lt;=168.2,M672&lt;=10),'[1]Pricing Schedule'!$F$103+('[1]Pricing Schedule'!$F$105*M672),
IF(AND(I672=110000,R672&gt;123.4,R672&lt;=168.2,M672&gt;10),'[1]Pricing Schedule'!$F$111+('[1]Pricing Schedule'!$F$113*M672),
IF(AND(I672=110000,R672&gt;168.2,R672&lt;=336.4,M672&lt;=10),('[1]Pricing Schedule'!$F$103+('[1]Pricing Schedule'!$F$105*M672))*2,
IF(AND(I672=110000,R672&gt;168.2,R672&lt;=336.4,M672&gt;10),('[1]Pricing Schedule'!$F$111+('[1]Pricing Schedule'!$F$113*M672))*2,
IF(AND(I672=110000,R672&gt;336.4,R672&lt;=504.6,M672&lt;=10),('[1]Pricing Schedule'!$F$103+('[1]Pricing Schedule'!$F$105*M672))*3,
IF(AND(I672=110000,R672&gt;336.4,R672&lt;=504.6,M672&gt;10),('[1]Pricing Schedule'!$F$111+('[1]Pricing Schedule'!$F$113*M672))*3,
IF(AND(I672=110000,R672&gt;504.6,R672&lt;=672.8,M672&lt;=10),('[1]Pricing Schedule'!$F$103+('[1]Pricing Schedule'!$F$105*M672))*4,
IF(AND(I672=110000,R672&gt;504.6,R672&lt;=672.8,M672&gt;10),('[1]Pricing Schedule'!$F$111+('[1]Pricing Schedule'!$F$113*M672))*4,
IF(AND(I672=110000,R672&gt;672.8,R672&lt;=841,M672&lt;=10),('[1]Pricing Schedule'!$F$103+('[1]Pricing Schedule'!$F$105*M672))*5,
IF(AND(I672=110000,R672&gt;672.8,R672&lt;=841,M672&gt;10),('[1]Pricing Schedule'!$F$111+('[1]Pricing Schedule'!$F$113*M672))*5,
IF(AND(I672=110000,R672&gt;672.8,R672&lt;=841,M672&lt;=10),('[1]Pricing Schedule'!$F$103+('[1]Pricing Schedule'!$F$105*M672))*5,
IF(AND(I672=110000,R672&gt;672.8,R672&lt;=841,M672&gt;10),('[1]Pricing Schedule'!$F$111+('[1]Pricing Schedule'!$F$113*M672))*5,
IF(AND(I672=110000,R672&gt;1345.6,R672&lt;=1513.8,M672&lt;=10),('[1]Pricing Schedule'!$F$103+('[1]Pricing Schedule'!$F$105*M672))*9,
IF(AND(I672=110000,R672&gt;1345.6,R672&lt;=1513.8,M672&gt;10),('[1]Pricing Schedule'!$F$111+('[1]Pricing Schedule'!$F$113*M672))*9,
9999999999)))))))))))))))))))))))))))))))))))))))</f>
        <v>1761700</v>
      </c>
      <c r="T672" s="48">
        <f>IF(AND(I672=38000,R672&lt;=4.5,M672&gt;8),'[1]Pricing Schedule'!$J$9,
IF(AND(I672=38000,R672&lt;=4.5,M672&lt;=8),'[1]Pricing Schedule'!$J$36,
IF(AND(I672=38000,R672&gt;4.5,R672&lt;=9,M672&gt;8),'[1]Pricing Schedule'!$J$18,
IF(AND(I672=38000,R672&gt;4.5,R672&lt;=9,M672&lt;=8),'[1]Pricing Schedule'!$J$36,
IF(AND(I672=38000,R672&gt;9,R672&lt;=12.8,M672&gt;8),'[1]Pricing Schedule'!$J$27,
IF(AND(I672=38000,R672&gt;9,R672&lt;=12.8,M672&lt;=8),'[1]Pricing Schedule'!$J$36,
IF(AND(I672=38000,R672&gt;12.8,R672&lt;=22.8),'[1]Pricing Schedule'!$J$36,
IF(AND(I672=38000,R672&gt;22.8,R672&lt;=30.2),'[1]Pricing Schedule'!$J$45,
IF(AND(I672=38000,R672&gt;30.2,R672&lt;=45.9),'[1]Pricing Schedule'!$J$54,
IF(AND(I672=38000,R672&gt;45.9,R672&lt;=123.4),'[1]Pricing Schedule'!$J$97,
IF(AND(I672=38000,R672&gt;123.4,R672&lt;=168.2,M672&lt;=10),'[1]Pricing Schedule'!$J$105,
IF(AND(I672=38000,R672&gt;123.4,R672&lt;=168.2,M672&gt;10),'[1]Pricing Schedule'!$J$113,
IF(AND(I672=38000,R672&gt;168.2,R672&lt;=336.4,M672&lt;=10),('[1]Pricing Schedule'!$J$105),
IF(AND(I672=38000,R672&gt;168.2,R672&lt;=336.4,M672&gt;10),('[1]Pricing Schedule'!$J$113),
IF(AND(I672=38000,R672&gt;336.4,R672&lt;=504.6,M672&lt;=10),('[1]Pricing Schedule'!$J$105),
IF(AND(I672=38000,R672&gt;336.4,R672&lt;=504.6,M672&gt;10),('[1]Pricing Schedule'!$J$113),
IF(AND(I672=38000,R672&gt;504.6,R672&lt;=672.8,M672&lt;=10),('[1]Pricing Schedule'!$J$105),
IF(AND(I672=38000,R672&gt;504.6,R672&lt;=672.8,M672&gt;10),('[1]Pricing Schedule'!$J$113),
IF(AND(I672=110000,R672&lt;=12.8,M672&gt;2),'[1]Pricing Schedule'!$J$63,
IF(AND(I672=110000,R672&lt;=12.8,M672&lt;=2),'[1]Pricing Schedule'!$J$97,
IF(AND(I672=110000,R672&gt;12.8,R672&lt;=22.8,M672&gt;3),'[1]Pricing Schedule'!$J$72,
IF(AND(I672=110000,R672&gt;12.8,R672&lt;=22.8,M672&lt;=3),'[1]Pricing Schedule'!$J$97,
IF(AND(I672=110000,R672&gt;22.8,R672&lt;=30.2),'[1]Pricing Schedule'!$J$81,
IF(AND(I672=110000,R672&gt;30.2,R672&lt;=45.9),'[1]Pricing Schedule'!$J$90,
IF(AND(I672=110000,R672&gt;45.9,R672&lt;=123.4),'[1]Pricing Schedule'!$J$97,
IF(AND(I672=110000,R672&gt;123.4,R672&lt;=168.2,M672&lt;=10),'[1]Pricing Schedule'!$J$105,
IF(AND(I672=110000,R672&gt;123.4,R672&lt;=168.2,M672&gt;10),'[1]Pricing Schedule'!$J$113,
IF(AND(I672=110000,R672&gt;168.2,R672&lt;=336.2,M672&lt;=10),('[1]Pricing Schedule'!$J$105),
IF(AND(I672=110000,R672&gt;168.2,R672&lt;=336.2,M672&gt;10),('[1]Pricing Schedule'!$J$113),
IF(AND(I672=110000,R672&gt;336.4,R672&lt;=504.6,M672&lt;=10),('[1]Pricing Schedule'!$J$105),
IF(AND(I672=110000,R672&gt;336.4,R672&lt;=504.6,M672&gt;10),('[1]Pricing Schedule'!$J$113),
IF(AND(I672=110000,R672&gt;504.6,R672&lt;=672.8,M672&lt;=10),('[1]Pricing Schedule'!$J$105),
IF(AND(I672=110000,R672&gt;504.6,R672&lt;=672.8,M672&gt;10),('[1]Pricing Schedule'!$J$113),
IF(AND(I672=110000,R672&gt;672.8,R672&lt;=841,M672&lt;=10),('[1]Pricing Schedule'!$J$105),
IF(AND(I672=110000,R672&gt;672.8,R672&lt;=841,M672&gt;10),('[1]Pricing Schedule'!$J$113),
IF(AND(I672=110000,R672&gt;1682,R672&lt;=1850.2,M672&lt;=10),('[1]Pricing Schedule'!$J$105),
IF(AND(I672=110000,R672&gt;1682,R672&lt;=1850.2,M672&gt;10),('[1]Pricing Schedule'!$J$113),
IF(AND(I672=110000,R672&gt;2018.4,R672&lt;=2186.6,M672&lt;=10),('[1]Pricing Schedule'!$J$105),
IF(AND(I672=110000,R672&gt;2018.4,R672&lt;=2186.6,M672&gt;10),('[1]Pricing Schedule'!$J$113),999999999)))))))))))))))))))))))))))))))))))))))</f>
        <v>11</v>
      </c>
      <c r="U672" s="49">
        <f t="shared" si="66"/>
        <v>26215.773809523809</v>
      </c>
      <c r="V672" s="50">
        <f t="shared" si="67"/>
        <v>38.144973605040583</v>
      </c>
      <c r="W672" s="13"/>
      <c r="X672" s="13"/>
      <c r="Y672" s="23">
        <v>273</v>
      </c>
      <c r="Z672" s="23">
        <v>117</v>
      </c>
      <c r="AD672" s="43"/>
      <c r="AE672" s="43"/>
      <c r="AF672" s="43"/>
      <c r="AR672" s="51"/>
    </row>
    <row r="673" spans="1:44">
      <c r="A673" s="23">
        <v>673</v>
      </c>
      <c r="B673" s="23">
        <v>673</v>
      </c>
      <c r="C673" s="23" t="s">
        <v>1138</v>
      </c>
      <c r="D673" s="23" t="s">
        <v>121</v>
      </c>
      <c r="E673" s="23" t="s">
        <v>121</v>
      </c>
      <c r="F673" s="23" t="s">
        <v>793</v>
      </c>
      <c r="G673" s="23" t="s">
        <v>794</v>
      </c>
      <c r="H673" s="23" t="s">
        <v>113</v>
      </c>
      <c r="I673" s="13">
        <v>38000</v>
      </c>
      <c r="J673" s="13">
        <v>38000</v>
      </c>
      <c r="K673" s="23" t="s">
        <v>119</v>
      </c>
      <c r="L673" s="24">
        <v>7.4329999999999998</v>
      </c>
      <c r="M673" s="37">
        <f t="shared" si="62"/>
        <v>8</v>
      </c>
      <c r="N673" s="24">
        <v>1.6779999999999999</v>
      </c>
      <c r="O673" s="13">
        <v>2</v>
      </c>
      <c r="P673" s="36">
        <f t="shared" si="63"/>
        <v>1.2585</v>
      </c>
      <c r="Q673" s="38">
        <f t="shared" si="64"/>
        <v>12.600000000000001</v>
      </c>
      <c r="R673" s="37">
        <f t="shared" si="65"/>
        <v>12.600000000000001</v>
      </c>
      <c r="S673" s="39">
        <f>IF(AND(I673=38000,R673&lt;=4.5,M673&gt;8),'[1]Pricing Schedule'!$F$8+('[1]Pricing Schedule'!$F$9*M673),
IF(AND(I673=38000,R673&lt;=4.5,M673&lt;=8),'[1]Pricing Schedule'!$F$34+('[1]Pricing Schedule'!$F$36*M673),
IF(AND(I673=38000,R673&gt;4.5,R673&lt;=9,M673&gt;8),'[1]Pricing Schedule'!$F$17+('[1]Pricing Schedule'!$F$18*M673),
IF(AND(I673=38000,R673&gt;4.5,R673&lt;=9,M673&lt;=8),'[1]Pricing Schedule'!$F$34+('[1]Pricing Schedule'!$F$36*M673),
IF(AND(I673=38000,R673&gt;9,R673&lt;=12.8,M673&gt;8),'[1]Pricing Schedule'!$F$26+('[1]Pricing Schedule'!$F$27*M673),
IF(AND(I673=38000,R673&gt;9,R673&lt;=12.8,M673&lt;=8),'[1]Pricing Schedule'!$F$34+('[1]Pricing Schedule'!$F$36*M673),
IF(AND(I673=38000,R673&gt;12.8,R673&lt;=22.8),'[1]Pricing Schedule'!$F$34+('[1]Pricing Schedule'!$F$36*M673),
IF(AND(I673=38000,R673&gt;22.8,R673&lt;=30.2),'[1]Pricing Schedule'!$F$43+('[1]Pricing Schedule'!$F$45*M673),
IF(AND(I673=38000,R673&gt;30.2,R673&lt;=45.9),'[1]Pricing Schedule'!$F$52+('[1]Pricing Schedule'!$F$54*M673),
IF(AND(I673=38000,R673&gt;45.9,R673&lt;=123.4),'[1]Pricing Schedule'!$F$96+('[1]Pricing Schedule'!$F$97*M673),
IF(AND(I673=38000,R673&gt;123.4,R673&lt;=168.2,M673&lt;=10),'[1]Pricing Schedule'!$F$103+('[1]Pricing Schedule'!$F$105*M673),
IF(AND(I673=38000,R673&gt;123.4,R673&lt;=168.2,M673&gt;10),'[1]Pricing Schedule'!$F$111+('[1]Pricing Schedule'!$F$113*M673),
IF(AND(I673=38000,R673&gt;157.4,R673&lt;=336.4,M673&lt;=10),('[1]Pricing Schedule'!$F$103+('[1]Pricing Schedule'!$F$105*M673))*2,
IF(AND(I673=38000,R673&gt;157.4,R673&lt;=336.4,M673&gt;10),('[1]Pricing Schedule'!$F$111+('[1]Pricing Schedule'!$F$113*M673))*2,
IF(AND(I673=38000,R673&gt;314.8,R673&lt;=504.6,M673&lt;=10),('[1]Pricing Schedule'!$F$103+('[1]Pricing Schedule'!$F$105*M673))*3,
IF(AND(I673=38000,R673&gt;314.8,R673&lt;=504.6,M673&gt;10),('[1]Pricing Schedule'!$F$111+('[1]Pricing Schedule'!$F$113*M673))*3,
IF(AND(I673=38000,R673&gt;472.2,R673&lt;=672.8,M673&lt;=10),('[1]Pricing Schedule'!$F$103+('[1]Pricing Schedule'!$F$105*M673))*4,
IF(AND(I673=38000,R673&gt;472.2,R673&lt;=672.8,M673&gt;10),('[1]Pricing Schedule'!$F$111+('[1]Pricing Schedule'!$F$113*M673))*4,
IF(AND(I673=110000,R673&lt;=12.8,M673&gt;2),'[1]Pricing Schedule'!$F$62+('[1]Pricing Schedule'!$F$63*M673),
IF(AND(I673=110000,R673&lt;=12.8,M673&lt;=2),'[1]Pricing Schedule'!$F$96+('[1]Pricing Schedule'!$F$97*M673),
IF(AND(I673=110000,R673&gt;12.8,R673&lt;=22.8,M673&gt;3),'[1]Pricing Schedule'!$F$71+('[1]Pricing Schedule'!$F$72*M673),
IF(AND(I673=110000,R673&gt;12.8,R673&lt;=22.8,M673&lt;=3),'[1]Pricing Schedule'!$F$96+('[1]Pricing Schedule'!$F$97*M673),
IF(AND(I673=110000,R673&gt;22.8,R673&lt;=30.2),'[1]Pricing Schedule'!$F$80+('[1]Pricing Schedule'!$F$81*M673),
IF(AND(I673=110000,R673&gt;30.2,R673&lt;=45.9),'[1]Pricing Schedule'!$F$89+('[1]Pricing Schedule'!$F$90*M673),
IF(AND(I673=110000,R673&gt;45.9,R673&lt;=123.4),'[1]Pricing Schedule'!$F$96+('[1]Pricing Schedule'!$F$97*M673),
IF(AND(I673=110000,R673&gt;123.4,R673&lt;=168.2,M673&lt;=10),'[1]Pricing Schedule'!$F$103+('[1]Pricing Schedule'!$F$105*M673),
IF(AND(I673=110000,R673&gt;123.4,R673&lt;=168.2,M673&gt;10),'[1]Pricing Schedule'!$F$111+('[1]Pricing Schedule'!$F$113*M673),
IF(AND(I673=110000,R673&gt;168.2,R673&lt;=336.4,M673&lt;=10),('[1]Pricing Schedule'!$F$103+('[1]Pricing Schedule'!$F$105*M673))*2,
IF(AND(I673=110000,R673&gt;168.2,R673&lt;=336.4,M673&gt;10),('[1]Pricing Schedule'!$F$111+('[1]Pricing Schedule'!$F$113*M673))*2,
IF(AND(I673=110000,R673&gt;336.4,R673&lt;=504.6,M673&lt;=10),('[1]Pricing Schedule'!$F$103+('[1]Pricing Schedule'!$F$105*M673))*3,
IF(AND(I673=110000,R673&gt;336.4,R673&lt;=504.6,M673&gt;10),('[1]Pricing Schedule'!$F$111+('[1]Pricing Schedule'!$F$113*M673))*3,
IF(AND(I673=110000,R673&gt;504.6,R673&lt;=672.8,M673&lt;=10),('[1]Pricing Schedule'!$F$103+('[1]Pricing Schedule'!$F$105*M673))*4,
IF(AND(I673=110000,R673&gt;504.6,R673&lt;=672.8,M673&gt;10),('[1]Pricing Schedule'!$F$111+('[1]Pricing Schedule'!$F$113*M673))*4,
IF(AND(I673=110000,R673&gt;672.8,R673&lt;=841,M673&lt;=10),('[1]Pricing Schedule'!$F$103+('[1]Pricing Schedule'!$F$105*M673))*5,
IF(AND(I673=110000,R673&gt;672.8,R673&lt;=841,M673&gt;10),('[1]Pricing Schedule'!$F$111+('[1]Pricing Schedule'!$F$113*M673))*5,
IF(AND(I673=110000,R673&gt;672.8,R673&lt;=841,M673&lt;=10),('[1]Pricing Schedule'!$F$103+('[1]Pricing Schedule'!$F$105*M673))*5,
IF(AND(I673=110000,R673&gt;672.8,R673&lt;=841,M673&gt;10),('[1]Pricing Schedule'!$F$111+('[1]Pricing Schedule'!$F$113*M673))*5,
IF(AND(I673=110000,R673&gt;1345.6,R673&lt;=1513.8,M673&lt;=10),('[1]Pricing Schedule'!$F$103+('[1]Pricing Schedule'!$F$105*M673))*9,
IF(AND(I673=110000,R673&gt;1345.6,R673&lt;=1513.8,M673&gt;10),('[1]Pricing Schedule'!$F$111+('[1]Pricing Schedule'!$F$113*M673))*9,
9999999999)))))))))))))))))))))))))))))))))))))))</f>
        <v>909950</v>
      </c>
      <c r="T673" s="21">
        <f>IF(AND(I673=38000,R673&lt;=4.5,M673&gt;8),'[1]Pricing Schedule'!$J$9,
IF(AND(I673=38000,R673&lt;=4.5,M673&lt;=8),'[1]Pricing Schedule'!$J$36,
IF(AND(I673=38000,R673&gt;4.5,R673&lt;=9,M673&gt;8),'[1]Pricing Schedule'!$J$18,
IF(AND(I673=38000,R673&gt;4.5,R673&lt;=9,M673&lt;=8),'[1]Pricing Schedule'!$J$36,
IF(AND(I673=38000,R673&gt;9,R673&lt;=12.8,M673&gt;8),'[1]Pricing Schedule'!$J$27,
IF(AND(I673=38000,R673&gt;9,R673&lt;=12.8,M673&lt;=8),'[1]Pricing Schedule'!$J$36,
IF(AND(I673=38000,R673&gt;12.8,R673&lt;=22.8),'[1]Pricing Schedule'!$J$36,
IF(AND(I673=38000,R673&gt;22.8,R673&lt;=30.2),'[1]Pricing Schedule'!$J$45,
IF(AND(I673=38000,R673&gt;30.2,R673&lt;=45.9),'[1]Pricing Schedule'!$J$54,
IF(AND(I673=38000,R673&gt;45.9,R673&lt;=123.4),'[1]Pricing Schedule'!$J$97,
IF(AND(I673=38000,R673&gt;123.4,R673&lt;=168.2,M673&lt;=10),'[1]Pricing Schedule'!$J$105,
IF(AND(I673=38000,R673&gt;123.4,R673&lt;=168.2,M673&gt;10),'[1]Pricing Schedule'!$J$113,
IF(AND(I673=38000,R673&gt;168.2,R673&lt;=336.4,M673&lt;=10),('[1]Pricing Schedule'!$J$105),
IF(AND(I673=38000,R673&gt;168.2,R673&lt;=336.4,M673&gt;10),('[1]Pricing Schedule'!$J$113),
IF(AND(I673=38000,R673&gt;336.4,R673&lt;=504.6,M673&lt;=10),('[1]Pricing Schedule'!$J$105),
IF(AND(I673=38000,R673&gt;336.4,R673&lt;=504.6,M673&gt;10),('[1]Pricing Schedule'!$J$113),
IF(AND(I673=38000,R673&gt;504.6,R673&lt;=672.8,M673&lt;=10),('[1]Pricing Schedule'!$J$105),
IF(AND(I673=38000,R673&gt;504.6,R673&lt;=672.8,M673&gt;10),('[1]Pricing Schedule'!$J$113),
IF(AND(I673=110000,R673&lt;=12.8,M673&gt;2),'[1]Pricing Schedule'!$J$63,
IF(AND(I673=110000,R673&lt;=12.8,M673&lt;=2),'[1]Pricing Schedule'!$J$97,
IF(AND(I673=110000,R673&gt;12.8,R673&lt;=22.8,M673&gt;3),'[1]Pricing Schedule'!$J$72,
IF(AND(I673=110000,R673&gt;12.8,R673&lt;=22.8,M673&lt;=3),'[1]Pricing Schedule'!$J$97,
IF(AND(I673=110000,R673&gt;22.8,R673&lt;=30.2),'[1]Pricing Schedule'!$J$81,
IF(AND(I673=110000,R673&gt;30.2,R673&lt;=45.9),'[1]Pricing Schedule'!$J$90,
IF(AND(I673=110000,R673&gt;45.9,R673&lt;=123.4),'[1]Pricing Schedule'!$J$97,
IF(AND(I673=110000,R673&gt;123.4,R673&lt;=168.2,M673&lt;=10),'[1]Pricing Schedule'!$J$105,
IF(AND(I673=110000,R673&gt;123.4,R673&lt;=168.2,M673&gt;10),'[1]Pricing Schedule'!$J$113,
IF(AND(I673=110000,R673&gt;168.2,R673&lt;=336.2,M673&lt;=10),('[1]Pricing Schedule'!$J$105),
IF(AND(I673=110000,R673&gt;168.2,R673&lt;=336.2,M673&gt;10),('[1]Pricing Schedule'!$J$113),
IF(AND(I673=110000,R673&gt;336.4,R673&lt;=504.6,M673&lt;=10),('[1]Pricing Schedule'!$J$105),
IF(AND(I673=110000,R673&gt;336.4,R673&lt;=504.6,M673&gt;10),('[1]Pricing Schedule'!$J$113),
IF(AND(I673=110000,R673&gt;504.6,R673&lt;=672.8,M673&lt;=10),('[1]Pricing Schedule'!$J$105),
IF(AND(I673=110000,R673&gt;504.6,R673&lt;=672.8,M673&gt;10),('[1]Pricing Schedule'!$J$113),
IF(AND(I673=110000,R673&gt;672.8,R673&lt;=841,M673&lt;=10),('[1]Pricing Schedule'!$J$105),
IF(AND(I673=110000,R673&gt;672.8,R673&lt;=841,M673&gt;10),('[1]Pricing Schedule'!$J$113),
IF(AND(I673=110000,R673&gt;1682,R673&lt;=1850.2,M673&lt;=10),('[1]Pricing Schedule'!$J$105),
IF(AND(I673=110000,R673&gt;1682,R673&lt;=1850.2,M673&gt;10),('[1]Pricing Schedule'!$J$113),
IF(AND(I673=110000,R673&gt;2018.4,R673&lt;=2186.6,M673&lt;=10),('[1]Pricing Schedule'!$J$105),
IF(AND(I673=110000,R673&gt;2018.4,R673&lt;=2186.6,M673&gt;10),('[1]Pricing Schedule'!$J$113),999999999)))))))))))))))))))))))))))))))))))))))</f>
        <v>4</v>
      </c>
      <c r="U673" s="40">
        <f t="shared" si="66"/>
        <v>72218.253968253965</v>
      </c>
      <c r="V673" s="41">
        <f t="shared" si="67"/>
        <v>13.846914665640972</v>
      </c>
      <c r="Y673" s="23">
        <v>362</v>
      </c>
      <c r="Z673" s="23">
        <v>690</v>
      </c>
      <c r="AR673" s="35"/>
    </row>
    <row r="674" spans="1:44">
      <c r="A674" s="23">
        <v>674</v>
      </c>
      <c r="B674" s="23">
        <v>674</v>
      </c>
      <c r="C674" s="23" t="s">
        <v>1139</v>
      </c>
      <c r="D674" s="23" t="s">
        <v>121</v>
      </c>
      <c r="E674" s="23" t="s">
        <v>121</v>
      </c>
      <c r="F674" s="23" t="s">
        <v>369</v>
      </c>
      <c r="G674" s="23" t="s">
        <v>370</v>
      </c>
      <c r="H674" s="23" t="s">
        <v>133</v>
      </c>
      <c r="I674" s="13">
        <v>110000</v>
      </c>
      <c r="J674" s="13">
        <v>38000</v>
      </c>
      <c r="K674" s="13">
        <v>110000</v>
      </c>
      <c r="L674" s="24">
        <v>4.2389999999999999</v>
      </c>
      <c r="M674" s="37">
        <f t="shared" si="62"/>
        <v>5</v>
      </c>
      <c r="N674" s="24">
        <v>8.5950000000000006</v>
      </c>
      <c r="O674" s="13">
        <v>2</v>
      </c>
      <c r="P674" s="36">
        <f t="shared" si="63"/>
        <v>6.4462500000000009</v>
      </c>
      <c r="Q674" s="38">
        <f t="shared" si="64"/>
        <v>79.8</v>
      </c>
      <c r="R674" s="37">
        <f t="shared" si="65"/>
        <v>79.8</v>
      </c>
      <c r="S674" s="39">
        <f>IF(AND(I674=38000,R674&lt;=4.5,M674&gt;8),'[1]Pricing Schedule'!$F$8+('[1]Pricing Schedule'!$F$9*M674),
IF(AND(I674=38000,R674&lt;=4.5,M674&lt;=8),'[1]Pricing Schedule'!$F$34+('[1]Pricing Schedule'!$F$36*M674),
IF(AND(I674=38000,R674&gt;4.5,R674&lt;=9,M674&gt;8),'[1]Pricing Schedule'!$F$17+('[1]Pricing Schedule'!$F$18*M674),
IF(AND(I674=38000,R674&gt;4.5,R674&lt;=9,M674&lt;=8),'[1]Pricing Schedule'!$F$34+('[1]Pricing Schedule'!$F$36*M674),
IF(AND(I674=38000,R674&gt;9,R674&lt;=12.8,M674&gt;8),'[1]Pricing Schedule'!$F$26+('[1]Pricing Schedule'!$F$27*M674),
IF(AND(I674=38000,R674&gt;9,R674&lt;=12.8,M674&lt;=8),'[1]Pricing Schedule'!$F$34+('[1]Pricing Schedule'!$F$36*M674),
IF(AND(I674=38000,R674&gt;12.8,R674&lt;=22.8),'[1]Pricing Schedule'!$F$34+('[1]Pricing Schedule'!$F$36*M674),
IF(AND(I674=38000,R674&gt;22.8,R674&lt;=30.2),'[1]Pricing Schedule'!$F$43+('[1]Pricing Schedule'!$F$45*M674),
IF(AND(I674=38000,R674&gt;30.2,R674&lt;=45.9),'[1]Pricing Schedule'!$F$52+('[1]Pricing Schedule'!$F$54*M674),
IF(AND(I674=38000,R674&gt;45.9,R674&lt;=123.4),'[1]Pricing Schedule'!$F$96+('[1]Pricing Schedule'!$F$97*M674),
IF(AND(I674=38000,R674&gt;123.4,R674&lt;=168.2,M674&lt;=10),'[1]Pricing Schedule'!$F$103+('[1]Pricing Schedule'!$F$105*M674),
IF(AND(I674=38000,R674&gt;123.4,R674&lt;=168.2,M674&gt;10),'[1]Pricing Schedule'!$F$111+('[1]Pricing Schedule'!$F$113*M674),
IF(AND(I674=38000,R674&gt;157.4,R674&lt;=336.4,M674&lt;=10),('[1]Pricing Schedule'!$F$103+('[1]Pricing Schedule'!$F$105*M674))*2,
IF(AND(I674=38000,R674&gt;157.4,R674&lt;=336.4,M674&gt;10),('[1]Pricing Schedule'!$F$111+('[1]Pricing Schedule'!$F$113*M674))*2,
IF(AND(I674=38000,R674&gt;314.8,R674&lt;=504.6,M674&lt;=10),('[1]Pricing Schedule'!$F$103+('[1]Pricing Schedule'!$F$105*M674))*3,
IF(AND(I674=38000,R674&gt;314.8,R674&lt;=504.6,M674&gt;10),('[1]Pricing Schedule'!$F$111+('[1]Pricing Schedule'!$F$113*M674))*3,
IF(AND(I674=38000,R674&gt;472.2,R674&lt;=672.8,M674&lt;=10),('[1]Pricing Schedule'!$F$103+('[1]Pricing Schedule'!$F$105*M674))*4,
IF(AND(I674=38000,R674&gt;472.2,R674&lt;=672.8,M674&gt;10),('[1]Pricing Schedule'!$F$111+('[1]Pricing Schedule'!$F$113*M674))*4,
IF(AND(I674=110000,R674&lt;=12.8,M674&gt;2),'[1]Pricing Schedule'!$F$62+('[1]Pricing Schedule'!$F$63*M674),
IF(AND(I674=110000,R674&lt;=12.8,M674&lt;=2),'[1]Pricing Schedule'!$F$96+('[1]Pricing Schedule'!$F$97*M674),
IF(AND(I674=110000,R674&gt;12.8,R674&lt;=22.8,M674&gt;3),'[1]Pricing Schedule'!$F$71+('[1]Pricing Schedule'!$F$72*M674),
IF(AND(I674=110000,R674&gt;12.8,R674&lt;=22.8,M674&lt;=3),'[1]Pricing Schedule'!$F$96+('[1]Pricing Schedule'!$F$97*M674),
IF(AND(I674=110000,R674&gt;22.8,R674&lt;=30.2),'[1]Pricing Schedule'!$F$80+('[1]Pricing Schedule'!$F$81*M674),
IF(AND(I674=110000,R674&gt;30.2,R674&lt;=45.9),'[1]Pricing Schedule'!$F$89+('[1]Pricing Schedule'!$F$90*M674),
IF(AND(I674=110000,R674&gt;45.9,R674&lt;=123.4),'[1]Pricing Schedule'!$F$96+('[1]Pricing Schedule'!$F$97*M674),
IF(AND(I674=110000,R674&gt;123.4,R674&lt;=168.2,M674&lt;=10),'[1]Pricing Schedule'!$F$103+('[1]Pricing Schedule'!$F$105*M674),
IF(AND(I674=110000,R674&gt;123.4,R674&lt;=168.2,M674&gt;10),'[1]Pricing Schedule'!$F$111+('[1]Pricing Schedule'!$F$113*M674),
IF(AND(I674=110000,R674&gt;168.2,R674&lt;=336.4,M674&lt;=10),('[1]Pricing Schedule'!$F$103+('[1]Pricing Schedule'!$F$105*M674))*2,
IF(AND(I674=110000,R674&gt;168.2,R674&lt;=336.4,M674&gt;10),('[1]Pricing Schedule'!$F$111+('[1]Pricing Schedule'!$F$113*M674))*2,
IF(AND(I674=110000,R674&gt;336.4,R674&lt;=504.6,M674&lt;=10),('[1]Pricing Schedule'!$F$103+('[1]Pricing Schedule'!$F$105*M674))*3,
IF(AND(I674=110000,R674&gt;336.4,R674&lt;=504.6,M674&gt;10),('[1]Pricing Schedule'!$F$111+('[1]Pricing Schedule'!$F$113*M674))*3,
IF(AND(I674=110000,R674&gt;504.6,R674&lt;=672.8,M674&lt;=10),('[1]Pricing Schedule'!$F$103+('[1]Pricing Schedule'!$F$105*M674))*4,
IF(AND(I674=110000,R674&gt;504.6,R674&lt;=672.8,M674&gt;10),('[1]Pricing Schedule'!$F$111+('[1]Pricing Schedule'!$F$113*M674))*4,
IF(AND(I674=110000,R674&gt;672.8,R674&lt;=841,M674&lt;=10),('[1]Pricing Schedule'!$F$103+('[1]Pricing Schedule'!$F$105*M674))*5,
IF(AND(I674=110000,R674&gt;672.8,R674&lt;=841,M674&gt;10),('[1]Pricing Schedule'!$F$111+('[1]Pricing Schedule'!$F$113*M674))*5,
IF(AND(I674=110000,R674&gt;672.8,R674&lt;=841,M674&lt;=10),('[1]Pricing Schedule'!$F$103+('[1]Pricing Schedule'!$F$105*M674))*5,
IF(AND(I674=110000,R674&gt;672.8,R674&lt;=841,M674&gt;10),('[1]Pricing Schedule'!$F$111+('[1]Pricing Schedule'!$F$113*M674))*5,
IF(AND(I674=110000,R674&gt;1345.6,R674&lt;=1513.8,M674&lt;=10),('[1]Pricing Schedule'!$F$103+('[1]Pricing Schedule'!$F$105*M674))*9,
IF(AND(I674=110000,R674&gt;1345.6,R674&lt;=1513.8,M674&gt;10),('[1]Pricing Schedule'!$F$111+('[1]Pricing Schedule'!$F$113*M674))*9,
9999999999)))))))))))))))))))))))))))))))))))))))</f>
        <v>1972510</v>
      </c>
      <c r="T674" s="21">
        <f>IF(AND(I674=38000,R674&lt;=4.5,M674&gt;8),'[1]Pricing Schedule'!$J$9,
IF(AND(I674=38000,R674&lt;=4.5,M674&lt;=8),'[1]Pricing Schedule'!$J$36,
IF(AND(I674=38000,R674&gt;4.5,R674&lt;=9,M674&gt;8),'[1]Pricing Schedule'!$J$18,
IF(AND(I674=38000,R674&gt;4.5,R674&lt;=9,M674&lt;=8),'[1]Pricing Schedule'!$J$36,
IF(AND(I674=38000,R674&gt;9,R674&lt;=12.8,M674&gt;8),'[1]Pricing Schedule'!$J$27,
IF(AND(I674=38000,R674&gt;9,R674&lt;=12.8,M674&lt;=8),'[1]Pricing Schedule'!$J$36,
IF(AND(I674=38000,R674&gt;12.8,R674&lt;=22.8),'[1]Pricing Schedule'!$J$36,
IF(AND(I674=38000,R674&gt;22.8,R674&lt;=30.2),'[1]Pricing Schedule'!$J$45,
IF(AND(I674=38000,R674&gt;30.2,R674&lt;=45.9),'[1]Pricing Schedule'!$J$54,
IF(AND(I674=38000,R674&gt;45.9,R674&lt;=123.4),'[1]Pricing Schedule'!$J$97,
IF(AND(I674=38000,R674&gt;123.4,R674&lt;=168.2,M674&lt;=10),'[1]Pricing Schedule'!$J$105,
IF(AND(I674=38000,R674&gt;123.4,R674&lt;=168.2,M674&gt;10),'[1]Pricing Schedule'!$J$113,
IF(AND(I674=38000,R674&gt;168.2,R674&lt;=336.4,M674&lt;=10),('[1]Pricing Schedule'!$J$105),
IF(AND(I674=38000,R674&gt;168.2,R674&lt;=336.4,M674&gt;10),('[1]Pricing Schedule'!$J$113),
IF(AND(I674=38000,R674&gt;336.4,R674&lt;=504.6,M674&lt;=10),('[1]Pricing Schedule'!$J$105),
IF(AND(I674=38000,R674&gt;336.4,R674&lt;=504.6,M674&gt;10),('[1]Pricing Schedule'!$J$113),
IF(AND(I674=38000,R674&gt;504.6,R674&lt;=672.8,M674&lt;=10),('[1]Pricing Schedule'!$J$105),
IF(AND(I674=38000,R674&gt;504.6,R674&lt;=672.8,M674&gt;10),('[1]Pricing Schedule'!$J$113),
IF(AND(I674=110000,R674&lt;=12.8,M674&gt;2),'[1]Pricing Schedule'!$J$63,
IF(AND(I674=110000,R674&lt;=12.8,M674&lt;=2),'[1]Pricing Schedule'!$J$97,
IF(AND(I674=110000,R674&gt;12.8,R674&lt;=22.8,M674&gt;3),'[1]Pricing Schedule'!$J$72,
IF(AND(I674=110000,R674&gt;12.8,R674&lt;=22.8,M674&lt;=3),'[1]Pricing Schedule'!$J$97,
IF(AND(I674=110000,R674&gt;22.8,R674&lt;=30.2),'[1]Pricing Schedule'!$J$81,
IF(AND(I674=110000,R674&gt;30.2,R674&lt;=45.9),'[1]Pricing Schedule'!$J$90,
IF(AND(I674=110000,R674&gt;45.9,R674&lt;=123.4),'[1]Pricing Schedule'!$J$97,
IF(AND(I674=110000,R674&gt;123.4,R674&lt;=168.2,M674&lt;=10),'[1]Pricing Schedule'!$J$105,
IF(AND(I674=110000,R674&gt;123.4,R674&lt;=168.2,M674&gt;10),'[1]Pricing Schedule'!$J$113,
IF(AND(I674=110000,R674&gt;168.2,R674&lt;=336.2,M674&lt;=10),('[1]Pricing Schedule'!$J$105),
IF(AND(I674=110000,R674&gt;168.2,R674&lt;=336.2,M674&gt;10),('[1]Pricing Schedule'!$J$113),
IF(AND(I674=110000,R674&gt;336.4,R674&lt;=504.6,M674&lt;=10),('[1]Pricing Schedule'!$J$105),
IF(AND(I674=110000,R674&gt;336.4,R674&lt;=504.6,M674&gt;10),('[1]Pricing Schedule'!$J$113),
IF(AND(I674=110000,R674&gt;504.6,R674&lt;=672.8,M674&lt;=10),('[1]Pricing Schedule'!$J$105),
IF(AND(I674=110000,R674&gt;504.6,R674&lt;=672.8,M674&gt;10),('[1]Pricing Schedule'!$J$113),
IF(AND(I674=110000,R674&gt;672.8,R674&lt;=841,M674&lt;=10),('[1]Pricing Schedule'!$J$105),
IF(AND(I674=110000,R674&gt;672.8,R674&lt;=841,M674&gt;10),('[1]Pricing Schedule'!$J$113),
IF(AND(I674=110000,R674&gt;1682,R674&lt;=1850.2,M674&lt;=10),('[1]Pricing Schedule'!$J$105),
IF(AND(I674=110000,R674&gt;1682,R674&lt;=1850.2,M674&gt;10),('[1]Pricing Schedule'!$J$113),
IF(AND(I674=110000,R674&gt;2018.4,R674&lt;=2186.6,M674&lt;=10),('[1]Pricing Schedule'!$J$105),
IF(AND(I674=110000,R674&gt;2018.4,R674&lt;=2186.6,M674&gt;10),('[1]Pricing Schedule'!$J$113),999999999)))))))))))))))))))))))))))))))))))))))</f>
        <v>11</v>
      </c>
      <c r="U674" s="40">
        <f t="shared" si="66"/>
        <v>24718.170426065164</v>
      </c>
      <c r="V674" s="41">
        <f t="shared" si="67"/>
        <v>40.456068663783704</v>
      </c>
      <c r="Y674" s="23">
        <v>634</v>
      </c>
      <c r="Z674" s="23">
        <v>83</v>
      </c>
      <c r="AR674" s="35"/>
    </row>
    <row r="675" spans="1:44">
      <c r="A675" s="23">
        <v>675</v>
      </c>
      <c r="B675" s="23">
        <v>675</v>
      </c>
      <c r="C675" s="23" t="s">
        <v>1140</v>
      </c>
      <c r="D675" s="23" t="s">
        <v>121</v>
      </c>
      <c r="E675" s="23" t="s">
        <v>121</v>
      </c>
      <c r="F675" s="23" t="s">
        <v>793</v>
      </c>
      <c r="G675" s="23" t="s">
        <v>794</v>
      </c>
      <c r="H675" s="23" t="s">
        <v>113</v>
      </c>
      <c r="I675" s="13">
        <v>38000</v>
      </c>
      <c r="J675" s="13">
        <v>38000</v>
      </c>
      <c r="K675" s="23" t="s">
        <v>119</v>
      </c>
      <c r="L675" s="24">
        <v>7.1109999999999998</v>
      </c>
      <c r="M675" s="37">
        <f t="shared" si="62"/>
        <v>8</v>
      </c>
      <c r="N675" s="24">
        <v>0.83199999999999996</v>
      </c>
      <c r="O675" s="13">
        <v>2</v>
      </c>
      <c r="P675" s="36">
        <f t="shared" si="63"/>
        <v>0.624</v>
      </c>
      <c r="Q675" s="38">
        <f t="shared" si="64"/>
        <v>8.4</v>
      </c>
      <c r="R675" s="37">
        <f t="shared" si="65"/>
        <v>8.4</v>
      </c>
      <c r="S675" s="39">
        <f>IF(AND(I675=38000,R675&lt;=4.5,M675&gt;8),'[1]Pricing Schedule'!$F$8+('[1]Pricing Schedule'!$F$9*M675),
IF(AND(I675=38000,R675&lt;=4.5,M675&lt;=8),'[1]Pricing Schedule'!$F$34+('[1]Pricing Schedule'!$F$36*M675),
IF(AND(I675=38000,R675&gt;4.5,R675&lt;=9,M675&gt;8),'[1]Pricing Schedule'!$F$17+('[1]Pricing Schedule'!$F$18*M675),
IF(AND(I675=38000,R675&gt;4.5,R675&lt;=9,M675&lt;=8),'[1]Pricing Schedule'!$F$34+('[1]Pricing Schedule'!$F$36*M675),
IF(AND(I675=38000,R675&gt;9,R675&lt;=12.8,M675&gt;8),'[1]Pricing Schedule'!$F$26+('[1]Pricing Schedule'!$F$27*M675),
IF(AND(I675=38000,R675&gt;9,R675&lt;=12.8,M675&lt;=8),'[1]Pricing Schedule'!$F$34+('[1]Pricing Schedule'!$F$36*M675),
IF(AND(I675=38000,R675&gt;12.8,R675&lt;=22.8),'[1]Pricing Schedule'!$F$34+('[1]Pricing Schedule'!$F$36*M675),
IF(AND(I675=38000,R675&gt;22.8,R675&lt;=30.2),'[1]Pricing Schedule'!$F$43+('[1]Pricing Schedule'!$F$45*M675),
IF(AND(I675=38000,R675&gt;30.2,R675&lt;=45.9),'[1]Pricing Schedule'!$F$52+('[1]Pricing Schedule'!$F$54*M675),
IF(AND(I675=38000,R675&gt;45.9,R675&lt;=123.4),'[1]Pricing Schedule'!$F$96+('[1]Pricing Schedule'!$F$97*M675),
IF(AND(I675=38000,R675&gt;123.4,R675&lt;=168.2,M675&lt;=10),'[1]Pricing Schedule'!$F$103+('[1]Pricing Schedule'!$F$105*M675),
IF(AND(I675=38000,R675&gt;123.4,R675&lt;=168.2,M675&gt;10),'[1]Pricing Schedule'!$F$111+('[1]Pricing Schedule'!$F$113*M675),
IF(AND(I675=38000,R675&gt;157.4,R675&lt;=336.4,M675&lt;=10),('[1]Pricing Schedule'!$F$103+('[1]Pricing Schedule'!$F$105*M675))*2,
IF(AND(I675=38000,R675&gt;157.4,R675&lt;=336.4,M675&gt;10),('[1]Pricing Schedule'!$F$111+('[1]Pricing Schedule'!$F$113*M675))*2,
IF(AND(I675=38000,R675&gt;314.8,R675&lt;=504.6,M675&lt;=10),('[1]Pricing Schedule'!$F$103+('[1]Pricing Schedule'!$F$105*M675))*3,
IF(AND(I675=38000,R675&gt;314.8,R675&lt;=504.6,M675&gt;10),('[1]Pricing Schedule'!$F$111+('[1]Pricing Schedule'!$F$113*M675))*3,
IF(AND(I675=38000,R675&gt;472.2,R675&lt;=672.8,M675&lt;=10),('[1]Pricing Schedule'!$F$103+('[1]Pricing Schedule'!$F$105*M675))*4,
IF(AND(I675=38000,R675&gt;472.2,R675&lt;=672.8,M675&gt;10),('[1]Pricing Schedule'!$F$111+('[1]Pricing Schedule'!$F$113*M675))*4,
IF(AND(I675=110000,R675&lt;=12.8,M675&gt;2),'[1]Pricing Schedule'!$F$62+('[1]Pricing Schedule'!$F$63*M675),
IF(AND(I675=110000,R675&lt;=12.8,M675&lt;=2),'[1]Pricing Schedule'!$F$96+('[1]Pricing Schedule'!$F$97*M675),
IF(AND(I675=110000,R675&gt;12.8,R675&lt;=22.8,M675&gt;3),'[1]Pricing Schedule'!$F$71+('[1]Pricing Schedule'!$F$72*M675),
IF(AND(I675=110000,R675&gt;12.8,R675&lt;=22.8,M675&lt;=3),'[1]Pricing Schedule'!$F$96+('[1]Pricing Schedule'!$F$97*M675),
IF(AND(I675=110000,R675&gt;22.8,R675&lt;=30.2),'[1]Pricing Schedule'!$F$80+('[1]Pricing Schedule'!$F$81*M675),
IF(AND(I675=110000,R675&gt;30.2,R675&lt;=45.9),'[1]Pricing Schedule'!$F$89+('[1]Pricing Schedule'!$F$90*M675),
IF(AND(I675=110000,R675&gt;45.9,R675&lt;=123.4),'[1]Pricing Schedule'!$F$96+('[1]Pricing Schedule'!$F$97*M675),
IF(AND(I675=110000,R675&gt;123.4,R675&lt;=168.2,M675&lt;=10),'[1]Pricing Schedule'!$F$103+('[1]Pricing Schedule'!$F$105*M675),
IF(AND(I675=110000,R675&gt;123.4,R675&lt;=168.2,M675&gt;10),'[1]Pricing Schedule'!$F$111+('[1]Pricing Schedule'!$F$113*M675),
IF(AND(I675=110000,R675&gt;168.2,R675&lt;=336.4,M675&lt;=10),('[1]Pricing Schedule'!$F$103+('[1]Pricing Schedule'!$F$105*M675))*2,
IF(AND(I675=110000,R675&gt;168.2,R675&lt;=336.4,M675&gt;10),('[1]Pricing Schedule'!$F$111+('[1]Pricing Schedule'!$F$113*M675))*2,
IF(AND(I675=110000,R675&gt;336.4,R675&lt;=504.6,M675&lt;=10),('[1]Pricing Schedule'!$F$103+('[1]Pricing Schedule'!$F$105*M675))*3,
IF(AND(I675=110000,R675&gt;336.4,R675&lt;=504.6,M675&gt;10),('[1]Pricing Schedule'!$F$111+('[1]Pricing Schedule'!$F$113*M675))*3,
IF(AND(I675=110000,R675&gt;504.6,R675&lt;=672.8,M675&lt;=10),('[1]Pricing Schedule'!$F$103+('[1]Pricing Schedule'!$F$105*M675))*4,
IF(AND(I675=110000,R675&gt;504.6,R675&lt;=672.8,M675&gt;10),('[1]Pricing Schedule'!$F$111+('[1]Pricing Schedule'!$F$113*M675))*4,
IF(AND(I675=110000,R675&gt;672.8,R675&lt;=841,M675&lt;=10),('[1]Pricing Schedule'!$F$103+('[1]Pricing Schedule'!$F$105*M675))*5,
IF(AND(I675=110000,R675&gt;672.8,R675&lt;=841,M675&gt;10),('[1]Pricing Schedule'!$F$111+('[1]Pricing Schedule'!$F$113*M675))*5,
IF(AND(I675=110000,R675&gt;672.8,R675&lt;=841,M675&lt;=10),('[1]Pricing Schedule'!$F$103+('[1]Pricing Schedule'!$F$105*M675))*5,
IF(AND(I675=110000,R675&gt;672.8,R675&lt;=841,M675&gt;10),('[1]Pricing Schedule'!$F$111+('[1]Pricing Schedule'!$F$113*M675))*5,
IF(AND(I675=110000,R675&gt;1345.6,R675&lt;=1513.8,M675&lt;=10),('[1]Pricing Schedule'!$F$103+('[1]Pricing Schedule'!$F$105*M675))*9,
IF(AND(I675=110000,R675&gt;1345.6,R675&lt;=1513.8,M675&gt;10),('[1]Pricing Schedule'!$F$111+('[1]Pricing Schedule'!$F$113*M675))*9,
9999999999)))))))))))))))))))))))))))))))))))))))</f>
        <v>909950</v>
      </c>
      <c r="T675" s="21">
        <f>IF(AND(I675=38000,R675&lt;=4.5,M675&gt;8),'[1]Pricing Schedule'!$J$9,
IF(AND(I675=38000,R675&lt;=4.5,M675&lt;=8),'[1]Pricing Schedule'!$J$36,
IF(AND(I675=38000,R675&gt;4.5,R675&lt;=9,M675&gt;8),'[1]Pricing Schedule'!$J$18,
IF(AND(I675=38000,R675&gt;4.5,R675&lt;=9,M675&lt;=8),'[1]Pricing Schedule'!$J$36,
IF(AND(I675=38000,R675&gt;9,R675&lt;=12.8,M675&gt;8),'[1]Pricing Schedule'!$J$27,
IF(AND(I675=38000,R675&gt;9,R675&lt;=12.8,M675&lt;=8),'[1]Pricing Schedule'!$J$36,
IF(AND(I675=38000,R675&gt;12.8,R675&lt;=22.8),'[1]Pricing Schedule'!$J$36,
IF(AND(I675=38000,R675&gt;22.8,R675&lt;=30.2),'[1]Pricing Schedule'!$J$45,
IF(AND(I675=38000,R675&gt;30.2,R675&lt;=45.9),'[1]Pricing Schedule'!$J$54,
IF(AND(I675=38000,R675&gt;45.9,R675&lt;=123.4),'[1]Pricing Schedule'!$J$97,
IF(AND(I675=38000,R675&gt;123.4,R675&lt;=168.2,M675&lt;=10),'[1]Pricing Schedule'!$J$105,
IF(AND(I675=38000,R675&gt;123.4,R675&lt;=168.2,M675&gt;10),'[1]Pricing Schedule'!$J$113,
IF(AND(I675=38000,R675&gt;168.2,R675&lt;=336.4,M675&lt;=10),('[1]Pricing Schedule'!$J$105),
IF(AND(I675=38000,R675&gt;168.2,R675&lt;=336.4,M675&gt;10),('[1]Pricing Schedule'!$J$113),
IF(AND(I675=38000,R675&gt;336.4,R675&lt;=504.6,M675&lt;=10),('[1]Pricing Schedule'!$J$105),
IF(AND(I675=38000,R675&gt;336.4,R675&lt;=504.6,M675&gt;10),('[1]Pricing Schedule'!$J$113),
IF(AND(I675=38000,R675&gt;504.6,R675&lt;=672.8,M675&lt;=10),('[1]Pricing Schedule'!$J$105),
IF(AND(I675=38000,R675&gt;504.6,R675&lt;=672.8,M675&gt;10),('[1]Pricing Schedule'!$J$113),
IF(AND(I675=110000,R675&lt;=12.8,M675&gt;2),'[1]Pricing Schedule'!$J$63,
IF(AND(I675=110000,R675&lt;=12.8,M675&lt;=2),'[1]Pricing Schedule'!$J$97,
IF(AND(I675=110000,R675&gt;12.8,R675&lt;=22.8,M675&gt;3),'[1]Pricing Schedule'!$J$72,
IF(AND(I675=110000,R675&gt;12.8,R675&lt;=22.8,M675&lt;=3),'[1]Pricing Schedule'!$J$97,
IF(AND(I675=110000,R675&gt;22.8,R675&lt;=30.2),'[1]Pricing Schedule'!$J$81,
IF(AND(I675=110000,R675&gt;30.2,R675&lt;=45.9),'[1]Pricing Schedule'!$J$90,
IF(AND(I675=110000,R675&gt;45.9,R675&lt;=123.4),'[1]Pricing Schedule'!$J$97,
IF(AND(I675=110000,R675&gt;123.4,R675&lt;=168.2,M675&lt;=10),'[1]Pricing Schedule'!$J$105,
IF(AND(I675=110000,R675&gt;123.4,R675&lt;=168.2,M675&gt;10),'[1]Pricing Schedule'!$J$113,
IF(AND(I675=110000,R675&gt;168.2,R675&lt;=336.2,M675&lt;=10),('[1]Pricing Schedule'!$J$105),
IF(AND(I675=110000,R675&gt;168.2,R675&lt;=336.2,M675&gt;10),('[1]Pricing Schedule'!$J$113),
IF(AND(I675=110000,R675&gt;336.4,R675&lt;=504.6,M675&lt;=10),('[1]Pricing Schedule'!$J$105),
IF(AND(I675=110000,R675&gt;336.4,R675&lt;=504.6,M675&gt;10),('[1]Pricing Schedule'!$J$113),
IF(AND(I675=110000,R675&gt;504.6,R675&lt;=672.8,M675&lt;=10),('[1]Pricing Schedule'!$J$105),
IF(AND(I675=110000,R675&gt;504.6,R675&lt;=672.8,M675&gt;10),('[1]Pricing Schedule'!$J$113),
IF(AND(I675=110000,R675&gt;672.8,R675&lt;=841,M675&lt;=10),('[1]Pricing Schedule'!$J$105),
IF(AND(I675=110000,R675&gt;672.8,R675&lt;=841,M675&gt;10),('[1]Pricing Schedule'!$J$113),
IF(AND(I675=110000,R675&gt;1682,R675&lt;=1850.2,M675&lt;=10),('[1]Pricing Schedule'!$J$105),
IF(AND(I675=110000,R675&gt;1682,R675&lt;=1850.2,M675&gt;10),('[1]Pricing Schedule'!$J$113),
IF(AND(I675=110000,R675&gt;2018.4,R675&lt;=2186.6,M675&lt;=10),('[1]Pricing Schedule'!$J$105),
IF(AND(I675=110000,R675&gt;2018.4,R675&lt;=2186.6,M675&gt;10),('[1]Pricing Schedule'!$J$113),999999999)))))))))))))))))))))))))))))))))))))))</f>
        <v>4</v>
      </c>
      <c r="U675" s="40">
        <f t="shared" si="66"/>
        <v>108327.38095238095</v>
      </c>
      <c r="V675" s="41">
        <f t="shared" si="67"/>
        <v>9.2312764437606454</v>
      </c>
      <c r="Y675" s="23">
        <v>133</v>
      </c>
      <c r="Z675" s="23">
        <v>690</v>
      </c>
      <c r="AR675" s="35"/>
    </row>
    <row r="676" spans="1:44">
      <c r="A676" s="23">
        <v>676</v>
      </c>
      <c r="B676" s="23">
        <v>676</v>
      </c>
      <c r="C676" s="23" t="s">
        <v>1141</v>
      </c>
      <c r="D676" s="23" t="s">
        <v>121</v>
      </c>
      <c r="E676" s="23" t="s">
        <v>121</v>
      </c>
      <c r="F676" s="23" t="s">
        <v>180</v>
      </c>
      <c r="G676" s="23" t="s">
        <v>181</v>
      </c>
      <c r="H676" s="23" t="s">
        <v>133</v>
      </c>
      <c r="I676" s="13">
        <v>110000</v>
      </c>
      <c r="J676" s="13">
        <v>33000</v>
      </c>
      <c r="K676" s="13">
        <v>110000</v>
      </c>
      <c r="L676" s="24">
        <v>6.22</v>
      </c>
      <c r="M676" s="37">
        <f t="shared" si="62"/>
        <v>7</v>
      </c>
      <c r="N676" s="24">
        <v>3.117</v>
      </c>
      <c r="O676" s="13">
        <v>2</v>
      </c>
      <c r="P676" s="36">
        <f t="shared" si="63"/>
        <v>2.3377499999999998</v>
      </c>
      <c r="Q676" s="38">
        <f t="shared" si="64"/>
        <v>25.200000000000003</v>
      </c>
      <c r="R676" s="37">
        <f t="shared" si="65"/>
        <v>25.200000000000003</v>
      </c>
      <c r="S676" s="39">
        <f>IF(AND(I676=38000,R676&lt;=4.5,M676&gt;8),'[1]Pricing Schedule'!$F$8+('[1]Pricing Schedule'!$F$9*M676),
IF(AND(I676=38000,R676&lt;=4.5,M676&lt;=8),'[1]Pricing Schedule'!$F$34+('[1]Pricing Schedule'!$F$36*M676),
IF(AND(I676=38000,R676&gt;4.5,R676&lt;=9,M676&gt;8),'[1]Pricing Schedule'!$F$17+('[1]Pricing Schedule'!$F$18*M676),
IF(AND(I676=38000,R676&gt;4.5,R676&lt;=9,M676&lt;=8),'[1]Pricing Schedule'!$F$34+('[1]Pricing Schedule'!$F$36*M676),
IF(AND(I676=38000,R676&gt;9,R676&lt;=12.8,M676&gt;8),'[1]Pricing Schedule'!$F$26+('[1]Pricing Schedule'!$F$27*M676),
IF(AND(I676=38000,R676&gt;9,R676&lt;=12.8,M676&lt;=8),'[1]Pricing Schedule'!$F$34+('[1]Pricing Schedule'!$F$36*M676),
IF(AND(I676=38000,R676&gt;12.8,R676&lt;=22.8),'[1]Pricing Schedule'!$F$34+('[1]Pricing Schedule'!$F$36*M676),
IF(AND(I676=38000,R676&gt;22.8,R676&lt;=30.2),'[1]Pricing Schedule'!$F$43+('[1]Pricing Schedule'!$F$45*M676),
IF(AND(I676=38000,R676&gt;30.2,R676&lt;=45.9),'[1]Pricing Schedule'!$F$52+('[1]Pricing Schedule'!$F$54*M676),
IF(AND(I676=38000,R676&gt;45.9,R676&lt;=123.4),'[1]Pricing Schedule'!$F$96+('[1]Pricing Schedule'!$F$97*M676),
IF(AND(I676=38000,R676&gt;123.4,R676&lt;=168.2,M676&lt;=10),'[1]Pricing Schedule'!$F$103+('[1]Pricing Schedule'!$F$105*M676),
IF(AND(I676=38000,R676&gt;123.4,R676&lt;=168.2,M676&gt;10),'[1]Pricing Schedule'!$F$111+('[1]Pricing Schedule'!$F$113*M676),
IF(AND(I676=38000,R676&gt;157.4,R676&lt;=336.4,M676&lt;=10),('[1]Pricing Schedule'!$F$103+('[1]Pricing Schedule'!$F$105*M676))*2,
IF(AND(I676=38000,R676&gt;157.4,R676&lt;=336.4,M676&gt;10),('[1]Pricing Schedule'!$F$111+('[1]Pricing Schedule'!$F$113*M676))*2,
IF(AND(I676=38000,R676&gt;314.8,R676&lt;=504.6,M676&lt;=10),('[1]Pricing Schedule'!$F$103+('[1]Pricing Schedule'!$F$105*M676))*3,
IF(AND(I676=38000,R676&gt;314.8,R676&lt;=504.6,M676&gt;10),('[1]Pricing Schedule'!$F$111+('[1]Pricing Schedule'!$F$113*M676))*3,
IF(AND(I676=38000,R676&gt;472.2,R676&lt;=672.8,M676&lt;=10),('[1]Pricing Schedule'!$F$103+('[1]Pricing Schedule'!$F$105*M676))*4,
IF(AND(I676=38000,R676&gt;472.2,R676&lt;=672.8,M676&gt;10),('[1]Pricing Schedule'!$F$111+('[1]Pricing Schedule'!$F$113*M676))*4,
IF(AND(I676=110000,R676&lt;=12.8,M676&gt;2),'[1]Pricing Schedule'!$F$62+('[1]Pricing Schedule'!$F$63*M676),
IF(AND(I676=110000,R676&lt;=12.8,M676&lt;=2),'[1]Pricing Schedule'!$F$96+('[1]Pricing Schedule'!$F$97*M676),
IF(AND(I676=110000,R676&gt;12.8,R676&lt;=22.8,M676&gt;3),'[1]Pricing Schedule'!$F$71+('[1]Pricing Schedule'!$F$72*M676),
IF(AND(I676=110000,R676&gt;12.8,R676&lt;=22.8,M676&lt;=3),'[1]Pricing Schedule'!$F$96+('[1]Pricing Schedule'!$F$97*M676),
IF(AND(I676=110000,R676&gt;22.8,R676&lt;=30.2),'[1]Pricing Schedule'!$F$80+('[1]Pricing Schedule'!$F$81*M676),
IF(AND(I676=110000,R676&gt;30.2,R676&lt;=45.9),'[1]Pricing Schedule'!$F$89+('[1]Pricing Schedule'!$F$90*M676),
IF(AND(I676=110000,R676&gt;45.9,R676&lt;=123.4),'[1]Pricing Schedule'!$F$96+('[1]Pricing Schedule'!$F$97*M676),
IF(AND(I676=110000,R676&gt;123.4,R676&lt;=168.2,M676&lt;=10),'[1]Pricing Schedule'!$F$103+('[1]Pricing Schedule'!$F$105*M676),
IF(AND(I676=110000,R676&gt;123.4,R676&lt;=168.2,M676&gt;10),'[1]Pricing Schedule'!$F$111+('[1]Pricing Schedule'!$F$113*M676),
IF(AND(I676=110000,R676&gt;168.2,R676&lt;=336.4,M676&lt;=10),('[1]Pricing Schedule'!$F$103+('[1]Pricing Schedule'!$F$105*M676))*2,
IF(AND(I676=110000,R676&gt;168.2,R676&lt;=336.4,M676&gt;10),('[1]Pricing Schedule'!$F$111+('[1]Pricing Schedule'!$F$113*M676))*2,
IF(AND(I676=110000,R676&gt;336.4,R676&lt;=504.6,M676&lt;=10),('[1]Pricing Schedule'!$F$103+('[1]Pricing Schedule'!$F$105*M676))*3,
IF(AND(I676=110000,R676&gt;336.4,R676&lt;=504.6,M676&gt;10),('[1]Pricing Schedule'!$F$111+('[1]Pricing Schedule'!$F$113*M676))*3,
IF(AND(I676=110000,R676&gt;504.6,R676&lt;=672.8,M676&lt;=10),('[1]Pricing Schedule'!$F$103+('[1]Pricing Schedule'!$F$105*M676))*4,
IF(AND(I676=110000,R676&gt;504.6,R676&lt;=672.8,M676&gt;10),('[1]Pricing Schedule'!$F$111+('[1]Pricing Schedule'!$F$113*M676))*4,
IF(AND(I676=110000,R676&gt;672.8,R676&lt;=841,M676&lt;=10),('[1]Pricing Schedule'!$F$103+('[1]Pricing Schedule'!$F$105*M676))*5,
IF(AND(I676=110000,R676&gt;672.8,R676&lt;=841,M676&gt;10),('[1]Pricing Schedule'!$F$111+('[1]Pricing Schedule'!$F$113*M676))*5,
IF(AND(I676=110000,R676&gt;672.8,R676&lt;=841,M676&lt;=10),('[1]Pricing Schedule'!$F$103+('[1]Pricing Schedule'!$F$105*M676))*5,
IF(AND(I676=110000,R676&gt;672.8,R676&lt;=841,M676&gt;10),('[1]Pricing Schedule'!$F$111+('[1]Pricing Schedule'!$F$113*M676))*5,
IF(AND(I676=110000,R676&gt;1345.6,R676&lt;=1513.8,M676&lt;=10),('[1]Pricing Schedule'!$F$103+('[1]Pricing Schedule'!$F$105*M676))*9,
IF(AND(I676=110000,R676&gt;1345.6,R676&lt;=1513.8,M676&gt;10),('[1]Pricing Schedule'!$F$111+('[1]Pricing Schedule'!$F$113*M676))*9,
9999999999)))))))))))))))))))))))))))))))))))))))</f>
        <v>2575660</v>
      </c>
      <c r="T676" s="21">
        <f>IF(AND(I676=38000,R676&lt;=4.5,M676&gt;8),'[1]Pricing Schedule'!$J$9,
IF(AND(I676=38000,R676&lt;=4.5,M676&lt;=8),'[1]Pricing Schedule'!$J$36,
IF(AND(I676=38000,R676&gt;4.5,R676&lt;=9,M676&gt;8),'[1]Pricing Schedule'!$J$18,
IF(AND(I676=38000,R676&gt;4.5,R676&lt;=9,M676&lt;=8),'[1]Pricing Schedule'!$J$36,
IF(AND(I676=38000,R676&gt;9,R676&lt;=12.8,M676&gt;8),'[1]Pricing Schedule'!$J$27,
IF(AND(I676=38000,R676&gt;9,R676&lt;=12.8,M676&lt;=8),'[1]Pricing Schedule'!$J$36,
IF(AND(I676=38000,R676&gt;12.8,R676&lt;=22.8),'[1]Pricing Schedule'!$J$36,
IF(AND(I676=38000,R676&gt;22.8,R676&lt;=30.2),'[1]Pricing Schedule'!$J$45,
IF(AND(I676=38000,R676&gt;30.2,R676&lt;=45.9),'[1]Pricing Schedule'!$J$54,
IF(AND(I676=38000,R676&gt;45.9,R676&lt;=123.4),'[1]Pricing Schedule'!$J$97,
IF(AND(I676=38000,R676&gt;123.4,R676&lt;=168.2,M676&lt;=10),'[1]Pricing Schedule'!$J$105,
IF(AND(I676=38000,R676&gt;123.4,R676&lt;=168.2,M676&gt;10),'[1]Pricing Schedule'!$J$113,
IF(AND(I676=38000,R676&gt;168.2,R676&lt;=336.4,M676&lt;=10),('[1]Pricing Schedule'!$J$105),
IF(AND(I676=38000,R676&gt;168.2,R676&lt;=336.4,M676&gt;10),('[1]Pricing Schedule'!$J$113),
IF(AND(I676=38000,R676&gt;336.4,R676&lt;=504.6,M676&lt;=10),('[1]Pricing Schedule'!$J$105),
IF(AND(I676=38000,R676&gt;336.4,R676&lt;=504.6,M676&gt;10),('[1]Pricing Schedule'!$J$113),
IF(AND(I676=38000,R676&gt;504.6,R676&lt;=672.8,M676&lt;=10),('[1]Pricing Schedule'!$J$105),
IF(AND(I676=38000,R676&gt;504.6,R676&lt;=672.8,M676&gt;10),('[1]Pricing Schedule'!$J$113),
IF(AND(I676=110000,R676&lt;=12.8,M676&gt;2),'[1]Pricing Schedule'!$J$63,
IF(AND(I676=110000,R676&lt;=12.8,M676&lt;=2),'[1]Pricing Schedule'!$J$97,
IF(AND(I676=110000,R676&gt;12.8,R676&lt;=22.8,M676&gt;3),'[1]Pricing Schedule'!$J$72,
IF(AND(I676=110000,R676&gt;12.8,R676&lt;=22.8,M676&lt;=3),'[1]Pricing Schedule'!$J$97,
IF(AND(I676=110000,R676&gt;22.8,R676&lt;=30.2),'[1]Pricing Schedule'!$J$81,
IF(AND(I676=110000,R676&gt;30.2,R676&lt;=45.9),'[1]Pricing Schedule'!$J$90,
IF(AND(I676=110000,R676&gt;45.9,R676&lt;=123.4),'[1]Pricing Schedule'!$J$97,
IF(AND(I676=110000,R676&gt;123.4,R676&lt;=168.2,M676&lt;=10),'[1]Pricing Schedule'!$J$105,
IF(AND(I676=110000,R676&gt;123.4,R676&lt;=168.2,M676&gt;10),'[1]Pricing Schedule'!$J$113,
IF(AND(I676=110000,R676&gt;168.2,R676&lt;=336.2,M676&lt;=10),('[1]Pricing Schedule'!$J$105),
IF(AND(I676=110000,R676&gt;168.2,R676&lt;=336.2,M676&gt;10),('[1]Pricing Schedule'!$J$113),
IF(AND(I676=110000,R676&gt;336.4,R676&lt;=504.6,M676&lt;=10),('[1]Pricing Schedule'!$J$105),
IF(AND(I676=110000,R676&gt;336.4,R676&lt;=504.6,M676&gt;10),('[1]Pricing Schedule'!$J$113),
IF(AND(I676=110000,R676&gt;504.6,R676&lt;=672.8,M676&lt;=10),('[1]Pricing Schedule'!$J$105),
IF(AND(I676=110000,R676&gt;504.6,R676&lt;=672.8,M676&gt;10),('[1]Pricing Schedule'!$J$113),
IF(AND(I676=110000,R676&gt;672.8,R676&lt;=841,M676&lt;=10),('[1]Pricing Schedule'!$J$105),
IF(AND(I676=110000,R676&gt;672.8,R676&lt;=841,M676&gt;10),('[1]Pricing Schedule'!$J$113),
IF(AND(I676=110000,R676&gt;1682,R676&lt;=1850.2,M676&lt;=10),('[1]Pricing Schedule'!$J$105),
IF(AND(I676=110000,R676&gt;1682,R676&lt;=1850.2,M676&gt;10),('[1]Pricing Schedule'!$J$113),
IF(AND(I676=110000,R676&gt;2018.4,R676&lt;=2186.6,M676&lt;=10),('[1]Pricing Schedule'!$J$105),
IF(AND(I676=110000,R676&gt;2018.4,R676&lt;=2186.6,M676&gt;10),('[1]Pricing Schedule'!$J$113),999999999)))))))))))))))))))))))))))))))))))))))</f>
        <v>9</v>
      </c>
      <c r="U676" s="40">
        <f t="shared" si="66"/>
        <v>102208.73015873015</v>
      </c>
      <c r="V676" s="41">
        <f t="shared" si="67"/>
        <v>9.7839000489195023</v>
      </c>
      <c r="Y676" s="23">
        <v>635</v>
      </c>
      <c r="Z676" s="23">
        <v>617</v>
      </c>
      <c r="AR676" s="35"/>
    </row>
    <row r="677" spans="1:44">
      <c r="A677" s="23">
        <v>677</v>
      </c>
      <c r="B677" s="23">
        <v>677</v>
      </c>
      <c r="C677" s="23" t="s">
        <v>1142</v>
      </c>
      <c r="D677" s="23" t="s">
        <v>121</v>
      </c>
      <c r="E677" s="23" t="s">
        <v>121</v>
      </c>
      <c r="F677" s="23" t="s">
        <v>180</v>
      </c>
      <c r="G677" s="23" t="s">
        <v>181</v>
      </c>
      <c r="H677" s="23" t="s">
        <v>133</v>
      </c>
      <c r="I677" s="13">
        <v>110000</v>
      </c>
      <c r="J677" s="13">
        <v>33000</v>
      </c>
      <c r="K677" s="13">
        <v>110000</v>
      </c>
      <c r="L677" s="24">
        <v>11.976000000000001</v>
      </c>
      <c r="M677" s="37">
        <f t="shared" si="62"/>
        <v>12</v>
      </c>
      <c r="N677" s="24">
        <v>2.83</v>
      </c>
      <c r="O677" s="13">
        <v>2</v>
      </c>
      <c r="P677" s="36">
        <f t="shared" si="63"/>
        <v>2.1225000000000001</v>
      </c>
      <c r="Q677" s="38">
        <f t="shared" si="64"/>
        <v>25.200000000000003</v>
      </c>
      <c r="R677" s="37">
        <f t="shared" si="65"/>
        <v>25.200000000000003</v>
      </c>
      <c r="S677" s="39">
        <f>IF(AND(I677=38000,R677&lt;=4.5,M677&gt;8),'[1]Pricing Schedule'!$F$8+('[1]Pricing Schedule'!$F$9*M677),
IF(AND(I677=38000,R677&lt;=4.5,M677&lt;=8),'[1]Pricing Schedule'!$F$34+('[1]Pricing Schedule'!$F$36*M677),
IF(AND(I677=38000,R677&gt;4.5,R677&lt;=9,M677&gt;8),'[1]Pricing Schedule'!$F$17+('[1]Pricing Schedule'!$F$18*M677),
IF(AND(I677=38000,R677&gt;4.5,R677&lt;=9,M677&lt;=8),'[1]Pricing Schedule'!$F$34+('[1]Pricing Schedule'!$F$36*M677),
IF(AND(I677=38000,R677&gt;9,R677&lt;=12.8,M677&gt;8),'[1]Pricing Schedule'!$F$26+('[1]Pricing Schedule'!$F$27*M677),
IF(AND(I677=38000,R677&gt;9,R677&lt;=12.8,M677&lt;=8),'[1]Pricing Schedule'!$F$34+('[1]Pricing Schedule'!$F$36*M677),
IF(AND(I677=38000,R677&gt;12.8,R677&lt;=22.8),'[1]Pricing Schedule'!$F$34+('[1]Pricing Schedule'!$F$36*M677),
IF(AND(I677=38000,R677&gt;22.8,R677&lt;=30.2),'[1]Pricing Schedule'!$F$43+('[1]Pricing Schedule'!$F$45*M677),
IF(AND(I677=38000,R677&gt;30.2,R677&lt;=45.9),'[1]Pricing Schedule'!$F$52+('[1]Pricing Schedule'!$F$54*M677),
IF(AND(I677=38000,R677&gt;45.9,R677&lt;=123.4),'[1]Pricing Schedule'!$F$96+('[1]Pricing Schedule'!$F$97*M677),
IF(AND(I677=38000,R677&gt;123.4,R677&lt;=168.2,M677&lt;=10),'[1]Pricing Schedule'!$F$103+('[1]Pricing Schedule'!$F$105*M677),
IF(AND(I677=38000,R677&gt;123.4,R677&lt;=168.2,M677&gt;10),'[1]Pricing Schedule'!$F$111+('[1]Pricing Schedule'!$F$113*M677),
IF(AND(I677=38000,R677&gt;157.4,R677&lt;=336.4,M677&lt;=10),('[1]Pricing Schedule'!$F$103+('[1]Pricing Schedule'!$F$105*M677))*2,
IF(AND(I677=38000,R677&gt;157.4,R677&lt;=336.4,M677&gt;10),('[1]Pricing Schedule'!$F$111+('[1]Pricing Schedule'!$F$113*M677))*2,
IF(AND(I677=38000,R677&gt;314.8,R677&lt;=504.6,M677&lt;=10),('[1]Pricing Schedule'!$F$103+('[1]Pricing Schedule'!$F$105*M677))*3,
IF(AND(I677=38000,R677&gt;314.8,R677&lt;=504.6,M677&gt;10),('[1]Pricing Schedule'!$F$111+('[1]Pricing Schedule'!$F$113*M677))*3,
IF(AND(I677=38000,R677&gt;472.2,R677&lt;=672.8,M677&lt;=10),('[1]Pricing Schedule'!$F$103+('[1]Pricing Schedule'!$F$105*M677))*4,
IF(AND(I677=38000,R677&gt;472.2,R677&lt;=672.8,M677&gt;10),('[1]Pricing Schedule'!$F$111+('[1]Pricing Schedule'!$F$113*M677))*4,
IF(AND(I677=110000,R677&lt;=12.8,M677&gt;2),'[1]Pricing Schedule'!$F$62+('[1]Pricing Schedule'!$F$63*M677),
IF(AND(I677=110000,R677&lt;=12.8,M677&lt;=2),'[1]Pricing Schedule'!$F$96+('[1]Pricing Schedule'!$F$97*M677),
IF(AND(I677=110000,R677&gt;12.8,R677&lt;=22.8,M677&gt;3),'[1]Pricing Schedule'!$F$71+('[1]Pricing Schedule'!$F$72*M677),
IF(AND(I677=110000,R677&gt;12.8,R677&lt;=22.8,M677&lt;=3),'[1]Pricing Schedule'!$F$96+('[1]Pricing Schedule'!$F$97*M677),
IF(AND(I677=110000,R677&gt;22.8,R677&lt;=30.2),'[1]Pricing Schedule'!$F$80+('[1]Pricing Schedule'!$F$81*M677),
IF(AND(I677=110000,R677&gt;30.2,R677&lt;=45.9),'[1]Pricing Schedule'!$F$89+('[1]Pricing Schedule'!$F$90*M677),
IF(AND(I677=110000,R677&gt;45.9,R677&lt;=123.4),'[1]Pricing Schedule'!$F$96+('[1]Pricing Schedule'!$F$97*M677),
IF(AND(I677=110000,R677&gt;123.4,R677&lt;=168.2,M677&lt;=10),'[1]Pricing Schedule'!$F$103+('[1]Pricing Schedule'!$F$105*M677),
IF(AND(I677=110000,R677&gt;123.4,R677&lt;=168.2,M677&gt;10),'[1]Pricing Schedule'!$F$111+('[1]Pricing Schedule'!$F$113*M677),
IF(AND(I677=110000,R677&gt;168.2,R677&lt;=336.4,M677&lt;=10),('[1]Pricing Schedule'!$F$103+('[1]Pricing Schedule'!$F$105*M677))*2,
IF(AND(I677=110000,R677&gt;168.2,R677&lt;=336.4,M677&gt;10),('[1]Pricing Schedule'!$F$111+('[1]Pricing Schedule'!$F$113*M677))*2,
IF(AND(I677=110000,R677&gt;336.4,R677&lt;=504.6,M677&lt;=10),('[1]Pricing Schedule'!$F$103+('[1]Pricing Schedule'!$F$105*M677))*3,
IF(AND(I677=110000,R677&gt;336.4,R677&lt;=504.6,M677&gt;10),('[1]Pricing Schedule'!$F$111+('[1]Pricing Schedule'!$F$113*M677))*3,
IF(AND(I677=110000,R677&gt;504.6,R677&lt;=672.8,M677&lt;=10),('[1]Pricing Schedule'!$F$103+('[1]Pricing Schedule'!$F$105*M677))*4,
IF(AND(I677=110000,R677&gt;504.6,R677&lt;=672.8,M677&gt;10),('[1]Pricing Schedule'!$F$111+('[1]Pricing Schedule'!$F$113*M677))*4,
IF(AND(I677=110000,R677&gt;672.8,R677&lt;=841,M677&lt;=10),('[1]Pricing Schedule'!$F$103+('[1]Pricing Schedule'!$F$105*M677))*5,
IF(AND(I677=110000,R677&gt;672.8,R677&lt;=841,M677&gt;10),('[1]Pricing Schedule'!$F$111+('[1]Pricing Schedule'!$F$113*M677))*5,
IF(AND(I677=110000,R677&gt;672.8,R677&lt;=841,M677&lt;=10),('[1]Pricing Schedule'!$F$103+('[1]Pricing Schedule'!$F$105*M677))*5,
IF(AND(I677=110000,R677&gt;672.8,R677&lt;=841,M677&gt;10),('[1]Pricing Schedule'!$F$111+('[1]Pricing Schedule'!$F$113*M677))*5,
IF(AND(I677=110000,R677&gt;1345.6,R677&lt;=1513.8,M677&lt;=10),('[1]Pricing Schedule'!$F$103+('[1]Pricing Schedule'!$F$105*M677))*9,
IF(AND(I677=110000,R677&gt;1345.6,R677&lt;=1513.8,M677&gt;10),('[1]Pricing Schedule'!$F$111+('[1]Pricing Schedule'!$F$113*M677))*9,
9999999999)))))))))))))))))))))))))))))))))))))))</f>
        <v>3019810</v>
      </c>
      <c r="T677" s="21">
        <f>IF(AND(I677=38000,R677&lt;=4.5,M677&gt;8),'[1]Pricing Schedule'!$J$9,
IF(AND(I677=38000,R677&lt;=4.5,M677&lt;=8),'[1]Pricing Schedule'!$J$36,
IF(AND(I677=38000,R677&gt;4.5,R677&lt;=9,M677&gt;8),'[1]Pricing Schedule'!$J$18,
IF(AND(I677=38000,R677&gt;4.5,R677&lt;=9,M677&lt;=8),'[1]Pricing Schedule'!$J$36,
IF(AND(I677=38000,R677&gt;9,R677&lt;=12.8,M677&gt;8),'[1]Pricing Schedule'!$J$27,
IF(AND(I677=38000,R677&gt;9,R677&lt;=12.8,M677&lt;=8),'[1]Pricing Schedule'!$J$36,
IF(AND(I677=38000,R677&gt;12.8,R677&lt;=22.8),'[1]Pricing Schedule'!$J$36,
IF(AND(I677=38000,R677&gt;22.8,R677&lt;=30.2),'[1]Pricing Schedule'!$J$45,
IF(AND(I677=38000,R677&gt;30.2,R677&lt;=45.9),'[1]Pricing Schedule'!$J$54,
IF(AND(I677=38000,R677&gt;45.9,R677&lt;=123.4),'[1]Pricing Schedule'!$J$97,
IF(AND(I677=38000,R677&gt;123.4,R677&lt;=168.2,M677&lt;=10),'[1]Pricing Schedule'!$J$105,
IF(AND(I677=38000,R677&gt;123.4,R677&lt;=168.2,M677&gt;10),'[1]Pricing Schedule'!$J$113,
IF(AND(I677=38000,R677&gt;168.2,R677&lt;=336.4,M677&lt;=10),('[1]Pricing Schedule'!$J$105),
IF(AND(I677=38000,R677&gt;168.2,R677&lt;=336.4,M677&gt;10),('[1]Pricing Schedule'!$J$113),
IF(AND(I677=38000,R677&gt;336.4,R677&lt;=504.6,M677&lt;=10),('[1]Pricing Schedule'!$J$105),
IF(AND(I677=38000,R677&gt;336.4,R677&lt;=504.6,M677&gt;10),('[1]Pricing Schedule'!$J$113),
IF(AND(I677=38000,R677&gt;504.6,R677&lt;=672.8,M677&lt;=10),('[1]Pricing Schedule'!$J$105),
IF(AND(I677=38000,R677&gt;504.6,R677&lt;=672.8,M677&gt;10),('[1]Pricing Schedule'!$J$113),
IF(AND(I677=110000,R677&lt;=12.8,M677&gt;2),'[1]Pricing Schedule'!$J$63,
IF(AND(I677=110000,R677&lt;=12.8,M677&lt;=2),'[1]Pricing Schedule'!$J$97,
IF(AND(I677=110000,R677&gt;12.8,R677&lt;=22.8,M677&gt;3),'[1]Pricing Schedule'!$J$72,
IF(AND(I677=110000,R677&gt;12.8,R677&lt;=22.8,M677&lt;=3),'[1]Pricing Schedule'!$J$97,
IF(AND(I677=110000,R677&gt;22.8,R677&lt;=30.2),'[1]Pricing Schedule'!$J$81,
IF(AND(I677=110000,R677&gt;30.2,R677&lt;=45.9),'[1]Pricing Schedule'!$J$90,
IF(AND(I677=110000,R677&gt;45.9,R677&lt;=123.4),'[1]Pricing Schedule'!$J$97,
IF(AND(I677=110000,R677&gt;123.4,R677&lt;=168.2,M677&lt;=10),'[1]Pricing Schedule'!$J$105,
IF(AND(I677=110000,R677&gt;123.4,R677&lt;=168.2,M677&gt;10),'[1]Pricing Schedule'!$J$113,
IF(AND(I677=110000,R677&gt;168.2,R677&lt;=336.2,M677&lt;=10),('[1]Pricing Schedule'!$J$105),
IF(AND(I677=110000,R677&gt;168.2,R677&lt;=336.2,M677&gt;10),('[1]Pricing Schedule'!$J$113),
IF(AND(I677=110000,R677&gt;336.4,R677&lt;=504.6,M677&lt;=10),('[1]Pricing Schedule'!$J$105),
IF(AND(I677=110000,R677&gt;336.4,R677&lt;=504.6,M677&gt;10),('[1]Pricing Schedule'!$J$113),
IF(AND(I677=110000,R677&gt;504.6,R677&lt;=672.8,M677&lt;=10),('[1]Pricing Schedule'!$J$105),
IF(AND(I677=110000,R677&gt;504.6,R677&lt;=672.8,M677&gt;10),('[1]Pricing Schedule'!$J$113),
IF(AND(I677=110000,R677&gt;672.8,R677&lt;=841,M677&lt;=10),('[1]Pricing Schedule'!$J$105),
IF(AND(I677=110000,R677&gt;672.8,R677&lt;=841,M677&gt;10),('[1]Pricing Schedule'!$J$113),
IF(AND(I677=110000,R677&gt;1682,R677&lt;=1850.2,M677&lt;=10),('[1]Pricing Schedule'!$J$105),
IF(AND(I677=110000,R677&gt;1682,R677&lt;=1850.2,M677&gt;10),('[1]Pricing Schedule'!$J$113),
IF(AND(I677=110000,R677&gt;2018.4,R677&lt;=2186.6,M677&lt;=10),('[1]Pricing Schedule'!$J$105),
IF(AND(I677=110000,R677&gt;2018.4,R677&lt;=2186.6,M677&gt;10),('[1]Pricing Schedule'!$J$113),999999999)))))))))))))))))))))))))))))))))))))))</f>
        <v>9</v>
      </c>
      <c r="U677" s="40">
        <f t="shared" si="66"/>
        <v>119833.73015873015</v>
      </c>
      <c r="V677" s="41">
        <f t="shared" si="67"/>
        <v>8.3448958709322785</v>
      </c>
      <c r="Y677" s="23">
        <v>659</v>
      </c>
      <c r="Z677" s="23">
        <v>617</v>
      </c>
      <c r="AR677" s="35"/>
    </row>
    <row r="678" spans="1:44">
      <c r="A678" s="23">
        <v>678</v>
      </c>
      <c r="B678" s="23">
        <v>678</v>
      </c>
      <c r="C678" s="23" t="s">
        <v>1143</v>
      </c>
      <c r="D678" s="23" t="s">
        <v>121</v>
      </c>
      <c r="E678" s="23" t="s">
        <v>121</v>
      </c>
      <c r="F678" s="23" t="s">
        <v>180</v>
      </c>
      <c r="G678" s="23" t="s">
        <v>181</v>
      </c>
      <c r="H678" s="23" t="s">
        <v>133</v>
      </c>
      <c r="I678" s="13">
        <v>110000</v>
      </c>
      <c r="J678" s="13">
        <v>33000</v>
      </c>
      <c r="K678" s="13">
        <v>110000</v>
      </c>
      <c r="L678" s="24">
        <v>8.8879999999999999</v>
      </c>
      <c r="M678" s="37">
        <f t="shared" si="62"/>
        <v>9</v>
      </c>
      <c r="N678" s="24">
        <v>12.212</v>
      </c>
      <c r="O678" s="13">
        <v>2</v>
      </c>
      <c r="P678" s="36">
        <f t="shared" si="63"/>
        <v>9.1589999999999989</v>
      </c>
      <c r="Q678" s="38">
        <f t="shared" si="64"/>
        <v>113.4</v>
      </c>
      <c r="R678" s="37">
        <f t="shared" si="65"/>
        <v>113.4</v>
      </c>
      <c r="S678" s="39">
        <f>IF(AND(I678=38000,R678&lt;=4.5,M678&gt;8),'[1]Pricing Schedule'!$F$8+('[1]Pricing Schedule'!$F$9*M678),
IF(AND(I678=38000,R678&lt;=4.5,M678&lt;=8),'[1]Pricing Schedule'!$F$34+('[1]Pricing Schedule'!$F$36*M678),
IF(AND(I678=38000,R678&gt;4.5,R678&lt;=9,M678&gt;8),'[1]Pricing Schedule'!$F$17+('[1]Pricing Schedule'!$F$18*M678),
IF(AND(I678=38000,R678&gt;4.5,R678&lt;=9,M678&lt;=8),'[1]Pricing Schedule'!$F$34+('[1]Pricing Schedule'!$F$36*M678),
IF(AND(I678=38000,R678&gt;9,R678&lt;=12.8,M678&gt;8),'[1]Pricing Schedule'!$F$26+('[1]Pricing Schedule'!$F$27*M678),
IF(AND(I678=38000,R678&gt;9,R678&lt;=12.8,M678&lt;=8),'[1]Pricing Schedule'!$F$34+('[1]Pricing Schedule'!$F$36*M678),
IF(AND(I678=38000,R678&gt;12.8,R678&lt;=22.8),'[1]Pricing Schedule'!$F$34+('[1]Pricing Schedule'!$F$36*M678),
IF(AND(I678=38000,R678&gt;22.8,R678&lt;=30.2),'[1]Pricing Schedule'!$F$43+('[1]Pricing Schedule'!$F$45*M678),
IF(AND(I678=38000,R678&gt;30.2,R678&lt;=45.9),'[1]Pricing Schedule'!$F$52+('[1]Pricing Schedule'!$F$54*M678),
IF(AND(I678=38000,R678&gt;45.9,R678&lt;=123.4),'[1]Pricing Schedule'!$F$96+('[1]Pricing Schedule'!$F$97*M678),
IF(AND(I678=38000,R678&gt;123.4,R678&lt;=168.2,M678&lt;=10),'[1]Pricing Schedule'!$F$103+('[1]Pricing Schedule'!$F$105*M678),
IF(AND(I678=38000,R678&gt;123.4,R678&lt;=168.2,M678&gt;10),'[1]Pricing Schedule'!$F$111+('[1]Pricing Schedule'!$F$113*M678),
IF(AND(I678=38000,R678&gt;157.4,R678&lt;=336.4,M678&lt;=10),('[1]Pricing Schedule'!$F$103+('[1]Pricing Schedule'!$F$105*M678))*2,
IF(AND(I678=38000,R678&gt;157.4,R678&lt;=336.4,M678&gt;10),('[1]Pricing Schedule'!$F$111+('[1]Pricing Schedule'!$F$113*M678))*2,
IF(AND(I678=38000,R678&gt;314.8,R678&lt;=504.6,M678&lt;=10),('[1]Pricing Schedule'!$F$103+('[1]Pricing Schedule'!$F$105*M678))*3,
IF(AND(I678=38000,R678&gt;314.8,R678&lt;=504.6,M678&gt;10),('[1]Pricing Schedule'!$F$111+('[1]Pricing Schedule'!$F$113*M678))*3,
IF(AND(I678=38000,R678&gt;472.2,R678&lt;=672.8,M678&lt;=10),('[1]Pricing Schedule'!$F$103+('[1]Pricing Schedule'!$F$105*M678))*4,
IF(AND(I678=38000,R678&gt;472.2,R678&lt;=672.8,M678&gt;10),('[1]Pricing Schedule'!$F$111+('[1]Pricing Schedule'!$F$113*M678))*4,
IF(AND(I678=110000,R678&lt;=12.8,M678&gt;2),'[1]Pricing Schedule'!$F$62+('[1]Pricing Schedule'!$F$63*M678),
IF(AND(I678=110000,R678&lt;=12.8,M678&lt;=2),'[1]Pricing Schedule'!$F$96+('[1]Pricing Schedule'!$F$97*M678),
IF(AND(I678=110000,R678&gt;12.8,R678&lt;=22.8,M678&gt;3),'[1]Pricing Schedule'!$F$71+('[1]Pricing Schedule'!$F$72*M678),
IF(AND(I678=110000,R678&gt;12.8,R678&lt;=22.8,M678&lt;=3),'[1]Pricing Schedule'!$F$96+('[1]Pricing Schedule'!$F$97*M678),
IF(AND(I678=110000,R678&gt;22.8,R678&lt;=30.2),'[1]Pricing Schedule'!$F$80+('[1]Pricing Schedule'!$F$81*M678),
IF(AND(I678=110000,R678&gt;30.2,R678&lt;=45.9),'[1]Pricing Schedule'!$F$89+('[1]Pricing Schedule'!$F$90*M678),
IF(AND(I678=110000,R678&gt;45.9,R678&lt;=123.4),'[1]Pricing Schedule'!$F$96+('[1]Pricing Schedule'!$F$97*M678),
IF(AND(I678=110000,R678&gt;123.4,R678&lt;=168.2,M678&lt;=10),'[1]Pricing Schedule'!$F$103+('[1]Pricing Schedule'!$F$105*M678),
IF(AND(I678=110000,R678&gt;123.4,R678&lt;=168.2,M678&gt;10),'[1]Pricing Schedule'!$F$111+('[1]Pricing Schedule'!$F$113*M678),
IF(AND(I678=110000,R678&gt;168.2,R678&lt;=336.4,M678&lt;=10),('[1]Pricing Schedule'!$F$103+('[1]Pricing Schedule'!$F$105*M678))*2,
IF(AND(I678=110000,R678&gt;168.2,R678&lt;=336.4,M678&gt;10),('[1]Pricing Schedule'!$F$111+('[1]Pricing Schedule'!$F$113*M678))*2,
IF(AND(I678=110000,R678&gt;336.4,R678&lt;=504.6,M678&lt;=10),('[1]Pricing Schedule'!$F$103+('[1]Pricing Schedule'!$F$105*M678))*3,
IF(AND(I678=110000,R678&gt;336.4,R678&lt;=504.6,M678&gt;10),('[1]Pricing Schedule'!$F$111+('[1]Pricing Schedule'!$F$113*M678))*3,
IF(AND(I678=110000,R678&gt;504.6,R678&lt;=672.8,M678&lt;=10),('[1]Pricing Schedule'!$F$103+('[1]Pricing Schedule'!$F$105*M678))*4,
IF(AND(I678=110000,R678&gt;504.6,R678&lt;=672.8,M678&gt;10),('[1]Pricing Schedule'!$F$111+('[1]Pricing Schedule'!$F$113*M678))*4,
IF(AND(I678=110000,R678&gt;672.8,R678&lt;=841,M678&lt;=10),('[1]Pricing Schedule'!$F$103+('[1]Pricing Schedule'!$F$105*M678))*5,
IF(AND(I678=110000,R678&gt;672.8,R678&lt;=841,M678&gt;10),('[1]Pricing Schedule'!$F$111+('[1]Pricing Schedule'!$F$113*M678))*5,
IF(AND(I678=110000,R678&gt;672.8,R678&lt;=841,M678&lt;=10),('[1]Pricing Schedule'!$F$103+('[1]Pricing Schedule'!$F$105*M678))*5,
IF(AND(I678=110000,R678&gt;672.8,R678&lt;=841,M678&gt;10),('[1]Pricing Schedule'!$F$111+('[1]Pricing Schedule'!$F$113*M678))*5,
IF(AND(I678=110000,R678&gt;1345.6,R678&lt;=1513.8,M678&lt;=10),('[1]Pricing Schedule'!$F$103+('[1]Pricing Schedule'!$F$105*M678))*9,
IF(AND(I678=110000,R678&gt;1345.6,R678&lt;=1513.8,M678&gt;10),('[1]Pricing Schedule'!$F$111+('[1]Pricing Schedule'!$F$113*M678))*9,
9999999999)))))))))))))))))))))))))))))))))))))))</f>
        <v>2815750</v>
      </c>
      <c r="T678" s="21">
        <f>IF(AND(I678=38000,R678&lt;=4.5,M678&gt;8),'[1]Pricing Schedule'!$J$9,
IF(AND(I678=38000,R678&lt;=4.5,M678&lt;=8),'[1]Pricing Schedule'!$J$36,
IF(AND(I678=38000,R678&gt;4.5,R678&lt;=9,M678&gt;8),'[1]Pricing Schedule'!$J$18,
IF(AND(I678=38000,R678&gt;4.5,R678&lt;=9,M678&lt;=8),'[1]Pricing Schedule'!$J$36,
IF(AND(I678=38000,R678&gt;9,R678&lt;=12.8,M678&gt;8),'[1]Pricing Schedule'!$J$27,
IF(AND(I678=38000,R678&gt;9,R678&lt;=12.8,M678&lt;=8),'[1]Pricing Schedule'!$J$36,
IF(AND(I678=38000,R678&gt;12.8,R678&lt;=22.8),'[1]Pricing Schedule'!$J$36,
IF(AND(I678=38000,R678&gt;22.8,R678&lt;=30.2),'[1]Pricing Schedule'!$J$45,
IF(AND(I678=38000,R678&gt;30.2,R678&lt;=45.9),'[1]Pricing Schedule'!$J$54,
IF(AND(I678=38000,R678&gt;45.9,R678&lt;=123.4),'[1]Pricing Schedule'!$J$97,
IF(AND(I678=38000,R678&gt;123.4,R678&lt;=168.2,M678&lt;=10),'[1]Pricing Schedule'!$J$105,
IF(AND(I678=38000,R678&gt;123.4,R678&lt;=168.2,M678&gt;10),'[1]Pricing Schedule'!$J$113,
IF(AND(I678=38000,R678&gt;168.2,R678&lt;=336.4,M678&lt;=10),('[1]Pricing Schedule'!$J$105),
IF(AND(I678=38000,R678&gt;168.2,R678&lt;=336.4,M678&gt;10),('[1]Pricing Schedule'!$J$113),
IF(AND(I678=38000,R678&gt;336.4,R678&lt;=504.6,M678&lt;=10),('[1]Pricing Schedule'!$J$105),
IF(AND(I678=38000,R678&gt;336.4,R678&lt;=504.6,M678&gt;10),('[1]Pricing Schedule'!$J$113),
IF(AND(I678=38000,R678&gt;504.6,R678&lt;=672.8,M678&lt;=10),('[1]Pricing Schedule'!$J$105),
IF(AND(I678=38000,R678&gt;504.6,R678&lt;=672.8,M678&gt;10),('[1]Pricing Schedule'!$J$113),
IF(AND(I678=110000,R678&lt;=12.8,M678&gt;2),'[1]Pricing Schedule'!$J$63,
IF(AND(I678=110000,R678&lt;=12.8,M678&lt;=2),'[1]Pricing Schedule'!$J$97,
IF(AND(I678=110000,R678&gt;12.8,R678&lt;=22.8,M678&gt;3),'[1]Pricing Schedule'!$J$72,
IF(AND(I678=110000,R678&gt;12.8,R678&lt;=22.8,M678&lt;=3),'[1]Pricing Schedule'!$J$97,
IF(AND(I678=110000,R678&gt;22.8,R678&lt;=30.2),'[1]Pricing Schedule'!$J$81,
IF(AND(I678=110000,R678&gt;30.2,R678&lt;=45.9),'[1]Pricing Schedule'!$J$90,
IF(AND(I678=110000,R678&gt;45.9,R678&lt;=123.4),'[1]Pricing Schedule'!$J$97,
IF(AND(I678=110000,R678&gt;123.4,R678&lt;=168.2,M678&lt;=10),'[1]Pricing Schedule'!$J$105,
IF(AND(I678=110000,R678&gt;123.4,R678&lt;=168.2,M678&gt;10),'[1]Pricing Schedule'!$J$113,
IF(AND(I678=110000,R678&gt;168.2,R678&lt;=336.2,M678&lt;=10),('[1]Pricing Schedule'!$J$105),
IF(AND(I678=110000,R678&gt;168.2,R678&lt;=336.2,M678&gt;10),('[1]Pricing Schedule'!$J$113),
IF(AND(I678=110000,R678&gt;336.4,R678&lt;=504.6,M678&lt;=10),('[1]Pricing Schedule'!$J$105),
IF(AND(I678=110000,R678&gt;336.4,R678&lt;=504.6,M678&gt;10),('[1]Pricing Schedule'!$J$113),
IF(AND(I678=110000,R678&gt;504.6,R678&lt;=672.8,M678&lt;=10),('[1]Pricing Schedule'!$J$105),
IF(AND(I678=110000,R678&gt;504.6,R678&lt;=672.8,M678&gt;10),('[1]Pricing Schedule'!$J$113),
IF(AND(I678=110000,R678&gt;672.8,R678&lt;=841,M678&lt;=10),('[1]Pricing Schedule'!$J$105),
IF(AND(I678=110000,R678&gt;672.8,R678&lt;=841,M678&gt;10),('[1]Pricing Schedule'!$J$113),
IF(AND(I678=110000,R678&gt;1682,R678&lt;=1850.2,M678&lt;=10),('[1]Pricing Schedule'!$J$105),
IF(AND(I678=110000,R678&gt;1682,R678&lt;=1850.2,M678&gt;10),('[1]Pricing Schedule'!$J$113),
IF(AND(I678=110000,R678&gt;2018.4,R678&lt;=2186.6,M678&lt;=10),('[1]Pricing Schedule'!$J$105),
IF(AND(I678=110000,R678&gt;2018.4,R678&lt;=2186.6,M678&gt;10),('[1]Pricing Schedule'!$J$113),999999999)))))))))))))))))))))))))))))))))))))))</f>
        <v>11</v>
      </c>
      <c r="U678" s="40">
        <f t="shared" si="66"/>
        <v>24830.246913580246</v>
      </c>
      <c r="V678" s="41">
        <f t="shared" si="67"/>
        <v>40.273461777501552</v>
      </c>
      <c r="Y678" s="23">
        <v>151</v>
      </c>
      <c r="Z678" s="23">
        <v>617</v>
      </c>
      <c r="AR678" s="35"/>
    </row>
    <row r="679" spans="1:44">
      <c r="A679" s="23">
        <v>679</v>
      </c>
      <c r="B679" s="23">
        <v>679</v>
      </c>
      <c r="C679" s="23" t="s">
        <v>1144</v>
      </c>
      <c r="D679" s="23" t="s">
        <v>121</v>
      </c>
      <c r="E679" s="23" t="s">
        <v>121</v>
      </c>
      <c r="F679" s="23" t="s">
        <v>180</v>
      </c>
      <c r="G679" s="23" t="s">
        <v>181</v>
      </c>
      <c r="H679" s="23" t="s">
        <v>133</v>
      </c>
      <c r="I679" s="13">
        <v>110000</v>
      </c>
      <c r="J679" s="13">
        <v>33000</v>
      </c>
      <c r="K679" s="13">
        <v>110000</v>
      </c>
      <c r="L679" s="24">
        <v>3.8340000000000001</v>
      </c>
      <c r="M679" s="37">
        <f t="shared" si="62"/>
        <v>4</v>
      </c>
      <c r="N679" s="24">
        <v>12.925000000000001</v>
      </c>
      <c r="O679" s="13">
        <v>2</v>
      </c>
      <c r="P679" s="36">
        <f t="shared" si="63"/>
        <v>9.6937500000000014</v>
      </c>
      <c r="Q679" s="38">
        <f t="shared" si="64"/>
        <v>117.60000000000002</v>
      </c>
      <c r="R679" s="37">
        <f t="shared" si="65"/>
        <v>117.60000000000002</v>
      </c>
      <c r="S679" s="39">
        <f>IF(AND(I679=38000,R679&lt;=4.5,M679&gt;8),'[1]Pricing Schedule'!$F$8+('[1]Pricing Schedule'!$F$9*M679),
IF(AND(I679=38000,R679&lt;=4.5,M679&lt;=8),'[1]Pricing Schedule'!$F$34+('[1]Pricing Schedule'!$F$36*M679),
IF(AND(I679=38000,R679&gt;4.5,R679&lt;=9,M679&gt;8),'[1]Pricing Schedule'!$F$17+('[1]Pricing Schedule'!$F$18*M679),
IF(AND(I679=38000,R679&gt;4.5,R679&lt;=9,M679&lt;=8),'[1]Pricing Schedule'!$F$34+('[1]Pricing Schedule'!$F$36*M679),
IF(AND(I679=38000,R679&gt;9,R679&lt;=12.8,M679&gt;8),'[1]Pricing Schedule'!$F$26+('[1]Pricing Schedule'!$F$27*M679),
IF(AND(I679=38000,R679&gt;9,R679&lt;=12.8,M679&lt;=8),'[1]Pricing Schedule'!$F$34+('[1]Pricing Schedule'!$F$36*M679),
IF(AND(I679=38000,R679&gt;12.8,R679&lt;=22.8),'[1]Pricing Schedule'!$F$34+('[1]Pricing Schedule'!$F$36*M679),
IF(AND(I679=38000,R679&gt;22.8,R679&lt;=30.2),'[1]Pricing Schedule'!$F$43+('[1]Pricing Schedule'!$F$45*M679),
IF(AND(I679=38000,R679&gt;30.2,R679&lt;=45.9),'[1]Pricing Schedule'!$F$52+('[1]Pricing Schedule'!$F$54*M679),
IF(AND(I679=38000,R679&gt;45.9,R679&lt;=123.4),'[1]Pricing Schedule'!$F$96+('[1]Pricing Schedule'!$F$97*M679),
IF(AND(I679=38000,R679&gt;123.4,R679&lt;=168.2,M679&lt;=10),'[1]Pricing Schedule'!$F$103+('[1]Pricing Schedule'!$F$105*M679),
IF(AND(I679=38000,R679&gt;123.4,R679&lt;=168.2,M679&gt;10),'[1]Pricing Schedule'!$F$111+('[1]Pricing Schedule'!$F$113*M679),
IF(AND(I679=38000,R679&gt;157.4,R679&lt;=336.4,M679&lt;=10),('[1]Pricing Schedule'!$F$103+('[1]Pricing Schedule'!$F$105*M679))*2,
IF(AND(I679=38000,R679&gt;157.4,R679&lt;=336.4,M679&gt;10),('[1]Pricing Schedule'!$F$111+('[1]Pricing Schedule'!$F$113*M679))*2,
IF(AND(I679=38000,R679&gt;314.8,R679&lt;=504.6,M679&lt;=10),('[1]Pricing Schedule'!$F$103+('[1]Pricing Schedule'!$F$105*M679))*3,
IF(AND(I679=38000,R679&gt;314.8,R679&lt;=504.6,M679&gt;10),('[1]Pricing Schedule'!$F$111+('[1]Pricing Schedule'!$F$113*M679))*3,
IF(AND(I679=38000,R679&gt;472.2,R679&lt;=672.8,M679&lt;=10),('[1]Pricing Schedule'!$F$103+('[1]Pricing Schedule'!$F$105*M679))*4,
IF(AND(I679=38000,R679&gt;472.2,R679&lt;=672.8,M679&gt;10),('[1]Pricing Schedule'!$F$111+('[1]Pricing Schedule'!$F$113*M679))*4,
IF(AND(I679=110000,R679&lt;=12.8,M679&gt;2),'[1]Pricing Schedule'!$F$62+('[1]Pricing Schedule'!$F$63*M679),
IF(AND(I679=110000,R679&lt;=12.8,M679&lt;=2),'[1]Pricing Schedule'!$F$96+('[1]Pricing Schedule'!$F$97*M679),
IF(AND(I679=110000,R679&gt;12.8,R679&lt;=22.8,M679&gt;3),'[1]Pricing Schedule'!$F$71+('[1]Pricing Schedule'!$F$72*M679),
IF(AND(I679=110000,R679&gt;12.8,R679&lt;=22.8,M679&lt;=3),'[1]Pricing Schedule'!$F$96+('[1]Pricing Schedule'!$F$97*M679),
IF(AND(I679=110000,R679&gt;22.8,R679&lt;=30.2),'[1]Pricing Schedule'!$F$80+('[1]Pricing Schedule'!$F$81*M679),
IF(AND(I679=110000,R679&gt;30.2,R679&lt;=45.9),'[1]Pricing Schedule'!$F$89+('[1]Pricing Schedule'!$F$90*M679),
IF(AND(I679=110000,R679&gt;45.9,R679&lt;=123.4),'[1]Pricing Schedule'!$F$96+('[1]Pricing Schedule'!$F$97*M679),
IF(AND(I679=110000,R679&gt;123.4,R679&lt;=168.2,M679&lt;=10),'[1]Pricing Schedule'!$F$103+('[1]Pricing Schedule'!$F$105*M679),
IF(AND(I679=110000,R679&gt;123.4,R679&lt;=168.2,M679&gt;10),'[1]Pricing Schedule'!$F$111+('[1]Pricing Schedule'!$F$113*M679),
IF(AND(I679=110000,R679&gt;168.2,R679&lt;=336.4,M679&lt;=10),('[1]Pricing Schedule'!$F$103+('[1]Pricing Schedule'!$F$105*M679))*2,
IF(AND(I679=110000,R679&gt;168.2,R679&lt;=336.4,M679&gt;10),('[1]Pricing Schedule'!$F$111+('[1]Pricing Schedule'!$F$113*M679))*2,
IF(AND(I679=110000,R679&gt;336.4,R679&lt;=504.6,M679&lt;=10),('[1]Pricing Schedule'!$F$103+('[1]Pricing Schedule'!$F$105*M679))*3,
IF(AND(I679=110000,R679&gt;336.4,R679&lt;=504.6,M679&gt;10),('[1]Pricing Schedule'!$F$111+('[1]Pricing Schedule'!$F$113*M679))*3,
IF(AND(I679=110000,R679&gt;504.6,R679&lt;=672.8,M679&lt;=10),('[1]Pricing Schedule'!$F$103+('[1]Pricing Schedule'!$F$105*M679))*4,
IF(AND(I679=110000,R679&gt;504.6,R679&lt;=672.8,M679&gt;10),('[1]Pricing Schedule'!$F$111+('[1]Pricing Schedule'!$F$113*M679))*4,
IF(AND(I679=110000,R679&gt;672.8,R679&lt;=841,M679&lt;=10),('[1]Pricing Schedule'!$F$103+('[1]Pricing Schedule'!$F$105*M679))*5,
IF(AND(I679=110000,R679&gt;672.8,R679&lt;=841,M679&gt;10),('[1]Pricing Schedule'!$F$111+('[1]Pricing Schedule'!$F$113*M679))*5,
IF(AND(I679=110000,R679&gt;672.8,R679&lt;=841,M679&lt;=10),('[1]Pricing Schedule'!$F$103+('[1]Pricing Schedule'!$F$105*M679))*5,
IF(AND(I679=110000,R679&gt;672.8,R679&lt;=841,M679&gt;10),('[1]Pricing Schedule'!$F$111+('[1]Pricing Schedule'!$F$113*M679))*5,
IF(AND(I679=110000,R679&gt;1345.6,R679&lt;=1513.8,M679&lt;=10),('[1]Pricing Schedule'!$F$103+('[1]Pricing Schedule'!$F$105*M679))*9,
IF(AND(I679=110000,R679&gt;1345.6,R679&lt;=1513.8,M679&gt;10),('[1]Pricing Schedule'!$F$111+('[1]Pricing Schedule'!$F$113*M679))*9,
9999999999)))))))))))))))))))))))))))))))))))))))</f>
        <v>1761700</v>
      </c>
      <c r="T679" s="21">
        <f>IF(AND(I679=38000,R679&lt;=4.5,M679&gt;8),'[1]Pricing Schedule'!$J$9,
IF(AND(I679=38000,R679&lt;=4.5,M679&lt;=8),'[1]Pricing Schedule'!$J$36,
IF(AND(I679=38000,R679&gt;4.5,R679&lt;=9,M679&gt;8),'[1]Pricing Schedule'!$J$18,
IF(AND(I679=38000,R679&gt;4.5,R679&lt;=9,M679&lt;=8),'[1]Pricing Schedule'!$J$36,
IF(AND(I679=38000,R679&gt;9,R679&lt;=12.8,M679&gt;8),'[1]Pricing Schedule'!$J$27,
IF(AND(I679=38000,R679&gt;9,R679&lt;=12.8,M679&lt;=8),'[1]Pricing Schedule'!$J$36,
IF(AND(I679=38000,R679&gt;12.8,R679&lt;=22.8),'[1]Pricing Schedule'!$J$36,
IF(AND(I679=38000,R679&gt;22.8,R679&lt;=30.2),'[1]Pricing Schedule'!$J$45,
IF(AND(I679=38000,R679&gt;30.2,R679&lt;=45.9),'[1]Pricing Schedule'!$J$54,
IF(AND(I679=38000,R679&gt;45.9,R679&lt;=123.4),'[1]Pricing Schedule'!$J$97,
IF(AND(I679=38000,R679&gt;123.4,R679&lt;=168.2,M679&lt;=10),'[1]Pricing Schedule'!$J$105,
IF(AND(I679=38000,R679&gt;123.4,R679&lt;=168.2,M679&gt;10),'[1]Pricing Schedule'!$J$113,
IF(AND(I679=38000,R679&gt;168.2,R679&lt;=336.4,M679&lt;=10),('[1]Pricing Schedule'!$J$105),
IF(AND(I679=38000,R679&gt;168.2,R679&lt;=336.4,M679&gt;10),('[1]Pricing Schedule'!$J$113),
IF(AND(I679=38000,R679&gt;336.4,R679&lt;=504.6,M679&lt;=10),('[1]Pricing Schedule'!$J$105),
IF(AND(I679=38000,R679&gt;336.4,R679&lt;=504.6,M679&gt;10),('[1]Pricing Schedule'!$J$113),
IF(AND(I679=38000,R679&gt;504.6,R679&lt;=672.8,M679&lt;=10),('[1]Pricing Schedule'!$J$105),
IF(AND(I679=38000,R679&gt;504.6,R679&lt;=672.8,M679&gt;10),('[1]Pricing Schedule'!$J$113),
IF(AND(I679=110000,R679&lt;=12.8,M679&gt;2),'[1]Pricing Schedule'!$J$63,
IF(AND(I679=110000,R679&lt;=12.8,M679&lt;=2),'[1]Pricing Schedule'!$J$97,
IF(AND(I679=110000,R679&gt;12.8,R679&lt;=22.8,M679&gt;3),'[1]Pricing Schedule'!$J$72,
IF(AND(I679=110000,R679&gt;12.8,R679&lt;=22.8,M679&lt;=3),'[1]Pricing Schedule'!$J$97,
IF(AND(I679=110000,R679&gt;22.8,R679&lt;=30.2),'[1]Pricing Schedule'!$J$81,
IF(AND(I679=110000,R679&gt;30.2,R679&lt;=45.9),'[1]Pricing Schedule'!$J$90,
IF(AND(I679=110000,R679&gt;45.9,R679&lt;=123.4),'[1]Pricing Schedule'!$J$97,
IF(AND(I679=110000,R679&gt;123.4,R679&lt;=168.2,M679&lt;=10),'[1]Pricing Schedule'!$J$105,
IF(AND(I679=110000,R679&gt;123.4,R679&lt;=168.2,M679&gt;10),'[1]Pricing Schedule'!$J$113,
IF(AND(I679=110000,R679&gt;168.2,R679&lt;=336.2,M679&lt;=10),('[1]Pricing Schedule'!$J$105),
IF(AND(I679=110000,R679&gt;168.2,R679&lt;=336.2,M679&gt;10),('[1]Pricing Schedule'!$J$113),
IF(AND(I679=110000,R679&gt;336.4,R679&lt;=504.6,M679&lt;=10),('[1]Pricing Schedule'!$J$105),
IF(AND(I679=110000,R679&gt;336.4,R679&lt;=504.6,M679&gt;10),('[1]Pricing Schedule'!$J$113),
IF(AND(I679=110000,R679&gt;504.6,R679&lt;=672.8,M679&lt;=10),('[1]Pricing Schedule'!$J$105),
IF(AND(I679=110000,R679&gt;504.6,R679&lt;=672.8,M679&gt;10),('[1]Pricing Schedule'!$J$113),
IF(AND(I679=110000,R679&gt;672.8,R679&lt;=841,M679&lt;=10),('[1]Pricing Schedule'!$J$105),
IF(AND(I679=110000,R679&gt;672.8,R679&lt;=841,M679&gt;10),('[1]Pricing Schedule'!$J$113),
IF(AND(I679=110000,R679&gt;1682,R679&lt;=1850.2,M679&lt;=10),('[1]Pricing Schedule'!$J$105),
IF(AND(I679=110000,R679&gt;1682,R679&lt;=1850.2,M679&gt;10),('[1]Pricing Schedule'!$J$113),
IF(AND(I679=110000,R679&gt;2018.4,R679&lt;=2186.6,M679&lt;=10),('[1]Pricing Schedule'!$J$105),
IF(AND(I679=110000,R679&gt;2018.4,R679&lt;=2186.6,M679&gt;10),('[1]Pricing Schedule'!$J$113),999999999)))))))))))))))))))))))))))))))))))))))</f>
        <v>11</v>
      </c>
      <c r="U679" s="40">
        <f t="shared" si="66"/>
        <v>14980.442176870745</v>
      </c>
      <c r="V679" s="41">
        <f t="shared" si="67"/>
        <v>66.753703808821044</v>
      </c>
      <c r="Y679" s="23">
        <v>321</v>
      </c>
      <c r="Z679" s="23">
        <v>617</v>
      </c>
      <c r="AR679" s="35"/>
    </row>
    <row r="680" spans="1:44">
      <c r="A680" s="23">
        <v>680</v>
      </c>
      <c r="B680" s="23">
        <v>680</v>
      </c>
      <c r="C680" s="23" t="s">
        <v>1145</v>
      </c>
      <c r="D680" s="23" t="s">
        <v>121</v>
      </c>
      <c r="E680" s="23" t="s">
        <v>121</v>
      </c>
      <c r="F680" s="23" t="s">
        <v>369</v>
      </c>
      <c r="G680" s="23" t="s">
        <v>370</v>
      </c>
      <c r="H680" s="23" t="s">
        <v>133</v>
      </c>
      <c r="I680" s="13">
        <v>110000</v>
      </c>
      <c r="J680" s="13">
        <v>38000</v>
      </c>
      <c r="K680" s="13">
        <v>110000</v>
      </c>
      <c r="L680" s="24">
        <v>11.56</v>
      </c>
      <c r="M680" s="37">
        <f t="shared" si="62"/>
        <v>12</v>
      </c>
      <c r="N680" s="24">
        <v>9.0090000000000003</v>
      </c>
      <c r="O680" s="13">
        <v>2</v>
      </c>
      <c r="P680" s="36">
        <f t="shared" si="63"/>
        <v>6.7567500000000003</v>
      </c>
      <c r="Q680" s="38">
        <f t="shared" si="64"/>
        <v>84</v>
      </c>
      <c r="R680" s="37">
        <f t="shared" si="65"/>
        <v>84</v>
      </c>
      <c r="S680" s="39">
        <f>IF(AND(I680=38000,R680&lt;=4.5,M680&gt;8),'[1]Pricing Schedule'!$F$8+('[1]Pricing Schedule'!$F$9*M680),
IF(AND(I680=38000,R680&lt;=4.5,M680&lt;=8),'[1]Pricing Schedule'!$F$34+('[1]Pricing Schedule'!$F$36*M680),
IF(AND(I680=38000,R680&gt;4.5,R680&lt;=9,M680&gt;8),'[1]Pricing Schedule'!$F$17+('[1]Pricing Schedule'!$F$18*M680),
IF(AND(I680=38000,R680&gt;4.5,R680&lt;=9,M680&lt;=8),'[1]Pricing Schedule'!$F$34+('[1]Pricing Schedule'!$F$36*M680),
IF(AND(I680=38000,R680&gt;9,R680&lt;=12.8,M680&gt;8),'[1]Pricing Schedule'!$F$26+('[1]Pricing Schedule'!$F$27*M680),
IF(AND(I680=38000,R680&gt;9,R680&lt;=12.8,M680&lt;=8),'[1]Pricing Schedule'!$F$34+('[1]Pricing Schedule'!$F$36*M680),
IF(AND(I680=38000,R680&gt;12.8,R680&lt;=22.8),'[1]Pricing Schedule'!$F$34+('[1]Pricing Schedule'!$F$36*M680),
IF(AND(I680=38000,R680&gt;22.8,R680&lt;=30.2),'[1]Pricing Schedule'!$F$43+('[1]Pricing Schedule'!$F$45*M680),
IF(AND(I680=38000,R680&gt;30.2,R680&lt;=45.9),'[1]Pricing Schedule'!$F$52+('[1]Pricing Schedule'!$F$54*M680),
IF(AND(I680=38000,R680&gt;45.9,R680&lt;=123.4),'[1]Pricing Schedule'!$F$96+('[1]Pricing Schedule'!$F$97*M680),
IF(AND(I680=38000,R680&gt;123.4,R680&lt;=168.2,M680&lt;=10),'[1]Pricing Schedule'!$F$103+('[1]Pricing Schedule'!$F$105*M680),
IF(AND(I680=38000,R680&gt;123.4,R680&lt;=168.2,M680&gt;10),'[1]Pricing Schedule'!$F$111+('[1]Pricing Schedule'!$F$113*M680),
IF(AND(I680=38000,R680&gt;157.4,R680&lt;=336.4,M680&lt;=10),('[1]Pricing Schedule'!$F$103+('[1]Pricing Schedule'!$F$105*M680))*2,
IF(AND(I680=38000,R680&gt;157.4,R680&lt;=336.4,M680&gt;10),('[1]Pricing Schedule'!$F$111+('[1]Pricing Schedule'!$F$113*M680))*2,
IF(AND(I680=38000,R680&gt;314.8,R680&lt;=504.6,M680&lt;=10),('[1]Pricing Schedule'!$F$103+('[1]Pricing Schedule'!$F$105*M680))*3,
IF(AND(I680=38000,R680&gt;314.8,R680&lt;=504.6,M680&gt;10),('[1]Pricing Schedule'!$F$111+('[1]Pricing Schedule'!$F$113*M680))*3,
IF(AND(I680=38000,R680&gt;472.2,R680&lt;=672.8,M680&lt;=10),('[1]Pricing Schedule'!$F$103+('[1]Pricing Schedule'!$F$105*M680))*4,
IF(AND(I680=38000,R680&gt;472.2,R680&lt;=672.8,M680&gt;10),('[1]Pricing Schedule'!$F$111+('[1]Pricing Schedule'!$F$113*M680))*4,
IF(AND(I680=110000,R680&lt;=12.8,M680&gt;2),'[1]Pricing Schedule'!$F$62+('[1]Pricing Schedule'!$F$63*M680),
IF(AND(I680=110000,R680&lt;=12.8,M680&lt;=2),'[1]Pricing Schedule'!$F$96+('[1]Pricing Schedule'!$F$97*M680),
IF(AND(I680=110000,R680&gt;12.8,R680&lt;=22.8,M680&gt;3),'[1]Pricing Schedule'!$F$71+('[1]Pricing Schedule'!$F$72*M680),
IF(AND(I680=110000,R680&gt;12.8,R680&lt;=22.8,M680&lt;=3),'[1]Pricing Schedule'!$F$96+('[1]Pricing Schedule'!$F$97*M680),
IF(AND(I680=110000,R680&gt;22.8,R680&lt;=30.2),'[1]Pricing Schedule'!$F$80+('[1]Pricing Schedule'!$F$81*M680),
IF(AND(I680=110000,R680&gt;30.2,R680&lt;=45.9),'[1]Pricing Schedule'!$F$89+('[1]Pricing Schedule'!$F$90*M680),
IF(AND(I680=110000,R680&gt;45.9,R680&lt;=123.4),'[1]Pricing Schedule'!$F$96+('[1]Pricing Schedule'!$F$97*M680),
IF(AND(I680=110000,R680&gt;123.4,R680&lt;=168.2,M680&lt;=10),'[1]Pricing Schedule'!$F$103+('[1]Pricing Schedule'!$F$105*M680),
IF(AND(I680=110000,R680&gt;123.4,R680&lt;=168.2,M680&gt;10),'[1]Pricing Schedule'!$F$111+('[1]Pricing Schedule'!$F$113*M680),
IF(AND(I680=110000,R680&gt;168.2,R680&lt;=336.4,M680&lt;=10),('[1]Pricing Schedule'!$F$103+('[1]Pricing Schedule'!$F$105*M680))*2,
IF(AND(I680=110000,R680&gt;168.2,R680&lt;=336.4,M680&gt;10),('[1]Pricing Schedule'!$F$111+('[1]Pricing Schedule'!$F$113*M680))*2,
IF(AND(I680=110000,R680&gt;336.4,R680&lt;=504.6,M680&lt;=10),('[1]Pricing Schedule'!$F$103+('[1]Pricing Schedule'!$F$105*M680))*3,
IF(AND(I680=110000,R680&gt;336.4,R680&lt;=504.6,M680&gt;10),('[1]Pricing Schedule'!$F$111+('[1]Pricing Schedule'!$F$113*M680))*3,
IF(AND(I680=110000,R680&gt;504.6,R680&lt;=672.8,M680&lt;=10),('[1]Pricing Schedule'!$F$103+('[1]Pricing Schedule'!$F$105*M680))*4,
IF(AND(I680=110000,R680&gt;504.6,R680&lt;=672.8,M680&gt;10),('[1]Pricing Schedule'!$F$111+('[1]Pricing Schedule'!$F$113*M680))*4,
IF(AND(I680=110000,R680&gt;672.8,R680&lt;=841,M680&lt;=10),('[1]Pricing Schedule'!$F$103+('[1]Pricing Schedule'!$F$105*M680))*5,
IF(AND(I680=110000,R680&gt;672.8,R680&lt;=841,M680&gt;10),('[1]Pricing Schedule'!$F$111+('[1]Pricing Schedule'!$F$113*M680))*5,
IF(AND(I680=110000,R680&gt;672.8,R680&lt;=841,M680&lt;=10),('[1]Pricing Schedule'!$F$103+('[1]Pricing Schedule'!$F$105*M680))*5,
IF(AND(I680=110000,R680&gt;672.8,R680&lt;=841,M680&gt;10),('[1]Pricing Schedule'!$F$111+('[1]Pricing Schedule'!$F$113*M680))*5,
IF(AND(I680=110000,R680&gt;1345.6,R680&lt;=1513.8,M680&lt;=10),('[1]Pricing Schedule'!$F$103+('[1]Pricing Schedule'!$F$105*M680))*9,
IF(AND(I680=110000,R680&gt;1345.6,R680&lt;=1513.8,M680&gt;10),('[1]Pricing Schedule'!$F$111+('[1]Pricing Schedule'!$F$113*M680))*9,
9999999999)))))))))))))))))))))))))))))))))))))))</f>
        <v>3448180</v>
      </c>
      <c r="T680" s="21">
        <f>IF(AND(I680=38000,R680&lt;=4.5,M680&gt;8),'[1]Pricing Schedule'!$J$9,
IF(AND(I680=38000,R680&lt;=4.5,M680&lt;=8),'[1]Pricing Schedule'!$J$36,
IF(AND(I680=38000,R680&gt;4.5,R680&lt;=9,M680&gt;8),'[1]Pricing Schedule'!$J$18,
IF(AND(I680=38000,R680&gt;4.5,R680&lt;=9,M680&lt;=8),'[1]Pricing Schedule'!$J$36,
IF(AND(I680=38000,R680&gt;9,R680&lt;=12.8,M680&gt;8),'[1]Pricing Schedule'!$J$27,
IF(AND(I680=38000,R680&gt;9,R680&lt;=12.8,M680&lt;=8),'[1]Pricing Schedule'!$J$36,
IF(AND(I680=38000,R680&gt;12.8,R680&lt;=22.8),'[1]Pricing Schedule'!$J$36,
IF(AND(I680=38000,R680&gt;22.8,R680&lt;=30.2),'[1]Pricing Schedule'!$J$45,
IF(AND(I680=38000,R680&gt;30.2,R680&lt;=45.9),'[1]Pricing Schedule'!$J$54,
IF(AND(I680=38000,R680&gt;45.9,R680&lt;=123.4),'[1]Pricing Schedule'!$J$97,
IF(AND(I680=38000,R680&gt;123.4,R680&lt;=168.2,M680&lt;=10),'[1]Pricing Schedule'!$J$105,
IF(AND(I680=38000,R680&gt;123.4,R680&lt;=168.2,M680&gt;10),'[1]Pricing Schedule'!$J$113,
IF(AND(I680=38000,R680&gt;168.2,R680&lt;=336.4,M680&lt;=10),('[1]Pricing Schedule'!$J$105),
IF(AND(I680=38000,R680&gt;168.2,R680&lt;=336.4,M680&gt;10),('[1]Pricing Schedule'!$J$113),
IF(AND(I680=38000,R680&gt;336.4,R680&lt;=504.6,M680&lt;=10),('[1]Pricing Schedule'!$J$105),
IF(AND(I680=38000,R680&gt;336.4,R680&lt;=504.6,M680&gt;10),('[1]Pricing Schedule'!$J$113),
IF(AND(I680=38000,R680&gt;504.6,R680&lt;=672.8,M680&lt;=10),('[1]Pricing Schedule'!$J$105),
IF(AND(I680=38000,R680&gt;504.6,R680&lt;=672.8,M680&gt;10),('[1]Pricing Schedule'!$J$113),
IF(AND(I680=110000,R680&lt;=12.8,M680&gt;2),'[1]Pricing Schedule'!$J$63,
IF(AND(I680=110000,R680&lt;=12.8,M680&lt;=2),'[1]Pricing Schedule'!$J$97,
IF(AND(I680=110000,R680&gt;12.8,R680&lt;=22.8,M680&gt;3),'[1]Pricing Schedule'!$J$72,
IF(AND(I680=110000,R680&gt;12.8,R680&lt;=22.8,M680&lt;=3),'[1]Pricing Schedule'!$J$97,
IF(AND(I680=110000,R680&gt;22.8,R680&lt;=30.2),'[1]Pricing Schedule'!$J$81,
IF(AND(I680=110000,R680&gt;30.2,R680&lt;=45.9),'[1]Pricing Schedule'!$J$90,
IF(AND(I680=110000,R680&gt;45.9,R680&lt;=123.4),'[1]Pricing Schedule'!$J$97,
IF(AND(I680=110000,R680&gt;123.4,R680&lt;=168.2,M680&lt;=10),'[1]Pricing Schedule'!$J$105,
IF(AND(I680=110000,R680&gt;123.4,R680&lt;=168.2,M680&gt;10),'[1]Pricing Schedule'!$J$113,
IF(AND(I680=110000,R680&gt;168.2,R680&lt;=336.2,M680&lt;=10),('[1]Pricing Schedule'!$J$105),
IF(AND(I680=110000,R680&gt;168.2,R680&lt;=336.2,M680&gt;10),('[1]Pricing Schedule'!$J$113),
IF(AND(I680=110000,R680&gt;336.4,R680&lt;=504.6,M680&lt;=10),('[1]Pricing Schedule'!$J$105),
IF(AND(I680=110000,R680&gt;336.4,R680&lt;=504.6,M680&gt;10),('[1]Pricing Schedule'!$J$113),
IF(AND(I680=110000,R680&gt;504.6,R680&lt;=672.8,M680&lt;=10),('[1]Pricing Schedule'!$J$105),
IF(AND(I680=110000,R680&gt;504.6,R680&lt;=672.8,M680&gt;10),('[1]Pricing Schedule'!$J$113),
IF(AND(I680=110000,R680&gt;672.8,R680&lt;=841,M680&lt;=10),('[1]Pricing Schedule'!$J$105),
IF(AND(I680=110000,R680&gt;672.8,R680&lt;=841,M680&gt;10),('[1]Pricing Schedule'!$J$113),
IF(AND(I680=110000,R680&gt;1682,R680&lt;=1850.2,M680&lt;=10),('[1]Pricing Schedule'!$J$105),
IF(AND(I680=110000,R680&gt;1682,R680&lt;=1850.2,M680&gt;10),('[1]Pricing Schedule'!$J$113),
IF(AND(I680=110000,R680&gt;2018.4,R680&lt;=2186.6,M680&lt;=10),('[1]Pricing Schedule'!$J$105),
IF(AND(I680=110000,R680&gt;2018.4,R680&lt;=2186.6,M680&gt;10),('[1]Pricing Schedule'!$J$113),999999999)))))))))))))))))))))))))))))))))))))))</f>
        <v>11</v>
      </c>
      <c r="U680" s="40">
        <f t="shared" si="66"/>
        <v>41049.761904761908</v>
      </c>
      <c r="V680" s="41">
        <f t="shared" si="67"/>
        <v>24.360677226826905</v>
      </c>
      <c r="Y680" s="23">
        <v>461</v>
      </c>
      <c r="Z680" s="23">
        <v>83</v>
      </c>
      <c r="AR680" s="35"/>
    </row>
    <row r="681" spans="1:44">
      <c r="A681" s="23">
        <v>681</v>
      </c>
      <c r="B681" s="23">
        <v>681</v>
      </c>
      <c r="C681" s="23" t="s">
        <v>1146</v>
      </c>
      <c r="D681" s="23" t="s">
        <v>121</v>
      </c>
      <c r="E681" s="23" t="s">
        <v>121</v>
      </c>
      <c r="F681" s="23" t="s">
        <v>1147</v>
      </c>
      <c r="G681" s="23" t="s">
        <v>1148</v>
      </c>
      <c r="H681" s="23" t="s">
        <v>133</v>
      </c>
      <c r="I681" s="13">
        <v>110000</v>
      </c>
      <c r="J681" s="23" t="s">
        <v>119</v>
      </c>
      <c r="K681" s="13">
        <v>110000</v>
      </c>
      <c r="L681" s="24">
        <v>10.692</v>
      </c>
      <c r="M681" s="37">
        <f t="shared" si="62"/>
        <v>11</v>
      </c>
      <c r="N681" s="24">
        <v>3.2</v>
      </c>
      <c r="O681" s="13">
        <v>2</v>
      </c>
      <c r="P681" s="36">
        <f t="shared" si="63"/>
        <v>2.4000000000000004</v>
      </c>
      <c r="Q681" s="38">
        <f t="shared" si="64"/>
        <v>29.400000000000006</v>
      </c>
      <c r="R681" s="37">
        <f t="shared" si="65"/>
        <v>29.400000000000006</v>
      </c>
      <c r="S681" s="39">
        <f>IF(AND(I681=38000,R681&lt;=4.5,M681&gt;8),'[1]Pricing Schedule'!$F$8+('[1]Pricing Schedule'!$F$9*M681),
IF(AND(I681=38000,R681&lt;=4.5,M681&lt;=8),'[1]Pricing Schedule'!$F$34+('[1]Pricing Schedule'!$F$36*M681),
IF(AND(I681=38000,R681&gt;4.5,R681&lt;=9,M681&gt;8),'[1]Pricing Schedule'!$F$17+('[1]Pricing Schedule'!$F$18*M681),
IF(AND(I681=38000,R681&gt;4.5,R681&lt;=9,M681&lt;=8),'[1]Pricing Schedule'!$F$34+('[1]Pricing Schedule'!$F$36*M681),
IF(AND(I681=38000,R681&gt;9,R681&lt;=12.8,M681&gt;8),'[1]Pricing Schedule'!$F$26+('[1]Pricing Schedule'!$F$27*M681),
IF(AND(I681=38000,R681&gt;9,R681&lt;=12.8,M681&lt;=8),'[1]Pricing Schedule'!$F$34+('[1]Pricing Schedule'!$F$36*M681),
IF(AND(I681=38000,R681&gt;12.8,R681&lt;=22.8),'[1]Pricing Schedule'!$F$34+('[1]Pricing Schedule'!$F$36*M681),
IF(AND(I681=38000,R681&gt;22.8,R681&lt;=30.2),'[1]Pricing Schedule'!$F$43+('[1]Pricing Schedule'!$F$45*M681),
IF(AND(I681=38000,R681&gt;30.2,R681&lt;=45.9),'[1]Pricing Schedule'!$F$52+('[1]Pricing Schedule'!$F$54*M681),
IF(AND(I681=38000,R681&gt;45.9,R681&lt;=123.4),'[1]Pricing Schedule'!$F$96+('[1]Pricing Schedule'!$F$97*M681),
IF(AND(I681=38000,R681&gt;123.4,R681&lt;=168.2,M681&lt;=10),'[1]Pricing Schedule'!$F$103+('[1]Pricing Schedule'!$F$105*M681),
IF(AND(I681=38000,R681&gt;123.4,R681&lt;=168.2,M681&gt;10),'[1]Pricing Schedule'!$F$111+('[1]Pricing Schedule'!$F$113*M681),
IF(AND(I681=38000,R681&gt;157.4,R681&lt;=336.4,M681&lt;=10),('[1]Pricing Schedule'!$F$103+('[1]Pricing Schedule'!$F$105*M681))*2,
IF(AND(I681=38000,R681&gt;157.4,R681&lt;=336.4,M681&gt;10),('[1]Pricing Schedule'!$F$111+('[1]Pricing Schedule'!$F$113*M681))*2,
IF(AND(I681=38000,R681&gt;314.8,R681&lt;=504.6,M681&lt;=10),('[1]Pricing Schedule'!$F$103+('[1]Pricing Schedule'!$F$105*M681))*3,
IF(AND(I681=38000,R681&gt;314.8,R681&lt;=504.6,M681&gt;10),('[1]Pricing Schedule'!$F$111+('[1]Pricing Schedule'!$F$113*M681))*3,
IF(AND(I681=38000,R681&gt;472.2,R681&lt;=672.8,M681&lt;=10),('[1]Pricing Schedule'!$F$103+('[1]Pricing Schedule'!$F$105*M681))*4,
IF(AND(I681=38000,R681&gt;472.2,R681&lt;=672.8,M681&gt;10),('[1]Pricing Schedule'!$F$111+('[1]Pricing Schedule'!$F$113*M681))*4,
IF(AND(I681=110000,R681&lt;=12.8,M681&gt;2),'[1]Pricing Schedule'!$F$62+('[1]Pricing Schedule'!$F$63*M681),
IF(AND(I681=110000,R681&lt;=12.8,M681&lt;=2),'[1]Pricing Schedule'!$F$96+('[1]Pricing Schedule'!$F$97*M681),
IF(AND(I681=110000,R681&gt;12.8,R681&lt;=22.8,M681&gt;3),'[1]Pricing Schedule'!$F$71+('[1]Pricing Schedule'!$F$72*M681),
IF(AND(I681=110000,R681&gt;12.8,R681&lt;=22.8,M681&lt;=3),'[1]Pricing Schedule'!$F$96+('[1]Pricing Schedule'!$F$97*M681),
IF(AND(I681=110000,R681&gt;22.8,R681&lt;=30.2),'[1]Pricing Schedule'!$F$80+('[1]Pricing Schedule'!$F$81*M681),
IF(AND(I681=110000,R681&gt;30.2,R681&lt;=45.9),'[1]Pricing Schedule'!$F$89+('[1]Pricing Schedule'!$F$90*M681),
IF(AND(I681=110000,R681&gt;45.9,R681&lt;=123.4),'[1]Pricing Schedule'!$F$96+('[1]Pricing Schedule'!$F$97*M681),
IF(AND(I681=110000,R681&gt;123.4,R681&lt;=168.2,M681&lt;=10),'[1]Pricing Schedule'!$F$103+('[1]Pricing Schedule'!$F$105*M681),
IF(AND(I681=110000,R681&gt;123.4,R681&lt;=168.2,M681&gt;10),'[1]Pricing Schedule'!$F$111+('[1]Pricing Schedule'!$F$113*M681),
IF(AND(I681=110000,R681&gt;168.2,R681&lt;=336.4,M681&lt;=10),('[1]Pricing Schedule'!$F$103+('[1]Pricing Schedule'!$F$105*M681))*2,
IF(AND(I681=110000,R681&gt;168.2,R681&lt;=336.4,M681&gt;10),('[1]Pricing Schedule'!$F$111+('[1]Pricing Schedule'!$F$113*M681))*2,
IF(AND(I681=110000,R681&gt;336.4,R681&lt;=504.6,M681&lt;=10),('[1]Pricing Schedule'!$F$103+('[1]Pricing Schedule'!$F$105*M681))*3,
IF(AND(I681=110000,R681&gt;336.4,R681&lt;=504.6,M681&gt;10),('[1]Pricing Schedule'!$F$111+('[1]Pricing Schedule'!$F$113*M681))*3,
IF(AND(I681=110000,R681&gt;504.6,R681&lt;=672.8,M681&lt;=10),('[1]Pricing Schedule'!$F$103+('[1]Pricing Schedule'!$F$105*M681))*4,
IF(AND(I681=110000,R681&gt;504.6,R681&lt;=672.8,M681&gt;10),('[1]Pricing Schedule'!$F$111+('[1]Pricing Schedule'!$F$113*M681))*4,
IF(AND(I681=110000,R681&gt;672.8,R681&lt;=841,M681&lt;=10),('[1]Pricing Schedule'!$F$103+('[1]Pricing Schedule'!$F$105*M681))*5,
IF(AND(I681=110000,R681&gt;672.8,R681&lt;=841,M681&gt;10),('[1]Pricing Schedule'!$F$111+('[1]Pricing Schedule'!$F$113*M681))*5,
IF(AND(I681=110000,R681&gt;672.8,R681&lt;=841,M681&lt;=10),('[1]Pricing Schedule'!$F$103+('[1]Pricing Schedule'!$F$105*M681))*5,
IF(AND(I681=110000,R681&gt;672.8,R681&lt;=841,M681&gt;10),('[1]Pricing Schedule'!$F$111+('[1]Pricing Schedule'!$F$113*M681))*5,
IF(AND(I681=110000,R681&gt;1345.6,R681&lt;=1513.8,M681&lt;=10),('[1]Pricing Schedule'!$F$103+('[1]Pricing Schedule'!$F$105*M681))*9,
IF(AND(I681=110000,R681&gt;1345.6,R681&lt;=1513.8,M681&gt;10),('[1]Pricing Schedule'!$F$111+('[1]Pricing Schedule'!$F$113*M681))*9,
9999999999)))))))))))))))))))))))))))))))))))))))</f>
        <v>2930980</v>
      </c>
      <c r="T681" s="21">
        <f>IF(AND(I681=38000,R681&lt;=4.5,M681&gt;8),'[1]Pricing Schedule'!$J$9,
IF(AND(I681=38000,R681&lt;=4.5,M681&lt;=8),'[1]Pricing Schedule'!$J$36,
IF(AND(I681=38000,R681&gt;4.5,R681&lt;=9,M681&gt;8),'[1]Pricing Schedule'!$J$18,
IF(AND(I681=38000,R681&gt;4.5,R681&lt;=9,M681&lt;=8),'[1]Pricing Schedule'!$J$36,
IF(AND(I681=38000,R681&gt;9,R681&lt;=12.8,M681&gt;8),'[1]Pricing Schedule'!$J$27,
IF(AND(I681=38000,R681&gt;9,R681&lt;=12.8,M681&lt;=8),'[1]Pricing Schedule'!$J$36,
IF(AND(I681=38000,R681&gt;12.8,R681&lt;=22.8),'[1]Pricing Schedule'!$J$36,
IF(AND(I681=38000,R681&gt;22.8,R681&lt;=30.2),'[1]Pricing Schedule'!$J$45,
IF(AND(I681=38000,R681&gt;30.2,R681&lt;=45.9),'[1]Pricing Schedule'!$J$54,
IF(AND(I681=38000,R681&gt;45.9,R681&lt;=123.4),'[1]Pricing Schedule'!$J$97,
IF(AND(I681=38000,R681&gt;123.4,R681&lt;=168.2,M681&lt;=10),'[1]Pricing Schedule'!$J$105,
IF(AND(I681=38000,R681&gt;123.4,R681&lt;=168.2,M681&gt;10),'[1]Pricing Schedule'!$J$113,
IF(AND(I681=38000,R681&gt;168.2,R681&lt;=336.4,M681&lt;=10),('[1]Pricing Schedule'!$J$105),
IF(AND(I681=38000,R681&gt;168.2,R681&lt;=336.4,M681&gt;10),('[1]Pricing Schedule'!$J$113),
IF(AND(I681=38000,R681&gt;336.4,R681&lt;=504.6,M681&lt;=10),('[1]Pricing Schedule'!$J$105),
IF(AND(I681=38000,R681&gt;336.4,R681&lt;=504.6,M681&gt;10),('[1]Pricing Schedule'!$J$113),
IF(AND(I681=38000,R681&gt;504.6,R681&lt;=672.8,M681&lt;=10),('[1]Pricing Schedule'!$J$105),
IF(AND(I681=38000,R681&gt;504.6,R681&lt;=672.8,M681&gt;10),('[1]Pricing Schedule'!$J$113),
IF(AND(I681=110000,R681&lt;=12.8,M681&gt;2),'[1]Pricing Schedule'!$J$63,
IF(AND(I681=110000,R681&lt;=12.8,M681&lt;=2),'[1]Pricing Schedule'!$J$97,
IF(AND(I681=110000,R681&gt;12.8,R681&lt;=22.8,M681&gt;3),'[1]Pricing Schedule'!$J$72,
IF(AND(I681=110000,R681&gt;12.8,R681&lt;=22.8,M681&lt;=3),'[1]Pricing Schedule'!$J$97,
IF(AND(I681=110000,R681&gt;22.8,R681&lt;=30.2),'[1]Pricing Schedule'!$J$81,
IF(AND(I681=110000,R681&gt;30.2,R681&lt;=45.9),'[1]Pricing Schedule'!$J$90,
IF(AND(I681=110000,R681&gt;45.9,R681&lt;=123.4),'[1]Pricing Schedule'!$J$97,
IF(AND(I681=110000,R681&gt;123.4,R681&lt;=168.2,M681&lt;=10),'[1]Pricing Schedule'!$J$105,
IF(AND(I681=110000,R681&gt;123.4,R681&lt;=168.2,M681&gt;10),'[1]Pricing Schedule'!$J$113,
IF(AND(I681=110000,R681&gt;168.2,R681&lt;=336.2,M681&lt;=10),('[1]Pricing Schedule'!$J$105),
IF(AND(I681=110000,R681&gt;168.2,R681&lt;=336.2,M681&gt;10),('[1]Pricing Schedule'!$J$113),
IF(AND(I681=110000,R681&gt;336.4,R681&lt;=504.6,M681&lt;=10),('[1]Pricing Schedule'!$J$105),
IF(AND(I681=110000,R681&gt;336.4,R681&lt;=504.6,M681&gt;10),('[1]Pricing Schedule'!$J$113),
IF(AND(I681=110000,R681&gt;504.6,R681&lt;=672.8,M681&lt;=10),('[1]Pricing Schedule'!$J$105),
IF(AND(I681=110000,R681&gt;504.6,R681&lt;=672.8,M681&gt;10),('[1]Pricing Schedule'!$J$113),
IF(AND(I681=110000,R681&gt;672.8,R681&lt;=841,M681&lt;=10),('[1]Pricing Schedule'!$J$105),
IF(AND(I681=110000,R681&gt;672.8,R681&lt;=841,M681&gt;10),('[1]Pricing Schedule'!$J$113),
IF(AND(I681=110000,R681&gt;1682,R681&lt;=1850.2,M681&lt;=10),('[1]Pricing Schedule'!$J$105),
IF(AND(I681=110000,R681&gt;1682,R681&lt;=1850.2,M681&gt;10),('[1]Pricing Schedule'!$J$113),
IF(AND(I681=110000,R681&gt;2018.4,R681&lt;=2186.6,M681&lt;=10),('[1]Pricing Schedule'!$J$105),
IF(AND(I681=110000,R681&gt;2018.4,R681&lt;=2186.6,M681&gt;10),('[1]Pricing Schedule'!$J$113),999999999)))))))))))))))))))))))))))))))))))))))</f>
        <v>9</v>
      </c>
      <c r="U681" s="40">
        <f t="shared" si="66"/>
        <v>99693.197278911539</v>
      </c>
      <c r="V681" s="41">
        <f t="shared" si="67"/>
        <v>10.030774689694235</v>
      </c>
      <c r="Y681" s="23">
        <v>207</v>
      </c>
      <c r="Z681" s="23">
        <v>87</v>
      </c>
      <c r="AR681" s="35"/>
    </row>
    <row r="682" spans="1:44">
      <c r="A682" s="23">
        <v>682</v>
      </c>
      <c r="B682" s="23">
        <v>682</v>
      </c>
      <c r="C682" s="23" t="s">
        <v>1149</v>
      </c>
      <c r="D682" s="23" t="s">
        <v>121</v>
      </c>
      <c r="E682" s="23" t="s">
        <v>121</v>
      </c>
      <c r="F682" s="23" t="s">
        <v>369</v>
      </c>
      <c r="G682" s="23" t="s">
        <v>370</v>
      </c>
      <c r="H682" s="23" t="s">
        <v>133</v>
      </c>
      <c r="I682" s="13">
        <v>110000</v>
      </c>
      <c r="J682" s="13">
        <v>38000</v>
      </c>
      <c r="K682" s="13">
        <v>110000</v>
      </c>
      <c r="L682" s="24">
        <v>15.523</v>
      </c>
      <c r="M682" s="37">
        <f t="shared" si="62"/>
        <v>16</v>
      </c>
      <c r="N682" s="24">
        <v>0.84899999999999998</v>
      </c>
      <c r="O682" s="13">
        <v>2</v>
      </c>
      <c r="P682" s="36">
        <f t="shared" si="63"/>
        <v>0.63674999999999993</v>
      </c>
      <c r="Q682" s="38">
        <f t="shared" si="64"/>
        <v>8.4</v>
      </c>
      <c r="R682" s="37">
        <f t="shared" si="65"/>
        <v>8.4</v>
      </c>
      <c r="S682" s="39">
        <f>IF(AND(I682=38000,R682&lt;=4.5,M682&gt;8),'[1]Pricing Schedule'!$F$8+('[1]Pricing Schedule'!$F$9*M682),
IF(AND(I682=38000,R682&lt;=4.5,M682&lt;=8),'[1]Pricing Schedule'!$F$34+('[1]Pricing Schedule'!$F$36*M682),
IF(AND(I682=38000,R682&gt;4.5,R682&lt;=9,M682&gt;8),'[1]Pricing Schedule'!$F$17+('[1]Pricing Schedule'!$F$18*M682),
IF(AND(I682=38000,R682&gt;4.5,R682&lt;=9,M682&lt;=8),'[1]Pricing Schedule'!$F$34+('[1]Pricing Schedule'!$F$36*M682),
IF(AND(I682=38000,R682&gt;9,R682&lt;=12.8,M682&gt;8),'[1]Pricing Schedule'!$F$26+('[1]Pricing Schedule'!$F$27*M682),
IF(AND(I682=38000,R682&gt;9,R682&lt;=12.8,M682&lt;=8),'[1]Pricing Schedule'!$F$34+('[1]Pricing Schedule'!$F$36*M682),
IF(AND(I682=38000,R682&gt;12.8,R682&lt;=22.8),'[1]Pricing Schedule'!$F$34+('[1]Pricing Schedule'!$F$36*M682),
IF(AND(I682=38000,R682&gt;22.8,R682&lt;=30.2),'[1]Pricing Schedule'!$F$43+('[1]Pricing Schedule'!$F$45*M682),
IF(AND(I682=38000,R682&gt;30.2,R682&lt;=45.9),'[1]Pricing Schedule'!$F$52+('[1]Pricing Schedule'!$F$54*M682),
IF(AND(I682=38000,R682&gt;45.9,R682&lt;=123.4),'[1]Pricing Schedule'!$F$96+('[1]Pricing Schedule'!$F$97*M682),
IF(AND(I682=38000,R682&gt;123.4,R682&lt;=168.2,M682&lt;=10),'[1]Pricing Schedule'!$F$103+('[1]Pricing Schedule'!$F$105*M682),
IF(AND(I682=38000,R682&gt;123.4,R682&lt;=168.2,M682&gt;10),'[1]Pricing Schedule'!$F$111+('[1]Pricing Schedule'!$F$113*M682),
IF(AND(I682=38000,R682&gt;157.4,R682&lt;=336.4,M682&lt;=10),('[1]Pricing Schedule'!$F$103+('[1]Pricing Schedule'!$F$105*M682))*2,
IF(AND(I682=38000,R682&gt;157.4,R682&lt;=336.4,M682&gt;10),('[1]Pricing Schedule'!$F$111+('[1]Pricing Schedule'!$F$113*M682))*2,
IF(AND(I682=38000,R682&gt;314.8,R682&lt;=504.6,M682&lt;=10),('[1]Pricing Schedule'!$F$103+('[1]Pricing Schedule'!$F$105*M682))*3,
IF(AND(I682=38000,R682&gt;314.8,R682&lt;=504.6,M682&gt;10),('[1]Pricing Schedule'!$F$111+('[1]Pricing Schedule'!$F$113*M682))*3,
IF(AND(I682=38000,R682&gt;472.2,R682&lt;=672.8,M682&lt;=10),('[1]Pricing Schedule'!$F$103+('[1]Pricing Schedule'!$F$105*M682))*4,
IF(AND(I682=38000,R682&gt;472.2,R682&lt;=672.8,M682&gt;10),('[1]Pricing Schedule'!$F$111+('[1]Pricing Schedule'!$F$113*M682))*4,
IF(AND(I682=110000,R682&lt;=12.8,M682&gt;2),'[1]Pricing Schedule'!$F$62+('[1]Pricing Schedule'!$F$63*M682),
IF(AND(I682=110000,R682&lt;=12.8,M682&lt;=2),'[1]Pricing Schedule'!$F$96+('[1]Pricing Schedule'!$F$97*M682),
IF(AND(I682=110000,R682&gt;12.8,R682&lt;=22.8,M682&gt;3),'[1]Pricing Schedule'!$F$71+('[1]Pricing Schedule'!$F$72*M682),
IF(AND(I682=110000,R682&gt;12.8,R682&lt;=22.8,M682&lt;=3),'[1]Pricing Schedule'!$F$96+('[1]Pricing Schedule'!$F$97*M682),
IF(AND(I682=110000,R682&gt;22.8,R682&lt;=30.2),'[1]Pricing Schedule'!$F$80+('[1]Pricing Schedule'!$F$81*M682),
IF(AND(I682=110000,R682&gt;30.2,R682&lt;=45.9),'[1]Pricing Schedule'!$F$89+('[1]Pricing Schedule'!$F$90*M682),
IF(AND(I682=110000,R682&gt;45.9,R682&lt;=123.4),'[1]Pricing Schedule'!$F$96+('[1]Pricing Schedule'!$F$97*M682),
IF(AND(I682=110000,R682&gt;123.4,R682&lt;=168.2,M682&lt;=10),'[1]Pricing Schedule'!$F$103+('[1]Pricing Schedule'!$F$105*M682),
IF(AND(I682=110000,R682&gt;123.4,R682&lt;=168.2,M682&gt;10),'[1]Pricing Schedule'!$F$111+('[1]Pricing Schedule'!$F$113*M682),
IF(AND(I682=110000,R682&gt;168.2,R682&lt;=336.4,M682&lt;=10),('[1]Pricing Schedule'!$F$103+('[1]Pricing Schedule'!$F$105*M682))*2,
IF(AND(I682=110000,R682&gt;168.2,R682&lt;=336.4,M682&gt;10),('[1]Pricing Schedule'!$F$111+('[1]Pricing Schedule'!$F$113*M682))*2,
IF(AND(I682=110000,R682&gt;336.4,R682&lt;=504.6,M682&lt;=10),('[1]Pricing Schedule'!$F$103+('[1]Pricing Schedule'!$F$105*M682))*3,
IF(AND(I682=110000,R682&gt;336.4,R682&lt;=504.6,M682&gt;10),('[1]Pricing Schedule'!$F$111+('[1]Pricing Schedule'!$F$113*M682))*3,
IF(AND(I682=110000,R682&gt;504.6,R682&lt;=672.8,M682&lt;=10),('[1]Pricing Schedule'!$F$103+('[1]Pricing Schedule'!$F$105*M682))*4,
IF(AND(I682=110000,R682&gt;504.6,R682&lt;=672.8,M682&gt;10),('[1]Pricing Schedule'!$F$111+('[1]Pricing Schedule'!$F$113*M682))*4,
IF(AND(I682=110000,R682&gt;672.8,R682&lt;=841,M682&lt;=10),('[1]Pricing Schedule'!$F$103+('[1]Pricing Schedule'!$F$105*M682))*5,
IF(AND(I682=110000,R682&gt;672.8,R682&lt;=841,M682&gt;10),('[1]Pricing Schedule'!$F$111+('[1]Pricing Schedule'!$F$113*M682))*5,
IF(AND(I682=110000,R682&gt;672.8,R682&lt;=841,M682&lt;=10),('[1]Pricing Schedule'!$F$103+('[1]Pricing Schedule'!$F$105*M682))*5,
IF(AND(I682=110000,R682&gt;672.8,R682&lt;=841,M682&gt;10),('[1]Pricing Schedule'!$F$111+('[1]Pricing Schedule'!$F$113*M682))*5,
IF(AND(I682=110000,R682&gt;1345.6,R682&lt;=1513.8,M682&lt;=10),('[1]Pricing Schedule'!$F$103+('[1]Pricing Schedule'!$F$105*M682))*9,
IF(AND(I682=110000,R682&gt;1345.6,R682&lt;=1513.8,M682&gt;10),('[1]Pricing Schedule'!$F$111+('[1]Pricing Schedule'!$F$113*M682))*9,
9999999999)))))))))))))))))))))))))))))))))))))))</f>
        <v>2259670</v>
      </c>
      <c r="T682" s="21">
        <f>IF(AND(I682=38000,R682&lt;=4.5,M682&gt;8),'[1]Pricing Schedule'!$J$9,
IF(AND(I682=38000,R682&lt;=4.5,M682&lt;=8),'[1]Pricing Schedule'!$J$36,
IF(AND(I682=38000,R682&gt;4.5,R682&lt;=9,M682&gt;8),'[1]Pricing Schedule'!$J$18,
IF(AND(I682=38000,R682&gt;4.5,R682&lt;=9,M682&lt;=8),'[1]Pricing Schedule'!$J$36,
IF(AND(I682=38000,R682&gt;9,R682&lt;=12.8,M682&gt;8),'[1]Pricing Schedule'!$J$27,
IF(AND(I682=38000,R682&gt;9,R682&lt;=12.8,M682&lt;=8),'[1]Pricing Schedule'!$J$36,
IF(AND(I682=38000,R682&gt;12.8,R682&lt;=22.8),'[1]Pricing Schedule'!$J$36,
IF(AND(I682=38000,R682&gt;22.8,R682&lt;=30.2),'[1]Pricing Schedule'!$J$45,
IF(AND(I682=38000,R682&gt;30.2,R682&lt;=45.9),'[1]Pricing Schedule'!$J$54,
IF(AND(I682=38000,R682&gt;45.9,R682&lt;=123.4),'[1]Pricing Schedule'!$J$97,
IF(AND(I682=38000,R682&gt;123.4,R682&lt;=168.2,M682&lt;=10),'[1]Pricing Schedule'!$J$105,
IF(AND(I682=38000,R682&gt;123.4,R682&lt;=168.2,M682&gt;10),'[1]Pricing Schedule'!$J$113,
IF(AND(I682=38000,R682&gt;168.2,R682&lt;=336.4,M682&lt;=10),('[1]Pricing Schedule'!$J$105),
IF(AND(I682=38000,R682&gt;168.2,R682&lt;=336.4,M682&gt;10),('[1]Pricing Schedule'!$J$113),
IF(AND(I682=38000,R682&gt;336.4,R682&lt;=504.6,M682&lt;=10),('[1]Pricing Schedule'!$J$105),
IF(AND(I682=38000,R682&gt;336.4,R682&lt;=504.6,M682&gt;10),('[1]Pricing Schedule'!$J$113),
IF(AND(I682=38000,R682&gt;504.6,R682&lt;=672.8,M682&lt;=10),('[1]Pricing Schedule'!$J$105),
IF(AND(I682=38000,R682&gt;504.6,R682&lt;=672.8,M682&gt;10),('[1]Pricing Schedule'!$J$113),
IF(AND(I682=110000,R682&lt;=12.8,M682&gt;2),'[1]Pricing Schedule'!$J$63,
IF(AND(I682=110000,R682&lt;=12.8,M682&lt;=2),'[1]Pricing Schedule'!$J$97,
IF(AND(I682=110000,R682&gt;12.8,R682&lt;=22.8,M682&gt;3),'[1]Pricing Schedule'!$J$72,
IF(AND(I682=110000,R682&gt;12.8,R682&lt;=22.8,M682&lt;=3),'[1]Pricing Schedule'!$J$97,
IF(AND(I682=110000,R682&gt;22.8,R682&lt;=30.2),'[1]Pricing Schedule'!$J$81,
IF(AND(I682=110000,R682&gt;30.2,R682&lt;=45.9),'[1]Pricing Schedule'!$J$90,
IF(AND(I682=110000,R682&gt;45.9,R682&lt;=123.4),'[1]Pricing Schedule'!$J$97,
IF(AND(I682=110000,R682&gt;123.4,R682&lt;=168.2,M682&lt;=10),'[1]Pricing Schedule'!$J$105,
IF(AND(I682=110000,R682&gt;123.4,R682&lt;=168.2,M682&gt;10),'[1]Pricing Schedule'!$J$113,
IF(AND(I682=110000,R682&gt;168.2,R682&lt;=336.2,M682&lt;=10),('[1]Pricing Schedule'!$J$105),
IF(AND(I682=110000,R682&gt;168.2,R682&lt;=336.2,M682&gt;10),('[1]Pricing Schedule'!$J$113),
IF(AND(I682=110000,R682&gt;336.4,R682&lt;=504.6,M682&lt;=10),('[1]Pricing Schedule'!$J$105),
IF(AND(I682=110000,R682&gt;336.4,R682&lt;=504.6,M682&gt;10),('[1]Pricing Schedule'!$J$113),
IF(AND(I682=110000,R682&gt;504.6,R682&lt;=672.8,M682&lt;=10),('[1]Pricing Schedule'!$J$105),
IF(AND(I682=110000,R682&gt;504.6,R682&lt;=672.8,M682&gt;10),('[1]Pricing Schedule'!$J$113),
IF(AND(I682=110000,R682&gt;672.8,R682&lt;=841,M682&lt;=10),('[1]Pricing Schedule'!$J$105),
IF(AND(I682=110000,R682&gt;672.8,R682&lt;=841,M682&gt;10),('[1]Pricing Schedule'!$J$113),
IF(AND(I682=110000,R682&gt;1682,R682&lt;=1850.2,M682&lt;=10),('[1]Pricing Schedule'!$J$105),
IF(AND(I682=110000,R682&gt;1682,R682&lt;=1850.2,M682&gt;10),('[1]Pricing Schedule'!$J$113),
IF(AND(I682=110000,R682&gt;2018.4,R682&lt;=2186.6,M682&lt;=10),('[1]Pricing Schedule'!$J$105),
IF(AND(I682=110000,R682&gt;2018.4,R682&lt;=2186.6,M682&gt;10),('[1]Pricing Schedule'!$J$113),999999999)))))))))))))))))))))))))))))))))))))))</f>
        <v>7</v>
      </c>
      <c r="U682" s="40">
        <f t="shared" si="66"/>
        <v>269008.33333333331</v>
      </c>
      <c r="V682" s="41">
        <f t="shared" si="67"/>
        <v>3.7173569592020073</v>
      </c>
      <c r="Y682" s="23">
        <v>532</v>
      </c>
      <c r="Z682" s="23">
        <v>83</v>
      </c>
      <c r="AR682" s="35"/>
    </row>
    <row r="683" spans="1:44">
      <c r="A683" s="23">
        <v>683</v>
      </c>
      <c r="B683" s="23">
        <v>683</v>
      </c>
      <c r="C683" s="23" t="s">
        <v>1150</v>
      </c>
      <c r="D683" s="23" t="s">
        <v>121</v>
      </c>
      <c r="E683" s="23" t="s">
        <v>121</v>
      </c>
      <c r="F683" s="23" t="s">
        <v>1147</v>
      </c>
      <c r="G683" s="23" t="s">
        <v>1148</v>
      </c>
      <c r="H683" s="23" t="s">
        <v>133</v>
      </c>
      <c r="I683" s="13">
        <v>110000</v>
      </c>
      <c r="J683" s="23" t="s">
        <v>119</v>
      </c>
      <c r="K683" s="13">
        <v>110000</v>
      </c>
      <c r="L683" s="24">
        <v>4.5149999999999997</v>
      </c>
      <c r="M683" s="37">
        <f t="shared" si="62"/>
        <v>5</v>
      </c>
      <c r="N683" s="24">
        <v>1.4990000000000001</v>
      </c>
      <c r="O683" s="13">
        <v>2</v>
      </c>
      <c r="P683" s="36">
        <f t="shared" si="63"/>
        <v>1.12425</v>
      </c>
      <c r="Q683" s="38">
        <f t="shared" si="64"/>
        <v>12.600000000000001</v>
      </c>
      <c r="R683" s="37">
        <f t="shared" si="65"/>
        <v>12.600000000000001</v>
      </c>
      <c r="S683" s="39">
        <f>IF(AND(I683=38000,R683&lt;=4.5,M683&gt;8),'[1]Pricing Schedule'!$F$8+('[1]Pricing Schedule'!$F$9*M683),
IF(AND(I683=38000,R683&lt;=4.5,M683&lt;=8),'[1]Pricing Schedule'!$F$34+('[1]Pricing Schedule'!$F$36*M683),
IF(AND(I683=38000,R683&gt;4.5,R683&lt;=9,M683&gt;8),'[1]Pricing Schedule'!$F$17+('[1]Pricing Schedule'!$F$18*M683),
IF(AND(I683=38000,R683&gt;4.5,R683&lt;=9,M683&lt;=8),'[1]Pricing Schedule'!$F$34+('[1]Pricing Schedule'!$F$36*M683),
IF(AND(I683=38000,R683&gt;9,R683&lt;=12.8,M683&gt;8),'[1]Pricing Schedule'!$F$26+('[1]Pricing Schedule'!$F$27*M683),
IF(AND(I683=38000,R683&gt;9,R683&lt;=12.8,M683&lt;=8),'[1]Pricing Schedule'!$F$34+('[1]Pricing Schedule'!$F$36*M683),
IF(AND(I683=38000,R683&gt;12.8,R683&lt;=22.8),'[1]Pricing Schedule'!$F$34+('[1]Pricing Schedule'!$F$36*M683),
IF(AND(I683=38000,R683&gt;22.8,R683&lt;=30.2),'[1]Pricing Schedule'!$F$43+('[1]Pricing Schedule'!$F$45*M683),
IF(AND(I683=38000,R683&gt;30.2,R683&lt;=45.9),'[1]Pricing Schedule'!$F$52+('[1]Pricing Schedule'!$F$54*M683),
IF(AND(I683=38000,R683&gt;45.9,R683&lt;=123.4),'[1]Pricing Schedule'!$F$96+('[1]Pricing Schedule'!$F$97*M683),
IF(AND(I683=38000,R683&gt;123.4,R683&lt;=168.2,M683&lt;=10),'[1]Pricing Schedule'!$F$103+('[1]Pricing Schedule'!$F$105*M683),
IF(AND(I683=38000,R683&gt;123.4,R683&lt;=168.2,M683&gt;10),'[1]Pricing Schedule'!$F$111+('[1]Pricing Schedule'!$F$113*M683),
IF(AND(I683=38000,R683&gt;157.4,R683&lt;=336.4,M683&lt;=10),('[1]Pricing Schedule'!$F$103+('[1]Pricing Schedule'!$F$105*M683))*2,
IF(AND(I683=38000,R683&gt;157.4,R683&lt;=336.4,M683&gt;10),('[1]Pricing Schedule'!$F$111+('[1]Pricing Schedule'!$F$113*M683))*2,
IF(AND(I683=38000,R683&gt;314.8,R683&lt;=504.6,M683&lt;=10),('[1]Pricing Schedule'!$F$103+('[1]Pricing Schedule'!$F$105*M683))*3,
IF(AND(I683=38000,R683&gt;314.8,R683&lt;=504.6,M683&gt;10),('[1]Pricing Schedule'!$F$111+('[1]Pricing Schedule'!$F$113*M683))*3,
IF(AND(I683=38000,R683&gt;472.2,R683&lt;=672.8,M683&lt;=10),('[1]Pricing Schedule'!$F$103+('[1]Pricing Schedule'!$F$105*M683))*4,
IF(AND(I683=38000,R683&gt;472.2,R683&lt;=672.8,M683&gt;10),('[1]Pricing Schedule'!$F$111+('[1]Pricing Schedule'!$F$113*M683))*4,
IF(AND(I683=110000,R683&lt;=12.8,M683&gt;2),'[1]Pricing Schedule'!$F$62+('[1]Pricing Schedule'!$F$63*M683),
IF(AND(I683=110000,R683&lt;=12.8,M683&lt;=2),'[1]Pricing Schedule'!$F$96+('[1]Pricing Schedule'!$F$97*M683),
IF(AND(I683=110000,R683&gt;12.8,R683&lt;=22.8,M683&gt;3),'[1]Pricing Schedule'!$F$71+('[1]Pricing Schedule'!$F$72*M683),
IF(AND(I683=110000,R683&gt;12.8,R683&lt;=22.8,M683&lt;=3),'[1]Pricing Schedule'!$F$96+('[1]Pricing Schedule'!$F$97*M683),
IF(AND(I683=110000,R683&gt;22.8,R683&lt;=30.2),'[1]Pricing Schedule'!$F$80+('[1]Pricing Schedule'!$F$81*M683),
IF(AND(I683=110000,R683&gt;30.2,R683&lt;=45.9),'[1]Pricing Schedule'!$F$89+('[1]Pricing Schedule'!$F$90*M683),
IF(AND(I683=110000,R683&gt;45.9,R683&lt;=123.4),'[1]Pricing Schedule'!$F$96+('[1]Pricing Schedule'!$F$97*M683),
IF(AND(I683=110000,R683&gt;123.4,R683&lt;=168.2,M683&lt;=10),'[1]Pricing Schedule'!$F$103+('[1]Pricing Schedule'!$F$105*M683),
IF(AND(I683=110000,R683&gt;123.4,R683&lt;=168.2,M683&gt;10),'[1]Pricing Schedule'!$F$111+('[1]Pricing Schedule'!$F$113*M683),
IF(AND(I683=110000,R683&gt;168.2,R683&lt;=336.4,M683&lt;=10),('[1]Pricing Schedule'!$F$103+('[1]Pricing Schedule'!$F$105*M683))*2,
IF(AND(I683=110000,R683&gt;168.2,R683&lt;=336.4,M683&gt;10),('[1]Pricing Schedule'!$F$111+('[1]Pricing Schedule'!$F$113*M683))*2,
IF(AND(I683=110000,R683&gt;336.4,R683&lt;=504.6,M683&lt;=10),('[1]Pricing Schedule'!$F$103+('[1]Pricing Schedule'!$F$105*M683))*3,
IF(AND(I683=110000,R683&gt;336.4,R683&lt;=504.6,M683&gt;10),('[1]Pricing Schedule'!$F$111+('[1]Pricing Schedule'!$F$113*M683))*3,
IF(AND(I683=110000,R683&gt;504.6,R683&lt;=672.8,M683&lt;=10),('[1]Pricing Schedule'!$F$103+('[1]Pricing Schedule'!$F$105*M683))*4,
IF(AND(I683=110000,R683&gt;504.6,R683&lt;=672.8,M683&gt;10),('[1]Pricing Schedule'!$F$111+('[1]Pricing Schedule'!$F$113*M683))*4,
IF(AND(I683=110000,R683&gt;672.8,R683&lt;=841,M683&lt;=10),('[1]Pricing Schedule'!$F$103+('[1]Pricing Schedule'!$F$105*M683))*5,
IF(AND(I683=110000,R683&gt;672.8,R683&lt;=841,M683&gt;10),('[1]Pricing Schedule'!$F$111+('[1]Pricing Schedule'!$F$113*M683))*5,
IF(AND(I683=110000,R683&gt;672.8,R683&lt;=841,M683&lt;=10),('[1]Pricing Schedule'!$F$103+('[1]Pricing Schedule'!$F$105*M683))*5,
IF(AND(I683=110000,R683&gt;672.8,R683&lt;=841,M683&gt;10),('[1]Pricing Schedule'!$F$111+('[1]Pricing Schedule'!$F$113*M683))*5,
IF(AND(I683=110000,R683&gt;1345.6,R683&lt;=1513.8,M683&lt;=10),('[1]Pricing Schedule'!$F$103+('[1]Pricing Schedule'!$F$105*M683))*9,
IF(AND(I683=110000,R683&gt;1345.6,R683&lt;=1513.8,M683&gt;10),('[1]Pricing Schedule'!$F$111+('[1]Pricing Schedule'!$F$113*M683))*9,
9999999999)))))))))))))))))))))))))))))))))))))))</f>
        <v>1679970</v>
      </c>
      <c r="T683" s="21">
        <f>IF(AND(I683=38000,R683&lt;=4.5,M683&gt;8),'[1]Pricing Schedule'!$J$9,
IF(AND(I683=38000,R683&lt;=4.5,M683&lt;=8),'[1]Pricing Schedule'!$J$36,
IF(AND(I683=38000,R683&gt;4.5,R683&lt;=9,M683&gt;8),'[1]Pricing Schedule'!$J$18,
IF(AND(I683=38000,R683&gt;4.5,R683&lt;=9,M683&lt;=8),'[1]Pricing Schedule'!$J$36,
IF(AND(I683=38000,R683&gt;9,R683&lt;=12.8,M683&gt;8),'[1]Pricing Schedule'!$J$27,
IF(AND(I683=38000,R683&gt;9,R683&lt;=12.8,M683&lt;=8),'[1]Pricing Schedule'!$J$36,
IF(AND(I683=38000,R683&gt;12.8,R683&lt;=22.8),'[1]Pricing Schedule'!$J$36,
IF(AND(I683=38000,R683&gt;22.8,R683&lt;=30.2),'[1]Pricing Schedule'!$J$45,
IF(AND(I683=38000,R683&gt;30.2,R683&lt;=45.9),'[1]Pricing Schedule'!$J$54,
IF(AND(I683=38000,R683&gt;45.9,R683&lt;=123.4),'[1]Pricing Schedule'!$J$97,
IF(AND(I683=38000,R683&gt;123.4,R683&lt;=168.2,M683&lt;=10),'[1]Pricing Schedule'!$J$105,
IF(AND(I683=38000,R683&gt;123.4,R683&lt;=168.2,M683&gt;10),'[1]Pricing Schedule'!$J$113,
IF(AND(I683=38000,R683&gt;168.2,R683&lt;=336.4,M683&lt;=10),('[1]Pricing Schedule'!$J$105),
IF(AND(I683=38000,R683&gt;168.2,R683&lt;=336.4,M683&gt;10),('[1]Pricing Schedule'!$J$113),
IF(AND(I683=38000,R683&gt;336.4,R683&lt;=504.6,M683&lt;=10),('[1]Pricing Schedule'!$J$105),
IF(AND(I683=38000,R683&gt;336.4,R683&lt;=504.6,M683&gt;10),('[1]Pricing Schedule'!$J$113),
IF(AND(I683=38000,R683&gt;504.6,R683&lt;=672.8,M683&lt;=10),('[1]Pricing Schedule'!$J$105),
IF(AND(I683=38000,R683&gt;504.6,R683&lt;=672.8,M683&gt;10),('[1]Pricing Schedule'!$J$113),
IF(AND(I683=110000,R683&lt;=12.8,M683&gt;2),'[1]Pricing Schedule'!$J$63,
IF(AND(I683=110000,R683&lt;=12.8,M683&lt;=2),'[1]Pricing Schedule'!$J$97,
IF(AND(I683=110000,R683&gt;12.8,R683&lt;=22.8,M683&gt;3),'[1]Pricing Schedule'!$J$72,
IF(AND(I683=110000,R683&gt;12.8,R683&lt;=22.8,M683&lt;=3),'[1]Pricing Schedule'!$J$97,
IF(AND(I683=110000,R683&gt;22.8,R683&lt;=30.2),'[1]Pricing Schedule'!$J$81,
IF(AND(I683=110000,R683&gt;30.2,R683&lt;=45.9),'[1]Pricing Schedule'!$J$90,
IF(AND(I683=110000,R683&gt;45.9,R683&lt;=123.4),'[1]Pricing Schedule'!$J$97,
IF(AND(I683=110000,R683&gt;123.4,R683&lt;=168.2,M683&lt;=10),'[1]Pricing Schedule'!$J$105,
IF(AND(I683=110000,R683&gt;123.4,R683&lt;=168.2,M683&gt;10),'[1]Pricing Schedule'!$J$113,
IF(AND(I683=110000,R683&gt;168.2,R683&lt;=336.2,M683&lt;=10),('[1]Pricing Schedule'!$J$105),
IF(AND(I683=110000,R683&gt;168.2,R683&lt;=336.2,M683&gt;10),('[1]Pricing Schedule'!$J$113),
IF(AND(I683=110000,R683&gt;336.4,R683&lt;=504.6,M683&lt;=10),('[1]Pricing Schedule'!$J$105),
IF(AND(I683=110000,R683&gt;336.4,R683&lt;=504.6,M683&gt;10),('[1]Pricing Schedule'!$J$113),
IF(AND(I683=110000,R683&gt;504.6,R683&lt;=672.8,M683&lt;=10),('[1]Pricing Schedule'!$J$105),
IF(AND(I683=110000,R683&gt;504.6,R683&lt;=672.8,M683&gt;10),('[1]Pricing Schedule'!$J$113),
IF(AND(I683=110000,R683&gt;672.8,R683&lt;=841,M683&lt;=10),('[1]Pricing Schedule'!$J$105),
IF(AND(I683=110000,R683&gt;672.8,R683&lt;=841,M683&gt;10),('[1]Pricing Schedule'!$J$113),
IF(AND(I683=110000,R683&gt;1682,R683&lt;=1850.2,M683&lt;=10),('[1]Pricing Schedule'!$J$105),
IF(AND(I683=110000,R683&gt;1682,R683&lt;=1850.2,M683&gt;10),('[1]Pricing Schedule'!$J$113),
IF(AND(I683=110000,R683&gt;2018.4,R683&lt;=2186.6,M683&lt;=10),('[1]Pricing Schedule'!$J$105),
IF(AND(I683=110000,R683&gt;2018.4,R683&lt;=2186.6,M683&gt;10),('[1]Pricing Schedule'!$J$113),999999999)))))))))))))))))))))))))))))))))))))))</f>
        <v>7</v>
      </c>
      <c r="U683" s="40">
        <f t="shared" si="66"/>
        <v>133330.95238095237</v>
      </c>
      <c r="V683" s="41">
        <f t="shared" si="67"/>
        <v>7.5001339309630541</v>
      </c>
      <c r="Y683" s="23">
        <v>231</v>
      </c>
      <c r="Z683" s="23">
        <v>87</v>
      </c>
      <c r="AR683" s="35"/>
    </row>
    <row r="684" spans="1:44">
      <c r="A684" s="23">
        <v>684</v>
      </c>
      <c r="B684" s="23">
        <v>684</v>
      </c>
      <c r="C684" s="23" t="s">
        <v>1151</v>
      </c>
      <c r="D684" s="23" t="s">
        <v>121</v>
      </c>
      <c r="E684" s="23" t="s">
        <v>121</v>
      </c>
      <c r="F684" s="23" t="s">
        <v>1147</v>
      </c>
      <c r="G684" s="23" t="s">
        <v>1148</v>
      </c>
      <c r="H684" s="23" t="s">
        <v>133</v>
      </c>
      <c r="I684" s="13">
        <v>110000</v>
      </c>
      <c r="J684" s="23" t="s">
        <v>119</v>
      </c>
      <c r="K684" s="13">
        <v>110000</v>
      </c>
      <c r="L684" s="24">
        <v>5.3780000000000001</v>
      </c>
      <c r="M684" s="37">
        <f t="shared" si="62"/>
        <v>6</v>
      </c>
      <c r="N684" s="24">
        <v>1.796</v>
      </c>
      <c r="O684" s="13">
        <v>2</v>
      </c>
      <c r="P684" s="36">
        <f t="shared" si="63"/>
        <v>1.347</v>
      </c>
      <c r="Q684" s="38">
        <f t="shared" si="64"/>
        <v>12.600000000000001</v>
      </c>
      <c r="R684" s="37">
        <f t="shared" si="65"/>
        <v>12.600000000000001</v>
      </c>
      <c r="S684" s="39">
        <f>IF(AND(I684=38000,R684&lt;=4.5,M684&gt;8),'[1]Pricing Schedule'!$F$8+('[1]Pricing Schedule'!$F$9*M684),
IF(AND(I684=38000,R684&lt;=4.5,M684&lt;=8),'[1]Pricing Schedule'!$F$34+('[1]Pricing Schedule'!$F$36*M684),
IF(AND(I684=38000,R684&gt;4.5,R684&lt;=9,M684&gt;8),'[1]Pricing Schedule'!$F$17+('[1]Pricing Schedule'!$F$18*M684),
IF(AND(I684=38000,R684&gt;4.5,R684&lt;=9,M684&lt;=8),'[1]Pricing Schedule'!$F$34+('[1]Pricing Schedule'!$F$36*M684),
IF(AND(I684=38000,R684&gt;9,R684&lt;=12.8,M684&gt;8),'[1]Pricing Schedule'!$F$26+('[1]Pricing Schedule'!$F$27*M684),
IF(AND(I684=38000,R684&gt;9,R684&lt;=12.8,M684&lt;=8),'[1]Pricing Schedule'!$F$34+('[1]Pricing Schedule'!$F$36*M684),
IF(AND(I684=38000,R684&gt;12.8,R684&lt;=22.8),'[1]Pricing Schedule'!$F$34+('[1]Pricing Schedule'!$F$36*M684),
IF(AND(I684=38000,R684&gt;22.8,R684&lt;=30.2),'[1]Pricing Schedule'!$F$43+('[1]Pricing Schedule'!$F$45*M684),
IF(AND(I684=38000,R684&gt;30.2,R684&lt;=45.9),'[1]Pricing Schedule'!$F$52+('[1]Pricing Schedule'!$F$54*M684),
IF(AND(I684=38000,R684&gt;45.9,R684&lt;=123.4),'[1]Pricing Schedule'!$F$96+('[1]Pricing Schedule'!$F$97*M684),
IF(AND(I684=38000,R684&gt;123.4,R684&lt;=168.2,M684&lt;=10),'[1]Pricing Schedule'!$F$103+('[1]Pricing Schedule'!$F$105*M684),
IF(AND(I684=38000,R684&gt;123.4,R684&lt;=168.2,M684&gt;10),'[1]Pricing Schedule'!$F$111+('[1]Pricing Schedule'!$F$113*M684),
IF(AND(I684=38000,R684&gt;157.4,R684&lt;=336.4,M684&lt;=10),('[1]Pricing Schedule'!$F$103+('[1]Pricing Schedule'!$F$105*M684))*2,
IF(AND(I684=38000,R684&gt;157.4,R684&lt;=336.4,M684&gt;10),('[1]Pricing Schedule'!$F$111+('[1]Pricing Schedule'!$F$113*M684))*2,
IF(AND(I684=38000,R684&gt;314.8,R684&lt;=504.6,M684&lt;=10),('[1]Pricing Schedule'!$F$103+('[1]Pricing Schedule'!$F$105*M684))*3,
IF(AND(I684=38000,R684&gt;314.8,R684&lt;=504.6,M684&gt;10),('[1]Pricing Schedule'!$F$111+('[1]Pricing Schedule'!$F$113*M684))*3,
IF(AND(I684=38000,R684&gt;472.2,R684&lt;=672.8,M684&lt;=10),('[1]Pricing Schedule'!$F$103+('[1]Pricing Schedule'!$F$105*M684))*4,
IF(AND(I684=38000,R684&gt;472.2,R684&lt;=672.8,M684&gt;10),('[1]Pricing Schedule'!$F$111+('[1]Pricing Schedule'!$F$113*M684))*4,
IF(AND(I684=110000,R684&lt;=12.8,M684&gt;2),'[1]Pricing Schedule'!$F$62+('[1]Pricing Schedule'!$F$63*M684),
IF(AND(I684=110000,R684&lt;=12.8,M684&lt;=2),'[1]Pricing Schedule'!$F$96+('[1]Pricing Schedule'!$F$97*M684),
IF(AND(I684=110000,R684&gt;12.8,R684&lt;=22.8,M684&gt;3),'[1]Pricing Schedule'!$F$71+('[1]Pricing Schedule'!$F$72*M684),
IF(AND(I684=110000,R684&gt;12.8,R684&lt;=22.8,M684&lt;=3),'[1]Pricing Schedule'!$F$96+('[1]Pricing Schedule'!$F$97*M684),
IF(AND(I684=110000,R684&gt;22.8,R684&lt;=30.2),'[1]Pricing Schedule'!$F$80+('[1]Pricing Schedule'!$F$81*M684),
IF(AND(I684=110000,R684&gt;30.2,R684&lt;=45.9),'[1]Pricing Schedule'!$F$89+('[1]Pricing Schedule'!$F$90*M684),
IF(AND(I684=110000,R684&gt;45.9,R684&lt;=123.4),'[1]Pricing Schedule'!$F$96+('[1]Pricing Schedule'!$F$97*M684),
IF(AND(I684=110000,R684&gt;123.4,R684&lt;=168.2,M684&lt;=10),'[1]Pricing Schedule'!$F$103+('[1]Pricing Schedule'!$F$105*M684),
IF(AND(I684=110000,R684&gt;123.4,R684&lt;=168.2,M684&gt;10),'[1]Pricing Schedule'!$F$111+('[1]Pricing Schedule'!$F$113*M684),
IF(AND(I684=110000,R684&gt;168.2,R684&lt;=336.4,M684&lt;=10),('[1]Pricing Schedule'!$F$103+('[1]Pricing Schedule'!$F$105*M684))*2,
IF(AND(I684=110000,R684&gt;168.2,R684&lt;=336.4,M684&gt;10),('[1]Pricing Schedule'!$F$111+('[1]Pricing Schedule'!$F$113*M684))*2,
IF(AND(I684=110000,R684&gt;336.4,R684&lt;=504.6,M684&lt;=10),('[1]Pricing Schedule'!$F$103+('[1]Pricing Schedule'!$F$105*M684))*3,
IF(AND(I684=110000,R684&gt;336.4,R684&lt;=504.6,M684&gt;10),('[1]Pricing Schedule'!$F$111+('[1]Pricing Schedule'!$F$113*M684))*3,
IF(AND(I684=110000,R684&gt;504.6,R684&lt;=672.8,M684&lt;=10),('[1]Pricing Schedule'!$F$103+('[1]Pricing Schedule'!$F$105*M684))*4,
IF(AND(I684=110000,R684&gt;504.6,R684&lt;=672.8,M684&gt;10),('[1]Pricing Schedule'!$F$111+('[1]Pricing Schedule'!$F$113*M684))*4,
IF(AND(I684=110000,R684&gt;672.8,R684&lt;=841,M684&lt;=10),('[1]Pricing Schedule'!$F$103+('[1]Pricing Schedule'!$F$105*M684))*5,
IF(AND(I684=110000,R684&gt;672.8,R684&lt;=841,M684&gt;10),('[1]Pricing Schedule'!$F$111+('[1]Pricing Schedule'!$F$113*M684))*5,
IF(AND(I684=110000,R684&gt;672.8,R684&lt;=841,M684&lt;=10),('[1]Pricing Schedule'!$F$103+('[1]Pricing Schedule'!$F$105*M684))*5,
IF(AND(I684=110000,R684&gt;672.8,R684&lt;=841,M684&gt;10),('[1]Pricing Schedule'!$F$111+('[1]Pricing Schedule'!$F$113*M684))*5,
IF(AND(I684=110000,R684&gt;1345.6,R684&lt;=1513.8,M684&lt;=10),('[1]Pricing Schedule'!$F$103+('[1]Pricing Schedule'!$F$105*M684))*9,
IF(AND(I684=110000,R684&gt;1345.6,R684&lt;=1513.8,M684&gt;10),('[1]Pricing Schedule'!$F$111+('[1]Pricing Schedule'!$F$113*M684))*9,
9999999999)))))))))))))))))))))))))))))))))))))))</f>
        <v>1732670</v>
      </c>
      <c r="T684" s="21">
        <f>IF(AND(I684=38000,R684&lt;=4.5,M684&gt;8),'[1]Pricing Schedule'!$J$9,
IF(AND(I684=38000,R684&lt;=4.5,M684&lt;=8),'[1]Pricing Schedule'!$J$36,
IF(AND(I684=38000,R684&gt;4.5,R684&lt;=9,M684&gt;8),'[1]Pricing Schedule'!$J$18,
IF(AND(I684=38000,R684&gt;4.5,R684&lt;=9,M684&lt;=8),'[1]Pricing Schedule'!$J$36,
IF(AND(I684=38000,R684&gt;9,R684&lt;=12.8,M684&gt;8),'[1]Pricing Schedule'!$J$27,
IF(AND(I684=38000,R684&gt;9,R684&lt;=12.8,M684&lt;=8),'[1]Pricing Schedule'!$J$36,
IF(AND(I684=38000,R684&gt;12.8,R684&lt;=22.8),'[1]Pricing Schedule'!$J$36,
IF(AND(I684=38000,R684&gt;22.8,R684&lt;=30.2),'[1]Pricing Schedule'!$J$45,
IF(AND(I684=38000,R684&gt;30.2,R684&lt;=45.9),'[1]Pricing Schedule'!$J$54,
IF(AND(I684=38000,R684&gt;45.9,R684&lt;=123.4),'[1]Pricing Schedule'!$J$97,
IF(AND(I684=38000,R684&gt;123.4,R684&lt;=168.2,M684&lt;=10),'[1]Pricing Schedule'!$J$105,
IF(AND(I684=38000,R684&gt;123.4,R684&lt;=168.2,M684&gt;10),'[1]Pricing Schedule'!$J$113,
IF(AND(I684=38000,R684&gt;168.2,R684&lt;=336.4,M684&lt;=10),('[1]Pricing Schedule'!$J$105),
IF(AND(I684=38000,R684&gt;168.2,R684&lt;=336.4,M684&gt;10),('[1]Pricing Schedule'!$J$113),
IF(AND(I684=38000,R684&gt;336.4,R684&lt;=504.6,M684&lt;=10),('[1]Pricing Schedule'!$J$105),
IF(AND(I684=38000,R684&gt;336.4,R684&lt;=504.6,M684&gt;10),('[1]Pricing Schedule'!$J$113),
IF(AND(I684=38000,R684&gt;504.6,R684&lt;=672.8,M684&lt;=10),('[1]Pricing Schedule'!$J$105),
IF(AND(I684=38000,R684&gt;504.6,R684&lt;=672.8,M684&gt;10),('[1]Pricing Schedule'!$J$113),
IF(AND(I684=110000,R684&lt;=12.8,M684&gt;2),'[1]Pricing Schedule'!$J$63,
IF(AND(I684=110000,R684&lt;=12.8,M684&lt;=2),'[1]Pricing Schedule'!$J$97,
IF(AND(I684=110000,R684&gt;12.8,R684&lt;=22.8,M684&gt;3),'[1]Pricing Schedule'!$J$72,
IF(AND(I684=110000,R684&gt;12.8,R684&lt;=22.8,M684&lt;=3),'[1]Pricing Schedule'!$J$97,
IF(AND(I684=110000,R684&gt;22.8,R684&lt;=30.2),'[1]Pricing Schedule'!$J$81,
IF(AND(I684=110000,R684&gt;30.2,R684&lt;=45.9),'[1]Pricing Schedule'!$J$90,
IF(AND(I684=110000,R684&gt;45.9,R684&lt;=123.4),'[1]Pricing Schedule'!$J$97,
IF(AND(I684=110000,R684&gt;123.4,R684&lt;=168.2,M684&lt;=10),'[1]Pricing Schedule'!$J$105,
IF(AND(I684=110000,R684&gt;123.4,R684&lt;=168.2,M684&gt;10),'[1]Pricing Schedule'!$J$113,
IF(AND(I684=110000,R684&gt;168.2,R684&lt;=336.2,M684&lt;=10),('[1]Pricing Schedule'!$J$105),
IF(AND(I684=110000,R684&gt;168.2,R684&lt;=336.2,M684&gt;10),('[1]Pricing Schedule'!$J$113),
IF(AND(I684=110000,R684&gt;336.4,R684&lt;=504.6,M684&lt;=10),('[1]Pricing Schedule'!$J$105),
IF(AND(I684=110000,R684&gt;336.4,R684&lt;=504.6,M684&gt;10),('[1]Pricing Schedule'!$J$113),
IF(AND(I684=110000,R684&gt;504.6,R684&lt;=672.8,M684&lt;=10),('[1]Pricing Schedule'!$J$105),
IF(AND(I684=110000,R684&gt;504.6,R684&lt;=672.8,M684&gt;10),('[1]Pricing Schedule'!$J$113),
IF(AND(I684=110000,R684&gt;672.8,R684&lt;=841,M684&lt;=10),('[1]Pricing Schedule'!$J$105),
IF(AND(I684=110000,R684&gt;672.8,R684&lt;=841,M684&gt;10),('[1]Pricing Schedule'!$J$113),
IF(AND(I684=110000,R684&gt;1682,R684&lt;=1850.2,M684&lt;=10),('[1]Pricing Schedule'!$J$105),
IF(AND(I684=110000,R684&gt;1682,R684&lt;=1850.2,M684&gt;10),('[1]Pricing Schedule'!$J$113),
IF(AND(I684=110000,R684&gt;2018.4,R684&lt;=2186.6,M684&lt;=10),('[1]Pricing Schedule'!$J$105),
IF(AND(I684=110000,R684&gt;2018.4,R684&lt;=2186.6,M684&gt;10),('[1]Pricing Schedule'!$J$113),999999999)))))))))))))))))))))))))))))))))))))))</f>
        <v>7</v>
      </c>
      <c r="U684" s="40">
        <f t="shared" si="66"/>
        <v>137513.49206349204</v>
      </c>
      <c r="V684" s="41">
        <f t="shared" si="67"/>
        <v>7.2720137129401454</v>
      </c>
      <c r="Y684" s="23">
        <v>18</v>
      </c>
      <c r="Z684" s="23">
        <v>87</v>
      </c>
      <c r="AR684" s="35"/>
    </row>
    <row r="685" spans="1:44">
      <c r="A685" s="23">
        <v>685</v>
      </c>
      <c r="B685" s="23">
        <v>685</v>
      </c>
      <c r="C685" s="23" t="s">
        <v>1152</v>
      </c>
      <c r="D685" s="23" t="s">
        <v>121</v>
      </c>
      <c r="E685" s="23" t="s">
        <v>121</v>
      </c>
      <c r="F685" s="23" t="s">
        <v>180</v>
      </c>
      <c r="G685" s="23" t="s">
        <v>181</v>
      </c>
      <c r="H685" s="23" t="s">
        <v>133</v>
      </c>
      <c r="I685" s="13">
        <v>110000</v>
      </c>
      <c r="J685" s="13">
        <v>33000</v>
      </c>
      <c r="K685" s="13">
        <v>110000</v>
      </c>
      <c r="L685" s="24">
        <v>1.486</v>
      </c>
      <c r="M685" s="37">
        <f t="shared" si="62"/>
        <v>2</v>
      </c>
      <c r="N685" s="24">
        <v>1.8129999999999999</v>
      </c>
      <c r="O685" s="13">
        <v>2</v>
      </c>
      <c r="P685" s="36">
        <f t="shared" si="63"/>
        <v>1.35975</v>
      </c>
      <c r="Q685" s="38">
        <f t="shared" si="64"/>
        <v>16.8</v>
      </c>
      <c r="R685" s="37">
        <f t="shared" si="65"/>
        <v>16.8</v>
      </c>
      <c r="S685" s="39">
        <f>IF(AND(I685=38000,R685&lt;=4.5,M685&gt;8),'[1]Pricing Schedule'!$F$8+('[1]Pricing Schedule'!$F$9*M685),
IF(AND(I685=38000,R685&lt;=4.5,M685&lt;=8),'[1]Pricing Schedule'!$F$34+('[1]Pricing Schedule'!$F$36*M685),
IF(AND(I685=38000,R685&gt;4.5,R685&lt;=9,M685&gt;8),'[1]Pricing Schedule'!$F$17+('[1]Pricing Schedule'!$F$18*M685),
IF(AND(I685=38000,R685&gt;4.5,R685&lt;=9,M685&lt;=8),'[1]Pricing Schedule'!$F$34+('[1]Pricing Schedule'!$F$36*M685),
IF(AND(I685=38000,R685&gt;9,R685&lt;=12.8,M685&gt;8),'[1]Pricing Schedule'!$F$26+('[1]Pricing Schedule'!$F$27*M685),
IF(AND(I685=38000,R685&gt;9,R685&lt;=12.8,M685&lt;=8),'[1]Pricing Schedule'!$F$34+('[1]Pricing Schedule'!$F$36*M685),
IF(AND(I685=38000,R685&gt;12.8,R685&lt;=22.8),'[1]Pricing Schedule'!$F$34+('[1]Pricing Schedule'!$F$36*M685),
IF(AND(I685=38000,R685&gt;22.8,R685&lt;=30.2),'[1]Pricing Schedule'!$F$43+('[1]Pricing Schedule'!$F$45*M685),
IF(AND(I685=38000,R685&gt;30.2,R685&lt;=45.9),'[1]Pricing Schedule'!$F$52+('[1]Pricing Schedule'!$F$54*M685),
IF(AND(I685=38000,R685&gt;45.9,R685&lt;=123.4),'[1]Pricing Schedule'!$F$96+('[1]Pricing Schedule'!$F$97*M685),
IF(AND(I685=38000,R685&gt;123.4,R685&lt;=168.2,M685&lt;=10),'[1]Pricing Schedule'!$F$103+('[1]Pricing Schedule'!$F$105*M685),
IF(AND(I685=38000,R685&gt;123.4,R685&lt;=168.2,M685&gt;10),'[1]Pricing Schedule'!$F$111+('[1]Pricing Schedule'!$F$113*M685),
IF(AND(I685=38000,R685&gt;157.4,R685&lt;=336.4,M685&lt;=10),('[1]Pricing Schedule'!$F$103+('[1]Pricing Schedule'!$F$105*M685))*2,
IF(AND(I685=38000,R685&gt;157.4,R685&lt;=336.4,M685&gt;10),('[1]Pricing Schedule'!$F$111+('[1]Pricing Schedule'!$F$113*M685))*2,
IF(AND(I685=38000,R685&gt;314.8,R685&lt;=504.6,M685&lt;=10),('[1]Pricing Schedule'!$F$103+('[1]Pricing Schedule'!$F$105*M685))*3,
IF(AND(I685=38000,R685&gt;314.8,R685&lt;=504.6,M685&gt;10),('[1]Pricing Schedule'!$F$111+('[1]Pricing Schedule'!$F$113*M685))*3,
IF(AND(I685=38000,R685&gt;472.2,R685&lt;=672.8,M685&lt;=10),('[1]Pricing Schedule'!$F$103+('[1]Pricing Schedule'!$F$105*M685))*4,
IF(AND(I685=38000,R685&gt;472.2,R685&lt;=672.8,M685&gt;10),('[1]Pricing Schedule'!$F$111+('[1]Pricing Schedule'!$F$113*M685))*4,
IF(AND(I685=110000,R685&lt;=12.8,M685&gt;2),'[1]Pricing Schedule'!$F$62+('[1]Pricing Schedule'!$F$63*M685),
IF(AND(I685=110000,R685&lt;=12.8,M685&lt;=2),'[1]Pricing Schedule'!$F$96+('[1]Pricing Schedule'!$F$97*M685),
IF(AND(I685=110000,R685&gt;12.8,R685&lt;=22.8,M685&gt;3),'[1]Pricing Schedule'!$F$71+('[1]Pricing Schedule'!$F$72*M685),
IF(AND(I685=110000,R685&gt;12.8,R685&lt;=22.8,M685&lt;=3),'[1]Pricing Schedule'!$F$96+('[1]Pricing Schedule'!$F$97*M685),
IF(AND(I685=110000,R685&gt;22.8,R685&lt;=30.2),'[1]Pricing Schedule'!$F$80+('[1]Pricing Schedule'!$F$81*M685),
IF(AND(I685=110000,R685&gt;30.2,R685&lt;=45.9),'[1]Pricing Schedule'!$F$89+('[1]Pricing Schedule'!$F$90*M685),
IF(AND(I685=110000,R685&gt;45.9,R685&lt;=123.4),'[1]Pricing Schedule'!$F$96+('[1]Pricing Schedule'!$F$97*M685),
IF(AND(I685=110000,R685&gt;123.4,R685&lt;=168.2,M685&lt;=10),'[1]Pricing Schedule'!$F$103+('[1]Pricing Schedule'!$F$105*M685),
IF(AND(I685=110000,R685&gt;123.4,R685&lt;=168.2,M685&gt;10),'[1]Pricing Schedule'!$F$111+('[1]Pricing Schedule'!$F$113*M685),
IF(AND(I685=110000,R685&gt;168.2,R685&lt;=336.4,M685&lt;=10),('[1]Pricing Schedule'!$F$103+('[1]Pricing Schedule'!$F$105*M685))*2,
IF(AND(I685=110000,R685&gt;168.2,R685&lt;=336.4,M685&gt;10),('[1]Pricing Schedule'!$F$111+('[1]Pricing Schedule'!$F$113*M685))*2,
IF(AND(I685=110000,R685&gt;336.4,R685&lt;=504.6,M685&lt;=10),('[1]Pricing Schedule'!$F$103+('[1]Pricing Schedule'!$F$105*M685))*3,
IF(AND(I685=110000,R685&gt;336.4,R685&lt;=504.6,M685&gt;10),('[1]Pricing Schedule'!$F$111+('[1]Pricing Schedule'!$F$113*M685))*3,
IF(AND(I685=110000,R685&gt;504.6,R685&lt;=672.8,M685&lt;=10),('[1]Pricing Schedule'!$F$103+('[1]Pricing Schedule'!$F$105*M685))*4,
IF(AND(I685=110000,R685&gt;504.6,R685&lt;=672.8,M685&gt;10),('[1]Pricing Schedule'!$F$111+('[1]Pricing Schedule'!$F$113*M685))*4,
IF(AND(I685=110000,R685&gt;672.8,R685&lt;=841,M685&lt;=10),('[1]Pricing Schedule'!$F$103+('[1]Pricing Schedule'!$F$105*M685))*5,
IF(AND(I685=110000,R685&gt;672.8,R685&lt;=841,M685&gt;10),('[1]Pricing Schedule'!$F$111+('[1]Pricing Schedule'!$F$113*M685))*5,
IF(AND(I685=110000,R685&gt;672.8,R685&lt;=841,M685&lt;=10),('[1]Pricing Schedule'!$F$103+('[1]Pricing Schedule'!$F$105*M685))*5,
IF(AND(I685=110000,R685&gt;672.8,R685&lt;=841,M685&gt;10),('[1]Pricing Schedule'!$F$111+('[1]Pricing Schedule'!$F$113*M685))*5,
IF(AND(I685=110000,R685&gt;1345.6,R685&lt;=1513.8,M685&lt;=10),('[1]Pricing Schedule'!$F$103+('[1]Pricing Schedule'!$F$105*M685))*9,
IF(AND(I685=110000,R685&gt;1345.6,R685&lt;=1513.8,M685&gt;10),('[1]Pricing Schedule'!$F$111+('[1]Pricing Schedule'!$F$113*M685))*9,
9999999999)))))))))))))))))))))))))))))))))))))))</f>
        <v>1340080</v>
      </c>
      <c r="T685" s="21">
        <f>IF(AND(I685=38000,R685&lt;=4.5,M685&gt;8),'[1]Pricing Schedule'!$J$9,
IF(AND(I685=38000,R685&lt;=4.5,M685&lt;=8),'[1]Pricing Schedule'!$J$36,
IF(AND(I685=38000,R685&gt;4.5,R685&lt;=9,M685&gt;8),'[1]Pricing Schedule'!$J$18,
IF(AND(I685=38000,R685&gt;4.5,R685&lt;=9,M685&lt;=8),'[1]Pricing Schedule'!$J$36,
IF(AND(I685=38000,R685&gt;9,R685&lt;=12.8,M685&gt;8),'[1]Pricing Schedule'!$J$27,
IF(AND(I685=38000,R685&gt;9,R685&lt;=12.8,M685&lt;=8),'[1]Pricing Schedule'!$J$36,
IF(AND(I685=38000,R685&gt;12.8,R685&lt;=22.8),'[1]Pricing Schedule'!$J$36,
IF(AND(I685=38000,R685&gt;22.8,R685&lt;=30.2),'[1]Pricing Schedule'!$J$45,
IF(AND(I685=38000,R685&gt;30.2,R685&lt;=45.9),'[1]Pricing Schedule'!$J$54,
IF(AND(I685=38000,R685&gt;45.9,R685&lt;=123.4),'[1]Pricing Schedule'!$J$97,
IF(AND(I685=38000,R685&gt;123.4,R685&lt;=168.2,M685&lt;=10),'[1]Pricing Schedule'!$J$105,
IF(AND(I685=38000,R685&gt;123.4,R685&lt;=168.2,M685&gt;10),'[1]Pricing Schedule'!$J$113,
IF(AND(I685=38000,R685&gt;168.2,R685&lt;=336.4,M685&lt;=10),('[1]Pricing Schedule'!$J$105),
IF(AND(I685=38000,R685&gt;168.2,R685&lt;=336.4,M685&gt;10),('[1]Pricing Schedule'!$J$113),
IF(AND(I685=38000,R685&gt;336.4,R685&lt;=504.6,M685&lt;=10),('[1]Pricing Schedule'!$J$105),
IF(AND(I685=38000,R685&gt;336.4,R685&lt;=504.6,M685&gt;10),('[1]Pricing Schedule'!$J$113),
IF(AND(I685=38000,R685&gt;504.6,R685&lt;=672.8,M685&lt;=10),('[1]Pricing Schedule'!$J$105),
IF(AND(I685=38000,R685&gt;504.6,R685&lt;=672.8,M685&gt;10),('[1]Pricing Schedule'!$J$113),
IF(AND(I685=110000,R685&lt;=12.8,M685&gt;2),'[1]Pricing Schedule'!$J$63,
IF(AND(I685=110000,R685&lt;=12.8,M685&lt;=2),'[1]Pricing Schedule'!$J$97,
IF(AND(I685=110000,R685&gt;12.8,R685&lt;=22.8,M685&gt;3),'[1]Pricing Schedule'!$J$72,
IF(AND(I685=110000,R685&gt;12.8,R685&lt;=22.8,M685&lt;=3),'[1]Pricing Schedule'!$J$97,
IF(AND(I685=110000,R685&gt;22.8,R685&lt;=30.2),'[1]Pricing Schedule'!$J$81,
IF(AND(I685=110000,R685&gt;30.2,R685&lt;=45.9),'[1]Pricing Schedule'!$J$90,
IF(AND(I685=110000,R685&gt;45.9,R685&lt;=123.4),'[1]Pricing Schedule'!$J$97,
IF(AND(I685=110000,R685&gt;123.4,R685&lt;=168.2,M685&lt;=10),'[1]Pricing Schedule'!$J$105,
IF(AND(I685=110000,R685&gt;123.4,R685&lt;=168.2,M685&gt;10),'[1]Pricing Schedule'!$J$113,
IF(AND(I685=110000,R685&gt;168.2,R685&lt;=336.2,M685&lt;=10),('[1]Pricing Schedule'!$J$105),
IF(AND(I685=110000,R685&gt;168.2,R685&lt;=336.2,M685&gt;10),('[1]Pricing Schedule'!$J$113),
IF(AND(I685=110000,R685&gt;336.4,R685&lt;=504.6,M685&lt;=10),('[1]Pricing Schedule'!$J$105),
IF(AND(I685=110000,R685&gt;336.4,R685&lt;=504.6,M685&gt;10),('[1]Pricing Schedule'!$J$113),
IF(AND(I685=110000,R685&gt;504.6,R685&lt;=672.8,M685&lt;=10),('[1]Pricing Schedule'!$J$105),
IF(AND(I685=110000,R685&gt;504.6,R685&lt;=672.8,M685&gt;10),('[1]Pricing Schedule'!$J$113),
IF(AND(I685=110000,R685&gt;672.8,R685&lt;=841,M685&lt;=10),('[1]Pricing Schedule'!$J$105),
IF(AND(I685=110000,R685&gt;672.8,R685&lt;=841,M685&gt;10),('[1]Pricing Schedule'!$J$113),
IF(AND(I685=110000,R685&gt;1682,R685&lt;=1850.2,M685&lt;=10),('[1]Pricing Schedule'!$J$105),
IF(AND(I685=110000,R685&gt;1682,R685&lt;=1850.2,M685&gt;10),('[1]Pricing Schedule'!$J$113),
IF(AND(I685=110000,R685&gt;2018.4,R685&lt;=2186.6,M685&lt;=10),('[1]Pricing Schedule'!$J$105),
IF(AND(I685=110000,R685&gt;2018.4,R685&lt;=2186.6,M685&gt;10),('[1]Pricing Schedule'!$J$113),999999999)))))))))))))))))))))))))))))))))))))))</f>
        <v>11</v>
      </c>
      <c r="U685" s="40">
        <f t="shared" si="66"/>
        <v>79766.666666666657</v>
      </c>
      <c r="V685" s="41">
        <f t="shared" si="67"/>
        <v>12.536564981195152</v>
      </c>
      <c r="Y685" s="23">
        <v>139</v>
      </c>
      <c r="Z685" s="23">
        <v>617</v>
      </c>
      <c r="AR685" s="35"/>
    </row>
    <row r="686" spans="1:44">
      <c r="A686" s="23">
        <v>686</v>
      </c>
      <c r="B686" s="23">
        <v>686</v>
      </c>
      <c r="C686" s="23" t="s">
        <v>1153</v>
      </c>
      <c r="D686" s="23" t="s">
        <v>183</v>
      </c>
      <c r="E686" s="23" t="s">
        <v>183</v>
      </c>
      <c r="F686" s="23" t="s">
        <v>184</v>
      </c>
      <c r="G686" s="23" t="s">
        <v>185</v>
      </c>
      <c r="H686" s="23" t="s">
        <v>133</v>
      </c>
      <c r="I686" s="13">
        <v>110000</v>
      </c>
      <c r="L686" s="24">
        <v>15.500999999999999</v>
      </c>
      <c r="M686" s="37">
        <f t="shared" si="62"/>
        <v>16</v>
      </c>
      <c r="N686" s="24">
        <v>0.97799999999999998</v>
      </c>
      <c r="O686" s="13">
        <v>2</v>
      </c>
      <c r="P686" s="36">
        <f t="shared" si="63"/>
        <v>0.73350000000000004</v>
      </c>
      <c r="Q686" s="38">
        <f t="shared" si="64"/>
        <v>8.4</v>
      </c>
      <c r="R686" s="37">
        <f t="shared" si="65"/>
        <v>8.4</v>
      </c>
      <c r="S686" s="39">
        <f>IF(AND(I686=38000,R686&lt;=4.5,M686&gt;8),'[1]Pricing Schedule'!$F$8+('[1]Pricing Schedule'!$F$9*M686),
IF(AND(I686=38000,R686&lt;=4.5,M686&lt;=8),'[1]Pricing Schedule'!$F$34+('[1]Pricing Schedule'!$F$36*M686),
IF(AND(I686=38000,R686&gt;4.5,R686&lt;=9,M686&gt;8),'[1]Pricing Schedule'!$F$17+('[1]Pricing Schedule'!$F$18*M686),
IF(AND(I686=38000,R686&gt;4.5,R686&lt;=9,M686&lt;=8),'[1]Pricing Schedule'!$F$34+('[1]Pricing Schedule'!$F$36*M686),
IF(AND(I686=38000,R686&gt;9,R686&lt;=12.8,M686&gt;8),'[1]Pricing Schedule'!$F$26+('[1]Pricing Schedule'!$F$27*M686),
IF(AND(I686=38000,R686&gt;9,R686&lt;=12.8,M686&lt;=8),'[1]Pricing Schedule'!$F$34+('[1]Pricing Schedule'!$F$36*M686),
IF(AND(I686=38000,R686&gt;12.8,R686&lt;=22.8),'[1]Pricing Schedule'!$F$34+('[1]Pricing Schedule'!$F$36*M686),
IF(AND(I686=38000,R686&gt;22.8,R686&lt;=30.2),'[1]Pricing Schedule'!$F$43+('[1]Pricing Schedule'!$F$45*M686),
IF(AND(I686=38000,R686&gt;30.2,R686&lt;=45.9),'[1]Pricing Schedule'!$F$52+('[1]Pricing Schedule'!$F$54*M686),
IF(AND(I686=38000,R686&gt;45.9,R686&lt;=123.4),'[1]Pricing Schedule'!$F$96+('[1]Pricing Schedule'!$F$97*M686),
IF(AND(I686=38000,R686&gt;123.4,R686&lt;=168.2,M686&lt;=10),'[1]Pricing Schedule'!$F$103+('[1]Pricing Schedule'!$F$105*M686),
IF(AND(I686=38000,R686&gt;123.4,R686&lt;=168.2,M686&gt;10),'[1]Pricing Schedule'!$F$111+('[1]Pricing Schedule'!$F$113*M686),
IF(AND(I686=38000,R686&gt;157.4,R686&lt;=336.4,M686&lt;=10),('[1]Pricing Schedule'!$F$103+('[1]Pricing Schedule'!$F$105*M686))*2,
IF(AND(I686=38000,R686&gt;157.4,R686&lt;=336.4,M686&gt;10),('[1]Pricing Schedule'!$F$111+('[1]Pricing Schedule'!$F$113*M686))*2,
IF(AND(I686=38000,R686&gt;314.8,R686&lt;=504.6,M686&lt;=10),('[1]Pricing Schedule'!$F$103+('[1]Pricing Schedule'!$F$105*M686))*3,
IF(AND(I686=38000,R686&gt;314.8,R686&lt;=504.6,M686&gt;10),('[1]Pricing Schedule'!$F$111+('[1]Pricing Schedule'!$F$113*M686))*3,
IF(AND(I686=38000,R686&gt;472.2,R686&lt;=672.8,M686&lt;=10),('[1]Pricing Schedule'!$F$103+('[1]Pricing Schedule'!$F$105*M686))*4,
IF(AND(I686=38000,R686&gt;472.2,R686&lt;=672.8,M686&gt;10),('[1]Pricing Schedule'!$F$111+('[1]Pricing Schedule'!$F$113*M686))*4,
IF(AND(I686=110000,R686&lt;=12.8,M686&gt;2),'[1]Pricing Schedule'!$F$62+('[1]Pricing Schedule'!$F$63*M686),
IF(AND(I686=110000,R686&lt;=12.8,M686&lt;=2),'[1]Pricing Schedule'!$F$96+('[1]Pricing Schedule'!$F$97*M686),
IF(AND(I686=110000,R686&gt;12.8,R686&lt;=22.8,M686&gt;3),'[1]Pricing Schedule'!$F$71+('[1]Pricing Schedule'!$F$72*M686),
IF(AND(I686=110000,R686&gt;12.8,R686&lt;=22.8,M686&lt;=3),'[1]Pricing Schedule'!$F$96+('[1]Pricing Schedule'!$F$97*M686),
IF(AND(I686=110000,R686&gt;22.8,R686&lt;=30.2),'[1]Pricing Schedule'!$F$80+('[1]Pricing Schedule'!$F$81*M686),
IF(AND(I686=110000,R686&gt;30.2,R686&lt;=45.9),'[1]Pricing Schedule'!$F$89+('[1]Pricing Schedule'!$F$90*M686),
IF(AND(I686=110000,R686&gt;45.9,R686&lt;=123.4),'[1]Pricing Schedule'!$F$96+('[1]Pricing Schedule'!$F$97*M686),
IF(AND(I686=110000,R686&gt;123.4,R686&lt;=168.2,M686&lt;=10),'[1]Pricing Schedule'!$F$103+('[1]Pricing Schedule'!$F$105*M686),
IF(AND(I686=110000,R686&gt;123.4,R686&lt;=168.2,M686&gt;10),'[1]Pricing Schedule'!$F$111+('[1]Pricing Schedule'!$F$113*M686),
IF(AND(I686=110000,R686&gt;168.2,R686&lt;=336.4,M686&lt;=10),('[1]Pricing Schedule'!$F$103+('[1]Pricing Schedule'!$F$105*M686))*2,
IF(AND(I686=110000,R686&gt;168.2,R686&lt;=336.4,M686&gt;10),('[1]Pricing Schedule'!$F$111+('[1]Pricing Schedule'!$F$113*M686))*2,
IF(AND(I686=110000,R686&gt;336.4,R686&lt;=504.6,M686&lt;=10),('[1]Pricing Schedule'!$F$103+('[1]Pricing Schedule'!$F$105*M686))*3,
IF(AND(I686=110000,R686&gt;336.4,R686&lt;=504.6,M686&gt;10),('[1]Pricing Schedule'!$F$111+('[1]Pricing Schedule'!$F$113*M686))*3,
IF(AND(I686=110000,R686&gt;504.6,R686&lt;=672.8,M686&lt;=10),('[1]Pricing Schedule'!$F$103+('[1]Pricing Schedule'!$F$105*M686))*4,
IF(AND(I686=110000,R686&gt;504.6,R686&lt;=672.8,M686&gt;10),('[1]Pricing Schedule'!$F$111+('[1]Pricing Schedule'!$F$113*M686))*4,
IF(AND(I686=110000,R686&gt;672.8,R686&lt;=841,M686&lt;=10),('[1]Pricing Schedule'!$F$103+('[1]Pricing Schedule'!$F$105*M686))*5,
IF(AND(I686=110000,R686&gt;672.8,R686&lt;=841,M686&gt;10),('[1]Pricing Schedule'!$F$111+('[1]Pricing Schedule'!$F$113*M686))*5,
IF(AND(I686=110000,R686&gt;672.8,R686&lt;=841,M686&lt;=10),('[1]Pricing Schedule'!$F$103+('[1]Pricing Schedule'!$F$105*M686))*5,
IF(AND(I686=110000,R686&gt;672.8,R686&lt;=841,M686&gt;10),('[1]Pricing Schedule'!$F$111+('[1]Pricing Schedule'!$F$113*M686))*5,
IF(AND(I686=110000,R686&gt;1345.6,R686&lt;=1513.8,M686&lt;=10),('[1]Pricing Schedule'!$F$103+('[1]Pricing Schedule'!$F$105*M686))*9,
IF(AND(I686=110000,R686&gt;1345.6,R686&lt;=1513.8,M686&gt;10),('[1]Pricing Schedule'!$F$111+('[1]Pricing Schedule'!$F$113*M686))*9,
9999999999)))))))))))))))))))))))))))))))))))))))</f>
        <v>2259670</v>
      </c>
      <c r="T686" s="21">
        <f>IF(AND(I686=38000,R686&lt;=4.5,M686&gt;8),'[1]Pricing Schedule'!$J$9,
IF(AND(I686=38000,R686&lt;=4.5,M686&lt;=8),'[1]Pricing Schedule'!$J$36,
IF(AND(I686=38000,R686&gt;4.5,R686&lt;=9,M686&gt;8),'[1]Pricing Schedule'!$J$18,
IF(AND(I686=38000,R686&gt;4.5,R686&lt;=9,M686&lt;=8),'[1]Pricing Schedule'!$J$36,
IF(AND(I686=38000,R686&gt;9,R686&lt;=12.8,M686&gt;8),'[1]Pricing Schedule'!$J$27,
IF(AND(I686=38000,R686&gt;9,R686&lt;=12.8,M686&lt;=8),'[1]Pricing Schedule'!$J$36,
IF(AND(I686=38000,R686&gt;12.8,R686&lt;=22.8),'[1]Pricing Schedule'!$J$36,
IF(AND(I686=38000,R686&gt;22.8,R686&lt;=30.2),'[1]Pricing Schedule'!$J$45,
IF(AND(I686=38000,R686&gt;30.2,R686&lt;=45.9),'[1]Pricing Schedule'!$J$54,
IF(AND(I686=38000,R686&gt;45.9,R686&lt;=123.4),'[1]Pricing Schedule'!$J$97,
IF(AND(I686=38000,R686&gt;123.4,R686&lt;=168.2,M686&lt;=10),'[1]Pricing Schedule'!$J$105,
IF(AND(I686=38000,R686&gt;123.4,R686&lt;=168.2,M686&gt;10),'[1]Pricing Schedule'!$J$113,
IF(AND(I686=38000,R686&gt;168.2,R686&lt;=336.4,M686&lt;=10),('[1]Pricing Schedule'!$J$105),
IF(AND(I686=38000,R686&gt;168.2,R686&lt;=336.4,M686&gt;10),('[1]Pricing Schedule'!$J$113),
IF(AND(I686=38000,R686&gt;336.4,R686&lt;=504.6,M686&lt;=10),('[1]Pricing Schedule'!$J$105),
IF(AND(I686=38000,R686&gt;336.4,R686&lt;=504.6,M686&gt;10),('[1]Pricing Schedule'!$J$113),
IF(AND(I686=38000,R686&gt;504.6,R686&lt;=672.8,M686&lt;=10),('[1]Pricing Schedule'!$J$105),
IF(AND(I686=38000,R686&gt;504.6,R686&lt;=672.8,M686&gt;10),('[1]Pricing Schedule'!$J$113),
IF(AND(I686=110000,R686&lt;=12.8,M686&gt;2),'[1]Pricing Schedule'!$J$63,
IF(AND(I686=110000,R686&lt;=12.8,M686&lt;=2),'[1]Pricing Schedule'!$J$97,
IF(AND(I686=110000,R686&gt;12.8,R686&lt;=22.8,M686&gt;3),'[1]Pricing Schedule'!$J$72,
IF(AND(I686=110000,R686&gt;12.8,R686&lt;=22.8,M686&lt;=3),'[1]Pricing Schedule'!$J$97,
IF(AND(I686=110000,R686&gt;22.8,R686&lt;=30.2),'[1]Pricing Schedule'!$J$81,
IF(AND(I686=110000,R686&gt;30.2,R686&lt;=45.9),'[1]Pricing Schedule'!$J$90,
IF(AND(I686=110000,R686&gt;45.9,R686&lt;=123.4),'[1]Pricing Schedule'!$J$97,
IF(AND(I686=110000,R686&gt;123.4,R686&lt;=168.2,M686&lt;=10),'[1]Pricing Schedule'!$J$105,
IF(AND(I686=110000,R686&gt;123.4,R686&lt;=168.2,M686&gt;10),'[1]Pricing Schedule'!$J$113,
IF(AND(I686=110000,R686&gt;168.2,R686&lt;=336.2,M686&lt;=10),('[1]Pricing Schedule'!$J$105),
IF(AND(I686=110000,R686&gt;168.2,R686&lt;=336.2,M686&gt;10),('[1]Pricing Schedule'!$J$113),
IF(AND(I686=110000,R686&gt;336.4,R686&lt;=504.6,M686&lt;=10),('[1]Pricing Schedule'!$J$105),
IF(AND(I686=110000,R686&gt;336.4,R686&lt;=504.6,M686&gt;10),('[1]Pricing Schedule'!$J$113),
IF(AND(I686=110000,R686&gt;504.6,R686&lt;=672.8,M686&lt;=10),('[1]Pricing Schedule'!$J$105),
IF(AND(I686=110000,R686&gt;504.6,R686&lt;=672.8,M686&gt;10),('[1]Pricing Schedule'!$J$113),
IF(AND(I686=110000,R686&gt;672.8,R686&lt;=841,M686&lt;=10),('[1]Pricing Schedule'!$J$105),
IF(AND(I686=110000,R686&gt;672.8,R686&lt;=841,M686&gt;10),('[1]Pricing Schedule'!$J$113),
IF(AND(I686=110000,R686&gt;1682,R686&lt;=1850.2,M686&lt;=10),('[1]Pricing Schedule'!$J$105),
IF(AND(I686=110000,R686&gt;1682,R686&lt;=1850.2,M686&gt;10),('[1]Pricing Schedule'!$J$113),
IF(AND(I686=110000,R686&gt;2018.4,R686&lt;=2186.6,M686&lt;=10),('[1]Pricing Schedule'!$J$105),
IF(AND(I686=110000,R686&gt;2018.4,R686&lt;=2186.6,M686&gt;10),('[1]Pricing Schedule'!$J$113),999999999)))))))))))))))))))))))))))))))))))))))</f>
        <v>7</v>
      </c>
      <c r="U686" s="40">
        <f t="shared" si="66"/>
        <v>269008.33333333331</v>
      </c>
      <c r="V686" s="41">
        <f t="shared" si="67"/>
        <v>3.7173569592020073</v>
      </c>
      <c r="Y686" s="23">
        <v>272</v>
      </c>
      <c r="Z686" s="23">
        <v>110</v>
      </c>
      <c r="AR686" s="35"/>
    </row>
    <row r="687" spans="1:44">
      <c r="A687" s="23">
        <v>687</v>
      </c>
      <c r="B687" s="23">
        <v>687</v>
      </c>
      <c r="C687" s="23" t="s">
        <v>1154</v>
      </c>
      <c r="D687" s="23" t="s">
        <v>183</v>
      </c>
      <c r="E687" s="23" t="s">
        <v>183</v>
      </c>
      <c r="F687" s="23" t="s">
        <v>184</v>
      </c>
      <c r="G687" s="23" t="s">
        <v>185</v>
      </c>
      <c r="H687" s="23" t="s">
        <v>133</v>
      </c>
      <c r="I687" s="13">
        <v>110000</v>
      </c>
      <c r="L687" s="24">
        <v>9.9160000000000004</v>
      </c>
      <c r="M687" s="37">
        <f t="shared" si="62"/>
        <v>10</v>
      </c>
      <c r="N687" s="24">
        <v>4.8550000000000004</v>
      </c>
      <c r="O687" s="13">
        <v>2</v>
      </c>
      <c r="P687" s="36">
        <f t="shared" si="63"/>
        <v>3.6412500000000003</v>
      </c>
      <c r="Q687" s="38">
        <f t="shared" si="64"/>
        <v>42</v>
      </c>
      <c r="R687" s="37">
        <f t="shared" si="65"/>
        <v>42</v>
      </c>
      <c r="S687" s="39">
        <f>IF(AND(I687=38000,R687&lt;=4.5,M687&gt;8),'[1]Pricing Schedule'!$F$8+('[1]Pricing Schedule'!$F$9*M687),
IF(AND(I687=38000,R687&lt;=4.5,M687&lt;=8),'[1]Pricing Schedule'!$F$34+('[1]Pricing Schedule'!$F$36*M687),
IF(AND(I687=38000,R687&gt;4.5,R687&lt;=9,M687&gt;8),'[1]Pricing Schedule'!$F$17+('[1]Pricing Schedule'!$F$18*M687),
IF(AND(I687=38000,R687&gt;4.5,R687&lt;=9,M687&lt;=8),'[1]Pricing Schedule'!$F$34+('[1]Pricing Schedule'!$F$36*M687),
IF(AND(I687=38000,R687&gt;9,R687&lt;=12.8,M687&gt;8),'[1]Pricing Schedule'!$F$26+('[1]Pricing Schedule'!$F$27*M687),
IF(AND(I687=38000,R687&gt;9,R687&lt;=12.8,M687&lt;=8),'[1]Pricing Schedule'!$F$34+('[1]Pricing Schedule'!$F$36*M687),
IF(AND(I687=38000,R687&gt;12.8,R687&lt;=22.8),'[1]Pricing Schedule'!$F$34+('[1]Pricing Schedule'!$F$36*M687),
IF(AND(I687=38000,R687&gt;22.8,R687&lt;=30.2),'[1]Pricing Schedule'!$F$43+('[1]Pricing Schedule'!$F$45*M687),
IF(AND(I687=38000,R687&gt;30.2,R687&lt;=45.9),'[1]Pricing Schedule'!$F$52+('[1]Pricing Schedule'!$F$54*M687),
IF(AND(I687=38000,R687&gt;45.9,R687&lt;=123.4),'[1]Pricing Schedule'!$F$96+('[1]Pricing Schedule'!$F$97*M687),
IF(AND(I687=38000,R687&gt;123.4,R687&lt;=168.2,M687&lt;=10),'[1]Pricing Schedule'!$F$103+('[1]Pricing Schedule'!$F$105*M687),
IF(AND(I687=38000,R687&gt;123.4,R687&lt;=168.2,M687&gt;10),'[1]Pricing Schedule'!$F$111+('[1]Pricing Schedule'!$F$113*M687),
IF(AND(I687=38000,R687&gt;157.4,R687&lt;=336.4,M687&lt;=10),('[1]Pricing Schedule'!$F$103+('[1]Pricing Schedule'!$F$105*M687))*2,
IF(AND(I687=38000,R687&gt;157.4,R687&lt;=336.4,M687&gt;10),('[1]Pricing Schedule'!$F$111+('[1]Pricing Schedule'!$F$113*M687))*2,
IF(AND(I687=38000,R687&gt;314.8,R687&lt;=504.6,M687&lt;=10),('[1]Pricing Schedule'!$F$103+('[1]Pricing Schedule'!$F$105*M687))*3,
IF(AND(I687=38000,R687&gt;314.8,R687&lt;=504.6,M687&gt;10),('[1]Pricing Schedule'!$F$111+('[1]Pricing Schedule'!$F$113*M687))*3,
IF(AND(I687=38000,R687&gt;472.2,R687&lt;=672.8,M687&lt;=10),('[1]Pricing Schedule'!$F$103+('[1]Pricing Schedule'!$F$105*M687))*4,
IF(AND(I687=38000,R687&gt;472.2,R687&lt;=672.8,M687&gt;10),('[1]Pricing Schedule'!$F$111+('[1]Pricing Schedule'!$F$113*M687))*4,
IF(AND(I687=110000,R687&lt;=12.8,M687&gt;2),'[1]Pricing Schedule'!$F$62+('[1]Pricing Schedule'!$F$63*M687),
IF(AND(I687=110000,R687&lt;=12.8,M687&lt;=2),'[1]Pricing Schedule'!$F$96+('[1]Pricing Schedule'!$F$97*M687),
IF(AND(I687=110000,R687&gt;12.8,R687&lt;=22.8,M687&gt;3),'[1]Pricing Schedule'!$F$71+('[1]Pricing Schedule'!$F$72*M687),
IF(AND(I687=110000,R687&gt;12.8,R687&lt;=22.8,M687&lt;=3),'[1]Pricing Schedule'!$F$96+('[1]Pricing Schedule'!$F$97*M687),
IF(AND(I687=110000,R687&gt;22.8,R687&lt;=30.2),'[1]Pricing Schedule'!$F$80+('[1]Pricing Schedule'!$F$81*M687),
IF(AND(I687=110000,R687&gt;30.2,R687&lt;=45.9),'[1]Pricing Schedule'!$F$89+('[1]Pricing Schedule'!$F$90*M687),
IF(AND(I687=110000,R687&gt;45.9,R687&lt;=123.4),'[1]Pricing Schedule'!$F$96+('[1]Pricing Schedule'!$F$97*M687),
IF(AND(I687=110000,R687&gt;123.4,R687&lt;=168.2,M687&lt;=10),'[1]Pricing Schedule'!$F$103+('[1]Pricing Schedule'!$F$105*M687),
IF(AND(I687=110000,R687&gt;123.4,R687&lt;=168.2,M687&gt;10),'[1]Pricing Schedule'!$F$111+('[1]Pricing Schedule'!$F$113*M687),
IF(AND(I687=110000,R687&gt;168.2,R687&lt;=336.4,M687&lt;=10),('[1]Pricing Schedule'!$F$103+('[1]Pricing Schedule'!$F$105*M687))*2,
IF(AND(I687=110000,R687&gt;168.2,R687&lt;=336.4,M687&gt;10),('[1]Pricing Schedule'!$F$111+('[1]Pricing Schedule'!$F$113*M687))*2,
IF(AND(I687=110000,R687&gt;336.4,R687&lt;=504.6,M687&lt;=10),('[1]Pricing Schedule'!$F$103+('[1]Pricing Schedule'!$F$105*M687))*3,
IF(AND(I687=110000,R687&gt;336.4,R687&lt;=504.6,M687&gt;10),('[1]Pricing Schedule'!$F$111+('[1]Pricing Schedule'!$F$113*M687))*3,
IF(AND(I687=110000,R687&gt;504.6,R687&lt;=672.8,M687&lt;=10),('[1]Pricing Schedule'!$F$103+('[1]Pricing Schedule'!$F$105*M687))*4,
IF(AND(I687=110000,R687&gt;504.6,R687&lt;=672.8,M687&gt;10),('[1]Pricing Schedule'!$F$111+('[1]Pricing Schedule'!$F$113*M687))*4,
IF(AND(I687=110000,R687&gt;672.8,R687&lt;=841,M687&lt;=10),('[1]Pricing Schedule'!$F$103+('[1]Pricing Schedule'!$F$105*M687))*5,
IF(AND(I687=110000,R687&gt;672.8,R687&lt;=841,M687&gt;10),('[1]Pricing Schedule'!$F$111+('[1]Pricing Schedule'!$F$113*M687))*5,
IF(AND(I687=110000,R687&gt;672.8,R687&lt;=841,M687&lt;=10),('[1]Pricing Schedule'!$F$103+('[1]Pricing Schedule'!$F$105*M687))*5,
IF(AND(I687=110000,R687&gt;672.8,R687&lt;=841,M687&gt;10),('[1]Pricing Schedule'!$F$111+('[1]Pricing Schedule'!$F$113*M687))*5,
IF(AND(I687=110000,R687&gt;1345.6,R687&lt;=1513.8,M687&lt;=10),('[1]Pricing Schedule'!$F$103+('[1]Pricing Schedule'!$F$105*M687))*9,
IF(AND(I687=110000,R687&gt;1345.6,R687&lt;=1513.8,M687&gt;10),('[1]Pricing Schedule'!$F$111+('[1]Pricing Schedule'!$F$113*M687))*9,
9999999999)))))))))))))))))))))))))))))))))))))))</f>
        <v>3066450</v>
      </c>
      <c r="T687" s="21">
        <f>IF(AND(I687=38000,R687&lt;=4.5,M687&gt;8),'[1]Pricing Schedule'!$J$9,
IF(AND(I687=38000,R687&lt;=4.5,M687&lt;=8),'[1]Pricing Schedule'!$J$36,
IF(AND(I687=38000,R687&gt;4.5,R687&lt;=9,M687&gt;8),'[1]Pricing Schedule'!$J$18,
IF(AND(I687=38000,R687&gt;4.5,R687&lt;=9,M687&lt;=8),'[1]Pricing Schedule'!$J$36,
IF(AND(I687=38000,R687&gt;9,R687&lt;=12.8,M687&gt;8),'[1]Pricing Schedule'!$J$27,
IF(AND(I687=38000,R687&gt;9,R687&lt;=12.8,M687&lt;=8),'[1]Pricing Schedule'!$J$36,
IF(AND(I687=38000,R687&gt;12.8,R687&lt;=22.8),'[1]Pricing Schedule'!$J$36,
IF(AND(I687=38000,R687&gt;22.8,R687&lt;=30.2),'[1]Pricing Schedule'!$J$45,
IF(AND(I687=38000,R687&gt;30.2,R687&lt;=45.9),'[1]Pricing Schedule'!$J$54,
IF(AND(I687=38000,R687&gt;45.9,R687&lt;=123.4),'[1]Pricing Schedule'!$J$97,
IF(AND(I687=38000,R687&gt;123.4,R687&lt;=168.2,M687&lt;=10),'[1]Pricing Schedule'!$J$105,
IF(AND(I687=38000,R687&gt;123.4,R687&lt;=168.2,M687&gt;10),'[1]Pricing Schedule'!$J$113,
IF(AND(I687=38000,R687&gt;168.2,R687&lt;=336.4,M687&lt;=10),('[1]Pricing Schedule'!$J$105),
IF(AND(I687=38000,R687&gt;168.2,R687&lt;=336.4,M687&gt;10),('[1]Pricing Schedule'!$J$113),
IF(AND(I687=38000,R687&gt;336.4,R687&lt;=504.6,M687&lt;=10),('[1]Pricing Schedule'!$J$105),
IF(AND(I687=38000,R687&gt;336.4,R687&lt;=504.6,M687&gt;10),('[1]Pricing Schedule'!$J$113),
IF(AND(I687=38000,R687&gt;504.6,R687&lt;=672.8,M687&lt;=10),('[1]Pricing Schedule'!$J$105),
IF(AND(I687=38000,R687&gt;504.6,R687&lt;=672.8,M687&gt;10),('[1]Pricing Schedule'!$J$113),
IF(AND(I687=110000,R687&lt;=12.8,M687&gt;2),'[1]Pricing Schedule'!$J$63,
IF(AND(I687=110000,R687&lt;=12.8,M687&lt;=2),'[1]Pricing Schedule'!$J$97,
IF(AND(I687=110000,R687&gt;12.8,R687&lt;=22.8,M687&gt;3),'[1]Pricing Schedule'!$J$72,
IF(AND(I687=110000,R687&gt;12.8,R687&lt;=22.8,M687&lt;=3),'[1]Pricing Schedule'!$J$97,
IF(AND(I687=110000,R687&gt;22.8,R687&lt;=30.2),'[1]Pricing Schedule'!$J$81,
IF(AND(I687=110000,R687&gt;30.2,R687&lt;=45.9),'[1]Pricing Schedule'!$J$90,
IF(AND(I687=110000,R687&gt;45.9,R687&lt;=123.4),'[1]Pricing Schedule'!$J$97,
IF(AND(I687=110000,R687&gt;123.4,R687&lt;=168.2,M687&lt;=10),'[1]Pricing Schedule'!$J$105,
IF(AND(I687=110000,R687&gt;123.4,R687&lt;=168.2,M687&gt;10),'[1]Pricing Schedule'!$J$113,
IF(AND(I687=110000,R687&gt;168.2,R687&lt;=336.2,M687&lt;=10),('[1]Pricing Schedule'!$J$105),
IF(AND(I687=110000,R687&gt;168.2,R687&lt;=336.2,M687&gt;10),('[1]Pricing Schedule'!$J$113),
IF(AND(I687=110000,R687&gt;336.4,R687&lt;=504.6,M687&lt;=10),('[1]Pricing Schedule'!$J$105),
IF(AND(I687=110000,R687&gt;336.4,R687&lt;=504.6,M687&gt;10),('[1]Pricing Schedule'!$J$113),
IF(AND(I687=110000,R687&gt;504.6,R687&lt;=672.8,M687&lt;=10),('[1]Pricing Schedule'!$J$105),
IF(AND(I687=110000,R687&gt;504.6,R687&lt;=672.8,M687&gt;10),('[1]Pricing Schedule'!$J$113),
IF(AND(I687=110000,R687&gt;672.8,R687&lt;=841,M687&lt;=10),('[1]Pricing Schedule'!$J$105),
IF(AND(I687=110000,R687&gt;672.8,R687&lt;=841,M687&gt;10),('[1]Pricing Schedule'!$J$113),
IF(AND(I687=110000,R687&gt;1682,R687&lt;=1850.2,M687&lt;=10),('[1]Pricing Schedule'!$J$105),
IF(AND(I687=110000,R687&gt;1682,R687&lt;=1850.2,M687&gt;10),('[1]Pricing Schedule'!$J$113),
IF(AND(I687=110000,R687&gt;2018.4,R687&lt;=2186.6,M687&lt;=10),('[1]Pricing Schedule'!$J$105),
IF(AND(I687=110000,R687&gt;2018.4,R687&lt;=2186.6,M687&gt;10),('[1]Pricing Schedule'!$J$113),999999999)))))))))))))))))))))))))))))))))))))))</f>
        <v>10</v>
      </c>
      <c r="U687" s="40">
        <f t="shared" si="66"/>
        <v>73010.71428571429</v>
      </c>
      <c r="V687" s="41">
        <f t="shared" si="67"/>
        <v>13.696619869882111</v>
      </c>
      <c r="Y687" s="23">
        <v>252</v>
      </c>
      <c r="Z687" s="23">
        <v>110</v>
      </c>
      <c r="AR687" s="35"/>
    </row>
    <row r="688" spans="1:44">
      <c r="A688" s="23">
        <v>688</v>
      </c>
      <c r="B688" s="23">
        <v>688</v>
      </c>
      <c r="C688" s="23" t="s">
        <v>1155</v>
      </c>
      <c r="D688" s="23" t="s">
        <v>183</v>
      </c>
      <c r="E688" s="23" t="s">
        <v>183</v>
      </c>
      <c r="F688" s="23" t="s">
        <v>184</v>
      </c>
      <c r="G688" s="23" t="s">
        <v>185</v>
      </c>
      <c r="H688" s="23" t="s">
        <v>133</v>
      </c>
      <c r="I688" s="13">
        <v>110000</v>
      </c>
      <c r="L688" s="24">
        <v>5.0030000000000001</v>
      </c>
      <c r="M688" s="37">
        <f t="shared" si="62"/>
        <v>6</v>
      </c>
      <c r="N688" s="24">
        <v>6.1429999999999998</v>
      </c>
      <c r="O688" s="13">
        <v>2</v>
      </c>
      <c r="P688" s="36">
        <f t="shared" si="63"/>
        <v>4.6072499999999996</v>
      </c>
      <c r="Q688" s="38">
        <f t="shared" si="64"/>
        <v>54.599999999999994</v>
      </c>
      <c r="R688" s="37">
        <f t="shared" si="65"/>
        <v>54.599999999999994</v>
      </c>
      <c r="S688" s="39">
        <f>IF(AND(I688=38000,R688&lt;=4.5,M688&gt;8),'[1]Pricing Schedule'!$F$8+('[1]Pricing Schedule'!$F$9*M688),
IF(AND(I688=38000,R688&lt;=4.5,M688&lt;=8),'[1]Pricing Schedule'!$F$34+('[1]Pricing Schedule'!$F$36*M688),
IF(AND(I688=38000,R688&gt;4.5,R688&lt;=9,M688&gt;8),'[1]Pricing Schedule'!$F$17+('[1]Pricing Schedule'!$F$18*M688),
IF(AND(I688=38000,R688&gt;4.5,R688&lt;=9,M688&lt;=8),'[1]Pricing Schedule'!$F$34+('[1]Pricing Schedule'!$F$36*M688),
IF(AND(I688=38000,R688&gt;9,R688&lt;=12.8,M688&gt;8),'[1]Pricing Schedule'!$F$26+('[1]Pricing Schedule'!$F$27*M688),
IF(AND(I688=38000,R688&gt;9,R688&lt;=12.8,M688&lt;=8),'[1]Pricing Schedule'!$F$34+('[1]Pricing Schedule'!$F$36*M688),
IF(AND(I688=38000,R688&gt;12.8,R688&lt;=22.8),'[1]Pricing Schedule'!$F$34+('[1]Pricing Schedule'!$F$36*M688),
IF(AND(I688=38000,R688&gt;22.8,R688&lt;=30.2),'[1]Pricing Schedule'!$F$43+('[1]Pricing Schedule'!$F$45*M688),
IF(AND(I688=38000,R688&gt;30.2,R688&lt;=45.9),'[1]Pricing Schedule'!$F$52+('[1]Pricing Schedule'!$F$54*M688),
IF(AND(I688=38000,R688&gt;45.9,R688&lt;=123.4),'[1]Pricing Schedule'!$F$96+('[1]Pricing Schedule'!$F$97*M688),
IF(AND(I688=38000,R688&gt;123.4,R688&lt;=168.2,M688&lt;=10),'[1]Pricing Schedule'!$F$103+('[1]Pricing Schedule'!$F$105*M688),
IF(AND(I688=38000,R688&gt;123.4,R688&lt;=168.2,M688&gt;10),'[1]Pricing Schedule'!$F$111+('[1]Pricing Schedule'!$F$113*M688),
IF(AND(I688=38000,R688&gt;157.4,R688&lt;=336.4,M688&lt;=10),('[1]Pricing Schedule'!$F$103+('[1]Pricing Schedule'!$F$105*M688))*2,
IF(AND(I688=38000,R688&gt;157.4,R688&lt;=336.4,M688&gt;10),('[1]Pricing Schedule'!$F$111+('[1]Pricing Schedule'!$F$113*M688))*2,
IF(AND(I688=38000,R688&gt;314.8,R688&lt;=504.6,M688&lt;=10),('[1]Pricing Schedule'!$F$103+('[1]Pricing Schedule'!$F$105*M688))*3,
IF(AND(I688=38000,R688&gt;314.8,R688&lt;=504.6,M688&gt;10),('[1]Pricing Schedule'!$F$111+('[1]Pricing Schedule'!$F$113*M688))*3,
IF(AND(I688=38000,R688&gt;472.2,R688&lt;=672.8,M688&lt;=10),('[1]Pricing Schedule'!$F$103+('[1]Pricing Schedule'!$F$105*M688))*4,
IF(AND(I688=38000,R688&gt;472.2,R688&lt;=672.8,M688&gt;10),('[1]Pricing Schedule'!$F$111+('[1]Pricing Schedule'!$F$113*M688))*4,
IF(AND(I688=110000,R688&lt;=12.8,M688&gt;2),'[1]Pricing Schedule'!$F$62+('[1]Pricing Schedule'!$F$63*M688),
IF(AND(I688=110000,R688&lt;=12.8,M688&lt;=2),'[1]Pricing Schedule'!$F$96+('[1]Pricing Schedule'!$F$97*M688),
IF(AND(I688=110000,R688&gt;12.8,R688&lt;=22.8,M688&gt;3),'[1]Pricing Schedule'!$F$71+('[1]Pricing Schedule'!$F$72*M688),
IF(AND(I688=110000,R688&gt;12.8,R688&lt;=22.8,M688&lt;=3),'[1]Pricing Schedule'!$F$96+('[1]Pricing Schedule'!$F$97*M688),
IF(AND(I688=110000,R688&gt;22.8,R688&lt;=30.2),'[1]Pricing Schedule'!$F$80+('[1]Pricing Schedule'!$F$81*M688),
IF(AND(I688=110000,R688&gt;30.2,R688&lt;=45.9),'[1]Pricing Schedule'!$F$89+('[1]Pricing Schedule'!$F$90*M688),
IF(AND(I688=110000,R688&gt;45.9,R688&lt;=123.4),'[1]Pricing Schedule'!$F$96+('[1]Pricing Schedule'!$F$97*M688),
IF(AND(I688=110000,R688&gt;123.4,R688&lt;=168.2,M688&lt;=10),'[1]Pricing Schedule'!$F$103+('[1]Pricing Schedule'!$F$105*M688),
IF(AND(I688=110000,R688&gt;123.4,R688&lt;=168.2,M688&gt;10),'[1]Pricing Schedule'!$F$111+('[1]Pricing Schedule'!$F$113*M688),
IF(AND(I688=110000,R688&gt;168.2,R688&lt;=336.4,M688&lt;=10),('[1]Pricing Schedule'!$F$103+('[1]Pricing Schedule'!$F$105*M688))*2,
IF(AND(I688=110000,R688&gt;168.2,R688&lt;=336.4,M688&gt;10),('[1]Pricing Schedule'!$F$111+('[1]Pricing Schedule'!$F$113*M688))*2,
IF(AND(I688=110000,R688&gt;336.4,R688&lt;=504.6,M688&lt;=10),('[1]Pricing Schedule'!$F$103+('[1]Pricing Schedule'!$F$105*M688))*3,
IF(AND(I688=110000,R688&gt;336.4,R688&lt;=504.6,M688&gt;10),('[1]Pricing Schedule'!$F$111+('[1]Pricing Schedule'!$F$113*M688))*3,
IF(AND(I688=110000,R688&gt;504.6,R688&lt;=672.8,M688&lt;=10),('[1]Pricing Schedule'!$F$103+('[1]Pricing Schedule'!$F$105*M688))*4,
IF(AND(I688=110000,R688&gt;504.6,R688&lt;=672.8,M688&gt;10),('[1]Pricing Schedule'!$F$111+('[1]Pricing Schedule'!$F$113*M688))*4,
IF(AND(I688=110000,R688&gt;672.8,R688&lt;=841,M688&lt;=10),('[1]Pricing Schedule'!$F$103+('[1]Pricing Schedule'!$F$105*M688))*5,
IF(AND(I688=110000,R688&gt;672.8,R688&lt;=841,M688&gt;10),('[1]Pricing Schedule'!$F$111+('[1]Pricing Schedule'!$F$113*M688))*5,
IF(AND(I688=110000,R688&gt;672.8,R688&lt;=841,M688&lt;=10),('[1]Pricing Schedule'!$F$103+('[1]Pricing Schedule'!$F$105*M688))*5,
IF(AND(I688=110000,R688&gt;672.8,R688&lt;=841,M688&gt;10),('[1]Pricing Schedule'!$F$111+('[1]Pricing Schedule'!$F$113*M688))*5,
IF(AND(I688=110000,R688&gt;1345.6,R688&lt;=1513.8,M688&lt;=10),('[1]Pricing Schedule'!$F$103+('[1]Pricing Schedule'!$F$105*M688))*9,
IF(AND(I688=110000,R688&gt;1345.6,R688&lt;=1513.8,M688&gt;10),('[1]Pricing Schedule'!$F$111+('[1]Pricing Schedule'!$F$113*M688))*9,
9999999999)))))))))))))))))))))))))))))))))))))))</f>
        <v>2183320</v>
      </c>
      <c r="T688" s="21">
        <f>IF(AND(I688=38000,R688&lt;=4.5,M688&gt;8),'[1]Pricing Schedule'!$J$9,
IF(AND(I688=38000,R688&lt;=4.5,M688&lt;=8),'[1]Pricing Schedule'!$J$36,
IF(AND(I688=38000,R688&gt;4.5,R688&lt;=9,M688&gt;8),'[1]Pricing Schedule'!$J$18,
IF(AND(I688=38000,R688&gt;4.5,R688&lt;=9,M688&lt;=8),'[1]Pricing Schedule'!$J$36,
IF(AND(I688=38000,R688&gt;9,R688&lt;=12.8,M688&gt;8),'[1]Pricing Schedule'!$J$27,
IF(AND(I688=38000,R688&gt;9,R688&lt;=12.8,M688&lt;=8),'[1]Pricing Schedule'!$J$36,
IF(AND(I688=38000,R688&gt;12.8,R688&lt;=22.8),'[1]Pricing Schedule'!$J$36,
IF(AND(I688=38000,R688&gt;22.8,R688&lt;=30.2),'[1]Pricing Schedule'!$J$45,
IF(AND(I688=38000,R688&gt;30.2,R688&lt;=45.9),'[1]Pricing Schedule'!$J$54,
IF(AND(I688=38000,R688&gt;45.9,R688&lt;=123.4),'[1]Pricing Schedule'!$J$97,
IF(AND(I688=38000,R688&gt;123.4,R688&lt;=168.2,M688&lt;=10),'[1]Pricing Schedule'!$J$105,
IF(AND(I688=38000,R688&gt;123.4,R688&lt;=168.2,M688&gt;10),'[1]Pricing Schedule'!$J$113,
IF(AND(I688=38000,R688&gt;168.2,R688&lt;=336.4,M688&lt;=10),('[1]Pricing Schedule'!$J$105),
IF(AND(I688=38000,R688&gt;168.2,R688&lt;=336.4,M688&gt;10),('[1]Pricing Schedule'!$J$113),
IF(AND(I688=38000,R688&gt;336.4,R688&lt;=504.6,M688&lt;=10),('[1]Pricing Schedule'!$J$105),
IF(AND(I688=38000,R688&gt;336.4,R688&lt;=504.6,M688&gt;10),('[1]Pricing Schedule'!$J$113),
IF(AND(I688=38000,R688&gt;504.6,R688&lt;=672.8,M688&lt;=10),('[1]Pricing Schedule'!$J$105),
IF(AND(I688=38000,R688&gt;504.6,R688&lt;=672.8,M688&gt;10),('[1]Pricing Schedule'!$J$113),
IF(AND(I688=110000,R688&lt;=12.8,M688&gt;2),'[1]Pricing Schedule'!$J$63,
IF(AND(I688=110000,R688&lt;=12.8,M688&lt;=2),'[1]Pricing Schedule'!$J$97,
IF(AND(I688=110000,R688&gt;12.8,R688&lt;=22.8,M688&gt;3),'[1]Pricing Schedule'!$J$72,
IF(AND(I688=110000,R688&gt;12.8,R688&lt;=22.8,M688&lt;=3),'[1]Pricing Schedule'!$J$97,
IF(AND(I688=110000,R688&gt;22.8,R688&lt;=30.2),'[1]Pricing Schedule'!$J$81,
IF(AND(I688=110000,R688&gt;30.2,R688&lt;=45.9),'[1]Pricing Schedule'!$J$90,
IF(AND(I688=110000,R688&gt;45.9,R688&lt;=123.4),'[1]Pricing Schedule'!$J$97,
IF(AND(I688=110000,R688&gt;123.4,R688&lt;=168.2,M688&lt;=10),'[1]Pricing Schedule'!$J$105,
IF(AND(I688=110000,R688&gt;123.4,R688&lt;=168.2,M688&gt;10),'[1]Pricing Schedule'!$J$113,
IF(AND(I688=110000,R688&gt;168.2,R688&lt;=336.2,M688&lt;=10),('[1]Pricing Schedule'!$J$105),
IF(AND(I688=110000,R688&gt;168.2,R688&lt;=336.2,M688&gt;10),('[1]Pricing Schedule'!$J$113),
IF(AND(I688=110000,R688&gt;336.4,R688&lt;=504.6,M688&lt;=10),('[1]Pricing Schedule'!$J$105),
IF(AND(I688=110000,R688&gt;336.4,R688&lt;=504.6,M688&gt;10),('[1]Pricing Schedule'!$J$113),
IF(AND(I688=110000,R688&gt;504.6,R688&lt;=672.8,M688&lt;=10),('[1]Pricing Schedule'!$J$105),
IF(AND(I688=110000,R688&gt;504.6,R688&lt;=672.8,M688&gt;10),('[1]Pricing Schedule'!$J$113),
IF(AND(I688=110000,R688&gt;672.8,R688&lt;=841,M688&lt;=10),('[1]Pricing Schedule'!$J$105),
IF(AND(I688=110000,R688&gt;672.8,R688&lt;=841,M688&gt;10),('[1]Pricing Schedule'!$J$113),
IF(AND(I688=110000,R688&gt;1682,R688&lt;=1850.2,M688&lt;=10),('[1]Pricing Schedule'!$J$105),
IF(AND(I688=110000,R688&gt;1682,R688&lt;=1850.2,M688&gt;10),('[1]Pricing Schedule'!$J$113),
IF(AND(I688=110000,R688&gt;2018.4,R688&lt;=2186.6,M688&lt;=10),('[1]Pricing Schedule'!$J$105),
IF(AND(I688=110000,R688&gt;2018.4,R688&lt;=2186.6,M688&gt;10),('[1]Pricing Schedule'!$J$113),999999999)))))))))))))))))))))))))))))))))))))))</f>
        <v>11</v>
      </c>
      <c r="U688" s="40">
        <f t="shared" si="66"/>
        <v>39987.545787545794</v>
      </c>
      <c r="V688" s="41">
        <f t="shared" si="67"/>
        <v>25.007786307091948</v>
      </c>
      <c r="Y688" s="23">
        <v>317</v>
      </c>
      <c r="Z688" s="23">
        <v>110</v>
      </c>
      <c r="AR688" s="35"/>
    </row>
    <row r="689" spans="1:44">
      <c r="A689" s="23">
        <v>689</v>
      </c>
      <c r="B689" s="23">
        <v>689</v>
      </c>
      <c r="C689" s="23" t="s">
        <v>1156</v>
      </c>
      <c r="D689" s="23" t="s">
        <v>183</v>
      </c>
      <c r="E689" s="23" t="s">
        <v>470</v>
      </c>
      <c r="F689" s="23" t="s">
        <v>1157</v>
      </c>
      <c r="G689" s="23" t="s">
        <v>1158</v>
      </c>
      <c r="H689" s="23" t="s">
        <v>133</v>
      </c>
      <c r="I689" s="13">
        <v>110000</v>
      </c>
      <c r="J689" s="13">
        <v>110000</v>
      </c>
      <c r="K689" s="23" t="s">
        <v>119</v>
      </c>
      <c r="L689" s="24">
        <v>4.9660000000000002</v>
      </c>
      <c r="M689" s="37">
        <f t="shared" si="62"/>
        <v>5</v>
      </c>
      <c r="N689" s="24">
        <v>5.016</v>
      </c>
      <c r="O689" s="13">
        <v>2</v>
      </c>
      <c r="P689" s="36">
        <f t="shared" si="63"/>
        <v>3.762</v>
      </c>
      <c r="Q689" s="38">
        <f t="shared" si="64"/>
        <v>46.2</v>
      </c>
      <c r="R689" s="37">
        <f t="shared" si="65"/>
        <v>46.2</v>
      </c>
      <c r="S689" s="39">
        <f>IF(AND(I689=38000,R689&lt;=4.5,M689&gt;8),'[1]Pricing Schedule'!$F$8+('[1]Pricing Schedule'!$F$9*M689),
IF(AND(I689=38000,R689&lt;=4.5,M689&lt;=8),'[1]Pricing Schedule'!$F$34+('[1]Pricing Schedule'!$F$36*M689),
IF(AND(I689=38000,R689&gt;4.5,R689&lt;=9,M689&gt;8),'[1]Pricing Schedule'!$F$17+('[1]Pricing Schedule'!$F$18*M689),
IF(AND(I689=38000,R689&gt;4.5,R689&lt;=9,M689&lt;=8),'[1]Pricing Schedule'!$F$34+('[1]Pricing Schedule'!$F$36*M689),
IF(AND(I689=38000,R689&gt;9,R689&lt;=12.8,M689&gt;8),'[1]Pricing Schedule'!$F$26+('[1]Pricing Schedule'!$F$27*M689),
IF(AND(I689=38000,R689&gt;9,R689&lt;=12.8,M689&lt;=8),'[1]Pricing Schedule'!$F$34+('[1]Pricing Schedule'!$F$36*M689),
IF(AND(I689=38000,R689&gt;12.8,R689&lt;=22.8),'[1]Pricing Schedule'!$F$34+('[1]Pricing Schedule'!$F$36*M689),
IF(AND(I689=38000,R689&gt;22.8,R689&lt;=30.2),'[1]Pricing Schedule'!$F$43+('[1]Pricing Schedule'!$F$45*M689),
IF(AND(I689=38000,R689&gt;30.2,R689&lt;=45.9),'[1]Pricing Schedule'!$F$52+('[1]Pricing Schedule'!$F$54*M689),
IF(AND(I689=38000,R689&gt;45.9,R689&lt;=123.4),'[1]Pricing Schedule'!$F$96+('[1]Pricing Schedule'!$F$97*M689),
IF(AND(I689=38000,R689&gt;123.4,R689&lt;=168.2,M689&lt;=10),'[1]Pricing Schedule'!$F$103+('[1]Pricing Schedule'!$F$105*M689),
IF(AND(I689=38000,R689&gt;123.4,R689&lt;=168.2,M689&gt;10),'[1]Pricing Schedule'!$F$111+('[1]Pricing Schedule'!$F$113*M689),
IF(AND(I689=38000,R689&gt;157.4,R689&lt;=336.4,M689&lt;=10),('[1]Pricing Schedule'!$F$103+('[1]Pricing Schedule'!$F$105*M689))*2,
IF(AND(I689=38000,R689&gt;157.4,R689&lt;=336.4,M689&gt;10),('[1]Pricing Schedule'!$F$111+('[1]Pricing Schedule'!$F$113*M689))*2,
IF(AND(I689=38000,R689&gt;314.8,R689&lt;=504.6,M689&lt;=10),('[1]Pricing Schedule'!$F$103+('[1]Pricing Schedule'!$F$105*M689))*3,
IF(AND(I689=38000,R689&gt;314.8,R689&lt;=504.6,M689&gt;10),('[1]Pricing Schedule'!$F$111+('[1]Pricing Schedule'!$F$113*M689))*3,
IF(AND(I689=38000,R689&gt;472.2,R689&lt;=672.8,M689&lt;=10),('[1]Pricing Schedule'!$F$103+('[1]Pricing Schedule'!$F$105*M689))*4,
IF(AND(I689=38000,R689&gt;472.2,R689&lt;=672.8,M689&gt;10),('[1]Pricing Schedule'!$F$111+('[1]Pricing Schedule'!$F$113*M689))*4,
IF(AND(I689=110000,R689&lt;=12.8,M689&gt;2),'[1]Pricing Schedule'!$F$62+('[1]Pricing Schedule'!$F$63*M689),
IF(AND(I689=110000,R689&lt;=12.8,M689&lt;=2),'[1]Pricing Schedule'!$F$96+('[1]Pricing Schedule'!$F$97*M689),
IF(AND(I689=110000,R689&gt;12.8,R689&lt;=22.8,M689&gt;3),'[1]Pricing Schedule'!$F$71+('[1]Pricing Schedule'!$F$72*M689),
IF(AND(I689=110000,R689&gt;12.8,R689&lt;=22.8,M689&lt;=3),'[1]Pricing Schedule'!$F$96+('[1]Pricing Schedule'!$F$97*M689),
IF(AND(I689=110000,R689&gt;22.8,R689&lt;=30.2),'[1]Pricing Schedule'!$F$80+('[1]Pricing Schedule'!$F$81*M689),
IF(AND(I689=110000,R689&gt;30.2,R689&lt;=45.9),'[1]Pricing Schedule'!$F$89+('[1]Pricing Schedule'!$F$90*M689),
IF(AND(I689=110000,R689&gt;45.9,R689&lt;=123.4),'[1]Pricing Schedule'!$F$96+('[1]Pricing Schedule'!$F$97*M689),
IF(AND(I689=110000,R689&gt;123.4,R689&lt;=168.2,M689&lt;=10),'[1]Pricing Schedule'!$F$103+('[1]Pricing Schedule'!$F$105*M689),
IF(AND(I689=110000,R689&gt;123.4,R689&lt;=168.2,M689&gt;10),'[1]Pricing Schedule'!$F$111+('[1]Pricing Schedule'!$F$113*M689),
IF(AND(I689=110000,R689&gt;168.2,R689&lt;=336.4,M689&lt;=10),('[1]Pricing Schedule'!$F$103+('[1]Pricing Schedule'!$F$105*M689))*2,
IF(AND(I689=110000,R689&gt;168.2,R689&lt;=336.4,M689&gt;10),('[1]Pricing Schedule'!$F$111+('[1]Pricing Schedule'!$F$113*M689))*2,
IF(AND(I689=110000,R689&gt;336.4,R689&lt;=504.6,M689&lt;=10),('[1]Pricing Schedule'!$F$103+('[1]Pricing Schedule'!$F$105*M689))*3,
IF(AND(I689=110000,R689&gt;336.4,R689&lt;=504.6,M689&gt;10),('[1]Pricing Schedule'!$F$111+('[1]Pricing Schedule'!$F$113*M689))*3,
IF(AND(I689=110000,R689&gt;504.6,R689&lt;=672.8,M689&lt;=10),('[1]Pricing Schedule'!$F$103+('[1]Pricing Schedule'!$F$105*M689))*4,
IF(AND(I689=110000,R689&gt;504.6,R689&lt;=672.8,M689&gt;10),('[1]Pricing Schedule'!$F$111+('[1]Pricing Schedule'!$F$113*M689))*4,
IF(AND(I689=110000,R689&gt;672.8,R689&lt;=841,M689&lt;=10),('[1]Pricing Schedule'!$F$103+('[1]Pricing Schedule'!$F$105*M689))*5,
IF(AND(I689=110000,R689&gt;672.8,R689&lt;=841,M689&gt;10),('[1]Pricing Schedule'!$F$111+('[1]Pricing Schedule'!$F$113*M689))*5,
IF(AND(I689=110000,R689&gt;672.8,R689&lt;=841,M689&lt;=10),('[1]Pricing Schedule'!$F$103+('[1]Pricing Schedule'!$F$105*M689))*5,
IF(AND(I689=110000,R689&gt;672.8,R689&lt;=841,M689&gt;10),('[1]Pricing Schedule'!$F$111+('[1]Pricing Schedule'!$F$113*M689))*5,
IF(AND(I689=110000,R689&gt;1345.6,R689&lt;=1513.8,M689&lt;=10),('[1]Pricing Schedule'!$F$103+('[1]Pricing Schedule'!$F$105*M689))*9,
IF(AND(I689=110000,R689&gt;1345.6,R689&lt;=1513.8,M689&gt;10),('[1]Pricing Schedule'!$F$111+('[1]Pricing Schedule'!$F$113*M689))*9,
9999999999)))))))))))))))))))))))))))))))))))))))</f>
        <v>1972510</v>
      </c>
      <c r="T689" s="21">
        <f>IF(AND(I689=38000,R689&lt;=4.5,M689&gt;8),'[1]Pricing Schedule'!$J$9,
IF(AND(I689=38000,R689&lt;=4.5,M689&lt;=8),'[1]Pricing Schedule'!$J$36,
IF(AND(I689=38000,R689&gt;4.5,R689&lt;=9,M689&gt;8),'[1]Pricing Schedule'!$J$18,
IF(AND(I689=38000,R689&gt;4.5,R689&lt;=9,M689&lt;=8),'[1]Pricing Schedule'!$J$36,
IF(AND(I689=38000,R689&gt;9,R689&lt;=12.8,M689&gt;8),'[1]Pricing Schedule'!$J$27,
IF(AND(I689=38000,R689&gt;9,R689&lt;=12.8,M689&lt;=8),'[1]Pricing Schedule'!$J$36,
IF(AND(I689=38000,R689&gt;12.8,R689&lt;=22.8),'[1]Pricing Schedule'!$J$36,
IF(AND(I689=38000,R689&gt;22.8,R689&lt;=30.2),'[1]Pricing Schedule'!$J$45,
IF(AND(I689=38000,R689&gt;30.2,R689&lt;=45.9),'[1]Pricing Schedule'!$J$54,
IF(AND(I689=38000,R689&gt;45.9,R689&lt;=123.4),'[1]Pricing Schedule'!$J$97,
IF(AND(I689=38000,R689&gt;123.4,R689&lt;=168.2,M689&lt;=10),'[1]Pricing Schedule'!$J$105,
IF(AND(I689=38000,R689&gt;123.4,R689&lt;=168.2,M689&gt;10),'[1]Pricing Schedule'!$J$113,
IF(AND(I689=38000,R689&gt;168.2,R689&lt;=336.4,M689&lt;=10),('[1]Pricing Schedule'!$J$105),
IF(AND(I689=38000,R689&gt;168.2,R689&lt;=336.4,M689&gt;10),('[1]Pricing Schedule'!$J$113),
IF(AND(I689=38000,R689&gt;336.4,R689&lt;=504.6,M689&lt;=10),('[1]Pricing Schedule'!$J$105),
IF(AND(I689=38000,R689&gt;336.4,R689&lt;=504.6,M689&gt;10),('[1]Pricing Schedule'!$J$113),
IF(AND(I689=38000,R689&gt;504.6,R689&lt;=672.8,M689&lt;=10),('[1]Pricing Schedule'!$J$105),
IF(AND(I689=38000,R689&gt;504.6,R689&lt;=672.8,M689&gt;10),('[1]Pricing Schedule'!$J$113),
IF(AND(I689=110000,R689&lt;=12.8,M689&gt;2),'[1]Pricing Schedule'!$J$63,
IF(AND(I689=110000,R689&lt;=12.8,M689&lt;=2),'[1]Pricing Schedule'!$J$97,
IF(AND(I689=110000,R689&gt;12.8,R689&lt;=22.8,M689&gt;3),'[1]Pricing Schedule'!$J$72,
IF(AND(I689=110000,R689&gt;12.8,R689&lt;=22.8,M689&lt;=3),'[1]Pricing Schedule'!$J$97,
IF(AND(I689=110000,R689&gt;22.8,R689&lt;=30.2),'[1]Pricing Schedule'!$J$81,
IF(AND(I689=110000,R689&gt;30.2,R689&lt;=45.9),'[1]Pricing Schedule'!$J$90,
IF(AND(I689=110000,R689&gt;45.9,R689&lt;=123.4),'[1]Pricing Schedule'!$J$97,
IF(AND(I689=110000,R689&gt;123.4,R689&lt;=168.2,M689&lt;=10),'[1]Pricing Schedule'!$J$105,
IF(AND(I689=110000,R689&gt;123.4,R689&lt;=168.2,M689&gt;10),'[1]Pricing Schedule'!$J$113,
IF(AND(I689=110000,R689&gt;168.2,R689&lt;=336.2,M689&lt;=10),('[1]Pricing Schedule'!$J$105),
IF(AND(I689=110000,R689&gt;168.2,R689&lt;=336.2,M689&gt;10),('[1]Pricing Schedule'!$J$113),
IF(AND(I689=110000,R689&gt;336.4,R689&lt;=504.6,M689&lt;=10),('[1]Pricing Schedule'!$J$105),
IF(AND(I689=110000,R689&gt;336.4,R689&lt;=504.6,M689&gt;10),('[1]Pricing Schedule'!$J$113),
IF(AND(I689=110000,R689&gt;504.6,R689&lt;=672.8,M689&lt;=10),('[1]Pricing Schedule'!$J$105),
IF(AND(I689=110000,R689&gt;504.6,R689&lt;=672.8,M689&gt;10),('[1]Pricing Schedule'!$J$113),
IF(AND(I689=110000,R689&gt;672.8,R689&lt;=841,M689&lt;=10),('[1]Pricing Schedule'!$J$105),
IF(AND(I689=110000,R689&gt;672.8,R689&lt;=841,M689&gt;10),('[1]Pricing Schedule'!$J$113),
IF(AND(I689=110000,R689&gt;1682,R689&lt;=1850.2,M689&lt;=10),('[1]Pricing Schedule'!$J$105),
IF(AND(I689=110000,R689&gt;1682,R689&lt;=1850.2,M689&gt;10),('[1]Pricing Schedule'!$J$113),
IF(AND(I689=110000,R689&gt;2018.4,R689&lt;=2186.6,M689&lt;=10),('[1]Pricing Schedule'!$J$105),
IF(AND(I689=110000,R689&gt;2018.4,R689&lt;=2186.6,M689&gt;10),('[1]Pricing Schedule'!$J$113),999999999)))))))))))))))))))))))))))))))))))))))</f>
        <v>11</v>
      </c>
      <c r="U689" s="40">
        <f t="shared" si="66"/>
        <v>42695.021645021639</v>
      </c>
      <c r="V689" s="41">
        <f t="shared" si="67"/>
        <v>23.421934489558989</v>
      </c>
      <c r="Y689" s="23">
        <v>347</v>
      </c>
      <c r="Z689" s="23">
        <v>111</v>
      </c>
      <c r="AR689" s="35"/>
    </row>
    <row r="690" spans="1:44">
      <c r="A690" s="23">
        <v>690</v>
      </c>
      <c r="B690" s="23">
        <v>690</v>
      </c>
      <c r="C690" s="23" t="s">
        <v>1159</v>
      </c>
      <c r="D690" s="23" t="s">
        <v>187</v>
      </c>
      <c r="E690" s="23" t="s">
        <v>187</v>
      </c>
      <c r="F690" s="23" t="s">
        <v>188</v>
      </c>
      <c r="G690" s="23" t="s">
        <v>189</v>
      </c>
      <c r="H690" s="23" t="s">
        <v>113</v>
      </c>
      <c r="I690" s="13">
        <v>38000</v>
      </c>
      <c r="J690" s="13">
        <v>38000</v>
      </c>
      <c r="K690" s="23" t="s">
        <v>119</v>
      </c>
      <c r="L690" s="24">
        <v>5.2</v>
      </c>
      <c r="M690" s="37">
        <f t="shared" si="62"/>
        <v>6</v>
      </c>
      <c r="N690" s="24">
        <v>0.96</v>
      </c>
      <c r="O690" s="13">
        <v>2</v>
      </c>
      <c r="P690" s="36">
        <f t="shared" si="63"/>
        <v>0.72</v>
      </c>
      <c r="Q690" s="38">
        <f t="shared" si="64"/>
        <v>8.4</v>
      </c>
      <c r="R690" s="37">
        <f t="shared" si="65"/>
        <v>8.4</v>
      </c>
      <c r="S690" s="39">
        <f>IF(AND(I690=38000,R690&lt;=4.5,M690&gt;8),'[1]Pricing Schedule'!$F$8+('[1]Pricing Schedule'!$F$9*M690),
IF(AND(I690=38000,R690&lt;=4.5,M690&lt;=8),'[1]Pricing Schedule'!$F$34+('[1]Pricing Schedule'!$F$36*M690),
IF(AND(I690=38000,R690&gt;4.5,R690&lt;=9,M690&gt;8),'[1]Pricing Schedule'!$F$17+('[1]Pricing Schedule'!$F$18*M690),
IF(AND(I690=38000,R690&gt;4.5,R690&lt;=9,M690&lt;=8),'[1]Pricing Schedule'!$F$34+('[1]Pricing Schedule'!$F$36*M690),
IF(AND(I690=38000,R690&gt;9,R690&lt;=12.8,M690&gt;8),'[1]Pricing Schedule'!$F$26+('[1]Pricing Schedule'!$F$27*M690),
IF(AND(I690=38000,R690&gt;9,R690&lt;=12.8,M690&lt;=8),'[1]Pricing Schedule'!$F$34+('[1]Pricing Schedule'!$F$36*M690),
IF(AND(I690=38000,R690&gt;12.8,R690&lt;=22.8),'[1]Pricing Schedule'!$F$34+('[1]Pricing Schedule'!$F$36*M690),
IF(AND(I690=38000,R690&gt;22.8,R690&lt;=30.2),'[1]Pricing Schedule'!$F$43+('[1]Pricing Schedule'!$F$45*M690),
IF(AND(I690=38000,R690&gt;30.2,R690&lt;=45.9),'[1]Pricing Schedule'!$F$52+('[1]Pricing Schedule'!$F$54*M690),
IF(AND(I690=38000,R690&gt;45.9,R690&lt;=123.4),'[1]Pricing Schedule'!$F$96+('[1]Pricing Schedule'!$F$97*M690),
IF(AND(I690=38000,R690&gt;123.4,R690&lt;=168.2,M690&lt;=10),'[1]Pricing Schedule'!$F$103+('[1]Pricing Schedule'!$F$105*M690),
IF(AND(I690=38000,R690&gt;123.4,R690&lt;=168.2,M690&gt;10),'[1]Pricing Schedule'!$F$111+('[1]Pricing Schedule'!$F$113*M690),
IF(AND(I690=38000,R690&gt;157.4,R690&lt;=336.4,M690&lt;=10),('[1]Pricing Schedule'!$F$103+('[1]Pricing Schedule'!$F$105*M690))*2,
IF(AND(I690=38000,R690&gt;157.4,R690&lt;=336.4,M690&gt;10),('[1]Pricing Schedule'!$F$111+('[1]Pricing Schedule'!$F$113*M690))*2,
IF(AND(I690=38000,R690&gt;314.8,R690&lt;=504.6,M690&lt;=10),('[1]Pricing Schedule'!$F$103+('[1]Pricing Schedule'!$F$105*M690))*3,
IF(AND(I690=38000,R690&gt;314.8,R690&lt;=504.6,M690&gt;10),('[1]Pricing Schedule'!$F$111+('[1]Pricing Schedule'!$F$113*M690))*3,
IF(AND(I690=38000,R690&gt;472.2,R690&lt;=672.8,M690&lt;=10),('[1]Pricing Schedule'!$F$103+('[1]Pricing Schedule'!$F$105*M690))*4,
IF(AND(I690=38000,R690&gt;472.2,R690&lt;=672.8,M690&gt;10),('[1]Pricing Schedule'!$F$111+('[1]Pricing Schedule'!$F$113*M690))*4,
IF(AND(I690=110000,R690&lt;=12.8,M690&gt;2),'[1]Pricing Schedule'!$F$62+('[1]Pricing Schedule'!$F$63*M690),
IF(AND(I690=110000,R690&lt;=12.8,M690&lt;=2),'[1]Pricing Schedule'!$F$96+('[1]Pricing Schedule'!$F$97*M690),
IF(AND(I690=110000,R690&gt;12.8,R690&lt;=22.8,M690&gt;3),'[1]Pricing Schedule'!$F$71+('[1]Pricing Schedule'!$F$72*M690),
IF(AND(I690=110000,R690&gt;12.8,R690&lt;=22.8,M690&lt;=3),'[1]Pricing Schedule'!$F$96+('[1]Pricing Schedule'!$F$97*M690),
IF(AND(I690=110000,R690&gt;22.8,R690&lt;=30.2),'[1]Pricing Schedule'!$F$80+('[1]Pricing Schedule'!$F$81*M690),
IF(AND(I690=110000,R690&gt;30.2,R690&lt;=45.9),'[1]Pricing Schedule'!$F$89+('[1]Pricing Schedule'!$F$90*M690),
IF(AND(I690=110000,R690&gt;45.9,R690&lt;=123.4),'[1]Pricing Schedule'!$F$96+('[1]Pricing Schedule'!$F$97*M690),
IF(AND(I690=110000,R690&gt;123.4,R690&lt;=168.2,M690&lt;=10),'[1]Pricing Schedule'!$F$103+('[1]Pricing Schedule'!$F$105*M690),
IF(AND(I690=110000,R690&gt;123.4,R690&lt;=168.2,M690&gt;10),'[1]Pricing Schedule'!$F$111+('[1]Pricing Schedule'!$F$113*M690),
IF(AND(I690=110000,R690&gt;168.2,R690&lt;=336.4,M690&lt;=10),('[1]Pricing Schedule'!$F$103+('[1]Pricing Schedule'!$F$105*M690))*2,
IF(AND(I690=110000,R690&gt;168.2,R690&lt;=336.4,M690&gt;10),('[1]Pricing Schedule'!$F$111+('[1]Pricing Schedule'!$F$113*M690))*2,
IF(AND(I690=110000,R690&gt;336.4,R690&lt;=504.6,M690&lt;=10),('[1]Pricing Schedule'!$F$103+('[1]Pricing Schedule'!$F$105*M690))*3,
IF(AND(I690=110000,R690&gt;336.4,R690&lt;=504.6,M690&gt;10),('[1]Pricing Schedule'!$F$111+('[1]Pricing Schedule'!$F$113*M690))*3,
IF(AND(I690=110000,R690&gt;504.6,R690&lt;=672.8,M690&lt;=10),('[1]Pricing Schedule'!$F$103+('[1]Pricing Schedule'!$F$105*M690))*4,
IF(AND(I690=110000,R690&gt;504.6,R690&lt;=672.8,M690&gt;10),('[1]Pricing Schedule'!$F$111+('[1]Pricing Schedule'!$F$113*M690))*4,
IF(AND(I690=110000,R690&gt;672.8,R690&lt;=841,M690&lt;=10),('[1]Pricing Schedule'!$F$103+('[1]Pricing Schedule'!$F$105*M690))*5,
IF(AND(I690=110000,R690&gt;672.8,R690&lt;=841,M690&gt;10),('[1]Pricing Schedule'!$F$111+('[1]Pricing Schedule'!$F$113*M690))*5,
IF(AND(I690=110000,R690&gt;672.8,R690&lt;=841,M690&lt;=10),('[1]Pricing Schedule'!$F$103+('[1]Pricing Schedule'!$F$105*M690))*5,
IF(AND(I690=110000,R690&gt;672.8,R690&lt;=841,M690&gt;10),('[1]Pricing Schedule'!$F$111+('[1]Pricing Schedule'!$F$113*M690))*5,
IF(AND(I690=110000,R690&gt;1345.6,R690&lt;=1513.8,M690&lt;=10),('[1]Pricing Schedule'!$F$103+('[1]Pricing Schedule'!$F$105*M690))*9,
IF(AND(I690=110000,R690&gt;1345.6,R690&lt;=1513.8,M690&gt;10),('[1]Pricing Schedule'!$F$111+('[1]Pricing Schedule'!$F$113*M690))*9,
9999999999)))))))))))))))))))))))))))))))))))))))</f>
        <v>769410</v>
      </c>
      <c r="T690" s="21">
        <f>IF(AND(I690=38000,R690&lt;=4.5,M690&gt;8),'[1]Pricing Schedule'!$J$9,
IF(AND(I690=38000,R690&lt;=4.5,M690&lt;=8),'[1]Pricing Schedule'!$J$36,
IF(AND(I690=38000,R690&gt;4.5,R690&lt;=9,M690&gt;8),'[1]Pricing Schedule'!$J$18,
IF(AND(I690=38000,R690&gt;4.5,R690&lt;=9,M690&lt;=8),'[1]Pricing Schedule'!$J$36,
IF(AND(I690=38000,R690&gt;9,R690&lt;=12.8,M690&gt;8),'[1]Pricing Schedule'!$J$27,
IF(AND(I690=38000,R690&gt;9,R690&lt;=12.8,M690&lt;=8),'[1]Pricing Schedule'!$J$36,
IF(AND(I690=38000,R690&gt;12.8,R690&lt;=22.8),'[1]Pricing Schedule'!$J$36,
IF(AND(I690=38000,R690&gt;22.8,R690&lt;=30.2),'[1]Pricing Schedule'!$J$45,
IF(AND(I690=38000,R690&gt;30.2,R690&lt;=45.9),'[1]Pricing Schedule'!$J$54,
IF(AND(I690=38000,R690&gt;45.9,R690&lt;=123.4),'[1]Pricing Schedule'!$J$97,
IF(AND(I690=38000,R690&gt;123.4,R690&lt;=168.2,M690&lt;=10),'[1]Pricing Schedule'!$J$105,
IF(AND(I690=38000,R690&gt;123.4,R690&lt;=168.2,M690&gt;10),'[1]Pricing Schedule'!$J$113,
IF(AND(I690=38000,R690&gt;168.2,R690&lt;=336.4,M690&lt;=10),('[1]Pricing Schedule'!$J$105),
IF(AND(I690=38000,R690&gt;168.2,R690&lt;=336.4,M690&gt;10),('[1]Pricing Schedule'!$J$113),
IF(AND(I690=38000,R690&gt;336.4,R690&lt;=504.6,M690&lt;=10),('[1]Pricing Schedule'!$J$105),
IF(AND(I690=38000,R690&gt;336.4,R690&lt;=504.6,M690&gt;10),('[1]Pricing Schedule'!$J$113),
IF(AND(I690=38000,R690&gt;504.6,R690&lt;=672.8,M690&lt;=10),('[1]Pricing Schedule'!$J$105),
IF(AND(I690=38000,R690&gt;504.6,R690&lt;=672.8,M690&gt;10),('[1]Pricing Schedule'!$J$113),
IF(AND(I690=110000,R690&lt;=12.8,M690&gt;2),'[1]Pricing Schedule'!$J$63,
IF(AND(I690=110000,R690&lt;=12.8,M690&lt;=2),'[1]Pricing Schedule'!$J$97,
IF(AND(I690=110000,R690&gt;12.8,R690&lt;=22.8,M690&gt;3),'[1]Pricing Schedule'!$J$72,
IF(AND(I690=110000,R690&gt;12.8,R690&lt;=22.8,M690&lt;=3),'[1]Pricing Schedule'!$J$97,
IF(AND(I690=110000,R690&gt;22.8,R690&lt;=30.2),'[1]Pricing Schedule'!$J$81,
IF(AND(I690=110000,R690&gt;30.2,R690&lt;=45.9),'[1]Pricing Schedule'!$J$90,
IF(AND(I690=110000,R690&gt;45.9,R690&lt;=123.4),'[1]Pricing Schedule'!$J$97,
IF(AND(I690=110000,R690&gt;123.4,R690&lt;=168.2,M690&lt;=10),'[1]Pricing Schedule'!$J$105,
IF(AND(I690=110000,R690&gt;123.4,R690&lt;=168.2,M690&gt;10),'[1]Pricing Schedule'!$J$113,
IF(AND(I690=110000,R690&gt;168.2,R690&lt;=336.2,M690&lt;=10),('[1]Pricing Schedule'!$J$105),
IF(AND(I690=110000,R690&gt;168.2,R690&lt;=336.2,M690&gt;10),('[1]Pricing Schedule'!$J$113),
IF(AND(I690=110000,R690&gt;336.4,R690&lt;=504.6,M690&lt;=10),('[1]Pricing Schedule'!$J$105),
IF(AND(I690=110000,R690&gt;336.4,R690&lt;=504.6,M690&gt;10),('[1]Pricing Schedule'!$J$113),
IF(AND(I690=110000,R690&gt;504.6,R690&lt;=672.8,M690&lt;=10),('[1]Pricing Schedule'!$J$105),
IF(AND(I690=110000,R690&gt;504.6,R690&lt;=672.8,M690&gt;10),('[1]Pricing Schedule'!$J$113),
IF(AND(I690=110000,R690&gt;672.8,R690&lt;=841,M690&lt;=10),('[1]Pricing Schedule'!$J$105),
IF(AND(I690=110000,R690&gt;672.8,R690&lt;=841,M690&gt;10),('[1]Pricing Schedule'!$J$113),
IF(AND(I690=110000,R690&gt;1682,R690&lt;=1850.2,M690&lt;=10),('[1]Pricing Schedule'!$J$105),
IF(AND(I690=110000,R690&gt;1682,R690&lt;=1850.2,M690&gt;10),('[1]Pricing Schedule'!$J$113),
IF(AND(I690=110000,R690&gt;2018.4,R690&lt;=2186.6,M690&lt;=10),('[1]Pricing Schedule'!$J$105),
IF(AND(I690=110000,R690&gt;2018.4,R690&lt;=2186.6,M690&gt;10),('[1]Pricing Schedule'!$J$113),999999999)))))))))))))))))))))))))))))))))))))))</f>
        <v>4</v>
      </c>
      <c r="U690" s="40">
        <f t="shared" si="66"/>
        <v>91596.428571428565</v>
      </c>
      <c r="V690" s="41">
        <f t="shared" si="67"/>
        <v>10.917456232697781</v>
      </c>
      <c r="Y690" s="23">
        <v>610</v>
      </c>
      <c r="Z690" s="23">
        <v>650</v>
      </c>
      <c r="AR690" s="35"/>
    </row>
    <row r="691" spans="1:44">
      <c r="A691" s="23">
        <v>691</v>
      </c>
      <c r="B691" s="23">
        <v>691</v>
      </c>
      <c r="C691" s="23" t="s">
        <v>1160</v>
      </c>
      <c r="D691" s="23" t="s">
        <v>187</v>
      </c>
      <c r="E691" s="23" t="s">
        <v>187</v>
      </c>
      <c r="F691" s="23" t="s">
        <v>188</v>
      </c>
      <c r="G691" s="23" t="s">
        <v>189</v>
      </c>
      <c r="H691" s="23" t="s">
        <v>113</v>
      </c>
      <c r="I691" s="13">
        <v>38000</v>
      </c>
      <c r="J691" s="13">
        <v>38000</v>
      </c>
      <c r="K691" s="23" t="s">
        <v>119</v>
      </c>
      <c r="L691" s="24">
        <v>5.84</v>
      </c>
      <c r="M691" s="37">
        <f t="shared" si="62"/>
        <v>6</v>
      </c>
      <c r="N691" s="24">
        <v>0.53400000000000003</v>
      </c>
      <c r="O691" s="13">
        <v>2</v>
      </c>
      <c r="P691" s="36">
        <f t="shared" si="63"/>
        <v>0.53400000000000003</v>
      </c>
      <c r="Q691" s="38">
        <f t="shared" si="64"/>
        <v>4.2</v>
      </c>
      <c r="R691" s="37">
        <f t="shared" si="65"/>
        <v>4.2</v>
      </c>
      <c r="S691" s="39">
        <f>IF(AND(I691=38000,R691&lt;=4.5,M691&gt;8),'[1]Pricing Schedule'!$F$8+('[1]Pricing Schedule'!$F$9*M691),
IF(AND(I691=38000,R691&lt;=4.5,M691&lt;=8),'[1]Pricing Schedule'!$F$34+('[1]Pricing Schedule'!$F$36*M691),
IF(AND(I691=38000,R691&gt;4.5,R691&lt;=9,M691&gt;8),'[1]Pricing Schedule'!$F$17+('[1]Pricing Schedule'!$F$18*M691),
IF(AND(I691=38000,R691&gt;4.5,R691&lt;=9,M691&lt;=8),'[1]Pricing Schedule'!$F$34+('[1]Pricing Schedule'!$F$36*M691),
IF(AND(I691=38000,R691&gt;9,R691&lt;=12.8,M691&gt;8),'[1]Pricing Schedule'!$F$26+('[1]Pricing Schedule'!$F$27*M691),
IF(AND(I691=38000,R691&gt;9,R691&lt;=12.8,M691&lt;=8),'[1]Pricing Schedule'!$F$34+('[1]Pricing Schedule'!$F$36*M691),
IF(AND(I691=38000,R691&gt;12.8,R691&lt;=22.8),'[1]Pricing Schedule'!$F$34+('[1]Pricing Schedule'!$F$36*M691),
IF(AND(I691=38000,R691&gt;22.8,R691&lt;=30.2),'[1]Pricing Schedule'!$F$43+('[1]Pricing Schedule'!$F$45*M691),
IF(AND(I691=38000,R691&gt;30.2,R691&lt;=45.9),'[1]Pricing Schedule'!$F$52+('[1]Pricing Schedule'!$F$54*M691),
IF(AND(I691=38000,R691&gt;45.9,R691&lt;=123.4),'[1]Pricing Schedule'!$F$96+('[1]Pricing Schedule'!$F$97*M691),
IF(AND(I691=38000,R691&gt;123.4,R691&lt;=168.2,M691&lt;=10),'[1]Pricing Schedule'!$F$103+('[1]Pricing Schedule'!$F$105*M691),
IF(AND(I691=38000,R691&gt;123.4,R691&lt;=168.2,M691&gt;10),'[1]Pricing Schedule'!$F$111+('[1]Pricing Schedule'!$F$113*M691),
IF(AND(I691=38000,R691&gt;157.4,R691&lt;=336.4,M691&lt;=10),('[1]Pricing Schedule'!$F$103+('[1]Pricing Schedule'!$F$105*M691))*2,
IF(AND(I691=38000,R691&gt;157.4,R691&lt;=336.4,M691&gt;10),('[1]Pricing Schedule'!$F$111+('[1]Pricing Schedule'!$F$113*M691))*2,
IF(AND(I691=38000,R691&gt;314.8,R691&lt;=504.6,M691&lt;=10),('[1]Pricing Schedule'!$F$103+('[1]Pricing Schedule'!$F$105*M691))*3,
IF(AND(I691=38000,R691&gt;314.8,R691&lt;=504.6,M691&gt;10),('[1]Pricing Schedule'!$F$111+('[1]Pricing Schedule'!$F$113*M691))*3,
IF(AND(I691=38000,R691&gt;472.2,R691&lt;=672.8,M691&lt;=10),('[1]Pricing Schedule'!$F$103+('[1]Pricing Schedule'!$F$105*M691))*4,
IF(AND(I691=38000,R691&gt;472.2,R691&lt;=672.8,M691&gt;10),('[1]Pricing Schedule'!$F$111+('[1]Pricing Schedule'!$F$113*M691))*4,
IF(AND(I691=110000,R691&lt;=12.8,M691&gt;2),'[1]Pricing Schedule'!$F$62+('[1]Pricing Schedule'!$F$63*M691),
IF(AND(I691=110000,R691&lt;=12.8,M691&lt;=2),'[1]Pricing Schedule'!$F$96+('[1]Pricing Schedule'!$F$97*M691),
IF(AND(I691=110000,R691&gt;12.8,R691&lt;=22.8,M691&gt;3),'[1]Pricing Schedule'!$F$71+('[1]Pricing Schedule'!$F$72*M691),
IF(AND(I691=110000,R691&gt;12.8,R691&lt;=22.8,M691&lt;=3),'[1]Pricing Schedule'!$F$96+('[1]Pricing Schedule'!$F$97*M691),
IF(AND(I691=110000,R691&gt;22.8,R691&lt;=30.2),'[1]Pricing Schedule'!$F$80+('[1]Pricing Schedule'!$F$81*M691),
IF(AND(I691=110000,R691&gt;30.2,R691&lt;=45.9),'[1]Pricing Schedule'!$F$89+('[1]Pricing Schedule'!$F$90*M691),
IF(AND(I691=110000,R691&gt;45.9,R691&lt;=123.4),'[1]Pricing Schedule'!$F$96+('[1]Pricing Schedule'!$F$97*M691),
IF(AND(I691=110000,R691&gt;123.4,R691&lt;=168.2,M691&lt;=10),'[1]Pricing Schedule'!$F$103+('[1]Pricing Schedule'!$F$105*M691),
IF(AND(I691=110000,R691&gt;123.4,R691&lt;=168.2,M691&gt;10),'[1]Pricing Schedule'!$F$111+('[1]Pricing Schedule'!$F$113*M691),
IF(AND(I691=110000,R691&gt;168.2,R691&lt;=336.4,M691&lt;=10),('[1]Pricing Schedule'!$F$103+('[1]Pricing Schedule'!$F$105*M691))*2,
IF(AND(I691=110000,R691&gt;168.2,R691&lt;=336.4,M691&gt;10),('[1]Pricing Schedule'!$F$111+('[1]Pricing Schedule'!$F$113*M691))*2,
IF(AND(I691=110000,R691&gt;336.4,R691&lt;=504.6,M691&lt;=10),('[1]Pricing Schedule'!$F$103+('[1]Pricing Schedule'!$F$105*M691))*3,
IF(AND(I691=110000,R691&gt;336.4,R691&lt;=504.6,M691&gt;10),('[1]Pricing Schedule'!$F$111+('[1]Pricing Schedule'!$F$113*M691))*3,
IF(AND(I691=110000,R691&gt;504.6,R691&lt;=672.8,M691&lt;=10),('[1]Pricing Schedule'!$F$103+('[1]Pricing Schedule'!$F$105*M691))*4,
IF(AND(I691=110000,R691&gt;504.6,R691&lt;=672.8,M691&gt;10),('[1]Pricing Schedule'!$F$111+('[1]Pricing Schedule'!$F$113*M691))*4,
IF(AND(I691=110000,R691&gt;672.8,R691&lt;=841,M691&lt;=10),('[1]Pricing Schedule'!$F$103+('[1]Pricing Schedule'!$F$105*M691))*5,
IF(AND(I691=110000,R691&gt;672.8,R691&lt;=841,M691&gt;10),('[1]Pricing Schedule'!$F$111+('[1]Pricing Schedule'!$F$113*M691))*5,
IF(AND(I691=110000,R691&gt;672.8,R691&lt;=841,M691&lt;=10),('[1]Pricing Schedule'!$F$103+('[1]Pricing Schedule'!$F$105*M691))*5,
IF(AND(I691=110000,R691&gt;672.8,R691&lt;=841,M691&gt;10),('[1]Pricing Schedule'!$F$111+('[1]Pricing Schedule'!$F$113*M691))*5,
IF(AND(I691=110000,R691&gt;1345.6,R691&lt;=1513.8,M691&lt;=10),('[1]Pricing Schedule'!$F$103+('[1]Pricing Schedule'!$F$105*M691))*9,
IF(AND(I691=110000,R691&gt;1345.6,R691&lt;=1513.8,M691&gt;10),('[1]Pricing Schedule'!$F$111+('[1]Pricing Schedule'!$F$113*M691))*9,
9999999999)))))))))))))))))))))))))))))))))))))))</f>
        <v>769410</v>
      </c>
      <c r="T691" s="21">
        <f>IF(AND(I691=38000,R691&lt;=4.5,M691&gt;8),'[1]Pricing Schedule'!$J$9,
IF(AND(I691=38000,R691&lt;=4.5,M691&lt;=8),'[1]Pricing Schedule'!$J$36,
IF(AND(I691=38000,R691&gt;4.5,R691&lt;=9,M691&gt;8),'[1]Pricing Schedule'!$J$18,
IF(AND(I691=38000,R691&gt;4.5,R691&lt;=9,M691&lt;=8),'[1]Pricing Schedule'!$J$36,
IF(AND(I691=38000,R691&gt;9,R691&lt;=12.8,M691&gt;8),'[1]Pricing Schedule'!$J$27,
IF(AND(I691=38000,R691&gt;9,R691&lt;=12.8,M691&lt;=8),'[1]Pricing Schedule'!$J$36,
IF(AND(I691=38000,R691&gt;12.8,R691&lt;=22.8),'[1]Pricing Schedule'!$J$36,
IF(AND(I691=38000,R691&gt;22.8,R691&lt;=30.2),'[1]Pricing Schedule'!$J$45,
IF(AND(I691=38000,R691&gt;30.2,R691&lt;=45.9),'[1]Pricing Schedule'!$J$54,
IF(AND(I691=38000,R691&gt;45.9,R691&lt;=123.4),'[1]Pricing Schedule'!$J$97,
IF(AND(I691=38000,R691&gt;123.4,R691&lt;=168.2,M691&lt;=10),'[1]Pricing Schedule'!$J$105,
IF(AND(I691=38000,R691&gt;123.4,R691&lt;=168.2,M691&gt;10),'[1]Pricing Schedule'!$J$113,
IF(AND(I691=38000,R691&gt;168.2,R691&lt;=336.4,M691&lt;=10),('[1]Pricing Schedule'!$J$105),
IF(AND(I691=38000,R691&gt;168.2,R691&lt;=336.4,M691&gt;10),('[1]Pricing Schedule'!$J$113),
IF(AND(I691=38000,R691&gt;336.4,R691&lt;=504.6,M691&lt;=10),('[1]Pricing Schedule'!$J$105),
IF(AND(I691=38000,R691&gt;336.4,R691&lt;=504.6,M691&gt;10),('[1]Pricing Schedule'!$J$113),
IF(AND(I691=38000,R691&gt;504.6,R691&lt;=672.8,M691&lt;=10),('[1]Pricing Schedule'!$J$105),
IF(AND(I691=38000,R691&gt;504.6,R691&lt;=672.8,M691&gt;10),('[1]Pricing Schedule'!$J$113),
IF(AND(I691=110000,R691&lt;=12.8,M691&gt;2),'[1]Pricing Schedule'!$J$63,
IF(AND(I691=110000,R691&lt;=12.8,M691&lt;=2),'[1]Pricing Schedule'!$J$97,
IF(AND(I691=110000,R691&gt;12.8,R691&lt;=22.8,M691&gt;3),'[1]Pricing Schedule'!$J$72,
IF(AND(I691=110000,R691&gt;12.8,R691&lt;=22.8,M691&lt;=3),'[1]Pricing Schedule'!$J$97,
IF(AND(I691=110000,R691&gt;22.8,R691&lt;=30.2),'[1]Pricing Schedule'!$J$81,
IF(AND(I691=110000,R691&gt;30.2,R691&lt;=45.9),'[1]Pricing Schedule'!$J$90,
IF(AND(I691=110000,R691&gt;45.9,R691&lt;=123.4),'[1]Pricing Schedule'!$J$97,
IF(AND(I691=110000,R691&gt;123.4,R691&lt;=168.2,M691&lt;=10),'[1]Pricing Schedule'!$J$105,
IF(AND(I691=110000,R691&gt;123.4,R691&lt;=168.2,M691&gt;10),'[1]Pricing Schedule'!$J$113,
IF(AND(I691=110000,R691&gt;168.2,R691&lt;=336.2,M691&lt;=10),('[1]Pricing Schedule'!$J$105),
IF(AND(I691=110000,R691&gt;168.2,R691&lt;=336.2,M691&gt;10),('[1]Pricing Schedule'!$J$113),
IF(AND(I691=110000,R691&gt;336.4,R691&lt;=504.6,M691&lt;=10),('[1]Pricing Schedule'!$J$105),
IF(AND(I691=110000,R691&gt;336.4,R691&lt;=504.6,M691&gt;10),('[1]Pricing Schedule'!$J$113),
IF(AND(I691=110000,R691&gt;504.6,R691&lt;=672.8,M691&lt;=10),('[1]Pricing Schedule'!$J$105),
IF(AND(I691=110000,R691&gt;504.6,R691&lt;=672.8,M691&gt;10),('[1]Pricing Schedule'!$J$113),
IF(AND(I691=110000,R691&gt;672.8,R691&lt;=841,M691&lt;=10),('[1]Pricing Schedule'!$J$105),
IF(AND(I691=110000,R691&gt;672.8,R691&lt;=841,M691&gt;10),('[1]Pricing Schedule'!$J$113),
IF(AND(I691=110000,R691&gt;1682,R691&lt;=1850.2,M691&lt;=10),('[1]Pricing Schedule'!$J$105),
IF(AND(I691=110000,R691&gt;1682,R691&lt;=1850.2,M691&gt;10),('[1]Pricing Schedule'!$J$113),
IF(AND(I691=110000,R691&gt;2018.4,R691&lt;=2186.6,M691&lt;=10),('[1]Pricing Schedule'!$J$105),
IF(AND(I691=110000,R691&gt;2018.4,R691&lt;=2186.6,M691&gt;10),('[1]Pricing Schedule'!$J$113),999999999)))))))))))))))))))))))))))))))))))))))</f>
        <v>4</v>
      </c>
      <c r="U691" s="40">
        <f t="shared" si="66"/>
        <v>183192.85714285713</v>
      </c>
      <c r="V691" s="41">
        <f t="shared" si="67"/>
        <v>5.4587281163488903</v>
      </c>
      <c r="Y691" s="23">
        <v>689</v>
      </c>
      <c r="Z691" s="23">
        <v>650</v>
      </c>
      <c r="AR691" s="35"/>
    </row>
    <row r="692" spans="1:44">
      <c r="A692" s="23">
        <v>692</v>
      </c>
      <c r="B692" s="23">
        <v>692</v>
      </c>
      <c r="C692" s="23" t="s">
        <v>1161</v>
      </c>
      <c r="D692" s="23" t="s">
        <v>187</v>
      </c>
      <c r="E692" s="23" t="s">
        <v>187</v>
      </c>
      <c r="F692" s="23" t="s">
        <v>188</v>
      </c>
      <c r="G692" s="23" t="s">
        <v>189</v>
      </c>
      <c r="H692" s="23" t="s">
        <v>113</v>
      </c>
      <c r="I692" s="13">
        <v>38000</v>
      </c>
      <c r="J692" s="13">
        <v>38000</v>
      </c>
      <c r="K692" s="23" t="s">
        <v>119</v>
      </c>
      <c r="L692" s="24">
        <v>4.4690000000000003</v>
      </c>
      <c r="M692" s="37">
        <f t="shared" si="62"/>
        <v>5</v>
      </c>
      <c r="N692" s="24">
        <v>4.0209999999999999</v>
      </c>
      <c r="O692" s="13">
        <v>2</v>
      </c>
      <c r="P692" s="36">
        <f t="shared" si="63"/>
        <v>3.0157499999999997</v>
      </c>
      <c r="Q692" s="38">
        <f t="shared" si="64"/>
        <v>33.6</v>
      </c>
      <c r="R692" s="37">
        <f t="shared" si="65"/>
        <v>33.6</v>
      </c>
      <c r="S692" s="39">
        <f>IF(AND(I692=38000,R692&lt;=4.5,M692&gt;8),'[1]Pricing Schedule'!$F$8+('[1]Pricing Schedule'!$F$9*M692),
IF(AND(I692=38000,R692&lt;=4.5,M692&lt;=8),'[1]Pricing Schedule'!$F$34+('[1]Pricing Schedule'!$F$36*M692),
IF(AND(I692=38000,R692&gt;4.5,R692&lt;=9,M692&gt;8),'[1]Pricing Schedule'!$F$17+('[1]Pricing Schedule'!$F$18*M692),
IF(AND(I692=38000,R692&gt;4.5,R692&lt;=9,M692&lt;=8),'[1]Pricing Schedule'!$F$34+('[1]Pricing Schedule'!$F$36*M692),
IF(AND(I692=38000,R692&gt;9,R692&lt;=12.8,M692&gt;8),'[1]Pricing Schedule'!$F$26+('[1]Pricing Schedule'!$F$27*M692),
IF(AND(I692=38000,R692&gt;9,R692&lt;=12.8,M692&lt;=8),'[1]Pricing Schedule'!$F$34+('[1]Pricing Schedule'!$F$36*M692),
IF(AND(I692=38000,R692&gt;12.8,R692&lt;=22.8),'[1]Pricing Schedule'!$F$34+('[1]Pricing Schedule'!$F$36*M692),
IF(AND(I692=38000,R692&gt;22.8,R692&lt;=30.2),'[1]Pricing Schedule'!$F$43+('[1]Pricing Schedule'!$F$45*M692),
IF(AND(I692=38000,R692&gt;30.2,R692&lt;=45.9),'[1]Pricing Schedule'!$F$52+('[1]Pricing Schedule'!$F$54*M692),
IF(AND(I692=38000,R692&gt;45.9,R692&lt;=123.4),'[1]Pricing Schedule'!$F$96+('[1]Pricing Schedule'!$F$97*M692),
IF(AND(I692=38000,R692&gt;123.4,R692&lt;=168.2,M692&lt;=10),'[1]Pricing Schedule'!$F$103+('[1]Pricing Schedule'!$F$105*M692),
IF(AND(I692=38000,R692&gt;123.4,R692&lt;=168.2,M692&gt;10),'[1]Pricing Schedule'!$F$111+('[1]Pricing Schedule'!$F$113*M692),
IF(AND(I692=38000,R692&gt;157.4,R692&lt;=336.4,M692&lt;=10),('[1]Pricing Schedule'!$F$103+('[1]Pricing Schedule'!$F$105*M692))*2,
IF(AND(I692=38000,R692&gt;157.4,R692&lt;=336.4,M692&gt;10),('[1]Pricing Schedule'!$F$111+('[1]Pricing Schedule'!$F$113*M692))*2,
IF(AND(I692=38000,R692&gt;314.8,R692&lt;=504.6,M692&lt;=10),('[1]Pricing Schedule'!$F$103+('[1]Pricing Schedule'!$F$105*M692))*3,
IF(AND(I692=38000,R692&gt;314.8,R692&lt;=504.6,M692&gt;10),('[1]Pricing Schedule'!$F$111+('[1]Pricing Schedule'!$F$113*M692))*3,
IF(AND(I692=38000,R692&gt;472.2,R692&lt;=672.8,M692&lt;=10),('[1]Pricing Schedule'!$F$103+('[1]Pricing Schedule'!$F$105*M692))*4,
IF(AND(I692=38000,R692&gt;472.2,R692&lt;=672.8,M692&gt;10),('[1]Pricing Schedule'!$F$111+('[1]Pricing Schedule'!$F$113*M692))*4,
IF(AND(I692=110000,R692&lt;=12.8,M692&gt;2),'[1]Pricing Schedule'!$F$62+('[1]Pricing Schedule'!$F$63*M692),
IF(AND(I692=110000,R692&lt;=12.8,M692&lt;=2),'[1]Pricing Schedule'!$F$96+('[1]Pricing Schedule'!$F$97*M692),
IF(AND(I692=110000,R692&gt;12.8,R692&lt;=22.8,M692&gt;3),'[1]Pricing Schedule'!$F$71+('[1]Pricing Schedule'!$F$72*M692),
IF(AND(I692=110000,R692&gt;12.8,R692&lt;=22.8,M692&lt;=3),'[1]Pricing Schedule'!$F$96+('[1]Pricing Schedule'!$F$97*M692),
IF(AND(I692=110000,R692&gt;22.8,R692&lt;=30.2),'[1]Pricing Schedule'!$F$80+('[1]Pricing Schedule'!$F$81*M692),
IF(AND(I692=110000,R692&gt;30.2,R692&lt;=45.9),'[1]Pricing Schedule'!$F$89+('[1]Pricing Schedule'!$F$90*M692),
IF(AND(I692=110000,R692&gt;45.9,R692&lt;=123.4),'[1]Pricing Schedule'!$F$96+('[1]Pricing Schedule'!$F$97*M692),
IF(AND(I692=110000,R692&gt;123.4,R692&lt;=168.2,M692&lt;=10),'[1]Pricing Schedule'!$F$103+('[1]Pricing Schedule'!$F$105*M692),
IF(AND(I692=110000,R692&gt;123.4,R692&lt;=168.2,M692&gt;10),'[1]Pricing Schedule'!$F$111+('[1]Pricing Schedule'!$F$113*M692),
IF(AND(I692=110000,R692&gt;168.2,R692&lt;=336.4,M692&lt;=10),('[1]Pricing Schedule'!$F$103+('[1]Pricing Schedule'!$F$105*M692))*2,
IF(AND(I692=110000,R692&gt;168.2,R692&lt;=336.4,M692&gt;10),('[1]Pricing Schedule'!$F$111+('[1]Pricing Schedule'!$F$113*M692))*2,
IF(AND(I692=110000,R692&gt;336.4,R692&lt;=504.6,M692&lt;=10),('[1]Pricing Schedule'!$F$103+('[1]Pricing Schedule'!$F$105*M692))*3,
IF(AND(I692=110000,R692&gt;336.4,R692&lt;=504.6,M692&gt;10),('[1]Pricing Schedule'!$F$111+('[1]Pricing Schedule'!$F$113*M692))*3,
IF(AND(I692=110000,R692&gt;504.6,R692&lt;=672.8,M692&lt;=10),('[1]Pricing Schedule'!$F$103+('[1]Pricing Schedule'!$F$105*M692))*4,
IF(AND(I692=110000,R692&gt;504.6,R692&lt;=672.8,M692&gt;10),('[1]Pricing Schedule'!$F$111+('[1]Pricing Schedule'!$F$113*M692))*4,
IF(AND(I692=110000,R692&gt;672.8,R692&lt;=841,M692&lt;=10),('[1]Pricing Schedule'!$F$103+('[1]Pricing Schedule'!$F$105*M692))*5,
IF(AND(I692=110000,R692&gt;672.8,R692&lt;=841,M692&gt;10),('[1]Pricing Schedule'!$F$111+('[1]Pricing Schedule'!$F$113*M692))*5,
IF(AND(I692=110000,R692&gt;672.8,R692&lt;=841,M692&lt;=10),('[1]Pricing Schedule'!$F$103+('[1]Pricing Schedule'!$F$105*M692))*5,
IF(AND(I692=110000,R692&gt;672.8,R692&lt;=841,M692&gt;10),('[1]Pricing Schedule'!$F$111+('[1]Pricing Schedule'!$F$113*M692))*5,
IF(AND(I692=110000,R692&gt;1345.6,R692&lt;=1513.8,M692&lt;=10),('[1]Pricing Schedule'!$F$103+('[1]Pricing Schedule'!$F$105*M692))*9,
IF(AND(I692=110000,R692&gt;1345.6,R692&lt;=1513.8,M692&gt;10),('[1]Pricing Schedule'!$F$111+('[1]Pricing Schedule'!$F$113*M692))*9,
9999999999)))))))))))))))))))))))))))))))))))))))</f>
        <v>904090</v>
      </c>
      <c r="T692" s="21">
        <f>IF(AND(I692=38000,R692&lt;=4.5,M692&gt;8),'[1]Pricing Schedule'!$J$9,
IF(AND(I692=38000,R692&lt;=4.5,M692&lt;=8),'[1]Pricing Schedule'!$J$36,
IF(AND(I692=38000,R692&gt;4.5,R692&lt;=9,M692&gt;8),'[1]Pricing Schedule'!$J$18,
IF(AND(I692=38000,R692&gt;4.5,R692&lt;=9,M692&lt;=8),'[1]Pricing Schedule'!$J$36,
IF(AND(I692=38000,R692&gt;9,R692&lt;=12.8,M692&gt;8),'[1]Pricing Schedule'!$J$27,
IF(AND(I692=38000,R692&gt;9,R692&lt;=12.8,M692&lt;=8),'[1]Pricing Schedule'!$J$36,
IF(AND(I692=38000,R692&gt;12.8,R692&lt;=22.8),'[1]Pricing Schedule'!$J$36,
IF(AND(I692=38000,R692&gt;22.8,R692&lt;=30.2),'[1]Pricing Schedule'!$J$45,
IF(AND(I692=38000,R692&gt;30.2,R692&lt;=45.9),'[1]Pricing Schedule'!$J$54,
IF(AND(I692=38000,R692&gt;45.9,R692&lt;=123.4),'[1]Pricing Schedule'!$J$97,
IF(AND(I692=38000,R692&gt;123.4,R692&lt;=168.2,M692&lt;=10),'[1]Pricing Schedule'!$J$105,
IF(AND(I692=38000,R692&gt;123.4,R692&lt;=168.2,M692&gt;10),'[1]Pricing Schedule'!$J$113,
IF(AND(I692=38000,R692&gt;168.2,R692&lt;=336.4,M692&lt;=10),('[1]Pricing Schedule'!$J$105),
IF(AND(I692=38000,R692&gt;168.2,R692&lt;=336.4,M692&gt;10),('[1]Pricing Schedule'!$J$113),
IF(AND(I692=38000,R692&gt;336.4,R692&lt;=504.6,M692&lt;=10),('[1]Pricing Schedule'!$J$105),
IF(AND(I692=38000,R692&gt;336.4,R692&lt;=504.6,M692&gt;10),('[1]Pricing Schedule'!$J$113),
IF(AND(I692=38000,R692&gt;504.6,R692&lt;=672.8,M692&lt;=10),('[1]Pricing Schedule'!$J$105),
IF(AND(I692=38000,R692&gt;504.6,R692&lt;=672.8,M692&gt;10),('[1]Pricing Schedule'!$J$113),
IF(AND(I692=110000,R692&lt;=12.8,M692&gt;2),'[1]Pricing Schedule'!$J$63,
IF(AND(I692=110000,R692&lt;=12.8,M692&lt;=2),'[1]Pricing Schedule'!$J$97,
IF(AND(I692=110000,R692&gt;12.8,R692&lt;=22.8,M692&gt;3),'[1]Pricing Schedule'!$J$72,
IF(AND(I692=110000,R692&gt;12.8,R692&lt;=22.8,M692&lt;=3),'[1]Pricing Schedule'!$J$97,
IF(AND(I692=110000,R692&gt;22.8,R692&lt;=30.2),'[1]Pricing Schedule'!$J$81,
IF(AND(I692=110000,R692&gt;30.2,R692&lt;=45.9),'[1]Pricing Schedule'!$J$90,
IF(AND(I692=110000,R692&gt;45.9,R692&lt;=123.4),'[1]Pricing Schedule'!$J$97,
IF(AND(I692=110000,R692&gt;123.4,R692&lt;=168.2,M692&lt;=10),'[1]Pricing Schedule'!$J$105,
IF(AND(I692=110000,R692&gt;123.4,R692&lt;=168.2,M692&gt;10),'[1]Pricing Schedule'!$J$113,
IF(AND(I692=110000,R692&gt;168.2,R692&lt;=336.2,M692&lt;=10),('[1]Pricing Schedule'!$J$105),
IF(AND(I692=110000,R692&gt;168.2,R692&lt;=336.2,M692&gt;10),('[1]Pricing Schedule'!$J$113),
IF(AND(I692=110000,R692&gt;336.4,R692&lt;=504.6,M692&lt;=10),('[1]Pricing Schedule'!$J$105),
IF(AND(I692=110000,R692&gt;336.4,R692&lt;=504.6,M692&gt;10),('[1]Pricing Schedule'!$J$113),
IF(AND(I692=110000,R692&gt;504.6,R692&lt;=672.8,M692&lt;=10),('[1]Pricing Schedule'!$J$105),
IF(AND(I692=110000,R692&gt;504.6,R692&lt;=672.8,M692&gt;10),('[1]Pricing Schedule'!$J$113),
IF(AND(I692=110000,R692&gt;672.8,R692&lt;=841,M692&lt;=10),('[1]Pricing Schedule'!$J$105),
IF(AND(I692=110000,R692&gt;672.8,R692&lt;=841,M692&gt;10),('[1]Pricing Schedule'!$J$113),
IF(AND(I692=110000,R692&gt;1682,R692&lt;=1850.2,M692&lt;=10),('[1]Pricing Schedule'!$J$105),
IF(AND(I692=110000,R692&gt;1682,R692&lt;=1850.2,M692&gt;10),('[1]Pricing Schedule'!$J$113),
IF(AND(I692=110000,R692&gt;2018.4,R692&lt;=2186.6,M692&lt;=10),('[1]Pricing Schedule'!$J$105),
IF(AND(I692=110000,R692&gt;2018.4,R692&lt;=2186.6,M692&gt;10),('[1]Pricing Schedule'!$J$113),999999999)))))))))))))))))))))))))))))))))))))))</f>
        <v>6</v>
      </c>
      <c r="U692" s="40">
        <f t="shared" si="66"/>
        <v>26907.440476190473</v>
      </c>
      <c r="V692" s="41">
        <f t="shared" si="67"/>
        <v>37.164441593204216</v>
      </c>
      <c r="Y692" s="23">
        <v>110</v>
      </c>
      <c r="Z692" s="23">
        <v>650</v>
      </c>
      <c r="AR692" s="35"/>
    </row>
    <row r="693" spans="1:44">
      <c r="A693" s="23">
        <v>693</v>
      </c>
      <c r="B693" s="23">
        <v>693</v>
      </c>
      <c r="C693" s="23" t="s">
        <v>1162</v>
      </c>
      <c r="D693" s="23" t="s">
        <v>187</v>
      </c>
      <c r="E693" s="23" t="s">
        <v>187</v>
      </c>
      <c r="F693" s="23" t="s">
        <v>188</v>
      </c>
      <c r="G693" s="23" t="s">
        <v>189</v>
      </c>
      <c r="H693" s="23" t="s">
        <v>113</v>
      </c>
      <c r="I693" s="13">
        <v>38000</v>
      </c>
      <c r="J693" s="13">
        <v>38000</v>
      </c>
      <c r="K693" s="23" t="s">
        <v>119</v>
      </c>
      <c r="L693" s="24">
        <v>8.4429999999999996</v>
      </c>
      <c r="M693" s="37">
        <f t="shared" si="62"/>
        <v>9</v>
      </c>
      <c r="N693" s="24">
        <v>0.96299999999999997</v>
      </c>
      <c r="O693" s="13">
        <v>2</v>
      </c>
      <c r="P693" s="36">
        <f t="shared" si="63"/>
        <v>0.72224999999999995</v>
      </c>
      <c r="Q693" s="38">
        <f t="shared" si="64"/>
        <v>8.4</v>
      </c>
      <c r="R693" s="37">
        <f t="shared" si="65"/>
        <v>8.4</v>
      </c>
      <c r="S693" s="39">
        <f>IF(AND(I693=38000,R693&lt;=4.5,M693&gt;8),'[1]Pricing Schedule'!$F$8+('[1]Pricing Schedule'!$F$9*M693),
IF(AND(I693=38000,R693&lt;=4.5,M693&lt;=8),'[1]Pricing Schedule'!$F$34+('[1]Pricing Schedule'!$F$36*M693),
IF(AND(I693=38000,R693&gt;4.5,R693&lt;=9,M693&gt;8),'[1]Pricing Schedule'!$F$17+('[1]Pricing Schedule'!$F$18*M693),
IF(AND(I693=38000,R693&gt;4.5,R693&lt;=9,M693&lt;=8),'[1]Pricing Schedule'!$F$34+('[1]Pricing Schedule'!$F$36*M693),
IF(AND(I693=38000,R693&gt;9,R693&lt;=12.8,M693&gt;8),'[1]Pricing Schedule'!$F$26+('[1]Pricing Schedule'!$F$27*M693),
IF(AND(I693=38000,R693&gt;9,R693&lt;=12.8,M693&lt;=8),'[1]Pricing Schedule'!$F$34+('[1]Pricing Schedule'!$F$36*M693),
IF(AND(I693=38000,R693&gt;12.8,R693&lt;=22.8),'[1]Pricing Schedule'!$F$34+('[1]Pricing Schedule'!$F$36*M693),
IF(AND(I693=38000,R693&gt;22.8,R693&lt;=30.2),'[1]Pricing Schedule'!$F$43+('[1]Pricing Schedule'!$F$45*M693),
IF(AND(I693=38000,R693&gt;30.2,R693&lt;=45.9),'[1]Pricing Schedule'!$F$52+('[1]Pricing Schedule'!$F$54*M693),
IF(AND(I693=38000,R693&gt;45.9,R693&lt;=123.4),'[1]Pricing Schedule'!$F$96+('[1]Pricing Schedule'!$F$97*M693),
IF(AND(I693=38000,R693&gt;123.4,R693&lt;=168.2,M693&lt;=10),'[1]Pricing Schedule'!$F$103+('[1]Pricing Schedule'!$F$105*M693),
IF(AND(I693=38000,R693&gt;123.4,R693&lt;=168.2,M693&gt;10),'[1]Pricing Schedule'!$F$111+('[1]Pricing Schedule'!$F$113*M693),
IF(AND(I693=38000,R693&gt;157.4,R693&lt;=336.4,M693&lt;=10),('[1]Pricing Schedule'!$F$103+('[1]Pricing Schedule'!$F$105*M693))*2,
IF(AND(I693=38000,R693&gt;157.4,R693&lt;=336.4,M693&gt;10),('[1]Pricing Schedule'!$F$111+('[1]Pricing Schedule'!$F$113*M693))*2,
IF(AND(I693=38000,R693&gt;314.8,R693&lt;=504.6,M693&lt;=10),('[1]Pricing Schedule'!$F$103+('[1]Pricing Schedule'!$F$105*M693))*3,
IF(AND(I693=38000,R693&gt;314.8,R693&lt;=504.6,M693&gt;10),('[1]Pricing Schedule'!$F$111+('[1]Pricing Schedule'!$F$113*M693))*3,
IF(AND(I693=38000,R693&gt;472.2,R693&lt;=672.8,M693&lt;=10),('[1]Pricing Schedule'!$F$103+('[1]Pricing Schedule'!$F$105*M693))*4,
IF(AND(I693=38000,R693&gt;472.2,R693&lt;=672.8,M693&gt;10),('[1]Pricing Schedule'!$F$111+('[1]Pricing Schedule'!$F$113*M693))*4,
IF(AND(I693=110000,R693&lt;=12.8,M693&gt;2),'[1]Pricing Schedule'!$F$62+('[1]Pricing Schedule'!$F$63*M693),
IF(AND(I693=110000,R693&lt;=12.8,M693&lt;=2),'[1]Pricing Schedule'!$F$96+('[1]Pricing Schedule'!$F$97*M693),
IF(AND(I693=110000,R693&gt;12.8,R693&lt;=22.8,M693&gt;3),'[1]Pricing Schedule'!$F$71+('[1]Pricing Schedule'!$F$72*M693),
IF(AND(I693=110000,R693&gt;12.8,R693&lt;=22.8,M693&lt;=3),'[1]Pricing Schedule'!$F$96+('[1]Pricing Schedule'!$F$97*M693),
IF(AND(I693=110000,R693&gt;22.8,R693&lt;=30.2),'[1]Pricing Schedule'!$F$80+('[1]Pricing Schedule'!$F$81*M693),
IF(AND(I693=110000,R693&gt;30.2,R693&lt;=45.9),'[1]Pricing Schedule'!$F$89+('[1]Pricing Schedule'!$F$90*M693),
IF(AND(I693=110000,R693&gt;45.9,R693&lt;=123.4),'[1]Pricing Schedule'!$F$96+('[1]Pricing Schedule'!$F$97*M693),
IF(AND(I693=110000,R693&gt;123.4,R693&lt;=168.2,M693&lt;=10),'[1]Pricing Schedule'!$F$103+('[1]Pricing Schedule'!$F$105*M693),
IF(AND(I693=110000,R693&gt;123.4,R693&lt;=168.2,M693&gt;10),'[1]Pricing Schedule'!$F$111+('[1]Pricing Schedule'!$F$113*M693),
IF(AND(I693=110000,R693&gt;168.2,R693&lt;=336.4,M693&lt;=10),('[1]Pricing Schedule'!$F$103+('[1]Pricing Schedule'!$F$105*M693))*2,
IF(AND(I693=110000,R693&gt;168.2,R693&lt;=336.4,M693&gt;10),('[1]Pricing Schedule'!$F$111+('[1]Pricing Schedule'!$F$113*M693))*2,
IF(AND(I693=110000,R693&gt;336.4,R693&lt;=504.6,M693&lt;=10),('[1]Pricing Schedule'!$F$103+('[1]Pricing Schedule'!$F$105*M693))*3,
IF(AND(I693=110000,R693&gt;336.4,R693&lt;=504.6,M693&gt;10),('[1]Pricing Schedule'!$F$111+('[1]Pricing Schedule'!$F$113*M693))*3,
IF(AND(I693=110000,R693&gt;504.6,R693&lt;=672.8,M693&lt;=10),('[1]Pricing Schedule'!$F$103+('[1]Pricing Schedule'!$F$105*M693))*4,
IF(AND(I693=110000,R693&gt;504.6,R693&lt;=672.8,M693&gt;10),('[1]Pricing Schedule'!$F$111+('[1]Pricing Schedule'!$F$113*M693))*4,
IF(AND(I693=110000,R693&gt;672.8,R693&lt;=841,M693&lt;=10),('[1]Pricing Schedule'!$F$103+('[1]Pricing Schedule'!$F$105*M693))*5,
IF(AND(I693=110000,R693&gt;672.8,R693&lt;=841,M693&gt;10),('[1]Pricing Schedule'!$F$111+('[1]Pricing Schedule'!$F$113*M693))*5,
IF(AND(I693=110000,R693&gt;672.8,R693&lt;=841,M693&lt;=10),('[1]Pricing Schedule'!$F$103+('[1]Pricing Schedule'!$F$105*M693))*5,
IF(AND(I693=110000,R693&gt;672.8,R693&lt;=841,M693&gt;10),('[1]Pricing Schedule'!$F$111+('[1]Pricing Schedule'!$F$113*M693))*5,
IF(AND(I693=110000,R693&gt;1345.6,R693&lt;=1513.8,M693&lt;=10),('[1]Pricing Schedule'!$F$103+('[1]Pricing Schedule'!$F$105*M693))*9,
IF(AND(I693=110000,R693&gt;1345.6,R693&lt;=1513.8,M693&gt;10),('[1]Pricing Schedule'!$F$111+('[1]Pricing Schedule'!$F$113*M693))*9,
9999999999)))))))))))))))))))))))))))))))))))))))</f>
        <v>1379800</v>
      </c>
      <c r="T693" s="21">
        <f>IF(AND(I693=38000,R693&lt;=4.5,M693&gt;8),'[1]Pricing Schedule'!$J$9,
IF(AND(I693=38000,R693&lt;=4.5,M693&lt;=8),'[1]Pricing Schedule'!$J$36,
IF(AND(I693=38000,R693&gt;4.5,R693&lt;=9,M693&gt;8),'[1]Pricing Schedule'!$J$18,
IF(AND(I693=38000,R693&gt;4.5,R693&lt;=9,M693&lt;=8),'[1]Pricing Schedule'!$J$36,
IF(AND(I693=38000,R693&gt;9,R693&lt;=12.8,M693&gt;8),'[1]Pricing Schedule'!$J$27,
IF(AND(I693=38000,R693&gt;9,R693&lt;=12.8,M693&lt;=8),'[1]Pricing Schedule'!$J$36,
IF(AND(I693=38000,R693&gt;12.8,R693&lt;=22.8),'[1]Pricing Schedule'!$J$36,
IF(AND(I693=38000,R693&gt;22.8,R693&lt;=30.2),'[1]Pricing Schedule'!$J$45,
IF(AND(I693=38000,R693&gt;30.2,R693&lt;=45.9),'[1]Pricing Schedule'!$J$54,
IF(AND(I693=38000,R693&gt;45.9,R693&lt;=123.4),'[1]Pricing Schedule'!$J$97,
IF(AND(I693=38000,R693&gt;123.4,R693&lt;=168.2,M693&lt;=10),'[1]Pricing Schedule'!$J$105,
IF(AND(I693=38000,R693&gt;123.4,R693&lt;=168.2,M693&gt;10),'[1]Pricing Schedule'!$J$113,
IF(AND(I693=38000,R693&gt;168.2,R693&lt;=336.4,M693&lt;=10),('[1]Pricing Schedule'!$J$105),
IF(AND(I693=38000,R693&gt;168.2,R693&lt;=336.4,M693&gt;10),('[1]Pricing Schedule'!$J$113),
IF(AND(I693=38000,R693&gt;336.4,R693&lt;=504.6,M693&lt;=10),('[1]Pricing Schedule'!$J$105),
IF(AND(I693=38000,R693&gt;336.4,R693&lt;=504.6,M693&gt;10),('[1]Pricing Schedule'!$J$113),
IF(AND(I693=38000,R693&gt;504.6,R693&lt;=672.8,M693&lt;=10),('[1]Pricing Schedule'!$J$105),
IF(AND(I693=38000,R693&gt;504.6,R693&lt;=672.8,M693&gt;10),('[1]Pricing Schedule'!$J$113),
IF(AND(I693=110000,R693&lt;=12.8,M693&gt;2),'[1]Pricing Schedule'!$J$63,
IF(AND(I693=110000,R693&lt;=12.8,M693&lt;=2),'[1]Pricing Schedule'!$J$97,
IF(AND(I693=110000,R693&gt;12.8,R693&lt;=22.8,M693&gt;3),'[1]Pricing Schedule'!$J$72,
IF(AND(I693=110000,R693&gt;12.8,R693&lt;=22.8,M693&lt;=3),'[1]Pricing Schedule'!$J$97,
IF(AND(I693=110000,R693&gt;22.8,R693&lt;=30.2),'[1]Pricing Schedule'!$J$81,
IF(AND(I693=110000,R693&gt;30.2,R693&lt;=45.9),'[1]Pricing Schedule'!$J$90,
IF(AND(I693=110000,R693&gt;45.9,R693&lt;=123.4),'[1]Pricing Schedule'!$J$97,
IF(AND(I693=110000,R693&gt;123.4,R693&lt;=168.2,M693&lt;=10),'[1]Pricing Schedule'!$J$105,
IF(AND(I693=110000,R693&gt;123.4,R693&lt;=168.2,M693&gt;10),'[1]Pricing Schedule'!$J$113,
IF(AND(I693=110000,R693&gt;168.2,R693&lt;=336.2,M693&lt;=10),('[1]Pricing Schedule'!$J$105),
IF(AND(I693=110000,R693&gt;168.2,R693&lt;=336.2,M693&gt;10),('[1]Pricing Schedule'!$J$113),
IF(AND(I693=110000,R693&gt;336.4,R693&lt;=504.6,M693&lt;=10),('[1]Pricing Schedule'!$J$105),
IF(AND(I693=110000,R693&gt;336.4,R693&lt;=504.6,M693&gt;10),('[1]Pricing Schedule'!$J$113),
IF(AND(I693=110000,R693&gt;504.6,R693&lt;=672.8,M693&lt;=10),('[1]Pricing Schedule'!$J$105),
IF(AND(I693=110000,R693&gt;504.6,R693&lt;=672.8,M693&gt;10),('[1]Pricing Schedule'!$J$113),
IF(AND(I693=110000,R693&gt;672.8,R693&lt;=841,M693&lt;=10),('[1]Pricing Schedule'!$J$105),
IF(AND(I693=110000,R693&gt;672.8,R693&lt;=841,M693&gt;10),('[1]Pricing Schedule'!$J$113),
IF(AND(I693=110000,R693&gt;1682,R693&lt;=1850.2,M693&lt;=10),('[1]Pricing Schedule'!$J$105),
IF(AND(I693=110000,R693&gt;1682,R693&lt;=1850.2,M693&gt;10),('[1]Pricing Schedule'!$J$113),
IF(AND(I693=110000,R693&gt;2018.4,R693&lt;=2186.6,M693&lt;=10),('[1]Pricing Schedule'!$J$105),
IF(AND(I693=110000,R693&gt;2018.4,R693&lt;=2186.6,M693&gt;10),('[1]Pricing Schedule'!$J$113),999999999)))))))))))))))))))))))))))))))))))))))</f>
        <v>2</v>
      </c>
      <c r="U693" s="40">
        <f t="shared" si="66"/>
        <v>164261.90476190476</v>
      </c>
      <c r="V693" s="41">
        <f t="shared" si="67"/>
        <v>6.087838817219887</v>
      </c>
      <c r="Y693" s="23">
        <v>64</v>
      </c>
      <c r="Z693" s="23">
        <v>650</v>
      </c>
      <c r="AR693" s="35"/>
    </row>
    <row r="694" spans="1:44">
      <c r="A694" s="23">
        <v>694</v>
      </c>
      <c r="B694" s="23">
        <v>694</v>
      </c>
      <c r="C694" s="23" t="s">
        <v>1163</v>
      </c>
      <c r="D694" s="23" t="s">
        <v>318</v>
      </c>
      <c r="E694" s="23" t="s">
        <v>318</v>
      </c>
      <c r="F694" s="23" t="s">
        <v>1164</v>
      </c>
      <c r="G694" s="23" t="s">
        <v>1165</v>
      </c>
      <c r="H694" s="23" t="s">
        <v>113</v>
      </c>
      <c r="I694" s="13">
        <v>38000</v>
      </c>
      <c r="J694" s="13">
        <v>38000</v>
      </c>
      <c r="K694" s="23" t="s">
        <v>119</v>
      </c>
      <c r="L694" s="24">
        <v>3.1739999999999999</v>
      </c>
      <c r="M694" s="37">
        <f t="shared" si="62"/>
        <v>4</v>
      </c>
      <c r="N694" s="24">
        <v>0.84399999999999997</v>
      </c>
      <c r="O694" s="13">
        <v>2</v>
      </c>
      <c r="P694" s="36">
        <f t="shared" si="63"/>
        <v>0.63300000000000001</v>
      </c>
      <c r="Q694" s="38">
        <f t="shared" si="64"/>
        <v>8.4</v>
      </c>
      <c r="R694" s="37">
        <f t="shared" si="65"/>
        <v>8.4</v>
      </c>
      <c r="S694" s="39">
        <f>IF(AND(I694=38000,R694&lt;=4.5,M694&gt;8),'[1]Pricing Schedule'!$F$8+('[1]Pricing Schedule'!$F$9*M694),
IF(AND(I694=38000,R694&lt;=4.5,M694&lt;=8),'[1]Pricing Schedule'!$F$34+('[1]Pricing Schedule'!$F$36*M694),
IF(AND(I694=38000,R694&gt;4.5,R694&lt;=9,M694&gt;8),'[1]Pricing Schedule'!$F$17+('[1]Pricing Schedule'!$F$18*M694),
IF(AND(I694=38000,R694&gt;4.5,R694&lt;=9,M694&lt;=8),'[1]Pricing Schedule'!$F$34+('[1]Pricing Schedule'!$F$36*M694),
IF(AND(I694=38000,R694&gt;9,R694&lt;=12.8,M694&gt;8),'[1]Pricing Schedule'!$F$26+('[1]Pricing Schedule'!$F$27*M694),
IF(AND(I694=38000,R694&gt;9,R694&lt;=12.8,M694&lt;=8),'[1]Pricing Schedule'!$F$34+('[1]Pricing Schedule'!$F$36*M694),
IF(AND(I694=38000,R694&gt;12.8,R694&lt;=22.8),'[1]Pricing Schedule'!$F$34+('[1]Pricing Schedule'!$F$36*M694),
IF(AND(I694=38000,R694&gt;22.8,R694&lt;=30.2),'[1]Pricing Schedule'!$F$43+('[1]Pricing Schedule'!$F$45*M694),
IF(AND(I694=38000,R694&gt;30.2,R694&lt;=45.9),'[1]Pricing Schedule'!$F$52+('[1]Pricing Schedule'!$F$54*M694),
IF(AND(I694=38000,R694&gt;45.9,R694&lt;=123.4),'[1]Pricing Schedule'!$F$96+('[1]Pricing Schedule'!$F$97*M694),
IF(AND(I694=38000,R694&gt;123.4,R694&lt;=168.2,M694&lt;=10),'[1]Pricing Schedule'!$F$103+('[1]Pricing Schedule'!$F$105*M694),
IF(AND(I694=38000,R694&gt;123.4,R694&lt;=168.2,M694&gt;10),'[1]Pricing Schedule'!$F$111+('[1]Pricing Schedule'!$F$113*M694),
IF(AND(I694=38000,R694&gt;157.4,R694&lt;=336.4,M694&lt;=10),('[1]Pricing Schedule'!$F$103+('[1]Pricing Schedule'!$F$105*M694))*2,
IF(AND(I694=38000,R694&gt;157.4,R694&lt;=336.4,M694&gt;10),('[1]Pricing Schedule'!$F$111+('[1]Pricing Schedule'!$F$113*M694))*2,
IF(AND(I694=38000,R694&gt;314.8,R694&lt;=504.6,M694&lt;=10),('[1]Pricing Schedule'!$F$103+('[1]Pricing Schedule'!$F$105*M694))*3,
IF(AND(I694=38000,R694&gt;314.8,R694&lt;=504.6,M694&gt;10),('[1]Pricing Schedule'!$F$111+('[1]Pricing Schedule'!$F$113*M694))*3,
IF(AND(I694=38000,R694&gt;472.2,R694&lt;=672.8,M694&lt;=10),('[1]Pricing Schedule'!$F$103+('[1]Pricing Schedule'!$F$105*M694))*4,
IF(AND(I694=38000,R694&gt;472.2,R694&lt;=672.8,M694&gt;10),('[1]Pricing Schedule'!$F$111+('[1]Pricing Schedule'!$F$113*M694))*4,
IF(AND(I694=110000,R694&lt;=12.8,M694&gt;2),'[1]Pricing Schedule'!$F$62+('[1]Pricing Schedule'!$F$63*M694),
IF(AND(I694=110000,R694&lt;=12.8,M694&lt;=2),'[1]Pricing Schedule'!$F$96+('[1]Pricing Schedule'!$F$97*M694),
IF(AND(I694=110000,R694&gt;12.8,R694&lt;=22.8,M694&gt;3),'[1]Pricing Schedule'!$F$71+('[1]Pricing Schedule'!$F$72*M694),
IF(AND(I694=110000,R694&gt;12.8,R694&lt;=22.8,M694&lt;=3),'[1]Pricing Schedule'!$F$96+('[1]Pricing Schedule'!$F$97*M694),
IF(AND(I694=110000,R694&gt;22.8,R694&lt;=30.2),'[1]Pricing Schedule'!$F$80+('[1]Pricing Schedule'!$F$81*M694),
IF(AND(I694=110000,R694&gt;30.2,R694&lt;=45.9),'[1]Pricing Schedule'!$F$89+('[1]Pricing Schedule'!$F$90*M694),
IF(AND(I694=110000,R694&gt;45.9,R694&lt;=123.4),'[1]Pricing Schedule'!$F$96+('[1]Pricing Schedule'!$F$97*M694),
IF(AND(I694=110000,R694&gt;123.4,R694&lt;=168.2,M694&lt;=10),'[1]Pricing Schedule'!$F$103+('[1]Pricing Schedule'!$F$105*M694),
IF(AND(I694=110000,R694&gt;123.4,R694&lt;=168.2,M694&gt;10),'[1]Pricing Schedule'!$F$111+('[1]Pricing Schedule'!$F$113*M694),
IF(AND(I694=110000,R694&gt;168.2,R694&lt;=336.4,M694&lt;=10),('[1]Pricing Schedule'!$F$103+('[1]Pricing Schedule'!$F$105*M694))*2,
IF(AND(I694=110000,R694&gt;168.2,R694&lt;=336.4,M694&gt;10),('[1]Pricing Schedule'!$F$111+('[1]Pricing Schedule'!$F$113*M694))*2,
IF(AND(I694=110000,R694&gt;336.4,R694&lt;=504.6,M694&lt;=10),('[1]Pricing Schedule'!$F$103+('[1]Pricing Schedule'!$F$105*M694))*3,
IF(AND(I694=110000,R694&gt;336.4,R694&lt;=504.6,M694&gt;10),('[1]Pricing Schedule'!$F$111+('[1]Pricing Schedule'!$F$113*M694))*3,
IF(AND(I694=110000,R694&gt;504.6,R694&lt;=672.8,M694&lt;=10),('[1]Pricing Schedule'!$F$103+('[1]Pricing Schedule'!$F$105*M694))*4,
IF(AND(I694=110000,R694&gt;504.6,R694&lt;=672.8,M694&gt;10),('[1]Pricing Schedule'!$F$111+('[1]Pricing Schedule'!$F$113*M694))*4,
IF(AND(I694=110000,R694&gt;672.8,R694&lt;=841,M694&lt;=10),('[1]Pricing Schedule'!$F$103+('[1]Pricing Schedule'!$F$105*M694))*5,
IF(AND(I694=110000,R694&gt;672.8,R694&lt;=841,M694&gt;10),('[1]Pricing Schedule'!$F$111+('[1]Pricing Schedule'!$F$113*M694))*5,
IF(AND(I694=110000,R694&gt;672.8,R694&lt;=841,M694&lt;=10),('[1]Pricing Schedule'!$F$103+('[1]Pricing Schedule'!$F$105*M694))*5,
IF(AND(I694=110000,R694&gt;672.8,R694&lt;=841,M694&gt;10),('[1]Pricing Schedule'!$F$111+('[1]Pricing Schedule'!$F$113*M694))*5,
IF(AND(I694=110000,R694&gt;1345.6,R694&lt;=1513.8,M694&lt;=10),('[1]Pricing Schedule'!$F$103+('[1]Pricing Schedule'!$F$105*M694))*9,
IF(AND(I694=110000,R694&gt;1345.6,R694&lt;=1513.8,M694&gt;10),('[1]Pricing Schedule'!$F$111+('[1]Pricing Schedule'!$F$113*M694))*9,
9999999999)))))))))))))))))))))))))))))))))))))))</f>
        <v>628870</v>
      </c>
      <c r="T694" s="21">
        <f>IF(AND(I694=38000,R694&lt;=4.5,M694&gt;8),'[1]Pricing Schedule'!$J$9,
IF(AND(I694=38000,R694&lt;=4.5,M694&lt;=8),'[1]Pricing Schedule'!$J$36,
IF(AND(I694=38000,R694&gt;4.5,R694&lt;=9,M694&gt;8),'[1]Pricing Schedule'!$J$18,
IF(AND(I694=38000,R694&gt;4.5,R694&lt;=9,M694&lt;=8),'[1]Pricing Schedule'!$J$36,
IF(AND(I694=38000,R694&gt;9,R694&lt;=12.8,M694&gt;8),'[1]Pricing Schedule'!$J$27,
IF(AND(I694=38000,R694&gt;9,R694&lt;=12.8,M694&lt;=8),'[1]Pricing Schedule'!$J$36,
IF(AND(I694=38000,R694&gt;12.8,R694&lt;=22.8),'[1]Pricing Schedule'!$J$36,
IF(AND(I694=38000,R694&gt;22.8,R694&lt;=30.2),'[1]Pricing Schedule'!$J$45,
IF(AND(I694=38000,R694&gt;30.2,R694&lt;=45.9),'[1]Pricing Schedule'!$J$54,
IF(AND(I694=38000,R694&gt;45.9,R694&lt;=123.4),'[1]Pricing Schedule'!$J$97,
IF(AND(I694=38000,R694&gt;123.4,R694&lt;=168.2,M694&lt;=10),'[1]Pricing Schedule'!$J$105,
IF(AND(I694=38000,R694&gt;123.4,R694&lt;=168.2,M694&gt;10),'[1]Pricing Schedule'!$J$113,
IF(AND(I694=38000,R694&gt;168.2,R694&lt;=336.4,M694&lt;=10),('[1]Pricing Schedule'!$J$105),
IF(AND(I694=38000,R694&gt;168.2,R694&lt;=336.4,M694&gt;10),('[1]Pricing Schedule'!$J$113),
IF(AND(I694=38000,R694&gt;336.4,R694&lt;=504.6,M694&lt;=10),('[1]Pricing Schedule'!$J$105),
IF(AND(I694=38000,R694&gt;336.4,R694&lt;=504.6,M694&gt;10),('[1]Pricing Schedule'!$J$113),
IF(AND(I694=38000,R694&gt;504.6,R694&lt;=672.8,M694&lt;=10),('[1]Pricing Schedule'!$J$105),
IF(AND(I694=38000,R694&gt;504.6,R694&lt;=672.8,M694&gt;10),('[1]Pricing Schedule'!$J$113),
IF(AND(I694=110000,R694&lt;=12.8,M694&gt;2),'[1]Pricing Schedule'!$J$63,
IF(AND(I694=110000,R694&lt;=12.8,M694&lt;=2),'[1]Pricing Schedule'!$J$97,
IF(AND(I694=110000,R694&gt;12.8,R694&lt;=22.8,M694&gt;3),'[1]Pricing Schedule'!$J$72,
IF(AND(I694=110000,R694&gt;12.8,R694&lt;=22.8,M694&lt;=3),'[1]Pricing Schedule'!$J$97,
IF(AND(I694=110000,R694&gt;22.8,R694&lt;=30.2),'[1]Pricing Schedule'!$J$81,
IF(AND(I694=110000,R694&gt;30.2,R694&lt;=45.9),'[1]Pricing Schedule'!$J$90,
IF(AND(I694=110000,R694&gt;45.9,R694&lt;=123.4),'[1]Pricing Schedule'!$J$97,
IF(AND(I694=110000,R694&gt;123.4,R694&lt;=168.2,M694&lt;=10),'[1]Pricing Schedule'!$J$105,
IF(AND(I694=110000,R694&gt;123.4,R694&lt;=168.2,M694&gt;10),'[1]Pricing Schedule'!$J$113,
IF(AND(I694=110000,R694&gt;168.2,R694&lt;=336.2,M694&lt;=10),('[1]Pricing Schedule'!$J$105),
IF(AND(I694=110000,R694&gt;168.2,R694&lt;=336.2,M694&gt;10),('[1]Pricing Schedule'!$J$113),
IF(AND(I694=110000,R694&gt;336.4,R694&lt;=504.6,M694&lt;=10),('[1]Pricing Schedule'!$J$105),
IF(AND(I694=110000,R694&gt;336.4,R694&lt;=504.6,M694&gt;10),('[1]Pricing Schedule'!$J$113),
IF(AND(I694=110000,R694&gt;504.6,R694&lt;=672.8,M694&lt;=10),('[1]Pricing Schedule'!$J$105),
IF(AND(I694=110000,R694&gt;504.6,R694&lt;=672.8,M694&gt;10),('[1]Pricing Schedule'!$J$113),
IF(AND(I694=110000,R694&gt;672.8,R694&lt;=841,M694&lt;=10),('[1]Pricing Schedule'!$J$105),
IF(AND(I694=110000,R694&gt;672.8,R694&lt;=841,M694&gt;10),('[1]Pricing Schedule'!$J$113),
IF(AND(I694=110000,R694&gt;1682,R694&lt;=1850.2,M694&lt;=10),('[1]Pricing Schedule'!$J$105),
IF(AND(I694=110000,R694&gt;1682,R694&lt;=1850.2,M694&gt;10),('[1]Pricing Schedule'!$J$113),
IF(AND(I694=110000,R694&gt;2018.4,R694&lt;=2186.6,M694&lt;=10),('[1]Pricing Schedule'!$J$105),
IF(AND(I694=110000,R694&gt;2018.4,R694&lt;=2186.6,M694&gt;10),('[1]Pricing Schedule'!$J$113),999999999)))))))))))))))))))))))))))))))))))))))</f>
        <v>4</v>
      </c>
      <c r="U694" s="40">
        <f t="shared" si="66"/>
        <v>74865.476190476184</v>
      </c>
      <c r="V694" s="41">
        <f t="shared" si="67"/>
        <v>13.357291650102566</v>
      </c>
      <c r="Y694" s="23">
        <v>83</v>
      </c>
      <c r="Z694" s="23">
        <v>314</v>
      </c>
      <c r="AR694" s="35"/>
    </row>
    <row r="695" spans="1:44">
      <c r="A695" s="23">
        <v>695</v>
      </c>
      <c r="B695" s="23">
        <v>695</v>
      </c>
      <c r="C695" s="23" t="s">
        <v>1166</v>
      </c>
      <c r="D695" s="23" t="s">
        <v>149</v>
      </c>
      <c r="E695" s="23" t="s">
        <v>149</v>
      </c>
      <c r="F695" s="23" t="s">
        <v>150</v>
      </c>
      <c r="G695" s="23" t="s">
        <v>151</v>
      </c>
      <c r="H695" s="23" t="s">
        <v>113</v>
      </c>
      <c r="I695" s="13">
        <v>38000</v>
      </c>
      <c r="J695" s="13">
        <v>38000</v>
      </c>
      <c r="K695" s="23" t="s">
        <v>119</v>
      </c>
      <c r="L695" s="24">
        <v>11.484999999999999</v>
      </c>
      <c r="M695" s="37">
        <f t="shared" si="62"/>
        <v>12</v>
      </c>
      <c r="N695" s="24">
        <v>0.60499999999999998</v>
      </c>
      <c r="O695" s="13">
        <v>2</v>
      </c>
      <c r="P695" s="36">
        <f t="shared" si="63"/>
        <v>0.60499999999999998</v>
      </c>
      <c r="Q695" s="38">
        <f t="shared" si="64"/>
        <v>4.2</v>
      </c>
      <c r="R695" s="37">
        <f t="shared" si="65"/>
        <v>4.2</v>
      </c>
      <c r="S695" s="39">
        <f>IF(AND(I695=38000,R695&lt;=4.5,M695&gt;8),'[1]Pricing Schedule'!$F$8+('[1]Pricing Schedule'!$F$9*M695),
IF(AND(I695=38000,R695&lt;=4.5,M695&lt;=8),'[1]Pricing Schedule'!$F$34+('[1]Pricing Schedule'!$F$36*M695),
IF(AND(I695=38000,R695&gt;4.5,R695&lt;=9,M695&gt;8),'[1]Pricing Schedule'!$F$17+('[1]Pricing Schedule'!$F$18*M695),
IF(AND(I695=38000,R695&gt;4.5,R695&lt;=9,M695&lt;=8),'[1]Pricing Schedule'!$F$34+('[1]Pricing Schedule'!$F$36*M695),
IF(AND(I695=38000,R695&gt;9,R695&lt;=12.8,M695&gt;8),'[1]Pricing Schedule'!$F$26+('[1]Pricing Schedule'!$F$27*M695),
IF(AND(I695=38000,R695&gt;9,R695&lt;=12.8,M695&lt;=8),'[1]Pricing Schedule'!$F$34+('[1]Pricing Schedule'!$F$36*M695),
IF(AND(I695=38000,R695&gt;12.8,R695&lt;=22.8),'[1]Pricing Schedule'!$F$34+('[1]Pricing Schedule'!$F$36*M695),
IF(AND(I695=38000,R695&gt;22.8,R695&lt;=30.2),'[1]Pricing Schedule'!$F$43+('[1]Pricing Schedule'!$F$45*M695),
IF(AND(I695=38000,R695&gt;30.2,R695&lt;=45.9),'[1]Pricing Schedule'!$F$52+('[1]Pricing Schedule'!$F$54*M695),
IF(AND(I695=38000,R695&gt;45.9,R695&lt;=123.4),'[1]Pricing Schedule'!$F$96+('[1]Pricing Schedule'!$F$97*M695),
IF(AND(I695=38000,R695&gt;123.4,R695&lt;=168.2,M695&lt;=10),'[1]Pricing Schedule'!$F$103+('[1]Pricing Schedule'!$F$105*M695),
IF(AND(I695=38000,R695&gt;123.4,R695&lt;=168.2,M695&gt;10),'[1]Pricing Schedule'!$F$111+('[1]Pricing Schedule'!$F$113*M695),
IF(AND(I695=38000,R695&gt;157.4,R695&lt;=336.4,M695&lt;=10),('[1]Pricing Schedule'!$F$103+('[1]Pricing Schedule'!$F$105*M695))*2,
IF(AND(I695=38000,R695&gt;157.4,R695&lt;=336.4,M695&gt;10),('[1]Pricing Schedule'!$F$111+('[1]Pricing Schedule'!$F$113*M695))*2,
IF(AND(I695=38000,R695&gt;314.8,R695&lt;=504.6,M695&lt;=10),('[1]Pricing Schedule'!$F$103+('[1]Pricing Schedule'!$F$105*M695))*3,
IF(AND(I695=38000,R695&gt;314.8,R695&lt;=504.6,M695&gt;10),('[1]Pricing Schedule'!$F$111+('[1]Pricing Schedule'!$F$113*M695))*3,
IF(AND(I695=38000,R695&gt;472.2,R695&lt;=672.8,M695&lt;=10),('[1]Pricing Schedule'!$F$103+('[1]Pricing Schedule'!$F$105*M695))*4,
IF(AND(I695=38000,R695&gt;472.2,R695&lt;=672.8,M695&gt;10),('[1]Pricing Schedule'!$F$111+('[1]Pricing Schedule'!$F$113*M695))*4,
IF(AND(I695=110000,R695&lt;=12.8,M695&gt;2),'[1]Pricing Schedule'!$F$62+('[1]Pricing Schedule'!$F$63*M695),
IF(AND(I695=110000,R695&lt;=12.8,M695&lt;=2),'[1]Pricing Schedule'!$F$96+('[1]Pricing Schedule'!$F$97*M695),
IF(AND(I695=110000,R695&gt;12.8,R695&lt;=22.8,M695&gt;3),'[1]Pricing Schedule'!$F$71+('[1]Pricing Schedule'!$F$72*M695),
IF(AND(I695=110000,R695&gt;12.8,R695&lt;=22.8,M695&lt;=3),'[1]Pricing Schedule'!$F$96+('[1]Pricing Schedule'!$F$97*M695),
IF(AND(I695=110000,R695&gt;22.8,R695&lt;=30.2),'[1]Pricing Schedule'!$F$80+('[1]Pricing Schedule'!$F$81*M695),
IF(AND(I695=110000,R695&gt;30.2,R695&lt;=45.9),'[1]Pricing Schedule'!$F$89+('[1]Pricing Schedule'!$F$90*M695),
IF(AND(I695=110000,R695&gt;45.9,R695&lt;=123.4),'[1]Pricing Schedule'!$F$96+('[1]Pricing Schedule'!$F$97*M695),
IF(AND(I695=110000,R695&gt;123.4,R695&lt;=168.2,M695&lt;=10),'[1]Pricing Schedule'!$F$103+('[1]Pricing Schedule'!$F$105*M695),
IF(AND(I695=110000,R695&gt;123.4,R695&lt;=168.2,M695&gt;10),'[1]Pricing Schedule'!$F$111+('[1]Pricing Schedule'!$F$113*M695),
IF(AND(I695=110000,R695&gt;168.2,R695&lt;=336.4,M695&lt;=10),('[1]Pricing Schedule'!$F$103+('[1]Pricing Schedule'!$F$105*M695))*2,
IF(AND(I695=110000,R695&gt;168.2,R695&lt;=336.4,M695&gt;10),('[1]Pricing Schedule'!$F$111+('[1]Pricing Schedule'!$F$113*M695))*2,
IF(AND(I695=110000,R695&gt;336.4,R695&lt;=504.6,M695&lt;=10),('[1]Pricing Schedule'!$F$103+('[1]Pricing Schedule'!$F$105*M695))*3,
IF(AND(I695=110000,R695&gt;336.4,R695&lt;=504.6,M695&gt;10),('[1]Pricing Schedule'!$F$111+('[1]Pricing Schedule'!$F$113*M695))*3,
IF(AND(I695=110000,R695&gt;504.6,R695&lt;=672.8,M695&lt;=10),('[1]Pricing Schedule'!$F$103+('[1]Pricing Schedule'!$F$105*M695))*4,
IF(AND(I695=110000,R695&gt;504.6,R695&lt;=672.8,M695&gt;10),('[1]Pricing Schedule'!$F$111+('[1]Pricing Schedule'!$F$113*M695))*4,
IF(AND(I695=110000,R695&gt;672.8,R695&lt;=841,M695&lt;=10),('[1]Pricing Schedule'!$F$103+('[1]Pricing Schedule'!$F$105*M695))*5,
IF(AND(I695=110000,R695&gt;672.8,R695&lt;=841,M695&gt;10),('[1]Pricing Schedule'!$F$111+('[1]Pricing Schedule'!$F$113*M695))*5,
IF(AND(I695=110000,R695&gt;672.8,R695&lt;=841,M695&lt;=10),('[1]Pricing Schedule'!$F$103+('[1]Pricing Schedule'!$F$105*M695))*5,
IF(AND(I695=110000,R695&gt;672.8,R695&lt;=841,M695&gt;10),('[1]Pricing Schedule'!$F$111+('[1]Pricing Schedule'!$F$113*M695))*5,
IF(AND(I695=110000,R695&gt;1345.6,R695&lt;=1513.8,M695&lt;=10),('[1]Pricing Schedule'!$F$103+('[1]Pricing Schedule'!$F$105*M695))*9,
IF(AND(I695=110000,R695&gt;1345.6,R695&lt;=1513.8,M695&gt;10),('[1]Pricing Schedule'!$F$111+('[1]Pricing Schedule'!$F$113*M695))*9,
9999999999)))))))))))))))))))))))))))))))))))))))</f>
        <v>1492540</v>
      </c>
      <c r="T695" s="21">
        <f>IF(AND(I695=38000,R695&lt;=4.5,M695&gt;8),'[1]Pricing Schedule'!$J$9,
IF(AND(I695=38000,R695&lt;=4.5,M695&lt;=8),'[1]Pricing Schedule'!$J$36,
IF(AND(I695=38000,R695&gt;4.5,R695&lt;=9,M695&gt;8),'[1]Pricing Schedule'!$J$18,
IF(AND(I695=38000,R695&gt;4.5,R695&lt;=9,M695&lt;=8),'[1]Pricing Schedule'!$J$36,
IF(AND(I695=38000,R695&gt;9,R695&lt;=12.8,M695&gt;8),'[1]Pricing Schedule'!$J$27,
IF(AND(I695=38000,R695&gt;9,R695&lt;=12.8,M695&lt;=8),'[1]Pricing Schedule'!$J$36,
IF(AND(I695=38000,R695&gt;12.8,R695&lt;=22.8),'[1]Pricing Schedule'!$J$36,
IF(AND(I695=38000,R695&gt;22.8,R695&lt;=30.2),'[1]Pricing Schedule'!$J$45,
IF(AND(I695=38000,R695&gt;30.2,R695&lt;=45.9),'[1]Pricing Schedule'!$J$54,
IF(AND(I695=38000,R695&gt;45.9,R695&lt;=123.4),'[1]Pricing Schedule'!$J$97,
IF(AND(I695=38000,R695&gt;123.4,R695&lt;=168.2,M695&lt;=10),'[1]Pricing Schedule'!$J$105,
IF(AND(I695=38000,R695&gt;123.4,R695&lt;=168.2,M695&gt;10),'[1]Pricing Schedule'!$J$113,
IF(AND(I695=38000,R695&gt;168.2,R695&lt;=336.4,M695&lt;=10),('[1]Pricing Schedule'!$J$105),
IF(AND(I695=38000,R695&gt;168.2,R695&lt;=336.4,M695&gt;10),('[1]Pricing Schedule'!$J$113),
IF(AND(I695=38000,R695&gt;336.4,R695&lt;=504.6,M695&lt;=10),('[1]Pricing Schedule'!$J$105),
IF(AND(I695=38000,R695&gt;336.4,R695&lt;=504.6,M695&gt;10),('[1]Pricing Schedule'!$J$113),
IF(AND(I695=38000,R695&gt;504.6,R695&lt;=672.8,M695&lt;=10),('[1]Pricing Schedule'!$J$105),
IF(AND(I695=38000,R695&gt;504.6,R695&lt;=672.8,M695&gt;10),('[1]Pricing Schedule'!$J$113),
IF(AND(I695=110000,R695&lt;=12.8,M695&gt;2),'[1]Pricing Schedule'!$J$63,
IF(AND(I695=110000,R695&lt;=12.8,M695&lt;=2),'[1]Pricing Schedule'!$J$97,
IF(AND(I695=110000,R695&gt;12.8,R695&lt;=22.8,M695&gt;3),'[1]Pricing Schedule'!$J$72,
IF(AND(I695=110000,R695&gt;12.8,R695&lt;=22.8,M695&lt;=3),'[1]Pricing Schedule'!$J$97,
IF(AND(I695=110000,R695&gt;22.8,R695&lt;=30.2),'[1]Pricing Schedule'!$J$81,
IF(AND(I695=110000,R695&gt;30.2,R695&lt;=45.9),'[1]Pricing Schedule'!$J$90,
IF(AND(I695=110000,R695&gt;45.9,R695&lt;=123.4),'[1]Pricing Schedule'!$J$97,
IF(AND(I695=110000,R695&gt;123.4,R695&lt;=168.2,M695&lt;=10),'[1]Pricing Schedule'!$J$105,
IF(AND(I695=110000,R695&gt;123.4,R695&lt;=168.2,M695&gt;10),'[1]Pricing Schedule'!$J$113,
IF(AND(I695=110000,R695&gt;168.2,R695&lt;=336.2,M695&lt;=10),('[1]Pricing Schedule'!$J$105),
IF(AND(I695=110000,R695&gt;168.2,R695&lt;=336.2,M695&gt;10),('[1]Pricing Schedule'!$J$113),
IF(AND(I695=110000,R695&gt;336.4,R695&lt;=504.6,M695&lt;=10),('[1]Pricing Schedule'!$J$105),
IF(AND(I695=110000,R695&gt;336.4,R695&lt;=504.6,M695&gt;10),('[1]Pricing Schedule'!$J$113),
IF(AND(I695=110000,R695&gt;504.6,R695&lt;=672.8,M695&lt;=10),('[1]Pricing Schedule'!$J$105),
IF(AND(I695=110000,R695&gt;504.6,R695&lt;=672.8,M695&gt;10),('[1]Pricing Schedule'!$J$113),
IF(AND(I695=110000,R695&gt;672.8,R695&lt;=841,M695&lt;=10),('[1]Pricing Schedule'!$J$105),
IF(AND(I695=110000,R695&gt;672.8,R695&lt;=841,M695&gt;10),('[1]Pricing Schedule'!$J$113),
IF(AND(I695=110000,R695&gt;1682,R695&lt;=1850.2,M695&lt;=10),('[1]Pricing Schedule'!$J$105),
IF(AND(I695=110000,R695&gt;1682,R695&lt;=1850.2,M695&gt;10),('[1]Pricing Schedule'!$J$113),
IF(AND(I695=110000,R695&gt;2018.4,R695&lt;=2186.6,M695&lt;=10),('[1]Pricing Schedule'!$J$105),
IF(AND(I695=110000,R695&gt;2018.4,R695&lt;=2186.6,M695&gt;10),('[1]Pricing Schedule'!$J$113),999999999)))))))))))))))))))))))))))))))))))))))</f>
        <v>1</v>
      </c>
      <c r="U695" s="40">
        <f t="shared" si="66"/>
        <v>355366.66666666663</v>
      </c>
      <c r="V695" s="41">
        <f t="shared" si="67"/>
        <v>2.8139949348091173</v>
      </c>
      <c r="Y695" s="23">
        <v>690</v>
      </c>
      <c r="Z695" s="23">
        <v>253</v>
      </c>
      <c r="AR695" s="35"/>
    </row>
    <row r="696" spans="1:44">
      <c r="A696" s="23">
        <v>696</v>
      </c>
      <c r="B696" s="23">
        <v>696</v>
      </c>
      <c r="C696" s="23" t="s">
        <v>1167</v>
      </c>
      <c r="D696" s="23" t="s">
        <v>149</v>
      </c>
      <c r="E696" s="23" t="s">
        <v>149</v>
      </c>
      <c r="F696" s="23" t="s">
        <v>1168</v>
      </c>
      <c r="G696" s="23" t="s">
        <v>1169</v>
      </c>
      <c r="H696" s="23" t="s">
        <v>113</v>
      </c>
      <c r="I696" s="13">
        <v>38000</v>
      </c>
      <c r="L696" s="24">
        <v>5.5510000000000002</v>
      </c>
      <c r="M696" s="37">
        <f t="shared" si="62"/>
        <v>6</v>
      </c>
      <c r="N696" s="24">
        <v>0.625</v>
      </c>
      <c r="O696" s="13">
        <v>2</v>
      </c>
      <c r="P696" s="36">
        <f t="shared" si="63"/>
        <v>0.46875</v>
      </c>
      <c r="Q696" s="38">
        <f t="shared" si="64"/>
        <v>4.2</v>
      </c>
      <c r="R696" s="37">
        <f t="shared" si="65"/>
        <v>4.2</v>
      </c>
      <c r="S696" s="39">
        <f>IF(AND(I696=38000,R696&lt;=4.5,M696&gt;8),'[1]Pricing Schedule'!$F$8+('[1]Pricing Schedule'!$F$9*M696),
IF(AND(I696=38000,R696&lt;=4.5,M696&lt;=8),'[1]Pricing Schedule'!$F$34+('[1]Pricing Schedule'!$F$36*M696),
IF(AND(I696=38000,R696&gt;4.5,R696&lt;=9,M696&gt;8),'[1]Pricing Schedule'!$F$17+('[1]Pricing Schedule'!$F$18*M696),
IF(AND(I696=38000,R696&gt;4.5,R696&lt;=9,M696&lt;=8),'[1]Pricing Schedule'!$F$34+('[1]Pricing Schedule'!$F$36*M696),
IF(AND(I696=38000,R696&gt;9,R696&lt;=12.8,M696&gt;8),'[1]Pricing Schedule'!$F$26+('[1]Pricing Schedule'!$F$27*M696),
IF(AND(I696=38000,R696&gt;9,R696&lt;=12.8,M696&lt;=8),'[1]Pricing Schedule'!$F$34+('[1]Pricing Schedule'!$F$36*M696),
IF(AND(I696=38000,R696&gt;12.8,R696&lt;=22.8),'[1]Pricing Schedule'!$F$34+('[1]Pricing Schedule'!$F$36*M696),
IF(AND(I696=38000,R696&gt;22.8,R696&lt;=30.2),'[1]Pricing Schedule'!$F$43+('[1]Pricing Schedule'!$F$45*M696),
IF(AND(I696=38000,R696&gt;30.2,R696&lt;=45.9),'[1]Pricing Schedule'!$F$52+('[1]Pricing Schedule'!$F$54*M696),
IF(AND(I696=38000,R696&gt;45.9,R696&lt;=123.4),'[1]Pricing Schedule'!$F$96+('[1]Pricing Schedule'!$F$97*M696),
IF(AND(I696=38000,R696&gt;123.4,R696&lt;=168.2,M696&lt;=10),'[1]Pricing Schedule'!$F$103+('[1]Pricing Schedule'!$F$105*M696),
IF(AND(I696=38000,R696&gt;123.4,R696&lt;=168.2,M696&gt;10),'[1]Pricing Schedule'!$F$111+('[1]Pricing Schedule'!$F$113*M696),
IF(AND(I696=38000,R696&gt;157.4,R696&lt;=336.4,M696&lt;=10),('[1]Pricing Schedule'!$F$103+('[1]Pricing Schedule'!$F$105*M696))*2,
IF(AND(I696=38000,R696&gt;157.4,R696&lt;=336.4,M696&gt;10),('[1]Pricing Schedule'!$F$111+('[1]Pricing Schedule'!$F$113*M696))*2,
IF(AND(I696=38000,R696&gt;314.8,R696&lt;=504.6,M696&lt;=10),('[1]Pricing Schedule'!$F$103+('[1]Pricing Schedule'!$F$105*M696))*3,
IF(AND(I696=38000,R696&gt;314.8,R696&lt;=504.6,M696&gt;10),('[1]Pricing Schedule'!$F$111+('[1]Pricing Schedule'!$F$113*M696))*3,
IF(AND(I696=38000,R696&gt;472.2,R696&lt;=672.8,M696&lt;=10),('[1]Pricing Schedule'!$F$103+('[1]Pricing Schedule'!$F$105*M696))*4,
IF(AND(I696=38000,R696&gt;472.2,R696&lt;=672.8,M696&gt;10),('[1]Pricing Schedule'!$F$111+('[1]Pricing Schedule'!$F$113*M696))*4,
IF(AND(I696=110000,R696&lt;=12.8,M696&gt;2),'[1]Pricing Schedule'!$F$62+('[1]Pricing Schedule'!$F$63*M696),
IF(AND(I696=110000,R696&lt;=12.8,M696&lt;=2),'[1]Pricing Schedule'!$F$96+('[1]Pricing Schedule'!$F$97*M696),
IF(AND(I696=110000,R696&gt;12.8,R696&lt;=22.8,M696&gt;3),'[1]Pricing Schedule'!$F$71+('[1]Pricing Schedule'!$F$72*M696),
IF(AND(I696=110000,R696&gt;12.8,R696&lt;=22.8,M696&lt;=3),'[1]Pricing Schedule'!$F$96+('[1]Pricing Schedule'!$F$97*M696),
IF(AND(I696=110000,R696&gt;22.8,R696&lt;=30.2),'[1]Pricing Schedule'!$F$80+('[1]Pricing Schedule'!$F$81*M696),
IF(AND(I696=110000,R696&gt;30.2,R696&lt;=45.9),'[1]Pricing Schedule'!$F$89+('[1]Pricing Schedule'!$F$90*M696),
IF(AND(I696=110000,R696&gt;45.9,R696&lt;=123.4),'[1]Pricing Schedule'!$F$96+('[1]Pricing Schedule'!$F$97*M696),
IF(AND(I696=110000,R696&gt;123.4,R696&lt;=168.2,M696&lt;=10),'[1]Pricing Schedule'!$F$103+('[1]Pricing Schedule'!$F$105*M696),
IF(AND(I696=110000,R696&gt;123.4,R696&lt;=168.2,M696&gt;10),'[1]Pricing Schedule'!$F$111+('[1]Pricing Schedule'!$F$113*M696),
IF(AND(I696=110000,R696&gt;168.2,R696&lt;=336.4,M696&lt;=10),('[1]Pricing Schedule'!$F$103+('[1]Pricing Schedule'!$F$105*M696))*2,
IF(AND(I696=110000,R696&gt;168.2,R696&lt;=336.4,M696&gt;10),('[1]Pricing Schedule'!$F$111+('[1]Pricing Schedule'!$F$113*M696))*2,
IF(AND(I696=110000,R696&gt;336.4,R696&lt;=504.6,M696&lt;=10),('[1]Pricing Schedule'!$F$103+('[1]Pricing Schedule'!$F$105*M696))*3,
IF(AND(I696=110000,R696&gt;336.4,R696&lt;=504.6,M696&gt;10),('[1]Pricing Schedule'!$F$111+('[1]Pricing Schedule'!$F$113*M696))*3,
IF(AND(I696=110000,R696&gt;504.6,R696&lt;=672.8,M696&lt;=10),('[1]Pricing Schedule'!$F$103+('[1]Pricing Schedule'!$F$105*M696))*4,
IF(AND(I696=110000,R696&gt;504.6,R696&lt;=672.8,M696&gt;10),('[1]Pricing Schedule'!$F$111+('[1]Pricing Schedule'!$F$113*M696))*4,
IF(AND(I696=110000,R696&gt;672.8,R696&lt;=841,M696&lt;=10),('[1]Pricing Schedule'!$F$103+('[1]Pricing Schedule'!$F$105*M696))*5,
IF(AND(I696=110000,R696&gt;672.8,R696&lt;=841,M696&gt;10),('[1]Pricing Schedule'!$F$111+('[1]Pricing Schedule'!$F$113*M696))*5,
IF(AND(I696=110000,R696&gt;672.8,R696&lt;=841,M696&lt;=10),('[1]Pricing Schedule'!$F$103+('[1]Pricing Schedule'!$F$105*M696))*5,
IF(AND(I696=110000,R696&gt;672.8,R696&lt;=841,M696&gt;10),('[1]Pricing Schedule'!$F$111+('[1]Pricing Schedule'!$F$113*M696))*5,
IF(AND(I696=110000,R696&gt;1345.6,R696&lt;=1513.8,M696&lt;=10),('[1]Pricing Schedule'!$F$103+('[1]Pricing Schedule'!$F$105*M696))*9,
IF(AND(I696=110000,R696&gt;1345.6,R696&lt;=1513.8,M696&gt;10),('[1]Pricing Schedule'!$F$111+('[1]Pricing Schedule'!$F$113*M696))*9,
9999999999)))))))))))))))))))))))))))))))))))))))</f>
        <v>769410</v>
      </c>
      <c r="T696" s="21">
        <f>IF(AND(I696=38000,R696&lt;=4.5,M696&gt;8),'[1]Pricing Schedule'!$J$9,
IF(AND(I696=38000,R696&lt;=4.5,M696&lt;=8),'[1]Pricing Schedule'!$J$36,
IF(AND(I696=38000,R696&gt;4.5,R696&lt;=9,M696&gt;8),'[1]Pricing Schedule'!$J$18,
IF(AND(I696=38000,R696&gt;4.5,R696&lt;=9,M696&lt;=8),'[1]Pricing Schedule'!$J$36,
IF(AND(I696=38000,R696&gt;9,R696&lt;=12.8,M696&gt;8),'[1]Pricing Schedule'!$J$27,
IF(AND(I696=38000,R696&gt;9,R696&lt;=12.8,M696&lt;=8),'[1]Pricing Schedule'!$J$36,
IF(AND(I696=38000,R696&gt;12.8,R696&lt;=22.8),'[1]Pricing Schedule'!$J$36,
IF(AND(I696=38000,R696&gt;22.8,R696&lt;=30.2),'[1]Pricing Schedule'!$J$45,
IF(AND(I696=38000,R696&gt;30.2,R696&lt;=45.9),'[1]Pricing Schedule'!$J$54,
IF(AND(I696=38000,R696&gt;45.9,R696&lt;=123.4),'[1]Pricing Schedule'!$J$97,
IF(AND(I696=38000,R696&gt;123.4,R696&lt;=168.2,M696&lt;=10),'[1]Pricing Schedule'!$J$105,
IF(AND(I696=38000,R696&gt;123.4,R696&lt;=168.2,M696&gt;10),'[1]Pricing Schedule'!$J$113,
IF(AND(I696=38000,R696&gt;168.2,R696&lt;=336.4,M696&lt;=10),('[1]Pricing Schedule'!$J$105),
IF(AND(I696=38000,R696&gt;168.2,R696&lt;=336.4,M696&gt;10),('[1]Pricing Schedule'!$J$113),
IF(AND(I696=38000,R696&gt;336.4,R696&lt;=504.6,M696&lt;=10),('[1]Pricing Schedule'!$J$105),
IF(AND(I696=38000,R696&gt;336.4,R696&lt;=504.6,M696&gt;10),('[1]Pricing Schedule'!$J$113),
IF(AND(I696=38000,R696&gt;504.6,R696&lt;=672.8,M696&lt;=10),('[1]Pricing Schedule'!$J$105),
IF(AND(I696=38000,R696&gt;504.6,R696&lt;=672.8,M696&gt;10),('[1]Pricing Schedule'!$J$113),
IF(AND(I696=110000,R696&lt;=12.8,M696&gt;2),'[1]Pricing Schedule'!$J$63,
IF(AND(I696=110000,R696&lt;=12.8,M696&lt;=2),'[1]Pricing Schedule'!$J$97,
IF(AND(I696=110000,R696&gt;12.8,R696&lt;=22.8,M696&gt;3),'[1]Pricing Schedule'!$J$72,
IF(AND(I696=110000,R696&gt;12.8,R696&lt;=22.8,M696&lt;=3),'[1]Pricing Schedule'!$J$97,
IF(AND(I696=110000,R696&gt;22.8,R696&lt;=30.2),'[1]Pricing Schedule'!$J$81,
IF(AND(I696=110000,R696&gt;30.2,R696&lt;=45.9),'[1]Pricing Schedule'!$J$90,
IF(AND(I696=110000,R696&gt;45.9,R696&lt;=123.4),'[1]Pricing Schedule'!$J$97,
IF(AND(I696=110000,R696&gt;123.4,R696&lt;=168.2,M696&lt;=10),'[1]Pricing Schedule'!$J$105,
IF(AND(I696=110000,R696&gt;123.4,R696&lt;=168.2,M696&gt;10),'[1]Pricing Schedule'!$J$113,
IF(AND(I696=110000,R696&gt;168.2,R696&lt;=336.2,M696&lt;=10),('[1]Pricing Schedule'!$J$105),
IF(AND(I696=110000,R696&gt;168.2,R696&lt;=336.2,M696&gt;10),('[1]Pricing Schedule'!$J$113),
IF(AND(I696=110000,R696&gt;336.4,R696&lt;=504.6,M696&lt;=10),('[1]Pricing Schedule'!$J$105),
IF(AND(I696=110000,R696&gt;336.4,R696&lt;=504.6,M696&gt;10),('[1]Pricing Schedule'!$J$113),
IF(AND(I696=110000,R696&gt;504.6,R696&lt;=672.8,M696&lt;=10),('[1]Pricing Schedule'!$J$105),
IF(AND(I696=110000,R696&gt;504.6,R696&lt;=672.8,M696&gt;10),('[1]Pricing Schedule'!$J$113),
IF(AND(I696=110000,R696&gt;672.8,R696&lt;=841,M696&lt;=10),('[1]Pricing Schedule'!$J$105),
IF(AND(I696=110000,R696&gt;672.8,R696&lt;=841,M696&gt;10),('[1]Pricing Schedule'!$J$113),
IF(AND(I696=110000,R696&gt;1682,R696&lt;=1850.2,M696&lt;=10),('[1]Pricing Schedule'!$J$105),
IF(AND(I696=110000,R696&gt;1682,R696&lt;=1850.2,M696&gt;10),('[1]Pricing Schedule'!$J$113),
IF(AND(I696=110000,R696&gt;2018.4,R696&lt;=2186.6,M696&lt;=10),('[1]Pricing Schedule'!$J$105),
IF(AND(I696=110000,R696&gt;2018.4,R696&lt;=2186.6,M696&gt;10),('[1]Pricing Schedule'!$J$113),999999999)))))))))))))))))))))))))))))))))))))))</f>
        <v>4</v>
      </c>
      <c r="U696" s="40">
        <f t="shared" si="66"/>
        <v>183192.85714285713</v>
      </c>
      <c r="V696" s="41">
        <f t="shared" si="67"/>
        <v>5.4587281163488903</v>
      </c>
      <c r="Y696" s="23">
        <v>251</v>
      </c>
      <c r="Z696" s="23">
        <v>254</v>
      </c>
      <c r="AR696" s="35"/>
    </row>
    <row r="697" spans="1:44">
      <c r="A697" s="23">
        <v>697</v>
      </c>
      <c r="B697" s="23">
        <v>697</v>
      </c>
      <c r="C697" s="23" t="s">
        <v>1170</v>
      </c>
      <c r="D697" s="23" t="s">
        <v>149</v>
      </c>
      <c r="E697" s="23" t="s">
        <v>149</v>
      </c>
      <c r="F697" s="23" t="s">
        <v>1168</v>
      </c>
      <c r="G697" s="23" t="s">
        <v>1169</v>
      </c>
      <c r="H697" s="23" t="s">
        <v>113</v>
      </c>
      <c r="I697" s="13">
        <v>38000</v>
      </c>
      <c r="L697" s="24">
        <v>2.8820000000000001</v>
      </c>
      <c r="M697" s="37">
        <f t="shared" si="62"/>
        <v>3</v>
      </c>
      <c r="N697" s="24">
        <v>0.69</v>
      </c>
      <c r="O697" s="13">
        <v>2</v>
      </c>
      <c r="P697" s="36">
        <f t="shared" si="63"/>
        <v>0.51749999999999996</v>
      </c>
      <c r="Q697" s="38">
        <f t="shared" si="64"/>
        <v>4.2</v>
      </c>
      <c r="R697" s="37">
        <f t="shared" si="65"/>
        <v>4.2</v>
      </c>
      <c r="S697" s="39">
        <f>IF(AND(I697=38000,R697&lt;=4.5,M697&gt;8),'[1]Pricing Schedule'!$F$8+('[1]Pricing Schedule'!$F$9*M697),
IF(AND(I697=38000,R697&lt;=4.5,M697&lt;=8),'[1]Pricing Schedule'!$F$34+('[1]Pricing Schedule'!$F$36*M697),
IF(AND(I697=38000,R697&gt;4.5,R697&lt;=9,M697&gt;8),'[1]Pricing Schedule'!$F$17+('[1]Pricing Schedule'!$F$18*M697),
IF(AND(I697=38000,R697&gt;4.5,R697&lt;=9,M697&lt;=8),'[1]Pricing Schedule'!$F$34+('[1]Pricing Schedule'!$F$36*M697),
IF(AND(I697=38000,R697&gt;9,R697&lt;=12.8,M697&gt;8),'[1]Pricing Schedule'!$F$26+('[1]Pricing Schedule'!$F$27*M697),
IF(AND(I697=38000,R697&gt;9,R697&lt;=12.8,M697&lt;=8),'[1]Pricing Schedule'!$F$34+('[1]Pricing Schedule'!$F$36*M697),
IF(AND(I697=38000,R697&gt;12.8,R697&lt;=22.8),'[1]Pricing Schedule'!$F$34+('[1]Pricing Schedule'!$F$36*M697),
IF(AND(I697=38000,R697&gt;22.8,R697&lt;=30.2),'[1]Pricing Schedule'!$F$43+('[1]Pricing Schedule'!$F$45*M697),
IF(AND(I697=38000,R697&gt;30.2,R697&lt;=45.9),'[1]Pricing Schedule'!$F$52+('[1]Pricing Schedule'!$F$54*M697),
IF(AND(I697=38000,R697&gt;45.9,R697&lt;=123.4),'[1]Pricing Schedule'!$F$96+('[1]Pricing Schedule'!$F$97*M697),
IF(AND(I697=38000,R697&gt;123.4,R697&lt;=168.2,M697&lt;=10),'[1]Pricing Schedule'!$F$103+('[1]Pricing Schedule'!$F$105*M697),
IF(AND(I697=38000,R697&gt;123.4,R697&lt;=168.2,M697&gt;10),'[1]Pricing Schedule'!$F$111+('[1]Pricing Schedule'!$F$113*M697),
IF(AND(I697=38000,R697&gt;157.4,R697&lt;=336.4,M697&lt;=10),('[1]Pricing Schedule'!$F$103+('[1]Pricing Schedule'!$F$105*M697))*2,
IF(AND(I697=38000,R697&gt;157.4,R697&lt;=336.4,M697&gt;10),('[1]Pricing Schedule'!$F$111+('[1]Pricing Schedule'!$F$113*M697))*2,
IF(AND(I697=38000,R697&gt;314.8,R697&lt;=504.6,M697&lt;=10),('[1]Pricing Schedule'!$F$103+('[1]Pricing Schedule'!$F$105*M697))*3,
IF(AND(I697=38000,R697&gt;314.8,R697&lt;=504.6,M697&gt;10),('[1]Pricing Schedule'!$F$111+('[1]Pricing Schedule'!$F$113*M697))*3,
IF(AND(I697=38000,R697&gt;472.2,R697&lt;=672.8,M697&lt;=10),('[1]Pricing Schedule'!$F$103+('[1]Pricing Schedule'!$F$105*M697))*4,
IF(AND(I697=38000,R697&gt;472.2,R697&lt;=672.8,M697&gt;10),('[1]Pricing Schedule'!$F$111+('[1]Pricing Schedule'!$F$113*M697))*4,
IF(AND(I697=110000,R697&lt;=12.8,M697&gt;2),'[1]Pricing Schedule'!$F$62+('[1]Pricing Schedule'!$F$63*M697),
IF(AND(I697=110000,R697&lt;=12.8,M697&lt;=2),'[1]Pricing Schedule'!$F$96+('[1]Pricing Schedule'!$F$97*M697),
IF(AND(I697=110000,R697&gt;12.8,R697&lt;=22.8,M697&gt;3),'[1]Pricing Schedule'!$F$71+('[1]Pricing Schedule'!$F$72*M697),
IF(AND(I697=110000,R697&gt;12.8,R697&lt;=22.8,M697&lt;=3),'[1]Pricing Schedule'!$F$96+('[1]Pricing Schedule'!$F$97*M697),
IF(AND(I697=110000,R697&gt;22.8,R697&lt;=30.2),'[1]Pricing Schedule'!$F$80+('[1]Pricing Schedule'!$F$81*M697),
IF(AND(I697=110000,R697&gt;30.2,R697&lt;=45.9),'[1]Pricing Schedule'!$F$89+('[1]Pricing Schedule'!$F$90*M697),
IF(AND(I697=110000,R697&gt;45.9,R697&lt;=123.4),'[1]Pricing Schedule'!$F$96+('[1]Pricing Schedule'!$F$97*M697),
IF(AND(I697=110000,R697&gt;123.4,R697&lt;=168.2,M697&lt;=10),'[1]Pricing Schedule'!$F$103+('[1]Pricing Schedule'!$F$105*M697),
IF(AND(I697=110000,R697&gt;123.4,R697&lt;=168.2,M697&gt;10),'[1]Pricing Schedule'!$F$111+('[1]Pricing Schedule'!$F$113*M697),
IF(AND(I697=110000,R697&gt;168.2,R697&lt;=336.4,M697&lt;=10),('[1]Pricing Schedule'!$F$103+('[1]Pricing Schedule'!$F$105*M697))*2,
IF(AND(I697=110000,R697&gt;168.2,R697&lt;=336.4,M697&gt;10),('[1]Pricing Schedule'!$F$111+('[1]Pricing Schedule'!$F$113*M697))*2,
IF(AND(I697=110000,R697&gt;336.4,R697&lt;=504.6,M697&lt;=10),('[1]Pricing Schedule'!$F$103+('[1]Pricing Schedule'!$F$105*M697))*3,
IF(AND(I697=110000,R697&gt;336.4,R697&lt;=504.6,M697&gt;10),('[1]Pricing Schedule'!$F$111+('[1]Pricing Schedule'!$F$113*M697))*3,
IF(AND(I697=110000,R697&gt;504.6,R697&lt;=672.8,M697&lt;=10),('[1]Pricing Schedule'!$F$103+('[1]Pricing Schedule'!$F$105*M697))*4,
IF(AND(I697=110000,R697&gt;504.6,R697&lt;=672.8,M697&gt;10),('[1]Pricing Schedule'!$F$111+('[1]Pricing Schedule'!$F$113*M697))*4,
IF(AND(I697=110000,R697&gt;672.8,R697&lt;=841,M697&lt;=10),('[1]Pricing Schedule'!$F$103+('[1]Pricing Schedule'!$F$105*M697))*5,
IF(AND(I697=110000,R697&gt;672.8,R697&lt;=841,M697&gt;10),('[1]Pricing Schedule'!$F$111+('[1]Pricing Schedule'!$F$113*M697))*5,
IF(AND(I697=110000,R697&gt;672.8,R697&lt;=841,M697&lt;=10),('[1]Pricing Schedule'!$F$103+('[1]Pricing Schedule'!$F$105*M697))*5,
IF(AND(I697=110000,R697&gt;672.8,R697&lt;=841,M697&gt;10),('[1]Pricing Schedule'!$F$111+('[1]Pricing Schedule'!$F$113*M697))*5,
IF(AND(I697=110000,R697&gt;1345.6,R697&lt;=1513.8,M697&lt;=10),('[1]Pricing Schedule'!$F$103+('[1]Pricing Schedule'!$F$105*M697))*9,
IF(AND(I697=110000,R697&gt;1345.6,R697&lt;=1513.8,M697&gt;10),('[1]Pricing Schedule'!$F$111+('[1]Pricing Schedule'!$F$113*M697))*9,
9999999999)))))))))))))))))))))))))))))))))))))))</f>
        <v>558600</v>
      </c>
      <c r="T697" s="21">
        <f>IF(AND(I697=38000,R697&lt;=4.5,M697&gt;8),'[1]Pricing Schedule'!$J$9,
IF(AND(I697=38000,R697&lt;=4.5,M697&lt;=8),'[1]Pricing Schedule'!$J$36,
IF(AND(I697=38000,R697&gt;4.5,R697&lt;=9,M697&gt;8),'[1]Pricing Schedule'!$J$18,
IF(AND(I697=38000,R697&gt;4.5,R697&lt;=9,M697&lt;=8),'[1]Pricing Schedule'!$J$36,
IF(AND(I697=38000,R697&gt;9,R697&lt;=12.8,M697&gt;8),'[1]Pricing Schedule'!$J$27,
IF(AND(I697=38000,R697&gt;9,R697&lt;=12.8,M697&lt;=8),'[1]Pricing Schedule'!$J$36,
IF(AND(I697=38000,R697&gt;12.8,R697&lt;=22.8),'[1]Pricing Schedule'!$J$36,
IF(AND(I697=38000,R697&gt;22.8,R697&lt;=30.2),'[1]Pricing Schedule'!$J$45,
IF(AND(I697=38000,R697&gt;30.2,R697&lt;=45.9),'[1]Pricing Schedule'!$J$54,
IF(AND(I697=38000,R697&gt;45.9,R697&lt;=123.4),'[1]Pricing Schedule'!$J$97,
IF(AND(I697=38000,R697&gt;123.4,R697&lt;=168.2,M697&lt;=10),'[1]Pricing Schedule'!$J$105,
IF(AND(I697=38000,R697&gt;123.4,R697&lt;=168.2,M697&gt;10),'[1]Pricing Schedule'!$J$113,
IF(AND(I697=38000,R697&gt;168.2,R697&lt;=336.4,M697&lt;=10),('[1]Pricing Schedule'!$J$105),
IF(AND(I697=38000,R697&gt;168.2,R697&lt;=336.4,M697&gt;10),('[1]Pricing Schedule'!$J$113),
IF(AND(I697=38000,R697&gt;336.4,R697&lt;=504.6,M697&lt;=10),('[1]Pricing Schedule'!$J$105),
IF(AND(I697=38000,R697&gt;336.4,R697&lt;=504.6,M697&gt;10),('[1]Pricing Schedule'!$J$113),
IF(AND(I697=38000,R697&gt;504.6,R697&lt;=672.8,M697&lt;=10),('[1]Pricing Schedule'!$J$105),
IF(AND(I697=38000,R697&gt;504.6,R697&lt;=672.8,M697&gt;10),('[1]Pricing Schedule'!$J$113),
IF(AND(I697=110000,R697&lt;=12.8,M697&gt;2),'[1]Pricing Schedule'!$J$63,
IF(AND(I697=110000,R697&lt;=12.8,M697&lt;=2),'[1]Pricing Schedule'!$J$97,
IF(AND(I697=110000,R697&gt;12.8,R697&lt;=22.8,M697&gt;3),'[1]Pricing Schedule'!$J$72,
IF(AND(I697=110000,R697&gt;12.8,R697&lt;=22.8,M697&lt;=3),'[1]Pricing Schedule'!$J$97,
IF(AND(I697=110000,R697&gt;22.8,R697&lt;=30.2),'[1]Pricing Schedule'!$J$81,
IF(AND(I697=110000,R697&gt;30.2,R697&lt;=45.9),'[1]Pricing Schedule'!$J$90,
IF(AND(I697=110000,R697&gt;45.9,R697&lt;=123.4),'[1]Pricing Schedule'!$J$97,
IF(AND(I697=110000,R697&gt;123.4,R697&lt;=168.2,M697&lt;=10),'[1]Pricing Schedule'!$J$105,
IF(AND(I697=110000,R697&gt;123.4,R697&lt;=168.2,M697&gt;10),'[1]Pricing Schedule'!$J$113,
IF(AND(I697=110000,R697&gt;168.2,R697&lt;=336.2,M697&lt;=10),('[1]Pricing Schedule'!$J$105),
IF(AND(I697=110000,R697&gt;168.2,R697&lt;=336.2,M697&gt;10),('[1]Pricing Schedule'!$J$113),
IF(AND(I697=110000,R697&gt;336.4,R697&lt;=504.6,M697&lt;=10),('[1]Pricing Schedule'!$J$105),
IF(AND(I697=110000,R697&gt;336.4,R697&lt;=504.6,M697&gt;10),('[1]Pricing Schedule'!$J$113),
IF(AND(I697=110000,R697&gt;504.6,R697&lt;=672.8,M697&lt;=10),('[1]Pricing Schedule'!$J$105),
IF(AND(I697=110000,R697&gt;504.6,R697&lt;=672.8,M697&gt;10),('[1]Pricing Schedule'!$J$113),
IF(AND(I697=110000,R697&gt;672.8,R697&lt;=841,M697&lt;=10),('[1]Pricing Schedule'!$J$105),
IF(AND(I697=110000,R697&gt;672.8,R697&lt;=841,M697&gt;10),('[1]Pricing Schedule'!$J$113),
IF(AND(I697=110000,R697&gt;1682,R697&lt;=1850.2,M697&lt;=10),('[1]Pricing Schedule'!$J$105),
IF(AND(I697=110000,R697&gt;1682,R697&lt;=1850.2,M697&gt;10),('[1]Pricing Schedule'!$J$113),
IF(AND(I697=110000,R697&gt;2018.4,R697&lt;=2186.6,M697&lt;=10),('[1]Pricing Schedule'!$J$105),
IF(AND(I697=110000,R697&gt;2018.4,R697&lt;=2186.6,M697&gt;10),('[1]Pricing Schedule'!$J$113),999999999)))))))))))))))))))))))))))))))))))))))</f>
        <v>4</v>
      </c>
      <c r="U697" s="40">
        <f t="shared" si="66"/>
        <v>133000</v>
      </c>
      <c r="V697" s="41">
        <f t="shared" si="67"/>
        <v>7.518796992481203</v>
      </c>
      <c r="Y697" s="23">
        <v>402</v>
      </c>
      <c r="Z697" s="23">
        <v>254</v>
      </c>
      <c r="AR697" s="35"/>
    </row>
    <row r="698" spans="1:44">
      <c r="A698" s="23">
        <v>698</v>
      </c>
      <c r="B698" s="23">
        <v>698</v>
      </c>
      <c r="C698" s="23" t="s">
        <v>1171</v>
      </c>
      <c r="D698" s="23" t="s">
        <v>149</v>
      </c>
      <c r="E698" s="23" t="s">
        <v>149</v>
      </c>
      <c r="F698" s="23" t="s">
        <v>191</v>
      </c>
      <c r="G698" s="23" t="s">
        <v>192</v>
      </c>
      <c r="H698" s="23" t="s">
        <v>113</v>
      </c>
      <c r="I698" s="13">
        <v>38000</v>
      </c>
      <c r="J698" s="13">
        <v>38000</v>
      </c>
      <c r="K698" s="13">
        <v>20000</v>
      </c>
      <c r="L698" s="24">
        <v>5.8330000000000002</v>
      </c>
      <c r="M698" s="37">
        <f t="shared" si="62"/>
        <v>6</v>
      </c>
      <c r="N698" s="24">
        <v>1.042</v>
      </c>
      <c r="O698" s="13">
        <v>2</v>
      </c>
      <c r="P698" s="36">
        <f t="shared" si="63"/>
        <v>0.78150000000000008</v>
      </c>
      <c r="Q698" s="38">
        <f t="shared" si="64"/>
        <v>8.4</v>
      </c>
      <c r="R698" s="37">
        <f t="shared" si="65"/>
        <v>8.4</v>
      </c>
      <c r="S698" s="39">
        <f>IF(AND(I698=38000,R698&lt;=4.5,M698&gt;8),'[1]Pricing Schedule'!$F$8+('[1]Pricing Schedule'!$F$9*M698),
IF(AND(I698=38000,R698&lt;=4.5,M698&lt;=8),'[1]Pricing Schedule'!$F$34+('[1]Pricing Schedule'!$F$36*M698),
IF(AND(I698=38000,R698&gt;4.5,R698&lt;=9,M698&gt;8),'[1]Pricing Schedule'!$F$17+('[1]Pricing Schedule'!$F$18*M698),
IF(AND(I698=38000,R698&gt;4.5,R698&lt;=9,M698&lt;=8),'[1]Pricing Schedule'!$F$34+('[1]Pricing Schedule'!$F$36*M698),
IF(AND(I698=38000,R698&gt;9,R698&lt;=12.8,M698&gt;8),'[1]Pricing Schedule'!$F$26+('[1]Pricing Schedule'!$F$27*M698),
IF(AND(I698=38000,R698&gt;9,R698&lt;=12.8,M698&lt;=8),'[1]Pricing Schedule'!$F$34+('[1]Pricing Schedule'!$F$36*M698),
IF(AND(I698=38000,R698&gt;12.8,R698&lt;=22.8),'[1]Pricing Schedule'!$F$34+('[1]Pricing Schedule'!$F$36*M698),
IF(AND(I698=38000,R698&gt;22.8,R698&lt;=30.2),'[1]Pricing Schedule'!$F$43+('[1]Pricing Schedule'!$F$45*M698),
IF(AND(I698=38000,R698&gt;30.2,R698&lt;=45.9),'[1]Pricing Schedule'!$F$52+('[1]Pricing Schedule'!$F$54*M698),
IF(AND(I698=38000,R698&gt;45.9,R698&lt;=123.4),'[1]Pricing Schedule'!$F$96+('[1]Pricing Schedule'!$F$97*M698),
IF(AND(I698=38000,R698&gt;123.4,R698&lt;=168.2,M698&lt;=10),'[1]Pricing Schedule'!$F$103+('[1]Pricing Schedule'!$F$105*M698),
IF(AND(I698=38000,R698&gt;123.4,R698&lt;=168.2,M698&gt;10),'[1]Pricing Schedule'!$F$111+('[1]Pricing Schedule'!$F$113*M698),
IF(AND(I698=38000,R698&gt;157.4,R698&lt;=336.4,M698&lt;=10),('[1]Pricing Schedule'!$F$103+('[1]Pricing Schedule'!$F$105*M698))*2,
IF(AND(I698=38000,R698&gt;157.4,R698&lt;=336.4,M698&gt;10),('[1]Pricing Schedule'!$F$111+('[1]Pricing Schedule'!$F$113*M698))*2,
IF(AND(I698=38000,R698&gt;314.8,R698&lt;=504.6,M698&lt;=10),('[1]Pricing Schedule'!$F$103+('[1]Pricing Schedule'!$F$105*M698))*3,
IF(AND(I698=38000,R698&gt;314.8,R698&lt;=504.6,M698&gt;10),('[1]Pricing Schedule'!$F$111+('[1]Pricing Schedule'!$F$113*M698))*3,
IF(AND(I698=38000,R698&gt;472.2,R698&lt;=672.8,M698&lt;=10),('[1]Pricing Schedule'!$F$103+('[1]Pricing Schedule'!$F$105*M698))*4,
IF(AND(I698=38000,R698&gt;472.2,R698&lt;=672.8,M698&gt;10),('[1]Pricing Schedule'!$F$111+('[1]Pricing Schedule'!$F$113*M698))*4,
IF(AND(I698=110000,R698&lt;=12.8,M698&gt;2),'[1]Pricing Schedule'!$F$62+('[1]Pricing Schedule'!$F$63*M698),
IF(AND(I698=110000,R698&lt;=12.8,M698&lt;=2),'[1]Pricing Schedule'!$F$96+('[1]Pricing Schedule'!$F$97*M698),
IF(AND(I698=110000,R698&gt;12.8,R698&lt;=22.8,M698&gt;3),'[1]Pricing Schedule'!$F$71+('[1]Pricing Schedule'!$F$72*M698),
IF(AND(I698=110000,R698&gt;12.8,R698&lt;=22.8,M698&lt;=3),'[1]Pricing Schedule'!$F$96+('[1]Pricing Schedule'!$F$97*M698),
IF(AND(I698=110000,R698&gt;22.8,R698&lt;=30.2),'[1]Pricing Schedule'!$F$80+('[1]Pricing Schedule'!$F$81*M698),
IF(AND(I698=110000,R698&gt;30.2,R698&lt;=45.9),'[1]Pricing Schedule'!$F$89+('[1]Pricing Schedule'!$F$90*M698),
IF(AND(I698=110000,R698&gt;45.9,R698&lt;=123.4),'[1]Pricing Schedule'!$F$96+('[1]Pricing Schedule'!$F$97*M698),
IF(AND(I698=110000,R698&gt;123.4,R698&lt;=168.2,M698&lt;=10),'[1]Pricing Schedule'!$F$103+('[1]Pricing Schedule'!$F$105*M698),
IF(AND(I698=110000,R698&gt;123.4,R698&lt;=168.2,M698&gt;10),'[1]Pricing Schedule'!$F$111+('[1]Pricing Schedule'!$F$113*M698),
IF(AND(I698=110000,R698&gt;168.2,R698&lt;=336.4,M698&lt;=10),('[1]Pricing Schedule'!$F$103+('[1]Pricing Schedule'!$F$105*M698))*2,
IF(AND(I698=110000,R698&gt;168.2,R698&lt;=336.4,M698&gt;10),('[1]Pricing Schedule'!$F$111+('[1]Pricing Schedule'!$F$113*M698))*2,
IF(AND(I698=110000,R698&gt;336.4,R698&lt;=504.6,M698&lt;=10),('[1]Pricing Schedule'!$F$103+('[1]Pricing Schedule'!$F$105*M698))*3,
IF(AND(I698=110000,R698&gt;336.4,R698&lt;=504.6,M698&gt;10),('[1]Pricing Schedule'!$F$111+('[1]Pricing Schedule'!$F$113*M698))*3,
IF(AND(I698=110000,R698&gt;504.6,R698&lt;=672.8,M698&lt;=10),('[1]Pricing Schedule'!$F$103+('[1]Pricing Schedule'!$F$105*M698))*4,
IF(AND(I698=110000,R698&gt;504.6,R698&lt;=672.8,M698&gt;10),('[1]Pricing Schedule'!$F$111+('[1]Pricing Schedule'!$F$113*M698))*4,
IF(AND(I698=110000,R698&gt;672.8,R698&lt;=841,M698&lt;=10),('[1]Pricing Schedule'!$F$103+('[1]Pricing Schedule'!$F$105*M698))*5,
IF(AND(I698=110000,R698&gt;672.8,R698&lt;=841,M698&gt;10),('[1]Pricing Schedule'!$F$111+('[1]Pricing Schedule'!$F$113*M698))*5,
IF(AND(I698=110000,R698&gt;672.8,R698&lt;=841,M698&lt;=10),('[1]Pricing Schedule'!$F$103+('[1]Pricing Schedule'!$F$105*M698))*5,
IF(AND(I698=110000,R698&gt;672.8,R698&lt;=841,M698&gt;10),('[1]Pricing Schedule'!$F$111+('[1]Pricing Schedule'!$F$113*M698))*5,
IF(AND(I698=110000,R698&gt;1345.6,R698&lt;=1513.8,M698&lt;=10),('[1]Pricing Schedule'!$F$103+('[1]Pricing Schedule'!$F$105*M698))*9,
IF(AND(I698=110000,R698&gt;1345.6,R698&lt;=1513.8,M698&gt;10),('[1]Pricing Schedule'!$F$111+('[1]Pricing Schedule'!$F$113*M698))*9,
9999999999)))))))))))))))))))))))))))))))))))))))</f>
        <v>769410</v>
      </c>
      <c r="T698" s="21">
        <f>IF(AND(I698=38000,R698&lt;=4.5,M698&gt;8),'[1]Pricing Schedule'!$J$9,
IF(AND(I698=38000,R698&lt;=4.5,M698&lt;=8),'[1]Pricing Schedule'!$J$36,
IF(AND(I698=38000,R698&gt;4.5,R698&lt;=9,M698&gt;8),'[1]Pricing Schedule'!$J$18,
IF(AND(I698=38000,R698&gt;4.5,R698&lt;=9,M698&lt;=8),'[1]Pricing Schedule'!$J$36,
IF(AND(I698=38000,R698&gt;9,R698&lt;=12.8,M698&gt;8),'[1]Pricing Schedule'!$J$27,
IF(AND(I698=38000,R698&gt;9,R698&lt;=12.8,M698&lt;=8),'[1]Pricing Schedule'!$J$36,
IF(AND(I698=38000,R698&gt;12.8,R698&lt;=22.8),'[1]Pricing Schedule'!$J$36,
IF(AND(I698=38000,R698&gt;22.8,R698&lt;=30.2),'[1]Pricing Schedule'!$J$45,
IF(AND(I698=38000,R698&gt;30.2,R698&lt;=45.9),'[1]Pricing Schedule'!$J$54,
IF(AND(I698=38000,R698&gt;45.9,R698&lt;=123.4),'[1]Pricing Schedule'!$J$97,
IF(AND(I698=38000,R698&gt;123.4,R698&lt;=168.2,M698&lt;=10),'[1]Pricing Schedule'!$J$105,
IF(AND(I698=38000,R698&gt;123.4,R698&lt;=168.2,M698&gt;10),'[1]Pricing Schedule'!$J$113,
IF(AND(I698=38000,R698&gt;168.2,R698&lt;=336.4,M698&lt;=10),('[1]Pricing Schedule'!$J$105),
IF(AND(I698=38000,R698&gt;168.2,R698&lt;=336.4,M698&gt;10),('[1]Pricing Schedule'!$J$113),
IF(AND(I698=38000,R698&gt;336.4,R698&lt;=504.6,M698&lt;=10),('[1]Pricing Schedule'!$J$105),
IF(AND(I698=38000,R698&gt;336.4,R698&lt;=504.6,M698&gt;10),('[1]Pricing Schedule'!$J$113),
IF(AND(I698=38000,R698&gt;504.6,R698&lt;=672.8,M698&lt;=10),('[1]Pricing Schedule'!$J$105),
IF(AND(I698=38000,R698&gt;504.6,R698&lt;=672.8,M698&gt;10),('[1]Pricing Schedule'!$J$113),
IF(AND(I698=110000,R698&lt;=12.8,M698&gt;2),'[1]Pricing Schedule'!$J$63,
IF(AND(I698=110000,R698&lt;=12.8,M698&lt;=2),'[1]Pricing Schedule'!$J$97,
IF(AND(I698=110000,R698&gt;12.8,R698&lt;=22.8,M698&gt;3),'[1]Pricing Schedule'!$J$72,
IF(AND(I698=110000,R698&gt;12.8,R698&lt;=22.8,M698&lt;=3),'[1]Pricing Schedule'!$J$97,
IF(AND(I698=110000,R698&gt;22.8,R698&lt;=30.2),'[1]Pricing Schedule'!$J$81,
IF(AND(I698=110000,R698&gt;30.2,R698&lt;=45.9),'[1]Pricing Schedule'!$J$90,
IF(AND(I698=110000,R698&gt;45.9,R698&lt;=123.4),'[1]Pricing Schedule'!$J$97,
IF(AND(I698=110000,R698&gt;123.4,R698&lt;=168.2,M698&lt;=10),'[1]Pricing Schedule'!$J$105,
IF(AND(I698=110000,R698&gt;123.4,R698&lt;=168.2,M698&gt;10),'[1]Pricing Schedule'!$J$113,
IF(AND(I698=110000,R698&gt;168.2,R698&lt;=336.2,M698&lt;=10),('[1]Pricing Schedule'!$J$105),
IF(AND(I698=110000,R698&gt;168.2,R698&lt;=336.2,M698&gt;10),('[1]Pricing Schedule'!$J$113),
IF(AND(I698=110000,R698&gt;336.4,R698&lt;=504.6,M698&lt;=10),('[1]Pricing Schedule'!$J$105),
IF(AND(I698=110000,R698&gt;336.4,R698&lt;=504.6,M698&gt;10),('[1]Pricing Schedule'!$J$113),
IF(AND(I698=110000,R698&gt;504.6,R698&lt;=672.8,M698&lt;=10),('[1]Pricing Schedule'!$J$105),
IF(AND(I698=110000,R698&gt;504.6,R698&lt;=672.8,M698&gt;10),('[1]Pricing Schedule'!$J$113),
IF(AND(I698=110000,R698&gt;672.8,R698&lt;=841,M698&lt;=10),('[1]Pricing Schedule'!$J$105),
IF(AND(I698=110000,R698&gt;672.8,R698&lt;=841,M698&gt;10),('[1]Pricing Schedule'!$J$113),
IF(AND(I698=110000,R698&gt;1682,R698&lt;=1850.2,M698&lt;=10),('[1]Pricing Schedule'!$J$105),
IF(AND(I698=110000,R698&gt;1682,R698&lt;=1850.2,M698&gt;10),('[1]Pricing Schedule'!$J$113),
IF(AND(I698=110000,R698&gt;2018.4,R698&lt;=2186.6,M698&lt;=10),('[1]Pricing Schedule'!$J$105),
IF(AND(I698=110000,R698&gt;2018.4,R698&lt;=2186.6,M698&gt;10),('[1]Pricing Schedule'!$J$113),999999999)))))))))))))))))))))))))))))))))))))))</f>
        <v>4</v>
      </c>
      <c r="U698" s="40">
        <f t="shared" si="66"/>
        <v>91596.428571428565</v>
      </c>
      <c r="V698" s="41">
        <f t="shared" si="67"/>
        <v>10.917456232697781</v>
      </c>
      <c r="Y698" s="23">
        <v>687</v>
      </c>
      <c r="Z698" s="23">
        <v>362</v>
      </c>
      <c r="AR698" s="35"/>
    </row>
    <row r="699" spans="1:44" s="44" customFormat="1">
      <c r="A699" s="43">
        <v>699</v>
      </c>
      <c r="B699" s="43">
        <v>699</v>
      </c>
      <c r="C699" s="43" t="s">
        <v>1172</v>
      </c>
      <c r="D699" s="23" t="s">
        <v>149</v>
      </c>
      <c r="E699" s="23" t="s">
        <v>110</v>
      </c>
      <c r="F699" s="43" t="s">
        <v>191</v>
      </c>
      <c r="G699" s="43" t="s">
        <v>192</v>
      </c>
      <c r="H699" s="43" t="s">
        <v>113</v>
      </c>
      <c r="I699" s="44">
        <v>38000</v>
      </c>
      <c r="J699" s="44">
        <v>38000</v>
      </c>
      <c r="K699" s="44">
        <v>20000</v>
      </c>
      <c r="L699" s="45">
        <v>11.385</v>
      </c>
      <c r="M699" s="46">
        <f t="shared" si="62"/>
        <v>12</v>
      </c>
      <c r="N699" s="45">
        <v>9.0180000000000007</v>
      </c>
      <c r="O699" s="44">
        <v>2</v>
      </c>
      <c r="P699" s="46">
        <f t="shared" si="63"/>
        <v>6.7635000000000005</v>
      </c>
      <c r="Q699" s="47">
        <f t="shared" si="64"/>
        <v>84</v>
      </c>
      <c r="R699" s="46">
        <f t="shared" si="65"/>
        <v>84</v>
      </c>
      <c r="S699" s="39">
        <f>IF(AND(I699=38000,R699&lt;=4.5,M699&gt;8),'[1]Pricing Schedule'!$F$8+('[1]Pricing Schedule'!$F$9*M699),
IF(AND(I699=38000,R699&lt;=4.5,M699&lt;=8),'[1]Pricing Schedule'!$F$34+('[1]Pricing Schedule'!$F$36*M699),
IF(AND(I699=38000,R699&gt;4.5,R699&lt;=9,M699&gt;8),'[1]Pricing Schedule'!$F$17+('[1]Pricing Schedule'!$F$18*M699),
IF(AND(I699=38000,R699&gt;4.5,R699&lt;=9,M699&lt;=8),'[1]Pricing Schedule'!$F$34+('[1]Pricing Schedule'!$F$36*M699),
IF(AND(I699=38000,R699&gt;9,R699&lt;=12.8,M699&gt;8),'[1]Pricing Schedule'!$F$26+('[1]Pricing Schedule'!$F$27*M699),
IF(AND(I699=38000,R699&gt;9,R699&lt;=12.8,M699&lt;=8),'[1]Pricing Schedule'!$F$34+('[1]Pricing Schedule'!$F$36*M699),
IF(AND(I699=38000,R699&gt;12.8,R699&lt;=22.8),'[1]Pricing Schedule'!$F$34+('[1]Pricing Schedule'!$F$36*M699),
IF(AND(I699=38000,R699&gt;22.8,R699&lt;=30.2),'[1]Pricing Schedule'!$F$43+('[1]Pricing Schedule'!$F$45*M699),
IF(AND(I699=38000,R699&gt;30.2,R699&lt;=45.9),'[1]Pricing Schedule'!$F$52+('[1]Pricing Schedule'!$F$54*M699),
IF(AND(I699=38000,R699&gt;45.9,R699&lt;=123.4),'[1]Pricing Schedule'!$F$96+('[1]Pricing Schedule'!$F$97*M699),
IF(AND(I699=38000,R699&gt;123.4,R699&lt;=168.2,M699&lt;=10),'[1]Pricing Schedule'!$F$103+('[1]Pricing Schedule'!$F$105*M699),
IF(AND(I699=38000,R699&gt;123.4,R699&lt;=168.2,M699&gt;10),'[1]Pricing Schedule'!$F$111+('[1]Pricing Schedule'!$F$113*M699),
IF(AND(I699=38000,R699&gt;157.4,R699&lt;=336.4,M699&lt;=10),('[1]Pricing Schedule'!$F$103+('[1]Pricing Schedule'!$F$105*M699))*2,
IF(AND(I699=38000,R699&gt;157.4,R699&lt;=336.4,M699&gt;10),('[1]Pricing Schedule'!$F$111+('[1]Pricing Schedule'!$F$113*M699))*2,
IF(AND(I699=38000,R699&gt;314.8,R699&lt;=504.6,M699&lt;=10),('[1]Pricing Schedule'!$F$103+('[1]Pricing Schedule'!$F$105*M699))*3,
IF(AND(I699=38000,R699&gt;314.8,R699&lt;=504.6,M699&gt;10),('[1]Pricing Schedule'!$F$111+('[1]Pricing Schedule'!$F$113*M699))*3,
IF(AND(I699=38000,R699&gt;472.2,R699&lt;=672.8,M699&lt;=10),('[1]Pricing Schedule'!$F$103+('[1]Pricing Schedule'!$F$105*M699))*4,
IF(AND(I699=38000,R699&gt;472.2,R699&lt;=672.8,M699&gt;10),('[1]Pricing Schedule'!$F$111+('[1]Pricing Schedule'!$F$113*M699))*4,
IF(AND(I699=110000,R699&lt;=12.8,M699&gt;2),'[1]Pricing Schedule'!$F$62+('[1]Pricing Schedule'!$F$63*M699),
IF(AND(I699=110000,R699&lt;=12.8,M699&lt;=2),'[1]Pricing Schedule'!$F$96+('[1]Pricing Schedule'!$F$97*M699),
IF(AND(I699=110000,R699&gt;12.8,R699&lt;=22.8,M699&gt;3),'[1]Pricing Schedule'!$F$71+('[1]Pricing Schedule'!$F$72*M699),
IF(AND(I699=110000,R699&gt;12.8,R699&lt;=22.8,M699&lt;=3),'[1]Pricing Schedule'!$F$96+('[1]Pricing Schedule'!$F$97*M699),
IF(AND(I699=110000,R699&gt;22.8,R699&lt;=30.2),'[1]Pricing Schedule'!$F$80+('[1]Pricing Schedule'!$F$81*M699),
IF(AND(I699=110000,R699&gt;30.2,R699&lt;=45.9),'[1]Pricing Schedule'!$F$89+('[1]Pricing Schedule'!$F$90*M699),
IF(AND(I699=110000,R699&gt;45.9,R699&lt;=123.4),'[1]Pricing Schedule'!$F$96+('[1]Pricing Schedule'!$F$97*M699),
IF(AND(I699=110000,R699&gt;123.4,R699&lt;=168.2,M699&lt;=10),'[1]Pricing Schedule'!$F$103+('[1]Pricing Schedule'!$F$105*M699),
IF(AND(I699=110000,R699&gt;123.4,R699&lt;=168.2,M699&gt;10),'[1]Pricing Schedule'!$F$111+('[1]Pricing Schedule'!$F$113*M699),
IF(AND(I699=110000,R699&gt;168.2,R699&lt;=336.4,M699&lt;=10),('[1]Pricing Schedule'!$F$103+('[1]Pricing Schedule'!$F$105*M699))*2,
IF(AND(I699=110000,R699&gt;168.2,R699&lt;=336.4,M699&gt;10),('[1]Pricing Schedule'!$F$111+('[1]Pricing Schedule'!$F$113*M699))*2,
IF(AND(I699=110000,R699&gt;336.4,R699&lt;=504.6,M699&lt;=10),('[1]Pricing Schedule'!$F$103+('[1]Pricing Schedule'!$F$105*M699))*3,
IF(AND(I699=110000,R699&gt;336.4,R699&lt;=504.6,M699&gt;10),('[1]Pricing Schedule'!$F$111+('[1]Pricing Schedule'!$F$113*M699))*3,
IF(AND(I699=110000,R699&gt;504.6,R699&lt;=672.8,M699&lt;=10),('[1]Pricing Schedule'!$F$103+('[1]Pricing Schedule'!$F$105*M699))*4,
IF(AND(I699=110000,R699&gt;504.6,R699&lt;=672.8,M699&gt;10),('[1]Pricing Schedule'!$F$111+('[1]Pricing Schedule'!$F$113*M699))*4,
IF(AND(I699=110000,R699&gt;672.8,R699&lt;=841,M699&lt;=10),('[1]Pricing Schedule'!$F$103+('[1]Pricing Schedule'!$F$105*M699))*5,
IF(AND(I699=110000,R699&gt;672.8,R699&lt;=841,M699&gt;10),('[1]Pricing Schedule'!$F$111+('[1]Pricing Schedule'!$F$113*M699))*5,
IF(AND(I699=110000,R699&gt;672.8,R699&lt;=841,M699&lt;=10),('[1]Pricing Schedule'!$F$103+('[1]Pricing Schedule'!$F$105*M699))*5,
IF(AND(I699=110000,R699&gt;672.8,R699&lt;=841,M699&gt;10),('[1]Pricing Schedule'!$F$111+('[1]Pricing Schedule'!$F$113*M699))*5,
IF(AND(I699=110000,R699&gt;1345.6,R699&lt;=1513.8,M699&lt;=10),('[1]Pricing Schedule'!$F$103+('[1]Pricing Schedule'!$F$105*M699))*9,
IF(AND(I699=110000,R699&gt;1345.6,R699&lt;=1513.8,M699&gt;10),('[1]Pricing Schedule'!$F$111+('[1]Pricing Schedule'!$F$113*M699))*9,
9999999999)))))))))))))))))))))))))))))))))))))))</f>
        <v>3448180</v>
      </c>
      <c r="T699" s="48">
        <f>IF(AND(I699=38000,R699&lt;=4.5,M699&gt;8),'[1]Pricing Schedule'!$J$9,
IF(AND(I699=38000,R699&lt;=4.5,M699&lt;=8),'[1]Pricing Schedule'!$J$36,
IF(AND(I699=38000,R699&gt;4.5,R699&lt;=9,M699&gt;8),'[1]Pricing Schedule'!$J$18,
IF(AND(I699=38000,R699&gt;4.5,R699&lt;=9,M699&lt;=8),'[1]Pricing Schedule'!$J$36,
IF(AND(I699=38000,R699&gt;9,R699&lt;=12.8,M699&gt;8),'[1]Pricing Schedule'!$J$27,
IF(AND(I699=38000,R699&gt;9,R699&lt;=12.8,M699&lt;=8),'[1]Pricing Schedule'!$J$36,
IF(AND(I699=38000,R699&gt;12.8,R699&lt;=22.8),'[1]Pricing Schedule'!$J$36,
IF(AND(I699=38000,R699&gt;22.8,R699&lt;=30.2),'[1]Pricing Schedule'!$J$45,
IF(AND(I699=38000,R699&gt;30.2,R699&lt;=45.9),'[1]Pricing Schedule'!$J$54,
IF(AND(I699=38000,R699&gt;45.9,R699&lt;=123.4),'[1]Pricing Schedule'!$J$97,
IF(AND(I699=38000,R699&gt;123.4,R699&lt;=168.2,M699&lt;=10),'[1]Pricing Schedule'!$J$105,
IF(AND(I699=38000,R699&gt;123.4,R699&lt;=168.2,M699&gt;10),'[1]Pricing Schedule'!$J$113,
IF(AND(I699=38000,R699&gt;168.2,R699&lt;=336.4,M699&lt;=10),('[1]Pricing Schedule'!$J$105),
IF(AND(I699=38000,R699&gt;168.2,R699&lt;=336.4,M699&gt;10),('[1]Pricing Schedule'!$J$113),
IF(AND(I699=38000,R699&gt;336.4,R699&lt;=504.6,M699&lt;=10),('[1]Pricing Schedule'!$J$105),
IF(AND(I699=38000,R699&gt;336.4,R699&lt;=504.6,M699&gt;10),('[1]Pricing Schedule'!$J$113),
IF(AND(I699=38000,R699&gt;504.6,R699&lt;=672.8,M699&lt;=10),('[1]Pricing Schedule'!$J$105),
IF(AND(I699=38000,R699&gt;504.6,R699&lt;=672.8,M699&gt;10),('[1]Pricing Schedule'!$J$113),
IF(AND(I699=110000,R699&lt;=12.8,M699&gt;2),'[1]Pricing Schedule'!$J$63,
IF(AND(I699=110000,R699&lt;=12.8,M699&lt;=2),'[1]Pricing Schedule'!$J$97,
IF(AND(I699=110000,R699&gt;12.8,R699&lt;=22.8,M699&gt;3),'[1]Pricing Schedule'!$J$72,
IF(AND(I699=110000,R699&gt;12.8,R699&lt;=22.8,M699&lt;=3),'[1]Pricing Schedule'!$J$97,
IF(AND(I699=110000,R699&gt;22.8,R699&lt;=30.2),'[1]Pricing Schedule'!$J$81,
IF(AND(I699=110000,R699&gt;30.2,R699&lt;=45.9),'[1]Pricing Schedule'!$J$90,
IF(AND(I699=110000,R699&gt;45.9,R699&lt;=123.4),'[1]Pricing Schedule'!$J$97,
IF(AND(I699=110000,R699&gt;123.4,R699&lt;=168.2,M699&lt;=10),'[1]Pricing Schedule'!$J$105,
IF(AND(I699=110000,R699&gt;123.4,R699&lt;=168.2,M699&gt;10),'[1]Pricing Schedule'!$J$113,
IF(AND(I699=110000,R699&gt;168.2,R699&lt;=336.2,M699&lt;=10),('[1]Pricing Schedule'!$J$105),
IF(AND(I699=110000,R699&gt;168.2,R699&lt;=336.2,M699&gt;10),('[1]Pricing Schedule'!$J$113),
IF(AND(I699=110000,R699&gt;336.4,R699&lt;=504.6,M699&lt;=10),('[1]Pricing Schedule'!$J$105),
IF(AND(I699=110000,R699&gt;336.4,R699&lt;=504.6,M699&gt;10),('[1]Pricing Schedule'!$J$113),
IF(AND(I699=110000,R699&gt;504.6,R699&lt;=672.8,M699&lt;=10),('[1]Pricing Schedule'!$J$105),
IF(AND(I699=110000,R699&gt;504.6,R699&lt;=672.8,M699&gt;10),('[1]Pricing Schedule'!$J$113),
IF(AND(I699=110000,R699&gt;672.8,R699&lt;=841,M699&lt;=10),('[1]Pricing Schedule'!$J$105),
IF(AND(I699=110000,R699&gt;672.8,R699&lt;=841,M699&gt;10),('[1]Pricing Schedule'!$J$113),
IF(AND(I699=110000,R699&gt;1682,R699&lt;=1850.2,M699&lt;=10),('[1]Pricing Schedule'!$J$105),
IF(AND(I699=110000,R699&gt;1682,R699&lt;=1850.2,M699&gt;10),('[1]Pricing Schedule'!$J$113),
IF(AND(I699=110000,R699&gt;2018.4,R699&lt;=2186.6,M699&lt;=10),('[1]Pricing Schedule'!$J$105),
IF(AND(I699=110000,R699&gt;2018.4,R699&lt;=2186.6,M699&gt;10),('[1]Pricing Schedule'!$J$113),999999999)))))))))))))))))))))))))))))))))))))))</f>
        <v>11</v>
      </c>
      <c r="U699" s="49">
        <f t="shared" si="66"/>
        <v>41049.761904761908</v>
      </c>
      <c r="V699" s="50">
        <f t="shared" si="67"/>
        <v>24.360677226826905</v>
      </c>
      <c r="W699" s="13"/>
      <c r="X699" s="13"/>
      <c r="Y699" s="23">
        <v>42</v>
      </c>
      <c r="Z699" s="23">
        <v>362</v>
      </c>
      <c r="AD699" s="43"/>
      <c r="AE699" s="43"/>
      <c r="AF699" s="43"/>
      <c r="AR699" s="51"/>
    </row>
    <row r="700" spans="1:44">
      <c r="A700" s="23">
        <v>700</v>
      </c>
      <c r="B700" s="23">
        <v>700</v>
      </c>
      <c r="C700" s="23" t="s">
        <v>1173</v>
      </c>
      <c r="D700" s="23" t="s">
        <v>149</v>
      </c>
      <c r="E700" s="23" t="s">
        <v>149</v>
      </c>
      <c r="F700" s="23" t="s">
        <v>191</v>
      </c>
      <c r="G700" s="23" t="s">
        <v>192</v>
      </c>
      <c r="H700" s="23" t="s">
        <v>113</v>
      </c>
      <c r="I700" s="13">
        <v>38000</v>
      </c>
      <c r="J700" s="13">
        <v>38000</v>
      </c>
      <c r="K700" s="13">
        <v>20000</v>
      </c>
      <c r="L700" s="24">
        <v>13.904</v>
      </c>
      <c r="M700" s="37">
        <f t="shared" si="62"/>
        <v>14</v>
      </c>
      <c r="N700" s="24">
        <v>2.2589999999999999</v>
      </c>
      <c r="O700" s="13">
        <v>2</v>
      </c>
      <c r="P700" s="36">
        <f t="shared" si="63"/>
        <v>1.6942499999999998</v>
      </c>
      <c r="Q700" s="38">
        <f t="shared" si="64"/>
        <v>21</v>
      </c>
      <c r="R700" s="37">
        <f t="shared" si="65"/>
        <v>21</v>
      </c>
      <c r="S700" s="39">
        <f>IF(AND(I700=38000,R700&lt;=4.5,M700&gt;8),'[1]Pricing Schedule'!$F$8+('[1]Pricing Schedule'!$F$9*M700),
IF(AND(I700=38000,R700&lt;=4.5,M700&lt;=8),'[1]Pricing Schedule'!$F$34+('[1]Pricing Schedule'!$F$36*M700),
IF(AND(I700=38000,R700&gt;4.5,R700&lt;=9,M700&gt;8),'[1]Pricing Schedule'!$F$17+('[1]Pricing Schedule'!$F$18*M700),
IF(AND(I700=38000,R700&gt;4.5,R700&lt;=9,M700&lt;=8),'[1]Pricing Schedule'!$F$34+('[1]Pricing Schedule'!$F$36*M700),
IF(AND(I700=38000,R700&gt;9,R700&lt;=12.8,M700&gt;8),'[1]Pricing Schedule'!$F$26+('[1]Pricing Schedule'!$F$27*M700),
IF(AND(I700=38000,R700&gt;9,R700&lt;=12.8,M700&lt;=8),'[1]Pricing Schedule'!$F$34+('[1]Pricing Schedule'!$F$36*M700),
IF(AND(I700=38000,R700&gt;12.8,R700&lt;=22.8),'[1]Pricing Schedule'!$F$34+('[1]Pricing Schedule'!$F$36*M700),
IF(AND(I700=38000,R700&gt;22.8,R700&lt;=30.2),'[1]Pricing Schedule'!$F$43+('[1]Pricing Schedule'!$F$45*M700),
IF(AND(I700=38000,R700&gt;30.2,R700&lt;=45.9),'[1]Pricing Schedule'!$F$52+('[1]Pricing Schedule'!$F$54*M700),
IF(AND(I700=38000,R700&gt;45.9,R700&lt;=123.4),'[1]Pricing Schedule'!$F$96+('[1]Pricing Schedule'!$F$97*M700),
IF(AND(I700=38000,R700&gt;123.4,R700&lt;=168.2,M700&lt;=10),'[1]Pricing Schedule'!$F$103+('[1]Pricing Schedule'!$F$105*M700),
IF(AND(I700=38000,R700&gt;123.4,R700&lt;=168.2,M700&gt;10),'[1]Pricing Schedule'!$F$111+('[1]Pricing Schedule'!$F$113*M700),
IF(AND(I700=38000,R700&gt;157.4,R700&lt;=336.4,M700&lt;=10),('[1]Pricing Schedule'!$F$103+('[1]Pricing Schedule'!$F$105*M700))*2,
IF(AND(I700=38000,R700&gt;157.4,R700&lt;=336.4,M700&gt;10),('[1]Pricing Schedule'!$F$111+('[1]Pricing Schedule'!$F$113*M700))*2,
IF(AND(I700=38000,R700&gt;314.8,R700&lt;=504.6,M700&lt;=10),('[1]Pricing Schedule'!$F$103+('[1]Pricing Schedule'!$F$105*M700))*3,
IF(AND(I700=38000,R700&gt;314.8,R700&lt;=504.6,M700&gt;10),('[1]Pricing Schedule'!$F$111+('[1]Pricing Schedule'!$F$113*M700))*3,
IF(AND(I700=38000,R700&gt;472.2,R700&lt;=672.8,M700&lt;=10),('[1]Pricing Schedule'!$F$103+('[1]Pricing Schedule'!$F$105*M700))*4,
IF(AND(I700=38000,R700&gt;472.2,R700&lt;=672.8,M700&gt;10),('[1]Pricing Schedule'!$F$111+('[1]Pricing Schedule'!$F$113*M700))*4,
IF(AND(I700=110000,R700&lt;=12.8,M700&gt;2),'[1]Pricing Schedule'!$F$62+('[1]Pricing Schedule'!$F$63*M700),
IF(AND(I700=110000,R700&lt;=12.8,M700&lt;=2),'[1]Pricing Schedule'!$F$96+('[1]Pricing Schedule'!$F$97*M700),
IF(AND(I700=110000,R700&gt;12.8,R700&lt;=22.8,M700&gt;3),'[1]Pricing Schedule'!$F$71+('[1]Pricing Schedule'!$F$72*M700),
IF(AND(I700=110000,R700&gt;12.8,R700&lt;=22.8,M700&lt;=3),'[1]Pricing Schedule'!$F$96+('[1]Pricing Schedule'!$F$97*M700),
IF(AND(I700=110000,R700&gt;22.8,R700&lt;=30.2),'[1]Pricing Schedule'!$F$80+('[1]Pricing Schedule'!$F$81*M700),
IF(AND(I700=110000,R700&gt;30.2,R700&lt;=45.9),'[1]Pricing Schedule'!$F$89+('[1]Pricing Schedule'!$F$90*M700),
IF(AND(I700=110000,R700&gt;45.9,R700&lt;=123.4),'[1]Pricing Schedule'!$F$96+('[1]Pricing Schedule'!$F$97*M700),
IF(AND(I700=110000,R700&gt;123.4,R700&lt;=168.2,M700&lt;=10),'[1]Pricing Schedule'!$F$103+('[1]Pricing Schedule'!$F$105*M700),
IF(AND(I700=110000,R700&gt;123.4,R700&lt;=168.2,M700&gt;10),'[1]Pricing Schedule'!$F$111+('[1]Pricing Schedule'!$F$113*M700),
IF(AND(I700=110000,R700&gt;168.2,R700&lt;=336.4,M700&lt;=10),('[1]Pricing Schedule'!$F$103+('[1]Pricing Schedule'!$F$105*M700))*2,
IF(AND(I700=110000,R700&gt;168.2,R700&lt;=336.4,M700&gt;10),('[1]Pricing Schedule'!$F$111+('[1]Pricing Schedule'!$F$113*M700))*2,
IF(AND(I700=110000,R700&gt;336.4,R700&lt;=504.6,M700&lt;=10),('[1]Pricing Schedule'!$F$103+('[1]Pricing Schedule'!$F$105*M700))*3,
IF(AND(I700=110000,R700&gt;336.4,R700&lt;=504.6,M700&gt;10),('[1]Pricing Schedule'!$F$111+('[1]Pricing Schedule'!$F$113*M700))*3,
IF(AND(I700=110000,R700&gt;504.6,R700&lt;=672.8,M700&lt;=10),('[1]Pricing Schedule'!$F$103+('[1]Pricing Schedule'!$F$105*M700))*4,
IF(AND(I700=110000,R700&gt;504.6,R700&lt;=672.8,M700&gt;10),('[1]Pricing Schedule'!$F$111+('[1]Pricing Schedule'!$F$113*M700))*4,
IF(AND(I700=110000,R700&gt;672.8,R700&lt;=841,M700&lt;=10),('[1]Pricing Schedule'!$F$103+('[1]Pricing Schedule'!$F$105*M700))*5,
IF(AND(I700=110000,R700&gt;672.8,R700&lt;=841,M700&gt;10),('[1]Pricing Schedule'!$F$111+('[1]Pricing Schedule'!$F$113*M700))*5,
IF(AND(I700=110000,R700&gt;672.8,R700&lt;=841,M700&lt;=10),('[1]Pricing Schedule'!$F$103+('[1]Pricing Schedule'!$F$105*M700))*5,
IF(AND(I700=110000,R700&gt;672.8,R700&lt;=841,M700&gt;10),('[1]Pricing Schedule'!$F$111+('[1]Pricing Schedule'!$F$113*M700))*5,
IF(AND(I700=110000,R700&gt;1345.6,R700&lt;=1513.8,M700&lt;=10),('[1]Pricing Schedule'!$F$103+('[1]Pricing Schedule'!$F$105*M700))*9,
IF(AND(I700=110000,R700&gt;1345.6,R700&lt;=1513.8,M700&gt;10),('[1]Pricing Schedule'!$F$111+('[1]Pricing Schedule'!$F$113*M700))*9,
9999999999)))))))))))))))))))))))))))))))))))))))</f>
        <v>1331570</v>
      </c>
      <c r="T700" s="21">
        <f>IF(AND(I700=38000,R700&lt;=4.5,M700&gt;8),'[1]Pricing Schedule'!$J$9,
IF(AND(I700=38000,R700&lt;=4.5,M700&lt;=8),'[1]Pricing Schedule'!$J$36,
IF(AND(I700=38000,R700&gt;4.5,R700&lt;=9,M700&gt;8),'[1]Pricing Schedule'!$J$18,
IF(AND(I700=38000,R700&gt;4.5,R700&lt;=9,M700&lt;=8),'[1]Pricing Schedule'!$J$36,
IF(AND(I700=38000,R700&gt;9,R700&lt;=12.8,M700&gt;8),'[1]Pricing Schedule'!$J$27,
IF(AND(I700=38000,R700&gt;9,R700&lt;=12.8,M700&lt;=8),'[1]Pricing Schedule'!$J$36,
IF(AND(I700=38000,R700&gt;12.8,R700&lt;=22.8),'[1]Pricing Schedule'!$J$36,
IF(AND(I700=38000,R700&gt;22.8,R700&lt;=30.2),'[1]Pricing Schedule'!$J$45,
IF(AND(I700=38000,R700&gt;30.2,R700&lt;=45.9),'[1]Pricing Schedule'!$J$54,
IF(AND(I700=38000,R700&gt;45.9,R700&lt;=123.4),'[1]Pricing Schedule'!$J$97,
IF(AND(I700=38000,R700&gt;123.4,R700&lt;=168.2,M700&lt;=10),'[1]Pricing Schedule'!$J$105,
IF(AND(I700=38000,R700&gt;123.4,R700&lt;=168.2,M700&gt;10),'[1]Pricing Schedule'!$J$113,
IF(AND(I700=38000,R700&gt;168.2,R700&lt;=336.4,M700&lt;=10),('[1]Pricing Schedule'!$J$105),
IF(AND(I700=38000,R700&gt;168.2,R700&lt;=336.4,M700&gt;10),('[1]Pricing Schedule'!$J$113),
IF(AND(I700=38000,R700&gt;336.4,R700&lt;=504.6,M700&lt;=10),('[1]Pricing Schedule'!$J$105),
IF(AND(I700=38000,R700&gt;336.4,R700&lt;=504.6,M700&gt;10),('[1]Pricing Schedule'!$J$113),
IF(AND(I700=38000,R700&gt;504.6,R700&lt;=672.8,M700&lt;=10),('[1]Pricing Schedule'!$J$105),
IF(AND(I700=38000,R700&gt;504.6,R700&lt;=672.8,M700&gt;10),('[1]Pricing Schedule'!$J$113),
IF(AND(I700=110000,R700&lt;=12.8,M700&gt;2),'[1]Pricing Schedule'!$J$63,
IF(AND(I700=110000,R700&lt;=12.8,M700&lt;=2),'[1]Pricing Schedule'!$J$97,
IF(AND(I700=110000,R700&gt;12.8,R700&lt;=22.8,M700&gt;3),'[1]Pricing Schedule'!$J$72,
IF(AND(I700=110000,R700&gt;12.8,R700&lt;=22.8,M700&lt;=3),'[1]Pricing Schedule'!$J$97,
IF(AND(I700=110000,R700&gt;22.8,R700&lt;=30.2),'[1]Pricing Schedule'!$J$81,
IF(AND(I700=110000,R700&gt;30.2,R700&lt;=45.9),'[1]Pricing Schedule'!$J$90,
IF(AND(I700=110000,R700&gt;45.9,R700&lt;=123.4),'[1]Pricing Schedule'!$J$97,
IF(AND(I700=110000,R700&gt;123.4,R700&lt;=168.2,M700&lt;=10),'[1]Pricing Schedule'!$J$105,
IF(AND(I700=110000,R700&gt;123.4,R700&lt;=168.2,M700&gt;10),'[1]Pricing Schedule'!$J$113,
IF(AND(I700=110000,R700&gt;168.2,R700&lt;=336.2,M700&lt;=10),('[1]Pricing Schedule'!$J$105),
IF(AND(I700=110000,R700&gt;168.2,R700&lt;=336.2,M700&gt;10),('[1]Pricing Schedule'!$J$113),
IF(AND(I700=110000,R700&gt;336.4,R700&lt;=504.6,M700&lt;=10),('[1]Pricing Schedule'!$J$105),
IF(AND(I700=110000,R700&gt;336.4,R700&lt;=504.6,M700&gt;10),('[1]Pricing Schedule'!$J$113),
IF(AND(I700=110000,R700&gt;504.6,R700&lt;=672.8,M700&lt;=10),('[1]Pricing Schedule'!$J$105),
IF(AND(I700=110000,R700&gt;504.6,R700&lt;=672.8,M700&gt;10),('[1]Pricing Schedule'!$J$113),
IF(AND(I700=110000,R700&gt;672.8,R700&lt;=841,M700&lt;=10),('[1]Pricing Schedule'!$J$105),
IF(AND(I700=110000,R700&gt;672.8,R700&lt;=841,M700&gt;10),('[1]Pricing Schedule'!$J$113),
IF(AND(I700=110000,R700&gt;1682,R700&lt;=1850.2,M700&lt;=10),('[1]Pricing Schedule'!$J$105),
IF(AND(I700=110000,R700&gt;1682,R700&lt;=1850.2,M700&gt;10),('[1]Pricing Schedule'!$J$113),
IF(AND(I700=110000,R700&gt;2018.4,R700&lt;=2186.6,M700&lt;=10),('[1]Pricing Schedule'!$J$105),
IF(AND(I700=110000,R700&gt;2018.4,R700&lt;=2186.6,M700&gt;10),('[1]Pricing Schedule'!$J$113),999999999)))))))))))))))))))))))))))))))))))))))</f>
        <v>4</v>
      </c>
      <c r="U700" s="40">
        <f t="shared" si="66"/>
        <v>63408.095238095237</v>
      </c>
      <c r="V700" s="41">
        <f t="shared" si="67"/>
        <v>15.770856958327387</v>
      </c>
      <c r="Y700" s="23">
        <v>461</v>
      </c>
      <c r="Z700" s="23">
        <v>362</v>
      </c>
      <c r="AR700" s="35"/>
    </row>
    <row r="701" spans="1:44">
      <c r="A701" s="23">
        <v>701</v>
      </c>
      <c r="B701" s="23">
        <v>701</v>
      </c>
      <c r="C701" s="23" t="s">
        <v>1174</v>
      </c>
      <c r="D701" s="23" t="s">
        <v>110</v>
      </c>
      <c r="E701" s="23" t="s">
        <v>110</v>
      </c>
      <c r="F701" s="23" t="s">
        <v>159</v>
      </c>
      <c r="G701" s="23" t="s">
        <v>160</v>
      </c>
      <c r="H701" s="23" t="s">
        <v>113</v>
      </c>
      <c r="I701" s="13">
        <v>38000</v>
      </c>
      <c r="J701" s="13">
        <v>38000</v>
      </c>
      <c r="K701" s="13">
        <v>20000</v>
      </c>
      <c r="L701" s="24">
        <v>14.198</v>
      </c>
      <c r="M701" s="37">
        <f t="shared" si="62"/>
        <v>15</v>
      </c>
      <c r="N701" s="24">
        <v>1.1399999999999999</v>
      </c>
      <c r="O701" s="13">
        <v>2</v>
      </c>
      <c r="P701" s="36">
        <f t="shared" si="63"/>
        <v>0.85499999999999998</v>
      </c>
      <c r="Q701" s="38">
        <f t="shared" si="64"/>
        <v>8.4</v>
      </c>
      <c r="R701" s="37">
        <f t="shared" si="65"/>
        <v>8.4</v>
      </c>
      <c r="S701" s="39">
        <f>IF(AND(I701=38000,R701&lt;=4.5,M701&gt;8),'[1]Pricing Schedule'!$F$8+('[1]Pricing Schedule'!$F$9*M701),
IF(AND(I701=38000,R701&lt;=4.5,M701&lt;=8),'[1]Pricing Schedule'!$F$34+('[1]Pricing Schedule'!$F$36*M701),
IF(AND(I701=38000,R701&gt;4.5,R701&lt;=9,M701&gt;8),'[1]Pricing Schedule'!$F$17+('[1]Pricing Schedule'!$F$18*M701),
IF(AND(I701=38000,R701&gt;4.5,R701&lt;=9,M701&lt;=8),'[1]Pricing Schedule'!$F$34+('[1]Pricing Schedule'!$F$36*M701),
IF(AND(I701=38000,R701&gt;9,R701&lt;=12.8,M701&gt;8),'[1]Pricing Schedule'!$F$26+('[1]Pricing Schedule'!$F$27*M701),
IF(AND(I701=38000,R701&gt;9,R701&lt;=12.8,M701&lt;=8),'[1]Pricing Schedule'!$F$34+('[1]Pricing Schedule'!$F$36*M701),
IF(AND(I701=38000,R701&gt;12.8,R701&lt;=22.8),'[1]Pricing Schedule'!$F$34+('[1]Pricing Schedule'!$F$36*M701),
IF(AND(I701=38000,R701&gt;22.8,R701&lt;=30.2),'[1]Pricing Schedule'!$F$43+('[1]Pricing Schedule'!$F$45*M701),
IF(AND(I701=38000,R701&gt;30.2,R701&lt;=45.9),'[1]Pricing Schedule'!$F$52+('[1]Pricing Schedule'!$F$54*M701),
IF(AND(I701=38000,R701&gt;45.9,R701&lt;=123.4),'[1]Pricing Schedule'!$F$96+('[1]Pricing Schedule'!$F$97*M701),
IF(AND(I701=38000,R701&gt;123.4,R701&lt;=168.2,M701&lt;=10),'[1]Pricing Schedule'!$F$103+('[1]Pricing Schedule'!$F$105*M701),
IF(AND(I701=38000,R701&gt;123.4,R701&lt;=168.2,M701&gt;10),'[1]Pricing Schedule'!$F$111+('[1]Pricing Schedule'!$F$113*M701),
IF(AND(I701=38000,R701&gt;157.4,R701&lt;=336.4,M701&lt;=10),('[1]Pricing Schedule'!$F$103+('[1]Pricing Schedule'!$F$105*M701))*2,
IF(AND(I701=38000,R701&gt;157.4,R701&lt;=336.4,M701&gt;10),('[1]Pricing Schedule'!$F$111+('[1]Pricing Schedule'!$F$113*M701))*2,
IF(AND(I701=38000,R701&gt;314.8,R701&lt;=504.6,M701&lt;=10),('[1]Pricing Schedule'!$F$103+('[1]Pricing Schedule'!$F$105*M701))*3,
IF(AND(I701=38000,R701&gt;314.8,R701&lt;=504.6,M701&gt;10),('[1]Pricing Schedule'!$F$111+('[1]Pricing Schedule'!$F$113*M701))*3,
IF(AND(I701=38000,R701&gt;472.2,R701&lt;=672.8,M701&lt;=10),('[1]Pricing Schedule'!$F$103+('[1]Pricing Schedule'!$F$105*M701))*4,
IF(AND(I701=38000,R701&gt;472.2,R701&lt;=672.8,M701&gt;10),('[1]Pricing Schedule'!$F$111+('[1]Pricing Schedule'!$F$113*M701))*4,
IF(AND(I701=110000,R701&lt;=12.8,M701&gt;2),'[1]Pricing Schedule'!$F$62+('[1]Pricing Schedule'!$F$63*M701),
IF(AND(I701=110000,R701&lt;=12.8,M701&lt;=2),'[1]Pricing Schedule'!$F$96+('[1]Pricing Schedule'!$F$97*M701),
IF(AND(I701=110000,R701&gt;12.8,R701&lt;=22.8,M701&gt;3),'[1]Pricing Schedule'!$F$71+('[1]Pricing Schedule'!$F$72*M701),
IF(AND(I701=110000,R701&gt;12.8,R701&lt;=22.8,M701&lt;=3),'[1]Pricing Schedule'!$F$96+('[1]Pricing Schedule'!$F$97*M701),
IF(AND(I701=110000,R701&gt;22.8,R701&lt;=30.2),'[1]Pricing Schedule'!$F$80+('[1]Pricing Schedule'!$F$81*M701),
IF(AND(I701=110000,R701&gt;30.2,R701&lt;=45.9),'[1]Pricing Schedule'!$F$89+('[1]Pricing Schedule'!$F$90*M701),
IF(AND(I701=110000,R701&gt;45.9,R701&lt;=123.4),'[1]Pricing Schedule'!$F$96+('[1]Pricing Schedule'!$F$97*M701),
IF(AND(I701=110000,R701&gt;123.4,R701&lt;=168.2,M701&lt;=10),'[1]Pricing Schedule'!$F$103+('[1]Pricing Schedule'!$F$105*M701),
IF(AND(I701=110000,R701&gt;123.4,R701&lt;=168.2,M701&gt;10),'[1]Pricing Schedule'!$F$111+('[1]Pricing Schedule'!$F$113*M701),
IF(AND(I701=110000,R701&gt;168.2,R701&lt;=336.4,M701&lt;=10),('[1]Pricing Schedule'!$F$103+('[1]Pricing Schedule'!$F$105*M701))*2,
IF(AND(I701=110000,R701&gt;168.2,R701&lt;=336.4,M701&gt;10),('[1]Pricing Schedule'!$F$111+('[1]Pricing Schedule'!$F$113*M701))*2,
IF(AND(I701=110000,R701&gt;336.4,R701&lt;=504.6,M701&lt;=10),('[1]Pricing Schedule'!$F$103+('[1]Pricing Schedule'!$F$105*M701))*3,
IF(AND(I701=110000,R701&gt;336.4,R701&lt;=504.6,M701&gt;10),('[1]Pricing Schedule'!$F$111+('[1]Pricing Schedule'!$F$113*M701))*3,
IF(AND(I701=110000,R701&gt;504.6,R701&lt;=672.8,M701&lt;=10),('[1]Pricing Schedule'!$F$103+('[1]Pricing Schedule'!$F$105*M701))*4,
IF(AND(I701=110000,R701&gt;504.6,R701&lt;=672.8,M701&gt;10),('[1]Pricing Schedule'!$F$111+('[1]Pricing Schedule'!$F$113*M701))*4,
IF(AND(I701=110000,R701&gt;672.8,R701&lt;=841,M701&lt;=10),('[1]Pricing Schedule'!$F$103+('[1]Pricing Schedule'!$F$105*M701))*5,
IF(AND(I701=110000,R701&gt;672.8,R701&lt;=841,M701&gt;10),('[1]Pricing Schedule'!$F$111+('[1]Pricing Schedule'!$F$113*M701))*5,
IF(AND(I701=110000,R701&gt;672.8,R701&lt;=841,M701&lt;=10),('[1]Pricing Schedule'!$F$103+('[1]Pricing Schedule'!$F$105*M701))*5,
IF(AND(I701=110000,R701&gt;672.8,R701&lt;=841,M701&gt;10),('[1]Pricing Schedule'!$F$111+('[1]Pricing Schedule'!$F$113*M701))*5,
IF(AND(I701=110000,R701&gt;1345.6,R701&lt;=1513.8,M701&lt;=10),('[1]Pricing Schedule'!$F$103+('[1]Pricing Schedule'!$F$105*M701))*9,
IF(AND(I701=110000,R701&gt;1345.6,R701&lt;=1513.8,M701&gt;10),('[1]Pricing Schedule'!$F$111+('[1]Pricing Schedule'!$F$113*M701))*9,
9999999999)))))))))))))))))))))))))))))))))))))))</f>
        <v>1696000</v>
      </c>
      <c r="T701" s="21">
        <f>IF(AND(I701=38000,R701&lt;=4.5,M701&gt;8),'[1]Pricing Schedule'!$J$9,
IF(AND(I701=38000,R701&lt;=4.5,M701&lt;=8),'[1]Pricing Schedule'!$J$36,
IF(AND(I701=38000,R701&gt;4.5,R701&lt;=9,M701&gt;8),'[1]Pricing Schedule'!$J$18,
IF(AND(I701=38000,R701&gt;4.5,R701&lt;=9,M701&lt;=8),'[1]Pricing Schedule'!$J$36,
IF(AND(I701=38000,R701&gt;9,R701&lt;=12.8,M701&gt;8),'[1]Pricing Schedule'!$J$27,
IF(AND(I701=38000,R701&gt;9,R701&lt;=12.8,M701&lt;=8),'[1]Pricing Schedule'!$J$36,
IF(AND(I701=38000,R701&gt;12.8,R701&lt;=22.8),'[1]Pricing Schedule'!$J$36,
IF(AND(I701=38000,R701&gt;22.8,R701&lt;=30.2),'[1]Pricing Schedule'!$J$45,
IF(AND(I701=38000,R701&gt;30.2,R701&lt;=45.9),'[1]Pricing Schedule'!$J$54,
IF(AND(I701=38000,R701&gt;45.9,R701&lt;=123.4),'[1]Pricing Schedule'!$J$97,
IF(AND(I701=38000,R701&gt;123.4,R701&lt;=168.2,M701&lt;=10),'[1]Pricing Schedule'!$J$105,
IF(AND(I701=38000,R701&gt;123.4,R701&lt;=168.2,M701&gt;10),'[1]Pricing Schedule'!$J$113,
IF(AND(I701=38000,R701&gt;168.2,R701&lt;=336.4,M701&lt;=10),('[1]Pricing Schedule'!$J$105),
IF(AND(I701=38000,R701&gt;168.2,R701&lt;=336.4,M701&gt;10),('[1]Pricing Schedule'!$J$113),
IF(AND(I701=38000,R701&gt;336.4,R701&lt;=504.6,M701&lt;=10),('[1]Pricing Schedule'!$J$105),
IF(AND(I701=38000,R701&gt;336.4,R701&lt;=504.6,M701&gt;10),('[1]Pricing Schedule'!$J$113),
IF(AND(I701=38000,R701&gt;504.6,R701&lt;=672.8,M701&lt;=10),('[1]Pricing Schedule'!$J$105),
IF(AND(I701=38000,R701&gt;504.6,R701&lt;=672.8,M701&gt;10),('[1]Pricing Schedule'!$J$113),
IF(AND(I701=110000,R701&lt;=12.8,M701&gt;2),'[1]Pricing Schedule'!$J$63,
IF(AND(I701=110000,R701&lt;=12.8,M701&lt;=2),'[1]Pricing Schedule'!$J$97,
IF(AND(I701=110000,R701&gt;12.8,R701&lt;=22.8,M701&gt;3),'[1]Pricing Schedule'!$J$72,
IF(AND(I701=110000,R701&gt;12.8,R701&lt;=22.8,M701&lt;=3),'[1]Pricing Schedule'!$J$97,
IF(AND(I701=110000,R701&gt;22.8,R701&lt;=30.2),'[1]Pricing Schedule'!$J$81,
IF(AND(I701=110000,R701&gt;30.2,R701&lt;=45.9),'[1]Pricing Schedule'!$J$90,
IF(AND(I701=110000,R701&gt;45.9,R701&lt;=123.4),'[1]Pricing Schedule'!$J$97,
IF(AND(I701=110000,R701&gt;123.4,R701&lt;=168.2,M701&lt;=10),'[1]Pricing Schedule'!$J$105,
IF(AND(I701=110000,R701&gt;123.4,R701&lt;=168.2,M701&gt;10),'[1]Pricing Schedule'!$J$113,
IF(AND(I701=110000,R701&gt;168.2,R701&lt;=336.2,M701&lt;=10),('[1]Pricing Schedule'!$J$105),
IF(AND(I701=110000,R701&gt;168.2,R701&lt;=336.2,M701&gt;10),('[1]Pricing Schedule'!$J$113),
IF(AND(I701=110000,R701&gt;336.4,R701&lt;=504.6,M701&lt;=10),('[1]Pricing Schedule'!$J$105),
IF(AND(I701=110000,R701&gt;336.4,R701&lt;=504.6,M701&gt;10),('[1]Pricing Schedule'!$J$113),
IF(AND(I701=110000,R701&gt;504.6,R701&lt;=672.8,M701&lt;=10),('[1]Pricing Schedule'!$J$105),
IF(AND(I701=110000,R701&gt;504.6,R701&lt;=672.8,M701&gt;10),('[1]Pricing Schedule'!$J$113),
IF(AND(I701=110000,R701&gt;672.8,R701&lt;=841,M701&lt;=10),('[1]Pricing Schedule'!$J$105),
IF(AND(I701=110000,R701&gt;672.8,R701&lt;=841,M701&gt;10),('[1]Pricing Schedule'!$J$113),
IF(AND(I701=110000,R701&gt;1682,R701&lt;=1850.2,M701&lt;=10),('[1]Pricing Schedule'!$J$105),
IF(AND(I701=110000,R701&gt;1682,R701&lt;=1850.2,M701&gt;10),('[1]Pricing Schedule'!$J$113),
IF(AND(I701=110000,R701&gt;2018.4,R701&lt;=2186.6,M701&lt;=10),('[1]Pricing Schedule'!$J$105),
IF(AND(I701=110000,R701&gt;2018.4,R701&lt;=2186.6,M701&gt;10),('[1]Pricing Schedule'!$J$113),999999999)))))))))))))))))))))))))))))))))))))))</f>
        <v>2</v>
      </c>
      <c r="U701" s="40">
        <f t="shared" si="66"/>
        <v>201904.76190476189</v>
      </c>
      <c r="V701" s="41">
        <f t="shared" si="67"/>
        <v>4.9528301886792452</v>
      </c>
      <c r="Y701" s="23">
        <v>234</v>
      </c>
      <c r="Z701" s="23">
        <v>273</v>
      </c>
      <c r="AR701" s="35"/>
    </row>
    <row r="702" spans="1:44">
      <c r="A702" s="23">
        <v>702</v>
      </c>
      <c r="B702" s="23">
        <v>702</v>
      </c>
      <c r="C702" s="23" t="s">
        <v>1175</v>
      </c>
      <c r="D702" s="23" t="s">
        <v>110</v>
      </c>
      <c r="E702" s="23" t="s">
        <v>110</v>
      </c>
      <c r="F702" s="23" t="s">
        <v>191</v>
      </c>
      <c r="G702" s="23" t="s">
        <v>192</v>
      </c>
      <c r="H702" s="23" t="s">
        <v>113</v>
      </c>
      <c r="I702" s="13">
        <v>38000</v>
      </c>
      <c r="J702" s="13">
        <v>38000</v>
      </c>
      <c r="K702" s="13">
        <v>20000</v>
      </c>
      <c r="L702" s="24">
        <v>13.903</v>
      </c>
      <c r="M702" s="37">
        <f t="shared" si="62"/>
        <v>14</v>
      </c>
      <c r="N702" s="24">
        <v>1.794</v>
      </c>
      <c r="O702" s="13">
        <v>2</v>
      </c>
      <c r="P702" s="36">
        <f t="shared" si="63"/>
        <v>1.3454999999999999</v>
      </c>
      <c r="Q702" s="38">
        <f t="shared" si="64"/>
        <v>12.600000000000001</v>
      </c>
      <c r="R702" s="37">
        <f t="shared" si="65"/>
        <v>12.600000000000001</v>
      </c>
      <c r="S702" s="39">
        <f>IF(AND(I702=38000,R702&lt;=4.5,M702&gt;8),'[1]Pricing Schedule'!$F$8+('[1]Pricing Schedule'!$F$9*M702),
IF(AND(I702=38000,R702&lt;=4.5,M702&lt;=8),'[1]Pricing Schedule'!$F$34+('[1]Pricing Schedule'!$F$36*M702),
IF(AND(I702=38000,R702&gt;4.5,R702&lt;=9,M702&gt;8),'[1]Pricing Schedule'!$F$17+('[1]Pricing Schedule'!$F$18*M702),
IF(AND(I702=38000,R702&gt;4.5,R702&lt;=9,M702&lt;=8),'[1]Pricing Schedule'!$F$34+('[1]Pricing Schedule'!$F$36*M702),
IF(AND(I702=38000,R702&gt;9,R702&lt;=12.8,M702&gt;8),'[1]Pricing Schedule'!$F$26+('[1]Pricing Schedule'!$F$27*M702),
IF(AND(I702=38000,R702&gt;9,R702&lt;=12.8,M702&lt;=8),'[1]Pricing Schedule'!$F$34+('[1]Pricing Schedule'!$F$36*M702),
IF(AND(I702=38000,R702&gt;12.8,R702&lt;=22.8),'[1]Pricing Schedule'!$F$34+('[1]Pricing Schedule'!$F$36*M702),
IF(AND(I702=38000,R702&gt;22.8,R702&lt;=30.2),'[1]Pricing Schedule'!$F$43+('[1]Pricing Schedule'!$F$45*M702),
IF(AND(I702=38000,R702&gt;30.2,R702&lt;=45.9),'[1]Pricing Schedule'!$F$52+('[1]Pricing Schedule'!$F$54*M702),
IF(AND(I702=38000,R702&gt;45.9,R702&lt;=123.4),'[1]Pricing Schedule'!$F$96+('[1]Pricing Schedule'!$F$97*M702),
IF(AND(I702=38000,R702&gt;123.4,R702&lt;=168.2,M702&lt;=10),'[1]Pricing Schedule'!$F$103+('[1]Pricing Schedule'!$F$105*M702),
IF(AND(I702=38000,R702&gt;123.4,R702&lt;=168.2,M702&gt;10),'[1]Pricing Schedule'!$F$111+('[1]Pricing Schedule'!$F$113*M702),
IF(AND(I702=38000,R702&gt;157.4,R702&lt;=336.4,M702&lt;=10),('[1]Pricing Schedule'!$F$103+('[1]Pricing Schedule'!$F$105*M702))*2,
IF(AND(I702=38000,R702&gt;157.4,R702&lt;=336.4,M702&gt;10),('[1]Pricing Schedule'!$F$111+('[1]Pricing Schedule'!$F$113*M702))*2,
IF(AND(I702=38000,R702&gt;314.8,R702&lt;=504.6,M702&lt;=10),('[1]Pricing Schedule'!$F$103+('[1]Pricing Schedule'!$F$105*M702))*3,
IF(AND(I702=38000,R702&gt;314.8,R702&lt;=504.6,M702&gt;10),('[1]Pricing Schedule'!$F$111+('[1]Pricing Schedule'!$F$113*M702))*3,
IF(AND(I702=38000,R702&gt;472.2,R702&lt;=672.8,M702&lt;=10),('[1]Pricing Schedule'!$F$103+('[1]Pricing Schedule'!$F$105*M702))*4,
IF(AND(I702=38000,R702&gt;472.2,R702&lt;=672.8,M702&gt;10),('[1]Pricing Schedule'!$F$111+('[1]Pricing Schedule'!$F$113*M702))*4,
IF(AND(I702=110000,R702&lt;=12.8,M702&gt;2),'[1]Pricing Schedule'!$F$62+('[1]Pricing Schedule'!$F$63*M702),
IF(AND(I702=110000,R702&lt;=12.8,M702&lt;=2),'[1]Pricing Schedule'!$F$96+('[1]Pricing Schedule'!$F$97*M702),
IF(AND(I702=110000,R702&gt;12.8,R702&lt;=22.8,M702&gt;3),'[1]Pricing Schedule'!$F$71+('[1]Pricing Schedule'!$F$72*M702),
IF(AND(I702=110000,R702&gt;12.8,R702&lt;=22.8,M702&lt;=3),'[1]Pricing Schedule'!$F$96+('[1]Pricing Schedule'!$F$97*M702),
IF(AND(I702=110000,R702&gt;22.8,R702&lt;=30.2),'[1]Pricing Schedule'!$F$80+('[1]Pricing Schedule'!$F$81*M702),
IF(AND(I702=110000,R702&gt;30.2,R702&lt;=45.9),'[1]Pricing Schedule'!$F$89+('[1]Pricing Schedule'!$F$90*M702),
IF(AND(I702=110000,R702&gt;45.9,R702&lt;=123.4),'[1]Pricing Schedule'!$F$96+('[1]Pricing Schedule'!$F$97*M702),
IF(AND(I702=110000,R702&gt;123.4,R702&lt;=168.2,M702&lt;=10),'[1]Pricing Schedule'!$F$103+('[1]Pricing Schedule'!$F$105*M702),
IF(AND(I702=110000,R702&gt;123.4,R702&lt;=168.2,M702&gt;10),'[1]Pricing Schedule'!$F$111+('[1]Pricing Schedule'!$F$113*M702),
IF(AND(I702=110000,R702&gt;168.2,R702&lt;=336.4,M702&lt;=10),('[1]Pricing Schedule'!$F$103+('[1]Pricing Schedule'!$F$105*M702))*2,
IF(AND(I702=110000,R702&gt;168.2,R702&lt;=336.4,M702&gt;10),('[1]Pricing Schedule'!$F$111+('[1]Pricing Schedule'!$F$113*M702))*2,
IF(AND(I702=110000,R702&gt;336.4,R702&lt;=504.6,M702&lt;=10),('[1]Pricing Schedule'!$F$103+('[1]Pricing Schedule'!$F$105*M702))*3,
IF(AND(I702=110000,R702&gt;336.4,R702&lt;=504.6,M702&gt;10),('[1]Pricing Schedule'!$F$111+('[1]Pricing Schedule'!$F$113*M702))*3,
IF(AND(I702=110000,R702&gt;504.6,R702&lt;=672.8,M702&lt;=10),('[1]Pricing Schedule'!$F$103+('[1]Pricing Schedule'!$F$105*M702))*4,
IF(AND(I702=110000,R702&gt;504.6,R702&lt;=672.8,M702&gt;10),('[1]Pricing Schedule'!$F$111+('[1]Pricing Schedule'!$F$113*M702))*4,
IF(AND(I702=110000,R702&gt;672.8,R702&lt;=841,M702&lt;=10),('[1]Pricing Schedule'!$F$103+('[1]Pricing Schedule'!$F$105*M702))*5,
IF(AND(I702=110000,R702&gt;672.8,R702&lt;=841,M702&gt;10),('[1]Pricing Schedule'!$F$111+('[1]Pricing Schedule'!$F$113*M702))*5,
IF(AND(I702=110000,R702&gt;672.8,R702&lt;=841,M702&lt;=10),('[1]Pricing Schedule'!$F$103+('[1]Pricing Schedule'!$F$105*M702))*5,
IF(AND(I702=110000,R702&gt;672.8,R702&lt;=841,M702&gt;10),('[1]Pricing Schedule'!$F$111+('[1]Pricing Schedule'!$F$113*M702))*5,
IF(AND(I702=110000,R702&gt;1345.6,R702&lt;=1513.8,M702&lt;=10),('[1]Pricing Schedule'!$F$103+('[1]Pricing Schedule'!$F$105*M702))*9,
IF(AND(I702=110000,R702&gt;1345.6,R702&lt;=1513.8,M702&gt;10),('[1]Pricing Schedule'!$F$111+('[1]Pricing Schedule'!$F$113*M702))*9,
9999999999)))))))))))))))))))))))))))))))))))))))</f>
        <v>1680350</v>
      </c>
      <c r="T702" s="21">
        <f>IF(AND(I702=38000,R702&lt;=4.5,M702&gt;8),'[1]Pricing Schedule'!$J$9,
IF(AND(I702=38000,R702&lt;=4.5,M702&lt;=8),'[1]Pricing Schedule'!$J$36,
IF(AND(I702=38000,R702&gt;4.5,R702&lt;=9,M702&gt;8),'[1]Pricing Schedule'!$J$18,
IF(AND(I702=38000,R702&gt;4.5,R702&lt;=9,M702&lt;=8),'[1]Pricing Schedule'!$J$36,
IF(AND(I702=38000,R702&gt;9,R702&lt;=12.8,M702&gt;8),'[1]Pricing Schedule'!$J$27,
IF(AND(I702=38000,R702&gt;9,R702&lt;=12.8,M702&lt;=8),'[1]Pricing Schedule'!$J$36,
IF(AND(I702=38000,R702&gt;12.8,R702&lt;=22.8),'[1]Pricing Schedule'!$J$36,
IF(AND(I702=38000,R702&gt;22.8,R702&lt;=30.2),'[1]Pricing Schedule'!$J$45,
IF(AND(I702=38000,R702&gt;30.2,R702&lt;=45.9),'[1]Pricing Schedule'!$J$54,
IF(AND(I702=38000,R702&gt;45.9,R702&lt;=123.4),'[1]Pricing Schedule'!$J$97,
IF(AND(I702=38000,R702&gt;123.4,R702&lt;=168.2,M702&lt;=10),'[1]Pricing Schedule'!$J$105,
IF(AND(I702=38000,R702&gt;123.4,R702&lt;=168.2,M702&gt;10),'[1]Pricing Schedule'!$J$113,
IF(AND(I702=38000,R702&gt;168.2,R702&lt;=336.4,M702&lt;=10),('[1]Pricing Schedule'!$J$105),
IF(AND(I702=38000,R702&gt;168.2,R702&lt;=336.4,M702&gt;10),('[1]Pricing Schedule'!$J$113),
IF(AND(I702=38000,R702&gt;336.4,R702&lt;=504.6,M702&lt;=10),('[1]Pricing Schedule'!$J$105),
IF(AND(I702=38000,R702&gt;336.4,R702&lt;=504.6,M702&gt;10),('[1]Pricing Schedule'!$J$113),
IF(AND(I702=38000,R702&gt;504.6,R702&lt;=672.8,M702&lt;=10),('[1]Pricing Schedule'!$J$105),
IF(AND(I702=38000,R702&gt;504.6,R702&lt;=672.8,M702&gt;10),('[1]Pricing Schedule'!$J$113),
IF(AND(I702=110000,R702&lt;=12.8,M702&gt;2),'[1]Pricing Schedule'!$J$63,
IF(AND(I702=110000,R702&lt;=12.8,M702&lt;=2),'[1]Pricing Schedule'!$J$97,
IF(AND(I702=110000,R702&gt;12.8,R702&lt;=22.8,M702&gt;3),'[1]Pricing Schedule'!$J$72,
IF(AND(I702=110000,R702&gt;12.8,R702&lt;=22.8,M702&lt;=3),'[1]Pricing Schedule'!$J$97,
IF(AND(I702=110000,R702&gt;22.8,R702&lt;=30.2),'[1]Pricing Schedule'!$J$81,
IF(AND(I702=110000,R702&gt;30.2,R702&lt;=45.9),'[1]Pricing Schedule'!$J$90,
IF(AND(I702=110000,R702&gt;45.9,R702&lt;=123.4),'[1]Pricing Schedule'!$J$97,
IF(AND(I702=110000,R702&gt;123.4,R702&lt;=168.2,M702&lt;=10),'[1]Pricing Schedule'!$J$105,
IF(AND(I702=110000,R702&gt;123.4,R702&lt;=168.2,M702&gt;10),'[1]Pricing Schedule'!$J$113,
IF(AND(I702=110000,R702&gt;168.2,R702&lt;=336.2,M702&lt;=10),('[1]Pricing Schedule'!$J$105),
IF(AND(I702=110000,R702&gt;168.2,R702&lt;=336.2,M702&gt;10),('[1]Pricing Schedule'!$J$113),
IF(AND(I702=110000,R702&gt;336.4,R702&lt;=504.6,M702&lt;=10),('[1]Pricing Schedule'!$J$105),
IF(AND(I702=110000,R702&gt;336.4,R702&lt;=504.6,M702&gt;10),('[1]Pricing Schedule'!$J$113),
IF(AND(I702=110000,R702&gt;504.6,R702&lt;=672.8,M702&lt;=10),('[1]Pricing Schedule'!$J$105),
IF(AND(I702=110000,R702&gt;504.6,R702&lt;=672.8,M702&gt;10),('[1]Pricing Schedule'!$J$113),
IF(AND(I702=110000,R702&gt;672.8,R702&lt;=841,M702&lt;=10),('[1]Pricing Schedule'!$J$105),
IF(AND(I702=110000,R702&gt;672.8,R702&lt;=841,M702&gt;10),('[1]Pricing Schedule'!$J$113),
IF(AND(I702=110000,R702&gt;1682,R702&lt;=1850.2,M702&lt;=10),('[1]Pricing Schedule'!$J$105),
IF(AND(I702=110000,R702&gt;1682,R702&lt;=1850.2,M702&gt;10),('[1]Pricing Schedule'!$J$113),
IF(AND(I702=110000,R702&gt;2018.4,R702&lt;=2186.6,M702&lt;=10),('[1]Pricing Schedule'!$J$105),
IF(AND(I702=110000,R702&gt;2018.4,R702&lt;=2186.6,M702&gt;10),('[1]Pricing Schedule'!$J$113),999999999)))))))))))))))))))))))))))))))))))))))</f>
        <v>3</v>
      </c>
      <c r="U702" s="40">
        <f t="shared" si="66"/>
        <v>133361.11111111109</v>
      </c>
      <c r="V702" s="41">
        <f t="shared" si="67"/>
        <v>7.4984378254530322</v>
      </c>
      <c r="Y702" s="23">
        <v>321</v>
      </c>
      <c r="Z702" s="23">
        <v>362</v>
      </c>
      <c r="AR702" s="35"/>
    </row>
    <row r="703" spans="1:44" s="44" customFormat="1">
      <c r="A703" s="43">
        <v>703</v>
      </c>
      <c r="B703" s="43">
        <v>703</v>
      </c>
      <c r="C703" s="43" t="s">
        <v>1176</v>
      </c>
      <c r="D703" s="23" t="s">
        <v>149</v>
      </c>
      <c r="E703" s="23" t="s">
        <v>110</v>
      </c>
      <c r="F703" s="43" t="s">
        <v>191</v>
      </c>
      <c r="G703" s="43" t="s">
        <v>192</v>
      </c>
      <c r="H703" s="43" t="s">
        <v>113</v>
      </c>
      <c r="I703" s="44">
        <v>38000</v>
      </c>
      <c r="J703" s="44">
        <v>38000</v>
      </c>
      <c r="K703" s="44">
        <v>20000</v>
      </c>
      <c r="L703" s="45">
        <v>8.1259999999999994</v>
      </c>
      <c r="M703" s="46">
        <f t="shared" si="62"/>
        <v>9</v>
      </c>
      <c r="N703" s="45">
        <v>7.7789999999999999</v>
      </c>
      <c r="O703" s="44">
        <v>2</v>
      </c>
      <c r="P703" s="46">
        <f t="shared" si="63"/>
        <v>5.8342499999999999</v>
      </c>
      <c r="Q703" s="47">
        <f t="shared" si="64"/>
        <v>71.400000000000006</v>
      </c>
      <c r="R703" s="46">
        <f t="shared" si="65"/>
        <v>71.400000000000006</v>
      </c>
      <c r="S703" s="39">
        <f>IF(AND(I703=38000,R703&lt;=4.5,M703&gt;8),'[1]Pricing Schedule'!$F$8+('[1]Pricing Schedule'!$F$9*M703),
IF(AND(I703=38000,R703&lt;=4.5,M703&lt;=8),'[1]Pricing Schedule'!$F$34+('[1]Pricing Schedule'!$F$36*M703),
IF(AND(I703=38000,R703&gt;4.5,R703&lt;=9,M703&gt;8),'[1]Pricing Schedule'!$F$17+('[1]Pricing Schedule'!$F$18*M703),
IF(AND(I703=38000,R703&gt;4.5,R703&lt;=9,M703&lt;=8),'[1]Pricing Schedule'!$F$34+('[1]Pricing Schedule'!$F$36*M703),
IF(AND(I703=38000,R703&gt;9,R703&lt;=12.8,M703&gt;8),'[1]Pricing Schedule'!$F$26+('[1]Pricing Schedule'!$F$27*M703),
IF(AND(I703=38000,R703&gt;9,R703&lt;=12.8,M703&lt;=8),'[1]Pricing Schedule'!$F$34+('[1]Pricing Schedule'!$F$36*M703),
IF(AND(I703=38000,R703&gt;12.8,R703&lt;=22.8),'[1]Pricing Schedule'!$F$34+('[1]Pricing Schedule'!$F$36*M703),
IF(AND(I703=38000,R703&gt;22.8,R703&lt;=30.2),'[1]Pricing Schedule'!$F$43+('[1]Pricing Schedule'!$F$45*M703),
IF(AND(I703=38000,R703&gt;30.2,R703&lt;=45.9),'[1]Pricing Schedule'!$F$52+('[1]Pricing Schedule'!$F$54*M703),
IF(AND(I703=38000,R703&gt;45.9,R703&lt;=123.4),'[1]Pricing Schedule'!$F$96+('[1]Pricing Schedule'!$F$97*M703),
IF(AND(I703=38000,R703&gt;123.4,R703&lt;=168.2,M703&lt;=10),'[1]Pricing Schedule'!$F$103+('[1]Pricing Schedule'!$F$105*M703),
IF(AND(I703=38000,R703&gt;123.4,R703&lt;=168.2,M703&gt;10),'[1]Pricing Schedule'!$F$111+('[1]Pricing Schedule'!$F$113*M703),
IF(AND(I703=38000,R703&gt;157.4,R703&lt;=336.4,M703&lt;=10),('[1]Pricing Schedule'!$F$103+('[1]Pricing Schedule'!$F$105*M703))*2,
IF(AND(I703=38000,R703&gt;157.4,R703&lt;=336.4,M703&gt;10),('[1]Pricing Schedule'!$F$111+('[1]Pricing Schedule'!$F$113*M703))*2,
IF(AND(I703=38000,R703&gt;314.8,R703&lt;=504.6,M703&lt;=10),('[1]Pricing Schedule'!$F$103+('[1]Pricing Schedule'!$F$105*M703))*3,
IF(AND(I703=38000,R703&gt;314.8,R703&lt;=504.6,M703&gt;10),('[1]Pricing Schedule'!$F$111+('[1]Pricing Schedule'!$F$113*M703))*3,
IF(AND(I703=38000,R703&gt;472.2,R703&lt;=672.8,M703&lt;=10),('[1]Pricing Schedule'!$F$103+('[1]Pricing Schedule'!$F$105*M703))*4,
IF(AND(I703=38000,R703&gt;472.2,R703&lt;=672.8,M703&gt;10),('[1]Pricing Schedule'!$F$111+('[1]Pricing Schedule'!$F$113*M703))*4,
IF(AND(I703=110000,R703&lt;=12.8,M703&gt;2),'[1]Pricing Schedule'!$F$62+('[1]Pricing Schedule'!$F$63*M703),
IF(AND(I703=110000,R703&lt;=12.8,M703&lt;=2),'[1]Pricing Schedule'!$F$96+('[1]Pricing Schedule'!$F$97*M703),
IF(AND(I703=110000,R703&gt;12.8,R703&lt;=22.8,M703&gt;3),'[1]Pricing Schedule'!$F$71+('[1]Pricing Schedule'!$F$72*M703),
IF(AND(I703=110000,R703&gt;12.8,R703&lt;=22.8,M703&lt;=3),'[1]Pricing Schedule'!$F$96+('[1]Pricing Schedule'!$F$97*M703),
IF(AND(I703=110000,R703&gt;22.8,R703&lt;=30.2),'[1]Pricing Schedule'!$F$80+('[1]Pricing Schedule'!$F$81*M703),
IF(AND(I703=110000,R703&gt;30.2,R703&lt;=45.9),'[1]Pricing Schedule'!$F$89+('[1]Pricing Schedule'!$F$90*M703),
IF(AND(I703=110000,R703&gt;45.9,R703&lt;=123.4),'[1]Pricing Schedule'!$F$96+('[1]Pricing Schedule'!$F$97*M703),
IF(AND(I703=110000,R703&gt;123.4,R703&lt;=168.2,M703&lt;=10),'[1]Pricing Schedule'!$F$103+('[1]Pricing Schedule'!$F$105*M703),
IF(AND(I703=110000,R703&gt;123.4,R703&lt;=168.2,M703&gt;10),'[1]Pricing Schedule'!$F$111+('[1]Pricing Schedule'!$F$113*M703),
IF(AND(I703=110000,R703&gt;168.2,R703&lt;=336.4,M703&lt;=10),('[1]Pricing Schedule'!$F$103+('[1]Pricing Schedule'!$F$105*M703))*2,
IF(AND(I703=110000,R703&gt;168.2,R703&lt;=336.4,M703&gt;10),('[1]Pricing Schedule'!$F$111+('[1]Pricing Schedule'!$F$113*M703))*2,
IF(AND(I703=110000,R703&gt;336.4,R703&lt;=504.6,M703&lt;=10),('[1]Pricing Schedule'!$F$103+('[1]Pricing Schedule'!$F$105*M703))*3,
IF(AND(I703=110000,R703&gt;336.4,R703&lt;=504.6,M703&gt;10),('[1]Pricing Schedule'!$F$111+('[1]Pricing Schedule'!$F$113*M703))*3,
IF(AND(I703=110000,R703&gt;504.6,R703&lt;=672.8,M703&lt;=10),('[1]Pricing Schedule'!$F$103+('[1]Pricing Schedule'!$F$105*M703))*4,
IF(AND(I703=110000,R703&gt;504.6,R703&lt;=672.8,M703&gt;10),('[1]Pricing Schedule'!$F$111+('[1]Pricing Schedule'!$F$113*M703))*4,
IF(AND(I703=110000,R703&gt;672.8,R703&lt;=841,M703&lt;=10),('[1]Pricing Schedule'!$F$103+('[1]Pricing Schedule'!$F$105*M703))*5,
IF(AND(I703=110000,R703&gt;672.8,R703&lt;=841,M703&gt;10),('[1]Pricing Schedule'!$F$111+('[1]Pricing Schedule'!$F$113*M703))*5,
IF(AND(I703=110000,R703&gt;672.8,R703&lt;=841,M703&lt;=10),('[1]Pricing Schedule'!$F$103+('[1]Pricing Schedule'!$F$105*M703))*5,
IF(AND(I703=110000,R703&gt;672.8,R703&lt;=841,M703&gt;10),('[1]Pricing Schedule'!$F$111+('[1]Pricing Schedule'!$F$113*M703))*5,
IF(AND(I703=110000,R703&gt;1345.6,R703&lt;=1513.8,M703&lt;=10),('[1]Pricing Schedule'!$F$103+('[1]Pricing Schedule'!$F$105*M703))*9,
IF(AND(I703=110000,R703&gt;1345.6,R703&lt;=1513.8,M703&gt;10),('[1]Pricing Schedule'!$F$111+('[1]Pricing Schedule'!$F$113*M703))*9,
9999999999)))))))))))))))))))))))))))))))))))))))</f>
        <v>2815750</v>
      </c>
      <c r="T703" s="48">
        <f>IF(AND(I703=38000,R703&lt;=4.5,M703&gt;8),'[1]Pricing Schedule'!$J$9,
IF(AND(I703=38000,R703&lt;=4.5,M703&lt;=8),'[1]Pricing Schedule'!$J$36,
IF(AND(I703=38000,R703&gt;4.5,R703&lt;=9,M703&gt;8),'[1]Pricing Schedule'!$J$18,
IF(AND(I703=38000,R703&gt;4.5,R703&lt;=9,M703&lt;=8),'[1]Pricing Schedule'!$J$36,
IF(AND(I703=38000,R703&gt;9,R703&lt;=12.8,M703&gt;8),'[1]Pricing Schedule'!$J$27,
IF(AND(I703=38000,R703&gt;9,R703&lt;=12.8,M703&lt;=8),'[1]Pricing Schedule'!$J$36,
IF(AND(I703=38000,R703&gt;12.8,R703&lt;=22.8),'[1]Pricing Schedule'!$J$36,
IF(AND(I703=38000,R703&gt;22.8,R703&lt;=30.2),'[1]Pricing Schedule'!$J$45,
IF(AND(I703=38000,R703&gt;30.2,R703&lt;=45.9),'[1]Pricing Schedule'!$J$54,
IF(AND(I703=38000,R703&gt;45.9,R703&lt;=123.4),'[1]Pricing Schedule'!$J$97,
IF(AND(I703=38000,R703&gt;123.4,R703&lt;=168.2,M703&lt;=10),'[1]Pricing Schedule'!$J$105,
IF(AND(I703=38000,R703&gt;123.4,R703&lt;=168.2,M703&gt;10),'[1]Pricing Schedule'!$J$113,
IF(AND(I703=38000,R703&gt;168.2,R703&lt;=336.4,M703&lt;=10),('[1]Pricing Schedule'!$J$105),
IF(AND(I703=38000,R703&gt;168.2,R703&lt;=336.4,M703&gt;10),('[1]Pricing Schedule'!$J$113),
IF(AND(I703=38000,R703&gt;336.4,R703&lt;=504.6,M703&lt;=10),('[1]Pricing Schedule'!$J$105),
IF(AND(I703=38000,R703&gt;336.4,R703&lt;=504.6,M703&gt;10),('[1]Pricing Schedule'!$J$113),
IF(AND(I703=38000,R703&gt;504.6,R703&lt;=672.8,M703&lt;=10),('[1]Pricing Schedule'!$J$105),
IF(AND(I703=38000,R703&gt;504.6,R703&lt;=672.8,M703&gt;10),('[1]Pricing Schedule'!$J$113),
IF(AND(I703=110000,R703&lt;=12.8,M703&gt;2),'[1]Pricing Schedule'!$J$63,
IF(AND(I703=110000,R703&lt;=12.8,M703&lt;=2),'[1]Pricing Schedule'!$J$97,
IF(AND(I703=110000,R703&gt;12.8,R703&lt;=22.8,M703&gt;3),'[1]Pricing Schedule'!$J$72,
IF(AND(I703=110000,R703&gt;12.8,R703&lt;=22.8,M703&lt;=3),'[1]Pricing Schedule'!$J$97,
IF(AND(I703=110000,R703&gt;22.8,R703&lt;=30.2),'[1]Pricing Schedule'!$J$81,
IF(AND(I703=110000,R703&gt;30.2,R703&lt;=45.9),'[1]Pricing Schedule'!$J$90,
IF(AND(I703=110000,R703&gt;45.9,R703&lt;=123.4),'[1]Pricing Schedule'!$J$97,
IF(AND(I703=110000,R703&gt;123.4,R703&lt;=168.2,M703&lt;=10),'[1]Pricing Schedule'!$J$105,
IF(AND(I703=110000,R703&gt;123.4,R703&lt;=168.2,M703&gt;10),'[1]Pricing Schedule'!$J$113,
IF(AND(I703=110000,R703&gt;168.2,R703&lt;=336.2,M703&lt;=10),('[1]Pricing Schedule'!$J$105),
IF(AND(I703=110000,R703&gt;168.2,R703&lt;=336.2,M703&gt;10),('[1]Pricing Schedule'!$J$113),
IF(AND(I703=110000,R703&gt;336.4,R703&lt;=504.6,M703&lt;=10),('[1]Pricing Schedule'!$J$105),
IF(AND(I703=110000,R703&gt;336.4,R703&lt;=504.6,M703&gt;10),('[1]Pricing Schedule'!$J$113),
IF(AND(I703=110000,R703&gt;504.6,R703&lt;=672.8,M703&lt;=10),('[1]Pricing Schedule'!$J$105),
IF(AND(I703=110000,R703&gt;504.6,R703&lt;=672.8,M703&gt;10),('[1]Pricing Schedule'!$J$113),
IF(AND(I703=110000,R703&gt;672.8,R703&lt;=841,M703&lt;=10),('[1]Pricing Schedule'!$J$105),
IF(AND(I703=110000,R703&gt;672.8,R703&lt;=841,M703&gt;10),('[1]Pricing Schedule'!$J$113),
IF(AND(I703=110000,R703&gt;1682,R703&lt;=1850.2,M703&lt;=10),('[1]Pricing Schedule'!$J$105),
IF(AND(I703=110000,R703&gt;1682,R703&lt;=1850.2,M703&gt;10),('[1]Pricing Schedule'!$J$113),
IF(AND(I703=110000,R703&gt;2018.4,R703&lt;=2186.6,M703&lt;=10),('[1]Pricing Schedule'!$J$105),
IF(AND(I703=110000,R703&gt;2018.4,R703&lt;=2186.6,M703&gt;10),('[1]Pricing Schedule'!$J$113),999999999)))))))))))))))))))))))))))))))))))))))</f>
        <v>11</v>
      </c>
      <c r="U703" s="49">
        <f t="shared" si="66"/>
        <v>39436.274509803916</v>
      </c>
      <c r="V703" s="50">
        <f t="shared" si="67"/>
        <v>25.35736482287135</v>
      </c>
      <c r="W703" s="13"/>
      <c r="X703" s="13"/>
      <c r="Y703" s="23">
        <v>106</v>
      </c>
      <c r="Z703" s="23">
        <v>362</v>
      </c>
      <c r="AD703" s="43"/>
      <c r="AE703" s="43"/>
      <c r="AF703" s="43"/>
      <c r="AR703" s="51"/>
    </row>
    <row r="704" spans="1:44">
      <c r="A704" s="23">
        <v>704</v>
      </c>
      <c r="B704" s="23">
        <v>704</v>
      </c>
      <c r="C704" s="23" t="s">
        <v>1177</v>
      </c>
      <c r="D704" s="23" t="s">
        <v>110</v>
      </c>
      <c r="E704" s="23" t="s">
        <v>110</v>
      </c>
      <c r="F704" s="23" t="s">
        <v>191</v>
      </c>
      <c r="G704" s="23" t="s">
        <v>192</v>
      </c>
      <c r="H704" s="23" t="s">
        <v>113</v>
      </c>
      <c r="I704" s="13">
        <v>38000</v>
      </c>
      <c r="J704" s="13">
        <v>38000</v>
      </c>
      <c r="K704" s="13">
        <v>20000</v>
      </c>
      <c r="L704" s="24">
        <v>10.670999999999999</v>
      </c>
      <c r="M704" s="37">
        <f t="shared" si="62"/>
        <v>11</v>
      </c>
      <c r="N704" s="24">
        <v>0.83099999999999996</v>
      </c>
      <c r="O704" s="13">
        <v>2</v>
      </c>
      <c r="P704" s="36">
        <f t="shared" si="63"/>
        <v>0.62324999999999997</v>
      </c>
      <c r="Q704" s="38">
        <f t="shared" si="64"/>
        <v>8.4</v>
      </c>
      <c r="R704" s="37">
        <f t="shared" si="65"/>
        <v>8.4</v>
      </c>
      <c r="S704" s="39">
        <f>IF(AND(I704=38000,R704&lt;=4.5,M704&gt;8),'[1]Pricing Schedule'!$F$8+('[1]Pricing Schedule'!$F$9*M704),
IF(AND(I704=38000,R704&lt;=4.5,M704&lt;=8),'[1]Pricing Schedule'!$F$34+('[1]Pricing Schedule'!$F$36*M704),
IF(AND(I704=38000,R704&gt;4.5,R704&lt;=9,M704&gt;8),'[1]Pricing Schedule'!$F$17+('[1]Pricing Schedule'!$F$18*M704),
IF(AND(I704=38000,R704&gt;4.5,R704&lt;=9,M704&lt;=8),'[1]Pricing Schedule'!$F$34+('[1]Pricing Schedule'!$F$36*M704),
IF(AND(I704=38000,R704&gt;9,R704&lt;=12.8,M704&gt;8),'[1]Pricing Schedule'!$F$26+('[1]Pricing Schedule'!$F$27*M704),
IF(AND(I704=38000,R704&gt;9,R704&lt;=12.8,M704&lt;=8),'[1]Pricing Schedule'!$F$34+('[1]Pricing Schedule'!$F$36*M704),
IF(AND(I704=38000,R704&gt;12.8,R704&lt;=22.8),'[1]Pricing Schedule'!$F$34+('[1]Pricing Schedule'!$F$36*M704),
IF(AND(I704=38000,R704&gt;22.8,R704&lt;=30.2),'[1]Pricing Schedule'!$F$43+('[1]Pricing Schedule'!$F$45*M704),
IF(AND(I704=38000,R704&gt;30.2,R704&lt;=45.9),'[1]Pricing Schedule'!$F$52+('[1]Pricing Schedule'!$F$54*M704),
IF(AND(I704=38000,R704&gt;45.9,R704&lt;=123.4),'[1]Pricing Schedule'!$F$96+('[1]Pricing Schedule'!$F$97*M704),
IF(AND(I704=38000,R704&gt;123.4,R704&lt;=168.2,M704&lt;=10),'[1]Pricing Schedule'!$F$103+('[1]Pricing Schedule'!$F$105*M704),
IF(AND(I704=38000,R704&gt;123.4,R704&lt;=168.2,M704&gt;10),'[1]Pricing Schedule'!$F$111+('[1]Pricing Schedule'!$F$113*M704),
IF(AND(I704=38000,R704&gt;157.4,R704&lt;=336.4,M704&lt;=10),('[1]Pricing Schedule'!$F$103+('[1]Pricing Schedule'!$F$105*M704))*2,
IF(AND(I704=38000,R704&gt;157.4,R704&lt;=336.4,M704&gt;10),('[1]Pricing Schedule'!$F$111+('[1]Pricing Schedule'!$F$113*M704))*2,
IF(AND(I704=38000,R704&gt;314.8,R704&lt;=504.6,M704&lt;=10),('[1]Pricing Schedule'!$F$103+('[1]Pricing Schedule'!$F$105*M704))*3,
IF(AND(I704=38000,R704&gt;314.8,R704&lt;=504.6,M704&gt;10),('[1]Pricing Schedule'!$F$111+('[1]Pricing Schedule'!$F$113*M704))*3,
IF(AND(I704=38000,R704&gt;472.2,R704&lt;=672.8,M704&lt;=10),('[1]Pricing Schedule'!$F$103+('[1]Pricing Schedule'!$F$105*M704))*4,
IF(AND(I704=38000,R704&gt;472.2,R704&lt;=672.8,M704&gt;10),('[1]Pricing Schedule'!$F$111+('[1]Pricing Schedule'!$F$113*M704))*4,
IF(AND(I704=110000,R704&lt;=12.8,M704&gt;2),'[1]Pricing Schedule'!$F$62+('[1]Pricing Schedule'!$F$63*M704),
IF(AND(I704=110000,R704&lt;=12.8,M704&lt;=2),'[1]Pricing Schedule'!$F$96+('[1]Pricing Schedule'!$F$97*M704),
IF(AND(I704=110000,R704&gt;12.8,R704&lt;=22.8,M704&gt;3),'[1]Pricing Schedule'!$F$71+('[1]Pricing Schedule'!$F$72*M704),
IF(AND(I704=110000,R704&gt;12.8,R704&lt;=22.8,M704&lt;=3),'[1]Pricing Schedule'!$F$96+('[1]Pricing Schedule'!$F$97*M704),
IF(AND(I704=110000,R704&gt;22.8,R704&lt;=30.2),'[1]Pricing Schedule'!$F$80+('[1]Pricing Schedule'!$F$81*M704),
IF(AND(I704=110000,R704&gt;30.2,R704&lt;=45.9),'[1]Pricing Schedule'!$F$89+('[1]Pricing Schedule'!$F$90*M704),
IF(AND(I704=110000,R704&gt;45.9,R704&lt;=123.4),'[1]Pricing Schedule'!$F$96+('[1]Pricing Schedule'!$F$97*M704),
IF(AND(I704=110000,R704&gt;123.4,R704&lt;=168.2,M704&lt;=10),'[1]Pricing Schedule'!$F$103+('[1]Pricing Schedule'!$F$105*M704),
IF(AND(I704=110000,R704&gt;123.4,R704&lt;=168.2,M704&gt;10),'[1]Pricing Schedule'!$F$111+('[1]Pricing Schedule'!$F$113*M704),
IF(AND(I704=110000,R704&gt;168.2,R704&lt;=336.4,M704&lt;=10),('[1]Pricing Schedule'!$F$103+('[1]Pricing Schedule'!$F$105*M704))*2,
IF(AND(I704=110000,R704&gt;168.2,R704&lt;=336.4,M704&gt;10),('[1]Pricing Schedule'!$F$111+('[1]Pricing Schedule'!$F$113*M704))*2,
IF(AND(I704=110000,R704&gt;336.4,R704&lt;=504.6,M704&lt;=10),('[1]Pricing Schedule'!$F$103+('[1]Pricing Schedule'!$F$105*M704))*3,
IF(AND(I704=110000,R704&gt;336.4,R704&lt;=504.6,M704&gt;10),('[1]Pricing Schedule'!$F$111+('[1]Pricing Schedule'!$F$113*M704))*3,
IF(AND(I704=110000,R704&gt;504.6,R704&lt;=672.8,M704&lt;=10),('[1]Pricing Schedule'!$F$103+('[1]Pricing Schedule'!$F$105*M704))*4,
IF(AND(I704=110000,R704&gt;504.6,R704&lt;=672.8,M704&gt;10),('[1]Pricing Schedule'!$F$111+('[1]Pricing Schedule'!$F$113*M704))*4,
IF(AND(I704=110000,R704&gt;672.8,R704&lt;=841,M704&lt;=10),('[1]Pricing Schedule'!$F$103+('[1]Pricing Schedule'!$F$105*M704))*5,
IF(AND(I704=110000,R704&gt;672.8,R704&lt;=841,M704&gt;10),('[1]Pricing Schedule'!$F$111+('[1]Pricing Schedule'!$F$113*M704))*5,
IF(AND(I704=110000,R704&gt;672.8,R704&lt;=841,M704&lt;=10),('[1]Pricing Schedule'!$F$103+('[1]Pricing Schedule'!$F$105*M704))*5,
IF(AND(I704=110000,R704&gt;672.8,R704&lt;=841,M704&gt;10),('[1]Pricing Schedule'!$F$111+('[1]Pricing Schedule'!$F$113*M704))*5,
IF(AND(I704=110000,R704&gt;1345.6,R704&lt;=1513.8,M704&lt;=10),('[1]Pricing Schedule'!$F$103+('[1]Pricing Schedule'!$F$105*M704))*9,
IF(AND(I704=110000,R704&gt;1345.6,R704&lt;=1513.8,M704&gt;10),('[1]Pricing Schedule'!$F$111+('[1]Pricing Schedule'!$F$113*M704))*9,
9999999999)))))))))))))))))))))))))))))))))))))))</f>
        <v>1485200</v>
      </c>
      <c r="T704" s="21">
        <f>IF(AND(I704=38000,R704&lt;=4.5,M704&gt;8),'[1]Pricing Schedule'!$J$9,
IF(AND(I704=38000,R704&lt;=4.5,M704&lt;=8),'[1]Pricing Schedule'!$J$36,
IF(AND(I704=38000,R704&gt;4.5,R704&lt;=9,M704&gt;8),'[1]Pricing Schedule'!$J$18,
IF(AND(I704=38000,R704&gt;4.5,R704&lt;=9,M704&lt;=8),'[1]Pricing Schedule'!$J$36,
IF(AND(I704=38000,R704&gt;9,R704&lt;=12.8,M704&gt;8),'[1]Pricing Schedule'!$J$27,
IF(AND(I704=38000,R704&gt;9,R704&lt;=12.8,M704&lt;=8),'[1]Pricing Schedule'!$J$36,
IF(AND(I704=38000,R704&gt;12.8,R704&lt;=22.8),'[1]Pricing Schedule'!$J$36,
IF(AND(I704=38000,R704&gt;22.8,R704&lt;=30.2),'[1]Pricing Schedule'!$J$45,
IF(AND(I704=38000,R704&gt;30.2,R704&lt;=45.9),'[1]Pricing Schedule'!$J$54,
IF(AND(I704=38000,R704&gt;45.9,R704&lt;=123.4),'[1]Pricing Schedule'!$J$97,
IF(AND(I704=38000,R704&gt;123.4,R704&lt;=168.2,M704&lt;=10),'[1]Pricing Schedule'!$J$105,
IF(AND(I704=38000,R704&gt;123.4,R704&lt;=168.2,M704&gt;10),'[1]Pricing Schedule'!$J$113,
IF(AND(I704=38000,R704&gt;168.2,R704&lt;=336.4,M704&lt;=10),('[1]Pricing Schedule'!$J$105),
IF(AND(I704=38000,R704&gt;168.2,R704&lt;=336.4,M704&gt;10),('[1]Pricing Schedule'!$J$113),
IF(AND(I704=38000,R704&gt;336.4,R704&lt;=504.6,M704&lt;=10),('[1]Pricing Schedule'!$J$105),
IF(AND(I704=38000,R704&gt;336.4,R704&lt;=504.6,M704&gt;10),('[1]Pricing Schedule'!$J$113),
IF(AND(I704=38000,R704&gt;504.6,R704&lt;=672.8,M704&lt;=10),('[1]Pricing Schedule'!$J$105),
IF(AND(I704=38000,R704&gt;504.6,R704&lt;=672.8,M704&gt;10),('[1]Pricing Schedule'!$J$113),
IF(AND(I704=110000,R704&lt;=12.8,M704&gt;2),'[1]Pricing Schedule'!$J$63,
IF(AND(I704=110000,R704&lt;=12.8,M704&lt;=2),'[1]Pricing Schedule'!$J$97,
IF(AND(I704=110000,R704&gt;12.8,R704&lt;=22.8,M704&gt;3),'[1]Pricing Schedule'!$J$72,
IF(AND(I704=110000,R704&gt;12.8,R704&lt;=22.8,M704&lt;=3),'[1]Pricing Schedule'!$J$97,
IF(AND(I704=110000,R704&gt;22.8,R704&lt;=30.2),'[1]Pricing Schedule'!$J$81,
IF(AND(I704=110000,R704&gt;30.2,R704&lt;=45.9),'[1]Pricing Schedule'!$J$90,
IF(AND(I704=110000,R704&gt;45.9,R704&lt;=123.4),'[1]Pricing Schedule'!$J$97,
IF(AND(I704=110000,R704&gt;123.4,R704&lt;=168.2,M704&lt;=10),'[1]Pricing Schedule'!$J$105,
IF(AND(I704=110000,R704&gt;123.4,R704&lt;=168.2,M704&gt;10),'[1]Pricing Schedule'!$J$113,
IF(AND(I704=110000,R704&gt;168.2,R704&lt;=336.2,M704&lt;=10),('[1]Pricing Schedule'!$J$105),
IF(AND(I704=110000,R704&gt;168.2,R704&lt;=336.2,M704&gt;10),('[1]Pricing Schedule'!$J$113),
IF(AND(I704=110000,R704&gt;336.4,R704&lt;=504.6,M704&lt;=10),('[1]Pricing Schedule'!$J$105),
IF(AND(I704=110000,R704&gt;336.4,R704&lt;=504.6,M704&gt;10),('[1]Pricing Schedule'!$J$113),
IF(AND(I704=110000,R704&gt;504.6,R704&lt;=672.8,M704&lt;=10),('[1]Pricing Schedule'!$J$105),
IF(AND(I704=110000,R704&gt;504.6,R704&lt;=672.8,M704&gt;10),('[1]Pricing Schedule'!$J$113),
IF(AND(I704=110000,R704&gt;672.8,R704&lt;=841,M704&lt;=10),('[1]Pricing Schedule'!$J$105),
IF(AND(I704=110000,R704&gt;672.8,R704&lt;=841,M704&gt;10),('[1]Pricing Schedule'!$J$113),
IF(AND(I704=110000,R704&gt;1682,R704&lt;=1850.2,M704&lt;=10),('[1]Pricing Schedule'!$J$105),
IF(AND(I704=110000,R704&gt;1682,R704&lt;=1850.2,M704&gt;10),('[1]Pricing Schedule'!$J$113),
IF(AND(I704=110000,R704&gt;2018.4,R704&lt;=2186.6,M704&lt;=10),('[1]Pricing Schedule'!$J$105),
IF(AND(I704=110000,R704&gt;2018.4,R704&lt;=2186.6,M704&gt;10),('[1]Pricing Schedule'!$J$113),999999999)))))))))))))))))))))))))))))))))))))))</f>
        <v>2</v>
      </c>
      <c r="U704" s="40">
        <f t="shared" si="66"/>
        <v>176809.52380952382</v>
      </c>
      <c r="V704" s="41">
        <f t="shared" si="67"/>
        <v>5.655803932130353</v>
      </c>
      <c r="Y704" s="23">
        <v>250</v>
      </c>
      <c r="Z704" s="23">
        <v>362</v>
      </c>
      <c r="AR704" s="35"/>
    </row>
    <row r="705" spans="1:44">
      <c r="A705" s="23">
        <v>705</v>
      </c>
      <c r="B705" s="23">
        <v>705</v>
      </c>
      <c r="C705" s="23" t="s">
        <v>1178</v>
      </c>
      <c r="D705" s="23" t="s">
        <v>110</v>
      </c>
      <c r="E705" s="23" t="s">
        <v>110</v>
      </c>
      <c r="F705" s="23" t="s">
        <v>191</v>
      </c>
      <c r="G705" s="23" t="s">
        <v>192</v>
      </c>
      <c r="H705" s="23" t="s">
        <v>113</v>
      </c>
      <c r="I705" s="13">
        <v>38000</v>
      </c>
      <c r="J705" s="13">
        <v>38000</v>
      </c>
      <c r="K705" s="13">
        <v>20000</v>
      </c>
      <c r="L705" s="24">
        <v>10.388</v>
      </c>
      <c r="M705" s="37">
        <f t="shared" si="62"/>
        <v>11</v>
      </c>
      <c r="N705" s="24">
        <v>0.74299999999999999</v>
      </c>
      <c r="O705" s="13">
        <v>2</v>
      </c>
      <c r="P705" s="36">
        <f t="shared" si="63"/>
        <v>0.55725000000000002</v>
      </c>
      <c r="Q705" s="38">
        <f t="shared" si="64"/>
        <v>4.2</v>
      </c>
      <c r="R705" s="37">
        <f t="shared" si="65"/>
        <v>4.2</v>
      </c>
      <c r="S705" s="39">
        <f>IF(AND(I705=38000,R705&lt;=4.5,M705&gt;8),'[1]Pricing Schedule'!$F$8+('[1]Pricing Schedule'!$F$9*M705),
IF(AND(I705=38000,R705&lt;=4.5,M705&lt;=8),'[1]Pricing Schedule'!$F$34+('[1]Pricing Schedule'!$F$36*M705),
IF(AND(I705=38000,R705&gt;4.5,R705&lt;=9,M705&gt;8),'[1]Pricing Schedule'!$F$17+('[1]Pricing Schedule'!$F$18*M705),
IF(AND(I705=38000,R705&gt;4.5,R705&lt;=9,M705&lt;=8),'[1]Pricing Schedule'!$F$34+('[1]Pricing Schedule'!$F$36*M705),
IF(AND(I705=38000,R705&gt;9,R705&lt;=12.8,M705&gt;8),'[1]Pricing Schedule'!$F$26+('[1]Pricing Schedule'!$F$27*M705),
IF(AND(I705=38000,R705&gt;9,R705&lt;=12.8,M705&lt;=8),'[1]Pricing Schedule'!$F$34+('[1]Pricing Schedule'!$F$36*M705),
IF(AND(I705=38000,R705&gt;12.8,R705&lt;=22.8),'[1]Pricing Schedule'!$F$34+('[1]Pricing Schedule'!$F$36*M705),
IF(AND(I705=38000,R705&gt;22.8,R705&lt;=30.2),'[1]Pricing Schedule'!$F$43+('[1]Pricing Schedule'!$F$45*M705),
IF(AND(I705=38000,R705&gt;30.2,R705&lt;=45.9),'[1]Pricing Schedule'!$F$52+('[1]Pricing Schedule'!$F$54*M705),
IF(AND(I705=38000,R705&gt;45.9,R705&lt;=123.4),'[1]Pricing Schedule'!$F$96+('[1]Pricing Schedule'!$F$97*M705),
IF(AND(I705=38000,R705&gt;123.4,R705&lt;=168.2,M705&lt;=10),'[1]Pricing Schedule'!$F$103+('[1]Pricing Schedule'!$F$105*M705),
IF(AND(I705=38000,R705&gt;123.4,R705&lt;=168.2,M705&gt;10),'[1]Pricing Schedule'!$F$111+('[1]Pricing Schedule'!$F$113*M705),
IF(AND(I705=38000,R705&gt;157.4,R705&lt;=336.4,M705&lt;=10),('[1]Pricing Schedule'!$F$103+('[1]Pricing Schedule'!$F$105*M705))*2,
IF(AND(I705=38000,R705&gt;157.4,R705&lt;=336.4,M705&gt;10),('[1]Pricing Schedule'!$F$111+('[1]Pricing Schedule'!$F$113*M705))*2,
IF(AND(I705=38000,R705&gt;314.8,R705&lt;=504.6,M705&lt;=10),('[1]Pricing Schedule'!$F$103+('[1]Pricing Schedule'!$F$105*M705))*3,
IF(AND(I705=38000,R705&gt;314.8,R705&lt;=504.6,M705&gt;10),('[1]Pricing Schedule'!$F$111+('[1]Pricing Schedule'!$F$113*M705))*3,
IF(AND(I705=38000,R705&gt;472.2,R705&lt;=672.8,M705&lt;=10),('[1]Pricing Schedule'!$F$103+('[1]Pricing Schedule'!$F$105*M705))*4,
IF(AND(I705=38000,R705&gt;472.2,R705&lt;=672.8,M705&gt;10),('[1]Pricing Schedule'!$F$111+('[1]Pricing Schedule'!$F$113*M705))*4,
IF(AND(I705=110000,R705&lt;=12.8,M705&gt;2),'[1]Pricing Schedule'!$F$62+('[1]Pricing Schedule'!$F$63*M705),
IF(AND(I705=110000,R705&lt;=12.8,M705&lt;=2),'[1]Pricing Schedule'!$F$96+('[1]Pricing Schedule'!$F$97*M705),
IF(AND(I705=110000,R705&gt;12.8,R705&lt;=22.8,M705&gt;3),'[1]Pricing Schedule'!$F$71+('[1]Pricing Schedule'!$F$72*M705),
IF(AND(I705=110000,R705&gt;12.8,R705&lt;=22.8,M705&lt;=3),'[1]Pricing Schedule'!$F$96+('[1]Pricing Schedule'!$F$97*M705),
IF(AND(I705=110000,R705&gt;22.8,R705&lt;=30.2),'[1]Pricing Schedule'!$F$80+('[1]Pricing Schedule'!$F$81*M705),
IF(AND(I705=110000,R705&gt;30.2,R705&lt;=45.9),'[1]Pricing Schedule'!$F$89+('[1]Pricing Schedule'!$F$90*M705),
IF(AND(I705=110000,R705&gt;45.9,R705&lt;=123.4),'[1]Pricing Schedule'!$F$96+('[1]Pricing Schedule'!$F$97*M705),
IF(AND(I705=110000,R705&gt;123.4,R705&lt;=168.2,M705&lt;=10),'[1]Pricing Schedule'!$F$103+('[1]Pricing Schedule'!$F$105*M705),
IF(AND(I705=110000,R705&gt;123.4,R705&lt;=168.2,M705&gt;10),'[1]Pricing Schedule'!$F$111+('[1]Pricing Schedule'!$F$113*M705),
IF(AND(I705=110000,R705&gt;168.2,R705&lt;=336.4,M705&lt;=10),('[1]Pricing Schedule'!$F$103+('[1]Pricing Schedule'!$F$105*M705))*2,
IF(AND(I705=110000,R705&gt;168.2,R705&lt;=336.4,M705&gt;10),('[1]Pricing Schedule'!$F$111+('[1]Pricing Schedule'!$F$113*M705))*2,
IF(AND(I705=110000,R705&gt;336.4,R705&lt;=504.6,M705&lt;=10),('[1]Pricing Schedule'!$F$103+('[1]Pricing Schedule'!$F$105*M705))*3,
IF(AND(I705=110000,R705&gt;336.4,R705&lt;=504.6,M705&gt;10),('[1]Pricing Schedule'!$F$111+('[1]Pricing Schedule'!$F$113*M705))*3,
IF(AND(I705=110000,R705&gt;504.6,R705&lt;=672.8,M705&lt;=10),('[1]Pricing Schedule'!$F$103+('[1]Pricing Schedule'!$F$105*M705))*4,
IF(AND(I705=110000,R705&gt;504.6,R705&lt;=672.8,M705&gt;10),('[1]Pricing Schedule'!$F$111+('[1]Pricing Schedule'!$F$113*M705))*4,
IF(AND(I705=110000,R705&gt;672.8,R705&lt;=841,M705&lt;=10),('[1]Pricing Schedule'!$F$103+('[1]Pricing Schedule'!$F$105*M705))*5,
IF(AND(I705=110000,R705&gt;672.8,R705&lt;=841,M705&gt;10),('[1]Pricing Schedule'!$F$111+('[1]Pricing Schedule'!$F$113*M705))*5,
IF(AND(I705=110000,R705&gt;672.8,R705&lt;=841,M705&lt;=10),('[1]Pricing Schedule'!$F$103+('[1]Pricing Schedule'!$F$105*M705))*5,
IF(AND(I705=110000,R705&gt;672.8,R705&lt;=841,M705&gt;10),('[1]Pricing Schedule'!$F$111+('[1]Pricing Schedule'!$F$113*M705))*5,
IF(AND(I705=110000,R705&gt;1345.6,R705&lt;=1513.8,M705&lt;=10),('[1]Pricing Schedule'!$F$103+('[1]Pricing Schedule'!$F$105*M705))*9,
IF(AND(I705=110000,R705&gt;1345.6,R705&lt;=1513.8,M705&gt;10),('[1]Pricing Schedule'!$F$111+('[1]Pricing Schedule'!$F$113*M705))*9,
9999999999)))))))))))))))))))))))))))))))))))))))</f>
        <v>1439840</v>
      </c>
      <c r="T705" s="21">
        <f>IF(AND(I705=38000,R705&lt;=4.5,M705&gt;8),'[1]Pricing Schedule'!$J$9,
IF(AND(I705=38000,R705&lt;=4.5,M705&lt;=8),'[1]Pricing Schedule'!$J$36,
IF(AND(I705=38000,R705&gt;4.5,R705&lt;=9,M705&gt;8),'[1]Pricing Schedule'!$J$18,
IF(AND(I705=38000,R705&gt;4.5,R705&lt;=9,M705&lt;=8),'[1]Pricing Schedule'!$J$36,
IF(AND(I705=38000,R705&gt;9,R705&lt;=12.8,M705&gt;8),'[1]Pricing Schedule'!$J$27,
IF(AND(I705=38000,R705&gt;9,R705&lt;=12.8,M705&lt;=8),'[1]Pricing Schedule'!$J$36,
IF(AND(I705=38000,R705&gt;12.8,R705&lt;=22.8),'[1]Pricing Schedule'!$J$36,
IF(AND(I705=38000,R705&gt;22.8,R705&lt;=30.2),'[1]Pricing Schedule'!$J$45,
IF(AND(I705=38000,R705&gt;30.2,R705&lt;=45.9),'[1]Pricing Schedule'!$J$54,
IF(AND(I705=38000,R705&gt;45.9,R705&lt;=123.4),'[1]Pricing Schedule'!$J$97,
IF(AND(I705=38000,R705&gt;123.4,R705&lt;=168.2,M705&lt;=10),'[1]Pricing Schedule'!$J$105,
IF(AND(I705=38000,R705&gt;123.4,R705&lt;=168.2,M705&gt;10),'[1]Pricing Schedule'!$J$113,
IF(AND(I705=38000,R705&gt;168.2,R705&lt;=336.4,M705&lt;=10),('[1]Pricing Schedule'!$J$105),
IF(AND(I705=38000,R705&gt;168.2,R705&lt;=336.4,M705&gt;10),('[1]Pricing Schedule'!$J$113),
IF(AND(I705=38000,R705&gt;336.4,R705&lt;=504.6,M705&lt;=10),('[1]Pricing Schedule'!$J$105),
IF(AND(I705=38000,R705&gt;336.4,R705&lt;=504.6,M705&gt;10),('[1]Pricing Schedule'!$J$113),
IF(AND(I705=38000,R705&gt;504.6,R705&lt;=672.8,M705&lt;=10),('[1]Pricing Schedule'!$J$105),
IF(AND(I705=38000,R705&gt;504.6,R705&lt;=672.8,M705&gt;10),('[1]Pricing Schedule'!$J$113),
IF(AND(I705=110000,R705&lt;=12.8,M705&gt;2),'[1]Pricing Schedule'!$J$63,
IF(AND(I705=110000,R705&lt;=12.8,M705&lt;=2),'[1]Pricing Schedule'!$J$97,
IF(AND(I705=110000,R705&gt;12.8,R705&lt;=22.8,M705&gt;3),'[1]Pricing Schedule'!$J$72,
IF(AND(I705=110000,R705&gt;12.8,R705&lt;=22.8,M705&lt;=3),'[1]Pricing Schedule'!$J$97,
IF(AND(I705=110000,R705&gt;22.8,R705&lt;=30.2),'[1]Pricing Schedule'!$J$81,
IF(AND(I705=110000,R705&gt;30.2,R705&lt;=45.9),'[1]Pricing Schedule'!$J$90,
IF(AND(I705=110000,R705&gt;45.9,R705&lt;=123.4),'[1]Pricing Schedule'!$J$97,
IF(AND(I705=110000,R705&gt;123.4,R705&lt;=168.2,M705&lt;=10),'[1]Pricing Schedule'!$J$105,
IF(AND(I705=110000,R705&gt;123.4,R705&lt;=168.2,M705&gt;10),'[1]Pricing Schedule'!$J$113,
IF(AND(I705=110000,R705&gt;168.2,R705&lt;=336.2,M705&lt;=10),('[1]Pricing Schedule'!$J$105),
IF(AND(I705=110000,R705&gt;168.2,R705&lt;=336.2,M705&gt;10),('[1]Pricing Schedule'!$J$113),
IF(AND(I705=110000,R705&gt;336.4,R705&lt;=504.6,M705&lt;=10),('[1]Pricing Schedule'!$J$105),
IF(AND(I705=110000,R705&gt;336.4,R705&lt;=504.6,M705&gt;10),('[1]Pricing Schedule'!$J$113),
IF(AND(I705=110000,R705&gt;504.6,R705&lt;=672.8,M705&lt;=10),('[1]Pricing Schedule'!$J$105),
IF(AND(I705=110000,R705&gt;504.6,R705&lt;=672.8,M705&gt;10),('[1]Pricing Schedule'!$J$113),
IF(AND(I705=110000,R705&gt;672.8,R705&lt;=841,M705&lt;=10),('[1]Pricing Schedule'!$J$105),
IF(AND(I705=110000,R705&gt;672.8,R705&lt;=841,M705&gt;10),('[1]Pricing Schedule'!$J$113),
IF(AND(I705=110000,R705&gt;1682,R705&lt;=1850.2,M705&lt;=10),('[1]Pricing Schedule'!$J$105),
IF(AND(I705=110000,R705&gt;1682,R705&lt;=1850.2,M705&gt;10),('[1]Pricing Schedule'!$J$113),
IF(AND(I705=110000,R705&gt;2018.4,R705&lt;=2186.6,M705&lt;=10),('[1]Pricing Schedule'!$J$105),
IF(AND(I705=110000,R705&gt;2018.4,R705&lt;=2186.6,M705&gt;10),('[1]Pricing Schedule'!$J$113),999999999)))))))))))))))))))))))))))))))))))))))</f>
        <v>1</v>
      </c>
      <c r="U705" s="40">
        <f t="shared" si="66"/>
        <v>342819.04761904763</v>
      </c>
      <c r="V705" s="41">
        <f t="shared" si="67"/>
        <v>2.9169907767529724</v>
      </c>
      <c r="Y705" s="23">
        <v>622</v>
      </c>
      <c r="Z705" s="23">
        <v>362</v>
      </c>
      <c r="AR705" s="35"/>
    </row>
    <row r="706" spans="1:44">
      <c r="A706" s="23">
        <v>706</v>
      </c>
      <c r="B706" s="23">
        <v>706</v>
      </c>
      <c r="C706" s="23" t="s">
        <v>1179</v>
      </c>
      <c r="D706" s="23" t="s">
        <v>110</v>
      </c>
      <c r="E706" s="23" t="s">
        <v>110</v>
      </c>
      <c r="F706" s="23" t="s">
        <v>191</v>
      </c>
      <c r="G706" s="23" t="s">
        <v>192</v>
      </c>
      <c r="H706" s="23" t="s">
        <v>113</v>
      </c>
      <c r="I706" s="13">
        <v>38000</v>
      </c>
      <c r="J706" s="13">
        <v>38000</v>
      </c>
      <c r="K706" s="13">
        <v>20000</v>
      </c>
      <c r="L706" s="24">
        <v>8.4700000000000006</v>
      </c>
      <c r="M706" s="37">
        <f t="shared" ref="M706:M769" si="68">ROUNDUP(L706,0)</f>
        <v>9</v>
      </c>
      <c r="N706" s="24">
        <v>0.88100000000000001</v>
      </c>
      <c r="O706" s="13">
        <v>2</v>
      </c>
      <c r="P706" s="36">
        <f t="shared" ref="P706:P769" si="69">IF(AND(O706=1,N706&gt;$AJ$2),N706*$AQ$2,
IF(AND(O706=1,N706&lt;=$AJ$2),N706,
IF(AND(O706=2,N706&gt;$AJ$3),N706*$AQ$3,
IF(AND(O706=2,N706&lt;=$AJ$3),N706,
IF(AND(O706=3,N706&gt;$AJ$4),N706*$AQ$4,
IF(AND(O706=3,N706&lt;=$AJ$4),N706,99999))))))</f>
        <v>0.66074999999999995</v>
      </c>
      <c r="Q706" s="38">
        <f t="shared" ref="Q706:Q769" si="70">IF(AND(O706=1,P706&lt;$AJ$2),$AP$2,
IF(AND(O706=1,P706&gt;=$AJ$2,P706&lt;$AL$2),$AP$2*2,
IF(AND(O706=1,P706&gt;=$AL$2),((FLOOR(P706,$AK$2))/$AK$2)*$AP$2,
IF(AND(O706=2,P706&lt;$AJ$3),$AP$3,
IF(AND(O706=2,P706&gt;=$AJ$3,P706&lt;$AL$3),$AP$3*2,
IF(AND(O706=2,P706&gt;=$AL$3),((FLOOR(P706,$AK$3))/$AK$3)*$AP$3,
IF(AND(O706=3,P706&lt;$AJ$4),$AP$4,
IF(AND(O706=3,P706&gt;=$AJ$4,P706&lt;$AL$4),$AP$4*2,
IF(AND(O706=3,P706&gt;=$AL$4),((FLOOR(P706,$AK$4))/$AK$4)*$AP$4,9999999)))))))))</f>
        <v>8.4</v>
      </c>
      <c r="R706" s="37">
        <f t="shared" ref="R706:R769" si="71">Q706</f>
        <v>8.4</v>
      </c>
      <c r="S706" s="39">
        <f>IF(AND(I706=38000,R706&lt;=4.5,M706&gt;8),'[1]Pricing Schedule'!$F$8+('[1]Pricing Schedule'!$F$9*M706),
IF(AND(I706=38000,R706&lt;=4.5,M706&lt;=8),'[1]Pricing Schedule'!$F$34+('[1]Pricing Schedule'!$F$36*M706),
IF(AND(I706=38000,R706&gt;4.5,R706&lt;=9,M706&gt;8),'[1]Pricing Schedule'!$F$17+('[1]Pricing Schedule'!$F$18*M706),
IF(AND(I706=38000,R706&gt;4.5,R706&lt;=9,M706&lt;=8),'[1]Pricing Schedule'!$F$34+('[1]Pricing Schedule'!$F$36*M706),
IF(AND(I706=38000,R706&gt;9,R706&lt;=12.8,M706&gt;8),'[1]Pricing Schedule'!$F$26+('[1]Pricing Schedule'!$F$27*M706),
IF(AND(I706=38000,R706&gt;9,R706&lt;=12.8,M706&lt;=8),'[1]Pricing Schedule'!$F$34+('[1]Pricing Schedule'!$F$36*M706),
IF(AND(I706=38000,R706&gt;12.8,R706&lt;=22.8),'[1]Pricing Schedule'!$F$34+('[1]Pricing Schedule'!$F$36*M706),
IF(AND(I706=38000,R706&gt;22.8,R706&lt;=30.2),'[1]Pricing Schedule'!$F$43+('[1]Pricing Schedule'!$F$45*M706),
IF(AND(I706=38000,R706&gt;30.2,R706&lt;=45.9),'[1]Pricing Schedule'!$F$52+('[1]Pricing Schedule'!$F$54*M706),
IF(AND(I706=38000,R706&gt;45.9,R706&lt;=123.4),'[1]Pricing Schedule'!$F$96+('[1]Pricing Schedule'!$F$97*M706),
IF(AND(I706=38000,R706&gt;123.4,R706&lt;=168.2,M706&lt;=10),'[1]Pricing Schedule'!$F$103+('[1]Pricing Schedule'!$F$105*M706),
IF(AND(I706=38000,R706&gt;123.4,R706&lt;=168.2,M706&gt;10),'[1]Pricing Schedule'!$F$111+('[1]Pricing Schedule'!$F$113*M706),
IF(AND(I706=38000,R706&gt;157.4,R706&lt;=336.4,M706&lt;=10),('[1]Pricing Schedule'!$F$103+('[1]Pricing Schedule'!$F$105*M706))*2,
IF(AND(I706=38000,R706&gt;157.4,R706&lt;=336.4,M706&gt;10),('[1]Pricing Schedule'!$F$111+('[1]Pricing Schedule'!$F$113*M706))*2,
IF(AND(I706=38000,R706&gt;314.8,R706&lt;=504.6,M706&lt;=10),('[1]Pricing Schedule'!$F$103+('[1]Pricing Schedule'!$F$105*M706))*3,
IF(AND(I706=38000,R706&gt;314.8,R706&lt;=504.6,M706&gt;10),('[1]Pricing Schedule'!$F$111+('[1]Pricing Schedule'!$F$113*M706))*3,
IF(AND(I706=38000,R706&gt;472.2,R706&lt;=672.8,M706&lt;=10),('[1]Pricing Schedule'!$F$103+('[1]Pricing Schedule'!$F$105*M706))*4,
IF(AND(I706=38000,R706&gt;472.2,R706&lt;=672.8,M706&gt;10),('[1]Pricing Schedule'!$F$111+('[1]Pricing Schedule'!$F$113*M706))*4,
IF(AND(I706=110000,R706&lt;=12.8,M706&gt;2),'[1]Pricing Schedule'!$F$62+('[1]Pricing Schedule'!$F$63*M706),
IF(AND(I706=110000,R706&lt;=12.8,M706&lt;=2),'[1]Pricing Schedule'!$F$96+('[1]Pricing Schedule'!$F$97*M706),
IF(AND(I706=110000,R706&gt;12.8,R706&lt;=22.8,M706&gt;3),'[1]Pricing Schedule'!$F$71+('[1]Pricing Schedule'!$F$72*M706),
IF(AND(I706=110000,R706&gt;12.8,R706&lt;=22.8,M706&lt;=3),'[1]Pricing Schedule'!$F$96+('[1]Pricing Schedule'!$F$97*M706),
IF(AND(I706=110000,R706&gt;22.8,R706&lt;=30.2),'[1]Pricing Schedule'!$F$80+('[1]Pricing Schedule'!$F$81*M706),
IF(AND(I706=110000,R706&gt;30.2,R706&lt;=45.9),'[1]Pricing Schedule'!$F$89+('[1]Pricing Schedule'!$F$90*M706),
IF(AND(I706=110000,R706&gt;45.9,R706&lt;=123.4),'[1]Pricing Schedule'!$F$96+('[1]Pricing Schedule'!$F$97*M706),
IF(AND(I706=110000,R706&gt;123.4,R706&lt;=168.2,M706&lt;=10),'[1]Pricing Schedule'!$F$103+('[1]Pricing Schedule'!$F$105*M706),
IF(AND(I706=110000,R706&gt;123.4,R706&lt;=168.2,M706&gt;10),'[1]Pricing Schedule'!$F$111+('[1]Pricing Schedule'!$F$113*M706),
IF(AND(I706=110000,R706&gt;168.2,R706&lt;=336.4,M706&lt;=10),('[1]Pricing Schedule'!$F$103+('[1]Pricing Schedule'!$F$105*M706))*2,
IF(AND(I706=110000,R706&gt;168.2,R706&lt;=336.4,M706&gt;10),('[1]Pricing Schedule'!$F$111+('[1]Pricing Schedule'!$F$113*M706))*2,
IF(AND(I706=110000,R706&gt;336.4,R706&lt;=504.6,M706&lt;=10),('[1]Pricing Schedule'!$F$103+('[1]Pricing Schedule'!$F$105*M706))*3,
IF(AND(I706=110000,R706&gt;336.4,R706&lt;=504.6,M706&gt;10),('[1]Pricing Schedule'!$F$111+('[1]Pricing Schedule'!$F$113*M706))*3,
IF(AND(I706=110000,R706&gt;504.6,R706&lt;=672.8,M706&lt;=10),('[1]Pricing Schedule'!$F$103+('[1]Pricing Schedule'!$F$105*M706))*4,
IF(AND(I706=110000,R706&gt;504.6,R706&lt;=672.8,M706&gt;10),('[1]Pricing Schedule'!$F$111+('[1]Pricing Schedule'!$F$113*M706))*4,
IF(AND(I706=110000,R706&gt;672.8,R706&lt;=841,M706&lt;=10),('[1]Pricing Schedule'!$F$103+('[1]Pricing Schedule'!$F$105*M706))*5,
IF(AND(I706=110000,R706&gt;672.8,R706&lt;=841,M706&gt;10),('[1]Pricing Schedule'!$F$111+('[1]Pricing Schedule'!$F$113*M706))*5,
IF(AND(I706=110000,R706&gt;672.8,R706&lt;=841,M706&lt;=10),('[1]Pricing Schedule'!$F$103+('[1]Pricing Schedule'!$F$105*M706))*5,
IF(AND(I706=110000,R706&gt;672.8,R706&lt;=841,M706&gt;10),('[1]Pricing Schedule'!$F$111+('[1]Pricing Schedule'!$F$113*M706))*5,
IF(AND(I706=110000,R706&gt;1345.6,R706&lt;=1513.8,M706&lt;=10),('[1]Pricing Schedule'!$F$103+('[1]Pricing Schedule'!$F$105*M706))*9,
IF(AND(I706=110000,R706&gt;1345.6,R706&lt;=1513.8,M706&gt;10),('[1]Pricing Schedule'!$F$111+('[1]Pricing Schedule'!$F$113*M706))*9,
9999999999)))))))))))))))))))))))))))))))))))))))</f>
        <v>1379800</v>
      </c>
      <c r="T706" s="21">
        <f>IF(AND(I706=38000,R706&lt;=4.5,M706&gt;8),'[1]Pricing Schedule'!$J$9,
IF(AND(I706=38000,R706&lt;=4.5,M706&lt;=8),'[1]Pricing Schedule'!$J$36,
IF(AND(I706=38000,R706&gt;4.5,R706&lt;=9,M706&gt;8),'[1]Pricing Schedule'!$J$18,
IF(AND(I706=38000,R706&gt;4.5,R706&lt;=9,M706&lt;=8),'[1]Pricing Schedule'!$J$36,
IF(AND(I706=38000,R706&gt;9,R706&lt;=12.8,M706&gt;8),'[1]Pricing Schedule'!$J$27,
IF(AND(I706=38000,R706&gt;9,R706&lt;=12.8,M706&lt;=8),'[1]Pricing Schedule'!$J$36,
IF(AND(I706=38000,R706&gt;12.8,R706&lt;=22.8),'[1]Pricing Schedule'!$J$36,
IF(AND(I706=38000,R706&gt;22.8,R706&lt;=30.2),'[1]Pricing Schedule'!$J$45,
IF(AND(I706=38000,R706&gt;30.2,R706&lt;=45.9),'[1]Pricing Schedule'!$J$54,
IF(AND(I706=38000,R706&gt;45.9,R706&lt;=123.4),'[1]Pricing Schedule'!$J$97,
IF(AND(I706=38000,R706&gt;123.4,R706&lt;=168.2,M706&lt;=10),'[1]Pricing Schedule'!$J$105,
IF(AND(I706=38000,R706&gt;123.4,R706&lt;=168.2,M706&gt;10),'[1]Pricing Schedule'!$J$113,
IF(AND(I706=38000,R706&gt;168.2,R706&lt;=336.4,M706&lt;=10),('[1]Pricing Schedule'!$J$105),
IF(AND(I706=38000,R706&gt;168.2,R706&lt;=336.4,M706&gt;10),('[1]Pricing Schedule'!$J$113),
IF(AND(I706=38000,R706&gt;336.4,R706&lt;=504.6,M706&lt;=10),('[1]Pricing Schedule'!$J$105),
IF(AND(I706=38000,R706&gt;336.4,R706&lt;=504.6,M706&gt;10),('[1]Pricing Schedule'!$J$113),
IF(AND(I706=38000,R706&gt;504.6,R706&lt;=672.8,M706&lt;=10),('[1]Pricing Schedule'!$J$105),
IF(AND(I706=38000,R706&gt;504.6,R706&lt;=672.8,M706&gt;10),('[1]Pricing Schedule'!$J$113),
IF(AND(I706=110000,R706&lt;=12.8,M706&gt;2),'[1]Pricing Schedule'!$J$63,
IF(AND(I706=110000,R706&lt;=12.8,M706&lt;=2),'[1]Pricing Schedule'!$J$97,
IF(AND(I706=110000,R706&gt;12.8,R706&lt;=22.8,M706&gt;3),'[1]Pricing Schedule'!$J$72,
IF(AND(I706=110000,R706&gt;12.8,R706&lt;=22.8,M706&lt;=3),'[1]Pricing Schedule'!$J$97,
IF(AND(I706=110000,R706&gt;22.8,R706&lt;=30.2),'[1]Pricing Schedule'!$J$81,
IF(AND(I706=110000,R706&gt;30.2,R706&lt;=45.9),'[1]Pricing Schedule'!$J$90,
IF(AND(I706=110000,R706&gt;45.9,R706&lt;=123.4),'[1]Pricing Schedule'!$J$97,
IF(AND(I706=110000,R706&gt;123.4,R706&lt;=168.2,M706&lt;=10),'[1]Pricing Schedule'!$J$105,
IF(AND(I706=110000,R706&gt;123.4,R706&lt;=168.2,M706&gt;10),'[1]Pricing Schedule'!$J$113,
IF(AND(I706=110000,R706&gt;168.2,R706&lt;=336.2,M706&lt;=10),('[1]Pricing Schedule'!$J$105),
IF(AND(I706=110000,R706&gt;168.2,R706&lt;=336.2,M706&gt;10),('[1]Pricing Schedule'!$J$113),
IF(AND(I706=110000,R706&gt;336.4,R706&lt;=504.6,M706&lt;=10),('[1]Pricing Schedule'!$J$105),
IF(AND(I706=110000,R706&gt;336.4,R706&lt;=504.6,M706&gt;10),('[1]Pricing Schedule'!$J$113),
IF(AND(I706=110000,R706&gt;504.6,R706&lt;=672.8,M706&lt;=10),('[1]Pricing Schedule'!$J$105),
IF(AND(I706=110000,R706&gt;504.6,R706&lt;=672.8,M706&gt;10),('[1]Pricing Schedule'!$J$113),
IF(AND(I706=110000,R706&gt;672.8,R706&lt;=841,M706&lt;=10),('[1]Pricing Schedule'!$J$105),
IF(AND(I706=110000,R706&gt;672.8,R706&lt;=841,M706&gt;10),('[1]Pricing Schedule'!$J$113),
IF(AND(I706=110000,R706&gt;1682,R706&lt;=1850.2,M706&lt;=10),('[1]Pricing Schedule'!$J$105),
IF(AND(I706=110000,R706&gt;1682,R706&lt;=1850.2,M706&gt;10),('[1]Pricing Schedule'!$J$113),
IF(AND(I706=110000,R706&gt;2018.4,R706&lt;=2186.6,M706&lt;=10),('[1]Pricing Schedule'!$J$105),
IF(AND(I706=110000,R706&gt;2018.4,R706&lt;=2186.6,M706&gt;10),('[1]Pricing Schedule'!$J$113),999999999)))))))))))))))))))))))))))))))))))))))</f>
        <v>2</v>
      </c>
      <c r="U706" s="40">
        <f t="shared" ref="U706:U769" si="72">S706/R706</f>
        <v>164261.90476190476</v>
      </c>
      <c r="V706" s="41">
        <f t="shared" ref="V706:V769" si="73">(R706*1000000)/S706</f>
        <v>6.087838817219887</v>
      </c>
      <c r="Y706" s="23">
        <v>250</v>
      </c>
      <c r="Z706" s="23">
        <v>362</v>
      </c>
      <c r="AR706" s="35"/>
    </row>
    <row r="707" spans="1:44">
      <c r="A707" s="23">
        <v>707</v>
      </c>
      <c r="B707" s="23">
        <v>707</v>
      </c>
      <c r="C707" s="23" t="s">
        <v>1180</v>
      </c>
      <c r="D707" s="23" t="s">
        <v>110</v>
      </c>
      <c r="E707" s="23" t="s">
        <v>110</v>
      </c>
      <c r="F707" s="23" t="s">
        <v>191</v>
      </c>
      <c r="G707" s="23" t="s">
        <v>192</v>
      </c>
      <c r="H707" s="23" t="s">
        <v>113</v>
      </c>
      <c r="I707" s="13">
        <v>38000</v>
      </c>
      <c r="J707" s="13">
        <v>38000</v>
      </c>
      <c r="K707" s="13">
        <v>20000</v>
      </c>
      <c r="L707" s="24">
        <v>10.847</v>
      </c>
      <c r="M707" s="37">
        <f t="shared" si="68"/>
        <v>11</v>
      </c>
      <c r="N707" s="24">
        <v>0.65300000000000002</v>
      </c>
      <c r="O707" s="13">
        <v>2</v>
      </c>
      <c r="P707" s="36">
        <f t="shared" si="69"/>
        <v>0.48975000000000002</v>
      </c>
      <c r="Q707" s="38">
        <f t="shared" si="70"/>
        <v>4.2</v>
      </c>
      <c r="R707" s="37">
        <f t="shared" si="71"/>
        <v>4.2</v>
      </c>
      <c r="S707" s="39">
        <f>IF(AND(I707=38000,R707&lt;=4.5,M707&gt;8),'[1]Pricing Schedule'!$F$8+('[1]Pricing Schedule'!$F$9*M707),
IF(AND(I707=38000,R707&lt;=4.5,M707&lt;=8),'[1]Pricing Schedule'!$F$34+('[1]Pricing Schedule'!$F$36*M707),
IF(AND(I707=38000,R707&gt;4.5,R707&lt;=9,M707&gt;8),'[1]Pricing Schedule'!$F$17+('[1]Pricing Schedule'!$F$18*M707),
IF(AND(I707=38000,R707&gt;4.5,R707&lt;=9,M707&lt;=8),'[1]Pricing Schedule'!$F$34+('[1]Pricing Schedule'!$F$36*M707),
IF(AND(I707=38000,R707&gt;9,R707&lt;=12.8,M707&gt;8),'[1]Pricing Schedule'!$F$26+('[1]Pricing Schedule'!$F$27*M707),
IF(AND(I707=38000,R707&gt;9,R707&lt;=12.8,M707&lt;=8),'[1]Pricing Schedule'!$F$34+('[1]Pricing Schedule'!$F$36*M707),
IF(AND(I707=38000,R707&gt;12.8,R707&lt;=22.8),'[1]Pricing Schedule'!$F$34+('[1]Pricing Schedule'!$F$36*M707),
IF(AND(I707=38000,R707&gt;22.8,R707&lt;=30.2),'[1]Pricing Schedule'!$F$43+('[1]Pricing Schedule'!$F$45*M707),
IF(AND(I707=38000,R707&gt;30.2,R707&lt;=45.9),'[1]Pricing Schedule'!$F$52+('[1]Pricing Schedule'!$F$54*M707),
IF(AND(I707=38000,R707&gt;45.9,R707&lt;=123.4),'[1]Pricing Schedule'!$F$96+('[1]Pricing Schedule'!$F$97*M707),
IF(AND(I707=38000,R707&gt;123.4,R707&lt;=168.2,M707&lt;=10),'[1]Pricing Schedule'!$F$103+('[1]Pricing Schedule'!$F$105*M707),
IF(AND(I707=38000,R707&gt;123.4,R707&lt;=168.2,M707&gt;10),'[1]Pricing Schedule'!$F$111+('[1]Pricing Schedule'!$F$113*M707),
IF(AND(I707=38000,R707&gt;157.4,R707&lt;=336.4,M707&lt;=10),('[1]Pricing Schedule'!$F$103+('[1]Pricing Schedule'!$F$105*M707))*2,
IF(AND(I707=38000,R707&gt;157.4,R707&lt;=336.4,M707&gt;10),('[1]Pricing Schedule'!$F$111+('[1]Pricing Schedule'!$F$113*M707))*2,
IF(AND(I707=38000,R707&gt;314.8,R707&lt;=504.6,M707&lt;=10),('[1]Pricing Schedule'!$F$103+('[1]Pricing Schedule'!$F$105*M707))*3,
IF(AND(I707=38000,R707&gt;314.8,R707&lt;=504.6,M707&gt;10),('[1]Pricing Schedule'!$F$111+('[1]Pricing Schedule'!$F$113*M707))*3,
IF(AND(I707=38000,R707&gt;472.2,R707&lt;=672.8,M707&lt;=10),('[1]Pricing Schedule'!$F$103+('[1]Pricing Schedule'!$F$105*M707))*4,
IF(AND(I707=38000,R707&gt;472.2,R707&lt;=672.8,M707&gt;10),('[1]Pricing Schedule'!$F$111+('[1]Pricing Schedule'!$F$113*M707))*4,
IF(AND(I707=110000,R707&lt;=12.8,M707&gt;2),'[1]Pricing Schedule'!$F$62+('[1]Pricing Schedule'!$F$63*M707),
IF(AND(I707=110000,R707&lt;=12.8,M707&lt;=2),'[1]Pricing Schedule'!$F$96+('[1]Pricing Schedule'!$F$97*M707),
IF(AND(I707=110000,R707&gt;12.8,R707&lt;=22.8,M707&gt;3),'[1]Pricing Schedule'!$F$71+('[1]Pricing Schedule'!$F$72*M707),
IF(AND(I707=110000,R707&gt;12.8,R707&lt;=22.8,M707&lt;=3),'[1]Pricing Schedule'!$F$96+('[1]Pricing Schedule'!$F$97*M707),
IF(AND(I707=110000,R707&gt;22.8,R707&lt;=30.2),'[1]Pricing Schedule'!$F$80+('[1]Pricing Schedule'!$F$81*M707),
IF(AND(I707=110000,R707&gt;30.2,R707&lt;=45.9),'[1]Pricing Schedule'!$F$89+('[1]Pricing Schedule'!$F$90*M707),
IF(AND(I707=110000,R707&gt;45.9,R707&lt;=123.4),'[1]Pricing Schedule'!$F$96+('[1]Pricing Schedule'!$F$97*M707),
IF(AND(I707=110000,R707&gt;123.4,R707&lt;=168.2,M707&lt;=10),'[1]Pricing Schedule'!$F$103+('[1]Pricing Schedule'!$F$105*M707),
IF(AND(I707=110000,R707&gt;123.4,R707&lt;=168.2,M707&gt;10),'[1]Pricing Schedule'!$F$111+('[1]Pricing Schedule'!$F$113*M707),
IF(AND(I707=110000,R707&gt;168.2,R707&lt;=336.4,M707&lt;=10),('[1]Pricing Schedule'!$F$103+('[1]Pricing Schedule'!$F$105*M707))*2,
IF(AND(I707=110000,R707&gt;168.2,R707&lt;=336.4,M707&gt;10),('[1]Pricing Schedule'!$F$111+('[1]Pricing Schedule'!$F$113*M707))*2,
IF(AND(I707=110000,R707&gt;336.4,R707&lt;=504.6,M707&lt;=10),('[1]Pricing Schedule'!$F$103+('[1]Pricing Schedule'!$F$105*M707))*3,
IF(AND(I707=110000,R707&gt;336.4,R707&lt;=504.6,M707&gt;10),('[1]Pricing Schedule'!$F$111+('[1]Pricing Schedule'!$F$113*M707))*3,
IF(AND(I707=110000,R707&gt;504.6,R707&lt;=672.8,M707&lt;=10),('[1]Pricing Schedule'!$F$103+('[1]Pricing Schedule'!$F$105*M707))*4,
IF(AND(I707=110000,R707&gt;504.6,R707&lt;=672.8,M707&gt;10),('[1]Pricing Schedule'!$F$111+('[1]Pricing Schedule'!$F$113*M707))*4,
IF(AND(I707=110000,R707&gt;672.8,R707&lt;=841,M707&lt;=10),('[1]Pricing Schedule'!$F$103+('[1]Pricing Schedule'!$F$105*M707))*5,
IF(AND(I707=110000,R707&gt;672.8,R707&lt;=841,M707&gt;10),('[1]Pricing Schedule'!$F$111+('[1]Pricing Schedule'!$F$113*M707))*5,
IF(AND(I707=110000,R707&gt;672.8,R707&lt;=841,M707&lt;=10),('[1]Pricing Schedule'!$F$103+('[1]Pricing Schedule'!$F$105*M707))*5,
IF(AND(I707=110000,R707&gt;672.8,R707&lt;=841,M707&gt;10),('[1]Pricing Schedule'!$F$111+('[1]Pricing Schedule'!$F$113*M707))*5,
IF(AND(I707=110000,R707&gt;1345.6,R707&lt;=1513.8,M707&lt;=10),('[1]Pricing Schedule'!$F$103+('[1]Pricing Schedule'!$F$105*M707))*9,
IF(AND(I707=110000,R707&gt;1345.6,R707&lt;=1513.8,M707&gt;10),('[1]Pricing Schedule'!$F$111+('[1]Pricing Schedule'!$F$113*M707))*9,
9999999999)))))))))))))))))))))))))))))))))))))))</f>
        <v>1439840</v>
      </c>
      <c r="T707" s="21">
        <f>IF(AND(I707=38000,R707&lt;=4.5,M707&gt;8),'[1]Pricing Schedule'!$J$9,
IF(AND(I707=38000,R707&lt;=4.5,M707&lt;=8),'[1]Pricing Schedule'!$J$36,
IF(AND(I707=38000,R707&gt;4.5,R707&lt;=9,M707&gt;8),'[1]Pricing Schedule'!$J$18,
IF(AND(I707=38000,R707&gt;4.5,R707&lt;=9,M707&lt;=8),'[1]Pricing Schedule'!$J$36,
IF(AND(I707=38000,R707&gt;9,R707&lt;=12.8,M707&gt;8),'[1]Pricing Schedule'!$J$27,
IF(AND(I707=38000,R707&gt;9,R707&lt;=12.8,M707&lt;=8),'[1]Pricing Schedule'!$J$36,
IF(AND(I707=38000,R707&gt;12.8,R707&lt;=22.8),'[1]Pricing Schedule'!$J$36,
IF(AND(I707=38000,R707&gt;22.8,R707&lt;=30.2),'[1]Pricing Schedule'!$J$45,
IF(AND(I707=38000,R707&gt;30.2,R707&lt;=45.9),'[1]Pricing Schedule'!$J$54,
IF(AND(I707=38000,R707&gt;45.9,R707&lt;=123.4),'[1]Pricing Schedule'!$J$97,
IF(AND(I707=38000,R707&gt;123.4,R707&lt;=168.2,M707&lt;=10),'[1]Pricing Schedule'!$J$105,
IF(AND(I707=38000,R707&gt;123.4,R707&lt;=168.2,M707&gt;10),'[1]Pricing Schedule'!$J$113,
IF(AND(I707=38000,R707&gt;168.2,R707&lt;=336.4,M707&lt;=10),('[1]Pricing Schedule'!$J$105),
IF(AND(I707=38000,R707&gt;168.2,R707&lt;=336.4,M707&gt;10),('[1]Pricing Schedule'!$J$113),
IF(AND(I707=38000,R707&gt;336.4,R707&lt;=504.6,M707&lt;=10),('[1]Pricing Schedule'!$J$105),
IF(AND(I707=38000,R707&gt;336.4,R707&lt;=504.6,M707&gt;10),('[1]Pricing Schedule'!$J$113),
IF(AND(I707=38000,R707&gt;504.6,R707&lt;=672.8,M707&lt;=10),('[1]Pricing Schedule'!$J$105),
IF(AND(I707=38000,R707&gt;504.6,R707&lt;=672.8,M707&gt;10),('[1]Pricing Schedule'!$J$113),
IF(AND(I707=110000,R707&lt;=12.8,M707&gt;2),'[1]Pricing Schedule'!$J$63,
IF(AND(I707=110000,R707&lt;=12.8,M707&lt;=2),'[1]Pricing Schedule'!$J$97,
IF(AND(I707=110000,R707&gt;12.8,R707&lt;=22.8,M707&gt;3),'[1]Pricing Schedule'!$J$72,
IF(AND(I707=110000,R707&gt;12.8,R707&lt;=22.8,M707&lt;=3),'[1]Pricing Schedule'!$J$97,
IF(AND(I707=110000,R707&gt;22.8,R707&lt;=30.2),'[1]Pricing Schedule'!$J$81,
IF(AND(I707=110000,R707&gt;30.2,R707&lt;=45.9),'[1]Pricing Schedule'!$J$90,
IF(AND(I707=110000,R707&gt;45.9,R707&lt;=123.4),'[1]Pricing Schedule'!$J$97,
IF(AND(I707=110000,R707&gt;123.4,R707&lt;=168.2,M707&lt;=10),'[1]Pricing Schedule'!$J$105,
IF(AND(I707=110000,R707&gt;123.4,R707&lt;=168.2,M707&gt;10),'[1]Pricing Schedule'!$J$113,
IF(AND(I707=110000,R707&gt;168.2,R707&lt;=336.2,M707&lt;=10),('[1]Pricing Schedule'!$J$105),
IF(AND(I707=110000,R707&gt;168.2,R707&lt;=336.2,M707&gt;10),('[1]Pricing Schedule'!$J$113),
IF(AND(I707=110000,R707&gt;336.4,R707&lt;=504.6,M707&lt;=10),('[1]Pricing Schedule'!$J$105),
IF(AND(I707=110000,R707&gt;336.4,R707&lt;=504.6,M707&gt;10),('[1]Pricing Schedule'!$J$113),
IF(AND(I707=110000,R707&gt;504.6,R707&lt;=672.8,M707&lt;=10),('[1]Pricing Schedule'!$J$105),
IF(AND(I707=110000,R707&gt;504.6,R707&lt;=672.8,M707&gt;10),('[1]Pricing Schedule'!$J$113),
IF(AND(I707=110000,R707&gt;672.8,R707&lt;=841,M707&lt;=10),('[1]Pricing Schedule'!$J$105),
IF(AND(I707=110000,R707&gt;672.8,R707&lt;=841,M707&gt;10),('[1]Pricing Schedule'!$J$113),
IF(AND(I707=110000,R707&gt;1682,R707&lt;=1850.2,M707&lt;=10),('[1]Pricing Schedule'!$J$105),
IF(AND(I707=110000,R707&gt;1682,R707&lt;=1850.2,M707&gt;10),('[1]Pricing Schedule'!$J$113),
IF(AND(I707=110000,R707&gt;2018.4,R707&lt;=2186.6,M707&lt;=10),('[1]Pricing Schedule'!$J$105),
IF(AND(I707=110000,R707&gt;2018.4,R707&lt;=2186.6,M707&gt;10),('[1]Pricing Schedule'!$J$113),999999999)))))))))))))))))))))))))))))))))))))))</f>
        <v>1</v>
      </c>
      <c r="U707" s="40">
        <f t="shared" si="72"/>
        <v>342819.04761904763</v>
      </c>
      <c r="V707" s="41">
        <f t="shared" si="73"/>
        <v>2.9169907767529724</v>
      </c>
      <c r="Y707" s="23">
        <v>710</v>
      </c>
      <c r="Z707" s="23">
        <v>362</v>
      </c>
      <c r="AR707" s="35"/>
    </row>
    <row r="708" spans="1:44">
      <c r="A708" s="23">
        <v>708</v>
      </c>
      <c r="B708" s="23">
        <v>708</v>
      </c>
      <c r="C708" s="23" t="s">
        <v>1181</v>
      </c>
      <c r="D708" s="23" t="s">
        <v>149</v>
      </c>
      <c r="E708" s="23" t="s">
        <v>149</v>
      </c>
      <c r="F708" s="23" t="s">
        <v>159</v>
      </c>
      <c r="G708" s="23" t="s">
        <v>160</v>
      </c>
      <c r="H708" s="23" t="s">
        <v>113</v>
      </c>
      <c r="I708" s="13">
        <v>38000</v>
      </c>
      <c r="J708" s="13">
        <v>38000</v>
      </c>
      <c r="K708" s="13">
        <v>20000</v>
      </c>
      <c r="L708" s="24">
        <v>10.551</v>
      </c>
      <c r="M708" s="37">
        <f t="shared" si="68"/>
        <v>11</v>
      </c>
      <c r="N708" s="24">
        <v>3.3380000000000001</v>
      </c>
      <c r="O708" s="13">
        <v>2</v>
      </c>
      <c r="P708" s="36">
        <f t="shared" si="69"/>
        <v>2.5034999999999998</v>
      </c>
      <c r="Q708" s="38">
        <f t="shared" si="70"/>
        <v>29.400000000000006</v>
      </c>
      <c r="R708" s="37">
        <f t="shared" si="71"/>
        <v>29.400000000000006</v>
      </c>
      <c r="S708" s="39">
        <f>IF(AND(I708=38000,R708&lt;=4.5,M708&gt;8),'[1]Pricing Schedule'!$F$8+('[1]Pricing Schedule'!$F$9*M708),
IF(AND(I708=38000,R708&lt;=4.5,M708&lt;=8),'[1]Pricing Schedule'!$F$34+('[1]Pricing Schedule'!$F$36*M708),
IF(AND(I708=38000,R708&gt;4.5,R708&lt;=9,M708&gt;8),'[1]Pricing Schedule'!$F$17+('[1]Pricing Schedule'!$F$18*M708),
IF(AND(I708=38000,R708&gt;4.5,R708&lt;=9,M708&lt;=8),'[1]Pricing Schedule'!$F$34+('[1]Pricing Schedule'!$F$36*M708),
IF(AND(I708=38000,R708&gt;9,R708&lt;=12.8,M708&gt;8),'[1]Pricing Schedule'!$F$26+('[1]Pricing Schedule'!$F$27*M708),
IF(AND(I708=38000,R708&gt;9,R708&lt;=12.8,M708&lt;=8),'[1]Pricing Schedule'!$F$34+('[1]Pricing Schedule'!$F$36*M708),
IF(AND(I708=38000,R708&gt;12.8,R708&lt;=22.8),'[1]Pricing Schedule'!$F$34+('[1]Pricing Schedule'!$F$36*M708),
IF(AND(I708=38000,R708&gt;22.8,R708&lt;=30.2),'[1]Pricing Schedule'!$F$43+('[1]Pricing Schedule'!$F$45*M708),
IF(AND(I708=38000,R708&gt;30.2,R708&lt;=45.9),'[1]Pricing Schedule'!$F$52+('[1]Pricing Schedule'!$F$54*M708),
IF(AND(I708=38000,R708&gt;45.9,R708&lt;=123.4),'[1]Pricing Schedule'!$F$96+('[1]Pricing Schedule'!$F$97*M708),
IF(AND(I708=38000,R708&gt;123.4,R708&lt;=168.2,M708&lt;=10),'[1]Pricing Schedule'!$F$103+('[1]Pricing Schedule'!$F$105*M708),
IF(AND(I708=38000,R708&gt;123.4,R708&lt;=168.2,M708&gt;10),'[1]Pricing Schedule'!$F$111+('[1]Pricing Schedule'!$F$113*M708),
IF(AND(I708=38000,R708&gt;157.4,R708&lt;=336.4,M708&lt;=10),('[1]Pricing Schedule'!$F$103+('[1]Pricing Schedule'!$F$105*M708))*2,
IF(AND(I708=38000,R708&gt;157.4,R708&lt;=336.4,M708&gt;10),('[1]Pricing Schedule'!$F$111+('[1]Pricing Schedule'!$F$113*M708))*2,
IF(AND(I708=38000,R708&gt;314.8,R708&lt;=504.6,M708&lt;=10),('[1]Pricing Schedule'!$F$103+('[1]Pricing Schedule'!$F$105*M708))*3,
IF(AND(I708=38000,R708&gt;314.8,R708&lt;=504.6,M708&gt;10),('[1]Pricing Schedule'!$F$111+('[1]Pricing Schedule'!$F$113*M708))*3,
IF(AND(I708=38000,R708&gt;472.2,R708&lt;=672.8,M708&lt;=10),('[1]Pricing Schedule'!$F$103+('[1]Pricing Schedule'!$F$105*M708))*4,
IF(AND(I708=38000,R708&gt;472.2,R708&lt;=672.8,M708&gt;10),('[1]Pricing Schedule'!$F$111+('[1]Pricing Schedule'!$F$113*M708))*4,
IF(AND(I708=110000,R708&lt;=12.8,M708&gt;2),'[1]Pricing Schedule'!$F$62+('[1]Pricing Schedule'!$F$63*M708),
IF(AND(I708=110000,R708&lt;=12.8,M708&lt;=2),'[1]Pricing Schedule'!$F$96+('[1]Pricing Schedule'!$F$97*M708),
IF(AND(I708=110000,R708&gt;12.8,R708&lt;=22.8,M708&gt;3),'[1]Pricing Schedule'!$F$71+('[1]Pricing Schedule'!$F$72*M708),
IF(AND(I708=110000,R708&gt;12.8,R708&lt;=22.8,M708&lt;=3),'[1]Pricing Schedule'!$F$96+('[1]Pricing Schedule'!$F$97*M708),
IF(AND(I708=110000,R708&gt;22.8,R708&lt;=30.2),'[1]Pricing Schedule'!$F$80+('[1]Pricing Schedule'!$F$81*M708),
IF(AND(I708=110000,R708&gt;30.2,R708&lt;=45.9),'[1]Pricing Schedule'!$F$89+('[1]Pricing Schedule'!$F$90*M708),
IF(AND(I708=110000,R708&gt;45.9,R708&lt;=123.4),'[1]Pricing Schedule'!$F$96+('[1]Pricing Schedule'!$F$97*M708),
IF(AND(I708=110000,R708&gt;123.4,R708&lt;=168.2,M708&lt;=10),'[1]Pricing Schedule'!$F$103+('[1]Pricing Schedule'!$F$105*M708),
IF(AND(I708=110000,R708&gt;123.4,R708&lt;=168.2,M708&gt;10),'[1]Pricing Schedule'!$F$111+('[1]Pricing Schedule'!$F$113*M708),
IF(AND(I708=110000,R708&gt;168.2,R708&lt;=336.4,M708&lt;=10),('[1]Pricing Schedule'!$F$103+('[1]Pricing Schedule'!$F$105*M708))*2,
IF(AND(I708=110000,R708&gt;168.2,R708&lt;=336.4,M708&gt;10),('[1]Pricing Schedule'!$F$111+('[1]Pricing Schedule'!$F$113*M708))*2,
IF(AND(I708=110000,R708&gt;336.4,R708&lt;=504.6,M708&lt;=10),('[1]Pricing Schedule'!$F$103+('[1]Pricing Schedule'!$F$105*M708))*3,
IF(AND(I708=110000,R708&gt;336.4,R708&lt;=504.6,M708&gt;10),('[1]Pricing Schedule'!$F$111+('[1]Pricing Schedule'!$F$113*M708))*3,
IF(AND(I708=110000,R708&gt;504.6,R708&lt;=672.8,M708&lt;=10),('[1]Pricing Schedule'!$F$103+('[1]Pricing Schedule'!$F$105*M708))*4,
IF(AND(I708=110000,R708&gt;504.6,R708&lt;=672.8,M708&gt;10),('[1]Pricing Schedule'!$F$111+('[1]Pricing Schedule'!$F$113*M708))*4,
IF(AND(I708=110000,R708&gt;672.8,R708&lt;=841,M708&lt;=10),('[1]Pricing Schedule'!$F$103+('[1]Pricing Schedule'!$F$105*M708))*5,
IF(AND(I708=110000,R708&gt;672.8,R708&lt;=841,M708&gt;10),('[1]Pricing Schedule'!$F$111+('[1]Pricing Schedule'!$F$113*M708))*5,
IF(AND(I708=110000,R708&gt;672.8,R708&lt;=841,M708&lt;=10),('[1]Pricing Schedule'!$F$103+('[1]Pricing Schedule'!$F$105*M708))*5,
IF(AND(I708=110000,R708&gt;672.8,R708&lt;=841,M708&gt;10),('[1]Pricing Schedule'!$F$111+('[1]Pricing Schedule'!$F$113*M708))*5,
IF(AND(I708=110000,R708&gt;1345.6,R708&lt;=1513.8,M708&lt;=10),('[1]Pricing Schedule'!$F$103+('[1]Pricing Schedule'!$F$105*M708))*9,
IF(AND(I708=110000,R708&gt;1345.6,R708&lt;=1513.8,M708&gt;10),('[1]Pricing Schedule'!$F$111+('[1]Pricing Schedule'!$F$113*M708))*9,
9999999999)))))))))))))))))))))))))))))))))))))))</f>
        <v>1324920</v>
      </c>
      <c r="T708" s="21">
        <f>IF(AND(I708=38000,R708&lt;=4.5,M708&gt;8),'[1]Pricing Schedule'!$J$9,
IF(AND(I708=38000,R708&lt;=4.5,M708&lt;=8),'[1]Pricing Schedule'!$J$36,
IF(AND(I708=38000,R708&gt;4.5,R708&lt;=9,M708&gt;8),'[1]Pricing Schedule'!$J$18,
IF(AND(I708=38000,R708&gt;4.5,R708&lt;=9,M708&lt;=8),'[1]Pricing Schedule'!$J$36,
IF(AND(I708=38000,R708&gt;9,R708&lt;=12.8,M708&gt;8),'[1]Pricing Schedule'!$J$27,
IF(AND(I708=38000,R708&gt;9,R708&lt;=12.8,M708&lt;=8),'[1]Pricing Schedule'!$J$36,
IF(AND(I708=38000,R708&gt;12.8,R708&lt;=22.8),'[1]Pricing Schedule'!$J$36,
IF(AND(I708=38000,R708&gt;22.8,R708&lt;=30.2),'[1]Pricing Schedule'!$J$45,
IF(AND(I708=38000,R708&gt;30.2,R708&lt;=45.9),'[1]Pricing Schedule'!$J$54,
IF(AND(I708=38000,R708&gt;45.9,R708&lt;=123.4),'[1]Pricing Schedule'!$J$97,
IF(AND(I708=38000,R708&gt;123.4,R708&lt;=168.2,M708&lt;=10),'[1]Pricing Schedule'!$J$105,
IF(AND(I708=38000,R708&gt;123.4,R708&lt;=168.2,M708&gt;10),'[1]Pricing Schedule'!$J$113,
IF(AND(I708=38000,R708&gt;168.2,R708&lt;=336.4,M708&lt;=10),('[1]Pricing Schedule'!$J$105),
IF(AND(I708=38000,R708&gt;168.2,R708&lt;=336.4,M708&gt;10),('[1]Pricing Schedule'!$J$113),
IF(AND(I708=38000,R708&gt;336.4,R708&lt;=504.6,M708&lt;=10),('[1]Pricing Schedule'!$J$105),
IF(AND(I708=38000,R708&gt;336.4,R708&lt;=504.6,M708&gt;10),('[1]Pricing Schedule'!$J$113),
IF(AND(I708=38000,R708&gt;504.6,R708&lt;=672.8,M708&lt;=10),('[1]Pricing Schedule'!$J$105),
IF(AND(I708=38000,R708&gt;504.6,R708&lt;=672.8,M708&gt;10),('[1]Pricing Schedule'!$J$113),
IF(AND(I708=110000,R708&lt;=12.8,M708&gt;2),'[1]Pricing Schedule'!$J$63,
IF(AND(I708=110000,R708&lt;=12.8,M708&lt;=2),'[1]Pricing Schedule'!$J$97,
IF(AND(I708=110000,R708&gt;12.8,R708&lt;=22.8,M708&gt;3),'[1]Pricing Schedule'!$J$72,
IF(AND(I708=110000,R708&gt;12.8,R708&lt;=22.8,M708&lt;=3),'[1]Pricing Schedule'!$J$97,
IF(AND(I708=110000,R708&gt;22.8,R708&lt;=30.2),'[1]Pricing Schedule'!$J$81,
IF(AND(I708=110000,R708&gt;30.2,R708&lt;=45.9),'[1]Pricing Schedule'!$J$90,
IF(AND(I708=110000,R708&gt;45.9,R708&lt;=123.4),'[1]Pricing Schedule'!$J$97,
IF(AND(I708=110000,R708&gt;123.4,R708&lt;=168.2,M708&lt;=10),'[1]Pricing Schedule'!$J$105,
IF(AND(I708=110000,R708&gt;123.4,R708&lt;=168.2,M708&gt;10),'[1]Pricing Schedule'!$J$113,
IF(AND(I708=110000,R708&gt;168.2,R708&lt;=336.2,M708&lt;=10),('[1]Pricing Schedule'!$J$105),
IF(AND(I708=110000,R708&gt;168.2,R708&lt;=336.2,M708&gt;10),('[1]Pricing Schedule'!$J$113),
IF(AND(I708=110000,R708&gt;336.4,R708&lt;=504.6,M708&lt;=10),('[1]Pricing Schedule'!$J$105),
IF(AND(I708=110000,R708&gt;336.4,R708&lt;=504.6,M708&gt;10),('[1]Pricing Schedule'!$J$113),
IF(AND(I708=110000,R708&gt;504.6,R708&lt;=672.8,M708&lt;=10),('[1]Pricing Schedule'!$J$105),
IF(AND(I708=110000,R708&gt;504.6,R708&lt;=672.8,M708&gt;10),('[1]Pricing Schedule'!$J$113),
IF(AND(I708=110000,R708&gt;672.8,R708&lt;=841,M708&lt;=10),('[1]Pricing Schedule'!$J$105),
IF(AND(I708=110000,R708&gt;672.8,R708&lt;=841,M708&gt;10),('[1]Pricing Schedule'!$J$113),
IF(AND(I708=110000,R708&gt;1682,R708&lt;=1850.2,M708&lt;=10),('[1]Pricing Schedule'!$J$105),
IF(AND(I708=110000,R708&gt;1682,R708&lt;=1850.2,M708&gt;10),('[1]Pricing Schedule'!$J$113),
IF(AND(I708=110000,R708&gt;2018.4,R708&lt;=2186.6,M708&lt;=10),('[1]Pricing Schedule'!$J$105),
IF(AND(I708=110000,R708&gt;2018.4,R708&lt;=2186.6,M708&gt;10),('[1]Pricing Schedule'!$J$113),999999999)))))))))))))))))))))))))))))))))))))))</f>
        <v>5</v>
      </c>
      <c r="U708" s="40">
        <f t="shared" si="72"/>
        <v>45065.306122448972</v>
      </c>
      <c r="V708" s="41">
        <f t="shared" si="73"/>
        <v>22.190019020016308</v>
      </c>
      <c r="Y708" s="23">
        <v>337</v>
      </c>
      <c r="Z708" s="23">
        <v>273</v>
      </c>
      <c r="AR708" s="35"/>
    </row>
    <row r="709" spans="1:44" s="44" customFormat="1">
      <c r="A709" s="43">
        <v>709</v>
      </c>
      <c r="B709" s="43">
        <v>709</v>
      </c>
      <c r="C709" s="43" t="s">
        <v>1182</v>
      </c>
      <c r="D709" s="23" t="s">
        <v>149</v>
      </c>
      <c r="E709" s="23" t="s">
        <v>110</v>
      </c>
      <c r="F709" s="43" t="s">
        <v>159</v>
      </c>
      <c r="G709" s="43" t="s">
        <v>160</v>
      </c>
      <c r="H709" s="43" t="s">
        <v>113</v>
      </c>
      <c r="I709" s="44">
        <v>38000</v>
      </c>
      <c r="J709" s="44">
        <v>38000</v>
      </c>
      <c r="K709" s="44">
        <v>20000</v>
      </c>
      <c r="L709" s="45">
        <v>3.988</v>
      </c>
      <c r="M709" s="46">
        <f t="shared" si="68"/>
        <v>4</v>
      </c>
      <c r="N709" s="45">
        <v>5.6449999999999996</v>
      </c>
      <c r="O709" s="44">
        <v>2</v>
      </c>
      <c r="P709" s="46">
        <f t="shared" si="69"/>
        <v>4.2337499999999997</v>
      </c>
      <c r="Q709" s="47">
        <f t="shared" si="70"/>
        <v>50.400000000000006</v>
      </c>
      <c r="R709" s="46">
        <f t="shared" si="71"/>
        <v>50.400000000000006</v>
      </c>
      <c r="S709" s="39">
        <f>IF(AND(I709=38000,R709&lt;=4.5,M709&gt;8),'[1]Pricing Schedule'!$F$8+('[1]Pricing Schedule'!$F$9*M709),
IF(AND(I709=38000,R709&lt;=4.5,M709&lt;=8),'[1]Pricing Schedule'!$F$34+('[1]Pricing Schedule'!$F$36*M709),
IF(AND(I709=38000,R709&gt;4.5,R709&lt;=9,M709&gt;8),'[1]Pricing Schedule'!$F$17+('[1]Pricing Schedule'!$F$18*M709),
IF(AND(I709=38000,R709&gt;4.5,R709&lt;=9,M709&lt;=8),'[1]Pricing Schedule'!$F$34+('[1]Pricing Schedule'!$F$36*M709),
IF(AND(I709=38000,R709&gt;9,R709&lt;=12.8,M709&gt;8),'[1]Pricing Schedule'!$F$26+('[1]Pricing Schedule'!$F$27*M709),
IF(AND(I709=38000,R709&gt;9,R709&lt;=12.8,M709&lt;=8),'[1]Pricing Schedule'!$F$34+('[1]Pricing Schedule'!$F$36*M709),
IF(AND(I709=38000,R709&gt;12.8,R709&lt;=22.8),'[1]Pricing Schedule'!$F$34+('[1]Pricing Schedule'!$F$36*M709),
IF(AND(I709=38000,R709&gt;22.8,R709&lt;=30.2),'[1]Pricing Schedule'!$F$43+('[1]Pricing Schedule'!$F$45*M709),
IF(AND(I709=38000,R709&gt;30.2,R709&lt;=45.9),'[1]Pricing Schedule'!$F$52+('[1]Pricing Schedule'!$F$54*M709),
IF(AND(I709=38000,R709&gt;45.9,R709&lt;=123.4),'[1]Pricing Schedule'!$F$96+('[1]Pricing Schedule'!$F$97*M709),
IF(AND(I709=38000,R709&gt;123.4,R709&lt;=168.2,M709&lt;=10),'[1]Pricing Schedule'!$F$103+('[1]Pricing Schedule'!$F$105*M709),
IF(AND(I709=38000,R709&gt;123.4,R709&lt;=168.2,M709&gt;10),'[1]Pricing Schedule'!$F$111+('[1]Pricing Schedule'!$F$113*M709),
IF(AND(I709=38000,R709&gt;157.4,R709&lt;=336.4,M709&lt;=10),('[1]Pricing Schedule'!$F$103+('[1]Pricing Schedule'!$F$105*M709))*2,
IF(AND(I709=38000,R709&gt;157.4,R709&lt;=336.4,M709&gt;10),('[1]Pricing Schedule'!$F$111+('[1]Pricing Schedule'!$F$113*M709))*2,
IF(AND(I709=38000,R709&gt;314.8,R709&lt;=504.6,M709&lt;=10),('[1]Pricing Schedule'!$F$103+('[1]Pricing Schedule'!$F$105*M709))*3,
IF(AND(I709=38000,R709&gt;314.8,R709&lt;=504.6,M709&gt;10),('[1]Pricing Schedule'!$F$111+('[1]Pricing Schedule'!$F$113*M709))*3,
IF(AND(I709=38000,R709&gt;472.2,R709&lt;=672.8,M709&lt;=10),('[1]Pricing Schedule'!$F$103+('[1]Pricing Schedule'!$F$105*M709))*4,
IF(AND(I709=38000,R709&gt;472.2,R709&lt;=672.8,M709&gt;10),('[1]Pricing Schedule'!$F$111+('[1]Pricing Schedule'!$F$113*M709))*4,
IF(AND(I709=110000,R709&lt;=12.8,M709&gt;2),'[1]Pricing Schedule'!$F$62+('[1]Pricing Schedule'!$F$63*M709),
IF(AND(I709=110000,R709&lt;=12.8,M709&lt;=2),'[1]Pricing Schedule'!$F$96+('[1]Pricing Schedule'!$F$97*M709),
IF(AND(I709=110000,R709&gt;12.8,R709&lt;=22.8,M709&gt;3),'[1]Pricing Schedule'!$F$71+('[1]Pricing Schedule'!$F$72*M709),
IF(AND(I709=110000,R709&gt;12.8,R709&lt;=22.8,M709&lt;=3),'[1]Pricing Schedule'!$F$96+('[1]Pricing Schedule'!$F$97*M709),
IF(AND(I709=110000,R709&gt;22.8,R709&lt;=30.2),'[1]Pricing Schedule'!$F$80+('[1]Pricing Schedule'!$F$81*M709),
IF(AND(I709=110000,R709&gt;30.2,R709&lt;=45.9),'[1]Pricing Schedule'!$F$89+('[1]Pricing Schedule'!$F$90*M709),
IF(AND(I709=110000,R709&gt;45.9,R709&lt;=123.4),'[1]Pricing Schedule'!$F$96+('[1]Pricing Schedule'!$F$97*M709),
IF(AND(I709=110000,R709&gt;123.4,R709&lt;=168.2,M709&lt;=10),'[1]Pricing Schedule'!$F$103+('[1]Pricing Schedule'!$F$105*M709),
IF(AND(I709=110000,R709&gt;123.4,R709&lt;=168.2,M709&gt;10),'[1]Pricing Schedule'!$F$111+('[1]Pricing Schedule'!$F$113*M709),
IF(AND(I709=110000,R709&gt;168.2,R709&lt;=336.4,M709&lt;=10),('[1]Pricing Schedule'!$F$103+('[1]Pricing Schedule'!$F$105*M709))*2,
IF(AND(I709=110000,R709&gt;168.2,R709&lt;=336.4,M709&gt;10),('[1]Pricing Schedule'!$F$111+('[1]Pricing Schedule'!$F$113*M709))*2,
IF(AND(I709=110000,R709&gt;336.4,R709&lt;=504.6,M709&lt;=10),('[1]Pricing Schedule'!$F$103+('[1]Pricing Schedule'!$F$105*M709))*3,
IF(AND(I709=110000,R709&gt;336.4,R709&lt;=504.6,M709&gt;10),('[1]Pricing Schedule'!$F$111+('[1]Pricing Schedule'!$F$113*M709))*3,
IF(AND(I709=110000,R709&gt;504.6,R709&lt;=672.8,M709&lt;=10),('[1]Pricing Schedule'!$F$103+('[1]Pricing Schedule'!$F$105*M709))*4,
IF(AND(I709=110000,R709&gt;504.6,R709&lt;=672.8,M709&gt;10),('[1]Pricing Schedule'!$F$111+('[1]Pricing Schedule'!$F$113*M709))*4,
IF(AND(I709=110000,R709&gt;672.8,R709&lt;=841,M709&lt;=10),('[1]Pricing Schedule'!$F$103+('[1]Pricing Schedule'!$F$105*M709))*5,
IF(AND(I709=110000,R709&gt;672.8,R709&lt;=841,M709&gt;10),('[1]Pricing Schedule'!$F$111+('[1]Pricing Schedule'!$F$113*M709))*5,
IF(AND(I709=110000,R709&gt;672.8,R709&lt;=841,M709&lt;=10),('[1]Pricing Schedule'!$F$103+('[1]Pricing Schedule'!$F$105*M709))*5,
IF(AND(I709=110000,R709&gt;672.8,R709&lt;=841,M709&gt;10),('[1]Pricing Schedule'!$F$111+('[1]Pricing Schedule'!$F$113*M709))*5,
IF(AND(I709=110000,R709&gt;1345.6,R709&lt;=1513.8,M709&lt;=10),('[1]Pricing Schedule'!$F$103+('[1]Pricing Schedule'!$F$105*M709))*9,
IF(AND(I709=110000,R709&gt;1345.6,R709&lt;=1513.8,M709&gt;10),('[1]Pricing Schedule'!$F$111+('[1]Pricing Schedule'!$F$113*M709))*9,
9999999999)))))))))))))))))))))))))))))))))))))))</f>
        <v>1761700</v>
      </c>
      <c r="T709" s="48">
        <f>IF(AND(I709=38000,R709&lt;=4.5,M709&gt;8),'[1]Pricing Schedule'!$J$9,
IF(AND(I709=38000,R709&lt;=4.5,M709&lt;=8),'[1]Pricing Schedule'!$J$36,
IF(AND(I709=38000,R709&gt;4.5,R709&lt;=9,M709&gt;8),'[1]Pricing Schedule'!$J$18,
IF(AND(I709=38000,R709&gt;4.5,R709&lt;=9,M709&lt;=8),'[1]Pricing Schedule'!$J$36,
IF(AND(I709=38000,R709&gt;9,R709&lt;=12.8,M709&gt;8),'[1]Pricing Schedule'!$J$27,
IF(AND(I709=38000,R709&gt;9,R709&lt;=12.8,M709&lt;=8),'[1]Pricing Schedule'!$J$36,
IF(AND(I709=38000,R709&gt;12.8,R709&lt;=22.8),'[1]Pricing Schedule'!$J$36,
IF(AND(I709=38000,R709&gt;22.8,R709&lt;=30.2),'[1]Pricing Schedule'!$J$45,
IF(AND(I709=38000,R709&gt;30.2,R709&lt;=45.9),'[1]Pricing Schedule'!$J$54,
IF(AND(I709=38000,R709&gt;45.9,R709&lt;=123.4),'[1]Pricing Schedule'!$J$97,
IF(AND(I709=38000,R709&gt;123.4,R709&lt;=168.2,M709&lt;=10),'[1]Pricing Schedule'!$J$105,
IF(AND(I709=38000,R709&gt;123.4,R709&lt;=168.2,M709&gt;10),'[1]Pricing Schedule'!$J$113,
IF(AND(I709=38000,R709&gt;168.2,R709&lt;=336.4,M709&lt;=10),('[1]Pricing Schedule'!$J$105),
IF(AND(I709=38000,R709&gt;168.2,R709&lt;=336.4,M709&gt;10),('[1]Pricing Schedule'!$J$113),
IF(AND(I709=38000,R709&gt;336.4,R709&lt;=504.6,M709&lt;=10),('[1]Pricing Schedule'!$J$105),
IF(AND(I709=38000,R709&gt;336.4,R709&lt;=504.6,M709&gt;10),('[1]Pricing Schedule'!$J$113),
IF(AND(I709=38000,R709&gt;504.6,R709&lt;=672.8,M709&lt;=10),('[1]Pricing Schedule'!$J$105),
IF(AND(I709=38000,R709&gt;504.6,R709&lt;=672.8,M709&gt;10),('[1]Pricing Schedule'!$J$113),
IF(AND(I709=110000,R709&lt;=12.8,M709&gt;2),'[1]Pricing Schedule'!$J$63,
IF(AND(I709=110000,R709&lt;=12.8,M709&lt;=2),'[1]Pricing Schedule'!$J$97,
IF(AND(I709=110000,R709&gt;12.8,R709&lt;=22.8,M709&gt;3),'[1]Pricing Schedule'!$J$72,
IF(AND(I709=110000,R709&gt;12.8,R709&lt;=22.8,M709&lt;=3),'[1]Pricing Schedule'!$J$97,
IF(AND(I709=110000,R709&gt;22.8,R709&lt;=30.2),'[1]Pricing Schedule'!$J$81,
IF(AND(I709=110000,R709&gt;30.2,R709&lt;=45.9),'[1]Pricing Schedule'!$J$90,
IF(AND(I709=110000,R709&gt;45.9,R709&lt;=123.4),'[1]Pricing Schedule'!$J$97,
IF(AND(I709=110000,R709&gt;123.4,R709&lt;=168.2,M709&lt;=10),'[1]Pricing Schedule'!$J$105,
IF(AND(I709=110000,R709&gt;123.4,R709&lt;=168.2,M709&gt;10),'[1]Pricing Schedule'!$J$113,
IF(AND(I709=110000,R709&gt;168.2,R709&lt;=336.2,M709&lt;=10),('[1]Pricing Schedule'!$J$105),
IF(AND(I709=110000,R709&gt;168.2,R709&lt;=336.2,M709&gt;10),('[1]Pricing Schedule'!$J$113),
IF(AND(I709=110000,R709&gt;336.4,R709&lt;=504.6,M709&lt;=10),('[1]Pricing Schedule'!$J$105),
IF(AND(I709=110000,R709&gt;336.4,R709&lt;=504.6,M709&gt;10),('[1]Pricing Schedule'!$J$113),
IF(AND(I709=110000,R709&gt;504.6,R709&lt;=672.8,M709&lt;=10),('[1]Pricing Schedule'!$J$105),
IF(AND(I709=110000,R709&gt;504.6,R709&lt;=672.8,M709&gt;10),('[1]Pricing Schedule'!$J$113),
IF(AND(I709=110000,R709&gt;672.8,R709&lt;=841,M709&lt;=10),('[1]Pricing Schedule'!$J$105),
IF(AND(I709=110000,R709&gt;672.8,R709&lt;=841,M709&gt;10),('[1]Pricing Schedule'!$J$113),
IF(AND(I709=110000,R709&gt;1682,R709&lt;=1850.2,M709&lt;=10),('[1]Pricing Schedule'!$J$105),
IF(AND(I709=110000,R709&gt;1682,R709&lt;=1850.2,M709&gt;10),('[1]Pricing Schedule'!$J$113),
IF(AND(I709=110000,R709&gt;2018.4,R709&lt;=2186.6,M709&lt;=10),('[1]Pricing Schedule'!$J$105),
IF(AND(I709=110000,R709&gt;2018.4,R709&lt;=2186.6,M709&gt;10),('[1]Pricing Schedule'!$J$113),999999999)))))))))))))))))))))))))))))))))))))))</f>
        <v>11</v>
      </c>
      <c r="U709" s="49">
        <f t="shared" si="72"/>
        <v>34954.365079365074</v>
      </c>
      <c r="V709" s="50">
        <f t="shared" si="73"/>
        <v>28.608730203780443</v>
      </c>
      <c r="W709" s="13"/>
      <c r="X709" s="13"/>
      <c r="Y709" s="23">
        <v>455</v>
      </c>
      <c r="Z709" s="23">
        <v>273</v>
      </c>
      <c r="AD709" s="43"/>
      <c r="AE709" s="43"/>
      <c r="AF709" s="43"/>
      <c r="AR709" s="51"/>
    </row>
    <row r="710" spans="1:44">
      <c r="A710" s="23">
        <v>710</v>
      </c>
      <c r="B710" s="23">
        <v>710</v>
      </c>
      <c r="C710" s="23" t="s">
        <v>1183</v>
      </c>
      <c r="D710" s="23" t="s">
        <v>149</v>
      </c>
      <c r="E710" s="23" t="s">
        <v>110</v>
      </c>
      <c r="F710" s="23" t="s">
        <v>159</v>
      </c>
      <c r="G710" s="23" t="s">
        <v>160</v>
      </c>
      <c r="H710" s="23" t="s">
        <v>113</v>
      </c>
      <c r="I710" s="13">
        <v>38000</v>
      </c>
      <c r="J710" s="13">
        <v>38000</v>
      </c>
      <c r="K710" s="13">
        <v>20000</v>
      </c>
      <c r="L710" s="24">
        <v>6.1509999999999998</v>
      </c>
      <c r="M710" s="37">
        <f t="shared" si="68"/>
        <v>7</v>
      </c>
      <c r="N710" s="24">
        <v>4.2069999999999999</v>
      </c>
      <c r="O710" s="13">
        <v>2</v>
      </c>
      <c r="P710" s="36">
        <f t="shared" si="69"/>
        <v>3.1552499999999997</v>
      </c>
      <c r="Q710" s="38">
        <f t="shared" si="70"/>
        <v>37.800000000000004</v>
      </c>
      <c r="R710" s="37">
        <f t="shared" si="71"/>
        <v>37.800000000000004</v>
      </c>
      <c r="S710" s="39">
        <f>IF(AND(I710=38000,R710&lt;=4.5,M710&gt;8),'[1]Pricing Schedule'!$F$8+('[1]Pricing Schedule'!$F$9*M710),
IF(AND(I710=38000,R710&lt;=4.5,M710&lt;=8),'[1]Pricing Schedule'!$F$34+('[1]Pricing Schedule'!$F$36*M710),
IF(AND(I710=38000,R710&gt;4.5,R710&lt;=9,M710&gt;8),'[1]Pricing Schedule'!$F$17+('[1]Pricing Schedule'!$F$18*M710),
IF(AND(I710=38000,R710&gt;4.5,R710&lt;=9,M710&lt;=8),'[1]Pricing Schedule'!$F$34+('[1]Pricing Schedule'!$F$36*M710),
IF(AND(I710=38000,R710&gt;9,R710&lt;=12.8,M710&gt;8),'[1]Pricing Schedule'!$F$26+('[1]Pricing Schedule'!$F$27*M710),
IF(AND(I710=38000,R710&gt;9,R710&lt;=12.8,M710&lt;=8),'[1]Pricing Schedule'!$F$34+('[1]Pricing Schedule'!$F$36*M710),
IF(AND(I710=38000,R710&gt;12.8,R710&lt;=22.8),'[1]Pricing Schedule'!$F$34+('[1]Pricing Schedule'!$F$36*M710),
IF(AND(I710=38000,R710&gt;22.8,R710&lt;=30.2),'[1]Pricing Schedule'!$F$43+('[1]Pricing Schedule'!$F$45*M710),
IF(AND(I710=38000,R710&gt;30.2,R710&lt;=45.9),'[1]Pricing Schedule'!$F$52+('[1]Pricing Schedule'!$F$54*M710),
IF(AND(I710=38000,R710&gt;45.9,R710&lt;=123.4),'[1]Pricing Schedule'!$F$96+('[1]Pricing Schedule'!$F$97*M710),
IF(AND(I710=38000,R710&gt;123.4,R710&lt;=168.2,M710&lt;=10),'[1]Pricing Schedule'!$F$103+('[1]Pricing Schedule'!$F$105*M710),
IF(AND(I710=38000,R710&gt;123.4,R710&lt;=168.2,M710&gt;10),'[1]Pricing Schedule'!$F$111+('[1]Pricing Schedule'!$F$113*M710),
IF(AND(I710=38000,R710&gt;157.4,R710&lt;=336.4,M710&lt;=10),('[1]Pricing Schedule'!$F$103+('[1]Pricing Schedule'!$F$105*M710))*2,
IF(AND(I710=38000,R710&gt;157.4,R710&lt;=336.4,M710&gt;10),('[1]Pricing Schedule'!$F$111+('[1]Pricing Schedule'!$F$113*M710))*2,
IF(AND(I710=38000,R710&gt;314.8,R710&lt;=504.6,M710&lt;=10),('[1]Pricing Schedule'!$F$103+('[1]Pricing Schedule'!$F$105*M710))*3,
IF(AND(I710=38000,R710&gt;314.8,R710&lt;=504.6,M710&gt;10),('[1]Pricing Schedule'!$F$111+('[1]Pricing Schedule'!$F$113*M710))*3,
IF(AND(I710=38000,R710&gt;472.2,R710&lt;=672.8,M710&lt;=10),('[1]Pricing Schedule'!$F$103+('[1]Pricing Schedule'!$F$105*M710))*4,
IF(AND(I710=38000,R710&gt;472.2,R710&lt;=672.8,M710&gt;10),('[1]Pricing Schedule'!$F$111+('[1]Pricing Schedule'!$F$113*M710))*4,
IF(AND(I710=110000,R710&lt;=12.8,M710&gt;2),'[1]Pricing Schedule'!$F$62+('[1]Pricing Schedule'!$F$63*M710),
IF(AND(I710=110000,R710&lt;=12.8,M710&lt;=2),'[1]Pricing Schedule'!$F$96+('[1]Pricing Schedule'!$F$97*M710),
IF(AND(I710=110000,R710&gt;12.8,R710&lt;=22.8,M710&gt;3),'[1]Pricing Schedule'!$F$71+('[1]Pricing Schedule'!$F$72*M710),
IF(AND(I710=110000,R710&gt;12.8,R710&lt;=22.8,M710&lt;=3),'[1]Pricing Schedule'!$F$96+('[1]Pricing Schedule'!$F$97*M710),
IF(AND(I710=110000,R710&gt;22.8,R710&lt;=30.2),'[1]Pricing Schedule'!$F$80+('[1]Pricing Schedule'!$F$81*M710),
IF(AND(I710=110000,R710&gt;30.2,R710&lt;=45.9),'[1]Pricing Schedule'!$F$89+('[1]Pricing Schedule'!$F$90*M710),
IF(AND(I710=110000,R710&gt;45.9,R710&lt;=123.4),'[1]Pricing Schedule'!$F$96+('[1]Pricing Schedule'!$F$97*M710),
IF(AND(I710=110000,R710&gt;123.4,R710&lt;=168.2,M710&lt;=10),'[1]Pricing Schedule'!$F$103+('[1]Pricing Schedule'!$F$105*M710),
IF(AND(I710=110000,R710&gt;123.4,R710&lt;=168.2,M710&gt;10),'[1]Pricing Schedule'!$F$111+('[1]Pricing Schedule'!$F$113*M710),
IF(AND(I710=110000,R710&gt;168.2,R710&lt;=336.4,M710&lt;=10),('[1]Pricing Schedule'!$F$103+('[1]Pricing Schedule'!$F$105*M710))*2,
IF(AND(I710=110000,R710&gt;168.2,R710&lt;=336.4,M710&gt;10),('[1]Pricing Schedule'!$F$111+('[1]Pricing Schedule'!$F$113*M710))*2,
IF(AND(I710=110000,R710&gt;336.4,R710&lt;=504.6,M710&lt;=10),('[1]Pricing Schedule'!$F$103+('[1]Pricing Schedule'!$F$105*M710))*3,
IF(AND(I710=110000,R710&gt;336.4,R710&lt;=504.6,M710&gt;10),('[1]Pricing Schedule'!$F$111+('[1]Pricing Schedule'!$F$113*M710))*3,
IF(AND(I710=110000,R710&gt;504.6,R710&lt;=672.8,M710&lt;=10),('[1]Pricing Schedule'!$F$103+('[1]Pricing Schedule'!$F$105*M710))*4,
IF(AND(I710=110000,R710&gt;504.6,R710&lt;=672.8,M710&gt;10),('[1]Pricing Schedule'!$F$111+('[1]Pricing Schedule'!$F$113*M710))*4,
IF(AND(I710=110000,R710&gt;672.8,R710&lt;=841,M710&lt;=10),('[1]Pricing Schedule'!$F$103+('[1]Pricing Schedule'!$F$105*M710))*5,
IF(AND(I710=110000,R710&gt;672.8,R710&lt;=841,M710&gt;10),('[1]Pricing Schedule'!$F$111+('[1]Pricing Schedule'!$F$113*M710))*5,
IF(AND(I710=110000,R710&gt;672.8,R710&lt;=841,M710&lt;=10),('[1]Pricing Schedule'!$F$103+('[1]Pricing Schedule'!$F$105*M710))*5,
IF(AND(I710=110000,R710&gt;672.8,R710&lt;=841,M710&gt;10),('[1]Pricing Schedule'!$F$111+('[1]Pricing Schedule'!$F$113*M710))*5,
IF(AND(I710=110000,R710&gt;1345.6,R710&lt;=1513.8,M710&lt;=10),('[1]Pricing Schedule'!$F$103+('[1]Pricing Schedule'!$F$105*M710))*9,
IF(AND(I710=110000,R710&gt;1345.6,R710&lt;=1513.8,M710&gt;10),('[1]Pricing Schedule'!$F$111+('[1]Pricing Schedule'!$F$113*M710))*9,
9999999999)))))))))))))))))))))))))))))))))))))))</f>
        <v>1126610</v>
      </c>
      <c r="T710" s="21">
        <f>IF(AND(I710=38000,R710&lt;=4.5,M710&gt;8),'[1]Pricing Schedule'!$J$9,
IF(AND(I710=38000,R710&lt;=4.5,M710&lt;=8),'[1]Pricing Schedule'!$J$36,
IF(AND(I710=38000,R710&gt;4.5,R710&lt;=9,M710&gt;8),'[1]Pricing Schedule'!$J$18,
IF(AND(I710=38000,R710&gt;4.5,R710&lt;=9,M710&lt;=8),'[1]Pricing Schedule'!$J$36,
IF(AND(I710=38000,R710&gt;9,R710&lt;=12.8,M710&gt;8),'[1]Pricing Schedule'!$J$27,
IF(AND(I710=38000,R710&gt;9,R710&lt;=12.8,M710&lt;=8),'[1]Pricing Schedule'!$J$36,
IF(AND(I710=38000,R710&gt;12.8,R710&lt;=22.8),'[1]Pricing Schedule'!$J$36,
IF(AND(I710=38000,R710&gt;22.8,R710&lt;=30.2),'[1]Pricing Schedule'!$J$45,
IF(AND(I710=38000,R710&gt;30.2,R710&lt;=45.9),'[1]Pricing Schedule'!$J$54,
IF(AND(I710=38000,R710&gt;45.9,R710&lt;=123.4),'[1]Pricing Schedule'!$J$97,
IF(AND(I710=38000,R710&gt;123.4,R710&lt;=168.2,M710&lt;=10),'[1]Pricing Schedule'!$J$105,
IF(AND(I710=38000,R710&gt;123.4,R710&lt;=168.2,M710&gt;10),'[1]Pricing Schedule'!$J$113,
IF(AND(I710=38000,R710&gt;168.2,R710&lt;=336.4,M710&lt;=10),('[1]Pricing Schedule'!$J$105),
IF(AND(I710=38000,R710&gt;168.2,R710&lt;=336.4,M710&gt;10),('[1]Pricing Schedule'!$J$113),
IF(AND(I710=38000,R710&gt;336.4,R710&lt;=504.6,M710&lt;=10),('[1]Pricing Schedule'!$J$105),
IF(AND(I710=38000,R710&gt;336.4,R710&lt;=504.6,M710&gt;10),('[1]Pricing Schedule'!$J$113),
IF(AND(I710=38000,R710&gt;504.6,R710&lt;=672.8,M710&lt;=10),('[1]Pricing Schedule'!$J$105),
IF(AND(I710=38000,R710&gt;504.6,R710&lt;=672.8,M710&gt;10),('[1]Pricing Schedule'!$J$113),
IF(AND(I710=110000,R710&lt;=12.8,M710&gt;2),'[1]Pricing Schedule'!$J$63,
IF(AND(I710=110000,R710&lt;=12.8,M710&lt;=2),'[1]Pricing Schedule'!$J$97,
IF(AND(I710=110000,R710&gt;12.8,R710&lt;=22.8,M710&gt;3),'[1]Pricing Schedule'!$J$72,
IF(AND(I710=110000,R710&gt;12.8,R710&lt;=22.8,M710&lt;=3),'[1]Pricing Schedule'!$J$97,
IF(AND(I710=110000,R710&gt;22.8,R710&lt;=30.2),'[1]Pricing Schedule'!$J$81,
IF(AND(I710=110000,R710&gt;30.2,R710&lt;=45.9),'[1]Pricing Schedule'!$J$90,
IF(AND(I710=110000,R710&gt;45.9,R710&lt;=123.4),'[1]Pricing Schedule'!$J$97,
IF(AND(I710=110000,R710&gt;123.4,R710&lt;=168.2,M710&lt;=10),'[1]Pricing Schedule'!$J$105,
IF(AND(I710=110000,R710&gt;123.4,R710&lt;=168.2,M710&gt;10),'[1]Pricing Schedule'!$J$113,
IF(AND(I710=110000,R710&gt;168.2,R710&lt;=336.2,M710&lt;=10),('[1]Pricing Schedule'!$J$105),
IF(AND(I710=110000,R710&gt;168.2,R710&lt;=336.2,M710&gt;10),('[1]Pricing Schedule'!$J$113),
IF(AND(I710=110000,R710&gt;336.4,R710&lt;=504.6,M710&lt;=10),('[1]Pricing Schedule'!$J$105),
IF(AND(I710=110000,R710&gt;336.4,R710&lt;=504.6,M710&gt;10),('[1]Pricing Schedule'!$J$113),
IF(AND(I710=110000,R710&gt;504.6,R710&lt;=672.8,M710&lt;=10),('[1]Pricing Schedule'!$J$105),
IF(AND(I710=110000,R710&gt;504.6,R710&lt;=672.8,M710&gt;10),('[1]Pricing Schedule'!$J$113),
IF(AND(I710=110000,R710&gt;672.8,R710&lt;=841,M710&lt;=10),('[1]Pricing Schedule'!$J$105),
IF(AND(I710=110000,R710&gt;672.8,R710&lt;=841,M710&gt;10),('[1]Pricing Schedule'!$J$113),
IF(AND(I710=110000,R710&gt;1682,R710&lt;=1850.2,M710&lt;=10),('[1]Pricing Schedule'!$J$105),
IF(AND(I710=110000,R710&gt;1682,R710&lt;=1850.2,M710&gt;10),('[1]Pricing Schedule'!$J$113),
IF(AND(I710=110000,R710&gt;2018.4,R710&lt;=2186.6,M710&lt;=10),('[1]Pricing Schedule'!$J$105),
IF(AND(I710=110000,R710&gt;2018.4,R710&lt;=2186.6,M710&gt;10),('[1]Pricing Schedule'!$J$113),999999999)))))))))))))))))))))))))))))))))))))))</f>
        <v>6</v>
      </c>
      <c r="U710" s="40">
        <f t="shared" si="72"/>
        <v>29804.497354497351</v>
      </c>
      <c r="V710" s="41">
        <f t="shared" si="73"/>
        <v>33.551983383779664</v>
      </c>
      <c r="Y710" s="23">
        <v>337</v>
      </c>
      <c r="Z710" s="23">
        <v>273</v>
      </c>
      <c r="AR710" s="35"/>
    </row>
    <row r="711" spans="1:44">
      <c r="A711" s="23">
        <v>711</v>
      </c>
      <c r="B711" s="23">
        <v>711</v>
      </c>
      <c r="C711" s="23" t="s">
        <v>1184</v>
      </c>
      <c r="D711" s="23" t="s">
        <v>149</v>
      </c>
      <c r="E711" s="23" t="s">
        <v>110</v>
      </c>
      <c r="F711" s="23" t="s">
        <v>159</v>
      </c>
      <c r="G711" s="23" t="s">
        <v>160</v>
      </c>
      <c r="H711" s="23" t="s">
        <v>113</v>
      </c>
      <c r="I711" s="13">
        <v>38000</v>
      </c>
      <c r="J711" s="13">
        <v>38000</v>
      </c>
      <c r="K711" s="13">
        <v>20000</v>
      </c>
      <c r="L711" s="24">
        <v>9.7889999999999997</v>
      </c>
      <c r="M711" s="37">
        <f t="shared" si="68"/>
        <v>10</v>
      </c>
      <c r="N711" s="24">
        <v>2.4489999999999998</v>
      </c>
      <c r="O711" s="13">
        <v>2</v>
      </c>
      <c r="P711" s="36">
        <f t="shared" si="69"/>
        <v>1.8367499999999999</v>
      </c>
      <c r="Q711" s="38">
        <f t="shared" si="70"/>
        <v>21</v>
      </c>
      <c r="R711" s="37">
        <f t="shared" si="71"/>
        <v>21</v>
      </c>
      <c r="S711" s="39">
        <f>IF(AND(I711=38000,R711&lt;=4.5,M711&gt;8),'[1]Pricing Schedule'!$F$8+('[1]Pricing Schedule'!$F$9*M711),
IF(AND(I711=38000,R711&lt;=4.5,M711&lt;=8),'[1]Pricing Schedule'!$F$34+('[1]Pricing Schedule'!$F$36*M711),
IF(AND(I711=38000,R711&gt;4.5,R711&lt;=9,M711&gt;8),'[1]Pricing Schedule'!$F$17+('[1]Pricing Schedule'!$F$18*M711),
IF(AND(I711=38000,R711&gt;4.5,R711&lt;=9,M711&lt;=8),'[1]Pricing Schedule'!$F$34+('[1]Pricing Schedule'!$F$36*M711),
IF(AND(I711=38000,R711&gt;9,R711&lt;=12.8,M711&gt;8),'[1]Pricing Schedule'!$F$26+('[1]Pricing Schedule'!$F$27*M711),
IF(AND(I711=38000,R711&gt;9,R711&lt;=12.8,M711&lt;=8),'[1]Pricing Schedule'!$F$34+('[1]Pricing Schedule'!$F$36*M711),
IF(AND(I711=38000,R711&gt;12.8,R711&lt;=22.8),'[1]Pricing Schedule'!$F$34+('[1]Pricing Schedule'!$F$36*M711),
IF(AND(I711=38000,R711&gt;22.8,R711&lt;=30.2),'[1]Pricing Schedule'!$F$43+('[1]Pricing Schedule'!$F$45*M711),
IF(AND(I711=38000,R711&gt;30.2,R711&lt;=45.9),'[1]Pricing Schedule'!$F$52+('[1]Pricing Schedule'!$F$54*M711),
IF(AND(I711=38000,R711&gt;45.9,R711&lt;=123.4),'[1]Pricing Schedule'!$F$96+('[1]Pricing Schedule'!$F$97*M711),
IF(AND(I711=38000,R711&gt;123.4,R711&lt;=168.2,M711&lt;=10),'[1]Pricing Schedule'!$F$103+('[1]Pricing Schedule'!$F$105*M711),
IF(AND(I711=38000,R711&gt;123.4,R711&lt;=168.2,M711&gt;10),'[1]Pricing Schedule'!$F$111+('[1]Pricing Schedule'!$F$113*M711),
IF(AND(I711=38000,R711&gt;157.4,R711&lt;=336.4,M711&lt;=10),('[1]Pricing Schedule'!$F$103+('[1]Pricing Schedule'!$F$105*M711))*2,
IF(AND(I711=38000,R711&gt;157.4,R711&lt;=336.4,M711&gt;10),('[1]Pricing Schedule'!$F$111+('[1]Pricing Schedule'!$F$113*M711))*2,
IF(AND(I711=38000,R711&gt;314.8,R711&lt;=504.6,M711&lt;=10),('[1]Pricing Schedule'!$F$103+('[1]Pricing Schedule'!$F$105*M711))*3,
IF(AND(I711=38000,R711&gt;314.8,R711&lt;=504.6,M711&gt;10),('[1]Pricing Schedule'!$F$111+('[1]Pricing Schedule'!$F$113*M711))*3,
IF(AND(I711=38000,R711&gt;472.2,R711&lt;=672.8,M711&lt;=10),('[1]Pricing Schedule'!$F$103+('[1]Pricing Schedule'!$F$105*M711))*4,
IF(AND(I711=38000,R711&gt;472.2,R711&lt;=672.8,M711&gt;10),('[1]Pricing Schedule'!$F$111+('[1]Pricing Schedule'!$F$113*M711))*4,
IF(AND(I711=110000,R711&lt;=12.8,M711&gt;2),'[1]Pricing Schedule'!$F$62+('[1]Pricing Schedule'!$F$63*M711),
IF(AND(I711=110000,R711&lt;=12.8,M711&lt;=2),'[1]Pricing Schedule'!$F$96+('[1]Pricing Schedule'!$F$97*M711),
IF(AND(I711=110000,R711&gt;12.8,R711&lt;=22.8,M711&gt;3),'[1]Pricing Schedule'!$F$71+('[1]Pricing Schedule'!$F$72*M711),
IF(AND(I711=110000,R711&gt;12.8,R711&lt;=22.8,M711&lt;=3),'[1]Pricing Schedule'!$F$96+('[1]Pricing Schedule'!$F$97*M711),
IF(AND(I711=110000,R711&gt;22.8,R711&lt;=30.2),'[1]Pricing Schedule'!$F$80+('[1]Pricing Schedule'!$F$81*M711),
IF(AND(I711=110000,R711&gt;30.2,R711&lt;=45.9),'[1]Pricing Schedule'!$F$89+('[1]Pricing Schedule'!$F$90*M711),
IF(AND(I711=110000,R711&gt;45.9,R711&lt;=123.4),'[1]Pricing Schedule'!$F$96+('[1]Pricing Schedule'!$F$97*M711),
IF(AND(I711=110000,R711&gt;123.4,R711&lt;=168.2,M711&lt;=10),'[1]Pricing Schedule'!$F$103+('[1]Pricing Schedule'!$F$105*M711),
IF(AND(I711=110000,R711&gt;123.4,R711&lt;=168.2,M711&gt;10),'[1]Pricing Schedule'!$F$111+('[1]Pricing Schedule'!$F$113*M711),
IF(AND(I711=110000,R711&gt;168.2,R711&lt;=336.4,M711&lt;=10),('[1]Pricing Schedule'!$F$103+('[1]Pricing Schedule'!$F$105*M711))*2,
IF(AND(I711=110000,R711&gt;168.2,R711&lt;=336.4,M711&gt;10),('[1]Pricing Schedule'!$F$111+('[1]Pricing Schedule'!$F$113*M711))*2,
IF(AND(I711=110000,R711&gt;336.4,R711&lt;=504.6,M711&lt;=10),('[1]Pricing Schedule'!$F$103+('[1]Pricing Schedule'!$F$105*M711))*3,
IF(AND(I711=110000,R711&gt;336.4,R711&lt;=504.6,M711&gt;10),('[1]Pricing Schedule'!$F$111+('[1]Pricing Schedule'!$F$113*M711))*3,
IF(AND(I711=110000,R711&gt;504.6,R711&lt;=672.8,M711&lt;=10),('[1]Pricing Schedule'!$F$103+('[1]Pricing Schedule'!$F$105*M711))*4,
IF(AND(I711=110000,R711&gt;504.6,R711&lt;=672.8,M711&gt;10),('[1]Pricing Schedule'!$F$111+('[1]Pricing Schedule'!$F$113*M711))*4,
IF(AND(I711=110000,R711&gt;672.8,R711&lt;=841,M711&lt;=10),('[1]Pricing Schedule'!$F$103+('[1]Pricing Schedule'!$F$105*M711))*5,
IF(AND(I711=110000,R711&gt;672.8,R711&lt;=841,M711&gt;10),('[1]Pricing Schedule'!$F$111+('[1]Pricing Schedule'!$F$113*M711))*5,
IF(AND(I711=110000,R711&gt;672.8,R711&lt;=841,M711&lt;=10),('[1]Pricing Schedule'!$F$103+('[1]Pricing Schedule'!$F$105*M711))*5,
IF(AND(I711=110000,R711&gt;672.8,R711&lt;=841,M711&gt;10),('[1]Pricing Schedule'!$F$111+('[1]Pricing Schedule'!$F$113*M711))*5,
IF(AND(I711=110000,R711&gt;1345.6,R711&lt;=1513.8,M711&lt;=10),('[1]Pricing Schedule'!$F$103+('[1]Pricing Schedule'!$F$105*M711))*9,
IF(AND(I711=110000,R711&gt;1345.6,R711&lt;=1513.8,M711&gt;10),('[1]Pricing Schedule'!$F$111+('[1]Pricing Schedule'!$F$113*M711))*9,
9999999999)))))))))))))))))))))))))))))))))))))))</f>
        <v>1050490</v>
      </c>
      <c r="T711" s="21">
        <f>IF(AND(I711=38000,R711&lt;=4.5,M711&gt;8),'[1]Pricing Schedule'!$J$9,
IF(AND(I711=38000,R711&lt;=4.5,M711&lt;=8),'[1]Pricing Schedule'!$J$36,
IF(AND(I711=38000,R711&gt;4.5,R711&lt;=9,M711&gt;8),'[1]Pricing Schedule'!$J$18,
IF(AND(I711=38000,R711&gt;4.5,R711&lt;=9,M711&lt;=8),'[1]Pricing Schedule'!$J$36,
IF(AND(I711=38000,R711&gt;9,R711&lt;=12.8,M711&gt;8),'[1]Pricing Schedule'!$J$27,
IF(AND(I711=38000,R711&gt;9,R711&lt;=12.8,M711&lt;=8),'[1]Pricing Schedule'!$J$36,
IF(AND(I711=38000,R711&gt;12.8,R711&lt;=22.8),'[1]Pricing Schedule'!$J$36,
IF(AND(I711=38000,R711&gt;22.8,R711&lt;=30.2),'[1]Pricing Schedule'!$J$45,
IF(AND(I711=38000,R711&gt;30.2,R711&lt;=45.9),'[1]Pricing Schedule'!$J$54,
IF(AND(I711=38000,R711&gt;45.9,R711&lt;=123.4),'[1]Pricing Schedule'!$J$97,
IF(AND(I711=38000,R711&gt;123.4,R711&lt;=168.2,M711&lt;=10),'[1]Pricing Schedule'!$J$105,
IF(AND(I711=38000,R711&gt;123.4,R711&lt;=168.2,M711&gt;10),'[1]Pricing Schedule'!$J$113,
IF(AND(I711=38000,R711&gt;168.2,R711&lt;=336.4,M711&lt;=10),('[1]Pricing Schedule'!$J$105),
IF(AND(I711=38000,R711&gt;168.2,R711&lt;=336.4,M711&gt;10),('[1]Pricing Schedule'!$J$113),
IF(AND(I711=38000,R711&gt;336.4,R711&lt;=504.6,M711&lt;=10),('[1]Pricing Schedule'!$J$105),
IF(AND(I711=38000,R711&gt;336.4,R711&lt;=504.6,M711&gt;10),('[1]Pricing Schedule'!$J$113),
IF(AND(I711=38000,R711&gt;504.6,R711&lt;=672.8,M711&lt;=10),('[1]Pricing Schedule'!$J$105),
IF(AND(I711=38000,R711&gt;504.6,R711&lt;=672.8,M711&gt;10),('[1]Pricing Schedule'!$J$113),
IF(AND(I711=110000,R711&lt;=12.8,M711&gt;2),'[1]Pricing Schedule'!$J$63,
IF(AND(I711=110000,R711&lt;=12.8,M711&lt;=2),'[1]Pricing Schedule'!$J$97,
IF(AND(I711=110000,R711&gt;12.8,R711&lt;=22.8,M711&gt;3),'[1]Pricing Schedule'!$J$72,
IF(AND(I711=110000,R711&gt;12.8,R711&lt;=22.8,M711&lt;=3),'[1]Pricing Schedule'!$J$97,
IF(AND(I711=110000,R711&gt;22.8,R711&lt;=30.2),'[1]Pricing Schedule'!$J$81,
IF(AND(I711=110000,R711&gt;30.2,R711&lt;=45.9),'[1]Pricing Schedule'!$J$90,
IF(AND(I711=110000,R711&gt;45.9,R711&lt;=123.4),'[1]Pricing Schedule'!$J$97,
IF(AND(I711=110000,R711&gt;123.4,R711&lt;=168.2,M711&lt;=10),'[1]Pricing Schedule'!$J$105,
IF(AND(I711=110000,R711&gt;123.4,R711&lt;=168.2,M711&gt;10),'[1]Pricing Schedule'!$J$113,
IF(AND(I711=110000,R711&gt;168.2,R711&lt;=336.2,M711&lt;=10),('[1]Pricing Schedule'!$J$105),
IF(AND(I711=110000,R711&gt;168.2,R711&lt;=336.2,M711&gt;10),('[1]Pricing Schedule'!$J$113),
IF(AND(I711=110000,R711&gt;336.4,R711&lt;=504.6,M711&lt;=10),('[1]Pricing Schedule'!$J$105),
IF(AND(I711=110000,R711&gt;336.4,R711&lt;=504.6,M711&gt;10),('[1]Pricing Schedule'!$J$113),
IF(AND(I711=110000,R711&gt;504.6,R711&lt;=672.8,M711&lt;=10),('[1]Pricing Schedule'!$J$105),
IF(AND(I711=110000,R711&gt;504.6,R711&lt;=672.8,M711&gt;10),('[1]Pricing Schedule'!$J$113),
IF(AND(I711=110000,R711&gt;672.8,R711&lt;=841,M711&lt;=10),('[1]Pricing Schedule'!$J$105),
IF(AND(I711=110000,R711&gt;672.8,R711&lt;=841,M711&gt;10),('[1]Pricing Schedule'!$J$113),
IF(AND(I711=110000,R711&gt;1682,R711&lt;=1850.2,M711&lt;=10),('[1]Pricing Schedule'!$J$105),
IF(AND(I711=110000,R711&gt;1682,R711&lt;=1850.2,M711&gt;10),('[1]Pricing Schedule'!$J$113),
IF(AND(I711=110000,R711&gt;2018.4,R711&lt;=2186.6,M711&lt;=10),('[1]Pricing Schedule'!$J$105),
IF(AND(I711=110000,R711&gt;2018.4,R711&lt;=2186.6,M711&gt;10),('[1]Pricing Schedule'!$J$113),999999999)))))))))))))))))))))))))))))))))))))))</f>
        <v>4</v>
      </c>
      <c r="U711" s="40">
        <f t="shared" si="72"/>
        <v>50023.333333333336</v>
      </c>
      <c r="V711" s="41">
        <f t="shared" si="73"/>
        <v>19.990671020190579</v>
      </c>
      <c r="Y711" s="23">
        <v>650</v>
      </c>
      <c r="Z711" s="23">
        <v>273</v>
      </c>
      <c r="AR711" s="35"/>
    </row>
    <row r="712" spans="1:44">
      <c r="A712" s="23">
        <v>712</v>
      </c>
      <c r="B712" s="23">
        <v>712</v>
      </c>
      <c r="C712" s="23" t="s">
        <v>1185</v>
      </c>
      <c r="D712" s="23" t="s">
        <v>110</v>
      </c>
      <c r="E712" s="23" t="s">
        <v>110</v>
      </c>
      <c r="F712" s="23" t="s">
        <v>159</v>
      </c>
      <c r="G712" s="23" t="s">
        <v>160</v>
      </c>
      <c r="H712" s="23" t="s">
        <v>113</v>
      </c>
      <c r="I712" s="13">
        <v>38000</v>
      </c>
      <c r="J712" s="13">
        <v>38000</v>
      </c>
      <c r="K712" s="13">
        <v>20000</v>
      </c>
      <c r="L712" s="24">
        <v>9.7159999999999993</v>
      </c>
      <c r="M712" s="37">
        <f t="shared" si="68"/>
        <v>10</v>
      </c>
      <c r="N712" s="24">
        <v>1.335</v>
      </c>
      <c r="O712" s="13">
        <v>2</v>
      </c>
      <c r="P712" s="36">
        <f t="shared" si="69"/>
        <v>1.00125</v>
      </c>
      <c r="Q712" s="38">
        <f t="shared" si="70"/>
        <v>8.4</v>
      </c>
      <c r="R712" s="37">
        <f t="shared" si="71"/>
        <v>8.4</v>
      </c>
      <c r="S712" s="39">
        <f>IF(AND(I712=38000,R712&lt;=4.5,M712&gt;8),'[1]Pricing Schedule'!$F$8+('[1]Pricing Schedule'!$F$9*M712),
IF(AND(I712=38000,R712&lt;=4.5,M712&lt;=8),'[1]Pricing Schedule'!$F$34+('[1]Pricing Schedule'!$F$36*M712),
IF(AND(I712=38000,R712&gt;4.5,R712&lt;=9,M712&gt;8),'[1]Pricing Schedule'!$F$17+('[1]Pricing Schedule'!$F$18*M712),
IF(AND(I712=38000,R712&gt;4.5,R712&lt;=9,M712&lt;=8),'[1]Pricing Schedule'!$F$34+('[1]Pricing Schedule'!$F$36*M712),
IF(AND(I712=38000,R712&gt;9,R712&lt;=12.8,M712&gt;8),'[1]Pricing Schedule'!$F$26+('[1]Pricing Schedule'!$F$27*M712),
IF(AND(I712=38000,R712&gt;9,R712&lt;=12.8,M712&lt;=8),'[1]Pricing Schedule'!$F$34+('[1]Pricing Schedule'!$F$36*M712),
IF(AND(I712=38000,R712&gt;12.8,R712&lt;=22.8),'[1]Pricing Schedule'!$F$34+('[1]Pricing Schedule'!$F$36*M712),
IF(AND(I712=38000,R712&gt;22.8,R712&lt;=30.2),'[1]Pricing Schedule'!$F$43+('[1]Pricing Schedule'!$F$45*M712),
IF(AND(I712=38000,R712&gt;30.2,R712&lt;=45.9),'[1]Pricing Schedule'!$F$52+('[1]Pricing Schedule'!$F$54*M712),
IF(AND(I712=38000,R712&gt;45.9,R712&lt;=123.4),'[1]Pricing Schedule'!$F$96+('[1]Pricing Schedule'!$F$97*M712),
IF(AND(I712=38000,R712&gt;123.4,R712&lt;=168.2,M712&lt;=10),'[1]Pricing Schedule'!$F$103+('[1]Pricing Schedule'!$F$105*M712),
IF(AND(I712=38000,R712&gt;123.4,R712&lt;=168.2,M712&gt;10),'[1]Pricing Schedule'!$F$111+('[1]Pricing Schedule'!$F$113*M712),
IF(AND(I712=38000,R712&gt;157.4,R712&lt;=336.4,M712&lt;=10),('[1]Pricing Schedule'!$F$103+('[1]Pricing Schedule'!$F$105*M712))*2,
IF(AND(I712=38000,R712&gt;157.4,R712&lt;=336.4,M712&gt;10),('[1]Pricing Schedule'!$F$111+('[1]Pricing Schedule'!$F$113*M712))*2,
IF(AND(I712=38000,R712&gt;314.8,R712&lt;=504.6,M712&lt;=10),('[1]Pricing Schedule'!$F$103+('[1]Pricing Schedule'!$F$105*M712))*3,
IF(AND(I712=38000,R712&gt;314.8,R712&lt;=504.6,M712&gt;10),('[1]Pricing Schedule'!$F$111+('[1]Pricing Schedule'!$F$113*M712))*3,
IF(AND(I712=38000,R712&gt;472.2,R712&lt;=672.8,M712&lt;=10),('[1]Pricing Schedule'!$F$103+('[1]Pricing Schedule'!$F$105*M712))*4,
IF(AND(I712=38000,R712&gt;472.2,R712&lt;=672.8,M712&gt;10),('[1]Pricing Schedule'!$F$111+('[1]Pricing Schedule'!$F$113*M712))*4,
IF(AND(I712=110000,R712&lt;=12.8,M712&gt;2),'[1]Pricing Schedule'!$F$62+('[1]Pricing Schedule'!$F$63*M712),
IF(AND(I712=110000,R712&lt;=12.8,M712&lt;=2),'[1]Pricing Schedule'!$F$96+('[1]Pricing Schedule'!$F$97*M712),
IF(AND(I712=110000,R712&gt;12.8,R712&lt;=22.8,M712&gt;3),'[1]Pricing Schedule'!$F$71+('[1]Pricing Schedule'!$F$72*M712),
IF(AND(I712=110000,R712&gt;12.8,R712&lt;=22.8,M712&lt;=3),'[1]Pricing Schedule'!$F$96+('[1]Pricing Schedule'!$F$97*M712),
IF(AND(I712=110000,R712&gt;22.8,R712&lt;=30.2),'[1]Pricing Schedule'!$F$80+('[1]Pricing Schedule'!$F$81*M712),
IF(AND(I712=110000,R712&gt;30.2,R712&lt;=45.9),'[1]Pricing Schedule'!$F$89+('[1]Pricing Schedule'!$F$90*M712),
IF(AND(I712=110000,R712&gt;45.9,R712&lt;=123.4),'[1]Pricing Schedule'!$F$96+('[1]Pricing Schedule'!$F$97*M712),
IF(AND(I712=110000,R712&gt;123.4,R712&lt;=168.2,M712&lt;=10),'[1]Pricing Schedule'!$F$103+('[1]Pricing Schedule'!$F$105*M712),
IF(AND(I712=110000,R712&gt;123.4,R712&lt;=168.2,M712&gt;10),'[1]Pricing Schedule'!$F$111+('[1]Pricing Schedule'!$F$113*M712),
IF(AND(I712=110000,R712&gt;168.2,R712&lt;=336.4,M712&lt;=10),('[1]Pricing Schedule'!$F$103+('[1]Pricing Schedule'!$F$105*M712))*2,
IF(AND(I712=110000,R712&gt;168.2,R712&lt;=336.4,M712&gt;10),('[1]Pricing Schedule'!$F$111+('[1]Pricing Schedule'!$F$113*M712))*2,
IF(AND(I712=110000,R712&gt;336.4,R712&lt;=504.6,M712&lt;=10),('[1]Pricing Schedule'!$F$103+('[1]Pricing Schedule'!$F$105*M712))*3,
IF(AND(I712=110000,R712&gt;336.4,R712&lt;=504.6,M712&gt;10),('[1]Pricing Schedule'!$F$111+('[1]Pricing Schedule'!$F$113*M712))*3,
IF(AND(I712=110000,R712&gt;504.6,R712&lt;=672.8,M712&lt;=10),('[1]Pricing Schedule'!$F$103+('[1]Pricing Schedule'!$F$105*M712))*4,
IF(AND(I712=110000,R712&gt;504.6,R712&lt;=672.8,M712&gt;10),('[1]Pricing Schedule'!$F$111+('[1]Pricing Schedule'!$F$113*M712))*4,
IF(AND(I712=110000,R712&gt;672.8,R712&lt;=841,M712&lt;=10),('[1]Pricing Schedule'!$F$103+('[1]Pricing Schedule'!$F$105*M712))*5,
IF(AND(I712=110000,R712&gt;672.8,R712&lt;=841,M712&gt;10),('[1]Pricing Schedule'!$F$111+('[1]Pricing Schedule'!$F$113*M712))*5,
IF(AND(I712=110000,R712&gt;672.8,R712&lt;=841,M712&lt;=10),('[1]Pricing Schedule'!$F$103+('[1]Pricing Schedule'!$F$105*M712))*5,
IF(AND(I712=110000,R712&gt;672.8,R712&lt;=841,M712&gt;10),('[1]Pricing Schedule'!$F$111+('[1]Pricing Schedule'!$F$113*M712))*5,
IF(AND(I712=110000,R712&gt;1345.6,R712&lt;=1513.8,M712&lt;=10),('[1]Pricing Schedule'!$F$103+('[1]Pricing Schedule'!$F$105*M712))*9,
IF(AND(I712=110000,R712&gt;1345.6,R712&lt;=1513.8,M712&gt;10),('[1]Pricing Schedule'!$F$111+('[1]Pricing Schedule'!$F$113*M712))*9,
9999999999)))))))))))))))))))))))))))))))))))))))</f>
        <v>1432500</v>
      </c>
      <c r="T712" s="21">
        <f>IF(AND(I712=38000,R712&lt;=4.5,M712&gt;8),'[1]Pricing Schedule'!$J$9,
IF(AND(I712=38000,R712&lt;=4.5,M712&lt;=8),'[1]Pricing Schedule'!$J$36,
IF(AND(I712=38000,R712&gt;4.5,R712&lt;=9,M712&gt;8),'[1]Pricing Schedule'!$J$18,
IF(AND(I712=38000,R712&gt;4.5,R712&lt;=9,M712&lt;=8),'[1]Pricing Schedule'!$J$36,
IF(AND(I712=38000,R712&gt;9,R712&lt;=12.8,M712&gt;8),'[1]Pricing Schedule'!$J$27,
IF(AND(I712=38000,R712&gt;9,R712&lt;=12.8,M712&lt;=8),'[1]Pricing Schedule'!$J$36,
IF(AND(I712=38000,R712&gt;12.8,R712&lt;=22.8),'[1]Pricing Schedule'!$J$36,
IF(AND(I712=38000,R712&gt;22.8,R712&lt;=30.2),'[1]Pricing Schedule'!$J$45,
IF(AND(I712=38000,R712&gt;30.2,R712&lt;=45.9),'[1]Pricing Schedule'!$J$54,
IF(AND(I712=38000,R712&gt;45.9,R712&lt;=123.4),'[1]Pricing Schedule'!$J$97,
IF(AND(I712=38000,R712&gt;123.4,R712&lt;=168.2,M712&lt;=10),'[1]Pricing Schedule'!$J$105,
IF(AND(I712=38000,R712&gt;123.4,R712&lt;=168.2,M712&gt;10),'[1]Pricing Schedule'!$J$113,
IF(AND(I712=38000,R712&gt;168.2,R712&lt;=336.4,M712&lt;=10),('[1]Pricing Schedule'!$J$105),
IF(AND(I712=38000,R712&gt;168.2,R712&lt;=336.4,M712&gt;10),('[1]Pricing Schedule'!$J$113),
IF(AND(I712=38000,R712&gt;336.4,R712&lt;=504.6,M712&lt;=10),('[1]Pricing Schedule'!$J$105),
IF(AND(I712=38000,R712&gt;336.4,R712&lt;=504.6,M712&gt;10),('[1]Pricing Schedule'!$J$113),
IF(AND(I712=38000,R712&gt;504.6,R712&lt;=672.8,M712&lt;=10),('[1]Pricing Schedule'!$J$105),
IF(AND(I712=38000,R712&gt;504.6,R712&lt;=672.8,M712&gt;10),('[1]Pricing Schedule'!$J$113),
IF(AND(I712=110000,R712&lt;=12.8,M712&gt;2),'[1]Pricing Schedule'!$J$63,
IF(AND(I712=110000,R712&lt;=12.8,M712&lt;=2),'[1]Pricing Schedule'!$J$97,
IF(AND(I712=110000,R712&gt;12.8,R712&lt;=22.8,M712&gt;3),'[1]Pricing Schedule'!$J$72,
IF(AND(I712=110000,R712&gt;12.8,R712&lt;=22.8,M712&lt;=3),'[1]Pricing Schedule'!$J$97,
IF(AND(I712=110000,R712&gt;22.8,R712&lt;=30.2),'[1]Pricing Schedule'!$J$81,
IF(AND(I712=110000,R712&gt;30.2,R712&lt;=45.9),'[1]Pricing Schedule'!$J$90,
IF(AND(I712=110000,R712&gt;45.9,R712&lt;=123.4),'[1]Pricing Schedule'!$J$97,
IF(AND(I712=110000,R712&gt;123.4,R712&lt;=168.2,M712&lt;=10),'[1]Pricing Schedule'!$J$105,
IF(AND(I712=110000,R712&gt;123.4,R712&lt;=168.2,M712&gt;10),'[1]Pricing Schedule'!$J$113,
IF(AND(I712=110000,R712&gt;168.2,R712&lt;=336.2,M712&lt;=10),('[1]Pricing Schedule'!$J$105),
IF(AND(I712=110000,R712&gt;168.2,R712&lt;=336.2,M712&gt;10),('[1]Pricing Schedule'!$J$113),
IF(AND(I712=110000,R712&gt;336.4,R712&lt;=504.6,M712&lt;=10),('[1]Pricing Schedule'!$J$105),
IF(AND(I712=110000,R712&gt;336.4,R712&lt;=504.6,M712&gt;10),('[1]Pricing Schedule'!$J$113),
IF(AND(I712=110000,R712&gt;504.6,R712&lt;=672.8,M712&lt;=10),('[1]Pricing Schedule'!$J$105),
IF(AND(I712=110000,R712&gt;504.6,R712&lt;=672.8,M712&gt;10),('[1]Pricing Schedule'!$J$113),
IF(AND(I712=110000,R712&gt;672.8,R712&lt;=841,M712&lt;=10),('[1]Pricing Schedule'!$J$105),
IF(AND(I712=110000,R712&gt;672.8,R712&lt;=841,M712&gt;10),('[1]Pricing Schedule'!$J$113),
IF(AND(I712=110000,R712&gt;1682,R712&lt;=1850.2,M712&lt;=10),('[1]Pricing Schedule'!$J$105),
IF(AND(I712=110000,R712&gt;1682,R712&lt;=1850.2,M712&gt;10),('[1]Pricing Schedule'!$J$113),
IF(AND(I712=110000,R712&gt;2018.4,R712&lt;=2186.6,M712&lt;=10),('[1]Pricing Schedule'!$J$105),
IF(AND(I712=110000,R712&gt;2018.4,R712&lt;=2186.6,M712&gt;10),('[1]Pricing Schedule'!$J$113),999999999)))))))))))))))))))))))))))))))))))))))</f>
        <v>2</v>
      </c>
      <c r="U712" s="40">
        <f t="shared" si="72"/>
        <v>170535.71428571429</v>
      </c>
      <c r="V712" s="41">
        <f t="shared" si="73"/>
        <v>5.8638743455497382</v>
      </c>
      <c r="Y712" s="23">
        <v>233</v>
      </c>
      <c r="Z712" s="23">
        <v>273</v>
      </c>
      <c r="AR712" s="35"/>
    </row>
    <row r="713" spans="1:44">
      <c r="A713" s="23">
        <v>713</v>
      </c>
      <c r="B713" s="23">
        <v>713</v>
      </c>
      <c r="C713" s="23" t="s">
        <v>1186</v>
      </c>
      <c r="D713" s="23" t="s">
        <v>110</v>
      </c>
      <c r="E713" s="23" t="s">
        <v>110</v>
      </c>
      <c r="F713" s="23" t="s">
        <v>159</v>
      </c>
      <c r="G713" s="23" t="s">
        <v>160</v>
      </c>
      <c r="H713" s="23" t="s">
        <v>113</v>
      </c>
      <c r="I713" s="13">
        <v>38000</v>
      </c>
      <c r="J713" s="13">
        <v>38000</v>
      </c>
      <c r="K713" s="13">
        <v>20000</v>
      </c>
      <c r="L713" s="24">
        <v>9.6829999999999998</v>
      </c>
      <c r="M713" s="37">
        <f t="shared" si="68"/>
        <v>10</v>
      </c>
      <c r="N713" s="24">
        <v>0.46</v>
      </c>
      <c r="O713" s="13">
        <v>2</v>
      </c>
      <c r="P713" s="36">
        <f t="shared" si="69"/>
        <v>0.46</v>
      </c>
      <c r="Q713" s="38">
        <f t="shared" si="70"/>
        <v>4.2</v>
      </c>
      <c r="R713" s="37">
        <f t="shared" si="71"/>
        <v>4.2</v>
      </c>
      <c r="S713" s="39">
        <f>IF(AND(I713=38000,R713&lt;=4.5,M713&gt;8),'[1]Pricing Schedule'!$F$8+('[1]Pricing Schedule'!$F$9*M713),
IF(AND(I713=38000,R713&lt;=4.5,M713&lt;=8),'[1]Pricing Schedule'!$F$34+('[1]Pricing Schedule'!$F$36*M713),
IF(AND(I713=38000,R713&gt;4.5,R713&lt;=9,M713&gt;8),'[1]Pricing Schedule'!$F$17+('[1]Pricing Schedule'!$F$18*M713),
IF(AND(I713=38000,R713&gt;4.5,R713&lt;=9,M713&lt;=8),'[1]Pricing Schedule'!$F$34+('[1]Pricing Schedule'!$F$36*M713),
IF(AND(I713=38000,R713&gt;9,R713&lt;=12.8,M713&gt;8),'[1]Pricing Schedule'!$F$26+('[1]Pricing Schedule'!$F$27*M713),
IF(AND(I713=38000,R713&gt;9,R713&lt;=12.8,M713&lt;=8),'[1]Pricing Schedule'!$F$34+('[1]Pricing Schedule'!$F$36*M713),
IF(AND(I713=38000,R713&gt;12.8,R713&lt;=22.8),'[1]Pricing Schedule'!$F$34+('[1]Pricing Schedule'!$F$36*M713),
IF(AND(I713=38000,R713&gt;22.8,R713&lt;=30.2),'[1]Pricing Schedule'!$F$43+('[1]Pricing Schedule'!$F$45*M713),
IF(AND(I713=38000,R713&gt;30.2,R713&lt;=45.9),'[1]Pricing Schedule'!$F$52+('[1]Pricing Schedule'!$F$54*M713),
IF(AND(I713=38000,R713&gt;45.9,R713&lt;=123.4),'[1]Pricing Schedule'!$F$96+('[1]Pricing Schedule'!$F$97*M713),
IF(AND(I713=38000,R713&gt;123.4,R713&lt;=168.2,M713&lt;=10),'[1]Pricing Schedule'!$F$103+('[1]Pricing Schedule'!$F$105*M713),
IF(AND(I713=38000,R713&gt;123.4,R713&lt;=168.2,M713&gt;10),'[1]Pricing Schedule'!$F$111+('[1]Pricing Schedule'!$F$113*M713),
IF(AND(I713=38000,R713&gt;157.4,R713&lt;=336.4,M713&lt;=10),('[1]Pricing Schedule'!$F$103+('[1]Pricing Schedule'!$F$105*M713))*2,
IF(AND(I713=38000,R713&gt;157.4,R713&lt;=336.4,M713&gt;10),('[1]Pricing Schedule'!$F$111+('[1]Pricing Schedule'!$F$113*M713))*2,
IF(AND(I713=38000,R713&gt;314.8,R713&lt;=504.6,M713&lt;=10),('[1]Pricing Schedule'!$F$103+('[1]Pricing Schedule'!$F$105*M713))*3,
IF(AND(I713=38000,R713&gt;314.8,R713&lt;=504.6,M713&gt;10),('[1]Pricing Schedule'!$F$111+('[1]Pricing Schedule'!$F$113*M713))*3,
IF(AND(I713=38000,R713&gt;472.2,R713&lt;=672.8,M713&lt;=10),('[1]Pricing Schedule'!$F$103+('[1]Pricing Schedule'!$F$105*M713))*4,
IF(AND(I713=38000,R713&gt;472.2,R713&lt;=672.8,M713&gt;10),('[1]Pricing Schedule'!$F$111+('[1]Pricing Schedule'!$F$113*M713))*4,
IF(AND(I713=110000,R713&lt;=12.8,M713&gt;2),'[1]Pricing Schedule'!$F$62+('[1]Pricing Schedule'!$F$63*M713),
IF(AND(I713=110000,R713&lt;=12.8,M713&lt;=2),'[1]Pricing Schedule'!$F$96+('[1]Pricing Schedule'!$F$97*M713),
IF(AND(I713=110000,R713&gt;12.8,R713&lt;=22.8,M713&gt;3),'[1]Pricing Schedule'!$F$71+('[1]Pricing Schedule'!$F$72*M713),
IF(AND(I713=110000,R713&gt;12.8,R713&lt;=22.8,M713&lt;=3),'[1]Pricing Schedule'!$F$96+('[1]Pricing Schedule'!$F$97*M713),
IF(AND(I713=110000,R713&gt;22.8,R713&lt;=30.2),'[1]Pricing Schedule'!$F$80+('[1]Pricing Schedule'!$F$81*M713),
IF(AND(I713=110000,R713&gt;30.2,R713&lt;=45.9),'[1]Pricing Schedule'!$F$89+('[1]Pricing Schedule'!$F$90*M713),
IF(AND(I713=110000,R713&gt;45.9,R713&lt;=123.4),'[1]Pricing Schedule'!$F$96+('[1]Pricing Schedule'!$F$97*M713),
IF(AND(I713=110000,R713&gt;123.4,R713&lt;=168.2,M713&lt;=10),'[1]Pricing Schedule'!$F$103+('[1]Pricing Schedule'!$F$105*M713),
IF(AND(I713=110000,R713&gt;123.4,R713&lt;=168.2,M713&gt;10),'[1]Pricing Schedule'!$F$111+('[1]Pricing Schedule'!$F$113*M713),
IF(AND(I713=110000,R713&gt;168.2,R713&lt;=336.4,M713&lt;=10),('[1]Pricing Schedule'!$F$103+('[1]Pricing Schedule'!$F$105*M713))*2,
IF(AND(I713=110000,R713&gt;168.2,R713&lt;=336.4,M713&gt;10),('[1]Pricing Schedule'!$F$111+('[1]Pricing Schedule'!$F$113*M713))*2,
IF(AND(I713=110000,R713&gt;336.4,R713&lt;=504.6,M713&lt;=10),('[1]Pricing Schedule'!$F$103+('[1]Pricing Schedule'!$F$105*M713))*3,
IF(AND(I713=110000,R713&gt;336.4,R713&lt;=504.6,M713&gt;10),('[1]Pricing Schedule'!$F$111+('[1]Pricing Schedule'!$F$113*M713))*3,
IF(AND(I713=110000,R713&gt;504.6,R713&lt;=672.8,M713&lt;=10),('[1]Pricing Schedule'!$F$103+('[1]Pricing Schedule'!$F$105*M713))*4,
IF(AND(I713=110000,R713&gt;504.6,R713&lt;=672.8,M713&gt;10),('[1]Pricing Schedule'!$F$111+('[1]Pricing Schedule'!$F$113*M713))*4,
IF(AND(I713=110000,R713&gt;672.8,R713&lt;=841,M713&lt;=10),('[1]Pricing Schedule'!$F$103+('[1]Pricing Schedule'!$F$105*M713))*5,
IF(AND(I713=110000,R713&gt;672.8,R713&lt;=841,M713&gt;10),('[1]Pricing Schedule'!$F$111+('[1]Pricing Schedule'!$F$113*M713))*5,
IF(AND(I713=110000,R713&gt;672.8,R713&lt;=841,M713&lt;=10),('[1]Pricing Schedule'!$F$103+('[1]Pricing Schedule'!$F$105*M713))*5,
IF(AND(I713=110000,R713&gt;672.8,R713&lt;=841,M713&gt;10),('[1]Pricing Schedule'!$F$111+('[1]Pricing Schedule'!$F$113*M713))*5,
IF(AND(I713=110000,R713&gt;1345.6,R713&lt;=1513.8,M713&lt;=10),('[1]Pricing Schedule'!$F$103+('[1]Pricing Schedule'!$F$105*M713))*9,
IF(AND(I713=110000,R713&gt;1345.6,R713&lt;=1513.8,M713&gt;10),('[1]Pricing Schedule'!$F$111+('[1]Pricing Schedule'!$F$113*M713))*9,
9999999999)))))))))))))))))))))))))))))))))))))))</f>
        <v>1387140</v>
      </c>
      <c r="T713" s="21">
        <f>IF(AND(I713=38000,R713&lt;=4.5,M713&gt;8),'[1]Pricing Schedule'!$J$9,
IF(AND(I713=38000,R713&lt;=4.5,M713&lt;=8),'[1]Pricing Schedule'!$J$36,
IF(AND(I713=38000,R713&gt;4.5,R713&lt;=9,M713&gt;8),'[1]Pricing Schedule'!$J$18,
IF(AND(I713=38000,R713&gt;4.5,R713&lt;=9,M713&lt;=8),'[1]Pricing Schedule'!$J$36,
IF(AND(I713=38000,R713&gt;9,R713&lt;=12.8,M713&gt;8),'[1]Pricing Schedule'!$J$27,
IF(AND(I713=38000,R713&gt;9,R713&lt;=12.8,M713&lt;=8),'[1]Pricing Schedule'!$J$36,
IF(AND(I713=38000,R713&gt;12.8,R713&lt;=22.8),'[1]Pricing Schedule'!$J$36,
IF(AND(I713=38000,R713&gt;22.8,R713&lt;=30.2),'[1]Pricing Schedule'!$J$45,
IF(AND(I713=38000,R713&gt;30.2,R713&lt;=45.9),'[1]Pricing Schedule'!$J$54,
IF(AND(I713=38000,R713&gt;45.9,R713&lt;=123.4),'[1]Pricing Schedule'!$J$97,
IF(AND(I713=38000,R713&gt;123.4,R713&lt;=168.2,M713&lt;=10),'[1]Pricing Schedule'!$J$105,
IF(AND(I713=38000,R713&gt;123.4,R713&lt;=168.2,M713&gt;10),'[1]Pricing Schedule'!$J$113,
IF(AND(I713=38000,R713&gt;168.2,R713&lt;=336.4,M713&lt;=10),('[1]Pricing Schedule'!$J$105),
IF(AND(I713=38000,R713&gt;168.2,R713&lt;=336.4,M713&gt;10),('[1]Pricing Schedule'!$J$113),
IF(AND(I713=38000,R713&gt;336.4,R713&lt;=504.6,M713&lt;=10),('[1]Pricing Schedule'!$J$105),
IF(AND(I713=38000,R713&gt;336.4,R713&lt;=504.6,M713&gt;10),('[1]Pricing Schedule'!$J$113),
IF(AND(I713=38000,R713&gt;504.6,R713&lt;=672.8,M713&lt;=10),('[1]Pricing Schedule'!$J$105),
IF(AND(I713=38000,R713&gt;504.6,R713&lt;=672.8,M713&gt;10),('[1]Pricing Schedule'!$J$113),
IF(AND(I713=110000,R713&lt;=12.8,M713&gt;2),'[1]Pricing Schedule'!$J$63,
IF(AND(I713=110000,R713&lt;=12.8,M713&lt;=2),'[1]Pricing Schedule'!$J$97,
IF(AND(I713=110000,R713&gt;12.8,R713&lt;=22.8,M713&gt;3),'[1]Pricing Schedule'!$J$72,
IF(AND(I713=110000,R713&gt;12.8,R713&lt;=22.8,M713&lt;=3),'[1]Pricing Schedule'!$J$97,
IF(AND(I713=110000,R713&gt;22.8,R713&lt;=30.2),'[1]Pricing Schedule'!$J$81,
IF(AND(I713=110000,R713&gt;30.2,R713&lt;=45.9),'[1]Pricing Schedule'!$J$90,
IF(AND(I713=110000,R713&gt;45.9,R713&lt;=123.4),'[1]Pricing Schedule'!$J$97,
IF(AND(I713=110000,R713&gt;123.4,R713&lt;=168.2,M713&lt;=10),'[1]Pricing Schedule'!$J$105,
IF(AND(I713=110000,R713&gt;123.4,R713&lt;=168.2,M713&gt;10),'[1]Pricing Schedule'!$J$113,
IF(AND(I713=110000,R713&gt;168.2,R713&lt;=336.2,M713&lt;=10),('[1]Pricing Schedule'!$J$105),
IF(AND(I713=110000,R713&gt;168.2,R713&lt;=336.2,M713&gt;10),('[1]Pricing Schedule'!$J$113),
IF(AND(I713=110000,R713&gt;336.4,R713&lt;=504.6,M713&lt;=10),('[1]Pricing Schedule'!$J$105),
IF(AND(I713=110000,R713&gt;336.4,R713&lt;=504.6,M713&gt;10),('[1]Pricing Schedule'!$J$113),
IF(AND(I713=110000,R713&gt;504.6,R713&lt;=672.8,M713&lt;=10),('[1]Pricing Schedule'!$J$105),
IF(AND(I713=110000,R713&gt;504.6,R713&lt;=672.8,M713&gt;10),('[1]Pricing Schedule'!$J$113),
IF(AND(I713=110000,R713&gt;672.8,R713&lt;=841,M713&lt;=10),('[1]Pricing Schedule'!$J$105),
IF(AND(I713=110000,R713&gt;672.8,R713&lt;=841,M713&gt;10),('[1]Pricing Schedule'!$J$113),
IF(AND(I713=110000,R713&gt;1682,R713&lt;=1850.2,M713&lt;=10),('[1]Pricing Schedule'!$J$105),
IF(AND(I713=110000,R713&gt;1682,R713&lt;=1850.2,M713&gt;10),('[1]Pricing Schedule'!$J$113),
IF(AND(I713=110000,R713&gt;2018.4,R713&lt;=2186.6,M713&lt;=10),('[1]Pricing Schedule'!$J$105),
IF(AND(I713=110000,R713&gt;2018.4,R713&lt;=2186.6,M713&gt;10),('[1]Pricing Schedule'!$J$113),999999999)))))))))))))))))))))))))))))))))))))))</f>
        <v>1</v>
      </c>
      <c r="U713" s="40">
        <f t="shared" si="72"/>
        <v>330271.42857142858</v>
      </c>
      <c r="V713" s="41">
        <f t="shared" si="73"/>
        <v>3.0278126216531858</v>
      </c>
      <c r="Y713" s="23">
        <v>90</v>
      </c>
      <c r="Z713" s="23">
        <v>273</v>
      </c>
      <c r="AR713" s="35"/>
    </row>
    <row r="714" spans="1:44">
      <c r="A714" s="23">
        <v>714</v>
      </c>
      <c r="B714" s="23">
        <v>714</v>
      </c>
      <c r="C714" s="23" t="s">
        <v>1187</v>
      </c>
      <c r="D714" s="23" t="s">
        <v>110</v>
      </c>
      <c r="E714" s="23" t="s">
        <v>110</v>
      </c>
      <c r="F714" s="23" t="s">
        <v>196</v>
      </c>
      <c r="G714" s="23" t="s">
        <v>197</v>
      </c>
      <c r="H714" s="23" t="s">
        <v>113</v>
      </c>
      <c r="I714" s="13">
        <v>38000</v>
      </c>
      <c r="J714" s="23" t="s">
        <v>119</v>
      </c>
      <c r="K714" s="13">
        <v>38000</v>
      </c>
      <c r="L714" s="24">
        <v>17.138000000000002</v>
      </c>
      <c r="M714" s="37">
        <f t="shared" si="68"/>
        <v>18</v>
      </c>
      <c r="N714" s="24">
        <v>2.3119999999999998</v>
      </c>
      <c r="O714" s="13">
        <v>2</v>
      </c>
      <c r="P714" s="36">
        <f t="shared" si="69"/>
        <v>1.734</v>
      </c>
      <c r="Q714" s="38">
        <f t="shared" si="70"/>
        <v>21</v>
      </c>
      <c r="R714" s="37">
        <f t="shared" si="71"/>
        <v>21</v>
      </c>
      <c r="S714" s="39">
        <f>IF(AND(I714=38000,R714&lt;=4.5,M714&gt;8),'[1]Pricing Schedule'!$F$8+('[1]Pricing Schedule'!$F$9*M714),
IF(AND(I714=38000,R714&lt;=4.5,M714&lt;=8),'[1]Pricing Schedule'!$F$34+('[1]Pricing Schedule'!$F$36*M714),
IF(AND(I714=38000,R714&gt;4.5,R714&lt;=9,M714&gt;8),'[1]Pricing Schedule'!$F$17+('[1]Pricing Schedule'!$F$18*M714),
IF(AND(I714=38000,R714&gt;4.5,R714&lt;=9,M714&lt;=8),'[1]Pricing Schedule'!$F$34+('[1]Pricing Schedule'!$F$36*M714),
IF(AND(I714=38000,R714&gt;9,R714&lt;=12.8,M714&gt;8),'[1]Pricing Schedule'!$F$26+('[1]Pricing Schedule'!$F$27*M714),
IF(AND(I714=38000,R714&gt;9,R714&lt;=12.8,M714&lt;=8),'[1]Pricing Schedule'!$F$34+('[1]Pricing Schedule'!$F$36*M714),
IF(AND(I714=38000,R714&gt;12.8,R714&lt;=22.8),'[1]Pricing Schedule'!$F$34+('[1]Pricing Schedule'!$F$36*M714),
IF(AND(I714=38000,R714&gt;22.8,R714&lt;=30.2),'[1]Pricing Schedule'!$F$43+('[1]Pricing Schedule'!$F$45*M714),
IF(AND(I714=38000,R714&gt;30.2,R714&lt;=45.9),'[1]Pricing Schedule'!$F$52+('[1]Pricing Schedule'!$F$54*M714),
IF(AND(I714=38000,R714&gt;45.9,R714&lt;=123.4),'[1]Pricing Schedule'!$F$96+('[1]Pricing Schedule'!$F$97*M714),
IF(AND(I714=38000,R714&gt;123.4,R714&lt;=168.2,M714&lt;=10),'[1]Pricing Schedule'!$F$103+('[1]Pricing Schedule'!$F$105*M714),
IF(AND(I714=38000,R714&gt;123.4,R714&lt;=168.2,M714&gt;10),'[1]Pricing Schedule'!$F$111+('[1]Pricing Schedule'!$F$113*M714),
IF(AND(I714=38000,R714&gt;157.4,R714&lt;=336.4,M714&lt;=10),('[1]Pricing Schedule'!$F$103+('[1]Pricing Schedule'!$F$105*M714))*2,
IF(AND(I714=38000,R714&gt;157.4,R714&lt;=336.4,M714&gt;10),('[1]Pricing Schedule'!$F$111+('[1]Pricing Schedule'!$F$113*M714))*2,
IF(AND(I714=38000,R714&gt;314.8,R714&lt;=504.6,M714&lt;=10),('[1]Pricing Schedule'!$F$103+('[1]Pricing Schedule'!$F$105*M714))*3,
IF(AND(I714=38000,R714&gt;314.8,R714&lt;=504.6,M714&gt;10),('[1]Pricing Schedule'!$F$111+('[1]Pricing Schedule'!$F$113*M714))*3,
IF(AND(I714=38000,R714&gt;472.2,R714&lt;=672.8,M714&lt;=10),('[1]Pricing Schedule'!$F$103+('[1]Pricing Schedule'!$F$105*M714))*4,
IF(AND(I714=38000,R714&gt;472.2,R714&lt;=672.8,M714&gt;10),('[1]Pricing Schedule'!$F$111+('[1]Pricing Schedule'!$F$113*M714))*4,
IF(AND(I714=110000,R714&lt;=12.8,M714&gt;2),'[1]Pricing Schedule'!$F$62+('[1]Pricing Schedule'!$F$63*M714),
IF(AND(I714=110000,R714&lt;=12.8,M714&lt;=2),'[1]Pricing Schedule'!$F$96+('[1]Pricing Schedule'!$F$97*M714),
IF(AND(I714=110000,R714&gt;12.8,R714&lt;=22.8,M714&gt;3),'[1]Pricing Schedule'!$F$71+('[1]Pricing Schedule'!$F$72*M714),
IF(AND(I714=110000,R714&gt;12.8,R714&lt;=22.8,M714&lt;=3),'[1]Pricing Schedule'!$F$96+('[1]Pricing Schedule'!$F$97*M714),
IF(AND(I714=110000,R714&gt;22.8,R714&lt;=30.2),'[1]Pricing Schedule'!$F$80+('[1]Pricing Schedule'!$F$81*M714),
IF(AND(I714=110000,R714&gt;30.2,R714&lt;=45.9),'[1]Pricing Schedule'!$F$89+('[1]Pricing Schedule'!$F$90*M714),
IF(AND(I714=110000,R714&gt;45.9,R714&lt;=123.4),'[1]Pricing Schedule'!$F$96+('[1]Pricing Schedule'!$F$97*M714),
IF(AND(I714=110000,R714&gt;123.4,R714&lt;=168.2,M714&lt;=10),'[1]Pricing Schedule'!$F$103+('[1]Pricing Schedule'!$F$105*M714),
IF(AND(I714=110000,R714&gt;123.4,R714&lt;=168.2,M714&gt;10),'[1]Pricing Schedule'!$F$111+('[1]Pricing Schedule'!$F$113*M714),
IF(AND(I714=110000,R714&gt;168.2,R714&lt;=336.4,M714&lt;=10),('[1]Pricing Schedule'!$F$103+('[1]Pricing Schedule'!$F$105*M714))*2,
IF(AND(I714=110000,R714&gt;168.2,R714&lt;=336.4,M714&gt;10),('[1]Pricing Schedule'!$F$111+('[1]Pricing Schedule'!$F$113*M714))*2,
IF(AND(I714=110000,R714&gt;336.4,R714&lt;=504.6,M714&lt;=10),('[1]Pricing Schedule'!$F$103+('[1]Pricing Schedule'!$F$105*M714))*3,
IF(AND(I714=110000,R714&gt;336.4,R714&lt;=504.6,M714&gt;10),('[1]Pricing Schedule'!$F$111+('[1]Pricing Schedule'!$F$113*M714))*3,
IF(AND(I714=110000,R714&gt;504.6,R714&lt;=672.8,M714&lt;=10),('[1]Pricing Schedule'!$F$103+('[1]Pricing Schedule'!$F$105*M714))*4,
IF(AND(I714=110000,R714&gt;504.6,R714&lt;=672.8,M714&gt;10),('[1]Pricing Schedule'!$F$111+('[1]Pricing Schedule'!$F$113*M714))*4,
IF(AND(I714=110000,R714&gt;672.8,R714&lt;=841,M714&lt;=10),('[1]Pricing Schedule'!$F$103+('[1]Pricing Schedule'!$F$105*M714))*5,
IF(AND(I714=110000,R714&gt;672.8,R714&lt;=841,M714&gt;10),('[1]Pricing Schedule'!$F$111+('[1]Pricing Schedule'!$F$113*M714))*5,
IF(AND(I714=110000,R714&gt;672.8,R714&lt;=841,M714&lt;=10),('[1]Pricing Schedule'!$F$103+('[1]Pricing Schedule'!$F$105*M714))*5,
IF(AND(I714=110000,R714&gt;672.8,R714&lt;=841,M714&gt;10),('[1]Pricing Schedule'!$F$111+('[1]Pricing Schedule'!$F$113*M714))*5,
IF(AND(I714=110000,R714&gt;1345.6,R714&lt;=1513.8,M714&lt;=10),('[1]Pricing Schedule'!$F$103+('[1]Pricing Schedule'!$F$105*M714))*9,
IF(AND(I714=110000,R714&gt;1345.6,R714&lt;=1513.8,M714&gt;10),('[1]Pricing Schedule'!$F$111+('[1]Pricing Schedule'!$F$113*M714))*9,
9999999999)))))))))))))))))))))))))))))))))))))))</f>
        <v>1612650</v>
      </c>
      <c r="T714" s="21">
        <f>IF(AND(I714=38000,R714&lt;=4.5,M714&gt;8),'[1]Pricing Schedule'!$J$9,
IF(AND(I714=38000,R714&lt;=4.5,M714&lt;=8),'[1]Pricing Schedule'!$J$36,
IF(AND(I714=38000,R714&gt;4.5,R714&lt;=9,M714&gt;8),'[1]Pricing Schedule'!$J$18,
IF(AND(I714=38000,R714&gt;4.5,R714&lt;=9,M714&lt;=8),'[1]Pricing Schedule'!$J$36,
IF(AND(I714=38000,R714&gt;9,R714&lt;=12.8,M714&gt;8),'[1]Pricing Schedule'!$J$27,
IF(AND(I714=38000,R714&gt;9,R714&lt;=12.8,M714&lt;=8),'[1]Pricing Schedule'!$J$36,
IF(AND(I714=38000,R714&gt;12.8,R714&lt;=22.8),'[1]Pricing Schedule'!$J$36,
IF(AND(I714=38000,R714&gt;22.8,R714&lt;=30.2),'[1]Pricing Schedule'!$J$45,
IF(AND(I714=38000,R714&gt;30.2,R714&lt;=45.9),'[1]Pricing Schedule'!$J$54,
IF(AND(I714=38000,R714&gt;45.9,R714&lt;=123.4),'[1]Pricing Schedule'!$J$97,
IF(AND(I714=38000,R714&gt;123.4,R714&lt;=168.2,M714&lt;=10),'[1]Pricing Schedule'!$J$105,
IF(AND(I714=38000,R714&gt;123.4,R714&lt;=168.2,M714&gt;10),'[1]Pricing Schedule'!$J$113,
IF(AND(I714=38000,R714&gt;168.2,R714&lt;=336.4,M714&lt;=10),('[1]Pricing Schedule'!$J$105),
IF(AND(I714=38000,R714&gt;168.2,R714&lt;=336.4,M714&gt;10),('[1]Pricing Schedule'!$J$113),
IF(AND(I714=38000,R714&gt;336.4,R714&lt;=504.6,M714&lt;=10),('[1]Pricing Schedule'!$J$105),
IF(AND(I714=38000,R714&gt;336.4,R714&lt;=504.6,M714&gt;10),('[1]Pricing Schedule'!$J$113),
IF(AND(I714=38000,R714&gt;504.6,R714&lt;=672.8,M714&lt;=10),('[1]Pricing Schedule'!$J$105),
IF(AND(I714=38000,R714&gt;504.6,R714&lt;=672.8,M714&gt;10),('[1]Pricing Schedule'!$J$113),
IF(AND(I714=110000,R714&lt;=12.8,M714&gt;2),'[1]Pricing Schedule'!$J$63,
IF(AND(I714=110000,R714&lt;=12.8,M714&lt;=2),'[1]Pricing Schedule'!$J$97,
IF(AND(I714=110000,R714&gt;12.8,R714&lt;=22.8,M714&gt;3),'[1]Pricing Schedule'!$J$72,
IF(AND(I714=110000,R714&gt;12.8,R714&lt;=22.8,M714&lt;=3),'[1]Pricing Schedule'!$J$97,
IF(AND(I714=110000,R714&gt;22.8,R714&lt;=30.2),'[1]Pricing Schedule'!$J$81,
IF(AND(I714=110000,R714&gt;30.2,R714&lt;=45.9),'[1]Pricing Schedule'!$J$90,
IF(AND(I714=110000,R714&gt;45.9,R714&lt;=123.4),'[1]Pricing Schedule'!$J$97,
IF(AND(I714=110000,R714&gt;123.4,R714&lt;=168.2,M714&lt;=10),'[1]Pricing Schedule'!$J$105,
IF(AND(I714=110000,R714&gt;123.4,R714&lt;=168.2,M714&gt;10),'[1]Pricing Schedule'!$J$113,
IF(AND(I714=110000,R714&gt;168.2,R714&lt;=336.2,M714&lt;=10),('[1]Pricing Schedule'!$J$105),
IF(AND(I714=110000,R714&gt;168.2,R714&lt;=336.2,M714&gt;10),('[1]Pricing Schedule'!$J$113),
IF(AND(I714=110000,R714&gt;336.4,R714&lt;=504.6,M714&lt;=10),('[1]Pricing Schedule'!$J$105),
IF(AND(I714=110000,R714&gt;336.4,R714&lt;=504.6,M714&gt;10),('[1]Pricing Schedule'!$J$113),
IF(AND(I714=110000,R714&gt;504.6,R714&lt;=672.8,M714&lt;=10),('[1]Pricing Schedule'!$J$105),
IF(AND(I714=110000,R714&gt;504.6,R714&lt;=672.8,M714&gt;10),('[1]Pricing Schedule'!$J$113),
IF(AND(I714=110000,R714&gt;672.8,R714&lt;=841,M714&lt;=10),('[1]Pricing Schedule'!$J$105),
IF(AND(I714=110000,R714&gt;672.8,R714&lt;=841,M714&gt;10),('[1]Pricing Schedule'!$J$113),
IF(AND(I714=110000,R714&gt;1682,R714&lt;=1850.2,M714&lt;=10),('[1]Pricing Schedule'!$J$105),
IF(AND(I714=110000,R714&gt;1682,R714&lt;=1850.2,M714&gt;10),('[1]Pricing Schedule'!$J$113),
IF(AND(I714=110000,R714&gt;2018.4,R714&lt;=2186.6,M714&lt;=10),('[1]Pricing Schedule'!$J$105),
IF(AND(I714=110000,R714&gt;2018.4,R714&lt;=2186.6,M714&gt;10),('[1]Pricing Schedule'!$J$113),999999999)))))))))))))))))))))))))))))))))))))))</f>
        <v>4</v>
      </c>
      <c r="U714" s="40">
        <f t="shared" si="72"/>
        <v>76792.857142857145</v>
      </c>
      <c r="V714" s="41">
        <f t="shared" si="73"/>
        <v>13.022044460980373</v>
      </c>
      <c r="Y714" s="23">
        <v>198</v>
      </c>
      <c r="Z714" s="23">
        <v>337</v>
      </c>
      <c r="AR714" s="35"/>
    </row>
    <row r="715" spans="1:44">
      <c r="A715" s="23">
        <v>715</v>
      </c>
      <c r="B715" s="23">
        <v>715</v>
      </c>
      <c r="C715" s="23" t="s">
        <v>1188</v>
      </c>
      <c r="D715" s="23" t="s">
        <v>110</v>
      </c>
      <c r="E715" s="23" t="s">
        <v>110</v>
      </c>
      <c r="F715" s="23" t="s">
        <v>196</v>
      </c>
      <c r="G715" s="23" t="s">
        <v>197</v>
      </c>
      <c r="H715" s="23" t="s">
        <v>113</v>
      </c>
      <c r="I715" s="13">
        <v>38000</v>
      </c>
      <c r="J715" s="23" t="s">
        <v>119</v>
      </c>
      <c r="K715" s="13">
        <v>38000</v>
      </c>
      <c r="L715" s="24">
        <v>15.664999999999999</v>
      </c>
      <c r="M715" s="37">
        <f t="shared" si="68"/>
        <v>16</v>
      </c>
      <c r="N715" s="24">
        <v>0.252</v>
      </c>
      <c r="O715" s="13">
        <v>2</v>
      </c>
      <c r="P715" s="36">
        <f t="shared" si="69"/>
        <v>0.252</v>
      </c>
      <c r="Q715" s="38">
        <f t="shared" si="70"/>
        <v>4.2</v>
      </c>
      <c r="R715" s="37">
        <f t="shared" si="71"/>
        <v>4.2</v>
      </c>
      <c r="S715" s="39">
        <f>IF(AND(I715=38000,R715&lt;=4.5,M715&gt;8),'[1]Pricing Schedule'!$F$8+('[1]Pricing Schedule'!$F$9*M715),
IF(AND(I715=38000,R715&lt;=4.5,M715&lt;=8),'[1]Pricing Schedule'!$F$34+('[1]Pricing Schedule'!$F$36*M715),
IF(AND(I715=38000,R715&gt;4.5,R715&lt;=9,M715&gt;8),'[1]Pricing Schedule'!$F$17+('[1]Pricing Schedule'!$F$18*M715),
IF(AND(I715=38000,R715&gt;4.5,R715&lt;=9,M715&lt;=8),'[1]Pricing Schedule'!$F$34+('[1]Pricing Schedule'!$F$36*M715),
IF(AND(I715=38000,R715&gt;9,R715&lt;=12.8,M715&gt;8),'[1]Pricing Schedule'!$F$26+('[1]Pricing Schedule'!$F$27*M715),
IF(AND(I715=38000,R715&gt;9,R715&lt;=12.8,M715&lt;=8),'[1]Pricing Schedule'!$F$34+('[1]Pricing Schedule'!$F$36*M715),
IF(AND(I715=38000,R715&gt;12.8,R715&lt;=22.8),'[1]Pricing Schedule'!$F$34+('[1]Pricing Schedule'!$F$36*M715),
IF(AND(I715=38000,R715&gt;22.8,R715&lt;=30.2),'[1]Pricing Schedule'!$F$43+('[1]Pricing Schedule'!$F$45*M715),
IF(AND(I715=38000,R715&gt;30.2,R715&lt;=45.9),'[1]Pricing Schedule'!$F$52+('[1]Pricing Schedule'!$F$54*M715),
IF(AND(I715=38000,R715&gt;45.9,R715&lt;=123.4),'[1]Pricing Schedule'!$F$96+('[1]Pricing Schedule'!$F$97*M715),
IF(AND(I715=38000,R715&gt;123.4,R715&lt;=168.2,M715&lt;=10),'[1]Pricing Schedule'!$F$103+('[1]Pricing Schedule'!$F$105*M715),
IF(AND(I715=38000,R715&gt;123.4,R715&lt;=168.2,M715&gt;10),'[1]Pricing Schedule'!$F$111+('[1]Pricing Schedule'!$F$113*M715),
IF(AND(I715=38000,R715&gt;157.4,R715&lt;=336.4,M715&lt;=10),('[1]Pricing Schedule'!$F$103+('[1]Pricing Schedule'!$F$105*M715))*2,
IF(AND(I715=38000,R715&gt;157.4,R715&lt;=336.4,M715&gt;10),('[1]Pricing Schedule'!$F$111+('[1]Pricing Schedule'!$F$113*M715))*2,
IF(AND(I715=38000,R715&gt;314.8,R715&lt;=504.6,M715&lt;=10),('[1]Pricing Schedule'!$F$103+('[1]Pricing Schedule'!$F$105*M715))*3,
IF(AND(I715=38000,R715&gt;314.8,R715&lt;=504.6,M715&gt;10),('[1]Pricing Schedule'!$F$111+('[1]Pricing Schedule'!$F$113*M715))*3,
IF(AND(I715=38000,R715&gt;472.2,R715&lt;=672.8,M715&lt;=10),('[1]Pricing Schedule'!$F$103+('[1]Pricing Schedule'!$F$105*M715))*4,
IF(AND(I715=38000,R715&gt;472.2,R715&lt;=672.8,M715&gt;10),('[1]Pricing Schedule'!$F$111+('[1]Pricing Schedule'!$F$113*M715))*4,
IF(AND(I715=110000,R715&lt;=12.8,M715&gt;2),'[1]Pricing Schedule'!$F$62+('[1]Pricing Schedule'!$F$63*M715),
IF(AND(I715=110000,R715&lt;=12.8,M715&lt;=2),'[1]Pricing Schedule'!$F$96+('[1]Pricing Schedule'!$F$97*M715),
IF(AND(I715=110000,R715&gt;12.8,R715&lt;=22.8,M715&gt;3),'[1]Pricing Schedule'!$F$71+('[1]Pricing Schedule'!$F$72*M715),
IF(AND(I715=110000,R715&gt;12.8,R715&lt;=22.8,M715&lt;=3),'[1]Pricing Schedule'!$F$96+('[1]Pricing Schedule'!$F$97*M715),
IF(AND(I715=110000,R715&gt;22.8,R715&lt;=30.2),'[1]Pricing Schedule'!$F$80+('[1]Pricing Schedule'!$F$81*M715),
IF(AND(I715=110000,R715&gt;30.2,R715&lt;=45.9),'[1]Pricing Schedule'!$F$89+('[1]Pricing Schedule'!$F$90*M715),
IF(AND(I715=110000,R715&gt;45.9,R715&lt;=123.4),'[1]Pricing Schedule'!$F$96+('[1]Pricing Schedule'!$F$97*M715),
IF(AND(I715=110000,R715&gt;123.4,R715&lt;=168.2,M715&lt;=10),'[1]Pricing Schedule'!$F$103+('[1]Pricing Schedule'!$F$105*M715),
IF(AND(I715=110000,R715&gt;123.4,R715&lt;=168.2,M715&gt;10),'[1]Pricing Schedule'!$F$111+('[1]Pricing Schedule'!$F$113*M715),
IF(AND(I715=110000,R715&gt;168.2,R715&lt;=336.4,M715&lt;=10),('[1]Pricing Schedule'!$F$103+('[1]Pricing Schedule'!$F$105*M715))*2,
IF(AND(I715=110000,R715&gt;168.2,R715&lt;=336.4,M715&gt;10),('[1]Pricing Schedule'!$F$111+('[1]Pricing Schedule'!$F$113*M715))*2,
IF(AND(I715=110000,R715&gt;336.4,R715&lt;=504.6,M715&lt;=10),('[1]Pricing Schedule'!$F$103+('[1]Pricing Schedule'!$F$105*M715))*3,
IF(AND(I715=110000,R715&gt;336.4,R715&lt;=504.6,M715&gt;10),('[1]Pricing Schedule'!$F$111+('[1]Pricing Schedule'!$F$113*M715))*3,
IF(AND(I715=110000,R715&gt;504.6,R715&lt;=672.8,M715&lt;=10),('[1]Pricing Schedule'!$F$103+('[1]Pricing Schedule'!$F$105*M715))*4,
IF(AND(I715=110000,R715&gt;504.6,R715&lt;=672.8,M715&gt;10),('[1]Pricing Schedule'!$F$111+('[1]Pricing Schedule'!$F$113*M715))*4,
IF(AND(I715=110000,R715&gt;672.8,R715&lt;=841,M715&lt;=10),('[1]Pricing Schedule'!$F$103+('[1]Pricing Schedule'!$F$105*M715))*5,
IF(AND(I715=110000,R715&gt;672.8,R715&lt;=841,M715&gt;10),('[1]Pricing Schedule'!$F$111+('[1]Pricing Schedule'!$F$113*M715))*5,
IF(AND(I715=110000,R715&gt;672.8,R715&lt;=841,M715&lt;=10),('[1]Pricing Schedule'!$F$103+('[1]Pricing Schedule'!$F$105*M715))*5,
IF(AND(I715=110000,R715&gt;672.8,R715&lt;=841,M715&gt;10),('[1]Pricing Schedule'!$F$111+('[1]Pricing Schedule'!$F$113*M715))*5,
IF(AND(I715=110000,R715&gt;1345.6,R715&lt;=1513.8,M715&lt;=10),('[1]Pricing Schedule'!$F$103+('[1]Pricing Schedule'!$F$105*M715))*9,
IF(AND(I715=110000,R715&gt;1345.6,R715&lt;=1513.8,M715&gt;10),('[1]Pricing Schedule'!$F$111+('[1]Pricing Schedule'!$F$113*M715))*9,
9999999999)))))))))))))))))))))))))))))))))))))))</f>
        <v>1703340</v>
      </c>
      <c r="T715" s="21">
        <f>IF(AND(I715=38000,R715&lt;=4.5,M715&gt;8),'[1]Pricing Schedule'!$J$9,
IF(AND(I715=38000,R715&lt;=4.5,M715&lt;=8),'[1]Pricing Schedule'!$J$36,
IF(AND(I715=38000,R715&gt;4.5,R715&lt;=9,M715&gt;8),'[1]Pricing Schedule'!$J$18,
IF(AND(I715=38000,R715&gt;4.5,R715&lt;=9,M715&lt;=8),'[1]Pricing Schedule'!$J$36,
IF(AND(I715=38000,R715&gt;9,R715&lt;=12.8,M715&gt;8),'[1]Pricing Schedule'!$J$27,
IF(AND(I715=38000,R715&gt;9,R715&lt;=12.8,M715&lt;=8),'[1]Pricing Schedule'!$J$36,
IF(AND(I715=38000,R715&gt;12.8,R715&lt;=22.8),'[1]Pricing Schedule'!$J$36,
IF(AND(I715=38000,R715&gt;22.8,R715&lt;=30.2),'[1]Pricing Schedule'!$J$45,
IF(AND(I715=38000,R715&gt;30.2,R715&lt;=45.9),'[1]Pricing Schedule'!$J$54,
IF(AND(I715=38000,R715&gt;45.9,R715&lt;=123.4),'[1]Pricing Schedule'!$J$97,
IF(AND(I715=38000,R715&gt;123.4,R715&lt;=168.2,M715&lt;=10),'[1]Pricing Schedule'!$J$105,
IF(AND(I715=38000,R715&gt;123.4,R715&lt;=168.2,M715&gt;10),'[1]Pricing Schedule'!$J$113,
IF(AND(I715=38000,R715&gt;168.2,R715&lt;=336.4,M715&lt;=10),('[1]Pricing Schedule'!$J$105),
IF(AND(I715=38000,R715&gt;168.2,R715&lt;=336.4,M715&gt;10),('[1]Pricing Schedule'!$J$113),
IF(AND(I715=38000,R715&gt;336.4,R715&lt;=504.6,M715&lt;=10),('[1]Pricing Schedule'!$J$105),
IF(AND(I715=38000,R715&gt;336.4,R715&lt;=504.6,M715&gt;10),('[1]Pricing Schedule'!$J$113),
IF(AND(I715=38000,R715&gt;504.6,R715&lt;=672.8,M715&lt;=10),('[1]Pricing Schedule'!$J$105),
IF(AND(I715=38000,R715&gt;504.6,R715&lt;=672.8,M715&gt;10),('[1]Pricing Schedule'!$J$113),
IF(AND(I715=110000,R715&lt;=12.8,M715&gt;2),'[1]Pricing Schedule'!$J$63,
IF(AND(I715=110000,R715&lt;=12.8,M715&lt;=2),'[1]Pricing Schedule'!$J$97,
IF(AND(I715=110000,R715&gt;12.8,R715&lt;=22.8,M715&gt;3),'[1]Pricing Schedule'!$J$72,
IF(AND(I715=110000,R715&gt;12.8,R715&lt;=22.8,M715&lt;=3),'[1]Pricing Schedule'!$J$97,
IF(AND(I715=110000,R715&gt;22.8,R715&lt;=30.2),'[1]Pricing Schedule'!$J$81,
IF(AND(I715=110000,R715&gt;30.2,R715&lt;=45.9),'[1]Pricing Schedule'!$J$90,
IF(AND(I715=110000,R715&gt;45.9,R715&lt;=123.4),'[1]Pricing Schedule'!$J$97,
IF(AND(I715=110000,R715&gt;123.4,R715&lt;=168.2,M715&lt;=10),'[1]Pricing Schedule'!$J$105,
IF(AND(I715=110000,R715&gt;123.4,R715&lt;=168.2,M715&gt;10),'[1]Pricing Schedule'!$J$113,
IF(AND(I715=110000,R715&gt;168.2,R715&lt;=336.2,M715&lt;=10),('[1]Pricing Schedule'!$J$105),
IF(AND(I715=110000,R715&gt;168.2,R715&lt;=336.2,M715&gt;10),('[1]Pricing Schedule'!$J$113),
IF(AND(I715=110000,R715&gt;336.4,R715&lt;=504.6,M715&lt;=10),('[1]Pricing Schedule'!$J$105),
IF(AND(I715=110000,R715&gt;336.4,R715&lt;=504.6,M715&gt;10),('[1]Pricing Schedule'!$J$113),
IF(AND(I715=110000,R715&gt;504.6,R715&lt;=672.8,M715&lt;=10),('[1]Pricing Schedule'!$J$105),
IF(AND(I715=110000,R715&gt;504.6,R715&lt;=672.8,M715&gt;10),('[1]Pricing Schedule'!$J$113),
IF(AND(I715=110000,R715&gt;672.8,R715&lt;=841,M715&lt;=10),('[1]Pricing Schedule'!$J$105),
IF(AND(I715=110000,R715&gt;672.8,R715&lt;=841,M715&gt;10),('[1]Pricing Schedule'!$J$113),
IF(AND(I715=110000,R715&gt;1682,R715&lt;=1850.2,M715&lt;=10),('[1]Pricing Schedule'!$J$105),
IF(AND(I715=110000,R715&gt;1682,R715&lt;=1850.2,M715&gt;10),('[1]Pricing Schedule'!$J$113),
IF(AND(I715=110000,R715&gt;2018.4,R715&lt;=2186.6,M715&lt;=10),('[1]Pricing Schedule'!$J$105),
IF(AND(I715=110000,R715&gt;2018.4,R715&lt;=2186.6,M715&gt;10),('[1]Pricing Schedule'!$J$113),999999999)))))))))))))))))))))))))))))))))))))))</f>
        <v>1</v>
      </c>
      <c r="U715" s="40">
        <f t="shared" si="72"/>
        <v>405557.14285714284</v>
      </c>
      <c r="V715" s="41">
        <f t="shared" si="73"/>
        <v>2.4657437739969708</v>
      </c>
      <c r="Y715" s="23">
        <v>551</v>
      </c>
      <c r="Z715" s="23">
        <v>337</v>
      </c>
      <c r="AR715" s="35"/>
    </row>
    <row r="716" spans="1:44">
      <c r="A716" s="23">
        <v>716</v>
      </c>
      <c r="B716" s="23">
        <v>716</v>
      </c>
      <c r="C716" s="23" t="s">
        <v>1189</v>
      </c>
      <c r="D716" s="23" t="s">
        <v>110</v>
      </c>
      <c r="E716" s="23" t="s">
        <v>110</v>
      </c>
      <c r="F716" s="23" t="s">
        <v>196</v>
      </c>
      <c r="G716" s="23" t="s">
        <v>197</v>
      </c>
      <c r="H716" s="23" t="s">
        <v>113</v>
      </c>
      <c r="I716" s="13">
        <v>38000</v>
      </c>
      <c r="J716" s="23" t="s">
        <v>119</v>
      </c>
      <c r="K716" s="13">
        <v>38000</v>
      </c>
      <c r="L716" s="24">
        <v>15.771000000000001</v>
      </c>
      <c r="M716" s="37">
        <f t="shared" si="68"/>
        <v>16</v>
      </c>
      <c r="N716" s="24">
        <v>0.45100000000000001</v>
      </c>
      <c r="O716" s="13">
        <v>2</v>
      </c>
      <c r="P716" s="36">
        <f t="shared" si="69"/>
        <v>0.45100000000000001</v>
      </c>
      <c r="Q716" s="38">
        <f t="shared" si="70"/>
        <v>4.2</v>
      </c>
      <c r="R716" s="37">
        <f t="shared" si="71"/>
        <v>4.2</v>
      </c>
      <c r="S716" s="39">
        <f>IF(AND(I716=38000,R716&lt;=4.5,M716&gt;8),'[1]Pricing Schedule'!$F$8+('[1]Pricing Schedule'!$F$9*M716),
IF(AND(I716=38000,R716&lt;=4.5,M716&lt;=8),'[1]Pricing Schedule'!$F$34+('[1]Pricing Schedule'!$F$36*M716),
IF(AND(I716=38000,R716&gt;4.5,R716&lt;=9,M716&gt;8),'[1]Pricing Schedule'!$F$17+('[1]Pricing Schedule'!$F$18*M716),
IF(AND(I716=38000,R716&gt;4.5,R716&lt;=9,M716&lt;=8),'[1]Pricing Schedule'!$F$34+('[1]Pricing Schedule'!$F$36*M716),
IF(AND(I716=38000,R716&gt;9,R716&lt;=12.8,M716&gt;8),'[1]Pricing Schedule'!$F$26+('[1]Pricing Schedule'!$F$27*M716),
IF(AND(I716=38000,R716&gt;9,R716&lt;=12.8,M716&lt;=8),'[1]Pricing Schedule'!$F$34+('[1]Pricing Schedule'!$F$36*M716),
IF(AND(I716=38000,R716&gt;12.8,R716&lt;=22.8),'[1]Pricing Schedule'!$F$34+('[1]Pricing Schedule'!$F$36*M716),
IF(AND(I716=38000,R716&gt;22.8,R716&lt;=30.2),'[1]Pricing Schedule'!$F$43+('[1]Pricing Schedule'!$F$45*M716),
IF(AND(I716=38000,R716&gt;30.2,R716&lt;=45.9),'[1]Pricing Schedule'!$F$52+('[1]Pricing Schedule'!$F$54*M716),
IF(AND(I716=38000,R716&gt;45.9,R716&lt;=123.4),'[1]Pricing Schedule'!$F$96+('[1]Pricing Schedule'!$F$97*M716),
IF(AND(I716=38000,R716&gt;123.4,R716&lt;=168.2,M716&lt;=10),'[1]Pricing Schedule'!$F$103+('[1]Pricing Schedule'!$F$105*M716),
IF(AND(I716=38000,R716&gt;123.4,R716&lt;=168.2,M716&gt;10),'[1]Pricing Schedule'!$F$111+('[1]Pricing Schedule'!$F$113*M716),
IF(AND(I716=38000,R716&gt;157.4,R716&lt;=336.4,M716&lt;=10),('[1]Pricing Schedule'!$F$103+('[1]Pricing Schedule'!$F$105*M716))*2,
IF(AND(I716=38000,R716&gt;157.4,R716&lt;=336.4,M716&gt;10),('[1]Pricing Schedule'!$F$111+('[1]Pricing Schedule'!$F$113*M716))*2,
IF(AND(I716=38000,R716&gt;314.8,R716&lt;=504.6,M716&lt;=10),('[1]Pricing Schedule'!$F$103+('[1]Pricing Schedule'!$F$105*M716))*3,
IF(AND(I716=38000,R716&gt;314.8,R716&lt;=504.6,M716&gt;10),('[1]Pricing Schedule'!$F$111+('[1]Pricing Schedule'!$F$113*M716))*3,
IF(AND(I716=38000,R716&gt;472.2,R716&lt;=672.8,M716&lt;=10),('[1]Pricing Schedule'!$F$103+('[1]Pricing Schedule'!$F$105*M716))*4,
IF(AND(I716=38000,R716&gt;472.2,R716&lt;=672.8,M716&gt;10),('[1]Pricing Schedule'!$F$111+('[1]Pricing Schedule'!$F$113*M716))*4,
IF(AND(I716=110000,R716&lt;=12.8,M716&gt;2),'[1]Pricing Schedule'!$F$62+('[1]Pricing Schedule'!$F$63*M716),
IF(AND(I716=110000,R716&lt;=12.8,M716&lt;=2),'[1]Pricing Schedule'!$F$96+('[1]Pricing Schedule'!$F$97*M716),
IF(AND(I716=110000,R716&gt;12.8,R716&lt;=22.8,M716&gt;3),'[1]Pricing Schedule'!$F$71+('[1]Pricing Schedule'!$F$72*M716),
IF(AND(I716=110000,R716&gt;12.8,R716&lt;=22.8,M716&lt;=3),'[1]Pricing Schedule'!$F$96+('[1]Pricing Schedule'!$F$97*M716),
IF(AND(I716=110000,R716&gt;22.8,R716&lt;=30.2),'[1]Pricing Schedule'!$F$80+('[1]Pricing Schedule'!$F$81*M716),
IF(AND(I716=110000,R716&gt;30.2,R716&lt;=45.9),'[1]Pricing Schedule'!$F$89+('[1]Pricing Schedule'!$F$90*M716),
IF(AND(I716=110000,R716&gt;45.9,R716&lt;=123.4),'[1]Pricing Schedule'!$F$96+('[1]Pricing Schedule'!$F$97*M716),
IF(AND(I716=110000,R716&gt;123.4,R716&lt;=168.2,M716&lt;=10),'[1]Pricing Schedule'!$F$103+('[1]Pricing Schedule'!$F$105*M716),
IF(AND(I716=110000,R716&gt;123.4,R716&lt;=168.2,M716&gt;10),'[1]Pricing Schedule'!$F$111+('[1]Pricing Schedule'!$F$113*M716),
IF(AND(I716=110000,R716&gt;168.2,R716&lt;=336.4,M716&lt;=10),('[1]Pricing Schedule'!$F$103+('[1]Pricing Schedule'!$F$105*M716))*2,
IF(AND(I716=110000,R716&gt;168.2,R716&lt;=336.4,M716&gt;10),('[1]Pricing Schedule'!$F$111+('[1]Pricing Schedule'!$F$113*M716))*2,
IF(AND(I716=110000,R716&gt;336.4,R716&lt;=504.6,M716&lt;=10),('[1]Pricing Schedule'!$F$103+('[1]Pricing Schedule'!$F$105*M716))*3,
IF(AND(I716=110000,R716&gt;336.4,R716&lt;=504.6,M716&gt;10),('[1]Pricing Schedule'!$F$111+('[1]Pricing Schedule'!$F$113*M716))*3,
IF(AND(I716=110000,R716&gt;504.6,R716&lt;=672.8,M716&lt;=10),('[1]Pricing Schedule'!$F$103+('[1]Pricing Schedule'!$F$105*M716))*4,
IF(AND(I716=110000,R716&gt;504.6,R716&lt;=672.8,M716&gt;10),('[1]Pricing Schedule'!$F$111+('[1]Pricing Schedule'!$F$113*M716))*4,
IF(AND(I716=110000,R716&gt;672.8,R716&lt;=841,M716&lt;=10),('[1]Pricing Schedule'!$F$103+('[1]Pricing Schedule'!$F$105*M716))*5,
IF(AND(I716=110000,R716&gt;672.8,R716&lt;=841,M716&gt;10),('[1]Pricing Schedule'!$F$111+('[1]Pricing Schedule'!$F$113*M716))*5,
IF(AND(I716=110000,R716&gt;672.8,R716&lt;=841,M716&lt;=10),('[1]Pricing Schedule'!$F$103+('[1]Pricing Schedule'!$F$105*M716))*5,
IF(AND(I716=110000,R716&gt;672.8,R716&lt;=841,M716&gt;10),('[1]Pricing Schedule'!$F$111+('[1]Pricing Schedule'!$F$113*M716))*5,
IF(AND(I716=110000,R716&gt;1345.6,R716&lt;=1513.8,M716&lt;=10),('[1]Pricing Schedule'!$F$103+('[1]Pricing Schedule'!$F$105*M716))*9,
IF(AND(I716=110000,R716&gt;1345.6,R716&lt;=1513.8,M716&gt;10),('[1]Pricing Schedule'!$F$111+('[1]Pricing Schedule'!$F$113*M716))*9,
9999999999)))))))))))))))))))))))))))))))))))))))</f>
        <v>1703340</v>
      </c>
      <c r="T716" s="21">
        <f>IF(AND(I716=38000,R716&lt;=4.5,M716&gt;8),'[1]Pricing Schedule'!$J$9,
IF(AND(I716=38000,R716&lt;=4.5,M716&lt;=8),'[1]Pricing Schedule'!$J$36,
IF(AND(I716=38000,R716&gt;4.5,R716&lt;=9,M716&gt;8),'[1]Pricing Schedule'!$J$18,
IF(AND(I716=38000,R716&gt;4.5,R716&lt;=9,M716&lt;=8),'[1]Pricing Schedule'!$J$36,
IF(AND(I716=38000,R716&gt;9,R716&lt;=12.8,M716&gt;8),'[1]Pricing Schedule'!$J$27,
IF(AND(I716=38000,R716&gt;9,R716&lt;=12.8,M716&lt;=8),'[1]Pricing Schedule'!$J$36,
IF(AND(I716=38000,R716&gt;12.8,R716&lt;=22.8),'[1]Pricing Schedule'!$J$36,
IF(AND(I716=38000,R716&gt;22.8,R716&lt;=30.2),'[1]Pricing Schedule'!$J$45,
IF(AND(I716=38000,R716&gt;30.2,R716&lt;=45.9),'[1]Pricing Schedule'!$J$54,
IF(AND(I716=38000,R716&gt;45.9,R716&lt;=123.4),'[1]Pricing Schedule'!$J$97,
IF(AND(I716=38000,R716&gt;123.4,R716&lt;=168.2,M716&lt;=10),'[1]Pricing Schedule'!$J$105,
IF(AND(I716=38000,R716&gt;123.4,R716&lt;=168.2,M716&gt;10),'[1]Pricing Schedule'!$J$113,
IF(AND(I716=38000,R716&gt;168.2,R716&lt;=336.4,M716&lt;=10),('[1]Pricing Schedule'!$J$105),
IF(AND(I716=38000,R716&gt;168.2,R716&lt;=336.4,M716&gt;10),('[1]Pricing Schedule'!$J$113),
IF(AND(I716=38000,R716&gt;336.4,R716&lt;=504.6,M716&lt;=10),('[1]Pricing Schedule'!$J$105),
IF(AND(I716=38000,R716&gt;336.4,R716&lt;=504.6,M716&gt;10),('[1]Pricing Schedule'!$J$113),
IF(AND(I716=38000,R716&gt;504.6,R716&lt;=672.8,M716&lt;=10),('[1]Pricing Schedule'!$J$105),
IF(AND(I716=38000,R716&gt;504.6,R716&lt;=672.8,M716&gt;10),('[1]Pricing Schedule'!$J$113),
IF(AND(I716=110000,R716&lt;=12.8,M716&gt;2),'[1]Pricing Schedule'!$J$63,
IF(AND(I716=110000,R716&lt;=12.8,M716&lt;=2),'[1]Pricing Schedule'!$J$97,
IF(AND(I716=110000,R716&gt;12.8,R716&lt;=22.8,M716&gt;3),'[1]Pricing Schedule'!$J$72,
IF(AND(I716=110000,R716&gt;12.8,R716&lt;=22.8,M716&lt;=3),'[1]Pricing Schedule'!$J$97,
IF(AND(I716=110000,R716&gt;22.8,R716&lt;=30.2),'[1]Pricing Schedule'!$J$81,
IF(AND(I716=110000,R716&gt;30.2,R716&lt;=45.9),'[1]Pricing Schedule'!$J$90,
IF(AND(I716=110000,R716&gt;45.9,R716&lt;=123.4),'[1]Pricing Schedule'!$J$97,
IF(AND(I716=110000,R716&gt;123.4,R716&lt;=168.2,M716&lt;=10),'[1]Pricing Schedule'!$J$105,
IF(AND(I716=110000,R716&gt;123.4,R716&lt;=168.2,M716&gt;10),'[1]Pricing Schedule'!$J$113,
IF(AND(I716=110000,R716&gt;168.2,R716&lt;=336.2,M716&lt;=10),('[1]Pricing Schedule'!$J$105),
IF(AND(I716=110000,R716&gt;168.2,R716&lt;=336.2,M716&gt;10),('[1]Pricing Schedule'!$J$113),
IF(AND(I716=110000,R716&gt;336.4,R716&lt;=504.6,M716&lt;=10),('[1]Pricing Schedule'!$J$105),
IF(AND(I716=110000,R716&gt;336.4,R716&lt;=504.6,M716&gt;10),('[1]Pricing Schedule'!$J$113),
IF(AND(I716=110000,R716&gt;504.6,R716&lt;=672.8,M716&lt;=10),('[1]Pricing Schedule'!$J$105),
IF(AND(I716=110000,R716&gt;504.6,R716&lt;=672.8,M716&gt;10),('[1]Pricing Schedule'!$J$113),
IF(AND(I716=110000,R716&gt;672.8,R716&lt;=841,M716&lt;=10),('[1]Pricing Schedule'!$J$105),
IF(AND(I716=110000,R716&gt;672.8,R716&lt;=841,M716&gt;10),('[1]Pricing Schedule'!$J$113),
IF(AND(I716=110000,R716&gt;1682,R716&lt;=1850.2,M716&lt;=10),('[1]Pricing Schedule'!$J$105),
IF(AND(I716=110000,R716&gt;1682,R716&lt;=1850.2,M716&gt;10),('[1]Pricing Schedule'!$J$113),
IF(AND(I716=110000,R716&gt;2018.4,R716&lt;=2186.6,M716&lt;=10),('[1]Pricing Schedule'!$J$105),
IF(AND(I716=110000,R716&gt;2018.4,R716&lt;=2186.6,M716&gt;10),('[1]Pricing Schedule'!$J$113),999999999)))))))))))))))))))))))))))))))))))))))</f>
        <v>1</v>
      </c>
      <c r="U716" s="40">
        <f t="shared" si="72"/>
        <v>405557.14285714284</v>
      </c>
      <c r="V716" s="41">
        <f t="shared" si="73"/>
        <v>2.4657437739969708</v>
      </c>
      <c r="Y716" s="23">
        <v>337</v>
      </c>
      <c r="Z716" s="23">
        <v>337</v>
      </c>
      <c r="AR716" s="35"/>
    </row>
    <row r="717" spans="1:44">
      <c r="A717" s="23">
        <v>717</v>
      </c>
      <c r="B717" s="23">
        <v>717</v>
      </c>
      <c r="C717" s="23" t="s">
        <v>1190</v>
      </c>
      <c r="D717" s="23" t="s">
        <v>110</v>
      </c>
      <c r="E717" s="23" t="s">
        <v>110</v>
      </c>
      <c r="F717" s="23" t="s">
        <v>196</v>
      </c>
      <c r="G717" s="23" t="s">
        <v>197</v>
      </c>
      <c r="H717" s="23" t="s">
        <v>113</v>
      </c>
      <c r="I717" s="13">
        <v>38000</v>
      </c>
      <c r="J717" s="23" t="s">
        <v>119</v>
      </c>
      <c r="K717" s="13">
        <v>38000</v>
      </c>
      <c r="L717" s="24">
        <v>15.333</v>
      </c>
      <c r="M717" s="37">
        <f t="shared" si="68"/>
        <v>16</v>
      </c>
      <c r="N717" s="24">
        <v>1.488</v>
      </c>
      <c r="O717" s="13">
        <v>2</v>
      </c>
      <c r="P717" s="36">
        <f t="shared" si="69"/>
        <v>1.1160000000000001</v>
      </c>
      <c r="Q717" s="38">
        <f t="shared" si="70"/>
        <v>12.600000000000001</v>
      </c>
      <c r="R717" s="37">
        <f t="shared" si="71"/>
        <v>12.600000000000001</v>
      </c>
      <c r="S717" s="39">
        <f>IF(AND(I717=38000,R717&lt;=4.5,M717&gt;8),'[1]Pricing Schedule'!$F$8+('[1]Pricing Schedule'!$F$9*M717),
IF(AND(I717=38000,R717&lt;=4.5,M717&lt;=8),'[1]Pricing Schedule'!$F$34+('[1]Pricing Schedule'!$F$36*M717),
IF(AND(I717=38000,R717&gt;4.5,R717&lt;=9,M717&gt;8),'[1]Pricing Schedule'!$F$17+('[1]Pricing Schedule'!$F$18*M717),
IF(AND(I717=38000,R717&gt;4.5,R717&lt;=9,M717&lt;=8),'[1]Pricing Schedule'!$F$34+('[1]Pricing Schedule'!$F$36*M717),
IF(AND(I717=38000,R717&gt;9,R717&lt;=12.8,M717&gt;8),'[1]Pricing Schedule'!$F$26+('[1]Pricing Schedule'!$F$27*M717),
IF(AND(I717=38000,R717&gt;9,R717&lt;=12.8,M717&lt;=8),'[1]Pricing Schedule'!$F$34+('[1]Pricing Schedule'!$F$36*M717),
IF(AND(I717=38000,R717&gt;12.8,R717&lt;=22.8),'[1]Pricing Schedule'!$F$34+('[1]Pricing Schedule'!$F$36*M717),
IF(AND(I717=38000,R717&gt;22.8,R717&lt;=30.2),'[1]Pricing Schedule'!$F$43+('[1]Pricing Schedule'!$F$45*M717),
IF(AND(I717=38000,R717&gt;30.2,R717&lt;=45.9),'[1]Pricing Schedule'!$F$52+('[1]Pricing Schedule'!$F$54*M717),
IF(AND(I717=38000,R717&gt;45.9,R717&lt;=123.4),'[1]Pricing Schedule'!$F$96+('[1]Pricing Schedule'!$F$97*M717),
IF(AND(I717=38000,R717&gt;123.4,R717&lt;=168.2,M717&lt;=10),'[1]Pricing Schedule'!$F$103+('[1]Pricing Schedule'!$F$105*M717),
IF(AND(I717=38000,R717&gt;123.4,R717&lt;=168.2,M717&gt;10),'[1]Pricing Schedule'!$F$111+('[1]Pricing Schedule'!$F$113*M717),
IF(AND(I717=38000,R717&gt;157.4,R717&lt;=336.4,M717&lt;=10),('[1]Pricing Schedule'!$F$103+('[1]Pricing Schedule'!$F$105*M717))*2,
IF(AND(I717=38000,R717&gt;157.4,R717&lt;=336.4,M717&gt;10),('[1]Pricing Schedule'!$F$111+('[1]Pricing Schedule'!$F$113*M717))*2,
IF(AND(I717=38000,R717&gt;314.8,R717&lt;=504.6,M717&lt;=10),('[1]Pricing Schedule'!$F$103+('[1]Pricing Schedule'!$F$105*M717))*3,
IF(AND(I717=38000,R717&gt;314.8,R717&lt;=504.6,M717&gt;10),('[1]Pricing Schedule'!$F$111+('[1]Pricing Schedule'!$F$113*M717))*3,
IF(AND(I717=38000,R717&gt;472.2,R717&lt;=672.8,M717&lt;=10),('[1]Pricing Schedule'!$F$103+('[1]Pricing Schedule'!$F$105*M717))*4,
IF(AND(I717=38000,R717&gt;472.2,R717&lt;=672.8,M717&gt;10),('[1]Pricing Schedule'!$F$111+('[1]Pricing Schedule'!$F$113*M717))*4,
IF(AND(I717=110000,R717&lt;=12.8,M717&gt;2),'[1]Pricing Schedule'!$F$62+('[1]Pricing Schedule'!$F$63*M717),
IF(AND(I717=110000,R717&lt;=12.8,M717&lt;=2),'[1]Pricing Schedule'!$F$96+('[1]Pricing Schedule'!$F$97*M717),
IF(AND(I717=110000,R717&gt;12.8,R717&lt;=22.8,M717&gt;3),'[1]Pricing Schedule'!$F$71+('[1]Pricing Schedule'!$F$72*M717),
IF(AND(I717=110000,R717&gt;12.8,R717&lt;=22.8,M717&lt;=3),'[1]Pricing Schedule'!$F$96+('[1]Pricing Schedule'!$F$97*M717),
IF(AND(I717=110000,R717&gt;22.8,R717&lt;=30.2),'[1]Pricing Schedule'!$F$80+('[1]Pricing Schedule'!$F$81*M717),
IF(AND(I717=110000,R717&gt;30.2,R717&lt;=45.9),'[1]Pricing Schedule'!$F$89+('[1]Pricing Schedule'!$F$90*M717),
IF(AND(I717=110000,R717&gt;45.9,R717&lt;=123.4),'[1]Pricing Schedule'!$F$96+('[1]Pricing Schedule'!$F$97*M717),
IF(AND(I717=110000,R717&gt;123.4,R717&lt;=168.2,M717&lt;=10),'[1]Pricing Schedule'!$F$103+('[1]Pricing Schedule'!$F$105*M717),
IF(AND(I717=110000,R717&gt;123.4,R717&lt;=168.2,M717&gt;10),'[1]Pricing Schedule'!$F$111+('[1]Pricing Schedule'!$F$113*M717),
IF(AND(I717=110000,R717&gt;168.2,R717&lt;=336.4,M717&lt;=10),('[1]Pricing Schedule'!$F$103+('[1]Pricing Schedule'!$F$105*M717))*2,
IF(AND(I717=110000,R717&gt;168.2,R717&lt;=336.4,M717&gt;10),('[1]Pricing Schedule'!$F$111+('[1]Pricing Schedule'!$F$113*M717))*2,
IF(AND(I717=110000,R717&gt;336.4,R717&lt;=504.6,M717&lt;=10),('[1]Pricing Schedule'!$F$103+('[1]Pricing Schedule'!$F$105*M717))*3,
IF(AND(I717=110000,R717&gt;336.4,R717&lt;=504.6,M717&gt;10),('[1]Pricing Schedule'!$F$111+('[1]Pricing Schedule'!$F$113*M717))*3,
IF(AND(I717=110000,R717&gt;504.6,R717&lt;=672.8,M717&lt;=10),('[1]Pricing Schedule'!$F$103+('[1]Pricing Schedule'!$F$105*M717))*4,
IF(AND(I717=110000,R717&gt;504.6,R717&lt;=672.8,M717&gt;10),('[1]Pricing Schedule'!$F$111+('[1]Pricing Schedule'!$F$113*M717))*4,
IF(AND(I717=110000,R717&gt;672.8,R717&lt;=841,M717&lt;=10),('[1]Pricing Schedule'!$F$103+('[1]Pricing Schedule'!$F$105*M717))*5,
IF(AND(I717=110000,R717&gt;672.8,R717&lt;=841,M717&gt;10),('[1]Pricing Schedule'!$F$111+('[1]Pricing Schedule'!$F$113*M717))*5,
IF(AND(I717=110000,R717&gt;672.8,R717&lt;=841,M717&lt;=10),('[1]Pricing Schedule'!$F$103+('[1]Pricing Schedule'!$F$105*M717))*5,
IF(AND(I717=110000,R717&gt;672.8,R717&lt;=841,M717&gt;10),('[1]Pricing Schedule'!$F$111+('[1]Pricing Schedule'!$F$113*M717))*5,
IF(AND(I717=110000,R717&gt;1345.6,R717&lt;=1513.8,M717&lt;=10),('[1]Pricing Schedule'!$F$103+('[1]Pricing Schedule'!$F$105*M717))*9,
IF(AND(I717=110000,R717&gt;1345.6,R717&lt;=1513.8,M717&gt;10),('[1]Pricing Schedule'!$F$111+('[1]Pricing Schedule'!$F$113*M717))*9,
9999999999)))))))))))))))))))))))))))))))))))))))</f>
        <v>1785750</v>
      </c>
      <c r="T717" s="21">
        <f>IF(AND(I717=38000,R717&lt;=4.5,M717&gt;8),'[1]Pricing Schedule'!$J$9,
IF(AND(I717=38000,R717&lt;=4.5,M717&lt;=8),'[1]Pricing Schedule'!$J$36,
IF(AND(I717=38000,R717&gt;4.5,R717&lt;=9,M717&gt;8),'[1]Pricing Schedule'!$J$18,
IF(AND(I717=38000,R717&gt;4.5,R717&lt;=9,M717&lt;=8),'[1]Pricing Schedule'!$J$36,
IF(AND(I717=38000,R717&gt;9,R717&lt;=12.8,M717&gt;8),'[1]Pricing Schedule'!$J$27,
IF(AND(I717=38000,R717&gt;9,R717&lt;=12.8,M717&lt;=8),'[1]Pricing Schedule'!$J$36,
IF(AND(I717=38000,R717&gt;12.8,R717&lt;=22.8),'[1]Pricing Schedule'!$J$36,
IF(AND(I717=38000,R717&gt;22.8,R717&lt;=30.2),'[1]Pricing Schedule'!$J$45,
IF(AND(I717=38000,R717&gt;30.2,R717&lt;=45.9),'[1]Pricing Schedule'!$J$54,
IF(AND(I717=38000,R717&gt;45.9,R717&lt;=123.4),'[1]Pricing Schedule'!$J$97,
IF(AND(I717=38000,R717&gt;123.4,R717&lt;=168.2,M717&lt;=10),'[1]Pricing Schedule'!$J$105,
IF(AND(I717=38000,R717&gt;123.4,R717&lt;=168.2,M717&gt;10),'[1]Pricing Schedule'!$J$113,
IF(AND(I717=38000,R717&gt;168.2,R717&lt;=336.4,M717&lt;=10),('[1]Pricing Schedule'!$J$105),
IF(AND(I717=38000,R717&gt;168.2,R717&lt;=336.4,M717&gt;10),('[1]Pricing Schedule'!$J$113),
IF(AND(I717=38000,R717&gt;336.4,R717&lt;=504.6,M717&lt;=10),('[1]Pricing Schedule'!$J$105),
IF(AND(I717=38000,R717&gt;336.4,R717&lt;=504.6,M717&gt;10),('[1]Pricing Schedule'!$J$113),
IF(AND(I717=38000,R717&gt;504.6,R717&lt;=672.8,M717&lt;=10),('[1]Pricing Schedule'!$J$105),
IF(AND(I717=38000,R717&gt;504.6,R717&lt;=672.8,M717&gt;10),('[1]Pricing Schedule'!$J$113),
IF(AND(I717=110000,R717&lt;=12.8,M717&gt;2),'[1]Pricing Schedule'!$J$63,
IF(AND(I717=110000,R717&lt;=12.8,M717&lt;=2),'[1]Pricing Schedule'!$J$97,
IF(AND(I717=110000,R717&gt;12.8,R717&lt;=22.8,M717&gt;3),'[1]Pricing Schedule'!$J$72,
IF(AND(I717=110000,R717&gt;12.8,R717&lt;=22.8,M717&lt;=3),'[1]Pricing Schedule'!$J$97,
IF(AND(I717=110000,R717&gt;22.8,R717&lt;=30.2),'[1]Pricing Schedule'!$J$81,
IF(AND(I717=110000,R717&gt;30.2,R717&lt;=45.9),'[1]Pricing Schedule'!$J$90,
IF(AND(I717=110000,R717&gt;45.9,R717&lt;=123.4),'[1]Pricing Schedule'!$J$97,
IF(AND(I717=110000,R717&gt;123.4,R717&lt;=168.2,M717&lt;=10),'[1]Pricing Schedule'!$J$105,
IF(AND(I717=110000,R717&gt;123.4,R717&lt;=168.2,M717&gt;10),'[1]Pricing Schedule'!$J$113,
IF(AND(I717=110000,R717&gt;168.2,R717&lt;=336.2,M717&lt;=10),('[1]Pricing Schedule'!$J$105),
IF(AND(I717=110000,R717&gt;168.2,R717&lt;=336.2,M717&gt;10),('[1]Pricing Schedule'!$J$113),
IF(AND(I717=110000,R717&gt;336.4,R717&lt;=504.6,M717&lt;=10),('[1]Pricing Schedule'!$J$105),
IF(AND(I717=110000,R717&gt;336.4,R717&lt;=504.6,M717&gt;10),('[1]Pricing Schedule'!$J$113),
IF(AND(I717=110000,R717&gt;504.6,R717&lt;=672.8,M717&lt;=10),('[1]Pricing Schedule'!$J$105),
IF(AND(I717=110000,R717&gt;504.6,R717&lt;=672.8,M717&gt;10),('[1]Pricing Schedule'!$J$113),
IF(AND(I717=110000,R717&gt;672.8,R717&lt;=841,M717&lt;=10),('[1]Pricing Schedule'!$J$105),
IF(AND(I717=110000,R717&gt;672.8,R717&lt;=841,M717&gt;10),('[1]Pricing Schedule'!$J$113),
IF(AND(I717=110000,R717&gt;1682,R717&lt;=1850.2,M717&lt;=10),('[1]Pricing Schedule'!$J$105),
IF(AND(I717=110000,R717&gt;1682,R717&lt;=1850.2,M717&gt;10),('[1]Pricing Schedule'!$J$113),
IF(AND(I717=110000,R717&gt;2018.4,R717&lt;=2186.6,M717&lt;=10),('[1]Pricing Schedule'!$J$105),
IF(AND(I717=110000,R717&gt;2018.4,R717&lt;=2186.6,M717&gt;10),('[1]Pricing Schedule'!$J$113),999999999)))))))))))))))))))))))))))))))))))))))</f>
        <v>3</v>
      </c>
      <c r="U717" s="40">
        <f t="shared" si="72"/>
        <v>141726.19047619047</v>
      </c>
      <c r="V717" s="41">
        <f t="shared" si="73"/>
        <v>7.0558588828223447</v>
      </c>
      <c r="Y717" s="23">
        <v>201</v>
      </c>
      <c r="Z717" s="23">
        <v>337</v>
      </c>
      <c r="AR717" s="35"/>
    </row>
    <row r="718" spans="1:44">
      <c r="A718" s="23">
        <v>718</v>
      </c>
      <c r="B718" s="23">
        <v>718</v>
      </c>
      <c r="C718" s="23" t="s">
        <v>1191</v>
      </c>
      <c r="D718" s="23" t="s">
        <v>110</v>
      </c>
      <c r="E718" s="23" t="s">
        <v>110</v>
      </c>
      <c r="F718" s="23" t="s">
        <v>196</v>
      </c>
      <c r="G718" s="23" t="s">
        <v>197</v>
      </c>
      <c r="H718" s="23" t="s">
        <v>113</v>
      </c>
      <c r="I718" s="13">
        <v>38000</v>
      </c>
      <c r="J718" s="23" t="s">
        <v>119</v>
      </c>
      <c r="K718" s="13">
        <v>38000</v>
      </c>
      <c r="L718" s="24">
        <v>14.295</v>
      </c>
      <c r="M718" s="37">
        <f t="shared" si="68"/>
        <v>15</v>
      </c>
      <c r="N718" s="24">
        <v>2.2879999999999998</v>
      </c>
      <c r="O718" s="13">
        <v>2</v>
      </c>
      <c r="P718" s="36">
        <f t="shared" si="69"/>
        <v>1.7159999999999997</v>
      </c>
      <c r="Q718" s="38">
        <f t="shared" si="70"/>
        <v>21</v>
      </c>
      <c r="R718" s="37">
        <f t="shared" si="71"/>
        <v>21</v>
      </c>
      <c r="S718" s="39">
        <f>IF(AND(I718=38000,R718&lt;=4.5,M718&gt;8),'[1]Pricing Schedule'!$F$8+('[1]Pricing Schedule'!$F$9*M718),
IF(AND(I718=38000,R718&lt;=4.5,M718&lt;=8),'[1]Pricing Schedule'!$F$34+('[1]Pricing Schedule'!$F$36*M718),
IF(AND(I718=38000,R718&gt;4.5,R718&lt;=9,M718&gt;8),'[1]Pricing Schedule'!$F$17+('[1]Pricing Schedule'!$F$18*M718),
IF(AND(I718=38000,R718&gt;4.5,R718&lt;=9,M718&lt;=8),'[1]Pricing Schedule'!$F$34+('[1]Pricing Schedule'!$F$36*M718),
IF(AND(I718=38000,R718&gt;9,R718&lt;=12.8,M718&gt;8),'[1]Pricing Schedule'!$F$26+('[1]Pricing Schedule'!$F$27*M718),
IF(AND(I718=38000,R718&gt;9,R718&lt;=12.8,M718&lt;=8),'[1]Pricing Schedule'!$F$34+('[1]Pricing Schedule'!$F$36*M718),
IF(AND(I718=38000,R718&gt;12.8,R718&lt;=22.8),'[1]Pricing Schedule'!$F$34+('[1]Pricing Schedule'!$F$36*M718),
IF(AND(I718=38000,R718&gt;22.8,R718&lt;=30.2),'[1]Pricing Schedule'!$F$43+('[1]Pricing Schedule'!$F$45*M718),
IF(AND(I718=38000,R718&gt;30.2,R718&lt;=45.9),'[1]Pricing Schedule'!$F$52+('[1]Pricing Schedule'!$F$54*M718),
IF(AND(I718=38000,R718&gt;45.9,R718&lt;=123.4),'[1]Pricing Schedule'!$F$96+('[1]Pricing Schedule'!$F$97*M718),
IF(AND(I718=38000,R718&gt;123.4,R718&lt;=168.2,M718&lt;=10),'[1]Pricing Schedule'!$F$103+('[1]Pricing Schedule'!$F$105*M718),
IF(AND(I718=38000,R718&gt;123.4,R718&lt;=168.2,M718&gt;10),'[1]Pricing Schedule'!$F$111+('[1]Pricing Schedule'!$F$113*M718),
IF(AND(I718=38000,R718&gt;157.4,R718&lt;=336.4,M718&lt;=10),('[1]Pricing Schedule'!$F$103+('[1]Pricing Schedule'!$F$105*M718))*2,
IF(AND(I718=38000,R718&gt;157.4,R718&lt;=336.4,M718&gt;10),('[1]Pricing Schedule'!$F$111+('[1]Pricing Schedule'!$F$113*M718))*2,
IF(AND(I718=38000,R718&gt;314.8,R718&lt;=504.6,M718&lt;=10),('[1]Pricing Schedule'!$F$103+('[1]Pricing Schedule'!$F$105*M718))*3,
IF(AND(I718=38000,R718&gt;314.8,R718&lt;=504.6,M718&gt;10),('[1]Pricing Schedule'!$F$111+('[1]Pricing Schedule'!$F$113*M718))*3,
IF(AND(I718=38000,R718&gt;472.2,R718&lt;=672.8,M718&lt;=10),('[1]Pricing Schedule'!$F$103+('[1]Pricing Schedule'!$F$105*M718))*4,
IF(AND(I718=38000,R718&gt;472.2,R718&lt;=672.8,M718&gt;10),('[1]Pricing Schedule'!$F$111+('[1]Pricing Schedule'!$F$113*M718))*4,
IF(AND(I718=110000,R718&lt;=12.8,M718&gt;2),'[1]Pricing Schedule'!$F$62+('[1]Pricing Schedule'!$F$63*M718),
IF(AND(I718=110000,R718&lt;=12.8,M718&lt;=2),'[1]Pricing Schedule'!$F$96+('[1]Pricing Schedule'!$F$97*M718),
IF(AND(I718=110000,R718&gt;12.8,R718&lt;=22.8,M718&gt;3),'[1]Pricing Schedule'!$F$71+('[1]Pricing Schedule'!$F$72*M718),
IF(AND(I718=110000,R718&gt;12.8,R718&lt;=22.8,M718&lt;=3),'[1]Pricing Schedule'!$F$96+('[1]Pricing Schedule'!$F$97*M718),
IF(AND(I718=110000,R718&gt;22.8,R718&lt;=30.2),'[1]Pricing Schedule'!$F$80+('[1]Pricing Schedule'!$F$81*M718),
IF(AND(I718=110000,R718&gt;30.2,R718&lt;=45.9),'[1]Pricing Schedule'!$F$89+('[1]Pricing Schedule'!$F$90*M718),
IF(AND(I718=110000,R718&gt;45.9,R718&lt;=123.4),'[1]Pricing Schedule'!$F$96+('[1]Pricing Schedule'!$F$97*M718),
IF(AND(I718=110000,R718&gt;123.4,R718&lt;=168.2,M718&lt;=10),'[1]Pricing Schedule'!$F$103+('[1]Pricing Schedule'!$F$105*M718),
IF(AND(I718=110000,R718&gt;123.4,R718&lt;=168.2,M718&gt;10),'[1]Pricing Schedule'!$F$111+('[1]Pricing Schedule'!$F$113*M718),
IF(AND(I718=110000,R718&gt;168.2,R718&lt;=336.4,M718&lt;=10),('[1]Pricing Schedule'!$F$103+('[1]Pricing Schedule'!$F$105*M718))*2,
IF(AND(I718=110000,R718&gt;168.2,R718&lt;=336.4,M718&gt;10),('[1]Pricing Schedule'!$F$111+('[1]Pricing Schedule'!$F$113*M718))*2,
IF(AND(I718=110000,R718&gt;336.4,R718&lt;=504.6,M718&lt;=10),('[1]Pricing Schedule'!$F$103+('[1]Pricing Schedule'!$F$105*M718))*3,
IF(AND(I718=110000,R718&gt;336.4,R718&lt;=504.6,M718&gt;10),('[1]Pricing Schedule'!$F$111+('[1]Pricing Schedule'!$F$113*M718))*3,
IF(AND(I718=110000,R718&gt;504.6,R718&lt;=672.8,M718&lt;=10),('[1]Pricing Schedule'!$F$103+('[1]Pricing Schedule'!$F$105*M718))*4,
IF(AND(I718=110000,R718&gt;504.6,R718&lt;=672.8,M718&gt;10),('[1]Pricing Schedule'!$F$111+('[1]Pricing Schedule'!$F$113*M718))*4,
IF(AND(I718=110000,R718&gt;672.8,R718&lt;=841,M718&lt;=10),('[1]Pricing Schedule'!$F$103+('[1]Pricing Schedule'!$F$105*M718))*5,
IF(AND(I718=110000,R718&gt;672.8,R718&lt;=841,M718&gt;10),('[1]Pricing Schedule'!$F$111+('[1]Pricing Schedule'!$F$113*M718))*5,
IF(AND(I718=110000,R718&gt;672.8,R718&lt;=841,M718&lt;=10),('[1]Pricing Schedule'!$F$103+('[1]Pricing Schedule'!$F$105*M718))*5,
IF(AND(I718=110000,R718&gt;672.8,R718&lt;=841,M718&gt;10),('[1]Pricing Schedule'!$F$111+('[1]Pricing Schedule'!$F$113*M718))*5,
IF(AND(I718=110000,R718&gt;1345.6,R718&lt;=1513.8,M718&lt;=10),('[1]Pricing Schedule'!$F$103+('[1]Pricing Schedule'!$F$105*M718))*9,
IF(AND(I718=110000,R718&gt;1345.6,R718&lt;=1513.8,M718&gt;10),('[1]Pricing Schedule'!$F$111+('[1]Pricing Schedule'!$F$113*M718))*9,
9999999999)))))))))))))))))))))))))))))))))))))))</f>
        <v>1401840</v>
      </c>
      <c r="T718" s="21">
        <f>IF(AND(I718=38000,R718&lt;=4.5,M718&gt;8),'[1]Pricing Schedule'!$J$9,
IF(AND(I718=38000,R718&lt;=4.5,M718&lt;=8),'[1]Pricing Schedule'!$J$36,
IF(AND(I718=38000,R718&gt;4.5,R718&lt;=9,M718&gt;8),'[1]Pricing Schedule'!$J$18,
IF(AND(I718=38000,R718&gt;4.5,R718&lt;=9,M718&lt;=8),'[1]Pricing Schedule'!$J$36,
IF(AND(I718=38000,R718&gt;9,R718&lt;=12.8,M718&gt;8),'[1]Pricing Schedule'!$J$27,
IF(AND(I718=38000,R718&gt;9,R718&lt;=12.8,M718&lt;=8),'[1]Pricing Schedule'!$J$36,
IF(AND(I718=38000,R718&gt;12.8,R718&lt;=22.8),'[1]Pricing Schedule'!$J$36,
IF(AND(I718=38000,R718&gt;22.8,R718&lt;=30.2),'[1]Pricing Schedule'!$J$45,
IF(AND(I718=38000,R718&gt;30.2,R718&lt;=45.9),'[1]Pricing Schedule'!$J$54,
IF(AND(I718=38000,R718&gt;45.9,R718&lt;=123.4),'[1]Pricing Schedule'!$J$97,
IF(AND(I718=38000,R718&gt;123.4,R718&lt;=168.2,M718&lt;=10),'[1]Pricing Schedule'!$J$105,
IF(AND(I718=38000,R718&gt;123.4,R718&lt;=168.2,M718&gt;10),'[1]Pricing Schedule'!$J$113,
IF(AND(I718=38000,R718&gt;168.2,R718&lt;=336.4,M718&lt;=10),('[1]Pricing Schedule'!$J$105),
IF(AND(I718=38000,R718&gt;168.2,R718&lt;=336.4,M718&gt;10),('[1]Pricing Schedule'!$J$113),
IF(AND(I718=38000,R718&gt;336.4,R718&lt;=504.6,M718&lt;=10),('[1]Pricing Schedule'!$J$105),
IF(AND(I718=38000,R718&gt;336.4,R718&lt;=504.6,M718&gt;10),('[1]Pricing Schedule'!$J$113),
IF(AND(I718=38000,R718&gt;504.6,R718&lt;=672.8,M718&lt;=10),('[1]Pricing Schedule'!$J$105),
IF(AND(I718=38000,R718&gt;504.6,R718&lt;=672.8,M718&gt;10),('[1]Pricing Schedule'!$J$113),
IF(AND(I718=110000,R718&lt;=12.8,M718&gt;2),'[1]Pricing Schedule'!$J$63,
IF(AND(I718=110000,R718&lt;=12.8,M718&lt;=2),'[1]Pricing Schedule'!$J$97,
IF(AND(I718=110000,R718&gt;12.8,R718&lt;=22.8,M718&gt;3),'[1]Pricing Schedule'!$J$72,
IF(AND(I718=110000,R718&gt;12.8,R718&lt;=22.8,M718&lt;=3),'[1]Pricing Schedule'!$J$97,
IF(AND(I718=110000,R718&gt;22.8,R718&lt;=30.2),'[1]Pricing Schedule'!$J$81,
IF(AND(I718=110000,R718&gt;30.2,R718&lt;=45.9),'[1]Pricing Schedule'!$J$90,
IF(AND(I718=110000,R718&gt;45.9,R718&lt;=123.4),'[1]Pricing Schedule'!$J$97,
IF(AND(I718=110000,R718&gt;123.4,R718&lt;=168.2,M718&lt;=10),'[1]Pricing Schedule'!$J$105,
IF(AND(I718=110000,R718&gt;123.4,R718&lt;=168.2,M718&gt;10),'[1]Pricing Schedule'!$J$113,
IF(AND(I718=110000,R718&gt;168.2,R718&lt;=336.2,M718&lt;=10),('[1]Pricing Schedule'!$J$105),
IF(AND(I718=110000,R718&gt;168.2,R718&lt;=336.2,M718&gt;10),('[1]Pricing Schedule'!$J$113),
IF(AND(I718=110000,R718&gt;336.4,R718&lt;=504.6,M718&lt;=10),('[1]Pricing Schedule'!$J$105),
IF(AND(I718=110000,R718&gt;336.4,R718&lt;=504.6,M718&gt;10),('[1]Pricing Schedule'!$J$113),
IF(AND(I718=110000,R718&gt;504.6,R718&lt;=672.8,M718&lt;=10),('[1]Pricing Schedule'!$J$105),
IF(AND(I718=110000,R718&gt;504.6,R718&lt;=672.8,M718&gt;10),('[1]Pricing Schedule'!$J$113),
IF(AND(I718=110000,R718&gt;672.8,R718&lt;=841,M718&lt;=10),('[1]Pricing Schedule'!$J$105),
IF(AND(I718=110000,R718&gt;672.8,R718&lt;=841,M718&gt;10),('[1]Pricing Schedule'!$J$113),
IF(AND(I718=110000,R718&gt;1682,R718&lt;=1850.2,M718&lt;=10),('[1]Pricing Schedule'!$J$105),
IF(AND(I718=110000,R718&gt;1682,R718&lt;=1850.2,M718&gt;10),('[1]Pricing Schedule'!$J$113),
IF(AND(I718=110000,R718&gt;2018.4,R718&lt;=2186.6,M718&lt;=10),('[1]Pricing Schedule'!$J$105),
IF(AND(I718=110000,R718&gt;2018.4,R718&lt;=2186.6,M718&gt;10),('[1]Pricing Schedule'!$J$113),999999999)))))))))))))))))))))))))))))))))))))))</f>
        <v>4</v>
      </c>
      <c r="U718" s="40">
        <f t="shared" si="72"/>
        <v>66754.28571428571</v>
      </c>
      <c r="V718" s="41">
        <f t="shared" si="73"/>
        <v>14.980311590481081</v>
      </c>
      <c r="Y718" s="23">
        <v>486</v>
      </c>
      <c r="Z718" s="23">
        <v>337</v>
      </c>
      <c r="AR718" s="35"/>
    </row>
    <row r="719" spans="1:44">
      <c r="A719" s="23">
        <v>719</v>
      </c>
      <c r="B719" s="23">
        <v>719</v>
      </c>
      <c r="C719" s="23" t="s">
        <v>1192</v>
      </c>
      <c r="D719" s="23" t="s">
        <v>110</v>
      </c>
      <c r="E719" s="23" t="s">
        <v>110</v>
      </c>
      <c r="F719" s="23" t="s">
        <v>196</v>
      </c>
      <c r="G719" s="23" t="s">
        <v>197</v>
      </c>
      <c r="H719" s="23" t="s">
        <v>113</v>
      </c>
      <c r="I719" s="13">
        <v>38000</v>
      </c>
      <c r="J719" s="23" t="s">
        <v>119</v>
      </c>
      <c r="K719" s="13">
        <v>38000</v>
      </c>
      <c r="L719" s="24">
        <v>12.313000000000001</v>
      </c>
      <c r="M719" s="37">
        <f t="shared" si="68"/>
        <v>13</v>
      </c>
      <c r="N719" s="24">
        <v>3.1280000000000001</v>
      </c>
      <c r="O719" s="13">
        <v>2</v>
      </c>
      <c r="P719" s="36">
        <f t="shared" si="69"/>
        <v>2.3460000000000001</v>
      </c>
      <c r="Q719" s="38">
        <f t="shared" si="70"/>
        <v>25.200000000000003</v>
      </c>
      <c r="R719" s="37">
        <f t="shared" si="71"/>
        <v>25.200000000000003</v>
      </c>
      <c r="S719" s="39">
        <f>IF(AND(I719=38000,R719&lt;=4.5,M719&gt;8),'[1]Pricing Schedule'!$F$8+('[1]Pricing Schedule'!$F$9*M719),
IF(AND(I719=38000,R719&lt;=4.5,M719&lt;=8),'[1]Pricing Schedule'!$F$34+('[1]Pricing Schedule'!$F$36*M719),
IF(AND(I719=38000,R719&gt;4.5,R719&lt;=9,M719&gt;8),'[1]Pricing Schedule'!$F$17+('[1]Pricing Schedule'!$F$18*M719),
IF(AND(I719=38000,R719&gt;4.5,R719&lt;=9,M719&lt;=8),'[1]Pricing Schedule'!$F$34+('[1]Pricing Schedule'!$F$36*M719),
IF(AND(I719=38000,R719&gt;9,R719&lt;=12.8,M719&gt;8),'[1]Pricing Schedule'!$F$26+('[1]Pricing Schedule'!$F$27*M719),
IF(AND(I719=38000,R719&gt;9,R719&lt;=12.8,M719&lt;=8),'[1]Pricing Schedule'!$F$34+('[1]Pricing Schedule'!$F$36*M719),
IF(AND(I719=38000,R719&gt;12.8,R719&lt;=22.8),'[1]Pricing Schedule'!$F$34+('[1]Pricing Schedule'!$F$36*M719),
IF(AND(I719=38000,R719&gt;22.8,R719&lt;=30.2),'[1]Pricing Schedule'!$F$43+('[1]Pricing Schedule'!$F$45*M719),
IF(AND(I719=38000,R719&gt;30.2,R719&lt;=45.9),'[1]Pricing Schedule'!$F$52+('[1]Pricing Schedule'!$F$54*M719),
IF(AND(I719=38000,R719&gt;45.9,R719&lt;=123.4),'[1]Pricing Schedule'!$F$96+('[1]Pricing Schedule'!$F$97*M719),
IF(AND(I719=38000,R719&gt;123.4,R719&lt;=168.2,M719&lt;=10),'[1]Pricing Schedule'!$F$103+('[1]Pricing Schedule'!$F$105*M719),
IF(AND(I719=38000,R719&gt;123.4,R719&lt;=168.2,M719&gt;10),'[1]Pricing Schedule'!$F$111+('[1]Pricing Schedule'!$F$113*M719),
IF(AND(I719=38000,R719&gt;157.4,R719&lt;=336.4,M719&lt;=10),('[1]Pricing Schedule'!$F$103+('[1]Pricing Schedule'!$F$105*M719))*2,
IF(AND(I719=38000,R719&gt;157.4,R719&lt;=336.4,M719&gt;10),('[1]Pricing Schedule'!$F$111+('[1]Pricing Schedule'!$F$113*M719))*2,
IF(AND(I719=38000,R719&gt;314.8,R719&lt;=504.6,M719&lt;=10),('[1]Pricing Schedule'!$F$103+('[1]Pricing Schedule'!$F$105*M719))*3,
IF(AND(I719=38000,R719&gt;314.8,R719&lt;=504.6,M719&gt;10),('[1]Pricing Schedule'!$F$111+('[1]Pricing Schedule'!$F$113*M719))*3,
IF(AND(I719=38000,R719&gt;472.2,R719&lt;=672.8,M719&lt;=10),('[1]Pricing Schedule'!$F$103+('[1]Pricing Schedule'!$F$105*M719))*4,
IF(AND(I719=38000,R719&gt;472.2,R719&lt;=672.8,M719&gt;10),('[1]Pricing Schedule'!$F$111+('[1]Pricing Schedule'!$F$113*M719))*4,
IF(AND(I719=110000,R719&lt;=12.8,M719&gt;2),'[1]Pricing Schedule'!$F$62+('[1]Pricing Schedule'!$F$63*M719),
IF(AND(I719=110000,R719&lt;=12.8,M719&lt;=2),'[1]Pricing Schedule'!$F$96+('[1]Pricing Schedule'!$F$97*M719),
IF(AND(I719=110000,R719&gt;12.8,R719&lt;=22.8,M719&gt;3),'[1]Pricing Schedule'!$F$71+('[1]Pricing Schedule'!$F$72*M719),
IF(AND(I719=110000,R719&gt;12.8,R719&lt;=22.8,M719&lt;=3),'[1]Pricing Schedule'!$F$96+('[1]Pricing Schedule'!$F$97*M719),
IF(AND(I719=110000,R719&gt;22.8,R719&lt;=30.2),'[1]Pricing Schedule'!$F$80+('[1]Pricing Schedule'!$F$81*M719),
IF(AND(I719=110000,R719&gt;30.2,R719&lt;=45.9),'[1]Pricing Schedule'!$F$89+('[1]Pricing Schedule'!$F$90*M719),
IF(AND(I719=110000,R719&gt;45.9,R719&lt;=123.4),'[1]Pricing Schedule'!$F$96+('[1]Pricing Schedule'!$F$97*M719),
IF(AND(I719=110000,R719&gt;123.4,R719&lt;=168.2,M719&lt;=10),'[1]Pricing Schedule'!$F$103+('[1]Pricing Schedule'!$F$105*M719),
IF(AND(I719=110000,R719&gt;123.4,R719&lt;=168.2,M719&gt;10),'[1]Pricing Schedule'!$F$111+('[1]Pricing Schedule'!$F$113*M719),
IF(AND(I719=110000,R719&gt;168.2,R719&lt;=336.4,M719&lt;=10),('[1]Pricing Schedule'!$F$103+('[1]Pricing Schedule'!$F$105*M719))*2,
IF(AND(I719=110000,R719&gt;168.2,R719&lt;=336.4,M719&gt;10),('[1]Pricing Schedule'!$F$111+('[1]Pricing Schedule'!$F$113*M719))*2,
IF(AND(I719=110000,R719&gt;336.4,R719&lt;=504.6,M719&lt;=10),('[1]Pricing Schedule'!$F$103+('[1]Pricing Schedule'!$F$105*M719))*3,
IF(AND(I719=110000,R719&gt;336.4,R719&lt;=504.6,M719&gt;10),('[1]Pricing Schedule'!$F$111+('[1]Pricing Schedule'!$F$113*M719))*3,
IF(AND(I719=110000,R719&gt;504.6,R719&lt;=672.8,M719&lt;=10),('[1]Pricing Schedule'!$F$103+('[1]Pricing Schedule'!$F$105*M719))*4,
IF(AND(I719=110000,R719&gt;504.6,R719&lt;=672.8,M719&gt;10),('[1]Pricing Schedule'!$F$111+('[1]Pricing Schedule'!$F$113*M719))*4,
IF(AND(I719=110000,R719&gt;672.8,R719&lt;=841,M719&lt;=10),('[1]Pricing Schedule'!$F$103+('[1]Pricing Schedule'!$F$105*M719))*5,
IF(AND(I719=110000,R719&gt;672.8,R719&lt;=841,M719&gt;10),('[1]Pricing Schedule'!$F$111+('[1]Pricing Schedule'!$F$113*M719))*5,
IF(AND(I719=110000,R719&gt;672.8,R719&lt;=841,M719&lt;=10),('[1]Pricing Schedule'!$F$103+('[1]Pricing Schedule'!$F$105*M719))*5,
IF(AND(I719=110000,R719&gt;672.8,R719&lt;=841,M719&gt;10),('[1]Pricing Schedule'!$F$111+('[1]Pricing Schedule'!$F$113*M719))*5,
IF(AND(I719=110000,R719&gt;1345.6,R719&lt;=1513.8,M719&lt;=10),('[1]Pricing Schedule'!$F$103+('[1]Pricing Schedule'!$F$105*M719))*9,
IF(AND(I719=110000,R719&gt;1345.6,R719&lt;=1513.8,M719&gt;10),('[1]Pricing Schedule'!$F$111+('[1]Pricing Schedule'!$F$113*M719))*9,
9999999999)))))))))))))))))))))))))))))))))))))))</f>
        <v>1502580</v>
      </c>
      <c r="T719" s="21">
        <f>IF(AND(I719=38000,R719&lt;=4.5,M719&gt;8),'[1]Pricing Schedule'!$J$9,
IF(AND(I719=38000,R719&lt;=4.5,M719&lt;=8),'[1]Pricing Schedule'!$J$36,
IF(AND(I719=38000,R719&gt;4.5,R719&lt;=9,M719&gt;8),'[1]Pricing Schedule'!$J$18,
IF(AND(I719=38000,R719&gt;4.5,R719&lt;=9,M719&lt;=8),'[1]Pricing Schedule'!$J$36,
IF(AND(I719=38000,R719&gt;9,R719&lt;=12.8,M719&gt;8),'[1]Pricing Schedule'!$J$27,
IF(AND(I719=38000,R719&gt;9,R719&lt;=12.8,M719&lt;=8),'[1]Pricing Schedule'!$J$36,
IF(AND(I719=38000,R719&gt;12.8,R719&lt;=22.8),'[1]Pricing Schedule'!$J$36,
IF(AND(I719=38000,R719&gt;22.8,R719&lt;=30.2),'[1]Pricing Schedule'!$J$45,
IF(AND(I719=38000,R719&gt;30.2,R719&lt;=45.9),'[1]Pricing Schedule'!$J$54,
IF(AND(I719=38000,R719&gt;45.9,R719&lt;=123.4),'[1]Pricing Schedule'!$J$97,
IF(AND(I719=38000,R719&gt;123.4,R719&lt;=168.2,M719&lt;=10),'[1]Pricing Schedule'!$J$105,
IF(AND(I719=38000,R719&gt;123.4,R719&lt;=168.2,M719&gt;10),'[1]Pricing Schedule'!$J$113,
IF(AND(I719=38000,R719&gt;168.2,R719&lt;=336.4,M719&lt;=10),('[1]Pricing Schedule'!$J$105),
IF(AND(I719=38000,R719&gt;168.2,R719&lt;=336.4,M719&gt;10),('[1]Pricing Schedule'!$J$113),
IF(AND(I719=38000,R719&gt;336.4,R719&lt;=504.6,M719&lt;=10),('[1]Pricing Schedule'!$J$105),
IF(AND(I719=38000,R719&gt;336.4,R719&lt;=504.6,M719&gt;10),('[1]Pricing Schedule'!$J$113),
IF(AND(I719=38000,R719&gt;504.6,R719&lt;=672.8,M719&lt;=10),('[1]Pricing Schedule'!$J$105),
IF(AND(I719=38000,R719&gt;504.6,R719&lt;=672.8,M719&gt;10),('[1]Pricing Schedule'!$J$113),
IF(AND(I719=110000,R719&lt;=12.8,M719&gt;2),'[1]Pricing Schedule'!$J$63,
IF(AND(I719=110000,R719&lt;=12.8,M719&lt;=2),'[1]Pricing Schedule'!$J$97,
IF(AND(I719=110000,R719&gt;12.8,R719&lt;=22.8,M719&gt;3),'[1]Pricing Schedule'!$J$72,
IF(AND(I719=110000,R719&gt;12.8,R719&lt;=22.8,M719&lt;=3),'[1]Pricing Schedule'!$J$97,
IF(AND(I719=110000,R719&gt;22.8,R719&lt;=30.2),'[1]Pricing Schedule'!$J$81,
IF(AND(I719=110000,R719&gt;30.2,R719&lt;=45.9),'[1]Pricing Schedule'!$J$90,
IF(AND(I719=110000,R719&gt;45.9,R719&lt;=123.4),'[1]Pricing Schedule'!$J$97,
IF(AND(I719=110000,R719&gt;123.4,R719&lt;=168.2,M719&lt;=10),'[1]Pricing Schedule'!$J$105,
IF(AND(I719=110000,R719&gt;123.4,R719&lt;=168.2,M719&gt;10),'[1]Pricing Schedule'!$J$113,
IF(AND(I719=110000,R719&gt;168.2,R719&lt;=336.2,M719&lt;=10),('[1]Pricing Schedule'!$J$105),
IF(AND(I719=110000,R719&gt;168.2,R719&lt;=336.2,M719&gt;10),('[1]Pricing Schedule'!$J$113),
IF(AND(I719=110000,R719&gt;336.4,R719&lt;=504.6,M719&lt;=10),('[1]Pricing Schedule'!$J$105),
IF(AND(I719=110000,R719&gt;336.4,R719&lt;=504.6,M719&gt;10),('[1]Pricing Schedule'!$J$113),
IF(AND(I719=110000,R719&gt;504.6,R719&lt;=672.8,M719&lt;=10),('[1]Pricing Schedule'!$J$105),
IF(AND(I719=110000,R719&gt;504.6,R719&lt;=672.8,M719&gt;10),('[1]Pricing Schedule'!$J$113),
IF(AND(I719=110000,R719&gt;672.8,R719&lt;=841,M719&lt;=10),('[1]Pricing Schedule'!$J$105),
IF(AND(I719=110000,R719&gt;672.8,R719&lt;=841,M719&gt;10),('[1]Pricing Schedule'!$J$113),
IF(AND(I719=110000,R719&gt;1682,R719&lt;=1850.2,M719&lt;=10),('[1]Pricing Schedule'!$J$105),
IF(AND(I719=110000,R719&gt;1682,R719&lt;=1850.2,M719&gt;10),('[1]Pricing Schedule'!$J$113),
IF(AND(I719=110000,R719&gt;2018.4,R719&lt;=2186.6,M719&lt;=10),('[1]Pricing Schedule'!$J$105),
IF(AND(I719=110000,R719&gt;2018.4,R719&lt;=2186.6,M719&gt;10),('[1]Pricing Schedule'!$J$113),999999999)))))))))))))))))))))))))))))))))))))))</f>
        <v>5</v>
      </c>
      <c r="U719" s="40">
        <f t="shared" si="72"/>
        <v>59626.190476190466</v>
      </c>
      <c r="V719" s="41">
        <f t="shared" si="73"/>
        <v>16.771153615780861</v>
      </c>
      <c r="Y719" s="23">
        <v>362</v>
      </c>
      <c r="Z719" s="23">
        <v>337</v>
      </c>
      <c r="AR719" s="35"/>
    </row>
    <row r="720" spans="1:44" s="44" customFormat="1">
      <c r="A720" s="43">
        <v>720</v>
      </c>
      <c r="B720" s="43">
        <v>720</v>
      </c>
      <c r="C720" s="43" t="s">
        <v>1193</v>
      </c>
      <c r="D720" s="23" t="s">
        <v>110</v>
      </c>
      <c r="E720" s="23" t="s">
        <v>110</v>
      </c>
      <c r="F720" s="43" t="s">
        <v>196</v>
      </c>
      <c r="G720" s="43" t="s">
        <v>197</v>
      </c>
      <c r="H720" s="43" t="s">
        <v>113</v>
      </c>
      <c r="I720" s="44">
        <v>38000</v>
      </c>
      <c r="J720" s="43" t="s">
        <v>119</v>
      </c>
      <c r="K720" s="44">
        <v>38000</v>
      </c>
      <c r="L720" s="45">
        <v>11.695</v>
      </c>
      <c r="M720" s="46">
        <f t="shared" si="68"/>
        <v>12</v>
      </c>
      <c r="N720" s="45">
        <v>12.491</v>
      </c>
      <c r="O720" s="44">
        <v>2</v>
      </c>
      <c r="P720" s="46">
        <f t="shared" si="69"/>
        <v>9.3682499999999997</v>
      </c>
      <c r="Q720" s="47">
        <f t="shared" si="70"/>
        <v>113.4</v>
      </c>
      <c r="R720" s="46">
        <f t="shared" si="71"/>
        <v>113.4</v>
      </c>
      <c r="S720" s="39">
        <f>IF(AND(I720=38000,R720&lt;=4.5,M720&gt;8),'[1]Pricing Schedule'!$F$8+('[1]Pricing Schedule'!$F$9*M720),
IF(AND(I720=38000,R720&lt;=4.5,M720&lt;=8),'[1]Pricing Schedule'!$F$34+('[1]Pricing Schedule'!$F$36*M720),
IF(AND(I720=38000,R720&gt;4.5,R720&lt;=9,M720&gt;8),'[1]Pricing Schedule'!$F$17+('[1]Pricing Schedule'!$F$18*M720),
IF(AND(I720=38000,R720&gt;4.5,R720&lt;=9,M720&lt;=8),'[1]Pricing Schedule'!$F$34+('[1]Pricing Schedule'!$F$36*M720),
IF(AND(I720=38000,R720&gt;9,R720&lt;=12.8,M720&gt;8),'[1]Pricing Schedule'!$F$26+('[1]Pricing Schedule'!$F$27*M720),
IF(AND(I720=38000,R720&gt;9,R720&lt;=12.8,M720&lt;=8),'[1]Pricing Schedule'!$F$34+('[1]Pricing Schedule'!$F$36*M720),
IF(AND(I720=38000,R720&gt;12.8,R720&lt;=22.8),'[1]Pricing Schedule'!$F$34+('[1]Pricing Schedule'!$F$36*M720),
IF(AND(I720=38000,R720&gt;22.8,R720&lt;=30.2),'[1]Pricing Schedule'!$F$43+('[1]Pricing Schedule'!$F$45*M720),
IF(AND(I720=38000,R720&gt;30.2,R720&lt;=45.9),'[1]Pricing Schedule'!$F$52+('[1]Pricing Schedule'!$F$54*M720),
IF(AND(I720=38000,R720&gt;45.9,R720&lt;=123.4),'[1]Pricing Schedule'!$F$96+('[1]Pricing Schedule'!$F$97*M720),
IF(AND(I720=38000,R720&gt;123.4,R720&lt;=168.2,M720&lt;=10),'[1]Pricing Schedule'!$F$103+('[1]Pricing Schedule'!$F$105*M720),
IF(AND(I720=38000,R720&gt;123.4,R720&lt;=168.2,M720&gt;10),'[1]Pricing Schedule'!$F$111+('[1]Pricing Schedule'!$F$113*M720),
IF(AND(I720=38000,R720&gt;157.4,R720&lt;=336.4,M720&lt;=10),('[1]Pricing Schedule'!$F$103+('[1]Pricing Schedule'!$F$105*M720))*2,
IF(AND(I720=38000,R720&gt;157.4,R720&lt;=336.4,M720&gt;10),('[1]Pricing Schedule'!$F$111+('[1]Pricing Schedule'!$F$113*M720))*2,
IF(AND(I720=38000,R720&gt;314.8,R720&lt;=504.6,M720&lt;=10),('[1]Pricing Schedule'!$F$103+('[1]Pricing Schedule'!$F$105*M720))*3,
IF(AND(I720=38000,R720&gt;314.8,R720&lt;=504.6,M720&gt;10),('[1]Pricing Schedule'!$F$111+('[1]Pricing Schedule'!$F$113*M720))*3,
IF(AND(I720=38000,R720&gt;472.2,R720&lt;=672.8,M720&lt;=10),('[1]Pricing Schedule'!$F$103+('[1]Pricing Schedule'!$F$105*M720))*4,
IF(AND(I720=38000,R720&gt;472.2,R720&lt;=672.8,M720&gt;10),('[1]Pricing Schedule'!$F$111+('[1]Pricing Schedule'!$F$113*M720))*4,
IF(AND(I720=110000,R720&lt;=12.8,M720&gt;2),'[1]Pricing Schedule'!$F$62+('[1]Pricing Schedule'!$F$63*M720),
IF(AND(I720=110000,R720&lt;=12.8,M720&lt;=2),'[1]Pricing Schedule'!$F$96+('[1]Pricing Schedule'!$F$97*M720),
IF(AND(I720=110000,R720&gt;12.8,R720&lt;=22.8,M720&gt;3),'[1]Pricing Schedule'!$F$71+('[1]Pricing Schedule'!$F$72*M720),
IF(AND(I720=110000,R720&gt;12.8,R720&lt;=22.8,M720&lt;=3),'[1]Pricing Schedule'!$F$96+('[1]Pricing Schedule'!$F$97*M720),
IF(AND(I720=110000,R720&gt;22.8,R720&lt;=30.2),'[1]Pricing Schedule'!$F$80+('[1]Pricing Schedule'!$F$81*M720),
IF(AND(I720=110000,R720&gt;30.2,R720&lt;=45.9),'[1]Pricing Schedule'!$F$89+('[1]Pricing Schedule'!$F$90*M720),
IF(AND(I720=110000,R720&gt;45.9,R720&lt;=123.4),'[1]Pricing Schedule'!$F$96+('[1]Pricing Schedule'!$F$97*M720),
IF(AND(I720=110000,R720&gt;123.4,R720&lt;=168.2,M720&lt;=10),'[1]Pricing Schedule'!$F$103+('[1]Pricing Schedule'!$F$105*M720),
IF(AND(I720=110000,R720&gt;123.4,R720&lt;=168.2,M720&gt;10),'[1]Pricing Schedule'!$F$111+('[1]Pricing Schedule'!$F$113*M720),
IF(AND(I720=110000,R720&gt;168.2,R720&lt;=336.4,M720&lt;=10),('[1]Pricing Schedule'!$F$103+('[1]Pricing Schedule'!$F$105*M720))*2,
IF(AND(I720=110000,R720&gt;168.2,R720&lt;=336.4,M720&gt;10),('[1]Pricing Schedule'!$F$111+('[1]Pricing Schedule'!$F$113*M720))*2,
IF(AND(I720=110000,R720&gt;336.4,R720&lt;=504.6,M720&lt;=10),('[1]Pricing Schedule'!$F$103+('[1]Pricing Schedule'!$F$105*M720))*3,
IF(AND(I720=110000,R720&gt;336.4,R720&lt;=504.6,M720&gt;10),('[1]Pricing Schedule'!$F$111+('[1]Pricing Schedule'!$F$113*M720))*3,
IF(AND(I720=110000,R720&gt;504.6,R720&lt;=672.8,M720&lt;=10),('[1]Pricing Schedule'!$F$103+('[1]Pricing Schedule'!$F$105*M720))*4,
IF(AND(I720=110000,R720&gt;504.6,R720&lt;=672.8,M720&gt;10),('[1]Pricing Schedule'!$F$111+('[1]Pricing Schedule'!$F$113*M720))*4,
IF(AND(I720=110000,R720&gt;672.8,R720&lt;=841,M720&lt;=10),('[1]Pricing Schedule'!$F$103+('[1]Pricing Schedule'!$F$105*M720))*5,
IF(AND(I720=110000,R720&gt;672.8,R720&lt;=841,M720&gt;10),('[1]Pricing Schedule'!$F$111+('[1]Pricing Schedule'!$F$113*M720))*5,
IF(AND(I720=110000,R720&gt;672.8,R720&lt;=841,M720&lt;=10),('[1]Pricing Schedule'!$F$103+('[1]Pricing Schedule'!$F$105*M720))*5,
IF(AND(I720=110000,R720&gt;672.8,R720&lt;=841,M720&gt;10),('[1]Pricing Schedule'!$F$111+('[1]Pricing Schedule'!$F$113*M720))*5,
IF(AND(I720=110000,R720&gt;1345.6,R720&lt;=1513.8,M720&lt;=10),('[1]Pricing Schedule'!$F$103+('[1]Pricing Schedule'!$F$105*M720))*9,
IF(AND(I720=110000,R720&gt;1345.6,R720&lt;=1513.8,M720&gt;10),('[1]Pricing Schedule'!$F$111+('[1]Pricing Schedule'!$F$113*M720))*9,
9999999999)))))))))))))))))))))))))))))))))))))))</f>
        <v>3448180</v>
      </c>
      <c r="T720" s="48">
        <f>IF(AND(I720=38000,R720&lt;=4.5,M720&gt;8),'[1]Pricing Schedule'!$J$9,
IF(AND(I720=38000,R720&lt;=4.5,M720&lt;=8),'[1]Pricing Schedule'!$J$36,
IF(AND(I720=38000,R720&gt;4.5,R720&lt;=9,M720&gt;8),'[1]Pricing Schedule'!$J$18,
IF(AND(I720=38000,R720&gt;4.5,R720&lt;=9,M720&lt;=8),'[1]Pricing Schedule'!$J$36,
IF(AND(I720=38000,R720&gt;9,R720&lt;=12.8,M720&gt;8),'[1]Pricing Schedule'!$J$27,
IF(AND(I720=38000,R720&gt;9,R720&lt;=12.8,M720&lt;=8),'[1]Pricing Schedule'!$J$36,
IF(AND(I720=38000,R720&gt;12.8,R720&lt;=22.8),'[1]Pricing Schedule'!$J$36,
IF(AND(I720=38000,R720&gt;22.8,R720&lt;=30.2),'[1]Pricing Schedule'!$J$45,
IF(AND(I720=38000,R720&gt;30.2,R720&lt;=45.9),'[1]Pricing Schedule'!$J$54,
IF(AND(I720=38000,R720&gt;45.9,R720&lt;=123.4),'[1]Pricing Schedule'!$J$97,
IF(AND(I720=38000,R720&gt;123.4,R720&lt;=168.2,M720&lt;=10),'[1]Pricing Schedule'!$J$105,
IF(AND(I720=38000,R720&gt;123.4,R720&lt;=168.2,M720&gt;10),'[1]Pricing Schedule'!$J$113,
IF(AND(I720=38000,R720&gt;168.2,R720&lt;=336.4,M720&lt;=10),('[1]Pricing Schedule'!$J$105),
IF(AND(I720=38000,R720&gt;168.2,R720&lt;=336.4,M720&gt;10),('[1]Pricing Schedule'!$J$113),
IF(AND(I720=38000,R720&gt;336.4,R720&lt;=504.6,M720&lt;=10),('[1]Pricing Schedule'!$J$105),
IF(AND(I720=38000,R720&gt;336.4,R720&lt;=504.6,M720&gt;10),('[1]Pricing Schedule'!$J$113),
IF(AND(I720=38000,R720&gt;504.6,R720&lt;=672.8,M720&lt;=10),('[1]Pricing Schedule'!$J$105),
IF(AND(I720=38000,R720&gt;504.6,R720&lt;=672.8,M720&gt;10),('[1]Pricing Schedule'!$J$113),
IF(AND(I720=110000,R720&lt;=12.8,M720&gt;2),'[1]Pricing Schedule'!$J$63,
IF(AND(I720=110000,R720&lt;=12.8,M720&lt;=2),'[1]Pricing Schedule'!$J$97,
IF(AND(I720=110000,R720&gt;12.8,R720&lt;=22.8,M720&gt;3),'[1]Pricing Schedule'!$J$72,
IF(AND(I720=110000,R720&gt;12.8,R720&lt;=22.8,M720&lt;=3),'[1]Pricing Schedule'!$J$97,
IF(AND(I720=110000,R720&gt;22.8,R720&lt;=30.2),'[1]Pricing Schedule'!$J$81,
IF(AND(I720=110000,R720&gt;30.2,R720&lt;=45.9),'[1]Pricing Schedule'!$J$90,
IF(AND(I720=110000,R720&gt;45.9,R720&lt;=123.4),'[1]Pricing Schedule'!$J$97,
IF(AND(I720=110000,R720&gt;123.4,R720&lt;=168.2,M720&lt;=10),'[1]Pricing Schedule'!$J$105,
IF(AND(I720=110000,R720&gt;123.4,R720&lt;=168.2,M720&gt;10),'[1]Pricing Schedule'!$J$113,
IF(AND(I720=110000,R720&gt;168.2,R720&lt;=336.2,M720&lt;=10),('[1]Pricing Schedule'!$J$105),
IF(AND(I720=110000,R720&gt;168.2,R720&lt;=336.2,M720&gt;10),('[1]Pricing Schedule'!$J$113),
IF(AND(I720=110000,R720&gt;336.4,R720&lt;=504.6,M720&lt;=10),('[1]Pricing Schedule'!$J$105),
IF(AND(I720=110000,R720&gt;336.4,R720&lt;=504.6,M720&gt;10),('[1]Pricing Schedule'!$J$113),
IF(AND(I720=110000,R720&gt;504.6,R720&lt;=672.8,M720&lt;=10),('[1]Pricing Schedule'!$J$105),
IF(AND(I720=110000,R720&gt;504.6,R720&lt;=672.8,M720&gt;10),('[1]Pricing Schedule'!$J$113),
IF(AND(I720=110000,R720&gt;672.8,R720&lt;=841,M720&lt;=10),('[1]Pricing Schedule'!$J$105),
IF(AND(I720=110000,R720&gt;672.8,R720&lt;=841,M720&gt;10),('[1]Pricing Schedule'!$J$113),
IF(AND(I720=110000,R720&gt;1682,R720&lt;=1850.2,M720&lt;=10),('[1]Pricing Schedule'!$J$105),
IF(AND(I720=110000,R720&gt;1682,R720&lt;=1850.2,M720&gt;10),('[1]Pricing Schedule'!$J$113),
IF(AND(I720=110000,R720&gt;2018.4,R720&lt;=2186.6,M720&lt;=10),('[1]Pricing Schedule'!$J$105),
IF(AND(I720=110000,R720&gt;2018.4,R720&lt;=2186.6,M720&gt;10),('[1]Pricing Schedule'!$J$113),999999999)))))))))))))))))))))))))))))))))))))))</f>
        <v>11</v>
      </c>
      <c r="U720" s="49">
        <f t="shared" si="72"/>
        <v>30407.231040564373</v>
      </c>
      <c r="V720" s="50">
        <f t="shared" si="73"/>
        <v>32.886914256216322</v>
      </c>
      <c r="W720" s="13"/>
      <c r="X720" s="13"/>
      <c r="Y720" s="23">
        <v>105</v>
      </c>
      <c r="Z720" s="23">
        <v>337</v>
      </c>
      <c r="AD720" s="43"/>
      <c r="AE720" s="43"/>
      <c r="AF720" s="43"/>
      <c r="AR720" s="51"/>
    </row>
    <row r="721" spans="1:44" s="44" customFormat="1">
      <c r="A721" s="43">
        <v>721</v>
      </c>
      <c r="B721" s="43">
        <v>721</v>
      </c>
      <c r="C721" s="43" t="s">
        <v>1194</v>
      </c>
      <c r="D721" s="23" t="s">
        <v>110</v>
      </c>
      <c r="E721" s="23" t="s">
        <v>110</v>
      </c>
      <c r="F721" s="43" t="s">
        <v>196</v>
      </c>
      <c r="G721" s="43" t="s">
        <v>197</v>
      </c>
      <c r="H721" s="43" t="s">
        <v>113</v>
      </c>
      <c r="I721" s="44">
        <v>38000</v>
      </c>
      <c r="J721" s="43" t="s">
        <v>119</v>
      </c>
      <c r="K721" s="44">
        <v>38000</v>
      </c>
      <c r="L721" s="45">
        <v>15.603</v>
      </c>
      <c r="M721" s="46">
        <f t="shared" si="68"/>
        <v>16</v>
      </c>
      <c r="N721" s="45">
        <v>12.868</v>
      </c>
      <c r="O721" s="44">
        <v>2</v>
      </c>
      <c r="P721" s="46">
        <f t="shared" si="69"/>
        <v>9.6509999999999998</v>
      </c>
      <c r="Q721" s="47">
        <f t="shared" si="70"/>
        <v>117.60000000000002</v>
      </c>
      <c r="R721" s="46">
        <f t="shared" si="71"/>
        <v>117.60000000000002</v>
      </c>
      <c r="S721" s="39">
        <f>IF(AND(I721=38000,R721&lt;=4.5,M721&gt;8),'[1]Pricing Schedule'!$F$8+('[1]Pricing Schedule'!$F$9*M721),
IF(AND(I721=38000,R721&lt;=4.5,M721&lt;=8),'[1]Pricing Schedule'!$F$34+('[1]Pricing Schedule'!$F$36*M721),
IF(AND(I721=38000,R721&gt;4.5,R721&lt;=9,M721&gt;8),'[1]Pricing Schedule'!$F$17+('[1]Pricing Schedule'!$F$18*M721),
IF(AND(I721=38000,R721&gt;4.5,R721&lt;=9,M721&lt;=8),'[1]Pricing Schedule'!$F$34+('[1]Pricing Schedule'!$F$36*M721),
IF(AND(I721=38000,R721&gt;9,R721&lt;=12.8,M721&gt;8),'[1]Pricing Schedule'!$F$26+('[1]Pricing Schedule'!$F$27*M721),
IF(AND(I721=38000,R721&gt;9,R721&lt;=12.8,M721&lt;=8),'[1]Pricing Schedule'!$F$34+('[1]Pricing Schedule'!$F$36*M721),
IF(AND(I721=38000,R721&gt;12.8,R721&lt;=22.8),'[1]Pricing Schedule'!$F$34+('[1]Pricing Schedule'!$F$36*M721),
IF(AND(I721=38000,R721&gt;22.8,R721&lt;=30.2),'[1]Pricing Schedule'!$F$43+('[1]Pricing Schedule'!$F$45*M721),
IF(AND(I721=38000,R721&gt;30.2,R721&lt;=45.9),'[1]Pricing Schedule'!$F$52+('[1]Pricing Schedule'!$F$54*M721),
IF(AND(I721=38000,R721&gt;45.9,R721&lt;=123.4),'[1]Pricing Schedule'!$F$96+('[1]Pricing Schedule'!$F$97*M721),
IF(AND(I721=38000,R721&gt;123.4,R721&lt;=168.2,M721&lt;=10),'[1]Pricing Schedule'!$F$103+('[1]Pricing Schedule'!$F$105*M721),
IF(AND(I721=38000,R721&gt;123.4,R721&lt;=168.2,M721&gt;10),'[1]Pricing Schedule'!$F$111+('[1]Pricing Schedule'!$F$113*M721),
IF(AND(I721=38000,R721&gt;157.4,R721&lt;=336.4,M721&lt;=10),('[1]Pricing Schedule'!$F$103+('[1]Pricing Schedule'!$F$105*M721))*2,
IF(AND(I721=38000,R721&gt;157.4,R721&lt;=336.4,M721&gt;10),('[1]Pricing Schedule'!$F$111+('[1]Pricing Schedule'!$F$113*M721))*2,
IF(AND(I721=38000,R721&gt;314.8,R721&lt;=504.6,M721&lt;=10),('[1]Pricing Schedule'!$F$103+('[1]Pricing Schedule'!$F$105*M721))*3,
IF(AND(I721=38000,R721&gt;314.8,R721&lt;=504.6,M721&gt;10),('[1]Pricing Schedule'!$F$111+('[1]Pricing Schedule'!$F$113*M721))*3,
IF(AND(I721=38000,R721&gt;472.2,R721&lt;=672.8,M721&lt;=10),('[1]Pricing Schedule'!$F$103+('[1]Pricing Schedule'!$F$105*M721))*4,
IF(AND(I721=38000,R721&gt;472.2,R721&lt;=672.8,M721&gt;10),('[1]Pricing Schedule'!$F$111+('[1]Pricing Schedule'!$F$113*M721))*4,
IF(AND(I721=110000,R721&lt;=12.8,M721&gt;2),'[1]Pricing Schedule'!$F$62+('[1]Pricing Schedule'!$F$63*M721),
IF(AND(I721=110000,R721&lt;=12.8,M721&lt;=2),'[1]Pricing Schedule'!$F$96+('[1]Pricing Schedule'!$F$97*M721),
IF(AND(I721=110000,R721&gt;12.8,R721&lt;=22.8,M721&gt;3),'[1]Pricing Schedule'!$F$71+('[1]Pricing Schedule'!$F$72*M721),
IF(AND(I721=110000,R721&gt;12.8,R721&lt;=22.8,M721&lt;=3),'[1]Pricing Schedule'!$F$96+('[1]Pricing Schedule'!$F$97*M721),
IF(AND(I721=110000,R721&gt;22.8,R721&lt;=30.2),'[1]Pricing Schedule'!$F$80+('[1]Pricing Schedule'!$F$81*M721),
IF(AND(I721=110000,R721&gt;30.2,R721&lt;=45.9),'[1]Pricing Schedule'!$F$89+('[1]Pricing Schedule'!$F$90*M721),
IF(AND(I721=110000,R721&gt;45.9,R721&lt;=123.4),'[1]Pricing Schedule'!$F$96+('[1]Pricing Schedule'!$F$97*M721),
IF(AND(I721=110000,R721&gt;123.4,R721&lt;=168.2,M721&lt;=10),'[1]Pricing Schedule'!$F$103+('[1]Pricing Schedule'!$F$105*M721),
IF(AND(I721=110000,R721&gt;123.4,R721&lt;=168.2,M721&gt;10),'[1]Pricing Schedule'!$F$111+('[1]Pricing Schedule'!$F$113*M721),
IF(AND(I721=110000,R721&gt;168.2,R721&lt;=336.4,M721&lt;=10),('[1]Pricing Schedule'!$F$103+('[1]Pricing Schedule'!$F$105*M721))*2,
IF(AND(I721=110000,R721&gt;168.2,R721&lt;=336.4,M721&gt;10),('[1]Pricing Schedule'!$F$111+('[1]Pricing Schedule'!$F$113*M721))*2,
IF(AND(I721=110000,R721&gt;336.4,R721&lt;=504.6,M721&lt;=10),('[1]Pricing Schedule'!$F$103+('[1]Pricing Schedule'!$F$105*M721))*3,
IF(AND(I721=110000,R721&gt;336.4,R721&lt;=504.6,M721&gt;10),('[1]Pricing Schedule'!$F$111+('[1]Pricing Schedule'!$F$113*M721))*3,
IF(AND(I721=110000,R721&gt;504.6,R721&lt;=672.8,M721&lt;=10),('[1]Pricing Schedule'!$F$103+('[1]Pricing Schedule'!$F$105*M721))*4,
IF(AND(I721=110000,R721&gt;504.6,R721&lt;=672.8,M721&gt;10),('[1]Pricing Schedule'!$F$111+('[1]Pricing Schedule'!$F$113*M721))*4,
IF(AND(I721=110000,R721&gt;672.8,R721&lt;=841,M721&lt;=10),('[1]Pricing Schedule'!$F$103+('[1]Pricing Schedule'!$F$105*M721))*5,
IF(AND(I721=110000,R721&gt;672.8,R721&lt;=841,M721&gt;10),('[1]Pricing Schedule'!$F$111+('[1]Pricing Schedule'!$F$113*M721))*5,
IF(AND(I721=110000,R721&gt;672.8,R721&lt;=841,M721&lt;=10),('[1]Pricing Schedule'!$F$103+('[1]Pricing Schedule'!$F$105*M721))*5,
IF(AND(I721=110000,R721&gt;672.8,R721&lt;=841,M721&gt;10),('[1]Pricing Schedule'!$F$111+('[1]Pricing Schedule'!$F$113*M721))*5,
IF(AND(I721=110000,R721&gt;1345.6,R721&lt;=1513.8,M721&lt;=10),('[1]Pricing Schedule'!$F$103+('[1]Pricing Schedule'!$F$105*M721))*9,
IF(AND(I721=110000,R721&gt;1345.6,R721&lt;=1513.8,M721&gt;10),('[1]Pricing Schedule'!$F$111+('[1]Pricing Schedule'!$F$113*M721))*9,
9999999999)))))))))))))))))))))))))))))))))))))))</f>
        <v>4291420</v>
      </c>
      <c r="T721" s="48">
        <f>IF(AND(I721=38000,R721&lt;=4.5,M721&gt;8),'[1]Pricing Schedule'!$J$9,
IF(AND(I721=38000,R721&lt;=4.5,M721&lt;=8),'[1]Pricing Schedule'!$J$36,
IF(AND(I721=38000,R721&gt;4.5,R721&lt;=9,M721&gt;8),'[1]Pricing Schedule'!$J$18,
IF(AND(I721=38000,R721&gt;4.5,R721&lt;=9,M721&lt;=8),'[1]Pricing Schedule'!$J$36,
IF(AND(I721=38000,R721&gt;9,R721&lt;=12.8,M721&gt;8),'[1]Pricing Schedule'!$J$27,
IF(AND(I721=38000,R721&gt;9,R721&lt;=12.8,M721&lt;=8),'[1]Pricing Schedule'!$J$36,
IF(AND(I721=38000,R721&gt;12.8,R721&lt;=22.8),'[1]Pricing Schedule'!$J$36,
IF(AND(I721=38000,R721&gt;22.8,R721&lt;=30.2),'[1]Pricing Schedule'!$J$45,
IF(AND(I721=38000,R721&gt;30.2,R721&lt;=45.9),'[1]Pricing Schedule'!$J$54,
IF(AND(I721=38000,R721&gt;45.9,R721&lt;=123.4),'[1]Pricing Schedule'!$J$97,
IF(AND(I721=38000,R721&gt;123.4,R721&lt;=168.2,M721&lt;=10),'[1]Pricing Schedule'!$J$105,
IF(AND(I721=38000,R721&gt;123.4,R721&lt;=168.2,M721&gt;10),'[1]Pricing Schedule'!$J$113,
IF(AND(I721=38000,R721&gt;168.2,R721&lt;=336.4,M721&lt;=10),('[1]Pricing Schedule'!$J$105),
IF(AND(I721=38000,R721&gt;168.2,R721&lt;=336.4,M721&gt;10),('[1]Pricing Schedule'!$J$113),
IF(AND(I721=38000,R721&gt;336.4,R721&lt;=504.6,M721&lt;=10),('[1]Pricing Schedule'!$J$105),
IF(AND(I721=38000,R721&gt;336.4,R721&lt;=504.6,M721&gt;10),('[1]Pricing Schedule'!$J$113),
IF(AND(I721=38000,R721&gt;504.6,R721&lt;=672.8,M721&lt;=10),('[1]Pricing Schedule'!$J$105),
IF(AND(I721=38000,R721&gt;504.6,R721&lt;=672.8,M721&gt;10),('[1]Pricing Schedule'!$J$113),
IF(AND(I721=110000,R721&lt;=12.8,M721&gt;2),'[1]Pricing Schedule'!$J$63,
IF(AND(I721=110000,R721&lt;=12.8,M721&lt;=2),'[1]Pricing Schedule'!$J$97,
IF(AND(I721=110000,R721&gt;12.8,R721&lt;=22.8,M721&gt;3),'[1]Pricing Schedule'!$J$72,
IF(AND(I721=110000,R721&gt;12.8,R721&lt;=22.8,M721&lt;=3),'[1]Pricing Schedule'!$J$97,
IF(AND(I721=110000,R721&gt;22.8,R721&lt;=30.2),'[1]Pricing Schedule'!$J$81,
IF(AND(I721=110000,R721&gt;30.2,R721&lt;=45.9),'[1]Pricing Schedule'!$J$90,
IF(AND(I721=110000,R721&gt;45.9,R721&lt;=123.4),'[1]Pricing Schedule'!$J$97,
IF(AND(I721=110000,R721&gt;123.4,R721&lt;=168.2,M721&lt;=10),'[1]Pricing Schedule'!$J$105,
IF(AND(I721=110000,R721&gt;123.4,R721&lt;=168.2,M721&gt;10),'[1]Pricing Schedule'!$J$113,
IF(AND(I721=110000,R721&gt;168.2,R721&lt;=336.2,M721&lt;=10),('[1]Pricing Schedule'!$J$105),
IF(AND(I721=110000,R721&gt;168.2,R721&lt;=336.2,M721&gt;10),('[1]Pricing Schedule'!$J$113),
IF(AND(I721=110000,R721&gt;336.4,R721&lt;=504.6,M721&lt;=10),('[1]Pricing Schedule'!$J$105),
IF(AND(I721=110000,R721&gt;336.4,R721&lt;=504.6,M721&gt;10),('[1]Pricing Schedule'!$J$113),
IF(AND(I721=110000,R721&gt;504.6,R721&lt;=672.8,M721&lt;=10),('[1]Pricing Schedule'!$J$105),
IF(AND(I721=110000,R721&gt;504.6,R721&lt;=672.8,M721&gt;10),('[1]Pricing Schedule'!$J$113),
IF(AND(I721=110000,R721&gt;672.8,R721&lt;=841,M721&lt;=10),('[1]Pricing Schedule'!$J$105),
IF(AND(I721=110000,R721&gt;672.8,R721&lt;=841,M721&gt;10),('[1]Pricing Schedule'!$J$113),
IF(AND(I721=110000,R721&gt;1682,R721&lt;=1850.2,M721&lt;=10),('[1]Pricing Schedule'!$J$105),
IF(AND(I721=110000,R721&gt;1682,R721&lt;=1850.2,M721&gt;10),('[1]Pricing Schedule'!$J$113),
IF(AND(I721=110000,R721&gt;2018.4,R721&lt;=2186.6,M721&lt;=10),('[1]Pricing Schedule'!$J$105),
IF(AND(I721=110000,R721&gt;2018.4,R721&lt;=2186.6,M721&gt;10),('[1]Pricing Schedule'!$J$113),999999999)))))))))))))))))))))))))))))))))))))))</f>
        <v>11</v>
      </c>
      <c r="U721" s="49">
        <f t="shared" si="72"/>
        <v>36491.666666666657</v>
      </c>
      <c r="V721" s="50">
        <f t="shared" si="73"/>
        <v>27.403516784654038</v>
      </c>
      <c r="W721" s="13"/>
      <c r="X721" s="13"/>
      <c r="Y721" s="23">
        <v>31</v>
      </c>
      <c r="Z721" s="23">
        <v>337</v>
      </c>
      <c r="AD721" s="43"/>
      <c r="AE721" s="43"/>
      <c r="AF721" s="43"/>
      <c r="AR721" s="51"/>
    </row>
    <row r="722" spans="1:44">
      <c r="A722" s="23">
        <v>722</v>
      </c>
      <c r="B722" s="23">
        <v>722</v>
      </c>
      <c r="C722" s="23" t="s">
        <v>1195</v>
      </c>
      <c r="D722" s="23" t="s">
        <v>110</v>
      </c>
      <c r="E722" s="23" t="s">
        <v>110</v>
      </c>
      <c r="F722" s="23" t="s">
        <v>196</v>
      </c>
      <c r="G722" s="23" t="s">
        <v>197</v>
      </c>
      <c r="H722" s="23" t="s">
        <v>113</v>
      </c>
      <c r="I722" s="13">
        <v>38000</v>
      </c>
      <c r="J722" s="23" t="s">
        <v>119</v>
      </c>
      <c r="K722" s="13">
        <v>38000</v>
      </c>
      <c r="L722" s="24">
        <v>12.315</v>
      </c>
      <c r="M722" s="37">
        <f t="shared" si="68"/>
        <v>13</v>
      </c>
      <c r="N722" s="24">
        <v>0.40500000000000003</v>
      </c>
      <c r="O722" s="13">
        <v>2</v>
      </c>
      <c r="P722" s="36">
        <f t="shared" si="69"/>
        <v>0.40500000000000003</v>
      </c>
      <c r="Q722" s="38">
        <f t="shared" si="70"/>
        <v>4.2</v>
      </c>
      <c r="R722" s="37">
        <f t="shared" si="71"/>
        <v>4.2</v>
      </c>
      <c r="S722" s="39">
        <f>IF(AND(I722=38000,R722&lt;=4.5,M722&gt;8),'[1]Pricing Schedule'!$F$8+('[1]Pricing Schedule'!$F$9*M722),
IF(AND(I722=38000,R722&lt;=4.5,M722&lt;=8),'[1]Pricing Schedule'!$F$34+('[1]Pricing Schedule'!$F$36*M722),
IF(AND(I722=38000,R722&gt;4.5,R722&lt;=9,M722&gt;8),'[1]Pricing Schedule'!$F$17+('[1]Pricing Schedule'!$F$18*M722),
IF(AND(I722=38000,R722&gt;4.5,R722&lt;=9,M722&lt;=8),'[1]Pricing Schedule'!$F$34+('[1]Pricing Schedule'!$F$36*M722),
IF(AND(I722=38000,R722&gt;9,R722&lt;=12.8,M722&gt;8),'[1]Pricing Schedule'!$F$26+('[1]Pricing Schedule'!$F$27*M722),
IF(AND(I722=38000,R722&gt;9,R722&lt;=12.8,M722&lt;=8),'[1]Pricing Schedule'!$F$34+('[1]Pricing Schedule'!$F$36*M722),
IF(AND(I722=38000,R722&gt;12.8,R722&lt;=22.8),'[1]Pricing Schedule'!$F$34+('[1]Pricing Schedule'!$F$36*M722),
IF(AND(I722=38000,R722&gt;22.8,R722&lt;=30.2),'[1]Pricing Schedule'!$F$43+('[1]Pricing Schedule'!$F$45*M722),
IF(AND(I722=38000,R722&gt;30.2,R722&lt;=45.9),'[1]Pricing Schedule'!$F$52+('[1]Pricing Schedule'!$F$54*M722),
IF(AND(I722=38000,R722&gt;45.9,R722&lt;=123.4),'[1]Pricing Schedule'!$F$96+('[1]Pricing Schedule'!$F$97*M722),
IF(AND(I722=38000,R722&gt;123.4,R722&lt;=168.2,M722&lt;=10),'[1]Pricing Schedule'!$F$103+('[1]Pricing Schedule'!$F$105*M722),
IF(AND(I722=38000,R722&gt;123.4,R722&lt;=168.2,M722&gt;10),'[1]Pricing Schedule'!$F$111+('[1]Pricing Schedule'!$F$113*M722),
IF(AND(I722=38000,R722&gt;157.4,R722&lt;=336.4,M722&lt;=10),('[1]Pricing Schedule'!$F$103+('[1]Pricing Schedule'!$F$105*M722))*2,
IF(AND(I722=38000,R722&gt;157.4,R722&lt;=336.4,M722&gt;10),('[1]Pricing Schedule'!$F$111+('[1]Pricing Schedule'!$F$113*M722))*2,
IF(AND(I722=38000,R722&gt;314.8,R722&lt;=504.6,M722&lt;=10),('[1]Pricing Schedule'!$F$103+('[1]Pricing Schedule'!$F$105*M722))*3,
IF(AND(I722=38000,R722&gt;314.8,R722&lt;=504.6,M722&gt;10),('[1]Pricing Schedule'!$F$111+('[1]Pricing Schedule'!$F$113*M722))*3,
IF(AND(I722=38000,R722&gt;472.2,R722&lt;=672.8,M722&lt;=10),('[1]Pricing Schedule'!$F$103+('[1]Pricing Schedule'!$F$105*M722))*4,
IF(AND(I722=38000,R722&gt;472.2,R722&lt;=672.8,M722&gt;10),('[1]Pricing Schedule'!$F$111+('[1]Pricing Schedule'!$F$113*M722))*4,
IF(AND(I722=110000,R722&lt;=12.8,M722&gt;2),'[1]Pricing Schedule'!$F$62+('[1]Pricing Schedule'!$F$63*M722),
IF(AND(I722=110000,R722&lt;=12.8,M722&lt;=2),'[1]Pricing Schedule'!$F$96+('[1]Pricing Schedule'!$F$97*M722),
IF(AND(I722=110000,R722&gt;12.8,R722&lt;=22.8,M722&gt;3),'[1]Pricing Schedule'!$F$71+('[1]Pricing Schedule'!$F$72*M722),
IF(AND(I722=110000,R722&gt;12.8,R722&lt;=22.8,M722&lt;=3),'[1]Pricing Schedule'!$F$96+('[1]Pricing Schedule'!$F$97*M722),
IF(AND(I722=110000,R722&gt;22.8,R722&lt;=30.2),'[1]Pricing Schedule'!$F$80+('[1]Pricing Schedule'!$F$81*M722),
IF(AND(I722=110000,R722&gt;30.2,R722&lt;=45.9),'[1]Pricing Schedule'!$F$89+('[1]Pricing Schedule'!$F$90*M722),
IF(AND(I722=110000,R722&gt;45.9,R722&lt;=123.4),'[1]Pricing Schedule'!$F$96+('[1]Pricing Schedule'!$F$97*M722),
IF(AND(I722=110000,R722&gt;123.4,R722&lt;=168.2,M722&lt;=10),'[1]Pricing Schedule'!$F$103+('[1]Pricing Schedule'!$F$105*M722),
IF(AND(I722=110000,R722&gt;123.4,R722&lt;=168.2,M722&gt;10),'[1]Pricing Schedule'!$F$111+('[1]Pricing Schedule'!$F$113*M722),
IF(AND(I722=110000,R722&gt;168.2,R722&lt;=336.4,M722&lt;=10),('[1]Pricing Schedule'!$F$103+('[1]Pricing Schedule'!$F$105*M722))*2,
IF(AND(I722=110000,R722&gt;168.2,R722&lt;=336.4,M722&gt;10),('[1]Pricing Schedule'!$F$111+('[1]Pricing Schedule'!$F$113*M722))*2,
IF(AND(I722=110000,R722&gt;336.4,R722&lt;=504.6,M722&lt;=10),('[1]Pricing Schedule'!$F$103+('[1]Pricing Schedule'!$F$105*M722))*3,
IF(AND(I722=110000,R722&gt;336.4,R722&lt;=504.6,M722&gt;10),('[1]Pricing Schedule'!$F$111+('[1]Pricing Schedule'!$F$113*M722))*3,
IF(AND(I722=110000,R722&gt;504.6,R722&lt;=672.8,M722&lt;=10),('[1]Pricing Schedule'!$F$103+('[1]Pricing Schedule'!$F$105*M722))*4,
IF(AND(I722=110000,R722&gt;504.6,R722&lt;=672.8,M722&gt;10),('[1]Pricing Schedule'!$F$111+('[1]Pricing Schedule'!$F$113*M722))*4,
IF(AND(I722=110000,R722&gt;672.8,R722&lt;=841,M722&lt;=10),('[1]Pricing Schedule'!$F$103+('[1]Pricing Schedule'!$F$105*M722))*5,
IF(AND(I722=110000,R722&gt;672.8,R722&lt;=841,M722&gt;10),('[1]Pricing Schedule'!$F$111+('[1]Pricing Schedule'!$F$113*M722))*5,
IF(AND(I722=110000,R722&gt;672.8,R722&lt;=841,M722&lt;=10),('[1]Pricing Schedule'!$F$103+('[1]Pricing Schedule'!$F$105*M722))*5,
IF(AND(I722=110000,R722&gt;672.8,R722&lt;=841,M722&gt;10),('[1]Pricing Schedule'!$F$111+('[1]Pricing Schedule'!$F$113*M722))*5,
IF(AND(I722=110000,R722&gt;1345.6,R722&lt;=1513.8,M722&lt;=10),('[1]Pricing Schedule'!$F$103+('[1]Pricing Schedule'!$F$105*M722))*9,
IF(AND(I722=110000,R722&gt;1345.6,R722&lt;=1513.8,M722&gt;10),('[1]Pricing Schedule'!$F$111+('[1]Pricing Schedule'!$F$113*M722))*9,
9999999999)))))))))))))))))))))))))))))))))))))))</f>
        <v>1545240</v>
      </c>
      <c r="T722" s="21">
        <f>IF(AND(I722=38000,R722&lt;=4.5,M722&gt;8),'[1]Pricing Schedule'!$J$9,
IF(AND(I722=38000,R722&lt;=4.5,M722&lt;=8),'[1]Pricing Schedule'!$J$36,
IF(AND(I722=38000,R722&gt;4.5,R722&lt;=9,M722&gt;8),'[1]Pricing Schedule'!$J$18,
IF(AND(I722=38000,R722&gt;4.5,R722&lt;=9,M722&lt;=8),'[1]Pricing Schedule'!$J$36,
IF(AND(I722=38000,R722&gt;9,R722&lt;=12.8,M722&gt;8),'[1]Pricing Schedule'!$J$27,
IF(AND(I722=38000,R722&gt;9,R722&lt;=12.8,M722&lt;=8),'[1]Pricing Schedule'!$J$36,
IF(AND(I722=38000,R722&gt;12.8,R722&lt;=22.8),'[1]Pricing Schedule'!$J$36,
IF(AND(I722=38000,R722&gt;22.8,R722&lt;=30.2),'[1]Pricing Schedule'!$J$45,
IF(AND(I722=38000,R722&gt;30.2,R722&lt;=45.9),'[1]Pricing Schedule'!$J$54,
IF(AND(I722=38000,R722&gt;45.9,R722&lt;=123.4),'[1]Pricing Schedule'!$J$97,
IF(AND(I722=38000,R722&gt;123.4,R722&lt;=168.2,M722&lt;=10),'[1]Pricing Schedule'!$J$105,
IF(AND(I722=38000,R722&gt;123.4,R722&lt;=168.2,M722&gt;10),'[1]Pricing Schedule'!$J$113,
IF(AND(I722=38000,R722&gt;168.2,R722&lt;=336.4,M722&lt;=10),('[1]Pricing Schedule'!$J$105),
IF(AND(I722=38000,R722&gt;168.2,R722&lt;=336.4,M722&gt;10),('[1]Pricing Schedule'!$J$113),
IF(AND(I722=38000,R722&gt;336.4,R722&lt;=504.6,M722&lt;=10),('[1]Pricing Schedule'!$J$105),
IF(AND(I722=38000,R722&gt;336.4,R722&lt;=504.6,M722&gt;10),('[1]Pricing Schedule'!$J$113),
IF(AND(I722=38000,R722&gt;504.6,R722&lt;=672.8,M722&lt;=10),('[1]Pricing Schedule'!$J$105),
IF(AND(I722=38000,R722&gt;504.6,R722&lt;=672.8,M722&gt;10),('[1]Pricing Schedule'!$J$113),
IF(AND(I722=110000,R722&lt;=12.8,M722&gt;2),'[1]Pricing Schedule'!$J$63,
IF(AND(I722=110000,R722&lt;=12.8,M722&lt;=2),'[1]Pricing Schedule'!$J$97,
IF(AND(I722=110000,R722&gt;12.8,R722&lt;=22.8,M722&gt;3),'[1]Pricing Schedule'!$J$72,
IF(AND(I722=110000,R722&gt;12.8,R722&lt;=22.8,M722&lt;=3),'[1]Pricing Schedule'!$J$97,
IF(AND(I722=110000,R722&gt;22.8,R722&lt;=30.2),'[1]Pricing Schedule'!$J$81,
IF(AND(I722=110000,R722&gt;30.2,R722&lt;=45.9),'[1]Pricing Schedule'!$J$90,
IF(AND(I722=110000,R722&gt;45.9,R722&lt;=123.4),'[1]Pricing Schedule'!$J$97,
IF(AND(I722=110000,R722&gt;123.4,R722&lt;=168.2,M722&lt;=10),'[1]Pricing Schedule'!$J$105,
IF(AND(I722=110000,R722&gt;123.4,R722&lt;=168.2,M722&gt;10),'[1]Pricing Schedule'!$J$113,
IF(AND(I722=110000,R722&gt;168.2,R722&lt;=336.2,M722&lt;=10),('[1]Pricing Schedule'!$J$105),
IF(AND(I722=110000,R722&gt;168.2,R722&lt;=336.2,M722&gt;10),('[1]Pricing Schedule'!$J$113),
IF(AND(I722=110000,R722&gt;336.4,R722&lt;=504.6,M722&lt;=10),('[1]Pricing Schedule'!$J$105),
IF(AND(I722=110000,R722&gt;336.4,R722&lt;=504.6,M722&gt;10),('[1]Pricing Schedule'!$J$113),
IF(AND(I722=110000,R722&gt;504.6,R722&lt;=672.8,M722&lt;=10),('[1]Pricing Schedule'!$J$105),
IF(AND(I722=110000,R722&gt;504.6,R722&lt;=672.8,M722&gt;10),('[1]Pricing Schedule'!$J$113),
IF(AND(I722=110000,R722&gt;672.8,R722&lt;=841,M722&lt;=10),('[1]Pricing Schedule'!$J$105),
IF(AND(I722=110000,R722&gt;672.8,R722&lt;=841,M722&gt;10),('[1]Pricing Schedule'!$J$113),
IF(AND(I722=110000,R722&gt;1682,R722&lt;=1850.2,M722&lt;=10),('[1]Pricing Schedule'!$J$105),
IF(AND(I722=110000,R722&gt;1682,R722&lt;=1850.2,M722&gt;10),('[1]Pricing Schedule'!$J$113),
IF(AND(I722=110000,R722&gt;2018.4,R722&lt;=2186.6,M722&lt;=10),('[1]Pricing Schedule'!$J$105),
IF(AND(I722=110000,R722&gt;2018.4,R722&lt;=2186.6,M722&gt;10),('[1]Pricing Schedule'!$J$113),999999999)))))))))))))))))))))))))))))))))))))))</f>
        <v>1</v>
      </c>
      <c r="U722" s="40">
        <f t="shared" si="72"/>
        <v>367914.28571428568</v>
      </c>
      <c r="V722" s="41">
        <f t="shared" si="73"/>
        <v>2.7180243845616214</v>
      </c>
      <c r="Y722" s="23">
        <v>75</v>
      </c>
      <c r="Z722" s="23">
        <v>337</v>
      </c>
      <c r="AR722" s="35"/>
    </row>
    <row r="723" spans="1:44">
      <c r="A723" s="23">
        <v>723</v>
      </c>
      <c r="B723" s="23">
        <v>723</v>
      </c>
      <c r="C723" s="23" t="s">
        <v>1196</v>
      </c>
      <c r="D723" s="23" t="s">
        <v>110</v>
      </c>
      <c r="E723" s="23" t="s">
        <v>110</v>
      </c>
      <c r="F723" s="23" t="s">
        <v>199</v>
      </c>
      <c r="G723" s="23" t="s">
        <v>200</v>
      </c>
      <c r="H723" s="23" t="s">
        <v>113</v>
      </c>
      <c r="I723" s="13">
        <v>38000</v>
      </c>
      <c r="J723" s="13">
        <v>38000</v>
      </c>
      <c r="K723" s="23" t="s">
        <v>119</v>
      </c>
      <c r="L723" s="24">
        <v>10.756</v>
      </c>
      <c r="M723" s="37">
        <f t="shared" si="68"/>
        <v>11</v>
      </c>
      <c r="N723" s="24">
        <v>2.8490000000000002</v>
      </c>
      <c r="O723" s="13">
        <v>2</v>
      </c>
      <c r="P723" s="36">
        <f t="shared" si="69"/>
        <v>2.1367500000000001</v>
      </c>
      <c r="Q723" s="38">
        <f t="shared" si="70"/>
        <v>25.200000000000003</v>
      </c>
      <c r="R723" s="37">
        <f t="shared" si="71"/>
        <v>25.200000000000003</v>
      </c>
      <c r="S723" s="39">
        <f>IF(AND(I723=38000,R723&lt;=4.5,M723&gt;8),'[1]Pricing Schedule'!$F$8+('[1]Pricing Schedule'!$F$9*M723),
IF(AND(I723=38000,R723&lt;=4.5,M723&lt;=8),'[1]Pricing Schedule'!$F$34+('[1]Pricing Schedule'!$F$36*M723),
IF(AND(I723=38000,R723&gt;4.5,R723&lt;=9,M723&gt;8),'[1]Pricing Schedule'!$F$17+('[1]Pricing Schedule'!$F$18*M723),
IF(AND(I723=38000,R723&gt;4.5,R723&lt;=9,M723&lt;=8),'[1]Pricing Schedule'!$F$34+('[1]Pricing Schedule'!$F$36*M723),
IF(AND(I723=38000,R723&gt;9,R723&lt;=12.8,M723&gt;8),'[1]Pricing Schedule'!$F$26+('[1]Pricing Schedule'!$F$27*M723),
IF(AND(I723=38000,R723&gt;9,R723&lt;=12.8,M723&lt;=8),'[1]Pricing Schedule'!$F$34+('[1]Pricing Schedule'!$F$36*M723),
IF(AND(I723=38000,R723&gt;12.8,R723&lt;=22.8),'[1]Pricing Schedule'!$F$34+('[1]Pricing Schedule'!$F$36*M723),
IF(AND(I723=38000,R723&gt;22.8,R723&lt;=30.2),'[1]Pricing Schedule'!$F$43+('[1]Pricing Schedule'!$F$45*M723),
IF(AND(I723=38000,R723&gt;30.2,R723&lt;=45.9),'[1]Pricing Schedule'!$F$52+('[1]Pricing Schedule'!$F$54*M723),
IF(AND(I723=38000,R723&gt;45.9,R723&lt;=123.4),'[1]Pricing Schedule'!$F$96+('[1]Pricing Schedule'!$F$97*M723),
IF(AND(I723=38000,R723&gt;123.4,R723&lt;=168.2,M723&lt;=10),'[1]Pricing Schedule'!$F$103+('[1]Pricing Schedule'!$F$105*M723),
IF(AND(I723=38000,R723&gt;123.4,R723&lt;=168.2,M723&gt;10),'[1]Pricing Schedule'!$F$111+('[1]Pricing Schedule'!$F$113*M723),
IF(AND(I723=38000,R723&gt;157.4,R723&lt;=336.4,M723&lt;=10),('[1]Pricing Schedule'!$F$103+('[1]Pricing Schedule'!$F$105*M723))*2,
IF(AND(I723=38000,R723&gt;157.4,R723&lt;=336.4,M723&gt;10),('[1]Pricing Schedule'!$F$111+('[1]Pricing Schedule'!$F$113*M723))*2,
IF(AND(I723=38000,R723&gt;314.8,R723&lt;=504.6,M723&lt;=10),('[1]Pricing Schedule'!$F$103+('[1]Pricing Schedule'!$F$105*M723))*3,
IF(AND(I723=38000,R723&gt;314.8,R723&lt;=504.6,M723&gt;10),('[1]Pricing Schedule'!$F$111+('[1]Pricing Schedule'!$F$113*M723))*3,
IF(AND(I723=38000,R723&gt;472.2,R723&lt;=672.8,M723&lt;=10),('[1]Pricing Schedule'!$F$103+('[1]Pricing Schedule'!$F$105*M723))*4,
IF(AND(I723=38000,R723&gt;472.2,R723&lt;=672.8,M723&gt;10),('[1]Pricing Schedule'!$F$111+('[1]Pricing Schedule'!$F$113*M723))*4,
IF(AND(I723=110000,R723&lt;=12.8,M723&gt;2),'[1]Pricing Schedule'!$F$62+('[1]Pricing Schedule'!$F$63*M723),
IF(AND(I723=110000,R723&lt;=12.8,M723&lt;=2),'[1]Pricing Schedule'!$F$96+('[1]Pricing Schedule'!$F$97*M723),
IF(AND(I723=110000,R723&gt;12.8,R723&lt;=22.8,M723&gt;3),'[1]Pricing Schedule'!$F$71+('[1]Pricing Schedule'!$F$72*M723),
IF(AND(I723=110000,R723&gt;12.8,R723&lt;=22.8,M723&lt;=3),'[1]Pricing Schedule'!$F$96+('[1]Pricing Schedule'!$F$97*M723),
IF(AND(I723=110000,R723&gt;22.8,R723&lt;=30.2),'[1]Pricing Schedule'!$F$80+('[1]Pricing Schedule'!$F$81*M723),
IF(AND(I723=110000,R723&gt;30.2,R723&lt;=45.9),'[1]Pricing Schedule'!$F$89+('[1]Pricing Schedule'!$F$90*M723),
IF(AND(I723=110000,R723&gt;45.9,R723&lt;=123.4),'[1]Pricing Schedule'!$F$96+('[1]Pricing Schedule'!$F$97*M723),
IF(AND(I723=110000,R723&gt;123.4,R723&lt;=168.2,M723&lt;=10),'[1]Pricing Schedule'!$F$103+('[1]Pricing Schedule'!$F$105*M723),
IF(AND(I723=110000,R723&gt;123.4,R723&lt;=168.2,M723&gt;10),'[1]Pricing Schedule'!$F$111+('[1]Pricing Schedule'!$F$113*M723),
IF(AND(I723=110000,R723&gt;168.2,R723&lt;=336.4,M723&lt;=10),('[1]Pricing Schedule'!$F$103+('[1]Pricing Schedule'!$F$105*M723))*2,
IF(AND(I723=110000,R723&gt;168.2,R723&lt;=336.4,M723&gt;10),('[1]Pricing Schedule'!$F$111+('[1]Pricing Schedule'!$F$113*M723))*2,
IF(AND(I723=110000,R723&gt;336.4,R723&lt;=504.6,M723&lt;=10),('[1]Pricing Schedule'!$F$103+('[1]Pricing Schedule'!$F$105*M723))*3,
IF(AND(I723=110000,R723&gt;336.4,R723&lt;=504.6,M723&gt;10),('[1]Pricing Schedule'!$F$111+('[1]Pricing Schedule'!$F$113*M723))*3,
IF(AND(I723=110000,R723&gt;504.6,R723&lt;=672.8,M723&lt;=10),('[1]Pricing Schedule'!$F$103+('[1]Pricing Schedule'!$F$105*M723))*4,
IF(AND(I723=110000,R723&gt;504.6,R723&lt;=672.8,M723&gt;10),('[1]Pricing Schedule'!$F$111+('[1]Pricing Schedule'!$F$113*M723))*4,
IF(AND(I723=110000,R723&gt;672.8,R723&lt;=841,M723&lt;=10),('[1]Pricing Schedule'!$F$103+('[1]Pricing Schedule'!$F$105*M723))*5,
IF(AND(I723=110000,R723&gt;672.8,R723&lt;=841,M723&gt;10),('[1]Pricing Schedule'!$F$111+('[1]Pricing Schedule'!$F$113*M723))*5,
IF(AND(I723=110000,R723&gt;672.8,R723&lt;=841,M723&lt;=10),('[1]Pricing Schedule'!$F$103+('[1]Pricing Schedule'!$F$105*M723))*5,
IF(AND(I723=110000,R723&gt;672.8,R723&lt;=841,M723&gt;10),('[1]Pricing Schedule'!$F$111+('[1]Pricing Schedule'!$F$113*M723))*5,
IF(AND(I723=110000,R723&gt;1345.6,R723&lt;=1513.8,M723&lt;=10),('[1]Pricing Schedule'!$F$103+('[1]Pricing Schedule'!$F$105*M723))*9,
IF(AND(I723=110000,R723&gt;1345.6,R723&lt;=1513.8,M723&gt;10),('[1]Pricing Schedule'!$F$111+('[1]Pricing Schedule'!$F$113*M723))*9,
9999999999)))))))))))))))))))))))))))))))))))))))</f>
        <v>1324920</v>
      </c>
      <c r="T723" s="21">
        <f>IF(AND(I723=38000,R723&lt;=4.5,M723&gt;8),'[1]Pricing Schedule'!$J$9,
IF(AND(I723=38000,R723&lt;=4.5,M723&lt;=8),'[1]Pricing Schedule'!$J$36,
IF(AND(I723=38000,R723&gt;4.5,R723&lt;=9,M723&gt;8),'[1]Pricing Schedule'!$J$18,
IF(AND(I723=38000,R723&gt;4.5,R723&lt;=9,M723&lt;=8),'[1]Pricing Schedule'!$J$36,
IF(AND(I723=38000,R723&gt;9,R723&lt;=12.8,M723&gt;8),'[1]Pricing Schedule'!$J$27,
IF(AND(I723=38000,R723&gt;9,R723&lt;=12.8,M723&lt;=8),'[1]Pricing Schedule'!$J$36,
IF(AND(I723=38000,R723&gt;12.8,R723&lt;=22.8),'[1]Pricing Schedule'!$J$36,
IF(AND(I723=38000,R723&gt;22.8,R723&lt;=30.2),'[1]Pricing Schedule'!$J$45,
IF(AND(I723=38000,R723&gt;30.2,R723&lt;=45.9),'[1]Pricing Schedule'!$J$54,
IF(AND(I723=38000,R723&gt;45.9,R723&lt;=123.4),'[1]Pricing Schedule'!$J$97,
IF(AND(I723=38000,R723&gt;123.4,R723&lt;=168.2,M723&lt;=10),'[1]Pricing Schedule'!$J$105,
IF(AND(I723=38000,R723&gt;123.4,R723&lt;=168.2,M723&gt;10),'[1]Pricing Schedule'!$J$113,
IF(AND(I723=38000,R723&gt;168.2,R723&lt;=336.4,M723&lt;=10),('[1]Pricing Schedule'!$J$105),
IF(AND(I723=38000,R723&gt;168.2,R723&lt;=336.4,M723&gt;10),('[1]Pricing Schedule'!$J$113),
IF(AND(I723=38000,R723&gt;336.4,R723&lt;=504.6,M723&lt;=10),('[1]Pricing Schedule'!$J$105),
IF(AND(I723=38000,R723&gt;336.4,R723&lt;=504.6,M723&gt;10),('[1]Pricing Schedule'!$J$113),
IF(AND(I723=38000,R723&gt;504.6,R723&lt;=672.8,M723&lt;=10),('[1]Pricing Schedule'!$J$105),
IF(AND(I723=38000,R723&gt;504.6,R723&lt;=672.8,M723&gt;10),('[1]Pricing Schedule'!$J$113),
IF(AND(I723=110000,R723&lt;=12.8,M723&gt;2),'[1]Pricing Schedule'!$J$63,
IF(AND(I723=110000,R723&lt;=12.8,M723&lt;=2),'[1]Pricing Schedule'!$J$97,
IF(AND(I723=110000,R723&gt;12.8,R723&lt;=22.8,M723&gt;3),'[1]Pricing Schedule'!$J$72,
IF(AND(I723=110000,R723&gt;12.8,R723&lt;=22.8,M723&lt;=3),'[1]Pricing Schedule'!$J$97,
IF(AND(I723=110000,R723&gt;22.8,R723&lt;=30.2),'[1]Pricing Schedule'!$J$81,
IF(AND(I723=110000,R723&gt;30.2,R723&lt;=45.9),'[1]Pricing Schedule'!$J$90,
IF(AND(I723=110000,R723&gt;45.9,R723&lt;=123.4),'[1]Pricing Schedule'!$J$97,
IF(AND(I723=110000,R723&gt;123.4,R723&lt;=168.2,M723&lt;=10),'[1]Pricing Schedule'!$J$105,
IF(AND(I723=110000,R723&gt;123.4,R723&lt;=168.2,M723&gt;10),'[1]Pricing Schedule'!$J$113,
IF(AND(I723=110000,R723&gt;168.2,R723&lt;=336.2,M723&lt;=10),('[1]Pricing Schedule'!$J$105),
IF(AND(I723=110000,R723&gt;168.2,R723&lt;=336.2,M723&gt;10),('[1]Pricing Schedule'!$J$113),
IF(AND(I723=110000,R723&gt;336.4,R723&lt;=504.6,M723&lt;=10),('[1]Pricing Schedule'!$J$105),
IF(AND(I723=110000,R723&gt;336.4,R723&lt;=504.6,M723&gt;10),('[1]Pricing Schedule'!$J$113),
IF(AND(I723=110000,R723&gt;504.6,R723&lt;=672.8,M723&lt;=10),('[1]Pricing Schedule'!$J$105),
IF(AND(I723=110000,R723&gt;504.6,R723&lt;=672.8,M723&gt;10),('[1]Pricing Schedule'!$J$113),
IF(AND(I723=110000,R723&gt;672.8,R723&lt;=841,M723&lt;=10),('[1]Pricing Schedule'!$J$105),
IF(AND(I723=110000,R723&gt;672.8,R723&lt;=841,M723&gt;10),('[1]Pricing Schedule'!$J$113),
IF(AND(I723=110000,R723&gt;1682,R723&lt;=1850.2,M723&lt;=10),('[1]Pricing Schedule'!$J$105),
IF(AND(I723=110000,R723&gt;1682,R723&lt;=1850.2,M723&gt;10),('[1]Pricing Schedule'!$J$113),
IF(AND(I723=110000,R723&gt;2018.4,R723&lt;=2186.6,M723&lt;=10),('[1]Pricing Schedule'!$J$105),
IF(AND(I723=110000,R723&gt;2018.4,R723&lt;=2186.6,M723&gt;10),('[1]Pricing Schedule'!$J$113),999999999)))))))))))))))))))))))))))))))))))))))</f>
        <v>5</v>
      </c>
      <c r="U723" s="40">
        <f t="shared" si="72"/>
        <v>52576.190476190473</v>
      </c>
      <c r="V723" s="41">
        <f t="shared" si="73"/>
        <v>19.02001630287112</v>
      </c>
      <c r="Y723" s="23">
        <v>52</v>
      </c>
      <c r="Z723" s="23">
        <v>151</v>
      </c>
      <c r="AR723" s="35"/>
    </row>
    <row r="724" spans="1:44">
      <c r="A724" s="23">
        <v>724</v>
      </c>
      <c r="B724" s="23">
        <v>724</v>
      </c>
      <c r="C724" s="23" t="s">
        <v>1197</v>
      </c>
      <c r="D724" s="23" t="s">
        <v>110</v>
      </c>
      <c r="E724" s="23" t="s">
        <v>110</v>
      </c>
      <c r="F724" s="23" t="s">
        <v>199</v>
      </c>
      <c r="G724" s="23" t="s">
        <v>200</v>
      </c>
      <c r="H724" s="23" t="s">
        <v>113</v>
      </c>
      <c r="I724" s="13">
        <v>38000</v>
      </c>
      <c r="J724" s="13">
        <v>38000</v>
      </c>
      <c r="K724" s="23" t="s">
        <v>119</v>
      </c>
      <c r="L724" s="24">
        <v>17.132999999999999</v>
      </c>
      <c r="M724" s="37">
        <f t="shared" si="68"/>
        <v>18</v>
      </c>
      <c r="N724" s="24">
        <v>1.444</v>
      </c>
      <c r="O724" s="13">
        <v>2</v>
      </c>
      <c r="P724" s="36">
        <f t="shared" si="69"/>
        <v>1.083</v>
      </c>
      <c r="Q724" s="38">
        <f t="shared" si="70"/>
        <v>12.600000000000001</v>
      </c>
      <c r="R724" s="37">
        <f t="shared" si="71"/>
        <v>12.600000000000001</v>
      </c>
      <c r="S724" s="39">
        <f>IF(AND(I724=38000,R724&lt;=4.5,M724&gt;8),'[1]Pricing Schedule'!$F$8+('[1]Pricing Schedule'!$F$9*M724),
IF(AND(I724=38000,R724&lt;=4.5,M724&lt;=8),'[1]Pricing Schedule'!$F$34+('[1]Pricing Schedule'!$F$36*M724),
IF(AND(I724=38000,R724&gt;4.5,R724&lt;=9,M724&gt;8),'[1]Pricing Schedule'!$F$17+('[1]Pricing Schedule'!$F$18*M724),
IF(AND(I724=38000,R724&gt;4.5,R724&lt;=9,M724&lt;=8),'[1]Pricing Schedule'!$F$34+('[1]Pricing Schedule'!$F$36*M724),
IF(AND(I724=38000,R724&gt;9,R724&lt;=12.8,M724&gt;8),'[1]Pricing Schedule'!$F$26+('[1]Pricing Schedule'!$F$27*M724),
IF(AND(I724=38000,R724&gt;9,R724&lt;=12.8,M724&lt;=8),'[1]Pricing Schedule'!$F$34+('[1]Pricing Schedule'!$F$36*M724),
IF(AND(I724=38000,R724&gt;12.8,R724&lt;=22.8),'[1]Pricing Schedule'!$F$34+('[1]Pricing Schedule'!$F$36*M724),
IF(AND(I724=38000,R724&gt;22.8,R724&lt;=30.2),'[1]Pricing Schedule'!$F$43+('[1]Pricing Schedule'!$F$45*M724),
IF(AND(I724=38000,R724&gt;30.2,R724&lt;=45.9),'[1]Pricing Schedule'!$F$52+('[1]Pricing Schedule'!$F$54*M724),
IF(AND(I724=38000,R724&gt;45.9,R724&lt;=123.4),'[1]Pricing Schedule'!$F$96+('[1]Pricing Schedule'!$F$97*M724),
IF(AND(I724=38000,R724&gt;123.4,R724&lt;=168.2,M724&lt;=10),'[1]Pricing Schedule'!$F$103+('[1]Pricing Schedule'!$F$105*M724),
IF(AND(I724=38000,R724&gt;123.4,R724&lt;=168.2,M724&gt;10),'[1]Pricing Schedule'!$F$111+('[1]Pricing Schedule'!$F$113*M724),
IF(AND(I724=38000,R724&gt;157.4,R724&lt;=336.4,M724&lt;=10),('[1]Pricing Schedule'!$F$103+('[1]Pricing Schedule'!$F$105*M724))*2,
IF(AND(I724=38000,R724&gt;157.4,R724&lt;=336.4,M724&gt;10),('[1]Pricing Schedule'!$F$111+('[1]Pricing Schedule'!$F$113*M724))*2,
IF(AND(I724=38000,R724&gt;314.8,R724&lt;=504.6,M724&lt;=10),('[1]Pricing Schedule'!$F$103+('[1]Pricing Schedule'!$F$105*M724))*3,
IF(AND(I724=38000,R724&gt;314.8,R724&lt;=504.6,M724&gt;10),('[1]Pricing Schedule'!$F$111+('[1]Pricing Schedule'!$F$113*M724))*3,
IF(AND(I724=38000,R724&gt;472.2,R724&lt;=672.8,M724&lt;=10),('[1]Pricing Schedule'!$F$103+('[1]Pricing Schedule'!$F$105*M724))*4,
IF(AND(I724=38000,R724&gt;472.2,R724&lt;=672.8,M724&gt;10),('[1]Pricing Schedule'!$F$111+('[1]Pricing Schedule'!$F$113*M724))*4,
IF(AND(I724=110000,R724&lt;=12.8,M724&gt;2),'[1]Pricing Schedule'!$F$62+('[1]Pricing Schedule'!$F$63*M724),
IF(AND(I724=110000,R724&lt;=12.8,M724&lt;=2),'[1]Pricing Schedule'!$F$96+('[1]Pricing Schedule'!$F$97*M724),
IF(AND(I724=110000,R724&gt;12.8,R724&lt;=22.8,M724&gt;3),'[1]Pricing Schedule'!$F$71+('[1]Pricing Schedule'!$F$72*M724),
IF(AND(I724=110000,R724&gt;12.8,R724&lt;=22.8,M724&lt;=3),'[1]Pricing Schedule'!$F$96+('[1]Pricing Schedule'!$F$97*M724),
IF(AND(I724=110000,R724&gt;22.8,R724&lt;=30.2),'[1]Pricing Schedule'!$F$80+('[1]Pricing Schedule'!$F$81*M724),
IF(AND(I724=110000,R724&gt;30.2,R724&lt;=45.9),'[1]Pricing Schedule'!$F$89+('[1]Pricing Schedule'!$F$90*M724),
IF(AND(I724=110000,R724&gt;45.9,R724&lt;=123.4),'[1]Pricing Schedule'!$F$96+('[1]Pricing Schedule'!$F$97*M724),
IF(AND(I724=110000,R724&gt;123.4,R724&lt;=168.2,M724&lt;=10),'[1]Pricing Schedule'!$F$103+('[1]Pricing Schedule'!$F$105*M724),
IF(AND(I724=110000,R724&gt;123.4,R724&lt;=168.2,M724&gt;10),'[1]Pricing Schedule'!$F$111+('[1]Pricing Schedule'!$F$113*M724),
IF(AND(I724=110000,R724&gt;168.2,R724&lt;=336.4,M724&lt;=10),('[1]Pricing Schedule'!$F$103+('[1]Pricing Schedule'!$F$105*M724))*2,
IF(AND(I724=110000,R724&gt;168.2,R724&lt;=336.4,M724&gt;10),('[1]Pricing Schedule'!$F$111+('[1]Pricing Schedule'!$F$113*M724))*2,
IF(AND(I724=110000,R724&gt;336.4,R724&lt;=504.6,M724&lt;=10),('[1]Pricing Schedule'!$F$103+('[1]Pricing Schedule'!$F$105*M724))*3,
IF(AND(I724=110000,R724&gt;336.4,R724&lt;=504.6,M724&gt;10),('[1]Pricing Schedule'!$F$111+('[1]Pricing Schedule'!$F$113*M724))*3,
IF(AND(I724=110000,R724&gt;504.6,R724&lt;=672.8,M724&lt;=10),('[1]Pricing Schedule'!$F$103+('[1]Pricing Schedule'!$F$105*M724))*4,
IF(AND(I724=110000,R724&gt;504.6,R724&lt;=672.8,M724&gt;10),('[1]Pricing Schedule'!$F$111+('[1]Pricing Schedule'!$F$113*M724))*4,
IF(AND(I724=110000,R724&gt;672.8,R724&lt;=841,M724&lt;=10),('[1]Pricing Schedule'!$F$103+('[1]Pricing Schedule'!$F$105*M724))*5,
IF(AND(I724=110000,R724&gt;672.8,R724&lt;=841,M724&gt;10),('[1]Pricing Schedule'!$F$111+('[1]Pricing Schedule'!$F$113*M724))*5,
IF(AND(I724=110000,R724&gt;672.8,R724&lt;=841,M724&lt;=10),('[1]Pricing Schedule'!$F$103+('[1]Pricing Schedule'!$F$105*M724))*5,
IF(AND(I724=110000,R724&gt;672.8,R724&lt;=841,M724&gt;10),('[1]Pricing Schedule'!$F$111+('[1]Pricing Schedule'!$F$113*M724))*5,
IF(AND(I724=110000,R724&gt;1345.6,R724&lt;=1513.8,M724&lt;=10),('[1]Pricing Schedule'!$F$103+('[1]Pricing Schedule'!$F$105*M724))*9,
IF(AND(I724=110000,R724&gt;1345.6,R724&lt;=1513.8,M724&gt;10),('[1]Pricing Schedule'!$F$111+('[1]Pricing Schedule'!$F$113*M724))*9,
9999999999)))))))))))))))))))))))))))))))))))))))</f>
        <v>1891150</v>
      </c>
      <c r="T724" s="21">
        <f>IF(AND(I724=38000,R724&lt;=4.5,M724&gt;8),'[1]Pricing Schedule'!$J$9,
IF(AND(I724=38000,R724&lt;=4.5,M724&lt;=8),'[1]Pricing Schedule'!$J$36,
IF(AND(I724=38000,R724&gt;4.5,R724&lt;=9,M724&gt;8),'[1]Pricing Schedule'!$J$18,
IF(AND(I724=38000,R724&gt;4.5,R724&lt;=9,M724&lt;=8),'[1]Pricing Schedule'!$J$36,
IF(AND(I724=38000,R724&gt;9,R724&lt;=12.8,M724&gt;8),'[1]Pricing Schedule'!$J$27,
IF(AND(I724=38000,R724&gt;9,R724&lt;=12.8,M724&lt;=8),'[1]Pricing Schedule'!$J$36,
IF(AND(I724=38000,R724&gt;12.8,R724&lt;=22.8),'[1]Pricing Schedule'!$J$36,
IF(AND(I724=38000,R724&gt;22.8,R724&lt;=30.2),'[1]Pricing Schedule'!$J$45,
IF(AND(I724=38000,R724&gt;30.2,R724&lt;=45.9),'[1]Pricing Schedule'!$J$54,
IF(AND(I724=38000,R724&gt;45.9,R724&lt;=123.4),'[1]Pricing Schedule'!$J$97,
IF(AND(I724=38000,R724&gt;123.4,R724&lt;=168.2,M724&lt;=10),'[1]Pricing Schedule'!$J$105,
IF(AND(I724=38000,R724&gt;123.4,R724&lt;=168.2,M724&gt;10),'[1]Pricing Schedule'!$J$113,
IF(AND(I724=38000,R724&gt;168.2,R724&lt;=336.4,M724&lt;=10),('[1]Pricing Schedule'!$J$105),
IF(AND(I724=38000,R724&gt;168.2,R724&lt;=336.4,M724&gt;10),('[1]Pricing Schedule'!$J$113),
IF(AND(I724=38000,R724&gt;336.4,R724&lt;=504.6,M724&lt;=10),('[1]Pricing Schedule'!$J$105),
IF(AND(I724=38000,R724&gt;336.4,R724&lt;=504.6,M724&gt;10),('[1]Pricing Schedule'!$J$113),
IF(AND(I724=38000,R724&gt;504.6,R724&lt;=672.8,M724&lt;=10),('[1]Pricing Schedule'!$J$105),
IF(AND(I724=38000,R724&gt;504.6,R724&lt;=672.8,M724&gt;10),('[1]Pricing Schedule'!$J$113),
IF(AND(I724=110000,R724&lt;=12.8,M724&gt;2),'[1]Pricing Schedule'!$J$63,
IF(AND(I724=110000,R724&lt;=12.8,M724&lt;=2),'[1]Pricing Schedule'!$J$97,
IF(AND(I724=110000,R724&gt;12.8,R724&lt;=22.8,M724&gt;3),'[1]Pricing Schedule'!$J$72,
IF(AND(I724=110000,R724&gt;12.8,R724&lt;=22.8,M724&lt;=3),'[1]Pricing Schedule'!$J$97,
IF(AND(I724=110000,R724&gt;22.8,R724&lt;=30.2),'[1]Pricing Schedule'!$J$81,
IF(AND(I724=110000,R724&gt;30.2,R724&lt;=45.9),'[1]Pricing Schedule'!$J$90,
IF(AND(I724=110000,R724&gt;45.9,R724&lt;=123.4),'[1]Pricing Schedule'!$J$97,
IF(AND(I724=110000,R724&gt;123.4,R724&lt;=168.2,M724&lt;=10),'[1]Pricing Schedule'!$J$105,
IF(AND(I724=110000,R724&gt;123.4,R724&lt;=168.2,M724&gt;10),'[1]Pricing Schedule'!$J$113,
IF(AND(I724=110000,R724&gt;168.2,R724&lt;=336.2,M724&lt;=10),('[1]Pricing Schedule'!$J$105),
IF(AND(I724=110000,R724&gt;168.2,R724&lt;=336.2,M724&gt;10),('[1]Pricing Schedule'!$J$113),
IF(AND(I724=110000,R724&gt;336.4,R724&lt;=504.6,M724&lt;=10),('[1]Pricing Schedule'!$J$105),
IF(AND(I724=110000,R724&gt;336.4,R724&lt;=504.6,M724&gt;10),('[1]Pricing Schedule'!$J$113),
IF(AND(I724=110000,R724&gt;504.6,R724&lt;=672.8,M724&lt;=10),('[1]Pricing Schedule'!$J$105),
IF(AND(I724=110000,R724&gt;504.6,R724&lt;=672.8,M724&gt;10),('[1]Pricing Schedule'!$J$113),
IF(AND(I724=110000,R724&gt;672.8,R724&lt;=841,M724&lt;=10),('[1]Pricing Schedule'!$J$105),
IF(AND(I724=110000,R724&gt;672.8,R724&lt;=841,M724&gt;10),('[1]Pricing Schedule'!$J$113),
IF(AND(I724=110000,R724&gt;1682,R724&lt;=1850.2,M724&lt;=10),('[1]Pricing Schedule'!$J$105),
IF(AND(I724=110000,R724&gt;1682,R724&lt;=1850.2,M724&gt;10),('[1]Pricing Schedule'!$J$113),
IF(AND(I724=110000,R724&gt;2018.4,R724&lt;=2186.6,M724&lt;=10),('[1]Pricing Schedule'!$J$105),
IF(AND(I724=110000,R724&gt;2018.4,R724&lt;=2186.6,M724&gt;10),('[1]Pricing Schedule'!$J$113),999999999)))))))))))))))))))))))))))))))))))))))</f>
        <v>3</v>
      </c>
      <c r="U724" s="40">
        <f t="shared" si="72"/>
        <v>150091.26984126982</v>
      </c>
      <c r="V724" s="41">
        <f t="shared" si="73"/>
        <v>6.6626126959786385</v>
      </c>
      <c r="Y724" s="23">
        <v>460</v>
      </c>
      <c r="Z724" s="23">
        <v>151</v>
      </c>
      <c r="AR724" s="35"/>
    </row>
    <row r="725" spans="1:44">
      <c r="A725" s="23">
        <v>725</v>
      </c>
      <c r="B725" s="23">
        <v>725</v>
      </c>
      <c r="C725" s="23" t="s">
        <v>1198</v>
      </c>
      <c r="D725" s="23" t="s">
        <v>110</v>
      </c>
      <c r="E725" s="23" t="s">
        <v>110</v>
      </c>
      <c r="F725" s="23" t="s">
        <v>199</v>
      </c>
      <c r="G725" s="23" t="s">
        <v>200</v>
      </c>
      <c r="H725" s="23" t="s">
        <v>113</v>
      </c>
      <c r="I725" s="13">
        <v>38000</v>
      </c>
      <c r="J725" s="13">
        <v>38000</v>
      </c>
      <c r="K725" s="23" t="s">
        <v>119</v>
      </c>
      <c r="L725" s="24">
        <v>11.416</v>
      </c>
      <c r="M725" s="37">
        <f t="shared" si="68"/>
        <v>12</v>
      </c>
      <c r="N725" s="24">
        <v>3.1779999999999999</v>
      </c>
      <c r="O725" s="13">
        <v>2</v>
      </c>
      <c r="P725" s="36">
        <f t="shared" si="69"/>
        <v>2.3834999999999997</v>
      </c>
      <c r="Q725" s="38">
        <f t="shared" si="70"/>
        <v>29.400000000000006</v>
      </c>
      <c r="R725" s="37">
        <f t="shared" si="71"/>
        <v>29.400000000000006</v>
      </c>
      <c r="S725" s="39">
        <f>IF(AND(I725=38000,R725&lt;=4.5,M725&gt;8),'[1]Pricing Schedule'!$F$8+('[1]Pricing Schedule'!$F$9*M725),
IF(AND(I725=38000,R725&lt;=4.5,M725&lt;=8),'[1]Pricing Schedule'!$F$34+('[1]Pricing Schedule'!$F$36*M725),
IF(AND(I725=38000,R725&gt;4.5,R725&lt;=9,M725&gt;8),'[1]Pricing Schedule'!$F$17+('[1]Pricing Schedule'!$F$18*M725),
IF(AND(I725=38000,R725&gt;4.5,R725&lt;=9,M725&lt;=8),'[1]Pricing Schedule'!$F$34+('[1]Pricing Schedule'!$F$36*M725),
IF(AND(I725=38000,R725&gt;9,R725&lt;=12.8,M725&gt;8),'[1]Pricing Schedule'!$F$26+('[1]Pricing Schedule'!$F$27*M725),
IF(AND(I725=38000,R725&gt;9,R725&lt;=12.8,M725&lt;=8),'[1]Pricing Schedule'!$F$34+('[1]Pricing Schedule'!$F$36*M725),
IF(AND(I725=38000,R725&gt;12.8,R725&lt;=22.8),'[1]Pricing Schedule'!$F$34+('[1]Pricing Schedule'!$F$36*M725),
IF(AND(I725=38000,R725&gt;22.8,R725&lt;=30.2),'[1]Pricing Schedule'!$F$43+('[1]Pricing Schedule'!$F$45*M725),
IF(AND(I725=38000,R725&gt;30.2,R725&lt;=45.9),'[1]Pricing Schedule'!$F$52+('[1]Pricing Schedule'!$F$54*M725),
IF(AND(I725=38000,R725&gt;45.9,R725&lt;=123.4),'[1]Pricing Schedule'!$F$96+('[1]Pricing Schedule'!$F$97*M725),
IF(AND(I725=38000,R725&gt;123.4,R725&lt;=168.2,M725&lt;=10),'[1]Pricing Schedule'!$F$103+('[1]Pricing Schedule'!$F$105*M725),
IF(AND(I725=38000,R725&gt;123.4,R725&lt;=168.2,M725&gt;10),'[1]Pricing Schedule'!$F$111+('[1]Pricing Schedule'!$F$113*M725),
IF(AND(I725=38000,R725&gt;157.4,R725&lt;=336.4,M725&lt;=10),('[1]Pricing Schedule'!$F$103+('[1]Pricing Schedule'!$F$105*M725))*2,
IF(AND(I725=38000,R725&gt;157.4,R725&lt;=336.4,M725&gt;10),('[1]Pricing Schedule'!$F$111+('[1]Pricing Schedule'!$F$113*M725))*2,
IF(AND(I725=38000,R725&gt;314.8,R725&lt;=504.6,M725&lt;=10),('[1]Pricing Schedule'!$F$103+('[1]Pricing Schedule'!$F$105*M725))*3,
IF(AND(I725=38000,R725&gt;314.8,R725&lt;=504.6,M725&gt;10),('[1]Pricing Schedule'!$F$111+('[1]Pricing Schedule'!$F$113*M725))*3,
IF(AND(I725=38000,R725&gt;472.2,R725&lt;=672.8,M725&lt;=10),('[1]Pricing Schedule'!$F$103+('[1]Pricing Schedule'!$F$105*M725))*4,
IF(AND(I725=38000,R725&gt;472.2,R725&lt;=672.8,M725&gt;10),('[1]Pricing Schedule'!$F$111+('[1]Pricing Schedule'!$F$113*M725))*4,
IF(AND(I725=110000,R725&lt;=12.8,M725&gt;2),'[1]Pricing Schedule'!$F$62+('[1]Pricing Schedule'!$F$63*M725),
IF(AND(I725=110000,R725&lt;=12.8,M725&lt;=2),'[1]Pricing Schedule'!$F$96+('[1]Pricing Schedule'!$F$97*M725),
IF(AND(I725=110000,R725&gt;12.8,R725&lt;=22.8,M725&gt;3),'[1]Pricing Schedule'!$F$71+('[1]Pricing Schedule'!$F$72*M725),
IF(AND(I725=110000,R725&gt;12.8,R725&lt;=22.8,M725&lt;=3),'[1]Pricing Schedule'!$F$96+('[1]Pricing Schedule'!$F$97*M725),
IF(AND(I725=110000,R725&gt;22.8,R725&lt;=30.2),'[1]Pricing Schedule'!$F$80+('[1]Pricing Schedule'!$F$81*M725),
IF(AND(I725=110000,R725&gt;30.2,R725&lt;=45.9),'[1]Pricing Schedule'!$F$89+('[1]Pricing Schedule'!$F$90*M725),
IF(AND(I725=110000,R725&gt;45.9,R725&lt;=123.4),'[1]Pricing Schedule'!$F$96+('[1]Pricing Schedule'!$F$97*M725),
IF(AND(I725=110000,R725&gt;123.4,R725&lt;=168.2,M725&lt;=10),'[1]Pricing Schedule'!$F$103+('[1]Pricing Schedule'!$F$105*M725),
IF(AND(I725=110000,R725&gt;123.4,R725&lt;=168.2,M725&gt;10),'[1]Pricing Schedule'!$F$111+('[1]Pricing Schedule'!$F$113*M725),
IF(AND(I725=110000,R725&gt;168.2,R725&lt;=336.4,M725&lt;=10),('[1]Pricing Schedule'!$F$103+('[1]Pricing Schedule'!$F$105*M725))*2,
IF(AND(I725=110000,R725&gt;168.2,R725&lt;=336.4,M725&gt;10),('[1]Pricing Schedule'!$F$111+('[1]Pricing Schedule'!$F$113*M725))*2,
IF(AND(I725=110000,R725&gt;336.4,R725&lt;=504.6,M725&lt;=10),('[1]Pricing Schedule'!$F$103+('[1]Pricing Schedule'!$F$105*M725))*3,
IF(AND(I725=110000,R725&gt;336.4,R725&lt;=504.6,M725&gt;10),('[1]Pricing Schedule'!$F$111+('[1]Pricing Schedule'!$F$113*M725))*3,
IF(AND(I725=110000,R725&gt;504.6,R725&lt;=672.8,M725&lt;=10),('[1]Pricing Schedule'!$F$103+('[1]Pricing Schedule'!$F$105*M725))*4,
IF(AND(I725=110000,R725&gt;504.6,R725&lt;=672.8,M725&gt;10),('[1]Pricing Schedule'!$F$111+('[1]Pricing Schedule'!$F$113*M725))*4,
IF(AND(I725=110000,R725&gt;672.8,R725&lt;=841,M725&lt;=10),('[1]Pricing Schedule'!$F$103+('[1]Pricing Schedule'!$F$105*M725))*5,
IF(AND(I725=110000,R725&gt;672.8,R725&lt;=841,M725&gt;10),('[1]Pricing Schedule'!$F$111+('[1]Pricing Schedule'!$F$113*M725))*5,
IF(AND(I725=110000,R725&gt;672.8,R725&lt;=841,M725&lt;=10),('[1]Pricing Schedule'!$F$103+('[1]Pricing Schedule'!$F$105*M725))*5,
IF(AND(I725=110000,R725&gt;672.8,R725&lt;=841,M725&gt;10),('[1]Pricing Schedule'!$F$111+('[1]Pricing Schedule'!$F$113*M725))*5,
IF(AND(I725=110000,R725&gt;1345.6,R725&lt;=1513.8,M725&lt;=10),('[1]Pricing Schedule'!$F$103+('[1]Pricing Schedule'!$F$105*M725))*9,
IF(AND(I725=110000,R725&gt;1345.6,R725&lt;=1513.8,M725&gt;10),('[1]Pricing Schedule'!$F$111+('[1]Pricing Schedule'!$F$113*M725))*9,
9999999999)))))))))))))))))))))))))))))))))))))))</f>
        <v>1413750</v>
      </c>
      <c r="T725" s="21">
        <f>IF(AND(I725=38000,R725&lt;=4.5,M725&gt;8),'[1]Pricing Schedule'!$J$9,
IF(AND(I725=38000,R725&lt;=4.5,M725&lt;=8),'[1]Pricing Schedule'!$J$36,
IF(AND(I725=38000,R725&gt;4.5,R725&lt;=9,M725&gt;8),'[1]Pricing Schedule'!$J$18,
IF(AND(I725=38000,R725&gt;4.5,R725&lt;=9,M725&lt;=8),'[1]Pricing Schedule'!$J$36,
IF(AND(I725=38000,R725&gt;9,R725&lt;=12.8,M725&gt;8),'[1]Pricing Schedule'!$J$27,
IF(AND(I725=38000,R725&gt;9,R725&lt;=12.8,M725&lt;=8),'[1]Pricing Schedule'!$J$36,
IF(AND(I725=38000,R725&gt;12.8,R725&lt;=22.8),'[1]Pricing Schedule'!$J$36,
IF(AND(I725=38000,R725&gt;22.8,R725&lt;=30.2),'[1]Pricing Schedule'!$J$45,
IF(AND(I725=38000,R725&gt;30.2,R725&lt;=45.9),'[1]Pricing Schedule'!$J$54,
IF(AND(I725=38000,R725&gt;45.9,R725&lt;=123.4),'[1]Pricing Schedule'!$J$97,
IF(AND(I725=38000,R725&gt;123.4,R725&lt;=168.2,M725&lt;=10),'[1]Pricing Schedule'!$J$105,
IF(AND(I725=38000,R725&gt;123.4,R725&lt;=168.2,M725&gt;10),'[1]Pricing Schedule'!$J$113,
IF(AND(I725=38000,R725&gt;168.2,R725&lt;=336.4,M725&lt;=10),('[1]Pricing Schedule'!$J$105),
IF(AND(I725=38000,R725&gt;168.2,R725&lt;=336.4,M725&gt;10),('[1]Pricing Schedule'!$J$113),
IF(AND(I725=38000,R725&gt;336.4,R725&lt;=504.6,M725&lt;=10),('[1]Pricing Schedule'!$J$105),
IF(AND(I725=38000,R725&gt;336.4,R725&lt;=504.6,M725&gt;10),('[1]Pricing Schedule'!$J$113),
IF(AND(I725=38000,R725&gt;504.6,R725&lt;=672.8,M725&lt;=10),('[1]Pricing Schedule'!$J$105),
IF(AND(I725=38000,R725&gt;504.6,R725&lt;=672.8,M725&gt;10),('[1]Pricing Schedule'!$J$113),
IF(AND(I725=110000,R725&lt;=12.8,M725&gt;2),'[1]Pricing Schedule'!$J$63,
IF(AND(I725=110000,R725&lt;=12.8,M725&lt;=2),'[1]Pricing Schedule'!$J$97,
IF(AND(I725=110000,R725&gt;12.8,R725&lt;=22.8,M725&gt;3),'[1]Pricing Schedule'!$J$72,
IF(AND(I725=110000,R725&gt;12.8,R725&lt;=22.8,M725&lt;=3),'[1]Pricing Schedule'!$J$97,
IF(AND(I725=110000,R725&gt;22.8,R725&lt;=30.2),'[1]Pricing Schedule'!$J$81,
IF(AND(I725=110000,R725&gt;30.2,R725&lt;=45.9),'[1]Pricing Schedule'!$J$90,
IF(AND(I725=110000,R725&gt;45.9,R725&lt;=123.4),'[1]Pricing Schedule'!$J$97,
IF(AND(I725=110000,R725&gt;123.4,R725&lt;=168.2,M725&lt;=10),'[1]Pricing Schedule'!$J$105,
IF(AND(I725=110000,R725&gt;123.4,R725&lt;=168.2,M725&gt;10),'[1]Pricing Schedule'!$J$113,
IF(AND(I725=110000,R725&gt;168.2,R725&lt;=336.2,M725&lt;=10),('[1]Pricing Schedule'!$J$105),
IF(AND(I725=110000,R725&gt;168.2,R725&lt;=336.2,M725&gt;10),('[1]Pricing Schedule'!$J$113),
IF(AND(I725=110000,R725&gt;336.4,R725&lt;=504.6,M725&lt;=10),('[1]Pricing Schedule'!$J$105),
IF(AND(I725=110000,R725&gt;336.4,R725&lt;=504.6,M725&gt;10),('[1]Pricing Schedule'!$J$113),
IF(AND(I725=110000,R725&gt;504.6,R725&lt;=672.8,M725&lt;=10),('[1]Pricing Schedule'!$J$105),
IF(AND(I725=110000,R725&gt;504.6,R725&lt;=672.8,M725&gt;10),('[1]Pricing Schedule'!$J$113),
IF(AND(I725=110000,R725&gt;672.8,R725&lt;=841,M725&lt;=10),('[1]Pricing Schedule'!$J$105),
IF(AND(I725=110000,R725&gt;672.8,R725&lt;=841,M725&gt;10),('[1]Pricing Schedule'!$J$113),
IF(AND(I725=110000,R725&gt;1682,R725&lt;=1850.2,M725&lt;=10),('[1]Pricing Schedule'!$J$105),
IF(AND(I725=110000,R725&gt;1682,R725&lt;=1850.2,M725&gt;10),('[1]Pricing Schedule'!$J$113),
IF(AND(I725=110000,R725&gt;2018.4,R725&lt;=2186.6,M725&lt;=10),('[1]Pricing Schedule'!$J$105),
IF(AND(I725=110000,R725&gt;2018.4,R725&lt;=2186.6,M725&gt;10),('[1]Pricing Schedule'!$J$113),999999999)))))))))))))))))))))))))))))))))))))))</f>
        <v>5</v>
      </c>
      <c r="U725" s="40">
        <f t="shared" si="72"/>
        <v>48086.734693877544</v>
      </c>
      <c r="V725" s="41">
        <f t="shared" si="73"/>
        <v>20.795755968169768</v>
      </c>
      <c r="Y725" s="23">
        <v>662</v>
      </c>
      <c r="Z725" s="23">
        <v>151</v>
      </c>
      <c r="AR725" s="35"/>
    </row>
    <row r="726" spans="1:44">
      <c r="A726" s="23">
        <v>726</v>
      </c>
      <c r="B726" s="23">
        <v>726</v>
      </c>
      <c r="C726" s="23" t="s">
        <v>1199</v>
      </c>
      <c r="D726" s="23" t="s">
        <v>110</v>
      </c>
      <c r="E726" s="23" t="s">
        <v>110</v>
      </c>
      <c r="F726" s="23" t="s">
        <v>199</v>
      </c>
      <c r="G726" s="23" t="s">
        <v>200</v>
      </c>
      <c r="H726" s="23" t="s">
        <v>113</v>
      </c>
      <c r="I726" s="13">
        <v>38000</v>
      </c>
      <c r="J726" s="13">
        <v>38000</v>
      </c>
      <c r="K726" s="23" t="s">
        <v>119</v>
      </c>
      <c r="L726" s="24">
        <v>16.462</v>
      </c>
      <c r="M726" s="37">
        <f t="shared" si="68"/>
        <v>17</v>
      </c>
      <c r="N726" s="24">
        <v>0.49299999999999999</v>
      </c>
      <c r="O726" s="13">
        <v>2</v>
      </c>
      <c r="P726" s="36">
        <f t="shared" si="69"/>
        <v>0.49299999999999999</v>
      </c>
      <c r="Q726" s="38">
        <f t="shared" si="70"/>
        <v>4.2</v>
      </c>
      <c r="R726" s="37">
        <f t="shared" si="71"/>
        <v>4.2</v>
      </c>
      <c r="S726" s="39">
        <f>IF(AND(I726=38000,R726&lt;=4.5,M726&gt;8),'[1]Pricing Schedule'!$F$8+('[1]Pricing Schedule'!$F$9*M726),
IF(AND(I726=38000,R726&lt;=4.5,M726&lt;=8),'[1]Pricing Schedule'!$F$34+('[1]Pricing Schedule'!$F$36*M726),
IF(AND(I726=38000,R726&gt;4.5,R726&lt;=9,M726&gt;8),'[1]Pricing Schedule'!$F$17+('[1]Pricing Schedule'!$F$18*M726),
IF(AND(I726=38000,R726&gt;4.5,R726&lt;=9,M726&lt;=8),'[1]Pricing Schedule'!$F$34+('[1]Pricing Schedule'!$F$36*M726),
IF(AND(I726=38000,R726&gt;9,R726&lt;=12.8,M726&gt;8),'[1]Pricing Schedule'!$F$26+('[1]Pricing Schedule'!$F$27*M726),
IF(AND(I726=38000,R726&gt;9,R726&lt;=12.8,M726&lt;=8),'[1]Pricing Schedule'!$F$34+('[1]Pricing Schedule'!$F$36*M726),
IF(AND(I726=38000,R726&gt;12.8,R726&lt;=22.8),'[1]Pricing Schedule'!$F$34+('[1]Pricing Schedule'!$F$36*M726),
IF(AND(I726=38000,R726&gt;22.8,R726&lt;=30.2),'[1]Pricing Schedule'!$F$43+('[1]Pricing Schedule'!$F$45*M726),
IF(AND(I726=38000,R726&gt;30.2,R726&lt;=45.9),'[1]Pricing Schedule'!$F$52+('[1]Pricing Schedule'!$F$54*M726),
IF(AND(I726=38000,R726&gt;45.9,R726&lt;=123.4),'[1]Pricing Schedule'!$F$96+('[1]Pricing Schedule'!$F$97*M726),
IF(AND(I726=38000,R726&gt;123.4,R726&lt;=168.2,M726&lt;=10),'[1]Pricing Schedule'!$F$103+('[1]Pricing Schedule'!$F$105*M726),
IF(AND(I726=38000,R726&gt;123.4,R726&lt;=168.2,M726&gt;10),'[1]Pricing Schedule'!$F$111+('[1]Pricing Schedule'!$F$113*M726),
IF(AND(I726=38000,R726&gt;157.4,R726&lt;=336.4,M726&lt;=10),('[1]Pricing Schedule'!$F$103+('[1]Pricing Schedule'!$F$105*M726))*2,
IF(AND(I726=38000,R726&gt;157.4,R726&lt;=336.4,M726&gt;10),('[1]Pricing Schedule'!$F$111+('[1]Pricing Schedule'!$F$113*M726))*2,
IF(AND(I726=38000,R726&gt;314.8,R726&lt;=504.6,M726&lt;=10),('[1]Pricing Schedule'!$F$103+('[1]Pricing Schedule'!$F$105*M726))*3,
IF(AND(I726=38000,R726&gt;314.8,R726&lt;=504.6,M726&gt;10),('[1]Pricing Schedule'!$F$111+('[1]Pricing Schedule'!$F$113*M726))*3,
IF(AND(I726=38000,R726&gt;472.2,R726&lt;=672.8,M726&lt;=10),('[1]Pricing Schedule'!$F$103+('[1]Pricing Schedule'!$F$105*M726))*4,
IF(AND(I726=38000,R726&gt;472.2,R726&lt;=672.8,M726&gt;10),('[1]Pricing Schedule'!$F$111+('[1]Pricing Schedule'!$F$113*M726))*4,
IF(AND(I726=110000,R726&lt;=12.8,M726&gt;2),'[1]Pricing Schedule'!$F$62+('[1]Pricing Schedule'!$F$63*M726),
IF(AND(I726=110000,R726&lt;=12.8,M726&lt;=2),'[1]Pricing Schedule'!$F$96+('[1]Pricing Schedule'!$F$97*M726),
IF(AND(I726=110000,R726&gt;12.8,R726&lt;=22.8,M726&gt;3),'[1]Pricing Schedule'!$F$71+('[1]Pricing Schedule'!$F$72*M726),
IF(AND(I726=110000,R726&gt;12.8,R726&lt;=22.8,M726&lt;=3),'[1]Pricing Schedule'!$F$96+('[1]Pricing Schedule'!$F$97*M726),
IF(AND(I726=110000,R726&gt;22.8,R726&lt;=30.2),'[1]Pricing Schedule'!$F$80+('[1]Pricing Schedule'!$F$81*M726),
IF(AND(I726=110000,R726&gt;30.2,R726&lt;=45.9),'[1]Pricing Schedule'!$F$89+('[1]Pricing Schedule'!$F$90*M726),
IF(AND(I726=110000,R726&gt;45.9,R726&lt;=123.4),'[1]Pricing Schedule'!$F$96+('[1]Pricing Schedule'!$F$97*M726),
IF(AND(I726=110000,R726&gt;123.4,R726&lt;=168.2,M726&lt;=10),'[1]Pricing Schedule'!$F$103+('[1]Pricing Schedule'!$F$105*M726),
IF(AND(I726=110000,R726&gt;123.4,R726&lt;=168.2,M726&gt;10),'[1]Pricing Schedule'!$F$111+('[1]Pricing Schedule'!$F$113*M726),
IF(AND(I726=110000,R726&gt;168.2,R726&lt;=336.4,M726&lt;=10),('[1]Pricing Schedule'!$F$103+('[1]Pricing Schedule'!$F$105*M726))*2,
IF(AND(I726=110000,R726&gt;168.2,R726&lt;=336.4,M726&gt;10),('[1]Pricing Schedule'!$F$111+('[1]Pricing Schedule'!$F$113*M726))*2,
IF(AND(I726=110000,R726&gt;336.4,R726&lt;=504.6,M726&lt;=10),('[1]Pricing Schedule'!$F$103+('[1]Pricing Schedule'!$F$105*M726))*3,
IF(AND(I726=110000,R726&gt;336.4,R726&lt;=504.6,M726&gt;10),('[1]Pricing Schedule'!$F$111+('[1]Pricing Schedule'!$F$113*M726))*3,
IF(AND(I726=110000,R726&gt;504.6,R726&lt;=672.8,M726&lt;=10),('[1]Pricing Schedule'!$F$103+('[1]Pricing Schedule'!$F$105*M726))*4,
IF(AND(I726=110000,R726&gt;504.6,R726&lt;=672.8,M726&gt;10),('[1]Pricing Schedule'!$F$111+('[1]Pricing Schedule'!$F$113*M726))*4,
IF(AND(I726=110000,R726&gt;672.8,R726&lt;=841,M726&lt;=10),('[1]Pricing Schedule'!$F$103+('[1]Pricing Schedule'!$F$105*M726))*5,
IF(AND(I726=110000,R726&gt;672.8,R726&lt;=841,M726&gt;10),('[1]Pricing Schedule'!$F$111+('[1]Pricing Schedule'!$F$113*M726))*5,
IF(AND(I726=110000,R726&gt;672.8,R726&lt;=841,M726&lt;=10),('[1]Pricing Schedule'!$F$103+('[1]Pricing Schedule'!$F$105*M726))*5,
IF(AND(I726=110000,R726&gt;672.8,R726&lt;=841,M726&gt;10),('[1]Pricing Schedule'!$F$111+('[1]Pricing Schedule'!$F$113*M726))*5,
IF(AND(I726=110000,R726&gt;1345.6,R726&lt;=1513.8,M726&lt;=10),('[1]Pricing Schedule'!$F$103+('[1]Pricing Schedule'!$F$105*M726))*9,
IF(AND(I726=110000,R726&gt;1345.6,R726&lt;=1513.8,M726&gt;10),('[1]Pricing Schedule'!$F$111+('[1]Pricing Schedule'!$F$113*M726))*9,
9999999999)))))))))))))))))))))))))))))))))))))))</f>
        <v>1756040</v>
      </c>
      <c r="T726" s="21">
        <f>IF(AND(I726=38000,R726&lt;=4.5,M726&gt;8),'[1]Pricing Schedule'!$J$9,
IF(AND(I726=38000,R726&lt;=4.5,M726&lt;=8),'[1]Pricing Schedule'!$J$36,
IF(AND(I726=38000,R726&gt;4.5,R726&lt;=9,M726&gt;8),'[1]Pricing Schedule'!$J$18,
IF(AND(I726=38000,R726&gt;4.5,R726&lt;=9,M726&lt;=8),'[1]Pricing Schedule'!$J$36,
IF(AND(I726=38000,R726&gt;9,R726&lt;=12.8,M726&gt;8),'[1]Pricing Schedule'!$J$27,
IF(AND(I726=38000,R726&gt;9,R726&lt;=12.8,M726&lt;=8),'[1]Pricing Schedule'!$J$36,
IF(AND(I726=38000,R726&gt;12.8,R726&lt;=22.8),'[1]Pricing Schedule'!$J$36,
IF(AND(I726=38000,R726&gt;22.8,R726&lt;=30.2),'[1]Pricing Schedule'!$J$45,
IF(AND(I726=38000,R726&gt;30.2,R726&lt;=45.9),'[1]Pricing Schedule'!$J$54,
IF(AND(I726=38000,R726&gt;45.9,R726&lt;=123.4),'[1]Pricing Schedule'!$J$97,
IF(AND(I726=38000,R726&gt;123.4,R726&lt;=168.2,M726&lt;=10),'[1]Pricing Schedule'!$J$105,
IF(AND(I726=38000,R726&gt;123.4,R726&lt;=168.2,M726&gt;10),'[1]Pricing Schedule'!$J$113,
IF(AND(I726=38000,R726&gt;168.2,R726&lt;=336.4,M726&lt;=10),('[1]Pricing Schedule'!$J$105),
IF(AND(I726=38000,R726&gt;168.2,R726&lt;=336.4,M726&gt;10),('[1]Pricing Schedule'!$J$113),
IF(AND(I726=38000,R726&gt;336.4,R726&lt;=504.6,M726&lt;=10),('[1]Pricing Schedule'!$J$105),
IF(AND(I726=38000,R726&gt;336.4,R726&lt;=504.6,M726&gt;10),('[1]Pricing Schedule'!$J$113),
IF(AND(I726=38000,R726&gt;504.6,R726&lt;=672.8,M726&lt;=10),('[1]Pricing Schedule'!$J$105),
IF(AND(I726=38000,R726&gt;504.6,R726&lt;=672.8,M726&gt;10),('[1]Pricing Schedule'!$J$113),
IF(AND(I726=110000,R726&lt;=12.8,M726&gt;2),'[1]Pricing Schedule'!$J$63,
IF(AND(I726=110000,R726&lt;=12.8,M726&lt;=2),'[1]Pricing Schedule'!$J$97,
IF(AND(I726=110000,R726&gt;12.8,R726&lt;=22.8,M726&gt;3),'[1]Pricing Schedule'!$J$72,
IF(AND(I726=110000,R726&gt;12.8,R726&lt;=22.8,M726&lt;=3),'[1]Pricing Schedule'!$J$97,
IF(AND(I726=110000,R726&gt;22.8,R726&lt;=30.2),'[1]Pricing Schedule'!$J$81,
IF(AND(I726=110000,R726&gt;30.2,R726&lt;=45.9),'[1]Pricing Schedule'!$J$90,
IF(AND(I726=110000,R726&gt;45.9,R726&lt;=123.4),'[1]Pricing Schedule'!$J$97,
IF(AND(I726=110000,R726&gt;123.4,R726&lt;=168.2,M726&lt;=10),'[1]Pricing Schedule'!$J$105,
IF(AND(I726=110000,R726&gt;123.4,R726&lt;=168.2,M726&gt;10),'[1]Pricing Schedule'!$J$113,
IF(AND(I726=110000,R726&gt;168.2,R726&lt;=336.2,M726&lt;=10),('[1]Pricing Schedule'!$J$105),
IF(AND(I726=110000,R726&gt;168.2,R726&lt;=336.2,M726&gt;10),('[1]Pricing Schedule'!$J$113),
IF(AND(I726=110000,R726&gt;336.4,R726&lt;=504.6,M726&lt;=10),('[1]Pricing Schedule'!$J$105),
IF(AND(I726=110000,R726&gt;336.4,R726&lt;=504.6,M726&gt;10),('[1]Pricing Schedule'!$J$113),
IF(AND(I726=110000,R726&gt;504.6,R726&lt;=672.8,M726&lt;=10),('[1]Pricing Schedule'!$J$105),
IF(AND(I726=110000,R726&gt;504.6,R726&lt;=672.8,M726&gt;10),('[1]Pricing Schedule'!$J$113),
IF(AND(I726=110000,R726&gt;672.8,R726&lt;=841,M726&lt;=10),('[1]Pricing Schedule'!$J$105),
IF(AND(I726=110000,R726&gt;672.8,R726&lt;=841,M726&gt;10),('[1]Pricing Schedule'!$J$113),
IF(AND(I726=110000,R726&gt;1682,R726&lt;=1850.2,M726&lt;=10),('[1]Pricing Schedule'!$J$105),
IF(AND(I726=110000,R726&gt;1682,R726&lt;=1850.2,M726&gt;10),('[1]Pricing Schedule'!$J$113),
IF(AND(I726=110000,R726&gt;2018.4,R726&lt;=2186.6,M726&lt;=10),('[1]Pricing Schedule'!$J$105),
IF(AND(I726=110000,R726&gt;2018.4,R726&lt;=2186.6,M726&gt;10),('[1]Pricing Schedule'!$J$113),999999999)))))))))))))))))))))))))))))))))))))))</f>
        <v>1</v>
      </c>
      <c r="U726" s="40">
        <f t="shared" si="72"/>
        <v>418104.76190476189</v>
      </c>
      <c r="V726" s="41">
        <f t="shared" si="73"/>
        <v>2.3917450627548349</v>
      </c>
      <c r="Y726" s="23">
        <v>372</v>
      </c>
      <c r="Z726" s="23">
        <v>151</v>
      </c>
      <c r="AR726" s="35"/>
    </row>
    <row r="727" spans="1:44">
      <c r="A727" s="23">
        <v>727</v>
      </c>
      <c r="B727" s="23">
        <v>727</v>
      </c>
      <c r="C727" s="23" t="s">
        <v>1200</v>
      </c>
      <c r="D727" s="23" t="s">
        <v>110</v>
      </c>
      <c r="E727" s="23" t="s">
        <v>110</v>
      </c>
      <c r="F727" s="23" t="s">
        <v>203</v>
      </c>
      <c r="G727" s="23" t="s">
        <v>204</v>
      </c>
      <c r="H727" s="23" t="s">
        <v>113</v>
      </c>
      <c r="I727" s="13">
        <v>38000</v>
      </c>
      <c r="J727" s="13">
        <v>38000</v>
      </c>
      <c r="K727" s="13">
        <v>20000</v>
      </c>
      <c r="L727" s="24">
        <v>15.486000000000001</v>
      </c>
      <c r="M727" s="37">
        <f t="shared" si="68"/>
        <v>16</v>
      </c>
      <c r="N727" s="24">
        <v>3.4940000000000002</v>
      </c>
      <c r="O727" s="13">
        <v>2</v>
      </c>
      <c r="P727" s="36">
        <f t="shared" si="69"/>
        <v>2.6205000000000003</v>
      </c>
      <c r="Q727" s="38">
        <f t="shared" si="70"/>
        <v>29.400000000000006</v>
      </c>
      <c r="R727" s="37">
        <f t="shared" si="71"/>
        <v>29.400000000000006</v>
      </c>
      <c r="S727" s="39">
        <f>IF(AND(I727=38000,R727&lt;=4.5,M727&gt;8),'[1]Pricing Schedule'!$F$8+('[1]Pricing Schedule'!$F$9*M727),
IF(AND(I727=38000,R727&lt;=4.5,M727&lt;=8),'[1]Pricing Schedule'!$F$34+('[1]Pricing Schedule'!$F$36*M727),
IF(AND(I727=38000,R727&gt;4.5,R727&lt;=9,M727&gt;8),'[1]Pricing Schedule'!$F$17+('[1]Pricing Schedule'!$F$18*M727),
IF(AND(I727=38000,R727&gt;4.5,R727&lt;=9,M727&lt;=8),'[1]Pricing Schedule'!$F$34+('[1]Pricing Schedule'!$F$36*M727),
IF(AND(I727=38000,R727&gt;9,R727&lt;=12.8,M727&gt;8),'[1]Pricing Schedule'!$F$26+('[1]Pricing Schedule'!$F$27*M727),
IF(AND(I727=38000,R727&gt;9,R727&lt;=12.8,M727&lt;=8),'[1]Pricing Schedule'!$F$34+('[1]Pricing Schedule'!$F$36*M727),
IF(AND(I727=38000,R727&gt;12.8,R727&lt;=22.8),'[1]Pricing Schedule'!$F$34+('[1]Pricing Schedule'!$F$36*M727),
IF(AND(I727=38000,R727&gt;22.8,R727&lt;=30.2),'[1]Pricing Schedule'!$F$43+('[1]Pricing Schedule'!$F$45*M727),
IF(AND(I727=38000,R727&gt;30.2,R727&lt;=45.9),'[1]Pricing Schedule'!$F$52+('[1]Pricing Schedule'!$F$54*M727),
IF(AND(I727=38000,R727&gt;45.9,R727&lt;=123.4),'[1]Pricing Schedule'!$F$96+('[1]Pricing Schedule'!$F$97*M727),
IF(AND(I727=38000,R727&gt;123.4,R727&lt;=168.2,M727&lt;=10),'[1]Pricing Schedule'!$F$103+('[1]Pricing Schedule'!$F$105*M727),
IF(AND(I727=38000,R727&gt;123.4,R727&lt;=168.2,M727&gt;10),'[1]Pricing Schedule'!$F$111+('[1]Pricing Schedule'!$F$113*M727),
IF(AND(I727=38000,R727&gt;157.4,R727&lt;=336.4,M727&lt;=10),('[1]Pricing Schedule'!$F$103+('[1]Pricing Schedule'!$F$105*M727))*2,
IF(AND(I727=38000,R727&gt;157.4,R727&lt;=336.4,M727&gt;10),('[1]Pricing Schedule'!$F$111+('[1]Pricing Schedule'!$F$113*M727))*2,
IF(AND(I727=38000,R727&gt;314.8,R727&lt;=504.6,M727&lt;=10),('[1]Pricing Schedule'!$F$103+('[1]Pricing Schedule'!$F$105*M727))*3,
IF(AND(I727=38000,R727&gt;314.8,R727&lt;=504.6,M727&gt;10),('[1]Pricing Schedule'!$F$111+('[1]Pricing Schedule'!$F$113*M727))*3,
IF(AND(I727=38000,R727&gt;472.2,R727&lt;=672.8,M727&lt;=10),('[1]Pricing Schedule'!$F$103+('[1]Pricing Schedule'!$F$105*M727))*4,
IF(AND(I727=38000,R727&gt;472.2,R727&lt;=672.8,M727&gt;10),('[1]Pricing Schedule'!$F$111+('[1]Pricing Schedule'!$F$113*M727))*4,
IF(AND(I727=110000,R727&lt;=12.8,M727&gt;2),'[1]Pricing Schedule'!$F$62+('[1]Pricing Schedule'!$F$63*M727),
IF(AND(I727=110000,R727&lt;=12.8,M727&lt;=2),'[1]Pricing Schedule'!$F$96+('[1]Pricing Schedule'!$F$97*M727),
IF(AND(I727=110000,R727&gt;12.8,R727&lt;=22.8,M727&gt;3),'[1]Pricing Schedule'!$F$71+('[1]Pricing Schedule'!$F$72*M727),
IF(AND(I727=110000,R727&gt;12.8,R727&lt;=22.8,M727&lt;=3),'[1]Pricing Schedule'!$F$96+('[1]Pricing Schedule'!$F$97*M727),
IF(AND(I727=110000,R727&gt;22.8,R727&lt;=30.2),'[1]Pricing Schedule'!$F$80+('[1]Pricing Schedule'!$F$81*M727),
IF(AND(I727=110000,R727&gt;30.2,R727&lt;=45.9),'[1]Pricing Schedule'!$F$89+('[1]Pricing Schedule'!$F$90*M727),
IF(AND(I727=110000,R727&gt;45.9,R727&lt;=123.4),'[1]Pricing Schedule'!$F$96+('[1]Pricing Schedule'!$F$97*M727),
IF(AND(I727=110000,R727&gt;123.4,R727&lt;=168.2,M727&lt;=10),'[1]Pricing Schedule'!$F$103+('[1]Pricing Schedule'!$F$105*M727),
IF(AND(I727=110000,R727&gt;123.4,R727&lt;=168.2,M727&gt;10),'[1]Pricing Schedule'!$F$111+('[1]Pricing Schedule'!$F$113*M727),
IF(AND(I727=110000,R727&gt;168.2,R727&lt;=336.4,M727&lt;=10),('[1]Pricing Schedule'!$F$103+('[1]Pricing Schedule'!$F$105*M727))*2,
IF(AND(I727=110000,R727&gt;168.2,R727&lt;=336.4,M727&gt;10),('[1]Pricing Schedule'!$F$111+('[1]Pricing Schedule'!$F$113*M727))*2,
IF(AND(I727=110000,R727&gt;336.4,R727&lt;=504.6,M727&lt;=10),('[1]Pricing Schedule'!$F$103+('[1]Pricing Schedule'!$F$105*M727))*3,
IF(AND(I727=110000,R727&gt;336.4,R727&lt;=504.6,M727&gt;10),('[1]Pricing Schedule'!$F$111+('[1]Pricing Schedule'!$F$113*M727))*3,
IF(AND(I727=110000,R727&gt;504.6,R727&lt;=672.8,M727&lt;=10),('[1]Pricing Schedule'!$F$103+('[1]Pricing Schedule'!$F$105*M727))*4,
IF(AND(I727=110000,R727&gt;504.6,R727&lt;=672.8,M727&gt;10),('[1]Pricing Schedule'!$F$111+('[1]Pricing Schedule'!$F$113*M727))*4,
IF(AND(I727=110000,R727&gt;672.8,R727&lt;=841,M727&lt;=10),('[1]Pricing Schedule'!$F$103+('[1]Pricing Schedule'!$F$105*M727))*5,
IF(AND(I727=110000,R727&gt;672.8,R727&lt;=841,M727&gt;10),('[1]Pricing Schedule'!$F$111+('[1]Pricing Schedule'!$F$113*M727))*5,
IF(AND(I727=110000,R727&gt;672.8,R727&lt;=841,M727&lt;=10),('[1]Pricing Schedule'!$F$103+('[1]Pricing Schedule'!$F$105*M727))*5,
IF(AND(I727=110000,R727&gt;672.8,R727&lt;=841,M727&gt;10),('[1]Pricing Schedule'!$F$111+('[1]Pricing Schedule'!$F$113*M727))*5,
IF(AND(I727=110000,R727&gt;1345.6,R727&lt;=1513.8,M727&lt;=10),('[1]Pricing Schedule'!$F$103+('[1]Pricing Schedule'!$F$105*M727))*9,
IF(AND(I727=110000,R727&gt;1345.6,R727&lt;=1513.8,M727&gt;10),('[1]Pricing Schedule'!$F$111+('[1]Pricing Schedule'!$F$113*M727))*9,
9999999999)))))))))))))))))))))))))))))))))))))))</f>
        <v>1769070</v>
      </c>
      <c r="T727" s="21">
        <f>IF(AND(I727=38000,R727&lt;=4.5,M727&gt;8),'[1]Pricing Schedule'!$J$9,
IF(AND(I727=38000,R727&lt;=4.5,M727&lt;=8),'[1]Pricing Schedule'!$J$36,
IF(AND(I727=38000,R727&gt;4.5,R727&lt;=9,M727&gt;8),'[1]Pricing Schedule'!$J$18,
IF(AND(I727=38000,R727&gt;4.5,R727&lt;=9,M727&lt;=8),'[1]Pricing Schedule'!$J$36,
IF(AND(I727=38000,R727&gt;9,R727&lt;=12.8,M727&gt;8),'[1]Pricing Schedule'!$J$27,
IF(AND(I727=38000,R727&gt;9,R727&lt;=12.8,M727&lt;=8),'[1]Pricing Schedule'!$J$36,
IF(AND(I727=38000,R727&gt;12.8,R727&lt;=22.8),'[1]Pricing Schedule'!$J$36,
IF(AND(I727=38000,R727&gt;22.8,R727&lt;=30.2),'[1]Pricing Schedule'!$J$45,
IF(AND(I727=38000,R727&gt;30.2,R727&lt;=45.9),'[1]Pricing Schedule'!$J$54,
IF(AND(I727=38000,R727&gt;45.9,R727&lt;=123.4),'[1]Pricing Schedule'!$J$97,
IF(AND(I727=38000,R727&gt;123.4,R727&lt;=168.2,M727&lt;=10),'[1]Pricing Schedule'!$J$105,
IF(AND(I727=38000,R727&gt;123.4,R727&lt;=168.2,M727&gt;10),'[1]Pricing Schedule'!$J$113,
IF(AND(I727=38000,R727&gt;168.2,R727&lt;=336.4,M727&lt;=10),('[1]Pricing Schedule'!$J$105),
IF(AND(I727=38000,R727&gt;168.2,R727&lt;=336.4,M727&gt;10),('[1]Pricing Schedule'!$J$113),
IF(AND(I727=38000,R727&gt;336.4,R727&lt;=504.6,M727&lt;=10),('[1]Pricing Schedule'!$J$105),
IF(AND(I727=38000,R727&gt;336.4,R727&lt;=504.6,M727&gt;10),('[1]Pricing Schedule'!$J$113),
IF(AND(I727=38000,R727&gt;504.6,R727&lt;=672.8,M727&lt;=10),('[1]Pricing Schedule'!$J$105),
IF(AND(I727=38000,R727&gt;504.6,R727&lt;=672.8,M727&gt;10),('[1]Pricing Schedule'!$J$113),
IF(AND(I727=110000,R727&lt;=12.8,M727&gt;2),'[1]Pricing Schedule'!$J$63,
IF(AND(I727=110000,R727&lt;=12.8,M727&lt;=2),'[1]Pricing Schedule'!$J$97,
IF(AND(I727=110000,R727&gt;12.8,R727&lt;=22.8,M727&gt;3),'[1]Pricing Schedule'!$J$72,
IF(AND(I727=110000,R727&gt;12.8,R727&lt;=22.8,M727&lt;=3),'[1]Pricing Schedule'!$J$97,
IF(AND(I727=110000,R727&gt;22.8,R727&lt;=30.2),'[1]Pricing Schedule'!$J$81,
IF(AND(I727=110000,R727&gt;30.2,R727&lt;=45.9),'[1]Pricing Schedule'!$J$90,
IF(AND(I727=110000,R727&gt;45.9,R727&lt;=123.4),'[1]Pricing Schedule'!$J$97,
IF(AND(I727=110000,R727&gt;123.4,R727&lt;=168.2,M727&lt;=10),'[1]Pricing Schedule'!$J$105,
IF(AND(I727=110000,R727&gt;123.4,R727&lt;=168.2,M727&gt;10),'[1]Pricing Schedule'!$J$113,
IF(AND(I727=110000,R727&gt;168.2,R727&lt;=336.2,M727&lt;=10),('[1]Pricing Schedule'!$J$105),
IF(AND(I727=110000,R727&gt;168.2,R727&lt;=336.2,M727&gt;10),('[1]Pricing Schedule'!$J$113),
IF(AND(I727=110000,R727&gt;336.4,R727&lt;=504.6,M727&lt;=10),('[1]Pricing Schedule'!$J$105),
IF(AND(I727=110000,R727&gt;336.4,R727&lt;=504.6,M727&gt;10),('[1]Pricing Schedule'!$J$113),
IF(AND(I727=110000,R727&gt;504.6,R727&lt;=672.8,M727&lt;=10),('[1]Pricing Schedule'!$J$105),
IF(AND(I727=110000,R727&gt;504.6,R727&lt;=672.8,M727&gt;10),('[1]Pricing Schedule'!$J$113),
IF(AND(I727=110000,R727&gt;672.8,R727&lt;=841,M727&lt;=10),('[1]Pricing Schedule'!$J$105),
IF(AND(I727=110000,R727&gt;672.8,R727&lt;=841,M727&gt;10),('[1]Pricing Schedule'!$J$113),
IF(AND(I727=110000,R727&gt;1682,R727&lt;=1850.2,M727&lt;=10),('[1]Pricing Schedule'!$J$105),
IF(AND(I727=110000,R727&gt;1682,R727&lt;=1850.2,M727&gt;10),('[1]Pricing Schedule'!$J$113),
IF(AND(I727=110000,R727&gt;2018.4,R727&lt;=2186.6,M727&lt;=10),('[1]Pricing Schedule'!$J$105),
IF(AND(I727=110000,R727&gt;2018.4,R727&lt;=2186.6,M727&gt;10),('[1]Pricing Schedule'!$J$113),999999999)))))))))))))))))))))))))))))))))))))))</f>
        <v>5</v>
      </c>
      <c r="U727" s="40">
        <f t="shared" si="72"/>
        <v>60172.448979591827</v>
      </c>
      <c r="V727" s="41">
        <f t="shared" si="73"/>
        <v>16.618901456697593</v>
      </c>
      <c r="Y727" s="23">
        <v>690</v>
      </c>
      <c r="Z727" s="23">
        <v>321</v>
      </c>
      <c r="AR727" s="35"/>
    </row>
    <row r="728" spans="1:44">
      <c r="A728" s="23">
        <v>728</v>
      </c>
      <c r="B728" s="23">
        <v>728</v>
      </c>
      <c r="C728" s="23" t="s">
        <v>1201</v>
      </c>
      <c r="D728" s="23" t="s">
        <v>110</v>
      </c>
      <c r="E728" s="23" t="s">
        <v>110</v>
      </c>
      <c r="F728" s="23" t="s">
        <v>196</v>
      </c>
      <c r="G728" s="23" t="s">
        <v>197</v>
      </c>
      <c r="H728" s="23" t="s">
        <v>113</v>
      </c>
      <c r="I728" s="13">
        <v>38000</v>
      </c>
      <c r="J728" s="23" t="s">
        <v>119</v>
      </c>
      <c r="K728" s="13">
        <v>38000</v>
      </c>
      <c r="L728" s="24">
        <v>18.593</v>
      </c>
      <c r="M728" s="37">
        <f t="shared" si="68"/>
        <v>19</v>
      </c>
      <c r="N728" s="24">
        <v>1</v>
      </c>
      <c r="O728" s="13">
        <v>2</v>
      </c>
      <c r="P728" s="36">
        <f t="shared" si="69"/>
        <v>0.75</v>
      </c>
      <c r="Q728" s="38">
        <f t="shared" si="70"/>
        <v>8.4</v>
      </c>
      <c r="R728" s="37">
        <f t="shared" si="71"/>
        <v>8.4</v>
      </c>
      <c r="S728" s="39">
        <f>IF(AND(I728=38000,R728&lt;=4.5,M728&gt;8),'[1]Pricing Schedule'!$F$8+('[1]Pricing Schedule'!$F$9*M728),
IF(AND(I728=38000,R728&lt;=4.5,M728&lt;=8),'[1]Pricing Schedule'!$F$34+('[1]Pricing Schedule'!$F$36*M728),
IF(AND(I728=38000,R728&gt;4.5,R728&lt;=9,M728&gt;8),'[1]Pricing Schedule'!$F$17+('[1]Pricing Schedule'!$F$18*M728),
IF(AND(I728=38000,R728&gt;4.5,R728&lt;=9,M728&lt;=8),'[1]Pricing Schedule'!$F$34+('[1]Pricing Schedule'!$F$36*M728),
IF(AND(I728=38000,R728&gt;9,R728&lt;=12.8,M728&gt;8),'[1]Pricing Schedule'!$F$26+('[1]Pricing Schedule'!$F$27*M728),
IF(AND(I728=38000,R728&gt;9,R728&lt;=12.8,M728&lt;=8),'[1]Pricing Schedule'!$F$34+('[1]Pricing Schedule'!$F$36*M728),
IF(AND(I728=38000,R728&gt;12.8,R728&lt;=22.8),'[1]Pricing Schedule'!$F$34+('[1]Pricing Schedule'!$F$36*M728),
IF(AND(I728=38000,R728&gt;22.8,R728&lt;=30.2),'[1]Pricing Schedule'!$F$43+('[1]Pricing Schedule'!$F$45*M728),
IF(AND(I728=38000,R728&gt;30.2,R728&lt;=45.9),'[1]Pricing Schedule'!$F$52+('[1]Pricing Schedule'!$F$54*M728),
IF(AND(I728=38000,R728&gt;45.9,R728&lt;=123.4),'[1]Pricing Schedule'!$F$96+('[1]Pricing Schedule'!$F$97*M728),
IF(AND(I728=38000,R728&gt;123.4,R728&lt;=168.2,M728&lt;=10),'[1]Pricing Schedule'!$F$103+('[1]Pricing Schedule'!$F$105*M728),
IF(AND(I728=38000,R728&gt;123.4,R728&lt;=168.2,M728&gt;10),'[1]Pricing Schedule'!$F$111+('[1]Pricing Schedule'!$F$113*M728),
IF(AND(I728=38000,R728&gt;157.4,R728&lt;=336.4,M728&lt;=10),('[1]Pricing Schedule'!$F$103+('[1]Pricing Schedule'!$F$105*M728))*2,
IF(AND(I728=38000,R728&gt;157.4,R728&lt;=336.4,M728&gt;10),('[1]Pricing Schedule'!$F$111+('[1]Pricing Schedule'!$F$113*M728))*2,
IF(AND(I728=38000,R728&gt;314.8,R728&lt;=504.6,M728&lt;=10),('[1]Pricing Schedule'!$F$103+('[1]Pricing Schedule'!$F$105*M728))*3,
IF(AND(I728=38000,R728&gt;314.8,R728&lt;=504.6,M728&gt;10),('[1]Pricing Schedule'!$F$111+('[1]Pricing Schedule'!$F$113*M728))*3,
IF(AND(I728=38000,R728&gt;472.2,R728&lt;=672.8,M728&lt;=10),('[1]Pricing Schedule'!$F$103+('[1]Pricing Schedule'!$F$105*M728))*4,
IF(AND(I728=38000,R728&gt;472.2,R728&lt;=672.8,M728&gt;10),('[1]Pricing Schedule'!$F$111+('[1]Pricing Schedule'!$F$113*M728))*4,
IF(AND(I728=110000,R728&lt;=12.8,M728&gt;2),'[1]Pricing Schedule'!$F$62+('[1]Pricing Schedule'!$F$63*M728),
IF(AND(I728=110000,R728&lt;=12.8,M728&lt;=2),'[1]Pricing Schedule'!$F$96+('[1]Pricing Schedule'!$F$97*M728),
IF(AND(I728=110000,R728&gt;12.8,R728&lt;=22.8,M728&gt;3),'[1]Pricing Schedule'!$F$71+('[1]Pricing Schedule'!$F$72*M728),
IF(AND(I728=110000,R728&gt;12.8,R728&lt;=22.8,M728&lt;=3),'[1]Pricing Schedule'!$F$96+('[1]Pricing Schedule'!$F$97*M728),
IF(AND(I728=110000,R728&gt;22.8,R728&lt;=30.2),'[1]Pricing Schedule'!$F$80+('[1]Pricing Schedule'!$F$81*M728),
IF(AND(I728=110000,R728&gt;30.2,R728&lt;=45.9),'[1]Pricing Schedule'!$F$89+('[1]Pricing Schedule'!$F$90*M728),
IF(AND(I728=110000,R728&gt;45.9,R728&lt;=123.4),'[1]Pricing Schedule'!$F$96+('[1]Pricing Schedule'!$F$97*M728),
IF(AND(I728=110000,R728&gt;123.4,R728&lt;=168.2,M728&lt;=10),'[1]Pricing Schedule'!$F$103+('[1]Pricing Schedule'!$F$105*M728),
IF(AND(I728=110000,R728&gt;123.4,R728&lt;=168.2,M728&gt;10),'[1]Pricing Schedule'!$F$111+('[1]Pricing Schedule'!$F$113*M728),
IF(AND(I728=110000,R728&gt;168.2,R728&lt;=336.4,M728&lt;=10),('[1]Pricing Schedule'!$F$103+('[1]Pricing Schedule'!$F$105*M728))*2,
IF(AND(I728=110000,R728&gt;168.2,R728&lt;=336.4,M728&gt;10),('[1]Pricing Schedule'!$F$111+('[1]Pricing Schedule'!$F$113*M728))*2,
IF(AND(I728=110000,R728&gt;336.4,R728&lt;=504.6,M728&lt;=10),('[1]Pricing Schedule'!$F$103+('[1]Pricing Schedule'!$F$105*M728))*3,
IF(AND(I728=110000,R728&gt;336.4,R728&lt;=504.6,M728&gt;10),('[1]Pricing Schedule'!$F$111+('[1]Pricing Schedule'!$F$113*M728))*3,
IF(AND(I728=110000,R728&gt;504.6,R728&lt;=672.8,M728&lt;=10),('[1]Pricing Schedule'!$F$103+('[1]Pricing Schedule'!$F$105*M728))*4,
IF(AND(I728=110000,R728&gt;504.6,R728&lt;=672.8,M728&gt;10),('[1]Pricing Schedule'!$F$111+('[1]Pricing Schedule'!$F$113*M728))*4,
IF(AND(I728=110000,R728&gt;672.8,R728&lt;=841,M728&lt;=10),('[1]Pricing Schedule'!$F$103+('[1]Pricing Schedule'!$F$105*M728))*5,
IF(AND(I728=110000,R728&gt;672.8,R728&lt;=841,M728&gt;10),('[1]Pricing Schedule'!$F$111+('[1]Pricing Schedule'!$F$113*M728))*5,
IF(AND(I728=110000,R728&gt;672.8,R728&lt;=841,M728&lt;=10),('[1]Pricing Schedule'!$F$103+('[1]Pricing Schedule'!$F$105*M728))*5,
IF(AND(I728=110000,R728&gt;672.8,R728&lt;=841,M728&gt;10),('[1]Pricing Schedule'!$F$111+('[1]Pricing Schedule'!$F$113*M728))*5,
IF(AND(I728=110000,R728&gt;1345.6,R728&lt;=1513.8,M728&lt;=10),('[1]Pricing Schedule'!$F$103+('[1]Pricing Schedule'!$F$105*M728))*9,
IF(AND(I728=110000,R728&gt;1345.6,R728&lt;=1513.8,M728&gt;10),('[1]Pricing Schedule'!$F$111+('[1]Pricing Schedule'!$F$113*M728))*9,
9999999999)))))))))))))))))))))))))))))))))))))))</f>
        <v>1906800</v>
      </c>
      <c r="T728" s="21">
        <f>IF(AND(I728=38000,R728&lt;=4.5,M728&gt;8),'[1]Pricing Schedule'!$J$9,
IF(AND(I728=38000,R728&lt;=4.5,M728&lt;=8),'[1]Pricing Schedule'!$J$36,
IF(AND(I728=38000,R728&gt;4.5,R728&lt;=9,M728&gt;8),'[1]Pricing Schedule'!$J$18,
IF(AND(I728=38000,R728&gt;4.5,R728&lt;=9,M728&lt;=8),'[1]Pricing Schedule'!$J$36,
IF(AND(I728=38000,R728&gt;9,R728&lt;=12.8,M728&gt;8),'[1]Pricing Schedule'!$J$27,
IF(AND(I728=38000,R728&gt;9,R728&lt;=12.8,M728&lt;=8),'[1]Pricing Schedule'!$J$36,
IF(AND(I728=38000,R728&gt;12.8,R728&lt;=22.8),'[1]Pricing Schedule'!$J$36,
IF(AND(I728=38000,R728&gt;22.8,R728&lt;=30.2),'[1]Pricing Schedule'!$J$45,
IF(AND(I728=38000,R728&gt;30.2,R728&lt;=45.9),'[1]Pricing Schedule'!$J$54,
IF(AND(I728=38000,R728&gt;45.9,R728&lt;=123.4),'[1]Pricing Schedule'!$J$97,
IF(AND(I728=38000,R728&gt;123.4,R728&lt;=168.2,M728&lt;=10),'[1]Pricing Schedule'!$J$105,
IF(AND(I728=38000,R728&gt;123.4,R728&lt;=168.2,M728&gt;10),'[1]Pricing Schedule'!$J$113,
IF(AND(I728=38000,R728&gt;168.2,R728&lt;=336.4,M728&lt;=10),('[1]Pricing Schedule'!$J$105),
IF(AND(I728=38000,R728&gt;168.2,R728&lt;=336.4,M728&gt;10),('[1]Pricing Schedule'!$J$113),
IF(AND(I728=38000,R728&gt;336.4,R728&lt;=504.6,M728&lt;=10),('[1]Pricing Schedule'!$J$105),
IF(AND(I728=38000,R728&gt;336.4,R728&lt;=504.6,M728&gt;10),('[1]Pricing Schedule'!$J$113),
IF(AND(I728=38000,R728&gt;504.6,R728&lt;=672.8,M728&lt;=10),('[1]Pricing Schedule'!$J$105),
IF(AND(I728=38000,R728&gt;504.6,R728&lt;=672.8,M728&gt;10),('[1]Pricing Schedule'!$J$113),
IF(AND(I728=110000,R728&lt;=12.8,M728&gt;2),'[1]Pricing Schedule'!$J$63,
IF(AND(I728=110000,R728&lt;=12.8,M728&lt;=2),'[1]Pricing Schedule'!$J$97,
IF(AND(I728=110000,R728&gt;12.8,R728&lt;=22.8,M728&gt;3),'[1]Pricing Schedule'!$J$72,
IF(AND(I728=110000,R728&gt;12.8,R728&lt;=22.8,M728&lt;=3),'[1]Pricing Schedule'!$J$97,
IF(AND(I728=110000,R728&gt;22.8,R728&lt;=30.2),'[1]Pricing Schedule'!$J$81,
IF(AND(I728=110000,R728&gt;30.2,R728&lt;=45.9),'[1]Pricing Schedule'!$J$90,
IF(AND(I728=110000,R728&gt;45.9,R728&lt;=123.4),'[1]Pricing Schedule'!$J$97,
IF(AND(I728=110000,R728&gt;123.4,R728&lt;=168.2,M728&lt;=10),'[1]Pricing Schedule'!$J$105,
IF(AND(I728=110000,R728&gt;123.4,R728&lt;=168.2,M728&gt;10),'[1]Pricing Schedule'!$J$113,
IF(AND(I728=110000,R728&gt;168.2,R728&lt;=336.2,M728&lt;=10),('[1]Pricing Schedule'!$J$105),
IF(AND(I728=110000,R728&gt;168.2,R728&lt;=336.2,M728&gt;10),('[1]Pricing Schedule'!$J$113),
IF(AND(I728=110000,R728&gt;336.4,R728&lt;=504.6,M728&lt;=10),('[1]Pricing Schedule'!$J$105),
IF(AND(I728=110000,R728&gt;336.4,R728&lt;=504.6,M728&gt;10),('[1]Pricing Schedule'!$J$113),
IF(AND(I728=110000,R728&gt;504.6,R728&lt;=672.8,M728&lt;=10),('[1]Pricing Schedule'!$J$105),
IF(AND(I728=110000,R728&gt;504.6,R728&lt;=672.8,M728&gt;10),('[1]Pricing Schedule'!$J$113),
IF(AND(I728=110000,R728&gt;672.8,R728&lt;=841,M728&lt;=10),('[1]Pricing Schedule'!$J$105),
IF(AND(I728=110000,R728&gt;672.8,R728&lt;=841,M728&gt;10),('[1]Pricing Schedule'!$J$113),
IF(AND(I728=110000,R728&gt;1682,R728&lt;=1850.2,M728&lt;=10),('[1]Pricing Schedule'!$J$105),
IF(AND(I728=110000,R728&gt;1682,R728&lt;=1850.2,M728&gt;10),('[1]Pricing Schedule'!$J$113),
IF(AND(I728=110000,R728&gt;2018.4,R728&lt;=2186.6,M728&lt;=10),('[1]Pricing Schedule'!$J$105),
IF(AND(I728=110000,R728&gt;2018.4,R728&lt;=2186.6,M728&gt;10),('[1]Pricing Schedule'!$J$113),999999999)))))))))))))))))))))))))))))))))))))))</f>
        <v>2</v>
      </c>
      <c r="U728" s="40">
        <f t="shared" si="72"/>
        <v>227000</v>
      </c>
      <c r="V728" s="41">
        <f t="shared" si="73"/>
        <v>4.4052863436123344</v>
      </c>
      <c r="Y728" s="23">
        <v>157</v>
      </c>
      <c r="Z728" s="23">
        <v>337</v>
      </c>
      <c r="AR728" s="35"/>
    </row>
    <row r="729" spans="1:44">
      <c r="A729" s="23">
        <v>729</v>
      </c>
      <c r="B729" s="23">
        <v>729</v>
      </c>
      <c r="C729" s="23" t="s">
        <v>1202</v>
      </c>
      <c r="D729" s="23" t="s">
        <v>110</v>
      </c>
      <c r="E729" s="23" t="s">
        <v>110</v>
      </c>
      <c r="F729" s="23" t="s">
        <v>1203</v>
      </c>
      <c r="G729" s="23" t="s">
        <v>1204</v>
      </c>
      <c r="H729" s="23" t="s">
        <v>133</v>
      </c>
      <c r="I729" s="13">
        <v>110000</v>
      </c>
      <c r="J729" s="13">
        <v>110000</v>
      </c>
      <c r="K729" s="13">
        <v>38000</v>
      </c>
      <c r="L729" s="24">
        <v>13.653</v>
      </c>
      <c r="M729" s="37">
        <f t="shared" si="68"/>
        <v>14</v>
      </c>
      <c r="N729" s="24">
        <v>5.2519999999999998</v>
      </c>
      <c r="O729" s="13">
        <v>2</v>
      </c>
      <c r="P729" s="36">
        <f t="shared" si="69"/>
        <v>3.9390000000000001</v>
      </c>
      <c r="Q729" s="38">
        <f t="shared" si="70"/>
        <v>46.2</v>
      </c>
      <c r="R729" s="37">
        <f t="shared" si="71"/>
        <v>46.2</v>
      </c>
      <c r="S729" s="39">
        <f>IF(AND(I729=38000,R729&lt;=4.5,M729&gt;8),'[1]Pricing Schedule'!$F$8+('[1]Pricing Schedule'!$F$9*M729),
IF(AND(I729=38000,R729&lt;=4.5,M729&lt;=8),'[1]Pricing Schedule'!$F$34+('[1]Pricing Schedule'!$F$36*M729),
IF(AND(I729=38000,R729&gt;4.5,R729&lt;=9,M729&gt;8),'[1]Pricing Schedule'!$F$17+('[1]Pricing Schedule'!$F$18*M729),
IF(AND(I729=38000,R729&gt;4.5,R729&lt;=9,M729&lt;=8),'[1]Pricing Schedule'!$F$34+('[1]Pricing Schedule'!$F$36*M729),
IF(AND(I729=38000,R729&gt;9,R729&lt;=12.8,M729&gt;8),'[1]Pricing Schedule'!$F$26+('[1]Pricing Schedule'!$F$27*M729),
IF(AND(I729=38000,R729&gt;9,R729&lt;=12.8,M729&lt;=8),'[1]Pricing Schedule'!$F$34+('[1]Pricing Schedule'!$F$36*M729),
IF(AND(I729=38000,R729&gt;12.8,R729&lt;=22.8),'[1]Pricing Schedule'!$F$34+('[1]Pricing Schedule'!$F$36*M729),
IF(AND(I729=38000,R729&gt;22.8,R729&lt;=30.2),'[1]Pricing Schedule'!$F$43+('[1]Pricing Schedule'!$F$45*M729),
IF(AND(I729=38000,R729&gt;30.2,R729&lt;=45.9),'[1]Pricing Schedule'!$F$52+('[1]Pricing Schedule'!$F$54*M729),
IF(AND(I729=38000,R729&gt;45.9,R729&lt;=123.4),'[1]Pricing Schedule'!$F$96+('[1]Pricing Schedule'!$F$97*M729),
IF(AND(I729=38000,R729&gt;123.4,R729&lt;=168.2,M729&lt;=10),'[1]Pricing Schedule'!$F$103+('[1]Pricing Schedule'!$F$105*M729),
IF(AND(I729=38000,R729&gt;123.4,R729&lt;=168.2,M729&gt;10),'[1]Pricing Schedule'!$F$111+('[1]Pricing Schedule'!$F$113*M729),
IF(AND(I729=38000,R729&gt;157.4,R729&lt;=336.4,M729&lt;=10),('[1]Pricing Schedule'!$F$103+('[1]Pricing Schedule'!$F$105*M729))*2,
IF(AND(I729=38000,R729&gt;157.4,R729&lt;=336.4,M729&gt;10),('[1]Pricing Schedule'!$F$111+('[1]Pricing Schedule'!$F$113*M729))*2,
IF(AND(I729=38000,R729&gt;314.8,R729&lt;=504.6,M729&lt;=10),('[1]Pricing Schedule'!$F$103+('[1]Pricing Schedule'!$F$105*M729))*3,
IF(AND(I729=38000,R729&gt;314.8,R729&lt;=504.6,M729&gt;10),('[1]Pricing Schedule'!$F$111+('[1]Pricing Schedule'!$F$113*M729))*3,
IF(AND(I729=38000,R729&gt;472.2,R729&lt;=672.8,M729&lt;=10),('[1]Pricing Schedule'!$F$103+('[1]Pricing Schedule'!$F$105*M729))*4,
IF(AND(I729=38000,R729&gt;472.2,R729&lt;=672.8,M729&gt;10),('[1]Pricing Schedule'!$F$111+('[1]Pricing Schedule'!$F$113*M729))*4,
IF(AND(I729=110000,R729&lt;=12.8,M729&gt;2),'[1]Pricing Schedule'!$F$62+('[1]Pricing Schedule'!$F$63*M729),
IF(AND(I729=110000,R729&lt;=12.8,M729&lt;=2),'[1]Pricing Schedule'!$F$96+('[1]Pricing Schedule'!$F$97*M729),
IF(AND(I729=110000,R729&gt;12.8,R729&lt;=22.8,M729&gt;3),'[1]Pricing Schedule'!$F$71+('[1]Pricing Schedule'!$F$72*M729),
IF(AND(I729=110000,R729&gt;12.8,R729&lt;=22.8,M729&lt;=3),'[1]Pricing Schedule'!$F$96+('[1]Pricing Schedule'!$F$97*M729),
IF(AND(I729=110000,R729&gt;22.8,R729&lt;=30.2),'[1]Pricing Schedule'!$F$80+('[1]Pricing Schedule'!$F$81*M729),
IF(AND(I729=110000,R729&gt;30.2,R729&lt;=45.9),'[1]Pricing Schedule'!$F$89+('[1]Pricing Schedule'!$F$90*M729),
IF(AND(I729=110000,R729&gt;45.9,R729&lt;=123.4),'[1]Pricing Schedule'!$F$96+('[1]Pricing Schedule'!$F$97*M729),
IF(AND(I729=110000,R729&gt;123.4,R729&lt;=168.2,M729&lt;=10),'[1]Pricing Schedule'!$F$103+('[1]Pricing Schedule'!$F$105*M729),
IF(AND(I729=110000,R729&gt;123.4,R729&lt;=168.2,M729&gt;10),'[1]Pricing Schedule'!$F$111+('[1]Pricing Schedule'!$F$113*M729),
IF(AND(I729=110000,R729&gt;168.2,R729&lt;=336.4,M729&lt;=10),('[1]Pricing Schedule'!$F$103+('[1]Pricing Schedule'!$F$105*M729))*2,
IF(AND(I729=110000,R729&gt;168.2,R729&lt;=336.4,M729&gt;10),('[1]Pricing Schedule'!$F$111+('[1]Pricing Schedule'!$F$113*M729))*2,
IF(AND(I729=110000,R729&gt;336.4,R729&lt;=504.6,M729&lt;=10),('[1]Pricing Schedule'!$F$103+('[1]Pricing Schedule'!$F$105*M729))*3,
IF(AND(I729=110000,R729&gt;336.4,R729&lt;=504.6,M729&gt;10),('[1]Pricing Schedule'!$F$111+('[1]Pricing Schedule'!$F$113*M729))*3,
IF(AND(I729=110000,R729&gt;504.6,R729&lt;=672.8,M729&lt;=10),('[1]Pricing Schedule'!$F$103+('[1]Pricing Schedule'!$F$105*M729))*4,
IF(AND(I729=110000,R729&gt;504.6,R729&lt;=672.8,M729&gt;10),('[1]Pricing Schedule'!$F$111+('[1]Pricing Schedule'!$F$113*M729))*4,
IF(AND(I729=110000,R729&gt;672.8,R729&lt;=841,M729&lt;=10),('[1]Pricing Schedule'!$F$103+('[1]Pricing Schedule'!$F$105*M729))*5,
IF(AND(I729=110000,R729&gt;672.8,R729&lt;=841,M729&gt;10),('[1]Pricing Schedule'!$F$111+('[1]Pricing Schedule'!$F$113*M729))*5,
IF(AND(I729=110000,R729&gt;672.8,R729&lt;=841,M729&lt;=10),('[1]Pricing Schedule'!$F$103+('[1]Pricing Schedule'!$F$105*M729))*5,
IF(AND(I729=110000,R729&gt;672.8,R729&lt;=841,M729&gt;10),('[1]Pricing Schedule'!$F$111+('[1]Pricing Schedule'!$F$113*M729))*5,
IF(AND(I729=110000,R729&gt;1345.6,R729&lt;=1513.8,M729&lt;=10),('[1]Pricing Schedule'!$F$103+('[1]Pricing Schedule'!$F$105*M729))*9,
IF(AND(I729=110000,R729&gt;1345.6,R729&lt;=1513.8,M729&gt;10),('[1]Pricing Schedule'!$F$111+('[1]Pricing Schedule'!$F$113*M729))*9,
9999999999)))))))))))))))))))))))))))))))))))))))</f>
        <v>3869800</v>
      </c>
      <c r="T729" s="21">
        <f>IF(AND(I729=38000,R729&lt;=4.5,M729&gt;8),'[1]Pricing Schedule'!$J$9,
IF(AND(I729=38000,R729&lt;=4.5,M729&lt;=8),'[1]Pricing Schedule'!$J$36,
IF(AND(I729=38000,R729&gt;4.5,R729&lt;=9,M729&gt;8),'[1]Pricing Schedule'!$J$18,
IF(AND(I729=38000,R729&gt;4.5,R729&lt;=9,M729&lt;=8),'[1]Pricing Schedule'!$J$36,
IF(AND(I729=38000,R729&gt;9,R729&lt;=12.8,M729&gt;8),'[1]Pricing Schedule'!$J$27,
IF(AND(I729=38000,R729&gt;9,R729&lt;=12.8,M729&lt;=8),'[1]Pricing Schedule'!$J$36,
IF(AND(I729=38000,R729&gt;12.8,R729&lt;=22.8),'[1]Pricing Schedule'!$J$36,
IF(AND(I729=38000,R729&gt;22.8,R729&lt;=30.2),'[1]Pricing Schedule'!$J$45,
IF(AND(I729=38000,R729&gt;30.2,R729&lt;=45.9),'[1]Pricing Schedule'!$J$54,
IF(AND(I729=38000,R729&gt;45.9,R729&lt;=123.4),'[1]Pricing Schedule'!$J$97,
IF(AND(I729=38000,R729&gt;123.4,R729&lt;=168.2,M729&lt;=10),'[1]Pricing Schedule'!$J$105,
IF(AND(I729=38000,R729&gt;123.4,R729&lt;=168.2,M729&gt;10),'[1]Pricing Schedule'!$J$113,
IF(AND(I729=38000,R729&gt;168.2,R729&lt;=336.4,M729&lt;=10),('[1]Pricing Schedule'!$J$105),
IF(AND(I729=38000,R729&gt;168.2,R729&lt;=336.4,M729&gt;10),('[1]Pricing Schedule'!$J$113),
IF(AND(I729=38000,R729&gt;336.4,R729&lt;=504.6,M729&lt;=10),('[1]Pricing Schedule'!$J$105),
IF(AND(I729=38000,R729&gt;336.4,R729&lt;=504.6,M729&gt;10),('[1]Pricing Schedule'!$J$113),
IF(AND(I729=38000,R729&gt;504.6,R729&lt;=672.8,M729&lt;=10),('[1]Pricing Schedule'!$J$105),
IF(AND(I729=38000,R729&gt;504.6,R729&lt;=672.8,M729&gt;10),('[1]Pricing Schedule'!$J$113),
IF(AND(I729=110000,R729&lt;=12.8,M729&gt;2),'[1]Pricing Schedule'!$J$63,
IF(AND(I729=110000,R729&lt;=12.8,M729&lt;=2),'[1]Pricing Schedule'!$J$97,
IF(AND(I729=110000,R729&gt;12.8,R729&lt;=22.8,M729&gt;3),'[1]Pricing Schedule'!$J$72,
IF(AND(I729=110000,R729&gt;12.8,R729&lt;=22.8,M729&lt;=3),'[1]Pricing Schedule'!$J$97,
IF(AND(I729=110000,R729&gt;22.8,R729&lt;=30.2),'[1]Pricing Schedule'!$J$81,
IF(AND(I729=110000,R729&gt;30.2,R729&lt;=45.9),'[1]Pricing Schedule'!$J$90,
IF(AND(I729=110000,R729&gt;45.9,R729&lt;=123.4),'[1]Pricing Schedule'!$J$97,
IF(AND(I729=110000,R729&gt;123.4,R729&lt;=168.2,M729&lt;=10),'[1]Pricing Schedule'!$J$105,
IF(AND(I729=110000,R729&gt;123.4,R729&lt;=168.2,M729&gt;10),'[1]Pricing Schedule'!$J$113,
IF(AND(I729=110000,R729&gt;168.2,R729&lt;=336.2,M729&lt;=10),('[1]Pricing Schedule'!$J$105),
IF(AND(I729=110000,R729&gt;168.2,R729&lt;=336.2,M729&gt;10),('[1]Pricing Schedule'!$J$113),
IF(AND(I729=110000,R729&gt;336.4,R729&lt;=504.6,M729&lt;=10),('[1]Pricing Schedule'!$J$105),
IF(AND(I729=110000,R729&gt;336.4,R729&lt;=504.6,M729&gt;10),('[1]Pricing Schedule'!$J$113),
IF(AND(I729=110000,R729&gt;504.6,R729&lt;=672.8,M729&lt;=10),('[1]Pricing Schedule'!$J$105),
IF(AND(I729=110000,R729&gt;504.6,R729&lt;=672.8,M729&gt;10),('[1]Pricing Schedule'!$J$113),
IF(AND(I729=110000,R729&gt;672.8,R729&lt;=841,M729&lt;=10),('[1]Pricing Schedule'!$J$105),
IF(AND(I729=110000,R729&gt;672.8,R729&lt;=841,M729&gt;10),('[1]Pricing Schedule'!$J$113),
IF(AND(I729=110000,R729&gt;1682,R729&lt;=1850.2,M729&lt;=10),('[1]Pricing Schedule'!$J$105),
IF(AND(I729=110000,R729&gt;1682,R729&lt;=1850.2,M729&gt;10),('[1]Pricing Schedule'!$J$113),
IF(AND(I729=110000,R729&gt;2018.4,R729&lt;=2186.6,M729&lt;=10),('[1]Pricing Schedule'!$J$105),
IF(AND(I729=110000,R729&gt;2018.4,R729&lt;=2186.6,M729&gt;10),('[1]Pricing Schedule'!$J$113),999999999)))))))))))))))))))))))))))))))))))))))</f>
        <v>11</v>
      </c>
      <c r="U729" s="40">
        <f t="shared" si="72"/>
        <v>83761.904761904763</v>
      </c>
      <c r="V729" s="41">
        <f t="shared" si="73"/>
        <v>11.938601478112563</v>
      </c>
      <c r="Y729" s="23">
        <v>119</v>
      </c>
      <c r="Z729" s="23">
        <v>157</v>
      </c>
      <c r="AR729" s="35"/>
    </row>
    <row r="730" spans="1:44" s="44" customFormat="1">
      <c r="A730" s="43">
        <v>730</v>
      </c>
      <c r="B730" s="43">
        <v>730</v>
      </c>
      <c r="C730" s="43" t="s">
        <v>1205</v>
      </c>
      <c r="D730" s="23" t="s">
        <v>110</v>
      </c>
      <c r="E730" s="23" t="s">
        <v>110</v>
      </c>
      <c r="F730" s="43" t="s">
        <v>199</v>
      </c>
      <c r="G730" s="43" t="s">
        <v>200</v>
      </c>
      <c r="H730" s="43" t="s">
        <v>113</v>
      </c>
      <c r="I730" s="44">
        <v>38000</v>
      </c>
      <c r="J730" s="44">
        <v>38000</v>
      </c>
      <c r="K730" s="43" t="s">
        <v>119</v>
      </c>
      <c r="L730" s="45">
        <v>13.314</v>
      </c>
      <c r="M730" s="46">
        <f t="shared" si="68"/>
        <v>14</v>
      </c>
      <c r="N730" s="45">
        <v>5.0419999999999998</v>
      </c>
      <c r="O730" s="44">
        <v>2</v>
      </c>
      <c r="P730" s="46">
        <f t="shared" si="69"/>
        <v>3.7814999999999999</v>
      </c>
      <c r="Q730" s="47">
        <f t="shared" si="70"/>
        <v>46.2</v>
      </c>
      <c r="R730" s="46">
        <f t="shared" si="71"/>
        <v>46.2</v>
      </c>
      <c r="S730" s="39">
        <f>IF(AND(I730=38000,R730&lt;=4.5,M730&gt;8),'[1]Pricing Schedule'!$F$8+('[1]Pricing Schedule'!$F$9*M730),
IF(AND(I730=38000,R730&lt;=4.5,M730&lt;=8),'[1]Pricing Schedule'!$F$34+('[1]Pricing Schedule'!$F$36*M730),
IF(AND(I730=38000,R730&gt;4.5,R730&lt;=9,M730&gt;8),'[1]Pricing Schedule'!$F$17+('[1]Pricing Schedule'!$F$18*M730),
IF(AND(I730=38000,R730&gt;4.5,R730&lt;=9,M730&lt;=8),'[1]Pricing Schedule'!$F$34+('[1]Pricing Schedule'!$F$36*M730),
IF(AND(I730=38000,R730&gt;9,R730&lt;=12.8,M730&gt;8),'[1]Pricing Schedule'!$F$26+('[1]Pricing Schedule'!$F$27*M730),
IF(AND(I730=38000,R730&gt;9,R730&lt;=12.8,M730&lt;=8),'[1]Pricing Schedule'!$F$34+('[1]Pricing Schedule'!$F$36*M730),
IF(AND(I730=38000,R730&gt;12.8,R730&lt;=22.8),'[1]Pricing Schedule'!$F$34+('[1]Pricing Schedule'!$F$36*M730),
IF(AND(I730=38000,R730&gt;22.8,R730&lt;=30.2),'[1]Pricing Schedule'!$F$43+('[1]Pricing Schedule'!$F$45*M730),
IF(AND(I730=38000,R730&gt;30.2,R730&lt;=45.9),'[1]Pricing Schedule'!$F$52+('[1]Pricing Schedule'!$F$54*M730),
IF(AND(I730=38000,R730&gt;45.9,R730&lt;=123.4),'[1]Pricing Schedule'!$F$96+('[1]Pricing Schedule'!$F$97*M730),
IF(AND(I730=38000,R730&gt;123.4,R730&lt;=168.2,M730&lt;=10),'[1]Pricing Schedule'!$F$103+('[1]Pricing Schedule'!$F$105*M730),
IF(AND(I730=38000,R730&gt;123.4,R730&lt;=168.2,M730&gt;10),'[1]Pricing Schedule'!$F$111+('[1]Pricing Schedule'!$F$113*M730),
IF(AND(I730=38000,R730&gt;157.4,R730&lt;=336.4,M730&lt;=10),('[1]Pricing Schedule'!$F$103+('[1]Pricing Schedule'!$F$105*M730))*2,
IF(AND(I730=38000,R730&gt;157.4,R730&lt;=336.4,M730&gt;10),('[1]Pricing Schedule'!$F$111+('[1]Pricing Schedule'!$F$113*M730))*2,
IF(AND(I730=38000,R730&gt;314.8,R730&lt;=504.6,M730&lt;=10),('[1]Pricing Schedule'!$F$103+('[1]Pricing Schedule'!$F$105*M730))*3,
IF(AND(I730=38000,R730&gt;314.8,R730&lt;=504.6,M730&gt;10),('[1]Pricing Schedule'!$F$111+('[1]Pricing Schedule'!$F$113*M730))*3,
IF(AND(I730=38000,R730&gt;472.2,R730&lt;=672.8,M730&lt;=10),('[1]Pricing Schedule'!$F$103+('[1]Pricing Schedule'!$F$105*M730))*4,
IF(AND(I730=38000,R730&gt;472.2,R730&lt;=672.8,M730&gt;10),('[1]Pricing Schedule'!$F$111+('[1]Pricing Schedule'!$F$113*M730))*4,
IF(AND(I730=110000,R730&lt;=12.8,M730&gt;2),'[1]Pricing Schedule'!$F$62+('[1]Pricing Schedule'!$F$63*M730),
IF(AND(I730=110000,R730&lt;=12.8,M730&lt;=2),'[1]Pricing Schedule'!$F$96+('[1]Pricing Schedule'!$F$97*M730),
IF(AND(I730=110000,R730&gt;12.8,R730&lt;=22.8,M730&gt;3),'[1]Pricing Schedule'!$F$71+('[1]Pricing Schedule'!$F$72*M730),
IF(AND(I730=110000,R730&gt;12.8,R730&lt;=22.8,M730&lt;=3),'[1]Pricing Schedule'!$F$96+('[1]Pricing Schedule'!$F$97*M730),
IF(AND(I730=110000,R730&gt;22.8,R730&lt;=30.2),'[1]Pricing Schedule'!$F$80+('[1]Pricing Schedule'!$F$81*M730),
IF(AND(I730=110000,R730&gt;30.2,R730&lt;=45.9),'[1]Pricing Schedule'!$F$89+('[1]Pricing Schedule'!$F$90*M730),
IF(AND(I730=110000,R730&gt;45.9,R730&lt;=123.4),'[1]Pricing Schedule'!$F$96+('[1]Pricing Schedule'!$F$97*M730),
IF(AND(I730=110000,R730&gt;123.4,R730&lt;=168.2,M730&lt;=10),'[1]Pricing Schedule'!$F$103+('[1]Pricing Schedule'!$F$105*M730),
IF(AND(I730=110000,R730&gt;123.4,R730&lt;=168.2,M730&gt;10),'[1]Pricing Schedule'!$F$111+('[1]Pricing Schedule'!$F$113*M730),
IF(AND(I730=110000,R730&gt;168.2,R730&lt;=336.4,M730&lt;=10),('[1]Pricing Schedule'!$F$103+('[1]Pricing Schedule'!$F$105*M730))*2,
IF(AND(I730=110000,R730&gt;168.2,R730&lt;=336.4,M730&gt;10),('[1]Pricing Schedule'!$F$111+('[1]Pricing Schedule'!$F$113*M730))*2,
IF(AND(I730=110000,R730&gt;336.4,R730&lt;=504.6,M730&lt;=10),('[1]Pricing Schedule'!$F$103+('[1]Pricing Schedule'!$F$105*M730))*3,
IF(AND(I730=110000,R730&gt;336.4,R730&lt;=504.6,M730&gt;10),('[1]Pricing Schedule'!$F$111+('[1]Pricing Schedule'!$F$113*M730))*3,
IF(AND(I730=110000,R730&gt;504.6,R730&lt;=672.8,M730&lt;=10),('[1]Pricing Schedule'!$F$103+('[1]Pricing Schedule'!$F$105*M730))*4,
IF(AND(I730=110000,R730&gt;504.6,R730&lt;=672.8,M730&gt;10),('[1]Pricing Schedule'!$F$111+('[1]Pricing Schedule'!$F$113*M730))*4,
IF(AND(I730=110000,R730&gt;672.8,R730&lt;=841,M730&lt;=10),('[1]Pricing Schedule'!$F$103+('[1]Pricing Schedule'!$F$105*M730))*5,
IF(AND(I730=110000,R730&gt;672.8,R730&lt;=841,M730&gt;10),('[1]Pricing Schedule'!$F$111+('[1]Pricing Schedule'!$F$113*M730))*5,
IF(AND(I730=110000,R730&gt;672.8,R730&lt;=841,M730&lt;=10),('[1]Pricing Schedule'!$F$103+('[1]Pricing Schedule'!$F$105*M730))*5,
IF(AND(I730=110000,R730&gt;672.8,R730&lt;=841,M730&gt;10),('[1]Pricing Schedule'!$F$111+('[1]Pricing Schedule'!$F$113*M730))*5,
IF(AND(I730=110000,R730&gt;1345.6,R730&lt;=1513.8,M730&lt;=10),('[1]Pricing Schedule'!$F$103+('[1]Pricing Schedule'!$F$105*M730))*9,
IF(AND(I730=110000,R730&gt;1345.6,R730&lt;=1513.8,M730&gt;10),('[1]Pricing Schedule'!$F$111+('[1]Pricing Schedule'!$F$113*M730))*9,
9999999999)))))))))))))))))))))))))))))))))))))))</f>
        <v>3869800</v>
      </c>
      <c r="T730" s="48">
        <f>IF(AND(I730=38000,R730&lt;=4.5,M730&gt;8),'[1]Pricing Schedule'!$J$9,
IF(AND(I730=38000,R730&lt;=4.5,M730&lt;=8),'[1]Pricing Schedule'!$J$36,
IF(AND(I730=38000,R730&gt;4.5,R730&lt;=9,M730&gt;8),'[1]Pricing Schedule'!$J$18,
IF(AND(I730=38000,R730&gt;4.5,R730&lt;=9,M730&lt;=8),'[1]Pricing Schedule'!$J$36,
IF(AND(I730=38000,R730&gt;9,R730&lt;=12.8,M730&gt;8),'[1]Pricing Schedule'!$J$27,
IF(AND(I730=38000,R730&gt;9,R730&lt;=12.8,M730&lt;=8),'[1]Pricing Schedule'!$J$36,
IF(AND(I730=38000,R730&gt;12.8,R730&lt;=22.8),'[1]Pricing Schedule'!$J$36,
IF(AND(I730=38000,R730&gt;22.8,R730&lt;=30.2),'[1]Pricing Schedule'!$J$45,
IF(AND(I730=38000,R730&gt;30.2,R730&lt;=45.9),'[1]Pricing Schedule'!$J$54,
IF(AND(I730=38000,R730&gt;45.9,R730&lt;=123.4),'[1]Pricing Schedule'!$J$97,
IF(AND(I730=38000,R730&gt;123.4,R730&lt;=168.2,M730&lt;=10),'[1]Pricing Schedule'!$J$105,
IF(AND(I730=38000,R730&gt;123.4,R730&lt;=168.2,M730&gt;10),'[1]Pricing Schedule'!$J$113,
IF(AND(I730=38000,R730&gt;168.2,R730&lt;=336.4,M730&lt;=10),('[1]Pricing Schedule'!$J$105),
IF(AND(I730=38000,R730&gt;168.2,R730&lt;=336.4,M730&gt;10),('[1]Pricing Schedule'!$J$113),
IF(AND(I730=38000,R730&gt;336.4,R730&lt;=504.6,M730&lt;=10),('[1]Pricing Schedule'!$J$105),
IF(AND(I730=38000,R730&gt;336.4,R730&lt;=504.6,M730&gt;10),('[1]Pricing Schedule'!$J$113),
IF(AND(I730=38000,R730&gt;504.6,R730&lt;=672.8,M730&lt;=10),('[1]Pricing Schedule'!$J$105),
IF(AND(I730=38000,R730&gt;504.6,R730&lt;=672.8,M730&gt;10),('[1]Pricing Schedule'!$J$113),
IF(AND(I730=110000,R730&lt;=12.8,M730&gt;2),'[1]Pricing Schedule'!$J$63,
IF(AND(I730=110000,R730&lt;=12.8,M730&lt;=2),'[1]Pricing Schedule'!$J$97,
IF(AND(I730=110000,R730&gt;12.8,R730&lt;=22.8,M730&gt;3),'[1]Pricing Schedule'!$J$72,
IF(AND(I730=110000,R730&gt;12.8,R730&lt;=22.8,M730&lt;=3),'[1]Pricing Schedule'!$J$97,
IF(AND(I730=110000,R730&gt;22.8,R730&lt;=30.2),'[1]Pricing Schedule'!$J$81,
IF(AND(I730=110000,R730&gt;30.2,R730&lt;=45.9),'[1]Pricing Schedule'!$J$90,
IF(AND(I730=110000,R730&gt;45.9,R730&lt;=123.4),'[1]Pricing Schedule'!$J$97,
IF(AND(I730=110000,R730&gt;123.4,R730&lt;=168.2,M730&lt;=10),'[1]Pricing Schedule'!$J$105,
IF(AND(I730=110000,R730&gt;123.4,R730&lt;=168.2,M730&gt;10),'[1]Pricing Schedule'!$J$113,
IF(AND(I730=110000,R730&gt;168.2,R730&lt;=336.2,M730&lt;=10),('[1]Pricing Schedule'!$J$105),
IF(AND(I730=110000,R730&gt;168.2,R730&lt;=336.2,M730&gt;10),('[1]Pricing Schedule'!$J$113),
IF(AND(I730=110000,R730&gt;336.4,R730&lt;=504.6,M730&lt;=10),('[1]Pricing Schedule'!$J$105),
IF(AND(I730=110000,R730&gt;336.4,R730&lt;=504.6,M730&gt;10),('[1]Pricing Schedule'!$J$113),
IF(AND(I730=110000,R730&gt;504.6,R730&lt;=672.8,M730&lt;=10),('[1]Pricing Schedule'!$J$105),
IF(AND(I730=110000,R730&gt;504.6,R730&lt;=672.8,M730&gt;10),('[1]Pricing Schedule'!$J$113),
IF(AND(I730=110000,R730&gt;672.8,R730&lt;=841,M730&lt;=10),('[1]Pricing Schedule'!$J$105),
IF(AND(I730=110000,R730&gt;672.8,R730&lt;=841,M730&gt;10),('[1]Pricing Schedule'!$J$113),
IF(AND(I730=110000,R730&gt;1682,R730&lt;=1850.2,M730&lt;=10),('[1]Pricing Schedule'!$J$105),
IF(AND(I730=110000,R730&gt;1682,R730&lt;=1850.2,M730&gt;10),('[1]Pricing Schedule'!$J$113),
IF(AND(I730=110000,R730&gt;2018.4,R730&lt;=2186.6,M730&lt;=10),('[1]Pricing Schedule'!$J$105),
IF(AND(I730=110000,R730&gt;2018.4,R730&lt;=2186.6,M730&gt;10),('[1]Pricing Schedule'!$J$113),999999999)))))))))))))))))))))))))))))))))))))))</f>
        <v>11</v>
      </c>
      <c r="U730" s="49">
        <f t="shared" si="72"/>
        <v>83761.904761904763</v>
      </c>
      <c r="V730" s="50">
        <f t="shared" si="73"/>
        <v>11.938601478112563</v>
      </c>
      <c r="W730" s="13"/>
      <c r="X730" s="13"/>
      <c r="Y730" s="23">
        <v>235</v>
      </c>
      <c r="Z730" s="23">
        <v>151</v>
      </c>
      <c r="AD730" s="43"/>
      <c r="AE730" s="43"/>
      <c r="AF730" s="43"/>
      <c r="AR730" s="51"/>
    </row>
    <row r="731" spans="1:44">
      <c r="A731" s="23">
        <v>731</v>
      </c>
      <c r="B731" s="23">
        <v>731</v>
      </c>
      <c r="C731" s="23" t="s">
        <v>1206</v>
      </c>
      <c r="D731" s="23" t="s">
        <v>110</v>
      </c>
      <c r="E731" s="23" t="s">
        <v>110</v>
      </c>
      <c r="F731" s="23" t="s">
        <v>219</v>
      </c>
      <c r="G731" s="23" t="s">
        <v>220</v>
      </c>
      <c r="H731" s="23" t="s">
        <v>113</v>
      </c>
      <c r="I731" s="13">
        <v>38000</v>
      </c>
      <c r="J731" s="13">
        <v>38000</v>
      </c>
      <c r="K731" s="13">
        <v>20000</v>
      </c>
      <c r="L731" s="24">
        <v>4.3529999999999998</v>
      </c>
      <c r="M731" s="37">
        <f t="shared" si="68"/>
        <v>5</v>
      </c>
      <c r="N731" s="24">
        <v>1.31</v>
      </c>
      <c r="O731" s="13">
        <v>2</v>
      </c>
      <c r="P731" s="36">
        <f t="shared" si="69"/>
        <v>0.98250000000000004</v>
      </c>
      <c r="Q731" s="38">
        <f t="shared" si="70"/>
        <v>8.4</v>
      </c>
      <c r="R731" s="37">
        <f t="shared" si="71"/>
        <v>8.4</v>
      </c>
      <c r="S731" s="39">
        <f>IF(AND(I731=38000,R731&lt;=4.5,M731&gt;8),'[1]Pricing Schedule'!$F$8+('[1]Pricing Schedule'!$F$9*M731),
IF(AND(I731=38000,R731&lt;=4.5,M731&lt;=8),'[1]Pricing Schedule'!$F$34+('[1]Pricing Schedule'!$F$36*M731),
IF(AND(I731=38000,R731&gt;4.5,R731&lt;=9,M731&gt;8),'[1]Pricing Schedule'!$F$17+('[1]Pricing Schedule'!$F$18*M731),
IF(AND(I731=38000,R731&gt;4.5,R731&lt;=9,M731&lt;=8),'[1]Pricing Schedule'!$F$34+('[1]Pricing Schedule'!$F$36*M731),
IF(AND(I731=38000,R731&gt;9,R731&lt;=12.8,M731&gt;8),'[1]Pricing Schedule'!$F$26+('[1]Pricing Schedule'!$F$27*M731),
IF(AND(I731=38000,R731&gt;9,R731&lt;=12.8,M731&lt;=8),'[1]Pricing Schedule'!$F$34+('[1]Pricing Schedule'!$F$36*M731),
IF(AND(I731=38000,R731&gt;12.8,R731&lt;=22.8),'[1]Pricing Schedule'!$F$34+('[1]Pricing Schedule'!$F$36*M731),
IF(AND(I731=38000,R731&gt;22.8,R731&lt;=30.2),'[1]Pricing Schedule'!$F$43+('[1]Pricing Schedule'!$F$45*M731),
IF(AND(I731=38000,R731&gt;30.2,R731&lt;=45.9),'[1]Pricing Schedule'!$F$52+('[1]Pricing Schedule'!$F$54*M731),
IF(AND(I731=38000,R731&gt;45.9,R731&lt;=123.4),'[1]Pricing Schedule'!$F$96+('[1]Pricing Schedule'!$F$97*M731),
IF(AND(I731=38000,R731&gt;123.4,R731&lt;=168.2,M731&lt;=10),'[1]Pricing Schedule'!$F$103+('[1]Pricing Schedule'!$F$105*M731),
IF(AND(I731=38000,R731&gt;123.4,R731&lt;=168.2,M731&gt;10),'[1]Pricing Schedule'!$F$111+('[1]Pricing Schedule'!$F$113*M731),
IF(AND(I731=38000,R731&gt;157.4,R731&lt;=336.4,M731&lt;=10),('[1]Pricing Schedule'!$F$103+('[1]Pricing Schedule'!$F$105*M731))*2,
IF(AND(I731=38000,R731&gt;157.4,R731&lt;=336.4,M731&gt;10),('[1]Pricing Schedule'!$F$111+('[1]Pricing Schedule'!$F$113*M731))*2,
IF(AND(I731=38000,R731&gt;314.8,R731&lt;=504.6,M731&lt;=10),('[1]Pricing Schedule'!$F$103+('[1]Pricing Schedule'!$F$105*M731))*3,
IF(AND(I731=38000,R731&gt;314.8,R731&lt;=504.6,M731&gt;10),('[1]Pricing Schedule'!$F$111+('[1]Pricing Schedule'!$F$113*M731))*3,
IF(AND(I731=38000,R731&gt;472.2,R731&lt;=672.8,M731&lt;=10),('[1]Pricing Schedule'!$F$103+('[1]Pricing Schedule'!$F$105*M731))*4,
IF(AND(I731=38000,R731&gt;472.2,R731&lt;=672.8,M731&gt;10),('[1]Pricing Schedule'!$F$111+('[1]Pricing Schedule'!$F$113*M731))*4,
IF(AND(I731=110000,R731&lt;=12.8,M731&gt;2),'[1]Pricing Schedule'!$F$62+('[1]Pricing Schedule'!$F$63*M731),
IF(AND(I731=110000,R731&lt;=12.8,M731&lt;=2),'[1]Pricing Schedule'!$F$96+('[1]Pricing Schedule'!$F$97*M731),
IF(AND(I731=110000,R731&gt;12.8,R731&lt;=22.8,M731&gt;3),'[1]Pricing Schedule'!$F$71+('[1]Pricing Schedule'!$F$72*M731),
IF(AND(I731=110000,R731&gt;12.8,R731&lt;=22.8,M731&lt;=3),'[1]Pricing Schedule'!$F$96+('[1]Pricing Schedule'!$F$97*M731),
IF(AND(I731=110000,R731&gt;22.8,R731&lt;=30.2),'[1]Pricing Schedule'!$F$80+('[1]Pricing Schedule'!$F$81*M731),
IF(AND(I731=110000,R731&gt;30.2,R731&lt;=45.9),'[1]Pricing Schedule'!$F$89+('[1]Pricing Schedule'!$F$90*M731),
IF(AND(I731=110000,R731&gt;45.9,R731&lt;=123.4),'[1]Pricing Schedule'!$F$96+('[1]Pricing Schedule'!$F$97*M731),
IF(AND(I731=110000,R731&gt;123.4,R731&lt;=168.2,M731&lt;=10),'[1]Pricing Schedule'!$F$103+('[1]Pricing Schedule'!$F$105*M731),
IF(AND(I731=110000,R731&gt;123.4,R731&lt;=168.2,M731&gt;10),'[1]Pricing Schedule'!$F$111+('[1]Pricing Schedule'!$F$113*M731),
IF(AND(I731=110000,R731&gt;168.2,R731&lt;=336.4,M731&lt;=10),('[1]Pricing Schedule'!$F$103+('[1]Pricing Schedule'!$F$105*M731))*2,
IF(AND(I731=110000,R731&gt;168.2,R731&lt;=336.4,M731&gt;10),('[1]Pricing Schedule'!$F$111+('[1]Pricing Schedule'!$F$113*M731))*2,
IF(AND(I731=110000,R731&gt;336.4,R731&lt;=504.6,M731&lt;=10),('[1]Pricing Schedule'!$F$103+('[1]Pricing Schedule'!$F$105*M731))*3,
IF(AND(I731=110000,R731&gt;336.4,R731&lt;=504.6,M731&gt;10),('[1]Pricing Schedule'!$F$111+('[1]Pricing Schedule'!$F$113*M731))*3,
IF(AND(I731=110000,R731&gt;504.6,R731&lt;=672.8,M731&lt;=10),('[1]Pricing Schedule'!$F$103+('[1]Pricing Schedule'!$F$105*M731))*4,
IF(AND(I731=110000,R731&gt;504.6,R731&lt;=672.8,M731&gt;10),('[1]Pricing Schedule'!$F$111+('[1]Pricing Schedule'!$F$113*M731))*4,
IF(AND(I731=110000,R731&gt;672.8,R731&lt;=841,M731&lt;=10),('[1]Pricing Schedule'!$F$103+('[1]Pricing Schedule'!$F$105*M731))*5,
IF(AND(I731=110000,R731&gt;672.8,R731&lt;=841,M731&gt;10),('[1]Pricing Schedule'!$F$111+('[1]Pricing Schedule'!$F$113*M731))*5,
IF(AND(I731=110000,R731&gt;672.8,R731&lt;=841,M731&lt;=10),('[1]Pricing Schedule'!$F$103+('[1]Pricing Schedule'!$F$105*M731))*5,
IF(AND(I731=110000,R731&gt;672.8,R731&lt;=841,M731&gt;10),('[1]Pricing Schedule'!$F$111+('[1]Pricing Schedule'!$F$113*M731))*5,
IF(AND(I731=110000,R731&gt;1345.6,R731&lt;=1513.8,M731&lt;=10),('[1]Pricing Schedule'!$F$103+('[1]Pricing Schedule'!$F$105*M731))*9,
IF(AND(I731=110000,R731&gt;1345.6,R731&lt;=1513.8,M731&gt;10),('[1]Pricing Schedule'!$F$111+('[1]Pricing Schedule'!$F$113*M731))*9,
9999999999)))))))))))))))))))))))))))))))))))))))</f>
        <v>699140</v>
      </c>
      <c r="T731" s="21">
        <f>IF(AND(I731=38000,R731&lt;=4.5,M731&gt;8),'[1]Pricing Schedule'!$J$9,
IF(AND(I731=38000,R731&lt;=4.5,M731&lt;=8),'[1]Pricing Schedule'!$J$36,
IF(AND(I731=38000,R731&gt;4.5,R731&lt;=9,M731&gt;8),'[1]Pricing Schedule'!$J$18,
IF(AND(I731=38000,R731&gt;4.5,R731&lt;=9,M731&lt;=8),'[1]Pricing Schedule'!$J$36,
IF(AND(I731=38000,R731&gt;9,R731&lt;=12.8,M731&gt;8),'[1]Pricing Schedule'!$J$27,
IF(AND(I731=38000,R731&gt;9,R731&lt;=12.8,M731&lt;=8),'[1]Pricing Schedule'!$J$36,
IF(AND(I731=38000,R731&gt;12.8,R731&lt;=22.8),'[1]Pricing Schedule'!$J$36,
IF(AND(I731=38000,R731&gt;22.8,R731&lt;=30.2),'[1]Pricing Schedule'!$J$45,
IF(AND(I731=38000,R731&gt;30.2,R731&lt;=45.9),'[1]Pricing Schedule'!$J$54,
IF(AND(I731=38000,R731&gt;45.9,R731&lt;=123.4),'[1]Pricing Schedule'!$J$97,
IF(AND(I731=38000,R731&gt;123.4,R731&lt;=168.2,M731&lt;=10),'[1]Pricing Schedule'!$J$105,
IF(AND(I731=38000,R731&gt;123.4,R731&lt;=168.2,M731&gt;10),'[1]Pricing Schedule'!$J$113,
IF(AND(I731=38000,R731&gt;168.2,R731&lt;=336.4,M731&lt;=10),('[1]Pricing Schedule'!$J$105),
IF(AND(I731=38000,R731&gt;168.2,R731&lt;=336.4,M731&gt;10),('[1]Pricing Schedule'!$J$113),
IF(AND(I731=38000,R731&gt;336.4,R731&lt;=504.6,M731&lt;=10),('[1]Pricing Schedule'!$J$105),
IF(AND(I731=38000,R731&gt;336.4,R731&lt;=504.6,M731&gt;10),('[1]Pricing Schedule'!$J$113),
IF(AND(I731=38000,R731&gt;504.6,R731&lt;=672.8,M731&lt;=10),('[1]Pricing Schedule'!$J$105),
IF(AND(I731=38000,R731&gt;504.6,R731&lt;=672.8,M731&gt;10),('[1]Pricing Schedule'!$J$113),
IF(AND(I731=110000,R731&lt;=12.8,M731&gt;2),'[1]Pricing Schedule'!$J$63,
IF(AND(I731=110000,R731&lt;=12.8,M731&lt;=2),'[1]Pricing Schedule'!$J$97,
IF(AND(I731=110000,R731&gt;12.8,R731&lt;=22.8,M731&gt;3),'[1]Pricing Schedule'!$J$72,
IF(AND(I731=110000,R731&gt;12.8,R731&lt;=22.8,M731&lt;=3),'[1]Pricing Schedule'!$J$97,
IF(AND(I731=110000,R731&gt;22.8,R731&lt;=30.2),'[1]Pricing Schedule'!$J$81,
IF(AND(I731=110000,R731&gt;30.2,R731&lt;=45.9),'[1]Pricing Schedule'!$J$90,
IF(AND(I731=110000,R731&gt;45.9,R731&lt;=123.4),'[1]Pricing Schedule'!$J$97,
IF(AND(I731=110000,R731&gt;123.4,R731&lt;=168.2,M731&lt;=10),'[1]Pricing Schedule'!$J$105,
IF(AND(I731=110000,R731&gt;123.4,R731&lt;=168.2,M731&gt;10),'[1]Pricing Schedule'!$J$113,
IF(AND(I731=110000,R731&gt;168.2,R731&lt;=336.2,M731&lt;=10),('[1]Pricing Schedule'!$J$105),
IF(AND(I731=110000,R731&gt;168.2,R731&lt;=336.2,M731&gt;10),('[1]Pricing Schedule'!$J$113),
IF(AND(I731=110000,R731&gt;336.4,R731&lt;=504.6,M731&lt;=10),('[1]Pricing Schedule'!$J$105),
IF(AND(I731=110000,R731&gt;336.4,R731&lt;=504.6,M731&gt;10),('[1]Pricing Schedule'!$J$113),
IF(AND(I731=110000,R731&gt;504.6,R731&lt;=672.8,M731&lt;=10),('[1]Pricing Schedule'!$J$105),
IF(AND(I731=110000,R731&gt;504.6,R731&lt;=672.8,M731&gt;10),('[1]Pricing Schedule'!$J$113),
IF(AND(I731=110000,R731&gt;672.8,R731&lt;=841,M731&lt;=10),('[1]Pricing Schedule'!$J$105),
IF(AND(I731=110000,R731&gt;672.8,R731&lt;=841,M731&gt;10),('[1]Pricing Schedule'!$J$113),
IF(AND(I731=110000,R731&gt;1682,R731&lt;=1850.2,M731&lt;=10),('[1]Pricing Schedule'!$J$105),
IF(AND(I731=110000,R731&gt;1682,R731&lt;=1850.2,M731&gt;10),('[1]Pricing Schedule'!$J$113),
IF(AND(I731=110000,R731&gt;2018.4,R731&lt;=2186.6,M731&lt;=10),('[1]Pricing Schedule'!$J$105),
IF(AND(I731=110000,R731&gt;2018.4,R731&lt;=2186.6,M731&gt;10),('[1]Pricing Schedule'!$J$113),999999999)))))))))))))))))))))))))))))))))))))))</f>
        <v>4</v>
      </c>
      <c r="U731" s="40">
        <f t="shared" si="72"/>
        <v>83230.952380952382</v>
      </c>
      <c r="V731" s="41">
        <f t="shared" si="73"/>
        <v>12.014760992075979</v>
      </c>
      <c r="Y731" s="23">
        <v>642</v>
      </c>
      <c r="Z731" s="23">
        <v>637</v>
      </c>
      <c r="AR731" s="35"/>
    </row>
    <row r="732" spans="1:44">
      <c r="A732" s="23">
        <v>732</v>
      </c>
      <c r="B732" s="23">
        <v>732</v>
      </c>
      <c r="C732" s="23" t="s">
        <v>1207</v>
      </c>
      <c r="D732" s="23" t="s">
        <v>110</v>
      </c>
      <c r="E732" s="23" t="s">
        <v>110</v>
      </c>
      <c r="F732" s="23" t="s">
        <v>199</v>
      </c>
      <c r="G732" s="23" t="s">
        <v>200</v>
      </c>
      <c r="H732" s="23" t="s">
        <v>113</v>
      </c>
      <c r="I732" s="13">
        <v>38000</v>
      </c>
      <c r="J732" s="13">
        <v>38000</v>
      </c>
      <c r="K732" s="23" t="s">
        <v>119</v>
      </c>
      <c r="L732" s="24">
        <v>5.7990000000000004</v>
      </c>
      <c r="M732" s="37">
        <f t="shared" si="68"/>
        <v>6</v>
      </c>
      <c r="N732" s="24">
        <v>4.9050000000000002</v>
      </c>
      <c r="O732" s="13">
        <v>2</v>
      </c>
      <c r="P732" s="36">
        <f t="shared" si="69"/>
        <v>3.67875</v>
      </c>
      <c r="Q732" s="38">
        <f t="shared" si="70"/>
        <v>42</v>
      </c>
      <c r="R732" s="37">
        <f t="shared" si="71"/>
        <v>42</v>
      </c>
      <c r="S732" s="39">
        <f>IF(AND(I732=38000,R732&lt;=4.5,M732&gt;8),'[1]Pricing Schedule'!$F$8+('[1]Pricing Schedule'!$F$9*M732),
IF(AND(I732=38000,R732&lt;=4.5,M732&lt;=8),'[1]Pricing Schedule'!$F$34+('[1]Pricing Schedule'!$F$36*M732),
IF(AND(I732=38000,R732&gt;4.5,R732&lt;=9,M732&gt;8),'[1]Pricing Schedule'!$F$17+('[1]Pricing Schedule'!$F$18*M732),
IF(AND(I732=38000,R732&gt;4.5,R732&lt;=9,M732&lt;=8),'[1]Pricing Schedule'!$F$34+('[1]Pricing Schedule'!$F$36*M732),
IF(AND(I732=38000,R732&gt;9,R732&lt;=12.8,M732&gt;8),'[1]Pricing Schedule'!$F$26+('[1]Pricing Schedule'!$F$27*M732),
IF(AND(I732=38000,R732&gt;9,R732&lt;=12.8,M732&lt;=8),'[1]Pricing Schedule'!$F$34+('[1]Pricing Schedule'!$F$36*M732),
IF(AND(I732=38000,R732&gt;12.8,R732&lt;=22.8),'[1]Pricing Schedule'!$F$34+('[1]Pricing Schedule'!$F$36*M732),
IF(AND(I732=38000,R732&gt;22.8,R732&lt;=30.2),'[1]Pricing Schedule'!$F$43+('[1]Pricing Schedule'!$F$45*M732),
IF(AND(I732=38000,R732&gt;30.2,R732&lt;=45.9),'[1]Pricing Schedule'!$F$52+('[1]Pricing Schedule'!$F$54*M732),
IF(AND(I732=38000,R732&gt;45.9,R732&lt;=123.4),'[1]Pricing Schedule'!$F$96+('[1]Pricing Schedule'!$F$97*M732),
IF(AND(I732=38000,R732&gt;123.4,R732&lt;=168.2,M732&lt;=10),'[1]Pricing Schedule'!$F$103+('[1]Pricing Schedule'!$F$105*M732),
IF(AND(I732=38000,R732&gt;123.4,R732&lt;=168.2,M732&gt;10),'[1]Pricing Schedule'!$F$111+('[1]Pricing Schedule'!$F$113*M732),
IF(AND(I732=38000,R732&gt;157.4,R732&lt;=336.4,M732&lt;=10),('[1]Pricing Schedule'!$F$103+('[1]Pricing Schedule'!$F$105*M732))*2,
IF(AND(I732=38000,R732&gt;157.4,R732&lt;=336.4,M732&gt;10),('[1]Pricing Schedule'!$F$111+('[1]Pricing Schedule'!$F$113*M732))*2,
IF(AND(I732=38000,R732&gt;314.8,R732&lt;=504.6,M732&lt;=10),('[1]Pricing Schedule'!$F$103+('[1]Pricing Schedule'!$F$105*M732))*3,
IF(AND(I732=38000,R732&gt;314.8,R732&lt;=504.6,M732&gt;10),('[1]Pricing Schedule'!$F$111+('[1]Pricing Schedule'!$F$113*M732))*3,
IF(AND(I732=38000,R732&gt;472.2,R732&lt;=672.8,M732&lt;=10),('[1]Pricing Schedule'!$F$103+('[1]Pricing Schedule'!$F$105*M732))*4,
IF(AND(I732=38000,R732&gt;472.2,R732&lt;=672.8,M732&gt;10),('[1]Pricing Schedule'!$F$111+('[1]Pricing Schedule'!$F$113*M732))*4,
IF(AND(I732=110000,R732&lt;=12.8,M732&gt;2),'[1]Pricing Schedule'!$F$62+('[1]Pricing Schedule'!$F$63*M732),
IF(AND(I732=110000,R732&lt;=12.8,M732&lt;=2),'[1]Pricing Schedule'!$F$96+('[1]Pricing Schedule'!$F$97*M732),
IF(AND(I732=110000,R732&gt;12.8,R732&lt;=22.8,M732&gt;3),'[1]Pricing Schedule'!$F$71+('[1]Pricing Schedule'!$F$72*M732),
IF(AND(I732=110000,R732&gt;12.8,R732&lt;=22.8,M732&lt;=3),'[1]Pricing Schedule'!$F$96+('[1]Pricing Schedule'!$F$97*M732),
IF(AND(I732=110000,R732&gt;22.8,R732&lt;=30.2),'[1]Pricing Schedule'!$F$80+('[1]Pricing Schedule'!$F$81*M732),
IF(AND(I732=110000,R732&gt;30.2,R732&lt;=45.9),'[1]Pricing Schedule'!$F$89+('[1]Pricing Schedule'!$F$90*M732),
IF(AND(I732=110000,R732&gt;45.9,R732&lt;=123.4),'[1]Pricing Schedule'!$F$96+('[1]Pricing Schedule'!$F$97*M732),
IF(AND(I732=110000,R732&gt;123.4,R732&lt;=168.2,M732&lt;=10),'[1]Pricing Schedule'!$F$103+('[1]Pricing Schedule'!$F$105*M732),
IF(AND(I732=110000,R732&gt;123.4,R732&lt;=168.2,M732&gt;10),'[1]Pricing Schedule'!$F$111+('[1]Pricing Schedule'!$F$113*M732),
IF(AND(I732=110000,R732&gt;168.2,R732&lt;=336.4,M732&lt;=10),('[1]Pricing Schedule'!$F$103+('[1]Pricing Schedule'!$F$105*M732))*2,
IF(AND(I732=110000,R732&gt;168.2,R732&lt;=336.4,M732&gt;10),('[1]Pricing Schedule'!$F$111+('[1]Pricing Schedule'!$F$113*M732))*2,
IF(AND(I732=110000,R732&gt;336.4,R732&lt;=504.6,M732&lt;=10),('[1]Pricing Schedule'!$F$103+('[1]Pricing Schedule'!$F$105*M732))*3,
IF(AND(I732=110000,R732&gt;336.4,R732&lt;=504.6,M732&gt;10),('[1]Pricing Schedule'!$F$111+('[1]Pricing Schedule'!$F$113*M732))*3,
IF(AND(I732=110000,R732&gt;504.6,R732&lt;=672.8,M732&lt;=10),('[1]Pricing Schedule'!$F$103+('[1]Pricing Schedule'!$F$105*M732))*4,
IF(AND(I732=110000,R732&gt;504.6,R732&lt;=672.8,M732&gt;10),('[1]Pricing Schedule'!$F$111+('[1]Pricing Schedule'!$F$113*M732))*4,
IF(AND(I732=110000,R732&gt;672.8,R732&lt;=841,M732&lt;=10),('[1]Pricing Schedule'!$F$103+('[1]Pricing Schedule'!$F$105*M732))*5,
IF(AND(I732=110000,R732&gt;672.8,R732&lt;=841,M732&gt;10),('[1]Pricing Schedule'!$F$111+('[1]Pricing Schedule'!$F$113*M732))*5,
IF(AND(I732=110000,R732&gt;672.8,R732&lt;=841,M732&lt;=10),('[1]Pricing Schedule'!$F$103+('[1]Pricing Schedule'!$F$105*M732))*5,
IF(AND(I732=110000,R732&gt;672.8,R732&lt;=841,M732&gt;10),('[1]Pricing Schedule'!$F$111+('[1]Pricing Schedule'!$F$113*M732))*5,
IF(AND(I732=110000,R732&gt;1345.6,R732&lt;=1513.8,M732&lt;=10),('[1]Pricing Schedule'!$F$103+('[1]Pricing Schedule'!$F$105*M732))*9,
IF(AND(I732=110000,R732&gt;1345.6,R732&lt;=1513.8,M732&gt;10),('[1]Pricing Schedule'!$F$111+('[1]Pricing Schedule'!$F$113*M732))*9,
9999999999)))))))))))))))))))))))))))))))))))))))</f>
        <v>1015350</v>
      </c>
      <c r="T732" s="21">
        <f>IF(AND(I732=38000,R732&lt;=4.5,M732&gt;8),'[1]Pricing Schedule'!$J$9,
IF(AND(I732=38000,R732&lt;=4.5,M732&lt;=8),'[1]Pricing Schedule'!$J$36,
IF(AND(I732=38000,R732&gt;4.5,R732&lt;=9,M732&gt;8),'[1]Pricing Schedule'!$J$18,
IF(AND(I732=38000,R732&gt;4.5,R732&lt;=9,M732&lt;=8),'[1]Pricing Schedule'!$J$36,
IF(AND(I732=38000,R732&gt;9,R732&lt;=12.8,M732&gt;8),'[1]Pricing Schedule'!$J$27,
IF(AND(I732=38000,R732&gt;9,R732&lt;=12.8,M732&lt;=8),'[1]Pricing Schedule'!$J$36,
IF(AND(I732=38000,R732&gt;12.8,R732&lt;=22.8),'[1]Pricing Schedule'!$J$36,
IF(AND(I732=38000,R732&gt;22.8,R732&lt;=30.2),'[1]Pricing Schedule'!$J$45,
IF(AND(I732=38000,R732&gt;30.2,R732&lt;=45.9),'[1]Pricing Schedule'!$J$54,
IF(AND(I732=38000,R732&gt;45.9,R732&lt;=123.4),'[1]Pricing Schedule'!$J$97,
IF(AND(I732=38000,R732&gt;123.4,R732&lt;=168.2,M732&lt;=10),'[1]Pricing Schedule'!$J$105,
IF(AND(I732=38000,R732&gt;123.4,R732&lt;=168.2,M732&gt;10),'[1]Pricing Schedule'!$J$113,
IF(AND(I732=38000,R732&gt;168.2,R732&lt;=336.4,M732&lt;=10),('[1]Pricing Schedule'!$J$105),
IF(AND(I732=38000,R732&gt;168.2,R732&lt;=336.4,M732&gt;10),('[1]Pricing Schedule'!$J$113),
IF(AND(I732=38000,R732&gt;336.4,R732&lt;=504.6,M732&lt;=10),('[1]Pricing Schedule'!$J$105),
IF(AND(I732=38000,R732&gt;336.4,R732&lt;=504.6,M732&gt;10),('[1]Pricing Schedule'!$J$113),
IF(AND(I732=38000,R732&gt;504.6,R732&lt;=672.8,M732&lt;=10),('[1]Pricing Schedule'!$J$105),
IF(AND(I732=38000,R732&gt;504.6,R732&lt;=672.8,M732&gt;10),('[1]Pricing Schedule'!$J$113),
IF(AND(I732=110000,R732&lt;=12.8,M732&gt;2),'[1]Pricing Schedule'!$J$63,
IF(AND(I732=110000,R732&lt;=12.8,M732&lt;=2),'[1]Pricing Schedule'!$J$97,
IF(AND(I732=110000,R732&gt;12.8,R732&lt;=22.8,M732&gt;3),'[1]Pricing Schedule'!$J$72,
IF(AND(I732=110000,R732&gt;12.8,R732&lt;=22.8,M732&lt;=3),'[1]Pricing Schedule'!$J$97,
IF(AND(I732=110000,R732&gt;22.8,R732&lt;=30.2),'[1]Pricing Schedule'!$J$81,
IF(AND(I732=110000,R732&gt;30.2,R732&lt;=45.9),'[1]Pricing Schedule'!$J$90,
IF(AND(I732=110000,R732&gt;45.9,R732&lt;=123.4),'[1]Pricing Schedule'!$J$97,
IF(AND(I732=110000,R732&gt;123.4,R732&lt;=168.2,M732&lt;=10),'[1]Pricing Schedule'!$J$105,
IF(AND(I732=110000,R732&gt;123.4,R732&lt;=168.2,M732&gt;10),'[1]Pricing Schedule'!$J$113,
IF(AND(I732=110000,R732&gt;168.2,R732&lt;=336.2,M732&lt;=10),('[1]Pricing Schedule'!$J$105),
IF(AND(I732=110000,R732&gt;168.2,R732&lt;=336.2,M732&gt;10),('[1]Pricing Schedule'!$J$113),
IF(AND(I732=110000,R732&gt;336.4,R732&lt;=504.6,M732&lt;=10),('[1]Pricing Schedule'!$J$105),
IF(AND(I732=110000,R732&gt;336.4,R732&lt;=504.6,M732&gt;10),('[1]Pricing Schedule'!$J$113),
IF(AND(I732=110000,R732&gt;504.6,R732&lt;=672.8,M732&lt;=10),('[1]Pricing Schedule'!$J$105),
IF(AND(I732=110000,R732&gt;504.6,R732&lt;=672.8,M732&gt;10),('[1]Pricing Schedule'!$J$113),
IF(AND(I732=110000,R732&gt;672.8,R732&lt;=841,M732&lt;=10),('[1]Pricing Schedule'!$J$105),
IF(AND(I732=110000,R732&gt;672.8,R732&lt;=841,M732&gt;10),('[1]Pricing Schedule'!$J$113),
IF(AND(I732=110000,R732&gt;1682,R732&lt;=1850.2,M732&lt;=10),('[1]Pricing Schedule'!$J$105),
IF(AND(I732=110000,R732&gt;1682,R732&lt;=1850.2,M732&gt;10),('[1]Pricing Schedule'!$J$113),
IF(AND(I732=110000,R732&gt;2018.4,R732&lt;=2186.6,M732&lt;=10),('[1]Pricing Schedule'!$J$105),
IF(AND(I732=110000,R732&gt;2018.4,R732&lt;=2186.6,M732&gt;10),('[1]Pricing Schedule'!$J$113),999999999)))))))))))))))))))))))))))))))))))))))</f>
        <v>6</v>
      </c>
      <c r="U732" s="40">
        <f t="shared" si="72"/>
        <v>24175</v>
      </c>
      <c r="V732" s="41">
        <f t="shared" si="73"/>
        <v>41.365046535677351</v>
      </c>
      <c r="Y732" s="23">
        <v>175</v>
      </c>
      <c r="Z732" s="23">
        <v>151</v>
      </c>
      <c r="AR732" s="35"/>
    </row>
    <row r="733" spans="1:44">
      <c r="A733" s="23">
        <v>733</v>
      </c>
      <c r="B733" s="23">
        <v>733</v>
      </c>
      <c r="C733" s="23" t="s">
        <v>1208</v>
      </c>
      <c r="D733" s="23" t="s">
        <v>110</v>
      </c>
      <c r="E733" s="23" t="s">
        <v>110</v>
      </c>
      <c r="F733" s="23" t="s">
        <v>199</v>
      </c>
      <c r="G733" s="23" t="s">
        <v>200</v>
      </c>
      <c r="H733" s="23" t="s">
        <v>113</v>
      </c>
      <c r="I733" s="13">
        <v>38000</v>
      </c>
      <c r="J733" s="13">
        <v>38000</v>
      </c>
      <c r="K733" s="23" t="s">
        <v>119</v>
      </c>
      <c r="L733" s="24">
        <v>6.1369999999999996</v>
      </c>
      <c r="M733" s="37">
        <f t="shared" si="68"/>
        <v>7</v>
      </c>
      <c r="N733" s="24">
        <v>0.44500000000000001</v>
      </c>
      <c r="O733" s="13">
        <v>2</v>
      </c>
      <c r="P733" s="36">
        <f t="shared" si="69"/>
        <v>0.44500000000000001</v>
      </c>
      <c r="Q733" s="38">
        <f t="shared" si="70"/>
        <v>4.2</v>
      </c>
      <c r="R733" s="37">
        <f t="shared" si="71"/>
        <v>4.2</v>
      </c>
      <c r="S733" s="39">
        <f>IF(AND(I733=38000,R733&lt;=4.5,M733&gt;8),'[1]Pricing Schedule'!$F$8+('[1]Pricing Schedule'!$F$9*M733),
IF(AND(I733=38000,R733&lt;=4.5,M733&lt;=8),'[1]Pricing Schedule'!$F$34+('[1]Pricing Schedule'!$F$36*M733),
IF(AND(I733=38000,R733&gt;4.5,R733&lt;=9,M733&gt;8),'[1]Pricing Schedule'!$F$17+('[1]Pricing Schedule'!$F$18*M733),
IF(AND(I733=38000,R733&gt;4.5,R733&lt;=9,M733&lt;=8),'[1]Pricing Schedule'!$F$34+('[1]Pricing Schedule'!$F$36*M733),
IF(AND(I733=38000,R733&gt;9,R733&lt;=12.8,M733&gt;8),'[1]Pricing Schedule'!$F$26+('[1]Pricing Schedule'!$F$27*M733),
IF(AND(I733=38000,R733&gt;9,R733&lt;=12.8,M733&lt;=8),'[1]Pricing Schedule'!$F$34+('[1]Pricing Schedule'!$F$36*M733),
IF(AND(I733=38000,R733&gt;12.8,R733&lt;=22.8),'[1]Pricing Schedule'!$F$34+('[1]Pricing Schedule'!$F$36*M733),
IF(AND(I733=38000,R733&gt;22.8,R733&lt;=30.2),'[1]Pricing Schedule'!$F$43+('[1]Pricing Schedule'!$F$45*M733),
IF(AND(I733=38000,R733&gt;30.2,R733&lt;=45.9),'[1]Pricing Schedule'!$F$52+('[1]Pricing Schedule'!$F$54*M733),
IF(AND(I733=38000,R733&gt;45.9,R733&lt;=123.4),'[1]Pricing Schedule'!$F$96+('[1]Pricing Schedule'!$F$97*M733),
IF(AND(I733=38000,R733&gt;123.4,R733&lt;=168.2,M733&lt;=10),'[1]Pricing Schedule'!$F$103+('[1]Pricing Schedule'!$F$105*M733),
IF(AND(I733=38000,R733&gt;123.4,R733&lt;=168.2,M733&gt;10),'[1]Pricing Schedule'!$F$111+('[1]Pricing Schedule'!$F$113*M733),
IF(AND(I733=38000,R733&gt;157.4,R733&lt;=336.4,M733&lt;=10),('[1]Pricing Schedule'!$F$103+('[1]Pricing Schedule'!$F$105*M733))*2,
IF(AND(I733=38000,R733&gt;157.4,R733&lt;=336.4,M733&gt;10),('[1]Pricing Schedule'!$F$111+('[1]Pricing Schedule'!$F$113*M733))*2,
IF(AND(I733=38000,R733&gt;314.8,R733&lt;=504.6,M733&lt;=10),('[1]Pricing Schedule'!$F$103+('[1]Pricing Schedule'!$F$105*M733))*3,
IF(AND(I733=38000,R733&gt;314.8,R733&lt;=504.6,M733&gt;10),('[1]Pricing Schedule'!$F$111+('[1]Pricing Schedule'!$F$113*M733))*3,
IF(AND(I733=38000,R733&gt;472.2,R733&lt;=672.8,M733&lt;=10),('[1]Pricing Schedule'!$F$103+('[1]Pricing Schedule'!$F$105*M733))*4,
IF(AND(I733=38000,R733&gt;472.2,R733&lt;=672.8,M733&gt;10),('[1]Pricing Schedule'!$F$111+('[1]Pricing Schedule'!$F$113*M733))*4,
IF(AND(I733=110000,R733&lt;=12.8,M733&gt;2),'[1]Pricing Schedule'!$F$62+('[1]Pricing Schedule'!$F$63*M733),
IF(AND(I733=110000,R733&lt;=12.8,M733&lt;=2),'[1]Pricing Schedule'!$F$96+('[1]Pricing Schedule'!$F$97*M733),
IF(AND(I733=110000,R733&gt;12.8,R733&lt;=22.8,M733&gt;3),'[1]Pricing Schedule'!$F$71+('[1]Pricing Schedule'!$F$72*M733),
IF(AND(I733=110000,R733&gt;12.8,R733&lt;=22.8,M733&lt;=3),'[1]Pricing Schedule'!$F$96+('[1]Pricing Schedule'!$F$97*M733),
IF(AND(I733=110000,R733&gt;22.8,R733&lt;=30.2),'[1]Pricing Schedule'!$F$80+('[1]Pricing Schedule'!$F$81*M733),
IF(AND(I733=110000,R733&gt;30.2,R733&lt;=45.9),'[1]Pricing Schedule'!$F$89+('[1]Pricing Schedule'!$F$90*M733),
IF(AND(I733=110000,R733&gt;45.9,R733&lt;=123.4),'[1]Pricing Schedule'!$F$96+('[1]Pricing Schedule'!$F$97*M733),
IF(AND(I733=110000,R733&gt;123.4,R733&lt;=168.2,M733&lt;=10),'[1]Pricing Schedule'!$F$103+('[1]Pricing Schedule'!$F$105*M733),
IF(AND(I733=110000,R733&gt;123.4,R733&lt;=168.2,M733&gt;10),'[1]Pricing Schedule'!$F$111+('[1]Pricing Schedule'!$F$113*M733),
IF(AND(I733=110000,R733&gt;168.2,R733&lt;=336.4,M733&lt;=10),('[1]Pricing Schedule'!$F$103+('[1]Pricing Schedule'!$F$105*M733))*2,
IF(AND(I733=110000,R733&gt;168.2,R733&lt;=336.4,M733&gt;10),('[1]Pricing Schedule'!$F$111+('[1]Pricing Schedule'!$F$113*M733))*2,
IF(AND(I733=110000,R733&gt;336.4,R733&lt;=504.6,M733&lt;=10),('[1]Pricing Schedule'!$F$103+('[1]Pricing Schedule'!$F$105*M733))*3,
IF(AND(I733=110000,R733&gt;336.4,R733&lt;=504.6,M733&gt;10),('[1]Pricing Schedule'!$F$111+('[1]Pricing Schedule'!$F$113*M733))*3,
IF(AND(I733=110000,R733&gt;504.6,R733&lt;=672.8,M733&lt;=10),('[1]Pricing Schedule'!$F$103+('[1]Pricing Schedule'!$F$105*M733))*4,
IF(AND(I733=110000,R733&gt;504.6,R733&lt;=672.8,M733&gt;10),('[1]Pricing Schedule'!$F$111+('[1]Pricing Schedule'!$F$113*M733))*4,
IF(AND(I733=110000,R733&gt;672.8,R733&lt;=841,M733&lt;=10),('[1]Pricing Schedule'!$F$103+('[1]Pricing Schedule'!$F$105*M733))*5,
IF(AND(I733=110000,R733&gt;672.8,R733&lt;=841,M733&gt;10),('[1]Pricing Schedule'!$F$111+('[1]Pricing Schedule'!$F$113*M733))*5,
IF(AND(I733=110000,R733&gt;672.8,R733&lt;=841,M733&lt;=10),('[1]Pricing Schedule'!$F$103+('[1]Pricing Schedule'!$F$105*M733))*5,
IF(AND(I733=110000,R733&gt;672.8,R733&lt;=841,M733&gt;10),('[1]Pricing Schedule'!$F$111+('[1]Pricing Schedule'!$F$113*M733))*5,
IF(AND(I733=110000,R733&gt;1345.6,R733&lt;=1513.8,M733&lt;=10),('[1]Pricing Schedule'!$F$103+('[1]Pricing Schedule'!$F$105*M733))*9,
IF(AND(I733=110000,R733&gt;1345.6,R733&lt;=1513.8,M733&gt;10),('[1]Pricing Schedule'!$F$111+('[1]Pricing Schedule'!$F$113*M733))*9,
9999999999)))))))))))))))))))))))))))))))))))))))</f>
        <v>839680</v>
      </c>
      <c r="T733" s="21">
        <f>IF(AND(I733=38000,R733&lt;=4.5,M733&gt;8),'[1]Pricing Schedule'!$J$9,
IF(AND(I733=38000,R733&lt;=4.5,M733&lt;=8),'[1]Pricing Schedule'!$J$36,
IF(AND(I733=38000,R733&gt;4.5,R733&lt;=9,M733&gt;8),'[1]Pricing Schedule'!$J$18,
IF(AND(I733=38000,R733&gt;4.5,R733&lt;=9,M733&lt;=8),'[1]Pricing Schedule'!$J$36,
IF(AND(I733=38000,R733&gt;9,R733&lt;=12.8,M733&gt;8),'[1]Pricing Schedule'!$J$27,
IF(AND(I733=38000,R733&gt;9,R733&lt;=12.8,M733&lt;=8),'[1]Pricing Schedule'!$J$36,
IF(AND(I733=38000,R733&gt;12.8,R733&lt;=22.8),'[1]Pricing Schedule'!$J$36,
IF(AND(I733=38000,R733&gt;22.8,R733&lt;=30.2),'[1]Pricing Schedule'!$J$45,
IF(AND(I733=38000,R733&gt;30.2,R733&lt;=45.9),'[1]Pricing Schedule'!$J$54,
IF(AND(I733=38000,R733&gt;45.9,R733&lt;=123.4),'[1]Pricing Schedule'!$J$97,
IF(AND(I733=38000,R733&gt;123.4,R733&lt;=168.2,M733&lt;=10),'[1]Pricing Schedule'!$J$105,
IF(AND(I733=38000,R733&gt;123.4,R733&lt;=168.2,M733&gt;10),'[1]Pricing Schedule'!$J$113,
IF(AND(I733=38000,R733&gt;168.2,R733&lt;=336.4,M733&lt;=10),('[1]Pricing Schedule'!$J$105),
IF(AND(I733=38000,R733&gt;168.2,R733&lt;=336.4,M733&gt;10),('[1]Pricing Schedule'!$J$113),
IF(AND(I733=38000,R733&gt;336.4,R733&lt;=504.6,M733&lt;=10),('[1]Pricing Schedule'!$J$105),
IF(AND(I733=38000,R733&gt;336.4,R733&lt;=504.6,M733&gt;10),('[1]Pricing Schedule'!$J$113),
IF(AND(I733=38000,R733&gt;504.6,R733&lt;=672.8,M733&lt;=10),('[1]Pricing Schedule'!$J$105),
IF(AND(I733=38000,R733&gt;504.6,R733&lt;=672.8,M733&gt;10),('[1]Pricing Schedule'!$J$113),
IF(AND(I733=110000,R733&lt;=12.8,M733&gt;2),'[1]Pricing Schedule'!$J$63,
IF(AND(I733=110000,R733&lt;=12.8,M733&lt;=2),'[1]Pricing Schedule'!$J$97,
IF(AND(I733=110000,R733&gt;12.8,R733&lt;=22.8,M733&gt;3),'[1]Pricing Schedule'!$J$72,
IF(AND(I733=110000,R733&gt;12.8,R733&lt;=22.8,M733&lt;=3),'[1]Pricing Schedule'!$J$97,
IF(AND(I733=110000,R733&gt;22.8,R733&lt;=30.2),'[1]Pricing Schedule'!$J$81,
IF(AND(I733=110000,R733&gt;30.2,R733&lt;=45.9),'[1]Pricing Schedule'!$J$90,
IF(AND(I733=110000,R733&gt;45.9,R733&lt;=123.4),'[1]Pricing Schedule'!$J$97,
IF(AND(I733=110000,R733&gt;123.4,R733&lt;=168.2,M733&lt;=10),'[1]Pricing Schedule'!$J$105,
IF(AND(I733=110000,R733&gt;123.4,R733&lt;=168.2,M733&gt;10),'[1]Pricing Schedule'!$J$113,
IF(AND(I733=110000,R733&gt;168.2,R733&lt;=336.2,M733&lt;=10),('[1]Pricing Schedule'!$J$105),
IF(AND(I733=110000,R733&gt;168.2,R733&lt;=336.2,M733&gt;10),('[1]Pricing Schedule'!$J$113),
IF(AND(I733=110000,R733&gt;336.4,R733&lt;=504.6,M733&lt;=10),('[1]Pricing Schedule'!$J$105),
IF(AND(I733=110000,R733&gt;336.4,R733&lt;=504.6,M733&gt;10),('[1]Pricing Schedule'!$J$113),
IF(AND(I733=110000,R733&gt;504.6,R733&lt;=672.8,M733&lt;=10),('[1]Pricing Schedule'!$J$105),
IF(AND(I733=110000,R733&gt;504.6,R733&lt;=672.8,M733&gt;10),('[1]Pricing Schedule'!$J$113),
IF(AND(I733=110000,R733&gt;672.8,R733&lt;=841,M733&lt;=10),('[1]Pricing Schedule'!$J$105),
IF(AND(I733=110000,R733&gt;672.8,R733&lt;=841,M733&gt;10),('[1]Pricing Schedule'!$J$113),
IF(AND(I733=110000,R733&gt;1682,R733&lt;=1850.2,M733&lt;=10),('[1]Pricing Schedule'!$J$105),
IF(AND(I733=110000,R733&gt;1682,R733&lt;=1850.2,M733&gt;10),('[1]Pricing Schedule'!$J$113),
IF(AND(I733=110000,R733&gt;2018.4,R733&lt;=2186.6,M733&lt;=10),('[1]Pricing Schedule'!$J$105),
IF(AND(I733=110000,R733&gt;2018.4,R733&lt;=2186.6,M733&gt;10),('[1]Pricing Schedule'!$J$113),999999999)))))))))))))))))))))))))))))))))))))))</f>
        <v>4</v>
      </c>
      <c r="U733" s="40">
        <f t="shared" si="72"/>
        <v>199923.80952380953</v>
      </c>
      <c r="V733" s="41">
        <f t="shared" si="73"/>
        <v>5.0019054878048781</v>
      </c>
      <c r="Y733" s="23">
        <v>151</v>
      </c>
      <c r="Z733" s="23">
        <v>151</v>
      </c>
      <c r="AR733" s="35"/>
    </row>
    <row r="734" spans="1:44" s="44" customFormat="1">
      <c r="A734" s="43">
        <v>734</v>
      </c>
      <c r="B734" s="43">
        <v>734</v>
      </c>
      <c r="C734" s="43" t="s">
        <v>1209</v>
      </c>
      <c r="D734" s="23" t="s">
        <v>110</v>
      </c>
      <c r="E734" s="23" t="s">
        <v>110</v>
      </c>
      <c r="F734" s="43" t="s">
        <v>219</v>
      </c>
      <c r="G734" s="43" t="s">
        <v>220</v>
      </c>
      <c r="H734" s="43" t="s">
        <v>113</v>
      </c>
      <c r="I734" s="44">
        <v>38000</v>
      </c>
      <c r="J734" s="44">
        <v>38000</v>
      </c>
      <c r="K734" s="44">
        <v>20000</v>
      </c>
      <c r="L734" s="45">
        <v>6.6109999999999998</v>
      </c>
      <c r="M734" s="46">
        <f t="shared" si="68"/>
        <v>7</v>
      </c>
      <c r="N734" s="45">
        <v>22.834</v>
      </c>
      <c r="O734" s="44">
        <v>2</v>
      </c>
      <c r="P734" s="46">
        <f t="shared" si="69"/>
        <v>17.125499999999999</v>
      </c>
      <c r="Q734" s="47">
        <f t="shared" si="70"/>
        <v>210</v>
      </c>
      <c r="R734" s="46">
        <f t="shared" si="71"/>
        <v>210</v>
      </c>
      <c r="S734" s="39">
        <f>IF(AND(I734=38000,R734&lt;=4.5,M734&gt;8),'[1]Pricing Schedule'!$F$8+('[1]Pricing Schedule'!$F$9*M734),
IF(AND(I734=38000,R734&lt;=4.5,M734&lt;=8),'[1]Pricing Schedule'!$F$34+('[1]Pricing Schedule'!$F$36*M734),
IF(AND(I734=38000,R734&gt;4.5,R734&lt;=9,M734&gt;8),'[1]Pricing Schedule'!$F$17+('[1]Pricing Schedule'!$F$18*M734),
IF(AND(I734=38000,R734&gt;4.5,R734&lt;=9,M734&lt;=8),'[1]Pricing Schedule'!$F$34+('[1]Pricing Schedule'!$F$36*M734),
IF(AND(I734=38000,R734&gt;9,R734&lt;=12.8,M734&gt;8),'[1]Pricing Schedule'!$F$26+('[1]Pricing Schedule'!$F$27*M734),
IF(AND(I734=38000,R734&gt;9,R734&lt;=12.8,M734&lt;=8),'[1]Pricing Schedule'!$F$34+('[1]Pricing Schedule'!$F$36*M734),
IF(AND(I734=38000,R734&gt;12.8,R734&lt;=22.8),'[1]Pricing Schedule'!$F$34+('[1]Pricing Schedule'!$F$36*M734),
IF(AND(I734=38000,R734&gt;22.8,R734&lt;=30.2),'[1]Pricing Schedule'!$F$43+('[1]Pricing Schedule'!$F$45*M734),
IF(AND(I734=38000,R734&gt;30.2,R734&lt;=45.9),'[1]Pricing Schedule'!$F$52+('[1]Pricing Schedule'!$F$54*M734),
IF(AND(I734=38000,R734&gt;45.9,R734&lt;=123.4),'[1]Pricing Schedule'!$F$96+('[1]Pricing Schedule'!$F$97*M734),
IF(AND(I734=38000,R734&gt;123.4,R734&lt;=168.2,M734&lt;=10),'[1]Pricing Schedule'!$F$103+('[1]Pricing Schedule'!$F$105*M734),
IF(AND(I734=38000,R734&gt;123.4,R734&lt;=168.2,M734&gt;10),'[1]Pricing Schedule'!$F$111+('[1]Pricing Schedule'!$F$113*M734),
IF(AND(I734=38000,R734&gt;157.4,R734&lt;=336.4,M734&lt;=10),('[1]Pricing Schedule'!$F$103+('[1]Pricing Schedule'!$F$105*M734))*2,
IF(AND(I734=38000,R734&gt;157.4,R734&lt;=336.4,M734&gt;10),('[1]Pricing Schedule'!$F$111+('[1]Pricing Schedule'!$F$113*M734))*2,
IF(AND(I734=38000,R734&gt;314.8,R734&lt;=504.6,M734&lt;=10),('[1]Pricing Schedule'!$F$103+('[1]Pricing Schedule'!$F$105*M734))*3,
IF(AND(I734=38000,R734&gt;314.8,R734&lt;=504.6,M734&gt;10),('[1]Pricing Schedule'!$F$111+('[1]Pricing Schedule'!$F$113*M734))*3,
IF(AND(I734=38000,R734&gt;472.2,R734&lt;=672.8,M734&lt;=10),('[1]Pricing Schedule'!$F$103+('[1]Pricing Schedule'!$F$105*M734))*4,
IF(AND(I734=38000,R734&gt;472.2,R734&lt;=672.8,M734&gt;10),('[1]Pricing Schedule'!$F$111+('[1]Pricing Schedule'!$F$113*M734))*4,
IF(AND(I734=110000,R734&lt;=12.8,M734&gt;2),'[1]Pricing Schedule'!$F$62+('[1]Pricing Schedule'!$F$63*M734),
IF(AND(I734=110000,R734&lt;=12.8,M734&lt;=2),'[1]Pricing Schedule'!$F$96+('[1]Pricing Schedule'!$F$97*M734),
IF(AND(I734=110000,R734&gt;12.8,R734&lt;=22.8,M734&gt;3),'[1]Pricing Schedule'!$F$71+('[1]Pricing Schedule'!$F$72*M734),
IF(AND(I734=110000,R734&gt;12.8,R734&lt;=22.8,M734&lt;=3),'[1]Pricing Schedule'!$F$96+('[1]Pricing Schedule'!$F$97*M734),
IF(AND(I734=110000,R734&gt;22.8,R734&lt;=30.2),'[1]Pricing Schedule'!$F$80+('[1]Pricing Schedule'!$F$81*M734),
IF(AND(I734=110000,R734&gt;30.2,R734&lt;=45.9),'[1]Pricing Schedule'!$F$89+('[1]Pricing Schedule'!$F$90*M734),
IF(AND(I734=110000,R734&gt;45.9,R734&lt;=123.4),'[1]Pricing Schedule'!$F$96+('[1]Pricing Schedule'!$F$97*M734),
IF(AND(I734=110000,R734&gt;123.4,R734&lt;=168.2,M734&lt;=10),'[1]Pricing Schedule'!$F$103+('[1]Pricing Schedule'!$F$105*M734),
IF(AND(I734=110000,R734&gt;123.4,R734&lt;=168.2,M734&gt;10),'[1]Pricing Schedule'!$F$111+('[1]Pricing Schedule'!$F$113*M734),
IF(AND(I734=110000,R734&gt;168.2,R734&lt;=336.4,M734&lt;=10),('[1]Pricing Schedule'!$F$103+('[1]Pricing Schedule'!$F$105*M734))*2,
IF(AND(I734=110000,R734&gt;168.2,R734&lt;=336.4,M734&gt;10),('[1]Pricing Schedule'!$F$111+('[1]Pricing Schedule'!$F$113*M734))*2,
IF(AND(I734=110000,R734&gt;336.4,R734&lt;=504.6,M734&lt;=10),('[1]Pricing Schedule'!$F$103+('[1]Pricing Schedule'!$F$105*M734))*3,
IF(AND(I734=110000,R734&gt;336.4,R734&lt;=504.6,M734&gt;10),('[1]Pricing Schedule'!$F$111+('[1]Pricing Schedule'!$F$113*M734))*3,
IF(AND(I734=110000,R734&gt;504.6,R734&lt;=672.8,M734&lt;=10),('[1]Pricing Schedule'!$F$103+('[1]Pricing Schedule'!$F$105*M734))*4,
IF(AND(I734=110000,R734&gt;504.6,R734&lt;=672.8,M734&gt;10),('[1]Pricing Schedule'!$F$111+('[1]Pricing Schedule'!$F$113*M734))*4,
IF(AND(I734=110000,R734&gt;672.8,R734&lt;=841,M734&lt;=10),('[1]Pricing Schedule'!$F$103+('[1]Pricing Schedule'!$F$105*M734))*5,
IF(AND(I734=110000,R734&gt;672.8,R734&lt;=841,M734&gt;10),('[1]Pricing Schedule'!$F$111+('[1]Pricing Schedule'!$F$113*M734))*5,
IF(AND(I734=110000,R734&gt;672.8,R734&lt;=841,M734&lt;=10),('[1]Pricing Schedule'!$F$103+('[1]Pricing Schedule'!$F$105*M734))*5,
IF(AND(I734=110000,R734&gt;672.8,R734&lt;=841,M734&gt;10),('[1]Pricing Schedule'!$F$111+('[1]Pricing Schedule'!$F$113*M734))*5,
IF(AND(I734=110000,R734&gt;1345.6,R734&lt;=1513.8,M734&lt;=10),('[1]Pricing Schedule'!$F$103+('[1]Pricing Schedule'!$F$105*M734))*9,
IF(AND(I734=110000,R734&gt;1345.6,R734&lt;=1513.8,M734&gt;10),('[1]Pricing Schedule'!$F$111+('[1]Pricing Schedule'!$F$113*M734))*9,
9999999999)))))))))))))))))))))))))))))))))))))))</f>
        <v>7158040</v>
      </c>
      <c r="T734" s="48">
        <f>IF(AND(I734=38000,R734&lt;=4.5,M734&gt;8),'[1]Pricing Schedule'!$J$9,
IF(AND(I734=38000,R734&lt;=4.5,M734&lt;=8),'[1]Pricing Schedule'!$J$36,
IF(AND(I734=38000,R734&gt;4.5,R734&lt;=9,M734&gt;8),'[1]Pricing Schedule'!$J$18,
IF(AND(I734=38000,R734&gt;4.5,R734&lt;=9,M734&lt;=8),'[1]Pricing Schedule'!$J$36,
IF(AND(I734=38000,R734&gt;9,R734&lt;=12.8,M734&gt;8),'[1]Pricing Schedule'!$J$27,
IF(AND(I734=38000,R734&gt;9,R734&lt;=12.8,M734&lt;=8),'[1]Pricing Schedule'!$J$36,
IF(AND(I734=38000,R734&gt;12.8,R734&lt;=22.8),'[1]Pricing Schedule'!$J$36,
IF(AND(I734=38000,R734&gt;22.8,R734&lt;=30.2),'[1]Pricing Schedule'!$J$45,
IF(AND(I734=38000,R734&gt;30.2,R734&lt;=45.9),'[1]Pricing Schedule'!$J$54,
IF(AND(I734=38000,R734&gt;45.9,R734&lt;=123.4),'[1]Pricing Schedule'!$J$97,
IF(AND(I734=38000,R734&gt;123.4,R734&lt;=168.2,M734&lt;=10),'[1]Pricing Schedule'!$J$105,
IF(AND(I734=38000,R734&gt;123.4,R734&lt;=168.2,M734&gt;10),'[1]Pricing Schedule'!$J$113,
IF(AND(I734=38000,R734&gt;168.2,R734&lt;=336.4,M734&lt;=10),('[1]Pricing Schedule'!$J$105),
IF(AND(I734=38000,R734&gt;168.2,R734&lt;=336.4,M734&gt;10),('[1]Pricing Schedule'!$J$113),
IF(AND(I734=38000,R734&gt;336.4,R734&lt;=504.6,M734&lt;=10),('[1]Pricing Schedule'!$J$105),
IF(AND(I734=38000,R734&gt;336.4,R734&lt;=504.6,M734&gt;10),('[1]Pricing Schedule'!$J$113),
IF(AND(I734=38000,R734&gt;504.6,R734&lt;=672.8,M734&lt;=10),('[1]Pricing Schedule'!$J$105),
IF(AND(I734=38000,R734&gt;504.6,R734&lt;=672.8,M734&gt;10),('[1]Pricing Schedule'!$J$113),
IF(AND(I734=110000,R734&lt;=12.8,M734&gt;2),'[1]Pricing Schedule'!$J$63,
IF(AND(I734=110000,R734&lt;=12.8,M734&lt;=2),'[1]Pricing Schedule'!$J$97,
IF(AND(I734=110000,R734&gt;12.8,R734&lt;=22.8,M734&gt;3),'[1]Pricing Schedule'!$J$72,
IF(AND(I734=110000,R734&gt;12.8,R734&lt;=22.8,M734&lt;=3),'[1]Pricing Schedule'!$J$97,
IF(AND(I734=110000,R734&gt;22.8,R734&lt;=30.2),'[1]Pricing Schedule'!$J$81,
IF(AND(I734=110000,R734&gt;30.2,R734&lt;=45.9),'[1]Pricing Schedule'!$J$90,
IF(AND(I734=110000,R734&gt;45.9,R734&lt;=123.4),'[1]Pricing Schedule'!$J$97,
IF(AND(I734=110000,R734&gt;123.4,R734&lt;=168.2,M734&lt;=10),'[1]Pricing Schedule'!$J$105,
IF(AND(I734=110000,R734&gt;123.4,R734&lt;=168.2,M734&gt;10),'[1]Pricing Schedule'!$J$113,
IF(AND(I734=110000,R734&gt;168.2,R734&lt;=336.2,M734&lt;=10),('[1]Pricing Schedule'!$J$105),
IF(AND(I734=110000,R734&gt;168.2,R734&lt;=336.2,M734&gt;10),('[1]Pricing Schedule'!$J$113),
IF(AND(I734=110000,R734&gt;336.4,R734&lt;=504.6,M734&lt;=10),('[1]Pricing Schedule'!$J$105),
IF(AND(I734=110000,R734&gt;336.4,R734&lt;=504.6,M734&gt;10),('[1]Pricing Schedule'!$J$113),
IF(AND(I734=110000,R734&gt;504.6,R734&lt;=672.8,M734&lt;=10),('[1]Pricing Schedule'!$J$105),
IF(AND(I734=110000,R734&gt;504.6,R734&lt;=672.8,M734&gt;10),('[1]Pricing Schedule'!$J$113),
IF(AND(I734=110000,R734&gt;672.8,R734&lt;=841,M734&lt;=10),('[1]Pricing Schedule'!$J$105),
IF(AND(I734=110000,R734&gt;672.8,R734&lt;=841,M734&gt;10),('[1]Pricing Schedule'!$J$113),
IF(AND(I734=110000,R734&gt;1682,R734&lt;=1850.2,M734&lt;=10),('[1]Pricing Schedule'!$J$105),
IF(AND(I734=110000,R734&gt;1682,R734&lt;=1850.2,M734&gt;10),('[1]Pricing Schedule'!$J$113),
IF(AND(I734=110000,R734&gt;2018.4,R734&lt;=2186.6,M734&lt;=10),('[1]Pricing Schedule'!$J$105),
IF(AND(I734=110000,R734&gt;2018.4,R734&lt;=2186.6,M734&gt;10),('[1]Pricing Schedule'!$J$113),999999999)))))))))))))))))))))))))))))))))))))))</f>
        <v>12</v>
      </c>
      <c r="U734" s="49">
        <f t="shared" si="72"/>
        <v>34085.904761904763</v>
      </c>
      <c r="V734" s="50">
        <f t="shared" si="73"/>
        <v>29.337639912601773</v>
      </c>
      <c r="W734" s="13"/>
      <c r="X734" s="13"/>
      <c r="Y734" s="23">
        <v>134</v>
      </c>
      <c r="Z734" s="23">
        <v>637</v>
      </c>
      <c r="AD734" s="43"/>
      <c r="AE734" s="43"/>
      <c r="AF734" s="43"/>
      <c r="AR734" s="51"/>
    </row>
    <row r="735" spans="1:44">
      <c r="A735" s="23">
        <v>735</v>
      </c>
      <c r="B735" s="23">
        <v>735</v>
      </c>
      <c r="C735" s="23" t="s">
        <v>1210</v>
      </c>
      <c r="D735" s="23" t="s">
        <v>110</v>
      </c>
      <c r="E735" s="23" t="s">
        <v>110</v>
      </c>
      <c r="F735" s="23" t="s">
        <v>199</v>
      </c>
      <c r="G735" s="23" t="s">
        <v>200</v>
      </c>
      <c r="H735" s="23" t="s">
        <v>113</v>
      </c>
      <c r="I735" s="13">
        <v>38000</v>
      </c>
      <c r="J735" s="13">
        <v>38000</v>
      </c>
      <c r="K735" s="23" t="s">
        <v>119</v>
      </c>
      <c r="L735" s="24">
        <v>5.4219999999999997</v>
      </c>
      <c r="M735" s="37">
        <f t="shared" si="68"/>
        <v>6</v>
      </c>
      <c r="N735" s="24">
        <v>1.1759999999999999</v>
      </c>
      <c r="O735" s="13">
        <v>2</v>
      </c>
      <c r="P735" s="36">
        <f t="shared" si="69"/>
        <v>0.8819999999999999</v>
      </c>
      <c r="Q735" s="38">
        <f t="shared" si="70"/>
        <v>8.4</v>
      </c>
      <c r="R735" s="37">
        <f t="shared" si="71"/>
        <v>8.4</v>
      </c>
      <c r="S735" s="39">
        <f>IF(AND(I735=38000,R735&lt;=4.5,M735&gt;8),'[1]Pricing Schedule'!$F$8+('[1]Pricing Schedule'!$F$9*M735),
IF(AND(I735=38000,R735&lt;=4.5,M735&lt;=8),'[1]Pricing Schedule'!$F$34+('[1]Pricing Schedule'!$F$36*M735),
IF(AND(I735=38000,R735&gt;4.5,R735&lt;=9,M735&gt;8),'[1]Pricing Schedule'!$F$17+('[1]Pricing Schedule'!$F$18*M735),
IF(AND(I735=38000,R735&gt;4.5,R735&lt;=9,M735&lt;=8),'[1]Pricing Schedule'!$F$34+('[1]Pricing Schedule'!$F$36*M735),
IF(AND(I735=38000,R735&gt;9,R735&lt;=12.8,M735&gt;8),'[1]Pricing Schedule'!$F$26+('[1]Pricing Schedule'!$F$27*M735),
IF(AND(I735=38000,R735&gt;9,R735&lt;=12.8,M735&lt;=8),'[1]Pricing Schedule'!$F$34+('[1]Pricing Schedule'!$F$36*M735),
IF(AND(I735=38000,R735&gt;12.8,R735&lt;=22.8),'[1]Pricing Schedule'!$F$34+('[1]Pricing Schedule'!$F$36*M735),
IF(AND(I735=38000,R735&gt;22.8,R735&lt;=30.2),'[1]Pricing Schedule'!$F$43+('[1]Pricing Schedule'!$F$45*M735),
IF(AND(I735=38000,R735&gt;30.2,R735&lt;=45.9),'[1]Pricing Schedule'!$F$52+('[1]Pricing Schedule'!$F$54*M735),
IF(AND(I735=38000,R735&gt;45.9,R735&lt;=123.4),'[1]Pricing Schedule'!$F$96+('[1]Pricing Schedule'!$F$97*M735),
IF(AND(I735=38000,R735&gt;123.4,R735&lt;=168.2,M735&lt;=10),'[1]Pricing Schedule'!$F$103+('[1]Pricing Schedule'!$F$105*M735),
IF(AND(I735=38000,R735&gt;123.4,R735&lt;=168.2,M735&gt;10),'[1]Pricing Schedule'!$F$111+('[1]Pricing Schedule'!$F$113*M735),
IF(AND(I735=38000,R735&gt;157.4,R735&lt;=336.4,M735&lt;=10),('[1]Pricing Schedule'!$F$103+('[1]Pricing Schedule'!$F$105*M735))*2,
IF(AND(I735=38000,R735&gt;157.4,R735&lt;=336.4,M735&gt;10),('[1]Pricing Schedule'!$F$111+('[1]Pricing Schedule'!$F$113*M735))*2,
IF(AND(I735=38000,R735&gt;314.8,R735&lt;=504.6,M735&lt;=10),('[1]Pricing Schedule'!$F$103+('[1]Pricing Schedule'!$F$105*M735))*3,
IF(AND(I735=38000,R735&gt;314.8,R735&lt;=504.6,M735&gt;10),('[1]Pricing Schedule'!$F$111+('[1]Pricing Schedule'!$F$113*M735))*3,
IF(AND(I735=38000,R735&gt;472.2,R735&lt;=672.8,M735&lt;=10),('[1]Pricing Schedule'!$F$103+('[1]Pricing Schedule'!$F$105*M735))*4,
IF(AND(I735=38000,R735&gt;472.2,R735&lt;=672.8,M735&gt;10),('[1]Pricing Schedule'!$F$111+('[1]Pricing Schedule'!$F$113*M735))*4,
IF(AND(I735=110000,R735&lt;=12.8,M735&gt;2),'[1]Pricing Schedule'!$F$62+('[1]Pricing Schedule'!$F$63*M735),
IF(AND(I735=110000,R735&lt;=12.8,M735&lt;=2),'[1]Pricing Schedule'!$F$96+('[1]Pricing Schedule'!$F$97*M735),
IF(AND(I735=110000,R735&gt;12.8,R735&lt;=22.8,M735&gt;3),'[1]Pricing Schedule'!$F$71+('[1]Pricing Schedule'!$F$72*M735),
IF(AND(I735=110000,R735&gt;12.8,R735&lt;=22.8,M735&lt;=3),'[1]Pricing Schedule'!$F$96+('[1]Pricing Schedule'!$F$97*M735),
IF(AND(I735=110000,R735&gt;22.8,R735&lt;=30.2),'[1]Pricing Schedule'!$F$80+('[1]Pricing Schedule'!$F$81*M735),
IF(AND(I735=110000,R735&gt;30.2,R735&lt;=45.9),'[1]Pricing Schedule'!$F$89+('[1]Pricing Schedule'!$F$90*M735),
IF(AND(I735=110000,R735&gt;45.9,R735&lt;=123.4),'[1]Pricing Schedule'!$F$96+('[1]Pricing Schedule'!$F$97*M735),
IF(AND(I735=110000,R735&gt;123.4,R735&lt;=168.2,M735&lt;=10),'[1]Pricing Schedule'!$F$103+('[1]Pricing Schedule'!$F$105*M735),
IF(AND(I735=110000,R735&gt;123.4,R735&lt;=168.2,M735&gt;10),'[1]Pricing Schedule'!$F$111+('[1]Pricing Schedule'!$F$113*M735),
IF(AND(I735=110000,R735&gt;168.2,R735&lt;=336.4,M735&lt;=10),('[1]Pricing Schedule'!$F$103+('[1]Pricing Schedule'!$F$105*M735))*2,
IF(AND(I735=110000,R735&gt;168.2,R735&lt;=336.4,M735&gt;10),('[1]Pricing Schedule'!$F$111+('[1]Pricing Schedule'!$F$113*M735))*2,
IF(AND(I735=110000,R735&gt;336.4,R735&lt;=504.6,M735&lt;=10),('[1]Pricing Schedule'!$F$103+('[1]Pricing Schedule'!$F$105*M735))*3,
IF(AND(I735=110000,R735&gt;336.4,R735&lt;=504.6,M735&gt;10),('[1]Pricing Schedule'!$F$111+('[1]Pricing Schedule'!$F$113*M735))*3,
IF(AND(I735=110000,R735&gt;504.6,R735&lt;=672.8,M735&lt;=10),('[1]Pricing Schedule'!$F$103+('[1]Pricing Schedule'!$F$105*M735))*4,
IF(AND(I735=110000,R735&gt;504.6,R735&lt;=672.8,M735&gt;10),('[1]Pricing Schedule'!$F$111+('[1]Pricing Schedule'!$F$113*M735))*4,
IF(AND(I735=110000,R735&gt;672.8,R735&lt;=841,M735&lt;=10),('[1]Pricing Schedule'!$F$103+('[1]Pricing Schedule'!$F$105*M735))*5,
IF(AND(I735=110000,R735&gt;672.8,R735&lt;=841,M735&gt;10),('[1]Pricing Schedule'!$F$111+('[1]Pricing Schedule'!$F$113*M735))*5,
IF(AND(I735=110000,R735&gt;672.8,R735&lt;=841,M735&lt;=10),('[1]Pricing Schedule'!$F$103+('[1]Pricing Schedule'!$F$105*M735))*5,
IF(AND(I735=110000,R735&gt;672.8,R735&lt;=841,M735&gt;10),('[1]Pricing Schedule'!$F$111+('[1]Pricing Schedule'!$F$113*M735))*5,
IF(AND(I735=110000,R735&gt;1345.6,R735&lt;=1513.8,M735&lt;=10),('[1]Pricing Schedule'!$F$103+('[1]Pricing Schedule'!$F$105*M735))*9,
IF(AND(I735=110000,R735&gt;1345.6,R735&lt;=1513.8,M735&gt;10),('[1]Pricing Schedule'!$F$111+('[1]Pricing Schedule'!$F$113*M735))*9,
9999999999)))))))))))))))))))))))))))))))))))))))</f>
        <v>769410</v>
      </c>
      <c r="T735" s="21">
        <f>IF(AND(I735=38000,R735&lt;=4.5,M735&gt;8),'[1]Pricing Schedule'!$J$9,
IF(AND(I735=38000,R735&lt;=4.5,M735&lt;=8),'[1]Pricing Schedule'!$J$36,
IF(AND(I735=38000,R735&gt;4.5,R735&lt;=9,M735&gt;8),'[1]Pricing Schedule'!$J$18,
IF(AND(I735=38000,R735&gt;4.5,R735&lt;=9,M735&lt;=8),'[1]Pricing Schedule'!$J$36,
IF(AND(I735=38000,R735&gt;9,R735&lt;=12.8,M735&gt;8),'[1]Pricing Schedule'!$J$27,
IF(AND(I735=38000,R735&gt;9,R735&lt;=12.8,M735&lt;=8),'[1]Pricing Schedule'!$J$36,
IF(AND(I735=38000,R735&gt;12.8,R735&lt;=22.8),'[1]Pricing Schedule'!$J$36,
IF(AND(I735=38000,R735&gt;22.8,R735&lt;=30.2),'[1]Pricing Schedule'!$J$45,
IF(AND(I735=38000,R735&gt;30.2,R735&lt;=45.9),'[1]Pricing Schedule'!$J$54,
IF(AND(I735=38000,R735&gt;45.9,R735&lt;=123.4),'[1]Pricing Schedule'!$J$97,
IF(AND(I735=38000,R735&gt;123.4,R735&lt;=168.2,M735&lt;=10),'[1]Pricing Schedule'!$J$105,
IF(AND(I735=38000,R735&gt;123.4,R735&lt;=168.2,M735&gt;10),'[1]Pricing Schedule'!$J$113,
IF(AND(I735=38000,R735&gt;168.2,R735&lt;=336.4,M735&lt;=10),('[1]Pricing Schedule'!$J$105),
IF(AND(I735=38000,R735&gt;168.2,R735&lt;=336.4,M735&gt;10),('[1]Pricing Schedule'!$J$113),
IF(AND(I735=38000,R735&gt;336.4,R735&lt;=504.6,M735&lt;=10),('[1]Pricing Schedule'!$J$105),
IF(AND(I735=38000,R735&gt;336.4,R735&lt;=504.6,M735&gt;10),('[1]Pricing Schedule'!$J$113),
IF(AND(I735=38000,R735&gt;504.6,R735&lt;=672.8,M735&lt;=10),('[1]Pricing Schedule'!$J$105),
IF(AND(I735=38000,R735&gt;504.6,R735&lt;=672.8,M735&gt;10),('[1]Pricing Schedule'!$J$113),
IF(AND(I735=110000,R735&lt;=12.8,M735&gt;2),'[1]Pricing Schedule'!$J$63,
IF(AND(I735=110000,R735&lt;=12.8,M735&lt;=2),'[1]Pricing Schedule'!$J$97,
IF(AND(I735=110000,R735&gt;12.8,R735&lt;=22.8,M735&gt;3),'[1]Pricing Schedule'!$J$72,
IF(AND(I735=110000,R735&gt;12.8,R735&lt;=22.8,M735&lt;=3),'[1]Pricing Schedule'!$J$97,
IF(AND(I735=110000,R735&gt;22.8,R735&lt;=30.2),'[1]Pricing Schedule'!$J$81,
IF(AND(I735=110000,R735&gt;30.2,R735&lt;=45.9),'[1]Pricing Schedule'!$J$90,
IF(AND(I735=110000,R735&gt;45.9,R735&lt;=123.4),'[1]Pricing Schedule'!$J$97,
IF(AND(I735=110000,R735&gt;123.4,R735&lt;=168.2,M735&lt;=10),'[1]Pricing Schedule'!$J$105,
IF(AND(I735=110000,R735&gt;123.4,R735&lt;=168.2,M735&gt;10),'[1]Pricing Schedule'!$J$113,
IF(AND(I735=110000,R735&gt;168.2,R735&lt;=336.2,M735&lt;=10),('[1]Pricing Schedule'!$J$105),
IF(AND(I735=110000,R735&gt;168.2,R735&lt;=336.2,M735&gt;10),('[1]Pricing Schedule'!$J$113),
IF(AND(I735=110000,R735&gt;336.4,R735&lt;=504.6,M735&lt;=10),('[1]Pricing Schedule'!$J$105),
IF(AND(I735=110000,R735&gt;336.4,R735&lt;=504.6,M735&gt;10),('[1]Pricing Schedule'!$J$113),
IF(AND(I735=110000,R735&gt;504.6,R735&lt;=672.8,M735&lt;=10),('[1]Pricing Schedule'!$J$105),
IF(AND(I735=110000,R735&gt;504.6,R735&lt;=672.8,M735&gt;10),('[1]Pricing Schedule'!$J$113),
IF(AND(I735=110000,R735&gt;672.8,R735&lt;=841,M735&lt;=10),('[1]Pricing Schedule'!$J$105),
IF(AND(I735=110000,R735&gt;672.8,R735&lt;=841,M735&gt;10),('[1]Pricing Schedule'!$J$113),
IF(AND(I735=110000,R735&gt;1682,R735&lt;=1850.2,M735&lt;=10),('[1]Pricing Schedule'!$J$105),
IF(AND(I735=110000,R735&gt;1682,R735&lt;=1850.2,M735&gt;10),('[1]Pricing Schedule'!$J$113),
IF(AND(I735=110000,R735&gt;2018.4,R735&lt;=2186.6,M735&lt;=10),('[1]Pricing Schedule'!$J$105),
IF(AND(I735=110000,R735&gt;2018.4,R735&lt;=2186.6,M735&gt;10),('[1]Pricing Schedule'!$J$113),999999999)))))))))))))))))))))))))))))))))))))))</f>
        <v>4</v>
      </c>
      <c r="U735" s="40">
        <f t="shared" si="72"/>
        <v>91596.428571428565</v>
      </c>
      <c r="V735" s="41">
        <f t="shared" si="73"/>
        <v>10.917456232697781</v>
      </c>
      <c r="Y735" s="23">
        <v>234</v>
      </c>
      <c r="Z735" s="23">
        <v>151</v>
      </c>
      <c r="AR735" s="35"/>
    </row>
    <row r="736" spans="1:44">
      <c r="A736" s="23">
        <v>736</v>
      </c>
      <c r="B736" s="23">
        <v>736</v>
      </c>
      <c r="C736" s="23" t="s">
        <v>1211</v>
      </c>
      <c r="D736" s="23" t="s">
        <v>110</v>
      </c>
      <c r="E736" s="23" t="s">
        <v>110</v>
      </c>
      <c r="F736" s="23" t="s">
        <v>199</v>
      </c>
      <c r="G736" s="23" t="s">
        <v>200</v>
      </c>
      <c r="H736" s="23" t="s">
        <v>113</v>
      </c>
      <c r="I736" s="13">
        <v>38000</v>
      </c>
      <c r="J736" s="13">
        <v>38000</v>
      </c>
      <c r="K736" s="23" t="s">
        <v>119</v>
      </c>
      <c r="L736" s="24">
        <v>15.583</v>
      </c>
      <c r="M736" s="37">
        <f t="shared" si="68"/>
        <v>16</v>
      </c>
      <c r="N736" s="24">
        <v>2.7269999999999999</v>
      </c>
      <c r="O736" s="13">
        <v>2</v>
      </c>
      <c r="P736" s="36">
        <f t="shared" si="69"/>
        <v>2.0452499999999998</v>
      </c>
      <c r="Q736" s="38">
        <f t="shared" si="70"/>
        <v>25.200000000000003</v>
      </c>
      <c r="R736" s="37">
        <f t="shared" si="71"/>
        <v>25.200000000000003</v>
      </c>
      <c r="S736" s="39">
        <f>IF(AND(I736=38000,R736&lt;=4.5,M736&gt;8),'[1]Pricing Schedule'!$F$8+('[1]Pricing Schedule'!$F$9*M736),
IF(AND(I736=38000,R736&lt;=4.5,M736&lt;=8),'[1]Pricing Schedule'!$F$34+('[1]Pricing Schedule'!$F$36*M736),
IF(AND(I736=38000,R736&gt;4.5,R736&lt;=9,M736&gt;8),'[1]Pricing Schedule'!$F$17+('[1]Pricing Schedule'!$F$18*M736),
IF(AND(I736=38000,R736&gt;4.5,R736&lt;=9,M736&lt;=8),'[1]Pricing Schedule'!$F$34+('[1]Pricing Schedule'!$F$36*M736),
IF(AND(I736=38000,R736&gt;9,R736&lt;=12.8,M736&gt;8),'[1]Pricing Schedule'!$F$26+('[1]Pricing Schedule'!$F$27*M736),
IF(AND(I736=38000,R736&gt;9,R736&lt;=12.8,M736&lt;=8),'[1]Pricing Schedule'!$F$34+('[1]Pricing Schedule'!$F$36*M736),
IF(AND(I736=38000,R736&gt;12.8,R736&lt;=22.8),'[1]Pricing Schedule'!$F$34+('[1]Pricing Schedule'!$F$36*M736),
IF(AND(I736=38000,R736&gt;22.8,R736&lt;=30.2),'[1]Pricing Schedule'!$F$43+('[1]Pricing Schedule'!$F$45*M736),
IF(AND(I736=38000,R736&gt;30.2,R736&lt;=45.9),'[1]Pricing Schedule'!$F$52+('[1]Pricing Schedule'!$F$54*M736),
IF(AND(I736=38000,R736&gt;45.9,R736&lt;=123.4),'[1]Pricing Schedule'!$F$96+('[1]Pricing Schedule'!$F$97*M736),
IF(AND(I736=38000,R736&gt;123.4,R736&lt;=168.2,M736&lt;=10),'[1]Pricing Schedule'!$F$103+('[1]Pricing Schedule'!$F$105*M736),
IF(AND(I736=38000,R736&gt;123.4,R736&lt;=168.2,M736&gt;10),'[1]Pricing Schedule'!$F$111+('[1]Pricing Schedule'!$F$113*M736),
IF(AND(I736=38000,R736&gt;157.4,R736&lt;=336.4,M736&lt;=10),('[1]Pricing Schedule'!$F$103+('[1]Pricing Schedule'!$F$105*M736))*2,
IF(AND(I736=38000,R736&gt;157.4,R736&lt;=336.4,M736&gt;10),('[1]Pricing Schedule'!$F$111+('[1]Pricing Schedule'!$F$113*M736))*2,
IF(AND(I736=38000,R736&gt;314.8,R736&lt;=504.6,M736&lt;=10),('[1]Pricing Schedule'!$F$103+('[1]Pricing Schedule'!$F$105*M736))*3,
IF(AND(I736=38000,R736&gt;314.8,R736&lt;=504.6,M736&gt;10),('[1]Pricing Schedule'!$F$111+('[1]Pricing Schedule'!$F$113*M736))*3,
IF(AND(I736=38000,R736&gt;472.2,R736&lt;=672.8,M736&lt;=10),('[1]Pricing Schedule'!$F$103+('[1]Pricing Schedule'!$F$105*M736))*4,
IF(AND(I736=38000,R736&gt;472.2,R736&lt;=672.8,M736&gt;10),('[1]Pricing Schedule'!$F$111+('[1]Pricing Schedule'!$F$113*M736))*4,
IF(AND(I736=110000,R736&lt;=12.8,M736&gt;2),'[1]Pricing Schedule'!$F$62+('[1]Pricing Schedule'!$F$63*M736),
IF(AND(I736=110000,R736&lt;=12.8,M736&lt;=2),'[1]Pricing Schedule'!$F$96+('[1]Pricing Schedule'!$F$97*M736),
IF(AND(I736=110000,R736&gt;12.8,R736&lt;=22.8,M736&gt;3),'[1]Pricing Schedule'!$F$71+('[1]Pricing Schedule'!$F$72*M736),
IF(AND(I736=110000,R736&gt;12.8,R736&lt;=22.8,M736&lt;=3),'[1]Pricing Schedule'!$F$96+('[1]Pricing Schedule'!$F$97*M736),
IF(AND(I736=110000,R736&gt;22.8,R736&lt;=30.2),'[1]Pricing Schedule'!$F$80+('[1]Pricing Schedule'!$F$81*M736),
IF(AND(I736=110000,R736&gt;30.2,R736&lt;=45.9),'[1]Pricing Schedule'!$F$89+('[1]Pricing Schedule'!$F$90*M736),
IF(AND(I736=110000,R736&gt;45.9,R736&lt;=123.4),'[1]Pricing Schedule'!$F$96+('[1]Pricing Schedule'!$F$97*M736),
IF(AND(I736=110000,R736&gt;123.4,R736&lt;=168.2,M736&lt;=10),'[1]Pricing Schedule'!$F$103+('[1]Pricing Schedule'!$F$105*M736),
IF(AND(I736=110000,R736&gt;123.4,R736&lt;=168.2,M736&gt;10),'[1]Pricing Schedule'!$F$111+('[1]Pricing Schedule'!$F$113*M736),
IF(AND(I736=110000,R736&gt;168.2,R736&lt;=336.4,M736&lt;=10),('[1]Pricing Schedule'!$F$103+('[1]Pricing Schedule'!$F$105*M736))*2,
IF(AND(I736=110000,R736&gt;168.2,R736&lt;=336.4,M736&gt;10),('[1]Pricing Schedule'!$F$111+('[1]Pricing Schedule'!$F$113*M736))*2,
IF(AND(I736=110000,R736&gt;336.4,R736&lt;=504.6,M736&lt;=10),('[1]Pricing Schedule'!$F$103+('[1]Pricing Schedule'!$F$105*M736))*3,
IF(AND(I736=110000,R736&gt;336.4,R736&lt;=504.6,M736&gt;10),('[1]Pricing Schedule'!$F$111+('[1]Pricing Schedule'!$F$113*M736))*3,
IF(AND(I736=110000,R736&gt;504.6,R736&lt;=672.8,M736&lt;=10),('[1]Pricing Schedule'!$F$103+('[1]Pricing Schedule'!$F$105*M736))*4,
IF(AND(I736=110000,R736&gt;504.6,R736&lt;=672.8,M736&gt;10),('[1]Pricing Schedule'!$F$111+('[1]Pricing Schedule'!$F$113*M736))*4,
IF(AND(I736=110000,R736&gt;672.8,R736&lt;=841,M736&lt;=10),('[1]Pricing Schedule'!$F$103+('[1]Pricing Schedule'!$F$105*M736))*5,
IF(AND(I736=110000,R736&gt;672.8,R736&lt;=841,M736&gt;10),('[1]Pricing Schedule'!$F$111+('[1]Pricing Schedule'!$F$113*M736))*5,
IF(AND(I736=110000,R736&gt;672.8,R736&lt;=841,M736&lt;=10),('[1]Pricing Schedule'!$F$103+('[1]Pricing Schedule'!$F$105*M736))*5,
IF(AND(I736=110000,R736&gt;672.8,R736&lt;=841,M736&gt;10),('[1]Pricing Schedule'!$F$111+('[1]Pricing Schedule'!$F$113*M736))*5,
IF(AND(I736=110000,R736&gt;1345.6,R736&lt;=1513.8,M736&lt;=10),('[1]Pricing Schedule'!$F$103+('[1]Pricing Schedule'!$F$105*M736))*9,
IF(AND(I736=110000,R736&gt;1345.6,R736&lt;=1513.8,M736&gt;10),('[1]Pricing Schedule'!$F$111+('[1]Pricing Schedule'!$F$113*M736))*9,
9999999999)))))))))))))))))))))))))))))))))))))))</f>
        <v>1769070</v>
      </c>
      <c r="T736" s="21">
        <f>IF(AND(I736=38000,R736&lt;=4.5,M736&gt;8),'[1]Pricing Schedule'!$J$9,
IF(AND(I736=38000,R736&lt;=4.5,M736&lt;=8),'[1]Pricing Schedule'!$J$36,
IF(AND(I736=38000,R736&gt;4.5,R736&lt;=9,M736&gt;8),'[1]Pricing Schedule'!$J$18,
IF(AND(I736=38000,R736&gt;4.5,R736&lt;=9,M736&lt;=8),'[1]Pricing Schedule'!$J$36,
IF(AND(I736=38000,R736&gt;9,R736&lt;=12.8,M736&gt;8),'[1]Pricing Schedule'!$J$27,
IF(AND(I736=38000,R736&gt;9,R736&lt;=12.8,M736&lt;=8),'[1]Pricing Schedule'!$J$36,
IF(AND(I736=38000,R736&gt;12.8,R736&lt;=22.8),'[1]Pricing Schedule'!$J$36,
IF(AND(I736=38000,R736&gt;22.8,R736&lt;=30.2),'[1]Pricing Schedule'!$J$45,
IF(AND(I736=38000,R736&gt;30.2,R736&lt;=45.9),'[1]Pricing Schedule'!$J$54,
IF(AND(I736=38000,R736&gt;45.9,R736&lt;=123.4),'[1]Pricing Schedule'!$J$97,
IF(AND(I736=38000,R736&gt;123.4,R736&lt;=168.2,M736&lt;=10),'[1]Pricing Schedule'!$J$105,
IF(AND(I736=38000,R736&gt;123.4,R736&lt;=168.2,M736&gt;10),'[1]Pricing Schedule'!$J$113,
IF(AND(I736=38000,R736&gt;168.2,R736&lt;=336.4,M736&lt;=10),('[1]Pricing Schedule'!$J$105),
IF(AND(I736=38000,R736&gt;168.2,R736&lt;=336.4,M736&gt;10),('[1]Pricing Schedule'!$J$113),
IF(AND(I736=38000,R736&gt;336.4,R736&lt;=504.6,M736&lt;=10),('[1]Pricing Schedule'!$J$105),
IF(AND(I736=38000,R736&gt;336.4,R736&lt;=504.6,M736&gt;10),('[1]Pricing Schedule'!$J$113),
IF(AND(I736=38000,R736&gt;504.6,R736&lt;=672.8,M736&lt;=10),('[1]Pricing Schedule'!$J$105),
IF(AND(I736=38000,R736&gt;504.6,R736&lt;=672.8,M736&gt;10),('[1]Pricing Schedule'!$J$113),
IF(AND(I736=110000,R736&lt;=12.8,M736&gt;2),'[1]Pricing Schedule'!$J$63,
IF(AND(I736=110000,R736&lt;=12.8,M736&lt;=2),'[1]Pricing Schedule'!$J$97,
IF(AND(I736=110000,R736&gt;12.8,R736&lt;=22.8,M736&gt;3),'[1]Pricing Schedule'!$J$72,
IF(AND(I736=110000,R736&gt;12.8,R736&lt;=22.8,M736&lt;=3),'[1]Pricing Schedule'!$J$97,
IF(AND(I736=110000,R736&gt;22.8,R736&lt;=30.2),'[1]Pricing Schedule'!$J$81,
IF(AND(I736=110000,R736&gt;30.2,R736&lt;=45.9),'[1]Pricing Schedule'!$J$90,
IF(AND(I736=110000,R736&gt;45.9,R736&lt;=123.4),'[1]Pricing Schedule'!$J$97,
IF(AND(I736=110000,R736&gt;123.4,R736&lt;=168.2,M736&lt;=10),'[1]Pricing Schedule'!$J$105,
IF(AND(I736=110000,R736&gt;123.4,R736&lt;=168.2,M736&gt;10),'[1]Pricing Schedule'!$J$113,
IF(AND(I736=110000,R736&gt;168.2,R736&lt;=336.2,M736&lt;=10),('[1]Pricing Schedule'!$J$105),
IF(AND(I736=110000,R736&gt;168.2,R736&lt;=336.2,M736&gt;10),('[1]Pricing Schedule'!$J$113),
IF(AND(I736=110000,R736&gt;336.4,R736&lt;=504.6,M736&lt;=10),('[1]Pricing Schedule'!$J$105),
IF(AND(I736=110000,R736&gt;336.4,R736&lt;=504.6,M736&gt;10),('[1]Pricing Schedule'!$J$113),
IF(AND(I736=110000,R736&gt;504.6,R736&lt;=672.8,M736&lt;=10),('[1]Pricing Schedule'!$J$105),
IF(AND(I736=110000,R736&gt;504.6,R736&lt;=672.8,M736&gt;10),('[1]Pricing Schedule'!$J$113),
IF(AND(I736=110000,R736&gt;672.8,R736&lt;=841,M736&lt;=10),('[1]Pricing Schedule'!$J$105),
IF(AND(I736=110000,R736&gt;672.8,R736&lt;=841,M736&gt;10),('[1]Pricing Schedule'!$J$113),
IF(AND(I736=110000,R736&gt;1682,R736&lt;=1850.2,M736&lt;=10),('[1]Pricing Schedule'!$J$105),
IF(AND(I736=110000,R736&gt;1682,R736&lt;=1850.2,M736&gt;10),('[1]Pricing Schedule'!$J$113),
IF(AND(I736=110000,R736&gt;2018.4,R736&lt;=2186.6,M736&lt;=10),('[1]Pricing Schedule'!$J$105),
IF(AND(I736=110000,R736&gt;2018.4,R736&lt;=2186.6,M736&gt;10),('[1]Pricing Schedule'!$J$113),999999999)))))))))))))))))))))))))))))))))))))))</f>
        <v>5</v>
      </c>
      <c r="U736" s="40">
        <f t="shared" si="72"/>
        <v>70201.190476190473</v>
      </c>
      <c r="V736" s="41">
        <f t="shared" si="73"/>
        <v>14.244772677169362</v>
      </c>
      <c r="Y736" s="23">
        <v>419</v>
      </c>
      <c r="Z736" s="23">
        <v>151</v>
      </c>
      <c r="AR736" s="35"/>
    </row>
    <row r="737" spans="1:44">
      <c r="A737" s="23">
        <v>737</v>
      </c>
      <c r="B737" s="23">
        <v>737</v>
      </c>
      <c r="C737" s="23" t="s">
        <v>1212</v>
      </c>
      <c r="D737" s="23" t="s">
        <v>110</v>
      </c>
      <c r="E737" s="23" t="s">
        <v>110</v>
      </c>
      <c r="F737" s="23" t="s">
        <v>196</v>
      </c>
      <c r="G737" s="23" t="s">
        <v>197</v>
      </c>
      <c r="H737" s="23" t="s">
        <v>113</v>
      </c>
      <c r="I737" s="13">
        <v>38000</v>
      </c>
      <c r="J737" s="23" t="s">
        <v>119</v>
      </c>
      <c r="K737" s="13">
        <v>38000</v>
      </c>
      <c r="L737" s="24">
        <v>7.63</v>
      </c>
      <c r="M737" s="37">
        <f t="shared" si="68"/>
        <v>8</v>
      </c>
      <c r="N737" s="24">
        <v>0.52700000000000002</v>
      </c>
      <c r="O737" s="13">
        <v>2</v>
      </c>
      <c r="P737" s="36">
        <f t="shared" si="69"/>
        <v>0.52700000000000002</v>
      </c>
      <c r="Q737" s="38">
        <f t="shared" si="70"/>
        <v>4.2</v>
      </c>
      <c r="R737" s="37">
        <f t="shared" si="71"/>
        <v>4.2</v>
      </c>
      <c r="S737" s="39">
        <f>IF(AND(I737=38000,R737&lt;=4.5,M737&gt;8),'[1]Pricing Schedule'!$F$8+('[1]Pricing Schedule'!$F$9*M737),
IF(AND(I737=38000,R737&lt;=4.5,M737&lt;=8),'[1]Pricing Schedule'!$F$34+('[1]Pricing Schedule'!$F$36*M737),
IF(AND(I737=38000,R737&gt;4.5,R737&lt;=9,M737&gt;8),'[1]Pricing Schedule'!$F$17+('[1]Pricing Schedule'!$F$18*M737),
IF(AND(I737=38000,R737&gt;4.5,R737&lt;=9,M737&lt;=8),'[1]Pricing Schedule'!$F$34+('[1]Pricing Schedule'!$F$36*M737),
IF(AND(I737=38000,R737&gt;9,R737&lt;=12.8,M737&gt;8),'[1]Pricing Schedule'!$F$26+('[1]Pricing Schedule'!$F$27*M737),
IF(AND(I737=38000,R737&gt;9,R737&lt;=12.8,M737&lt;=8),'[1]Pricing Schedule'!$F$34+('[1]Pricing Schedule'!$F$36*M737),
IF(AND(I737=38000,R737&gt;12.8,R737&lt;=22.8),'[1]Pricing Schedule'!$F$34+('[1]Pricing Schedule'!$F$36*M737),
IF(AND(I737=38000,R737&gt;22.8,R737&lt;=30.2),'[1]Pricing Schedule'!$F$43+('[1]Pricing Schedule'!$F$45*M737),
IF(AND(I737=38000,R737&gt;30.2,R737&lt;=45.9),'[1]Pricing Schedule'!$F$52+('[1]Pricing Schedule'!$F$54*M737),
IF(AND(I737=38000,R737&gt;45.9,R737&lt;=123.4),'[1]Pricing Schedule'!$F$96+('[1]Pricing Schedule'!$F$97*M737),
IF(AND(I737=38000,R737&gt;123.4,R737&lt;=168.2,M737&lt;=10),'[1]Pricing Schedule'!$F$103+('[1]Pricing Schedule'!$F$105*M737),
IF(AND(I737=38000,R737&gt;123.4,R737&lt;=168.2,M737&gt;10),'[1]Pricing Schedule'!$F$111+('[1]Pricing Schedule'!$F$113*M737),
IF(AND(I737=38000,R737&gt;157.4,R737&lt;=336.4,M737&lt;=10),('[1]Pricing Schedule'!$F$103+('[1]Pricing Schedule'!$F$105*M737))*2,
IF(AND(I737=38000,R737&gt;157.4,R737&lt;=336.4,M737&gt;10),('[1]Pricing Schedule'!$F$111+('[1]Pricing Schedule'!$F$113*M737))*2,
IF(AND(I737=38000,R737&gt;314.8,R737&lt;=504.6,M737&lt;=10),('[1]Pricing Schedule'!$F$103+('[1]Pricing Schedule'!$F$105*M737))*3,
IF(AND(I737=38000,R737&gt;314.8,R737&lt;=504.6,M737&gt;10),('[1]Pricing Schedule'!$F$111+('[1]Pricing Schedule'!$F$113*M737))*3,
IF(AND(I737=38000,R737&gt;472.2,R737&lt;=672.8,M737&lt;=10),('[1]Pricing Schedule'!$F$103+('[1]Pricing Schedule'!$F$105*M737))*4,
IF(AND(I737=38000,R737&gt;472.2,R737&lt;=672.8,M737&gt;10),('[1]Pricing Schedule'!$F$111+('[1]Pricing Schedule'!$F$113*M737))*4,
IF(AND(I737=110000,R737&lt;=12.8,M737&gt;2),'[1]Pricing Schedule'!$F$62+('[1]Pricing Schedule'!$F$63*M737),
IF(AND(I737=110000,R737&lt;=12.8,M737&lt;=2),'[1]Pricing Schedule'!$F$96+('[1]Pricing Schedule'!$F$97*M737),
IF(AND(I737=110000,R737&gt;12.8,R737&lt;=22.8,M737&gt;3),'[1]Pricing Schedule'!$F$71+('[1]Pricing Schedule'!$F$72*M737),
IF(AND(I737=110000,R737&gt;12.8,R737&lt;=22.8,M737&lt;=3),'[1]Pricing Schedule'!$F$96+('[1]Pricing Schedule'!$F$97*M737),
IF(AND(I737=110000,R737&gt;22.8,R737&lt;=30.2),'[1]Pricing Schedule'!$F$80+('[1]Pricing Schedule'!$F$81*M737),
IF(AND(I737=110000,R737&gt;30.2,R737&lt;=45.9),'[1]Pricing Schedule'!$F$89+('[1]Pricing Schedule'!$F$90*M737),
IF(AND(I737=110000,R737&gt;45.9,R737&lt;=123.4),'[1]Pricing Schedule'!$F$96+('[1]Pricing Schedule'!$F$97*M737),
IF(AND(I737=110000,R737&gt;123.4,R737&lt;=168.2,M737&lt;=10),'[1]Pricing Schedule'!$F$103+('[1]Pricing Schedule'!$F$105*M737),
IF(AND(I737=110000,R737&gt;123.4,R737&lt;=168.2,M737&gt;10),'[1]Pricing Schedule'!$F$111+('[1]Pricing Schedule'!$F$113*M737),
IF(AND(I737=110000,R737&gt;168.2,R737&lt;=336.4,M737&lt;=10),('[1]Pricing Schedule'!$F$103+('[1]Pricing Schedule'!$F$105*M737))*2,
IF(AND(I737=110000,R737&gt;168.2,R737&lt;=336.4,M737&gt;10),('[1]Pricing Schedule'!$F$111+('[1]Pricing Schedule'!$F$113*M737))*2,
IF(AND(I737=110000,R737&gt;336.4,R737&lt;=504.6,M737&lt;=10),('[1]Pricing Schedule'!$F$103+('[1]Pricing Schedule'!$F$105*M737))*3,
IF(AND(I737=110000,R737&gt;336.4,R737&lt;=504.6,M737&gt;10),('[1]Pricing Schedule'!$F$111+('[1]Pricing Schedule'!$F$113*M737))*3,
IF(AND(I737=110000,R737&gt;504.6,R737&lt;=672.8,M737&lt;=10),('[1]Pricing Schedule'!$F$103+('[1]Pricing Schedule'!$F$105*M737))*4,
IF(AND(I737=110000,R737&gt;504.6,R737&lt;=672.8,M737&gt;10),('[1]Pricing Schedule'!$F$111+('[1]Pricing Schedule'!$F$113*M737))*4,
IF(AND(I737=110000,R737&gt;672.8,R737&lt;=841,M737&lt;=10),('[1]Pricing Schedule'!$F$103+('[1]Pricing Schedule'!$F$105*M737))*5,
IF(AND(I737=110000,R737&gt;672.8,R737&lt;=841,M737&gt;10),('[1]Pricing Schedule'!$F$111+('[1]Pricing Schedule'!$F$113*M737))*5,
IF(AND(I737=110000,R737&gt;672.8,R737&lt;=841,M737&lt;=10),('[1]Pricing Schedule'!$F$103+('[1]Pricing Schedule'!$F$105*M737))*5,
IF(AND(I737=110000,R737&gt;672.8,R737&lt;=841,M737&gt;10),('[1]Pricing Schedule'!$F$111+('[1]Pricing Schedule'!$F$113*M737))*5,
IF(AND(I737=110000,R737&gt;1345.6,R737&lt;=1513.8,M737&lt;=10),('[1]Pricing Schedule'!$F$103+('[1]Pricing Schedule'!$F$105*M737))*9,
IF(AND(I737=110000,R737&gt;1345.6,R737&lt;=1513.8,M737&gt;10),('[1]Pricing Schedule'!$F$111+('[1]Pricing Schedule'!$F$113*M737))*9,
9999999999)))))))))))))))))))))))))))))))))))))))</f>
        <v>909950</v>
      </c>
      <c r="T737" s="21">
        <f>IF(AND(I737=38000,R737&lt;=4.5,M737&gt;8),'[1]Pricing Schedule'!$J$9,
IF(AND(I737=38000,R737&lt;=4.5,M737&lt;=8),'[1]Pricing Schedule'!$J$36,
IF(AND(I737=38000,R737&gt;4.5,R737&lt;=9,M737&gt;8),'[1]Pricing Schedule'!$J$18,
IF(AND(I737=38000,R737&gt;4.5,R737&lt;=9,M737&lt;=8),'[1]Pricing Schedule'!$J$36,
IF(AND(I737=38000,R737&gt;9,R737&lt;=12.8,M737&gt;8),'[1]Pricing Schedule'!$J$27,
IF(AND(I737=38000,R737&gt;9,R737&lt;=12.8,M737&lt;=8),'[1]Pricing Schedule'!$J$36,
IF(AND(I737=38000,R737&gt;12.8,R737&lt;=22.8),'[1]Pricing Schedule'!$J$36,
IF(AND(I737=38000,R737&gt;22.8,R737&lt;=30.2),'[1]Pricing Schedule'!$J$45,
IF(AND(I737=38000,R737&gt;30.2,R737&lt;=45.9),'[1]Pricing Schedule'!$J$54,
IF(AND(I737=38000,R737&gt;45.9,R737&lt;=123.4),'[1]Pricing Schedule'!$J$97,
IF(AND(I737=38000,R737&gt;123.4,R737&lt;=168.2,M737&lt;=10),'[1]Pricing Schedule'!$J$105,
IF(AND(I737=38000,R737&gt;123.4,R737&lt;=168.2,M737&gt;10),'[1]Pricing Schedule'!$J$113,
IF(AND(I737=38000,R737&gt;168.2,R737&lt;=336.4,M737&lt;=10),('[1]Pricing Schedule'!$J$105),
IF(AND(I737=38000,R737&gt;168.2,R737&lt;=336.4,M737&gt;10),('[1]Pricing Schedule'!$J$113),
IF(AND(I737=38000,R737&gt;336.4,R737&lt;=504.6,M737&lt;=10),('[1]Pricing Schedule'!$J$105),
IF(AND(I737=38000,R737&gt;336.4,R737&lt;=504.6,M737&gt;10),('[1]Pricing Schedule'!$J$113),
IF(AND(I737=38000,R737&gt;504.6,R737&lt;=672.8,M737&lt;=10),('[1]Pricing Schedule'!$J$105),
IF(AND(I737=38000,R737&gt;504.6,R737&lt;=672.8,M737&gt;10),('[1]Pricing Schedule'!$J$113),
IF(AND(I737=110000,R737&lt;=12.8,M737&gt;2),'[1]Pricing Schedule'!$J$63,
IF(AND(I737=110000,R737&lt;=12.8,M737&lt;=2),'[1]Pricing Schedule'!$J$97,
IF(AND(I737=110000,R737&gt;12.8,R737&lt;=22.8,M737&gt;3),'[1]Pricing Schedule'!$J$72,
IF(AND(I737=110000,R737&gt;12.8,R737&lt;=22.8,M737&lt;=3),'[1]Pricing Schedule'!$J$97,
IF(AND(I737=110000,R737&gt;22.8,R737&lt;=30.2),'[1]Pricing Schedule'!$J$81,
IF(AND(I737=110000,R737&gt;30.2,R737&lt;=45.9),'[1]Pricing Schedule'!$J$90,
IF(AND(I737=110000,R737&gt;45.9,R737&lt;=123.4),'[1]Pricing Schedule'!$J$97,
IF(AND(I737=110000,R737&gt;123.4,R737&lt;=168.2,M737&lt;=10),'[1]Pricing Schedule'!$J$105,
IF(AND(I737=110000,R737&gt;123.4,R737&lt;=168.2,M737&gt;10),'[1]Pricing Schedule'!$J$113,
IF(AND(I737=110000,R737&gt;168.2,R737&lt;=336.2,M737&lt;=10),('[1]Pricing Schedule'!$J$105),
IF(AND(I737=110000,R737&gt;168.2,R737&lt;=336.2,M737&gt;10),('[1]Pricing Schedule'!$J$113),
IF(AND(I737=110000,R737&gt;336.4,R737&lt;=504.6,M737&lt;=10),('[1]Pricing Schedule'!$J$105),
IF(AND(I737=110000,R737&gt;336.4,R737&lt;=504.6,M737&gt;10),('[1]Pricing Schedule'!$J$113),
IF(AND(I737=110000,R737&gt;504.6,R737&lt;=672.8,M737&lt;=10),('[1]Pricing Schedule'!$J$105),
IF(AND(I737=110000,R737&gt;504.6,R737&lt;=672.8,M737&gt;10),('[1]Pricing Schedule'!$J$113),
IF(AND(I737=110000,R737&gt;672.8,R737&lt;=841,M737&lt;=10),('[1]Pricing Schedule'!$J$105),
IF(AND(I737=110000,R737&gt;672.8,R737&lt;=841,M737&gt;10),('[1]Pricing Schedule'!$J$113),
IF(AND(I737=110000,R737&gt;1682,R737&lt;=1850.2,M737&lt;=10),('[1]Pricing Schedule'!$J$105),
IF(AND(I737=110000,R737&gt;1682,R737&lt;=1850.2,M737&gt;10),('[1]Pricing Schedule'!$J$113),
IF(AND(I737=110000,R737&gt;2018.4,R737&lt;=2186.6,M737&lt;=10),('[1]Pricing Schedule'!$J$105),
IF(AND(I737=110000,R737&gt;2018.4,R737&lt;=2186.6,M737&gt;10),('[1]Pricing Schedule'!$J$113),999999999)))))))))))))))))))))))))))))))))))))))</f>
        <v>4</v>
      </c>
      <c r="U737" s="40">
        <f t="shared" si="72"/>
        <v>216654.76190476189</v>
      </c>
      <c r="V737" s="41">
        <f t="shared" si="73"/>
        <v>4.6156382218803227</v>
      </c>
      <c r="Y737" s="23">
        <v>117</v>
      </c>
      <c r="Z737" s="23">
        <v>337</v>
      </c>
      <c r="AR737" s="35"/>
    </row>
    <row r="738" spans="1:44">
      <c r="A738" s="23">
        <v>738</v>
      </c>
      <c r="B738" s="23">
        <v>738</v>
      </c>
      <c r="C738" s="23" t="s">
        <v>1213</v>
      </c>
      <c r="D738" s="23" t="s">
        <v>110</v>
      </c>
      <c r="E738" s="23" t="s">
        <v>110</v>
      </c>
      <c r="F738" s="23" t="s">
        <v>111</v>
      </c>
      <c r="G738" s="23" t="s">
        <v>112</v>
      </c>
      <c r="H738" s="23" t="s">
        <v>113</v>
      </c>
      <c r="I738" s="13">
        <v>38000</v>
      </c>
      <c r="J738" s="13">
        <v>38000</v>
      </c>
      <c r="K738" s="13">
        <v>20000</v>
      </c>
      <c r="L738" s="24">
        <v>6.9850000000000003</v>
      </c>
      <c r="M738" s="37">
        <f t="shared" si="68"/>
        <v>7</v>
      </c>
      <c r="N738" s="24">
        <v>0.45</v>
      </c>
      <c r="O738" s="13">
        <v>2</v>
      </c>
      <c r="P738" s="36">
        <f t="shared" si="69"/>
        <v>0.45</v>
      </c>
      <c r="Q738" s="38">
        <f t="shared" si="70"/>
        <v>4.2</v>
      </c>
      <c r="R738" s="37">
        <f t="shared" si="71"/>
        <v>4.2</v>
      </c>
      <c r="S738" s="39">
        <f>IF(AND(I738=38000,R738&lt;=4.5,M738&gt;8),'[1]Pricing Schedule'!$F$8+('[1]Pricing Schedule'!$F$9*M738),
IF(AND(I738=38000,R738&lt;=4.5,M738&lt;=8),'[1]Pricing Schedule'!$F$34+('[1]Pricing Schedule'!$F$36*M738),
IF(AND(I738=38000,R738&gt;4.5,R738&lt;=9,M738&gt;8),'[1]Pricing Schedule'!$F$17+('[1]Pricing Schedule'!$F$18*M738),
IF(AND(I738=38000,R738&gt;4.5,R738&lt;=9,M738&lt;=8),'[1]Pricing Schedule'!$F$34+('[1]Pricing Schedule'!$F$36*M738),
IF(AND(I738=38000,R738&gt;9,R738&lt;=12.8,M738&gt;8),'[1]Pricing Schedule'!$F$26+('[1]Pricing Schedule'!$F$27*M738),
IF(AND(I738=38000,R738&gt;9,R738&lt;=12.8,M738&lt;=8),'[1]Pricing Schedule'!$F$34+('[1]Pricing Schedule'!$F$36*M738),
IF(AND(I738=38000,R738&gt;12.8,R738&lt;=22.8),'[1]Pricing Schedule'!$F$34+('[1]Pricing Schedule'!$F$36*M738),
IF(AND(I738=38000,R738&gt;22.8,R738&lt;=30.2),'[1]Pricing Schedule'!$F$43+('[1]Pricing Schedule'!$F$45*M738),
IF(AND(I738=38000,R738&gt;30.2,R738&lt;=45.9),'[1]Pricing Schedule'!$F$52+('[1]Pricing Schedule'!$F$54*M738),
IF(AND(I738=38000,R738&gt;45.9,R738&lt;=123.4),'[1]Pricing Schedule'!$F$96+('[1]Pricing Schedule'!$F$97*M738),
IF(AND(I738=38000,R738&gt;123.4,R738&lt;=168.2,M738&lt;=10),'[1]Pricing Schedule'!$F$103+('[1]Pricing Schedule'!$F$105*M738),
IF(AND(I738=38000,R738&gt;123.4,R738&lt;=168.2,M738&gt;10),'[1]Pricing Schedule'!$F$111+('[1]Pricing Schedule'!$F$113*M738),
IF(AND(I738=38000,R738&gt;157.4,R738&lt;=336.4,M738&lt;=10),('[1]Pricing Schedule'!$F$103+('[1]Pricing Schedule'!$F$105*M738))*2,
IF(AND(I738=38000,R738&gt;157.4,R738&lt;=336.4,M738&gt;10),('[1]Pricing Schedule'!$F$111+('[1]Pricing Schedule'!$F$113*M738))*2,
IF(AND(I738=38000,R738&gt;314.8,R738&lt;=504.6,M738&lt;=10),('[1]Pricing Schedule'!$F$103+('[1]Pricing Schedule'!$F$105*M738))*3,
IF(AND(I738=38000,R738&gt;314.8,R738&lt;=504.6,M738&gt;10),('[1]Pricing Schedule'!$F$111+('[1]Pricing Schedule'!$F$113*M738))*3,
IF(AND(I738=38000,R738&gt;472.2,R738&lt;=672.8,M738&lt;=10),('[1]Pricing Schedule'!$F$103+('[1]Pricing Schedule'!$F$105*M738))*4,
IF(AND(I738=38000,R738&gt;472.2,R738&lt;=672.8,M738&gt;10),('[1]Pricing Schedule'!$F$111+('[1]Pricing Schedule'!$F$113*M738))*4,
IF(AND(I738=110000,R738&lt;=12.8,M738&gt;2),'[1]Pricing Schedule'!$F$62+('[1]Pricing Schedule'!$F$63*M738),
IF(AND(I738=110000,R738&lt;=12.8,M738&lt;=2),'[1]Pricing Schedule'!$F$96+('[1]Pricing Schedule'!$F$97*M738),
IF(AND(I738=110000,R738&gt;12.8,R738&lt;=22.8,M738&gt;3),'[1]Pricing Schedule'!$F$71+('[1]Pricing Schedule'!$F$72*M738),
IF(AND(I738=110000,R738&gt;12.8,R738&lt;=22.8,M738&lt;=3),'[1]Pricing Schedule'!$F$96+('[1]Pricing Schedule'!$F$97*M738),
IF(AND(I738=110000,R738&gt;22.8,R738&lt;=30.2),'[1]Pricing Schedule'!$F$80+('[1]Pricing Schedule'!$F$81*M738),
IF(AND(I738=110000,R738&gt;30.2,R738&lt;=45.9),'[1]Pricing Schedule'!$F$89+('[1]Pricing Schedule'!$F$90*M738),
IF(AND(I738=110000,R738&gt;45.9,R738&lt;=123.4),'[1]Pricing Schedule'!$F$96+('[1]Pricing Schedule'!$F$97*M738),
IF(AND(I738=110000,R738&gt;123.4,R738&lt;=168.2,M738&lt;=10),'[1]Pricing Schedule'!$F$103+('[1]Pricing Schedule'!$F$105*M738),
IF(AND(I738=110000,R738&gt;123.4,R738&lt;=168.2,M738&gt;10),'[1]Pricing Schedule'!$F$111+('[1]Pricing Schedule'!$F$113*M738),
IF(AND(I738=110000,R738&gt;168.2,R738&lt;=336.4,M738&lt;=10),('[1]Pricing Schedule'!$F$103+('[1]Pricing Schedule'!$F$105*M738))*2,
IF(AND(I738=110000,R738&gt;168.2,R738&lt;=336.4,M738&gt;10),('[1]Pricing Schedule'!$F$111+('[1]Pricing Schedule'!$F$113*M738))*2,
IF(AND(I738=110000,R738&gt;336.4,R738&lt;=504.6,M738&lt;=10),('[1]Pricing Schedule'!$F$103+('[1]Pricing Schedule'!$F$105*M738))*3,
IF(AND(I738=110000,R738&gt;336.4,R738&lt;=504.6,M738&gt;10),('[1]Pricing Schedule'!$F$111+('[1]Pricing Schedule'!$F$113*M738))*3,
IF(AND(I738=110000,R738&gt;504.6,R738&lt;=672.8,M738&lt;=10),('[1]Pricing Schedule'!$F$103+('[1]Pricing Schedule'!$F$105*M738))*4,
IF(AND(I738=110000,R738&gt;504.6,R738&lt;=672.8,M738&gt;10),('[1]Pricing Schedule'!$F$111+('[1]Pricing Schedule'!$F$113*M738))*4,
IF(AND(I738=110000,R738&gt;672.8,R738&lt;=841,M738&lt;=10),('[1]Pricing Schedule'!$F$103+('[1]Pricing Schedule'!$F$105*M738))*5,
IF(AND(I738=110000,R738&gt;672.8,R738&lt;=841,M738&gt;10),('[1]Pricing Schedule'!$F$111+('[1]Pricing Schedule'!$F$113*M738))*5,
IF(AND(I738=110000,R738&gt;672.8,R738&lt;=841,M738&lt;=10),('[1]Pricing Schedule'!$F$103+('[1]Pricing Schedule'!$F$105*M738))*5,
IF(AND(I738=110000,R738&gt;672.8,R738&lt;=841,M738&gt;10),('[1]Pricing Schedule'!$F$111+('[1]Pricing Schedule'!$F$113*M738))*5,
IF(AND(I738=110000,R738&gt;1345.6,R738&lt;=1513.8,M738&lt;=10),('[1]Pricing Schedule'!$F$103+('[1]Pricing Schedule'!$F$105*M738))*9,
IF(AND(I738=110000,R738&gt;1345.6,R738&lt;=1513.8,M738&gt;10),('[1]Pricing Schedule'!$F$111+('[1]Pricing Schedule'!$F$113*M738))*9,
9999999999)))))))))))))))))))))))))))))))))))))))</f>
        <v>839680</v>
      </c>
      <c r="T738" s="21">
        <f>IF(AND(I738=38000,R738&lt;=4.5,M738&gt;8),'[1]Pricing Schedule'!$J$9,
IF(AND(I738=38000,R738&lt;=4.5,M738&lt;=8),'[1]Pricing Schedule'!$J$36,
IF(AND(I738=38000,R738&gt;4.5,R738&lt;=9,M738&gt;8),'[1]Pricing Schedule'!$J$18,
IF(AND(I738=38000,R738&gt;4.5,R738&lt;=9,M738&lt;=8),'[1]Pricing Schedule'!$J$36,
IF(AND(I738=38000,R738&gt;9,R738&lt;=12.8,M738&gt;8),'[1]Pricing Schedule'!$J$27,
IF(AND(I738=38000,R738&gt;9,R738&lt;=12.8,M738&lt;=8),'[1]Pricing Schedule'!$J$36,
IF(AND(I738=38000,R738&gt;12.8,R738&lt;=22.8),'[1]Pricing Schedule'!$J$36,
IF(AND(I738=38000,R738&gt;22.8,R738&lt;=30.2),'[1]Pricing Schedule'!$J$45,
IF(AND(I738=38000,R738&gt;30.2,R738&lt;=45.9),'[1]Pricing Schedule'!$J$54,
IF(AND(I738=38000,R738&gt;45.9,R738&lt;=123.4),'[1]Pricing Schedule'!$J$97,
IF(AND(I738=38000,R738&gt;123.4,R738&lt;=168.2,M738&lt;=10),'[1]Pricing Schedule'!$J$105,
IF(AND(I738=38000,R738&gt;123.4,R738&lt;=168.2,M738&gt;10),'[1]Pricing Schedule'!$J$113,
IF(AND(I738=38000,R738&gt;168.2,R738&lt;=336.4,M738&lt;=10),('[1]Pricing Schedule'!$J$105),
IF(AND(I738=38000,R738&gt;168.2,R738&lt;=336.4,M738&gt;10),('[1]Pricing Schedule'!$J$113),
IF(AND(I738=38000,R738&gt;336.4,R738&lt;=504.6,M738&lt;=10),('[1]Pricing Schedule'!$J$105),
IF(AND(I738=38000,R738&gt;336.4,R738&lt;=504.6,M738&gt;10),('[1]Pricing Schedule'!$J$113),
IF(AND(I738=38000,R738&gt;504.6,R738&lt;=672.8,M738&lt;=10),('[1]Pricing Schedule'!$J$105),
IF(AND(I738=38000,R738&gt;504.6,R738&lt;=672.8,M738&gt;10),('[1]Pricing Schedule'!$J$113),
IF(AND(I738=110000,R738&lt;=12.8,M738&gt;2),'[1]Pricing Schedule'!$J$63,
IF(AND(I738=110000,R738&lt;=12.8,M738&lt;=2),'[1]Pricing Schedule'!$J$97,
IF(AND(I738=110000,R738&gt;12.8,R738&lt;=22.8,M738&gt;3),'[1]Pricing Schedule'!$J$72,
IF(AND(I738=110000,R738&gt;12.8,R738&lt;=22.8,M738&lt;=3),'[1]Pricing Schedule'!$J$97,
IF(AND(I738=110000,R738&gt;22.8,R738&lt;=30.2),'[1]Pricing Schedule'!$J$81,
IF(AND(I738=110000,R738&gt;30.2,R738&lt;=45.9),'[1]Pricing Schedule'!$J$90,
IF(AND(I738=110000,R738&gt;45.9,R738&lt;=123.4),'[1]Pricing Schedule'!$J$97,
IF(AND(I738=110000,R738&gt;123.4,R738&lt;=168.2,M738&lt;=10),'[1]Pricing Schedule'!$J$105,
IF(AND(I738=110000,R738&gt;123.4,R738&lt;=168.2,M738&gt;10),'[1]Pricing Schedule'!$J$113,
IF(AND(I738=110000,R738&gt;168.2,R738&lt;=336.2,M738&lt;=10),('[1]Pricing Schedule'!$J$105),
IF(AND(I738=110000,R738&gt;168.2,R738&lt;=336.2,M738&gt;10),('[1]Pricing Schedule'!$J$113),
IF(AND(I738=110000,R738&gt;336.4,R738&lt;=504.6,M738&lt;=10),('[1]Pricing Schedule'!$J$105),
IF(AND(I738=110000,R738&gt;336.4,R738&lt;=504.6,M738&gt;10),('[1]Pricing Schedule'!$J$113),
IF(AND(I738=110000,R738&gt;504.6,R738&lt;=672.8,M738&lt;=10),('[1]Pricing Schedule'!$J$105),
IF(AND(I738=110000,R738&gt;504.6,R738&lt;=672.8,M738&gt;10),('[1]Pricing Schedule'!$J$113),
IF(AND(I738=110000,R738&gt;672.8,R738&lt;=841,M738&lt;=10),('[1]Pricing Schedule'!$J$105),
IF(AND(I738=110000,R738&gt;672.8,R738&lt;=841,M738&gt;10),('[1]Pricing Schedule'!$J$113),
IF(AND(I738=110000,R738&gt;1682,R738&lt;=1850.2,M738&lt;=10),('[1]Pricing Schedule'!$J$105),
IF(AND(I738=110000,R738&gt;1682,R738&lt;=1850.2,M738&gt;10),('[1]Pricing Schedule'!$J$113),
IF(AND(I738=110000,R738&gt;2018.4,R738&lt;=2186.6,M738&lt;=10),('[1]Pricing Schedule'!$J$105),
IF(AND(I738=110000,R738&gt;2018.4,R738&lt;=2186.6,M738&gt;10),('[1]Pricing Schedule'!$J$113),999999999)))))))))))))))))))))))))))))))))))))))</f>
        <v>4</v>
      </c>
      <c r="U738" s="40">
        <f t="shared" si="72"/>
        <v>199923.80952380953</v>
      </c>
      <c r="V738" s="41">
        <f t="shared" si="73"/>
        <v>5.0019054878048781</v>
      </c>
      <c r="Y738" s="23">
        <v>151</v>
      </c>
      <c r="Z738" s="23">
        <v>636</v>
      </c>
      <c r="AR738" s="35"/>
    </row>
    <row r="739" spans="1:44">
      <c r="A739" s="23">
        <v>739</v>
      </c>
      <c r="B739" s="23">
        <v>739</v>
      </c>
      <c r="C739" s="23" t="s">
        <v>1214</v>
      </c>
      <c r="D739" s="23" t="s">
        <v>110</v>
      </c>
      <c r="E739" s="23" t="s">
        <v>110</v>
      </c>
      <c r="F739" s="23" t="s">
        <v>196</v>
      </c>
      <c r="G739" s="23" t="s">
        <v>197</v>
      </c>
      <c r="H739" s="23" t="s">
        <v>113</v>
      </c>
      <c r="I739" s="13">
        <v>38000</v>
      </c>
      <c r="J739" s="23" t="s">
        <v>119</v>
      </c>
      <c r="K739" s="13">
        <v>38000</v>
      </c>
      <c r="L739" s="24">
        <v>9.0920000000000005</v>
      </c>
      <c r="M739" s="37">
        <f t="shared" si="68"/>
        <v>10</v>
      </c>
      <c r="N739" s="24">
        <v>1.2969999999999999</v>
      </c>
      <c r="O739" s="13">
        <v>2</v>
      </c>
      <c r="P739" s="36">
        <f t="shared" si="69"/>
        <v>0.97275</v>
      </c>
      <c r="Q739" s="38">
        <f t="shared" si="70"/>
        <v>8.4</v>
      </c>
      <c r="R739" s="37">
        <f t="shared" si="71"/>
        <v>8.4</v>
      </c>
      <c r="S739" s="39">
        <f>IF(AND(I739=38000,R739&lt;=4.5,M739&gt;8),'[1]Pricing Schedule'!$F$8+('[1]Pricing Schedule'!$F$9*M739),
IF(AND(I739=38000,R739&lt;=4.5,M739&lt;=8),'[1]Pricing Schedule'!$F$34+('[1]Pricing Schedule'!$F$36*M739),
IF(AND(I739=38000,R739&gt;4.5,R739&lt;=9,M739&gt;8),'[1]Pricing Schedule'!$F$17+('[1]Pricing Schedule'!$F$18*M739),
IF(AND(I739=38000,R739&gt;4.5,R739&lt;=9,M739&lt;=8),'[1]Pricing Schedule'!$F$34+('[1]Pricing Schedule'!$F$36*M739),
IF(AND(I739=38000,R739&gt;9,R739&lt;=12.8,M739&gt;8),'[1]Pricing Schedule'!$F$26+('[1]Pricing Schedule'!$F$27*M739),
IF(AND(I739=38000,R739&gt;9,R739&lt;=12.8,M739&lt;=8),'[1]Pricing Schedule'!$F$34+('[1]Pricing Schedule'!$F$36*M739),
IF(AND(I739=38000,R739&gt;12.8,R739&lt;=22.8),'[1]Pricing Schedule'!$F$34+('[1]Pricing Schedule'!$F$36*M739),
IF(AND(I739=38000,R739&gt;22.8,R739&lt;=30.2),'[1]Pricing Schedule'!$F$43+('[1]Pricing Schedule'!$F$45*M739),
IF(AND(I739=38000,R739&gt;30.2,R739&lt;=45.9),'[1]Pricing Schedule'!$F$52+('[1]Pricing Schedule'!$F$54*M739),
IF(AND(I739=38000,R739&gt;45.9,R739&lt;=123.4),'[1]Pricing Schedule'!$F$96+('[1]Pricing Schedule'!$F$97*M739),
IF(AND(I739=38000,R739&gt;123.4,R739&lt;=168.2,M739&lt;=10),'[1]Pricing Schedule'!$F$103+('[1]Pricing Schedule'!$F$105*M739),
IF(AND(I739=38000,R739&gt;123.4,R739&lt;=168.2,M739&gt;10),'[1]Pricing Schedule'!$F$111+('[1]Pricing Schedule'!$F$113*M739),
IF(AND(I739=38000,R739&gt;157.4,R739&lt;=336.4,M739&lt;=10),('[1]Pricing Schedule'!$F$103+('[1]Pricing Schedule'!$F$105*M739))*2,
IF(AND(I739=38000,R739&gt;157.4,R739&lt;=336.4,M739&gt;10),('[1]Pricing Schedule'!$F$111+('[1]Pricing Schedule'!$F$113*M739))*2,
IF(AND(I739=38000,R739&gt;314.8,R739&lt;=504.6,M739&lt;=10),('[1]Pricing Schedule'!$F$103+('[1]Pricing Schedule'!$F$105*M739))*3,
IF(AND(I739=38000,R739&gt;314.8,R739&lt;=504.6,M739&gt;10),('[1]Pricing Schedule'!$F$111+('[1]Pricing Schedule'!$F$113*M739))*3,
IF(AND(I739=38000,R739&gt;472.2,R739&lt;=672.8,M739&lt;=10),('[1]Pricing Schedule'!$F$103+('[1]Pricing Schedule'!$F$105*M739))*4,
IF(AND(I739=38000,R739&gt;472.2,R739&lt;=672.8,M739&gt;10),('[1]Pricing Schedule'!$F$111+('[1]Pricing Schedule'!$F$113*M739))*4,
IF(AND(I739=110000,R739&lt;=12.8,M739&gt;2),'[1]Pricing Schedule'!$F$62+('[1]Pricing Schedule'!$F$63*M739),
IF(AND(I739=110000,R739&lt;=12.8,M739&lt;=2),'[1]Pricing Schedule'!$F$96+('[1]Pricing Schedule'!$F$97*M739),
IF(AND(I739=110000,R739&gt;12.8,R739&lt;=22.8,M739&gt;3),'[1]Pricing Schedule'!$F$71+('[1]Pricing Schedule'!$F$72*M739),
IF(AND(I739=110000,R739&gt;12.8,R739&lt;=22.8,M739&lt;=3),'[1]Pricing Schedule'!$F$96+('[1]Pricing Schedule'!$F$97*M739),
IF(AND(I739=110000,R739&gt;22.8,R739&lt;=30.2),'[1]Pricing Schedule'!$F$80+('[1]Pricing Schedule'!$F$81*M739),
IF(AND(I739=110000,R739&gt;30.2,R739&lt;=45.9),'[1]Pricing Schedule'!$F$89+('[1]Pricing Schedule'!$F$90*M739),
IF(AND(I739=110000,R739&gt;45.9,R739&lt;=123.4),'[1]Pricing Schedule'!$F$96+('[1]Pricing Schedule'!$F$97*M739),
IF(AND(I739=110000,R739&gt;123.4,R739&lt;=168.2,M739&lt;=10),'[1]Pricing Schedule'!$F$103+('[1]Pricing Schedule'!$F$105*M739),
IF(AND(I739=110000,R739&gt;123.4,R739&lt;=168.2,M739&gt;10),'[1]Pricing Schedule'!$F$111+('[1]Pricing Schedule'!$F$113*M739),
IF(AND(I739=110000,R739&gt;168.2,R739&lt;=336.4,M739&lt;=10),('[1]Pricing Schedule'!$F$103+('[1]Pricing Schedule'!$F$105*M739))*2,
IF(AND(I739=110000,R739&gt;168.2,R739&lt;=336.4,M739&gt;10),('[1]Pricing Schedule'!$F$111+('[1]Pricing Schedule'!$F$113*M739))*2,
IF(AND(I739=110000,R739&gt;336.4,R739&lt;=504.6,M739&lt;=10),('[1]Pricing Schedule'!$F$103+('[1]Pricing Schedule'!$F$105*M739))*3,
IF(AND(I739=110000,R739&gt;336.4,R739&lt;=504.6,M739&gt;10),('[1]Pricing Schedule'!$F$111+('[1]Pricing Schedule'!$F$113*M739))*3,
IF(AND(I739=110000,R739&gt;504.6,R739&lt;=672.8,M739&lt;=10),('[1]Pricing Schedule'!$F$103+('[1]Pricing Schedule'!$F$105*M739))*4,
IF(AND(I739=110000,R739&gt;504.6,R739&lt;=672.8,M739&gt;10),('[1]Pricing Schedule'!$F$111+('[1]Pricing Schedule'!$F$113*M739))*4,
IF(AND(I739=110000,R739&gt;672.8,R739&lt;=841,M739&lt;=10),('[1]Pricing Schedule'!$F$103+('[1]Pricing Schedule'!$F$105*M739))*5,
IF(AND(I739=110000,R739&gt;672.8,R739&lt;=841,M739&gt;10),('[1]Pricing Schedule'!$F$111+('[1]Pricing Schedule'!$F$113*M739))*5,
IF(AND(I739=110000,R739&gt;672.8,R739&lt;=841,M739&lt;=10),('[1]Pricing Schedule'!$F$103+('[1]Pricing Schedule'!$F$105*M739))*5,
IF(AND(I739=110000,R739&gt;672.8,R739&lt;=841,M739&gt;10),('[1]Pricing Schedule'!$F$111+('[1]Pricing Schedule'!$F$113*M739))*5,
IF(AND(I739=110000,R739&gt;1345.6,R739&lt;=1513.8,M739&lt;=10),('[1]Pricing Schedule'!$F$103+('[1]Pricing Schedule'!$F$105*M739))*9,
IF(AND(I739=110000,R739&gt;1345.6,R739&lt;=1513.8,M739&gt;10),('[1]Pricing Schedule'!$F$111+('[1]Pricing Schedule'!$F$113*M739))*9,
9999999999)))))))))))))))))))))))))))))))))))))))</f>
        <v>1432500</v>
      </c>
      <c r="T739" s="21">
        <f>IF(AND(I739=38000,R739&lt;=4.5,M739&gt;8),'[1]Pricing Schedule'!$J$9,
IF(AND(I739=38000,R739&lt;=4.5,M739&lt;=8),'[1]Pricing Schedule'!$J$36,
IF(AND(I739=38000,R739&gt;4.5,R739&lt;=9,M739&gt;8),'[1]Pricing Schedule'!$J$18,
IF(AND(I739=38000,R739&gt;4.5,R739&lt;=9,M739&lt;=8),'[1]Pricing Schedule'!$J$36,
IF(AND(I739=38000,R739&gt;9,R739&lt;=12.8,M739&gt;8),'[1]Pricing Schedule'!$J$27,
IF(AND(I739=38000,R739&gt;9,R739&lt;=12.8,M739&lt;=8),'[1]Pricing Schedule'!$J$36,
IF(AND(I739=38000,R739&gt;12.8,R739&lt;=22.8),'[1]Pricing Schedule'!$J$36,
IF(AND(I739=38000,R739&gt;22.8,R739&lt;=30.2),'[1]Pricing Schedule'!$J$45,
IF(AND(I739=38000,R739&gt;30.2,R739&lt;=45.9),'[1]Pricing Schedule'!$J$54,
IF(AND(I739=38000,R739&gt;45.9,R739&lt;=123.4),'[1]Pricing Schedule'!$J$97,
IF(AND(I739=38000,R739&gt;123.4,R739&lt;=168.2,M739&lt;=10),'[1]Pricing Schedule'!$J$105,
IF(AND(I739=38000,R739&gt;123.4,R739&lt;=168.2,M739&gt;10),'[1]Pricing Schedule'!$J$113,
IF(AND(I739=38000,R739&gt;168.2,R739&lt;=336.4,M739&lt;=10),('[1]Pricing Schedule'!$J$105),
IF(AND(I739=38000,R739&gt;168.2,R739&lt;=336.4,M739&gt;10),('[1]Pricing Schedule'!$J$113),
IF(AND(I739=38000,R739&gt;336.4,R739&lt;=504.6,M739&lt;=10),('[1]Pricing Schedule'!$J$105),
IF(AND(I739=38000,R739&gt;336.4,R739&lt;=504.6,M739&gt;10),('[1]Pricing Schedule'!$J$113),
IF(AND(I739=38000,R739&gt;504.6,R739&lt;=672.8,M739&lt;=10),('[1]Pricing Schedule'!$J$105),
IF(AND(I739=38000,R739&gt;504.6,R739&lt;=672.8,M739&gt;10),('[1]Pricing Schedule'!$J$113),
IF(AND(I739=110000,R739&lt;=12.8,M739&gt;2),'[1]Pricing Schedule'!$J$63,
IF(AND(I739=110000,R739&lt;=12.8,M739&lt;=2),'[1]Pricing Schedule'!$J$97,
IF(AND(I739=110000,R739&gt;12.8,R739&lt;=22.8,M739&gt;3),'[1]Pricing Schedule'!$J$72,
IF(AND(I739=110000,R739&gt;12.8,R739&lt;=22.8,M739&lt;=3),'[1]Pricing Schedule'!$J$97,
IF(AND(I739=110000,R739&gt;22.8,R739&lt;=30.2),'[1]Pricing Schedule'!$J$81,
IF(AND(I739=110000,R739&gt;30.2,R739&lt;=45.9),'[1]Pricing Schedule'!$J$90,
IF(AND(I739=110000,R739&gt;45.9,R739&lt;=123.4),'[1]Pricing Schedule'!$J$97,
IF(AND(I739=110000,R739&gt;123.4,R739&lt;=168.2,M739&lt;=10),'[1]Pricing Schedule'!$J$105,
IF(AND(I739=110000,R739&gt;123.4,R739&lt;=168.2,M739&gt;10),'[1]Pricing Schedule'!$J$113,
IF(AND(I739=110000,R739&gt;168.2,R739&lt;=336.2,M739&lt;=10),('[1]Pricing Schedule'!$J$105),
IF(AND(I739=110000,R739&gt;168.2,R739&lt;=336.2,M739&gt;10),('[1]Pricing Schedule'!$J$113),
IF(AND(I739=110000,R739&gt;336.4,R739&lt;=504.6,M739&lt;=10),('[1]Pricing Schedule'!$J$105),
IF(AND(I739=110000,R739&gt;336.4,R739&lt;=504.6,M739&gt;10),('[1]Pricing Schedule'!$J$113),
IF(AND(I739=110000,R739&gt;504.6,R739&lt;=672.8,M739&lt;=10),('[1]Pricing Schedule'!$J$105),
IF(AND(I739=110000,R739&gt;504.6,R739&lt;=672.8,M739&gt;10),('[1]Pricing Schedule'!$J$113),
IF(AND(I739=110000,R739&gt;672.8,R739&lt;=841,M739&lt;=10),('[1]Pricing Schedule'!$J$105),
IF(AND(I739=110000,R739&gt;672.8,R739&lt;=841,M739&gt;10),('[1]Pricing Schedule'!$J$113),
IF(AND(I739=110000,R739&gt;1682,R739&lt;=1850.2,M739&lt;=10),('[1]Pricing Schedule'!$J$105),
IF(AND(I739=110000,R739&gt;1682,R739&lt;=1850.2,M739&gt;10),('[1]Pricing Schedule'!$J$113),
IF(AND(I739=110000,R739&gt;2018.4,R739&lt;=2186.6,M739&lt;=10),('[1]Pricing Schedule'!$J$105),
IF(AND(I739=110000,R739&gt;2018.4,R739&lt;=2186.6,M739&gt;10),('[1]Pricing Schedule'!$J$113),999999999)))))))))))))))))))))))))))))))))))))))</f>
        <v>2</v>
      </c>
      <c r="U739" s="40">
        <f t="shared" si="72"/>
        <v>170535.71428571429</v>
      </c>
      <c r="V739" s="41">
        <f t="shared" si="73"/>
        <v>5.8638743455497382</v>
      </c>
      <c r="Y739" s="23">
        <v>247</v>
      </c>
      <c r="Z739" s="23">
        <v>337</v>
      </c>
      <c r="AR739" s="35"/>
    </row>
    <row r="740" spans="1:44">
      <c r="A740" s="23">
        <v>740</v>
      </c>
      <c r="B740" s="23">
        <v>740</v>
      </c>
      <c r="C740" s="23" t="s">
        <v>1215</v>
      </c>
      <c r="D740" s="23" t="s">
        <v>110</v>
      </c>
      <c r="E740" s="23" t="s">
        <v>110</v>
      </c>
      <c r="F740" s="23" t="s">
        <v>111</v>
      </c>
      <c r="G740" s="23" t="s">
        <v>112</v>
      </c>
      <c r="H740" s="23" t="s">
        <v>113</v>
      </c>
      <c r="I740" s="13">
        <v>38000</v>
      </c>
      <c r="J740" s="13">
        <v>38000</v>
      </c>
      <c r="K740" s="13">
        <v>20000</v>
      </c>
      <c r="L740" s="24">
        <v>5.516</v>
      </c>
      <c r="M740" s="37">
        <f t="shared" si="68"/>
        <v>6</v>
      </c>
      <c r="N740" s="24">
        <v>0.97699999999999998</v>
      </c>
      <c r="O740" s="13">
        <v>2</v>
      </c>
      <c r="P740" s="36">
        <f t="shared" si="69"/>
        <v>0.73275000000000001</v>
      </c>
      <c r="Q740" s="38">
        <f t="shared" si="70"/>
        <v>8.4</v>
      </c>
      <c r="R740" s="37">
        <f t="shared" si="71"/>
        <v>8.4</v>
      </c>
      <c r="S740" s="39">
        <f>IF(AND(I740=38000,R740&lt;=4.5,M740&gt;8),'[1]Pricing Schedule'!$F$8+('[1]Pricing Schedule'!$F$9*M740),
IF(AND(I740=38000,R740&lt;=4.5,M740&lt;=8),'[1]Pricing Schedule'!$F$34+('[1]Pricing Schedule'!$F$36*M740),
IF(AND(I740=38000,R740&gt;4.5,R740&lt;=9,M740&gt;8),'[1]Pricing Schedule'!$F$17+('[1]Pricing Schedule'!$F$18*M740),
IF(AND(I740=38000,R740&gt;4.5,R740&lt;=9,M740&lt;=8),'[1]Pricing Schedule'!$F$34+('[1]Pricing Schedule'!$F$36*M740),
IF(AND(I740=38000,R740&gt;9,R740&lt;=12.8,M740&gt;8),'[1]Pricing Schedule'!$F$26+('[1]Pricing Schedule'!$F$27*M740),
IF(AND(I740=38000,R740&gt;9,R740&lt;=12.8,M740&lt;=8),'[1]Pricing Schedule'!$F$34+('[1]Pricing Schedule'!$F$36*M740),
IF(AND(I740=38000,R740&gt;12.8,R740&lt;=22.8),'[1]Pricing Schedule'!$F$34+('[1]Pricing Schedule'!$F$36*M740),
IF(AND(I740=38000,R740&gt;22.8,R740&lt;=30.2),'[1]Pricing Schedule'!$F$43+('[1]Pricing Schedule'!$F$45*M740),
IF(AND(I740=38000,R740&gt;30.2,R740&lt;=45.9),'[1]Pricing Schedule'!$F$52+('[1]Pricing Schedule'!$F$54*M740),
IF(AND(I740=38000,R740&gt;45.9,R740&lt;=123.4),'[1]Pricing Schedule'!$F$96+('[1]Pricing Schedule'!$F$97*M740),
IF(AND(I740=38000,R740&gt;123.4,R740&lt;=168.2,M740&lt;=10),'[1]Pricing Schedule'!$F$103+('[1]Pricing Schedule'!$F$105*M740),
IF(AND(I740=38000,R740&gt;123.4,R740&lt;=168.2,M740&gt;10),'[1]Pricing Schedule'!$F$111+('[1]Pricing Schedule'!$F$113*M740),
IF(AND(I740=38000,R740&gt;157.4,R740&lt;=336.4,M740&lt;=10),('[1]Pricing Schedule'!$F$103+('[1]Pricing Schedule'!$F$105*M740))*2,
IF(AND(I740=38000,R740&gt;157.4,R740&lt;=336.4,M740&gt;10),('[1]Pricing Schedule'!$F$111+('[1]Pricing Schedule'!$F$113*M740))*2,
IF(AND(I740=38000,R740&gt;314.8,R740&lt;=504.6,M740&lt;=10),('[1]Pricing Schedule'!$F$103+('[1]Pricing Schedule'!$F$105*M740))*3,
IF(AND(I740=38000,R740&gt;314.8,R740&lt;=504.6,M740&gt;10),('[1]Pricing Schedule'!$F$111+('[1]Pricing Schedule'!$F$113*M740))*3,
IF(AND(I740=38000,R740&gt;472.2,R740&lt;=672.8,M740&lt;=10),('[1]Pricing Schedule'!$F$103+('[1]Pricing Schedule'!$F$105*M740))*4,
IF(AND(I740=38000,R740&gt;472.2,R740&lt;=672.8,M740&gt;10),('[1]Pricing Schedule'!$F$111+('[1]Pricing Schedule'!$F$113*M740))*4,
IF(AND(I740=110000,R740&lt;=12.8,M740&gt;2),'[1]Pricing Schedule'!$F$62+('[1]Pricing Schedule'!$F$63*M740),
IF(AND(I740=110000,R740&lt;=12.8,M740&lt;=2),'[1]Pricing Schedule'!$F$96+('[1]Pricing Schedule'!$F$97*M740),
IF(AND(I740=110000,R740&gt;12.8,R740&lt;=22.8,M740&gt;3),'[1]Pricing Schedule'!$F$71+('[1]Pricing Schedule'!$F$72*M740),
IF(AND(I740=110000,R740&gt;12.8,R740&lt;=22.8,M740&lt;=3),'[1]Pricing Schedule'!$F$96+('[1]Pricing Schedule'!$F$97*M740),
IF(AND(I740=110000,R740&gt;22.8,R740&lt;=30.2),'[1]Pricing Schedule'!$F$80+('[1]Pricing Schedule'!$F$81*M740),
IF(AND(I740=110000,R740&gt;30.2,R740&lt;=45.9),'[1]Pricing Schedule'!$F$89+('[1]Pricing Schedule'!$F$90*M740),
IF(AND(I740=110000,R740&gt;45.9,R740&lt;=123.4),'[1]Pricing Schedule'!$F$96+('[1]Pricing Schedule'!$F$97*M740),
IF(AND(I740=110000,R740&gt;123.4,R740&lt;=168.2,M740&lt;=10),'[1]Pricing Schedule'!$F$103+('[1]Pricing Schedule'!$F$105*M740),
IF(AND(I740=110000,R740&gt;123.4,R740&lt;=168.2,M740&gt;10),'[1]Pricing Schedule'!$F$111+('[1]Pricing Schedule'!$F$113*M740),
IF(AND(I740=110000,R740&gt;168.2,R740&lt;=336.4,M740&lt;=10),('[1]Pricing Schedule'!$F$103+('[1]Pricing Schedule'!$F$105*M740))*2,
IF(AND(I740=110000,R740&gt;168.2,R740&lt;=336.4,M740&gt;10),('[1]Pricing Schedule'!$F$111+('[1]Pricing Schedule'!$F$113*M740))*2,
IF(AND(I740=110000,R740&gt;336.4,R740&lt;=504.6,M740&lt;=10),('[1]Pricing Schedule'!$F$103+('[1]Pricing Schedule'!$F$105*M740))*3,
IF(AND(I740=110000,R740&gt;336.4,R740&lt;=504.6,M740&gt;10),('[1]Pricing Schedule'!$F$111+('[1]Pricing Schedule'!$F$113*M740))*3,
IF(AND(I740=110000,R740&gt;504.6,R740&lt;=672.8,M740&lt;=10),('[1]Pricing Schedule'!$F$103+('[1]Pricing Schedule'!$F$105*M740))*4,
IF(AND(I740=110000,R740&gt;504.6,R740&lt;=672.8,M740&gt;10),('[1]Pricing Schedule'!$F$111+('[1]Pricing Schedule'!$F$113*M740))*4,
IF(AND(I740=110000,R740&gt;672.8,R740&lt;=841,M740&lt;=10),('[1]Pricing Schedule'!$F$103+('[1]Pricing Schedule'!$F$105*M740))*5,
IF(AND(I740=110000,R740&gt;672.8,R740&lt;=841,M740&gt;10),('[1]Pricing Schedule'!$F$111+('[1]Pricing Schedule'!$F$113*M740))*5,
IF(AND(I740=110000,R740&gt;672.8,R740&lt;=841,M740&lt;=10),('[1]Pricing Schedule'!$F$103+('[1]Pricing Schedule'!$F$105*M740))*5,
IF(AND(I740=110000,R740&gt;672.8,R740&lt;=841,M740&gt;10),('[1]Pricing Schedule'!$F$111+('[1]Pricing Schedule'!$F$113*M740))*5,
IF(AND(I740=110000,R740&gt;1345.6,R740&lt;=1513.8,M740&lt;=10),('[1]Pricing Schedule'!$F$103+('[1]Pricing Schedule'!$F$105*M740))*9,
IF(AND(I740=110000,R740&gt;1345.6,R740&lt;=1513.8,M740&gt;10),('[1]Pricing Schedule'!$F$111+('[1]Pricing Schedule'!$F$113*M740))*9,
9999999999)))))))))))))))))))))))))))))))))))))))</f>
        <v>769410</v>
      </c>
      <c r="T740" s="21">
        <f>IF(AND(I740=38000,R740&lt;=4.5,M740&gt;8),'[1]Pricing Schedule'!$J$9,
IF(AND(I740=38000,R740&lt;=4.5,M740&lt;=8),'[1]Pricing Schedule'!$J$36,
IF(AND(I740=38000,R740&gt;4.5,R740&lt;=9,M740&gt;8),'[1]Pricing Schedule'!$J$18,
IF(AND(I740=38000,R740&gt;4.5,R740&lt;=9,M740&lt;=8),'[1]Pricing Schedule'!$J$36,
IF(AND(I740=38000,R740&gt;9,R740&lt;=12.8,M740&gt;8),'[1]Pricing Schedule'!$J$27,
IF(AND(I740=38000,R740&gt;9,R740&lt;=12.8,M740&lt;=8),'[1]Pricing Schedule'!$J$36,
IF(AND(I740=38000,R740&gt;12.8,R740&lt;=22.8),'[1]Pricing Schedule'!$J$36,
IF(AND(I740=38000,R740&gt;22.8,R740&lt;=30.2),'[1]Pricing Schedule'!$J$45,
IF(AND(I740=38000,R740&gt;30.2,R740&lt;=45.9),'[1]Pricing Schedule'!$J$54,
IF(AND(I740=38000,R740&gt;45.9,R740&lt;=123.4),'[1]Pricing Schedule'!$J$97,
IF(AND(I740=38000,R740&gt;123.4,R740&lt;=168.2,M740&lt;=10),'[1]Pricing Schedule'!$J$105,
IF(AND(I740=38000,R740&gt;123.4,R740&lt;=168.2,M740&gt;10),'[1]Pricing Schedule'!$J$113,
IF(AND(I740=38000,R740&gt;168.2,R740&lt;=336.4,M740&lt;=10),('[1]Pricing Schedule'!$J$105),
IF(AND(I740=38000,R740&gt;168.2,R740&lt;=336.4,M740&gt;10),('[1]Pricing Schedule'!$J$113),
IF(AND(I740=38000,R740&gt;336.4,R740&lt;=504.6,M740&lt;=10),('[1]Pricing Schedule'!$J$105),
IF(AND(I740=38000,R740&gt;336.4,R740&lt;=504.6,M740&gt;10),('[1]Pricing Schedule'!$J$113),
IF(AND(I740=38000,R740&gt;504.6,R740&lt;=672.8,M740&lt;=10),('[1]Pricing Schedule'!$J$105),
IF(AND(I740=38000,R740&gt;504.6,R740&lt;=672.8,M740&gt;10),('[1]Pricing Schedule'!$J$113),
IF(AND(I740=110000,R740&lt;=12.8,M740&gt;2),'[1]Pricing Schedule'!$J$63,
IF(AND(I740=110000,R740&lt;=12.8,M740&lt;=2),'[1]Pricing Schedule'!$J$97,
IF(AND(I740=110000,R740&gt;12.8,R740&lt;=22.8,M740&gt;3),'[1]Pricing Schedule'!$J$72,
IF(AND(I740=110000,R740&gt;12.8,R740&lt;=22.8,M740&lt;=3),'[1]Pricing Schedule'!$J$97,
IF(AND(I740=110000,R740&gt;22.8,R740&lt;=30.2),'[1]Pricing Schedule'!$J$81,
IF(AND(I740=110000,R740&gt;30.2,R740&lt;=45.9),'[1]Pricing Schedule'!$J$90,
IF(AND(I740=110000,R740&gt;45.9,R740&lt;=123.4),'[1]Pricing Schedule'!$J$97,
IF(AND(I740=110000,R740&gt;123.4,R740&lt;=168.2,M740&lt;=10),'[1]Pricing Schedule'!$J$105,
IF(AND(I740=110000,R740&gt;123.4,R740&lt;=168.2,M740&gt;10),'[1]Pricing Schedule'!$J$113,
IF(AND(I740=110000,R740&gt;168.2,R740&lt;=336.2,M740&lt;=10),('[1]Pricing Schedule'!$J$105),
IF(AND(I740=110000,R740&gt;168.2,R740&lt;=336.2,M740&gt;10),('[1]Pricing Schedule'!$J$113),
IF(AND(I740=110000,R740&gt;336.4,R740&lt;=504.6,M740&lt;=10),('[1]Pricing Schedule'!$J$105),
IF(AND(I740=110000,R740&gt;336.4,R740&lt;=504.6,M740&gt;10),('[1]Pricing Schedule'!$J$113),
IF(AND(I740=110000,R740&gt;504.6,R740&lt;=672.8,M740&lt;=10),('[1]Pricing Schedule'!$J$105),
IF(AND(I740=110000,R740&gt;504.6,R740&lt;=672.8,M740&gt;10),('[1]Pricing Schedule'!$J$113),
IF(AND(I740=110000,R740&gt;672.8,R740&lt;=841,M740&lt;=10),('[1]Pricing Schedule'!$J$105),
IF(AND(I740=110000,R740&gt;672.8,R740&lt;=841,M740&gt;10),('[1]Pricing Schedule'!$J$113),
IF(AND(I740=110000,R740&gt;1682,R740&lt;=1850.2,M740&lt;=10),('[1]Pricing Schedule'!$J$105),
IF(AND(I740=110000,R740&gt;1682,R740&lt;=1850.2,M740&gt;10),('[1]Pricing Schedule'!$J$113),
IF(AND(I740=110000,R740&gt;2018.4,R740&lt;=2186.6,M740&lt;=10),('[1]Pricing Schedule'!$J$105),
IF(AND(I740=110000,R740&gt;2018.4,R740&lt;=2186.6,M740&gt;10),('[1]Pricing Schedule'!$J$113),999999999)))))))))))))))))))))))))))))))))))))))</f>
        <v>4</v>
      </c>
      <c r="U740" s="40">
        <f t="shared" si="72"/>
        <v>91596.428571428565</v>
      </c>
      <c r="V740" s="41">
        <f t="shared" si="73"/>
        <v>10.917456232697781</v>
      </c>
      <c r="Y740" s="23">
        <v>138</v>
      </c>
      <c r="Z740" s="23">
        <v>636</v>
      </c>
      <c r="AR740" s="35"/>
    </row>
    <row r="741" spans="1:44">
      <c r="A741" s="23">
        <v>741</v>
      </c>
      <c r="B741" s="23">
        <v>741</v>
      </c>
      <c r="C741" s="23" t="s">
        <v>1216</v>
      </c>
      <c r="D741" s="23" t="s">
        <v>110</v>
      </c>
      <c r="E741" s="23" t="s">
        <v>110</v>
      </c>
      <c r="F741" s="23" t="s">
        <v>196</v>
      </c>
      <c r="G741" s="23" t="s">
        <v>197</v>
      </c>
      <c r="H741" s="23" t="s">
        <v>113</v>
      </c>
      <c r="I741" s="13">
        <v>38000</v>
      </c>
      <c r="J741" s="23" t="s">
        <v>119</v>
      </c>
      <c r="K741" s="13">
        <v>38000</v>
      </c>
      <c r="L741" s="24">
        <v>9.2040000000000006</v>
      </c>
      <c r="M741" s="37">
        <f t="shared" si="68"/>
        <v>10</v>
      </c>
      <c r="N741" s="24">
        <v>4.0289999999999999</v>
      </c>
      <c r="O741" s="13">
        <v>2</v>
      </c>
      <c r="P741" s="36">
        <f t="shared" si="69"/>
        <v>3.0217499999999999</v>
      </c>
      <c r="Q741" s="38">
        <f t="shared" si="70"/>
        <v>33.6</v>
      </c>
      <c r="R741" s="37">
        <f t="shared" si="71"/>
        <v>33.6</v>
      </c>
      <c r="S741" s="39">
        <f>IF(AND(I741=38000,R741&lt;=4.5,M741&gt;8),'[1]Pricing Schedule'!$F$8+('[1]Pricing Schedule'!$F$9*M741),
IF(AND(I741=38000,R741&lt;=4.5,M741&lt;=8),'[1]Pricing Schedule'!$F$34+('[1]Pricing Schedule'!$F$36*M741),
IF(AND(I741=38000,R741&gt;4.5,R741&lt;=9,M741&gt;8),'[1]Pricing Schedule'!$F$17+('[1]Pricing Schedule'!$F$18*M741),
IF(AND(I741=38000,R741&gt;4.5,R741&lt;=9,M741&lt;=8),'[1]Pricing Schedule'!$F$34+('[1]Pricing Schedule'!$F$36*M741),
IF(AND(I741=38000,R741&gt;9,R741&lt;=12.8,M741&gt;8),'[1]Pricing Schedule'!$F$26+('[1]Pricing Schedule'!$F$27*M741),
IF(AND(I741=38000,R741&gt;9,R741&lt;=12.8,M741&lt;=8),'[1]Pricing Schedule'!$F$34+('[1]Pricing Schedule'!$F$36*M741),
IF(AND(I741=38000,R741&gt;12.8,R741&lt;=22.8),'[1]Pricing Schedule'!$F$34+('[1]Pricing Schedule'!$F$36*M741),
IF(AND(I741=38000,R741&gt;22.8,R741&lt;=30.2),'[1]Pricing Schedule'!$F$43+('[1]Pricing Schedule'!$F$45*M741),
IF(AND(I741=38000,R741&gt;30.2,R741&lt;=45.9),'[1]Pricing Schedule'!$F$52+('[1]Pricing Schedule'!$F$54*M741),
IF(AND(I741=38000,R741&gt;45.9,R741&lt;=123.4),'[1]Pricing Schedule'!$F$96+('[1]Pricing Schedule'!$F$97*M741),
IF(AND(I741=38000,R741&gt;123.4,R741&lt;=168.2,M741&lt;=10),'[1]Pricing Schedule'!$F$103+('[1]Pricing Schedule'!$F$105*M741),
IF(AND(I741=38000,R741&gt;123.4,R741&lt;=168.2,M741&gt;10),'[1]Pricing Schedule'!$F$111+('[1]Pricing Schedule'!$F$113*M741),
IF(AND(I741=38000,R741&gt;157.4,R741&lt;=336.4,M741&lt;=10),('[1]Pricing Schedule'!$F$103+('[1]Pricing Schedule'!$F$105*M741))*2,
IF(AND(I741=38000,R741&gt;157.4,R741&lt;=336.4,M741&gt;10),('[1]Pricing Schedule'!$F$111+('[1]Pricing Schedule'!$F$113*M741))*2,
IF(AND(I741=38000,R741&gt;314.8,R741&lt;=504.6,M741&lt;=10),('[1]Pricing Schedule'!$F$103+('[1]Pricing Schedule'!$F$105*M741))*3,
IF(AND(I741=38000,R741&gt;314.8,R741&lt;=504.6,M741&gt;10),('[1]Pricing Schedule'!$F$111+('[1]Pricing Schedule'!$F$113*M741))*3,
IF(AND(I741=38000,R741&gt;472.2,R741&lt;=672.8,M741&lt;=10),('[1]Pricing Schedule'!$F$103+('[1]Pricing Schedule'!$F$105*M741))*4,
IF(AND(I741=38000,R741&gt;472.2,R741&lt;=672.8,M741&gt;10),('[1]Pricing Schedule'!$F$111+('[1]Pricing Schedule'!$F$113*M741))*4,
IF(AND(I741=110000,R741&lt;=12.8,M741&gt;2),'[1]Pricing Schedule'!$F$62+('[1]Pricing Schedule'!$F$63*M741),
IF(AND(I741=110000,R741&lt;=12.8,M741&lt;=2),'[1]Pricing Schedule'!$F$96+('[1]Pricing Schedule'!$F$97*M741),
IF(AND(I741=110000,R741&gt;12.8,R741&lt;=22.8,M741&gt;3),'[1]Pricing Schedule'!$F$71+('[1]Pricing Schedule'!$F$72*M741),
IF(AND(I741=110000,R741&gt;12.8,R741&lt;=22.8,M741&lt;=3),'[1]Pricing Schedule'!$F$96+('[1]Pricing Schedule'!$F$97*M741),
IF(AND(I741=110000,R741&gt;22.8,R741&lt;=30.2),'[1]Pricing Schedule'!$F$80+('[1]Pricing Schedule'!$F$81*M741),
IF(AND(I741=110000,R741&gt;30.2,R741&lt;=45.9),'[1]Pricing Schedule'!$F$89+('[1]Pricing Schedule'!$F$90*M741),
IF(AND(I741=110000,R741&gt;45.9,R741&lt;=123.4),'[1]Pricing Schedule'!$F$96+('[1]Pricing Schedule'!$F$97*M741),
IF(AND(I741=110000,R741&gt;123.4,R741&lt;=168.2,M741&lt;=10),'[1]Pricing Schedule'!$F$103+('[1]Pricing Schedule'!$F$105*M741),
IF(AND(I741=110000,R741&gt;123.4,R741&lt;=168.2,M741&gt;10),'[1]Pricing Schedule'!$F$111+('[1]Pricing Schedule'!$F$113*M741),
IF(AND(I741=110000,R741&gt;168.2,R741&lt;=336.4,M741&lt;=10),('[1]Pricing Schedule'!$F$103+('[1]Pricing Schedule'!$F$105*M741))*2,
IF(AND(I741=110000,R741&gt;168.2,R741&lt;=336.4,M741&gt;10),('[1]Pricing Schedule'!$F$111+('[1]Pricing Schedule'!$F$113*M741))*2,
IF(AND(I741=110000,R741&gt;336.4,R741&lt;=504.6,M741&lt;=10),('[1]Pricing Schedule'!$F$103+('[1]Pricing Schedule'!$F$105*M741))*3,
IF(AND(I741=110000,R741&gt;336.4,R741&lt;=504.6,M741&gt;10),('[1]Pricing Schedule'!$F$111+('[1]Pricing Schedule'!$F$113*M741))*3,
IF(AND(I741=110000,R741&gt;504.6,R741&lt;=672.8,M741&lt;=10),('[1]Pricing Schedule'!$F$103+('[1]Pricing Schedule'!$F$105*M741))*4,
IF(AND(I741=110000,R741&gt;504.6,R741&lt;=672.8,M741&gt;10),('[1]Pricing Schedule'!$F$111+('[1]Pricing Schedule'!$F$113*M741))*4,
IF(AND(I741=110000,R741&gt;672.8,R741&lt;=841,M741&lt;=10),('[1]Pricing Schedule'!$F$103+('[1]Pricing Schedule'!$F$105*M741))*5,
IF(AND(I741=110000,R741&gt;672.8,R741&lt;=841,M741&gt;10),('[1]Pricing Schedule'!$F$111+('[1]Pricing Schedule'!$F$113*M741))*5,
IF(AND(I741=110000,R741&gt;672.8,R741&lt;=841,M741&lt;=10),('[1]Pricing Schedule'!$F$103+('[1]Pricing Schedule'!$F$105*M741))*5,
IF(AND(I741=110000,R741&gt;672.8,R741&lt;=841,M741&gt;10),('[1]Pricing Schedule'!$F$111+('[1]Pricing Schedule'!$F$113*M741))*5,
IF(AND(I741=110000,R741&gt;1345.6,R741&lt;=1513.8,M741&lt;=10),('[1]Pricing Schedule'!$F$103+('[1]Pricing Schedule'!$F$105*M741))*9,
IF(AND(I741=110000,R741&gt;1345.6,R741&lt;=1513.8,M741&gt;10),('[1]Pricing Schedule'!$F$111+('[1]Pricing Schedule'!$F$113*M741))*9,
9999999999)))))))))))))))))))))))))))))))))))))))</f>
        <v>1460390</v>
      </c>
      <c r="T741" s="21">
        <f>IF(AND(I741=38000,R741&lt;=4.5,M741&gt;8),'[1]Pricing Schedule'!$J$9,
IF(AND(I741=38000,R741&lt;=4.5,M741&lt;=8),'[1]Pricing Schedule'!$J$36,
IF(AND(I741=38000,R741&gt;4.5,R741&lt;=9,M741&gt;8),'[1]Pricing Schedule'!$J$18,
IF(AND(I741=38000,R741&gt;4.5,R741&lt;=9,M741&lt;=8),'[1]Pricing Schedule'!$J$36,
IF(AND(I741=38000,R741&gt;9,R741&lt;=12.8,M741&gt;8),'[1]Pricing Schedule'!$J$27,
IF(AND(I741=38000,R741&gt;9,R741&lt;=12.8,M741&lt;=8),'[1]Pricing Schedule'!$J$36,
IF(AND(I741=38000,R741&gt;12.8,R741&lt;=22.8),'[1]Pricing Schedule'!$J$36,
IF(AND(I741=38000,R741&gt;22.8,R741&lt;=30.2),'[1]Pricing Schedule'!$J$45,
IF(AND(I741=38000,R741&gt;30.2,R741&lt;=45.9),'[1]Pricing Schedule'!$J$54,
IF(AND(I741=38000,R741&gt;45.9,R741&lt;=123.4),'[1]Pricing Schedule'!$J$97,
IF(AND(I741=38000,R741&gt;123.4,R741&lt;=168.2,M741&lt;=10),'[1]Pricing Schedule'!$J$105,
IF(AND(I741=38000,R741&gt;123.4,R741&lt;=168.2,M741&gt;10),'[1]Pricing Schedule'!$J$113,
IF(AND(I741=38000,R741&gt;168.2,R741&lt;=336.4,M741&lt;=10),('[1]Pricing Schedule'!$J$105),
IF(AND(I741=38000,R741&gt;168.2,R741&lt;=336.4,M741&gt;10),('[1]Pricing Schedule'!$J$113),
IF(AND(I741=38000,R741&gt;336.4,R741&lt;=504.6,M741&lt;=10),('[1]Pricing Schedule'!$J$105),
IF(AND(I741=38000,R741&gt;336.4,R741&lt;=504.6,M741&gt;10),('[1]Pricing Schedule'!$J$113),
IF(AND(I741=38000,R741&gt;504.6,R741&lt;=672.8,M741&lt;=10),('[1]Pricing Schedule'!$J$105),
IF(AND(I741=38000,R741&gt;504.6,R741&lt;=672.8,M741&gt;10),('[1]Pricing Schedule'!$J$113),
IF(AND(I741=110000,R741&lt;=12.8,M741&gt;2),'[1]Pricing Schedule'!$J$63,
IF(AND(I741=110000,R741&lt;=12.8,M741&lt;=2),'[1]Pricing Schedule'!$J$97,
IF(AND(I741=110000,R741&gt;12.8,R741&lt;=22.8,M741&gt;3),'[1]Pricing Schedule'!$J$72,
IF(AND(I741=110000,R741&gt;12.8,R741&lt;=22.8,M741&lt;=3),'[1]Pricing Schedule'!$J$97,
IF(AND(I741=110000,R741&gt;22.8,R741&lt;=30.2),'[1]Pricing Schedule'!$J$81,
IF(AND(I741=110000,R741&gt;30.2,R741&lt;=45.9),'[1]Pricing Schedule'!$J$90,
IF(AND(I741=110000,R741&gt;45.9,R741&lt;=123.4),'[1]Pricing Schedule'!$J$97,
IF(AND(I741=110000,R741&gt;123.4,R741&lt;=168.2,M741&lt;=10),'[1]Pricing Schedule'!$J$105,
IF(AND(I741=110000,R741&gt;123.4,R741&lt;=168.2,M741&gt;10),'[1]Pricing Schedule'!$J$113,
IF(AND(I741=110000,R741&gt;168.2,R741&lt;=336.2,M741&lt;=10),('[1]Pricing Schedule'!$J$105),
IF(AND(I741=110000,R741&gt;168.2,R741&lt;=336.2,M741&gt;10),('[1]Pricing Schedule'!$J$113),
IF(AND(I741=110000,R741&gt;336.4,R741&lt;=504.6,M741&lt;=10),('[1]Pricing Schedule'!$J$105),
IF(AND(I741=110000,R741&gt;336.4,R741&lt;=504.6,M741&gt;10),('[1]Pricing Schedule'!$J$113),
IF(AND(I741=110000,R741&gt;504.6,R741&lt;=672.8,M741&lt;=10),('[1]Pricing Schedule'!$J$105),
IF(AND(I741=110000,R741&gt;504.6,R741&lt;=672.8,M741&gt;10),('[1]Pricing Schedule'!$J$113),
IF(AND(I741=110000,R741&gt;672.8,R741&lt;=841,M741&lt;=10),('[1]Pricing Schedule'!$J$105),
IF(AND(I741=110000,R741&gt;672.8,R741&lt;=841,M741&gt;10),('[1]Pricing Schedule'!$J$113),
IF(AND(I741=110000,R741&gt;1682,R741&lt;=1850.2,M741&lt;=10),('[1]Pricing Schedule'!$J$105),
IF(AND(I741=110000,R741&gt;1682,R741&lt;=1850.2,M741&gt;10),('[1]Pricing Schedule'!$J$113),
IF(AND(I741=110000,R741&gt;2018.4,R741&lt;=2186.6,M741&lt;=10),('[1]Pricing Schedule'!$J$105),
IF(AND(I741=110000,R741&gt;2018.4,R741&lt;=2186.6,M741&gt;10),('[1]Pricing Schedule'!$J$113),999999999)))))))))))))))))))))))))))))))))))))))</f>
        <v>6</v>
      </c>
      <c r="U741" s="40">
        <f t="shared" si="72"/>
        <v>43463.988095238092</v>
      </c>
      <c r="V741" s="41">
        <f t="shared" si="73"/>
        <v>23.007552776997926</v>
      </c>
      <c r="Y741" s="23">
        <v>642</v>
      </c>
      <c r="Z741" s="23">
        <v>337</v>
      </c>
      <c r="AR741" s="35"/>
    </row>
    <row r="742" spans="1:44">
      <c r="A742" s="23">
        <v>742</v>
      </c>
      <c r="B742" s="23">
        <v>742</v>
      </c>
      <c r="C742" s="23" t="s">
        <v>1217</v>
      </c>
      <c r="D742" s="23" t="s">
        <v>110</v>
      </c>
      <c r="E742" s="23" t="s">
        <v>110</v>
      </c>
      <c r="F742" s="23" t="s">
        <v>196</v>
      </c>
      <c r="G742" s="23" t="s">
        <v>197</v>
      </c>
      <c r="H742" s="23" t="s">
        <v>113</v>
      </c>
      <c r="I742" s="13">
        <v>38000</v>
      </c>
      <c r="J742" s="23" t="s">
        <v>119</v>
      </c>
      <c r="K742" s="13">
        <v>38000</v>
      </c>
      <c r="L742" s="24">
        <v>15.202</v>
      </c>
      <c r="M742" s="37">
        <f t="shared" si="68"/>
        <v>16</v>
      </c>
      <c r="N742" s="24">
        <v>2.145</v>
      </c>
      <c r="O742" s="13">
        <v>2</v>
      </c>
      <c r="P742" s="36">
        <f t="shared" si="69"/>
        <v>1.6087500000000001</v>
      </c>
      <c r="Q742" s="38">
        <f t="shared" si="70"/>
        <v>16.8</v>
      </c>
      <c r="R742" s="37">
        <f t="shared" si="71"/>
        <v>16.8</v>
      </c>
      <c r="S742" s="39">
        <f>IF(AND(I742=38000,R742&lt;=4.5,M742&gt;8),'[1]Pricing Schedule'!$F$8+('[1]Pricing Schedule'!$F$9*M742),
IF(AND(I742=38000,R742&lt;=4.5,M742&lt;=8),'[1]Pricing Schedule'!$F$34+('[1]Pricing Schedule'!$F$36*M742),
IF(AND(I742=38000,R742&gt;4.5,R742&lt;=9,M742&gt;8),'[1]Pricing Schedule'!$F$17+('[1]Pricing Schedule'!$F$18*M742),
IF(AND(I742=38000,R742&gt;4.5,R742&lt;=9,M742&lt;=8),'[1]Pricing Schedule'!$F$34+('[1]Pricing Schedule'!$F$36*M742),
IF(AND(I742=38000,R742&gt;9,R742&lt;=12.8,M742&gt;8),'[1]Pricing Schedule'!$F$26+('[1]Pricing Schedule'!$F$27*M742),
IF(AND(I742=38000,R742&gt;9,R742&lt;=12.8,M742&lt;=8),'[1]Pricing Schedule'!$F$34+('[1]Pricing Schedule'!$F$36*M742),
IF(AND(I742=38000,R742&gt;12.8,R742&lt;=22.8),'[1]Pricing Schedule'!$F$34+('[1]Pricing Schedule'!$F$36*M742),
IF(AND(I742=38000,R742&gt;22.8,R742&lt;=30.2),'[1]Pricing Schedule'!$F$43+('[1]Pricing Schedule'!$F$45*M742),
IF(AND(I742=38000,R742&gt;30.2,R742&lt;=45.9),'[1]Pricing Schedule'!$F$52+('[1]Pricing Schedule'!$F$54*M742),
IF(AND(I742=38000,R742&gt;45.9,R742&lt;=123.4),'[1]Pricing Schedule'!$F$96+('[1]Pricing Schedule'!$F$97*M742),
IF(AND(I742=38000,R742&gt;123.4,R742&lt;=168.2,M742&lt;=10),'[1]Pricing Schedule'!$F$103+('[1]Pricing Schedule'!$F$105*M742),
IF(AND(I742=38000,R742&gt;123.4,R742&lt;=168.2,M742&gt;10),'[1]Pricing Schedule'!$F$111+('[1]Pricing Schedule'!$F$113*M742),
IF(AND(I742=38000,R742&gt;157.4,R742&lt;=336.4,M742&lt;=10),('[1]Pricing Schedule'!$F$103+('[1]Pricing Schedule'!$F$105*M742))*2,
IF(AND(I742=38000,R742&gt;157.4,R742&lt;=336.4,M742&gt;10),('[1]Pricing Schedule'!$F$111+('[1]Pricing Schedule'!$F$113*M742))*2,
IF(AND(I742=38000,R742&gt;314.8,R742&lt;=504.6,M742&lt;=10),('[1]Pricing Schedule'!$F$103+('[1]Pricing Schedule'!$F$105*M742))*3,
IF(AND(I742=38000,R742&gt;314.8,R742&lt;=504.6,M742&gt;10),('[1]Pricing Schedule'!$F$111+('[1]Pricing Schedule'!$F$113*M742))*3,
IF(AND(I742=38000,R742&gt;472.2,R742&lt;=672.8,M742&lt;=10),('[1]Pricing Schedule'!$F$103+('[1]Pricing Schedule'!$F$105*M742))*4,
IF(AND(I742=38000,R742&gt;472.2,R742&lt;=672.8,M742&gt;10),('[1]Pricing Schedule'!$F$111+('[1]Pricing Schedule'!$F$113*M742))*4,
IF(AND(I742=110000,R742&lt;=12.8,M742&gt;2),'[1]Pricing Schedule'!$F$62+('[1]Pricing Schedule'!$F$63*M742),
IF(AND(I742=110000,R742&lt;=12.8,M742&lt;=2),'[1]Pricing Schedule'!$F$96+('[1]Pricing Schedule'!$F$97*M742),
IF(AND(I742=110000,R742&gt;12.8,R742&lt;=22.8,M742&gt;3),'[1]Pricing Schedule'!$F$71+('[1]Pricing Schedule'!$F$72*M742),
IF(AND(I742=110000,R742&gt;12.8,R742&lt;=22.8,M742&lt;=3),'[1]Pricing Schedule'!$F$96+('[1]Pricing Schedule'!$F$97*M742),
IF(AND(I742=110000,R742&gt;22.8,R742&lt;=30.2),'[1]Pricing Schedule'!$F$80+('[1]Pricing Schedule'!$F$81*M742),
IF(AND(I742=110000,R742&gt;30.2,R742&lt;=45.9),'[1]Pricing Schedule'!$F$89+('[1]Pricing Schedule'!$F$90*M742),
IF(AND(I742=110000,R742&gt;45.9,R742&lt;=123.4),'[1]Pricing Schedule'!$F$96+('[1]Pricing Schedule'!$F$97*M742),
IF(AND(I742=110000,R742&gt;123.4,R742&lt;=168.2,M742&lt;=10),'[1]Pricing Schedule'!$F$103+('[1]Pricing Schedule'!$F$105*M742),
IF(AND(I742=110000,R742&gt;123.4,R742&lt;=168.2,M742&gt;10),'[1]Pricing Schedule'!$F$111+('[1]Pricing Schedule'!$F$113*M742),
IF(AND(I742=110000,R742&gt;168.2,R742&lt;=336.4,M742&lt;=10),('[1]Pricing Schedule'!$F$103+('[1]Pricing Schedule'!$F$105*M742))*2,
IF(AND(I742=110000,R742&gt;168.2,R742&lt;=336.4,M742&gt;10),('[1]Pricing Schedule'!$F$111+('[1]Pricing Schedule'!$F$113*M742))*2,
IF(AND(I742=110000,R742&gt;336.4,R742&lt;=504.6,M742&lt;=10),('[1]Pricing Schedule'!$F$103+('[1]Pricing Schedule'!$F$105*M742))*3,
IF(AND(I742=110000,R742&gt;336.4,R742&lt;=504.6,M742&gt;10),('[1]Pricing Schedule'!$F$111+('[1]Pricing Schedule'!$F$113*M742))*3,
IF(AND(I742=110000,R742&gt;504.6,R742&lt;=672.8,M742&lt;=10),('[1]Pricing Schedule'!$F$103+('[1]Pricing Schedule'!$F$105*M742))*4,
IF(AND(I742=110000,R742&gt;504.6,R742&lt;=672.8,M742&gt;10),('[1]Pricing Schedule'!$F$111+('[1]Pricing Schedule'!$F$113*M742))*4,
IF(AND(I742=110000,R742&gt;672.8,R742&lt;=841,M742&lt;=10),('[1]Pricing Schedule'!$F$103+('[1]Pricing Schedule'!$F$105*M742))*5,
IF(AND(I742=110000,R742&gt;672.8,R742&lt;=841,M742&gt;10),('[1]Pricing Schedule'!$F$111+('[1]Pricing Schedule'!$F$113*M742))*5,
IF(AND(I742=110000,R742&gt;672.8,R742&lt;=841,M742&lt;=10),('[1]Pricing Schedule'!$F$103+('[1]Pricing Schedule'!$F$105*M742))*5,
IF(AND(I742=110000,R742&gt;672.8,R742&lt;=841,M742&gt;10),('[1]Pricing Schedule'!$F$111+('[1]Pricing Schedule'!$F$113*M742))*5,
IF(AND(I742=110000,R742&gt;1345.6,R742&lt;=1513.8,M742&lt;=10),('[1]Pricing Schedule'!$F$103+('[1]Pricing Schedule'!$F$105*M742))*9,
IF(AND(I742=110000,R742&gt;1345.6,R742&lt;=1513.8,M742&gt;10),('[1]Pricing Schedule'!$F$111+('[1]Pricing Schedule'!$F$113*M742))*9,
9999999999)))))))))))))))))))))))))))))))))))))))</f>
        <v>1472110</v>
      </c>
      <c r="T742" s="21">
        <f>IF(AND(I742=38000,R742&lt;=4.5,M742&gt;8),'[1]Pricing Schedule'!$J$9,
IF(AND(I742=38000,R742&lt;=4.5,M742&lt;=8),'[1]Pricing Schedule'!$J$36,
IF(AND(I742=38000,R742&gt;4.5,R742&lt;=9,M742&gt;8),'[1]Pricing Schedule'!$J$18,
IF(AND(I742=38000,R742&gt;4.5,R742&lt;=9,M742&lt;=8),'[1]Pricing Schedule'!$J$36,
IF(AND(I742=38000,R742&gt;9,R742&lt;=12.8,M742&gt;8),'[1]Pricing Schedule'!$J$27,
IF(AND(I742=38000,R742&gt;9,R742&lt;=12.8,M742&lt;=8),'[1]Pricing Schedule'!$J$36,
IF(AND(I742=38000,R742&gt;12.8,R742&lt;=22.8),'[1]Pricing Schedule'!$J$36,
IF(AND(I742=38000,R742&gt;22.8,R742&lt;=30.2),'[1]Pricing Schedule'!$J$45,
IF(AND(I742=38000,R742&gt;30.2,R742&lt;=45.9),'[1]Pricing Schedule'!$J$54,
IF(AND(I742=38000,R742&gt;45.9,R742&lt;=123.4),'[1]Pricing Schedule'!$J$97,
IF(AND(I742=38000,R742&gt;123.4,R742&lt;=168.2,M742&lt;=10),'[1]Pricing Schedule'!$J$105,
IF(AND(I742=38000,R742&gt;123.4,R742&lt;=168.2,M742&gt;10),'[1]Pricing Schedule'!$J$113,
IF(AND(I742=38000,R742&gt;168.2,R742&lt;=336.4,M742&lt;=10),('[1]Pricing Schedule'!$J$105),
IF(AND(I742=38000,R742&gt;168.2,R742&lt;=336.4,M742&gt;10),('[1]Pricing Schedule'!$J$113),
IF(AND(I742=38000,R742&gt;336.4,R742&lt;=504.6,M742&lt;=10),('[1]Pricing Schedule'!$J$105),
IF(AND(I742=38000,R742&gt;336.4,R742&lt;=504.6,M742&gt;10),('[1]Pricing Schedule'!$J$113),
IF(AND(I742=38000,R742&gt;504.6,R742&lt;=672.8,M742&lt;=10),('[1]Pricing Schedule'!$J$105),
IF(AND(I742=38000,R742&gt;504.6,R742&lt;=672.8,M742&gt;10),('[1]Pricing Schedule'!$J$113),
IF(AND(I742=110000,R742&lt;=12.8,M742&gt;2),'[1]Pricing Schedule'!$J$63,
IF(AND(I742=110000,R742&lt;=12.8,M742&lt;=2),'[1]Pricing Schedule'!$J$97,
IF(AND(I742=110000,R742&gt;12.8,R742&lt;=22.8,M742&gt;3),'[1]Pricing Schedule'!$J$72,
IF(AND(I742=110000,R742&gt;12.8,R742&lt;=22.8,M742&lt;=3),'[1]Pricing Schedule'!$J$97,
IF(AND(I742=110000,R742&gt;22.8,R742&lt;=30.2),'[1]Pricing Schedule'!$J$81,
IF(AND(I742=110000,R742&gt;30.2,R742&lt;=45.9),'[1]Pricing Schedule'!$J$90,
IF(AND(I742=110000,R742&gt;45.9,R742&lt;=123.4),'[1]Pricing Schedule'!$J$97,
IF(AND(I742=110000,R742&gt;123.4,R742&lt;=168.2,M742&lt;=10),'[1]Pricing Schedule'!$J$105,
IF(AND(I742=110000,R742&gt;123.4,R742&lt;=168.2,M742&gt;10),'[1]Pricing Schedule'!$J$113,
IF(AND(I742=110000,R742&gt;168.2,R742&lt;=336.2,M742&lt;=10),('[1]Pricing Schedule'!$J$105),
IF(AND(I742=110000,R742&gt;168.2,R742&lt;=336.2,M742&gt;10),('[1]Pricing Schedule'!$J$113),
IF(AND(I742=110000,R742&gt;336.4,R742&lt;=504.6,M742&lt;=10),('[1]Pricing Schedule'!$J$105),
IF(AND(I742=110000,R742&gt;336.4,R742&lt;=504.6,M742&gt;10),('[1]Pricing Schedule'!$J$113),
IF(AND(I742=110000,R742&gt;504.6,R742&lt;=672.8,M742&lt;=10),('[1]Pricing Schedule'!$J$105),
IF(AND(I742=110000,R742&gt;504.6,R742&lt;=672.8,M742&gt;10),('[1]Pricing Schedule'!$J$113),
IF(AND(I742=110000,R742&gt;672.8,R742&lt;=841,M742&lt;=10),('[1]Pricing Schedule'!$J$105),
IF(AND(I742=110000,R742&gt;672.8,R742&lt;=841,M742&gt;10),('[1]Pricing Schedule'!$J$113),
IF(AND(I742=110000,R742&gt;1682,R742&lt;=1850.2,M742&lt;=10),('[1]Pricing Schedule'!$J$105),
IF(AND(I742=110000,R742&gt;1682,R742&lt;=1850.2,M742&gt;10),('[1]Pricing Schedule'!$J$113),
IF(AND(I742=110000,R742&gt;2018.4,R742&lt;=2186.6,M742&lt;=10),('[1]Pricing Schedule'!$J$105),
IF(AND(I742=110000,R742&gt;2018.4,R742&lt;=2186.6,M742&gt;10),('[1]Pricing Schedule'!$J$113),999999999)))))))))))))))))))))))))))))))))))))))</f>
        <v>4</v>
      </c>
      <c r="U742" s="40">
        <f t="shared" si="72"/>
        <v>87625.595238095237</v>
      </c>
      <c r="V742" s="41">
        <f t="shared" si="73"/>
        <v>11.412190665099756</v>
      </c>
      <c r="Y742" s="23">
        <v>337</v>
      </c>
      <c r="Z742" s="23">
        <v>337</v>
      </c>
      <c r="AR742" s="35"/>
    </row>
    <row r="743" spans="1:44" s="44" customFormat="1">
      <c r="A743" s="43">
        <v>743</v>
      </c>
      <c r="B743" s="43">
        <v>743</v>
      </c>
      <c r="C743" s="43" t="s">
        <v>1218</v>
      </c>
      <c r="D743" s="23" t="s">
        <v>110</v>
      </c>
      <c r="E743" s="23" t="s">
        <v>110</v>
      </c>
      <c r="F743" s="43" t="s">
        <v>196</v>
      </c>
      <c r="G743" s="43" t="s">
        <v>197</v>
      </c>
      <c r="H743" s="43" t="s">
        <v>113</v>
      </c>
      <c r="I743" s="44">
        <v>38000</v>
      </c>
      <c r="J743" s="43" t="s">
        <v>119</v>
      </c>
      <c r="K743" s="44">
        <v>38000</v>
      </c>
      <c r="L743" s="45">
        <v>12.385999999999999</v>
      </c>
      <c r="M743" s="46">
        <f t="shared" si="68"/>
        <v>13</v>
      </c>
      <c r="N743" s="45">
        <v>5.7539999999999996</v>
      </c>
      <c r="O743" s="44">
        <v>2</v>
      </c>
      <c r="P743" s="46">
        <f t="shared" si="69"/>
        <v>4.3155000000000001</v>
      </c>
      <c r="Q743" s="47">
        <f t="shared" si="70"/>
        <v>50.400000000000006</v>
      </c>
      <c r="R743" s="46">
        <f t="shared" si="71"/>
        <v>50.400000000000006</v>
      </c>
      <c r="S743" s="39">
        <f>IF(AND(I743=38000,R743&lt;=4.5,M743&gt;8),'[1]Pricing Schedule'!$F$8+('[1]Pricing Schedule'!$F$9*M743),
IF(AND(I743=38000,R743&lt;=4.5,M743&lt;=8),'[1]Pricing Schedule'!$F$34+('[1]Pricing Schedule'!$F$36*M743),
IF(AND(I743=38000,R743&gt;4.5,R743&lt;=9,M743&gt;8),'[1]Pricing Schedule'!$F$17+('[1]Pricing Schedule'!$F$18*M743),
IF(AND(I743=38000,R743&gt;4.5,R743&lt;=9,M743&lt;=8),'[1]Pricing Schedule'!$F$34+('[1]Pricing Schedule'!$F$36*M743),
IF(AND(I743=38000,R743&gt;9,R743&lt;=12.8,M743&gt;8),'[1]Pricing Schedule'!$F$26+('[1]Pricing Schedule'!$F$27*M743),
IF(AND(I743=38000,R743&gt;9,R743&lt;=12.8,M743&lt;=8),'[1]Pricing Schedule'!$F$34+('[1]Pricing Schedule'!$F$36*M743),
IF(AND(I743=38000,R743&gt;12.8,R743&lt;=22.8),'[1]Pricing Schedule'!$F$34+('[1]Pricing Schedule'!$F$36*M743),
IF(AND(I743=38000,R743&gt;22.8,R743&lt;=30.2),'[1]Pricing Schedule'!$F$43+('[1]Pricing Schedule'!$F$45*M743),
IF(AND(I743=38000,R743&gt;30.2,R743&lt;=45.9),'[1]Pricing Schedule'!$F$52+('[1]Pricing Schedule'!$F$54*M743),
IF(AND(I743=38000,R743&gt;45.9,R743&lt;=123.4),'[1]Pricing Schedule'!$F$96+('[1]Pricing Schedule'!$F$97*M743),
IF(AND(I743=38000,R743&gt;123.4,R743&lt;=168.2,M743&lt;=10),'[1]Pricing Schedule'!$F$103+('[1]Pricing Schedule'!$F$105*M743),
IF(AND(I743=38000,R743&gt;123.4,R743&lt;=168.2,M743&gt;10),'[1]Pricing Schedule'!$F$111+('[1]Pricing Schedule'!$F$113*M743),
IF(AND(I743=38000,R743&gt;157.4,R743&lt;=336.4,M743&lt;=10),('[1]Pricing Schedule'!$F$103+('[1]Pricing Schedule'!$F$105*M743))*2,
IF(AND(I743=38000,R743&gt;157.4,R743&lt;=336.4,M743&gt;10),('[1]Pricing Schedule'!$F$111+('[1]Pricing Schedule'!$F$113*M743))*2,
IF(AND(I743=38000,R743&gt;314.8,R743&lt;=504.6,M743&lt;=10),('[1]Pricing Schedule'!$F$103+('[1]Pricing Schedule'!$F$105*M743))*3,
IF(AND(I743=38000,R743&gt;314.8,R743&lt;=504.6,M743&gt;10),('[1]Pricing Schedule'!$F$111+('[1]Pricing Schedule'!$F$113*M743))*3,
IF(AND(I743=38000,R743&gt;472.2,R743&lt;=672.8,M743&lt;=10),('[1]Pricing Schedule'!$F$103+('[1]Pricing Schedule'!$F$105*M743))*4,
IF(AND(I743=38000,R743&gt;472.2,R743&lt;=672.8,M743&gt;10),('[1]Pricing Schedule'!$F$111+('[1]Pricing Schedule'!$F$113*M743))*4,
IF(AND(I743=110000,R743&lt;=12.8,M743&gt;2),'[1]Pricing Schedule'!$F$62+('[1]Pricing Schedule'!$F$63*M743),
IF(AND(I743=110000,R743&lt;=12.8,M743&lt;=2),'[1]Pricing Schedule'!$F$96+('[1]Pricing Schedule'!$F$97*M743),
IF(AND(I743=110000,R743&gt;12.8,R743&lt;=22.8,M743&gt;3),'[1]Pricing Schedule'!$F$71+('[1]Pricing Schedule'!$F$72*M743),
IF(AND(I743=110000,R743&gt;12.8,R743&lt;=22.8,M743&lt;=3),'[1]Pricing Schedule'!$F$96+('[1]Pricing Schedule'!$F$97*M743),
IF(AND(I743=110000,R743&gt;22.8,R743&lt;=30.2),'[1]Pricing Schedule'!$F$80+('[1]Pricing Schedule'!$F$81*M743),
IF(AND(I743=110000,R743&gt;30.2,R743&lt;=45.9),'[1]Pricing Schedule'!$F$89+('[1]Pricing Schedule'!$F$90*M743),
IF(AND(I743=110000,R743&gt;45.9,R743&lt;=123.4),'[1]Pricing Schedule'!$F$96+('[1]Pricing Schedule'!$F$97*M743),
IF(AND(I743=110000,R743&gt;123.4,R743&lt;=168.2,M743&lt;=10),'[1]Pricing Schedule'!$F$103+('[1]Pricing Schedule'!$F$105*M743),
IF(AND(I743=110000,R743&gt;123.4,R743&lt;=168.2,M743&gt;10),'[1]Pricing Schedule'!$F$111+('[1]Pricing Schedule'!$F$113*M743),
IF(AND(I743=110000,R743&gt;168.2,R743&lt;=336.4,M743&lt;=10),('[1]Pricing Schedule'!$F$103+('[1]Pricing Schedule'!$F$105*M743))*2,
IF(AND(I743=110000,R743&gt;168.2,R743&lt;=336.4,M743&gt;10),('[1]Pricing Schedule'!$F$111+('[1]Pricing Schedule'!$F$113*M743))*2,
IF(AND(I743=110000,R743&gt;336.4,R743&lt;=504.6,M743&lt;=10),('[1]Pricing Schedule'!$F$103+('[1]Pricing Schedule'!$F$105*M743))*3,
IF(AND(I743=110000,R743&gt;336.4,R743&lt;=504.6,M743&gt;10),('[1]Pricing Schedule'!$F$111+('[1]Pricing Schedule'!$F$113*M743))*3,
IF(AND(I743=110000,R743&gt;504.6,R743&lt;=672.8,M743&lt;=10),('[1]Pricing Schedule'!$F$103+('[1]Pricing Schedule'!$F$105*M743))*4,
IF(AND(I743=110000,R743&gt;504.6,R743&lt;=672.8,M743&gt;10),('[1]Pricing Schedule'!$F$111+('[1]Pricing Schedule'!$F$113*M743))*4,
IF(AND(I743=110000,R743&gt;672.8,R743&lt;=841,M743&lt;=10),('[1]Pricing Schedule'!$F$103+('[1]Pricing Schedule'!$F$105*M743))*5,
IF(AND(I743=110000,R743&gt;672.8,R743&lt;=841,M743&gt;10),('[1]Pricing Schedule'!$F$111+('[1]Pricing Schedule'!$F$113*M743))*5,
IF(AND(I743=110000,R743&gt;672.8,R743&lt;=841,M743&lt;=10),('[1]Pricing Schedule'!$F$103+('[1]Pricing Schedule'!$F$105*M743))*5,
IF(AND(I743=110000,R743&gt;672.8,R743&lt;=841,M743&gt;10),('[1]Pricing Schedule'!$F$111+('[1]Pricing Schedule'!$F$113*M743))*5,
IF(AND(I743=110000,R743&gt;1345.6,R743&lt;=1513.8,M743&lt;=10),('[1]Pricing Schedule'!$F$103+('[1]Pricing Schedule'!$F$105*M743))*9,
IF(AND(I743=110000,R743&gt;1345.6,R743&lt;=1513.8,M743&gt;10),('[1]Pricing Schedule'!$F$111+('[1]Pricing Schedule'!$F$113*M743))*9,
9999999999)))))))))))))))))))))))))))))))))))))))</f>
        <v>3658990</v>
      </c>
      <c r="T743" s="48">
        <f>IF(AND(I743=38000,R743&lt;=4.5,M743&gt;8),'[1]Pricing Schedule'!$J$9,
IF(AND(I743=38000,R743&lt;=4.5,M743&lt;=8),'[1]Pricing Schedule'!$J$36,
IF(AND(I743=38000,R743&gt;4.5,R743&lt;=9,M743&gt;8),'[1]Pricing Schedule'!$J$18,
IF(AND(I743=38000,R743&gt;4.5,R743&lt;=9,M743&lt;=8),'[1]Pricing Schedule'!$J$36,
IF(AND(I743=38000,R743&gt;9,R743&lt;=12.8,M743&gt;8),'[1]Pricing Schedule'!$J$27,
IF(AND(I743=38000,R743&gt;9,R743&lt;=12.8,M743&lt;=8),'[1]Pricing Schedule'!$J$36,
IF(AND(I743=38000,R743&gt;12.8,R743&lt;=22.8),'[1]Pricing Schedule'!$J$36,
IF(AND(I743=38000,R743&gt;22.8,R743&lt;=30.2),'[1]Pricing Schedule'!$J$45,
IF(AND(I743=38000,R743&gt;30.2,R743&lt;=45.9),'[1]Pricing Schedule'!$J$54,
IF(AND(I743=38000,R743&gt;45.9,R743&lt;=123.4),'[1]Pricing Schedule'!$J$97,
IF(AND(I743=38000,R743&gt;123.4,R743&lt;=168.2,M743&lt;=10),'[1]Pricing Schedule'!$J$105,
IF(AND(I743=38000,R743&gt;123.4,R743&lt;=168.2,M743&gt;10),'[1]Pricing Schedule'!$J$113,
IF(AND(I743=38000,R743&gt;168.2,R743&lt;=336.4,M743&lt;=10),('[1]Pricing Schedule'!$J$105),
IF(AND(I743=38000,R743&gt;168.2,R743&lt;=336.4,M743&gt;10),('[1]Pricing Schedule'!$J$113),
IF(AND(I743=38000,R743&gt;336.4,R743&lt;=504.6,M743&lt;=10),('[1]Pricing Schedule'!$J$105),
IF(AND(I743=38000,R743&gt;336.4,R743&lt;=504.6,M743&gt;10),('[1]Pricing Schedule'!$J$113),
IF(AND(I743=38000,R743&gt;504.6,R743&lt;=672.8,M743&lt;=10),('[1]Pricing Schedule'!$J$105),
IF(AND(I743=38000,R743&gt;504.6,R743&lt;=672.8,M743&gt;10),('[1]Pricing Schedule'!$J$113),
IF(AND(I743=110000,R743&lt;=12.8,M743&gt;2),'[1]Pricing Schedule'!$J$63,
IF(AND(I743=110000,R743&lt;=12.8,M743&lt;=2),'[1]Pricing Schedule'!$J$97,
IF(AND(I743=110000,R743&gt;12.8,R743&lt;=22.8,M743&gt;3),'[1]Pricing Schedule'!$J$72,
IF(AND(I743=110000,R743&gt;12.8,R743&lt;=22.8,M743&lt;=3),'[1]Pricing Schedule'!$J$97,
IF(AND(I743=110000,R743&gt;22.8,R743&lt;=30.2),'[1]Pricing Schedule'!$J$81,
IF(AND(I743=110000,R743&gt;30.2,R743&lt;=45.9),'[1]Pricing Schedule'!$J$90,
IF(AND(I743=110000,R743&gt;45.9,R743&lt;=123.4),'[1]Pricing Schedule'!$J$97,
IF(AND(I743=110000,R743&gt;123.4,R743&lt;=168.2,M743&lt;=10),'[1]Pricing Schedule'!$J$105,
IF(AND(I743=110000,R743&gt;123.4,R743&lt;=168.2,M743&gt;10),'[1]Pricing Schedule'!$J$113,
IF(AND(I743=110000,R743&gt;168.2,R743&lt;=336.2,M743&lt;=10),('[1]Pricing Schedule'!$J$105),
IF(AND(I743=110000,R743&gt;168.2,R743&lt;=336.2,M743&gt;10),('[1]Pricing Schedule'!$J$113),
IF(AND(I743=110000,R743&gt;336.4,R743&lt;=504.6,M743&lt;=10),('[1]Pricing Schedule'!$J$105),
IF(AND(I743=110000,R743&gt;336.4,R743&lt;=504.6,M743&gt;10),('[1]Pricing Schedule'!$J$113),
IF(AND(I743=110000,R743&gt;504.6,R743&lt;=672.8,M743&lt;=10),('[1]Pricing Schedule'!$J$105),
IF(AND(I743=110000,R743&gt;504.6,R743&lt;=672.8,M743&gt;10),('[1]Pricing Schedule'!$J$113),
IF(AND(I743=110000,R743&gt;672.8,R743&lt;=841,M743&lt;=10),('[1]Pricing Schedule'!$J$105),
IF(AND(I743=110000,R743&gt;672.8,R743&lt;=841,M743&gt;10),('[1]Pricing Schedule'!$J$113),
IF(AND(I743=110000,R743&gt;1682,R743&lt;=1850.2,M743&lt;=10),('[1]Pricing Schedule'!$J$105),
IF(AND(I743=110000,R743&gt;1682,R743&lt;=1850.2,M743&gt;10),('[1]Pricing Schedule'!$J$113),
IF(AND(I743=110000,R743&gt;2018.4,R743&lt;=2186.6,M743&lt;=10),('[1]Pricing Schedule'!$J$105),
IF(AND(I743=110000,R743&gt;2018.4,R743&lt;=2186.6,M743&gt;10),('[1]Pricing Schedule'!$J$113),999999999)))))))))))))))))))))))))))))))))))))))</f>
        <v>11</v>
      </c>
      <c r="U743" s="49">
        <f t="shared" si="72"/>
        <v>72599.007936507929</v>
      </c>
      <c r="V743" s="50">
        <f t="shared" si="73"/>
        <v>13.774292905965856</v>
      </c>
      <c r="W743" s="13"/>
      <c r="X743" s="13"/>
      <c r="Y743" s="23">
        <v>630</v>
      </c>
      <c r="Z743" s="23">
        <v>337</v>
      </c>
      <c r="AD743" s="43"/>
      <c r="AE743" s="43"/>
      <c r="AF743" s="43"/>
      <c r="AR743" s="51"/>
    </row>
    <row r="744" spans="1:44">
      <c r="A744" s="23">
        <v>744</v>
      </c>
      <c r="B744" s="23">
        <v>744</v>
      </c>
      <c r="C744" s="23" t="s">
        <v>1219</v>
      </c>
      <c r="D744" s="23" t="s">
        <v>110</v>
      </c>
      <c r="E744" s="23" t="s">
        <v>110</v>
      </c>
      <c r="F744" s="23" t="s">
        <v>196</v>
      </c>
      <c r="G744" s="23" t="s">
        <v>197</v>
      </c>
      <c r="H744" s="23" t="s">
        <v>113</v>
      </c>
      <c r="I744" s="13">
        <v>38000</v>
      </c>
      <c r="J744" s="23" t="s">
        <v>119</v>
      </c>
      <c r="K744" s="13">
        <v>38000</v>
      </c>
      <c r="L744" s="24">
        <v>8.7720000000000002</v>
      </c>
      <c r="M744" s="37">
        <f t="shared" si="68"/>
        <v>9</v>
      </c>
      <c r="N744" s="24">
        <v>1.86</v>
      </c>
      <c r="O744" s="13">
        <v>2</v>
      </c>
      <c r="P744" s="36">
        <f t="shared" si="69"/>
        <v>1.395</v>
      </c>
      <c r="Q744" s="38">
        <f t="shared" si="70"/>
        <v>16.8</v>
      </c>
      <c r="R744" s="37">
        <f t="shared" si="71"/>
        <v>16.8</v>
      </c>
      <c r="S744" s="39">
        <f>IF(AND(I744=38000,R744&lt;=4.5,M744&gt;8),'[1]Pricing Schedule'!$F$8+('[1]Pricing Schedule'!$F$9*M744),
IF(AND(I744=38000,R744&lt;=4.5,M744&lt;=8),'[1]Pricing Schedule'!$F$34+('[1]Pricing Schedule'!$F$36*M744),
IF(AND(I744=38000,R744&gt;4.5,R744&lt;=9,M744&gt;8),'[1]Pricing Schedule'!$F$17+('[1]Pricing Schedule'!$F$18*M744),
IF(AND(I744=38000,R744&gt;4.5,R744&lt;=9,M744&lt;=8),'[1]Pricing Schedule'!$F$34+('[1]Pricing Schedule'!$F$36*M744),
IF(AND(I744=38000,R744&gt;9,R744&lt;=12.8,M744&gt;8),'[1]Pricing Schedule'!$F$26+('[1]Pricing Schedule'!$F$27*M744),
IF(AND(I744=38000,R744&gt;9,R744&lt;=12.8,M744&lt;=8),'[1]Pricing Schedule'!$F$34+('[1]Pricing Schedule'!$F$36*M744),
IF(AND(I744=38000,R744&gt;12.8,R744&lt;=22.8),'[1]Pricing Schedule'!$F$34+('[1]Pricing Schedule'!$F$36*M744),
IF(AND(I744=38000,R744&gt;22.8,R744&lt;=30.2),'[1]Pricing Schedule'!$F$43+('[1]Pricing Schedule'!$F$45*M744),
IF(AND(I744=38000,R744&gt;30.2,R744&lt;=45.9),'[1]Pricing Schedule'!$F$52+('[1]Pricing Schedule'!$F$54*M744),
IF(AND(I744=38000,R744&gt;45.9,R744&lt;=123.4),'[1]Pricing Schedule'!$F$96+('[1]Pricing Schedule'!$F$97*M744),
IF(AND(I744=38000,R744&gt;123.4,R744&lt;=168.2,M744&lt;=10),'[1]Pricing Schedule'!$F$103+('[1]Pricing Schedule'!$F$105*M744),
IF(AND(I744=38000,R744&gt;123.4,R744&lt;=168.2,M744&gt;10),'[1]Pricing Schedule'!$F$111+('[1]Pricing Schedule'!$F$113*M744),
IF(AND(I744=38000,R744&gt;157.4,R744&lt;=336.4,M744&lt;=10),('[1]Pricing Schedule'!$F$103+('[1]Pricing Schedule'!$F$105*M744))*2,
IF(AND(I744=38000,R744&gt;157.4,R744&lt;=336.4,M744&gt;10),('[1]Pricing Schedule'!$F$111+('[1]Pricing Schedule'!$F$113*M744))*2,
IF(AND(I744=38000,R744&gt;314.8,R744&lt;=504.6,M744&lt;=10),('[1]Pricing Schedule'!$F$103+('[1]Pricing Schedule'!$F$105*M744))*3,
IF(AND(I744=38000,R744&gt;314.8,R744&lt;=504.6,M744&gt;10),('[1]Pricing Schedule'!$F$111+('[1]Pricing Schedule'!$F$113*M744))*3,
IF(AND(I744=38000,R744&gt;472.2,R744&lt;=672.8,M744&lt;=10),('[1]Pricing Schedule'!$F$103+('[1]Pricing Schedule'!$F$105*M744))*4,
IF(AND(I744=38000,R744&gt;472.2,R744&lt;=672.8,M744&gt;10),('[1]Pricing Schedule'!$F$111+('[1]Pricing Schedule'!$F$113*M744))*4,
IF(AND(I744=110000,R744&lt;=12.8,M744&gt;2),'[1]Pricing Schedule'!$F$62+('[1]Pricing Schedule'!$F$63*M744),
IF(AND(I744=110000,R744&lt;=12.8,M744&lt;=2),'[1]Pricing Schedule'!$F$96+('[1]Pricing Schedule'!$F$97*M744),
IF(AND(I744=110000,R744&gt;12.8,R744&lt;=22.8,M744&gt;3),'[1]Pricing Schedule'!$F$71+('[1]Pricing Schedule'!$F$72*M744),
IF(AND(I744=110000,R744&gt;12.8,R744&lt;=22.8,M744&lt;=3),'[1]Pricing Schedule'!$F$96+('[1]Pricing Schedule'!$F$97*M744),
IF(AND(I744=110000,R744&gt;22.8,R744&lt;=30.2),'[1]Pricing Schedule'!$F$80+('[1]Pricing Schedule'!$F$81*M744),
IF(AND(I744=110000,R744&gt;30.2,R744&lt;=45.9),'[1]Pricing Schedule'!$F$89+('[1]Pricing Schedule'!$F$90*M744),
IF(AND(I744=110000,R744&gt;45.9,R744&lt;=123.4),'[1]Pricing Schedule'!$F$96+('[1]Pricing Schedule'!$F$97*M744),
IF(AND(I744=110000,R744&gt;123.4,R744&lt;=168.2,M744&lt;=10),'[1]Pricing Schedule'!$F$103+('[1]Pricing Schedule'!$F$105*M744),
IF(AND(I744=110000,R744&gt;123.4,R744&lt;=168.2,M744&gt;10),'[1]Pricing Schedule'!$F$111+('[1]Pricing Schedule'!$F$113*M744),
IF(AND(I744=110000,R744&gt;168.2,R744&lt;=336.4,M744&lt;=10),('[1]Pricing Schedule'!$F$103+('[1]Pricing Schedule'!$F$105*M744))*2,
IF(AND(I744=110000,R744&gt;168.2,R744&lt;=336.4,M744&gt;10),('[1]Pricing Schedule'!$F$111+('[1]Pricing Schedule'!$F$113*M744))*2,
IF(AND(I744=110000,R744&gt;336.4,R744&lt;=504.6,M744&lt;=10),('[1]Pricing Schedule'!$F$103+('[1]Pricing Schedule'!$F$105*M744))*3,
IF(AND(I744=110000,R744&gt;336.4,R744&lt;=504.6,M744&gt;10),('[1]Pricing Schedule'!$F$111+('[1]Pricing Schedule'!$F$113*M744))*3,
IF(AND(I744=110000,R744&gt;504.6,R744&lt;=672.8,M744&lt;=10),('[1]Pricing Schedule'!$F$103+('[1]Pricing Schedule'!$F$105*M744))*4,
IF(AND(I744=110000,R744&gt;504.6,R744&lt;=672.8,M744&gt;10),('[1]Pricing Schedule'!$F$111+('[1]Pricing Schedule'!$F$113*M744))*4,
IF(AND(I744=110000,R744&gt;672.8,R744&lt;=841,M744&lt;=10),('[1]Pricing Schedule'!$F$103+('[1]Pricing Schedule'!$F$105*M744))*5,
IF(AND(I744=110000,R744&gt;672.8,R744&lt;=841,M744&gt;10),('[1]Pricing Schedule'!$F$111+('[1]Pricing Schedule'!$F$113*M744))*5,
IF(AND(I744=110000,R744&gt;672.8,R744&lt;=841,M744&lt;=10),('[1]Pricing Schedule'!$F$103+('[1]Pricing Schedule'!$F$105*M744))*5,
IF(AND(I744=110000,R744&gt;672.8,R744&lt;=841,M744&gt;10),('[1]Pricing Schedule'!$F$111+('[1]Pricing Schedule'!$F$113*M744))*5,
IF(AND(I744=110000,R744&gt;1345.6,R744&lt;=1513.8,M744&lt;=10),('[1]Pricing Schedule'!$F$103+('[1]Pricing Schedule'!$F$105*M744))*9,
IF(AND(I744=110000,R744&gt;1345.6,R744&lt;=1513.8,M744&gt;10),('[1]Pricing Schedule'!$F$111+('[1]Pricing Schedule'!$F$113*M744))*9,
9999999999)))))))))))))))))))))))))))))))))))))))</f>
        <v>980220</v>
      </c>
      <c r="T744" s="21">
        <f>IF(AND(I744=38000,R744&lt;=4.5,M744&gt;8),'[1]Pricing Schedule'!$J$9,
IF(AND(I744=38000,R744&lt;=4.5,M744&lt;=8),'[1]Pricing Schedule'!$J$36,
IF(AND(I744=38000,R744&gt;4.5,R744&lt;=9,M744&gt;8),'[1]Pricing Schedule'!$J$18,
IF(AND(I744=38000,R744&gt;4.5,R744&lt;=9,M744&lt;=8),'[1]Pricing Schedule'!$J$36,
IF(AND(I744=38000,R744&gt;9,R744&lt;=12.8,M744&gt;8),'[1]Pricing Schedule'!$J$27,
IF(AND(I744=38000,R744&gt;9,R744&lt;=12.8,M744&lt;=8),'[1]Pricing Schedule'!$J$36,
IF(AND(I744=38000,R744&gt;12.8,R744&lt;=22.8),'[1]Pricing Schedule'!$J$36,
IF(AND(I744=38000,R744&gt;22.8,R744&lt;=30.2),'[1]Pricing Schedule'!$J$45,
IF(AND(I744=38000,R744&gt;30.2,R744&lt;=45.9),'[1]Pricing Schedule'!$J$54,
IF(AND(I744=38000,R744&gt;45.9,R744&lt;=123.4),'[1]Pricing Schedule'!$J$97,
IF(AND(I744=38000,R744&gt;123.4,R744&lt;=168.2,M744&lt;=10),'[1]Pricing Schedule'!$J$105,
IF(AND(I744=38000,R744&gt;123.4,R744&lt;=168.2,M744&gt;10),'[1]Pricing Schedule'!$J$113,
IF(AND(I744=38000,R744&gt;168.2,R744&lt;=336.4,M744&lt;=10),('[1]Pricing Schedule'!$J$105),
IF(AND(I744=38000,R744&gt;168.2,R744&lt;=336.4,M744&gt;10),('[1]Pricing Schedule'!$J$113),
IF(AND(I744=38000,R744&gt;336.4,R744&lt;=504.6,M744&lt;=10),('[1]Pricing Schedule'!$J$105),
IF(AND(I744=38000,R744&gt;336.4,R744&lt;=504.6,M744&gt;10),('[1]Pricing Schedule'!$J$113),
IF(AND(I744=38000,R744&gt;504.6,R744&lt;=672.8,M744&lt;=10),('[1]Pricing Schedule'!$J$105),
IF(AND(I744=38000,R744&gt;504.6,R744&lt;=672.8,M744&gt;10),('[1]Pricing Schedule'!$J$113),
IF(AND(I744=110000,R744&lt;=12.8,M744&gt;2),'[1]Pricing Schedule'!$J$63,
IF(AND(I744=110000,R744&lt;=12.8,M744&lt;=2),'[1]Pricing Schedule'!$J$97,
IF(AND(I744=110000,R744&gt;12.8,R744&lt;=22.8,M744&gt;3),'[1]Pricing Schedule'!$J$72,
IF(AND(I744=110000,R744&gt;12.8,R744&lt;=22.8,M744&lt;=3),'[1]Pricing Schedule'!$J$97,
IF(AND(I744=110000,R744&gt;22.8,R744&lt;=30.2),'[1]Pricing Schedule'!$J$81,
IF(AND(I744=110000,R744&gt;30.2,R744&lt;=45.9),'[1]Pricing Schedule'!$J$90,
IF(AND(I744=110000,R744&gt;45.9,R744&lt;=123.4),'[1]Pricing Schedule'!$J$97,
IF(AND(I744=110000,R744&gt;123.4,R744&lt;=168.2,M744&lt;=10),'[1]Pricing Schedule'!$J$105,
IF(AND(I744=110000,R744&gt;123.4,R744&lt;=168.2,M744&gt;10),'[1]Pricing Schedule'!$J$113,
IF(AND(I744=110000,R744&gt;168.2,R744&lt;=336.2,M744&lt;=10),('[1]Pricing Schedule'!$J$105),
IF(AND(I744=110000,R744&gt;168.2,R744&lt;=336.2,M744&gt;10),('[1]Pricing Schedule'!$J$113),
IF(AND(I744=110000,R744&gt;336.4,R744&lt;=504.6,M744&lt;=10),('[1]Pricing Schedule'!$J$105),
IF(AND(I744=110000,R744&gt;336.4,R744&lt;=504.6,M744&gt;10),('[1]Pricing Schedule'!$J$113),
IF(AND(I744=110000,R744&gt;504.6,R744&lt;=672.8,M744&lt;=10),('[1]Pricing Schedule'!$J$105),
IF(AND(I744=110000,R744&gt;504.6,R744&lt;=672.8,M744&gt;10),('[1]Pricing Schedule'!$J$113),
IF(AND(I744=110000,R744&gt;672.8,R744&lt;=841,M744&lt;=10),('[1]Pricing Schedule'!$J$105),
IF(AND(I744=110000,R744&gt;672.8,R744&lt;=841,M744&gt;10),('[1]Pricing Schedule'!$J$113),
IF(AND(I744=110000,R744&gt;1682,R744&lt;=1850.2,M744&lt;=10),('[1]Pricing Schedule'!$J$105),
IF(AND(I744=110000,R744&gt;1682,R744&lt;=1850.2,M744&gt;10),('[1]Pricing Schedule'!$J$113),
IF(AND(I744=110000,R744&gt;2018.4,R744&lt;=2186.6,M744&lt;=10),('[1]Pricing Schedule'!$J$105),
IF(AND(I744=110000,R744&gt;2018.4,R744&lt;=2186.6,M744&gt;10),('[1]Pricing Schedule'!$J$113),999999999)))))))))))))))))))))))))))))))))))))))</f>
        <v>4</v>
      </c>
      <c r="U744" s="40">
        <f t="shared" si="72"/>
        <v>58346.428571428572</v>
      </c>
      <c r="V744" s="41">
        <f t="shared" si="73"/>
        <v>17.13900961008753</v>
      </c>
      <c r="Y744" s="23">
        <v>362</v>
      </c>
      <c r="Z744" s="23">
        <v>337</v>
      </c>
      <c r="AR744" s="35"/>
    </row>
    <row r="745" spans="1:44">
      <c r="A745" s="23">
        <v>745</v>
      </c>
      <c r="B745" s="23">
        <v>745</v>
      </c>
      <c r="C745" s="23" t="s">
        <v>1220</v>
      </c>
      <c r="D745" s="23" t="s">
        <v>110</v>
      </c>
      <c r="E745" s="23" t="s">
        <v>110</v>
      </c>
      <c r="F745" s="23" t="s">
        <v>196</v>
      </c>
      <c r="G745" s="23" t="s">
        <v>197</v>
      </c>
      <c r="H745" s="23" t="s">
        <v>113</v>
      </c>
      <c r="I745" s="13">
        <v>38000</v>
      </c>
      <c r="J745" s="23" t="s">
        <v>119</v>
      </c>
      <c r="K745" s="13">
        <v>38000</v>
      </c>
      <c r="L745" s="24">
        <v>4.2</v>
      </c>
      <c r="M745" s="37">
        <f t="shared" si="68"/>
        <v>5</v>
      </c>
      <c r="N745" s="24">
        <v>4.7809999999999997</v>
      </c>
      <c r="O745" s="13">
        <v>2</v>
      </c>
      <c r="P745" s="36">
        <f t="shared" si="69"/>
        <v>3.58575</v>
      </c>
      <c r="Q745" s="38">
        <f t="shared" si="70"/>
        <v>42</v>
      </c>
      <c r="R745" s="37">
        <f t="shared" si="71"/>
        <v>42</v>
      </c>
      <c r="S745" s="39">
        <f>IF(AND(I745=38000,R745&lt;=4.5,M745&gt;8),'[1]Pricing Schedule'!$F$8+('[1]Pricing Schedule'!$F$9*M745),
IF(AND(I745=38000,R745&lt;=4.5,M745&lt;=8),'[1]Pricing Schedule'!$F$34+('[1]Pricing Schedule'!$F$36*M745),
IF(AND(I745=38000,R745&gt;4.5,R745&lt;=9,M745&gt;8),'[1]Pricing Schedule'!$F$17+('[1]Pricing Schedule'!$F$18*M745),
IF(AND(I745=38000,R745&gt;4.5,R745&lt;=9,M745&lt;=8),'[1]Pricing Schedule'!$F$34+('[1]Pricing Schedule'!$F$36*M745),
IF(AND(I745=38000,R745&gt;9,R745&lt;=12.8,M745&gt;8),'[1]Pricing Schedule'!$F$26+('[1]Pricing Schedule'!$F$27*M745),
IF(AND(I745=38000,R745&gt;9,R745&lt;=12.8,M745&lt;=8),'[1]Pricing Schedule'!$F$34+('[1]Pricing Schedule'!$F$36*M745),
IF(AND(I745=38000,R745&gt;12.8,R745&lt;=22.8),'[1]Pricing Schedule'!$F$34+('[1]Pricing Schedule'!$F$36*M745),
IF(AND(I745=38000,R745&gt;22.8,R745&lt;=30.2),'[1]Pricing Schedule'!$F$43+('[1]Pricing Schedule'!$F$45*M745),
IF(AND(I745=38000,R745&gt;30.2,R745&lt;=45.9),'[1]Pricing Schedule'!$F$52+('[1]Pricing Schedule'!$F$54*M745),
IF(AND(I745=38000,R745&gt;45.9,R745&lt;=123.4),'[1]Pricing Schedule'!$F$96+('[1]Pricing Schedule'!$F$97*M745),
IF(AND(I745=38000,R745&gt;123.4,R745&lt;=168.2,M745&lt;=10),'[1]Pricing Schedule'!$F$103+('[1]Pricing Schedule'!$F$105*M745),
IF(AND(I745=38000,R745&gt;123.4,R745&lt;=168.2,M745&gt;10),'[1]Pricing Schedule'!$F$111+('[1]Pricing Schedule'!$F$113*M745),
IF(AND(I745=38000,R745&gt;157.4,R745&lt;=336.4,M745&lt;=10),('[1]Pricing Schedule'!$F$103+('[1]Pricing Schedule'!$F$105*M745))*2,
IF(AND(I745=38000,R745&gt;157.4,R745&lt;=336.4,M745&gt;10),('[1]Pricing Schedule'!$F$111+('[1]Pricing Schedule'!$F$113*M745))*2,
IF(AND(I745=38000,R745&gt;314.8,R745&lt;=504.6,M745&lt;=10),('[1]Pricing Schedule'!$F$103+('[1]Pricing Schedule'!$F$105*M745))*3,
IF(AND(I745=38000,R745&gt;314.8,R745&lt;=504.6,M745&gt;10),('[1]Pricing Schedule'!$F$111+('[1]Pricing Schedule'!$F$113*M745))*3,
IF(AND(I745=38000,R745&gt;472.2,R745&lt;=672.8,M745&lt;=10),('[1]Pricing Schedule'!$F$103+('[1]Pricing Schedule'!$F$105*M745))*4,
IF(AND(I745=38000,R745&gt;472.2,R745&lt;=672.8,M745&gt;10),('[1]Pricing Schedule'!$F$111+('[1]Pricing Schedule'!$F$113*M745))*4,
IF(AND(I745=110000,R745&lt;=12.8,M745&gt;2),'[1]Pricing Schedule'!$F$62+('[1]Pricing Schedule'!$F$63*M745),
IF(AND(I745=110000,R745&lt;=12.8,M745&lt;=2),'[1]Pricing Schedule'!$F$96+('[1]Pricing Schedule'!$F$97*M745),
IF(AND(I745=110000,R745&gt;12.8,R745&lt;=22.8,M745&gt;3),'[1]Pricing Schedule'!$F$71+('[1]Pricing Schedule'!$F$72*M745),
IF(AND(I745=110000,R745&gt;12.8,R745&lt;=22.8,M745&lt;=3),'[1]Pricing Schedule'!$F$96+('[1]Pricing Schedule'!$F$97*M745),
IF(AND(I745=110000,R745&gt;22.8,R745&lt;=30.2),'[1]Pricing Schedule'!$F$80+('[1]Pricing Schedule'!$F$81*M745),
IF(AND(I745=110000,R745&gt;30.2,R745&lt;=45.9),'[1]Pricing Schedule'!$F$89+('[1]Pricing Schedule'!$F$90*M745),
IF(AND(I745=110000,R745&gt;45.9,R745&lt;=123.4),'[1]Pricing Schedule'!$F$96+('[1]Pricing Schedule'!$F$97*M745),
IF(AND(I745=110000,R745&gt;123.4,R745&lt;=168.2,M745&lt;=10),'[1]Pricing Schedule'!$F$103+('[1]Pricing Schedule'!$F$105*M745),
IF(AND(I745=110000,R745&gt;123.4,R745&lt;=168.2,M745&gt;10),'[1]Pricing Schedule'!$F$111+('[1]Pricing Schedule'!$F$113*M745),
IF(AND(I745=110000,R745&gt;168.2,R745&lt;=336.4,M745&lt;=10),('[1]Pricing Schedule'!$F$103+('[1]Pricing Schedule'!$F$105*M745))*2,
IF(AND(I745=110000,R745&gt;168.2,R745&lt;=336.4,M745&gt;10),('[1]Pricing Schedule'!$F$111+('[1]Pricing Schedule'!$F$113*M745))*2,
IF(AND(I745=110000,R745&gt;336.4,R745&lt;=504.6,M745&lt;=10),('[1]Pricing Schedule'!$F$103+('[1]Pricing Schedule'!$F$105*M745))*3,
IF(AND(I745=110000,R745&gt;336.4,R745&lt;=504.6,M745&gt;10),('[1]Pricing Schedule'!$F$111+('[1]Pricing Schedule'!$F$113*M745))*3,
IF(AND(I745=110000,R745&gt;504.6,R745&lt;=672.8,M745&lt;=10),('[1]Pricing Schedule'!$F$103+('[1]Pricing Schedule'!$F$105*M745))*4,
IF(AND(I745=110000,R745&gt;504.6,R745&lt;=672.8,M745&gt;10),('[1]Pricing Schedule'!$F$111+('[1]Pricing Schedule'!$F$113*M745))*4,
IF(AND(I745=110000,R745&gt;672.8,R745&lt;=841,M745&lt;=10),('[1]Pricing Schedule'!$F$103+('[1]Pricing Schedule'!$F$105*M745))*5,
IF(AND(I745=110000,R745&gt;672.8,R745&lt;=841,M745&gt;10),('[1]Pricing Schedule'!$F$111+('[1]Pricing Schedule'!$F$113*M745))*5,
IF(AND(I745=110000,R745&gt;672.8,R745&lt;=841,M745&lt;=10),('[1]Pricing Schedule'!$F$103+('[1]Pricing Schedule'!$F$105*M745))*5,
IF(AND(I745=110000,R745&gt;672.8,R745&lt;=841,M745&gt;10),('[1]Pricing Schedule'!$F$111+('[1]Pricing Schedule'!$F$113*M745))*5,
IF(AND(I745=110000,R745&gt;1345.6,R745&lt;=1513.8,M745&lt;=10),('[1]Pricing Schedule'!$F$103+('[1]Pricing Schedule'!$F$105*M745))*9,
IF(AND(I745=110000,R745&gt;1345.6,R745&lt;=1513.8,M745&gt;10),('[1]Pricing Schedule'!$F$111+('[1]Pricing Schedule'!$F$113*M745))*9,
9999999999)))))))))))))))))))))))))))))))))))))))</f>
        <v>904090</v>
      </c>
      <c r="T745" s="21">
        <f>IF(AND(I745=38000,R745&lt;=4.5,M745&gt;8),'[1]Pricing Schedule'!$J$9,
IF(AND(I745=38000,R745&lt;=4.5,M745&lt;=8),'[1]Pricing Schedule'!$J$36,
IF(AND(I745=38000,R745&gt;4.5,R745&lt;=9,M745&gt;8),'[1]Pricing Schedule'!$J$18,
IF(AND(I745=38000,R745&gt;4.5,R745&lt;=9,M745&lt;=8),'[1]Pricing Schedule'!$J$36,
IF(AND(I745=38000,R745&gt;9,R745&lt;=12.8,M745&gt;8),'[1]Pricing Schedule'!$J$27,
IF(AND(I745=38000,R745&gt;9,R745&lt;=12.8,M745&lt;=8),'[1]Pricing Schedule'!$J$36,
IF(AND(I745=38000,R745&gt;12.8,R745&lt;=22.8),'[1]Pricing Schedule'!$J$36,
IF(AND(I745=38000,R745&gt;22.8,R745&lt;=30.2),'[1]Pricing Schedule'!$J$45,
IF(AND(I745=38000,R745&gt;30.2,R745&lt;=45.9),'[1]Pricing Schedule'!$J$54,
IF(AND(I745=38000,R745&gt;45.9,R745&lt;=123.4),'[1]Pricing Schedule'!$J$97,
IF(AND(I745=38000,R745&gt;123.4,R745&lt;=168.2,M745&lt;=10),'[1]Pricing Schedule'!$J$105,
IF(AND(I745=38000,R745&gt;123.4,R745&lt;=168.2,M745&gt;10),'[1]Pricing Schedule'!$J$113,
IF(AND(I745=38000,R745&gt;168.2,R745&lt;=336.4,M745&lt;=10),('[1]Pricing Schedule'!$J$105),
IF(AND(I745=38000,R745&gt;168.2,R745&lt;=336.4,M745&gt;10),('[1]Pricing Schedule'!$J$113),
IF(AND(I745=38000,R745&gt;336.4,R745&lt;=504.6,M745&lt;=10),('[1]Pricing Schedule'!$J$105),
IF(AND(I745=38000,R745&gt;336.4,R745&lt;=504.6,M745&gt;10),('[1]Pricing Schedule'!$J$113),
IF(AND(I745=38000,R745&gt;504.6,R745&lt;=672.8,M745&lt;=10),('[1]Pricing Schedule'!$J$105),
IF(AND(I745=38000,R745&gt;504.6,R745&lt;=672.8,M745&gt;10),('[1]Pricing Schedule'!$J$113),
IF(AND(I745=110000,R745&lt;=12.8,M745&gt;2),'[1]Pricing Schedule'!$J$63,
IF(AND(I745=110000,R745&lt;=12.8,M745&lt;=2),'[1]Pricing Schedule'!$J$97,
IF(AND(I745=110000,R745&gt;12.8,R745&lt;=22.8,M745&gt;3),'[1]Pricing Schedule'!$J$72,
IF(AND(I745=110000,R745&gt;12.8,R745&lt;=22.8,M745&lt;=3),'[1]Pricing Schedule'!$J$97,
IF(AND(I745=110000,R745&gt;22.8,R745&lt;=30.2),'[1]Pricing Schedule'!$J$81,
IF(AND(I745=110000,R745&gt;30.2,R745&lt;=45.9),'[1]Pricing Schedule'!$J$90,
IF(AND(I745=110000,R745&gt;45.9,R745&lt;=123.4),'[1]Pricing Schedule'!$J$97,
IF(AND(I745=110000,R745&gt;123.4,R745&lt;=168.2,M745&lt;=10),'[1]Pricing Schedule'!$J$105,
IF(AND(I745=110000,R745&gt;123.4,R745&lt;=168.2,M745&gt;10),'[1]Pricing Schedule'!$J$113,
IF(AND(I745=110000,R745&gt;168.2,R745&lt;=336.2,M745&lt;=10),('[1]Pricing Schedule'!$J$105),
IF(AND(I745=110000,R745&gt;168.2,R745&lt;=336.2,M745&gt;10),('[1]Pricing Schedule'!$J$113),
IF(AND(I745=110000,R745&gt;336.4,R745&lt;=504.6,M745&lt;=10),('[1]Pricing Schedule'!$J$105),
IF(AND(I745=110000,R745&gt;336.4,R745&lt;=504.6,M745&gt;10),('[1]Pricing Schedule'!$J$113),
IF(AND(I745=110000,R745&gt;504.6,R745&lt;=672.8,M745&lt;=10),('[1]Pricing Schedule'!$J$105),
IF(AND(I745=110000,R745&gt;504.6,R745&lt;=672.8,M745&gt;10),('[1]Pricing Schedule'!$J$113),
IF(AND(I745=110000,R745&gt;672.8,R745&lt;=841,M745&lt;=10),('[1]Pricing Schedule'!$J$105),
IF(AND(I745=110000,R745&gt;672.8,R745&lt;=841,M745&gt;10),('[1]Pricing Schedule'!$J$113),
IF(AND(I745=110000,R745&gt;1682,R745&lt;=1850.2,M745&lt;=10),('[1]Pricing Schedule'!$J$105),
IF(AND(I745=110000,R745&gt;1682,R745&lt;=1850.2,M745&gt;10),('[1]Pricing Schedule'!$J$113),
IF(AND(I745=110000,R745&gt;2018.4,R745&lt;=2186.6,M745&lt;=10),('[1]Pricing Schedule'!$J$105),
IF(AND(I745=110000,R745&gt;2018.4,R745&lt;=2186.6,M745&gt;10),('[1]Pricing Schedule'!$J$113),999999999)))))))))))))))))))))))))))))))))))))))</f>
        <v>6</v>
      </c>
      <c r="U745" s="40">
        <f t="shared" si="72"/>
        <v>21525.952380952382</v>
      </c>
      <c r="V745" s="41">
        <f t="shared" si="73"/>
        <v>46.455551991505267</v>
      </c>
      <c r="Y745" s="23">
        <v>635</v>
      </c>
      <c r="Z745" s="23">
        <v>337</v>
      </c>
      <c r="AR745" s="35"/>
    </row>
    <row r="746" spans="1:44">
      <c r="A746" s="23">
        <v>746</v>
      </c>
      <c r="B746" s="23">
        <v>746</v>
      </c>
      <c r="C746" s="23" t="s">
        <v>1221</v>
      </c>
      <c r="D746" s="23" t="s">
        <v>110</v>
      </c>
      <c r="E746" s="23" t="s">
        <v>110</v>
      </c>
      <c r="F746" s="23" t="s">
        <v>196</v>
      </c>
      <c r="G746" s="23" t="s">
        <v>197</v>
      </c>
      <c r="H746" s="23" t="s">
        <v>113</v>
      </c>
      <c r="I746" s="13">
        <v>38000</v>
      </c>
      <c r="J746" s="23" t="s">
        <v>119</v>
      </c>
      <c r="K746" s="13">
        <v>38000</v>
      </c>
      <c r="L746" s="24">
        <v>6.55</v>
      </c>
      <c r="M746" s="37">
        <f t="shared" si="68"/>
        <v>7</v>
      </c>
      <c r="N746" s="24">
        <v>1.419</v>
      </c>
      <c r="O746" s="13">
        <v>2</v>
      </c>
      <c r="P746" s="36">
        <f t="shared" si="69"/>
        <v>1.0642499999999999</v>
      </c>
      <c r="Q746" s="38">
        <f t="shared" si="70"/>
        <v>12.600000000000001</v>
      </c>
      <c r="R746" s="37">
        <f t="shared" si="71"/>
        <v>12.600000000000001</v>
      </c>
      <c r="S746" s="39">
        <f>IF(AND(I746=38000,R746&lt;=4.5,M746&gt;8),'[1]Pricing Schedule'!$F$8+('[1]Pricing Schedule'!$F$9*M746),
IF(AND(I746=38000,R746&lt;=4.5,M746&lt;=8),'[1]Pricing Schedule'!$F$34+('[1]Pricing Schedule'!$F$36*M746),
IF(AND(I746=38000,R746&gt;4.5,R746&lt;=9,M746&gt;8),'[1]Pricing Schedule'!$F$17+('[1]Pricing Schedule'!$F$18*M746),
IF(AND(I746=38000,R746&gt;4.5,R746&lt;=9,M746&lt;=8),'[1]Pricing Schedule'!$F$34+('[1]Pricing Schedule'!$F$36*M746),
IF(AND(I746=38000,R746&gt;9,R746&lt;=12.8,M746&gt;8),'[1]Pricing Schedule'!$F$26+('[1]Pricing Schedule'!$F$27*M746),
IF(AND(I746=38000,R746&gt;9,R746&lt;=12.8,M746&lt;=8),'[1]Pricing Schedule'!$F$34+('[1]Pricing Schedule'!$F$36*M746),
IF(AND(I746=38000,R746&gt;12.8,R746&lt;=22.8),'[1]Pricing Schedule'!$F$34+('[1]Pricing Schedule'!$F$36*M746),
IF(AND(I746=38000,R746&gt;22.8,R746&lt;=30.2),'[1]Pricing Schedule'!$F$43+('[1]Pricing Schedule'!$F$45*M746),
IF(AND(I746=38000,R746&gt;30.2,R746&lt;=45.9),'[1]Pricing Schedule'!$F$52+('[1]Pricing Schedule'!$F$54*M746),
IF(AND(I746=38000,R746&gt;45.9,R746&lt;=123.4),'[1]Pricing Schedule'!$F$96+('[1]Pricing Schedule'!$F$97*M746),
IF(AND(I746=38000,R746&gt;123.4,R746&lt;=168.2,M746&lt;=10),'[1]Pricing Schedule'!$F$103+('[1]Pricing Schedule'!$F$105*M746),
IF(AND(I746=38000,R746&gt;123.4,R746&lt;=168.2,M746&gt;10),'[1]Pricing Schedule'!$F$111+('[1]Pricing Schedule'!$F$113*M746),
IF(AND(I746=38000,R746&gt;157.4,R746&lt;=336.4,M746&lt;=10),('[1]Pricing Schedule'!$F$103+('[1]Pricing Schedule'!$F$105*M746))*2,
IF(AND(I746=38000,R746&gt;157.4,R746&lt;=336.4,M746&gt;10),('[1]Pricing Schedule'!$F$111+('[1]Pricing Schedule'!$F$113*M746))*2,
IF(AND(I746=38000,R746&gt;314.8,R746&lt;=504.6,M746&lt;=10),('[1]Pricing Schedule'!$F$103+('[1]Pricing Schedule'!$F$105*M746))*3,
IF(AND(I746=38000,R746&gt;314.8,R746&lt;=504.6,M746&gt;10),('[1]Pricing Schedule'!$F$111+('[1]Pricing Schedule'!$F$113*M746))*3,
IF(AND(I746=38000,R746&gt;472.2,R746&lt;=672.8,M746&lt;=10),('[1]Pricing Schedule'!$F$103+('[1]Pricing Schedule'!$F$105*M746))*4,
IF(AND(I746=38000,R746&gt;472.2,R746&lt;=672.8,M746&gt;10),('[1]Pricing Schedule'!$F$111+('[1]Pricing Schedule'!$F$113*M746))*4,
IF(AND(I746=110000,R746&lt;=12.8,M746&gt;2),'[1]Pricing Schedule'!$F$62+('[1]Pricing Schedule'!$F$63*M746),
IF(AND(I746=110000,R746&lt;=12.8,M746&lt;=2),'[1]Pricing Schedule'!$F$96+('[1]Pricing Schedule'!$F$97*M746),
IF(AND(I746=110000,R746&gt;12.8,R746&lt;=22.8,M746&gt;3),'[1]Pricing Schedule'!$F$71+('[1]Pricing Schedule'!$F$72*M746),
IF(AND(I746=110000,R746&gt;12.8,R746&lt;=22.8,M746&lt;=3),'[1]Pricing Schedule'!$F$96+('[1]Pricing Schedule'!$F$97*M746),
IF(AND(I746=110000,R746&gt;22.8,R746&lt;=30.2),'[1]Pricing Schedule'!$F$80+('[1]Pricing Schedule'!$F$81*M746),
IF(AND(I746=110000,R746&gt;30.2,R746&lt;=45.9),'[1]Pricing Schedule'!$F$89+('[1]Pricing Schedule'!$F$90*M746),
IF(AND(I746=110000,R746&gt;45.9,R746&lt;=123.4),'[1]Pricing Schedule'!$F$96+('[1]Pricing Schedule'!$F$97*M746),
IF(AND(I746=110000,R746&gt;123.4,R746&lt;=168.2,M746&lt;=10),'[1]Pricing Schedule'!$F$103+('[1]Pricing Schedule'!$F$105*M746),
IF(AND(I746=110000,R746&gt;123.4,R746&lt;=168.2,M746&gt;10),'[1]Pricing Schedule'!$F$111+('[1]Pricing Schedule'!$F$113*M746),
IF(AND(I746=110000,R746&gt;168.2,R746&lt;=336.4,M746&lt;=10),('[1]Pricing Schedule'!$F$103+('[1]Pricing Schedule'!$F$105*M746))*2,
IF(AND(I746=110000,R746&gt;168.2,R746&lt;=336.4,M746&gt;10),('[1]Pricing Schedule'!$F$111+('[1]Pricing Schedule'!$F$113*M746))*2,
IF(AND(I746=110000,R746&gt;336.4,R746&lt;=504.6,M746&lt;=10),('[1]Pricing Schedule'!$F$103+('[1]Pricing Schedule'!$F$105*M746))*3,
IF(AND(I746=110000,R746&gt;336.4,R746&lt;=504.6,M746&gt;10),('[1]Pricing Schedule'!$F$111+('[1]Pricing Schedule'!$F$113*M746))*3,
IF(AND(I746=110000,R746&gt;504.6,R746&lt;=672.8,M746&lt;=10),('[1]Pricing Schedule'!$F$103+('[1]Pricing Schedule'!$F$105*M746))*4,
IF(AND(I746=110000,R746&gt;504.6,R746&lt;=672.8,M746&gt;10),('[1]Pricing Schedule'!$F$111+('[1]Pricing Schedule'!$F$113*M746))*4,
IF(AND(I746=110000,R746&gt;672.8,R746&lt;=841,M746&lt;=10),('[1]Pricing Schedule'!$F$103+('[1]Pricing Schedule'!$F$105*M746))*5,
IF(AND(I746=110000,R746&gt;672.8,R746&lt;=841,M746&gt;10),('[1]Pricing Schedule'!$F$111+('[1]Pricing Schedule'!$F$113*M746))*5,
IF(AND(I746=110000,R746&gt;672.8,R746&lt;=841,M746&lt;=10),('[1]Pricing Schedule'!$F$103+('[1]Pricing Schedule'!$F$105*M746))*5,
IF(AND(I746=110000,R746&gt;672.8,R746&lt;=841,M746&gt;10),('[1]Pricing Schedule'!$F$111+('[1]Pricing Schedule'!$F$113*M746))*5,
IF(AND(I746=110000,R746&gt;1345.6,R746&lt;=1513.8,M746&lt;=10),('[1]Pricing Schedule'!$F$103+('[1]Pricing Schedule'!$F$105*M746))*9,
IF(AND(I746=110000,R746&gt;1345.6,R746&lt;=1513.8,M746&gt;10),('[1]Pricing Schedule'!$F$111+('[1]Pricing Schedule'!$F$113*M746))*9,
9999999999)))))))))))))))))))))))))))))))))))))))</f>
        <v>839680</v>
      </c>
      <c r="T746" s="21">
        <f>IF(AND(I746=38000,R746&lt;=4.5,M746&gt;8),'[1]Pricing Schedule'!$J$9,
IF(AND(I746=38000,R746&lt;=4.5,M746&lt;=8),'[1]Pricing Schedule'!$J$36,
IF(AND(I746=38000,R746&gt;4.5,R746&lt;=9,M746&gt;8),'[1]Pricing Schedule'!$J$18,
IF(AND(I746=38000,R746&gt;4.5,R746&lt;=9,M746&lt;=8),'[1]Pricing Schedule'!$J$36,
IF(AND(I746=38000,R746&gt;9,R746&lt;=12.8,M746&gt;8),'[1]Pricing Schedule'!$J$27,
IF(AND(I746=38000,R746&gt;9,R746&lt;=12.8,M746&lt;=8),'[1]Pricing Schedule'!$J$36,
IF(AND(I746=38000,R746&gt;12.8,R746&lt;=22.8),'[1]Pricing Schedule'!$J$36,
IF(AND(I746=38000,R746&gt;22.8,R746&lt;=30.2),'[1]Pricing Schedule'!$J$45,
IF(AND(I746=38000,R746&gt;30.2,R746&lt;=45.9),'[1]Pricing Schedule'!$J$54,
IF(AND(I746=38000,R746&gt;45.9,R746&lt;=123.4),'[1]Pricing Schedule'!$J$97,
IF(AND(I746=38000,R746&gt;123.4,R746&lt;=168.2,M746&lt;=10),'[1]Pricing Schedule'!$J$105,
IF(AND(I746=38000,R746&gt;123.4,R746&lt;=168.2,M746&gt;10),'[1]Pricing Schedule'!$J$113,
IF(AND(I746=38000,R746&gt;168.2,R746&lt;=336.4,M746&lt;=10),('[1]Pricing Schedule'!$J$105),
IF(AND(I746=38000,R746&gt;168.2,R746&lt;=336.4,M746&gt;10),('[1]Pricing Schedule'!$J$113),
IF(AND(I746=38000,R746&gt;336.4,R746&lt;=504.6,M746&lt;=10),('[1]Pricing Schedule'!$J$105),
IF(AND(I746=38000,R746&gt;336.4,R746&lt;=504.6,M746&gt;10),('[1]Pricing Schedule'!$J$113),
IF(AND(I746=38000,R746&gt;504.6,R746&lt;=672.8,M746&lt;=10),('[1]Pricing Schedule'!$J$105),
IF(AND(I746=38000,R746&gt;504.6,R746&lt;=672.8,M746&gt;10),('[1]Pricing Schedule'!$J$113),
IF(AND(I746=110000,R746&lt;=12.8,M746&gt;2),'[1]Pricing Schedule'!$J$63,
IF(AND(I746=110000,R746&lt;=12.8,M746&lt;=2),'[1]Pricing Schedule'!$J$97,
IF(AND(I746=110000,R746&gt;12.8,R746&lt;=22.8,M746&gt;3),'[1]Pricing Schedule'!$J$72,
IF(AND(I746=110000,R746&gt;12.8,R746&lt;=22.8,M746&lt;=3),'[1]Pricing Schedule'!$J$97,
IF(AND(I746=110000,R746&gt;22.8,R746&lt;=30.2),'[1]Pricing Schedule'!$J$81,
IF(AND(I746=110000,R746&gt;30.2,R746&lt;=45.9),'[1]Pricing Schedule'!$J$90,
IF(AND(I746=110000,R746&gt;45.9,R746&lt;=123.4),'[1]Pricing Schedule'!$J$97,
IF(AND(I746=110000,R746&gt;123.4,R746&lt;=168.2,M746&lt;=10),'[1]Pricing Schedule'!$J$105,
IF(AND(I746=110000,R746&gt;123.4,R746&lt;=168.2,M746&gt;10),'[1]Pricing Schedule'!$J$113,
IF(AND(I746=110000,R746&gt;168.2,R746&lt;=336.2,M746&lt;=10),('[1]Pricing Schedule'!$J$105),
IF(AND(I746=110000,R746&gt;168.2,R746&lt;=336.2,M746&gt;10),('[1]Pricing Schedule'!$J$113),
IF(AND(I746=110000,R746&gt;336.4,R746&lt;=504.6,M746&lt;=10),('[1]Pricing Schedule'!$J$105),
IF(AND(I746=110000,R746&gt;336.4,R746&lt;=504.6,M746&gt;10),('[1]Pricing Schedule'!$J$113),
IF(AND(I746=110000,R746&gt;504.6,R746&lt;=672.8,M746&lt;=10),('[1]Pricing Schedule'!$J$105),
IF(AND(I746=110000,R746&gt;504.6,R746&lt;=672.8,M746&gt;10),('[1]Pricing Schedule'!$J$113),
IF(AND(I746=110000,R746&gt;672.8,R746&lt;=841,M746&lt;=10),('[1]Pricing Schedule'!$J$105),
IF(AND(I746=110000,R746&gt;672.8,R746&lt;=841,M746&gt;10),('[1]Pricing Schedule'!$J$113),
IF(AND(I746=110000,R746&gt;1682,R746&lt;=1850.2,M746&lt;=10),('[1]Pricing Schedule'!$J$105),
IF(AND(I746=110000,R746&gt;1682,R746&lt;=1850.2,M746&gt;10),('[1]Pricing Schedule'!$J$113),
IF(AND(I746=110000,R746&gt;2018.4,R746&lt;=2186.6,M746&lt;=10),('[1]Pricing Schedule'!$J$105),
IF(AND(I746=110000,R746&gt;2018.4,R746&lt;=2186.6,M746&gt;10),('[1]Pricing Schedule'!$J$113),999999999)))))))))))))))))))))))))))))))))))))))</f>
        <v>4</v>
      </c>
      <c r="U746" s="40">
        <f t="shared" si="72"/>
        <v>66641.269841269837</v>
      </c>
      <c r="V746" s="41">
        <f t="shared" si="73"/>
        <v>15.005716463414636</v>
      </c>
      <c r="Y746" s="23">
        <v>598</v>
      </c>
      <c r="Z746" s="23">
        <v>337</v>
      </c>
      <c r="AR746" s="35"/>
    </row>
    <row r="747" spans="1:44">
      <c r="A747" s="23">
        <v>747</v>
      </c>
      <c r="B747" s="23">
        <v>747</v>
      </c>
      <c r="C747" s="23" t="s">
        <v>1222</v>
      </c>
      <c r="D747" s="23" t="s">
        <v>110</v>
      </c>
      <c r="E747" s="23" t="s">
        <v>110</v>
      </c>
      <c r="F747" s="23" t="s">
        <v>196</v>
      </c>
      <c r="G747" s="23" t="s">
        <v>197</v>
      </c>
      <c r="H747" s="23" t="s">
        <v>113</v>
      </c>
      <c r="I747" s="13">
        <v>38000</v>
      </c>
      <c r="J747" s="23" t="s">
        <v>119</v>
      </c>
      <c r="K747" s="13">
        <v>38000</v>
      </c>
      <c r="L747" s="24">
        <v>9.0459999999999994</v>
      </c>
      <c r="M747" s="37">
        <f t="shared" si="68"/>
        <v>10</v>
      </c>
      <c r="N747" s="24">
        <v>2.3879999999999999</v>
      </c>
      <c r="O747" s="13">
        <v>2</v>
      </c>
      <c r="P747" s="36">
        <f t="shared" si="69"/>
        <v>1.7909999999999999</v>
      </c>
      <c r="Q747" s="38">
        <f t="shared" si="70"/>
        <v>21</v>
      </c>
      <c r="R747" s="37">
        <f t="shared" si="71"/>
        <v>21</v>
      </c>
      <c r="S747" s="39">
        <f>IF(AND(I747=38000,R747&lt;=4.5,M747&gt;8),'[1]Pricing Schedule'!$F$8+('[1]Pricing Schedule'!$F$9*M747),
IF(AND(I747=38000,R747&lt;=4.5,M747&lt;=8),'[1]Pricing Schedule'!$F$34+('[1]Pricing Schedule'!$F$36*M747),
IF(AND(I747=38000,R747&gt;4.5,R747&lt;=9,M747&gt;8),'[1]Pricing Schedule'!$F$17+('[1]Pricing Schedule'!$F$18*M747),
IF(AND(I747=38000,R747&gt;4.5,R747&lt;=9,M747&lt;=8),'[1]Pricing Schedule'!$F$34+('[1]Pricing Schedule'!$F$36*M747),
IF(AND(I747=38000,R747&gt;9,R747&lt;=12.8,M747&gt;8),'[1]Pricing Schedule'!$F$26+('[1]Pricing Schedule'!$F$27*M747),
IF(AND(I747=38000,R747&gt;9,R747&lt;=12.8,M747&lt;=8),'[1]Pricing Schedule'!$F$34+('[1]Pricing Schedule'!$F$36*M747),
IF(AND(I747=38000,R747&gt;12.8,R747&lt;=22.8),'[1]Pricing Schedule'!$F$34+('[1]Pricing Schedule'!$F$36*M747),
IF(AND(I747=38000,R747&gt;22.8,R747&lt;=30.2),'[1]Pricing Schedule'!$F$43+('[1]Pricing Schedule'!$F$45*M747),
IF(AND(I747=38000,R747&gt;30.2,R747&lt;=45.9),'[1]Pricing Schedule'!$F$52+('[1]Pricing Schedule'!$F$54*M747),
IF(AND(I747=38000,R747&gt;45.9,R747&lt;=123.4),'[1]Pricing Schedule'!$F$96+('[1]Pricing Schedule'!$F$97*M747),
IF(AND(I747=38000,R747&gt;123.4,R747&lt;=168.2,M747&lt;=10),'[1]Pricing Schedule'!$F$103+('[1]Pricing Schedule'!$F$105*M747),
IF(AND(I747=38000,R747&gt;123.4,R747&lt;=168.2,M747&gt;10),'[1]Pricing Schedule'!$F$111+('[1]Pricing Schedule'!$F$113*M747),
IF(AND(I747=38000,R747&gt;157.4,R747&lt;=336.4,M747&lt;=10),('[1]Pricing Schedule'!$F$103+('[1]Pricing Schedule'!$F$105*M747))*2,
IF(AND(I747=38000,R747&gt;157.4,R747&lt;=336.4,M747&gt;10),('[1]Pricing Schedule'!$F$111+('[1]Pricing Schedule'!$F$113*M747))*2,
IF(AND(I747=38000,R747&gt;314.8,R747&lt;=504.6,M747&lt;=10),('[1]Pricing Schedule'!$F$103+('[1]Pricing Schedule'!$F$105*M747))*3,
IF(AND(I747=38000,R747&gt;314.8,R747&lt;=504.6,M747&gt;10),('[1]Pricing Schedule'!$F$111+('[1]Pricing Schedule'!$F$113*M747))*3,
IF(AND(I747=38000,R747&gt;472.2,R747&lt;=672.8,M747&lt;=10),('[1]Pricing Schedule'!$F$103+('[1]Pricing Schedule'!$F$105*M747))*4,
IF(AND(I747=38000,R747&gt;472.2,R747&lt;=672.8,M747&gt;10),('[1]Pricing Schedule'!$F$111+('[1]Pricing Schedule'!$F$113*M747))*4,
IF(AND(I747=110000,R747&lt;=12.8,M747&gt;2),'[1]Pricing Schedule'!$F$62+('[1]Pricing Schedule'!$F$63*M747),
IF(AND(I747=110000,R747&lt;=12.8,M747&lt;=2),'[1]Pricing Schedule'!$F$96+('[1]Pricing Schedule'!$F$97*M747),
IF(AND(I747=110000,R747&gt;12.8,R747&lt;=22.8,M747&gt;3),'[1]Pricing Schedule'!$F$71+('[1]Pricing Schedule'!$F$72*M747),
IF(AND(I747=110000,R747&gt;12.8,R747&lt;=22.8,M747&lt;=3),'[1]Pricing Schedule'!$F$96+('[1]Pricing Schedule'!$F$97*M747),
IF(AND(I747=110000,R747&gt;22.8,R747&lt;=30.2),'[1]Pricing Schedule'!$F$80+('[1]Pricing Schedule'!$F$81*M747),
IF(AND(I747=110000,R747&gt;30.2,R747&lt;=45.9),'[1]Pricing Schedule'!$F$89+('[1]Pricing Schedule'!$F$90*M747),
IF(AND(I747=110000,R747&gt;45.9,R747&lt;=123.4),'[1]Pricing Schedule'!$F$96+('[1]Pricing Schedule'!$F$97*M747),
IF(AND(I747=110000,R747&gt;123.4,R747&lt;=168.2,M747&lt;=10),'[1]Pricing Schedule'!$F$103+('[1]Pricing Schedule'!$F$105*M747),
IF(AND(I747=110000,R747&gt;123.4,R747&lt;=168.2,M747&gt;10),'[1]Pricing Schedule'!$F$111+('[1]Pricing Schedule'!$F$113*M747),
IF(AND(I747=110000,R747&gt;168.2,R747&lt;=336.4,M747&lt;=10),('[1]Pricing Schedule'!$F$103+('[1]Pricing Schedule'!$F$105*M747))*2,
IF(AND(I747=110000,R747&gt;168.2,R747&lt;=336.4,M747&gt;10),('[1]Pricing Schedule'!$F$111+('[1]Pricing Schedule'!$F$113*M747))*2,
IF(AND(I747=110000,R747&gt;336.4,R747&lt;=504.6,M747&lt;=10),('[1]Pricing Schedule'!$F$103+('[1]Pricing Schedule'!$F$105*M747))*3,
IF(AND(I747=110000,R747&gt;336.4,R747&lt;=504.6,M747&gt;10),('[1]Pricing Schedule'!$F$111+('[1]Pricing Schedule'!$F$113*M747))*3,
IF(AND(I747=110000,R747&gt;504.6,R747&lt;=672.8,M747&lt;=10),('[1]Pricing Schedule'!$F$103+('[1]Pricing Schedule'!$F$105*M747))*4,
IF(AND(I747=110000,R747&gt;504.6,R747&lt;=672.8,M747&gt;10),('[1]Pricing Schedule'!$F$111+('[1]Pricing Schedule'!$F$113*M747))*4,
IF(AND(I747=110000,R747&gt;672.8,R747&lt;=841,M747&lt;=10),('[1]Pricing Schedule'!$F$103+('[1]Pricing Schedule'!$F$105*M747))*5,
IF(AND(I747=110000,R747&gt;672.8,R747&lt;=841,M747&gt;10),('[1]Pricing Schedule'!$F$111+('[1]Pricing Schedule'!$F$113*M747))*5,
IF(AND(I747=110000,R747&gt;672.8,R747&lt;=841,M747&lt;=10),('[1]Pricing Schedule'!$F$103+('[1]Pricing Schedule'!$F$105*M747))*5,
IF(AND(I747=110000,R747&gt;672.8,R747&lt;=841,M747&gt;10),('[1]Pricing Schedule'!$F$111+('[1]Pricing Schedule'!$F$113*M747))*5,
IF(AND(I747=110000,R747&gt;1345.6,R747&lt;=1513.8,M747&lt;=10),('[1]Pricing Schedule'!$F$103+('[1]Pricing Schedule'!$F$105*M747))*9,
IF(AND(I747=110000,R747&gt;1345.6,R747&lt;=1513.8,M747&gt;10),('[1]Pricing Schedule'!$F$111+('[1]Pricing Schedule'!$F$113*M747))*9,
9999999999)))))))))))))))))))))))))))))))))))))))</f>
        <v>1050490</v>
      </c>
      <c r="T747" s="21">
        <f>IF(AND(I747=38000,R747&lt;=4.5,M747&gt;8),'[1]Pricing Schedule'!$J$9,
IF(AND(I747=38000,R747&lt;=4.5,M747&lt;=8),'[1]Pricing Schedule'!$J$36,
IF(AND(I747=38000,R747&gt;4.5,R747&lt;=9,M747&gt;8),'[1]Pricing Schedule'!$J$18,
IF(AND(I747=38000,R747&gt;4.5,R747&lt;=9,M747&lt;=8),'[1]Pricing Schedule'!$J$36,
IF(AND(I747=38000,R747&gt;9,R747&lt;=12.8,M747&gt;8),'[1]Pricing Schedule'!$J$27,
IF(AND(I747=38000,R747&gt;9,R747&lt;=12.8,M747&lt;=8),'[1]Pricing Schedule'!$J$36,
IF(AND(I747=38000,R747&gt;12.8,R747&lt;=22.8),'[1]Pricing Schedule'!$J$36,
IF(AND(I747=38000,R747&gt;22.8,R747&lt;=30.2),'[1]Pricing Schedule'!$J$45,
IF(AND(I747=38000,R747&gt;30.2,R747&lt;=45.9),'[1]Pricing Schedule'!$J$54,
IF(AND(I747=38000,R747&gt;45.9,R747&lt;=123.4),'[1]Pricing Schedule'!$J$97,
IF(AND(I747=38000,R747&gt;123.4,R747&lt;=168.2,M747&lt;=10),'[1]Pricing Schedule'!$J$105,
IF(AND(I747=38000,R747&gt;123.4,R747&lt;=168.2,M747&gt;10),'[1]Pricing Schedule'!$J$113,
IF(AND(I747=38000,R747&gt;168.2,R747&lt;=336.4,M747&lt;=10),('[1]Pricing Schedule'!$J$105),
IF(AND(I747=38000,R747&gt;168.2,R747&lt;=336.4,M747&gt;10),('[1]Pricing Schedule'!$J$113),
IF(AND(I747=38000,R747&gt;336.4,R747&lt;=504.6,M747&lt;=10),('[1]Pricing Schedule'!$J$105),
IF(AND(I747=38000,R747&gt;336.4,R747&lt;=504.6,M747&gt;10),('[1]Pricing Schedule'!$J$113),
IF(AND(I747=38000,R747&gt;504.6,R747&lt;=672.8,M747&lt;=10),('[1]Pricing Schedule'!$J$105),
IF(AND(I747=38000,R747&gt;504.6,R747&lt;=672.8,M747&gt;10),('[1]Pricing Schedule'!$J$113),
IF(AND(I747=110000,R747&lt;=12.8,M747&gt;2),'[1]Pricing Schedule'!$J$63,
IF(AND(I747=110000,R747&lt;=12.8,M747&lt;=2),'[1]Pricing Schedule'!$J$97,
IF(AND(I747=110000,R747&gt;12.8,R747&lt;=22.8,M747&gt;3),'[1]Pricing Schedule'!$J$72,
IF(AND(I747=110000,R747&gt;12.8,R747&lt;=22.8,M747&lt;=3),'[1]Pricing Schedule'!$J$97,
IF(AND(I747=110000,R747&gt;22.8,R747&lt;=30.2),'[1]Pricing Schedule'!$J$81,
IF(AND(I747=110000,R747&gt;30.2,R747&lt;=45.9),'[1]Pricing Schedule'!$J$90,
IF(AND(I747=110000,R747&gt;45.9,R747&lt;=123.4),'[1]Pricing Schedule'!$J$97,
IF(AND(I747=110000,R747&gt;123.4,R747&lt;=168.2,M747&lt;=10),'[1]Pricing Schedule'!$J$105,
IF(AND(I747=110000,R747&gt;123.4,R747&lt;=168.2,M747&gt;10),'[1]Pricing Schedule'!$J$113,
IF(AND(I747=110000,R747&gt;168.2,R747&lt;=336.2,M747&lt;=10),('[1]Pricing Schedule'!$J$105),
IF(AND(I747=110000,R747&gt;168.2,R747&lt;=336.2,M747&gt;10),('[1]Pricing Schedule'!$J$113),
IF(AND(I747=110000,R747&gt;336.4,R747&lt;=504.6,M747&lt;=10),('[1]Pricing Schedule'!$J$105),
IF(AND(I747=110000,R747&gt;336.4,R747&lt;=504.6,M747&gt;10),('[1]Pricing Schedule'!$J$113),
IF(AND(I747=110000,R747&gt;504.6,R747&lt;=672.8,M747&lt;=10),('[1]Pricing Schedule'!$J$105),
IF(AND(I747=110000,R747&gt;504.6,R747&lt;=672.8,M747&gt;10),('[1]Pricing Schedule'!$J$113),
IF(AND(I747=110000,R747&gt;672.8,R747&lt;=841,M747&lt;=10),('[1]Pricing Schedule'!$J$105),
IF(AND(I747=110000,R747&gt;672.8,R747&lt;=841,M747&gt;10),('[1]Pricing Schedule'!$J$113),
IF(AND(I747=110000,R747&gt;1682,R747&lt;=1850.2,M747&lt;=10),('[1]Pricing Schedule'!$J$105),
IF(AND(I747=110000,R747&gt;1682,R747&lt;=1850.2,M747&gt;10),('[1]Pricing Schedule'!$J$113),
IF(AND(I747=110000,R747&gt;2018.4,R747&lt;=2186.6,M747&lt;=10),('[1]Pricing Schedule'!$J$105),
IF(AND(I747=110000,R747&gt;2018.4,R747&lt;=2186.6,M747&gt;10),('[1]Pricing Schedule'!$J$113),999999999)))))))))))))))))))))))))))))))))))))))</f>
        <v>4</v>
      </c>
      <c r="U747" s="40">
        <f t="shared" si="72"/>
        <v>50023.333333333336</v>
      </c>
      <c r="V747" s="41">
        <f t="shared" si="73"/>
        <v>19.990671020190579</v>
      </c>
      <c r="Y747" s="23">
        <v>321</v>
      </c>
      <c r="Z747" s="23">
        <v>337</v>
      </c>
      <c r="AR747" s="35"/>
    </row>
    <row r="748" spans="1:44">
      <c r="A748" s="23">
        <v>748</v>
      </c>
      <c r="B748" s="23">
        <v>748</v>
      </c>
      <c r="C748" s="23" t="s">
        <v>1223</v>
      </c>
      <c r="D748" s="23" t="s">
        <v>110</v>
      </c>
      <c r="E748" s="23" t="s">
        <v>110</v>
      </c>
      <c r="F748" s="23" t="s">
        <v>203</v>
      </c>
      <c r="G748" s="23" t="s">
        <v>204</v>
      </c>
      <c r="H748" s="23" t="s">
        <v>113</v>
      </c>
      <c r="I748" s="13">
        <v>38000</v>
      </c>
      <c r="J748" s="13">
        <v>38000</v>
      </c>
      <c r="K748" s="13">
        <v>20000</v>
      </c>
      <c r="L748" s="24">
        <v>14.441000000000001</v>
      </c>
      <c r="M748" s="37">
        <f t="shared" si="68"/>
        <v>15</v>
      </c>
      <c r="N748" s="24">
        <v>3.9540000000000002</v>
      </c>
      <c r="O748" s="13">
        <v>2</v>
      </c>
      <c r="P748" s="36">
        <f t="shared" si="69"/>
        <v>2.9655</v>
      </c>
      <c r="Q748" s="38">
        <f t="shared" si="70"/>
        <v>33.6</v>
      </c>
      <c r="R748" s="37">
        <f t="shared" si="71"/>
        <v>33.6</v>
      </c>
      <c r="S748" s="39">
        <f>IF(AND(I748=38000,R748&lt;=4.5,M748&gt;8),'[1]Pricing Schedule'!$F$8+('[1]Pricing Schedule'!$F$9*M748),
IF(AND(I748=38000,R748&lt;=4.5,M748&lt;=8),'[1]Pricing Schedule'!$F$34+('[1]Pricing Schedule'!$F$36*M748),
IF(AND(I748=38000,R748&gt;4.5,R748&lt;=9,M748&gt;8),'[1]Pricing Schedule'!$F$17+('[1]Pricing Schedule'!$F$18*M748),
IF(AND(I748=38000,R748&gt;4.5,R748&lt;=9,M748&lt;=8),'[1]Pricing Schedule'!$F$34+('[1]Pricing Schedule'!$F$36*M748),
IF(AND(I748=38000,R748&gt;9,R748&lt;=12.8,M748&gt;8),'[1]Pricing Schedule'!$F$26+('[1]Pricing Schedule'!$F$27*M748),
IF(AND(I748=38000,R748&gt;9,R748&lt;=12.8,M748&lt;=8),'[1]Pricing Schedule'!$F$34+('[1]Pricing Schedule'!$F$36*M748),
IF(AND(I748=38000,R748&gt;12.8,R748&lt;=22.8),'[1]Pricing Schedule'!$F$34+('[1]Pricing Schedule'!$F$36*M748),
IF(AND(I748=38000,R748&gt;22.8,R748&lt;=30.2),'[1]Pricing Schedule'!$F$43+('[1]Pricing Schedule'!$F$45*M748),
IF(AND(I748=38000,R748&gt;30.2,R748&lt;=45.9),'[1]Pricing Schedule'!$F$52+('[1]Pricing Schedule'!$F$54*M748),
IF(AND(I748=38000,R748&gt;45.9,R748&lt;=123.4),'[1]Pricing Schedule'!$F$96+('[1]Pricing Schedule'!$F$97*M748),
IF(AND(I748=38000,R748&gt;123.4,R748&lt;=168.2,M748&lt;=10),'[1]Pricing Schedule'!$F$103+('[1]Pricing Schedule'!$F$105*M748),
IF(AND(I748=38000,R748&gt;123.4,R748&lt;=168.2,M748&gt;10),'[1]Pricing Schedule'!$F$111+('[1]Pricing Schedule'!$F$113*M748),
IF(AND(I748=38000,R748&gt;157.4,R748&lt;=336.4,M748&lt;=10),('[1]Pricing Schedule'!$F$103+('[1]Pricing Schedule'!$F$105*M748))*2,
IF(AND(I748=38000,R748&gt;157.4,R748&lt;=336.4,M748&gt;10),('[1]Pricing Schedule'!$F$111+('[1]Pricing Schedule'!$F$113*M748))*2,
IF(AND(I748=38000,R748&gt;314.8,R748&lt;=504.6,M748&lt;=10),('[1]Pricing Schedule'!$F$103+('[1]Pricing Schedule'!$F$105*M748))*3,
IF(AND(I748=38000,R748&gt;314.8,R748&lt;=504.6,M748&gt;10),('[1]Pricing Schedule'!$F$111+('[1]Pricing Schedule'!$F$113*M748))*3,
IF(AND(I748=38000,R748&gt;472.2,R748&lt;=672.8,M748&lt;=10),('[1]Pricing Schedule'!$F$103+('[1]Pricing Schedule'!$F$105*M748))*4,
IF(AND(I748=38000,R748&gt;472.2,R748&lt;=672.8,M748&gt;10),('[1]Pricing Schedule'!$F$111+('[1]Pricing Schedule'!$F$113*M748))*4,
IF(AND(I748=110000,R748&lt;=12.8,M748&gt;2),'[1]Pricing Schedule'!$F$62+('[1]Pricing Schedule'!$F$63*M748),
IF(AND(I748=110000,R748&lt;=12.8,M748&lt;=2),'[1]Pricing Schedule'!$F$96+('[1]Pricing Schedule'!$F$97*M748),
IF(AND(I748=110000,R748&gt;12.8,R748&lt;=22.8,M748&gt;3),'[1]Pricing Schedule'!$F$71+('[1]Pricing Schedule'!$F$72*M748),
IF(AND(I748=110000,R748&gt;12.8,R748&lt;=22.8,M748&lt;=3),'[1]Pricing Schedule'!$F$96+('[1]Pricing Schedule'!$F$97*M748),
IF(AND(I748=110000,R748&gt;22.8,R748&lt;=30.2),'[1]Pricing Schedule'!$F$80+('[1]Pricing Schedule'!$F$81*M748),
IF(AND(I748=110000,R748&gt;30.2,R748&lt;=45.9),'[1]Pricing Schedule'!$F$89+('[1]Pricing Schedule'!$F$90*M748),
IF(AND(I748=110000,R748&gt;45.9,R748&lt;=123.4),'[1]Pricing Schedule'!$F$96+('[1]Pricing Schedule'!$F$97*M748),
IF(AND(I748=110000,R748&gt;123.4,R748&lt;=168.2,M748&lt;=10),'[1]Pricing Schedule'!$F$103+('[1]Pricing Schedule'!$F$105*M748),
IF(AND(I748=110000,R748&gt;123.4,R748&lt;=168.2,M748&gt;10),'[1]Pricing Schedule'!$F$111+('[1]Pricing Schedule'!$F$113*M748),
IF(AND(I748=110000,R748&gt;168.2,R748&lt;=336.4,M748&lt;=10),('[1]Pricing Schedule'!$F$103+('[1]Pricing Schedule'!$F$105*M748))*2,
IF(AND(I748=110000,R748&gt;168.2,R748&lt;=336.4,M748&gt;10),('[1]Pricing Schedule'!$F$111+('[1]Pricing Schedule'!$F$113*M748))*2,
IF(AND(I748=110000,R748&gt;336.4,R748&lt;=504.6,M748&lt;=10),('[1]Pricing Schedule'!$F$103+('[1]Pricing Schedule'!$F$105*M748))*3,
IF(AND(I748=110000,R748&gt;336.4,R748&lt;=504.6,M748&gt;10),('[1]Pricing Schedule'!$F$111+('[1]Pricing Schedule'!$F$113*M748))*3,
IF(AND(I748=110000,R748&gt;504.6,R748&lt;=672.8,M748&lt;=10),('[1]Pricing Schedule'!$F$103+('[1]Pricing Schedule'!$F$105*M748))*4,
IF(AND(I748=110000,R748&gt;504.6,R748&lt;=672.8,M748&gt;10),('[1]Pricing Schedule'!$F$111+('[1]Pricing Schedule'!$F$113*M748))*4,
IF(AND(I748=110000,R748&gt;672.8,R748&lt;=841,M748&lt;=10),('[1]Pricing Schedule'!$F$103+('[1]Pricing Schedule'!$F$105*M748))*5,
IF(AND(I748=110000,R748&gt;672.8,R748&lt;=841,M748&gt;10),('[1]Pricing Schedule'!$F$111+('[1]Pricing Schedule'!$F$113*M748))*5,
IF(AND(I748=110000,R748&gt;672.8,R748&lt;=841,M748&lt;=10),('[1]Pricing Schedule'!$F$103+('[1]Pricing Schedule'!$F$105*M748))*5,
IF(AND(I748=110000,R748&gt;672.8,R748&lt;=841,M748&gt;10),('[1]Pricing Schedule'!$F$111+('[1]Pricing Schedule'!$F$113*M748))*5,
IF(AND(I748=110000,R748&gt;1345.6,R748&lt;=1513.8,M748&lt;=10),('[1]Pricing Schedule'!$F$103+('[1]Pricing Schedule'!$F$105*M748))*9,
IF(AND(I748=110000,R748&gt;1345.6,R748&lt;=1513.8,M748&gt;10),('[1]Pricing Schedule'!$F$111+('[1]Pricing Schedule'!$F$113*M748))*9,
9999999999)))))))))))))))))))))))))))))))))))))))</f>
        <v>2016690</v>
      </c>
      <c r="T748" s="21">
        <f>IF(AND(I748=38000,R748&lt;=4.5,M748&gt;8),'[1]Pricing Schedule'!$J$9,
IF(AND(I748=38000,R748&lt;=4.5,M748&lt;=8),'[1]Pricing Schedule'!$J$36,
IF(AND(I748=38000,R748&gt;4.5,R748&lt;=9,M748&gt;8),'[1]Pricing Schedule'!$J$18,
IF(AND(I748=38000,R748&gt;4.5,R748&lt;=9,M748&lt;=8),'[1]Pricing Schedule'!$J$36,
IF(AND(I748=38000,R748&gt;9,R748&lt;=12.8,M748&gt;8),'[1]Pricing Schedule'!$J$27,
IF(AND(I748=38000,R748&gt;9,R748&lt;=12.8,M748&lt;=8),'[1]Pricing Schedule'!$J$36,
IF(AND(I748=38000,R748&gt;12.8,R748&lt;=22.8),'[1]Pricing Schedule'!$J$36,
IF(AND(I748=38000,R748&gt;22.8,R748&lt;=30.2),'[1]Pricing Schedule'!$J$45,
IF(AND(I748=38000,R748&gt;30.2,R748&lt;=45.9),'[1]Pricing Schedule'!$J$54,
IF(AND(I748=38000,R748&gt;45.9,R748&lt;=123.4),'[1]Pricing Schedule'!$J$97,
IF(AND(I748=38000,R748&gt;123.4,R748&lt;=168.2,M748&lt;=10),'[1]Pricing Schedule'!$J$105,
IF(AND(I748=38000,R748&gt;123.4,R748&lt;=168.2,M748&gt;10),'[1]Pricing Schedule'!$J$113,
IF(AND(I748=38000,R748&gt;168.2,R748&lt;=336.4,M748&lt;=10),('[1]Pricing Schedule'!$J$105),
IF(AND(I748=38000,R748&gt;168.2,R748&lt;=336.4,M748&gt;10),('[1]Pricing Schedule'!$J$113),
IF(AND(I748=38000,R748&gt;336.4,R748&lt;=504.6,M748&lt;=10),('[1]Pricing Schedule'!$J$105),
IF(AND(I748=38000,R748&gt;336.4,R748&lt;=504.6,M748&gt;10),('[1]Pricing Schedule'!$J$113),
IF(AND(I748=38000,R748&gt;504.6,R748&lt;=672.8,M748&lt;=10),('[1]Pricing Schedule'!$J$105),
IF(AND(I748=38000,R748&gt;504.6,R748&lt;=672.8,M748&gt;10),('[1]Pricing Schedule'!$J$113),
IF(AND(I748=110000,R748&lt;=12.8,M748&gt;2),'[1]Pricing Schedule'!$J$63,
IF(AND(I748=110000,R748&lt;=12.8,M748&lt;=2),'[1]Pricing Schedule'!$J$97,
IF(AND(I748=110000,R748&gt;12.8,R748&lt;=22.8,M748&gt;3),'[1]Pricing Schedule'!$J$72,
IF(AND(I748=110000,R748&gt;12.8,R748&lt;=22.8,M748&lt;=3),'[1]Pricing Schedule'!$J$97,
IF(AND(I748=110000,R748&gt;22.8,R748&lt;=30.2),'[1]Pricing Schedule'!$J$81,
IF(AND(I748=110000,R748&gt;30.2,R748&lt;=45.9),'[1]Pricing Schedule'!$J$90,
IF(AND(I748=110000,R748&gt;45.9,R748&lt;=123.4),'[1]Pricing Schedule'!$J$97,
IF(AND(I748=110000,R748&gt;123.4,R748&lt;=168.2,M748&lt;=10),'[1]Pricing Schedule'!$J$105,
IF(AND(I748=110000,R748&gt;123.4,R748&lt;=168.2,M748&gt;10),'[1]Pricing Schedule'!$J$113,
IF(AND(I748=110000,R748&gt;168.2,R748&lt;=336.2,M748&lt;=10),('[1]Pricing Schedule'!$J$105),
IF(AND(I748=110000,R748&gt;168.2,R748&lt;=336.2,M748&gt;10),('[1]Pricing Schedule'!$J$113),
IF(AND(I748=110000,R748&gt;336.4,R748&lt;=504.6,M748&lt;=10),('[1]Pricing Schedule'!$J$105),
IF(AND(I748=110000,R748&gt;336.4,R748&lt;=504.6,M748&gt;10),('[1]Pricing Schedule'!$J$113),
IF(AND(I748=110000,R748&gt;504.6,R748&lt;=672.8,M748&lt;=10),('[1]Pricing Schedule'!$J$105),
IF(AND(I748=110000,R748&gt;504.6,R748&lt;=672.8,M748&gt;10),('[1]Pricing Schedule'!$J$113),
IF(AND(I748=110000,R748&gt;672.8,R748&lt;=841,M748&lt;=10),('[1]Pricing Schedule'!$J$105),
IF(AND(I748=110000,R748&gt;672.8,R748&lt;=841,M748&gt;10),('[1]Pricing Schedule'!$J$113),
IF(AND(I748=110000,R748&gt;1682,R748&lt;=1850.2,M748&lt;=10),('[1]Pricing Schedule'!$J$105),
IF(AND(I748=110000,R748&gt;1682,R748&lt;=1850.2,M748&gt;10),('[1]Pricing Schedule'!$J$113),
IF(AND(I748=110000,R748&gt;2018.4,R748&lt;=2186.6,M748&lt;=10),('[1]Pricing Schedule'!$J$105),
IF(AND(I748=110000,R748&gt;2018.4,R748&lt;=2186.6,M748&gt;10),('[1]Pricing Schedule'!$J$113),999999999)))))))))))))))))))))))))))))))))))))))</f>
        <v>6</v>
      </c>
      <c r="U748" s="40">
        <f t="shared" si="72"/>
        <v>60020.53571428571</v>
      </c>
      <c r="V748" s="41">
        <f t="shared" si="73"/>
        <v>16.660964253306162</v>
      </c>
      <c r="Y748" s="23">
        <v>337</v>
      </c>
      <c r="Z748" s="23">
        <v>321</v>
      </c>
      <c r="AR748" s="35"/>
    </row>
    <row r="749" spans="1:44" s="44" customFormat="1">
      <c r="A749" s="43">
        <v>749</v>
      </c>
      <c r="B749" s="43">
        <v>749</v>
      </c>
      <c r="C749" s="43" t="s">
        <v>1224</v>
      </c>
      <c r="D749" s="23" t="s">
        <v>149</v>
      </c>
      <c r="E749" s="23" t="s">
        <v>110</v>
      </c>
      <c r="F749" s="43" t="s">
        <v>191</v>
      </c>
      <c r="G749" s="43" t="s">
        <v>192</v>
      </c>
      <c r="H749" s="43" t="s">
        <v>113</v>
      </c>
      <c r="I749" s="44">
        <v>38000</v>
      </c>
      <c r="J749" s="44">
        <v>38000</v>
      </c>
      <c r="K749" s="44">
        <v>20000</v>
      </c>
      <c r="L749" s="45">
        <v>6.8929999999999998</v>
      </c>
      <c r="M749" s="46">
        <f t="shared" si="68"/>
        <v>7</v>
      </c>
      <c r="N749" s="45">
        <v>26.94</v>
      </c>
      <c r="O749" s="44">
        <v>2</v>
      </c>
      <c r="P749" s="46">
        <f t="shared" si="69"/>
        <v>20.205000000000002</v>
      </c>
      <c r="Q749" s="47">
        <f t="shared" si="70"/>
        <v>247.8</v>
      </c>
      <c r="R749" s="46">
        <f t="shared" si="71"/>
        <v>247.8</v>
      </c>
      <c r="S749" s="39">
        <f>IF(AND(I749=38000,R749&lt;=4.5,M749&gt;8),'[1]Pricing Schedule'!$F$8+('[1]Pricing Schedule'!$F$9*M749),
IF(AND(I749=38000,R749&lt;=4.5,M749&lt;=8),'[1]Pricing Schedule'!$F$34+('[1]Pricing Schedule'!$F$36*M749),
IF(AND(I749=38000,R749&gt;4.5,R749&lt;=9,M749&gt;8),'[1]Pricing Schedule'!$F$17+('[1]Pricing Schedule'!$F$18*M749),
IF(AND(I749=38000,R749&gt;4.5,R749&lt;=9,M749&lt;=8),'[1]Pricing Schedule'!$F$34+('[1]Pricing Schedule'!$F$36*M749),
IF(AND(I749=38000,R749&gt;9,R749&lt;=12.8,M749&gt;8),'[1]Pricing Schedule'!$F$26+('[1]Pricing Schedule'!$F$27*M749),
IF(AND(I749=38000,R749&gt;9,R749&lt;=12.8,M749&lt;=8),'[1]Pricing Schedule'!$F$34+('[1]Pricing Schedule'!$F$36*M749),
IF(AND(I749=38000,R749&gt;12.8,R749&lt;=22.8),'[1]Pricing Schedule'!$F$34+('[1]Pricing Schedule'!$F$36*M749),
IF(AND(I749=38000,R749&gt;22.8,R749&lt;=30.2),'[1]Pricing Schedule'!$F$43+('[1]Pricing Schedule'!$F$45*M749),
IF(AND(I749=38000,R749&gt;30.2,R749&lt;=45.9),'[1]Pricing Schedule'!$F$52+('[1]Pricing Schedule'!$F$54*M749),
IF(AND(I749=38000,R749&gt;45.9,R749&lt;=123.4),'[1]Pricing Schedule'!$F$96+('[1]Pricing Schedule'!$F$97*M749),
IF(AND(I749=38000,R749&gt;123.4,R749&lt;=168.2,M749&lt;=10),'[1]Pricing Schedule'!$F$103+('[1]Pricing Schedule'!$F$105*M749),
IF(AND(I749=38000,R749&gt;123.4,R749&lt;=168.2,M749&gt;10),'[1]Pricing Schedule'!$F$111+('[1]Pricing Schedule'!$F$113*M749),
IF(AND(I749=38000,R749&gt;157.4,R749&lt;=336.4,M749&lt;=10),('[1]Pricing Schedule'!$F$103+('[1]Pricing Schedule'!$F$105*M749))*2,
IF(AND(I749=38000,R749&gt;157.4,R749&lt;=336.4,M749&gt;10),('[1]Pricing Schedule'!$F$111+('[1]Pricing Schedule'!$F$113*M749))*2,
IF(AND(I749=38000,R749&gt;314.8,R749&lt;=504.6,M749&lt;=10),('[1]Pricing Schedule'!$F$103+('[1]Pricing Schedule'!$F$105*M749))*3,
IF(AND(I749=38000,R749&gt;314.8,R749&lt;=504.6,M749&gt;10),('[1]Pricing Schedule'!$F$111+('[1]Pricing Schedule'!$F$113*M749))*3,
IF(AND(I749=38000,R749&gt;472.2,R749&lt;=672.8,M749&lt;=10),('[1]Pricing Schedule'!$F$103+('[1]Pricing Schedule'!$F$105*M749))*4,
IF(AND(I749=38000,R749&gt;472.2,R749&lt;=672.8,M749&gt;10),('[1]Pricing Schedule'!$F$111+('[1]Pricing Schedule'!$F$113*M749))*4,
IF(AND(I749=110000,R749&lt;=12.8,M749&gt;2),'[1]Pricing Schedule'!$F$62+('[1]Pricing Schedule'!$F$63*M749),
IF(AND(I749=110000,R749&lt;=12.8,M749&lt;=2),'[1]Pricing Schedule'!$F$96+('[1]Pricing Schedule'!$F$97*M749),
IF(AND(I749=110000,R749&gt;12.8,R749&lt;=22.8,M749&gt;3),'[1]Pricing Schedule'!$F$71+('[1]Pricing Schedule'!$F$72*M749),
IF(AND(I749=110000,R749&gt;12.8,R749&lt;=22.8,M749&lt;=3),'[1]Pricing Schedule'!$F$96+('[1]Pricing Schedule'!$F$97*M749),
IF(AND(I749=110000,R749&gt;22.8,R749&lt;=30.2),'[1]Pricing Schedule'!$F$80+('[1]Pricing Schedule'!$F$81*M749),
IF(AND(I749=110000,R749&gt;30.2,R749&lt;=45.9),'[1]Pricing Schedule'!$F$89+('[1]Pricing Schedule'!$F$90*M749),
IF(AND(I749=110000,R749&gt;45.9,R749&lt;=123.4),'[1]Pricing Schedule'!$F$96+('[1]Pricing Schedule'!$F$97*M749),
IF(AND(I749=110000,R749&gt;123.4,R749&lt;=168.2,M749&lt;=10),'[1]Pricing Schedule'!$F$103+('[1]Pricing Schedule'!$F$105*M749),
IF(AND(I749=110000,R749&gt;123.4,R749&lt;=168.2,M749&gt;10),'[1]Pricing Schedule'!$F$111+('[1]Pricing Schedule'!$F$113*M749),
IF(AND(I749=110000,R749&gt;168.2,R749&lt;=336.4,M749&lt;=10),('[1]Pricing Schedule'!$F$103+('[1]Pricing Schedule'!$F$105*M749))*2,
IF(AND(I749=110000,R749&gt;168.2,R749&lt;=336.4,M749&gt;10),('[1]Pricing Schedule'!$F$111+('[1]Pricing Schedule'!$F$113*M749))*2,
IF(AND(I749=110000,R749&gt;336.4,R749&lt;=504.6,M749&lt;=10),('[1]Pricing Schedule'!$F$103+('[1]Pricing Schedule'!$F$105*M749))*3,
IF(AND(I749=110000,R749&gt;336.4,R749&lt;=504.6,M749&gt;10),('[1]Pricing Schedule'!$F$111+('[1]Pricing Schedule'!$F$113*M749))*3,
IF(AND(I749=110000,R749&gt;504.6,R749&lt;=672.8,M749&lt;=10),('[1]Pricing Schedule'!$F$103+('[1]Pricing Schedule'!$F$105*M749))*4,
IF(AND(I749=110000,R749&gt;504.6,R749&lt;=672.8,M749&gt;10),('[1]Pricing Schedule'!$F$111+('[1]Pricing Schedule'!$F$113*M749))*4,
IF(AND(I749=110000,R749&gt;672.8,R749&lt;=841,M749&lt;=10),('[1]Pricing Schedule'!$F$103+('[1]Pricing Schedule'!$F$105*M749))*5,
IF(AND(I749=110000,R749&gt;672.8,R749&lt;=841,M749&gt;10),('[1]Pricing Schedule'!$F$111+('[1]Pricing Schedule'!$F$113*M749))*5,
IF(AND(I749=110000,R749&gt;672.8,R749&lt;=841,M749&lt;=10),('[1]Pricing Schedule'!$F$103+('[1]Pricing Schedule'!$F$105*M749))*5,
IF(AND(I749=110000,R749&gt;672.8,R749&lt;=841,M749&gt;10),('[1]Pricing Schedule'!$F$111+('[1]Pricing Schedule'!$F$113*M749))*5,
IF(AND(I749=110000,R749&gt;1345.6,R749&lt;=1513.8,M749&lt;=10),('[1]Pricing Schedule'!$F$103+('[1]Pricing Schedule'!$F$105*M749))*9,
IF(AND(I749=110000,R749&gt;1345.6,R749&lt;=1513.8,M749&gt;10),('[1]Pricing Schedule'!$F$111+('[1]Pricing Schedule'!$F$113*M749))*9,
9999999999)))))))))))))))))))))))))))))))))))))))</f>
        <v>7158040</v>
      </c>
      <c r="T749" s="48">
        <f>IF(AND(I749=38000,R749&lt;=4.5,M749&gt;8),'[1]Pricing Schedule'!$J$9,
IF(AND(I749=38000,R749&lt;=4.5,M749&lt;=8),'[1]Pricing Schedule'!$J$36,
IF(AND(I749=38000,R749&gt;4.5,R749&lt;=9,M749&gt;8),'[1]Pricing Schedule'!$J$18,
IF(AND(I749=38000,R749&gt;4.5,R749&lt;=9,M749&lt;=8),'[1]Pricing Schedule'!$J$36,
IF(AND(I749=38000,R749&gt;9,R749&lt;=12.8,M749&gt;8),'[1]Pricing Schedule'!$J$27,
IF(AND(I749=38000,R749&gt;9,R749&lt;=12.8,M749&lt;=8),'[1]Pricing Schedule'!$J$36,
IF(AND(I749=38000,R749&gt;12.8,R749&lt;=22.8),'[1]Pricing Schedule'!$J$36,
IF(AND(I749=38000,R749&gt;22.8,R749&lt;=30.2),'[1]Pricing Schedule'!$J$45,
IF(AND(I749=38000,R749&gt;30.2,R749&lt;=45.9),'[1]Pricing Schedule'!$J$54,
IF(AND(I749=38000,R749&gt;45.9,R749&lt;=123.4),'[1]Pricing Schedule'!$J$97,
IF(AND(I749=38000,R749&gt;123.4,R749&lt;=168.2,M749&lt;=10),'[1]Pricing Schedule'!$J$105,
IF(AND(I749=38000,R749&gt;123.4,R749&lt;=168.2,M749&gt;10),'[1]Pricing Schedule'!$J$113,
IF(AND(I749=38000,R749&gt;168.2,R749&lt;=336.4,M749&lt;=10),('[1]Pricing Schedule'!$J$105),
IF(AND(I749=38000,R749&gt;168.2,R749&lt;=336.4,M749&gt;10),('[1]Pricing Schedule'!$J$113),
IF(AND(I749=38000,R749&gt;336.4,R749&lt;=504.6,M749&lt;=10),('[1]Pricing Schedule'!$J$105),
IF(AND(I749=38000,R749&gt;336.4,R749&lt;=504.6,M749&gt;10),('[1]Pricing Schedule'!$J$113),
IF(AND(I749=38000,R749&gt;504.6,R749&lt;=672.8,M749&lt;=10),('[1]Pricing Schedule'!$J$105),
IF(AND(I749=38000,R749&gt;504.6,R749&lt;=672.8,M749&gt;10),('[1]Pricing Schedule'!$J$113),
IF(AND(I749=110000,R749&lt;=12.8,M749&gt;2),'[1]Pricing Schedule'!$J$63,
IF(AND(I749=110000,R749&lt;=12.8,M749&lt;=2),'[1]Pricing Schedule'!$J$97,
IF(AND(I749=110000,R749&gt;12.8,R749&lt;=22.8,M749&gt;3),'[1]Pricing Schedule'!$J$72,
IF(AND(I749=110000,R749&gt;12.8,R749&lt;=22.8,M749&lt;=3),'[1]Pricing Schedule'!$J$97,
IF(AND(I749=110000,R749&gt;22.8,R749&lt;=30.2),'[1]Pricing Schedule'!$J$81,
IF(AND(I749=110000,R749&gt;30.2,R749&lt;=45.9),'[1]Pricing Schedule'!$J$90,
IF(AND(I749=110000,R749&gt;45.9,R749&lt;=123.4),'[1]Pricing Schedule'!$J$97,
IF(AND(I749=110000,R749&gt;123.4,R749&lt;=168.2,M749&lt;=10),'[1]Pricing Schedule'!$J$105,
IF(AND(I749=110000,R749&gt;123.4,R749&lt;=168.2,M749&gt;10),'[1]Pricing Schedule'!$J$113,
IF(AND(I749=110000,R749&gt;168.2,R749&lt;=336.2,M749&lt;=10),('[1]Pricing Schedule'!$J$105),
IF(AND(I749=110000,R749&gt;168.2,R749&lt;=336.2,M749&gt;10),('[1]Pricing Schedule'!$J$113),
IF(AND(I749=110000,R749&gt;336.4,R749&lt;=504.6,M749&lt;=10),('[1]Pricing Schedule'!$J$105),
IF(AND(I749=110000,R749&gt;336.4,R749&lt;=504.6,M749&gt;10),('[1]Pricing Schedule'!$J$113),
IF(AND(I749=110000,R749&gt;504.6,R749&lt;=672.8,M749&lt;=10),('[1]Pricing Schedule'!$J$105),
IF(AND(I749=110000,R749&gt;504.6,R749&lt;=672.8,M749&gt;10),('[1]Pricing Schedule'!$J$113),
IF(AND(I749=110000,R749&gt;672.8,R749&lt;=841,M749&lt;=10),('[1]Pricing Schedule'!$J$105),
IF(AND(I749=110000,R749&gt;672.8,R749&lt;=841,M749&gt;10),('[1]Pricing Schedule'!$J$113),
IF(AND(I749=110000,R749&gt;1682,R749&lt;=1850.2,M749&lt;=10),('[1]Pricing Schedule'!$J$105),
IF(AND(I749=110000,R749&gt;1682,R749&lt;=1850.2,M749&gt;10),('[1]Pricing Schedule'!$J$113),
IF(AND(I749=110000,R749&gt;2018.4,R749&lt;=2186.6,M749&lt;=10),('[1]Pricing Schedule'!$J$105),
IF(AND(I749=110000,R749&gt;2018.4,R749&lt;=2186.6,M749&gt;10),('[1]Pricing Schedule'!$J$113),999999999)))))))))))))))))))))))))))))))))))))))</f>
        <v>12</v>
      </c>
      <c r="U749" s="49">
        <f t="shared" si="72"/>
        <v>28886.3599677159</v>
      </c>
      <c r="V749" s="50">
        <f t="shared" si="73"/>
        <v>34.618415096870095</v>
      </c>
      <c r="W749" s="13"/>
      <c r="X749" s="13"/>
      <c r="Y749" s="23">
        <v>455</v>
      </c>
      <c r="Z749" s="23">
        <v>362</v>
      </c>
      <c r="AD749" s="43"/>
      <c r="AE749" s="43"/>
      <c r="AF749" s="43"/>
      <c r="AR749" s="51"/>
    </row>
    <row r="750" spans="1:44">
      <c r="A750" s="23">
        <v>750</v>
      </c>
      <c r="B750" s="23">
        <v>750</v>
      </c>
      <c r="C750" s="23" t="s">
        <v>1225</v>
      </c>
      <c r="D750" s="23" t="s">
        <v>110</v>
      </c>
      <c r="E750" s="23" t="s">
        <v>110</v>
      </c>
      <c r="F750" s="23" t="s">
        <v>156</v>
      </c>
      <c r="G750" s="23" t="s">
        <v>157</v>
      </c>
      <c r="H750" s="23" t="s">
        <v>113</v>
      </c>
      <c r="I750" s="13">
        <v>38000</v>
      </c>
      <c r="J750" s="13">
        <v>38000</v>
      </c>
      <c r="K750" s="13">
        <v>20000</v>
      </c>
      <c r="L750" s="24">
        <v>11.683999999999999</v>
      </c>
      <c r="M750" s="37">
        <f t="shared" si="68"/>
        <v>12</v>
      </c>
      <c r="N750" s="24">
        <v>3.6949999999999998</v>
      </c>
      <c r="O750" s="13">
        <v>2</v>
      </c>
      <c r="P750" s="36">
        <f t="shared" si="69"/>
        <v>2.7712499999999998</v>
      </c>
      <c r="Q750" s="38">
        <f t="shared" si="70"/>
        <v>33.6</v>
      </c>
      <c r="R750" s="37">
        <f t="shared" si="71"/>
        <v>33.6</v>
      </c>
      <c r="S750" s="39">
        <f>IF(AND(I750=38000,R750&lt;=4.5,M750&gt;8),'[1]Pricing Schedule'!$F$8+('[1]Pricing Schedule'!$F$9*M750),
IF(AND(I750=38000,R750&lt;=4.5,M750&lt;=8),'[1]Pricing Schedule'!$F$34+('[1]Pricing Schedule'!$F$36*M750),
IF(AND(I750=38000,R750&gt;4.5,R750&lt;=9,M750&gt;8),'[1]Pricing Schedule'!$F$17+('[1]Pricing Schedule'!$F$18*M750),
IF(AND(I750=38000,R750&gt;4.5,R750&lt;=9,M750&lt;=8),'[1]Pricing Schedule'!$F$34+('[1]Pricing Schedule'!$F$36*M750),
IF(AND(I750=38000,R750&gt;9,R750&lt;=12.8,M750&gt;8),'[1]Pricing Schedule'!$F$26+('[1]Pricing Schedule'!$F$27*M750),
IF(AND(I750=38000,R750&gt;9,R750&lt;=12.8,M750&lt;=8),'[1]Pricing Schedule'!$F$34+('[1]Pricing Schedule'!$F$36*M750),
IF(AND(I750=38000,R750&gt;12.8,R750&lt;=22.8),'[1]Pricing Schedule'!$F$34+('[1]Pricing Schedule'!$F$36*M750),
IF(AND(I750=38000,R750&gt;22.8,R750&lt;=30.2),'[1]Pricing Schedule'!$F$43+('[1]Pricing Schedule'!$F$45*M750),
IF(AND(I750=38000,R750&gt;30.2,R750&lt;=45.9),'[1]Pricing Schedule'!$F$52+('[1]Pricing Schedule'!$F$54*M750),
IF(AND(I750=38000,R750&gt;45.9,R750&lt;=123.4),'[1]Pricing Schedule'!$F$96+('[1]Pricing Schedule'!$F$97*M750),
IF(AND(I750=38000,R750&gt;123.4,R750&lt;=168.2,M750&lt;=10),'[1]Pricing Schedule'!$F$103+('[1]Pricing Schedule'!$F$105*M750),
IF(AND(I750=38000,R750&gt;123.4,R750&lt;=168.2,M750&gt;10),'[1]Pricing Schedule'!$F$111+('[1]Pricing Schedule'!$F$113*M750),
IF(AND(I750=38000,R750&gt;157.4,R750&lt;=336.4,M750&lt;=10),('[1]Pricing Schedule'!$F$103+('[1]Pricing Schedule'!$F$105*M750))*2,
IF(AND(I750=38000,R750&gt;157.4,R750&lt;=336.4,M750&gt;10),('[1]Pricing Schedule'!$F$111+('[1]Pricing Schedule'!$F$113*M750))*2,
IF(AND(I750=38000,R750&gt;314.8,R750&lt;=504.6,M750&lt;=10),('[1]Pricing Schedule'!$F$103+('[1]Pricing Schedule'!$F$105*M750))*3,
IF(AND(I750=38000,R750&gt;314.8,R750&lt;=504.6,M750&gt;10),('[1]Pricing Schedule'!$F$111+('[1]Pricing Schedule'!$F$113*M750))*3,
IF(AND(I750=38000,R750&gt;472.2,R750&lt;=672.8,M750&lt;=10),('[1]Pricing Schedule'!$F$103+('[1]Pricing Schedule'!$F$105*M750))*4,
IF(AND(I750=38000,R750&gt;472.2,R750&lt;=672.8,M750&gt;10),('[1]Pricing Schedule'!$F$111+('[1]Pricing Schedule'!$F$113*M750))*4,
IF(AND(I750=110000,R750&lt;=12.8,M750&gt;2),'[1]Pricing Schedule'!$F$62+('[1]Pricing Schedule'!$F$63*M750),
IF(AND(I750=110000,R750&lt;=12.8,M750&lt;=2),'[1]Pricing Schedule'!$F$96+('[1]Pricing Schedule'!$F$97*M750),
IF(AND(I750=110000,R750&gt;12.8,R750&lt;=22.8,M750&gt;3),'[1]Pricing Schedule'!$F$71+('[1]Pricing Schedule'!$F$72*M750),
IF(AND(I750=110000,R750&gt;12.8,R750&lt;=22.8,M750&lt;=3),'[1]Pricing Schedule'!$F$96+('[1]Pricing Schedule'!$F$97*M750),
IF(AND(I750=110000,R750&gt;22.8,R750&lt;=30.2),'[1]Pricing Schedule'!$F$80+('[1]Pricing Schedule'!$F$81*M750),
IF(AND(I750=110000,R750&gt;30.2,R750&lt;=45.9),'[1]Pricing Schedule'!$F$89+('[1]Pricing Schedule'!$F$90*M750),
IF(AND(I750=110000,R750&gt;45.9,R750&lt;=123.4),'[1]Pricing Schedule'!$F$96+('[1]Pricing Schedule'!$F$97*M750),
IF(AND(I750=110000,R750&gt;123.4,R750&lt;=168.2,M750&lt;=10),'[1]Pricing Schedule'!$F$103+('[1]Pricing Schedule'!$F$105*M750),
IF(AND(I750=110000,R750&gt;123.4,R750&lt;=168.2,M750&gt;10),'[1]Pricing Schedule'!$F$111+('[1]Pricing Schedule'!$F$113*M750),
IF(AND(I750=110000,R750&gt;168.2,R750&lt;=336.4,M750&lt;=10),('[1]Pricing Schedule'!$F$103+('[1]Pricing Schedule'!$F$105*M750))*2,
IF(AND(I750=110000,R750&gt;168.2,R750&lt;=336.4,M750&gt;10),('[1]Pricing Schedule'!$F$111+('[1]Pricing Schedule'!$F$113*M750))*2,
IF(AND(I750=110000,R750&gt;336.4,R750&lt;=504.6,M750&lt;=10),('[1]Pricing Schedule'!$F$103+('[1]Pricing Schedule'!$F$105*M750))*3,
IF(AND(I750=110000,R750&gt;336.4,R750&lt;=504.6,M750&gt;10),('[1]Pricing Schedule'!$F$111+('[1]Pricing Schedule'!$F$113*M750))*3,
IF(AND(I750=110000,R750&gt;504.6,R750&lt;=672.8,M750&lt;=10),('[1]Pricing Schedule'!$F$103+('[1]Pricing Schedule'!$F$105*M750))*4,
IF(AND(I750=110000,R750&gt;504.6,R750&lt;=672.8,M750&gt;10),('[1]Pricing Schedule'!$F$111+('[1]Pricing Schedule'!$F$113*M750))*4,
IF(AND(I750=110000,R750&gt;672.8,R750&lt;=841,M750&lt;=10),('[1]Pricing Schedule'!$F$103+('[1]Pricing Schedule'!$F$105*M750))*5,
IF(AND(I750=110000,R750&gt;672.8,R750&lt;=841,M750&gt;10),('[1]Pricing Schedule'!$F$111+('[1]Pricing Schedule'!$F$113*M750))*5,
IF(AND(I750=110000,R750&gt;672.8,R750&lt;=841,M750&lt;=10),('[1]Pricing Schedule'!$F$103+('[1]Pricing Schedule'!$F$105*M750))*5,
IF(AND(I750=110000,R750&gt;672.8,R750&lt;=841,M750&gt;10),('[1]Pricing Schedule'!$F$111+('[1]Pricing Schedule'!$F$113*M750))*5,
IF(AND(I750=110000,R750&gt;1345.6,R750&lt;=1513.8,M750&lt;=10),('[1]Pricing Schedule'!$F$103+('[1]Pricing Schedule'!$F$105*M750))*9,
IF(AND(I750=110000,R750&gt;1345.6,R750&lt;=1513.8,M750&gt;10),('[1]Pricing Schedule'!$F$111+('[1]Pricing Schedule'!$F$113*M750))*9,
9999999999)))))))))))))))))))))))))))))))))))))))</f>
        <v>1682910</v>
      </c>
      <c r="T750" s="21">
        <f>IF(AND(I750=38000,R750&lt;=4.5,M750&gt;8),'[1]Pricing Schedule'!$J$9,
IF(AND(I750=38000,R750&lt;=4.5,M750&lt;=8),'[1]Pricing Schedule'!$J$36,
IF(AND(I750=38000,R750&gt;4.5,R750&lt;=9,M750&gt;8),'[1]Pricing Schedule'!$J$18,
IF(AND(I750=38000,R750&gt;4.5,R750&lt;=9,M750&lt;=8),'[1]Pricing Schedule'!$J$36,
IF(AND(I750=38000,R750&gt;9,R750&lt;=12.8,M750&gt;8),'[1]Pricing Schedule'!$J$27,
IF(AND(I750=38000,R750&gt;9,R750&lt;=12.8,M750&lt;=8),'[1]Pricing Schedule'!$J$36,
IF(AND(I750=38000,R750&gt;12.8,R750&lt;=22.8),'[1]Pricing Schedule'!$J$36,
IF(AND(I750=38000,R750&gt;22.8,R750&lt;=30.2),'[1]Pricing Schedule'!$J$45,
IF(AND(I750=38000,R750&gt;30.2,R750&lt;=45.9),'[1]Pricing Schedule'!$J$54,
IF(AND(I750=38000,R750&gt;45.9,R750&lt;=123.4),'[1]Pricing Schedule'!$J$97,
IF(AND(I750=38000,R750&gt;123.4,R750&lt;=168.2,M750&lt;=10),'[1]Pricing Schedule'!$J$105,
IF(AND(I750=38000,R750&gt;123.4,R750&lt;=168.2,M750&gt;10),'[1]Pricing Schedule'!$J$113,
IF(AND(I750=38000,R750&gt;168.2,R750&lt;=336.4,M750&lt;=10),('[1]Pricing Schedule'!$J$105),
IF(AND(I750=38000,R750&gt;168.2,R750&lt;=336.4,M750&gt;10),('[1]Pricing Schedule'!$J$113),
IF(AND(I750=38000,R750&gt;336.4,R750&lt;=504.6,M750&lt;=10),('[1]Pricing Schedule'!$J$105),
IF(AND(I750=38000,R750&gt;336.4,R750&lt;=504.6,M750&gt;10),('[1]Pricing Schedule'!$J$113),
IF(AND(I750=38000,R750&gt;504.6,R750&lt;=672.8,M750&lt;=10),('[1]Pricing Schedule'!$J$105),
IF(AND(I750=38000,R750&gt;504.6,R750&lt;=672.8,M750&gt;10),('[1]Pricing Schedule'!$J$113),
IF(AND(I750=110000,R750&lt;=12.8,M750&gt;2),'[1]Pricing Schedule'!$J$63,
IF(AND(I750=110000,R750&lt;=12.8,M750&lt;=2),'[1]Pricing Schedule'!$J$97,
IF(AND(I750=110000,R750&gt;12.8,R750&lt;=22.8,M750&gt;3),'[1]Pricing Schedule'!$J$72,
IF(AND(I750=110000,R750&gt;12.8,R750&lt;=22.8,M750&lt;=3),'[1]Pricing Schedule'!$J$97,
IF(AND(I750=110000,R750&gt;22.8,R750&lt;=30.2),'[1]Pricing Schedule'!$J$81,
IF(AND(I750=110000,R750&gt;30.2,R750&lt;=45.9),'[1]Pricing Schedule'!$J$90,
IF(AND(I750=110000,R750&gt;45.9,R750&lt;=123.4),'[1]Pricing Schedule'!$J$97,
IF(AND(I750=110000,R750&gt;123.4,R750&lt;=168.2,M750&lt;=10),'[1]Pricing Schedule'!$J$105,
IF(AND(I750=110000,R750&gt;123.4,R750&lt;=168.2,M750&gt;10),'[1]Pricing Schedule'!$J$113,
IF(AND(I750=110000,R750&gt;168.2,R750&lt;=336.2,M750&lt;=10),('[1]Pricing Schedule'!$J$105),
IF(AND(I750=110000,R750&gt;168.2,R750&lt;=336.2,M750&gt;10),('[1]Pricing Schedule'!$J$113),
IF(AND(I750=110000,R750&gt;336.4,R750&lt;=504.6,M750&lt;=10),('[1]Pricing Schedule'!$J$105),
IF(AND(I750=110000,R750&gt;336.4,R750&lt;=504.6,M750&gt;10),('[1]Pricing Schedule'!$J$113),
IF(AND(I750=110000,R750&gt;504.6,R750&lt;=672.8,M750&lt;=10),('[1]Pricing Schedule'!$J$105),
IF(AND(I750=110000,R750&gt;504.6,R750&lt;=672.8,M750&gt;10),('[1]Pricing Schedule'!$J$113),
IF(AND(I750=110000,R750&gt;672.8,R750&lt;=841,M750&lt;=10),('[1]Pricing Schedule'!$J$105),
IF(AND(I750=110000,R750&gt;672.8,R750&lt;=841,M750&gt;10),('[1]Pricing Schedule'!$J$113),
IF(AND(I750=110000,R750&gt;1682,R750&lt;=1850.2,M750&lt;=10),('[1]Pricing Schedule'!$J$105),
IF(AND(I750=110000,R750&gt;1682,R750&lt;=1850.2,M750&gt;10),('[1]Pricing Schedule'!$J$113),
IF(AND(I750=110000,R750&gt;2018.4,R750&lt;=2186.6,M750&lt;=10),('[1]Pricing Schedule'!$J$105),
IF(AND(I750=110000,R750&gt;2018.4,R750&lt;=2186.6,M750&gt;10),('[1]Pricing Schedule'!$J$113),999999999)))))))))))))))))))))))))))))))))))))))</f>
        <v>6</v>
      </c>
      <c r="U750" s="40">
        <f t="shared" si="72"/>
        <v>50086.607142857138</v>
      </c>
      <c r="V750" s="41">
        <f t="shared" si="73"/>
        <v>19.965417045474801</v>
      </c>
      <c r="Y750" s="23">
        <v>283</v>
      </c>
      <c r="Z750" s="23">
        <v>635</v>
      </c>
      <c r="AR750" s="35"/>
    </row>
    <row r="751" spans="1:44">
      <c r="A751" s="23">
        <v>751</v>
      </c>
      <c r="B751" s="23">
        <v>751</v>
      </c>
      <c r="C751" s="23" t="s">
        <v>1226</v>
      </c>
      <c r="D751" s="23" t="s">
        <v>110</v>
      </c>
      <c r="E751" s="23" t="s">
        <v>110</v>
      </c>
      <c r="F751" s="23" t="s">
        <v>156</v>
      </c>
      <c r="G751" s="23" t="s">
        <v>157</v>
      </c>
      <c r="H751" s="23" t="s">
        <v>113</v>
      </c>
      <c r="I751" s="13">
        <v>38000</v>
      </c>
      <c r="J751" s="13">
        <v>38000</v>
      </c>
      <c r="K751" s="13">
        <v>20000</v>
      </c>
      <c r="L751" s="24">
        <v>9.048</v>
      </c>
      <c r="M751" s="37">
        <f t="shared" si="68"/>
        <v>10</v>
      </c>
      <c r="N751" s="24">
        <v>3.714</v>
      </c>
      <c r="O751" s="13">
        <v>2</v>
      </c>
      <c r="P751" s="36">
        <f t="shared" si="69"/>
        <v>2.7854999999999999</v>
      </c>
      <c r="Q751" s="38">
        <f t="shared" si="70"/>
        <v>33.6</v>
      </c>
      <c r="R751" s="37">
        <f t="shared" si="71"/>
        <v>33.6</v>
      </c>
      <c r="S751" s="39">
        <f>IF(AND(I751=38000,R751&lt;=4.5,M751&gt;8),'[1]Pricing Schedule'!$F$8+('[1]Pricing Schedule'!$F$9*M751),
IF(AND(I751=38000,R751&lt;=4.5,M751&lt;=8),'[1]Pricing Schedule'!$F$34+('[1]Pricing Schedule'!$F$36*M751),
IF(AND(I751=38000,R751&gt;4.5,R751&lt;=9,M751&gt;8),'[1]Pricing Schedule'!$F$17+('[1]Pricing Schedule'!$F$18*M751),
IF(AND(I751=38000,R751&gt;4.5,R751&lt;=9,M751&lt;=8),'[1]Pricing Schedule'!$F$34+('[1]Pricing Schedule'!$F$36*M751),
IF(AND(I751=38000,R751&gt;9,R751&lt;=12.8,M751&gt;8),'[1]Pricing Schedule'!$F$26+('[1]Pricing Schedule'!$F$27*M751),
IF(AND(I751=38000,R751&gt;9,R751&lt;=12.8,M751&lt;=8),'[1]Pricing Schedule'!$F$34+('[1]Pricing Schedule'!$F$36*M751),
IF(AND(I751=38000,R751&gt;12.8,R751&lt;=22.8),'[1]Pricing Schedule'!$F$34+('[1]Pricing Schedule'!$F$36*M751),
IF(AND(I751=38000,R751&gt;22.8,R751&lt;=30.2),'[1]Pricing Schedule'!$F$43+('[1]Pricing Schedule'!$F$45*M751),
IF(AND(I751=38000,R751&gt;30.2,R751&lt;=45.9),'[1]Pricing Schedule'!$F$52+('[1]Pricing Schedule'!$F$54*M751),
IF(AND(I751=38000,R751&gt;45.9,R751&lt;=123.4),'[1]Pricing Schedule'!$F$96+('[1]Pricing Schedule'!$F$97*M751),
IF(AND(I751=38000,R751&gt;123.4,R751&lt;=168.2,M751&lt;=10),'[1]Pricing Schedule'!$F$103+('[1]Pricing Schedule'!$F$105*M751),
IF(AND(I751=38000,R751&gt;123.4,R751&lt;=168.2,M751&gt;10),'[1]Pricing Schedule'!$F$111+('[1]Pricing Schedule'!$F$113*M751),
IF(AND(I751=38000,R751&gt;157.4,R751&lt;=336.4,M751&lt;=10),('[1]Pricing Schedule'!$F$103+('[1]Pricing Schedule'!$F$105*M751))*2,
IF(AND(I751=38000,R751&gt;157.4,R751&lt;=336.4,M751&gt;10),('[1]Pricing Schedule'!$F$111+('[1]Pricing Schedule'!$F$113*M751))*2,
IF(AND(I751=38000,R751&gt;314.8,R751&lt;=504.6,M751&lt;=10),('[1]Pricing Schedule'!$F$103+('[1]Pricing Schedule'!$F$105*M751))*3,
IF(AND(I751=38000,R751&gt;314.8,R751&lt;=504.6,M751&gt;10),('[1]Pricing Schedule'!$F$111+('[1]Pricing Schedule'!$F$113*M751))*3,
IF(AND(I751=38000,R751&gt;472.2,R751&lt;=672.8,M751&lt;=10),('[1]Pricing Schedule'!$F$103+('[1]Pricing Schedule'!$F$105*M751))*4,
IF(AND(I751=38000,R751&gt;472.2,R751&lt;=672.8,M751&gt;10),('[1]Pricing Schedule'!$F$111+('[1]Pricing Schedule'!$F$113*M751))*4,
IF(AND(I751=110000,R751&lt;=12.8,M751&gt;2),'[1]Pricing Schedule'!$F$62+('[1]Pricing Schedule'!$F$63*M751),
IF(AND(I751=110000,R751&lt;=12.8,M751&lt;=2),'[1]Pricing Schedule'!$F$96+('[1]Pricing Schedule'!$F$97*M751),
IF(AND(I751=110000,R751&gt;12.8,R751&lt;=22.8,M751&gt;3),'[1]Pricing Schedule'!$F$71+('[1]Pricing Schedule'!$F$72*M751),
IF(AND(I751=110000,R751&gt;12.8,R751&lt;=22.8,M751&lt;=3),'[1]Pricing Schedule'!$F$96+('[1]Pricing Schedule'!$F$97*M751),
IF(AND(I751=110000,R751&gt;22.8,R751&lt;=30.2),'[1]Pricing Schedule'!$F$80+('[1]Pricing Schedule'!$F$81*M751),
IF(AND(I751=110000,R751&gt;30.2,R751&lt;=45.9),'[1]Pricing Schedule'!$F$89+('[1]Pricing Schedule'!$F$90*M751),
IF(AND(I751=110000,R751&gt;45.9,R751&lt;=123.4),'[1]Pricing Schedule'!$F$96+('[1]Pricing Schedule'!$F$97*M751),
IF(AND(I751=110000,R751&gt;123.4,R751&lt;=168.2,M751&lt;=10),'[1]Pricing Schedule'!$F$103+('[1]Pricing Schedule'!$F$105*M751),
IF(AND(I751=110000,R751&gt;123.4,R751&lt;=168.2,M751&gt;10),'[1]Pricing Schedule'!$F$111+('[1]Pricing Schedule'!$F$113*M751),
IF(AND(I751=110000,R751&gt;168.2,R751&lt;=336.4,M751&lt;=10),('[1]Pricing Schedule'!$F$103+('[1]Pricing Schedule'!$F$105*M751))*2,
IF(AND(I751=110000,R751&gt;168.2,R751&lt;=336.4,M751&gt;10),('[1]Pricing Schedule'!$F$111+('[1]Pricing Schedule'!$F$113*M751))*2,
IF(AND(I751=110000,R751&gt;336.4,R751&lt;=504.6,M751&lt;=10),('[1]Pricing Schedule'!$F$103+('[1]Pricing Schedule'!$F$105*M751))*3,
IF(AND(I751=110000,R751&gt;336.4,R751&lt;=504.6,M751&gt;10),('[1]Pricing Schedule'!$F$111+('[1]Pricing Schedule'!$F$113*M751))*3,
IF(AND(I751=110000,R751&gt;504.6,R751&lt;=672.8,M751&lt;=10),('[1]Pricing Schedule'!$F$103+('[1]Pricing Schedule'!$F$105*M751))*4,
IF(AND(I751=110000,R751&gt;504.6,R751&lt;=672.8,M751&gt;10),('[1]Pricing Schedule'!$F$111+('[1]Pricing Schedule'!$F$113*M751))*4,
IF(AND(I751=110000,R751&gt;672.8,R751&lt;=841,M751&lt;=10),('[1]Pricing Schedule'!$F$103+('[1]Pricing Schedule'!$F$105*M751))*5,
IF(AND(I751=110000,R751&gt;672.8,R751&lt;=841,M751&gt;10),('[1]Pricing Schedule'!$F$111+('[1]Pricing Schedule'!$F$113*M751))*5,
IF(AND(I751=110000,R751&gt;672.8,R751&lt;=841,M751&lt;=10),('[1]Pricing Schedule'!$F$103+('[1]Pricing Schedule'!$F$105*M751))*5,
IF(AND(I751=110000,R751&gt;672.8,R751&lt;=841,M751&gt;10),('[1]Pricing Schedule'!$F$111+('[1]Pricing Schedule'!$F$113*M751))*5,
IF(AND(I751=110000,R751&gt;1345.6,R751&lt;=1513.8,M751&lt;=10),('[1]Pricing Schedule'!$F$103+('[1]Pricing Schedule'!$F$105*M751))*9,
IF(AND(I751=110000,R751&gt;1345.6,R751&lt;=1513.8,M751&gt;10),('[1]Pricing Schedule'!$F$111+('[1]Pricing Schedule'!$F$113*M751))*9,
9999999999)))))))))))))))))))))))))))))))))))))))</f>
        <v>1460390</v>
      </c>
      <c r="T751" s="21">
        <f>IF(AND(I751=38000,R751&lt;=4.5,M751&gt;8),'[1]Pricing Schedule'!$J$9,
IF(AND(I751=38000,R751&lt;=4.5,M751&lt;=8),'[1]Pricing Schedule'!$J$36,
IF(AND(I751=38000,R751&gt;4.5,R751&lt;=9,M751&gt;8),'[1]Pricing Schedule'!$J$18,
IF(AND(I751=38000,R751&gt;4.5,R751&lt;=9,M751&lt;=8),'[1]Pricing Schedule'!$J$36,
IF(AND(I751=38000,R751&gt;9,R751&lt;=12.8,M751&gt;8),'[1]Pricing Schedule'!$J$27,
IF(AND(I751=38000,R751&gt;9,R751&lt;=12.8,M751&lt;=8),'[1]Pricing Schedule'!$J$36,
IF(AND(I751=38000,R751&gt;12.8,R751&lt;=22.8),'[1]Pricing Schedule'!$J$36,
IF(AND(I751=38000,R751&gt;22.8,R751&lt;=30.2),'[1]Pricing Schedule'!$J$45,
IF(AND(I751=38000,R751&gt;30.2,R751&lt;=45.9),'[1]Pricing Schedule'!$J$54,
IF(AND(I751=38000,R751&gt;45.9,R751&lt;=123.4),'[1]Pricing Schedule'!$J$97,
IF(AND(I751=38000,R751&gt;123.4,R751&lt;=168.2,M751&lt;=10),'[1]Pricing Schedule'!$J$105,
IF(AND(I751=38000,R751&gt;123.4,R751&lt;=168.2,M751&gt;10),'[1]Pricing Schedule'!$J$113,
IF(AND(I751=38000,R751&gt;168.2,R751&lt;=336.4,M751&lt;=10),('[1]Pricing Schedule'!$J$105),
IF(AND(I751=38000,R751&gt;168.2,R751&lt;=336.4,M751&gt;10),('[1]Pricing Schedule'!$J$113),
IF(AND(I751=38000,R751&gt;336.4,R751&lt;=504.6,M751&lt;=10),('[1]Pricing Schedule'!$J$105),
IF(AND(I751=38000,R751&gt;336.4,R751&lt;=504.6,M751&gt;10),('[1]Pricing Schedule'!$J$113),
IF(AND(I751=38000,R751&gt;504.6,R751&lt;=672.8,M751&lt;=10),('[1]Pricing Schedule'!$J$105),
IF(AND(I751=38000,R751&gt;504.6,R751&lt;=672.8,M751&gt;10),('[1]Pricing Schedule'!$J$113),
IF(AND(I751=110000,R751&lt;=12.8,M751&gt;2),'[1]Pricing Schedule'!$J$63,
IF(AND(I751=110000,R751&lt;=12.8,M751&lt;=2),'[1]Pricing Schedule'!$J$97,
IF(AND(I751=110000,R751&gt;12.8,R751&lt;=22.8,M751&gt;3),'[1]Pricing Schedule'!$J$72,
IF(AND(I751=110000,R751&gt;12.8,R751&lt;=22.8,M751&lt;=3),'[1]Pricing Schedule'!$J$97,
IF(AND(I751=110000,R751&gt;22.8,R751&lt;=30.2),'[1]Pricing Schedule'!$J$81,
IF(AND(I751=110000,R751&gt;30.2,R751&lt;=45.9),'[1]Pricing Schedule'!$J$90,
IF(AND(I751=110000,R751&gt;45.9,R751&lt;=123.4),'[1]Pricing Schedule'!$J$97,
IF(AND(I751=110000,R751&gt;123.4,R751&lt;=168.2,M751&lt;=10),'[1]Pricing Schedule'!$J$105,
IF(AND(I751=110000,R751&gt;123.4,R751&lt;=168.2,M751&gt;10),'[1]Pricing Schedule'!$J$113,
IF(AND(I751=110000,R751&gt;168.2,R751&lt;=336.2,M751&lt;=10),('[1]Pricing Schedule'!$J$105),
IF(AND(I751=110000,R751&gt;168.2,R751&lt;=336.2,M751&gt;10),('[1]Pricing Schedule'!$J$113),
IF(AND(I751=110000,R751&gt;336.4,R751&lt;=504.6,M751&lt;=10),('[1]Pricing Schedule'!$J$105),
IF(AND(I751=110000,R751&gt;336.4,R751&lt;=504.6,M751&gt;10),('[1]Pricing Schedule'!$J$113),
IF(AND(I751=110000,R751&gt;504.6,R751&lt;=672.8,M751&lt;=10),('[1]Pricing Schedule'!$J$105),
IF(AND(I751=110000,R751&gt;504.6,R751&lt;=672.8,M751&gt;10),('[1]Pricing Schedule'!$J$113),
IF(AND(I751=110000,R751&gt;672.8,R751&lt;=841,M751&lt;=10),('[1]Pricing Schedule'!$J$105),
IF(AND(I751=110000,R751&gt;672.8,R751&lt;=841,M751&gt;10),('[1]Pricing Schedule'!$J$113),
IF(AND(I751=110000,R751&gt;1682,R751&lt;=1850.2,M751&lt;=10),('[1]Pricing Schedule'!$J$105),
IF(AND(I751=110000,R751&gt;1682,R751&lt;=1850.2,M751&gt;10),('[1]Pricing Schedule'!$J$113),
IF(AND(I751=110000,R751&gt;2018.4,R751&lt;=2186.6,M751&lt;=10),('[1]Pricing Schedule'!$J$105),
IF(AND(I751=110000,R751&gt;2018.4,R751&lt;=2186.6,M751&gt;10),('[1]Pricing Schedule'!$J$113),999999999)))))))))))))))))))))))))))))))))))))))</f>
        <v>6</v>
      </c>
      <c r="U751" s="40">
        <f t="shared" si="72"/>
        <v>43463.988095238092</v>
      </c>
      <c r="V751" s="41">
        <f t="shared" si="73"/>
        <v>23.007552776997926</v>
      </c>
      <c r="Y751" s="23">
        <v>119</v>
      </c>
      <c r="Z751" s="23">
        <v>635</v>
      </c>
      <c r="AR751" s="35"/>
    </row>
    <row r="752" spans="1:44">
      <c r="A752" s="23">
        <v>752</v>
      </c>
      <c r="B752" s="23">
        <v>752</v>
      </c>
      <c r="C752" s="23" t="s">
        <v>1227</v>
      </c>
      <c r="D752" s="23" t="s">
        <v>110</v>
      </c>
      <c r="E752" s="23" t="s">
        <v>110</v>
      </c>
      <c r="F752" s="23" t="s">
        <v>156</v>
      </c>
      <c r="G752" s="23" t="s">
        <v>157</v>
      </c>
      <c r="H752" s="23" t="s">
        <v>113</v>
      </c>
      <c r="I752" s="13">
        <v>38000</v>
      </c>
      <c r="J752" s="13">
        <v>38000</v>
      </c>
      <c r="K752" s="13">
        <v>20000</v>
      </c>
      <c r="L752" s="24">
        <v>5.1150000000000002</v>
      </c>
      <c r="M752" s="37">
        <f t="shared" si="68"/>
        <v>6</v>
      </c>
      <c r="N752" s="24">
        <v>1.496</v>
      </c>
      <c r="O752" s="13">
        <v>2</v>
      </c>
      <c r="P752" s="36">
        <f t="shared" si="69"/>
        <v>1.1219999999999999</v>
      </c>
      <c r="Q752" s="38">
        <f t="shared" si="70"/>
        <v>12.600000000000001</v>
      </c>
      <c r="R752" s="37">
        <f t="shared" si="71"/>
        <v>12.600000000000001</v>
      </c>
      <c r="S752" s="39">
        <f>IF(AND(I752=38000,R752&lt;=4.5,M752&gt;8),'[1]Pricing Schedule'!$F$8+('[1]Pricing Schedule'!$F$9*M752),
IF(AND(I752=38000,R752&lt;=4.5,M752&lt;=8),'[1]Pricing Schedule'!$F$34+('[1]Pricing Schedule'!$F$36*M752),
IF(AND(I752=38000,R752&gt;4.5,R752&lt;=9,M752&gt;8),'[1]Pricing Schedule'!$F$17+('[1]Pricing Schedule'!$F$18*M752),
IF(AND(I752=38000,R752&gt;4.5,R752&lt;=9,M752&lt;=8),'[1]Pricing Schedule'!$F$34+('[1]Pricing Schedule'!$F$36*M752),
IF(AND(I752=38000,R752&gt;9,R752&lt;=12.8,M752&gt;8),'[1]Pricing Schedule'!$F$26+('[1]Pricing Schedule'!$F$27*M752),
IF(AND(I752=38000,R752&gt;9,R752&lt;=12.8,M752&lt;=8),'[1]Pricing Schedule'!$F$34+('[1]Pricing Schedule'!$F$36*M752),
IF(AND(I752=38000,R752&gt;12.8,R752&lt;=22.8),'[1]Pricing Schedule'!$F$34+('[1]Pricing Schedule'!$F$36*M752),
IF(AND(I752=38000,R752&gt;22.8,R752&lt;=30.2),'[1]Pricing Schedule'!$F$43+('[1]Pricing Schedule'!$F$45*M752),
IF(AND(I752=38000,R752&gt;30.2,R752&lt;=45.9),'[1]Pricing Schedule'!$F$52+('[1]Pricing Schedule'!$F$54*M752),
IF(AND(I752=38000,R752&gt;45.9,R752&lt;=123.4),'[1]Pricing Schedule'!$F$96+('[1]Pricing Schedule'!$F$97*M752),
IF(AND(I752=38000,R752&gt;123.4,R752&lt;=168.2,M752&lt;=10),'[1]Pricing Schedule'!$F$103+('[1]Pricing Schedule'!$F$105*M752),
IF(AND(I752=38000,R752&gt;123.4,R752&lt;=168.2,M752&gt;10),'[1]Pricing Schedule'!$F$111+('[1]Pricing Schedule'!$F$113*M752),
IF(AND(I752=38000,R752&gt;157.4,R752&lt;=336.4,M752&lt;=10),('[1]Pricing Schedule'!$F$103+('[1]Pricing Schedule'!$F$105*M752))*2,
IF(AND(I752=38000,R752&gt;157.4,R752&lt;=336.4,M752&gt;10),('[1]Pricing Schedule'!$F$111+('[1]Pricing Schedule'!$F$113*M752))*2,
IF(AND(I752=38000,R752&gt;314.8,R752&lt;=504.6,M752&lt;=10),('[1]Pricing Schedule'!$F$103+('[1]Pricing Schedule'!$F$105*M752))*3,
IF(AND(I752=38000,R752&gt;314.8,R752&lt;=504.6,M752&gt;10),('[1]Pricing Schedule'!$F$111+('[1]Pricing Schedule'!$F$113*M752))*3,
IF(AND(I752=38000,R752&gt;472.2,R752&lt;=672.8,M752&lt;=10),('[1]Pricing Schedule'!$F$103+('[1]Pricing Schedule'!$F$105*M752))*4,
IF(AND(I752=38000,R752&gt;472.2,R752&lt;=672.8,M752&gt;10),('[1]Pricing Schedule'!$F$111+('[1]Pricing Schedule'!$F$113*M752))*4,
IF(AND(I752=110000,R752&lt;=12.8,M752&gt;2),'[1]Pricing Schedule'!$F$62+('[1]Pricing Schedule'!$F$63*M752),
IF(AND(I752=110000,R752&lt;=12.8,M752&lt;=2),'[1]Pricing Schedule'!$F$96+('[1]Pricing Schedule'!$F$97*M752),
IF(AND(I752=110000,R752&gt;12.8,R752&lt;=22.8,M752&gt;3),'[1]Pricing Schedule'!$F$71+('[1]Pricing Schedule'!$F$72*M752),
IF(AND(I752=110000,R752&gt;12.8,R752&lt;=22.8,M752&lt;=3),'[1]Pricing Schedule'!$F$96+('[1]Pricing Schedule'!$F$97*M752),
IF(AND(I752=110000,R752&gt;22.8,R752&lt;=30.2),'[1]Pricing Schedule'!$F$80+('[1]Pricing Schedule'!$F$81*M752),
IF(AND(I752=110000,R752&gt;30.2,R752&lt;=45.9),'[1]Pricing Schedule'!$F$89+('[1]Pricing Schedule'!$F$90*M752),
IF(AND(I752=110000,R752&gt;45.9,R752&lt;=123.4),'[1]Pricing Schedule'!$F$96+('[1]Pricing Schedule'!$F$97*M752),
IF(AND(I752=110000,R752&gt;123.4,R752&lt;=168.2,M752&lt;=10),'[1]Pricing Schedule'!$F$103+('[1]Pricing Schedule'!$F$105*M752),
IF(AND(I752=110000,R752&gt;123.4,R752&lt;=168.2,M752&gt;10),'[1]Pricing Schedule'!$F$111+('[1]Pricing Schedule'!$F$113*M752),
IF(AND(I752=110000,R752&gt;168.2,R752&lt;=336.4,M752&lt;=10),('[1]Pricing Schedule'!$F$103+('[1]Pricing Schedule'!$F$105*M752))*2,
IF(AND(I752=110000,R752&gt;168.2,R752&lt;=336.4,M752&gt;10),('[1]Pricing Schedule'!$F$111+('[1]Pricing Schedule'!$F$113*M752))*2,
IF(AND(I752=110000,R752&gt;336.4,R752&lt;=504.6,M752&lt;=10),('[1]Pricing Schedule'!$F$103+('[1]Pricing Schedule'!$F$105*M752))*3,
IF(AND(I752=110000,R752&gt;336.4,R752&lt;=504.6,M752&gt;10),('[1]Pricing Schedule'!$F$111+('[1]Pricing Schedule'!$F$113*M752))*3,
IF(AND(I752=110000,R752&gt;504.6,R752&lt;=672.8,M752&lt;=10),('[1]Pricing Schedule'!$F$103+('[1]Pricing Schedule'!$F$105*M752))*4,
IF(AND(I752=110000,R752&gt;504.6,R752&lt;=672.8,M752&gt;10),('[1]Pricing Schedule'!$F$111+('[1]Pricing Schedule'!$F$113*M752))*4,
IF(AND(I752=110000,R752&gt;672.8,R752&lt;=841,M752&lt;=10),('[1]Pricing Schedule'!$F$103+('[1]Pricing Schedule'!$F$105*M752))*5,
IF(AND(I752=110000,R752&gt;672.8,R752&lt;=841,M752&gt;10),('[1]Pricing Schedule'!$F$111+('[1]Pricing Schedule'!$F$113*M752))*5,
IF(AND(I752=110000,R752&gt;672.8,R752&lt;=841,M752&lt;=10),('[1]Pricing Schedule'!$F$103+('[1]Pricing Schedule'!$F$105*M752))*5,
IF(AND(I752=110000,R752&gt;672.8,R752&lt;=841,M752&gt;10),('[1]Pricing Schedule'!$F$111+('[1]Pricing Schedule'!$F$113*M752))*5,
IF(AND(I752=110000,R752&gt;1345.6,R752&lt;=1513.8,M752&lt;=10),('[1]Pricing Schedule'!$F$103+('[1]Pricing Schedule'!$F$105*M752))*9,
IF(AND(I752=110000,R752&gt;1345.6,R752&lt;=1513.8,M752&gt;10),('[1]Pricing Schedule'!$F$111+('[1]Pricing Schedule'!$F$113*M752))*9,
9999999999)))))))))))))))))))))))))))))))))))))))</f>
        <v>769410</v>
      </c>
      <c r="T752" s="21">
        <f>IF(AND(I752=38000,R752&lt;=4.5,M752&gt;8),'[1]Pricing Schedule'!$J$9,
IF(AND(I752=38000,R752&lt;=4.5,M752&lt;=8),'[1]Pricing Schedule'!$J$36,
IF(AND(I752=38000,R752&gt;4.5,R752&lt;=9,M752&gt;8),'[1]Pricing Schedule'!$J$18,
IF(AND(I752=38000,R752&gt;4.5,R752&lt;=9,M752&lt;=8),'[1]Pricing Schedule'!$J$36,
IF(AND(I752=38000,R752&gt;9,R752&lt;=12.8,M752&gt;8),'[1]Pricing Schedule'!$J$27,
IF(AND(I752=38000,R752&gt;9,R752&lt;=12.8,M752&lt;=8),'[1]Pricing Schedule'!$J$36,
IF(AND(I752=38000,R752&gt;12.8,R752&lt;=22.8),'[1]Pricing Schedule'!$J$36,
IF(AND(I752=38000,R752&gt;22.8,R752&lt;=30.2),'[1]Pricing Schedule'!$J$45,
IF(AND(I752=38000,R752&gt;30.2,R752&lt;=45.9),'[1]Pricing Schedule'!$J$54,
IF(AND(I752=38000,R752&gt;45.9,R752&lt;=123.4),'[1]Pricing Schedule'!$J$97,
IF(AND(I752=38000,R752&gt;123.4,R752&lt;=168.2,M752&lt;=10),'[1]Pricing Schedule'!$J$105,
IF(AND(I752=38000,R752&gt;123.4,R752&lt;=168.2,M752&gt;10),'[1]Pricing Schedule'!$J$113,
IF(AND(I752=38000,R752&gt;168.2,R752&lt;=336.4,M752&lt;=10),('[1]Pricing Schedule'!$J$105),
IF(AND(I752=38000,R752&gt;168.2,R752&lt;=336.4,M752&gt;10),('[1]Pricing Schedule'!$J$113),
IF(AND(I752=38000,R752&gt;336.4,R752&lt;=504.6,M752&lt;=10),('[1]Pricing Schedule'!$J$105),
IF(AND(I752=38000,R752&gt;336.4,R752&lt;=504.6,M752&gt;10),('[1]Pricing Schedule'!$J$113),
IF(AND(I752=38000,R752&gt;504.6,R752&lt;=672.8,M752&lt;=10),('[1]Pricing Schedule'!$J$105),
IF(AND(I752=38000,R752&gt;504.6,R752&lt;=672.8,M752&gt;10),('[1]Pricing Schedule'!$J$113),
IF(AND(I752=110000,R752&lt;=12.8,M752&gt;2),'[1]Pricing Schedule'!$J$63,
IF(AND(I752=110000,R752&lt;=12.8,M752&lt;=2),'[1]Pricing Schedule'!$J$97,
IF(AND(I752=110000,R752&gt;12.8,R752&lt;=22.8,M752&gt;3),'[1]Pricing Schedule'!$J$72,
IF(AND(I752=110000,R752&gt;12.8,R752&lt;=22.8,M752&lt;=3),'[1]Pricing Schedule'!$J$97,
IF(AND(I752=110000,R752&gt;22.8,R752&lt;=30.2),'[1]Pricing Schedule'!$J$81,
IF(AND(I752=110000,R752&gt;30.2,R752&lt;=45.9),'[1]Pricing Schedule'!$J$90,
IF(AND(I752=110000,R752&gt;45.9,R752&lt;=123.4),'[1]Pricing Schedule'!$J$97,
IF(AND(I752=110000,R752&gt;123.4,R752&lt;=168.2,M752&lt;=10),'[1]Pricing Schedule'!$J$105,
IF(AND(I752=110000,R752&gt;123.4,R752&lt;=168.2,M752&gt;10),'[1]Pricing Schedule'!$J$113,
IF(AND(I752=110000,R752&gt;168.2,R752&lt;=336.2,M752&lt;=10),('[1]Pricing Schedule'!$J$105),
IF(AND(I752=110000,R752&gt;168.2,R752&lt;=336.2,M752&gt;10),('[1]Pricing Schedule'!$J$113),
IF(AND(I752=110000,R752&gt;336.4,R752&lt;=504.6,M752&lt;=10),('[1]Pricing Schedule'!$J$105),
IF(AND(I752=110000,R752&gt;336.4,R752&lt;=504.6,M752&gt;10),('[1]Pricing Schedule'!$J$113),
IF(AND(I752=110000,R752&gt;504.6,R752&lt;=672.8,M752&lt;=10),('[1]Pricing Schedule'!$J$105),
IF(AND(I752=110000,R752&gt;504.6,R752&lt;=672.8,M752&gt;10),('[1]Pricing Schedule'!$J$113),
IF(AND(I752=110000,R752&gt;672.8,R752&lt;=841,M752&lt;=10),('[1]Pricing Schedule'!$J$105),
IF(AND(I752=110000,R752&gt;672.8,R752&lt;=841,M752&gt;10),('[1]Pricing Schedule'!$J$113),
IF(AND(I752=110000,R752&gt;1682,R752&lt;=1850.2,M752&lt;=10),('[1]Pricing Schedule'!$J$105),
IF(AND(I752=110000,R752&gt;1682,R752&lt;=1850.2,M752&gt;10),('[1]Pricing Schedule'!$J$113),
IF(AND(I752=110000,R752&gt;2018.4,R752&lt;=2186.6,M752&lt;=10),('[1]Pricing Schedule'!$J$105),
IF(AND(I752=110000,R752&gt;2018.4,R752&lt;=2186.6,M752&gt;10),('[1]Pricing Schedule'!$J$113),999999999)))))))))))))))))))))))))))))))))))))))</f>
        <v>4</v>
      </c>
      <c r="U752" s="40">
        <f t="shared" si="72"/>
        <v>61064.28571428571</v>
      </c>
      <c r="V752" s="41">
        <f t="shared" si="73"/>
        <v>16.376184349046675</v>
      </c>
      <c r="Y752" s="23">
        <v>692</v>
      </c>
      <c r="Z752" s="23">
        <v>635</v>
      </c>
      <c r="AR752" s="35"/>
    </row>
    <row r="753" spans="1:44">
      <c r="A753" s="23">
        <v>753</v>
      </c>
      <c r="B753" s="23">
        <v>753</v>
      </c>
      <c r="C753" s="23" t="s">
        <v>1228</v>
      </c>
      <c r="D753" s="23" t="s">
        <v>110</v>
      </c>
      <c r="E753" s="23" t="s">
        <v>110</v>
      </c>
      <c r="F753" s="23" t="s">
        <v>156</v>
      </c>
      <c r="G753" s="23" t="s">
        <v>157</v>
      </c>
      <c r="H753" s="23" t="s">
        <v>113</v>
      </c>
      <c r="I753" s="13">
        <v>38000</v>
      </c>
      <c r="J753" s="13">
        <v>38000</v>
      </c>
      <c r="K753" s="13">
        <v>20000</v>
      </c>
      <c r="L753" s="24">
        <v>2.6389999999999998</v>
      </c>
      <c r="M753" s="37">
        <f t="shared" si="68"/>
        <v>3</v>
      </c>
      <c r="N753" s="24">
        <v>1.1519999999999999</v>
      </c>
      <c r="O753" s="13">
        <v>2</v>
      </c>
      <c r="P753" s="36">
        <f t="shared" si="69"/>
        <v>0.86399999999999988</v>
      </c>
      <c r="Q753" s="38">
        <f t="shared" si="70"/>
        <v>8.4</v>
      </c>
      <c r="R753" s="37">
        <f t="shared" si="71"/>
        <v>8.4</v>
      </c>
      <c r="S753" s="39">
        <f>IF(AND(I753=38000,R753&lt;=4.5,M753&gt;8),'[1]Pricing Schedule'!$F$8+('[1]Pricing Schedule'!$F$9*M753),
IF(AND(I753=38000,R753&lt;=4.5,M753&lt;=8),'[1]Pricing Schedule'!$F$34+('[1]Pricing Schedule'!$F$36*M753),
IF(AND(I753=38000,R753&gt;4.5,R753&lt;=9,M753&gt;8),'[1]Pricing Schedule'!$F$17+('[1]Pricing Schedule'!$F$18*M753),
IF(AND(I753=38000,R753&gt;4.5,R753&lt;=9,M753&lt;=8),'[1]Pricing Schedule'!$F$34+('[1]Pricing Schedule'!$F$36*M753),
IF(AND(I753=38000,R753&gt;9,R753&lt;=12.8,M753&gt;8),'[1]Pricing Schedule'!$F$26+('[1]Pricing Schedule'!$F$27*M753),
IF(AND(I753=38000,R753&gt;9,R753&lt;=12.8,M753&lt;=8),'[1]Pricing Schedule'!$F$34+('[1]Pricing Schedule'!$F$36*M753),
IF(AND(I753=38000,R753&gt;12.8,R753&lt;=22.8),'[1]Pricing Schedule'!$F$34+('[1]Pricing Schedule'!$F$36*M753),
IF(AND(I753=38000,R753&gt;22.8,R753&lt;=30.2),'[1]Pricing Schedule'!$F$43+('[1]Pricing Schedule'!$F$45*M753),
IF(AND(I753=38000,R753&gt;30.2,R753&lt;=45.9),'[1]Pricing Schedule'!$F$52+('[1]Pricing Schedule'!$F$54*M753),
IF(AND(I753=38000,R753&gt;45.9,R753&lt;=123.4),'[1]Pricing Schedule'!$F$96+('[1]Pricing Schedule'!$F$97*M753),
IF(AND(I753=38000,R753&gt;123.4,R753&lt;=168.2,M753&lt;=10),'[1]Pricing Schedule'!$F$103+('[1]Pricing Schedule'!$F$105*M753),
IF(AND(I753=38000,R753&gt;123.4,R753&lt;=168.2,M753&gt;10),'[1]Pricing Schedule'!$F$111+('[1]Pricing Schedule'!$F$113*M753),
IF(AND(I753=38000,R753&gt;157.4,R753&lt;=336.4,M753&lt;=10),('[1]Pricing Schedule'!$F$103+('[1]Pricing Schedule'!$F$105*M753))*2,
IF(AND(I753=38000,R753&gt;157.4,R753&lt;=336.4,M753&gt;10),('[1]Pricing Schedule'!$F$111+('[1]Pricing Schedule'!$F$113*M753))*2,
IF(AND(I753=38000,R753&gt;314.8,R753&lt;=504.6,M753&lt;=10),('[1]Pricing Schedule'!$F$103+('[1]Pricing Schedule'!$F$105*M753))*3,
IF(AND(I753=38000,R753&gt;314.8,R753&lt;=504.6,M753&gt;10),('[1]Pricing Schedule'!$F$111+('[1]Pricing Schedule'!$F$113*M753))*3,
IF(AND(I753=38000,R753&gt;472.2,R753&lt;=672.8,M753&lt;=10),('[1]Pricing Schedule'!$F$103+('[1]Pricing Schedule'!$F$105*M753))*4,
IF(AND(I753=38000,R753&gt;472.2,R753&lt;=672.8,M753&gt;10),('[1]Pricing Schedule'!$F$111+('[1]Pricing Schedule'!$F$113*M753))*4,
IF(AND(I753=110000,R753&lt;=12.8,M753&gt;2),'[1]Pricing Schedule'!$F$62+('[1]Pricing Schedule'!$F$63*M753),
IF(AND(I753=110000,R753&lt;=12.8,M753&lt;=2),'[1]Pricing Schedule'!$F$96+('[1]Pricing Schedule'!$F$97*M753),
IF(AND(I753=110000,R753&gt;12.8,R753&lt;=22.8,M753&gt;3),'[1]Pricing Schedule'!$F$71+('[1]Pricing Schedule'!$F$72*M753),
IF(AND(I753=110000,R753&gt;12.8,R753&lt;=22.8,M753&lt;=3),'[1]Pricing Schedule'!$F$96+('[1]Pricing Schedule'!$F$97*M753),
IF(AND(I753=110000,R753&gt;22.8,R753&lt;=30.2),'[1]Pricing Schedule'!$F$80+('[1]Pricing Schedule'!$F$81*M753),
IF(AND(I753=110000,R753&gt;30.2,R753&lt;=45.9),'[1]Pricing Schedule'!$F$89+('[1]Pricing Schedule'!$F$90*M753),
IF(AND(I753=110000,R753&gt;45.9,R753&lt;=123.4),'[1]Pricing Schedule'!$F$96+('[1]Pricing Schedule'!$F$97*M753),
IF(AND(I753=110000,R753&gt;123.4,R753&lt;=168.2,M753&lt;=10),'[1]Pricing Schedule'!$F$103+('[1]Pricing Schedule'!$F$105*M753),
IF(AND(I753=110000,R753&gt;123.4,R753&lt;=168.2,M753&gt;10),'[1]Pricing Schedule'!$F$111+('[1]Pricing Schedule'!$F$113*M753),
IF(AND(I753=110000,R753&gt;168.2,R753&lt;=336.4,M753&lt;=10),('[1]Pricing Schedule'!$F$103+('[1]Pricing Schedule'!$F$105*M753))*2,
IF(AND(I753=110000,R753&gt;168.2,R753&lt;=336.4,M753&gt;10),('[1]Pricing Schedule'!$F$111+('[1]Pricing Schedule'!$F$113*M753))*2,
IF(AND(I753=110000,R753&gt;336.4,R753&lt;=504.6,M753&lt;=10),('[1]Pricing Schedule'!$F$103+('[1]Pricing Schedule'!$F$105*M753))*3,
IF(AND(I753=110000,R753&gt;336.4,R753&lt;=504.6,M753&gt;10),('[1]Pricing Schedule'!$F$111+('[1]Pricing Schedule'!$F$113*M753))*3,
IF(AND(I753=110000,R753&gt;504.6,R753&lt;=672.8,M753&lt;=10),('[1]Pricing Schedule'!$F$103+('[1]Pricing Schedule'!$F$105*M753))*4,
IF(AND(I753=110000,R753&gt;504.6,R753&lt;=672.8,M753&gt;10),('[1]Pricing Schedule'!$F$111+('[1]Pricing Schedule'!$F$113*M753))*4,
IF(AND(I753=110000,R753&gt;672.8,R753&lt;=841,M753&lt;=10),('[1]Pricing Schedule'!$F$103+('[1]Pricing Schedule'!$F$105*M753))*5,
IF(AND(I753=110000,R753&gt;672.8,R753&lt;=841,M753&gt;10),('[1]Pricing Schedule'!$F$111+('[1]Pricing Schedule'!$F$113*M753))*5,
IF(AND(I753=110000,R753&gt;672.8,R753&lt;=841,M753&lt;=10),('[1]Pricing Schedule'!$F$103+('[1]Pricing Schedule'!$F$105*M753))*5,
IF(AND(I753=110000,R753&gt;672.8,R753&lt;=841,M753&gt;10),('[1]Pricing Schedule'!$F$111+('[1]Pricing Schedule'!$F$113*M753))*5,
IF(AND(I753=110000,R753&gt;1345.6,R753&lt;=1513.8,M753&lt;=10),('[1]Pricing Schedule'!$F$103+('[1]Pricing Schedule'!$F$105*M753))*9,
IF(AND(I753=110000,R753&gt;1345.6,R753&lt;=1513.8,M753&gt;10),('[1]Pricing Schedule'!$F$111+('[1]Pricing Schedule'!$F$113*M753))*9,
9999999999)))))))))))))))))))))))))))))))))))))))</f>
        <v>558600</v>
      </c>
      <c r="T753" s="21">
        <f>IF(AND(I753=38000,R753&lt;=4.5,M753&gt;8),'[1]Pricing Schedule'!$J$9,
IF(AND(I753=38000,R753&lt;=4.5,M753&lt;=8),'[1]Pricing Schedule'!$J$36,
IF(AND(I753=38000,R753&gt;4.5,R753&lt;=9,M753&gt;8),'[1]Pricing Schedule'!$J$18,
IF(AND(I753=38000,R753&gt;4.5,R753&lt;=9,M753&lt;=8),'[1]Pricing Schedule'!$J$36,
IF(AND(I753=38000,R753&gt;9,R753&lt;=12.8,M753&gt;8),'[1]Pricing Schedule'!$J$27,
IF(AND(I753=38000,R753&gt;9,R753&lt;=12.8,M753&lt;=8),'[1]Pricing Schedule'!$J$36,
IF(AND(I753=38000,R753&gt;12.8,R753&lt;=22.8),'[1]Pricing Schedule'!$J$36,
IF(AND(I753=38000,R753&gt;22.8,R753&lt;=30.2),'[1]Pricing Schedule'!$J$45,
IF(AND(I753=38000,R753&gt;30.2,R753&lt;=45.9),'[1]Pricing Schedule'!$J$54,
IF(AND(I753=38000,R753&gt;45.9,R753&lt;=123.4),'[1]Pricing Schedule'!$J$97,
IF(AND(I753=38000,R753&gt;123.4,R753&lt;=168.2,M753&lt;=10),'[1]Pricing Schedule'!$J$105,
IF(AND(I753=38000,R753&gt;123.4,R753&lt;=168.2,M753&gt;10),'[1]Pricing Schedule'!$J$113,
IF(AND(I753=38000,R753&gt;168.2,R753&lt;=336.4,M753&lt;=10),('[1]Pricing Schedule'!$J$105),
IF(AND(I753=38000,R753&gt;168.2,R753&lt;=336.4,M753&gt;10),('[1]Pricing Schedule'!$J$113),
IF(AND(I753=38000,R753&gt;336.4,R753&lt;=504.6,M753&lt;=10),('[1]Pricing Schedule'!$J$105),
IF(AND(I753=38000,R753&gt;336.4,R753&lt;=504.6,M753&gt;10),('[1]Pricing Schedule'!$J$113),
IF(AND(I753=38000,R753&gt;504.6,R753&lt;=672.8,M753&lt;=10),('[1]Pricing Schedule'!$J$105),
IF(AND(I753=38000,R753&gt;504.6,R753&lt;=672.8,M753&gt;10),('[1]Pricing Schedule'!$J$113),
IF(AND(I753=110000,R753&lt;=12.8,M753&gt;2),'[1]Pricing Schedule'!$J$63,
IF(AND(I753=110000,R753&lt;=12.8,M753&lt;=2),'[1]Pricing Schedule'!$J$97,
IF(AND(I753=110000,R753&gt;12.8,R753&lt;=22.8,M753&gt;3),'[1]Pricing Schedule'!$J$72,
IF(AND(I753=110000,R753&gt;12.8,R753&lt;=22.8,M753&lt;=3),'[1]Pricing Schedule'!$J$97,
IF(AND(I753=110000,R753&gt;22.8,R753&lt;=30.2),'[1]Pricing Schedule'!$J$81,
IF(AND(I753=110000,R753&gt;30.2,R753&lt;=45.9),'[1]Pricing Schedule'!$J$90,
IF(AND(I753=110000,R753&gt;45.9,R753&lt;=123.4),'[1]Pricing Schedule'!$J$97,
IF(AND(I753=110000,R753&gt;123.4,R753&lt;=168.2,M753&lt;=10),'[1]Pricing Schedule'!$J$105,
IF(AND(I753=110000,R753&gt;123.4,R753&lt;=168.2,M753&gt;10),'[1]Pricing Schedule'!$J$113,
IF(AND(I753=110000,R753&gt;168.2,R753&lt;=336.2,M753&lt;=10),('[1]Pricing Schedule'!$J$105),
IF(AND(I753=110000,R753&gt;168.2,R753&lt;=336.2,M753&gt;10),('[1]Pricing Schedule'!$J$113),
IF(AND(I753=110000,R753&gt;336.4,R753&lt;=504.6,M753&lt;=10),('[1]Pricing Schedule'!$J$105),
IF(AND(I753=110000,R753&gt;336.4,R753&lt;=504.6,M753&gt;10),('[1]Pricing Schedule'!$J$113),
IF(AND(I753=110000,R753&gt;504.6,R753&lt;=672.8,M753&lt;=10),('[1]Pricing Schedule'!$J$105),
IF(AND(I753=110000,R753&gt;504.6,R753&lt;=672.8,M753&gt;10),('[1]Pricing Schedule'!$J$113),
IF(AND(I753=110000,R753&gt;672.8,R753&lt;=841,M753&lt;=10),('[1]Pricing Schedule'!$J$105),
IF(AND(I753=110000,R753&gt;672.8,R753&lt;=841,M753&gt;10),('[1]Pricing Schedule'!$J$113),
IF(AND(I753=110000,R753&gt;1682,R753&lt;=1850.2,M753&lt;=10),('[1]Pricing Schedule'!$J$105),
IF(AND(I753=110000,R753&gt;1682,R753&lt;=1850.2,M753&gt;10),('[1]Pricing Schedule'!$J$113),
IF(AND(I753=110000,R753&gt;2018.4,R753&lt;=2186.6,M753&lt;=10),('[1]Pricing Schedule'!$J$105),
IF(AND(I753=110000,R753&gt;2018.4,R753&lt;=2186.6,M753&gt;10),('[1]Pricing Schedule'!$J$113),999999999)))))))))))))))))))))))))))))))))))))))</f>
        <v>4</v>
      </c>
      <c r="U753" s="40">
        <f t="shared" si="72"/>
        <v>66500</v>
      </c>
      <c r="V753" s="41">
        <f t="shared" si="73"/>
        <v>15.037593984962406</v>
      </c>
      <c r="Y753" s="23">
        <v>315</v>
      </c>
      <c r="Z753" s="23">
        <v>635</v>
      </c>
      <c r="AR753" s="35"/>
    </row>
    <row r="754" spans="1:44">
      <c r="A754" s="23">
        <v>754</v>
      </c>
      <c r="B754" s="23">
        <v>754</v>
      </c>
      <c r="C754" s="23" t="s">
        <v>1229</v>
      </c>
      <c r="D754" s="23" t="s">
        <v>110</v>
      </c>
      <c r="E754" s="23" t="s">
        <v>110</v>
      </c>
      <c r="F754" s="23" t="s">
        <v>156</v>
      </c>
      <c r="G754" s="23" t="s">
        <v>157</v>
      </c>
      <c r="H754" s="23" t="s">
        <v>113</v>
      </c>
      <c r="I754" s="13">
        <v>38000</v>
      </c>
      <c r="J754" s="13">
        <v>38000</v>
      </c>
      <c r="K754" s="13">
        <v>20000</v>
      </c>
      <c r="L754" s="24">
        <v>4.9329999999999998</v>
      </c>
      <c r="M754" s="37">
        <f t="shared" si="68"/>
        <v>5</v>
      </c>
      <c r="N754" s="24">
        <v>0.755</v>
      </c>
      <c r="O754" s="13">
        <v>2</v>
      </c>
      <c r="P754" s="36">
        <f t="shared" si="69"/>
        <v>0.56625000000000003</v>
      </c>
      <c r="Q754" s="38">
        <f t="shared" si="70"/>
        <v>4.2</v>
      </c>
      <c r="R754" s="37">
        <f t="shared" si="71"/>
        <v>4.2</v>
      </c>
      <c r="S754" s="39">
        <f>IF(AND(I754=38000,R754&lt;=4.5,M754&gt;8),'[1]Pricing Schedule'!$F$8+('[1]Pricing Schedule'!$F$9*M754),
IF(AND(I754=38000,R754&lt;=4.5,M754&lt;=8),'[1]Pricing Schedule'!$F$34+('[1]Pricing Schedule'!$F$36*M754),
IF(AND(I754=38000,R754&gt;4.5,R754&lt;=9,M754&gt;8),'[1]Pricing Schedule'!$F$17+('[1]Pricing Schedule'!$F$18*M754),
IF(AND(I754=38000,R754&gt;4.5,R754&lt;=9,M754&lt;=8),'[1]Pricing Schedule'!$F$34+('[1]Pricing Schedule'!$F$36*M754),
IF(AND(I754=38000,R754&gt;9,R754&lt;=12.8,M754&gt;8),'[1]Pricing Schedule'!$F$26+('[1]Pricing Schedule'!$F$27*M754),
IF(AND(I754=38000,R754&gt;9,R754&lt;=12.8,M754&lt;=8),'[1]Pricing Schedule'!$F$34+('[1]Pricing Schedule'!$F$36*M754),
IF(AND(I754=38000,R754&gt;12.8,R754&lt;=22.8),'[1]Pricing Schedule'!$F$34+('[1]Pricing Schedule'!$F$36*M754),
IF(AND(I754=38000,R754&gt;22.8,R754&lt;=30.2),'[1]Pricing Schedule'!$F$43+('[1]Pricing Schedule'!$F$45*M754),
IF(AND(I754=38000,R754&gt;30.2,R754&lt;=45.9),'[1]Pricing Schedule'!$F$52+('[1]Pricing Schedule'!$F$54*M754),
IF(AND(I754=38000,R754&gt;45.9,R754&lt;=123.4),'[1]Pricing Schedule'!$F$96+('[1]Pricing Schedule'!$F$97*M754),
IF(AND(I754=38000,R754&gt;123.4,R754&lt;=168.2,M754&lt;=10),'[1]Pricing Schedule'!$F$103+('[1]Pricing Schedule'!$F$105*M754),
IF(AND(I754=38000,R754&gt;123.4,R754&lt;=168.2,M754&gt;10),'[1]Pricing Schedule'!$F$111+('[1]Pricing Schedule'!$F$113*M754),
IF(AND(I754=38000,R754&gt;157.4,R754&lt;=336.4,M754&lt;=10),('[1]Pricing Schedule'!$F$103+('[1]Pricing Schedule'!$F$105*M754))*2,
IF(AND(I754=38000,R754&gt;157.4,R754&lt;=336.4,M754&gt;10),('[1]Pricing Schedule'!$F$111+('[1]Pricing Schedule'!$F$113*M754))*2,
IF(AND(I754=38000,R754&gt;314.8,R754&lt;=504.6,M754&lt;=10),('[1]Pricing Schedule'!$F$103+('[1]Pricing Schedule'!$F$105*M754))*3,
IF(AND(I754=38000,R754&gt;314.8,R754&lt;=504.6,M754&gt;10),('[1]Pricing Schedule'!$F$111+('[1]Pricing Schedule'!$F$113*M754))*3,
IF(AND(I754=38000,R754&gt;472.2,R754&lt;=672.8,M754&lt;=10),('[1]Pricing Schedule'!$F$103+('[1]Pricing Schedule'!$F$105*M754))*4,
IF(AND(I754=38000,R754&gt;472.2,R754&lt;=672.8,M754&gt;10),('[1]Pricing Schedule'!$F$111+('[1]Pricing Schedule'!$F$113*M754))*4,
IF(AND(I754=110000,R754&lt;=12.8,M754&gt;2),'[1]Pricing Schedule'!$F$62+('[1]Pricing Schedule'!$F$63*M754),
IF(AND(I754=110000,R754&lt;=12.8,M754&lt;=2),'[1]Pricing Schedule'!$F$96+('[1]Pricing Schedule'!$F$97*M754),
IF(AND(I754=110000,R754&gt;12.8,R754&lt;=22.8,M754&gt;3),'[1]Pricing Schedule'!$F$71+('[1]Pricing Schedule'!$F$72*M754),
IF(AND(I754=110000,R754&gt;12.8,R754&lt;=22.8,M754&lt;=3),'[1]Pricing Schedule'!$F$96+('[1]Pricing Schedule'!$F$97*M754),
IF(AND(I754=110000,R754&gt;22.8,R754&lt;=30.2),'[1]Pricing Schedule'!$F$80+('[1]Pricing Schedule'!$F$81*M754),
IF(AND(I754=110000,R754&gt;30.2,R754&lt;=45.9),'[1]Pricing Schedule'!$F$89+('[1]Pricing Schedule'!$F$90*M754),
IF(AND(I754=110000,R754&gt;45.9,R754&lt;=123.4),'[1]Pricing Schedule'!$F$96+('[1]Pricing Schedule'!$F$97*M754),
IF(AND(I754=110000,R754&gt;123.4,R754&lt;=168.2,M754&lt;=10),'[1]Pricing Schedule'!$F$103+('[1]Pricing Schedule'!$F$105*M754),
IF(AND(I754=110000,R754&gt;123.4,R754&lt;=168.2,M754&gt;10),'[1]Pricing Schedule'!$F$111+('[1]Pricing Schedule'!$F$113*M754),
IF(AND(I754=110000,R754&gt;168.2,R754&lt;=336.4,M754&lt;=10),('[1]Pricing Schedule'!$F$103+('[1]Pricing Schedule'!$F$105*M754))*2,
IF(AND(I754=110000,R754&gt;168.2,R754&lt;=336.4,M754&gt;10),('[1]Pricing Schedule'!$F$111+('[1]Pricing Schedule'!$F$113*M754))*2,
IF(AND(I754=110000,R754&gt;336.4,R754&lt;=504.6,M754&lt;=10),('[1]Pricing Schedule'!$F$103+('[1]Pricing Schedule'!$F$105*M754))*3,
IF(AND(I754=110000,R754&gt;336.4,R754&lt;=504.6,M754&gt;10),('[1]Pricing Schedule'!$F$111+('[1]Pricing Schedule'!$F$113*M754))*3,
IF(AND(I754=110000,R754&gt;504.6,R754&lt;=672.8,M754&lt;=10),('[1]Pricing Schedule'!$F$103+('[1]Pricing Schedule'!$F$105*M754))*4,
IF(AND(I754=110000,R754&gt;504.6,R754&lt;=672.8,M754&gt;10),('[1]Pricing Schedule'!$F$111+('[1]Pricing Schedule'!$F$113*M754))*4,
IF(AND(I754=110000,R754&gt;672.8,R754&lt;=841,M754&lt;=10),('[1]Pricing Schedule'!$F$103+('[1]Pricing Schedule'!$F$105*M754))*5,
IF(AND(I754=110000,R754&gt;672.8,R754&lt;=841,M754&gt;10),('[1]Pricing Schedule'!$F$111+('[1]Pricing Schedule'!$F$113*M754))*5,
IF(AND(I754=110000,R754&gt;672.8,R754&lt;=841,M754&lt;=10),('[1]Pricing Schedule'!$F$103+('[1]Pricing Schedule'!$F$105*M754))*5,
IF(AND(I754=110000,R754&gt;672.8,R754&lt;=841,M754&gt;10),('[1]Pricing Schedule'!$F$111+('[1]Pricing Schedule'!$F$113*M754))*5,
IF(AND(I754=110000,R754&gt;1345.6,R754&lt;=1513.8,M754&lt;=10),('[1]Pricing Schedule'!$F$103+('[1]Pricing Schedule'!$F$105*M754))*9,
IF(AND(I754=110000,R754&gt;1345.6,R754&lt;=1513.8,M754&gt;10),('[1]Pricing Schedule'!$F$111+('[1]Pricing Schedule'!$F$113*M754))*9,
9999999999)))))))))))))))))))))))))))))))))))))))</f>
        <v>699140</v>
      </c>
      <c r="T754" s="21">
        <f>IF(AND(I754=38000,R754&lt;=4.5,M754&gt;8),'[1]Pricing Schedule'!$J$9,
IF(AND(I754=38000,R754&lt;=4.5,M754&lt;=8),'[1]Pricing Schedule'!$J$36,
IF(AND(I754=38000,R754&gt;4.5,R754&lt;=9,M754&gt;8),'[1]Pricing Schedule'!$J$18,
IF(AND(I754=38000,R754&gt;4.5,R754&lt;=9,M754&lt;=8),'[1]Pricing Schedule'!$J$36,
IF(AND(I754=38000,R754&gt;9,R754&lt;=12.8,M754&gt;8),'[1]Pricing Schedule'!$J$27,
IF(AND(I754=38000,R754&gt;9,R754&lt;=12.8,M754&lt;=8),'[1]Pricing Schedule'!$J$36,
IF(AND(I754=38000,R754&gt;12.8,R754&lt;=22.8),'[1]Pricing Schedule'!$J$36,
IF(AND(I754=38000,R754&gt;22.8,R754&lt;=30.2),'[1]Pricing Schedule'!$J$45,
IF(AND(I754=38000,R754&gt;30.2,R754&lt;=45.9),'[1]Pricing Schedule'!$J$54,
IF(AND(I754=38000,R754&gt;45.9,R754&lt;=123.4),'[1]Pricing Schedule'!$J$97,
IF(AND(I754=38000,R754&gt;123.4,R754&lt;=168.2,M754&lt;=10),'[1]Pricing Schedule'!$J$105,
IF(AND(I754=38000,R754&gt;123.4,R754&lt;=168.2,M754&gt;10),'[1]Pricing Schedule'!$J$113,
IF(AND(I754=38000,R754&gt;168.2,R754&lt;=336.4,M754&lt;=10),('[1]Pricing Schedule'!$J$105),
IF(AND(I754=38000,R754&gt;168.2,R754&lt;=336.4,M754&gt;10),('[1]Pricing Schedule'!$J$113),
IF(AND(I754=38000,R754&gt;336.4,R754&lt;=504.6,M754&lt;=10),('[1]Pricing Schedule'!$J$105),
IF(AND(I754=38000,R754&gt;336.4,R754&lt;=504.6,M754&gt;10),('[1]Pricing Schedule'!$J$113),
IF(AND(I754=38000,R754&gt;504.6,R754&lt;=672.8,M754&lt;=10),('[1]Pricing Schedule'!$J$105),
IF(AND(I754=38000,R754&gt;504.6,R754&lt;=672.8,M754&gt;10),('[1]Pricing Schedule'!$J$113),
IF(AND(I754=110000,R754&lt;=12.8,M754&gt;2),'[1]Pricing Schedule'!$J$63,
IF(AND(I754=110000,R754&lt;=12.8,M754&lt;=2),'[1]Pricing Schedule'!$J$97,
IF(AND(I754=110000,R754&gt;12.8,R754&lt;=22.8,M754&gt;3),'[1]Pricing Schedule'!$J$72,
IF(AND(I754=110000,R754&gt;12.8,R754&lt;=22.8,M754&lt;=3),'[1]Pricing Schedule'!$J$97,
IF(AND(I754=110000,R754&gt;22.8,R754&lt;=30.2),'[1]Pricing Schedule'!$J$81,
IF(AND(I754=110000,R754&gt;30.2,R754&lt;=45.9),'[1]Pricing Schedule'!$J$90,
IF(AND(I754=110000,R754&gt;45.9,R754&lt;=123.4),'[1]Pricing Schedule'!$J$97,
IF(AND(I754=110000,R754&gt;123.4,R754&lt;=168.2,M754&lt;=10),'[1]Pricing Schedule'!$J$105,
IF(AND(I754=110000,R754&gt;123.4,R754&lt;=168.2,M754&gt;10),'[1]Pricing Schedule'!$J$113,
IF(AND(I754=110000,R754&gt;168.2,R754&lt;=336.2,M754&lt;=10),('[1]Pricing Schedule'!$J$105),
IF(AND(I754=110000,R754&gt;168.2,R754&lt;=336.2,M754&gt;10),('[1]Pricing Schedule'!$J$113),
IF(AND(I754=110000,R754&gt;336.4,R754&lt;=504.6,M754&lt;=10),('[1]Pricing Schedule'!$J$105),
IF(AND(I754=110000,R754&gt;336.4,R754&lt;=504.6,M754&gt;10),('[1]Pricing Schedule'!$J$113),
IF(AND(I754=110000,R754&gt;504.6,R754&lt;=672.8,M754&lt;=10),('[1]Pricing Schedule'!$J$105),
IF(AND(I754=110000,R754&gt;504.6,R754&lt;=672.8,M754&gt;10),('[1]Pricing Schedule'!$J$113),
IF(AND(I754=110000,R754&gt;672.8,R754&lt;=841,M754&lt;=10),('[1]Pricing Schedule'!$J$105),
IF(AND(I754=110000,R754&gt;672.8,R754&lt;=841,M754&gt;10),('[1]Pricing Schedule'!$J$113),
IF(AND(I754=110000,R754&gt;1682,R754&lt;=1850.2,M754&lt;=10),('[1]Pricing Schedule'!$J$105),
IF(AND(I754=110000,R754&gt;1682,R754&lt;=1850.2,M754&gt;10),('[1]Pricing Schedule'!$J$113),
IF(AND(I754=110000,R754&gt;2018.4,R754&lt;=2186.6,M754&lt;=10),('[1]Pricing Schedule'!$J$105),
IF(AND(I754=110000,R754&gt;2018.4,R754&lt;=2186.6,M754&gt;10),('[1]Pricing Schedule'!$J$113),999999999)))))))))))))))))))))))))))))))))))))))</f>
        <v>4</v>
      </c>
      <c r="U754" s="40">
        <f t="shared" si="72"/>
        <v>166461.90476190476</v>
      </c>
      <c r="V754" s="41">
        <f t="shared" si="73"/>
        <v>6.0073804960379897</v>
      </c>
      <c r="Y754" s="23">
        <v>461</v>
      </c>
      <c r="Z754" s="23">
        <v>635</v>
      </c>
      <c r="AR754" s="35"/>
    </row>
    <row r="755" spans="1:44">
      <c r="A755" s="23">
        <v>755</v>
      </c>
      <c r="B755" s="23">
        <v>755</v>
      </c>
      <c r="C755" s="23" t="s">
        <v>1230</v>
      </c>
      <c r="D755" s="23" t="s">
        <v>110</v>
      </c>
      <c r="E755" s="23" t="s">
        <v>110</v>
      </c>
      <c r="F755" s="23" t="s">
        <v>156</v>
      </c>
      <c r="G755" s="23" t="s">
        <v>157</v>
      </c>
      <c r="H755" s="23" t="s">
        <v>113</v>
      </c>
      <c r="I755" s="13">
        <v>38000</v>
      </c>
      <c r="J755" s="13">
        <v>38000</v>
      </c>
      <c r="K755" s="13">
        <v>20000</v>
      </c>
      <c r="L755" s="24">
        <v>7.2960000000000003</v>
      </c>
      <c r="M755" s="37">
        <f t="shared" si="68"/>
        <v>8</v>
      </c>
      <c r="N755" s="24">
        <v>1.256</v>
      </c>
      <c r="O755" s="13">
        <v>2</v>
      </c>
      <c r="P755" s="36">
        <f t="shared" si="69"/>
        <v>0.94199999999999995</v>
      </c>
      <c r="Q755" s="38">
        <f t="shared" si="70"/>
        <v>8.4</v>
      </c>
      <c r="R755" s="37">
        <f t="shared" si="71"/>
        <v>8.4</v>
      </c>
      <c r="S755" s="39">
        <f>IF(AND(I755=38000,R755&lt;=4.5,M755&gt;8),'[1]Pricing Schedule'!$F$8+('[1]Pricing Schedule'!$F$9*M755),
IF(AND(I755=38000,R755&lt;=4.5,M755&lt;=8),'[1]Pricing Schedule'!$F$34+('[1]Pricing Schedule'!$F$36*M755),
IF(AND(I755=38000,R755&gt;4.5,R755&lt;=9,M755&gt;8),'[1]Pricing Schedule'!$F$17+('[1]Pricing Schedule'!$F$18*M755),
IF(AND(I755=38000,R755&gt;4.5,R755&lt;=9,M755&lt;=8),'[1]Pricing Schedule'!$F$34+('[1]Pricing Schedule'!$F$36*M755),
IF(AND(I755=38000,R755&gt;9,R755&lt;=12.8,M755&gt;8),'[1]Pricing Schedule'!$F$26+('[1]Pricing Schedule'!$F$27*M755),
IF(AND(I755=38000,R755&gt;9,R755&lt;=12.8,M755&lt;=8),'[1]Pricing Schedule'!$F$34+('[1]Pricing Schedule'!$F$36*M755),
IF(AND(I755=38000,R755&gt;12.8,R755&lt;=22.8),'[1]Pricing Schedule'!$F$34+('[1]Pricing Schedule'!$F$36*M755),
IF(AND(I755=38000,R755&gt;22.8,R755&lt;=30.2),'[1]Pricing Schedule'!$F$43+('[1]Pricing Schedule'!$F$45*M755),
IF(AND(I755=38000,R755&gt;30.2,R755&lt;=45.9),'[1]Pricing Schedule'!$F$52+('[1]Pricing Schedule'!$F$54*M755),
IF(AND(I755=38000,R755&gt;45.9,R755&lt;=123.4),'[1]Pricing Schedule'!$F$96+('[1]Pricing Schedule'!$F$97*M755),
IF(AND(I755=38000,R755&gt;123.4,R755&lt;=168.2,M755&lt;=10),'[1]Pricing Schedule'!$F$103+('[1]Pricing Schedule'!$F$105*M755),
IF(AND(I755=38000,R755&gt;123.4,R755&lt;=168.2,M755&gt;10),'[1]Pricing Schedule'!$F$111+('[1]Pricing Schedule'!$F$113*M755),
IF(AND(I755=38000,R755&gt;157.4,R755&lt;=336.4,M755&lt;=10),('[1]Pricing Schedule'!$F$103+('[1]Pricing Schedule'!$F$105*M755))*2,
IF(AND(I755=38000,R755&gt;157.4,R755&lt;=336.4,M755&gt;10),('[1]Pricing Schedule'!$F$111+('[1]Pricing Schedule'!$F$113*M755))*2,
IF(AND(I755=38000,R755&gt;314.8,R755&lt;=504.6,M755&lt;=10),('[1]Pricing Schedule'!$F$103+('[1]Pricing Schedule'!$F$105*M755))*3,
IF(AND(I755=38000,R755&gt;314.8,R755&lt;=504.6,M755&gt;10),('[1]Pricing Schedule'!$F$111+('[1]Pricing Schedule'!$F$113*M755))*3,
IF(AND(I755=38000,R755&gt;472.2,R755&lt;=672.8,M755&lt;=10),('[1]Pricing Schedule'!$F$103+('[1]Pricing Schedule'!$F$105*M755))*4,
IF(AND(I755=38000,R755&gt;472.2,R755&lt;=672.8,M755&gt;10),('[1]Pricing Schedule'!$F$111+('[1]Pricing Schedule'!$F$113*M755))*4,
IF(AND(I755=110000,R755&lt;=12.8,M755&gt;2),'[1]Pricing Schedule'!$F$62+('[1]Pricing Schedule'!$F$63*M755),
IF(AND(I755=110000,R755&lt;=12.8,M755&lt;=2),'[1]Pricing Schedule'!$F$96+('[1]Pricing Schedule'!$F$97*M755),
IF(AND(I755=110000,R755&gt;12.8,R755&lt;=22.8,M755&gt;3),'[1]Pricing Schedule'!$F$71+('[1]Pricing Schedule'!$F$72*M755),
IF(AND(I755=110000,R755&gt;12.8,R755&lt;=22.8,M755&lt;=3),'[1]Pricing Schedule'!$F$96+('[1]Pricing Schedule'!$F$97*M755),
IF(AND(I755=110000,R755&gt;22.8,R755&lt;=30.2),'[1]Pricing Schedule'!$F$80+('[1]Pricing Schedule'!$F$81*M755),
IF(AND(I755=110000,R755&gt;30.2,R755&lt;=45.9),'[1]Pricing Schedule'!$F$89+('[1]Pricing Schedule'!$F$90*M755),
IF(AND(I755=110000,R755&gt;45.9,R755&lt;=123.4),'[1]Pricing Schedule'!$F$96+('[1]Pricing Schedule'!$F$97*M755),
IF(AND(I755=110000,R755&gt;123.4,R755&lt;=168.2,M755&lt;=10),'[1]Pricing Schedule'!$F$103+('[1]Pricing Schedule'!$F$105*M755),
IF(AND(I755=110000,R755&gt;123.4,R755&lt;=168.2,M755&gt;10),'[1]Pricing Schedule'!$F$111+('[1]Pricing Schedule'!$F$113*M755),
IF(AND(I755=110000,R755&gt;168.2,R755&lt;=336.4,M755&lt;=10),('[1]Pricing Schedule'!$F$103+('[1]Pricing Schedule'!$F$105*M755))*2,
IF(AND(I755=110000,R755&gt;168.2,R755&lt;=336.4,M755&gt;10),('[1]Pricing Schedule'!$F$111+('[1]Pricing Schedule'!$F$113*M755))*2,
IF(AND(I755=110000,R755&gt;336.4,R755&lt;=504.6,M755&lt;=10),('[1]Pricing Schedule'!$F$103+('[1]Pricing Schedule'!$F$105*M755))*3,
IF(AND(I755=110000,R755&gt;336.4,R755&lt;=504.6,M755&gt;10),('[1]Pricing Schedule'!$F$111+('[1]Pricing Schedule'!$F$113*M755))*3,
IF(AND(I755=110000,R755&gt;504.6,R755&lt;=672.8,M755&lt;=10),('[1]Pricing Schedule'!$F$103+('[1]Pricing Schedule'!$F$105*M755))*4,
IF(AND(I755=110000,R755&gt;504.6,R755&lt;=672.8,M755&gt;10),('[1]Pricing Schedule'!$F$111+('[1]Pricing Schedule'!$F$113*M755))*4,
IF(AND(I755=110000,R755&gt;672.8,R755&lt;=841,M755&lt;=10),('[1]Pricing Schedule'!$F$103+('[1]Pricing Schedule'!$F$105*M755))*5,
IF(AND(I755=110000,R755&gt;672.8,R755&lt;=841,M755&gt;10),('[1]Pricing Schedule'!$F$111+('[1]Pricing Schedule'!$F$113*M755))*5,
IF(AND(I755=110000,R755&gt;672.8,R755&lt;=841,M755&lt;=10),('[1]Pricing Schedule'!$F$103+('[1]Pricing Schedule'!$F$105*M755))*5,
IF(AND(I755=110000,R755&gt;672.8,R755&lt;=841,M755&gt;10),('[1]Pricing Schedule'!$F$111+('[1]Pricing Schedule'!$F$113*M755))*5,
IF(AND(I755=110000,R755&gt;1345.6,R755&lt;=1513.8,M755&lt;=10),('[1]Pricing Schedule'!$F$103+('[1]Pricing Schedule'!$F$105*M755))*9,
IF(AND(I755=110000,R755&gt;1345.6,R755&lt;=1513.8,M755&gt;10),('[1]Pricing Schedule'!$F$111+('[1]Pricing Schedule'!$F$113*M755))*9,
9999999999)))))))))))))))))))))))))))))))))))))))</f>
        <v>909950</v>
      </c>
      <c r="T755" s="21">
        <f>IF(AND(I755=38000,R755&lt;=4.5,M755&gt;8),'[1]Pricing Schedule'!$J$9,
IF(AND(I755=38000,R755&lt;=4.5,M755&lt;=8),'[1]Pricing Schedule'!$J$36,
IF(AND(I755=38000,R755&gt;4.5,R755&lt;=9,M755&gt;8),'[1]Pricing Schedule'!$J$18,
IF(AND(I755=38000,R755&gt;4.5,R755&lt;=9,M755&lt;=8),'[1]Pricing Schedule'!$J$36,
IF(AND(I755=38000,R755&gt;9,R755&lt;=12.8,M755&gt;8),'[1]Pricing Schedule'!$J$27,
IF(AND(I755=38000,R755&gt;9,R755&lt;=12.8,M755&lt;=8),'[1]Pricing Schedule'!$J$36,
IF(AND(I755=38000,R755&gt;12.8,R755&lt;=22.8),'[1]Pricing Schedule'!$J$36,
IF(AND(I755=38000,R755&gt;22.8,R755&lt;=30.2),'[1]Pricing Schedule'!$J$45,
IF(AND(I755=38000,R755&gt;30.2,R755&lt;=45.9),'[1]Pricing Schedule'!$J$54,
IF(AND(I755=38000,R755&gt;45.9,R755&lt;=123.4),'[1]Pricing Schedule'!$J$97,
IF(AND(I755=38000,R755&gt;123.4,R755&lt;=168.2,M755&lt;=10),'[1]Pricing Schedule'!$J$105,
IF(AND(I755=38000,R755&gt;123.4,R755&lt;=168.2,M755&gt;10),'[1]Pricing Schedule'!$J$113,
IF(AND(I755=38000,R755&gt;168.2,R755&lt;=336.4,M755&lt;=10),('[1]Pricing Schedule'!$J$105),
IF(AND(I755=38000,R755&gt;168.2,R755&lt;=336.4,M755&gt;10),('[1]Pricing Schedule'!$J$113),
IF(AND(I755=38000,R755&gt;336.4,R755&lt;=504.6,M755&lt;=10),('[1]Pricing Schedule'!$J$105),
IF(AND(I755=38000,R755&gt;336.4,R755&lt;=504.6,M755&gt;10),('[1]Pricing Schedule'!$J$113),
IF(AND(I755=38000,R755&gt;504.6,R755&lt;=672.8,M755&lt;=10),('[1]Pricing Schedule'!$J$105),
IF(AND(I755=38000,R755&gt;504.6,R755&lt;=672.8,M755&gt;10),('[1]Pricing Schedule'!$J$113),
IF(AND(I755=110000,R755&lt;=12.8,M755&gt;2),'[1]Pricing Schedule'!$J$63,
IF(AND(I755=110000,R755&lt;=12.8,M755&lt;=2),'[1]Pricing Schedule'!$J$97,
IF(AND(I755=110000,R755&gt;12.8,R755&lt;=22.8,M755&gt;3),'[1]Pricing Schedule'!$J$72,
IF(AND(I755=110000,R755&gt;12.8,R755&lt;=22.8,M755&lt;=3),'[1]Pricing Schedule'!$J$97,
IF(AND(I755=110000,R755&gt;22.8,R755&lt;=30.2),'[1]Pricing Schedule'!$J$81,
IF(AND(I755=110000,R755&gt;30.2,R755&lt;=45.9),'[1]Pricing Schedule'!$J$90,
IF(AND(I755=110000,R755&gt;45.9,R755&lt;=123.4),'[1]Pricing Schedule'!$J$97,
IF(AND(I755=110000,R755&gt;123.4,R755&lt;=168.2,M755&lt;=10),'[1]Pricing Schedule'!$J$105,
IF(AND(I755=110000,R755&gt;123.4,R755&lt;=168.2,M755&gt;10),'[1]Pricing Schedule'!$J$113,
IF(AND(I755=110000,R755&gt;168.2,R755&lt;=336.2,M755&lt;=10),('[1]Pricing Schedule'!$J$105),
IF(AND(I755=110000,R755&gt;168.2,R755&lt;=336.2,M755&gt;10),('[1]Pricing Schedule'!$J$113),
IF(AND(I755=110000,R755&gt;336.4,R755&lt;=504.6,M755&lt;=10),('[1]Pricing Schedule'!$J$105),
IF(AND(I755=110000,R755&gt;336.4,R755&lt;=504.6,M755&gt;10),('[1]Pricing Schedule'!$J$113),
IF(AND(I755=110000,R755&gt;504.6,R755&lt;=672.8,M755&lt;=10),('[1]Pricing Schedule'!$J$105),
IF(AND(I755=110000,R755&gt;504.6,R755&lt;=672.8,M755&gt;10),('[1]Pricing Schedule'!$J$113),
IF(AND(I755=110000,R755&gt;672.8,R755&lt;=841,M755&lt;=10),('[1]Pricing Schedule'!$J$105),
IF(AND(I755=110000,R755&gt;672.8,R755&lt;=841,M755&gt;10),('[1]Pricing Schedule'!$J$113),
IF(AND(I755=110000,R755&gt;1682,R755&lt;=1850.2,M755&lt;=10),('[1]Pricing Schedule'!$J$105),
IF(AND(I755=110000,R755&gt;1682,R755&lt;=1850.2,M755&gt;10),('[1]Pricing Schedule'!$J$113),
IF(AND(I755=110000,R755&gt;2018.4,R755&lt;=2186.6,M755&lt;=10),('[1]Pricing Schedule'!$J$105),
IF(AND(I755=110000,R755&gt;2018.4,R755&lt;=2186.6,M755&gt;10),('[1]Pricing Schedule'!$J$113),999999999)))))))))))))))))))))))))))))))))))))))</f>
        <v>4</v>
      </c>
      <c r="U755" s="40">
        <f t="shared" si="72"/>
        <v>108327.38095238095</v>
      </c>
      <c r="V755" s="41">
        <f t="shared" si="73"/>
        <v>9.2312764437606454</v>
      </c>
      <c r="Y755" s="23">
        <v>111</v>
      </c>
      <c r="Z755" s="23">
        <v>635</v>
      </c>
      <c r="AR755" s="35"/>
    </row>
    <row r="756" spans="1:44">
      <c r="A756" s="23">
        <v>756</v>
      </c>
      <c r="B756" s="23">
        <v>756</v>
      </c>
      <c r="C756" s="23" t="s">
        <v>1231</v>
      </c>
      <c r="D756" s="23" t="s">
        <v>110</v>
      </c>
      <c r="E756" s="23" t="s">
        <v>110</v>
      </c>
      <c r="F756" s="23" t="s">
        <v>156</v>
      </c>
      <c r="G756" s="23" t="s">
        <v>157</v>
      </c>
      <c r="H756" s="23" t="s">
        <v>113</v>
      </c>
      <c r="I756" s="13">
        <v>38000</v>
      </c>
      <c r="J756" s="13">
        <v>38000</v>
      </c>
      <c r="K756" s="13">
        <v>20000</v>
      </c>
      <c r="L756" s="24">
        <v>9.9879999999999995</v>
      </c>
      <c r="M756" s="37">
        <f t="shared" si="68"/>
        <v>10</v>
      </c>
      <c r="N756" s="24">
        <v>1.839</v>
      </c>
      <c r="O756" s="13">
        <v>2</v>
      </c>
      <c r="P756" s="36">
        <f t="shared" si="69"/>
        <v>1.3792499999999999</v>
      </c>
      <c r="Q756" s="38">
        <f t="shared" si="70"/>
        <v>16.8</v>
      </c>
      <c r="R756" s="37">
        <f t="shared" si="71"/>
        <v>16.8</v>
      </c>
      <c r="S756" s="39">
        <f>IF(AND(I756=38000,R756&lt;=4.5,M756&gt;8),'[1]Pricing Schedule'!$F$8+('[1]Pricing Schedule'!$F$9*M756),
IF(AND(I756=38000,R756&lt;=4.5,M756&lt;=8),'[1]Pricing Schedule'!$F$34+('[1]Pricing Schedule'!$F$36*M756),
IF(AND(I756=38000,R756&gt;4.5,R756&lt;=9,M756&gt;8),'[1]Pricing Schedule'!$F$17+('[1]Pricing Schedule'!$F$18*M756),
IF(AND(I756=38000,R756&gt;4.5,R756&lt;=9,M756&lt;=8),'[1]Pricing Schedule'!$F$34+('[1]Pricing Schedule'!$F$36*M756),
IF(AND(I756=38000,R756&gt;9,R756&lt;=12.8,M756&gt;8),'[1]Pricing Schedule'!$F$26+('[1]Pricing Schedule'!$F$27*M756),
IF(AND(I756=38000,R756&gt;9,R756&lt;=12.8,M756&lt;=8),'[1]Pricing Schedule'!$F$34+('[1]Pricing Schedule'!$F$36*M756),
IF(AND(I756=38000,R756&gt;12.8,R756&lt;=22.8),'[1]Pricing Schedule'!$F$34+('[1]Pricing Schedule'!$F$36*M756),
IF(AND(I756=38000,R756&gt;22.8,R756&lt;=30.2),'[1]Pricing Schedule'!$F$43+('[1]Pricing Schedule'!$F$45*M756),
IF(AND(I756=38000,R756&gt;30.2,R756&lt;=45.9),'[1]Pricing Schedule'!$F$52+('[1]Pricing Schedule'!$F$54*M756),
IF(AND(I756=38000,R756&gt;45.9,R756&lt;=123.4),'[1]Pricing Schedule'!$F$96+('[1]Pricing Schedule'!$F$97*M756),
IF(AND(I756=38000,R756&gt;123.4,R756&lt;=168.2,M756&lt;=10),'[1]Pricing Schedule'!$F$103+('[1]Pricing Schedule'!$F$105*M756),
IF(AND(I756=38000,R756&gt;123.4,R756&lt;=168.2,M756&gt;10),'[1]Pricing Schedule'!$F$111+('[1]Pricing Schedule'!$F$113*M756),
IF(AND(I756=38000,R756&gt;157.4,R756&lt;=336.4,M756&lt;=10),('[1]Pricing Schedule'!$F$103+('[1]Pricing Schedule'!$F$105*M756))*2,
IF(AND(I756=38000,R756&gt;157.4,R756&lt;=336.4,M756&gt;10),('[1]Pricing Schedule'!$F$111+('[1]Pricing Schedule'!$F$113*M756))*2,
IF(AND(I756=38000,R756&gt;314.8,R756&lt;=504.6,M756&lt;=10),('[1]Pricing Schedule'!$F$103+('[1]Pricing Schedule'!$F$105*M756))*3,
IF(AND(I756=38000,R756&gt;314.8,R756&lt;=504.6,M756&gt;10),('[1]Pricing Schedule'!$F$111+('[1]Pricing Schedule'!$F$113*M756))*3,
IF(AND(I756=38000,R756&gt;472.2,R756&lt;=672.8,M756&lt;=10),('[1]Pricing Schedule'!$F$103+('[1]Pricing Schedule'!$F$105*M756))*4,
IF(AND(I756=38000,R756&gt;472.2,R756&lt;=672.8,M756&gt;10),('[1]Pricing Schedule'!$F$111+('[1]Pricing Schedule'!$F$113*M756))*4,
IF(AND(I756=110000,R756&lt;=12.8,M756&gt;2),'[1]Pricing Schedule'!$F$62+('[1]Pricing Schedule'!$F$63*M756),
IF(AND(I756=110000,R756&lt;=12.8,M756&lt;=2),'[1]Pricing Schedule'!$F$96+('[1]Pricing Schedule'!$F$97*M756),
IF(AND(I756=110000,R756&gt;12.8,R756&lt;=22.8,M756&gt;3),'[1]Pricing Schedule'!$F$71+('[1]Pricing Schedule'!$F$72*M756),
IF(AND(I756=110000,R756&gt;12.8,R756&lt;=22.8,M756&lt;=3),'[1]Pricing Schedule'!$F$96+('[1]Pricing Schedule'!$F$97*M756),
IF(AND(I756=110000,R756&gt;22.8,R756&lt;=30.2),'[1]Pricing Schedule'!$F$80+('[1]Pricing Schedule'!$F$81*M756),
IF(AND(I756=110000,R756&gt;30.2,R756&lt;=45.9),'[1]Pricing Schedule'!$F$89+('[1]Pricing Schedule'!$F$90*M756),
IF(AND(I756=110000,R756&gt;45.9,R756&lt;=123.4),'[1]Pricing Schedule'!$F$96+('[1]Pricing Schedule'!$F$97*M756),
IF(AND(I756=110000,R756&gt;123.4,R756&lt;=168.2,M756&lt;=10),'[1]Pricing Schedule'!$F$103+('[1]Pricing Schedule'!$F$105*M756),
IF(AND(I756=110000,R756&gt;123.4,R756&lt;=168.2,M756&gt;10),'[1]Pricing Schedule'!$F$111+('[1]Pricing Schedule'!$F$113*M756),
IF(AND(I756=110000,R756&gt;168.2,R756&lt;=336.4,M756&lt;=10),('[1]Pricing Schedule'!$F$103+('[1]Pricing Schedule'!$F$105*M756))*2,
IF(AND(I756=110000,R756&gt;168.2,R756&lt;=336.4,M756&gt;10),('[1]Pricing Schedule'!$F$111+('[1]Pricing Schedule'!$F$113*M756))*2,
IF(AND(I756=110000,R756&gt;336.4,R756&lt;=504.6,M756&lt;=10),('[1]Pricing Schedule'!$F$103+('[1]Pricing Schedule'!$F$105*M756))*3,
IF(AND(I756=110000,R756&gt;336.4,R756&lt;=504.6,M756&gt;10),('[1]Pricing Schedule'!$F$111+('[1]Pricing Schedule'!$F$113*M756))*3,
IF(AND(I756=110000,R756&gt;504.6,R756&lt;=672.8,M756&lt;=10),('[1]Pricing Schedule'!$F$103+('[1]Pricing Schedule'!$F$105*M756))*4,
IF(AND(I756=110000,R756&gt;504.6,R756&lt;=672.8,M756&gt;10),('[1]Pricing Schedule'!$F$111+('[1]Pricing Schedule'!$F$113*M756))*4,
IF(AND(I756=110000,R756&gt;672.8,R756&lt;=841,M756&lt;=10),('[1]Pricing Schedule'!$F$103+('[1]Pricing Schedule'!$F$105*M756))*5,
IF(AND(I756=110000,R756&gt;672.8,R756&lt;=841,M756&gt;10),('[1]Pricing Schedule'!$F$111+('[1]Pricing Schedule'!$F$113*M756))*5,
IF(AND(I756=110000,R756&gt;672.8,R756&lt;=841,M756&lt;=10),('[1]Pricing Schedule'!$F$103+('[1]Pricing Schedule'!$F$105*M756))*5,
IF(AND(I756=110000,R756&gt;672.8,R756&lt;=841,M756&gt;10),('[1]Pricing Schedule'!$F$111+('[1]Pricing Schedule'!$F$113*M756))*5,
IF(AND(I756=110000,R756&gt;1345.6,R756&lt;=1513.8,M756&lt;=10),('[1]Pricing Schedule'!$F$103+('[1]Pricing Schedule'!$F$105*M756))*9,
IF(AND(I756=110000,R756&gt;1345.6,R756&lt;=1513.8,M756&gt;10),('[1]Pricing Schedule'!$F$111+('[1]Pricing Schedule'!$F$113*M756))*9,
9999999999)))))))))))))))))))))))))))))))))))))))</f>
        <v>1050490</v>
      </c>
      <c r="T756" s="21">
        <f>IF(AND(I756=38000,R756&lt;=4.5,M756&gt;8),'[1]Pricing Schedule'!$J$9,
IF(AND(I756=38000,R756&lt;=4.5,M756&lt;=8),'[1]Pricing Schedule'!$J$36,
IF(AND(I756=38000,R756&gt;4.5,R756&lt;=9,M756&gt;8),'[1]Pricing Schedule'!$J$18,
IF(AND(I756=38000,R756&gt;4.5,R756&lt;=9,M756&lt;=8),'[1]Pricing Schedule'!$J$36,
IF(AND(I756=38000,R756&gt;9,R756&lt;=12.8,M756&gt;8),'[1]Pricing Schedule'!$J$27,
IF(AND(I756=38000,R756&gt;9,R756&lt;=12.8,M756&lt;=8),'[1]Pricing Schedule'!$J$36,
IF(AND(I756=38000,R756&gt;12.8,R756&lt;=22.8),'[1]Pricing Schedule'!$J$36,
IF(AND(I756=38000,R756&gt;22.8,R756&lt;=30.2),'[1]Pricing Schedule'!$J$45,
IF(AND(I756=38000,R756&gt;30.2,R756&lt;=45.9),'[1]Pricing Schedule'!$J$54,
IF(AND(I756=38000,R756&gt;45.9,R756&lt;=123.4),'[1]Pricing Schedule'!$J$97,
IF(AND(I756=38000,R756&gt;123.4,R756&lt;=168.2,M756&lt;=10),'[1]Pricing Schedule'!$J$105,
IF(AND(I756=38000,R756&gt;123.4,R756&lt;=168.2,M756&gt;10),'[1]Pricing Schedule'!$J$113,
IF(AND(I756=38000,R756&gt;168.2,R756&lt;=336.4,M756&lt;=10),('[1]Pricing Schedule'!$J$105),
IF(AND(I756=38000,R756&gt;168.2,R756&lt;=336.4,M756&gt;10),('[1]Pricing Schedule'!$J$113),
IF(AND(I756=38000,R756&gt;336.4,R756&lt;=504.6,M756&lt;=10),('[1]Pricing Schedule'!$J$105),
IF(AND(I756=38000,R756&gt;336.4,R756&lt;=504.6,M756&gt;10),('[1]Pricing Schedule'!$J$113),
IF(AND(I756=38000,R756&gt;504.6,R756&lt;=672.8,M756&lt;=10),('[1]Pricing Schedule'!$J$105),
IF(AND(I756=38000,R756&gt;504.6,R756&lt;=672.8,M756&gt;10),('[1]Pricing Schedule'!$J$113),
IF(AND(I756=110000,R756&lt;=12.8,M756&gt;2),'[1]Pricing Schedule'!$J$63,
IF(AND(I756=110000,R756&lt;=12.8,M756&lt;=2),'[1]Pricing Schedule'!$J$97,
IF(AND(I756=110000,R756&gt;12.8,R756&lt;=22.8,M756&gt;3),'[1]Pricing Schedule'!$J$72,
IF(AND(I756=110000,R756&gt;12.8,R756&lt;=22.8,M756&lt;=3),'[1]Pricing Schedule'!$J$97,
IF(AND(I756=110000,R756&gt;22.8,R756&lt;=30.2),'[1]Pricing Schedule'!$J$81,
IF(AND(I756=110000,R756&gt;30.2,R756&lt;=45.9),'[1]Pricing Schedule'!$J$90,
IF(AND(I756=110000,R756&gt;45.9,R756&lt;=123.4),'[1]Pricing Schedule'!$J$97,
IF(AND(I756=110000,R756&gt;123.4,R756&lt;=168.2,M756&lt;=10),'[1]Pricing Schedule'!$J$105,
IF(AND(I756=110000,R756&gt;123.4,R756&lt;=168.2,M756&gt;10),'[1]Pricing Schedule'!$J$113,
IF(AND(I756=110000,R756&gt;168.2,R756&lt;=336.2,M756&lt;=10),('[1]Pricing Schedule'!$J$105),
IF(AND(I756=110000,R756&gt;168.2,R756&lt;=336.2,M756&gt;10),('[1]Pricing Schedule'!$J$113),
IF(AND(I756=110000,R756&gt;336.4,R756&lt;=504.6,M756&lt;=10),('[1]Pricing Schedule'!$J$105),
IF(AND(I756=110000,R756&gt;336.4,R756&lt;=504.6,M756&gt;10),('[1]Pricing Schedule'!$J$113),
IF(AND(I756=110000,R756&gt;504.6,R756&lt;=672.8,M756&lt;=10),('[1]Pricing Schedule'!$J$105),
IF(AND(I756=110000,R756&gt;504.6,R756&lt;=672.8,M756&gt;10),('[1]Pricing Schedule'!$J$113),
IF(AND(I756=110000,R756&gt;672.8,R756&lt;=841,M756&lt;=10),('[1]Pricing Schedule'!$J$105),
IF(AND(I756=110000,R756&gt;672.8,R756&lt;=841,M756&gt;10),('[1]Pricing Schedule'!$J$113),
IF(AND(I756=110000,R756&gt;1682,R756&lt;=1850.2,M756&lt;=10),('[1]Pricing Schedule'!$J$105),
IF(AND(I756=110000,R756&gt;1682,R756&lt;=1850.2,M756&gt;10),('[1]Pricing Schedule'!$J$113),
IF(AND(I756=110000,R756&gt;2018.4,R756&lt;=2186.6,M756&lt;=10),('[1]Pricing Schedule'!$J$105),
IF(AND(I756=110000,R756&gt;2018.4,R756&lt;=2186.6,M756&gt;10),('[1]Pricing Schedule'!$J$113),999999999)))))))))))))))))))))))))))))))))))))))</f>
        <v>4</v>
      </c>
      <c r="U756" s="40">
        <f t="shared" si="72"/>
        <v>62529.166666666664</v>
      </c>
      <c r="V756" s="41">
        <f t="shared" si="73"/>
        <v>15.992536816152462</v>
      </c>
      <c r="Y756" s="23">
        <v>72</v>
      </c>
      <c r="Z756" s="23">
        <v>635</v>
      </c>
      <c r="AR756" s="35"/>
    </row>
    <row r="757" spans="1:44">
      <c r="A757" s="23">
        <v>757</v>
      </c>
      <c r="B757" s="23">
        <v>757</v>
      </c>
      <c r="C757" s="23" t="s">
        <v>1232</v>
      </c>
      <c r="D757" s="23" t="s">
        <v>110</v>
      </c>
      <c r="E757" s="23" t="s">
        <v>110</v>
      </c>
      <c r="F757" s="23" t="s">
        <v>224</v>
      </c>
      <c r="G757" s="23" t="s">
        <v>225</v>
      </c>
      <c r="H757" s="23" t="s">
        <v>113</v>
      </c>
      <c r="I757" s="13">
        <v>38000</v>
      </c>
      <c r="J757" s="13">
        <v>38000</v>
      </c>
      <c r="K757" s="13">
        <v>20000</v>
      </c>
      <c r="L757" s="24">
        <v>9.2200000000000006</v>
      </c>
      <c r="M757" s="37">
        <f t="shared" si="68"/>
        <v>10</v>
      </c>
      <c r="N757" s="24">
        <v>0.98099999999999998</v>
      </c>
      <c r="O757" s="13">
        <v>2</v>
      </c>
      <c r="P757" s="36">
        <f t="shared" si="69"/>
        <v>0.73575000000000002</v>
      </c>
      <c r="Q757" s="38">
        <f t="shared" si="70"/>
        <v>8.4</v>
      </c>
      <c r="R757" s="37">
        <f t="shared" si="71"/>
        <v>8.4</v>
      </c>
      <c r="S757" s="39">
        <f>IF(AND(I757=38000,R757&lt;=4.5,M757&gt;8),'[1]Pricing Schedule'!$F$8+('[1]Pricing Schedule'!$F$9*M757),
IF(AND(I757=38000,R757&lt;=4.5,M757&lt;=8),'[1]Pricing Schedule'!$F$34+('[1]Pricing Schedule'!$F$36*M757),
IF(AND(I757=38000,R757&gt;4.5,R757&lt;=9,M757&gt;8),'[1]Pricing Schedule'!$F$17+('[1]Pricing Schedule'!$F$18*M757),
IF(AND(I757=38000,R757&gt;4.5,R757&lt;=9,M757&lt;=8),'[1]Pricing Schedule'!$F$34+('[1]Pricing Schedule'!$F$36*M757),
IF(AND(I757=38000,R757&gt;9,R757&lt;=12.8,M757&gt;8),'[1]Pricing Schedule'!$F$26+('[1]Pricing Schedule'!$F$27*M757),
IF(AND(I757=38000,R757&gt;9,R757&lt;=12.8,M757&lt;=8),'[1]Pricing Schedule'!$F$34+('[1]Pricing Schedule'!$F$36*M757),
IF(AND(I757=38000,R757&gt;12.8,R757&lt;=22.8),'[1]Pricing Schedule'!$F$34+('[1]Pricing Schedule'!$F$36*M757),
IF(AND(I757=38000,R757&gt;22.8,R757&lt;=30.2),'[1]Pricing Schedule'!$F$43+('[1]Pricing Schedule'!$F$45*M757),
IF(AND(I757=38000,R757&gt;30.2,R757&lt;=45.9),'[1]Pricing Schedule'!$F$52+('[1]Pricing Schedule'!$F$54*M757),
IF(AND(I757=38000,R757&gt;45.9,R757&lt;=123.4),'[1]Pricing Schedule'!$F$96+('[1]Pricing Schedule'!$F$97*M757),
IF(AND(I757=38000,R757&gt;123.4,R757&lt;=168.2,M757&lt;=10),'[1]Pricing Schedule'!$F$103+('[1]Pricing Schedule'!$F$105*M757),
IF(AND(I757=38000,R757&gt;123.4,R757&lt;=168.2,M757&gt;10),'[1]Pricing Schedule'!$F$111+('[1]Pricing Schedule'!$F$113*M757),
IF(AND(I757=38000,R757&gt;157.4,R757&lt;=336.4,M757&lt;=10),('[1]Pricing Schedule'!$F$103+('[1]Pricing Schedule'!$F$105*M757))*2,
IF(AND(I757=38000,R757&gt;157.4,R757&lt;=336.4,M757&gt;10),('[1]Pricing Schedule'!$F$111+('[1]Pricing Schedule'!$F$113*M757))*2,
IF(AND(I757=38000,R757&gt;314.8,R757&lt;=504.6,M757&lt;=10),('[1]Pricing Schedule'!$F$103+('[1]Pricing Schedule'!$F$105*M757))*3,
IF(AND(I757=38000,R757&gt;314.8,R757&lt;=504.6,M757&gt;10),('[1]Pricing Schedule'!$F$111+('[1]Pricing Schedule'!$F$113*M757))*3,
IF(AND(I757=38000,R757&gt;472.2,R757&lt;=672.8,M757&lt;=10),('[1]Pricing Schedule'!$F$103+('[1]Pricing Schedule'!$F$105*M757))*4,
IF(AND(I757=38000,R757&gt;472.2,R757&lt;=672.8,M757&gt;10),('[1]Pricing Schedule'!$F$111+('[1]Pricing Schedule'!$F$113*M757))*4,
IF(AND(I757=110000,R757&lt;=12.8,M757&gt;2),'[1]Pricing Schedule'!$F$62+('[1]Pricing Schedule'!$F$63*M757),
IF(AND(I757=110000,R757&lt;=12.8,M757&lt;=2),'[1]Pricing Schedule'!$F$96+('[1]Pricing Schedule'!$F$97*M757),
IF(AND(I757=110000,R757&gt;12.8,R757&lt;=22.8,M757&gt;3),'[1]Pricing Schedule'!$F$71+('[1]Pricing Schedule'!$F$72*M757),
IF(AND(I757=110000,R757&gt;12.8,R757&lt;=22.8,M757&lt;=3),'[1]Pricing Schedule'!$F$96+('[1]Pricing Schedule'!$F$97*M757),
IF(AND(I757=110000,R757&gt;22.8,R757&lt;=30.2),'[1]Pricing Schedule'!$F$80+('[1]Pricing Schedule'!$F$81*M757),
IF(AND(I757=110000,R757&gt;30.2,R757&lt;=45.9),'[1]Pricing Schedule'!$F$89+('[1]Pricing Schedule'!$F$90*M757),
IF(AND(I757=110000,R757&gt;45.9,R757&lt;=123.4),'[1]Pricing Schedule'!$F$96+('[1]Pricing Schedule'!$F$97*M757),
IF(AND(I757=110000,R757&gt;123.4,R757&lt;=168.2,M757&lt;=10),'[1]Pricing Schedule'!$F$103+('[1]Pricing Schedule'!$F$105*M757),
IF(AND(I757=110000,R757&gt;123.4,R757&lt;=168.2,M757&gt;10),'[1]Pricing Schedule'!$F$111+('[1]Pricing Schedule'!$F$113*M757),
IF(AND(I757=110000,R757&gt;168.2,R757&lt;=336.4,M757&lt;=10),('[1]Pricing Schedule'!$F$103+('[1]Pricing Schedule'!$F$105*M757))*2,
IF(AND(I757=110000,R757&gt;168.2,R757&lt;=336.4,M757&gt;10),('[1]Pricing Schedule'!$F$111+('[1]Pricing Schedule'!$F$113*M757))*2,
IF(AND(I757=110000,R757&gt;336.4,R757&lt;=504.6,M757&lt;=10),('[1]Pricing Schedule'!$F$103+('[1]Pricing Schedule'!$F$105*M757))*3,
IF(AND(I757=110000,R757&gt;336.4,R757&lt;=504.6,M757&gt;10),('[1]Pricing Schedule'!$F$111+('[1]Pricing Schedule'!$F$113*M757))*3,
IF(AND(I757=110000,R757&gt;504.6,R757&lt;=672.8,M757&lt;=10),('[1]Pricing Schedule'!$F$103+('[1]Pricing Schedule'!$F$105*M757))*4,
IF(AND(I757=110000,R757&gt;504.6,R757&lt;=672.8,M757&gt;10),('[1]Pricing Schedule'!$F$111+('[1]Pricing Schedule'!$F$113*M757))*4,
IF(AND(I757=110000,R757&gt;672.8,R757&lt;=841,M757&lt;=10),('[1]Pricing Schedule'!$F$103+('[1]Pricing Schedule'!$F$105*M757))*5,
IF(AND(I757=110000,R757&gt;672.8,R757&lt;=841,M757&gt;10),('[1]Pricing Schedule'!$F$111+('[1]Pricing Schedule'!$F$113*M757))*5,
IF(AND(I757=110000,R757&gt;672.8,R757&lt;=841,M757&lt;=10),('[1]Pricing Schedule'!$F$103+('[1]Pricing Schedule'!$F$105*M757))*5,
IF(AND(I757=110000,R757&gt;672.8,R757&lt;=841,M757&gt;10),('[1]Pricing Schedule'!$F$111+('[1]Pricing Schedule'!$F$113*M757))*5,
IF(AND(I757=110000,R757&gt;1345.6,R757&lt;=1513.8,M757&lt;=10),('[1]Pricing Schedule'!$F$103+('[1]Pricing Schedule'!$F$105*M757))*9,
IF(AND(I757=110000,R757&gt;1345.6,R757&lt;=1513.8,M757&gt;10),('[1]Pricing Schedule'!$F$111+('[1]Pricing Schedule'!$F$113*M757))*9,
9999999999)))))))))))))))))))))))))))))))))))))))</f>
        <v>1432500</v>
      </c>
      <c r="T757" s="21">
        <f>IF(AND(I757=38000,R757&lt;=4.5,M757&gt;8),'[1]Pricing Schedule'!$J$9,
IF(AND(I757=38000,R757&lt;=4.5,M757&lt;=8),'[1]Pricing Schedule'!$J$36,
IF(AND(I757=38000,R757&gt;4.5,R757&lt;=9,M757&gt;8),'[1]Pricing Schedule'!$J$18,
IF(AND(I757=38000,R757&gt;4.5,R757&lt;=9,M757&lt;=8),'[1]Pricing Schedule'!$J$36,
IF(AND(I757=38000,R757&gt;9,R757&lt;=12.8,M757&gt;8),'[1]Pricing Schedule'!$J$27,
IF(AND(I757=38000,R757&gt;9,R757&lt;=12.8,M757&lt;=8),'[1]Pricing Schedule'!$J$36,
IF(AND(I757=38000,R757&gt;12.8,R757&lt;=22.8),'[1]Pricing Schedule'!$J$36,
IF(AND(I757=38000,R757&gt;22.8,R757&lt;=30.2),'[1]Pricing Schedule'!$J$45,
IF(AND(I757=38000,R757&gt;30.2,R757&lt;=45.9),'[1]Pricing Schedule'!$J$54,
IF(AND(I757=38000,R757&gt;45.9,R757&lt;=123.4),'[1]Pricing Schedule'!$J$97,
IF(AND(I757=38000,R757&gt;123.4,R757&lt;=168.2,M757&lt;=10),'[1]Pricing Schedule'!$J$105,
IF(AND(I757=38000,R757&gt;123.4,R757&lt;=168.2,M757&gt;10),'[1]Pricing Schedule'!$J$113,
IF(AND(I757=38000,R757&gt;168.2,R757&lt;=336.4,M757&lt;=10),('[1]Pricing Schedule'!$J$105),
IF(AND(I757=38000,R757&gt;168.2,R757&lt;=336.4,M757&gt;10),('[1]Pricing Schedule'!$J$113),
IF(AND(I757=38000,R757&gt;336.4,R757&lt;=504.6,M757&lt;=10),('[1]Pricing Schedule'!$J$105),
IF(AND(I757=38000,R757&gt;336.4,R757&lt;=504.6,M757&gt;10),('[1]Pricing Schedule'!$J$113),
IF(AND(I757=38000,R757&gt;504.6,R757&lt;=672.8,M757&lt;=10),('[1]Pricing Schedule'!$J$105),
IF(AND(I757=38000,R757&gt;504.6,R757&lt;=672.8,M757&gt;10),('[1]Pricing Schedule'!$J$113),
IF(AND(I757=110000,R757&lt;=12.8,M757&gt;2),'[1]Pricing Schedule'!$J$63,
IF(AND(I757=110000,R757&lt;=12.8,M757&lt;=2),'[1]Pricing Schedule'!$J$97,
IF(AND(I757=110000,R757&gt;12.8,R757&lt;=22.8,M757&gt;3),'[1]Pricing Schedule'!$J$72,
IF(AND(I757=110000,R757&gt;12.8,R757&lt;=22.8,M757&lt;=3),'[1]Pricing Schedule'!$J$97,
IF(AND(I757=110000,R757&gt;22.8,R757&lt;=30.2),'[1]Pricing Schedule'!$J$81,
IF(AND(I757=110000,R757&gt;30.2,R757&lt;=45.9),'[1]Pricing Schedule'!$J$90,
IF(AND(I757=110000,R757&gt;45.9,R757&lt;=123.4),'[1]Pricing Schedule'!$J$97,
IF(AND(I757=110000,R757&gt;123.4,R757&lt;=168.2,M757&lt;=10),'[1]Pricing Schedule'!$J$105,
IF(AND(I757=110000,R757&gt;123.4,R757&lt;=168.2,M757&gt;10),'[1]Pricing Schedule'!$J$113,
IF(AND(I757=110000,R757&gt;168.2,R757&lt;=336.2,M757&lt;=10),('[1]Pricing Schedule'!$J$105),
IF(AND(I757=110000,R757&gt;168.2,R757&lt;=336.2,M757&gt;10),('[1]Pricing Schedule'!$J$113),
IF(AND(I757=110000,R757&gt;336.4,R757&lt;=504.6,M757&lt;=10),('[1]Pricing Schedule'!$J$105),
IF(AND(I757=110000,R757&gt;336.4,R757&lt;=504.6,M757&gt;10),('[1]Pricing Schedule'!$J$113),
IF(AND(I757=110000,R757&gt;504.6,R757&lt;=672.8,M757&lt;=10),('[1]Pricing Schedule'!$J$105),
IF(AND(I757=110000,R757&gt;504.6,R757&lt;=672.8,M757&gt;10),('[1]Pricing Schedule'!$J$113),
IF(AND(I757=110000,R757&gt;672.8,R757&lt;=841,M757&lt;=10),('[1]Pricing Schedule'!$J$105),
IF(AND(I757=110000,R757&gt;672.8,R757&lt;=841,M757&gt;10),('[1]Pricing Schedule'!$J$113),
IF(AND(I757=110000,R757&gt;1682,R757&lt;=1850.2,M757&lt;=10),('[1]Pricing Schedule'!$J$105),
IF(AND(I757=110000,R757&gt;1682,R757&lt;=1850.2,M757&gt;10),('[1]Pricing Schedule'!$J$113),
IF(AND(I757=110000,R757&gt;2018.4,R757&lt;=2186.6,M757&lt;=10),('[1]Pricing Schedule'!$J$105),
IF(AND(I757=110000,R757&gt;2018.4,R757&lt;=2186.6,M757&gt;10),('[1]Pricing Schedule'!$J$113),999999999)))))))))))))))))))))))))))))))))))))))</f>
        <v>2</v>
      </c>
      <c r="U757" s="40">
        <f t="shared" si="72"/>
        <v>170535.71428571429</v>
      </c>
      <c r="V757" s="41">
        <f t="shared" si="73"/>
        <v>5.8638743455497382</v>
      </c>
      <c r="Y757" s="23">
        <v>610</v>
      </c>
      <c r="Z757" s="23">
        <v>634</v>
      </c>
      <c r="AR757" s="35"/>
    </row>
    <row r="758" spans="1:44" s="44" customFormat="1">
      <c r="A758" s="43">
        <v>758</v>
      </c>
      <c r="B758" s="43">
        <v>758</v>
      </c>
      <c r="C758" s="43" t="s">
        <v>1233</v>
      </c>
      <c r="D758" s="23" t="s">
        <v>110</v>
      </c>
      <c r="E758" s="23" t="s">
        <v>110</v>
      </c>
      <c r="F758" s="43" t="s">
        <v>224</v>
      </c>
      <c r="G758" s="43" t="s">
        <v>225</v>
      </c>
      <c r="H758" s="43" t="s">
        <v>113</v>
      </c>
      <c r="I758" s="44">
        <v>38000</v>
      </c>
      <c r="J758" s="44">
        <v>38000</v>
      </c>
      <c r="K758" s="44">
        <v>20000</v>
      </c>
      <c r="L758" s="45">
        <v>4.9119999999999999</v>
      </c>
      <c r="M758" s="46">
        <f t="shared" si="68"/>
        <v>5</v>
      </c>
      <c r="N758" s="45">
        <v>5.1589999999999998</v>
      </c>
      <c r="O758" s="44">
        <v>2</v>
      </c>
      <c r="P758" s="46">
        <f t="shared" si="69"/>
        <v>3.8692500000000001</v>
      </c>
      <c r="Q758" s="47">
        <f t="shared" si="70"/>
        <v>46.2</v>
      </c>
      <c r="R758" s="46">
        <f t="shared" si="71"/>
        <v>46.2</v>
      </c>
      <c r="S758" s="39">
        <f>IF(AND(I758=38000,R758&lt;=4.5,M758&gt;8),'[1]Pricing Schedule'!$F$8+('[1]Pricing Schedule'!$F$9*M758),
IF(AND(I758=38000,R758&lt;=4.5,M758&lt;=8),'[1]Pricing Schedule'!$F$34+('[1]Pricing Schedule'!$F$36*M758),
IF(AND(I758=38000,R758&gt;4.5,R758&lt;=9,M758&gt;8),'[1]Pricing Schedule'!$F$17+('[1]Pricing Schedule'!$F$18*M758),
IF(AND(I758=38000,R758&gt;4.5,R758&lt;=9,M758&lt;=8),'[1]Pricing Schedule'!$F$34+('[1]Pricing Schedule'!$F$36*M758),
IF(AND(I758=38000,R758&gt;9,R758&lt;=12.8,M758&gt;8),'[1]Pricing Schedule'!$F$26+('[1]Pricing Schedule'!$F$27*M758),
IF(AND(I758=38000,R758&gt;9,R758&lt;=12.8,M758&lt;=8),'[1]Pricing Schedule'!$F$34+('[1]Pricing Schedule'!$F$36*M758),
IF(AND(I758=38000,R758&gt;12.8,R758&lt;=22.8),'[1]Pricing Schedule'!$F$34+('[1]Pricing Schedule'!$F$36*M758),
IF(AND(I758=38000,R758&gt;22.8,R758&lt;=30.2),'[1]Pricing Schedule'!$F$43+('[1]Pricing Schedule'!$F$45*M758),
IF(AND(I758=38000,R758&gt;30.2,R758&lt;=45.9),'[1]Pricing Schedule'!$F$52+('[1]Pricing Schedule'!$F$54*M758),
IF(AND(I758=38000,R758&gt;45.9,R758&lt;=123.4),'[1]Pricing Schedule'!$F$96+('[1]Pricing Schedule'!$F$97*M758),
IF(AND(I758=38000,R758&gt;123.4,R758&lt;=168.2,M758&lt;=10),'[1]Pricing Schedule'!$F$103+('[1]Pricing Schedule'!$F$105*M758),
IF(AND(I758=38000,R758&gt;123.4,R758&lt;=168.2,M758&gt;10),'[1]Pricing Schedule'!$F$111+('[1]Pricing Schedule'!$F$113*M758),
IF(AND(I758=38000,R758&gt;157.4,R758&lt;=336.4,M758&lt;=10),('[1]Pricing Schedule'!$F$103+('[1]Pricing Schedule'!$F$105*M758))*2,
IF(AND(I758=38000,R758&gt;157.4,R758&lt;=336.4,M758&gt;10),('[1]Pricing Schedule'!$F$111+('[1]Pricing Schedule'!$F$113*M758))*2,
IF(AND(I758=38000,R758&gt;314.8,R758&lt;=504.6,M758&lt;=10),('[1]Pricing Schedule'!$F$103+('[1]Pricing Schedule'!$F$105*M758))*3,
IF(AND(I758=38000,R758&gt;314.8,R758&lt;=504.6,M758&gt;10),('[1]Pricing Schedule'!$F$111+('[1]Pricing Schedule'!$F$113*M758))*3,
IF(AND(I758=38000,R758&gt;472.2,R758&lt;=672.8,M758&lt;=10),('[1]Pricing Schedule'!$F$103+('[1]Pricing Schedule'!$F$105*M758))*4,
IF(AND(I758=38000,R758&gt;472.2,R758&lt;=672.8,M758&gt;10),('[1]Pricing Schedule'!$F$111+('[1]Pricing Schedule'!$F$113*M758))*4,
IF(AND(I758=110000,R758&lt;=12.8,M758&gt;2),'[1]Pricing Schedule'!$F$62+('[1]Pricing Schedule'!$F$63*M758),
IF(AND(I758=110000,R758&lt;=12.8,M758&lt;=2),'[1]Pricing Schedule'!$F$96+('[1]Pricing Schedule'!$F$97*M758),
IF(AND(I758=110000,R758&gt;12.8,R758&lt;=22.8,M758&gt;3),'[1]Pricing Schedule'!$F$71+('[1]Pricing Schedule'!$F$72*M758),
IF(AND(I758=110000,R758&gt;12.8,R758&lt;=22.8,M758&lt;=3),'[1]Pricing Schedule'!$F$96+('[1]Pricing Schedule'!$F$97*M758),
IF(AND(I758=110000,R758&gt;22.8,R758&lt;=30.2),'[1]Pricing Schedule'!$F$80+('[1]Pricing Schedule'!$F$81*M758),
IF(AND(I758=110000,R758&gt;30.2,R758&lt;=45.9),'[1]Pricing Schedule'!$F$89+('[1]Pricing Schedule'!$F$90*M758),
IF(AND(I758=110000,R758&gt;45.9,R758&lt;=123.4),'[1]Pricing Schedule'!$F$96+('[1]Pricing Schedule'!$F$97*M758),
IF(AND(I758=110000,R758&gt;123.4,R758&lt;=168.2,M758&lt;=10),'[1]Pricing Schedule'!$F$103+('[1]Pricing Schedule'!$F$105*M758),
IF(AND(I758=110000,R758&gt;123.4,R758&lt;=168.2,M758&gt;10),'[1]Pricing Schedule'!$F$111+('[1]Pricing Schedule'!$F$113*M758),
IF(AND(I758=110000,R758&gt;168.2,R758&lt;=336.4,M758&lt;=10),('[1]Pricing Schedule'!$F$103+('[1]Pricing Schedule'!$F$105*M758))*2,
IF(AND(I758=110000,R758&gt;168.2,R758&lt;=336.4,M758&gt;10),('[1]Pricing Schedule'!$F$111+('[1]Pricing Schedule'!$F$113*M758))*2,
IF(AND(I758=110000,R758&gt;336.4,R758&lt;=504.6,M758&lt;=10),('[1]Pricing Schedule'!$F$103+('[1]Pricing Schedule'!$F$105*M758))*3,
IF(AND(I758=110000,R758&gt;336.4,R758&lt;=504.6,M758&gt;10),('[1]Pricing Schedule'!$F$111+('[1]Pricing Schedule'!$F$113*M758))*3,
IF(AND(I758=110000,R758&gt;504.6,R758&lt;=672.8,M758&lt;=10),('[1]Pricing Schedule'!$F$103+('[1]Pricing Schedule'!$F$105*M758))*4,
IF(AND(I758=110000,R758&gt;504.6,R758&lt;=672.8,M758&gt;10),('[1]Pricing Schedule'!$F$111+('[1]Pricing Schedule'!$F$113*M758))*4,
IF(AND(I758=110000,R758&gt;672.8,R758&lt;=841,M758&lt;=10),('[1]Pricing Schedule'!$F$103+('[1]Pricing Schedule'!$F$105*M758))*5,
IF(AND(I758=110000,R758&gt;672.8,R758&lt;=841,M758&gt;10),('[1]Pricing Schedule'!$F$111+('[1]Pricing Schedule'!$F$113*M758))*5,
IF(AND(I758=110000,R758&gt;672.8,R758&lt;=841,M758&lt;=10),('[1]Pricing Schedule'!$F$103+('[1]Pricing Schedule'!$F$105*M758))*5,
IF(AND(I758=110000,R758&gt;672.8,R758&lt;=841,M758&gt;10),('[1]Pricing Schedule'!$F$111+('[1]Pricing Schedule'!$F$113*M758))*5,
IF(AND(I758=110000,R758&gt;1345.6,R758&lt;=1513.8,M758&lt;=10),('[1]Pricing Schedule'!$F$103+('[1]Pricing Schedule'!$F$105*M758))*9,
IF(AND(I758=110000,R758&gt;1345.6,R758&lt;=1513.8,M758&gt;10),('[1]Pricing Schedule'!$F$111+('[1]Pricing Schedule'!$F$113*M758))*9,
9999999999)))))))))))))))))))))))))))))))))))))))</f>
        <v>1972510</v>
      </c>
      <c r="T758" s="48">
        <f>IF(AND(I758=38000,R758&lt;=4.5,M758&gt;8),'[1]Pricing Schedule'!$J$9,
IF(AND(I758=38000,R758&lt;=4.5,M758&lt;=8),'[1]Pricing Schedule'!$J$36,
IF(AND(I758=38000,R758&gt;4.5,R758&lt;=9,M758&gt;8),'[1]Pricing Schedule'!$J$18,
IF(AND(I758=38000,R758&gt;4.5,R758&lt;=9,M758&lt;=8),'[1]Pricing Schedule'!$J$36,
IF(AND(I758=38000,R758&gt;9,R758&lt;=12.8,M758&gt;8),'[1]Pricing Schedule'!$J$27,
IF(AND(I758=38000,R758&gt;9,R758&lt;=12.8,M758&lt;=8),'[1]Pricing Schedule'!$J$36,
IF(AND(I758=38000,R758&gt;12.8,R758&lt;=22.8),'[1]Pricing Schedule'!$J$36,
IF(AND(I758=38000,R758&gt;22.8,R758&lt;=30.2),'[1]Pricing Schedule'!$J$45,
IF(AND(I758=38000,R758&gt;30.2,R758&lt;=45.9),'[1]Pricing Schedule'!$J$54,
IF(AND(I758=38000,R758&gt;45.9,R758&lt;=123.4),'[1]Pricing Schedule'!$J$97,
IF(AND(I758=38000,R758&gt;123.4,R758&lt;=168.2,M758&lt;=10),'[1]Pricing Schedule'!$J$105,
IF(AND(I758=38000,R758&gt;123.4,R758&lt;=168.2,M758&gt;10),'[1]Pricing Schedule'!$J$113,
IF(AND(I758=38000,R758&gt;168.2,R758&lt;=336.4,M758&lt;=10),('[1]Pricing Schedule'!$J$105),
IF(AND(I758=38000,R758&gt;168.2,R758&lt;=336.4,M758&gt;10),('[1]Pricing Schedule'!$J$113),
IF(AND(I758=38000,R758&gt;336.4,R758&lt;=504.6,M758&lt;=10),('[1]Pricing Schedule'!$J$105),
IF(AND(I758=38000,R758&gt;336.4,R758&lt;=504.6,M758&gt;10),('[1]Pricing Schedule'!$J$113),
IF(AND(I758=38000,R758&gt;504.6,R758&lt;=672.8,M758&lt;=10),('[1]Pricing Schedule'!$J$105),
IF(AND(I758=38000,R758&gt;504.6,R758&lt;=672.8,M758&gt;10),('[1]Pricing Schedule'!$J$113),
IF(AND(I758=110000,R758&lt;=12.8,M758&gt;2),'[1]Pricing Schedule'!$J$63,
IF(AND(I758=110000,R758&lt;=12.8,M758&lt;=2),'[1]Pricing Schedule'!$J$97,
IF(AND(I758=110000,R758&gt;12.8,R758&lt;=22.8,M758&gt;3),'[1]Pricing Schedule'!$J$72,
IF(AND(I758=110000,R758&gt;12.8,R758&lt;=22.8,M758&lt;=3),'[1]Pricing Schedule'!$J$97,
IF(AND(I758=110000,R758&gt;22.8,R758&lt;=30.2),'[1]Pricing Schedule'!$J$81,
IF(AND(I758=110000,R758&gt;30.2,R758&lt;=45.9),'[1]Pricing Schedule'!$J$90,
IF(AND(I758=110000,R758&gt;45.9,R758&lt;=123.4),'[1]Pricing Schedule'!$J$97,
IF(AND(I758=110000,R758&gt;123.4,R758&lt;=168.2,M758&lt;=10),'[1]Pricing Schedule'!$J$105,
IF(AND(I758=110000,R758&gt;123.4,R758&lt;=168.2,M758&gt;10),'[1]Pricing Schedule'!$J$113,
IF(AND(I758=110000,R758&gt;168.2,R758&lt;=336.2,M758&lt;=10),('[1]Pricing Schedule'!$J$105),
IF(AND(I758=110000,R758&gt;168.2,R758&lt;=336.2,M758&gt;10),('[1]Pricing Schedule'!$J$113),
IF(AND(I758=110000,R758&gt;336.4,R758&lt;=504.6,M758&lt;=10),('[1]Pricing Schedule'!$J$105),
IF(AND(I758=110000,R758&gt;336.4,R758&lt;=504.6,M758&gt;10),('[1]Pricing Schedule'!$J$113),
IF(AND(I758=110000,R758&gt;504.6,R758&lt;=672.8,M758&lt;=10),('[1]Pricing Schedule'!$J$105),
IF(AND(I758=110000,R758&gt;504.6,R758&lt;=672.8,M758&gt;10),('[1]Pricing Schedule'!$J$113),
IF(AND(I758=110000,R758&gt;672.8,R758&lt;=841,M758&lt;=10),('[1]Pricing Schedule'!$J$105),
IF(AND(I758=110000,R758&gt;672.8,R758&lt;=841,M758&gt;10),('[1]Pricing Schedule'!$J$113),
IF(AND(I758=110000,R758&gt;1682,R758&lt;=1850.2,M758&lt;=10),('[1]Pricing Schedule'!$J$105),
IF(AND(I758=110000,R758&gt;1682,R758&lt;=1850.2,M758&gt;10),('[1]Pricing Schedule'!$J$113),
IF(AND(I758=110000,R758&gt;2018.4,R758&lt;=2186.6,M758&lt;=10),('[1]Pricing Schedule'!$J$105),
IF(AND(I758=110000,R758&gt;2018.4,R758&lt;=2186.6,M758&gt;10),('[1]Pricing Schedule'!$J$113),999999999)))))))))))))))))))))))))))))))))))))))</f>
        <v>11</v>
      </c>
      <c r="U758" s="49">
        <f t="shared" si="72"/>
        <v>42695.021645021639</v>
      </c>
      <c r="V758" s="50">
        <f t="shared" si="73"/>
        <v>23.421934489558989</v>
      </c>
      <c r="W758" s="13"/>
      <c r="X758" s="13"/>
      <c r="Y758" s="23">
        <v>246</v>
      </c>
      <c r="Z758" s="23">
        <v>634</v>
      </c>
      <c r="AD758" s="43"/>
      <c r="AE758" s="43"/>
      <c r="AF758" s="43"/>
      <c r="AR758" s="51"/>
    </row>
    <row r="759" spans="1:44">
      <c r="A759" s="23">
        <v>759</v>
      </c>
      <c r="B759" s="23">
        <v>759</v>
      </c>
      <c r="C759" s="23" t="s">
        <v>1234</v>
      </c>
      <c r="D759" s="23" t="s">
        <v>110</v>
      </c>
      <c r="E759" s="23" t="s">
        <v>110</v>
      </c>
      <c r="F759" s="23" t="s">
        <v>224</v>
      </c>
      <c r="G759" s="23" t="s">
        <v>225</v>
      </c>
      <c r="H759" s="23" t="s">
        <v>113</v>
      </c>
      <c r="I759" s="13">
        <v>38000</v>
      </c>
      <c r="J759" s="13">
        <v>38000</v>
      </c>
      <c r="K759" s="13">
        <v>20000</v>
      </c>
      <c r="L759" s="24">
        <v>2.3849999999999998</v>
      </c>
      <c r="M759" s="37">
        <f t="shared" si="68"/>
        <v>3</v>
      </c>
      <c r="N759" s="24">
        <v>0.67200000000000004</v>
      </c>
      <c r="O759" s="13">
        <v>2</v>
      </c>
      <c r="P759" s="36">
        <f t="shared" si="69"/>
        <v>0.504</v>
      </c>
      <c r="Q759" s="38">
        <f t="shared" si="70"/>
        <v>4.2</v>
      </c>
      <c r="R759" s="37">
        <f t="shared" si="71"/>
        <v>4.2</v>
      </c>
      <c r="S759" s="39">
        <f>IF(AND(I759=38000,R759&lt;=4.5,M759&gt;8),'[1]Pricing Schedule'!$F$8+('[1]Pricing Schedule'!$F$9*M759),
IF(AND(I759=38000,R759&lt;=4.5,M759&lt;=8),'[1]Pricing Schedule'!$F$34+('[1]Pricing Schedule'!$F$36*M759),
IF(AND(I759=38000,R759&gt;4.5,R759&lt;=9,M759&gt;8),'[1]Pricing Schedule'!$F$17+('[1]Pricing Schedule'!$F$18*M759),
IF(AND(I759=38000,R759&gt;4.5,R759&lt;=9,M759&lt;=8),'[1]Pricing Schedule'!$F$34+('[1]Pricing Schedule'!$F$36*M759),
IF(AND(I759=38000,R759&gt;9,R759&lt;=12.8,M759&gt;8),'[1]Pricing Schedule'!$F$26+('[1]Pricing Schedule'!$F$27*M759),
IF(AND(I759=38000,R759&gt;9,R759&lt;=12.8,M759&lt;=8),'[1]Pricing Schedule'!$F$34+('[1]Pricing Schedule'!$F$36*M759),
IF(AND(I759=38000,R759&gt;12.8,R759&lt;=22.8),'[1]Pricing Schedule'!$F$34+('[1]Pricing Schedule'!$F$36*M759),
IF(AND(I759=38000,R759&gt;22.8,R759&lt;=30.2),'[1]Pricing Schedule'!$F$43+('[1]Pricing Schedule'!$F$45*M759),
IF(AND(I759=38000,R759&gt;30.2,R759&lt;=45.9),'[1]Pricing Schedule'!$F$52+('[1]Pricing Schedule'!$F$54*M759),
IF(AND(I759=38000,R759&gt;45.9,R759&lt;=123.4),'[1]Pricing Schedule'!$F$96+('[1]Pricing Schedule'!$F$97*M759),
IF(AND(I759=38000,R759&gt;123.4,R759&lt;=168.2,M759&lt;=10),'[1]Pricing Schedule'!$F$103+('[1]Pricing Schedule'!$F$105*M759),
IF(AND(I759=38000,R759&gt;123.4,R759&lt;=168.2,M759&gt;10),'[1]Pricing Schedule'!$F$111+('[1]Pricing Schedule'!$F$113*M759),
IF(AND(I759=38000,R759&gt;157.4,R759&lt;=336.4,M759&lt;=10),('[1]Pricing Schedule'!$F$103+('[1]Pricing Schedule'!$F$105*M759))*2,
IF(AND(I759=38000,R759&gt;157.4,R759&lt;=336.4,M759&gt;10),('[1]Pricing Schedule'!$F$111+('[1]Pricing Schedule'!$F$113*M759))*2,
IF(AND(I759=38000,R759&gt;314.8,R759&lt;=504.6,M759&lt;=10),('[1]Pricing Schedule'!$F$103+('[1]Pricing Schedule'!$F$105*M759))*3,
IF(AND(I759=38000,R759&gt;314.8,R759&lt;=504.6,M759&gt;10),('[1]Pricing Schedule'!$F$111+('[1]Pricing Schedule'!$F$113*M759))*3,
IF(AND(I759=38000,R759&gt;472.2,R759&lt;=672.8,M759&lt;=10),('[1]Pricing Schedule'!$F$103+('[1]Pricing Schedule'!$F$105*M759))*4,
IF(AND(I759=38000,R759&gt;472.2,R759&lt;=672.8,M759&gt;10),('[1]Pricing Schedule'!$F$111+('[1]Pricing Schedule'!$F$113*M759))*4,
IF(AND(I759=110000,R759&lt;=12.8,M759&gt;2),'[1]Pricing Schedule'!$F$62+('[1]Pricing Schedule'!$F$63*M759),
IF(AND(I759=110000,R759&lt;=12.8,M759&lt;=2),'[1]Pricing Schedule'!$F$96+('[1]Pricing Schedule'!$F$97*M759),
IF(AND(I759=110000,R759&gt;12.8,R759&lt;=22.8,M759&gt;3),'[1]Pricing Schedule'!$F$71+('[1]Pricing Schedule'!$F$72*M759),
IF(AND(I759=110000,R759&gt;12.8,R759&lt;=22.8,M759&lt;=3),'[1]Pricing Schedule'!$F$96+('[1]Pricing Schedule'!$F$97*M759),
IF(AND(I759=110000,R759&gt;22.8,R759&lt;=30.2),'[1]Pricing Schedule'!$F$80+('[1]Pricing Schedule'!$F$81*M759),
IF(AND(I759=110000,R759&gt;30.2,R759&lt;=45.9),'[1]Pricing Schedule'!$F$89+('[1]Pricing Schedule'!$F$90*M759),
IF(AND(I759=110000,R759&gt;45.9,R759&lt;=123.4),'[1]Pricing Schedule'!$F$96+('[1]Pricing Schedule'!$F$97*M759),
IF(AND(I759=110000,R759&gt;123.4,R759&lt;=168.2,M759&lt;=10),'[1]Pricing Schedule'!$F$103+('[1]Pricing Schedule'!$F$105*M759),
IF(AND(I759=110000,R759&gt;123.4,R759&lt;=168.2,M759&gt;10),'[1]Pricing Schedule'!$F$111+('[1]Pricing Schedule'!$F$113*M759),
IF(AND(I759=110000,R759&gt;168.2,R759&lt;=336.4,M759&lt;=10),('[1]Pricing Schedule'!$F$103+('[1]Pricing Schedule'!$F$105*M759))*2,
IF(AND(I759=110000,R759&gt;168.2,R759&lt;=336.4,M759&gt;10),('[1]Pricing Schedule'!$F$111+('[1]Pricing Schedule'!$F$113*M759))*2,
IF(AND(I759=110000,R759&gt;336.4,R759&lt;=504.6,M759&lt;=10),('[1]Pricing Schedule'!$F$103+('[1]Pricing Schedule'!$F$105*M759))*3,
IF(AND(I759=110000,R759&gt;336.4,R759&lt;=504.6,M759&gt;10),('[1]Pricing Schedule'!$F$111+('[1]Pricing Schedule'!$F$113*M759))*3,
IF(AND(I759=110000,R759&gt;504.6,R759&lt;=672.8,M759&lt;=10),('[1]Pricing Schedule'!$F$103+('[1]Pricing Schedule'!$F$105*M759))*4,
IF(AND(I759=110000,R759&gt;504.6,R759&lt;=672.8,M759&gt;10),('[1]Pricing Schedule'!$F$111+('[1]Pricing Schedule'!$F$113*M759))*4,
IF(AND(I759=110000,R759&gt;672.8,R759&lt;=841,M759&lt;=10),('[1]Pricing Schedule'!$F$103+('[1]Pricing Schedule'!$F$105*M759))*5,
IF(AND(I759=110000,R759&gt;672.8,R759&lt;=841,M759&gt;10),('[1]Pricing Schedule'!$F$111+('[1]Pricing Schedule'!$F$113*M759))*5,
IF(AND(I759=110000,R759&gt;672.8,R759&lt;=841,M759&lt;=10),('[1]Pricing Schedule'!$F$103+('[1]Pricing Schedule'!$F$105*M759))*5,
IF(AND(I759=110000,R759&gt;672.8,R759&lt;=841,M759&gt;10),('[1]Pricing Schedule'!$F$111+('[1]Pricing Schedule'!$F$113*M759))*5,
IF(AND(I759=110000,R759&gt;1345.6,R759&lt;=1513.8,M759&lt;=10),('[1]Pricing Schedule'!$F$103+('[1]Pricing Schedule'!$F$105*M759))*9,
IF(AND(I759=110000,R759&gt;1345.6,R759&lt;=1513.8,M759&gt;10),('[1]Pricing Schedule'!$F$111+('[1]Pricing Schedule'!$F$113*M759))*9,
9999999999)))))))))))))))))))))))))))))))))))))))</f>
        <v>558600</v>
      </c>
      <c r="T759" s="21">
        <f>IF(AND(I759=38000,R759&lt;=4.5,M759&gt;8),'[1]Pricing Schedule'!$J$9,
IF(AND(I759=38000,R759&lt;=4.5,M759&lt;=8),'[1]Pricing Schedule'!$J$36,
IF(AND(I759=38000,R759&gt;4.5,R759&lt;=9,M759&gt;8),'[1]Pricing Schedule'!$J$18,
IF(AND(I759=38000,R759&gt;4.5,R759&lt;=9,M759&lt;=8),'[1]Pricing Schedule'!$J$36,
IF(AND(I759=38000,R759&gt;9,R759&lt;=12.8,M759&gt;8),'[1]Pricing Schedule'!$J$27,
IF(AND(I759=38000,R759&gt;9,R759&lt;=12.8,M759&lt;=8),'[1]Pricing Schedule'!$J$36,
IF(AND(I759=38000,R759&gt;12.8,R759&lt;=22.8),'[1]Pricing Schedule'!$J$36,
IF(AND(I759=38000,R759&gt;22.8,R759&lt;=30.2),'[1]Pricing Schedule'!$J$45,
IF(AND(I759=38000,R759&gt;30.2,R759&lt;=45.9),'[1]Pricing Schedule'!$J$54,
IF(AND(I759=38000,R759&gt;45.9,R759&lt;=123.4),'[1]Pricing Schedule'!$J$97,
IF(AND(I759=38000,R759&gt;123.4,R759&lt;=168.2,M759&lt;=10),'[1]Pricing Schedule'!$J$105,
IF(AND(I759=38000,R759&gt;123.4,R759&lt;=168.2,M759&gt;10),'[1]Pricing Schedule'!$J$113,
IF(AND(I759=38000,R759&gt;168.2,R759&lt;=336.4,M759&lt;=10),('[1]Pricing Schedule'!$J$105),
IF(AND(I759=38000,R759&gt;168.2,R759&lt;=336.4,M759&gt;10),('[1]Pricing Schedule'!$J$113),
IF(AND(I759=38000,R759&gt;336.4,R759&lt;=504.6,M759&lt;=10),('[1]Pricing Schedule'!$J$105),
IF(AND(I759=38000,R759&gt;336.4,R759&lt;=504.6,M759&gt;10),('[1]Pricing Schedule'!$J$113),
IF(AND(I759=38000,R759&gt;504.6,R759&lt;=672.8,M759&lt;=10),('[1]Pricing Schedule'!$J$105),
IF(AND(I759=38000,R759&gt;504.6,R759&lt;=672.8,M759&gt;10),('[1]Pricing Schedule'!$J$113),
IF(AND(I759=110000,R759&lt;=12.8,M759&gt;2),'[1]Pricing Schedule'!$J$63,
IF(AND(I759=110000,R759&lt;=12.8,M759&lt;=2),'[1]Pricing Schedule'!$J$97,
IF(AND(I759=110000,R759&gt;12.8,R759&lt;=22.8,M759&gt;3),'[1]Pricing Schedule'!$J$72,
IF(AND(I759=110000,R759&gt;12.8,R759&lt;=22.8,M759&lt;=3),'[1]Pricing Schedule'!$J$97,
IF(AND(I759=110000,R759&gt;22.8,R759&lt;=30.2),'[1]Pricing Schedule'!$J$81,
IF(AND(I759=110000,R759&gt;30.2,R759&lt;=45.9),'[1]Pricing Schedule'!$J$90,
IF(AND(I759=110000,R759&gt;45.9,R759&lt;=123.4),'[1]Pricing Schedule'!$J$97,
IF(AND(I759=110000,R759&gt;123.4,R759&lt;=168.2,M759&lt;=10),'[1]Pricing Schedule'!$J$105,
IF(AND(I759=110000,R759&gt;123.4,R759&lt;=168.2,M759&gt;10),'[1]Pricing Schedule'!$J$113,
IF(AND(I759=110000,R759&gt;168.2,R759&lt;=336.2,M759&lt;=10),('[1]Pricing Schedule'!$J$105),
IF(AND(I759=110000,R759&gt;168.2,R759&lt;=336.2,M759&gt;10),('[1]Pricing Schedule'!$J$113),
IF(AND(I759=110000,R759&gt;336.4,R759&lt;=504.6,M759&lt;=10),('[1]Pricing Schedule'!$J$105),
IF(AND(I759=110000,R759&gt;336.4,R759&lt;=504.6,M759&gt;10),('[1]Pricing Schedule'!$J$113),
IF(AND(I759=110000,R759&gt;504.6,R759&lt;=672.8,M759&lt;=10),('[1]Pricing Schedule'!$J$105),
IF(AND(I759=110000,R759&gt;504.6,R759&lt;=672.8,M759&gt;10),('[1]Pricing Schedule'!$J$113),
IF(AND(I759=110000,R759&gt;672.8,R759&lt;=841,M759&lt;=10),('[1]Pricing Schedule'!$J$105),
IF(AND(I759=110000,R759&gt;672.8,R759&lt;=841,M759&gt;10),('[1]Pricing Schedule'!$J$113),
IF(AND(I759=110000,R759&gt;1682,R759&lt;=1850.2,M759&lt;=10),('[1]Pricing Schedule'!$J$105),
IF(AND(I759=110000,R759&gt;1682,R759&lt;=1850.2,M759&gt;10),('[1]Pricing Schedule'!$J$113),
IF(AND(I759=110000,R759&gt;2018.4,R759&lt;=2186.6,M759&lt;=10),('[1]Pricing Schedule'!$J$105),
IF(AND(I759=110000,R759&gt;2018.4,R759&lt;=2186.6,M759&gt;10),('[1]Pricing Schedule'!$J$113),999999999)))))))))))))))))))))))))))))))))))))))</f>
        <v>4</v>
      </c>
      <c r="U759" s="40">
        <f t="shared" si="72"/>
        <v>133000</v>
      </c>
      <c r="V759" s="41">
        <f t="shared" si="73"/>
        <v>7.518796992481203</v>
      </c>
      <c r="Y759" s="23">
        <v>33</v>
      </c>
      <c r="Z759" s="23">
        <v>634</v>
      </c>
      <c r="AR759" s="35"/>
    </row>
    <row r="760" spans="1:44" s="44" customFormat="1">
      <c r="A760" s="43">
        <v>760</v>
      </c>
      <c r="B760" s="43">
        <v>760</v>
      </c>
      <c r="C760" s="43" t="s">
        <v>1235</v>
      </c>
      <c r="D760" s="23" t="s">
        <v>110</v>
      </c>
      <c r="E760" s="23" t="s">
        <v>110</v>
      </c>
      <c r="F760" s="43" t="s">
        <v>224</v>
      </c>
      <c r="G760" s="43" t="s">
        <v>225</v>
      </c>
      <c r="H760" s="43" t="s">
        <v>113</v>
      </c>
      <c r="I760" s="44">
        <v>38000</v>
      </c>
      <c r="J760" s="44">
        <v>38000</v>
      </c>
      <c r="K760" s="44">
        <v>20000</v>
      </c>
      <c r="L760" s="45">
        <v>9.86</v>
      </c>
      <c r="M760" s="46">
        <f t="shared" si="68"/>
        <v>10</v>
      </c>
      <c r="N760" s="45">
        <v>12.005000000000001</v>
      </c>
      <c r="O760" s="44">
        <v>2</v>
      </c>
      <c r="P760" s="46">
        <f t="shared" si="69"/>
        <v>9.0037500000000001</v>
      </c>
      <c r="Q760" s="47">
        <f t="shared" si="70"/>
        <v>109.19999999999999</v>
      </c>
      <c r="R760" s="46">
        <f t="shared" si="71"/>
        <v>109.19999999999999</v>
      </c>
      <c r="S760" s="39">
        <f>IF(AND(I760=38000,R760&lt;=4.5,M760&gt;8),'[1]Pricing Schedule'!$F$8+('[1]Pricing Schedule'!$F$9*M760),
IF(AND(I760=38000,R760&lt;=4.5,M760&lt;=8),'[1]Pricing Schedule'!$F$34+('[1]Pricing Schedule'!$F$36*M760),
IF(AND(I760=38000,R760&gt;4.5,R760&lt;=9,M760&gt;8),'[1]Pricing Schedule'!$F$17+('[1]Pricing Schedule'!$F$18*M760),
IF(AND(I760=38000,R760&gt;4.5,R760&lt;=9,M760&lt;=8),'[1]Pricing Schedule'!$F$34+('[1]Pricing Schedule'!$F$36*M760),
IF(AND(I760=38000,R760&gt;9,R760&lt;=12.8,M760&gt;8),'[1]Pricing Schedule'!$F$26+('[1]Pricing Schedule'!$F$27*M760),
IF(AND(I760=38000,R760&gt;9,R760&lt;=12.8,M760&lt;=8),'[1]Pricing Schedule'!$F$34+('[1]Pricing Schedule'!$F$36*M760),
IF(AND(I760=38000,R760&gt;12.8,R760&lt;=22.8),'[1]Pricing Schedule'!$F$34+('[1]Pricing Schedule'!$F$36*M760),
IF(AND(I760=38000,R760&gt;22.8,R760&lt;=30.2),'[1]Pricing Schedule'!$F$43+('[1]Pricing Schedule'!$F$45*M760),
IF(AND(I760=38000,R760&gt;30.2,R760&lt;=45.9),'[1]Pricing Schedule'!$F$52+('[1]Pricing Schedule'!$F$54*M760),
IF(AND(I760=38000,R760&gt;45.9,R760&lt;=123.4),'[1]Pricing Schedule'!$F$96+('[1]Pricing Schedule'!$F$97*M760),
IF(AND(I760=38000,R760&gt;123.4,R760&lt;=168.2,M760&lt;=10),'[1]Pricing Schedule'!$F$103+('[1]Pricing Schedule'!$F$105*M760),
IF(AND(I760=38000,R760&gt;123.4,R760&lt;=168.2,M760&gt;10),'[1]Pricing Schedule'!$F$111+('[1]Pricing Schedule'!$F$113*M760),
IF(AND(I760=38000,R760&gt;157.4,R760&lt;=336.4,M760&lt;=10),('[1]Pricing Schedule'!$F$103+('[1]Pricing Schedule'!$F$105*M760))*2,
IF(AND(I760=38000,R760&gt;157.4,R760&lt;=336.4,M760&gt;10),('[1]Pricing Schedule'!$F$111+('[1]Pricing Schedule'!$F$113*M760))*2,
IF(AND(I760=38000,R760&gt;314.8,R760&lt;=504.6,M760&lt;=10),('[1]Pricing Schedule'!$F$103+('[1]Pricing Schedule'!$F$105*M760))*3,
IF(AND(I760=38000,R760&gt;314.8,R760&lt;=504.6,M760&gt;10),('[1]Pricing Schedule'!$F$111+('[1]Pricing Schedule'!$F$113*M760))*3,
IF(AND(I760=38000,R760&gt;472.2,R760&lt;=672.8,M760&lt;=10),('[1]Pricing Schedule'!$F$103+('[1]Pricing Schedule'!$F$105*M760))*4,
IF(AND(I760=38000,R760&gt;472.2,R760&lt;=672.8,M760&gt;10),('[1]Pricing Schedule'!$F$111+('[1]Pricing Schedule'!$F$113*M760))*4,
IF(AND(I760=110000,R760&lt;=12.8,M760&gt;2),'[1]Pricing Schedule'!$F$62+('[1]Pricing Schedule'!$F$63*M760),
IF(AND(I760=110000,R760&lt;=12.8,M760&lt;=2),'[1]Pricing Schedule'!$F$96+('[1]Pricing Schedule'!$F$97*M760),
IF(AND(I760=110000,R760&gt;12.8,R760&lt;=22.8,M760&gt;3),'[1]Pricing Schedule'!$F$71+('[1]Pricing Schedule'!$F$72*M760),
IF(AND(I760=110000,R760&gt;12.8,R760&lt;=22.8,M760&lt;=3),'[1]Pricing Schedule'!$F$96+('[1]Pricing Schedule'!$F$97*M760),
IF(AND(I760=110000,R760&gt;22.8,R760&lt;=30.2),'[1]Pricing Schedule'!$F$80+('[1]Pricing Schedule'!$F$81*M760),
IF(AND(I760=110000,R760&gt;30.2,R760&lt;=45.9),'[1]Pricing Schedule'!$F$89+('[1]Pricing Schedule'!$F$90*M760),
IF(AND(I760=110000,R760&gt;45.9,R760&lt;=123.4),'[1]Pricing Schedule'!$F$96+('[1]Pricing Schedule'!$F$97*M760),
IF(AND(I760=110000,R760&gt;123.4,R760&lt;=168.2,M760&lt;=10),'[1]Pricing Schedule'!$F$103+('[1]Pricing Schedule'!$F$105*M760),
IF(AND(I760=110000,R760&gt;123.4,R760&lt;=168.2,M760&gt;10),'[1]Pricing Schedule'!$F$111+('[1]Pricing Schedule'!$F$113*M760),
IF(AND(I760=110000,R760&gt;168.2,R760&lt;=336.4,M760&lt;=10),('[1]Pricing Schedule'!$F$103+('[1]Pricing Schedule'!$F$105*M760))*2,
IF(AND(I760=110000,R760&gt;168.2,R760&lt;=336.4,M760&gt;10),('[1]Pricing Schedule'!$F$111+('[1]Pricing Schedule'!$F$113*M760))*2,
IF(AND(I760=110000,R760&gt;336.4,R760&lt;=504.6,M760&lt;=10),('[1]Pricing Schedule'!$F$103+('[1]Pricing Schedule'!$F$105*M760))*3,
IF(AND(I760=110000,R760&gt;336.4,R760&lt;=504.6,M760&gt;10),('[1]Pricing Schedule'!$F$111+('[1]Pricing Schedule'!$F$113*M760))*3,
IF(AND(I760=110000,R760&gt;504.6,R760&lt;=672.8,M760&lt;=10),('[1]Pricing Schedule'!$F$103+('[1]Pricing Schedule'!$F$105*M760))*4,
IF(AND(I760=110000,R760&gt;504.6,R760&lt;=672.8,M760&gt;10),('[1]Pricing Schedule'!$F$111+('[1]Pricing Schedule'!$F$113*M760))*4,
IF(AND(I760=110000,R760&gt;672.8,R760&lt;=841,M760&lt;=10),('[1]Pricing Schedule'!$F$103+('[1]Pricing Schedule'!$F$105*M760))*5,
IF(AND(I760=110000,R760&gt;672.8,R760&lt;=841,M760&gt;10),('[1]Pricing Schedule'!$F$111+('[1]Pricing Schedule'!$F$113*M760))*5,
IF(AND(I760=110000,R760&gt;672.8,R760&lt;=841,M760&lt;=10),('[1]Pricing Schedule'!$F$103+('[1]Pricing Schedule'!$F$105*M760))*5,
IF(AND(I760=110000,R760&gt;672.8,R760&lt;=841,M760&gt;10),('[1]Pricing Schedule'!$F$111+('[1]Pricing Schedule'!$F$113*M760))*5,
IF(AND(I760=110000,R760&gt;1345.6,R760&lt;=1513.8,M760&lt;=10),('[1]Pricing Schedule'!$F$103+('[1]Pricing Schedule'!$F$105*M760))*9,
IF(AND(I760=110000,R760&gt;1345.6,R760&lt;=1513.8,M760&gt;10),('[1]Pricing Schedule'!$F$111+('[1]Pricing Schedule'!$F$113*M760))*9,
9999999999)))))))))))))))))))))))))))))))))))))))</f>
        <v>3026560</v>
      </c>
      <c r="T760" s="48">
        <f>IF(AND(I760=38000,R760&lt;=4.5,M760&gt;8),'[1]Pricing Schedule'!$J$9,
IF(AND(I760=38000,R760&lt;=4.5,M760&lt;=8),'[1]Pricing Schedule'!$J$36,
IF(AND(I760=38000,R760&gt;4.5,R760&lt;=9,M760&gt;8),'[1]Pricing Schedule'!$J$18,
IF(AND(I760=38000,R760&gt;4.5,R760&lt;=9,M760&lt;=8),'[1]Pricing Schedule'!$J$36,
IF(AND(I760=38000,R760&gt;9,R760&lt;=12.8,M760&gt;8),'[1]Pricing Schedule'!$J$27,
IF(AND(I760=38000,R760&gt;9,R760&lt;=12.8,M760&lt;=8),'[1]Pricing Schedule'!$J$36,
IF(AND(I760=38000,R760&gt;12.8,R760&lt;=22.8),'[1]Pricing Schedule'!$J$36,
IF(AND(I760=38000,R760&gt;22.8,R760&lt;=30.2),'[1]Pricing Schedule'!$J$45,
IF(AND(I760=38000,R760&gt;30.2,R760&lt;=45.9),'[1]Pricing Schedule'!$J$54,
IF(AND(I760=38000,R760&gt;45.9,R760&lt;=123.4),'[1]Pricing Schedule'!$J$97,
IF(AND(I760=38000,R760&gt;123.4,R760&lt;=168.2,M760&lt;=10),'[1]Pricing Schedule'!$J$105,
IF(AND(I760=38000,R760&gt;123.4,R760&lt;=168.2,M760&gt;10),'[1]Pricing Schedule'!$J$113,
IF(AND(I760=38000,R760&gt;168.2,R760&lt;=336.4,M760&lt;=10),('[1]Pricing Schedule'!$J$105),
IF(AND(I760=38000,R760&gt;168.2,R760&lt;=336.4,M760&gt;10),('[1]Pricing Schedule'!$J$113),
IF(AND(I760=38000,R760&gt;336.4,R760&lt;=504.6,M760&lt;=10),('[1]Pricing Schedule'!$J$105),
IF(AND(I760=38000,R760&gt;336.4,R760&lt;=504.6,M760&gt;10),('[1]Pricing Schedule'!$J$113),
IF(AND(I760=38000,R760&gt;504.6,R760&lt;=672.8,M760&lt;=10),('[1]Pricing Schedule'!$J$105),
IF(AND(I760=38000,R760&gt;504.6,R760&lt;=672.8,M760&gt;10),('[1]Pricing Schedule'!$J$113),
IF(AND(I760=110000,R760&lt;=12.8,M760&gt;2),'[1]Pricing Schedule'!$J$63,
IF(AND(I760=110000,R760&lt;=12.8,M760&lt;=2),'[1]Pricing Schedule'!$J$97,
IF(AND(I760=110000,R760&gt;12.8,R760&lt;=22.8,M760&gt;3),'[1]Pricing Schedule'!$J$72,
IF(AND(I760=110000,R760&gt;12.8,R760&lt;=22.8,M760&lt;=3),'[1]Pricing Schedule'!$J$97,
IF(AND(I760=110000,R760&gt;22.8,R760&lt;=30.2),'[1]Pricing Schedule'!$J$81,
IF(AND(I760=110000,R760&gt;30.2,R760&lt;=45.9),'[1]Pricing Schedule'!$J$90,
IF(AND(I760=110000,R760&gt;45.9,R760&lt;=123.4),'[1]Pricing Schedule'!$J$97,
IF(AND(I760=110000,R760&gt;123.4,R760&lt;=168.2,M760&lt;=10),'[1]Pricing Schedule'!$J$105,
IF(AND(I760=110000,R760&gt;123.4,R760&lt;=168.2,M760&gt;10),'[1]Pricing Schedule'!$J$113,
IF(AND(I760=110000,R760&gt;168.2,R760&lt;=336.2,M760&lt;=10),('[1]Pricing Schedule'!$J$105),
IF(AND(I760=110000,R760&gt;168.2,R760&lt;=336.2,M760&gt;10),('[1]Pricing Schedule'!$J$113),
IF(AND(I760=110000,R760&gt;336.4,R760&lt;=504.6,M760&lt;=10),('[1]Pricing Schedule'!$J$105),
IF(AND(I760=110000,R760&gt;336.4,R760&lt;=504.6,M760&gt;10),('[1]Pricing Schedule'!$J$113),
IF(AND(I760=110000,R760&gt;504.6,R760&lt;=672.8,M760&lt;=10),('[1]Pricing Schedule'!$J$105),
IF(AND(I760=110000,R760&gt;504.6,R760&lt;=672.8,M760&gt;10),('[1]Pricing Schedule'!$J$113),
IF(AND(I760=110000,R760&gt;672.8,R760&lt;=841,M760&lt;=10),('[1]Pricing Schedule'!$J$105),
IF(AND(I760=110000,R760&gt;672.8,R760&lt;=841,M760&gt;10),('[1]Pricing Schedule'!$J$113),
IF(AND(I760=110000,R760&gt;1682,R760&lt;=1850.2,M760&lt;=10),('[1]Pricing Schedule'!$J$105),
IF(AND(I760=110000,R760&gt;1682,R760&lt;=1850.2,M760&gt;10),('[1]Pricing Schedule'!$J$113),
IF(AND(I760=110000,R760&gt;2018.4,R760&lt;=2186.6,M760&lt;=10),('[1]Pricing Schedule'!$J$105),
IF(AND(I760=110000,R760&gt;2018.4,R760&lt;=2186.6,M760&gt;10),('[1]Pricing Schedule'!$J$113),999999999)))))))))))))))))))))))))))))))))))))))</f>
        <v>11</v>
      </c>
      <c r="U760" s="49">
        <f t="shared" si="72"/>
        <v>27715.750915750919</v>
      </c>
      <c r="V760" s="50">
        <f t="shared" si="73"/>
        <v>36.08056671600761</v>
      </c>
      <c r="W760" s="13"/>
      <c r="X760" s="13"/>
      <c r="Y760" s="23">
        <v>688</v>
      </c>
      <c r="Z760" s="23">
        <v>634</v>
      </c>
      <c r="AD760" s="43"/>
      <c r="AE760" s="43"/>
      <c r="AF760" s="43"/>
      <c r="AR760" s="51"/>
    </row>
    <row r="761" spans="1:44">
      <c r="A761" s="23">
        <v>761</v>
      </c>
      <c r="B761" s="23">
        <v>761</v>
      </c>
      <c r="C761" s="23" t="s">
        <v>1236</v>
      </c>
      <c r="D761" s="23" t="s">
        <v>110</v>
      </c>
      <c r="E761" s="23" t="s">
        <v>110</v>
      </c>
      <c r="F761" s="23" t="s">
        <v>156</v>
      </c>
      <c r="G761" s="23" t="s">
        <v>157</v>
      </c>
      <c r="H761" s="23" t="s">
        <v>113</v>
      </c>
      <c r="I761" s="13">
        <v>38000</v>
      </c>
      <c r="J761" s="13">
        <v>38000</v>
      </c>
      <c r="K761" s="13">
        <v>20000</v>
      </c>
      <c r="L761" s="24">
        <v>9.1039999999999992</v>
      </c>
      <c r="M761" s="37">
        <f t="shared" si="68"/>
        <v>10</v>
      </c>
      <c r="N761" s="24">
        <v>2.2730000000000001</v>
      </c>
      <c r="O761" s="13">
        <v>2</v>
      </c>
      <c r="P761" s="36">
        <f t="shared" si="69"/>
        <v>1.7047500000000002</v>
      </c>
      <c r="Q761" s="38">
        <f t="shared" si="70"/>
        <v>21</v>
      </c>
      <c r="R761" s="37">
        <f t="shared" si="71"/>
        <v>21</v>
      </c>
      <c r="S761" s="39">
        <f>IF(AND(I761=38000,R761&lt;=4.5,M761&gt;8),'[1]Pricing Schedule'!$F$8+('[1]Pricing Schedule'!$F$9*M761),
IF(AND(I761=38000,R761&lt;=4.5,M761&lt;=8),'[1]Pricing Schedule'!$F$34+('[1]Pricing Schedule'!$F$36*M761),
IF(AND(I761=38000,R761&gt;4.5,R761&lt;=9,M761&gt;8),'[1]Pricing Schedule'!$F$17+('[1]Pricing Schedule'!$F$18*M761),
IF(AND(I761=38000,R761&gt;4.5,R761&lt;=9,M761&lt;=8),'[1]Pricing Schedule'!$F$34+('[1]Pricing Schedule'!$F$36*M761),
IF(AND(I761=38000,R761&gt;9,R761&lt;=12.8,M761&gt;8),'[1]Pricing Schedule'!$F$26+('[1]Pricing Schedule'!$F$27*M761),
IF(AND(I761=38000,R761&gt;9,R761&lt;=12.8,M761&lt;=8),'[1]Pricing Schedule'!$F$34+('[1]Pricing Schedule'!$F$36*M761),
IF(AND(I761=38000,R761&gt;12.8,R761&lt;=22.8),'[1]Pricing Schedule'!$F$34+('[1]Pricing Schedule'!$F$36*M761),
IF(AND(I761=38000,R761&gt;22.8,R761&lt;=30.2),'[1]Pricing Schedule'!$F$43+('[1]Pricing Schedule'!$F$45*M761),
IF(AND(I761=38000,R761&gt;30.2,R761&lt;=45.9),'[1]Pricing Schedule'!$F$52+('[1]Pricing Schedule'!$F$54*M761),
IF(AND(I761=38000,R761&gt;45.9,R761&lt;=123.4),'[1]Pricing Schedule'!$F$96+('[1]Pricing Schedule'!$F$97*M761),
IF(AND(I761=38000,R761&gt;123.4,R761&lt;=168.2,M761&lt;=10),'[1]Pricing Schedule'!$F$103+('[1]Pricing Schedule'!$F$105*M761),
IF(AND(I761=38000,R761&gt;123.4,R761&lt;=168.2,M761&gt;10),'[1]Pricing Schedule'!$F$111+('[1]Pricing Schedule'!$F$113*M761),
IF(AND(I761=38000,R761&gt;157.4,R761&lt;=336.4,M761&lt;=10),('[1]Pricing Schedule'!$F$103+('[1]Pricing Schedule'!$F$105*M761))*2,
IF(AND(I761=38000,R761&gt;157.4,R761&lt;=336.4,M761&gt;10),('[1]Pricing Schedule'!$F$111+('[1]Pricing Schedule'!$F$113*M761))*2,
IF(AND(I761=38000,R761&gt;314.8,R761&lt;=504.6,M761&lt;=10),('[1]Pricing Schedule'!$F$103+('[1]Pricing Schedule'!$F$105*M761))*3,
IF(AND(I761=38000,R761&gt;314.8,R761&lt;=504.6,M761&gt;10),('[1]Pricing Schedule'!$F$111+('[1]Pricing Schedule'!$F$113*M761))*3,
IF(AND(I761=38000,R761&gt;472.2,R761&lt;=672.8,M761&lt;=10),('[1]Pricing Schedule'!$F$103+('[1]Pricing Schedule'!$F$105*M761))*4,
IF(AND(I761=38000,R761&gt;472.2,R761&lt;=672.8,M761&gt;10),('[1]Pricing Schedule'!$F$111+('[1]Pricing Schedule'!$F$113*M761))*4,
IF(AND(I761=110000,R761&lt;=12.8,M761&gt;2),'[1]Pricing Schedule'!$F$62+('[1]Pricing Schedule'!$F$63*M761),
IF(AND(I761=110000,R761&lt;=12.8,M761&lt;=2),'[1]Pricing Schedule'!$F$96+('[1]Pricing Schedule'!$F$97*M761),
IF(AND(I761=110000,R761&gt;12.8,R761&lt;=22.8,M761&gt;3),'[1]Pricing Schedule'!$F$71+('[1]Pricing Schedule'!$F$72*M761),
IF(AND(I761=110000,R761&gt;12.8,R761&lt;=22.8,M761&lt;=3),'[1]Pricing Schedule'!$F$96+('[1]Pricing Schedule'!$F$97*M761),
IF(AND(I761=110000,R761&gt;22.8,R761&lt;=30.2),'[1]Pricing Schedule'!$F$80+('[1]Pricing Schedule'!$F$81*M761),
IF(AND(I761=110000,R761&gt;30.2,R761&lt;=45.9),'[1]Pricing Schedule'!$F$89+('[1]Pricing Schedule'!$F$90*M761),
IF(AND(I761=110000,R761&gt;45.9,R761&lt;=123.4),'[1]Pricing Schedule'!$F$96+('[1]Pricing Schedule'!$F$97*M761),
IF(AND(I761=110000,R761&gt;123.4,R761&lt;=168.2,M761&lt;=10),'[1]Pricing Schedule'!$F$103+('[1]Pricing Schedule'!$F$105*M761),
IF(AND(I761=110000,R761&gt;123.4,R761&lt;=168.2,M761&gt;10),'[1]Pricing Schedule'!$F$111+('[1]Pricing Schedule'!$F$113*M761),
IF(AND(I761=110000,R761&gt;168.2,R761&lt;=336.4,M761&lt;=10),('[1]Pricing Schedule'!$F$103+('[1]Pricing Schedule'!$F$105*M761))*2,
IF(AND(I761=110000,R761&gt;168.2,R761&lt;=336.4,M761&gt;10),('[1]Pricing Schedule'!$F$111+('[1]Pricing Schedule'!$F$113*M761))*2,
IF(AND(I761=110000,R761&gt;336.4,R761&lt;=504.6,M761&lt;=10),('[1]Pricing Schedule'!$F$103+('[1]Pricing Schedule'!$F$105*M761))*3,
IF(AND(I761=110000,R761&gt;336.4,R761&lt;=504.6,M761&gt;10),('[1]Pricing Schedule'!$F$111+('[1]Pricing Schedule'!$F$113*M761))*3,
IF(AND(I761=110000,R761&gt;504.6,R761&lt;=672.8,M761&lt;=10),('[1]Pricing Schedule'!$F$103+('[1]Pricing Schedule'!$F$105*M761))*4,
IF(AND(I761=110000,R761&gt;504.6,R761&lt;=672.8,M761&gt;10),('[1]Pricing Schedule'!$F$111+('[1]Pricing Schedule'!$F$113*M761))*4,
IF(AND(I761=110000,R761&gt;672.8,R761&lt;=841,M761&lt;=10),('[1]Pricing Schedule'!$F$103+('[1]Pricing Schedule'!$F$105*M761))*5,
IF(AND(I761=110000,R761&gt;672.8,R761&lt;=841,M761&gt;10),('[1]Pricing Schedule'!$F$111+('[1]Pricing Schedule'!$F$113*M761))*5,
IF(AND(I761=110000,R761&gt;672.8,R761&lt;=841,M761&lt;=10),('[1]Pricing Schedule'!$F$103+('[1]Pricing Schedule'!$F$105*M761))*5,
IF(AND(I761=110000,R761&gt;672.8,R761&lt;=841,M761&gt;10),('[1]Pricing Schedule'!$F$111+('[1]Pricing Schedule'!$F$113*M761))*5,
IF(AND(I761=110000,R761&gt;1345.6,R761&lt;=1513.8,M761&lt;=10),('[1]Pricing Schedule'!$F$103+('[1]Pricing Schedule'!$F$105*M761))*9,
IF(AND(I761=110000,R761&gt;1345.6,R761&lt;=1513.8,M761&gt;10),('[1]Pricing Schedule'!$F$111+('[1]Pricing Schedule'!$F$113*M761))*9,
9999999999)))))))))))))))))))))))))))))))))))))))</f>
        <v>1050490</v>
      </c>
      <c r="T761" s="21">
        <f>IF(AND(I761=38000,R761&lt;=4.5,M761&gt;8),'[1]Pricing Schedule'!$J$9,
IF(AND(I761=38000,R761&lt;=4.5,M761&lt;=8),'[1]Pricing Schedule'!$J$36,
IF(AND(I761=38000,R761&gt;4.5,R761&lt;=9,M761&gt;8),'[1]Pricing Schedule'!$J$18,
IF(AND(I761=38000,R761&gt;4.5,R761&lt;=9,M761&lt;=8),'[1]Pricing Schedule'!$J$36,
IF(AND(I761=38000,R761&gt;9,R761&lt;=12.8,M761&gt;8),'[1]Pricing Schedule'!$J$27,
IF(AND(I761=38000,R761&gt;9,R761&lt;=12.8,M761&lt;=8),'[1]Pricing Schedule'!$J$36,
IF(AND(I761=38000,R761&gt;12.8,R761&lt;=22.8),'[1]Pricing Schedule'!$J$36,
IF(AND(I761=38000,R761&gt;22.8,R761&lt;=30.2),'[1]Pricing Schedule'!$J$45,
IF(AND(I761=38000,R761&gt;30.2,R761&lt;=45.9),'[1]Pricing Schedule'!$J$54,
IF(AND(I761=38000,R761&gt;45.9,R761&lt;=123.4),'[1]Pricing Schedule'!$J$97,
IF(AND(I761=38000,R761&gt;123.4,R761&lt;=168.2,M761&lt;=10),'[1]Pricing Schedule'!$J$105,
IF(AND(I761=38000,R761&gt;123.4,R761&lt;=168.2,M761&gt;10),'[1]Pricing Schedule'!$J$113,
IF(AND(I761=38000,R761&gt;168.2,R761&lt;=336.4,M761&lt;=10),('[1]Pricing Schedule'!$J$105),
IF(AND(I761=38000,R761&gt;168.2,R761&lt;=336.4,M761&gt;10),('[1]Pricing Schedule'!$J$113),
IF(AND(I761=38000,R761&gt;336.4,R761&lt;=504.6,M761&lt;=10),('[1]Pricing Schedule'!$J$105),
IF(AND(I761=38000,R761&gt;336.4,R761&lt;=504.6,M761&gt;10),('[1]Pricing Schedule'!$J$113),
IF(AND(I761=38000,R761&gt;504.6,R761&lt;=672.8,M761&lt;=10),('[1]Pricing Schedule'!$J$105),
IF(AND(I761=38000,R761&gt;504.6,R761&lt;=672.8,M761&gt;10),('[1]Pricing Schedule'!$J$113),
IF(AND(I761=110000,R761&lt;=12.8,M761&gt;2),'[1]Pricing Schedule'!$J$63,
IF(AND(I761=110000,R761&lt;=12.8,M761&lt;=2),'[1]Pricing Schedule'!$J$97,
IF(AND(I761=110000,R761&gt;12.8,R761&lt;=22.8,M761&gt;3),'[1]Pricing Schedule'!$J$72,
IF(AND(I761=110000,R761&gt;12.8,R761&lt;=22.8,M761&lt;=3),'[1]Pricing Schedule'!$J$97,
IF(AND(I761=110000,R761&gt;22.8,R761&lt;=30.2),'[1]Pricing Schedule'!$J$81,
IF(AND(I761=110000,R761&gt;30.2,R761&lt;=45.9),'[1]Pricing Schedule'!$J$90,
IF(AND(I761=110000,R761&gt;45.9,R761&lt;=123.4),'[1]Pricing Schedule'!$J$97,
IF(AND(I761=110000,R761&gt;123.4,R761&lt;=168.2,M761&lt;=10),'[1]Pricing Schedule'!$J$105,
IF(AND(I761=110000,R761&gt;123.4,R761&lt;=168.2,M761&gt;10),'[1]Pricing Schedule'!$J$113,
IF(AND(I761=110000,R761&gt;168.2,R761&lt;=336.2,M761&lt;=10),('[1]Pricing Schedule'!$J$105),
IF(AND(I761=110000,R761&gt;168.2,R761&lt;=336.2,M761&gt;10),('[1]Pricing Schedule'!$J$113),
IF(AND(I761=110000,R761&gt;336.4,R761&lt;=504.6,M761&lt;=10),('[1]Pricing Schedule'!$J$105),
IF(AND(I761=110000,R761&gt;336.4,R761&lt;=504.6,M761&gt;10),('[1]Pricing Schedule'!$J$113),
IF(AND(I761=110000,R761&gt;504.6,R761&lt;=672.8,M761&lt;=10),('[1]Pricing Schedule'!$J$105),
IF(AND(I761=110000,R761&gt;504.6,R761&lt;=672.8,M761&gt;10),('[1]Pricing Schedule'!$J$113),
IF(AND(I761=110000,R761&gt;672.8,R761&lt;=841,M761&lt;=10),('[1]Pricing Schedule'!$J$105),
IF(AND(I761=110000,R761&gt;672.8,R761&lt;=841,M761&gt;10),('[1]Pricing Schedule'!$J$113),
IF(AND(I761=110000,R761&gt;1682,R761&lt;=1850.2,M761&lt;=10),('[1]Pricing Schedule'!$J$105),
IF(AND(I761=110000,R761&gt;1682,R761&lt;=1850.2,M761&gt;10),('[1]Pricing Schedule'!$J$113),
IF(AND(I761=110000,R761&gt;2018.4,R761&lt;=2186.6,M761&lt;=10),('[1]Pricing Schedule'!$J$105),
IF(AND(I761=110000,R761&gt;2018.4,R761&lt;=2186.6,M761&gt;10),('[1]Pricing Schedule'!$J$113),999999999)))))))))))))))))))))))))))))))))))))))</f>
        <v>4</v>
      </c>
      <c r="U761" s="40">
        <f t="shared" si="72"/>
        <v>50023.333333333336</v>
      </c>
      <c r="V761" s="41">
        <f t="shared" si="73"/>
        <v>19.990671020190579</v>
      </c>
      <c r="Y761" s="23">
        <v>66</v>
      </c>
      <c r="Z761" s="23">
        <v>635</v>
      </c>
      <c r="AR761" s="35"/>
    </row>
    <row r="762" spans="1:44">
      <c r="A762" s="23">
        <v>762</v>
      </c>
      <c r="B762" s="23">
        <v>762</v>
      </c>
      <c r="C762" s="23" t="s">
        <v>1237</v>
      </c>
      <c r="D762" s="23" t="s">
        <v>110</v>
      </c>
      <c r="E762" s="23" t="s">
        <v>110</v>
      </c>
      <c r="F762" s="23" t="s">
        <v>156</v>
      </c>
      <c r="G762" s="23" t="s">
        <v>157</v>
      </c>
      <c r="H762" s="23" t="s">
        <v>113</v>
      </c>
      <c r="I762" s="13">
        <v>38000</v>
      </c>
      <c r="J762" s="13">
        <v>38000</v>
      </c>
      <c r="K762" s="13">
        <v>20000</v>
      </c>
      <c r="L762" s="24">
        <v>5.1680000000000001</v>
      </c>
      <c r="M762" s="37">
        <f t="shared" si="68"/>
        <v>6</v>
      </c>
      <c r="N762" s="24">
        <v>0.34799999999999998</v>
      </c>
      <c r="O762" s="13">
        <v>2</v>
      </c>
      <c r="P762" s="36">
        <f t="shared" si="69"/>
        <v>0.34799999999999998</v>
      </c>
      <c r="Q762" s="38">
        <f t="shared" si="70"/>
        <v>4.2</v>
      </c>
      <c r="R762" s="37">
        <f t="shared" si="71"/>
        <v>4.2</v>
      </c>
      <c r="S762" s="39">
        <f>IF(AND(I762=38000,R762&lt;=4.5,M762&gt;8),'[1]Pricing Schedule'!$F$8+('[1]Pricing Schedule'!$F$9*M762),
IF(AND(I762=38000,R762&lt;=4.5,M762&lt;=8),'[1]Pricing Schedule'!$F$34+('[1]Pricing Schedule'!$F$36*M762),
IF(AND(I762=38000,R762&gt;4.5,R762&lt;=9,M762&gt;8),'[1]Pricing Schedule'!$F$17+('[1]Pricing Schedule'!$F$18*M762),
IF(AND(I762=38000,R762&gt;4.5,R762&lt;=9,M762&lt;=8),'[1]Pricing Schedule'!$F$34+('[1]Pricing Schedule'!$F$36*M762),
IF(AND(I762=38000,R762&gt;9,R762&lt;=12.8,M762&gt;8),'[1]Pricing Schedule'!$F$26+('[1]Pricing Schedule'!$F$27*M762),
IF(AND(I762=38000,R762&gt;9,R762&lt;=12.8,M762&lt;=8),'[1]Pricing Schedule'!$F$34+('[1]Pricing Schedule'!$F$36*M762),
IF(AND(I762=38000,R762&gt;12.8,R762&lt;=22.8),'[1]Pricing Schedule'!$F$34+('[1]Pricing Schedule'!$F$36*M762),
IF(AND(I762=38000,R762&gt;22.8,R762&lt;=30.2),'[1]Pricing Schedule'!$F$43+('[1]Pricing Schedule'!$F$45*M762),
IF(AND(I762=38000,R762&gt;30.2,R762&lt;=45.9),'[1]Pricing Schedule'!$F$52+('[1]Pricing Schedule'!$F$54*M762),
IF(AND(I762=38000,R762&gt;45.9,R762&lt;=123.4),'[1]Pricing Schedule'!$F$96+('[1]Pricing Schedule'!$F$97*M762),
IF(AND(I762=38000,R762&gt;123.4,R762&lt;=168.2,M762&lt;=10),'[1]Pricing Schedule'!$F$103+('[1]Pricing Schedule'!$F$105*M762),
IF(AND(I762=38000,R762&gt;123.4,R762&lt;=168.2,M762&gt;10),'[1]Pricing Schedule'!$F$111+('[1]Pricing Schedule'!$F$113*M762),
IF(AND(I762=38000,R762&gt;157.4,R762&lt;=336.4,M762&lt;=10),('[1]Pricing Schedule'!$F$103+('[1]Pricing Schedule'!$F$105*M762))*2,
IF(AND(I762=38000,R762&gt;157.4,R762&lt;=336.4,M762&gt;10),('[1]Pricing Schedule'!$F$111+('[1]Pricing Schedule'!$F$113*M762))*2,
IF(AND(I762=38000,R762&gt;314.8,R762&lt;=504.6,M762&lt;=10),('[1]Pricing Schedule'!$F$103+('[1]Pricing Schedule'!$F$105*M762))*3,
IF(AND(I762=38000,R762&gt;314.8,R762&lt;=504.6,M762&gt;10),('[1]Pricing Schedule'!$F$111+('[1]Pricing Schedule'!$F$113*M762))*3,
IF(AND(I762=38000,R762&gt;472.2,R762&lt;=672.8,M762&lt;=10),('[1]Pricing Schedule'!$F$103+('[1]Pricing Schedule'!$F$105*M762))*4,
IF(AND(I762=38000,R762&gt;472.2,R762&lt;=672.8,M762&gt;10),('[1]Pricing Schedule'!$F$111+('[1]Pricing Schedule'!$F$113*M762))*4,
IF(AND(I762=110000,R762&lt;=12.8,M762&gt;2),'[1]Pricing Schedule'!$F$62+('[1]Pricing Schedule'!$F$63*M762),
IF(AND(I762=110000,R762&lt;=12.8,M762&lt;=2),'[1]Pricing Schedule'!$F$96+('[1]Pricing Schedule'!$F$97*M762),
IF(AND(I762=110000,R762&gt;12.8,R762&lt;=22.8,M762&gt;3),'[1]Pricing Schedule'!$F$71+('[1]Pricing Schedule'!$F$72*M762),
IF(AND(I762=110000,R762&gt;12.8,R762&lt;=22.8,M762&lt;=3),'[1]Pricing Schedule'!$F$96+('[1]Pricing Schedule'!$F$97*M762),
IF(AND(I762=110000,R762&gt;22.8,R762&lt;=30.2),'[1]Pricing Schedule'!$F$80+('[1]Pricing Schedule'!$F$81*M762),
IF(AND(I762=110000,R762&gt;30.2,R762&lt;=45.9),'[1]Pricing Schedule'!$F$89+('[1]Pricing Schedule'!$F$90*M762),
IF(AND(I762=110000,R762&gt;45.9,R762&lt;=123.4),'[1]Pricing Schedule'!$F$96+('[1]Pricing Schedule'!$F$97*M762),
IF(AND(I762=110000,R762&gt;123.4,R762&lt;=168.2,M762&lt;=10),'[1]Pricing Schedule'!$F$103+('[1]Pricing Schedule'!$F$105*M762),
IF(AND(I762=110000,R762&gt;123.4,R762&lt;=168.2,M762&gt;10),'[1]Pricing Schedule'!$F$111+('[1]Pricing Schedule'!$F$113*M762),
IF(AND(I762=110000,R762&gt;168.2,R762&lt;=336.4,M762&lt;=10),('[1]Pricing Schedule'!$F$103+('[1]Pricing Schedule'!$F$105*M762))*2,
IF(AND(I762=110000,R762&gt;168.2,R762&lt;=336.4,M762&gt;10),('[1]Pricing Schedule'!$F$111+('[1]Pricing Schedule'!$F$113*M762))*2,
IF(AND(I762=110000,R762&gt;336.4,R762&lt;=504.6,M762&lt;=10),('[1]Pricing Schedule'!$F$103+('[1]Pricing Schedule'!$F$105*M762))*3,
IF(AND(I762=110000,R762&gt;336.4,R762&lt;=504.6,M762&gt;10),('[1]Pricing Schedule'!$F$111+('[1]Pricing Schedule'!$F$113*M762))*3,
IF(AND(I762=110000,R762&gt;504.6,R762&lt;=672.8,M762&lt;=10),('[1]Pricing Schedule'!$F$103+('[1]Pricing Schedule'!$F$105*M762))*4,
IF(AND(I762=110000,R762&gt;504.6,R762&lt;=672.8,M762&gt;10),('[1]Pricing Schedule'!$F$111+('[1]Pricing Schedule'!$F$113*M762))*4,
IF(AND(I762=110000,R762&gt;672.8,R762&lt;=841,M762&lt;=10),('[1]Pricing Schedule'!$F$103+('[1]Pricing Schedule'!$F$105*M762))*5,
IF(AND(I762=110000,R762&gt;672.8,R762&lt;=841,M762&gt;10),('[1]Pricing Schedule'!$F$111+('[1]Pricing Schedule'!$F$113*M762))*5,
IF(AND(I762=110000,R762&gt;672.8,R762&lt;=841,M762&lt;=10),('[1]Pricing Schedule'!$F$103+('[1]Pricing Schedule'!$F$105*M762))*5,
IF(AND(I762=110000,R762&gt;672.8,R762&lt;=841,M762&gt;10),('[1]Pricing Schedule'!$F$111+('[1]Pricing Schedule'!$F$113*M762))*5,
IF(AND(I762=110000,R762&gt;1345.6,R762&lt;=1513.8,M762&lt;=10),('[1]Pricing Schedule'!$F$103+('[1]Pricing Schedule'!$F$105*M762))*9,
IF(AND(I762=110000,R762&gt;1345.6,R762&lt;=1513.8,M762&gt;10),('[1]Pricing Schedule'!$F$111+('[1]Pricing Schedule'!$F$113*M762))*9,
9999999999)))))))))))))))))))))))))))))))))))))))</f>
        <v>769410</v>
      </c>
      <c r="T762" s="21">
        <f>IF(AND(I762=38000,R762&lt;=4.5,M762&gt;8),'[1]Pricing Schedule'!$J$9,
IF(AND(I762=38000,R762&lt;=4.5,M762&lt;=8),'[1]Pricing Schedule'!$J$36,
IF(AND(I762=38000,R762&gt;4.5,R762&lt;=9,M762&gt;8),'[1]Pricing Schedule'!$J$18,
IF(AND(I762=38000,R762&gt;4.5,R762&lt;=9,M762&lt;=8),'[1]Pricing Schedule'!$J$36,
IF(AND(I762=38000,R762&gt;9,R762&lt;=12.8,M762&gt;8),'[1]Pricing Schedule'!$J$27,
IF(AND(I762=38000,R762&gt;9,R762&lt;=12.8,M762&lt;=8),'[1]Pricing Schedule'!$J$36,
IF(AND(I762=38000,R762&gt;12.8,R762&lt;=22.8),'[1]Pricing Schedule'!$J$36,
IF(AND(I762=38000,R762&gt;22.8,R762&lt;=30.2),'[1]Pricing Schedule'!$J$45,
IF(AND(I762=38000,R762&gt;30.2,R762&lt;=45.9),'[1]Pricing Schedule'!$J$54,
IF(AND(I762=38000,R762&gt;45.9,R762&lt;=123.4),'[1]Pricing Schedule'!$J$97,
IF(AND(I762=38000,R762&gt;123.4,R762&lt;=168.2,M762&lt;=10),'[1]Pricing Schedule'!$J$105,
IF(AND(I762=38000,R762&gt;123.4,R762&lt;=168.2,M762&gt;10),'[1]Pricing Schedule'!$J$113,
IF(AND(I762=38000,R762&gt;168.2,R762&lt;=336.4,M762&lt;=10),('[1]Pricing Schedule'!$J$105),
IF(AND(I762=38000,R762&gt;168.2,R762&lt;=336.4,M762&gt;10),('[1]Pricing Schedule'!$J$113),
IF(AND(I762=38000,R762&gt;336.4,R762&lt;=504.6,M762&lt;=10),('[1]Pricing Schedule'!$J$105),
IF(AND(I762=38000,R762&gt;336.4,R762&lt;=504.6,M762&gt;10),('[1]Pricing Schedule'!$J$113),
IF(AND(I762=38000,R762&gt;504.6,R762&lt;=672.8,M762&lt;=10),('[1]Pricing Schedule'!$J$105),
IF(AND(I762=38000,R762&gt;504.6,R762&lt;=672.8,M762&gt;10),('[1]Pricing Schedule'!$J$113),
IF(AND(I762=110000,R762&lt;=12.8,M762&gt;2),'[1]Pricing Schedule'!$J$63,
IF(AND(I762=110000,R762&lt;=12.8,M762&lt;=2),'[1]Pricing Schedule'!$J$97,
IF(AND(I762=110000,R762&gt;12.8,R762&lt;=22.8,M762&gt;3),'[1]Pricing Schedule'!$J$72,
IF(AND(I762=110000,R762&gt;12.8,R762&lt;=22.8,M762&lt;=3),'[1]Pricing Schedule'!$J$97,
IF(AND(I762=110000,R762&gt;22.8,R762&lt;=30.2),'[1]Pricing Schedule'!$J$81,
IF(AND(I762=110000,R762&gt;30.2,R762&lt;=45.9),'[1]Pricing Schedule'!$J$90,
IF(AND(I762=110000,R762&gt;45.9,R762&lt;=123.4),'[1]Pricing Schedule'!$J$97,
IF(AND(I762=110000,R762&gt;123.4,R762&lt;=168.2,M762&lt;=10),'[1]Pricing Schedule'!$J$105,
IF(AND(I762=110000,R762&gt;123.4,R762&lt;=168.2,M762&gt;10),'[1]Pricing Schedule'!$J$113,
IF(AND(I762=110000,R762&gt;168.2,R762&lt;=336.2,M762&lt;=10),('[1]Pricing Schedule'!$J$105),
IF(AND(I762=110000,R762&gt;168.2,R762&lt;=336.2,M762&gt;10),('[1]Pricing Schedule'!$J$113),
IF(AND(I762=110000,R762&gt;336.4,R762&lt;=504.6,M762&lt;=10),('[1]Pricing Schedule'!$J$105),
IF(AND(I762=110000,R762&gt;336.4,R762&lt;=504.6,M762&gt;10),('[1]Pricing Schedule'!$J$113),
IF(AND(I762=110000,R762&gt;504.6,R762&lt;=672.8,M762&lt;=10),('[1]Pricing Schedule'!$J$105),
IF(AND(I762=110000,R762&gt;504.6,R762&lt;=672.8,M762&gt;10),('[1]Pricing Schedule'!$J$113),
IF(AND(I762=110000,R762&gt;672.8,R762&lt;=841,M762&lt;=10),('[1]Pricing Schedule'!$J$105),
IF(AND(I762=110000,R762&gt;672.8,R762&lt;=841,M762&gt;10),('[1]Pricing Schedule'!$J$113),
IF(AND(I762=110000,R762&gt;1682,R762&lt;=1850.2,M762&lt;=10),('[1]Pricing Schedule'!$J$105),
IF(AND(I762=110000,R762&gt;1682,R762&lt;=1850.2,M762&gt;10),('[1]Pricing Schedule'!$J$113),
IF(AND(I762=110000,R762&gt;2018.4,R762&lt;=2186.6,M762&lt;=10),('[1]Pricing Schedule'!$J$105),
IF(AND(I762=110000,R762&gt;2018.4,R762&lt;=2186.6,M762&gt;10),('[1]Pricing Schedule'!$J$113),999999999)))))))))))))))))))))))))))))))))))))))</f>
        <v>4</v>
      </c>
      <c r="U762" s="40">
        <f t="shared" si="72"/>
        <v>183192.85714285713</v>
      </c>
      <c r="V762" s="41">
        <f t="shared" si="73"/>
        <v>5.4587281163488903</v>
      </c>
      <c r="Y762" s="23">
        <v>333</v>
      </c>
      <c r="Z762" s="23">
        <v>635</v>
      </c>
      <c r="AR762" s="35"/>
    </row>
    <row r="763" spans="1:44">
      <c r="A763" s="23">
        <v>763</v>
      </c>
      <c r="B763" s="23">
        <v>763</v>
      </c>
      <c r="C763" s="23" t="s">
        <v>1238</v>
      </c>
      <c r="D763" s="23" t="s">
        <v>110</v>
      </c>
      <c r="E763" s="23" t="s">
        <v>110</v>
      </c>
      <c r="F763" s="23" t="s">
        <v>224</v>
      </c>
      <c r="G763" s="23" t="s">
        <v>225</v>
      </c>
      <c r="H763" s="23" t="s">
        <v>113</v>
      </c>
      <c r="I763" s="13">
        <v>38000</v>
      </c>
      <c r="J763" s="13">
        <v>38000</v>
      </c>
      <c r="K763" s="13">
        <v>20000</v>
      </c>
      <c r="L763" s="24">
        <v>10.606</v>
      </c>
      <c r="M763" s="37">
        <f t="shared" si="68"/>
        <v>11</v>
      </c>
      <c r="N763" s="24">
        <v>0.39</v>
      </c>
      <c r="O763" s="13">
        <v>2</v>
      </c>
      <c r="P763" s="36">
        <f t="shared" si="69"/>
        <v>0.39</v>
      </c>
      <c r="Q763" s="38">
        <f t="shared" si="70"/>
        <v>4.2</v>
      </c>
      <c r="R763" s="37">
        <f t="shared" si="71"/>
        <v>4.2</v>
      </c>
      <c r="S763" s="39">
        <f>IF(AND(I763=38000,R763&lt;=4.5,M763&gt;8),'[1]Pricing Schedule'!$F$8+('[1]Pricing Schedule'!$F$9*M763),
IF(AND(I763=38000,R763&lt;=4.5,M763&lt;=8),'[1]Pricing Schedule'!$F$34+('[1]Pricing Schedule'!$F$36*M763),
IF(AND(I763=38000,R763&gt;4.5,R763&lt;=9,M763&gt;8),'[1]Pricing Schedule'!$F$17+('[1]Pricing Schedule'!$F$18*M763),
IF(AND(I763=38000,R763&gt;4.5,R763&lt;=9,M763&lt;=8),'[1]Pricing Schedule'!$F$34+('[1]Pricing Schedule'!$F$36*M763),
IF(AND(I763=38000,R763&gt;9,R763&lt;=12.8,M763&gt;8),'[1]Pricing Schedule'!$F$26+('[1]Pricing Schedule'!$F$27*M763),
IF(AND(I763=38000,R763&gt;9,R763&lt;=12.8,M763&lt;=8),'[1]Pricing Schedule'!$F$34+('[1]Pricing Schedule'!$F$36*M763),
IF(AND(I763=38000,R763&gt;12.8,R763&lt;=22.8),'[1]Pricing Schedule'!$F$34+('[1]Pricing Schedule'!$F$36*M763),
IF(AND(I763=38000,R763&gt;22.8,R763&lt;=30.2),'[1]Pricing Schedule'!$F$43+('[1]Pricing Schedule'!$F$45*M763),
IF(AND(I763=38000,R763&gt;30.2,R763&lt;=45.9),'[1]Pricing Schedule'!$F$52+('[1]Pricing Schedule'!$F$54*M763),
IF(AND(I763=38000,R763&gt;45.9,R763&lt;=123.4),'[1]Pricing Schedule'!$F$96+('[1]Pricing Schedule'!$F$97*M763),
IF(AND(I763=38000,R763&gt;123.4,R763&lt;=168.2,M763&lt;=10),'[1]Pricing Schedule'!$F$103+('[1]Pricing Schedule'!$F$105*M763),
IF(AND(I763=38000,R763&gt;123.4,R763&lt;=168.2,M763&gt;10),'[1]Pricing Schedule'!$F$111+('[1]Pricing Schedule'!$F$113*M763),
IF(AND(I763=38000,R763&gt;157.4,R763&lt;=336.4,M763&lt;=10),('[1]Pricing Schedule'!$F$103+('[1]Pricing Schedule'!$F$105*M763))*2,
IF(AND(I763=38000,R763&gt;157.4,R763&lt;=336.4,M763&gt;10),('[1]Pricing Schedule'!$F$111+('[1]Pricing Schedule'!$F$113*M763))*2,
IF(AND(I763=38000,R763&gt;314.8,R763&lt;=504.6,M763&lt;=10),('[1]Pricing Schedule'!$F$103+('[1]Pricing Schedule'!$F$105*M763))*3,
IF(AND(I763=38000,R763&gt;314.8,R763&lt;=504.6,M763&gt;10),('[1]Pricing Schedule'!$F$111+('[1]Pricing Schedule'!$F$113*M763))*3,
IF(AND(I763=38000,R763&gt;472.2,R763&lt;=672.8,M763&lt;=10),('[1]Pricing Schedule'!$F$103+('[1]Pricing Schedule'!$F$105*M763))*4,
IF(AND(I763=38000,R763&gt;472.2,R763&lt;=672.8,M763&gt;10),('[1]Pricing Schedule'!$F$111+('[1]Pricing Schedule'!$F$113*M763))*4,
IF(AND(I763=110000,R763&lt;=12.8,M763&gt;2),'[1]Pricing Schedule'!$F$62+('[1]Pricing Schedule'!$F$63*M763),
IF(AND(I763=110000,R763&lt;=12.8,M763&lt;=2),'[1]Pricing Schedule'!$F$96+('[1]Pricing Schedule'!$F$97*M763),
IF(AND(I763=110000,R763&gt;12.8,R763&lt;=22.8,M763&gt;3),'[1]Pricing Schedule'!$F$71+('[1]Pricing Schedule'!$F$72*M763),
IF(AND(I763=110000,R763&gt;12.8,R763&lt;=22.8,M763&lt;=3),'[1]Pricing Schedule'!$F$96+('[1]Pricing Schedule'!$F$97*M763),
IF(AND(I763=110000,R763&gt;22.8,R763&lt;=30.2),'[1]Pricing Schedule'!$F$80+('[1]Pricing Schedule'!$F$81*M763),
IF(AND(I763=110000,R763&gt;30.2,R763&lt;=45.9),'[1]Pricing Schedule'!$F$89+('[1]Pricing Schedule'!$F$90*M763),
IF(AND(I763=110000,R763&gt;45.9,R763&lt;=123.4),'[1]Pricing Schedule'!$F$96+('[1]Pricing Schedule'!$F$97*M763),
IF(AND(I763=110000,R763&gt;123.4,R763&lt;=168.2,M763&lt;=10),'[1]Pricing Schedule'!$F$103+('[1]Pricing Schedule'!$F$105*M763),
IF(AND(I763=110000,R763&gt;123.4,R763&lt;=168.2,M763&gt;10),'[1]Pricing Schedule'!$F$111+('[1]Pricing Schedule'!$F$113*M763),
IF(AND(I763=110000,R763&gt;168.2,R763&lt;=336.4,M763&lt;=10),('[1]Pricing Schedule'!$F$103+('[1]Pricing Schedule'!$F$105*M763))*2,
IF(AND(I763=110000,R763&gt;168.2,R763&lt;=336.4,M763&gt;10),('[1]Pricing Schedule'!$F$111+('[1]Pricing Schedule'!$F$113*M763))*2,
IF(AND(I763=110000,R763&gt;336.4,R763&lt;=504.6,M763&lt;=10),('[1]Pricing Schedule'!$F$103+('[1]Pricing Schedule'!$F$105*M763))*3,
IF(AND(I763=110000,R763&gt;336.4,R763&lt;=504.6,M763&gt;10),('[1]Pricing Schedule'!$F$111+('[1]Pricing Schedule'!$F$113*M763))*3,
IF(AND(I763=110000,R763&gt;504.6,R763&lt;=672.8,M763&lt;=10),('[1]Pricing Schedule'!$F$103+('[1]Pricing Schedule'!$F$105*M763))*4,
IF(AND(I763=110000,R763&gt;504.6,R763&lt;=672.8,M763&gt;10),('[1]Pricing Schedule'!$F$111+('[1]Pricing Schedule'!$F$113*M763))*4,
IF(AND(I763=110000,R763&gt;672.8,R763&lt;=841,M763&lt;=10),('[1]Pricing Schedule'!$F$103+('[1]Pricing Schedule'!$F$105*M763))*5,
IF(AND(I763=110000,R763&gt;672.8,R763&lt;=841,M763&gt;10),('[1]Pricing Schedule'!$F$111+('[1]Pricing Schedule'!$F$113*M763))*5,
IF(AND(I763=110000,R763&gt;672.8,R763&lt;=841,M763&lt;=10),('[1]Pricing Schedule'!$F$103+('[1]Pricing Schedule'!$F$105*M763))*5,
IF(AND(I763=110000,R763&gt;672.8,R763&lt;=841,M763&gt;10),('[1]Pricing Schedule'!$F$111+('[1]Pricing Schedule'!$F$113*M763))*5,
IF(AND(I763=110000,R763&gt;1345.6,R763&lt;=1513.8,M763&lt;=10),('[1]Pricing Schedule'!$F$103+('[1]Pricing Schedule'!$F$105*M763))*9,
IF(AND(I763=110000,R763&gt;1345.6,R763&lt;=1513.8,M763&gt;10),('[1]Pricing Schedule'!$F$111+('[1]Pricing Schedule'!$F$113*M763))*9,
9999999999)))))))))))))))))))))))))))))))))))))))</f>
        <v>1439840</v>
      </c>
      <c r="T763" s="21">
        <f>IF(AND(I763=38000,R763&lt;=4.5,M763&gt;8),'[1]Pricing Schedule'!$J$9,
IF(AND(I763=38000,R763&lt;=4.5,M763&lt;=8),'[1]Pricing Schedule'!$J$36,
IF(AND(I763=38000,R763&gt;4.5,R763&lt;=9,M763&gt;8),'[1]Pricing Schedule'!$J$18,
IF(AND(I763=38000,R763&gt;4.5,R763&lt;=9,M763&lt;=8),'[1]Pricing Schedule'!$J$36,
IF(AND(I763=38000,R763&gt;9,R763&lt;=12.8,M763&gt;8),'[1]Pricing Schedule'!$J$27,
IF(AND(I763=38000,R763&gt;9,R763&lt;=12.8,M763&lt;=8),'[1]Pricing Schedule'!$J$36,
IF(AND(I763=38000,R763&gt;12.8,R763&lt;=22.8),'[1]Pricing Schedule'!$J$36,
IF(AND(I763=38000,R763&gt;22.8,R763&lt;=30.2),'[1]Pricing Schedule'!$J$45,
IF(AND(I763=38000,R763&gt;30.2,R763&lt;=45.9),'[1]Pricing Schedule'!$J$54,
IF(AND(I763=38000,R763&gt;45.9,R763&lt;=123.4),'[1]Pricing Schedule'!$J$97,
IF(AND(I763=38000,R763&gt;123.4,R763&lt;=168.2,M763&lt;=10),'[1]Pricing Schedule'!$J$105,
IF(AND(I763=38000,R763&gt;123.4,R763&lt;=168.2,M763&gt;10),'[1]Pricing Schedule'!$J$113,
IF(AND(I763=38000,R763&gt;168.2,R763&lt;=336.4,M763&lt;=10),('[1]Pricing Schedule'!$J$105),
IF(AND(I763=38000,R763&gt;168.2,R763&lt;=336.4,M763&gt;10),('[1]Pricing Schedule'!$J$113),
IF(AND(I763=38000,R763&gt;336.4,R763&lt;=504.6,M763&lt;=10),('[1]Pricing Schedule'!$J$105),
IF(AND(I763=38000,R763&gt;336.4,R763&lt;=504.6,M763&gt;10),('[1]Pricing Schedule'!$J$113),
IF(AND(I763=38000,R763&gt;504.6,R763&lt;=672.8,M763&lt;=10),('[1]Pricing Schedule'!$J$105),
IF(AND(I763=38000,R763&gt;504.6,R763&lt;=672.8,M763&gt;10),('[1]Pricing Schedule'!$J$113),
IF(AND(I763=110000,R763&lt;=12.8,M763&gt;2),'[1]Pricing Schedule'!$J$63,
IF(AND(I763=110000,R763&lt;=12.8,M763&lt;=2),'[1]Pricing Schedule'!$J$97,
IF(AND(I763=110000,R763&gt;12.8,R763&lt;=22.8,M763&gt;3),'[1]Pricing Schedule'!$J$72,
IF(AND(I763=110000,R763&gt;12.8,R763&lt;=22.8,M763&lt;=3),'[1]Pricing Schedule'!$J$97,
IF(AND(I763=110000,R763&gt;22.8,R763&lt;=30.2),'[1]Pricing Schedule'!$J$81,
IF(AND(I763=110000,R763&gt;30.2,R763&lt;=45.9),'[1]Pricing Schedule'!$J$90,
IF(AND(I763=110000,R763&gt;45.9,R763&lt;=123.4),'[1]Pricing Schedule'!$J$97,
IF(AND(I763=110000,R763&gt;123.4,R763&lt;=168.2,M763&lt;=10),'[1]Pricing Schedule'!$J$105,
IF(AND(I763=110000,R763&gt;123.4,R763&lt;=168.2,M763&gt;10),'[1]Pricing Schedule'!$J$113,
IF(AND(I763=110000,R763&gt;168.2,R763&lt;=336.2,M763&lt;=10),('[1]Pricing Schedule'!$J$105),
IF(AND(I763=110000,R763&gt;168.2,R763&lt;=336.2,M763&gt;10),('[1]Pricing Schedule'!$J$113),
IF(AND(I763=110000,R763&gt;336.4,R763&lt;=504.6,M763&lt;=10),('[1]Pricing Schedule'!$J$105),
IF(AND(I763=110000,R763&gt;336.4,R763&lt;=504.6,M763&gt;10),('[1]Pricing Schedule'!$J$113),
IF(AND(I763=110000,R763&gt;504.6,R763&lt;=672.8,M763&lt;=10),('[1]Pricing Schedule'!$J$105),
IF(AND(I763=110000,R763&gt;504.6,R763&lt;=672.8,M763&gt;10),('[1]Pricing Schedule'!$J$113),
IF(AND(I763=110000,R763&gt;672.8,R763&lt;=841,M763&lt;=10),('[1]Pricing Schedule'!$J$105),
IF(AND(I763=110000,R763&gt;672.8,R763&lt;=841,M763&gt;10),('[1]Pricing Schedule'!$J$113),
IF(AND(I763=110000,R763&gt;1682,R763&lt;=1850.2,M763&lt;=10),('[1]Pricing Schedule'!$J$105),
IF(AND(I763=110000,R763&gt;1682,R763&lt;=1850.2,M763&gt;10),('[1]Pricing Schedule'!$J$113),
IF(AND(I763=110000,R763&gt;2018.4,R763&lt;=2186.6,M763&lt;=10),('[1]Pricing Schedule'!$J$105),
IF(AND(I763=110000,R763&gt;2018.4,R763&lt;=2186.6,M763&gt;10),('[1]Pricing Schedule'!$J$113),999999999)))))))))))))))))))))))))))))))))))))))</f>
        <v>1</v>
      </c>
      <c r="U763" s="40">
        <f t="shared" si="72"/>
        <v>342819.04761904763</v>
      </c>
      <c r="V763" s="41">
        <f t="shared" si="73"/>
        <v>2.9169907767529724</v>
      </c>
      <c r="Y763" s="23">
        <v>636</v>
      </c>
      <c r="Z763" s="23">
        <v>634</v>
      </c>
      <c r="AR763" s="35"/>
    </row>
    <row r="764" spans="1:44" s="44" customFormat="1">
      <c r="A764" s="43">
        <v>764</v>
      </c>
      <c r="B764" s="43">
        <v>764</v>
      </c>
      <c r="C764" s="43" t="s">
        <v>1239</v>
      </c>
      <c r="D764" s="23" t="s">
        <v>110</v>
      </c>
      <c r="E764" s="23" t="s">
        <v>110</v>
      </c>
      <c r="F764" s="43" t="s">
        <v>224</v>
      </c>
      <c r="G764" s="43" t="s">
        <v>225</v>
      </c>
      <c r="H764" s="43" t="s">
        <v>113</v>
      </c>
      <c r="I764" s="44">
        <v>38000</v>
      </c>
      <c r="J764" s="44">
        <v>38000</v>
      </c>
      <c r="K764" s="44">
        <v>20000</v>
      </c>
      <c r="L764" s="45">
        <v>8.3849999999999998</v>
      </c>
      <c r="M764" s="46">
        <f t="shared" si="68"/>
        <v>9</v>
      </c>
      <c r="N764" s="45">
        <v>16.042000000000002</v>
      </c>
      <c r="O764" s="44">
        <v>2</v>
      </c>
      <c r="P764" s="46">
        <f t="shared" si="69"/>
        <v>12.031500000000001</v>
      </c>
      <c r="Q764" s="47">
        <f t="shared" si="70"/>
        <v>147</v>
      </c>
      <c r="R764" s="46">
        <f t="shared" si="71"/>
        <v>147</v>
      </c>
      <c r="S764" s="39">
        <f>IF(AND(I764=38000,R764&lt;=4.5,M764&gt;8),'[1]Pricing Schedule'!$F$8+('[1]Pricing Schedule'!$F$9*M764),
IF(AND(I764=38000,R764&lt;=4.5,M764&lt;=8),'[1]Pricing Schedule'!$F$34+('[1]Pricing Schedule'!$F$36*M764),
IF(AND(I764=38000,R764&gt;4.5,R764&lt;=9,M764&gt;8),'[1]Pricing Schedule'!$F$17+('[1]Pricing Schedule'!$F$18*M764),
IF(AND(I764=38000,R764&gt;4.5,R764&lt;=9,M764&lt;=8),'[1]Pricing Schedule'!$F$34+('[1]Pricing Schedule'!$F$36*M764),
IF(AND(I764=38000,R764&gt;9,R764&lt;=12.8,M764&gt;8),'[1]Pricing Schedule'!$F$26+('[1]Pricing Schedule'!$F$27*M764),
IF(AND(I764=38000,R764&gt;9,R764&lt;=12.8,M764&lt;=8),'[1]Pricing Schedule'!$F$34+('[1]Pricing Schedule'!$F$36*M764),
IF(AND(I764=38000,R764&gt;12.8,R764&lt;=22.8),'[1]Pricing Schedule'!$F$34+('[1]Pricing Schedule'!$F$36*M764),
IF(AND(I764=38000,R764&gt;22.8,R764&lt;=30.2),'[1]Pricing Schedule'!$F$43+('[1]Pricing Schedule'!$F$45*M764),
IF(AND(I764=38000,R764&gt;30.2,R764&lt;=45.9),'[1]Pricing Schedule'!$F$52+('[1]Pricing Schedule'!$F$54*M764),
IF(AND(I764=38000,R764&gt;45.9,R764&lt;=123.4),'[1]Pricing Schedule'!$F$96+('[1]Pricing Schedule'!$F$97*M764),
IF(AND(I764=38000,R764&gt;123.4,R764&lt;=168.2,M764&lt;=10),'[1]Pricing Schedule'!$F$103+('[1]Pricing Schedule'!$F$105*M764),
IF(AND(I764=38000,R764&gt;123.4,R764&lt;=168.2,M764&gt;10),'[1]Pricing Schedule'!$F$111+('[1]Pricing Schedule'!$F$113*M764),
IF(AND(I764=38000,R764&gt;157.4,R764&lt;=336.4,M764&lt;=10),('[1]Pricing Schedule'!$F$103+('[1]Pricing Schedule'!$F$105*M764))*2,
IF(AND(I764=38000,R764&gt;157.4,R764&lt;=336.4,M764&gt;10),('[1]Pricing Schedule'!$F$111+('[1]Pricing Schedule'!$F$113*M764))*2,
IF(AND(I764=38000,R764&gt;314.8,R764&lt;=504.6,M764&lt;=10),('[1]Pricing Schedule'!$F$103+('[1]Pricing Schedule'!$F$105*M764))*3,
IF(AND(I764=38000,R764&gt;314.8,R764&lt;=504.6,M764&gt;10),('[1]Pricing Schedule'!$F$111+('[1]Pricing Schedule'!$F$113*M764))*3,
IF(AND(I764=38000,R764&gt;472.2,R764&lt;=672.8,M764&lt;=10),('[1]Pricing Schedule'!$F$103+('[1]Pricing Schedule'!$F$105*M764))*4,
IF(AND(I764=38000,R764&gt;472.2,R764&lt;=672.8,M764&gt;10),('[1]Pricing Schedule'!$F$111+('[1]Pricing Schedule'!$F$113*M764))*4,
IF(AND(I764=110000,R764&lt;=12.8,M764&gt;2),'[1]Pricing Schedule'!$F$62+('[1]Pricing Schedule'!$F$63*M764),
IF(AND(I764=110000,R764&lt;=12.8,M764&lt;=2),'[1]Pricing Schedule'!$F$96+('[1]Pricing Schedule'!$F$97*M764),
IF(AND(I764=110000,R764&gt;12.8,R764&lt;=22.8,M764&gt;3),'[1]Pricing Schedule'!$F$71+('[1]Pricing Schedule'!$F$72*M764),
IF(AND(I764=110000,R764&gt;12.8,R764&lt;=22.8,M764&lt;=3),'[1]Pricing Schedule'!$F$96+('[1]Pricing Schedule'!$F$97*M764),
IF(AND(I764=110000,R764&gt;22.8,R764&lt;=30.2),'[1]Pricing Schedule'!$F$80+('[1]Pricing Schedule'!$F$81*M764),
IF(AND(I764=110000,R764&gt;30.2,R764&lt;=45.9),'[1]Pricing Schedule'!$F$89+('[1]Pricing Schedule'!$F$90*M764),
IF(AND(I764=110000,R764&gt;45.9,R764&lt;=123.4),'[1]Pricing Schedule'!$F$96+('[1]Pricing Schedule'!$F$97*M764),
IF(AND(I764=110000,R764&gt;123.4,R764&lt;=168.2,M764&lt;=10),'[1]Pricing Schedule'!$F$103+('[1]Pricing Schedule'!$F$105*M764),
IF(AND(I764=110000,R764&gt;123.4,R764&lt;=168.2,M764&gt;10),'[1]Pricing Schedule'!$F$111+('[1]Pricing Schedule'!$F$113*M764),
IF(AND(I764=110000,R764&gt;168.2,R764&lt;=336.4,M764&lt;=10),('[1]Pricing Schedule'!$F$103+('[1]Pricing Schedule'!$F$105*M764))*2,
IF(AND(I764=110000,R764&gt;168.2,R764&lt;=336.4,M764&gt;10),('[1]Pricing Schedule'!$F$111+('[1]Pricing Schedule'!$F$113*M764))*2,
IF(AND(I764=110000,R764&gt;336.4,R764&lt;=504.6,M764&lt;=10),('[1]Pricing Schedule'!$F$103+('[1]Pricing Schedule'!$F$105*M764))*3,
IF(AND(I764=110000,R764&gt;336.4,R764&lt;=504.6,M764&gt;10),('[1]Pricing Schedule'!$F$111+('[1]Pricing Schedule'!$F$113*M764))*3,
IF(AND(I764=110000,R764&gt;504.6,R764&lt;=672.8,M764&lt;=10),('[1]Pricing Schedule'!$F$103+('[1]Pricing Schedule'!$F$105*M764))*4,
IF(AND(I764=110000,R764&gt;504.6,R764&lt;=672.8,M764&gt;10),('[1]Pricing Schedule'!$F$111+('[1]Pricing Schedule'!$F$113*M764))*4,
IF(AND(I764=110000,R764&gt;672.8,R764&lt;=841,M764&lt;=10),('[1]Pricing Schedule'!$F$103+('[1]Pricing Schedule'!$F$105*M764))*5,
IF(AND(I764=110000,R764&gt;672.8,R764&lt;=841,M764&gt;10),('[1]Pricing Schedule'!$F$111+('[1]Pricing Schedule'!$F$113*M764))*5,
IF(AND(I764=110000,R764&gt;672.8,R764&lt;=841,M764&lt;=10),('[1]Pricing Schedule'!$F$103+('[1]Pricing Schedule'!$F$105*M764))*5,
IF(AND(I764=110000,R764&gt;672.8,R764&lt;=841,M764&gt;10),('[1]Pricing Schedule'!$F$111+('[1]Pricing Schedule'!$F$113*M764))*5,
IF(AND(I764=110000,R764&gt;1345.6,R764&lt;=1513.8,M764&lt;=10),('[1]Pricing Schedule'!$F$103+('[1]Pricing Schedule'!$F$105*M764))*9,
IF(AND(I764=110000,R764&gt;1345.6,R764&lt;=1513.8,M764&gt;10),('[1]Pricing Schedule'!$F$111+('[1]Pricing Schedule'!$F$113*M764))*9,
9999999999)))))))))))))))))))))))))))))))))))))))</f>
        <v>4339180</v>
      </c>
      <c r="T764" s="48">
        <f>IF(AND(I764=38000,R764&lt;=4.5,M764&gt;8),'[1]Pricing Schedule'!$J$9,
IF(AND(I764=38000,R764&lt;=4.5,M764&lt;=8),'[1]Pricing Schedule'!$J$36,
IF(AND(I764=38000,R764&gt;4.5,R764&lt;=9,M764&gt;8),'[1]Pricing Schedule'!$J$18,
IF(AND(I764=38000,R764&gt;4.5,R764&lt;=9,M764&lt;=8),'[1]Pricing Schedule'!$J$36,
IF(AND(I764=38000,R764&gt;9,R764&lt;=12.8,M764&gt;8),'[1]Pricing Schedule'!$J$27,
IF(AND(I764=38000,R764&gt;9,R764&lt;=12.8,M764&lt;=8),'[1]Pricing Schedule'!$J$36,
IF(AND(I764=38000,R764&gt;12.8,R764&lt;=22.8),'[1]Pricing Schedule'!$J$36,
IF(AND(I764=38000,R764&gt;22.8,R764&lt;=30.2),'[1]Pricing Schedule'!$J$45,
IF(AND(I764=38000,R764&gt;30.2,R764&lt;=45.9),'[1]Pricing Schedule'!$J$54,
IF(AND(I764=38000,R764&gt;45.9,R764&lt;=123.4),'[1]Pricing Schedule'!$J$97,
IF(AND(I764=38000,R764&gt;123.4,R764&lt;=168.2,M764&lt;=10),'[1]Pricing Schedule'!$J$105,
IF(AND(I764=38000,R764&gt;123.4,R764&lt;=168.2,M764&gt;10),'[1]Pricing Schedule'!$J$113,
IF(AND(I764=38000,R764&gt;168.2,R764&lt;=336.4,M764&lt;=10),('[1]Pricing Schedule'!$J$105),
IF(AND(I764=38000,R764&gt;168.2,R764&lt;=336.4,M764&gt;10),('[1]Pricing Schedule'!$J$113),
IF(AND(I764=38000,R764&gt;336.4,R764&lt;=504.6,M764&lt;=10),('[1]Pricing Schedule'!$J$105),
IF(AND(I764=38000,R764&gt;336.4,R764&lt;=504.6,M764&gt;10),('[1]Pricing Schedule'!$J$113),
IF(AND(I764=38000,R764&gt;504.6,R764&lt;=672.8,M764&lt;=10),('[1]Pricing Schedule'!$J$105),
IF(AND(I764=38000,R764&gt;504.6,R764&lt;=672.8,M764&gt;10),('[1]Pricing Schedule'!$J$113),
IF(AND(I764=110000,R764&lt;=12.8,M764&gt;2),'[1]Pricing Schedule'!$J$63,
IF(AND(I764=110000,R764&lt;=12.8,M764&lt;=2),'[1]Pricing Schedule'!$J$97,
IF(AND(I764=110000,R764&gt;12.8,R764&lt;=22.8,M764&gt;3),'[1]Pricing Schedule'!$J$72,
IF(AND(I764=110000,R764&gt;12.8,R764&lt;=22.8,M764&lt;=3),'[1]Pricing Schedule'!$J$97,
IF(AND(I764=110000,R764&gt;22.8,R764&lt;=30.2),'[1]Pricing Schedule'!$J$81,
IF(AND(I764=110000,R764&gt;30.2,R764&lt;=45.9),'[1]Pricing Schedule'!$J$90,
IF(AND(I764=110000,R764&gt;45.9,R764&lt;=123.4),'[1]Pricing Schedule'!$J$97,
IF(AND(I764=110000,R764&gt;123.4,R764&lt;=168.2,M764&lt;=10),'[1]Pricing Schedule'!$J$105,
IF(AND(I764=110000,R764&gt;123.4,R764&lt;=168.2,M764&gt;10),'[1]Pricing Schedule'!$J$113,
IF(AND(I764=110000,R764&gt;168.2,R764&lt;=336.2,M764&lt;=10),('[1]Pricing Schedule'!$J$105),
IF(AND(I764=110000,R764&gt;168.2,R764&lt;=336.2,M764&gt;10),('[1]Pricing Schedule'!$J$113),
IF(AND(I764=110000,R764&gt;336.4,R764&lt;=504.6,M764&lt;=10),('[1]Pricing Schedule'!$J$105),
IF(AND(I764=110000,R764&gt;336.4,R764&lt;=504.6,M764&gt;10),('[1]Pricing Schedule'!$J$113),
IF(AND(I764=110000,R764&gt;504.6,R764&lt;=672.8,M764&lt;=10),('[1]Pricing Schedule'!$J$105),
IF(AND(I764=110000,R764&gt;504.6,R764&lt;=672.8,M764&gt;10),('[1]Pricing Schedule'!$J$113),
IF(AND(I764=110000,R764&gt;672.8,R764&lt;=841,M764&lt;=10),('[1]Pricing Schedule'!$J$105),
IF(AND(I764=110000,R764&gt;672.8,R764&lt;=841,M764&gt;10),('[1]Pricing Schedule'!$J$113),
IF(AND(I764=110000,R764&gt;1682,R764&lt;=1850.2,M764&lt;=10),('[1]Pricing Schedule'!$J$105),
IF(AND(I764=110000,R764&gt;1682,R764&lt;=1850.2,M764&gt;10),('[1]Pricing Schedule'!$J$113),
IF(AND(I764=110000,R764&gt;2018.4,R764&lt;=2186.6,M764&lt;=10),('[1]Pricing Schedule'!$J$105),
IF(AND(I764=110000,R764&gt;2018.4,R764&lt;=2186.6,M764&gt;10),('[1]Pricing Schedule'!$J$113),999999999)))))))))))))))))))))))))))))))))))))))</f>
        <v>12</v>
      </c>
      <c r="U764" s="49">
        <f t="shared" si="72"/>
        <v>29518.231292517008</v>
      </c>
      <c r="V764" s="50">
        <f t="shared" si="73"/>
        <v>33.87736853506884</v>
      </c>
      <c r="W764" s="13"/>
      <c r="X764" s="13"/>
      <c r="Y764" s="23">
        <v>196</v>
      </c>
      <c r="Z764" s="23">
        <v>634</v>
      </c>
      <c r="AD764" s="43"/>
      <c r="AE764" s="43"/>
      <c r="AF764" s="43"/>
      <c r="AR764" s="51"/>
    </row>
    <row r="765" spans="1:44">
      <c r="A765" s="23">
        <v>765</v>
      </c>
      <c r="B765" s="23">
        <v>765</v>
      </c>
      <c r="C765" s="23" t="s">
        <v>1240</v>
      </c>
      <c r="D765" s="23" t="s">
        <v>110</v>
      </c>
      <c r="E765" s="23" t="s">
        <v>110</v>
      </c>
      <c r="F765" s="23" t="s">
        <v>514</v>
      </c>
      <c r="G765" s="23" t="s">
        <v>515</v>
      </c>
      <c r="H765" s="23" t="s">
        <v>113</v>
      </c>
      <c r="I765" s="13">
        <v>38000</v>
      </c>
      <c r="J765" s="13">
        <v>38000</v>
      </c>
      <c r="K765" s="13">
        <v>10000</v>
      </c>
      <c r="L765" s="24">
        <v>9.5730000000000004</v>
      </c>
      <c r="M765" s="37">
        <f t="shared" si="68"/>
        <v>10</v>
      </c>
      <c r="N765" s="24">
        <v>0.93700000000000006</v>
      </c>
      <c r="O765" s="13">
        <v>2</v>
      </c>
      <c r="P765" s="36">
        <f t="shared" si="69"/>
        <v>0.70274999999999999</v>
      </c>
      <c r="Q765" s="38">
        <f t="shared" si="70"/>
        <v>8.4</v>
      </c>
      <c r="R765" s="37">
        <f t="shared" si="71"/>
        <v>8.4</v>
      </c>
      <c r="S765" s="39">
        <f>IF(AND(I765=38000,R765&lt;=4.5,M765&gt;8),'[1]Pricing Schedule'!$F$8+('[1]Pricing Schedule'!$F$9*M765),
IF(AND(I765=38000,R765&lt;=4.5,M765&lt;=8),'[1]Pricing Schedule'!$F$34+('[1]Pricing Schedule'!$F$36*M765),
IF(AND(I765=38000,R765&gt;4.5,R765&lt;=9,M765&gt;8),'[1]Pricing Schedule'!$F$17+('[1]Pricing Schedule'!$F$18*M765),
IF(AND(I765=38000,R765&gt;4.5,R765&lt;=9,M765&lt;=8),'[1]Pricing Schedule'!$F$34+('[1]Pricing Schedule'!$F$36*M765),
IF(AND(I765=38000,R765&gt;9,R765&lt;=12.8,M765&gt;8),'[1]Pricing Schedule'!$F$26+('[1]Pricing Schedule'!$F$27*M765),
IF(AND(I765=38000,R765&gt;9,R765&lt;=12.8,M765&lt;=8),'[1]Pricing Schedule'!$F$34+('[1]Pricing Schedule'!$F$36*M765),
IF(AND(I765=38000,R765&gt;12.8,R765&lt;=22.8),'[1]Pricing Schedule'!$F$34+('[1]Pricing Schedule'!$F$36*M765),
IF(AND(I765=38000,R765&gt;22.8,R765&lt;=30.2),'[1]Pricing Schedule'!$F$43+('[1]Pricing Schedule'!$F$45*M765),
IF(AND(I765=38000,R765&gt;30.2,R765&lt;=45.9),'[1]Pricing Schedule'!$F$52+('[1]Pricing Schedule'!$F$54*M765),
IF(AND(I765=38000,R765&gt;45.9,R765&lt;=123.4),'[1]Pricing Schedule'!$F$96+('[1]Pricing Schedule'!$F$97*M765),
IF(AND(I765=38000,R765&gt;123.4,R765&lt;=168.2,M765&lt;=10),'[1]Pricing Schedule'!$F$103+('[1]Pricing Schedule'!$F$105*M765),
IF(AND(I765=38000,R765&gt;123.4,R765&lt;=168.2,M765&gt;10),'[1]Pricing Schedule'!$F$111+('[1]Pricing Schedule'!$F$113*M765),
IF(AND(I765=38000,R765&gt;157.4,R765&lt;=336.4,M765&lt;=10),('[1]Pricing Schedule'!$F$103+('[1]Pricing Schedule'!$F$105*M765))*2,
IF(AND(I765=38000,R765&gt;157.4,R765&lt;=336.4,M765&gt;10),('[1]Pricing Schedule'!$F$111+('[1]Pricing Schedule'!$F$113*M765))*2,
IF(AND(I765=38000,R765&gt;314.8,R765&lt;=504.6,M765&lt;=10),('[1]Pricing Schedule'!$F$103+('[1]Pricing Schedule'!$F$105*M765))*3,
IF(AND(I765=38000,R765&gt;314.8,R765&lt;=504.6,M765&gt;10),('[1]Pricing Schedule'!$F$111+('[1]Pricing Schedule'!$F$113*M765))*3,
IF(AND(I765=38000,R765&gt;472.2,R765&lt;=672.8,M765&lt;=10),('[1]Pricing Schedule'!$F$103+('[1]Pricing Schedule'!$F$105*M765))*4,
IF(AND(I765=38000,R765&gt;472.2,R765&lt;=672.8,M765&gt;10),('[1]Pricing Schedule'!$F$111+('[1]Pricing Schedule'!$F$113*M765))*4,
IF(AND(I765=110000,R765&lt;=12.8,M765&gt;2),'[1]Pricing Schedule'!$F$62+('[1]Pricing Schedule'!$F$63*M765),
IF(AND(I765=110000,R765&lt;=12.8,M765&lt;=2),'[1]Pricing Schedule'!$F$96+('[1]Pricing Schedule'!$F$97*M765),
IF(AND(I765=110000,R765&gt;12.8,R765&lt;=22.8,M765&gt;3),'[1]Pricing Schedule'!$F$71+('[1]Pricing Schedule'!$F$72*M765),
IF(AND(I765=110000,R765&gt;12.8,R765&lt;=22.8,M765&lt;=3),'[1]Pricing Schedule'!$F$96+('[1]Pricing Schedule'!$F$97*M765),
IF(AND(I765=110000,R765&gt;22.8,R765&lt;=30.2),'[1]Pricing Schedule'!$F$80+('[1]Pricing Schedule'!$F$81*M765),
IF(AND(I765=110000,R765&gt;30.2,R765&lt;=45.9),'[1]Pricing Schedule'!$F$89+('[1]Pricing Schedule'!$F$90*M765),
IF(AND(I765=110000,R765&gt;45.9,R765&lt;=123.4),'[1]Pricing Schedule'!$F$96+('[1]Pricing Schedule'!$F$97*M765),
IF(AND(I765=110000,R765&gt;123.4,R765&lt;=168.2,M765&lt;=10),'[1]Pricing Schedule'!$F$103+('[1]Pricing Schedule'!$F$105*M765),
IF(AND(I765=110000,R765&gt;123.4,R765&lt;=168.2,M765&gt;10),'[1]Pricing Schedule'!$F$111+('[1]Pricing Schedule'!$F$113*M765),
IF(AND(I765=110000,R765&gt;168.2,R765&lt;=336.4,M765&lt;=10),('[1]Pricing Schedule'!$F$103+('[1]Pricing Schedule'!$F$105*M765))*2,
IF(AND(I765=110000,R765&gt;168.2,R765&lt;=336.4,M765&gt;10),('[1]Pricing Schedule'!$F$111+('[1]Pricing Schedule'!$F$113*M765))*2,
IF(AND(I765=110000,R765&gt;336.4,R765&lt;=504.6,M765&lt;=10),('[1]Pricing Schedule'!$F$103+('[1]Pricing Schedule'!$F$105*M765))*3,
IF(AND(I765=110000,R765&gt;336.4,R765&lt;=504.6,M765&gt;10),('[1]Pricing Schedule'!$F$111+('[1]Pricing Schedule'!$F$113*M765))*3,
IF(AND(I765=110000,R765&gt;504.6,R765&lt;=672.8,M765&lt;=10),('[1]Pricing Schedule'!$F$103+('[1]Pricing Schedule'!$F$105*M765))*4,
IF(AND(I765=110000,R765&gt;504.6,R765&lt;=672.8,M765&gt;10),('[1]Pricing Schedule'!$F$111+('[1]Pricing Schedule'!$F$113*M765))*4,
IF(AND(I765=110000,R765&gt;672.8,R765&lt;=841,M765&lt;=10),('[1]Pricing Schedule'!$F$103+('[1]Pricing Schedule'!$F$105*M765))*5,
IF(AND(I765=110000,R765&gt;672.8,R765&lt;=841,M765&gt;10),('[1]Pricing Schedule'!$F$111+('[1]Pricing Schedule'!$F$113*M765))*5,
IF(AND(I765=110000,R765&gt;672.8,R765&lt;=841,M765&lt;=10),('[1]Pricing Schedule'!$F$103+('[1]Pricing Schedule'!$F$105*M765))*5,
IF(AND(I765=110000,R765&gt;672.8,R765&lt;=841,M765&gt;10),('[1]Pricing Schedule'!$F$111+('[1]Pricing Schedule'!$F$113*M765))*5,
IF(AND(I765=110000,R765&gt;1345.6,R765&lt;=1513.8,M765&lt;=10),('[1]Pricing Schedule'!$F$103+('[1]Pricing Schedule'!$F$105*M765))*9,
IF(AND(I765=110000,R765&gt;1345.6,R765&lt;=1513.8,M765&gt;10),('[1]Pricing Schedule'!$F$111+('[1]Pricing Schedule'!$F$113*M765))*9,
9999999999)))))))))))))))))))))))))))))))))))))))</f>
        <v>1432500</v>
      </c>
      <c r="T765" s="21">
        <f>IF(AND(I765=38000,R765&lt;=4.5,M765&gt;8),'[1]Pricing Schedule'!$J$9,
IF(AND(I765=38000,R765&lt;=4.5,M765&lt;=8),'[1]Pricing Schedule'!$J$36,
IF(AND(I765=38000,R765&gt;4.5,R765&lt;=9,M765&gt;8),'[1]Pricing Schedule'!$J$18,
IF(AND(I765=38000,R765&gt;4.5,R765&lt;=9,M765&lt;=8),'[1]Pricing Schedule'!$J$36,
IF(AND(I765=38000,R765&gt;9,R765&lt;=12.8,M765&gt;8),'[1]Pricing Schedule'!$J$27,
IF(AND(I765=38000,R765&gt;9,R765&lt;=12.8,M765&lt;=8),'[1]Pricing Schedule'!$J$36,
IF(AND(I765=38000,R765&gt;12.8,R765&lt;=22.8),'[1]Pricing Schedule'!$J$36,
IF(AND(I765=38000,R765&gt;22.8,R765&lt;=30.2),'[1]Pricing Schedule'!$J$45,
IF(AND(I765=38000,R765&gt;30.2,R765&lt;=45.9),'[1]Pricing Schedule'!$J$54,
IF(AND(I765=38000,R765&gt;45.9,R765&lt;=123.4),'[1]Pricing Schedule'!$J$97,
IF(AND(I765=38000,R765&gt;123.4,R765&lt;=168.2,M765&lt;=10),'[1]Pricing Schedule'!$J$105,
IF(AND(I765=38000,R765&gt;123.4,R765&lt;=168.2,M765&gt;10),'[1]Pricing Schedule'!$J$113,
IF(AND(I765=38000,R765&gt;168.2,R765&lt;=336.4,M765&lt;=10),('[1]Pricing Schedule'!$J$105),
IF(AND(I765=38000,R765&gt;168.2,R765&lt;=336.4,M765&gt;10),('[1]Pricing Schedule'!$J$113),
IF(AND(I765=38000,R765&gt;336.4,R765&lt;=504.6,M765&lt;=10),('[1]Pricing Schedule'!$J$105),
IF(AND(I765=38000,R765&gt;336.4,R765&lt;=504.6,M765&gt;10),('[1]Pricing Schedule'!$J$113),
IF(AND(I765=38000,R765&gt;504.6,R765&lt;=672.8,M765&lt;=10),('[1]Pricing Schedule'!$J$105),
IF(AND(I765=38000,R765&gt;504.6,R765&lt;=672.8,M765&gt;10),('[1]Pricing Schedule'!$J$113),
IF(AND(I765=110000,R765&lt;=12.8,M765&gt;2),'[1]Pricing Schedule'!$J$63,
IF(AND(I765=110000,R765&lt;=12.8,M765&lt;=2),'[1]Pricing Schedule'!$J$97,
IF(AND(I765=110000,R765&gt;12.8,R765&lt;=22.8,M765&gt;3),'[1]Pricing Schedule'!$J$72,
IF(AND(I765=110000,R765&gt;12.8,R765&lt;=22.8,M765&lt;=3),'[1]Pricing Schedule'!$J$97,
IF(AND(I765=110000,R765&gt;22.8,R765&lt;=30.2),'[1]Pricing Schedule'!$J$81,
IF(AND(I765=110000,R765&gt;30.2,R765&lt;=45.9),'[1]Pricing Schedule'!$J$90,
IF(AND(I765=110000,R765&gt;45.9,R765&lt;=123.4),'[1]Pricing Schedule'!$J$97,
IF(AND(I765=110000,R765&gt;123.4,R765&lt;=168.2,M765&lt;=10),'[1]Pricing Schedule'!$J$105,
IF(AND(I765=110000,R765&gt;123.4,R765&lt;=168.2,M765&gt;10),'[1]Pricing Schedule'!$J$113,
IF(AND(I765=110000,R765&gt;168.2,R765&lt;=336.2,M765&lt;=10),('[1]Pricing Schedule'!$J$105),
IF(AND(I765=110000,R765&gt;168.2,R765&lt;=336.2,M765&gt;10),('[1]Pricing Schedule'!$J$113),
IF(AND(I765=110000,R765&gt;336.4,R765&lt;=504.6,M765&lt;=10),('[1]Pricing Schedule'!$J$105),
IF(AND(I765=110000,R765&gt;336.4,R765&lt;=504.6,M765&gt;10),('[1]Pricing Schedule'!$J$113),
IF(AND(I765=110000,R765&gt;504.6,R765&lt;=672.8,M765&lt;=10),('[1]Pricing Schedule'!$J$105),
IF(AND(I765=110000,R765&gt;504.6,R765&lt;=672.8,M765&gt;10),('[1]Pricing Schedule'!$J$113),
IF(AND(I765=110000,R765&gt;672.8,R765&lt;=841,M765&lt;=10),('[1]Pricing Schedule'!$J$105),
IF(AND(I765=110000,R765&gt;672.8,R765&lt;=841,M765&gt;10),('[1]Pricing Schedule'!$J$113),
IF(AND(I765=110000,R765&gt;1682,R765&lt;=1850.2,M765&lt;=10),('[1]Pricing Schedule'!$J$105),
IF(AND(I765=110000,R765&gt;1682,R765&lt;=1850.2,M765&gt;10),('[1]Pricing Schedule'!$J$113),
IF(AND(I765=110000,R765&gt;2018.4,R765&lt;=2186.6,M765&lt;=10),('[1]Pricing Schedule'!$J$105),
IF(AND(I765=110000,R765&gt;2018.4,R765&lt;=2186.6,M765&gt;10),('[1]Pricing Schedule'!$J$113),999999999)))))))))))))))))))))))))))))))))))))))</f>
        <v>2</v>
      </c>
      <c r="U765" s="40">
        <f t="shared" si="72"/>
        <v>170535.71428571429</v>
      </c>
      <c r="V765" s="41">
        <f t="shared" si="73"/>
        <v>5.8638743455497382</v>
      </c>
      <c r="Y765" s="23">
        <v>109</v>
      </c>
      <c r="Z765" s="23">
        <v>667</v>
      </c>
      <c r="AR765" s="35"/>
    </row>
    <row r="766" spans="1:44">
      <c r="A766" s="23">
        <v>766</v>
      </c>
      <c r="B766" s="23">
        <v>766</v>
      </c>
      <c r="C766" s="23" t="s">
        <v>1241</v>
      </c>
      <c r="D766" s="23" t="s">
        <v>110</v>
      </c>
      <c r="E766" s="23" t="s">
        <v>110</v>
      </c>
      <c r="F766" s="23" t="s">
        <v>514</v>
      </c>
      <c r="G766" s="23" t="s">
        <v>515</v>
      </c>
      <c r="H766" s="23" t="s">
        <v>113</v>
      </c>
      <c r="I766" s="13">
        <v>38000</v>
      </c>
      <c r="J766" s="13">
        <v>38000</v>
      </c>
      <c r="K766" s="13">
        <v>10000</v>
      </c>
      <c r="L766" s="24">
        <v>7.9249999999999998</v>
      </c>
      <c r="M766" s="37">
        <f t="shared" si="68"/>
        <v>8</v>
      </c>
      <c r="N766" s="24">
        <v>0.76900000000000002</v>
      </c>
      <c r="O766" s="13">
        <v>2</v>
      </c>
      <c r="P766" s="36">
        <f t="shared" si="69"/>
        <v>0.57674999999999998</v>
      </c>
      <c r="Q766" s="38">
        <f t="shared" si="70"/>
        <v>4.2</v>
      </c>
      <c r="R766" s="37">
        <f t="shared" si="71"/>
        <v>4.2</v>
      </c>
      <c r="S766" s="39">
        <f>IF(AND(I766=38000,R766&lt;=4.5,M766&gt;8),'[1]Pricing Schedule'!$F$8+('[1]Pricing Schedule'!$F$9*M766),
IF(AND(I766=38000,R766&lt;=4.5,M766&lt;=8),'[1]Pricing Schedule'!$F$34+('[1]Pricing Schedule'!$F$36*M766),
IF(AND(I766=38000,R766&gt;4.5,R766&lt;=9,M766&gt;8),'[1]Pricing Schedule'!$F$17+('[1]Pricing Schedule'!$F$18*M766),
IF(AND(I766=38000,R766&gt;4.5,R766&lt;=9,M766&lt;=8),'[1]Pricing Schedule'!$F$34+('[1]Pricing Schedule'!$F$36*M766),
IF(AND(I766=38000,R766&gt;9,R766&lt;=12.8,M766&gt;8),'[1]Pricing Schedule'!$F$26+('[1]Pricing Schedule'!$F$27*M766),
IF(AND(I766=38000,R766&gt;9,R766&lt;=12.8,M766&lt;=8),'[1]Pricing Schedule'!$F$34+('[1]Pricing Schedule'!$F$36*M766),
IF(AND(I766=38000,R766&gt;12.8,R766&lt;=22.8),'[1]Pricing Schedule'!$F$34+('[1]Pricing Schedule'!$F$36*M766),
IF(AND(I766=38000,R766&gt;22.8,R766&lt;=30.2),'[1]Pricing Schedule'!$F$43+('[1]Pricing Schedule'!$F$45*M766),
IF(AND(I766=38000,R766&gt;30.2,R766&lt;=45.9),'[1]Pricing Schedule'!$F$52+('[1]Pricing Schedule'!$F$54*M766),
IF(AND(I766=38000,R766&gt;45.9,R766&lt;=123.4),'[1]Pricing Schedule'!$F$96+('[1]Pricing Schedule'!$F$97*M766),
IF(AND(I766=38000,R766&gt;123.4,R766&lt;=168.2,M766&lt;=10),'[1]Pricing Schedule'!$F$103+('[1]Pricing Schedule'!$F$105*M766),
IF(AND(I766=38000,R766&gt;123.4,R766&lt;=168.2,M766&gt;10),'[1]Pricing Schedule'!$F$111+('[1]Pricing Schedule'!$F$113*M766),
IF(AND(I766=38000,R766&gt;157.4,R766&lt;=336.4,M766&lt;=10),('[1]Pricing Schedule'!$F$103+('[1]Pricing Schedule'!$F$105*M766))*2,
IF(AND(I766=38000,R766&gt;157.4,R766&lt;=336.4,M766&gt;10),('[1]Pricing Schedule'!$F$111+('[1]Pricing Schedule'!$F$113*M766))*2,
IF(AND(I766=38000,R766&gt;314.8,R766&lt;=504.6,M766&lt;=10),('[1]Pricing Schedule'!$F$103+('[1]Pricing Schedule'!$F$105*M766))*3,
IF(AND(I766=38000,R766&gt;314.8,R766&lt;=504.6,M766&gt;10),('[1]Pricing Schedule'!$F$111+('[1]Pricing Schedule'!$F$113*M766))*3,
IF(AND(I766=38000,R766&gt;472.2,R766&lt;=672.8,M766&lt;=10),('[1]Pricing Schedule'!$F$103+('[1]Pricing Schedule'!$F$105*M766))*4,
IF(AND(I766=38000,R766&gt;472.2,R766&lt;=672.8,M766&gt;10),('[1]Pricing Schedule'!$F$111+('[1]Pricing Schedule'!$F$113*M766))*4,
IF(AND(I766=110000,R766&lt;=12.8,M766&gt;2),'[1]Pricing Schedule'!$F$62+('[1]Pricing Schedule'!$F$63*M766),
IF(AND(I766=110000,R766&lt;=12.8,M766&lt;=2),'[1]Pricing Schedule'!$F$96+('[1]Pricing Schedule'!$F$97*M766),
IF(AND(I766=110000,R766&gt;12.8,R766&lt;=22.8,M766&gt;3),'[1]Pricing Schedule'!$F$71+('[1]Pricing Schedule'!$F$72*M766),
IF(AND(I766=110000,R766&gt;12.8,R766&lt;=22.8,M766&lt;=3),'[1]Pricing Schedule'!$F$96+('[1]Pricing Schedule'!$F$97*M766),
IF(AND(I766=110000,R766&gt;22.8,R766&lt;=30.2),'[1]Pricing Schedule'!$F$80+('[1]Pricing Schedule'!$F$81*M766),
IF(AND(I766=110000,R766&gt;30.2,R766&lt;=45.9),'[1]Pricing Schedule'!$F$89+('[1]Pricing Schedule'!$F$90*M766),
IF(AND(I766=110000,R766&gt;45.9,R766&lt;=123.4),'[1]Pricing Schedule'!$F$96+('[1]Pricing Schedule'!$F$97*M766),
IF(AND(I766=110000,R766&gt;123.4,R766&lt;=168.2,M766&lt;=10),'[1]Pricing Schedule'!$F$103+('[1]Pricing Schedule'!$F$105*M766),
IF(AND(I766=110000,R766&gt;123.4,R766&lt;=168.2,M766&gt;10),'[1]Pricing Schedule'!$F$111+('[1]Pricing Schedule'!$F$113*M766),
IF(AND(I766=110000,R766&gt;168.2,R766&lt;=336.4,M766&lt;=10),('[1]Pricing Schedule'!$F$103+('[1]Pricing Schedule'!$F$105*M766))*2,
IF(AND(I766=110000,R766&gt;168.2,R766&lt;=336.4,M766&gt;10),('[1]Pricing Schedule'!$F$111+('[1]Pricing Schedule'!$F$113*M766))*2,
IF(AND(I766=110000,R766&gt;336.4,R766&lt;=504.6,M766&lt;=10),('[1]Pricing Schedule'!$F$103+('[1]Pricing Schedule'!$F$105*M766))*3,
IF(AND(I766=110000,R766&gt;336.4,R766&lt;=504.6,M766&gt;10),('[1]Pricing Schedule'!$F$111+('[1]Pricing Schedule'!$F$113*M766))*3,
IF(AND(I766=110000,R766&gt;504.6,R766&lt;=672.8,M766&lt;=10),('[1]Pricing Schedule'!$F$103+('[1]Pricing Schedule'!$F$105*M766))*4,
IF(AND(I766=110000,R766&gt;504.6,R766&lt;=672.8,M766&gt;10),('[1]Pricing Schedule'!$F$111+('[1]Pricing Schedule'!$F$113*M766))*4,
IF(AND(I766=110000,R766&gt;672.8,R766&lt;=841,M766&lt;=10),('[1]Pricing Schedule'!$F$103+('[1]Pricing Schedule'!$F$105*M766))*5,
IF(AND(I766=110000,R766&gt;672.8,R766&lt;=841,M766&gt;10),('[1]Pricing Schedule'!$F$111+('[1]Pricing Schedule'!$F$113*M766))*5,
IF(AND(I766=110000,R766&gt;672.8,R766&lt;=841,M766&lt;=10),('[1]Pricing Schedule'!$F$103+('[1]Pricing Schedule'!$F$105*M766))*5,
IF(AND(I766=110000,R766&gt;672.8,R766&lt;=841,M766&gt;10),('[1]Pricing Schedule'!$F$111+('[1]Pricing Schedule'!$F$113*M766))*5,
IF(AND(I766=110000,R766&gt;1345.6,R766&lt;=1513.8,M766&lt;=10),('[1]Pricing Schedule'!$F$103+('[1]Pricing Schedule'!$F$105*M766))*9,
IF(AND(I766=110000,R766&gt;1345.6,R766&lt;=1513.8,M766&gt;10),('[1]Pricing Schedule'!$F$111+('[1]Pricing Schedule'!$F$113*M766))*9,
9999999999)))))))))))))))))))))))))))))))))))))))</f>
        <v>909950</v>
      </c>
      <c r="T766" s="21">
        <f>IF(AND(I766=38000,R766&lt;=4.5,M766&gt;8),'[1]Pricing Schedule'!$J$9,
IF(AND(I766=38000,R766&lt;=4.5,M766&lt;=8),'[1]Pricing Schedule'!$J$36,
IF(AND(I766=38000,R766&gt;4.5,R766&lt;=9,M766&gt;8),'[1]Pricing Schedule'!$J$18,
IF(AND(I766=38000,R766&gt;4.5,R766&lt;=9,M766&lt;=8),'[1]Pricing Schedule'!$J$36,
IF(AND(I766=38000,R766&gt;9,R766&lt;=12.8,M766&gt;8),'[1]Pricing Schedule'!$J$27,
IF(AND(I766=38000,R766&gt;9,R766&lt;=12.8,M766&lt;=8),'[1]Pricing Schedule'!$J$36,
IF(AND(I766=38000,R766&gt;12.8,R766&lt;=22.8),'[1]Pricing Schedule'!$J$36,
IF(AND(I766=38000,R766&gt;22.8,R766&lt;=30.2),'[1]Pricing Schedule'!$J$45,
IF(AND(I766=38000,R766&gt;30.2,R766&lt;=45.9),'[1]Pricing Schedule'!$J$54,
IF(AND(I766=38000,R766&gt;45.9,R766&lt;=123.4),'[1]Pricing Schedule'!$J$97,
IF(AND(I766=38000,R766&gt;123.4,R766&lt;=168.2,M766&lt;=10),'[1]Pricing Schedule'!$J$105,
IF(AND(I766=38000,R766&gt;123.4,R766&lt;=168.2,M766&gt;10),'[1]Pricing Schedule'!$J$113,
IF(AND(I766=38000,R766&gt;168.2,R766&lt;=336.4,M766&lt;=10),('[1]Pricing Schedule'!$J$105),
IF(AND(I766=38000,R766&gt;168.2,R766&lt;=336.4,M766&gt;10),('[1]Pricing Schedule'!$J$113),
IF(AND(I766=38000,R766&gt;336.4,R766&lt;=504.6,M766&lt;=10),('[1]Pricing Schedule'!$J$105),
IF(AND(I766=38000,R766&gt;336.4,R766&lt;=504.6,M766&gt;10),('[1]Pricing Schedule'!$J$113),
IF(AND(I766=38000,R766&gt;504.6,R766&lt;=672.8,M766&lt;=10),('[1]Pricing Schedule'!$J$105),
IF(AND(I766=38000,R766&gt;504.6,R766&lt;=672.8,M766&gt;10),('[1]Pricing Schedule'!$J$113),
IF(AND(I766=110000,R766&lt;=12.8,M766&gt;2),'[1]Pricing Schedule'!$J$63,
IF(AND(I766=110000,R766&lt;=12.8,M766&lt;=2),'[1]Pricing Schedule'!$J$97,
IF(AND(I766=110000,R766&gt;12.8,R766&lt;=22.8,M766&gt;3),'[1]Pricing Schedule'!$J$72,
IF(AND(I766=110000,R766&gt;12.8,R766&lt;=22.8,M766&lt;=3),'[1]Pricing Schedule'!$J$97,
IF(AND(I766=110000,R766&gt;22.8,R766&lt;=30.2),'[1]Pricing Schedule'!$J$81,
IF(AND(I766=110000,R766&gt;30.2,R766&lt;=45.9),'[1]Pricing Schedule'!$J$90,
IF(AND(I766=110000,R766&gt;45.9,R766&lt;=123.4),'[1]Pricing Schedule'!$J$97,
IF(AND(I766=110000,R766&gt;123.4,R766&lt;=168.2,M766&lt;=10),'[1]Pricing Schedule'!$J$105,
IF(AND(I766=110000,R766&gt;123.4,R766&lt;=168.2,M766&gt;10),'[1]Pricing Schedule'!$J$113,
IF(AND(I766=110000,R766&gt;168.2,R766&lt;=336.2,M766&lt;=10),('[1]Pricing Schedule'!$J$105),
IF(AND(I766=110000,R766&gt;168.2,R766&lt;=336.2,M766&gt;10),('[1]Pricing Schedule'!$J$113),
IF(AND(I766=110000,R766&gt;336.4,R766&lt;=504.6,M766&lt;=10),('[1]Pricing Schedule'!$J$105),
IF(AND(I766=110000,R766&gt;336.4,R766&lt;=504.6,M766&gt;10),('[1]Pricing Schedule'!$J$113),
IF(AND(I766=110000,R766&gt;504.6,R766&lt;=672.8,M766&lt;=10),('[1]Pricing Schedule'!$J$105),
IF(AND(I766=110000,R766&gt;504.6,R766&lt;=672.8,M766&gt;10),('[1]Pricing Schedule'!$J$113),
IF(AND(I766=110000,R766&gt;672.8,R766&lt;=841,M766&lt;=10),('[1]Pricing Schedule'!$J$105),
IF(AND(I766=110000,R766&gt;672.8,R766&lt;=841,M766&gt;10),('[1]Pricing Schedule'!$J$113),
IF(AND(I766=110000,R766&gt;1682,R766&lt;=1850.2,M766&lt;=10),('[1]Pricing Schedule'!$J$105),
IF(AND(I766=110000,R766&gt;1682,R766&lt;=1850.2,M766&gt;10),('[1]Pricing Schedule'!$J$113),
IF(AND(I766=110000,R766&gt;2018.4,R766&lt;=2186.6,M766&lt;=10),('[1]Pricing Schedule'!$J$105),
IF(AND(I766=110000,R766&gt;2018.4,R766&lt;=2186.6,M766&gt;10),('[1]Pricing Schedule'!$J$113),999999999)))))))))))))))))))))))))))))))))))))))</f>
        <v>4</v>
      </c>
      <c r="U766" s="40">
        <f t="shared" si="72"/>
        <v>216654.76190476189</v>
      </c>
      <c r="V766" s="41">
        <f t="shared" si="73"/>
        <v>4.6156382218803227</v>
      </c>
      <c r="Y766" s="23">
        <v>623</v>
      </c>
      <c r="Z766" s="23">
        <v>667</v>
      </c>
      <c r="AR766" s="35"/>
    </row>
    <row r="767" spans="1:44">
      <c r="A767" s="23">
        <v>767</v>
      </c>
      <c r="B767" s="23">
        <v>767</v>
      </c>
      <c r="C767" s="23" t="s">
        <v>1242</v>
      </c>
      <c r="D767" s="23" t="s">
        <v>110</v>
      </c>
      <c r="E767" s="23" t="s">
        <v>110</v>
      </c>
      <c r="F767" s="23" t="s">
        <v>227</v>
      </c>
      <c r="G767" s="23" t="s">
        <v>228</v>
      </c>
      <c r="H767" s="23" t="s">
        <v>113</v>
      </c>
      <c r="I767" s="13">
        <v>38000</v>
      </c>
      <c r="J767" s="13">
        <v>38000</v>
      </c>
      <c r="K767" s="13">
        <v>10000</v>
      </c>
      <c r="L767" s="24">
        <v>6.4630000000000001</v>
      </c>
      <c r="M767" s="37">
        <f t="shared" si="68"/>
        <v>7</v>
      </c>
      <c r="N767" s="24">
        <v>2.4279999999999999</v>
      </c>
      <c r="O767" s="13">
        <v>2</v>
      </c>
      <c r="P767" s="36">
        <f t="shared" si="69"/>
        <v>1.821</v>
      </c>
      <c r="Q767" s="38">
        <f t="shared" si="70"/>
        <v>21</v>
      </c>
      <c r="R767" s="37">
        <f t="shared" si="71"/>
        <v>21</v>
      </c>
      <c r="S767" s="39">
        <f>IF(AND(I767=38000,R767&lt;=4.5,M767&gt;8),'[1]Pricing Schedule'!$F$8+('[1]Pricing Schedule'!$F$9*M767),
IF(AND(I767=38000,R767&lt;=4.5,M767&lt;=8),'[1]Pricing Schedule'!$F$34+('[1]Pricing Schedule'!$F$36*M767),
IF(AND(I767=38000,R767&gt;4.5,R767&lt;=9,M767&gt;8),'[1]Pricing Schedule'!$F$17+('[1]Pricing Schedule'!$F$18*M767),
IF(AND(I767=38000,R767&gt;4.5,R767&lt;=9,M767&lt;=8),'[1]Pricing Schedule'!$F$34+('[1]Pricing Schedule'!$F$36*M767),
IF(AND(I767=38000,R767&gt;9,R767&lt;=12.8,M767&gt;8),'[1]Pricing Schedule'!$F$26+('[1]Pricing Schedule'!$F$27*M767),
IF(AND(I767=38000,R767&gt;9,R767&lt;=12.8,M767&lt;=8),'[1]Pricing Schedule'!$F$34+('[1]Pricing Schedule'!$F$36*M767),
IF(AND(I767=38000,R767&gt;12.8,R767&lt;=22.8),'[1]Pricing Schedule'!$F$34+('[1]Pricing Schedule'!$F$36*M767),
IF(AND(I767=38000,R767&gt;22.8,R767&lt;=30.2),'[1]Pricing Schedule'!$F$43+('[1]Pricing Schedule'!$F$45*M767),
IF(AND(I767=38000,R767&gt;30.2,R767&lt;=45.9),'[1]Pricing Schedule'!$F$52+('[1]Pricing Schedule'!$F$54*M767),
IF(AND(I767=38000,R767&gt;45.9,R767&lt;=123.4),'[1]Pricing Schedule'!$F$96+('[1]Pricing Schedule'!$F$97*M767),
IF(AND(I767=38000,R767&gt;123.4,R767&lt;=168.2,M767&lt;=10),'[1]Pricing Schedule'!$F$103+('[1]Pricing Schedule'!$F$105*M767),
IF(AND(I767=38000,R767&gt;123.4,R767&lt;=168.2,M767&gt;10),'[1]Pricing Schedule'!$F$111+('[1]Pricing Schedule'!$F$113*M767),
IF(AND(I767=38000,R767&gt;157.4,R767&lt;=336.4,M767&lt;=10),('[1]Pricing Schedule'!$F$103+('[1]Pricing Schedule'!$F$105*M767))*2,
IF(AND(I767=38000,R767&gt;157.4,R767&lt;=336.4,M767&gt;10),('[1]Pricing Schedule'!$F$111+('[1]Pricing Schedule'!$F$113*M767))*2,
IF(AND(I767=38000,R767&gt;314.8,R767&lt;=504.6,M767&lt;=10),('[1]Pricing Schedule'!$F$103+('[1]Pricing Schedule'!$F$105*M767))*3,
IF(AND(I767=38000,R767&gt;314.8,R767&lt;=504.6,M767&gt;10),('[1]Pricing Schedule'!$F$111+('[1]Pricing Schedule'!$F$113*M767))*3,
IF(AND(I767=38000,R767&gt;472.2,R767&lt;=672.8,M767&lt;=10),('[1]Pricing Schedule'!$F$103+('[1]Pricing Schedule'!$F$105*M767))*4,
IF(AND(I767=38000,R767&gt;472.2,R767&lt;=672.8,M767&gt;10),('[1]Pricing Schedule'!$F$111+('[1]Pricing Schedule'!$F$113*M767))*4,
IF(AND(I767=110000,R767&lt;=12.8,M767&gt;2),'[1]Pricing Schedule'!$F$62+('[1]Pricing Schedule'!$F$63*M767),
IF(AND(I767=110000,R767&lt;=12.8,M767&lt;=2),'[1]Pricing Schedule'!$F$96+('[1]Pricing Schedule'!$F$97*M767),
IF(AND(I767=110000,R767&gt;12.8,R767&lt;=22.8,M767&gt;3),'[1]Pricing Schedule'!$F$71+('[1]Pricing Schedule'!$F$72*M767),
IF(AND(I767=110000,R767&gt;12.8,R767&lt;=22.8,M767&lt;=3),'[1]Pricing Schedule'!$F$96+('[1]Pricing Schedule'!$F$97*M767),
IF(AND(I767=110000,R767&gt;22.8,R767&lt;=30.2),'[1]Pricing Schedule'!$F$80+('[1]Pricing Schedule'!$F$81*M767),
IF(AND(I767=110000,R767&gt;30.2,R767&lt;=45.9),'[1]Pricing Schedule'!$F$89+('[1]Pricing Schedule'!$F$90*M767),
IF(AND(I767=110000,R767&gt;45.9,R767&lt;=123.4),'[1]Pricing Schedule'!$F$96+('[1]Pricing Schedule'!$F$97*M767),
IF(AND(I767=110000,R767&gt;123.4,R767&lt;=168.2,M767&lt;=10),'[1]Pricing Schedule'!$F$103+('[1]Pricing Schedule'!$F$105*M767),
IF(AND(I767=110000,R767&gt;123.4,R767&lt;=168.2,M767&gt;10),'[1]Pricing Schedule'!$F$111+('[1]Pricing Schedule'!$F$113*M767),
IF(AND(I767=110000,R767&gt;168.2,R767&lt;=336.4,M767&lt;=10),('[1]Pricing Schedule'!$F$103+('[1]Pricing Schedule'!$F$105*M767))*2,
IF(AND(I767=110000,R767&gt;168.2,R767&lt;=336.4,M767&gt;10),('[1]Pricing Schedule'!$F$111+('[1]Pricing Schedule'!$F$113*M767))*2,
IF(AND(I767=110000,R767&gt;336.4,R767&lt;=504.6,M767&lt;=10),('[1]Pricing Schedule'!$F$103+('[1]Pricing Schedule'!$F$105*M767))*3,
IF(AND(I767=110000,R767&gt;336.4,R767&lt;=504.6,M767&gt;10),('[1]Pricing Schedule'!$F$111+('[1]Pricing Schedule'!$F$113*M767))*3,
IF(AND(I767=110000,R767&gt;504.6,R767&lt;=672.8,M767&lt;=10),('[1]Pricing Schedule'!$F$103+('[1]Pricing Schedule'!$F$105*M767))*4,
IF(AND(I767=110000,R767&gt;504.6,R767&lt;=672.8,M767&gt;10),('[1]Pricing Schedule'!$F$111+('[1]Pricing Schedule'!$F$113*M767))*4,
IF(AND(I767=110000,R767&gt;672.8,R767&lt;=841,M767&lt;=10),('[1]Pricing Schedule'!$F$103+('[1]Pricing Schedule'!$F$105*M767))*5,
IF(AND(I767=110000,R767&gt;672.8,R767&lt;=841,M767&gt;10),('[1]Pricing Schedule'!$F$111+('[1]Pricing Schedule'!$F$113*M767))*5,
IF(AND(I767=110000,R767&gt;672.8,R767&lt;=841,M767&lt;=10),('[1]Pricing Schedule'!$F$103+('[1]Pricing Schedule'!$F$105*M767))*5,
IF(AND(I767=110000,R767&gt;672.8,R767&lt;=841,M767&gt;10),('[1]Pricing Schedule'!$F$111+('[1]Pricing Schedule'!$F$113*M767))*5,
IF(AND(I767=110000,R767&gt;1345.6,R767&lt;=1513.8,M767&lt;=10),('[1]Pricing Schedule'!$F$103+('[1]Pricing Schedule'!$F$105*M767))*9,
IF(AND(I767=110000,R767&gt;1345.6,R767&lt;=1513.8,M767&gt;10),('[1]Pricing Schedule'!$F$111+('[1]Pricing Schedule'!$F$113*M767))*9,
9999999999)))))))))))))))))))))))))))))))))))))))</f>
        <v>839680</v>
      </c>
      <c r="T767" s="21">
        <f>IF(AND(I767=38000,R767&lt;=4.5,M767&gt;8),'[1]Pricing Schedule'!$J$9,
IF(AND(I767=38000,R767&lt;=4.5,M767&lt;=8),'[1]Pricing Schedule'!$J$36,
IF(AND(I767=38000,R767&gt;4.5,R767&lt;=9,M767&gt;8),'[1]Pricing Schedule'!$J$18,
IF(AND(I767=38000,R767&gt;4.5,R767&lt;=9,M767&lt;=8),'[1]Pricing Schedule'!$J$36,
IF(AND(I767=38000,R767&gt;9,R767&lt;=12.8,M767&gt;8),'[1]Pricing Schedule'!$J$27,
IF(AND(I767=38000,R767&gt;9,R767&lt;=12.8,M767&lt;=8),'[1]Pricing Schedule'!$J$36,
IF(AND(I767=38000,R767&gt;12.8,R767&lt;=22.8),'[1]Pricing Schedule'!$J$36,
IF(AND(I767=38000,R767&gt;22.8,R767&lt;=30.2),'[1]Pricing Schedule'!$J$45,
IF(AND(I767=38000,R767&gt;30.2,R767&lt;=45.9),'[1]Pricing Schedule'!$J$54,
IF(AND(I767=38000,R767&gt;45.9,R767&lt;=123.4),'[1]Pricing Schedule'!$J$97,
IF(AND(I767=38000,R767&gt;123.4,R767&lt;=168.2,M767&lt;=10),'[1]Pricing Schedule'!$J$105,
IF(AND(I767=38000,R767&gt;123.4,R767&lt;=168.2,M767&gt;10),'[1]Pricing Schedule'!$J$113,
IF(AND(I767=38000,R767&gt;168.2,R767&lt;=336.4,M767&lt;=10),('[1]Pricing Schedule'!$J$105),
IF(AND(I767=38000,R767&gt;168.2,R767&lt;=336.4,M767&gt;10),('[1]Pricing Schedule'!$J$113),
IF(AND(I767=38000,R767&gt;336.4,R767&lt;=504.6,M767&lt;=10),('[1]Pricing Schedule'!$J$105),
IF(AND(I767=38000,R767&gt;336.4,R767&lt;=504.6,M767&gt;10),('[1]Pricing Schedule'!$J$113),
IF(AND(I767=38000,R767&gt;504.6,R767&lt;=672.8,M767&lt;=10),('[1]Pricing Schedule'!$J$105),
IF(AND(I767=38000,R767&gt;504.6,R767&lt;=672.8,M767&gt;10),('[1]Pricing Schedule'!$J$113),
IF(AND(I767=110000,R767&lt;=12.8,M767&gt;2),'[1]Pricing Schedule'!$J$63,
IF(AND(I767=110000,R767&lt;=12.8,M767&lt;=2),'[1]Pricing Schedule'!$J$97,
IF(AND(I767=110000,R767&gt;12.8,R767&lt;=22.8,M767&gt;3),'[1]Pricing Schedule'!$J$72,
IF(AND(I767=110000,R767&gt;12.8,R767&lt;=22.8,M767&lt;=3),'[1]Pricing Schedule'!$J$97,
IF(AND(I767=110000,R767&gt;22.8,R767&lt;=30.2),'[1]Pricing Schedule'!$J$81,
IF(AND(I767=110000,R767&gt;30.2,R767&lt;=45.9),'[1]Pricing Schedule'!$J$90,
IF(AND(I767=110000,R767&gt;45.9,R767&lt;=123.4),'[1]Pricing Schedule'!$J$97,
IF(AND(I767=110000,R767&gt;123.4,R767&lt;=168.2,M767&lt;=10),'[1]Pricing Schedule'!$J$105,
IF(AND(I767=110000,R767&gt;123.4,R767&lt;=168.2,M767&gt;10),'[1]Pricing Schedule'!$J$113,
IF(AND(I767=110000,R767&gt;168.2,R767&lt;=336.2,M767&lt;=10),('[1]Pricing Schedule'!$J$105),
IF(AND(I767=110000,R767&gt;168.2,R767&lt;=336.2,M767&gt;10),('[1]Pricing Schedule'!$J$113),
IF(AND(I767=110000,R767&gt;336.4,R767&lt;=504.6,M767&lt;=10),('[1]Pricing Schedule'!$J$105),
IF(AND(I767=110000,R767&gt;336.4,R767&lt;=504.6,M767&gt;10),('[1]Pricing Schedule'!$J$113),
IF(AND(I767=110000,R767&gt;504.6,R767&lt;=672.8,M767&lt;=10),('[1]Pricing Schedule'!$J$105),
IF(AND(I767=110000,R767&gt;504.6,R767&lt;=672.8,M767&gt;10),('[1]Pricing Schedule'!$J$113),
IF(AND(I767=110000,R767&gt;672.8,R767&lt;=841,M767&lt;=10),('[1]Pricing Schedule'!$J$105),
IF(AND(I767=110000,R767&gt;672.8,R767&lt;=841,M767&gt;10),('[1]Pricing Schedule'!$J$113),
IF(AND(I767=110000,R767&gt;1682,R767&lt;=1850.2,M767&lt;=10),('[1]Pricing Schedule'!$J$105),
IF(AND(I767=110000,R767&gt;1682,R767&lt;=1850.2,M767&gt;10),('[1]Pricing Schedule'!$J$113),
IF(AND(I767=110000,R767&gt;2018.4,R767&lt;=2186.6,M767&lt;=10),('[1]Pricing Schedule'!$J$105),
IF(AND(I767=110000,R767&gt;2018.4,R767&lt;=2186.6,M767&gt;10),('[1]Pricing Schedule'!$J$113),999999999)))))))))))))))))))))))))))))))))))))))</f>
        <v>4</v>
      </c>
      <c r="U767" s="40">
        <f t="shared" si="72"/>
        <v>39984.761904761908</v>
      </c>
      <c r="V767" s="41">
        <f t="shared" si="73"/>
        <v>25.009527439024389</v>
      </c>
      <c r="Y767" s="23">
        <v>710</v>
      </c>
      <c r="Z767" s="23">
        <v>140</v>
      </c>
      <c r="AR767" s="35"/>
    </row>
    <row r="768" spans="1:44">
      <c r="A768" s="23">
        <v>768</v>
      </c>
      <c r="B768" s="23">
        <v>768</v>
      </c>
      <c r="C768" s="23" t="s">
        <v>1243</v>
      </c>
      <c r="D768" s="23" t="s">
        <v>110</v>
      </c>
      <c r="E768" s="23" t="s">
        <v>110</v>
      </c>
      <c r="F768" s="23" t="s">
        <v>227</v>
      </c>
      <c r="G768" s="23" t="s">
        <v>228</v>
      </c>
      <c r="H768" s="23" t="s">
        <v>113</v>
      </c>
      <c r="I768" s="13">
        <v>38000</v>
      </c>
      <c r="J768" s="13">
        <v>38000</v>
      </c>
      <c r="K768" s="13">
        <v>10000</v>
      </c>
      <c r="L768" s="24">
        <v>4.5350000000000001</v>
      </c>
      <c r="M768" s="37">
        <f t="shared" si="68"/>
        <v>5</v>
      </c>
      <c r="N768" s="24">
        <v>2.4510000000000001</v>
      </c>
      <c r="O768" s="13">
        <v>2</v>
      </c>
      <c r="P768" s="36">
        <f t="shared" si="69"/>
        <v>1.8382499999999999</v>
      </c>
      <c r="Q768" s="38">
        <f t="shared" si="70"/>
        <v>21</v>
      </c>
      <c r="R768" s="37">
        <f t="shared" si="71"/>
        <v>21</v>
      </c>
      <c r="S768" s="39">
        <f>IF(AND(I768=38000,R768&lt;=4.5,M768&gt;8),'[1]Pricing Schedule'!$F$8+('[1]Pricing Schedule'!$F$9*M768),
IF(AND(I768=38000,R768&lt;=4.5,M768&lt;=8),'[1]Pricing Schedule'!$F$34+('[1]Pricing Schedule'!$F$36*M768),
IF(AND(I768=38000,R768&gt;4.5,R768&lt;=9,M768&gt;8),'[1]Pricing Schedule'!$F$17+('[1]Pricing Schedule'!$F$18*M768),
IF(AND(I768=38000,R768&gt;4.5,R768&lt;=9,M768&lt;=8),'[1]Pricing Schedule'!$F$34+('[1]Pricing Schedule'!$F$36*M768),
IF(AND(I768=38000,R768&gt;9,R768&lt;=12.8,M768&gt;8),'[1]Pricing Schedule'!$F$26+('[1]Pricing Schedule'!$F$27*M768),
IF(AND(I768=38000,R768&gt;9,R768&lt;=12.8,M768&lt;=8),'[1]Pricing Schedule'!$F$34+('[1]Pricing Schedule'!$F$36*M768),
IF(AND(I768=38000,R768&gt;12.8,R768&lt;=22.8),'[1]Pricing Schedule'!$F$34+('[1]Pricing Schedule'!$F$36*M768),
IF(AND(I768=38000,R768&gt;22.8,R768&lt;=30.2),'[1]Pricing Schedule'!$F$43+('[1]Pricing Schedule'!$F$45*M768),
IF(AND(I768=38000,R768&gt;30.2,R768&lt;=45.9),'[1]Pricing Schedule'!$F$52+('[1]Pricing Schedule'!$F$54*M768),
IF(AND(I768=38000,R768&gt;45.9,R768&lt;=123.4),'[1]Pricing Schedule'!$F$96+('[1]Pricing Schedule'!$F$97*M768),
IF(AND(I768=38000,R768&gt;123.4,R768&lt;=168.2,M768&lt;=10),'[1]Pricing Schedule'!$F$103+('[1]Pricing Schedule'!$F$105*M768),
IF(AND(I768=38000,R768&gt;123.4,R768&lt;=168.2,M768&gt;10),'[1]Pricing Schedule'!$F$111+('[1]Pricing Schedule'!$F$113*M768),
IF(AND(I768=38000,R768&gt;157.4,R768&lt;=336.4,M768&lt;=10),('[1]Pricing Schedule'!$F$103+('[1]Pricing Schedule'!$F$105*M768))*2,
IF(AND(I768=38000,R768&gt;157.4,R768&lt;=336.4,M768&gt;10),('[1]Pricing Schedule'!$F$111+('[1]Pricing Schedule'!$F$113*M768))*2,
IF(AND(I768=38000,R768&gt;314.8,R768&lt;=504.6,M768&lt;=10),('[1]Pricing Schedule'!$F$103+('[1]Pricing Schedule'!$F$105*M768))*3,
IF(AND(I768=38000,R768&gt;314.8,R768&lt;=504.6,M768&gt;10),('[1]Pricing Schedule'!$F$111+('[1]Pricing Schedule'!$F$113*M768))*3,
IF(AND(I768=38000,R768&gt;472.2,R768&lt;=672.8,M768&lt;=10),('[1]Pricing Schedule'!$F$103+('[1]Pricing Schedule'!$F$105*M768))*4,
IF(AND(I768=38000,R768&gt;472.2,R768&lt;=672.8,M768&gt;10),('[1]Pricing Schedule'!$F$111+('[1]Pricing Schedule'!$F$113*M768))*4,
IF(AND(I768=110000,R768&lt;=12.8,M768&gt;2),'[1]Pricing Schedule'!$F$62+('[1]Pricing Schedule'!$F$63*M768),
IF(AND(I768=110000,R768&lt;=12.8,M768&lt;=2),'[1]Pricing Schedule'!$F$96+('[1]Pricing Schedule'!$F$97*M768),
IF(AND(I768=110000,R768&gt;12.8,R768&lt;=22.8,M768&gt;3),'[1]Pricing Schedule'!$F$71+('[1]Pricing Schedule'!$F$72*M768),
IF(AND(I768=110000,R768&gt;12.8,R768&lt;=22.8,M768&lt;=3),'[1]Pricing Schedule'!$F$96+('[1]Pricing Schedule'!$F$97*M768),
IF(AND(I768=110000,R768&gt;22.8,R768&lt;=30.2),'[1]Pricing Schedule'!$F$80+('[1]Pricing Schedule'!$F$81*M768),
IF(AND(I768=110000,R768&gt;30.2,R768&lt;=45.9),'[1]Pricing Schedule'!$F$89+('[1]Pricing Schedule'!$F$90*M768),
IF(AND(I768=110000,R768&gt;45.9,R768&lt;=123.4),'[1]Pricing Schedule'!$F$96+('[1]Pricing Schedule'!$F$97*M768),
IF(AND(I768=110000,R768&gt;123.4,R768&lt;=168.2,M768&lt;=10),'[1]Pricing Schedule'!$F$103+('[1]Pricing Schedule'!$F$105*M768),
IF(AND(I768=110000,R768&gt;123.4,R768&lt;=168.2,M768&gt;10),'[1]Pricing Schedule'!$F$111+('[1]Pricing Schedule'!$F$113*M768),
IF(AND(I768=110000,R768&gt;168.2,R768&lt;=336.4,M768&lt;=10),('[1]Pricing Schedule'!$F$103+('[1]Pricing Schedule'!$F$105*M768))*2,
IF(AND(I768=110000,R768&gt;168.2,R768&lt;=336.4,M768&gt;10),('[1]Pricing Schedule'!$F$111+('[1]Pricing Schedule'!$F$113*M768))*2,
IF(AND(I768=110000,R768&gt;336.4,R768&lt;=504.6,M768&lt;=10),('[1]Pricing Schedule'!$F$103+('[1]Pricing Schedule'!$F$105*M768))*3,
IF(AND(I768=110000,R768&gt;336.4,R768&lt;=504.6,M768&gt;10),('[1]Pricing Schedule'!$F$111+('[1]Pricing Schedule'!$F$113*M768))*3,
IF(AND(I768=110000,R768&gt;504.6,R768&lt;=672.8,M768&lt;=10),('[1]Pricing Schedule'!$F$103+('[1]Pricing Schedule'!$F$105*M768))*4,
IF(AND(I768=110000,R768&gt;504.6,R768&lt;=672.8,M768&gt;10),('[1]Pricing Schedule'!$F$111+('[1]Pricing Schedule'!$F$113*M768))*4,
IF(AND(I768=110000,R768&gt;672.8,R768&lt;=841,M768&lt;=10),('[1]Pricing Schedule'!$F$103+('[1]Pricing Schedule'!$F$105*M768))*5,
IF(AND(I768=110000,R768&gt;672.8,R768&lt;=841,M768&gt;10),('[1]Pricing Schedule'!$F$111+('[1]Pricing Schedule'!$F$113*M768))*5,
IF(AND(I768=110000,R768&gt;672.8,R768&lt;=841,M768&lt;=10),('[1]Pricing Schedule'!$F$103+('[1]Pricing Schedule'!$F$105*M768))*5,
IF(AND(I768=110000,R768&gt;672.8,R768&lt;=841,M768&gt;10),('[1]Pricing Schedule'!$F$111+('[1]Pricing Schedule'!$F$113*M768))*5,
IF(AND(I768=110000,R768&gt;1345.6,R768&lt;=1513.8,M768&lt;=10),('[1]Pricing Schedule'!$F$103+('[1]Pricing Schedule'!$F$105*M768))*9,
IF(AND(I768=110000,R768&gt;1345.6,R768&lt;=1513.8,M768&gt;10),('[1]Pricing Schedule'!$F$111+('[1]Pricing Schedule'!$F$113*M768))*9,
9999999999)))))))))))))))))))))))))))))))))))))))</f>
        <v>699140</v>
      </c>
      <c r="T768" s="21">
        <f>IF(AND(I768=38000,R768&lt;=4.5,M768&gt;8),'[1]Pricing Schedule'!$J$9,
IF(AND(I768=38000,R768&lt;=4.5,M768&lt;=8),'[1]Pricing Schedule'!$J$36,
IF(AND(I768=38000,R768&gt;4.5,R768&lt;=9,M768&gt;8),'[1]Pricing Schedule'!$J$18,
IF(AND(I768=38000,R768&gt;4.5,R768&lt;=9,M768&lt;=8),'[1]Pricing Schedule'!$J$36,
IF(AND(I768=38000,R768&gt;9,R768&lt;=12.8,M768&gt;8),'[1]Pricing Schedule'!$J$27,
IF(AND(I768=38000,R768&gt;9,R768&lt;=12.8,M768&lt;=8),'[1]Pricing Schedule'!$J$36,
IF(AND(I768=38000,R768&gt;12.8,R768&lt;=22.8),'[1]Pricing Schedule'!$J$36,
IF(AND(I768=38000,R768&gt;22.8,R768&lt;=30.2),'[1]Pricing Schedule'!$J$45,
IF(AND(I768=38000,R768&gt;30.2,R768&lt;=45.9),'[1]Pricing Schedule'!$J$54,
IF(AND(I768=38000,R768&gt;45.9,R768&lt;=123.4),'[1]Pricing Schedule'!$J$97,
IF(AND(I768=38000,R768&gt;123.4,R768&lt;=168.2,M768&lt;=10),'[1]Pricing Schedule'!$J$105,
IF(AND(I768=38000,R768&gt;123.4,R768&lt;=168.2,M768&gt;10),'[1]Pricing Schedule'!$J$113,
IF(AND(I768=38000,R768&gt;168.2,R768&lt;=336.4,M768&lt;=10),('[1]Pricing Schedule'!$J$105),
IF(AND(I768=38000,R768&gt;168.2,R768&lt;=336.4,M768&gt;10),('[1]Pricing Schedule'!$J$113),
IF(AND(I768=38000,R768&gt;336.4,R768&lt;=504.6,M768&lt;=10),('[1]Pricing Schedule'!$J$105),
IF(AND(I768=38000,R768&gt;336.4,R768&lt;=504.6,M768&gt;10),('[1]Pricing Schedule'!$J$113),
IF(AND(I768=38000,R768&gt;504.6,R768&lt;=672.8,M768&lt;=10),('[1]Pricing Schedule'!$J$105),
IF(AND(I768=38000,R768&gt;504.6,R768&lt;=672.8,M768&gt;10),('[1]Pricing Schedule'!$J$113),
IF(AND(I768=110000,R768&lt;=12.8,M768&gt;2),'[1]Pricing Schedule'!$J$63,
IF(AND(I768=110000,R768&lt;=12.8,M768&lt;=2),'[1]Pricing Schedule'!$J$97,
IF(AND(I768=110000,R768&gt;12.8,R768&lt;=22.8,M768&gt;3),'[1]Pricing Schedule'!$J$72,
IF(AND(I768=110000,R768&gt;12.8,R768&lt;=22.8,M768&lt;=3),'[1]Pricing Schedule'!$J$97,
IF(AND(I768=110000,R768&gt;22.8,R768&lt;=30.2),'[1]Pricing Schedule'!$J$81,
IF(AND(I768=110000,R768&gt;30.2,R768&lt;=45.9),'[1]Pricing Schedule'!$J$90,
IF(AND(I768=110000,R768&gt;45.9,R768&lt;=123.4),'[1]Pricing Schedule'!$J$97,
IF(AND(I768=110000,R768&gt;123.4,R768&lt;=168.2,M768&lt;=10),'[1]Pricing Schedule'!$J$105,
IF(AND(I768=110000,R768&gt;123.4,R768&lt;=168.2,M768&gt;10),'[1]Pricing Schedule'!$J$113,
IF(AND(I768=110000,R768&gt;168.2,R768&lt;=336.2,M768&lt;=10),('[1]Pricing Schedule'!$J$105),
IF(AND(I768=110000,R768&gt;168.2,R768&lt;=336.2,M768&gt;10),('[1]Pricing Schedule'!$J$113),
IF(AND(I768=110000,R768&gt;336.4,R768&lt;=504.6,M768&lt;=10),('[1]Pricing Schedule'!$J$105),
IF(AND(I768=110000,R768&gt;336.4,R768&lt;=504.6,M768&gt;10),('[1]Pricing Schedule'!$J$113),
IF(AND(I768=110000,R768&gt;504.6,R768&lt;=672.8,M768&lt;=10),('[1]Pricing Schedule'!$J$105),
IF(AND(I768=110000,R768&gt;504.6,R768&lt;=672.8,M768&gt;10),('[1]Pricing Schedule'!$J$113),
IF(AND(I768=110000,R768&gt;672.8,R768&lt;=841,M768&lt;=10),('[1]Pricing Schedule'!$J$105),
IF(AND(I768=110000,R768&gt;672.8,R768&lt;=841,M768&gt;10),('[1]Pricing Schedule'!$J$113),
IF(AND(I768=110000,R768&gt;1682,R768&lt;=1850.2,M768&lt;=10),('[1]Pricing Schedule'!$J$105),
IF(AND(I768=110000,R768&gt;1682,R768&lt;=1850.2,M768&gt;10),('[1]Pricing Schedule'!$J$113),
IF(AND(I768=110000,R768&gt;2018.4,R768&lt;=2186.6,M768&lt;=10),('[1]Pricing Schedule'!$J$105),
IF(AND(I768=110000,R768&gt;2018.4,R768&lt;=2186.6,M768&gt;10),('[1]Pricing Schedule'!$J$113),999999999)))))))))))))))))))))))))))))))))))))))</f>
        <v>4</v>
      </c>
      <c r="U768" s="40">
        <f t="shared" si="72"/>
        <v>33292.380952380954</v>
      </c>
      <c r="V768" s="41">
        <f t="shared" si="73"/>
        <v>30.036902480189948</v>
      </c>
      <c r="Y768" s="23">
        <v>492</v>
      </c>
      <c r="Z768" s="23">
        <v>140</v>
      </c>
      <c r="AR768" s="35"/>
    </row>
    <row r="769" spans="1:44">
      <c r="A769" s="23">
        <v>769</v>
      </c>
      <c r="B769" s="23">
        <v>769</v>
      </c>
      <c r="C769" s="23" t="s">
        <v>1244</v>
      </c>
      <c r="D769" s="23" t="s">
        <v>110</v>
      </c>
      <c r="E769" s="23" t="s">
        <v>110</v>
      </c>
      <c r="F769" s="23" t="s">
        <v>1245</v>
      </c>
      <c r="G769" s="23" t="s">
        <v>1246</v>
      </c>
      <c r="H769" s="23" t="s">
        <v>113</v>
      </c>
      <c r="I769" s="13">
        <v>38000</v>
      </c>
      <c r="J769" s="13">
        <v>38000</v>
      </c>
      <c r="K769" s="13">
        <v>10000</v>
      </c>
      <c r="L769" s="24">
        <v>8.0519999999999996</v>
      </c>
      <c r="M769" s="37">
        <f t="shared" si="68"/>
        <v>9</v>
      </c>
      <c r="N769" s="24">
        <v>0.70799999999999996</v>
      </c>
      <c r="O769" s="13">
        <v>2</v>
      </c>
      <c r="P769" s="36">
        <f t="shared" si="69"/>
        <v>0.53099999999999992</v>
      </c>
      <c r="Q769" s="38">
        <f t="shared" si="70"/>
        <v>4.2</v>
      </c>
      <c r="R769" s="37">
        <f t="shared" si="71"/>
        <v>4.2</v>
      </c>
      <c r="S769" s="39">
        <f>IF(AND(I769=38000,R769&lt;=4.5,M769&gt;8),'[1]Pricing Schedule'!$F$8+('[1]Pricing Schedule'!$F$9*M769),
IF(AND(I769=38000,R769&lt;=4.5,M769&lt;=8),'[1]Pricing Schedule'!$F$34+('[1]Pricing Schedule'!$F$36*M769),
IF(AND(I769=38000,R769&gt;4.5,R769&lt;=9,M769&gt;8),'[1]Pricing Schedule'!$F$17+('[1]Pricing Schedule'!$F$18*M769),
IF(AND(I769=38000,R769&gt;4.5,R769&lt;=9,M769&lt;=8),'[1]Pricing Schedule'!$F$34+('[1]Pricing Schedule'!$F$36*M769),
IF(AND(I769=38000,R769&gt;9,R769&lt;=12.8,M769&gt;8),'[1]Pricing Schedule'!$F$26+('[1]Pricing Schedule'!$F$27*M769),
IF(AND(I769=38000,R769&gt;9,R769&lt;=12.8,M769&lt;=8),'[1]Pricing Schedule'!$F$34+('[1]Pricing Schedule'!$F$36*M769),
IF(AND(I769=38000,R769&gt;12.8,R769&lt;=22.8),'[1]Pricing Schedule'!$F$34+('[1]Pricing Schedule'!$F$36*M769),
IF(AND(I769=38000,R769&gt;22.8,R769&lt;=30.2),'[1]Pricing Schedule'!$F$43+('[1]Pricing Schedule'!$F$45*M769),
IF(AND(I769=38000,R769&gt;30.2,R769&lt;=45.9),'[1]Pricing Schedule'!$F$52+('[1]Pricing Schedule'!$F$54*M769),
IF(AND(I769=38000,R769&gt;45.9,R769&lt;=123.4),'[1]Pricing Schedule'!$F$96+('[1]Pricing Schedule'!$F$97*M769),
IF(AND(I769=38000,R769&gt;123.4,R769&lt;=168.2,M769&lt;=10),'[1]Pricing Schedule'!$F$103+('[1]Pricing Schedule'!$F$105*M769),
IF(AND(I769=38000,R769&gt;123.4,R769&lt;=168.2,M769&gt;10),'[1]Pricing Schedule'!$F$111+('[1]Pricing Schedule'!$F$113*M769),
IF(AND(I769=38000,R769&gt;157.4,R769&lt;=336.4,M769&lt;=10),('[1]Pricing Schedule'!$F$103+('[1]Pricing Schedule'!$F$105*M769))*2,
IF(AND(I769=38000,R769&gt;157.4,R769&lt;=336.4,M769&gt;10),('[1]Pricing Schedule'!$F$111+('[1]Pricing Schedule'!$F$113*M769))*2,
IF(AND(I769=38000,R769&gt;314.8,R769&lt;=504.6,M769&lt;=10),('[1]Pricing Schedule'!$F$103+('[1]Pricing Schedule'!$F$105*M769))*3,
IF(AND(I769=38000,R769&gt;314.8,R769&lt;=504.6,M769&gt;10),('[1]Pricing Schedule'!$F$111+('[1]Pricing Schedule'!$F$113*M769))*3,
IF(AND(I769=38000,R769&gt;472.2,R769&lt;=672.8,M769&lt;=10),('[1]Pricing Schedule'!$F$103+('[1]Pricing Schedule'!$F$105*M769))*4,
IF(AND(I769=38000,R769&gt;472.2,R769&lt;=672.8,M769&gt;10),('[1]Pricing Schedule'!$F$111+('[1]Pricing Schedule'!$F$113*M769))*4,
IF(AND(I769=110000,R769&lt;=12.8,M769&gt;2),'[1]Pricing Schedule'!$F$62+('[1]Pricing Schedule'!$F$63*M769),
IF(AND(I769=110000,R769&lt;=12.8,M769&lt;=2),'[1]Pricing Schedule'!$F$96+('[1]Pricing Schedule'!$F$97*M769),
IF(AND(I769=110000,R769&gt;12.8,R769&lt;=22.8,M769&gt;3),'[1]Pricing Schedule'!$F$71+('[1]Pricing Schedule'!$F$72*M769),
IF(AND(I769=110000,R769&gt;12.8,R769&lt;=22.8,M769&lt;=3),'[1]Pricing Schedule'!$F$96+('[1]Pricing Schedule'!$F$97*M769),
IF(AND(I769=110000,R769&gt;22.8,R769&lt;=30.2),'[1]Pricing Schedule'!$F$80+('[1]Pricing Schedule'!$F$81*M769),
IF(AND(I769=110000,R769&gt;30.2,R769&lt;=45.9),'[1]Pricing Schedule'!$F$89+('[1]Pricing Schedule'!$F$90*M769),
IF(AND(I769=110000,R769&gt;45.9,R769&lt;=123.4),'[1]Pricing Schedule'!$F$96+('[1]Pricing Schedule'!$F$97*M769),
IF(AND(I769=110000,R769&gt;123.4,R769&lt;=168.2,M769&lt;=10),'[1]Pricing Schedule'!$F$103+('[1]Pricing Schedule'!$F$105*M769),
IF(AND(I769=110000,R769&gt;123.4,R769&lt;=168.2,M769&gt;10),'[1]Pricing Schedule'!$F$111+('[1]Pricing Schedule'!$F$113*M769),
IF(AND(I769=110000,R769&gt;168.2,R769&lt;=336.4,M769&lt;=10),('[1]Pricing Schedule'!$F$103+('[1]Pricing Schedule'!$F$105*M769))*2,
IF(AND(I769=110000,R769&gt;168.2,R769&lt;=336.4,M769&gt;10),('[1]Pricing Schedule'!$F$111+('[1]Pricing Schedule'!$F$113*M769))*2,
IF(AND(I769=110000,R769&gt;336.4,R769&lt;=504.6,M769&lt;=10),('[1]Pricing Schedule'!$F$103+('[1]Pricing Schedule'!$F$105*M769))*3,
IF(AND(I769=110000,R769&gt;336.4,R769&lt;=504.6,M769&gt;10),('[1]Pricing Schedule'!$F$111+('[1]Pricing Schedule'!$F$113*M769))*3,
IF(AND(I769=110000,R769&gt;504.6,R769&lt;=672.8,M769&lt;=10),('[1]Pricing Schedule'!$F$103+('[1]Pricing Schedule'!$F$105*M769))*4,
IF(AND(I769=110000,R769&gt;504.6,R769&lt;=672.8,M769&gt;10),('[1]Pricing Schedule'!$F$111+('[1]Pricing Schedule'!$F$113*M769))*4,
IF(AND(I769=110000,R769&gt;672.8,R769&lt;=841,M769&lt;=10),('[1]Pricing Schedule'!$F$103+('[1]Pricing Schedule'!$F$105*M769))*5,
IF(AND(I769=110000,R769&gt;672.8,R769&lt;=841,M769&gt;10),('[1]Pricing Schedule'!$F$111+('[1]Pricing Schedule'!$F$113*M769))*5,
IF(AND(I769=110000,R769&gt;672.8,R769&lt;=841,M769&lt;=10),('[1]Pricing Schedule'!$F$103+('[1]Pricing Schedule'!$F$105*M769))*5,
IF(AND(I769=110000,R769&gt;672.8,R769&lt;=841,M769&gt;10),('[1]Pricing Schedule'!$F$111+('[1]Pricing Schedule'!$F$113*M769))*5,
IF(AND(I769=110000,R769&gt;1345.6,R769&lt;=1513.8,M769&lt;=10),('[1]Pricing Schedule'!$F$103+('[1]Pricing Schedule'!$F$105*M769))*9,
IF(AND(I769=110000,R769&gt;1345.6,R769&lt;=1513.8,M769&gt;10),('[1]Pricing Schedule'!$F$111+('[1]Pricing Schedule'!$F$113*M769))*9,
9999999999)))))))))))))))))))))))))))))))))))))))</f>
        <v>1334440</v>
      </c>
      <c r="T769" s="21">
        <f>IF(AND(I769=38000,R769&lt;=4.5,M769&gt;8),'[1]Pricing Schedule'!$J$9,
IF(AND(I769=38000,R769&lt;=4.5,M769&lt;=8),'[1]Pricing Schedule'!$J$36,
IF(AND(I769=38000,R769&gt;4.5,R769&lt;=9,M769&gt;8),'[1]Pricing Schedule'!$J$18,
IF(AND(I769=38000,R769&gt;4.5,R769&lt;=9,M769&lt;=8),'[1]Pricing Schedule'!$J$36,
IF(AND(I769=38000,R769&gt;9,R769&lt;=12.8,M769&gt;8),'[1]Pricing Schedule'!$J$27,
IF(AND(I769=38000,R769&gt;9,R769&lt;=12.8,M769&lt;=8),'[1]Pricing Schedule'!$J$36,
IF(AND(I769=38000,R769&gt;12.8,R769&lt;=22.8),'[1]Pricing Schedule'!$J$36,
IF(AND(I769=38000,R769&gt;22.8,R769&lt;=30.2),'[1]Pricing Schedule'!$J$45,
IF(AND(I769=38000,R769&gt;30.2,R769&lt;=45.9),'[1]Pricing Schedule'!$J$54,
IF(AND(I769=38000,R769&gt;45.9,R769&lt;=123.4),'[1]Pricing Schedule'!$J$97,
IF(AND(I769=38000,R769&gt;123.4,R769&lt;=168.2,M769&lt;=10),'[1]Pricing Schedule'!$J$105,
IF(AND(I769=38000,R769&gt;123.4,R769&lt;=168.2,M769&gt;10),'[1]Pricing Schedule'!$J$113,
IF(AND(I769=38000,R769&gt;168.2,R769&lt;=336.4,M769&lt;=10),('[1]Pricing Schedule'!$J$105),
IF(AND(I769=38000,R769&gt;168.2,R769&lt;=336.4,M769&gt;10),('[1]Pricing Schedule'!$J$113),
IF(AND(I769=38000,R769&gt;336.4,R769&lt;=504.6,M769&lt;=10),('[1]Pricing Schedule'!$J$105),
IF(AND(I769=38000,R769&gt;336.4,R769&lt;=504.6,M769&gt;10),('[1]Pricing Schedule'!$J$113),
IF(AND(I769=38000,R769&gt;504.6,R769&lt;=672.8,M769&lt;=10),('[1]Pricing Schedule'!$J$105),
IF(AND(I769=38000,R769&gt;504.6,R769&lt;=672.8,M769&gt;10),('[1]Pricing Schedule'!$J$113),
IF(AND(I769=110000,R769&lt;=12.8,M769&gt;2),'[1]Pricing Schedule'!$J$63,
IF(AND(I769=110000,R769&lt;=12.8,M769&lt;=2),'[1]Pricing Schedule'!$J$97,
IF(AND(I769=110000,R769&gt;12.8,R769&lt;=22.8,M769&gt;3),'[1]Pricing Schedule'!$J$72,
IF(AND(I769=110000,R769&gt;12.8,R769&lt;=22.8,M769&lt;=3),'[1]Pricing Schedule'!$J$97,
IF(AND(I769=110000,R769&gt;22.8,R769&lt;=30.2),'[1]Pricing Schedule'!$J$81,
IF(AND(I769=110000,R769&gt;30.2,R769&lt;=45.9),'[1]Pricing Schedule'!$J$90,
IF(AND(I769=110000,R769&gt;45.9,R769&lt;=123.4),'[1]Pricing Schedule'!$J$97,
IF(AND(I769=110000,R769&gt;123.4,R769&lt;=168.2,M769&lt;=10),'[1]Pricing Schedule'!$J$105,
IF(AND(I769=110000,R769&gt;123.4,R769&lt;=168.2,M769&gt;10),'[1]Pricing Schedule'!$J$113,
IF(AND(I769=110000,R769&gt;168.2,R769&lt;=336.2,M769&lt;=10),('[1]Pricing Schedule'!$J$105),
IF(AND(I769=110000,R769&gt;168.2,R769&lt;=336.2,M769&gt;10),('[1]Pricing Schedule'!$J$113),
IF(AND(I769=110000,R769&gt;336.4,R769&lt;=504.6,M769&lt;=10),('[1]Pricing Schedule'!$J$105),
IF(AND(I769=110000,R769&gt;336.4,R769&lt;=504.6,M769&gt;10),('[1]Pricing Schedule'!$J$113),
IF(AND(I769=110000,R769&gt;504.6,R769&lt;=672.8,M769&lt;=10),('[1]Pricing Schedule'!$J$105),
IF(AND(I769=110000,R769&gt;504.6,R769&lt;=672.8,M769&gt;10),('[1]Pricing Schedule'!$J$113),
IF(AND(I769=110000,R769&gt;672.8,R769&lt;=841,M769&lt;=10),('[1]Pricing Schedule'!$J$105),
IF(AND(I769=110000,R769&gt;672.8,R769&lt;=841,M769&gt;10),('[1]Pricing Schedule'!$J$113),
IF(AND(I769=110000,R769&gt;1682,R769&lt;=1850.2,M769&lt;=10),('[1]Pricing Schedule'!$J$105),
IF(AND(I769=110000,R769&gt;1682,R769&lt;=1850.2,M769&gt;10),('[1]Pricing Schedule'!$J$113),
IF(AND(I769=110000,R769&gt;2018.4,R769&lt;=2186.6,M769&lt;=10),('[1]Pricing Schedule'!$J$105),
IF(AND(I769=110000,R769&gt;2018.4,R769&lt;=2186.6,M769&gt;10),('[1]Pricing Schedule'!$J$113),999999999)))))))))))))))))))))))))))))))))))))))</f>
        <v>1</v>
      </c>
      <c r="U769" s="40">
        <f t="shared" si="72"/>
        <v>317723.80952380953</v>
      </c>
      <c r="V769" s="41">
        <f t="shared" si="73"/>
        <v>3.1473876682353645</v>
      </c>
      <c r="Y769" s="23">
        <v>657</v>
      </c>
      <c r="Z769" s="23">
        <v>147</v>
      </c>
      <c r="AR769" s="35"/>
    </row>
    <row r="770" spans="1:44">
      <c r="A770" s="23">
        <v>770</v>
      </c>
      <c r="B770" s="23">
        <v>770</v>
      </c>
      <c r="C770" s="23" t="s">
        <v>1247</v>
      </c>
      <c r="D770" s="23" t="s">
        <v>131</v>
      </c>
      <c r="E770" s="23" t="s">
        <v>131</v>
      </c>
      <c r="F770" s="23" t="s">
        <v>233</v>
      </c>
      <c r="G770" s="23" t="s">
        <v>234</v>
      </c>
      <c r="H770" s="23" t="s">
        <v>113</v>
      </c>
      <c r="I770" s="13">
        <v>38000</v>
      </c>
      <c r="J770" s="13">
        <v>38000</v>
      </c>
      <c r="K770" s="23" t="s">
        <v>119</v>
      </c>
      <c r="L770" s="24">
        <v>14.054</v>
      </c>
      <c r="M770" s="37">
        <f t="shared" ref="M770:M833" si="74">ROUNDUP(L770,0)</f>
        <v>15</v>
      </c>
      <c r="N770" s="24">
        <v>0.71599999999999997</v>
      </c>
      <c r="O770" s="13">
        <v>2</v>
      </c>
      <c r="P770" s="36">
        <f t="shared" ref="P770:P833" si="75">IF(AND(O770=1,N770&gt;$AJ$2),N770*$AQ$2,
IF(AND(O770=1,N770&lt;=$AJ$2),N770,
IF(AND(O770=2,N770&gt;$AJ$3),N770*$AQ$3,
IF(AND(O770=2,N770&lt;=$AJ$3),N770,
IF(AND(O770=3,N770&gt;$AJ$4),N770*$AQ$4,
IF(AND(O770=3,N770&lt;=$AJ$4),N770,99999))))))</f>
        <v>0.53699999999999992</v>
      </c>
      <c r="Q770" s="38">
        <f t="shared" ref="Q770:Q833" si="76">IF(AND(O770=1,P770&lt;$AJ$2),$AP$2,
IF(AND(O770=1,P770&gt;=$AJ$2,P770&lt;$AL$2),$AP$2*2,
IF(AND(O770=1,P770&gt;=$AL$2),((FLOOR(P770,$AK$2))/$AK$2)*$AP$2,
IF(AND(O770=2,P770&lt;$AJ$3),$AP$3,
IF(AND(O770=2,P770&gt;=$AJ$3,P770&lt;$AL$3),$AP$3*2,
IF(AND(O770=2,P770&gt;=$AL$3),((FLOOR(P770,$AK$3))/$AK$3)*$AP$3,
IF(AND(O770=3,P770&lt;$AJ$4),$AP$4,
IF(AND(O770=3,P770&gt;=$AJ$4,P770&lt;$AL$4),$AP$4*2,
IF(AND(O770=3,P770&gt;=$AL$4),((FLOOR(P770,$AK$4))/$AK$4)*$AP$4,9999999)))))))))</f>
        <v>4.2</v>
      </c>
      <c r="R770" s="37">
        <f t="shared" ref="R770:R833" si="77">Q770</f>
        <v>4.2</v>
      </c>
      <c r="S770" s="39">
        <f>IF(AND(I770=38000,R770&lt;=4.5,M770&gt;8),'[1]Pricing Schedule'!$F$8+('[1]Pricing Schedule'!$F$9*M770),
IF(AND(I770=38000,R770&lt;=4.5,M770&lt;=8),'[1]Pricing Schedule'!$F$34+('[1]Pricing Schedule'!$F$36*M770),
IF(AND(I770=38000,R770&gt;4.5,R770&lt;=9,M770&gt;8),'[1]Pricing Schedule'!$F$17+('[1]Pricing Schedule'!$F$18*M770),
IF(AND(I770=38000,R770&gt;4.5,R770&lt;=9,M770&lt;=8),'[1]Pricing Schedule'!$F$34+('[1]Pricing Schedule'!$F$36*M770),
IF(AND(I770=38000,R770&gt;9,R770&lt;=12.8,M770&gt;8),'[1]Pricing Schedule'!$F$26+('[1]Pricing Schedule'!$F$27*M770),
IF(AND(I770=38000,R770&gt;9,R770&lt;=12.8,M770&lt;=8),'[1]Pricing Schedule'!$F$34+('[1]Pricing Schedule'!$F$36*M770),
IF(AND(I770=38000,R770&gt;12.8,R770&lt;=22.8),'[1]Pricing Schedule'!$F$34+('[1]Pricing Schedule'!$F$36*M770),
IF(AND(I770=38000,R770&gt;22.8,R770&lt;=30.2),'[1]Pricing Schedule'!$F$43+('[1]Pricing Schedule'!$F$45*M770),
IF(AND(I770=38000,R770&gt;30.2,R770&lt;=45.9),'[1]Pricing Schedule'!$F$52+('[1]Pricing Schedule'!$F$54*M770),
IF(AND(I770=38000,R770&gt;45.9,R770&lt;=123.4),'[1]Pricing Schedule'!$F$96+('[1]Pricing Schedule'!$F$97*M770),
IF(AND(I770=38000,R770&gt;123.4,R770&lt;=168.2,M770&lt;=10),'[1]Pricing Schedule'!$F$103+('[1]Pricing Schedule'!$F$105*M770),
IF(AND(I770=38000,R770&gt;123.4,R770&lt;=168.2,M770&gt;10),'[1]Pricing Schedule'!$F$111+('[1]Pricing Schedule'!$F$113*M770),
IF(AND(I770=38000,R770&gt;157.4,R770&lt;=336.4,M770&lt;=10),('[1]Pricing Schedule'!$F$103+('[1]Pricing Schedule'!$F$105*M770))*2,
IF(AND(I770=38000,R770&gt;157.4,R770&lt;=336.4,M770&gt;10),('[1]Pricing Schedule'!$F$111+('[1]Pricing Schedule'!$F$113*M770))*2,
IF(AND(I770=38000,R770&gt;314.8,R770&lt;=504.6,M770&lt;=10),('[1]Pricing Schedule'!$F$103+('[1]Pricing Schedule'!$F$105*M770))*3,
IF(AND(I770=38000,R770&gt;314.8,R770&lt;=504.6,M770&gt;10),('[1]Pricing Schedule'!$F$111+('[1]Pricing Schedule'!$F$113*M770))*3,
IF(AND(I770=38000,R770&gt;472.2,R770&lt;=672.8,M770&lt;=10),('[1]Pricing Schedule'!$F$103+('[1]Pricing Schedule'!$F$105*M770))*4,
IF(AND(I770=38000,R770&gt;472.2,R770&lt;=672.8,M770&gt;10),('[1]Pricing Schedule'!$F$111+('[1]Pricing Schedule'!$F$113*M770))*4,
IF(AND(I770=110000,R770&lt;=12.8,M770&gt;2),'[1]Pricing Schedule'!$F$62+('[1]Pricing Schedule'!$F$63*M770),
IF(AND(I770=110000,R770&lt;=12.8,M770&lt;=2),'[1]Pricing Schedule'!$F$96+('[1]Pricing Schedule'!$F$97*M770),
IF(AND(I770=110000,R770&gt;12.8,R770&lt;=22.8,M770&gt;3),'[1]Pricing Schedule'!$F$71+('[1]Pricing Schedule'!$F$72*M770),
IF(AND(I770=110000,R770&gt;12.8,R770&lt;=22.8,M770&lt;=3),'[1]Pricing Schedule'!$F$96+('[1]Pricing Schedule'!$F$97*M770),
IF(AND(I770=110000,R770&gt;22.8,R770&lt;=30.2),'[1]Pricing Schedule'!$F$80+('[1]Pricing Schedule'!$F$81*M770),
IF(AND(I770=110000,R770&gt;30.2,R770&lt;=45.9),'[1]Pricing Schedule'!$F$89+('[1]Pricing Schedule'!$F$90*M770),
IF(AND(I770=110000,R770&gt;45.9,R770&lt;=123.4),'[1]Pricing Schedule'!$F$96+('[1]Pricing Schedule'!$F$97*M770),
IF(AND(I770=110000,R770&gt;123.4,R770&lt;=168.2,M770&lt;=10),'[1]Pricing Schedule'!$F$103+('[1]Pricing Schedule'!$F$105*M770),
IF(AND(I770=110000,R770&gt;123.4,R770&lt;=168.2,M770&gt;10),'[1]Pricing Schedule'!$F$111+('[1]Pricing Schedule'!$F$113*M770),
IF(AND(I770=110000,R770&gt;168.2,R770&lt;=336.4,M770&lt;=10),('[1]Pricing Schedule'!$F$103+('[1]Pricing Schedule'!$F$105*M770))*2,
IF(AND(I770=110000,R770&gt;168.2,R770&lt;=336.4,M770&gt;10),('[1]Pricing Schedule'!$F$111+('[1]Pricing Schedule'!$F$113*M770))*2,
IF(AND(I770=110000,R770&gt;336.4,R770&lt;=504.6,M770&lt;=10),('[1]Pricing Schedule'!$F$103+('[1]Pricing Schedule'!$F$105*M770))*3,
IF(AND(I770=110000,R770&gt;336.4,R770&lt;=504.6,M770&gt;10),('[1]Pricing Schedule'!$F$111+('[1]Pricing Schedule'!$F$113*M770))*3,
IF(AND(I770=110000,R770&gt;504.6,R770&lt;=672.8,M770&lt;=10),('[1]Pricing Schedule'!$F$103+('[1]Pricing Schedule'!$F$105*M770))*4,
IF(AND(I770=110000,R770&gt;504.6,R770&lt;=672.8,M770&gt;10),('[1]Pricing Schedule'!$F$111+('[1]Pricing Schedule'!$F$113*M770))*4,
IF(AND(I770=110000,R770&gt;672.8,R770&lt;=841,M770&lt;=10),('[1]Pricing Schedule'!$F$103+('[1]Pricing Schedule'!$F$105*M770))*5,
IF(AND(I770=110000,R770&gt;672.8,R770&lt;=841,M770&gt;10),('[1]Pricing Schedule'!$F$111+('[1]Pricing Schedule'!$F$113*M770))*5,
IF(AND(I770=110000,R770&gt;672.8,R770&lt;=841,M770&lt;=10),('[1]Pricing Schedule'!$F$103+('[1]Pricing Schedule'!$F$105*M770))*5,
IF(AND(I770=110000,R770&gt;672.8,R770&lt;=841,M770&gt;10),('[1]Pricing Schedule'!$F$111+('[1]Pricing Schedule'!$F$113*M770))*5,
IF(AND(I770=110000,R770&gt;1345.6,R770&lt;=1513.8,M770&lt;=10),('[1]Pricing Schedule'!$F$103+('[1]Pricing Schedule'!$F$105*M770))*9,
IF(AND(I770=110000,R770&gt;1345.6,R770&lt;=1513.8,M770&gt;10),('[1]Pricing Schedule'!$F$111+('[1]Pricing Schedule'!$F$113*M770))*9,
9999999999)))))))))))))))))))))))))))))))))))))))</f>
        <v>1650640</v>
      </c>
      <c r="T770" s="21">
        <f>IF(AND(I770=38000,R770&lt;=4.5,M770&gt;8),'[1]Pricing Schedule'!$J$9,
IF(AND(I770=38000,R770&lt;=4.5,M770&lt;=8),'[1]Pricing Schedule'!$J$36,
IF(AND(I770=38000,R770&gt;4.5,R770&lt;=9,M770&gt;8),'[1]Pricing Schedule'!$J$18,
IF(AND(I770=38000,R770&gt;4.5,R770&lt;=9,M770&lt;=8),'[1]Pricing Schedule'!$J$36,
IF(AND(I770=38000,R770&gt;9,R770&lt;=12.8,M770&gt;8),'[1]Pricing Schedule'!$J$27,
IF(AND(I770=38000,R770&gt;9,R770&lt;=12.8,M770&lt;=8),'[1]Pricing Schedule'!$J$36,
IF(AND(I770=38000,R770&gt;12.8,R770&lt;=22.8),'[1]Pricing Schedule'!$J$36,
IF(AND(I770=38000,R770&gt;22.8,R770&lt;=30.2),'[1]Pricing Schedule'!$J$45,
IF(AND(I770=38000,R770&gt;30.2,R770&lt;=45.9),'[1]Pricing Schedule'!$J$54,
IF(AND(I770=38000,R770&gt;45.9,R770&lt;=123.4),'[1]Pricing Schedule'!$J$97,
IF(AND(I770=38000,R770&gt;123.4,R770&lt;=168.2,M770&lt;=10),'[1]Pricing Schedule'!$J$105,
IF(AND(I770=38000,R770&gt;123.4,R770&lt;=168.2,M770&gt;10),'[1]Pricing Schedule'!$J$113,
IF(AND(I770=38000,R770&gt;168.2,R770&lt;=336.4,M770&lt;=10),('[1]Pricing Schedule'!$J$105),
IF(AND(I770=38000,R770&gt;168.2,R770&lt;=336.4,M770&gt;10),('[1]Pricing Schedule'!$J$113),
IF(AND(I770=38000,R770&gt;336.4,R770&lt;=504.6,M770&lt;=10),('[1]Pricing Schedule'!$J$105),
IF(AND(I770=38000,R770&gt;336.4,R770&lt;=504.6,M770&gt;10),('[1]Pricing Schedule'!$J$113),
IF(AND(I770=38000,R770&gt;504.6,R770&lt;=672.8,M770&lt;=10),('[1]Pricing Schedule'!$J$105),
IF(AND(I770=38000,R770&gt;504.6,R770&lt;=672.8,M770&gt;10),('[1]Pricing Schedule'!$J$113),
IF(AND(I770=110000,R770&lt;=12.8,M770&gt;2),'[1]Pricing Schedule'!$J$63,
IF(AND(I770=110000,R770&lt;=12.8,M770&lt;=2),'[1]Pricing Schedule'!$J$97,
IF(AND(I770=110000,R770&gt;12.8,R770&lt;=22.8,M770&gt;3),'[1]Pricing Schedule'!$J$72,
IF(AND(I770=110000,R770&gt;12.8,R770&lt;=22.8,M770&lt;=3),'[1]Pricing Schedule'!$J$97,
IF(AND(I770=110000,R770&gt;22.8,R770&lt;=30.2),'[1]Pricing Schedule'!$J$81,
IF(AND(I770=110000,R770&gt;30.2,R770&lt;=45.9),'[1]Pricing Schedule'!$J$90,
IF(AND(I770=110000,R770&gt;45.9,R770&lt;=123.4),'[1]Pricing Schedule'!$J$97,
IF(AND(I770=110000,R770&gt;123.4,R770&lt;=168.2,M770&lt;=10),'[1]Pricing Schedule'!$J$105,
IF(AND(I770=110000,R770&gt;123.4,R770&lt;=168.2,M770&gt;10),'[1]Pricing Schedule'!$J$113,
IF(AND(I770=110000,R770&gt;168.2,R770&lt;=336.2,M770&lt;=10),('[1]Pricing Schedule'!$J$105),
IF(AND(I770=110000,R770&gt;168.2,R770&lt;=336.2,M770&gt;10),('[1]Pricing Schedule'!$J$113),
IF(AND(I770=110000,R770&gt;336.4,R770&lt;=504.6,M770&lt;=10),('[1]Pricing Schedule'!$J$105),
IF(AND(I770=110000,R770&gt;336.4,R770&lt;=504.6,M770&gt;10),('[1]Pricing Schedule'!$J$113),
IF(AND(I770=110000,R770&gt;504.6,R770&lt;=672.8,M770&lt;=10),('[1]Pricing Schedule'!$J$105),
IF(AND(I770=110000,R770&gt;504.6,R770&lt;=672.8,M770&gt;10),('[1]Pricing Schedule'!$J$113),
IF(AND(I770=110000,R770&gt;672.8,R770&lt;=841,M770&lt;=10),('[1]Pricing Schedule'!$J$105),
IF(AND(I770=110000,R770&gt;672.8,R770&lt;=841,M770&gt;10),('[1]Pricing Schedule'!$J$113),
IF(AND(I770=110000,R770&gt;1682,R770&lt;=1850.2,M770&lt;=10),('[1]Pricing Schedule'!$J$105),
IF(AND(I770=110000,R770&gt;1682,R770&lt;=1850.2,M770&gt;10),('[1]Pricing Schedule'!$J$113),
IF(AND(I770=110000,R770&gt;2018.4,R770&lt;=2186.6,M770&lt;=10),('[1]Pricing Schedule'!$J$105),
IF(AND(I770=110000,R770&gt;2018.4,R770&lt;=2186.6,M770&gt;10),('[1]Pricing Schedule'!$J$113),999999999)))))))))))))))))))))))))))))))))))))))</f>
        <v>1</v>
      </c>
      <c r="U770" s="40">
        <f t="shared" ref="U770:U833" si="78">S770/R770</f>
        <v>393009.52380952379</v>
      </c>
      <c r="V770" s="41">
        <f t="shared" ref="V770:V833" si="79">(R770*1000000)/S770</f>
        <v>2.5444676004458877</v>
      </c>
      <c r="Y770" s="23">
        <v>659</v>
      </c>
      <c r="Z770" s="23">
        <v>134</v>
      </c>
      <c r="AR770" s="35"/>
    </row>
    <row r="771" spans="1:44">
      <c r="A771" s="23">
        <v>771</v>
      </c>
      <c r="B771" s="23">
        <v>771</v>
      </c>
      <c r="C771" s="23" t="s">
        <v>1248</v>
      </c>
      <c r="D771" s="23" t="s">
        <v>131</v>
      </c>
      <c r="E771" s="23" t="s">
        <v>131</v>
      </c>
      <c r="F771" s="23" t="s">
        <v>233</v>
      </c>
      <c r="G771" s="23" t="s">
        <v>234</v>
      </c>
      <c r="H771" s="23" t="s">
        <v>113</v>
      </c>
      <c r="I771" s="13">
        <v>38000</v>
      </c>
      <c r="J771" s="13">
        <v>38000</v>
      </c>
      <c r="K771" s="23" t="s">
        <v>119</v>
      </c>
      <c r="L771" s="24">
        <v>15.529</v>
      </c>
      <c r="M771" s="37">
        <f t="shared" si="74"/>
        <v>16</v>
      </c>
      <c r="N771" s="24">
        <v>0.48399999999999999</v>
      </c>
      <c r="O771" s="13">
        <v>2</v>
      </c>
      <c r="P771" s="36">
        <f t="shared" si="75"/>
        <v>0.48399999999999999</v>
      </c>
      <c r="Q771" s="38">
        <f t="shared" si="76"/>
        <v>4.2</v>
      </c>
      <c r="R771" s="37">
        <f t="shared" si="77"/>
        <v>4.2</v>
      </c>
      <c r="S771" s="39">
        <f>IF(AND(I771=38000,R771&lt;=4.5,M771&gt;8),'[1]Pricing Schedule'!$F$8+('[1]Pricing Schedule'!$F$9*M771),
IF(AND(I771=38000,R771&lt;=4.5,M771&lt;=8),'[1]Pricing Schedule'!$F$34+('[1]Pricing Schedule'!$F$36*M771),
IF(AND(I771=38000,R771&gt;4.5,R771&lt;=9,M771&gt;8),'[1]Pricing Schedule'!$F$17+('[1]Pricing Schedule'!$F$18*M771),
IF(AND(I771=38000,R771&gt;4.5,R771&lt;=9,M771&lt;=8),'[1]Pricing Schedule'!$F$34+('[1]Pricing Schedule'!$F$36*M771),
IF(AND(I771=38000,R771&gt;9,R771&lt;=12.8,M771&gt;8),'[1]Pricing Schedule'!$F$26+('[1]Pricing Schedule'!$F$27*M771),
IF(AND(I771=38000,R771&gt;9,R771&lt;=12.8,M771&lt;=8),'[1]Pricing Schedule'!$F$34+('[1]Pricing Schedule'!$F$36*M771),
IF(AND(I771=38000,R771&gt;12.8,R771&lt;=22.8),'[1]Pricing Schedule'!$F$34+('[1]Pricing Schedule'!$F$36*M771),
IF(AND(I771=38000,R771&gt;22.8,R771&lt;=30.2),'[1]Pricing Schedule'!$F$43+('[1]Pricing Schedule'!$F$45*M771),
IF(AND(I771=38000,R771&gt;30.2,R771&lt;=45.9),'[1]Pricing Schedule'!$F$52+('[1]Pricing Schedule'!$F$54*M771),
IF(AND(I771=38000,R771&gt;45.9,R771&lt;=123.4),'[1]Pricing Schedule'!$F$96+('[1]Pricing Schedule'!$F$97*M771),
IF(AND(I771=38000,R771&gt;123.4,R771&lt;=168.2,M771&lt;=10),'[1]Pricing Schedule'!$F$103+('[1]Pricing Schedule'!$F$105*M771),
IF(AND(I771=38000,R771&gt;123.4,R771&lt;=168.2,M771&gt;10),'[1]Pricing Schedule'!$F$111+('[1]Pricing Schedule'!$F$113*M771),
IF(AND(I771=38000,R771&gt;157.4,R771&lt;=336.4,M771&lt;=10),('[1]Pricing Schedule'!$F$103+('[1]Pricing Schedule'!$F$105*M771))*2,
IF(AND(I771=38000,R771&gt;157.4,R771&lt;=336.4,M771&gt;10),('[1]Pricing Schedule'!$F$111+('[1]Pricing Schedule'!$F$113*M771))*2,
IF(AND(I771=38000,R771&gt;314.8,R771&lt;=504.6,M771&lt;=10),('[1]Pricing Schedule'!$F$103+('[1]Pricing Schedule'!$F$105*M771))*3,
IF(AND(I771=38000,R771&gt;314.8,R771&lt;=504.6,M771&gt;10),('[1]Pricing Schedule'!$F$111+('[1]Pricing Schedule'!$F$113*M771))*3,
IF(AND(I771=38000,R771&gt;472.2,R771&lt;=672.8,M771&lt;=10),('[1]Pricing Schedule'!$F$103+('[1]Pricing Schedule'!$F$105*M771))*4,
IF(AND(I771=38000,R771&gt;472.2,R771&lt;=672.8,M771&gt;10),('[1]Pricing Schedule'!$F$111+('[1]Pricing Schedule'!$F$113*M771))*4,
IF(AND(I771=110000,R771&lt;=12.8,M771&gt;2),'[1]Pricing Schedule'!$F$62+('[1]Pricing Schedule'!$F$63*M771),
IF(AND(I771=110000,R771&lt;=12.8,M771&lt;=2),'[1]Pricing Schedule'!$F$96+('[1]Pricing Schedule'!$F$97*M771),
IF(AND(I771=110000,R771&gt;12.8,R771&lt;=22.8,M771&gt;3),'[1]Pricing Schedule'!$F$71+('[1]Pricing Schedule'!$F$72*M771),
IF(AND(I771=110000,R771&gt;12.8,R771&lt;=22.8,M771&lt;=3),'[1]Pricing Schedule'!$F$96+('[1]Pricing Schedule'!$F$97*M771),
IF(AND(I771=110000,R771&gt;22.8,R771&lt;=30.2),'[1]Pricing Schedule'!$F$80+('[1]Pricing Schedule'!$F$81*M771),
IF(AND(I771=110000,R771&gt;30.2,R771&lt;=45.9),'[1]Pricing Schedule'!$F$89+('[1]Pricing Schedule'!$F$90*M771),
IF(AND(I771=110000,R771&gt;45.9,R771&lt;=123.4),'[1]Pricing Schedule'!$F$96+('[1]Pricing Schedule'!$F$97*M771),
IF(AND(I771=110000,R771&gt;123.4,R771&lt;=168.2,M771&lt;=10),'[1]Pricing Schedule'!$F$103+('[1]Pricing Schedule'!$F$105*M771),
IF(AND(I771=110000,R771&gt;123.4,R771&lt;=168.2,M771&gt;10),'[1]Pricing Schedule'!$F$111+('[1]Pricing Schedule'!$F$113*M771),
IF(AND(I771=110000,R771&gt;168.2,R771&lt;=336.4,M771&lt;=10),('[1]Pricing Schedule'!$F$103+('[1]Pricing Schedule'!$F$105*M771))*2,
IF(AND(I771=110000,R771&gt;168.2,R771&lt;=336.4,M771&gt;10),('[1]Pricing Schedule'!$F$111+('[1]Pricing Schedule'!$F$113*M771))*2,
IF(AND(I771=110000,R771&gt;336.4,R771&lt;=504.6,M771&lt;=10),('[1]Pricing Schedule'!$F$103+('[1]Pricing Schedule'!$F$105*M771))*3,
IF(AND(I771=110000,R771&gt;336.4,R771&lt;=504.6,M771&gt;10),('[1]Pricing Schedule'!$F$111+('[1]Pricing Schedule'!$F$113*M771))*3,
IF(AND(I771=110000,R771&gt;504.6,R771&lt;=672.8,M771&lt;=10),('[1]Pricing Schedule'!$F$103+('[1]Pricing Schedule'!$F$105*M771))*4,
IF(AND(I771=110000,R771&gt;504.6,R771&lt;=672.8,M771&gt;10),('[1]Pricing Schedule'!$F$111+('[1]Pricing Schedule'!$F$113*M771))*4,
IF(AND(I771=110000,R771&gt;672.8,R771&lt;=841,M771&lt;=10),('[1]Pricing Schedule'!$F$103+('[1]Pricing Schedule'!$F$105*M771))*5,
IF(AND(I771=110000,R771&gt;672.8,R771&lt;=841,M771&gt;10),('[1]Pricing Schedule'!$F$111+('[1]Pricing Schedule'!$F$113*M771))*5,
IF(AND(I771=110000,R771&gt;672.8,R771&lt;=841,M771&lt;=10),('[1]Pricing Schedule'!$F$103+('[1]Pricing Schedule'!$F$105*M771))*5,
IF(AND(I771=110000,R771&gt;672.8,R771&lt;=841,M771&gt;10),('[1]Pricing Schedule'!$F$111+('[1]Pricing Schedule'!$F$113*M771))*5,
IF(AND(I771=110000,R771&gt;1345.6,R771&lt;=1513.8,M771&lt;=10),('[1]Pricing Schedule'!$F$103+('[1]Pricing Schedule'!$F$105*M771))*9,
IF(AND(I771=110000,R771&gt;1345.6,R771&lt;=1513.8,M771&gt;10),('[1]Pricing Schedule'!$F$111+('[1]Pricing Schedule'!$F$113*M771))*9,
9999999999)))))))))))))))))))))))))))))))))))))))</f>
        <v>1703340</v>
      </c>
      <c r="T771" s="21">
        <f>IF(AND(I771=38000,R771&lt;=4.5,M771&gt;8),'[1]Pricing Schedule'!$J$9,
IF(AND(I771=38000,R771&lt;=4.5,M771&lt;=8),'[1]Pricing Schedule'!$J$36,
IF(AND(I771=38000,R771&gt;4.5,R771&lt;=9,M771&gt;8),'[1]Pricing Schedule'!$J$18,
IF(AND(I771=38000,R771&gt;4.5,R771&lt;=9,M771&lt;=8),'[1]Pricing Schedule'!$J$36,
IF(AND(I771=38000,R771&gt;9,R771&lt;=12.8,M771&gt;8),'[1]Pricing Schedule'!$J$27,
IF(AND(I771=38000,R771&gt;9,R771&lt;=12.8,M771&lt;=8),'[1]Pricing Schedule'!$J$36,
IF(AND(I771=38000,R771&gt;12.8,R771&lt;=22.8),'[1]Pricing Schedule'!$J$36,
IF(AND(I771=38000,R771&gt;22.8,R771&lt;=30.2),'[1]Pricing Schedule'!$J$45,
IF(AND(I771=38000,R771&gt;30.2,R771&lt;=45.9),'[1]Pricing Schedule'!$J$54,
IF(AND(I771=38000,R771&gt;45.9,R771&lt;=123.4),'[1]Pricing Schedule'!$J$97,
IF(AND(I771=38000,R771&gt;123.4,R771&lt;=168.2,M771&lt;=10),'[1]Pricing Schedule'!$J$105,
IF(AND(I771=38000,R771&gt;123.4,R771&lt;=168.2,M771&gt;10),'[1]Pricing Schedule'!$J$113,
IF(AND(I771=38000,R771&gt;168.2,R771&lt;=336.4,M771&lt;=10),('[1]Pricing Schedule'!$J$105),
IF(AND(I771=38000,R771&gt;168.2,R771&lt;=336.4,M771&gt;10),('[1]Pricing Schedule'!$J$113),
IF(AND(I771=38000,R771&gt;336.4,R771&lt;=504.6,M771&lt;=10),('[1]Pricing Schedule'!$J$105),
IF(AND(I771=38000,R771&gt;336.4,R771&lt;=504.6,M771&gt;10),('[1]Pricing Schedule'!$J$113),
IF(AND(I771=38000,R771&gt;504.6,R771&lt;=672.8,M771&lt;=10),('[1]Pricing Schedule'!$J$105),
IF(AND(I771=38000,R771&gt;504.6,R771&lt;=672.8,M771&gt;10),('[1]Pricing Schedule'!$J$113),
IF(AND(I771=110000,R771&lt;=12.8,M771&gt;2),'[1]Pricing Schedule'!$J$63,
IF(AND(I771=110000,R771&lt;=12.8,M771&lt;=2),'[1]Pricing Schedule'!$J$97,
IF(AND(I771=110000,R771&gt;12.8,R771&lt;=22.8,M771&gt;3),'[1]Pricing Schedule'!$J$72,
IF(AND(I771=110000,R771&gt;12.8,R771&lt;=22.8,M771&lt;=3),'[1]Pricing Schedule'!$J$97,
IF(AND(I771=110000,R771&gt;22.8,R771&lt;=30.2),'[1]Pricing Schedule'!$J$81,
IF(AND(I771=110000,R771&gt;30.2,R771&lt;=45.9),'[1]Pricing Schedule'!$J$90,
IF(AND(I771=110000,R771&gt;45.9,R771&lt;=123.4),'[1]Pricing Schedule'!$J$97,
IF(AND(I771=110000,R771&gt;123.4,R771&lt;=168.2,M771&lt;=10),'[1]Pricing Schedule'!$J$105,
IF(AND(I771=110000,R771&gt;123.4,R771&lt;=168.2,M771&gt;10),'[1]Pricing Schedule'!$J$113,
IF(AND(I771=110000,R771&gt;168.2,R771&lt;=336.2,M771&lt;=10),('[1]Pricing Schedule'!$J$105),
IF(AND(I771=110000,R771&gt;168.2,R771&lt;=336.2,M771&gt;10),('[1]Pricing Schedule'!$J$113),
IF(AND(I771=110000,R771&gt;336.4,R771&lt;=504.6,M771&lt;=10),('[1]Pricing Schedule'!$J$105),
IF(AND(I771=110000,R771&gt;336.4,R771&lt;=504.6,M771&gt;10),('[1]Pricing Schedule'!$J$113),
IF(AND(I771=110000,R771&gt;504.6,R771&lt;=672.8,M771&lt;=10),('[1]Pricing Schedule'!$J$105),
IF(AND(I771=110000,R771&gt;504.6,R771&lt;=672.8,M771&gt;10),('[1]Pricing Schedule'!$J$113),
IF(AND(I771=110000,R771&gt;672.8,R771&lt;=841,M771&lt;=10),('[1]Pricing Schedule'!$J$105),
IF(AND(I771=110000,R771&gt;672.8,R771&lt;=841,M771&gt;10),('[1]Pricing Schedule'!$J$113),
IF(AND(I771=110000,R771&gt;1682,R771&lt;=1850.2,M771&lt;=10),('[1]Pricing Schedule'!$J$105),
IF(AND(I771=110000,R771&gt;1682,R771&lt;=1850.2,M771&gt;10),('[1]Pricing Schedule'!$J$113),
IF(AND(I771=110000,R771&gt;2018.4,R771&lt;=2186.6,M771&lt;=10),('[1]Pricing Schedule'!$J$105),
IF(AND(I771=110000,R771&gt;2018.4,R771&lt;=2186.6,M771&gt;10),('[1]Pricing Schedule'!$J$113),999999999)))))))))))))))))))))))))))))))))))))))</f>
        <v>1</v>
      </c>
      <c r="U771" s="40">
        <f t="shared" si="78"/>
        <v>405557.14285714284</v>
      </c>
      <c r="V771" s="41">
        <f t="shared" si="79"/>
        <v>2.4657437739969708</v>
      </c>
      <c r="Y771" s="23">
        <v>302</v>
      </c>
      <c r="Z771" s="23">
        <v>134</v>
      </c>
      <c r="AR771" s="35"/>
    </row>
    <row r="772" spans="1:44">
      <c r="A772" s="23">
        <v>772</v>
      </c>
      <c r="B772" s="23">
        <v>772</v>
      </c>
      <c r="C772" s="23" t="s">
        <v>1249</v>
      </c>
      <c r="D772" s="23" t="s">
        <v>131</v>
      </c>
      <c r="E772" s="23" t="s">
        <v>131</v>
      </c>
      <c r="F772" s="23" t="s">
        <v>233</v>
      </c>
      <c r="G772" s="23" t="s">
        <v>234</v>
      </c>
      <c r="H772" s="23" t="s">
        <v>113</v>
      </c>
      <c r="I772" s="13">
        <v>38000</v>
      </c>
      <c r="J772" s="13">
        <v>38000</v>
      </c>
      <c r="K772" s="23" t="s">
        <v>119</v>
      </c>
      <c r="L772" s="24">
        <v>21.77</v>
      </c>
      <c r="M772" s="37">
        <f t="shared" si="74"/>
        <v>22</v>
      </c>
      <c r="N772" s="24">
        <v>1.206</v>
      </c>
      <c r="O772" s="13">
        <v>2</v>
      </c>
      <c r="P772" s="36">
        <f t="shared" si="75"/>
        <v>0.90449999999999997</v>
      </c>
      <c r="Q772" s="38">
        <f t="shared" si="76"/>
        <v>8.4</v>
      </c>
      <c r="R772" s="37">
        <f t="shared" si="77"/>
        <v>8.4</v>
      </c>
      <c r="S772" s="39">
        <f>IF(AND(I772=38000,R772&lt;=4.5,M772&gt;8),'[1]Pricing Schedule'!$F$8+('[1]Pricing Schedule'!$F$9*M772),
IF(AND(I772=38000,R772&lt;=4.5,M772&lt;=8),'[1]Pricing Schedule'!$F$34+('[1]Pricing Schedule'!$F$36*M772),
IF(AND(I772=38000,R772&gt;4.5,R772&lt;=9,M772&gt;8),'[1]Pricing Schedule'!$F$17+('[1]Pricing Schedule'!$F$18*M772),
IF(AND(I772=38000,R772&gt;4.5,R772&lt;=9,M772&lt;=8),'[1]Pricing Schedule'!$F$34+('[1]Pricing Schedule'!$F$36*M772),
IF(AND(I772=38000,R772&gt;9,R772&lt;=12.8,M772&gt;8),'[1]Pricing Schedule'!$F$26+('[1]Pricing Schedule'!$F$27*M772),
IF(AND(I772=38000,R772&gt;9,R772&lt;=12.8,M772&lt;=8),'[1]Pricing Schedule'!$F$34+('[1]Pricing Schedule'!$F$36*M772),
IF(AND(I772=38000,R772&gt;12.8,R772&lt;=22.8),'[1]Pricing Schedule'!$F$34+('[1]Pricing Schedule'!$F$36*M772),
IF(AND(I772=38000,R772&gt;22.8,R772&lt;=30.2),'[1]Pricing Schedule'!$F$43+('[1]Pricing Schedule'!$F$45*M772),
IF(AND(I772=38000,R772&gt;30.2,R772&lt;=45.9),'[1]Pricing Schedule'!$F$52+('[1]Pricing Schedule'!$F$54*M772),
IF(AND(I772=38000,R772&gt;45.9,R772&lt;=123.4),'[1]Pricing Schedule'!$F$96+('[1]Pricing Schedule'!$F$97*M772),
IF(AND(I772=38000,R772&gt;123.4,R772&lt;=168.2,M772&lt;=10),'[1]Pricing Schedule'!$F$103+('[1]Pricing Schedule'!$F$105*M772),
IF(AND(I772=38000,R772&gt;123.4,R772&lt;=168.2,M772&gt;10),'[1]Pricing Schedule'!$F$111+('[1]Pricing Schedule'!$F$113*M772),
IF(AND(I772=38000,R772&gt;157.4,R772&lt;=336.4,M772&lt;=10),('[1]Pricing Schedule'!$F$103+('[1]Pricing Schedule'!$F$105*M772))*2,
IF(AND(I772=38000,R772&gt;157.4,R772&lt;=336.4,M772&gt;10),('[1]Pricing Schedule'!$F$111+('[1]Pricing Schedule'!$F$113*M772))*2,
IF(AND(I772=38000,R772&gt;314.8,R772&lt;=504.6,M772&lt;=10),('[1]Pricing Schedule'!$F$103+('[1]Pricing Schedule'!$F$105*M772))*3,
IF(AND(I772=38000,R772&gt;314.8,R772&lt;=504.6,M772&gt;10),('[1]Pricing Schedule'!$F$111+('[1]Pricing Schedule'!$F$113*M772))*3,
IF(AND(I772=38000,R772&gt;472.2,R772&lt;=672.8,M772&lt;=10),('[1]Pricing Schedule'!$F$103+('[1]Pricing Schedule'!$F$105*M772))*4,
IF(AND(I772=38000,R772&gt;472.2,R772&lt;=672.8,M772&gt;10),('[1]Pricing Schedule'!$F$111+('[1]Pricing Schedule'!$F$113*M772))*4,
IF(AND(I772=110000,R772&lt;=12.8,M772&gt;2),'[1]Pricing Schedule'!$F$62+('[1]Pricing Schedule'!$F$63*M772),
IF(AND(I772=110000,R772&lt;=12.8,M772&lt;=2),'[1]Pricing Schedule'!$F$96+('[1]Pricing Schedule'!$F$97*M772),
IF(AND(I772=110000,R772&gt;12.8,R772&lt;=22.8,M772&gt;3),'[1]Pricing Schedule'!$F$71+('[1]Pricing Schedule'!$F$72*M772),
IF(AND(I772=110000,R772&gt;12.8,R772&lt;=22.8,M772&lt;=3),'[1]Pricing Schedule'!$F$96+('[1]Pricing Schedule'!$F$97*M772),
IF(AND(I772=110000,R772&gt;22.8,R772&lt;=30.2),'[1]Pricing Schedule'!$F$80+('[1]Pricing Schedule'!$F$81*M772),
IF(AND(I772=110000,R772&gt;30.2,R772&lt;=45.9),'[1]Pricing Schedule'!$F$89+('[1]Pricing Schedule'!$F$90*M772),
IF(AND(I772=110000,R772&gt;45.9,R772&lt;=123.4),'[1]Pricing Schedule'!$F$96+('[1]Pricing Schedule'!$F$97*M772),
IF(AND(I772=110000,R772&gt;123.4,R772&lt;=168.2,M772&lt;=10),'[1]Pricing Schedule'!$F$103+('[1]Pricing Schedule'!$F$105*M772),
IF(AND(I772=110000,R772&gt;123.4,R772&lt;=168.2,M772&gt;10),'[1]Pricing Schedule'!$F$111+('[1]Pricing Schedule'!$F$113*M772),
IF(AND(I772=110000,R772&gt;168.2,R772&lt;=336.4,M772&lt;=10),('[1]Pricing Schedule'!$F$103+('[1]Pricing Schedule'!$F$105*M772))*2,
IF(AND(I772=110000,R772&gt;168.2,R772&lt;=336.4,M772&gt;10),('[1]Pricing Schedule'!$F$111+('[1]Pricing Schedule'!$F$113*M772))*2,
IF(AND(I772=110000,R772&gt;336.4,R772&lt;=504.6,M772&lt;=10),('[1]Pricing Schedule'!$F$103+('[1]Pricing Schedule'!$F$105*M772))*3,
IF(AND(I772=110000,R772&gt;336.4,R772&lt;=504.6,M772&gt;10),('[1]Pricing Schedule'!$F$111+('[1]Pricing Schedule'!$F$113*M772))*3,
IF(AND(I772=110000,R772&gt;504.6,R772&lt;=672.8,M772&lt;=10),('[1]Pricing Schedule'!$F$103+('[1]Pricing Schedule'!$F$105*M772))*4,
IF(AND(I772=110000,R772&gt;504.6,R772&lt;=672.8,M772&gt;10),('[1]Pricing Schedule'!$F$111+('[1]Pricing Schedule'!$F$113*M772))*4,
IF(AND(I772=110000,R772&gt;672.8,R772&lt;=841,M772&lt;=10),('[1]Pricing Schedule'!$F$103+('[1]Pricing Schedule'!$F$105*M772))*5,
IF(AND(I772=110000,R772&gt;672.8,R772&lt;=841,M772&gt;10),('[1]Pricing Schedule'!$F$111+('[1]Pricing Schedule'!$F$113*M772))*5,
IF(AND(I772=110000,R772&gt;672.8,R772&lt;=841,M772&lt;=10),('[1]Pricing Schedule'!$F$103+('[1]Pricing Schedule'!$F$105*M772))*5,
IF(AND(I772=110000,R772&gt;672.8,R772&lt;=841,M772&gt;10),('[1]Pricing Schedule'!$F$111+('[1]Pricing Schedule'!$F$113*M772))*5,
IF(AND(I772=110000,R772&gt;1345.6,R772&lt;=1513.8,M772&lt;=10),('[1]Pricing Schedule'!$F$103+('[1]Pricing Schedule'!$F$105*M772))*9,
IF(AND(I772=110000,R772&gt;1345.6,R772&lt;=1513.8,M772&gt;10),('[1]Pricing Schedule'!$F$111+('[1]Pricing Schedule'!$F$113*M772))*9,
9999999999)))))))))))))))))))))))))))))))))))))))</f>
        <v>2064900</v>
      </c>
      <c r="T772" s="21">
        <f>IF(AND(I772=38000,R772&lt;=4.5,M772&gt;8),'[1]Pricing Schedule'!$J$9,
IF(AND(I772=38000,R772&lt;=4.5,M772&lt;=8),'[1]Pricing Schedule'!$J$36,
IF(AND(I772=38000,R772&gt;4.5,R772&lt;=9,M772&gt;8),'[1]Pricing Schedule'!$J$18,
IF(AND(I772=38000,R772&gt;4.5,R772&lt;=9,M772&lt;=8),'[1]Pricing Schedule'!$J$36,
IF(AND(I772=38000,R772&gt;9,R772&lt;=12.8,M772&gt;8),'[1]Pricing Schedule'!$J$27,
IF(AND(I772=38000,R772&gt;9,R772&lt;=12.8,M772&lt;=8),'[1]Pricing Schedule'!$J$36,
IF(AND(I772=38000,R772&gt;12.8,R772&lt;=22.8),'[1]Pricing Schedule'!$J$36,
IF(AND(I772=38000,R772&gt;22.8,R772&lt;=30.2),'[1]Pricing Schedule'!$J$45,
IF(AND(I772=38000,R772&gt;30.2,R772&lt;=45.9),'[1]Pricing Schedule'!$J$54,
IF(AND(I772=38000,R772&gt;45.9,R772&lt;=123.4),'[1]Pricing Schedule'!$J$97,
IF(AND(I772=38000,R772&gt;123.4,R772&lt;=168.2,M772&lt;=10),'[1]Pricing Schedule'!$J$105,
IF(AND(I772=38000,R772&gt;123.4,R772&lt;=168.2,M772&gt;10),'[1]Pricing Schedule'!$J$113,
IF(AND(I772=38000,R772&gt;168.2,R772&lt;=336.4,M772&lt;=10),('[1]Pricing Schedule'!$J$105),
IF(AND(I772=38000,R772&gt;168.2,R772&lt;=336.4,M772&gt;10),('[1]Pricing Schedule'!$J$113),
IF(AND(I772=38000,R772&gt;336.4,R772&lt;=504.6,M772&lt;=10),('[1]Pricing Schedule'!$J$105),
IF(AND(I772=38000,R772&gt;336.4,R772&lt;=504.6,M772&gt;10),('[1]Pricing Schedule'!$J$113),
IF(AND(I772=38000,R772&gt;504.6,R772&lt;=672.8,M772&lt;=10),('[1]Pricing Schedule'!$J$105),
IF(AND(I772=38000,R772&gt;504.6,R772&lt;=672.8,M772&gt;10),('[1]Pricing Schedule'!$J$113),
IF(AND(I772=110000,R772&lt;=12.8,M772&gt;2),'[1]Pricing Schedule'!$J$63,
IF(AND(I772=110000,R772&lt;=12.8,M772&lt;=2),'[1]Pricing Schedule'!$J$97,
IF(AND(I772=110000,R772&gt;12.8,R772&lt;=22.8,M772&gt;3),'[1]Pricing Schedule'!$J$72,
IF(AND(I772=110000,R772&gt;12.8,R772&lt;=22.8,M772&lt;=3),'[1]Pricing Schedule'!$J$97,
IF(AND(I772=110000,R772&gt;22.8,R772&lt;=30.2),'[1]Pricing Schedule'!$J$81,
IF(AND(I772=110000,R772&gt;30.2,R772&lt;=45.9),'[1]Pricing Schedule'!$J$90,
IF(AND(I772=110000,R772&gt;45.9,R772&lt;=123.4),'[1]Pricing Schedule'!$J$97,
IF(AND(I772=110000,R772&gt;123.4,R772&lt;=168.2,M772&lt;=10),'[1]Pricing Schedule'!$J$105,
IF(AND(I772=110000,R772&gt;123.4,R772&lt;=168.2,M772&gt;10),'[1]Pricing Schedule'!$J$113,
IF(AND(I772=110000,R772&gt;168.2,R772&lt;=336.2,M772&lt;=10),('[1]Pricing Schedule'!$J$105),
IF(AND(I772=110000,R772&gt;168.2,R772&lt;=336.2,M772&gt;10),('[1]Pricing Schedule'!$J$113),
IF(AND(I772=110000,R772&gt;336.4,R772&lt;=504.6,M772&lt;=10),('[1]Pricing Schedule'!$J$105),
IF(AND(I772=110000,R772&gt;336.4,R772&lt;=504.6,M772&gt;10),('[1]Pricing Schedule'!$J$113),
IF(AND(I772=110000,R772&gt;504.6,R772&lt;=672.8,M772&lt;=10),('[1]Pricing Schedule'!$J$105),
IF(AND(I772=110000,R772&gt;504.6,R772&lt;=672.8,M772&gt;10),('[1]Pricing Schedule'!$J$113),
IF(AND(I772=110000,R772&gt;672.8,R772&lt;=841,M772&lt;=10),('[1]Pricing Schedule'!$J$105),
IF(AND(I772=110000,R772&gt;672.8,R772&lt;=841,M772&gt;10),('[1]Pricing Schedule'!$J$113),
IF(AND(I772=110000,R772&gt;1682,R772&lt;=1850.2,M772&lt;=10),('[1]Pricing Schedule'!$J$105),
IF(AND(I772=110000,R772&gt;1682,R772&lt;=1850.2,M772&gt;10),('[1]Pricing Schedule'!$J$113),
IF(AND(I772=110000,R772&gt;2018.4,R772&lt;=2186.6,M772&lt;=10),('[1]Pricing Schedule'!$J$105),
IF(AND(I772=110000,R772&gt;2018.4,R772&lt;=2186.6,M772&gt;10),('[1]Pricing Schedule'!$J$113),999999999)))))))))))))))))))))))))))))))))))))))</f>
        <v>2</v>
      </c>
      <c r="U772" s="40">
        <f t="shared" si="78"/>
        <v>245821.42857142855</v>
      </c>
      <c r="V772" s="41">
        <f t="shared" si="79"/>
        <v>4.0679936074386172</v>
      </c>
      <c r="Y772" s="23">
        <v>75</v>
      </c>
      <c r="Z772" s="23">
        <v>130</v>
      </c>
      <c r="AR772" s="35"/>
    </row>
    <row r="773" spans="1:44" s="44" customFormat="1">
      <c r="A773" s="43">
        <v>773</v>
      </c>
      <c r="B773" s="43">
        <v>773</v>
      </c>
      <c r="C773" s="43" t="s">
        <v>1250</v>
      </c>
      <c r="D773" s="23" t="s">
        <v>131</v>
      </c>
      <c r="E773" s="23" t="s">
        <v>131</v>
      </c>
      <c r="F773" s="43" t="s">
        <v>233</v>
      </c>
      <c r="G773" s="43" t="s">
        <v>234</v>
      </c>
      <c r="H773" s="43" t="s">
        <v>113</v>
      </c>
      <c r="I773" s="44">
        <v>38000</v>
      </c>
      <c r="J773" s="44">
        <v>38000</v>
      </c>
      <c r="K773" s="43" t="s">
        <v>119</v>
      </c>
      <c r="L773" s="45">
        <v>19.238</v>
      </c>
      <c r="M773" s="46">
        <f t="shared" si="74"/>
        <v>20</v>
      </c>
      <c r="N773" s="45">
        <v>11.965</v>
      </c>
      <c r="O773" s="44">
        <v>2</v>
      </c>
      <c r="P773" s="46">
        <f t="shared" si="75"/>
        <v>8.973749999999999</v>
      </c>
      <c r="Q773" s="47">
        <f t="shared" si="76"/>
        <v>109.19999999999999</v>
      </c>
      <c r="R773" s="46">
        <f t="shared" si="77"/>
        <v>109.19999999999999</v>
      </c>
      <c r="S773" s="39">
        <f>IF(AND(I773=38000,R773&lt;=4.5,M773&gt;8),'[1]Pricing Schedule'!$F$8+('[1]Pricing Schedule'!$F$9*M773),
IF(AND(I773=38000,R773&lt;=4.5,M773&lt;=8),'[1]Pricing Schedule'!$F$34+('[1]Pricing Schedule'!$F$36*M773),
IF(AND(I773=38000,R773&gt;4.5,R773&lt;=9,M773&gt;8),'[1]Pricing Schedule'!$F$17+('[1]Pricing Schedule'!$F$18*M773),
IF(AND(I773=38000,R773&gt;4.5,R773&lt;=9,M773&lt;=8),'[1]Pricing Schedule'!$F$34+('[1]Pricing Schedule'!$F$36*M773),
IF(AND(I773=38000,R773&gt;9,R773&lt;=12.8,M773&gt;8),'[1]Pricing Schedule'!$F$26+('[1]Pricing Schedule'!$F$27*M773),
IF(AND(I773=38000,R773&gt;9,R773&lt;=12.8,M773&lt;=8),'[1]Pricing Schedule'!$F$34+('[1]Pricing Schedule'!$F$36*M773),
IF(AND(I773=38000,R773&gt;12.8,R773&lt;=22.8),'[1]Pricing Schedule'!$F$34+('[1]Pricing Schedule'!$F$36*M773),
IF(AND(I773=38000,R773&gt;22.8,R773&lt;=30.2),'[1]Pricing Schedule'!$F$43+('[1]Pricing Schedule'!$F$45*M773),
IF(AND(I773=38000,R773&gt;30.2,R773&lt;=45.9),'[1]Pricing Schedule'!$F$52+('[1]Pricing Schedule'!$F$54*M773),
IF(AND(I773=38000,R773&gt;45.9,R773&lt;=123.4),'[1]Pricing Schedule'!$F$96+('[1]Pricing Schedule'!$F$97*M773),
IF(AND(I773=38000,R773&gt;123.4,R773&lt;=168.2,M773&lt;=10),'[1]Pricing Schedule'!$F$103+('[1]Pricing Schedule'!$F$105*M773),
IF(AND(I773=38000,R773&gt;123.4,R773&lt;=168.2,M773&gt;10),'[1]Pricing Schedule'!$F$111+('[1]Pricing Schedule'!$F$113*M773),
IF(AND(I773=38000,R773&gt;157.4,R773&lt;=336.4,M773&lt;=10),('[1]Pricing Schedule'!$F$103+('[1]Pricing Schedule'!$F$105*M773))*2,
IF(AND(I773=38000,R773&gt;157.4,R773&lt;=336.4,M773&gt;10),('[1]Pricing Schedule'!$F$111+('[1]Pricing Schedule'!$F$113*M773))*2,
IF(AND(I773=38000,R773&gt;314.8,R773&lt;=504.6,M773&lt;=10),('[1]Pricing Schedule'!$F$103+('[1]Pricing Schedule'!$F$105*M773))*3,
IF(AND(I773=38000,R773&gt;314.8,R773&lt;=504.6,M773&gt;10),('[1]Pricing Schedule'!$F$111+('[1]Pricing Schedule'!$F$113*M773))*3,
IF(AND(I773=38000,R773&gt;472.2,R773&lt;=672.8,M773&lt;=10),('[1]Pricing Schedule'!$F$103+('[1]Pricing Schedule'!$F$105*M773))*4,
IF(AND(I773=38000,R773&gt;472.2,R773&lt;=672.8,M773&gt;10),('[1]Pricing Schedule'!$F$111+('[1]Pricing Schedule'!$F$113*M773))*4,
IF(AND(I773=110000,R773&lt;=12.8,M773&gt;2),'[1]Pricing Schedule'!$F$62+('[1]Pricing Schedule'!$F$63*M773),
IF(AND(I773=110000,R773&lt;=12.8,M773&lt;=2),'[1]Pricing Schedule'!$F$96+('[1]Pricing Schedule'!$F$97*M773),
IF(AND(I773=110000,R773&gt;12.8,R773&lt;=22.8,M773&gt;3),'[1]Pricing Schedule'!$F$71+('[1]Pricing Schedule'!$F$72*M773),
IF(AND(I773=110000,R773&gt;12.8,R773&lt;=22.8,M773&lt;=3),'[1]Pricing Schedule'!$F$96+('[1]Pricing Schedule'!$F$97*M773),
IF(AND(I773=110000,R773&gt;22.8,R773&lt;=30.2),'[1]Pricing Schedule'!$F$80+('[1]Pricing Schedule'!$F$81*M773),
IF(AND(I773=110000,R773&gt;30.2,R773&lt;=45.9),'[1]Pricing Schedule'!$F$89+('[1]Pricing Schedule'!$F$90*M773),
IF(AND(I773=110000,R773&gt;45.9,R773&lt;=123.4),'[1]Pricing Schedule'!$F$96+('[1]Pricing Schedule'!$F$97*M773),
IF(AND(I773=110000,R773&gt;123.4,R773&lt;=168.2,M773&lt;=10),'[1]Pricing Schedule'!$F$103+('[1]Pricing Schedule'!$F$105*M773),
IF(AND(I773=110000,R773&gt;123.4,R773&lt;=168.2,M773&gt;10),'[1]Pricing Schedule'!$F$111+('[1]Pricing Schedule'!$F$113*M773),
IF(AND(I773=110000,R773&gt;168.2,R773&lt;=336.4,M773&lt;=10),('[1]Pricing Schedule'!$F$103+('[1]Pricing Schedule'!$F$105*M773))*2,
IF(AND(I773=110000,R773&gt;168.2,R773&lt;=336.4,M773&gt;10),('[1]Pricing Schedule'!$F$111+('[1]Pricing Schedule'!$F$113*M773))*2,
IF(AND(I773=110000,R773&gt;336.4,R773&lt;=504.6,M773&lt;=10),('[1]Pricing Schedule'!$F$103+('[1]Pricing Schedule'!$F$105*M773))*3,
IF(AND(I773=110000,R773&gt;336.4,R773&lt;=504.6,M773&gt;10),('[1]Pricing Schedule'!$F$111+('[1]Pricing Schedule'!$F$113*M773))*3,
IF(AND(I773=110000,R773&gt;504.6,R773&lt;=672.8,M773&lt;=10),('[1]Pricing Schedule'!$F$103+('[1]Pricing Schedule'!$F$105*M773))*4,
IF(AND(I773=110000,R773&gt;504.6,R773&lt;=672.8,M773&gt;10),('[1]Pricing Schedule'!$F$111+('[1]Pricing Schedule'!$F$113*M773))*4,
IF(AND(I773=110000,R773&gt;672.8,R773&lt;=841,M773&lt;=10),('[1]Pricing Schedule'!$F$103+('[1]Pricing Schedule'!$F$105*M773))*5,
IF(AND(I773=110000,R773&gt;672.8,R773&lt;=841,M773&gt;10),('[1]Pricing Schedule'!$F$111+('[1]Pricing Schedule'!$F$113*M773))*5,
IF(AND(I773=110000,R773&gt;672.8,R773&lt;=841,M773&lt;=10),('[1]Pricing Schedule'!$F$103+('[1]Pricing Schedule'!$F$105*M773))*5,
IF(AND(I773=110000,R773&gt;672.8,R773&lt;=841,M773&gt;10),('[1]Pricing Schedule'!$F$111+('[1]Pricing Schedule'!$F$113*M773))*5,
IF(AND(I773=110000,R773&gt;1345.6,R773&lt;=1513.8,M773&lt;=10),('[1]Pricing Schedule'!$F$103+('[1]Pricing Schedule'!$F$105*M773))*9,
IF(AND(I773=110000,R773&gt;1345.6,R773&lt;=1513.8,M773&gt;10),('[1]Pricing Schedule'!$F$111+('[1]Pricing Schedule'!$F$113*M773))*9,
9999999999)))))))))))))))))))))))))))))))))))))))</f>
        <v>5134660</v>
      </c>
      <c r="T773" s="48">
        <f>IF(AND(I773=38000,R773&lt;=4.5,M773&gt;8),'[1]Pricing Schedule'!$J$9,
IF(AND(I773=38000,R773&lt;=4.5,M773&lt;=8),'[1]Pricing Schedule'!$J$36,
IF(AND(I773=38000,R773&gt;4.5,R773&lt;=9,M773&gt;8),'[1]Pricing Schedule'!$J$18,
IF(AND(I773=38000,R773&gt;4.5,R773&lt;=9,M773&lt;=8),'[1]Pricing Schedule'!$J$36,
IF(AND(I773=38000,R773&gt;9,R773&lt;=12.8,M773&gt;8),'[1]Pricing Schedule'!$J$27,
IF(AND(I773=38000,R773&gt;9,R773&lt;=12.8,M773&lt;=8),'[1]Pricing Schedule'!$J$36,
IF(AND(I773=38000,R773&gt;12.8,R773&lt;=22.8),'[1]Pricing Schedule'!$J$36,
IF(AND(I773=38000,R773&gt;22.8,R773&lt;=30.2),'[1]Pricing Schedule'!$J$45,
IF(AND(I773=38000,R773&gt;30.2,R773&lt;=45.9),'[1]Pricing Schedule'!$J$54,
IF(AND(I773=38000,R773&gt;45.9,R773&lt;=123.4),'[1]Pricing Schedule'!$J$97,
IF(AND(I773=38000,R773&gt;123.4,R773&lt;=168.2,M773&lt;=10),'[1]Pricing Schedule'!$J$105,
IF(AND(I773=38000,R773&gt;123.4,R773&lt;=168.2,M773&gt;10),'[1]Pricing Schedule'!$J$113,
IF(AND(I773=38000,R773&gt;168.2,R773&lt;=336.4,M773&lt;=10),('[1]Pricing Schedule'!$J$105),
IF(AND(I773=38000,R773&gt;168.2,R773&lt;=336.4,M773&gt;10),('[1]Pricing Schedule'!$J$113),
IF(AND(I773=38000,R773&gt;336.4,R773&lt;=504.6,M773&lt;=10),('[1]Pricing Schedule'!$J$105),
IF(AND(I773=38000,R773&gt;336.4,R773&lt;=504.6,M773&gt;10),('[1]Pricing Schedule'!$J$113),
IF(AND(I773=38000,R773&gt;504.6,R773&lt;=672.8,M773&lt;=10),('[1]Pricing Schedule'!$J$105),
IF(AND(I773=38000,R773&gt;504.6,R773&lt;=672.8,M773&gt;10),('[1]Pricing Schedule'!$J$113),
IF(AND(I773=110000,R773&lt;=12.8,M773&gt;2),'[1]Pricing Schedule'!$J$63,
IF(AND(I773=110000,R773&lt;=12.8,M773&lt;=2),'[1]Pricing Schedule'!$J$97,
IF(AND(I773=110000,R773&gt;12.8,R773&lt;=22.8,M773&gt;3),'[1]Pricing Schedule'!$J$72,
IF(AND(I773=110000,R773&gt;12.8,R773&lt;=22.8,M773&lt;=3),'[1]Pricing Schedule'!$J$97,
IF(AND(I773=110000,R773&gt;22.8,R773&lt;=30.2),'[1]Pricing Schedule'!$J$81,
IF(AND(I773=110000,R773&gt;30.2,R773&lt;=45.9),'[1]Pricing Schedule'!$J$90,
IF(AND(I773=110000,R773&gt;45.9,R773&lt;=123.4),'[1]Pricing Schedule'!$J$97,
IF(AND(I773=110000,R773&gt;123.4,R773&lt;=168.2,M773&lt;=10),'[1]Pricing Schedule'!$J$105,
IF(AND(I773=110000,R773&gt;123.4,R773&lt;=168.2,M773&gt;10),'[1]Pricing Schedule'!$J$113,
IF(AND(I773=110000,R773&gt;168.2,R773&lt;=336.2,M773&lt;=10),('[1]Pricing Schedule'!$J$105),
IF(AND(I773=110000,R773&gt;168.2,R773&lt;=336.2,M773&gt;10),('[1]Pricing Schedule'!$J$113),
IF(AND(I773=110000,R773&gt;336.4,R773&lt;=504.6,M773&lt;=10),('[1]Pricing Schedule'!$J$105),
IF(AND(I773=110000,R773&gt;336.4,R773&lt;=504.6,M773&gt;10),('[1]Pricing Schedule'!$J$113),
IF(AND(I773=110000,R773&gt;504.6,R773&lt;=672.8,M773&lt;=10),('[1]Pricing Schedule'!$J$105),
IF(AND(I773=110000,R773&gt;504.6,R773&lt;=672.8,M773&gt;10),('[1]Pricing Schedule'!$J$113),
IF(AND(I773=110000,R773&gt;672.8,R773&lt;=841,M773&lt;=10),('[1]Pricing Schedule'!$J$105),
IF(AND(I773=110000,R773&gt;672.8,R773&lt;=841,M773&gt;10),('[1]Pricing Schedule'!$J$113),
IF(AND(I773=110000,R773&gt;1682,R773&lt;=1850.2,M773&lt;=10),('[1]Pricing Schedule'!$J$105),
IF(AND(I773=110000,R773&gt;1682,R773&lt;=1850.2,M773&gt;10),('[1]Pricing Schedule'!$J$113),
IF(AND(I773=110000,R773&gt;2018.4,R773&lt;=2186.6,M773&lt;=10),('[1]Pricing Schedule'!$J$105),
IF(AND(I773=110000,R773&gt;2018.4,R773&lt;=2186.6,M773&gt;10),('[1]Pricing Schedule'!$J$113),999999999)))))))))))))))))))))))))))))))))))))))</f>
        <v>11</v>
      </c>
      <c r="U773" s="49">
        <f t="shared" si="78"/>
        <v>47020.695970695975</v>
      </c>
      <c r="V773" s="50">
        <f t="shared" si="79"/>
        <v>21.267230936420326</v>
      </c>
      <c r="W773" s="13"/>
      <c r="X773" s="13"/>
      <c r="Y773" s="23">
        <v>193</v>
      </c>
      <c r="Z773" s="23">
        <v>134</v>
      </c>
      <c r="AD773" s="43"/>
      <c r="AE773" s="43"/>
      <c r="AF773" s="43"/>
      <c r="AR773" s="51"/>
    </row>
    <row r="774" spans="1:44" s="44" customFormat="1">
      <c r="A774" s="43">
        <v>774</v>
      </c>
      <c r="B774" s="43">
        <v>774</v>
      </c>
      <c r="C774" s="43" t="s">
        <v>1251</v>
      </c>
      <c r="D774" s="23" t="s">
        <v>131</v>
      </c>
      <c r="E774" s="23" t="s">
        <v>131</v>
      </c>
      <c r="F774" s="43" t="s">
        <v>233</v>
      </c>
      <c r="G774" s="43" t="s">
        <v>234</v>
      </c>
      <c r="H774" s="43" t="s">
        <v>113</v>
      </c>
      <c r="I774" s="44">
        <v>38000</v>
      </c>
      <c r="J774" s="44">
        <v>38000</v>
      </c>
      <c r="K774" s="43" t="s">
        <v>119</v>
      </c>
      <c r="L774" s="45">
        <v>13.058999999999999</v>
      </c>
      <c r="M774" s="46">
        <f t="shared" si="74"/>
        <v>14</v>
      </c>
      <c r="N774" s="45">
        <v>5.5110000000000001</v>
      </c>
      <c r="O774" s="44">
        <v>2</v>
      </c>
      <c r="P774" s="46">
        <f t="shared" si="75"/>
        <v>4.1332500000000003</v>
      </c>
      <c r="Q774" s="47">
        <f t="shared" si="76"/>
        <v>50.400000000000006</v>
      </c>
      <c r="R774" s="46">
        <f t="shared" si="77"/>
        <v>50.400000000000006</v>
      </c>
      <c r="S774" s="39">
        <f>IF(AND(I774=38000,R774&lt;=4.5,M774&gt;8),'[1]Pricing Schedule'!$F$8+('[1]Pricing Schedule'!$F$9*M774),
IF(AND(I774=38000,R774&lt;=4.5,M774&lt;=8),'[1]Pricing Schedule'!$F$34+('[1]Pricing Schedule'!$F$36*M774),
IF(AND(I774=38000,R774&gt;4.5,R774&lt;=9,M774&gt;8),'[1]Pricing Schedule'!$F$17+('[1]Pricing Schedule'!$F$18*M774),
IF(AND(I774=38000,R774&gt;4.5,R774&lt;=9,M774&lt;=8),'[1]Pricing Schedule'!$F$34+('[1]Pricing Schedule'!$F$36*M774),
IF(AND(I774=38000,R774&gt;9,R774&lt;=12.8,M774&gt;8),'[1]Pricing Schedule'!$F$26+('[1]Pricing Schedule'!$F$27*M774),
IF(AND(I774=38000,R774&gt;9,R774&lt;=12.8,M774&lt;=8),'[1]Pricing Schedule'!$F$34+('[1]Pricing Schedule'!$F$36*M774),
IF(AND(I774=38000,R774&gt;12.8,R774&lt;=22.8),'[1]Pricing Schedule'!$F$34+('[1]Pricing Schedule'!$F$36*M774),
IF(AND(I774=38000,R774&gt;22.8,R774&lt;=30.2),'[1]Pricing Schedule'!$F$43+('[1]Pricing Schedule'!$F$45*M774),
IF(AND(I774=38000,R774&gt;30.2,R774&lt;=45.9),'[1]Pricing Schedule'!$F$52+('[1]Pricing Schedule'!$F$54*M774),
IF(AND(I774=38000,R774&gt;45.9,R774&lt;=123.4),'[1]Pricing Schedule'!$F$96+('[1]Pricing Schedule'!$F$97*M774),
IF(AND(I774=38000,R774&gt;123.4,R774&lt;=168.2,M774&lt;=10),'[1]Pricing Schedule'!$F$103+('[1]Pricing Schedule'!$F$105*M774),
IF(AND(I774=38000,R774&gt;123.4,R774&lt;=168.2,M774&gt;10),'[1]Pricing Schedule'!$F$111+('[1]Pricing Schedule'!$F$113*M774),
IF(AND(I774=38000,R774&gt;157.4,R774&lt;=336.4,M774&lt;=10),('[1]Pricing Schedule'!$F$103+('[1]Pricing Schedule'!$F$105*M774))*2,
IF(AND(I774=38000,R774&gt;157.4,R774&lt;=336.4,M774&gt;10),('[1]Pricing Schedule'!$F$111+('[1]Pricing Schedule'!$F$113*M774))*2,
IF(AND(I774=38000,R774&gt;314.8,R774&lt;=504.6,M774&lt;=10),('[1]Pricing Schedule'!$F$103+('[1]Pricing Schedule'!$F$105*M774))*3,
IF(AND(I774=38000,R774&gt;314.8,R774&lt;=504.6,M774&gt;10),('[1]Pricing Schedule'!$F$111+('[1]Pricing Schedule'!$F$113*M774))*3,
IF(AND(I774=38000,R774&gt;472.2,R774&lt;=672.8,M774&lt;=10),('[1]Pricing Schedule'!$F$103+('[1]Pricing Schedule'!$F$105*M774))*4,
IF(AND(I774=38000,R774&gt;472.2,R774&lt;=672.8,M774&gt;10),('[1]Pricing Schedule'!$F$111+('[1]Pricing Schedule'!$F$113*M774))*4,
IF(AND(I774=110000,R774&lt;=12.8,M774&gt;2),'[1]Pricing Schedule'!$F$62+('[1]Pricing Schedule'!$F$63*M774),
IF(AND(I774=110000,R774&lt;=12.8,M774&lt;=2),'[1]Pricing Schedule'!$F$96+('[1]Pricing Schedule'!$F$97*M774),
IF(AND(I774=110000,R774&gt;12.8,R774&lt;=22.8,M774&gt;3),'[1]Pricing Schedule'!$F$71+('[1]Pricing Schedule'!$F$72*M774),
IF(AND(I774=110000,R774&gt;12.8,R774&lt;=22.8,M774&lt;=3),'[1]Pricing Schedule'!$F$96+('[1]Pricing Schedule'!$F$97*M774),
IF(AND(I774=110000,R774&gt;22.8,R774&lt;=30.2),'[1]Pricing Schedule'!$F$80+('[1]Pricing Schedule'!$F$81*M774),
IF(AND(I774=110000,R774&gt;30.2,R774&lt;=45.9),'[1]Pricing Schedule'!$F$89+('[1]Pricing Schedule'!$F$90*M774),
IF(AND(I774=110000,R774&gt;45.9,R774&lt;=123.4),'[1]Pricing Schedule'!$F$96+('[1]Pricing Schedule'!$F$97*M774),
IF(AND(I774=110000,R774&gt;123.4,R774&lt;=168.2,M774&lt;=10),'[1]Pricing Schedule'!$F$103+('[1]Pricing Schedule'!$F$105*M774),
IF(AND(I774=110000,R774&gt;123.4,R774&lt;=168.2,M774&gt;10),'[1]Pricing Schedule'!$F$111+('[1]Pricing Schedule'!$F$113*M774),
IF(AND(I774=110000,R774&gt;168.2,R774&lt;=336.4,M774&lt;=10),('[1]Pricing Schedule'!$F$103+('[1]Pricing Schedule'!$F$105*M774))*2,
IF(AND(I774=110000,R774&gt;168.2,R774&lt;=336.4,M774&gt;10),('[1]Pricing Schedule'!$F$111+('[1]Pricing Schedule'!$F$113*M774))*2,
IF(AND(I774=110000,R774&gt;336.4,R774&lt;=504.6,M774&lt;=10),('[1]Pricing Schedule'!$F$103+('[1]Pricing Schedule'!$F$105*M774))*3,
IF(AND(I774=110000,R774&gt;336.4,R774&lt;=504.6,M774&gt;10),('[1]Pricing Schedule'!$F$111+('[1]Pricing Schedule'!$F$113*M774))*3,
IF(AND(I774=110000,R774&gt;504.6,R774&lt;=672.8,M774&lt;=10),('[1]Pricing Schedule'!$F$103+('[1]Pricing Schedule'!$F$105*M774))*4,
IF(AND(I774=110000,R774&gt;504.6,R774&lt;=672.8,M774&gt;10),('[1]Pricing Schedule'!$F$111+('[1]Pricing Schedule'!$F$113*M774))*4,
IF(AND(I774=110000,R774&gt;672.8,R774&lt;=841,M774&lt;=10),('[1]Pricing Schedule'!$F$103+('[1]Pricing Schedule'!$F$105*M774))*5,
IF(AND(I774=110000,R774&gt;672.8,R774&lt;=841,M774&gt;10),('[1]Pricing Schedule'!$F$111+('[1]Pricing Schedule'!$F$113*M774))*5,
IF(AND(I774=110000,R774&gt;672.8,R774&lt;=841,M774&lt;=10),('[1]Pricing Schedule'!$F$103+('[1]Pricing Schedule'!$F$105*M774))*5,
IF(AND(I774=110000,R774&gt;672.8,R774&lt;=841,M774&gt;10),('[1]Pricing Schedule'!$F$111+('[1]Pricing Schedule'!$F$113*M774))*5,
IF(AND(I774=110000,R774&gt;1345.6,R774&lt;=1513.8,M774&lt;=10),('[1]Pricing Schedule'!$F$103+('[1]Pricing Schedule'!$F$105*M774))*9,
IF(AND(I774=110000,R774&gt;1345.6,R774&lt;=1513.8,M774&gt;10),('[1]Pricing Schedule'!$F$111+('[1]Pricing Schedule'!$F$113*M774))*9,
9999999999)))))))))))))))))))))))))))))))))))))))</f>
        <v>3869800</v>
      </c>
      <c r="T774" s="48">
        <f>IF(AND(I774=38000,R774&lt;=4.5,M774&gt;8),'[1]Pricing Schedule'!$J$9,
IF(AND(I774=38000,R774&lt;=4.5,M774&lt;=8),'[1]Pricing Schedule'!$J$36,
IF(AND(I774=38000,R774&gt;4.5,R774&lt;=9,M774&gt;8),'[1]Pricing Schedule'!$J$18,
IF(AND(I774=38000,R774&gt;4.5,R774&lt;=9,M774&lt;=8),'[1]Pricing Schedule'!$J$36,
IF(AND(I774=38000,R774&gt;9,R774&lt;=12.8,M774&gt;8),'[1]Pricing Schedule'!$J$27,
IF(AND(I774=38000,R774&gt;9,R774&lt;=12.8,M774&lt;=8),'[1]Pricing Schedule'!$J$36,
IF(AND(I774=38000,R774&gt;12.8,R774&lt;=22.8),'[1]Pricing Schedule'!$J$36,
IF(AND(I774=38000,R774&gt;22.8,R774&lt;=30.2),'[1]Pricing Schedule'!$J$45,
IF(AND(I774=38000,R774&gt;30.2,R774&lt;=45.9),'[1]Pricing Schedule'!$J$54,
IF(AND(I774=38000,R774&gt;45.9,R774&lt;=123.4),'[1]Pricing Schedule'!$J$97,
IF(AND(I774=38000,R774&gt;123.4,R774&lt;=168.2,M774&lt;=10),'[1]Pricing Schedule'!$J$105,
IF(AND(I774=38000,R774&gt;123.4,R774&lt;=168.2,M774&gt;10),'[1]Pricing Schedule'!$J$113,
IF(AND(I774=38000,R774&gt;168.2,R774&lt;=336.4,M774&lt;=10),('[1]Pricing Schedule'!$J$105),
IF(AND(I774=38000,R774&gt;168.2,R774&lt;=336.4,M774&gt;10),('[1]Pricing Schedule'!$J$113),
IF(AND(I774=38000,R774&gt;336.4,R774&lt;=504.6,M774&lt;=10),('[1]Pricing Schedule'!$J$105),
IF(AND(I774=38000,R774&gt;336.4,R774&lt;=504.6,M774&gt;10),('[1]Pricing Schedule'!$J$113),
IF(AND(I774=38000,R774&gt;504.6,R774&lt;=672.8,M774&lt;=10),('[1]Pricing Schedule'!$J$105),
IF(AND(I774=38000,R774&gt;504.6,R774&lt;=672.8,M774&gt;10),('[1]Pricing Schedule'!$J$113),
IF(AND(I774=110000,R774&lt;=12.8,M774&gt;2),'[1]Pricing Schedule'!$J$63,
IF(AND(I774=110000,R774&lt;=12.8,M774&lt;=2),'[1]Pricing Schedule'!$J$97,
IF(AND(I774=110000,R774&gt;12.8,R774&lt;=22.8,M774&gt;3),'[1]Pricing Schedule'!$J$72,
IF(AND(I774=110000,R774&gt;12.8,R774&lt;=22.8,M774&lt;=3),'[1]Pricing Schedule'!$J$97,
IF(AND(I774=110000,R774&gt;22.8,R774&lt;=30.2),'[1]Pricing Schedule'!$J$81,
IF(AND(I774=110000,R774&gt;30.2,R774&lt;=45.9),'[1]Pricing Schedule'!$J$90,
IF(AND(I774=110000,R774&gt;45.9,R774&lt;=123.4),'[1]Pricing Schedule'!$J$97,
IF(AND(I774=110000,R774&gt;123.4,R774&lt;=168.2,M774&lt;=10),'[1]Pricing Schedule'!$J$105,
IF(AND(I774=110000,R774&gt;123.4,R774&lt;=168.2,M774&gt;10),'[1]Pricing Schedule'!$J$113,
IF(AND(I774=110000,R774&gt;168.2,R774&lt;=336.2,M774&lt;=10),('[1]Pricing Schedule'!$J$105),
IF(AND(I774=110000,R774&gt;168.2,R774&lt;=336.2,M774&gt;10),('[1]Pricing Schedule'!$J$113),
IF(AND(I774=110000,R774&gt;336.4,R774&lt;=504.6,M774&lt;=10),('[1]Pricing Schedule'!$J$105),
IF(AND(I774=110000,R774&gt;336.4,R774&lt;=504.6,M774&gt;10),('[1]Pricing Schedule'!$J$113),
IF(AND(I774=110000,R774&gt;504.6,R774&lt;=672.8,M774&lt;=10),('[1]Pricing Schedule'!$J$105),
IF(AND(I774=110000,R774&gt;504.6,R774&lt;=672.8,M774&gt;10),('[1]Pricing Schedule'!$J$113),
IF(AND(I774=110000,R774&gt;672.8,R774&lt;=841,M774&lt;=10),('[1]Pricing Schedule'!$J$105),
IF(AND(I774=110000,R774&gt;672.8,R774&lt;=841,M774&gt;10),('[1]Pricing Schedule'!$J$113),
IF(AND(I774=110000,R774&gt;1682,R774&lt;=1850.2,M774&lt;=10),('[1]Pricing Schedule'!$J$105),
IF(AND(I774=110000,R774&gt;1682,R774&lt;=1850.2,M774&gt;10),('[1]Pricing Schedule'!$J$113),
IF(AND(I774=110000,R774&gt;2018.4,R774&lt;=2186.6,M774&lt;=10),('[1]Pricing Schedule'!$J$105),
IF(AND(I774=110000,R774&gt;2018.4,R774&lt;=2186.6,M774&gt;10),('[1]Pricing Schedule'!$J$113),999999999)))))))))))))))))))))))))))))))))))))))</f>
        <v>11</v>
      </c>
      <c r="U774" s="49">
        <f t="shared" si="78"/>
        <v>76781.746031746021</v>
      </c>
      <c r="V774" s="50">
        <f t="shared" si="79"/>
        <v>13.023928885213708</v>
      </c>
      <c r="W774" s="13"/>
      <c r="X774" s="13"/>
      <c r="Y774" s="23">
        <v>107</v>
      </c>
      <c r="Z774" s="23">
        <v>134</v>
      </c>
      <c r="AD774" s="43"/>
      <c r="AE774" s="43"/>
      <c r="AF774" s="43"/>
      <c r="AR774" s="51"/>
    </row>
    <row r="775" spans="1:44">
      <c r="A775" s="23">
        <v>775</v>
      </c>
      <c r="B775" s="23">
        <v>775</v>
      </c>
      <c r="C775" s="23" t="s">
        <v>1252</v>
      </c>
      <c r="D775" s="23" t="s">
        <v>131</v>
      </c>
      <c r="E775" s="23" t="s">
        <v>131</v>
      </c>
      <c r="F775" s="23" t="s">
        <v>233</v>
      </c>
      <c r="G775" s="23" t="s">
        <v>234</v>
      </c>
      <c r="H775" s="23" t="s">
        <v>113</v>
      </c>
      <c r="I775" s="13">
        <v>38000</v>
      </c>
      <c r="J775" s="13">
        <v>38000</v>
      </c>
      <c r="K775" s="23" t="s">
        <v>119</v>
      </c>
      <c r="L775" s="24">
        <v>16.725999999999999</v>
      </c>
      <c r="M775" s="37">
        <f t="shared" si="74"/>
        <v>17</v>
      </c>
      <c r="N775" s="24">
        <v>2.9860000000000002</v>
      </c>
      <c r="O775" s="13">
        <v>2</v>
      </c>
      <c r="P775" s="36">
        <f t="shared" si="75"/>
        <v>2.2395</v>
      </c>
      <c r="Q775" s="38">
        <f t="shared" si="76"/>
        <v>25.200000000000003</v>
      </c>
      <c r="R775" s="37">
        <f t="shared" si="77"/>
        <v>25.200000000000003</v>
      </c>
      <c r="S775" s="39">
        <f>IF(AND(I775=38000,R775&lt;=4.5,M775&gt;8),'[1]Pricing Schedule'!$F$8+('[1]Pricing Schedule'!$F$9*M775),
IF(AND(I775=38000,R775&lt;=4.5,M775&lt;=8),'[1]Pricing Schedule'!$F$34+('[1]Pricing Schedule'!$F$36*M775),
IF(AND(I775=38000,R775&gt;4.5,R775&lt;=9,M775&gt;8),'[1]Pricing Schedule'!$F$17+('[1]Pricing Schedule'!$F$18*M775),
IF(AND(I775=38000,R775&gt;4.5,R775&lt;=9,M775&lt;=8),'[1]Pricing Schedule'!$F$34+('[1]Pricing Schedule'!$F$36*M775),
IF(AND(I775=38000,R775&gt;9,R775&lt;=12.8,M775&gt;8),'[1]Pricing Schedule'!$F$26+('[1]Pricing Schedule'!$F$27*M775),
IF(AND(I775=38000,R775&gt;9,R775&lt;=12.8,M775&lt;=8),'[1]Pricing Schedule'!$F$34+('[1]Pricing Schedule'!$F$36*M775),
IF(AND(I775=38000,R775&gt;12.8,R775&lt;=22.8),'[1]Pricing Schedule'!$F$34+('[1]Pricing Schedule'!$F$36*M775),
IF(AND(I775=38000,R775&gt;22.8,R775&lt;=30.2),'[1]Pricing Schedule'!$F$43+('[1]Pricing Schedule'!$F$45*M775),
IF(AND(I775=38000,R775&gt;30.2,R775&lt;=45.9),'[1]Pricing Schedule'!$F$52+('[1]Pricing Schedule'!$F$54*M775),
IF(AND(I775=38000,R775&gt;45.9,R775&lt;=123.4),'[1]Pricing Schedule'!$F$96+('[1]Pricing Schedule'!$F$97*M775),
IF(AND(I775=38000,R775&gt;123.4,R775&lt;=168.2,M775&lt;=10),'[1]Pricing Schedule'!$F$103+('[1]Pricing Schedule'!$F$105*M775),
IF(AND(I775=38000,R775&gt;123.4,R775&lt;=168.2,M775&gt;10),'[1]Pricing Schedule'!$F$111+('[1]Pricing Schedule'!$F$113*M775),
IF(AND(I775=38000,R775&gt;157.4,R775&lt;=336.4,M775&lt;=10),('[1]Pricing Schedule'!$F$103+('[1]Pricing Schedule'!$F$105*M775))*2,
IF(AND(I775=38000,R775&gt;157.4,R775&lt;=336.4,M775&gt;10),('[1]Pricing Schedule'!$F$111+('[1]Pricing Schedule'!$F$113*M775))*2,
IF(AND(I775=38000,R775&gt;314.8,R775&lt;=504.6,M775&lt;=10),('[1]Pricing Schedule'!$F$103+('[1]Pricing Schedule'!$F$105*M775))*3,
IF(AND(I775=38000,R775&gt;314.8,R775&lt;=504.6,M775&gt;10),('[1]Pricing Schedule'!$F$111+('[1]Pricing Schedule'!$F$113*M775))*3,
IF(AND(I775=38000,R775&gt;472.2,R775&lt;=672.8,M775&lt;=10),('[1]Pricing Schedule'!$F$103+('[1]Pricing Schedule'!$F$105*M775))*4,
IF(AND(I775=38000,R775&gt;472.2,R775&lt;=672.8,M775&gt;10),('[1]Pricing Schedule'!$F$111+('[1]Pricing Schedule'!$F$113*M775))*4,
IF(AND(I775=110000,R775&lt;=12.8,M775&gt;2),'[1]Pricing Schedule'!$F$62+('[1]Pricing Schedule'!$F$63*M775),
IF(AND(I775=110000,R775&lt;=12.8,M775&lt;=2),'[1]Pricing Schedule'!$F$96+('[1]Pricing Schedule'!$F$97*M775),
IF(AND(I775=110000,R775&gt;12.8,R775&lt;=22.8,M775&gt;3),'[1]Pricing Schedule'!$F$71+('[1]Pricing Schedule'!$F$72*M775),
IF(AND(I775=110000,R775&gt;12.8,R775&lt;=22.8,M775&lt;=3),'[1]Pricing Schedule'!$F$96+('[1]Pricing Schedule'!$F$97*M775),
IF(AND(I775=110000,R775&gt;22.8,R775&lt;=30.2),'[1]Pricing Schedule'!$F$80+('[1]Pricing Schedule'!$F$81*M775),
IF(AND(I775=110000,R775&gt;30.2,R775&lt;=45.9),'[1]Pricing Schedule'!$F$89+('[1]Pricing Schedule'!$F$90*M775),
IF(AND(I775=110000,R775&gt;45.9,R775&lt;=123.4),'[1]Pricing Schedule'!$F$96+('[1]Pricing Schedule'!$F$97*M775),
IF(AND(I775=110000,R775&gt;123.4,R775&lt;=168.2,M775&lt;=10),'[1]Pricing Schedule'!$F$103+('[1]Pricing Schedule'!$F$105*M775),
IF(AND(I775=110000,R775&gt;123.4,R775&lt;=168.2,M775&gt;10),'[1]Pricing Schedule'!$F$111+('[1]Pricing Schedule'!$F$113*M775),
IF(AND(I775=110000,R775&gt;168.2,R775&lt;=336.4,M775&lt;=10),('[1]Pricing Schedule'!$F$103+('[1]Pricing Schedule'!$F$105*M775))*2,
IF(AND(I775=110000,R775&gt;168.2,R775&lt;=336.4,M775&gt;10),('[1]Pricing Schedule'!$F$111+('[1]Pricing Schedule'!$F$113*M775))*2,
IF(AND(I775=110000,R775&gt;336.4,R775&lt;=504.6,M775&lt;=10),('[1]Pricing Schedule'!$F$103+('[1]Pricing Schedule'!$F$105*M775))*3,
IF(AND(I775=110000,R775&gt;336.4,R775&lt;=504.6,M775&gt;10),('[1]Pricing Schedule'!$F$111+('[1]Pricing Schedule'!$F$113*M775))*3,
IF(AND(I775=110000,R775&gt;504.6,R775&lt;=672.8,M775&lt;=10),('[1]Pricing Schedule'!$F$103+('[1]Pricing Schedule'!$F$105*M775))*4,
IF(AND(I775=110000,R775&gt;504.6,R775&lt;=672.8,M775&gt;10),('[1]Pricing Schedule'!$F$111+('[1]Pricing Schedule'!$F$113*M775))*4,
IF(AND(I775=110000,R775&gt;672.8,R775&lt;=841,M775&lt;=10),('[1]Pricing Schedule'!$F$103+('[1]Pricing Schedule'!$F$105*M775))*5,
IF(AND(I775=110000,R775&gt;672.8,R775&lt;=841,M775&gt;10),('[1]Pricing Schedule'!$F$111+('[1]Pricing Schedule'!$F$113*M775))*5,
IF(AND(I775=110000,R775&gt;672.8,R775&lt;=841,M775&lt;=10),('[1]Pricing Schedule'!$F$103+('[1]Pricing Schedule'!$F$105*M775))*5,
IF(AND(I775=110000,R775&gt;672.8,R775&lt;=841,M775&gt;10),('[1]Pricing Schedule'!$F$111+('[1]Pricing Schedule'!$F$113*M775))*5,
IF(AND(I775=110000,R775&gt;1345.6,R775&lt;=1513.8,M775&lt;=10),('[1]Pricing Schedule'!$F$103+('[1]Pricing Schedule'!$F$105*M775))*9,
IF(AND(I775=110000,R775&gt;1345.6,R775&lt;=1513.8,M775&gt;10),('[1]Pricing Schedule'!$F$111+('[1]Pricing Schedule'!$F$113*M775))*9,
9999999999)))))))))))))))))))))))))))))))))))))))</f>
        <v>1857900</v>
      </c>
      <c r="T775" s="21">
        <f>IF(AND(I775=38000,R775&lt;=4.5,M775&gt;8),'[1]Pricing Schedule'!$J$9,
IF(AND(I775=38000,R775&lt;=4.5,M775&lt;=8),'[1]Pricing Schedule'!$J$36,
IF(AND(I775=38000,R775&gt;4.5,R775&lt;=9,M775&gt;8),'[1]Pricing Schedule'!$J$18,
IF(AND(I775=38000,R775&gt;4.5,R775&lt;=9,M775&lt;=8),'[1]Pricing Schedule'!$J$36,
IF(AND(I775=38000,R775&gt;9,R775&lt;=12.8,M775&gt;8),'[1]Pricing Schedule'!$J$27,
IF(AND(I775=38000,R775&gt;9,R775&lt;=12.8,M775&lt;=8),'[1]Pricing Schedule'!$J$36,
IF(AND(I775=38000,R775&gt;12.8,R775&lt;=22.8),'[1]Pricing Schedule'!$J$36,
IF(AND(I775=38000,R775&gt;22.8,R775&lt;=30.2),'[1]Pricing Schedule'!$J$45,
IF(AND(I775=38000,R775&gt;30.2,R775&lt;=45.9),'[1]Pricing Schedule'!$J$54,
IF(AND(I775=38000,R775&gt;45.9,R775&lt;=123.4),'[1]Pricing Schedule'!$J$97,
IF(AND(I775=38000,R775&gt;123.4,R775&lt;=168.2,M775&lt;=10),'[1]Pricing Schedule'!$J$105,
IF(AND(I775=38000,R775&gt;123.4,R775&lt;=168.2,M775&gt;10),'[1]Pricing Schedule'!$J$113,
IF(AND(I775=38000,R775&gt;168.2,R775&lt;=336.4,M775&lt;=10),('[1]Pricing Schedule'!$J$105),
IF(AND(I775=38000,R775&gt;168.2,R775&lt;=336.4,M775&gt;10),('[1]Pricing Schedule'!$J$113),
IF(AND(I775=38000,R775&gt;336.4,R775&lt;=504.6,M775&lt;=10),('[1]Pricing Schedule'!$J$105),
IF(AND(I775=38000,R775&gt;336.4,R775&lt;=504.6,M775&gt;10),('[1]Pricing Schedule'!$J$113),
IF(AND(I775=38000,R775&gt;504.6,R775&lt;=672.8,M775&lt;=10),('[1]Pricing Schedule'!$J$105),
IF(AND(I775=38000,R775&gt;504.6,R775&lt;=672.8,M775&gt;10),('[1]Pricing Schedule'!$J$113),
IF(AND(I775=110000,R775&lt;=12.8,M775&gt;2),'[1]Pricing Schedule'!$J$63,
IF(AND(I775=110000,R775&lt;=12.8,M775&lt;=2),'[1]Pricing Schedule'!$J$97,
IF(AND(I775=110000,R775&gt;12.8,R775&lt;=22.8,M775&gt;3),'[1]Pricing Schedule'!$J$72,
IF(AND(I775=110000,R775&gt;12.8,R775&lt;=22.8,M775&lt;=3),'[1]Pricing Schedule'!$J$97,
IF(AND(I775=110000,R775&gt;22.8,R775&lt;=30.2),'[1]Pricing Schedule'!$J$81,
IF(AND(I775=110000,R775&gt;30.2,R775&lt;=45.9),'[1]Pricing Schedule'!$J$90,
IF(AND(I775=110000,R775&gt;45.9,R775&lt;=123.4),'[1]Pricing Schedule'!$J$97,
IF(AND(I775=110000,R775&gt;123.4,R775&lt;=168.2,M775&lt;=10),'[1]Pricing Schedule'!$J$105,
IF(AND(I775=110000,R775&gt;123.4,R775&lt;=168.2,M775&gt;10),'[1]Pricing Schedule'!$J$113,
IF(AND(I775=110000,R775&gt;168.2,R775&lt;=336.2,M775&lt;=10),('[1]Pricing Schedule'!$J$105),
IF(AND(I775=110000,R775&gt;168.2,R775&lt;=336.2,M775&gt;10),('[1]Pricing Schedule'!$J$113),
IF(AND(I775=110000,R775&gt;336.4,R775&lt;=504.6,M775&lt;=10),('[1]Pricing Schedule'!$J$105),
IF(AND(I775=110000,R775&gt;336.4,R775&lt;=504.6,M775&gt;10),('[1]Pricing Schedule'!$J$113),
IF(AND(I775=110000,R775&gt;504.6,R775&lt;=672.8,M775&lt;=10),('[1]Pricing Schedule'!$J$105),
IF(AND(I775=110000,R775&gt;504.6,R775&lt;=672.8,M775&gt;10),('[1]Pricing Schedule'!$J$113),
IF(AND(I775=110000,R775&gt;672.8,R775&lt;=841,M775&lt;=10),('[1]Pricing Schedule'!$J$105),
IF(AND(I775=110000,R775&gt;672.8,R775&lt;=841,M775&gt;10),('[1]Pricing Schedule'!$J$113),
IF(AND(I775=110000,R775&gt;1682,R775&lt;=1850.2,M775&lt;=10),('[1]Pricing Schedule'!$J$105),
IF(AND(I775=110000,R775&gt;1682,R775&lt;=1850.2,M775&gt;10),('[1]Pricing Schedule'!$J$113),
IF(AND(I775=110000,R775&gt;2018.4,R775&lt;=2186.6,M775&lt;=10),('[1]Pricing Schedule'!$J$105),
IF(AND(I775=110000,R775&gt;2018.4,R775&lt;=2186.6,M775&gt;10),('[1]Pricing Schedule'!$J$113),999999999)))))))))))))))))))))))))))))))))))))))</f>
        <v>5</v>
      </c>
      <c r="U775" s="40">
        <f t="shared" si="78"/>
        <v>73726.190476190473</v>
      </c>
      <c r="V775" s="41">
        <f t="shared" si="79"/>
        <v>13.563700952688521</v>
      </c>
      <c r="Y775" s="23">
        <v>138</v>
      </c>
      <c r="Z775" s="23">
        <v>134</v>
      </c>
      <c r="AR775" s="35"/>
    </row>
    <row r="776" spans="1:44">
      <c r="A776" s="23">
        <v>776</v>
      </c>
      <c r="B776" s="23">
        <v>776</v>
      </c>
      <c r="C776" s="23" t="s">
        <v>1253</v>
      </c>
      <c r="D776" s="23" t="s">
        <v>116</v>
      </c>
      <c r="E776" s="23" t="s">
        <v>116</v>
      </c>
      <c r="F776" s="23" t="s">
        <v>236</v>
      </c>
      <c r="G776" s="23" t="s">
        <v>237</v>
      </c>
      <c r="H776" s="23" t="s">
        <v>113</v>
      </c>
      <c r="I776" s="13">
        <v>38000</v>
      </c>
      <c r="J776" s="13">
        <v>38000</v>
      </c>
      <c r="K776" s="23" t="s">
        <v>119</v>
      </c>
      <c r="L776" s="24">
        <v>8.4879999999999995</v>
      </c>
      <c r="M776" s="37">
        <f t="shared" si="74"/>
        <v>9</v>
      </c>
      <c r="N776" s="24">
        <v>0.92900000000000005</v>
      </c>
      <c r="O776" s="13">
        <v>2</v>
      </c>
      <c r="P776" s="36">
        <f t="shared" si="75"/>
        <v>0.69674999999999998</v>
      </c>
      <c r="Q776" s="38">
        <f t="shared" si="76"/>
        <v>8.4</v>
      </c>
      <c r="R776" s="37">
        <f t="shared" si="77"/>
        <v>8.4</v>
      </c>
      <c r="S776" s="39">
        <f>IF(AND(I776=38000,R776&lt;=4.5,M776&gt;8),'[1]Pricing Schedule'!$F$8+('[1]Pricing Schedule'!$F$9*M776),
IF(AND(I776=38000,R776&lt;=4.5,M776&lt;=8),'[1]Pricing Schedule'!$F$34+('[1]Pricing Schedule'!$F$36*M776),
IF(AND(I776=38000,R776&gt;4.5,R776&lt;=9,M776&gt;8),'[1]Pricing Schedule'!$F$17+('[1]Pricing Schedule'!$F$18*M776),
IF(AND(I776=38000,R776&gt;4.5,R776&lt;=9,M776&lt;=8),'[1]Pricing Schedule'!$F$34+('[1]Pricing Schedule'!$F$36*M776),
IF(AND(I776=38000,R776&gt;9,R776&lt;=12.8,M776&gt;8),'[1]Pricing Schedule'!$F$26+('[1]Pricing Schedule'!$F$27*M776),
IF(AND(I776=38000,R776&gt;9,R776&lt;=12.8,M776&lt;=8),'[1]Pricing Schedule'!$F$34+('[1]Pricing Schedule'!$F$36*M776),
IF(AND(I776=38000,R776&gt;12.8,R776&lt;=22.8),'[1]Pricing Schedule'!$F$34+('[1]Pricing Schedule'!$F$36*M776),
IF(AND(I776=38000,R776&gt;22.8,R776&lt;=30.2),'[1]Pricing Schedule'!$F$43+('[1]Pricing Schedule'!$F$45*M776),
IF(AND(I776=38000,R776&gt;30.2,R776&lt;=45.9),'[1]Pricing Schedule'!$F$52+('[1]Pricing Schedule'!$F$54*M776),
IF(AND(I776=38000,R776&gt;45.9,R776&lt;=123.4),'[1]Pricing Schedule'!$F$96+('[1]Pricing Schedule'!$F$97*M776),
IF(AND(I776=38000,R776&gt;123.4,R776&lt;=168.2,M776&lt;=10),'[1]Pricing Schedule'!$F$103+('[1]Pricing Schedule'!$F$105*M776),
IF(AND(I776=38000,R776&gt;123.4,R776&lt;=168.2,M776&gt;10),'[1]Pricing Schedule'!$F$111+('[1]Pricing Schedule'!$F$113*M776),
IF(AND(I776=38000,R776&gt;157.4,R776&lt;=336.4,M776&lt;=10),('[1]Pricing Schedule'!$F$103+('[1]Pricing Schedule'!$F$105*M776))*2,
IF(AND(I776=38000,R776&gt;157.4,R776&lt;=336.4,M776&gt;10),('[1]Pricing Schedule'!$F$111+('[1]Pricing Schedule'!$F$113*M776))*2,
IF(AND(I776=38000,R776&gt;314.8,R776&lt;=504.6,M776&lt;=10),('[1]Pricing Schedule'!$F$103+('[1]Pricing Schedule'!$F$105*M776))*3,
IF(AND(I776=38000,R776&gt;314.8,R776&lt;=504.6,M776&gt;10),('[1]Pricing Schedule'!$F$111+('[1]Pricing Schedule'!$F$113*M776))*3,
IF(AND(I776=38000,R776&gt;472.2,R776&lt;=672.8,M776&lt;=10),('[1]Pricing Schedule'!$F$103+('[1]Pricing Schedule'!$F$105*M776))*4,
IF(AND(I776=38000,R776&gt;472.2,R776&lt;=672.8,M776&gt;10),('[1]Pricing Schedule'!$F$111+('[1]Pricing Schedule'!$F$113*M776))*4,
IF(AND(I776=110000,R776&lt;=12.8,M776&gt;2),'[1]Pricing Schedule'!$F$62+('[1]Pricing Schedule'!$F$63*M776),
IF(AND(I776=110000,R776&lt;=12.8,M776&lt;=2),'[1]Pricing Schedule'!$F$96+('[1]Pricing Schedule'!$F$97*M776),
IF(AND(I776=110000,R776&gt;12.8,R776&lt;=22.8,M776&gt;3),'[1]Pricing Schedule'!$F$71+('[1]Pricing Schedule'!$F$72*M776),
IF(AND(I776=110000,R776&gt;12.8,R776&lt;=22.8,M776&lt;=3),'[1]Pricing Schedule'!$F$96+('[1]Pricing Schedule'!$F$97*M776),
IF(AND(I776=110000,R776&gt;22.8,R776&lt;=30.2),'[1]Pricing Schedule'!$F$80+('[1]Pricing Schedule'!$F$81*M776),
IF(AND(I776=110000,R776&gt;30.2,R776&lt;=45.9),'[1]Pricing Schedule'!$F$89+('[1]Pricing Schedule'!$F$90*M776),
IF(AND(I776=110000,R776&gt;45.9,R776&lt;=123.4),'[1]Pricing Schedule'!$F$96+('[1]Pricing Schedule'!$F$97*M776),
IF(AND(I776=110000,R776&gt;123.4,R776&lt;=168.2,M776&lt;=10),'[1]Pricing Schedule'!$F$103+('[1]Pricing Schedule'!$F$105*M776),
IF(AND(I776=110000,R776&gt;123.4,R776&lt;=168.2,M776&gt;10),'[1]Pricing Schedule'!$F$111+('[1]Pricing Schedule'!$F$113*M776),
IF(AND(I776=110000,R776&gt;168.2,R776&lt;=336.4,M776&lt;=10),('[1]Pricing Schedule'!$F$103+('[1]Pricing Schedule'!$F$105*M776))*2,
IF(AND(I776=110000,R776&gt;168.2,R776&lt;=336.4,M776&gt;10),('[1]Pricing Schedule'!$F$111+('[1]Pricing Schedule'!$F$113*M776))*2,
IF(AND(I776=110000,R776&gt;336.4,R776&lt;=504.6,M776&lt;=10),('[1]Pricing Schedule'!$F$103+('[1]Pricing Schedule'!$F$105*M776))*3,
IF(AND(I776=110000,R776&gt;336.4,R776&lt;=504.6,M776&gt;10),('[1]Pricing Schedule'!$F$111+('[1]Pricing Schedule'!$F$113*M776))*3,
IF(AND(I776=110000,R776&gt;504.6,R776&lt;=672.8,M776&lt;=10),('[1]Pricing Schedule'!$F$103+('[1]Pricing Schedule'!$F$105*M776))*4,
IF(AND(I776=110000,R776&gt;504.6,R776&lt;=672.8,M776&gt;10),('[1]Pricing Schedule'!$F$111+('[1]Pricing Schedule'!$F$113*M776))*4,
IF(AND(I776=110000,R776&gt;672.8,R776&lt;=841,M776&lt;=10),('[1]Pricing Schedule'!$F$103+('[1]Pricing Schedule'!$F$105*M776))*5,
IF(AND(I776=110000,R776&gt;672.8,R776&lt;=841,M776&gt;10),('[1]Pricing Schedule'!$F$111+('[1]Pricing Schedule'!$F$113*M776))*5,
IF(AND(I776=110000,R776&gt;672.8,R776&lt;=841,M776&lt;=10),('[1]Pricing Schedule'!$F$103+('[1]Pricing Schedule'!$F$105*M776))*5,
IF(AND(I776=110000,R776&gt;672.8,R776&lt;=841,M776&gt;10),('[1]Pricing Schedule'!$F$111+('[1]Pricing Schedule'!$F$113*M776))*5,
IF(AND(I776=110000,R776&gt;1345.6,R776&lt;=1513.8,M776&lt;=10),('[1]Pricing Schedule'!$F$103+('[1]Pricing Schedule'!$F$105*M776))*9,
IF(AND(I776=110000,R776&gt;1345.6,R776&lt;=1513.8,M776&gt;10),('[1]Pricing Schedule'!$F$111+('[1]Pricing Schedule'!$F$113*M776))*9,
9999999999)))))))))))))))))))))))))))))))))))))))</f>
        <v>1379800</v>
      </c>
      <c r="T776" s="21">
        <f>IF(AND(I776=38000,R776&lt;=4.5,M776&gt;8),'[1]Pricing Schedule'!$J$9,
IF(AND(I776=38000,R776&lt;=4.5,M776&lt;=8),'[1]Pricing Schedule'!$J$36,
IF(AND(I776=38000,R776&gt;4.5,R776&lt;=9,M776&gt;8),'[1]Pricing Schedule'!$J$18,
IF(AND(I776=38000,R776&gt;4.5,R776&lt;=9,M776&lt;=8),'[1]Pricing Schedule'!$J$36,
IF(AND(I776=38000,R776&gt;9,R776&lt;=12.8,M776&gt;8),'[1]Pricing Schedule'!$J$27,
IF(AND(I776=38000,R776&gt;9,R776&lt;=12.8,M776&lt;=8),'[1]Pricing Schedule'!$J$36,
IF(AND(I776=38000,R776&gt;12.8,R776&lt;=22.8),'[1]Pricing Schedule'!$J$36,
IF(AND(I776=38000,R776&gt;22.8,R776&lt;=30.2),'[1]Pricing Schedule'!$J$45,
IF(AND(I776=38000,R776&gt;30.2,R776&lt;=45.9),'[1]Pricing Schedule'!$J$54,
IF(AND(I776=38000,R776&gt;45.9,R776&lt;=123.4),'[1]Pricing Schedule'!$J$97,
IF(AND(I776=38000,R776&gt;123.4,R776&lt;=168.2,M776&lt;=10),'[1]Pricing Schedule'!$J$105,
IF(AND(I776=38000,R776&gt;123.4,R776&lt;=168.2,M776&gt;10),'[1]Pricing Schedule'!$J$113,
IF(AND(I776=38000,R776&gt;168.2,R776&lt;=336.4,M776&lt;=10),('[1]Pricing Schedule'!$J$105),
IF(AND(I776=38000,R776&gt;168.2,R776&lt;=336.4,M776&gt;10),('[1]Pricing Schedule'!$J$113),
IF(AND(I776=38000,R776&gt;336.4,R776&lt;=504.6,M776&lt;=10),('[1]Pricing Schedule'!$J$105),
IF(AND(I776=38000,R776&gt;336.4,R776&lt;=504.6,M776&gt;10),('[1]Pricing Schedule'!$J$113),
IF(AND(I776=38000,R776&gt;504.6,R776&lt;=672.8,M776&lt;=10),('[1]Pricing Schedule'!$J$105),
IF(AND(I776=38000,R776&gt;504.6,R776&lt;=672.8,M776&gt;10),('[1]Pricing Schedule'!$J$113),
IF(AND(I776=110000,R776&lt;=12.8,M776&gt;2),'[1]Pricing Schedule'!$J$63,
IF(AND(I776=110000,R776&lt;=12.8,M776&lt;=2),'[1]Pricing Schedule'!$J$97,
IF(AND(I776=110000,R776&gt;12.8,R776&lt;=22.8,M776&gt;3),'[1]Pricing Schedule'!$J$72,
IF(AND(I776=110000,R776&gt;12.8,R776&lt;=22.8,M776&lt;=3),'[1]Pricing Schedule'!$J$97,
IF(AND(I776=110000,R776&gt;22.8,R776&lt;=30.2),'[1]Pricing Schedule'!$J$81,
IF(AND(I776=110000,R776&gt;30.2,R776&lt;=45.9),'[1]Pricing Schedule'!$J$90,
IF(AND(I776=110000,R776&gt;45.9,R776&lt;=123.4),'[1]Pricing Schedule'!$J$97,
IF(AND(I776=110000,R776&gt;123.4,R776&lt;=168.2,M776&lt;=10),'[1]Pricing Schedule'!$J$105,
IF(AND(I776=110000,R776&gt;123.4,R776&lt;=168.2,M776&gt;10),'[1]Pricing Schedule'!$J$113,
IF(AND(I776=110000,R776&gt;168.2,R776&lt;=336.2,M776&lt;=10),('[1]Pricing Schedule'!$J$105),
IF(AND(I776=110000,R776&gt;168.2,R776&lt;=336.2,M776&gt;10),('[1]Pricing Schedule'!$J$113),
IF(AND(I776=110000,R776&gt;336.4,R776&lt;=504.6,M776&lt;=10),('[1]Pricing Schedule'!$J$105),
IF(AND(I776=110000,R776&gt;336.4,R776&lt;=504.6,M776&gt;10),('[1]Pricing Schedule'!$J$113),
IF(AND(I776=110000,R776&gt;504.6,R776&lt;=672.8,M776&lt;=10),('[1]Pricing Schedule'!$J$105),
IF(AND(I776=110000,R776&gt;504.6,R776&lt;=672.8,M776&gt;10),('[1]Pricing Schedule'!$J$113),
IF(AND(I776=110000,R776&gt;672.8,R776&lt;=841,M776&lt;=10),('[1]Pricing Schedule'!$J$105),
IF(AND(I776=110000,R776&gt;672.8,R776&lt;=841,M776&gt;10),('[1]Pricing Schedule'!$J$113),
IF(AND(I776=110000,R776&gt;1682,R776&lt;=1850.2,M776&lt;=10),('[1]Pricing Schedule'!$J$105),
IF(AND(I776=110000,R776&gt;1682,R776&lt;=1850.2,M776&gt;10),('[1]Pricing Schedule'!$J$113),
IF(AND(I776=110000,R776&gt;2018.4,R776&lt;=2186.6,M776&lt;=10),('[1]Pricing Schedule'!$J$105),
IF(AND(I776=110000,R776&gt;2018.4,R776&lt;=2186.6,M776&gt;10),('[1]Pricing Schedule'!$J$113),999999999)))))))))))))))))))))))))))))))))))))))</f>
        <v>2</v>
      </c>
      <c r="U776" s="40">
        <f t="shared" si="78"/>
        <v>164261.90476190476</v>
      </c>
      <c r="V776" s="41">
        <f t="shared" si="79"/>
        <v>6.087838817219887</v>
      </c>
      <c r="Y776" s="23">
        <v>34</v>
      </c>
      <c r="Z776" s="23">
        <v>105</v>
      </c>
      <c r="AR776" s="35"/>
    </row>
    <row r="777" spans="1:44">
      <c r="A777" s="23">
        <v>777</v>
      </c>
      <c r="B777" s="23">
        <v>777</v>
      </c>
      <c r="C777" s="23" t="s">
        <v>1254</v>
      </c>
      <c r="D777" s="23" t="s">
        <v>116</v>
      </c>
      <c r="E777" s="23" t="s">
        <v>116</v>
      </c>
      <c r="F777" s="23" t="s">
        <v>236</v>
      </c>
      <c r="G777" s="23" t="s">
        <v>237</v>
      </c>
      <c r="H777" s="23" t="s">
        <v>113</v>
      </c>
      <c r="I777" s="13">
        <v>38000</v>
      </c>
      <c r="J777" s="13">
        <v>38000</v>
      </c>
      <c r="K777" s="23" t="s">
        <v>119</v>
      </c>
      <c r="L777" s="24">
        <v>16.672000000000001</v>
      </c>
      <c r="M777" s="37">
        <f t="shared" si="74"/>
        <v>17</v>
      </c>
      <c r="N777" s="24">
        <v>0.55500000000000005</v>
      </c>
      <c r="O777" s="13">
        <v>2</v>
      </c>
      <c r="P777" s="36">
        <f t="shared" si="75"/>
        <v>0.55500000000000005</v>
      </c>
      <c r="Q777" s="38">
        <f t="shared" si="76"/>
        <v>4.2</v>
      </c>
      <c r="R777" s="37">
        <f t="shared" si="77"/>
        <v>4.2</v>
      </c>
      <c r="S777" s="39">
        <f>IF(AND(I777=38000,R777&lt;=4.5,M777&gt;8),'[1]Pricing Schedule'!$F$8+('[1]Pricing Schedule'!$F$9*M777),
IF(AND(I777=38000,R777&lt;=4.5,M777&lt;=8),'[1]Pricing Schedule'!$F$34+('[1]Pricing Schedule'!$F$36*M777),
IF(AND(I777=38000,R777&gt;4.5,R777&lt;=9,M777&gt;8),'[1]Pricing Schedule'!$F$17+('[1]Pricing Schedule'!$F$18*M777),
IF(AND(I777=38000,R777&gt;4.5,R777&lt;=9,M777&lt;=8),'[1]Pricing Schedule'!$F$34+('[1]Pricing Schedule'!$F$36*M777),
IF(AND(I777=38000,R777&gt;9,R777&lt;=12.8,M777&gt;8),'[1]Pricing Schedule'!$F$26+('[1]Pricing Schedule'!$F$27*M777),
IF(AND(I777=38000,R777&gt;9,R777&lt;=12.8,M777&lt;=8),'[1]Pricing Schedule'!$F$34+('[1]Pricing Schedule'!$F$36*M777),
IF(AND(I777=38000,R777&gt;12.8,R777&lt;=22.8),'[1]Pricing Schedule'!$F$34+('[1]Pricing Schedule'!$F$36*M777),
IF(AND(I777=38000,R777&gt;22.8,R777&lt;=30.2),'[1]Pricing Schedule'!$F$43+('[1]Pricing Schedule'!$F$45*M777),
IF(AND(I777=38000,R777&gt;30.2,R777&lt;=45.9),'[1]Pricing Schedule'!$F$52+('[1]Pricing Schedule'!$F$54*M777),
IF(AND(I777=38000,R777&gt;45.9,R777&lt;=123.4),'[1]Pricing Schedule'!$F$96+('[1]Pricing Schedule'!$F$97*M777),
IF(AND(I777=38000,R777&gt;123.4,R777&lt;=168.2,M777&lt;=10),'[1]Pricing Schedule'!$F$103+('[1]Pricing Schedule'!$F$105*M777),
IF(AND(I777=38000,R777&gt;123.4,R777&lt;=168.2,M777&gt;10),'[1]Pricing Schedule'!$F$111+('[1]Pricing Schedule'!$F$113*M777),
IF(AND(I777=38000,R777&gt;157.4,R777&lt;=336.4,M777&lt;=10),('[1]Pricing Schedule'!$F$103+('[1]Pricing Schedule'!$F$105*M777))*2,
IF(AND(I777=38000,R777&gt;157.4,R777&lt;=336.4,M777&gt;10),('[1]Pricing Schedule'!$F$111+('[1]Pricing Schedule'!$F$113*M777))*2,
IF(AND(I777=38000,R777&gt;314.8,R777&lt;=504.6,M777&lt;=10),('[1]Pricing Schedule'!$F$103+('[1]Pricing Schedule'!$F$105*M777))*3,
IF(AND(I777=38000,R777&gt;314.8,R777&lt;=504.6,M777&gt;10),('[1]Pricing Schedule'!$F$111+('[1]Pricing Schedule'!$F$113*M777))*3,
IF(AND(I777=38000,R777&gt;472.2,R777&lt;=672.8,M777&lt;=10),('[1]Pricing Schedule'!$F$103+('[1]Pricing Schedule'!$F$105*M777))*4,
IF(AND(I777=38000,R777&gt;472.2,R777&lt;=672.8,M777&gt;10),('[1]Pricing Schedule'!$F$111+('[1]Pricing Schedule'!$F$113*M777))*4,
IF(AND(I777=110000,R777&lt;=12.8,M777&gt;2),'[1]Pricing Schedule'!$F$62+('[1]Pricing Schedule'!$F$63*M777),
IF(AND(I777=110000,R777&lt;=12.8,M777&lt;=2),'[1]Pricing Schedule'!$F$96+('[1]Pricing Schedule'!$F$97*M777),
IF(AND(I777=110000,R777&gt;12.8,R777&lt;=22.8,M777&gt;3),'[1]Pricing Schedule'!$F$71+('[1]Pricing Schedule'!$F$72*M777),
IF(AND(I777=110000,R777&gt;12.8,R777&lt;=22.8,M777&lt;=3),'[1]Pricing Schedule'!$F$96+('[1]Pricing Schedule'!$F$97*M777),
IF(AND(I777=110000,R777&gt;22.8,R777&lt;=30.2),'[1]Pricing Schedule'!$F$80+('[1]Pricing Schedule'!$F$81*M777),
IF(AND(I777=110000,R777&gt;30.2,R777&lt;=45.9),'[1]Pricing Schedule'!$F$89+('[1]Pricing Schedule'!$F$90*M777),
IF(AND(I777=110000,R777&gt;45.9,R777&lt;=123.4),'[1]Pricing Schedule'!$F$96+('[1]Pricing Schedule'!$F$97*M777),
IF(AND(I777=110000,R777&gt;123.4,R777&lt;=168.2,M777&lt;=10),'[1]Pricing Schedule'!$F$103+('[1]Pricing Schedule'!$F$105*M777),
IF(AND(I777=110000,R777&gt;123.4,R777&lt;=168.2,M777&gt;10),'[1]Pricing Schedule'!$F$111+('[1]Pricing Schedule'!$F$113*M777),
IF(AND(I777=110000,R777&gt;168.2,R777&lt;=336.4,M777&lt;=10),('[1]Pricing Schedule'!$F$103+('[1]Pricing Schedule'!$F$105*M777))*2,
IF(AND(I777=110000,R777&gt;168.2,R777&lt;=336.4,M777&gt;10),('[1]Pricing Schedule'!$F$111+('[1]Pricing Schedule'!$F$113*M777))*2,
IF(AND(I777=110000,R777&gt;336.4,R777&lt;=504.6,M777&lt;=10),('[1]Pricing Schedule'!$F$103+('[1]Pricing Schedule'!$F$105*M777))*3,
IF(AND(I777=110000,R777&gt;336.4,R777&lt;=504.6,M777&gt;10),('[1]Pricing Schedule'!$F$111+('[1]Pricing Schedule'!$F$113*M777))*3,
IF(AND(I777=110000,R777&gt;504.6,R777&lt;=672.8,M777&lt;=10),('[1]Pricing Schedule'!$F$103+('[1]Pricing Schedule'!$F$105*M777))*4,
IF(AND(I777=110000,R777&gt;504.6,R777&lt;=672.8,M777&gt;10),('[1]Pricing Schedule'!$F$111+('[1]Pricing Schedule'!$F$113*M777))*4,
IF(AND(I777=110000,R777&gt;672.8,R777&lt;=841,M777&lt;=10),('[1]Pricing Schedule'!$F$103+('[1]Pricing Schedule'!$F$105*M777))*5,
IF(AND(I777=110000,R777&gt;672.8,R777&lt;=841,M777&gt;10),('[1]Pricing Schedule'!$F$111+('[1]Pricing Schedule'!$F$113*M777))*5,
IF(AND(I777=110000,R777&gt;672.8,R777&lt;=841,M777&lt;=10),('[1]Pricing Schedule'!$F$103+('[1]Pricing Schedule'!$F$105*M777))*5,
IF(AND(I777=110000,R777&gt;672.8,R777&lt;=841,M777&gt;10),('[1]Pricing Schedule'!$F$111+('[1]Pricing Schedule'!$F$113*M777))*5,
IF(AND(I777=110000,R777&gt;1345.6,R777&lt;=1513.8,M777&lt;=10),('[1]Pricing Schedule'!$F$103+('[1]Pricing Schedule'!$F$105*M777))*9,
IF(AND(I777=110000,R777&gt;1345.6,R777&lt;=1513.8,M777&gt;10),('[1]Pricing Schedule'!$F$111+('[1]Pricing Schedule'!$F$113*M777))*9,
9999999999)))))))))))))))))))))))))))))))))))))))</f>
        <v>1756040</v>
      </c>
      <c r="T777" s="21">
        <f>IF(AND(I777=38000,R777&lt;=4.5,M777&gt;8),'[1]Pricing Schedule'!$J$9,
IF(AND(I777=38000,R777&lt;=4.5,M777&lt;=8),'[1]Pricing Schedule'!$J$36,
IF(AND(I777=38000,R777&gt;4.5,R777&lt;=9,M777&gt;8),'[1]Pricing Schedule'!$J$18,
IF(AND(I777=38000,R777&gt;4.5,R777&lt;=9,M777&lt;=8),'[1]Pricing Schedule'!$J$36,
IF(AND(I777=38000,R777&gt;9,R777&lt;=12.8,M777&gt;8),'[1]Pricing Schedule'!$J$27,
IF(AND(I777=38000,R777&gt;9,R777&lt;=12.8,M777&lt;=8),'[1]Pricing Schedule'!$J$36,
IF(AND(I777=38000,R777&gt;12.8,R777&lt;=22.8),'[1]Pricing Schedule'!$J$36,
IF(AND(I777=38000,R777&gt;22.8,R777&lt;=30.2),'[1]Pricing Schedule'!$J$45,
IF(AND(I777=38000,R777&gt;30.2,R777&lt;=45.9),'[1]Pricing Schedule'!$J$54,
IF(AND(I777=38000,R777&gt;45.9,R777&lt;=123.4),'[1]Pricing Schedule'!$J$97,
IF(AND(I777=38000,R777&gt;123.4,R777&lt;=168.2,M777&lt;=10),'[1]Pricing Schedule'!$J$105,
IF(AND(I777=38000,R777&gt;123.4,R777&lt;=168.2,M777&gt;10),'[1]Pricing Schedule'!$J$113,
IF(AND(I777=38000,R777&gt;168.2,R777&lt;=336.4,M777&lt;=10),('[1]Pricing Schedule'!$J$105),
IF(AND(I777=38000,R777&gt;168.2,R777&lt;=336.4,M777&gt;10),('[1]Pricing Schedule'!$J$113),
IF(AND(I777=38000,R777&gt;336.4,R777&lt;=504.6,M777&lt;=10),('[1]Pricing Schedule'!$J$105),
IF(AND(I777=38000,R777&gt;336.4,R777&lt;=504.6,M777&gt;10),('[1]Pricing Schedule'!$J$113),
IF(AND(I777=38000,R777&gt;504.6,R777&lt;=672.8,M777&lt;=10),('[1]Pricing Schedule'!$J$105),
IF(AND(I777=38000,R777&gt;504.6,R777&lt;=672.8,M777&gt;10),('[1]Pricing Schedule'!$J$113),
IF(AND(I777=110000,R777&lt;=12.8,M777&gt;2),'[1]Pricing Schedule'!$J$63,
IF(AND(I777=110000,R777&lt;=12.8,M777&lt;=2),'[1]Pricing Schedule'!$J$97,
IF(AND(I777=110000,R777&gt;12.8,R777&lt;=22.8,M777&gt;3),'[1]Pricing Schedule'!$J$72,
IF(AND(I777=110000,R777&gt;12.8,R777&lt;=22.8,M777&lt;=3),'[1]Pricing Schedule'!$J$97,
IF(AND(I777=110000,R777&gt;22.8,R777&lt;=30.2),'[1]Pricing Schedule'!$J$81,
IF(AND(I777=110000,R777&gt;30.2,R777&lt;=45.9),'[1]Pricing Schedule'!$J$90,
IF(AND(I777=110000,R777&gt;45.9,R777&lt;=123.4),'[1]Pricing Schedule'!$J$97,
IF(AND(I777=110000,R777&gt;123.4,R777&lt;=168.2,M777&lt;=10),'[1]Pricing Schedule'!$J$105,
IF(AND(I777=110000,R777&gt;123.4,R777&lt;=168.2,M777&gt;10),'[1]Pricing Schedule'!$J$113,
IF(AND(I777=110000,R777&gt;168.2,R777&lt;=336.2,M777&lt;=10),('[1]Pricing Schedule'!$J$105),
IF(AND(I777=110000,R777&gt;168.2,R777&lt;=336.2,M777&gt;10),('[1]Pricing Schedule'!$J$113),
IF(AND(I777=110000,R777&gt;336.4,R777&lt;=504.6,M777&lt;=10),('[1]Pricing Schedule'!$J$105),
IF(AND(I777=110000,R777&gt;336.4,R777&lt;=504.6,M777&gt;10),('[1]Pricing Schedule'!$J$113),
IF(AND(I777=110000,R777&gt;504.6,R777&lt;=672.8,M777&lt;=10),('[1]Pricing Schedule'!$J$105),
IF(AND(I777=110000,R777&gt;504.6,R777&lt;=672.8,M777&gt;10),('[1]Pricing Schedule'!$J$113),
IF(AND(I777=110000,R777&gt;672.8,R777&lt;=841,M777&lt;=10),('[1]Pricing Schedule'!$J$105),
IF(AND(I777=110000,R777&gt;672.8,R777&lt;=841,M777&gt;10),('[1]Pricing Schedule'!$J$113),
IF(AND(I777=110000,R777&gt;1682,R777&lt;=1850.2,M777&lt;=10),('[1]Pricing Schedule'!$J$105),
IF(AND(I777=110000,R777&gt;1682,R777&lt;=1850.2,M777&gt;10),('[1]Pricing Schedule'!$J$113),
IF(AND(I777=110000,R777&gt;2018.4,R777&lt;=2186.6,M777&lt;=10),('[1]Pricing Schedule'!$J$105),
IF(AND(I777=110000,R777&gt;2018.4,R777&lt;=2186.6,M777&gt;10),('[1]Pricing Schedule'!$J$113),999999999)))))))))))))))))))))))))))))))))))))))</f>
        <v>1</v>
      </c>
      <c r="U777" s="40">
        <f t="shared" si="78"/>
        <v>418104.76190476189</v>
      </c>
      <c r="V777" s="41">
        <f t="shared" si="79"/>
        <v>2.3917450627548349</v>
      </c>
      <c r="Y777" s="23">
        <v>117</v>
      </c>
      <c r="Z777" s="23">
        <v>105</v>
      </c>
      <c r="AR777" s="35"/>
    </row>
    <row r="778" spans="1:44">
      <c r="A778" s="23">
        <v>778</v>
      </c>
      <c r="B778" s="23">
        <v>778</v>
      </c>
      <c r="C778" s="23" t="s">
        <v>1255</v>
      </c>
      <c r="D778" s="23" t="s">
        <v>116</v>
      </c>
      <c r="E778" s="23" t="s">
        <v>116</v>
      </c>
      <c r="F778" s="23" t="s">
        <v>117</v>
      </c>
      <c r="G778" s="23" t="s">
        <v>118</v>
      </c>
      <c r="H778" s="23" t="s">
        <v>113</v>
      </c>
      <c r="I778" s="13">
        <v>38000</v>
      </c>
      <c r="J778" s="13">
        <v>38000</v>
      </c>
      <c r="K778" s="23" t="s">
        <v>119</v>
      </c>
      <c r="L778" s="24">
        <v>11.941000000000001</v>
      </c>
      <c r="M778" s="37">
        <f t="shared" si="74"/>
        <v>12</v>
      </c>
      <c r="N778" s="24">
        <v>3.141</v>
      </c>
      <c r="O778" s="13">
        <v>2</v>
      </c>
      <c r="P778" s="36">
        <f t="shared" si="75"/>
        <v>2.35575</v>
      </c>
      <c r="Q778" s="38">
        <f t="shared" si="76"/>
        <v>25.200000000000003</v>
      </c>
      <c r="R778" s="37">
        <f t="shared" si="77"/>
        <v>25.200000000000003</v>
      </c>
      <c r="S778" s="39">
        <f>IF(AND(I778=38000,R778&lt;=4.5,M778&gt;8),'[1]Pricing Schedule'!$F$8+('[1]Pricing Schedule'!$F$9*M778),
IF(AND(I778=38000,R778&lt;=4.5,M778&lt;=8),'[1]Pricing Schedule'!$F$34+('[1]Pricing Schedule'!$F$36*M778),
IF(AND(I778=38000,R778&gt;4.5,R778&lt;=9,M778&gt;8),'[1]Pricing Schedule'!$F$17+('[1]Pricing Schedule'!$F$18*M778),
IF(AND(I778=38000,R778&gt;4.5,R778&lt;=9,M778&lt;=8),'[1]Pricing Schedule'!$F$34+('[1]Pricing Schedule'!$F$36*M778),
IF(AND(I778=38000,R778&gt;9,R778&lt;=12.8,M778&gt;8),'[1]Pricing Schedule'!$F$26+('[1]Pricing Schedule'!$F$27*M778),
IF(AND(I778=38000,R778&gt;9,R778&lt;=12.8,M778&lt;=8),'[1]Pricing Schedule'!$F$34+('[1]Pricing Schedule'!$F$36*M778),
IF(AND(I778=38000,R778&gt;12.8,R778&lt;=22.8),'[1]Pricing Schedule'!$F$34+('[1]Pricing Schedule'!$F$36*M778),
IF(AND(I778=38000,R778&gt;22.8,R778&lt;=30.2),'[1]Pricing Schedule'!$F$43+('[1]Pricing Schedule'!$F$45*M778),
IF(AND(I778=38000,R778&gt;30.2,R778&lt;=45.9),'[1]Pricing Schedule'!$F$52+('[1]Pricing Schedule'!$F$54*M778),
IF(AND(I778=38000,R778&gt;45.9,R778&lt;=123.4),'[1]Pricing Schedule'!$F$96+('[1]Pricing Schedule'!$F$97*M778),
IF(AND(I778=38000,R778&gt;123.4,R778&lt;=168.2,M778&lt;=10),'[1]Pricing Schedule'!$F$103+('[1]Pricing Schedule'!$F$105*M778),
IF(AND(I778=38000,R778&gt;123.4,R778&lt;=168.2,M778&gt;10),'[1]Pricing Schedule'!$F$111+('[1]Pricing Schedule'!$F$113*M778),
IF(AND(I778=38000,R778&gt;157.4,R778&lt;=336.4,M778&lt;=10),('[1]Pricing Schedule'!$F$103+('[1]Pricing Schedule'!$F$105*M778))*2,
IF(AND(I778=38000,R778&gt;157.4,R778&lt;=336.4,M778&gt;10),('[1]Pricing Schedule'!$F$111+('[1]Pricing Schedule'!$F$113*M778))*2,
IF(AND(I778=38000,R778&gt;314.8,R778&lt;=504.6,M778&lt;=10),('[1]Pricing Schedule'!$F$103+('[1]Pricing Schedule'!$F$105*M778))*3,
IF(AND(I778=38000,R778&gt;314.8,R778&lt;=504.6,M778&gt;10),('[1]Pricing Schedule'!$F$111+('[1]Pricing Schedule'!$F$113*M778))*3,
IF(AND(I778=38000,R778&gt;472.2,R778&lt;=672.8,M778&lt;=10),('[1]Pricing Schedule'!$F$103+('[1]Pricing Schedule'!$F$105*M778))*4,
IF(AND(I778=38000,R778&gt;472.2,R778&lt;=672.8,M778&gt;10),('[1]Pricing Schedule'!$F$111+('[1]Pricing Schedule'!$F$113*M778))*4,
IF(AND(I778=110000,R778&lt;=12.8,M778&gt;2),'[1]Pricing Schedule'!$F$62+('[1]Pricing Schedule'!$F$63*M778),
IF(AND(I778=110000,R778&lt;=12.8,M778&lt;=2),'[1]Pricing Schedule'!$F$96+('[1]Pricing Schedule'!$F$97*M778),
IF(AND(I778=110000,R778&gt;12.8,R778&lt;=22.8,M778&gt;3),'[1]Pricing Schedule'!$F$71+('[1]Pricing Schedule'!$F$72*M778),
IF(AND(I778=110000,R778&gt;12.8,R778&lt;=22.8,M778&lt;=3),'[1]Pricing Schedule'!$F$96+('[1]Pricing Schedule'!$F$97*M778),
IF(AND(I778=110000,R778&gt;22.8,R778&lt;=30.2),'[1]Pricing Schedule'!$F$80+('[1]Pricing Schedule'!$F$81*M778),
IF(AND(I778=110000,R778&gt;30.2,R778&lt;=45.9),'[1]Pricing Schedule'!$F$89+('[1]Pricing Schedule'!$F$90*M778),
IF(AND(I778=110000,R778&gt;45.9,R778&lt;=123.4),'[1]Pricing Schedule'!$F$96+('[1]Pricing Schedule'!$F$97*M778),
IF(AND(I778=110000,R778&gt;123.4,R778&lt;=168.2,M778&lt;=10),'[1]Pricing Schedule'!$F$103+('[1]Pricing Schedule'!$F$105*M778),
IF(AND(I778=110000,R778&gt;123.4,R778&lt;=168.2,M778&gt;10),'[1]Pricing Schedule'!$F$111+('[1]Pricing Schedule'!$F$113*M778),
IF(AND(I778=110000,R778&gt;168.2,R778&lt;=336.4,M778&lt;=10),('[1]Pricing Schedule'!$F$103+('[1]Pricing Schedule'!$F$105*M778))*2,
IF(AND(I778=110000,R778&gt;168.2,R778&lt;=336.4,M778&gt;10),('[1]Pricing Schedule'!$F$111+('[1]Pricing Schedule'!$F$113*M778))*2,
IF(AND(I778=110000,R778&gt;336.4,R778&lt;=504.6,M778&lt;=10),('[1]Pricing Schedule'!$F$103+('[1]Pricing Schedule'!$F$105*M778))*3,
IF(AND(I778=110000,R778&gt;336.4,R778&lt;=504.6,M778&gt;10),('[1]Pricing Schedule'!$F$111+('[1]Pricing Schedule'!$F$113*M778))*3,
IF(AND(I778=110000,R778&gt;504.6,R778&lt;=672.8,M778&lt;=10),('[1]Pricing Schedule'!$F$103+('[1]Pricing Schedule'!$F$105*M778))*4,
IF(AND(I778=110000,R778&gt;504.6,R778&lt;=672.8,M778&gt;10),('[1]Pricing Schedule'!$F$111+('[1]Pricing Schedule'!$F$113*M778))*4,
IF(AND(I778=110000,R778&gt;672.8,R778&lt;=841,M778&lt;=10),('[1]Pricing Schedule'!$F$103+('[1]Pricing Schedule'!$F$105*M778))*5,
IF(AND(I778=110000,R778&gt;672.8,R778&lt;=841,M778&gt;10),('[1]Pricing Schedule'!$F$111+('[1]Pricing Schedule'!$F$113*M778))*5,
IF(AND(I778=110000,R778&gt;672.8,R778&lt;=841,M778&lt;=10),('[1]Pricing Schedule'!$F$103+('[1]Pricing Schedule'!$F$105*M778))*5,
IF(AND(I778=110000,R778&gt;672.8,R778&lt;=841,M778&gt;10),('[1]Pricing Schedule'!$F$111+('[1]Pricing Schedule'!$F$113*M778))*5,
IF(AND(I778=110000,R778&gt;1345.6,R778&lt;=1513.8,M778&lt;=10),('[1]Pricing Schedule'!$F$103+('[1]Pricing Schedule'!$F$105*M778))*9,
IF(AND(I778=110000,R778&gt;1345.6,R778&lt;=1513.8,M778&gt;10),('[1]Pricing Schedule'!$F$111+('[1]Pricing Schedule'!$F$113*M778))*9,
9999999999)))))))))))))))))))))))))))))))))))))))</f>
        <v>1413750</v>
      </c>
      <c r="T778" s="21">
        <f>IF(AND(I778=38000,R778&lt;=4.5,M778&gt;8),'[1]Pricing Schedule'!$J$9,
IF(AND(I778=38000,R778&lt;=4.5,M778&lt;=8),'[1]Pricing Schedule'!$J$36,
IF(AND(I778=38000,R778&gt;4.5,R778&lt;=9,M778&gt;8),'[1]Pricing Schedule'!$J$18,
IF(AND(I778=38000,R778&gt;4.5,R778&lt;=9,M778&lt;=8),'[1]Pricing Schedule'!$J$36,
IF(AND(I778=38000,R778&gt;9,R778&lt;=12.8,M778&gt;8),'[1]Pricing Schedule'!$J$27,
IF(AND(I778=38000,R778&gt;9,R778&lt;=12.8,M778&lt;=8),'[1]Pricing Schedule'!$J$36,
IF(AND(I778=38000,R778&gt;12.8,R778&lt;=22.8),'[1]Pricing Schedule'!$J$36,
IF(AND(I778=38000,R778&gt;22.8,R778&lt;=30.2),'[1]Pricing Schedule'!$J$45,
IF(AND(I778=38000,R778&gt;30.2,R778&lt;=45.9),'[1]Pricing Schedule'!$J$54,
IF(AND(I778=38000,R778&gt;45.9,R778&lt;=123.4),'[1]Pricing Schedule'!$J$97,
IF(AND(I778=38000,R778&gt;123.4,R778&lt;=168.2,M778&lt;=10),'[1]Pricing Schedule'!$J$105,
IF(AND(I778=38000,R778&gt;123.4,R778&lt;=168.2,M778&gt;10),'[1]Pricing Schedule'!$J$113,
IF(AND(I778=38000,R778&gt;168.2,R778&lt;=336.4,M778&lt;=10),('[1]Pricing Schedule'!$J$105),
IF(AND(I778=38000,R778&gt;168.2,R778&lt;=336.4,M778&gt;10),('[1]Pricing Schedule'!$J$113),
IF(AND(I778=38000,R778&gt;336.4,R778&lt;=504.6,M778&lt;=10),('[1]Pricing Schedule'!$J$105),
IF(AND(I778=38000,R778&gt;336.4,R778&lt;=504.6,M778&gt;10),('[1]Pricing Schedule'!$J$113),
IF(AND(I778=38000,R778&gt;504.6,R778&lt;=672.8,M778&lt;=10),('[1]Pricing Schedule'!$J$105),
IF(AND(I778=38000,R778&gt;504.6,R778&lt;=672.8,M778&gt;10),('[1]Pricing Schedule'!$J$113),
IF(AND(I778=110000,R778&lt;=12.8,M778&gt;2),'[1]Pricing Schedule'!$J$63,
IF(AND(I778=110000,R778&lt;=12.8,M778&lt;=2),'[1]Pricing Schedule'!$J$97,
IF(AND(I778=110000,R778&gt;12.8,R778&lt;=22.8,M778&gt;3),'[1]Pricing Schedule'!$J$72,
IF(AND(I778=110000,R778&gt;12.8,R778&lt;=22.8,M778&lt;=3),'[1]Pricing Schedule'!$J$97,
IF(AND(I778=110000,R778&gt;22.8,R778&lt;=30.2),'[1]Pricing Schedule'!$J$81,
IF(AND(I778=110000,R778&gt;30.2,R778&lt;=45.9),'[1]Pricing Schedule'!$J$90,
IF(AND(I778=110000,R778&gt;45.9,R778&lt;=123.4),'[1]Pricing Schedule'!$J$97,
IF(AND(I778=110000,R778&gt;123.4,R778&lt;=168.2,M778&lt;=10),'[1]Pricing Schedule'!$J$105,
IF(AND(I778=110000,R778&gt;123.4,R778&lt;=168.2,M778&gt;10),'[1]Pricing Schedule'!$J$113,
IF(AND(I778=110000,R778&gt;168.2,R778&lt;=336.2,M778&lt;=10),('[1]Pricing Schedule'!$J$105),
IF(AND(I778=110000,R778&gt;168.2,R778&lt;=336.2,M778&gt;10),('[1]Pricing Schedule'!$J$113),
IF(AND(I778=110000,R778&gt;336.4,R778&lt;=504.6,M778&lt;=10),('[1]Pricing Schedule'!$J$105),
IF(AND(I778=110000,R778&gt;336.4,R778&lt;=504.6,M778&gt;10),('[1]Pricing Schedule'!$J$113),
IF(AND(I778=110000,R778&gt;504.6,R778&lt;=672.8,M778&lt;=10),('[1]Pricing Schedule'!$J$105),
IF(AND(I778=110000,R778&gt;504.6,R778&lt;=672.8,M778&gt;10),('[1]Pricing Schedule'!$J$113),
IF(AND(I778=110000,R778&gt;672.8,R778&lt;=841,M778&lt;=10),('[1]Pricing Schedule'!$J$105),
IF(AND(I778=110000,R778&gt;672.8,R778&lt;=841,M778&gt;10),('[1]Pricing Schedule'!$J$113),
IF(AND(I778=110000,R778&gt;1682,R778&lt;=1850.2,M778&lt;=10),('[1]Pricing Schedule'!$J$105),
IF(AND(I778=110000,R778&gt;1682,R778&lt;=1850.2,M778&gt;10),('[1]Pricing Schedule'!$J$113),
IF(AND(I778=110000,R778&gt;2018.4,R778&lt;=2186.6,M778&lt;=10),('[1]Pricing Schedule'!$J$105),
IF(AND(I778=110000,R778&gt;2018.4,R778&lt;=2186.6,M778&gt;10),('[1]Pricing Schedule'!$J$113),999999999)))))))))))))))))))))))))))))))))))))))</f>
        <v>5</v>
      </c>
      <c r="U778" s="40">
        <f t="shared" si="78"/>
        <v>56101.190476190473</v>
      </c>
      <c r="V778" s="41">
        <f t="shared" si="79"/>
        <v>17.824933687002655</v>
      </c>
      <c r="Y778" s="23">
        <v>615</v>
      </c>
      <c r="Z778" s="23">
        <v>106</v>
      </c>
      <c r="AR778" s="35"/>
    </row>
    <row r="779" spans="1:44">
      <c r="A779" s="23">
        <v>779</v>
      </c>
      <c r="B779" s="23">
        <v>779</v>
      </c>
      <c r="C779" s="23" t="s">
        <v>1256</v>
      </c>
      <c r="D779" s="23" t="s">
        <v>116</v>
      </c>
      <c r="E779" s="23" t="s">
        <v>116</v>
      </c>
      <c r="F779" s="23" t="s">
        <v>236</v>
      </c>
      <c r="G779" s="23" t="s">
        <v>237</v>
      </c>
      <c r="H779" s="23" t="s">
        <v>113</v>
      </c>
      <c r="I779" s="13">
        <v>38000</v>
      </c>
      <c r="J779" s="13">
        <v>38000</v>
      </c>
      <c r="K779" s="23" t="s">
        <v>119</v>
      </c>
      <c r="L779" s="24">
        <v>13.869</v>
      </c>
      <c r="M779" s="37">
        <f t="shared" si="74"/>
        <v>14</v>
      </c>
      <c r="N779" s="24">
        <v>0.88600000000000001</v>
      </c>
      <c r="O779" s="13">
        <v>2</v>
      </c>
      <c r="P779" s="36">
        <f t="shared" si="75"/>
        <v>0.66449999999999998</v>
      </c>
      <c r="Q779" s="38">
        <f t="shared" si="76"/>
        <v>8.4</v>
      </c>
      <c r="R779" s="37">
        <f t="shared" si="77"/>
        <v>8.4</v>
      </c>
      <c r="S779" s="39">
        <f>IF(AND(I779=38000,R779&lt;=4.5,M779&gt;8),'[1]Pricing Schedule'!$F$8+('[1]Pricing Schedule'!$F$9*M779),
IF(AND(I779=38000,R779&lt;=4.5,M779&lt;=8),'[1]Pricing Schedule'!$F$34+('[1]Pricing Schedule'!$F$36*M779),
IF(AND(I779=38000,R779&gt;4.5,R779&lt;=9,M779&gt;8),'[1]Pricing Schedule'!$F$17+('[1]Pricing Schedule'!$F$18*M779),
IF(AND(I779=38000,R779&gt;4.5,R779&lt;=9,M779&lt;=8),'[1]Pricing Schedule'!$F$34+('[1]Pricing Schedule'!$F$36*M779),
IF(AND(I779=38000,R779&gt;9,R779&lt;=12.8,M779&gt;8),'[1]Pricing Schedule'!$F$26+('[1]Pricing Schedule'!$F$27*M779),
IF(AND(I779=38000,R779&gt;9,R779&lt;=12.8,M779&lt;=8),'[1]Pricing Schedule'!$F$34+('[1]Pricing Schedule'!$F$36*M779),
IF(AND(I779=38000,R779&gt;12.8,R779&lt;=22.8),'[1]Pricing Schedule'!$F$34+('[1]Pricing Schedule'!$F$36*M779),
IF(AND(I779=38000,R779&gt;22.8,R779&lt;=30.2),'[1]Pricing Schedule'!$F$43+('[1]Pricing Schedule'!$F$45*M779),
IF(AND(I779=38000,R779&gt;30.2,R779&lt;=45.9),'[1]Pricing Schedule'!$F$52+('[1]Pricing Schedule'!$F$54*M779),
IF(AND(I779=38000,R779&gt;45.9,R779&lt;=123.4),'[1]Pricing Schedule'!$F$96+('[1]Pricing Schedule'!$F$97*M779),
IF(AND(I779=38000,R779&gt;123.4,R779&lt;=168.2,M779&lt;=10),'[1]Pricing Schedule'!$F$103+('[1]Pricing Schedule'!$F$105*M779),
IF(AND(I779=38000,R779&gt;123.4,R779&lt;=168.2,M779&gt;10),'[1]Pricing Schedule'!$F$111+('[1]Pricing Schedule'!$F$113*M779),
IF(AND(I779=38000,R779&gt;157.4,R779&lt;=336.4,M779&lt;=10),('[1]Pricing Schedule'!$F$103+('[1]Pricing Schedule'!$F$105*M779))*2,
IF(AND(I779=38000,R779&gt;157.4,R779&lt;=336.4,M779&gt;10),('[1]Pricing Schedule'!$F$111+('[1]Pricing Schedule'!$F$113*M779))*2,
IF(AND(I779=38000,R779&gt;314.8,R779&lt;=504.6,M779&lt;=10),('[1]Pricing Schedule'!$F$103+('[1]Pricing Schedule'!$F$105*M779))*3,
IF(AND(I779=38000,R779&gt;314.8,R779&lt;=504.6,M779&gt;10),('[1]Pricing Schedule'!$F$111+('[1]Pricing Schedule'!$F$113*M779))*3,
IF(AND(I779=38000,R779&gt;472.2,R779&lt;=672.8,M779&lt;=10),('[1]Pricing Schedule'!$F$103+('[1]Pricing Schedule'!$F$105*M779))*4,
IF(AND(I779=38000,R779&gt;472.2,R779&lt;=672.8,M779&gt;10),('[1]Pricing Schedule'!$F$111+('[1]Pricing Schedule'!$F$113*M779))*4,
IF(AND(I779=110000,R779&lt;=12.8,M779&gt;2),'[1]Pricing Schedule'!$F$62+('[1]Pricing Schedule'!$F$63*M779),
IF(AND(I779=110000,R779&lt;=12.8,M779&lt;=2),'[1]Pricing Schedule'!$F$96+('[1]Pricing Schedule'!$F$97*M779),
IF(AND(I779=110000,R779&gt;12.8,R779&lt;=22.8,M779&gt;3),'[1]Pricing Schedule'!$F$71+('[1]Pricing Schedule'!$F$72*M779),
IF(AND(I779=110000,R779&gt;12.8,R779&lt;=22.8,M779&lt;=3),'[1]Pricing Schedule'!$F$96+('[1]Pricing Schedule'!$F$97*M779),
IF(AND(I779=110000,R779&gt;22.8,R779&lt;=30.2),'[1]Pricing Schedule'!$F$80+('[1]Pricing Schedule'!$F$81*M779),
IF(AND(I779=110000,R779&gt;30.2,R779&lt;=45.9),'[1]Pricing Schedule'!$F$89+('[1]Pricing Schedule'!$F$90*M779),
IF(AND(I779=110000,R779&gt;45.9,R779&lt;=123.4),'[1]Pricing Schedule'!$F$96+('[1]Pricing Schedule'!$F$97*M779),
IF(AND(I779=110000,R779&gt;123.4,R779&lt;=168.2,M779&lt;=10),'[1]Pricing Schedule'!$F$103+('[1]Pricing Schedule'!$F$105*M779),
IF(AND(I779=110000,R779&gt;123.4,R779&lt;=168.2,M779&gt;10),'[1]Pricing Schedule'!$F$111+('[1]Pricing Schedule'!$F$113*M779),
IF(AND(I779=110000,R779&gt;168.2,R779&lt;=336.4,M779&lt;=10),('[1]Pricing Schedule'!$F$103+('[1]Pricing Schedule'!$F$105*M779))*2,
IF(AND(I779=110000,R779&gt;168.2,R779&lt;=336.4,M779&gt;10),('[1]Pricing Schedule'!$F$111+('[1]Pricing Schedule'!$F$113*M779))*2,
IF(AND(I779=110000,R779&gt;336.4,R779&lt;=504.6,M779&lt;=10),('[1]Pricing Schedule'!$F$103+('[1]Pricing Schedule'!$F$105*M779))*3,
IF(AND(I779=110000,R779&gt;336.4,R779&lt;=504.6,M779&gt;10),('[1]Pricing Schedule'!$F$111+('[1]Pricing Schedule'!$F$113*M779))*3,
IF(AND(I779=110000,R779&gt;504.6,R779&lt;=672.8,M779&lt;=10),('[1]Pricing Schedule'!$F$103+('[1]Pricing Schedule'!$F$105*M779))*4,
IF(AND(I779=110000,R779&gt;504.6,R779&lt;=672.8,M779&gt;10),('[1]Pricing Schedule'!$F$111+('[1]Pricing Schedule'!$F$113*M779))*4,
IF(AND(I779=110000,R779&gt;672.8,R779&lt;=841,M779&lt;=10),('[1]Pricing Schedule'!$F$103+('[1]Pricing Schedule'!$F$105*M779))*5,
IF(AND(I779=110000,R779&gt;672.8,R779&lt;=841,M779&gt;10),('[1]Pricing Schedule'!$F$111+('[1]Pricing Schedule'!$F$113*M779))*5,
IF(AND(I779=110000,R779&gt;672.8,R779&lt;=841,M779&lt;=10),('[1]Pricing Schedule'!$F$103+('[1]Pricing Schedule'!$F$105*M779))*5,
IF(AND(I779=110000,R779&gt;672.8,R779&lt;=841,M779&gt;10),('[1]Pricing Schedule'!$F$111+('[1]Pricing Schedule'!$F$113*M779))*5,
IF(AND(I779=110000,R779&gt;1345.6,R779&lt;=1513.8,M779&lt;=10),('[1]Pricing Schedule'!$F$103+('[1]Pricing Schedule'!$F$105*M779))*9,
IF(AND(I779=110000,R779&gt;1345.6,R779&lt;=1513.8,M779&gt;10),('[1]Pricing Schedule'!$F$111+('[1]Pricing Schedule'!$F$113*M779))*9,
9999999999)))))))))))))))))))))))))))))))))))))))</f>
        <v>1643300</v>
      </c>
      <c r="T779" s="21">
        <f>IF(AND(I779=38000,R779&lt;=4.5,M779&gt;8),'[1]Pricing Schedule'!$J$9,
IF(AND(I779=38000,R779&lt;=4.5,M779&lt;=8),'[1]Pricing Schedule'!$J$36,
IF(AND(I779=38000,R779&gt;4.5,R779&lt;=9,M779&gt;8),'[1]Pricing Schedule'!$J$18,
IF(AND(I779=38000,R779&gt;4.5,R779&lt;=9,M779&lt;=8),'[1]Pricing Schedule'!$J$36,
IF(AND(I779=38000,R779&gt;9,R779&lt;=12.8,M779&gt;8),'[1]Pricing Schedule'!$J$27,
IF(AND(I779=38000,R779&gt;9,R779&lt;=12.8,M779&lt;=8),'[1]Pricing Schedule'!$J$36,
IF(AND(I779=38000,R779&gt;12.8,R779&lt;=22.8),'[1]Pricing Schedule'!$J$36,
IF(AND(I779=38000,R779&gt;22.8,R779&lt;=30.2),'[1]Pricing Schedule'!$J$45,
IF(AND(I779=38000,R779&gt;30.2,R779&lt;=45.9),'[1]Pricing Schedule'!$J$54,
IF(AND(I779=38000,R779&gt;45.9,R779&lt;=123.4),'[1]Pricing Schedule'!$J$97,
IF(AND(I779=38000,R779&gt;123.4,R779&lt;=168.2,M779&lt;=10),'[1]Pricing Schedule'!$J$105,
IF(AND(I779=38000,R779&gt;123.4,R779&lt;=168.2,M779&gt;10),'[1]Pricing Schedule'!$J$113,
IF(AND(I779=38000,R779&gt;168.2,R779&lt;=336.4,M779&lt;=10),('[1]Pricing Schedule'!$J$105),
IF(AND(I779=38000,R779&gt;168.2,R779&lt;=336.4,M779&gt;10),('[1]Pricing Schedule'!$J$113),
IF(AND(I779=38000,R779&gt;336.4,R779&lt;=504.6,M779&lt;=10),('[1]Pricing Schedule'!$J$105),
IF(AND(I779=38000,R779&gt;336.4,R779&lt;=504.6,M779&gt;10),('[1]Pricing Schedule'!$J$113),
IF(AND(I779=38000,R779&gt;504.6,R779&lt;=672.8,M779&lt;=10),('[1]Pricing Schedule'!$J$105),
IF(AND(I779=38000,R779&gt;504.6,R779&lt;=672.8,M779&gt;10),('[1]Pricing Schedule'!$J$113),
IF(AND(I779=110000,R779&lt;=12.8,M779&gt;2),'[1]Pricing Schedule'!$J$63,
IF(AND(I779=110000,R779&lt;=12.8,M779&lt;=2),'[1]Pricing Schedule'!$J$97,
IF(AND(I779=110000,R779&gt;12.8,R779&lt;=22.8,M779&gt;3),'[1]Pricing Schedule'!$J$72,
IF(AND(I779=110000,R779&gt;12.8,R779&lt;=22.8,M779&lt;=3),'[1]Pricing Schedule'!$J$97,
IF(AND(I779=110000,R779&gt;22.8,R779&lt;=30.2),'[1]Pricing Schedule'!$J$81,
IF(AND(I779=110000,R779&gt;30.2,R779&lt;=45.9),'[1]Pricing Schedule'!$J$90,
IF(AND(I779=110000,R779&gt;45.9,R779&lt;=123.4),'[1]Pricing Schedule'!$J$97,
IF(AND(I779=110000,R779&gt;123.4,R779&lt;=168.2,M779&lt;=10),'[1]Pricing Schedule'!$J$105,
IF(AND(I779=110000,R779&gt;123.4,R779&lt;=168.2,M779&gt;10),'[1]Pricing Schedule'!$J$113,
IF(AND(I779=110000,R779&gt;168.2,R779&lt;=336.2,M779&lt;=10),('[1]Pricing Schedule'!$J$105),
IF(AND(I779=110000,R779&gt;168.2,R779&lt;=336.2,M779&gt;10),('[1]Pricing Schedule'!$J$113),
IF(AND(I779=110000,R779&gt;336.4,R779&lt;=504.6,M779&lt;=10),('[1]Pricing Schedule'!$J$105),
IF(AND(I779=110000,R779&gt;336.4,R779&lt;=504.6,M779&gt;10),('[1]Pricing Schedule'!$J$113),
IF(AND(I779=110000,R779&gt;504.6,R779&lt;=672.8,M779&lt;=10),('[1]Pricing Schedule'!$J$105),
IF(AND(I779=110000,R779&gt;504.6,R779&lt;=672.8,M779&gt;10),('[1]Pricing Schedule'!$J$113),
IF(AND(I779=110000,R779&gt;672.8,R779&lt;=841,M779&lt;=10),('[1]Pricing Schedule'!$J$105),
IF(AND(I779=110000,R779&gt;672.8,R779&lt;=841,M779&gt;10),('[1]Pricing Schedule'!$J$113),
IF(AND(I779=110000,R779&gt;1682,R779&lt;=1850.2,M779&lt;=10),('[1]Pricing Schedule'!$J$105),
IF(AND(I779=110000,R779&gt;1682,R779&lt;=1850.2,M779&gt;10),('[1]Pricing Schedule'!$J$113),
IF(AND(I779=110000,R779&gt;2018.4,R779&lt;=2186.6,M779&lt;=10),('[1]Pricing Schedule'!$J$105),
IF(AND(I779=110000,R779&gt;2018.4,R779&lt;=2186.6,M779&gt;10),('[1]Pricing Schedule'!$J$113),999999999)))))))))))))))))))))))))))))))))))))))</f>
        <v>2</v>
      </c>
      <c r="U779" s="40">
        <f t="shared" si="78"/>
        <v>195630.95238095237</v>
      </c>
      <c r="V779" s="41">
        <f t="shared" si="79"/>
        <v>5.1116655510253759</v>
      </c>
      <c r="Y779" s="23">
        <v>216</v>
      </c>
      <c r="Z779" s="23">
        <v>105</v>
      </c>
      <c r="AR779" s="35"/>
    </row>
    <row r="780" spans="1:44">
      <c r="A780" s="23">
        <v>780</v>
      </c>
      <c r="B780" s="23">
        <v>780</v>
      </c>
      <c r="C780" s="23" t="s">
        <v>1257</v>
      </c>
      <c r="D780" s="23" t="s">
        <v>116</v>
      </c>
      <c r="E780" s="23" t="s">
        <v>116</v>
      </c>
      <c r="F780" s="23" t="s">
        <v>117</v>
      </c>
      <c r="G780" s="23" t="s">
        <v>118</v>
      </c>
      <c r="H780" s="23" t="s">
        <v>113</v>
      </c>
      <c r="I780" s="13">
        <v>38000</v>
      </c>
      <c r="J780" s="13">
        <v>38000</v>
      </c>
      <c r="K780" s="23" t="s">
        <v>119</v>
      </c>
      <c r="L780" s="24">
        <v>13.01</v>
      </c>
      <c r="M780" s="37">
        <f t="shared" si="74"/>
        <v>14</v>
      </c>
      <c r="N780" s="24">
        <v>0.314</v>
      </c>
      <c r="O780" s="13">
        <v>2</v>
      </c>
      <c r="P780" s="36">
        <f t="shared" si="75"/>
        <v>0.314</v>
      </c>
      <c r="Q780" s="38">
        <f t="shared" si="76"/>
        <v>4.2</v>
      </c>
      <c r="R780" s="37">
        <f t="shared" si="77"/>
        <v>4.2</v>
      </c>
      <c r="S780" s="39">
        <f>IF(AND(I780=38000,R780&lt;=4.5,M780&gt;8),'[1]Pricing Schedule'!$F$8+('[1]Pricing Schedule'!$F$9*M780),
IF(AND(I780=38000,R780&lt;=4.5,M780&lt;=8),'[1]Pricing Schedule'!$F$34+('[1]Pricing Schedule'!$F$36*M780),
IF(AND(I780=38000,R780&gt;4.5,R780&lt;=9,M780&gt;8),'[1]Pricing Schedule'!$F$17+('[1]Pricing Schedule'!$F$18*M780),
IF(AND(I780=38000,R780&gt;4.5,R780&lt;=9,M780&lt;=8),'[1]Pricing Schedule'!$F$34+('[1]Pricing Schedule'!$F$36*M780),
IF(AND(I780=38000,R780&gt;9,R780&lt;=12.8,M780&gt;8),'[1]Pricing Schedule'!$F$26+('[1]Pricing Schedule'!$F$27*M780),
IF(AND(I780=38000,R780&gt;9,R780&lt;=12.8,M780&lt;=8),'[1]Pricing Schedule'!$F$34+('[1]Pricing Schedule'!$F$36*M780),
IF(AND(I780=38000,R780&gt;12.8,R780&lt;=22.8),'[1]Pricing Schedule'!$F$34+('[1]Pricing Schedule'!$F$36*M780),
IF(AND(I780=38000,R780&gt;22.8,R780&lt;=30.2),'[1]Pricing Schedule'!$F$43+('[1]Pricing Schedule'!$F$45*M780),
IF(AND(I780=38000,R780&gt;30.2,R780&lt;=45.9),'[1]Pricing Schedule'!$F$52+('[1]Pricing Schedule'!$F$54*M780),
IF(AND(I780=38000,R780&gt;45.9,R780&lt;=123.4),'[1]Pricing Schedule'!$F$96+('[1]Pricing Schedule'!$F$97*M780),
IF(AND(I780=38000,R780&gt;123.4,R780&lt;=168.2,M780&lt;=10),'[1]Pricing Schedule'!$F$103+('[1]Pricing Schedule'!$F$105*M780),
IF(AND(I780=38000,R780&gt;123.4,R780&lt;=168.2,M780&gt;10),'[1]Pricing Schedule'!$F$111+('[1]Pricing Schedule'!$F$113*M780),
IF(AND(I780=38000,R780&gt;157.4,R780&lt;=336.4,M780&lt;=10),('[1]Pricing Schedule'!$F$103+('[1]Pricing Schedule'!$F$105*M780))*2,
IF(AND(I780=38000,R780&gt;157.4,R780&lt;=336.4,M780&gt;10),('[1]Pricing Schedule'!$F$111+('[1]Pricing Schedule'!$F$113*M780))*2,
IF(AND(I780=38000,R780&gt;314.8,R780&lt;=504.6,M780&lt;=10),('[1]Pricing Schedule'!$F$103+('[1]Pricing Schedule'!$F$105*M780))*3,
IF(AND(I780=38000,R780&gt;314.8,R780&lt;=504.6,M780&gt;10),('[1]Pricing Schedule'!$F$111+('[1]Pricing Schedule'!$F$113*M780))*3,
IF(AND(I780=38000,R780&gt;472.2,R780&lt;=672.8,M780&lt;=10),('[1]Pricing Schedule'!$F$103+('[1]Pricing Schedule'!$F$105*M780))*4,
IF(AND(I780=38000,R780&gt;472.2,R780&lt;=672.8,M780&gt;10),('[1]Pricing Schedule'!$F$111+('[1]Pricing Schedule'!$F$113*M780))*4,
IF(AND(I780=110000,R780&lt;=12.8,M780&gt;2),'[1]Pricing Schedule'!$F$62+('[1]Pricing Schedule'!$F$63*M780),
IF(AND(I780=110000,R780&lt;=12.8,M780&lt;=2),'[1]Pricing Schedule'!$F$96+('[1]Pricing Schedule'!$F$97*M780),
IF(AND(I780=110000,R780&gt;12.8,R780&lt;=22.8,M780&gt;3),'[1]Pricing Schedule'!$F$71+('[1]Pricing Schedule'!$F$72*M780),
IF(AND(I780=110000,R780&gt;12.8,R780&lt;=22.8,M780&lt;=3),'[1]Pricing Schedule'!$F$96+('[1]Pricing Schedule'!$F$97*M780),
IF(AND(I780=110000,R780&gt;22.8,R780&lt;=30.2),'[1]Pricing Schedule'!$F$80+('[1]Pricing Schedule'!$F$81*M780),
IF(AND(I780=110000,R780&gt;30.2,R780&lt;=45.9),'[1]Pricing Schedule'!$F$89+('[1]Pricing Schedule'!$F$90*M780),
IF(AND(I780=110000,R780&gt;45.9,R780&lt;=123.4),'[1]Pricing Schedule'!$F$96+('[1]Pricing Schedule'!$F$97*M780),
IF(AND(I780=110000,R780&gt;123.4,R780&lt;=168.2,M780&lt;=10),'[1]Pricing Schedule'!$F$103+('[1]Pricing Schedule'!$F$105*M780),
IF(AND(I780=110000,R780&gt;123.4,R780&lt;=168.2,M780&gt;10),'[1]Pricing Schedule'!$F$111+('[1]Pricing Schedule'!$F$113*M780),
IF(AND(I780=110000,R780&gt;168.2,R780&lt;=336.4,M780&lt;=10),('[1]Pricing Schedule'!$F$103+('[1]Pricing Schedule'!$F$105*M780))*2,
IF(AND(I780=110000,R780&gt;168.2,R780&lt;=336.4,M780&gt;10),('[1]Pricing Schedule'!$F$111+('[1]Pricing Schedule'!$F$113*M780))*2,
IF(AND(I780=110000,R780&gt;336.4,R780&lt;=504.6,M780&lt;=10),('[1]Pricing Schedule'!$F$103+('[1]Pricing Schedule'!$F$105*M780))*3,
IF(AND(I780=110000,R780&gt;336.4,R780&lt;=504.6,M780&gt;10),('[1]Pricing Schedule'!$F$111+('[1]Pricing Schedule'!$F$113*M780))*3,
IF(AND(I780=110000,R780&gt;504.6,R780&lt;=672.8,M780&lt;=10),('[1]Pricing Schedule'!$F$103+('[1]Pricing Schedule'!$F$105*M780))*4,
IF(AND(I780=110000,R780&gt;504.6,R780&lt;=672.8,M780&gt;10),('[1]Pricing Schedule'!$F$111+('[1]Pricing Schedule'!$F$113*M780))*4,
IF(AND(I780=110000,R780&gt;672.8,R780&lt;=841,M780&lt;=10),('[1]Pricing Schedule'!$F$103+('[1]Pricing Schedule'!$F$105*M780))*5,
IF(AND(I780=110000,R780&gt;672.8,R780&lt;=841,M780&gt;10),('[1]Pricing Schedule'!$F$111+('[1]Pricing Schedule'!$F$113*M780))*5,
IF(AND(I780=110000,R780&gt;672.8,R780&lt;=841,M780&lt;=10),('[1]Pricing Schedule'!$F$103+('[1]Pricing Schedule'!$F$105*M780))*5,
IF(AND(I780=110000,R780&gt;672.8,R780&lt;=841,M780&gt;10),('[1]Pricing Schedule'!$F$111+('[1]Pricing Schedule'!$F$113*M780))*5,
IF(AND(I780=110000,R780&gt;1345.6,R780&lt;=1513.8,M780&lt;=10),('[1]Pricing Schedule'!$F$103+('[1]Pricing Schedule'!$F$105*M780))*9,
IF(AND(I780=110000,R780&gt;1345.6,R780&lt;=1513.8,M780&gt;10),('[1]Pricing Schedule'!$F$111+('[1]Pricing Schedule'!$F$113*M780))*9,
9999999999)))))))))))))))))))))))))))))))))))))))</f>
        <v>1597940</v>
      </c>
      <c r="T780" s="21">
        <f>IF(AND(I780=38000,R780&lt;=4.5,M780&gt;8),'[1]Pricing Schedule'!$J$9,
IF(AND(I780=38000,R780&lt;=4.5,M780&lt;=8),'[1]Pricing Schedule'!$J$36,
IF(AND(I780=38000,R780&gt;4.5,R780&lt;=9,M780&gt;8),'[1]Pricing Schedule'!$J$18,
IF(AND(I780=38000,R780&gt;4.5,R780&lt;=9,M780&lt;=8),'[1]Pricing Schedule'!$J$36,
IF(AND(I780=38000,R780&gt;9,R780&lt;=12.8,M780&gt;8),'[1]Pricing Schedule'!$J$27,
IF(AND(I780=38000,R780&gt;9,R780&lt;=12.8,M780&lt;=8),'[1]Pricing Schedule'!$J$36,
IF(AND(I780=38000,R780&gt;12.8,R780&lt;=22.8),'[1]Pricing Schedule'!$J$36,
IF(AND(I780=38000,R780&gt;22.8,R780&lt;=30.2),'[1]Pricing Schedule'!$J$45,
IF(AND(I780=38000,R780&gt;30.2,R780&lt;=45.9),'[1]Pricing Schedule'!$J$54,
IF(AND(I780=38000,R780&gt;45.9,R780&lt;=123.4),'[1]Pricing Schedule'!$J$97,
IF(AND(I780=38000,R780&gt;123.4,R780&lt;=168.2,M780&lt;=10),'[1]Pricing Schedule'!$J$105,
IF(AND(I780=38000,R780&gt;123.4,R780&lt;=168.2,M780&gt;10),'[1]Pricing Schedule'!$J$113,
IF(AND(I780=38000,R780&gt;168.2,R780&lt;=336.4,M780&lt;=10),('[1]Pricing Schedule'!$J$105),
IF(AND(I780=38000,R780&gt;168.2,R780&lt;=336.4,M780&gt;10),('[1]Pricing Schedule'!$J$113),
IF(AND(I780=38000,R780&gt;336.4,R780&lt;=504.6,M780&lt;=10),('[1]Pricing Schedule'!$J$105),
IF(AND(I780=38000,R780&gt;336.4,R780&lt;=504.6,M780&gt;10),('[1]Pricing Schedule'!$J$113),
IF(AND(I780=38000,R780&gt;504.6,R780&lt;=672.8,M780&lt;=10),('[1]Pricing Schedule'!$J$105),
IF(AND(I780=38000,R780&gt;504.6,R780&lt;=672.8,M780&gt;10),('[1]Pricing Schedule'!$J$113),
IF(AND(I780=110000,R780&lt;=12.8,M780&gt;2),'[1]Pricing Schedule'!$J$63,
IF(AND(I780=110000,R780&lt;=12.8,M780&lt;=2),'[1]Pricing Schedule'!$J$97,
IF(AND(I780=110000,R780&gt;12.8,R780&lt;=22.8,M780&gt;3),'[1]Pricing Schedule'!$J$72,
IF(AND(I780=110000,R780&gt;12.8,R780&lt;=22.8,M780&lt;=3),'[1]Pricing Schedule'!$J$97,
IF(AND(I780=110000,R780&gt;22.8,R780&lt;=30.2),'[1]Pricing Schedule'!$J$81,
IF(AND(I780=110000,R780&gt;30.2,R780&lt;=45.9),'[1]Pricing Schedule'!$J$90,
IF(AND(I780=110000,R780&gt;45.9,R780&lt;=123.4),'[1]Pricing Schedule'!$J$97,
IF(AND(I780=110000,R780&gt;123.4,R780&lt;=168.2,M780&lt;=10),'[1]Pricing Schedule'!$J$105,
IF(AND(I780=110000,R780&gt;123.4,R780&lt;=168.2,M780&gt;10),'[1]Pricing Schedule'!$J$113,
IF(AND(I780=110000,R780&gt;168.2,R780&lt;=336.2,M780&lt;=10),('[1]Pricing Schedule'!$J$105),
IF(AND(I780=110000,R780&gt;168.2,R780&lt;=336.2,M780&gt;10),('[1]Pricing Schedule'!$J$113),
IF(AND(I780=110000,R780&gt;336.4,R780&lt;=504.6,M780&lt;=10),('[1]Pricing Schedule'!$J$105),
IF(AND(I780=110000,R780&gt;336.4,R780&lt;=504.6,M780&gt;10),('[1]Pricing Schedule'!$J$113),
IF(AND(I780=110000,R780&gt;504.6,R780&lt;=672.8,M780&lt;=10),('[1]Pricing Schedule'!$J$105),
IF(AND(I780=110000,R780&gt;504.6,R780&lt;=672.8,M780&gt;10),('[1]Pricing Schedule'!$J$113),
IF(AND(I780=110000,R780&gt;672.8,R780&lt;=841,M780&lt;=10),('[1]Pricing Schedule'!$J$105),
IF(AND(I780=110000,R780&gt;672.8,R780&lt;=841,M780&gt;10),('[1]Pricing Schedule'!$J$113),
IF(AND(I780=110000,R780&gt;1682,R780&lt;=1850.2,M780&lt;=10),('[1]Pricing Schedule'!$J$105),
IF(AND(I780=110000,R780&gt;1682,R780&lt;=1850.2,M780&gt;10),('[1]Pricing Schedule'!$J$113),
IF(AND(I780=110000,R780&gt;2018.4,R780&lt;=2186.6,M780&lt;=10),('[1]Pricing Schedule'!$J$105),
IF(AND(I780=110000,R780&gt;2018.4,R780&lt;=2186.6,M780&gt;10),('[1]Pricing Schedule'!$J$113),999999999)))))))))))))))))))))))))))))))))))))))</f>
        <v>1</v>
      </c>
      <c r="U780" s="40">
        <f t="shared" si="78"/>
        <v>380461.90476190473</v>
      </c>
      <c r="V780" s="41">
        <f t="shared" si="79"/>
        <v>2.6283840444572388</v>
      </c>
      <c r="Y780" s="23">
        <v>170</v>
      </c>
      <c r="Z780" s="23">
        <v>106</v>
      </c>
      <c r="AR780" s="35"/>
    </row>
    <row r="781" spans="1:44">
      <c r="A781" s="23">
        <v>781</v>
      </c>
      <c r="B781" s="23">
        <v>781</v>
      </c>
      <c r="C781" s="23" t="s">
        <v>1258</v>
      </c>
      <c r="D781" s="23" t="s">
        <v>116</v>
      </c>
      <c r="E781" s="23" t="s">
        <v>116</v>
      </c>
      <c r="F781" s="23" t="s">
        <v>236</v>
      </c>
      <c r="G781" s="23" t="s">
        <v>237</v>
      </c>
      <c r="H781" s="23" t="s">
        <v>113</v>
      </c>
      <c r="I781" s="13">
        <v>38000</v>
      </c>
      <c r="J781" s="13">
        <v>38000</v>
      </c>
      <c r="K781" s="23" t="s">
        <v>119</v>
      </c>
      <c r="L781" s="24">
        <v>9.6690000000000005</v>
      </c>
      <c r="M781" s="37">
        <f t="shared" si="74"/>
        <v>10</v>
      </c>
      <c r="N781" s="24">
        <v>0.47499999999999998</v>
      </c>
      <c r="O781" s="13">
        <v>2</v>
      </c>
      <c r="P781" s="36">
        <f t="shared" si="75"/>
        <v>0.47499999999999998</v>
      </c>
      <c r="Q781" s="38">
        <f t="shared" si="76"/>
        <v>4.2</v>
      </c>
      <c r="R781" s="37">
        <f t="shared" si="77"/>
        <v>4.2</v>
      </c>
      <c r="S781" s="39">
        <f>IF(AND(I781=38000,R781&lt;=4.5,M781&gt;8),'[1]Pricing Schedule'!$F$8+('[1]Pricing Schedule'!$F$9*M781),
IF(AND(I781=38000,R781&lt;=4.5,M781&lt;=8),'[1]Pricing Schedule'!$F$34+('[1]Pricing Schedule'!$F$36*M781),
IF(AND(I781=38000,R781&gt;4.5,R781&lt;=9,M781&gt;8),'[1]Pricing Schedule'!$F$17+('[1]Pricing Schedule'!$F$18*M781),
IF(AND(I781=38000,R781&gt;4.5,R781&lt;=9,M781&lt;=8),'[1]Pricing Schedule'!$F$34+('[1]Pricing Schedule'!$F$36*M781),
IF(AND(I781=38000,R781&gt;9,R781&lt;=12.8,M781&gt;8),'[1]Pricing Schedule'!$F$26+('[1]Pricing Schedule'!$F$27*M781),
IF(AND(I781=38000,R781&gt;9,R781&lt;=12.8,M781&lt;=8),'[1]Pricing Schedule'!$F$34+('[1]Pricing Schedule'!$F$36*M781),
IF(AND(I781=38000,R781&gt;12.8,R781&lt;=22.8),'[1]Pricing Schedule'!$F$34+('[1]Pricing Schedule'!$F$36*M781),
IF(AND(I781=38000,R781&gt;22.8,R781&lt;=30.2),'[1]Pricing Schedule'!$F$43+('[1]Pricing Schedule'!$F$45*M781),
IF(AND(I781=38000,R781&gt;30.2,R781&lt;=45.9),'[1]Pricing Schedule'!$F$52+('[1]Pricing Schedule'!$F$54*M781),
IF(AND(I781=38000,R781&gt;45.9,R781&lt;=123.4),'[1]Pricing Schedule'!$F$96+('[1]Pricing Schedule'!$F$97*M781),
IF(AND(I781=38000,R781&gt;123.4,R781&lt;=168.2,M781&lt;=10),'[1]Pricing Schedule'!$F$103+('[1]Pricing Schedule'!$F$105*M781),
IF(AND(I781=38000,R781&gt;123.4,R781&lt;=168.2,M781&gt;10),'[1]Pricing Schedule'!$F$111+('[1]Pricing Schedule'!$F$113*M781),
IF(AND(I781=38000,R781&gt;157.4,R781&lt;=336.4,M781&lt;=10),('[1]Pricing Schedule'!$F$103+('[1]Pricing Schedule'!$F$105*M781))*2,
IF(AND(I781=38000,R781&gt;157.4,R781&lt;=336.4,M781&gt;10),('[1]Pricing Schedule'!$F$111+('[1]Pricing Schedule'!$F$113*M781))*2,
IF(AND(I781=38000,R781&gt;314.8,R781&lt;=504.6,M781&lt;=10),('[1]Pricing Schedule'!$F$103+('[1]Pricing Schedule'!$F$105*M781))*3,
IF(AND(I781=38000,R781&gt;314.8,R781&lt;=504.6,M781&gt;10),('[1]Pricing Schedule'!$F$111+('[1]Pricing Schedule'!$F$113*M781))*3,
IF(AND(I781=38000,R781&gt;472.2,R781&lt;=672.8,M781&lt;=10),('[1]Pricing Schedule'!$F$103+('[1]Pricing Schedule'!$F$105*M781))*4,
IF(AND(I781=38000,R781&gt;472.2,R781&lt;=672.8,M781&gt;10),('[1]Pricing Schedule'!$F$111+('[1]Pricing Schedule'!$F$113*M781))*4,
IF(AND(I781=110000,R781&lt;=12.8,M781&gt;2),'[1]Pricing Schedule'!$F$62+('[1]Pricing Schedule'!$F$63*M781),
IF(AND(I781=110000,R781&lt;=12.8,M781&lt;=2),'[1]Pricing Schedule'!$F$96+('[1]Pricing Schedule'!$F$97*M781),
IF(AND(I781=110000,R781&gt;12.8,R781&lt;=22.8,M781&gt;3),'[1]Pricing Schedule'!$F$71+('[1]Pricing Schedule'!$F$72*M781),
IF(AND(I781=110000,R781&gt;12.8,R781&lt;=22.8,M781&lt;=3),'[1]Pricing Schedule'!$F$96+('[1]Pricing Schedule'!$F$97*M781),
IF(AND(I781=110000,R781&gt;22.8,R781&lt;=30.2),'[1]Pricing Schedule'!$F$80+('[1]Pricing Schedule'!$F$81*M781),
IF(AND(I781=110000,R781&gt;30.2,R781&lt;=45.9),'[1]Pricing Schedule'!$F$89+('[1]Pricing Schedule'!$F$90*M781),
IF(AND(I781=110000,R781&gt;45.9,R781&lt;=123.4),'[1]Pricing Schedule'!$F$96+('[1]Pricing Schedule'!$F$97*M781),
IF(AND(I781=110000,R781&gt;123.4,R781&lt;=168.2,M781&lt;=10),'[1]Pricing Schedule'!$F$103+('[1]Pricing Schedule'!$F$105*M781),
IF(AND(I781=110000,R781&gt;123.4,R781&lt;=168.2,M781&gt;10),'[1]Pricing Schedule'!$F$111+('[1]Pricing Schedule'!$F$113*M781),
IF(AND(I781=110000,R781&gt;168.2,R781&lt;=336.4,M781&lt;=10),('[1]Pricing Schedule'!$F$103+('[1]Pricing Schedule'!$F$105*M781))*2,
IF(AND(I781=110000,R781&gt;168.2,R781&lt;=336.4,M781&gt;10),('[1]Pricing Schedule'!$F$111+('[1]Pricing Schedule'!$F$113*M781))*2,
IF(AND(I781=110000,R781&gt;336.4,R781&lt;=504.6,M781&lt;=10),('[1]Pricing Schedule'!$F$103+('[1]Pricing Schedule'!$F$105*M781))*3,
IF(AND(I781=110000,R781&gt;336.4,R781&lt;=504.6,M781&gt;10),('[1]Pricing Schedule'!$F$111+('[1]Pricing Schedule'!$F$113*M781))*3,
IF(AND(I781=110000,R781&gt;504.6,R781&lt;=672.8,M781&lt;=10),('[1]Pricing Schedule'!$F$103+('[1]Pricing Schedule'!$F$105*M781))*4,
IF(AND(I781=110000,R781&gt;504.6,R781&lt;=672.8,M781&gt;10),('[1]Pricing Schedule'!$F$111+('[1]Pricing Schedule'!$F$113*M781))*4,
IF(AND(I781=110000,R781&gt;672.8,R781&lt;=841,M781&lt;=10),('[1]Pricing Schedule'!$F$103+('[1]Pricing Schedule'!$F$105*M781))*5,
IF(AND(I781=110000,R781&gt;672.8,R781&lt;=841,M781&gt;10),('[1]Pricing Schedule'!$F$111+('[1]Pricing Schedule'!$F$113*M781))*5,
IF(AND(I781=110000,R781&gt;672.8,R781&lt;=841,M781&lt;=10),('[1]Pricing Schedule'!$F$103+('[1]Pricing Schedule'!$F$105*M781))*5,
IF(AND(I781=110000,R781&gt;672.8,R781&lt;=841,M781&gt;10),('[1]Pricing Schedule'!$F$111+('[1]Pricing Schedule'!$F$113*M781))*5,
IF(AND(I781=110000,R781&gt;1345.6,R781&lt;=1513.8,M781&lt;=10),('[1]Pricing Schedule'!$F$103+('[1]Pricing Schedule'!$F$105*M781))*9,
IF(AND(I781=110000,R781&gt;1345.6,R781&lt;=1513.8,M781&gt;10),('[1]Pricing Schedule'!$F$111+('[1]Pricing Schedule'!$F$113*M781))*9,
9999999999)))))))))))))))))))))))))))))))))))))))</f>
        <v>1387140</v>
      </c>
      <c r="T781" s="21">
        <f>IF(AND(I781=38000,R781&lt;=4.5,M781&gt;8),'[1]Pricing Schedule'!$J$9,
IF(AND(I781=38000,R781&lt;=4.5,M781&lt;=8),'[1]Pricing Schedule'!$J$36,
IF(AND(I781=38000,R781&gt;4.5,R781&lt;=9,M781&gt;8),'[1]Pricing Schedule'!$J$18,
IF(AND(I781=38000,R781&gt;4.5,R781&lt;=9,M781&lt;=8),'[1]Pricing Schedule'!$J$36,
IF(AND(I781=38000,R781&gt;9,R781&lt;=12.8,M781&gt;8),'[1]Pricing Schedule'!$J$27,
IF(AND(I781=38000,R781&gt;9,R781&lt;=12.8,M781&lt;=8),'[1]Pricing Schedule'!$J$36,
IF(AND(I781=38000,R781&gt;12.8,R781&lt;=22.8),'[1]Pricing Schedule'!$J$36,
IF(AND(I781=38000,R781&gt;22.8,R781&lt;=30.2),'[1]Pricing Schedule'!$J$45,
IF(AND(I781=38000,R781&gt;30.2,R781&lt;=45.9),'[1]Pricing Schedule'!$J$54,
IF(AND(I781=38000,R781&gt;45.9,R781&lt;=123.4),'[1]Pricing Schedule'!$J$97,
IF(AND(I781=38000,R781&gt;123.4,R781&lt;=168.2,M781&lt;=10),'[1]Pricing Schedule'!$J$105,
IF(AND(I781=38000,R781&gt;123.4,R781&lt;=168.2,M781&gt;10),'[1]Pricing Schedule'!$J$113,
IF(AND(I781=38000,R781&gt;168.2,R781&lt;=336.4,M781&lt;=10),('[1]Pricing Schedule'!$J$105),
IF(AND(I781=38000,R781&gt;168.2,R781&lt;=336.4,M781&gt;10),('[1]Pricing Schedule'!$J$113),
IF(AND(I781=38000,R781&gt;336.4,R781&lt;=504.6,M781&lt;=10),('[1]Pricing Schedule'!$J$105),
IF(AND(I781=38000,R781&gt;336.4,R781&lt;=504.6,M781&gt;10),('[1]Pricing Schedule'!$J$113),
IF(AND(I781=38000,R781&gt;504.6,R781&lt;=672.8,M781&lt;=10),('[1]Pricing Schedule'!$J$105),
IF(AND(I781=38000,R781&gt;504.6,R781&lt;=672.8,M781&gt;10),('[1]Pricing Schedule'!$J$113),
IF(AND(I781=110000,R781&lt;=12.8,M781&gt;2),'[1]Pricing Schedule'!$J$63,
IF(AND(I781=110000,R781&lt;=12.8,M781&lt;=2),'[1]Pricing Schedule'!$J$97,
IF(AND(I781=110000,R781&gt;12.8,R781&lt;=22.8,M781&gt;3),'[1]Pricing Schedule'!$J$72,
IF(AND(I781=110000,R781&gt;12.8,R781&lt;=22.8,M781&lt;=3),'[1]Pricing Schedule'!$J$97,
IF(AND(I781=110000,R781&gt;22.8,R781&lt;=30.2),'[1]Pricing Schedule'!$J$81,
IF(AND(I781=110000,R781&gt;30.2,R781&lt;=45.9),'[1]Pricing Schedule'!$J$90,
IF(AND(I781=110000,R781&gt;45.9,R781&lt;=123.4),'[1]Pricing Schedule'!$J$97,
IF(AND(I781=110000,R781&gt;123.4,R781&lt;=168.2,M781&lt;=10),'[1]Pricing Schedule'!$J$105,
IF(AND(I781=110000,R781&gt;123.4,R781&lt;=168.2,M781&gt;10),'[1]Pricing Schedule'!$J$113,
IF(AND(I781=110000,R781&gt;168.2,R781&lt;=336.2,M781&lt;=10),('[1]Pricing Schedule'!$J$105),
IF(AND(I781=110000,R781&gt;168.2,R781&lt;=336.2,M781&gt;10),('[1]Pricing Schedule'!$J$113),
IF(AND(I781=110000,R781&gt;336.4,R781&lt;=504.6,M781&lt;=10),('[1]Pricing Schedule'!$J$105),
IF(AND(I781=110000,R781&gt;336.4,R781&lt;=504.6,M781&gt;10),('[1]Pricing Schedule'!$J$113),
IF(AND(I781=110000,R781&gt;504.6,R781&lt;=672.8,M781&lt;=10),('[1]Pricing Schedule'!$J$105),
IF(AND(I781=110000,R781&gt;504.6,R781&lt;=672.8,M781&gt;10),('[1]Pricing Schedule'!$J$113),
IF(AND(I781=110000,R781&gt;672.8,R781&lt;=841,M781&lt;=10),('[1]Pricing Schedule'!$J$105),
IF(AND(I781=110000,R781&gt;672.8,R781&lt;=841,M781&gt;10),('[1]Pricing Schedule'!$J$113),
IF(AND(I781=110000,R781&gt;1682,R781&lt;=1850.2,M781&lt;=10),('[1]Pricing Schedule'!$J$105),
IF(AND(I781=110000,R781&gt;1682,R781&lt;=1850.2,M781&gt;10),('[1]Pricing Schedule'!$J$113),
IF(AND(I781=110000,R781&gt;2018.4,R781&lt;=2186.6,M781&lt;=10),('[1]Pricing Schedule'!$J$105),
IF(AND(I781=110000,R781&gt;2018.4,R781&lt;=2186.6,M781&gt;10),('[1]Pricing Schedule'!$J$113),999999999)))))))))))))))))))))))))))))))))))))))</f>
        <v>1</v>
      </c>
      <c r="U781" s="40">
        <f t="shared" si="78"/>
        <v>330271.42857142858</v>
      </c>
      <c r="V781" s="41">
        <f t="shared" si="79"/>
        <v>3.0278126216531858</v>
      </c>
      <c r="Y781" s="23">
        <v>635</v>
      </c>
      <c r="Z781" s="23">
        <v>105</v>
      </c>
      <c r="AR781" s="35"/>
    </row>
    <row r="782" spans="1:44">
      <c r="A782" s="23">
        <v>782</v>
      </c>
      <c r="B782" s="23">
        <v>782</v>
      </c>
      <c r="C782" s="23" t="s">
        <v>1259</v>
      </c>
      <c r="D782" s="23" t="s">
        <v>116</v>
      </c>
      <c r="E782" s="23" t="s">
        <v>116</v>
      </c>
      <c r="F782" s="23" t="s">
        <v>236</v>
      </c>
      <c r="G782" s="23" t="s">
        <v>237</v>
      </c>
      <c r="H782" s="23" t="s">
        <v>113</v>
      </c>
      <c r="I782" s="13">
        <v>38000</v>
      </c>
      <c r="J782" s="13">
        <v>38000</v>
      </c>
      <c r="K782" s="23" t="s">
        <v>119</v>
      </c>
      <c r="L782" s="24">
        <v>5.0019999999999998</v>
      </c>
      <c r="M782" s="37">
        <f t="shared" si="74"/>
        <v>6</v>
      </c>
      <c r="N782" s="24">
        <v>4.3550000000000004</v>
      </c>
      <c r="O782" s="13">
        <v>2</v>
      </c>
      <c r="P782" s="36">
        <f t="shared" si="75"/>
        <v>3.2662500000000003</v>
      </c>
      <c r="Q782" s="38">
        <f t="shared" si="76"/>
        <v>37.800000000000004</v>
      </c>
      <c r="R782" s="37">
        <f t="shared" si="77"/>
        <v>37.800000000000004</v>
      </c>
      <c r="S782" s="39">
        <f>IF(AND(I782=38000,R782&lt;=4.5,M782&gt;8),'[1]Pricing Schedule'!$F$8+('[1]Pricing Schedule'!$F$9*M782),
IF(AND(I782=38000,R782&lt;=4.5,M782&lt;=8),'[1]Pricing Schedule'!$F$34+('[1]Pricing Schedule'!$F$36*M782),
IF(AND(I782=38000,R782&gt;4.5,R782&lt;=9,M782&gt;8),'[1]Pricing Schedule'!$F$17+('[1]Pricing Schedule'!$F$18*M782),
IF(AND(I782=38000,R782&gt;4.5,R782&lt;=9,M782&lt;=8),'[1]Pricing Schedule'!$F$34+('[1]Pricing Schedule'!$F$36*M782),
IF(AND(I782=38000,R782&gt;9,R782&lt;=12.8,M782&gt;8),'[1]Pricing Schedule'!$F$26+('[1]Pricing Schedule'!$F$27*M782),
IF(AND(I782=38000,R782&gt;9,R782&lt;=12.8,M782&lt;=8),'[1]Pricing Schedule'!$F$34+('[1]Pricing Schedule'!$F$36*M782),
IF(AND(I782=38000,R782&gt;12.8,R782&lt;=22.8),'[1]Pricing Schedule'!$F$34+('[1]Pricing Schedule'!$F$36*M782),
IF(AND(I782=38000,R782&gt;22.8,R782&lt;=30.2),'[1]Pricing Schedule'!$F$43+('[1]Pricing Schedule'!$F$45*M782),
IF(AND(I782=38000,R782&gt;30.2,R782&lt;=45.9),'[1]Pricing Schedule'!$F$52+('[1]Pricing Schedule'!$F$54*M782),
IF(AND(I782=38000,R782&gt;45.9,R782&lt;=123.4),'[1]Pricing Schedule'!$F$96+('[1]Pricing Schedule'!$F$97*M782),
IF(AND(I782=38000,R782&gt;123.4,R782&lt;=168.2,M782&lt;=10),'[1]Pricing Schedule'!$F$103+('[1]Pricing Schedule'!$F$105*M782),
IF(AND(I782=38000,R782&gt;123.4,R782&lt;=168.2,M782&gt;10),'[1]Pricing Schedule'!$F$111+('[1]Pricing Schedule'!$F$113*M782),
IF(AND(I782=38000,R782&gt;157.4,R782&lt;=336.4,M782&lt;=10),('[1]Pricing Schedule'!$F$103+('[1]Pricing Schedule'!$F$105*M782))*2,
IF(AND(I782=38000,R782&gt;157.4,R782&lt;=336.4,M782&gt;10),('[1]Pricing Schedule'!$F$111+('[1]Pricing Schedule'!$F$113*M782))*2,
IF(AND(I782=38000,R782&gt;314.8,R782&lt;=504.6,M782&lt;=10),('[1]Pricing Schedule'!$F$103+('[1]Pricing Schedule'!$F$105*M782))*3,
IF(AND(I782=38000,R782&gt;314.8,R782&lt;=504.6,M782&gt;10),('[1]Pricing Schedule'!$F$111+('[1]Pricing Schedule'!$F$113*M782))*3,
IF(AND(I782=38000,R782&gt;472.2,R782&lt;=672.8,M782&lt;=10),('[1]Pricing Schedule'!$F$103+('[1]Pricing Schedule'!$F$105*M782))*4,
IF(AND(I782=38000,R782&gt;472.2,R782&lt;=672.8,M782&gt;10),('[1]Pricing Schedule'!$F$111+('[1]Pricing Schedule'!$F$113*M782))*4,
IF(AND(I782=110000,R782&lt;=12.8,M782&gt;2),'[1]Pricing Schedule'!$F$62+('[1]Pricing Schedule'!$F$63*M782),
IF(AND(I782=110000,R782&lt;=12.8,M782&lt;=2),'[1]Pricing Schedule'!$F$96+('[1]Pricing Schedule'!$F$97*M782),
IF(AND(I782=110000,R782&gt;12.8,R782&lt;=22.8,M782&gt;3),'[1]Pricing Schedule'!$F$71+('[1]Pricing Schedule'!$F$72*M782),
IF(AND(I782=110000,R782&gt;12.8,R782&lt;=22.8,M782&lt;=3),'[1]Pricing Schedule'!$F$96+('[1]Pricing Schedule'!$F$97*M782),
IF(AND(I782=110000,R782&gt;22.8,R782&lt;=30.2),'[1]Pricing Schedule'!$F$80+('[1]Pricing Schedule'!$F$81*M782),
IF(AND(I782=110000,R782&gt;30.2,R782&lt;=45.9),'[1]Pricing Schedule'!$F$89+('[1]Pricing Schedule'!$F$90*M782),
IF(AND(I782=110000,R782&gt;45.9,R782&lt;=123.4),'[1]Pricing Schedule'!$F$96+('[1]Pricing Schedule'!$F$97*M782),
IF(AND(I782=110000,R782&gt;123.4,R782&lt;=168.2,M782&lt;=10),'[1]Pricing Schedule'!$F$103+('[1]Pricing Schedule'!$F$105*M782),
IF(AND(I782=110000,R782&gt;123.4,R782&lt;=168.2,M782&gt;10),'[1]Pricing Schedule'!$F$111+('[1]Pricing Schedule'!$F$113*M782),
IF(AND(I782=110000,R782&gt;168.2,R782&lt;=336.4,M782&lt;=10),('[1]Pricing Schedule'!$F$103+('[1]Pricing Schedule'!$F$105*M782))*2,
IF(AND(I782=110000,R782&gt;168.2,R782&lt;=336.4,M782&gt;10),('[1]Pricing Schedule'!$F$111+('[1]Pricing Schedule'!$F$113*M782))*2,
IF(AND(I782=110000,R782&gt;336.4,R782&lt;=504.6,M782&lt;=10),('[1]Pricing Schedule'!$F$103+('[1]Pricing Schedule'!$F$105*M782))*3,
IF(AND(I782=110000,R782&gt;336.4,R782&lt;=504.6,M782&gt;10),('[1]Pricing Schedule'!$F$111+('[1]Pricing Schedule'!$F$113*M782))*3,
IF(AND(I782=110000,R782&gt;504.6,R782&lt;=672.8,M782&lt;=10),('[1]Pricing Schedule'!$F$103+('[1]Pricing Schedule'!$F$105*M782))*4,
IF(AND(I782=110000,R782&gt;504.6,R782&lt;=672.8,M782&gt;10),('[1]Pricing Schedule'!$F$111+('[1]Pricing Schedule'!$F$113*M782))*4,
IF(AND(I782=110000,R782&gt;672.8,R782&lt;=841,M782&lt;=10),('[1]Pricing Schedule'!$F$103+('[1]Pricing Schedule'!$F$105*M782))*5,
IF(AND(I782=110000,R782&gt;672.8,R782&lt;=841,M782&gt;10),('[1]Pricing Schedule'!$F$111+('[1]Pricing Schedule'!$F$113*M782))*5,
IF(AND(I782=110000,R782&gt;672.8,R782&lt;=841,M782&lt;=10),('[1]Pricing Schedule'!$F$103+('[1]Pricing Schedule'!$F$105*M782))*5,
IF(AND(I782=110000,R782&gt;672.8,R782&lt;=841,M782&gt;10),('[1]Pricing Schedule'!$F$111+('[1]Pricing Schedule'!$F$113*M782))*5,
IF(AND(I782=110000,R782&gt;1345.6,R782&lt;=1513.8,M782&lt;=10),('[1]Pricing Schedule'!$F$103+('[1]Pricing Schedule'!$F$105*M782))*9,
IF(AND(I782=110000,R782&gt;1345.6,R782&lt;=1513.8,M782&gt;10),('[1]Pricing Schedule'!$F$111+('[1]Pricing Schedule'!$F$113*M782))*9,
9999999999)))))))))))))))))))))))))))))))))))))))</f>
        <v>1015350</v>
      </c>
      <c r="T782" s="21">
        <f>IF(AND(I782=38000,R782&lt;=4.5,M782&gt;8),'[1]Pricing Schedule'!$J$9,
IF(AND(I782=38000,R782&lt;=4.5,M782&lt;=8),'[1]Pricing Schedule'!$J$36,
IF(AND(I782=38000,R782&gt;4.5,R782&lt;=9,M782&gt;8),'[1]Pricing Schedule'!$J$18,
IF(AND(I782=38000,R782&gt;4.5,R782&lt;=9,M782&lt;=8),'[1]Pricing Schedule'!$J$36,
IF(AND(I782=38000,R782&gt;9,R782&lt;=12.8,M782&gt;8),'[1]Pricing Schedule'!$J$27,
IF(AND(I782=38000,R782&gt;9,R782&lt;=12.8,M782&lt;=8),'[1]Pricing Schedule'!$J$36,
IF(AND(I782=38000,R782&gt;12.8,R782&lt;=22.8),'[1]Pricing Schedule'!$J$36,
IF(AND(I782=38000,R782&gt;22.8,R782&lt;=30.2),'[1]Pricing Schedule'!$J$45,
IF(AND(I782=38000,R782&gt;30.2,R782&lt;=45.9),'[1]Pricing Schedule'!$J$54,
IF(AND(I782=38000,R782&gt;45.9,R782&lt;=123.4),'[1]Pricing Schedule'!$J$97,
IF(AND(I782=38000,R782&gt;123.4,R782&lt;=168.2,M782&lt;=10),'[1]Pricing Schedule'!$J$105,
IF(AND(I782=38000,R782&gt;123.4,R782&lt;=168.2,M782&gt;10),'[1]Pricing Schedule'!$J$113,
IF(AND(I782=38000,R782&gt;168.2,R782&lt;=336.4,M782&lt;=10),('[1]Pricing Schedule'!$J$105),
IF(AND(I782=38000,R782&gt;168.2,R782&lt;=336.4,M782&gt;10),('[1]Pricing Schedule'!$J$113),
IF(AND(I782=38000,R782&gt;336.4,R782&lt;=504.6,M782&lt;=10),('[1]Pricing Schedule'!$J$105),
IF(AND(I782=38000,R782&gt;336.4,R782&lt;=504.6,M782&gt;10),('[1]Pricing Schedule'!$J$113),
IF(AND(I782=38000,R782&gt;504.6,R782&lt;=672.8,M782&lt;=10),('[1]Pricing Schedule'!$J$105),
IF(AND(I782=38000,R782&gt;504.6,R782&lt;=672.8,M782&gt;10),('[1]Pricing Schedule'!$J$113),
IF(AND(I782=110000,R782&lt;=12.8,M782&gt;2),'[1]Pricing Schedule'!$J$63,
IF(AND(I782=110000,R782&lt;=12.8,M782&lt;=2),'[1]Pricing Schedule'!$J$97,
IF(AND(I782=110000,R782&gt;12.8,R782&lt;=22.8,M782&gt;3),'[1]Pricing Schedule'!$J$72,
IF(AND(I782=110000,R782&gt;12.8,R782&lt;=22.8,M782&lt;=3),'[1]Pricing Schedule'!$J$97,
IF(AND(I782=110000,R782&gt;22.8,R782&lt;=30.2),'[1]Pricing Schedule'!$J$81,
IF(AND(I782=110000,R782&gt;30.2,R782&lt;=45.9),'[1]Pricing Schedule'!$J$90,
IF(AND(I782=110000,R782&gt;45.9,R782&lt;=123.4),'[1]Pricing Schedule'!$J$97,
IF(AND(I782=110000,R782&gt;123.4,R782&lt;=168.2,M782&lt;=10),'[1]Pricing Schedule'!$J$105,
IF(AND(I782=110000,R782&gt;123.4,R782&lt;=168.2,M782&gt;10),'[1]Pricing Schedule'!$J$113,
IF(AND(I782=110000,R782&gt;168.2,R782&lt;=336.2,M782&lt;=10),('[1]Pricing Schedule'!$J$105),
IF(AND(I782=110000,R782&gt;168.2,R782&lt;=336.2,M782&gt;10),('[1]Pricing Schedule'!$J$113),
IF(AND(I782=110000,R782&gt;336.4,R782&lt;=504.6,M782&lt;=10),('[1]Pricing Schedule'!$J$105),
IF(AND(I782=110000,R782&gt;336.4,R782&lt;=504.6,M782&gt;10),('[1]Pricing Schedule'!$J$113),
IF(AND(I782=110000,R782&gt;504.6,R782&lt;=672.8,M782&lt;=10),('[1]Pricing Schedule'!$J$105),
IF(AND(I782=110000,R782&gt;504.6,R782&lt;=672.8,M782&gt;10),('[1]Pricing Schedule'!$J$113),
IF(AND(I782=110000,R782&gt;672.8,R782&lt;=841,M782&lt;=10),('[1]Pricing Schedule'!$J$105),
IF(AND(I782=110000,R782&gt;672.8,R782&lt;=841,M782&gt;10),('[1]Pricing Schedule'!$J$113),
IF(AND(I782=110000,R782&gt;1682,R782&lt;=1850.2,M782&lt;=10),('[1]Pricing Schedule'!$J$105),
IF(AND(I782=110000,R782&gt;1682,R782&lt;=1850.2,M782&gt;10),('[1]Pricing Schedule'!$J$113),
IF(AND(I782=110000,R782&gt;2018.4,R782&lt;=2186.6,M782&lt;=10),('[1]Pricing Schedule'!$J$105),
IF(AND(I782=110000,R782&gt;2018.4,R782&lt;=2186.6,M782&gt;10),('[1]Pricing Schedule'!$J$113),999999999)))))))))))))))))))))))))))))))))))))))</f>
        <v>6</v>
      </c>
      <c r="U782" s="40">
        <f t="shared" si="78"/>
        <v>26861.111111111109</v>
      </c>
      <c r="V782" s="41">
        <f t="shared" si="79"/>
        <v>37.228541882109624</v>
      </c>
      <c r="Y782" s="23">
        <v>119</v>
      </c>
      <c r="Z782" s="23">
        <v>105</v>
      </c>
      <c r="AR782" s="35"/>
    </row>
    <row r="783" spans="1:44">
      <c r="A783" s="23">
        <v>783</v>
      </c>
      <c r="B783" s="23">
        <v>783</v>
      </c>
      <c r="C783" s="23" t="s">
        <v>1260</v>
      </c>
      <c r="D783" s="23" t="s">
        <v>116</v>
      </c>
      <c r="E783" s="23" t="s">
        <v>116</v>
      </c>
      <c r="F783" s="23" t="s">
        <v>236</v>
      </c>
      <c r="G783" s="23" t="s">
        <v>237</v>
      </c>
      <c r="H783" s="23" t="s">
        <v>113</v>
      </c>
      <c r="I783" s="13">
        <v>38000</v>
      </c>
      <c r="J783" s="13">
        <v>38000</v>
      </c>
      <c r="K783" s="23" t="s">
        <v>119</v>
      </c>
      <c r="L783" s="24">
        <v>5.0670000000000002</v>
      </c>
      <c r="M783" s="37">
        <f t="shared" si="74"/>
        <v>6</v>
      </c>
      <c r="N783" s="24">
        <v>1.8979999999999999</v>
      </c>
      <c r="O783" s="13">
        <v>2</v>
      </c>
      <c r="P783" s="36">
        <f t="shared" si="75"/>
        <v>1.4235</v>
      </c>
      <c r="Q783" s="38">
        <f t="shared" si="76"/>
        <v>16.8</v>
      </c>
      <c r="R783" s="37">
        <f t="shared" si="77"/>
        <v>16.8</v>
      </c>
      <c r="S783" s="39">
        <f>IF(AND(I783=38000,R783&lt;=4.5,M783&gt;8),'[1]Pricing Schedule'!$F$8+('[1]Pricing Schedule'!$F$9*M783),
IF(AND(I783=38000,R783&lt;=4.5,M783&lt;=8),'[1]Pricing Schedule'!$F$34+('[1]Pricing Schedule'!$F$36*M783),
IF(AND(I783=38000,R783&gt;4.5,R783&lt;=9,M783&gt;8),'[1]Pricing Schedule'!$F$17+('[1]Pricing Schedule'!$F$18*M783),
IF(AND(I783=38000,R783&gt;4.5,R783&lt;=9,M783&lt;=8),'[1]Pricing Schedule'!$F$34+('[1]Pricing Schedule'!$F$36*M783),
IF(AND(I783=38000,R783&gt;9,R783&lt;=12.8,M783&gt;8),'[1]Pricing Schedule'!$F$26+('[1]Pricing Schedule'!$F$27*M783),
IF(AND(I783=38000,R783&gt;9,R783&lt;=12.8,M783&lt;=8),'[1]Pricing Schedule'!$F$34+('[1]Pricing Schedule'!$F$36*M783),
IF(AND(I783=38000,R783&gt;12.8,R783&lt;=22.8),'[1]Pricing Schedule'!$F$34+('[1]Pricing Schedule'!$F$36*M783),
IF(AND(I783=38000,R783&gt;22.8,R783&lt;=30.2),'[1]Pricing Schedule'!$F$43+('[1]Pricing Schedule'!$F$45*M783),
IF(AND(I783=38000,R783&gt;30.2,R783&lt;=45.9),'[1]Pricing Schedule'!$F$52+('[1]Pricing Schedule'!$F$54*M783),
IF(AND(I783=38000,R783&gt;45.9,R783&lt;=123.4),'[1]Pricing Schedule'!$F$96+('[1]Pricing Schedule'!$F$97*M783),
IF(AND(I783=38000,R783&gt;123.4,R783&lt;=168.2,M783&lt;=10),'[1]Pricing Schedule'!$F$103+('[1]Pricing Schedule'!$F$105*M783),
IF(AND(I783=38000,R783&gt;123.4,R783&lt;=168.2,M783&gt;10),'[1]Pricing Schedule'!$F$111+('[1]Pricing Schedule'!$F$113*M783),
IF(AND(I783=38000,R783&gt;157.4,R783&lt;=336.4,M783&lt;=10),('[1]Pricing Schedule'!$F$103+('[1]Pricing Schedule'!$F$105*M783))*2,
IF(AND(I783=38000,R783&gt;157.4,R783&lt;=336.4,M783&gt;10),('[1]Pricing Schedule'!$F$111+('[1]Pricing Schedule'!$F$113*M783))*2,
IF(AND(I783=38000,R783&gt;314.8,R783&lt;=504.6,M783&lt;=10),('[1]Pricing Schedule'!$F$103+('[1]Pricing Schedule'!$F$105*M783))*3,
IF(AND(I783=38000,R783&gt;314.8,R783&lt;=504.6,M783&gt;10),('[1]Pricing Schedule'!$F$111+('[1]Pricing Schedule'!$F$113*M783))*3,
IF(AND(I783=38000,R783&gt;472.2,R783&lt;=672.8,M783&lt;=10),('[1]Pricing Schedule'!$F$103+('[1]Pricing Schedule'!$F$105*M783))*4,
IF(AND(I783=38000,R783&gt;472.2,R783&lt;=672.8,M783&gt;10),('[1]Pricing Schedule'!$F$111+('[1]Pricing Schedule'!$F$113*M783))*4,
IF(AND(I783=110000,R783&lt;=12.8,M783&gt;2),'[1]Pricing Schedule'!$F$62+('[1]Pricing Schedule'!$F$63*M783),
IF(AND(I783=110000,R783&lt;=12.8,M783&lt;=2),'[1]Pricing Schedule'!$F$96+('[1]Pricing Schedule'!$F$97*M783),
IF(AND(I783=110000,R783&gt;12.8,R783&lt;=22.8,M783&gt;3),'[1]Pricing Schedule'!$F$71+('[1]Pricing Schedule'!$F$72*M783),
IF(AND(I783=110000,R783&gt;12.8,R783&lt;=22.8,M783&lt;=3),'[1]Pricing Schedule'!$F$96+('[1]Pricing Schedule'!$F$97*M783),
IF(AND(I783=110000,R783&gt;22.8,R783&lt;=30.2),'[1]Pricing Schedule'!$F$80+('[1]Pricing Schedule'!$F$81*M783),
IF(AND(I783=110000,R783&gt;30.2,R783&lt;=45.9),'[1]Pricing Schedule'!$F$89+('[1]Pricing Schedule'!$F$90*M783),
IF(AND(I783=110000,R783&gt;45.9,R783&lt;=123.4),'[1]Pricing Schedule'!$F$96+('[1]Pricing Schedule'!$F$97*M783),
IF(AND(I783=110000,R783&gt;123.4,R783&lt;=168.2,M783&lt;=10),'[1]Pricing Schedule'!$F$103+('[1]Pricing Schedule'!$F$105*M783),
IF(AND(I783=110000,R783&gt;123.4,R783&lt;=168.2,M783&gt;10),'[1]Pricing Schedule'!$F$111+('[1]Pricing Schedule'!$F$113*M783),
IF(AND(I783=110000,R783&gt;168.2,R783&lt;=336.4,M783&lt;=10),('[1]Pricing Schedule'!$F$103+('[1]Pricing Schedule'!$F$105*M783))*2,
IF(AND(I783=110000,R783&gt;168.2,R783&lt;=336.4,M783&gt;10),('[1]Pricing Schedule'!$F$111+('[1]Pricing Schedule'!$F$113*M783))*2,
IF(AND(I783=110000,R783&gt;336.4,R783&lt;=504.6,M783&lt;=10),('[1]Pricing Schedule'!$F$103+('[1]Pricing Schedule'!$F$105*M783))*3,
IF(AND(I783=110000,R783&gt;336.4,R783&lt;=504.6,M783&gt;10),('[1]Pricing Schedule'!$F$111+('[1]Pricing Schedule'!$F$113*M783))*3,
IF(AND(I783=110000,R783&gt;504.6,R783&lt;=672.8,M783&lt;=10),('[1]Pricing Schedule'!$F$103+('[1]Pricing Schedule'!$F$105*M783))*4,
IF(AND(I783=110000,R783&gt;504.6,R783&lt;=672.8,M783&gt;10),('[1]Pricing Schedule'!$F$111+('[1]Pricing Schedule'!$F$113*M783))*4,
IF(AND(I783=110000,R783&gt;672.8,R783&lt;=841,M783&lt;=10),('[1]Pricing Schedule'!$F$103+('[1]Pricing Schedule'!$F$105*M783))*5,
IF(AND(I783=110000,R783&gt;672.8,R783&lt;=841,M783&gt;10),('[1]Pricing Schedule'!$F$111+('[1]Pricing Schedule'!$F$113*M783))*5,
IF(AND(I783=110000,R783&gt;672.8,R783&lt;=841,M783&lt;=10),('[1]Pricing Schedule'!$F$103+('[1]Pricing Schedule'!$F$105*M783))*5,
IF(AND(I783=110000,R783&gt;672.8,R783&lt;=841,M783&gt;10),('[1]Pricing Schedule'!$F$111+('[1]Pricing Schedule'!$F$113*M783))*5,
IF(AND(I783=110000,R783&gt;1345.6,R783&lt;=1513.8,M783&lt;=10),('[1]Pricing Schedule'!$F$103+('[1]Pricing Schedule'!$F$105*M783))*9,
IF(AND(I783=110000,R783&gt;1345.6,R783&lt;=1513.8,M783&gt;10),('[1]Pricing Schedule'!$F$111+('[1]Pricing Schedule'!$F$113*M783))*9,
9999999999)))))))))))))))))))))))))))))))))))))))</f>
        <v>769410</v>
      </c>
      <c r="T783" s="21">
        <f>IF(AND(I783=38000,R783&lt;=4.5,M783&gt;8),'[1]Pricing Schedule'!$J$9,
IF(AND(I783=38000,R783&lt;=4.5,M783&lt;=8),'[1]Pricing Schedule'!$J$36,
IF(AND(I783=38000,R783&gt;4.5,R783&lt;=9,M783&gt;8),'[1]Pricing Schedule'!$J$18,
IF(AND(I783=38000,R783&gt;4.5,R783&lt;=9,M783&lt;=8),'[1]Pricing Schedule'!$J$36,
IF(AND(I783=38000,R783&gt;9,R783&lt;=12.8,M783&gt;8),'[1]Pricing Schedule'!$J$27,
IF(AND(I783=38000,R783&gt;9,R783&lt;=12.8,M783&lt;=8),'[1]Pricing Schedule'!$J$36,
IF(AND(I783=38000,R783&gt;12.8,R783&lt;=22.8),'[1]Pricing Schedule'!$J$36,
IF(AND(I783=38000,R783&gt;22.8,R783&lt;=30.2),'[1]Pricing Schedule'!$J$45,
IF(AND(I783=38000,R783&gt;30.2,R783&lt;=45.9),'[1]Pricing Schedule'!$J$54,
IF(AND(I783=38000,R783&gt;45.9,R783&lt;=123.4),'[1]Pricing Schedule'!$J$97,
IF(AND(I783=38000,R783&gt;123.4,R783&lt;=168.2,M783&lt;=10),'[1]Pricing Schedule'!$J$105,
IF(AND(I783=38000,R783&gt;123.4,R783&lt;=168.2,M783&gt;10),'[1]Pricing Schedule'!$J$113,
IF(AND(I783=38000,R783&gt;168.2,R783&lt;=336.4,M783&lt;=10),('[1]Pricing Schedule'!$J$105),
IF(AND(I783=38000,R783&gt;168.2,R783&lt;=336.4,M783&gt;10),('[1]Pricing Schedule'!$J$113),
IF(AND(I783=38000,R783&gt;336.4,R783&lt;=504.6,M783&lt;=10),('[1]Pricing Schedule'!$J$105),
IF(AND(I783=38000,R783&gt;336.4,R783&lt;=504.6,M783&gt;10),('[1]Pricing Schedule'!$J$113),
IF(AND(I783=38000,R783&gt;504.6,R783&lt;=672.8,M783&lt;=10),('[1]Pricing Schedule'!$J$105),
IF(AND(I783=38000,R783&gt;504.6,R783&lt;=672.8,M783&gt;10),('[1]Pricing Schedule'!$J$113),
IF(AND(I783=110000,R783&lt;=12.8,M783&gt;2),'[1]Pricing Schedule'!$J$63,
IF(AND(I783=110000,R783&lt;=12.8,M783&lt;=2),'[1]Pricing Schedule'!$J$97,
IF(AND(I783=110000,R783&gt;12.8,R783&lt;=22.8,M783&gt;3),'[1]Pricing Schedule'!$J$72,
IF(AND(I783=110000,R783&gt;12.8,R783&lt;=22.8,M783&lt;=3),'[1]Pricing Schedule'!$J$97,
IF(AND(I783=110000,R783&gt;22.8,R783&lt;=30.2),'[1]Pricing Schedule'!$J$81,
IF(AND(I783=110000,R783&gt;30.2,R783&lt;=45.9),'[1]Pricing Schedule'!$J$90,
IF(AND(I783=110000,R783&gt;45.9,R783&lt;=123.4),'[1]Pricing Schedule'!$J$97,
IF(AND(I783=110000,R783&gt;123.4,R783&lt;=168.2,M783&lt;=10),'[1]Pricing Schedule'!$J$105,
IF(AND(I783=110000,R783&gt;123.4,R783&lt;=168.2,M783&gt;10),'[1]Pricing Schedule'!$J$113,
IF(AND(I783=110000,R783&gt;168.2,R783&lt;=336.2,M783&lt;=10),('[1]Pricing Schedule'!$J$105),
IF(AND(I783=110000,R783&gt;168.2,R783&lt;=336.2,M783&gt;10),('[1]Pricing Schedule'!$J$113),
IF(AND(I783=110000,R783&gt;336.4,R783&lt;=504.6,M783&lt;=10),('[1]Pricing Schedule'!$J$105),
IF(AND(I783=110000,R783&gt;336.4,R783&lt;=504.6,M783&gt;10),('[1]Pricing Schedule'!$J$113),
IF(AND(I783=110000,R783&gt;504.6,R783&lt;=672.8,M783&lt;=10),('[1]Pricing Schedule'!$J$105),
IF(AND(I783=110000,R783&gt;504.6,R783&lt;=672.8,M783&gt;10),('[1]Pricing Schedule'!$J$113),
IF(AND(I783=110000,R783&gt;672.8,R783&lt;=841,M783&lt;=10),('[1]Pricing Schedule'!$J$105),
IF(AND(I783=110000,R783&gt;672.8,R783&lt;=841,M783&gt;10),('[1]Pricing Schedule'!$J$113),
IF(AND(I783=110000,R783&gt;1682,R783&lt;=1850.2,M783&lt;=10),('[1]Pricing Schedule'!$J$105),
IF(AND(I783=110000,R783&gt;1682,R783&lt;=1850.2,M783&gt;10),('[1]Pricing Schedule'!$J$113),
IF(AND(I783=110000,R783&gt;2018.4,R783&lt;=2186.6,M783&lt;=10),('[1]Pricing Schedule'!$J$105),
IF(AND(I783=110000,R783&gt;2018.4,R783&lt;=2186.6,M783&gt;10),('[1]Pricing Schedule'!$J$113),999999999)))))))))))))))))))))))))))))))))))))))</f>
        <v>4</v>
      </c>
      <c r="U783" s="40">
        <f t="shared" si="78"/>
        <v>45798.214285714283</v>
      </c>
      <c r="V783" s="41">
        <f t="shared" si="79"/>
        <v>21.834912465395561</v>
      </c>
      <c r="Y783" s="23">
        <v>105</v>
      </c>
      <c r="Z783" s="23">
        <v>105</v>
      </c>
      <c r="AR783" s="35"/>
    </row>
    <row r="784" spans="1:44">
      <c r="A784" s="23">
        <v>784</v>
      </c>
      <c r="B784" s="23">
        <v>784</v>
      </c>
      <c r="C784" s="23" t="s">
        <v>1261</v>
      </c>
      <c r="D784" s="23" t="s">
        <v>116</v>
      </c>
      <c r="E784" s="23" t="s">
        <v>116</v>
      </c>
      <c r="F784" s="23" t="s">
        <v>236</v>
      </c>
      <c r="G784" s="23" t="s">
        <v>237</v>
      </c>
      <c r="H784" s="23" t="s">
        <v>113</v>
      </c>
      <c r="I784" s="13">
        <v>38000</v>
      </c>
      <c r="J784" s="13">
        <v>38000</v>
      </c>
      <c r="K784" s="23" t="s">
        <v>119</v>
      </c>
      <c r="L784" s="24">
        <v>6.8959999999999999</v>
      </c>
      <c r="M784" s="37">
        <f t="shared" si="74"/>
        <v>7</v>
      </c>
      <c r="N784" s="24">
        <v>2.6869999999999998</v>
      </c>
      <c r="O784" s="13">
        <v>2</v>
      </c>
      <c r="P784" s="36">
        <f t="shared" si="75"/>
        <v>2.01525</v>
      </c>
      <c r="Q784" s="38">
        <f t="shared" si="76"/>
        <v>21</v>
      </c>
      <c r="R784" s="37">
        <f t="shared" si="77"/>
        <v>21</v>
      </c>
      <c r="S784" s="39">
        <f>IF(AND(I784=38000,R784&lt;=4.5,M784&gt;8),'[1]Pricing Schedule'!$F$8+('[1]Pricing Schedule'!$F$9*M784),
IF(AND(I784=38000,R784&lt;=4.5,M784&lt;=8),'[1]Pricing Schedule'!$F$34+('[1]Pricing Schedule'!$F$36*M784),
IF(AND(I784=38000,R784&gt;4.5,R784&lt;=9,M784&gt;8),'[1]Pricing Schedule'!$F$17+('[1]Pricing Schedule'!$F$18*M784),
IF(AND(I784=38000,R784&gt;4.5,R784&lt;=9,M784&lt;=8),'[1]Pricing Schedule'!$F$34+('[1]Pricing Schedule'!$F$36*M784),
IF(AND(I784=38000,R784&gt;9,R784&lt;=12.8,M784&gt;8),'[1]Pricing Schedule'!$F$26+('[1]Pricing Schedule'!$F$27*M784),
IF(AND(I784=38000,R784&gt;9,R784&lt;=12.8,M784&lt;=8),'[1]Pricing Schedule'!$F$34+('[1]Pricing Schedule'!$F$36*M784),
IF(AND(I784=38000,R784&gt;12.8,R784&lt;=22.8),'[1]Pricing Schedule'!$F$34+('[1]Pricing Schedule'!$F$36*M784),
IF(AND(I784=38000,R784&gt;22.8,R784&lt;=30.2),'[1]Pricing Schedule'!$F$43+('[1]Pricing Schedule'!$F$45*M784),
IF(AND(I784=38000,R784&gt;30.2,R784&lt;=45.9),'[1]Pricing Schedule'!$F$52+('[1]Pricing Schedule'!$F$54*M784),
IF(AND(I784=38000,R784&gt;45.9,R784&lt;=123.4),'[1]Pricing Schedule'!$F$96+('[1]Pricing Schedule'!$F$97*M784),
IF(AND(I784=38000,R784&gt;123.4,R784&lt;=168.2,M784&lt;=10),'[1]Pricing Schedule'!$F$103+('[1]Pricing Schedule'!$F$105*M784),
IF(AND(I784=38000,R784&gt;123.4,R784&lt;=168.2,M784&gt;10),'[1]Pricing Schedule'!$F$111+('[1]Pricing Schedule'!$F$113*M784),
IF(AND(I784=38000,R784&gt;157.4,R784&lt;=336.4,M784&lt;=10),('[1]Pricing Schedule'!$F$103+('[1]Pricing Schedule'!$F$105*M784))*2,
IF(AND(I784=38000,R784&gt;157.4,R784&lt;=336.4,M784&gt;10),('[1]Pricing Schedule'!$F$111+('[1]Pricing Schedule'!$F$113*M784))*2,
IF(AND(I784=38000,R784&gt;314.8,R784&lt;=504.6,M784&lt;=10),('[1]Pricing Schedule'!$F$103+('[1]Pricing Schedule'!$F$105*M784))*3,
IF(AND(I784=38000,R784&gt;314.8,R784&lt;=504.6,M784&gt;10),('[1]Pricing Schedule'!$F$111+('[1]Pricing Schedule'!$F$113*M784))*3,
IF(AND(I784=38000,R784&gt;472.2,R784&lt;=672.8,M784&lt;=10),('[1]Pricing Schedule'!$F$103+('[1]Pricing Schedule'!$F$105*M784))*4,
IF(AND(I784=38000,R784&gt;472.2,R784&lt;=672.8,M784&gt;10),('[1]Pricing Schedule'!$F$111+('[1]Pricing Schedule'!$F$113*M784))*4,
IF(AND(I784=110000,R784&lt;=12.8,M784&gt;2),'[1]Pricing Schedule'!$F$62+('[1]Pricing Schedule'!$F$63*M784),
IF(AND(I784=110000,R784&lt;=12.8,M784&lt;=2),'[1]Pricing Schedule'!$F$96+('[1]Pricing Schedule'!$F$97*M784),
IF(AND(I784=110000,R784&gt;12.8,R784&lt;=22.8,M784&gt;3),'[1]Pricing Schedule'!$F$71+('[1]Pricing Schedule'!$F$72*M784),
IF(AND(I784=110000,R784&gt;12.8,R784&lt;=22.8,M784&lt;=3),'[1]Pricing Schedule'!$F$96+('[1]Pricing Schedule'!$F$97*M784),
IF(AND(I784=110000,R784&gt;22.8,R784&lt;=30.2),'[1]Pricing Schedule'!$F$80+('[1]Pricing Schedule'!$F$81*M784),
IF(AND(I784=110000,R784&gt;30.2,R784&lt;=45.9),'[1]Pricing Schedule'!$F$89+('[1]Pricing Schedule'!$F$90*M784),
IF(AND(I784=110000,R784&gt;45.9,R784&lt;=123.4),'[1]Pricing Schedule'!$F$96+('[1]Pricing Schedule'!$F$97*M784),
IF(AND(I784=110000,R784&gt;123.4,R784&lt;=168.2,M784&lt;=10),'[1]Pricing Schedule'!$F$103+('[1]Pricing Schedule'!$F$105*M784),
IF(AND(I784=110000,R784&gt;123.4,R784&lt;=168.2,M784&gt;10),'[1]Pricing Schedule'!$F$111+('[1]Pricing Schedule'!$F$113*M784),
IF(AND(I784=110000,R784&gt;168.2,R784&lt;=336.4,M784&lt;=10),('[1]Pricing Schedule'!$F$103+('[1]Pricing Schedule'!$F$105*M784))*2,
IF(AND(I784=110000,R784&gt;168.2,R784&lt;=336.4,M784&gt;10),('[1]Pricing Schedule'!$F$111+('[1]Pricing Schedule'!$F$113*M784))*2,
IF(AND(I784=110000,R784&gt;336.4,R784&lt;=504.6,M784&lt;=10),('[1]Pricing Schedule'!$F$103+('[1]Pricing Schedule'!$F$105*M784))*3,
IF(AND(I784=110000,R784&gt;336.4,R784&lt;=504.6,M784&gt;10),('[1]Pricing Schedule'!$F$111+('[1]Pricing Schedule'!$F$113*M784))*3,
IF(AND(I784=110000,R784&gt;504.6,R784&lt;=672.8,M784&lt;=10),('[1]Pricing Schedule'!$F$103+('[1]Pricing Schedule'!$F$105*M784))*4,
IF(AND(I784=110000,R784&gt;504.6,R784&lt;=672.8,M784&gt;10),('[1]Pricing Schedule'!$F$111+('[1]Pricing Schedule'!$F$113*M784))*4,
IF(AND(I784=110000,R784&gt;672.8,R784&lt;=841,M784&lt;=10),('[1]Pricing Schedule'!$F$103+('[1]Pricing Schedule'!$F$105*M784))*5,
IF(AND(I784=110000,R784&gt;672.8,R784&lt;=841,M784&gt;10),('[1]Pricing Schedule'!$F$111+('[1]Pricing Schedule'!$F$113*M784))*5,
IF(AND(I784=110000,R784&gt;672.8,R784&lt;=841,M784&lt;=10),('[1]Pricing Schedule'!$F$103+('[1]Pricing Schedule'!$F$105*M784))*5,
IF(AND(I784=110000,R784&gt;672.8,R784&lt;=841,M784&gt;10),('[1]Pricing Schedule'!$F$111+('[1]Pricing Schedule'!$F$113*M784))*5,
IF(AND(I784=110000,R784&gt;1345.6,R784&lt;=1513.8,M784&lt;=10),('[1]Pricing Schedule'!$F$103+('[1]Pricing Schedule'!$F$105*M784))*9,
IF(AND(I784=110000,R784&gt;1345.6,R784&lt;=1513.8,M784&gt;10),('[1]Pricing Schedule'!$F$111+('[1]Pricing Schedule'!$F$113*M784))*9,
9999999999)))))))))))))))))))))))))))))))))))))))</f>
        <v>839680</v>
      </c>
      <c r="T784" s="21">
        <f>IF(AND(I784=38000,R784&lt;=4.5,M784&gt;8),'[1]Pricing Schedule'!$J$9,
IF(AND(I784=38000,R784&lt;=4.5,M784&lt;=8),'[1]Pricing Schedule'!$J$36,
IF(AND(I784=38000,R784&gt;4.5,R784&lt;=9,M784&gt;8),'[1]Pricing Schedule'!$J$18,
IF(AND(I784=38000,R784&gt;4.5,R784&lt;=9,M784&lt;=8),'[1]Pricing Schedule'!$J$36,
IF(AND(I784=38000,R784&gt;9,R784&lt;=12.8,M784&gt;8),'[1]Pricing Schedule'!$J$27,
IF(AND(I784=38000,R784&gt;9,R784&lt;=12.8,M784&lt;=8),'[1]Pricing Schedule'!$J$36,
IF(AND(I784=38000,R784&gt;12.8,R784&lt;=22.8),'[1]Pricing Schedule'!$J$36,
IF(AND(I784=38000,R784&gt;22.8,R784&lt;=30.2),'[1]Pricing Schedule'!$J$45,
IF(AND(I784=38000,R784&gt;30.2,R784&lt;=45.9),'[1]Pricing Schedule'!$J$54,
IF(AND(I784=38000,R784&gt;45.9,R784&lt;=123.4),'[1]Pricing Schedule'!$J$97,
IF(AND(I784=38000,R784&gt;123.4,R784&lt;=168.2,M784&lt;=10),'[1]Pricing Schedule'!$J$105,
IF(AND(I784=38000,R784&gt;123.4,R784&lt;=168.2,M784&gt;10),'[1]Pricing Schedule'!$J$113,
IF(AND(I784=38000,R784&gt;168.2,R784&lt;=336.4,M784&lt;=10),('[1]Pricing Schedule'!$J$105),
IF(AND(I784=38000,R784&gt;168.2,R784&lt;=336.4,M784&gt;10),('[1]Pricing Schedule'!$J$113),
IF(AND(I784=38000,R784&gt;336.4,R784&lt;=504.6,M784&lt;=10),('[1]Pricing Schedule'!$J$105),
IF(AND(I784=38000,R784&gt;336.4,R784&lt;=504.6,M784&gt;10),('[1]Pricing Schedule'!$J$113),
IF(AND(I784=38000,R784&gt;504.6,R784&lt;=672.8,M784&lt;=10),('[1]Pricing Schedule'!$J$105),
IF(AND(I784=38000,R784&gt;504.6,R784&lt;=672.8,M784&gt;10),('[1]Pricing Schedule'!$J$113),
IF(AND(I784=110000,R784&lt;=12.8,M784&gt;2),'[1]Pricing Schedule'!$J$63,
IF(AND(I784=110000,R784&lt;=12.8,M784&lt;=2),'[1]Pricing Schedule'!$J$97,
IF(AND(I784=110000,R784&gt;12.8,R784&lt;=22.8,M784&gt;3),'[1]Pricing Schedule'!$J$72,
IF(AND(I784=110000,R784&gt;12.8,R784&lt;=22.8,M784&lt;=3),'[1]Pricing Schedule'!$J$97,
IF(AND(I784=110000,R784&gt;22.8,R784&lt;=30.2),'[1]Pricing Schedule'!$J$81,
IF(AND(I784=110000,R784&gt;30.2,R784&lt;=45.9),'[1]Pricing Schedule'!$J$90,
IF(AND(I784=110000,R784&gt;45.9,R784&lt;=123.4),'[1]Pricing Schedule'!$J$97,
IF(AND(I784=110000,R784&gt;123.4,R784&lt;=168.2,M784&lt;=10),'[1]Pricing Schedule'!$J$105,
IF(AND(I784=110000,R784&gt;123.4,R784&lt;=168.2,M784&gt;10),'[1]Pricing Schedule'!$J$113,
IF(AND(I784=110000,R784&gt;168.2,R784&lt;=336.2,M784&lt;=10),('[1]Pricing Schedule'!$J$105),
IF(AND(I784=110000,R784&gt;168.2,R784&lt;=336.2,M784&gt;10),('[1]Pricing Schedule'!$J$113),
IF(AND(I784=110000,R784&gt;336.4,R784&lt;=504.6,M784&lt;=10),('[1]Pricing Schedule'!$J$105),
IF(AND(I784=110000,R784&gt;336.4,R784&lt;=504.6,M784&gt;10),('[1]Pricing Schedule'!$J$113),
IF(AND(I784=110000,R784&gt;504.6,R784&lt;=672.8,M784&lt;=10),('[1]Pricing Schedule'!$J$105),
IF(AND(I784=110000,R784&gt;504.6,R784&lt;=672.8,M784&gt;10),('[1]Pricing Schedule'!$J$113),
IF(AND(I784=110000,R784&gt;672.8,R784&lt;=841,M784&lt;=10),('[1]Pricing Schedule'!$J$105),
IF(AND(I784=110000,R784&gt;672.8,R784&lt;=841,M784&gt;10),('[1]Pricing Schedule'!$J$113),
IF(AND(I784=110000,R784&gt;1682,R784&lt;=1850.2,M784&lt;=10),('[1]Pricing Schedule'!$J$105),
IF(AND(I784=110000,R784&gt;1682,R784&lt;=1850.2,M784&gt;10),('[1]Pricing Schedule'!$J$113),
IF(AND(I784=110000,R784&gt;2018.4,R784&lt;=2186.6,M784&lt;=10),('[1]Pricing Schedule'!$J$105),
IF(AND(I784=110000,R784&gt;2018.4,R784&lt;=2186.6,M784&gt;10),('[1]Pricing Schedule'!$J$113),999999999)))))))))))))))))))))))))))))))))))))))</f>
        <v>4</v>
      </c>
      <c r="U784" s="40">
        <f t="shared" si="78"/>
        <v>39984.761904761908</v>
      </c>
      <c r="V784" s="41">
        <f t="shared" si="79"/>
        <v>25.009527439024389</v>
      </c>
      <c r="Y784" s="23">
        <v>87</v>
      </c>
      <c r="Z784" s="23">
        <v>105</v>
      </c>
      <c r="AR784" s="35"/>
    </row>
    <row r="785" spans="1:44" s="44" customFormat="1">
      <c r="A785" s="43">
        <v>785</v>
      </c>
      <c r="B785" s="43">
        <v>785</v>
      </c>
      <c r="C785" s="43" t="s">
        <v>1262</v>
      </c>
      <c r="D785" s="23" t="s">
        <v>116</v>
      </c>
      <c r="E785" s="23" t="s">
        <v>116</v>
      </c>
      <c r="F785" s="43" t="s">
        <v>117</v>
      </c>
      <c r="G785" s="43" t="s">
        <v>118</v>
      </c>
      <c r="H785" s="43" t="s">
        <v>113</v>
      </c>
      <c r="I785" s="44">
        <v>38000</v>
      </c>
      <c r="J785" s="44">
        <v>38000</v>
      </c>
      <c r="K785" s="43" t="s">
        <v>119</v>
      </c>
      <c r="L785" s="45">
        <v>4.8390000000000004</v>
      </c>
      <c r="M785" s="46">
        <f t="shared" si="74"/>
        <v>5</v>
      </c>
      <c r="N785" s="45">
        <v>14.672000000000001</v>
      </c>
      <c r="O785" s="44">
        <v>2</v>
      </c>
      <c r="P785" s="46">
        <f t="shared" si="75"/>
        <v>11.004000000000001</v>
      </c>
      <c r="Q785" s="47">
        <f t="shared" si="76"/>
        <v>134.4</v>
      </c>
      <c r="R785" s="46">
        <f t="shared" si="77"/>
        <v>134.4</v>
      </c>
      <c r="S785" s="39">
        <f>IF(AND(I785=38000,R785&lt;=4.5,M785&gt;8),'[1]Pricing Schedule'!$F$8+('[1]Pricing Schedule'!$F$9*M785),
IF(AND(I785=38000,R785&lt;=4.5,M785&lt;=8),'[1]Pricing Schedule'!$F$34+('[1]Pricing Schedule'!$F$36*M785),
IF(AND(I785=38000,R785&gt;4.5,R785&lt;=9,M785&gt;8),'[1]Pricing Schedule'!$F$17+('[1]Pricing Schedule'!$F$18*M785),
IF(AND(I785=38000,R785&gt;4.5,R785&lt;=9,M785&lt;=8),'[1]Pricing Schedule'!$F$34+('[1]Pricing Schedule'!$F$36*M785),
IF(AND(I785=38000,R785&gt;9,R785&lt;=12.8,M785&gt;8),'[1]Pricing Schedule'!$F$26+('[1]Pricing Schedule'!$F$27*M785),
IF(AND(I785=38000,R785&gt;9,R785&lt;=12.8,M785&lt;=8),'[1]Pricing Schedule'!$F$34+('[1]Pricing Schedule'!$F$36*M785),
IF(AND(I785=38000,R785&gt;12.8,R785&lt;=22.8),'[1]Pricing Schedule'!$F$34+('[1]Pricing Schedule'!$F$36*M785),
IF(AND(I785=38000,R785&gt;22.8,R785&lt;=30.2),'[1]Pricing Schedule'!$F$43+('[1]Pricing Schedule'!$F$45*M785),
IF(AND(I785=38000,R785&gt;30.2,R785&lt;=45.9),'[1]Pricing Schedule'!$F$52+('[1]Pricing Schedule'!$F$54*M785),
IF(AND(I785=38000,R785&gt;45.9,R785&lt;=123.4),'[1]Pricing Schedule'!$F$96+('[1]Pricing Schedule'!$F$97*M785),
IF(AND(I785=38000,R785&gt;123.4,R785&lt;=168.2,M785&lt;=10),'[1]Pricing Schedule'!$F$103+('[1]Pricing Schedule'!$F$105*M785),
IF(AND(I785=38000,R785&gt;123.4,R785&lt;=168.2,M785&gt;10),'[1]Pricing Schedule'!$F$111+('[1]Pricing Schedule'!$F$113*M785),
IF(AND(I785=38000,R785&gt;157.4,R785&lt;=336.4,M785&lt;=10),('[1]Pricing Schedule'!$F$103+('[1]Pricing Schedule'!$F$105*M785))*2,
IF(AND(I785=38000,R785&gt;157.4,R785&lt;=336.4,M785&gt;10),('[1]Pricing Schedule'!$F$111+('[1]Pricing Schedule'!$F$113*M785))*2,
IF(AND(I785=38000,R785&gt;314.8,R785&lt;=504.6,M785&lt;=10),('[1]Pricing Schedule'!$F$103+('[1]Pricing Schedule'!$F$105*M785))*3,
IF(AND(I785=38000,R785&gt;314.8,R785&lt;=504.6,M785&gt;10),('[1]Pricing Schedule'!$F$111+('[1]Pricing Schedule'!$F$113*M785))*3,
IF(AND(I785=38000,R785&gt;472.2,R785&lt;=672.8,M785&lt;=10),('[1]Pricing Schedule'!$F$103+('[1]Pricing Schedule'!$F$105*M785))*4,
IF(AND(I785=38000,R785&gt;472.2,R785&lt;=672.8,M785&gt;10),('[1]Pricing Schedule'!$F$111+('[1]Pricing Schedule'!$F$113*M785))*4,
IF(AND(I785=110000,R785&lt;=12.8,M785&gt;2),'[1]Pricing Schedule'!$F$62+('[1]Pricing Schedule'!$F$63*M785),
IF(AND(I785=110000,R785&lt;=12.8,M785&lt;=2),'[1]Pricing Schedule'!$F$96+('[1]Pricing Schedule'!$F$97*M785),
IF(AND(I785=110000,R785&gt;12.8,R785&lt;=22.8,M785&gt;3),'[1]Pricing Schedule'!$F$71+('[1]Pricing Schedule'!$F$72*M785),
IF(AND(I785=110000,R785&gt;12.8,R785&lt;=22.8,M785&lt;=3),'[1]Pricing Schedule'!$F$96+('[1]Pricing Schedule'!$F$97*M785),
IF(AND(I785=110000,R785&gt;22.8,R785&lt;=30.2),'[1]Pricing Schedule'!$F$80+('[1]Pricing Schedule'!$F$81*M785),
IF(AND(I785=110000,R785&gt;30.2,R785&lt;=45.9),'[1]Pricing Schedule'!$F$89+('[1]Pricing Schedule'!$F$90*M785),
IF(AND(I785=110000,R785&gt;45.9,R785&lt;=123.4),'[1]Pricing Schedule'!$F$96+('[1]Pricing Schedule'!$F$97*M785),
IF(AND(I785=110000,R785&gt;123.4,R785&lt;=168.2,M785&lt;=10),'[1]Pricing Schedule'!$F$103+('[1]Pricing Schedule'!$F$105*M785),
IF(AND(I785=110000,R785&gt;123.4,R785&lt;=168.2,M785&gt;10),'[1]Pricing Schedule'!$F$111+('[1]Pricing Schedule'!$F$113*M785),
IF(AND(I785=110000,R785&gt;168.2,R785&lt;=336.4,M785&lt;=10),('[1]Pricing Schedule'!$F$103+('[1]Pricing Schedule'!$F$105*M785))*2,
IF(AND(I785=110000,R785&gt;168.2,R785&lt;=336.4,M785&gt;10),('[1]Pricing Schedule'!$F$111+('[1]Pricing Schedule'!$F$113*M785))*2,
IF(AND(I785=110000,R785&gt;336.4,R785&lt;=504.6,M785&lt;=10),('[1]Pricing Schedule'!$F$103+('[1]Pricing Schedule'!$F$105*M785))*3,
IF(AND(I785=110000,R785&gt;336.4,R785&lt;=504.6,M785&gt;10),('[1]Pricing Schedule'!$F$111+('[1]Pricing Schedule'!$F$113*M785))*3,
IF(AND(I785=110000,R785&gt;504.6,R785&lt;=672.8,M785&lt;=10),('[1]Pricing Schedule'!$F$103+('[1]Pricing Schedule'!$F$105*M785))*4,
IF(AND(I785=110000,R785&gt;504.6,R785&lt;=672.8,M785&gt;10),('[1]Pricing Schedule'!$F$111+('[1]Pricing Schedule'!$F$113*M785))*4,
IF(AND(I785=110000,R785&gt;672.8,R785&lt;=841,M785&lt;=10),('[1]Pricing Schedule'!$F$103+('[1]Pricing Schedule'!$F$105*M785))*5,
IF(AND(I785=110000,R785&gt;672.8,R785&lt;=841,M785&gt;10),('[1]Pricing Schedule'!$F$111+('[1]Pricing Schedule'!$F$113*M785))*5,
IF(AND(I785=110000,R785&gt;672.8,R785&lt;=841,M785&lt;=10),('[1]Pricing Schedule'!$F$103+('[1]Pricing Schedule'!$F$105*M785))*5,
IF(AND(I785=110000,R785&gt;672.8,R785&lt;=841,M785&gt;10),('[1]Pricing Schedule'!$F$111+('[1]Pricing Schedule'!$F$113*M785))*5,
IF(AND(I785=110000,R785&gt;1345.6,R785&lt;=1513.8,M785&lt;=10),('[1]Pricing Schedule'!$F$103+('[1]Pricing Schedule'!$F$105*M785))*9,
IF(AND(I785=110000,R785&gt;1345.6,R785&lt;=1513.8,M785&gt;10),('[1]Pricing Schedule'!$F$111+('[1]Pricing Schedule'!$F$113*M785))*9,
9999999999)))))))))))))))))))))))))))))))))))))))</f>
        <v>2818860</v>
      </c>
      <c r="T785" s="48">
        <f>IF(AND(I785=38000,R785&lt;=4.5,M785&gt;8),'[1]Pricing Schedule'!$J$9,
IF(AND(I785=38000,R785&lt;=4.5,M785&lt;=8),'[1]Pricing Schedule'!$J$36,
IF(AND(I785=38000,R785&gt;4.5,R785&lt;=9,M785&gt;8),'[1]Pricing Schedule'!$J$18,
IF(AND(I785=38000,R785&gt;4.5,R785&lt;=9,M785&lt;=8),'[1]Pricing Schedule'!$J$36,
IF(AND(I785=38000,R785&gt;9,R785&lt;=12.8,M785&gt;8),'[1]Pricing Schedule'!$J$27,
IF(AND(I785=38000,R785&gt;9,R785&lt;=12.8,M785&lt;=8),'[1]Pricing Schedule'!$J$36,
IF(AND(I785=38000,R785&gt;12.8,R785&lt;=22.8),'[1]Pricing Schedule'!$J$36,
IF(AND(I785=38000,R785&gt;22.8,R785&lt;=30.2),'[1]Pricing Schedule'!$J$45,
IF(AND(I785=38000,R785&gt;30.2,R785&lt;=45.9),'[1]Pricing Schedule'!$J$54,
IF(AND(I785=38000,R785&gt;45.9,R785&lt;=123.4),'[1]Pricing Schedule'!$J$97,
IF(AND(I785=38000,R785&gt;123.4,R785&lt;=168.2,M785&lt;=10),'[1]Pricing Schedule'!$J$105,
IF(AND(I785=38000,R785&gt;123.4,R785&lt;=168.2,M785&gt;10),'[1]Pricing Schedule'!$J$113,
IF(AND(I785=38000,R785&gt;168.2,R785&lt;=336.4,M785&lt;=10),('[1]Pricing Schedule'!$J$105),
IF(AND(I785=38000,R785&gt;168.2,R785&lt;=336.4,M785&gt;10),('[1]Pricing Schedule'!$J$113),
IF(AND(I785=38000,R785&gt;336.4,R785&lt;=504.6,M785&lt;=10),('[1]Pricing Schedule'!$J$105),
IF(AND(I785=38000,R785&gt;336.4,R785&lt;=504.6,M785&gt;10),('[1]Pricing Schedule'!$J$113),
IF(AND(I785=38000,R785&gt;504.6,R785&lt;=672.8,M785&lt;=10),('[1]Pricing Schedule'!$J$105),
IF(AND(I785=38000,R785&gt;504.6,R785&lt;=672.8,M785&gt;10),('[1]Pricing Schedule'!$J$113),
IF(AND(I785=110000,R785&lt;=12.8,M785&gt;2),'[1]Pricing Schedule'!$J$63,
IF(AND(I785=110000,R785&lt;=12.8,M785&lt;=2),'[1]Pricing Schedule'!$J$97,
IF(AND(I785=110000,R785&gt;12.8,R785&lt;=22.8,M785&gt;3),'[1]Pricing Schedule'!$J$72,
IF(AND(I785=110000,R785&gt;12.8,R785&lt;=22.8,M785&lt;=3),'[1]Pricing Schedule'!$J$97,
IF(AND(I785=110000,R785&gt;22.8,R785&lt;=30.2),'[1]Pricing Schedule'!$J$81,
IF(AND(I785=110000,R785&gt;30.2,R785&lt;=45.9),'[1]Pricing Schedule'!$J$90,
IF(AND(I785=110000,R785&gt;45.9,R785&lt;=123.4),'[1]Pricing Schedule'!$J$97,
IF(AND(I785=110000,R785&gt;123.4,R785&lt;=168.2,M785&lt;=10),'[1]Pricing Schedule'!$J$105,
IF(AND(I785=110000,R785&gt;123.4,R785&lt;=168.2,M785&gt;10),'[1]Pricing Schedule'!$J$113,
IF(AND(I785=110000,R785&gt;168.2,R785&lt;=336.2,M785&lt;=10),('[1]Pricing Schedule'!$J$105),
IF(AND(I785=110000,R785&gt;168.2,R785&lt;=336.2,M785&gt;10),('[1]Pricing Schedule'!$J$113),
IF(AND(I785=110000,R785&gt;336.4,R785&lt;=504.6,M785&lt;=10),('[1]Pricing Schedule'!$J$105),
IF(AND(I785=110000,R785&gt;336.4,R785&lt;=504.6,M785&gt;10),('[1]Pricing Schedule'!$J$113),
IF(AND(I785=110000,R785&gt;504.6,R785&lt;=672.8,M785&lt;=10),('[1]Pricing Schedule'!$J$105),
IF(AND(I785=110000,R785&gt;504.6,R785&lt;=672.8,M785&gt;10),('[1]Pricing Schedule'!$J$113),
IF(AND(I785=110000,R785&gt;672.8,R785&lt;=841,M785&lt;=10),('[1]Pricing Schedule'!$J$105),
IF(AND(I785=110000,R785&gt;672.8,R785&lt;=841,M785&gt;10),('[1]Pricing Schedule'!$J$113),
IF(AND(I785=110000,R785&gt;1682,R785&lt;=1850.2,M785&lt;=10),('[1]Pricing Schedule'!$J$105),
IF(AND(I785=110000,R785&gt;1682,R785&lt;=1850.2,M785&gt;10),('[1]Pricing Schedule'!$J$113),
IF(AND(I785=110000,R785&gt;2018.4,R785&lt;=2186.6,M785&lt;=10),('[1]Pricing Schedule'!$J$105),
IF(AND(I785=110000,R785&gt;2018.4,R785&lt;=2186.6,M785&gt;10),('[1]Pricing Schedule'!$J$113),999999999)))))))))))))))))))))))))))))))))))))))</f>
        <v>12</v>
      </c>
      <c r="U785" s="49">
        <f t="shared" si="78"/>
        <v>20973.660714285714</v>
      </c>
      <c r="V785" s="50">
        <f t="shared" si="79"/>
        <v>47.678848896362361</v>
      </c>
      <c r="W785" s="13"/>
      <c r="X785" s="13"/>
      <c r="Y785" s="23">
        <v>468</v>
      </c>
      <c r="Z785" s="23">
        <v>106</v>
      </c>
      <c r="AD785" s="43"/>
      <c r="AE785" s="43"/>
      <c r="AF785" s="43"/>
      <c r="AR785" s="51"/>
    </row>
    <row r="786" spans="1:44">
      <c r="A786" s="23">
        <v>786</v>
      </c>
      <c r="B786" s="23">
        <v>786</v>
      </c>
      <c r="C786" s="23" t="s">
        <v>1263</v>
      </c>
      <c r="D786" s="23" t="s">
        <v>116</v>
      </c>
      <c r="E786" s="23" t="s">
        <v>116</v>
      </c>
      <c r="F786" s="23" t="s">
        <v>236</v>
      </c>
      <c r="G786" s="23" t="s">
        <v>237</v>
      </c>
      <c r="H786" s="23" t="s">
        <v>113</v>
      </c>
      <c r="I786" s="13">
        <v>38000</v>
      </c>
      <c r="J786" s="13">
        <v>38000</v>
      </c>
      <c r="K786" s="23" t="s">
        <v>119</v>
      </c>
      <c r="L786" s="24">
        <v>10.144</v>
      </c>
      <c r="M786" s="37">
        <f t="shared" si="74"/>
        <v>11</v>
      </c>
      <c r="N786" s="24">
        <v>1.0640000000000001</v>
      </c>
      <c r="O786" s="13">
        <v>2</v>
      </c>
      <c r="P786" s="36">
        <f t="shared" si="75"/>
        <v>0.79800000000000004</v>
      </c>
      <c r="Q786" s="38">
        <f t="shared" si="76"/>
        <v>8.4</v>
      </c>
      <c r="R786" s="37">
        <f t="shared" si="77"/>
        <v>8.4</v>
      </c>
      <c r="S786" s="39">
        <f>IF(AND(I786=38000,R786&lt;=4.5,M786&gt;8),'[1]Pricing Schedule'!$F$8+('[1]Pricing Schedule'!$F$9*M786),
IF(AND(I786=38000,R786&lt;=4.5,M786&lt;=8),'[1]Pricing Schedule'!$F$34+('[1]Pricing Schedule'!$F$36*M786),
IF(AND(I786=38000,R786&gt;4.5,R786&lt;=9,M786&gt;8),'[1]Pricing Schedule'!$F$17+('[1]Pricing Schedule'!$F$18*M786),
IF(AND(I786=38000,R786&gt;4.5,R786&lt;=9,M786&lt;=8),'[1]Pricing Schedule'!$F$34+('[1]Pricing Schedule'!$F$36*M786),
IF(AND(I786=38000,R786&gt;9,R786&lt;=12.8,M786&gt;8),'[1]Pricing Schedule'!$F$26+('[1]Pricing Schedule'!$F$27*M786),
IF(AND(I786=38000,R786&gt;9,R786&lt;=12.8,M786&lt;=8),'[1]Pricing Schedule'!$F$34+('[1]Pricing Schedule'!$F$36*M786),
IF(AND(I786=38000,R786&gt;12.8,R786&lt;=22.8),'[1]Pricing Schedule'!$F$34+('[1]Pricing Schedule'!$F$36*M786),
IF(AND(I786=38000,R786&gt;22.8,R786&lt;=30.2),'[1]Pricing Schedule'!$F$43+('[1]Pricing Schedule'!$F$45*M786),
IF(AND(I786=38000,R786&gt;30.2,R786&lt;=45.9),'[1]Pricing Schedule'!$F$52+('[1]Pricing Schedule'!$F$54*M786),
IF(AND(I786=38000,R786&gt;45.9,R786&lt;=123.4),'[1]Pricing Schedule'!$F$96+('[1]Pricing Schedule'!$F$97*M786),
IF(AND(I786=38000,R786&gt;123.4,R786&lt;=168.2,M786&lt;=10),'[1]Pricing Schedule'!$F$103+('[1]Pricing Schedule'!$F$105*M786),
IF(AND(I786=38000,R786&gt;123.4,R786&lt;=168.2,M786&gt;10),'[1]Pricing Schedule'!$F$111+('[1]Pricing Schedule'!$F$113*M786),
IF(AND(I786=38000,R786&gt;157.4,R786&lt;=336.4,M786&lt;=10),('[1]Pricing Schedule'!$F$103+('[1]Pricing Schedule'!$F$105*M786))*2,
IF(AND(I786=38000,R786&gt;157.4,R786&lt;=336.4,M786&gt;10),('[1]Pricing Schedule'!$F$111+('[1]Pricing Schedule'!$F$113*M786))*2,
IF(AND(I786=38000,R786&gt;314.8,R786&lt;=504.6,M786&lt;=10),('[1]Pricing Schedule'!$F$103+('[1]Pricing Schedule'!$F$105*M786))*3,
IF(AND(I786=38000,R786&gt;314.8,R786&lt;=504.6,M786&gt;10),('[1]Pricing Schedule'!$F$111+('[1]Pricing Schedule'!$F$113*M786))*3,
IF(AND(I786=38000,R786&gt;472.2,R786&lt;=672.8,M786&lt;=10),('[1]Pricing Schedule'!$F$103+('[1]Pricing Schedule'!$F$105*M786))*4,
IF(AND(I786=38000,R786&gt;472.2,R786&lt;=672.8,M786&gt;10),('[1]Pricing Schedule'!$F$111+('[1]Pricing Schedule'!$F$113*M786))*4,
IF(AND(I786=110000,R786&lt;=12.8,M786&gt;2),'[1]Pricing Schedule'!$F$62+('[1]Pricing Schedule'!$F$63*M786),
IF(AND(I786=110000,R786&lt;=12.8,M786&lt;=2),'[1]Pricing Schedule'!$F$96+('[1]Pricing Schedule'!$F$97*M786),
IF(AND(I786=110000,R786&gt;12.8,R786&lt;=22.8,M786&gt;3),'[1]Pricing Schedule'!$F$71+('[1]Pricing Schedule'!$F$72*M786),
IF(AND(I786=110000,R786&gt;12.8,R786&lt;=22.8,M786&lt;=3),'[1]Pricing Schedule'!$F$96+('[1]Pricing Schedule'!$F$97*M786),
IF(AND(I786=110000,R786&gt;22.8,R786&lt;=30.2),'[1]Pricing Schedule'!$F$80+('[1]Pricing Schedule'!$F$81*M786),
IF(AND(I786=110000,R786&gt;30.2,R786&lt;=45.9),'[1]Pricing Schedule'!$F$89+('[1]Pricing Schedule'!$F$90*M786),
IF(AND(I786=110000,R786&gt;45.9,R786&lt;=123.4),'[1]Pricing Schedule'!$F$96+('[1]Pricing Schedule'!$F$97*M786),
IF(AND(I786=110000,R786&gt;123.4,R786&lt;=168.2,M786&lt;=10),'[1]Pricing Schedule'!$F$103+('[1]Pricing Schedule'!$F$105*M786),
IF(AND(I786=110000,R786&gt;123.4,R786&lt;=168.2,M786&gt;10),'[1]Pricing Schedule'!$F$111+('[1]Pricing Schedule'!$F$113*M786),
IF(AND(I786=110000,R786&gt;168.2,R786&lt;=336.4,M786&lt;=10),('[1]Pricing Schedule'!$F$103+('[1]Pricing Schedule'!$F$105*M786))*2,
IF(AND(I786=110000,R786&gt;168.2,R786&lt;=336.4,M786&gt;10),('[1]Pricing Schedule'!$F$111+('[1]Pricing Schedule'!$F$113*M786))*2,
IF(AND(I786=110000,R786&gt;336.4,R786&lt;=504.6,M786&lt;=10),('[1]Pricing Schedule'!$F$103+('[1]Pricing Schedule'!$F$105*M786))*3,
IF(AND(I786=110000,R786&gt;336.4,R786&lt;=504.6,M786&gt;10),('[1]Pricing Schedule'!$F$111+('[1]Pricing Schedule'!$F$113*M786))*3,
IF(AND(I786=110000,R786&gt;504.6,R786&lt;=672.8,M786&lt;=10),('[1]Pricing Schedule'!$F$103+('[1]Pricing Schedule'!$F$105*M786))*4,
IF(AND(I786=110000,R786&gt;504.6,R786&lt;=672.8,M786&gt;10),('[1]Pricing Schedule'!$F$111+('[1]Pricing Schedule'!$F$113*M786))*4,
IF(AND(I786=110000,R786&gt;672.8,R786&lt;=841,M786&lt;=10),('[1]Pricing Schedule'!$F$103+('[1]Pricing Schedule'!$F$105*M786))*5,
IF(AND(I786=110000,R786&gt;672.8,R786&lt;=841,M786&gt;10),('[1]Pricing Schedule'!$F$111+('[1]Pricing Schedule'!$F$113*M786))*5,
IF(AND(I786=110000,R786&gt;672.8,R786&lt;=841,M786&lt;=10),('[1]Pricing Schedule'!$F$103+('[1]Pricing Schedule'!$F$105*M786))*5,
IF(AND(I786=110000,R786&gt;672.8,R786&lt;=841,M786&gt;10),('[1]Pricing Schedule'!$F$111+('[1]Pricing Schedule'!$F$113*M786))*5,
IF(AND(I786=110000,R786&gt;1345.6,R786&lt;=1513.8,M786&lt;=10),('[1]Pricing Schedule'!$F$103+('[1]Pricing Schedule'!$F$105*M786))*9,
IF(AND(I786=110000,R786&gt;1345.6,R786&lt;=1513.8,M786&gt;10),('[1]Pricing Schedule'!$F$111+('[1]Pricing Schedule'!$F$113*M786))*9,
9999999999)))))))))))))))))))))))))))))))))))))))</f>
        <v>1485200</v>
      </c>
      <c r="T786" s="21">
        <f>IF(AND(I786=38000,R786&lt;=4.5,M786&gt;8),'[1]Pricing Schedule'!$J$9,
IF(AND(I786=38000,R786&lt;=4.5,M786&lt;=8),'[1]Pricing Schedule'!$J$36,
IF(AND(I786=38000,R786&gt;4.5,R786&lt;=9,M786&gt;8),'[1]Pricing Schedule'!$J$18,
IF(AND(I786=38000,R786&gt;4.5,R786&lt;=9,M786&lt;=8),'[1]Pricing Schedule'!$J$36,
IF(AND(I786=38000,R786&gt;9,R786&lt;=12.8,M786&gt;8),'[1]Pricing Schedule'!$J$27,
IF(AND(I786=38000,R786&gt;9,R786&lt;=12.8,M786&lt;=8),'[1]Pricing Schedule'!$J$36,
IF(AND(I786=38000,R786&gt;12.8,R786&lt;=22.8),'[1]Pricing Schedule'!$J$36,
IF(AND(I786=38000,R786&gt;22.8,R786&lt;=30.2),'[1]Pricing Schedule'!$J$45,
IF(AND(I786=38000,R786&gt;30.2,R786&lt;=45.9),'[1]Pricing Schedule'!$J$54,
IF(AND(I786=38000,R786&gt;45.9,R786&lt;=123.4),'[1]Pricing Schedule'!$J$97,
IF(AND(I786=38000,R786&gt;123.4,R786&lt;=168.2,M786&lt;=10),'[1]Pricing Schedule'!$J$105,
IF(AND(I786=38000,R786&gt;123.4,R786&lt;=168.2,M786&gt;10),'[1]Pricing Schedule'!$J$113,
IF(AND(I786=38000,R786&gt;168.2,R786&lt;=336.4,M786&lt;=10),('[1]Pricing Schedule'!$J$105),
IF(AND(I786=38000,R786&gt;168.2,R786&lt;=336.4,M786&gt;10),('[1]Pricing Schedule'!$J$113),
IF(AND(I786=38000,R786&gt;336.4,R786&lt;=504.6,M786&lt;=10),('[1]Pricing Schedule'!$J$105),
IF(AND(I786=38000,R786&gt;336.4,R786&lt;=504.6,M786&gt;10),('[1]Pricing Schedule'!$J$113),
IF(AND(I786=38000,R786&gt;504.6,R786&lt;=672.8,M786&lt;=10),('[1]Pricing Schedule'!$J$105),
IF(AND(I786=38000,R786&gt;504.6,R786&lt;=672.8,M786&gt;10),('[1]Pricing Schedule'!$J$113),
IF(AND(I786=110000,R786&lt;=12.8,M786&gt;2),'[1]Pricing Schedule'!$J$63,
IF(AND(I786=110000,R786&lt;=12.8,M786&lt;=2),'[1]Pricing Schedule'!$J$97,
IF(AND(I786=110000,R786&gt;12.8,R786&lt;=22.8,M786&gt;3),'[1]Pricing Schedule'!$J$72,
IF(AND(I786=110000,R786&gt;12.8,R786&lt;=22.8,M786&lt;=3),'[1]Pricing Schedule'!$J$97,
IF(AND(I786=110000,R786&gt;22.8,R786&lt;=30.2),'[1]Pricing Schedule'!$J$81,
IF(AND(I786=110000,R786&gt;30.2,R786&lt;=45.9),'[1]Pricing Schedule'!$J$90,
IF(AND(I786=110000,R786&gt;45.9,R786&lt;=123.4),'[1]Pricing Schedule'!$J$97,
IF(AND(I786=110000,R786&gt;123.4,R786&lt;=168.2,M786&lt;=10),'[1]Pricing Schedule'!$J$105,
IF(AND(I786=110000,R786&gt;123.4,R786&lt;=168.2,M786&gt;10),'[1]Pricing Schedule'!$J$113,
IF(AND(I786=110000,R786&gt;168.2,R786&lt;=336.2,M786&lt;=10),('[1]Pricing Schedule'!$J$105),
IF(AND(I786=110000,R786&gt;168.2,R786&lt;=336.2,M786&gt;10),('[1]Pricing Schedule'!$J$113),
IF(AND(I786=110000,R786&gt;336.4,R786&lt;=504.6,M786&lt;=10),('[1]Pricing Schedule'!$J$105),
IF(AND(I786=110000,R786&gt;336.4,R786&lt;=504.6,M786&gt;10),('[1]Pricing Schedule'!$J$113),
IF(AND(I786=110000,R786&gt;504.6,R786&lt;=672.8,M786&lt;=10),('[1]Pricing Schedule'!$J$105),
IF(AND(I786=110000,R786&gt;504.6,R786&lt;=672.8,M786&gt;10),('[1]Pricing Schedule'!$J$113),
IF(AND(I786=110000,R786&gt;672.8,R786&lt;=841,M786&lt;=10),('[1]Pricing Schedule'!$J$105),
IF(AND(I786=110000,R786&gt;672.8,R786&lt;=841,M786&gt;10),('[1]Pricing Schedule'!$J$113),
IF(AND(I786=110000,R786&gt;1682,R786&lt;=1850.2,M786&lt;=10),('[1]Pricing Schedule'!$J$105),
IF(AND(I786=110000,R786&gt;1682,R786&lt;=1850.2,M786&gt;10),('[1]Pricing Schedule'!$J$113),
IF(AND(I786=110000,R786&gt;2018.4,R786&lt;=2186.6,M786&lt;=10),('[1]Pricing Schedule'!$J$105),
IF(AND(I786=110000,R786&gt;2018.4,R786&lt;=2186.6,M786&gt;10),('[1]Pricing Schedule'!$J$113),999999999)))))))))))))))))))))))))))))))))))))))</f>
        <v>2</v>
      </c>
      <c r="U786" s="40">
        <f t="shared" si="78"/>
        <v>176809.52380952382</v>
      </c>
      <c r="V786" s="41">
        <f t="shared" si="79"/>
        <v>5.655803932130353</v>
      </c>
      <c r="Y786" s="23">
        <v>75</v>
      </c>
      <c r="Z786" s="23">
        <v>105</v>
      </c>
      <c r="AR786" s="35"/>
    </row>
    <row r="787" spans="1:44" s="44" customFormat="1">
      <c r="A787" s="43">
        <v>787</v>
      </c>
      <c r="B787" s="43">
        <v>787</v>
      </c>
      <c r="C787" s="43" t="s">
        <v>1264</v>
      </c>
      <c r="D787" s="23" t="s">
        <v>116</v>
      </c>
      <c r="E787" s="23" t="s">
        <v>116</v>
      </c>
      <c r="F787" s="43" t="s">
        <v>236</v>
      </c>
      <c r="G787" s="43" t="s">
        <v>237</v>
      </c>
      <c r="H787" s="43" t="s">
        <v>113</v>
      </c>
      <c r="I787" s="44">
        <v>38000</v>
      </c>
      <c r="J787" s="44">
        <v>38000</v>
      </c>
      <c r="K787" s="43" t="s">
        <v>119</v>
      </c>
      <c r="L787" s="45">
        <v>10.586</v>
      </c>
      <c r="M787" s="46">
        <f t="shared" si="74"/>
        <v>11</v>
      </c>
      <c r="N787" s="45">
        <v>5.7149999999999999</v>
      </c>
      <c r="O787" s="44">
        <v>2</v>
      </c>
      <c r="P787" s="46">
        <f t="shared" si="75"/>
        <v>4.2862499999999999</v>
      </c>
      <c r="Q787" s="47">
        <f t="shared" si="76"/>
        <v>50.400000000000006</v>
      </c>
      <c r="R787" s="46">
        <f t="shared" si="77"/>
        <v>50.400000000000006</v>
      </c>
      <c r="S787" s="39">
        <f>IF(AND(I787=38000,R787&lt;=4.5,M787&gt;8),'[1]Pricing Schedule'!$F$8+('[1]Pricing Schedule'!$F$9*M787),
IF(AND(I787=38000,R787&lt;=4.5,M787&lt;=8),'[1]Pricing Schedule'!$F$34+('[1]Pricing Schedule'!$F$36*M787),
IF(AND(I787=38000,R787&gt;4.5,R787&lt;=9,M787&gt;8),'[1]Pricing Schedule'!$F$17+('[1]Pricing Schedule'!$F$18*M787),
IF(AND(I787=38000,R787&gt;4.5,R787&lt;=9,M787&lt;=8),'[1]Pricing Schedule'!$F$34+('[1]Pricing Schedule'!$F$36*M787),
IF(AND(I787=38000,R787&gt;9,R787&lt;=12.8,M787&gt;8),'[1]Pricing Schedule'!$F$26+('[1]Pricing Schedule'!$F$27*M787),
IF(AND(I787=38000,R787&gt;9,R787&lt;=12.8,M787&lt;=8),'[1]Pricing Schedule'!$F$34+('[1]Pricing Schedule'!$F$36*M787),
IF(AND(I787=38000,R787&gt;12.8,R787&lt;=22.8),'[1]Pricing Schedule'!$F$34+('[1]Pricing Schedule'!$F$36*M787),
IF(AND(I787=38000,R787&gt;22.8,R787&lt;=30.2),'[1]Pricing Schedule'!$F$43+('[1]Pricing Schedule'!$F$45*M787),
IF(AND(I787=38000,R787&gt;30.2,R787&lt;=45.9),'[1]Pricing Schedule'!$F$52+('[1]Pricing Schedule'!$F$54*M787),
IF(AND(I787=38000,R787&gt;45.9,R787&lt;=123.4),'[1]Pricing Schedule'!$F$96+('[1]Pricing Schedule'!$F$97*M787),
IF(AND(I787=38000,R787&gt;123.4,R787&lt;=168.2,M787&lt;=10),'[1]Pricing Schedule'!$F$103+('[1]Pricing Schedule'!$F$105*M787),
IF(AND(I787=38000,R787&gt;123.4,R787&lt;=168.2,M787&gt;10),'[1]Pricing Schedule'!$F$111+('[1]Pricing Schedule'!$F$113*M787),
IF(AND(I787=38000,R787&gt;157.4,R787&lt;=336.4,M787&lt;=10),('[1]Pricing Schedule'!$F$103+('[1]Pricing Schedule'!$F$105*M787))*2,
IF(AND(I787=38000,R787&gt;157.4,R787&lt;=336.4,M787&gt;10),('[1]Pricing Schedule'!$F$111+('[1]Pricing Schedule'!$F$113*M787))*2,
IF(AND(I787=38000,R787&gt;314.8,R787&lt;=504.6,M787&lt;=10),('[1]Pricing Schedule'!$F$103+('[1]Pricing Schedule'!$F$105*M787))*3,
IF(AND(I787=38000,R787&gt;314.8,R787&lt;=504.6,M787&gt;10),('[1]Pricing Schedule'!$F$111+('[1]Pricing Schedule'!$F$113*M787))*3,
IF(AND(I787=38000,R787&gt;472.2,R787&lt;=672.8,M787&lt;=10),('[1]Pricing Schedule'!$F$103+('[1]Pricing Schedule'!$F$105*M787))*4,
IF(AND(I787=38000,R787&gt;472.2,R787&lt;=672.8,M787&gt;10),('[1]Pricing Schedule'!$F$111+('[1]Pricing Schedule'!$F$113*M787))*4,
IF(AND(I787=110000,R787&lt;=12.8,M787&gt;2),'[1]Pricing Schedule'!$F$62+('[1]Pricing Schedule'!$F$63*M787),
IF(AND(I787=110000,R787&lt;=12.8,M787&lt;=2),'[1]Pricing Schedule'!$F$96+('[1]Pricing Schedule'!$F$97*M787),
IF(AND(I787=110000,R787&gt;12.8,R787&lt;=22.8,M787&gt;3),'[1]Pricing Schedule'!$F$71+('[1]Pricing Schedule'!$F$72*M787),
IF(AND(I787=110000,R787&gt;12.8,R787&lt;=22.8,M787&lt;=3),'[1]Pricing Schedule'!$F$96+('[1]Pricing Schedule'!$F$97*M787),
IF(AND(I787=110000,R787&gt;22.8,R787&lt;=30.2),'[1]Pricing Schedule'!$F$80+('[1]Pricing Schedule'!$F$81*M787),
IF(AND(I787=110000,R787&gt;30.2,R787&lt;=45.9),'[1]Pricing Schedule'!$F$89+('[1]Pricing Schedule'!$F$90*M787),
IF(AND(I787=110000,R787&gt;45.9,R787&lt;=123.4),'[1]Pricing Schedule'!$F$96+('[1]Pricing Schedule'!$F$97*M787),
IF(AND(I787=110000,R787&gt;123.4,R787&lt;=168.2,M787&lt;=10),'[1]Pricing Schedule'!$F$103+('[1]Pricing Schedule'!$F$105*M787),
IF(AND(I787=110000,R787&gt;123.4,R787&lt;=168.2,M787&gt;10),'[1]Pricing Schedule'!$F$111+('[1]Pricing Schedule'!$F$113*M787),
IF(AND(I787=110000,R787&gt;168.2,R787&lt;=336.4,M787&lt;=10),('[1]Pricing Schedule'!$F$103+('[1]Pricing Schedule'!$F$105*M787))*2,
IF(AND(I787=110000,R787&gt;168.2,R787&lt;=336.4,M787&gt;10),('[1]Pricing Schedule'!$F$111+('[1]Pricing Schedule'!$F$113*M787))*2,
IF(AND(I787=110000,R787&gt;336.4,R787&lt;=504.6,M787&lt;=10),('[1]Pricing Schedule'!$F$103+('[1]Pricing Schedule'!$F$105*M787))*3,
IF(AND(I787=110000,R787&gt;336.4,R787&lt;=504.6,M787&gt;10),('[1]Pricing Schedule'!$F$111+('[1]Pricing Schedule'!$F$113*M787))*3,
IF(AND(I787=110000,R787&gt;504.6,R787&lt;=672.8,M787&lt;=10),('[1]Pricing Schedule'!$F$103+('[1]Pricing Schedule'!$F$105*M787))*4,
IF(AND(I787=110000,R787&gt;504.6,R787&lt;=672.8,M787&gt;10),('[1]Pricing Schedule'!$F$111+('[1]Pricing Schedule'!$F$113*M787))*4,
IF(AND(I787=110000,R787&gt;672.8,R787&lt;=841,M787&lt;=10),('[1]Pricing Schedule'!$F$103+('[1]Pricing Schedule'!$F$105*M787))*5,
IF(AND(I787=110000,R787&gt;672.8,R787&lt;=841,M787&gt;10),('[1]Pricing Schedule'!$F$111+('[1]Pricing Schedule'!$F$113*M787))*5,
IF(AND(I787=110000,R787&gt;672.8,R787&lt;=841,M787&lt;=10),('[1]Pricing Schedule'!$F$103+('[1]Pricing Schedule'!$F$105*M787))*5,
IF(AND(I787=110000,R787&gt;672.8,R787&lt;=841,M787&gt;10),('[1]Pricing Schedule'!$F$111+('[1]Pricing Schedule'!$F$113*M787))*5,
IF(AND(I787=110000,R787&gt;1345.6,R787&lt;=1513.8,M787&lt;=10),('[1]Pricing Schedule'!$F$103+('[1]Pricing Schedule'!$F$105*M787))*9,
IF(AND(I787=110000,R787&gt;1345.6,R787&lt;=1513.8,M787&gt;10),('[1]Pricing Schedule'!$F$111+('[1]Pricing Schedule'!$F$113*M787))*9,
9999999999)))))))))))))))))))))))))))))))))))))))</f>
        <v>3237370</v>
      </c>
      <c r="T787" s="48">
        <f>IF(AND(I787=38000,R787&lt;=4.5,M787&gt;8),'[1]Pricing Schedule'!$J$9,
IF(AND(I787=38000,R787&lt;=4.5,M787&lt;=8),'[1]Pricing Schedule'!$J$36,
IF(AND(I787=38000,R787&gt;4.5,R787&lt;=9,M787&gt;8),'[1]Pricing Schedule'!$J$18,
IF(AND(I787=38000,R787&gt;4.5,R787&lt;=9,M787&lt;=8),'[1]Pricing Schedule'!$J$36,
IF(AND(I787=38000,R787&gt;9,R787&lt;=12.8,M787&gt;8),'[1]Pricing Schedule'!$J$27,
IF(AND(I787=38000,R787&gt;9,R787&lt;=12.8,M787&lt;=8),'[1]Pricing Schedule'!$J$36,
IF(AND(I787=38000,R787&gt;12.8,R787&lt;=22.8),'[1]Pricing Schedule'!$J$36,
IF(AND(I787=38000,R787&gt;22.8,R787&lt;=30.2),'[1]Pricing Schedule'!$J$45,
IF(AND(I787=38000,R787&gt;30.2,R787&lt;=45.9),'[1]Pricing Schedule'!$J$54,
IF(AND(I787=38000,R787&gt;45.9,R787&lt;=123.4),'[1]Pricing Schedule'!$J$97,
IF(AND(I787=38000,R787&gt;123.4,R787&lt;=168.2,M787&lt;=10),'[1]Pricing Schedule'!$J$105,
IF(AND(I787=38000,R787&gt;123.4,R787&lt;=168.2,M787&gt;10),'[1]Pricing Schedule'!$J$113,
IF(AND(I787=38000,R787&gt;168.2,R787&lt;=336.4,M787&lt;=10),('[1]Pricing Schedule'!$J$105),
IF(AND(I787=38000,R787&gt;168.2,R787&lt;=336.4,M787&gt;10),('[1]Pricing Schedule'!$J$113),
IF(AND(I787=38000,R787&gt;336.4,R787&lt;=504.6,M787&lt;=10),('[1]Pricing Schedule'!$J$105),
IF(AND(I787=38000,R787&gt;336.4,R787&lt;=504.6,M787&gt;10),('[1]Pricing Schedule'!$J$113),
IF(AND(I787=38000,R787&gt;504.6,R787&lt;=672.8,M787&lt;=10),('[1]Pricing Schedule'!$J$105),
IF(AND(I787=38000,R787&gt;504.6,R787&lt;=672.8,M787&gt;10),('[1]Pricing Schedule'!$J$113),
IF(AND(I787=110000,R787&lt;=12.8,M787&gt;2),'[1]Pricing Schedule'!$J$63,
IF(AND(I787=110000,R787&lt;=12.8,M787&lt;=2),'[1]Pricing Schedule'!$J$97,
IF(AND(I787=110000,R787&gt;12.8,R787&lt;=22.8,M787&gt;3),'[1]Pricing Schedule'!$J$72,
IF(AND(I787=110000,R787&gt;12.8,R787&lt;=22.8,M787&lt;=3),'[1]Pricing Schedule'!$J$97,
IF(AND(I787=110000,R787&gt;22.8,R787&lt;=30.2),'[1]Pricing Schedule'!$J$81,
IF(AND(I787=110000,R787&gt;30.2,R787&lt;=45.9),'[1]Pricing Schedule'!$J$90,
IF(AND(I787=110000,R787&gt;45.9,R787&lt;=123.4),'[1]Pricing Schedule'!$J$97,
IF(AND(I787=110000,R787&gt;123.4,R787&lt;=168.2,M787&lt;=10),'[1]Pricing Schedule'!$J$105,
IF(AND(I787=110000,R787&gt;123.4,R787&lt;=168.2,M787&gt;10),'[1]Pricing Schedule'!$J$113,
IF(AND(I787=110000,R787&gt;168.2,R787&lt;=336.2,M787&lt;=10),('[1]Pricing Schedule'!$J$105),
IF(AND(I787=110000,R787&gt;168.2,R787&lt;=336.2,M787&gt;10),('[1]Pricing Schedule'!$J$113),
IF(AND(I787=110000,R787&gt;336.4,R787&lt;=504.6,M787&lt;=10),('[1]Pricing Schedule'!$J$105),
IF(AND(I787=110000,R787&gt;336.4,R787&lt;=504.6,M787&gt;10),('[1]Pricing Schedule'!$J$113),
IF(AND(I787=110000,R787&gt;504.6,R787&lt;=672.8,M787&lt;=10),('[1]Pricing Schedule'!$J$105),
IF(AND(I787=110000,R787&gt;504.6,R787&lt;=672.8,M787&gt;10),('[1]Pricing Schedule'!$J$113),
IF(AND(I787=110000,R787&gt;672.8,R787&lt;=841,M787&lt;=10),('[1]Pricing Schedule'!$J$105),
IF(AND(I787=110000,R787&gt;672.8,R787&lt;=841,M787&gt;10),('[1]Pricing Schedule'!$J$113),
IF(AND(I787=110000,R787&gt;1682,R787&lt;=1850.2,M787&lt;=10),('[1]Pricing Schedule'!$J$105),
IF(AND(I787=110000,R787&gt;1682,R787&lt;=1850.2,M787&gt;10),('[1]Pricing Schedule'!$J$113),
IF(AND(I787=110000,R787&gt;2018.4,R787&lt;=2186.6,M787&lt;=10),('[1]Pricing Schedule'!$J$105),
IF(AND(I787=110000,R787&gt;2018.4,R787&lt;=2186.6,M787&gt;10),('[1]Pricing Schedule'!$J$113),999999999)))))))))))))))))))))))))))))))))))))))</f>
        <v>11</v>
      </c>
      <c r="U787" s="49">
        <f t="shared" si="78"/>
        <v>64233.531746031738</v>
      </c>
      <c r="V787" s="50">
        <f t="shared" si="79"/>
        <v>15.568192699629639</v>
      </c>
      <c r="W787" s="13"/>
      <c r="X787" s="13"/>
      <c r="Y787" s="23">
        <v>455</v>
      </c>
      <c r="Z787" s="23">
        <v>105</v>
      </c>
      <c r="AD787" s="43"/>
      <c r="AE787" s="43"/>
      <c r="AF787" s="43"/>
      <c r="AR787" s="51"/>
    </row>
    <row r="788" spans="1:44">
      <c r="A788" s="23">
        <v>788</v>
      </c>
      <c r="B788" s="23">
        <v>788</v>
      </c>
      <c r="C788" s="23" t="s">
        <v>1265</v>
      </c>
      <c r="D788" s="23" t="s">
        <v>116</v>
      </c>
      <c r="E788" s="23" t="s">
        <v>116</v>
      </c>
      <c r="F788" s="23" t="s">
        <v>236</v>
      </c>
      <c r="G788" s="23" t="s">
        <v>237</v>
      </c>
      <c r="H788" s="23" t="s">
        <v>113</v>
      </c>
      <c r="I788" s="13">
        <v>38000</v>
      </c>
      <c r="J788" s="13">
        <v>38000</v>
      </c>
      <c r="K788" s="23" t="s">
        <v>119</v>
      </c>
      <c r="L788" s="24">
        <v>12.771000000000001</v>
      </c>
      <c r="M788" s="37">
        <f t="shared" si="74"/>
        <v>13</v>
      </c>
      <c r="N788" s="24">
        <v>0.61699999999999999</v>
      </c>
      <c r="O788" s="13">
        <v>2</v>
      </c>
      <c r="P788" s="36">
        <f t="shared" si="75"/>
        <v>0.46274999999999999</v>
      </c>
      <c r="Q788" s="38">
        <f t="shared" si="76"/>
        <v>4.2</v>
      </c>
      <c r="R788" s="37">
        <f t="shared" si="77"/>
        <v>4.2</v>
      </c>
      <c r="S788" s="39">
        <f>IF(AND(I788=38000,R788&lt;=4.5,M788&gt;8),'[1]Pricing Schedule'!$F$8+('[1]Pricing Schedule'!$F$9*M788),
IF(AND(I788=38000,R788&lt;=4.5,M788&lt;=8),'[1]Pricing Schedule'!$F$34+('[1]Pricing Schedule'!$F$36*M788),
IF(AND(I788=38000,R788&gt;4.5,R788&lt;=9,M788&gt;8),'[1]Pricing Schedule'!$F$17+('[1]Pricing Schedule'!$F$18*M788),
IF(AND(I788=38000,R788&gt;4.5,R788&lt;=9,M788&lt;=8),'[1]Pricing Schedule'!$F$34+('[1]Pricing Schedule'!$F$36*M788),
IF(AND(I788=38000,R788&gt;9,R788&lt;=12.8,M788&gt;8),'[1]Pricing Schedule'!$F$26+('[1]Pricing Schedule'!$F$27*M788),
IF(AND(I788=38000,R788&gt;9,R788&lt;=12.8,M788&lt;=8),'[1]Pricing Schedule'!$F$34+('[1]Pricing Schedule'!$F$36*M788),
IF(AND(I788=38000,R788&gt;12.8,R788&lt;=22.8),'[1]Pricing Schedule'!$F$34+('[1]Pricing Schedule'!$F$36*M788),
IF(AND(I788=38000,R788&gt;22.8,R788&lt;=30.2),'[1]Pricing Schedule'!$F$43+('[1]Pricing Schedule'!$F$45*M788),
IF(AND(I788=38000,R788&gt;30.2,R788&lt;=45.9),'[1]Pricing Schedule'!$F$52+('[1]Pricing Schedule'!$F$54*M788),
IF(AND(I788=38000,R788&gt;45.9,R788&lt;=123.4),'[1]Pricing Schedule'!$F$96+('[1]Pricing Schedule'!$F$97*M788),
IF(AND(I788=38000,R788&gt;123.4,R788&lt;=168.2,M788&lt;=10),'[1]Pricing Schedule'!$F$103+('[1]Pricing Schedule'!$F$105*M788),
IF(AND(I788=38000,R788&gt;123.4,R788&lt;=168.2,M788&gt;10),'[1]Pricing Schedule'!$F$111+('[1]Pricing Schedule'!$F$113*M788),
IF(AND(I788=38000,R788&gt;157.4,R788&lt;=336.4,M788&lt;=10),('[1]Pricing Schedule'!$F$103+('[1]Pricing Schedule'!$F$105*M788))*2,
IF(AND(I788=38000,R788&gt;157.4,R788&lt;=336.4,M788&gt;10),('[1]Pricing Schedule'!$F$111+('[1]Pricing Schedule'!$F$113*M788))*2,
IF(AND(I788=38000,R788&gt;314.8,R788&lt;=504.6,M788&lt;=10),('[1]Pricing Schedule'!$F$103+('[1]Pricing Schedule'!$F$105*M788))*3,
IF(AND(I788=38000,R788&gt;314.8,R788&lt;=504.6,M788&gt;10),('[1]Pricing Schedule'!$F$111+('[1]Pricing Schedule'!$F$113*M788))*3,
IF(AND(I788=38000,R788&gt;472.2,R788&lt;=672.8,M788&lt;=10),('[1]Pricing Schedule'!$F$103+('[1]Pricing Schedule'!$F$105*M788))*4,
IF(AND(I788=38000,R788&gt;472.2,R788&lt;=672.8,M788&gt;10),('[1]Pricing Schedule'!$F$111+('[1]Pricing Schedule'!$F$113*M788))*4,
IF(AND(I788=110000,R788&lt;=12.8,M788&gt;2),'[1]Pricing Schedule'!$F$62+('[1]Pricing Schedule'!$F$63*M788),
IF(AND(I788=110000,R788&lt;=12.8,M788&lt;=2),'[1]Pricing Schedule'!$F$96+('[1]Pricing Schedule'!$F$97*M788),
IF(AND(I788=110000,R788&gt;12.8,R788&lt;=22.8,M788&gt;3),'[1]Pricing Schedule'!$F$71+('[1]Pricing Schedule'!$F$72*M788),
IF(AND(I788=110000,R788&gt;12.8,R788&lt;=22.8,M788&lt;=3),'[1]Pricing Schedule'!$F$96+('[1]Pricing Schedule'!$F$97*M788),
IF(AND(I788=110000,R788&gt;22.8,R788&lt;=30.2),'[1]Pricing Schedule'!$F$80+('[1]Pricing Schedule'!$F$81*M788),
IF(AND(I788=110000,R788&gt;30.2,R788&lt;=45.9),'[1]Pricing Schedule'!$F$89+('[1]Pricing Schedule'!$F$90*M788),
IF(AND(I788=110000,R788&gt;45.9,R788&lt;=123.4),'[1]Pricing Schedule'!$F$96+('[1]Pricing Schedule'!$F$97*M788),
IF(AND(I788=110000,R788&gt;123.4,R788&lt;=168.2,M788&lt;=10),'[1]Pricing Schedule'!$F$103+('[1]Pricing Schedule'!$F$105*M788),
IF(AND(I788=110000,R788&gt;123.4,R788&lt;=168.2,M788&gt;10),'[1]Pricing Schedule'!$F$111+('[1]Pricing Schedule'!$F$113*M788),
IF(AND(I788=110000,R788&gt;168.2,R788&lt;=336.4,M788&lt;=10),('[1]Pricing Schedule'!$F$103+('[1]Pricing Schedule'!$F$105*M788))*2,
IF(AND(I788=110000,R788&gt;168.2,R788&lt;=336.4,M788&gt;10),('[1]Pricing Schedule'!$F$111+('[1]Pricing Schedule'!$F$113*M788))*2,
IF(AND(I788=110000,R788&gt;336.4,R788&lt;=504.6,M788&lt;=10),('[1]Pricing Schedule'!$F$103+('[1]Pricing Schedule'!$F$105*M788))*3,
IF(AND(I788=110000,R788&gt;336.4,R788&lt;=504.6,M788&gt;10),('[1]Pricing Schedule'!$F$111+('[1]Pricing Schedule'!$F$113*M788))*3,
IF(AND(I788=110000,R788&gt;504.6,R788&lt;=672.8,M788&lt;=10),('[1]Pricing Schedule'!$F$103+('[1]Pricing Schedule'!$F$105*M788))*4,
IF(AND(I788=110000,R788&gt;504.6,R788&lt;=672.8,M788&gt;10),('[1]Pricing Schedule'!$F$111+('[1]Pricing Schedule'!$F$113*M788))*4,
IF(AND(I788=110000,R788&gt;672.8,R788&lt;=841,M788&lt;=10),('[1]Pricing Schedule'!$F$103+('[1]Pricing Schedule'!$F$105*M788))*5,
IF(AND(I788=110000,R788&gt;672.8,R788&lt;=841,M788&gt;10),('[1]Pricing Schedule'!$F$111+('[1]Pricing Schedule'!$F$113*M788))*5,
IF(AND(I788=110000,R788&gt;672.8,R788&lt;=841,M788&lt;=10),('[1]Pricing Schedule'!$F$103+('[1]Pricing Schedule'!$F$105*M788))*5,
IF(AND(I788=110000,R788&gt;672.8,R788&lt;=841,M788&gt;10),('[1]Pricing Schedule'!$F$111+('[1]Pricing Schedule'!$F$113*M788))*5,
IF(AND(I788=110000,R788&gt;1345.6,R788&lt;=1513.8,M788&lt;=10),('[1]Pricing Schedule'!$F$103+('[1]Pricing Schedule'!$F$105*M788))*9,
IF(AND(I788=110000,R788&gt;1345.6,R788&lt;=1513.8,M788&gt;10),('[1]Pricing Schedule'!$F$111+('[1]Pricing Schedule'!$F$113*M788))*9,
9999999999)))))))))))))))))))))))))))))))))))))))</f>
        <v>1545240</v>
      </c>
      <c r="T788" s="21">
        <f>IF(AND(I788=38000,R788&lt;=4.5,M788&gt;8),'[1]Pricing Schedule'!$J$9,
IF(AND(I788=38000,R788&lt;=4.5,M788&lt;=8),'[1]Pricing Schedule'!$J$36,
IF(AND(I788=38000,R788&gt;4.5,R788&lt;=9,M788&gt;8),'[1]Pricing Schedule'!$J$18,
IF(AND(I788=38000,R788&gt;4.5,R788&lt;=9,M788&lt;=8),'[1]Pricing Schedule'!$J$36,
IF(AND(I788=38000,R788&gt;9,R788&lt;=12.8,M788&gt;8),'[1]Pricing Schedule'!$J$27,
IF(AND(I788=38000,R788&gt;9,R788&lt;=12.8,M788&lt;=8),'[1]Pricing Schedule'!$J$36,
IF(AND(I788=38000,R788&gt;12.8,R788&lt;=22.8),'[1]Pricing Schedule'!$J$36,
IF(AND(I788=38000,R788&gt;22.8,R788&lt;=30.2),'[1]Pricing Schedule'!$J$45,
IF(AND(I788=38000,R788&gt;30.2,R788&lt;=45.9),'[1]Pricing Schedule'!$J$54,
IF(AND(I788=38000,R788&gt;45.9,R788&lt;=123.4),'[1]Pricing Schedule'!$J$97,
IF(AND(I788=38000,R788&gt;123.4,R788&lt;=168.2,M788&lt;=10),'[1]Pricing Schedule'!$J$105,
IF(AND(I788=38000,R788&gt;123.4,R788&lt;=168.2,M788&gt;10),'[1]Pricing Schedule'!$J$113,
IF(AND(I788=38000,R788&gt;168.2,R788&lt;=336.4,M788&lt;=10),('[1]Pricing Schedule'!$J$105),
IF(AND(I788=38000,R788&gt;168.2,R788&lt;=336.4,M788&gt;10),('[1]Pricing Schedule'!$J$113),
IF(AND(I788=38000,R788&gt;336.4,R788&lt;=504.6,M788&lt;=10),('[1]Pricing Schedule'!$J$105),
IF(AND(I788=38000,R788&gt;336.4,R788&lt;=504.6,M788&gt;10),('[1]Pricing Schedule'!$J$113),
IF(AND(I788=38000,R788&gt;504.6,R788&lt;=672.8,M788&lt;=10),('[1]Pricing Schedule'!$J$105),
IF(AND(I788=38000,R788&gt;504.6,R788&lt;=672.8,M788&gt;10),('[1]Pricing Schedule'!$J$113),
IF(AND(I788=110000,R788&lt;=12.8,M788&gt;2),'[1]Pricing Schedule'!$J$63,
IF(AND(I788=110000,R788&lt;=12.8,M788&lt;=2),'[1]Pricing Schedule'!$J$97,
IF(AND(I788=110000,R788&gt;12.8,R788&lt;=22.8,M788&gt;3),'[1]Pricing Schedule'!$J$72,
IF(AND(I788=110000,R788&gt;12.8,R788&lt;=22.8,M788&lt;=3),'[1]Pricing Schedule'!$J$97,
IF(AND(I788=110000,R788&gt;22.8,R788&lt;=30.2),'[1]Pricing Schedule'!$J$81,
IF(AND(I788=110000,R788&gt;30.2,R788&lt;=45.9),'[1]Pricing Schedule'!$J$90,
IF(AND(I788=110000,R788&gt;45.9,R788&lt;=123.4),'[1]Pricing Schedule'!$J$97,
IF(AND(I788=110000,R788&gt;123.4,R788&lt;=168.2,M788&lt;=10),'[1]Pricing Schedule'!$J$105,
IF(AND(I788=110000,R788&gt;123.4,R788&lt;=168.2,M788&gt;10),'[1]Pricing Schedule'!$J$113,
IF(AND(I788=110000,R788&gt;168.2,R788&lt;=336.2,M788&lt;=10),('[1]Pricing Schedule'!$J$105),
IF(AND(I788=110000,R788&gt;168.2,R788&lt;=336.2,M788&gt;10),('[1]Pricing Schedule'!$J$113),
IF(AND(I788=110000,R788&gt;336.4,R788&lt;=504.6,M788&lt;=10),('[1]Pricing Schedule'!$J$105),
IF(AND(I788=110000,R788&gt;336.4,R788&lt;=504.6,M788&gt;10),('[1]Pricing Schedule'!$J$113),
IF(AND(I788=110000,R788&gt;504.6,R788&lt;=672.8,M788&lt;=10),('[1]Pricing Schedule'!$J$105),
IF(AND(I788=110000,R788&gt;504.6,R788&lt;=672.8,M788&gt;10),('[1]Pricing Schedule'!$J$113),
IF(AND(I788=110000,R788&gt;672.8,R788&lt;=841,M788&lt;=10),('[1]Pricing Schedule'!$J$105),
IF(AND(I788=110000,R788&gt;672.8,R788&lt;=841,M788&gt;10),('[1]Pricing Schedule'!$J$113),
IF(AND(I788=110000,R788&gt;1682,R788&lt;=1850.2,M788&lt;=10),('[1]Pricing Schedule'!$J$105),
IF(AND(I788=110000,R788&gt;1682,R788&lt;=1850.2,M788&gt;10),('[1]Pricing Schedule'!$J$113),
IF(AND(I788=110000,R788&gt;2018.4,R788&lt;=2186.6,M788&lt;=10),('[1]Pricing Schedule'!$J$105),
IF(AND(I788=110000,R788&gt;2018.4,R788&lt;=2186.6,M788&gt;10),('[1]Pricing Schedule'!$J$113),999999999)))))))))))))))))))))))))))))))))))))))</f>
        <v>1</v>
      </c>
      <c r="U788" s="40">
        <f t="shared" si="78"/>
        <v>367914.28571428568</v>
      </c>
      <c r="V788" s="41">
        <f t="shared" si="79"/>
        <v>2.7180243845616214</v>
      </c>
      <c r="Y788" s="23">
        <v>615</v>
      </c>
      <c r="Z788" s="23">
        <v>105</v>
      </c>
      <c r="AR788" s="35"/>
    </row>
    <row r="789" spans="1:44">
      <c r="A789" s="23">
        <v>789</v>
      </c>
      <c r="B789" s="23">
        <v>789</v>
      </c>
      <c r="C789" s="23" t="s">
        <v>1266</v>
      </c>
      <c r="D789" s="23" t="s">
        <v>116</v>
      </c>
      <c r="E789" s="23" t="s">
        <v>116</v>
      </c>
      <c r="F789" s="23" t="s">
        <v>236</v>
      </c>
      <c r="G789" s="23" t="s">
        <v>237</v>
      </c>
      <c r="H789" s="23" t="s">
        <v>113</v>
      </c>
      <c r="I789" s="13">
        <v>38000</v>
      </c>
      <c r="J789" s="13">
        <v>38000</v>
      </c>
      <c r="K789" s="23" t="s">
        <v>119</v>
      </c>
      <c r="L789" s="24">
        <v>14.805999999999999</v>
      </c>
      <c r="M789" s="37">
        <f t="shared" si="74"/>
        <v>15</v>
      </c>
      <c r="N789" s="24">
        <v>0.55000000000000004</v>
      </c>
      <c r="O789" s="13">
        <v>2</v>
      </c>
      <c r="P789" s="36">
        <f t="shared" si="75"/>
        <v>0.55000000000000004</v>
      </c>
      <c r="Q789" s="38">
        <f t="shared" si="76"/>
        <v>4.2</v>
      </c>
      <c r="R789" s="37">
        <f t="shared" si="77"/>
        <v>4.2</v>
      </c>
      <c r="S789" s="39">
        <f>IF(AND(I789=38000,R789&lt;=4.5,M789&gt;8),'[1]Pricing Schedule'!$F$8+('[1]Pricing Schedule'!$F$9*M789),
IF(AND(I789=38000,R789&lt;=4.5,M789&lt;=8),'[1]Pricing Schedule'!$F$34+('[1]Pricing Schedule'!$F$36*M789),
IF(AND(I789=38000,R789&gt;4.5,R789&lt;=9,M789&gt;8),'[1]Pricing Schedule'!$F$17+('[1]Pricing Schedule'!$F$18*M789),
IF(AND(I789=38000,R789&gt;4.5,R789&lt;=9,M789&lt;=8),'[1]Pricing Schedule'!$F$34+('[1]Pricing Schedule'!$F$36*M789),
IF(AND(I789=38000,R789&gt;9,R789&lt;=12.8,M789&gt;8),'[1]Pricing Schedule'!$F$26+('[1]Pricing Schedule'!$F$27*M789),
IF(AND(I789=38000,R789&gt;9,R789&lt;=12.8,M789&lt;=8),'[1]Pricing Schedule'!$F$34+('[1]Pricing Schedule'!$F$36*M789),
IF(AND(I789=38000,R789&gt;12.8,R789&lt;=22.8),'[1]Pricing Schedule'!$F$34+('[1]Pricing Schedule'!$F$36*M789),
IF(AND(I789=38000,R789&gt;22.8,R789&lt;=30.2),'[1]Pricing Schedule'!$F$43+('[1]Pricing Schedule'!$F$45*M789),
IF(AND(I789=38000,R789&gt;30.2,R789&lt;=45.9),'[1]Pricing Schedule'!$F$52+('[1]Pricing Schedule'!$F$54*M789),
IF(AND(I789=38000,R789&gt;45.9,R789&lt;=123.4),'[1]Pricing Schedule'!$F$96+('[1]Pricing Schedule'!$F$97*M789),
IF(AND(I789=38000,R789&gt;123.4,R789&lt;=168.2,M789&lt;=10),'[1]Pricing Schedule'!$F$103+('[1]Pricing Schedule'!$F$105*M789),
IF(AND(I789=38000,R789&gt;123.4,R789&lt;=168.2,M789&gt;10),'[1]Pricing Schedule'!$F$111+('[1]Pricing Schedule'!$F$113*M789),
IF(AND(I789=38000,R789&gt;157.4,R789&lt;=336.4,M789&lt;=10),('[1]Pricing Schedule'!$F$103+('[1]Pricing Schedule'!$F$105*M789))*2,
IF(AND(I789=38000,R789&gt;157.4,R789&lt;=336.4,M789&gt;10),('[1]Pricing Schedule'!$F$111+('[1]Pricing Schedule'!$F$113*M789))*2,
IF(AND(I789=38000,R789&gt;314.8,R789&lt;=504.6,M789&lt;=10),('[1]Pricing Schedule'!$F$103+('[1]Pricing Schedule'!$F$105*M789))*3,
IF(AND(I789=38000,R789&gt;314.8,R789&lt;=504.6,M789&gt;10),('[1]Pricing Schedule'!$F$111+('[1]Pricing Schedule'!$F$113*M789))*3,
IF(AND(I789=38000,R789&gt;472.2,R789&lt;=672.8,M789&lt;=10),('[1]Pricing Schedule'!$F$103+('[1]Pricing Schedule'!$F$105*M789))*4,
IF(AND(I789=38000,R789&gt;472.2,R789&lt;=672.8,M789&gt;10),('[1]Pricing Schedule'!$F$111+('[1]Pricing Schedule'!$F$113*M789))*4,
IF(AND(I789=110000,R789&lt;=12.8,M789&gt;2),'[1]Pricing Schedule'!$F$62+('[1]Pricing Schedule'!$F$63*M789),
IF(AND(I789=110000,R789&lt;=12.8,M789&lt;=2),'[1]Pricing Schedule'!$F$96+('[1]Pricing Schedule'!$F$97*M789),
IF(AND(I789=110000,R789&gt;12.8,R789&lt;=22.8,M789&gt;3),'[1]Pricing Schedule'!$F$71+('[1]Pricing Schedule'!$F$72*M789),
IF(AND(I789=110000,R789&gt;12.8,R789&lt;=22.8,M789&lt;=3),'[1]Pricing Schedule'!$F$96+('[1]Pricing Schedule'!$F$97*M789),
IF(AND(I789=110000,R789&gt;22.8,R789&lt;=30.2),'[1]Pricing Schedule'!$F$80+('[1]Pricing Schedule'!$F$81*M789),
IF(AND(I789=110000,R789&gt;30.2,R789&lt;=45.9),'[1]Pricing Schedule'!$F$89+('[1]Pricing Schedule'!$F$90*M789),
IF(AND(I789=110000,R789&gt;45.9,R789&lt;=123.4),'[1]Pricing Schedule'!$F$96+('[1]Pricing Schedule'!$F$97*M789),
IF(AND(I789=110000,R789&gt;123.4,R789&lt;=168.2,M789&lt;=10),'[1]Pricing Schedule'!$F$103+('[1]Pricing Schedule'!$F$105*M789),
IF(AND(I789=110000,R789&gt;123.4,R789&lt;=168.2,M789&gt;10),'[1]Pricing Schedule'!$F$111+('[1]Pricing Schedule'!$F$113*M789),
IF(AND(I789=110000,R789&gt;168.2,R789&lt;=336.4,M789&lt;=10),('[1]Pricing Schedule'!$F$103+('[1]Pricing Schedule'!$F$105*M789))*2,
IF(AND(I789=110000,R789&gt;168.2,R789&lt;=336.4,M789&gt;10),('[1]Pricing Schedule'!$F$111+('[1]Pricing Schedule'!$F$113*M789))*2,
IF(AND(I789=110000,R789&gt;336.4,R789&lt;=504.6,M789&lt;=10),('[1]Pricing Schedule'!$F$103+('[1]Pricing Schedule'!$F$105*M789))*3,
IF(AND(I789=110000,R789&gt;336.4,R789&lt;=504.6,M789&gt;10),('[1]Pricing Schedule'!$F$111+('[1]Pricing Schedule'!$F$113*M789))*3,
IF(AND(I789=110000,R789&gt;504.6,R789&lt;=672.8,M789&lt;=10),('[1]Pricing Schedule'!$F$103+('[1]Pricing Schedule'!$F$105*M789))*4,
IF(AND(I789=110000,R789&gt;504.6,R789&lt;=672.8,M789&gt;10),('[1]Pricing Schedule'!$F$111+('[1]Pricing Schedule'!$F$113*M789))*4,
IF(AND(I789=110000,R789&gt;672.8,R789&lt;=841,M789&lt;=10),('[1]Pricing Schedule'!$F$103+('[1]Pricing Schedule'!$F$105*M789))*5,
IF(AND(I789=110000,R789&gt;672.8,R789&lt;=841,M789&gt;10),('[1]Pricing Schedule'!$F$111+('[1]Pricing Schedule'!$F$113*M789))*5,
IF(AND(I789=110000,R789&gt;672.8,R789&lt;=841,M789&lt;=10),('[1]Pricing Schedule'!$F$103+('[1]Pricing Schedule'!$F$105*M789))*5,
IF(AND(I789=110000,R789&gt;672.8,R789&lt;=841,M789&gt;10),('[1]Pricing Schedule'!$F$111+('[1]Pricing Schedule'!$F$113*M789))*5,
IF(AND(I789=110000,R789&gt;1345.6,R789&lt;=1513.8,M789&lt;=10),('[1]Pricing Schedule'!$F$103+('[1]Pricing Schedule'!$F$105*M789))*9,
IF(AND(I789=110000,R789&gt;1345.6,R789&lt;=1513.8,M789&gt;10),('[1]Pricing Schedule'!$F$111+('[1]Pricing Schedule'!$F$113*M789))*9,
9999999999)))))))))))))))))))))))))))))))))))))))</f>
        <v>1650640</v>
      </c>
      <c r="T789" s="21">
        <f>IF(AND(I789=38000,R789&lt;=4.5,M789&gt;8),'[1]Pricing Schedule'!$J$9,
IF(AND(I789=38000,R789&lt;=4.5,M789&lt;=8),'[1]Pricing Schedule'!$J$36,
IF(AND(I789=38000,R789&gt;4.5,R789&lt;=9,M789&gt;8),'[1]Pricing Schedule'!$J$18,
IF(AND(I789=38000,R789&gt;4.5,R789&lt;=9,M789&lt;=8),'[1]Pricing Schedule'!$J$36,
IF(AND(I789=38000,R789&gt;9,R789&lt;=12.8,M789&gt;8),'[1]Pricing Schedule'!$J$27,
IF(AND(I789=38000,R789&gt;9,R789&lt;=12.8,M789&lt;=8),'[1]Pricing Schedule'!$J$36,
IF(AND(I789=38000,R789&gt;12.8,R789&lt;=22.8),'[1]Pricing Schedule'!$J$36,
IF(AND(I789=38000,R789&gt;22.8,R789&lt;=30.2),'[1]Pricing Schedule'!$J$45,
IF(AND(I789=38000,R789&gt;30.2,R789&lt;=45.9),'[1]Pricing Schedule'!$J$54,
IF(AND(I789=38000,R789&gt;45.9,R789&lt;=123.4),'[1]Pricing Schedule'!$J$97,
IF(AND(I789=38000,R789&gt;123.4,R789&lt;=168.2,M789&lt;=10),'[1]Pricing Schedule'!$J$105,
IF(AND(I789=38000,R789&gt;123.4,R789&lt;=168.2,M789&gt;10),'[1]Pricing Schedule'!$J$113,
IF(AND(I789=38000,R789&gt;168.2,R789&lt;=336.4,M789&lt;=10),('[1]Pricing Schedule'!$J$105),
IF(AND(I789=38000,R789&gt;168.2,R789&lt;=336.4,M789&gt;10),('[1]Pricing Schedule'!$J$113),
IF(AND(I789=38000,R789&gt;336.4,R789&lt;=504.6,M789&lt;=10),('[1]Pricing Schedule'!$J$105),
IF(AND(I789=38000,R789&gt;336.4,R789&lt;=504.6,M789&gt;10),('[1]Pricing Schedule'!$J$113),
IF(AND(I789=38000,R789&gt;504.6,R789&lt;=672.8,M789&lt;=10),('[1]Pricing Schedule'!$J$105),
IF(AND(I789=38000,R789&gt;504.6,R789&lt;=672.8,M789&gt;10),('[1]Pricing Schedule'!$J$113),
IF(AND(I789=110000,R789&lt;=12.8,M789&gt;2),'[1]Pricing Schedule'!$J$63,
IF(AND(I789=110000,R789&lt;=12.8,M789&lt;=2),'[1]Pricing Schedule'!$J$97,
IF(AND(I789=110000,R789&gt;12.8,R789&lt;=22.8,M789&gt;3),'[1]Pricing Schedule'!$J$72,
IF(AND(I789=110000,R789&gt;12.8,R789&lt;=22.8,M789&lt;=3),'[1]Pricing Schedule'!$J$97,
IF(AND(I789=110000,R789&gt;22.8,R789&lt;=30.2),'[1]Pricing Schedule'!$J$81,
IF(AND(I789=110000,R789&gt;30.2,R789&lt;=45.9),'[1]Pricing Schedule'!$J$90,
IF(AND(I789=110000,R789&gt;45.9,R789&lt;=123.4),'[1]Pricing Schedule'!$J$97,
IF(AND(I789=110000,R789&gt;123.4,R789&lt;=168.2,M789&lt;=10),'[1]Pricing Schedule'!$J$105,
IF(AND(I789=110000,R789&gt;123.4,R789&lt;=168.2,M789&gt;10),'[1]Pricing Schedule'!$J$113,
IF(AND(I789=110000,R789&gt;168.2,R789&lt;=336.2,M789&lt;=10),('[1]Pricing Schedule'!$J$105),
IF(AND(I789=110000,R789&gt;168.2,R789&lt;=336.2,M789&gt;10),('[1]Pricing Schedule'!$J$113),
IF(AND(I789=110000,R789&gt;336.4,R789&lt;=504.6,M789&lt;=10),('[1]Pricing Schedule'!$J$105),
IF(AND(I789=110000,R789&gt;336.4,R789&lt;=504.6,M789&gt;10),('[1]Pricing Schedule'!$J$113),
IF(AND(I789=110000,R789&gt;504.6,R789&lt;=672.8,M789&lt;=10),('[1]Pricing Schedule'!$J$105),
IF(AND(I789=110000,R789&gt;504.6,R789&lt;=672.8,M789&gt;10),('[1]Pricing Schedule'!$J$113),
IF(AND(I789=110000,R789&gt;672.8,R789&lt;=841,M789&lt;=10),('[1]Pricing Schedule'!$J$105),
IF(AND(I789=110000,R789&gt;672.8,R789&lt;=841,M789&gt;10),('[1]Pricing Schedule'!$J$113),
IF(AND(I789=110000,R789&gt;1682,R789&lt;=1850.2,M789&lt;=10),('[1]Pricing Schedule'!$J$105),
IF(AND(I789=110000,R789&gt;1682,R789&lt;=1850.2,M789&gt;10),('[1]Pricing Schedule'!$J$113),
IF(AND(I789=110000,R789&gt;2018.4,R789&lt;=2186.6,M789&lt;=10),('[1]Pricing Schedule'!$J$105),
IF(AND(I789=110000,R789&gt;2018.4,R789&lt;=2186.6,M789&gt;10),('[1]Pricing Schedule'!$J$113),999999999)))))))))))))))))))))))))))))))))))))))</f>
        <v>1</v>
      </c>
      <c r="U789" s="40">
        <f t="shared" si="78"/>
        <v>393009.52380952379</v>
      </c>
      <c r="V789" s="41">
        <f t="shared" si="79"/>
        <v>2.5444676004458877</v>
      </c>
      <c r="Y789" s="23">
        <v>669</v>
      </c>
      <c r="Z789" s="23">
        <v>105</v>
      </c>
      <c r="AR789" s="35"/>
    </row>
    <row r="790" spans="1:44">
      <c r="A790" s="23">
        <v>790</v>
      </c>
      <c r="B790" s="23">
        <v>790</v>
      </c>
      <c r="C790" s="23" t="s">
        <v>1267</v>
      </c>
      <c r="D790" s="23" t="s">
        <v>116</v>
      </c>
      <c r="E790" s="23" t="s">
        <v>116</v>
      </c>
      <c r="F790" s="23" t="s">
        <v>236</v>
      </c>
      <c r="G790" s="23" t="s">
        <v>237</v>
      </c>
      <c r="H790" s="23" t="s">
        <v>113</v>
      </c>
      <c r="I790" s="13">
        <v>38000</v>
      </c>
      <c r="J790" s="13">
        <v>38000</v>
      </c>
      <c r="K790" s="23" t="s">
        <v>119</v>
      </c>
      <c r="L790" s="24">
        <v>13.069000000000001</v>
      </c>
      <c r="M790" s="37">
        <f t="shared" si="74"/>
        <v>14</v>
      </c>
      <c r="N790" s="24">
        <v>3.0739999999999998</v>
      </c>
      <c r="O790" s="13">
        <v>2</v>
      </c>
      <c r="P790" s="36">
        <f t="shared" si="75"/>
        <v>2.3054999999999999</v>
      </c>
      <c r="Q790" s="38">
        <f t="shared" si="76"/>
        <v>25.200000000000003</v>
      </c>
      <c r="R790" s="37">
        <f t="shared" si="77"/>
        <v>25.200000000000003</v>
      </c>
      <c r="S790" s="39">
        <f>IF(AND(I790=38000,R790&lt;=4.5,M790&gt;8),'[1]Pricing Schedule'!$F$8+('[1]Pricing Schedule'!$F$9*M790),
IF(AND(I790=38000,R790&lt;=4.5,M790&lt;=8),'[1]Pricing Schedule'!$F$34+('[1]Pricing Schedule'!$F$36*M790),
IF(AND(I790=38000,R790&gt;4.5,R790&lt;=9,M790&gt;8),'[1]Pricing Schedule'!$F$17+('[1]Pricing Schedule'!$F$18*M790),
IF(AND(I790=38000,R790&gt;4.5,R790&lt;=9,M790&lt;=8),'[1]Pricing Schedule'!$F$34+('[1]Pricing Schedule'!$F$36*M790),
IF(AND(I790=38000,R790&gt;9,R790&lt;=12.8,M790&gt;8),'[1]Pricing Schedule'!$F$26+('[1]Pricing Schedule'!$F$27*M790),
IF(AND(I790=38000,R790&gt;9,R790&lt;=12.8,M790&lt;=8),'[1]Pricing Schedule'!$F$34+('[1]Pricing Schedule'!$F$36*M790),
IF(AND(I790=38000,R790&gt;12.8,R790&lt;=22.8),'[1]Pricing Schedule'!$F$34+('[1]Pricing Schedule'!$F$36*M790),
IF(AND(I790=38000,R790&gt;22.8,R790&lt;=30.2),'[1]Pricing Schedule'!$F$43+('[1]Pricing Schedule'!$F$45*M790),
IF(AND(I790=38000,R790&gt;30.2,R790&lt;=45.9),'[1]Pricing Schedule'!$F$52+('[1]Pricing Schedule'!$F$54*M790),
IF(AND(I790=38000,R790&gt;45.9,R790&lt;=123.4),'[1]Pricing Schedule'!$F$96+('[1]Pricing Schedule'!$F$97*M790),
IF(AND(I790=38000,R790&gt;123.4,R790&lt;=168.2,M790&lt;=10),'[1]Pricing Schedule'!$F$103+('[1]Pricing Schedule'!$F$105*M790),
IF(AND(I790=38000,R790&gt;123.4,R790&lt;=168.2,M790&gt;10),'[1]Pricing Schedule'!$F$111+('[1]Pricing Schedule'!$F$113*M790),
IF(AND(I790=38000,R790&gt;157.4,R790&lt;=336.4,M790&lt;=10),('[1]Pricing Schedule'!$F$103+('[1]Pricing Schedule'!$F$105*M790))*2,
IF(AND(I790=38000,R790&gt;157.4,R790&lt;=336.4,M790&gt;10),('[1]Pricing Schedule'!$F$111+('[1]Pricing Schedule'!$F$113*M790))*2,
IF(AND(I790=38000,R790&gt;314.8,R790&lt;=504.6,M790&lt;=10),('[1]Pricing Schedule'!$F$103+('[1]Pricing Schedule'!$F$105*M790))*3,
IF(AND(I790=38000,R790&gt;314.8,R790&lt;=504.6,M790&gt;10),('[1]Pricing Schedule'!$F$111+('[1]Pricing Schedule'!$F$113*M790))*3,
IF(AND(I790=38000,R790&gt;472.2,R790&lt;=672.8,M790&lt;=10),('[1]Pricing Schedule'!$F$103+('[1]Pricing Schedule'!$F$105*M790))*4,
IF(AND(I790=38000,R790&gt;472.2,R790&lt;=672.8,M790&gt;10),('[1]Pricing Schedule'!$F$111+('[1]Pricing Schedule'!$F$113*M790))*4,
IF(AND(I790=110000,R790&lt;=12.8,M790&gt;2),'[1]Pricing Schedule'!$F$62+('[1]Pricing Schedule'!$F$63*M790),
IF(AND(I790=110000,R790&lt;=12.8,M790&lt;=2),'[1]Pricing Schedule'!$F$96+('[1]Pricing Schedule'!$F$97*M790),
IF(AND(I790=110000,R790&gt;12.8,R790&lt;=22.8,M790&gt;3),'[1]Pricing Schedule'!$F$71+('[1]Pricing Schedule'!$F$72*M790),
IF(AND(I790=110000,R790&gt;12.8,R790&lt;=22.8,M790&lt;=3),'[1]Pricing Schedule'!$F$96+('[1]Pricing Schedule'!$F$97*M790),
IF(AND(I790=110000,R790&gt;22.8,R790&lt;=30.2),'[1]Pricing Schedule'!$F$80+('[1]Pricing Schedule'!$F$81*M790),
IF(AND(I790=110000,R790&gt;30.2,R790&lt;=45.9),'[1]Pricing Schedule'!$F$89+('[1]Pricing Schedule'!$F$90*M790),
IF(AND(I790=110000,R790&gt;45.9,R790&lt;=123.4),'[1]Pricing Schedule'!$F$96+('[1]Pricing Schedule'!$F$97*M790),
IF(AND(I790=110000,R790&gt;123.4,R790&lt;=168.2,M790&lt;=10),'[1]Pricing Schedule'!$F$103+('[1]Pricing Schedule'!$F$105*M790),
IF(AND(I790=110000,R790&gt;123.4,R790&lt;=168.2,M790&gt;10),'[1]Pricing Schedule'!$F$111+('[1]Pricing Schedule'!$F$113*M790),
IF(AND(I790=110000,R790&gt;168.2,R790&lt;=336.4,M790&lt;=10),('[1]Pricing Schedule'!$F$103+('[1]Pricing Schedule'!$F$105*M790))*2,
IF(AND(I790=110000,R790&gt;168.2,R790&lt;=336.4,M790&gt;10),('[1]Pricing Schedule'!$F$111+('[1]Pricing Schedule'!$F$113*M790))*2,
IF(AND(I790=110000,R790&gt;336.4,R790&lt;=504.6,M790&lt;=10),('[1]Pricing Schedule'!$F$103+('[1]Pricing Schedule'!$F$105*M790))*3,
IF(AND(I790=110000,R790&gt;336.4,R790&lt;=504.6,M790&gt;10),('[1]Pricing Schedule'!$F$111+('[1]Pricing Schedule'!$F$113*M790))*3,
IF(AND(I790=110000,R790&gt;504.6,R790&lt;=672.8,M790&lt;=10),('[1]Pricing Schedule'!$F$103+('[1]Pricing Schedule'!$F$105*M790))*4,
IF(AND(I790=110000,R790&gt;504.6,R790&lt;=672.8,M790&gt;10),('[1]Pricing Schedule'!$F$111+('[1]Pricing Schedule'!$F$113*M790))*4,
IF(AND(I790=110000,R790&gt;672.8,R790&lt;=841,M790&lt;=10),('[1]Pricing Schedule'!$F$103+('[1]Pricing Schedule'!$F$105*M790))*5,
IF(AND(I790=110000,R790&gt;672.8,R790&lt;=841,M790&gt;10),('[1]Pricing Schedule'!$F$111+('[1]Pricing Schedule'!$F$113*M790))*5,
IF(AND(I790=110000,R790&gt;672.8,R790&lt;=841,M790&lt;=10),('[1]Pricing Schedule'!$F$103+('[1]Pricing Schedule'!$F$105*M790))*5,
IF(AND(I790=110000,R790&gt;672.8,R790&lt;=841,M790&gt;10),('[1]Pricing Schedule'!$F$111+('[1]Pricing Schedule'!$F$113*M790))*5,
IF(AND(I790=110000,R790&gt;1345.6,R790&lt;=1513.8,M790&lt;=10),('[1]Pricing Schedule'!$F$103+('[1]Pricing Schedule'!$F$105*M790))*9,
IF(AND(I790=110000,R790&gt;1345.6,R790&lt;=1513.8,M790&gt;10),('[1]Pricing Schedule'!$F$111+('[1]Pricing Schedule'!$F$113*M790))*9,
9999999999)))))))))))))))))))))))))))))))))))))))</f>
        <v>1591410</v>
      </c>
      <c r="T790" s="21">
        <f>IF(AND(I790=38000,R790&lt;=4.5,M790&gt;8),'[1]Pricing Schedule'!$J$9,
IF(AND(I790=38000,R790&lt;=4.5,M790&lt;=8),'[1]Pricing Schedule'!$J$36,
IF(AND(I790=38000,R790&gt;4.5,R790&lt;=9,M790&gt;8),'[1]Pricing Schedule'!$J$18,
IF(AND(I790=38000,R790&gt;4.5,R790&lt;=9,M790&lt;=8),'[1]Pricing Schedule'!$J$36,
IF(AND(I790=38000,R790&gt;9,R790&lt;=12.8,M790&gt;8),'[1]Pricing Schedule'!$J$27,
IF(AND(I790=38000,R790&gt;9,R790&lt;=12.8,M790&lt;=8),'[1]Pricing Schedule'!$J$36,
IF(AND(I790=38000,R790&gt;12.8,R790&lt;=22.8),'[1]Pricing Schedule'!$J$36,
IF(AND(I790=38000,R790&gt;22.8,R790&lt;=30.2),'[1]Pricing Schedule'!$J$45,
IF(AND(I790=38000,R790&gt;30.2,R790&lt;=45.9),'[1]Pricing Schedule'!$J$54,
IF(AND(I790=38000,R790&gt;45.9,R790&lt;=123.4),'[1]Pricing Schedule'!$J$97,
IF(AND(I790=38000,R790&gt;123.4,R790&lt;=168.2,M790&lt;=10),'[1]Pricing Schedule'!$J$105,
IF(AND(I790=38000,R790&gt;123.4,R790&lt;=168.2,M790&gt;10),'[1]Pricing Schedule'!$J$113,
IF(AND(I790=38000,R790&gt;168.2,R790&lt;=336.4,M790&lt;=10),('[1]Pricing Schedule'!$J$105),
IF(AND(I790=38000,R790&gt;168.2,R790&lt;=336.4,M790&gt;10),('[1]Pricing Schedule'!$J$113),
IF(AND(I790=38000,R790&gt;336.4,R790&lt;=504.6,M790&lt;=10),('[1]Pricing Schedule'!$J$105),
IF(AND(I790=38000,R790&gt;336.4,R790&lt;=504.6,M790&gt;10),('[1]Pricing Schedule'!$J$113),
IF(AND(I790=38000,R790&gt;504.6,R790&lt;=672.8,M790&lt;=10),('[1]Pricing Schedule'!$J$105),
IF(AND(I790=38000,R790&gt;504.6,R790&lt;=672.8,M790&gt;10),('[1]Pricing Schedule'!$J$113),
IF(AND(I790=110000,R790&lt;=12.8,M790&gt;2),'[1]Pricing Schedule'!$J$63,
IF(AND(I790=110000,R790&lt;=12.8,M790&lt;=2),'[1]Pricing Schedule'!$J$97,
IF(AND(I790=110000,R790&gt;12.8,R790&lt;=22.8,M790&gt;3),'[1]Pricing Schedule'!$J$72,
IF(AND(I790=110000,R790&gt;12.8,R790&lt;=22.8,M790&lt;=3),'[1]Pricing Schedule'!$J$97,
IF(AND(I790=110000,R790&gt;22.8,R790&lt;=30.2),'[1]Pricing Schedule'!$J$81,
IF(AND(I790=110000,R790&gt;30.2,R790&lt;=45.9),'[1]Pricing Schedule'!$J$90,
IF(AND(I790=110000,R790&gt;45.9,R790&lt;=123.4),'[1]Pricing Schedule'!$J$97,
IF(AND(I790=110000,R790&gt;123.4,R790&lt;=168.2,M790&lt;=10),'[1]Pricing Schedule'!$J$105,
IF(AND(I790=110000,R790&gt;123.4,R790&lt;=168.2,M790&gt;10),'[1]Pricing Schedule'!$J$113,
IF(AND(I790=110000,R790&gt;168.2,R790&lt;=336.2,M790&lt;=10),('[1]Pricing Schedule'!$J$105),
IF(AND(I790=110000,R790&gt;168.2,R790&lt;=336.2,M790&gt;10),('[1]Pricing Schedule'!$J$113),
IF(AND(I790=110000,R790&gt;336.4,R790&lt;=504.6,M790&lt;=10),('[1]Pricing Schedule'!$J$105),
IF(AND(I790=110000,R790&gt;336.4,R790&lt;=504.6,M790&gt;10),('[1]Pricing Schedule'!$J$113),
IF(AND(I790=110000,R790&gt;504.6,R790&lt;=672.8,M790&lt;=10),('[1]Pricing Schedule'!$J$105),
IF(AND(I790=110000,R790&gt;504.6,R790&lt;=672.8,M790&gt;10),('[1]Pricing Schedule'!$J$113),
IF(AND(I790=110000,R790&gt;672.8,R790&lt;=841,M790&lt;=10),('[1]Pricing Schedule'!$J$105),
IF(AND(I790=110000,R790&gt;672.8,R790&lt;=841,M790&gt;10),('[1]Pricing Schedule'!$J$113),
IF(AND(I790=110000,R790&gt;1682,R790&lt;=1850.2,M790&lt;=10),('[1]Pricing Schedule'!$J$105),
IF(AND(I790=110000,R790&gt;1682,R790&lt;=1850.2,M790&gt;10),('[1]Pricing Schedule'!$J$113),
IF(AND(I790=110000,R790&gt;2018.4,R790&lt;=2186.6,M790&lt;=10),('[1]Pricing Schedule'!$J$105),
IF(AND(I790=110000,R790&gt;2018.4,R790&lt;=2186.6,M790&gt;10),('[1]Pricing Schedule'!$J$113),999999999)))))))))))))))))))))))))))))))))))))))</f>
        <v>5</v>
      </c>
      <c r="U790" s="40">
        <f t="shared" si="78"/>
        <v>63151.190476190466</v>
      </c>
      <c r="V790" s="41">
        <f t="shared" si="79"/>
        <v>15.835014232661605</v>
      </c>
      <c r="Y790" s="23">
        <v>138</v>
      </c>
      <c r="Z790" s="23">
        <v>105</v>
      </c>
      <c r="AR790" s="35"/>
    </row>
    <row r="791" spans="1:44" s="44" customFormat="1">
      <c r="A791" s="43">
        <v>791</v>
      </c>
      <c r="B791" s="43">
        <v>791</v>
      </c>
      <c r="C791" s="43" t="s">
        <v>1268</v>
      </c>
      <c r="D791" s="23" t="s">
        <v>116</v>
      </c>
      <c r="E791" s="23" t="s">
        <v>116</v>
      </c>
      <c r="F791" s="43" t="s">
        <v>236</v>
      </c>
      <c r="G791" s="43" t="s">
        <v>237</v>
      </c>
      <c r="H791" s="43" t="s">
        <v>113</v>
      </c>
      <c r="I791" s="44">
        <v>38000</v>
      </c>
      <c r="J791" s="44">
        <v>38000</v>
      </c>
      <c r="K791" s="43" t="s">
        <v>119</v>
      </c>
      <c r="L791" s="45">
        <v>11.819000000000001</v>
      </c>
      <c r="M791" s="46">
        <f t="shared" si="74"/>
        <v>12</v>
      </c>
      <c r="N791" s="45">
        <v>7.2859999999999996</v>
      </c>
      <c r="O791" s="44">
        <v>2</v>
      </c>
      <c r="P791" s="46">
        <f t="shared" si="75"/>
        <v>5.4644999999999992</v>
      </c>
      <c r="Q791" s="47">
        <f t="shared" si="76"/>
        <v>67.2</v>
      </c>
      <c r="R791" s="46">
        <f t="shared" si="77"/>
        <v>67.2</v>
      </c>
      <c r="S791" s="39">
        <f>IF(AND(I791=38000,R791&lt;=4.5,M791&gt;8),'[1]Pricing Schedule'!$F$8+('[1]Pricing Schedule'!$F$9*M791),
IF(AND(I791=38000,R791&lt;=4.5,M791&lt;=8),'[1]Pricing Schedule'!$F$34+('[1]Pricing Schedule'!$F$36*M791),
IF(AND(I791=38000,R791&gt;4.5,R791&lt;=9,M791&gt;8),'[1]Pricing Schedule'!$F$17+('[1]Pricing Schedule'!$F$18*M791),
IF(AND(I791=38000,R791&gt;4.5,R791&lt;=9,M791&lt;=8),'[1]Pricing Schedule'!$F$34+('[1]Pricing Schedule'!$F$36*M791),
IF(AND(I791=38000,R791&gt;9,R791&lt;=12.8,M791&gt;8),'[1]Pricing Schedule'!$F$26+('[1]Pricing Schedule'!$F$27*M791),
IF(AND(I791=38000,R791&gt;9,R791&lt;=12.8,M791&lt;=8),'[1]Pricing Schedule'!$F$34+('[1]Pricing Schedule'!$F$36*M791),
IF(AND(I791=38000,R791&gt;12.8,R791&lt;=22.8),'[1]Pricing Schedule'!$F$34+('[1]Pricing Schedule'!$F$36*M791),
IF(AND(I791=38000,R791&gt;22.8,R791&lt;=30.2),'[1]Pricing Schedule'!$F$43+('[1]Pricing Schedule'!$F$45*M791),
IF(AND(I791=38000,R791&gt;30.2,R791&lt;=45.9),'[1]Pricing Schedule'!$F$52+('[1]Pricing Schedule'!$F$54*M791),
IF(AND(I791=38000,R791&gt;45.9,R791&lt;=123.4),'[1]Pricing Schedule'!$F$96+('[1]Pricing Schedule'!$F$97*M791),
IF(AND(I791=38000,R791&gt;123.4,R791&lt;=168.2,M791&lt;=10),'[1]Pricing Schedule'!$F$103+('[1]Pricing Schedule'!$F$105*M791),
IF(AND(I791=38000,R791&gt;123.4,R791&lt;=168.2,M791&gt;10),'[1]Pricing Schedule'!$F$111+('[1]Pricing Schedule'!$F$113*M791),
IF(AND(I791=38000,R791&gt;157.4,R791&lt;=336.4,M791&lt;=10),('[1]Pricing Schedule'!$F$103+('[1]Pricing Schedule'!$F$105*M791))*2,
IF(AND(I791=38000,R791&gt;157.4,R791&lt;=336.4,M791&gt;10),('[1]Pricing Schedule'!$F$111+('[1]Pricing Schedule'!$F$113*M791))*2,
IF(AND(I791=38000,R791&gt;314.8,R791&lt;=504.6,M791&lt;=10),('[1]Pricing Schedule'!$F$103+('[1]Pricing Schedule'!$F$105*M791))*3,
IF(AND(I791=38000,R791&gt;314.8,R791&lt;=504.6,M791&gt;10),('[1]Pricing Schedule'!$F$111+('[1]Pricing Schedule'!$F$113*M791))*3,
IF(AND(I791=38000,R791&gt;472.2,R791&lt;=672.8,M791&lt;=10),('[1]Pricing Schedule'!$F$103+('[1]Pricing Schedule'!$F$105*M791))*4,
IF(AND(I791=38000,R791&gt;472.2,R791&lt;=672.8,M791&gt;10),('[1]Pricing Schedule'!$F$111+('[1]Pricing Schedule'!$F$113*M791))*4,
IF(AND(I791=110000,R791&lt;=12.8,M791&gt;2),'[1]Pricing Schedule'!$F$62+('[1]Pricing Schedule'!$F$63*M791),
IF(AND(I791=110000,R791&lt;=12.8,M791&lt;=2),'[1]Pricing Schedule'!$F$96+('[1]Pricing Schedule'!$F$97*M791),
IF(AND(I791=110000,R791&gt;12.8,R791&lt;=22.8,M791&gt;3),'[1]Pricing Schedule'!$F$71+('[1]Pricing Schedule'!$F$72*M791),
IF(AND(I791=110000,R791&gt;12.8,R791&lt;=22.8,M791&lt;=3),'[1]Pricing Schedule'!$F$96+('[1]Pricing Schedule'!$F$97*M791),
IF(AND(I791=110000,R791&gt;22.8,R791&lt;=30.2),'[1]Pricing Schedule'!$F$80+('[1]Pricing Schedule'!$F$81*M791),
IF(AND(I791=110000,R791&gt;30.2,R791&lt;=45.9),'[1]Pricing Schedule'!$F$89+('[1]Pricing Schedule'!$F$90*M791),
IF(AND(I791=110000,R791&gt;45.9,R791&lt;=123.4),'[1]Pricing Schedule'!$F$96+('[1]Pricing Schedule'!$F$97*M791),
IF(AND(I791=110000,R791&gt;123.4,R791&lt;=168.2,M791&lt;=10),'[1]Pricing Schedule'!$F$103+('[1]Pricing Schedule'!$F$105*M791),
IF(AND(I791=110000,R791&gt;123.4,R791&lt;=168.2,M791&gt;10),'[1]Pricing Schedule'!$F$111+('[1]Pricing Schedule'!$F$113*M791),
IF(AND(I791=110000,R791&gt;168.2,R791&lt;=336.4,M791&lt;=10),('[1]Pricing Schedule'!$F$103+('[1]Pricing Schedule'!$F$105*M791))*2,
IF(AND(I791=110000,R791&gt;168.2,R791&lt;=336.4,M791&gt;10),('[1]Pricing Schedule'!$F$111+('[1]Pricing Schedule'!$F$113*M791))*2,
IF(AND(I791=110000,R791&gt;336.4,R791&lt;=504.6,M791&lt;=10),('[1]Pricing Schedule'!$F$103+('[1]Pricing Schedule'!$F$105*M791))*3,
IF(AND(I791=110000,R791&gt;336.4,R791&lt;=504.6,M791&gt;10),('[1]Pricing Schedule'!$F$111+('[1]Pricing Schedule'!$F$113*M791))*3,
IF(AND(I791=110000,R791&gt;504.6,R791&lt;=672.8,M791&lt;=10),('[1]Pricing Schedule'!$F$103+('[1]Pricing Schedule'!$F$105*M791))*4,
IF(AND(I791=110000,R791&gt;504.6,R791&lt;=672.8,M791&gt;10),('[1]Pricing Schedule'!$F$111+('[1]Pricing Schedule'!$F$113*M791))*4,
IF(AND(I791=110000,R791&gt;672.8,R791&lt;=841,M791&lt;=10),('[1]Pricing Schedule'!$F$103+('[1]Pricing Schedule'!$F$105*M791))*5,
IF(AND(I791=110000,R791&gt;672.8,R791&lt;=841,M791&gt;10),('[1]Pricing Schedule'!$F$111+('[1]Pricing Schedule'!$F$113*M791))*5,
IF(AND(I791=110000,R791&gt;672.8,R791&lt;=841,M791&lt;=10),('[1]Pricing Schedule'!$F$103+('[1]Pricing Schedule'!$F$105*M791))*5,
IF(AND(I791=110000,R791&gt;672.8,R791&lt;=841,M791&gt;10),('[1]Pricing Schedule'!$F$111+('[1]Pricing Schedule'!$F$113*M791))*5,
IF(AND(I791=110000,R791&gt;1345.6,R791&lt;=1513.8,M791&lt;=10),('[1]Pricing Schedule'!$F$103+('[1]Pricing Schedule'!$F$105*M791))*9,
IF(AND(I791=110000,R791&gt;1345.6,R791&lt;=1513.8,M791&gt;10),('[1]Pricing Schedule'!$F$111+('[1]Pricing Schedule'!$F$113*M791))*9,
9999999999)))))))))))))))))))))))))))))))))))))))</f>
        <v>3448180</v>
      </c>
      <c r="T791" s="48">
        <f>IF(AND(I791=38000,R791&lt;=4.5,M791&gt;8),'[1]Pricing Schedule'!$J$9,
IF(AND(I791=38000,R791&lt;=4.5,M791&lt;=8),'[1]Pricing Schedule'!$J$36,
IF(AND(I791=38000,R791&gt;4.5,R791&lt;=9,M791&gt;8),'[1]Pricing Schedule'!$J$18,
IF(AND(I791=38000,R791&gt;4.5,R791&lt;=9,M791&lt;=8),'[1]Pricing Schedule'!$J$36,
IF(AND(I791=38000,R791&gt;9,R791&lt;=12.8,M791&gt;8),'[1]Pricing Schedule'!$J$27,
IF(AND(I791=38000,R791&gt;9,R791&lt;=12.8,M791&lt;=8),'[1]Pricing Schedule'!$J$36,
IF(AND(I791=38000,R791&gt;12.8,R791&lt;=22.8),'[1]Pricing Schedule'!$J$36,
IF(AND(I791=38000,R791&gt;22.8,R791&lt;=30.2),'[1]Pricing Schedule'!$J$45,
IF(AND(I791=38000,R791&gt;30.2,R791&lt;=45.9),'[1]Pricing Schedule'!$J$54,
IF(AND(I791=38000,R791&gt;45.9,R791&lt;=123.4),'[1]Pricing Schedule'!$J$97,
IF(AND(I791=38000,R791&gt;123.4,R791&lt;=168.2,M791&lt;=10),'[1]Pricing Schedule'!$J$105,
IF(AND(I791=38000,R791&gt;123.4,R791&lt;=168.2,M791&gt;10),'[1]Pricing Schedule'!$J$113,
IF(AND(I791=38000,R791&gt;168.2,R791&lt;=336.4,M791&lt;=10),('[1]Pricing Schedule'!$J$105),
IF(AND(I791=38000,R791&gt;168.2,R791&lt;=336.4,M791&gt;10),('[1]Pricing Schedule'!$J$113),
IF(AND(I791=38000,R791&gt;336.4,R791&lt;=504.6,M791&lt;=10),('[1]Pricing Schedule'!$J$105),
IF(AND(I791=38000,R791&gt;336.4,R791&lt;=504.6,M791&gt;10),('[1]Pricing Schedule'!$J$113),
IF(AND(I791=38000,R791&gt;504.6,R791&lt;=672.8,M791&lt;=10),('[1]Pricing Schedule'!$J$105),
IF(AND(I791=38000,R791&gt;504.6,R791&lt;=672.8,M791&gt;10),('[1]Pricing Schedule'!$J$113),
IF(AND(I791=110000,R791&lt;=12.8,M791&gt;2),'[1]Pricing Schedule'!$J$63,
IF(AND(I791=110000,R791&lt;=12.8,M791&lt;=2),'[1]Pricing Schedule'!$J$97,
IF(AND(I791=110000,R791&gt;12.8,R791&lt;=22.8,M791&gt;3),'[1]Pricing Schedule'!$J$72,
IF(AND(I791=110000,R791&gt;12.8,R791&lt;=22.8,M791&lt;=3),'[1]Pricing Schedule'!$J$97,
IF(AND(I791=110000,R791&gt;22.8,R791&lt;=30.2),'[1]Pricing Schedule'!$J$81,
IF(AND(I791=110000,R791&gt;30.2,R791&lt;=45.9),'[1]Pricing Schedule'!$J$90,
IF(AND(I791=110000,R791&gt;45.9,R791&lt;=123.4),'[1]Pricing Schedule'!$J$97,
IF(AND(I791=110000,R791&gt;123.4,R791&lt;=168.2,M791&lt;=10),'[1]Pricing Schedule'!$J$105,
IF(AND(I791=110000,R791&gt;123.4,R791&lt;=168.2,M791&gt;10),'[1]Pricing Schedule'!$J$113,
IF(AND(I791=110000,R791&gt;168.2,R791&lt;=336.2,M791&lt;=10),('[1]Pricing Schedule'!$J$105),
IF(AND(I791=110000,R791&gt;168.2,R791&lt;=336.2,M791&gt;10),('[1]Pricing Schedule'!$J$113),
IF(AND(I791=110000,R791&gt;336.4,R791&lt;=504.6,M791&lt;=10),('[1]Pricing Schedule'!$J$105),
IF(AND(I791=110000,R791&gt;336.4,R791&lt;=504.6,M791&gt;10),('[1]Pricing Schedule'!$J$113),
IF(AND(I791=110000,R791&gt;504.6,R791&lt;=672.8,M791&lt;=10),('[1]Pricing Schedule'!$J$105),
IF(AND(I791=110000,R791&gt;504.6,R791&lt;=672.8,M791&gt;10),('[1]Pricing Schedule'!$J$113),
IF(AND(I791=110000,R791&gt;672.8,R791&lt;=841,M791&lt;=10),('[1]Pricing Schedule'!$J$105),
IF(AND(I791=110000,R791&gt;672.8,R791&lt;=841,M791&gt;10),('[1]Pricing Schedule'!$J$113),
IF(AND(I791=110000,R791&gt;1682,R791&lt;=1850.2,M791&lt;=10),('[1]Pricing Schedule'!$J$105),
IF(AND(I791=110000,R791&gt;1682,R791&lt;=1850.2,M791&gt;10),('[1]Pricing Schedule'!$J$113),
IF(AND(I791=110000,R791&gt;2018.4,R791&lt;=2186.6,M791&lt;=10),('[1]Pricing Schedule'!$J$105),
IF(AND(I791=110000,R791&gt;2018.4,R791&lt;=2186.6,M791&gt;10),('[1]Pricing Schedule'!$J$113),999999999)))))))))))))))))))))))))))))))))))))))</f>
        <v>11</v>
      </c>
      <c r="U791" s="49">
        <f t="shared" si="78"/>
        <v>51312.202380952382</v>
      </c>
      <c r="V791" s="50">
        <f t="shared" si="79"/>
        <v>19.488541781461524</v>
      </c>
      <c r="W791" s="13"/>
      <c r="X791" s="13"/>
      <c r="Y791" s="23">
        <v>107</v>
      </c>
      <c r="Z791" s="23">
        <v>105</v>
      </c>
      <c r="AD791" s="43"/>
      <c r="AE791" s="43"/>
      <c r="AF791" s="43"/>
      <c r="AR791" s="51"/>
    </row>
    <row r="792" spans="1:44">
      <c r="A792" s="23">
        <v>792</v>
      </c>
      <c r="B792" s="23">
        <v>792</v>
      </c>
      <c r="C792" s="23" t="s">
        <v>1269</v>
      </c>
      <c r="D792" s="23" t="s">
        <v>116</v>
      </c>
      <c r="E792" s="23" t="s">
        <v>116</v>
      </c>
      <c r="F792" s="23" t="s">
        <v>236</v>
      </c>
      <c r="G792" s="23" t="s">
        <v>237</v>
      </c>
      <c r="H792" s="23" t="s">
        <v>113</v>
      </c>
      <c r="I792" s="13">
        <v>38000</v>
      </c>
      <c r="J792" s="13">
        <v>38000</v>
      </c>
      <c r="K792" s="23" t="s">
        <v>119</v>
      </c>
      <c r="L792" s="24">
        <v>11.307</v>
      </c>
      <c r="M792" s="37">
        <f t="shared" si="74"/>
        <v>12</v>
      </c>
      <c r="N792" s="24">
        <v>0.66800000000000004</v>
      </c>
      <c r="O792" s="13">
        <v>2</v>
      </c>
      <c r="P792" s="36">
        <f t="shared" si="75"/>
        <v>0.501</v>
      </c>
      <c r="Q792" s="38">
        <f t="shared" si="76"/>
        <v>4.2</v>
      </c>
      <c r="R792" s="37">
        <f t="shared" si="77"/>
        <v>4.2</v>
      </c>
      <c r="S792" s="39">
        <f>IF(AND(I792=38000,R792&lt;=4.5,M792&gt;8),'[1]Pricing Schedule'!$F$8+('[1]Pricing Schedule'!$F$9*M792),
IF(AND(I792=38000,R792&lt;=4.5,M792&lt;=8),'[1]Pricing Schedule'!$F$34+('[1]Pricing Schedule'!$F$36*M792),
IF(AND(I792=38000,R792&gt;4.5,R792&lt;=9,M792&gt;8),'[1]Pricing Schedule'!$F$17+('[1]Pricing Schedule'!$F$18*M792),
IF(AND(I792=38000,R792&gt;4.5,R792&lt;=9,M792&lt;=8),'[1]Pricing Schedule'!$F$34+('[1]Pricing Schedule'!$F$36*M792),
IF(AND(I792=38000,R792&gt;9,R792&lt;=12.8,M792&gt;8),'[1]Pricing Schedule'!$F$26+('[1]Pricing Schedule'!$F$27*M792),
IF(AND(I792=38000,R792&gt;9,R792&lt;=12.8,M792&lt;=8),'[1]Pricing Schedule'!$F$34+('[1]Pricing Schedule'!$F$36*M792),
IF(AND(I792=38000,R792&gt;12.8,R792&lt;=22.8),'[1]Pricing Schedule'!$F$34+('[1]Pricing Schedule'!$F$36*M792),
IF(AND(I792=38000,R792&gt;22.8,R792&lt;=30.2),'[1]Pricing Schedule'!$F$43+('[1]Pricing Schedule'!$F$45*M792),
IF(AND(I792=38000,R792&gt;30.2,R792&lt;=45.9),'[1]Pricing Schedule'!$F$52+('[1]Pricing Schedule'!$F$54*M792),
IF(AND(I792=38000,R792&gt;45.9,R792&lt;=123.4),'[1]Pricing Schedule'!$F$96+('[1]Pricing Schedule'!$F$97*M792),
IF(AND(I792=38000,R792&gt;123.4,R792&lt;=168.2,M792&lt;=10),'[1]Pricing Schedule'!$F$103+('[1]Pricing Schedule'!$F$105*M792),
IF(AND(I792=38000,R792&gt;123.4,R792&lt;=168.2,M792&gt;10),'[1]Pricing Schedule'!$F$111+('[1]Pricing Schedule'!$F$113*M792),
IF(AND(I792=38000,R792&gt;157.4,R792&lt;=336.4,M792&lt;=10),('[1]Pricing Schedule'!$F$103+('[1]Pricing Schedule'!$F$105*M792))*2,
IF(AND(I792=38000,R792&gt;157.4,R792&lt;=336.4,M792&gt;10),('[1]Pricing Schedule'!$F$111+('[1]Pricing Schedule'!$F$113*M792))*2,
IF(AND(I792=38000,R792&gt;314.8,R792&lt;=504.6,M792&lt;=10),('[1]Pricing Schedule'!$F$103+('[1]Pricing Schedule'!$F$105*M792))*3,
IF(AND(I792=38000,R792&gt;314.8,R792&lt;=504.6,M792&gt;10),('[1]Pricing Schedule'!$F$111+('[1]Pricing Schedule'!$F$113*M792))*3,
IF(AND(I792=38000,R792&gt;472.2,R792&lt;=672.8,M792&lt;=10),('[1]Pricing Schedule'!$F$103+('[1]Pricing Schedule'!$F$105*M792))*4,
IF(AND(I792=38000,R792&gt;472.2,R792&lt;=672.8,M792&gt;10),('[1]Pricing Schedule'!$F$111+('[1]Pricing Schedule'!$F$113*M792))*4,
IF(AND(I792=110000,R792&lt;=12.8,M792&gt;2),'[1]Pricing Schedule'!$F$62+('[1]Pricing Schedule'!$F$63*M792),
IF(AND(I792=110000,R792&lt;=12.8,M792&lt;=2),'[1]Pricing Schedule'!$F$96+('[1]Pricing Schedule'!$F$97*M792),
IF(AND(I792=110000,R792&gt;12.8,R792&lt;=22.8,M792&gt;3),'[1]Pricing Schedule'!$F$71+('[1]Pricing Schedule'!$F$72*M792),
IF(AND(I792=110000,R792&gt;12.8,R792&lt;=22.8,M792&lt;=3),'[1]Pricing Schedule'!$F$96+('[1]Pricing Schedule'!$F$97*M792),
IF(AND(I792=110000,R792&gt;22.8,R792&lt;=30.2),'[1]Pricing Schedule'!$F$80+('[1]Pricing Schedule'!$F$81*M792),
IF(AND(I792=110000,R792&gt;30.2,R792&lt;=45.9),'[1]Pricing Schedule'!$F$89+('[1]Pricing Schedule'!$F$90*M792),
IF(AND(I792=110000,R792&gt;45.9,R792&lt;=123.4),'[1]Pricing Schedule'!$F$96+('[1]Pricing Schedule'!$F$97*M792),
IF(AND(I792=110000,R792&gt;123.4,R792&lt;=168.2,M792&lt;=10),'[1]Pricing Schedule'!$F$103+('[1]Pricing Schedule'!$F$105*M792),
IF(AND(I792=110000,R792&gt;123.4,R792&lt;=168.2,M792&gt;10),'[1]Pricing Schedule'!$F$111+('[1]Pricing Schedule'!$F$113*M792),
IF(AND(I792=110000,R792&gt;168.2,R792&lt;=336.4,M792&lt;=10),('[1]Pricing Schedule'!$F$103+('[1]Pricing Schedule'!$F$105*M792))*2,
IF(AND(I792=110000,R792&gt;168.2,R792&lt;=336.4,M792&gt;10),('[1]Pricing Schedule'!$F$111+('[1]Pricing Schedule'!$F$113*M792))*2,
IF(AND(I792=110000,R792&gt;336.4,R792&lt;=504.6,M792&lt;=10),('[1]Pricing Schedule'!$F$103+('[1]Pricing Schedule'!$F$105*M792))*3,
IF(AND(I792=110000,R792&gt;336.4,R792&lt;=504.6,M792&gt;10),('[1]Pricing Schedule'!$F$111+('[1]Pricing Schedule'!$F$113*M792))*3,
IF(AND(I792=110000,R792&gt;504.6,R792&lt;=672.8,M792&lt;=10),('[1]Pricing Schedule'!$F$103+('[1]Pricing Schedule'!$F$105*M792))*4,
IF(AND(I792=110000,R792&gt;504.6,R792&lt;=672.8,M792&gt;10),('[1]Pricing Schedule'!$F$111+('[1]Pricing Schedule'!$F$113*M792))*4,
IF(AND(I792=110000,R792&gt;672.8,R792&lt;=841,M792&lt;=10),('[1]Pricing Schedule'!$F$103+('[1]Pricing Schedule'!$F$105*M792))*5,
IF(AND(I792=110000,R792&gt;672.8,R792&lt;=841,M792&gt;10),('[1]Pricing Schedule'!$F$111+('[1]Pricing Schedule'!$F$113*M792))*5,
IF(AND(I792=110000,R792&gt;672.8,R792&lt;=841,M792&lt;=10),('[1]Pricing Schedule'!$F$103+('[1]Pricing Schedule'!$F$105*M792))*5,
IF(AND(I792=110000,R792&gt;672.8,R792&lt;=841,M792&gt;10),('[1]Pricing Schedule'!$F$111+('[1]Pricing Schedule'!$F$113*M792))*5,
IF(AND(I792=110000,R792&gt;1345.6,R792&lt;=1513.8,M792&lt;=10),('[1]Pricing Schedule'!$F$103+('[1]Pricing Schedule'!$F$105*M792))*9,
IF(AND(I792=110000,R792&gt;1345.6,R792&lt;=1513.8,M792&gt;10),('[1]Pricing Schedule'!$F$111+('[1]Pricing Schedule'!$F$113*M792))*9,
9999999999)))))))))))))))))))))))))))))))))))))))</f>
        <v>1492540</v>
      </c>
      <c r="T792" s="21">
        <f>IF(AND(I792=38000,R792&lt;=4.5,M792&gt;8),'[1]Pricing Schedule'!$J$9,
IF(AND(I792=38000,R792&lt;=4.5,M792&lt;=8),'[1]Pricing Schedule'!$J$36,
IF(AND(I792=38000,R792&gt;4.5,R792&lt;=9,M792&gt;8),'[1]Pricing Schedule'!$J$18,
IF(AND(I792=38000,R792&gt;4.5,R792&lt;=9,M792&lt;=8),'[1]Pricing Schedule'!$J$36,
IF(AND(I792=38000,R792&gt;9,R792&lt;=12.8,M792&gt;8),'[1]Pricing Schedule'!$J$27,
IF(AND(I792=38000,R792&gt;9,R792&lt;=12.8,M792&lt;=8),'[1]Pricing Schedule'!$J$36,
IF(AND(I792=38000,R792&gt;12.8,R792&lt;=22.8),'[1]Pricing Schedule'!$J$36,
IF(AND(I792=38000,R792&gt;22.8,R792&lt;=30.2),'[1]Pricing Schedule'!$J$45,
IF(AND(I792=38000,R792&gt;30.2,R792&lt;=45.9),'[1]Pricing Schedule'!$J$54,
IF(AND(I792=38000,R792&gt;45.9,R792&lt;=123.4),'[1]Pricing Schedule'!$J$97,
IF(AND(I792=38000,R792&gt;123.4,R792&lt;=168.2,M792&lt;=10),'[1]Pricing Schedule'!$J$105,
IF(AND(I792=38000,R792&gt;123.4,R792&lt;=168.2,M792&gt;10),'[1]Pricing Schedule'!$J$113,
IF(AND(I792=38000,R792&gt;168.2,R792&lt;=336.4,M792&lt;=10),('[1]Pricing Schedule'!$J$105),
IF(AND(I792=38000,R792&gt;168.2,R792&lt;=336.4,M792&gt;10),('[1]Pricing Schedule'!$J$113),
IF(AND(I792=38000,R792&gt;336.4,R792&lt;=504.6,M792&lt;=10),('[1]Pricing Schedule'!$J$105),
IF(AND(I792=38000,R792&gt;336.4,R792&lt;=504.6,M792&gt;10),('[1]Pricing Schedule'!$J$113),
IF(AND(I792=38000,R792&gt;504.6,R792&lt;=672.8,M792&lt;=10),('[1]Pricing Schedule'!$J$105),
IF(AND(I792=38000,R792&gt;504.6,R792&lt;=672.8,M792&gt;10),('[1]Pricing Schedule'!$J$113),
IF(AND(I792=110000,R792&lt;=12.8,M792&gt;2),'[1]Pricing Schedule'!$J$63,
IF(AND(I792=110000,R792&lt;=12.8,M792&lt;=2),'[1]Pricing Schedule'!$J$97,
IF(AND(I792=110000,R792&gt;12.8,R792&lt;=22.8,M792&gt;3),'[1]Pricing Schedule'!$J$72,
IF(AND(I792=110000,R792&gt;12.8,R792&lt;=22.8,M792&lt;=3),'[1]Pricing Schedule'!$J$97,
IF(AND(I792=110000,R792&gt;22.8,R792&lt;=30.2),'[1]Pricing Schedule'!$J$81,
IF(AND(I792=110000,R792&gt;30.2,R792&lt;=45.9),'[1]Pricing Schedule'!$J$90,
IF(AND(I792=110000,R792&gt;45.9,R792&lt;=123.4),'[1]Pricing Schedule'!$J$97,
IF(AND(I792=110000,R792&gt;123.4,R792&lt;=168.2,M792&lt;=10),'[1]Pricing Schedule'!$J$105,
IF(AND(I792=110000,R792&gt;123.4,R792&lt;=168.2,M792&gt;10),'[1]Pricing Schedule'!$J$113,
IF(AND(I792=110000,R792&gt;168.2,R792&lt;=336.2,M792&lt;=10),('[1]Pricing Schedule'!$J$105),
IF(AND(I792=110000,R792&gt;168.2,R792&lt;=336.2,M792&gt;10),('[1]Pricing Schedule'!$J$113),
IF(AND(I792=110000,R792&gt;336.4,R792&lt;=504.6,M792&lt;=10),('[1]Pricing Schedule'!$J$105),
IF(AND(I792=110000,R792&gt;336.4,R792&lt;=504.6,M792&gt;10),('[1]Pricing Schedule'!$J$113),
IF(AND(I792=110000,R792&gt;504.6,R792&lt;=672.8,M792&lt;=10),('[1]Pricing Schedule'!$J$105),
IF(AND(I792=110000,R792&gt;504.6,R792&lt;=672.8,M792&gt;10),('[1]Pricing Schedule'!$J$113),
IF(AND(I792=110000,R792&gt;672.8,R792&lt;=841,M792&lt;=10),('[1]Pricing Schedule'!$J$105),
IF(AND(I792=110000,R792&gt;672.8,R792&lt;=841,M792&gt;10),('[1]Pricing Schedule'!$J$113),
IF(AND(I792=110000,R792&gt;1682,R792&lt;=1850.2,M792&lt;=10),('[1]Pricing Schedule'!$J$105),
IF(AND(I792=110000,R792&gt;1682,R792&lt;=1850.2,M792&gt;10),('[1]Pricing Schedule'!$J$113),
IF(AND(I792=110000,R792&gt;2018.4,R792&lt;=2186.6,M792&lt;=10),('[1]Pricing Schedule'!$J$105),
IF(AND(I792=110000,R792&gt;2018.4,R792&lt;=2186.6,M792&gt;10),('[1]Pricing Schedule'!$J$113),999999999)))))))))))))))))))))))))))))))))))))))</f>
        <v>1</v>
      </c>
      <c r="U792" s="40">
        <f t="shared" si="78"/>
        <v>355366.66666666663</v>
      </c>
      <c r="V792" s="41">
        <f t="shared" si="79"/>
        <v>2.8139949348091173</v>
      </c>
      <c r="Y792" s="23">
        <v>337</v>
      </c>
      <c r="Z792" s="23">
        <v>105</v>
      </c>
      <c r="AR792" s="35"/>
    </row>
    <row r="793" spans="1:44">
      <c r="A793" s="23">
        <v>793</v>
      </c>
      <c r="B793" s="23">
        <v>793</v>
      </c>
      <c r="C793" s="23" t="s">
        <v>1270</v>
      </c>
      <c r="D793" s="23" t="s">
        <v>116</v>
      </c>
      <c r="E793" s="23" t="s">
        <v>116</v>
      </c>
      <c r="F793" s="23" t="s">
        <v>236</v>
      </c>
      <c r="G793" s="23" t="s">
        <v>237</v>
      </c>
      <c r="H793" s="23" t="s">
        <v>113</v>
      </c>
      <c r="I793" s="13">
        <v>38000</v>
      </c>
      <c r="J793" s="13">
        <v>38000</v>
      </c>
      <c r="K793" s="23" t="s">
        <v>119</v>
      </c>
      <c r="L793" s="24">
        <v>8.8859999999999992</v>
      </c>
      <c r="M793" s="37">
        <f t="shared" si="74"/>
        <v>9</v>
      </c>
      <c r="N793" s="24">
        <v>2.3319999999999999</v>
      </c>
      <c r="O793" s="13">
        <v>2</v>
      </c>
      <c r="P793" s="36">
        <f t="shared" si="75"/>
        <v>1.7489999999999999</v>
      </c>
      <c r="Q793" s="38">
        <f t="shared" si="76"/>
        <v>21</v>
      </c>
      <c r="R793" s="37">
        <f t="shared" si="77"/>
        <v>21</v>
      </c>
      <c r="S793" s="39">
        <f>IF(AND(I793=38000,R793&lt;=4.5,M793&gt;8),'[1]Pricing Schedule'!$F$8+('[1]Pricing Schedule'!$F$9*M793),
IF(AND(I793=38000,R793&lt;=4.5,M793&lt;=8),'[1]Pricing Schedule'!$F$34+('[1]Pricing Schedule'!$F$36*M793),
IF(AND(I793=38000,R793&gt;4.5,R793&lt;=9,M793&gt;8),'[1]Pricing Schedule'!$F$17+('[1]Pricing Schedule'!$F$18*M793),
IF(AND(I793=38000,R793&gt;4.5,R793&lt;=9,M793&lt;=8),'[1]Pricing Schedule'!$F$34+('[1]Pricing Schedule'!$F$36*M793),
IF(AND(I793=38000,R793&gt;9,R793&lt;=12.8,M793&gt;8),'[1]Pricing Schedule'!$F$26+('[1]Pricing Schedule'!$F$27*M793),
IF(AND(I793=38000,R793&gt;9,R793&lt;=12.8,M793&lt;=8),'[1]Pricing Schedule'!$F$34+('[1]Pricing Schedule'!$F$36*M793),
IF(AND(I793=38000,R793&gt;12.8,R793&lt;=22.8),'[1]Pricing Schedule'!$F$34+('[1]Pricing Schedule'!$F$36*M793),
IF(AND(I793=38000,R793&gt;22.8,R793&lt;=30.2),'[1]Pricing Schedule'!$F$43+('[1]Pricing Schedule'!$F$45*M793),
IF(AND(I793=38000,R793&gt;30.2,R793&lt;=45.9),'[1]Pricing Schedule'!$F$52+('[1]Pricing Schedule'!$F$54*M793),
IF(AND(I793=38000,R793&gt;45.9,R793&lt;=123.4),'[1]Pricing Schedule'!$F$96+('[1]Pricing Schedule'!$F$97*M793),
IF(AND(I793=38000,R793&gt;123.4,R793&lt;=168.2,M793&lt;=10),'[1]Pricing Schedule'!$F$103+('[1]Pricing Schedule'!$F$105*M793),
IF(AND(I793=38000,R793&gt;123.4,R793&lt;=168.2,M793&gt;10),'[1]Pricing Schedule'!$F$111+('[1]Pricing Schedule'!$F$113*M793),
IF(AND(I793=38000,R793&gt;157.4,R793&lt;=336.4,M793&lt;=10),('[1]Pricing Schedule'!$F$103+('[1]Pricing Schedule'!$F$105*M793))*2,
IF(AND(I793=38000,R793&gt;157.4,R793&lt;=336.4,M793&gt;10),('[1]Pricing Schedule'!$F$111+('[1]Pricing Schedule'!$F$113*M793))*2,
IF(AND(I793=38000,R793&gt;314.8,R793&lt;=504.6,M793&lt;=10),('[1]Pricing Schedule'!$F$103+('[1]Pricing Schedule'!$F$105*M793))*3,
IF(AND(I793=38000,R793&gt;314.8,R793&lt;=504.6,M793&gt;10),('[1]Pricing Schedule'!$F$111+('[1]Pricing Schedule'!$F$113*M793))*3,
IF(AND(I793=38000,R793&gt;472.2,R793&lt;=672.8,M793&lt;=10),('[1]Pricing Schedule'!$F$103+('[1]Pricing Schedule'!$F$105*M793))*4,
IF(AND(I793=38000,R793&gt;472.2,R793&lt;=672.8,M793&gt;10),('[1]Pricing Schedule'!$F$111+('[1]Pricing Schedule'!$F$113*M793))*4,
IF(AND(I793=110000,R793&lt;=12.8,M793&gt;2),'[1]Pricing Schedule'!$F$62+('[1]Pricing Schedule'!$F$63*M793),
IF(AND(I793=110000,R793&lt;=12.8,M793&lt;=2),'[1]Pricing Schedule'!$F$96+('[1]Pricing Schedule'!$F$97*M793),
IF(AND(I793=110000,R793&gt;12.8,R793&lt;=22.8,M793&gt;3),'[1]Pricing Schedule'!$F$71+('[1]Pricing Schedule'!$F$72*M793),
IF(AND(I793=110000,R793&gt;12.8,R793&lt;=22.8,M793&lt;=3),'[1]Pricing Schedule'!$F$96+('[1]Pricing Schedule'!$F$97*M793),
IF(AND(I793=110000,R793&gt;22.8,R793&lt;=30.2),'[1]Pricing Schedule'!$F$80+('[1]Pricing Schedule'!$F$81*M793),
IF(AND(I793=110000,R793&gt;30.2,R793&lt;=45.9),'[1]Pricing Schedule'!$F$89+('[1]Pricing Schedule'!$F$90*M793),
IF(AND(I793=110000,R793&gt;45.9,R793&lt;=123.4),'[1]Pricing Schedule'!$F$96+('[1]Pricing Schedule'!$F$97*M793),
IF(AND(I793=110000,R793&gt;123.4,R793&lt;=168.2,M793&lt;=10),'[1]Pricing Schedule'!$F$103+('[1]Pricing Schedule'!$F$105*M793),
IF(AND(I793=110000,R793&gt;123.4,R793&lt;=168.2,M793&gt;10),'[1]Pricing Schedule'!$F$111+('[1]Pricing Schedule'!$F$113*M793),
IF(AND(I793=110000,R793&gt;168.2,R793&lt;=336.4,M793&lt;=10),('[1]Pricing Schedule'!$F$103+('[1]Pricing Schedule'!$F$105*M793))*2,
IF(AND(I793=110000,R793&gt;168.2,R793&lt;=336.4,M793&gt;10),('[1]Pricing Schedule'!$F$111+('[1]Pricing Schedule'!$F$113*M793))*2,
IF(AND(I793=110000,R793&gt;336.4,R793&lt;=504.6,M793&lt;=10),('[1]Pricing Schedule'!$F$103+('[1]Pricing Schedule'!$F$105*M793))*3,
IF(AND(I793=110000,R793&gt;336.4,R793&lt;=504.6,M793&gt;10),('[1]Pricing Schedule'!$F$111+('[1]Pricing Schedule'!$F$113*M793))*3,
IF(AND(I793=110000,R793&gt;504.6,R793&lt;=672.8,M793&lt;=10),('[1]Pricing Schedule'!$F$103+('[1]Pricing Schedule'!$F$105*M793))*4,
IF(AND(I793=110000,R793&gt;504.6,R793&lt;=672.8,M793&gt;10),('[1]Pricing Schedule'!$F$111+('[1]Pricing Schedule'!$F$113*M793))*4,
IF(AND(I793=110000,R793&gt;672.8,R793&lt;=841,M793&lt;=10),('[1]Pricing Schedule'!$F$103+('[1]Pricing Schedule'!$F$105*M793))*5,
IF(AND(I793=110000,R793&gt;672.8,R793&lt;=841,M793&gt;10),('[1]Pricing Schedule'!$F$111+('[1]Pricing Schedule'!$F$113*M793))*5,
IF(AND(I793=110000,R793&gt;672.8,R793&lt;=841,M793&lt;=10),('[1]Pricing Schedule'!$F$103+('[1]Pricing Schedule'!$F$105*M793))*5,
IF(AND(I793=110000,R793&gt;672.8,R793&lt;=841,M793&gt;10),('[1]Pricing Schedule'!$F$111+('[1]Pricing Schedule'!$F$113*M793))*5,
IF(AND(I793=110000,R793&gt;1345.6,R793&lt;=1513.8,M793&lt;=10),('[1]Pricing Schedule'!$F$103+('[1]Pricing Schedule'!$F$105*M793))*9,
IF(AND(I793=110000,R793&gt;1345.6,R793&lt;=1513.8,M793&gt;10),('[1]Pricing Schedule'!$F$111+('[1]Pricing Schedule'!$F$113*M793))*9,
9999999999)))))))))))))))))))))))))))))))))))))))</f>
        <v>980220</v>
      </c>
      <c r="T793" s="21">
        <f>IF(AND(I793=38000,R793&lt;=4.5,M793&gt;8),'[1]Pricing Schedule'!$J$9,
IF(AND(I793=38000,R793&lt;=4.5,M793&lt;=8),'[1]Pricing Schedule'!$J$36,
IF(AND(I793=38000,R793&gt;4.5,R793&lt;=9,M793&gt;8),'[1]Pricing Schedule'!$J$18,
IF(AND(I793=38000,R793&gt;4.5,R793&lt;=9,M793&lt;=8),'[1]Pricing Schedule'!$J$36,
IF(AND(I793=38000,R793&gt;9,R793&lt;=12.8,M793&gt;8),'[1]Pricing Schedule'!$J$27,
IF(AND(I793=38000,R793&gt;9,R793&lt;=12.8,M793&lt;=8),'[1]Pricing Schedule'!$J$36,
IF(AND(I793=38000,R793&gt;12.8,R793&lt;=22.8),'[1]Pricing Schedule'!$J$36,
IF(AND(I793=38000,R793&gt;22.8,R793&lt;=30.2),'[1]Pricing Schedule'!$J$45,
IF(AND(I793=38000,R793&gt;30.2,R793&lt;=45.9),'[1]Pricing Schedule'!$J$54,
IF(AND(I793=38000,R793&gt;45.9,R793&lt;=123.4),'[1]Pricing Schedule'!$J$97,
IF(AND(I793=38000,R793&gt;123.4,R793&lt;=168.2,M793&lt;=10),'[1]Pricing Schedule'!$J$105,
IF(AND(I793=38000,R793&gt;123.4,R793&lt;=168.2,M793&gt;10),'[1]Pricing Schedule'!$J$113,
IF(AND(I793=38000,R793&gt;168.2,R793&lt;=336.4,M793&lt;=10),('[1]Pricing Schedule'!$J$105),
IF(AND(I793=38000,R793&gt;168.2,R793&lt;=336.4,M793&gt;10),('[1]Pricing Schedule'!$J$113),
IF(AND(I793=38000,R793&gt;336.4,R793&lt;=504.6,M793&lt;=10),('[1]Pricing Schedule'!$J$105),
IF(AND(I793=38000,R793&gt;336.4,R793&lt;=504.6,M793&gt;10),('[1]Pricing Schedule'!$J$113),
IF(AND(I793=38000,R793&gt;504.6,R793&lt;=672.8,M793&lt;=10),('[1]Pricing Schedule'!$J$105),
IF(AND(I793=38000,R793&gt;504.6,R793&lt;=672.8,M793&gt;10),('[1]Pricing Schedule'!$J$113),
IF(AND(I793=110000,R793&lt;=12.8,M793&gt;2),'[1]Pricing Schedule'!$J$63,
IF(AND(I793=110000,R793&lt;=12.8,M793&lt;=2),'[1]Pricing Schedule'!$J$97,
IF(AND(I793=110000,R793&gt;12.8,R793&lt;=22.8,M793&gt;3),'[1]Pricing Schedule'!$J$72,
IF(AND(I793=110000,R793&gt;12.8,R793&lt;=22.8,M793&lt;=3),'[1]Pricing Schedule'!$J$97,
IF(AND(I793=110000,R793&gt;22.8,R793&lt;=30.2),'[1]Pricing Schedule'!$J$81,
IF(AND(I793=110000,R793&gt;30.2,R793&lt;=45.9),'[1]Pricing Schedule'!$J$90,
IF(AND(I793=110000,R793&gt;45.9,R793&lt;=123.4),'[1]Pricing Schedule'!$J$97,
IF(AND(I793=110000,R793&gt;123.4,R793&lt;=168.2,M793&lt;=10),'[1]Pricing Schedule'!$J$105,
IF(AND(I793=110000,R793&gt;123.4,R793&lt;=168.2,M793&gt;10),'[1]Pricing Schedule'!$J$113,
IF(AND(I793=110000,R793&gt;168.2,R793&lt;=336.2,M793&lt;=10),('[1]Pricing Schedule'!$J$105),
IF(AND(I793=110000,R793&gt;168.2,R793&lt;=336.2,M793&gt;10),('[1]Pricing Schedule'!$J$113),
IF(AND(I793=110000,R793&gt;336.4,R793&lt;=504.6,M793&lt;=10),('[1]Pricing Schedule'!$J$105),
IF(AND(I793=110000,R793&gt;336.4,R793&lt;=504.6,M793&gt;10),('[1]Pricing Schedule'!$J$113),
IF(AND(I793=110000,R793&gt;504.6,R793&lt;=672.8,M793&lt;=10),('[1]Pricing Schedule'!$J$105),
IF(AND(I793=110000,R793&gt;504.6,R793&lt;=672.8,M793&gt;10),('[1]Pricing Schedule'!$J$113),
IF(AND(I793=110000,R793&gt;672.8,R793&lt;=841,M793&lt;=10),('[1]Pricing Schedule'!$J$105),
IF(AND(I793=110000,R793&gt;672.8,R793&lt;=841,M793&gt;10),('[1]Pricing Schedule'!$J$113),
IF(AND(I793=110000,R793&gt;1682,R793&lt;=1850.2,M793&lt;=10),('[1]Pricing Schedule'!$J$105),
IF(AND(I793=110000,R793&gt;1682,R793&lt;=1850.2,M793&gt;10),('[1]Pricing Schedule'!$J$113),
IF(AND(I793=110000,R793&gt;2018.4,R793&lt;=2186.6,M793&lt;=10),('[1]Pricing Schedule'!$J$105),
IF(AND(I793=110000,R793&gt;2018.4,R793&lt;=2186.6,M793&gt;10),('[1]Pricing Schedule'!$J$113),999999999)))))))))))))))))))))))))))))))))))))))</f>
        <v>4</v>
      </c>
      <c r="U793" s="40">
        <f t="shared" si="78"/>
        <v>46677.142857142855</v>
      </c>
      <c r="V793" s="41">
        <f t="shared" si="79"/>
        <v>21.423762012609416</v>
      </c>
      <c r="Y793" s="23">
        <v>684</v>
      </c>
      <c r="Z793" s="23">
        <v>105</v>
      </c>
      <c r="AR793" s="35"/>
    </row>
    <row r="794" spans="1:44">
      <c r="A794" s="23">
        <v>794</v>
      </c>
      <c r="B794" s="23">
        <v>794</v>
      </c>
      <c r="C794" s="23" t="s">
        <v>1271</v>
      </c>
      <c r="D794" s="23" t="s">
        <v>116</v>
      </c>
      <c r="E794" s="23" t="s">
        <v>116</v>
      </c>
      <c r="F794" s="23" t="s">
        <v>236</v>
      </c>
      <c r="G794" s="23" t="s">
        <v>237</v>
      </c>
      <c r="H794" s="23" t="s">
        <v>113</v>
      </c>
      <c r="I794" s="13">
        <v>38000</v>
      </c>
      <c r="J794" s="13">
        <v>38000</v>
      </c>
      <c r="K794" s="23" t="s">
        <v>119</v>
      </c>
      <c r="L794" s="24">
        <v>11.63</v>
      </c>
      <c r="M794" s="37">
        <f t="shared" si="74"/>
        <v>12</v>
      </c>
      <c r="N794" s="24">
        <v>1.8939999999999999</v>
      </c>
      <c r="O794" s="13">
        <v>2</v>
      </c>
      <c r="P794" s="36">
        <f t="shared" si="75"/>
        <v>1.4204999999999999</v>
      </c>
      <c r="Q794" s="38">
        <f t="shared" si="76"/>
        <v>16.8</v>
      </c>
      <c r="R794" s="37">
        <f t="shared" si="77"/>
        <v>16.8</v>
      </c>
      <c r="S794" s="39">
        <f>IF(AND(I794=38000,R794&lt;=4.5,M794&gt;8),'[1]Pricing Schedule'!$F$8+('[1]Pricing Schedule'!$F$9*M794),
IF(AND(I794=38000,R794&lt;=4.5,M794&lt;=8),'[1]Pricing Schedule'!$F$34+('[1]Pricing Schedule'!$F$36*M794),
IF(AND(I794=38000,R794&gt;4.5,R794&lt;=9,M794&gt;8),'[1]Pricing Schedule'!$F$17+('[1]Pricing Schedule'!$F$18*M794),
IF(AND(I794=38000,R794&gt;4.5,R794&lt;=9,M794&lt;=8),'[1]Pricing Schedule'!$F$34+('[1]Pricing Schedule'!$F$36*M794),
IF(AND(I794=38000,R794&gt;9,R794&lt;=12.8,M794&gt;8),'[1]Pricing Schedule'!$F$26+('[1]Pricing Schedule'!$F$27*M794),
IF(AND(I794=38000,R794&gt;9,R794&lt;=12.8,M794&lt;=8),'[1]Pricing Schedule'!$F$34+('[1]Pricing Schedule'!$F$36*M794),
IF(AND(I794=38000,R794&gt;12.8,R794&lt;=22.8),'[1]Pricing Schedule'!$F$34+('[1]Pricing Schedule'!$F$36*M794),
IF(AND(I794=38000,R794&gt;22.8,R794&lt;=30.2),'[1]Pricing Schedule'!$F$43+('[1]Pricing Schedule'!$F$45*M794),
IF(AND(I794=38000,R794&gt;30.2,R794&lt;=45.9),'[1]Pricing Schedule'!$F$52+('[1]Pricing Schedule'!$F$54*M794),
IF(AND(I794=38000,R794&gt;45.9,R794&lt;=123.4),'[1]Pricing Schedule'!$F$96+('[1]Pricing Schedule'!$F$97*M794),
IF(AND(I794=38000,R794&gt;123.4,R794&lt;=168.2,M794&lt;=10),'[1]Pricing Schedule'!$F$103+('[1]Pricing Schedule'!$F$105*M794),
IF(AND(I794=38000,R794&gt;123.4,R794&lt;=168.2,M794&gt;10),'[1]Pricing Schedule'!$F$111+('[1]Pricing Schedule'!$F$113*M794),
IF(AND(I794=38000,R794&gt;157.4,R794&lt;=336.4,M794&lt;=10),('[1]Pricing Schedule'!$F$103+('[1]Pricing Schedule'!$F$105*M794))*2,
IF(AND(I794=38000,R794&gt;157.4,R794&lt;=336.4,M794&gt;10),('[1]Pricing Schedule'!$F$111+('[1]Pricing Schedule'!$F$113*M794))*2,
IF(AND(I794=38000,R794&gt;314.8,R794&lt;=504.6,M794&lt;=10),('[1]Pricing Schedule'!$F$103+('[1]Pricing Schedule'!$F$105*M794))*3,
IF(AND(I794=38000,R794&gt;314.8,R794&lt;=504.6,M794&gt;10),('[1]Pricing Schedule'!$F$111+('[1]Pricing Schedule'!$F$113*M794))*3,
IF(AND(I794=38000,R794&gt;472.2,R794&lt;=672.8,M794&lt;=10),('[1]Pricing Schedule'!$F$103+('[1]Pricing Schedule'!$F$105*M794))*4,
IF(AND(I794=38000,R794&gt;472.2,R794&lt;=672.8,M794&gt;10),('[1]Pricing Schedule'!$F$111+('[1]Pricing Schedule'!$F$113*M794))*4,
IF(AND(I794=110000,R794&lt;=12.8,M794&gt;2),'[1]Pricing Schedule'!$F$62+('[1]Pricing Schedule'!$F$63*M794),
IF(AND(I794=110000,R794&lt;=12.8,M794&lt;=2),'[1]Pricing Schedule'!$F$96+('[1]Pricing Schedule'!$F$97*M794),
IF(AND(I794=110000,R794&gt;12.8,R794&lt;=22.8,M794&gt;3),'[1]Pricing Schedule'!$F$71+('[1]Pricing Schedule'!$F$72*M794),
IF(AND(I794=110000,R794&gt;12.8,R794&lt;=22.8,M794&lt;=3),'[1]Pricing Schedule'!$F$96+('[1]Pricing Schedule'!$F$97*M794),
IF(AND(I794=110000,R794&gt;22.8,R794&lt;=30.2),'[1]Pricing Schedule'!$F$80+('[1]Pricing Schedule'!$F$81*M794),
IF(AND(I794=110000,R794&gt;30.2,R794&lt;=45.9),'[1]Pricing Schedule'!$F$89+('[1]Pricing Schedule'!$F$90*M794),
IF(AND(I794=110000,R794&gt;45.9,R794&lt;=123.4),'[1]Pricing Schedule'!$F$96+('[1]Pricing Schedule'!$F$97*M794),
IF(AND(I794=110000,R794&gt;123.4,R794&lt;=168.2,M794&lt;=10),'[1]Pricing Schedule'!$F$103+('[1]Pricing Schedule'!$F$105*M794),
IF(AND(I794=110000,R794&gt;123.4,R794&lt;=168.2,M794&gt;10),'[1]Pricing Schedule'!$F$111+('[1]Pricing Schedule'!$F$113*M794),
IF(AND(I794=110000,R794&gt;168.2,R794&lt;=336.4,M794&lt;=10),('[1]Pricing Schedule'!$F$103+('[1]Pricing Schedule'!$F$105*M794))*2,
IF(AND(I794=110000,R794&gt;168.2,R794&lt;=336.4,M794&gt;10),('[1]Pricing Schedule'!$F$111+('[1]Pricing Schedule'!$F$113*M794))*2,
IF(AND(I794=110000,R794&gt;336.4,R794&lt;=504.6,M794&lt;=10),('[1]Pricing Schedule'!$F$103+('[1]Pricing Schedule'!$F$105*M794))*3,
IF(AND(I794=110000,R794&gt;336.4,R794&lt;=504.6,M794&gt;10),('[1]Pricing Schedule'!$F$111+('[1]Pricing Schedule'!$F$113*M794))*3,
IF(AND(I794=110000,R794&gt;504.6,R794&lt;=672.8,M794&lt;=10),('[1]Pricing Schedule'!$F$103+('[1]Pricing Schedule'!$F$105*M794))*4,
IF(AND(I794=110000,R794&gt;504.6,R794&lt;=672.8,M794&gt;10),('[1]Pricing Schedule'!$F$111+('[1]Pricing Schedule'!$F$113*M794))*4,
IF(AND(I794=110000,R794&gt;672.8,R794&lt;=841,M794&lt;=10),('[1]Pricing Schedule'!$F$103+('[1]Pricing Schedule'!$F$105*M794))*5,
IF(AND(I794=110000,R794&gt;672.8,R794&lt;=841,M794&gt;10),('[1]Pricing Schedule'!$F$111+('[1]Pricing Schedule'!$F$113*M794))*5,
IF(AND(I794=110000,R794&gt;672.8,R794&lt;=841,M794&lt;=10),('[1]Pricing Schedule'!$F$103+('[1]Pricing Schedule'!$F$105*M794))*5,
IF(AND(I794=110000,R794&gt;672.8,R794&lt;=841,M794&gt;10),('[1]Pricing Schedule'!$F$111+('[1]Pricing Schedule'!$F$113*M794))*5,
IF(AND(I794=110000,R794&gt;1345.6,R794&lt;=1513.8,M794&lt;=10),('[1]Pricing Schedule'!$F$103+('[1]Pricing Schedule'!$F$105*M794))*9,
IF(AND(I794=110000,R794&gt;1345.6,R794&lt;=1513.8,M794&gt;10),('[1]Pricing Schedule'!$F$111+('[1]Pricing Schedule'!$F$113*M794))*9,
9999999999)))))))))))))))))))))))))))))))))))))))</f>
        <v>1191030</v>
      </c>
      <c r="T794" s="21">
        <f>IF(AND(I794=38000,R794&lt;=4.5,M794&gt;8),'[1]Pricing Schedule'!$J$9,
IF(AND(I794=38000,R794&lt;=4.5,M794&lt;=8),'[1]Pricing Schedule'!$J$36,
IF(AND(I794=38000,R794&gt;4.5,R794&lt;=9,M794&gt;8),'[1]Pricing Schedule'!$J$18,
IF(AND(I794=38000,R794&gt;4.5,R794&lt;=9,M794&lt;=8),'[1]Pricing Schedule'!$J$36,
IF(AND(I794=38000,R794&gt;9,R794&lt;=12.8,M794&gt;8),'[1]Pricing Schedule'!$J$27,
IF(AND(I794=38000,R794&gt;9,R794&lt;=12.8,M794&lt;=8),'[1]Pricing Schedule'!$J$36,
IF(AND(I794=38000,R794&gt;12.8,R794&lt;=22.8),'[1]Pricing Schedule'!$J$36,
IF(AND(I794=38000,R794&gt;22.8,R794&lt;=30.2),'[1]Pricing Schedule'!$J$45,
IF(AND(I794=38000,R794&gt;30.2,R794&lt;=45.9),'[1]Pricing Schedule'!$J$54,
IF(AND(I794=38000,R794&gt;45.9,R794&lt;=123.4),'[1]Pricing Schedule'!$J$97,
IF(AND(I794=38000,R794&gt;123.4,R794&lt;=168.2,M794&lt;=10),'[1]Pricing Schedule'!$J$105,
IF(AND(I794=38000,R794&gt;123.4,R794&lt;=168.2,M794&gt;10),'[1]Pricing Schedule'!$J$113,
IF(AND(I794=38000,R794&gt;168.2,R794&lt;=336.4,M794&lt;=10),('[1]Pricing Schedule'!$J$105),
IF(AND(I794=38000,R794&gt;168.2,R794&lt;=336.4,M794&gt;10),('[1]Pricing Schedule'!$J$113),
IF(AND(I794=38000,R794&gt;336.4,R794&lt;=504.6,M794&lt;=10),('[1]Pricing Schedule'!$J$105),
IF(AND(I794=38000,R794&gt;336.4,R794&lt;=504.6,M794&gt;10),('[1]Pricing Schedule'!$J$113),
IF(AND(I794=38000,R794&gt;504.6,R794&lt;=672.8,M794&lt;=10),('[1]Pricing Schedule'!$J$105),
IF(AND(I794=38000,R794&gt;504.6,R794&lt;=672.8,M794&gt;10),('[1]Pricing Schedule'!$J$113),
IF(AND(I794=110000,R794&lt;=12.8,M794&gt;2),'[1]Pricing Schedule'!$J$63,
IF(AND(I794=110000,R794&lt;=12.8,M794&lt;=2),'[1]Pricing Schedule'!$J$97,
IF(AND(I794=110000,R794&gt;12.8,R794&lt;=22.8,M794&gt;3),'[1]Pricing Schedule'!$J$72,
IF(AND(I794=110000,R794&gt;12.8,R794&lt;=22.8,M794&lt;=3),'[1]Pricing Schedule'!$J$97,
IF(AND(I794=110000,R794&gt;22.8,R794&lt;=30.2),'[1]Pricing Schedule'!$J$81,
IF(AND(I794=110000,R794&gt;30.2,R794&lt;=45.9),'[1]Pricing Schedule'!$J$90,
IF(AND(I794=110000,R794&gt;45.9,R794&lt;=123.4),'[1]Pricing Schedule'!$J$97,
IF(AND(I794=110000,R794&gt;123.4,R794&lt;=168.2,M794&lt;=10),'[1]Pricing Schedule'!$J$105,
IF(AND(I794=110000,R794&gt;123.4,R794&lt;=168.2,M794&gt;10),'[1]Pricing Schedule'!$J$113,
IF(AND(I794=110000,R794&gt;168.2,R794&lt;=336.2,M794&lt;=10),('[1]Pricing Schedule'!$J$105),
IF(AND(I794=110000,R794&gt;168.2,R794&lt;=336.2,M794&gt;10),('[1]Pricing Schedule'!$J$113),
IF(AND(I794=110000,R794&gt;336.4,R794&lt;=504.6,M794&lt;=10),('[1]Pricing Schedule'!$J$105),
IF(AND(I794=110000,R794&gt;336.4,R794&lt;=504.6,M794&gt;10),('[1]Pricing Schedule'!$J$113),
IF(AND(I794=110000,R794&gt;504.6,R794&lt;=672.8,M794&lt;=10),('[1]Pricing Schedule'!$J$105),
IF(AND(I794=110000,R794&gt;504.6,R794&lt;=672.8,M794&gt;10),('[1]Pricing Schedule'!$J$113),
IF(AND(I794=110000,R794&gt;672.8,R794&lt;=841,M794&lt;=10),('[1]Pricing Schedule'!$J$105),
IF(AND(I794=110000,R794&gt;672.8,R794&lt;=841,M794&gt;10),('[1]Pricing Schedule'!$J$113),
IF(AND(I794=110000,R794&gt;1682,R794&lt;=1850.2,M794&lt;=10),('[1]Pricing Schedule'!$J$105),
IF(AND(I794=110000,R794&gt;1682,R794&lt;=1850.2,M794&gt;10),('[1]Pricing Schedule'!$J$113),
IF(AND(I794=110000,R794&gt;2018.4,R794&lt;=2186.6,M794&lt;=10),('[1]Pricing Schedule'!$J$105),
IF(AND(I794=110000,R794&gt;2018.4,R794&lt;=2186.6,M794&gt;10),('[1]Pricing Schedule'!$J$113),999999999)))))))))))))))))))))))))))))))))))))))</f>
        <v>4</v>
      </c>
      <c r="U794" s="40">
        <f t="shared" si="78"/>
        <v>70894.642857142855</v>
      </c>
      <c r="V794" s="41">
        <f t="shared" si="79"/>
        <v>14.105438150172541</v>
      </c>
      <c r="Y794" s="23">
        <v>419</v>
      </c>
      <c r="Z794" s="23">
        <v>105</v>
      </c>
      <c r="AR794" s="35"/>
    </row>
    <row r="795" spans="1:44" s="44" customFormat="1">
      <c r="A795" s="43">
        <v>795</v>
      </c>
      <c r="B795" s="43">
        <v>795</v>
      </c>
      <c r="C795" s="43" t="s">
        <v>1272</v>
      </c>
      <c r="D795" s="23" t="s">
        <v>168</v>
      </c>
      <c r="E795" s="23" t="s">
        <v>116</v>
      </c>
      <c r="F795" s="43" t="s">
        <v>236</v>
      </c>
      <c r="G795" s="43" t="s">
        <v>237</v>
      </c>
      <c r="H795" s="43" t="s">
        <v>113</v>
      </c>
      <c r="I795" s="44">
        <v>38000</v>
      </c>
      <c r="J795" s="44">
        <v>38000</v>
      </c>
      <c r="K795" s="43" t="s">
        <v>119</v>
      </c>
      <c r="L795" s="45">
        <v>18.431000000000001</v>
      </c>
      <c r="M795" s="46">
        <f t="shared" si="74"/>
        <v>19</v>
      </c>
      <c r="N795" s="45">
        <v>8.1760000000000002</v>
      </c>
      <c r="O795" s="44">
        <v>2</v>
      </c>
      <c r="P795" s="46">
        <f t="shared" si="75"/>
        <v>6.1319999999999997</v>
      </c>
      <c r="Q795" s="47">
        <f t="shared" si="76"/>
        <v>75.600000000000009</v>
      </c>
      <c r="R795" s="46">
        <f t="shared" si="77"/>
        <v>75.600000000000009</v>
      </c>
      <c r="S795" s="39">
        <f>IF(AND(I795=38000,R795&lt;=4.5,M795&gt;8),'[1]Pricing Schedule'!$F$8+('[1]Pricing Schedule'!$F$9*M795),
IF(AND(I795=38000,R795&lt;=4.5,M795&lt;=8),'[1]Pricing Schedule'!$F$34+('[1]Pricing Schedule'!$F$36*M795),
IF(AND(I795=38000,R795&gt;4.5,R795&lt;=9,M795&gt;8),'[1]Pricing Schedule'!$F$17+('[1]Pricing Schedule'!$F$18*M795),
IF(AND(I795=38000,R795&gt;4.5,R795&lt;=9,M795&lt;=8),'[1]Pricing Schedule'!$F$34+('[1]Pricing Schedule'!$F$36*M795),
IF(AND(I795=38000,R795&gt;9,R795&lt;=12.8,M795&gt;8),'[1]Pricing Schedule'!$F$26+('[1]Pricing Schedule'!$F$27*M795),
IF(AND(I795=38000,R795&gt;9,R795&lt;=12.8,M795&lt;=8),'[1]Pricing Schedule'!$F$34+('[1]Pricing Schedule'!$F$36*M795),
IF(AND(I795=38000,R795&gt;12.8,R795&lt;=22.8),'[1]Pricing Schedule'!$F$34+('[1]Pricing Schedule'!$F$36*M795),
IF(AND(I795=38000,R795&gt;22.8,R795&lt;=30.2),'[1]Pricing Schedule'!$F$43+('[1]Pricing Schedule'!$F$45*M795),
IF(AND(I795=38000,R795&gt;30.2,R795&lt;=45.9),'[1]Pricing Schedule'!$F$52+('[1]Pricing Schedule'!$F$54*M795),
IF(AND(I795=38000,R795&gt;45.9,R795&lt;=123.4),'[1]Pricing Schedule'!$F$96+('[1]Pricing Schedule'!$F$97*M795),
IF(AND(I795=38000,R795&gt;123.4,R795&lt;=168.2,M795&lt;=10),'[1]Pricing Schedule'!$F$103+('[1]Pricing Schedule'!$F$105*M795),
IF(AND(I795=38000,R795&gt;123.4,R795&lt;=168.2,M795&gt;10),'[1]Pricing Schedule'!$F$111+('[1]Pricing Schedule'!$F$113*M795),
IF(AND(I795=38000,R795&gt;157.4,R795&lt;=336.4,M795&lt;=10),('[1]Pricing Schedule'!$F$103+('[1]Pricing Schedule'!$F$105*M795))*2,
IF(AND(I795=38000,R795&gt;157.4,R795&lt;=336.4,M795&gt;10),('[1]Pricing Schedule'!$F$111+('[1]Pricing Schedule'!$F$113*M795))*2,
IF(AND(I795=38000,R795&gt;314.8,R795&lt;=504.6,M795&lt;=10),('[1]Pricing Schedule'!$F$103+('[1]Pricing Schedule'!$F$105*M795))*3,
IF(AND(I795=38000,R795&gt;314.8,R795&lt;=504.6,M795&gt;10),('[1]Pricing Schedule'!$F$111+('[1]Pricing Schedule'!$F$113*M795))*3,
IF(AND(I795=38000,R795&gt;472.2,R795&lt;=672.8,M795&lt;=10),('[1]Pricing Schedule'!$F$103+('[1]Pricing Schedule'!$F$105*M795))*4,
IF(AND(I795=38000,R795&gt;472.2,R795&lt;=672.8,M795&gt;10),('[1]Pricing Schedule'!$F$111+('[1]Pricing Schedule'!$F$113*M795))*4,
IF(AND(I795=110000,R795&lt;=12.8,M795&gt;2),'[1]Pricing Schedule'!$F$62+('[1]Pricing Schedule'!$F$63*M795),
IF(AND(I795=110000,R795&lt;=12.8,M795&lt;=2),'[1]Pricing Schedule'!$F$96+('[1]Pricing Schedule'!$F$97*M795),
IF(AND(I795=110000,R795&gt;12.8,R795&lt;=22.8,M795&gt;3),'[1]Pricing Schedule'!$F$71+('[1]Pricing Schedule'!$F$72*M795),
IF(AND(I795=110000,R795&gt;12.8,R795&lt;=22.8,M795&lt;=3),'[1]Pricing Schedule'!$F$96+('[1]Pricing Schedule'!$F$97*M795),
IF(AND(I795=110000,R795&gt;22.8,R795&lt;=30.2),'[1]Pricing Schedule'!$F$80+('[1]Pricing Schedule'!$F$81*M795),
IF(AND(I795=110000,R795&gt;30.2,R795&lt;=45.9),'[1]Pricing Schedule'!$F$89+('[1]Pricing Schedule'!$F$90*M795),
IF(AND(I795=110000,R795&gt;45.9,R795&lt;=123.4),'[1]Pricing Schedule'!$F$96+('[1]Pricing Schedule'!$F$97*M795),
IF(AND(I795=110000,R795&gt;123.4,R795&lt;=168.2,M795&lt;=10),'[1]Pricing Schedule'!$F$103+('[1]Pricing Schedule'!$F$105*M795),
IF(AND(I795=110000,R795&gt;123.4,R795&lt;=168.2,M795&gt;10),'[1]Pricing Schedule'!$F$111+('[1]Pricing Schedule'!$F$113*M795),
IF(AND(I795=110000,R795&gt;168.2,R795&lt;=336.4,M795&lt;=10),('[1]Pricing Schedule'!$F$103+('[1]Pricing Schedule'!$F$105*M795))*2,
IF(AND(I795=110000,R795&gt;168.2,R795&lt;=336.4,M795&gt;10),('[1]Pricing Schedule'!$F$111+('[1]Pricing Schedule'!$F$113*M795))*2,
IF(AND(I795=110000,R795&gt;336.4,R795&lt;=504.6,M795&lt;=10),('[1]Pricing Schedule'!$F$103+('[1]Pricing Schedule'!$F$105*M795))*3,
IF(AND(I795=110000,R795&gt;336.4,R795&lt;=504.6,M795&gt;10),('[1]Pricing Schedule'!$F$111+('[1]Pricing Schedule'!$F$113*M795))*3,
IF(AND(I795=110000,R795&gt;504.6,R795&lt;=672.8,M795&lt;=10),('[1]Pricing Schedule'!$F$103+('[1]Pricing Schedule'!$F$105*M795))*4,
IF(AND(I795=110000,R795&gt;504.6,R795&lt;=672.8,M795&gt;10),('[1]Pricing Schedule'!$F$111+('[1]Pricing Schedule'!$F$113*M795))*4,
IF(AND(I795=110000,R795&gt;672.8,R795&lt;=841,M795&lt;=10),('[1]Pricing Schedule'!$F$103+('[1]Pricing Schedule'!$F$105*M795))*5,
IF(AND(I795=110000,R795&gt;672.8,R795&lt;=841,M795&gt;10),('[1]Pricing Schedule'!$F$111+('[1]Pricing Schedule'!$F$113*M795))*5,
IF(AND(I795=110000,R795&gt;672.8,R795&lt;=841,M795&lt;=10),('[1]Pricing Schedule'!$F$103+('[1]Pricing Schedule'!$F$105*M795))*5,
IF(AND(I795=110000,R795&gt;672.8,R795&lt;=841,M795&gt;10),('[1]Pricing Schedule'!$F$111+('[1]Pricing Schedule'!$F$113*M795))*5,
IF(AND(I795=110000,R795&gt;1345.6,R795&lt;=1513.8,M795&lt;=10),('[1]Pricing Schedule'!$F$103+('[1]Pricing Schedule'!$F$105*M795))*9,
IF(AND(I795=110000,R795&gt;1345.6,R795&lt;=1513.8,M795&gt;10),('[1]Pricing Schedule'!$F$111+('[1]Pricing Schedule'!$F$113*M795))*9,
9999999999)))))))))))))))))))))))))))))))))))))))</f>
        <v>4923850</v>
      </c>
      <c r="T795" s="48">
        <f>IF(AND(I795=38000,R795&lt;=4.5,M795&gt;8),'[1]Pricing Schedule'!$J$9,
IF(AND(I795=38000,R795&lt;=4.5,M795&lt;=8),'[1]Pricing Schedule'!$J$36,
IF(AND(I795=38000,R795&gt;4.5,R795&lt;=9,M795&gt;8),'[1]Pricing Schedule'!$J$18,
IF(AND(I795=38000,R795&gt;4.5,R795&lt;=9,M795&lt;=8),'[1]Pricing Schedule'!$J$36,
IF(AND(I795=38000,R795&gt;9,R795&lt;=12.8,M795&gt;8),'[1]Pricing Schedule'!$J$27,
IF(AND(I795=38000,R795&gt;9,R795&lt;=12.8,M795&lt;=8),'[1]Pricing Schedule'!$J$36,
IF(AND(I795=38000,R795&gt;12.8,R795&lt;=22.8),'[1]Pricing Schedule'!$J$36,
IF(AND(I795=38000,R795&gt;22.8,R795&lt;=30.2),'[1]Pricing Schedule'!$J$45,
IF(AND(I795=38000,R795&gt;30.2,R795&lt;=45.9),'[1]Pricing Schedule'!$J$54,
IF(AND(I795=38000,R795&gt;45.9,R795&lt;=123.4),'[1]Pricing Schedule'!$J$97,
IF(AND(I795=38000,R795&gt;123.4,R795&lt;=168.2,M795&lt;=10),'[1]Pricing Schedule'!$J$105,
IF(AND(I795=38000,R795&gt;123.4,R795&lt;=168.2,M795&gt;10),'[1]Pricing Schedule'!$J$113,
IF(AND(I795=38000,R795&gt;168.2,R795&lt;=336.4,M795&lt;=10),('[1]Pricing Schedule'!$J$105),
IF(AND(I795=38000,R795&gt;168.2,R795&lt;=336.4,M795&gt;10),('[1]Pricing Schedule'!$J$113),
IF(AND(I795=38000,R795&gt;336.4,R795&lt;=504.6,M795&lt;=10),('[1]Pricing Schedule'!$J$105),
IF(AND(I795=38000,R795&gt;336.4,R795&lt;=504.6,M795&gt;10),('[1]Pricing Schedule'!$J$113),
IF(AND(I795=38000,R795&gt;504.6,R795&lt;=672.8,M795&lt;=10),('[1]Pricing Schedule'!$J$105),
IF(AND(I795=38000,R795&gt;504.6,R795&lt;=672.8,M795&gt;10),('[1]Pricing Schedule'!$J$113),
IF(AND(I795=110000,R795&lt;=12.8,M795&gt;2),'[1]Pricing Schedule'!$J$63,
IF(AND(I795=110000,R795&lt;=12.8,M795&lt;=2),'[1]Pricing Schedule'!$J$97,
IF(AND(I795=110000,R795&gt;12.8,R795&lt;=22.8,M795&gt;3),'[1]Pricing Schedule'!$J$72,
IF(AND(I795=110000,R795&gt;12.8,R795&lt;=22.8,M795&lt;=3),'[1]Pricing Schedule'!$J$97,
IF(AND(I795=110000,R795&gt;22.8,R795&lt;=30.2),'[1]Pricing Schedule'!$J$81,
IF(AND(I795=110000,R795&gt;30.2,R795&lt;=45.9),'[1]Pricing Schedule'!$J$90,
IF(AND(I795=110000,R795&gt;45.9,R795&lt;=123.4),'[1]Pricing Schedule'!$J$97,
IF(AND(I795=110000,R795&gt;123.4,R795&lt;=168.2,M795&lt;=10),'[1]Pricing Schedule'!$J$105,
IF(AND(I795=110000,R795&gt;123.4,R795&lt;=168.2,M795&gt;10),'[1]Pricing Schedule'!$J$113,
IF(AND(I795=110000,R795&gt;168.2,R795&lt;=336.2,M795&lt;=10),('[1]Pricing Schedule'!$J$105),
IF(AND(I795=110000,R795&gt;168.2,R795&lt;=336.2,M795&gt;10),('[1]Pricing Schedule'!$J$113),
IF(AND(I795=110000,R795&gt;336.4,R795&lt;=504.6,M795&lt;=10),('[1]Pricing Schedule'!$J$105),
IF(AND(I795=110000,R795&gt;336.4,R795&lt;=504.6,M795&gt;10),('[1]Pricing Schedule'!$J$113),
IF(AND(I795=110000,R795&gt;504.6,R795&lt;=672.8,M795&lt;=10),('[1]Pricing Schedule'!$J$105),
IF(AND(I795=110000,R795&gt;504.6,R795&lt;=672.8,M795&gt;10),('[1]Pricing Schedule'!$J$113),
IF(AND(I795=110000,R795&gt;672.8,R795&lt;=841,M795&lt;=10),('[1]Pricing Schedule'!$J$105),
IF(AND(I795=110000,R795&gt;672.8,R795&lt;=841,M795&gt;10),('[1]Pricing Schedule'!$J$113),
IF(AND(I795=110000,R795&gt;1682,R795&lt;=1850.2,M795&lt;=10),('[1]Pricing Schedule'!$J$105),
IF(AND(I795=110000,R795&gt;1682,R795&lt;=1850.2,M795&gt;10),('[1]Pricing Schedule'!$J$113),
IF(AND(I795=110000,R795&gt;2018.4,R795&lt;=2186.6,M795&lt;=10),('[1]Pricing Schedule'!$J$105),
IF(AND(I795=110000,R795&gt;2018.4,R795&lt;=2186.6,M795&gt;10),('[1]Pricing Schedule'!$J$113),999999999)))))))))))))))))))))))))))))))))))))))</f>
        <v>11</v>
      </c>
      <c r="U795" s="49">
        <f t="shared" si="78"/>
        <v>65130.291005291001</v>
      </c>
      <c r="V795" s="50">
        <f t="shared" si="79"/>
        <v>15.353838967474642</v>
      </c>
      <c r="W795" s="13"/>
      <c r="X795" s="13"/>
      <c r="Y795" s="23">
        <v>14</v>
      </c>
      <c r="Z795" s="23">
        <v>105</v>
      </c>
      <c r="AD795" s="43"/>
      <c r="AE795" s="43"/>
      <c r="AF795" s="43"/>
      <c r="AR795" s="51"/>
    </row>
    <row r="796" spans="1:44">
      <c r="A796" s="23">
        <v>796</v>
      </c>
      <c r="B796" s="23">
        <v>796</v>
      </c>
      <c r="C796" s="23" t="s">
        <v>1273</v>
      </c>
      <c r="D796" s="23" t="s">
        <v>168</v>
      </c>
      <c r="E796" s="23" t="s">
        <v>168</v>
      </c>
      <c r="F796" s="23" t="s">
        <v>243</v>
      </c>
      <c r="G796" s="23" t="s">
        <v>244</v>
      </c>
      <c r="H796" s="23" t="s">
        <v>113</v>
      </c>
      <c r="I796" s="13">
        <v>38000</v>
      </c>
      <c r="J796" s="13">
        <v>38000</v>
      </c>
      <c r="K796" s="13">
        <v>20000</v>
      </c>
      <c r="L796" s="24">
        <v>18.315999999999999</v>
      </c>
      <c r="M796" s="37">
        <f t="shared" si="74"/>
        <v>19</v>
      </c>
      <c r="N796" s="24">
        <v>1.3009999999999999</v>
      </c>
      <c r="O796" s="13">
        <v>2</v>
      </c>
      <c r="P796" s="36">
        <f t="shared" si="75"/>
        <v>0.9757499999999999</v>
      </c>
      <c r="Q796" s="38">
        <f t="shared" si="76"/>
        <v>8.4</v>
      </c>
      <c r="R796" s="37">
        <f t="shared" si="77"/>
        <v>8.4</v>
      </c>
      <c r="S796" s="39">
        <f>IF(AND(I796=38000,R796&lt;=4.5,M796&gt;8),'[1]Pricing Schedule'!$F$8+('[1]Pricing Schedule'!$F$9*M796),
IF(AND(I796=38000,R796&lt;=4.5,M796&lt;=8),'[1]Pricing Schedule'!$F$34+('[1]Pricing Schedule'!$F$36*M796),
IF(AND(I796=38000,R796&gt;4.5,R796&lt;=9,M796&gt;8),'[1]Pricing Schedule'!$F$17+('[1]Pricing Schedule'!$F$18*M796),
IF(AND(I796=38000,R796&gt;4.5,R796&lt;=9,M796&lt;=8),'[1]Pricing Schedule'!$F$34+('[1]Pricing Schedule'!$F$36*M796),
IF(AND(I796=38000,R796&gt;9,R796&lt;=12.8,M796&gt;8),'[1]Pricing Schedule'!$F$26+('[1]Pricing Schedule'!$F$27*M796),
IF(AND(I796=38000,R796&gt;9,R796&lt;=12.8,M796&lt;=8),'[1]Pricing Schedule'!$F$34+('[1]Pricing Schedule'!$F$36*M796),
IF(AND(I796=38000,R796&gt;12.8,R796&lt;=22.8),'[1]Pricing Schedule'!$F$34+('[1]Pricing Schedule'!$F$36*M796),
IF(AND(I796=38000,R796&gt;22.8,R796&lt;=30.2),'[1]Pricing Schedule'!$F$43+('[1]Pricing Schedule'!$F$45*M796),
IF(AND(I796=38000,R796&gt;30.2,R796&lt;=45.9),'[1]Pricing Schedule'!$F$52+('[1]Pricing Schedule'!$F$54*M796),
IF(AND(I796=38000,R796&gt;45.9,R796&lt;=123.4),'[1]Pricing Schedule'!$F$96+('[1]Pricing Schedule'!$F$97*M796),
IF(AND(I796=38000,R796&gt;123.4,R796&lt;=168.2,M796&lt;=10),'[1]Pricing Schedule'!$F$103+('[1]Pricing Schedule'!$F$105*M796),
IF(AND(I796=38000,R796&gt;123.4,R796&lt;=168.2,M796&gt;10),'[1]Pricing Schedule'!$F$111+('[1]Pricing Schedule'!$F$113*M796),
IF(AND(I796=38000,R796&gt;157.4,R796&lt;=336.4,M796&lt;=10),('[1]Pricing Schedule'!$F$103+('[1]Pricing Schedule'!$F$105*M796))*2,
IF(AND(I796=38000,R796&gt;157.4,R796&lt;=336.4,M796&gt;10),('[1]Pricing Schedule'!$F$111+('[1]Pricing Schedule'!$F$113*M796))*2,
IF(AND(I796=38000,R796&gt;314.8,R796&lt;=504.6,M796&lt;=10),('[1]Pricing Schedule'!$F$103+('[1]Pricing Schedule'!$F$105*M796))*3,
IF(AND(I796=38000,R796&gt;314.8,R796&lt;=504.6,M796&gt;10),('[1]Pricing Schedule'!$F$111+('[1]Pricing Schedule'!$F$113*M796))*3,
IF(AND(I796=38000,R796&gt;472.2,R796&lt;=672.8,M796&lt;=10),('[1]Pricing Schedule'!$F$103+('[1]Pricing Schedule'!$F$105*M796))*4,
IF(AND(I796=38000,R796&gt;472.2,R796&lt;=672.8,M796&gt;10),('[1]Pricing Schedule'!$F$111+('[1]Pricing Schedule'!$F$113*M796))*4,
IF(AND(I796=110000,R796&lt;=12.8,M796&gt;2),'[1]Pricing Schedule'!$F$62+('[1]Pricing Schedule'!$F$63*M796),
IF(AND(I796=110000,R796&lt;=12.8,M796&lt;=2),'[1]Pricing Schedule'!$F$96+('[1]Pricing Schedule'!$F$97*M796),
IF(AND(I796=110000,R796&gt;12.8,R796&lt;=22.8,M796&gt;3),'[1]Pricing Schedule'!$F$71+('[1]Pricing Schedule'!$F$72*M796),
IF(AND(I796=110000,R796&gt;12.8,R796&lt;=22.8,M796&lt;=3),'[1]Pricing Schedule'!$F$96+('[1]Pricing Schedule'!$F$97*M796),
IF(AND(I796=110000,R796&gt;22.8,R796&lt;=30.2),'[1]Pricing Schedule'!$F$80+('[1]Pricing Schedule'!$F$81*M796),
IF(AND(I796=110000,R796&gt;30.2,R796&lt;=45.9),'[1]Pricing Schedule'!$F$89+('[1]Pricing Schedule'!$F$90*M796),
IF(AND(I796=110000,R796&gt;45.9,R796&lt;=123.4),'[1]Pricing Schedule'!$F$96+('[1]Pricing Schedule'!$F$97*M796),
IF(AND(I796=110000,R796&gt;123.4,R796&lt;=168.2,M796&lt;=10),'[1]Pricing Schedule'!$F$103+('[1]Pricing Schedule'!$F$105*M796),
IF(AND(I796=110000,R796&gt;123.4,R796&lt;=168.2,M796&gt;10),'[1]Pricing Schedule'!$F$111+('[1]Pricing Schedule'!$F$113*M796),
IF(AND(I796=110000,R796&gt;168.2,R796&lt;=336.4,M796&lt;=10),('[1]Pricing Schedule'!$F$103+('[1]Pricing Schedule'!$F$105*M796))*2,
IF(AND(I796=110000,R796&gt;168.2,R796&lt;=336.4,M796&gt;10),('[1]Pricing Schedule'!$F$111+('[1]Pricing Schedule'!$F$113*M796))*2,
IF(AND(I796=110000,R796&gt;336.4,R796&lt;=504.6,M796&lt;=10),('[1]Pricing Schedule'!$F$103+('[1]Pricing Schedule'!$F$105*M796))*3,
IF(AND(I796=110000,R796&gt;336.4,R796&lt;=504.6,M796&gt;10),('[1]Pricing Schedule'!$F$111+('[1]Pricing Schedule'!$F$113*M796))*3,
IF(AND(I796=110000,R796&gt;504.6,R796&lt;=672.8,M796&lt;=10),('[1]Pricing Schedule'!$F$103+('[1]Pricing Schedule'!$F$105*M796))*4,
IF(AND(I796=110000,R796&gt;504.6,R796&lt;=672.8,M796&gt;10),('[1]Pricing Schedule'!$F$111+('[1]Pricing Schedule'!$F$113*M796))*4,
IF(AND(I796=110000,R796&gt;672.8,R796&lt;=841,M796&lt;=10),('[1]Pricing Schedule'!$F$103+('[1]Pricing Schedule'!$F$105*M796))*5,
IF(AND(I796=110000,R796&gt;672.8,R796&lt;=841,M796&gt;10),('[1]Pricing Schedule'!$F$111+('[1]Pricing Schedule'!$F$113*M796))*5,
IF(AND(I796=110000,R796&gt;672.8,R796&lt;=841,M796&lt;=10),('[1]Pricing Schedule'!$F$103+('[1]Pricing Schedule'!$F$105*M796))*5,
IF(AND(I796=110000,R796&gt;672.8,R796&lt;=841,M796&gt;10),('[1]Pricing Schedule'!$F$111+('[1]Pricing Schedule'!$F$113*M796))*5,
IF(AND(I796=110000,R796&gt;1345.6,R796&lt;=1513.8,M796&lt;=10),('[1]Pricing Schedule'!$F$103+('[1]Pricing Schedule'!$F$105*M796))*9,
IF(AND(I796=110000,R796&gt;1345.6,R796&lt;=1513.8,M796&gt;10),('[1]Pricing Schedule'!$F$111+('[1]Pricing Schedule'!$F$113*M796))*9,
9999999999)))))))))))))))))))))))))))))))))))))))</f>
        <v>1906800</v>
      </c>
      <c r="T796" s="21">
        <f>IF(AND(I796=38000,R796&lt;=4.5,M796&gt;8),'[1]Pricing Schedule'!$J$9,
IF(AND(I796=38000,R796&lt;=4.5,M796&lt;=8),'[1]Pricing Schedule'!$J$36,
IF(AND(I796=38000,R796&gt;4.5,R796&lt;=9,M796&gt;8),'[1]Pricing Schedule'!$J$18,
IF(AND(I796=38000,R796&gt;4.5,R796&lt;=9,M796&lt;=8),'[1]Pricing Schedule'!$J$36,
IF(AND(I796=38000,R796&gt;9,R796&lt;=12.8,M796&gt;8),'[1]Pricing Schedule'!$J$27,
IF(AND(I796=38000,R796&gt;9,R796&lt;=12.8,M796&lt;=8),'[1]Pricing Schedule'!$J$36,
IF(AND(I796=38000,R796&gt;12.8,R796&lt;=22.8),'[1]Pricing Schedule'!$J$36,
IF(AND(I796=38000,R796&gt;22.8,R796&lt;=30.2),'[1]Pricing Schedule'!$J$45,
IF(AND(I796=38000,R796&gt;30.2,R796&lt;=45.9),'[1]Pricing Schedule'!$J$54,
IF(AND(I796=38000,R796&gt;45.9,R796&lt;=123.4),'[1]Pricing Schedule'!$J$97,
IF(AND(I796=38000,R796&gt;123.4,R796&lt;=168.2,M796&lt;=10),'[1]Pricing Schedule'!$J$105,
IF(AND(I796=38000,R796&gt;123.4,R796&lt;=168.2,M796&gt;10),'[1]Pricing Schedule'!$J$113,
IF(AND(I796=38000,R796&gt;168.2,R796&lt;=336.4,M796&lt;=10),('[1]Pricing Schedule'!$J$105),
IF(AND(I796=38000,R796&gt;168.2,R796&lt;=336.4,M796&gt;10),('[1]Pricing Schedule'!$J$113),
IF(AND(I796=38000,R796&gt;336.4,R796&lt;=504.6,M796&lt;=10),('[1]Pricing Schedule'!$J$105),
IF(AND(I796=38000,R796&gt;336.4,R796&lt;=504.6,M796&gt;10),('[1]Pricing Schedule'!$J$113),
IF(AND(I796=38000,R796&gt;504.6,R796&lt;=672.8,M796&lt;=10),('[1]Pricing Schedule'!$J$105),
IF(AND(I796=38000,R796&gt;504.6,R796&lt;=672.8,M796&gt;10),('[1]Pricing Schedule'!$J$113),
IF(AND(I796=110000,R796&lt;=12.8,M796&gt;2),'[1]Pricing Schedule'!$J$63,
IF(AND(I796=110000,R796&lt;=12.8,M796&lt;=2),'[1]Pricing Schedule'!$J$97,
IF(AND(I796=110000,R796&gt;12.8,R796&lt;=22.8,M796&gt;3),'[1]Pricing Schedule'!$J$72,
IF(AND(I796=110000,R796&gt;12.8,R796&lt;=22.8,M796&lt;=3),'[1]Pricing Schedule'!$J$97,
IF(AND(I796=110000,R796&gt;22.8,R796&lt;=30.2),'[1]Pricing Schedule'!$J$81,
IF(AND(I796=110000,R796&gt;30.2,R796&lt;=45.9),'[1]Pricing Schedule'!$J$90,
IF(AND(I796=110000,R796&gt;45.9,R796&lt;=123.4),'[1]Pricing Schedule'!$J$97,
IF(AND(I796=110000,R796&gt;123.4,R796&lt;=168.2,M796&lt;=10),'[1]Pricing Schedule'!$J$105,
IF(AND(I796=110000,R796&gt;123.4,R796&lt;=168.2,M796&gt;10),'[1]Pricing Schedule'!$J$113,
IF(AND(I796=110000,R796&gt;168.2,R796&lt;=336.2,M796&lt;=10),('[1]Pricing Schedule'!$J$105),
IF(AND(I796=110000,R796&gt;168.2,R796&lt;=336.2,M796&gt;10),('[1]Pricing Schedule'!$J$113),
IF(AND(I796=110000,R796&gt;336.4,R796&lt;=504.6,M796&lt;=10),('[1]Pricing Schedule'!$J$105),
IF(AND(I796=110000,R796&gt;336.4,R796&lt;=504.6,M796&gt;10),('[1]Pricing Schedule'!$J$113),
IF(AND(I796=110000,R796&gt;504.6,R796&lt;=672.8,M796&lt;=10),('[1]Pricing Schedule'!$J$105),
IF(AND(I796=110000,R796&gt;504.6,R796&lt;=672.8,M796&gt;10),('[1]Pricing Schedule'!$J$113),
IF(AND(I796=110000,R796&gt;672.8,R796&lt;=841,M796&lt;=10),('[1]Pricing Schedule'!$J$105),
IF(AND(I796=110000,R796&gt;672.8,R796&lt;=841,M796&gt;10),('[1]Pricing Schedule'!$J$113),
IF(AND(I796=110000,R796&gt;1682,R796&lt;=1850.2,M796&lt;=10),('[1]Pricing Schedule'!$J$105),
IF(AND(I796=110000,R796&gt;1682,R796&lt;=1850.2,M796&gt;10),('[1]Pricing Schedule'!$J$113),
IF(AND(I796=110000,R796&gt;2018.4,R796&lt;=2186.6,M796&lt;=10),('[1]Pricing Schedule'!$J$105),
IF(AND(I796=110000,R796&gt;2018.4,R796&lt;=2186.6,M796&gt;10),('[1]Pricing Schedule'!$J$113),999999999)))))))))))))))))))))))))))))))))))))))</f>
        <v>2</v>
      </c>
      <c r="U796" s="40">
        <f t="shared" si="78"/>
        <v>227000</v>
      </c>
      <c r="V796" s="41">
        <f t="shared" si="79"/>
        <v>4.4052863436123344</v>
      </c>
      <c r="Y796" s="23">
        <v>321</v>
      </c>
      <c r="Z796" s="23">
        <v>461</v>
      </c>
      <c r="AR796" s="35"/>
    </row>
    <row r="797" spans="1:44" s="44" customFormat="1">
      <c r="A797" s="43">
        <v>797</v>
      </c>
      <c r="B797" s="43">
        <v>797</v>
      </c>
      <c r="C797" s="43" t="s">
        <v>1274</v>
      </c>
      <c r="D797" s="23" t="s">
        <v>168</v>
      </c>
      <c r="E797" s="23" t="s">
        <v>168</v>
      </c>
      <c r="F797" s="43" t="s">
        <v>243</v>
      </c>
      <c r="G797" s="43" t="s">
        <v>244</v>
      </c>
      <c r="H797" s="43" t="s">
        <v>113</v>
      </c>
      <c r="I797" s="44">
        <v>38000</v>
      </c>
      <c r="J797" s="44">
        <v>38000</v>
      </c>
      <c r="K797" s="44">
        <v>20000</v>
      </c>
      <c r="L797" s="45">
        <v>16.39</v>
      </c>
      <c r="M797" s="46">
        <f t="shared" si="74"/>
        <v>17</v>
      </c>
      <c r="N797" s="45">
        <v>10.7959999999999</v>
      </c>
      <c r="O797" s="44">
        <v>2</v>
      </c>
      <c r="P797" s="46">
        <f t="shared" si="75"/>
        <v>8.0969999999999249</v>
      </c>
      <c r="Q797" s="47">
        <f t="shared" si="76"/>
        <v>96.600000000000009</v>
      </c>
      <c r="R797" s="46">
        <f t="shared" si="77"/>
        <v>96.600000000000009</v>
      </c>
      <c r="S797" s="39">
        <f>IF(AND(I797=38000,R797&lt;=4.5,M797&gt;8),'[1]Pricing Schedule'!$F$8+('[1]Pricing Schedule'!$F$9*M797),
IF(AND(I797=38000,R797&lt;=4.5,M797&lt;=8),'[1]Pricing Schedule'!$F$34+('[1]Pricing Schedule'!$F$36*M797),
IF(AND(I797=38000,R797&gt;4.5,R797&lt;=9,M797&gt;8),'[1]Pricing Schedule'!$F$17+('[1]Pricing Schedule'!$F$18*M797),
IF(AND(I797=38000,R797&gt;4.5,R797&lt;=9,M797&lt;=8),'[1]Pricing Schedule'!$F$34+('[1]Pricing Schedule'!$F$36*M797),
IF(AND(I797=38000,R797&gt;9,R797&lt;=12.8,M797&gt;8),'[1]Pricing Schedule'!$F$26+('[1]Pricing Schedule'!$F$27*M797),
IF(AND(I797=38000,R797&gt;9,R797&lt;=12.8,M797&lt;=8),'[1]Pricing Schedule'!$F$34+('[1]Pricing Schedule'!$F$36*M797),
IF(AND(I797=38000,R797&gt;12.8,R797&lt;=22.8),'[1]Pricing Schedule'!$F$34+('[1]Pricing Schedule'!$F$36*M797),
IF(AND(I797=38000,R797&gt;22.8,R797&lt;=30.2),'[1]Pricing Schedule'!$F$43+('[1]Pricing Schedule'!$F$45*M797),
IF(AND(I797=38000,R797&gt;30.2,R797&lt;=45.9),'[1]Pricing Schedule'!$F$52+('[1]Pricing Schedule'!$F$54*M797),
IF(AND(I797=38000,R797&gt;45.9,R797&lt;=123.4),'[1]Pricing Schedule'!$F$96+('[1]Pricing Schedule'!$F$97*M797),
IF(AND(I797=38000,R797&gt;123.4,R797&lt;=168.2,M797&lt;=10),'[1]Pricing Schedule'!$F$103+('[1]Pricing Schedule'!$F$105*M797),
IF(AND(I797=38000,R797&gt;123.4,R797&lt;=168.2,M797&gt;10),'[1]Pricing Schedule'!$F$111+('[1]Pricing Schedule'!$F$113*M797),
IF(AND(I797=38000,R797&gt;157.4,R797&lt;=336.4,M797&lt;=10),('[1]Pricing Schedule'!$F$103+('[1]Pricing Schedule'!$F$105*M797))*2,
IF(AND(I797=38000,R797&gt;157.4,R797&lt;=336.4,M797&gt;10),('[1]Pricing Schedule'!$F$111+('[1]Pricing Schedule'!$F$113*M797))*2,
IF(AND(I797=38000,R797&gt;314.8,R797&lt;=504.6,M797&lt;=10),('[1]Pricing Schedule'!$F$103+('[1]Pricing Schedule'!$F$105*M797))*3,
IF(AND(I797=38000,R797&gt;314.8,R797&lt;=504.6,M797&gt;10),('[1]Pricing Schedule'!$F$111+('[1]Pricing Schedule'!$F$113*M797))*3,
IF(AND(I797=38000,R797&gt;472.2,R797&lt;=672.8,M797&lt;=10),('[1]Pricing Schedule'!$F$103+('[1]Pricing Schedule'!$F$105*M797))*4,
IF(AND(I797=38000,R797&gt;472.2,R797&lt;=672.8,M797&gt;10),('[1]Pricing Schedule'!$F$111+('[1]Pricing Schedule'!$F$113*M797))*4,
IF(AND(I797=110000,R797&lt;=12.8,M797&gt;2),'[1]Pricing Schedule'!$F$62+('[1]Pricing Schedule'!$F$63*M797),
IF(AND(I797=110000,R797&lt;=12.8,M797&lt;=2),'[1]Pricing Schedule'!$F$96+('[1]Pricing Schedule'!$F$97*M797),
IF(AND(I797=110000,R797&gt;12.8,R797&lt;=22.8,M797&gt;3),'[1]Pricing Schedule'!$F$71+('[1]Pricing Schedule'!$F$72*M797),
IF(AND(I797=110000,R797&gt;12.8,R797&lt;=22.8,M797&lt;=3),'[1]Pricing Schedule'!$F$96+('[1]Pricing Schedule'!$F$97*M797),
IF(AND(I797=110000,R797&gt;22.8,R797&lt;=30.2),'[1]Pricing Schedule'!$F$80+('[1]Pricing Schedule'!$F$81*M797),
IF(AND(I797=110000,R797&gt;30.2,R797&lt;=45.9),'[1]Pricing Schedule'!$F$89+('[1]Pricing Schedule'!$F$90*M797),
IF(AND(I797=110000,R797&gt;45.9,R797&lt;=123.4),'[1]Pricing Schedule'!$F$96+('[1]Pricing Schedule'!$F$97*M797),
IF(AND(I797=110000,R797&gt;123.4,R797&lt;=168.2,M797&lt;=10),'[1]Pricing Schedule'!$F$103+('[1]Pricing Schedule'!$F$105*M797),
IF(AND(I797=110000,R797&gt;123.4,R797&lt;=168.2,M797&gt;10),'[1]Pricing Schedule'!$F$111+('[1]Pricing Schedule'!$F$113*M797),
IF(AND(I797=110000,R797&gt;168.2,R797&lt;=336.4,M797&lt;=10),('[1]Pricing Schedule'!$F$103+('[1]Pricing Schedule'!$F$105*M797))*2,
IF(AND(I797=110000,R797&gt;168.2,R797&lt;=336.4,M797&gt;10),('[1]Pricing Schedule'!$F$111+('[1]Pricing Schedule'!$F$113*M797))*2,
IF(AND(I797=110000,R797&gt;336.4,R797&lt;=504.6,M797&lt;=10),('[1]Pricing Schedule'!$F$103+('[1]Pricing Schedule'!$F$105*M797))*3,
IF(AND(I797=110000,R797&gt;336.4,R797&lt;=504.6,M797&gt;10),('[1]Pricing Schedule'!$F$111+('[1]Pricing Schedule'!$F$113*M797))*3,
IF(AND(I797=110000,R797&gt;504.6,R797&lt;=672.8,M797&lt;=10),('[1]Pricing Schedule'!$F$103+('[1]Pricing Schedule'!$F$105*M797))*4,
IF(AND(I797=110000,R797&gt;504.6,R797&lt;=672.8,M797&gt;10),('[1]Pricing Schedule'!$F$111+('[1]Pricing Schedule'!$F$113*M797))*4,
IF(AND(I797=110000,R797&gt;672.8,R797&lt;=841,M797&lt;=10),('[1]Pricing Schedule'!$F$103+('[1]Pricing Schedule'!$F$105*M797))*5,
IF(AND(I797=110000,R797&gt;672.8,R797&lt;=841,M797&gt;10),('[1]Pricing Schedule'!$F$111+('[1]Pricing Schedule'!$F$113*M797))*5,
IF(AND(I797=110000,R797&gt;672.8,R797&lt;=841,M797&lt;=10),('[1]Pricing Schedule'!$F$103+('[1]Pricing Schedule'!$F$105*M797))*5,
IF(AND(I797=110000,R797&gt;672.8,R797&lt;=841,M797&gt;10),('[1]Pricing Schedule'!$F$111+('[1]Pricing Schedule'!$F$113*M797))*5,
IF(AND(I797=110000,R797&gt;1345.6,R797&lt;=1513.8,M797&lt;=10),('[1]Pricing Schedule'!$F$103+('[1]Pricing Schedule'!$F$105*M797))*9,
IF(AND(I797=110000,R797&gt;1345.6,R797&lt;=1513.8,M797&gt;10),('[1]Pricing Schedule'!$F$111+('[1]Pricing Schedule'!$F$113*M797))*9,
9999999999)))))))))))))))))))))))))))))))))))))))</f>
        <v>4502230</v>
      </c>
      <c r="T797" s="48">
        <f>IF(AND(I797=38000,R797&lt;=4.5,M797&gt;8),'[1]Pricing Schedule'!$J$9,
IF(AND(I797=38000,R797&lt;=4.5,M797&lt;=8),'[1]Pricing Schedule'!$J$36,
IF(AND(I797=38000,R797&gt;4.5,R797&lt;=9,M797&gt;8),'[1]Pricing Schedule'!$J$18,
IF(AND(I797=38000,R797&gt;4.5,R797&lt;=9,M797&lt;=8),'[1]Pricing Schedule'!$J$36,
IF(AND(I797=38000,R797&gt;9,R797&lt;=12.8,M797&gt;8),'[1]Pricing Schedule'!$J$27,
IF(AND(I797=38000,R797&gt;9,R797&lt;=12.8,M797&lt;=8),'[1]Pricing Schedule'!$J$36,
IF(AND(I797=38000,R797&gt;12.8,R797&lt;=22.8),'[1]Pricing Schedule'!$J$36,
IF(AND(I797=38000,R797&gt;22.8,R797&lt;=30.2),'[1]Pricing Schedule'!$J$45,
IF(AND(I797=38000,R797&gt;30.2,R797&lt;=45.9),'[1]Pricing Schedule'!$J$54,
IF(AND(I797=38000,R797&gt;45.9,R797&lt;=123.4),'[1]Pricing Schedule'!$J$97,
IF(AND(I797=38000,R797&gt;123.4,R797&lt;=168.2,M797&lt;=10),'[1]Pricing Schedule'!$J$105,
IF(AND(I797=38000,R797&gt;123.4,R797&lt;=168.2,M797&gt;10),'[1]Pricing Schedule'!$J$113,
IF(AND(I797=38000,R797&gt;168.2,R797&lt;=336.4,M797&lt;=10),('[1]Pricing Schedule'!$J$105),
IF(AND(I797=38000,R797&gt;168.2,R797&lt;=336.4,M797&gt;10),('[1]Pricing Schedule'!$J$113),
IF(AND(I797=38000,R797&gt;336.4,R797&lt;=504.6,M797&lt;=10),('[1]Pricing Schedule'!$J$105),
IF(AND(I797=38000,R797&gt;336.4,R797&lt;=504.6,M797&gt;10),('[1]Pricing Schedule'!$J$113),
IF(AND(I797=38000,R797&gt;504.6,R797&lt;=672.8,M797&lt;=10),('[1]Pricing Schedule'!$J$105),
IF(AND(I797=38000,R797&gt;504.6,R797&lt;=672.8,M797&gt;10),('[1]Pricing Schedule'!$J$113),
IF(AND(I797=110000,R797&lt;=12.8,M797&gt;2),'[1]Pricing Schedule'!$J$63,
IF(AND(I797=110000,R797&lt;=12.8,M797&lt;=2),'[1]Pricing Schedule'!$J$97,
IF(AND(I797=110000,R797&gt;12.8,R797&lt;=22.8,M797&gt;3),'[1]Pricing Schedule'!$J$72,
IF(AND(I797=110000,R797&gt;12.8,R797&lt;=22.8,M797&lt;=3),'[1]Pricing Schedule'!$J$97,
IF(AND(I797=110000,R797&gt;22.8,R797&lt;=30.2),'[1]Pricing Schedule'!$J$81,
IF(AND(I797=110000,R797&gt;30.2,R797&lt;=45.9),'[1]Pricing Schedule'!$J$90,
IF(AND(I797=110000,R797&gt;45.9,R797&lt;=123.4),'[1]Pricing Schedule'!$J$97,
IF(AND(I797=110000,R797&gt;123.4,R797&lt;=168.2,M797&lt;=10),'[1]Pricing Schedule'!$J$105,
IF(AND(I797=110000,R797&gt;123.4,R797&lt;=168.2,M797&gt;10),'[1]Pricing Schedule'!$J$113,
IF(AND(I797=110000,R797&gt;168.2,R797&lt;=336.2,M797&lt;=10),('[1]Pricing Schedule'!$J$105),
IF(AND(I797=110000,R797&gt;168.2,R797&lt;=336.2,M797&gt;10),('[1]Pricing Schedule'!$J$113),
IF(AND(I797=110000,R797&gt;336.4,R797&lt;=504.6,M797&lt;=10),('[1]Pricing Schedule'!$J$105),
IF(AND(I797=110000,R797&gt;336.4,R797&lt;=504.6,M797&gt;10),('[1]Pricing Schedule'!$J$113),
IF(AND(I797=110000,R797&gt;504.6,R797&lt;=672.8,M797&lt;=10),('[1]Pricing Schedule'!$J$105),
IF(AND(I797=110000,R797&gt;504.6,R797&lt;=672.8,M797&gt;10),('[1]Pricing Schedule'!$J$113),
IF(AND(I797=110000,R797&gt;672.8,R797&lt;=841,M797&lt;=10),('[1]Pricing Schedule'!$J$105),
IF(AND(I797=110000,R797&gt;672.8,R797&lt;=841,M797&gt;10),('[1]Pricing Schedule'!$J$113),
IF(AND(I797=110000,R797&gt;1682,R797&lt;=1850.2,M797&lt;=10),('[1]Pricing Schedule'!$J$105),
IF(AND(I797=110000,R797&gt;1682,R797&lt;=1850.2,M797&gt;10),('[1]Pricing Schedule'!$J$113),
IF(AND(I797=110000,R797&gt;2018.4,R797&lt;=2186.6,M797&lt;=10),('[1]Pricing Schedule'!$J$105),
IF(AND(I797=110000,R797&gt;2018.4,R797&lt;=2186.6,M797&gt;10),('[1]Pricing Schedule'!$J$113),999999999)))))))))))))))))))))))))))))))))))))))</f>
        <v>11</v>
      </c>
      <c r="U797" s="49">
        <f t="shared" si="78"/>
        <v>46606.935817805381</v>
      </c>
      <c r="V797" s="50">
        <f t="shared" si="79"/>
        <v>21.456034009812917</v>
      </c>
      <c r="W797" s="13"/>
      <c r="X797" s="13"/>
      <c r="Y797" s="23">
        <v>247</v>
      </c>
      <c r="Z797" s="23">
        <v>461</v>
      </c>
      <c r="AD797" s="43"/>
      <c r="AE797" s="43"/>
      <c r="AF797" s="43"/>
      <c r="AR797" s="51"/>
    </row>
    <row r="798" spans="1:44">
      <c r="A798" s="23">
        <v>798</v>
      </c>
      <c r="B798" s="23">
        <v>798</v>
      </c>
      <c r="C798" s="23" t="s">
        <v>1275</v>
      </c>
      <c r="D798" s="23" t="s">
        <v>168</v>
      </c>
      <c r="E798" s="23" t="s">
        <v>168</v>
      </c>
      <c r="F798" s="23" t="s">
        <v>243</v>
      </c>
      <c r="G798" s="23" t="s">
        <v>244</v>
      </c>
      <c r="H798" s="23" t="s">
        <v>113</v>
      </c>
      <c r="I798" s="13">
        <v>38000</v>
      </c>
      <c r="J798" s="13">
        <v>38000</v>
      </c>
      <c r="K798" s="13">
        <v>20000</v>
      </c>
      <c r="L798" s="24">
        <v>14.798</v>
      </c>
      <c r="M798" s="37">
        <f t="shared" si="74"/>
        <v>15</v>
      </c>
      <c r="N798" s="24">
        <v>0.436</v>
      </c>
      <c r="O798" s="13">
        <v>2</v>
      </c>
      <c r="P798" s="36">
        <f t="shared" si="75"/>
        <v>0.436</v>
      </c>
      <c r="Q798" s="38">
        <f t="shared" si="76"/>
        <v>4.2</v>
      </c>
      <c r="R798" s="37">
        <f t="shared" si="77"/>
        <v>4.2</v>
      </c>
      <c r="S798" s="39">
        <f>IF(AND(I798=38000,R798&lt;=4.5,M798&gt;8),'[1]Pricing Schedule'!$F$8+('[1]Pricing Schedule'!$F$9*M798),
IF(AND(I798=38000,R798&lt;=4.5,M798&lt;=8),'[1]Pricing Schedule'!$F$34+('[1]Pricing Schedule'!$F$36*M798),
IF(AND(I798=38000,R798&gt;4.5,R798&lt;=9,M798&gt;8),'[1]Pricing Schedule'!$F$17+('[1]Pricing Schedule'!$F$18*M798),
IF(AND(I798=38000,R798&gt;4.5,R798&lt;=9,M798&lt;=8),'[1]Pricing Schedule'!$F$34+('[1]Pricing Schedule'!$F$36*M798),
IF(AND(I798=38000,R798&gt;9,R798&lt;=12.8,M798&gt;8),'[1]Pricing Schedule'!$F$26+('[1]Pricing Schedule'!$F$27*M798),
IF(AND(I798=38000,R798&gt;9,R798&lt;=12.8,M798&lt;=8),'[1]Pricing Schedule'!$F$34+('[1]Pricing Schedule'!$F$36*M798),
IF(AND(I798=38000,R798&gt;12.8,R798&lt;=22.8),'[1]Pricing Schedule'!$F$34+('[1]Pricing Schedule'!$F$36*M798),
IF(AND(I798=38000,R798&gt;22.8,R798&lt;=30.2),'[1]Pricing Schedule'!$F$43+('[1]Pricing Schedule'!$F$45*M798),
IF(AND(I798=38000,R798&gt;30.2,R798&lt;=45.9),'[1]Pricing Schedule'!$F$52+('[1]Pricing Schedule'!$F$54*M798),
IF(AND(I798=38000,R798&gt;45.9,R798&lt;=123.4),'[1]Pricing Schedule'!$F$96+('[1]Pricing Schedule'!$F$97*M798),
IF(AND(I798=38000,R798&gt;123.4,R798&lt;=168.2,M798&lt;=10),'[1]Pricing Schedule'!$F$103+('[1]Pricing Schedule'!$F$105*M798),
IF(AND(I798=38000,R798&gt;123.4,R798&lt;=168.2,M798&gt;10),'[1]Pricing Schedule'!$F$111+('[1]Pricing Schedule'!$F$113*M798),
IF(AND(I798=38000,R798&gt;157.4,R798&lt;=336.4,M798&lt;=10),('[1]Pricing Schedule'!$F$103+('[1]Pricing Schedule'!$F$105*M798))*2,
IF(AND(I798=38000,R798&gt;157.4,R798&lt;=336.4,M798&gt;10),('[1]Pricing Schedule'!$F$111+('[1]Pricing Schedule'!$F$113*M798))*2,
IF(AND(I798=38000,R798&gt;314.8,R798&lt;=504.6,M798&lt;=10),('[1]Pricing Schedule'!$F$103+('[1]Pricing Schedule'!$F$105*M798))*3,
IF(AND(I798=38000,R798&gt;314.8,R798&lt;=504.6,M798&gt;10),('[1]Pricing Schedule'!$F$111+('[1]Pricing Schedule'!$F$113*M798))*3,
IF(AND(I798=38000,R798&gt;472.2,R798&lt;=672.8,M798&lt;=10),('[1]Pricing Schedule'!$F$103+('[1]Pricing Schedule'!$F$105*M798))*4,
IF(AND(I798=38000,R798&gt;472.2,R798&lt;=672.8,M798&gt;10),('[1]Pricing Schedule'!$F$111+('[1]Pricing Schedule'!$F$113*M798))*4,
IF(AND(I798=110000,R798&lt;=12.8,M798&gt;2),'[1]Pricing Schedule'!$F$62+('[1]Pricing Schedule'!$F$63*M798),
IF(AND(I798=110000,R798&lt;=12.8,M798&lt;=2),'[1]Pricing Schedule'!$F$96+('[1]Pricing Schedule'!$F$97*M798),
IF(AND(I798=110000,R798&gt;12.8,R798&lt;=22.8,M798&gt;3),'[1]Pricing Schedule'!$F$71+('[1]Pricing Schedule'!$F$72*M798),
IF(AND(I798=110000,R798&gt;12.8,R798&lt;=22.8,M798&lt;=3),'[1]Pricing Schedule'!$F$96+('[1]Pricing Schedule'!$F$97*M798),
IF(AND(I798=110000,R798&gt;22.8,R798&lt;=30.2),'[1]Pricing Schedule'!$F$80+('[1]Pricing Schedule'!$F$81*M798),
IF(AND(I798=110000,R798&gt;30.2,R798&lt;=45.9),'[1]Pricing Schedule'!$F$89+('[1]Pricing Schedule'!$F$90*M798),
IF(AND(I798=110000,R798&gt;45.9,R798&lt;=123.4),'[1]Pricing Schedule'!$F$96+('[1]Pricing Schedule'!$F$97*M798),
IF(AND(I798=110000,R798&gt;123.4,R798&lt;=168.2,M798&lt;=10),'[1]Pricing Schedule'!$F$103+('[1]Pricing Schedule'!$F$105*M798),
IF(AND(I798=110000,R798&gt;123.4,R798&lt;=168.2,M798&gt;10),'[1]Pricing Schedule'!$F$111+('[1]Pricing Schedule'!$F$113*M798),
IF(AND(I798=110000,R798&gt;168.2,R798&lt;=336.4,M798&lt;=10),('[1]Pricing Schedule'!$F$103+('[1]Pricing Schedule'!$F$105*M798))*2,
IF(AND(I798=110000,R798&gt;168.2,R798&lt;=336.4,M798&gt;10),('[1]Pricing Schedule'!$F$111+('[1]Pricing Schedule'!$F$113*M798))*2,
IF(AND(I798=110000,R798&gt;336.4,R798&lt;=504.6,M798&lt;=10),('[1]Pricing Schedule'!$F$103+('[1]Pricing Schedule'!$F$105*M798))*3,
IF(AND(I798=110000,R798&gt;336.4,R798&lt;=504.6,M798&gt;10),('[1]Pricing Schedule'!$F$111+('[1]Pricing Schedule'!$F$113*M798))*3,
IF(AND(I798=110000,R798&gt;504.6,R798&lt;=672.8,M798&lt;=10),('[1]Pricing Schedule'!$F$103+('[1]Pricing Schedule'!$F$105*M798))*4,
IF(AND(I798=110000,R798&gt;504.6,R798&lt;=672.8,M798&gt;10),('[1]Pricing Schedule'!$F$111+('[1]Pricing Schedule'!$F$113*M798))*4,
IF(AND(I798=110000,R798&gt;672.8,R798&lt;=841,M798&lt;=10),('[1]Pricing Schedule'!$F$103+('[1]Pricing Schedule'!$F$105*M798))*5,
IF(AND(I798=110000,R798&gt;672.8,R798&lt;=841,M798&gt;10),('[1]Pricing Schedule'!$F$111+('[1]Pricing Schedule'!$F$113*M798))*5,
IF(AND(I798=110000,R798&gt;672.8,R798&lt;=841,M798&lt;=10),('[1]Pricing Schedule'!$F$103+('[1]Pricing Schedule'!$F$105*M798))*5,
IF(AND(I798=110000,R798&gt;672.8,R798&lt;=841,M798&gt;10),('[1]Pricing Schedule'!$F$111+('[1]Pricing Schedule'!$F$113*M798))*5,
IF(AND(I798=110000,R798&gt;1345.6,R798&lt;=1513.8,M798&lt;=10),('[1]Pricing Schedule'!$F$103+('[1]Pricing Schedule'!$F$105*M798))*9,
IF(AND(I798=110000,R798&gt;1345.6,R798&lt;=1513.8,M798&gt;10),('[1]Pricing Schedule'!$F$111+('[1]Pricing Schedule'!$F$113*M798))*9,
9999999999)))))))))))))))))))))))))))))))))))))))</f>
        <v>1650640</v>
      </c>
      <c r="T798" s="21">
        <f>IF(AND(I798=38000,R798&lt;=4.5,M798&gt;8),'[1]Pricing Schedule'!$J$9,
IF(AND(I798=38000,R798&lt;=4.5,M798&lt;=8),'[1]Pricing Schedule'!$J$36,
IF(AND(I798=38000,R798&gt;4.5,R798&lt;=9,M798&gt;8),'[1]Pricing Schedule'!$J$18,
IF(AND(I798=38000,R798&gt;4.5,R798&lt;=9,M798&lt;=8),'[1]Pricing Schedule'!$J$36,
IF(AND(I798=38000,R798&gt;9,R798&lt;=12.8,M798&gt;8),'[1]Pricing Schedule'!$J$27,
IF(AND(I798=38000,R798&gt;9,R798&lt;=12.8,M798&lt;=8),'[1]Pricing Schedule'!$J$36,
IF(AND(I798=38000,R798&gt;12.8,R798&lt;=22.8),'[1]Pricing Schedule'!$J$36,
IF(AND(I798=38000,R798&gt;22.8,R798&lt;=30.2),'[1]Pricing Schedule'!$J$45,
IF(AND(I798=38000,R798&gt;30.2,R798&lt;=45.9),'[1]Pricing Schedule'!$J$54,
IF(AND(I798=38000,R798&gt;45.9,R798&lt;=123.4),'[1]Pricing Schedule'!$J$97,
IF(AND(I798=38000,R798&gt;123.4,R798&lt;=168.2,M798&lt;=10),'[1]Pricing Schedule'!$J$105,
IF(AND(I798=38000,R798&gt;123.4,R798&lt;=168.2,M798&gt;10),'[1]Pricing Schedule'!$J$113,
IF(AND(I798=38000,R798&gt;168.2,R798&lt;=336.4,M798&lt;=10),('[1]Pricing Schedule'!$J$105),
IF(AND(I798=38000,R798&gt;168.2,R798&lt;=336.4,M798&gt;10),('[1]Pricing Schedule'!$J$113),
IF(AND(I798=38000,R798&gt;336.4,R798&lt;=504.6,M798&lt;=10),('[1]Pricing Schedule'!$J$105),
IF(AND(I798=38000,R798&gt;336.4,R798&lt;=504.6,M798&gt;10),('[1]Pricing Schedule'!$J$113),
IF(AND(I798=38000,R798&gt;504.6,R798&lt;=672.8,M798&lt;=10),('[1]Pricing Schedule'!$J$105),
IF(AND(I798=38000,R798&gt;504.6,R798&lt;=672.8,M798&gt;10),('[1]Pricing Schedule'!$J$113),
IF(AND(I798=110000,R798&lt;=12.8,M798&gt;2),'[1]Pricing Schedule'!$J$63,
IF(AND(I798=110000,R798&lt;=12.8,M798&lt;=2),'[1]Pricing Schedule'!$J$97,
IF(AND(I798=110000,R798&gt;12.8,R798&lt;=22.8,M798&gt;3),'[1]Pricing Schedule'!$J$72,
IF(AND(I798=110000,R798&gt;12.8,R798&lt;=22.8,M798&lt;=3),'[1]Pricing Schedule'!$J$97,
IF(AND(I798=110000,R798&gt;22.8,R798&lt;=30.2),'[1]Pricing Schedule'!$J$81,
IF(AND(I798=110000,R798&gt;30.2,R798&lt;=45.9),'[1]Pricing Schedule'!$J$90,
IF(AND(I798=110000,R798&gt;45.9,R798&lt;=123.4),'[1]Pricing Schedule'!$J$97,
IF(AND(I798=110000,R798&gt;123.4,R798&lt;=168.2,M798&lt;=10),'[1]Pricing Schedule'!$J$105,
IF(AND(I798=110000,R798&gt;123.4,R798&lt;=168.2,M798&gt;10),'[1]Pricing Schedule'!$J$113,
IF(AND(I798=110000,R798&gt;168.2,R798&lt;=336.2,M798&lt;=10),('[1]Pricing Schedule'!$J$105),
IF(AND(I798=110000,R798&gt;168.2,R798&lt;=336.2,M798&gt;10),('[1]Pricing Schedule'!$J$113),
IF(AND(I798=110000,R798&gt;336.4,R798&lt;=504.6,M798&lt;=10),('[1]Pricing Schedule'!$J$105),
IF(AND(I798=110000,R798&gt;336.4,R798&lt;=504.6,M798&gt;10),('[1]Pricing Schedule'!$J$113),
IF(AND(I798=110000,R798&gt;504.6,R798&lt;=672.8,M798&lt;=10),('[1]Pricing Schedule'!$J$105),
IF(AND(I798=110000,R798&gt;504.6,R798&lt;=672.8,M798&gt;10),('[1]Pricing Schedule'!$J$113),
IF(AND(I798=110000,R798&gt;672.8,R798&lt;=841,M798&lt;=10),('[1]Pricing Schedule'!$J$105),
IF(AND(I798=110000,R798&gt;672.8,R798&lt;=841,M798&gt;10),('[1]Pricing Schedule'!$J$113),
IF(AND(I798=110000,R798&gt;1682,R798&lt;=1850.2,M798&lt;=10),('[1]Pricing Schedule'!$J$105),
IF(AND(I798=110000,R798&gt;1682,R798&lt;=1850.2,M798&gt;10),('[1]Pricing Schedule'!$J$113),
IF(AND(I798=110000,R798&gt;2018.4,R798&lt;=2186.6,M798&lt;=10),('[1]Pricing Schedule'!$J$105),
IF(AND(I798=110000,R798&gt;2018.4,R798&lt;=2186.6,M798&gt;10),('[1]Pricing Schedule'!$J$113),999999999)))))))))))))))))))))))))))))))))))))))</f>
        <v>1</v>
      </c>
      <c r="U798" s="40">
        <f t="shared" si="78"/>
        <v>393009.52380952379</v>
      </c>
      <c r="V798" s="41">
        <f t="shared" si="79"/>
        <v>2.5444676004458877</v>
      </c>
      <c r="Y798" s="23">
        <v>130</v>
      </c>
      <c r="Z798" s="23">
        <v>461</v>
      </c>
      <c r="AR798" s="35"/>
    </row>
    <row r="799" spans="1:44">
      <c r="A799" s="23">
        <v>799</v>
      </c>
      <c r="B799" s="23">
        <v>799</v>
      </c>
      <c r="C799" s="23" t="s">
        <v>1276</v>
      </c>
      <c r="D799" s="23" t="s">
        <v>168</v>
      </c>
      <c r="E799" s="23" t="s">
        <v>168</v>
      </c>
      <c r="F799" s="23" t="s">
        <v>243</v>
      </c>
      <c r="G799" s="23" t="s">
        <v>244</v>
      </c>
      <c r="H799" s="23" t="s">
        <v>113</v>
      </c>
      <c r="I799" s="13">
        <v>38000</v>
      </c>
      <c r="J799" s="13">
        <v>38000</v>
      </c>
      <c r="K799" s="13">
        <v>20000</v>
      </c>
      <c r="L799" s="24">
        <v>12.93</v>
      </c>
      <c r="M799" s="37">
        <f t="shared" si="74"/>
        <v>13</v>
      </c>
      <c r="N799" s="24">
        <v>1.266</v>
      </c>
      <c r="O799" s="13">
        <v>2</v>
      </c>
      <c r="P799" s="36">
        <f t="shared" si="75"/>
        <v>0.94950000000000001</v>
      </c>
      <c r="Q799" s="38">
        <f t="shared" si="76"/>
        <v>8.4</v>
      </c>
      <c r="R799" s="37">
        <f t="shared" si="77"/>
        <v>8.4</v>
      </c>
      <c r="S799" s="39">
        <f>IF(AND(I799=38000,R799&lt;=4.5,M799&gt;8),'[1]Pricing Schedule'!$F$8+('[1]Pricing Schedule'!$F$9*M799),
IF(AND(I799=38000,R799&lt;=4.5,M799&lt;=8),'[1]Pricing Schedule'!$F$34+('[1]Pricing Schedule'!$F$36*M799),
IF(AND(I799=38000,R799&gt;4.5,R799&lt;=9,M799&gt;8),'[1]Pricing Schedule'!$F$17+('[1]Pricing Schedule'!$F$18*M799),
IF(AND(I799=38000,R799&gt;4.5,R799&lt;=9,M799&lt;=8),'[1]Pricing Schedule'!$F$34+('[1]Pricing Schedule'!$F$36*M799),
IF(AND(I799=38000,R799&gt;9,R799&lt;=12.8,M799&gt;8),'[1]Pricing Schedule'!$F$26+('[1]Pricing Schedule'!$F$27*M799),
IF(AND(I799=38000,R799&gt;9,R799&lt;=12.8,M799&lt;=8),'[1]Pricing Schedule'!$F$34+('[1]Pricing Schedule'!$F$36*M799),
IF(AND(I799=38000,R799&gt;12.8,R799&lt;=22.8),'[1]Pricing Schedule'!$F$34+('[1]Pricing Schedule'!$F$36*M799),
IF(AND(I799=38000,R799&gt;22.8,R799&lt;=30.2),'[1]Pricing Schedule'!$F$43+('[1]Pricing Schedule'!$F$45*M799),
IF(AND(I799=38000,R799&gt;30.2,R799&lt;=45.9),'[1]Pricing Schedule'!$F$52+('[1]Pricing Schedule'!$F$54*M799),
IF(AND(I799=38000,R799&gt;45.9,R799&lt;=123.4),'[1]Pricing Schedule'!$F$96+('[1]Pricing Schedule'!$F$97*M799),
IF(AND(I799=38000,R799&gt;123.4,R799&lt;=168.2,M799&lt;=10),'[1]Pricing Schedule'!$F$103+('[1]Pricing Schedule'!$F$105*M799),
IF(AND(I799=38000,R799&gt;123.4,R799&lt;=168.2,M799&gt;10),'[1]Pricing Schedule'!$F$111+('[1]Pricing Schedule'!$F$113*M799),
IF(AND(I799=38000,R799&gt;157.4,R799&lt;=336.4,M799&lt;=10),('[1]Pricing Schedule'!$F$103+('[1]Pricing Schedule'!$F$105*M799))*2,
IF(AND(I799=38000,R799&gt;157.4,R799&lt;=336.4,M799&gt;10),('[1]Pricing Schedule'!$F$111+('[1]Pricing Schedule'!$F$113*M799))*2,
IF(AND(I799=38000,R799&gt;314.8,R799&lt;=504.6,M799&lt;=10),('[1]Pricing Schedule'!$F$103+('[1]Pricing Schedule'!$F$105*M799))*3,
IF(AND(I799=38000,R799&gt;314.8,R799&lt;=504.6,M799&gt;10),('[1]Pricing Schedule'!$F$111+('[1]Pricing Schedule'!$F$113*M799))*3,
IF(AND(I799=38000,R799&gt;472.2,R799&lt;=672.8,M799&lt;=10),('[1]Pricing Schedule'!$F$103+('[1]Pricing Schedule'!$F$105*M799))*4,
IF(AND(I799=38000,R799&gt;472.2,R799&lt;=672.8,M799&gt;10),('[1]Pricing Schedule'!$F$111+('[1]Pricing Schedule'!$F$113*M799))*4,
IF(AND(I799=110000,R799&lt;=12.8,M799&gt;2),'[1]Pricing Schedule'!$F$62+('[1]Pricing Schedule'!$F$63*M799),
IF(AND(I799=110000,R799&lt;=12.8,M799&lt;=2),'[1]Pricing Schedule'!$F$96+('[1]Pricing Schedule'!$F$97*M799),
IF(AND(I799=110000,R799&gt;12.8,R799&lt;=22.8,M799&gt;3),'[1]Pricing Schedule'!$F$71+('[1]Pricing Schedule'!$F$72*M799),
IF(AND(I799=110000,R799&gt;12.8,R799&lt;=22.8,M799&lt;=3),'[1]Pricing Schedule'!$F$96+('[1]Pricing Schedule'!$F$97*M799),
IF(AND(I799=110000,R799&gt;22.8,R799&lt;=30.2),'[1]Pricing Schedule'!$F$80+('[1]Pricing Schedule'!$F$81*M799),
IF(AND(I799=110000,R799&gt;30.2,R799&lt;=45.9),'[1]Pricing Schedule'!$F$89+('[1]Pricing Schedule'!$F$90*M799),
IF(AND(I799=110000,R799&gt;45.9,R799&lt;=123.4),'[1]Pricing Schedule'!$F$96+('[1]Pricing Schedule'!$F$97*M799),
IF(AND(I799=110000,R799&gt;123.4,R799&lt;=168.2,M799&lt;=10),'[1]Pricing Schedule'!$F$103+('[1]Pricing Schedule'!$F$105*M799),
IF(AND(I799=110000,R799&gt;123.4,R799&lt;=168.2,M799&gt;10),'[1]Pricing Schedule'!$F$111+('[1]Pricing Schedule'!$F$113*M799),
IF(AND(I799=110000,R799&gt;168.2,R799&lt;=336.4,M799&lt;=10),('[1]Pricing Schedule'!$F$103+('[1]Pricing Schedule'!$F$105*M799))*2,
IF(AND(I799=110000,R799&gt;168.2,R799&lt;=336.4,M799&gt;10),('[1]Pricing Schedule'!$F$111+('[1]Pricing Schedule'!$F$113*M799))*2,
IF(AND(I799=110000,R799&gt;336.4,R799&lt;=504.6,M799&lt;=10),('[1]Pricing Schedule'!$F$103+('[1]Pricing Schedule'!$F$105*M799))*3,
IF(AND(I799=110000,R799&gt;336.4,R799&lt;=504.6,M799&gt;10),('[1]Pricing Schedule'!$F$111+('[1]Pricing Schedule'!$F$113*M799))*3,
IF(AND(I799=110000,R799&gt;504.6,R799&lt;=672.8,M799&lt;=10),('[1]Pricing Schedule'!$F$103+('[1]Pricing Schedule'!$F$105*M799))*4,
IF(AND(I799=110000,R799&gt;504.6,R799&lt;=672.8,M799&gt;10),('[1]Pricing Schedule'!$F$111+('[1]Pricing Schedule'!$F$113*M799))*4,
IF(AND(I799=110000,R799&gt;672.8,R799&lt;=841,M799&lt;=10),('[1]Pricing Schedule'!$F$103+('[1]Pricing Schedule'!$F$105*M799))*5,
IF(AND(I799=110000,R799&gt;672.8,R799&lt;=841,M799&gt;10),('[1]Pricing Schedule'!$F$111+('[1]Pricing Schedule'!$F$113*M799))*5,
IF(AND(I799=110000,R799&gt;672.8,R799&lt;=841,M799&lt;=10),('[1]Pricing Schedule'!$F$103+('[1]Pricing Schedule'!$F$105*M799))*5,
IF(AND(I799=110000,R799&gt;672.8,R799&lt;=841,M799&gt;10),('[1]Pricing Schedule'!$F$111+('[1]Pricing Schedule'!$F$113*M799))*5,
IF(AND(I799=110000,R799&gt;1345.6,R799&lt;=1513.8,M799&lt;=10),('[1]Pricing Schedule'!$F$103+('[1]Pricing Schedule'!$F$105*M799))*9,
IF(AND(I799=110000,R799&gt;1345.6,R799&lt;=1513.8,M799&gt;10),('[1]Pricing Schedule'!$F$111+('[1]Pricing Schedule'!$F$113*M799))*9,
9999999999)))))))))))))))))))))))))))))))))))))))</f>
        <v>1590600</v>
      </c>
      <c r="T799" s="21">
        <f>IF(AND(I799=38000,R799&lt;=4.5,M799&gt;8),'[1]Pricing Schedule'!$J$9,
IF(AND(I799=38000,R799&lt;=4.5,M799&lt;=8),'[1]Pricing Schedule'!$J$36,
IF(AND(I799=38000,R799&gt;4.5,R799&lt;=9,M799&gt;8),'[1]Pricing Schedule'!$J$18,
IF(AND(I799=38000,R799&gt;4.5,R799&lt;=9,M799&lt;=8),'[1]Pricing Schedule'!$J$36,
IF(AND(I799=38000,R799&gt;9,R799&lt;=12.8,M799&gt;8),'[1]Pricing Schedule'!$J$27,
IF(AND(I799=38000,R799&gt;9,R799&lt;=12.8,M799&lt;=8),'[1]Pricing Schedule'!$J$36,
IF(AND(I799=38000,R799&gt;12.8,R799&lt;=22.8),'[1]Pricing Schedule'!$J$36,
IF(AND(I799=38000,R799&gt;22.8,R799&lt;=30.2),'[1]Pricing Schedule'!$J$45,
IF(AND(I799=38000,R799&gt;30.2,R799&lt;=45.9),'[1]Pricing Schedule'!$J$54,
IF(AND(I799=38000,R799&gt;45.9,R799&lt;=123.4),'[1]Pricing Schedule'!$J$97,
IF(AND(I799=38000,R799&gt;123.4,R799&lt;=168.2,M799&lt;=10),'[1]Pricing Schedule'!$J$105,
IF(AND(I799=38000,R799&gt;123.4,R799&lt;=168.2,M799&gt;10),'[1]Pricing Schedule'!$J$113,
IF(AND(I799=38000,R799&gt;168.2,R799&lt;=336.4,M799&lt;=10),('[1]Pricing Schedule'!$J$105),
IF(AND(I799=38000,R799&gt;168.2,R799&lt;=336.4,M799&gt;10),('[1]Pricing Schedule'!$J$113),
IF(AND(I799=38000,R799&gt;336.4,R799&lt;=504.6,M799&lt;=10),('[1]Pricing Schedule'!$J$105),
IF(AND(I799=38000,R799&gt;336.4,R799&lt;=504.6,M799&gt;10),('[1]Pricing Schedule'!$J$113),
IF(AND(I799=38000,R799&gt;504.6,R799&lt;=672.8,M799&lt;=10),('[1]Pricing Schedule'!$J$105),
IF(AND(I799=38000,R799&gt;504.6,R799&lt;=672.8,M799&gt;10),('[1]Pricing Schedule'!$J$113),
IF(AND(I799=110000,R799&lt;=12.8,M799&gt;2),'[1]Pricing Schedule'!$J$63,
IF(AND(I799=110000,R799&lt;=12.8,M799&lt;=2),'[1]Pricing Schedule'!$J$97,
IF(AND(I799=110000,R799&gt;12.8,R799&lt;=22.8,M799&gt;3),'[1]Pricing Schedule'!$J$72,
IF(AND(I799=110000,R799&gt;12.8,R799&lt;=22.8,M799&lt;=3),'[1]Pricing Schedule'!$J$97,
IF(AND(I799=110000,R799&gt;22.8,R799&lt;=30.2),'[1]Pricing Schedule'!$J$81,
IF(AND(I799=110000,R799&gt;30.2,R799&lt;=45.9),'[1]Pricing Schedule'!$J$90,
IF(AND(I799=110000,R799&gt;45.9,R799&lt;=123.4),'[1]Pricing Schedule'!$J$97,
IF(AND(I799=110000,R799&gt;123.4,R799&lt;=168.2,M799&lt;=10),'[1]Pricing Schedule'!$J$105,
IF(AND(I799=110000,R799&gt;123.4,R799&lt;=168.2,M799&gt;10),'[1]Pricing Schedule'!$J$113,
IF(AND(I799=110000,R799&gt;168.2,R799&lt;=336.2,M799&lt;=10),('[1]Pricing Schedule'!$J$105),
IF(AND(I799=110000,R799&gt;168.2,R799&lt;=336.2,M799&gt;10),('[1]Pricing Schedule'!$J$113),
IF(AND(I799=110000,R799&gt;336.4,R799&lt;=504.6,M799&lt;=10),('[1]Pricing Schedule'!$J$105),
IF(AND(I799=110000,R799&gt;336.4,R799&lt;=504.6,M799&gt;10),('[1]Pricing Schedule'!$J$113),
IF(AND(I799=110000,R799&gt;504.6,R799&lt;=672.8,M799&lt;=10),('[1]Pricing Schedule'!$J$105),
IF(AND(I799=110000,R799&gt;504.6,R799&lt;=672.8,M799&gt;10),('[1]Pricing Schedule'!$J$113),
IF(AND(I799=110000,R799&gt;672.8,R799&lt;=841,M799&lt;=10),('[1]Pricing Schedule'!$J$105),
IF(AND(I799=110000,R799&gt;672.8,R799&lt;=841,M799&gt;10),('[1]Pricing Schedule'!$J$113),
IF(AND(I799=110000,R799&gt;1682,R799&lt;=1850.2,M799&lt;=10),('[1]Pricing Schedule'!$J$105),
IF(AND(I799=110000,R799&gt;1682,R799&lt;=1850.2,M799&gt;10),('[1]Pricing Schedule'!$J$113),
IF(AND(I799=110000,R799&gt;2018.4,R799&lt;=2186.6,M799&lt;=10),('[1]Pricing Schedule'!$J$105),
IF(AND(I799=110000,R799&gt;2018.4,R799&lt;=2186.6,M799&gt;10),('[1]Pricing Schedule'!$J$113),999999999)))))))))))))))))))))))))))))))))))))))</f>
        <v>2</v>
      </c>
      <c r="U799" s="40">
        <f t="shared" si="78"/>
        <v>189357.14285714284</v>
      </c>
      <c r="V799" s="41">
        <f t="shared" si="79"/>
        <v>5.2810260279139944</v>
      </c>
      <c r="Y799" s="23">
        <v>642</v>
      </c>
      <c r="Z799" s="23">
        <v>461</v>
      </c>
      <c r="AR799" s="35"/>
    </row>
    <row r="800" spans="1:44">
      <c r="A800" s="23">
        <v>800</v>
      </c>
      <c r="B800" s="23">
        <v>800</v>
      </c>
      <c r="C800" s="23" t="s">
        <v>1277</v>
      </c>
      <c r="D800" s="23" t="s">
        <v>168</v>
      </c>
      <c r="E800" s="23" t="s">
        <v>168</v>
      </c>
      <c r="F800" s="23" t="s">
        <v>243</v>
      </c>
      <c r="G800" s="23" t="s">
        <v>244</v>
      </c>
      <c r="H800" s="23" t="s">
        <v>113</v>
      </c>
      <c r="I800" s="13">
        <v>38000</v>
      </c>
      <c r="J800" s="13">
        <v>38000</v>
      </c>
      <c r="K800" s="13">
        <v>20000</v>
      </c>
      <c r="L800" s="24">
        <v>13.856</v>
      </c>
      <c r="M800" s="37">
        <f t="shared" si="74"/>
        <v>14</v>
      </c>
      <c r="N800" s="24">
        <v>3.9820000000000002</v>
      </c>
      <c r="O800" s="13">
        <v>2</v>
      </c>
      <c r="P800" s="36">
        <f t="shared" si="75"/>
        <v>2.9865000000000004</v>
      </c>
      <c r="Q800" s="38">
        <f t="shared" si="76"/>
        <v>33.6</v>
      </c>
      <c r="R800" s="37">
        <f t="shared" si="77"/>
        <v>33.6</v>
      </c>
      <c r="S800" s="39">
        <f>IF(AND(I800=38000,R800&lt;=4.5,M800&gt;8),'[1]Pricing Schedule'!$F$8+('[1]Pricing Schedule'!$F$9*M800),
IF(AND(I800=38000,R800&lt;=4.5,M800&lt;=8),'[1]Pricing Schedule'!$F$34+('[1]Pricing Schedule'!$F$36*M800),
IF(AND(I800=38000,R800&gt;4.5,R800&lt;=9,M800&gt;8),'[1]Pricing Schedule'!$F$17+('[1]Pricing Schedule'!$F$18*M800),
IF(AND(I800=38000,R800&gt;4.5,R800&lt;=9,M800&lt;=8),'[1]Pricing Schedule'!$F$34+('[1]Pricing Schedule'!$F$36*M800),
IF(AND(I800=38000,R800&gt;9,R800&lt;=12.8,M800&gt;8),'[1]Pricing Schedule'!$F$26+('[1]Pricing Schedule'!$F$27*M800),
IF(AND(I800=38000,R800&gt;9,R800&lt;=12.8,M800&lt;=8),'[1]Pricing Schedule'!$F$34+('[1]Pricing Schedule'!$F$36*M800),
IF(AND(I800=38000,R800&gt;12.8,R800&lt;=22.8),'[1]Pricing Schedule'!$F$34+('[1]Pricing Schedule'!$F$36*M800),
IF(AND(I800=38000,R800&gt;22.8,R800&lt;=30.2),'[1]Pricing Schedule'!$F$43+('[1]Pricing Schedule'!$F$45*M800),
IF(AND(I800=38000,R800&gt;30.2,R800&lt;=45.9),'[1]Pricing Schedule'!$F$52+('[1]Pricing Schedule'!$F$54*M800),
IF(AND(I800=38000,R800&gt;45.9,R800&lt;=123.4),'[1]Pricing Schedule'!$F$96+('[1]Pricing Schedule'!$F$97*M800),
IF(AND(I800=38000,R800&gt;123.4,R800&lt;=168.2,M800&lt;=10),'[1]Pricing Schedule'!$F$103+('[1]Pricing Schedule'!$F$105*M800),
IF(AND(I800=38000,R800&gt;123.4,R800&lt;=168.2,M800&gt;10),'[1]Pricing Schedule'!$F$111+('[1]Pricing Schedule'!$F$113*M800),
IF(AND(I800=38000,R800&gt;157.4,R800&lt;=336.4,M800&lt;=10),('[1]Pricing Schedule'!$F$103+('[1]Pricing Schedule'!$F$105*M800))*2,
IF(AND(I800=38000,R800&gt;157.4,R800&lt;=336.4,M800&gt;10),('[1]Pricing Schedule'!$F$111+('[1]Pricing Schedule'!$F$113*M800))*2,
IF(AND(I800=38000,R800&gt;314.8,R800&lt;=504.6,M800&lt;=10),('[1]Pricing Schedule'!$F$103+('[1]Pricing Schedule'!$F$105*M800))*3,
IF(AND(I800=38000,R800&gt;314.8,R800&lt;=504.6,M800&gt;10),('[1]Pricing Schedule'!$F$111+('[1]Pricing Schedule'!$F$113*M800))*3,
IF(AND(I800=38000,R800&gt;472.2,R800&lt;=672.8,M800&lt;=10),('[1]Pricing Schedule'!$F$103+('[1]Pricing Schedule'!$F$105*M800))*4,
IF(AND(I800=38000,R800&gt;472.2,R800&lt;=672.8,M800&gt;10),('[1]Pricing Schedule'!$F$111+('[1]Pricing Schedule'!$F$113*M800))*4,
IF(AND(I800=110000,R800&lt;=12.8,M800&gt;2),'[1]Pricing Schedule'!$F$62+('[1]Pricing Schedule'!$F$63*M800),
IF(AND(I800=110000,R800&lt;=12.8,M800&lt;=2),'[1]Pricing Schedule'!$F$96+('[1]Pricing Schedule'!$F$97*M800),
IF(AND(I800=110000,R800&gt;12.8,R800&lt;=22.8,M800&gt;3),'[1]Pricing Schedule'!$F$71+('[1]Pricing Schedule'!$F$72*M800),
IF(AND(I800=110000,R800&gt;12.8,R800&lt;=22.8,M800&lt;=3),'[1]Pricing Schedule'!$F$96+('[1]Pricing Schedule'!$F$97*M800),
IF(AND(I800=110000,R800&gt;22.8,R800&lt;=30.2),'[1]Pricing Schedule'!$F$80+('[1]Pricing Schedule'!$F$81*M800),
IF(AND(I800=110000,R800&gt;30.2,R800&lt;=45.9),'[1]Pricing Schedule'!$F$89+('[1]Pricing Schedule'!$F$90*M800),
IF(AND(I800=110000,R800&gt;45.9,R800&lt;=123.4),'[1]Pricing Schedule'!$F$96+('[1]Pricing Schedule'!$F$97*M800),
IF(AND(I800=110000,R800&gt;123.4,R800&lt;=168.2,M800&lt;=10),'[1]Pricing Schedule'!$F$103+('[1]Pricing Schedule'!$F$105*M800),
IF(AND(I800=110000,R800&gt;123.4,R800&lt;=168.2,M800&gt;10),'[1]Pricing Schedule'!$F$111+('[1]Pricing Schedule'!$F$113*M800),
IF(AND(I800=110000,R800&gt;168.2,R800&lt;=336.4,M800&lt;=10),('[1]Pricing Schedule'!$F$103+('[1]Pricing Schedule'!$F$105*M800))*2,
IF(AND(I800=110000,R800&gt;168.2,R800&lt;=336.4,M800&gt;10),('[1]Pricing Schedule'!$F$111+('[1]Pricing Schedule'!$F$113*M800))*2,
IF(AND(I800=110000,R800&gt;336.4,R800&lt;=504.6,M800&lt;=10),('[1]Pricing Schedule'!$F$103+('[1]Pricing Schedule'!$F$105*M800))*3,
IF(AND(I800=110000,R800&gt;336.4,R800&lt;=504.6,M800&gt;10),('[1]Pricing Schedule'!$F$111+('[1]Pricing Schedule'!$F$113*M800))*3,
IF(AND(I800=110000,R800&gt;504.6,R800&lt;=672.8,M800&lt;=10),('[1]Pricing Schedule'!$F$103+('[1]Pricing Schedule'!$F$105*M800))*4,
IF(AND(I800=110000,R800&gt;504.6,R800&lt;=672.8,M800&gt;10),('[1]Pricing Schedule'!$F$111+('[1]Pricing Schedule'!$F$113*M800))*4,
IF(AND(I800=110000,R800&gt;672.8,R800&lt;=841,M800&lt;=10),('[1]Pricing Schedule'!$F$103+('[1]Pricing Schedule'!$F$105*M800))*5,
IF(AND(I800=110000,R800&gt;672.8,R800&lt;=841,M800&gt;10),('[1]Pricing Schedule'!$F$111+('[1]Pricing Schedule'!$F$113*M800))*5,
IF(AND(I800=110000,R800&gt;672.8,R800&lt;=841,M800&lt;=10),('[1]Pricing Schedule'!$F$103+('[1]Pricing Schedule'!$F$105*M800))*5,
IF(AND(I800=110000,R800&gt;672.8,R800&lt;=841,M800&gt;10),('[1]Pricing Schedule'!$F$111+('[1]Pricing Schedule'!$F$113*M800))*5,
IF(AND(I800=110000,R800&gt;1345.6,R800&lt;=1513.8,M800&lt;=10),('[1]Pricing Schedule'!$F$103+('[1]Pricing Schedule'!$F$105*M800))*9,
IF(AND(I800=110000,R800&gt;1345.6,R800&lt;=1513.8,M800&gt;10),('[1]Pricing Schedule'!$F$111+('[1]Pricing Schedule'!$F$113*M800))*9,
9999999999)))))))))))))))))))))))))))))))))))))))</f>
        <v>1905430</v>
      </c>
      <c r="T800" s="21">
        <f>IF(AND(I800=38000,R800&lt;=4.5,M800&gt;8),'[1]Pricing Schedule'!$J$9,
IF(AND(I800=38000,R800&lt;=4.5,M800&lt;=8),'[1]Pricing Schedule'!$J$36,
IF(AND(I800=38000,R800&gt;4.5,R800&lt;=9,M800&gt;8),'[1]Pricing Schedule'!$J$18,
IF(AND(I800=38000,R800&gt;4.5,R800&lt;=9,M800&lt;=8),'[1]Pricing Schedule'!$J$36,
IF(AND(I800=38000,R800&gt;9,R800&lt;=12.8,M800&gt;8),'[1]Pricing Schedule'!$J$27,
IF(AND(I800=38000,R800&gt;9,R800&lt;=12.8,M800&lt;=8),'[1]Pricing Schedule'!$J$36,
IF(AND(I800=38000,R800&gt;12.8,R800&lt;=22.8),'[1]Pricing Schedule'!$J$36,
IF(AND(I800=38000,R800&gt;22.8,R800&lt;=30.2),'[1]Pricing Schedule'!$J$45,
IF(AND(I800=38000,R800&gt;30.2,R800&lt;=45.9),'[1]Pricing Schedule'!$J$54,
IF(AND(I800=38000,R800&gt;45.9,R800&lt;=123.4),'[1]Pricing Schedule'!$J$97,
IF(AND(I800=38000,R800&gt;123.4,R800&lt;=168.2,M800&lt;=10),'[1]Pricing Schedule'!$J$105,
IF(AND(I800=38000,R800&gt;123.4,R800&lt;=168.2,M800&gt;10),'[1]Pricing Schedule'!$J$113,
IF(AND(I800=38000,R800&gt;168.2,R800&lt;=336.4,M800&lt;=10),('[1]Pricing Schedule'!$J$105),
IF(AND(I800=38000,R800&gt;168.2,R800&lt;=336.4,M800&gt;10),('[1]Pricing Schedule'!$J$113),
IF(AND(I800=38000,R800&gt;336.4,R800&lt;=504.6,M800&lt;=10),('[1]Pricing Schedule'!$J$105),
IF(AND(I800=38000,R800&gt;336.4,R800&lt;=504.6,M800&gt;10),('[1]Pricing Schedule'!$J$113),
IF(AND(I800=38000,R800&gt;504.6,R800&lt;=672.8,M800&lt;=10),('[1]Pricing Schedule'!$J$105),
IF(AND(I800=38000,R800&gt;504.6,R800&lt;=672.8,M800&gt;10),('[1]Pricing Schedule'!$J$113),
IF(AND(I800=110000,R800&lt;=12.8,M800&gt;2),'[1]Pricing Schedule'!$J$63,
IF(AND(I800=110000,R800&lt;=12.8,M800&lt;=2),'[1]Pricing Schedule'!$J$97,
IF(AND(I800=110000,R800&gt;12.8,R800&lt;=22.8,M800&gt;3),'[1]Pricing Schedule'!$J$72,
IF(AND(I800=110000,R800&gt;12.8,R800&lt;=22.8,M800&lt;=3),'[1]Pricing Schedule'!$J$97,
IF(AND(I800=110000,R800&gt;22.8,R800&lt;=30.2),'[1]Pricing Schedule'!$J$81,
IF(AND(I800=110000,R800&gt;30.2,R800&lt;=45.9),'[1]Pricing Schedule'!$J$90,
IF(AND(I800=110000,R800&gt;45.9,R800&lt;=123.4),'[1]Pricing Schedule'!$J$97,
IF(AND(I800=110000,R800&gt;123.4,R800&lt;=168.2,M800&lt;=10),'[1]Pricing Schedule'!$J$105,
IF(AND(I800=110000,R800&gt;123.4,R800&lt;=168.2,M800&gt;10),'[1]Pricing Schedule'!$J$113,
IF(AND(I800=110000,R800&gt;168.2,R800&lt;=336.2,M800&lt;=10),('[1]Pricing Schedule'!$J$105),
IF(AND(I800=110000,R800&gt;168.2,R800&lt;=336.2,M800&gt;10),('[1]Pricing Schedule'!$J$113),
IF(AND(I800=110000,R800&gt;336.4,R800&lt;=504.6,M800&lt;=10),('[1]Pricing Schedule'!$J$105),
IF(AND(I800=110000,R800&gt;336.4,R800&lt;=504.6,M800&gt;10),('[1]Pricing Schedule'!$J$113),
IF(AND(I800=110000,R800&gt;504.6,R800&lt;=672.8,M800&lt;=10),('[1]Pricing Schedule'!$J$105),
IF(AND(I800=110000,R800&gt;504.6,R800&lt;=672.8,M800&gt;10),('[1]Pricing Schedule'!$J$113),
IF(AND(I800=110000,R800&gt;672.8,R800&lt;=841,M800&lt;=10),('[1]Pricing Schedule'!$J$105),
IF(AND(I800=110000,R800&gt;672.8,R800&lt;=841,M800&gt;10),('[1]Pricing Schedule'!$J$113),
IF(AND(I800=110000,R800&gt;1682,R800&lt;=1850.2,M800&lt;=10),('[1]Pricing Schedule'!$J$105),
IF(AND(I800=110000,R800&gt;1682,R800&lt;=1850.2,M800&gt;10),('[1]Pricing Schedule'!$J$113),
IF(AND(I800=110000,R800&gt;2018.4,R800&lt;=2186.6,M800&lt;=10),('[1]Pricing Schedule'!$J$105),
IF(AND(I800=110000,R800&gt;2018.4,R800&lt;=2186.6,M800&gt;10),('[1]Pricing Schedule'!$J$113),999999999)))))))))))))))))))))))))))))))))))))))</f>
        <v>6</v>
      </c>
      <c r="U800" s="40">
        <f t="shared" si="78"/>
        <v>56709.226190476191</v>
      </c>
      <c r="V800" s="41">
        <f t="shared" si="79"/>
        <v>17.633814939410001</v>
      </c>
      <c r="Y800" s="23">
        <v>570</v>
      </c>
      <c r="Z800" s="23">
        <v>461</v>
      </c>
      <c r="AR800" s="35"/>
    </row>
    <row r="801" spans="1:44">
      <c r="A801" s="23">
        <v>801</v>
      </c>
      <c r="B801" s="23">
        <v>801</v>
      </c>
      <c r="C801" s="23" t="s">
        <v>1278</v>
      </c>
      <c r="D801" s="23" t="s">
        <v>168</v>
      </c>
      <c r="E801" s="23" t="s">
        <v>168</v>
      </c>
      <c r="F801" s="23" t="s">
        <v>869</v>
      </c>
      <c r="G801" s="23" t="s">
        <v>870</v>
      </c>
      <c r="H801" s="23" t="s">
        <v>113</v>
      </c>
      <c r="I801" s="13">
        <v>38000</v>
      </c>
      <c r="J801" s="13">
        <v>38000</v>
      </c>
      <c r="K801" s="23" t="s">
        <v>119</v>
      </c>
      <c r="L801" s="24">
        <v>14.372</v>
      </c>
      <c r="M801" s="37">
        <f t="shared" si="74"/>
        <v>15</v>
      </c>
      <c r="N801" s="24">
        <v>4.29</v>
      </c>
      <c r="O801" s="13">
        <v>2</v>
      </c>
      <c r="P801" s="36">
        <f t="shared" si="75"/>
        <v>3.2175000000000002</v>
      </c>
      <c r="Q801" s="38">
        <f t="shared" si="76"/>
        <v>37.800000000000004</v>
      </c>
      <c r="R801" s="37">
        <f t="shared" si="77"/>
        <v>37.800000000000004</v>
      </c>
      <c r="S801" s="39">
        <f>IF(AND(I801=38000,R801&lt;=4.5,M801&gt;8),'[1]Pricing Schedule'!$F$8+('[1]Pricing Schedule'!$F$9*M801),
IF(AND(I801=38000,R801&lt;=4.5,M801&lt;=8),'[1]Pricing Schedule'!$F$34+('[1]Pricing Schedule'!$F$36*M801),
IF(AND(I801=38000,R801&gt;4.5,R801&lt;=9,M801&gt;8),'[1]Pricing Schedule'!$F$17+('[1]Pricing Schedule'!$F$18*M801),
IF(AND(I801=38000,R801&gt;4.5,R801&lt;=9,M801&lt;=8),'[1]Pricing Schedule'!$F$34+('[1]Pricing Schedule'!$F$36*M801),
IF(AND(I801=38000,R801&gt;9,R801&lt;=12.8,M801&gt;8),'[1]Pricing Schedule'!$F$26+('[1]Pricing Schedule'!$F$27*M801),
IF(AND(I801=38000,R801&gt;9,R801&lt;=12.8,M801&lt;=8),'[1]Pricing Schedule'!$F$34+('[1]Pricing Schedule'!$F$36*M801),
IF(AND(I801=38000,R801&gt;12.8,R801&lt;=22.8),'[1]Pricing Schedule'!$F$34+('[1]Pricing Schedule'!$F$36*M801),
IF(AND(I801=38000,R801&gt;22.8,R801&lt;=30.2),'[1]Pricing Schedule'!$F$43+('[1]Pricing Schedule'!$F$45*M801),
IF(AND(I801=38000,R801&gt;30.2,R801&lt;=45.9),'[1]Pricing Schedule'!$F$52+('[1]Pricing Schedule'!$F$54*M801),
IF(AND(I801=38000,R801&gt;45.9,R801&lt;=123.4),'[1]Pricing Schedule'!$F$96+('[1]Pricing Schedule'!$F$97*M801),
IF(AND(I801=38000,R801&gt;123.4,R801&lt;=168.2,M801&lt;=10),'[1]Pricing Schedule'!$F$103+('[1]Pricing Schedule'!$F$105*M801),
IF(AND(I801=38000,R801&gt;123.4,R801&lt;=168.2,M801&gt;10),'[1]Pricing Schedule'!$F$111+('[1]Pricing Schedule'!$F$113*M801),
IF(AND(I801=38000,R801&gt;157.4,R801&lt;=336.4,M801&lt;=10),('[1]Pricing Schedule'!$F$103+('[1]Pricing Schedule'!$F$105*M801))*2,
IF(AND(I801=38000,R801&gt;157.4,R801&lt;=336.4,M801&gt;10),('[1]Pricing Schedule'!$F$111+('[1]Pricing Schedule'!$F$113*M801))*2,
IF(AND(I801=38000,R801&gt;314.8,R801&lt;=504.6,M801&lt;=10),('[1]Pricing Schedule'!$F$103+('[1]Pricing Schedule'!$F$105*M801))*3,
IF(AND(I801=38000,R801&gt;314.8,R801&lt;=504.6,M801&gt;10),('[1]Pricing Schedule'!$F$111+('[1]Pricing Schedule'!$F$113*M801))*3,
IF(AND(I801=38000,R801&gt;472.2,R801&lt;=672.8,M801&lt;=10),('[1]Pricing Schedule'!$F$103+('[1]Pricing Schedule'!$F$105*M801))*4,
IF(AND(I801=38000,R801&gt;472.2,R801&lt;=672.8,M801&gt;10),('[1]Pricing Schedule'!$F$111+('[1]Pricing Schedule'!$F$113*M801))*4,
IF(AND(I801=110000,R801&lt;=12.8,M801&gt;2),'[1]Pricing Schedule'!$F$62+('[1]Pricing Schedule'!$F$63*M801),
IF(AND(I801=110000,R801&lt;=12.8,M801&lt;=2),'[1]Pricing Schedule'!$F$96+('[1]Pricing Schedule'!$F$97*M801),
IF(AND(I801=110000,R801&gt;12.8,R801&lt;=22.8,M801&gt;3),'[1]Pricing Schedule'!$F$71+('[1]Pricing Schedule'!$F$72*M801),
IF(AND(I801=110000,R801&gt;12.8,R801&lt;=22.8,M801&lt;=3),'[1]Pricing Schedule'!$F$96+('[1]Pricing Schedule'!$F$97*M801),
IF(AND(I801=110000,R801&gt;22.8,R801&lt;=30.2),'[1]Pricing Schedule'!$F$80+('[1]Pricing Schedule'!$F$81*M801),
IF(AND(I801=110000,R801&gt;30.2,R801&lt;=45.9),'[1]Pricing Schedule'!$F$89+('[1]Pricing Schedule'!$F$90*M801),
IF(AND(I801=110000,R801&gt;45.9,R801&lt;=123.4),'[1]Pricing Schedule'!$F$96+('[1]Pricing Schedule'!$F$97*M801),
IF(AND(I801=110000,R801&gt;123.4,R801&lt;=168.2,M801&lt;=10),'[1]Pricing Schedule'!$F$103+('[1]Pricing Schedule'!$F$105*M801),
IF(AND(I801=110000,R801&gt;123.4,R801&lt;=168.2,M801&gt;10),'[1]Pricing Schedule'!$F$111+('[1]Pricing Schedule'!$F$113*M801),
IF(AND(I801=110000,R801&gt;168.2,R801&lt;=336.4,M801&lt;=10),('[1]Pricing Schedule'!$F$103+('[1]Pricing Schedule'!$F$105*M801))*2,
IF(AND(I801=110000,R801&gt;168.2,R801&lt;=336.4,M801&gt;10),('[1]Pricing Schedule'!$F$111+('[1]Pricing Schedule'!$F$113*M801))*2,
IF(AND(I801=110000,R801&gt;336.4,R801&lt;=504.6,M801&lt;=10),('[1]Pricing Schedule'!$F$103+('[1]Pricing Schedule'!$F$105*M801))*3,
IF(AND(I801=110000,R801&gt;336.4,R801&lt;=504.6,M801&gt;10),('[1]Pricing Schedule'!$F$111+('[1]Pricing Schedule'!$F$113*M801))*3,
IF(AND(I801=110000,R801&gt;504.6,R801&lt;=672.8,M801&lt;=10),('[1]Pricing Schedule'!$F$103+('[1]Pricing Schedule'!$F$105*M801))*4,
IF(AND(I801=110000,R801&gt;504.6,R801&lt;=672.8,M801&gt;10),('[1]Pricing Schedule'!$F$111+('[1]Pricing Schedule'!$F$113*M801))*4,
IF(AND(I801=110000,R801&gt;672.8,R801&lt;=841,M801&lt;=10),('[1]Pricing Schedule'!$F$103+('[1]Pricing Schedule'!$F$105*M801))*5,
IF(AND(I801=110000,R801&gt;672.8,R801&lt;=841,M801&gt;10),('[1]Pricing Schedule'!$F$111+('[1]Pricing Schedule'!$F$113*M801))*5,
IF(AND(I801=110000,R801&gt;672.8,R801&lt;=841,M801&lt;=10),('[1]Pricing Schedule'!$F$103+('[1]Pricing Schedule'!$F$105*M801))*5,
IF(AND(I801=110000,R801&gt;672.8,R801&lt;=841,M801&gt;10),('[1]Pricing Schedule'!$F$111+('[1]Pricing Schedule'!$F$113*M801))*5,
IF(AND(I801=110000,R801&gt;1345.6,R801&lt;=1513.8,M801&lt;=10),('[1]Pricing Schedule'!$F$103+('[1]Pricing Schedule'!$F$105*M801))*9,
IF(AND(I801=110000,R801&gt;1345.6,R801&lt;=1513.8,M801&gt;10),('[1]Pricing Schedule'!$F$111+('[1]Pricing Schedule'!$F$113*M801))*9,
9999999999)))))))))))))))))))))))))))))))))))))))</f>
        <v>2016690</v>
      </c>
      <c r="T801" s="21">
        <f>IF(AND(I801=38000,R801&lt;=4.5,M801&gt;8),'[1]Pricing Schedule'!$J$9,
IF(AND(I801=38000,R801&lt;=4.5,M801&lt;=8),'[1]Pricing Schedule'!$J$36,
IF(AND(I801=38000,R801&gt;4.5,R801&lt;=9,M801&gt;8),'[1]Pricing Schedule'!$J$18,
IF(AND(I801=38000,R801&gt;4.5,R801&lt;=9,M801&lt;=8),'[1]Pricing Schedule'!$J$36,
IF(AND(I801=38000,R801&gt;9,R801&lt;=12.8,M801&gt;8),'[1]Pricing Schedule'!$J$27,
IF(AND(I801=38000,R801&gt;9,R801&lt;=12.8,M801&lt;=8),'[1]Pricing Schedule'!$J$36,
IF(AND(I801=38000,R801&gt;12.8,R801&lt;=22.8),'[1]Pricing Schedule'!$J$36,
IF(AND(I801=38000,R801&gt;22.8,R801&lt;=30.2),'[1]Pricing Schedule'!$J$45,
IF(AND(I801=38000,R801&gt;30.2,R801&lt;=45.9),'[1]Pricing Schedule'!$J$54,
IF(AND(I801=38000,R801&gt;45.9,R801&lt;=123.4),'[1]Pricing Schedule'!$J$97,
IF(AND(I801=38000,R801&gt;123.4,R801&lt;=168.2,M801&lt;=10),'[1]Pricing Schedule'!$J$105,
IF(AND(I801=38000,R801&gt;123.4,R801&lt;=168.2,M801&gt;10),'[1]Pricing Schedule'!$J$113,
IF(AND(I801=38000,R801&gt;168.2,R801&lt;=336.4,M801&lt;=10),('[1]Pricing Schedule'!$J$105),
IF(AND(I801=38000,R801&gt;168.2,R801&lt;=336.4,M801&gt;10),('[1]Pricing Schedule'!$J$113),
IF(AND(I801=38000,R801&gt;336.4,R801&lt;=504.6,M801&lt;=10),('[1]Pricing Schedule'!$J$105),
IF(AND(I801=38000,R801&gt;336.4,R801&lt;=504.6,M801&gt;10),('[1]Pricing Schedule'!$J$113),
IF(AND(I801=38000,R801&gt;504.6,R801&lt;=672.8,M801&lt;=10),('[1]Pricing Schedule'!$J$105),
IF(AND(I801=38000,R801&gt;504.6,R801&lt;=672.8,M801&gt;10),('[1]Pricing Schedule'!$J$113),
IF(AND(I801=110000,R801&lt;=12.8,M801&gt;2),'[1]Pricing Schedule'!$J$63,
IF(AND(I801=110000,R801&lt;=12.8,M801&lt;=2),'[1]Pricing Schedule'!$J$97,
IF(AND(I801=110000,R801&gt;12.8,R801&lt;=22.8,M801&gt;3),'[1]Pricing Schedule'!$J$72,
IF(AND(I801=110000,R801&gt;12.8,R801&lt;=22.8,M801&lt;=3),'[1]Pricing Schedule'!$J$97,
IF(AND(I801=110000,R801&gt;22.8,R801&lt;=30.2),'[1]Pricing Schedule'!$J$81,
IF(AND(I801=110000,R801&gt;30.2,R801&lt;=45.9),'[1]Pricing Schedule'!$J$90,
IF(AND(I801=110000,R801&gt;45.9,R801&lt;=123.4),'[1]Pricing Schedule'!$J$97,
IF(AND(I801=110000,R801&gt;123.4,R801&lt;=168.2,M801&lt;=10),'[1]Pricing Schedule'!$J$105,
IF(AND(I801=110000,R801&gt;123.4,R801&lt;=168.2,M801&gt;10),'[1]Pricing Schedule'!$J$113,
IF(AND(I801=110000,R801&gt;168.2,R801&lt;=336.2,M801&lt;=10),('[1]Pricing Schedule'!$J$105),
IF(AND(I801=110000,R801&gt;168.2,R801&lt;=336.2,M801&gt;10),('[1]Pricing Schedule'!$J$113),
IF(AND(I801=110000,R801&gt;336.4,R801&lt;=504.6,M801&lt;=10),('[1]Pricing Schedule'!$J$105),
IF(AND(I801=110000,R801&gt;336.4,R801&lt;=504.6,M801&gt;10),('[1]Pricing Schedule'!$J$113),
IF(AND(I801=110000,R801&gt;504.6,R801&lt;=672.8,M801&lt;=10),('[1]Pricing Schedule'!$J$105),
IF(AND(I801=110000,R801&gt;504.6,R801&lt;=672.8,M801&gt;10),('[1]Pricing Schedule'!$J$113),
IF(AND(I801=110000,R801&gt;672.8,R801&lt;=841,M801&lt;=10),('[1]Pricing Schedule'!$J$105),
IF(AND(I801=110000,R801&gt;672.8,R801&lt;=841,M801&gt;10),('[1]Pricing Schedule'!$J$113),
IF(AND(I801=110000,R801&gt;1682,R801&lt;=1850.2,M801&lt;=10),('[1]Pricing Schedule'!$J$105),
IF(AND(I801=110000,R801&gt;1682,R801&lt;=1850.2,M801&gt;10),('[1]Pricing Schedule'!$J$113),
IF(AND(I801=110000,R801&gt;2018.4,R801&lt;=2186.6,M801&lt;=10),('[1]Pricing Schedule'!$J$105),
IF(AND(I801=110000,R801&gt;2018.4,R801&lt;=2186.6,M801&gt;10),('[1]Pricing Schedule'!$J$113),999999999)))))))))))))))))))))))))))))))))))))))</f>
        <v>6</v>
      </c>
      <c r="U801" s="40">
        <f t="shared" si="78"/>
        <v>53351.587301587293</v>
      </c>
      <c r="V801" s="41">
        <f t="shared" si="79"/>
        <v>18.743584784969435</v>
      </c>
      <c r="Y801" s="23">
        <v>634</v>
      </c>
      <c r="Z801" s="23">
        <v>640</v>
      </c>
      <c r="AR801" s="35"/>
    </row>
    <row r="802" spans="1:44">
      <c r="A802" s="23">
        <v>802</v>
      </c>
      <c r="B802" s="23">
        <v>802</v>
      </c>
      <c r="C802" s="23" t="s">
        <v>1279</v>
      </c>
      <c r="D802" s="23" t="s">
        <v>168</v>
      </c>
      <c r="E802" s="23" t="s">
        <v>168</v>
      </c>
      <c r="F802" s="23" t="s">
        <v>529</v>
      </c>
      <c r="G802" s="23" t="s">
        <v>530</v>
      </c>
      <c r="H802" s="23" t="s">
        <v>113</v>
      </c>
      <c r="I802" s="13">
        <v>38000</v>
      </c>
      <c r="J802" s="13">
        <v>38000</v>
      </c>
      <c r="K802" s="23" t="s">
        <v>119</v>
      </c>
      <c r="L802" s="24">
        <v>18.244</v>
      </c>
      <c r="M802" s="37">
        <f t="shared" si="74"/>
        <v>19</v>
      </c>
      <c r="N802" s="24">
        <v>1.409</v>
      </c>
      <c r="O802" s="13">
        <v>2</v>
      </c>
      <c r="P802" s="36">
        <f t="shared" si="75"/>
        <v>1.0567500000000001</v>
      </c>
      <c r="Q802" s="38">
        <f t="shared" si="76"/>
        <v>12.600000000000001</v>
      </c>
      <c r="R802" s="37">
        <f t="shared" si="77"/>
        <v>12.600000000000001</v>
      </c>
      <c r="S802" s="39">
        <f>IF(AND(I802=38000,R802&lt;=4.5,M802&gt;8),'[1]Pricing Schedule'!$F$8+('[1]Pricing Schedule'!$F$9*M802),
IF(AND(I802=38000,R802&lt;=4.5,M802&lt;=8),'[1]Pricing Schedule'!$F$34+('[1]Pricing Schedule'!$F$36*M802),
IF(AND(I802=38000,R802&gt;4.5,R802&lt;=9,M802&gt;8),'[1]Pricing Schedule'!$F$17+('[1]Pricing Schedule'!$F$18*M802),
IF(AND(I802=38000,R802&gt;4.5,R802&lt;=9,M802&lt;=8),'[1]Pricing Schedule'!$F$34+('[1]Pricing Schedule'!$F$36*M802),
IF(AND(I802=38000,R802&gt;9,R802&lt;=12.8,M802&gt;8),'[1]Pricing Schedule'!$F$26+('[1]Pricing Schedule'!$F$27*M802),
IF(AND(I802=38000,R802&gt;9,R802&lt;=12.8,M802&lt;=8),'[1]Pricing Schedule'!$F$34+('[1]Pricing Schedule'!$F$36*M802),
IF(AND(I802=38000,R802&gt;12.8,R802&lt;=22.8),'[1]Pricing Schedule'!$F$34+('[1]Pricing Schedule'!$F$36*M802),
IF(AND(I802=38000,R802&gt;22.8,R802&lt;=30.2),'[1]Pricing Schedule'!$F$43+('[1]Pricing Schedule'!$F$45*M802),
IF(AND(I802=38000,R802&gt;30.2,R802&lt;=45.9),'[1]Pricing Schedule'!$F$52+('[1]Pricing Schedule'!$F$54*M802),
IF(AND(I802=38000,R802&gt;45.9,R802&lt;=123.4),'[1]Pricing Schedule'!$F$96+('[1]Pricing Schedule'!$F$97*M802),
IF(AND(I802=38000,R802&gt;123.4,R802&lt;=168.2,M802&lt;=10),'[1]Pricing Schedule'!$F$103+('[1]Pricing Schedule'!$F$105*M802),
IF(AND(I802=38000,R802&gt;123.4,R802&lt;=168.2,M802&gt;10),'[1]Pricing Schedule'!$F$111+('[1]Pricing Schedule'!$F$113*M802),
IF(AND(I802=38000,R802&gt;157.4,R802&lt;=336.4,M802&lt;=10),('[1]Pricing Schedule'!$F$103+('[1]Pricing Schedule'!$F$105*M802))*2,
IF(AND(I802=38000,R802&gt;157.4,R802&lt;=336.4,M802&gt;10),('[1]Pricing Schedule'!$F$111+('[1]Pricing Schedule'!$F$113*M802))*2,
IF(AND(I802=38000,R802&gt;314.8,R802&lt;=504.6,M802&lt;=10),('[1]Pricing Schedule'!$F$103+('[1]Pricing Schedule'!$F$105*M802))*3,
IF(AND(I802=38000,R802&gt;314.8,R802&lt;=504.6,M802&gt;10),('[1]Pricing Schedule'!$F$111+('[1]Pricing Schedule'!$F$113*M802))*3,
IF(AND(I802=38000,R802&gt;472.2,R802&lt;=672.8,M802&lt;=10),('[1]Pricing Schedule'!$F$103+('[1]Pricing Schedule'!$F$105*M802))*4,
IF(AND(I802=38000,R802&gt;472.2,R802&lt;=672.8,M802&gt;10),('[1]Pricing Schedule'!$F$111+('[1]Pricing Schedule'!$F$113*M802))*4,
IF(AND(I802=110000,R802&lt;=12.8,M802&gt;2),'[1]Pricing Schedule'!$F$62+('[1]Pricing Schedule'!$F$63*M802),
IF(AND(I802=110000,R802&lt;=12.8,M802&lt;=2),'[1]Pricing Schedule'!$F$96+('[1]Pricing Schedule'!$F$97*M802),
IF(AND(I802=110000,R802&gt;12.8,R802&lt;=22.8,M802&gt;3),'[1]Pricing Schedule'!$F$71+('[1]Pricing Schedule'!$F$72*M802),
IF(AND(I802=110000,R802&gt;12.8,R802&lt;=22.8,M802&lt;=3),'[1]Pricing Schedule'!$F$96+('[1]Pricing Schedule'!$F$97*M802),
IF(AND(I802=110000,R802&gt;22.8,R802&lt;=30.2),'[1]Pricing Schedule'!$F$80+('[1]Pricing Schedule'!$F$81*M802),
IF(AND(I802=110000,R802&gt;30.2,R802&lt;=45.9),'[1]Pricing Schedule'!$F$89+('[1]Pricing Schedule'!$F$90*M802),
IF(AND(I802=110000,R802&gt;45.9,R802&lt;=123.4),'[1]Pricing Schedule'!$F$96+('[1]Pricing Schedule'!$F$97*M802),
IF(AND(I802=110000,R802&gt;123.4,R802&lt;=168.2,M802&lt;=10),'[1]Pricing Schedule'!$F$103+('[1]Pricing Schedule'!$F$105*M802),
IF(AND(I802=110000,R802&gt;123.4,R802&lt;=168.2,M802&gt;10),'[1]Pricing Schedule'!$F$111+('[1]Pricing Schedule'!$F$113*M802),
IF(AND(I802=110000,R802&gt;168.2,R802&lt;=336.4,M802&lt;=10),('[1]Pricing Schedule'!$F$103+('[1]Pricing Schedule'!$F$105*M802))*2,
IF(AND(I802=110000,R802&gt;168.2,R802&lt;=336.4,M802&gt;10),('[1]Pricing Schedule'!$F$111+('[1]Pricing Schedule'!$F$113*M802))*2,
IF(AND(I802=110000,R802&gt;336.4,R802&lt;=504.6,M802&lt;=10),('[1]Pricing Schedule'!$F$103+('[1]Pricing Schedule'!$F$105*M802))*3,
IF(AND(I802=110000,R802&gt;336.4,R802&lt;=504.6,M802&gt;10),('[1]Pricing Schedule'!$F$111+('[1]Pricing Schedule'!$F$113*M802))*3,
IF(AND(I802=110000,R802&gt;504.6,R802&lt;=672.8,M802&lt;=10),('[1]Pricing Schedule'!$F$103+('[1]Pricing Schedule'!$F$105*M802))*4,
IF(AND(I802=110000,R802&gt;504.6,R802&lt;=672.8,M802&gt;10),('[1]Pricing Schedule'!$F$111+('[1]Pricing Schedule'!$F$113*M802))*4,
IF(AND(I802=110000,R802&gt;672.8,R802&lt;=841,M802&lt;=10),('[1]Pricing Schedule'!$F$103+('[1]Pricing Schedule'!$F$105*M802))*5,
IF(AND(I802=110000,R802&gt;672.8,R802&lt;=841,M802&gt;10),('[1]Pricing Schedule'!$F$111+('[1]Pricing Schedule'!$F$113*M802))*5,
IF(AND(I802=110000,R802&gt;672.8,R802&lt;=841,M802&lt;=10),('[1]Pricing Schedule'!$F$103+('[1]Pricing Schedule'!$F$105*M802))*5,
IF(AND(I802=110000,R802&gt;672.8,R802&lt;=841,M802&gt;10),('[1]Pricing Schedule'!$F$111+('[1]Pricing Schedule'!$F$113*M802))*5,
IF(AND(I802=110000,R802&gt;1345.6,R802&lt;=1513.8,M802&lt;=10),('[1]Pricing Schedule'!$F$103+('[1]Pricing Schedule'!$F$105*M802))*9,
IF(AND(I802=110000,R802&gt;1345.6,R802&lt;=1513.8,M802&gt;10),('[1]Pricing Schedule'!$F$111+('[1]Pricing Schedule'!$F$113*M802))*9,
9999999999)))))))))))))))))))))))))))))))))))))))</f>
        <v>1943850</v>
      </c>
      <c r="T802" s="21">
        <f>IF(AND(I802=38000,R802&lt;=4.5,M802&gt;8),'[1]Pricing Schedule'!$J$9,
IF(AND(I802=38000,R802&lt;=4.5,M802&lt;=8),'[1]Pricing Schedule'!$J$36,
IF(AND(I802=38000,R802&gt;4.5,R802&lt;=9,M802&gt;8),'[1]Pricing Schedule'!$J$18,
IF(AND(I802=38000,R802&gt;4.5,R802&lt;=9,M802&lt;=8),'[1]Pricing Schedule'!$J$36,
IF(AND(I802=38000,R802&gt;9,R802&lt;=12.8,M802&gt;8),'[1]Pricing Schedule'!$J$27,
IF(AND(I802=38000,R802&gt;9,R802&lt;=12.8,M802&lt;=8),'[1]Pricing Schedule'!$J$36,
IF(AND(I802=38000,R802&gt;12.8,R802&lt;=22.8),'[1]Pricing Schedule'!$J$36,
IF(AND(I802=38000,R802&gt;22.8,R802&lt;=30.2),'[1]Pricing Schedule'!$J$45,
IF(AND(I802=38000,R802&gt;30.2,R802&lt;=45.9),'[1]Pricing Schedule'!$J$54,
IF(AND(I802=38000,R802&gt;45.9,R802&lt;=123.4),'[1]Pricing Schedule'!$J$97,
IF(AND(I802=38000,R802&gt;123.4,R802&lt;=168.2,M802&lt;=10),'[1]Pricing Schedule'!$J$105,
IF(AND(I802=38000,R802&gt;123.4,R802&lt;=168.2,M802&gt;10),'[1]Pricing Schedule'!$J$113,
IF(AND(I802=38000,R802&gt;168.2,R802&lt;=336.4,M802&lt;=10),('[1]Pricing Schedule'!$J$105),
IF(AND(I802=38000,R802&gt;168.2,R802&lt;=336.4,M802&gt;10),('[1]Pricing Schedule'!$J$113),
IF(AND(I802=38000,R802&gt;336.4,R802&lt;=504.6,M802&lt;=10),('[1]Pricing Schedule'!$J$105),
IF(AND(I802=38000,R802&gt;336.4,R802&lt;=504.6,M802&gt;10),('[1]Pricing Schedule'!$J$113),
IF(AND(I802=38000,R802&gt;504.6,R802&lt;=672.8,M802&lt;=10),('[1]Pricing Schedule'!$J$105),
IF(AND(I802=38000,R802&gt;504.6,R802&lt;=672.8,M802&gt;10),('[1]Pricing Schedule'!$J$113),
IF(AND(I802=110000,R802&lt;=12.8,M802&gt;2),'[1]Pricing Schedule'!$J$63,
IF(AND(I802=110000,R802&lt;=12.8,M802&lt;=2),'[1]Pricing Schedule'!$J$97,
IF(AND(I802=110000,R802&gt;12.8,R802&lt;=22.8,M802&gt;3),'[1]Pricing Schedule'!$J$72,
IF(AND(I802=110000,R802&gt;12.8,R802&lt;=22.8,M802&lt;=3),'[1]Pricing Schedule'!$J$97,
IF(AND(I802=110000,R802&gt;22.8,R802&lt;=30.2),'[1]Pricing Schedule'!$J$81,
IF(AND(I802=110000,R802&gt;30.2,R802&lt;=45.9),'[1]Pricing Schedule'!$J$90,
IF(AND(I802=110000,R802&gt;45.9,R802&lt;=123.4),'[1]Pricing Schedule'!$J$97,
IF(AND(I802=110000,R802&gt;123.4,R802&lt;=168.2,M802&lt;=10),'[1]Pricing Schedule'!$J$105,
IF(AND(I802=110000,R802&gt;123.4,R802&lt;=168.2,M802&gt;10),'[1]Pricing Schedule'!$J$113,
IF(AND(I802=110000,R802&gt;168.2,R802&lt;=336.2,M802&lt;=10),('[1]Pricing Schedule'!$J$105),
IF(AND(I802=110000,R802&gt;168.2,R802&lt;=336.2,M802&gt;10),('[1]Pricing Schedule'!$J$113),
IF(AND(I802=110000,R802&gt;336.4,R802&lt;=504.6,M802&lt;=10),('[1]Pricing Schedule'!$J$105),
IF(AND(I802=110000,R802&gt;336.4,R802&lt;=504.6,M802&gt;10),('[1]Pricing Schedule'!$J$113),
IF(AND(I802=110000,R802&gt;504.6,R802&lt;=672.8,M802&lt;=10),('[1]Pricing Schedule'!$J$105),
IF(AND(I802=110000,R802&gt;504.6,R802&lt;=672.8,M802&gt;10),('[1]Pricing Schedule'!$J$113),
IF(AND(I802=110000,R802&gt;672.8,R802&lt;=841,M802&lt;=10),('[1]Pricing Schedule'!$J$105),
IF(AND(I802=110000,R802&gt;672.8,R802&lt;=841,M802&gt;10),('[1]Pricing Schedule'!$J$113),
IF(AND(I802=110000,R802&gt;1682,R802&lt;=1850.2,M802&lt;=10),('[1]Pricing Schedule'!$J$105),
IF(AND(I802=110000,R802&gt;1682,R802&lt;=1850.2,M802&gt;10),('[1]Pricing Schedule'!$J$113),
IF(AND(I802=110000,R802&gt;2018.4,R802&lt;=2186.6,M802&lt;=10),('[1]Pricing Schedule'!$J$105),
IF(AND(I802=110000,R802&gt;2018.4,R802&lt;=2186.6,M802&gt;10),('[1]Pricing Schedule'!$J$113),999999999)))))))))))))))))))))))))))))))))))))))</f>
        <v>3</v>
      </c>
      <c r="U802" s="40">
        <f t="shared" si="78"/>
        <v>154273.8095238095</v>
      </c>
      <c r="V802" s="41">
        <f t="shared" si="79"/>
        <v>6.4819816343853702</v>
      </c>
      <c r="Y802" s="23">
        <v>269</v>
      </c>
      <c r="Z802" s="23">
        <v>233</v>
      </c>
      <c r="AR802" s="35"/>
    </row>
    <row r="803" spans="1:44">
      <c r="A803" s="23">
        <v>803</v>
      </c>
      <c r="B803" s="23">
        <v>803</v>
      </c>
      <c r="C803" s="23" t="s">
        <v>1280</v>
      </c>
      <c r="D803" s="23" t="s">
        <v>116</v>
      </c>
      <c r="E803" s="23" t="s">
        <v>116</v>
      </c>
      <c r="F803" s="23" t="s">
        <v>236</v>
      </c>
      <c r="G803" s="23" t="s">
        <v>237</v>
      </c>
      <c r="H803" s="23" t="s">
        <v>113</v>
      </c>
      <c r="I803" s="13">
        <v>38000</v>
      </c>
      <c r="J803" s="13">
        <v>38000</v>
      </c>
      <c r="K803" s="23" t="s">
        <v>119</v>
      </c>
      <c r="L803" s="24">
        <v>16.492000000000001</v>
      </c>
      <c r="M803" s="37">
        <f t="shared" si="74"/>
        <v>17</v>
      </c>
      <c r="N803" s="24">
        <v>1.331</v>
      </c>
      <c r="O803" s="13">
        <v>2</v>
      </c>
      <c r="P803" s="36">
        <f t="shared" si="75"/>
        <v>0.99824999999999997</v>
      </c>
      <c r="Q803" s="38">
        <f t="shared" si="76"/>
        <v>8.4</v>
      </c>
      <c r="R803" s="37">
        <f t="shared" si="77"/>
        <v>8.4</v>
      </c>
      <c r="S803" s="39">
        <f>IF(AND(I803=38000,R803&lt;=4.5,M803&gt;8),'[1]Pricing Schedule'!$F$8+('[1]Pricing Schedule'!$F$9*M803),
IF(AND(I803=38000,R803&lt;=4.5,M803&lt;=8),'[1]Pricing Schedule'!$F$34+('[1]Pricing Schedule'!$F$36*M803),
IF(AND(I803=38000,R803&gt;4.5,R803&lt;=9,M803&gt;8),'[1]Pricing Schedule'!$F$17+('[1]Pricing Schedule'!$F$18*M803),
IF(AND(I803=38000,R803&gt;4.5,R803&lt;=9,M803&lt;=8),'[1]Pricing Schedule'!$F$34+('[1]Pricing Schedule'!$F$36*M803),
IF(AND(I803=38000,R803&gt;9,R803&lt;=12.8,M803&gt;8),'[1]Pricing Schedule'!$F$26+('[1]Pricing Schedule'!$F$27*M803),
IF(AND(I803=38000,R803&gt;9,R803&lt;=12.8,M803&lt;=8),'[1]Pricing Schedule'!$F$34+('[1]Pricing Schedule'!$F$36*M803),
IF(AND(I803=38000,R803&gt;12.8,R803&lt;=22.8),'[1]Pricing Schedule'!$F$34+('[1]Pricing Schedule'!$F$36*M803),
IF(AND(I803=38000,R803&gt;22.8,R803&lt;=30.2),'[1]Pricing Schedule'!$F$43+('[1]Pricing Schedule'!$F$45*M803),
IF(AND(I803=38000,R803&gt;30.2,R803&lt;=45.9),'[1]Pricing Schedule'!$F$52+('[1]Pricing Schedule'!$F$54*M803),
IF(AND(I803=38000,R803&gt;45.9,R803&lt;=123.4),'[1]Pricing Schedule'!$F$96+('[1]Pricing Schedule'!$F$97*M803),
IF(AND(I803=38000,R803&gt;123.4,R803&lt;=168.2,M803&lt;=10),'[1]Pricing Schedule'!$F$103+('[1]Pricing Schedule'!$F$105*M803),
IF(AND(I803=38000,R803&gt;123.4,R803&lt;=168.2,M803&gt;10),'[1]Pricing Schedule'!$F$111+('[1]Pricing Schedule'!$F$113*M803),
IF(AND(I803=38000,R803&gt;157.4,R803&lt;=336.4,M803&lt;=10),('[1]Pricing Schedule'!$F$103+('[1]Pricing Schedule'!$F$105*M803))*2,
IF(AND(I803=38000,R803&gt;157.4,R803&lt;=336.4,M803&gt;10),('[1]Pricing Schedule'!$F$111+('[1]Pricing Schedule'!$F$113*M803))*2,
IF(AND(I803=38000,R803&gt;314.8,R803&lt;=504.6,M803&lt;=10),('[1]Pricing Schedule'!$F$103+('[1]Pricing Schedule'!$F$105*M803))*3,
IF(AND(I803=38000,R803&gt;314.8,R803&lt;=504.6,M803&gt;10),('[1]Pricing Schedule'!$F$111+('[1]Pricing Schedule'!$F$113*M803))*3,
IF(AND(I803=38000,R803&gt;472.2,R803&lt;=672.8,M803&lt;=10),('[1]Pricing Schedule'!$F$103+('[1]Pricing Schedule'!$F$105*M803))*4,
IF(AND(I803=38000,R803&gt;472.2,R803&lt;=672.8,M803&gt;10),('[1]Pricing Schedule'!$F$111+('[1]Pricing Schedule'!$F$113*M803))*4,
IF(AND(I803=110000,R803&lt;=12.8,M803&gt;2),'[1]Pricing Schedule'!$F$62+('[1]Pricing Schedule'!$F$63*M803),
IF(AND(I803=110000,R803&lt;=12.8,M803&lt;=2),'[1]Pricing Schedule'!$F$96+('[1]Pricing Schedule'!$F$97*M803),
IF(AND(I803=110000,R803&gt;12.8,R803&lt;=22.8,M803&gt;3),'[1]Pricing Schedule'!$F$71+('[1]Pricing Schedule'!$F$72*M803),
IF(AND(I803=110000,R803&gt;12.8,R803&lt;=22.8,M803&lt;=3),'[1]Pricing Schedule'!$F$96+('[1]Pricing Schedule'!$F$97*M803),
IF(AND(I803=110000,R803&gt;22.8,R803&lt;=30.2),'[1]Pricing Schedule'!$F$80+('[1]Pricing Schedule'!$F$81*M803),
IF(AND(I803=110000,R803&gt;30.2,R803&lt;=45.9),'[1]Pricing Schedule'!$F$89+('[1]Pricing Schedule'!$F$90*M803),
IF(AND(I803=110000,R803&gt;45.9,R803&lt;=123.4),'[1]Pricing Schedule'!$F$96+('[1]Pricing Schedule'!$F$97*M803),
IF(AND(I803=110000,R803&gt;123.4,R803&lt;=168.2,M803&lt;=10),'[1]Pricing Schedule'!$F$103+('[1]Pricing Schedule'!$F$105*M803),
IF(AND(I803=110000,R803&gt;123.4,R803&lt;=168.2,M803&gt;10),'[1]Pricing Schedule'!$F$111+('[1]Pricing Schedule'!$F$113*M803),
IF(AND(I803=110000,R803&gt;168.2,R803&lt;=336.4,M803&lt;=10),('[1]Pricing Schedule'!$F$103+('[1]Pricing Schedule'!$F$105*M803))*2,
IF(AND(I803=110000,R803&gt;168.2,R803&lt;=336.4,M803&gt;10),('[1]Pricing Schedule'!$F$111+('[1]Pricing Schedule'!$F$113*M803))*2,
IF(AND(I803=110000,R803&gt;336.4,R803&lt;=504.6,M803&lt;=10),('[1]Pricing Schedule'!$F$103+('[1]Pricing Schedule'!$F$105*M803))*3,
IF(AND(I803=110000,R803&gt;336.4,R803&lt;=504.6,M803&gt;10),('[1]Pricing Schedule'!$F$111+('[1]Pricing Schedule'!$F$113*M803))*3,
IF(AND(I803=110000,R803&gt;504.6,R803&lt;=672.8,M803&lt;=10),('[1]Pricing Schedule'!$F$103+('[1]Pricing Schedule'!$F$105*M803))*4,
IF(AND(I803=110000,R803&gt;504.6,R803&lt;=672.8,M803&gt;10),('[1]Pricing Schedule'!$F$111+('[1]Pricing Schedule'!$F$113*M803))*4,
IF(AND(I803=110000,R803&gt;672.8,R803&lt;=841,M803&lt;=10),('[1]Pricing Schedule'!$F$103+('[1]Pricing Schedule'!$F$105*M803))*5,
IF(AND(I803=110000,R803&gt;672.8,R803&lt;=841,M803&gt;10),('[1]Pricing Schedule'!$F$111+('[1]Pricing Schedule'!$F$113*M803))*5,
IF(AND(I803=110000,R803&gt;672.8,R803&lt;=841,M803&lt;=10),('[1]Pricing Schedule'!$F$103+('[1]Pricing Schedule'!$F$105*M803))*5,
IF(AND(I803=110000,R803&gt;672.8,R803&lt;=841,M803&gt;10),('[1]Pricing Schedule'!$F$111+('[1]Pricing Schedule'!$F$113*M803))*5,
IF(AND(I803=110000,R803&gt;1345.6,R803&lt;=1513.8,M803&lt;=10),('[1]Pricing Schedule'!$F$103+('[1]Pricing Schedule'!$F$105*M803))*9,
IF(AND(I803=110000,R803&gt;1345.6,R803&lt;=1513.8,M803&gt;10),('[1]Pricing Schedule'!$F$111+('[1]Pricing Schedule'!$F$113*M803))*9,
9999999999)))))))))))))))))))))))))))))))))))))))</f>
        <v>1801400</v>
      </c>
      <c r="T803" s="21">
        <f>IF(AND(I803=38000,R803&lt;=4.5,M803&gt;8),'[1]Pricing Schedule'!$J$9,
IF(AND(I803=38000,R803&lt;=4.5,M803&lt;=8),'[1]Pricing Schedule'!$J$36,
IF(AND(I803=38000,R803&gt;4.5,R803&lt;=9,M803&gt;8),'[1]Pricing Schedule'!$J$18,
IF(AND(I803=38000,R803&gt;4.5,R803&lt;=9,M803&lt;=8),'[1]Pricing Schedule'!$J$36,
IF(AND(I803=38000,R803&gt;9,R803&lt;=12.8,M803&gt;8),'[1]Pricing Schedule'!$J$27,
IF(AND(I803=38000,R803&gt;9,R803&lt;=12.8,M803&lt;=8),'[1]Pricing Schedule'!$J$36,
IF(AND(I803=38000,R803&gt;12.8,R803&lt;=22.8),'[1]Pricing Schedule'!$J$36,
IF(AND(I803=38000,R803&gt;22.8,R803&lt;=30.2),'[1]Pricing Schedule'!$J$45,
IF(AND(I803=38000,R803&gt;30.2,R803&lt;=45.9),'[1]Pricing Schedule'!$J$54,
IF(AND(I803=38000,R803&gt;45.9,R803&lt;=123.4),'[1]Pricing Schedule'!$J$97,
IF(AND(I803=38000,R803&gt;123.4,R803&lt;=168.2,M803&lt;=10),'[1]Pricing Schedule'!$J$105,
IF(AND(I803=38000,R803&gt;123.4,R803&lt;=168.2,M803&gt;10),'[1]Pricing Schedule'!$J$113,
IF(AND(I803=38000,R803&gt;168.2,R803&lt;=336.4,M803&lt;=10),('[1]Pricing Schedule'!$J$105),
IF(AND(I803=38000,R803&gt;168.2,R803&lt;=336.4,M803&gt;10),('[1]Pricing Schedule'!$J$113),
IF(AND(I803=38000,R803&gt;336.4,R803&lt;=504.6,M803&lt;=10),('[1]Pricing Schedule'!$J$105),
IF(AND(I803=38000,R803&gt;336.4,R803&lt;=504.6,M803&gt;10),('[1]Pricing Schedule'!$J$113),
IF(AND(I803=38000,R803&gt;504.6,R803&lt;=672.8,M803&lt;=10),('[1]Pricing Schedule'!$J$105),
IF(AND(I803=38000,R803&gt;504.6,R803&lt;=672.8,M803&gt;10),('[1]Pricing Schedule'!$J$113),
IF(AND(I803=110000,R803&lt;=12.8,M803&gt;2),'[1]Pricing Schedule'!$J$63,
IF(AND(I803=110000,R803&lt;=12.8,M803&lt;=2),'[1]Pricing Schedule'!$J$97,
IF(AND(I803=110000,R803&gt;12.8,R803&lt;=22.8,M803&gt;3),'[1]Pricing Schedule'!$J$72,
IF(AND(I803=110000,R803&gt;12.8,R803&lt;=22.8,M803&lt;=3),'[1]Pricing Schedule'!$J$97,
IF(AND(I803=110000,R803&gt;22.8,R803&lt;=30.2),'[1]Pricing Schedule'!$J$81,
IF(AND(I803=110000,R803&gt;30.2,R803&lt;=45.9),'[1]Pricing Schedule'!$J$90,
IF(AND(I803=110000,R803&gt;45.9,R803&lt;=123.4),'[1]Pricing Schedule'!$J$97,
IF(AND(I803=110000,R803&gt;123.4,R803&lt;=168.2,M803&lt;=10),'[1]Pricing Schedule'!$J$105,
IF(AND(I803=110000,R803&gt;123.4,R803&lt;=168.2,M803&gt;10),'[1]Pricing Schedule'!$J$113,
IF(AND(I803=110000,R803&gt;168.2,R803&lt;=336.2,M803&lt;=10),('[1]Pricing Schedule'!$J$105),
IF(AND(I803=110000,R803&gt;168.2,R803&lt;=336.2,M803&gt;10),('[1]Pricing Schedule'!$J$113),
IF(AND(I803=110000,R803&gt;336.4,R803&lt;=504.6,M803&lt;=10),('[1]Pricing Schedule'!$J$105),
IF(AND(I803=110000,R803&gt;336.4,R803&lt;=504.6,M803&gt;10),('[1]Pricing Schedule'!$J$113),
IF(AND(I803=110000,R803&gt;504.6,R803&lt;=672.8,M803&lt;=10),('[1]Pricing Schedule'!$J$105),
IF(AND(I803=110000,R803&gt;504.6,R803&lt;=672.8,M803&gt;10),('[1]Pricing Schedule'!$J$113),
IF(AND(I803=110000,R803&gt;672.8,R803&lt;=841,M803&lt;=10),('[1]Pricing Schedule'!$J$105),
IF(AND(I803=110000,R803&gt;672.8,R803&lt;=841,M803&gt;10),('[1]Pricing Schedule'!$J$113),
IF(AND(I803=110000,R803&gt;1682,R803&lt;=1850.2,M803&lt;=10),('[1]Pricing Schedule'!$J$105),
IF(AND(I803=110000,R803&gt;1682,R803&lt;=1850.2,M803&gt;10),('[1]Pricing Schedule'!$J$113),
IF(AND(I803=110000,R803&gt;2018.4,R803&lt;=2186.6,M803&lt;=10),('[1]Pricing Schedule'!$J$105),
IF(AND(I803=110000,R803&gt;2018.4,R803&lt;=2186.6,M803&gt;10),('[1]Pricing Schedule'!$J$113),999999999)))))))))))))))))))))))))))))))))))))))</f>
        <v>2</v>
      </c>
      <c r="U803" s="40">
        <f t="shared" si="78"/>
        <v>214452.38095238095</v>
      </c>
      <c r="V803" s="41">
        <f t="shared" si="79"/>
        <v>4.6630398578883092</v>
      </c>
      <c r="Y803" s="23">
        <v>272</v>
      </c>
      <c r="Z803" s="23">
        <v>105</v>
      </c>
      <c r="AR803" s="35"/>
    </row>
    <row r="804" spans="1:44">
      <c r="A804" s="23">
        <v>804</v>
      </c>
      <c r="B804" s="23">
        <v>804</v>
      </c>
      <c r="C804" s="23" t="s">
        <v>1281</v>
      </c>
      <c r="D804" s="23" t="s">
        <v>116</v>
      </c>
      <c r="E804" s="23" t="s">
        <v>116</v>
      </c>
      <c r="F804" s="23" t="s">
        <v>529</v>
      </c>
      <c r="G804" s="23" t="s">
        <v>530</v>
      </c>
      <c r="H804" s="23" t="s">
        <v>113</v>
      </c>
      <c r="I804" s="13">
        <v>38000</v>
      </c>
      <c r="J804" s="13">
        <v>38000</v>
      </c>
      <c r="K804" s="23" t="s">
        <v>119</v>
      </c>
      <c r="L804" s="24">
        <v>17.324000000000002</v>
      </c>
      <c r="M804" s="37">
        <f t="shared" si="74"/>
        <v>18</v>
      </c>
      <c r="N804" s="24">
        <v>1.863</v>
      </c>
      <c r="O804" s="13">
        <v>2</v>
      </c>
      <c r="P804" s="36">
        <f t="shared" si="75"/>
        <v>1.3972500000000001</v>
      </c>
      <c r="Q804" s="38">
        <f t="shared" si="76"/>
        <v>16.8</v>
      </c>
      <c r="R804" s="37">
        <f t="shared" si="77"/>
        <v>16.8</v>
      </c>
      <c r="S804" s="39">
        <f>IF(AND(I804=38000,R804&lt;=4.5,M804&gt;8),'[1]Pricing Schedule'!$F$8+('[1]Pricing Schedule'!$F$9*M804),
IF(AND(I804=38000,R804&lt;=4.5,M804&lt;=8),'[1]Pricing Schedule'!$F$34+('[1]Pricing Schedule'!$F$36*M804),
IF(AND(I804=38000,R804&gt;4.5,R804&lt;=9,M804&gt;8),'[1]Pricing Schedule'!$F$17+('[1]Pricing Schedule'!$F$18*M804),
IF(AND(I804=38000,R804&gt;4.5,R804&lt;=9,M804&lt;=8),'[1]Pricing Schedule'!$F$34+('[1]Pricing Schedule'!$F$36*M804),
IF(AND(I804=38000,R804&gt;9,R804&lt;=12.8,M804&gt;8),'[1]Pricing Schedule'!$F$26+('[1]Pricing Schedule'!$F$27*M804),
IF(AND(I804=38000,R804&gt;9,R804&lt;=12.8,M804&lt;=8),'[1]Pricing Schedule'!$F$34+('[1]Pricing Schedule'!$F$36*M804),
IF(AND(I804=38000,R804&gt;12.8,R804&lt;=22.8),'[1]Pricing Schedule'!$F$34+('[1]Pricing Schedule'!$F$36*M804),
IF(AND(I804=38000,R804&gt;22.8,R804&lt;=30.2),'[1]Pricing Schedule'!$F$43+('[1]Pricing Schedule'!$F$45*M804),
IF(AND(I804=38000,R804&gt;30.2,R804&lt;=45.9),'[1]Pricing Schedule'!$F$52+('[1]Pricing Schedule'!$F$54*M804),
IF(AND(I804=38000,R804&gt;45.9,R804&lt;=123.4),'[1]Pricing Schedule'!$F$96+('[1]Pricing Schedule'!$F$97*M804),
IF(AND(I804=38000,R804&gt;123.4,R804&lt;=168.2,M804&lt;=10),'[1]Pricing Schedule'!$F$103+('[1]Pricing Schedule'!$F$105*M804),
IF(AND(I804=38000,R804&gt;123.4,R804&lt;=168.2,M804&gt;10),'[1]Pricing Schedule'!$F$111+('[1]Pricing Schedule'!$F$113*M804),
IF(AND(I804=38000,R804&gt;157.4,R804&lt;=336.4,M804&lt;=10),('[1]Pricing Schedule'!$F$103+('[1]Pricing Schedule'!$F$105*M804))*2,
IF(AND(I804=38000,R804&gt;157.4,R804&lt;=336.4,M804&gt;10),('[1]Pricing Schedule'!$F$111+('[1]Pricing Schedule'!$F$113*M804))*2,
IF(AND(I804=38000,R804&gt;314.8,R804&lt;=504.6,M804&lt;=10),('[1]Pricing Schedule'!$F$103+('[1]Pricing Schedule'!$F$105*M804))*3,
IF(AND(I804=38000,R804&gt;314.8,R804&lt;=504.6,M804&gt;10),('[1]Pricing Schedule'!$F$111+('[1]Pricing Schedule'!$F$113*M804))*3,
IF(AND(I804=38000,R804&gt;472.2,R804&lt;=672.8,M804&lt;=10),('[1]Pricing Schedule'!$F$103+('[1]Pricing Schedule'!$F$105*M804))*4,
IF(AND(I804=38000,R804&gt;472.2,R804&lt;=672.8,M804&gt;10),('[1]Pricing Schedule'!$F$111+('[1]Pricing Schedule'!$F$113*M804))*4,
IF(AND(I804=110000,R804&lt;=12.8,M804&gt;2),'[1]Pricing Schedule'!$F$62+('[1]Pricing Schedule'!$F$63*M804),
IF(AND(I804=110000,R804&lt;=12.8,M804&lt;=2),'[1]Pricing Schedule'!$F$96+('[1]Pricing Schedule'!$F$97*M804),
IF(AND(I804=110000,R804&gt;12.8,R804&lt;=22.8,M804&gt;3),'[1]Pricing Schedule'!$F$71+('[1]Pricing Schedule'!$F$72*M804),
IF(AND(I804=110000,R804&gt;12.8,R804&lt;=22.8,M804&lt;=3),'[1]Pricing Schedule'!$F$96+('[1]Pricing Schedule'!$F$97*M804),
IF(AND(I804=110000,R804&gt;22.8,R804&lt;=30.2),'[1]Pricing Schedule'!$F$80+('[1]Pricing Schedule'!$F$81*M804),
IF(AND(I804=110000,R804&gt;30.2,R804&lt;=45.9),'[1]Pricing Schedule'!$F$89+('[1]Pricing Schedule'!$F$90*M804),
IF(AND(I804=110000,R804&gt;45.9,R804&lt;=123.4),'[1]Pricing Schedule'!$F$96+('[1]Pricing Schedule'!$F$97*M804),
IF(AND(I804=110000,R804&gt;123.4,R804&lt;=168.2,M804&lt;=10),'[1]Pricing Schedule'!$F$103+('[1]Pricing Schedule'!$F$105*M804),
IF(AND(I804=110000,R804&gt;123.4,R804&lt;=168.2,M804&gt;10),'[1]Pricing Schedule'!$F$111+('[1]Pricing Schedule'!$F$113*M804),
IF(AND(I804=110000,R804&gt;168.2,R804&lt;=336.4,M804&lt;=10),('[1]Pricing Schedule'!$F$103+('[1]Pricing Schedule'!$F$105*M804))*2,
IF(AND(I804=110000,R804&gt;168.2,R804&lt;=336.4,M804&gt;10),('[1]Pricing Schedule'!$F$111+('[1]Pricing Schedule'!$F$113*M804))*2,
IF(AND(I804=110000,R804&gt;336.4,R804&lt;=504.6,M804&lt;=10),('[1]Pricing Schedule'!$F$103+('[1]Pricing Schedule'!$F$105*M804))*3,
IF(AND(I804=110000,R804&gt;336.4,R804&lt;=504.6,M804&gt;10),('[1]Pricing Schedule'!$F$111+('[1]Pricing Schedule'!$F$113*M804))*3,
IF(AND(I804=110000,R804&gt;504.6,R804&lt;=672.8,M804&lt;=10),('[1]Pricing Schedule'!$F$103+('[1]Pricing Schedule'!$F$105*M804))*4,
IF(AND(I804=110000,R804&gt;504.6,R804&lt;=672.8,M804&gt;10),('[1]Pricing Schedule'!$F$111+('[1]Pricing Schedule'!$F$113*M804))*4,
IF(AND(I804=110000,R804&gt;672.8,R804&lt;=841,M804&lt;=10),('[1]Pricing Schedule'!$F$103+('[1]Pricing Schedule'!$F$105*M804))*5,
IF(AND(I804=110000,R804&gt;672.8,R804&lt;=841,M804&gt;10),('[1]Pricing Schedule'!$F$111+('[1]Pricing Schedule'!$F$113*M804))*5,
IF(AND(I804=110000,R804&gt;672.8,R804&lt;=841,M804&lt;=10),('[1]Pricing Schedule'!$F$103+('[1]Pricing Schedule'!$F$105*M804))*5,
IF(AND(I804=110000,R804&gt;672.8,R804&lt;=841,M804&gt;10),('[1]Pricing Schedule'!$F$111+('[1]Pricing Schedule'!$F$113*M804))*5,
IF(AND(I804=110000,R804&gt;1345.6,R804&lt;=1513.8,M804&lt;=10),('[1]Pricing Schedule'!$F$103+('[1]Pricing Schedule'!$F$105*M804))*9,
IF(AND(I804=110000,R804&gt;1345.6,R804&lt;=1513.8,M804&gt;10),('[1]Pricing Schedule'!$F$111+('[1]Pricing Schedule'!$F$113*M804))*9,
9999999999)))))))))))))))))))))))))))))))))))))))</f>
        <v>1612650</v>
      </c>
      <c r="T804" s="21">
        <f>IF(AND(I804=38000,R804&lt;=4.5,M804&gt;8),'[1]Pricing Schedule'!$J$9,
IF(AND(I804=38000,R804&lt;=4.5,M804&lt;=8),'[1]Pricing Schedule'!$J$36,
IF(AND(I804=38000,R804&gt;4.5,R804&lt;=9,M804&gt;8),'[1]Pricing Schedule'!$J$18,
IF(AND(I804=38000,R804&gt;4.5,R804&lt;=9,M804&lt;=8),'[1]Pricing Schedule'!$J$36,
IF(AND(I804=38000,R804&gt;9,R804&lt;=12.8,M804&gt;8),'[1]Pricing Schedule'!$J$27,
IF(AND(I804=38000,R804&gt;9,R804&lt;=12.8,M804&lt;=8),'[1]Pricing Schedule'!$J$36,
IF(AND(I804=38000,R804&gt;12.8,R804&lt;=22.8),'[1]Pricing Schedule'!$J$36,
IF(AND(I804=38000,R804&gt;22.8,R804&lt;=30.2),'[1]Pricing Schedule'!$J$45,
IF(AND(I804=38000,R804&gt;30.2,R804&lt;=45.9),'[1]Pricing Schedule'!$J$54,
IF(AND(I804=38000,R804&gt;45.9,R804&lt;=123.4),'[1]Pricing Schedule'!$J$97,
IF(AND(I804=38000,R804&gt;123.4,R804&lt;=168.2,M804&lt;=10),'[1]Pricing Schedule'!$J$105,
IF(AND(I804=38000,R804&gt;123.4,R804&lt;=168.2,M804&gt;10),'[1]Pricing Schedule'!$J$113,
IF(AND(I804=38000,R804&gt;168.2,R804&lt;=336.4,M804&lt;=10),('[1]Pricing Schedule'!$J$105),
IF(AND(I804=38000,R804&gt;168.2,R804&lt;=336.4,M804&gt;10),('[1]Pricing Schedule'!$J$113),
IF(AND(I804=38000,R804&gt;336.4,R804&lt;=504.6,M804&lt;=10),('[1]Pricing Schedule'!$J$105),
IF(AND(I804=38000,R804&gt;336.4,R804&lt;=504.6,M804&gt;10),('[1]Pricing Schedule'!$J$113),
IF(AND(I804=38000,R804&gt;504.6,R804&lt;=672.8,M804&lt;=10),('[1]Pricing Schedule'!$J$105),
IF(AND(I804=38000,R804&gt;504.6,R804&lt;=672.8,M804&gt;10),('[1]Pricing Schedule'!$J$113),
IF(AND(I804=110000,R804&lt;=12.8,M804&gt;2),'[1]Pricing Schedule'!$J$63,
IF(AND(I804=110000,R804&lt;=12.8,M804&lt;=2),'[1]Pricing Schedule'!$J$97,
IF(AND(I804=110000,R804&gt;12.8,R804&lt;=22.8,M804&gt;3),'[1]Pricing Schedule'!$J$72,
IF(AND(I804=110000,R804&gt;12.8,R804&lt;=22.8,M804&lt;=3),'[1]Pricing Schedule'!$J$97,
IF(AND(I804=110000,R804&gt;22.8,R804&lt;=30.2),'[1]Pricing Schedule'!$J$81,
IF(AND(I804=110000,R804&gt;30.2,R804&lt;=45.9),'[1]Pricing Schedule'!$J$90,
IF(AND(I804=110000,R804&gt;45.9,R804&lt;=123.4),'[1]Pricing Schedule'!$J$97,
IF(AND(I804=110000,R804&gt;123.4,R804&lt;=168.2,M804&lt;=10),'[1]Pricing Schedule'!$J$105,
IF(AND(I804=110000,R804&gt;123.4,R804&lt;=168.2,M804&gt;10),'[1]Pricing Schedule'!$J$113,
IF(AND(I804=110000,R804&gt;168.2,R804&lt;=336.2,M804&lt;=10),('[1]Pricing Schedule'!$J$105),
IF(AND(I804=110000,R804&gt;168.2,R804&lt;=336.2,M804&gt;10),('[1]Pricing Schedule'!$J$113),
IF(AND(I804=110000,R804&gt;336.4,R804&lt;=504.6,M804&lt;=10),('[1]Pricing Schedule'!$J$105),
IF(AND(I804=110000,R804&gt;336.4,R804&lt;=504.6,M804&gt;10),('[1]Pricing Schedule'!$J$113),
IF(AND(I804=110000,R804&gt;504.6,R804&lt;=672.8,M804&lt;=10),('[1]Pricing Schedule'!$J$105),
IF(AND(I804=110000,R804&gt;504.6,R804&lt;=672.8,M804&gt;10),('[1]Pricing Schedule'!$J$113),
IF(AND(I804=110000,R804&gt;672.8,R804&lt;=841,M804&lt;=10),('[1]Pricing Schedule'!$J$105),
IF(AND(I804=110000,R804&gt;672.8,R804&lt;=841,M804&gt;10),('[1]Pricing Schedule'!$J$113),
IF(AND(I804=110000,R804&gt;1682,R804&lt;=1850.2,M804&lt;=10),('[1]Pricing Schedule'!$J$105),
IF(AND(I804=110000,R804&gt;1682,R804&lt;=1850.2,M804&gt;10),('[1]Pricing Schedule'!$J$113),
IF(AND(I804=110000,R804&gt;2018.4,R804&lt;=2186.6,M804&lt;=10),('[1]Pricing Schedule'!$J$105),
IF(AND(I804=110000,R804&gt;2018.4,R804&lt;=2186.6,M804&gt;10),('[1]Pricing Schedule'!$J$113),999999999)))))))))))))))))))))))))))))))))))))))</f>
        <v>4</v>
      </c>
      <c r="U804" s="40">
        <f t="shared" si="78"/>
        <v>95991.07142857142</v>
      </c>
      <c r="V804" s="41">
        <f t="shared" si="79"/>
        <v>10.417635568784299</v>
      </c>
      <c r="Y804" s="23">
        <v>246</v>
      </c>
      <c r="Z804" s="23">
        <v>233</v>
      </c>
      <c r="AR804" s="35"/>
    </row>
    <row r="805" spans="1:44">
      <c r="A805" s="23">
        <v>805</v>
      </c>
      <c r="B805" s="23">
        <v>805</v>
      </c>
      <c r="C805" s="23" t="s">
        <v>1282</v>
      </c>
      <c r="D805" s="23" t="s">
        <v>116</v>
      </c>
      <c r="E805" s="23" t="s">
        <v>116</v>
      </c>
      <c r="F805" s="23" t="s">
        <v>236</v>
      </c>
      <c r="G805" s="23" t="s">
        <v>237</v>
      </c>
      <c r="H805" s="23" t="s">
        <v>113</v>
      </c>
      <c r="I805" s="13">
        <v>38000</v>
      </c>
      <c r="J805" s="13">
        <v>38000</v>
      </c>
      <c r="K805" s="23" t="s">
        <v>119</v>
      </c>
      <c r="L805" s="24">
        <v>16.324999999999999</v>
      </c>
      <c r="M805" s="37">
        <f t="shared" si="74"/>
        <v>17</v>
      </c>
      <c r="N805" s="24">
        <v>1.0049999999999999</v>
      </c>
      <c r="O805" s="13">
        <v>2</v>
      </c>
      <c r="P805" s="36">
        <f t="shared" si="75"/>
        <v>0.75374999999999992</v>
      </c>
      <c r="Q805" s="38">
        <f t="shared" si="76"/>
        <v>8.4</v>
      </c>
      <c r="R805" s="37">
        <f t="shared" si="77"/>
        <v>8.4</v>
      </c>
      <c r="S805" s="39">
        <f>IF(AND(I805=38000,R805&lt;=4.5,M805&gt;8),'[1]Pricing Schedule'!$F$8+('[1]Pricing Schedule'!$F$9*M805),
IF(AND(I805=38000,R805&lt;=4.5,M805&lt;=8),'[1]Pricing Schedule'!$F$34+('[1]Pricing Schedule'!$F$36*M805),
IF(AND(I805=38000,R805&gt;4.5,R805&lt;=9,M805&gt;8),'[1]Pricing Schedule'!$F$17+('[1]Pricing Schedule'!$F$18*M805),
IF(AND(I805=38000,R805&gt;4.5,R805&lt;=9,M805&lt;=8),'[1]Pricing Schedule'!$F$34+('[1]Pricing Schedule'!$F$36*M805),
IF(AND(I805=38000,R805&gt;9,R805&lt;=12.8,M805&gt;8),'[1]Pricing Schedule'!$F$26+('[1]Pricing Schedule'!$F$27*M805),
IF(AND(I805=38000,R805&gt;9,R805&lt;=12.8,M805&lt;=8),'[1]Pricing Schedule'!$F$34+('[1]Pricing Schedule'!$F$36*M805),
IF(AND(I805=38000,R805&gt;12.8,R805&lt;=22.8),'[1]Pricing Schedule'!$F$34+('[1]Pricing Schedule'!$F$36*M805),
IF(AND(I805=38000,R805&gt;22.8,R805&lt;=30.2),'[1]Pricing Schedule'!$F$43+('[1]Pricing Schedule'!$F$45*M805),
IF(AND(I805=38000,R805&gt;30.2,R805&lt;=45.9),'[1]Pricing Schedule'!$F$52+('[1]Pricing Schedule'!$F$54*M805),
IF(AND(I805=38000,R805&gt;45.9,R805&lt;=123.4),'[1]Pricing Schedule'!$F$96+('[1]Pricing Schedule'!$F$97*M805),
IF(AND(I805=38000,R805&gt;123.4,R805&lt;=168.2,M805&lt;=10),'[1]Pricing Schedule'!$F$103+('[1]Pricing Schedule'!$F$105*M805),
IF(AND(I805=38000,R805&gt;123.4,R805&lt;=168.2,M805&gt;10),'[1]Pricing Schedule'!$F$111+('[1]Pricing Schedule'!$F$113*M805),
IF(AND(I805=38000,R805&gt;157.4,R805&lt;=336.4,M805&lt;=10),('[1]Pricing Schedule'!$F$103+('[1]Pricing Schedule'!$F$105*M805))*2,
IF(AND(I805=38000,R805&gt;157.4,R805&lt;=336.4,M805&gt;10),('[1]Pricing Schedule'!$F$111+('[1]Pricing Schedule'!$F$113*M805))*2,
IF(AND(I805=38000,R805&gt;314.8,R805&lt;=504.6,M805&lt;=10),('[1]Pricing Schedule'!$F$103+('[1]Pricing Schedule'!$F$105*M805))*3,
IF(AND(I805=38000,R805&gt;314.8,R805&lt;=504.6,M805&gt;10),('[1]Pricing Schedule'!$F$111+('[1]Pricing Schedule'!$F$113*M805))*3,
IF(AND(I805=38000,R805&gt;472.2,R805&lt;=672.8,M805&lt;=10),('[1]Pricing Schedule'!$F$103+('[1]Pricing Schedule'!$F$105*M805))*4,
IF(AND(I805=38000,R805&gt;472.2,R805&lt;=672.8,M805&gt;10),('[1]Pricing Schedule'!$F$111+('[1]Pricing Schedule'!$F$113*M805))*4,
IF(AND(I805=110000,R805&lt;=12.8,M805&gt;2),'[1]Pricing Schedule'!$F$62+('[1]Pricing Schedule'!$F$63*M805),
IF(AND(I805=110000,R805&lt;=12.8,M805&lt;=2),'[1]Pricing Schedule'!$F$96+('[1]Pricing Schedule'!$F$97*M805),
IF(AND(I805=110000,R805&gt;12.8,R805&lt;=22.8,M805&gt;3),'[1]Pricing Schedule'!$F$71+('[1]Pricing Schedule'!$F$72*M805),
IF(AND(I805=110000,R805&gt;12.8,R805&lt;=22.8,M805&lt;=3),'[1]Pricing Schedule'!$F$96+('[1]Pricing Schedule'!$F$97*M805),
IF(AND(I805=110000,R805&gt;22.8,R805&lt;=30.2),'[1]Pricing Schedule'!$F$80+('[1]Pricing Schedule'!$F$81*M805),
IF(AND(I805=110000,R805&gt;30.2,R805&lt;=45.9),'[1]Pricing Schedule'!$F$89+('[1]Pricing Schedule'!$F$90*M805),
IF(AND(I805=110000,R805&gt;45.9,R805&lt;=123.4),'[1]Pricing Schedule'!$F$96+('[1]Pricing Schedule'!$F$97*M805),
IF(AND(I805=110000,R805&gt;123.4,R805&lt;=168.2,M805&lt;=10),'[1]Pricing Schedule'!$F$103+('[1]Pricing Schedule'!$F$105*M805),
IF(AND(I805=110000,R805&gt;123.4,R805&lt;=168.2,M805&gt;10),'[1]Pricing Schedule'!$F$111+('[1]Pricing Schedule'!$F$113*M805),
IF(AND(I805=110000,R805&gt;168.2,R805&lt;=336.4,M805&lt;=10),('[1]Pricing Schedule'!$F$103+('[1]Pricing Schedule'!$F$105*M805))*2,
IF(AND(I805=110000,R805&gt;168.2,R805&lt;=336.4,M805&gt;10),('[1]Pricing Schedule'!$F$111+('[1]Pricing Schedule'!$F$113*M805))*2,
IF(AND(I805=110000,R805&gt;336.4,R805&lt;=504.6,M805&lt;=10),('[1]Pricing Schedule'!$F$103+('[1]Pricing Schedule'!$F$105*M805))*3,
IF(AND(I805=110000,R805&gt;336.4,R805&lt;=504.6,M805&gt;10),('[1]Pricing Schedule'!$F$111+('[1]Pricing Schedule'!$F$113*M805))*3,
IF(AND(I805=110000,R805&gt;504.6,R805&lt;=672.8,M805&lt;=10),('[1]Pricing Schedule'!$F$103+('[1]Pricing Schedule'!$F$105*M805))*4,
IF(AND(I805=110000,R805&gt;504.6,R805&lt;=672.8,M805&gt;10),('[1]Pricing Schedule'!$F$111+('[1]Pricing Schedule'!$F$113*M805))*4,
IF(AND(I805=110000,R805&gt;672.8,R805&lt;=841,M805&lt;=10),('[1]Pricing Schedule'!$F$103+('[1]Pricing Schedule'!$F$105*M805))*5,
IF(AND(I805=110000,R805&gt;672.8,R805&lt;=841,M805&gt;10),('[1]Pricing Schedule'!$F$111+('[1]Pricing Schedule'!$F$113*M805))*5,
IF(AND(I805=110000,R805&gt;672.8,R805&lt;=841,M805&lt;=10),('[1]Pricing Schedule'!$F$103+('[1]Pricing Schedule'!$F$105*M805))*5,
IF(AND(I805=110000,R805&gt;672.8,R805&lt;=841,M805&gt;10),('[1]Pricing Schedule'!$F$111+('[1]Pricing Schedule'!$F$113*M805))*5,
IF(AND(I805=110000,R805&gt;1345.6,R805&lt;=1513.8,M805&lt;=10),('[1]Pricing Schedule'!$F$103+('[1]Pricing Schedule'!$F$105*M805))*9,
IF(AND(I805=110000,R805&gt;1345.6,R805&lt;=1513.8,M805&gt;10),('[1]Pricing Schedule'!$F$111+('[1]Pricing Schedule'!$F$113*M805))*9,
9999999999)))))))))))))))))))))))))))))))))))))))</f>
        <v>1801400</v>
      </c>
      <c r="T805" s="21">
        <f>IF(AND(I805=38000,R805&lt;=4.5,M805&gt;8),'[1]Pricing Schedule'!$J$9,
IF(AND(I805=38000,R805&lt;=4.5,M805&lt;=8),'[1]Pricing Schedule'!$J$36,
IF(AND(I805=38000,R805&gt;4.5,R805&lt;=9,M805&gt;8),'[1]Pricing Schedule'!$J$18,
IF(AND(I805=38000,R805&gt;4.5,R805&lt;=9,M805&lt;=8),'[1]Pricing Schedule'!$J$36,
IF(AND(I805=38000,R805&gt;9,R805&lt;=12.8,M805&gt;8),'[1]Pricing Schedule'!$J$27,
IF(AND(I805=38000,R805&gt;9,R805&lt;=12.8,M805&lt;=8),'[1]Pricing Schedule'!$J$36,
IF(AND(I805=38000,R805&gt;12.8,R805&lt;=22.8),'[1]Pricing Schedule'!$J$36,
IF(AND(I805=38000,R805&gt;22.8,R805&lt;=30.2),'[1]Pricing Schedule'!$J$45,
IF(AND(I805=38000,R805&gt;30.2,R805&lt;=45.9),'[1]Pricing Schedule'!$J$54,
IF(AND(I805=38000,R805&gt;45.9,R805&lt;=123.4),'[1]Pricing Schedule'!$J$97,
IF(AND(I805=38000,R805&gt;123.4,R805&lt;=168.2,M805&lt;=10),'[1]Pricing Schedule'!$J$105,
IF(AND(I805=38000,R805&gt;123.4,R805&lt;=168.2,M805&gt;10),'[1]Pricing Schedule'!$J$113,
IF(AND(I805=38000,R805&gt;168.2,R805&lt;=336.4,M805&lt;=10),('[1]Pricing Schedule'!$J$105),
IF(AND(I805=38000,R805&gt;168.2,R805&lt;=336.4,M805&gt;10),('[1]Pricing Schedule'!$J$113),
IF(AND(I805=38000,R805&gt;336.4,R805&lt;=504.6,M805&lt;=10),('[1]Pricing Schedule'!$J$105),
IF(AND(I805=38000,R805&gt;336.4,R805&lt;=504.6,M805&gt;10),('[1]Pricing Schedule'!$J$113),
IF(AND(I805=38000,R805&gt;504.6,R805&lt;=672.8,M805&lt;=10),('[1]Pricing Schedule'!$J$105),
IF(AND(I805=38000,R805&gt;504.6,R805&lt;=672.8,M805&gt;10),('[1]Pricing Schedule'!$J$113),
IF(AND(I805=110000,R805&lt;=12.8,M805&gt;2),'[1]Pricing Schedule'!$J$63,
IF(AND(I805=110000,R805&lt;=12.8,M805&lt;=2),'[1]Pricing Schedule'!$J$97,
IF(AND(I805=110000,R805&gt;12.8,R805&lt;=22.8,M805&gt;3),'[1]Pricing Schedule'!$J$72,
IF(AND(I805=110000,R805&gt;12.8,R805&lt;=22.8,M805&lt;=3),'[1]Pricing Schedule'!$J$97,
IF(AND(I805=110000,R805&gt;22.8,R805&lt;=30.2),'[1]Pricing Schedule'!$J$81,
IF(AND(I805=110000,R805&gt;30.2,R805&lt;=45.9),'[1]Pricing Schedule'!$J$90,
IF(AND(I805=110000,R805&gt;45.9,R805&lt;=123.4),'[1]Pricing Schedule'!$J$97,
IF(AND(I805=110000,R805&gt;123.4,R805&lt;=168.2,M805&lt;=10),'[1]Pricing Schedule'!$J$105,
IF(AND(I805=110000,R805&gt;123.4,R805&lt;=168.2,M805&gt;10),'[1]Pricing Schedule'!$J$113,
IF(AND(I805=110000,R805&gt;168.2,R805&lt;=336.2,M805&lt;=10),('[1]Pricing Schedule'!$J$105),
IF(AND(I805=110000,R805&gt;168.2,R805&lt;=336.2,M805&gt;10),('[1]Pricing Schedule'!$J$113),
IF(AND(I805=110000,R805&gt;336.4,R805&lt;=504.6,M805&lt;=10),('[1]Pricing Schedule'!$J$105),
IF(AND(I805=110000,R805&gt;336.4,R805&lt;=504.6,M805&gt;10),('[1]Pricing Schedule'!$J$113),
IF(AND(I805=110000,R805&gt;504.6,R805&lt;=672.8,M805&lt;=10),('[1]Pricing Schedule'!$J$105),
IF(AND(I805=110000,R805&gt;504.6,R805&lt;=672.8,M805&gt;10),('[1]Pricing Schedule'!$J$113),
IF(AND(I805=110000,R805&gt;672.8,R805&lt;=841,M805&lt;=10),('[1]Pricing Schedule'!$J$105),
IF(AND(I805=110000,R805&gt;672.8,R805&lt;=841,M805&gt;10),('[1]Pricing Schedule'!$J$113),
IF(AND(I805=110000,R805&gt;1682,R805&lt;=1850.2,M805&lt;=10),('[1]Pricing Schedule'!$J$105),
IF(AND(I805=110000,R805&gt;1682,R805&lt;=1850.2,M805&gt;10),('[1]Pricing Schedule'!$J$113),
IF(AND(I805=110000,R805&gt;2018.4,R805&lt;=2186.6,M805&lt;=10),('[1]Pricing Schedule'!$J$105),
IF(AND(I805=110000,R805&gt;2018.4,R805&lt;=2186.6,M805&gt;10),('[1]Pricing Schedule'!$J$113),999999999)))))))))))))))))))))))))))))))))))))))</f>
        <v>2</v>
      </c>
      <c r="U805" s="40">
        <f t="shared" si="78"/>
        <v>214452.38095238095</v>
      </c>
      <c r="V805" s="41">
        <f t="shared" si="79"/>
        <v>4.6630398578883092</v>
      </c>
      <c r="Y805" s="23">
        <v>202</v>
      </c>
      <c r="Z805" s="23">
        <v>105</v>
      </c>
      <c r="AR805" s="35"/>
    </row>
    <row r="806" spans="1:44">
      <c r="A806" s="23">
        <v>806</v>
      </c>
      <c r="B806" s="23">
        <v>806</v>
      </c>
      <c r="C806" s="23" t="s">
        <v>1283</v>
      </c>
      <c r="D806" s="23" t="s">
        <v>116</v>
      </c>
      <c r="E806" s="23" t="s">
        <v>116</v>
      </c>
      <c r="F806" s="23" t="s">
        <v>529</v>
      </c>
      <c r="G806" s="23" t="s">
        <v>530</v>
      </c>
      <c r="H806" s="23" t="s">
        <v>113</v>
      </c>
      <c r="I806" s="13">
        <v>38000</v>
      </c>
      <c r="J806" s="13">
        <v>38000</v>
      </c>
      <c r="K806" s="23" t="s">
        <v>119</v>
      </c>
      <c r="L806" s="24">
        <v>15.186</v>
      </c>
      <c r="M806" s="37">
        <f t="shared" si="74"/>
        <v>16</v>
      </c>
      <c r="N806" s="24">
        <v>0.84199999999999997</v>
      </c>
      <c r="O806" s="13">
        <v>2</v>
      </c>
      <c r="P806" s="36">
        <f t="shared" si="75"/>
        <v>0.63149999999999995</v>
      </c>
      <c r="Q806" s="38">
        <f t="shared" si="76"/>
        <v>8.4</v>
      </c>
      <c r="R806" s="37">
        <f t="shared" si="77"/>
        <v>8.4</v>
      </c>
      <c r="S806" s="39">
        <f>IF(AND(I806=38000,R806&lt;=4.5,M806&gt;8),'[1]Pricing Schedule'!$F$8+('[1]Pricing Schedule'!$F$9*M806),
IF(AND(I806=38000,R806&lt;=4.5,M806&lt;=8),'[1]Pricing Schedule'!$F$34+('[1]Pricing Schedule'!$F$36*M806),
IF(AND(I806=38000,R806&gt;4.5,R806&lt;=9,M806&gt;8),'[1]Pricing Schedule'!$F$17+('[1]Pricing Schedule'!$F$18*M806),
IF(AND(I806=38000,R806&gt;4.5,R806&lt;=9,M806&lt;=8),'[1]Pricing Schedule'!$F$34+('[1]Pricing Schedule'!$F$36*M806),
IF(AND(I806=38000,R806&gt;9,R806&lt;=12.8,M806&gt;8),'[1]Pricing Schedule'!$F$26+('[1]Pricing Schedule'!$F$27*M806),
IF(AND(I806=38000,R806&gt;9,R806&lt;=12.8,M806&lt;=8),'[1]Pricing Schedule'!$F$34+('[1]Pricing Schedule'!$F$36*M806),
IF(AND(I806=38000,R806&gt;12.8,R806&lt;=22.8),'[1]Pricing Schedule'!$F$34+('[1]Pricing Schedule'!$F$36*M806),
IF(AND(I806=38000,R806&gt;22.8,R806&lt;=30.2),'[1]Pricing Schedule'!$F$43+('[1]Pricing Schedule'!$F$45*M806),
IF(AND(I806=38000,R806&gt;30.2,R806&lt;=45.9),'[1]Pricing Schedule'!$F$52+('[1]Pricing Schedule'!$F$54*M806),
IF(AND(I806=38000,R806&gt;45.9,R806&lt;=123.4),'[1]Pricing Schedule'!$F$96+('[1]Pricing Schedule'!$F$97*M806),
IF(AND(I806=38000,R806&gt;123.4,R806&lt;=168.2,M806&lt;=10),'[1]Pricing Schedule'!$F$103+('[1]Pricing Schedule'!$F$105*M806),
IF(AND(I806=38000,R806&gt;123.4,R806&lt;=168.2,M806&gt;10),'[1]Pricing Schedule'!$F$111+('[1]Pricing Schedule'!$F$113*M806),
IF(AND(I806=38000,R806&gt;157.4,R806&lt;=336.4,M806&lt;=10),('[1]Pricing Schedule'!$F$103+('[1]Pricing Schedule'!$F$105*M806))*2,
IF(AND(I806=38000,R806&gt;157.4,R806&lt;=336.4,M806&gt;10),('[1]Pricing Schedule'!$F$111+('[1]Pricing Schedule'!$F$113*M806))*2,
IF(AND(I806=38000,R806&gt;314.8,R806&lt;=504.6,M806&lt;=10),('[1]Pricing Schedule'!$F$103+('[1]Pricing Schedule'!$F$105*M806))*3,
IF(AND(I806=38000,R806&gt;314.8,R806&lt;=504.6,M806&gt;10),('[1]Pricing Schedule'!$F$111+('[1]Pricing Schedule'!$F$113*M806))*3,
IF(AND(I806=38000,R806&gt;472.2,R806&lt;=672.8,M806&lt;=10),('[1]Pricing Schedule'!$F$103+('[1]Pricing Schedule'!$F$105*M806))*4,
IF(AND(I806=38000,R806&gt;472.2,R806&lt;=672.8,M806&gt;10),('[1]Pricing Schedule'!$F$111+('[1]Pricing Schedule'!$F$113*M806))*4,
IF(AND(I806=110000,R806&lt;=12.8,M806&gt;2),'[1]Pricing Schedule'!$F$62+('[1]Pricing Schedule'!$F$63*M806),
IF(AND(I806=110000,R806&lt;=12.8,M806&lt;=2),'[1]Pricing Schedule'!$F$96+('[1]Pricing Schedule'!$F$97*M806),
IF(AND(I806=110000,R806&gt;12.8,R806&lt;=22.8,M806&gt;3),'[1]Pricing Schedule'!$F$71+('[1]Pricing Schedule'!$F$72*M806),
IF(AND(I806=110000,R806&gt;12.8,R806&lt;=22.8,M806&lt;=3),'[1]Pricing Schedule'!$F$96+('[1]Pricing Schedule'!$F$97*M806),
IF(AND(I806=110000,R806&gt;22.8,R806&lt;=30.2),'[1]Pricing Schedule'!$F$80+('[1]Pricing Schedule'!$F$81*M806),
IF(AND(I806=110000,R806&gt;30.2,R806&lt;=45.9),'[1]Pricing Schedule'!$F$89+('[1]Pricing Schedule'!$F$90*M806),
IF(AND(I806=110000,R806&gt;45.9,R806&lt;=123.4),'[1]Pricing Schedule'!$F$96+('[1]Pricing Schedule'!$F$97*M806),
IF(AND(I806=110000,R806&gt;123.4,R806&lt;=168.2,M806&lt;=10),'[1]Pricing Schedule'!$F$103+('[1]Pricing Schedule'!$F$105*M806),
IF(AND(I806=110000,R806&gt;123.4,R806&lt;=168.2,M806&gt;10),'[1]Pricing Schedule'!$F$111+('[1]Pricing Schedule'!$F$113*M806),
IF(AND(I806=110000,R806&gt;168.2,R806&lt;=336.4,M806&lt;=10),('[1]Pricing Schedule'!$F$103+('[1]Pricing Schedule'!$F$105*M806))*2,
IF(AND(I806=110000,R806&gt;168.2,R806&lt;=336.4,M806&gt;10),('[1]Pricing Schedule'!$F$111+('[1]Pricing Schedule'!$F$113*M806))*2,
IF(AND(I806=110000,R806&gt;336.4,R806&lt;=504.6,M806&lt;=10),('[1]Pricing Schedule'!$F$103+('[1]Pricing Schedule'!$F$105*M806))*3,
IF(AND(I806=110000,R806&gt;336.4,R806&lt;=504.6,M806&gt;10),('[1]Pricing Schedule'!$F$111+('[1]Pricing Schedule'!$F$113*M806))*3,
IF(AND(I806=110000,R806&gt;504.6,R806&lt;=672.8,M806&lt;=10),('[1]Pricing Schedule'!$F$103+('[1]Pricing Schedule'!$F$105*M806))*4,
IF(AND(I806=110000,R806&gt;504.6,R806&lt;=672.8,M806&gt;10),('[1]Pricing Schedule'!$F$111+('[1]Pricing Schedule'!$F$113*M806))*4,
IF(AND(I806=110000,R806&gt;672.8,R806&lt;=841,M806&lt;=10),('[1]Pricing Schedule'!$F$103+('[1]Pricing Schedule'!$F$105*M806))*5,
IF(AND(I806=110000,R806&gt;672.8,R806&lt;=841,M806&gt;10),('[1]Pricing Schedule'!$F$111+('[1]Pricing Schedule'!$F$113*M806))*5,
IF(AND(I806=110000,R806&gt;672.8,R806&lt;=841,M806&lt;=10),('[1]Pricing Schedule'!$F$103+('[1]Pricing Schedule'!$F$105*M806))*5,
IF(AND(I806=110000,R806&gt;672.8,R806&lt;=841,M806&gt;10),('[1]Pricing Schedule'!$F$111+('[1]Pricing Schedule'!$F$113*M806))*5,
IF(AND(I806=110000,R806&gt;1345.6,R806&lt;=1513.8,M806&lt;=10),('[1]Pricing Schedule'!$F$103+('[1]Pricing Schedule'!$F$105*M806))*9,
IF(AND(I806=110000,R806&gt;1345.6,R806&lt;=1513.8,M806&gt;10),('[1]Pricing Schedule'!$F$111+('[1]Pricing Schedule'!$F$113*M806))*9,
9999999999)))))))))))))))))))))))))))))))))))))))</f>
        <v>1748700</v>
      </c>
      <c r="T806" s="21">
        <f>IF(AND(I806=38000,R806&lt;=4.5,M806&gt;8),'[1]Pricing Schedule'!$J$9,
IF(AND(I806=38000,R806&lt;=4.5,M806&lt;=8),'[1]Pricing Schedule'!$J$36,
IF(AND(I806=38000,R806&gt;4.5,R806&lt;=9,M806&gt;8),'[1]Pricing Schedule'!$J$18,
IF(AND(I806=38000,R806&gt;4.5,R806&lt;=9,M806&lt;=8),'[1]Pricing Schedule'!$J$36,
IF(AND(I806=38000,R806&gt;9,R806&lt;=12.8,M806&gt;8),'[1]Pricing Schedule'!$J$27,
IF(AND(I806=38000,R806&gt;9,R806&lt;=12.8,M806&lt;=8),'[1]Pricing Schedule'!$J$36,
IF(AND(I806=38000,R806&gt;12.8,R806&lt;=22.8),'[1]Pricing Schedule'!$J$36,
IF(AND(I806=38000,R806&gt;22.8,R806&lt;=30.2),'[1]Pricing Schedule'!$J$45,
IF(AND(I806=38000,R806&gt;30.2,R806&lt;=45.9),'[1]Pricing Schedule'!$J$54,
IF(AND(I806=38000,R806&gt;45.9,R806&lt;=123.4),'[1]Pricing Schedule'!$J$97,
IF(AND(I806=38000,R806&gt;123.4,R806&lt;=168.2,M806&lt;=10),'[1]Pricing Schedule'!$J$105,
IF(AND(I806=38000,R806&gt;123.4,R806&lt;=168.2,M806&gt;10),'[1]Pricing Schedule'!$J$113,
IF(AND(I806=38000,R806&gt;168.2,R806&lt;=336.4,M806&lt;=10),('[1]Pricing Schedule'!$J$105),
IF(AND(I806=38000,R806&gt;168.2,R806&lt;=336.4,M806&gt;10),('[1]Pricing Schedule'!$J$113),
IF(AND(I806=38000,R806&gt;336.4,R806&lt;=504.6,M806&lt;=10),('[1]Pricing Schedule'!$J$105),
IF(AND(I806=38000,R806&gt;336.4,R806&lt;=504.6,M806&gt;10),('[1]Pricing Schedule'!$J$113),
IF(AND(I806=38000,R806&gt;504.6,R806&lt;=672.8,M806&lt;=10),('[1]Pricing Schedule'!$J$105),
IF(AND(I806=38000,R806&gt;504.6,R806&lt;=672.8,M806&gt;10),('[1]Pricing Schedule'!$J$113),
IF(AND(I806=110000,R806&lt;=12.8,M806&gt;2),'[1]Pricing Schedule'!$J$63,
IF(AND(I806=110000,R806&lt;=12.8,M806&lt;=2),'[1]Pricing Schedule'!$J$97,
IF(AND(I806=110000,R806&gt;12.8,R806&lt;=22.8,M806&gt;3),'[1]Pricing Schedule'!$J$72,
IF(AND(I806=110000,R806&gt;12.8,R806&lt;=22.8,M806&lt;=3),'[1]Pricing Schedule'!$J$97,
IF(AND(I806=110000,R806&gt;22.8,R806&lt;=30.2),'[1]Pricing Schedule'!$J$81,
IF(AND(I806=110000,R806&gt;30.2,R806&lt;=45.9),'[1]Pricing Schedule'!$J$90,
IF(AND(I806=110000,R806&gt;45.9,R806&lt;=123.4),'[1]Pricing Schedule'!$J$97,
IF(AND(I806=110000,R806&gt;123.4,R806&lt;=168.2,M806&lt;=10),'[1]Pricing Schedule'!$J$105,
IF(AND(I806=110000,R806&gt;123.4,R806&lt;=168.2,M806&gt;10),'[1]Pricing Schedule'!$J$113,
IF(AND(I806=110000,R806&gt;168.2,R806&lt;=336.2,M806&lt;=10),('[1]Pricing Schedule'!$J$105),
IF(AND(I806=110000,R806&gt;168.2,R806&lt;=336.2,M806&gt;10),('[1]Pricing Schedule'!$J$113),
IF(AND(I806=110000,R806&gt;336.4,R806&lt;=504.6,M806&lt;=10),('[1]Pricing Schedule'!$J$105),
IF(AND(I806=110000,R806&gt;336.4,R806&lt;=504.6,M806&gt;10),('[1]Pricing Schedule'!$J$113),
IF(AND(I806=110000,R806&gt;504.6,R806&lt;=672.8,M806&lt;=10),('[1]Pricing Schedule'!$J$105),
IF(AND(I806=110000,R806&gt;504.6,R806&lt;=672.8,M806&gt;10),('[1]Pricing Schedule'!$J$113),
IF(AND(I806=110000,R806&gt;672.8,R806&lt;=841,M806&lt;=10),('[1]Pricing Schedule'!$J$105),
IF(AND(I806=110000,R806&gt;672.8,R806&lt;=841,M806&gt;10),('[1]Pricing Schedule'!$J$113),
IF(AND(I806=110000,R806&gt;1682,R806&lt;=1850.2,M806&lt;=10),('[1]Pricing Schedule'!$J$105),
IF(AND(I806=110000,R806&gt;1682,R806&lt;=1850.2,M806&gt;10),('[1]Pricing Schedule'!$J$113),
IF(AND(I806=110000,R806&gt;2018.4,R806&lt;=2186.6,M806&lt;=10),('[1]Pricing Schedule'!$J$105),
IF(AND(I806=110000,R806&gt;2018.4,R806&lt;=2186.6,M806&gt;10),('[1]Pricing Schedule'!$J$113),999999999)))))))))))))))))))))))))))))))))))))))</f>
        <v>2</v>
      </c>
      <c r="U806" s="40">
        <f t="shared" si="78"/>
        <v>208178.57142857142</v>
      </c>
      <c r="V806" s="41">
        <f t="shared" si="79"/>
        <v>4.8035683650711958</v>
      </c>
      <c r="Y806" s="23">
        <v>419</v>
      </c>
      <c r="Z806" s="23">
        <v>233</v>
      </c>
      <c r="AR806" s="35"/>
    </row>
    <row r="807" spans="1:44">
      <c r="A807" s="23">
        <v>807</v>
      </c>
      <c r="B807" s="23">
        <v>807</v>
      </c>
      <c r="C807" s="23" t="s">
        <v>1284</v>
      </c>
      <c r="D807" s="23" t="s">
        <v>116</v>
      </c>
      <c r="E807" s="23" t="s">
        <v>116</v>
      </c>
      <c r="F807" s="23" t="s">
        <v>374</v>
      </c>
      <c r="G807" s="23" t="s">
        <v>375</v>
      </c>
      <c r="H807" s="23" t="s">
        <v>133</v>
      </c>
      <c r="I807" s="13">
        <v>110000</v>
      </c>
      <c r="L807" s="24">
        <v>12.718</v>
      </c>
      <c r="M807" s="37">
        <f t="shared" si="74"/>
        <v>13</v>
      </c>
      <c r="N807" s="24">
        <v>0.47</v>
      </c>
      <c r="O807" s="13">
        <v>2</v>
      </c>
      <c r="P807" s="36">
        <f t="shared" si="75"/>
        <v>0.47</v>
      </c>
      <c r="Q807" s="38">
        <f t="shared" si="76"/>
        <v>4.2</v>
      </c>
      <c r="R807" s="37">
        <f t="shared" si="77"/>
        <v>4.2</v>
      </c>
      <c r="S807" s="39">
        <f>IF(AND(I807=38000,R807&lt;=4.5,M807&gt;8),'[1]Pricing Schedule'!$F$8+('[1]Pricing Schedule'!$F$9*M807),
IF(AND(I807=38000,R807&lt;=4.5,M807&lt;=8),'[1]Pricing Schedule'!$F$34+('[1]Pricing Schedule'!$F$36*M807),
IF(AND(I807=38000,R807&gt;4.5,R807&lt;=9,M807&gt;8),'[1]Pricing Schedule'!$F$17+('[1]Pricing Schedule'!$F$18*M807),
IF(AND(I807=38000,R807&gt;4.5,R807&lt;=9,M807&lt;=8),'[1]Pricing Schedule'!$F$34+('[1]Pricing Schedule'!$F$36*M807),
IF(AND(I807=38000,R807&gt;9,R807&lt;=12.8,M807&gt;8),'[1]Pricing Schedule'!$F$26+('[1]Pricing Schedule'!$F$27*M807),
IF(AND(I807=38000,R807&gt;9,R807&lt;=12.8,M807&lt;=8),'[1]Pricing Schedule'!$F$34+('[1]Pricing Schedule'!$F$36*M807),
IF(AND(I807=38000,R807&gt;12.8,R807&lt;=22.8),'[1]Pricing Schedule'!$F$34+('[1]Pricing Schedule'!$F$36*M807),
IF(AND(I807=38000,R807&gt;22.8,R807&lt;=30.2),'[1]Pricing Schedule'!$F$43+('[1]Pricing Schedule'!$F$45*M807),
IF(AND(I807=38000,R807&gt;30.2,R807&lt;=45.9),'[1]Pricing Schedule'!$F$52+('[1]Pricing Schedule'!$F$54*M807),
IF(AND(I807=38000,R807&gt;45.9,R807&lt;=123.4),'[1]Pricing Schedule'!$F$96+('[1]Pricing Schedule'!$F$97*M807),
IF(AND(I807=38000,R807&gt;123.4,R807&lt;=168.2,M807&lt;=10),'[1]Pricing Schedule'!$F$103+('[1]Pricing Schedule'!$F$105*M807),
IF(AND(I807=38000,R807&gt;123.4,R807&lt;=168.2,M807&gt;10),'[1]Pricing Schedule'!$F$111+('[1]Pricing Schedule'!$F$113*M807),
IF(AND(I807=38000,R807&gt;157.4,R807&lt;=336.4,M807&lt;=10),('[1]Pricing Schedule'!$F$103+('[1]Pricing Schedule'!$F$105*M807))*2,
IF(AND(I807=38000,R807&gt;157.4,R807&lt;=336.4,M807&gt;10),('[1]Pricing Schedule'!$F$111+('[1]Pricing Schedule'!$F$113*M807))*2,
IF(AND(I807=38000,R807&gt;314.8,R807&lt;=504.6,M807&lt;=10),('[1]Pricing Schedule'!$F$103+('[1]Pricing Schedule'!$F$105*M807))*3,
IF(AND(I807=38000,R807&gt;314.8,R807&lt;=504.6,M807&gt;10),('[1]Pricing Schedule'!$F$111+('[1]Pricing Schedule'!$F$113*M807))*3,
IF(AND(I807=38000,R807&gt;472.2,R807&lt;=672.8,M807&lt;=10),('[1]Pricing Schedule'!$F$103+('[1]Pricing Schedule'!$F$105*M807))*4,
IF(AND(I807=38000,R807&gt;472.2,R807&lt;=672.8,M807&gt;10),('[1]Pricing Schedule'!$F$111+('[1]Pricing Schedule'!$F$113*M807))*4,
IF(AND(I807=110000,R807&lt;=12.8,M807&gt;2),'[1]Pricing Schedule'!$F$62+('[1]Pricing Schedule'!$F$63*M807),
IF(AND(I807=110000,R807&lt;=12.8,M807&lt;=2),'[1]Pricing Schedule'!$F$96+('[1]Pricing Schedule'!$F$97*M807),
IF(AND(I807=110000,R807&gt;12.8,R807&lt;=22.8,M807&gt;3),'[1]Pricing Schedule'!$F$71+('[1]Pricing Schedule'!$F$72*M807),
IF(AND(I807=110000,R807&gt;12.8,R807&lt;=22.8,M807&lt;=3),'[1]Pricing Schedule'!$F$96+('[1]Pricing Schedule'!$F$97*M807),
IF(AND(I807=110000,R807&gt;22.8,R807&lt;=30.2),'[1]Pricing Schedule'!$F$80+('[1]Pricing Schedule'!$F$81*M807),
IF(AND(I807=110000,R807&gt;30.2,R807&lt;=45.9),'[1]Pricing Schedule'!$F$89+('[1]Pricing Schedule'!$F$90*M807),
IF(AND(I807=110000,R807&gt;45.9,R807&lt;=123.4),'[1]Pricing Schedule'!$F$96+('[1]Pricing Schedule'!$F$97*M807),
IF(AND(I807=110000,R807&gt;123.4,R807&lt;=168.2,M807&lt;=10),'[1]Pricing Schedule'!$F$103+('[1]Pricing Schedule'!$F$105*M807),
IF(AND(I807=110000,R807&gt;123.4,R807&lt;=168.2,M807&gt;10),'[1]Pricing Schedule'!$F$111+('[1]Pricing Schedule'!$F$113*M807),
IF(AND(I807=110000,R807&gt;168.2,R807&lt;=336.4,M807&lt;=10),('[1]Pricing Schedule'!$F$103+('[1]Pricing Schedule'!$F$105*M807))*2,
IF(AND(I807=110000,R807&gt;168.2,R807&lt;=336.4,M807&gt;10),('[1]Pricing Schedule'!$F$111+('[1]Pricing Schedule'!$F$113*M807))*2,
IF(AND(I807=110000,R807&gt;336.4,R807&lt;=504.6,M807&lt;=10),('[1]Pricing Schedule'!$F$103+('[1]Pricing Schedule'!$F$105*M807))*3,
IF(AND(I807=110000,R807&gt;336.4,R807&lt;=504.6,M807&gt;10),('[1]Pricing Schedule'!$F$111+('[1]Pricing Schedule'!$F$113*M807))*3,
IF(AND(I807=110000,R807&gt;504.6,R807&lt;=672.8,M807&lt;=10),('[1]Pricing Schedule'!$F$103+('[1]Pricing Schedule'!$F$105*M807))*4,
IF(AND(I807=110000,R807&gt;504.6,R807&lt;=672.8,M807&gt;10),('[1]Pricing Schedule'!$F$111+('[1]Pricing Schedule'!$F$113*M807))*4,
IF(AND(I807=110000,R807&gt;672.8,R807&lt;=841,M807&lt;=10),('[1]Pricing Schedule'!$F$103+('[1]Pricing Schedule'!$F$105*M807))*5,
IF(AND(I807=110000,R807&gt;672.8,R807&lt;=841,M807&gt;10),('[1]Pricing Schedule'!$F$111+('[1]Pricing Schedule'!$F$113*M807))*5,
IF(AND(I807=110000,R807&gt;672.8,R807&lt;=841,M807&lt;=10),('[1]Pricing Schedule'!$F$103+('[1]Pricing Schedule'!$F$105*M807))*5,
IF(AND(I807=110000,R807&gt;672.8,R807&lt;=841,M807&gt;10),('[1]Pricing Schedule'!$F$111+('[1]Pricing Schedule'!$F$113*M807))*5,
IF(AND(I807=110000,R807&gt;1345.6,R807&lt;=1513.8,M807&lt;=10),('[1]Pricing Schedule'!$F$103+('[1]Pricing Schedule'!$F$105*M807))*9,
IF(AND(I807=110000,R807&gt;1345.6,R807&lt;=1513.8,M807&gt;10),('[1]Pricing Schedule'!$F$111+('[1]Pricing Schedule'!$F$113*M807))*9,
9999999999)))))))))))))))))))))))))))))))))))))))</f>
        <v>2101570</v>
      </c>
      <c r="T807" s="21">
        <f>IF(AND(I807=38000,R807&lt;=4.5,M807&gt;8),'[1]Pricing Schedule'!$J$9,
IF(AND(I807=38000,R807&lt;=4.5,M807&lt;=8),'[1]Pricing Schedule'!$J$36,
IF(AND(I807=38000,R807&gt;4.5,R807&lt;=9,M807&gt;8),'[1]Pricing Schedule'!$J$18,
IF(AND(I807=38000,R807&gt;4.5,R807&lt;=9,M807&lt;=8),'[1]Pricing Schedule'!$J$36,
IF(AND(I807=38000,R807&gt;9,R807&lt;=12.8,M807&gt;8),'[1]Pricing Schedule'!$J$27,
IF(AND(I807=38000,R807&gt;9,R807&lt;=12.8,M807&lt;=8),'[1]Pricing Schedule'!$J$36,
IF(AND(I807=38000,R807&gt;12.8,R807&lt;=22.8),'[1]Pricing Schedule'!$J$36,
IF(AND(I807=38000,R807&gt;22.8,R807&lt;=30.2),'[1]Pricing Schedule'!$J$45,
IF(AND(I807=38000,R807&gt;30.2,R807&lt;=45.9),'[1]Pricing Schedule'!$J$54,
IF(AND(I807=38000,R807&gt;45.9,R807&lt;=123.4),'[1]Pricing Schedule'!$J$97,
IF(AND(I807=38000,R807&gt;123.4,R807&lt;=168.2,M807&lt;=10),'[1]Pricing Schedule'!$J$105,
IF(AND(I807=38000,R807&gt;123.4,R807&lt;=168.2,M807&gt;10),'[1]Pricing Schedule'!$J$113,
IF(AND(I807=38000,R807&gt;168.2,R807&lt;=336.4,M807&lt;=10),('[1]Pricing Schedule'!$J$105),
IF(AND(I807=38000,R807&gt;168.2,R807&lt;=336.4,M807&gt;10),('[1]Pricing Schedule'!$J$113),
IF(AND(I807=38000,R807&gt;336.4,R807&lt;=504.6,M807&lt;=10),('[1]Pricing Schedule'!$J$105),
IF(AND(I807=38000,R807&gt;336.4,R807&lt;=504.6,M807&gt;10),('[1]Pricing Schedule'!$J$113),
IF(AND(I807=38000,R807&gt;504.6,R807&lt;=672.8,M807&lt;=10),('[1]Pricing Schedule'!$J$105),
IF(AND(I807=38000,R807&gt;504.6,R807&lt;=672.8,M807&gt;10),('[1]Pricing Schedule'!$J$113),
IF(AND(I807=110000,R807&lt;=12.8,M807&gt;2),'[1]Pricing Schedule'!$J$63,
IF(AND(I807=110000,R807&lt;=12.8,M807&lt;=2),'[1]Pricing Schedule'!$J$97,
IF(AND(I807=110000,R807&gt;12.8,R807&lt;=22.8,M807&gt;3),'[1]Pricing Schedule'!$J$72,
IF(AND(I807=110000,R807&gt;12.8,R807&lt;=22.8,M807&lt;=3),'[1]Pricing Schedule'!$J$97,
IF(AND(I807=110000,R807&gt;22.8,R807&lt;=30.2),'[1]Pricing Schedule'!$J$81,
IF(AND(I807=110000,R807&gt;30.2,R807&lt;=45.9),'[1]Pricing Schedule'!$J$90,
IF(AND(I807=110000,R807&gt;45.9,R807&lt;=123.4),'[1]Pricing Schedule'!$J$97,
IF(AND(I807=110000,R807&gt;123.4,R807&lt;=168.2,M807&lt;=10),'[1]Pricing Schedule'!$J$105,
IF(AND(I807=110000,R807&gt;123.4,R807&lt;=168.2,M807&gt;10),'[1]Pricing Schedule'!$J$113,
IF(AND(I807=110000,R807&gt;168.2,R807&lt;=336.2,M807&lt;=10),('[1]Pricing Schedule'!$J$105),
IF(AND(I807=110000,R807&gt;168.2,R807&lt;=336.2,M807&gt;10),('[1]Pricing Schedule'!$J$113),
IF(AND(I807=110000,R807&gt;336.4,R807&lt;=504.6,M807&lt;=10),('[1]Pricing Schedule'!$J$105),
IF(AND(I807=110000,R807&gt;336.4,R807&lt;=504.6,M807&gt;10),('[1]Pricing Schedule'!$J$113),
IF(AND(I807=110000,R807&gt;504.6,R807&lt;=672.8,M807&lt;=10),('[1]Pricing Schedule'!$J$105),
IF(AND(I807=110000,R807&gt;504.6,R807&lt;=672.8,M807&gt;10),('[1]Pricing Schedule'!$J$113),
IF(AND(I807=110000,R807&gt;672.8,R807&lt;=841,M807&lt;=10),('[1]Pricing Schedule'!$J$105),
IF(AND(I807=110000,R807&gt;672.8,R807&lt;=841,M807&gt;10),('[1]Pricing Schedule'!$J$113),
IF(AND(I807=110000,R807&gt;1682,R807&lt;=1850.2,M807&lt;=10),('[1]Pricing Schedule'!$J$105),
IF(AND(I807=110000,R807&gt;1682,R807&lt;=1850.2,M807&gt;10),('[1]Pricing Schedule'!$J$113),
IF(AND(I807=110000,R807&gt;2018.4,R807&lt;=2186.6,M807&lt;=10),('[1]Pricing Schedule'!$J$105),
IF(AND(I807=110000,R807&gt;2018.4,R807&lt;=2186.6,M807&gt;10),('[1]Pricing Schedule'!$J$113),999999999)))))))))))))))))))))))))))))))))))))))</f>
        <v>7</v>
      </c>
      <c r="U807" s="40">
        <f t="shared" si="78"/>
        <v>500373.80952380953</v>
      </c>
      <c r="V807" s="41">
        <f t="shared" si="79"/>
        <v>1.9985058789381271</v>
      </c>
      <c r="Y807" s="23">
        <v>455</v>
      </c>
      <c r="Z807" s="23">
        <v>207</v>
      </c>
      <c r="AR807" s="35"/>
    </row>
    <row r="808" spans="1:44">
      <c r="A808" s="23">
        <v>808</v>
      </c>
      <c r="B808" s="23">
        <v>808</v>
      </c>
      <c r="C808" s="23" t="s">
        <v>1285</v>
      </c>
      <c r="D808" s="23" t="s">
        <v>116</v>
      </c>
      <c r="E808" s="23" t="s">
        <v>116</v>
      </c>
      <c r="F808" s="23" t="s">
        <v>246</v>
      </c>
      <c r="G808" s="23" t="s">
        <v>247</v>
      </c>
      <c r="H808" s="23" t="s">
        <v>113</v>
      </c>
      <c r="I808" s="13">
        <v>38000</v>
      </c>
      <c r="J808" s="13">
        <v>38000</v>
      </c>
      <c r="K808" s="13">
        <v>10000</v>
      </c>
      <c r="L808" s="24">
        <v>8.1170000000000009</v>
      </c>
      <c r="M808" s="37">
        <f t="shared" si="74"/>
        <v>9</v>
      </c>
      <c r="N808" s="24">
        <v>4.2590000000000003</v>
      </c>
      <c r="O808" s="13">
        <v>2</v>
      </c>
      <c r="P808" s="36">
        <f t="shared" si="75"/>
        <v>3.1942500000000003</v>
      </c>
      <c r="Q808" s="38">
        <f t="shared" si="76"/>
        <v>37.800000000000004</v>
      </c>
      <c r="R808" s="37">
        <f t="shared" si="77"/>
        <v>37.800000000000004</v>
      </c>
      <c r="S808" s="39">
        <f>IF(AND(I808=38000,R808&lt;=4.5,M808&gt;8),'[1]Pricing Schedule'!$F$8+('[1]Pricing Schedule'!$F$9*M808),
IF(AND(I808=38000,R808&lt;=4.5,M808&lt;=8),'[1]Pricing Schedule'!$F$34+('[1]Pricing Schedule'!$F$36*M808),
IF(AND(I808=38000,R808&gt;4.5,R808&lt;=9,M808&gt;8),'[1]Pricing Schedule'!$F$17+('[1]Pricing Schedule'!$F$18*M808),
IF(AND(I808=38000,R808&gt;4.5,R808&lt;=9,M808&lt;=8),'[1]Pricing Schedule'!$F$34+('[1]Pricing Schedule'!$F$36*M808),
IF(AND(I808=38000,R808&gt;9,R808&lt;=12.8,M808&gt;8),'[1]Pricing Schedule'!$F$26+('[1]Pricing Schedule'!$F$27*M808),
IF(AND(I808=38000,R808&gt;9,R808&lt;=12.8,M808&lt;=8),'[1]Pricing Schedule'!$F$34+('[1]Pricing Schedule'!$F$36*M808),
IF(AND(I808=38000,R808&gt;12.8,R808&lt;=22.8),'[1]Pricing Schedule'!$F$34+('[1]Pricing Schedule'!$F$36*M808),
IF(AND(I808=38000,R808&gt;22.8,R808&lt;=30.2),'[1]Pricing Schedule'!$F$43+('[1]Pricing Schedule'!$F$45*M808),
IF(AND(I808=38000,R808&gt;30.2,R808&lt;=45.9),'[1]Pricing Schedule'!$F$52+('[1]Pricing Schedule'!$F$54*M808),
IF(AND(I808=38000,R808&gt;45.9,R808&lt;=123.4),'[1]Pricing Schedule'!$F$96+('[1]Pricing Schedule'!$F$97*M808),
IF(AND(I808=38000,R808&gt;123.4,R808&lt;=168.2,M808&lt;=10),'[1]Pricing Schedule'!$F$103+('[1]Pricing Schedule'!$F$105*M808),
IF(AND(I808=38000,R808&gt;123.4,R808&lt;=168.2,M808&gt;10),'[1]Pricing Schedule'!$F$111+('[1]Pricing Schedule'!$F$113*M808),
IF(AND(I808=38000,R808&gt;157.4,R808&lt;=336.4,M808&lt;=10),('[1]Pricing Schedule'!$F$103+('[1]Pricing Schedule'!$F$105*M808))*2,
IF(AND(I808=38000,R808&gt;157.4,R808&lt;=336.4,M808&gt;10),('[1]Pricing Schedule'!$F$111+('[1]Pricing Schedule'!$F$113*M808))*2,
IF(AND(I808=38000,R808&gt;314.8,R808&lt;=504.6,M808&lt;=10),('[1]Pricing Schedule'!$F$103+('[1]Pricing Schedule'!$F$105*M808))*3,
IF(AND(I808=38000,R808&gt;314.8,R808&lt;=504.6,M808&gt;10),('[1]Pricing Schedule'!$F$111+('[1]Pricing Schedule'!$F$113*M808))*3,
IF(AND(I808=38000,R808&gt;472.2,R808&lt;=672.8,M808&lt;=10),('[1]Pricing Schedule'!$F$103+('[1]Pricing Schedule'!$F$105*M808))*4,
IF(AND(I808=38000,R808&gt;472.2,R808&lt;=672.8,M808&gt;10),('[1]Pricing Schedule'!$F$111+('[1]Pricing Schedule'!$F$113*M808))*4,
IF(AND(I808=110000,R808&lt;=12.8,M808&gt;2),'[1]Pricing Schedule'!$F$62+('[1]Pricing Schedule'!$F$63*M808),
IF(AND(I808=110000,R808&lt;=12.8,M808&lt;=2),'[1]Pricing Schedule'!$F$96+('[1]Pricing Schedule'!$F$97*M808),
IF(AND(I808=110000,R808&gt;12.8,R808&lt;=22.8,M808&gt;3),'[1]Pricing Schedule'!$F$71+('[1]Pricing Schedule'!$F$72*M808),
IF(AND(I808=110000,R808&gt;12.8,R808&lt;=22.8,M808&lt;=3),'[1]Pricing Schedule'!$F$96+('[1]Pricing Schedule'!$F$97*M808),
IF(AND(I808=110000,R808&gt;22.8,R808&lt;=30.2),'[1]Pricing Schedule'!$F$80+('[1]Pricing Schedule'!$F$81*M808),
IF(AND(I808=110000,R808&gt;30.2,R808&lt;=45.9),'[1]Pricing Schedule'!$F$89+('[1]Pricing Schedule'!$F$90*M808),
IF(AND(I808=110000,R808&gt;45.9,R808&lt;=123.4),'[1]Pricing Schedule'!$F$96+('[1]Pricing Schedule'!$F$97*M808),
IF(AND(I808=110000,R808&gt;123.4,R808&lt;=168.2,M808&lt;=10),'[1]Pricing Schedule'!$F$103+('[1]Pricing Schedule'!$F$105*M808),
IF(AND(I808=110000,R808&gt;123.4,R808&lt;=168.2,M808&gt;10),'[1]Pricing Schedule'!$F$111+('[1]Pricing Schedule'!$F$113*M808),
IF(AND(I808=110000,R808&gt;168.2,R808&lt;=336.4,M808&lt;=10),('[1]Pricing Schedule'!$F$103+('[1]Pricing Schedule'!$F$105*M808))*2,
IF(AND(I808=110000,R808&gt;168.2,R808&lt;=336.4,M808&gt;10),('[1]Pricing Schedule'!$F$111+('[1]Pricing Schedule'!$F$113*M808))*2,
IF(AND(I808=110000,R808&gt;336.4,R808&lt;=504.6,M808&lt;=10),('[1]Pricing Schedule'!$F$103+('[1]Pricing Schedule'!$F$105*M808))*3,
IF(AND(I808=110000,R808&gt;336.4,R808&lt;=504.6,M808&gt;10),('[1]Pricing Schedule'!$F$111+('[1]Pricing Schedule'!$F$113*M808))*3,
IF(AND(I808=110000,R808&gt;504.6,R808&lt;=672.8,M808&lt;=10),('[1]Pricing Schedule'!$F$103+('[1]Pricing Schedule'!$F$105*M808))*4,
IF(AND(I808=110000,R808&gt;504.6,R808&lt;=672.8,M808&gt;10),('[1]Pricing Schedule'!$F$111+('[1]Pricing Schedule'!$F$113*M808))*4,
IF(AND(I808=110000,R808&gt;672.8,R808&lt;=841,M808&lt;=10),('[1]Pricing Schedule'!$F$103+('[1]Pricing Schedule'!$F$105*M808))*5,
IF(AND(I808=110000,R808&gt;672.8,R808&lt;=841,M808&gt;10),('[1]Pricing Schedule'!$F$111+('[1]Pricing Schedule'!$F$113*M808))*5,
IF(AND(I808=110000,R808&gt;672.8,R808&lt;=841,M808&lt;=10),('[1]Pricing Schedule'!$F$103+('[1]Pricing Schedule'!$F$105*M808))*5,
IF(AND(I808=110000,R808&gt;672.8,R808&lt;=841,M808&gt;10),('[1]Pricing Schedule'!$F$111+('[1]Pricing Schedule'!$F$113*M808))*5,
IF(AND(I808=110000,R808&gt;1345.6,R808&lt;=1513.8,M808&lt;=10),('[1]Pricing Schedule'!$F$103+('[1]Pricing Schedule'!$F$105*M808))*9,
IF(AND(I808=110000,R808&gt;1345.6,R808&lt;=1513.8,M808&gt;10),('[1]Pricing Schedule'!$F$111+('[1]Pricing Schedule'!$F$113*M808))*9,
9999999999)))))))))))))))))))))))))))))))))))))))</f>
        <v>1349130</v>
      </c>
      <c r="T808" s="21">
        <f>IF(AND(I808=38000,R808&lt;=4.5,M808&gt;8),'[1]Pricing Schedule'!$J$9,
IF(AND(I808=38000,R808&lt;=4.5,M808&lt;=8),'[1]Pricing Schedule'!$J$36,
IF(AND(I808=38000,R808&gt;4.5,R808&lt;=9,M808&gt;8),'[1]Pricing Schedule'!$J$18,
IF(AND(I808=38000,R808&gt;4.5,R808&lt;=9,M808&lt;=8),'[1]Pricing Schedule'!$J$36,
IF(AND(I808=38000,R808&gt;9,R808&lt;=12.8,M808&gt;8),'[1]Pricing Schedule'!$J$27,
IF(AND(I808=38000,R808&gt;9,R808&lt;=12.8,M808&lt;=8),'[1]Pricing Schedule'!$J$36,
IF(AND(I808=38000,R808&gt;12.8,R808&lt;=22.8),'[1]Pricing Schedule'!$J$36,
IF(AND(I808=38000,R808&gt;22.8,R808&lt;=30.2),'[1]Pricing Schedule'!$J$45,
IF(AND(I808=38000,R808&gt;30.2,R808&lt;=45.9),'[1]Pricing Schedule'!$J$54,
IF(AND(I808=38000,R808&gt;45.9,R808&lt;=123.4),'[1]Pricing Schedule'!$J$97,
IF(AND(I808=38000,R808&gt;123.4,R808&lt;=168.2,M808&lt;=10),'[1]Pricing Schedule'!$J$105,
IF(AND(I808=38000,R808&gt;123.4,R808&lt;=168.2,M808&gt;10),'[1]Pricing Schedule'!$J$113,
IF(AND(I808=38000,R808&gt;168.2,R808&lt;=336.4,M808&lt;=10),('[1]Pricing Schedule'!$J$105),
IF(AND(I808=38000,R808&gt;168.2,R808&lt;=336.4,M808&gt;10),('[1]Pricing Schedule'!$J$113),
IF(AND(I808=38000,R808&gt;336.4,R808&lt;=504.6,M808&lt;=10),('[1]Pricing Schedule'!$J$105),
IF(AND(I808=38000,R808&gt;336.4,R808&lt;=504.6,M808&gt;10),('[1]Pricing Schedule'!$J$113),
IF(AND(I808=38000,R808&gt;504.6,R808&lt;=672.8,M808&lt;=10),('[1]Pricing Schedule'!$J$105),
IF(AND(I808=38000,R808&gt;504.6,R808&lt;=672.8,M808&gt;10),('[1]Pricing Schedule'!$J$113),
IF(AND(I808=110000,R808&lt;=12.8,M808&gt;2),'[1]Pricing Schedule'!$J$63,
IF(AND(I808=110000,R808&lt;=12.8,M808&lt;=2),'[1]Pricing Schedule'!$J$97,
IF(AND(I808=110000,R808&gt;12.8,R808&lt;=22.8,M808&gt;3),'[1]Pricing Schedule'!$J$72,
IF(AND(I808=110000,R808&gt;12.8,R808&lt;=22.8,M808&lt;=3),'[1]Pricing Schedule'!$J$97,
IF(AND(I808=110000,R808&gt;22.8,R808&lt;=30.2),'[1]Pricing Schedule'!$J$81,
IF(AND(I808=110000,R808&gt;30.2,R808&lt;=45.9),'[1]Pricing Schedule'!$J$90,
IF(AND(I808=110000,R808&gt;45.9,R808&lt;=123.4),'[1]Pricing Schedule'!$J$97,
IF(AND(I808=110000,R808&gt;123.4,R808&lt;=168.2,M808&lt;=10),'[1]Pricing Schedule'!$J$105,
IF(AND(I808=110000,R808&gt;123.4,R808&lt;=168.2,M808&gt;10),'[1]Pricing Schedule'!$J$113,
IF(AND(I808=110000,R808&gt;168.2,R808&lt;=336.2,M808&lt;=10),('[1]Pricing Schedule'!$J$105),
IF(AND(I808=110000,R808&gt;168.2,R808&lt;=336.2,M808&gt;10),('[1]Pricing Schedule'!$J$113),
IF(AND(I808=110000,R808&gt;336.4,R808&lt;=504.6,M808&lt;=10),('[1]Pricing Schedule'!$J$105),
IF(AND(I808=110000,R808&gt;336.4,R808&lt;=504.6,M808&gt;10),('[1]Pricing Schedule'!$J$113),
IF(AND(I808=110000,R808&gt;504.6,R808&lt;=672.8,M808&lt;=10),('[1]Pricing Schedule'!$J$105),
IF(AND(I808=110000,R808&gt;504.6,R808&lt;=672.8,M808&gt;10),('[1]Pricing Schedule'!$J$113),
IF(AND(I808=110000,R808&gt;672.8,R808&lt;=841,M808&lt;=10),('[1]Pricing Schedule'!$J$105),
IF(AND(I808=110000,R808&gt;672.8,R808&lt;=841,M808&gt;10),('[1]Pricing Schedule'!$J$113),
IF(AND(I808=110000,R808&gt;1682,R808&lt;=1850.2,M808&lt;=10),('[1]Pricing Schedule'!$J$105),
IF(AND(I808=110000,R808&gt;1682,R808&lt;=1850.2,M808&gt;10),('[1]Pricing Schedule'!$J$113),
IF(AND(I808=110000,R808&gt;2018.4,R808&lt;=2186.6,M808&lt;=10),('[1]Pricing Schedule'!$J$105),
IF(AND(I808=110000,R808&gt;2018.4,R808&lt;=2186.6,M808&gt;10),('[1]Pricing Schedule'!$J$113),999999999)))))))))))))))))))))))))))))))))))))))</f>
        <v>6</v>
      </c>
      <c r="U808" s="40">
        <f t="shared" si="78"/>
        <v>35691.269841269837</v>
      </c>
      <c r="V808" s="41">
        <f t="shared" si="79"/>
        <v>28.018056080585271</v>
      </c>
      <c r="Y808" s="23">
        <v>574</v>
      </c>
      <c r="Z808" s="23">
        <v>638</v>
      </c>
      <c r="AR808" s="35"/>
    </row>
    <row r="809" spans="1:44">
      <c r="A809" s="23">
        <v>809</v>
      </c>
      <c r="B809" s="23">
        <v>809</v>
      </c>
      <c r="C809" s="23" t="s">
        <v>1286</v>
      </c>
      <c r="D809" s="23" t="s">
        <v>116</v>
      </c>
      <c r="E809" s="23" t="s">
        <v>116</v>
      </c>
      <c r="F809" s="23" t="s">
        <v>246</v>
      </c>
      <c r="G809" s="23" t="s">
        <v>247</v>
      </c>
      <c r="H809" s="23" t="s">
        <v>113</v>
      </c>
      <c r="I809" s="13">
        <v>38000</v>
      </c>
      <c r="J809" s="13">
        <v>38000</v>
      </c>
      <c r="K809" s="13">
        <v>10000</v>
      </c>
      <c r="L809" s="24">
        <v>11.242000000000001</v>
      </c>
      <c r="M809" s="37">
        <f t="shared" si="74"/>
        <v>12</v>
      </c>
      <c r="N809" s="24">
        <v>2.266</v>
      </c>
      <c r="O809" s="13">
        <v>2</v>
      </c>
      <c r="P809" s="36">
        <f t="shared" si="75"/>
        <v>1.6995</v>
      </c>
      <c r="Q809" s="38">
        <f t="shared" si="76"/>
        <v>21</v>
      </c>
      <c r="R809" s="37">
        <f t="shared" si="77"/>
        <v>21</v>
      </c>
      <c r="S809" s="39">
        <f>IF(AND(I809=38000,R809&lt;=4.5,M809&gt;8),'[1]Pricing Schedule'!$F$8+('[1]Pricing Schedule'!$F$9*M809),
IF(AND(I809=38000,R809&lt;=4.5,M809&lt;=8),'[1]Pricing Schedule'!$F$34+('[1]Pricing Schedule'!$F$36*M809),
IF(AND(I809=38000,R809&gt;4.5,R809&lt;=9,M809&gt;8),'[1]Pricing Schedule'!$F$17+('[1]Pricing Schedule'!$F$18*M809),
IF(AND(I809=38000,R809&gt;4.5,R809&lt;=9,M809&lt;=8),'[1]Pricing Schedule'!$F$34+('[1]Pricing Schedule'!$F$36*M809),
IF(AND(I809=38000,R809&gt;9,R809&lt;=12.8,M809&gt;8),'[1]Pricing Schedule'!$F$26+('[1]Pricing Schedule'!$F$27*M809),
IF(AND(I809=38000,R809&gt;9,R809&lt;=12.8,M809&lt;=8),'[1]Pricing Schedule'!$F$34+('[1]Pricing Schedule'!$F$36*M809),
IF(AND(I809=38000,R809&gt;12.8,R809&lt;=22.8),'[1]Pricing Schedule'!$F$34+('[1]Pricing Schedule'!$F$36*M809),
IF(AND(I809=38000,R809&gt;22.8,R809&lt;=30.2),'[1]Pricing Schedule'!$F$43+('[1]Pricing Schedule'!$F$45*M809),
IF(AND(I809=38000,R809&gt;30.2,R809&lt;=45.9),'[1]Pricing Schedule'!$F$52+('[1]Pricing Schedule'!$F$54*M809),
IF(AND(I809=38000,R809&gt;45.9,R809&lt;=123.4),'[1]Pricing Schedule'!$F$96+('[1]Pricing Schedule'!$F$97*M809),
IF(AND(I809=38000,R809&gt;123.4,R809&lt;=168.2,M809&lt;=10),'[1]Pricing Schedule'!$F$103+('[1]Pricing Schedule'!$F$105*M809),
IF(AND(I809=38000,R809&gt;123.4,R809&lt;=168.2,M809&gt;10),'[1]Pricing Schedule'!$F$111+('[1]Pricing Schedule'!$F$113*M809),
IF(AND(I809=38000,R809&gt;157.4,R809&lt;=336.4,M809&lt;=10),('[1]Pricing Schedule'!$F$103+('[1]Pricing Schedule'!$F$105*M809))*2,
IF(AND(I809=38000,R809&gt;157.4,R809&lt;=336.4,M809&gt;10),('[1]Pricing Schedule'!$F$111+('[1]Pricing Schedule'!$F$113*M809))*2,
IF(AND(I809=38000,R809&gt;314.8,R809&lt;=504.6,M809&lt;=10),('[1]Pricing Schedule'!$F$103+('[1]Pricing Schedule'!$F$105*M809))*3,
IF(AND(I809=38000,R809&gt;314.8,R809&lt;=504.6,M809&gt;10),('[1]Pricing Schedule'!$F$111+('[1]Pricing Schedule'!$F$113*M809))*3,
IF(AND(I809=38000,R809&gt;472.2,R809&lt;=672.8,M809&lt;=10),('[1]Pricing Schedule'!$F$103+('[1]Pricing Schedule'!$F$105*M809))*4,
IF(AND(I809=38000,R809&gt;472.2,R809&lt;=672.8,M809&gt;10),('[1]Pricing Schedule'!$F$111+('[1]Pricing Schedule'!$F$113*M809))*4,
IF(AND(I809=110000,R809&lt;=12.8,M809&gt;2),'[1]Pricing Schedule'!$F$62+('[1]Pricing Schedule'!$F$63*M809),
IF(AND(I809=110000,R809&lt;=12.8,M809&lt;=2),'[1]Pricing Schedule'!$F$96+('[1]Pricing Schedule'!$F$97*M809),
IF(AND(I809=110000,R809&gt;12.8,R809&lt;=22.8,M809&gt;3),'[1]Pricing Schedule'!$F$71+('[1]Pricing Schedule'!$F$72*M809),
IF(AND(I809=110000,R809&gt;12.8,R809&lt;=22.8,M809&lt;=3),'[1]Pricing Schedule'!$F$96+('[1]Pricing Schedule'!$F$97*M809),
IF(AND(I809=110000,R809&gt;22.8,R809&lt;=30.2),'[1]Pricing Schedule'!$F$80+('[1]Pricing Schedule'!$F$81*M809),
IF(AND(I809=110000,R809&gt;30.2,R809&lt;=45.9),'[1]Pricing Schedule'!$F$89+('[1]Pricing Schedule'!$F$90*M809),
IF(AND(I809=110000,R809&gt;45.9,R809&lt;=123.4),'[1]Pricing Schedule'!$F$96+('[1]Pricing Schedule'!$F$97*M809),
IF(AND(I809=110000,R809&gt;123.4,R809&lt;=168.2,M809&lt;=10),'[1]Pricing Schedule'!$F$103+('[1]Pricing Schedule'!$F$105*M809),
IF(AND(I809=110000,R809&gt;123.4,R809&lt;=168.2,M809&gt;10),'[1]Pricing Schedule'!$F$111+('[1]Pricing Schedule'!$F$113*M809),
IF(AND(I809=110000,R809&gt;168.2,R809&lt;=336.4,M809&lt;=10),('[1]Pricing Schedule'!$F$103+('[1]Pricing Schedule'!$F$105*M809))*2,
IF(AND(I809=110000,R809&gt;168.2,R809&lt;=336.4,M809&gt;10),('[1]Pricing Schedule'!$F$111+('[1]Pricing Schedule'!$F$113*M809))*2,
IF(AND(I809=110000,R809&gt;336.4,R809&lt;=504.6,M809&lt;=10),('[1]Pricing Schedule'!$F$103+('[1]Pricing Schedule'!$F$105*M809))*3,
IF(AND(I809=110000,R809&gt;336.4,R809&lt;=504.6,M809&gt;10),('[1]Pricing Schedule'!$F$111+('[1]Pricing Schedule'!$F$113*M809))*3,
IF(AND(I809=110000,R809&gt;504.6,R809&lt;=672.8,M809&lt;=10),('[1]Pricing Schedule'!$F$103+('[1]Pricing Schedule'!$F$105*M809))*4,
IF(AND(I809=110000,R809&gt;504.6,R809&lt;=672.8,M809&gt;10),('[1]Pricing Schedule'!$F$111+('[1]Pricing Schedule'!$F$113*M809))*4,
IF(AND(I809=110000,R809&gt;672.8,R809&lt;=841,M809&lt;=10),('[1]Pricing Schedule'!$F$103+('[1]Pricing Schedule'!$F$105*M809))*5,
IF(AND(I809=110000,R809&gt;672.8,R809&lt;=841,M809&gt;10),('[1]Pricing Schedule'!$F$111+('[1]Pricing Schedule'!$F$113*M809))*5,
IF(AND(I809=110000,R809&gt;672.8,R809&lt;=841,M809&lt;=10),('[1]Pricing Schedule'!$F$103+('[1]Pricing Schedule'!$F$105*M809))*5,
IF(AND(I809=110000,R809&gt;672.8,R809&lt;=841,M809&gt;10),('[1]Pricing Schedule'!$F$111+('[1]Pricing Schedule'!$F$113*M809))*5,
IF(AND(I809=110000,R809&gt;1345.6,R809&lt;=1513.8,M809&lt;=10),('[1]Pricing Schedule'!$F$103+('[1]Pricing Schedule'!$F$105*M809))*9,
IF(AND(I809=110000,R809&gt;1345.6,R809&lt;=1513.8,M809&gt;10),('[1]Pricing Schedule'!$F$111+('[1]Pricing Schedule'!$F$113*M809))*9,
9999999999)))))))))))))))))))))))))))))))))))))))</f>
        <v>1191030</v>
      </c>
      <c r="T809" s="21">
        <f>IF(AND(I809=38000,R809&lt;=4.5,M809&gt;8),'[1]Pricing Schedule'!$J$9,
IF(AND(I809=38000,R809&lt;=4.5,M809&lt;=8),'[1]Pricing Schedule'!$J$36,
IF(AND(I809=38000,R809&gt;4.5,R809&lt;=9,M809&gt;8),'[1]Pricing Schedule'!$J$18,
IF(AND(I809=38000,R809&gt;4.5,R809&lt;=9,M809&lt;=8),'[1]Pricing Schedule'!$J$36,
IF(AND(I809=38000,R809&gt;9,R809&lt;=12.8,M809&gt;8),'[1]Pricing Schedule'!$J$27,
IF(AND(I809=38000,R809&gt;9,R809&lt;=12.8,M809&lt;=8),'[1]Pricing Schedule'!$J$36,
IF(AND(I809=38000,R809&gt;12.8,R809&lt;=22.8),'[1]Pricing Schedule'!$J$36,
IF(AND(I809=38000,R809&gt;22.8,R809&lt;=30.2),'[1]Pricing Schedule'!$J$45,
IF(AND(I809=38000,R809&gt;30.2,R809&lt;=45.9),'[1]Pricing Schedule'!$J$54,
IF(AND(I809=38000,R809&gt;45.9,R809&lt;=123.4),'[1]Pricing Schedule'!$J$97,
IF(AND(I809=38000,R809&gt;123.4,R809&lt;=168.2,M809&lt;=10),'[1]Pricing Schedule'!$J$105,
IF(AND(I809=38000,R809&gt;123.4,R809&lt;=168.2,M809&gt;10),'[1]Pricing Schedule'!$J$113,
IF(AND(I809=38000,R809&gt;168.2,R809&lt;=336.4,M809&lt;=10),('[1]Pricing Schedule'!$J$105),
IF(AND(I809=38000,R809&gt;168.2,R809&lt;=336.4,M809&gt;10),('[1]Pricing Schedule'!$J$113),
IF(AND(I809=38000,R809&gt;336.4,R809&lt;=504.6,M809&lt;=10),('[1]Pricing Schedule'!$J$105),
IF(AND(I809=38000,R809&gt;336.4,R809&lt;=504.6,M809&gt;10),('[1]Pricing Schedule'!$J$113),
IF(AND(I809=38000,R809&gt;504.6,R809&lt;=672.8,M809&lt;=10),('[1]Pricing Schedule'!$J$105),
IF(AND(I809=38000,R809&gt;504.6,R809&lt;=672.8,M809&gt;10),('[1]Pricing Schedule'!$J$113),
IF(AND(I809=110000,R809&lt;=12.8,M809&gt;2),'[1]Pricing Schedule'!$J$63,
IF(AND(I809=110000,R809&lt;=12.8,M809&lt;=2),'[1]Pricing Schedule'!$J$97,
IF(AND(I809=110000,R809&gt;12.8,R809&lt;=22.8,M809&gt;3),'[1]Pricing Schedule'!$J$72,
IF(AND(I809=110000,R809&gt;12.8,R809&lt;=22.8,M809&lt;=3),'[1]Pricing Schedule'!$J$97,
IF(AND(I809=110000,R809&gt;22.8,R809&lt;=30.2),'[1]Pricing Schedule'!$J$81,
IF(AND(I809=110000,R809&gt;30.2,R809&lt;=45.9),'[1]Pricing Schedule'!$J$90,
IF(AND(I809=110000,R809&gt;45.9,R809&lt;=123.4),'[1]Pricing Schedule'!$J$97,
IF(AND(I809=110000,R809&gt;123.4,R809&lt;=168.2,M809&lt;=10),'[1]Pricing Schedule'!$J$105,
IF(AND(I809=110000,R809&gt;123.4,R809&lt;=168.2,M809&gt;10),'[1]Pricing Schedule'!$J$113,
IF(AND(I809=110000,R809&gt;168.2,R809&lt;=336.2,M809&lt;=10),('[1]Pricing Schedule'!$J$105),
IF(AND(I809=110000,R809&gt;168.2,R809&lt;=336.2,M809&gt;10),('[1]Pricing Schedule'!$J$113),
IF(AND(I809=110000,R809&gt;336.4,R809&lt;=504.6,M809&lt;=10),('[1]Pricing Schedule'!$J$105),
IF(AND(I809=110000,R809&gt;336.4,R809&lt;=504.6,M809&gt;10),('[1]Pricing Schedule'!$J$113),
IF(AND(I809=110000,R809&gt;504.6,R809&lt;=672.8,M809&lt;=10),('[1]Pricing Schedule'!$J$105),
IF(AND(I809=110000,R809&gt;504.6,R809&lt;=672.8,M809&gt;10),('[1]Pricing Schedule'!$J$113),
IF(AND(I809=110000,R809&gt;672.8,R809&lt;=841,M809&lt;=10),('[1]Pricing Schedule'!$J$105),
IF(AND(I809=110000,R809&gt;672.8,R809&lt;=841,M809&gt;10),('[1]Pricing Schedule'!$J$113),
IF(AND(I809=110000,R809&gt;1682,R809&lt;=1850.2,M809&lt;=10),('[1]Pricing Schedule'!$J$105),
IF(AND(I809=110000,R809&gt;1682,R809&lt;=1850.2,M809&gt;10),('[1]Pricing Schedule'!$J$113),
IF(AND(I809=110000,R809&gt;2018.4,R809&lt;=2186.6,M809&lt;=10),('[1]Pricing Schedule'!$J$105),
IF(AND(I809=110000,R809&gt;2018.4,R809&lt;=2186.6,M809&gt;10),('[1]Pricing Schedule'!$J$113),999999999)))))))))))))))))))))))))))))))))))))))</f>
        <v>4</v>
      </c>
      <c r="U809" s="40">
        <f t="shared" si="78"/>
        <v>56715.714285714283</v>
      </c>
      <c r="V809" s="41">
        <f t="shared" si="79"/>
        <v>17.631797687715675</v>
      </c>
      <c r="Y809" s="23">
        <v>597</v>
      </c>
      <c r="Z809" s="23">
        <v>638</v>
      </c>
      <c r="AR809" s="35"/>
    </row>
    <row r="810" spans="1:44">
      <c r="A810" s="23">
        <v>810</v>
      </c>
      <c r="B810" s="23">
        <v>810</v>
      </c>
      <c r="C810" s="23" t="s">
        <v>1287</v>
      </c>
      <c r="D810" s="23" t="s">
        <v>116</v>
      </c>
      <c r="E810" s="23" t="s">
        <v>116</v>
      </c>
      <c r="F810" s="23" t="s">
        <v>374</v>
      </c>
      <c r="G810" s="23" t="s">
        <v>375</v>
      </c>
      <c r="H810" s="23" t="s">
        <v>133</v>
      </c>
      <c r="I810" s="13">
        <v>110000</v>
      </c>
      <c r="L810" s="24">
        <v>11.454000000000001</v>
      </c>
      <c r="M810" s="37">
        <f t="shared" si="74"/>
        <v>12</v>
      </c>
      <c r="N810" s="24">
        <v>4.2549999999999999</v>
      </c>
      <c r="O810" s="13">
        <v>2</v>
      </c>
      <c r="P810" s="36">
        <f t="shared" si="75"/>
        <v>3.1912500000000001</v>
      </c>
      <c r="Q810" s="38">
        <f t="shared" si="76"/>
        <v>37.800000000000004</v>
      </c>
      <c r="R810" s="37">
        <f t="shared" si="77"/>
        <v>37.800000000000004</v>
      </c>
      <c r="S810" s="39">
        <f>IF(AND(I810=38000,R810&lt;=4.5,M810&gt;8),'[1]Pricing Schedule'!$F$8+('[1]Pricing Schedule'!$F$9*M810),
IF(AND(I810=38000,R810&lt;=4.5,M810&lt;=8),'[1]Pricing Schedule'!$F$34+('[1]Pricing Schedule'!$F$36*M810),
IF(AND(I810=38000,R810&gt;4.5,R810&lt;=9,M810&gt;8),'[1]Pricing Schedule'!$F$17+('[1]Pricing Schedule'!$F$18*M810),
IF(AND(I810=38000,R810&gt;4.5,R810&lt;=9,M810&lt;=8),'[1]Pricing Schedule'!$F$34+('[1]Pricing Schedule'!$F$36*M810),
IF(AND(I810=38000,R810&gt;9,R810&lt;=12.8,M810&gt;8),'[1]Pricing Schedule'!$F$26+('[1]Pricing Schedule'!$F$27*M810),
IF(AND(I810=38000,R810&gt;9,R810&lt;=12.8,M810&lt;=8),'[1]Pricing Schedule'!$F$34+('[1]Pricing Schedule'!$F$36*M810),
IF(AND(I810=38000,R810&gt;12.8,R810&lt;=22.8),'[1]Pricing Schedule'!$F$34+('[1]Pricing Schedule'!$F$36*M810),
IF(AND(I810=38000,R810&gt;22.8,R810&lt;=30.2),'[1]Pricing Schedule'!$F$43+('[1]Pricing Schedule'!$F$45*M810),
IF(AND(I810=38000,R810&gt;30.2,R810&lt;=45.9),'[1]Pricing Schedule'!$F$52+('[1]Pricing Schedule'!$F$54*M810),
IF(AND(I810=38000,R810&gt;45.9,R810&lt;=123.4),'[1]Pricing Schedule'!$F$96+('[1]Pricing Schedule'!$F$97*M810),
IF(AND(I810=38000,R810&gt;123.4,R810&lt;=168.2,M810&lt;=10),'[1]Pricing Schedule'!$F$103+('[1]Pricing Schedule'!$F$105*M810),
IF(AND(I810=38000,R810&gt;123.4,R810&lt;=168.2,M810&gt;10),'[1]Pricing Schedule'!$F$111+('[1]Pricing Schedule'!$F$113*M810),
IF(AND(I810=38000,R810&gt;157.4,R810&lt;=336.4,M810&lt;=10),('[1]Pricing Schedule'!$F$103+('[1]Pricing Schedule'!$F$105*M810))*2,
IF(AND(I810=38000,R810&gt;157.4,R810&lt;=336.4,M810&gt;10),('[1]Pricing Schedule'!$F$111+('[1]Pricing Schedule'!$F$113*M810))*2,
IF(AND(I810=38000,R810&gt;314.8,R810&lt;=504.6,M810&lt;=10),('[1]Pricing Schedule'!$F$103+('[1]Pricing Schedule'!$F$105*M810))*3,
IF(AND(I810=38000,R810&gt;314.8,R810&lt;=504.6,M810&gt;10),('[1]Pricing Schedule'!$F$111+('[1]Pricing Schedule'!$F$113*M810))*3,
IF(AND(I810=38000,R810&gt;472.2,R810&lt;=672.8,M810&lt;=10),('[1]Pricing Schedule'!$F$103+('[1]Pricing Schedule'!$F$105*M810))*4,
IF(AND(I810=38000,R810&gt;472.2,R810&lt;=672.8,M810&gt;10),('[1]Pricing Schedule'!$F$111+('[1]Pricing Schedule'!$F$113*M810))*4,
IF(AND(I810=110000,R810&lt;=12.8,M810&gt;2),'[1]Pricing Schedule'!$F$62+('[1]Pricing Schedule'!$F$63*M810),
IF(AND(I810=110000,R810&lt;=12.8,M810&lt;=2),'[1]Pricing Schedule'!$F$96+('[1]Pricing Schedule'!$F$97*M810),
IF(AND(I810=110000,R810&gt;12.8,R810&lt;=22.8,M810&gt;3),'[1]Pricing Schedule'!$F$71+('[1]Pricing Schedule'!$F$72*M810),
IF(AND(I810=110000,R810&gt;12.8,R810&lt;=22.8,M810&lt;=3),'[1]Pricing Schedule'!$F$96+('[1]Pricing Schedule'!$F$97*M810),
IF(AND(I810=110000,R810&gt;22.8,R810&lt;=30.2),'[1]Pricing Schedule'!$F$80+('[1]Pricing Schedule'!$F$81*M810),
IF(AND(I810=110000,R810&gt;30.2,R810&lt;=45.9),'[1]Pricing Schedule'!$F$89+('[1]Pricing Schedule'!$F$90*M810),
IF(AND(I810=110000,R810&gt;45.9,R810&lt;=123.4),'[1]Pricing Schedule'!$F$96+('[1]Pricing Schedule'!$F$97*M810),
IF(AND(I810=110000,R810&gt;123.4,R810&lt;=168.2,M810&lt;=10),'[1]Pricing Schedule'!$F$103+('[1]Pricing Schedule'!$F$105*M810),
IF(AND(I810=110000,R810&gt;123.4,R810&lt;=168.2,M810&gt;10),'[1]Pricing Schedule'!$F$111+('[1]Pricing Schedule'!$F$113*M810),
IF(AND(I810=110000,R810&gt;168.2,R810&lt;=336.4,M810&lt;=10),('[1]Pricing Schedule'!$F$103+('[1]Pricing Schedule'!$F$105*M810))*2,
IF(AND(I810=110000,R810&gt;168.2,R810&lt;=336.4,M810&gt;10),('[1]Pricing Schedule'!$F$111+('[1]Pricing Schedule'!$F$113*M810))*2,
IF(AND(I810=110000,R810&gt;336.4,R810&lt;=504.6,M810&lt;=10),('[1]Pricing Schedule'!$F$103+('[1]Pricing Schedule'!$F$105*M810))*3,
IF(AND(I810=110000,R810&gt;336.4,R810&lt;=504.6,M810&gt;10),('[1]Pricing Schedule'!$F$111+('[1]Pricing Schedule'!$F$113*M810))*3,
IF(AND(I810=110000,R810&gt;504.6,R810&lt;=672.8,M810&lt;=10),('[1]Pricing Schedule'!$F$103+('[1]Pricing Schedule'!$F$105*M810))*4,
IF(AND(I810=110000,R810&gt;504.6,R810&lt;=672.8,M810&gt;10),('[1]Pricing Schedule'!$F$111+('[1]Pricing Schedule'!$F$113*M810))*4,
IF(AND(I810=110000,R810&gt;672.8,R810&lt;=841,M810&lt;=10),('[1]Pricing Schedule'!$F$103+('[1]Pricing Schedule'!$F$105*M810))*5,
IF(AND(I810=110000,R810&gt;672.8,R810&lt;=841,M810&gt;10),('[1]Pricing Schedule'!$F$111+('[1]Pricing Schedule'!$F$113*M810))*5,
IF(AND(I810=110000,R810&gt;672.8,R810&lt;=841,M810&lt;=10),('[1]Pricing Schedule'!$F$103+('[1]Pricing Schedule'!$F$105*M810))*5,
IF(AND(I810=110000,R810&gt;672.8,R810&lt;=841,M810&gt;10),('[1]Pricing Schedule'!$F$111+('[1]Pricing Schedule'!$F$113*M810))*5,
IF(AND(I810=110000,R810&gt;1345.6,R810&lt;=1513.8,M810&lt;=10),('[1]Pricing Schedule'!$F$103+('[1]Pricing Schedule'!$F$105*M810))*9,
IF(AND(I810=110000,R810&gt;1345.6,R810&lt;=1513.8,M810&gt;10),('[1]Pricing Schedule'!$F$111+('[1]Pricing Schedule'!$F$113*M810))*9,
9999999999)))))))))))))))))))))))))))))))))))))))</f>
        <v>3288970</v>
      </c>
      <c r="T810" s="21">
        <f>IF(AND(I810=38000,R810&lt;=4.5,M810&gt;8),'[1]Pricing Schedule'!$J$9,
IF(AND(I810=38000,R810&lt;=4.5,M810&lt;=8),'[1]Pricing Schedule'!$J$36,
IF(AND(I810=38000,R810&gt;4.5,R810&lt;=9,M810&gt;8),'[1]Pricing Schedule'!$J$18,
IF(AND(I810=38000,R810&gt;4.5,R810&lt;=9,M810&lt;=8),'[1]Pricing Schedule'!$J$36,
IF(AND(I810=38000,R810&gt;9,R810&lt;=12.8,M810&gt;8),'[1]Pricing Schedule'!$J$27,
IF(AND(I810=38000,R810&gt;9,R810&lt;=12.8,M810&lt;=8),'[1]Pricing Schedule'!$J$36,
IF(AND(I810=38000,R810&gt;12.8,R810&lt;=22.8),'[1]Pricing Schedule'!$J$36,
IF(AND(I810=38000,R810&gt;22.8,R810&lt;=30.2),'[1]Pricing Schedule'!$J$45,
IF(AND(I810=38000,R810&gt;30.2,R810&lt;=45.9),'[1]Pricing Schedule'!$J$54,
IF(AND(I810=38000,R810&gt;45.9,R810&lt;=123.4),'[1]Pricing Schedule'!$J$97,
IF(AND(I810=38000,R810&gt;123.4,R810&lt;=168.2,M810&lt;=10),'[1]Pricing Schedule'!$J$105,
IF(AND(I810=38000,R810&gt;123.4,R810&lt;=168.2,M810&gt;10),'[1]Pricing Schedule'!$J$113,
IF(AND(I810=38000,R810&gt;168.2,R810&lt;=336.4,M810&lt;=10),('[1]Pricing Schedule'!$J$105),
IF(AND(I810=38000,R810&gt;168.2,R810&lt;=336.4,M810&gt;10),('[1]Pricing Schedule'!$J$113),
IF(AND(I810=38000,R810&gt;336.4,R810&lt;=504.6,M810&lt;=10),('[1]Pricing Schedule'!$J$105),
IF(AND(I810=38000,R810&gt;336.4,R810&lt;=504.6,M810&gt;10),('[1]Pricing Schedule'!$J$113),
IF(AND(I810=38000,R810&gt;504.6,R810&lt;=672.8,M810&lt;=10),('[1]Pricing Schedule'!$J$105),
IF(AND(I810=38000,R810&gt;504.6,R810&lt;=672.8,M810&gt;10),('[1]Pricing Schedule'!$J$113),
IF(AND(I810=110000,R810&lt;=12.8,M810&gt;2),'[1]Pricing Schedule'!$J$63,
IF(AND(I810=110000,R810&lt;=12.8,M810&lt;=2),'[1]Pricing Schedule'!$J$97,
IF(AND(I810=110000,R810&gt;12.8,R810&lt;=22.8,M810&gt;3),'[1]Pricing Schedule'!$J$72,
IF(AND(I810=110000,R810&gt;12.8,R810&lt;=22.8,M810&lt;=3),'[1]Pricing Schedule'!$J$97,
IF(AND(I810=110000,R810&gt;22.8,R810&lt;=30.2),'[1]Pricing Schedule'!$J$81,
IF(AND(I810=110000,R810&gt;30.2,R810&lt;=45.9),'[1]Pricing Schedule'!$J$90,
IF(AND(I810=110000,R810&gt;45.9,R810&lt;=123.4),'[1]Pricing Schedule'!$J$97,
IF(AND(I810=110000,R810&gt;123.4,R810&lt;=168.2,M810&lt;=10),'[1]Pricing Schedule'!$J$105,
IF(AND(I810=110000,R810&gt;123.4,R810&lt;=168.2,M810&gt;10),'[1]Pricing Schedule'!$J$113,
IF(AND(I810=110000,R810&gt;168.2,R810&lt;=336.2,M810&lt;=10),('[1]Pricing Schedule'!$J$105),
IF(AND(I810=110000,R810&gt;168.2,R810&lt;=336.2,M810&gt;10),('[1]Pricing Schedule'!$J$113),
IF(AND(I810=110000,R810&gt;336.4,R810&lt;=504.6,M810&lt;=10),('[1]Pricing Schedule'!$J$105),
IF(AND(I810=110000,R810&gt;336.4,R810&lt;=504.6,M810&gt;10),('[1]Pricing Schedule'!$J$113),
IF(AND(I810=110000,R810&gt;504.6,R810&lt;=672.8,M810&lt;=10),('[1]Pricing Schedule'!$J$105),
IF(AND(I810=110000,R810&gt;504.6,R810&lt;=672.8,M810&gt;10),('[1]Pricing Schedule'!$J$113),
IF(AND(I810=110000,R810&gt;672.8,R810&lt;=841,M810&lt;=10),('[1]Pricing Schedule'!$J$105),
IF(AND(I810=110000,R810&gt;672.8,R810&lt;=841,M810&gt;10),('[1]Pricing Schedule'!$J$113),
IF(AND(I810=110000,R810&gt;1682,R810&lt;=1850.2,M810&lt;=10),('[1]Pricing Schedule'!$J$105),
IF(AND(I810=110000,R810&gt;1682,R810&lt;=1850.2,M810&gt;10),('[1]Pricing Schedule'!$J$113),
IF(AND(I810=110000,R810&gt;2018.4,R810&lt;=2186.6,M810&lt;=10),('[1]Pricing Schedule'!$J$105),
IF(AND(I810=110000,R810&gt;2018.4,R810&lt;=2186.6,M810&gt;10),('[1]Pricing Schedule'!$J$113),999999999)))))))))))))))))))))))))))))))))))))))</f>
        <v>10</v>
      </c>
      <c r="U810" s="40">
        <f t="shared" si="78"/>
        <v>87009.788359788348</v>
      </c>
      <c r="V810" s="41">
        <f t="shared" si="79"/>
        <v>11.492959802004885</v>
      </c>
      <c r="Y810" s="23">
        <v>622</v>
      </c>
      <c r="Z810" s="23">
        <v>207</v>
      </c>
      <c r="AR810" s="35"/>
    </row>
    <row r="811" spans="1:44">
      <c r="A811" s="23">
        <v>811</v>
      </c>
      <c r="B811" s="23">
        <v>811</v>
      </c>
      <c r="C811" s="23" t="s">
        <v>1288</v>
      </c>
      <c r="D811" s="23" t="s">
        <v>116</v>
      </c>
      <c r="E811" s="23" t="s">
        <v>116</v>
      </c>
      <c r="F811" s="23" t="s">
        <v>117</v>
      </c>
      <c r="G811" s="23" t="s">
        <v>118</v>
      </c>
      <c r="H811" s="23" t="s">
        <v>113</v>
      </c>
      <c r="I811" s="13">
        <v>38000</v>
      </c>
      <c r="J811" s="13">
        <v>38000</v>
      </c>
      <c r="K811" s="23" t="s">
        <v>119</v>
      </c>
      <c r="L811" s="24">
        <v>3.972</v>
      </c>
      <c r="M811" s="37">
        <f t="shared" si="74"/>
        <v>4</v>
      </c>
      <c r="N811" s="24">
        <v>1.198</v>
      </c>
      <c r="O811" s="13">
        <v>2</v>
      </c>
      <c r="P811" s="36">
        <f t="shared" si="75"/>
        <v>0.89849999999999997</v>
      </c>
      <c r="Q811" s="38">
        <f t="shared" si="76"/>
        <v>8.4</v>
      </c>
      <c r="R811" s="37">
        <f t="shared" si="77"/>
        <v>8.4</v>
      </c>
      <c r="S811" s="39">
        <f>IF(AND(I811=38000,R811&lt;=4.5,M811&gt;8),'[1]Pricing Schedule'!$F$8+('[1]Pricing Schedule'!$F$9*M811),
IF(AND(I811=38000,R811&lt;=4.5,M811&lt;=8),'[1]Pricing Schedule'!$F$34+('[1]Pricing Schedule'!$F$36*M811),
IF(AND(I811=38000,R811&gt;4.5,R811&lt;=9,M811&gt;8),'[1]Pricing Schedule'!$F$17+('[1]Pricing Schedule'!$F$18*M811),
IF(AND(I811=38000,R811&gt;4.5,R811&lt;=9,M811&lt;=8),'[1]Pricing Schedule'!$F$34+('[1]Pricing Schedule'!$F$36*M811),
IF(AND(I811=38000,R811&gt;9,R811&lt;=12.8,M811&gt;8),'[1]Pricing Schedule'!$F$26+('[1]Pricing Schedule'!$F$27*M811),
IF(AND(I811=38000,R811&gt;9,R811&lt;=12.8,M811&lt;=8),'[1]Pricing Schedule'!$F$34+('[1]Pricing Schedule'!$F$36*M811),
IF(AND(I811=38000,R811&gt;12.8,R811&lt;=22.8),'[1]Pricing Schedule'!$F$34+('[1]Pricing Schedule'!$F$36*M811),
IF(AND(I811=38000,R811&gt;22.8,R811&lt;=30.2),'[1]Pricing Schedule'!$F$43+('[1]Pricing Schedule'!$F$45*M811),
IF(AND(I811=38000,R811&gt;30.2,R811&lt;=45.9),'[1]Pricing Schedule'!$F$52+('[1]Pricing Schedule'!$F$54*M811),
IF(AND(I811=38000,R811&gt;45.9,R811&lt;=123.4),'[1]Pricing Schedule'!$F$96+('[1]Pricing Schedule'!$F$97*M811),
IF(AND(I811=38000,R811&gt;123.4,R811&lt;=168.2,M811&lt;=10),'[1]Pricing Schedule'!$F$103+('[1]Pricing Schedule'!$F$105*M811),
IF(AND(I811=38000,R811&gt;123.4,R811&lt;=168.2,M811&gt;10),'[1]Pricing Schedule'!$F$111+('[1]Pricing Schedule'!$F$113*M811),
IF(AND(I811=38000,R811&gt;157.4,R811&lt;=336.4,M811&lt;=10),('[1]Pricing Schedule'!$F$103+('[1]Pricing Schedule'!$F$105*M811))*2,
IF(AND(I811=38000,R811&gt;157.4,R811&lt;=336.4,M811&gt;10),('[1]Pricing Schedule'!$F$111+('[1]Pricing Schedule'!$F$113*M811))*2,
IF(AND(I811=38000,R811&gt;314.8,R811&lt;=504.6,M811&lt;=10),('[1]Pricing Schedule'!$F$103+('[1]Pricing Schedule'!$F$105*M811))*3,
IF(AND(I811=38000,R811&gt;314.8,R811&lt;=504.6,M811&gt;10),('[1]Pricing Schedule'!$F$111+('[1]Pricing Schedule'!$F$113*M811))*3,
IF(AND(I811=38000,R811&gt;472.2,R811&lt;=672.8,M811&lt;=10),('[1]Pricing Schedule'!$F$103+('[1]Pricing Schedule'!$F$105*M811))*4,
IF(AND(I811=38000,R811&gt;472.2,R811&lt;=672.8,M811&gt;10),('[1]Pricing Schedule'!$F$111+('[1]Pricing Schedule'!$F$113*M811))*4,
IF(AND(I811=110000,R811&lt;=12.8,M811&gt;2),'[1]Pricing Schedule'!$F$62+('[1]Pricing Schedule'!$F$63*M811),
IF(AND(I811=110000,R811&lt;=12.8,M811&lt;=2),'[1]Pricing Schedule'!$F$96+('[1]Pricing Schedule'!$F$97*M811),
IF(AND(I811=110000,R811&gt;12.8,R811&lt;=22.8,M811&gt;3),'[1]Pricing Schedule'!$F$71+('[1]Pricing Schedule'!$F$72*M811),
IF(AND(I811=110000,R811&gt;12.8,R811&lt;=22.8,M811&lt;=3),'[1]Pricing Schedule'!$F$96+('[1]Pricing Schedule'!$F$97*M811),
IF(AND(I811=110000,R811&gt;22.8,R811&lt;=30.2),'[1]Pricing Schedule'!$F$80+('[1]Pricing Schedule'!$F$81*M811),
IF(AND(I811=110000,R811&gt;30.2,R811&lt;=45.9),'[1]Pricing Schedule'!$F$89+('[1]Pricing Schedule'!$F$90*M811),
IF(AND(I811=110000,R811&gt;45.9,R811&lt;=123.4),'[1]Pricing Schedule'!$F$96+('[1]Pricing Schedule'!$F$97*M811),
IF(AND(I811=110000,R811&gt;123.4,R811&lt;=168.2,M811&lt;=10),'[1]Pricing Schedule'!$F$103+('[1]Pricing Schedule'!$F$105*M811),
IF(AND(I811=110000,R811&gt;123.4,R811&lt;=168.2,M811&gt;10),'[1]Pricing Schedule'!$F$111+('[1]Pricing Schedule'!$F$113*M811),
IF(AND(I811=110000,R811&gt;168.2,R811&lt;=336.4,M811&lt;=10),('[1]Pricing Schedule'!$F$103+('[1]Pricing Schedule'!$F$105*M811))*2,
IF(AND(I811=110000,R811&gt;168.2,R811&lt;=336.4,M811&gt;10),('[1]Pricing Schedule'!$F$111+('[1]Pricing Schedule'!$F$113*M811))*2,
IF(AND(I811=110000,R811&gt;336.4,R811&lt;=504.6,M811&lt;=10),('[1]Pricing Schedule'!$F$103+('[1]Pricing Schedule'!$F$105*M811))*3,
IF(AND(I811=110000,R811&gt;336.4,R811&lt;=504.6,M811&gt;10),('[1]Pricing Schedule'!$F$111+('[1]Pricing Schedule'!$F$113*M811))*3,
IF(AND(I811=110000,R811&gt;504.6,R811&lt;=672.8,M811&lt;=10),('[1]Pricing Schedule'!$F$103+('[1]Pricing Schedule'!$F$105*M811))*4,
IF(AND(I811=110000,R811&gt;504.6,R811&lt;=672.8,M811&gt;10),('[1]Pricing Schedule'!$F$111+('[1]Pricing Schedule'!$F$113*M811))*4,
IF(AND(I811=110000,R811&gt;672.8,R811&lt;=841,M811&lt;=10),('[1]Pricing Schedule'!$F$103+('[1]Pricing Schedule'!$F$105*M811))*5,
IF(AND(I811=110000,R811&gt;672.8,R811&lt;=841,M811&gt;10),('[1]Pricing Schedule'!$F$111+('[1]Pricing Schedule'!$F$113*M811))*5,
IF(AND(I811=110000,R811&gt;672.8,R811&lt;=841,M811&lt;=10),('[1]Pricing Schedule'!$F$103+('[1]Pricing Schedule'!$F$105*M811))*5,
IF(AND(I811=110000,R811&gt;672.8,R811&lt;=841,M811&gt;10),('[1]Pricing Schedule'!$F$111+('[1]Pricing Schedule'!$F$113*M811))*5,
IF(AND(I811=110000,R811&gt;1345.6,R811&lt;=1513.8,M811&lt;=10),('[1]Pricing Schedule'!$F$103+('[1]Pricing Schedule'!$F$105*M811))*9,
IF(AND(I811=110000,R811&gt;1345.6,R811&lt;=1513.8,M811&gt;10),('[1]Pricing Schedule'!$F$111+('[1]Pricing Schedule'!$F$113*M811))*9,
9999999999)))))))))))))))))))))))))))))))))))))))</f>
        <v>628870</v>
      </c>
      <c r="T811" s="21">
        <f>IF(AND(I811=38000,R811&lt;=4.5,M811&gt;8),'[1]Pricing Schedule'!$J$9,
IF(AND(I811=38000,R811&lt;=4.5,M811&lt;=8),'[1]Pricing Schedule'!$J$36,
IF(AND(I811=38000,R811&gt;4.5,R811&lt;=9,M811&gt;8),'[1]Pricing Schedule'!$J$18,
IF(AND(I811=38000,R811&gt;4.5,R811&lt;=9,M811&lt;=8),'[1]Pricing Schedule'!$J$36,
IF(AND(I811=38000,R811&gt;9,R811&lt;=12.8,M811&gt;8),'[1]Pricing Schedule'!$J$27,
IF(AND(I811=38000,R811&gt;9,R811&lt;=12.8,M811&lt;=8),'[1]Pricing Schedule'!$J$36,
IF(AND(I811=38000,R811&gt;12.8,R811&lt;=22.8),'[1]Pricing Schedule'!$J$36,
IF(AND(I811=38000,R811&gt;22.8,R811&lt;=30.2),'[1]Pricing Schedule'!$J$45,
IF(AND(I811=38000,R811&gt;30.2,R811&lt;=45.9),'[1]Pricing Schedule'!$J$54,
IF(AND(I811=38000,R811&gt;45.9,R811&lt;=123.4),'[1]Pricing Schedule'!$J$97,
IF(AND(I811=38000,R811&gt;123.4,R811&lt;=168.2,M811&lt;=10),'[1]Pricing Schedule'!$J$105,
IF(AND(I811=38000,R811&gt;123.4,R811&lt;=168.2,M811&gt;10),'[1]Pricing Schedule'!$J$113,
IF(AND(I811=38000,R811&gt;168.2,R811&lt;=336.4,M811&lt;=10),('[1]Pricing Schedule'!$J$105),
IF(AND(I811=38000,R811&gt;168.2,R811&lt;=336.4,M811&gt;10),('[1]Pricing Schedule'!$J$113),
IF(AND(I811=38000,R811&gt;336.4,R811&lt;=504.6,M811&lt;=10),('[1]Pricing Schedule'!$J$105),
IF(AND(I811=38000,R811&gt;336.4,R811&lt;=504.6,M811&gt;10),('[1]Pricing Schedule'!$J$113),
IF(AND(I811=38000,R811&gt;504.6,R811&lt;=672.8,M811&lt;=10),('[1]Pricing Schedule'!$J$105),
IF(AND(I811=38000,R811&gt;504.6,R811&lt;=672.8,M811&gt;10),('[1]Pricing Schedule'!$J$113),
IF(AND(I811=110000,R811&lt;=12.8,M811&gt;2),'[1]Pricing Schedule'!$J$63,
IF(AND(I811=110000,R811&lt;=12.8,M811&lt;=2),'[1]Pricing Schedule'!$J$97,
IF(AND(I811=110000,R811&gt;12.8,R811&lt;=22.8,M811&gt;3),'[1]Pricing Schedule'!$J$72,
IF(AND(I811=110000,R811&gt;12.8,R811&lt;=22.8,M811&lt;=3),'[1]Pricing Schedule'!$J$97,
IF(AND(I811=110000,R811&gt;22.8,R811&lt;=30.2),'[1]Pricing Schedule'!$J$81,
IF(AND(I811=110000,R811&gt;30.2,R811&lt;=45.9),'[1]Pricing Schedule'!$J$90,
IF(AND(I811=110000,R811&gt;45.9,R811&lt;=123.4),'[1]Pricing Schedule'!$J$97,
IF(AND(I811=110000,R811&gt;123.4,R811&lt;=168.2,M811&lt;=10),'[1]Pricing Schedule'!$J$105,
IF(AND(I811=110000,R811&gt;123.4,R811&lt;=168.2,M811&gt;10),'[1]Pricing Schedule'!$J$113,
IF(AND(I811=110000,R811&gt;168.2,R811&lt;=336.2,M811&lt;=10),('[1]Pricing Schedule'!$J$105),
IF(AND(I811=110000,R811&gt;168.2,R811&lt;=336.2,M811&gt;10),('[1]Pricing Schedule'!$J$113),
IF(AND(I811=110000,R811&gt;336.4,R811&lt;=504.6,M811&lt;=10),('[1]Pricing Schedule'!$J$105),
IF(AND(I811=110000,R811&gt;336.4,R811&lt;=504.6,M811&gt;10),('[1]Pricing Schedule'!$J$113),
IF(AND(I811=110000,R811&gt;504.6,R811&lt;=672.8,M811&lt;=10),('[1]Pricing Schedule'!$J$105),
IF(AND(I811=110000,R811&gt;504.6,R811&lt;=672.8,M811&gt;10),('[1]Pricing Schedule'!$J$113),
IF(AND(I811=110000,R811&gt;672.8,R811&lt;=841,M811&lt;=10),('[1]Pricing Schedule'!$J$105),
IF(AND(I811=110000,R811&gt;672.8,R811&lt;=841,M811&gt;10),('[1]Pricing Schedule'!$J$113),
IF(AND(I811=110000,R811&gt;1682,R811&lt;=1850.2,M811&lt;=10),('[1]Pricing Schedule'!$J$105),
IF(AND(I811=110000,R811&gt;1682,R811&lt;=1850.2,M811&gt;10),('[1]Pricing Schedule'!$J$113),
IF(AND(I811=110000,R811&gt;2018.4,R811&lt;=2186.6,M811&lt;=10),('[1]Pricing Schedule'!$J$105),
IF(AND(I811=110000,R811&gt;2018.4,R811&lt;=2186.6,M811&gt;10),('[1]Pricing Schedule'!$J$113),999999999)))))))))))))))))))))))))))))))))))))))</f>
        <v>4</v>
      </c>
      <c r="U811" s="40">
        <f t="shared" si="78"/>
        <v>74865.476190476184</v>
      </c>
      <c r="V811" s="41">
        <f t="shared" si="79"/>
        <v>13.357291650102566</v>
      </c>
      <c r="Y811" s="23">
        <v>209</v>
      </c>
      <c r="Z811" s="23">
        <v>106</v>
      </c>
      <c r="AR811" s="35"/>
    </row>
    <row r="812" spans="1:44">
      <c r="A812" s="23">
        <v>812</v>
      </c>
      <c r="B812" s="23">
        <v>812</v>
      </c>
      <c r="C812" s="23" t="s">
        <v>1289</v>
      </c>
      <c r="D812" s="23" t="s">
        <v>168</v>
      </c>
      <c r="E812" s="23" t="s">
        <v>168</v>
      </c>
      <c r="F812" s="23" t="s">
        <v>243</v>
      </c>
      <c r="G812" s="23" t="s">
        <v>244</v>
      </c>
      <c r="H812" s="23" t="s">
        <v>113</v>
      </c>
      <c r="I812" s="13">
        <v>38000</v>
      </c>
      <c r="J812" s="13">
        <v>38000</v>
      </c>
      <c r="K812" s="13">
        <v>20000</v>
      </c>
      <c r="L812" s="24">
        <v>22.097999999999999</v>
      </c>
      <c r="M812" s="37">
        <f t="shared" si="74"/>
        <v>23</v>
      </c>
      <c r="N812" s="24">
        <v>3.4969999999999999</v>
      </c>
      <c r="O812" s="13">
        <v>2</v>
      </c>
      <c r="P812" s="36">
        <f t="shared" si="75"/>
        <v>2.6227499999999999</v>
      </c>
      <c r="Q812" s="38">
        <f t="shared" si="76"/>
        <v>29.400000000000006</v>
      </c>
      <c r="R812" s="37">
        <f t="shared" si="77"/>
        <v>29.400000000000006</v>
      </c>
      <c r="S812" s="39">
        <f>IF(AND(I812=38000,R812&lt;=4.5,M812&gt;8),'[1]Pricing Schedule'!$F$8+('[1]Pricing Schedule'!$F$9*M812),
IF(AND(I812=38000,R812&lt;=4.5,M812&lt;=8),'[1]Pricing Schedule'!$F$34+('[1]Pricing Schedule'!$F$36*M812),
IF(AND(I812=38000,R812&gt;4.5,R812&lt;=9,M812&gt;8),'[1]Pricing Schedule'!$F$17+('[1]Pricing Schedule'!$F$18*M812),
IF(AND(I812=38000,R812&gt;4.5,R812&lt;=9,M812&lt;=8),'[1]Pricing Schedule'!$F$34+('[1]Pricing Schedule'!$F$36*M812),
IF(AND(I812=38000,R812&gt;9,R812&lt;=12.8,M812&gt;8),'[1]Pricing Schedule'!$F$26+('[1]Pricing Schedule'!$F$27*M812),
IF(AND(I812=38000,R812&gt;9,R812&lt;=12.8,M812&lt;=8),'[1]Pricing Schedule'!$F$34+('[1]Pricing Schedule'!$F$36*M812),
IF(AND(I812=38000,R812&gt;12.8,R812&lt;=22.8),'[1]Pricing Schedule'!$F$34+('[1]Pricing Schedule'!$F$36*M812),
IF(AND(I812=38000,R812&gt;22.8,R812&lt;=30.2),'[1]Pricing Schedule'!$F$43+('[1]Pricing Schedule'!$F$45*M812),
IF(AND(I812=38000,R812&gt;30.2,R812&lt;=45.9),'[1]Pricing Schedule'!$F$52+('[1]Pricing Schedule'!$F$54*M812),
IF(AND(I812=38000,R812&gt;45.9,R812&lt;=123.4),'[1]Pricing Schedule'!$F$96+('[1]Pricing Schedule'!$F$97*M812),
IF(AND(I812=38000,R812&gt;123.4,R812&lt;=168.2,M812&lt;=10),'[1]Pricing Schedule'!$F$103+('[1]Pricing Schedule'!$F$105*M812),
IF(AND(I812=38000,R812&gt;123.4,R812&lt;=168.2,M812&gt;10),'[1]Pricing Schedule'!$F$111+('[1]Pricing Schedule'!$F$113*M812),
IF(AND(I812=38000,R812&gt;157.4,R812&lt;=336.4,M812&lt;=10),('[1]Pricing Schedule'!$F$103+('[1]Pricing Schedule'!$F$105*M812))*2,
IF(AND(I812=38000,R812&gt;157.4,R812&lt;=336.4,M812&gt;10),('[1]Pricing Schedule'!$F$111+('[1]Pricing Schedule'!$F$113*M812))*2,
IF(AND(I812=38000,R812&gt;314.8,R812&lt;=504.6,M812&lt;=10),('[1]Pricing Schedule'!$F$103+('[1]Pricing Schedule'!$F$105*M812))*3,
IF(AND(I812=38000,R812&gt;314.8,R812&lt;=504.6,M812&gt;10),('[1]Pricing Schedule'!$F$111+('[1]Pricing Schedule'!$F$113*M812))*3,
IF(AND(I812=38000,R812&gt;472.2,R812&lt;=672.8,M812&lt;=10),('[1]Pricing Schedule'!$F$103+('[1]Pricing Schedule'!$F$105*M812))*4,
IF(AND(I812=38000,R812&gt;472.2,R812&lt;=672.8,M812&gt;10),('[1]Pricing Schedule'!$F$111+('[1]Pricing Schedule'!$F$113*M812))*4,
IF(AND(I812=110000,R812&lt;=12.8,M812&gt;2),'[1]Pricing Schedule'!$F$62+('[1]Pricing Schedule'!$F$63*M812),
IF(AND(I812=110000,R812&lt;=12.8,M812&lt;=2),'[1]Pricing Schedule'!$F$96+('[1]Pricing Schedule'!$F$97*M812),
IF(AND(I812=110000,R812&gt;12.8,R812&lt;=22.8,M812&gt;3),'[1]Pricing Schedule'!$F$71+('[1]Pricing Schedule'!$F$72*M812),
IF(AND(I812=110000,R812&gt;12.8,R812&lt;=22.8,M812&lt;=3),'[1]Pricing Schedule'!$F$96+('[1]Pricing Schedule'!$F$97*M812),
IF(AND(I812=110000,R812&gt;22.8,R812&lt;=30.2),'[1]Pricing Schedule'!$F$80+('[1]Pricing Schedule'!$F$81*M812),
IF(AND(I812=110000,R812&gt;30.2,R812&lt;=45.9),'[1]Pricing Schedule'!$F$89+('[1]Pricing Schedule'!$F$90*M812),
IF(AND(I812=110000,R812&gt;45.9,R812&lt;=123.4),'[1]Pricing Schedule'!$F$96+('[1]Pricing Schedule'!$F$97*M812),
IF(AND(I812=110000,R812&gt;123.4,R812&lt;=168.2,M812&lt;=10),'[1]Pricing Schedule'!$F$103+('[1]Pricing Schedule'!$F$105*M812),
IF(AND(I812=110000,R812&gt;123.4,R812&lt;=168.2,M812&gt;10),'[1]Pricing Schedule'!$F$111+('[1]Pricing Schedule'!$F$113*M812),
IF(AND(I812=110000,R812&gt;168.2,R812&lt;=336.4,M812&lt;=10),('[1]Pricing Schedule'!$F$103+('[1]Pricing Schedule'!$F$105*M812))*2,
IF(AND(I812=110000,R812&gt;168.2,R812&lt;=336.4,M812&gt;10),('[1]Pricing Schedule'!$F$111+('[1]Pricing Schedule'!$F$113*M812))*2,
IF(AND(I812=110000,R812&gt;336.4,R812&lt;=504.6,M812&lt;=10),('[1]Pricing Schedule'!$F$103+('[1]Pricing Schedule'!$F$105*M812))*3,
IF(AND(I812=110000,R812&gt;336.4,R812&lt;=504.6,M812&gt;10),('[1]Pricing Schedule'!$F$111+('[1]Pricing Schedule'!$F$113*M812))*3,
IF(AND(I812=110000,R812&gt;504.6,R812&lt;=672.8,M812&lt;=10),('[1]Pricing Schedule'!$F$103+('[1]Pricing Schedule'!$F$105*M812))*4,
IF(AND(I812=110000,R812&gt;504.6,R812&lt;=672.8,M812&gt;10),('[1]Pricing Schedule'!$F$111+('[1]Pricing Schedule'!$F$113*M812))*4,
IF(AND(I812=110000,R812&gt;672.8,R812&lt;=841,M812&lt;=10),('[1]Pricing Schedule'!$F$103+('[1]Pricing Schedule'!$F$105*M812))*5,
IF(AND(I812=110000,R812&gt;672.8,R812&lt;=841,M812&gt;10),('[1]Pricing Schedule'!$F$111+('[1]Pricing Schedule'!$F$113*M812))*5,
IF(AND(I812=110000,R812&gt;672.8,R812&lt;=841,M812&lt;=10),('[1]Pricing Schedule'!$F$103+('[1]Pricing Schedule'!$F$105*M812))*5,
IF(AND(I812=110000,R812&gt;672.8,R812&lt;=841,M812&gt;10),('[1]Pricing Schedule'!$F$111+('[1]Pricing Schedule'!$F$113*M812))*5,
IF(AND(I812=110000,R812&gt;1345.6,R812&lt;=1513.8,M812&lt;=10),('[1]Pricing Schedule'!$F$103+('[1]Pricing Schedule'!$F$105*M812))*9,
IF(AND(I812=110000,R812&gt;1345.6,R812&lt;=1513.8,M812&gt;10),('[1]Pricing Schedule'!$F$111+('[1]Pricing Schedule'!$F$113*M812))*9,
9999999999)))))))))))))))))))))))))))))))))))))))</f>
        <v>2390880</v>
      </c>
      <c r="T812" s="21">
        <f>IF(AND(I812=38000,R812&lt;=4.5,M812&gt;8),'[1]Pricing Schedule'!$J$9,
IF(AND(I812=38000,R812&lt;=4.5,M812&lt;=8),'[1]Pricing Schedule'!$J$36,
IF(AND(I812=38000,R812&gt;4.5,R812&lt;=9,M812&gt;8),'[1]Pricing Schedule'!$J$18,
IF(AND(I812=38000,R812&gt;4.5,R812&lt;=9,M812&lt;=8),'[1]Pricing Schedule'!$J$36,
IF(AND(I812=38000,R812&gt;9,R812&lt;=12.8,M812&gt;8),'[1]Pricing Schedule'!$J$27,
IF(AND(I812=38000,R812&gt;9,R812&lt;=12.8,M812&lt;=8),'[1]Pricing Schedule'!$J$36,
IF(AND(I812=38000,R812&gt;12.8,R812&lt;=22.8),'[1]Pricing Schedule'!$J$36,
IF(AND(I812=38000,R812&gt;22.8,R812&lt;=30.2),'[1]Pricing Schedule'!$J$45,
IF(AND(I812=38000,R812&gt;30.2,R812&lt;=45.9),'[1]Pricing Schedule'!$J$54,
IF(AND(I812=38000,R812&gt;45.9,R812&lt;=123.4),'[1]Pricing Schedule'!$J$97,
IF(AND(I812=38000,R812&gt;123.4,R812&lt;=168.2,M812&lt;=10),'[1]Pricing Schedule'!$J$105,
IF(AND(I812=38000,R812&gt;123.4,R812&lt;=168.2,M812&gt;10),'[1]Pricing Schedule'!$J$113,
IF(AND(I812=38000,R812&gt;168.2,R812&lt;=336.4,M812&lt;=10),('[1]Pricing Schedule'!$J$105),
IF(AND(I812=38000,R812&gt;168.2,R812&lt;=336.4,M812&gt;10),('[1]Pricing Schedule'!$J$113),
IF(AND(I812=38000,R812&gt;336.4,R812&lt;=504.6,M812&lt;=10),('[1]Pricing Schedule'!$J$105),
IF(AND(I812=38000,R812&gt;336.4,R812&lt;=504.6,M812&gt;10),('[1]Pricing Schedule'!$J$113),
IF(AND(I812=38000,R812&gt;504.6,R812&lt;=672.8,M812&lt;=10),('[1]Pricing Schedule'!$J$105),
IF(AND(I812=38000,R812&gt;504.6,R812&lt;=672.8,M812&gt;10),('[1]Pricing Schedule'!$J$113),
IF(AND(I812=110000,R812&lt;=12.8,M812&gt;2),'[1]Pricing Schedule'!$J$63,
IF(AND(I812=110000,R812&lt;=12.8,M812&lt;=2),'[1]Pricing Schedule'!$J$97,
IF(AND(I812=110000,R812&gt;12.8,R812&lt;=22.8,M812&gt;3),'[1]Pricing Schedule'!$J$72,
IF(AND(I812=110000,R812&gt;12.8,R812&lt;=22.8,M812&lt;=3),'[1]Pricing Schedule'!$J$97,
IF(AND(I812=110000,R812&gt;22.8,R812&lt;=30.2),'[1]Pricing Schedule'!$J$81,
IF(AND(I812=110000,R812&gt;30.2,R812&lt;=45.9),'[1]Pricing Schedule'!$J$90,
IF(AND(I812=110000,R812&gt;45.9,R812&lt;=123.4),'[1]Pricing Schedule'!$J$97,
IF(AND(I812=110000,R812&gt;123.4,R812&lt;=168.2,M812&lt;=10),'[1]Pricing Schedule'!$J$105,
IF(AND(I812=110000,R812&gt;123.4,R812&lt;=168.2,M812&gt;10),'[1]Pricing Schedule'!$J$113,
IF(AND(I812=110000,R812&gt;168.2,R812&lt;=336.2,M812&lt;=10),('[1]Pricing Schedule'!$J$105),
IF(AND(I812=110000,R812&gt;168.2,R812&lt;=336.2,M812&gt;10),('[1]Pricing Schedule'!$J$113),
IF(AND(I812=110000,R812&gt;336.4,R812&lt;=504.6,M812&lt;=10),('[1]Pricing Schedule'!$J$105),
IF(AND(I812=110000,R812&gt;336.4,R812&lt;=504.6,M812&gt;10),('[1]Pricing Schedule'!$J$113),
IF(AND(I812=110000,R812&gt;504.6,R812&lt;=672.8,M812&lt;=10),('[1]Pricing Schedule'!$J$105),
IF(AND(I812=110000,R812&gt;504.6,R812&lt;=672.8,M812&gt;10),('[1]Pricing Schedule'!$J$113),
IF(AND(I812=110000,R812&gt;672.8,R812&lt;=841,M812&lt;=10),('[1]Pricing Schedule'!$J$105),
IF(AND(I812=110000,R812&gt;672.8,R812&lt;=841,M812&gt;10),('[1]Pricing Schedule'!$J$113),
IF(AND(I812=110000,R812&gt;1682,R812&lt;=1850.2,M812&lt;=10),('[1]Pricing Schedule'!$J$105),
IF(AND(I812=110000,R812&gt;1682,R812&lt;=1850.2,M812&gt;10),('[1]Pricing Schedule'!$J$113),
IF(AND(I812=110000,R812&gt;2018.4,R812&lt;=2186.6,M812&lt;=10),('[1]Pricing Schedule'!$J$105),
IF(AND(I812=110000,R812&gt;2018.4,R812&lt;=2186.6,M812&gt;10),('[1]Pricing Schedule'!$J$113),999999999)))))))))))))))))))))))))))))))))))))))</f>
        <v>5</v>
      </c>
      <c r="U812" s="40">
        <f t="shared" si="78"/>
        <v>81322.44897959182</v>
      </c>
      <c r="V812" s="41">
        <f t="shared" si="79"/>
        <v>12.296727564746037</v>
      </c>
      <c r="Y812" s="23">
        <v>563</v>
      </c>
      <c r="Z812" s="23">
        <v>461</v>
      </c>
      <c r="AR812" s="35"/>
    </row>
    <row r="813" spans="1:44">
      <c r="A813" s="23">
        <v>813</v>
      </c>
      <c r="B813" s="23">
        <v>813</v>
      </c>
      <c r="C813" s="23" t="s">
        <v>1290</v>
      </c>
      <c r="D813" s="23" t="s">
        <v>168</v>
      </c>
      <c r="E813" s="23" t="s">
        <v>168</v>
      </c>
      <c r="F813" s="23" t="s">
        <v>250</v>
      </c>
      <c r="G813" s="23" t="s">
        <v>251</v>
      </c>
      <c r="H813" s="23" t="s">
        <v>133</v>
      </c>
      <c r="I813" s="13">
        <v>110000</v>
      </c>
      <c r="J813" s="13">
        <v>110000</v>
      </c>
      <c r="K813" s="13">
        <v>38000</v>
      </c>
      <c r="L813" s="24">
        <v>21.989000000000001</v>
      </c>
      <c r="M813" s="37">
        <f t="shared" si="74"/>
        <v>22</v>
      </c>
      <c r="N813" s="24">
        <v>0.54400000000000004</v>
      </c>
      <c r="O813" s="13">
        <v>2</v>
      </c>
      <c r="P813" s="36">
        <f t="shared" si="75"/>
        <v>0.54400000000000004</v>
      </c>
      <c r="Q813" s="38">
        <f t="shared" si="76"/>
        <v>4.2</v>
      </c>
      <c r="R813" s="37">
        <f t="shared" si="77"/>
        <v>4.2</v>
      </c>
      <c r="S813" s="39">
        <f>IF(AND(I813=38000,R813&lt;=4.5,M813&gt;8),'[1]Pricing Schedule'!$F$8+('[1]Pricing Schedule'!$F$9*M813),
IF(AND(I813=38000,R813&lt;=4.5,M813&lt;=8),'[1]Pricing Schedule'!$F$34+('[1]Pricing Schedule'!$F$36*M813),
IF(AND(I813=38000,R813&gt;4.5,R813&lt;=9,M813&gt;8),'[1]Pricing Schedule'!$F$17+('[1]Pricing Schedule'!$F$18*M813),
IF(AND(I813=38000,R813&gt;4.5,R813&lt;=9,M813&lt;=8),'[1]Pricing Schedule'!$F$34+('[1]Pricing Schedule'!$F$36*M813),
IF(AND(I813=38000,R813&gt;9,R813&lt;=12.8,M813&gt;8),'[1]Pricing Schedule'!$F$26+('[1]Pricing Schedule'!$F$27*M813),
IF(AND(I813=38000,R813&gt;9,R813&lt;=12.8,M813&lt;=8),'[1]Pricing Schedule'!$F$34+('[1]Pricing Schedule'!$F$36*M813),
IF(AND(I813=38000,R813&gt;12.8,R813&lt;=22.8),'[1]Pricing Schedule'!$F$34+('[1]Pricing Schedule'!$F$36*M813),
IF(AND(I813=38000,R813&gt;22.8,R813&lt;=30.2),'[1]Pricing Schedule'!$F$43+('[1]Pricing Schedule'!$F$45*M813),
IF(AND(I813=38000,R813&gt;30.2,R813&lt;=45.9),'[1]Pricing Schedule'!$F$52+('[1]Pricing Schedule'!$F$54*M813),
IF(AND(I813=38000,R813&gt;45.9,R813&lt;=123.4),'[1]Pricing Schedule'!$F$96+('[1]Pricing Schedule'!$F$97*M813),
IF(AND(I813=38000,R813&gt;123.4,R813&lt;=168.2,M813&lt;=10),'[1]Pricing Schedule'!$F$103+('[1]Pricing Schedule'!$F$105*M813),
IF(AND(I813=38000,R813&gt;123.4,R813&lt;=168.2,M813&gt;10),'[1]Pricing Schedule'!$F$111+('[1]Pricing Schedule'!$F$113*M813),
IF(AND(I813=38000,R813&gt;157.4,R813&lt;=336.4,M813&lt;=10),('[1]Pricing Schedule'!$F$103+('[1]Pricing Schedule'!$F$105*M813))*2,
IF(AND(I813=38000,R813&gt;157.4,R813&lt;=336.4,M813&gt;10),('[1]Pricing Schedule'!$F$111+('[1]Pricing Schedule'!$F$113*M813))*2,
IF(AND(I813=38000,R813&gt;314.8,R813&lt;=504.6,M813&lt;=10),('[1]Pricing Schedule'!$F$103+('[1]Pricing Schedule'!$F$105*M813))*3,
IF(AND(I813=38000,R813&gt;314.8,R813&lt;=504.6,M813&gt;10),('[1]Pricing Schedule'!$F$111+('[1]Pricing Schedule'!$F$113*M813))*3,
IF(AND(I813=38000,R813&gt;472.2,R813&lt;=672.8,M813&lt;=10),('[1]Pricing Schedule'!$F$103+('[1]Pricing Schedule'!$F$105*M813))*4,
IF(AND(I813=38000,R813&gt;472.2,R813&lt;=672.8,M813&gt;10),('[1]Pricing Schedule'!$F$111+('[1]Pricing Schedule'!$F$113*M813))*4,
IF(AND(I813=110000,R813&lt;=12.8,M813&gt;2),'[1]Pricing Schedule'!$F$62+('[1]Pricing Schedule'!$F$63*M813),
IF(AND(I813=110000,R813&lt;=12.8,M813&lt;=2),'[1]Pricing Schedule'!$F$96+('[1]Pricing Schedule'!$F$97*M813),
IF(AND(I813=110000,R813&gt;12.8,R813&lt;=22.8,M813&gt;3),'[1]Pricing Schedule'!$F$71+('[1]Pricing Schedule'!$F$72*M813),
IF(AND(I813=110000,R813&gt;12.8,R813&lt;=22.8,M813&lt;=3),'[1]Pricing Schedule'!$F$96+('[1]Pricing Schedule'!$F$97*M813),
IF(AND(I813=110000,R813&gt;22.8,R813&lt;=30.2),'[1]Pricing Schedule'!$F$80+('[1]Pricing Schedule'!$F$81*M813),
IF(AND(I813=110000,R813&gt;30.2,R813&lt;=45.9),'[1]Pricing Schedule'!$F$89+('[1]Pricing Schedule'!$F$90*M813),
IF(AND(I813=110000,R813&gt;45.9,R813&lt;=123.4),'[1]Pricing Schedule'!$F$96+('[1]Pricing Schedule'!$F$97*M813),
IF(AND(I813=110000,R813&gt;123.4,R813&lt;=168.2,M813&lt;=10),'[1]Pricing Schedule'!$F$103+('[1]Pricing Schedule'!$F$105*M813),
IF(AND(I813=110000,R813&gt;123.4,R813&lt;=168.2,M813&gt;10),'[1]Pricing Schedule'!$F$111+('[1]Pricing Schedule'!$F$113*M813),
IF(AND(I813=110000,R813&gt;168.2,R813&lt;=336.4,M813&lt;=10),('[1]Pricing Schedule'!$F$103+('[1]Pricing Schedule'!$F$105*M813))*2,
IF(AND(I813=110000,R813&gt;168.2,R813&lt;=336.4,M813&gt;10),('[1]Pricing Schedule'!$F$111+('[1]Pricing Schedule'!$F$113*M813))*2,
IF(AND(I813=110000,R813&gt;336.4,R813&lt;=504.6,M813&lt;=10),('[1]Pricing Schedule'!$F$103+('[1]Pricing Schedule'!$F$105*M813))*3,
IF(AND(I813=110000,R813&gt;336.4,R813&lt;=504.6,M813&gt;10),('[1]Pricing Schedule'!$F$111+('[1]Pricing Schedule'!$F$113*M813))*3,
IF(AND(I813=110000,R813&gt;504.6,R813&lt;=672.8,M813&lt;=10),('[1]Pricing Schedule'!$F$103+('[1]Pricing Schedule'!$F$105*M813))*4,
IF(AND(I813=110000,R813&gt;504.6,R813&lt;=672.8,M813&gt;10),('[1]Pricing Schedule'!$F$111+('[1]Pricing Schedule'!$F$113*M813))*4,
IF(AND(I813=110000,R813&gt;672.8,R813&lt;=841,M813&lt;=10),('[1]Pricing Schedule'!$F$103+('[1]Pricing Schedule'!$F$105*M813))*5,
IF(AND(I813=110000,R813&gt;672.8,R813&lt;=841,M813&gt;10),('[1]Pricing Schedule'!$F$111+('[1]Pricing Schedule'!$F$113*M813))*5,
IF(AND(I813=110000,R813&gt;672.8,R813&lt;=841,M813&lt;=10),('[1]Pricing Schedule'!$F$103+('[1]Pricing Schedule'!$F$105*M813))*5,
IF(AND(I813=110000,R813&gt;672.8,R813&lt;=841,M813&gt;10),('[1]Pricing Schedule'!$F$111+('[1]Pricing Schedule'!$F$113*M813))*5,
IF(AND(I813=110000,R813&gt;1345.6,R813&lt;=1513.8,M813&lt;=10),('[1]Pricing Schedule'!$F$103+('[1]Pricing Schedule'!$F$105*M813))*9,
IF(AND(I813=110000,R813&gt;1345.6,R813&lt;=1513.8,M813&gt;10),('[1]Pricing Schedule'!$F$111+('[1]Pricing Schedule'!$F$113*M813))*9,
9999999999)))))))))))))))))))))))))))))))))))))))</f>
        <v>2575870</v>
      </c>
      <c r="T813" s="21">
        <f>IF(AND(I813=38000,R813&lt;=4.5,M813&gt;8),'[1]Pricing Schedule'!$J$9,
IF(AND(I813=38000,R813&lt;=4.5,M813&lt;=8),'[1]Pricing Schedule'!$J$36,
IF(AND(I813=38000,R813&gt;4.5,R813&lt;=9,M813&gt;8),'[1]Pricing Schedule'!$J$18,
IF(AND(I813=38000,R813&gt;4.5,R813&lt;=9,M813&lt;=8),'[1]Pricing Schedule'!$J$36,
IF(AND(I813=38000,R813&gt;9,R813&lt;=12.8,M813&gt;8),'[1]Pricing Schedule'!$J$27,
IF(AND(I813=38000,R813&gt;9,R813&lt;=12.8,M813&lt;=8),'[1]Pricing Schedule'!$J$36,
IF(AND(I813=38000,R813&gt;12.8,R813&lt;=22.8),'[1]Pricing Schedule'!$J$36,
IF(AND(I813=38000,R813&gt;22.8,R813&lt;=30.2),'[1]Pricing Schedule'!$J$45,
IF(AND(I813=38000,R813&gt;30.2,R813&lt;=45.9),'[1]Pricing Schedule'!$J$54,
IF(AND(I813=38000,R813&gt;45.9,R813&lt;=123.4),'[1]Pricing Schedule'!$J$97,
IF(AND(I813=38000,R813&gt;123.4,R813&lt;=168.2,M813&lt;=10),'[1]Pricing Schedule'!$J$105,
IF(AND(I813=38000,R813&gt;123.4,R813&lt;=168.2,M813&gt;10),'[1]Pricing Schedule'!$J$113,
IF(AND(I813=38000,R813&gt;168.2,R813&lt;=336.4,M813&lt;=10),('[1]Pricing Schedule'!$J$105),
IF(AND(I813=38000,R813&gt;168.2,R813&lt;=336.4,M813&gt;10),('[1]Pricing Schedule'!$J$113),
IF(AND(I813=38000,R813&gt;336.4,R813&lt;=504.6,M813&lt;=10),('[1]Pricing Schedule'!$J$105),
IF(AND(I813=38000,R813&gt;336.4,R813&lt;=504.6,M813&gt;10),('[1]Pricing Schedule'!$J$113),
IF(AND(I813=38000,R813&gt;504.6,R813&lt;=672.8,M813&lt;=10),('[1]Pricing Schedule'!$J$105),
IF(AND(I813=38000,R813&gt;504.6,R813&lt;=672.8,M813&gt;10),('[1]Pricing Schedule'!$J$113),
IF(AND(I813=110000,R813&lt;=12.8,M813&gt;2),'[1]Pricing Schedule'!$J$63,
IF(AND(I813=110000,R813&lt;=12.8,M813&lt;=2),'[1]Pricing Schedule'!$J$97,
IF(AND(I813=110000,R813&gt;12.8,R813&lt;=22.8,M813&gt;3),'[1]Pricing Schedule'!$J$72,
IF(AND(I813=110000,R813&gt;12.8,R813&lt;=22.8,M813&lt;=3),'[1]Pricing Schedule'!$J$97,
IF(AND(I813=110000,R813&gt;22.8,R813&lt;=30.2),'[1]Pricing Schedule'!$J$81,
IF(AND(I813=110000,R813&gt;30.2,R813&lt;=45.9),'[1]Pricing Schedule'!$J$90,
IF(AND(I813=110000,R813&gt;45.9,R813&lt;=123.4),'[1]Pricing Schedule'!$J$97,
IF(AND(I813=110000,R813&gt;123.4,R813&lt;=168.2,M813&lt;=10),'[1]Pricing Schedule'!$J$105,
IF(AND(I813=110000,R813&gt;123.4,R813&lt;=168.2,M813&gt;10),'[1]Pricing Schedule'!$J$113,
IF(AND(I813=110000,R813&gt;168.2,R813&lt;=336.2,M813&lt;=10),('[1]Pricing Schedule'!$J$105),
IF(AND(I813=110000,R813&gt;168.2,R813&lt;=336.2,M813&gt;10),('[1]Pricing Schedule'!$J$113),
IF(AND(I813=110000,R813&gt;336.4,R813&lt;=504.6,M813&lt;=10),('[1]Pricing Schedule'!$J$105),
IF(AND(I813=110000,R813&gt;336.4,R813&lt;=504.6,M813&gt;10),('[1]Pricing Schedule'!$J$113),
IF(AND(I813=110000,R813&gt;504.6,R813&lt;=672.8,M813&lt;=10),('[1]Pricing Schedule'!$J$105),
IF(AND(I813=110000,R813&gt;504.6,R813&lt;=672.8,M813&gt;10),('[1]Pricing Schedule'!$J$113),
IF(AND(I813=110000,R813&gt;672.8,R813&lt;=841,M813&lt;=10),('[1]Pricing Schedule'!$J$105),
IF(AND(I813=110000,R813&gt;672.8,R813&lt;=841,M813&gt;10),('[1]Pricing Schedule'!$J$113),
IF(AND(I813=110000,R813&gt;1682,R813&lt;=1850.2,M813&lt;=10),('[1]Pricing Schedule'!$J$105),
IF(AND(I813=110000,R813&gt;1682,R813&lt;=1850.2,M813&gt;10),('[1]Pricing Schedule'!$J$113),
IF(AND(I813=110000,R813&gt;2018.4,R813&lt;=2186.6,M813&lt;=10),('[1]Pricing Schedule'!$J$105),
IF(AND(I813=110000,R813&gt;2018.4,R813&lt;=2186.6,M813&gt;10),('[1]Pricing Schedule'!$J$113),999999999)))))))))))))))))))))))))))))))))))))))</f>
        <v>7</v>
      </c>
      <c r="U813" s="40">
        <f t="shared" si="78"/>
        <v>613302.38095238095</v>
      </c>
      <c r="V813" s="41">
        <f t="shared" si="79"/>
        <v>1.6305170680197369</v>
      </c>
      <c r="Y813" s="23">
        <v>273</v>
      </c>
      <c r="Z813" s="23">
        <v>73</v>
      </c>
      <c r="AR813" s="35"/>
    </row>
    <row r="814" spans="1:44">
      <c r="A814" s="23">
        <v>814</v>
      </c>
      <c r="B814" s="23">
        <v>814</v>
      </c>
      <c r="C814" s="23" t="s">
        <v>1291</v>
      </c>
      <c r="D814" s="23" t="s">
        <v>168</v>
      </c>
      <c r="E814" s="23" t="s">
        <v>168</v>
      </c>
      <c r="F814" s="23" t="s">
        <v>250</v>
      </c>
      <c r="G814" s="23" t="s">
        <v>251</v>
      </c>
      <c r="H814" s="23" t="s">
        <v>133</v>
      </c>
      <c r="I814" s="13">
        <v>110000</v>
      </c>
      <c r="J814" s="13">
        <v>110000</v>
      </c>
      <c r="K814" s="13">
        <v>38000</v>
      </c>
      <c r="L814" s="24">
        <v>20.436</v>
      </c>
      <c r="M814" s="37">
        <f t="shared" si="74"/>
        <v>21</v>
      </c>
      <c r="N814" s="24">
        <v>3.0459999999999998</v>
      </c>
      <c r="O814" s="13">
        <v>2</v>
      </c>
      <c r="P814" s="36">
        <f t="shared" si="75"/>
        <v>2.2845</v>
      </c>
      <c r="Q814" s="38">
        <f t="shared" si="76"/>
        <v>25.200000000000003</v>
      </c>
      <c r="R814" s="37">
        <f t="shared" si="77"/>
        <v>25.200000000000003</v>
      </c>
      <c r="S814" s="39">
        <f>IF(AND(I814=38000,R814&lt;=4.5,M814&gt;8),'[1]Pricing Schedule'!$F$8+('[1]Pricing Schedule'!$F$9*M814),
IF(AND(I814=38000,R814&lt;=4.5,M814&lt;=8),'[1]Pricing Schedule'!$F$34+('[1]Pricing Schedule'!$F$36*M814),
IF(AND(I814=38000,R814&gt;4.5,R814&lt;=9,M814&gt;8),'[1]Pricing Schedule'!$F$17+('[1]Pricing Schedule'!$F$18*M814),
IF(AND(I814=38000,R814&gt;4.5,R814&lt;=9,M814&lt;=8),'[1]Pricing Schedule'!$F$34+('[1]Pricing Schedule'!$F$36*M814),
IF(AND(I814=38000,R814&gt;9,R814&lt;=12.8,M814&gt;8),'[1]Pricing Schedule'!$F$26+('[1]Pricing Schedule'!$F$27*M814),
IF(AND(I814=38000,R814&gt;9,R814&lt;=12.8,M814&lt;=8),'[1]Pricing Schedule'!$F$34+('[1]Pricing Schedule'!$F$36*M814),
IF(AND(I814=38000,R814&gt;12.8,R814&lt;=22.8),'[1]Pricing Schedule'!$F$34+('[1]Pricing Schedule'!$F$36*M814),
IF(AND(I814=38000,R814&gt;22.8,R814&lt;=30.2),'[1]Pricing Schedule'!$F$43+('[1]Pricing Schedule'!$F$45*M814),
IF(AND(I814=38000,R814&gt;30.2,R814&lt;=45.9),'[1]Pricing Schedule'!$F$52+('[1]Pricing Schedule'!$F$54*M814),
IF(AND(I814=38000,R814&gt;45.9,R814&lt;=123.4),'[1]Pricing Schedule'!$F$96+('[1]Pricing Schedule'!$F$97*M814),
IF(AND(I814=38000,R814&gt;123.4,R814&lt;=168.2,M814&lt;=10),'[1]Pricing Schedule'!$F$103+('[1]Pricing Schedule'!$F$105*M814),
IF(AND(I814=38000,R814&gt;123.4,R814&lt;=168.2,M814&gt;10),'[1]Pricing Schedule'!$F$111+('[1]Pricing Schedule'!$F$113*M814),
IF(AND(I814=38000,R814&gt;157.4,R814&lt;=336.4,M814&lt;=10),('[1]Pricing Schedule'!$F$103+('[1]Pricing Schedule'!$F$105*M814))*2,
IF(AND(I814=38000,R814&gt;157.4,R814&lt;=336.4,M814&gt;10),('[1]Pricing Schedule'!$F$111+('[1]Pricing Schedule'!$F$113*M814))*2,
IF(AND(I814=38000,R814&gt;314.8,R814&lt;=504.6,M814&lt;=10),('[1]Pricing Schedule'!$F$103+('[1]Pricing Schedule'!$F$105*M814))*3,
IF(AND(I814=38000,R814&gt;314.8,R814&lt;=504.6,M814&gt;10),('[1]Pricing Schedule'!$F$111+('[1]Pricing Schedule'!$F$113*M814))*3,
IF(AND(I814=38000,R814&gt;472.2,R814&lt;=672.8,M814&lt;=10),('[1]Pricing Schedule'!$F$103+('[1]Pricing Schedule'!$F$105*M814))*4,
IF(AND(I814=38000,R814&gt;472.2,R814&lt;=672.8,M814&gt;10),('[1]Pricing Schedule'!$F$111+('[1]Pricing Schedule'!$F$113*M814))*4,
IF(AND(I814=110000,R814&lt;=12.8,M814&gt;2),'[1]Pricing Schedule'!$F$62+('[1]Pricing Schedule'!$F$63*M814),
IF(AND(I814=110000,R814&lt;=12.8,M814&lt;=2),'[1]Pricing Schedule'!$F$96+('[1]Pricing Schedule'!$F$97*M814),
IF(AND(I814=110000,R814&gt;12.8,R814&lt;=22.8,M814&gt;3),'[1]Pricing Schedule'!$F$71+('[1]Pricing Schedule'!$F$72*M814),
IF(AND(I814=110000,R814&gt;12.8,R814&lt;=22.8,M814&lt;=3),'[1]Pricing Schedule'!$F$96+('[1]Pricing Schedule'!$F$97*M814),
IF(AND(I814=110000,R814&gt;22.8,R814&lt;=30.2),'[1]Pricing Schedule'!$F$80+('[1]Pricing Schedule'!$F$81*M814),
IF(AND(I814=110000,R814&gt;30.2,R814&lt;=45.9),'[1]Pricing Schedule'!$F$89+('[1]Pricing Schedule'!$F$90*M814),
IF(AND(I814=110000,R814&gt;45.9,R814&lt;=123.4),'[1]Pricing Schedule'!$F$96+('[1]Pricing Schedule'!$F$97*M814),
IF(AND(I814=110000,R814&gt;123.4,R814&lt;=168.2,M814&lt;=10),'[1]Pricing Schedule'!$F$103+('[1]Pricing Schedule'!$F$105*M814),
IF(AND(I814=110000,R814&gt;123.4,R814&lt;=168.2,M814&gt;10),'[1]Pricing Schedule'!$F$111+('[1]Pricing Schedule'!$F$113*M814),
IF(AND(I814=110000,R814&gt;168.2,R814&lt;=336.4,M814&lt;=10),('[1]Pricing Schedule'!$F$103+('[1]Pricing Schedule'!$F$105*M814))*2,
IF(AND(I814=110000,R814&gt;168.2,R814&lt;=336.4,M814&gt;10),('[1]Pricing Schedule'!$F$111+('[1]Pricing Schedule'!$F$113*M814))*2,
IF(AND(I814=110000,R814&gt;336.4,R814&lt;=504.6,M814&lt;=10),('[1]Pricing Schedule'!$F$103+('[1]Pricing Schedule'!$F$105*M814))*3,
IF(AND(I814=110000,R814&gt;336.4,R814&lt;=504.6,M814&gt;10),('[1]Pricing Schedule'!$F$111+('[1]Pricing Schedule'!$F$113*M814))*3,
IF(AND(I814=110000,R814&gt;504.6,R814&lt;=672.8,M814&lt;=10),('[1]Pricing Schedule'!$F$103+('[1]Pricing Schedule'!$F$105*M814))*4,
IF(AND(I814=110000,R814&gt;504.6,R814&lt;=672.8,M814&gt;10),('[1]Pricing Schedule'!$F$111+('[1]Pricing Schedule'!$F$113*M814))*4,
IF(AND(I814=110000,R814&gt;672.8,R814&lt;=841,M814&lt;=10),('[1]Pricing Schedule'!$F$103+('[1]Pricing Schedule'!$F$105*M814))*5,
IF(AND(I814=110000,R814&gt;672.8,R814&lt;=841,M814&gt;10),('[1]Pricing Schedule'!$F$111+('[1]Pricing Schedule'!$F$113*M814))*5,
IF(AND(I814=110000,R814&gt;672.8,R814&lt;=841,M814&lt;=10),('[1]Pricing Schedule'!$F$103+('[1]Pricing Schedule'!$F$105*M814))*5,
IF(AND(I814=110000,R814&gt;672.8,R814&lt;=841,M814&gt;10),('[1]Pricing Schedule'!$F$111+('[1]Pricing Schedule'!$F$113*M814))*5,
IF(AND(I814=110000,R814&gt;1345.6,R814&lt;=1513.8,M814&lt;=10),('[1]Pricing Schedule'!$F$103+('[1]Pricing Schedule'!$F$105*M814))*9,
IF(AND(I814=110000,R814&gt;1345.6,R814&lt;=1513.8,M814&gt;10),('[1]Pricing Schedule'!$F$111+('[1]Pricing Schedule'!$F$113*M814))*9,
9999999999)))))))))))))))))))))))))))))))))))))))</f>
        <v>3819280</v>
      </c>
      <c r="T814" s="21">
        <f>IF(AND(I814=38000,R814&lt;=4.5,M814&gt;8),'[1]Pricing Schedule'!$J$9,
IF(AND(I814=38000,R814&lt;=4.5,M814&lt;=8),'[1]Pricing Schedule'!$J$36,
IF(AND(I814=38000,R814&gt;4.5,R814&lt;=9,M814&gt;8),'[1]Pricing Schedule'!$J$18,
IF(AND(I814=38000,R814&gt;4.5,R814&lt;=9,M814&lt;=8),'[1]Pricing Schedule'!$J$36,
IF(AND(I814=38000,R814&gt;9,R814&lt;=12.8,M814&gt;8),'[1]Pricing Schedule'!$J$27,
IF(AND(I814=38000,R814&gt;9,R814&lt;=12.8,M814&lt;=8),'[1]Pricing Schedule'!$J$36,
IF(AND(I814=38000,R814&gt;12.8,R814&lt;=22.8),'[1]Pricing Schedule'!$J$36,
IF(AND(I814=38000,R814&gt;22.8,R814&lt;=30.2),'[1]Pricing Schedule'!$J$45,
IF(AND(I814=38000,R814&gt;30.2,R814&lt;=45.9),'[1]Pricing Schedule'!$J$54,
IF(AND(I814=38000,R814&gt;45.9,R814&lt;=123.4),'[1]Pricing Schedule'!$J$97,
IF(AND(I814=38000,R814&gt;123.4,R814&lt;=168.2,M814&lt;=10),'[1]Pricing Schedule'!$J$105,
IF(AND(I814=38000,R814&gt;123.4,R814&lt;=168.2,M814&gt;10),'[1]Pricing Schedule'!$J$113,
IF(AND(I814=38000,R814&gt;168.2,R814&lt;=336.4,M814&lt;=10),('[1]Pricing Schedule'!$J$105),
IF(AND(I814=38000,R814&gt;168.2,R814&lt;=336.4,M814&gt;10),('[1]Pricing Schedule'!$J$113),
IF(AND(I814=38000,R814&gt;336.4,R814&lt;=504.6,M814&lt;=10),('[1]Pricing Schedule'!$J$105),
IF(AND(I814=38000,R814&gt;336.4,R814&lt;=504.6,M814&gt;10),('[1]Pricing Schedule'!$J$113),
IF(AND(I814=38000,R814&gt;504.6,R814&lt;=672.8,M814&lt;=10),('[1]Pricing Schedule'!$J$105),
IF(AND(I814=38000,R814&gt;504.6,R814&lt;=672.8,M814&gt;10),('[1]Pricing Schedule'!$J$113),
IF(AND(I814=110000,R814&lt;=12.8,M814&gt;2),'[1]Pricing Schedule'!$J$63,
IF(AND(I814=110000,R814&lt;=12.8,M814&lt;=2),'[1]Pricing Schedule'!$J$97,
IF(AND(I814=110000,R814&gt;12.8,R814&lt;=22.8,M814&gt;3),'[1]Pricing Schedule'!$J$72,
IF(AND(I814=110000,R814&gt;12.8,R814&lt;=22.8,M814&lt;=3),'[1]Pricing Schedule'!$J$97,
IF(AND(I814=110000,R814&gt;22.8,R814&lt;=30.2),'[1]Pricing Schedule'!$J$81,
IF(AND(I814=110000,R814&gt;30.2,R814&lt;=45.9),'[1]Pricing Schedule'!$J$90,
IF(AND(I814=110000,R814&gt;45.9,R814&lt;=123.4),'[1]Pricing Schedule'!$J$97,
IF(AND(I814=110000,R814&gt;123.4,R814&lt;=168.2,M814&lt;=10),'[1]Pricing Schedule'!$J$105,
IF(AND(I814=110000,R814&gt;123.4,R814&lt;=168.2,M814&gt;10),'[1]Pricing Schedule'!$J$113,
IF(AND(I814=110000,R814&gt;168.2,R814&lt;=336.2,M814&lt;=10),('[1]Pricing Schedule'!$J$105),
IF(AND(I814=110000,R814&gt;168.2,R814&lt;=336.2,M814&gt;10),('[1]Pricing Schedule'!$J$113),
IF(AND(I814=110000,R814&gt;336.4,R814&lt;=504.6,M814&lt;=10),('[1]Pricing Schedule'!$J$105),
IF(AND(I814=110000,R814&gt;336.4,R814&lt;=504.6,M814&gt;10),('[1]Pricing Schedule'!$J$113),
IF(AND(I814=110000,R814&gt;504.6,R814&lt;=672.8,M814&lt;=10),('[1]Pricing Schedule'!$J$105),
IF(AND(I814=110000,R814&gt;504.6,R814&lt;=672.8,M814&gt;10),('[1]Pricing Schedule'!$J$113),
IF(AND(I814=110000,R814&gt;672.8,R814&lt;=841,M814&lt;=10),('[1]Pricing Schedule'!$J$105),
IF(AND(I814=110000,R814&gt;672.8,R814&lt;=841,M814&gt;10),('[1]Pricing Schedule'!$J$113),
IF(AND(I814=110000,R814&gt;1682,R814&lt;=1850.2,M814&lt;=10),('[1]Pricing Schedule'!$J$105),
IF(AND(I814=110000,R814&gt;1682,R814&lt;=1850.2,M814&gt;10),('[1]Pricing Schedule'!$J$113),
IF(AND(I814=110000,R814&gt;2018.4,R814&lt;=2186.6,M814&lt;=10),('[1]Pricing Schedule'!$J$105),
IF(AND(I814=110000,R814&gt;2018.4,R814&lt;=2186.6,M814&gt;10),('[1]Pricing Schedule'!$J$113),999999999)))))))))))))))))))))))))))))))))))))))</f>
        <v>9</v>
      </c>
      <c r="U814" s="40">
        <f t="shared" si="78"/>
        <v>151558.73015873015</v>
      </c>
      <c r="V814" s="41">
        <f t="shared" si="79"/>
        <v>6.5981022601118546</v>
      </c>
      <c r="Y814" s="23">
        <v>616</v>
      </c>
      <c r="Z814" s="23">
        <v>73</v>
      </c>
      <c r="AR814" s="35"/>
    </row>
    <row r="815" spans="1:44">
      <c r="A815" s="23">
        <v>815</v>
      </c>
      <c r="B815" s="23">
        <v>815</v>
      </c>
      <c r="C815" s="23" t="s">
        <v>1292</v>
      </c>
      <c r="D815" s="23" t="s">
        <v>168</v>
      </c>
      <c r="E815" s="23" t="s">
        <v>168</v>
      </c>
      <c r="F815" s="23" t="s">
        <v>250</v>
      </c>
      <c r="G815" s="23" t="s">
        <v>251</v>
      </c>
      <c r="H815" s="23" t="s">
        <v>133</v>
      </c>
      <c r="I815" s="13">
        <v>110000</v>
      </c>
      <c r="J815" s="13">
        <v>110000</v>
      </c>
      <c r="K815" s="13">
        <v>38000</v>
      </c>
      <c r="L815" s="24">
        <v>18.073</v>
      </c>
      <c r="M815" s="37">
        <f t="shared" si="74"/>
        <v>19</v>
      </c>
      <c r="N815" s="24">
        <v>0.48599999999999999</v>
      </c>
      <c r="O815" s="13">
        <v>2</v>
      </c>
      <c r="P815" s="36">
        <f t="shared" si="75"/>
        <v>0.48599999999999999</v>
      </c>
      <c r="Q815" s="38">
        <f t="shared" si="76"/>
        <v>4.2</v>
      </c>
      <c r="R815" s="37">
        <f t="shared" si="77"/>
        <v>4.2</v>
      </c>
      <c r="S815" s="39">
        <f>IF(AND(I815=38000,R815&lt;=4.5,M815&gt;8),'[1]Pricing Schedule'!$F$8+('[1]Pricing Schedule'!$F$9*M815),
IF(AND(I815=38000,R815&lt;=4.5,M815&lt;=8),'[1]Pricing Schedule'!$F$34+('[1]Pricing Schedule'!$F$36*M815),
IF(AND(I815=38000,R815&gt;4.5,R815&lt;=9,M815&gt;8),'[1]Pricing Schedule'!$F$17+('[1]Pricing Schedule'!$F$18*M815),
IF(AND(I815=38000,R815&gt;4.5,R815&lt;=9,M815&lt;=8),'[1]Pricing Schedule'!$F$34+('[1]Pricing Schedule'!$F$36*M815),
IF(AND(I815=38000,R815&gt;9,R815&lt;=12.8,M815&gt;8),'[1]Pricing Schedule'!$F$26+('[1]Pricing Schedule'!$F$27*M815),
IF(AND(I815=38000,R815&gt;9,R815&lt;=12.8,M815&lt;=8),'[1]Pricing Schedule'!$F$34+('[1]Pricing Schedule'!$F$36*M815),
IF(AND(I815=38000,R815&gt;12.8,R815&lt;=22.8),'[1]Pricing Schedule'!$F$34+('[1]Pricing Schedule'!$F$36*M815),
IF(AND(I815=38000,R815&gt;22.8,R815&lt;=30.2),'[1]Pricing Schedule'!$F$43+('[1]Pricing Schedule'!$F$45*M815),
IF(AND(I815=38000,R815&gt;30.2,R815&lt;=45.9),'[1]Pricing Schedule'!$F$52+('[1]Pricing Schedule'!$F$54*M815),
IF(AND(I815=38000,R815&gt;45.9,R815&lt;=123.4),'[1]Pricing Schedule'!$F$96+('[1]Pricing Schedule'!$F$97*M815),
IF(AND(I815=38000,R815&gt;123.4,R815&lt;=168.2,M815&lt;=10),'[1]Pricing Schedule'!$F$103+('[1]Pricing Schedule'!$F$105*M815),
IF(AND(I815=38000,R815&gt;123.4,R815&lt;=168.2,M815&gt;10),'[1]Pricing Schedule'!$F$111+('[1]Pricing Schedule'!$F$113*M815),
IF(AND(I815=38000,R815&gt;157.4,R815&lt;=336.4,M815&lt;=10),('[1]Pricing Schedule'!$F$103+('[1]Pricing Schedule'!$F$105*M815))*2,
IF(AND(I815=38000,R815&gt;157.4,R815&lt;=336.4,M815&gt;10),('[1]Pricing Schedule'!$F$111+('[1]Pricing Schedule'!$F$113*M815))*2,
IF(AND(I815=38000,R815&gt;314.8,R815&lt;=504.6,M815&lt;=10),('[1]Pricing Schedule'!$F$103+('[1]Pricing Schedule'!$F$105*M815))*3,
IF(AND(I815=38000,R815&gt;314.8,R815&lt;=504.6,M815&gt;10),('[1]Pricing Schedule'!$F$111+('[1]Pricing Schedule'!$F$113*M815))*3,
IF(AND(I815=38000,R815&gt;472.2,R815&lt;=672.8,M815&lt;=10),('[1]Pricing Schedule'!$F$103+('[1]Pricing Schedule'!$F$105*M815))*4,
IF(AND(I815=38000,R815&gt;472.2,R815&lt;=672.8,M815&gt;10),('[1]Pricing Schedule'!$F$111+('[1]Pricing Schedule'!$F$113*M815))*4,
IF(AND(I815=110000,R815&lt;=12.8,M815&gt;2),'[1]Pricing Schedule'!$F$62+('[1]Pricing Schedule'!$F$63*M815),
IF(AND(I815=110000,R815&lt;=12.8,M815&lt;=2),'[1]Pricing Schedule'!$F$96+('[1]Pricing Schedule'!$F$97*M815),
IF(AND(I815=110000,R815&gt;12.8,R815&lt;=22.8,M815&gt;3),'[1]Pricing Schedule'!$F$71+('[1]Pricing Schedule'!$F$72*M815),
IF(AND(I815=110000,R815&gt;12.8,R815&lt;=22.8,M815&lt;=3),'[1]Pricing Schedule'!$F$96+('[1]Pricing Schedule'!$F$97*M815),
IF(AND(I815=110000,R815&gt;22.8,R815&lt;=30.2),'[1]Pricing Schedule'!$F$80+('[1]Pricing Schedule'!$F$81*M815),
IF(AND(I815=110000,R815&gt;30.2,R815&lt;=45.9),'[1]Pricing Schedule'!$F$89+('[1]Pricing Schedule'!$F$90*M815),
IF(AND(I815=110000,R815&gt;45.9,R815&lt;=123.4),'[1]Pricing Schedule'!$F$96+('[1]Pricing Schedule'!$F$97*M815),
IF(AND(I815=110000,R815&gt;123.4,R815&lt;=168.2,M815&lt;=10),'[1]Pricing Schedule'!$F$103+('[1]Pricing Schedule'!$F$105*M815),
IF(AND(I815=110000,R815&gt;123.4,R815&lt;=168.2,M815&gt;10),'[1]Pricing Schedule'!$F$111+('[1]Pricing Schedule'!$F$113*M815),
IF(AND(I815=110000,R815&gt;168.2,R815&lt;=336.4,M815&lt;=10),('[1]Pricing Schedule'!$F$103+('[1]Pricing Schedule'!$F$105*M815))*2,
IF(AND(I815=110000,R815&gt;168.2,R815&lt;=336.4,M815&gt;10),('[1]Pricing Schedule'!$F$111+('[1]Pricing Schedule'!$F$113*M815))*2,
IF(AND(I815=110000,R815&gt;336.4,R815&lt;=504.6,M815&lt;=10),('[1]Pricing Schedule'!$F$103+('[1]Pricing Schedule'!$F$105*M815))*3,
IF(AND(I815=110000,R815&gt;336.4,R815&lt;=504.6,M815&gt;10),('[1]Pricing Schedule'!$F$111+('[1]Pricing Schedule'!$F$113*M815))*3,
IF(AND(I815=110000,R815&gt;504.6,R815&lt;=672.8,M815&lt;=10),('[1]Pricing Schedule'!$F$103+('[1]Pricing Schedule'!$F$105*M815))*4,
IF(AND(I815=110000,R815&gt;504.6,R815&lt;=672.8,M815&gt;10),('[1]Pricing Schedule'!$F$111+('[1]Pricing Schedule'!$F$113*M815))*4,
IF(AND(I815=110000,R815&gt;672.8,R815&lt;=841,M815&lt;=10),('[1]Pricing Schedule'!$F$103+('[1]Pricing Schedule'!$F$105*M815))*5,
IF(AND(I815=110000,R815&gt;672.8,R815&lt;=841,M815&gt;10),('[1]Pricing Schedule'!$F$111+('[1]Pricing Schedule'!$F$113*M815))*5,
IF(AND(I815=110000,R815&gt;672.8,R815&lt;=841,M815&lt;=10),('[1]Pricing Schedule'!$F$103+('[1]Pricing Schedule'!$F$105*M815))*5,
IF(AND(I815=110000,R815&gt;672.8,R815&lt;=841,M815&gt;10),('[1]Pricing Schedule'!$F$111+('[1]Pricing Schedule'!$F$113*M815))*5,
IF(AND(I815=110000,R815&gt;1345.6,R815&lt;=1513.8,M815&lt;=10),('[1]Pricing Schedule'!$F$103+('[1]Pricing Schedule'!$F$105*M815))*9,
IF(AND(I815=110000,R815&gt;1345.6,R815&lt;=1513.8,M815&gt;10),('[1]Pricing Schedule'!$F$111+('[1]Pricing Schedule'!$F$113*M815))*9,
9999999999)))))))))))))))))))))))))))))))))))))))</f>
        <v>2417770</v>
      </c>
      <c r="T815" s="21">
        <f>IF(AND(I815=38000,R815&lt;=4.5,M815&gt;8),'[1]Pricing Schedule'!$J$9,
IF(AND(I815=38000,R815&lt;=4.5,M815&lt;=8),'[1]Pricing Schedule'!$J$36,
IF(AND(I815=38000,R815&gt;4.5,R815&lt;=9,M815&gt;8),'[1]Pricing Schedule'!$J$18,
IF(AND(I815=38000,R815&gt;4.5,R815&lt;=9,M815&lt;=8),'[1]Pricing Schedule'!$J$36,
IF(AND(I815=38000,R815&gt;9,R815&lt;=12.8,M815&gt;8),'[1]Pricing Schedule'!$J$27,
IF(AND(I815=38000,R815&gt;9,R815&lt;=12.8,M815&lt;=8),'[1]Pricing Schedule'!$J$36,
IF(AND(I815=38000,R815&gt;12.8,R815&lt;=22.8),'[1]Pricing Schedule'!$J$36,
IF(AND(I815=38000,R815&gt;22.8,R815&lt;=30.2),'[1]Pricing Schedule'!$J$45,
IF(AND(I815=38000,R815&gt;30.2,R815&lt;=45.9),'[1]Pricing Schedule'!$J$54,
IF(AND(I815=38000,R815&gt;45.9,R815&lt;=123.4),'[1]Pricing Schedule'!$J$97,
IF(AND(I815=38000,R815&gt;123.4,R815&lt;=168.2,M815&lt;=10),'[1]Pricing Schedule'!$J$105,
IF(AND(I815=38000,R815&gt;123.4,R815&lt;=168.2,M815&gt;10),'[1]Pricing Schedule'!$J$113,
IF(AND(I815=38000,R815&gt;168.2,R815&lt;=336.4,M815&lt;=10),('[1]Pricing Schedule'!$J$105),
IF(AND(I815=38000,R815&gt;168.2,R815&lt;=336.4,M815&gt;10),('[1]Pricing Schedule'!$J$113),
IF(AND(I815=38000,R815&gt;336.4,R815&lt;=504.6,M815&lt;=10),('[1]Pricing Schedule'!$J$105),
IF(AND(I815=38000,R815&gt;336.4,R815&lt;=504.6,M815&gt;10),('[1]Pricing Schedule'!$J$113),
IF(AND(I815=38000,R815&gt;504.6,R815&lt;=672.8,M815&lt;=10),('[1]Pricing Schedule'!$J$105),
IF(AND(I815=38000,R815&gt;504.6,R815&lt;=672.8,M815&gt;10),('[1]Pricing Schedule'!$J$113),
IF(AND(I815=110000,R815&lt;=12.8,M815&gt;2),'[1]Pricing Schedule'!$J$63,
IF(AND(I815=110000,R815&lt;=12.8,M815&lt;=2),'[1]Pricing Schedule'!$J$97,
IF(AND(I815=110000,R815&gt;12.8,R815&lt;=22.8,M815&gt;3),'[1]Pricing Schedule'!$J$72,
IF(AND(I815=110000,R815&gt;12.8,R815&lt;=22.8,M815&lt;=3),'[1]Pricing Schedule'!$J$97,
IF(AND(I815=110000,R815&gt;22.8,R815&lt;=30.2),'[1]Pricing Schedule'!$J$81,
IF(AND(I815=110000,R815&gt;30.2,R815&lt;=45.9),'[1]Pricing Schedule'!$J$90,
IF(AND(I815=110000,R815&gt;45.9,R815&lt;=123.4),'[1]Pricing Schedule'!$J$97,
IF(AND(I815=110000,R815&gt;123.4,R815&lt;=168.2,M815&lt;=10),'[1]Pricing Schedule'!$J$105,
IF(AND(I815=110000,R815&gt;123.4,R815&lt;=168.2,M815&gt;10),'[1]Pricing Schedule'!$J$113,
IF(AND(I815=110000,R815&gt;168.2,R815&lt;=336.2,M815&lt;=10),('[1]Pricing Schedule'!$J$105),
IF(AND(I815=110000,R815&gt;168.2,R815&lt;=336.2,M815&gt;10),('[1]Pricing Schedule'!$J$113),
IF(AND(I815=110000,R815&gt;336.4,R815&lt;=504.6,M815&lt;=10),('[1]Pricing Schedule'!$J$105),
IF(AND(I815=110000,R815&gt;336.4,R815&lt;=504.6,M815&gt;10),('[1]Pricing Schedule'!$J$113),
IF(AND(I815=110000,R815&gt;504.6,R815&lt;=672.8,M815&lt;=10),('[1]Pricing Schedule'!$J$105),
IF(AND(I815=110000,R815&gt;504.6,R815&lt;=672.8,M815&gt;10),('[1]Pricing Schedule'!$J$113),
IF(AND(I815=110000,R815&gt;672.8,R815&lt;=841,M815&lt;=10),('[1]Pricing Schedule'!$J$105),
IF(AND(I815=110000,R815&gt;672.8,R815&lt;=841,M815&gt;10),('[1]Pricing Schedule'!$J$113),
IF(AND(I815=110000,R815&gt;1682,R815&lt;=1850.2,M815&lt;=10),('[1]Pricing Schedule'!$J$105),
IF(AND(I815=110000,R815&gt;1682,R815&lt;=1850.2,M815&gt;10),('[1]Pricing Schedule'!$J$113),
IF(AND(I815=110000,R815&gt;2018.4,R815&lt;=2186.6,M815&lt;=10),('[1]Pricing Schedule'!$J$105),
IF(AND(I815=110000,R815&gt;2018.4,R815&lt;=2186.6,M815&gt;10),('[1]Pricing Schedule'!$J$113),999999999)))))))))))))))))))))))))))))))))))))))</f>
        <v>7</v>
      </c>
      <c r="U815" s="40">
        <f t="shared" si="78"/>
        <v>575659.52380952379</v>
      </c>
      <c r="V815" s="41">
        <f t="shared" si="79"/>
        <v>1.7371379411606562</v>
      </c>
      <c r="Y815" s="23">
        <v>590</v>
      </c>
      <c r="Z815" s="23">
        <v>73</v>
      </c>
      <c r="AR815" s="35"/>
    </row>
    <row r="816" spans="1:44" s="44" customFormat="1">
      <c r="A816" s="43">
        <v>816</v>
      </c>
      <c r="B816" s="43">
        <v>816</v>
      </c>
      <c r="C816" s="43" t="s">
        <v>1293</v>
      </c>
      <c r="D816" s="23" t="s">
        <v>168</v>
      </c>
      <c r="E816" s="23" t="s">
        <v>168</v>
      </c>
      <c r="F816" s="43" t="s">
        <v>243</v>
      </c>
      <c r="G816" s="43" t="s">
        <v>244</v>
      </c>
      <c r="H816" s="43" t="s">
        <v>113</v>
      </c>
      <c r="I816" s="44">
        <v>38000</v>
      </c>
      <c r="J816" s="44">
        <v>38000</v>
      </c>
      <c r="K816" s="44">
        <v>20000</v>
      </c>
      <c r="L816" s="45">
        <v>12.260999999999999</v>
      </c>
      <c r="M816" s="46">
        <f t="shared" si="74"/>
        <v>13</v>
      </c>
      <c r="N816" s="45">
        <v>9.9450000000000003</v>
      </c>
      <c r="O816" s="44">
        <v>2</v>
      </c>
      <c r="P816" s="46">
        <f t="shared" si="75"/>
        <v>7.4587500000000002</v>
      </c>
      <c r="Q816" s="47">
        <f t="shared" si="76"/>
        <v>92.4</v>
      </c>
      <c r="R816" s="46">
        <f t="shared" si="77"/>
        <v>92.4</v>
      </c>
      <c r="S816" s="39">
        <f>IF(AND(I816=38000,R816&lt;=4.5,M816&gt;8),'[1]Pricing Schedule'!$F$8+('[1]Pricing Schedule'!$F$9*M816),
IF(AND(I816=38000,R816&lt;=4.5,M816&lt;=8),'[1]Pricing Schedule'!$F$34+('[1]Pricing Schedule'!$F$36*M816),
IF(AND(I816=38000,R816&gt;4.5,R816&lt;=9,M816&gt;8),'[1]Pricing Schedule'!$F$17+('[1]Pricing Schedule'!$F$18*M816),
IF(AND(I816=38000,R816&gt;4.5,R816&lt;=9,M816&lt;=8),'[1]Pricing Schedule'!$F$34+('[1]Pricing Schedule'!$F$36*M816),
IF(AND(I816=38000,R816&gt;9,R816&lt;=12.8,M816&gt;8),'[1]Pricing Schedule'!$F$26+('[1]Pricing Schedule'!$F$27*M816),
IF(AND(I816=38000,R816&gt;9,R816&lt;=12.8,M816&lt;=8),'[1]Pricing Schedule'!$F$34+('[1]Pricing Schedule'!$F$36*M816),
IF(AND(I816=38000,R816&gt;12.8,R816&lt;=22.8),'[1]Pricing Schedule'!$F$34+('[1]Pricing Schedule'!$F$36*M816),
IF(AND(I816=38000,R816&gt;22.8,R816&lt;=30.2),'[1]Pricing Schedule'!$F$43+('[1]Pricing Schedule'!$F$45*M816),
IF(AND(I816=38000,R816&gt;30.2,R816&lt;=45.9),'[1]Pricing Schedule'!$F$52+('[1]Pricing Schedule'!$F$54*M816),
IF(AND(I816=38000,R816&gt;45.9,R816&lt;=123.4),'[1]Pricing Schedule'!$F$96+('[1]Pricing Schedule'!$F$97*M816),
IF(AND(I816=38000,R816&gt;123.4,R816&lt;=168.2,M816&lt;=10),'[1]Pricing Schedule'!$F$103+('[1]Pricing Schedule'!$F$105*M816),
IF(AND(I816=38000,R816&gt;123.4,R816&lt;=168.2,M816&gt;10),'[1]Pricing Schedule'!$F$111+('[1]Pricing Schedule'!$F$113*M816),
IF(AND(I816=38000,R816&gt;157.4,R816&lt;=336.4,M816&lt;=10),('[1]Pricing Schedule'!$F$103+('[1]Pricing Schedule'!$F$105*M816))*2,
IF(AND(I816=38000,R816&gt;157.4,R816&lt;=336.4,M816&gt;10),('[1]Pricing Schedule'!$F$111+('[1]Pricing Schedule'!$F$113*M816))*2,
IF(AND(I816=38000,R816&gt;314.8,R816&lt;=504.6,M816&lt;=10),('[1]Pricing Schedule'!$F$103+('[1]Pricing Schedule'!$F$105*M816))*3,
IF(AND(I816=38000,R816&gt;314.8,R816&lt;=504.6,M816&gt;10),('[1]Pricing Schedule'!$F$111+('[1]Pricing Schedule'!$F$113*M816))*3,
IF(AND(I816=38000,R816&gt;472.2,R816&lt;=672.8,M816&lt;=10),('[1]Pricing Schedule'!$F$103+('[1]Pricing Schedule'!$F$105*M816))*4,
IF(AND(I816=38000,R816&gt;472.2,R816&lt;=672.8,M816&gt;10),('[1]Pricing Schedule'!$F$111+('[1]Pricing Schedule'!$F$113*M816))*4,
IF(AND(I816=110000,R816&lt;=12.8,M816&gt;2),'[1]Pricing Schedule'!$F$62+('[1]Pricing Schedule'!$F$63*M816),
IF(AND(I816=110000,R816&lt;=12.8,M816&lt;=2),'[1]Pricing Schedule'!$F$96+('[1]Pricing Schedule'!$F$97*M816),
IF(AND(I816=110000,R816&gt;12.8,R816&lt;=22.8,M816&gt;3),'[1]Pricing Schedule'!$F$71+('[1]Pricing Schedule'!$F$72*M816),
IF(AND(I816=110000,R816&gt;12.8,R816&lt;=22.8,M816&lt;=3),'[1]Pricing Schedule'!$F$96+('[1]Pricing Schedule'!$F$97*M816),
IF(AND(I816=110000,R816&gt;22.8,R816&lt;=30.2),'[1]Pricing Schedule'!$F$80+('[1]Pricing Schedule'!$F$81*M816),
IF(AND(I816=110000,R816&gt;30.2,R816&lt;=45.9),'[1]Pricing Schedule'!$F$89+('[1]Pricing Schedule'!$F$90*M816),
IF(AND(I816=110000,R816&gt;45.9,R816&lt;=123.4),'[1]Pricing Schedule'!$F$96+('[1]Pricing Schedule'!$F$97*M816),
IF(AND(I816=110000,R816&gt;123.4,R816&lt;=168.2,M816&lt;=10),'[1]Pricing Schedule'!$F$103+('[1]Pricing Schedule'!$F$105*M816),
IF(AND(I816=110000,R816&gt;123.4,R816&lt;=168.2,M816&gt;10),'[1]Pricing Schedule'!$F$111+('[1]Pricing Schedule'!$F$113*M816),
IF(AND(I816=110000,R816&gt;168.2,R816&lt;=336.4,M816&lt;=10),('[1]Pricing Schedule'!$F$103+('[1]Pricing Schedule'!$F$105*M816))*2,
IF(AND(I816=110000,R816&gt;168.2,R816&lt;=336.4,M816&gt;10),('[1]Pricing Schedule'!$F$111+('[1]Pricing Schedule'!$F$113*M816))*2,
IF(AND(I816=110000,R816&gt;336.4,R816&lt;=504.6,M816&lt;=10),('[1]Pricing Schedule'!$F$103+('[1]Pricing Schedule'!$F$105*M816))*3,
IF(AND(I816=110000,R816&gt;336.4,R816&lt;=504.6,M816&gt;10),('[1]Pricing Schedule'!$F$111+('[1]Pricing Schedule'!$F$113*M816))*3,
IF(AND(I816=110000,R816&gt;504.6,R816&lt;=672.8,M816&lt;=10),('[1]Pricing Schedule'!$F$103+('[1]Pricing Schedule'!$F$105*M816))*4,
IF(AND(I816=110000,R816&gt;504.6,R816&lt;=672.8,M816&gt;10),('[1]Pricing Schedule'!$F$111+('[1]Pricing Schedule'!$F$113*M816))*4,
IF(AND(I816=110000,R816&gt;672.8,R816&lt;=841,M816&lt;=10),('[1]Pricing Schedule'!$F$103+('[1]Pricing Schedule'!$F$105*M816))*5,
IF(AND(I816=110000,R816&gt;672.8,R816&lt;=841,M816&gt;10),('[1]Pricing Schedule'!$F$111+('[1]Pricing Schedule'!$F$113*M816))*5,
IF(AND(I816=110000,R816&gt;672.8,R816&lt;=841,M816&lt;=10),('[1]Pricing Schedule'!$F$103+('[1]Pricing Schedule'!$F$105*M816))*5,
IF(AND(I816=110000,R816&gt;672.8,R816&lt;=841,M816&gt;10),('[1]Pricing Schedule'!$F$111+('[1]Pricing Schedule'!$F$113*M816))*5,
IF(AND(I816=110000,R816&gt;1345.6,R816&lt;=1513.8,M816&lt;=10),('[1]Pricing Schedule'!$F$103+('[1]Pricing Schedule'!$F$105*M816))*9,
IF(AND(I816=110000,R816&gt;1345.6,R816&lt;=1513.8,M816&gt;10),('[1]Pricing Schedule'!$F$111+('[1]Pricing Schedule'!$F$113*M816))*9,
9999999999)))))))))))))))))))))))))))))))))))))))</f>
        <v>3658990</v>
      </c>
      <c r="T816" s="48">
        <f>IF(AND(I816=38000,R816&lt;=4.5,M816&gt;8),'[1]Pricing Schedule'!$J$9,
IF(AND(I816=38000,R816&lt;=4.5,M816&lt;=8),'[1]Pricing Schedule'!$J$36,
IF(AND(I816=38000,R816&gt;4.5,R816&lt;=9,M816&gt;8),'[1]Pricing Schedule'!$J$18,
IF(AND(I816=38000,R816&gt;4.5,R816&lt;=9,M816&lt;=8),'[1]Pricing Schedule'!$J$36,
IF(AND(I816=38000,R816&gt;9,R816&lt;=12.8,M816&gt;8),'[1]Pricing Schedule'!$J$27,
IF(AND(I816=38000,R816&gt;9,R816&lt;=12.8,M816&lt;=8),'[1]Pricing Schedule'!$J$36,
IF(AND(I816=38000,R816&gt;12.8,R816&lt;=22.8),'[1]Pricing Schedule'!$J$36,
IF(AND(I816=38000,R816&gt;22.8,R816&lt;=30.2),'[1]Pricing Schedule'!$J$45,
IF(AND(I816=38000,R816&gt;30.2,R816&lt;=45.9),'[1]Pricing Schedule'!$J$54,
IF(AND(I816=38000,R816&gt;45.9,R816&lt;=123.4),'[1]Pricing Schedule'!$J$97,
IF(AND(I816=38000,R816&gt;123.4,R816&lt;=168.2,M816&lt;=10),'[1]Pricing Schedule'!$J$105,
IF(AND(I816=38000,R816&gt;123.4,R816&lt;=168.2,M816&gt;10),'[1]Pricing Schedule'!$J$113,
IF(AND(I816=38000,R816&gt;168.2,R816&lt;=336.4,M816&lt;=10),('[1]Pricing Schedule'!$J$105),
IF(AND(I816=38000,R816&gt;168.2,R816&lt;=336.4,M816&gt;10),('[1]Pricing Schedule'!$J$113),
IF(AND(I816=38000,R816&gt;336.4,R816&lt;=504.6,M816&lt;=10),('[1]Pricing Schedule'!$J$105),
IF(AND(I816=38000,R816&gt;336.4,R816&lt;=504.6,M816&gt;10),('[1]Pricing Schedule'!$J$113),
IF(AND(I816=38000,R816&gt;504.6,R816&lt;=672.8,M816&lt;=10),('[1]Pricing Schedule'!$J$105),
IF(AND(I816=38000,R816&gt;504.6,R816&lt;=672.8,M816&gt;10),('[1]Pricing Schedule'!$J$113),
IF(AND(I816=110000,R816&lt;=12.8,M816&gt;2),'[1]Pricing Schedule'!$J$63,
IF(AND(I816=110000,R816&lt;=12.8,M816&lt;=2),'[1]Pricing Schedule'!$J$97,
IF(AND(I816=110000,R816&gt;12.8,R816&lt;=22.8,M816&gt;3),'[1]Pricing Schedule'!$J$72,
IF(AND(I816=110000,R816&gt;12.8,R816&lt;=22.8,M816&lt;=3),'[1]Pricing Schedule'!$J$97,
IF(AND(I816=110000,R816&gt;22.8,R816&lt;=30.2),'[1]Pricing Schedule'!$J$81,
IF(AND(I816=110000,R816&gt;30.2,R816&lt;=45.9),'[1]Pricing Schedule'!$J$90,
IF(AND(I816=110000,R816&gt;45.9,R816&lt;=123.4),'[1]Pricing Schedule'!$J$97,
IF(AND(I816=110000,R816&gt;123.4,R816&lt;=168.2,M816&lt;=10),'[1]Pricing Schedule'!$J$105,
IF(AND(I816=110000,R816&gt;123.4,R816&lt;=168.2,M816&gt;10),'[1]Pricing Schedule'!$J$113,
IF(AND(I816=110000,R816&gt;168.2,R816&lt;=336.2,M816&lt;=10),('[1]Pricing Schedule'!$J$105),
IF(AND(I816=110000,R816&gt;168.2,R816&lt;=336.2,M816&gt;10),('[1]Pricing Schedule'!$J$113),
IF(AND(I816=110000,R816&gt;336.4,R816&lt;=504.6,M816&lt;=10),('[1]Pricing Schedule'!$J$105),
IF(AND(I816=110000,R816&gt;336.4,R816&lt;=504.6,M816&gt;10),('[1]Pricing Schedule'!$J$113),
IF(AND(I816=110000,R816&gt;504.6,R816&lt;=672.8,M816&lt;=10),('[1]Pricing Schedule'!$J$105),
IF(AND(I816=110000,R816&gt;504.6,R816&lt;=672.8,M816&gt;10),('[1]Pricing Schedule'!$J$113),
IF(AND(I816=110000,R816&gt;672.8,R816&lt;=841,M816&lt;=10),('[1]Pricing Schedule'!$J$105),
IF(AND(I816=110000,R816&gt;672.8,R816&lt;=841,M816&gt;10),('[1]Pricing Schedule'!$J$113),
IF(AND(I816=110000,R816&gt;1682,R816&lt;=1850.2,M816&lt;=10),('[1]Pricing Schedule'!$J$105),
IF(AND(I816=110000,R816&gt;1682,R816&lt;=1850.2,M816&gt;10),('[1]Pricing Schedule'!$J$113),
IF(AND(I816=110000,R816&gt;2018.4,R816&lt;=2186.6,M816&lt;=10),('[1]Pricing Schedule'!$J$105),
IF(AND(I816=110000,R816&gt;2018.4,R816&lt;=2186.6,M816&gt;10),('[1]Pricing Schedule'!$J$113),999999999)))))))))))))))))))))))))))))))))))))))</f>
        <v>11</v>
      </c>
      <c r="U816" s="49">
        <f t="shared" si="78"/>
        <v>39599.458874458869</v>
      </c>
      <c r="V816" s="50">
        <f t="shared" si="79"/>
        <v>25.252870327604064</v>
      </c>
      <c r="W816" s="13"/>
      <c r="X816" s="13"/>
      <c r="Y816" s="23">
        <v>708</v>
      </c>
      <c r="Z816" s="23">
        <v>461</v>
      </c>
      <c r="AD816" s="43"/>
      <c r="AE816" s="43"/>
      <c r="AF816" s="43"/>
      <c r="AR816" s="51"/>
    </row>
    <row r="817" spans="1:44">
      <c r="A817" s="23">
        <v>817</v>
      </c>
      <c r="B817" s="23">
        <v>817</v>
      </c>
      <c r="C817" s="23" t="s">
        <v>1294</v>
      </c>
      <c r="D817" s="23" t="s">
        <v>168</v>
      </c>
      <c r="E817" s="23" t="s">
        <v>168</v>
      </c>
      <c r="F817" s="23" t="s">
        <v>250</v>
      </c>
      <c r="G817" s="23" t="s">
        <v>251</v>
      </c>
      <c r="H817" s="23" t="s">
        <v>133</v>
      </c>
      <c r="I817" s="13">
        <v>110000</v>
      </c>
      <c r="J817" s="13">
        <v>110000</v>
      </c>
      <c r="K817" s="13">
        <v>38000</v>
      </c>
      <c r="L817" s="24">
        <v>11.499000000000001</v>
      </c>
      <c r="M817" s="37">
        <f t="shared" si="74"/>
        <v>12</v>
      </c>
      <c r="N817" s="24">
        <v>0.98599999999999999</v>
      </c>
      <c r="O817" s="13">
        <v>2</v>
      </c>
      <c r="P817" s="36">
        <f t="shared" si="75"/>
        <v>0.73950000000000005</v>
      </c>
      <c r="Q817" s="38">
        <f t="shared" si="76"/>
        <v>8.4</v>
      </c>
      <c r="R817" s="37">
        <f t="shared" si="77"/>
        <v>8.4</v>
      </c>
      <c r="S817" s="39">
        <f>IF(AND(I817=38000,R817&lt;=4.5,M817&gt;8),'[1]Pricing Schedule'!$F$8+('[1]Pricing Schedule'!$F$9*M817),
IF(AND(I817=38000,R817&lt;=4.5,M817&lt;=8),'[1]Pricing Schedule'!$F$34+('[1]Pricing Schedule'!$F$36*M817),
IF(AND(I817=38000,R817&gt;4.5,R817&lt;=9,M817&gt;8),'[1]Pricing Schedule'!$F$17+('[1]Pricing Schedule'!$F$18*M817),
IF(AND(I817=38000,R817&gt;4.5,R817&lt;=9,M817&lt;=8),'[1]Pricing Schedule'!$F$34+('[1]Pricing Schedule'!$F$36*M817),
IF(AND(I817=38000,R817&gt;9,R817&lt;=12.8,M817&gt;8),'[1]Pricing Schedule'!$F$26+('[1]Pricing Schedule'!$F$27*M817),
IF(AND(I817=38000,R817&gt;9,R817&lt;=12.8,M817&lt;=8),'[1]Pricing Schedule'!$F$34+('[1]Pricing Schedule'!$F$36*M817),
IF(AND(I817=38000,R817&gt;12.8,R817&lt;=22.8),'[1]Pricing Schedule'!$F$34+('[1]Pricing Schedule'!$F$36*M817),
IF(AND(I817=38000,R817&gt;22.8,R817&lt;=30.2),'[1]Pricing Schedule'!$F$43+('[1]Pricing Schedule'!$F$45*M817),
IF(AND(I817=38000,R817&gt;30.2,R817&lt;=45.9),'[1]Pricing Schedule'!$F$52+('[1]Pricing Schedule'!$F$54*M817),
IF(AND(I817=38000,R817&gt;45.9,R817&lt;=123.4),'[1]Pricing Schedule'!$F$96+('[1]Pricing Schedule'!$F$97*M817),
IF(AND(I817=38000,R817&gt;123.4,R817&lt;=168.2,M817&lt;=10),'[1]Pricing Schedule'!$F$103+('[1]Pricing Schedule'!$F$105*M817),
IF(AND(I817=38000,R817&gt;123.4,R817&lt;=168.2,M817&gt;10),'[1]Pricing Schedule'!$F$111+('[1]Pricing Schedule'!$F$113*M817),
IF(AND(I817=38000,R817&gt;157.4,R817&lt;=336.4,M817&lt;=10),('[1]Pricing Schedule'!$F$103+('[1]Pricing Schedule'!$F$105*M817))*2,
IF(AND(I817=38000,R817&gt;157.4,R817&lt;=336.4,M817&gt;10),('[1]Pricing Schedule'!$F$111+('[1]Pricing Schedule'!$F$113*M817))*2,
IF(AND(I817=38000,R817&gt;314.8,R817&lt;=504.6,M817&lt;=10),('[1]Pricing Schedule'!$F$103+('[1]Pricing Schedule'!$F$105*M817))*3,
IF(AND(I817=38000,R817&gt;314.8,R817&lt;=504.6,M817&gt;10),('[1]Pricing Schedule'!$F$111+('[1]Pricing Schedule'!$F$113*M817))*3,
IF(AND(I817=38000,R817&gt;472.2,R817&lt;=672.8,M817&lt;=10),('[1]Pricing Schedule'!$F$103+('[1]Pricing Schedule'!$F$105*M817))*4,
IF(AND(I817=38000,R817&gt;472.2,R817&lt;=672.8,M817&gt;10),('[1]Pricing Schedule'!$F$111+('[1]Pricing Schedule'!$F$113*M817))*4,
IF(AND(I817=110000,R817&lt;=12.8,M817&gt;2),'[1]Pricing Schedule'!$F$62+('[1]Pricing Schedule'!$F$63*M817),
IF(AND(I817=110000,R817&lt;=12.8,M817&lt;=2),'[1]Pricing Schedule'!$F$96+('[1]Pricing Schedule'!$F$97*M817),
IF(AND(I817=110000,R817&gt;12.8,R817&lt;=22.8,M817&gt;3),'[1]Pricing Schedule'!$F$71+('[1]Pricing Schedule'!$F$72*M817),
IF(AND(I817=110000,R817&gt;12.8,R817&lt;=22.8,M817&lt;=3),'[1]Pricing Schedule'!$F$96+('[1]Pricing Schedule'!$F$97*M817),
IF(AND(I817=110000,R817&gt;22.8,R817&lt;=30.2),'[1]Pricing Schedule'!$F$80+('[1]Pricing Schedule'!$F$81*M817),
IF(AND(I817=110000,R817&gt;30.2,R817&lt;=45.9),'[1]Pricing Schedule'!$F$89+('[1]Pricing Schedule'!$F$90*M817),
IF(AND(I817=110000,R817&gt;45.9,R817&lt;=123.4),'[1]Pricing Schedule'!$F$96+('[1]Pricing Schedule'!$F$97*M817),
IF(AND(I817=110000,R817&gt;123.4,R817&lt;=168.2,M817&lt;=10),'[1]Pricing Schedule'!$F$103+('[1]Pricing Schedule'!$F$105*M817),
IF(AND(I817=110000,R817&gt;123.4,R817&lt;=168.2,M817&gt;10),'[1]Pricing Schedule'!$F$111+('[1]Pricing Schedule'!$F$113*M817),
IF(AND(I817=110000,R817&gt;168.2,R817&lt;=336.4,M817&lt;=10),('[1]Pricing Schedule'!$F$103+('[1]Pricing Schedule'!$F$105*M817))*2,
IF(AND(I817=110000,R817&gt;168.2,R817&lt;=336.4,M817&gt;10),('[1]Pricing Schedule'!$F$111+('[1]Pricing Schedule'!$F$113*M817))*2,
IF(AND(I817=110000,R817&gt;336.4,R817&lt;=504.6,M817&lt;=10),('[1]Pricing Schedule'!$F$103+('[1]Pricing Schedule'!$F$105*M817))*3,
IF(AND(I817=110000,R817&gt;336.4,R817&lt;=504.6,M817&gt;10),('[1]Pricing Schedule'!$F$111+('[1]Pricing Schedule'!$F$113*M817))*3,
IF(AND(I817=110000,R817&gt;504.6,R817&lt;=672.8,M817&lt;=10),('[1]Pricing Schedule'!$F$103+('[1]Pricing Schedule'!$F$105*M817))*4,
IF(AND(I817=110000,R817&gt;504.6,R817&lt;=672.8,M817&gt;10),('[1]Pricing Schedule'!$F$111+('[1]Pricing Schedule'!$F$113*M817))*4,
IF(AND(I817=110000,R817&gt;672.8,R817&lt;=841,M817&lt;=10),('[1]Pricing Schedule'!$F$103+('[1]Pricing Schedule'!$F$105*M817))*5,
IF(AND(I817=110000,R817&gt;672.8,R817&lt;=841,M817&gt;10),('[1]Pricing Schedule'!$F$111+('[1]Pricing Schedule'!$F$113*M817))*5,
IF(AND(I817=110000,R817&gt;672.8,R817&lt;=841,M817&lt;=10),('[1]Pricing Schedule'!$F$103+('[1]Pricing Schedule'!$F$105*M817))*5,
IF(AND(I817=110000,R817&gt;672.8,R817&lt;=841,M817&gt;10),('[1]Pricing Schedule'!$F$111+('[1]Pricing Schedule'!$F$113*M817))*5,
IF(AND(I817=110000,R817&gt;1345.6,R817&lt;=1513.8,M817&lt;=10),('[1]Pricing Schedule'!$F$103+('[1]Pricing Schedule'!$F$105*M817))*9,
IF(AND(I817=110000,R817&gt;1345.6,R817&lt;=1513.8,M817&gt;10),('[1]Pricing Schedule'!$F$111+('[1]Pricing Schedule'!$F$113*M817))*9,
9999999999)))))))))))))))))))))))))))))))))))))))</f>
        <v>2048870</v>
      </c>
      <c r="T817" s="21">
        <f>IF(AND(I817=38000,R817&lt;=4.5,M817&gt;8),'[1]Pricing Schedule'!$J$9,
IF(AND(I817=38000,R817&lt;=4.5,M817&lt;=8),'[1]Pricing Schedule'!$J$36,
IF(AND(I817=38000,R817&gt;4.5,R817&lt;=9,M817&gt;8),'[1]Pricing Schedule'!$J$18,
IF(AND(I817=38000,R817&gt;4.5,R817&lt;=9,M817&lt;=8),'[1]Pricing Schedule'!$J$36,
IF(AND(I817=38000,R817&gt;9,R817&lt;=12.8,M817&gt;8),'[1]Pricing Schedule'!$J$27,
IF(AND(I817=38000,R817&gt;9,R817&lt;=12.8,M817&lt;=8),'[1]Pricing Schedule'!$J$36,
IF(AND(I817=38000,R817&gt;12.8,R817&lt;=22.8),'[1]Pricing Schedule'!$J$36,
IF(AND(I817=38000,R817&gt;22.8,R817&lt;=30.2),'[1]Pricing Schedule'!$J$45,
IF(AND(I817=38000,R817&gt;30.2,R817&lt;=45.9),'[1]Pricing Schedule'!$J$54,
IF(AND(I817=38000,R817&gt;45.9,R817&lt;=123.4),'[1]Pricing Schedule'!$J$97,
IF(AND(I817=38000,R817&gt;123.4,R817&lt;=168.2,M817&lt;=10),'[1]Pricing Schedule'!$J$105,
IF(AND(I817=38000,R817&gt;123.4,R817&lt;=168.2,M817&gt;10),'[1]Pricing Schedule'!$J$113,
IF(AND(I817=38000,R817&gt;168.2,R817&lt;=336.4,M817&lt;=10),('[1]Pricing Schedule'!$J$105),
IF(AND(I817=38000,R817&gt;168.2,R817&lt;=336.4,M817&gt;10),('[1]Pricing Schedule'!$J$113),
IF(AND(I817=38000,R817&gt;336.4,R817&lt;=504.6,M817&lt;=10),('[1]Pricing Schedule'!$J$105),
IF(AND(I817=38000,R817&gt;336.4,R817&lt;=504.6,M817&gt;10),('[1]Pricing Schedule'!$J$113),
IF(AND(I817=38000,R817&gt;504.6,R817&lt;=672.8,M817&lt;=10),('[1]Pricing Schedule'!$J$105),
IF(AND(I817=38000,R817&gt;504.6,R817&lt;=672.8,M817&gt;10),('[1]Pricing Schedule'!$J$113),
IF(AND(I817=110000,R817&lt;=12.8,M817&gt;2),'[1]Pricing Schedule'!$J$63,
IF(AND(I817=110000,R817&lt;=12.8,M817&lt;=2),'[1]Pricing Schedule'!$J$97,
IF(AND(I817=110000,R817&gt;12.8,R817&lt;=22.8,M817&gt;3),'[1]Pricing Schedule'!$J$72,
IF(AND(I817=110000,R817&gt;12.8,R817&lt;=22.8,M817&lt;=3),'[1]Pricing Schedule'!$J$97,
IF(AND(I817=110000,R817&gt;22.8,R817&lt;=30.2),'[1]Pricing Schedule'!$J$81,
IF(AND(I817=110000,R817&gt;30.2,R817&lt;=45.9),'[1]Pricing Schedule'!$J$90,
IF(AND(I817=110000,R817&gt;45.9,R817&lt;=123.4),'[1]Pricing Schedule'!$J$97,
IF(AND(I817=110000,R817&gt;123.4,R817&lt;=168.2,M817&lt;=10),'[1]Pricing Schedule'!$J$105,
IF(AND(I817=110000,R817&gt;123.4,R817&lt;=168.2,M817&gt;10),'[1]Pricing Schedule'!$J$113,
IF(AND(I817=110000,R817&gt;168.2,R817&lt;=336.2,M817&lt;=10),('[1]Pricing Schedule'!$J$105),
IF(AND(I817=110000,R817&gt;168.2,R817&lt;=336.2,M817&gt;10),('[1]Pricing Schedule'!$J$113),
IF(AND(I817=110000,R817&gt;336.4,R817&lt;=504.6,M817&lt;=10),('[1]Pricing Schedule'!$J$105),
IF(AND(I817=110000,R817&gt;336.4,R817&lt;=504.6,M817&gt;10),('[1]Pricing Schedule'!$J$113),
IF(AND(I817=110000,R817&gt;504.6,R817&lt;=672.8,M817&lt;=10),('[1]Pricing Schedule'!$J$105),
IF(AND(I817=110000,R817&gt;504.6,R817&lt;=672.8,M817&gt;10),('[1]Pricing Schedule'!$J$113),
IF(AND(I817=110000,R817&gt;672.8,R817&lt;=841,M817&lt;=10),('[1]Pricing Schedule'!$J$105),
IF(AND(I817=110000,R817&gt;672.8,R817&lt;=841,M817&gt;10),('[1]Pricing Schedule'!$J$113),
IF(AND(I817=110000,R817&gt;1682,R817&lt;=1850.2,M817&lt;=10),('[1]Pricing Schedule'!$J$105),
IF(AND(I817=110000,R817&gt;1682,R817&lt;=1850.2,M817&gt;10),('[1]Pricing Schedule'!$J$113),
IF(AND(I817=110000,R817&gt;2018.4,R817&lt;=2186.6,M817&lt;=10),('[1]Pricing Schedule'!$J$105),
IF(AND(I817=110000,R817&gt;2018.4,R817&lt;=2186.6,M817&gt;10),('[1]Pricing Schedule'!$J$113),999999999)))))))))))))))))))))))))))))))))))))))</f>
        <v>7</v>
      </c>
      <c r="U817" s="40">
        <f t="shared" si="78"/>
        <v>243913.09523809524</v>
      </c>
      <c r="V817" s="41">
        <f t="shared" si="79"/>
        <v>4.0998208768735935</v>
      </c>
      <c r="Y817" s="23">
        <v>269</v>
      </c>
      <c r="Z817" s="23">
        <v>73</v>
      </c>
      <c r="AR817" s="35"/>
    </row>
    <row r="818" spans="1:44" s="44" customFormat="1">
      <c r="A818" s="43">
        <v>818</v>
      </c>
      <c r="B818" s="43">
        <v>818</v>
      </c>
      <c r="C818" s="43" t="s">
        <v>1295</v>
      </c>
      <c r="D818" s="23" t="s">
        <v>168</v>
      </c>
      <c r="E818" s="23" t="s">
        <v>168</v>
      </c>
      <c r="F818" s="43" t="s">
        <v>243</v>
      </c>
      <c r="G818" s="43" t="s">
        <v>244</v>
      </c>
      <c r="H818" s="43" t="s">
        <v>113</v>
      </c>
      <c r="I818" s="44">
        <v>38000</v>
      </c>
      <c r="J818" s="44">
        <v>38000</v>
      </c>
      <c r="K818" s="44">
        <v>20000</v>
      </c>
      <c r="L818" s="45">
        <v>18.516999999999999</v>
      </c>
      <c r="M818" s="46">
        <f t="shared" si="74"/>
        <v>19</v>
      </c>
      <c r="N818" s="45">
        <v>13.319000000000001</v>
      </c>
      <c r="O818" s="44">
        <v>2</v>
      </c>
      <c r="P818" s="46">
        <f t="shared" si="75"/>
        <v>9.9892500000000002</v>
      </c>
      <c r="Q818" s="47">
        <f t="shared" si="76"/>
        <v>121.80000000000001</v>
      </c>
      <c r="R818" s="46">
        <f t="shared" si="77"/>
        <v>121.80000000000001</v>
      </c>
      <c r="S818" s="39">
        <f>IF(AND(I818=38000,R818&lt;=4.5,M818&gt;8),'[1]Pricing Schedule'!$F$8+('[1]Pricing Schedule'!$F$9*M818),
IF(AND(I818=38000,R818&lt;=4.5,M818&lt;=8),'[1]Pricing Schedule'!$F$34+('[1]Pricing Schedule'!$F$36*M818),
IF(AND(I818=38000,R818&gt;4.5,R818&lt;=9,M818&gt;8),'[1]Pricing Schedule'!$F$17+('[1]Pricing Schedule'!$F$18*M818),
IF(AND(I818=38000,R818&gt;4.5,R818&lt;=9,M818&lt;=8),'[1]Pricing Schedule'!$F$34+('[1]Pricing Schedule'!$F$36*M818),
IF(AND(I818=38000,R818&gt;9,R818&lt;=12.8,M818&gt;8),'[1]Pricing Schedule'!$F$26+('[1]Pricing Schedule'!$F$27*M818),
IF(AND(I818=38000,R818&gt;9,R818&lt;=12.8,M818&lt;=8),'[1]Pricing Schedule'!$F$34+('[1]Pricing Schedule'!$F$36*M818),
IF(AND(I818=38000,R818&gt;12.8,R818&lt;=22.8),'[1]Pricing Schedule'!$F$34+('[1]Pricing Schedule'!$F$36*M818),
IF(AND(I818=38000,R818&gt;22.8,R818&lt;=30.2),'[1]Pricing Schedule'!$F$43+('[1]Pricing Schedule'!$F$45*M818),
IF(AND(I818=38000,R818&gt;30.2,R818&lt;=45.9),'[1]Pricing Schedule'!$F$52+('[1]Pricing Schedule'!$F$54*M818),
IF(AND(I818=38000,R818&gt;45.9,R818&lt;=123.4),'[1]Pricing Schedule'!$F$96+('[1]Pricing Schedule'!$F$97*M818),
IF(AND(I818=38000,R818&gt;123.4,R818&lt;=168.2,M818&lt;=10),'[1]Pricing Schedule'!$F$103+('[1]Pricing Schedule'!$F$105*M818),
IF(AND(I818=38000,R818&gt;123.4,R818&lt;=168.2,M818&gt;10),'[1]Pricing Schedule'!$F$111+('[1]Pricing Schedule'!$F$113*M818),
IF(AND(I818=38000,R818&gt;157.4,R818&lt;=336.4,M818&lt;=10),('[1]Pricing Schedule'!$F$103+('[1]Pricing Schedule'!$F$105*M818))*2,
IF(AND(I818=38000,R818&gt;157.4,R818&lt;=336.4,M818&gt;10),('[1]Pricing Schedule'!$F$111+('[1]Pricing Schedule'!$F$113*M818))*2,
IF(AND(I818=38000,R818&gt;314.8,R818&lt;=504.6,M818&lt;=10),('[1]Pricing Schedule'!$F$103+('[1]Pricing Schedule'!$F$105*M818))*3,
IF(AND(I818=38000,R818&gt;314.8,R818&lt;=504.6,M818&gt;10),('[1]Pricing Schedule'!$F$111+('[1]Pricing Schedule'!$F$113*M818))*3,
IF(AND(I818=38000,R818&gt;472.2,R818&lt;=672.8,M818&lt;=10),('[1]Pricing Schedule'!$F$103+('[1]Pricing Schedule'!$F$105*M818))*4,
IF(AND(I818=38000,R818&gt;472.2,R818&lt;=672.8,M818&gt;10),('[1]Pricing Schedule'!$F$111+('[1]Pricing Schedule'!$F$113*M818))*4,
IF(AND(I818=110000,R818&lt;=12.8,M818&gt;2),'[1]Pricing Schedule'!$F$62+('[1]Pricing Schedule'!$F$63*M818),
IF(AND(I818=110000,R818&lt;=12.8,M818&lt;=2),'[1]Pricing Schedule'!$F$96+('[1]Pricing Schedule'!$F$97*M818),
IF(AND(I818=110000,R818&gt;12.8,R818&lt;=22.8,M818&gt;3),'[1]Pricing Schedule'!$F$71+('[1]Pricing Schedule'!$F$72*M818),
IF(AND(I818=110000,R818&gt;12.8,R818&lt;=22.8,M818&lt;=3),'[1]Pricing Schedule'!$F$96+('[1]Pricing Schedule'!$F$97*M818),
IF(AND(I818=110000,R818&gt;22.8,R818&lt;=30.2),'[1]Pricing Schedule'!$F$80+('[1]Pricing Schedule'!$F$81*M818),
IF(AND(I818=110000,R818&gt;30.2,R818&lt;=45.9),'[1]Pricing Schedule'!$F$89+('[1]Pricing Schedule'!$F$90*M818),
IF(AND(I818=110000,R818&gt;45.9,R818&lt;=123.4),'[1]Pricing Schedule'!$F$96+('[1]Pricing Schedule'!$F$97*M818),
IF(AND(I818=110000,R818&gt;123.4,R818&lt;=168.2,M818&lt;=10),'[1]Pricing Schedule'!$F$103+('[1]Pricing Schedule'!$F$105*M818),
IF(AND(I818=110000,R818&gt;123.4,R818&lt;=168.2,M818&gt;10),'[1]Pricing Schedule'!$F$111+('[1]Pricing Schedule'!$F$113*M818),
IF(AND(I818=110000,R818&gt;168.2,R818&lt;=336.4,M818&lt;=10),('[1]Pricing Schedule'!$F$103+('[1]Pricing Schedule'!$F$105*M818))*2,
IF(AND(I818=110000,R818&gt;168.2,R818&lt;=336.4,M818&gt;10),('[1]Pricing Schedule'!$F$111+('[1]Pricing Schedule'!$F$113*M818))*2,
IF(AND(I818=110000,R818&gt;336.4,R818&lt;=504.6,M818&lt;=10),('[1]Pricing Schedule'!$F$103+('[1]Pricing Schedule'!$F$105*M818))*3,
IF(AND(I818=110000,R818&gt;336.4,R818&lt;=504.6,M818&gt;10),('[1]Pricing Schedule'!$F$111+('[1]Pricing Schedule'!$F$113*M818))*3,
IF(AND(I818=110000,R818&gt;504.6,R818&lt;=672.8,M818&lt;=10),('[1]Pricing Schedule'!$F$103+('[1]Pricing Schedule'!$F$105*M818))*4,
IF(AND(I818=110000,R818&gt;504.6,R818&lt;=672.8,M818&gt;10),('[1]Pricing Schedule'!$F$111+('[1]Pricing Schedule'!$F$113*M818))*4,
IF(AND(I818=110000,R818&gt;672.8,R818&lt;=841,M818&lt;=10),('[1]Pricing Schedule'!$F$103+('[1]Pricing Schedule'!$F$105*M818))*5,
IF(AND(I818=110000,R818&gt;672.8,R818&lt;=841,M818&gt;10),('[1]Pricing Schedule'!$F$111+('[1]Pricing Schedule'!$F$113*M818))*5,
IF(AND(I818=110000,R818&gt;672.8,R818&lt;=841,M818&lt;=10),('[1]Pricing Schedule'!$F$103+('[1]Pricing Schedule'!$F$105*M818))*5,
IF(AND(I818=110000,R818&gt;672.8,R818&lt;=841,M818&gt;10),('[1]Pricing Schedule'!$F$111+('[1]Pricing Schedule'!$F$113*M818))*5,
IF(AND(I818=110000,R818&gt;1345.6,R818&lt;=1513.8,M818&lt;=10),('[1]Pricing Schedule'!$F$103+('[1]Pricing Schedule'!$F$105*M818))*9,
IF(AND(I818=110000,R818&gt;1345.6,R818&lt;=1513.8,M818&gt;10),('[1]Pricing Schedule'!$F$111+('[1]Pricing Schedule'!$F$113*M818))*9,
9999999999)))))))))))))))))))))))))))))))))))))))</f>
        <v>4923850</v>
      </c>
      <c r="T818" s="48">
        <f>IF(AND(I818=38000,R818&lt;=4.5,M818&gt;8),'[1]Pricing Schedule'!$J$9,
IF(AND(I818=38000,R818&lt;=4.5,M818&lt;=8),'[1]Pricing Schedule'!$J$36,
IF(AND(I818=38000,R818&gt;4.5,R818&lt;=9,M818&gt;8),'[1]Pricing Schedule'!$J$18,
IF(AND(I818=38000,R818&gt;4.5,R818&lt;=9,M818&lt;=8),'[1]Pricing Schedule'!$J$36,
IF(AND(I818=38000,R818&gt;9,R818&lt;=12.8,M818&gt;8),'[1]Pricing Schedule'!$J$27,
IF(AND(I818=38000,R818&gt;9,R818&lt;=12.8,M818&lt;=8),'[1]Pricing Schedule'!$J$36,
IF(AND(I818=38000,R818&gt;12.8,R818&lt;=22.8),'[1]Pricing Schedule'!$J$36,
IF(AND(I818=38000,R818&gt;22.8,R818&lt;=30.2),'[1]Pricing Schedule'!$J$45,
IF(AND(I818=38000,R818&gt;30.2,R818&lt;=45.9),'[1]Pricing Schedule'!$J$54,
IF(AND(I818=38000,R818&gt;45.9,R818&lt;=123.4),'[1]Pricing Schedule'!$J$97,
IF(AND(I818=38000,R818&gt;123.4,R818&lt;=168.2,M818&lt;=10),'[1]Pricing Schedule'!$J$105,
IF(AND(I818=38000,R818&gt;123.4,R818&lt;=168.2,M818&gt;10),'[1]Pricing Schedule'!$J$113,
IF(AND(I818=38000,R818&gt;168.2,R818&lt;=336.4,M818&lt;=10),('[1]Pricing Schedule'!$J$105),
IF(AND(I818=38000,R818&gt;168.2,R818&lt;=336.4,M818&gt;10),('[1]Pricing Schedule'!$J$113),
IF(AND(I818=38000,R818&gt;336.4,R818&lt;=504.6,M818&lt;=10),('[1]Pricing Schedule'!$J$105),
IF(AND(I818=38000,R818&gt;336.4,R818&lt;=504.6,M818&gt;10),('[1]Pricing Schedule'!$J$113),
IF(AND(I818=38000,R818&gt;504.6,R818&lt;=672.8,M818&lt;=10),('[1]Pricing Schedule'!$J$105),
IF(AND(I818=38000,R818&gt;504.6,R818&lt;=672.8,M818&gt;10),('[1]Pricing Schedule'!$J$113),
IF(AND(I818=110000,R818&lt;=12.8,M818&gt;2),'[1]Pricing Schedule'!$J$63,
IF(AND(I818=110000,R818&lt;=12.8,M818&lt;=2),'[1]Pricing Schedule'!$J$97,
IF(AND(I818=110000,R818&gt;12.8,R818&lt;=22.8,M818&gt;3),'[1]Pricing Schedule'!$J$72,
IF(AND(I818=110000,R818&gt;12.8,R818&lt;=22.8,M818&lt;=3),'[1]Pricing Schedule'!$J$97,
IF(AND(I818=110000,R818&gt;22.8,R818&lt;=30.2),'[1]Pricing Schedule'!$J$81,
IF(AND(I818=110000,R818&gt;30.2,R818&lt;=45.9),'[1]Pricing Schedule'!$J$90,
IF(AND(I818=110000,R818&gt;45.9,R818&lt;=123.4),'[1]Pricing Schedule'!$J$97,
IF(AND(I818=110000,R818&gt;123.4,R818&lt;=168.2,M818&lt;=10),'[1]Pricing Schedule'!$J$105,
IF(AND(I818=110000,R818&gt;123.4,R818&lt;=168.2,M818&gt;10),'[1]Pricing Schedule'!$J$113,
IF(AND(I818=110000,R818&gt;168.2,R818&lt;=336.2,M818&lt;=10),('[1]Pricing Schedule'!$J$105),
IF(AND(I818=110000,R818&gt;168.2,R818&lt;=336.2,M818&gt;10),('[1]Pricing Schedule'!$J$113),
IF(AND(I818=110000,R818&gt;336.4,R818&lt;=504.6,M818&lt;=10),('[1]Pricing Schedule'!$J$105),
IF(AND(I818=110000,R818&gt;336.4,R818&lt;=504.6,M818&gt;10),('[1]Pricing Schedule'!$J$113),
IF(AND(I818=110000,R818&gt;504.6,R818&lt;=672.8,M818&lt;=10),('[1]Pricing Schedule'!$J$105),
IF(AND(I818=110000,R818&gt;504.6,R818&lt;=672.8,M818&gt;10),('[1]Pricing Schedule'!$J$113),
IF(AND(I818=110000,R818&gt;672.8,R818&lt;=841,M818&lt;=10),('[1]Pricing Schedule'!$J$105),
IF(AND(I818=110000,R818&gt;672.8,R818&lt;=841,M818&gt;10),('[1]Pricing Schedule'!$J$113),
IF(AND(I818=110000,R818&gt;1682,R818&lt;=1850.2,M818&lt;=10),('[1]Pricing Schedule'!$J$105),
IF(AND(I818=110000,R818&gt;1682,R818&lt;=1850.2,M818&gt;10),('[1]Pricing Schedule'!$J$113),
IF(AND(I818=110000,R818&gt;2018.4,R818&lt;=2186.6,M818&lt;=10),('[1]Pricing Schedule'!$J$105),
IF(AND(I818=110000,R818&gt;2018.4,R818&lt;=2186.6,M818&gt;10),('[1]Pricing Schedule'!$J$113),999999999)))))))))))))))))))))))))))))))))))))))</f>
        <v>11</v>
      </c>
      <c r="U818" s="49">
        <f t="shared" si="78"/>
        <v>40425.697865353031</v>
      </c>
      <c r="V818" s="50">
        <f t="shared" si="79"/>
        <v>24.736740558709144</v>
      </c>
      <c r="W818" s="13"/>
      <c r="X818" s="13"/>
      <c r="Y818" s="23">
        <v>72</v>
      </c>
      <c r="Z818" s="23">
        <v>461</v>
      </c>
      <c r="AD818" s="43"/>
      <c r="AE818" s="43"/>
      <c r="AF818" s="43"/>
      <c r="AR818" s="51"/>
    </row>
    <row r="819" spans="1:44">
      <c r="A819" s="23">
        <v>819</v>
      </c>
      <c r="B819" s="23">
        <v>819</v>
      </c>
      <c r="C819" s="23" t="s">
        <v>1296</v>
      </c>
      <c r="D819" s="23" t="s">
        <v>168</v>
      </c>
      <c r="E819" s="23" t="s">
        <v>168</v>
      </c>
      <c r="F819" s="23" t="s">
        <v>243</v>
      </c>
      <c r="G819" s="23" t="s">
        <v>244</v>
      </c>
      <c r="H819" s="23" t="s">
        <v>113</v>
      </c>
      <c r="I819" s="13">
        <v>38000</v>
      </c>
      <c r="J819" s="13">
        <v>38000</v>
      </c>
      <c r="K819" s="13">
        <v>20000</v>
      </c>
      <c r="L819" s="24">
        <v>18.616</v>
      </c>
      <c r="M819" s="37">
        <f t="shared" si="74"/>
        <v>19</v>
      </c>
      <c r="N819" s="24">
        <v>1.5049999999999999</v>
      </c>
      <c r="O819" s="13">
        <v>2</v>
      </c>
      <c r="P819" s="36">
        <f t="shared" si="75"/>
        <v>1.1287499999999999</v>
      </c>
      <c r="Q819" s="38">
        <f t="shared" si="76"/>
        <v>12.600000000000001</v>
      </c>
      <c r="R819" s="37">
        <f t="shared" si="77"/>
        <v>12.600000000000001</v>
      </c>
      <c r="S819" s="39">
        <f>IF(AND(I819=38000,R819&lt;=4.5,M819&gt;8),'[1]Pricing Schedule'!$F$8+('[1]Pricing Schedule'!$F$9*M819),
IF(AND(I819=38000,R819&lt;=4.5,M819&lt;=8),'[1]Pricing Schedule'!$F$34+('[1]Pricing Schedule'!$F$36*M819),
IF(AND(I819=38000,R819&gt;4.5,R819&lt;=9,M819&gt;8),'[1]Pricing Schedule'!$F$17+('[1]Pricing Schedule'!$F$18*M819),
IF(AND(I819=38000,R819&gt;4.5,R819&lt;=9,M819&lt;=8),'[1]Pricing Schedule'!$F$34+('[1]Pricing Schedule'!$F$36*M819),
IF(AND(I819=38000,R819&gt;9,R819&lt;=12.8,M819&gt;8),'[1]Pricing Schedule'!$F$26+('[1]Pricing Schedule'!$F$27*M819),
IF(AND(I819=38000,R819&gt;9,R819&lt;=12.8,M819&lt;=8),'[1]Pricing Schedule'!$F$34+('[1]Pricing Schedule'!$F$36*M819),
IF(AND(I819=38000,R819&gt;12.8,R819&lt;=22.8),'[1]Pricing Schedule'!$F$34+('[1]Pricing Schedule'!$F$36*M819),
IF(AND(I819=38000,R819&gt;22.8,R819&lt;=30.2),'[1]Pricing Schedule'!$F$43+('[1]Pricing Schedule'!$F$45*M819),
IF(AND(I819=38000,R819&gt;30.2,R819&lt;=45.9),'[1]Pricing Schedule'!$F$52+('[1]Pricing Schedule'!$F$54*M819),
IF(AND(I819=38000,R819&gt;45.9,R819&lt;=123.4),'[1]Pricing Schedule'!$F$96+('[1]Pricing Schedule'!$F$97*M819),
IF(AND(I819=38000,R819&gt;123.4,R819&lt;=168.2,M819&lt;=10),'[1]Pricing Schedule'!$F$103+('[1]Pricing Schedule'!$F$105*M819),
IF(AND(I819=38000,R819&gt;123.4,R819&lt;=168.2,M819&gt;10),'[1]Pricing Schedule'!$F$111+('[1]Pricing Schedule'!$F$113*M819),
IF(AND(I819=38000,R819&gt;157.4,R819&lt;=336.4,M819&lt;=10),('[1]Pricing Schedule'!$F$103+('[1]Pricing Schedule'!$F$105*M819))*2,
IF(AND(I819=38000,R819&gt;157.4,R819&lt;=336.4,M819&gt;10),('[1]Pricing Schedule'!$F$111+('[1]Pricing Schedule'!$F$113*M819))*2,
IF(AND(I819=38000,R819&gt;314.8,R819&lt;=504.6,M819&lt;=10),('[1]Pricing Schedule'!$F$103+('[1]Pricing Schedule'!$F$105*M819))*3,
IF(AND(I819=38000,R819&gt;314.8,R819&lt;=504.6,M819&gt;10),('[1]Pricing Schedule'!$F$111+('[1]Pricing Schedule'!$F$113*M819))*3,
IF(AND(I819=38000,R819&gt;472.2,R819&lt;=672.8,M819&lt;=10),('[1]Pricing Schedule'!$F$103+('[1]Pricing Schedule'!$F$105*M819))*4,
IF(AND(I819=38000,R819&gt;472.2,R819&lt;=672.8,M819&gt;10),('[1]Pricing Schedule'!$F$111+('[1]Pricing Schedule'!$F$113*M819))*4,
IF(AND(I819=110000,R819&lt;=12.8,M819&gt;2),'[1]Pricing Schedule'!$F$62+('[1]Pricing Schedule'!$F$63*M819),
IF(AND(I819=110000,R819&lt;=12.8,M819&lt;=2),'[1]Pricing Schedule'!$F$96+('[1]Pricing Schedule'!$F$97*M819),
IF(AND(I819=110000,R819&gt;12.8,R819&lt;=22.8,M819&gt;3),'[1]Pricing Schedule'!$F$71+('[1]Pricing Schedule'!$F$72*M819),
IF(AND(I819=110000,R819&gt;12.8,R819&lt;=22.8,M819&lt;=3),'[1]Pricing Schedule'!$F$96+('[1]Pricing Schedule'!$F$97*M819),
IF(AND(I819=110000,R819&gt;22.8,R819&lt;=30.2),'[1]Pricing Schedule'!$F$80+('[1]Pricing Schedule'!$F$81*M819),
IF(AND(I819=110000,R819&gt;30.2,R819&lt;=45.9),'[1]Pricing Schedule'!$F$89+('[1]Pricing Schedule'!$F$90*M819),
IF(AND(I819=110000,R819&gt;45.9,R819&lt;=123.4),'[1]Pricing Schedule'!$F$96+('[1]Pricing Schedule'!$F$97*M819),
IF(AND(I819=110000,R819&gt;123.4,R819&lt;=168.2,M819&lt;=10),'[1]Pricing Schedule'!$F$103+('[1]Pricing Schedule'!$F$105*M819),
IF(AND(I819=110000,R819&gt;123.4,R819&lt;=168.2,M819&gt;10),'[1]Pricing Schedule'!$F$111+('[1]Pricing Schedule'!$F$113*M819),
IF(AND(I819=110000,R819&gt;168.2,R819&lt;=336.4,M819&lt;=10),('[1]Pricing Schedule'!$F$103+('[1]Pricing Schedule'!$F$105*M819))*2,
IF(AND(I819=110000,R819&gt;168.2,R819&lt;=336.4,M819&gt;10),('[1]Pricing Schedule'!$F$111+('[1]Pricing Schedule'!$F$113*M819))*2,
IF(AND(I819=110000,R819&gt;336.4,R819&lt;=504.6,M819&lt;=10),('[1]Pricing Schedule'!$F$103+('[1]Pricing Schedule'!$F$105*M819))*3,
IF(AND(I819=110000,R819&gt;336.4,R819&lt;=504.6,M819&gt;10),('[1]Pricing Schedule'!$F$111+('[1]Pricing Schedule'!$F$113*M819))*3,
IF(AND(I819=110000,R819&gt;504.6,R819&lt;=672.8,M819&lt;=10),('[1]Pricing Schedule'!$F$103+('[1]Pricing Schedule'!$F$105*M819))*4,
IF(AND(I819=110000,R819&gt;504.6,R819&lt;=672.8,M819&gt;10),('[1]Pricing Schedule'!$F$111+('[1]Pricing Schedule'!$F$113*M819))*4,
IF(AND(I819=110000,R819&gt;672.8,R819&lt;=841,M819&lt;=10),('[1]Pricing Schedule'!$F$103+('[1]Pricing Schedule'!$F$105*M819))*5,
IF(AND(I819=110000,R819&gt;672.8,R819&lt;=841,M819&gt;10),('[1]Pricing Schedule'!$F$111+('[1]Pricing Schedule'!$F$113*M819))*5,
IF(AND(I819=110000,R819&gt;672.8,R819&lt;=841,M819&lt;=10),('[1]Pricing Schedule'!$F$103+('[1]Pricing Schedule'!$F$105*M819))*5,
IF(AND(I819=110000,R819&gt;672.8,R819&lt;=841,M819&gt;10),('[1]Pricing Schedule'!$F$111+('[1]Pricing Schedule'!$F$113*M819))*5,
IF(AND(I819=110000,R819&gt;1345.6,R819&lt;=1513.8,M819&lt;=10),('[1]Pricing Schedule'!$F$103+('[1]Pricing Schedule'!$F$105*M819))*9,
IF(AND(I819=110000,R819&gt;1345.6,R819&lt;=1513.8,M819&gt;10),('[1]Pricing Schedule'!$F$111+('[1]Pricing Schedule'!$F$113*M819))*9,
9999999999)))))))))))))))))))))))))))))))))))))))</f>
        <v>1943850</v>
      </c>
      <c r="T819" s="21">
        <f>IF(AND(I819=38000,R819&lt;=4.5,M819&gt;8),'[1]Pricing Schedule'!$J$9,
IF(AND(I819=38000,R819&lt;=4.5,M819&lt;=8),'[1]Pricing Schedule'!$J$36,
IF(AND(I819=38000,R819&gt;4.5,R819&lt;=9,M819&gt;8),'[1]Pricing Schedule'!$J$18,
IF(AND(I819=38000,R819&gt;4.5,R819&lt;=9,M819&lt;=8),'[1]Pricing Schedule'!$J$36,
IF(AND(I819=38000,R819&gt;9,R819&lt;=12.8,M819&gt;8),'[1]Pricing Schedule'!$J$27,
IF(AND(I819=38000,R819&gt;9,R819&lt;=12.8,M819&lt;=8),'[1]Pricing Schedule'!$J$36,
IF(AND(I819=38000,R819&gt;12.8,R819&lt;=22.8),'[1]Pricing Schedule'!$J$36,
IF(AND(I819=38000,R819&gt;22.8,R819&lt;=30.2),'[1]Pricing Schedule'!$J$45,
IF(AND(I819=38000,R819&gt;30.2,R819&lt;=45.9),'[1]Pricing Schedule'!$J$54,
IF(AND(I819=38000,R819&gt;45.9,R819&lt;=123.4),'[1]Pricing Schedule'!$J$97,
IF(AND(I819=38000,R819&gt;123.4,R819&lt;=168.2,M819&lt;=10),'[1]Pricing Schedule'!$J$105,
IF(AND(I819=38000,R819&gt;123.4,R819&lt;=168.2,M819&gt;10),'[1]Pricing Schedule'!$J$113,
IF(AND(I819=38000,R819&gt;168.2,R819&lt;=336.4,M819&lt;=10),('[1]Pricing Schedule'!$J$105),
IF(AND(I819=38000,R819&gt;168.2,R819&lt;=336.4,M819&gt;10),('[1]Pricing Schedule'!$J$113),
IF(AND(I819=38000,R819&gt;336.4,R819&lt;=504.6,M819&lt;=10),('[1]Pricing Schedule'!$J$105),
IF(AND(I819=38000,R819&gt;336.4,R819&lt;=504.6,M819&gt;10),('[1]Pricing Schedule'!$J$113),
IF(AND(I819=38000,R819&gt;504.6,R819&lt;=672.8,M819&lt;=10),('[1]Pricing Schedule'!$J$105),
IF(AND(I819=38000,R819&gt;504.6,R819&lt;=672.8,M819&gt;10),('[1]Pricing Schedule'!$J$113),
IF(AND(I819=110000,R819&lt;=12.8,M819&gt;2),'[1]Pricing Schedule'!$J$63,
IF(AND(I819=110000,R819&lt;=12.8,M819&lt;=2),'[1]Pricing Schedule'!$J$97,
IF(AND(I819=110000,R819&gt;12.8,R819&lt;=22.8,M819&gt;3),'[1]Pricing Schedule'!$J$72,
IF(AND(I819=110000,R819&gt;12.8,R819&lt;=22.8,M819&lt;=3),'[1]Pricing Schedule'!$J$97,
IF(AND(I819=110000,R819&gt;22.8,R819&lt;=30.2),'[1]Pricing Schedule'!$J$81,
IF(AND(I819=110000,R819&gt;30.2,R819&lt;=45.9),'[1]Pricing Schedule'!$J$90,
IF(AND(I819=110000,R819&gt;45.9,R819&lt;=123.4),'[1]Pricing Schedule'!$J$97,
IF(AND(I819=110000,R819&gt;123.4,R819&lt;=168.2,M819&lt;=10),'[1]Pricing Schedule'!$J$105,
IF(AND(I819=110000,R819&gt;123.4,R819&lt;=168.2,M819&gt;10),'[1]Pricing Schedule'!$J$113,
IF(AND(I819=110000,R819&gt;168.2,R819&lt;=336.2,M819&lt;=10),('[1]Pricing Schedule'!$J$105),
IF(AND(I819=110000,R819&gt;168.2,R819&lt;=336.2,M819&gt;10),('[1]Pricing Schedule'!$J$113),
IF(AND(I819=110000,R819&gt;336.4,R819&lt;=504.6,M819&lt;=10),('[1]Pricing Schedule'!$J$105),
IF(AND(I819=110000,R819&gt;336.4,R819&lt;=504.6,M819&gt;10),('[1]Pricing Schedule'!$J$113),
IF(AND(I819=110000,R819&gt;504.6,R819&lt;=672.8,M819&lt;=10),('[1]Pricing Schedule'!$J$105),
IF(AND(I819=110000,R819&gt;504.6,R819&lt;=672.8,M819&gt;10),('[1]Pricing Schedule'!$J$113),
IF(AND(I819=110000,R819&gt;672.8,R819&lt;=841,M819&lt;=10),('[1]Pricing Schedule'!$J$105),
IF(AND(I819=110000,R819&gt;672.8,R819&lt;=841,M819&gt;10),('[1]Pricing Schedule'!$J$113),
IF(AND(I819=110000,R819&gt;1682,R819&lt;=1850.2,M819&lt;=10),('[1]Pricing Schedule'!$J$105),
IF(AND(I819=110000,R819&gt;1682,R819&lt;=1850.2,M819&gt;10),('[1]Pricing Schedule'!$J$113),
IF(AND(I819=110000,R819&gt;2018.4,R819&lt;=2186.6,M819&lt;=10),('[1]Pricing Schedule'!$J$105),
IF(AND(I819=110000,R819&gt;2018.4,R819&lt;=2186.6,M819&gt;10),('[1]Pricing Schedule'!$J$113),999999999)))))))))))))))))))))))))))))))))))))))</f>
        <v>3</v>
      </c>
      <c r="U819" s="40">
        <f t="shared" si="78"/>
        <v>154273.8095238095</v>
      </c>
      <c r="V819" s="41">
        <f t="shared" si="79"/>
        <v>6.4819816343853702</v>
      </c>
      <c r="Y819" s="23">
        <v>206</v>
      </c>
      <c r="Z819" s="23">
        <v>461</v>
      </c>
      <c r="AR819" s="35"/>
    </row>
    <row r="820" spans="1:44" s="44" customFormat="1">
      <c r="A820" s="43">
        <v>820</v>
      </c>
      <c r="B820" s="43">
        <v>820</v>
      </c>
      <c r="C820" s="43" t="s">
        <v>1297</v>
      </c>
      <c r="D820" s="23" t="s">
        <v>168</v>
      </c>
      <c r="E820" s="23" t="s">
        <v>168</v>
      </c>
      <c r="F820" s="43" t="s">
        <v>243</v>
      </c>
      <c r="G820" s="43" t="s">
        <v>244</v>
      </c>
      <c r="H820" s="43" t="s">
        <v>113</v>
      </c>
      <c r="I820" s="44">
        <v>38000</v>
      </c>
      <c r="J820" s="44">
        <v>38000</v>
      </c>
      <c r="K820" s="44">
        <v>20000</v>
      </c>
      <c r="L820" s="45">
        <v>16.54</v>
      </c>
      <c r="M820" s="46">
        <f t="shared" si="74"/>
        <v>17</v>
      </c>
      <c r="N820" s="45">
        <v>6.782</v>
      </c>
      <c r="O820" s="44">
        <v>2</v>
      </c>
      <c r="P820" s="46">
        <f t="shared" si="75"/>
        <v>5.0865</v>
      </c>
      <c r="Q820" s="47">
        <f t="shared" si="76"/>
        <v>63</v>
      </c>
      <c r="R820" s="46">
        <f t="shared" si="77"/>
        <v>63</v>
      </c>
      <c r="S820" s="39">
        <f>IF(AND(I820=38000,R820&lt;=4.5,M820&gt;8),'[1]Pricing Schedule'!$F$8+('[1]Pricing Schedule'!$F$9*M820),
IF(AND(I820=38000,R820&lt;=4.5,M820&lt;=8),'[1]Pricing Schedule'!$F$34+('[1]Pricing Schedule'!$F$36*M820),
IF(AND(I820=38000,R820&gt;4.5,R820&lt;=9,M820&gt;8),'[1]Pricing Schedule'!$F$17+('[1]Pricing Schedule'!$F$18*M820),
IF(AND(I820=38000,R820&gt;4.5,R820&lt;=9,M820&lt;=8),'[1]Pricing Schedule'!$F$34+('[1]Pricing Schedule'!$F$36*M820),
IF(AND(I820=38000,R820&gt;9,R820&lt;=12.8,M820&gt;8),'[1]Pricing Schedule'!$F$26+('[1]Pricing Schedule'!$F$27*M820),
IF(AND(I820=38000,R820&gt;9,R820&lt;=12.8,M820&lt;=8),'[1]Pricing Schedule'!$F$34+('[1]Pricing Schedule'!$F$36*M820),
IF(AND(I820=38000,R820&gt;12.8,R820&lt;=22.8),'[1]Pricing Schedule'!$F$34+('[1]Pricing Schedule'!$F$36*M820),
IF(AND(I820=38000,R820&gt;22.8,R820&lt;=30.2),'[1]Pricing Schedule'!$F$43+('[1]Pricing Schedule'!$F$45*M820),
IF(AND(I820=38000,R820&gt;30.2,R820&lt;=45.9),'[1]Pricing Schedule'!$F$52+('[1]Pricing Schedule'!$F$54*M820),
IF(AND(I820=38000,R820&gt;45.9,R820&lt;=123.4),'[1]Pricing Schedule'!$F$96+('[1]Pricing Schedule'!$F$97*M820),
IF(AND(I820=38000,R820&gt;123.4,R820&lt;=168.2,M820&lt;=10),'[1]Pricing Schedule'!$F$103+('[1]Pricing Schedule'!$F$105*M820),
IF(AND(I820=38000,R820&gt;123.4,R820&lt;=168.2,M820&gt;10),'[1]Pricing Schedule'!$F$111+('[1]Pricing Schedule'!$F$113*M820),
IF(AND(I820=38000,R820&gt;157.4,R820&lt;=336.4,M820&lt;=10),('[1]Pricing Schedule'!$F$103+('[1]Pricing Schedule'!$F$105*M820))*2,
IF(AND(I820=38000,R820&gt;157.4,R820&lt;=336.4,M820&gt;10),('[1]Pricing Schedule'!$F$111+('[1]Pricing Schedule'!$F$113*M820))*2,
IF(AND(I820=38000,R820&gt;314.8,R820&lt;=504.6,M820&lt;=10),('[1]Pricing Schedule'!$F$103+('[1]Pricing Schedule'!$F$105*M820))*3,
IF(AND(I820=38000,R820&gt;314.8,R820&lt;=504.6,M820&gt;10),('[1]Pricing Schedule'!$F$111+('[1]Pricing Schedule'!$F$113*M820))*3,
IF(AND(I820=38000,R820&gt;472.2,R820&lt;=672.8,M820&lt;=10),('[1]Pricing Schedule'!$F$103+('[1]Pricing Schedule'!$F$105*M820))*4,
IF(AND(I820=38000,R820&gt;472.2,R820&lt;=672.8,M820&gt;10),('[1]Pricing Schedule'!$F$111+('[1]Pricing Schedule'!$F$113*M820))*4,
IF(AND(I820=110000,R820&lt;=12.8,M820&gt;2),'[1]Pricing Schedule'!$F$62+('[1]Pricing Schedule'!$F$63*M820),
IF(AND(I820=110000,R820&lt;=12.8,M820&lt;=2),'[1]Pricing Schedule'!$F$96+('[1]Pricing Schedule'!$F$97*M820),
IF(AND(I820=110000,R820&gt;12.8,R820&lt;=22.8,M820&gt;3),'[1]Pricing Schedule'!$F$71+('[1]Pricing Schedule'!$F$72*M820),
IF(AND(I820=110000,R820&gt;12.8,R820&lt;=22.8,M820&lt;=3),'[1]Pricing Schedule'!$F$96+('[1]Pricing Schedule'!$F$97*M820),
IF(AND(I820=110000,R820&gt;22.8,R820&lt;=30.2),'[1]Pricing Schedule'!$F$80+('[1]Pricing Schedule'!$F$81*M820),
IF(AND(I820=110000,R820&gt;30.2,R820&lt;=45.9),'[1]Pricing Schedule'!$F$89+('[1]Pricing Schedule'!$F$90*M820),
IF(AND(I820=110000,R820&gt;45.9,R820&lt;=123.4),'[1]Pricing Schedule'!$F$96+('[1]Pricing Schedule'!$F$97*M820),
IF(AND(I820=110000,R820&gt;123.4,R820&lt;=168.2,M820&lt;=10),'[1]Pricing Schedule'!$F$103+('[1]Pricing Schedule'!$F$105*M820),
IF(AND(I820=110000,R820&gt;123.4,R820&lt;=168.2,M820&gt;10),'[1]Pricing Schedule'!$F$111+('[1]Pricing Schedule'!$F$113*M820),
IF(AND(I820=110000,R820&gt;168.2,R820&lt;=336.4,M820&lt;=10),('[1]Pricing Schedule'!$F$103+('[1]Pricing Schedule'!$F$105*M820))*2,
IF(AND(I820=110000,R820&gt;168.2,R820&lt;=336.4,M820&gt;10),('[1]Pricing Schedule'!$F$111+('[1]Pricing Schedule'!$F$113*M820))*2,
IF(AND(I820=110000,R820&gt;336.4,R820&lt;=504.6,M820&lt;=10),('[1]Pricing Schedule'!$F$103+('[1]Pricing Schedule'!$F$105*M820))*3,
IF(AND(I820=110000,R820&gt;336.4,R820&lt;=504.6,M820&gt;10),('[1]Pricing Schedule'!$F$111+('[1]Pricing Schedule'!$F$113*M820))*3,
IF(AND(I820=110000,R820&gt;504.6,R820&lt;=672.8,M820&lt;=10),('[1]Pricing Schedule'!$F$103+('[1]Pricing Schedule'!$F$105*M820))*4,
IF(AND(I820=110000,R820&gt;504.6,R820&lt;=672.8,M820&gt;10),('[1]Pricing Schedule'!$F$111+('[1]Pricing Schedule'!$F$113*M820))*4,
IF(AND(I820=110000,R820&gt;672.8,R820&lt;=841,M820&lt;=10),('[1]Pricing Schedule'!$F$103+('[1]Pricing Schedule'!$F$105*M820))*5,
IF(AND(I820=110000,R820&gt;672.8,R820&lt;=841,M820&gt;10),('[1]Pricing Schedule'!$F$111+('[1]Pricing Schedule'!$F$113*M820))*5,
IF(AND(I820=110000,R820&gt;672.8,R820&lt;=841,M820&lt;=10),('[1]Pricing Schedule'!$F$103+('[1]Pricing Schedule'!$F$105*M820))*5,
IF(AND(I820=110000,R820&gt;672.8,R820&lt;=841,M820&gt;10),('[1]Pricing Schedule'!$F$111+('[1]Pricing Schedule'!$F$113*M820))*5,
IF(AND(I820=110000,R820&gt;1345.6,R820&lt;=1513.8,M820&lt;=10),('[1]Pricing Schedule'!$F$103+('[1]Pricing Schedule'!$F$105*M820))*9,
IF(AND(I820=110000,R820&gt;1345.6,R820&lt;=1513.8,M820&gt;10),('[1]Pricing Schedule'!$F$111+('[1]Pricing Schedule'!$F$113*M820))*9,
9999999999)))))))))))))))))))))))))))))))))))))))</f>
        <v>4502230</v>
      </c>
      <c r="T820" s="48">
        <f>IF(AND(I820=38000,R820&lt;=4.5,M820&gt;8),'[1]Pricing Schedule'!$J$9,
IF(AND(I820=38000,R820&lt;=4.5,M820&lt;=8),'[1]Pricing Schedule'!$J$36,
IF(AND(I820=38000,R820&gt;4.5,R820&lt;=9,M820&gt;8),'[1]Pricing Schedule'!$J$18,
IF(AND(I820=38000,R820&gt;4.5,R820&lt;=9,M820&lt;=8),'[1]Pricing Schedule'!$J$36,
IF(AND(I820=38000,R820&gt;9,R820&lt;=12.8,M820&gt;8),'[1]Pricing Schedule'!$J$27,
IF(AND(I820=38000,R820&gt;9,R820&lt;=12.8,M820&lt;=8),'[1]Pricing Schedule'!$J$36,
IF(AND(I820=38000,R820&gt;12.8,R820&lt;=22.8),'[1]Pricing Schedule'!$J$36,
IF(AND(I820=38000,R820&gt;22.8,R820&lt;=30.2),'[1]Pricing Schedule'!$J$45,
IF(AND(I820=38000,R820&gt;30.2,R820&lt;=45.9),'[1]Pricing Schedule'!$J$54,
IF(AND(I820=38000,R820&gt;45.9,R820&lt;=123.4),'[1]Pricing Schedule'!$J$97,
IF(AND(I820=38000,R820&gt;123.4,R820&lt;=168.2,M820&lt;=10),'[1]Pricing Schedule'!$J$105,
IF(AND(I820=38000,R820&gt;123.4,R820&lt;=168.2,M820&gt;10),'[1]Pricing Schedule'!$J$113,
IF(AND(I820=38000,R820&gt;168.2,R820&lt;=336.4,M820&lt;=10),('[1]Pricing Schedule'!$J$105),
IF(AND(I820=38000,R820&gt;168.2,R820&lt;=336.4,M820&gt;10),('[1]Pricing Schedule'!$J$113),
IF(AND(I820=38000,R820&gt;336.4,R820&lt;=504.6,M820&lt;=10),('[1]Pricing Schedule'!$J$105),
IF(AND(I820=38000,R820&gt;336.4,R820&lt;=504.6,M820&gt;10),('[1]Pricing Schedule'!$J$113),
IF(AND(I820=38000,R820&gt;504.6,R820&lt;=672.8,M820&lt;=10),('[1]Pricing Schedule'!$J$105),
IF(AND(I820=38000,R820&gt;504.6,R820&lt;=672.8,M820&gt;10),('[1]Pricing Schedule'!$J$113),
IF(AND(I820=110000,R820&lt;=12.8,M820&gt;2),'[1]Pricing Schedule'!$J$63,
IF(AND(I820=110000,R820&lt;=12.8,M820&lt;=2),'[1]Pricing Schedule'!$J$97,
IF(AND(I820=110000,R820&gt;12.8,R820&lt;=22.8,M820&gt;3),'[1]Pricing Schedule'!$J$72,
IF(AND(I820=110000,R820&gt;12.8,R820&lt;=22.8,M820&lt;=3),'[1]Pricing Schedule'!$J$97,
IF(AND(I820=110000,R820&gt;22.8,R820&lt;=30.2),'[1]Pricing Schedule'!$J$81,
IF(AND(I820=110000,R820&gt;30.2,R820&lt;=45.9),'[1]Pricing Schedule'!$J$90,
IF(AND(I820=110000,R820&gt;45.9,R820&lt;=123.4),'[1]Pricing Schedule'!$J$97,
IF(AND(I820=110000,R820&gt;123.4,R820&lt;=168.2,M820&lt;=10),'[1]Pricing Schedule'!$J$105,
IF(AND(I820=110000,R820&gt;123.4,R820&lt;=168.2,M820&gt;10),'[1]Pricing Schedule'!$J$113,
IF(AND(I820=110000,R820&gt;168.2,R820&lt;=336.2,M820&lt;=10),('[1]Pricing Schedule'!$J$105),
IF(AND(I820=110000,R820&gt;168.2,R820&lt;=336.2,M820&gt;10),('[1]Pricing Schedule'!$J$113),
IF(AND(I820=110000,R820&gt;336.4,R820&lt;=504.6,M820&lt;=10),('[1]Pricing Schedule'!$J$105),
IF(AND(I820=110000,R820&gt;336.4,R820&lt;=504.6,M820&gt;10),('[1]Pricing Schedule'!$J$113),
IF(AND(I820=110000,R820&gt;504.6,R820&lt;=672.8,M820&lt;=10),('[1]Pricing Schedule'!$J$105),
IF(AND(I820=110000,R820&gt;504.6,R820&lt;=672.8,M820&gt;10),('[1]Pricing Schedule'!$J$113),
IF(AND(I820=110000,R820&gt;672.8,R820&lt;=841,M820&lt;=10),('[1]Pricing Schedule'!$J$105),
IF(AND(I820=110000,R820&gt;672.8,R820&lt;=841,M820&gt;10),('[1]Pricing Schedule'!$J$113),
IF(AND(I820=110000,R820&gt;1682,R820&lt;=1850.2,M820&lt;=10),('[1]Pricing Schedule'!$J$105),
IF(AND(I820=110000,R820&gt;1682,R820&lt;=1850.2,M820&gt;10),('[1]Pricing Schedule'!$J$113),
IF(AND(I820=110000,R820&gt;2018.4,R820&lt;=2186.6,M820&lt;=10),('[1]Pricing Schedule'!$J$105),
IF(AND(I820=110000,R820&gt;2018.4,R820&lt;=2186.6,M820&gt;10),('[1]Pricing Schedule'!$J$113),999999999)))))))))))))))))))))))))))))))))))))))</f>
        <v>11</v>
      </c>
      <c r="U820" s="49">
        <f t="shared" si="78"/>
        <v>71463.968253968254</v>
      </c>
      <c r="V820" s="50">
        <f t="shared" si="79"/>
        <v>13.99306565857364</v>
      </c>
      <c r="W820" s="13"/>
      <c r="X820" s="13"/>
      <c r="Y820" s="23">
        <v>203</v>
      </c>
      <c r="Z820" s="23">
        <v>461</v>
      </c>
      <c r="AD820" s="43"/>
      <c r="AE820" s="43"/>
      <c r="AF820" s="43"/>
      <c r="AR820" s="51"/>
    </row>
    <row r="821" spans="1:44">
      <c r="A821" s="23">
        <v>821</v>
      </c>
      <c r="B821" s="23">
        <v>821</v>
      </c>
      <c r="C821" s="23" t="s">
        <v>1298</v>
      </c>
      <c r="D821" s="23" t="s">
        <v>168</v>
      </c>
      <c r="E821" s="23" t="s">
        <v>168</v>
      </c>
      <c r="F821" s="23" t="s">
        <v>250</v>
      </c>
      <c r="G821" s="23" t="s">
        <v>251</v>
      </c>
      <c r="H821" s="23" t="s">
        <v>133</v>
      </c>
      <c r="I821" s="13">
        <v>110000</v>
      </c>
      <c r="J821" s="13">
        <v>110000</v>
      </c>
      <c r="K821" s="13">
        <v>38000</v>
      </c>
      <c r="L821" s="24">
        <v>23.484000000000002</v>
      </c>
      <c r="M821" s="37">
        <f t="shared" si="74"/>
        <v>24</v>
      </c>
      <c r="N821" s="24">
        <v>1.556</v>
      </c>
      <c r="O821" s="13">
        <v>2</v>
      </c>
      <c r="P821" s="36">
        <f t="shared" si="75"/>
        <v>1.167</v>
      </c>
      <c r="Q821" s="38">
        <f t="shared" si="76"/>
        <v>12.600000000000001</v>
      </c>
      <c r="R821" s="37">
        <f t="shared" si="77"/>
        <v>12.600000000000001</v>
      </c>
      <c r="S821" s="39">
        <f>IF(AND(I821=38000,R821&lt;=4.5,M821&gt;8),'[1]Pricing Schedule'!$F$8+('[1]Pricing Schedule'!$F$9*M821),
IF(AND(I821=38000,R821&lt;=4.5,M821&lt;=8),'[1]Pricing Schedule'!$F$34+('[1]Pricing Schedule'!$F$36*M821),
IF(AND(I821=38000,R821&gt;4.5,R821&lt;=9,M821&gt;8),'[1]Pricing Schedule'!$F$17+('[1]Pricing Schedule'!$F$18*M821),
IF(AND(I821=38000,R821&gt;4.5,R821&lt;=9,M821&lt;=8),'[1]Pricing Schedule'!$F$34+('[1]Pricing Schedule'!$F$36*M821),
IF(AND(I821=38000,R821&gt;9,R821&lt;=12.8,M821&gt;8),'[1]Pricing Schedule'!$F$26+('[1]Pricing Schedule'!$F$27*M821),
IF(AND(I821=38000,R821&gt;9,R821&lt;=12.8,M821&lt;=8),'[1]Pricing Schedule'!$F$34+('[1]Pricing Schedule'!$F$36*M821),
IF(AND(I821=38000,R821&gt;12.8,R821&lt;=22.8),'[1]Pricing Schedule'!$F$34+('[1]Pricing Schedule'!$F$36*M821),
IF(AND(I821=38000,R821&gt;22.8,R821&lt;=30.2),'[1]Pricing Schedule'!$F$43+('[1]Pricing Schedule'!$F$45*M821),
IF(AND(I821=38000,R821&gt;30.2,R821&lt;=45.9),'[1]Pricing Schedule'!$F$52+('[1]Pricing Schedule'!$F$54*M821),
IF(AND(I821=38000,R821&gt;45.9,R821&lt;=123.4),'[1]Pricing Schedule'!$F$96+('[1]Pricing Schedule'!$F$97*M821),
IF(AND(I821=38000,R821&gt;123.4,R821&lt;=168.2,M821&lt;=10),'[1]Pricing Schedule'!$F$103+('[1]Pricing Schedule'!$F$105*M821),
IF(AND(I821=38000,R821&gt;123.4,R821&lt;=168.2,M821&gt;10),'[1]Pricing Schedule'!$F$111+('[1]Pricing Schedule'!$F$113*M821),
IF(AND(I821=38000,R821&gt;157.4,R821&lt;=336.4,M821&lt;=10),('[1]Pricing Schedule'!$F$103+('[1]Pricing Schedule'!$F$105*M821))*2,
IF(AND(I821=38000,R821&gt;157.4,R821&lt;=336.4,M821&gt;10),('[1]Pricing Schedule'!$F$111+('[1]Pricing Schedule'!$F$113*M821))*2,
IF(AND(I821=38000,R821&gt;314.8,R821&lt;=504.6,M821&lt;=10),('[1]Pricing Schedule'!$F$103+('[1]Pricing Schedule'!$F$105*M821))*3,
IF(AND(I821=38000,R821&gt;314.8,R821&lt;=504.6,M821&gt;10),('[1]Pricing Schedule'!$F$111+('[1]Pricing Schedule'!$F$113*M821))*3,
IF(AND(I821=38000,R821&gt;472.2,R821&lt;=672.8,M821&lt;=10),('[1]Pricing Schedule'!$F$103+('[1]Pricing Schedule'!$F$105*M821))*4,
IF(AND(I821=38000,R821&gt;472.2,R821&lt;=672.8,M821&gt;10),('[1]Pricing Schedule'!$F$111+('[1]Pricing Schedule'!$F$113*M821))*4,
IF(AND(I821=110000,R821&lt;=12.8,M821&gt;2),'[1]Pricing Schedule'!$F$62+('[1]Pricing Schedule'!$F$63*M821),
IF(AND(I821=110000,R821&lt;=12.8,M821&lt;=2),'[1]Pricing Schedule'!$F$96+('[1]Pricing Schedule'!$F$97*M821),
IF(AND(I821=110000,R821&gt;12.8,R821&lt;=22.8,M821&gt;3),'[1]Pricing Schedule'!$F$71+('[1]Pricing Schedule'!$F$72*M821),
IF(AND(I821=110000,R821&gt;12.8,R821&lt;=22.8,M821&lt;=3),'[1]Pricing Schedule'!$F$96+('[1]Pricing Schedule'!$F$97*M821),
IF(AND(I821=110000,R821&gt;22.8,R821&lt;=30.2),'[1]Pricing Schedule'!$F$80+('[1]Pricing Schedule'!$F$81*M821),
IF(AND(I821=110000,R821&gt;30.2,R821&lt;=45.9),'[1]Pricing Schedule'!$F$89+('[1]Pricing Schedule'!$F$90*M821),
IF(AND(I821=110000,R821&gt;45.9,R821&lt;=123.4),'[1]Pricing Schedule'!$F$96+('[1]Pricing Schedule'!$F$97*M821),
IF(AND(I821=110000,R821&gt;123.4,R821&lt;=168.2,M821&lt;=10),'[1]Pricing Schedule'!$F$103+('[1]Pricing Schedule'!$F$105*M821),
IF(AND(I821=110000,R821&gt;123.4,R821&lt;=168.2,M821&gt;10),'[1]Pricing Schedule'!$F$111+('[1]Pricing Schedule'!$F$113*M821),
IF(AND(I821=110000,R821&gt;168.2,R821&lt;=336.4,M821&lt;=10),('[1]Pricing Schedule'!$F$103+('[1]Pricing Schedule'!$F$105*M821))*2,
IF(AND(I821=110000,R821&gt;168.2,R821&lt;=336.4,M821&gt;10),('[1]Pricing Schedule'!$F$111+('[1]Pricing Schedule'!$F$113*M821))*2,
IF(AND(I821=110000,R821&gt;336.4,R821&lt;=504.6,M821&lt;=10),('[1]Pricing Schedule'!$F$103+('[1]Pricing Schedule'!$F$105*M821))*3,
IF(AND(I821=110000,R821&gt;336.4,R821&lt;=504.6,M821&gt;10),('[1]Pricing Schedule'!$F$111+('[1]Pricing Schedule'!$F$113*M821))*3,
IF(AND(I821=110000,R821&gt;504.6,R821&lt;=672.8,M821&lt;=10),('[1]Pricing Schedule'!$F$103+('[1]Pricing Schedule'!$F$105*M821))*4,
IF(AND(I821=110000,R821&gt;504.6,R821&lt;=672.8,M821&gt;10),('[1]Pricing Schedule'!$F$111+('[1]Pricing Schedule'!$F$113*M821))*4,
IF(AND(I821=110000,R821&gt;672.8,R821&lt;=841,M821&lt;=10),('[1]Pricing Schedule'!$F$103+('[1]Pricing Schedule'!$F$105*M821))*5,
IF(AND(I821=110000,R821&gt;672.8,R821&lt;=841,M821&gt;10),('[1]Pricing Schedule'!$F$111+('[1]Pricing Schedule'!$F$113*M821))*5,
IF(AND(I821=110000,R821&gt;672.8,R821&lt;=841,M821&lt;=10),('[1]Pricing Schedule'!$F$103+('[1]Pricing Schedule'!$F$105*M821))*5,
IF(AND(I821=110000,R821&gt;672.8,R821&lt;=841,M821&gt;10),('[1]Pricing Schedule'!$F$111+('[1]Pricing Schedule'!$F$113*M821))*5,
IF(AND(I821=110000,R821&gt;1345.6,R821&lt;=1513.8,M821&lt;=10),('[1]Pricing Schedule'!$F$103+('[1]Pricing Schedule'!$F$105*M821))*9,
IF(AND(I821=110000,R821&gt;1345.6,R821&lt;=1513.8,M821&gt;10),('[1]Pricing Schedule'!$F$111+('[1]Pricing Schedule'!$F$113*M821))*9,
9999999999)))))))))))))))))))))))))))))))))))))))</f>
        <v>2681270</v>
      </c>
      <c r="T821" s="21">
        <f>IF(AND(I821=38000,R821&lt;=4.5,M821&gt;8),'[1]Pricing Schedule'!$J$9,
IF(AND(I821=38000,R821&lt;=4.5,M821&lt;=8),'[1]Pricing Schedule'!$J$36,
IF(AND(I821=38000,R821&gt;4.5,R821&lt;=9,M821&gt;8),'[1]Pricing Schedule'!$J$18,
IF(AND(I821=38000,R821&gt;4.5,R821&lt;=9,M821&lt;=8),'[1]Pricing Schedule'!$J$36,
IF(AND(I821=38000,R821&gt;9,R821&lt;=12.8,M821&gt;8),'[1]Pricing Schedule'!$J$27,
IF(AND(I821=38000,R821&gt;9,R821&lt;=12.8,M821&lt;=8),'[1]Pricing Schedule'!$J$36,
IF(AND(I821=38000,R821&gt;12.8,R821&lt;=22.8),'[1]Pricing Schedule'!$J$36,
IF(AND(I821=38000,R821&gt;22.8,R821&lt;=30.2),'[1]Pricing Schedule'!$J$45,
IF(AND(I821=38000,R821&gt;30.2,R821&lt;=45.9),'[1]Pricing Schedule'!$J$54,
IF(AND(I821=38000,R821&gt;45.9,R821&lt;=123.4),'[1]Pricing Schedule'!$J$97,
IF(AND(I821=38000,R821&gt;123.4,R821&lt;=168.2,M821&lt;=10),'[1]Pricing Schedule'!$J$105,
IF(AND(I821=38000,R821&gt;123.4,R821&lt;=168.2,M821&gt;10),'[1]Pricing Schedule'!$J$113,
IF(AND(I821=38000,R821&gt;168.2,R821&lt;=336.4,M821&lt;=10),('[1]Pricing Schedule'!$J$105),
IF(AND(I821=38000,R821&gt;168.2,R821&lt;=336.4,M821&gt;10),('[1]Pricing Schedule'!$J$113),
IF(AND(I821=38000,R821&gt;336.4,R821&lt;=504.6,M821&lt;=10),('[1]Pricing Schedule'!$J$105),
IF(AND(I821=38000,R821&gt;336.4,R821&lt;=504.6,M821&gt;10),('[1]Pricing Schedule'!$J$113),
IF(AND(I821=38000,R821&gt;504.6,R821&lt;=672.8,M821&lt;=10),('[1]Pricing Schedule'!$J$105),
IF(AND(I821=38000,R821&gt;504.6,R821&lt;=672.8,M821&gt;10),('[1]Pricing Schedule'!$J$113),
IF(AND(I821=110000,R821&lt;=12.8,M821&gt;2),'[1]Pricing Schedule'!$J$63,
IF(AND(I821=110000,R821&lt;=12.8,M821&lt;=2),'[1]Pricing Schedule'!$J$97,
IF(AND(I821=110000,R821&gt;12.8,R821&lt;=22.8,M821&gt;3),'[1]Pricing Schedule'!$J$72,
IF(AND(I821=110000,R821&gt;12.8,R821&lt;=22.8,M821&lt;=3),'[1]Pricing Schedule'!$J$97,
IF(AND(I821=110000,R821&gt;22.8,R821&lt;=30.2),'[1]Pricing Schedule'!$J$81,
IF(AND(I821=110000,R821&gt;30.2,R821&lt;=45.9),'[1]Pricing Schedule'!$J$90,
IF(AND(I821=110000,R821&gt;45.9,R821&lt;=123.4),'[1]Pricing Schedule'!$J$97,
IF(AND(I821=110000,R821&gt;123.4,R821&lt;=168.2,M821&lt;=10),'[1]Pricing Schedule'!$J$105,
IF(AND(I821=110000,R821&gt;123.4,R821&lt;=168.2,M821&gt;10),'[1]Pricing Schedule'!$J$113,
IF(AND(I821=110000,R821&gt;168.2,R821&lt;=336.2,M821&lt;=10),('[1]Pricing Schedule'!$J$105),
IF(AND(I821=110000,R821&gt;168.2,R821&lt;=336.2,M821&gt;10),('[1]Pricing Schedule'!$J$113),
IF(AND(I821=110000,R821&gt;336.4,R821&lt;=504.6,M821&lt;=10),('[1]Pricing Schedule'!$J$105),
IF(AND(I821=110000,R821&gt;336.4,R821&lt;=504.6,M821&gt;10),('[1]Pricing Schedule'!$J$113),
IF(AND(I821=110000,R821&gt;504.6,R821&lt;=672.8,M821&lt;=10),('[1]Pricing Schedule'!$J$105),
IF(AND(I821=110000,R821&gt;504.6,R821&lt;=672.8,M821&gt;10),('[1]Pricing Schedule'!$J$113),
IF(AND(I821=110000,R821&gt;672.8,R821&lt;=841,M821&lt;=10),('[1]Pricing Schedule'!$J$105),
IF(AND(I821=110000,R821&gt;672.8,R821&lt;=841,M821&gt;10),('[1]Pricing Schedule'!$J$113),
IF(AND(I821=110000,R821&gt;1682,R821&lt;=1850.2,M821&lt;=10),('[1]Pricing Schedule'!$J$105),
IF(AND(I821=110000,R821&gt;1682,R821&lt;=1850.2,M821&gt;10),('[1]Pricing Schedule'!$J$113),
IF(AND(I821=110000,R821&gt;2018.4,R821&lt;=2186.6,M821&lt;=10),('[1]Pricing Schedule'!$J$105),
IF(AND(I821=110000,R821&gt;2018.4,R821&lt;=2186.6,M821&gt;10),('[1]Pricing Schedule'!$J$113),999999999)))))))))))))))))))))))))))))))))))))))</f>
        <v>7</v>
      </c>
      <c r="U821" s="40">
        <f t="shared" si="78"/>
        <v>212799.20634920633</v>
      </c>
      <c r="V821" s="41">
        <f t="shared" si="79"/>
        <v>4.6992656465033367</v>
      </c>
      <c r="Y821" s="23">
        <v>498</v>
      </c>
      <c r="Z821" s="23">
        <v>73</v>
      </c>
      <c r="AR821" s="35"/>
    </row>
    <row r="822" spans="1:44">
      <c r="A822" s="23">
        <v>822</v>
      </c>
      <c r="B822" s="23">
        <v>822</v>
      </c>
      <c r="C822" s="23" t="s">
        <v>1299</v>
      </c>
      <c r="D822" s="23" t="s">
        <v>168</v>
      </c>
      <c r="E822" s="23" t="s">
        <v>168</v>
      </c>
      <c r="F822" s="23" t="s">
        <v>236</v>
      </c>
      <c r="G822" s="23" t="s">
        <v>237</v>
      </c>
      <c r="H822" s="23" t="s">
        <v>113</v>
      </c>
      <c r="I822" s="13">
        <v>38000</v>
      </c>
      <c r="J822" s="13">
        <v>38000</v>
      </c>
      <c r="K822" s="23" t="s">
        <v>119</v>
      </c>
      <c r="L822" s="24">
        <v>21.148</v>
      </c>
      <c r="M822" s="37">
        <f t="shared" si="74"/>
        <v>22</v>
      </c>
      <c r="N822" s="24">
        <v>3.306</v>
      </c>
      <c r="O822" s="13">
        <v>2</v>
      </c>
      <c r="P822" s="36">
        <f t="shared" si="75"/>
        <v>2.4794999999999998</v>
      </c>
      <c r="Q822" s="38">
        <f t="shared" si="76"/>
        <v>29.400000000000006</v>
      </c>
      <c r="R822" s="37">
        <f t="shared" si="77"/>
        <v>29.400000000000006</v>
      </c>
      <c r="S822" s="39">
        <f>IF(AND(I822=38000,R822&lt;=4.5,M822&gt;8),'[1]Pricing Schedule'!$F$8+('[1]Pricing Schedule'!$F$9*M822),
IF(AND(I822=38000,R822&lt;=4.5,M822&lt;=8),'[1]Pricing Schedule'!$F$34+('[1]Pricing Schedule'!$F$36*M822),
IF(AND(I822=38000,R822&gt;4.5,R822&lt;=9,M822&gt;8),'[1]Pricing Schedule'!$F$17+('[1]Pricing Schedule'!$F$18*M822),
IF(AND(I822=38000,R822&gt;4.5,R822&lt;=9,M822&lt;=8),'[1]Pricing Schedule'!$F$34+('[1]Pricing Schedule'!$F$36*M822),
IF(AND(I822=38000,R822&gt;9,R822&lt;=12.8,M822&gt;8),'[1]Pricing Schedule'!$F$26+('[1]Pricing Schedule'!$F$27*M822),
IF(AND(I822=38000,R822&gt;9,R822&lt;=12.8,M822&lt;=8),'[1]Pricing Schedule'!$F$34+('[1]Pricing Schedule'!$F$36*M822),
IF(AND(I822=38000,R822&gt;12.8,R822&lt;=22.8),'[1]Pricing Schedule'!$F$34+('[1]Pricing Schedule'!$F$36*M822),
IF(AND(I822=38000,R822&gt;22.8,R822&lt;=30.2),'[1]Pricing Schedule'!$F$43+('[1]Pricing Schedule'!$F$45*M822),
IF(AND(I822=38000,R822&gt;30.2,R822&lt;=45.9),'[1]Pricing Schedule'!$F$52+('[1]Pricing Schedule'!$F$54*M822),
IF(AND(I822=38000,R822&gt;45.9,R822&lt;=123.4),'[1]Pricing Schedule'!$F$96+('[1]Pricing Schedule'!$F$97*M822),
IF(AND(I822=38000,R822&gt;123.4,R822&lt;=168.2,M822&lt;=10),'[1]Pricing Schedule'!$F$103+('[1]Pricing Schedule'!$F$105*M822),
IF(AND(I822=38000,R822&gt;123.4,R822&lt;=168.2,M822&gt;10),'[1]Pricing Schedule'!$F$111+('[1]Pricing Schedule'!$F$113*M822),
IF(AND(I822=38000,R822&gt;157.4,R822&lt;=336.4,M822&lt;=10),('[1]Pricing Schedule'!$F$103+('[1]Pricing Schedule'!$F$105*M822))*2,
IF(AND(I822=38000,R822&gt;157.4,R822&lt;=336.4,M822&gt;10),('[1]Pricing Schedule'!$F$111+('[1]Pricing Schedule'!$F$113*M822))*2,
IF(AND(I822=38000,R822&gt;314.8,R822&lt;=504.6,M822&lt;=10),('[1]Pricing Schedule'!$F$103+('[1]Pricing Schedule'!$F$105*M822))*3,
IF(AND(I822=38000,R822&gt;314.8,R822&lt;=504.6,M822&gt;10),('[1]Pricing Schedule'!$F$111+('[1]Pricing Schedule'!$F$113*M822))*3,
IF(AND(I822=38000,R822&gt;472.2,R822&lt;=672.8,M822&lt;=10),('[1]Pricing Schedule'!$F$103+('[1]Pricing Schedule'!$F$105*M822))*4,
IF(AND(I822=38000,R822&gt;472.2,R822&lt;=672.8,M822&gt;10),('[1]Pricing Schedule'!$F$111+('[1]Pricing Schedule'!$F$113*M822))*4,
IF(AND(I822=110000,R822&lt;=12.8,M822&gt;2),'[1]Pricing Schedule'!$F$62+('[1]Pricing Schedule'!$F$63*M822),
IF(AND(I822=110000,R822&lt;=12.8,M822&lt;=2),'[1]Pricing Schedule'!$F$96+('[1]Pricing Schedule'!$F$97*M822),
IF(AND(I822=110000,R822&gt;12.8,R822&lt;=22.8,M822&gt;3),'[1]Pricing Schedule'!$F$71+('[1]Pricing Schedule'!$F$72*M822),
IF(AND(I822=110000,R822&gt;12.8,R822&lt;=22.8,M822&lt;=3),'[1]Pricing Schedule'!$F$96+('[1]Pricing Schedule'!$F$97*M822),
IF(AND(I822=110000,R822&gt;22.8,R822&lt;=30.2),'[1]Pricing Schedule'!$F$80+('[1]Pricing Schedule'!$F$81*M822),
IF(AND(I822=110000,R822&gt;30.2,R822&lt;=45.9),'[1]Pricing Schedule'!$F$89+('[1]Pricing Schedule'!$F$90*M822),
IF(AND(I822=110000,R822&gt;45.9,R822&lt;=123.4),'[1]Pricing Schedule'!$F$96+('[1]Pricing Schedule'!$F$97*M822),
IF(AND(I822=110000,R822&gt;123.4,R822&lt;=168.2,M822&lt;=10),'[1]Pricing Schedule'!$F$103+('[1]Pricing Schedule'!$F$105*M822),
IF(AND(I822=110000,R822&gt;123.4,R822&lt;=168.2,M822&gt;10),'[1]Pricing Schedule'!$F$111+('[1]Pricing Schedule'!$F$113*M822),
IF(AND(I822=110000,R822&gt;168.2,R822&lt;=336.4,M822&lt;=10),('[1]Pricing Schedule'!$F$103+('[1]Pricing Schedule'!$F$105*M822))*2,
IF(AND(I822=110000,R822&gt;168.2,R822&lt;=336.4,M822&gt;10),('[1]Pricing Schedule'!$F$111+('[1]Pricing Schedule'!$F$113*M822))*2,
IF(AND(I822=110000,R822&gt;336.4,R822&lt;=504.6,M822&lt;=10),('[1]Pricing Schedule'!$F$103+('[1]Pricing Schedule'!$F$105*M822))*3,
IF(AND(I822=110000,R822&gt;336.4,R822&lt;=504.6,M822&gt;10),('[1]Pricing Schedule'!$F$111+('[1]Pricing Schedule'!$F$113*M822))*3,
IF(AND(I822=110000,R822&gt;504.6,R822&lt;=672.8,M822&lt;=10),('[1]Pricing Schedule'!$F$103+('[1]Pricing Schedule'!$F$105*M822))*4,
IF(AND(I822=110000,R822&gt;504.6,R822&lt;=672.8,M822&gt;10),('[1]Pricing Schedule'!$F$111+('[1]Pricing Schedule'!$F$113*M822))*4,
IF(AND(I822=110000,R822&gt;672.8,R822&lt;=841,M822&lt;=10),('[1]Pricing Schedule'!$F$103+('[1]Pricing Schedule'!$F$105*M822))*5,
IF(AND(I822=110000,R822&gt;672.8,R822&lt;=841,M822&gt;10),('[1]Pricing Schedule'!$F$111+('[1]Pricing Schedule'!$F$113*M822))*5,
IF(AND(I822=110000,R822&gt;672.8,R822&lt;=841,M822&lt;=10),('[1]Pricing Schedule'!$F$103+('[1]Pricing Schedule'!$F$105*M822))*5,
IF(AND(I822=110000,R822&gt;672.8,R822&lt;=841,M822&gt;10),('[1]Pricing Schedule'!$F$111+('[1]Pricing Schedule'!$F$113*M822))*5,
IF(AND(I822=110000,R822&gt;1345.6,R822&lt;=1513.8,M822&lt;=10),('[1]Pricing Schedule'!$F$103+('[1]Pricing Schedule'!$F$105*M822))*9,
IF(AND(I822=110000,R822&gt;1345.6,R822&lt;=1513.8,M822&gt;10),('[1]Pricing Schedule'!$F$111+('[1]Pricing Schedule'!$F$113*M822))*9,
9999999999)))))))))))))))))))))))))))))))))))))))</f>
        <v>2302050</v>
      </c>
      <c r="T822" s="21">
        <f>IF(AND(I822=38000,R822&lt;=4.5,M822&gt;8),'[1]Pricing Schedule'!$J$9,
IF(AND(I822=38000,R822&lt;=4.5,M822&lt;=8),'[1]Pricing Schedule'!$J$36,
IF(AND(I822=38000,R822&gt;4.5,R822&lt;=9,M822&gt;8),'[1]Pricing Schedule'!$J$18,
IF(AND(I822=38000,R822&gt;4.5,R822&lt;=9,M822&lt;=8),'[1]Pricing Schedule'!$J$36,
IF(AND(I822=38000,R822&gt;9,R822&lt;=12.8,M822&gt;8),'[1]Pricing Schedule'!$J$27,
IF(AND(I822=38000,R822&gt;9,R822&lt;=12.8,M822&lt;=8),'[1]Pricing Schedule'!$J$36,
IF(AND(I822=38000,R822&gt;12.8,R822&lt;=22.8),'[1]Pricing Schedule'!$J$36,
IF(AND(I822=38000,R822&gt;22.8,R822&lt;=30.2),'[1]Pricing Schedule'!$J$45,
IF(AND(I822=38000,R822&gt;30.2,R822&lt;=45.9),'[1]Pricing Schedule'!$J$54,
IF(AND(I822=38000,R822&gt;45.9,R822&lt;=123.4),'[1]Pricing Schedule'!$J$97,
IF(AND(I822=38000,R822&gt;123.4,R822&lt;=168.2,M822&lt;=10),'[1]Pricing Schedule'!$J$105,
IF(AND(I822=38000,R822&gt;123.4,R822&lt;=168.2,M822&gt;10),'[1]Pricing Schedule'!$J$113,
IF(AND(I822=38000,R822&gt;168.2,R822&lt;=336.4,M822&lt;=10),('[1]Pricing Schedule'!$J$105),
IF(AND(I822=38000,R822&gt;168.2,R822&lt;=336.4,M822&gt;10),('[1]Pricing Schedule'!$J$113),
IF(AND(I822=38000,R822&gt;336.4,R822&lt;=504.6,M822&lt;=10),('[1]Pricing Schedule'!$J$105),
IF(AND(I822=38000,R822&gt;336.4,R822&lt;=504.6,M822&gt;10),('[1]Pricing Schedule'!$J$113),
IF(AND(I822=38000,R822&gt;504.6,R822&lt;=672.8,M822&lt;=10),('[1]Pricing Schedule'!$J$105),
IF(AND(I822=38000,R822&gt;504.6,R822&lt;=672.8,M822&gt;10),('[1]Pricing Schedule'!$J$113),
IF(AND(I822=110000,R822&lt;=12.8,M822&gt;2),'[1]Pricing Schedule'!$J$63,
IF(AND(I822=110000,R822&lt;=12.8,M822&lt;=2),'[1]Pricing Schedule'!$J$97,
IF(AND(I822=110000,R822&gt;12.8,R822&lt;=22.8,M822&gt;3),'[1]Pricing Schedule'!$J$72,
IF(AND(I822=110000,R822&gt;12.8,R822&lt;=22.8,M822&lt;=3),'[1]Pricing Schedule'!$J$97,
IF(AND(I822=110000,R822&gt;22.8,R822&lt;=30.2),'[1]Pricing Schedule'!$J$81,
IF(AND(I822=110000,R822&gt;30.2,R822&lt;=45.9),'[1]Pricing Schedule'!$J$90,
IF(AND(I822=110000,R822&gt;45.9,R822&lt;=123.4),'[1]Pricing Schedule'!$J$97,
IF(AND(I822=110000,R822&gt;123.4,R822&lt;=168.2,M822&lt;=10),'[1]Pricing Schedule'!$J$105,
IF(AND(I822=110000,R822&gt;123.4,R822&lt;=168.2,M822&gt;10),'[1]Pricing Schedule'!$J$113,
IF(AND(I822=110000,R822&gt;168.2,R822&lt;=336.2,M822&lt;=10),('[1]Pricing Schedule'!$J$105),
IF(AND(I822=110000,R822&gt;168.2,R822&lt;=336.2,M822&gt;10),('[1]Pricing Schedule'!$J$113),
IF(AND(I822=110000,R822&gt;336.4,R822&lt;=504.6,M822&lt;=10),('[1]Pricing Schedule'!$J$105),
IF(AND(I822=110000,R822&gt;336.4,R822&lt;=504.6,M822&gt;10),('[1]Pricing Schedule'!$J$113),
IF(AND(I822=110000,R822&gt;504.6,R822&lt;=672.8,M822&lt;=10),('[1]Pricing Schedule'!$J$105),
IF(AND(I822=110000,R822&gt;504.6,R822&lt;=672.8,M822&gt;10),('[1]Pricing Schedule'!$J$113),
IF(AND(I822=110000,R822&gt;672.8,R822&lt;=841,M822&lt;=10),('[1]Pricing Schedule'!$J$105),
IF(AND(I822=110000,R822&gt;672.8,R822&lt;=841,M822&gt;10),('[1]Pricing Schedule'!$J$113),
IF(AND(I822=110000,R822&gt;1682,R822&lt;=1850.2,M822&lt;=10),('[1]Pricing Schedule'!$J$105),
IF(AND(I822=110000,R822&gt;1682,R822&lt;=1850.2,M822&gt;10),('[1]Pricing Schedule'!$J$113),
IF(AND(I822=110000,R822&gt;2018.4,R822&lt;=2186.6,M822&lt;=10),('[1]Pricing Schedule'!$J$105),
IF(AND(I822=110000,R822&gt;2018.4,R822&lt;=2186.6,M822&gt;10),('[1]Pricing Schedule'!$J$113),999999999)))))))))))))))))))))))))))))))))))))))</f>
        <v>5</v>
      </c>
      <c r="U822" s="40">
        <f t="shared" si="78"/>
        <v>78301.020408163255</v>
      </c>
      <c r="V822" s="41">
        <f t="shared" si="79"/>
        <v>12.771225646706199</v>
      </c>
      <c r="Y822" s="23">
        <v>481</v>
      </c>
      <c r="Z822" s="23">
        <v>105</v>
      </c>
      <c r="AR822" s="35"/>
    </row>
    <row r="823" spans="1:44">
      <c r="A823" s="23">
        <v>823</v>
      </c>
      <c r="B823" s="23">
        <v>823</v>
      </c>
      <c r="C823" s="23" t="s">
        <v>1300</v>
      </c>
      <c r="D823" s="23" t="s">
        <v>168</v>
      </c>
      <c r="E823" s="23" t="s">
        <v>168</v>
      </c>
      <c r="F823" s="23" t="s">
        <v>250</v>
      </c>
      <c r="G823" s="23" t="s">
        <v>251</v>
      </c>
      <c r="H823" s="23" t="s">
        <v>133</v>
      </c>
      <c r="I823" s="13">
        <v>110000</v>
      </c>
      <c r="J823" s="13">
        <v>110000</v>
      </c>
      <c r="K823" s="13">
        <v>38000</v>
      </c>
      <c r="L823" s="24">
        <v>25.893000000000001</v>
      </c>
      <c r="M823" s="37">
        <f t="shared" si="74"/>
        <v>26</v>
      </c>
      <c r="N823" s="24">
        <v>0.89100000000000001</v>
      </c>
      <c r="O823" s="13">
        <v>2</v>
      </c>
      <c r="P823" s="36">
        <f t="shared" si="75"/>
        <v>0.66825000000000001</v>
      </c>
      <c r="Q823" s="38">
        <f t="shared" si="76"/>
        <v>8.4</v>
      </c>
      <c r="R823" s="37">
        <f t="shared" si="77"/>
        <v>8.4</v>
      </c>
      <c r="S823" s="39">
        <f>IF(AND(I823=38000,R823&lt;=4.5,M823&gt;8),'[1]Pricing Schedule'!$F$8+('[1]Pricing Schedule'!$F$9*M823),
IF(AND(I823=38000,R823&lt;=4.5,M823&lt;=8),'[1]Pricing Schedule'!$F$34+('[1]Pricing Schedule'!$F$36*M823),
IF(AND(I823=38000,R823&gt;4.5,R823&lt;=9,M823&gt;8),'[1]Pricing Schedule'!$F$17+('[1]Pricing Schedule'!$F$18*M823),
IF(AND(I823=38000,R823&gt;4.5,R823&lt;=9,M823&lt;=8),'[1]Pricing Schedule'!$F$34+('[1]Pricing Schedule'!$F$36*M823),
IF(AND(I823=38000,R823&gt;9,R823&lt;=12.8,M823&gt;8),'[1]Pricing Schedule'!$F$26+('[1]Pricing Schedule'!$F$27*M823),
IF(AND(I823=38000,R823&gt;9,R823&lt;=12.8,M823&lt;=8),'[1]Pricing Schedule'!$F$34+('[1]Pricing Schedule'!$F$36*M823),
IF(AND(I823=38000,R823&gt;12.8,R823&lt;=22.8),'[1]Pricing Schedule'!$F$34+('[1]Pricing Schedule'!$F$36*M823),
IF(AND(I823=38000,R823&gt;22.8,R823&lt;=30.2),'[1]Pricing Schedule'!$F$43+('[1]Pricing Schedule'!$F$45*M823),
IF(AND(I823=38000,R823&gt;30.2,R823&lt;=45.9),'[1]Pricing Schedule'!$F$52+('[1]Pricing Schedule'!$F$54*M823),
IF(AND(I823=38000,R823&gt;45.9,R823&lt;=123.4),'[1]Pricing Schedule'!$F$96+('[1]Pricing Schedule'!$F$97*M823),
IF(AND(I823=38000,R823&gt;123.4,R823&lt;=168.2,M823&lt;=10),'[1]Pricing Schedule'!$F$103+('[1]Pricing Schedule'!$F$105*M823),
IF(AND(I823=38000,R823&gt;123.4,R823&lt;=168.2,M823&gt;10),'[1]Pricing Schedule'!$F$111+('[1]Pricing Schedule'!$F$113*M823),
IF(AND(I823=38000,R823&gt;157.4,R823&lt;=336.4,M823&lt;=10),('[1]Pricing Schedule'!$F$103+('[1]Pricing Schedule'!$F$105*M823))*2,
IF(AND(I823=38000,R823&gt;157.4,R823&lt;=336.4,M823&gt;10),('[1]Pricing Schedule'!$F$111+('[1]Pricing Schedule'!$F$113*M823))*2,
IF(AND(I823=38000,R823&gt;314.8,R823&lt;=504.6,M823&lt;=10),('[1]Pricing Schedule'!$F$103+('[1]Pricing Schedule'!$F$105*M823))*3,
IF(AND(I823=38000,R823&gt;314.8,R823&lt;=504.6,M823&gt;10),('[1]Pricing Schedule'!$F$111+('[1]Pricing Schedule'!$F$113*M823))*3,
IF(AND(I823=38000,R823&gt;472.2,R823&lt;=672.8,M823&lt;=10),('[1]Pricing Schedule'!$F$103+('[1]Pricing Schedule'!$F$105*M823))*4,
IF(AND(I823=38000,R823&gt;472.2,R823&lt;=672.8,M823&gt;10),('[1]Pricing Schedule'!$F$111+('[1]Pricing Schedule'!$F$113*M823))*4,
IF(AND(I823=110000,R823&lt;=12.8,M823&gt;2),'[1]Pricing Schedule'!$F$62+('[1]Pricing Schedule'!$F$63*M823),
IF(AND(I823=110000,R823&lt;=12.8,M823&lt;=2),'[1]Pricing Schedule'!$F$96+('[1]Pricing Schedule'!$F$97*M823),
IF(AND(I823=110000,R823&gt;12.8,R823&lt;=22.8,M823&gt;3),'[1]Pricing Schedule'!$F$71+('[1]Pricing Schedule'!$F$72*M823),
IF(AND(I823=110000,R823&gt;12.8,R823&lt;=22.8,M823&lt;=3),'[1]Pricing Schedule'!$F$96+('[1]Pricing Schedule'!$F$97*M823),
IF(AND(I823=110000,R823&gt;22.8,R823&lt;=30.2),'[1]Pricing Schedule'!$F$80+('[1]Pricing Schedule'!$F$81*M823),
IF(AND(I823=110000,R823&gt;30.2,R823&lt;=45.9),'[1]Pricing Schedule'!$F$89+('[1]Pricing Schedule'!$F$90*M823),
IF(AND(I823=110000,R823&gt;45.9,R823&lt;=123.4),'[1]Pricing Schedule'!$F$96+('[1]Pricing Schedule'!$F$97*M823),
IF(AND(I823=110000,R823&gt;123.4,R823&lt;=168.2,M823&lt;=10),'[1]Pricing Schedule'!$F$103+('[1]Pricing Schedule'!$F$105*M823),
IF(AND(I823=110000,R823&gt;123.4,R823&lt;=168.2,M823&gt;10),'[1]Pricing Schedule'!$F$111+('[1]Pricing Schedule'!$F$113*M823),
IF(AND(I823=110000,R823&gt;168.2,R823&lt;=336.4,M823&lt;=10),('[1]Pricing Schedule'!$F$103+('[1]Pricing Schedule'!$F$105*M823))*2,
IF(AND(I823=110000,R823&gt;168.2,R823&lt;=336.4,M823&gt;10),('[1]Pricing Schedule'!$F$111+('[1]Pricing Schedule'!$F$113*M823))*2,
IF(AND(I823=110000,R823&gt;336.4,R823&lt;=504.6,M823&lt;=10),('[1]Pricing Schedule'!$F$103+('[1]Pricing Schedule'!$F$105*M823))*3,
IF(AND(I823=110000,R823&gt;336.4,R823&lt;=504.6,M823&gt;10),('[1]Pricing Schedule'!$F$111+('[1]Pricing Schedule'!$F$113*M823))*3,
IF(AND(I823=110000,R823&gt;504.6,R823&lt;=672.8,M823&lt;=10),('[1]Pricing Schedule'!$F$103+('[1]Pricing Schedule'!$F$105*M823))*4,
IF(AND(I823=110000,R823&gt;504.6,R823&lt;=672.8,M823&gt;10),('[1]Pricing Schedule'!$F$111+('[1]Pricing Schedule'!$F$113*M823))*4,
IF(AND(I823=110000,R823&gt;672.8,R823&lt;=841,M823&lt;=10),('[1]Pricing Schedule'!$F$103+('[1]Pricing Schedule'!$F$105*M823))*5,
IF(AND(I823=110000,R823&gt;672.8,R823&lt;=841,M823&gt;10),('[1]Pricing Schedule'!$F$111+('[1]Pricing Schedule'!$F$113*M823))*5,
IF(AND(I823=110000,R823&gt;672.8,R823&lt;=841,M823&lt;=10),('[1]Pricing Schedule'!$F$103+('[1]Pricing Schedule'!$F$105*M823))*5,
IF(AND(I823=110000,R823&gt;672.8,R823&lt;=841,M823&gt;10),('[1]Pricing Schedule'!$F$111+('[1]Pricing Schedule'!$F$113*M823))*5,
IF(AND(I823=110000,R823&gt;1345.6,R823&lt;=1513.8,M823&lt;=10),('[1]Pricing Schedule'!$F$103+('[1]Pricing Schedule'!$F$105*M823))*9,
IF(AND(I823=110000,R823&gt;1345.6,R823&lt;=1513.8,M823&gt;10),('[1]Pricing Schedule'!$F$111+('[1]Pricing Schedule'!$F$113*M823))*9,
9999999999)))))))))))))))))))))))))))))))))))))))</f>
        <v>2786670</v>
      </c>
      <c r="T823" s="21">
        <f>IF(AND(I823=38000,R823&lt;=4.5,M823&gt;8),'[1]Pricing Schedule'!$J$9,
IF(AND(I823=38000,R823&lt;=4.5,M823&lt;=8),'[1]Pricing Schedule'!$J$36,
IF(AND(I823=38000,R823&gt;4.5,R823&lt;=9,M823&gt;8),'[1]Pricing Schedule'!$J$18,
IF(AND(I823=38000,R823&gt;4.5,R823&lt;=9,M823&lt;=8),'[1]Pricing Schedule'!$J$36,
IF(AND(I823=38000,R823&gt;9,R823&lt;=12.8,M823&gt;8),'[1]Pricing Schedule'!$J$27,
IF(AND(I823=38000,R823&gt;9,R823&lt;=12.8,M823&lt;=8),'[1]Pricing Schedule'!$J$36,
IF(AND(I823=38000,R823&gt;12.8,R823&lt;=22.8),'[1]Pricing Schedule'!$J$36,
IF(AND(I823=38000,R823&gt;22.8,R823&lt;=30.2),'[1]Pricing Schedule'!$J$45,
IF(AND(I823=38000,R823&gt;30.2,R823&lt;=45.9),'[1]Pricing Schedule'!$J$54,
IF(AND(I823=38000,R823&gt;45.9,R823&lt;=123.4),'[1]Pricing Schedule'!$J$97,
IF(AND(I823=38000,R823&gt;123.4,R823&lt;=168.2,M823&lt;=10),'[1]Pricing Schedule'!$J$105,
IF(AND(I823=38000,R823&gt;123.4,R823&lt;=168.2,M823&gt;10),'[1]Pricing Schedule'!$J$113,
IF(AND(I823=38000,R823&gt;168.2,R823&lt;=336.4,M823&lt;=10),('[1]Pricing Schedule'!$J$105),
IF(AND(I823=38000,R823&gt;168.2,R823&lt;=336.4,M823&gt;10),('[1]Pricing Schedule'!$J$113),
IF(AND(I823=38000,R823&gt;336.4,R823&lt;=504.6,M823&lt;=10),('[1]Pricing Schedule'!$J$105),
IF(AND(I823=38000,R823&gt;336.4,R823&lt;=504.6,M823&gt;10),('[1]Pricing Schedule'!$J$113),
IF(AND(I823=38000,R823&gt;504.6,R823&lt;=672.8,M823&lt;=10),('[1]Pricing Schedule'!$J$105),
IF(AND(I823=38000,R823&gt;504.6,R823&lt;=672.8,M823&gt;10),('[1]Pricing Schedule'!$J$113),
IF(AND(I823=110000,R823&lt;=12.8,M823&gt;2),'[1]Pricing Schedule'!$J$63,
IF(AND(I823=110000,R823&lt;=12.8,M823&lt;=2),'[1]Pricing Schedule'!$J$97,
IF(AND(I823=110000,R823&gt;12.8,R823&lt;=22.8,M823&gt;3),'[1]Pricing Schedule'!$J$72,
IF(AND(I823=110000,R823&gt;12.8,R823&lt;=22.8,M823&lt;=3),'[1]Pricing Schedule'!$J$97,
IF(AND(I823=110000,R823&gt;22.8,R823&lt;=30.2),'[1]Pricing Schedule'!$J$81,
IF(AND(I823=110000,R823&gt;30.2,R823&lt;=45.9),'[1]Pricing Schedule'!$J$90,
IF(AND(I823=110000,R823&gt;45.9,R823&lt;=123.4),'[1]Pricing Schedule'!$J$97,
IF(AND(I823=110000,R823&gt;123.4,R823&lt;=168.2,M823&lt;=10),'[1]Pricing Schedule'!$J$105,
IF(AND(I823=110000,R823&gt;123.4,R823&lt;=168.2,M823&gt;10),'[1]Pricing Schedule'!$J$113,
IF(AND(I823=110000,R823&gt;168.2,R823&lt;=336.2,M823&lt;=10),('[1]Pricing Schedule'!$J$105),
IF(AND(I823=110000,R823&gt;168.2,R823&lt;=336.2,M823&gt;10),('[1]Pricing Schedule'!$J$113),
IF(AND(I823=110000,R823&gt;336.4,R823&lt;=504.6,M823&lt;=10),('[1]Pricing Schedule'!$J$105),
IF(AND(I823=110000,R823&gt;336.4,R823&lt;=504.6,M823&gt;10),('[1]Pricing Schedule'!$J$113),
IF(AND(I823=110000,R823&gt;504.6,R823&lt;=672.8,M823&lt;=10),('[1]Pricing Schedule'!$J$105),
IF(AND(I823=110000,R823&gt;504.6,R823&lt;=672.8,M823&gt;10),('[1]Pricing Schedule'!$J$113),
IF(AND(I823=110000,R823&gt;672.8,R823&lt;=841,M823&lt;=10),('[1]Pricing Schedule'!$J$105),
IF(AND(I823=110000,R823&gt;672.8,R823&lt;=841,M823&gt;10),('[1]Pricing Schedule'!$J$113),
IF(AND(I823=110000,R823&gt;1682,R823&lt;=1850.2,M823&lt;=10),('[1]Pricing Schedule'!$J$105),
IF(AND(I823=110000,R823&gt;1682,R823&lt;=1850.2,M823&gt;10),('[1]Pricing Schedule'!$J$113),
IF(AND(I823=110000,R823&gt;2018.4,R823&lt;=2186.6,M823&lt;=10),('[1]Pricing Schedule'!$J$105),
IF(AND(I823=110000,R823&gt;2018.4,R823&lt;=2186.6,M823&gt;10),('[1]Pricing Schedule'!$J$113),999999999)))))))))))))))))))))))))))))))))))))))</f>
        <v>7</v>
      </c>
      <c r="U823" s="40">
        <f t="shared" si="78"/>
        <v>331746.42857142858</v>
      </c>
      <c r="V823" s="41">
        <f t="shared" si="79"/>
        <v>3.0143504613032759</v>
      </c>
      <c r="Y823" s="23">
        <v>92</v>
      </c>
      <c r="Z823" s="23">
        <v>73</v>
      </c>
      <c r="AR823" s="35"/>
    </row>
    <row r="824" spans="1:44">
      <c r="A824" s="23">
        <v>824</v>
      </c>
      <c r="B824" s="23">
        <v>824</v>
      </c>
      <c r="C824" s="23" t="s">
        <v>1301</v>
      </c>
      <c r="D824" s="23" t="s">
        <v>168</v>
      </c>
      <c r="E824" s="23" t="s">
        <v>168</v>
      </c>
      <c r="F824" s="23" t="s">
        <v>250</v>
      </c>
      <c r="G824" s="23" t="s">
        <v>251</v>
      </c>
      <c r="H824" s="23" t="s">
        <v>133</v>
      </c>
      <c r="I824" s="13">
        <v>110000</v>
      </c>
      <c r="J824" s="13">
        <v>110000</v>
      </c>
      <c r="K824" s="13">
        <v>38000</v>
      </c>
      <c r="L824" s="24">
        <v>28.367000000000001</v>
      </c>
      <c r="M824" s="37">
        <f t="shared" si="74"/>
        <v>29</v>
      </c>
      <c r="N824" s="24">
        <v>8.5630000000000006</v>
      </c>
      <c r="O824" s="13">
        <v>2</v>
      </c>
      <c r="P824" s="36">
        <f t="shared" si="75"/>
        <v>6.42225</v>
      </c>
      <c r="Q824" s="38">
        <f t="shared" si="76"/>
        <v>79.8</v>
      </c>
      <c r="R824" s="37">
        <f t="shared" si="77"/>
        <v>79.8</v>
      </c>
      <c r="S824" s="39">
        <f>IF(AND(I824=38000,R824&lt;=4.5,M824&gt;8),'[1]Pricing Schedule'!$F$8+('[1]Pricing Schedule'!$F$9*M824),
IF(AND(I824=38000,R824&lt;=4.5,M824&lt;=8),'[1]Pricing Schedule'!$F$34+('[1]Pricing Schedule'!$F$36*M824),
IF(AND(I824=38000,R824&gt;4.5,R824&lt;=9,M824&gt;8),'[1]Pricing Schedule'!$F$17+('[1]Pricing Schedule'!$F$18*M824),
IF(AND(I824=38000,R824&gt;4.5,R824&lt;=9,M824&lt;=8),'[1]Pricing Schedule'!$F$34+('[1]Pricing Schedule'!$F$36*M824),
IF(AND(I824=38000,R824&gt;9,R824&lt;=12.8,M824&gt;8),'[1]Pricing Schedule'!$F$26+('[1]Pricing Schedule'!$F$27*M824),
IF(AND(I824=38000,R824&gt;9,R824&lt;=12.8,M824&lt;=8),'[1]Pricing Schedule'!$F$34+('[1]Pricing Schedule'!$F$36*M824),
IF(AND(I824=38000,R824&gt;12.8,R824&lt;=22.8),'[1]Pricing Schedule'!$F$34+('[1]Pricing Schedule'!$F$36*M824),
IF(AND(I824=38000,R824&gt;22.8,R824&lt;=30.2),'[1]Pricing Schedule'!$F$43+('[1]Pricing Schedule'!$F$45*M824),
IF(AND(I824=38000,R824&gt;30.2,R824&lt;=45.9),'[1]Pricing Schedule'!$F$52+('[1]Pricing Schedule'!$F$54*M824),
IF(AND(I824=38000,R824&gt;45.9,R824&lt;=123.4),'[1]Pricing Schedule'!$F$96+('[1]Pricing Schedule'!$F$97*M824),
IF(AND(I824=38000,R824&gt;123.4,R824&lt;=168.2,M824&lt;=10),'[1]Pricing Schedule'!$F$103+('[1]Pricing Schedule'!$F$105*M824),
IF(AND(I824=38000,R824&gt;123.4,R824&lt;=168.2,M824&gt;10),'[1]Pricing Schedule'!$F$111+('[1]Pricing Schedule'!$F$113*M824),
IF(AND(I824=38000,R824&gt;157.4,R824&lt;=336.4,M824&lt;=10),('[1]Pricing Schedule'!$F$103+('[1]Pricing Schedule'!$F$105*M824))*2,
IF(AND(I824=38000,R824&gt;157.4,R824&lt;=336.4,M824&gt;10),('[1]Pricing Schedule'!$F$111+('[1]Pricing Schedule'!$F$113*M824))*2,
IF(AND(I824=38000,R824&gt;314.8,R824&lt;=504.6,M824&lt;=10),('[1]Pricing Schedule'!$F$103+('[1]Pricing Schedule'!$F$105*M824))*3,
IF(AND(I824=38000,R824&gt;314.8,R824&lt;=504.6,M824&gt;10),('[1]Pricing Schedule'!$F$111+('[1]Pricing Schedule'!$F$113*M824))*3,
IF(AND(I824=38000,R824&gt;472.2,R824&lt;=672.8,M824&lt;=10),('[1]Pricing Schedule'!$F$103+('[1]Pricing Schedule'!$F$105*M824))*4,
IF(AND(I824=38000,R824&gt;472.2,R824&lt;=672.8,M824&gt;10),('[1]Pricing Schedule'!$F$111+('[1]Pricing Schedule'!$F$113*M824))*4,
IF(AND(I824=110000,R824&lt;=12.8,M824&gt;2),'[1]Pricing Schedule'!$F$62+('[1]Pricing Schedule'!$F$63*M824),
IF(AND(I824=110000,R824&lt;=12.8,M824&lt;=2),'[1]Pricing Schedule'!$F$96+('[1]Pricing Schedule'!$F$97*M824),
IF(AND(I824=110000,R824&gt;12.8,R824&lt;=22.8,M824&gt;3),'[1]Pricing Schedule'!$F$71+('[1]Pricing Schedule'!$F$72*M824),
IF(AND(I824=110000,R824&gt;12.8,R824&lt;=22.8,M824&lt;=3),'[1]Pricing Schedule'!$F$96+('[1]Pricing Schedule'!$F$97*M824),
IF(AND(I824=110000,R824&gt;22.8,R824&lt;=30.2),'[1]Pricing Schedule'!$F$80+('[1]Pricing Schedule'!$F$81*M824),
IF(AND(I824=110000,R824&gt;30.2,R824&lt;=45.9),'[1]Pricing Schedule'!$F$89+('[1]Pricing Schedule'!$F$90*M824),
IF(AND(I824=110000,R824&gt;45.9,R824&lt;=123.4),'[1]Pricing Schedule'!$F$96+('[1]Pricing Schedule'!$F$97*M824),
IF(AND(I824=110000,R824&gt;123.4,R824&lt;=168.2,M824&lt;=10),'[1]Pricing Schedule'!$F$103+('[1]Pricing Schedule'!$F$105*M824),
IF(AND(I824=110000,R824&gt;123.4,R824&lt;=168.2,M824&gt;10),'[1]Pricing Schedule'!$F$111+('[1]Pricing Schedule'!$F$113*M824),
IF(AND(I824=110000,R824&gt;168.2,R824&lt;=336.4,M824&lt;=10),('[1]Pricing Schedule'!$F$103+('[1]Pricing Schedule'!$F$105*M824))*2,
IF(AND(I824=110000,R824&gt;168.2,R824&lt;=336.4,M824&gt;10),('[1]Pricing Schedule'!$F$111+('[1]Pricing Schedule'!$F$113*M824))*2,
IF(AND(I824=110000,R824&gt;336.4,R824&lt;=504.6,M824&lt;=10),('[1]Pricing Schedule'!$F$103+('[1]Pricing Schedule'!$F$105*M824))*3,
IF(AND(I824=110000,R824&gt;336.4,R824&lt;=504.6,M824&gt;10),('[1]Pricing Schedule'!$F$111+('[1]Pricing Schedule'!$F$113*M824))*3,
IF(AND(I824=110000,R824&gt;504.6,R824&lt;=672.8,M824&lt;=10),('[1]Pricing Schedule'!$F$103+('[1]Pricing Schedule'!$F$105*M824))*4,
IF(AND(I824=110000,R824&gt;504.6,R824&lt;=672.8,M824&gt;10),('[1]Pricing Schedule'!$F$111+('[1]Pricing Schedule'!$F$113*M824))*4,
IF(AND(I824=110000,R824&gt;672.8,R824&lt;=841,M824&lt;=10),('[1]Pricing Schedule'!$F$103+('[1]Pricing Schedule'!$F$105*M824))*5,
IF(AND(I824=110000,R824&gt;672.8,R824&lt;=841,M824&gt;10),('[1]Pricing Schedule'!$F$111+('[1]Pricing Schedule'!$F$113*M824))*5,
IF(AND(I824=110000,R824&gt;672.8,R824&lt;=841,M824&lt;=10),('[1]Pricing Schedule'!$F$103+('[1]Pricing Schedule'!$F$105*M824))*5,
IF(AND(I824=110000,R824&gt;672.8,R824&lt;=841,M824&gt;10),('[1]Pricing Schedule'!$F$111+('[1]Pricing Schedule'!$F$113*M824))*5,
IF(AND(I824=110000,R824&gt;1345.6,R824&lt;=1513.8,M824&lt;=10),('[1]Pricing Schedule'!$F$103+('[1]Pricing Schedule'!$F$105*M824))*9,
IF(AND(I824=110000,R824&gt;1345.6,R824&lt;=1513.8,M824&gt;10),('[1]Pricing Schedule'!$F$111+('[1]Pricing Schedule'!$F$113*M824))*9,
9999999999)))))))))))))))))))))))))))))))))))))))</f>
        <v>7031950</v>
      </c>
      <c r="T824" s="21">
        <f>IF(AND(I824=38000,R824&lt;=4.5,M824&gt;8),'[1]Pricing Schedule'!$J$9,
IF(AND(I824=38000,R824&lt;=4.5,M824&lt;=8),'[1]Pricing Schedule'!$J$36,
IF(AND(I824=38000,R824&gt;4.5,R824&lt;=9,M824&gt;8),'[1]Pricing Schedule'!$J$18,
IF(AND(I824=38000,R824&gt;4.5,R824&lt;=9,M824&lt;=8),'[1]Pricing Schedule'!$J$36,
IF(AND(I824=38000,R824&gt;9,R824&lt;=12.8,M824&gt;8),'[1]Pricing Schedule'!$J$27,
IF(AND(I824=38000,R824&gt;9,R824&lt;=12.8,M824&lt;=8),'[1]Pricing Schedule'!$J$36,
IF(AND(I824=38000,R824&gt;12.8,R824&lt;=22.8),'[1]Pricing Schedule'!$J$36,
IF(AND(I824=38000,R824&gt;22.8,R824&lt;=30.2),'[1]Pricing Schedule'!$J$45,
IF(AND(I824=38000,R824&gt;30.2,R824&lt;=45.9),'[1]Pricing Schedule'!$J$54,
IF(AND(I824=38000,R824&gt;45.9,R824&lt;=123.4),'[1]Pricing Schedule'!$J$97,
IF(AND(I824=38000,R824&gt;123.4,R824&lt;=168.2,M824&lt;=10),'[1]Pricing Schedule'!$J$105,
IF(AND(I824=38000,R824&gt;123.4,R824&lt;=168.2,M824&gt;10),'[1]Pricing Schedule'!$J$113,
IF(AND(I824=38000,R824&gt;168.2,R824&lt;=336.4,M824&lt;=10),('[1]Pricing Schedule'!$J$105),
IF(AND(I824=38000,R824&gt;168.2,R824&lt;=336.4,M824&gt;10),('[1]Pricing Schedule'!$J$113),
IF(AND(I824=38000,R824&gt;336.4,R824&lt;=504.6,M824&lt;=10),('[1]Pricing Schedule'!$J$105),
IF(AND(I824=38000,R824&gt;336.4,R824&lt;=504.6,M824&gt;10),('[1]Pricing Schedule'!$J$113),
IF(AND(I824=38000,R824&gt;504.6,R824&lt;=672.8,M824&lt;=10),('[1]Pricing Schedule'!$J$105),
IF(AND(I824=38000,R824&gt;504.6,R824&lt;=672.8,M824&gt;10),('[1]Pricing Schedule'!$J$113),
IF(AND(I824=110000,R824&lt;=12.8,M824&gt;2),'[1]Pricing Schedule'!$J$63,
IF(AND(I824=110000,R824&lt;=12.8,M824&lt;=2),'[1]Pricing Schedule'!$J$97,
IF(AND(I824=110000,R824&gt;12.8,R824&lt;=22.8,M824&gt;3),'[1]Pricing Schedule'!$J$72,
IF(AND(I824=110000,R824&gt;12.8,R824&lt;=22.8,M824&lt;=3),'[1]Pricing Schedule'!$J$97,
IF(AND(I824=110000,R824&gt;22.8,R824&lt;=30.2),'[1]Pricing Schedule'!$J$81,
IF(AND(I824=110000,R824&gt;30.2,R824&lt;=45.9),'[1]Pricing Schedule'!$J$90,
IF(AND(I824=110000,R824&gt;45.9,R824&lt;=123.4),'[1]Pricing Schedule'!$J$97,
IF(AND(I824=110000,R824&gt;123.4,R824&lt;=168.2,M824&lt;=10),'[1]Pricing Schedule'!$J$105,
IF(AND(I824=110000,R824&gt;123.4,R824&lt;=168.2,M824&gt;10),'[1]Pricing Schedule'!$J$113,
IF(AND(I824=110000,R824&gt;168.2,R824&lt;=336.2,M824&lt;=10),('[1]Pricing Schedule'!$J$105),
IF(AND(I824=110000,R824&gt;168.2,R824&lt;=336.2,M824&gt;10),('[1]Pricing Schedule'!$J$113),
IF(AND(I824=110000,R824&gt;336.4,R824&lt;=504.6,M824&lt;=10),('[1]Pricing Schedule'!$J$105),
IF(AND(I824=110000,R824&gt;336.4,R824&lt;=504.6,M824&gt;10),('[1]Pricing Schedule'!$J$113),
IF(AND(I824=110000,R824&gt;504.6,R824&lt;=672.8,M824&lt;=10),('[1]Pricing Schedule'!$J$105),
IF(AND(I824=110000,R824&gt;504.6,R824&lt;=672.8,M824&gt;10),('[1]Pricing Schedule'!$J$113),
IF(AND(I824=110000,R824&gt;672.8,R824&lt;=841,M824&lt;=10),('[1]Pricing Schedule'!$J$105),
IF(AND(I824=110000,R824&gt;672.8,R824&lt;=841,M824&gt;10),('[1]Pricing Schedule'!$J$113),
IF(AND(I824=110000,R824&gt;1682,R824&lt;=1850.2,M824&lt;=10),('[1]Pricing Schedule'!$J$105),
IF(AND(I824=110000,R824&gt;1682,R824&lt;=1850.2,M824&gt;10),('[1]Pricing Schedule'!$J$113),
IF(AND(I824=110000,R824&gt;2018.4,R824&lt;=2186.6,M824&lt;=10),('[1]Pricing Schedule'!$J$105),
IF(AND(I824=110000,R824&gt;2018.4,R824&lt;=2186.6,M824&gt;10),('[1]Pricing Schedule'!$J$113),999999999)))))))))))))))))))))))))))))))))))))))</f>
        <v>11</v>
      </c>
      <c r="U824" s="40">
        <f t="shared" si="78"/>
        <v>88119.674185463664</v>
      </c>
      <c r="V824" s="41">
        <f t="shared" si="79"/>
        <v>11.348203556623696</v>
      </c>
      <c r="Y824" s="23">
        <v>207</v>
      </c>
      <c r="Z824" s="23">
        <v>73</v>
      </c>
      <c r="AR824" s="35"/>
    </row>
    <row r="825" spans="1:44">
      <c r="A825" s="23">
        <v>825</v>
      </c>
      <c r="B825" s="23">
        <v>825</v>
      </c>
      <c r="C825" s="23" t="s">
        <v>1302</v>
      </c>
      <c r="D825" s="23" t="s">
        <v>168</v>
      </c>
      <c r="E825" s="23" t="s">
        <v>168</v>
      </c>
      <c r="F825" s="23" t="s">
        <v>250</v>
      </c>
      <c r="G825" s="23" t="s">
        <v>251</v>
      </c>
      <c r="H825" s="23" t="s">
        <v>133</v>
      </c>
      <c r="I825" s="13">
        <v>110000</v>
      </c>
      <c r="J825" s="13">
        <v>110000</v>
      </c>
      <c r="K825" s="13">
        <v>38000</v>
      </c>
      <c r="L825" s="24">
        <v>25.088999999999999</v>
      </c>
      <c r="M825" s="37">
        <f t="shared" si="74"/>
        <v>26</v>
      </c>
      <c r="N825" s="24">
        <v>2.738</v>
      </c>
      <c r="O825" s="13">
        <v>2</v>
      </c>
      <c r="P825" s="36">
        <f t="shared" si="75"/>
        <v>2.0535000000000001</v>
      </c>
      <c r="Q825" s="38">
        <f t="shared" si="76"/>
        <v>25.200000000000003</v>
      </c>
      <c r="R825" s="37">
        <f t="shared" si="77"/>
        <v>25.200000000000003</v>
      </c>
      <c r="S825" s="39">
        <f>IF(AND(I825=38000,R825&lt;=4.5,M825&gt;8),'[1]Pricing Schedule'!$F$8+('[1]Pricing Schedule'!$F$9*M825),
IF(AND(I825=38000,R825&lt;=4.5,M825&lt;=8),'[1]Pricing Schedule'!$F$34+('[1]Pricing Schedule'!$F$36*M825),
IF(AND(I825=38000,R825&gt;4.5,R825&lt;=9,M825&gt;8),'[1]Pricing Schedule'!$F$17+('[1]Pricing Schedule'!$F$18*M825),
IF(AND(I825=38000,R825&gt;4.5,R825&lt;=9,M825&lt;=8),'[1]Pricing Schedule'!$F$34+('[1]Pricing Schedule'!$F$36*M825),
IF(AND(I825=38000,R825&gt;9,R825&lt;=12.8,M825&gt;8),'[1]Pricing Schedule'!$F$26+('[1]Pricing Schedule'!$F$27*M825),
IF(AND(I825=38000,R825&gt;9,R825&lt;=12.8,M825&lt;=8),'[1]Pricing Schedule'!$F$34+('[1]Pricing Schedule'!$F$36*M825),
IF(AND(I825=38000,R825&gt;12.8,R825&lt;=22.8),'[1]Pricing Schedule'!$F$34+('[1]Pricing Schedule'!$F$36*M825),
IF(AND(I825=38000,R825&gt;22.8,R825&lt;=30.2),'[1]Pricing Schedule'!$F$43+('[1]Pricing Schedule'!$F$45*M825),
IF(AND(I825=38000,R825&gt;30.2,R825&lt;=45.9),'[1]Pricing Schedule'!$F$52+('[1]Pricing Schedule'!$F$54*M825),
IF(AND(I825=38000,R825&gt;45.9,R825&lt;=123.4),'[1]Pricing Schedule'!$F$96+('[1]Pricing Schedule'!$F$97*M825),
IF(AND(I825=38000,R825&gt;123.4,R825&lt;=168.2,M825&lt;=10),'[1]Pricing Schedule'!$F$103+('[1]Pricing Schedule'!$F$105*M825),
IF(AND(I825=38000,R825&gt;123.4,R825&lt;=168.2,M825&gt;10),'[1]Pricing Schedule'!$F$111+('[1]Pricing Schedule'!$F$113*M825),
IF(AND(I825=38000,R825&gt;157.4,R825&lt;=336.4,M825&lt;=10),('[1]Pricing Schedule'!$F$103+('[1]Pricing Schedule'!$F$105*M825))*2,
IF(AND(I825=38000,R825&gt;157.4,R825&lt;=336.4,M825&gt;10),('[1]Pricing Schedule'!$F$111+('[1]Pricing Schedule'!$F$113*M825))*2,
IF(AND(I825=38000,R825&gt;314.8,R825&lt;=504.6,M825&lt;=10),('[1]Pricing Schedule'!$F$103+('[1]Pricing Schedule'!$F$105*M825))*3,
IF(AND(I825=38000,R825&gt;314.8,R825&lt;=504.6,M825&gt;10),('[1]Pricing Schedule'!$F$111+('[1]Pricing Schedule'!$F$113*M825))*3,
IF(AND(I825=38000,R825&gt;472.2,R825&lt;=672.8,M825&lt;=10),('[1]Pricing Schedule'!$F$103+('[1]Pricing Schedule'!$F$105*M825))*4,
IF(AND(I825=38000,R825&gt;472.2,R825&lt;=672.8,M825&gt;10),('[1]Pricing Schedule'!$F$111+('[1]Pricing Schedule'!$F$113*M825))*4,
IF(AND(I825=110000,R825&lt;=12.8,M825&gt;2),'[1]Pricing Schedule'!$F$62+('[1]Pricing Schedule'!$F$63*M825),
IF(AND(I825=110000,R825&lt;=12.8,M825&lt;=2),'[1]Pricing Schedule'!$F$96+('[1]Pricing Schedule'!$F$97*M825),
IF(AND(I825=110000,R825&gt;12.8,R825&lt;=22.8,M825&gt;3),'[1]Pricing Schedule'!$F$71+('[1]Pricing Schedule'!$F$72*M825),
IF(AND(I825=110000,R825&gt;12.8,R825&lt;=22.8,M825&lt;=3),'[1]Pricing Schedule'!$F$96+('[1]Pricing Schedule'!$F$97*M825),
IF(AND(I825=110000,R825&gt;22.8,R825&lt;=30.2),'[1]Pricing Schedule'!$F$80+('[1]Pricing Schedule'!$F$81*M825),
IF(AND(I825=110000,R825&gt;30.2,R825&lt;=45.9),'[1]Pricing Schedule'!$F$89+('[1]Pricing Schedule'!$F$90*M825),
IF(AND(I825=110000,R825&gt;45.9,R825&lt;=123.4),'[1]Pricing Schedule'!$F$96+('[1]Pricing Schedule'!$F$97*M825),
IF(AND(I825=110000,R825&gt;123.4,R825&lt;=168.2,M825&lt;=10),'[1]Pricing Schedule'!$F$103+('[1]Pricing Schedule'!$F$105*M825),
IF(AND(I825=110000,R825&gt;123.4,R825&lt;=168.2,M825&gt;10),'[1]Pricing Schedule'!$F$111+('[1]Pricing Schedule'!$F$113*M825),
IF(AND(I825=110000,R825&gt;168.2,R825&lt;=336.4,M825&lt;=10),('[1]Pricing Schedule'!$F$103+('[1]Pricing Schedule'!$F$105*M825))*2,
IF(AND(I825=110000,R825&gt;168.2,R825&lt;=336.4,M825&gt;10),('[1]Pricing Schedule'!$F$111+('[1]Pricing Schedule'!$F$113*M825))*2,
IF(AND(I825=110000,R825&gt;336.4,R825&lt;=504.6,M825&lt;=10),('[1]Pricing Schedule'!$F$103+('[1]Pricing Schedule'!$F$105*M825))*3,
IF(AND(I825=110000,R825&gt;336.4,R825&lt;=504.6,M825&gt;10),('[1]Pricing Schedule'!$F$111+('[1]Pricing Schedule'!$F$113*M825))*3,
IF(AND(I825=110000,R825&gt;504.6,R825&lt;=672.8,M825&lt;=10),('[1]Pricing Schedule'!$F$103+('[1]Pricing Schedule'!$F$105*M825))*4,
IF(AND(I825=110000,R825&gt;504.6,R825&lt;=672.8,M825&gt;10),('[1]Pricing Schedule'!$F$111+('[1]Pricing Schedule'!$F$113*M825))*4,
IF(AND(I825=110000,R825&gt;672.8,R825&lt;=841,M825&lt;=10),('[1]Pricing Schedule'!$F$103+('[1]Pricing Schedule'!$F$105*M825))*5,
IF(AND(I825=110000,R825&gt;672.8,R825&lt;=841,M825&gt;10),('[1]Pricing Schedule'!$F$111+('[1]Pricing Schedule'!$F$113*M825))*5,
IF(AND(I825=110000,R825&gt;672.8,R825&lt;=841,M825&lt;=10),('[1]Pricing Schedule'!$F$103+('[1]Pricing Schedule'!$F$105*M825))*5,
IF(AND(I825=110000,R825&gt;672.8,R825&lt;=841,M825&gt;10),('[1]Pricing Schedule'!$F$111+('[1]Pricing Schedule'!$F$113*M825))*5,
IF(AND(I825=110000,R825&gt;1345.6,R825&lt;=1513.8,M825&lt;=10),('[1]Pricing Schedule'!$F$103+('[1]Pricing Schedule'!$F$105*M825))*9,
IF(AND(I825=110000,R825&gt;1345.6,R825&lt;=1513.8,M825&gt;10),('[1]Pricing Schedule'!$F$111+('[1]Pricing Schedule'!$F$113*M825))*9,
9999999999)))))))))))))))))))))))))))))))))))))))</f>
        <v>4263430</v>
      </c>
      <c r="T825" s="21">
        <f>IF(AND(I825=38000,R825&lt;=4.5,M825&gt;8),'[1]Pricing Schedule'!$J$9,
IF(AND(I825=38000,R825&lt;=4.5,M825&lt;=8),'[1]Pricing Schedule'!$J$36,
IF(AND(I825=38000,R825&gt;4.5,R825&lt;=9,M825&gt;8),'[1]Pricing Schedule'!$J$18,
IF(AND(I825=38000,R825&gt;4.5,R825&lt;=9,M825&lt;=8),'[1]Pricing Schedule'!$J$36,
IF(AND(I825=38000,R825&gt;9,R825&lt;=12.8,M825&gt;8),'[1]Pricing Schedule'!$J$27,
IF(AND(I825=38000,R825&gt;9,R825&lt;=12.8,M825&lt;=8),'[1]Pricing Schedule'!$J$36,
IF(AND(I825=38000,R825&gt;12.8,R825&lt;=22.8),'[1]Pricing Schedule'!$J$36,
IF(AND(I825=38000,R825&gt;22.8,R825&lt;=30.2),'[1]Pricing Schedule'!$J$45,
IF(AND(I825=38000,R825&gt;30.2,R825&lt;=45.9),'[1]Pricing Schedule'!$J$54,
IF(AND(I825=38000,R825&gt;45.9,R825&lt;=123.4),'[1]Pricing Schedule'!$J$97,
IF(AND(I825=38000,R825&gt;123.4,R825&lt;=168.2,M825&lt;=10),'[1]Pricing Schedule'!$J$105,
IF(AND(I825=38000,R825&gt;123.4,R825&lt;=168.2,M825&gt;10),'[1]Pricing Schedule'!$J$113,
IF(AND(I825=38000,R825&gt;168.2,R825&lt;=336.4,M825&lt;=10),('[1]Pricing Schedule'!$J$105),
IF(AND(I825=38000,R825&gt;168.2,R825&lt;=336.4,M825&gt;10),('[1]Pricing Schedule'!$J$113),
IF(AND(I825=38000,R825&gt;336.4,R825&lt;=504.6,M825&lt;=10),('[1]Pricing Schedule'!$J$105),
IF(AND(I825=38000,R825&gt;336.4,R825&lt;=504.6,M825&gt;10),('[1]Pricing Schedule'!$J$113),
IF(AND(I825=38000,R825&gt;504.6,R825&lt;=672.8,M825&lt;=10),('[1]Pricing Schedule'!$J$105),
IF(AND(I825=38000,R825&gt;504.6,R825&lt;=672.8,M825&gt;10),('[1]Pricing Schedule'!$J$113),
IF(AND(I825=110000,R825&lt;=12.8,M825&gt;2),'[1]Pricing Schedule'!$J$63,
IF(AND(I825=110000,R825&lt;=12.8,M825&lt;=2),'[1]Pricing Schedule'!$J$97,
IF(AND(I825=110000,R825&gt;12.8,R825&lt;=22.8,M825&gt;3),'[1]Pricing Schedule'!$J$72,
IF(AND(I825=110000,R825&gt;12.8,R825&lt;=22.8,M825&lt;=3),'[1]Pricing Schedule'!$J$97,
IF(AND(I825=110000,R825&gt;22.8,R825&lt;=30.2),'[1]Pricing Schedule'!$J$81,
IF(AND(I825=110000,R825&gt;30.2,R825&lt;=45.9),'[1]Pricing Schedule'!$J$90,
IF(AND(I825=110000,R825&gt;45.9,R825&lt;=123.4),'[1]Pricing Schedule'!$J$97,
IF(AND(I825=110000,R825&gt;123.4,R825&lt;=168.2,M825&lt;=10),'[1]Pricing Schedule'!$J$105,
IF(AND(I825=110000,R825&gt;123.4,R825&lt;=168.2,M825&gt;10),'[1]Pricing Schedule'!$J$113,
IF(AND(I825=110000,R825&gt;168.2,R825&lt;=336.2,M825&lt;=10),('[1]Pricing Schedule'!$J$105),
IF(AND(I825=110000,R825&gt;168.2,R825&lt;=336.2,M825&gt;10),('[1]Pricing Schedule'!$J$113),
IF(AND(I825=110000,R825&gt;336.4,R825&lt;=504.6,M825&lt;=10),('[1]Pricing Schedule'!$J$105),
IF(AND(I825=110000,R825&gt;336.4,R825&lt;=504.6,M825&gt;10),('[1]Pricing Schedule'!$J$113),
IF(AND(I825=110000,R825&gt;504.6,R825&lt;=672.8,M825&lt;=10),('[1]Pricing Schedule'!$J$105),
IF(AND(I825=110000,R825&gt;504.6,R825&lt;=672.8,M825&gt;10),('[1]Pricing Schedule'!$J$113),
IF(AND(I825=110000,R825&gt;672.8,R825&lt;=841,M825&lt;=10),('[1]Pricing Schedule'!$J$105),
IF(AND(I825=110000,R825&gt;672.8,R825&lt;=841,M825&gt;10),('[1]Pricing Schedule'!$J$113),
IF(AND(I825=110000,R825&gt;1682,R825&lt;=1850.2,M825&lt;=10),('[1]Pricing Schedule'!$J$105),
IF(AND(I825=110000,R825&gt;1682,R825&lt;=1850.2,M825&gt;10),('[1]Pricing Schedule'!$J$113),
IF(AND(I825=110000,R825&gt;2018.4,R825&lt;=2186.6,M825&lt;=10),('[1]Pricing Schedule'!$J$105),
IF(AND(I825=110000,R825&gt;2018.4,R825&lt;=2186.6,M825&gt;10),('[1]Pricing Schedule'!$J$113),999999999)))))))))))))))))))))))))))))))))))))))</f>
        <v>9</v>
      </c>
      <c r="U825" s="40">
        <f t="shared" si="78"/>
        <v>169183.73015873015</v>
      </c>
      <c r="V825" s="41">
        <f t="shared" si="79"/>
        <v>5.9107338457533025</v>
      </c>
      <c r="Y825" s="23">
        <v>250</v>
      </c>
      <c r="Z825" s="23">
        <v>73</v>
      </c>
      <c r="AR825" s="35"/>
    </row>
    <row r="826" spans="1:44">
      <c r="A826" s="23">
        <v>826</v>
      </c>
      <c r="B826" s="23">
        <v>826</v>
      </c>
      <c r="C826" s="23" t="s">
        <v>1303</v>
      </c>
      <c r="D826" s="23" t="s">
        <v>168</v>
      </c>
      <c r="E826" s="23" t="s">
        <v>168</v>
      </c>
      <c r="F826" s="23" t="s">
        <v>250</v>
      </c>
      <c r="G826" s="23" t="s">
        <v>251</v>
      </c>
      <c r="H826" s="23" t="s">
        <v>133</v>
      </c>
      <c r="I826" s="13">
        <v>110000</v>
      </c>
      <c r="J826" s="13">
        <v>110000</v>
      </c>
      <c r="K826" s="13">
        <v>38000</v>
      </c>
      <c r="L826" s="24">
        <v>30.995000000000001</v>
      </c>
      <c r="M826" s="37">
        <f t="shared" si="74"/>
        <v>31</v>
      </c>
      <c r="N826" s="24">
        <v>1.41</v>
      </c>
      <c r="O826" s="13">
        <v>2</v>
      </c>
      <c r="P826" s="36">
        <f t="shared" si="75"/>
        <v>1.0574999999999999</v>
      </c>
      <c r="Q826" s="38">
        <f t="shared" si="76"/>
        <v>12.600000000000001</v>
      </c>
      <c r="R826" s="37">
        <f t="shared" si="77"/>
        <v>12.600000000000001</v>
      </c>
      <c r="S826" s="39">
        <f>IF(AND(I826=38000,R826&lt;=4.5,M826&gt;8),'[1]Pricing Schedule'!$F$8+('[1]Pricing Schedule'!$F$9*M826),
IF(AND(I826=38000,R826&lt;=4.5,M826&lt;=8),'[1]Pricing Schedule'!$F$34+('[1]Pricing Schedule'!$F$36*M826),
IF(AND(I826=38000,R826&gt;4.5,R826&lt;=9,M826&gt;8),'[1]Pricing Schedule'!$F$17+('[1]Pricing Schedule'!$F$18*M826),
IF(AND(I826=38000,R826&gt;4.5,R826&lt;=9,M826&lt;=8),'[1]Pricing Schedule'!$F$34+('[1]Pricing Schedule'!$F$36*M826),
IF(AND(I826=38000,R826&gt;9,R826&lt;=12.8,M826&gt;8),'[1]Pricing Schedule'!$F$26+('[1]Pricing Schedule'!$F$27*M826),
IF(AND(I826=38000,R826&gt;9,R826&lt;=12.8,M826&lt;=8),'[1]Pricing Schedule'!$F$34+('[1]Pricing Schedule'!$F$36*M826),
IF(AND(I826=38000,R826&gt;12.8,R826&lt;=22.8),'[1]Pricing Schedule'!$F$34+('[1]Pricing Schedule'!$F$36*M826),
IF(AND(I826=38000,R826&gt;22.8,R826&lt;=30.2),'[1]Pricing Schedule'!$F$43+('[1]Pricing Schedule'!$F$45*M826),
IF(AND(I826=38000,R826&gt;30.2,R826&lt;=45.9),'[1]Pricing Schedule'!$F$52+('[1]Pricing Schedule'!$F$54*M826),
IF(AND(I826=38000,R826&gt;45.9,R826&lt;=123.4),'[1]Pricing Schedule'!$F$96+('[1]Pricing Schedule'!$F$97*M826),
IF(AND(I826=38000,R826&gt;123.4,R826&lt;=168.2,M826&lt;=10),'[1]Pricing Schedule'!$F$103+('[1]Pricing Schedule'!$F$105*M826),
IF(AND(I826=38000,R826&gt;123.4,R826&lt;=168.2,M826&gt;10),'[1]Pricing Schedule'!$F$111+('[1]Pricing Schedule'!$F$113*M826),
IF(AND(I826=38000,R826&gt;157.4,R826&lt;=336.4,M826&lt;=10),('[1]Pricing Schedule'!$F$103+('[1]Pricing Schedule'!$F$105*M826))*2,
IF(AND(I826=38000,R826&gt;157.4,R826&lt;=336.4,M826&gt;10),('[1]Pricing Schedule'!$F$111+('[1]Pricing Schedule'!$F$113*M826))*2,
IF(AND(I826=38000,R826&gt;314.8,R826&lt;=504.6,M826&lt;=10),('[1]Pricing Schedule'!$F$103+('[1]Pricing Schedule'!$F$105*M826))*3,
IF(AND(I826=38000,R826&gt;314.8,R826&lt;=504.6,M826&gt;10),('[1]Pricing Schedule'!$F$111+('[1]Pricing Schedule'!$F$113*M826))*3,
IF(AND(I826=38000,R826&gt;472.2,R826&lt;=672.8,M826&lt;=10),('[1]Pricing Schedule'!$F$103+('[1]Pricing Schedule'!$F$105*M826))*4,
IF(AND(I826=38000,R826&gt;472.2,R826&lt;=672.8,M826&gt;10),('[1]Pricing Schedule'!$F$111+('[1]Pricing Schedule'!$F$113*M826))*4,
IF(AND(I826=110000,R826&lt;=12.8,M826&gt;2),'[1]Pricing Schedule'!$F$62+('[1]Pricing Schedule'!$F$63*M826),
IF(AND(I826=110000,R826&lt;=12.8,M826&lt;=2),'[1]Pricing Schedule'!$F$96+('[1]Pricing Schedule'!$F$97*M826),
IF(AND(I826=110000,R826&gt;12.8,R826&lt;=22.8,M826&gt;3),'[1]Pricing Schedule'!$F$71+('[1]Pricing Schedule'!$F$72*M826),
IF(AND(I826=110000,R826&gt;12.8,R826&lt;=22.8,M826&lt;=3),'[1]Pricing Schedule'!$F$96+('[1]Pricing Schedule'!$F$97*M826),
IF(AND(I826=110000,R826&gt;22.8,R826&lt;=30.2),'[1]Pricing Schedule'!$F$80+('[1]Pricing Schedule'!$F$81*M826),
IF(AND(I826=110000,R826&gt;30.2,R826&lt;=45.9),'[1]Pricing Schedule'!$F$89+('[1]Pricing Schedule'!$F$90*M826),
IF(AND(I826=110000,R826&gt;45.9,R826&lt;=123.4),'[1]Pricing Schedule'!$F$96+('[1]Pricing Schedule'!$F$97*M826),
IF(AND(I826=110000,R826&gt;123.4,R826&lt;=168.2,M826&lt;=10),'[1]Pricing Schedule'!$F$103+('[1]Pricing Schedule'!$F$105*M826),
IF(AND(I826=110000,R826&gt;123.4,R826&lt;=168.2,M826&gt;10),'[1]Pricing Schedule'!$F$111+('[1]Pricing Schedule'!$F$113*M826),
IF(AND(I826=110000,R826&gt;168.2,R826&lt;=336.4,M826&lt;=10),('[1]Pricing Schedule'!$F$103+('[1]Pricing Schedule'!$F$105*M826))*2,
IF(AND(I826=110000,R826&gt;168.2,R826&lt;=336.4,M826&gt;10),('[1]Pricing Schedule'!$F$111+('[1]Pricing Schedule'!$F$113*M826))*2,
IF(AND(I826=110000,R826&gt;336.4,R826&lt;=504.6,M826&lt;=10),('[1]Pricing Schedule'!$F$103+('[1]Pricing Schedule'!$F$105*M826))*3,
IF(AND(I826=110000,R826&gt;336.4,R826&lt;=504.6,M826&gt;10),('[1]Pricing Schedule'!$F$111+('[1]Pricing Schedule'!$F$113*M826))*3,
IF(AND(I826=110000,R826&gt;504.6,R826&lt;=672.8,M826&lt;=10),('[1]Pricing Schedule'!$F$103+('[1]Pricing Schedule'!$F$105*M826))*4,
IF(AND(I826=110000,R826&gt;504.6,R826&lt;=672.8,M826&gt;10),('[1]Pricing Schedule'!$F$111+('[1]Pricing Schedule'!$F$113*M826))*4,
IF(AND(I826=110000,R826&gt;672.8,R826&lt;=841,M826&lt;=10),('[1]Pricing Schedule'!$F$103+('[1]Pricing Schedule'!$F$105*M826))*5,
IF(AND(I826=110000,R826&gt;672.8,R826&lt;=841,M826&gt;10),('[1]Pricing Schedule'!$F$111+('[1]Pricing Schedule'!$F$113*M826))*5,
IF(AND(I826=110000,R826&gt;672.8,R826&lt;=841,M826&lt;=10),('[1]Pricing Schedule'!$F$103+('[1]Pricing Schedule'!$F$105*M826))*5,
IF(AND(I826=110000,R826&gt;672.8,R826&lt;=841,M826&gt;10),('[1]Pricing Schedule'!$F$111+('[1]Pricing Schedule'!$F$113*M826))*5,
IF(AND(I826=110000,R826&gt;1345.6,R826&lt;=1513.8,M826&lt;=10),('[1]Pricing Schedule'!$F$103+('[1]Pricing Schedule'!$F$105*M826))*9,
IF(AND(I826=110000,R826&gt;1345.6,R826&lt;=1513.8,M826&gt;10),('[1]Pricing Schedule'!$F$111+('[1]Pricing Schedule'!$F$113*M826))*9,
9999999999)))))))))))))))))))))))))))))))))))))))</f>
        <v>3050170</v>
      </c>
      <c r="T826" s="21">
        <f>IF(AND(I826=38000,R826&lt;=4.5,M826&gt;8),'[1]Pricing Schedule'!$J$9,
IF(AND(I826=38000,R826&lt;=4.5,M826&lt;=8),'[1]Pricing Schedule'!$J$36,
IF(AND(I826=38000,R826&gt;4.5,R826&lt;=9,M826&gt;8),'[1]Pricing Schedule'!$J$18,
IF(AND(I826=38000,R826&gt;4.5,R826&lt;=9,M826&lt;=8),'[1]Pricing Schedule'!$J$36,
IF(AND(I826=38000,R826&gt;9,R826&lt;=12.8,M826&gt;8),'[1]Pricing Schedule'!$J$27,
IF(AND(I826=38000,R826&gt;9,R826&lt;=12.8,M826&lt;=8),'[1]Pricing Schedule'!$J$36,
IF(AND(I826=38000,R826&gt;12.8,R826&lt;=22.8),'[1]Pricing Schedule'!$J$36,
IF(AND(I826=38000,R826&gt;22.8,R826&lt;=30.2),'[1]Pricing Schedule'!$J$45,
IF(AND(I826=38000,R826&gt;30.2,R826&lt;=45.9),'[1]Pricing Schedule'!$J$54,
IF(AND(I826=38000,R826&gt;45.9,R826&lt;=123.4),'[1]Pricing Schedule'!$J$97,
IF(AND(I826=38000,R826&gt;123.4,R826&lt;=168.2,M826&lt;=10),'[1]Pricing Schedule'!$J$105,
IF(AND(I826=38000,R826&gt;123.4,R826&lt;=168.2,M826&gt;10),'[1]Pricing Schedule'!$J$113,
IF(AND(I826=38000,R826&gt;168.2,R826&lt;=336.4,M826&lt;=10),('[1]Pricing Schedule'!$J$105),
IF(AND(I826=38000,R826&gt;168.2,R826&lt;=336.4,M826&gt;10),('[1]Pricing Schedule'!$J$113),
IF(AND(I826=38000,R826&gt;336.4,R826&lt;=504.6,M826&lt;=10),('[1]Pricing Schedule'!$J$105),
IF(AND(I826=38000,R826&gt;336.4,R826&lt;=504.6,M826&gt;10),('[1]Pricing Schedule'!$J$113),
IF(AND(I826=38000,R826&gt;504.6,R826&lt;=672.8,M826&lt;=10),('[1]Pricing Schedule'!$J$105),
IF(AND(I826=38000,R826&gt;504.6,R826&lt;=672.8,M826&gt;10),('[1]Pricing Schedule'!$J$113),
IF(AND(I826=110000,R826&lt;=12.8,M826&gt;2),'[1]Pricing Schedule'!$J$63,
IF(AND(I826=110000,R826&lt;=12.8,M826&lt;=2),'[1]Pricing Schedule'!$J$97,
IF(AND(I826=110000,R826&gt;12.8,R826&lt;=22.8,M826&gt;3),'[1]Pricing Schedule'!$J$72,
IF(AND(I826=110000,R826&gt;12.8,R826&lt;=22.8,M826&lt;=3),'[1]Pricing Schedule'!$J$97,
IF(AND(I826=110000,R826&gt;22.8,R826&lt;=30.2),'[1]Pricing Schedule'!$J$81,
IF(AND(I826=110000,R826&gt;30.2,R826&lt;=45.9),'[1]Pricing Schedule'!$J$90,
IF(AND(I826=110000,R826&gt;45.9,R826&lt;=123.4),'[1]Pricing Schedule'!$J$97,
IF(AND(I826=110000,R826&gt;123.4,R826&lt;=168.2,M826&lt;=10),'[1]Pricing Schedule'!$J$105,
IF(AND(I826=110000,R826&gt;123.4,R826&lt;=168.2,M826&gt;10),'[1]Pricing Schedule'!$J$113,
IF(AND(I826=110000,R826&gt;168.2,R826&lt;=336.2,M826&lt;=10),('[1]Pricing Schedule'!$J$105),
IF(AND(I826=110000,R826&gt;168.2,R826&lt;=336.2,M826&gt;10),('[1]Pricing Schedule'!$J$113),
IF(AND(I826=110000,R826&gt;336.4,R826&lt;=504.6,M826&lt;=10),('[1]Pricing Schedule'!$J$105),
IF(AND(I826=110000,R826&gt;336.4,R826&lt;=504.6,M826&gt;10),('[1]Pricing Schedule'!$J$113),
IF(AND(I826=110000,R826&gt;504.6,R826&lt;=672.8,M826&lt;=10),('[1]Pricing Schedule'!$J$105),
IF(AND(I826=110000,R826&gt;504.6,R826&lt;=672.8,M826&gt;10),('[1]Pricing Schedule'!$J$113),
IF(AND(I826=110000,R826&gt;672.8,R826&lt;=841,M826&lt;=10),('[1]Pricing Schedule'!$J$105),
IF(AND(I826=110000,R826&gt;672.8,R826&lt;=841,M826&gt;10),('[1]Pricing Schedule'!$J$113),
IF(AND(I826=110000,R826&gt;1682,R826&lt;=1850.2,M826&lt;=10),('[1]Pricing Schedule'!$J$105),
IF(AND(I826=110000,R826&gt;1682,R826&lt;=1850.2,M826&gt;10),('[1]Pricing Schedule'!$J$113),
IF(AND(I826=110000,R826&gt;2018.4,R826&lt;=2186.6,M826&lt;=10),('[1]Pricing Schedule'!$J$105),
IF(AND(I826=110000,R826&gt;2018.4,R826&lt;=2186.6,M826&gt;10),('[1]Pricing Schedule'!$J$113),999999999)))))))))))))))))))))))))))))))))))))))</f>
        <v>7</v>
      </c>
      <c r="U826" s="40">
        <f t="shared" si="78"/>
        <v>242076.98412698411</v>
      </c>
      <c r="V826" s="41">
        <f t="shared" si="79"/>
        <v>4.1309172931344813</v>
      </c>
      <c r="Y826" s="23">
        <v>684</v>
      </c>
      <c r="Z826" s="23">
        <v>73</v>
      </c>
      <c r="AR826" s="35"/>
    </row>
    <row r="827" spans="1:44">
      <c r="A827" s="23">
        <v>827</v>
      </c>
      <c r="B827" s="23">
        <v>827</v>
      </c>
      <c r="C827" s="23" t="s">
        <v>1304</v>
      </c>
      <c r="D827" s="23" t="s">
        <v>116</v>
      </c>
      <c r="E827" s="23" t="s">
        <v>116</v>
      </c>
      <c r="F827" s="23" t="s">
        <v>236</v>
      </c>
      <c r="G827" s="23" t="s">
        <v>237</v>
      </c>
      <c r="H827" s="23" t="s">
        <v>113</v>
      </c>
      <c r="I827" s="13">
        <v>38000</v>
      </c>
      <c r="J827" s="13">
        <v>38000</v>
      </c>
      <c r="K827" s="23" t="s">
        <v>119</v>
      </c>
      <c r="L827" s="24">
        <v>7.6950000000000003</v>
      </c>
      <c r="M827" s="37">
        <f t="shared" si="74"/>
        <v>8</v>
      </c>
      <c r="N827" s="24">
        <v>3.7869999999999999</v>
      </c>
      <c r="O827" s="13">
        <v>2</v>
      </c>
      <c r="P827" s="36">
        <f t="shared" si="75"/>
        <v>2.8402500000000002</v>
      </c>
      <c r="Q827" s="38">
        <f t="shared" si="76"/>
        <v>33.6</v>
      </c>
      <c r="R827" s="37">
        <f t="shared" si="77"/>
        <v>33.6</v>
      </c>
      <c r="S827" s="39">
        <f>IF(AND(I827=38000,R827&lt;=4.5,M827&gt;8),'[1]Pricing Schedule'!$F$8+('[1]Pricing Schedule'!$F$9*M827),
IF(AND(I827=38000,R827&lt;=4.5,M827&lt;=8),'[1]Pricing Schedule'!$F$34+('[1]Pricing Schedule'!$F$36*M827),
IF(AND(I827=38000,R827&gt;4.5,R827&lt;=9,M827&gt;8),'[1]Pricing Schedule'!$F$17+('[1]Pricing Schedule'!$F$18*M827),
IF(AND(I827=38000,R827&gt;4.5,R827&lt;=9,M827&lt;=8),'[1]Pricing Schedule'!$F$34+('[1]Pricing Schedule'!$F$36*M827),
IF(AND(I827=38000,R827&gt;9,R827&lt;=12.8,M827&gt;8),'[1]Pricing Schedule'!$F$26+('[1]Pricing Schedule'!$F$27*M827),
IF(AND(I827=38000,R827&gt;9,R827&lt;=12.8,M827&lt;=8),'[1]Pricing Schedule'!$F$34+('[1]Pricing Schedule'!$F$36*M827),
IF(AND(I827=38000,R827&gt;12.8,R827&lt;=22.8),'[1]Pricing Schedule'!$F$34+('[1]Pricing Schedule'!$F$36*M827),
IF(AND(I827=38000,R827&gt;22.8,R827&lt;=30.2),'[1]Pricing Schedule'!$F$43+('[1]Pricing Schedule'!$F$45*M827),
IF(AND(I827=38000,R827&gt;30.2,R827&lt;=45.9),'[1]Pricing Schedule'!$F$52+('[1]Pricing Schedule'!$F$54*M827),
IF(AND(I827=38000,R827&gt;45.9,R827&lt;=123.4),'[1]Pricing Schedule'!$F$96+('[1]Pricing Schedule'!$F$97*M827),
IF(AND(I827=38000,R827&gt;123.4,R827&lt;=168.2,M827&lt;=10),'[1]Pricing Schedule'!$F$103+('[1]Pricing Schedule'!$F$105*M827),
IF(AND(I827=38000,R827&gt;123.4,R827&lt;=168.2,M827&gt;10),'[1]Pricing Schedule'!$F$111+('[1]Pricing Schedule'!$F$113*M827),
IF(AND(I827=38000,R827&gt;157.4,R827&lt;=336.4,M827&lt;=10),('[1]Pricing Schedule'!$F$103+('[1]Pricing Schedule'!$F$105*M827))*2,
IF(AND(I827=38000,R827&gt;157.4,R827&lt;=336.4,M827&gt;10),('[1]Pricing Schedule'!$F$111+('[1]Pricing Schedule'!$F$113*M827))*2,
IF(AND(I827=38000,R827&gt;314.8,R827&lt;=504.6,M827&lt;=10),('[1]Pricing Schedule'!$F$103+('[1]Pricing Schedule'!$F$105*M827))*3,
IF(AND(I827=38000,R827&gt;314.8,R827&lt;=504.6,M827&gt;10),('[1]Pricing Schedule'!$F$111+('[1]Pricing Schedule'!$F$113*M827))*3,
IF(AND(I827=38000,R827&gt;472.2,R827&lt;=672.8,M827&lt;=10),('[1]Pricing Schedule'!$F$103+('[1]Pricing Schedule'!$F$105*M827))*4,
IF(AND(I827=38000,R827&gt;472.2,R827&lt;=672.8,M827&gt;10),('[1]Pricing Schedule'!$F$111+('[1]Pricing Schedule'!$F$113*M827))*4,
IF(AND(I827=110000,R827&lt;=12.8,M827&gt;2),'[1]Pricing Schedule'!$F$62+('[1]Pricing Schedule'!$F$63*M827),
IF(AND(I827=110000,R827&lt;=12.8,M827&lt;=2),'[1]Pricing Schedule'!$F$96+('[1]Pricing Schedule'!$F$97*M827),
IF(AND(I827=110000,R827&gt;12.8,R827&lt;=22.8,M827&gt;3),'[1]Pricing Schedule'!$F$71+('[1]Pricing Schedule'!$F$72*M827),
IF(AND(I827=110000,R827&gt;12.8,R827&lt;=22.8,M827&lt;=3),'[1]Pricing Schedule'!$F$96+('[1]Pricing Schedule'!$F$97*M827),
IF(AND(I827=110000,R827&gt;22.8,R827&lt;=30.2),'[1]Pricing Schedule'!$F$80+('[1]Pricing Schedule'!$F$81*M827),
IF(AND(I827=110000,R827&gt;30.2,R827&lt;=45.9),'[1]Pricing Schedule'!$F$89+('[1]Pricing Schedule'!$F$90*M827),
IF(AND(I827=110000,R827&gt;45.9,R827&lt;=123.4),'[1]Pricing Schedule'!$F$96+('[1]Pricing Schedule'!$F$97*M827),
IF(AND(I827=110000,R827&gt;123.4,R827&lt;=168.2,M827&lt;=10),'[1]Pricing Schedule'!$F$103+('[1]Pricing Schedule'!$F$105*M827),
IF(AND(I827=110000,R827&gt;123.4,R827&lt;=168.2,M827&gt;10),'[1]Pricing Schedule'!$F$111+('[1]Pricing Schedule'!$F$113*M827),
IF(AND(I827=110000,R827&gt;168.2,R827&lt;=336.4,M827&lt;=10),('[1]Pricing Schedule'!$F$103+('[1]Pricing Schedule'!$F$105*M827))*2,
IF(AND(I827=110000,R827&gt;168.2,R827&lt;=336.4,M827&gt;10),('[1]Pricing Schedule'!$F$111+('[1]Pricing Schedule'!$F$113*M827))*2,
IF(AND(I827=110000,R827&gt;336.4,R827&lt;=504.6,M827&lt;=10),('[1]Pricing Schedule'!$F$103+('[1]Pricing Schedule'!$F$105*M827))*3,
IF(AND(I827=110000,R827&gt;336.4,R827&lt;=504.6,M827&gt;10),('[1]Pricing Schedule'!$F$111+('[1]Pricing Schedule'!$F$113*M827))*3,
IF(AND(I827=110000,R827&gt;504.6,R827&lt;=672.8,M827&lt;=10),('[1]Pricing Schedule'!$F$103+('[1]Pricing Schedule'!$F$105*M827))*4,
IF(AND(I827=110000,R827&gt;504.6,R827&lt;=672.8,M827&gt;10),('[1]Pricing Schedule'!$F$111+('[1]Pricing Schedule'!$F$113*M827))*4,
IF(AND(I827=110000,R827&gt;672.8,R827&lt;=841,M827&lt;=10),('[1]Pricing Schedule'!$F$103+('[1]Pricing Schedule'!$F$105*M827))*5,
IF(AND(I827=110000,R827&gt;672.8,R827&lt;=841,M827&gt;10),('[1]Pricing Schedule'!$F$111+('[1]Pricing Schedule'!$F$113*M827))*5,
IF(AND(I827=110000,R827&gt;672.8,R827&lt;=841,M827&lt;=10),('[1]Pricing Schedule'!$F$103+('[1]Pricing Schedule'!$F$105*M827))*5,
IF(AND(I827=110000,R827&gt;672.8,R827&lt;=841,M827&gt;10),('[1]Pricing Schedule'!$F$111+('[1]Pricing Schedule'!$F$113*M827))*5,
IF(AND(I827=110000,R827&gt;1345.6,R827&lt;=1513.8,M827&lt;=10),('[1]Pricing Schedule'!$F$103+('[1]Pricing Schedule'!$F$105*M827))*9,
IF(AND(I827=110000,R827&gt;1345.6,R827&lt;=1513.8,M827&gt;10),('[1]Pricing Schedule'!$F$111+('[1]Pricing Schedule'!$F$113*M827))*9,
9999999999)))))))))))))))))))))))))))))))))))))))</f>
        <v>1237870</v>
      </c>
      <c r="T827" s="21">
        <f>IF(AND(I827=38000,R827&lt;=4.5,M827&gt;8),'[1]Pricing Schedule'!$J$9,
IF(AND(I827=38000,R827&lt;=4.5,M827&lt;=8),'[1]Pricing Schedule'!$J$36,
IF(AND(I827=38000,R827&gt;4.5,R827&lt;=9,M827&gt;8),'[1]Pricing Schedule'!$J$18,
IF(AND(I827=38000,R827&gt;4.5,R827&lt;=9,M827&lt;=8),'[1]Pricing Schedule'!$J$36,
IF(AND(I827=38000,R827&gt;9,R827&lt;=12.8,M827&gt;8),'[1]Pricing Schedule'!$J$27,
IF(AND(I827=38000,R827&gt;9,R827&lt;=12.8,M827&lt;=8),'[1]Pricing Schedule'!$J$36,
IF(AND(I827=38000,R827&gt;12.8,R827&lt;=22.8),'[1]Pricing Schedule'!$J$36,
IF(AND(I827=38000,R827&gt;22.8,R827&lt;=30.2),'[1]Pricing Schedule'!$J$45,
IF(AND(I827=38000,R827&gt;30.2,R827&lt;=45.9),'[1]Pricing Schedule'!$J$54,
IF(AND(I827=38000,R827&gt;45.9,R827&lt;=123.4),'[1]Pricing Schedule'!$J$97,
IF(AND(I827=38000,R827&gt;123.4,R827&lt;=168.2,M827&lt;=10),'[1]Pricing Schedule'!$J$105,
IF(AND(I827=38000,R827&gt;123.4,R827&lt;=168.2,M827&gt;10),'[1]Pricing Schedule'!$J$113,
IF(AND(I827=38000,R827&gt;168.2,R827&lt;=336.4,M827&lt;=10),('[1]Pricing Schedule'!$J$105),
IF(AND(I827=38000,R827&gt;168.2,R827&lt;=336.4,M827&gt;10),('[1]Pricing Schedule'!$J$113),
IF(AND(I827=38000,R827&gt;336.4,R827&lt;=504.6,M827&lt;=10),('[1]Pricing Schedule'!$J$105),
IF(AND(I827=38000,R827&gt;336.4,R827&lt;=504.6,M827&gt;10),('[1]Pricing Schedule'!$J$113),
IF(AND(I827=38000,R827&gt;504.6,R827&lt;=672.8,M827&lt;=10),('[1]Pricing Schedule'!$J$105),
IF(AND(I827=38000,R827&gt;504.6,R827&lt;=672.8,M827&gt;10),('[1]Pricing Schedule'!$J$113),
IF(AND(I827=110000,R827&lt;=12.8,M827&gt;2),'[1]Pricing Schedule'!$J$63,
IF(AND(I827=110000,R827&lt;=12.8,M827&lt;=2),'[1]Pricing Schedule'!$J$97,
IF(AND(I827=110000,R827&gt;12.8,R827&lt;=22.8,M827&gt;3),'[1]Pricing Schedule'!$J$72,
IF(AND(I827=110000,R827&gt;12.8,R827&lt;=22.8,M827&lt;=3),'[1]Pricing Schedule'!$J$97,
IF(AND(I827=110000,R827&gt;22.8,R827&lt;=30.2),'[1]Pricing Schedule'!$J$81,
IF(AND(I827=110000,R827&gt;30.2,R827&lt;=45.9),'[1]Pricing Schedule'!$J$90,
IF(AND(I827=110000,R827&gt;45.9,R827&lt;=123.4),'[1]Pricing Schedule'!$J$97,
IF(AND(I827=110000,R827&gt;123.4,R827&lt;=168.2,M827&lt;=10),'[1]Pricing Schedule'!$J$105,
IF(AND(I827=110000,R827&gt;123.4,R827&lt;=168.2,M827&gt;10),'[1]Pricing Schedule'!$J$113,
IF(AND(I827=110000,R827&gt;168.2,R827&lt;=336.2,M827&lt;=10),('[1]Pricing Schedule'!$J$105),
IF(AND(I827=110000,R827&gt;168.2,R827&lt;=336.2,M827&gt;10),('[1]Pricing Schedule'!$J$113),
IF(AND(I827=110000,R827&gt;336.4,R827&lt;=504.6,M827&lt;=10),('[1]Pricing Schedule'!$J$105),
IF(AND(I827=110000,R827&gt;336.4,R827&lt;=504.6,M827&gt;10),('[1]Pricing Schedule'!$J$113),
IF(AND(I827=110000,R827&gt;504.6,R827&lt;=672.8,M827&lt;=10),('[1]Pricing Schedule'!$J$105),
IF(AND(I827=110000,R827&gt;504.6,R827&lt;=672.8,M827&gt;10),('[1]Pricing Schedule'!$J$113),
IF(AND(I827=110000,R827&gt;672.8,R827&lt;=841,M827&lt;=10),('[1]Pricing Schedule'!$J$105),
IF(AND(I827=110000,R827&gt;672.8,R827&lt;=841,M827&gt;10),('[1]Pricing Schedule'!$J$113),
IF(AND(I827=110000,R827&gt;1682,R827&lt;=1850.2,M827&lt;=10),('[1]Pricing Schedule'!$J$105),
IF(AND(I827=110000,R827&gt;1682,R827&lt;=1850.2,M827&gt;10),('[1]Pricing Schedule'!$J$113),
IF(AND(I827=110000,R827&gt;2018.4,R827&lt;=2186.6,M827&lt;=10),('[1]Pricing Schedule'!$J$105),
IF(AND(I827=110000,R827&gt;2018.4,R827&lt;=2186.6,M827&gt;10),('[1]Pricing Schedule'!$J$113),999999999)))))))))))))))))))))))))))))))))))))))</f>
        <v>6</v>
      </c>
      <c r="U827" s="40">
        <f t="shared" si="78"/>
        <v>36841.369047619046</v>
      </c>
      <c r="V827" s="41">
        <f t="shared" si="79"/>
        <v>27.143399549225688</v>
      </c>
      <c r="Y827" s="23">
        <v>66</v>
      </c>
      <c r="Z827" s="23">
        <v>105</v>
      </c>
      <c r="AR827" s="35"/>
    </row>
    <row r="828" spans="1:44">
      <c r="A828" s="23">
        <v>828</v>
      </c>
      <c r="B828" s="23">
        <v>828</v>
      </c>
      <c r="C828" s="23" t="s">
        <v>1305</v>
      </c>
      <c r="D828" s="23" t="s">
        <v>116</v>
      </c>
      <c r="E828" s="23" t="s">
        <v>116</v>
      </c>
      <c r="F828" s="23" t="s">
        <v>117</v>
      </c>
      <c r="G828" s="23" t="s">
        <v>118</v>
      </c>
      <c r="H828" s="23" t="s">
        <v>113</v>
      </c>
      <c r="I828" s="13">
        <v>38000</v>
      </c>
      <c r="J828" s="13">
        <v>38000</v>
      </c>
      <c r="K828" s="23" t="s">
        <v>119</v>
      </c>
      <c r="L828" s="24">
        <v>8.3249999999999993</v>
      </c>
      <c r="M828" s="37">
        <f t="shared" si="74"/>
        <v>9</v>
      </c>
      <c r="N828" s="24">
        <v>0.82199999999999995</v>
      </c>
      <c r="O828" s="13">
        <v>2</v>
      </c>
      <c r="P828" s="36">
        <f t="shared" si="75"/>
        <v>0.61649999999999994</v>
      </c>
      <c r="Q828" s="38">
        <f t="shared" si="76"/>
        <v>8.4</v>
      </c>
      <c r="R828" s="37">
        <f t="shared" si="77"/>
        <v>8.4</v>
      </c>
      <c r="S828" s="39">
        <f>IF(AND(I828=38000,R828&lt;=4.5,M828&gt;8),'[1]Pricing Schedule'!$F$8+('[1]Pricing Schedule'!$F$9*M828),
IF(AND(I828=38000,R828&lt;=4.5,M828&lt;=8),'[1]Pricing Schedule'!$F$34+('[1]Pricing Schedule'!$F$36*M828),
IF(AND(I828=38000,R828&gt;4.5,R828&lt;=9,M828&gt;8),'[1]Pricing Schedule'!$F$17+('[1]Pricing Schedule'!$F$18*M828),
IF(AND(I828=38000,R828&gt;4.5,R828&lt;=9,M828&lt;=8),'[1]Pricing Schedule'!$F$34+('[1]Pricing Schedule'!$F$36*M828),
IF(AND(I828=38000,R828&gt;9,R828&lt;=12.8,M828&gt;8),'[1]Pricing Schedule'!$F$26+('[1]Pricing Schedule'!$F$27*M828),
IF(AND(I828=38000,R828&gt;9,R828&lt;=12.8,M828&lt;=8),'[1]Pricing Schedule'!$F$34+('[1]Pricing Schedule'!$F$36*M828),
IF(AND(I828=38000,R828&gt;12.8,R828&lt;=22.8),'[1]Pricing Schedule'!$F$34+('[1]Pricing Schedule'!$F$36*M828),
IF(AND(I828=38000,R828&gt;22.8,R828&lt;=30.2),'[1]Pricing Schedule'!$F$43+('[1]Pricing Schedule'!$F$45*M828),
IF(AND(I828=38000,R828&gt;30.2,R828&lt;=45.9),'[1]Pricing Schedule'!$F$52+('[1]Pricing Schedule'!$F$54*M828),
IF(AND(I828=38000,R828&gt;45.9,R828&lt;=123.4),'[1]Pricing Schedule'!$F$96+('[1]Pricing Schedule'!$F$97*M828),
IF(AND(I828=38000,R828&gt;123.4,R828&lt;=168.2,M828&lt;=10),'[1]Pricing Schedule'!$F$103+('[1]Pricing Schedule'!$F$105*M828),
IF(AND(I828=38000,R828&gt;123.4,R828&lt;=168.2,M828&gt;10),'[1]Pricing Schedule'!$F$111+('[1]Pricing Schedule'!$F$113*M828),
IF(AND(I828=38000,R828&gt;157.4,R828&lt;=336.4,M828&lt;=10),('[1]Pricing Schedule'!$F$103+('[1]Pricing Schedule'!$F$105*M828))*2,
IF(AND(I828=38000,R828&gt;157.4,R828&lt;=336.4,M828&gt;10),('[1]Pricing Schedule'!$F$111+('[1]Pricing Schedule'!$F$113*M828))*2,
IF(AND(I828=38000,R828&gt;314.8,R828&lt;=504.6,M828&lt;=10),('[1]Pricing Schedule'!$F$103+('[1]Pricing Schedule'!$F$105*M828))*3,
IF(AND(I828=38000,R828&gt;314.8,R828&lt;=504.6,M828&gt;10),('[1]Pricing Schedule'!$F$111+('[1]Pricing Schedule'!$F$113*M828))*3,
IF(AND(I828=38000,R828&gt;472.2,R828&lt;=672.8,M828&lt;=10),('[1]Pricing Schedule'!$F$103+('[1]Pricing Schedule'!$F$105*M828))*4,
IF(AND(I828=38000,R828&gt;472.2,R828&lt;=672.8,M828&gt;10),('[1]Pricing Schedule'!$F$111+('[1]Pricing Schedule'!$F$113*M828))*4,
IF(AND(I828=110000,R828&lt;=12.8,M828&gt;2),'[1]Pricing Schedule'!$F$62+('[1]Pricing Schedule'!$F$63*M828),
IF(AND(I828=110000,R828&lt;=12.8,M828&lt;=2),'[1]Pricing Schedule'!$F$96+('[1]Pricing Schedule'!$F$97*M828),
IF(AND(I828=110000,R828&gt;12.8,R828&lt;=22.8,M828&gt;3),'[1]Pricing Schedule'!$F$71+('[1]Pricing Schedule'!$F$72*M828),
IF(AND(I828=110000,R828&gt;12.8,R828&lt;=22.8,M828&lt;=3),'[1]Pricing Schedule'!$F$96+('[1]Pricing Schedule'!$F$97*M828),
IF(AND(I828=110000,R828&gt;22.8,R828&lt;=30.2),'[1]Pricing Schedule'!$F$80+('[1]Pricing Schedule'!$F$81*M828),
IF(AND(I828=110000,R828&gt;30.2,R828&lt;=45.9),'[1]Pricing Schedule'!$F$89+('[1]Pricing Schedule'!$F$90*M828),
IF(AND(I828=110000,R828&gt;45.9,R828&lt;=123.4),'[1]Pricing Schedule'!$F$96+('[1]Pricing Schedule'!$F$97*M828),
IF(AND(I828=110000,R828&gt;123.4,R828&lt;=168.2,M828&lt;=10),'[1]Pricing Schedule'!$F$103+('[1]Pricing Schedule'!$F$105*M828),
IF(AND(I828=110000,R828&gt;123.4,R828&lt;=168.2,M828&gt;10),'[1]Pricing Schedule'!$F$111+('[1]Pricing Schedule'!$F$113*M828),
IF(AND(I828=110000,R828&gt;168.2,R828&lt;=336.4,M828&lt;=10),('[1]Pricing Schedule'!$F$103+('[1]Pricing Schedule'!$F$105*M828))*2,
IF(AND(I828=110000,R828&gt;168.2,R828&lt;=336.4,M828&gt;10),('[1]Pricing Schedule'!$F$111+('[1]Pricing Schedule'!$F$113*M828))*2,
IF(AND(I828=110000,R828&gt;336.4,R828&lt;=504.6,M828&lt;=10),('[1]Pricing Schedule'!$F$103+('[1]Pricing Schedule'!$F$105*M828))*3,
IF(AND(I828=110000,R828&gt;336.4,R828&lt;=504.6,M828&gt;10),('[1]Pricing Schedule'!$F$111+('[1]Pricing Schedule'!$F$113*M828))*3,
IF(AND(I828=110000,R828&gt;504.6,R828&lt;=672.8,M828&lt;=10),('[1]Pricing Schedule'!$F$103+('[1]Pricing Schedule'!$F$105*M828))*4,
IF(AND(I828=110000,R828&gt;504.6,R828&lt;=672.8,M828&gt;10),('[1]Pricing Schedule'!$F$111+('[1]Pricing Schedule'!$F$113*M828))*4,
IF(AND(I828=110000,R828&gt;672.8,R828&lt;=841,M828&lt;=10),('[1]Pricing Schedule'!$F$103+('[1]Pricing Schedule'!$F$105*M828))*5,
IF(AND(I828=110000,R828&gt;672.8,R828&lt;=841,M828&gt;10),('[1]Pricing Schedule'!$F$111+('[1]Pricing Schedule'!$F$113*M828))*5,
IF(AND(I828=110000,R828&gt;672.8,R828&lt;=841,M828&lt;=10),('[1]Pricing Schedule'!$F$103+('[1]Pricing Schedule'!$F$105*M828))*5,
IF(AND(I828=110000,R828&gt;672.8,R828&lt;=841,M828&gt;10),('[1]Pricing Schedule'!$F$111+('[1]Pricing Schedule'!$F$113*M828))*5,
IF(AND(I828=110000,R828&gt;1345.6,R828&lt;=1513.8,M828&lt;=10),('[1]Pricing Schedule'!$F$103+('[1]Pricing Schedule'!$F$105*M828))*9,
IF(AND(I828=110000,R828&gt;1345.6,R828&lt;=1513.8,M828&gt;10),('[1]Pricing Schedule'!$F$111+('[1]Pricing Schedule'!$F$113*M828))*9,
9999999999)))))))))))))))))))))))))))))))))))))))</f>
        <v>1379800</v>
      </c>
      <c r="T828" s="21">
        <f>IF(AND(I828=38000,R828&lt;=4.5,M828&gt;8),'[1]Pricing Schedule'!$J$9,
IF(AND(I828=38000,R828&lt;=4.5,M828&lt;=8),'[1]Pricing Schedule'!$J$36,
IF(AND(I828=38000,R828&gt;4.5,R828&lt;=9,M828&gt;8),'[1]Pricing Schedule'!$J$18,
IF(AND(I828=38000,R828&gt;4.5,R828&lt;=9,M828&lt;=8),'[1]Pricing Schedule'!$J$36,
IF(AND(I828=38000,R828&gt;9,R828&lt;=12.8,M828&gt;8),'[1]Pricing Schedule'!$J$27,
IF(AND(I828=38000,R828&gt;9,R828&lt;=12.8,M828&lt;=8),'[1]Pricing Schedule'!$J$36,
IF(AND(I828=38000,R828&gt;12.8,R828&lt;=22.8),'[1]Pricing Schedule'!$J$36,
IF(AND(I828=38000,R828&gt;22.8,R828&lt;=30.2),'[1]Pricing Schedule'!$J$45,
IF(AND(I828=38000,R828&gt;30.2,R828&lt;=45.9),'[1]Pricing Schedule'!$J$54,
IF(AND(I828=38000,R828&gt;45.9,R828&lt;=123.4),'[1]Pricing Schedule'!$J$97,
IF(AND(I828=38000,R828&gt;123.4,R828&lt;=168.2,M828&lt;=10),'[1]Pricing Schedule'!$J$105,
IF(AND(I828=38000,R828&gt;123.4,R828&lt;=168.2,M828&gt;10),'[1]Pricing Schedule'!$J$113,
IF(AND(I828=38000,R828&gt;168.2,R828&lt;=336.4,M828&lt;=10),('[1]Pricing Schedule'!$J$105),
IF(AND(I828=38000,R828&gt;168.2,R828&lt;=336.4,M828&gt;10),('[1]Pricing Schedule'!$J$113),
IF(AND(I828=38000,R828&gt;336.4,R828&lt;=504.6,M828&lt;=10),('[1]Pricing Schedule'!$J$105),
IF(AND(I828=38000,R828&gt;336.4,R828&lt;=504.6,M828&gt;10),('[1]Pricing Schedule'!$J$113),
IF(AND(I828=38000,R828&gt;504.6,R828&lt;=672.8,M828&lt;=10),('[1]Pricing Schedule'!$J$105),
IF(AND(I828=38000,R828&gt;504.6,R828&lt;=672.8,M828&gt;10),('[1]Pricing Schedule'!$J$113),
IF(AND(I828=110000,R828&lt;=12.8,M828&gt;2),'[1]Pricing Schedule'!$J$63,
IF(AND(I828=110000,R828&lt;=12.8,M828&lt;=2),'[1]Pricing Schedule'!$J$97,
IF(AND(I828=110000,R828&gt;12.8,R828&lt;=22.8,M828&gt;3),'[1]Pricing Schedule'!$J$72,
IF(AND(I828=110000,R828&gt;12.8,R828&lt;=22.8,M828&lt;=3),'[1]Pricing Schedule'!$J$97,
IF(AND(I828=110000,R828&gt;22.8,R828&lt;=30.2),'[1]Pricing Schedule'!$J$81,
IF(AND(I828=110000,R828&gt;30.2,R828&lt;=45.9),'[1]Pricing Schedule'!$J$90,
IF(AND(I828=110000,R828&gt;45.9,R828&lt;=123.4),'[1]Pricing Schedule'!$J$97,
IF(AND(I828=110000,R828&gt;123.4,R828&lt;=168.2,M828&lt;=10),'[1]Pricing Schedule'!$J$105,
IF(AND(I828=110000,R828&gt;123.4,R828&lt;=168.2,M828&gt;10),'[1]Pricing Schedule'!$J$113,
IF(AND(I828=110000,R828&gt;168.2,R828&lt;=336.2,M828&lt;=10),('[1]Pricing Schedule'!$J$105),
IF(AND(I828=110000,R828&gt;168.2,R828&lt;=336.2,M828&gt;10),('[1]Pricing Schedule'!$J$113),
IF(AND(I828=110000,R828&gt;336.4,R828&lt;=504.6,M828&lt;=10),('[1]Pricing Schedule'!$J$105),
IF(AND(I828=110000,R828&gt;336.4,R828&lt;=504.6,M828&gt;10),('[1]Pricing Schedule'!$J$113),
IF(AND(I828=110000,R828&gt;504.6,R828&lt;=672.8,M828&lt;=10),('[1]Pricing Schedule'!$J$105),
IF(AND(I828=110000,R828&gt;504.6,R828&lt;=672.8,M828&gt;10),('[1]Pricing Schedule'!$J$113),
IF(AND(I828=110000,R828&gt;672.8,R828&lt;=841,M828&lt;=10),('[1]Pricing Schedule'!$J$105),
IF(AND(I828=110000,R828&gt;672.8,R828&lt;=841,M828&gt;10),('[1]Pricing Schedule'!$J$113),
IF(AND(I828=110000,R828&gt;1682,R828&lt;=1850.2,M828&lt;=10),('[1]Pricing Schedule'!$J$105),
IF(AND(I828=110000,R828&gt;1682,R828&lt;=1850.2,M828&gt;10),('[1]Pricing Schedule'!$J$113),
IF(AND(I828=110000,R828&gt;2018.4,R828&lt;=2186.6,M828&lt;=10),('[1]Pricing Schedule'!$J$105),
IF(AND(I828=110000,R828&gt;2018.4,R828&lt;=2186.6,M828&gt;10),('[1]Pricing Schedule'!$J$113),999999999)))))))))))))))))))))))))))))))))))))))</f>
        <v>2</v>
      </c>
      <c r="U828" s="40">
        <f t="shared" si="78"/>
        <v>164261.90476190476</v>
      </c>
      <c r="V828" s="41">
        <f t="shared" si="79"/>
        <v>6.087838817219887</v>
      </c>
      <c r="Y828" s="23">
        <v>563</v>
      </c>
      <c r="Z828" s="23">
        <v>106</v>
      </c>
      <c r="AR828" s="35"/>
    </row>
    <row r="829" spans="1:44">
      <c r="A829" s="23">
        <v>829</v>
      </c>
      <c r="B829" s="23">
        <v>829</v>
      </c>
      <c r="C829" s="23" t="s">
        <v>1306</v>
      </c>
      <c r="D829" s="23" t="s">
        <v>116</v>
      </c>
      <c r="E829" s="23" t="s">
        <v>116</v>
      </c>
      <c r="F829" s="23" t="s">
        <v>117</v>
      </c>
      <c r="G829" s="23" t="s">
        <v>118</v>
      </c>
      <c r="H829" s="23" t="s">
        <v>113</v>
      </c>
      <c r="I829" s="13">
        <v>38000</v>
      </c>
      <c r="J829" s="13">
        <v>38000</v>
      </c>
      <c r="K829" s="23" t="s">
        <v>119</v>
      </c>
      <c r="L829" s="24">
        <v>9.4760000000000009</v>
      </c>
      <c r="M829" s="37">
        <f t="shared" si="74"/>
        <v>10</v>
      </c>
      <c r="N829" s="24">
        <v>1.0589999999999999</v>
      </c>
      <c r="O829" s="13">
        <v>2</v>
      </c>
      <c r="P829" s="36">
        <f t="shared" si="75"/>
        <v>0.7942499999999999</v>
      </c>
      <c r="Q829" s="38">
        <f t="shared" si="76"/>
        <v>8.4</v>
      </c>
      <c r="R829" s="37">
        <f t="shared" si="77"/>
        <v>8.4</v>
      </c>
      <c r="S829" s="39">
        <f>IF(AND(I829=38000,R829&lt;=4.5,M829&gt;8),'[1]Pricing Schedule'!$F$8+('[1]Pricing Schedule'!$F$9*M829),
IF(AND(I829=38000,R829&lt;=4.5,M829&lt;=8),'[1]Pricing Schedule'!$F$34+('[1]Pricing Schedule'!$F$36*M829),
IF(AND(I829=38000,R829&gt;4.5,R829&lt;=9,M829&gt;8),'[1]Pricing Schedule'!$F$17+('[1]Pricing Schedule'!$F$18*M829),
IF(AND(I829=38000,R829&gt;4.5,R829&lt;=9,M829&lt;=8),'[1]Pricing Schedule'!$F$34+('[1]Pricing Schedule'!$F$36*M829),
IF(AND(I829=38000,R829&gt;9,R829&lt;=12.8,M829&gt;8),'[1]Pricing Schedule'!$F$26+('[1]Pricing Schedule'!$F$27*M829),
IF(AND(I829=38000,R829&gt;9,R829&lt;=12.8,M829&lt;=8),'[1]Pricing Schedule'!$F$34+('[1]Pricing Schedule'!$F$36*M829),
IF(AND(I829=38000,R829&gt;12.8,R829&lt;=22.8),'[1]Pricing Schedule'!$F$34+('[1]Pricing Schedule'!$F$36*M829),
IF(AND(I829=38000,R829&gt;22.8,R829&lt;=30.2),'[1]Pricing Schedule'!$F$43+('[1]Pricing Schedule'!$F$45*M829),
IF(AND(I829=38000,R829&gt;30.2,R829&lt;=45.9),'[1]Pricing Schedule'!$F$52+('[1]Pricing Schedule'!$F$54*M829),
IF(AND(I829=38000,R829&gt;45.9,R829&lt;=123.4),'[1]Pricing Schedule'!$F$96+('[1]Pricing Schedule'!$F$97*M829),
IF(AND(I829=38000,R829&gt;123.4,R829&lt;=168.2,M829&lt;=10),'[1]Pricing Schedule'!$F$103+('[1]Pricing Schedule'!$F$105*M829),
IF(AND(I829=38000,R829&gt;123.4,R829&lt;=168.2,M829&gt;10),'[1]Pricing Schedule'!$F$111+('[1]Pricing Schedule'!$F$113*M829),
IF(AND(I829=38000,R829&gt;157.4,R829&lt;=336.4,M829&lt;=10),('[1]Pricing Schedule'!$F$103+('[1]Pricing Schedule'!$F$105*M829))*2,
IF(AND(I829=38000,R829&gt;157.4,R829&lt;=336.4,M829&gt;10),('[1]Pricing Schedule'!$F$111+('[1]Pricing Schedule'!$F$113*M829))*2,
IF(AND(I829=38000,R829&gt;314.8,R829&lt;=504.6,M829&lt;=10),('[1]Pricing Schedule'!$F$103+('[1]Pricing Schedule'!$F$105*M829))*3,
IF(AND(I829=38000,R829&gt;314.8,R829&lt;=504.6,M829&gt;10),('[1]Pricing Schedule'!$F$111+('[1]Pricing Schedule'!$F$113*M829))*3,
IF(AND(I829=38000,R829&gt;472.2,R829&lt;=672.8,M829&lt;=10),('[1]Pricing Schedule'!$F$103+('[1]Pricing Schedule'!$F$105*M829))*4,
IF(AND(I829=38000,R829&gt;472.2,R829&lt;=672.8,M829&gt;10),('[1]Pricing Schedule'!$F$111+('[1]Pricing Schedule'!$F$113*M829))*4,
IF(AND(I829=110000,R829&lt;=12.8,M829&gt;2),'[1]Pricing Schedule'!$F$62+('[1]Pricing Schedule'!$F$63*M829),
IF(AND(I829=110000,R829&lt;=12.8,M829&lt;=2),'[1]Pricing Schedule'!$F$96+('[1]Pricing Schedule'!$F$97*M829),
IF(AND(I829=110000,R829&gt;12.8,R829&lt;=22.8,M829&gt;3),'[1]Pricing Schedule'!$F$71+('[1]Pricing Schedule'!$F$72*M829),
IF(AND(I829=110000,R829&gt;12.8,R829&lt;=22.8,M829&lt;=3),'[1]Pricing Schedule'!$F$96+('[1]Pricing Schedule'!$F$97*M829),
IF(AND(I829=110000,R829&gt;22.8,R829&lt;=30.2),'[1]Pricing Schedule'!$F$80+('[1]Pricing Schedule'!$F$81*M829),
IF(AND(I829=110000,R829&gt;30.2,R829&lt;=45.9),'[1]Pricing Schedule'!$F$89+('[1]Pricing Schedule'!$F$90*M829),
IF(AND(I829=110000,R829&gt;45.9,R829&lt;=123.4),'[1]Pricing Schedule'!$F$96+('[1]Pricing Schedule'!$F$97*M829),
IF(AND(I829=110000,R829&gt;123.4,R829&lt;=168.2,M829&lt;=10),'[1]Pricing Schedule'!$F$103+('[1]Pricing Schedule'!$F$105*M829),
IF(AND(I829=110000,R829&gt;123.4,R829&lt;=168.2,M829&gt;10),'[1]Pricing Schedule'!$F$111+('[1]Pricing Schedule'!$F$113*M829),
IF(AND(I829=110000,R829&gt;168.2,R829&lt;=336.4,M829&lt;=10),('[1]Pricing Schedule'!$F$103+('[1]Pricing Schedule'!$F$105*M829))*2,
IF(AND(I829=110000,R829&gt;168.2,R829&lt;=336.4,M829&gt;10),('[1]Pricing Schedule'!$F$111+('[1]Pricing Schedule'!$F$113*M829))*2,
IF(AND(I829=110000,R829&gt;336.4,R829&lt;=504.6,M829&lt;=10),('[1]Pricing Schedule'!$F$103+('[1]Pricing Schedule'!$F$105*M829))*3,
IF(AND(I829=110000,R829&gt;336.4,R829&lt;=504.6,M829&gt;10),('[1]Pricing Schedule'!$F$111+('[1]Pricing Schedule'!$F$113*M829))*3,
IF(AND(I829=110000,R829&gt;504.6,R829&lt;=672.8,M829&lt;=10),('[1]Pricing Schedule'!$F$103+('[1]Pricing Schedule'!$F$105*M829))*4,
IF(AND(I829=110000,R829&gt;504.6,R829&lt;=672.8,M829&gt;10),('[1]Pricing Schedule'!$F$111+('[1]Pricing Schedule'!$F$113*M829))*4,
IF(AND(I829=110000,R829&gt;672.8,R829&lt;=841,M829&lt;=10),('[1]Pricing Schedule'!$F$103+('[1]Pricing Schedule'!$F$105*M829))*5,
IF(AND(I829=110000,R829&gt;672.8,R829&lt;=841,M829&gt;10),('[1]Pricing Schedule'!$F$111+('[1]Pricing Schedule'!$F$113*M829))*5,
IF(AND(I829=110000,R829&gt;672.8,R829&lt;=841,M829&lt;=10),('[1]Pricing Schedule'!$F$103+('[1]Pricing Schedule'!$F$105*M829))*5,
IF(AND(I829=110000,R829&gt;672.8,R829&lt;=841,M829&gt;10),('[1]Pricing Schedule'!$F$111+('[1]Pricing Schedule'!$F$113*M829))*5,
IF(AND(I829=110000,R829&gt;1345.6,R829&lt;=1513.8,M829&lt;=10),('[1]Pricing Schedule'!$F$103+('[1]Pricing Schedule'!$F$105*M829))*9,
IF(AND(I829=110000,R829&gt;1345.6,R829&lt;=1513.8,M829&gt;10),('[1]Pricing Schedule'!$F$111+('[1]Pricing Schedule'!$F$113*M829))*9,
9999999999)))))))))))))))))))))))))))))))))))))))</f>
        <v>1432500</v>
      </c>
      <c r="T829" s="21">
        <f>IF(AND(I829=38000,R829&lt;=4.5,M829&gt;8),'[1]Pricing Schedule'!$J$9,
IF(AND(I829=38000,R829&lt;=4.5,M829&lt;=8),'[1]Pricing Schedule'!$J$36,
IF(AND(I829=38000,R829&gt;4.5,R829&lt;=9,M829&gt;8),'[1]Pricing Schedule'!$J$18,
IF(AND(I829=38000,R829&gt;4.5,R829&lt;=9,M829&lt;=8),'[1]Pricing Schedule'!$J$36,
IF(AND(I829=38000,R829&gt;9,R829&lt;=12.8,M829&gt;8),'[1]Pricing Schedule'!$J$27,
IF(AND(I829=38000,R829&gt;9,R829&lt;=12.8,M829&lt;=8),'[1]Pricing Schedule'!$J$36,
IF(AND(I829=38000,R829&gt;12.8,R829&lt;=22.8),'[1]Pricing Schedule'!$J$36,
IF(AND(I829=38000,R829&gt;22.8,R829&lt;=30.2),'[1]Pricing Schedule'!$J$45,
IF(AND(I829=38000,R829&gt;30.2,R829&lt;=45.9),'[1]Pricing Schedule'!$J$54,
IF(AND(I829=38000,R829&gt;45.9,R829&lt;=123.4),'[1]Pricing Schedule'!$J$97,
IF(AND(I829=38000,R829&gt;123.4,R829&lt;=168.2,M829&lt;=10),'[1]Pricing Schedule'!$J$105,
IF(AND(I829=38000,R829&gt;123.4,R829&lt;=168.2,M829&gt;10),'[1]Pricing Schedule'!$J$113,
IF(AND(I829=38000,R829&gt;168.2,R829&lt;=336.4,M829&lt;=10),('[1]Pricing Schedule'!$J$105),
IF(AND(I829=38000,R829&gt;168.2,R829&lt;=336.4,M829&gt;10),('[1]Pricing Schedule'!$J$113),
IF(AND(I829=38000,R829&gt;336.4,R829&lt;=504.6,M829&lt;=10),('[1]Pricing Schedule'!$J$105),
IF(AND(I829=38000,R829&gt;336.4,R829&lt;=504.6,M829&gt;10),('[1]Pricing Schedule'!$J$113),
IF(AND(I829=38000,R829&gt;504.6,R829&lt;=672.8,M829&lt;=10),('[1]Pricing Schedule'!$J$105),
IF(AND(I829=38000,R829&gt;504.6,R829&lt;=672.8,M829&gt;10),('[1]Pricing Schedule'!$J$113),
IF(AND(I829=110000,R829&lt;=12.8,M829&gt;2),'[1]Pricing Schedule'!$J$63,
IF(AND(I829=110000,R829&lt;=12.8,M829&lt;=2),'[1]Pricing Schedule'!$J$97,
IF(AND(I829=110000,R829&gt;12.8,R829&lt;=22.8,M829&gt;3),'[1]Pricing Schedule'!$J$72,
IF(AND(I829=110000,R829&gt;12.8,R829&lt;=22.8,M829&lt;=3),'[1]Pricing Schedule'!$J$97,
IF(AND(I829=110000,R829&gt;22.8,R829&lt;=30.2),'[1]Pricing Schedule'!$J$81,
IF(AND(I829=110000,R829&gt;30.2,R829&lt;=45.9),'[1]Pricing Schedule'!$J$90,
IF(AND(I829=110000,R829&gt;45.9,R829&lt;=123.4),'[1]Pricing Schedule'!$J$97,
IF(AND(I829=110000,R829&gt;123.4,R829&lt;=168.2,M829&lt;=10),'[1]Pricing Schedule'!$J$105,
IF(AND(I829=110000,R829&gt;123.4,R829&lt;=168.2,M829&gt;10),'[1]Pricing Schedule'!$J$113,
IF(AND(I829=110000,R829&gt;168.2,R829&lt;=336.2,M829&lt;=10),('[1]Pricing Schedule'!$J$105),
IF(AND(I829=110000,R829&gt;168.2,R829&lt;=336.2,M829&gt;10),('[1]Pricing Schedule'!$J$113),
IF(AND(I829=110000,R829&gt;336.4,R829&lt;=504.6,M829&lt;=10),('[1]Pricing Schedule'!$J$105),
IF(AND(I829=110000,R829&gt;336.4,R829&lt;=504.6,M829&gt;10),('[1]Pricing Schedule'!$J$113),
IF(AND(I829=110000,R829&gt;504.6,R829&lt;=672.8,M829&lt;=10),('[1]Pricing Schedule'!$J$105),
IF(AND(I829=110000,R829&gt;504.6,R829&lt;=672.8,M829&gt;10),('[1]Pricing Schedule'!$J$113),
IF(AND(I829=110000,R829&gt;672.8,R829&lt;=841,M829&lt;=10),('[1]Pricing Schedule'!$J$105),
IF(AND(I829=110000,R829&gt;672.8,R829&lt;=841,M829&gt;10),('[1]Pricing Schedule'!$J$113),
IF(AND(I829=110000,R829&gt;1682,R829&lt;=1850.2,M829&lt;=10),('[1]Pricing Schedule'!$J$105),
IF(AND(I829=110000,R829&gt;1682,R829&lt;=1850.2,M829&gt;10),('[1]Pricing Schedule'!$J$113),
IF(AND(I829=110000,R829&gt;2018.4,R829&lt;=2186.6,M829&lt;=10),('[1]Pricing Schedule'!$J$105),
IF(AND(I829=110000,R829&gt;2018.4,R829&lt;=2186.6,M829&gt;10),('[1]Pricing Schedule'!$J$113),999999999)))))))))))))))))))))))))))))))))))))))</f>
        <v>2</v>
      </c>
      <c r="U829" s="40">
        <f t="shared" si="78"/>
        <v>170535.71428571429</v>
      </c>
      <c r="V829" s="41">
        <f t="shared" si="79"/>
        <v>5.8638743455497382</v>
      </c>
      <c r="Y829" s="23">
        <v>662</v>
      </c>
      <c r="Z829" s="23">
        <v>106</v>
      </c>
      <c r="AR829" s="35"/>
    </row>
    <row r="830" spans="1:44">
      <c r="A830" s="23">
        <v>830</v>
      </c>
      <c r="B830" s="23">
        <v>830</v>
      </c>
      <c r="C830" s="23" t="s">
        <v>1307</v>
      </c>
      <c r="D830" s="23" t="s">
        <v>116</v>
      </c>
      <c r="E830" s="23" t="s">
        <v>116</v>
      </c>
      <c r="F830" s="23" t="s">
        <v>117</v>
      </c>
      <c r="G830" s="23" t="s">
        <v>118</v>
      </c>
      <c r="H830" s="23" t="s">
        <v>113</v>
      </c>
      <c r="I830" s="13">
        <v>38000</v>
      </c>
      <c r="J830" s="13">
        <v>38000</v>
      </c>
      <c r="K830" s="23" t="s">
        <v>119</v>
      </c>
      <c r="L830" s="24">
        <v>7.6150000000000002</v>
      </c>
      <c r="M830" s="37">
        <f t="shared" si="74"/>
        <v>8</v>
      </c>
      <c r="N830" s="24">
        <v>0.55700000000000005</v>
      </c>
      <c r="O830" s="13">
        <v>2</v>
      </c>
      <c r="P830" s="36">
        <f t="shared" si="75"/>
        <v>0.55700000000000005</v>
      </c>
      <c r="Q830" s="38">
        <f t="shared" si="76"/>
        <v>4.2</v>
      </c>
      <c r="R830" s="37">
        <f t="shared" si="77"/>
        <v>4.2</v>
      </c>
      <c r="S830" s="39">
        <f>IF(AND(I830=38000,R830&lt;=4.5,M830&gt;8),'[1]Pricing Schedule'!$F$8+('[1]Pricing Schedule'!$F$9*M830),
IF(AND(I830=38000,R830&lt;=4.5,M830&lt;=8),'[1]Pricing Schedule'!$F$34+('[1]Pricing Schedule'!$F$36*M830),
IF(AND(I830=38000,R830&gt;4.5,R830&lt;=9,M830&gt;8),'[1]Pricing Schedule'!$F$17+('[1]Pricing Schedule'!$F$18*M830),
IF(AND(I830=38000,R830&gt;4.5,R830&lt;=9,M830&lt;=8),'[1]Pricing Schedule'!$F$34+('[1]Pricing Schedule'!$F$36*M830),
IF(AND(I830=38000,R830&gt;9,R830&lt;=12.8,M830&gt;8),'[1]Pricing Schedule'!$F$26+('[1]Pricing Schedule'!$F$27*M830),
IF(AND(I830=38000,R830&gt;9,R830&lt;=12.8,M830&lt;=8),'[1]Pricing Schedule'!$F$34+('[1]Pricing Schedule'!$F$36*M830),
IF(AND(I830=38000,R830&gt;12.8,R830&lt;=22.8),'[1]Pricing Schedule'!$F$34+('[1]Pricing Schedule'!$F$36*M830),
IF(AND(I830=38000,R830&gt;22.8,R830&lt;=30.2),'[1]Pricing Schedule'!$F$43+('[1]Pricing Schedule'!$F$45*M830),
IF(AND(I830=38000,R830&gt;30.2,R830&lt;=45.9),'[1]Pricing Schedule'!$F$52+('[1]Pricing Schedule'!$F$54*M830),
IF(AND(I830=38000,R830&gt;45.9,R830&lt;=123.4),'[1]Pricing Schedule'!$F$96+('[1]Pricing Schedule'!$F$97*M830),
IF(AND(I830=38000,R830&gt;123.4,R830&lt;=168.2,M830&lt;=10),'[1]Pricing Schedule'!$F$103+('[1]Pricing Schedule'!$F$105*M830),
IF(AND(I830=38000,R830&gt;123.4,R830&lt;=168.2,M830&gt;10),'[1]Pricing Schedule'!$F$111+('[1]Pricing Schedule'!$F$113*M830),
IF(AND(I830=38000,R830&gt;157.4,R830&lt;=336.4,M830&lt;=10),('[1]Pricing Schedule'!$F$103+('[1]Pricing Schedule'!$F$105*M830))*2,
IF(AND(I830=38000,R830&gt;157.4,R830&lt;=336.4,M830&gt;10),('[1]Pricing Schedule'!$F$111+('[1]Pricing Schedule'!$F$113*M830))*2,
IF(AND(I830=38000,R830&gt;314.8,R830&lt;=504.6,M830&lt;=10),('[1]Pricing Schedule'!$F$103+('[1]Pricing Schedule'!$F$105*M830))*3,
IF(AND(I830=38000,R830&gt;314.8,R830&lt;=504.6,M830&gt;10),('[1]Pricing Schedule'!$F$111+('[1]Pricing Schedule'!$F$113*M830))*3,
IF(AND(I830=38000,R830&gt;472.2,R830&lt;=672.8,M830&lt;=10),('[1]Pricing Schedule'!$F$103+('[1]Pricing Schedule'!$F$105*M830))*4,
IF(AND(I830=38000,R830&gt;472.2,R830&lt;=672.8,M830&gt;10),('[1]Pricing Schedule'!$F$111+('[1]Pricing Schedule'!$F$113*M830))*4,
IF(AND(I830=110000,R830&lt;=12.8,M830&gt;2),'[1]Pricing Schedule'!$F$62+('[1]Pricing Schedule'!$F$63*M830),
IF(AND(I830=110000,R830&lt;=12.8,M830&lt;=2),'[1]Pricing Schedule'!$F$96+('[1]Pricing Schedule'!$F$97*M830),
IF(AND(I830=110000,R830&gt;12.8,R830&lt;=22.8,M830&gt;3),'[1]Pricing Schedule'!$F$71+('[1]Pricing Schedule'!$F$72*M830),
IF(AND(I830=110000,R830&gt;12.8,R830&lt;=22.8,M830&lt;=3),'[1]Pricing Schedule'!$F$96+('[1]Pricing Schedule'!$F$97*M830),
IF(AND(I830=110000,R830&gt;22.8,R830&lt;=30.2),'[1]Pricing Schedule'!$F$80+('[1]Pricing Schedule'!$F$81*M830),
IF(AND(I830=110000,R830&gt;30.2,R830&lt;=45.9),'[1]Pricing Schedule'!$F$89+('[1]Pricing Schedule'!$F$90*M830),
IF(AND(I830=110000,R830&gt;45.9,R830&lt;=123.4),'[1]Pricing Schedule'!$F$96+('[1]Pricing Schedule'!$F$97*M830),
IF(AND(I830=110000,R830&gt;123.4,R830&lt;=168.2,M830&lt;=10),'[1]Pricing Schedule'!$F$103+('[1]Pricing Schedule'!$F$105*M830),
IF(AND(I830=110000,R830&gt;123.4,R830&lt;=168.2,M830&gt;10),'[1]Pricing Schedule'!$F$111+('[1]Pricing Schedule'!$F$113*M830),
IF(AND(I830=110000,R830&gt;168.2,R830&lt;=336.4,M830&lt;=10),('[1]Pricing Schedule'!$F$103+('[1]Pricing Schedule'!$F$105*M830))*2,
IF(AND(I830=110000,R830&gt;168.2,R830&lt;=336.4,M830&gt;10),('[1]Pricing Schedule'!$F$111+('[1]Pricing Schedule'!$F$113*M830))*2,
IF(AND(I830=110000,R830&gt;336.4,R830&lt;=504.6,M830&lt;=10),('[1]Pricing Schedule'!$F$103+('[1]Pricing Schedule'!$F$105*M830))*3,
IF(AND(I830=110000,R830&gt;336.4,R830&lt;=504.6,M830&gt;10),('[1]Pricing Schedule'!$F$111+('[1]Pricing Schedule'!$F$113*M830))*3,
IF(AND(I830=110000,R830&gt;504.6,R830&lt;=672.8,M830&lt;=10),('[1]Pricing Schedule'!$F$103+('[1]Pricing Schedule'!$F$105*M830))*4,
IF(AND(I830=110000,R830&gt;504.6,R830&lt;=672.8,M830&gt;10),('[1]Pricing Schedule'!$F$111+('[1]Pricing Schedule'!$F$113*M830))*4,
IF(AND(I830=110000,R830&gt;672.8,R830&lt;=841,M830&lt;=10),('[1]Pricing Schedule'!$F$103+('[1]Pricing Schedule'!$F$105*M830))*5,
IF(AND(I830=110000,R830&gt;672.8,R830&lt;=841,M830&gt;10),('[1]Pricing Schedule'!$F$111+('[1]Pricing Schedule'!$F$113*M830))*5,
IF(AND(I830=110000,R830&gt;672.8,R830&lt;=841,M830&lt;=10),('[1]Pricing Schedule'!$F$103+('[1]Pricing Schedule'!$F$105*M830))*5,
IF(AND(I830=110000,R830&gt;672.8,R830&lt;=841,M830&gt;10),('[1]Pricing Schedule'!$F$111+('[1]Pricing Schedule'!$F$113*M830))*5,
IF(AND(I830=110000,R830&gt;1345.6,R830&lt;=1513.8,M830&lt;=10),('[1]Pricing Schedule'!$F$103+('[1]Pricing Schedule'!$F$105*M830))*9,
IF(AND(I830=110000,R830&gt;1345.6,R830&lt;=1513.8,M830&gt;10),('[1]Pricing Schedule'!$F$111+('[1]Pricing Schedule'!$F$113*M830))*9,
9999999999)))))))))))))))))))))))))))))))))))))))</f>
        <v>909950</v>
      </c>
      <c r="T830" s="21">
        <f>IF(AND(I830=38000,R830&lt;=4.5,M830&gt;8),'[1]Pricing Schedule'!$J$9,
IF(AND(I830=38000,R830&lt;=4.5,M830&lt;=8),'[1]Pricing Schedule'!$J$36,
IF(AND(I830=38000,R830&gt;4.5,R830&lt;=9,M830&gt;8),'[1]Pricing Schedule'!$J$18,
IF(AND(I830=38000,R830&gt;4.5,R830&lt;=9,M830&lt;=8),'[1]Pricing Schedule'!$J$36,
IF(AND(I830=38000,R830&gt;9,R830&lt;=12.8,M830&gt;8),'[1]Pricing Schedule'!$J$27,
IF(AND(I830=38000,R830&gt;9,R830&lt;=12.8,M830&lt;=8),'[1]Pricing Schedule'!$J$36,
IF(AND(I830=38000,R830&gt;12.8,R830&lt;=22.8),'[1]Pricing Schedule'!$J$36,
IF(AND(I830=38000,R830&gt;22.8,R830&lt;=30.2),'[1]Pricing Schedule'!$J$45,
IF(AND(I830=38000,R830&gt;30.2,R830&lt;=45.9),'[1]Pricing Schedule'!$J$54,
IF(AND(I830=38000,R830&gt;45.9,R830&lt;=123.4),'[1]Pricing Schedule'!$J$97,
IF(AND(I830=38000,R830&gt;123.4,R830&lt;=168.2,M830&lt;=10),'[1]Pricing Schedule'!$J$105,
IF(AND(I830=38000,R830&gt;123.4,R830&lt;=168.2,M830&gt;10),'[1]Pricing Schedule'!$J$113,
IF(AND(I830=38000,R830&gt;168.2,R830&lt;=336.4,M830&lt;=10),('[1]Pricing Schedule'!$J$105),
IF(AND(I830=38000,R830&gt;168.2,R830&lt;=336.4,M830&gt;10),('[1]Pricing Schedule'!$J$113),
IF(AND(I830=38000,R830&gt;336.4,R830&lt;=504.6,M830&lt;=10),('[1]Pricing Schedule'!$J$105),
IF(AND(I830=38000,R830&gt;336.4,R830&lt;=504.6,M830&gt;10),('[1]Pricing Schedule'!$J$113),
IF(AND(I830=38000,R830&gt;504.6,R830&lt;=672.8,M830&lt;=10),('[1]Pricing Schedule'!$J$105),
IF(AND(I830=38000,R830&gt;504.6,R830&lt;=672.8,M830&gt;10),('[1]Pricing Schedule'!$J$113),
IF(AND(I830=110000,R830&lt;=12.8,M830&gt;2),'[1]Pricing Schedule'!$J$63,
IF(AND(I830=110000,R830&lt;=12.8,M830&lt;=2),'[1]Pricing Schedule'!$J$97,
IF(AND(I830=110000,R830&gt;12.8,R830&lt;=22.8,M830&gt;3),'[1]Pricing Schedule'!$J$72,
IF(AND(I830=110000,R830&gt;12.8,R830&lt;=22.8,M830&lt;=3),'[1]Pricing Schedule'!$J$97,
IF(AND(I830=110000,R830&gt;22.8,R830&lt;=30.2),'[1]Pricing Schedule'!$J$81,
IF(AND(I830=110000,R830&gt;30.2,R830&lt;=45.9),'[1]Pricing Schedule'!$J$90,
IF(AND(I830=110000,R830&gt;45.9,R830&lt;=123.4),'[1]Pricing Schedule'!$J$97,
IF(AND(I830=110000,R830&gt;123.4,R830&lt;=168.2,M830&lt;=10),'[1]Pricing Schedule'!$J$105,
IF(AND(I830=110000,R830&gt;123.4,R830&lt;=168.2,M830&gt;10),'[1]Pricing Schedule'!$J$113,
IF(AND(I830=110000,R830&gt;168.2,R830&lt;=336.2,M830&lt;=10),('[1]Pricing Schedule'!$J$105),
IF(AND(I830=110000,R830&gt;168.2,R830&lt;=336.2,M830&gt;10),('[1]Pricing Schedule'!$J$113),
IF(AND(I830=110000,R830&gt;336.4,R830&lt;=504.6,M830&lt;=10),('[1]Pricing Schedule'!$J$105),
IF(AND(I830=110000,R830&gt;336.4,R830&lt;=504.6,M830&gt;10),('[1]Pricing Schedule'!$J$113),
IF(AND(I830=110000,R830&gt;504.6,R830&lt;=672.8,M830&lt;=10),('[1]Pricing Schedule'!$J$105),
IF(AND(I830=110000,R830&gt;504.6,R830&lt;=672.8,M830&gt;10),('[1]Pricing Schedule'!$J$113),
IF(AND(I830=110000,R830&gt;672.8,R830&lt;=841,M830&lt;=10),('[1]Pricing Schedule'!$J$105),
IF(AND(I830=110000,R830&gt;672.8,R830&lt;=841,M830&gt;10),('[1]Pricing Schedule'!$J$113),
IF(AND(I830=110000,R830&gt;1682,R830&lt;=1850.2,M830&lt;=10),('[1]Pricing Schedule'!$J$105),
IF(AND(I830=110000,R830&gt;1682,R830&lt;=1850.2,M830&gt;10),('[1]Pricing Schedule'!$J$113),
IF(AND(I830=110000,R830&gt;2018.4,R830&lt;=2186.6,M830&lt;=10),('[1]Pricing Schedule'!$J$105),
IF(AND(I830=110000,R830&gt;2018.4,R830&lt;=2186.6,M830&gt;10),('[1]Pricing Schedule'!$J$113),999999999)))))))))))))))))))))))))))))))))))))))</f>
        <v>4</v>
      </c>
      <c r="U830" s="40">
        <f t="shared" si="78"/>
        <v>216654.76190476189</v>
      </c>
      <c r="V830" s="41">
        <f t="shared" si="79"/>
        <v>4.6156382218803227</v>
      </c>
      <c r="Y830" s="23">
        <v>105</v>
      </c>
      <c r="Z830" s="23">
        <v>106</v>
      </c>
      <c r="AR830" s="35"/>
    </row>
    <row r="831" spans="1:44">
      <c r="A831" s="23">
        <v>831</v>
      </c>
      <c r="B831" s="23">
        <v>831</v>
      </c>
      <c r="C831" s="23" t="s">
        <v>1308</v>
      </c>
      <c r="D831" s="23" t="s">
        <v>116</v>
      </c>
      <c r="E831" s="23" t="s">
        <v>116</v>
      </c>
      <c r="F831" s="23" t="s">
        <v>117</v>
      </c>
      <c r="G831" s="23" t="s">
        <v>118</v>
      </c>
      <c r="H831" s="23" t="s">
        <v>113</v>
      </c>
      <c r="I831" s="13">
        <v>38000</v>
      </c>
      <c r="J831" s="13">
        <v>38000</v>
      </c>
      <c r="K831" s="23" t="s">
        <v>119</v>
      </c>
      <c r="L831" s="24">
        <v>5.35</v>
      </c>
      <c r="M831" s="37">
        <f t="shared" si="74"/>
        <v>6</v>
      </c>
      <c r="N831" s="24">
        <v>1.76</v>
      </c>
      <c r="O831" s="13">
        <v>2</v>
      </c>
      <c r="P831" s="36">
        <f t="shared" si="75"/>
        <v>1.32</v>
      </c>
      <c r="Q831" s="38">
        <f t="shared" si="76"/>
        <v>12.600000000000001</v>
      </c>
      <c r="R831" s="37">
        <f t="shared" si="77"/>
        <v>12.600000000000001</v>
      </c>
      <c r="S831" s="39">
        <f>IF(AND(I831=38000,R831&lt;=4.5,M831&gt;8),'[1]Pricing Schedule'!$F$8+('[1]Pricing Schedule'!$F$9*M831),
IF(AND(I831=38000,R831&lt;=4.5,M831&lt;=8),'[1]Pricing Schedule'!$F$34+('[1]Pricing Schedule'!$F$36*M831),
IF(AND(I831=38000,R831&gt;4.5,R831&lt;=9,M831&gt;8),'[1]Pricing Schedule'!$F$17+('[1]Pricing Schedule'!$F$18*M831),
IF(AND(I831=38000,R831&gt;4.5,R831&lt;=9,M831&lt;=8),'[1]Pricing Schedule'!$F$34+('[1]Pricing Schedule'!$F$36*M831),
IF(AND(I831=38000,R831&gt;9,R831&lt;=12.8,M831&gt;8),'[1]Pricing Schedule'!$F$26+('[1]Pricing Schedule'!$F$27*M831),
IF(AND(I831=38000,R831&gt;9,R831&lt;=12.8,M831&lt;=8),'[1]Pricing Schedule'!$F$34+('[1]Pricing Schedule'!$F$36*M831),
IF(AND(I831=38000,R831&gt;12.8,R831&lt;=22.8),'[1]Pricing Schedule'!$F$34+('[1]Pricing Schedule'!$F$36*M831),
IF(AND(I831=38000,R831&gt;22.8,R831&lt;=30.2),'[1]Pricing Schedule'!$F$43+('[1]Pricing Schedule'!$F$45*M831),
IF(AND(I831=38000,R831&gt;30.2,R831&lt;=45.9),'[1]Pricing Schedule'!$F$52+('[1]Pricing Schedule'!$F$54*M831),
IF(AND(I831=38000,R831&gt;45.9,R831&lt;=123.4),'[1]Pricing Schedule'!$F$96+('[1]Pricing Schedule'!$F$97*M831),
IF(AND(I831=38000,R831&gt;123.4,R831&lt;=168.2,M831&lt;=10),'[1]Pricing Schedule'!$F$103+('[1]Pricing Schedule'!$F$105*M831),
IF(AND(I831=38000,R831&gt;123.4,R831&lt;=168.2,M831&gt;10),'[1]Pricing Schedule'!$F$111+('[1]Pricing Schedule'!$F$113*M831),
IF(AND(I831=38000,R831&gt;157.4,R831&lt;=336.4,M831&lt;=10),('[1]Pricing Schedule'!$F$103+('[1]Pricing Schedule'!$F$105*M831))*2,
IF(AND(I831=38000,R831&gt;157.4,R831&lt;=336.4,M831&gt;10),('[1]Pricing Schedule'!$F$111+('[1]Pricing Schedule'!$F$113*M831))*2,
IF(AND(I831=38000,R831&gt;314.8,R831&lt;=504.6,M831&lt;=10),('[1]Pricing Schedule'!$F$103+('[1]Pricing Schedule'!$F$105*M831))*3,
IF(AND(I831=38000,R831&gt;314.8,R831&lt;=504.6,M831&gt;10),('[1]Pricing Schedule'!$F$111+('[1]Pricing Schedule'!$F$113*M831))*3,
IF(AND(I831=38000,R831&gt;472.2,R831&lt;=672.8,M831&lt;=10),('[1]Pricing Schedule'!$F$103+('[1]Pricing Schedule'!$F$105*M831))*4,
IF(AND(I831=38000,R831&gt;472.2,R831&lt;=672.8,M831&gt;10),('[1]Pricing Schedule'!$F$111+('[1]Pricing Schedule'!$F$113*M831))*4,
IF(AND(I831=110000,R831&lt;=12.8,M831&gt;2),'[1]Pricing Schedule'!$F$62+('[1]Pricing Schedule'!$F$63*M831),
IF(AND(I831=110000,R831&lt;=12.8,M831&lt;=2),'[1]Pricing Schedule'!$F$96+('[1]Pricing Schedule'!$F$97*M831),
IF(AND(I831=110000,R831&gt;12.8,R831&lt;=22.8,M831&gt;3),'[1]Pricing Schedule'!$F$71+('[1]Pricing Schedule'!$F$72*M831),
IF(AND(I831=110000,R831&gt;12.8,R831&lt;=22.8,M831&lt;=3),'[1]Pricing Schedule'!$F$96+('[1]Pricing Schedule'!$F$97*M831),
IF(AND(I831=110000,R831&gt;22.8,R831&lt;=30.2),'[1]Pricing Schedule'!$F$80+('[1]Pricing Schedule'!$F$81*M831),
IF(AND(I831=110000,R831&gt;30.2,R831&lt;=45.9),'[1]Pricing Schedule'!$F$89+('[1]Pricing Schedule'!$F$90*M831),
IF(AND(I831=110000,R831&gt;45.9,R831&lt;=123.4),'[1]Pricing Schedule'!$F$96+('[1]Pricing Schedule'!$F$97*M831),
IF(AND(I831=110000,R831&gt;123.4,R831&lt;=168.2,M831&lt;=10),'[1]Pricing Schedule'!$F$103+('[1]Pricing Schedule'!$F$105*M831),
IF(AND(I831=110000,R831&gt;123.4,R831&lt;=168.2,M831&gt;10),'[1]Pricing Schedule'!$F$111+('[1]Pricing Schedule'!$F$113*M831),
IF(AND(I831=110000,R831&gt;168.2,R831&lt;=336.4,M831&lt;=10),('[1]Pricing Schedule'!$F$103+('[1]Pricing Schedule'!$F$105*M831))*2,
IF(AND(I831=110000,R831&gt;168.2,R831&lt;=336.4,M831&gt;10),('[1]Pricing Schedule'!$F$111+('[1]Pricing Schedule'!$F$113*M831))*2,
IF(AND(I831=110000,R831&gt;336.4,R831&lt;=504.6,M831&lt;=10),('[1]Pricing Schedule'!$F$103+('[1]Pricing Schedule'!$F$105*M831))*3,
IF(AND(I831=110000,R831&gt;336.4,R831&lt;=504.6,M831&gt;10),('[1]Pricing Schedule'!$F$111+('[1]Pricing Schedule'!$F$113*M831))*3,
IF(AND(I831=110000,R831&gt;504.6,R831&lt;=672.8,M831&lt;=10),('[1]Pricing Schedule'!$F$103+('[1]Pricing Schedule'!$F$105*M831))*4,
IF(AND(I831=110000,R831&gt;504.6,R831&lt;=672.8,M831&gt;10),('[1]Pricing Schedule'!$F$111+('[1]Pricing Schedule'!$F$113*M831))*4,
IF(AND(I831=110000,R831&gt;672.8,R831&lt;=841,M831&lt;=10),('[1]Pricing Schedule'!$F$103+('[1]Pricing Schedule'!$F$105*M831))*5,
IF(AND(I831=110000,R831&gt;672.8,R831&lt;=841,M831&gt;10),('[1]Pricing Schedule'!$F$111+('[1]Pricing Schedule'!$F$113*M831))*5,
IF(AND(I831=110000,R831&gt;672.8,R831&lt;=841,M831&lt;=10),('[1]Pricing Schedule'!$F$103+('[1]Pricing Schedule'!$F$105*M831))*5,
IF(AND(I831=110000,R831&gt;672.8,R831&lt;=841,M831&gt;10),('[1]Pricing Schedule'!$F$111+('[1]Pricing Schedule'!$F$113*M831))*5,
IF(AND(I831=110000,R831&gt;1345.6,R831&lt;=1513.8,M831&lt;=10),('[1]Pricing Schedule'!$F$103+('[1]Pricing Schedule'!$F$105*M831))*9,
IF(AND(I831=110000,R831&gt;1345.6,R831&lt;=1513.8,M831&gt;10),('[1]Pricing Schedule'!$F$111+('[1]Pricing Schedule'!$F$113*M831))*9,
9999999999)))))))))))))))))))))))))))))))))))))))</f>
        <v>769410</v>
      </c>
      <c r="T831" s="21">
        <f>IF(AND(I831=38000,R831&lt;=4.5,M831&gt;8),'[1]Pricing Schedule'!$J$9,
IF(AND(I831=38000,R831&lt;=4.5,M831&lt;=8),'[1]Pricing Schedule'!$J$36,
IF(AND(I831=38000,R831&gt;4.5,R831&lt;=9,M831&gt;8),'[1]Pricing Schedule'!$J$18,
IF(AND(I831=38000,R831&gt;4.5,R831&lt;=9,M831&lt;=8),'[1]Pricing Schedule'!$J$36,
IF(AND(I831=38000,R831&gt;9,R831&lt;=12.8,M831&gt;8),'[1]Pricing Schedule'!$J$27,
IF(AND(I831=38000,R831&gt;9,R831&lt;=12.8,M831&lt;=8),'[1]Pricing Schedule'!$J$36,
IF(AND(I831=38000,R831&gt;12.8,R831&lt;=22.8),'[1]Pricing Schedule'!$J$36,
IF(AND(I831=38000,R831&gt;22.8,R831&lt;=30.2),'[1]Pricing Schedule'!$J$45,
IF(AND(I831=38000,R831&gt;30.2,R831&lt;=45.9),'[1]Pricing Schedule'!$J$54,
IF(AND(I831=38000,R831&gt;45.9,R831&lt;=123.4),'[1]Pricing Schedule'!$J$97,
IF(AND(I831=38000,R831&gt;123.4,R831&lt;=168.2,M831&lt;=10),'[1]Pricing Schedule'!$J$105,
IF(AND(I831=38000,R831&gt;123.4,R831&lt;=168.2,M831&gt;10),'[1]Pricing Schedule'!$J$113,
IF(AND(I831=38000,R831&gt;168.2,R831&lt;=336.4,M831&lt;=10),('[1]Pricing Schedule'!$J$105),
IF(AND(I831=38000,R831&gt;168.2,R831&lt;=336.4,M831&gt;10),('[1]Pricing Schedule'!$J$113),
IF(AND(I831=38000,R831&gt;336.4,R831&lt;=504.6,M831&lt;=10),('[1]Pricing Schedule'!$J$105),
IF(AND(I831=38000,R831&gt;336.4,R831&lt;=504.6,M831&gt;10),('[1]Pricing Schedule'!$J$113),
IF(AND(I831=38000,R831&gt;504.6,R831&lt;=672.8,M831&lt;=10),('[1]Pricing Schedule'!$J$105),
IF(AND(I831=38000,R831&gt;504.6,R831&lt;=672.8,M831&gt;10),('[1]Pricing Schedule'!$J$113),
IF(AND(I831=110000,R831&lt;=12.8,M831&gt;2),'[1]Pricing Schedule'!$J$63,
IF(AND(I831=110000,R831&lt;=12.8,M831&lt;=2),'[1]Pricing Schedule'!$J$97,
IF(AND(I831=110000,R831&gt;12.8,R831&lt;=22.8,M831&gt;3),'[1]Pricing Schedule'!$J$72,
IF(AND(I831=110000,R831&gt;12.8,R831&lt;=22.8,M831&lt;=3),'[1]Pricing Schedule'!$J$97,
IF(AND(I831=110000,R831&gt;22.8,R831&lt;=30.2),'[1]Pricing Schedule'!$J$81,
IF(AND(I831=110000,R831&gt;30.2,R831&lt;=45.9),'[1]Pricing Schedule'!$J$90,
IF(AND(I831=110000,R831&gt;45.9,R831&lt;=123.4),'[1]Pricing Schedule'!$J$97,
IF(AND(I831=110000,R831&gt;123.4,R831&lt;=168.2,M831&lt;=10),'[1]Pricing Schedule'!$J$105,
IF(AND(I831=110000,R831&gt;123.4,R831&lt;=168.2,M831&gt;10),'[1]Pricing Schedule'!$J$113,
IF(AND(I831=110000,R831&gt;168.2,R831&lt;=336.2,M831&lt;=10),('[1]Pricing Schedule'!$J$105),
IF(AND(I831=110000,R831&gt;168.2,R831&lt;=336.2,M831&gt;10),('[1]Pricing Schedule'!$J$113),
IF(AND(I831=110000,R831&gt;336.4,R831&lt;=504.6,M831&lt;=10),('[1]Pricing Schedule'!$J$105),
IF(AND(I831=110000,R831&gt;336.4,R831&lt;=504.6,M831&gt;10),('[1]Pricing Schedule'!$J$113),
IF(AND(I831=110000,R831&gt;504.6,R831&lt;=672.8,M831&lt;=10),('[1]Pricing Schedule'!$J$105),
IF(AND(I831=110000,R831&gt;504.6,R831&lt;=672.8,M831&gt;10),('[1]Pricing Schedule'!$J$113),
IF(AND(I831=110000,R831&gt;672.8,R831&lt;=841,M831&lt;=10),('[1]Pricing Schedule'!$J$105),
IF(AND(I831=110000,R831&gt;672.8,R831&lt;=841,M831&gt;10),('[1]Pricing Schedule'!$J$113),
IF(AND(I831=110000,R831&gt;1682,R831&lt;=1850.2,M831&lt;=10),('[1]Pricing Schedule'!$J$105),
IF(AND(I831=110000,R831&gt;1682,R831&lt;=1850.2,M831&gt;10),('[1]Pricing Schedule'!$J$113),
IF(AND(I831=110000,R831&gt;2018.4,R831&lt;=2186.6,M831&lt;=10),('[1]Pricing Schedule'!$J$105),
IF(AND(I831=110000,R831&gt;2018.4,R831&lt;=2186.6,M831&gt;10),('[1]Pricing Schedule'!$J$113),999999999)))))))))))))))))))))))))))))))))))))))</f>
        <v>4</v>
      </c>
      <c r="U831" s="40">
        <f t="shared" si="78"/>
        <v>61064.28571428571</v>
      </c>
      <c r="V831" s="41">
        <f t="shared" si="79"/>
        <v>16.376184349046675</v>
      </c>
      <c r="Y831" s="23">
        <v>273</v>
      </c>
      <c r="Z831" s="23">
        <v>106</v>
      </c>
      <c r="AR831" s="35"/>
    </row>
    <row r="832" spans="1:44">
      <c r="A832" s="23">
        <v>832</v>
      </c>
      <c r="B832" s="23">
        <v>832</v>
      </c>
      <c r="C832" s="23" t="s">
        <v>1309</v>
      </c>
      <c r="D832" s="23" t="s">
        <v>116</v>
      </c>
      <c r="E832" s="23" t="s">
        <v>116</v>
      </c>
      <c r="F832" s="23" t="s">
        <v>117</v>
      </c>
      <c r="G832" s="23" t="s">
        <v>118</v>
      </c>
      <c r="H832" s="23" t="s">
        <v>113</v>
      </c>
      <c r="I832" s="13">
        <v>38000</v>
      </c>
      <c r="J832" s="13">
        <v>38000</v>
      </c>
      <c r="K832" s="23" t="s">
        <v>119</v>
      </c>
      <c r="L832" s="24">
        <v>3.8220000000000001</v>
      </c>
      <c r="M832" s="37">
        <f t="shared" si="74"/>
        <v>4</v>
      </c>
      <c r="N832" s="24">
        <v>0.41399999999999998</v>
      </c>
      <c r="O832" s="13">
        <v>2</v>
      </c>
      <c r="P832" s="36">
        <f t="shared" si="75"/>
        <v>0.41399999999999998</v>
      </c>
      <c r="Q832" s="38">
        <f t="shared" si="76"/>
        <v>4.2</v>
      </c>
      <c r="R832" s="37">
        <f t="shared" si="77"/>
        <v>4.2</v>
      </c>
      <c r="S832" s="39">
        <f>IF(AND(I832=38000,R832&lt;=4.5,M832&gt;8),'[1]Pricing Schedule'!$F$8+('[1]Pricing Schedule'!$F$9*M832),
IF(AND(I832=38000,R832&lt;=4.5,M832&lt;=8),'[1]Pricing Schedule'!$F$34+('[1]Pricing Schedule'!$F$36*M832),
IF(AND(I832=38000,R832&gt;4.5,R832&lt;=9,M832&gt;8),'[1]Pricing Schedule'!$F$17+('[1]Pricing Schedule'!$F$18*M832),
IF(AND(I832=38000,R832&gt;4.5,R832&lt;=9,M832&lt;=8),'[1]Pricing Schedule'!$F$34+('[1]Pricing Schedule'!$F$36*M832),
IF(AND(I832=38000,R832&gt;9,R832&lt;=12.8,M832&gt;8),'[1]Pricing Schedule'!$F$26+('[1]Pricing Schedule'!$F$27*M832),
IF(AND(I832=38000,R832&gt;9,R832&lt;=12.8,M832&lt;=8),'[1]Pricing Schedule'!$F$34+('[1]Pricing Schedule'!$F$36*M832),
IF(AND(I832=38000,R832&gt;12.8,R832&lt;=22.8),'[1]Pricing Schedule'!$F$34+('[1]Pricing Schedule'!$F$36*M832),
IF(AND(I832=38000,R832&gt;22.8,R832&lt;=30.2),'[1]Pricing Schedule'!$F$43+('[1]Pricing Schedule'!$F$45*M832),
IF(AND(I832=38000,R832&gt;30.2,R832&lt;=45.9),'[1]Pricing Schedule'!$F$52+('[1]Pricing Schedule'!$F$54*M832),
IF(AND(I832=38000,R832&gt;45.9,R832&lt;=123.4),'[1]Pricing Schedule'!$F$96+('[1]Pricing Schedule'!$F$97*M832),
IF(AND(I832=38000,R832&gt;123.4,R832&lt;=168.2,M832&lt;=10),'[1]Pricing Schedule'!$F$103+('[1]Pricing Schedule'!$F$105*M832),
IF(AND(I832=38000,R832&gt;123.4,R832&lt;=168.2,M832&gt;10),'[1]Pricing Schedule'!$F$111+('[1]Pricing Schedule'!$F$113*M832),
IF(AND(I832=38000,R832&gt;157.4,R832&lt;=336.4,M832&lt;=10),('[1]Pricing Schedule'!$F$103+('[1]Pricing Schedule'!$F$105*M832))*2,
IF(AND(I832=38000,R832&gt;157.4,R832&lt;=336.4,M832&gt;10),('[1]Pricing Schedule'!$F$111+('[1]Pricing Schedule'!$F$113*M832))*2,
IF(AND(I832=38000,R832&gt;314.8,R832&lt;=504.6,M832&lt;=10),('[1]Pricing Schedule'!$F$103+('[1]Pricing Schedule'!$F$105*M832))*3,
IF(AND(I832=38000,R832&gt;314.8,R832&lt;=504.6,M832&gt;10),('[1]Pricing Schedule'!$F$111+('[1]Pricing Schedule'!$F$113*M832))*3,
IF(AND(I832=38000,R832&gt;472.2,R832&lt;=672.8,M832&lt;=10),('[1]Pricing Schedule'!$F$103+('[1]Pricing Schedule'!$F$105*M832))*4,
IF(AND(I832=38000,R832&gt;472.2,R832&lt;=672.8,M832&gt;10),('[1]Pricing Schedule'!$F$111+('[1]Pricing Schedule'!$F$113*M832))*4,
IF(AND(I832=110000,R832&lt;=12.8,M832&gt;2),'[1]Pricing Schedule'!$F$62+('[1]Pricing Schedule'!$F$63*M832),
IF(AND(I832=110000,R832&lt;=12.8,M832&lt;=2),'[1]Pricing Schedule'!$F$96+('[1]Pricing Schedule'!$F$97*M832),
IF(AND(I832=110000,R832&gt;12.8,R832&lt;=22.8,M832&gt;3),'[1]Pricing Schedule'!$F$71+('[1]Pricing Schedule'!$F$72*M832),
IF(AND(I832=110000,R832&gt;12.8,R832&lt;=22.8,M832&lt;=3),'[1]Pricing Schedule'!$F$96+('[1]Pricing Schedule'!$F$97*M832),
IF(AND(I832=110000,R832&gt;22.8,R832&lt;=30.2),'[1]Pricing Schedule'!$F$80+('[1]Pricing Schedule'!$F$81*M832),
IF(AND(I832=110000,R832&gt;30.2,R832&lt;=45.9),'[1]Pricing Schedule'!$F$89+('[1]Pricing Schedule'!$F$90*M832),
IF(AND(I832=110000,R832&gt;45.9,R832&lt;=123.4),'[1]Pricing Schedule'!$F$96+('[1]Pricing Schedule'!$F$97*M832),
IF(AND(I832=110000,R832&gt;123.4,R832&lt;=168.2,M832&lt;=10),'[1]Pricing Schedule'!$F$103+('[1]Pricing Schedule'!$F$105*M832),
IF(AND(I832=110000,R832&gt;123.4,R832&lt;=168.2,M832&gt;10),'[1]Pricing Schedule'!$F$111+('[1]Pricing Schedule'!$F$113*M832),
IF(AND(I832=110000,R832&gt;168.2,R832&lt;=336.4,M832&lt;=10),('[1]Pricing Schedule'!$F$103+('[1]Pricing Schedule'!$F$105*M832))*2,
IF(AND(I832=110000,R832&gt;168.2,R832&lt;=336.4,M832&gt;10),('[1]Pricing Schedule'!$F$111+('[1]Pricing Schedule'!$F$113*M832))*2,
IF(AND(I832=110000,R832&gt;336.4,R832&lt;=504.6,M832&lt;=10),('[1]Pricing Schedule'!$F$103+('[1]Pricing Schedule'!$F$105*M832))*3,
IF(AND(I832=110000,R832&gt;336.4,R832&lt;=504.6,M832&gt;10),('[1]Pricing Schedule'!$F$111+('[1]Pricing Schedule'!$F$113*M832))*3,
IF(AND(I832=110000,R832&gt;504.6,R832&lt;=672.8,M832&lt;=10),('[1]Pricing Schedule'!$F$103+('[1]Pricing Schedule'!$F$105*M832))*4,
IF(AND(I832=110000,R832&gt;504.6,R832&lt;=672.8,M832&gt;10),('[1]Pricing Schedule'!$F$111+('[1]Pricing Schedule'!$F$113*M832))*4,
IF(AND(I832=110000,R832&gt;672.8,R832&lt;=841,M832&lt;=10),('[1]Pricing Schedule'!$F$103+('[1]Pricing Schedule'!$F$105*M832))*5,
IF(AND(I832=110000,R832&gt;672.8,R832&lt;=841,M832&gt;10),('[1]Pricing Schedule'!$F$111+('[1]Pricing Schedule'!$F$113*M832))*5,
IF(AND(I832=110000,R832&gt;672.8,R832&lt;=841,M832&lt;=10),('[1]Pricing Schedule'!$F$103+('[1]Pricing Schedule'!$F$105*M832))*5,
IF(AND(I832=110000,R832&gt;672.8,R832&lt;=841,M832&gt;10),('[1]Pricing Schedule'!$F$111+('[1]Pricing Schedule'!$F$113*M832))*5,
IF(AND(I832=110000,R832&gt;1345.6,R832&lt;=1513.8,M832&lt;=10),('[1]Pricing Schedule'!$F$103+('[1]Pricing Schedule'!$F$105*M832))*9,
IF(AND(I832=110000,R832&gt;1345.6,R832&lt;=1513.8,M832&gt;10),('[1]Pricing Schedule'!$F$111+('[1]Pricing Schedule'!$F$113*M832))*9,
9999999999)))))))))))))))))))))))))))))))))))))))</f>
        <v>628870</v>
      </c>
      <c r="T832" s="21">
        <f>IF(AND(I832=38000,R832&lt;=4.5,M832&gt;8),'[1]Pricing Schedule'!$J$9,
IF(AND(I832=38000,R832&lt;=4.5,M832&lt;=8),'[1]Pricing Schedule'!$J$36,
IF(AND(I832=38000,R832&gt;4.5,R832&lt;=9,M832&gt;8),'[1]Pricing Schedule'!$J$18,
IF(AND(I832=38000,R832&gt;4.5,R832&lt;=9,M832&lt;=8),'[1]Pricing Schedule'!$J$36,
IF(AND(I832=38000,R832&gt;9,R832&lt;=12.8,M832&gt;8),'[1]Pricing Schedule'!$J$27,
IF(AND(I832=38000,R832&gt;9,R832&lt;=12.8,M832&lt;=8),'[1]Pricing Schedule'!$J$36,
IF(AND(I832=38000,R832&gt;12.8,R832&lt;=22.8),'[1]Pricing Schedule'!$J$36,
IF(AND(I832=38000,R832&gt;22.8,R832&lt;=30.2),'[1]Pricing Schedule'!$J$45,
IF(AND(I832=38000,R832&gt;30.2,R832&lt;=45.9),'[1]Pricing Schedule'!$J$54,
IF(AND(I832=38000,R832&gt;45.9,R832&lt;=123.4),'[1]Pricing Schedule'!$J$97,
IF(AND(I832=38000,R832&gt;123.4,R832&lt;=168.2,M832&lt;=10),'[1]Pricing Schedule'!$J$105,
IF(AND(I832=38000,R832&gt;123.4,R832&lt;=168.2,M832&gt;10),'[1]Pricing Schedule'!$J$113,
IF(AND(I832=38000,R832&gt;168.2,R832&lt;=336.4,M832&lt;=10),('[1]Pricing Schedule'!$J$105),
IF(AND(I832=38000,R832&gt;168.2,R832&lt;=336.4,M832&gt;10),('[1]Pricing Schedule'!$J$113),
IF(AND(I832=38000,R832&gt;336.4,R832&lt;=504.6,M832&lt;=10),('[1]Pricing Schedule'!$J$105),
IF(AND(I832=38000,R832&gt;336.4,R832&lt;=504.6,M832&gt;10),('[1]Pricing Schedule'!$J$113),
IF(AND(I832=38000,R832&gt;504.6,R832&lt;=672.8,M832&lt;=10),('[1]Pricing Schedule'!$J$105),
IF(AND(I832=38000,R832&gt;504.6,R832&lt;=672.8,M832&gt;10),('[1]Pricing Schedule'!$J$113),
IF(AND(I832=110000,R832&lt;=12.8,M832&gt;2),'[1]Pricing Schedule'!$J$63,
IF(AND(I832=110000,R832&lt;=12.8,M832&lt;=2),'[1]Pricing Schedule'!$J$97,
IF(AND(I832=110000,R832&gt;12.8,R832&lt;=22.8,M832&gt;3),'[1]Pricing Schedule'!$J$72,
IF(AND(I832=110000,R832&gt;12.8,R832&lt;=22.8,M832&lt;=3),'[1]Pricing Schedule'!$J$97,
IF(AND(I832=110000,R832&gt;22.8,R832&lt;=30.2),'[1]Pricing Schedule'!$J$81,
IF(AND(I832=110000,R832&gt;30.2,R832&lt;=45.9),'[1]Pricing Schedule'!$J$90,
IF(AND(I832=110000,R832&gt;45.9,R832&lt;=123.4),'[1]Pricing Schedule'!$J$97,
IF(AND(I832=110000,R832&gt;123.4,R832&lt;=168.2,M832&lt;=10),'[1]Pricing Schedule'!$J$105,
IF(AND(I832=110000,R832&gt;123.4,R832&lt;=168.2,M832&gt;10),'[1]Pricing Schedule'!$J$113,
IF(AND(I832=110000,R832&gt;168.2,R832&lt;=336.2,M832&lt;=10),('[1]Pricing Schedule'!$J$105),
IF(AND(I832=110000,R832&gt;168.2,R832&lt;=336.2,M832&gt;10),('[1]Pricing Schedule'!$J$113),
IF(AND(I832=110000,R832&gt;336.4,R832&lt;=504.6,M832&lt;=10),('[1]Pricing Schedule'!$J$105),
IF(AND(I832=110000,R832&gt;336.4,R832&lt;=504.6,M832&gt;10),('[1]Pricing Schedule'!$J$113),
IF(AND(I832=110000,R832&gt;504.6,R832&lt;=672.8,M832&lt;=10),('[1]Pricing Schedule'!$J$105),
IF(AND(I832=110000,R832&gt;504.6,R832&lt;=672.8,M832&gt;10),('[1]Pricing Schedule'!$J$113),
IF(AND(I832=110000,R832&gt;672.8,R832&lt;=841,M832&lt;=10),('[1]Pricing Schedule'!$J$105),
IF(AND(I832=110000,R832&gt;672.8,R832&lt;=841,M832&gt;10),('[1]Pricing Schedule'!$J$113),
IF(AND(I832=110000,R832&gt;1682,R832&lt;=1850.2,M832&lt;=10),('[1]Pricing Schedule'!$J$105),
IF(AND(I832=110000,R832&gt;1682,R832&lt;=1850.2,M832&gt;10),('[1]Pricing Schedule'!$J$113),
IF(AND(I832=110000,R832&gt;2018.4,R832&lt;=2186.6,M832&lt;=10),('[1]Pricing Schedule'!$J$105),
IF(AND(I832=110000,R832&gt;2018.4,R832&lt;=2186.6,M832&gt;10),('[1]Pricing Schedule'!$J$113),999999999)))))))))))))))))))))))))))))))))))))))</f>
        <v>4</v>
      </c>
      <c r="U832" s="40">
        <f t="shared" si="78"/>
        <v>149730.95238095237</v>
      </c>
      <c r="V832" s="41">
        <f t="shared" si="79"/>
        <v>6.6786458250512828</v>
      </c>
      <c r="Y832" s="23">
        <v>103</v>
      </c>
      <c r="Z832" s="23">
        <v>106</v>
      </c>
      <c r="AR832" s="35"/>
    </row>
    <row r="833" spans="1:44" s="44" customFormat="1">
      <c r="A833" s="43">
        <v>833</v>
      </c>
      <c r="B833" s="43">
        <v>833</v>
      </c>
      <c r="C833" s="43" t="s">
        <v>1310</v>
      </c>
      <c r="D833" s="23" t="s">
        <v>116</v>
      </c>
      <c r="E833" s="23" t="s">
        <v>116</v>
      </c>
      <c r="F833" s="43" t="s">
        <v>236</v>
      </c>
      <c r="G833" s="43" t="s">
        <v>237</v>
      </c>
      <c r="H833" s="43" t="s">
        <v>113</v>
      </c>
      <c r="I833" s="44">
        <v>38000</v>
      </c>
      <c r="J833" s="44">
        <v>38000</v>
      </c>
      <c r="K833" s="43" t="s">
        <v>119</v>
      </c>
      <c r="L833" s="45">
        <v>3.532</v>
      </c>
      <c r="M833" s="46">
        <f t="shared" si="74"/>
        <v>4</v>
      </c>
      <c r="N833" s="45">
        <v>6.3959999999999999</v>
      </c>
      <c r="O833" s="44">
        <v>2</v>
      </c>
      <c r="P833" s="46">
        <f t="shared" si="75"/>
        <v>4.7969999999999997</v>
      </c>
      <c r="Q833" s="47">
        <f t="shared" si="76"/>
        <v>58.800000000000011</v>
      </c>
      <c r="R833" s="46">
        <f t="shared" si="77"/>
        <v>58.800000000000011</v>
      </c>
      <c r="S833" s="39">
        <f>IF(AND(I833=38000,R833&lt;=4.5,M833&gt;8),'[1]Pricing Schedule'!$F$8+('[1]Pricing Schedule'!$F$9*M833),
IF(AND(I833=38000,R833&lt;=4.5,M833&lt;=8),'[1]Pricing Schedule'!$F$34+('[1]Pricing Schedule'!$F$36*M833),
IF(AND(I833=38000,R833&gt;4.5,R833&lt;=9,M833&gt;8),'[1]Pricing Schedule'!$F$17+('[1]Pricing Schedule'!$F$18*M833),
IF(AND(I833=38000,R833&gt;4.5,R833&lt;=9,M833&lt;=8),'[1]Pricing Schedule'!$F$34+('[1]Pricing Schedule'!$F$36*M833),
IF(AND(I833=38000,R833&gt;9,R833&lt;=12.8,M833&gt;8),'[1]Pricing Schedule'!$F$26+('[1]Pricing Schedule'!$F$27*M833),
IF(AND(I833=38000,R833&gt;9,R833&lt;=12.8,M833&lt;=8),'[1]Pricing Schedule'!$F$34+('[1]Pricing Schedule'!$F$36*M833),
IF(AND(I833=38000,R833&gt;12.8,R833&lt;=22.8),'[1]Pricing Schedule'!$F$34+('[1]Pricing Schedule'!$F$36*M833),
IF(AND(I833=38000,R833&gt;22.8,R833&lt;=30.2),'[1]Pricing Schedule'!$F$43+('[1]Pricing Schedule'!$F$45*M833),
IF(AND(I833=38000,R833&gt;30.2,R833&lt;=45.9),'[1]Pricing Schedule'!$F$52+('[1]Pricing Schedule'!$F$54*M833),
IF(AND(I833=38000,R833&gt;45.9,R833&lt;=123.4),'[1]Pricing Schedule'!$F$96+('[1]Pricing Schedule'!$F$97*M833),
IF(AND(I833=38000,R833&gt;123.4,R833&lt;=168.2,M833&lt;=10),'[1]Pricing Schedule'!$F$103+('[1]Pricing Schedule'!$F$105*M833),
IF(AND(I833=38000,R833&gt;123.4,R833&lt;=168.2,M833&gt;10),'[1]Pricing Schedule'!$F$111+('[1]Pricing Schedule'!$F$113*M833),
IF(AND(I833=38000,R833&gt;157.4,R833&lt;=336.4,M833&lt;=10),('[1]Pricing Schedule'!$F$103+('[1]Pricing Schedule'!$F$105*M833))*2,
IF(AND(I833=38000,R833&gt;157.4,R833&lt;=336.4,M833&gt;10),('[1]Pricing Schedule'!$F$111+('[1]Pricing Schedule'!$F$113*M833))*2,
IF(AND(I833=38000,R833&gt;314.8,R833&lt;=504.6,M833&lt;=10),('[1]Pricing Schedule'!$F$103+('[1]Pricing Schedule'!$F$105*M833))*3,
IF(AND(I833=38000,R833&gt;314.8,R833&lt;=504.6,M833&gt;10),('[1]Pricing Schedule'!$F$111+('[1]Pricing Schedule'!$F$113*M833))*3,
IF(AND(I833=38000,R833&gt;472.2,R833&lt;=672.8,M833&lt;=10),('[1]Pricing Schedule'!$F$103+('[1]Pricing Schedule'!$F$105*M833))*4,
IF(AND(I833=38000,R833&gt;472.2,R833&lt;=672.8,M833&gt;10),('[1]Pricing Schedule'!$F$111+('[1]Pricing Schedule'!$F$113*M833))*4,
IF(AND(I833=110000,R833&lt;=12.8,M833&gt;2),'[1]Pricing Schedule'!$F$62+('[1]Pricing Schedule'!$F$63*M833),
IF(AND(I833=110000,R833&lt;=12.8,M833&lt;=2),'[1]Pricing Schedule'!$F$96+('[1]Pricing Schedule'!$F$97*M833),
IF(AND(I833=110000,R833&gt;12.8,R833&lt;=22.8,M833&gt;3),'[1]Pricing Schedule'!$F$71+('[1]Pricing Schedule'!$F$72*M833),
IF(AND(I833=110000,R833&gt;12.8,R833&lt;=22.8,M833&lt;=3),'[1]Pricing Schedule'!$F$96+('[1]Pricing Schedule'!$F$97*M833),
IF(AND(I833=110000,R833&gt;22.8,R833&lt;=30.2),'[1]Pricing Schedule'!$F$80+('[1]Pricing Schedule'!$F$81*M833),
IF(AND(I833=110000,R833&gt;30.2,R833&lt;=45.9),'[1]Pricing Schedule'!$F$89+('[1]Pricing Schedule'!$F$90*M833),
IF(AND(I833=110000,R833&gt;45.9,R833&lt;=123.4),'[1]Pricing Schedule'!$F$96+('[1]Pricing Schedule'!$F$97*M833),
IF(AND(I833=110000,R833&gt;123.4,R833&lt;=168.2,M833&lt;=10),'[1]Pricing Schedule'!$F$103+('[1]Pricing Schedule'!$F$105*M833),
IF(AND(I833=110000,R833&gt;123.4,R833&lt;=168.2,M833&gt;10),'[1]Pricing Schedule'!$F$111+('[1]Pricing Schedule'!$F$113*M833),
IF(AND(I833=110000,R833&gt;168.2,R833&lt;=336.4,M833&lt;=10),('[1]Pricing Schedule'!$F$103+('[1]Pricing Schedule'!$F$105*M833))*2,
IF(AND(I833=110000,R833&gt;168.2,R833&lt;=336.4,M833&gt;10),('[1]Pricing Schedule'!$F$111+('[1]Pricing Schedule'!$F$113*M833))*2,
IF(AND(I833=110000,R833&gt;336.4,R833&lt;=504.6,M833&lt;=10),('[1]Pricing Schedule'!$F$103+('[1]Pricing Schedule'!$F$105*M833))*3,
IF(AND(I833=110000,R833&gt;336.4,R833&lt;=504.6,M833&gt;10),('[1]Pricing Schedule'!$F$111+('[1]Pricing Schedule'!$F$113*M833))*3,
IF(AND(I833=110000,R833&gt;504.6,R833&lt;=672.8,M833&lt;=10),('[1]Pricing Schedule'!$F$103+('[1]Pricing Schedule'!$F$105*M833))*4,
IF(AND(I833=110000,R833&gt;504.6,R833&lt;=672.8,M833&gt;10),('[1]Pricing Schedule'!$F$111+('[1]Pricing Schedule'!$F$113*M833))*4,
IF(AND(I833=110000,R833&gt;672.8,R833&lt;=841,M833&lt;=10),('[1]Pricing Schedule'!$F$103+('[1]Pricing Schedule'!$F$105*M833))*5,
IF(AND(I833=110000,R833&gt;672.8,R833&lt;=841,M833&gt;10),('[1]Pricing Schedule'!$F$111+('[1]Pricing Schedule'!$F$113*M833))*5,
IF(AND(I833=110000,R833&gt;672.8,R833&lt;=841,M833&lt;=10),('[1]Pricing Schedule'!$F$103+('[1]Pricing Schedule'!$F$105*M833))*5,
IF(AND(I833=110000,R833&gt;672.8,R833&lt;=841,M833&gt;10),('[1]Pricing Schedule'!$F$111+('[1]Pricing Schedule'!$F$113*M833))*5,
IF(AND(I833=110000,R833&gt;1345.6,R833&lt;=1513.8,M833&lt;=10),('[1]Pricing Schedule'!$F$103+('[1]Pricing Schedule'!$F$105*M833))*9,
IF(AND(I833=110000,R833&gt;1345.6,R833&lt;=1513.8,M833&gt;10),('[1]Pricing Schedule'!$F$111+('[1]Pricing Schedule'!$F$113*M833))*9,
9999999999)))))))))))))))))))))))))))))))))))))))</f>
        <v>1761700</v>
      </c>
      <c r="T833" s="48">
        <f>IF(AND(I833=38000,R833&lt;=4.5,M833&gt;8),'[1]Pricing Schedule'!$J$9,
IF(AND(I833=38000,R833&lt;=4.5,M833&lt;=8),'[1]Pricing Schedule'!$J$36,
IF(AND(I833=38000,R833&gt;4.5,R833&lt;=9,M833&gt;8),'[1]Pricing Schedule'!$J$18,
IF(AND(I833=38000,R833&gt;4.5,R833&lt;=9,M833&lt;=8),'[1]Pricing Schedule'!$J$36,
IF(AND(I833=38000,R833&gt;9,R833&lt;=12.8,M833&gt;8),'[1]Pricing Schedule'!$J$27,
IF(AND(I833=38000,R833&gt;9,R833&lt;=12.8,M833&lt;=8),'[1]Pricing Schedule'!$J$36,
IF(AND(I833=38000,R833&gt;12.8,R833&lt;=22.8),'[1]Pricing Schedule'!$J$36,
IF(AND(I833=38000,R833&gt;22.8,R833&lt;=30.2),'[1]Pricing Schedule'!$J$45,
IF(AND(I833=38000,R833&gt;30.2,R833&lt;=45.9),'[1]Pricing Schedule'!$J$54,
IF(AND(I833=38000,R833&gt;45.9,R833&lt;=123.4),'[1]Pricing Schedule'!$J$97,
IF(AND(I833=38000,R833&gt;123.4,R833&lt;=168.2,M833&lt;=10),'[1]Pricing Schedule'!$J$105,
IF(AND(I833=38000,R833&gt;123.4,R833&lt;=168.2,M833&gt;10),'[1]Pricing Schedule'!$J$113,
IF(AND(I833=38000,R833&gt;168.2,R833&lt;=336.4,M833&lt;=10),('[1]Pricing Schedule'!$J$105),
IF(AND(I833=38000,R833&gt;168.2,R833&lt;=336.4,M833&gt;10),('[1]Pricing Schedule'!$J$113),
IF(AND(I833=38000,R833&gt;336.4,R833&lt;=504.6,M833&lt;=10),('[1]Pricing Schedule'!$J$105),
IF(AND(I833=38000,R833&gt;336.4,R833&lt;=504.6,M833&gt;10),('[1]Pricing Schedule'!$J$113),
IF(AND(I833=38000,R833&gt;504.6,R833&lt;=672.8,M833&lt;=10),('[1]Pricing Schedule'!$J$105),
IF(AND(I833=38000,R833&gt;504.6,R833&lt;=672.8,M833&gt;10),('[1]Pricing Schedule'!$J$113),
IF(AND(I833=110000,R833&lt;=12.8,M833&gt;2),'[1]Pricing Schedule'!$J$63,
IF(AND(I833=110000,R833&lt;=12.8,M833&lt;=2),'[1]Pricing Schedule'!$J$97,
IF(AND(I833=110000,R833&gt;12.8,R833&lt;=22.8,M833&gt;3),'[1]Pricing Schedule'!$J$72,
IF(AND(I833=110000,R833&gt;12.8,R833&lt;=22.8,M833&lt;=3),'[1]Pricing Schedule'!$J$97,
IF(AND(I833=110000,R833&gt;22.8,R833&lt;=30.2),'[1]Pricing Schedule'!$J$81,
IF(AND(I833=110000,R833&gt;30.2,R833&lt;=45.9),'[1]Pricing Schedule'!$J$90,
IF(AND(I833=110000,R833&gt;45.9,R833&lt;=123.4),'[1]Pricing Schedule'!$J$97,
IF(AND(I833=110000,R833&gt;123.4,R833&lt;=168.2,M833&lt;=10),'[1]Pricing Schedule'!$J$105,
IF(AND(I833=110000,R833&gt;123.4,R833&lt;=168.2,M833&gt;10),'[1]Pricing Schedule'!$J$113,
IF(AND(I833=110000,R833&gt;168.2,R833&lt;=336.2,M833&lt;=10),('[1]Pricing Schedule'!$J$105),
IF(AND(I833=110000,R833&gt;168.2,R833&lt;=336.2,M833&gt;10),('[1]Pricing Schedule'!$J$113),
IF(AND(I833=110000,R833&gt;336.4,R833&lt;=504.6,M833&lt;=10),('[1]Pricing Schedule'!$J$105),
IF(AND(I833=110000,R833&gt;336.4,R833&lt;=504.6,M833&gt;10),('[1]Pricing Schedule'!$J$113),
IF(AND(I833=110000,R833&gt;504.6,R833&lt;=672.8,M833&lt;=10),('[1]Pricing Schedule'!$J$105),
IF(AND(I833=110000,R833&gt;504.6,R833&lt;=672.8,M833&gt;10),('[1]Pricing Schedule'!$J$113),
IF(AND(I833=110000,R833&gt;672.8,R833&lt;=841,M833&lt;=10),('[1]Pricing Schedule'!$J$105),
IF(AND(I833=110000,R833&gt;672.8,R833&lt;=841,M833&gt;10),('[1]Pricing Schedule'!$J$113),
IF(AND(I833=110000,R833&gt;1682,R833&lt;=1850.2,M833&lt;=10),('[1]Pricing Schedule'!$J$105),
IF(AND(I833=110000,R833&gt;1682,R833&lt;=1850.2,M833&gt;10),('[1]Pricing Schedule'!$J$113),
IF(AND(I833=110000,R833&gt;2018.4,R833&lt;=2186.6,M833&lt;=10),('[1]Pricing Schedule'!$J$105),
IF(AND(I833=110000,R833&gt;2018.4,R833&lt;=2186.6,M833&gt;10),('[1]Pricing Schedule'!$J$113),999999999)))))))))))))))))))))))))))))))))))))))</f>
        <v>11</v>
      </c>
      <c r="U833" s="49">
        <f t="shared" si="78"/>
        <v>29960.88435374149</v>
      </c>
      <c r="V833" s="50">
        <f t="shared" si="79"/>
        <v>33.376851904410522</v>
      </c>
      <c r="W833" s="13"/>
      <c r="X833" s="13"/>
      <c r="Y833" s="23">
        <v>687</v>
      </c>
      <c r="Z833" s="23">
        <v>105</v>
      </c>
      <c r="AD833" s="43"/>
      <c r="AE833" s="43"/>
      <c r="AF833" s="43"/>
      <c r="AR833" s="51"/>
    </row>
    <row r="834" spans="1:44">
      <c r="A834" s="23">
        <v>834</v>
      </c>
      <c r="B834" s="23">
        <v>834</v>
      </c>
      <c r="C834" s="23" t="s">
        <v>1311</v>
      </c>
      <c r="D834" s="23" t="s">
        <v>116</v>
      </c>
      <c r="E834" s="23" t="s">
        <v>116</v>
      </c>
      <c r="F834" s="23" t="s">
        <v>236</v>
      </c>
      <c r="G834" s="23" t="s">
        <v>237</v>
      </c>
      <c r="H834" s="23" t="s">
        <v>113</v>
      </c>
      <c r="I834" s="13">
        <v>38000</v>
      </c>
      <c r="J834" s="13">
        <v>38000</v>
      </c>
      <c r="K834" s="23" t="s">
        <v>119</v>
      </c>
      <c r="L834" s="24">
        <v>11.041</v>
      </c>
      <c r="M834" s="37">
        <f t="shared" ref="M834:M897" si="80">ROUNDUP(L834,0)</f>
        <v>12</v>
      </c>
      <c r="N834" s="24">
        <v>0.318</v>
      </c>
      <c r="O834" s="13">
        <v>2</v>
      </c>
      <c r="P834" s="36">
        <f t="shared" ref="P834:P897" si="81">IF(AND(O834=1,N834&gt;$AJ$2),N834*$AQ$2,
IF(AND(O834=1,N834&lt;=$AJ$2),N834,
IF(AND(O834=2,N834&gt;$AJ$3),N834*$AQ$3,
IF(AND(O834=2,N834&lt;=$AJ$3),N834,
IF(AND(O834=3,N834&gt;$AJ$4),N834*$AQ$4,
IF(AND(O834=3,N834&lt;=$AJ$4),N834,99999))))))</f>
        <v>0.318</v>
      </c>
      <c r="Q834" s="38">
        <f t="shared" ref="Q834:Q897" si="82">IF(AND(O834=1,P834&lt;$AJ$2),$AP$2,
IF(AND(O834=1,P834&gt;=$AJ$2,P834&lt;$AL$2),$AP$2*2,
IF(AND(O834=1,P834&gt;=$AL$2),((FLOOR(P834,$AK$2))/$AK$2)*$AP$2,
IF(AND(O834=2,P834&lt;$AJ$3),$AP$3,
IF(AND(O834=2,P834&gt;=$AJ$3,P834&lt;$AL$3),$AP$3*2,
IF(AND(O834=2,P834&gt;=$AL$3),((FLOOR(P834,$AK$3))/$AK$3)*$AP$3,
IF(AND(O834=3,P834&lt;$AJ$4),$AP$4,
IF(AND(O834=3,P834&gt;=$AJ$4,P834&lt;$AL$4),$AP$4*2,
IF(AND(O834=3,P834&gt;=$AL$4),((FLOOR(P834,$AK$4))/$AK$4)*$AP$4,9999999)))))))))</f>
        <v>4.2</v>
      </c>
      <c r="R834" s="37">
        <f t="shared" ref="R834:R897" si="83">Q834</f>
        <v>4.2</v>
      </c>
      <c r="S834" s="39">
        <f>IF(AND(I834=38000,R834&lt;=4.5,M834&gt;8),'[1]Pricing Schedule'!$F$8+('[1]Pricing Schedule'!$F$9*M834),
IF(AND(I834=38000,R834&lt;=4.5,M834&lt;=8),'[1]Pricing Schedule'!$F$34+('[1]Pricing Schedule'!$F$36*M834),
IF(AND(I834=38000,R834&gt;4.5,R834&lt;=9,M834&gt;8),'[1]Pricing Schedule'!$F$17+('[1]Pricing Schedule'!$F$18*M834),
IF(AND(I834=38000,R834&gt;4.5,R834&lt;=9,M834&lt;=8),'[1]Pricing Schedule'!$F$34+('[1]Pricing Schedule'!$F$36*M834),
IF(AND(I834=38000,R834&gt;9,R834&lt;=12.8,M834&gt;8),'[1]Pricing Schedule'!$F$26+('[1]Pricing Schedule'!$F$27*M834),
IF(AND(I834=38000,R834&gt;9,R834&lt;=12.8,M834&lt;=8),'[1]Pricing Schedule'!$F$34+('[1]Pricing Schedule'!$F$36*M834),
IF(AND(I834=38000,R834&gt;12.8,R834&lt;=22.8),'[1]Pricing Schedule'!$F$34+('[1]Pricing Schedule'!$F$36*M834),
IF(AND(I834=38000,R834&gt;22.8,R834&lt;=30.2),'[1]Pricing Schedule'!$F$43+('[1]Pricing Schedule'!$F$45*M834),
IF(AND(I834=38000,R834&gt;30.2,R834&lt;=45.9),'[1]Pricing Schedule'!$F$52+('[1]Pricing Schedule'!$F$54*M834),
IF(AND(I834=38000,R834&gt;45.9,R834&lt;=123.4),'[1]Pricing Schedule'!$F$96+('[1]Pricing Schedule'!$F$97*M834),
IF(AND(I834=38000,R834&gt;123.4,R834&lt;=168.2,M834&lt;=10),'[1]Pricing Schedule'!$F$103+('[1]Pricing Schedule'!$F$105*M834),
IF(AND(I834=38000,R834&gt;123.4,R834&lt;=168.2,M834&gt;10),'[1]Pricing Schedule'!$F$111+('[1]Pricing Schedule'!$F$113*M834),
IF(AND(I834=38000,R834&gt;157.4,R834&lt;=336.4,M834&lt;=10),('[1]Pricing Schedule'!$F$103+('[1]Pricing Schedule'!$F$105*M834))*2,
IF(AND(I834=38000,R834&gt;157.4,R834&lt;=336.4,M834&gt;10),('[1]Pricing Schedule'!$F$111+('[1]Pricing Schedule'!$F$113*M834))*2,
IF(AND(I834=38000,R834&gt;314.8,R834&lt;=504.6,M834&lt;=10),('[1]Pricing Schedule'!$F$103+('[1]Pricing Schedule'!$F$105*M834))*3,
IF(AND(I834=38000,R834&gt;314.8,R834&lt;=504.6,M834&gt;10),('[1]Pricing Schedule'!$F$111+('[1]Pricing Schedule'!$F$113*M834))*3,
IF(AND(I834=38000,R834&gt;472.2,R834&lt;=672.8,M834&lt;=10),('[1]Pricing Schedule'!$F$103+('[1]Pricing Schedule'!$F$105*M834))*4,
IF(AND(I834=38000,R834&gt;472.2,R834&lt;=672.8,M834&gt;10),('[1]Pricing Schedule'!$F$111+('[1]Pricing Schedule'!$F$113*M834))*4,
IF(AND(I834=110000,R834&lt;=12.8,M834&gt;2),'[1]Pricing Schedule'!$F$62+('[1]Pricing Schedule'!$F$63*M834),
IF(AND(I834=110000,R834&lt;=12.8,M834&lt;=2),'[1]Pricing Schedule'!$F$96+('[1]Pricing Schedule'!$F$97*M834),
IF(AND(I834=110000,R834&gt;12.8,R834&lt;=22.8,M834&gt;3),'[1]Pricing Schedule'!$F$71+('[1]Pricing Schedule'!$F$72*M834),
IF(AND(I834=110000,R834&gt;12.8,R834&lt;=22.8,M834&lt;=3),'[1]Pricing Schedule'!$F$96+('[1]Pricing Schedule'!$F$97*M834),
IF(AND(I834=110000,R834&gt;22.8,R834&lt;=30.2),'[1]Pricing Schedule'!$F$80+('[1]Pricing Schedule'!$F$81*M834),
IF(AND(I834=110000,R834&gt;30.2,R834&lt;=45.9),'[1]Pricing Schedule'!$F$89+('[1]Pricing Schedule'!$F$90*M834),
IF(AND(I834=110000,R834&gt;45.9,R834&lt;=123.4),'[1]Pricing Schedule'!$F$96+('[1]Pricing Schedule'!$F$97*M834),
IF(AND(I834=110000,R834&gt;123.4,R834&lt;=168.2,M834&lt;=10),'[1]Pricing Schedule'!$F$103+('[1]Pricing Schedule'!$F$105*M834),
IF(AND(I834=110000,R834&gt;123.4,R834&lt;=168.2,M834&gt;10),'[1]Pricing Schedule'!$F$111+('[1]Pricing Schedule'!$F$113*M834),
IF(AND(I834=110000,R834&gt;168.2,R834&lt;=336.4,M834&lt;=10),('[1]Pricing Schedule'!$F$103+('[1]Pricing Schedule'!$F$105*M834))*2,
IF(AND(I834=110000,R834&gt;168.2,R834&lt;=336.4,M834&gt;10),('[1]Pricing Schedule'!$F$111+('[1]Pricing Schedule'!$F$113*M834))*2,
IF(AND(I834=110000,R834&gt;336.4,R834&lt;=504.6,M834&lt;=10),('[1]Pricing Schedule'!$F$103+('[1]Pricing Schedule'!$F$105*M834))*3,
IF(AND(I834=110000,R834&gt;336.4,R834&lt;=504.6,M834&gt;10),('[1]Pricing Schedule'!$F$111+('[1]Pricing Schedule'!$F$113*M834))*3,
IF(AND(I834=110000,R834&gt;504.6,R834&lt;=672.8,M834&lt;=10),('[1]Pricing Schedule'!$F$103+('[1]Pricing Schedule'!$F$105*M834))*4,
IF(AND(I834=110000,R834&gt;504.6,R834&lt;=672.8,M834&gt;10),('[1]Pricing Schedule'!$F$111+('[1]Pricing Schedule'!$F$113*M834))*4,
IF(AND(I834=110000,R834&gt;672.8,R834&lt;=841,M834&lt;=10),('[1]Pricing Schedule'!$F$103+('[1]Pricing Schedule'!$F$105*M834))*5,
IF(AND(I834=110000,R834&gt;672.8,R834&lt;=841,M834&gt;10),('[1]Pricing Schedule'!$F$111+('[1]Pricing Schedule'!$F$113*M834))*5,
IF(AND(I834=110000,R834&gt;672.8,R834&lt;=841,M834&lt;=10),('[1]Pricing Schedule'!$F$103+('[1]Pricing Schedule'!$F$105*M834))*5,
IF(AND(I834=110000,R834&gt;672.8,R834&lt;=841,M834&gt;10),('[1]Pricing Schedule'!$F$111+('[1]Pricing Schedule'!$F$113*M834))*5,
IF(AND(I834=110000,R834&gt;1345.6,R834&lt;=1513.8,M834&lt;=10),('[1]Pricing Schedule'!$F$103+('[1]Pricing Schedule'!$F$105*M834))*9,
IF(AND(I834=110000,R834&gt;1345.6,R834&lt;=1513.8,M834&gt;10),('[1]Pricing Schedule'!$F$111+('[1]Pricing Schedule'!$F$113*M834))*9,
9999999999)))))))))))))))))))))))))))))))))))))))</f>
        <v>1492540</v>
      </c>
      <c r="T834" s="21">
        <f>IF(AND(I834=38000,R834&lt;=4.5,M834&gt;8),'[1]Pricing Schedule'!$J$9,
IF(AND(I834=38000,R834&lt;=4.5,M834&lt;=8),'[1]Pricing Schedule'!$J$36,
IF(AND(I834=38000,R834&gt;4.5,R834&lt;=9,M834&gt;8),'[1]Pricing Schedule'!$J$18,
IF(AND(I834=38000,R834&gt;4.5,R834&lt;=9,M834&lt;=8),'[1]Pricing Schedule'!$J$36,
IF(AND(I834=38000,R834&gt;9,R834&lt;=12.8,M834&gt;8),'[1]Pricing Schedule'!$J$27,
IF(AND(I834=38000,R834&gt;9,R834&lt;=12.8,M834&lt;=8),'[1]Pricing Schedule'!$J$36,
IF(AND(I834=38000,R834&gt;12.8,R834&lt;=22.8),'[1]Pricing Schedule'!$J$36,
IF(AND(I834=38000,R834&gt;22.8,R834&lt;=30.2),'[1]Pricing Schedule'!$J$45,
IF(AND(I834=38000,R834&gt;30.2,R834&lt;=45.9),'[1]Pricing Schedule'!$J$54,
IF(AND(I834=38000,R834&gt;45.9,R834&lt;=123.4),'[1]Pricing Schedule'!$J$97,
IF(AND(I834=38000,R834&gt;123.4,R834&lt;=168.2,M834&lt;=10),'[1]Pricing Schedule'!$J$105,
IF(AND(I834=38000,R834&gt;123.4,R834&lt;=168.2,M834&gt;10),'[1]Pricing Schedule'!$J$113,
IF(AND(I834=38000,R834&gt;168.2,R834&lt;=336.4,M834&lt;=10),('[1]Pricing Schedule'!$J$105),
IF(AND(I834=38000,R834&gt;168.2,R834&lt;=336.4,M834&gt;10),('[1]Pricing Schedule'!$J$113),
IF(AND(I834=38000,R834&gt;336.4,R834&lt;=504.6,M834&lt;=10),('[1]Pricing Schedule'!$J$105),
IF(AND(I834=38000,R834&gt;336.4,R834&lt;=504.6,M834&gt;10),('[1]Pricing Schedule'!$J$113),
IF(AND(I834=38000,R834&gt;504.6,R834&lt;=672.8,M834&lt;=10),('[1]Pricing Schedule'!$J$105),
IF(AND(I834=38000,R834&gt;504.6,R834&lt;=672.8,M834&gt;10),('[1]Pricing Schedule'!$J$113),
IF(AND(I834=110000,R834&lt;=12.8,M834&gt;2),'[1]Pricing Schedule'!$J$63,
IF(AND(I834=110000,R834&lt;=12.8,M834&lt;=2),'[1]Pricing Schedule'!$J$97,
IF(AND(I834=110000,R834&gt;12.8,R834&lt;=22.8,M834&gt;3),'[1]Pricing Schedule'!$J$72,
IF(AND(I834=110000,R834&gt;12.8,R834&lt;=22.8,M834&lt;=3),'[1]Pricing Schedule'!$J$97,
IF(AND(I834=110000,R834&gt;22.8,R834&lt;=30.2),'[1]Pricing Schedule'!$J$81,
IF(AND(I834=110000,R834&gt;30.2,R834&lt;=45.9),'[1]Pricing Schedule'!$J$90,
IF(AND(I834=110000,R834&gt;45.9,R834&lt;=123.4),'[1]Pricing Schedule'!$J$97,
IF(AND(I834=110000,R834&gt;123.4,R834&lt;=168.2,M834&lt;=10),'[1]Pricing Schedule'!$J$105,
IF(AND(I834=110000,R834&gt;123.4,R834&lt;=168.2,M834&gt;10),'[1]Pricing Schedule'!$J$113,
IF(AND(I834=110000,R834&gt;168.2,R834&lt;=336.2,M834&lt;=10),('[1]Pricing Schedule'!$J$105),
IF(AND(I834=110000,R834&gt;168.2,R834&lt;=336.2,M834&gt;10),('[1]Pricing Schedule'!$J$113),
IF(AND(I834=110000,R834&gt;336.4,R834&lt;=504.6,M834&lt;=10),('[1]Pricing Schedule'!$J$105),
IF(AND(I834=110000,R834&gt;336.4,R834&lt;=504.6,M834&gt;10),('[1]Pricing Schedule'!$J$113),
IF(AND(I834=110000,R834&gt;504.6,R834&lt;=672.8,M834&lt;=10),('[1]Pricing Schedule'!$J$105),
IF(AND(I834=110000,R834&gt;504.6,R834&lt;=672.8,M834&gt;10),('[1]Pricing Schedule'!$J$113),
IF(AND(I834=110000,R834&gt;672.8,R834&lt;=841,M834&lt;=10),('[1]Pricing Schedule'!$J$105),
IF(AND(I834=110000,R834&gt;672.8,R834&lt;=841,M834&gt;10),('[1]Pricing Schedule'!$J$113),
IF(AND(I834=110000,R834&gt;1682,R834&lt;=1850.2,M834&lt;=10),('[1]Pricing Schedule'!$J$105),
IF(AND(I834=110000,R834&gt;1682,R834&lt;=1850.2,M834&gt;10),('[1]Pricing Schedule'!$J$113),
IF(AND(I834=110000,R834&gt;2018.4,R834&lt;=2186.6,M834&lt;=10),('[1]Pricing Schedule'!$J$105),
IF(AND(I834=110000,R834&gt;2018.4,R834&lt;=2186.6,M834&gt;10),('[1]Pricing Schedule'!$J$113),999999999)))))))))))))))))))))))))))))))))))))))</f>
        <v>1</v>
      </c>
      <c r="U834" s="40">
        <f t="shared" ref="U834:U897" si="84">S834/R834</f>
        <v>355366.66666666663</v>
      </c>
      <c r="V834" s="41">
        <f t="shared" ref="V834:V897" si="85">(R834*1000000)/S834</f>
        <v>2.8139949348091173</v>
      </c>
      <c r="Y834" s="23">
        <v>541</v>
      </c>
      <c r="Z834" s="23">
        <v>105</v>
      </c>
      <c r="AR834" s="35"/>
    </row>
    <row r="835" spans="1:44">
      <c r="A835" s="23">
        <v>835</v>
      </c>
      <c r="B835" s="23">
        <v>835</v>
      </c>
      <c r="C835" s="23" t="s">
        <v>1312</v>
      </c>
      <c r="D835" s="23" t="s">
        <v>116</v>
      </c>
      <c r="E835" s="23" t="s">
        <v>116</v>
      </c>
      <c r="F835" s="23" t="s">
        <v>236</v>
      </c>
      <c r="G835" s="23" t="s">
        <v>237</v>
      </c>
      <c r="H835" s="23" t="s">
        <v>113</v>
      </c>
      <c r="I835" s="13">
        <v>38000</v>
      </c>
      <c r="J835" s="13">
        <v>38000</v>
      </c>
      <c r="K835" s="23" t="s">
        <v>119</v>
      </c>
      <c r="L835" s="24">
        <v>12.997</v>
      </c>
      <c r="M835" s="37">
        <f t="shared" si="80"/>
        <v>13</v>
      </c>
      <c r="N835" s="24">
        <v>1.7170000000000001</v>
      </c>
      <c r="O835" s="13">
        <v>2</v>
      </c>
      <c r="P835" s="36">
        <f t="shared" si="81"/>
        <v>1.28775</v>
      </c>
      <c r="Q835" s="38">
        <f t="shared" si="82"/>
        <v>12.600000000000001</v>
      </c>
      <c r="R835" s="37">
        <f t="shared" si="83"/>
        <v>12.600000000000001</v>
      </c>
      <c r="S835" s="39">
        <f>IF(AND(I835=38000,R835&lt;=4.5,M835&gt;8),'[1]Pricing Schedule'!$F$8+('[1]Pricing Schedule'!$F$9*M835),
IF(AND(I835=38000,R835&lt;=4.5,M835&lt;=8),'[1]Pricing Schedule'!$F$34+('[1]Pricing Schedule'!$F$36*M835),
IF(AND(I835=38000,R835&gt;4.5,R835&lt;=9,M835&gt;8),'[1]Pricing Schedule'!$F$17+('[1]Pricing Schedule'!$F$18*M835),
IF(AND(I835=38000,R835&gt;4.5,R835&lt;=9,M835&lt;=8),'[1]Pricing Schedule'!$F$34+('[1]Pricing Schedule'!$F$36*M835),
IF(AND(I835=38000,R835&gt;9,R835&lt;=12.8,M835&gt;8),'[1]Pricing Schedule'!$F$26+('[1]Pricing Schedule'!$F$27*M835),
IF(AND(I835=38000,R835&gt;9,R835&lt;=12.8,M835&lt;=8),'[1]Pricing Schedule'!$F$34+('[1]Pricing Schedule'!$F$36*M835),
IF(AND(I835=38000,R835&gt;12.8,R835&lt;=22.8),'[1]Pricing Schedule'!$F$34+('[1]Pricing Schedule'!$F$36*M835),
IF(AND(I835=38000,R835&gt;22.8,R835&lt;=30.2),'[1]Pricing Schedule'!$F$43+('[1]Pricing Schedule'!$F$45*M835),
IF(AND(I835=38000,R835&gt;30.2,R835&lt;=45.9),'[1]Pricing Schedule'!$F$52+('[1]Pricing Schedule'!$F$54*M835),
IF(AND(I835=38000,R835&gt;45.9,R835&lt;=123.4),'[1]Pricing Schedule'!$F$96+('[1]Pricing Schedule'!$F$97*M835),
IF(AND(I835=38000,R835&gt;123.4,R835&lt;=168.2,M835&lt;=10),'[1]Pricing Schedule'!$F$103+('[1]Pricing Schedule'!$F$105*M835),
IF(AND(I835=38000,R835&gt;123.4,R835&lt;=168.2,M835&gt;10),'[1]Pricing Schedule'!$F$111+('[1]Pricing Schedule'!$F$113*M835),
IF(AND(I835=38000,R835&gt;157.4,R835&lt;=336.4,M835&lt;=10),('[1]Pricing Schedule'!$F$103+('[1]Pricing Schedule'!$F$105*M835))*2,
IF(AND(I835=38000,R835&gt;157.4,R835&lt;=336.4,M835&gt;10),('[1]Pricing Schedule'!$F$111+('[1]Pricing Schedule'!$F$113*M835))*2,
IF(AND(I835=38000,R835&gt;314.8,R835&lt;=504.6,M835&lt;=10),('[1]Pricing Schedule'!$F$103+('[1]Pricing Schedule'!$F$105*M835))*3,
IF(AND(I835=38000,R835&gt;314.8,R835&lt;=504.6,M835&gt;10),('[1]Pricing Schedule'!$F$111+('[1]Pricing Schedule'!$F$113*M835))*3,
IF(AND(I835=38000,R835&gt;472.2,R835&lt;=672.8,M835&lt;=10),('[1]Pricing Schedule'!$F$103+('[1]Pricing Schedule'!$F$105*M835))*4,
IF(AND(I835=38000,R835&gt;472.2,R835&lt;=672.8,M835&gt;10),('[1]Pricing Schedule'!$F$111+('[1]Pricing Schedule'!$F$113*M835))*4,
IF(AND(I835=110000,R835&lt;=12.8,M835&gt;2),'[1]Pricing Schedule'!$F$62+('[1]Pricing Schedule'!$F$63*M835),
IF(AND(I835=110000,R835&lt;=12.8,M835&lt;=2),'[1]Pricing Schedule'!$F$96+('[1]Pricing Schedule'!$F$97*M835),
IF(AND(I835=110000,R835&gt;12.8,R835&lt;=22.8,M835&gt;3),'[1]Pricing Schedule'!$F$71+('[1]Pricing Schedule'!$F$72*M835),
IF(AND(I835=110000,R835&gt;12.8,R835&lt;=22.8,M835&lt;=3),'[1]Pricing Schedule'!$F$96+('[1]Pricing Schedule'!$F$97*M835),
IF(AND(I835=110000,R835&gt;22.8,R835&lt;=30.2),'[1]Pricing Schedule'!$F$80+('[1]Pricing Schedule'!$F$81*M835),
IF(AND(I835=110000,R835&gt;30.2,R835&lt;=45.9),'[1]Pricing Schedule'!$F$89+('[1]Pricing Schedule'!$F$90*M835),
IF(AND(I835=110000,R835&gt;45.9,R835&lt;=123.4),'[1]Pricing Schedule'!$F$96+('[1]Pricing Schedule'!$F$97*M835),
IF(AND(I835=110000,R835&gt;123.4,R835&lt;=168.2,M835&lt;=10),'[1]Pricing Schedule'!$F$103+('[1]Pricing Schedule'!$F$105*M835),
IF(AND(I835=110000,R835&gt;123.4,R835&lt;=168.2,M835&gt;10),'[1]Pricing Schedule'!$F$111+('[1]Pricing Schedule'!$F$113*M835),
IF(AND(I835=110000,R835&gt;168.2,R835&lt;=336.4,M835&lt;=10),('[1]Pricing Schedule'!$F$103+('[1]Pricing Schedule'!$F$105*M835))*2,
IF(AND(I835=110000,R835&gt;168.2,R835&lt;=336.4,M835&gt;10),('[1]Pricing Schedule'!$F$111+('[1]Pricing Schedule'!$F$113*M835))*2,
IF(AND(I835=110000,R835&gt;336.4,R835&lt;=504.6,M835&lt;=10),('[1]Pricing Schedule'!$F$103+('[1]Pricing Schedule'!$F$105*M835))*3,
IF(AND(I835=110000,R835&gt;336.4,R835&lt;=504.6,M835&gt;10),('[1]Pricing Schedule'!$F$111+('[1]Pricing Schedule'!$F$113*M835))*3,
IF(AND(I835=110000,R835&gt;504.6,R835&lt;=672.8,M835&lt;=10),('[1]Pricing Schedule'!$F$103+('[1]Pricing Schedule'!$F$105*M835))*4,
IF(AND(I835=110000,R835&gt;504.6,R835&lt;=672.8,M835&gt;10),('[1]Pricing Schedule'!$F$111+('[1]Pricing Schedule'!$F$113*M835))*4,
IF(AND(I835=110000,R835&gt;672.8,R835&lt;=841,M835&lt;=10),('[1]Pricing Schedule'!$F$103+('[1]Pricing Schedule'!$F$105*M835))*5,
IF(AND(I835=110000,R835&gt;672.8,R835&lt;=841,M835&gt;10),('[1]Pricing Schedule'!$F$111+('[1]Pricing Schedule'!$F$113*M835))*5,
IF(AND(I835=110000,R835&gt;672.8,R835&lt;=841,M835&lt;=10),('[1]Pricing Schedule'!$F$103+('[1]Pricing Schedule'!$F$105*M835))*5,
IF(AND(I835=110000,R835&gt;672.8,R835&lt;=841,M835&gt;10),('[1]Pricing Schedule'!$F$111+('[1]Pricing Schedule'!$F$113*M835))*5,
IF(AND(I835=110000,R835&gt;1345.6,R835&lt;=1513.8,M835&lt;=10),('[1]Pricing Schedule'!$F$103+('[1]Pricing Schedule'!$F$105*M835))*9,
IF(AND(I835=110000,R835&gt;1345.6,R835&lt;=1513.8,M835&gt;10),('[1]Pricing Schedule'!$F$111+('[1]Pricing Schedule'!$F$113*M835))*9,
9999999999)))))))))))))))))))))))))))))))))))))))</f>
        <v>1627650</v>
      </c>
      <c r="T835" s="21">
        <f>IF(AND(I835=38000,R835&lt;=4.5,M835&gt;8),'[1]Pricing Schedule'!$J$9,
IF(AND(I835=38000,R835&lt;=4.5,M835&lt;=8),'[1]Pricing Schedule'!$J$36,
IF(AND(I835=38000,R835&gt;4.5,R835&lt;=9,M835&gt;8),'[1]Pricing Schedule'!$J$18,
IF(AND(I835=38000,R835&gt;4.5,R835&lt;=9,M835&lt;=8),'[1]Pricing Schedule'!$J$36,
IF(AND(I835=38000,R835&gt;9,R835&lt;=12.8,M835&gt;8),'[1]Pricing Schedule'!$J$27,
IF(AND(I835=38000,R835&gt;9,R835&lt;=12.8,M835&lt;=8),'[1]Pricing Schedule'!$J$36,
IF(AND(I835=38000,R835&gt;12.8,R835&lt;=22.8),'[1]Pricing Schedule'!$J$36,
IF(AND(I835=38000,R835&gt;22.8,R835&lt;=30.2),'[1]Pricing Schedule'!$J$45,
IF(AND(I835=38000,R835&gt;30.2,R835&lt;=45.9),'[1]Pricing Schedule'!$J$54,
IF(AND(I835=38000,R835&gt;45.9,R835&lt;=123.4),'[1]Pricing Schedule'!$J$97,
IF(AND(I835=38000,R835&gt;123.4,R835&lt;=168.2,M835&lt;=10),'[1]Pricing Schedule'!$J$105,
IF(AND(I835=38000,R835&gt;123.4,R835&lt;=168.2,M835&gt;10),'[1]Pricing Schedule'!$J$113,
IF(AND(I835=38000,R835&gt;168.2,R835&lt;=336.4,M835&lt;=10),('[1]Pricing Schedule'!$J$105),
IF(AND(I835=38000,R835&gt;168.2,R835&lt;=336.4,M835&gt;10),('[1]Pricing Schedule'!$J$113),
IF(AND(I835=38000,R835&gt;336.4,R835&lt;=504.6,M835&lt;=10),('[1]Pricing Schedule'!$J$105),
IF(AND(I835=38000,R835&gt;336.4,R835&lt;=504.6,M835&gt;10),('[1]Pricing Schedule'!$J$113),
IF(AND(I835=38000,R835&gt;504.6,R835&lt;=672.8,M835&lt;=10),('[1]Pricing Schedule'!$J$105),
IF(AND(I835=38000,R835&gt;504.6,R835&lt;=672.8,M835&gt;10),('[1]Pricing Schedule'!$J$113),
IF(AND(I835=110000,R835&lt;=12.8,M835&gt;2),'[1]Pricing Schedule'!$J$63,
IF(AND(I835=110000,R835&lt;=12.8,M835&lt;=2),'[1]Pricing Schedule'!$J$97,
IF(AND(I835=110000,R835&gt;12.8,R835&lt;=22.8,M835&gt;3),'[1]Pricing Schedule'!$J$72,
IF(AND(I835=110000,R835&gt;12.8,R835&lt;=22.8,M835&lt;=3),'[1]Pricing Schedule'!$J$97,
IF(AND(I835=110000,R835&gt;22.8,R835&lt;=30.2),'[1]Pricing Schedule'!$J$81,
IF(AND(I835=110000,R835&gt;30.2,R835&lt;=45.9),'[1]Pricing Schedule'!$J$90,
IF(AND(I835=110000,R835&gt;45.9,R835&lt;=123.4),'[1]Pricing Schedule'!$J$97,
IF(AND(I835=110000,R835&gt;123.4,R835&lt;=168.2,M835&lt;=10),'[1]Pricing Schedule'!$J$105,
IF(AND(I835=110000,R835&gt;123.4,R835&lt;=168.2,M835&gt;10),'[1]Pricing Schedule'!$J$113,
IF(AND(I835=110000,R835&gt;168.2,R835&lt;=336.2,M835&lt;=10),('[1]Pricing Schedule'!$J$105),
IF(AND(I835=110000,R835&gt;168.2,R835&lt;=336.2,M835&gt;10),('[1]Pricing Schedule'!$J$113),
IF(AND(I835=110000,R835&gt;336.4,R835&lt;=504.6,M835&lt;=10),('[1]Pricing Schedule'!$J$105),
IF(AND(I835=110000,R835&gt;336.4,R835&lt;=504.6,M835&gt;10),('[1]Pricing Schedule'!$J$113),
IF(AND(I835=110000,R835&gt;504.6,R835&lt;=672.8,M835&lt;=10),('[1]Pricing Schedule'!$J$105),
IF(AND(I835=110000,R835&gt;504.6,R835&lt;=672.8,M835&gt;10),('[1]Pricing Schedule'!$J$113),
IF(AND(I835=110000,R835&gt;672.8,R835&lt;=841,M835&lt;=10),('[1]Pricing Schedule'!$J$105),
IF(AND(I835=110000,R835&gt;672.8,R835&lt;=841,M835&gt;10),('[1]Pricing Schedule'!$J$113),
IF(AND(I835=110000,R835&gt;1682,R835&lt;=1850.2,M835&lt;=10),('[1]Pricing Schedule'!$J$105),
IF(AND(I835=110000,R835&gt;1682,R835&lt;=1850.2,M835&gt;10),('[1]Pricing Schedule'!$J$113),
IF(AND(I835=110000,R835&gt;2018.4,R835&lt;=2186.6,M835&lt;=10),('[1]Pricing Schedule'!$J$105),
IF(AND(I835=110000,R835&gt;2018.4,R835&lt;=2186.6,M835&gt;10),('[1]Pricing Schedule'!$J$113),999999999)))))))))))))))))))))))))))))))))))))))</f>
        <v>3</v>
      </c>
      <c r="U835" s="40">
        <f t="shared" si="84"/>
        <v>129178.57142857142</v>
      </c>
      <c r="V835" s="41">
        <f t="shared" si="85"/>
        <v>7.7412220071882789</v>
      </c>
      <c r="Y835" s="23">
        <v>469</v>
      </c>
      <c r="Z835" s="23">
        <v>105</v>
      </c>
      <c r="AR835" s="35"/>
    </row>
    <row r="836" spans="1:44" s="44" customFormat="1">
      <c r="A836" s="43">
        <v>836</v>
      </c>
      <c r="B836" s="43">
        <v>836</v>
      </c>
      <c r="C836" s="43" t="s">
        <v>1313</v>
      </c>
      <c r="D836" s="23" t="s">
        <v>116</v>
      </c>
      <c r="E836" s="23" t="s">
        <v>116</v>
      </c>
      <c r="F836" s="43" t="s">
        <v>236</v>
      </c>
      <c r="G836" s="43" t="s">
        <v>237</v>
      </c>
      <c r="H836" s="43" t="s">
        <v>113</v>
      </c>
      <c r="I836" s="44">
        <v>38000</v>
      </c>
      <c r="J836" s="44">
        <v>38000</v>
      </c>
      <c r="K836" s="43" t="s">
        <v>119</v>
      </c>
      <c r="L836" s="45">
        <v>10.215999999999999</v>
      </c>
      <c r="M836" s="46">
        <f t="shared" si="80"/>
        <v>11</v>
      </c>
      <c r="N836" s="45">
        <v>23.7989999999999</v>
      </c>
      <c r="O836" s="44">
        <v>2</v>
      </c>
      <c r="P836" s="46">
        <f t="shared" si="81"/>
        <v>17.849249999999927</v>
      </c>
      <c r="Q836" s="47">
        <f t="shared" si="82"/>
        <v>218.39999999999998</v>
      </c>
      <c r="R836" s="46">
        <f t="shared" si="83"/>
        <v>218.39999999999998</v>
      </c>
      <c r="S836" s="39">
        <f>IF(AND(I836=38000,R836&lt;=4.5,M836&gt;8),'[1]Pricing Schedule'!$F$8+('[1]Pricing Schedule'!$F$9*M836),
IF(AND(I836=38000,R836&lt;=4.5,M836&lt;=8),'[1]Pricing Schedule'!$F$34+('[1]Pricing Schedule'!$F$36*M836),
IF(AND(I836=38000,R836&gt;4.5,R836&lt;=9,M836&gt;8),'[1]Pricing Schedule'!$F$17+('[1]Pricing Schedule'!$F$18*M836),
IF(AND(I836=38000,R836&gt;4.5,R836&lt;=9,M836&lt;=8),'[1]Pricing Schedule'!$F$34+('[1]Pricing Schedule'!$F$36*M836),
IF(AND(I836=38000,R836&gt;9,R836&lt;=12.8,M836&gt;8),'[1]Pricing Schedule'!$F$26+('[1]Pricing Schedule'!$F$27*M836),
IF(AND(I836=38000,R836&gt;9,R836&lt;=12.8,M836&lt;=8),'[1]Pricing Schedule'!$F$34+('[1]Pricing Schedule'!$F$36*M836),
IF(AND(I836=38000,R836&gt;12.8,R836&lt;=22.8),'[1]Pricing Schedule'!$F$34+('[1]Pricing Schedule'!$F$36*M836),
IF(AND(I836=38000,R836&gt;22.8,R836&lt;=30.2),'[1]Pricing Schedule'!$F$43+('[1]Pricing Schedule'!$F$45*M836),
IF(AND(I836=38000,R836&gt;30.2,R836&lt;=45.9),'[1]Pricing Schedule'!$F$52+('[1]Pricing Schedule'!$F$54*M836),
IF(AND(I836=38000,R836&gt;45.9,R836&lt;=123.4),'[1]Pricing Schedule'!$F$96+('[1]Pricing Schedule'!$F$97*M836),
IF(AND(I836=38000,R836&gt;123.4,R836&lt;=168.2,M836&lt;=10),'[1]Pricing Schedule'!$F$103+('[1]Pricing Schedule'!$F$105*M836),
IF(AND(I836=38000,R836&gt;123.4,R836&lt;=168.2,M836&gt;10),'[1]Pricing Schedule'!$F$111+('[1]Pricing Schedule'!$F$113*M836),
IF(AND(I836=38000,R836&gt;157.4,R836&lt;=336.4,M836&lt;=10),('[1]Pricing Schedule'!$F$103+('[1]Pricing Schedule'!$F$105*M836))*2,
IF(AND(I836=38000,R836&gt;157.4,R836&lt;=336.4,M836&gt;10),('[1]Pricing Schedule'!$F$111+('[1]Pricing Schedule'!$F$113*M836))*2,
IF(AND(I836=38000,R836&gt;314.8,R836&lt;=504.6,M836&lt;=10),('[1]Pricing Schedule'!$F$103+('[1]Pricing Schedule'!$F$105*M836))*3,
IF(AND(I836=38000,R836&gt;314.8,R836&lt;=504.6,M836&gt;10),('[1]Pricing Schedule'!$F$111+('[1]Pricing Schedule'!$F$113*M836))*3,
IF(AND(I836=38000,R836&gt;472.2,R836&lt;=672.8,M836&lt;=10),('[1]Pricing Schedule'!$F$103+('[1]Pricing Schedule'!$F$105*M836))*4,
IF(AND(I836=38000,R836&gt;472.2,R836&lt;=672.8,M836&gt;10),('[1]Pricing Schedule'!$F$111+('[1]Pricing Schedule'!$F$113*M836))*4,
IF(AND(I836=110000,R836&lt;=12.8,M836&gt;2),'[1]Pricing Schedule'!$F$62+('[1]Pricing Schedule'!$F$63*M836),
IF(AND(I836=110000,R836&lt;=12.8,M836&lt;=2),'[1]Pricing Schedule'!$F$96+('[1]Pricing Schedule'!$F$97*M836),
IF(AND(I836=110000,R836&gt;12.8,R836&lt;=22.8,M836&gt;3),'[1]Pricing Schedule'!$F$71+('[1]Pricing Schedule'!$F$72*M836),
IF(AND(I836=110000,R836&gt;12.8,R836&lt;=22.8,M836&lt;=3),'[1]Pricing Schedule'!$F$96+('[1]Pricing Schedule'!$F$97*M836),
IF(AND(I836=110000,R836&gt;22.8,R836&lt;=30.2),'[1]Pricing Schedule'!$F$80+('[1]Pricing Schedule'!$F$81*M836),
IF(AND(I836=110000,R836&gt;30.2,R836&lt;=45.9),'[1]Pricing Schedule'!$F$89+('[1]Pricing Schedule'!$F$90*M836),
IF(AND(I836=110000,R836&gt;45.9,R836&lt;=123.4),'[1]Pricing Schedule'!$F$96+('[1]Pricing Schedule'!$F$97*M836),
IF(AND(I836=110000,R836&gt;123.4,R836&lt;=168.2,M836&lt;=10),'[1]Pricing Schedule'!$F$103+('[1]Pricing Schedule'!$F$105*M836),
IF(AND(I836=110000,R836&gt;123.4,R836&lt;=168.2,M836&gt;10),'[1]Pricing Schedule'!$F$111+('[1]Pricing Schedule'!$F$113*M836),
IF(AND(I836=110000,R836&gt;168.2,R836&lt;=336.4,M836&lt;=10),('[1]Pricing Schedule'!$F$103+('[1]Pricing Schedule'!$F$105*M836))*2,
IF(AND(I836=110000,R836&gt;168.2,R836&lt;=336.4,M836&gt;10),('[1]Pricing Schedule'!$F$111+('[1]Pricing Schedule'!$F$113*M836))*2,
IF(AND(I836=110000,R836&gt;336.4,R836&lt;=504.6,M836&lt;=10),('[1]Pricing Schedule'!$F$103+('[1]Pricing Schedule'!$F$105*M836))*3,
IF(AND(I836=110000,R836&gt;336.4,R836&lt;=504.6,M836&gt;10),('[1]Pricing Schedule'!$F$111+('[1]Pricing Schedule'!$F$113*M836))*3,
IF(AND(I836=110000,R836&gt;504.6,R836&lt;=672.8,M836&lt;=10),('[1]Pricing Schedule'!$F$103+('[1]Pricing Schedule'!$F$105*M836))*4,
IF(AND(I836=110000,R836&gt;504.6,R836&lt;=672.8,M836&gt;10),('[1]Pricing Schedule'!$F$111+('[1]Pricing Schedule'!$F$113*M836))*4,
IF(AND(I836=110000,R836&gt;672.8,R836&lt;=841,M836&lt;=10),('[1]Pricing Schedule'!$F$103+('[1]Pricing Schedule'!$F$105*M836))*5,
IF(AND(I836=110000,R836&gt;672.8,R836&lt;=841,M836&gt;10),('[1]Pricing Schedule'!$F$111+('[1]Pricing Schedule'!$F$113*M836))*5,
IF(AND(I836=110000,R836&gt;672.8,R836&lt;=841,M836&lt;=10),('[1]Pricing Schedule'!$F$103+('[1]Pricing Schedule'!$F$105*M836))*5,
IF(AND(I836=110000,R836&gt;672.8,R836&lt;=841,M836&gt;10),('[1]Pricing Schedule'!$F$111+('[1]Pricing Schedule'!$F$113*M836))*5,
IF(AND(I836=110000,R836&gt;1345.6,R836&lt;=1513.8,M836&lt;=10),('[1]Pricing Schedule'!$F$103+('[1]Pricing Schedule'!$F$105*M836))*9,
IF(AND(I836=110000,R836&gt;1345.6,R836&lt;=1513.8,M836&gt;10),('[1]Pricing Schedule'!$F$111+('[1]Pricing Schedule'!$F$113*M836))*9,
9999999999)))))))))))))))))))))))))))))))))))))))</f>
        <v>9068760</v>
      </c>
      <c r="T836" s="48">
        <f>IF(AND(I836=38000,R836&lt;=4.5,M836&gt;8),'[1]Pricing Schedule'!$J$9,
IF(AND(I836=38000,R836&lt;=4.5,M836&lt;=8),'[1]Pricing Schedule'!$J$36,
IF(AND(I836=38000,R836&gt;4.5,R836&lt;=9,M836&gt;8),'[1]Pricing Schedule'!$J$18,
IF(AND(I836=38000,R836&gt;4.5,R836&lt;=9,M836&lt;=8),'[1]Pricing Schedule'!$J$36,
IF(AND(I836=38000,R836&gt;9,R836&lt;=12.8,M836&gt;8),'[1]Pricing Schedule'!$J$27,
IF(AND(I836=38000,R836&gt;9,R836&lt;=12.8,M836&lt;=8),'[1]Pricing Schedule'!$J$36,
IF(AND(I836=38000,R836&gt;12.8,R836&lt;=22.8),'[1]Pricing Schedule'!$J$36,
IF(AND(I836=38000,R836&gt;22.8,R836&lt;=30.2),'[1]Pricing Schedule'!$J$45,
IF(AND(I836=38000,R836&gt;30.2,R836&lt;=45.9),'[1]Pricing Schedule'!$J$54,
IF(AND(I836=38000,R836&gt;45.9,R836&lt;=123.4),'[1]Pricing Schedule'!$J$97,
IF(AND(I836=38000,R836&gt;123.4,R836&lt;=168.2,M836&lt;=10),'[1]Pricing Schedule'!$J$105,
IF(AND(I836=38000,R836&gt;123.4,R836&lt;=168.2,M836&gt;10),'[1]Pricing Schedule'!$J$113,
IF(AND(I836=38000,R836&gt;168.2,R836&lt;=336.4,M836&lt;=10),('[1]Pricing Schedule'!$J$105),
IF(AND(I836=38000,R836&gt;168.2,R836&lt;=336.4,M836&gt;10),('[1]Pricing Schedule'!$J$113),
IF(AND(I836=38000,R836&gt;336.4,R836&lt;=504.6,M836&lt;=10),('[1]Pricing Schedule'!$J$105),
IF(AND(I836=38000,R836&gt;336.4,R836&lt;=504.6,M836&gt;10),('[1]Pricing Schedule'!$J$113),
IF(AND(I836=38000,R836&gt;504.6,R836&lt;=672.8,M836&lt;=10),('[1]Pricing Schedule'!$J$105),
IF(AND(I836=38000,R836&gt;504.6,R836&lt;=672.8,M836&gt;10),('[1]Pricing Schedule'!$J$113),
IF(AND(I836=110000,R836&lt;=12.8,M836&gt;2),'[1]Pricing Schedule'!$J$63,
IF(AND(I836=110000,R836&lt;=12.8,M836&lt;=2),'[1]Pricing Schedule'!$J$97,
IF(AND(I836=110000,R836&gt;12.8,R836&lt;=22.8,M836&gt;3),'[1]Pricing Schedule'!$J$72,
IF(AND(I836=110000,R836&gt;12.8,R836&lt;=22.8,M836&lt;=3),'[1]Pricing Schedule'!$J$97,
IF(AND(I836=110000,R836&gt;22.8,R836&lt;=30.2),'[1]Pricing Schedule'!$J$81,
IF(AND(I836=110000,R836&gt;30.2,R836&lt;=45.9),'[1]Pricing Schedule'!$J$90,
IF(AND(I836=110000,R836&gt;45.9,R836&lt;=123.4),'[1]Pricing Schedule'!$J$97,
IF(AND(I836=110000,R836&gt;123.4,R836&lt;=168.2,M836&lt;=10),'[1]Pricing Schedule'!$J$105,
IF(AND(I836=110000,R836&gt;123.4,R836&lt;=168.2,M836&gt;10),'[1]Pricing Schedule'!$J$113,
IF(AND(I836=110000,R836&gt;168.2,R836&lt;=336.2,M836&lt;=10),('[1]Pricing Schedule'!$J$105),
IF(AND(I836=110000,R836&gt;168.2,R836&lt;=336.2,M836&gt;10),('[1]Pricing Schedule'!$J$113),
IF(AND(I836=110000,R836&gt;336.4,R836&lt;=504.6,M836&lt;=10),('[1]Pricing Schedule'!$J$105),
IF(AND(I836=110000,R836&gt;336.4,R836&lt;=504.6,M836&gt;10),('[1]Pricing Schedule'!$J$113),
IF(AND(I836=110000,R836&gt;504.6,R836&lt;=672.8,M836&lt;=10),('[1]Pricing Schedule'!$J$105),
IF(AND(I836=110000,R836&gt;504.6,R836&lt;=672.8,M836&gt;10),('[1]Pricing Schedule'!$J$113),
IF(AND(I836=110000,R836&gt;672.8,R836&lt;=841,M836&lt;=10),('[1]Pricing Schedule'!$J$105),
IF(AND(I836=110000,R836&gt;672.8,R836&lt;=841,M836&gt;10),('[1]Pricing Schedule'!$J$113),
IF(AND(I836=110000,R836&gt;1682,R836&lt;=1850.2,M836&lt;=10),('[1]Pricing Schedule'!$J$105),
IF(AND(I836=110000,R836&gt;1682,R836&lt;=1850.2,M836&gt;10),('[1]Pricing Schedule'!$J$113),
IF(AND(I836=110000,R836&gt;2018.4,R836&lt;=2186.6,M836&lt;=10),('[1]Pricing Schedule'!$J$105),
IF(AND(I836=110000,R836&gt;2018.4,R836&lt;=2186.6,M836&gt;10),('[1]Pricing Schedule'!$J$113),999999999)))))))))))))))))))))))))))))))))))))))</f>
        <v>13</v>
      </c>
      <c r="U836" s="49">
        <f t="shared" si="84"/>
        <v>41523.626373626379</v>
      </c>
      <c r="V836" s="50">
        <f t="shared" si="85"/>
        <v>24.082675029441727</v>
      </c>
      <c r="W836" s="13"/>
      <c r="X836" s="13"/>
      <c r="Y836" s="23">
        <v>699</v>
      </c>
      <c r="Z836" s="23">
        <v>105</v>
      </c>
      <c r="AD836" s="43"/>
      <c r="AE836" s="43"/>
      <c r="AF836" s="43"/>
      <c r="AR836" s="51"/>
    </row>
    <row r="837" spans="1:44">
      <c r="A837" s="23">
        <v>837</v>
      </c>
      <c r="B837" s="23">
        <v>837</v>
      </c>
      <c r="C837" s="23" t="s">
        <v>1314</v>
      </c>
      <c r="D837" s="23" t="s">
        <v>116</v>
      </c>
      <c r="E837" s="23" t="s">
        <v>116</v>
      </c>
      <c r="F837" s="23" t="s">
        <v>236</v>
      </c>
      <c r="G837" s="23" t="s">
        <v>237</v>
      </c>
      <c r="H837" s="23" t="s">
        <v>113</v>
      </c>
      <c r="I837" s="13">
        <v>38000</v>
      </c>
      <c r="J837" s="13">
        <v>38000</v>
      </c>
      <c r="K837" s="23" t="s">
        <v>119</v>
      </c>
      <c r="L837" s="24">
        <v>13.07</v>
      </c>
      <c r="M837" s="37">
        <f t="shared" si="80"/>
        <v>14</v>
      </c>
      <c r="N837" s="24">
        <v>3.9510000000000001</v>
      </c>
      <c r="O837" s="13">
        <v>2</v>
      </c>
      <c r="P837" s="36">
        <f t="shared" si="81"/>
        <v>2.9632499999999999</v>
      </c>
      <c r="Q837" s="38">
        <f t="shared" si="82"/>
        <v>33.6</v>
      </c>
      <c r="R837" s="37">
        <f t="shared" si="83"/>
        <v>33.6</v>
      </c>
      <c r="S837" s="39">
        <f>IF(AND(I837=38000,R837&lt;=4.5,M837&gt;8),'[1]Pricing Schedule'!$F$8+('[1]Pricing Schedule'!$F$9*M837),
IF(AND(I837=38000,R837&lt;=4.5,M837&lt;=8),'[1]Pricing Schedule'!$F$34+('[1]Pricing Schedule'!$F$36*M837),
IF(AND(I837=38000,R837&gt;4.5,R837&lt;=9,M837&gt;8),'[1]Pricing Schedule'!$F$17+('[1]Pricing Schedule'!$F$18*M837),
IF(AND(I837=38000,R837&gt;4.5,R837&lt;=9,M837&lt;=8),'[1]Pricing Schedule'!$F$34+('[1]Pricing Schedule'!$F$36*M837),
IF(AND(I837=38000,R837&gt;9,R837&lt;=12.8,M837&gt;8),'[1]Pricing Schedule'!$F$26+('[1]Pricing Schedule'!$F$27*M837),
IF(AND(I837=38000,R837&gt;9,R837&lt;=12.8,M837&lt;=8),'[1]Pricing Schedule'!$F$34+('[1]Pricing Schedule'!$F$36*M837),
IF(AND(I837=38000,R837&gt;12.8,R837&lt;=22.8),'[1]Pricing Schedule'!$F$34+('[1]Pricing Schedule'!$F$36*M837),
IF(AND(I837=38000,R837&gt;22.8,R837&lt;=30.2),'[1]Pricing Schedule'!$F$43+('[1]Pricing Schedule'!$F$45*M837),
IF(AND(I837=38000,R837&gt;30.2,R837&lt;=45.9),'[1]Pricing Schedule'!$F$52+('[1]Pricing Schedule'!$F$54*M837),
IF(AND(I837=38000,R837&gt;45.9,R837&lt;=123.4),'[1]Pricing Schedule'!$F$96+('[1]Pricing Schedule'!$F$97*M837),
IF(AND(I837=38000,R837&gt;123.4,R837&lt;=168.2,M837&lt;=10),'[1]Pricing Schedule'!$F$103+('[1]Pricing Schedule'!$F$105*M837),
IF(AND(I837=38000,R837&gt;123.4,R837&lt;=168.2,M837&gt;10),'[1]Pricing Schedule'!$F$111+('[1]Pricing Schedule'!$F$113*M837),
IF(AND(I837=38000,R837&gt;157.4,R837&lt;=336.4,M837&lt;=10),('[1]Pricing Schedule'!$F$103+('[1]Pricing Schedule'!$F$105*M837))*2,
IF(AND(I837=38000,R837&gt;157.4,R837&lt;=336.4,M837&gt;10),('[1]Pricing Schedule'!$F$111+('[1]Pricing Schedule'!$F$113*M837))*2,
IF(AND(I837=38000,R837&gt;314.8,R837&lt;=504.6,M837&lt;=10),('[1]Pricing Schedule'!$F$103+('[1]Pricing Schedule'!$F$105*M837))*3,
IF(AND(I837=38000,R837&gt;314.8,R837&lt;=504.6,M837&gt;10),('[1]Pricing Schedule'!$F$111+('[1]Pricing Schedule'!$F$113*M837))*3,
IF(AND(I837=38000,R837&gt;472.2,R837&lt;=672.8,M837&lt;=10),('[1]Pricing Schedule'!$F$103+('[1]Pricing Schedule'!$F$105*M837))*4,
IF(AND(I837=38000,R837&gt;472.2,R837&lt;=672.8,M837&gt;10),('[1]Pricing Schedule'!$F$111+('[1]Pricing Schedule'!$F$113*M837))*4,
IF(AND(I837=110000,R837&lt;=12.8,M837&gt;2),'[1]Pricing Schedule'!$F$62+('[1]Pricing Schedule'!$F$63*M837),
IF(AND(I837=110000,R837&lt;=12.8,M837&lt;=2),'[1]Pricing Schedule'!$F$96+('[1]Pricing Schedule'!$F$97*M837),
IF(AND(I837=110000,R837&gt;12.8,R837&lt;=22.8,M837&gt;3),'[1]Pricing Schedule'!$F$71+('[1]Pricing Schedule'!$F$72*M837),
IF(AND(I837=110000,R837&gt;12.8,R837&lt;=22.8,M837&lt;=3),'[1]Pricing Schedule'!$F$96+('[1]Pricing Schedule'!$F$97*M837),
IF(AND(I837=110000,R837&gt;22.8,R837&lt;=30.2),'[1]Pricing Schedule'!$F$80+('[1]Pricing Schedule'!$F$81*M837),
IF(AND(I837=110000,R837&gt;30.2,R837&lt;=45.9),'[1]Pricing Schedule'!$F$89+('[1]Pricing Schedule'!$F$90*M837),
IF(AND(I837=110000,R837&gt;45.9,R837&lt;=123.4),'[1]Pricing Schedule'!$F$96+('[1]Pricing Schedule'!$F$97*M837),
IF(AND(I837=110000,R837&gt;123.4,R837&lt;=168.2,M837&lt;=10),'[1]Pricing Schedule'!$F$103+('[1]Pricing Schedule'!$F$105*M837),
IF(AND(I837=110000,R837&gt;123.4,R837&lt;=168.2,M837&gt;10),'[1]Pricing Schedule'!$F$111+('[1]Pricing Schedule'!$F$113*M837),
IF(AND(I837=110000,R837&gt;168.2,R837&lt;=336.4,M837&lt;=10),('[1]Pricing Schedule'!$F$103+('[1]Pricing Schedule'!$F$105*M837))*2,
IF(AND(I837=110000,R837&gt;168.2,R837&lt;=336.4,M837&gt;10),('[1]Pricing Schedule'!$F$111+('[1]Pricing Schedule'!$F$113*M837))*2,
IF(AND(I837=110000,R837&gt;336.4,R837&lt;=504.6,M837&lt;=10),('[1]Pricing Schedule'!$F$103+('[1]Pricing Schedule'!$F$105*M837))*3,
IF(AND(I837=110000,R837&gt;336.4,R837&lt;=504.6,M837&gt;10),('[1]Pricing Schedule'!$F$111+('[1]Pricing Schedule'!$F$113*M837))*3,
IF(AND(I837=110000,R837&gt;504.6,R837&lt;=672.8,M837&lt;=10),('[1]Pricing Schedule'!$F$103+('[1]Pricing Schedule'!$F$105*M837))*4,
IF(AND(I837=110000,R837&gt;504.6,R837&lt;=672.8,M837&gt;10),('[1]Pricing Schedule'!$F$111+('[1]Pricing Schedule'!$F$113*M837))*4,
IF(AND(I837=110000,R837&gt;672.8,R837&lt;=841,M837&lt;=10),('[1]Pricing Schedule'!$F$103+('[1]Pricing Schedule'!$F$105*M837))*5,
IF(AND(I837=110000,R837&gt;672.8,R837&lt;=841,M837&gt;10),('[1]Pricing Schedule'!$F$111+('[1]Pricing Schedule'!$F$113*M837))*5,
IF(AND(I837=110000,R837&gt;672.8,R837&lt;=841,M837&lt;=10),('[1]Pricing Schedule'!$F$103+('[1]Pricing Schedule'!$F$105*M837))*5,
IF(AND(I837=110000,R837&gt;672.8,R837&lt;=841,M837&gt;10),('[1]Pricing Schedule'!$F$111+('[1]Pricing Schedule'!$F$113*M837))*5,
IF(AND(I837=110000,R837&gt;1345.6,R837&lt;=1513.8,M837&lt;=10),('[1]Pricing Schedule'!$F$103+('[1]Pricing Schedule'!$F$105*M837))*9,
IF(AND(I837=110000,R837&gt;1345.6,R837&lt;=1513.8,M837&gt;10),('[1]Pricing Schedule'!$F$111+('[1]Pricing Schedule'!$F$113*M837))*9,
9999999999)))))))))))))))))))))))))))))))))))))))</f>
        <v>1905430</v>
      </c>
      <c r="T837" s="21">
        <f>IF(AND(I837=38000,R837&lt;=4.5,M837&gt;8),'[1]Pricing Schedule'!$J$9,
IF(AND(I837=38000,R837&lt;=4.5,M837&lt;=8),'[1]Pricing Schedule'!$J$36,
IF(AND(I837=38000,R837&gt;4.5,R837&lt;=9,M837&gt;8),'[1]Pricing Schedule'!$J$18,
IF(AND(I837=38000,R837&gt;4.5,R837&lt;=9,M837&lt;=8),'[1]Pricing Schedule'!$J$36,
IF(AND(I837=38000,R837&gt;9,R837&lt;=12.8,M837&gt;8),'[1]Pricing Schedule'!$J$27,
IF(AND(I837=38000,R837&gt;9,R837&lt;=12.8,M837&lt;=8),'[1]Pricing Schedule'!$J$36,
IF(AND(I837=38000,R837&gt;12.8,R837&lt;=22.8),'[1]Pricing Schedule'!$J$36,
IF(AND(I837=38000,R837&gt;22.8,R837&lt;=30.2),'[1]Pricing Schedule'!$J$45,
IF(AND(I837=38000,R837&gt;30.2,R837&lt;=45.9),'[1]Pricing Schedule'!$J$54,
IF(AND(I837=38000,R837&gt;45.9,R837&lt;=123.4),'[1]Pricing Schedule'!$J$97,
IF(AND(I837=38000,R837&gt;123.4,R837&lt;=168.2,M837&lt;=10),'[1]Pricing Schedule'!$J$105,
IF(AND(I837=38000,R837&gt;123.4,R837&lt;=168.2,M837&gt;10),'[1]Pricing Schedule'!$J$113,
IF(AND(I837=38000,R837&gt;168.2,R837&lt;=336.4,M837&lt;=10),('[1]Pricing Schedule'!$J$105),
IF(AND(I837=38000,R837&gt;168.2,R837&lt;=336.4,M837&gt;10),('[1]Pricing Schedule'!$J$113),
IF(AND(I837=38000,R837&gt;336.4,R837&lt;=504.6,M837&lt;=10),('[1]Pricing Schedule'!$J$105),
IF(AND(I837=38000,R837&gt;336.4,R837&lt;=504.6,M837&gt;10),('[1]Pricing Schedule'!$J$113),
IF(AND(I837=38000,R837&gt;504.6,R837&lt;=672.8,M837&lt;=10),('[1]Pricing Schedule'!$J$105),
IF(AND(I837=38000,R837&gt;504.6,R837&lt;=672.8,M837&gt;10),('[1]Pricing Schedule'!$J$113),
IF(AND(I837=110000,R837&lt;=12.8,M837&gt;2),'[1]Pricing Schedule'!$J$63,
IF(AND(I837=110000,R837&lt;=12.8,M837&lt;=2),'[1]Pricing Schedule'!$J$97,
IF(AND(I837=110000,R837&gt;12.8,R837&lt;=22.8,M837&gt;3),'[1]Pricing Schedule'!$J$72,
IF(AND(I837=110000,R837&gt;12.8,R837&lt;=22.8,M837&lt;=3),'[1]Pricing Schedule'!$J$97,
IF(AND(I837=110000,R837&gt;22.8,R837&lt;=30.2),'[1]Pricing Schedule'!$J$81,
IF(AND(I837=110000,R837&gt;30.2,R837&lt;=45.9),'[1]Pricing Schedule'!$J$90,
IF(AND(I837=110000,R837&gt;45.9,R837&lt;=123.4),'[1]Pricing Schedule'!$J$97,
IF(AND(I837=110000,R837&gt;123.4,R837&lt;=168.2,M837&lt;=10),'[1]Pricing Schedule'!$J$105,
IF(AND(I837=110000,R837&gt;123.4,R837&lt;=168.2,M837&gt;10),'[1]Pricing Schedule'!$J$113,
IF(AND(I837=110000,R837&gt;168.2,R837&lt;=336.2,M837&lt;=10),('[1]Pricing Schedule'!$J$105),
IF(AND(I837=110000,R837&gt;168.2,R837&lt;=336.2,M837&gt;10),('[1]Pricing Schedule'!$J$113),
IF(AND(I837=110000,R837&gt;336.4,R837&lt;=504.6,M837&lt;=10),('[1]Pricing Schedule'!$J$105),
IF(AND(I837=110000,R837&gt;336.4,R837&lt;=504.6,M837&gt;10),('[1]Pricing Schedule'!$J$113),
IF(AND(I837=110000,R837&gt;504.6,R837&lt;=672.8,M837&lt;=10),('[1]Pricing Schedule'!$J$105),
IF(AND(I837=110000,R837&gt;504.6,R837&lt;=672.8,M837&gt;10),('[1]Pricing Schedule'!$J$113),
IF(AND(I837=110000,R837&gt;672.8,R837&lt;=841,M837&lt;=10),('[1]Pricing Schedule'!$J$105),
IF(AND(I837=110000,R837&gt;672.8,R837&lt;=841,M837&gt;10),('[1]Pricing Schedule'!$J$113),
IF(AND(I837=110000,R837&gt;1682,R837&lt;=1850.2,M837&lt;=10),('[1]Pricing Schedule'!$J$105),
IF(AND(I837=110000,R837&gt;1682,R837&lt;=1850.2,M837&gt;10),('[1]Pricing Schedule'!$J$113),
IF(AND(I837=110000,R837&gt;2018.4,R837&lt;=2186.6,M837&lt;=10),('[1]Pricing Schedule'!$J$105),
IF(AND(I837=110000,R837&gt;2018.4,R837&lt;=2186.6,M837&gt;10),('[1]Pricing Schedule'!$J$113),999999999)))))))))))))))))))))))))))))))))))))))</f>
        <v>6</v>
      </c>
      <c r="U837" s="40">
        <f t="shared" si="84"/>
        <v>56709.226190476191</v>
      </c>
      <c r="V837" s="41">
        <f t="shared" si="85"/>
        <v>17.633814939410001</v>
      </c>
      <c r="Y837" s="23">
        <v>275</v>
      </c>
      <c r="Z837" s="23">
        <v>105</v>
      </c>
      <c r="AR837" s="35"/>
    </row>
    <row r="838" spans="1:44">
      <c r="A838" s="23">
        <v>838</v>
      </c>
      <c r="B838" s="23">
        <v>838</v>
      </c>
      <c r="C838" s="23" t="s">
        <v>1315</v>
      </c>
      <c r="D838" s="23" t="s">
        <v>168</v>
      </c>
      <c r="E838" s="23" t="s">
        <v>168</v>
      </c>
      <c r="F838" s="23" t="s">
        <v>169</v>
      </c>
      <c r="G838" s="23" t="s">
        <v>170</v>
      </c>
      <c r="H838" s="23" t="s">
        <v>113</v>
      </c>
      <c r="I838" s="13">
        <v>38000</v>
      </c>
      <c r="J838" s="13">
        <v>38000</v>
      </c>
      <c r="K838" s="13">
        <v>20000</v>
      </c>
      <c r="L838" s="24">
        <v>7.9139999999999997</v>
      </c>
      <c r="M838" s="37">
        <f t="shared" si="80"/>
        <v>8</v>
      </c>
      <c r="N838" s="24">
        <v>3.1459999999999999</v>
      </c>
      <c r="O838" s="13">
        <v>2</v>
      </c>
      <c r="P838" s="36">
        <f t="shared" si="81"/>
        <v>2.3594999999999997</v>
      </c>
      <c r="Q838" s="38">
        <f t="shared" si="82"/>
        <v>25.200000000000003</v>
      </c>
      <c r="R838" s="37">
        <f t="shared" si="83"/>
        <v>25.200000000000003</v>
      </c>
      <c r="S838" s="39">
        <f>IF(AND(I838=38000,R838&lt;=4.5,M838&gt;8),'[1]Pricing Schedule'!$F$8+('[1]Pricing Schedule'!$F$9*M838),
IF(AND(I838=38000,R838&lt;=4.5,M838&lt;=8),'[1]Pricing Schedule'!$F$34+('[1]Pricing Schedule'!$F$36*M838),
IF(AND(I838=38000,R838&gt;4.5,R838&lt;=9,M838&gt;8),'[1]Pricing Schedule'!$F$17+('[1]Pricing Schedule'!$F$18*M838),
IF(AND(I838=38000,R838&gt;4.5,R838&lt;=9,M838&lt;=8),'[1]Pricing Schedule'!$F$34+('[1]Pricing Schedule'!$F$36*M838),
IF(AND(I838=38000,R838&gt;9,R838&lt;=12.8,M838&gt;8),'[1]Pricing Schedule'!$F$26+('[1]Pricing Schedule'!$F$27*M838),
IF(AND(I838=38000,R838&gt;9,R838&lt;=12.8,M838&lt;=8),'[1]Pricing Schedule'!$F$34+('[1]Pricing Schedule'!$F$36*M838),
IF(AND(I838=38000,R838&gt;12.8,R838&lt;=22.8),'[1]Pricing Schedule'!$F$34+('[1]Pricing Schedule'!$F$36*M838),
IF(AND(I838=38000,R838&gt;22.8,R838&lt;=30.2),'[1]Pricing Schedule'!$F$43+('[1]Pricing Schedule'!$F$45*M838),
IF(AND(I838=38000,R838&gt;30.2,R838&lt;=45.9),'[1]Pricing Schedule'!$F$52+('[1]Pricing Schedule'!$F$54*M838),
IF(AND(I838=38000,R838&gt;45.9,R838&lt;=123.4),'[1]Pricing Schedule'!$F$96+('[1]Pricing Schedule'!$F$97*M838),
IF(AND(I838=38000,R838&gt;123.4,R838&lt;=168.2,M838&lt;=10),'[1]Pricing Schedule'!$F$103+('[1]Pricing Schedule'!$F$105*M838),
IF(AND(I838=38000,R838&gt;123.4,R838&lt;=168.2,M838&gt;10),'[1]Pricing Schedule'!$F$111+('[1]Pricing Schedule'!$F$113*M838),
IF(AND(I838=38000,R838&gt;157.4,R838&lt;=336.4,M838&lt;=10),('[1]Pricing Schedule'!$F$103+('[1]Pricing Schedule'!$F$105*M838))*2,
IF(AND(I838=38000,R838&gt;157.4,R838&lt;=336.4,M838&gt;10),('[1]Pricing Schedule'!$F$111+('[1]Pricing Schedule'!$F$113*M838))*2,
IF(AND(I838=38000,R838&gt;314.8,R838&lt;=504.6,M838&lt;=10),('[1]Pricing Schedule'!$F$103+('[1]Pricing Schedule'!$F$105*M838))*3,
IF(AND(I838=38000,R838&gt;314.8,R838&lt;=504.6,M838&gt;10),('[1]Pricing Schedule'!$F$111+('[1]Pricing Schedule'!$F$113*M838))*3,
IF(AND(I838=38000,R838&gt;472.2,R838&lt;=672.8,M838&lt;=10),('[1]Pricing Schedule'!$F$103+('[1]Pricing Schedule'!$F$105*M838))*4,
IF(AND(I838=38000,R838&gt;472.2,R838&lt;=672.8,M838&gt;10),('[1]Pricing Schedule'!$F$111+('[1]Pricing Schedule'!$F$113*M838))*4,
IF(AND(I838=110000,R838&lt;=12.8,M838&gt;2),'[1]Pricing Schedule'!$F$62+('[1]Pricing Schedule'!$F$63*M838),
IF(AND(I838=110000,R838&lt;=12.8,M838&lt;=2),'[1]Pricing Schedule'!$F$96+('[1]Pricing Schedule'!$F$97*M838),
IF(AND(I838=110000,R838&gt;12.8,R838&lt;=22.8,M838&gt;3),'[1]Pricing Schedule'!$F$71+('[1]Pricing Schedule'!$F$72*M838),
IF(AND(I838=110000,R838&gt;12.8,R838&lt;=22.8,M838&lt;=3),'[1]Pricing Schedule'!$F$96+('[1]Pricing Schedule'!$F$97*M838),
IF(AND(I838=110000,R838&gt;22.8,R838&lt;=30.2),'[1]Pricing Schedule'!$F$80+('[1]Pricing Schedule'!$F$81*M838),
IF(AND(I838=110000,R838&gt;30.2,R838&lt;=45.9),'[1]Pricing Schedule'!$F$89+('[1]Pricing Schedule'!$F$90*M838),
IF(AND(I838=110000,R838&gt;45.9,R838&lt;=123.4),'[1]Pricing Schedule'!$F$96+('[1]Pricing Schedule'!$F$97*M838),
IF(AND(I838=110000,R838&gt;123.4,R838&lt;=168.2,M838&lt;=10),'[1]Pricing Schedule'!$F$103+('[1]Pricing Schedule'!$F$105*M838),
IF(AND(I838=110000,R838&gt;123.4,R838&lt;=168.2,M838&gt;10),'[1]Pricing Schedule'!$F$111+('[1]Pricing Schedule'!$F$113*M838),
IF(AND(I838=110000,R838&gt;168.2,R838&lt;=336.4,M838&lt;=10),('[1]Pricing Schedule'!$F$103+('[1]Pricing Schedule'!$F$105*M838))*2,
IF(AND(I838=110000,R838&gt;168.2,R838&lt;=336.4,M838&gt;10),('[1]Pricing Schedule'!$F$111+('[1]Pricing Schedule'!$F$113*M838))*2,
IF(AND(I838=110000,R838&gt;336.4,R838&lt;=504.6,M838&lt;=10),('[1]Pricing Schedule'!$F$103+('[1]Pricing Schedule'!$F$105*M838))*3,
IF(AND(I838=110000,R838&gt;336.4,R838&lt;=504.6,M838&gt;10),('[1]Pricing Schedule'!$F$111+('[1]Pricing Schedule'!$F$113*M838))*3,
IF(AND(I838=110000,R838&gt;504.6,R838&lt;=672.8,M838&lt;=10),('[1]Pricing Schedule'!$F$103+('[1]Pricing Schedule'!$F$105*M838))*4,
IF(AND(I838=110000,R838&gt;504.6,R838&lt;=672.8,M838&gt;10),('[1]Pricing Schedule'!$F$111+('[1]Pricing Schedule'!$F$113*M838))*4,
IF(AND(I838=110000,R838&gt;672.8,R838&lt;=841,M838&lt;=10),('[1]Pricing Schedule'!$F$103+('[1]Pricing Schedule'!$F$105*M838))*5,
IF(AND(I838=110000,R838&gt;672.8,R838&lt;=841,M838&gt;10),('[1]Pricing Schedule'!$F$111+('[1]Pricing Schedule'!$F$113*M838))*5,
IF(AND(I838=110000,R838&gt;672.8,R838&lt;=841,M838&lt;=10),('[1]Pricing Schedule'!$F$103+('[1]Pricing Schedule'!$F$105*M838))*5,
IF(AND(I838=110000,R838&gt;672.8,R838&lt;=841,M838&gt;10),('[1]Pricing Schedule'!$F$111+('[1]Pricing Schedule'!$F$113*M838))*5,
IF(AND(I838=110000,R838&gt;1345.6,R838&lt;=1513.8,M838&lt;=10),('[1]Pricing Schedule'!$F$103+('[1]Pricing Schedule'!$F$105*M838))*9,
IF(AND(I838=110000,R838&gt;1345.6,R838&lt;=1513.8,M838&gt;10),('[1]Pricing Schedule'!$F$111+('[1]Pricing Schedule'!$F$113*M838))*9,
9999999999)))))))))))))))))))))))))))))))))))))))</f>
        <v>1058430</v>
      </c>
      <c r="T838" s="21">
        <f>IF(AND(I838=38000,R838&lt;=4.5,M838&gt;8),'[1]Pricing Schedule'!$J$9,
IF(AND(I838=38000,R838&lt;=4.5,M838&lt;=8),'[1]Pricing Schedule'!$J$36,
IF(AND(I838=38000,R838&gt;4.5,R838&lt;=9,M838&gt;8),'[1]Pricing Schedule'!$J$18,
IF(AND(I838=38000,R838&gt;4.5,R838&lt;=9,M838&lt;=8),'[1]Pricing Schedule'!$J$36,
IF(AND(I838=38000,R838&gt;9,R838&lt;=12.8,M838&gt;8),'[1]Pricing Schedule'!$J$27,
IF(AND(I838=38000,R838&gt;9,R838&lt;=12.8,M838&lt;=8),'[1]Pricing Schedule'!$J$36,
IF(AND(I838=38000,R838&gt;12.8,R838&lt;=22.8),'[1]Pricing Schedule'!$J$36,
IF(AND(I838=38000,R838&gt;22.8,R838&lt;=30.2),'[1]Pricing Schedule'!$J$45,
IF(AND(I838=38000,R838&gt;30.2,R838&lt;=45.9),'[1]Pricing Schedule'!$J$54,
IF(AND(I838=38000,R838&gt;45.9,R838&lt;=123.4),'[1]Pricing Schedule'!$J$97,
IF(AND(I838=38000,R838&gt;123.4,R838&lt;=168.2,M838&lt;=10),'[1]Pricing Schedule'!$J$105,
IF(AND(I838=38000,R838&gt;123.4,R838&lt;=168.2,M838&gt;10),'[1]Pricing Schedule'!$J$113,
IF(AND(I838=38000,R838&gt;168.2,R838&lt;=336.4,M838&lt;=10),('[1]Pricing Schedule'!$J$105),
IF(AND(I838=38000,R838&gt;168.2,R838&lt;=336.4,M838&gt;10),('[1]Pricing Schedule'!$J$113),
IF(AND(I838=38000,R838&gt;336.4,R838&lt;=504.6,M838&lt;=10),('[1]Pricing Schedule'!$J$105),
IF(AND(I838=38000,R838&gt;336.4,R838&lt;=504.6,M838&gt;10),('[1]Pricing Schedule'!$J$113),
IF(AND(I838=38000,R838&gt;504.6,R838&lt;=672.8,M838&lt;=10),('[1]Pricing Schedule'!$J$105),
IF(AND(I838=38000,R838&gt;504.6,R838&lt;=672.8,M838&gt;10),('[1]Pricing Schedule'!$J$113),
IF(AND(I838=110000,R838&lt;=12.8,M838&gt;2),'[1]Pricing Schedule'!$J$63,
IF(AND(I838=110000,R838&lt;=12.8,M838&lt;=2),'[1]Pricing Schedule'!$J$97,
IF(AND(I838=110000,R838&gt;12.8,R838&lt;=22.8,M838&gt;3),'[1]Pricing Schedule'!$J$72,
IF(AND(I838=110000,R838&gt;12.8,R838&lt;=22.8,M838&lt;=3),'[1]Pricing Schedule'!$J$97,
IF(AND(I838=110000,R838&gt;22.8,R838&lt;=30.2),'[1]Pricing Schedule'!$J$81,
IF(AND(I838=110000,R838&gt;30.2,R838&lt;=45.9),'[1]Pricing Schedule'!$J$90,
IF(AND(I838=110000,R838&gt;45.9,R838&lt;=123.4),'[1]Pricing Schedule'!$J$97,
IF(AND(I838=110000,R838&gt;123.4,R838&lt;=168.2,M838&lt;=10),'[1]Pricing Schedule'!$J$105,
IF(AND(I838=110000,R838&gt;123.4,R838&lt;=168.2,M838&gt;10),'[1]Pricing Schedule'!$J$113,
IF(AND(I838=110000,R838&gt;168.2,R838&lt;=336.2,M838&lt;=10),('[1]Pricing Schedule'!$J$105),
IF(AND(I838=110000,R838&gt;168.2,R838&lt;=336.2,M838&gt;10),('[1]Pricing Schedule'!$J$113),
IF(AND(I838=110000,R838&gt;336.4,R838&lt;=504.6,M838&lt;=10),('[1]Pricing Schedule'!$J$105),
IF(AND(I838=110000,R838&gt;336.4,R838&lt;=504.6,M838&gt;10),('[1]Pricing Schedule'!$J$113),
IF(AND(I838=110000,R838&gt;504.6,R838&lt;=672.8,M838&lt;=10),('[1]Pricing Schedule'!$J$105),
IF(AND(I838=110000,R838&gt;504.6,R838&lt;=672.8,M838&gt;10),('[1]Pricing Schedule'!$J$113),
IF(AND(I838=110000,R838&gt;672.8,R838&lt;=841,M838&lt;=10),('[1]Pricing Schedule'!$J$105),
IF(AND(I838=110000,R838&gt;672.8,R838&lt;=841,M838&gt;10),('[1]Pricing Schedule'!$J$113),
IF(AND(I838=110000,R838&gt;1682,R838&lt;=1850.2,M838&lt;=10),('[1]Pricing Schedule'!$J$105),
IF(AND(I838=110000,R838&gt;1682,R838&lt;=1850.2,M838&gt;10),('[1]Pricing Schedule'!$J$113),
IF(AND(I838=110000,R838&gt;2018.4,R838&lt;=2186.6,M838&lt;=10),('[1]Pricing Schedule'!$J$105),
IF(AND(I838=110000,R838&gt;2018.4,R838&lt;=2186.6,M838&gt;10),('[1]Pricing Schedule'!$J$113),999999999)))))))))))))))))))))))))))))))))))))))</f>
        <v>5</v>
      </c>
      <c r="U838" s="40">
        <f t="shared" si="84"/>
        <v>42001.190476190473</v>
      </c>
      <c r="V838" s="41">
        <f t="shared" si="85"/>
        <v>23.808848955528475</v>
      </c>
      <c r="Y838" s="23">
        <v>90</v>
      </c>
      <c r="Z838" s="23">
        <v>642</v>
      </c>
      <c r="AR838" s="35"/>
    </row>
    <row r="839" spans="1:44" s="44" customFormat="1">
      <c r="A839" s="43">
        <v>839</v>
      </c>
      <c r="B839" s="43">
        <v>839</v>
      </c>
      <c r="C839" s="43" t="s">
        <v>1316</v>
      </c>
      <c r="D839" s="23" t="s">
        <v>168</v>
      </c>
      <c r="E839" s="23" t="s">
        <v>168</v>
      </c>
      <c r="F839" s="43" t="s">
        <v>169</v>
      </c>
      <c r="G839" s="43" t="s">
        <v>170</v>
      </c>
      <c r="H839" s="43" t="s">
        <v>113</v>
      </c>
      <c r="I839" s="44">
        <v>38000</v>
      </c>
      <c r="J839" s="44">
        <v>38000</v>
      </c>
      <c r="K839" s="44">
        <v>20000</v>
      </c>
      <c r="L839" s="45">
        <v>3.3050000000000002</v>
      </c>
      <c r="M839" s="46">
        <f t="shared" si="80"/>
        <v>4</v>
      </c>
      <c r="N839" s="45">
        <v>8.6259999999999906</v>
      </c>
      <c r="O839" s="44">
        <v>2</v>
      </c>
      <c r="P839" s="46">
        <f t="shared" si="81"/>
        <v>6.4694999999999929</v>
      </c>
      <c r="Q839" s="47">
        <f t="shared" si="82"/>
        <v>79.8</v>
      </c>
      <c r="R839" s="46">
        <f t="shared" si="83"/>
        <v>79.8</v>
      </c>
      <c r="S839" s="39">
        <f>IF(AND(I839=38000,R839&lt;=4.5,M839&gt;8),'[1]Pricing Schedule'!$F$8+('[1]Pricing Schedule'!$F$9*M839),
IF(AND(I839=38000,R839&lt;=4.5,M839&lt;=8),'[1]Pricing Schedule'!$F$34+('[1]Pricing Schedule'!$F$36*M839),
IF(AND(I839=38000,R839&gt;4.5,R839&lt;=9,M839&gt;8),'[1]Pricing Schedule'!$F$17+('[1]Pricing Schedule'!$F$18*M839),
IF(AND(I839=38000,R839&gt;4.5,R839&lt;=9,M839&lt;=8),'[1]Pricing Schedule'!$F$34+('[1]Pricing Schedule'!$F$36*M839),
IF(AND(I839=38000,R839&gt;9,R839&lt;=12.8,M839&gt;8),'[1]Pricing Schedule'!$F$26+('[1]Pricing Schedule'!$F$27*M839),
IF(AND(I839=38000,R839&gt;9,R839&lt;=12.8,M839&lt;=8),'[1]Pricing Schedule'!$F$34+('[1]Pricing Schedule'!$F$36*M839),
IF(AND(I839=38000,R839&gt;12.8,R839&lt;=22.8),'[1]Pricing Schedule'!$F$34+('[1]Pricing Schedule'!$F$36*M839),
IF(AND(I839=38000,R839&gt;22.8,R839&lt;=30.2),'[1]Pricing Schedule'!$F$43+('[1]Pricing Schedule'!$F$45*M839),
IF(AND(I839=38000,R839&gt;30.2,R839&lt;=45.9),'[1]Pricing Schedule'!$F$52+('[1]Pricing Schedule'!$F$54*M839),
IF(AND(I839=38000,R839&gt;45.9,R839&lt;=123.4),'[1]Pricing Schedule'!$F$96+('[1]Pricing Schedule'!$F$97*M839),
IF(AND(I839=38000,R839&gt;123.4,R839&lt;=168.2,M839&lt;=10),'[1]Pricing Schedule'!$F$103+('[1]Pricing Schedule'!$F$105*M839),
IF(AND(I839=38000,R839&gt;123.4,R839&lt;=168.2,M839&gt;10),'[1]Pricing Schedule'!$F$111+('[1]Pricing Schedule'!$F$113*M839),
IF(AND(I839=38000,R839&gt;157.4,R839&lt;=336.4,M839&lt;=10),('[1]Pricing Schedule'!$F$103+('[1]Pricing Schedule'!$F$105*M839))*2,
IF(AND(I839=38000,R839&gt;157.4,R839&lt;=336.4,M839&gt;10),('[1]Pricing Schedule'!$F$111+('[1]Pricing Schedule'!$F$113*M839))*2,
IF(AND(I839=38000,R839&gt;314.8,R839&lt;=504.6,M839&lt;=10),('[1]Pricing Schedule'!$F$103+('[1]Pricing Schedule'!$F$105*M839))*3,
IF(AND(I839=38000,R839&gt;314.8,R839&lt;=504.6,M839&gt;10),('[1]Pricing Schedule'!$F$111+('[1]Pricing Schedule'!$F$113*M839))*3,
IF(AND(I839=38000,R839&gt;472.2,R839&lt;=672.8,M839&lt;=10),('[1]Pricing Schedule'!$F$103+('[1]Pricing Schedule'!$F$105*M839))*4,
IF(AND(I839=38000,R839&gt;472.2,R839&lt;=672.8,M839&gt;10),('[1]Pricing Schedule'!$F$111+('[1]Pricing Schedule'!$F$113*M839))*4,
IF(AND(I839=110000,R839&lt;=12.8,M839&gt;2),'[1]Pricing Schedule'!$F$62+('[1]Pricing Schedule'!$F$63*M839),
IF(AND(I839=110000,R839&lt;=12.8,M839&lt;=2),'[1]Pricing Schedule'!$F$96+('[1]Pricing Schedule'!$F$97*M839),
IF(AND(I839=110000,R839&gt;12.8,R839&lt;=22.8,M839&gt;3),'[1]Pricing Schedule'!$F$71+('[1]Pricing Schedule'!$F$72*M839),
IF(AND(I839=110000,R839&gt;12.8,R839&lt;=22.8,M839&lt;=3),'[1]Pricing Schedule'!$F$96+('[1]Pricing Schedule'!$F$97*M839),
IF(AND(I839=110000,R839&gt;22.8,R839&lt;=30.2),'[1]Pricing Schedule'!$F$80+('[1]Pricing Schedule'!$F$81*M839),
IF(AND(I839=110000,R839&gt;30.2,R839&lt;=45.9),'[1]Pricing Schedule'!$F$89+('[1]Pricing Schedule'!$F$90*M839),
IF(AND(I839=110000,R839&gt;45.9,R839&lt;=123.4),'[1]Pricing Schedule'!$F$96+('[1]Pricing Schedule'!$F$97*M839),
IF(AND(I839=110000,R839&gt;123.4,R839&lt;=168.2,M839&lt;=10),'[1]Pricing Schedule'!$F$103+('[1]Pricing Schedule'!$F$105*M839),
IF(AND(I839=110000,R839&gt;123.4,R839&lt;=168.2,M839&gt;10),'[1]Pricing Schedule'!$F$111+('[1]Pricing Schedule'!$F$113*M839),
IF(AND(I839=110000,R839&gt;168.2,R839&lt;=336.4,M839&lt;=10),('[1]Pricing Schedule'!$F$103+('[1]Pricing Schedule'!$F$105*M839))*2,
IF(AND(I839=110000,R839&gt;168.2,R839&lt;=336.4,M839&gt;10),('[1]Pricing Schedule'!$F$111+('[1]Pricing Schedule'!$F$113*M839))*2,
IF(AND(I839=110000,R839&gt;336.4,R839&lt;=504.6,M839&lt;=10),('[1]Pricing Schedule'!$F$103+('[1]Pricing Schedule'!$F$105*M839))*3,
IF(AND(I839=110000,R839&gt;336.4,R839&lt;=504.6,M839&gt;10),('[1]Pricing Schedule'!$F$111+('[1]Pricing Schedule'!$F$113*M839))*3,
IF(AND(I839=110000,R839&gt;504.6,R839&lt;=672.8,M839&lt;=10),('[1]Pricing Schedule'!$F$103+('[1]Pricing Schedule'!$F$105*M839))*4,
IF(AND(I839=110000,R839&gt;504.6,R839&lt;=672.8,M839&gt;10),('[1]Pricing Schedule'!$F$111+('[1]Pricing Schedule'!$F$113*M839))*4,
IF(AND(I839=110000,R839&gt;672.8,R839&lt;=841,M839&lt;=10),('[1]Pricing Schedule'!$F$103+('[1]Pricing Schedule'!$F$105*M839))*5,
IF(AND(I839=110000,R839&gt;672.8,R839&lt;=841,M839&gt;10),('[1]Pricing Schedule'!$F$111+('[1]Pricing Schedule'!$F$113*M839))*5,
IF(AND(I839=110000,R839&gt;672.8,R839&lt;=841,M839&lt;=10),('[1]Pricing Schedule'!$F$103+('[1]Pricing Schedule'!$F$105*M839))*5,
IF(AND(I839=110000,R839&gt;672.8,R839&lt;=841,M839&gt;10),('[1]Pricing Schedule'!$F$111+('[1]Pricing Schedule'!$F$113*M839))*5,
IF(AND(I839=110000,R839&gt;1345.6,R839&lt;=1513.8,M839&lt;=10),('[1]Pricing Schedule'!$F$103+('[1]Pricing Schedule'!$F$105*M839))*9,
IF(AND(I839=110000,R839&gt;1345.6,R839&lt;=1513.8,M839&gt;10),('[1]Pricing Schedule'!$F$111+('[1]Pricing Schedule'!$F$113*M839))*9,
9999999999)))))))))))))))))))))))))))))))))))))))</f>
        <v>1761700</v>
      </c>
      <c r="T839" s="48">
        <f>IF(AND(I839=38000,R839&lt;=4.5,M839&gt;8),'[1]Pricing Schedule'!$J$9,
IF(AND(I839=38000,R839&lt;=4.5,M839&lt;=8),'[1]Pricing Schedule'!$J$36,
IF(AND(I839=38000,R839&gt;4.5,R839&lt;=9,M839&gt;8),'[1]Pricing Schedule'!$J$18,
IF(AND(I839=38000,R839&gt;4.5,R839&lt;=9,M839&lt;=8),'[1]Pricing Schedule'!$J$36,
IF(AND(I839=38000,R839&gt;9,R839&lt;=12.8,M839&gt;8),'[1]Pricing Schedule'!$J$27,
IF(AND(I839=38000,R839&gt;9,R839&lt;=12.8,M839&lt;=8),'[1]Pricing Schedule'!$J$36,
IF(AND(I839=38000,R839&gt;12.8,R839&lt;=22.8),'[1]Pricing Schedule'!$J$36,
IF(AND(I839=38000,R839&gt;22.8,R839&lt;=30.2),'[1]Pricing Schedule'!$J$45,
IF(AND(I839=38000,R839&gt;30.2,R839&lt;=45.9),'[1]Pricing Schedule'!$J$54,
IF(AND(I839=38000,R839&gt;45.9,R839&lt;=123.4),'[1]Pricing Schedule'!$J$97,
IF(AND(I839=38000,R839&gt;123.4,R839&lt;=168.2,M839&lt;=10),'[1]Pricing Schedule'!$J$105,
IF(AND(I839=38000,R839&gt;123.4,R839&lt;=168.2,M839&gt;10),'[1]Pricing Schedule'!$J$113,
IF(AND(I839=38000,R839&gt;168.2,R839&lt;=336.4,M839&lt;=10),('[1]Pricing Schedule'!$J$105),
IF(AND(I839=38000,R839&gt;168.2,R839&lt;=336.4,M839&gt;10),('[1]Pricing Schedule'!$J$113),
IF(AND(I839=38000,R839&gt;336.4,R839&lt;=504.6,M839&lt;=10),('[1]Pricing Schedule'!$J$105),
IF(AND(I839=38000,R839&gt;336.4,R839&lt;=504.6,M839&gt;10),('[1]Pricing Schedule'!$J$113),
IF(AND(I839=38000,R839&gt;504.6,R839&lt;=672.8,M839&lt;=10),('[1]Pricing Schedule'!$J$105),
IF(AND(I839=38000,R839&gt;504.6,R839&lt;=672.8,M839&gt;10),('[1]Pricing Schedule'!$J$113),
IF(AND(I839=110000,R839&lt;=12.8,M839&gt;2),'[1]Pricing Schedule'!$J$63,
IF(AND(I839=110000,R839&lt;=12.8,M839&lt;=2),'[1]Pricing Schedule'!$J$97,
IF(AND(I839=110000,R839&gt;12.8,R839&lt;=22.8,M839&gt;3),'[1]Pricing Schedule'!$J$72,
IF(AND(I839=110000,R839&gt;12.8,R839&lt;=22.8,M839&lt;=3),'[1]Pricing Schedule'!$J$97,
IF(AND(I839=110000,R839&gt;22.8,R839&lt;=30.2),'[1]Pricing Schedule'!$J$81,
IF(AND(I839=110000,R839&gt;30.2,R839&lt;=45.9),'[1]Pricing Schedule'!$J$90,
IF(AND(I839=110000,R839&gt;45.9,R839&lt;=123.4),'[1]Pricing Schedule'!$J$97,
IF(AND(I839=110000,R839&gt;123.4,R839&lt;=168.2,M839&lt;=10),'[1]Pricing Schedule'!$J$105,
IF(AND(I839=110000,R839&gt;123.4,R839&lt;=168.2,M839&gt;10),'[1]Pricing Schedule'!$J$113,
IF(AND(I839=110000,R839&gt;168.2,R839&lt;=336.2,M839&lt;=10),('[1]Pricing Schedule'!$J$105),
IF(AND(I839=110000,R839&gt;168.2,R839&lt;=336.2,M839&gt;10),('[1]Pricing Schedule'!$J$113),
IF(AND(I839=110000,R839&gt;336.4,R839&lt;=504.6,M839&lt;=10),('[1]Pricing Schedule'!$J$105),
IF(AND(I839=110000,R839&gt;336.4,R839&lt;=504.6,M839&gt;10),('[1]Pricing Schedule'!$J$113),
IF(AND(I839=110000,R839&gt;504.6,R839&lt;=672.8,M839&lt;=10),('[1]Pricing Schedule'!$J$105),
IF(AND(I839=110000,R839&gt;504.6,R839&lt;=672.8,M839&gt;10),('[1]Pricing Schedule'!$J$113),
IF(AND(I839=110000,R839&gt;672.8,R839&lt;=841,M839&lt;=10),('[1]Pricing Schedule'!$J$105),
IF(AND(I839=110000,R839&gt;672.8,R839&lt;=841,M839&gt;10),('[1]Pricing Schedule'!$J$113),
IF(AND(I839=110000,R839&gt;1682,R839&lt;=1850.2,M839&lt;=10),('[1]Pricing Schedule'!$J$105),
IF(AND(I839=110000,R839&gt;1682,R839&lt;=1850.2,M839&gt;10),('[1]Pricing Schedule'!$J$113),
IF(AND(I839=110000,R839&gt;2018.4,R839&lt;=2186.6,M839&lt;=10),('[1]Pricing Schedule'!$J$105),
IF(AND(I839=110000,R839&gt;2018.4,R839&lt;=2186.6,M839&gt;10),('[1]Pricing Schedule'!$J$113),999999999)))))))))))))))))))))))))))))))))))))))</f>
        <v>11</v>
      </c>
      <c r="U839" s="49">
        <f t="shared" si="84"/>
        <v>22076.441102756893</v>
      </c>
      <c r="V839" s="50">
        <f t="shared" si="85"/>
        <v>45.297156155985697</v>
      </c>
      <c r="W839" s="13"/>
      <c r="X839" s="13"/>
      <c r="Y839" s="23">
        <v>617</v>
      </c>
      <c r="Z839" s="23">
        <v>642</v>
      </c>
      <c r="AD839" s="43"/>
      <c r="AE839" s="43"/>
      <c r="AF839" s="43"/>
      <c r="AR839" s="51"/>
    </row>
    <row r="840" spans="1:44" s="44" customFormat="1">
      <c r="A840" s="43">
        <v>840</v>
      </c>
      <c r="B840" s="43">
        <v>840</v>
      </c>
      <c r="C840" s="43" t="s">
        <v>1317</v>
      </c>
      <c r="D840" s="23" t="s">
        <v>168</v>
      </c>
      <c r="E840" s="23" t="s">
        <v>168</v>
      </c>
      <c r="F840" s="43" t="s">
        <v>169</v>
      </c>
      <c r="G840" s="43" t="s">
        <v>170</v>
      </c>
      <c r="H840" s="43" t="s">
        <v>113</v>
      </c>
      <c r="I840" s="44">
        <v>38000</v>
      </c>
      <c r="J840" s="44">
        <v>38000</v>
      </c>
      <c r="K840" s="44">
        <v>20000</v>
      </c>
      <c r="L840" s="45">
        <v>10.038</v>
      </c>
      <c r="M840" s="46">
        <f t="shared" si="80"/>
        <v>11</v>
      </c>
      <c r="N840" s="45">
        <v>10.877000000000001</v>
      </c>
      <c r="O840" s="44">
        <v>2</v>
      </c>
      <c r="P840" s="46">
        <f t="shared" si="81"/>
        <v>8.1577500000000001</v>
      </c>
      <c r="Q840" s="47">
        <f t="shared" si="82"/>
        <v>100.80000000000001</v>
      </c>
      <c r="R840" s="46">
        <f t="shared" si="83"/>
        <v>100.80000000000001</v>
      </c>
      <c r="S840" s="39">
        <f>IF(AND(I840=38000,R840&lt;=4.5,M840&gt;8),'[1]Pricing Schedule'!$F$8+('[1]Pricing Schedule'!$F$9*M840),
IF(AND(I840=38000,R840&lt;=4.5,M840&lt;=8),'[1]Pricing Schedule'!$F$34+('[1]Pricing Schedule'!$F$36*M840),
IF(AND(I840=38000,R840&gt;4.5,R840&lt;=9,M840&gt;8),'[1]Pricing Schedule'!$F$17+('[1]Pricing Schedule'!$F$18*M840),
IF(AND(I840=38000,R840&gt;4.5,R840&lt;=9,M840&lt;=8),'[1]Pricing Schedule'!$F$34+('[1]Pricing Schedule'!$F$36*M840),
IF(AND(I840=38000,R840&gt;9,R840&lt;=12.8,M840&gt;8),'[1]Pricing Schedule'!$F$26+('[1]Pricing Schedule'!$F$27*M840),
IF(AND(I840=38000,R840&gt;9,R840&lt;=12.8,M840&lt;=8),'[1]Pricing Schedule'!$F$34+('[1]Pricing Schedule'!$F$36*M840),
IF(AND(I840=38000,R840&gt;12.8,R840&lt;=22.8),'[1]Pricing Schedule'!$F$34+('[1]Pricing Schedule'!$F$36*M840),
IF(AND(I840=38000,R840&gt;22.8,R840&lt;=30.2),'[1]Pricing Schedule'!$F$43+('[1]Pricing Schedule'!$F$45*M840),
IF(AND(I840=38000,R840&gt;30.2,R840&lt;=45.9),'[1]Pricing Schedule'!$F$52+('[1]Pricing Schedule'!$F$54*M840),
IF(AND(I840=38000,R840&gt;45.9,R840&lt;=123.4),'[1]Pricing Schedule'!$F$96+('[1]Pricing Schedule'!$F$97*M840),
IF(AND(I840=38000,R840&gt;123.4,R840&lt;=168.2,M840&lt;=10),'[1]Pricing Schedule'!$F$103+('[1]Pricing Schedule'!$F$105*M840),
IF(AND(I840=38000,R840&gt;123.4,R840&lt;=168.2,M840&gt;10),'[1]Pricing Schedule'!$F$111+('[1]Pricing Schedule'!$F$113*M840),
IF(AND(I840=38000,R840&gt;157.4,R840&lt;=336.4,M840&lt;=10),('[1]Pricing Schedule'!$F$103+('[1]Pricing Schedule'!$F$105*M840))*2,
IF(AND(I840=38000,R840&gt;157.4,R840&lt;=336.4,M840&gt;10),('[1]Pricing Schedule'!$F$111+('[1]Pricing Schedule'!$F$113*M840))*2,
IF(AND(I840=38000,R840&gt;314.8,R840&lt;=504.6,M840&lt;=10),('[1]Pricing Schedule'!$F$103+('[1]Pricing Schedule'!$F$105*M840))*3,
IF(AND(I840=38000,R840&gt;314.8,R840&lt;=504.6,M840&gt;10),('[1]Pricing Schedule'!$F$111+('[1]Pricing Schedule'!$F$113*M840))*3,
IF(AND(I840=38000,R840&gt;472.2,R840&lt;=672.8,M840&lt;=10),('[1]Pricing Schedule'!$F$103+('[1]Pricing Schedule'!$F$105*M840))*4,
IF(AND(I840=38000,R840&gt;472.2,R840&lt;=672.8,M840&gt;10),('[1]Pricing Schedule'!$F$111+('[1]Pricing Schedule'!$F$113*M840))*4,
IF(AND(I840=110000,R840&lt;=12.8,M840&gt;2),'[1]Pricing Schedule'!$F$62+('[1]Pricing Schedule'!$F$63*M840),
IF(AND(I840=110000,R840&lt;=12.8,M840&lt;=2),'[1]Pricing Schedule'!$F$96+('[1]Pricing Schedule'!$F$97*M840),
IF(AND(I840=110000,R840&gt;12.8,R840&lt;=22.8,M840&gt;3),'[1]Pricing Schedule'!$F$71+('[1]Pricing Schedule'!$F$72*M840),
IF(AND(I840=110000,R840&gt;12.8,R840&lt;=22.8,M840&lt;=3),'[1]Pricing Schedule'!$F$96+('[1]Pricing Schedule'!$F$97*M840),
IF(AND(I840=110000,R840&gt;22.8,R840&lt;=30.2),'[1]Pricing Schedule'!$F$80+('[1]Pricing Schedule'!$F$81*M840),
IF(AND(I840=110000,R840&gt;30.2,R840&lt;=45.9),'[1]Pricing Schedule'!$F$89+('[1]Pricing Schedule'!$F$90*M840),
IF(AND(I840=110000,R840&gt;45.9,R840&lt;=123.4),'[1]Pricing Schedule'!$F$96+('[1]Pricing Schedule'!$F$97*M840),
IF(AND(I840=110000,R840&gt;123.4,R840&lt;=168.2,M840&lt;=10),'[1]Pricing Schedule'!$F$103+('[1]Pricing Schedule'!$F$105*M840),
IF(AND(I840=110000,R840&gt;123.4,R840&lt;=168.2,M840&gt;10),'[1]Pricing Schedule'!$F$111+('[1]Pricing Schedule'!$F$113*M840),
IF(AND(I840=110000,R840&gt;168.2,R840&lt;=336.4,M840&lt;=10),('[1]Pricing Schedule'!$F$103+('[1]Pricing Schedule'!$F$105*M840))*2,
IF(AND(I840=110000,R840&gt;168.2,R840&lt;=336.4,M840&gt;10),('[1]Pricing Schedule'!$F$111+('[1]Pricing Schedule'!$F$113*M840))*2,
IF(AND(I840=110000,R840&gt;336.4,R840&lt;=504.6,M840&lt;=10),('[1]Pricing Schedule'!$F$103+('[1]Pricing Schedule'!$F$105*M840))*3,
IF(AND(I840=110000,R840&gt;336.4,R840&lt;=504.6,M840&gt;10),('[1]Pricing Schedule'!$F$111+('[1]Pricing Schedule'!$F$113*M840))*3,
IF(AND(I840=110000,R840&gt;504.6,R840&lt;=672.8,M840&lt;=10),('[1]Pricing Schedule'!$F$103+('[1]Pricing Schedule'!$F$105*M840))*4,
IF(AND(I840=110000,R840&gt;504.6,R840&lt;=672.8,M840&gt;10),('[1]Pricing Schedule'!$F$111+('[1]Pricing Schedule'!$F$113*M840))*4,
IF(AND(I840=110000,R840&gt;672.8,R840&lt;=841,M840&lt;=10),('[1]Pricing Schedule'!$F$103+('[1]Pricing Schedule'!$F$105*M840))*5,
IF(AND(I840=110000,R840&gt;672.8,R840&lt;=841,M840&gt;10),('[1]Pricing Schedule'!$F$111+('[1]Pricing Schedule'!$F$113*M840))*5,
IF(AND(I840=110000,R840&gt;672.8,R840&lt;=841,M840&lt;=10),('[1]Pricing Schedule'!$F$103+('[1]Pricing Schedule'!$F$105*M840))*5,
IF(AND(I840=110000,R840&gt;672.8,R840&lt;=841,M840&gt;10),('[1]Pricing Schedule'!$F$111+('[1]Pricing Schedule'!$F$113*M840))*5,
IF(AND(I840=110000,R840&gt;1345.6,R840&lt;=1513.8,M840&lt;=10),('[1]Pricing Schedule'!$F$103+('[1]Pricing Schedule'!$F$105*M840))*9,
IF(AND(I840=110000,R840&gt;1345.6,R840&lt;=1513.8,M840&gt;10),('[1]Pricing Schedule'!$F$111+('[1]Pricing Schedule'!$F$113*M840))*9,
9999999999)))))))))))))))))))))))))))))))))))))))</f>
        <v>3237370</v>
      </c>
      <c r="T840" s="48">
        <f>IF(AND(I840=38000,R840&lt;=4.5,M840&gt;8),'[1]Pricing Schedule'!$J$9,
IF(AND(I840=38000,R840&lt;=4.5,M840&lt;=8),'[1]Pricing Schedule'!$J$36,
IF(AND(I840=38000,R840&gt;4.5,R840&lt;=9,M840&gt;8),'[1]Pricing Schedule'!$J$18,
IF(AND(I840=38000,R840&gt;4.5,R840&lt;=9,M840&lt;=8),'[1]Pricing Schedule'!$J$36,
IF(AND(I840=38000,R840&gt;9,R840&lt;=12.8,M840&gt;8),'[1]Pricing Schedule'!$J$27,
IF(AND(I840=38000,R840&gt;9,R840&lt;=12.8,M840&lt;=8),'[1]Pricing Schedule'!$J$36,
IF(AND(I840=38000,R840&gt;12.8,R840&lt;=22.8),'[1]Pricing Schedule'!$J$36,
IF(AND(I840=38000,R840&gt;22.8,R840&lt;=30.2),'[1]Pricing Schedule'!$J$45,
IF(AND(I840=38000,R840&gt;30.2,R840&lt;=45.9),'[1]Pricing Schedule'!$J$54,
IF(AND(I840=38000,R840&gt;45.9,R840&lt;=123.4),'[1]Pricing Schedule'!$J$97,
IF(AND(I840=38000,R840&gt;123.4,R840&lt;=168.2,M840&lt;=10),'[1]Pricing Schedule'!$J$105,
IF(AND(I840=38000,R840&gt;123.4,R840&lt;=168.2,M840&gt;10),'[1]Pricing Schedule'!$J$113,
IF(AND(I840=38000,R840&gt;168.2,R840&lt;=336.4,M840&lt;=10),('[1]Pricing Schedule'!$J$105),
IF(AND(I840=38000,R840&gt;168.2,R840&lt;=336.4,M840&gt;10),('[1]Pricing Schedule'!$J$113),
IF(AND(I840=38000,R840&gt;336.4,R840&lt;=504.6,M840&lt;=10),('[1]Pricing Schedule'!$J$105),
IF(AND(I840=38000,R840&gt;336.4,R840&lt;=504.6,M840&gt;10),('[1]Pricing Schedule'!$J$113),
IF(AND(I840=38000,R840&gt;504.6,R840&lt;=672.8,M840&lt;=10),('[1]Pricing Schedule'!$J$105),
IF(AND(I840=38000,R840&gt;504.6,R840&lt;=672.8,M840&gt;10),('[1]Pricing Schedule'!$J$113),
IF(AND(I840=110000,R840&lt;=12.8,M840&gt;2),'[1]Pricing Schedule'!$J$63,
IF(AND(I840=110000,R840&lt;=12.8,M840&lt;=2),'[1]Pricing Schedule'!$J$97,
IF(AND(I840=110000,R840&gt;12.8,R840&lt;=22.8,M840&gt;3),'[1]Pricing Schedule'!$J$72,
IF(AND(I840=110000,R840&gt;12.8,R840&lt;=22.8,M840&lt;=3),'[1]Pricing Schedule'!$J$97,
IF(AND(I840=110000,R840&gt;22.8,R840&lt;=30.2),'[1]Pricing Schedule'!$J$81,
IF(AND(I840=110000,R840&gt;30.2,R840&lt;=45.9),'[1]Pricing Schedule'!$J$90,
IF(AND(I840=110000,R840&gt;45.9,R840&lt;=123.4),'[1]Pricing Schedule'!$J$97,
IF(AND(I840=110000,R840&gt;123.4,R840&lt;=168.2,M840&lt;=10),'[1]Pricing Schedule'!$J$105,
IF(AND(I840=110000,R840&gt;123.4,R840&lt;=168.2,M840&gt;10),'[1]Pricing Schedule'!$J$113,
IF(AND(I840=110000,R840&gt;168.2,R840&lt;=336.2,M840&lt;=10),('[1]Pricing Schedule'!$J$105),
IF(AND(I840=110000,R840&gt;168.2,R840&lt;=336.2,M840&gt;10),('[1]Pricing Schedule'!$J$113),
IF(AND(I840=110000,R840&gt;336.4,R840&lt;=504.6,M840&lt;=10),('[1]Pricing Schedule'!$J$105),
IF(AND(I840=110000,R840&gt;336.4,R840&lt;=504.6,M840&gt;10),('[1]Pricing Schedule'!$J$113),
IF(AND(I840=110000,R840&gt;504.6,R840&lt;=672.8,M840&lt;=10),('[1]Pricing Schedule'!$J$105),
IF(AND(I840=110000,R840&gt;504.6,R840&lt;=672.8,M840&gt;10),('[1]Pricing Schedule'!$J$113),
IF(AND(I840=110000,R840&gt;672.8,R840&lt;=841,M840&lt;=10),('[1]Pricing Schedule'!$J$105),
IF(AND(I840=110000,R840&gt;672.8,R840&lt;=841,M840&gt;10),('[1]Pricing Schedule'!$J$113),
IF(AND(I840=110000,R840&gt;1682,R840&lt;=1850.2,M840&lt;=10),('[1]Pricing Schedule'!$J$105),
IF(AND(I840=110000,R840&gt;1682,R840&lt;=1850.2,M840&gt;10),('[1]Pricing Schedule'!$J$113),
IF(AND(I840=110000,R840&gt;2018.4,R840&lt;=2186.6,M840&lt;=10),('[1]Pricing Schedule'!$J$105),
IF(AND(I840=110000,R840&gt;2018.4,R840&lt;=2186.6,M840&gt;10),('[1]Pricing Schedule'!$J$113),999999999)))))))))))))))))))))))))))))))))))))))</f>
        <v>11</v>
      </c>
      <c r="U840" s="49">
        <f t="shared" si="84"/>
        <v>32116.765873015869</v>
      </c>
      <c r="V840" s="50">
        <f t="shared" si="85"/>
        <v>31.136385399259279</v>
      </c>
      <c r="W840" s="13"/>
      <c r="X840" s="13"/>
      <c r="Y840" s="23">
        <v>227</v>
      </c>
      <c r="Z840" s="23">
        <v>642</v>
      </c>
      <c r="AD840" s="43"/>
      <c r="AE840" s="43"/>
      <c r="AF840" s="43"/>
      <c r="AR840" s="51"/>
    </row>
    <row r="841" spans="1:44">
      <c r="A841" s="23">
        <v>841</v>
      </c>
      <c r="B841" s="23">
        <v>841</v>
      </c>
      <c r="C841" s="23" t="s">
        <v>1318</v>
      </c>
      <c r="D841" s="23" t="s">
        <v>168</v>
      </c>
      <c r="E841" s="23" t="s">
        <v>168</v>
      </c>
      <c r="F841" s="23" t="s">
        <v>169</v>
      </c>
      <c r="G841" s="23" t="s">
        <v>170</v>
      </c>
      <c r="H841" s="23" t="s">
        <v>113</v>
      </c>
      <c r="I841" s="13">
        <v>38000</v>
      </c>
      <c r="J841" s="13">
        <v>38000</v>
      </c>
      <c r="K841" s="13">
        <v>20000</v>
      </c>
      <c r="L841" s="24">
        <v>8.74</v>
      </c>
      <c r="M841" s="37">
        <f t="shared" si="80"/>
        <v>9</v>
      </c>
      <c r="N841" s="24">
        <v>0.77200000000000002</v>
      </c>
      <c r="O841" s="13">
        <v>2</v>
      </c>
      <c r="P841" s="36">
        <f t="shared" si="81"/>
        <v>0.57899999999999996</v>
      </c>
      <c r="Q841" s="38">
        <f t="shared" si="82"/>
        <v>4.2</v>
      </c>
      <c r="R841" s="37">
        <f t="shared" si="83"/>
        <v>4.2</v>
      </c>
      <c r="S841" s="39">
        <f>IF(AND(I841=38000,R841&lt;=4.5,M841&gt;8),'[1]Pricing Schedule'!$F$8+('[1]Pricing Schedule'!$F$9*M841),
IF(AND(I841=38000,R841&lt;=4.5,M841&lt;=8),'[1]Pricing Schedule'!$F$34+('[1]Pricing Schedule'!$F$36*M841),
IF(AND(I841=38000,R841&gt;4.5,R841&lt;=9,M841&gt;8),'[1]Pricing Schedule'!$F$17+('[1]Pricing Schedule'!$F$18*M841),
IF(AND(I841=38000,R841&gt;4.5,R841&lt;=9,M841&lt;=8),'[1]Pricing Schedule'!$F$34+('[1]Pricing Schedule'!$F$36*M841),
IF(AND(I841=38000,R841&gt;9,R841&lt;=12.8,M841&gt;8),'[1]Pricing Schedule'!$F$26+('[1]Pricing Schedule'!$F$27*M841),
IF(AND(I841=38000,R841&gt;9,R841&lt;=12.8,M841&lt;=8),'[1]Pricing Schedule'!$F$34+('[1]Pricing Schedule'!$F$36*M841),
IF(AND(I841=38000,R841&gt;12.8,R841&lt;=22.8),'[1]Pricing Schedule'!$F$34+('[1]Pricing Schedule'!$F$36*M841),
IF(AND(I841=38000,R841&gt;22.8,R841&lt;=30.2),'[1]Pricing Schedule'!$F$43+('[1]Pricing Schedule'!$F$45*M841),
IF(AND(I841=38000,R841&gt;30.2,R841&lt;=45.9),'[1]Pricing Schedule'!$F$52+('[1]Pricing Schedule'!$F$54*M841),
IF(AND(I841=38000,R841&gt;45.9,R841&lt;=123.4),'[1]Pricing Schedule'!$F$96+('[1]Pricing Schedule'!$F$97*M841),
IF(AND(I841=38000,R841&gt;123.4,R841&lt;=168.2,M841&lt;=10),'[1]Pricing Schedule'!$F$103+('[1]Pricing Schedule'!$F$105*M841),
IF(AND(I841=38000,R841&gt;123.4,R841&lt;=168.2,M841&gt;10),'[1]Pricing Schedule'!$F$111+('[1]Pricing Schedule'!$F$113*M841),
IF(AND(I841=38000,R841&gt;157.4,R841&lt;=336.4,M841&lt;=10),('[1]Pricing Schedule'!$F$103+('[1]Pricing Schedule'!$F$105*M841))*2,
IF(AND(I841=38000,R841&gt;157.4,R841&lt;=336.4,M841&gt;10),('[1]Pricing Schedule'!$F$111+('[1]Pricing Schedule'!$F$113*M841))*2,
IF(AND(I841=38000,R841&gt;314.8,R841&lt;=504.6,M841&lt;=10),('[1]Pricing Schedule'!$F$103+('[1]Pricing Schedule'!$F$105*M841))*3,
IF(AND(I841=38000,R841&gt;314.8,R841&lt;=504.6,M841&gt;10),('[1]Pricing Schedule'!$F$111+('[1]Pricing Schedule'!$F$113*M841))*3,
IF(AND(I841=38000,R841&gt;472.2,R841&lt;=672.8,M841&lt;=10),('[1]Pricing Schedule'!$F$103+('[1]Pricing Schedule'!$F$105*M841))*4,
IF(AND(I841=38000,R841&gt;472.2,R841&lt;=672.8,M841&gt;10),('[1]Pricing Schedule'!$F$111+('[1]Pricing Schedule'!$F$113*M841))*4,
IF(AND(I841=110000,R841&lt;=12.8,M841&gt;2),'[1]Pricing Schedule'!$F$62+('[1]Pricing Schedule'!$F$63*M841),
IF(AND(I841=110000,R841&lt;=12.8,M841&lt;=2),'[1]Pricing Schedule'!$F$96+('[1]Pricing Schedule'!$F$97*M841),
IF(AND(I841=110000,R841&gt;12.8,R841&lt;=22.8,M841&gt;3),'[1]Pricing Schedule'!$F$71+('[1]Pricing Schedule'!$F$72*M841),
IF(AND(I841=110000,R841&gt;12.8,R841&lt;=22.8,M841&lt;=3),'[1]Pricing Schedule'!$F$96+('[1]Pricing Schedule'!$F$97*M841),
IF(AND(I841=110000,R841&gt;22.8,R841&lt;=30.2),'[1]Pricing Schedule'!$F$80+('[1]Pricing Schedule'!$F$81*M841),
IF(AND(I841=110000,R841&gt;30.2,R841&lt;=45.9),'[1]Pricing Schedule'!$F$89+('[1]Pricing Schedule'!$F$90*M841),
IF(AND(I841=110000,R841&gt;45.9,R841&lt;=123.4),'[1]Pricing Schedule'!$F$96+('[1]Pricing Schedule'!$F$97*M841),
IF(AND(I841=110000,R841&gt;123.4,R841&lt;=168.2,M841&lt;=10),'[1]Pricing Schedule'!$F$103+('[1]Pricing Schedule'!$F$105*M841),
IF(AND(I841=110000,R841&gt;123.4,R841&lt;=168.2,M841&gt;10),'[1]Pricing Schedule'!$F$111+('[1]Pricing Schedule'!$F$113*M841),
IF(AND(I841=110000,R841&gt;168.2,R841&lt;=336.4,M841&lt;=10),('[1]Pricing Schedule'!$F$103+('[1]Pricing Schedule'!$F$105*M841))*2,
IF(AND(I841=110000,R841&gt;168.2,R841&lt;=336.4,M841&gt;10),('[1]Pricing Schedule'!$F$111+('[1]Pricing Schedule'!$F$113*M841))*2,
IF(AND(I841=110000,R841&gt;336.4,R841&lt;=504.6,M841&lt;=10),('[1]Pricing Schedule'!$F$103+('[1]Pricing Schedule'!$F$105*M841))*3,
IF(AND(I841=110000,R841&gt;336.4,R841&lt;=504.6,M841&gt;10),('[1]Pricing Schedule'!$F$111+('[1]Pricing Schedule'!$F$113*M841))*3,
IF(AND(I841=110000,R841&gt;504.6,R841&lt;=672.8,M841&lt;=10),('[1]Pricing Schedule'!$F$103+('[1]Pricing Schedule'!$F$105*M841))*4,
IF(AND(I841=110000,R841&gt;504.6,R841&lt;=672.8,M841&gt;10),('[1]Pricing Schedule'!$F$111+('[1]Pricing Schedule'!$F$113*M841))*4,
IF(AND(I841=110000,R841&gt;672.8,R841&lt;=841,M841&lt;=10),('[1]Pricing Schedule'!$F$103+('[1]Pricing Schedule'!$F$105*M841))*5,
IF(AND(I841=110000,R841&gt;672.8,R841&lt;=841,M841&gt;10),('[1]Pricing Schedule'!$F$111+('[1]Pricing Schedule'!$F$113*M841))*5,
IF(AND(I841=110000,R841&gt;672.8,R841&lt;=841,M841&lt;=10),('[1]Pricing Schedule'!$F$103+('[1]Pricing Schedule'!$F$105*M841))*5,
IF(AND(I841=110000,R841&gt;672.8,R841&lt;=841,M841&gt;10),('[1]Pricing Schedule'!$F$111+('[1]Pricing Schedule'!$F$113*M841))*5,
IF(AND(I841=110000,R841&gt;1345.6,R841&lt;=1513.8,M841&lt;=10),('[1]Pricing Schedule'!$F$103+('[1]Pricing Schedule'!$F$105*M841))*9,
IF(AND(I841=110000,R841&gt;1345.6,R841&lt;=1513.8,M841&gt;10),('[1]Pricing Schedule'!$F$111+('[1]Pricing Schedule'!$F$113*M841))*9,
9999999999)))))))))))))))))))))))))))))))))))))))</f>
        <v>1334440</v>
      </c>
      <c r="T841" s="21">
        <f>IF(AND(I841=38000,R841&lt;=4.5,M841&gt;8),'[1]Pricing Schedule'!$J$9,
IF(AND(I841=38000,R841&lt;=4.5,M841&lt;=8),'[1]Pricing Schedule'!$J$36,
IF(AND(I841=38000,R841&gt;4.5,R841&lt;=9,M841&gt;8),'[1]Pricing Schedule'!$J$18,
IF(AND(I841=38000,R841&gt;4.5,R841&lt;=9,M841&lt;=8),'[1]Pricing Schedule'!$J$36,
IF(AND(I841=38000,R841&gt;9,R841&lt;=12.8,M841&gt;8),'[1]Pricing Schedule'!$J$27,
IF(AND(I841=38000,R841&gt;9,R841&lt;=12.8,M841&lt;=8),'[1]Pricing Schedule'!$J$36,
IF(AND(I841=38000,R841&gt;12.8,R841&lt;=22.8),'[1]Pricing Schedule'!$J$36,
IF(AND(I841=38000,R841&gt;22.8,R841&lt;=30.2),'[1]Pricing Schedule'!$J$45,
IF(AND(I841=38000,R841&gt;30.2,R841&lt;=45.9),'[1]Pricing Schedule'!$J$54,
IF(AND(I841=38000,R841&gt;45.9,R841&lt;=123.4),'[1]Pricing Schedule'!$J$97,
IF(AND(I841=38000,R841&gt;123.4,R841&lt;=168.2,M841&lt;=10),'[1]Pricing Schedule'!$J$105,
IF(AND(I841=38000,R841&gt;123.4,R841&lt;=168.2,M841&gt;10),'[1]Pricing Schedule'!$J$113,
IF(AND(I841=38000,R841&gt;168.2,R841&lt;=336.4,M841&lt;=10),('[1]Pricing Schedule'!$J$105),
IF(AND(I841=38000,R841&gt;168.2,R841&lt;=336.4,M841&gt;10),('[1]Pricing Schedule'!$J$113),
IF(AND(I841=38000,R841&gt;336.4,R841&lt;=504.6,M841&lt;=10),('[1]Pricing Schedule'!$J$105),
IF(AND(I841=38000,R841&gt;336.4,R841&lt;=504.6,M841&gt;10),('[1]Pricing Schedule'!$J$113),
IF(AND(I841=38000,R841&gt;504.6,R841&lt;=672.8,M841&lt;=10),('[1]Pricing Schedule'!$J$105),
IF(AND(I841=38000,R841&gt;504.6,R841&lt;=672.8,M841&gt;10),('[1]Pricing Schedule'!$J$113),
IF(AND(I841=110000,R841&lt;=12.8,M841&gt;2),'[1]Pricing Schedule'!$J$63,
IF(AND(I841=110000,R841&lt;=12.8,M841&lt;=2),'[1]Pricing Schedule'!$J$97,
IF(AND(I841=110000,R841&gt;12.8,R841&lt;=22.8,M841&gt;3),'[1]Pricing Schedule'!$J$72,
IF(AND(I841=110000,R841&gt;12.8,R841&lt;=22.8,M841&lt;=3),'[1]Pricing Schedule'!$J$97,
IF(AND(I841=110000,R841&gt;22.8,R841&lt;=30.2),'[1]Pricing Schedule'!$J$81,
IF(AND(I841=110000,R841&gt;30.2,R841&lt;=45.9),'[1]Pricing Schedule'!$J$90,
IF(AND(I841=110000,R841&gt;45.9,R841&lt;=123.4),'[1]Pricing Schedule'!$J$97,
IF(AND(I841=110000,R841&gt;123.4,R841&lt;=168.2,M841&lt;=10),'[1]Pricing Schedule'!$J$105,
IF(AND(I841=110000,R841&gt;123.4,R841&lt;=168.2,M841&gt;10),'[1]Pricing Schedule'!$J$113,
IF(AND(I841=110000,R841&gt;168.2,R841&lt;=336.2,M841&lt;=10),('[1]Pricing Schedule'!$J$105),
IF(AND(I841=110000,R841&gt;168.2,R841&lt;=336.2,M841&gt;10),('[1]Pricing Schedule'!$J$113),
IF(AND(I841=110000,R841&gt;336.4,R841&lt;=504.6,M841&lt;=10),('[1]Pricing Schedule'!$J$105),
IF(AND(I841=110000,R841&gt;336.4,R841&lt;=504.6,M841&gt;10),('[1]Pricing Schedule'!$J$113),
IF(AND(I841=110000,R841&gt;504.6,R841&lt;=672.8,M841&lt;=10),('[1]Pricing Schedule'!$J$105),
IF(AND(I841=110000,R841&gt;504.6,R841&lt;=672.8,M841&gt;10),('[1]Pricing Schedule'!$J$113),
IF(AND(I841=110000,R841&gt;672.8,R841&lt;=841,M841&lt;=10),('[1]Pricing Schedule'!$J$105),
IF(AND(I841=110000,R841&gt;672.8,R841&lt;=841,M841&gt;10),('[1]Pricing Schedule'!$J$113),
IF(AND(I841=110000,R841&gt;1682,R841&lt;=1850.2,M841&lt;=10),('[1]Pricing Schedule'!$J$105),
IF(AND(I841=110000,R841&gt;1682,R841&lt;=1850.2,M841&gt;10),('[1]Pricing Schedule'!$J$113),
IF(AND(I841=110000,R841&gt;2018.4,R841&lt;=2186.6,M841&lt;=10),('[1]Pricing Schedule'!$J$105),
IF(AND(I841=110000,R841&gt;2018.4,R841&lt;=2186.6,M841&gt;10),('[1]Pricing Schedule'!$J$113),999999999)))))))))))))))))))))))))))))))))))))))</f>
        <v>1</v>
      </c>
      <c r="U841" s="40">
        <f t="shared" si="84"/>
        <v>317723.80952380953</v>
      </c>
      <c r="V841" s="41">
        <f t="shared" si="85"/>
        <v>3.1473876682353645</v>
      </c>
      <c r="Y841" s="23">
        <v>469</v>
      </c>
      <c r="Z841" s="23">
        <v>642</v>
      </c>
      <c r="AR841" s="35"/>
    </row>
    <row r="842" spans="1:44" s="44" customFormat="1">
      <c r="A842" s="43">
        <v>842</v>
      </c>
      <c r="B842" s="43">
        <v>842</v>
      </c>
      <c r="C842" s="43" t="s">
        <v>1319</v>
      </c>
      <c r="D842" s="23" t="s">
        <v>168</v>
      </c>
      <c r="E842" s="23" t="s">
        <v>168</v>
      </c>
      <c r="F842" s="43" t="s">
        <v>260</v>
      </c>
      <c r="G842" s="43" t="s">
        <v>261</v>
      </c>
      <c r="H842" s="43" t="s">
        <v>133</v>
      </c>
      <c r="I842" s="44">
        <v>110000</v>
      </c>
      <c r="J842" s="44">
        <v>110000</v>
      </c>
      <c r="K842" s="44">
        <v>38000</v>
      </c>
      <c r="L842" s="45">
        <v>5.907</v>
      </c>
      <c r="M842" s="46">
        <f t="shared" si="80"/>
        <v>6</v>
      </c>
      <c r="N842" s="45">
        <v>36.21</v>
      </c>
      <c r="O842" s="44">
        <v>2</v>
      </c>
      <c r="P842" s="46">
        <f t="shared" si="81"/>
        <v>27.157499999999999</v>
      </c>
      <c r="Q842" s="47">
        <f t="shared" si="82"/>
        <v>336</v>
      </c>
      <c r="R842" s="46">
        <f t="shared" si="83"/>
        <v>336</v>
      </c>
      <c r="S842" s="39">
        <f>IF(AND(I842=38000,R842&lt;=4.5,M842&gt;8),'[1]Pricing Schedule'!$F$8+('[1]Pricing Schedule'!$F$9*M842),
IF(AND(I842=38000,R842&lt;=4.5,M842&lt;=8),'[1]Pricing Schedule'!$F$34+('[1]Pricing Schedule'!$F$36*M842),
IF(AND(I842=38000,R842&gt;4.5,R842&lt;=9,M842&gt;8),'[1]Pricing Schedule'!$F$17+('[1]Pricing Schedule'!$F$18*M842),
IF(AND(I842=38000,R842&gt;4.5,R842&lt;=9,M842&lt;=8),'[1]Pricing Schedule'!$F$34+('[1]Pricing Schedule'!$F$36*M842),
IF(AND(I842=38000,R842&gt;9,R842&lt;=12.8,M842&gt;8),'[1]Pricing Schedule'!$F$26+('[1]Pricing Schedule'!$F$27*M842),
IF(AND(I842=38000,R842&gt;9,R842&lt;=12.8,M842&lt;=8),'[1]Pricing Schedule'!$F$34+('[1]Pricing Schedule'!$F$36*M842),
IF(AND(I842=38000,R842&gt;12.8,R842&lt;=22.8),'[1]Pricing Schedule'!$F$34+('[1]Pricing Schedule'!$F$36*M842),
IF(AND(I842=38000,R842&gt;22.8,R842&lt;=30.2),'[1]Pricing Schedule'!$F$43+('[1]Pricing Schedule'!$F$45*M842),
IF(AND(I842=38000,R842&gt;30.2,R842&lt;=45.9),'[1]Pricing Schedule'!$F$52+('[1]Pricing Schedule'!$F$54*M842),
IF(AND(I842=38000,R842&gt;45.9,R842&lt;=123.4),'[1]Pricing Schedule'!$F$96+('[1]Pricing Schedule'!$F$97*M842),
IF(AND(I842=38000,R842&gt;123.4,R842&lt;=168.2,M842&lt;=10),'[1]Pricing Schedule'!$F$103+('[1]Pricing Schedule'!$F$105*M842),
IF(AND(I842=38000,R842&gt;123.4,R842&lt;=168.2,M842&gt;10),'[1]Pricing Schedule'!$F$111+('[1]Pricing Schedule'!$F$113*M842),
IF(AND(I842=38000,R842&gt;157.4,R842&lt;=336.4,M842&lt;=10),('[1]Pricing Schedule'!$F$103+('[1]Pricing Schedule'!$F$105*M842))*2,
IF(AND(I842=38000,R842&gt;157.4,R842&lt;=336.4,M842&gt;10),('[1]Pricing Schedule'!$F$111+('[1]Pricing Schedule'!$F$113*M842))*2,
IF(AND(I842=38000,R842&gt;314.8,R842&lt;=504.6,M842&lt;=10),('[1]Pricing Schedule'!$F$103+('[1]Pricing Schedule'!$F$105*M842))*3,
IF(AND(I842=38000,R842&gt;314.8,R842&lt;=504.6,M842&gt;10),('[1]Pricing Schedule'!$F$111+('[1]Pricing Schedule'!$F$113*M842))*3,
IF(AND(I842=38000,R842&gt;472.2,R842&lt;=672.8,M842&lt;=10),('[1]Pricing Schedule'!$F$103+('[1]Pricing Schedule'!$F$105*M842))*4,
IF(AND(I842=38000,R842&gt;472.2,R842&lt;=672.8,M842&gt;10),('[1]Pricing Schedule'!$F$111+('[1]Pricing Schedule'!$F$113*M842))*4,
IF(AND(I842=110000,R842&lt;=12.8,M842&gt;2),'[1]Pricing Schedule'!$F$62+('[1]Pricing Schedule'!$F$63*M842),
IF(AND(I842=110000,R842&lt;=12.8,M842&lt;=2),'[1]Pricing Schedule'!$F$96+('[1]Pricing Schedule'!$F$97*M842),
IF(AND(I842=110000,R842&gt;12.8,R842&lt;=22.8,M842&gt;3),'[1]Pricing Schedule'!$F$71+('[1]Pricing Schedule'!$F$72*M842),
IF(AND(I842=110000,R842&gt;12.8,R842&lt;=22.8,M842&lt;=3),'[1]Pricing Schedule'!$F$96+('[1]Pricing Schedule'!$F$97*M842),
IF(AND(I842=110000,R842&gt;22.8,R842&lt;=30.2),'[1]Pricing Schedule'!$F$80+('[1]Pricing Schedule'!$F$81*M842),
IF(AND(I842=110000,R842&gt;30.2,R842&lt;=45.9),'[1]Pricing Schedule'!$F$89+('[1]Pricing Schedule'!$F$90*M842),
IF(AND(I842=110000,R842&gt;45.9,R842&lt;=123.4),'[1]Pricing Schedule'!$F$96+('[1]Pricing Schedule'!$F$97*M842),
IF(AND(I842=110000,R842&gt;123.4,R842&lt;=168.2,M842&lt;=10),'[1]Pricing Schedule'!$F$103+('[1]Pricing Schedule'!$F$105*M842),
IF(AND(I842=110000,R842&gt;123.4,R842&lt;=168.2,M842&gt;10),'[1]Pricing Schedule'!$F$111+('[1]Pricing Schedule'!$F$113*M842),
IF(AND(I842=110000,R842&gt;168.2,R842&lt;=336.4,M842&lt;=10),('[1]Pricing Schedule'!$F$103+('[1]Pricing Schedule'!$F$105*M842))*2,
IF(AND(I842=110000,R842&gt;168.2,R842&lt;=336.4,M842&gt;10),('[1]Pricing Schedule'!$F$111+('[1]Pricing Schedule'!$F$113*M842))*2,
IF(AND(I842=110000,R842&gt;336.4,R842&lt;=504.6,M842&lt;=10),('[1]Pricing Schedule'!$F$103+('[1]Pricing Schedule'!$F$105*M842))*3,
IF(AND(I842=110000,R842&gt;336.4,R842&lt;=504.6,M842&gt;10),('[1]Pricing Schedule'!$F$111+('[1]Pricing Schedule'!$F$113*M842))*3,
IF(AND(I842=110000,R842&gt;504.6,R842&lt;=672.8,M842&lt;=10),('[1]Pricing Schedule'!$F$103+('[1]Pricing Schedule'!$F$105*M842))*4,
IF(AND(I842=110000,R842&gt;504.6,R842&lt;=672.8,M842&gt;10),('[1]Pricing Schedule'!$F$111+('[1]Pricing Schedule'!$F$113*M842))*4,
IF(AND(I842=110000,R842&gt;672.8,R842&lt;=841,M842&lt;=10),('[1]Pricing Schedule'!$F$103+('[1]Pricing Schedule'!$F$105*M842))*5,
IF(AND(I842=110000,R842&gt;672.8,R842&lt;=841,M842&gt;10),('[1]Pricing Schedule'!$F$111+('[1]Pricing Schedule'!$F$113*M842))*5,
IF(AND(I842=110000,R842&gt;672.8,R842&lt;=841,M842&lt;=10),('[1]Pricing Schedule'!$F$103+('[1]Pricing Schedule'!$F$105*M842))*5,
IF(AND(I842=110000,R842&gt;672.8,R842&lt;=841,M842&gt;10),('[1]Pricing Schedule'!$F$111+('[1]Pricing Schedule'!$F$113*M842))*5,
IF(AND(I842=110000,R842&gt;1345.6,R842&lt;=1513.8,M842&lt;=10),('[1]Pricing Schedule'!$F$103+('[1]Pricing Schedule'!$F$105*M842))*9,
IF(AND(I842=110000,R842&gt;1345.6,R842&lt;=1513.8,M842&gt;10),('[1]Pricing Schedule'!$F$111+('[1]Pricing Schedule'!$F$113*M842))*9,
9999999999)))))))))))))))))))))))))))))))))))))))</f>
        <v>6397880</v>
      </c>
      <c r="T842" s="48">
        <f>IF(AND(I842=38000,R842&lt;=4.5,M842&gt;8),'[1]Pricing Schedule'!$J$9,
IF(AND(I842=38000,R842&lt;=4.5,M842&lt;=8),'[1]Pricing Schedule'!$J$36,
IF(AND(I842=38000,R842&gt;4.5,R842&lt;=9,M842&gt;8),'[1]Pricing Schedule'!$J$18,
IF(AND(I842=38000,R842&gt;4.5,R842&lt;=9,M842&lt;=8),'[1]Pricing Schedule'!$J$36,
IF(AND(I842=38000,R842&gt;9,R842&lt;=12.8,M842&gt;8),'[1]Pricing Schedule'!$J$27,
IF(AND(I842=38000,R842&gt;9,R842&lt;=12.8,M842&lt;=8),'[1]Pricing Schedule'!$J$36,
IF(AND(I842=38000,R842&gt;12.8,R842&lt;=22.8),'[1]Pricing Schedule'!$J$36,
IF(AND(I842=38000,R842&gt;22.8,R842&lt;=30.2),'[1]Pricing Schedule'!$J$45,
IF(AND(I842=38000,R842&gt;30.2,R842&lt;=45.9),'[1]Pricing Schedule'!$J$54,
IF(AND(I842=38000,R842&gt;45.9,R842&lt;=123.4),'[1]Pricing Schedule'!$J$97,
IF(AND(I842=38000,R842&gt;123.4,R842&lt;=168.2,M842&lt;=10),'[1]Pricing Schedule'!$J$105,
IF(AND(I842=38000,R842&gt;123.4,R842&lt;=168.2,M842&gt;10),'[1]Pricing Schedule'!$J$113,
IF(AND(I842=38000,R842&gt;168.2,R842&lt;=336.4,M842&lt;=10),('[1]Pricing Schedule'!$J$105),
IF(AND(I842=38000,R842&gt;168.2,R842&lt;=336.4,M842&gt;10),('[1]Pricing Schedule'!$J$113),
IF(AND(I842=38000,R842&gt;336.4,R842&lt;=504.6,M842&lt;=10),('[1]Pricing Schedule'!$J$105),
IF(AND(I842=38000,R842&gt;336.4,R842&lt;=504.6,M842&gt;10),('[1]Pricing Schedule'!$J$113),
IF(AND(I842=38000,R842&gt;504.6,R842&lt;=672.8,M842&lt;=10),('[1]Pricing Schedule'!$J$105),
IF(AND(I842=38000,R842&gt;504.6,R842&lt;=672.8,M842&gt;10),('[1]Pricing Schedule'!$J$113),
IF(AND(I842=110000,R842&lt;=12.8,M842&gt;2),'[1]Pricing Schedule'!$J$63,
IF(AND(I842=110000,R842&lt;=12.8,M842&lt;=2),'[1]Pricing Schedule'!$J$97,
IF(AND(I842=110000,R842&gt;12.8,R842&lt;=22.8,M842&gt;3),'[1]Pricing Schedule'!$J$72,
IF(AND(I842=110000,R842&gt;12.8,R842&lt;=22.8,M842&lt;=3),'[1]Pricing Schedule'!$J$97,
IF(AND(I842=110000,R842&gt;22.8,R842&lt;=30.2),'[1]Pricing Schedule'!$J$81,
IF(AND(I842=110000,R842&gt;30.2,R842&lt;=45.9),'[1]Pricing Schedule'!$J$90,
IF(AND(I842=110000,R842&gt;45.9,R842&lt;=123.4),'[1]Pricing Schedule'!$J$97,
IF(AND(I842=110000,R842&gt;123.4,R842&lt;=168.2,M842&lt;=10),'[1]Pricing Schedule'!$J$105,
IF(AND(I842=110000,R842&gt;123.4,R842&lt;=168.2,M842&gt;10),'[1]Pricing Schedule'!$J$113,
IF(AND(I842=110000,R842&gt;168.2,R842&lt;=336.2,M842&lt;=10),('[1]Pricing Schedule'!$J$105),
IF(AND(I842=110000,R842&gt;168.2,R842&lt;=336.2,M842&gt;10),('[1]Pricing Schedule'!$J$113),
IF(AND(I842=110000,R842&gt;336.4,R842&lt;=504.6,M842&lt;=10),('[1]Pricing Schedule'!$J$105),
IF(AND(I842=110000,R842&gt;336.4,R842&lt;=504.6,M842&gt;10),('[1]Pricing Schedule'!$J$113),
IF(AND(I842=110000,R842&gt;504.6,R842&lt;=672.8,M842&lt;=10),('[1]Pricing Schedule'!$J$105),
IF(AND(I842=110000,R842&gt;504.6,R842&lt;=672.8,M842&gt;10),('[1]Pricing Schedule'!$J$113),
IF(AND(I842=110000,R842&gt;672.8,R842&lt;=841,M842&lt;=10),('[1]Pricing Schedule'!$J$105),
IF(AND(I842=110000,R842&gt;672.8,R842&lt;=841,M842&gt;10),('[1]Pricing Schedule'!$J$113),
IF(AND(I842=110000,R842&gt;1682,R842&lt;=1850.2,M842&lt;=10),('[1]Pricing Schedule'!$J$105),
IF(AND(I842=110000,R842&gt;1682,R842&lt;=1850.2,M842&gt;10),('[1]Pricing Schedule'!$J$113),
IF(AND(I842=110000,R842&gt;2018.4,R842&lt;=2186.6,M842&lt;=10),('[1]Pricing Schedule'!$J$105),
IF(AND(I842=110000,R842&gt;2018.4,R842&lt;=2186.6,M842&gt;10),('[1]Pricing Schedule'!$J$113),999999999)))))))))))))))))))))))))))))))))))))))</f>
        <v>12</v>
      </c>
      <c r="U842" s="49">
        <f t="shared" si="84"/>
        <v>19041.309523809523</v>
      </c>
      <c r="V842" s="50">
        <f t="shared" si="85"/>
        <v>52.517396387553376</v>
      </c>
      <c r="W842" s="13"/>
      <c r="X842" s="13"/>
      <c r="Y842" s="23">
        <v>642</v>
      </c>
      <c r="Z842" s="23">
        <v>133</v>
      </c>
      <c r="AD842" s="43"/>
      <c r="AE842" s="43"/>
      <c r="AF842" s="43"/>
      <c r="AR842" s="51"/>
    </row>
    <row r="843" spans="1:44" s="44" customFormat="1">
      <c r="A843" s="43">
        <v>843</v>
      </c>
      <c r="B843" s="43">
        <v>843</v>
      </c>
      <c r="C843" s="43" t="s">
        <v>1320</v>
      </c>
      <c r="D843" s="23" t="s">
        <v>168</v>
      </c>
      <c r="E843" s="23" t="s">
        <v>168</v>
      </c>
      <c r="F843" s="43" t="s">
        <v>564</v>
      </c>
      <c r="G843" s="43" t="s">
        <v>565</v>
      </c>
      <c r="H843" s="43" t="s">
        <v>113</v>
      </c>
      <c r="I843" s="44">
        <v>38000</v>
      </c>
      <c r="J843" s="43" t="s">
        <v>119</v>
      </c>
      <c r="K843" s="44">
        <v>38000</v>
      </c>
      <c r="L843" s="45">
        <v>12.163</v>
      </c>
      <c r="M843" s="46">
        <f t="shared" si="80"/>
        <v>13</v>
      </c>
      <c r="N843" s="45">
        <v>13.75</v>
      </c>
      <c r="O843" s="44">
        <v>2</v>
      </c>
      <c r="P843" s="46">
        <f t="shared" si="81"/>
        <v>10.3125</v>
      </c>
      <c r="Q843" s="47">
        <f t="shared" si="82"/>
        <v>126</v>
      </c>
      <c r="R843" s="46">
        <f t="shared" si="83"/>
        <v>126</v>
      </c>
      <c r="S843" s="39">
        <f>IF(AND(I843=38000,R843&lt;=4.5,M843&gt;8),'[1]Pricing Schedule'!$F$8+('[1]Pricing Schedule'!$F$9*M843),
IF(AND(I843=38000,R843&lt;=4.5,M843&lt;=8),'[1]Pricing Schedule'!$F$34+('[1]Pricing Schedule'!$F$36*M843),
IF(AND(I843=38000,R843&gt;4.5,R843&lt;=9,M843&gt;8),'[1]Pricing Schedule'!$F$17+('[1]Pricing Schedule'!$F$18*M843),
IF(AND(I843=38000,R843&gt;4.5,R843&lt;=9,M843&lt;=8),'[1]Pricing Schedule'!$F$34+('[1]Pricing Schedule'!$F$36*M843),
IF(AND(I843=38000,R843&gt;9,R843&lt;=12.8,M843&gt;8),'[1]Pricing Schedule'!$F$26+('[1]Pricing Schedule'!$F$27*M843),
IF(AND(I843=38000,R843&gt;9,R843&lt;=12.8,M843&lt;=8),'[1]Pricing Schedule'!$F$34+('[1]Pricing Schedule'!$F$36*M843),
IF(AND(I843=38000,R843&gt;12.8,R843&lt;=22.8),'[1]Pricing Schedule'!$F$34+('[1]Pricing Schedule'!$F$36*M843),
IF(AND(I843=38000,R843&gt;22.8,R843&lt;=30.2),'[1]Pricing Schedule'!$F$43+('[1]Pricing Schedule'!$F$45*M843),
IF(AND(I843=38000,R843&gt;30.2,R843&lt;=45.9),'[1]Pricing Schedule'!$F$52+('[1]Pricing Schedule'!$F$54*M843),
IF(AND(I843=38000,R843&gt;45.9,R843&lt;=123.4),'[1]Pricing Schedule'!$F$96+('[1]Pricing Schedule'!$F$97*M843),
IF(AND(I843=38000,R843&gt;123.4,R843&lt;=168.2,M843&lt;=10),'[1]Pricing Schedule'!$F$103+('[1]Pricing Schedule'!$F$105*M843),
IF(AND(I843=38000,R843&gt;123.4,R843&lt;=168.2,M843&gt;10),'[1]Pricing Schedule'!$F$111+('[1]Pricing Schedule'!$F$113*M843),
IF(AND(I843=38000,R843&gt;157.4,R843&lt;=336.4,M843&lt;=10),('[1]Pricing Schedule'!$F$103+('[1]Pricing Schedule'!$F$105*M843))*2,
IF(AND(I843=38000,R843&gt;157.4,R843&lt;=336.4,M843&gt;10),('[1]Pricing Schedule'!$F$111+('[1]Pricing Schedule'!$F$113*M843))*2,
IF(AND(I843=38000,R843&gt;314.8,R843&lt;=504.6,M843&lt;=10),('[1]Pricing Schedule'!$F$103+('[1]Pricing Schedule'!$F$105*M843))*3,
IF(AND(I843=38000,R843&gt;314.8,R843&lt;=504.6,M843&gt;10),('[1]Pricing Schedule'!$F$111+('[1]Pricing Schedule'!$F$113*M843))*3,
IF(AND(I843=38000,R843&gt;472.2,R843&lt;=672.8,M843&lt;=10),('[1]Pricing Schedule'!$F$103+('[1]Pricing Schedule'!$F$105*M843))*4,
IF(AND(I843=38000,R843&gt;472.2,R843&lt;=672.8,M843&gt;10),('[1]Pricing Schedule'!$F$111+('[1]Pricing Schedule'!$F$113*M843))*4,
IF(AND(I843=110000,R843&lt;=12.8,M843&gt;2),'[1]Pricing Schedule'!$F$62+('[1]Pricing Schedule'!$F$63*M843),
IF(AND(I843=110000,R843&lt;=12.8,M843&lt;=2),'[1]Pricing Schedule'!$F$96+('[1]Pricing Schedule'!$F$97*M843),
IF(AND(I843=110000,R843&gt;12.8,R843&lt;=22.8,M843&gt;3),'[1]Pricing Schedule'!$F$71+('[1]Pricing Schedule'!$F$72*M843),
IF(AND(I843=110000,R843&gt;12.8,R843&lt;=22.8,M843&lt;=3),'[1]Pricing Schedule'!$F$96+('[1]Pricing Schedule'!$F$97*M843),
IF(AND(I843=110000,R843&gt;22.8,R843&lt;=30.2),'[1]Pricing Schedule'!$F$80+('[1]Pricing Schedule'!$F$81*M843),
IF(AND(I843=110000,R843&gt;30.2,R843&lt;=45.9),'[1]Pricing Schedule'!$F$89+('[1]Pricing Schedule'!$F$90*M843),
IF(AND(I843=110000,R843&gt;45.9,R843&lt;=123.4),'[1]Pricing Schedule'!$F$96+('[1]Pricing Schedule'!$F$97*M843),
IF(AND(I843=110000,R843&gt;123.4,R843&lt;=168.2,M843&lt;=10),'[1]Pricing Schedule'!$F$103+('[1]Pricing Schedule'!$F$105*M843),
IF(AND(I843=110000,R843&gt;123.4,R843&lt;=168.2,M843&gt;10),'[1]Pricing Schedule'!$F$111+('[1]Pricing Schedule'!$F$113*M843),
IF(AND(I843=110000,R843&gt;168.2,R843&lt;=336.4,M843&lt;=10),('[1]Pricing Schedule'!$F$103+('[1]Pricing Schedule'!$F$105*M843))*2,
IF(AND(I843=110000,R843&gt;168.2,R843&lt;=336.4,M843&gt;10),('[1]Pricing Schedule'!$F$111+('[1]Pricing Schedule'!$F$113*M843))*2,
IF(AND(I843=110000,R843&gt;336.4,R843&lt;=504.6,M843&lt;=10),('[1]Pricing Schedule'!$F$103+('[1]Pricing Schedule'!$F$105*M843))*3,
IF(AND(I843=110000,R843&gt;336.4,R843&lt;=504.6,M843&gt;10),('[1]Pricing Schedule'!$F$111+('[1]Pricing Schedule'!$F$113*M843))*3,
IF(AND(I843=110000,R843&gt;504.6,R843&lt;=672.8,M843&lt;=10),('[1]Pricing Schedule'!$F$103+('[1]Pricing Schedule'!$F$105*M843))*4,
IF(AND(I843=110000,R843&gt;504.6,R843&lt;=672.8,M843&gt;10),('[1]Pricing Schedule'!$F$111+('[1]Pricing Schedule'!$F$113*M843))*4,
IF(AND(I843=110000,R843&gt;672.8,R843&lt;=841,M843&lt;=10),('[1]Pricing Schedule'!$F$103+('[1]Pricing Schedule'!$F$105*M843))*5,
IF(AND(I843=110000,R843&gt;672.8,R843&lt;=841,M843&gt;10),('[1]Pricing Schedule'!$F$111+('[1]Pricing Schedule'!$F$113*M843))*5,
IF(AND(I843=110000,R843&gt;672.8,R843&lt;=841,M843&lt;=10),('[1]Pricing Schedule'!$F$103+('[1]Pricing Schedule'!$F$105*M843))*5,
IF(AND(I843=110000,R843&gt;672.8,R843&lt;=841,M843&gt;10),('[1]Pricing Schedule'!$F$111+('[1]Pricing Schedule'!$F$113*M843))*5,
IF(AND(I843=110000,R843&gt;1345.6,R843&lt;=1513.8,M843&lt;=10),('[1]Pricing Schedule'!$F$103+('[1]Pricing Schedule'!$F$105*M843))*9,
IF(AND(I843=110000,R843&gt;1345.6,R843&lt;=1513.8,M843&gt;10),('[1]Pricing Schedule'!$F$111+('[1]Pricing Schedule'!$F$113*M843))*9,
9999999999)))))))))))))))))))))))))))))))))))))))</f>
        <v>5191820</v>
      </c>
      <c r="T843" s="48">
        <f>IF(AND(I843=38000,R843&lt;=4.5,M843&gt;8),'[1]Pricing Schedule'!$J$9,
IF(AND(I843=38000,R843&lt;=4.5,M843&lt;=8),'[1]Pricing Schedule'!$J$36,
IF(AND(I843=38000,R843&gt;4.5,R843&lt;=9,M843&gt;8),'[1]Pricing Schedule'!$J$18,
IF(AND(I843=38000,R843&gt;4.5,R843&lt;=9,M843&lt;=8),'[1]Pricing Schedule'!$J$36,
IF(AND(I843=38000,R843&gt;9,R843&lt;=12.8,M843&gt;8),'[1]Pricing Schedule'!$J$27,
IF(AND(I843=38000,R843&gt;9,R843&lt;=12.8,M843&lt;=8),'[1]Pricing Schedule'!$J$36,
IF(AND(I843=38000,R843&gt;12.8,R843&lt;=22.8),'[1]Pricing Schedule'!$J$36,
IF(AND(I843=38000,R843&gt;22.8,R843&lt;=30.2),'[1]Pricing Schedule'!$J$45,
IF(AND(I843=38000,R843&gt;30.2,R843&lt;=45.9),'[1]Pricing Schedule'!$J$54,
IF(AND(I843=38000,R843&gt;45.9,R843&lt;=123.4),'[1]Pricing Schedule'!$J$97,
IF(AND(I843=38000,R843&gt;123.4,R843&lt;=168.2,M843&lt;=10),'[1]Pricing Schedule'!$J$105,
IF(AND(I843=38000,R843&gt;123.4,R843&lt;=168.2,M843&gt;10),'[1]Pricing Schedule'!$J$113,
IF(AND(I843=38000,R843&gt;168.2,R843&lt;=336.4,M843&lt;=10),('[1]Pricing Schedule'!$J$105),
IF(AND(I843=38000,R843&gt;168.2,R843&lt;=336.4,M843&gt;10),('[1]Pricing Schedule'!$J$113),
IF(AND(I843=38000,R843&gt;336.4,R843&lt;=504.6,M843&lt;=10),('[1]Pricing Schedule'!$J$105),
IF(AND(I843=38000,R843&gt;336.4,R843&lt;=504.6,M843&gt;10),('[1]Pricing Schedule'!$J$113),
IF(AND(I843=38000,R843&gt;504.6,R843&lt;=672.8,M843&lt;=10),('[1]Pricing Schedule'!$J$105),
IF(AND(I843=38000,R843&gt;504.6,R843&lt;=672.8,M843&gt;10),('[1]Pricing Schedule'!$J$113),
IF(AND(I843=110000,R843&lt;=12.8,M843&gt;2),'[1]Pricing Schedule'!$J$63,
IF(AND(I843=110000,R843&lt;=12.8,M843&lt;=2),'[1]Pricing Schedule'!$J$97,
IF(AND(I843=110000,R843&gt;12.8,R843&lt;=22.8,M843&gt;3),'[1]Pricing Schedule'!$J$72,
IF(AND(I843=110000,R843&gt;12.8,R843&lt;=22.8,M843&lt;=3),'[1]Pricing Schedule'!$J$97,
IF(AND(I843=110000,R843&gt;22.8,R843&lt;=30.2),'[1]Pricing Schedule'!$J$81,
IF(AND(I843=110000,R843&gt;30.2,R843&lt;=45.9),'[1]Pricing Schedule'!$J$90,
IF(AND(I843=110000,R843&gt;45.9,R843&lt;=123.4),'[1]Pricing Schedule'!$J$97,
IF(AND(I843=110000,R843&gt;123.4,R843&lt;=168.2,M843&lt;=10),'[1]Pricing Schedule'!$J$105,
IF(AND(I843=110000,R843&gt;123.4,R843&lt;=168.2,M843&gt;10),'[1]Pricing Schedule'!$J$113,
IF(AND(I843=110000,R843&gt;168.2,R843&lt;=336.2,M843&lt;=10),('[1]Pricing Schedule'!$J$105),
IF(AND(I843=110000,R843&gt;168.2,R843&lt;=336.2,M843&gt;10),('[1]Pricing Schedule'!$J$113),
IF(AND(I843=110000,R843&gt;336.4,R843&lt;=504.6,M843&lt;=10),('[1]Pricing Schedule'!$J$105),
IF(AND(I843=110000,R843&gt;336.4,R843&lt;=504.6,M843&gt;10),('[1]Pricing Schedule'!$J$113),
IF(AND(I843=110000,R843&gt;504.6,R843&lt;=672.8,M843&lt;=10),('[1]Pricing Schedule'!$J$105),
IF(AND(I843=110000,R843&gt;504.6,R843&lt;=672.8,M843&gt;10),('[1]Pricing Schedule'!$J$113),
IF(AND(I843=110000,R843&gt;672.8,R843&lt;=841,M843&lt;=10),('[1]Pricing Schedule'!$J$105),
IF(AND(I843=110000,R843&gt;672.8,R843&lt;=841,M843&gt;10),('[1]Pricing Schedule'!$J$113),
IF(AND(I843=110000,R843&gt;1682,R843&lt;=1850.2,M843&lt;=10),('[1]Pricing Schedule'!$J$105),
IF(AND(I843=110000,R843&gt;1682,R843&lt;=1850.2,M843&gt;10),('[1]Pricing Schedule'!$J$113),
IF(AND(I843=110000,R843&gt;2018.4,R843&lt;=2186.6,M843&lt;=10),('[1]Pricing Schedule'!$J$105),
IF(AND(I843=110000,R843&gt;2018.4,R843&lt;=2186.6,M843&gt;10),('[1]Pricing Schedule'!$J$113),999999999)))))))))))))))))))))))))))))))))))))))</f>
        <v>13</v>
      </c>
      <c r="U843" s="49">
        <f t="shared" si="84"/>
        <v>41204.920634920636</v>
      </c>
      <c r="V843" s="50">
        <f t="shared" si="85"/>
        <v>24.268946149905045</v>
      </c>
      <c r="W843" s="13"/>
      <c r="X843" s="13"/>
      <c r="Y843" s="23">
        <v>102</v>
      </c>
      <c r="Z843" s="23">
        <v>170</v>
      </c>
      <c r="AD843" s="43"/>
      <c r="AE843" s="43"/>
      <c r="AF843" s="43"/>
      <c r="AR843" s="51"/>
    </row>
    <row r="844" spans="1:44" s="44" customFormat="1">
      <c r="A844" s="43">
        <v>844</v>
      </c>
      <c r="B844" s="43">
        <v>844</v>
      </c>
      <c r="C844" s="43" t="s">
        <v>1321</v>
      </c>
      <c r="D844" s="23" t="s">
        <v>168</v>
      </c>
      <c r="E844" s="23" t="s">
        <v>168</v>
      </c>
      <c r="F844" s="43" t="s">
        <v>257</v>
      </c>
      <c r="G844" s="43" t="s">
        <v>258</v>
      </c>
      <c r="H844" s="43" t="s">
        <v>113</v>
      </c>
      <c r="I844" s="44">
        <v>38000</v>
      </c>
      <c r="J844" s="44">
        <v>38000</v>
      </c>
      <c r="K844" s="44">
        <v>20000</v>
      </c>
      <c r="L844" s="45">
        <v>11.974</v>
      </c>
      <c r="M844" s="46">
        <f t="shared" si="80"/>
        <v>12</v>
      </c>
      <c r="N844" s="45">
        <v>5.9640000000000004</v>
      </c>
      <c r="O844" s="44">
        <v>2</v>
      </c>
      <c r="P844" s="46">
        <f t="shared" si="81"/>
        <v>4.4730000000000008</v>
      </c>
      <c r="Q844" s="47">
        <f t="shared" si="82"/>
        <v>54.599999999999994</v>
      </c>
      <c r="R844" s="46">
        <f t="shared" si="83"/>
        <v>54.599999999999994</v>
      </c>
      <c r="S844" s="39">
        <f>IF(AND(I844=38000,R844&lt;=4.5,M844&gt;8),'[1]Pricing Schedule'!$F$8+('[1]Pricing Schedule'!$F$9*M844),
IF(AND(I844=38000,R844&lt;=4.5,M844&lt;=8),'[1]Pricing Schedule'!$F$34+('[1]Pricing Schedule'!$F$36*M844),
IF(AND(I844=38000,R844&gt;4.5,R844&lt;=9,M844&gt;8),'[1]Pricing Schedule'!$F$17+('[1]Pricing Schedule'!$F$18*M844),
IF(AND(I844=38000,R844&gt;4.5,R844&lt;=9,M844&lt;=8),'[1]Pricing Schedule'!$F$34+('[1]Pricing Schedule'!$F$36*M844),
IF(AND(I844=38000,R844&gt;9,R844&lt;=12.8,M844&gt;8),'[1]Pricing Schedule'!$F$26+('[1]Pricing Schedule'!$F$27*M844),
IF(AND(I844=38000,R844&gt;9,R844&lt;=12.8,M844&lt;=8),'[1]Pricing Schedule'!$F$34+('[1]Pricing Schedule'!$F$36*M844),
IF(AND(I844=38000,R844&gt;12.8,R844&lt;=22.8),'[1]Pricing Schedule'!$F$34+('[1]Pricing Schedule'!$F$36*M844),
IF(AND(I844=38000,R844&gt;22.8,R844&lt;=30.2),'[1]Pricing Schedule'!$F$43+('[1]Pricing Schedule'!$F$45*M844),
IF(AND(I844=38000,R844&gt;30.2,R844&lt;=45.9),'[1]Pricing Schedule'!$F$52+('[1]Pricing Schedule'!$F$54*M844),
IF(AND(I844=38000,R844&gt;45.9,R844&lt;=123.4),'[1]Pricing Schedule'!$F$96+('[1]Pricing Schedule'!$F$97*M844),
IF(AND(I844=38000,R844&gt;123.4,R844&lt;=168.2,M844&lt;=10),'[1]Pricing Schedule'!$F$103+('[1]Pricing Schedule'!$F$105*M844),
IF(AND(I844=38000,R844&gt;123.4,R844&lt;=168.2,M844&gt;10),'[1]Pricing Schedule'!$F$111+('[1]Pricing Schedule'!$F$113*M844),
IF(AND(I844=38000,R844&gt;157.4,R844&lt;=336.4,M844&lt;=10),('[1]Pricing Schedule'!$F$103+('[1]Pricing Schedule'!$F$105*M844))*2,
IF(AND(I844=38000,R844&gt;157.4,R844&lt;=336.4,M844&gt;10),('[1]Pricing Schedule'!$F$111+('[1]Pricing Schedule'!$F$113*M844))*2,
IF(AND(I844=38000,R844&gt;314.8,R844&lt;=504.6,M844&lt;=10),('[1]Pricing Schedule'!$F$103+('[1]Pricing Schedule'!$F$105*M844))*3,
IF(AND(I844=38000,R844&gt;314.8,R844&lt;=504.6,M844&gt;10),('[1]Pricing Schedule'!$F$111+('[1]Pricing Schedule'!$F$113*M844))*3,
IF(AND(I844=38000,R844&gt;472.2,R844&lt;=672.8,M844&lt;=10),('[1]Pricing Schedule'!$F$103+('[1]Pricing Schedule'!$F$105*M844))*4,
IF(AND(I844=38000,R844&gt;472.2,R844&lt;=672.8,M844&gt;10),('[1]Pricing Schedule'!$F$111+('[1]Pricing Schedule'!$F$113*M844))*4,
IF(AND(I844=110000,R844&lt;=12.8,M844&gt;2),'[1]Pricing Schedule'!$F$62+('[1]Pricing Schedule'!$F$63*M844),
IF(AND(I844=110000,R844&lt;=12.8,M844&lt;=2),'[1]Pricing Schedule'!$F$96+('[1]Pricing Schedule'!$F$97*M844),
IF(AND(I844=110000,R844&gt;12.8,R844&lt;=22.8,M844&gt;3),'[1]Pricing Schedule'!$F$71+('[1]Pricing Schedule'!$F$72*M844),
IF(AND(I844=110000,R844&gt;12.8,R844&lt;=22.8,M844&lt;=3),'[1]Pricing Schedule'!$F$96+('[1]Pricing Schedule'!$F$97*M844),
IF(AND(I844=110000,R844&gt;22.8,R844&lt;=30.2),'[1]Pricing Schedule'!$F$80+('[1]Pricing Schedule'!$F$81*M844),
IF(AND(I844=110000,R844&gt;30.2,R844&lt;=45.9),'[1]Pricing Schedule'!$F$89+('[1]Pricing Schedule'!$F$90*M844),
IF(AND(I844=110000,R844&gt;45.9,R844&lt;=123.4),'[1]Pricing Schedule'!$F$96+('[1]Pricing Schedule'!$F$97*M844),
IF(AND(I844=110000,R844&gt;123.4,R844&lt;=168.2,M844&lt;=10),'[1]Pricing Schedule'!$F$103+('[1]Pricing Schedule'!$F$105*M844),
IF(AND(I844=110000,R844&gt;123.4,R844&lt;=168.2,M844&gt;10),'[1]Pricing Schedule'!$F$111+('[1]Pricing Schedule'!$F$113*M844),
IF(AND(I844=110000,R844&gt;168.2,R844&lt;=336.4,M844&lt;=10),('[1]Pricing Schedule'!$F$103+('[1]Pricing Schedule'!$F$105*M844))*2,
IF(AND(I844=110000,R844&gt;168.2,R844&lt;=336.4,M844&gt;10),('[1]Pricing Schedule'!$F$111+('[1]Pricing Schedule'!$F$113*M844))*2,
IF(AND(I844=110000,R844&gt;336.4,R844&lt;=504.6,M844&lt;=10),('[1]Pricing Schedule'!$F$103+('[1]Pricing Schedule'!$F$105*M844))*3,
IF(AND(I844=110000,R844&gt;336.4,R844&lt;=504.6,M844&gt;10),('[1]Pricing Schedule'!$F$111+('[1]Pricing Schedule'!$F$113*M844))*3,
IF(AND(I844=110000,R844&gt;504.6,R844&lt;=672.8,M844&lt;=10),('[1]Pricing Schedule'!$F$103+('[1]Pricing Schedule'!$F$105*M844))*4,
IF(AND(I844=110000,R844&gt;504.6,R844&lt;=672.8,M844&gt;10),('[1]Pricing Schedule'!$F$111+('[1]Pricing Schedule'!$F$113*M844))*4,
IF(AND(I844=110000,R844&gt;672.8,R844&lt;=841,M844&lt;=10),('[1]Pricing Schedule'!$F$103+('[1]Pricing Schedule'!$F$105*M844))*5,
IF(AND(I844=110000,R844&gt;672.8,R844&lt;=841,M844&gt;10),('[1]Pricing Schedule'!$F$111+('[1]Pricing Schedule'!$F$113*M844))*5,
IF(AND(I844=110000,R844&gt;672.8,R844&lt;=841,M844&lt;=10),('[1]Pricing Schedule'!$F$103+('[1]Pricing Schedule'!$F$105*M844))*5,
IF(AND(I844=110000,R844&gt;672.8,R844&lt;=841,M844&gt;10),('[1]Pricing Schedule'!$F$111+('[1]Pricing Schedule'!$F$113*M844))*5,
IF(AND(I844=110000,R844&gt;1345.6,R844&lt;=1513.8,M844&lt;=10),('[1]Pricing Schedule'!$F$103+('[1]Pricing Schedule'!$F$105*M844))*9,
IF(AND(I844=110000,R844&gt;1345.6,R844&lt;=1513.8,M844&gt;10),('[1]Pricing Schedule'!$F$111+('[1]Pricing Schedule'!$F$113*M844))*9,
9999999999)))))))))))))))))))))))))))))))))))))))</f>
        <v>3448180</v>
      </c>
      <c r="T844" s="48">
        <f>IF(AND(I844=38000,R844&lt;=4.5,M844&gt;8),'[1]Pricing Schedule'!$J$9,
IF(AND(I844=38000,R844&lt;=4.5,M844&lt;=8),'[1]Pricing Schedule'!$J$36,
IF(AND(I844=38000,R844&gt;4.5,R844&lt;=9,M844&gt;8),'[1]Pricing Schedule'!$J$18,
IF(AND(I844=38000,R844&gt;4.5,R844&lt;=9,M844&lt;=8),'[1]Pricing Schedule'!$J$36,
IF(AND(I844=38000,R844&gt;9,R844&lt;=12.8,M844&gt;8),'[1]Pricing Schedule'!$J$27,
IF(AND(I844=38000,R844&gt;9,R844&lt;=12.8,M844&lt;=8),'[1]Pricing Schedule'!$J$36,
IF(AND(I844=38000,R844&gt;12.8,R844&lt;=22.8),'[1]Pricing Schedule'!$J$36,
IF(AND(I844=38000,R844&gt;22.8,R844&lt;=30.2),'[1]Pricing Schedule'!$J$45,
IF(AND(I844=38000,R844&gt;30.2,R844&lt;=45.9),'[1]Pricing Schedule'!$J$54,
IF(AND(I844=38000,R844&gt;45.9,R844&lt;=123.4),'[1]Pricing Schedule'!$J$97,
IF(AND(I844=38000,R844&gt;123.4,R844&lt;=168.2,M844&lt;=10),'[1]Pricing Schedule'!$J$105,
IF(AND(I844=38000,R844&gt;123.4,R844&lt;=168.2,M844&gt;10),'[1]Pricing Schedule'!$J$113,
IF(AND(I844=38000,R844&gt;168.2,R844&lt;=336.4,M844&lt;=10),('[1]Pricing Schedule'!$J$105),
IF(AND(I844=38000,R844&gt;168.2,R844&lt;=336.4,M844&gt;10),('[1]Pricing Schedule'!$J$113),
IF(AND(I844=38000,R844&gt;336.4,R844&lt;=504.6,M844&lt;=10),('[1]Pricing Schedule'!$J$105),
IF(AND(I844=38000,R844&gt;336.4,R844&lt;=504.6,M844&gt;10),('[1]Pricing Schedule'!$J$113),
IF(AND(I844=38000,R844&gt;504.6,R844&lt;=672.8,M844&lt;=10),('[1]Pricing Schedule'!$J$105),
IF(AND(I844=38000,R844&gt;504.6,R844&lt;=672.8,M844&gt;10),('[1]Pricing Schedule'!$J$113),
IF(AND(I844=110000,R844&lt;=12.8,M844&gt;2),'[1]Pricing Schedule'!$J$63,
IF(AND(I844=110000,R844&lt;=12.8,M844&lt;=2),'[1]Pricing Schedule'!$J$97,
IF(AND(I844=110000,R844&gt;12.8,R844&lt;=22.8,M844&gt;3),'[1]Pricing Schedule'!$J$72,
IF(AND(I844=110000,R844&gt;12.8,R844&lt;=22.8,M844&lt;=3),'[1]Pricing Schedule'!$J$97,
IF(AND(I844=110000,R844&gt;22.8,R844&lt;=30.2),'[1]Pricing Schedule'!$J$81,
IF(AND(I844=110000,R844&gt;30.2,R844&lt;=45.9),'[1]Pricing Schedule'!$J$90,
IF(AND(I844=110000,R844&gt;45.9,R844&lt;=123.4),'[1]Pricing Schedule'!$J$97,
IF(AND(I844=110000,R844&gt;123.4,R844&lt;=168.2,M844&lt;=10),'[1]Pricing Schedule'!$J$105,
IF(AND(I844=110000,R844&gt;123.4,R844&lt;=168.2,M844&gt;10),'[1]Pricing Schedule'!$J$113,
IF(AND(I844=110000,R844&gt;168.2,R844&lt;=336.2,M844&lt;=10),('[1]Pricing Schedule'!$J$105),
IF(AND(I844=110000,R844&gt;168.2,R844&lt;=336.2,M844&gt;10),('[1]Pricing Schedule'!$J$113),
IF(AND(I844=110000,R844&gt;336.4,R844&lt;=504.6,M844&lt;=10),('[1]Pricing Schedule'!$J$105),
IF(AND(I844=110000,R844&gt;336.4,R844&lt;=504.6,M844&gt;10),('[1]Pricing Schedule'!$J$113),
IF(AND(I844=110000,R844&gt;504.6,R844&lt;=672.8,M844&lt;=10),('[1]Pricing Schedule'!$J$105),
IF(AND(I844=110000,R844&gt;504.6,R844&lt;=672.8,M844&gt;10),('[1]Pricing Schedule'!$J$113),
IF(AND(I844=110000,R844&gt;672.8,R844&lt;=841,M844&lt;=10),('[1]Pricing Schedule'!$J$105),
IF(AND(I844=110000,R844&gt;672.8,R844&lt;=841,M844&gt;10),('[1]Pricing Schedule'!$J$113),
IF(AND(I844=110000,R844&gt;1682,R844&lt;=1850.2,M844&lt;=10),('[1]Pricing Schedule'!$J$105),
IF(AND(I844=110000,R844&gt;1682,R844&lt;=1850.2,M844&gt;10),('[1]Pricing Schedule'!$J$113),
IF(AND(I844=110000,R844&gt;2018.4,R844&lt;=2186.6,M844&lt;=10),('[1]Pricing Schedule'!$J$105),
IF(AND(I844=110000,R844&gt;2018.4,R844&lt;=2186.6,M844&gt;10),('[1]Pricing Schedule'!$J$113),999999999)))))))))))))))))))))))))))))))))))))))</f>
        <v>11</v>
      </c>
      <c r="U844" s="49">
        <f t="shared" si="84"/>
        <v>63153.479853479861</v>
      </c>
      <c r="V844" s="50">
        <f t="shared" si="85"/>
        <v>15.834440197437486</v>
      </c>
      <c r="W844" s="13"/>
      <c r="X844" s="13"/>
      <c r="Y844" s="23">
        <v>167</v>
      </c>
      <c r="Z844" s="23">
        <v>317</v>
      </c>
      <c r="AD844" s="43"/>
      <c r="AE844" s="43"/>
      <c r="AF844" s="43"/>
      <c r="AR844" s="51"/>
    </row>
    <row r="845" spans="1:44">
      <c r="A845" s="23">
        <v>845</v>
      </c>
      <c r="B845" s="23">
        <v>845</v>
      </c>
      <c r="C845" s="23" t="s">
        <v>1322</v>
      </c>
      <c r="D845" s="23" t="s">
        <v>168</v>
      </c>
      <c r="E845" s="23" t="s">
        <v>168</v>
      </c>
      <c r="F845" s="23" t="s">
        <v>257</v>
      </c>
      <c r="G845" s="23" t="s">
        <v>258</v>
      </c>
      <c r="H845" s="23" t="s">
        <v>113</v>
      </c>
      <c r="I845" s="13">
        <v>38000</v>
      </c>
      <c r="J845" s="13">
        <v>38000</v>
      </c>
      <c r="K845" s="13">
        <v>20000</v>
      </c>
      <c r="L845" s="24">
        <v>9.5210000000000008</v>
      </c>
      <c r="M845" s="37">
        <f t="shared" si="80"/>
        <v>10</v>
      </c>
      <c r="N845" s="24">
        <v>3.1320000000000001</v>
      </c>
      <c r="O845" s="13">
        <v>2</v>
      </c>
      <c r="P845" s="36">
        <f t="shared" si="81"/>
        <v>2.3490000000000002</v>
      </c>
      <c r="Q845" s="38">
        <f t="shared" si="82"/>
        <v>25.200000000000003</v>
      </c>
      <c r="R845" s="37">
        <f t="shared" si="83"/>
        <v>25.200000000000003</v>
      </c>
      <c r="S845" s="39">
        <f>IF(AND(I845=38000,R845&lt;=4.5,M845&gt;8),'[1]Pricing Schedule'!$F$8+('[1]Pricing Schedule'!$F$9*M845),
IF(AND(I845=38000,R845&lt;=4.5,M845&lt;=8),'[1]Pricing Schedule'!$F$34+('[1]Pricing Schedule'!$F$36*M845),
IF(AND(I845=38000,R845&gt;4.5,R845&lt;=9,M845&gt;8),'[1]Pricing Schedule'!$F$17+('[1]Pricing Schedule'!$F$18*M845),
IF(AND(I845=38000,R845&gt;4.5,R845&lt;=9,M845&lt;=8),'[1]Pricing Schedule'!$F$34+('[1]Pricing Schedule'!$F$36*M845),
IF(AND(I845=38000,R845&gt;9,R845&lt;=12.8,M845&gt;8),'[1]Pricing Schedule'!$F$26+('[1]Pricing Schedule'!$F$27*M845),
IF(AND(I845=38000,R845&gt;9,R845&lt;=12.8,M845&lt;=8),'[1]Pricing Schedule'!$F$34+('[1]Pricing Schedule'!$F$36*M845),
IF(AND(I845=38000,R845&gt;12.8,R845&lt;=22.8),'[1]Pricing Schedule'!$F$34+('[1]Pricing Schedule'!$F$36*M845),
IF(AND(I845=38000,R845&gt;22.8,R845&lt;=30.2),'[1]Pricing Schedule'!$F$43+('[1]Pricing Schedule'!$F$45*M845),
IF(AND(I845=38000,R845&gt;30.2,R845&lt;=45.9),'[1]Pricing Schedule'!$F$52+('[1]Pricing Schedule'!$F$54*M845),
IF(AND(I845=38000,R845&gt;45.9,R845&lt;=123.4),'[1]Pricing Schedule'!$F$96+('[1]Pricing Schedule'!$F$97*M845),
IF(AND(I845=38000,R845&gt;123.4,R845&lt;=168.2,M845&lt;=10),'[1]Pricing Schedule'!$F$103+('[1]Pricing Schedule'!$F$105*M845),
IF(AND(I845=38000,R845&gt;123.4,R845&lt;=168.2,M845&gt;10),'[1]Pricing Schedule'!$F$111+('[1]Pricing Schedule'!$F$113*M845),
IF(AND(I845=38000,R845&gt;157.4,R845&lt;=336.4,M845&lt;=10),('[1]Pricing Schedule'!$F$103+('[1]Pricing Schedule'!$F$105*M845))*2,
IF(AND(I845=38000,R845&gt;157.4,R845&lt;=336.4,M845&gt;10),('[1]Pricing Schedule'!$F$111+('[1]Pricing Schedule'!$F$113*M845))*2,
IF(AND(I845=38000,R845&gt;314.8,R845&lt;=504.6,M845&lt;=10),('[1]Pricing Schedule'!$F$103+('[1]Pricing Schedule'!$F$105*M845))*3,
IF(AND(I845=38000,R845&gt;314.8,R845&lt;=504.6,M845&gt;10),('[1]Pricing Schedule'!$F$111+('[1]Pricing Schedule'!$F$113*M845))*3,
IF(AND(I845=38000,R845&gt;472.2,R845&lt;=672.8,M845&lt;=10),('[1]Pricing Schedule'!$F$103+('[1]Pricing Schedule'!$F$105*M845))*4,
IF(AND(I845=38000,R845&gt;472.2,R845&lt;=672.8,M845&gt;10),('[1]Pricing Schedule'!$F$111+('[1]Pricing Schedule'!$F$113*M845))*4,
IF(AND(I845=110000,R845&lt;=12.8,M845&gt;2),'[1]Pricing Schedule'!$F$62+('[1]Pricing Schedule'!$F$63*M845),
IF(AND(I845=110000,R845&lt;=12.8,M845&lt;=2),'[1]Pricing Schedule'!$F$96+('[1]Pricing Schedule'!$F$97*M845),
IF(AND(I845=110000,R845&gt;12.8,R845&lt;=22.8,M845&gt;3),'[1]Pricing Schedule'!$F$71+('[1]Pricing Schedule'!$F$72*M845),
IF(AND(I845=110000,R845&gt;12.8,R845&lt;=22.8,M845&lt;=3),'[1]Pricing Schedule'!$F$96+('[1]Pricing Schedule'!$F$97*M845),
IF(AND(I845=110000,R845&gt;22.8,R845&lt;=30.2),'[1]Pricing Schedule'!$F$80+('[1]Pricing Schedule'!$F$81*M845),
IF(AND(I845=110000,R845&gt;30.2,R845&lt;=45.9),'[1]Pricing Schedule'!$F$89+('[1]Pricing Schedule'!$F$90*M845),
IF(AND(I845=110000,R845&gt;45.9,R845&lt;=123.4),'[1]Pricing Schedule'!$F$96+('[1]Pricing Schedule'!$F$97*M845),
IF(AND(I845=110000,R845&gt;123.4,R845&lt;=168.2,M845&lt;=10),'[1]Pricing Schedule'!$F$103+('[1]Pricing Schedule'!$F$105*M845),
IF(AND(I845=110000,R845&gt;123.4,R845&lt;=168.2,M845&gt;10),'[1]Pricing Schedule'!$F$111+('[1]Pricing Schedule'!$F$113*M845),
IF(AND(I845=110000,R845&gt;168.2,R845&lt;=336.4,M845&lt;=10),('[1]Pricing Schedule'!$F$103+('[1]Pricing Schedule'!$F$105*M845))*2,
IF(AND(I845=110000,R845&gt;168.2,R845&lt;=336.4,M845&gt;10),('[1]Pricing Schedule'!$F$111+('[1]Pricing Schedule'!$F$113*M845))*2,
IF(AND(I845=110000,R845&gt;336.4,R845&lt;=504.6,M845&lt;=10),('[1]Pricing Schedule'!$F$103+('[1]Pricing Schedule'!$F$105*M845))*3,
IF(AND(I845=110000,R845&gt;336.4,R845&lt;=504.6,M845&gt;10),('[1]Pricing Schedule'!$F$111+('[1]Pricing Schedule'!$F$113*M845))*3,
IF(AND(I845=110000,R845&gt;504.6,R845&lt;=672.8,M845&lt;=10),('[1]Pricing Schedule'!$F$103+('[1]Pricing Schedule'!$F$105*M845))*4,
IF(AND(I845=110000,R845&gt;504.6,R845&lt;=672.8,M845&gt;10),('[1]Pricing Schedule'!$F$111+('[1]Pricing Schedule'!$F$113*M845))*4,
IF(AND(I845=110000,R845&gt;672.8,R845&lt;=841,M845&lt;=10),('[1]Pricing Schedule'!$F$103+('[1]Pricing Schedule'!$F$105*M845))*5,
IF(AND(I845=110000,R845&gt;672.8,R845&lt;=841,M845&gt;10),('[1]Pricing Schedule'!$F$111+('[1]Pricing Schedule'!$F$113*M845))*5,
IF(AND(I845=110000,R845&gt;672.8,R845&lt;=841,M845&lt;=10),('[1]Pricing Schedule'!$F$103+('[1]Pricing Schedule'!$F$105*M845))*5,
IF(AND(I845=110000,R845&gt;672.8,R845&lt;=841,M845&gt;10),('[1]Pricing Schedule'!$F$111+('[1]Pricing Schedule'!$F$113*M845))*5,
IF(AND(I845=110000,R845&gt;1345.6,R845&lt;=1513.8,M845&lt;=10),('[1]Pricing Schedule'!$F$103+('[1]Pricing Schedule'!$F$105*M845))*9,
IF(AND(I845=110000,R845&gt;1345.6,R845&lt;=1513.8,M845&gt;10),('[1]Pricing Schedule'!$F$111+('[1]Pricing Schedule'!$F$113*M845))*9,
9999999999)))))))))))))))))))))))))))))))))))))))</f>
        <v>1236090</v>
      </c>
      <c r="T845" s="21">
        <f>IF(AND(I845=38000,R845&lt;=4.5,M845&gt;8),'[1]Pricing Schedule'!$J$9,
IF(AND(I845=38000,R845&lt;=4.5,M845&lt;=8),'[1]Pricing Schedule'!$J$36,
IF(AND(I845=38000,R845&gt;4.5,R845&lt;=9,M845&gt;8),'[1]Pricing Schedule'!$J$18,
IF(AND(I845=38000,R845&gt;4.5,R845&lt;=9,M845&lt;=8),'[1]Pricing Schedule'!$J$36,
IF(AND(I845=38000,R845&gt;9,R845&lt;=12.8,M845&gt;8),'[1]Pricing Schedule'!$J$27,
IF(AND(I845=38000,R845&gt;9,R845&lt;=12.8,M845&lt;=8),'[1]Pricing Schedule'!$J$36,
IF(AND(I845=38000,R845&gt;12.8,R845&lt;=22.8),'[1]Pricing Schedule'!$J$36,
IF(AND(I845=38000,R845&gt;22.8,R845&lt;=30.2),'[1]Pricing Schedule'!$J$45,
IF(AND(I845=38000,R845&gt;30.2,R845&lt;=45.9),'[1]Pricing Schedule'!$J$54,
IF(AND(I845=38000,R845&gt;45.9,R845&lt;=123.4),'[1]Pricing Schedule'!$J$97,
IF(AND(I845=38000,R845&gt;123.4,R845&lt;=168.2,M845&lt;=10),'[1]Pricing Schedule'!$J$105,
IF(AND(I845=38000,R845&gt;123.4,R845&lt;=168.2,M845&gt;10),'[1]Pricing Schedule'!$J$113,
IF(AND(I845=38000,R845&gt;168.2,R845&lt;=336.4,M845&lt;=10),('[1]Pricing Schedule'!$J$105),
IF(AND(I845=38000,R845&gt;168.2,R845&lt;=336.4,M845&gt;10),('[1]Pricing Schedule'!$J$113),
IF(AND(I845=38000,R845&gt;336.4,R845&lt;=504.6,M845&lt;=10),('[1]Pricing Schedule'!$J$105),
IF(AND(I845=38000,R845&gt;336.4,R845&lt;=504.6,M845&gt;10),('[1]Pricing Schedule'!$J$113),
IF(AND(I845=38000,R845&gt;504.6,R845&lt;=672.8,M845&lt;=10),('[1]Pricing Schedule'!$J$105),
IF(AND(I845=38000,R845&gt;504.6,R845&lt;=672.8,M845&gt;10),('[1]Pricing Schedule'!$J$113),
IF(AND(I845=110000,R845&lt;=12.8,M845&gt;2),'[1]Pricing Schedule'!$J$63,
IF(AND(I845=110000,R845&lt;=12.8,M845&lt;=2),'[1]Pricing Schedule'!$J$97,
IF(AND(I845=110000,R845&gt;12.8,R845&lt;=22.8,M845&gt;3),'[1]Pricing Schedule'!$J$72,
IF(AND(I845=110000,R845&gt;12.8,R845&lt;=22.8,M845&lt;=3),'[1]Pricing Schedule'!$J$97,
IF(AND(I845=110000,R845&gt;22.8,R845&lt;=30.2),'[1]Pricing Schedule'!$J$81,
IF(AND(I845=110000,R845&gt;30.2,R845&lt;=45.9),'[1]Pricing Schedule'!$J$90,
IF(AND(I845=110000,R845&gt;45.9,R845&lt;=123.4),'[1]Pricing Schedule'!$J$97,
IF(AND(I845=110000,R845&gt;123.4,R845&lt;=168.2,M845&lt;=10),'[1]Pricing Schedule'!$J$105,
IF(AND(I845=110000,R845&gt;123.4,R845&lt;=168.2,M845&gt;10),'[1]Pricing Schedule'!$J$113,
IF(AND(I845=110000,R845&gt;168.2,R845&lt;=336.2,M845&lt;=10),('[1]Pricing Schedule'!$J$105),
IF(AND(I845=110000,R845&gt;168.2,R845&lt;=336.2,M845&gt;10),('[1]Pricing Schedule'!$J$113),
IF(AND(I845=110000,R845&gt;336.4,R845&lt;=504.6,M845&lt;=10),('[1]Pricing Schedule'!$J$105),
IF(AND(I845=110000,R845&gt;336.4,R845&lt;=504.6,M845&gt;10),('[1]Pricing Schedule'!$J$113),
IF(AND(I845=110000,R845&gt;504.6,R845&lt;=672.8,M845&lt;=10),('[1]Pricing Schedule'!$J$105),
IF(AND(I845=110000,R845&gt;504.6,R845&lt;=672.8,M845&gt;10),('[1]Pricing Schedule'!$J$113),
IF(AND(I845=110000,R845&gt;672.8,R845&lt;=841,M845&lt;=10),('[1]Pricing Schedule'!$J$105),
IF(AND(I845=110000,R845&gt;672.8,R845&lt;=841,M845&gt;10),('[1]Pricing Schedule'!$J$113),
IF(AND(I845=110000,R845&gt;1682,R845&lt;=1850.2,M845&lt;=10),('[1]Pricing Schedule'!$J$105),
IF(AND(I845=110000,R845&gt;1682,R845&lt;=1850.2,M845&gt;10),('[1]Pricing Schedule'!$J$113),
IF(AND(I845=110000,R845&gt;2018.4,R845&lt;=2186.6,M845&lt;=10),('[1]Pricing Schedule'!$J$105),
IF(AND(I845=110000,R845&gt;2018.4,R845&lt;=2186.6,M845&gt;10),('[1]Pricing Schedule'!$J$113),999999999)))))))))))))))))))))))))))))))))))))))</f>
        <v>5</v>
      </c>
      <c r="U845" s="40">
        <f t="shared" si="84"/>
        <v>49051.190476190473</v>
      </c>
      <c r="V845" s="41">
        <f t="shared" si="85"/>
        <v>20.386865034099461</v>
      </c>
      <c r="Y845" s="23">
        <v>110</v>
      </c>
      <c r="Z845" s="23">
        <v>317</v>
      </c>
      <c r="AR845" s="35"/>
    </row>
    <row r="846" spans="1:44">
      <c r="A846" s="23">
        <v>846</v>
      </c>
      <c r="B846" s="23">
        <v>846</v>
      </c>
      <c r="C846" s="23" t="s">
        <v>1323</v>
      </c>
      <c r="D846" s="23" t="s">
        <v>168</v>
      </c>
      <c r="E846" s="23" t="s">
        <v>168</v>
      </c>
      <c r="F846" s="23" t="s">
        <v>260</v>
      </c>
      <c r="G846" s="23" t="s">
        <v>261</v>
      </c>
      <c r="H846" s="23" t="s">
        <v>133</v>
      </c>
      <c r="I846" s="13">
        <v>110000</v>
      </c>
      <c r="J846" s="13">
        <v>110000</v>
      </c>
      <c r="K846" s="13">
        <v>38000</v>
      </c>
      <c r="L846" s="24">
        <v>12.335000000000001</v>
      </c>
      <c r="M846" s="37">
        <f t="shared" si="80"/>
        <v>13</v>
      </c>
      <c r="N846" s="24">
        <v>4.2080000000000002</v>
      </c>
      <c r="O846" s="13">
        <v>2</v>
      </c>
      <c r="P846" s="36">
        <f t="shared" si="81"/>
        <v>3.1560000000000001</v>
      </c>
      <c r="Q846" s="38">
        <f t="shared" si="82"/>
        <v>37.800000000000004</v>
      </c>
      <c r="R846" s="37">
        <f t="shared" si="83"/>
        <v>37.800000000000004</v>
      </c>
      <c r="S846" s="39">
        <f>IF(AND(I846=38000,R846&lt;=4.5,M846&gt;8),'[1]Pricing Schedule'!$F$8+('[1]Pricing Schedule'!$F$9*M846),
IF(AND(I846=38000,R846&lt;=4.5,M846&lt;=8),'[1]Pricing Schedule'!$F$34+('[1]Pricing Schedule'!$F$36*M846),
IF(AND(I846=38000,R846&gt;4.5,R846&lt;=9,M846&gt;8),'[1]Pricing Schedule'!$F$17+('[1]Pricing Schedule'!$F$18*M846),
IF(AND(I846=38000,R846&gt;4.5,R846&lt;=9,M846&lt;=8),'[1]Pricing Schedule'!$F$34+('[1]Pricing Schedule'!$F$36*M846),
IF(AND(I846=38000,R846&gt;9,R846&lt;=12.8,M846&gt;8),'[1]Pricing Schedule'!$F$26+('[1]Pricing Schedule'!$F$27*M846),
IF(AND(I846=38000,R846&gt;9,R846&lt;=12.8,M846&lt;=8),'[1]Pricing Schedule'!$F$34+('[1]Pricing Schedule'!$F$36*M846),
IF(AND(I846=38000,R846&gt;12.8,R846&lt;=22.8),'[1]Pricing Schedule'!$F$34+('[1]Pricing Schedule'!$F$36*M846),
IF(AND(I846=38000,R846&gt;22.8,R846&lt;=30.2),'[1]Pricing Schedule'!$F$43+('[1]Pricing Schedule'!$F$45*M846),
IF(AND(I846=38000,R846&gt;30.2,R846&lt;=45.9),'[1]Pricing Schedule'!$F$52+('[1]Pricing Schedule'!$F$54*M846),
IF(AND(I846=38000,R846&gt;45.9,R846&lt;=123.4),'[1]Pricing Schedule'!$F$96+('[1]Pricing Schedule'!$F$97*M846),
IF(AND(I846=38000,R846&gt;123.4,R846&lt;=168.2,M846&lt;=10),'[1]Pricing Schedule'!$F$103+('[1]Pricing Schedule'!$F$105*M846),
IF(AND(I846=38000,R846&gt;123.4,R846&lt;=168.2,M846&gt;10),'[1]Pricing Schedule'!$F$111+('[1]Pricing Schedule'!$F$113*M846),
IF(AND(I846=38000,R846&gt;157.4,R846&lt;=336.4,M846&lt;=10),('[1]Pricing Schedule'!$F$103+('[1]Pricing Schedule'!$F$105*M846))*2,
IF(AND(I846=38000,R846&gt;157.4,R846&lt;=336.4,M846&gt;10),('[1]Pricing Schedule'!$F$111+('[1]Pricing Schedule'!$F$113*M846))*2,
IF(AND(I846=38000,R846&gt;314.8,R846&lt;=504.6,M846&lt;=10),('[1]Pricing Schedule'!$F$103+('[1]Pricing Schedule'!$F$105*M846))*3,
IF(AND(I846=38000,R846&gt;314.8,R846&lt;=504.6,M846&gt;10),('[1]Pricing Schedule'!$F$111+('[1]Pricing Schedule'!$F$113*M846))*3,
IF(AND(I846=38000,R846&gt;472.2,R846&lt;=672.8,M846&lt;=10),('[1]Pricing Schedule'!$F$103+('[1]Pricing Schedule'!$F$105*M846))*4,
IF(AND(I846=38000,R846&gt;472.2,R846&lt;=672.8,M846&gt;10),('[1]Pricing Schedule'!$F$111+('[1]Pricing Schedule'!$F$113*M846))*4,
IF(AND(I846=110000,R846&lt;=12.8,M846&gt;2),'[1]Pricing Schedule'!$F$62+('[1]Pricing Schedule'!$F$63*M846),
IF(AND(I846=110000,R846&lt;=12.8,M846&lt;=2),'[1]Pricing Schedule'!$F$96+('[1]Pricing Schedule'!$F$97*M846),
IF(AND(I846=110000,R846&gt;12.8,R846&lt;=22.8,M846&gt;3),'[1]Pricing Schedule'!$F$71+('[1]Pricing Schedule'!$F$72*M846),
IF(AND(I846=110000,R846&gt;12.8,R846&lt;=22.8,M846&lt;=3),'[1]Pricing Schedule'!$F$96+('[1]Pricing Schedule'!$F$97*M846),
IF(AND(I846=110000,R846&gt;22.8,R846&lt;=30.2),'[1]Pricing Schedule'!$F$80+('[1]Pricing Schedule'!$F$81*M846),
IF(AND(I846=110000,R846&gt;30.2,R846&lt;=45.9),'[1]Pricing Schedule'!$F$89+('[1]Pricing Schedule'!$F$90*M846),
IF(AND(I846=110000,R846&gt;45.9,R846&lt;=123.4),'[1]Pricing Schedule'!$F$96+('[1]Pricing Schedule'!$F$97*M846),
IF(AND(I846=110000,R846&gt;123.4,R846&lt;=168.2,M846&lt;=10),'[1]Pricing Schedule'!$F$103+('[1]Pricing Schedule'!$F$105*M846),
IF(AND(I846=110000,R846&gt;123.4,R846&lt;=168.2,M846&gt;10),'[1]Pricing Schedule'!$F$111+('[1]Pricing Schedule'!$F$113*M846),
IF(AND(I846=110000,R846&gt;168.2,R846&lt;=336.4,M846&lt;=10),('[1]Pricing Schedule'!$F$103+('[1]Pricing Schedule'!$F$105*M846))*2,
IF(AND(I846=110000,R846&gt;168.2,R846&lt;=336.4,M846&gt;10),('[1]Pricing Schedule'!$F$111+('[1]Pricing Schedule'!$F$113*M846))*2,
IF(AND(I846=110000,R846&gt;336.4,R846&lt;=504.6,M846&lt;=10),('[1]Pricing Schedule'!$F$103+('[1]Pricing Schedule'!$F$105*M846))*3,
IF(AND(I846=110000,R846&gt;336.4,R846&lt;=504.6,M846&gt;10),('[1]Pricing Schedule'!$F$111+('[1]Pricing Schedule'!$F$113*M846))*3,
IF(AND(I846=110000,R846&gt;504.6,R846&lt;=672.8,M846&lt;=10),('[1]Pricing Schedule'!$F$103+('[1]Pricing Schedule'!$F$105*M846))*4,
IF(AND(I846=110000,R846&gt;504.6,R846&lt;=672.8,M846&gt;10),('[1]Pricing Schedule'!$F$111+('[1]Pricing Schedule'!$F$113*M846))*4,
IF(AND(I846=110000,R846&gt;672.8,R846&lt;=841,M846&lt;=10),('[1]Pricing Schedule'!$F$103+('[1]Pricing Schedule'!$F$105*M846))*5,
IF(AND(I846=110000,R846&gt;672.8,R846&lt;=841,M846&gt;10),('[1]Pricing Schedule'!$F$111+('[1]Pricing Schedule'!$F$113*M846))*5,
IF(AND(I846=110000,R846&gt;672.8,R846&lt;=841,M846&lt;=10),('[1]Pricing Schedule'!$F$103+('[1]Pricing Schedule'!$F$105*M846))*5,
IF(AND(I846=110000,R846&gt;672.8,R846&lt;=841,M846&gt;10),('[1]Pricing Schedule'!$F$111+('[1]Pricing Schedule'!$F$113*M846))*5,
IF(AND(I846=110000,R846&gt;1345.6,R846&lt;=1513.8,M846&lt;=10),('[1]Pricing Schedule'!$F$103+('[1]Pricing Schedule'!$F$105*M846))*9,
IF(AND(I846=110000,R846&gt;1345.6,R846&lt;=1513.8,M846&gt;10),('[1]Pricing Schedule'!$F$111+('[1]Pricing Schedule'!$F$113*M846))*9,
9999999999)))))))))))))))))))))))))))))))))))))))</f>
        <v>3400230</v>
      </c>
      <c r="T846" s="21">
        <f>IF(AND(I846=38000,R846&lt;=4.5,M846&gt;8),'[1]Pricing Schedule'!$J$9,
IF(AND(I846=38000,R846&lt;=4.5,M846&lt;=8),'[1]Pricing Schedule'!$J$36,
IF(AND(I846=38000,R846&gt;4.5,R846&lt;=9,M846&gt;8),'[1]Pricing Schedule'!$J$18,
IF(AND(I846=38000,R846&gt;4.5,R846&lt;=9,M846&lt;=8),'[1]Pricing Schedule'!$J$36,
IF(AND(I846=38000,R846&gt;9,R846&lt;=12.8,M846&gt;8),'[1]Pricing Schedule'!$J$27,
IF(AND(I846=38000,R846&gt;9,R846&lt;=12.8,M846&lt;=8),'[1]Pricing Schedule'!$J$36,
IF(AND(I846=38000,R846&gt;12.8,R846&lt;=22.8),'[1]Pricing Schedule'!$J$36,
IF(AND(I846=38000,R846&gt;22.8,R846&lt;=30.2),'[1]Pricing Schedule'!$J$45,
IF(AND(I846=38000,R846&gt;30.2,R846&lt;=45.9),'[1]Pricing Schedule'!$J$54,
IF(AND(I846=38000,R846&gt;45.9,R846&lt;=123.4),'[1]Pricing Schedule'!$J$97,
IF(AND(I846=38000,R846&gt;123.4,R846&lt;=168.2,M846&lt;=10),'[1]Pricing Schedule'!$J$105,
IF(AND(I846=38000,R846&gt;123.4,R846&lt;=168.2,M846&gt;10),'[1]Pricing Schedule'!$J$113,
IF(AND(I846=38000,R846&gt;168.2,R846&lt;=336.4,M846&lt;=10),('[1]Pricing Schedule'!$J$105),
IF(AND(I846=38000,R846&gt;168.2,R846&lt;=336.4,M846&gt;10),('[1]Pricing Schedule'!$J$113),
IF(AND(I846=38000,R846&gt;336.4,R846&lt;=504.6,M846&lt;=10),('[1]Pricing Schedule'!$J$105),
IF(AND(I846=38000,R846&gt;336.4,R846&lt;=504.6,M846&gt;10),('[1]Pricing Schedule'!$J$113),
IF(AND(I846=38000,R846&gt;504.6,R846&lt;=672.8,M846&lt;=10),('[1]Pricing Schedule'!$J$105),
IF(AND(I846=38000,R846&gt;504.6,R846&lt;=672.8,M846&gt;10),('[1]Pricing Schedule'!$J$113),
IF(AND(I846=110000,R846&lt;=12.8,M846&gt;2),'[1]Pricing Schedule'!$J$63,
IF(AND(I846=110000,R846&lt;=12.8,M846&lt;=2),'[1]Pricing Schedule'!$J$97,
IF(AND(I846=110000,R846&gt;12.8,R846&lt;=22.8,M846&gt;3),'[1]Pricing Schedule'!$J$72,
IF(AND(I846=110000,R846&gt;12.8,R846&lt;=22.8,M846&lt;=3),'[1]Pricing Schedule'!$J$97,
IF(AND(I846=110000,R846&gt;22.8,R846&lt;=30.2),'[1]Pricing Schedule'!$J$81,
IF(AND(I846=110000,R846&gt;30.2,R846&lt;=45.9),'[1]Pricing Schedule'!$J$90,
IF(AND(I846=110000,R846&gt;45.9,R846&lt;=123.4),'[1]Pricing Schedule'!$J$97,
IF(AND(I846=110000,R846&gt;123.4,R846&lt;=168.2,M846&lt;=10),'[1]Pricing Schedule'!$J$105,
IF(AND(I846=110000,R846&gt;123.4,R846&lt;=168.2,M846&gt;10),'[1]Pricing Schedule'!$J$113,
IF(AND(I846=110000,R846&gt;168.2,R846&lt;=336.2,M846&lt;=10),('[1]Pricing Schedule'!$J$105),
IF(AND(I846=110000,R846&gt;168.2,R846&lt;=336.2,M846&gt;10),('[1]Pricing Schedule'!$J$113),
IF(AND(I846=110000,R846&gt;336.4,R846&lt;=504.6,M846&lt;=10),('[1]Pricing Schedule'!$J$105),
IF(AND(I846=110000,R846&gt;336.4,R846&lt;=504.6,M846&gt;10),('[1]Pricing Schedule'!$J$113),
IF(AND(I846=110000,R846&gt;504.6,R846&lt;=672.8,M846&lt;=10),('[1]Pricing Schedule'!$J$105),
IF(AND(I846=110000,R846&gt;504.6,R846&lt;=672.8,M846&gt;10),('[1]Pricing Schedule'!$J$113),
IF(AND(I846=110000,R846&gt;672.8,R846&lt;=841,M846&lt;=10),('[1]Pricing Schedule'!$J$105),
IF(AND(I846=110000,R846&gt;672.8,R846&lt;=841,M846&gt;10),('[1]Pricing Schedule'!$J$113),
IF(AND(I846=110000,R846&gt;1682,R846&lt;=1850.2,M846&lt;=10),('[1]Pricing Schedule'!$J$105),
IF(AND(I846=110000,R846&gt;1682,R846&lt;=1850.2,M846&gt;10),('[1]Pricing Schedule'!$J$113),
IF(AND(I846=110000,R846&gt;2018.4,R846&lt;=2186.6,M846&lt;=10),('[1]Pricing Schedule'!$J$105),
IF(AND(I846=110000,R846&gt;2018.4,R846&lt;=2186.6,M846&gt;10),('[1]Pricing Schedule'!$J$113),999999999)))))))))))))))))))))))))))))))))))))))</f>
        <v>10</v>
      </c>
      <c r="U846" s="40">
        <f t="shared" si="84"/>
        <v>89953.174603174586</v>
      </c>
      <c r="V846" s="41">
        <f t="shared" si="85"/>
        <v>11.116895033571261</v>
      </c>
      <c r="Y846" s="23">
        <v>110</v>
      </c>
      <c r="Z846" s="23">
        <v>133</v>
      </c>
      <c r="AR846" s="35"/>
    </row>
    <row r="847" spans="1:44">
      <c r="A847" s="23">
        <v>847</v>
      </c>
      <c r="B847" s="23">
        <v>847</v>
      </c>
      <c r="C847" s="23" t="s">
        <v>1324</v>
      </c>
      <c r="D847" s="23" t="s">
        <v>168</v>
      </c>
      <c r="E847" s="23" t="s">
        <v>168</v>
      </c>
      <c r="F847" s="23" t="s">
        <v>263</v>
      </c>
      <c r="G847" s="23" t="s">
        <v>264</v>
      </c>
      <c r="H847" s="23" t="s">
        <v>113</v>
      </c>
      <c r="I847" s="13">
        <v>38000</v>
      </c>
      <c r="J847" s="13">
        <v>38000</v>
      </c>
      <c r="K847" s="23" t="s">
        <v>119</v>
      </c>
      <c r="L847" s="24">
        <v>4.3019999999999996</v>
      </c>
      <c r="M847" s="37">
        <f t="shared" si="80"/>
        <v>5</v>
      </c>
      <c r="N847" s="24">
        <v>0.437</v>
      </c>
      <c r="O847" s="13">
        <v>2</v>
      </c>
      <c r="P847" s="36">
        <f t="shared" si="81"/>
        <v>0.437</v>
      </c>
      <c r="Q847" s="38">
        <f t="shared" si="82"/>
        <v>4.2</v>
      </c>
      <c r="R847" s="37">
        <f t="shared" si="83"/>
        <v>4.2</v>
      </c>
      <c r="S847" s="39">
        <f>IF(AND(I847=38000,R847&lt;=4.5,M847&gt;8),'[1]Pricing Schedule'!$F$8+('[1]Pricing Schedule'!$F$9*M847),
IF(AND(I847=38000,R847&lt;=4.5,M847&lt;=8),'[1]Pricing Schedule'!$F$34+('[1]Pricing Schedule'!$F$36*M847),
IF(AND(I847=38000,R847&gt;4.5,R847&lt;=9,M847&gt;8),'[1]Pricing Schedule'!$F$17+('[1]Pricing Schedule'!$F$18*M847),
IF(AND(I847=38000,R847&gt;4.5,R847&lt;=9,M847&lt;=8),'[1]Pricing Schedule'!$F$34+('[1]Pricing Schedule'!$F$36*M847),
IF(AND(I847=38000,R847&gt;9,R847&lt;=12.8,M847&gt;8),'[1]Pricing Schedule'!$F$26+('[1]Pricing Schedule'!$F$27*M847),
IF(AND(I847=38000,R847&gt;9,R847&lt;=12.8,M847&lt;=8),'[1]Pricing Schedule'!$F$34+('[1]Pricing Schedule'!$F$36*M847),
IF(AND(I847=38000,R847&gt;12.8,R847&lt;=22.8),'[1]Pricing Schedule'!$F$34+('[1]Pricing Schedule'!$F$36*M847),
IF(AND(I847=38000,R847&gt;22.8,R847&lt;=30.2),'[1]Pricing Schedule'!$F$43+('[1]Pricing Schedule'!$F$45*M847),
IF(AND(I847=38000,R847&gt;30.2,R847&lt;=45.9),'[1]Pricing Schedule'!$F$52+('[1]Pricing Schedule'!$F$54*M847),
IF(AND(I847=38000,R847&gt;45.9,R847&lt;=123.4),'[1]Pricing Schedule'!$F$96+('[1]Pricing Schedule'!$F$97*M847),
IF(AND(I847=38000,R847&gt;123.4,R847&lt;=168.2,M847&lt;=10),'[1]Pricing Schedule'!$F$103+('[1]Pricing Schedule'!$F$105*M847),
IF(AND(I847=38000,R847&gt;123.4,R847&lt;=168.2,M847&gt;10),'[1]Pricing Schedule'!$F$111+('[1]Pricing Schedule'!$F$113*M847),
IF(AND(I847=38000,R847&gt;157.4,R847&lt;=336.4,M847&lt;=10),('[1]Pricing Schedule'!$F$103+('[1]Pricing Schedule'!$F$105*M847))*2,
IF(AND(I847=38000,R847&gt;157.4,R847&lt;=336.4,M847&gt;10),('[1]Pricing Schedule'!$F$111+('[1]Pricing Schedule'!$F$113*M847))*2,
IF(AND(I847=38000,R847&gt;314.8,R847&lt;=504.6,M847&lt;=10),('[1]Pricing Schedule'!$F$103+('[1]Pricing Schedule'!$F$105*M847))*3,
IF(AND(I847=38000,R847&gt;314.8,R847&lt;=504.6,M847&gt;10),('[1]Pricing Schedule'!$F$111+('[1]Pricing Schedule'!$F$113*M847))*3,
IF(AND(I847=38000,R847&gt;472.2,R847&lt;=672.8,M847&lt;=10),('[1]Pricing Schedule'!$F$103+('[1]Pricing Schedule'!$F$105*M847))*4,
IF(AND(I847=38000,R847&gt;472.2,R847&lt;=672.8,M847&gt;10),('[1]Pricing Schedule'!$F$111+('[1]Pricing Schedule'!$F$113*M847))*4,
IF(AND(I847=110000,R847&lt;=12.8,M847&gt;2),'[1]Pricing Schedule'!$F$62+('[1]Pricing Schedule'!$F$63*M847),
IF(AND(I847=110000,R847&lt;=12.8,M847&lt;=2),'[1]Pricing Schedule'!$F$96+('[1]Pricing Schedule'!$F$97*M847),
IF(AND(I847=110000,R847&gt;12.8,R847&lt;=22.8,M847&gt;3),'[1]Pricing Schedule'!$F$71+('[1]Pricing Schedule'!$F$72*M847),
IF(AND(I847=110000,R847&gt;12.8,R847&lt;=22.8,M847&lt;=3),'[1]Pricing Schedule'!$F$96+('[1]Pricing Schedule'!$F$97*M847),
IF(AND(I847=110000,R847&gt;22.8,R847&lt;=30.2),'[1]Pricing Schedule'!$F$80+('[1]Pricing Schedule'!$F$81*M847),
IF(AND(I847=110000,R847&gt;30.2,R847&lt;=45.9),'[1]Pricing Schedule'!$F$89+('[1]Pricing Schedule'!$F$90*M847),
IF(AND(I847=110000,R847&gt;45.9,R847&lt;=123.4),'[1]Pricing Schedule'!$F$96+('[1]Pricing Schedule'!$F$97*M847),
IF(AND(I847=110000,R847&gt;123.4,R847&lt;=168.2,M847&lt;=10),'[1]Pricing Schedule'!$F$103+('[1]Pricing Schedule'!$F$105*M847),
IF(AND(I847=110000,R847&gt;123.4,R847&lt;=168.2,M847&gt;10),'[1]Pricing Schedule'!$F$111+('[1]Pricing Schedule'!$F$113*M847),
IF(AND(I847=110000,R847&gt;168.2,R847&lt;=336.4,M847&lt;=10),('[1]Pricing Schedule'!$F$103+('[1]Pricing Schedule'!$F$105*M847))*2,
IF(AND(I847=110000,R847&gt;168.2,R847&lt;=336.4,M847&gt;10),('[1]Pricing Schedule'!$F$111+('[1]Pricing Schedule'!$F$113*M847))*2,
IF(AND(I847=110000,R847&gt;336.4,R847&lt;=504.6,M847&lt;=10),('[1]Pricing Schedule'!$F$103+('[1]Pricing Schedule'!$F$105*M847))*3,
IF(AND(I847=110000,R847&gt;336.4,R847&lt;=504.6,M847&gt;10),('[1]Pricing Schedule'!$F$111+('[1]Pricing Schedule'!$F$113*M847))*3,
IF(AND(I847=110000,R847&gt;504.6,R847&lt;=672.8,M847&lt;=10),('[1]Pricing Schedule'!$F$103+('[1]Pricing Schedule'!$F$105*M847))*4,
IF(AND(I847=110000,R847&gt;504.6,R847&lt;=672.8,M847&gt;10),('[1]Pricing Schedule'!$F$111+('[1]Pricing Schedule'!$F$113*M847))*4,
IF(AND(I847=110000,R847&gt;672.8,R847&lt;=841,M847&lt;=10),('[1]Pricing Schedule'!$F$103+('[1]Pricing Schedule'!$F$105*M847))*5,
IF(AND(I847=110000,R847&gt;672.8,R847&lt;=841,M847&gt;10),('[1]Pricing Schedule'!$F$111+('[1]Pricing Schedule'!$F$113*M847))*5,
IF(AND(I847=110000,R847&gt;672.8,R847&lt;=841,M847&lt;=10),('[1]Pricing Schedule'!$F$103+('[1]Pricing Schedule'!$F$105*M847))*5,
IF(AND(I847=110000,R847&gt;672.8,R847&lt;=841,M847&gt;10),('[1]Pricing Schedule'!$F$111+('[1]Pricing Schedule'!$F$113*M847))*5,
IF(AND(I847=110000,R847&gt;1345.6,R847&lt;=1513.8,M847&lt;=10),('[1]Pricing Schedule'!$F$103+('[1]Pricing Schedule'!$F$105*M847))*9,
IF(AND(I847=110000,R847&gt;1345.6,R847&lt;=1513.8,M847&gt;10),('[1]Pricing Schedule'!$F$111+('[1]Pricing Schedule'!$F$113*M847))*9,
9999999999)))))))))))))))))))))))))))))))))))))))</f>
        <v>699140</v>
      </c>
      <c r="T847" s="21">
        <f>IF(AND(I847=38000,R847&lt;=4.5,M847&gt;8),'[1]Pricing Schedule'!$J$9,
IF(AND(I847=38000,R847&lt;=4.5,M847&lt;=8),'[1]Pricing Schedule'!$J$36,
IF(AND(I847=38000,R847&gt;4.5,R847&lt;=9,M847&gt;8),'[1]Pricing Schedule'!$J$18,
IF(AND(I847=38000,R847&gt;4.5,R847&lt;=9,M847&lt;=8),'[1]Pricing Schedule'!$J$36,
IF(AND(I847=38000,R847&gt;9,R847&lt;=12.8,M847&gt;8),'[1]Pricing Schedule'!$J$27,
IF(AND(I847=38000,R847&gt;9,R847&lt;=12.8,M847&lt;=8),'[1]Pricing Schedule'!$J$36,
IF(AND(I847=38000,R847&gt;12.8,R847&lt;=22.8),'[1]Pricing Schedule'!$J$36,
IF(AND(I847=38000,R847&gt;22.8,R847&lt;=30.2),'[1]Pricing Schedule'!$J$45,
IF(AND(I847=38000,R847&gt;30.2,R847&lt;=45.9),'[1]Pricing Schedule'!$J$54,
IF(AND(I847=38000,R847&gt;45.9,R847&lt;=123.4),'[1]Pricing Schedule'!$J$97,
IF(AND(I847=38000,R847&gt;123.4,R847&lt;=168.2,M847&lt;=10),'[1]Pricing Schedule'!$J$105,
IF(AND(I847=38000,R847&gt;123.4,R847&lt;=168.2,M847&gt;10),'[1]Pricing Schedule'!$J$113,
IF(AND(I847=38000,R847&gt;168.2,R847&lt;=336.4,M847&lt;=10),('[1]Pricing Schedule'!$J$105),
IF(AND(I847=38000,R847&gt;168.2,R847&lt;=336.4,M847&gt;10),('[1]Pricing Schedule'!$J$113),
IF(AND(I847=38000,R847&gt;336.4,R847&lt;=504.6,M847&lt;=10),('[1]Pricing Schedule'!$J$105),
IF(AND(I847=38000,R847&gt;336.4,R847&lt;=504.6,M847&gt;10),('[1]Pricing Schedule'!$J$113),
IF(AND(I847=38000,R847&gt;504.6,R847&lt;=672.8,M847&lt;=10),('[1]Pricing Schedule'!$J$105),
IF(AND(I847=38000,R847&gt;504.6,R847&lt;=672.8,M847&gt;10),('[1]Pricing Schedule'!$J$113),
IF(AND(I847=110000,R847&lt;=12.8,M847&gt;2),'[1]Pricing Schedule'!$J$63,
IF(AND(I847=110000,R847&lt;=12.8,M847&lt;=2),'[1]Pricing Schedule'!$J$97,
IF(AND(I847=110000,R847&gt;12.8,R847&lt;=22.8,M847&gt;3),'[1]Pricing Schedule'!$J$72,
IF(AND(I847=110000,R847&gt;12.8,R847&lt;=22.8,M847&lt;=3),'[1]Pricing Schedule'!$J$97,
IF(AND(I847=110000,R847&gt;22.8,R847&lt;=30.2),'[1]Pricing Schedule'!$J$81,
IF(AND(I847=110000,R847&gt;30.2,R847&lt;=45.9),'[1]Pricing Schedule'!$J$90,
IF(AND(I847=110000,R847&gt;45.9,R847&lt;=123.4),'[1]Pricing Schedule'!$J$97,
IF(AND(I847=110000,R847&gt;123.4,R847&lt;=168.2,M847&lt;=10),'[1]Pricing Schedule'!$J$105,
IF(AND(I847=110000,R847&gt;123.4,R847&lt;=168.2,M847&gt;10),'[1]Pricing Schedule'!$J$113,
IF(AND(I847=110000,R847&gt;168.2,R847&lt;=336.2,M847&lt;=10),('[1]Pricing Schedule'!$J$105),
IF(AND(I847=110000,R847&gt;168.2,R847&lt;=336.2,M847&gt;10),('[1]Pricing Schedule'!$J$113),
IF(AND(I847=110000,R847&gt;336.4,R847&lt;=504.6,M847&lt;=10),('[1]Pricing Schedule'!$J$105),
IF(AND(I847=110000,R847&gt;336.4,R847&lt;=504.6,M847&gt;10),('[1]Pricing Schedule'!$J$113),
IF(AND(I847=110000,R847&gt;504.6,R847&lt;=672.8,M847&lt;=10),('[1]Pricing Schedule'!$J$105),
IF(AND(I847=110000,R847&gt;504.6,R847&lt;=672.8,M847&gt;10),('[1]Pricing Schedule'!$J$113),
IF(AND(I847=110000,R847&gt;672.8,R847&lt;=841,M847&lt;=10),('[1]Pricing Schedule'!$J$105),
IF(AND(I847=110000,R847&gt;672.8,R847&lt;=841,M847&gt;10),('[1]Pricing Schedule'!$J$113),
IF(AND(I847=110000,R847&gt;1682,R847&lt;=1850.2,M847&lt;=10),('[1]Pricing Schedule'!$J$105),
IF(AND(I847=110000,R847&gt;1682,R847&lt;=1850.2,M847&gt;10),('[1]Pricing Schedule'!$J$113),
IF(AND(I847=110000,R847&gt;2018.4,R847&lt;=2186.6,M847&lt;=10),('[1]Pricing Schedule'!$J$105),
IF(AND(I847=110000,R847&gt;2018.4,R847&lt;=2186.6,M847&gt;10),('[1]Pricing Schedule'!$J$113),999999999)))))))))))))))))))))))))))))))))))))))</f>
        <v>4</v>
      </c>
      <c r="U847" s="40">
        <f t="shared" si="84"/>
        <v>166461.90476190476</v>
      </c>
      <c r="V847" s="41">
        <f t="shared" si="85"/>
        <v>6.0073804960379897</v>
      </c>
      <c r="Y847" s="23">
        <v>642</v>
      </c>
      <c r="Z847" s="23">
        <v>419</v>
      </c>
      <c r="AR847" s="35"/>
    </row>
    <row r="848" spans="1:44">
      <c r="A848" s="23">
        <v>848</v>
      </c>
      <c r="B848" s="23">
        <v>848</v>
      </c>
      <c r="C848" s="23" t="s">
        <v>1325</v>
      </c>
      <c r="D848" s="23" t="s">
        <v>168</v>
      </c>
      <c r="E848" s="23" t="s">
        <v>168</v>
      </c>
      <c r="F848" s="23" t="s">
        <v>257</v>
      </c>
      <c r="G848" s="23" t="s">
        <v>258</v>
      </c>
      <c r="H848" s="23" t="s">
        <v>113</v>
      </c>
      <c r="I848" s="13">
        <v>38000</v>
      </c>
      <c r="J848" s="13">
        <v>38000</v>
      </c>
      <c r="K848" s="13">
        <v>20000</v>
      </c>
      <c r="L848" s="24">
        <v>8.3170000000000002</v>
      </c>
      <c r="M848" s="37">
        <f t="shared" si="80"/>
        <v>9</v>
      </c>
      <c r="N848" s="24">
        <v>0.93300000000000005</v>
      </c>
      <c r="O848" s="13">
        <v>2</v>
      </c>
      <c r="P848" s="36">
        <f t="shared" si="81"/>
        <v>0.69975000000000009</v>
      </c>
      <c r="Q848" s="38">
        <f t="shared" si="82"/>
        <v>8.4</v>
      </c>
      <c r="R848" s="37">
        <f t="shared" si="83"/>
        <v>8.4</v>
      </c>
      <c r="S848" s="39">
        <f>IF(AND(I848=38000,R848&lt;=4.5,M848&gt;8),'[1]Pricing Schedule'!$F$8+('[1]Pricing Schedule'!$F$9*M848),
IF(AND(I848=38000,R848&lt;=4.5,M848&lt;=8),'[1]Pricing Schedule'!$F$34+('[1]Pricing Schedule'!$F$36*M848),
IF(AND(I848=38000,R848&gt;4.5,R848&lt;=9,M848&gt;8),'[1]Pricing Schedule'!$F$17+('[1]Pricing Schedule'!$F$18*M848),
IF(AND(I848=38000,R848&gt;4.5,R848&lt;=9,M848&lt;=8),'[1]Pricing Schedule'!$F$34+('[1]Pricing Schedule'!$F$36*M848),
IF(AND(I848=38000,R848&gt;9,R848&lt;=12.8,M848&gt;8),'[1]Pricing Schedule'!$F$26+('[1]Pricing Schedule'!$F$27*M848),
IF(AND(I848=38000,R848&gt;9,R848&lt;=12.8,M848&lt;=8),'[1]Pricing Schedule'!$F$34+('[1]Pricing Schedule'!$F$36*M848),
IF(AND(I848=38000,R848&gt;12.8,R848&lt;=22.8),'[1]Pricing Schedule'!$F$34+('[1]Pricing Schedule'!$F$36*M848),
IF(AND(I848=38000,R848&gt;22.8,R848&lt;=30.2),'[1]Pricing Schedule'!$F$43+('[1]Pricing Schedule'!$F$45*M848),
IF(AND(I848=38000,R848&gt;30.2,R848&lt;=45.9),'[1]Pricing Schedule'!$F$52+('[1]Pricing Schedule'!$F$54*M848),
IF(AND(I848=38000,R848&gt;45.9,R848&lt;=123.4),'[1]Pricing Schedule'!$F$96+('[1]Pricing Schedule'!$F$97*M848),
IF(AND(I848=38000,R848&gt;123.4,R848&lt;=168.2,M848&lt;=10),'[1]Pricing Schedule'!$F$103+('[1]Pricing Schedule'!$F$105*M848),
IF(AND(I848=38000,R848&gt;123.4,R848&lt;=168.2,M848&gt;10),'[1]Pricing Schedule'!$F$111+('[1]Pricing Schedule'!$F$113*M848),
IF(AND(I848=38000,R848&gt;157.4,R848&lt;=336.4,M848&lt;=10),('[1]Pricing Schedule'!$F$103+('[1]Pricing Schedule'!$F$105*M848))*2,
IF(AND(I848=38000,R848&gt;157.4,R848&lt;=336.4,M848&gt;10),('[1]Pricing Schedule'!$F$111+('[1]Pricing Schedule'!$F$113*M848))*2,
IF(AND(I848=38000,R848&gt;314.8,R848&lt;=504.6,M848&lt;=10),('[1]Pricing Schedule'!$F$103+('[1]Pricing Schedule'!$F$105*M848))*3,
IF(AND(I848=38000,R848&gt;314.8,R848&lt;=504.6,M848&gt;10),('[1]Pricing Schedule'!$F$111+('[1]Pricing Schedule'!$F$113*M848))*3,
IF(AND(I848=38000,R848&gt;472.2,R848&lt;=672.8,M848&lt;=10),('[1]Pricing Schedule'!$F$103+('[1]Pricing Schedule'!$F$105*M848))*4,
IF(AND(I848=38000,R848&gt;472.2,R848&lt;=672.8,M848&gt;10),('[1]Pricing Schedule'!$F$111+('[1]Pricing Schedule'!$F$113*M848))*4,
IF(AND(I848=110000,R848&lt;=12.8,M848&gt;2),'[1]Pricing Schedule'!$F$62+('[1]Pricing Schedule'!$F$63*M848),
IF(AND(I848=110000,R848&lt;=12.8,M848&lt;=2),'[1]Pricing Schedule'!$F$96+('[1]Pricing Schedule'!$F$97*M848),
IF(AND(I848=110000,R848&gt;12.8,R848&lt;=22.8,M848&gt;3),'[1]Pricing Schedule'!$F$71+('[1]Pricing Schedule'!$F$72*M848),
IF(AND(I848=110000,R848&gt;12.8,R848&lt;=22.8,M848&lt;=3),'[1]Pricing Schedule'!$F$96+('[1]Pricing Schedule'!$F$97*M848),
IF(AND(I848=110000,R848&gt;22.8,R848&lt;=30.2),'[1]Pricing Schedule'!$F$80+('[1]Pricing Schedule'!$F$81*M848),
IF(AND(I848=110000,R848&gt;30.2,R848&lt;=45.9),'[1]Pricing Schedule'!$F$89+('[1]Pricing Schedule'!$F$90*M848),
IF(AND(I848=110000,R848&gt;45.9,R848&lt;=123.4),'[1]Pricing Schedule'!$F$96+('[1]Pricing Schedule'!$F$97*M848),
IF(AND(I848=110000,R848&gt;123.4,R848&lt;=168.2,M848&lt;=10),'[1]Pricing Schedule'!$F$103+('[1]Pricing Schedule'!$F$105*M848),
IF(AND(I848=110000,R848&gt;123.4,R848&lt;=168.2,M848&gt;10),'[1]Pricing Schedule'!$F$111+('[1]Pricing Schedule'!$F$113*M848),
IF(AND(I848=110000,R848&gt;168.2,R848&lt;=336.4,M848&lt;=10),('[1]Pricing Schedule'!$F$103+('[1]Pricing Schedule'!$F$105*M848))*2,
IF(AND(I848=110000,R848&gt;168.2,R848&lt;=336.4,M848&gt;10),('[1]Pricing Schedule'!$F$111+('[1]Pricing Schedule'!$F$113*M848))*2,
IF(AND(I848=110000,R848&gt;336.4,R848&lt;=504.6,M848&lt;=10),('[1]Pricing Schedule'!$F$103+('[1]Pricing Schedule'!$F$105*M848))*3,
IF(AND(I848=110000,R848&gt;336.4,R848&lt;=504.6,M848&gt;10),('[1]Pricing Schedule'!$F$111+('[1]Pricing Schedule'!$F$113*M848))*3,
IF(AND(I848=110000,R848&gt;504.6,R848&lt;=672.8,M848&lt;=10),('[1]Pricing Schedule'!$F$103+('[1]Pricing Schedule'!$F$105*M848))*4,
IF(AND(I848=110000,R848&gt;504.6,R848&lt;=672.8,M848&gt;10),('[1]Pricing Schedule'!$F$111+('[1]Pricing Schedule'!$F$113*M848))*4,
IF(AND(I848=110000,R848&gt;672.8,R848&lt;=841,M848&lt;=10),('[1]Pricing Schedule'!$F$103+('[1]Pricing Schedule'!$F$105*M848))*5,
IF(AND(I848=110000,R848&gt;672.8,R848&lt;=841,M848&gt;10),('[1]Pricing Schedule'!$F$111+('[1]Pricing Schedule'!$F$113*M848))*5,
IF(AND(I848=110000,R848&gt;672.8,R848&lt;=841,M848&lt;=10),('[1]Pricing Schedule'!$F$103+('[1]Pricing Schedule'!$F$105*M848))*5,
IF(AND(I848=110000,R848&gt;672.8,R848&lt;=841,M848&gt;10),('[1]Pricing Schedule'!$F$111+('[1]Pricing Schedule'!$F$113*M848))*5,
IF(AND(I848=110000,R848&gt;1345.6,R848&lt;=1513.8,M848&lt;=10),('[1]Pricing Schedule'!$F$103+('[1]Pricing Schedule'!$F$105*M848))*9,
IF(AND(I848=110000,R848&gt;1345.6,R848&lt;=1513.8,M848&gt;10),('[1]Pricing Schedule'!$F$111+('[1]Pricing Schedule'!$F$113*M848))*9,
9999999999)))))))))))))))))))))))))))))))))))))))</f>
        <v>1379800</v>
      </c>
      <c r="T848" s="21">
        <f>IF(AND(I848=38000,R848&lt;=4.5,M848&gt;8),'[1]Pricing Schedule'!$J$9,
IF(AND(I848=38000,R848&lt;=4.5,M848&lt;=8),'[1]Pricing Schedule'!$J$36,
IF(AND(I848=38000,R848&gt;4.5,R848&lt;=9,M848&gt;8),'[1]Pricing Schedule'!$J$18,
IF(AND(I848=38000,R848&gt;4.5,R848&lt;=9,M848&lt;=8),'[1]Pricing Schedule'!$J$36,
IF(AND(I848=38000,R848&gt;9,R848&lt;=12.8,M848&gt;8),'[1]Pricing Schedule'!$J$27,
IF(AND(I848=38000,R848&gt;9,R848&lt;=12.8,M848&lt;=8),'[1]Pricing Schedule'!$J$36,
IF(AND(I848=38000,R848&gt;12.8,R848&lt;=22.8),'[1]Pricing Schedule'!$J$36,
IF(AND(I848=38000,R848&gt;22.8,R848&lt;=30.2),'[1]Pricing Schedule'!$J$45,
IF(AND(I848=38000,R848&gt;30.2,R848&lt;=45.9),'[1]Pricing Schedule'!$J$54,
IF(AND(I848=38000,R848&gt;45.9,R848&lt;=123.4),'[1]Pricing Schedule'!$J$97,
IF(AND(I848=38000,R848&gt;123.4,R848&lt;=168.2,M848&lt;=10),'[1]Pricing Schedule'!$J$105,
IF(AND(I848=38000,R848&gt;123.4,R848&lt;=168.2,M848&gt;10),'[1]Pricing Schedule'!$J$113,
IF(AND(I848=38000,R848&gt;168.2,R848&lt;=336.4,M848&lt;=10),('[1]Pricing Schedule'!$J$105),
IF(AND(I848=38000,R848&gt;168.2,R848&lt;=336.4,M848&gt;10),('[1]Pricing Schedule'!$J$113),
IF(AND(I848=38000,R848&gt;336.4,R848&lt;=504.6,M848&lt;=10),('[1]Pricing Schedule'!$J$105),
IF(AND(I848=38000,R848&gt;336.4,R848&lt;=504.6,M848&gt;10),('[1]Pricing Schedule'!$J$113),
IF(AND(I848=38000,R848&gt;504.6,R848&lt;=672.8,M848&lt;=10),('[1]Pricing Schedule'!$J$105),
IF(AND(I848=38000,R848&gt;504.6,R848&lt;=672.8,M848&gt;10),('[1]Pricing Schedule'!$J$113),
IF(AND(I848=110000,R848&lt;=12.8,M848&gt;2),'[1]Pricing Schedule'!$J$63,
IF(AND(I848=110000,R848&lt;=12.8,M848&lt;=2),'[1]Pricing Schedule'!$J$97,
IF(AND(I848=110000,R848&gt;12.8,R848&lt;=22.8,M848&gt;3),'[1]Pricing Schedule'!$J$72,
IF(AND(I848=110000,R848&gt;12.8,R848&lt;=22.8,M848&lt;=3),'[1]Pricing Schedule'!$J$97,
IF(AND(I848=110000,R848&gt;22.8,R848&lt;=30.2),'[1]Pricing Schedule'!$J$81,
IF(AND(I848=110000,R848&gt;30.2,R848&lt;=45.9),'[1]Pricing Schedule'!$J$90,
IF(AND(I848=110000,R848&gt;45.9,R848&lt;=123.4),'[1]Pricing Schedule'!$J$97,
IF(AND(I848=110000,R848&gt;123.4,R848&lt;=168.2,M848&lt;=10),'[1]Pricing Schedule'!$J$105,
IF(AND(I848=110000,R848&gt;123.4,R848&lt;=168.2,M848&gt;10),'[1]Pricing Schedule'!$J$113,
IF(AND(I848=110000,R848&gt;168.2,R848&lt;=336.2,M848&lt;=10),('[1]Pricing Schedule'!$J$105),
IF(AND(I848=110000,R848&gt;168.2,R848&lt;=336.2,M848&gt;10),('[1]Pricing Schedule'!$J$113),
IF(AND(I848=110000,R848&gt;336.4,R848&lt;=504.6,M848&lt;=10),('[1]Pricing Schedule'!$J$105),
IF(AND(I848=110000,R848&gt;336.4,R848&lt;=504.6,M848&gt;10),('[1]Pricing Schedule'!$J$113),
IF(AND(I848=110000,R848&gt;504.6,R848&lt;=672.8,M848&lt;=10),('[1]Pricing Schedule'!$J$105),
IF(AND(I848=110000,R848&gt;504.6,R848&lt;=672.8,M848&gt;10),('[1]Pricing Schedule'!$J$113),
IF(AND(I848=110000,R848&gt;672.8,R848&lt;=841,M848&lt;=10),('[1]Pricing Schedule'!$J$105),
IF(AND(I848=110000,R848&gt;672.8,R848&lt;=841,M848&gt;10),('[1]Pricing Schedule'!$J$113),
IF(AND(I848=110000,R848&gt;1682,R848&lt;=1850.2,M848&lt;=10),('[1]Pricing Schedule'!$J$105),
IF(AND(I848=110000,R848&gt;1682,R848&lt;=1850.2,M848&gt;10),('[1]Pricing Schedule'!$J$113),
IF(AND(I848=110000,R848&gt;2018.4,R848&lt;=2186.6,M848&lt;=10),('[1]Pricing Schedule'!$J$105),
IF(AND(I848=110000,R848&gt;2018.4,R848&lt;=2186.6,M848&gt;10),('[1]Pricing Schedule'!$J$113),999999999)))))))))))))))))))))))))))))))))))))))</f>
        <v>2</v>
      </c>
      <c r="U848" s="40">
        <f t="shared" si="84"/>
        <v>164261.90476190476</v>
      </c>
      <c r="V848" s="41">
        <f t="shared" si="85"/>
        <v>6.087838817219887</v>
      </c>
      <c r="Y848" s="23">
        <v>635</v>
      </c>
      <c r="Z848" s="23">
        <v>317</v>
      </c>
      <c r="AR848" s="35"/>
    </row>
    <row r="849" spans="1:44">
      <c r="A849" s="23">
        <v>849</v>
      </c>
      <c r="B849" s="23">
        <v>849</v>
      </c>
      <c r="C849" s="23" t="s">
        <v>1326</v>
      </c>
      <c r="D849" s="23" t="s">
        <v>168</v>
      </c>
      <c r="E849" s="23" t="s">
        <v>168</v>
      </c>
      <c r="F849" s="23" t="s">
        <v>257</v>
      </c>
      <c r="G849" s="23" t="s">
        <v>258</v>
      </c>
      <c r="H849" s="23" t="s">
        <v>113</v>
      </c>
      <c r="I849" s="13">
        <v>38000</v>
      </c>
      <c r="J849" s="13">
        <v>38000</v>
      </c>
      <c r="K849" s="13">
        <v>20000</v>
      </c>
      <c r="L849" s="24">
        <v>11.864000000000001</v>
      </c>
      <c r="M849" s="37">
        <f t="shared" si="80"/>
        <v>12</v>
      </c>
      <c r="N849" s="24">
        <v>1.173</v>
      </c>
      <c r="O849" s="13">
        <v>2</v>
      </c>
      <c r="P849" s="36">
        <f t="shared" si="81"/>
        <v>0.87975000000000003</v>
      </c>
      <c r="Q849" s="38">
        <f t="shared" si="82"/>
        <v>8.4</v>
      </c>
      <c r="R849" s="37">
        <f t="shared" si="83"/>
        <v>8.4</v>
      </c>
      <c r="S849" s="39">
        <f>IF(AND(I849=38000,R849&lt;=4.5,M849&gt;8),'[1]Pricing Schedule'!$F$8+('[1]Pricing Schedule'!$F$9*M849),
IF(AND(I849=38000,R849&lt;=4.5,M849&lt;=8),'[1]Pricing Schedule'!$F$34+('[1]Pricing Schedule'!$F$36*M849),
IF(AND(I849=38000,R849&gt;4.5,R849&lt;=9,M849&gt;8),'[1]Pricing Schedule'!$F$17+('[1]Pricing Schedule'!$F$18*M849),
IF(AND(I849=38000,R849&gt;4.5,R849&lt;=9,M849&lt;=8),'[1]Pricing Schedule'!$F$34+('[1]Pricing Schedule'!$F$36*M849),
IF(AND(I849=38000,R849&gt;9,R849&lt;=12.8,M849&gt;8),'[1]Pricing Schedule'!$F$26+('[1]Pricing Schedule'!$F$27*M849),
IF(AND(I849=38000,R849&gt;9,R849&lt;=12.8,M849&lt;=8),'[1]Pricing Schedule'!$F$34+('[1]Pricing Schedule'!$F$36*M849),
IF(AND(I849=38000,R849&gt;12.8,R849&lt;=22.8),'[1]Pricing Schedule'!$F$34+('[1]Pricing Schedule'!$F$36*M849),
IF(AND(I849=38000,R849&gt;22.8,R849&lt;=30.2),'[1]Pricing Schedule'!$F$43+('[1]Pricing Schedule'!$F$45*M849),
IF(AND(I849=38000,R849&gt;30.2,R849&lt;=45.9),'[1]Pricing Schedule'!$F$52+('[1]Pricing Schedule'!$F$54*M849),
IF(AND(I849=38000,R849&gt;45.9,R849&lt;=123.4),'[1]Pricing Schedule'!$F$96+('[1]Pricing Schedule'!$F$97*M849),
IF(AND(I849=38000,R849&gt;123.4,R849&lt;=168.2,M849&lt;=10),'[1]Pricing Schedule'!$F$103+('[1]Pricing Schedule'!$F$105*M849),
IF(AND(I849=38000,R849&gt;123.4,R849&lt;=168.2,M849&gt;10),'[1]Pricing Schedule'!$F$111+('[1]Pricing Schedule'!$F$113*M849),
IF(AND(I849=38000,R849&gt;157.4,R849&lt;=336.4,M849&lt;=10),('[1]Pricing Schedule'!$F$103+('[1]Pricing Schedule'!$F$105*M849))*2,
IF(AND(I849=38000,R849&gt;157.4,R849&lt;=336.4,M849&gt;10),('[1]Pricing Schedule'!$F$111+('[1]Pricing Schedule'!$F$113*M849))*2,
IF(AND(I849=38000,R849&gt;314.8,R849&lt;=504.6,M849&lt;=10),('[1]Pricing Schedule'!$F$103+('[1]Pricing Schedule'!$F$105*M849))*3,
IF(AND(I849=38000,R849&gt;314.8,R849&lt;=504.6,M849&gt;10),('[1]Pricing Schedule'!$F$111+('[1]Pricing Schedule'!$F$113*M849))*3,
IF(AND(I849=38000,R849&gt;472.2,R849&lt;=672.8,M849&lt;=10),('[1]Pricing Schedule'!$F$103+('[1]Pricing Schedule'!$F$105*M849))*4,
IF(AND(I849=38000,R849&gt;472.2,R849&lt;=672.8,M849&gt;10),('[1]Pricing Schedule'!$F$111+('[1]Pricing Schedule'!$F$113*M849))*4,
IF(AND(I849=110000,R849&lt;=12.8,M849&gt;2),'[1]Pricing Schedule'!$F$62+('[1]Pricing Schedule'!$F$63*M849),
IF(AND(I849=110000,R849&lt;=12.8,M849&lt;=2),'[1]Pricing Schedule'!$F$96+('[1]Pricing Schedule'!$F$97*M849),
IF(AND(I849=110000,R849&gt;12.8,R849&lt;=22.8,M849&gt;3),'[1]Pricing Schedule'!$F$71+('[1]Pricing Schedule'!$F$72*M849),
IF(AND(I849=110000,R849&gt;12.8,R849&lt;=22.8,M849&lt;=3),'[1]Pricing Schedule'!$F$96+('[1]Pricing Schedule'!$F$97*M849),
IF(AND(I849=110000,R849&gt;22.8,R849&lt;=30.2),'[1]Pricing Schedule'!$F$80+('[1]Pricing Schedule'!$F$81*M849),
IF(AND(I849=110000,R849&gt;30.2,R849&lt;=45.9),'[1]Pricing Schedule'!$F$89+('[1]Pricing Schedule'!$F$90*M849),
IF(AND(I849=110000,R849&gt;45.9,R849&lt;=123.4),'[1]Pricing Schedule'!$F$96+('[1]Pricing Schedule'!$F$97*M849),
IF(AND(I849=110000,R849&gt;123.4,R849&lt;=168.2,M849&lt;=10),'[1]Pricing Schedule'!$F$103+('[1]Pricing Schedule'!$F$105*M849),
IF(AND(I849=110000,R849&gt;123.4,R849&lt;=168.2,M849&gt;10),'[1]Pricing Schedule'!$F$111+('[1]Pricing Schedule'!$F$113*M849),
IF(AND(I849=110000,R849&gt;168.2,R849&lt;=336.4,M849&lt;=10),('[1]Pricing Schedule'!$F$103+('[1]Pricing Schedule'!$F$105*M849))*2,
IF(AND(I849=110000,R849&gt;168.2,R849&lt;=336.4,M849&gt;10),('[1]Pricing Schedule'!$F$111+('[1]Pricing Schedule'!$F$113*M849))*2,
IF(AND(I849=110000,R849&gt;336.4,R849&lt;=504.6,M849&lt;=10),('[1]Pricing Schedule'!$F$103+('[1]Pricing Schedule'!$F$105*M849))*3,
IF(AND(I849=110000,R849&gt;336.4,R849&lt;=504.6,M849&gt;10),('[1]Pricing Schedule'!$F$111+('[1]Pricing Schedule'!$F$113*M849))*3,
IF(AND(I849=110000,R849&gt;504.6,R849&lt;=672.8,M849&lt;=10),('[1]Pricing Schedule'!$F$103+('[1]Pricing Schedule'!$F$105*M849))*4,
IF(AND(I849=110000,R849&gt;504.6,R849&lt;=672.8,M849&gt;10),('[1]Pricing Schedule'!$F$111+('[1]Pricing Schedule'!$F$113*M849))*4,
IF(AND(I849=110000,R849&gt;672.8,R849&lt;=841,M849&lt;=10),('[1]Pricing Schedule'!$F$103+('[1]Pricing Schedule'!$F$105*M849))*5,
IF(AND(I849=110000,R849&gt;672.8,R849&lt;=841,M849&gt;10),('[1]Pricing Schedule'!$F$111+('[1]Pricing Schedule'!$F$113*M849))*5,
IF(AND(I849=110000,R849&gt;672.8,R849&lt;=841,M849&lt;=10),('[1]Pricing Schedule'!$F$103+('[1]Pricing Schedule'!$F$105*M849))*5,
IF(AND(I849=110000,R849&gt;672.8,R849&lt;=841,M849&gt;10),('[1]Pricing Schedule'!$F$111+('[1]Pricing Schedule'!$F$113*M849))*5,
IF(AND(I849=110000,R849&gt;1345.6,R849&lt;=1513.8,M849&lt;=10),('[1]Pricing Schedule'!$F$103+('[1]Pricing Schedule'!$F$105*M849))*9,
IF(AND(I849=110000,R849&gt;1345.6,R849&lt;=1513.8,M849&gt;10),('[1]Pricing Schedule'!$F$111+('[1]Pricing Schedule'!$F$113*M849))*9,
9999999999)))))))))))))))))))))))))))))))))))))))</f>
        <v>1537900</v>
      </c>
      <c r="T849" s="21">
        <f>IF(AND(I849=38000,R849&lt;=4.5,M849&gt;8),'[1]Pricing Schedule'!$J$9,
IF(AND(I849=38000,R849&lt;=4.5,M849&lt;=8),'[1]Pricing Schedule'!$J$36,
IF(AND(I849=38000,R849&gt;4.5,R849&lt;=9,M849&gt;8),'[1]Pricing Schedule'!$J$18,
IF(AND(I849=38000,R849&gt;4.5,R849&lt;=9,M849&lt;=8),'[1]Pricing Schedule'!$J$36,
IF(AND(I849=38000,R849&gt;9,R849&lt;=12.8,M849&gt;8),'[1]Pricing Schedule'!$J$27,
IF(AND(I849=38000,R849&gt;9,R849&lt;=12.8,M849&lt;=8),'[1]Pricing Schedule'!$J$36,
IF(AND(I849=38000,R849&gt;12.8,R849&lt;=22.8),'[1]Pricing Schedule'!$J$36,
IF(AND(I849=38000,R849&gt;22.8,R849&lt;=30.2),'[1]Pricing Schedule'!$J$45,
IF(AND(I849=38000,R849&gt;30.2,R849&lt;=45.9),'[1]Pricing Schedule'!$J$54,
IF(AND(I849=38000,R849&gt;45.9,R849&lt;=123.4),'[1]Pricing Schedule'!$J$97,
IF(AND(I849=38000,R849&gt;123.4,R849&lt;=168.2,M849&lt;=10),'[1]Pricing Schedule'!$J$105,
IF(AND(I849=38000,R849&gt;123.4,R849&lt;=168.2,M849&gt;10),'[1]Pricing Schedule'!$J$113,
IF(AND(I849=38000,R849&gt;168.2,R849&lt;=336.4,M849&lt;=10),('[1]Pricing Schedule'!$J$105),
IF(AND(I849=38000,R849&gt;168.2,R849&lt;=336.4,M849&gt;10),('[1]Pricing Schedule'!$J$113),
IF(AND(I849=38000,R849&gt;336.4,R849&lt;=504.6,M849&lt;=10),('[1]Pricing Schedule'!$J$105),
IF(AND(I849=38000,R849&gt;336.4,R849&lt;=504.6,M849&gt;10),('[1]Pricing Schedule'!$J$113),
IF(AND(I849=38000,R849&gt;504.6,R849&lt;=672.8,M849&lt;=10),('[1]Pricing Schedule'!$J$105),
IF(AND(I849=38000,R849&gt;504.6,R849&lt;=672.8,M849&gt;10),('[1]Pricing Schedule'!$J$113),
IF(AND(I849=110000,R849&lt;=12.8,M849&gt;2),'[1]Pricing Schedule'!$J$63,
IF(AND(I849=110000,R849&lt;=12.8,M849&lt;=2),'[1]Pricing Schedule'!$J$97,
IF(AND(I849=110000,R849&gt;12.8,R849&lt;=22.8,M849&gt;3),'[1]Pricing Schedule'!$J$72,
IF(AND(I849=110000,R849&gt;12.8,R849&lt;=22.8,M849&lt;=3),'[1]Pricing Schedule'!$J$97,
IF(AND(I849=110000,R849&gt;22.8,R849&lt;=30.2),'[1]Pricing Schedule'!$J$81,
IF(AND(I849=110000,R849&gt;30.2,R849&lt;=45.9),'[1]Pricing Schedule'!$J$90,
IF(AND(I849=110000,R849&gt;45.9,R849&lt;=123.4),'[1]Pricing Schedule'!$J$97,
IF(AND(I849=110000,R849&gt;123.4,R849&lt;=168.2,M849&lt;=10),'[1]Pricing Schedule'!$J$105,
IF(AND(I849=110000,R849&gt;123.4,R849&lt;=168.2,M849&gt;10),'[1]Pricing Schedule'!$J$113,
IF(AND(I849=110000,R849&gt;168.2,R849&lt;=336.2,M849&lt;=10),('[1]Pricing Schedule'!$J$105),
IF(AND(I849=110000,R849&gt;168.2,R849&lt;=336.2,M849&gt;10),('[1]Pricing Schedule'!$J$113),
IF(AND(I849=110000,R849&gt;336.4,R849&lt;=504.6,M849&lt;=10),('[1]Pricing Schedule'!$J$105),
IF(AND(I849=110000,R849&gt;336.4,R849&lt;=504.6,M849&gt;10),('[1]Pricing Schedule'!$J$113),
IF(AND(I849=110000,R849&gt;504.6,R849&lt;=672.8,M849&lt;=10),('[1]Pricing Schedule'!$J$105),
IF(AND(I849=110000,R849&gt;504.6,R849&lt;=672.8,M849&gt;10),('[1]Pricing Schedule'!$J$113),
IF(AND(I849=110000,R849&gt;672.8,R849&lt;=841,M849&lt;=10),('[1]Pricing Schedule'!$J$105),
IF(AND(I849=110000,R849&gt;672.8,R849&lt;=841,M849&gt;10),('[1]Pricing Schedule'!$J$113),
IF(AND(I849=110000,R849&gt;1682,R849&lt;=1850.2,M849&lt;=10),('[1]Pricing Schedule'!$J$105),
IF(AND(I849=110000,R849&gt;1682,R849&lt;=1850.2,M849&gt;10),('[1]Pricing Schedule'!$J$113),
IF(AND(I849=110000,R849&gt;2018.4,R849&lt;=2186.6,M849&lt;=10),('[1]Pricing Schedule'!$J$105),
IF(AND(I849=110000,R849&gt;2018.4,R849&lt;=2186.6,M849&gt;10),('[1]Pricing Schedule'!$J$113),999999999)))))))))))))))))))))))))))))))))))))))</f>
        <v>2</v>
      </c>
      <c r="U849" s="40">
        <f t="shared" si="84"/>
        <v>183083.33333333331</v>
      </c>
      <c r="V849" s="41">
        <f t="shared" si="85"/>
        <v>5.4619936276741008</v>
      </c>
      <c r="Y849" s="23">
        <v>686</v>
      </c>
      <c r="Z849" s="23">
        <v>317</v>
      </c>
      <c r="AR849" s="35"/>
    </row>
    <row r="850" spans="1:44">
      <c r="A850" s="23">
        <v>850</v>
      </c>
      <c r="B850" s="23">
        <v>850</v>
      </c>
      <c r="C850" s="23" t="s">
        <v>1327</v>
      </c>
      <c r="D850" s="23" t="s">
        <v>168</v>
      </c>
      <c r="E850" s="23" t="s">
        <v>168</v>
      </c>
      <c r="F850" s="23" t="s">
        <v>263</v>
      </c>
      <c r="G850" s="23" t="s">
        <v>264</v>
      </c>
      <c r="H850" s="23" t="s">
        <v>113</v>
      </c>
      <c r="I850" s="13">
        <v>38000</v>
      </c>
      <c r="J850" s="13">
        <v>38000</v>
      </c>
      <c r="K850" s="23" t="s">
        <v>119</v>
      </c>
      <c r="L850" s="24">
        <v>5.931</v>
      </c>
      <c r="M850" s="37">
        <f t="shared" si="80"/>
        <v>6</v>
      </c>
      <c r="N850" s="24">
        <v>4.2110000000000003</v>
      </c>
      <c r="O850" s="13">
        <v>2</v>
      </c>
      <c r="P850" s="36">
        <f t="shared" si="81"/>
        <v>3.1582500000000002</v>
      </c>
      <c r="Q850" s="38">
        <f t="shared" si="82"/>
        <v>37.800000000000004</v>
      </c>
      <c r="R850" s="37">
        <f t="shared" si="83"/>
        <v>37.800000000000004</v>
      </c>
      <c r="S850" s="39">
        <f>IF(AND(I850=38000,R850&lt;=4.5,M850&gt;8),'[1]Pricing Schedule'!$F$8+('[1]Pricing Schedule'!$F$9*M850),
IF(AND(I850=38000,R850&lt;=4.5,M850&lt;=8),'[1]Pricing Schedule'!$F$34+('[1]Pricing Schedule'!$F$36*M850),
IF(AND(I850=38000,R850&gt;4.5,R850&lt;=9,M850&gt;8),'[1]Pricing Schedule'!$F$17+('[1]Pricing Schedule'!$F$18*M850),
IF(AND(I850=38000,R850&gt;4.5,R850&lt;=9,M850&lt;=8),'[1]Pricing Schedule'!$F$34+('[1]Pricing Schedule'!$F$36*M850),
IF(AND(I850=38000,R850&gt;9,R850&lt;=12.8,M850&gt;8),'[1]Pricing Schedule'!$F$26+('[1]Pricing Schedule'!$F$27*M850),
IF(AND(I850=38000,R850&gt;9,R850&lt;=12.8,M850&lt;=8),'[1]Pricing Schedule'!$F$34+('[1]Pricing Schedule'!$F$36*M850),
IF(AND(I850=38000,R850&gt;12.8,R850&lt;=22.8),'[1]Pricing Schedule'!$F$34+('[1]Pricing Schedule'!$F$36*M850),
IF(AND(I850=38000,R850&gt;22.8,R850&lt;=30.2),'[1]Pricing Schedule'!$F$43+('[1]Pricing Schedule'!$F$45*M850),
IF(AND(I850=38000,R850&gt;30.2,R850&lt;=45.9),'[1]Pricing Schedule'!$F$52+('[1]Pricing Schedule'!$F$54*M850),
IF(AND(I850=38000,R850&gt;45.9,R850&lt;=123.4),'[1]Pricing Schedule'!$F$96+('[1]Pricing Schedule'!$F$97*M850),
IF(AND(I850=38000,R850&gt;123.4,R850&lt;=168.2,M850&lt;=10),'[1]Pricing Schedule'!$F$103+('[1]Pricing Schedule'!$F$105*M850),
IF(AND(I850=38000,R850&gt;123.4,R850&lt;=168.2,M850&gt;10),'[1]Pricing Schedule'!$F$111+('[1]Pricing Schedule'!$F$113*M850),
IF(AND(I850=38000,R850&gt;157.4,R850&lt;=336.4,M850&lt;=10),('[1]Pricing Schedule'!$F$103+('[1]Pricing Schedule'!$F$105*M850))*2,
IF(AND(I850=38000,R850&gt;157.4,R850&lt;=336.4,M850&gt;10),('[1]Pricing Schedule'!$F$111+('[1]Pricing Schedule'!$F$113*M850))*2,
IF(AND(I850=38000,R850&gt;314.8,R850&lt;=504.6,M850&lt;=10),('[1]Pricing Schedule'!$F$103+('[1]Pricing Schedule'!$F$105*M850))*3,
IF(AND(I850=38000,R850&gt;314.8,R850&lt;=504.6,M850&gt;10),('[1]Pricing Schedule'!$F$111+('[1]Pricing Schedule'!$F$113*M850))*3,
IF(AND(I850=38000,R850&gt;472.2,R850&lt;=672.8,M850&lt;=10),('[1]Pricing Schedule'!$F$103+('[1]Pricing Schedule'!$F$105*M850))*4,
IF(AND(I850=38000,R850&gt;472.2,R850&lt;=672.8,M850&gt;10),('[1]Pricing Schedule'!$F$111+('[1]Pricing Schedule'!$F$113*M850))*4,
IF(AND(I850=110000,R850&lt;=12.8,M850&gt;2),'[1]Pricing Schedule'!$F$62+('[1]Pricing Schedule'!$F$63*M850),
IF(AND(I850=110000,R850&lt;=12.8,M850&lt;=2),'[1]Pricing Schedule'!$F$96+('[1]Pricing Schedule'!$F$97*M850),
IF(AND(I850=110000,R850&gt;12.8,R850&lt;=22.8,M850&gt;3),'[1]Pricing Schedule'!$F$71+('[1]Pricing Schedule'!$F$72*M850),
IF(AND(I850=110000,R850&gt;12.8,R850&lt;=22.8,M850&lt;=3),'[1]Pricing Schedule'!$F$96+('[1]Pricing Schedule'!$F$97*M850),
IF(AND(I850=110000,R850&gt;22.8,R850&lt;=30.2),'[1]Pricing Schedule'!$F$80+('[1]Pricing Schedule'!$F$81*M850),
IF(AND(I850=110000,R850&gt;30.2,R850&lt;=45.9),'[1]Pricing Schedule'!$F$89+('[1]Pricing Schedule'!$F$90*M850),
IF(AND(I850=110000,R850&gt;45.9,R850&lt;=123.4),'[1]Pricing Schedule'!$F$96+('[1]Pricing Schedule'!$F$97*M850),
IF(AND(I850=110000,R850&gt;123.4,R850&lt;=168.2,M850&lt;=10),'[1]Pricing Schedule'!$F$103+('[1]Pricing Schedule'!$F$105*M850),
IF(AND(I850=110000,R850&gt;123.4,R850&lt;=168.2,M850&gt;10),'[1]Pricing Schedule'!$F$111+('[1]Pricing Schedule'!$F$113*M850),
IF(AND(I850=110000,R850&gt;168.2,R850&lt;=336.4,M850&lt;=10),('[1]Pricing Schedule'!$F$103+('[1]Pricing Schedule'!$F$105*M850))*2,
IF(AND(I850=110000,R850&gt;168.2,R850&lt;=336.4,M850&gt;10),('[1]Pricing Schedule'!$F$111+('[1]Pricing Schedule'!$F$113*M850))*2,
IF(AND(I850=110000,R850&gt;336.4,R850&lt;=504.6,M850&lt;=10),('[1]Pricing Schedule'!$F$103+('[1]Pricing Schedule'!$F$105*M850))*3,
IF(AND(I850=110000,R850&gt;336.4,R850&lt;=504.6,M850&gt;10),('[1]Pricing Schedule'!$F$111+('[1]Pricing Schedule'!$F$113*M850))*3,
IF(AND(I850=110000,R850&gt;504.6,R850&lt;=672.8,M850&lt;=10),('[1]Pricing Schedule'!$F$103+('[1]Pricing Schedule'!$F$105*M850))*4,
IF(AND(I850=110000,R850&gt;504.6,R850&lt;=672.8,M850&gt;10),('[1]Pricing Schedule'!$F$111+('[1]Pricing Schedule'!$F$113*M850))*4,
IF(AND(I850=110000,R850&gt;672.8,R850&lt;=841,M850&lt;=10),('[1]Pricing Schedule'!$F$103+('[1]Pricing Schedule'!$F$105*M850))*5,
IF(AND(I850=110000,R850&gt;672.8,R850&lt;=841,M850&gt;10),('[1]Pricing Schedule'!$F$111+('[1]Pricing Schedule'!$F$113*M850))*5,
IF(AND(I850=110000,R850&gt;672.8,R850&lt;=841,M850&lt;=10),('[1]Pricing Schedule'!$F$103+('[1]Pricing Schedule'!$F$105*M850))*5,
IF(AND(I850=110000,R850&gt;672.8,R850&lt;=841,M850&gt;10),('[1]Pricing Schedule'!$F$111+('[1]Pricing Schedule'!$F$113*M850))*5,
IF(AND(I850=110000,R850&gt;1345.6,R850&lt;=1513.8,M850&lt;=10),('[1]Pricing Schedule'!$F$103+('[1]Pricing Schedule'!$F$105*M850))*9,
IF(AND(I850=110000,R850&gt;1345.6,R850&lt;=1513.8,M850&gt;10),('[1]Pricing Schedule'!$F$111+('[1]Pricing Schedule'!$F$113*M850))*9,
9999999999)))))))))))))))))))))))))))))))))))))))</f>
        <v>1015350</v>
      </c>
      <c r="T850" s="21">
        <f>IF(AND(I850=38000,R850&lt;=4.5,M850&gt;8),'[1]Pricing Schedule'!$J$9,
IF(AND(I850=38000,R850&lt;=4.5,M850&lt;=8),'[1]Pricing Schedule'!$J$36,
IF(AND(I850=38000,R850&gt;4.5,R850&lt;=9,M850&gt;8),'[1]Pricing Schedule'!$J$18,
IF(AND(I850=38000,R850&gt;4.5,R850&lt;=9,M850&lt;=8),'[1]Pricing Schedule'!$J$36,
IF(AND(I850=38000,R850&gt;9,R850&lt;=12.8,M850&gt;8),'[1]Pricing Schedule'!$J$27,
IF(AND(I850=38000,R850&gt;9,R850&lt;=12.8,M850&lt;=8),'[1]Pricing Schedule'!$J$36,
IF(AND(I850=38000,R850&gt;12.8,R850&lt;=22.8),'[1]Pricing Schedule'!$J$36,
IF(AND(I850=38000,R850&gt;22.8,R850&lt;=30.2),'[1]Pricing Schedule'!$J$45,
IF(AND(I850=38000,R850&gt;30.2,R850&lt;=45.9),'[1]Pricing Schedule'!$J$54,
IF(AND(I850=38000,R850&gt;45.9,R850&lt;=123.4),'[1]Pricing Schedule'!$J$97,
IF(AND(I850=38000,R850&gt;123.4,R850&lt;=168.2,M850&lt;=10),'[1]Pricing Schedule'!$J$105,
IF(AND(I850=38000,R850&gt;123.4,R850&lt;=168.2,M850&gt;10),'[1]Pricing Schedule'!$J$113,
IF(AND(I850=38000,R850&gt;168.2,R850&lt;=336.4,M850&lt;=10),('[1]Pricing Schedule'!$J$105),
IF(AND(I850=38000,R850&gt;168.2,R850&lt;=336.4,M850&gt;10),('[1]Pricing Schedule'!$J$113),
IF(AND(I850=38000,R850&gt;336.4,R850&lt;=504.6,M850&lt;=10),('[1]Pricing Schedule'!$J$105),
IF(AND(I850=38000,R850&gt;336.4,R850&lt;=504.6,M850&gt;10),('[1]Pricing Schedule'!$J$113),
IF(AND(I850=38000,R850&gt;504.6,R850&lt;=672.8,M850&lt;=10),('[1]Pricing Schedule'!$J$105),
IF(AND(I850=38000,R850&gt;504.6,R850&lt;=672.8,M850&gt;10),('[1]Pricing Schedule'!$J$113),
IF(AND(I850=110000,R850&lt;=12.8,M850&gt;2),'[1]Pricing Schedule'!$J$63,
IF(AND(I850=110000,R850&lt;=12.8,M850&lt;=2),'[1]Pricing Schedule'!$J$97,
IF(AND(I850=110000,R850&gt;12.8,R850&lt;=22.8,M850&gt;3),'[1]Pricing Schedule'!$J$72,
IF(AND(I850=110000,R850&gt;12.8,R850&lt;=22.8,M850&lt;=3),'[1]Pricing Schedule'!$J$97,
IF(AND(I850=110000,R850&gt;22.8,R850&lt;=30.2),'[1]Pricing Schedule'!$J$81,
IF(AND(I850=110000,R850&gt;30.2,R850&lt;=45.9),'[1]Pricing Schedule'!$J$90,
IF(AND(I850=110000,R850&gt;45.9,R850&lt;=123.4),'[1]Pricing Schedule'!$J$97,
IF(AND(I850=110000,R850&gt;123.4,R850&lt;=168.2,M850&lt;=10),'[1]Pricing Schedule'!$J$105,
IF(AND(I850=110000,R850&gt;123.4,R850&lt;=168.2,M850&gt;10),'[1]Pricing Schedule'!$J$113,
IF(AND(I850=110000,R850&gt;168.2,R850&lt;=336.2,M850&lt;=10),('[1]Pricing Schedule'!$J$105),
IF(AND(I850=110000,R850&gt;168.2,R850&lt;=336.2,M850&gt;10),('[1]Pricing Schedule'!$J$113),
IF(AND(I850=110000,R850&gt;336.4,R850&lt;=504.6,M850&lt;=10),('[1]Pricing Schedule'!$J$105),
IF(AND(I850=110000,R850&gt;336.4,R850&lt;=504.6,M850&gt;10),('[1]Pricing Schedule'!$J$113),
IF(AND(I850=110000,R850&gt;504.6,R850&lt;=672.8,M850&lt;=10),('[1]Pricing Schedule'!$J$105),
IF(AND(I850=110000,R850&gt;504.6,R850&lt;=672.8,M850&gt;10),('[1]Pricing Schedule'!$J$113),
IF(AND(I850=110000,R850&gt;672.8,R850&lt;=841,M850&lt;=10),('[1]Pricing Schedule'!$J$105),
IF(AND(I850=110000,R850&gt;672.8,R850&lt;=841,M850&gt;10),('[1]Pricing Schedule'!$J$113),
IF(AND(I850=110000,R850&gt;1682,R850&lt;=1850.2,M850&lt;=10),('[1]Pricing Schedule'!$J$105),
IF(AND(I850=110000,R850&gt;1682,R850&lt;=1850.2,M850&gt;10),('[1]Pricing Schedule'!$J$113),
IF(AND(I850=110000,R850&gt;2018.4,R850&lt;=2186.6,M850&lt;=10),('[1]Pricing Schedule'!$J$105),
IF(AND(I850=110000,R850&gt;2018.4,R850&lt;=2186.6,M850&gt;10),('[1]Pricing Schedule'!$J$113),999999999)))))))))))))))))))))))))))))))))))))))</f>
        <v>6</v>
      </c>
      <c r="U850" s="40">
        <f t="shared" si="84"/>
        <v>26861.111111111109</v>
      </c>
      <c r="V850" s="41">
        <f t="shared" si="85"/>
        <v>37.228541882109624</v>
      </c>
      <c r="Y850" s="23">
        <v>205</v>
      </c>
      <c r="Z850" s="23">
        <v>419</v>
      </c>
      <c r="AR850" s="35"/>
    </row>
    <row r="851" spans="1:44">
      <c r="A851" s="23">
        <v>851</v>
      </c>
      <c r="B851" s="23">
        <v>851</v>
      </c>
      <c r="C851" s="23" t="s">
        <v>1328</v>
      </c>
      <c r="D851" s="23" t="s">
        <v>168</v>
      </c>
      <c r="E851" s="23" t="s">
        <v>168</v>
      </c>
      <c r="F851" s="23" t="s">
        <v>263</v>
      </c>
      <c r="G851" s="23" t="s">
        <v>264</v>
      </c>
      <c r="H851" s="23" t="s">
        <v>113</v>
      </c>
      <c r="I851" s="13">
        <v>38000</v>
      </c>
      <c r="J851" s="13">
        <v>38000</v>
      </c>
      <c r="K851" s="23" t="s">
        <v>119</v>
      </c>
      <c r="L851" s="24">
        <v>8.2650000000000006</v>
      </c>
      <c r="M851" s="37">
        <f t="shared" si="80"/>
        <v>9</v>
      </c>
      <c r="N851" s="24">
        <v>0.42299999999999999</v>
      </c>
      <c r="O851" s="13">
        <v>2</v>
      </c>
      <c r="P851" s="36">
        <f t="shared" si="81"/>
        <v>0.42299999999999999</v>
      </c>
      <c r="Q851" s="38">
        <f t="shared" si="82"/>
        <v>4.2</v>
      </c>
      <c r="R851" s="37">
        <f t="shared" si="83"/>
        <v>4.2</v>
      </c>
      <c r="S851" s="39">
        <f>IF(AND(I851=38000,R851&lt;=4.5,M851&gt;8),'[1]Pricing Schedule'!$F$8+('[1]Pricing Schedule'!$F$9*M851),
IF(AND(I851=38000,R851&lt;=4.5,M851&lt;=8),'[1]Pricing Schedule'!$F$34+('[1]Pricing Schedule'!$F$36*M851),
IF(AND(I851=38000,R851&gt;4.5,R851&lt;=9,M851&gt;8),'[1]Pricing Schedule'!$F$17+('[1]Pricing Schedule'!$F$18*M851),
IF(AND(I851=38000,R851&gt;4.5,R851&lt;=9,M851&lt;=8),'[1]Pricing Schedule'!$F$34+('[1]Pricing Schedule'!$F$36*M851),
IF(AND(I851=38000,R851&gt;9,R851&lt;=12.8,M851&gt;8),'[1]Pricing Schedule'!$F$26+('[1]Pricing Schedule'!$F$27*M851),
IF(AND(I851=38000,R851&gt;9,R851&lt;=12.8,M851&lt;=8),'[1]Pricing Schedule'!$F$34+('[1]Pricing Schedule'!$F$36*M851),
IF(AND(I851=38000,R851&gt;12.8,R851&lt;=22.8),'[1]Pricing Schedule'!$F$34+('[1]Pricing Schedule'!$F$36*M851),
IF(AND(I851=38000,R851&gt;22.8,R851&lt;=30.2),'[1]Pricing Schedule'!$F$43+('[1]Pricing Schedule'!$F$45*M851),
IF(AND(I851=38000,R851&gt;30.2,R851&lt;=45.9),'[1]Pricing Schedule'!$F$52+('[1]Pricing Schedule'!$F$54*M851),
IF(AND(I851=38000,R851&gt;45.9,R851&lt;=123.4),'[1]Pricing Schedule'!$F$96+('[1]Pricing Schedule'!$F$97*M851),
IF(AND(I851=38000,R851&gt;123.4,R851&lt;=168.2,M851&lt;=10),'[1]Pricing Schedule'!$F$103+('[1]Pricing Schedule'!$F$105*M851),
IF(AND(I851=38000,R851&gt;123.4,R851&lt;=168.2,M851&gt;10),'[1]Pricing Schedule'!$F$111+('[1]Pricing Schedule'!$F$113*M851),
IF(AND(I851=38000,R851&gt;157.4,R851&lt;=336.4,M851&lt;=10),('[1]Pricing Schedule'!$F$103+('[1]Pricing Schedule'!$F$105*M851))*2,
IF(AND(I851=38000,R851&gt;157.4,R851&lt;=336.4,M851&gt;10),('[1]Pricing Schedule'!$F$111+('[1]Pricing Schedule'!$F$113*M851))*2,
IF(AND(I851=38000,R851&gt;314.8,R851&lt;=504.6,M851&lt;=10),('[1]Pricing Schedule'!$F$103+('[1]Pricing Schedule'!$F$105*M851))*3,
IF(AND(I851=38000,R851&gt;314.8,R851&lt;=504.6,M851&gt;10),('[1]Pricing Schedule'!$F$111+('[1]Pricing Schedule'!$F$113*M851))*3,
IF(AND(I851=38000,R851&gt;472.2,R851&lt;=672.8,M851&lt;=10),('[1]Pricing Schedule'!$F$103+('[1]Pricing Schedule'!$F$105*M851))*4,
IF(AND(I851=38000,R851&gt;472.2,R851&lt;=672.8,M851&gt;10),('[1]Pricing Schedule'!$F$111+('[1]Pricing Schedule'!$F$113*M851))*4,
IF(AND(I851=110000,R851&lt;=12.8,M851&gt;2),'[1]Pricing Schedule'!$F$62+('[1]Pricing Schedule'!$F$63*M851),
IF(AND(I851=110000,R851&lt;=12.8,M851&lt;=2),'[1]Pricing Schedule'!$F$96+('[1]Pricing Schedule'!$F$97*M851),
IF(AND(I851=110000,R851&gt;12.8,R851&lt;=22.8,M851&gt;3),'[1]Pricing Schedule'!$F$71+('[1]Pricing Schedule'!$F$72*M851),
IF(AND(I851=110000,R851&gt;12.8,R851&lt;=22.8,M851&lt;=3),'[1]Pricing Schedule'!$F$96+('[1]Pricing Schedule'!$F$97*M851),
IF(AND(I851=110000,R851&gt;22.8,R851&lt;=30.2),'[1]Pricing Schedule'!$F$80+('[1]Pricing Schedule'!$F$81*M851),
IF(AND(I851=110000,R851&gt;30.2,R851&lt;=45.9),'[1]Pricing Schedule'!$F$89+('[1]Pricing Schedule'!$F$90*M851),
IF(AND(I851=110000,R851&gt;45.9,R851&lt;=123.4),'[1]Pricing Schedule'!$F$96+('[1]Pricing Schedule'!$F$97*M851),
IF(AND(I851=110000,R851&gt;123.4,R851&lt;=168.2,M851&lt;=10),'[1]Pricing Schedule'!$F$103+('[1]Pricing Schedule'!$F$105*M851),
IF(AND(I851=110000,R851&gt;123.4,R851&lt;=168.2,M851&gt;10),'[1]Pricing Schedule'!$F$111+('[1]Pricing Schedule'!$F$113*M851),
IF(AND(I851=110000,R851&gt;168.2,R851&lt;=336.4,M851&lt;=10),('[1]Pricing Schedule'!$F$103+('[1]Pricing Schedule'!$F$105*M851))*2,
IF(AND(I851=110000,R851&gt;168.2,R851&lt;=336.4,M851&gt;10),('[1]Pricing Schedule'!$F$111+('[1]Pricing Schedule'!$F$113*M851))*2,
IF(AND(I851=110000,R851&gt;336.4,R851&lt;=504.6,M851&lt;=10),('[1]Pricing Schedule'!$F$103+('[1]Pricing Schedule'!$F$105*M851))*3,
IF(AND(I851=110000,R851&gt;336.4,R851&lt;=504.6,M851&gt;10),('[1]Pricing Schedule'!$F$111+('[1]Pricing Schedule'!$F$113*M851))*3,
IF(AND(I851=110000,R851&gt;504.6,R851&lt;=672.8,M851&lt;=10),('[1]Pricing Schedule'!$F$103+('[1]Pricing Schedule'!$F$105*M851))*4,
IF(AND(I851=110000,R851&gt;504.6,R851&lt;=672.8,M851&gt;10),('[1]Pricing Schedule'!$F$111+('[1]Pricing Schedule'!$F$113*M851))*4,
IF(AND(I851=110000,R851&gt;672.8,R851&lt;=841,M851&lt;=10),('[1]Pricing Schedule'!$F$103+('[1]Pricing Schedule'!$F$105*M851))*5,
IF(AND(I851=110000,R851&gt;672.8,R851&lt;=841,M851&gt;10),('[1]Pricing Schedule'!$F$111+('[1]Pricing Schedule'!$F$113*M851))*5,
IF(AND(I851=110000,R851&gt;672.8,R851&lt;=841,M851&lt;=10),('[1]Pricing Schedule'!$F$103+('[1]Pricing Schedule'!$F$105*M851))*5,
IF(AND(I851=110000,R851&gt;672.8,R851&lt;=841,M851&gt;10),('[1]Pricing Schedule'!$F$111+('[1]Pricing Schedule'!$F$113*M851))*5,
IF(AND(I851=110000,R851&gt;1345.6,R851&lt;=1513.8,M851&lt;=10),('[1]Pricing Schedule'!$F$103+('[1]Pricing Schedule'!$F$105*M851))*9,
IF(AND(I851=110000,R851&gt;1345.6,R851&lt;=1513.8,M851&gt;10),('[1]Pricing Schedule'!$F$111+('[1]Pricing Schedule'!$F$113*M851))*9,
9999999999)))))))))))))))))))))))))))))))))))))))</f>
        <v>1334440</v>
      </c>
      <c r="T851" s="21">
        <f>IF(AND(I851=38000,R851&lt;=4.5,M851&gt;8),'[1]Pricing Schedule'!$J$9,
IF(AND(I851=38000,R851&lt;=4.5,M851&lt;=8),'[1]Pricing Schedule'!$J$36,
IF(AND(I851=38000,R851&gt;4.5,R851&lt;=9,M851&gt;8),'[1]Pricing Schedule'!$J$18,
IF(AND(I851=38000,R851&gt;4.5,R851&lt;=9,M851&lt;=8),'[1]Pricing Schedule'!$J$36,
IF(AND(I851=38000,R851&gt;9,R851&lt;=12.8,M851&gt;8),'[1]Pricing Schedule'!$J$27,
IF(AND(I851=38000,R851&gt;9,R851&lt;=12.8,M851&lt;=8),'[1]Pricing Schedule'!$J$36,
IF(AND(I851=38000,R851&gt;12.8,R851&lt;=22.8),'[1]Pricing Schedule'!$J$36,
IF(AND(I851=38000,R851&gt;22.8,R851&lt;=30.2),'[1]Pricing Schedule'!$J$45,
IF(AND(I851=38000,R851&gt;30.2,R851&lt;=45.9),'[1]Pricing Schedule'!$J$54,
IF(AND(I851=38000,R851&gt;45.9,R851&lt;=123.4),'[1]Pricing Schedule'!$J$97,
IF(AND(I851=38000,R851&gt;123.4,R851&lt;=168.2,M851&lt;=10),'[1]Pricing Schedule'!$J$105,
IF(AND(I851=38000,R851&gt;123.4,R851&lt;=168.2,M851&gt;10),'[1]Pricing Schedule'!$J$113,
IF(AND(I851=38000,R851&gt;168.2,R851&lt;=336.4,M851&lt;=10),('[1]Pricing Schedule'!$J$105),
IF(AND(I851=38000,R851&gt;168.2,R851&lt;=336.4,M851&gt;10),('[1]Pricing Schedule'!$J$113),
IF(AND(I851=38000,R851&gt;336.4,R851&lt;=504.6,M851&lt;=10),('[1]Pricing Schedule'!$J$105),
IF(AND(I851=38000,R851&gt;336.4,R851&lt;=504.6,M851&gt;10),('[1]Pricing Schedule'!$J$113),
IF(AND(I851=38000,R851&gt;504.6,R851&lt;=672.8,M851&lt;=10),('[1]Pricing Schedule'!$J$105),
IF(AND(I851=38000,R851&gt;504.6,R851&lt;=672.8,M851&gt;10),('[1]Pricing Schedule'!$J$113),
IF(AND(I851=110000,R851&lt;=12.8,M851&gt;2),'[1]Pricing Schedule'!$J$63,
IF(AND(I851=110000,R851&lt;=12.8,M851&lt;=2),'[1]Pricing Schedule'!$J$97,
IF(AND(I851=110000,R851&gt;12.8,R851&lt;=22.8,M851&gt;3),'[1]Pricing Schedule'!$J$72,
IF(AND(I851=110000,R851&gt;12.8,R851&lt;=22.8,M851&lt;=3),'[1]Pricing Schedule'!$J$97,
IF(AND(I851=110000,R851&gt;22.8,R851&lt;=30.2),'[1]Pricing Schedule'!$J$81,
IF(AND(I851=110000,R851&gt;30.2,R851&lt;=45.9),'[1]Pricing Schedule'!$J$90,
IF(AND(I851=110000,R851&gt;45.9,R851&lt;=123.4),'[1]Pricing Schedule'!$J$97,
IF(AND(I851=110000,R851&gt;123.4,R851&lt;=168.2,M851&lt;=10),'[1]Pricing Schedule'!$J$105,
IF(AND(I851=110000,R851&gt;123.4,R851&lt;=168.2,M851&gt;10),'[1]Pricing Schedule'!$J$113,
IF(AND(I851=110000,R851&gt;168.2,R851&lt;=336.2,M851&lt;=10),('[1]Pricing Schedule'!$J$105),
IF(AND(I851=110000,R851&gt;168.2,R851&lt;=336.2,M851&gt;10),('[1]Pricing Schedule'!$J$113),
IF(AND(I851=110000,R851&gt;336.4,R851&lt;=504.6,M851&lt;=10),('[1]Pricing Schedule'!$J$105),
IF(AND(I851=110000,R851&gt;336.4,R851&lt;=504.6,M851&gt;10),('[1]Pricing Schedule'!$J$113),
IF(AND(I851=110000,R851&gt;504.6,R851&lt;=672.8,M851&lt;=10),('[1]Pricing Schedule'!$J$105),
IF(AND(I851=110000,R851&gt;504.6,R851&lt;=672.8,M851&gt;10),('[1]Pricing Schedule'!$J$113),
IF(AND(I851=110000,R851&gt;672.8,R851&lt;=841,M851&lt;=10),('[1]Pricing Schedule'!$J$105),
IF(AND(I851=110000,R851&gt;672.8,R851&lt;=841,M851&gt;10),('[1]Pricing Schedule'!$J$113),
IF(AND(I851=110000,R851&gt;1682,R851&lt;=1850.2,M851&lt;=10),('[1]Pricing Schedule'!$J$105),
IF(AND(I851=110000,R851&gt;1682,R851&lt;=1850.2,M851&gt;10),('[1]Pricing Schedule'!$J$113),
IF(AND(I851=110000,R851&gt;2018.4,R851&lt;=2186.6,M851&lt;=10),('[1]Pricing Schedule'!$J$105),
IF(AND(I851=110000,R851&gt;2018.4,R851&lt;=2186.6,M851&gt;10),('[1]Pricing Schedule'!$J$113),999999999)))))))))))))))))))))))))))))))))))))))</f>
        <v>1</v>
      </c>
      <c r="U851" s="40">
        <f t="shared" si="84"/>
        <v>317723.80952380953</v>
      </c>
      <c r="V851" s="41">
        <f t="shared" si="85"/>
        <v>3.1473876682353645</v>
      </c>
      <c r="Y851" s="23">
        <v>273</v>
      </c>
      <c r="Z851" s="23">
        <v>419</v>
      </c>
      <c r="AR851" s="35"/>
    </row>
    <row r="852" spans="1:44" s="44" customFormat="1">
      <c r="A852" s="43">
        <v>852</v>
      </c>
      <c r="B852" s="43">
        <v>852</v>
      </c>
      <c r="C852" s="43" t="s">
        <v>1329</v>
      </c>
      <c r="D852" s="23" t="s">
        <v>168</v>
      </c>
      <c r="E852" s="23" t="s">
        <v>168</v>
      </c>
      <c r="F852" s="43" t="s">
        <v>557</v>
      </c>
      <c r="G852" s="43" t="s">
        <v>558</v>
      </c>
      <c r="H852" s="43" t="s">
        <v>113</v>
      </c>
      <c r="I852" s="44">
        <v>38000</v>
      </c>
      <c r="J852" s="44">
        <v>38000</v>
      </c>
      <c r="K852" s="43" t="s">
        <v>119</v>
      </c>
      <c r="L852" s="45">
        <v>8.3249999999999993</v>
      </c>
      <c r="M852" s="46">
        <f t="shared" si="80"/>
        <v>9</v>
      </c>
      <c r="N852" s="45">
        <v>8.3569999999999904</v>
      </c>
      <c r="O852" s="44">
        <v>2</v>
      </c>
      <c r="P852" s="46">
        <f t="shared" si="81"/>
        <v>6.2677499999999924</v>
      </c>
      <c r="Q852" s="47">
        <f t="shared" si="82"/>
        <v>75.600000000000009</v>
      </c>
      <c r="R852" s="46">
        <f t="shared" si="83"/>
        <v>75.600000000000009</v>
      </c>
      <c r="S852" s="39">
        <f>IF(AND(I852=38000,R852&lt;=4.5,M852&gt;8),'[1]Pricing Schedule'!$F$8+('[1]Pricing Schedule'!$F$9*M852),
IF(AND(I852=38000,R852&lt;=4.5,M852&lt;=8),'[1]Pricing Schedule'!$F$34+('[1]Pricing Schedule'!$F$36*M852),
IF(AND(I852=38000,R852&gt;4.5,R852&lt;=9,M852&gt;8),'[1]Pricing Schedule'!$F$17+('[1]Pricing Schedule'!$F$18*M852),
IF(AND(I852=38000,R852&gt;4.5,R852&lt;=9,M852&lt;=8),'[1]Pricing Schedule'!$F$34+('[1]Pricing Schedule'!$F$36*M852),
IF(AND(I852=38000,R852&gt;9,R852&lt;=12.8,M852&gt;8),'[1]Pricing Schedule'!$F$26+('[1]Pricing Schedule'!$F$27*M852),
IF(AND(I852=38000,R852&gt;9,R852&lt;=12.8,M852&lt;=8),'[1]Pricing Schedule'!$F$34+('[1]Pricing Schedule'!$F$36*M852),
IF(AND(I852=38000,R852&gt;12.8,R852&lt;=22.8),'[1]Pricing Schedule'!$F$34+('[1]Pricing Schedule'!$F$36*M852),
IF(AND(I852=38000,R852&gt;22.8,R852&lt;=30.2),'[1]Pricing Schedule'!$F$43+('[1]Pricing Schedule'!$F$45*M852),
IF(AND(I852=38000,R852&gt;30.2,R852&lt;=45.9),'[1]Pricing Schedule'!$F$52+('[1]Pricing Schedule'!$F$54*M852),
IF(AND(I852=38000,R852&gt;45.9,R852&lt;=123.4),'[1]Pricing Schedule'!$F$96+('[1]Pricing Schedule'!$F$97*M852),
IF(AND(I852=38000,R852&gt;123.4,R852&lt;=168.2,M852&lt;=10),'[1]Pricing Schedule'!$F$103+('[1]Pricing Schedule'!$F$105*M852),
IF(AND(I852=38000,R852&gt;123.4,R852&lt;=168.2,M852&gt;10),'[1]Pricing Schedule'!$F$111+('[1]Pricing Schedule'!$F$113*M852),
IF(AND(I852=38000,R852&gt;157.4,R852&lt;=336.4,M852&lt;=10),('[1]Pricing Schedule'!$F$103+('[1]Pricing Schedule'!$F$105*M852))*2,
IF(AND(I852=38000,R852&gt;157.4,R852&lt;=336.4,M852&gt;10),('[1]Pricing Schedule'!$F$111+('[1]Pricing Schedule'!$F$113*M852))*2,
IF(AND(I852=38000,R852&gt;314.8,R852&lt;=504.6,M852&lt;=10),('[1]Pricing Schedule'!$F$103+('[1]Pricing Schedule'!$F$105*M852))*3,
IF(AND(I852=38000,R852&gt;314.8,R852&lt;=504.6,M852&gt;10),('[1]Pricing Schedule'!$F$111+('[1]Pricing Schedule'!$F$113*M852))*3,
IF(AND(I852=38000,R852&gt;472.2,R852&lt;=672.8,M852&lt;=10),('[1]Pricing Schedule'!$F$103+('[1]Pricing Schedule'!$F$105*M852))*4,
IF(AND(I852=38000,R852&gt;472.2,R852&lt;=672.8,M852&gt;10),('[1]Pricing Schedule'!$F$111+('[1]Pricing Schedule'!$F$113*M852))*4,
IF(AND(I852=110000,R852&lt;=12.8,M852&gt;2),'[1]Pricing Schedule'!$F$62+('[1]Pricing Schedule'!$F$63*M852),
IF(AND(I852=110000,R852&lt;=12.8,M852&lt;=2),'[1]Pricing Schedule'!$F$96+('[1]Pricing Schedule'!$F$97*M852),
IF(AND(I852=110000,R852&gt;12.8,R852&lt;=22.8,M852&gt;3),'[1]Pricing Schedule'!$F$71+('[1]Pricing Schedule'!$F$72*M852),
IF(AND(I852=110000,R852&gt;12.8,R852&lt;=22.8,M852&lt;=3),'[1]Pricing Schedule'!$F$96+('[1]Pricing Schedule'!$F$97*M852),
IF(AND(I852=110000,R852&gt;22.8,R852&lt;=30.2),'[1]Pricing Schedule'!$F$80+('[1]Pricing Schedule'!$F$81*M852),
IF(AND(I852=110000,R852&gt;30.2,R852&lt;=45.9),'[1]Pricing Schedule'!$F$89+('[1]Pricing Schedule'!$F$90*M852),
IF(AND(I852=110000,R852&gt;45.9,R852&lt;=123.4),'[1]Pricing Schedule'!$F$96+('[1]Pricing Schedule'!$F$97*M852),
IF(AND(I852=110000,R852&gt;123.4,R852&lt;=168.2,M852&lt;=10),'[1]Pricing Schedule'!$F$103+('[1]Pricing Schedule'!$F$105*M852),
IF(AND(I852=110000,R852&gt;123.4,R852&lt;=168.2,M852&gt;10),'[1]Pricing Schedule'!$F$111+('[1]Pricing Schedule'!$F$113*M852),
IF(AND(I852=110000,R852&gt;168.2,R852&lt;=336.4,M852&lt;=10),('[1]Pricing Schedule'!$F$103+('[1]Pricing Schedule'!$F$105*M852))*2,
IF(AND(I852=110000,R852&gt;168.2,R852&lt;=336.4,M852&gt;10),('[1]Pricing Schedule'!$F$111+('[1]Pricing Schedule'!$F$113*M852))*2,
IF(AND(I852=110000,R852&gt;336.4,R852&lt;=504.6,M852&lt;=10),('[1]Pricing Schedule'!$F$103+('[1]Pricing Schedule'!$F$105*M852))*3,
IF(AND(I852=110000,R852&gt;336.4,R852&lt;=504.6,M852&gt;10),('[1]Pricing Schedule'!$F$111+('[1]Pricing Schedule'!$F$113*M852))*3,
IF(AND(I852=110000,R852&gt;504.6,R852&lt;=672.8,M852&lt;=10),('[1]Pricing Schedule'!$F$103+('[1]Pricing Schedule'!$F$105*M852))*4,
IF(AND(I852=110000,R852&gt;504.6,R852&lt;=672.8,M852&gt;10),('[1]Pricing Schedule'!$F$111+('[1]Pricing Schedule'!$F$113*M852))*4,
IF(AND(I852=110000,R852&gt;672.8,R852&lt;=841,M852&lt;=10),('[1]Pricing Schedule'!$F$103+('[1]Pricing Schedule'!$F$105*M852))*5,
IF(AND(I852=110000,R852&gt;672.8,R852&lt;=841,M852&gt;10),('[1]Pricing Schedule'!$F$111+('[1]Pricing Schedule'!$F$113*M852))*5,
IF(AND(I852=110000,R852&gt;672.8,R852&lt;=841,M852&lt;=10),('[1]Pricing Schedule'!$F$103+('[1]Pricing Schedule'!$F$105*M852))*5,
IF(AND(I852=110000,R852&gt;672.8,R852&lt;=841,M852&gt;10),('[1]Pricing Schedule'!$F$111+('[1]Pricing Schedule'!$F$113*M852))*5,
IF(AND(I852=110000,R852&gt;1345.6,R852&lt;=1513.8,M852&lt;=10),('[1]Pricing Schedule'!$F$103+('[1]Pricing Schedule'!$F$105*M852))*9,
IF(AND(I852=110000,R852&gt;1345.6,R852&lt;=1513.8,M852&gt;10),('[1]Pricing Schedule'!$F$111+('[1]Pricing Schedule'!$F$113*M852))*9,
9999999999)))))))))))))))))))))))))))))))))))))))</f>
        <v>2815750</v>
      </c>
      <c r="T852" s="48">
        <f>IF(AND(I852=38000,R852&lt;=4.5,M852&gt;8),'[1]Pricing Schedule'!$J$9,
IF(AND(I852=38000,R852&lt;=4.5,M852&lt;=8),'[1]Pricing Schedule'!$J$36,
IF(AND(I852=38000,R852&gt;4.5,R852&lt;=9,M852&gt;8),'[1]Pricing Schedule'!$J$18,
IF(AND(I852=38000,R852&gt;4.5,R852&lt;=9,M852&lt;=8),'[1]Pricing Schedule'!$J$36,
IF(AND(I852=38000,R852&gt;9,R852&lt;=12.8,M852&gt;8),'[1]Pricing Schedule'!$J$27,
IF(AND(I852=38000,R852&gt;9,R852&lt;=12.8,M852&lt;=8),'[1]Pricing Schedule'!$J$36,
IF(AND(I852=38000,R852&gt;12.8,R852&lt;=22.8),'[1]Pricing Schedule'!$J$36,
IF(AND(I852=38000,R852&gt;22.8,R852&lt;=30.2),'[1]Pricing Schedule'!$J$45,
IF(AND(I852=38000,R852&gt;30.2,R852&lt;=45.9),'[1]Pricing Schedule'!$J$54,
IF(AND(I852=38000,R852&gt;45.9,R852&lt;=123.4),'[1]Pricing Schedule'!$J$97,
IF(AND(I852=38000,R852&gt;123.4,R852&lt;=168.2,M852&lt;=10),'[1]Pricing Schedule'!$J$105,
IF(AND(I852=38000,R852&gt;123.4,R852&lt;=168.2,M852&gt;10),'[1]Pricing Schedule'!$J$113,
IF(AND(I852=38000,R852&gt;168.2,R852&lt;=336.4,M852&lt;=10),('[1]Pricing Schedule'!$J$105),
IF(AND(I852=38000,R852&gt;168.2,R852&lt;=336.4,M852&gt;10),('[1]Pricing Schedule'!$J$113),
IF(AND(I852=38000,R852&gt;336.4,R852&lt;=504.6,M852&lt;=10),('[1]Pricing Schedule'!$J$105),
IF(AND(I852=38000,R852&gt;336.4,R852&lt;=504.6,M852&gt;10),('[1]Pricing Schedule'!$J$113),
IF(AND(I852=38000,R852&gt;504.6,R852&lt;=672.8,M852&lt;=10),('[1]Pricing Schedule'!$J$105),
IF(AND(I852=38000,R852&gt;504.6,R852&lt;=672.8,M852&gt;10),('[1]Pricing Schedule'!$J$113),
IF(AND(I852=110000,R852&lt;=12.8,M852&gt;2),'[1]Pricing Schedule'!$J$63,
IF(AND(I852=110000,R852&lt;=12.8,M852&lt;=2),'[1]Pricing Schedule'!$J$97,
IF(AND(I852=110000,R852&gt;12.8,R852&lt;=22.8,M852&gt;3),'[1]Pricing Schedule'!$J$72,
IF(AND(I852=110000,R852&gt;12.8,R852&lt;=22.8,M852&lt;=3),'[1]Pricing Schedule'!$J$97,
IF(AND(I852=110000,R852&gt;22.8,R852&lt;=30.2),'[1]Pricing Schedule'!$J$81,
IF(AND(I852=110000,R852&gt;30.2,R852&lt;=45.9),'[1]Pricing Schedule'!$J$90,
IF(AND(I852=110000,R852&gt;45.9,R852&lt;=123.4),'[1]Pricing Schedule'!$J$97,
IF(AND(I852=110000,R852&gt;123.4,R852&lt;=168.2,M852&lt;=10),'[1]Pricing Schedule'!$J$105,
IF(AND(I852=110000,R852&gt;123.4,R852&lt;=168.2,M852&gt;10),'[1]Pricing Schedule'!$J$113,
IF(AND(I852=110000,R852&gt;168.2,R852&lt;=336.2,M852&lt;=10),('[1]Pricing Schedule'!$J$105),
IF(AND(I852=110000,R852&gt;168.2,R852&lt;=336.2,M852&gt;10),('[1]Pricing Schedule'!$J$113),
IF(AND(I852=110000,R852&gt;336.4,R852&lt;=504.6,M852&lt;=10),('[1]Pricing Schedule'!$J$105),
IF(AND(I852=110000,R852&gt;336.4,R852&lt;=504.6,M852&gt;10),('[1]Pricing Schedule'!$J$113),
IF(AND(I852=110000,R852&gt;504.6,R852&lt;=672.8,M852&lt;=10),('[1]Pricing Schedule'!$J$105),
IF(AND(I852=110000,R852&gt;504.6,R852&lt;=672.8,M852&gt;10),('[1]Pricing Schedule'!$J$113),
IF(AND(I852=110000,R852&gt;672.8,R852&lt;=841,M852&lt;=10),('[1]Pricing Schedule'!$J$105),
IF(AND(I852=110000,R852&gt;672.8,R852&lt;=841,M852&gt;10),('[1]Pricing Schedule'!$J$113),
IF(AND(I852=110000,R852&gt;1682,R852&lt;=1850.2,M852&lt;=10),('[1]Pricing Schedule'!$J$105),
IF(AND(I852=110000,R852&gt;1682,R852&lt;=1850.2,M852&gt;10),('[1]Pricing Schedule'!$J$113),
IF(AND(I852=110000,R852&gt;2018.4,R852&lt;=2186.6,M852&lt;=10),('[1]Pricing Schedule'!$J$105),
IF(AND(I852=110000,R852&gt;2018.4,R852&lt;=2186.6,M852&gt;10),('[1]Pricing Schedule'!$J$113),999999999)))))))))))))))))))))))))))))))))))))))</f>
        <v>11</v>
      </c>
      <c r="U852" s="49">
        <f t="shared" si="84"/>
        <v>37245.370370370365</v>
      </c>
      <c r="V852" s="50">
        <f t="shared" si="85"/>
        <v>26.848974518334373</v>
      </c>
      <c r="W852" s="13"/>
      <c r="X852" s="13"/>
      <c r="Y852" s="23">
        <v>77</v>
      </c>
      <c r="Z852" s="23">
        <v>498</v>
      </c>
      <c r="AD852" s="43"/>
      <c r="AE852" s="43"/>
      <c r="AF852" s="43"/>
      <c r="AR852" s="51"/>
    </row>
    <row r="853" spans="1:44" s="44" customFormat="1">
      <c r="A853" s="43">
        <v>853</v>
      </c>
      <c r="B853" s="43">
        <v>853</v>
      </c>
      <c r="C853" s="43" t="s">
        <v>1330</v>
      </c>
      <c r="D853" s="23" t="s">
        <v>168</v>
      </c>
      <c r="E853" s="23" t="s">
        <v>168</v>
      </c>
      <c r="F853" s="43" t="s">
        <v>263</v>
      </c>
      <c r="G853" s="43" t="s">
        <v>264</v>
      </c>
      <c r="H853" s="43" t="s">
        <v>113</v>
      </c>
      <c r="I853" s="44">
        <v>38000</v>
      </c>
      <c r="J853" s="44">
        <v>38000</v>
      </c>
      <c r="K853" s="43" t="s">
        <v>119</v>
      </c>
      <c r="L853" s="45">
        <v>4.3979999999999997</v>
      </c>
      <c r="M853" s="46">
        <f t="shared" si="80"/>
        <v>5</v>
      </c>
      <c r="N853" s="45">
        <v>10.24</v>
      </c>
      <c r="O853" s="44">
        <v>2</v>
      </c>
      <c r="P853" s="46">
        <f t="shared" si="81"/>
        <v>7.68</v>
      </c>
      <c r="Q853" s="47">
        <f t="shared" si="82"/>
        <v>92.4</v>
      </c>
      <c r="R853" s="46">
        <f t="shared" si="83"/>
        <v>92.4</v>
      </c>
      <c r="S853" s="39">
        <f>IF(AND(I853=38000,R853&lt;=4.5,M853&gt;8),'[1]Pricing Schedule'!$F$8+('[1]Pricing Schedule'!$F$9*M853),
IF(AND(I853=38000,R853&lt;=4.5,M853&lt;=8),'[1]Pricing Schedule'!$F$34+('[1]Pricing Schedule'!$F$36*M853),
IF(AND(I853=38000,R853&gt;4.5,R853&lt;=9,M853&gt;8),'[1]Pricing Schedule'!$F$17+('[1]Pricing Schedule'!$F$18*M853),
IF(AND(I853=38000,R853&gt;4.5,R853&lt;=9,M853&lt;=8),'[1]Pricing Schedule'!$F$34+('[1]Pricing Schedule'!$F$36*M853),
IF(AND(I853=38000,R853&gt;9,R853&lt;=12.8,M853&gt;8),'[1]Pricing Schedule'!$F$26+('[1]Pricing Schedule'!$F$27*M853),
IF(AND(I853=38000,R853&gt;9,R853&lt;=12.8,M853&lt;=8),'[1]Pricing Schedule'!$F$34+('[1]Pricing Schedule'!$F$36*M853),
IF(AND(I853=38000,R853&gt;12.8,R853&lt;=22.8),'[1]Pricing Schedule'!$F$34+('[1]Pricing Schedule'!$F$36*M853),
IF(AND(I853=38000,R853&gt;22.8,R853&lt;=30.2),'[1]Pricing Schedule'!$F$43+('[1]Pricing Schedule'!$F$45*M853),
IF(AND(I853=38000,R853&gt;30.2,R853&lt;=45.9),'[1]Pricing Schedule'!$F$52+('[1]Pricing Schedule'!$F$54*M853),
IF(AND(I853=38000,R853&gt;45.9,R853&lt;=123.4),'[1]Pricing Schedule'!$F$96+('[1]Pricing Schedule'!$F$97*M853),
IF(AND(I853=38000,R853&gt;123.4,R853&lt;=168.2,M853&lt;=10),'[1]Pricing Schedule'!$F$103+('[1]Pricing Schedule'!$F$105*M853),
IF(AND(I853=38000,R853&gt;123.4,R853&lt;=168.2,M853&gt;10),'[1]Pricing Schedule'!$F$111+('[1]Pricing Schedule'!$F$113*M853),
IF(AND(I853=38000,R853&gt;157.4,R853&lt;=336.4,M853&lt;=10),('[1]Pricing Schedule'!$F$103+('[1]Pricing Schedule'!$F$105*M853))*2,
IF(AND(I853=38000,R853&gt;157.4,R853&lt;=336.4,M853&gt;10),('[1]Pricing Schedule'!$F$111+('[1]Pricing Schedule'!$F$113*M853))*2,
IF(AND(I853=38000,R853&gt;314.8,R853&lt;=504.6,M853&lt;=10),('[1]Pricing Schedule'!$F$103+('[1]Pricing Schedule'!$F$105*M853))*3,
IF(AND(I853=38000,R853&gt;314.8,R853&lt;=504.6,M853&gt;10),('[1]Pricing Schedule'!$F$111+('[1]Pricing Schedule'!$F$113*M853))*3,
IF(AND(I853=38000,R853&gt;472.2,R853&lt;=672.8,M853&lt;=10),('[1]Pricing Schedule'!$F$103+('[1]Pricing Schedule'!$F$105*M853))*4,
IF(AND(I853=38000,R853&gt;472.2,R853&lt;=672.8,M853&gt;10),('[1]Pricing Schedule'!$F$111+('[1]Pricing Schedule'!$F$113*M853))*4,
IF(AND(I853=110000,R853&lt;=12.8,M853&gt;2),'[1]Pricing Schedule'!$F$62+('[1]Pricing Schedule'!$F$63*M853),
IF(AND(I853=110000,R853&lt;=12.8,M853&lt;=2),'[1]Pricing Schedule'!$F$96+('[1]Pricing Schedule'!$F$97*M853),
IF(AND(I853=110000,R853&gt;12.8,R853&lt;=22.8,M853&gt;3),'[1]Pricing Schedule'!$F$71+('[1]Pricing Schedule'!$F$72*M853),
IF(AND(I853=110000,R853&gt;12.8,R853&lt;=22.8,M853&lt;=3),'[1]Pricing Schedule'!$F$96+('[1]Pricing Schedule'!$F$97*M853),
IF(AND(I853=110000,R853&gt;22.8,R853&lt;=30.2),'[1]Pricing Schedule'!$F$80+('[1]Pricing Schedule'!$F$81*M853),
IF(AND(I853=110000,R853&gt;30.2,R853&lt;=45.9),'[1]Pricing Schedule'!$F$89+('[1]Pricing Schedule'!$F$90*M853),
IF(AND(I853=110000,R853&gt;45.9,R853&lt;=123.4),'[1]Pricing Schedule'!$F$96+('[1]Pricing Schedule'!$F$97*M853),
IF(AND(I853=110000,R853&gt;123.4,R853&lt;=168.2,M853&lt;=10),'[1]Pricing Schedule'!$F$103+('[1]Pricing Schedule'!$F$105*M853),
IF(AND(I853=110000,R853&gt;123.4,R853&lt;=168.2,M853&gt;10),'[1]Pricing Schedule'!$F$111+('[1]Pricing Schedule'!$F$113*M853),
IF(AND(I853=110000,R853&gt;168.2,R853&lt;=336.4,M853&lt;=10),('[1]Pricing Schedule'!$F$103+('[1]Pricing Schedule'!$F$105*M853))*2,
IF(AND(I853=110000,R853&gt;168.2,R853&lt;=336.4,M853&gt;10),('[1]Pricing Schedule'!$F$111+('[1]Pricing Schedule'!$F$113*M853))*2,
IF(AND(I853=110000,R853&gt;336.4,R853&lt;=504.6,M853&lt;=10),('[1]Pricing Schedule'!$F$103+('[1]Pricing Schedule'!$F$105*M853))*3,
IF(AND(I853=110000,R853&gt;336.4,R853&lt;=504.6,M853&gt;10),('[1]Pricing Schedule'!$F$111+('[1]Pricing Schedule'!$F$113*M853))*3,
IF(AND(I853=110000,R853&gt;504.6,R853&lt;=672.8,M853&lt;=10),('[1]Pricing Schedule'!$F$103+('[1]Pricing Schedule'!$F$105*M853))*4,
IF(AND(I853=110000,R853&gt;504.6,R853&lt;=672.8,M853&gt;10),('[1]Pricing Schedule'!$F$111+('[1]Pricing Schedule'!$F$113*M853))*4,
IF(AND(I853=110000,R853&gt;672.8,R853&lt;=841,M853&lt;=10),('[1]Pricing Schedule'!$F$103+('[1]Pricing Schedule'!$F$105*M853))*5,
IF(AND(I853=110000,R853&gt;672.8,R853&lt;=841,M853&gt;10),('[1]Pricing Schedule'!$F$111+('[1]Pricing Schedule'!$F$113*M853))*5,
IF(AND(I853=110000,R853&gt;672.8,R853&lt;=841,M853&lt;=10),('[1]Pricing Schedule'!$F$103+('[1]Pricing Schedule'!$F$105*M853))*5,
IF(AND(I853=110000,R853&gt;672.8,R853&lt;=841,M853&gt;10),('[1]Pricing Schedule'!$F$111+('[1]Pricing Schedule'!$F$113*M853))*5,
IF(AND(I853=110000,R853&gt;1345.6,R853&lt;=1513.8,M853&lt;=10),('[1]Pricing Schedule'!$F$103+('[1]Pricing Schedule'!$F$105*M853))*9,
IF(AND(I853=110000,R853&gt;1345.6,R853&lt;=1513.8,M853&gt;10),('[1]Pricing Schedule'!$F$111+('[1]Pricing Schedule'!$F$113*M853))*9,
9999999999)))))))))))))))))))))))))))))))))))))))</f>
        <v>1972510</v>
      </c>
      <c r="T853" s="48">
        <f>IF(AND(I853=38000,R853&lt;=4.5,M853&gt;8),'[1]Pricing Schedule'!$J$9,
IF(AND(I853=38000,R853&lt;=4.5,M853&lt;=8),'[1]Pricing Schedule'!$J$36,
IF(AND(I853=38000,R853&gt;4.5,R853&lt;=9,M853&gt;8),'[1]Pricing Schedule'!$J$18,
IF(AND(I853=38000,R853&gt;4.5,R853&lt;=9,M853&lt;=8),'[1]Pricing Schedule'!$J$36,
IF(AND(I853=38000,R853&gt;9,R853&lt;=12.8,M853&gt;8),'[1]Pricing Schedule'!$J$27,
IF(AND(I853=38000,R853&gt;9,R853&lt;=12.8,M853&lt;=8),'[1]Pricing Schedule'!$J$36,
IF(AND(I853=38000,R853&gt;12.8,R853&lt;=22.8),'[1]Pricing Schedule'!$J$36,
IF(AND(I853=38000,R853&gt;22.8,R853&lt;=30.2),'[1]Pricing Schedule'!$J$45,
IF(AND(I853=38000,R853&gt;30.2,R853&lt;=45.9),'[1]Pricing Schedule'!$J$54,
IF(AND(I853=38000,R853&gt;45.9,R853&lt;=123.4),'[1]Pricing Schedule'!$J$97,
IF(AND(I853=38000,R853&gt;123.4,R853&lt;=168.2,M853&lt;=10),'[1]Pricing Schedule'!$J$105,
IF(AND(I853=38000,R853&gt;123.4,R853&lt;=168.2,M853&gt;10),'[1]Pricing Schedule'!$J$113,
IF(AND(I853=38000,R853&gt;168.2,R853&lt;=336.4,M853&lt;=10),('[1]Pricing Schedule'!$J$105),
IF(AND(I853=38000,R853&gt;168.2,R853&lt;=336.4,M853&gt;10),('[1]Pricing Schedule'!$J$113),
IF(AND(I853=38000,R853&gt;336.4,R853&lt;=504.6,M853&lt;=10),('[1]Pricing Schedule'!$J$105),
IF(AND(I853=38000,R853&gt;336.4,R853&lt;=504.6,M853&gt;10),('[1]Pricing Schedule'!$J$113),
IF(AND(I853=38000,R853&gt;504.6,R853&lt;=672.8,M853&lt;=10),('[1]Pricing Schedule'!$J$105),
IF(AND(I853=38000,R853&gt;504.6,R853&lt;=672.8,M853&gt;10),('[1]Pricing Schedule'!$J$113),
IF(AND(I853=110000,R853&lt;=12.8,M853&gt;2),'[1]Pricing Schedule'!$J$63,
IF(AND(I853=110000,R853&lt;=12.8,M853&lt;=2),'[1]Pricing Schedule'!$J$97,
IF(AND(I853=110000,R853&gt;12.8,R853&lt;=22.8,M853&gt;3),'[1]Pricing Schedule'!$J$72,
IF(AND(I853=110000,R853&gt;12.8,R853&lt;=22.8,M853&lt;=3),'[1]Pricing Schedule'!$J$97,
IF(AND(I853=110000,R853&gt;22.8,R853&lt;=30.2),'[1]Pricing Schedule'!$J$81,
IF(AND(I853=110000,R853&gt;30.2,R853&lt;=45.9),'[1]Pricing Schedule'!$J$90,
IF(AND(I853=110000,R853&gt;45.9,R853&lt;=123.4),'[1]Pricing Schedule'!$J$97,
IF(AND(I853=110000,R853&gt;123.4,R853&lt;=168.2,M853&lt;=10),'[1]Pricing Schedule'!$J$105,
IF(AND(I853=110000,R853&gt;123.4,R853&lt;=168.2,M853&gt;10),'[1]Pricing Schedule'!$J$113,
IF(AND(I853=110000,R853&gt;168.2,R853&lt;=336.2,M853&lt;=10),('[1]Pricing Schedule'!$J$105),
IF(AND(I853=110000,R853&gt;168.2,R853&lt;=336.2,M853&gt;10),('[1]Pricing Schedule'!$J$113),
IF(AND(I853=110000,R853&gt;336.4,R853&lt;=504.6,M853&lt;=10),('[1]Pricing Schedule'!$J$105),
IF(AND(I853=110000,R853&gt;336.4,R853&lt;=504.6,M853&gt;10),('[1]Pricing Schedule'!$J$113),
IF(AND(I853=110000,R853&gt;504.6,R853&lt;=672.8,M853&lt;=10),('[1]Pricing Schedule'!$J$105),
IF(AND(I853=110000,R853&gt;504.6,R853&lt;=672.8,M853&gt;10),('[1]Pricing Schedule'!$J$113),
IF(AND(I853=110000,R853&gt;672.8,R853&lt;=841,M853&lt;=10),('[1]Pricing Schedule'!$J$105),
IF(AND(I853=110000,R853&gt;672.8,R853&lt;=841,M853&gt;10),('[1]Pricing Schedule'!$J$113),
IF(AND(I853=110000,R853&gt;1682,R853&lt;=1850.2,M853&lt;=10),('[1]Pricing Schedule'!$J$105),
IF(AND(I853=110000,R853&gt;1682,R853&lt;=1850.2,M853&gt;10),('[1]Pricing Schedule'!$J$113),
IF(AND(I853=110000,R853&gt;2018.4,R853&lt;=2186.6,M853&lt;=10),('[1]Pricing Schedule'!$J$105),
IF(AND(I853=110000,R853&gt;2018.4,R853&lt;=2186.6,M853&gt;10),('[1]Pricing Schedule'!$J$113),999999999)))))))))))))))))))))))))))))))))))))))</f>
        <v>11</v>
      </c>
      <c r="U853" s="49">
        <f t="shared" si="84"/>
        <v>21347.51082251082</v>
      </c>
      <c r="V853" s="50">
        <f t="shared" si="85"/>
        <v>46.843868979117978</v>
      </c>
      <c r="W853" s="13"/>
      <c r="X853" s="13"/>
      <c r="Y853" s="23">
        <v>688</v>
      </c>
      <c r="Z853" s="23">
        <v>419</v>
      </c>
      <c r="AD853" s="43"/>
      <c r="AE853" s="43"/>
      <c r="AF853" s="43"/>
      <c r="AR853" s="51"/>
    </row>
    <row r="854" spans="1:44">
      <c r="A854" s="23">
        <v>854</v>
      </c>
      <c r="B854" s="23">
        <v>854</v>
      </c>
      <c r="C854" s="23" t="s">
        <v>1331</v>
      </c>
      <c r="D854" s="23" t="s">
        <v>168</v>
      </c>
      <c r="E854" s="23" t="s">
        <v>168</v>
      </c>
      <c r="F854" s="23" t="s">
        <v>564</v>
      </c>
      <c r="G854" s="23" t="s">
        <v>565</v>
      </c>
      <c r="H854" s="23" t="s">
        <v>113</v>
      </c>
      <c r="I854" s="13">
        <v>38000</v>
      </c>
      <c r="J854" s="23" t="s">
        <v>119</v>
      </c>
      <c r="K854" s="13">
        <v>38000</v>
      </c>
      <c r="L854" s="24">
        <v>3.75</v>
      </c>
      <c r="M854" s="37">
        <f t="shared" si="80"/>
        <v>4</v>
      </c>
      <c r="N854" s="24">
        <v>2.6509999999999998</v>
      </c>
      <c r="O854" s="13">
        <v>2</v>
      </c>
      <c r="P854" s="36">
        <f t="shared" si="81"/>
        <v>1.9882499999999999</v>
      </c>
      <c r="Q854" s="38">
        <f t="shared" si="82"/>
        <v>21</v>
      </c>
      <c r="R854" s="37">
        <f t="shared" si="83"/>
        <v>21</v>
      </c>
      <c r="S854" s="39">
        <f>IF(AND(I854=38000,R854&lt;=4.5,M854&gt;8),'[1]Pricing Schedule'!$F$8+('[1]Pricing Schedule'!$F$9*M854),
IF(AND(I854=38000,R854&lt;=4.5,M854&lt;=8),'[1]Pricing Schedule'!$F$34+('[1]Pricing Schedule'!$F$36*M854),
IF(AND(I854=38000,R854&gt;4.5,R854&lt;=9,M854&gt;8),'[1]Pricing Schedule'!$F$17+('[1]Pricing Schedule'!$F$18*M854),
IF(AND(I854=38000,R854&gt;4.5,R854&lt;=9,M854&lt;=8),'[1]Pricing Schedule'!$F$34+('[1]Pricing Schedule'!$F$36*M854),
IF(AND(I854=38000,R854&gt;9,R854&lt;=12.8,M854&gt;8),'[1]Pricing Schedule'!$F$26+('[1]Pricing Schedule'!$F$27*M854),
IF(AND(I854=38000,R854&gt;9,R854&lt;=12.8,M854&lt;=8),'[1]Pricing Schedule'!$F$34+('[1]Pricing Schedule'!$F$36*M854),
IF(AND(I854=38000,R854&gt;12.8,R854&lt;=22.8),'[1]Pricing Schedule'!$F$34+('[1]Pricing Schedule'!$F$36*M854),
IF(AND(I854=38000,R854&gt;22.8,R854&lt;=30.2),'[1]Pricing Schedule'!$F$43+('[1]Pricing Schedule'!$F$45*M854),
IF(AND(I854=38000,R854&gt;30.2,R854&lt;=45.9),'[1]Pricing Schedule'!$F$52+('[1]Pricing Schedule'!$F$54*M854),
IF(AND(I854=38000,R854&gt;45.9,R854&lt;=123.4),'[1]Pricing Schedule'!$F$96+('[1]Pricing Schedule'!$F$97*M854),
IF(AND(I854=38000,R854&gt;123.4,R854&lt;=168.2,M854&lt;=10),'[1]Pricing Schedule'!$F$103+('[1]Pricing Schedule'!$F$105*M854),
IF(AND(I854=38000,R854&gt;123.4,R854&lt;=168.2,M854&gt;10),'[1]Pricing Schedule'!$F$111+('[1]Pricing Schedule'!$F$113*M854),
IF(AND(I854=38000,R854&gt;157.4,R854&lt;=336.4,M854&lt;=10),('[1]Pricing Schedule'!$F$103+('[1]Pricing Schedule'!$F$105*M854))*2,
IF(AND(I854=38000,R854&gt;157.4,R854&lt;=336.4,M854&gt;10),('[1]Pricing Schedule'!$F$111+('[1]Pricing Schedule'!$F$113*M854))*2,
IF(AND(I854=38000,R854&gt;314.8,R854&lt;=504.6,M854&lt;=10),('[1]Pricing Schedule'!$F$103+('[1]Pricing Schedule'!$F$105*M854))*3,
IF(AND(I854=38000,R854&gt;314.8,R854&lt;=504.6,M854&gt;10),('[1]Pricing Schedule'!$F$111+('[1]Pricing Schedule'!$F$113*M854))*3,
IF(AND(I854=38000,R854&gt;472.2,R854&lt;=672.8,M854&lt;=10),('[1]Pricing Schedule'!$F$103+('[1]Pricing Schedule'!$F$105*M854))*4,
IF(AND(I854=38000,R854&gt;472.2,R854&lt;=672.8,M854&gt;10),('[1]Pricing Schedule'!$F$111+('[1]Pricing Schedule'!$F$113*M854))*4,
IF(AND(I854=110000,R854&lt;=12.8,M854&gt;2),'[1]Pricing Schedule'!$F$62+('[1]Pricing Schedule'!$F$63*M854),
IF(AND(I854=110000,R854&lt;=12.8,M854&lt;=2),'[1]Pricing Schedule'!$F$96+('[1]Pricing Schedule'!$F$97*M854),
IF(AND(I854=110000,R854&gt;12.8,R854&lt;=22.8,M854&gt;3),'[1]Pricing Schedule'!$F$71+('[1]Pricing Schedule'!$F$72*M854),
IF(AND(I854=110000,R854&gt;12.8,R854&lt;=22.8,M854&lt;=3),'[1]Pricing Schedule'!$F$96+('[1]Pricing Schedule'!$F$97*M854),
IF(AND(I854=110000,R854&gt;22.8,R854&lt;=30.2),'[1]Pricing Schedule'!$F$80+('[1]Pricing Schedule'!$F$81*M854),
IF(AND(I854=110000,R854&gt;30.2,R854&lt;=45.9),'[1]Pricing Schedule'!$F$89+('[1]Pricing Schedule'!$F$90*M854),
IF(AND(I854=110000,R854&gt;45.9,R854&lt;=123.4),'[1]Pricing Schedule'!$F$96+('[1]Pricing Schedule'!$F$97*M854),
IF(AND(I854=110000,R854&gt;123.4,R854&lt;=168.2,M854&lt;=10),'[1]Pricing Schedule'!$F$103+('[1]Pricing Schedule'!$F$105*M854),
IF(AND(I854=110000,R854&gt;123.4,R854&lt;=168.2,M854&gt;10),'[1]Pricing Schedule'!$F$111+('[1]Pricing Schedule'!$F$113*M854),
IF(AND(I854=110000,R854&gt;168.2,R854&lt;=336.4,M854&lt;=10),('[1]Pricing Schedule'!$F$103+('[1]Pricing Schedule'!$F$105*M854))*2,
IF(AND(I854=110000,R854&gt;168.2,R854&lt;=336.4,M854&gt;10),('[1]Pricing Schedule'!$F$111+('[1]Pricing Schedule'!$F$113*M854))*2,
IF(AND(I854=110000,R854&gt;336.4,R854&lt;=504.6,M854&lt;=10),('[1]Pricing Schedule'!$F$103+('[1]Pricing Schedule'!$F$105*M854))*3,
IF(AND(I854=110000,R854&gt;336.4,R854&lt;=504.6,M854&gt;10),('[1]Pricing Schedule'!$F$111+('[1]Pricing Schedule'!$F$113*M854))*3,
IF(AND(I854=110000,R854&gt;504.6,R854&lt;=672.8,M854&lt;=10),('[1]Pricing Schedule'!$F$103+('[1]Pricing Schedule'!$F$105*M854))*4,
IF(AND(I854=110000,R854&gt;504.6,R854&lt;=672.8,M854&gt;10),('[1]Pricing Schedule'!$F$111+('[1]Pricing Schedule'!$F$113*M854))*4,
IF(AND(I854=110000,R854&gt;672.8,R854&lt;=841,M854&lt;=10),('[1]Pricing Schedule'!$F$103+('[1]Pricing Schedule'!$F$105*M854))*5,
IF(AND(I854=110000,R854&gt;672.8,R854&lt;=841,M854&gt;10),('[1]Pricing Schedule'!$F$111+('[1]Pricing Schedule'!$F$113*M854))*5,
IF(AND(I854=110000,R854&gt;672.8,R854&lt;=841,M854&lt;=10),('[1]Pricing Schedule'!$F$103+('[1]Pricing Schedule'!$F$105*M854))*5,
IF(AND(I854=110000,R854&gt;672.8,R854&lt;=841,M854&gt;10),('[1]Pricing Schedule'!$F$111+('[1]Pricing Schedule'!$F$113*M854))*5,
IF(AND(I854=110000,R854&gt;1345.6,R854&lt;=1513.8,M854&lt;=10),('[1]Pricing Schedule'!$F$103+('[1]Pricing Schedule'!$F$105*M854))*9,
IF(AND(I854=110000,R854&gt;1345.6,R854&lt;=1513.8,M854&gt;10),('[1]Pricing Schedule'!$F$111+('[1]Pricing Schedule'!$F$113*M854))*9,
9999999999)))))))))))))))))))))))))))))))))))))))</f>
        <v>628870</v>
      </c>
      <c r="T854" s="21">
        <f>IF(AND(I854=38000,R854&lt;=4.5,M854&gt;8),'[1]Pricing Schedule'!$J$9,
IF(AND(I854=38000,R854&lt;=4.5,M854&lt;=8),'[1]Pricing Schedule'!$J$36,
IF(AND(I854=38000,R854&gt;4.5,R854&lt;=9,M854&gt;8),'[1]Pricing Schedule'!$J$18,
IF(AND(I854=38000,R854&gt;4.5,R854&lt;=9,M854&lt;=8),'[1]Pricing Schedule'!$J$36,
IF(AND(I854=38000,R854&gt;9,R854&lt;=12.8,M854&gt;8),'[1]Pricing Schedule'!$J$27,
IF(AND(I854=38000,R854&gt;9,R854&lt;=12.8,M854&lt;=8),'[1]Pricing Schedule'!$J$36,
IF(AND(I854=38000,R854&gt;12.8,R854&lt;=22.8),'[1]Pricing Schedule'!$J$36,
IF(AND(I854=38000,R854&gt;22.8,R854&lt;=30.2),'[1]Pricing Schedule'!$J$45,
IF(AND(I854=38000,R854&gt;30.2,R854&lt;=45.9),'[1]Pricing Schedule'!$J$54,
IF(AND(I854=38000,R854&gt;45.9,R854&lt;=123.4),'[1]Pricing Schedule'!$J$97,
IF(AND(I854=38000,R854&gt;123.4,R854&lt;=168.2,M854&lt;=10),'[1]Pricing Schedule'!$J$105,
IF(AND(I854=38000,R854&gt;123.4,R854&lt;=168.2,M854&gt;10),'[1]Pricing Schedule'!$J$113,
IF(AND(I854=38000,R854&gt;168.2,R854&lt;=336.4,M854&lt;=10),('[1]Pricing Schedule'!$J$105),
IF(AND(I854=38000,R854&gt;168.2,R854&lt;=336.4,M854&gt;10),('[1]Pricing Schedule'!$J$113),
IF(AND(I854=38000,R854&gt;336.4,R854&lt;=504.6,M854&lt;=10),('[1]Pricing Schedule'!$J$105),
IF(AND(I854=38000,R854&gt;336.4,R854&lt;=504.6,M854&gt;10),('[1]Pricing Schedule'!$J$113),
IF(AND(I854=38000,R854&gt;504.6,R854&lt;=672.8,M854&lt;=10),('[1]Pricing Schedule'!$J$105),
IF(AND(I854=38000,R854&gt;504.6,R854&lt;=672.8,M854&gt;10),('[1]Pricing Schedule'!$J$113),
IF(AND(I854=110000,R854&lt;=12.8,M854&gt;2),'[1]Pricing Schedule'!$J$63,
IF(AND(I854=110000,R854&lt;=12.8,M854&lt;=2),'[1]Pricing Schedule'!$J$97,
IF(AND(I854=110000,R854&gt;12.8,R854&lt;=22.8,M854&gt;3),'[1]Pricing Schedule'!$J$72,
IF(AND(I854=110000,R854&gt;12.8,R854&lt;=22.8,M854&lt;=3),'[1]Pricing Schedule'!$J$97,
IF(AND(I854=110000,R854&gt;22.8,R854&lt;=30.2),'[1]Pricing Schedule'!$J$81,
IF(AND(I854=110000,R854&gt;30.2,R854&lt;=45.9),'[1]Pricing Schedule'!$J$90,
IF(AND(I854=110000,R854&gt;45.9,R854&lt;=123.4),'[1]Pricing Schedule'!$J$97,
IF(AND(I854=110000,R854&gt;123.4,R854&lt;=168.2,M854&lt;=10),'[1]Pricing Schedule'!$J$105,
IF(AND(I854=110000,R854&gt;123.4,R854&lt;=168.2,M854&gt;10),'[1]Pricing Schedule'!$J$113,
IF(AND(I854=110000,R854&gt;168.2,R854&lt;=336.2,M854&lt;=10),('[1]Pricing Schedule'!$J$105),
IF(AND(I854=110000,R854&gt;168.2,R854&lt;=336.2,M854&gt;10),('[1]Pricing Schedule'!$J$113),
IF(AND(I854=110000,R854&gt;336.4,R854&lt;=504.6,M854&lt;=10),('[1]Pricing Schedule'!$J$105),
IF(AND(I854=110000,R854&gt;336.4,R854&lt;=504.6,M854&gt;10),('[1]Pricing Schedule'!$J$113),
IF(AND(I854=110000,R854&gt;504.6,R854&lt;=672.8,M854&lt;=10),('[1]Pricing Schedule'!$J$105),
IF(AND(I854=110000,R854&gt;504.6,R854&lt;=672.8,M854&gt;10),('[1]Pricing Schedule'!$J$113),
IF(AND(I854=110000,R854&gt;672.8,R854&lt;=841,M854&lt;=10),('[1]Pricing Schedule'!$J$105),
IF(AND(I854=110000,R854&gt;672.8,R854&lt;=841,M854&gt;10),('[1]Pricing Schedule'!$J$113),
IF(AND(I854=110000,R854&gt;1682,R854&lt;=1850.2,M854&lt;=10),('[1]Pricing Schedule'!$J$105),
IF(AND(I854=110000,R854&gt;1682,R854&lt;=1850.2,M854&gt;10),('[1]Pricing Schedule'!$J$113),
IF(AND(I854=110000,R854&gt;2018.4,R854&lt;=2186.6,M854&lt;=10),('[1]Pricing Schedule'!$J$105),
IF(AND(I854=110000,R854&gt;2018.4,R854&lt;=2186.6,M854&gt;10),('[1]Pricing Schedule'!$J$113),999999999)))))))))))))))))))))))))))))))))))))))</f>
        <v>4</v>
      </c>
      <c r="U854" s="40">
        <f t="shared" si="84"/>
        <v>29946.190476190477</v>
      </c>
      <c r="V854" s="41">
        <f t="shared" si="85"/>
        <v>33.393229125256411</v>
      </c>
      <c r="Y854" s="23">
        <v>684</v>
      </c>
      <c r="Z854" s="23">
        <v>170</v>
      </c>
      <c r="AR854" s="35"/>
    </row>
    <row r="855" spans="1:44">
      <c r="A855" s="23">
        <v>855</v>
      </c>
      <c r="B855" s="23">
        <v>855</v>
      </c>
      <c r="C855" s="23" t="s">
        <v>1332</v>
      </c>
      <c r="D855" s="23" t="s">
        <v>168</v>
      </c>
      <c r="E855" s="23" t="s">
        <v>168</v>
      </c>
      <c r="F855" s="23" t="s">
        <v>257</v>
      </c>
      <c r="G855" s="23" t="s">
        <v>258</v>
      </c>
      <c r="H855" s="23" t="s">
        <v>113</v>
      </c>
      <c r="I855" s="13">
        <v>38000</v>
      </c>
      <c r="J855" s="13">
        <v>38000</v>
      </c>
      <c r="K855" s="13">
        <v>20000</v>
      </c>
      <c r="L855" s="24">
        <v>4.8620000000000001</v>
      </c>
      <c r="M855" s="37">
        <f t="shared" si="80"/>
        <v>5</v>
      </c>
      <c r="N855" s="24">
        <v>3.0950000000000002</v>
      </c>
      <c r="O855" s="13">
        <v>2</v>
      </c>
      <c r="P855" s="36">
        <f t="shared" si="81"/>
        <v>2.32125</v>
      </c>
      <c r="Q855" s="38">
        <f t="shared" si="82"/>
        <v>25.200000000000003</v>
      </c>
      <c r="R855" s="37">
        <f t="shared" si="83"/>
        <v>25.200000000000003</v>
      </c>
      <c r="S855" s="39">
        <f>IF(AND(I855=38000,R855&lt;=4.5,M855&gt;8),'[1]Pricing Schedule'!$F$8+('[1]Pricing Schedule'!$F$9*M855),
IF(AND(I855=38000,R855&lt;=4.5,M855&lt;=8),'[1]Pricing Schedule'!$F$34+('[1]Pricing Schedule'!$F$36*M855),
IF(AND(I855=38000,R855&gt;4.5,R855&lt;=9,M855&gt;8),'[1]Pricing Schedule'!$F$17+('[1]Pricing Schedule'!$F$18*M855),
IF(AND(I855=38000,R855&gt;4.5,R855&lt;=9,M855&lt;=8),'[1]Pricing Schedule'!$F$34+('[1]Pricing Schedule'!$F$36*M855),
IF(AND(I855=38000,R855&gt;9,R855&lt;=12.8,M855&gt;8),'[1]Pricing Schedule'!$F$26+('[1]Pricing Schedule'!$F$27*M855),
IF(AND(I855=38000,R855&gt;9,R855&lt;=12.8,M855&lt;=8),'[1]Pricing Schedule'!$F$34+('[1]Pricing Schedule'!$F$36*M855),
IF(AND(I855=38000,R855&gt;12.8,R855&lt;=22.8),'[1]Pricing Schedule'!$F$34+('[1]Pricing Schedule'!$F$36*M855),
IF(AND(I855=38000,R855&gt;22.8,R855&lt;=30.2),'[1]Pricing Schedule'!$F$43+('[1]Pricing Schedule'!$F$45*M855),
IF(AND(I855=38000,R855&gt;30.2,R855&lt;=45.9),'[1]Pricing Schedule'!$F$52+('[1]Pricing Schedule'!$F$54*M855),
IF(AND(I855=38000,R855&gt;45.9,R855&lt;=123.4),'[1]Pricing Schedule'!$F$96+('[1]Pricing Schedule'!$F$97*M855),
IF(AND(I855=38000,R855&gt;123.4,R855&lt;=168.2,M855&lt;=10),'[1]Pricing Schedule'!$F$103+('[1]Pricing Schedule'!$F$105*M855),
IF(AND(I855=38000,R855&gt;123.4,R855&lt;=168.2,M855&gt;10),'[1]Pricing Schedule'!$F$111+('[1]Pricing Schedule'!$F$113*M855),
IF(AND(I855=38000,R855&gt;157.4,R855&lt;=336.4,M855&lt;=10),('[1]Pricing Schedule'!$F$103+('[1]Pricing Schedule'!$F$105*M855))*2,
IF(AND(I855=38000,R855&gt;157.4,R855&lt;=336.4,M855&gt;10),('[1]Pricing Schedule'!$F$111+('[1]Pricing Schedule'!$F$113*M855))*2,
IF(AND(I855=38000,R855&gt;314.8,R855&lt;=504.6,M855&lt;=10),('[1]Pricing Schedule'!$F$103+('[1]Pricing Schedule'!$F$105*M855))*3,
IF(AND(I855=38000,R855&gt;314.8,R855&lt;=504.6,M855&gt;10),('[1]Pricing Schedule'!$F$111+('[1]Pricing Schedule'!$F$113*M855))*3,
IF(AND(I855=38000,R855&gt;472.2,R855&lt;=672.8,M855&lt;=10),('[1]Pricing Schedule'!$F$103+('[1]Pricing Schedule'!$F$105*M855))*4,
IF(AND(I855=38000,R855&gt;472.2,R855&lt;=672.8,M855&gt;10),('[1]Pricing Schedule'!$F$111+('[1]Pricing Schedule'!$F$113*M855))*4,
IF(AND(I855=110000,R855&lt;=12.8,M855&gt;2),'[1]Pricing Schedule'!$F$62+('[1]Pricing Schedule'!$F$63*M855),
IF(AND(I855=110000,R855&lt;=12.8,M855&lt;=2),'[1]Pricing Schedule'!$F$96+('[1]Pricing Schedule'!$F$97*M855),
IF(AND(I855=110000,R855&gt;12.8,R855&lt;=22.8,M855&gt;3),'[1]Pricing Schedule'!$F$71+('[1]Pricing Schedule'!$F$72*M855),
IF(AND(I855=110000,R855&gt;12.8,R855&lt;=22.8,M855&lt;=3),'[1]Pricing Schedule'!$F$96+('[1]Pricing Schedule'!$F$97*M855),
IF(AND(I855=110000,R855&gt;22.8,R855&lt;=30.2),'[1]Pricing Schedule'!$F$80+('[1]Pricing Schedule'!$F$81*M855),
IF(AND(I855=110000,R855&gt;30.2,R855&lt;=45.9),'[1]Pricing Schedule'!$F$89+('[1]Pricing Schedule'!$F$90*M855),
IF(AND(I855=110000,R855&gt;45.9,R855&lt;=123.4),'[1]Pricing Schedule'!$F$96+('[1]Pricing Schedule'!$F$97*M855),
IF(AND(I855=110000,R855&gt;123.4,R855&lt;=168.2,M855&lt;=10),'[1]Pricing Schedule'!$F$103+('[1]Pricing Schedule'!$F$105*M855),
IF(AND(I855=110000,R855&gt;123.4,R855&lt;=168.2,M855&gt;10),'[1]Pricing Schedule'!$F$111+('[1]Pricing Schedule'!$F$113*M855),
IF(AND(I855=110000,R855&gt;168.2,R855&lt;=336.4,M855&lt;=10),('[1]Pricing Schedule'!$F$103+('[1]Pricing Schedule'!$F$105*M855))*2,
IF(AND(I855=110000,R855&gt;168.2,R855&lt;=336.4,M855&gt;10),('[1]Pricing Schedule'!$F$111+('[1]Pricing Schedule'!$F$113*M855))*2,
IF(AND(I855=110000,R855&gt;336.4,R855&lt;=504.6,M855&lt;=10),('[1]Pricing Schedule'!$F$103+('[1]Pricing Schedule'!$F$105*M855))*3,
IF(AND(I855=110000,R855&gt;336.4,R855&lt;=504.6,M855&gt;10),('[1]Pricing Schedule'!$F$111+('[1]Pricing Schedule'!$F$113*M855))*3,
IF(AND(I855=110000,R855&gt;504.6,R855&lt;=672.8,M855&lt;=10),('[1]Pricing Schedule'!$F$103+('[1]Pricing Schedule'!$F$105*M855))*4,
IF(AND(I855=110000,R855&gt;504.6,R855&lt;=672.8,M855&gt;10),('[1]Pricing Schedule'!$F$111+('[1]Pricing Schedule'!$F$113*M855))*4,
IF(AND(I855=110000,R855&gt;672.8,R855&lt;=841,M855&lt;=10),('[1]Pricing Schedule'!$F$103+('[1]Pricing Schedule'!$F$105*M855))*5,
IF(AND(I855=110000,R855&gt;672.8,R855&lt;=841,M855&gt;10),('[1]Pricing Schedule'!$F$111+('[1]Pricing Schedule'!$F$113*M855))*5,
IF(AND(I855=110000,R855&gt;672.8,R855&lt;=841,M855&lt;=10),('[1]Pricing Schedule'!$F$103+('[1]Pricing Schedule'!$F$105*M855))*5,
IF(AND(I855=110000,R855&gt;672.8,R855&lt;=841,M855&gt;10),('[1]Pricing Schedule'!$F$111+('[1]Pricing Schedule'!$F$113*M855))*5,
IF(AND(I855=110000,R855&gt;1345.6,R855&lt;=1513.8,M855&lt;=10),('[1]Pricing Schedule'!$F$103+('[1]Pricing Schedule'!$F$105*M855))*9,
IF(AND(I855=110000,R855&gt;1345.6,R855&lt;=1513.8,M855&gt;10),('[1]Pricing Schedule'!$F$111+('[1]Pricing Schedule'!$F$113*M855))*9,
9999999999)))))))))))))))))))))))))))))))))))))))</f>
        <v>791940</v>
      </c>
      <c r="T855" s="21">
        <f>IF(AND(I855=38000,R855&lt;=4.5,M855&gt;8),'[1]Pricing Schedule'!$J$9,
IF(AND(I855=38000,R855&lt;=4.5,M855&lt;=8),'[1]Pricing Schedule'!$J$36,
IF(AND(I855=38000,R855&gt;4.5,R855&lt;=9,M855&gt;8),'[1]Pricing Schedule'!$J$18,
IF(AND(I855=38000,R855&gt;4.5,R855&lt;=9,M855&lt;=8),'[1]Pricing Schedule'!$J$36,
IF(AND(I855=38000,R855&gt;9,R855&lt;=12.8,M855&gt;8),'[1]Pricing Schedule'!$J$27,
IF(AND(I855=38000,R855&gt;9,R855&lt;=12.8,M855&lt;=8),'[1]Pricing Schedule'!$J$36,
IF(AND(I855=38000,R855&gt;12.8,R855&lt;=22.8),'[1]Pricing Schedule'!$J$36,
IF(AND(I855=38000,R855&gt;22.8,R855&lt;=30.2),'[1]Pricing Schedule'!$J$45,
IF(AND(I855=38000,R855&gt;30.2,R855&lt;=45.9),'[1]Pricing Schedule'!$J$54,
IF(AND(I855=38000,R855&gt;45.9,R855&lt;=123.4),'[1]Pricing Schedule'!$J$97,
IF(AND(I855=38000,R855&gt;123.4,R855&lt;=168.2,M855&lt;=10),'[1]Pricing Schedule'!$J$105,
IF(AND(I855=38000,R855&gt;123.4,R855&lt;=168.2,M855&gt;10),'[1]Pricing Schedule'!$J$113,
IF(AND(I855=38000,R855&gt;168.2,R855&lt;=336.4,M855&lt;=10),('[1]Pricing Schedule'!$J$105),
IF(AND(I855=38000,R855&gt;168.2,R855&lt;=336.4,M855&gt;10),('[1]Pricing Schedule'!$J$113),
IF(AND(I855=38000,R855&gt;336.4,R855&lt;=504.6,M855&lt;=10),('[1]Pricing Schedule'!$J$105),
IF(AND(I855=38000,R855&gt;336.4,R855&lt;=504.6,M855&gt;10),('[1]Pricing Schedule'!$J$113),
IF(AND(I855=38000,R855&gt;504.6,R855&lt;=672.8,M855&lt;=10),('[1]Pricing Schedule'!$J$105),
IF(AND(I855=38000,R855&gt;504.6,R855&lt;=672.8,M855&gt;10),('[1]Pricing Schedule'!$J$113),
IF(AND(I855=110000,R855&lt;=12.8,M855&gt;2),'[1]Pricing Schedule'!$J$63,
IF(AND(I855=110000,R855&lt;=12.8,M855&lt;=2),'[1]Pricing Schedule'!$J$97,
IF(AND(I855=110000,R855&gt;12.8,R855&lt;=22.8,M855&gt;3),'[1]Pricing Schedule'!$J$72,
IF(AND(I855=110000,R855&gt;12.8,R855&lt;=22.8,M855&lt;=3),'[1]Pricing Schedule'!$J$97,
IF(AND(I855=110000,R855&gt;22.8,R855&lt;=30.2),'[1]Pricing Schedule'!$J$81,
IF(AND(I855=110000,R855&gt;30.2,R855&lt;=45.9),'[1]Pricing Schedule'!$J$90,
IF(AND(I855=110000,R855&gt;45.9,R855&lt;=123.4),'[1]Pricing Schedule'!$J$97,
IF(AND(I855=110000,R855&gt;123.4,R855&lt;=168.2,M855&lt;=10),'[1]Pricing Schedule'!$J$105,
IF(AND(I855=110000,R855&gt;123.4,R855&lt;=168.2,M855&gt;10),'[1]Pricing Schedule'!$J$113,
IF(AND(I855=110000,R855&gt;168.2,R855&lt;=336.2,M855&lt;=10),('[1]Pricing Schedule'!$J$105),
IF(AND(I855=110000,R855&gt;168.2,R855&lt;=336.2,M855&gt;10),('[1]Pricing Schedule'!$J$113),
IF(AND(I855=110000,R855&gt;336.4,R855&lt;=504.6,M855&lt;=10),('[1]Pricing Schedule'!$J$105),
IF(AND(I855=110000,R855&gt;336.4,R855&lt;=504.6,M855&gt;10),('[1]Pricing Schedule'!$J$113),
IF(AND(I855=110000,R855&gt;504.6,R855&lt;=672.8,M855&lt;=10),('[1]Pricing Schedule'!$J$105),
IF(AND(I855=110000,R855&gt;504.6,R855&lt;=672.8,M855&gt;10),('[1]Pricing Schedule'!$J$113),
IF(AND(I855=110000,R855&gt;672.8,R855&lt;=841,M855&lt;=10),('[1]Pricing Schedule'!$J$105),
IF(AND(I855=110000,R855&gt;672.8,R855&lt;=841,M855&gt;10),('[1]Pricing Schedule'!$J$113),
IF(AND(I855=110000,R855&gt;1682,R855&lt;=1850.2,M855&lt;=10),('[1]Pricing Schedule'!$J$105),
IF(AND(I855=110000,R855&gt;1682,R855&lt;=1850.2,M855&gt;10),('[1]Pricing Schedule'!$J$113),
IF(AND(I855=110000,R855&gt;2018.4,R855&lt;=2186.6,M855&lt;=10),('[1]Pricing Schedule'!$J$105),
IF(AND(I855=110000,R855&gt;2018.4,R855&lt;=2186.6,M855&gt;10),('[1]Pricing Schedule'!$J$113),999999999)))))))))))))))))))))))))))))))))))))))</f>
        <v>5</v>
      </c>
      <c r="U855" s="40">
        <f t="shared" si="84"/>
        <v>31426.190476190473</v>
      </c>
      <c r="V855" s="41">
        <f t="shared" si="85"/>
        <v>31.820592469126453</v>
      </c>
      <c r="Y855" s="23">
        <v>419</v>
      </c>
      <c r="Z855" s="23">
        <v>317</v>
      </c>
      <c r="AR855" s="35"/>
    </row>
    <row r="856" spans="1:44" s="44" customFormat="1">
      <c r="A856" s="43">
        <v>856</v>
      </c>
      <c r="B856" s="43">
        <v>856</v>
      </c>
      <c r="C856" s="43" t="s">
        <v>1333</v>
      </c>
      <c r="D856" s="23" t="s">
        <v>168</v>
      </c>
      <c r="E856" s="23" t="s">
        <v>168</v>
      </c>
      <c r="F856" s="43" t="s">
        <v>263</v>
      </c>
      <c r="G856" s="43" t="s">
        <v>264</v>
      </c>
      <c r="H856" s="43" t="s">
        <v>113</v>
      </c>
      <c r="I856" s="44">
        <v>38000</v>
      </c>
      <c r="J856" s="44">
        <v>38000</v>
      </c>
      <c r="K856" s="43" t="s">
        <v>119</v>
      </c>
      <c r="L856" s="45">
        <v>16.684999999999999</v>
      </c>
      <c r="M856" s="46">
        <f t="shared" si="80"/>
        <v>17</v>
      </c>
      <c r="N856" s="45">
        <v>5.3170000000000002</v>
      </c>
      <c r="O856" s="44">
        <v>2</v>
      </c>
      <c r="P856" s="46">
        <f t="shared" si="81"/>
        <v>3.9877500000000001</v>
      </c>
      <c r="Q856" s="47">
        <f t="shared" si="82"/>
        <v>46.2</v>
      </c>
      <c r="R856" s="46">
        <f t="shared" si="83"/>
        <v>46.2</v>
      </c>
      <c r="S856" s="39">
        <f>IF(AND(I856=38000,R856&lt;=4.5,M856&gt;8),'[1]Pricing Schedule'!$F$8+('[1]Pricing Schedule'!$F$9*M856),
IF(AND(I856=38000,R856&lt;=4.5,M856&lt;=8),'[1]Pricing Schedule'!$F$34+('[1]Pricing Schedule'!$F$36*M856),
IF(AND(I856=38000,R856&gt;4.5,R856&lt;=9,M856&gt;8),'[1]Pricing Schedule'!$F$17+('[1]Pricing Schedule'!$F$18*M856),
IF(AND(I856=38000,R856&gt;4.5,R856&lt;=9,M856&lt;=8),'[1]Pricing Schedule'!$F$34+('[1]Pricing Schedule'!$F$36*M856),
IF(AND(I856=38000,R856&gt;9,R856&lt;=12.8,M856&gt;8),'[1]Pricing Schedule'!$F$26+('[1]Pricing Schedule'!$F$27*M856),
IF(AND(I856=38000,R856&gt;9,R856&lt;=12.8,M856&lt;=8),'[1]Pricing Schedule'!$F$34+('[1]Pricing Schedule'!$F$36*M856),
IF(AND(I856=38000,R856&gt;12.8,R856&lt;=22.8),'[1]Pricing Schedule'!$F$34+('[1]Pricing Schedule'!$F$36*M856),
IF(AND(I856=38000,R856&gt;22.8,R856&lt;=30.2),'[1]Pricing Schedule'!$F$43+('[1]Pricing Schedule'!$F$45*M856),
IF(AND(I856=38000,R856&gt;30.2,R856&lt;=45.9),'[1]Pricing Schedule'!$F$52+('[1]Pricing Schedule'!$F$54*M856),
IF(AND(I856=38000,R856&gt;45.9,R856&lt;=123.4),'[1]Pricing Schedule'!$F$96+('[1]Pricing Schedule'!$F$97*M856),
IF(AND(I856=38000,R856&gt;123.4,R856&lt;=168.2,M856&lt;=10),'[1]Pricing Schedule'!$F$103+('[1]Pricing Schedule'!$F$105*M856),
IF(AND(I856=38000,R856&gt;123.4,R856&lt;=168.2,M856&gt;10),'[1]Pricing Schedule'!$F$111+('[1]Pricing Schedule'!$F$113*M856),
IF(AND(I856=38000,R856&gt;157.4,R856&lt;=336.4,M856&lt;=10),('[1]Pricing Schedule'!$F$103+('[1]Pricing Schedule'!$F$105*M856))*2,
IF(AND(I856=38000,R856&gt;157.4,R856&lt;=336.4,M856&gt;10),('[1]Pricing Schedule'!$F$111+('[1]Pricing Schedule'!$F$113*M856))*2,
IF(AND(I856=38000,R856&gt;314.8,R856&lt;=504.6,M856&lt;=10),('[1]Pricing Schedule'!$F$103+('[1]Pricing Schedule'!$F$105*M856))*3,
IF(AND(I856=38000,R856&gt;314.8,R856&lt;=504.6,M856&gt;10),('[1]Pricing Schedule'!$F$111+('[1]Pricing Schedule'!$F$113*M856))*3,
IF(AND(I856=38000,R856&gt;472.2,R856&lt;=672.8,M856&lt;=10),('[1]Pricing Schedule'!$F$103+('[1]Pricing Schedule'!$F$105*M856))*4,
IF(AND(I856=38000,R856&gt;472.2,R856&lt;=672.8,M856&gt;10),('[1]Pricing Schedule'!$F$111+('[1]Pricing Schedule'!$F$113*M856))*4,
IF(AND(I856=110000,R856&lt;=12.8,M856&gt;2),'[1]Pricing Schedule'!$F$62+('[1]Pricing Schedule'!$F$63*M856),
IF(AND(I856=110000,R856&lt;=12.8,M856&lt;=2),'[1]Pricing Schedule'!$F$96+('[1]Pricing Schedule'!$F$97*M856),
IF(AND(I856=110000,R856&gt;12.8,R856&lt;=22.8,M856&gt;3),'[1]Pricing Schedule'!$F$71+('[1]Pricing Schedule'!$F$72*M856),
IF(AND(I856=110000,R856&gt;12.8,R856&lt;=22.8,M856&lt;=3),'[1]Pricing Schedule'!$F$96+('[1]Pricing Schedule'!$F$97*M856),
IF(AND(I856=110000,R856&gt;22.8,R856&lt;=30.2),'[1]Pricing Schedule'!$F$80+('[1]Pricing Schedule'!$F$81*M856),
IF(AND(I856=110000,R856&gt;30.2,R856&lt;=45.9),'[1]Pricing Schedule'!$F$89+('[1]Pricing Schedule'!$F$90*M856),
IF(AND(I856=110000,R856&gt;45.9,R856&lt;=123.4),'[1]Pricing Schedule'!$F$96+('[1]Pricing Schedule'!$F$97*M856),
IF(AND(I856=110000,R856&gt;123.4,R856&lt;=168.2,M856&lt;=10),'[1]Pricing Schedule'!$F$103+('[1]Pricing Schedule'!$F$105*M856),
IF(AND(I856=110000,R856&gt;123.4,R856&lt;=168.2,M856&gt;10),'[1]Pricing Schedule'!$F$111+('[1]Pricing Schedule'!$F$113*M856),
IF(AND(I856=110000,R856&gt;168.2,R856&lt;=336.4,M856&lt;=10),('[1]Pricing Schedule'!$F$103+('[1]Pricing Schedule'!$F$105*M856))*2,
IF(AND(I856=110000,R856&gt;168.2,R856&lt;=336.4,M856&gt;10),('[1]Pricing Schedule'!$F$111+('[1]Pricing Schedule'!$F$113*M856))*2,
IF(AND(I856=110000,R856&gt;336.4,R856&lt;=504.6,M856&lt;=10),('[1]Pricing Schedule'!$F$103+('[1]Pricing Schedule'!$F$105*M856))*3,
IF(AND(I856=110000,R856&gt;336.4,R856&lt;=504.6,M856&gt;10),('[1]Pricing Schedule'!$F$111+('[1]Pricing Schedule'!$F$113*M856))*3,
IF(AND(I856=110000,R856&gt;504.6,R856&lt;=672.8,M856&lt;=10),('[1]Pricing Schedule'!$F$103+('[1]Pricing Schedule'!$F$105*M856))*4,
IF(AND(I856=110000,R856&gt;504.6,R856&lt;=672.8,M856&gt;10),('[1]Pricing Schedule'!$F$111+('[1]Pricing Schedule'!$F$113*M856))*4,
IF(AND(I856=110000,R856&gt;672.8,R856&lt;=841,M856&lt;=10),('[1]Pricing Schedule'!$F$103+('[1]Pricing Schedule'!$F$105*M856))*5,
IF(AND(I856=110000,R856&gt;672.8,R856&lt;=841,M856&gt;10),('[1]Pricing Schedule'!$F$111+('[1]Pricing Schedule'!$F$113*M856))*5,
IF(AND(I856=110000,R856&gt;672.8,R856&lt;=841,M856&lt;=10),('[1]Pricing Schedule'!$F$103+('[1]Pricing Schedule'!$F$105*M856))*5,
IF(AND(I856=110000,R856&gt;672.8,R856&lt;=841,M856&gt;10),('[1]Pricing Schedule'!$F$111+('[1]Pricing Schedule'!$F$113*M856))*5,
IF(AND(I856=110000,R856&gt;1345.6,R856&lt;=1513.8,M856&lt;=10),('[1]Pricing Schedule'!$F$103+('[1]Pricing Schedule'!$F$105*M856))*9,
IF(AND(I856=110000,R856&gt;1345.6,R856&lt;=1513.8,M856&gt;10),('[1]Pricing Schedule'!$F$111+('[1]Pricing Schedule'!$F$113*M856))*9,
9999999999)))))))))))))))))))))))))))))))))))))))</f>
        <v>4502230</v>
      </c>
      <c r="T856" s="48">
        <f>IF(AND(I856=38000,R856&lt;=4.5,M856&gt;8),'[1]Pricing Schedule'!$J$9,
IF(AND(I856=38000,R856&lt;=4.5,M856&lt;=8),'[1]Pricing Schedule'!$J$36,
IF(AND(I856=38000,R856&gt;4.5,R856&lt;=9,M856&gt;8),'[1]Pricing Schedule'!$J$18,
IF(AND(I856=38000,R856&gt;4.5,R856&lt;=9,M856&lt;=8),'[1]Pricing Schedule'!$J$36,
IF(AND(I856=38000,R856&gt;9,R856&lt;=12.8,M856&gt;8),'[1]Pricing Schedule'!$J$27,
IF(AND(I856=38000,R856&gt;9,R856&lt;=12.8,M856&lt;=8),'[1]Pricing Schedule'!$J$36,
IF(AND(I856=38000,R856&gt;12.8,R856&lt;=22.8),'[1]Pricing Schedule'!$J$36,
IF(AND(I856=38000,R856&gt;22.8,R856&lt;=30.2),'[1]Pricing Schedule'!$J$45,
IF(AND(I856=38000,R856&gt;30.2,R856&lt;=45.9),'[1]Pricing Schedule'!$J$54,
IF(AND(I856=38000,R856&gt;45.9,R856&lt;=123.4),'[1]Pricing Schedule'!$J$97,
IF(AND(I856=38000,R856&gt;123.4,R856&lt;=168.2,M856&lt;=10),'[1]Pricing Schedule'!$J$105,
IF(AND(I856=38000,R856&gt;123.4,R856&lt;=168.2,M856&gt;10),'[1]Pricing Schedule'!$J$113,
IF(AND(I856=38000,R856&gt;168.2,R856&lt;=336.4,M856&lt;=10),('[1]Pricing Schedule'!$J$105),
IF(AND(I856=38000,R856&gt;168.2,R856&lt;=336.4,M856&gt;10),('[1]Pricing Schedule'!$J$113),
IF(AND(I856=38000,R856&gt;336.4,R856&lt;=504.6,M856&lt;=10),('[1]Pricing Schedule'!$J$105),
IF(AND(I856=38000,R856&gt;336.4,R856&lt;=504.6,M856&gt;10),('[1]Pricing Schedule'!$J$113),
IF(AND(I856=38000,R856&gt;504.6,R856&lt;=672.8,M856&lt;=10),('[1]Pricing Schedule'!$J$105),
IF(AND(I856=38000,R856&gt;504.6,R856&lt;=672.8,M856&gt;10),('[1]Pricing Schedule'!$J$113),
IF(AND(I856=110000,R856&lt;=12.8,M856&gt;2),'[1]Pricing Schedule'!$J$63,
IF(AND(I856=110000,R856&lt;=12.8,M856&lt;=2),'[1]Pricing Schedule'!$J$97,
IF(AND(I856=110000,R856&gt;12.8,R856&lt;=22.8,M856&gt;3),'[1]Pricing Schedule'!$J$72,
IF(AND(I856=110000,R856&gt;12.8,R856&lt;=22.8,M856&lt;=3),'[1]Pricing Schedule'!$J$97,
IF(AND(I856=110000,R856&gt;22.8,R856&lt;=30.2),'[1]Pricing Schedule'!$J$81,
IF(AND(I856=110000,R856&gt;30.2,R856&lt;=45.9),'[1]Pricing Schedule'!$J$90,
IF(AND(I856=110000,R856&gt;45.9,R856&lt;=123.4),'[1]Pricing Schedule'!$J$97,
IF(AND(I856=110000,R856&gt;123.4,R856&lt;=168.2,M856&lt;=10),'[1]Pricing Schedule'!$J$105,
IF(AND(I856=110000,R856&gt;123.4,R856&lt;=168.2,M856&gt;10),'[1]Pricing Schedule'!$J$113,
IF(AND(I856=110000,R856&gt;168.2,R856&lt;=336.2,M856&lt;=10),('[1]Pricing Schedule'!$J$105),
IF(AND(I856=110000,R856&gt;168.2,R856&lt;=336.2,M856&gt;10),('[1]Pricing Schedule'!$J$113),
IF(AND(I856=110000,R856&gt;336.4,R856&lt;=504.6,M856&lt;=10),('[1]Pricing Schedule'!$J$105),
IF(AND(I856=110000,R856&gt;336.4,R856&lt;=504.6,M856&gt;10),('[1]Pricing Schedule'!$J$113),
IF(AND(I856=110000,R856&gt;504.6,R856&lt;=672.8,M856&lt;=10),('[1]Pricing Schedule'!$J$105),
IF(AND(I856=110000,R856&gt;504.6,R856&lt;=672.8,M856&gt;10),('[1]Pricing Schedule'!$J$113),
IF(AND(I856=110000,R856&gt;672.8,R856&lt;=841,M856&lt;=10),('[1]Pricing Schedule'!$J$105),
IF(AND(I856=110000,R856&gt;672.8,R856&lt;=841,M856&gt;10),('[1]Pricing Schedule'!$J$113),
IF(AND(I856=110000,R856&gt;1682,R856&lt;=1850.2,M856&lt;=10),('[1]Pricing Schedule'!$J$105),
IF(AND(I856=110000,R856&gt;1682,R856&lt;=1850.2,M856&gt;10),('[1]Pricing Schedule'!$J$113),
IF(AND(I856=110000,R856&gt;2018.4,R856&lt;=2186.6,M856&lt;=10),('[1]Pricing Schedule'!$J$105),
IF(AND(I856=110000,R856&gt;2018.4,R856&lt;=2186.6,M856&gt;10),('[1]Pricing Schedule'!$J$113),999999999)))))))))))))))))))))))))))))))))))))))</f>
        <v>11</v>
      </c>
      <c r="U856" s="49">
        <f t="shared" si="84"/>
        <v>97450.865800865795</v>
      </c>
      <c r="V856" s="50">
        <f t="shared" si="85"/>
        <v>10.261581482954004</v>
      </c>
      <c r="W856" s="13"/>
      <c r="X856" s="13"/>
      <c r="Y856" s="23">
        <v>261</v>
      </c>
      <c r="Z856" s="23">
        <v>419</v>
      </c>
      <c r="AD856" s="43"/>
      <c r="AE856" s="43"/>
      <c r="AF856" s="43"/>
      <c r="AR856" s="51"/>
    </row>
    <row r="857" spans="1:44" s="44" customFormat="1">
      <c r="A857" s="43">
        <v>857</v>
      </c>
      <c r="B857" s="43">
        <v>857</v>
      </c>
      <c r="C857" s="43" t="s">
        <v>1334</v>
      </c>
      <c r="D857" s="23" t="s">
        <v>168</v>
      </c>
      <c r="E857" s="23" t="s">
        <v>168</v>
      </c>
      <c r="F857" s="43" t="s">
        <v>263</v>
      </c>
      <c r="G857" s="43" t="s">
        <v>264</v>
      </c>
      <c r="H857" s="43" t="s">
        <v>113</v>
      </c>
      <c r="I857" s="44">
        <v>38000</v>
      </c>
      <c r="J857" s="44">
        <v>38000</v>
      </c>
      <c r="K857" s="43" t="s">
        <v>119</v>
      </c>
      <c r="L857" s="45">
        <v>12.957000000000001</v>
      </c>
      <c r="M857" s="46">
        <f t="shared" si="80"/>
        <v>13</v>
      </c>
      <c r="N857" s="45">
        <v>5.2480000000000002</v>
      </c>
      <c r="O857" s="44">
        <v>2</v>
      </c>
      <c r="P857" s="46">
        <f t="shared" si="81"/>
        <v>3.9359999999999999</v>
      </c>
      <c r="Q857" s="47">
        <f t="shared" si="82"/>
        <v>46.2</v>
      </c>
      <c r="R857" s="46">
        <f t="shared" si="83"/>
        <v>46.2</v>
      </c>
      <c r="S857" s="39">
        <f>IF(AND(I857=38000,R857&lt;=4.5,M857&gt;8),'[1]Pricing Schedule'!$F$8+('[1]Pricing Schedule'!$F$9*M857),
IF(AND(I857=38000,R857&lt;=4.5,M857&lt;=8),'[1]Pricing Schedule'!$F$34+('[1]Pricing Schedule'!$F$36*M857),
IF(AND(I857=38000,R857&gt;4.5,R857&lt;=9,M857&gt;8),'[1]Pricing Schedule'!$F$17+('[1]Pricing Schedule'!$F$18*M857),
IF(AND(I857=38000,R857&gt;4.5,R857&lt;=9,M857&lt;=8),'[1]Pricing Schedule'!$F$34+('[1]Pricing Schedule'!$F$36*M857),
IF(AND(I857=38000,R857&gt;9,R857&lt;=12.8,M857&gt;8),'[1]Pricing Schedule'!$F$26+('[1]Pricing Schedule'!$F$27*M857),
IF(AND(I857=38000,R857&gt;9,R857&lt;=12.8,M857&lt;=8),'[1]Pricing Schedule'!$F$34+('[1]Pricing Schedule'!$F$36*M857),
IF(AND(I857=38000,R857&gt;12.8,R857&lt;=22.8),'[1]Pricing Schedule'!$F$34+('[1]Pricing Schedule'!$F$36*M857),
IF(AND(I857=38000,R857&gt;22.8,R857&lt;=30.2),'[1]Pricing Schedule'!$F$43+('[1]Pricing Schedule'!$F$45*M857),
IF(AND(I857=38000,R857&gt;30.2,R857&lt;=45.9),'[1]Pricing Schedule'!$F$52+('[1]Pricing Schedule'!$F$54*M857),
IF(AND(I857=38000,R857&gt;45.9,R857&lt;=123.4),'[1]Pricing Schedule'!$F$96+('[1]Pricing Schedule'!$F$97*M857),
IF(AND(I857=38000,R857&gt;123.4,R857&lt;=168.2,M857&lt;=10),'[1]Pricing Schedule'!$F$103+('[1]Pricing Schedule'!$F$105*M857),
IF(AND(I857=38000,R857&gt;123.4,R857&lt;=168.2,M857&gt;10),'[1]Pricing Schedule'!$F$111+('[1]Pricing Schedule'!$F$113*M857),
IF(AND(I857=38000,R857&gt;157.4,R857&lt;=336.4,M857&lt;=10),('[1]Pricing Schedule'!$F$103+('[1]Pricing Schedule'!$F$105*M857))*2,
IF(AND(I857=38000,R857&gt;157.4,R857&lt;=336.4,M857&gt;10),('[1]Pricing Schedule'!$F$111+('[1]Pricing Schedule'!$F$113*M857))*2,
IF(AND(I857=38000,R857&gt;314.8,R857&lt;=504.6,M857&lt;=10),('[1]Pricing Schedule'!$F$103+('[1]Pricing Schedule'!$F$105*M857))*3,
IF(AND(I857=38000,R857&gt;314.8,R857&lt;=504.6,M857&gt;10),('[1]Pricing Schedule'!$F$111+('[1]Pricing Schedule'!$F$113*M857))*3,
IF(AND(I857=38000,R857&gt;472.2,R857&lt;=672.8,M857&lt;=10),('[1]Pricing Schedule'!$F$103+('[1]Pricing Schedule'!$F$105*M857))*4,
IF(AND(I857=38000,R857&gt;472.2,R857&lt;=672.8,M857&gt;10),('[1]Pricing Schedule'!$F$111+('[1]Pricing Schedule'!$F$113*M857))*4,
IF(AND(I857=110000,R857&lt;=12.8,M857&gt;2),'[1]Pricing Schedule'!$F$62+('[1]Pricing Schedule'!$F$63*M857),
IF(AND(I857=110000,R857&lt;=12.8,M857&lt;=2),'[1]Pricing Schedule'!$F$96+('[1]Pricing Schedule'!$F$97*M857),
IF(AND(I857=110000,R857&gt;12.8,R857&lt;=22.8,M857&gt;3),'[1]Pricing Schedule'!$F$71+('[1]Pricing Schedule'!$F$72*M857),
IF(AND(I857=110000,R857&gt;12.8,R857&lt;=22.8,M857&lt;=3),'[1]Pricing Schedule'!$F$96+('[1]Pricing Schedule'!$F$97*M857),
IF(AND(I857=110000,R857&gt;22.8,R857&lt;=30.2),'[1]Pricing Schedule'!$F$80+('[1]Pricing Schedule'!$F$81*M857),
IF(AND(I857=110000,R857&gt;30.2,R857&lt;=45.9),'[1]Pricing Schedule'!$F$89+('[1]Pricing Schedule'!$F$90*M857),
IF(AND(I857=110000,R857&gt;45.9,R857&lt;=123.4),'[1]Pricing Schedule'!$F$96+('[1]Pricing Schedule'!$F$97*M857),
IF(AND(I857=110000,R857&gt;123.4,R857&lt;=168.2,M857&lt;=10),'[1]Pricing Schedule'!$F$103+('[1]Pricing Schedule'!$F$105*M857),
IF(AND(I857=110000,R857&gt;123.4,R857&lt;=168.2,M857&gt;10),'[1]Pricing Schedule'!$F$111+('[1]Pricing Schedule'!$F$113*M857),
IF(AND(I857=110000,R857&gt;168.2,R857&lt;=336.4,M857&lt;=10),('[1]Pricing Schedule'!$F$103+('[1]Pricing Schedule'!$F$105*M857))*2,
IF(AND(I857=110000,R857&gt;168.2,R857&lt;=336.4,M857&gt;10),('[1]Pricing Schedule'!$F$111+('[1]Pricing Schedule'!$F$113*M857))*2,
IF(AND(I857=110000,R857&gt;336.4,R857&lt;=504.6,M857&lt;=10),('[1]Pricing Schedule'!$F$103+('[1]Pricing Schedule'!$F$105*M857))*3,
IF(AND(I857=110000,R857&gt;336.4,R857&lt;=504.6,M857&gt;10),('[1]Pricing Schedule'!$F$111+('[1]Pricing Schedule'!$F$113*M857))*3,
IF(AND(I857=110000,R857&gt;504.6,R857&lt;=672.8,M857&lt;=10),('[1]Pricing Schedule'!$F$103+('[1]Pricing Schedule'!$F$105*M857))*4,
IF(AND(I857=110000,R857&gt;504.6,R857&lt;=672.8,M857&gt;10),('[1]Pricing Schedule'!$F$111+('[1]Pricing Schedule'!$F$113*M857))*4,
IF(AND(I857=110000,R857&gt;672.8,R857&lt;=841,M857&lt;=10),('[1]Pricing Schedule'!$F$103+('[1]Pricing Schedule'!$F$105*M857))*5,
IF(AND(I857=110000,R857&gt;672.8,R857&lt;=841,M857&gt;10),('[1]Pricing Schedule'!$F$111+('[1]Pricing Schedule'!$F$113*M857))*5,
IF(AND(I857=110000,R857&gt;672.8,R857&lt;=841,M857&lt;=10),('[1]Pricing Schedule'!$F$103+('[1]Pricing Schedule'!$F$105*M857))*5,
IF(AND(I857=110000,R857&gt;672.8,R857&lt;=841,M857&gt;10),('[1]Pricing Schedule'!$F$111+('[1]Pricing Schedule'!$F$113*M857))*5,
IF(AND(I857=110000,R857&gt;1345.6,R857&lt;=1513.8,M857&lt;=10),('[1]Pricing Schedule'!$F$103+('[1]Pricing Schedule'!$F$105*M857))*9,
IF(AND(I857=110000,R857&gt;1345.6,R857&lt;=1513.8,M857&gt;10),('[1]Pricing Schedule'!$F$111+('[1]Pricing Schedule'!$F$113*M857))*9,
9999999999)))))))))))))))))))))))))))))))))))))))</f>
        <v>3658990</v>
      </c>
      <c r="T857" s="48">
        <f>IF(AND(I857=38000,R857&lt;=4.5,M857&gt;8),'[1]Pricing Schedule'!$J$9,
IF(AND(I857=38000,R857&lt;=4.5,M857&lt;=8),'[1]Pricing Schedule'!$J$36,
IF(AND(I857=38000,R857&gt;4.5,R857&lt;=9,M857&gt;8),'[1]Pricing Schedule'!$J$18,
IF(AND(I857=38000,R857&gt;4.5,R857&lt;=9,M857&lt;=8),'[1]Pricing Schedule'!$J$36,
IF(AND(I857=38000,R857&gt;9,R857&lt;=12.8,M857&gt;8),'[1]Pricing Schedule'!$J$27,
IF(AND(I857=38000,R857&gt;9,R857&lt;=12.8,M857&lt;=8),'[1]Pricing Schedule'!$J$36,
IF(AND(I857=38000,R857&gt;12.8,R857&lt;=22.8),'[1]Pricing Schedule'!$J$36,
IF(AND(I857=38000,R857&gt;22.8,R857&lt;=30.2),'[1]Pricing Schedule'!$J$45,
IF(AND(I857=38000,R857&gt;30.2,R857&lt;=45.9),'[1]Pricing Schedule'!$J$54,
IF(AND(I857=38000,R857&gt;45.9,R857&lt;=123.4),'[1]Pricing Schedule'!$J$97,
IF(AND(I857=38000,R857&gt;123.4,R857&lt;=168.2,M857&lt;=10),'[1]Pricing Schedule'!$J$105,
IF(AND(I857=38000,R857&gt;123.4,R857&lt;=168.2,M857&gt;10),'[1]Pricing Schedule'!$J$113,
IF(AND(I857=38000,R857&gt;168.2,R857&lt;=336.4,M857&lt;=10),('[1]Pricing Schedule'!$J$105),
IF(AND(I857=38000,R857&gt;168.2,R857&lt;=336.4,M857&gt;10),('[1]Pricing Schedule'!$J$113),
IF(AND(I857=38000,R857&gt;336.4,R857&lt;=504.6,M857&lt;=10),('[1]Pricing Schedule'!$J$105),
IF(AND(I857=38000,R857&gt;336.4,R857&lt;=504.6,M857&gt;10),('[1]Pricing Schedule'!$J$113),
IF(AND(I857=38000,R857&gt;504.6,R857&lt;=672.8,M857&lt;=10),('[1]Pricing Schedule'!$J$105),
IF(AND(I857=38000,R857&gt;504.6,R857&lt;=672.8,M857&gt;10),('[1]Pricing Schedule'!$J$113),
IF(AND(I857=110000,R857&lt;=12.8,M857&gt;2),'[1]Pricing Schedule'!$J$63,
IF(AND(I857=110000,R857&lt;=12.8,M857&lt;=2),'[1]Pricing Schedule'!$J$97,
IF(AND(I857=110000,R857&gt;12.8,R857&lt;=22.8,M857&gt;3),'[1]Pricing Schedule'!$J$72,
IF(AND(I857=110000,R857&gt;12.8,R857&lt;=22.8,M857&lt;=3),'[1]Pricing Schedule'!$J$97,
IF(AND(I857=110000,R857&gt;22.8,R857&lt;=30.2),'[1]Pricing Schedule'!$J$81,
IF(AND(I857=110000,R857&gt;30.2,R857&lt;=45.9),'[1]Pricing Schedule'!$J$90,
IF(AND(I857=110000,R857&gt;45.9,R857&lt;=123.4),'[1]Pricing Schedule'!$J$97,
IF(AND(I857=110000,R857&gt;123.4,R857&lt;=168.2,M857&lt;=10),'[1]Pricing Schedule'!$J$105,
IF(AND(I857=110000,R857&gt;123.4,R857&lt;=168.2,M857&gt;10),'[1]Pricing Schedule'!$J$113,
IF(AND(I857=110000,R857&gt;168.2,R857&lt;=336.2,M857&lt;=10),('[1]Pricing Schedule'!$J$105),
IF(AND(I857=110000,R857&gt;168.2,R857&lt;=336.2,M857&gt;10),('[1]Pricing Schedule'!$J$113),
IF(AND(I857=110000,R857&gt;336.4,R857&lt;=504.6,M857&lt;=10),('[1]Pricing Schedule'!$J$105),
IF(AND(I857=110000,R857&gt;336.4,R857&lt;=504.6,M857&gt;10),('[1]Pricing Schedule'!$J$113),
IF(AND(I857=110000,R857&gt;504.6,R857&lt;=672.8,M857&lt;=10),('[1]Pricing Schedule'!$J$105),
IF(AND(I857=110000,R857&gt;504.6,R857&lt;=672.8,M857&gt;10),('[1]Pricing Schedule'!$J$113),
IF(AND(I857=110000,R857&gt;672.8,R857&lt;=841,M857&lt;=10),('[1]Pricing Schedule'!$J$105),
IF(AND(I857=110000,R857&gt;672.8,R857&lt;=841,M857&gt;10),('[1]Pricing Schedule'!$J$113),
IF(AND(I857=110000,R857&gt;1682,R857&lt;=1850.2,M857&lt;=10),('[1]Pricing Schedule'!$J$105),
IF(AND(I857=110000,R857&gt;1682,R857&lt;=1850.2,M857&gt;10),('[1]Pricing Schedule'!$J$113),
IF(AND(I857=110000,R857&gt;2018.4,R857&lt;=2186.6,M857&lt;=10),('[1]Pricing Schedule'!$J$105),
IF(AND(I857=110000,R857&gt;2018.4,R857&lt;=2186.6,M857&gt;10),('[1]Pricing Schedule'!$J$113),999999999)))))))))))))))))))))))))))))))))))))))</f>
        <v>11</v>
      </c>
      <c r="U857" s="49">
        <f t="shared" si="84"/>
        <v>79198.917748917738</v>
      </c>
      <c r="V857" s="50">
        <f t="shared" si="85"/>
        <v>12.626435163802032</v>
      </c>
      <c r="W857" s="13"/>
      <c r="X857" s="13"/>
      <c r="Y857" s="23">
        <v>105</v>
      </c>
      <c r="Z857" s="23">
        <v>419</v>
      </c>
      <c r="AD857" s="43"/>
      <c r="AE857" s="43"/>
      <c r="AF857" s="43"/>
      <c r="AR857" s="51"/>
    </row>
    <row r="858" spans="1:44">
      <c r="A858" s="23">
        <v>858</v>
      </c>
      <c r="B858" s="23">
        <v>858</v>
      </c>
      <c r="C858" s="23" t="s">
        <v>1335</v>
      </c>
      <c r="D858" s="23" t="s">
        <v>168</v>
      </c>
      <c r="E858" s="23" t="s">
        <v>168</v>
      </c>
      <c r="F858" s="23" t="s">
        <v>263</v>
      </c>
      <c r="G858" s="23" t="s">
        <v>264</v>
      </c>
      <c r="H858" s="23" t="s">
        <v>113</v>
      </c>
      <c r="I858" s="13">
        <v>38000</v>
      </c>
      <c r="J858" s="13">
        <v>38000</v>
      </c>
      <c r="K858" s="23" t="s">
        <v>119</v>
      </c>
      <c r="L858" s="24">
        <v>17.137</v>
      </c>
      <c r="M858" s="37">
        <f t="shared" si="80"/>
        <v>18</v>
      </c>
      <c r="N858" s="24">
        <v>1.1379999999999999</v>
      </c>
      <c r="O858" s="13">
        <v>2</v>
      </c>
      <c r="P858" s="36">
        <f t="shared" si="81"/>
        <v>0.85349999999999993</v>
      </c>
      <c r="Q858" s="38">
        <f t="shared" si="82"/>
        <v>8.4</v>
      </c>
      <c r="R858" s="37">
        <f t="shared" si="83"/>
        <v>8.4</v>
      </c>
      <c r="S858" s="39">
        <f>IF(AND(I858=38000,R858&lt;=4.5,M858&gt;8),'[1]Pricing Schedule'!$F$8+('[1]Pricing Schedule'!$F$9*M858),
IF(AND(I858=38000,R858&lt;=4.5,M858&lt;=8),'[1]Pricing Schedule'!$F$34+('[1]Pricing Schedule'!$F$36*M858),
IF(AND(I858=38000,R858&gt;4.5,R858&lt;=9,M858&gt;8),'[1]Pricing Schedule'!$F$17+('[1]Pricing Schedule'!$F$18*M858),
IF(AND(I858=38000,R858&gt;4.5,R858&lt;=9,M858&lt;=8),'[1]Pricing Schedule'!$F$34+('[1]Pricing Schedule'!$F$36*M858),
IF(AND(I858=38000,R858&gt;9,R858&lt;=12.8,M858&gt;8),'[1]Pricing Schedule'!$F$26+('[1]Pricing Schedule'!$F$27*M858),
IF(AND(I858=38000,R858&gt;9,R858&lt;=12.8,M858&lt;=8),'[1]Pricing Schedule'!$F$34+('[1]Pricing Schedule'!$F$36*M858),
IF(AND(I858=38000,R858&gt;12.8,R858&lt;=22.8),'[1]Pricing Schedule'!$F$34+('[1]Pricing Schedule'!$F$36*M858),
IF(AND(I858=38000,R858&gt;22.8,R858&lt;=30.2),'[1]Pricing Schedule'!$F$43+('[1]Pricing Schedule'!$F$45*M858),
IF(AND(I858=38000,R858&gt;30.2,R858&lt;=45.9),'[1]Pricing Schedule'!$F$52+('[1]Pricing Schedule'!$F$54*M858),
IF(AND(I858=38000,R858&gt;45.9,R858&lt;=123.4),'[1]Pricing Schedule'!$F$96+('[1]Pricing Schedule'!$F$97*M858),
IF(AND(I858=38000,R858&gt;123.4,R858&lt;=168.2,M858&lt;=10),'[1]Pricing Schedule'!$F$103+('[1]Pricing Schedule'!$F$105*M858),
IF(AND(I858=38000,R858&gt;123.4,R858&lt;=168.2,M858&gt;10),'[1]Pricing Schedule'!$F$111+('[1]Pricing Schedule'!$F$113*M858),
IF(AND(I858=38000,R858&gt;157.4,R858&lt;=336.4,M858&lt;=10),('[1]Pricing Schedule'!$F$103+('[1]Pricing Schedule'!$F$105*M858))*2,
IF(AND(I858=38000,R858&gt;157.4,R858&lt;=336.4,M858&gt;10),('[1]Pricing Schedule'!$F$111+('[1]Pricing Schedule'!$F$113*M858))*2,
IF(AND(I858=38000,R858&gt;314.8,R858&lt;=504.6,M858&lt;=10),('[1]Pricing Schedule'!$F$103+('[1]Pricing Schedule'!$F$105*M858))*3,
IF(AND(I858=38000,R858&gt;314.8,R858&lt;=504.6,M858&gt;10),('[1]Pricing Schedule'!$F$111+('[1]Pricing Schedule'!$F$113*M858))*3,
IF(AND(I858=38000,R858&gt;472.2,R858&lt;=672.8,M858&lt;=10),('[1]Pricing Schedule'!$F$103+('[1]Pricing Schedule'!$F$105*M858))*4,
IF(AND(I858=38000,R858&gt;472.2,R858&lt;=672.8,M858&gt;10),('[1]Pricing Schedule'!$F$111+('[1]Pricing Schedule'!$F$113*M858))*4,
IF(AND(I858=110000,R858&lt;=12.8,M858&gt;2),'[1]Pricing Schedule'!$F$62+('[1]Pricing Schedule'!$F$63*M858),
IF(AND(I858=110000,R858&lt;=12.8,M858&lt;=2),'[1]Pricing Schedule'!$F$96+('[1]Pricing Schedule'!$F$97*M858),
IF(AND(I858=110000,R858&gt;12.8,R858&lt;=22.8,M858&gt;3),'[1]Pricing Schedule'!$F$71+('[1]Pricing Schedule'!$F$72*M858),
IF(AND(I858=110000,R858&gt;12.8,R858&lt;=22.8,M858&lt;=3),'[1]Pricing Schedule'!$F$96+('[1]Pricing Schedule'!$F$97*M858),
IF(AND(I858=110000,R858&gt;22.8,R858&lt;=30.2),'[1]Pricing Schedule'!$F$80+('[1]Pricing Schedule'!$F$81*M858),
IF(AND(I858=110000,R858&gt;30.2,R858&lt;=45.9),'[1]Pricing Schedule'!$F$89+('[1]Pricing Schedule'!$F$90*M858),
IF(AND(I858=110000,R858&gt;45.9,R858&lt;=123.4),'[1]Pricing Schedule'!$F$96+('[1]Pricing Schedule'!$F$97*M858),
IF(AND(I858=110000,R858&gt;123.4,R858&lt;=168.2,M858&lt;=10),'[1]Pricing Schedule'!$F$103+('[1]Pricing Schedule'!$F$105*M858),
IF(AND(I858=110000,R858&gt;123.4,R858&lt;=168.2,M858&gt;10),'[1]Pricing Schedule'!$F$111+('[1]Pricing Schedule'!$F$113*M858),
IF(AND(I858=110000,R858&gt;168.2,R858&lt;=336.4,M858&lt;=10),('[1]Pricing Schedule'!$F$103+('[1]Pricing Schedule'!$F$105*M858))*2,
IF(AND(I858=110000,R858&gt;168.2,R858&lt;=336.4,M858&gt;10),('[1]Pricing Schedule'!$F$111+('[1]Pricing Schedule'!$F$113*M858))*2,
IF(AND(I858=110000,R858&gt;336.4,R858&lt;=504.6,M858&lt;=10),('[1]Pricing Schedule'!$F$103+('[1]Pricing Schedule'!$F$105*M858))*3,
IF(AND(I858=110000,R858&gt;336.4,R858&lt;=504.6,M858&gt;10),('[1]Pricing Schedule'!$F$111+('[1]Pricing Schedule'!$F$113*M858))*3,
IF(AND(I858=110000,R858&gt;504.6,R858&lt;=672.8,M858&lt;=10),('[1]Pricing Schedule'!$F$103+('[1]Pricing Schedule'!$F$105*M858))*4,
IF(AND(I858=110000,R858&gt;504.6,R858&lt;=672.8,M858&gt;10),('[1]Pricing Schedule'!$F$111+('[1]Pricing Schedule'!$F$113*M858))*4,
IF(AND(I858=110000,R858&gt;672.8,R858&lt;=841,M858&lt;=10),('[1]Pricing Schedule'!$F$103+('[1]Pricing Schedule'!$F$105*M858))*5,
IF(AND(I858=110000,R858&gt;672.8,R858&lt;=841,M858&gt;10),('[1]Pricing Schedule'!$F$111+('[1]Pricing Schedule'!$F$113*M858))*5,
IF(AND(I858=110000,R858&gt;672.8,R858&lt;=841,M858&lt;=10),('[1]Pricing Schedule'!$F$103+('[1]Pricing Schedule'!$F$105*M858))*5,
IF(AND(I858=110000,R858&gt;672.8,R858&lt;=841,M858&gt;10),('[1]Pricing Schedule'!$F$111+('[1]Pricing Schedule'!$F$113*M858))*5,
IF(AND(I858=110000,R858&gt;1345.6,R858&lt;=1513.8,M858&lt;=10),('[1]Pricing Schedule'!$F$103+('[1]Pricing Schedule'!$F$105*M858))*9,
IF(AND(I858=110000,R858&gt;1345.6,R858&lt;=1513.8,M858&gt;10),('[1]Pricing Schedule'!$F$111+('[1]Pricing Schedule'!$F$113*M858))*9,
9999999999)))))))))))))))))))))))))))))))))))))))</f>
        <v>1854100</v>
      </c>
      <c r="T858" s="21">
        <f>IF(AND(I858=38000,R858&lt;=4.5,M858&gt;8),'[1]Pricing Schedule'!$J$9,
IF(AND(I858=38000,R858&lt;=4.5,M858&lt;=8),'[1]Pricing Schedule'!$J$36,
IF(AND(I858=38000,R858&gt;4.5,R858&lt;=9,M858&gt;8),'[1]Pricing Schedule'!$J$18,
IF(AND(I858=38000,R858&gt;4.5,R858&lt;=9,M858&lt;=8),'[1]Pricing Schedule'!$J$36,
IF(AND(I858=38000,R858&gt;9,R858&lt;=12.8,M858&gt;8),'[1]Pricing Schedule'!$J$27,
IF(AND(I858=38000,R858&gt;9,R858&lt;=12.8,M858&lt;=8),'[1]Pricing Schedule'!$J$36,
IF(AND(I858=38000,R858&gt;12.8,R858&lt;=22.8),'[1]Pricing Schedule'!$J$36,
IF(AND(I858=38000,R858&gt;22.8,R858&lt;=30.2),'[1]Pricing Schedule'!$J$45,
IF(AND(I858=38000,R858&gt;30.2,R858&lt;=45.9),'[1]Pricing Schedule'!$J$54,
IF(AND(I858=38000,R858&gt;45.9,R858&lt;=123.4),'[1]Pricing Schedule'!$J$97,
IF(AND(I858=38000,R858&gt;123.4,R858&lt;=168.2,M858&lt;=10),'[1]Pricing Schedule'!$J$105,
IF(AND(I858=38000,R858&gt;123.4,R858&lt;=168.2,M858&gt;10),'[1]Pricing Schedule'!$J$113,
IF(AND(I858=38000,R858&gt;168.2,R858&lt;=336.4,M858&lt;=10),('[1]Pricing Schedule'!$J$105),
IF(AND(I858=38000,R858&gt;168.2,R858&lt;=336.4,M858&gt;10),('[1]Pricing Schedule'!$J$113),
IF(AND(I858=38000,R858&gt;336.4,R858&lt;=504.6,M858&lt;=10),('[1]Pricing Schedule'!$J$105),
IF(AND(I858=38000,R858&gt;336.4,R858&lt;=504.6,M858&gt;10),('[1]Pricing Schedule'!$J$113),
IF(AND(I858=38000,R858&gt;504.6,R858&lt;=672.8,M858&lt;=10),('[1]Pricing Schedule'!$J$105),
IF(AND(I858=38000,R858&gt;504.6,R858&lt;=672.8,M858&gt;10),('[1]Pricing Schedule'!$J$113),
IF(AND(I858=110000,R858&lt;=12.8,M858&gt;2),'[1]Pricing Schedule'!$J$63,
IF(AND(I858=110000,R858&lt;=12.8,M858&lt;=2),'[1]Pricing Schedule'!$J$97,
IF(AND(I858=110000,R858&gt;12.8,R858&lt;=22.8,M858&gt;3),'[1]Pricing Schedule'!$J$72,
IF(AND(I858=110000,R858&gt;12.8,R858&lt;=22.8,M858&lt;=3),'[1]Pricing Schedule'!$J$97,
IF(AND(I858=110000,R858&gt;22.8,R858&lt;=30.2),'[1]Pricing Schedule'!$J$81,
IF(AND(I858=110000,R858&gt;30.2,R858&lt;=45.9),'[1]Pricing Schedule'!$J$90,
IF(AND(I858=110000,R858&gt;45.9,R858&lt;=123.4),'[1]Pricing Schedule'!$J$97,
IF(AND(I858=110000,R858&gt;123.4,R858&lt;=168.2,M858&lt;=10),'[1]Pricing Schedule'!$J$105,
IF(AND(I858=110000,R858&gt;123.4,R858&lt;=168.2,M858&gt;10),'[1]Pricing Schedule'!$J$113,
IF(AND(I858=110000,R858&gt;168.2,R858&lt;=336.2,M858&lt;=10),('[1]Pricing Schedule'!$J$105),
IF(AND(I858=110000,R858&gt;168.2,R858&lt;=336.2,M858&gt;10),('[1]Pricing Schedule'!$J$113),
IF(AND(I858=110000,R858&gt;336.4,R858&lt;=504.6,M858&lt;=10),('[1]Pricing Schedule'!$J$105),
IF(AND(I858=110000,R858&gt;336.4,R858&lt;=504.6,M858&gt;10),('[1]Pricing Schedule'!$J$113),
IF(AND(I858=110000,R858&gt;504.6,R858&lt;=672.8,M858&lt;=10),('[1]Pricing Schedule'!$J$105),
IF(AND(I858=110000,R858&gt;504.6,R858&lt;=672.8,M858&gt;10),('[1]Pricing Schedule'!$J$113),
IF(AND(I858=110000,R858&gt;672.8,R858&lt;=841,M858&lt;=10),('[1]Pricing Schedule'!$J$105),
IF(AND(I858=110000,R858&gt;672.8,R858&lt;=841,M858&gt;10),('[1]Pricing Schedule'!$J$113),
IF(AND(I858=110000,R858&gt;1682,R858&lt;=1850.2,M858&lt;=10),('[1]Pricing Schedule'!$J$105),
IF(AND(I858=110000,R858&gt;1682,R858&lt;=1850.2,M858&gt;10),('[1]Pricing Schedule'!$J$113),
IF(AND(I858=110000,R858&gt;2018.4,R858&lt;=2186.6,M858&lt;=10),('[1]Pricing Schedule'!$J$105),
IF(AND(I858=110000,R858&gt;2018.4,R858&lt;=2186.6,M858&gt;10),('[1]Pricing Schedule'!$J$113),999999999)))))))))))))))))))))))))))))))))))))))</f>
        <v>2</v>
      </c>
      <c r="U858" s="40">
        <f t="shared" si="84"/>
        <v>220726.19047619047</v>
      </c>
      <c r="V858" s="41">
        <f t="shared" si="85"/>
        <v>4.5304999730327387</v>
      </c>
      <c r="Y858" s="23">
        <v>133</v>
      </c>
      <c r="Z858" s="23">
        <v>419</v>
      </c>
      <c r="AR858" s="35"/>
    </row>
    <row r="859" spans="1:44">
      <c r="A859" s="23">
        <v>859</v>
      </c>
      <c r="B859" s="23">
        <v>859</v>
      </c>
      <c r="C859" s="23" t="s">
        <v>1336</v>
      </c>
      <c r="D859" s="23" t="s">
        <v>168</v>
      </c>
      <c r="E859" s="23" t="s">
        <v>168</v>
      </c>
      <c r="F859" s="23" t="s">
        <v>263</v>
      </c>
      <c r="G859" s="23" t="s">
        <v>264</v>
      </c>
      <c r="H859" s="23" t="s">
        <v>113</v>
      </c>
      <c r="I859" s="13">
        <v>38000</v>
      </c>
      <c r="J859" s="13">
        <v>38000</v>
      </c>
      <c r="K859" s="23" t="s">
        <v>119</v>
      </c>
      <c r="L859" s="24">
        <v>19.07</v>
      </c>
      <c r="M859" s="37">
        <f t="shared" si="80"/>
        <v>20</v>
      </c>
      <c r="N859" s="24">
        <v>1.675</v>
      </c>
      <c r="O859" s="13">
        <v>2</v>
      </c>
      <c r="P859" s="36">
        <f t="shared" si="81"/>
        <v>1.2562500000000001</v>
      </c>
      <c r="Q859" s="38">
        <f t="shared" si="82"/>
        <v>12.600000000000001</v>
      </c>
      <c r="R859" s="37">
        <f t="shared" si="83"/>
        <v>12.600000000000001</v>
      </c>
      <c r="S859" s="39">
        <f>IF(AND(I859=38000,R859&lt;=4.5,M859&gt;8),'[1]Pricing Schedule'!$F$8+('[1]Pricing Schedule'!$F$9*M859),
IF(AND(I859=38000,R859&lt;=4.5,M859&lt;=8),'[1]Pricing Schedule'!$F$34+('[1]Pricing Schedule'!$F$36*M859),
IF(AND(I859=38000,R859&gt;4.5,R859&lt;=9,M859&gt;8),'[1]Pricing Schedule'!$F$17+('[1]Pricing Schedule'!$F$18*M859),
IF(AND(I859=38000,R859&gt;4.5,R859&lt;=9,M859&lt;=8),'[1]Pricing Schedule'!$F$34+('[1]Pricing Schedule'!$F$36*M859),
IF(AND(I859=38000,R859&gt;9,R859&lt;=12.8,M859&gt;8),'[1]Pricing Schedule'!$F$26+('[1]Pricing Schedule'!$F$27*M859),
IF(AND(I859=38000,R859&gt;9,R859&lt;=12.8,M859&lt;=8),'[1]Pricing Schedule'!$F$34+('[1]Pricing Schedule'!$F$36*M859),
IF(AND(I859=38000,R859&gt;12.8,R859&lt;=22.8),'[1]Pricing Schedule'!$F$34+('[1]Pricing Schedule'!$F$36*M859),
IF(AND(I859=38000,R859&gt;22.8,R859&lt;=30.2),'[1]Pricing Schedule'!$F$43+('[1]Pricing Schedule'!$F$45*M859),
IF(AND(I859=38000,R859&gt;30.2,R859&lt;=45.9),'[1]Pricing Schedule'!$F$52+('[1]Pricing Schedule'!$F$54*M859),
IF(AND(I859=38000,R859&gt;45.9,R859&lt;=123.4),'[1]Pricing Schedule'!$F$96+('[1]Pricing Schedule'!$F$97*M859),
IF(AND(I859=38000,R859&gt;123.4,R859&lt;=168.2,M859&lt;=10),'[1]Pricing Schedule'!$F$103+('[1]Pricing Schedule'!$F$105*M859),
IF(AND(I859=38000,R859&gt;123.4,R859&lt;=168.2,M859&gt;10),'[1]Pricing Schedule'!$F$111+('[1]Pricing Schedule'!$F$113*M859),
IF(AND(I859=38000,R859&gt;157.4,R859&lt;=336.4,M859&lt;=10),('[1]Pricing Schedule'!$F$103+('[1]Pricing Schedule'!$F$105*M859))*2,
IF(AND(I859=38000,R859&gt;157.4,R859&lt;=336.4,M859&gt;10),('[1]Pricing Schedule'!$F$111+('[1]Pricing Schedule'!$F$113*M859))*2,
IF(AND(I859=38000,R859&gt;314.8,R859&lt;=504.6,M859&lt;=10),('[1]Pricing Schedule'!$F$103+('[1]Pricing Schedule'!$F$105*M859))*3,
IF(AND(I859=38000,R859&gt;314.8,R859&lt;=504.6,M859&gt;10),('[1]Pricing Schedule'!$F$111+('[1]Pricing Schedule'!$F$113*M859))*3,
IF(AND(I859=38000,R859&gt;472.2,R859&lt;=672.8,M859&lt;=10),('[1]Pricing Schedule'!$F$103+('[1]Pricing Schedule'!$F$105*M859))*4,
IF(AND(I859=38000,R859&gt;472.2,R859&lt;=672.8,M859&gt;10),('[1]Pricing Schedule'!$F$111+('[1]Pricing Schedule'!$F$113*M859))*4,
IF(AND(I859=110000,R859&lt;=12.8,M859&gt;2),'[1]Pricing Schedule'!$F$62+('[1]Pricing Schedule'!$F$63*M859),
IF(AND(I859=110000,R859&lt;=12.8,M859&lt;=2),'[1]Pricing Schedule'!$F$96+('[1]Pricing Schedule'!$F$97*M859),
IF(AND(I859=110000,R859&gt;12.8,R859&lt;=22.8,M859&gt;3),'[1]Pricing Schedule'!$F$71+('[1]Pricing Schedule'!$F$72*M859),
IF(AND(I859=110000,R859&gt;12.8,R859&lt;=22.8,M859&lt;=3),'[1]Pricing Schedule'!$F$96+('[1]Pricing Schedule'!$F$97*M859),
IF(AND(I859=110000,R859&gt;22.8,R859&lt;=30.2),'[1]Pricing Schedule'!$F$80+('[1]Pricing Schedule'!$F$81*M859),
IF(AND(I859=110000,R859&gt;30.2,R859&lt;=45.9),'[1]Pricing Schedule'!$F$89+('[1]Pricing Schedule'!$F$90*M859),
IF(AND(I859=110000,R859&gt;45.9,R859&lt;=123.4),'[1]Pricing Schedule'!$F$96+('[1]Pricing Schedule'!$F$97*M859),
IF(AND(I859=110000,R859&gt;123.4,R859&lt;=168.2,M859&lt;=10),'[1]Pricing Schedule'!$F$103+('[1]Pricing Schedule'!$F$105*M859),
IF(AND(I859=110000,R859&gt;123.4,R859&lt;=168.2,M859&gt;10),'[1]Pricing Schedule'!$F$111+('[1]Pricing Schedule'!$F$113*M859),
IF(AND(I859=110000,R859&gt;168.2,R859&lt;=336.4,M859&lt;=10),('[1]Pricing Schedule'!$F$103+('[1]Pricing Schedule'!$F$105*M859))*2,
IF(AND(I859=110000,R859&gt;168.2,R859&lt;=336.4,M859&gt;10),('[1]Pricing Schedule'!$F$111+('[1]Pricing Schedule'!$F$113*M859))*2,
IF(AND(I859=110000,R859&gt;336.4,R859&lt;=504.6,M859&lt;=10),('[1]Pricing Schedule'!$F$103+('[1]Pricing Schedule'!$F$105*M859))*3,
IF(AND(I859=110000,R859&gt;336.4,R859&lt;=504.6,M859&gt;10),('[1]Pricing Schedule'!$F$111+('[1]Pricing Schedule'!$F$113*M859))*3,
IF(AND(I859=110000,R859&gt;504.6,R859&lt;=672.8,M859&lt;=10),('[1]Pricing Schedule'!$F$103+('[1]Pricing Schedule'!$F$105*M859))*4,
IF(AND(I859=110000,R859&gt;504.6,R859&lt;=672.8,M859&gt;10),('[1]Pricing Schedule'!$F$111+('[1]Pricing Schedule'!$F$113*M859))*4,
IF(AND(I859=110000,R859&gt;672.8,R859&lt;=841,M859&lt;=10),('[1]Pricing Schedule'!$F$103+('[1]Pricing Schedule'!$F$105*M859))*5,
IF(AND(I859=110000,R859&gt;672.8,R859&lt;=841,M859&gt;10),('[1]Pricing Schedule'!$F$111+('[1]Pricing Schedule'!$F$113*M859))*5,
IF(AND(I859=110000,R859&gt;672.8,R859&lt;=841,M859&lt;=10),('[1]Pricing Schedule'!$F$103+('[1]Pricing Schedule'!$F$105*M859))*5,
IF(AND(I859=110000,R859&gt;672.8,R859&lt;=841,M859&gt;10),('[1]Pricing Schedule'!$F$111+('[1]Pricing Schedule'!$F$113*M859))*5,
IF(AND(I859=110000,R859&gt;1345.6,R859&lt;=1513.8,M859&lt;=10),('[1]Pricing Schedule'!$F$103+('[1]Pricing Schedule'!$F$105*M859))*9,
IF(AND(I859=110000,R859&gt;1345.6,R859&lt;=1513.8,M859&gt;10),('[1]Pricing Schedule'!$F$111+('[1]Pricing Schedule'!$F$113*M859))*9,
9999999999)))))))))))))))))))))))))))))))))))))))</f>
        <v>1996550</v>
      </c>
      <c r="T859" s="21">
        <f>IF(AND(I859=38000,R859&lt;=4.5,M859&gt;8),'[1]Pricing Schedule'!$J$9,
IF(AND(I859=38000,R859&lt;=4.5,M859&lt;=8),'[1]Pricing Schedule'!$J$36,
IF(AND(I859=38000,R859&gt;4.5,R859&lt;=9,M859&gt;8),'[1]Pricing Schedule'!$J$18,
IF(AND(I859=38000,R859&gt;4.5,R859&lt;=9,M859&lt;=8),'[1]Pricing Schedule'!$J$36,
IF(AND(I859=38000,R859&gt;9,R859&lt;=12.8,M859&gt;8),'[1]Pricing Schedule'!$J$27,
IF(AND(I859=38000,R859&gt;9,R859&lt;=12.8,M859&lt;=8),'[1]Pricing Schedule'!$J$36,
IF(AND(I859=38000,R859&gt;12.8,R859&lt;=22.8),'[1]Pricing Schedule'!$J$36,
IF(AND(I859=38000,R859&gt;22.8,R859&lt;=30.2),'[1]Pricing Schedule'!$J$45,
IF(AND(I859=38000,R859&gt;30.2,R859&lt;=45.9),'[1]Pricing Schedule'!$J$54,
IF(AND(I859=38000,R859&gt;45.9,R859&lt;=123.4),'[1]Pricing Schedule'!$J$97,
IF(AND(I859=38000,R859&gt;123.4,R859&lt;=168.2,M859&lt;=10),'[1]Pricing Schedule'!$J$105,
IF(AND(I859=38000,R859&gt;123.4,R859&lt;=168.2,M859&gt;10),'[1]Pricing Schedule'!$J$113,
IF(AND(I859=38000,R859&gt;168.2,R859&lt;=336.4,M859&lt;=10),('[1]Pricing Schedule'!$J$105),
IF(AND(I859=38000,R859&gt;168.2,R859&lt;=336.4,M859&gt;10),('[1]Pricing Schedule'!$J$113),
IF(AND(I859=38000,R859&gt;336.4,R859&lt;=504.6,M859&lt;=10),('[1]Pricing Schedule'!$J$105),
IF(AND(I859=38000,R859&gt;336.4,R859&lt;=504.6,M859&gt;10),('[1]Pricing Schedule'!$J$113),
IF(AND(I859=38000,R859&gt;504.6,R859&lt;=672.8,M859&lt;=10),('[1]Pricing Schedule'!$J$105),
IF(AND(I859=38000,R859&gt;504.6,R859&lt;=672.8,M859&gt;10),('[1]Pricing Schedule'!$J$113),
IF(AND(I859=110000,R859&lt;=12.8,M859&gt;2),'[1]Pricing Schedule'!$J$63,
IF(AND(I859=110000,R859&lt;=12.8,M859&lt;=2),'[1]Pricing Schedule'!$J$97,
IF(AND(I859=110000,R859&gt;12.8,R859&lt;=22.8,M859&gt;3),'[1]Pricing Schedule'!$J$72,
IF(AND(I859=110000,R859&gt;12.8,R859&lt;=22.8,M859&lt;=3),'[1]Pricing Schedule'!$J$97,
IF(AND(I859=110000,R859&gt;22.8,R859&lt;=30.2),'[1]Pricing Schedule'!$J$81,
IF(AND(I859=110000,R859&gt;30.2,R859&lt;=45.9),'[1]Pricing Schedule'!$J$90,
IF(AND(I859=110000,R859&gt;45.9,R859&lt;=123.4),'[1]Pricing Schedule'!$J$97,
IF(AND(I859=110000,R859&gt;123.4,R859&lt;=168.2,M859&lt;=10),'[1]Pricing Schedule'!$J$105,
IF(AND(I859=110000,R859&gt;123.4,R859&lt;=168.2,M859&gt;10),'[1]Pricing Schedule'!$J$113,
IF(AND(I859=110000,R859&gt;168.2,R859&lt;=336.2,M859&lt;=10),('[1]Pricing Schedule'!$J$105),
IF(AND(I859=110000,R859&gt;168.2,R859&lt;=336.2,M859&gt;10),('[1]Pricing Schedule'!$J$113),
IF(AND(I859=110000,R859&gt;336.4,R859&lt;=504.6,M859&lt;=10),('[1]Pricing Schedule'!$J$105),
IF(AND(I859=110000,R859&gt;336.4,R859&lt;=504.6,M859&gt;10),('[1]Pricing Schedule'!$J$113),
IF(AND(I859=110000,R859&gt;504.6,R859&lt;=672.8,M859&lt;=10),('[1]Pricing Schedule'!$J$105),
IF(AND(I859=110000,R859&gt;504.6,R859&lt;=672.8,M859&gt;10),('[1]Pricing Schedule'!$J$113),
IF(AND(I859=110000,R859&gt;672.8,R859&lt;=841,M859&lt;=10),('[1]Pricing Schedule'!$J$105),
IF(AND(I859=110000,R859&gt;672.8,R859&lt;=841,M859&gt;10),('[1]Pricing Schedule'!$J$113),
IF(AND(I859=110000,R859&gt;1682,R859&lt;=1850.2,M859&lt;=10),('[1]Pricing Schedule'!$J$105),
IF(AND(I859=110000,R859&gt;1682,R859&lt;=1850.2,M859&gt;10),('[1]Pricing Schedule'!$J$113),
IF(AND(I859=110000,R859&gt;2018.4,R859&lt;=2186.6,M859&lt;=10),('[1]Pricing Schedule'!$J$105),
IF(AND(I859=110000,R859&gt;2018.4,R859&lt;=2186.6,M859&gt;10),('[1]Pricing Schedule'!$J$113),999999999)))))))))))))))))))))))))))))))))))))))</f>
        <v>3</v>
      </c>
      <c r="U859" s="40">
        <f t="shared" si="84"/>
        <v>158456.3492063492</v>
      </c>
      <c r="V859" s="41">
        <f t="shared" si="85"/>
        <v>6.3108862788309841</v>
      </c>
      <c r="Y859" s="23">
        <v>151</v>
      </c>
      <c r="Z859" s="23">
        <v>419</v>
      </c>
      <c r="AR859" s="35"/>
    </row>
    <row r="860" spans="1:44" s="44" customFormat="1">
      <c r="A860" s="43">
        <v>860</v>
      </c>
      <c r="B860" s="43">
        <v>860</v>
      </c>
      <c r="C860" s="43" t="s">
        <v>1337</v>
      </c>
      <c r="D860" s="23" t="s">
        <v>168</v>
      </c>
      <c r="E860" s="23" t="s">
        <v>168</v>
      </c>
      <c r="F860" s="43" t="s">
        <v>260</v>
      </c>
      <c r="G860" s="43" t="s">
        <v>261</v>
      </c>
      <c r="H860" s="43" t="s">
        <v>133</v>
      </c>
      <c r="I860" s="44">
        <v>110000</v>
      </c>
      <c r="J860" s="44">
        <v>110000</v>
      </c>
      <c r="K860" s="44">
        <v>38000</v>
      </c>
      <c r="L860" s="45">
        <v>9.3010000000000002</v>
      </c>
      <c r="M860" s="46">
        <f t="shared" si="80"/>
        <v>10</v>
      </c>
      <c r="N860" s="45">
        <v>159.80600000000001</v>
      </c>
      <c r="O860" s="44">
        <v>2</v>
      </c>
      <c r="P860" s="46">
        <f t="shared" si="81"/>
        <v>119.8545</v>
      </c>
      <c r="Q860" s="47">
        <f t="shared" si="82"/>
        <v>1491</v>
      </c>
      <c r="R860" s="46">
        <f t="shared" si="83"/>
        <v>1491</v>
      </c>
      <c r="S860" s="39">
        <f>IF(AND(I860=38000,R860&lt;=4.5,M860&gt;8),'[1]Pricing Schedule'!$F$8+('[1]Pricing Schedule'!$F$9*M860),
IF(AND(I860=38000,R860&lt;=4.5,M860&lt;=8),'[1]Pricing Schedule'!$F$34+('[1]Pricing Schedule'!$F$36*M860),
IF(AND(I860=38000,R860&gt;4.5,R860&lt;=9,M860&gt;8),'[1]Pricing Schedule'!$F$17+('[1]Pricing Schedule'!$F$18*M860),
IF(AND(I860=38000,R860&gt;4.5,R860&lt;=9,M860&lt;=8),'[1]Pricing Schedule'!$F$34+('[1]Pricing Schedule'!$F$36*M860),
IF(AND(I860=38000,R860&gt;9,R860&lt;=12.8,M860&gt;8),'[1]Pricing Schedule'!$F$26+('[1]Pricing Schedule'!$F$27*M860),
IF(AND(I860=38000,R860&gt;9,R860&lt;=12.8,M860&lt;=8),'[1]Pricing Schedule'!$F$34+('[1]Pricing Schedule'!$F$36*M860),
IF(AND(I860=38000,R860&gt;12.8,R860&lt;=22.8),'[1]Pricing Schedule'!$F$34+('[1]Pricing Schedule'!$F$36*M860),
IF(AND(I860=38000,R860&gt;22.8,R860&lt;=30.2),'[1]Pricing Schedule'!$F$43+('[1]Pricing Schedule'!$F$45*M860),
IF(AND(I860=38000,R860&gt;30.2,R860&lt;=45.9),'[1]Pricing Schedule'!$F$52+('[1]Pricing Schedule'!$F$54*M860),
IF(AND(I860=38000,R860&gt;45.9,R860&lt;=123.4),'[1]Pricing Schedule'!$F$96+('[1]Pricing Schedule'!$F$97*M860),
IF(AND(I860=38000,R860&gt;123.4,R860&lt;=168.2,M860&lt;=10),'[1]Pricing Schedule'!$F$103+('[1]Pricing Schedule'!$F$105*M860),
IF(AND(I860=38000,R860&gt;123.4,R860&lt;=168.2,M860&gt;10),'[1]Pricing Schedule'!$F$111+('[1]Pricing Schedule'!$F$113*M860),
IF(AND(I860=38000,R860&gt;157.4,R860&lt;=336.4,M860&lt;=10),('[1]Pricing Schedule'!$F$103+('[1]Pricing Schedule'!$F$105*M860))*2,
IF(AND(I860=38000,R860&gt;157.4,R860&lt;=336.4,M860&gt;10),('[1]Pricing Schedule'!$F$111+('[1]Pricing Schedule'!$F$113*M860))*2,
IF(AND(I860=38000,R860&gt;314.8,R860&lt;=504.6,M860&lt;=10),('[1]Pricing Schedule'!$F$103+('[1]Pricing Schedule'!$F$105*M860))*3,
IF(AND(I860=38000,R860&gt;314.8,R860&lt;=504.6,M860&gt;10),('[1]Pricing Schedule'!$F$111+('[1]Pricing Schedule'!$F$113*M860))*3,
IF(AND(I860=38000,R860&gt;472.2,R860&lt;=672.8,M860&lt;=10),('[1]Pricing Schedule'!$F$103+('[1]Pricing Schedule'!$F$105*M860))*4,
IF(AND(I860=38000,R860&gt;472.2,R860&lt;=672.8,M860&gt;10),('[1]Pricing Schedule'!$F$111+('[1]Pricing Schedule'!$F$113*M860))*4,
IF(AND(I860=110000,R860&lt;=12.8,M860&gt;2),'[1]Pricing Schedule'!$F$62+('[1]Pricing Schedule'!$F$63*M860),
IF(AND(I860=110000,R860&lt;=12.8,M860&lt;=2),'[1]Pricing Schedule'!$F$96+('[1]Pricing Schedule'!$F$97*M860),
IF(AND(I860=110000,R860&gt;12.8,R860&lt;=22.8,M860&gt;3),'[1]Pricing Schedule'!$F$71+('[1]Pricing Schedule'!$F$72*M860),
IF(AND(I860=110000,R860&gt;12.8,R860&lt;=22.8,M860&lt;=3),'[1]Pricing Schedule'!$F$96+('[1]Pricing Schedule'!$F$97*M860),
IF(AND(I860=110000,R860&gt;22.8,R860&lt;=30.2),'[1]Pricing Schedule'!$F$80+('[1]Pricing Schedule'!$F$81*M860),
IF(AND(I860=110000,R860&gt;30.2,R860&lt;=45.9),'[1]Pricing Schedule'!$F$89+('[1]Pricing Schedule'!$F$90*M860),
IF(AND(I860=110000,R860&gt;45.9,R860&lt;=123.4),'[1]Pricing Schedule'!$F$96+('[1]Pricing Schedule'!$F$97*M860),
IF(AND(I860=110000,R860&gt;123.4,R860&lt;=168.2,M860&lt;=10),'[1]Pricing Schedule'!$F$103+('[1]Pricing Schedule'!$F$105*M860),
IF(AND(I860=110000,R860&gt;123.4,R860&lt;=168.2,M860&gt;10),'[1]Pricing Schedule'!$F$111+('[1]Pricing Schedule'!$F$113*M860),
IF(AND(I860=110000,R860&gt;168.2,R860&lt;=336.4,M860&lt;=10),('[1]Pricing Schedule'!$F$103+('[1]Pricing Schedule'!$F$105*M860))*2,
IF(AND(I860=110000,R860&gt;168.2,R860&lt;=336.4,M860&gt;10),('[1]Pricing Schedule'!$F$111+('[1]Pricing Schedule'!$F$113*M860))*2,
IF(AND(I860=110000,R860&gt;336.4,R860&lt;=504.6,M860&lt;=10),('[1]Pricing Schedule'!$F$103+('[1]Pricing Schedule'!$F$105*M860))*3,
IF(AND(I860=110000,R860&gt;336.4,R860&lt;=504.6,M860&gt;10),('[1]Pricing Schedule'!$F$111+('[1]Pricing Schedule'!$F$113*M860))*3,
IF(AND(I860=110000,R860&gt;504.6,R860&lt;=672.8,M860&lt;=10),('[1]Pricing Schedule'!$F$103+('[1]Pricing Schedule'!$F$105*M860))*4,
IF(AND(I860=110000,R860&gt;504.6,R860&lt;=672.8,M860&gt;10),('[1]Pricing Schedule'!$F$111+('[1]Pricing Schedule'!$F$113*M860))*4,
IF(AND(I860=110000,R860&gt;672.8,R860&lt;=841,M860&lt;=10),('[1]Pricing Schedule'!$F$103+('[1]Pricing Schedule'!$F$105*M860))*5,
IF(AND(I860=110000,R860&gt;672.8,R860&lt;=841,M860&gt;10),('[1]Pricing Schedule'!$F$111+('[1]Pricing Schedule'!$F$113*M860))*5,
IF(AND(I860=110000,R860&gt;672.8,R860&lt;=841,M860&lt;=10),('[1]Pricing Schedule'!$F$103+('[1]Pricing Schedule'!$F$105*M860))*5,
IF(AND(I860=110000,R860&gt;672.8,R860&lt;=841,M860&gt;10),('[1]Pricing Schedule'!$F$111+('[1]Pricing Schedule'!$F$113*M860))*5,
IF(AND(I860=110000,R860&gt;1345.6,R860&lt;=1513.8,M860&lt;=10),('[1]Pricing Schedule'!$F$103+('[1]Pricing Schedule'!$F$105*M860))*9,
IF(AND(I860=110000,R860&gt;1345.6,R860&lt;=1513.8,M860&gt;10),('[1]Pricing Schedule'!$F$111+('[1]Pricing Schedule'!$F$113*M860))*9,
9999999999)))))))))))))))))))))))))))))))))))))))</f>
        <v>42473340</v>
      </c>
      <c r="T860" s="48">
        <f>IF(AND(I860=38000,R860&lt;=4.5,M860&gt;8),'[1]Pricing Schedule'!$J$9,
IF(AND(I860=38000,R860&lt;=4.5,M860&lt;=8),'[1]Pricing Schedule'!$J$36,
IF(AND(I860=38000,R860&gt;4.5,R860&lt;=9,M860&gt;8),'[1]Pricing Schedule'!$J$18,
IF(AND(I860=38000,R860&gt;4.5,R860&lt;=9,M860&lt;=8),'[1]Pricing Schedule'!$J$36,
IF(AND(I860=38000,R860&gt;9,R860&lt;=12.8,M860&gt;8),'[1]Pricing Schedule'!$J$27,
IF(AND(I860=38000,R860&gt;9,R860&lt;=12.8,M860&lt;=8),'[1]Pricing Schedule'!$J$36,
IF(AND(I860=38000,R860&gt;12.8,R860&lt;=22.8),'[1]Pricing Schedule'!$J$36,
IF(AND(I860=38000,R860&gt;22.8,R860&lt;=30.2),'[1]Pricing Schedule'!$J$45,
IF(AND(I860=38000,R860&gt;30.2,R860&lt;=45.9),'[1]Pricing Schedule'!$J$54,
IF(AND(I860=38000,R860&gt;45.9,R860&lt;=123.4),'[1]Pricing Schedule'!$J$97,
IF(AND(I860=38000,R860&gt;123.4,R860&lt;=168.2,M860&lt;=10),'[1]Pricing Schedule'!$J$105,
IF(AND(I860=38000,R860&gt;123.4,R860&lt;=168.2,M860&gt;10),'[1]Pricing Schedule'!$J$113,
IF(AND(I860=38000,R860&gt;168.2,R860&lt;=336.4,M860&lt;=10),('[1]Pricing Schedule'!$J$105),
IF(AND(I860=38000,R860&gt;168.2,R860&lt;=336.4,M860&gt;10),('[1]Pricing Schedule'!$J$113),
IF(AND(I860=38000,R860&gt;336.4,R860&lt;=504.6,M860&lt;=10),('[1]Pricing Schedule'!$J$105),
IF(AND(I860=38000,R860&gt;336.4,R860&lt;=504.6,M860&gt;10),('[1]Pricing Schedule'!$J$113),
IF(AND(I860=38000,R860&gt;504.6,R860&lt;=672.8,M860&lt;=10),('[1]Pricing Schedule'!$J$105),
IF(AND(I860=38000,R860&gt;504.6,R860&lt;=672.8,M860&gt;10),('[1]Pricing Schedule'!$J$113),
IF(AND(I860=110000,R860&lt;=12.8,M860&gt;2),'[1]Pricing Schedule'!$J$63,
IF(AND(I860=110000,R860&lt;=12.8,M860&lt;=2),'[1]Pricing Schedule'!$J$97,
IF(AND(I860=110000,R860&gt;12.8,R860&lt;=22.8,M860&gt;3),'[1]Pricing Schedule'!$J$72,
IF(AND(I860=110000,R860&gt;12.8,R860&lt;=22.8,M860&lt;=3),'[1]Pricing Schedule'!$J$97,
IF(AND(I860=110000,R860&gt;22.8,R860&lt;=30.2),'[1]Pricing Schedule'!$J$81,
IF(AND(I860=110000,R860&gt;30.2,R860&lt;=45.9),'[1]Pricing Schedule'!$J$90,
IF(AND(I860=110000,R860&gt;45.9,R860&lt;=123.4),'[1]Pricing Schedule'!$J$97,
IF(AND(I860=110000,R860&gt;123.4,R860&lt;=168.2,M860&lt;=10),'[1]Pricing Schedule'!$J$105,
IF(AND(I860=110000,R860&gt;123.4,R860&lt;=168.2,M860&gt;10),'[1]Pricing Schedule'!$J$113,
IF(AND(I860=110000,R860&gt;168.2,R860&lt;=336.2,M860&lt;=10),('[1]Pricing Schedule'!$J$105),
IF(AND(I860=110000,R860&gt;168.2,R860&lt;=336.2,M860&gt;10),('[1]Pricing Schedule'!$J$113),
IF(AND(I860=110000,R860&gt;336.4,R860&lt;=504.6,M860&lt;=10),('[1]Pricing Schedule'!$J$105),
IF(AND(I860=110000,R860&gt;336.4,R860&lt;=504.6,M860&gt;10),('[1]Pricing Schedule'!$J$113),
IF(AND(I860=110000,R860&gt;504.6,R860&lt;=672.8,M860&lt;=10),('[1]Pricing Schedule'!$J$105),
IF(AND(I860=110000,R860&gt;504.6,R860&lt;=672.8,M860&gt;10),('[1]Pricing Schedule'!$J$113),
IF(AND(I860=110000,R860&gt;672.8,R860&lt;=841,M860&lt;=10),('[1]Pricing Schedule'!$J$105),
IF(AND(I860=110000,R860&gt;672.8,R860&lt;=841,M860&gt;10),('[1]Pricing Schedule'!$J$113),
IF(AND(I860=110000,R860&gt;1682,R860&lt;=1850.2,M860&lt;=10),('[1]Pricing Schedule'!$J$105),
IF(AND(I860=110000,R860&gt;1682,R860&lt;=1850.2,M860&gt;10),('[1]Pricing Schedule'!$J$113),
IF(AND(I860=110000,R860&gt;2018.4,R860&lt;=2186.6,M860&lt;=10),('[1]Pricing Schedule'!$J$105),
IF(AND(I860=110000,R860&gt;2018.4,R860&lt;=2186.6,M860&gt;10),('[1]Pricing Schedule'!$J$113),999999999)))))))))))))))))))))))))))))))))))))))</f>
        <v>999999999</v>
      </c>
      <c r="U860" s="49">
        <f t="shared" si="84"/>
        <v>28486.478873239437</v>
      </c>
      <c r="V860" s="50">
        <f t="shared" si="85"/>
        <v>35.104373708307378</v>
      </c>
      <c r="W860" s="13"/>
      <c r="X860" s="13"/>
      <c r="Y860" s="23">
        <v>105</v>
      </c>
      <c r="Z860" s="23">
        <v>133</v>
      </c>
      <c r="AD860" s="43"/>
      <c r="AE860" s="43"/>
      <c r="AF860" s="43"/>
      <c r="AR860" s="51"/>
    </row>
    <row r="861" spans="1:44">
      <c r="A861" s="23">
        <v>861</v>
      </c>
      <c r="B861" s="23">
        <v>861</v>
      </c>
      <c r="C861" s="23" t="s">
        <v>1338</v>
      </c>
      <c r="D861" s="23" t="s">
        <v>168</v>
      </c>
      <c r="E861" s="23" t="s">
        <v>168</v>
      </c>
      <c r="F861" s="23" t="s">
        <v>260</v>
      </c>
      <c r="G861" s="23" t="s">
        <v>261</v>
      </c>
      <c r="H861" s="23" t="s">
        <v>133</v>
      </c>
      <c r="I861" s="13">
        <v>110000</v>
      </c>
      <c r="J861" s="13">
        <v>110000</v>
      </c>
      <c r="K861" s="13">
        <v>38000</v>
      </c>
      <c r="L861" s="24">
        <v>16.594999999999999</v>
      </c>
      <c r="M861" s="37">
        <f t="shared" si="80"/>
        <v>17</v>
      </c>
      <c r="N861" s="24">
        <v>4.1890000000000001</v>
      </c>
      <c r="O861" s="13">
        <v>2</v>
      </c>
      <c r="P861" s="36">
        <f t="shared" si="81"/>
        <v>3.14175</v>
      </c>
      <c r="Q861" s="38">
        <f t="shared" si="82"/>
        <v>37.800000000000004</v>
      </c>
      <c r="R861" s="37">
        <f t="shared" si="83"/>
        <v>37.800000000000004</v>
      </c>
      <c r="S861" s="39">
        <f>IF(AND(I861=38000,R861&lt;=4.5,M861&gt;8),'[1]Pricing Schedule'!$F$8+('[1]Pricing Schedule'!$F$9*M861),
IF(AND(I861=38000,R861&lt;=4.5,M861&lt;=8),'[1]Pricing Schedule'!$F$34+('[1]Pricing Schedule'!$F$36*M861),
IF(AND(I861=38000,R861&gt;4.5,R861&lt;=9,M861&gt;8),'[1]Pricing Schedule'!$F$17+('[1]Pricing Schedule'!$F$18*M861),
IF(AND(I861=38000,R861&gt;4.5,R861&lt;=9,M861&lt;=8),'[1]Pricing Schedule'!$F$34+('[1]Pricing Schedule'!$F$36*M861),
IF(AND(I861=38000,R861&gt;9,R861&lt;=12.8,M861&gt;8),'[1]Pricing Schedule'!$F$26+('[1]Pricing Schedule'!$F$27*M861),
IF(AND(I861=38000,R861&gt;9,R861&lt;=12.8,M861&lt;=8),'[1]Pricing Schedule'!$F$34+('[1]Pricing Schedule'!$F$36*M861),
IF(AND(I861=38000,R861&gt;12.8,R861&lt;=22.8),'[1]Pricing Schedule'!$F$34+('[1]Pricing Schedule'!$F$36*M861),
IF(AND(I861=38000,R861&gt;22.8,R861&lt;=30.2),'[1]Pricing Schedule'!$F$43+('[1]Pricing Schedule'!$F$45*M861),
IF(AND(I861=38000,R861&gt;30.2,R861&lt;=45.9),'[1]Pricing Schedule'!$F$52+('[1]Pricing Schedule'!$F$54*M861),
IF(AND(I861=38000,R861&gt;45.9,R861&lt;=123.4),'[1]Pricing Schedule'!$F$96+('[1]Pricing Schedule'!$F$97*M861),
IF(AND(I861=38000,R861&gt;123.4,R861&lt;=168.2,M861&lt;=10),'[1]Pricing Schedule'!$F$103+('[1]Pricing Schedule'!$F$105*M861),
IF(AND(I861=38000,R861&gt;123.4,R861&lt;=168.2,M861&gt;10),'[1]Pricing Schedule'!$F$111+('[1]Pricing Schedule'!$F$113*M861),
IF(AND(I861=38000,R861&gt;157.4,R861&lt;=336.4,M861&lt;=10),('[1]Pricing Schedule'!$F$103+('[1]Pricing Schedule'!$F$105*M861))*2,
IF(AND(I861=38000,R861&gt;157.4,R861&lt;=336.4,M861&gt;10),('[1]Pricing Schedule'!$F$111+('[1]Pricing Schedule'!$F$113*M861))*2,
IF(AND(I861=38000,R861&gt;314.8,R861&lt;=504.6,M861&lt;=10),('[1]Pricing Schedule'!$F$103+('[1]Pricing Schedule'!$F$105*M861))*3,
IF(AND(I861=38000,R861&gt;314.8,R861&lt;=504.6,M861&gt;10),('[1]Pricing Schedule'!$F$111+('[1]Pricing Schedule'!$F$113*M861))*3,
IF(AND(I861=38000,R861&gt;472.2,R861&lt;=672.8,M861&lt;=10),('[1]Pricing Schedule'!$F$103+('[1]Pricing Schedule'!$F$105*M861))*4,
IF(AND(I861=38000,R861&gt;472.2,R861&lt;=672.8,M861&gt;10),('[1]Pricing Schedule'!$F$111+('[1]Pricing Schedule'!$F$113*M861))*4,
IF(AND(I861=110000,R861&lt;=12.8,M861&gt;2),'[1]Pricing Schedule'!$F$62+('[1]Pricing Schedule'!$F$63*M861),
IF(AND(I861=110000,R861&lt;=12.8,M861&lt;=2),'[1]Pricing Schedule'!$F$96+('[1]Pricing Schedule'!$F$97*M861),
IF(AND(I861=110000,R861&gt;12.8,R861&lt;=22.8,M861&gt;3),'[1]Pricing Schedule'!$F$71+('[1]Pricing Schedule'!$F$72*M861),
IF(AND(I861=110000,R861&gt;12.8,R861&lt;=22.8,M861&lt;=3),'[1]Pricing Schedule'!$F$96+('[1]Pricing Schedule'!$F$97*M861),
IF(AND(I861=110000,R861&gt;22.8,R861&lt;=30.2),'[1]Pricing Schedule'!$F$80+('[1]Pricing Schedule'!$F$81*M861),
IF(AND(I861=110000,R861&gt;30.2,R861&lt;=45.9),'[1]Pricing Schedule'!$F$89+('[1]Pricing Schedule'!$F$90*M861),
IF(AND(I861=110000,R861&gt;45.9,R861&lt;=123.4),'[1]Pricing Schedule'!$F$96+('[1]Pricing Schedule'!$F$97*M861),
IF(AND(I861=110000,R861&gt;123.4,R861&lt;=168.2,M861&lt;=10),'[1]Pricing Schedule'!$F$103+('[1]Pricing Schedule'!$F$105*M861),
IF(AND(I861=110000,R861&gt;123.4,R861&lt;=168.2,M861&gt;10),'[1]Pricing Schedule'!$F$111+('[1]Pricing Schedule'!$F$113*M861),
IF(AND(I861=110000,R861&gt;168.2,R861&lt;=336.4,M861&lt;=10),('[1]Pricing Schedule'!$F$103+('[1]Pricing Schedule'!$F$105*M861))*2,
IF(AND(I861=110000,R861&gt;168.2,R861&lt;=336.4,M861&gt;10),('[1]Pricing Schedule'!$F$111+('[1]Pricing Schedule'!$F$113*M861))*2,
IF(AND(I861=110000,R861&gt;336.4,R861&lt;=504.6,M861&lt;=10),('[1]Pricing Schedule'!$F$103+('[1]Pricing Schedule'!$F$105*M861))*3,
IF(AND(I861=110000,R861&gt;336.4,R861&lt;=504.6,M861&gt;10),('[1]Pricing Schedule'!$F$111+('[1]Pricing Schedule'!$F$113*M861))*3,
IF(AND(I861=110000,R861&gt;504.6,R861&lt;=672.8,M861&lt;=10),('[1]Pricing Schedule'!$F$103+('[1]Pricing Schedule'!$F$105*M861))*4,
IF(AND(I861=110000,R861&gt;504.6,R861&lt;=672.8,M861&gt;10),('[1]Pricing Schedule'!$F$111+('[1]Pricing Schedule'!$F$113*M861))*4,
IF(AND(I861=110000,R861&gt;672.8,R861&lt;=841,M861&lt;=10),('[1]Pricing Schedule'!$F$103+('[1]Pricing Schedule'!$F$105*M861))*5,
IF(AND(I861=110000,R861&gt;672.8,R861&lt;=841,M861&gt;10),('[1]Pricing Schedule'!$F$111+('[1]Pricing Schedule'!$F$113*M861))*5,
IF(AND(I861=110000,R861&gt;672.8,R861&lt;=841,M861&lt;=10),('[1]Pricing Schedule'!$F$103+('[1]Pricing Schedule'!$F$105*M861))*5,
IF(AND(I861=110000,R861&gt;672.8,R861&lt;=841,M861&gt;10),('[1]Pricing Schedule'!$F$111+('[1]Pricing Schedule'!$F$113*M861))*5,
IF(AND(I861=110000,R861&gt;1345.6,R861&lt;=1513.8,M861&lt;=10),('[1]Pricing Schedule'!$F$103+('[1]Pricing Schedule'!$F$105*M861))*9,
IF(AND(I861=110000,R861&gt;1345.6,R861&lt;=1513.8,M861&gt;10),('[1]Pricing Schedule'!$F$111+('[1]Pricing Schedule'!$F$113*M861))*9,
9999999999)))))))))))))))))))))))))))))))))))))))</f>
        <v>3845270</v>
      </c>
      <c r="T861" s="21">
        <f>IF(AND(I861=38000,R861&lt;=4.5,M861&gt;8),'[1]Pricing Schedule'!$J$9,
IF(AND(I861=38000,R861&lt;=4.5,M861&lt;=8),'[1]Pricing Schedule'!$J$36,
IF(AND(I861=38000,R861&gt;4.5,R861&lt;=9,M861&gt;8),'[1]Pricing Schedule'!$J$18,
IF(AND(I861=38000,R861&gt;4.5,R861&lt;=9,M861&lt;=8),'[1]Pricing Schedule'!$J$36,
IF(AND(I861=38000,R861&gt;9,R861&lt;=12.8,M861&gt;8),'[1]Pricing Schedule'!$J$27,
IF(AND(I861=38000,R861&gt;9,R861&lt;=12.8,M861&lt;=8),'[1]Pricing Schedule'!$J$36,
IF(AND(I861=38000,R861&gt;12.8,R861&lt;=22.8),'[1]Pricing Schedule'!$J$36,
IF(AND(I861=38000,R861&gt;22.8,R861&lt;=30.2),'[1]Pricing Schedule'!$J$45,
IF(AND(I861=38000,R861&gt;30.2,R861&lt;=45.9),'[1]Pricing Schedule'!$J$54,
IF(AND(I861=38000,R861&gt;45.9,R861&lt;=123.4),'[1]Pricing Schedule'!$J$97,
IF(AND(I861=38000,R861&gt;123.4,R861&lt;=168.2,M861&lt;=10),'[1]Pricing Schedule'!$J$105,
IF(AND(I861=38000,R861&gt;123.4,R861&lt;=168.2,M861&gt;10),'[1]Pricing Schedule'!$J$113,
IF(AND(I861=38000,R861&gt;168.2,R861&lt;=336.4,M861&lt;=10),('[1]Pricing Schedule'!$J$105),
IF(AND(I861=38000,R861&gt;168.2,R861&lt;=336.4,M861&gt;10),('[1]Pricing Schedule'!$J$113),
IF(AND(I861=38000,R861&gt;336.4,R861&lt;=504.6,M861&lt;=10),('[1]Pricing Schedule'!$J$105),
IF(AND(I861=38000,R861&gt;336.4,R861&lt;=504.6,M861&gt;10),('[1]Pricing Schedule'!$J$113),
IF(AND(I861=38000,R861&gt;504.6,R861&lt;=672.8,M861&lt;=10),('[1]Pricing Schedule'!$J$105),
IF(AND(I861=38000,R861&gt;504.6,R861&lt;=672.8,M861&gt;10),('[1]Pricing Schedule'!$J$113),
IF(AND(I861=110000,R861&lt;=12.8,M861&gt;2),'[1]Pricing Schedule'!$J$63,
IF(AND(I861=110000,R861&lt;=12.8,M861&lt;=2),'[1]Pricing Schedule'!$J$97,
IF(AND(I861=110000,R861&gt;12.8,R861&lt;=22.8,M861&gt;3),'[1]Pricing Schedule'!$J$72,
IF(AND(I861=110000,R861&gt;12.8,R861&lt;=22.8,M861&lt;=3),'[1]Pricing Schedule'!$J$97,
IF(AND(I861=110000,R861&gt;22.8,R861&lt;=30.2),'[1]Pricing Schedule'!$J$81,
IF(AND(I861=110000,R861&gt;30.2,R861&lt;=45.9),'[1]Pricing Schedule'!$J$90,
IF(AND(I861=110000,R861&gt;45.9,R861&lt;=123.4),'[1]Pricing Schedule'!$J$97,
IF(AND(I861=110000,R861&gt;123.4,R861&lt;=168.2,M861&lt;=10),'[1]Pricing Schedule'!$J$105,
IF(AND(I861=110000,R861&gt;123.4,R861&lt;=168.2,M861&gt;10),'[1]Pricing Schedule'!$J$113,
IF(AND(I861=110000,R861&gt;168.2,R861&lt;=336.2,M861&lt;=10),('[1]Pricing Schedule'!$J$105),
IF(AND(I861=110000,R861&gt;168.2,R861&lt;=336.2,M861&gt;10),('[1]Pricing Schedule'!$J$113),
IF(AND(I861=110000,R861&gt;336.4,R861&lt;=504.6,M861&lt;=10),('[1]Pricing Schedule'!$J$105),
IF(AND(I861=110000,R861&gt;336.4,R861&lt;=504.6,M861&gt;10),('[1]Pricing Schedule'!$J$113),
IF(AND(I861=110000,R861&gt;504.6,R861&lt;=672.8,M861&lt;=10),('[1]Pricing Schedule'!$J$105),
IF(AND(I861=110000,R861&gt;504.6,R861&lt;=672.8,M861&gt;10),('[1]Pricing Schedule'!$J$113),
IF(AND(I861=110000,R861&gt;672.8,R861&lt;=841,M861&lt;=10),('[1]Pricing Schedule'!$J$105),
IF(AND(I861=110000,R861&gt;672.8,R861&lt;=841,M861&gt;10),('[1]Pricing Schedule'!$J$113),
IF(AND(I861=110000,R861&gt;1682,R861&lt;=1850.2,M861&lt;=10),('[1]Pricing Schedule'!$J$105),
IF(AND(I861=110000,R861&gt;1682,R861&lt;=1850.2,M861&gt;10),('[1]Pricing Schedule'!$J$113),
IF(AND(I861=110000,R861&gt;2018.4,R861&lt;=2186.6,M861&lt;=10),('[1]Pricing Schedule'!$J$105),
IF(AND(I861=110000,R861&gt;2018.4,R861&lt;=2186.6,M861&gt;10),('[1]Pricing Schedule'!$J$113),999999999)))))))))))))))))))))))))))))))))))))))</f>
        <v>10</v>
      </c>
      <c r="U861" s="40">
        <f t="shared" si="84"/>
        <v>101726.71957671957</v>
      </c>
      <c r="V861" s="41">
        <f t="shared" si="85"/>
        <v>9.8302589935167113</v>
      </c>
      <c r="Y861" s="23">
        <v>606</v>
      </c>
      <c r="Z861" s="23">
        <v>133</v>
      </c>
      <c r="AR861" s="35"/>
    </row>
    <row r="862" spans="1:44" s="44" customFormat="1">
      <c r="A862" s="43">
        <v>862</v>
      </c>
      <c r="B862" s="43">
        <v>862</v>
      </c>
      <c r="C862" s="43" t="s">
        <v>1339</v>
      </c>
      <c r="D862" s="23" t="s">
        <v>168</v>
      </c>
      <c r="E862" s="23" t="s">
        <v>168</v>
      </c>
      <c r="F862" s="43" t="s">
        <v>263</v>
      </c>
      <c r="G862" s="43" t="s">
        <v>264</v>
      </c>
      <c r="H862" s="43" t="s">
        <v>113</v>
      </c>
      <c r="I862" s="44">
        <v>38000</v>
      </c>
      <c r="J862" s="44">
        <v>38000</v>
      </c>
      <c r="K862" s="43" t="s">
        <v>119</v>
      </c>
      <c r="L862" s="45">
        <v>2.7120000000000002</v>
      </c>
      <c r="M862" s="46">
        <f t="shared" si="80"/>
        <v>3</v>
      </c>
      <c r="N862" s="45">
        <v>5.0490000000000004</v>
      </c>
      <c r="O862" s="44">
        <v>2</v>
      </c>
      <c r="P862" s="46">
        <f t="shared" si="81"/>
        <v>3.7867500000000005</v>
      </c>
      <c r="Q862" s="47">
        <f t="shared" si="82"/>
        <v>46.2</v>
      </c>
      <c r="R862" s="46">
        <f t="shared" si="83"/>
        <v>46.2</v>
      </c>
      <c r="S862" s="39">
        <f>IF(AND(I862=38000,R862&lt;=4.5,M862&gt;8),'[1]Pricing Schedule'!$F$8+('[1]Pricing Schedule'!$F$9*M862),
IF(AND(I862=38000,R862&lt;=4.5,M862&lt;=8),'[1]Pricing Schedule'!$F$34+('[1]Pricing Schedule'!$F$36*M862),
IF(AND(I862=38000,R862&gt;4.5,R862&lt;=9,M862&gt;8),'[1]Pricing Schedule'!$F$17+('[1]Pricing Schedule'!$F$18*M862),
IF(AND(I862=38000,R862&gt;4.5,R862&lt;=9,M862&lt;=8),'[1]Pricing Schedule'!$F$34+('[1]Pricing Schedule'!$F$36*M862),
IF(AND(I862=38000,R862&gt;9,R862&lt;=12.8,M862&gt;8),'[1]Pricing Schedule'!$F$26+('[1]Pricing Schedule'!$F$27*M862),
IF(AND(I862=38000,R862&gt;9,R862&lt;=12.8,M862&lt;=8),'[1]Pricing Schedule'!$F$34+('[1]Pricing Schedule'!$F$36*M862),
IF(AND(I862=38000,R862&gt;12.8,R862&lt;=22.8),'[1]Pricing Schedule'!$F$34+('[1]Pricing Schedule'!$F$36*M862),
IF(AND(I862=38000,R862&gt;22.8,R862&lt;=30.2),'[1]Pricing Schedule'!$F$43+('[1]Pricing Schedule'!$F$45*M862),
IF(AND(I862=38000,R862&gt;30.2,R862&lt;=45.9),'[1]Pricing Schedule'!$F$52+('[1]Pricing Schedule'!$F$54*M862),
IF(AND(I862=38000,R862&gt;45.9,R862&lt;=123.4),'[1]Pricing Schedule'!$F$96+('[1]Pricing Schedule'!$F$97*M862),
IF(AND(I862=38000,R862&gt;123.4,R862&lt;=168.2,M862&lt;=10),'[1]Pricing Schedule'!$F$103+('[1]Pricing Schedule'!$F$105*M862),
IF(AND(I862=38000,R862&gt;123.4,R862&lt;=168.2,M862&gt;10),'[1]Pricing Schedule'!$F$111+('[1]Pricing Schedule'!$F$113*M862),
IF(AND(I862=38000,R862&gt;157.4,R862&lt;=336.4,M862&lt;=10),('[1]Pricing Schedule'!$F$103+('[1]Pricing Schedule'!$F$105*M862))*2,
IF(AND(I862=38000,R862&gt;157.4,R862&lt;=336.4,M862&gt;10),('[1]Pricing Schedule'!$F$111+('[1]Pricing Schedule'!$F$113*M862))*2,
IF(AND(I862=38000,R862&gt;314.8,R862&lt;=504.6,M862&lt;=10),('[1]Pricing Schedule'!$F$103+('[1]Pricing Schedule'!$F$105*M862))*3,
IF(AND(I862=38000,R862&gt;314.8,R862&lt;=504.6,M862&gt;10),('[1]Pricing Schedule'!$F$111+('[1]Pricing Schedule'!$F$113*M862))*3,
IF(AND(I862=38000,R862&gt;472.2,R862&lt;=672.8,M862&lt;=10),('[1]Pricing Schedule'!$F$103+('[1]Pricing Schedule'!$F$105*M862))*4,
IF(AND(I862=38000,R862&gt;472.2,R862&lt;=672.8,M862&gt;10),('[1]Pricing Schedule'!$F$111+('[1]Pricing Schedule'!$F$113*M862))*4,
IF(AND(I862=110000,R862&lt;=12.8,M862&gt;2),'[1]Pricing Schedule'!$F$62+('[1]Pricing Schedule'!$F$63*M862),
IF(AND(I862=110000,R862&lt;=12.8,M862&lt;=2),'[1]Pricing Schedule'!$F$96+('[1]Pricing Schedule'!$F$97*M862),
IF(AND(I862=110000,R862&gt;12.8,R862&lt;=22.8,M862&gt;3),'[1]Pricing Schedule'!$F$71+('[1]Pricing Schedule'!$F$72*M862),
IF(AND(I862=110000,R862&gt;12.8,R862&lt;=22.8,M862&lt;=3),'[1]Pricing Schedule'!$F$96+('[1]Pricing Schedule'!$F$97*M862),
IF(AND(I862=110000,R862&gt;22.8,R862&lt;=30.2),'[1]Pricing Schedule'!$F$80+('[1]Pricing Schedule'!$F$81*M862),
IF(AND(I862=110000,R862&gt;30.2,R862&lt;=45.9),'[1]Pricing Schedule'!$F$89+('[1]Pricing Schedule'!$F$90*M862),
IF(AND(I862=110000,R862&gt;45.9,R862&lt;=123.4),'[1]Pricing Schedule'!$F$96+('[1]Pricing Schedule'!$F$97*M862),
IF(AND(I862=110000,R862&gt;123.4,R862&lt;=168.2,M862&lt;=10),'[1]Pricing Schedule'!$F$103+('[1]Pricing Schedule'!$F$105*M862),
IF(AND(I862=110000,R862&gt;123.4,R862&lt;=168.2,M862&gt;10),'[1]Pricing Schedule'!$F$111+('[1]Pricing Schedule'!$F$113*M862),
IF(AND(I862=110000,R862&gt;168.2,R862&lt;=336.4,M862&lt;=10),('[1]Pricing Schedule'!$F$103+('[1]Pricing Schedule'!$F$105*M862))*2,
IF(AND(I862=110000,R862&gt;168.2,R862&lt;=336.4,M862&gt;10),('[1]Pricing Schedule'!$F$111+('[1]Pricing Schedule'!$F$113*M862))*2,
IF(AND(I862=110000,R862&gt;336.4,R862&lt;=504.6,M862&lt;=10),('[1]Pricing Schedule'!$F$103+('[1]Pricing Schedule'!$F$105*M862))*3,
IF(AND(I862=110000,R862&gt;336.4,R862&lt;=504.6,M862&gt;10),('[1]Pricing Schedule'!$F$111+('[1]Pricing Schedule'!$F$113*M862))*3,
IF(AND(I862=110000,R862&gt;504.6,R862&lt;=672.8,M862&lt;=10),('[1]Pricing Schedule'!$F$103+('[1]Pricing Schedule'!$F$105*M862))*4,
IF(AND(I862=110000,R862&gt;504.6,R862&lt;=672.8,M862&gt;10),('[1]Pricing Schedule'!$F$111+('[1]Pricing Schedule'!$F$113*M862))*4,
IF(AND(I862=110000,R862&gt;672.8,R862&lt;=841,M862&lt;=10),('[1]Pricing Schedule'!$F$103+('[1]Pricing Schedule'!$F$105*M862))*5,
IF(AND(I862=110000,R862&gt;672.8,R862&lt;=841,M862&gt;10),('[1]Pricing Schedule'!$F$111+('[1]Pricing Schedule'!$F$113*M862))*5,
IF(AND(I862=110000,R862&gt;672.8,R862&lt;=841,M862&lt;=10),('[1]Pricing Schedule'!$F$103+('[1]Pricing Schedule'!$F$105*M862))*5,
IF(AND(I862=110000,R862&gt;672.8,R862&lt;=841,M862&gt;10),('[1]Pricing Schedule'!$F$111+('[1]Pricing Schedule'!$F$113*M862))*5,
IF(AND(I862=110000,R862&gt;1345.6,R862&lt;=1513.8,M862&lt;=10),('[1]Pricing Schedule'!$F$103+('[1]Pricing Schedule'!$F$105*M862))*9,
IF(AND(I862=110000,R862&gt;1345.6,R862&lt;=1513.8,M862&gt;10),('[1]Pricing Schedule'!$F$111+('[1]Pricing Schedule'!$F$113*M862))*9,
9999999999)))))))))))))))))))))))))))))))))))))))</f>
        <v>1550890</v>
      </c>
      <c r="T862" s="48">
        <f>IF(AND(I862=38000,R862&lt;=4.5,M862&gt;8),'[1]Pricing Schedule'!$J$9,
IF(AND(I862=38000,R862&lt;=4.5,M862&lt;=8),'[1]Pricing Schedule'!$J$36,
IF(AND(I862=38000,R862&gt;4.5,R862&lt;=9,M862&gt;8),'[1]Pricing Schedule'!$J$18,
IF(AND(I862=38000,R862&gt;4.5,R862&lt;=9,M862&lt;=8),'[1]Pricing Schedule'!$J$36,
IF(AND(I862=38000,R862&gt;9,R862&lt;=12.8,M862&gt;8),'[1]Pricing Schedule'!$J$27,
IF(AND(I862=38000,R862&gt;9,R862&lt;=12.8,M862&lt;=8),'[1]Pricing Schedule'!$J$36,
IF(AND(I862=38000,R862&gt;12.8,R862&lt;=22.8),'[1]Pricing Schedule'!$J$36,
IF(AND(I862=38000,R862&gt;22.8,R862&lt;=30.2),'[1]Pricing Schedule'!$J$45,
IF(AND(I862=38000,R862&gt;30.2,R862&lt;=45.9),'[1]Pricing Schedule'!$J$54,
IF(AND(I862=38000,R862&gt;45.9,R862&lt;=123.4),'[1]Pricing Schedule'!$J$97,
IF(AND(I862=38000,R862&gt;123.4,R862&lt;=168.2,M862&lt;=10),'[1]Pricing Schedule'!$J$105,
IF(AND(I862=38000,R862&gt;123.4,R862&lt;=168.2,M862&gt;10),'[1]Pricing Schedule'!$J$113,
IF(AND(I862=38000,R862&gt;168.2,R862&lt;=336.4,M862&lt;=10),('[1]Pricing Schedule'!$J$105),
IF(AND(I862=38000,R862&gt;168.2,R862&lt;=336.4,M862&gt;10),('[1]Pricing Schedule'!$J$113),
IF(AND(I862=38000,R862&gt;336.4,R862&lt;=504.6,M862&lt;=10),('[1]Pricing Schedule'!$J$105),
IF(AND(I862=38000,R862&gt;336.4,R862&lt;=504.6,M862&gt;10),('[1]Pricing Schedule'!$J$113),
IF(AND(I862=38000,R862&gt;504.6,R862&lt;=672.8,M862&lt;=10),('[1]Pricing Schedule'!$J$105),
IF(AND(I862=38000,R862&gt;504.6,R862&lt;=672.8,M862&gt;10),('[1]Pricing Schedule'!$J$113),
IF(AND(I862=110000,R862&lt;=12.8,M862&gt;2),'[1]Pricing Schedule'!$J$63,
IF(AND(I862=110000,R862&lt;=12.8,M862&lt;=2),'[1]Pricing Schedule'!$J$97,
IF(AND(I862=110000,R862&gt;12.8,R862&lt;=22.8,M862&gt;3),'[1]Pricing Schedule'!$J$72,
IF(AND(I862=110000,R862&gt;12.8,R862&lt;=22.8,M862&lt;=3),'[1]Pricing Schedule'!$J$97,
IF(AND(I862=110000,R862&gt;22.8,R862&lt;=30.2),'[1]Pricing Schedule'!$J$81,
IF(AND(I862=110000,R862&gt;30.2,R862&lt;=45.9),'[1]Pricing Schedule'!$J$90,
IF(AND(I862=110000,R862&gt;45.9,R862&lt;=123.4),'[1]Pricing Schedule'!$J$97,
IF(AND(I862=110000,R862&gt;123.4,R862&lt;=168.2,M862&lt;=10),'[1]Pricing Schedule'!$J$105,
IF(AND(I862=110000,R862&gt;123.4,R862&lt;=168.2,M862&gt;10),'[1]Pricing Schedule'!$J$113,
IF(AND(I862=110000,R862&gt;168.2,R862&lt;=336.2,M862&lt;=10),('[1]Pricing Schedule'!$J$105),
IF(AND(I862=110000,R862&gt;168.2,R862&lt;=336.2,M862&gt;10),('[1]Pricing Schedule'!$J$113),
IF(AND(I862=110000,R862&gt;336.4,R862&lt;=504.6,M862&lt;=10),('[1]Pricing Schedule'!$J$105),
IF(AND(I862=110000,R862&gt;336.4,R862&lt;=504.6,M862&gt;10),('[1]Pricing Schedule'!$J$113),
IF(AND(I862=110000,R862&gt;504.6,R862&lt;=672.8,M862&lt;=10),('[1]Pricing Schedule'!$J$105),
IF(AND(I862=110000,R862&gt;504.6,R862&lt;=672.8,M862&gt;10),('[1]Pricing Schedule'!$J$113),
IF(AND(I862=110000,R862&gt;672.8,R862&lt;=841,M862&lt;=10),('[1]Pricing Schedule'!$J$105),
IF(AND(I862=110000,R862&gt;672.8,R862&lt;=841,M862&gt;10),('[1]Pricing Schedule'!$J$113),
IF(AND(I862=110000,R862&gt;1682,R862&lt;=1850.2,M862&lt;=10),('[1]Pricing Schedule'!$J$105),
IF(AND(I862=110000,R862&gt;1682,R862&lt;=1850.2,M862&gt;10),('[1]Pricing Schedule'!$J$113),
IF(AND(I862=110000,R862&gt;2018.4,R862&lt;=2186.6,M862&lt;=10),('[1]Pricing Schedule'!$J$105),
IF(AND(I862=110000,R862&gt;2018.4,R862&lt;=2186.6,M862&gt;10),('[1]Pricing Schedule'!$J$113),999999999)))))))))))))))))))))))))))))))))))))))</f>
        <v>11</v>
      </c>
      <c r="U862" s="49">
        <f t="shared" si="84"/>
        <v>33569.047619047618</v>
      </c>
      <c r="V862" s="50">
        <f t="shared" si="85"/>
        <v>29.789346762181715</v>
      </c>
      <c r="W862" s="13"/>
      <c r="X862" s="13"/>
      <c r="Y862" s="23">
        <v>133</v>
      </c>
      <c r="Z862" s="23">
        <v>419</v>
      </c>
      <c r="AD862" s="43"/>
      <c r="AE862" s="43"/>
      <c r="AF862" s="43"/>
      <c r="AR862" s="51"/>
    </row>
    <row r="863" spans="1:44">
      <c r="A863" s="23">
        <v>863</v>
      </c>
      <c r="B863" s="23">
        <v>863</v>
      </c>
      <c r="C863" s="23" t="s">
        <v>1340</v>
      </c>
      <c r="D863" s="23" t="s">
        <v>168</v>
      </c>
      <c r="E863" s="23" t="s">
        <v>168</v>
      </c>
      <c r="F863" s="23" t="s">
        <v>260</v>
      </c>
      <c r="G863" s="23" t="s">
        <v>261</v>
      </c>
      <c r="H863" s="23" t="s">
        <v>133</v>
      </c>
      <c r="I863" s="13">
        <v>110000</v>
      </c>
      <c r="J863" s="13">
        <v>110000</v>
      </c>
      <c r="K863" s="13">
        <v>38000</v>
      </c>
      <c r="L863" s="24">
        <v>19.323</v>
      </c>
      <c r="M863" s="37">
        <f t="shared" si="80"/>
        <v>20</v>
      </c>
      <c r="N863" s="24">
        <v>2.8820000000000001</v>
      </c>
      <c r="O863" s="13">
        <v>2</v>
      </c>
      <c r="P863" s="36">
        <f t="shared" si="81"/>
        <v>2.1615000000000002</v>
      </c>
      <c r="Q863" s="38">
        <f t="shared" si="82"/>
        <v>25.200000000000003</v>
      </c>
      <c r="R863" s="37">
        <f t="shared" si="83"/>
        <v>25.200000000000003</v>
      </c>
      <c r="S863" s="39">
        <f>IF(AND(I863=38000,R863&lt;=4.5,M863&gt;8),'[1]Pricing Schedule'!$F$8+('[1]Pricing Schedule'!$F$9*M863),
IF(AND(I863=38000,R863&lt;=4.5,M863&lt;=8),'[1]Pricing Schedule'!$F$34+('[1]Pricing Schedule'!$F$36*M863),
IF(AND(I863=38000,R863&gt;4.5,R863&lt;=9,M863&gt;8),'[1]Pricing Schedule'!$F$17+('[1]Pricing Schedule'!$F$18*M863),
IF(AND(I863=38000,R863&gt;4.5,R863&lt;=9,M863&lt;=8),'[1]Pricing Schedule'!$F$34+('[1]Pricing Schedule'!$F$36*M863),
IF(AND(I863=38000,R863&gt;9,R863&lt;=12.8,M863&gt;8),'[1]Pricing Schedule'!$F$26+('[1]Pricing Schedule'!$F$27*M863),
IF(AND(I863=38000,R863&gt;9,R863&lt;=12.8,M863&lt;=8),'[1]Pricing Schedule'!$F$34+('[1]Pricing Schedule'!$F$36*M863),
IF(AND(I863=38000,R863&gt;12.8,R863&lt;=22.8),'[1]Pricing Schedule'!$F$34+('[1]Pricing Schedule'!$F$36*M863),
IF(AND(I863=38000,R863&gt;22.8,R863&lt;=30.2),'[1]Pricing Schedule'!$F$43+('[1]Pricing Schedule'!$F$45*M863),
IF(AND(I863=38000,R863&gt;30.2,R863&lt;=45.9),'[1]Pricing Schedule'!$F$52+('[1]Pricing Schedule'!$F$54*M863),
IF(AND(I863=38000,R863&gt;45.9,R863&lt;=123.4),'[1]Pricing Schedule'!$F$96+('[1]Pricing Schedule'!$F$97*M863),
IF(AND(I863=38000,R863&gt;123.4,R863&lt;=168.2,M863&lt;=10),'[1]Pricing Schedule'!$F$103+('[1]Pricing Schedule'!$F$105*M863),
IF(AND(I863=38000,R863&gt;123.4,R863&lt;=168.2,M863&gt;10),'[1]Pricing Schedule'!$F$111+('[1]Pricing Schedule'!$F$113*M863),
IF(AND(I863=38000,R863&gt;157.4,R863&lt;=336.4,M863&lt;=10),('[1]Pricing Schedule'!$F$103+('[1]Pricing Schedule'!$F$105*M863))*2,
IF(AND(I863=38000,R863&gt;157.4,R863&lt;=336.4,M863&gt;10),('[1]Pricing Schedule'!$F$111+('[1]Pricing Schedule'!$F$113*M863))*2,
IF(AND(I863=38000,R863&gt;314.8,R863&lt;=504.6,M863&lt;=10),('[1]Pricing Schedule'!$F$103+('[1]Pricing Schedule'!$F$105*M863))*3,
IF(AND(I863=38000,R863&gt;314.8,R863&lt;=504.6,M863&gt;10),('[1]Pricing Schedule'!$F$111+('[1]Pricing Schedule'!$F$113*M863))*3,
IF(AND(I863=38000,R863&gt;472.2,R863&lt;=672.8,M863&lt;=10),('[1]Pricing Schedule'!$F$103+('[1]Pricing Schedule'!$F$105*M863))*4,
IF(AND(I863=38000,R863&gt;472.2,R863&lt;=672.8,M863&gt;10),('[1]Pricing Schedule'!$F$111+('[1]Pricing Schedule'!$F$113*M863))*4,
IF(AND(I863=110000,R863&lt;=12.8,M863&gt;2),'[1]Pricing Schedule'!$F$62+('[1]Pricing Schedule'!$F$63*M863),
IF(AND(I863=110000,R863&lt;=12.8,M863&lt;=2),'[1]Pricing Schedule'!$F$96+('[1]Pricing Schedule'!$F$97*M863),
IF(AND(I863=110000,R863&gt;12.8,R863&lt;=22.8,M863&gt;3),'[1]Pricing Schedule'!$F$71+('[1]Pricing Schedule'!$F$72*M863),
IF(AND(I863=110000,R863&gt;12.8,R863&lt;=22.8,M863&lt;=3),'[1]Pricing Schedule'!$F$96+('[1]Pricing Schedule'!$F$97*M863),
IF(AND(I863=110000,R863&gt;22.8,R863&lt;=30.2),'[1]Pricing Schedule'!$F$80+('[1]Pricing Schedule'!$F$81*M863),
IF(AND(I863=110000,R863&gt;30.2,R863&lt;=45.9),'[1]Pricing Schedule'!$F$89+('[1]Pricing Schedule'!$F$90*M863),
IF(AND(I863=110000,R863&gt;45.9,R863&lt;=123.4),'[1]Pricing Schedule'!$F$96+('[1]Pricing Schedule'!$F$97*M863),
IF(AND(I863=110000,R863&gt;123.4,R863&lt;=168.2,M863&lt;=10),'[1]Pricing Schedule'!$F$103+('[1]Pricing Schedule'!$F$105*M863),
IF(AND(I863=110000,R863&gt;123.4,R863&lt;=168.2,M863&gt;10),'[1]Pricing Schedule'!$F$111+('[1]Pricing Schedule'!$F$113*M863),
IF(AND(I863=110000,R863&gt;168.2,R863&lt;=336.4,M863&lt;=10),('[1]Pricing Schedule'!$F$103+('[1]Pricing Schedule'!$F$105*M863))*2,
IF(AND(I863=110000,R863&gt;168.2,R863&lt;=336.4,M863&gt;10),('[1]Pricing Schedule'!$F$111+('[1]Pricing Schedule'!$F$113*M863))*2,
IF(AND(I863=110000,R863&gt;336.4,R863&lt;=504.6,M863&lt;=10),('[1]Pricing Schedule'!$F$103+('[1]Pricing Schedule'!$F$105*M863))*3,
IF(AND(I863=110000,R863&gt;336.4,R863&lt;=504.6,M863&gt;10),('[1]Pricing Schedule'!$F$111+('[1]Pricing Schedule'!$F$113*M863))*3,
IF(AND(I863=110000,R863&gt;504.6,R863&lt;=672.8,M863&lt;=10),('[1]Pricing Schedule'!$F$103+('[1]Pricing Schedule'!$F$105*M863))*4,
IF(AND(I863=110000,R863&gt;504.6,R863&lt;=672.8,M863&gt;10),('[1]Pricing Schedule'!$F$111+('[1]Pricing Schedule'!$F$113*M863))*4,
IF(AND(I863=110000,R863&gt;672.8,R863&lt;=841,M863&lt;=10),('[1]Pricing Schedule'!$F$103+('[1]Pricing Schedule'!$F$105*M863))*5,
IF(AND(I863=110000,R863&gt;672.8,R863&lt;=841,M863&gt;10),('[1]Pricing Schedule'!$F$111+('[1]Pricing Schedule'!$F$113*M863))*5,
IF(AND(I863=110000,R863&gt;672.8,R863&lt;=841,M863&lt;=10),('[1]Pricing Schedule'!$F$103+('[1]Pricing Schedule'!$F$105*M863))*5,
IF(AND(I863=110000,R863&gt;672.8,R863&lt;=841,M863&gt;10),('[1]Pricing Schedule'!$F$111+('[1]Pricing Schedule'!$F$113*M863))*5,
IF(AND(I863=110000,R863&gt;1345.6,R863&lt;=1513.8,M863&lt;=10),('[1]Pricing Schedule'!$F$103+('[1]Pricing Schedule'!$F$105*M863))*9,
IF(AND(I863=110000,R863&gt;1345.6,R863&lt;=1513.8,M863&gt;10),('[1]Pricing Schedule'!$F$111+('[1]Pricing Schedule'!$F$113*M863))*9,
9999999999)))))))))))))))))))))))))))))))))))))))</f>
        <v>3730450</v>
      </c>
      <c r="T863" s="21">
        <f>IF(AND(I863=38000,R863&lt;=4.5,M863&gt;8),'[1]Pricing Schedule'!$J$9,
IF(AND(I863=38000,R863&lt;=4.5,M863&lt;=8),'[1]Pricing Schedule'!$J$36,
IF(AND(I863=38000,R863&gt;4.5,R863&lt;=9,M863&gt;8),'[1]Pricing Schedule'!$J$18,
IF(AND(I863=38000,R863&gt;4.5,R863&lt;=9,M863&lt;=8),'[1]Pricing Schedule'!$J$36,
IF(AND(I863=38000,R863&gt;9,R863&lt;=12.8,M863&gt;8),'[1]Pricing Schedule'!$J$27,
IF(AND(I863=38000,R863&gt;9,R863&lt;=12.8,M863&lt;=8),'[1]Pricing Schedule'!$J$36,
IF(AND(I863=38000,R863&gt;12.8,R863&lt;=22.8),'[1]Pricing Schedule'!$J$36,
IF(AND(I863=38000,R863&gt;22.8,R863&lt;=30.2),'[1]Pricing Schedule'!$J$45,
IF(AND(I863=38000,R863&gt;30.2,R863&lt;=45.9),'[1]Pricing Schedule'!$J$54,
IF(AND(I863=38000,R863&gt;45.9,R863&lt;=123.4),'[1]Pricing Schedule'!$J$97,
IF(AND(I863=38000,R863&gt;123.4,R863&lt;=168.2,M863&lt;=10),'[1]Pricing Schedule'!$J$105,
IF(AND(I863=38000,R863&gt;123.4,R863&lt;=168.2,M863&gt;10),'[1]Pricing Schedule'!$J$113,
IF(AND(I863=38000,R863&gt;168.2,R863&lt;=336.4,M863&lt;=10),('[1]Pricing Schedule'!$J$105),
IF(AND(I863=38000,R863&gt;168.2,R863&lt;=336.4,M863&gt;10),('[1]Pricing Schedule'!$J$113),
IF(AND(I863=38000,R863&gt;336.4,R863&lt;=504.6,M863&lt;=10),('[1]Pricing Schedule'!$J$105),
IF(AND(I863=38000,R863&gt;336.4,R863&lt;=504.6,M863&gt;10),('[1]Pricing Schedule'!$J$113),
IF(AND(I863=38000,R863&gt;504.6,R863&lt;=672.8,M863&lt;=10),('[1]Pricing Schedule'!$J$105),
IF(AND(I863=38000,R863&gt;504.6,R863&lt;=672.8,M863&gt;10),('[1]Pricing Schedule'!$J$113),
IF(AND(I863=110000,R863&lt;=12.8,M863&gt;2),'[1]Pricing Schedule'!$J$63,
IF(AND(I863=110000,R863&lt;=12.8,M863&lt;=2),'[1]Pricing Schedule'!$J$97,
IF(AND(I863=110000,R863&gt;12.8,R863&lt;=22.8,M863&gt;3),'[1]Pricing Schedule'!$J$72,
IF(AND(I863=110000,R863&gt;12.8,R863&lt;=22.8,M863&lt;=3),'[1]Pricing Schedule'!$J$97,
IF(AND(I863=110000,R863&gt;22.8,R863&lt;=30.2),'[1]Pricing Schedule'!$J$81,
IF(AND(I863=110000,R863&gt;30.2,R863&lt;=45.9),'[1]Pricing Schedule'!$J$90,
IF(AND(I863=110000,R863&gt;45.9,R863&lt;=123.4),'[1]Pricing Schedule'!$J$97,
IF(AND(I863=110000,R863&gt;123.4,R863&lt;=168.2,M863&lt;=10),'[1]Pricing Schedule'!$J$105,
IF(AND(I863=110000,R863&gt;123.4,R863&lt;=168.2,M863&gt;10),'[1]Pricing Schedule'!$J$113,
IF(AND(I863=110000,R863&gt;168.2,R863&lt;=336.2,M863&lt;=10),('[1]Pricing Schedule'!$J$105),
IF(AND(I863=110000,R863&gt;168.2,R863&lt;=336.2,M863&gt;10),('[1]Pricing Schedule'!$J$113),
IF(AND(I863=110000,R863&gt;336.4,R863&lt;=504.6,M863&lt;=10),('[1]Pricing Schedule'!$J$105),
IF(AND(I863=110000,R863&gt;336.4,R863&lt;=504.6,M863&gt;10),('[1]Pricing Schedule'!$J$113),
IF(AND(I863=110000,R863&gt;504.6,R863&lt;=672.8,M863&lt;=10),('[1]Pricing Schedule'!$J$105),
IF(AND(I863=110000,R863&gt;504.6,R863&lt;=672.8,M863&gt;10),('[1]Pricing Schedule'!$J$113),
IF(AND(I863=110000,R863&gt;672.8,R863&lt;=841,M863&lt;=10),('[1]Pricing Schedule'!$J$105),
IF(AND(I863=110000,R863&gt;672.8,R863&lt;=841,M863&gt;10),('[1]Pricing Schedule'!$J$113),
IF(AND(I863=110000,R863&gt;1682,R863&lt;=1850.2,M863&lt;=10),('[1]Pricing Schedule'!$J$105),
IF(AND(I863=110000,R863&gt;1682,R863&lt;=1850.2,M863&gt;10),('[1]Pricing Schedule'!$J$113),
IF(AND(I863=110000,R863&gt;2018.4,R863&lt;=2186.6,M863&lt;=10),('[1]Pricing Schedule'!$J$105),
IF(AND(I863=110000,R863&gt;2018.4,R863&lt;=2186.6,M863&gt;10),('[1]Pricing Schedule'!$J$113),999999999)))))))))))))))))))))))))))))))))))))))</f>
        <v>9</v>
      </c>
      <c r="U863" s="40">
        <f t="shared" si="84"/>
        <v>148033.73015873015</v>
      </c>
      <c r="V863" s="41">
        <f t="shared" si="85"/>
        <v>6.7552171989974408</v>
      </c>
      <c r="Y863" s="23">
        <v>105</v>
      </c>
      <c r="Z863" s="23">
        <v>133</v>
      </c>
      <c r="AR863" s="35"/>
    </row>
    <row r="864" spans="1:44">
      <c r="A864" s="23">
        <v>864</v>
      </c>
      <c r="B864" s="23">
        <v>864</v>
      </c>
      <c r="C864" s="23" t="s">
        <v>1341</v>
      </c>
      <c r="D864" s="23" t="s">
        <v>168</v>
      </c>
      <c r="E864" s="23" t="s">
        <v>168</v>
      </c>
      <c r="F864" s="23" t="s">
        <v>263</v>
      </c>
      <c r="G864" s="23" t="s">
        <v>264</v>
      </c>
      <c r="H864" s="23" t="s">
        <v>113</v>
      </c>
      <c r="I864" s="13">
        <v>38000</v>
      </c>
      <c r="J864" s="13">
        <v>38000</v>
      </c>
      <c r="K864" s="23" t="s">
        <v>119</v>
      </c>
      <c r="L864" s="24">
        <v>10.401</v>
      </c>
      <c r="M864" s="37">
        <f t="shared" si="80"/>
        <v>11</v>
      </c>
      <c r="N864" s="24">
        <v>0.45200000000000001</v>
      </c>
      <c r="O864" s="13">
        <v>2</v>
      </c>
      <c r="P864" s="36">
        <f t="shared" si="81"/>
        <v>0.45200000000000001</v>
      </c>
      <c r="Q864" s="38">
        <f t="shared" si="82"/>
        <v>4.2</v>
      </c>
      <c r="R864" s="37">
        <f t="shared" si="83"/>
        <v>4.2</v>
      </c>
      <c r="S864" s="39">
        <f>IF(AND(I864=38000,R864&lt;=4.5,M864&gt;8),'[1]Pricing Schedule'!$F$8+('[1]Pricing Schedule'!$F$9*M864),
IF(AND(I864=38000,R864&lt;=4.5,M864&lt;=8),'[1]Pricing Schedule'!$F$34+('[1]Pricing Schedule'!$F$36*M864),
IF(AND(I864=38000,R864&gt;4.5,R864&lt;=9,M864&gt;8),'[1]Pricing Schedule'!$F$17+('[1]Pricing Schedule'!$F$18*M864),
IF(AND(I864=38000,R864&gt;4.5,R864&lt;=9,M864&lt;=8),'[1]Pricing Schedule'!$F$34+('[1]Pricing Schedule'!$F$36*M864),
IF(AND(I864=38000,R864&gt;9,R864&lt;=12.8,M864&gt;8),'[1]Pricing Schedule'!$F$26+('[1]Pricing Schedule'!$F$27*M864),
IF(AND(I864=38000,R864&gt;9,R864&lt;=12.8,M864&lt;=8),'[1]Pricing Schedule'!$F$34+('[1]Pricing Schedule'!$F$36*M864),
IF(AND(I864=38000,R864&gt;12.8,R864&lt;=22.8),'[1]Pricing Schedule'!$F$34+('[1]Pricing Schedule'!$F$36*M864),
IF(AND(I864=38000,R864&gt;22.8,R864&lt;=30.2),'[1]Pricing Schedule'!$F$43+('[1]Pricing Schedule'!$F$45*M864),
IF(AND(I864=38000,R864&gt;30.2,R864&lt;=45.9),'[1]Pricing Schedule'!$F$52+('[1]Pricing Schedule'!$F$54*M864),
IF(AND(I864=38000,R864&gt;45.9,R864&lt;=123.4),'[1]Pricing Schedule'!$F$96+('[1]Pricing Schedule'!$F$97*M864),
IF(AND(I864=38000,R864&gt;123.4,R864&lt;=168.2,M864&lt;=10),'[1]Pricing Schedule'!$F$103+('[1]Pricing Schedule'!$F$105*M864),
IF(AND(I864=38000,R864&gt;123.4,R864&lt;=168.2,M864&gt;10),'[1]Pricing Schedule'!$F$111+('[1]Pricing Schedule'!$F$113*M864),
IF(AND(I864=38000,R864&gt;157.4,R864&lt;=336.4,M864&lt;=10),('[1]Pricing Schedule'!$F$103+('[1]Pricing Schedule'!$F$105*M864))*2,
IF(AND(I864=38000,R864&gt;157.4,R864&lt;=336.4,M864&gt;10),('[1]Pricing Schedule'!$F$111+('[1]Pricing Schedule'!$F$113*M864))*2,
IF(AND(I864=38000,R864&gt;314.8,R864&lt;=504.6,M864&lt;=10),('[1]Pricing Schedule'!$F$103+('[1]Pricing Schedule'!$F$105*M864))*3,
IF(AND(I864=38000,R864&gt;314.8,R864&lt;=504.6,M864&gt;10),('[1]Pricing Schedule'!$F$111+('[1]Pricing Schedule'!$F$113*M864))*3,
IF(AND(I864=38000,R864&gt;472.2,R864&lt;=672.8,M864&lt;=10),('[1]Pricing Schedule'!$F$103+('[1]Pricing Schedule'!$F$105*M864))*4,
IF(AND(I864=38000,R864&gt;472.2,R864&lt;=672.8,M864&gt;10),('[1]Pricing Schedule'!$F$111+('[1]Pricing Schedule'!$F$113*M864))*4,
IF(AND(I864=110000,R864&lt;=12.8,M864&gt;2),'[1]Pricing Schedule'!$F$62+('[1]Pricing Schedule'!$F$63*M864),
IF(AND(I864=110000,R864&lt;=12.8,M864&lt;=2),'[1]Pricing Schedule'!$F$96+('[1]Pricing Schedule'!$F$97*M864),
IF(AND(I864=110000,R864&gt;12.8,R864&lt;=22.8,M864&gt;3),'[1]Pricing Schedule'!$F$71+('[1]Pricing Schedule'!$F$72*M864),
IF(AND(I864=110000,R864&gt;12.8,R864&lt;=22.8,M864&lt;=3),'[1]Pricing Schedule'!$F$96+('[1]Pricing Schedule'!$F$97*M864),
IF(AND(I864=110000,R864&gt;22.8,R864&lt;=30.2),'[1]Pricing Schedule'!$F$80+('[1]Pricing Schedule'!$F$81*M864),
IF(AND(I864=110000,R864&gt;30.2,R864&lt;=45.9),'[1]Pricing Schedule'!$F$89+('[1]Pricing Schedule'!$F$90*M864),
IF(AND(I864=110000,R864&gt;45.9,R864&lt;=123.4),'[1]Pricing Schedule'!$F$96+('[1]Pricing Schedule'!$F$97*M864),
IF(AND(I864=110000,R864&gt;123.4,R864&lt;=168.2,M864&lt;=10),'[1]Pricing Schedule'!$F$103+('[1]Pricing Schedule'!$F$105*M864),
IF(AND(I864=110000,R864&gt;123.4,R864&lt;=168.2,M864&gt;10),'[1]Pricing Schedule'!$F$111+('[1]Pricing Schedule'!$F$113*M864),
IF(AND(I864=110000,R864&gt;168.2,R864&lt;=336.4,M864&lt;=10),('[1]Pricing Schedule'!$F$103+('[1]Pricing Schedule'!$F$105*M864))*2,
IF(AND(I864=110000,R864&gt;168.2,R864&lt;=336.4,M864&gt;10),('[1]Pricing Schedule'!$F$111+('[1]Pricing Schedule'!$F$113*M864))*2,
IF(AND(I864=110000,R864&gt;336.4,R864&lt;=504.6,M864&lt;=10),('[1]Pricing Schedule'!$F$103+('[1]Pricing Schedule'!$F$105*M864))*3,
IF(AND(I864=110000,R864&gt;336.4,R864&lt;=504.6,M864&gt;10),('[1]Pricing Schedule'!$F$111+('[1]Pricing Schedule'!$F$113*M864))*3,
IF(AND(I864=110000,R864&gt;504.6,R864&lt;=672.8,M864&lt;=10),('[1]Pricing Schedule'!$F$103+('[1]Pricing Schedule'!$F$105*M864))*4,
IF(AND(I864=110000,R864&gt;504.6,R864&lt;=672.8,M864&gt;10),('[1]Pricing Schedule'!$F$111+('[1]Pricing Schedule'!$F$113*M864))*4,
IF(AND(I864=110000,R864&gt;672.8,R864&lt;=841,M864&lt;=10),('[1]Pricing Schedule'!$F$103+('[1]Pricing Schedule'!$F$105*M864))*5,
IF(AND(I864=110000,R864&gt;672.8,R864&lt;=841,M864&gt;10),('[1]Pricing Schedule'!$F$111+('[1]Pricing Schedule'!$F$113*M864))*5,
IF(AND(I864=110000,R864&gt;672.8,R864&lt;=841,M864&lt;=10),('[1]Pricing Schedule'!$F$103+('[1]Pricing Schedule'!$F$105*M864))*5,
IF(AND(I864=110000,R864&gt;672.8,R864&lt;=841,M864&gt;10),('[1]Pricing Schedule'!$F$111+('[1]Pricing Schedule'!$F$113*M864))*5,
IF(AND(I864=110000,R864&gt;1345.6,R864&lt;=1513.8,M864&lt;=10),('[1]Pricing Schedule'!$F$103+('[1]Pricing Schedule'!$F$105*M864))*9,
IF(AND(I864=110000,R864&gt;1345.6,R864&lt;=1513.8,M864&gt;10),('[1]Pricing Schedule'!$F$111+('[1]Pricing Schedule'!$F$113*M864))*9,
9999999999)))))))))))))))))))))))))))))))))))))))</f>
        <v>1439840</v>
      </c>
      <c r="T864" s="21">
        <f>IF(AND(I864=38000,R864&lt;=4.5,M864&gt;8),'[1]Pricing Schedule'!$J$9,
IF(AND(I864=38000,R864&lt;=4.5,M864&lt;=8),'[1]Pricing Schedule'!$J$36,
IF(AND(I864=38000,R864&gt;4.5,R864&lt;=9,M864&gt;8),'[1]Pricing Schedule'!$J$18,
IF(AND(I864=38000,R864&gt;4.5,R864&lt;=9,M864&lt;=8),'[1]Pricing Schedule'!$J$36,
IF(AND(I864=38000,R864&gt;9,R864&lt;=12.8,M864&gt;8),'[1]Pricing Schedule'!$J$27,
IF(AND(I864=38000,R864&gt;9,R864&lt;=12.8,M864&lt;=8),'[1]Pricing Schedule'!$J$36,
IF(AND(I864=38000,R864&gt;12.8,R864&lt;=22.8),'[1]Pricing Schedule'!$J$36,
IF(AND(I864=38000,R864&gt;22.8,R864&lt;=30.2),'[1]Pricing Schedule'!$J$45,
IF(AND(I864=38000,R864&gt;30.2,R864&lt;=45.9),'[1]Pricing Schedule'!$J$54,
IF(AND(I864=38000,R864&gt;45.9,R864&lt;=123.4),'[1]Pricing Schedule'!$J$97,
IF(AND(I864=38000,R864&gt;123.4,R864&lt;=168.2,M864&lt;=10),'[1]Pricing Schedule'!$J$105,
IF(AND(I864=38000,R864&gt;123.4,R864&lt;=168.2,M864&gt;10),'[1]Pricing Schedule'!$J$113,
IF(AND(I864=38000,R864&gt;168.2,R864&lt;=336.4,M864&lt;=10),('[1]Pricing Schedule'!$J$105),
IF(AND(I864=38000,R864&gt;168.2,R864&lt;=336.4,M864&gt;10),('[1]Pricing Schedule'!$J$113),
IF(AND(I864=38000,R864&gt;336.4,R864&lt;=504.6,M864&lt;=10),('[1]Pricing Schedule'!$J$105),
IF(AND(I864=38000,R864&gt;336.4,R864&lt;=504.6,M864&gt;10),('[1]Pricing Schedule'!$J$113),
IF(AND(I864=38000,R864&gt;504.6,R864&lt;=672.8,M864&lt;=10),('[1]Pricing Schedule'!$J$105),
IF(AND(I864=38000,R864&gt;504.6,R864&lt;=672.8,M864&gt;10),('[1]Pricing Schedule'!$J$113),
IF(AND(I864=110000,R864&lt;=12.8,M864&gt;2),'[1]Pricing Schedule'!$J$63,
IF(AND(I864=110000,R864&lt;=12.8,M864&lt;=2),'[1]Pricing Schedule'!$J$97,
IF(AND(I864=110000,R864&gt;12.8,R864&lt;=22.8,M864&gt;3),'[1]Pricing Schedule'!$J$72,
IF(AND(I864=110000,R864&gt;12.8,R864&lt;=22.8,M864&lt;=3),'[1]Pricing Schedule'!$J$97,
IF(AND(I864=110000,R864&gt;22.8,R864&lt;=30.2),'[1]Pricing Schedule'!$J$81,
IF(AND(I864=110000,R864&gt;30.2,R864&lt;=45.9),'[1]Pricing Schedule'!$J$90,
IF(AND(I864=110000,R864&gt;45.9,R864&lt;=123.4),'[1]Pricing Schedule'!$J$97,
IF(AND(I864=110000,R864&gt;123.4,R864&lt;=168.2,M864&lt;=10),'[1]Pricing Schedule'!$J$105,
IF(AND(I864=110000,R864&gt;123.4,R864&lt;=168.2,M864&gt;10),'[1]Pricing Schedule'!$J$113,
IF(AND(I864=110000,R864&gt;168.2,R864&lt;=336.2,M864&lt;=10),('[1]Pricing Schedule'!$J$105),
IF(AND(I864=110000,R864&gt;168.2,R864&lt;=336.2,M864&gt;10),('[1]Pricing Schedule'!$J$113),
IF(AND(I864=110000,R864&gt;336.4,R864&lt;=504.6,M864&lt;=10),('[1]Pricing Schedule'!$J$105),
IF(AND(I864=110000,R864&gt;336.4,R864&lt;=504.6,M864&gt;10),('[1]Pricing Schedule'!$J$113),
IF(AND(I864=110000,R864&gt;504.6,R864&lt;=672.8,M864&lt;=10),('[1]Pricing Schedule'!$J$105),
IF(AND(I864=110000,R864&gt;504.6,R864&lt;=672.8,M864&gt;10),('[1]Pricing Schedule'!$J$113),
IF(AND(I864=110000,R864&gt;672.8,R864&lt;=841,M864&lt;=10),('[1]Pricing Schedule'!$J$105),
IF(AND(I864=110000,R864&gt;672.8,R864&lt;=841,M864&gt;10),('[1]Pricing Schedule'!$J$113),
IF(AND(I864=110000,R864&gt;1682,R864&lt;=1850.2,M864&lt;=10),('[1]Pricing Schedule'!$J$105),
IF(AND(I864=110000,R864&gt;1682,R864&lt;=1850.2,M864&gt;10),('[1]Pricing Schedule'!$J$113),
IF(AND(I864=110000,R864&gt;2018.4,R864&lt;=2186.6,M864&lt;=10),('[1]Pricing Schedule'!$J$105),
IF(AND(I864=110000,R864&gt;2018.4,R864&lt;=2186.6,M864&gt;10),('[1]Pricing Schedule'!$J$113),999999999)))))))))))))))))))))))))))))))))))))))</f>
        <v>1</v>
      </c>
      <c r="U864" s="40">
        <f t="shared" si="84"/>
        <v>342819.04761904763</v>
      </c>
      <c r="V864" s="41">
        <f t="shared" si="85"/>
        <v>2.9169907767529724</v>
      </c>
      <c r="Y864" s="23">
        <v>106</v>
      </c>
      <c r="Z864" s="23">
        <v>419</v>
      </c>
      <c r="AR864" s="35"/>
    </row>
    <row r="865" spans="1:44">
      <c r="A865" s="23">
        <v>865</v>
      </c>
      <c r="B865" s="23">
        <v>865</v>
      </c>
      <c r="C865" s="23" t="s">
        <v>1342</v>
      </c>
      <c r="D865" s="23" t="s">
        <v>168</v>
      </c>
      <c r="E865" s="23" t="s">
        <v>168</v>
      </c>
      <c r="F865" s="23" t="s">
        <v>263</v>
      </c>
      <c r="G865" s="23" t="s">
        <v>264</v>
      </c>
      <c r="H865" s="23" t="s">
        <v>113</v>
      </c>
      <c r="I865" s="13">
        <v>38000</v>
      </c>
      <c r="J865" s="13">
        <v>38000</v>
      </c>
      <c r="K865" s="23" t="s">
        <v>119</v>
      </c>
      <c r="L865" s="24">
        <v>7.6390000000000002</v>
      </c>
      <c r="M865" s="37">
        <f t="shared" si="80"/>
        <v>8</v>
      </c>
      <c r="N865" s="24">
        <v>0.66800000000000004</v>
      </c>
      <c r="O865" s="13">
        <v>2</v>
      </c>
      <c r="P865" s="36">
        <f t="shared" si="81"/>
        <v>0.501</v>
      </c>
      <c r="Q865" s="38">
        <f t="shared" si="82"/>
        <v>4.2</v>
      </c>
      <c r="R865" s="37">
        <f t="shared" si="83"/>
        <v>4.2</v>
      </c>
      <c r="S865" s="39">
        <f>IF(AND(I865=38000,R865&lt;=4.5,M865&gt;8),'[1]Pricing Schedule'!$F$8+('[1]Pricing Schedule'!$F$9*M865),
IF(AND(I865=38000,R865&lt;=4.5,M865&lt;=8),'[1]Pricing Schedule'!$F$34+('[1]Pricing Schedule'!$F$36*M865),
IF(AND(I865=38000,R865&gt;4.5,R865&lt;=9,M865&gt;8),'[1]Pricing Schedule'!$F$17+('[1]Pricing Schedule'!$F$18*M865),
IF(AND(I865=38000,R865&gt;4.5,R865&lt;=9,M865&lt;=8),'[1]Pricing Schedule'!$F$34+('[1]Pricing Schedule'!$F$36*M865),
IF(AND(I865=38000,R865&gt;9,R865&lt;=12.8,M865&gt;8),'[1]Pricing Schedule'!$F$26+('[1]Pricing Schedule'!$F$27*M865),
IF(AND(I865=38000,R865&gt;9,R865&lt;=12.8,M865&lt;=8),'[1]Pricing Schedule'!$F$34+('[1]Pricing Schedule'!$F$36*M865),
IF(AND(I865=38000,R865&gt;12.8,R865&lt;=22.8),'[1]Pricing Schedule'!$F$34+('[1]Pricing Schedule'!$F$36*M865),
IF(AND(I865=38000,R865&gt;22.8,R865&lt;=30.2),'[1]Pricing Schedule'!$F$43+('[1]Pricing Schedule'!$F$45*M865),
IF(AND(I865=38000,R865&gt;30.2,R865&lt;=45.9),'[1]Pricing Schedule'!$F$52+('[1]Pricing Schedule'!$F$54*M865),
IF(AND(I865=38000,R865&gt;45.9,R865&lt;=123.4),'[1]Pricing Schedule'!$F$96+('[1]Pricing Schedule'!$F$97*M865),
IF(AND(I865=38000,R865&gt;123.4,R865&lt;=168.2,M865&lt;=10),'[1]Pricing Schedule'!$F$103+('[1]Pricing Schedule'!$F$105*M865),
IF(AND(I865=38000,R865&gt;123.4,R865&lt;=168.2,M865&gt;10),'[1]Pricing Schedule'!$F$111+('[1]Pricing Schedule'!$F$113*M865),
IF(AND(I865=38000,R865&gt;157.4,R865&lt;=336.4,M865&lt;=10),('[1]Pricing Schedule'!$F$103+('[1]Pricing Schedule'!$F$105*M865))*2,
IF(AND(I865=38000,R865&gt;157.4,R865&lt;=336.4,M865&gt;10),('[1]Pricing Schedule'!$F$111+('[1]Pricing Schedule'!$F$113*M865))*2,
IF(AND(I865=38000,R865&gt;314.8,R865&lt;=504.6,M865&lt;=10),('[1]Pricing Schedule'!$F$103+('[1]Pricing Schedule'!$F$105*M865))*3,
IF(AND(I865=38000,R865&gt;314.8,R865&lt;=504.6,M865&gt;10),('[1]Pricing Schedule'!$F$111+('[1]Pricing Schedule'!$F$113*M865))*3,
IF(AND(I865=38000,R865&gt;472.2,R865&lt;=672.8,M865&lt;=10),('[1]Pricing Schedule'!$F$103+('[1]Pricing Schedule'!$F$105*M865))*4,
IF(AND(I865=38000,R865&gt;472.2,R865&lt;=672.8,M865&gt;10),('[1]Pricing Schedule'!$F$111+('[1]Pricing Schedule'!$F$113*M865))*4,
IF(AND(I865=110000,R865&lt;=12.8,M865&gt;2),'[1]Pricing Schedule'!$F$62+('[1]Pricing Schedule'!$F$63*M865),
IF(AND(I865=110000,R865&lt;=12.8,M865&lt;=2),'[1]Pricing Schedule'!$F$96+('[1]Pricing Schedule'!$F$97*M865),
IF(AND(I865=110000,R865&gt;12.8,R865&lt;=22.8,M865&gt;3),'[1]Pricing Schedule'!$F$71+('[1]Pricing Schedule'!$F$72*M865),
IF(AND(I865=110000,R865&gt;12.8,R865&lt;=22.8,M865&lt;=3),'[1]Pricing Schedule'!$F$96+('[1]Pricing Schedule'!$F$97*M865),
IF(AND(I865=110000,R865&gt;22.8,R865&lt;=30.2),'[1]Pricing Schedule'!$F$80+('[1]Pricing Schedule'!$F$81*M865),
IF(AND(I865=110000,R865&gt;30.2,R865&lt;=45.9),'[1]Pricing Schedule'!$F$89+('[1]Pricing Schedule'!$F$90*M865),
IF(AND(I865=110000,R865&gt;45.9,R865&lt;=123.4),'[1]Pricing Schedule'!$F$96+('[1]Pricing Schedule'!$F$97*M865),
IF(AND(I865=110000,R865&gt;123.4,R865&lt;=168.2,M865&lt;=10),'[1]Pricing Schedule'!$F$103+('[1]Pricing Schedule'!$F$105*M865),
IF(AND(I865=110000,R865&gt;123.4,R865&lt;=168.2,M865&gt;10),'[1]Pricing Schedule'!$F$111+('[1]Pricing Schedule'!$F$113*M865),
IF(AND(I865=110000,R865&gt;168.2,R865&lt;=336.4,M865&lt;=10),('[1]Pricing Schedule'!$F$103+('[1]Pricing Schedule'!$F$105*M865))*2,
IF(AND(I865=110000,R865&gt;168.2,R865&lt;=336.4,M865&gt;10),('[1]Pricing Schedule'!$F$111+('[1]Pricing Schedule'!$F$113*M865))*2,
IF(AND(I865=110000,R865&gt;336.4,R865&lt;=504.6,M865&lt;=10),('[1]Pricing Schedule'!$F$103+('[1]Pricing Schedule'!$F$105*M865))*3,
IF(AND(I865=110000,R865&gt;336.4,R865&lt;=504.6,M865&gt;10),('[1]Pricing Schedule'!$F$111+('[1]Pricing Schedule'!$F$113*M865))*3,
IF(AND(I865=110000,R865&gt;504.6,R865&lt;=672.8,M865&lt;=10),('[1]Pricing Schedule'!$F$103+('[1]Pricing Schedule'!$F$105*M865))*4,
IF(AND(I865=110000,R865&gt;504.6,R865&lt;=672.8,M865&gt;10),('[1]Pricing Schedule'!$F$111+('[1]Pricing Schedule'!$F$113*M865))*4,
IF(AND(I865=110000,R865&gt;672.8,R865&lt;=841,M865&lt;=10),('[1]Pricing Schedule'!$F$103+('[1]Pricing Schedule'!$F$105*M865))*5,
IF(AND(I865=110000,R865&gt;672.8,R865&lt;=841,M865&gt;10),('[1]Pricing Schedule'!$F$111+('[1]Pricing Schedule'!$F$113*M865))*5,
IF(AND(I865=110000,R865&gt;672.8,R865&lt;=841,M865&lt;=10),('[1]Pricing Schedule'!$F$103+('[1]Pricing Schedule'!$F$105*M865))*5,
IF(AND(I865=110000,R865&gt;672.8,R865&lt;=841,M865&gt;10),('[1]Pricing Schedule'!$F$111+('[1]Pricing Schedule'!$F$113*M865))*5,
IF(AND(I865=110000,R865&gt;1345.6,R865&lt;=1513.8,M865&lt;=10),('[1]Pricing Schedule'!$F$103+('[1]Pricing Schedule'!$F$105*M865))*9,
IF(AND(I865=110000,R865&gt;1345.6,R865&lt;=1513.8,M865&gt;10),('[1]Pricing Schedule'!$F$111+('[1]Pricing Schedule'!$F$113*M865))*9,
9999999999)))))))))))))))))))))))))))))))))))))))</f>
        <v>909950</v>
      </c>
      <c r="T865" s="21">
        <f>IF(AND(I865=38000,R865&lt;=4.5,M865&gt;8),'[1]Pricing Schedule'!$J$9,
IF(AND(I865=38000,R865&lt;=4.5,M865&lt;=8),'[1]Pricing Schedule'!$J$36,
IF(AND(I865=38000,R865&gt;4.5,R865&lt;=9,M865&gt;8),'[1]Pricing Schedule'!$J$18,
IF(AND(I865=38000,R865&gt;4.5,R865&lt;=9,M865&lt;=8),'[1]Pricing Schedule'!$J$36,
IF(AND(I865=38000,R865&gt;9,R865&lt;=12.8,M865&gt;8),'[1]Pricing Schedule'!$J$27,
IF(AND(I865=38000,R865&gt;9,R865&lt;=12.8,M865&lt;=8),'[1]Pricing Schedule'!$J$36,
IF(AND(I865=38000,R865&gt;12.8,R865&lt;=22.8),'[1]Pricing Schedule'!$J$36,
IF(AND(I865=38000,R865&gt;22.8,R865&lt;=30.2),'[1]Pricing Schedule'!$J$45,
IF(AND(I865=38000,R865&gt;30.2,R865&lt;=45.9),'[1]Pricing Schedule'!$J$54,
IF(AND(I865=38000,R865&gt;45.9,R865&lt;=123.4),'[1]Pricing Schedule'!$J$97,
IF(AND(I865=38000,R865&gt;123.4,R865&lt;=168.2,M865&lt;=10),'[1]Pricing Schedule'!$J$105,
IF(AND(I865=38000,R865&gt;123.4,R865&lt;=168.2,M865&gt;10),'[1]Pricing Schedule'!$J$113,
IF(AND(I865=38000,R865&gt;168.2,R865&lt;=336.4,M865&lt;=10),('[1]Pricing Schedule'!$J$105),
IF(AND(I865=38000,R865&gt;168.2,R865&lt;=336.4,M865&gt;10),('[1]Pricing Schedule'!$J$113),
IF(AND(I865=38000,R865&gt;336.4,R865&lt;=504.6,M865&lt;=10),('[1]Pricing Schedule'!$J$105),
IF(AND(I865=38000,R865&gt;336.4,R865&lt;=504.6,M865&gt;10),('[1]Pricing Schedule'!$J$113),
IF(AND(I865=38000,R865&gt;504.6,R865&lt;=672.8,M865&lt;=10),('[1]Pricing Schedule'!$J$105),
IF(AND(I865=38000,R865&gt;504.6,R865&lt;=672.8,M865&gt;10),('[1]Pricing Schedule'!$J$113),
IF(AND(I865=110000,R865&lt;=12.8,M865&gt;2),'[1]Pricing Schedule'!$J$63,
IF(AND(I865=110000,R865&lt;=12.8,M865&lt;=2),'[1]Pricing Schedule'!$J$97,
IF(AND(I865=110000,R865&gt;12.8,R865&lt;=22.8,M865&gt;3),'[1]Pricing Schedule'!$J$72,
IF(AND(I865=110000,R865&gt;12.8,R865&lt;=22.8,M865&lt;=3),'[1]Pricing Schedule'!$J$97,
IF(AND(I865=110000,R865&gt;22.8,R865&lt;=30.2),'[1]Pricing Schedule'!$J$81,
IF(AND(I865=110000,R865&gt;30.2,R865&lt;=45.9),'[1]Pricing Schedule'!$J$90,
IF(AND(I865=110000,R865&gt;45.9,R865&lt;=123.4),'[1]Pricing Schedule'!$J$97,
IF(AND(I865=110000,R865&gt;123.4,R865&lt;=168.2,M865&lt;=10),'[1]Pricing Schedule'!$J$105,
IF(AND(I865=110000,R865&gt;123.4,R865&lt;=168.2,M865&gt;10),'[1]Pricing Schedule'!$J$113,
IF(AND(I865=110000,R865&gt;168.2,R865&lt;=336.2,M865&lt;=10),('[1]Pricing Schedule'!$J$105),
IF(AND(I865=110000,R865&gt;168.2,R865&lt;=336.2,M865&gt;10),('[1]Pricing Schedule'!$J$113),
IF(AND(I865=110000,R865&gt;336.4,R865&lt;=504.6,M865&lt;=10),('[1]Pricing Schedule'!$J$105),
IF(AND(I865=110000,R865&gt;336.4,R865&lt;=504.6,M865&gt;10),('[1]Pricing Schedule'!$J$113),
IF(AND(I865=110000,R865&gt;504.6,R865&lt;=672.8,M865&lt;=10),('[1]Pricing Schedule'!$J$105),
IF(AND(I865=110000,R865&gt;504.6,R865&lt;=672.8,M865&gt;10),('[1]Pricing Schedule'!$J$113),
IF(AND(I865=110000,R865&gt;672.8,R865&lt;=841,M865&lt;=10),('[1]Pricing Schedule'!$J$105),
IF(AND(I865=110000,R865&gt;672.8,R865&lt;=841,M865&gt;10),('[1]Pricing Schedule'!$J$113),
IF(AND(I865=110000,R865&gt;1682,R865&lt;=1850.2,M865&lt;=10),('[1]Pricing Schedule'!$J$105),
IF(AND(I865=110000,R865&gt;1682,R865&lt;=1850.2,M865&gt;10),('[1]Pricing Schedule'!$J$113),
IF(AND(I865=110000,R865&gt;2018.4,R865&lt;=2186.6,M865&lt;=10),('[1]Pricing Schedule'!$J$105),
IF(AND(I865=110000,R865&gt;2018.4,R865&lt;=2186.6,M865&gt;10),('[1]Pricing Schedule'!$J$113),999999999)))))))))))))))))))))))))))))))))))))))</f>
        <v>4</v>
      </c>
      <c r="U865" s="40">
        <f t="shared" si="84"/>
        <v>216654.76190476189</v>
      </c>
      <c r="V865" s="41">
        <f t="shared" si="85"/>
        <v>4.6156382218803227</v>
      </c>
      <c r="Y865" s="23">
        <v>302</v>
      </c>
      <c r="Z865" s="23">
        <v>419</v>
      </c>
      <c r="AR865" s="35"/>
    </row>
    <row r="866" spans="1:44">
      <c r="A866" s="23">
        <v>866</v>
      </c>
      <c r="B866" s="23">
        <v>866</v>
      </c>
      <c r="C866" s="23" t="s">
        <v>1343</v>
      </c>
      <c r="D866" s="23" t="s">
        <v>168</v>
      </c>
      <c r="E866" s="23" t="s">
        <v>168</v>
      </c>
      <c r="F866" s="23" t="s">
        <v>263</v>
      </c>
      <c r="G866" s="23" t="s">
        <v>264</v>
      </c>
      <c r="H866" s="23" t="s">
        <v>113</v>
      </c>
      <c r="I866" s="13">
        <v>38000</v>
      </c>
      <c r="J866" s="13">
        <v>38000</v>
      </c>
      <c r="K866" s="23" t="s">
        <v>119</v>
      </c>
      <c r="L866" s="24">
        <v>6.1139999999999999</v>
      </c>
      <c r="M866" s="37">
        <f t="shared" si="80"/>
        <v>7</v>
      </c>
      <c r="N866" s="24">
        <v>0.48699999999999999</v>
      </c>
      <c r="O866" s="13">
        <v>2</v>
      </c>
      <c r="P866" s="36">
        <f t="shared" si="81"/>
        <v>0.48699999999999999</v>
      </c>
      <c r="Q866" s="38">
        <f t="shared" si="82"/>
        <v>4.2</v>
      </c>
      <c r="R866" s="37">
        <f t="shared" si="83"/>
        <v>4.2</v>
      </c>
      <c r="S866" s="39">
        <f>IF(AND(I866=38000,R866&lt;=4.5,M866&gt;8),'[1]Pricing Schedule'!$F$8+('[1]Pricing Schedule'!$F$9*M866),
IF(AND(I866=38000,R866&lt;=4.5,M866&lt;=8),'[1]Pricing Schedule'!$F$34+('[1]Pricing Schedule'!$F$36*M866),
IF(AND(I866=38000,R866&gt;4.5,R866&lt;=9,M866&gt;8),'[1]Pricing Schedule'!$F$17+('[1]Pricing Schedule'!$F$18*M866),
IF(AND(I866=38000,R866&gt;4.5,R866&lt;=9,M866&lt;=8),'[1]Pricing Schedule'!$F$34+('[1]Pricing Schedule'!$F$36*M866),
IF(AND(I866=38000,R866&gt;9,R866&lt;=12.8,M866&gt;8),'[1]Pricing Schedule'!$F$26+('[1]Pricing Schedule'!$F$27*M866),
IF(AND(I866=38000,R866&gt;9,R866&lt;=12.8,M866&lt;=8),'[1]Pricing Schedule'!$F$34+('[1]Pricing Schedule'!$F$36*M866),
IF(AND(I866=38000,R866&gt;12.8,R866&lt;=22.8),'[1]Pricing Schedule'!$F$34+('[1]Pricing Schedule'!$F$36*M866),
IF(AND(I866=38000,R866&gt;22.8,R866&lt;=30.2),'[1]Pricing Schedule'!$F$43+('[1]Pricing Schedule'!$F$45*M866),
IF(AND(I866=38000,R866&gt;30.2,R866&lt;=45.9),'[1]Pricing Schedule'!$F$52+('[1]Pricing Schedule'!$F$54*M866),
IF(AND(I866=38000,R866&gt;45.9,R866&lt;=123.4),'[1]Pricing Schedule'!$F$96+('[1]Pricing Schedule'!$F$97*M866),
IF(AND(I866=38000,R866&gt;123.4,R866&lt;=168.2,M866&lt;=10),'[1]Pricing Schedule'!$F$103+('[1]Pricing Schedule'!$F$105*M866),
IF(AND(I866=38000,R866&gt;123.4,R866&lt;=168.2,M866&gt;10),'[1]Pricing Schedule'!$F$111+('[1]Pricing Schedule'!$F$113*M866),
IF(AND(I866=38000,R866&gt;157.4,R866&lt;=336.4,M866&lt;=10),('[1]Pricing Schedule'!$F$103+('[1]Pricing Schedule'!$F$105*M866))*2,
IF(AND(I866=38000,R866&gt;157.4,R866&lt;=336.4,M866&gt;10),('[1]Pricing Schedule'!$F$111+('[1]Pricing Schedule'!$F$113*M866))*2,
IF(AND(I866=38000,R866&gt;314.8,R866&lt;=504.6,M866&lt;=10),('[1]Pricing Schedule'!$F$103+('[1]Pricing Schedule'!$F$105*M866))*3,
IF(AND(I866=38000,R866&gt;314.8,R866&lt;=504.6,M866&gt;10),('[1]Pricing Schedule'!$F$111+('[1]Pricing Schedule'!$F$113*M866))*3,
IF(AND(I866=38000,R866&gt;472.2,R866&lt;=672.8,M866&lt;=10),('[1]Pricing Schedule'!$F$103+('[1]Pricing Schedule'!$F$105*M866))*4,
IF(AND(I866=38000,R866&gt;472.2,R866&lt;=672.8,M866&gt;10),('[1]Pricing Schedule'!$F$111+('[1]Pricing Schedule'!$F$113*M866))*4,
IF(AND(I866=110000,R866&lt;=12.8,M866&gt;2),'[1]Pricing Schedule'!$F$62+('[1]Pricing Schedule'!$F$63*M866),
IF(AND(I866=110000,R866&lt;=12.8,M866&lt;=2),'[1]Pricing Schedule'!$F$96+('[1]Pricing Schedule'!$F$97*M866),
IF(AND(I866=110000,R866&gt;12.8,R866&lt;=22.8,M866&gt;3),'[1]Pricing Schedule'!$F$71+('[1]Pricing Schedule'!$F$72*M866),
IF(AND(I866=110000,R866&gt;12.8,R866&lt;=22.8,M866&lt;=3),'[1]Pricing Schedule'!$F$96+('[1]Pricing Schedule'!$F$97*M866),
IF(AND(I866=110000,R866&gt;22.8,R866&lt;=30.2),'[1]Pricing Schedule'!$F$80+('[1]Pricing Schedule'!$F$81*M866),
IF(AND(I866=110000,R866&gt;30.2,R866&lt;=45.9),'[1]Pricing Schedule'!$F$89+('[1]Pricing Schedule'!$F$90*M866),
IF(AND(I866=110000,R866&gt;45.9,R866&lt;=123.4),'[1]Pricing Schedule'!$F$96+('[1]Pricing Schedule'!$F$97*M866),
IF(AND(I866=110000,R866&gt;123.4,R866&lt;=168.2,M866&lt;=10),'[1]Pricing Schedule'!$F$103+('[1]Pricing Schedule'!$F$105*M866),
IF(AND(I866=110000,R866&gt;123.4,R866&lt;=168.2,M866&gt;10),'[1]Pricing Schedule'!$F$111+('[1]Pricing Schedule'!$F$113*M866),
IF(AND(I866=110000,R866&gt;168.2,R866&lt;=336.4,M866&lt;=10),('[1]Pricing Schedule'!$F$103+('[1]Pricing Schedule'!$F$105*M866))*2,
IF(AND(I866=110000,R866&gt;168.2,R866&lt;=336.4,M866&gt;10),('[1]Pricing Schedule'!$F$111+('[1]Pricing Schedule'!$F$113*M866))*2,
IF(AND(I866=110000,R866&gt;336.4,R866&lt;=504.6,M866&lt;=10),('[1]Pricing Schedule'!$F$103+('[1]Pricing Schedule'!$F$105*M866))*3,
IF(AND(I866=110000,R866&gt;336.4,R866&lt;=504.6,M866&gt;10),('[1]Pricing Schedule'!$F$111+('[1]Pricing Schedule'!$F$113*M866))*3,
IF(AND(I866=110000,R866&gt;504.6,R866&lt;=672.8,M866&lt;=10),('[1]Pricing Schedule'!$F$103+('[1]Pricing Schedule'!$F$105*M866))*4,
IF(AND(I866=110000,R866&gt;504.6,R866&lt;=672.8,M866&gt;10),('[1]Pricing Schedule'!$F$111+('[1]Pricing Schedule'!$F$113*M866))*4,
IF(AND(I866=110000,R866&gt;672.8,R866&lt;=841,M866&lt;=10),('[1]Pricing Schedule'!$F$103+('[1]Pricing Schedule'!$F$105*M866))*5,
IF(AND(I866=110000,R866&gt;672.8,R866&lt;=841,M866&gt;10),('[1]Pricing Schedule'!$F$111+('[1]Pricing Schedule'!$F$113*M866))*5,
IF(AND(I866=110000,R866&gt;672.8,R866&lt;=841,M866&lt;=10),('[1]Pricing Schedule'!$F$103+('[1]Pricing Schedule'!$F$105*M866))*5,
IF(AND(I866=110000,R866&gt;672.8,R866&lt;=841,M866&gt;10),('[1]Pricing Schedule'!$F$111+('[1]Pricing Schedule'!$F$113*M866))*5,
IF(AND(I866=110000,R866&gt;1345.6,R866&lt;=1513.8,M866&lt;=10),('[1]Pricing Schedule'!$F$103+('[1]Pricing Schedule'!$F$105*M866))*9,
IF(AND(I866=110000,R866&gt;1345.6,R866&lt;=1513.8,M866&gt;10),('[1]Pricing Schedule'!$F$111+('[1]Pricing Schedule'!$F$113*M866))*9,
9999999999)))))))))))))))))))))))))))))))))))))))</f>
        <v>839680</v>
      </c>
      <c r="T866" s="21">
        <f>IF(AND(I866=38000,R866&lt;=4.5,M866&gt;8),'[1]Pricing Schedule'!$J$9,
IF(AND(I866=38000,R866&lt;=4.5,M866&lt;=8),'[1]Pricing Schedule'!$J$36,
IF(AND(I866=38000,R866&gt;4.5,R866&lt;=9,M866&gt;8),'[1]Pricing Schedule'!$J$18,
IF(AND(I866=38000,R866&gt;4.5,R866&lt;=9,M866&lt;=8),'[1]Pricing Schedule'!$J$36,
IF(AND(I866=38000,R866&gt;9,R866&lt;=12.8,M866&gt;8),'[1]Pricing Schedule'!$J$27,
IF(AND(I866=38000,R866&gt;9,R866&lt;=12.8,M866&lt;=8),'[1]Pricing Schedule'!$J$36,
IF(AND(I866=38000,R866&gt;12.8,R866&lt;=22.8),'[1]Pricing Schedule'!$J$36,
IF(AND(I866=38000,R866&gt;22.8,R866&lt;=30.2),'[1]Pricing Schedule'!$J$45,
IF(AND(I866=38000,R866&gt;30.2,R866&lt;=45.9),'[1]Pricing Schedule'!$J$54,
IF(AND(I866=38000,R866&gt;45.9,R866&lt;=123.4),'[1]Pricing Schedule'!$J$97,
IF(AND(I866=38000,R866&gt;123.4,R866&lt;=168.2,M866&lt;=10),'[1]Pricing Schedule'!$J$105,
IF(AND(I866=38000,R866&gt;123.4,R866&lt;=168.2,M866&gt;10),'[1]Pricing Schedule'!$J$113,
IF(AND(I866=38000,R866&gt;168.2,R866&lt;=336.4,M866&lt;=10),('[1]Pricing Schedule'!$J$105),
IF(AND(I866=38000,R866&gt;168.2,R866&lt;=336.4,M866&gt;10),('[1]Pricing Schedule'!$J$113),
IF(AND(I866=38000,R866&gt;336.4,R866&lt;=504.6,M866&lt;=10),('[1]Pricing Schedule'!$J$105),
IF(AND(I866=38000,R866&gt;336.4,R866&lt;=504.6,M866&gt;10),('[1]Pricing Schedule'!$J$113),
IF(AND(I866=38000,R866&gt;504.6,R866&lt;=672.8,M866&lt;=10),('[1]Pricing Schedule'!$J$105),
IF(AND(I866=38000,R866&gt;504.6,R866&lt;=672.8,M866&gt;10),('[1]Pricing Schedule'!$J$113),
IF(AND(I866=110000,R866&lt;=12.8,M866&gt;2),'[1]Pricing Schedule'!$J$63,
IF(AND(I866=110000,R866&lt;=12.8,M866&lt;=2),'[1]Pricing Schedule'!$J$97,
IF(AND(I866=110000,R866&gt;12.8,R866&lt;=22.8,M866&gt;3),'[1]Pricing Schedule'!$J$72,
IF(AND(I866=110000,R866&gt;12.8,R866&lt;=22.8,M866&lt;=3),'[1]Pricing Schedule'!$J$97,
IF(AND(I866=110000,R866&gt;22.8,R866&lt;=30.2),'[1]Pricing Schedule'!$J$81,
IF(AND(I866=110000,R866&gt;30.2,R866&lt;=45.9),'[1]Pricing Schedule'!$J$90,
IF(AND(I866=110000,R866&gt;45.9,R866&lt;=123.4),'[1]Pricing Schedule'!$J$97,
IF(AND(I866=110000,R866&gt;123.4,R866&lt;=168.2,M866&lt;=10),'[1]Pricing Schedule'!$J$105,
IF(AND(I866=110000,R866&gt;123.4,R866&lt;=168.2,M866&gt;10),'[1]Pricing Schedule'!$J$113,
IF(AND(I866=110000,R866&gt;168.2,R866&lt;=336.2,M866&lt;=10),('[1]Pricing Schedule'!$J$105),
IF(AND(I866=110000,R866&gt;168.2,R866&lt;=336.2,M866&gt;10),('[1]Pricing Schedule'!$J$113),
IF(AND(I866=110000,R866&gt;336.4,R866&lt;=504.6,M866&lt;=10),('[1]Pricing Schedule'!$J$105),
IF(AND(I866=110000,R866&gt;336.4,R866&lt;=504.6,M866&gt;10),('[1]Pricing Schedule'!$J$113),
IF(AND(I866=110000,R866&gt;504.6,R866&lt;=672.8,M866&lt;=10),('[1]Pricing Schedule'!$J$105),
IF(AND(I866=110000,R866&gt;504.6,R866&lt;=672.8,M866&gt;10),('[1]Pricing Schedule'!$J$113),
IF(AND(I866=110000,R866&gt;672.8,R866&lt;=841,M866&lt;=10),('[1]Pricing Schedule'!$J$105),
IF(AND(I866=110000,R866&gt;672.8,R866&lt;=841,M866&gt;10),('[1]Pricing Schedule'!$J$113),
IF(AND(I866=110000,R866&gt;1682,R866&lt;=1850.2,M866&lt;=10),('[1]Pricing Schedule'!$J$105),
IF(AND(I866=110000,R866&gt;1682,R866&lt;=1850.2,M866&gt;10),('[1]Pricing Schedule'!$J$113),
IF(AND(I866=110000,R866&gt;2018.4,R866&lt;=2186.6,M866&lt;=10),('[1]Pricing Schedule'!$J$105),
IF(AND(I866=110000,R866&gt;2018.4,R866&lt;=2186.6,M866&gt;10),('[1]Pricing Schedule'!$J$113),999999999)))))))))))))))))))))))))))))))))))))))</f>
        <v>4</v>
      </c>
      <c r="U866" s="40">
        <f t="shared" si="84"/>
        <v>199923.80952380953</v>
      </c>
      <c r="V866" s="41">
        <f t="shared" si="85"/>
        <v>5.0019054878048781</v>
      </c>
      <c r="Y866" s="23">
        <v>498</v>
      </c>
      <c r="Z866" s="23">
        <v>419</v>
      </c>
      <c r="AR866" s="35"/>
    </row>
    <row r="867" spans="1:44" s="44" customFormat="1">
      <c r="A867" s="43">
        <v>867</v>
      </c>
      <c r="B867" s="43">
        <v>867</v>
      </c>
      <c r="C867" s="43" t="s">
        <v>1344</v>
      </c>
      <c r="D867" s="23" t="s">
        <v>280</v>
      </c>
      <c r="E867" s="23" t="s">
        <v>168</v>
      </c>
      <c r="F867" s="43" t="s">
        <v>580</v>
      </c>
      <c r="G867" s="43" t="s">
        <v>581</v>
      </c>
      <c r="H867" s="43" t="s">
        <v>113</v>
      </c>
      <c r="I867" s="44">
        <v>38000</v>
      </c>
      <c r="J867" s="43" t="s">
        <v>119</v>
      </c>
      <c r="K867" s="44">
        <v>38000</v>
      </c>
      <c r="L867" s="45">
        <v>4.4050000000000002</v>
      </c>
      <c r="M867" s="46">
        <f t="shared" si="80"/>
        <v>5</v>
      </c>
      <c r="N867" s="45">
        <v>51.771000000000001</v>
      </c>
      <c r="O867" s="44">
        <v>2</v>
      </c>
      <c r="P867" s="46">
        <f t="shared" si="81"/>
        <v>38.828249999999997</v>
      </c>
      <c r="Q867" s="47">
        <f t="shared" si="82"/>
        <v>483</v>
      </c>
      <c r="R867" s="46">
        <f t="shared" si="83"/>
        <v>483</v>
      </c>
      <c r="S867" s="39">
        <f>IF(AND(I867=38000,R867&lt;=4.5,M867&gt;8),'[1]Pricing Schedule'!$F$8+('[1]Pricing Schedule'!$F$9*M867),
IF(AND(I867=38000,R867&lt;=4.5,M867&lt;=8),'[1]Pricing Schedule'!$F$34+('[1]Pricing Schedule'!$F$36*M867),
IF(AND(I867=38000,R867&gt;4.5,R867&lt;=9,M867&gt;8),'[1]Pricing Schedule'!$F$17+('[1]Pricing Schedule'!$F$18*M867),
IF(AND(I867=38000,R867&gt;4.5,R867&lt;=9,M867&lt;=8),'[1]Pricing Schedule'!$F$34+('[1]Pricing Schedule'!$F$36*M867),
IF(AND(I867=38000,R867&gt;9,R867&lt;=12.8,M867&gt;8),'[1]Pricing Schedule'!$F$26+('[1]Pricing Schedule'!$F$27*M867),
IF(AND(I867=38000,R867&gt;9,R867&lt;=12.8,M867&lt;=8),'[1]Pricing Schedule'!$F$34+('[1]Pricing Schedule'!$F$36*M867),
IF(AND(I867=38000,R867&gt;12.8,R867&lt;=22.8),'[1]Pricing Schedule'!$F$34+('[1]Pricing Schedule'!$F$36*M867),
IF(AND(I867=38000,R867&gt;22.8,R867&lt;=30.2),'[1]Pricing Schedule'!$F$43+('[1]Pricing Schedule'!$F$45*M867),
IF(AND(I867=38000,R867&gt;30.2,R867&lt;=45.9),'[1]Pricing Schedule'!$F$52+('[1]Pricing Schedule'!$F$54*M867),
IF(AND(I867=38000,R867&gt;45.9,R867&lt;=123.4),'[1]Pricing Schedule'!$F$96+('[1]Pricing Schedule'!$F$97*M867),
IF(AND(I867=38000,R867&gt;123.4,R867&lt;=168.2,M867&lt;=10),'[1]Pricing Schedule'!$F$103+('[1]Pricing Schedule'!$F$105*M867),
IF(AND(I867=38000,R867&gt;123.4,R867&lt;=168.2,M867&gt;10),'[1]Pricing Schedule'!$F$111+('[1]Pricing Schedule'!$F$113*M867),
IF(AND(I867=38000,R867&gt;157.4,R867&lt;=336.4,M867&lt;=10),('[1]Pricing Schedule'!$F$103+('[1]Pricing Schedule'!$F$105*M867))*2,
IF(AND(I867=38000,R867&gt;157.4,R867&lt;=336.4,M867&gt;10),('[1]Pricing Schedule'!$F$111+('[1]Pricing Schedule'!$F$113*M867))*2,
IF(AND(I867=38000,R867&gt;314.8,R867&lt;=504.6,M867&lt;=10),('[1]Pricing Schedule'!$F$103+('[1]Pricing Schedule'!$F$105*M867))*3,
IF(AND(I867=38000,R867&gt;314.8,R867&lt;=504.6,M867&gt;10),('[1]Pricing Schedule'!$F$111+('[1]Pricing Schedule'!$F$113*M867))*3,
IF(AND(I867=38000,R867&gt;472.2,R867&lt;=672.8,M867&lt;=10),('[1]Pricing Schedule'!$F$103+('[1]Pricing Schedule'!$F$105*M867))*4,
IF(AND(I867=38000,R867&gt;472.2,R867&lt;=672.8,M867&gt;10),('[1]Pricing Schedule'!$F$111+('[1]Pricing Schedule'!$F$113*M867))*4,
IF(AND(I867=110000,R867&lt;=12.8,M867&gt;2),'[1]Pricing Schedule'!$F$62+('[1]Pricing Schedule'!$F$63*M867),
IF(AND(I867=110000,R867&lt;=12.8,M867&lt;=2),'[1]Pricing Schedule'!$F$96+('[1]Pricing Schedule'!$F$97*M867),
IF(AND(I867=110000,R867&gt;12.8,R867&lt;=22.8,M867&gt;3),'[1]Pricing Schedule'!$F$71+('[1]Pricing Schedule'!$F$72*M867),
IF(AND(I867=110000,R867&gt;12.8,R867&lt;=22.8,M867&lt;=3),'[1]Pricing Schedule'!$F$96+('[1]Pricing Schedule'!$F$97*M867),
IF(AND(I867=110000,R867&gt;22.8,R867&lt;=30.2),'[1]Pricing Schedule'!$F$80+('[1]Pricing Schedule'!$F$81*M867),
IF(AND(I867=110000,R867&gt;30.2,R867&lt;=45.9),'[1]Pricing Schedule'!$F$89+('[1]Pricing Schedule'!$F$90*M867),
IF(AND(I867=110000,R867&gt;45.9,R867&lt;=123.4),'[1]Pricing Schedule'!$F$96+('[1]Pricing Schedule'!$F$97*M867),
IF(AND(I867=110000,R867&gt;123.4,R867&lt;=168.2,M867&lt;=10),'[1]Pricing Schedule'!$F$103+('[1]Pricing Schedule'!$F$105*M867),
IF(AND(I867=110000,R867&gt;123.4,R867&lt;=168.2,M867&gt;10),'[1]Pricing Schedule'!$F$111+('[1]Pricing Schedule'!$F$113*M867),
IF(AND(I867=110000,R867&gt;168.2,R867&lt;=336.4,M867&lt;=10),('[1]Pricing Schedule'!$F$103+('[1]Pricing Schedule'!$F$105*M867))*2,
IF(AND(I867=110000,R867&gt;168.2,R867&lt;=336.4,M867&gt;10),('[1]Pricing Schedule'!$F$111+('[1]Pricing Schedule'!$F$113*M867))*2,
IF(AND(I867=110000,R867&gt;336.4,R867&lt;=504.6,M867&lt;=10),('[1]Pricing Schedule'!$F$103+('[1]Pricing Schedule'!$F$105*M867))*3,
IF(AND(I867=110000,R867&gt;336.4,R867&lt;=504.6,M867&gt;10),('[1]Pricing Schedule'!$F$111+('[1]Pricing Schedule'!$F$113*M867))*3,
IF(AND(I867=110000,R867&gt;504.6,R867&lt;=672.8,M867&lt;=10),('[1]Pricing Schedule'!$F$103+('[1]Pricing Schedule'!$F$105*M867))*4,
IF(AND(I867=110000,R867&gt;504.6,R867&lt;=672.8,M867&gt;10),('[1]Pricing Schedule'!$F$111+('[1]Pricing Schedule'!$F$113*M867))*4,
IF(AND(I867=110000,R867&gt;672.8,R867&lt;=841,M867&lt;=10),('[1]Pricing Schedule'!$F$103+('[1]Pricing Schedule'!$F$105*M867))*5,
IF(AND(I867=110000,R867&gt;672.8,R867&lt;=841,M867&gt;10),('[1]Pricing Schedule'!$F$111+('[1]Pricing Schedule'!$F$113*M867))*5,
IF(AND(I867=110000,R867&gt;672.8,R867&lt;=841,M867&lt;=10),('[1]Pricing Schedule'!$F$103+('[1]Pricing Schedule'!$F$105*M867))*5,
IF(AND(I867=110000,R867&gt;672.8,R867&lt;=841,M867&gt;10),('[1]Pricing Schedule'!$F$111+('[1]Pricing Schedule'!$F$113*M867))*5,
IF(AND(I867=110000,R867&gt;1345.6,R867&lt;=1513.8,M867&lt;=10),('[1]Pricing Schedule'!$F$103+('[1]Pricing Schedule'!$F$105*M867))*9,
IF(AND(I867=110000,R867&gt;1345.6,R867&lt;=1513.8,M867&gt;10),('[1]Pricing Schedule'!$F$111+('[1]Pricing Schedule'!$F$113*M867))*9,
9999999999)))))))))))))))))))))))))))))))))))))))</f>
        <v>8456580</v>
      </c>
      <c r="T867" s="48">
        <f>IF(AND(I867=38000,R867&lt;=4.5,M867&gt;8),'[1]Pricing Schedule'!$J$9,
IF(AND(I867=38000,R867&lt;=4.5,M867&lt;=8),'[1]Pricing Schedule'!$J$36,
IF(AND(I867=38000,R867&gt;4.5,R867&lt;=9,M867&gt;8),'[1]Pricing Schedule'!$J$18,
IF(AND(I867=38000,R867&gt;4.5,R867&lt;=9,M867&lt;=8),'[1]Pricing Schedule'!$J$36,
IF(AND(I867=38000,R867&gt;9,R867&lt;=12.8,M867&gt;8),'[1]Pricing Schedule'!$J$27,
IF(AND(I867=38000,R867&gt;9,R867&lt;=12.8,M867&lt;=8),'[1]Pricing Schedule'!$J$36,
IF(AND(I867=38000,R867&gt;12.8,R867&lt;=22.8),'[1]Pricing Schedule'!$J$36,
IF(AND(I867=38000,R867&gt;22.8,R867&lt;=30.2),'[1]Pricing Schedule'!$J$45,
IF(AND(I867=38000,R867&gt;30.2,R867&lt;=45.9),'[1]Pricing Schedule'!$J$54,
IF(AND(I867=38000,R867&gt;45.9,R867&lt;=123.4),'[1]Pricing Schedule'!$J$97,
IF(AND(I867=38000,R867&gt;123.4,R867&lt;=168.2,M867&lt;=10),'[1]Pricing Schedule'!$J$105,
IF(AND(I867=38000,R867&gt;123.4,R867&lt;=168.2,M867&gt;10),'[1]Pricing Schedule'!$J$113,
IF(AND(I867=38000,R867&gt;168.2,R867&lt;=336.4,M867&lt;=10),('[1]Pricing Schedule'!$J$105),
IF(AND(I867=38000,R867&gt;168.2,R867&lt;=336.4,M867&gt;10),('[1]Pricing Schedule'!$J$113),
IF(AND(I867=38000,R867&gt;336.4,R867&lt;=504.6,M867&lt;=10),('[1]Pricing Schedule'!$J$105),
IF(AND(I867=38000,R867&gt;336.4,R867&lt;=504.6,M867&gt;10),('[1]Pricing Schedule'!$J$113),
IF(AND(I867=38000,R867&gt;504.6,R867&lt;=672.8,M867&lt;=10),('[1]Pricing Schedule'!$J$105),
IF(AND(I867=38000,R867&gt;504.6,R867&lt;=672.8,M867&gt;10),('[1]Pricing Schedule'!$J$113),
IF(AND(I867=110000,R867&lt;=12.8,M867&gt;2),'[1]Pricing Schedule'!$J$63,
IF(AND(I867=110000,R867&lt;=12.8,M867&lt;=2),'[1]Pricing Schedule'!$J$97,
IF(AND(I867=110000,R867&gt;12.8,R867&lt;=22.8,M867&gt;3),'[1]Pricing Schedule'!$J$72,
IF(AND(I867=110000,R867&gt;12.8,R867&lt;=22.8,M867&lt;=3),'[1]Pricing Schedule'!$J$97,
IF(AND(I867=110000,R867&gt;22.8,R867&lt;=30.2),'[1]Pricing Schedule'!$J$81,
IF(AND(I867=110000,R867&gt;30.2,R867&lt;=45.9),'[1]Pricing Schedule'!$J$90,
IF(AND(I867=110000,R867&gt;45.9,R867&lt;=123.4),'[1]Pricing Schedule'!$J$97,
IF(AND(I867=110000,R867&gt;123.4,R867&lt;=168.2,M867&lt;=10),'[1]Pricing Schedule'!$J$105,
IF(AND(I867=110000,R867&gt;123.4,R867&lt;=168.2,M867&gt;10),'[1]Pricing Schedule'!$J$113,
IF(AND(I867=110000,R867&gt;168.2,R867&lt;=336.2,M867&lt;=10),('[1]Pricing Schedule'!$J$105),
IF(AND(I867=110000,R867&gt;168.2,R867&lt;=336.2,M867&gt;10),('[1]Pricing Schedule'!$J$113),
IF(AND(I867=110000,R867&gt;336.4,R867&lt;=504.6,M867&lt;=10),('[1]Pricing Schedule'!$J$105),
IF(AND(I867=110000,R867&gt;336.4,R867&lt;=504.6,M867&gt;10),('[1]Pricing Schedule'!$J$113),
IF(AND(I867=110000,R867&gt;504.6,R867&lt;=672.8,M867&lt;=10),('[1]Pricing Schedule'!$J$105),
IF(AND(I867=110000,R867&gt;504.6,R867&lt;=672.8,M867&gt;10),('[1]Pricing Schedule'!$J$113),
IF(AND(I867=110000,R867&gt;672.8,R867&lt;=841,M867&lt;=10),('[1]Pricing Schedule'!$J$105),
IF(AND(I867=110000,R867&gt;672.8,R867&lt;=841,M867&gt;10),('[1]Pricing Schedule'!$J$113),
IF(AND(I867=110000,R867&gt;1682,R867&lt;=1850.2,M867&lt;=10),('[1]Pricing Schedule'!$J$105),
IF(AND(I867=110000,R867&gt;1682,R867&lt;=1850.2,M867&gt;10),('[1]Pricing Schedule'!$J$113),
IF(AND(I867=110000,R867&gt;2018.4,R867&lt;=2186.6,M867&lt;=10),('[1]Pricing Schedule'!$J$105),
IF(AND(I867=110000,R867&gt;2018.4,R867&lt;=2186.6,M867&gt;10),('[1]Pricing Schedule'!$J$113),999999999)))))))))))))))))))))))))))))))))))))))</f>
        <v>12</v>
      </c>
      <c r="U867" s="49">
        <f t="shared" si="84"/>
        <v>17508.447204968943</v>
      </c>
      <c r="V867" s="50">
        <f t="shared" si="85"/>
        <v>57.115287740434077</v>
      </c>
      <c r="W867" s="13"/>
      <c r="X867" s="13"/>
      <c r="Y867" s="23">
        <v>419</v>
      </c>
      <c r="Z867" s="23">
        <v>302</v>
      </c>
      <c r="AD867" s="43"/>
      <c r="AE867" s="43"/>
      <c r="AF867" s="43"/>
      <c r="AR867" s="51"/>
    </row>
    <row r="868" spans="1:44">
      <c r="A868" s="23">
        <v>868</v>
      </c>
      <c r="B868" s="23">
        <v>868</v>
      </c>
      <c r="C868" s="23" t="s">
        <v>1345</v>
      </c>
      <c r="D868" s="23" t="s">
        <v>280</v>
      </c>
      <c r="E868" s="23" t="s">
        <v>280</v>
      </c>
      <c r="F868" s="23" t="s">
        <v>580</v>
      </c>
      <c r="G868" s="23" t="s">
        <v>581</v>
      </c>
      <c r="H868" s="23" t="s">
        <v>113</v>
      </c>
      <c r="I868" s="13">
        <v>38000</v>
      </c>
      <c r="J868" s="23" t="s">
        <v>119</v>
      </c>
      <c r="K868" s="13">
        <v>38000</v>
      </c>
      <c r="L868" s="24">
        <v>6.3979999999999997</v>
      </c>
      <c r="M868" s="37">
        <f t="shared" si="80"/>
        <v>7</v>
      </c>
      <c r="N868" s="24">
        <v>2.3050000000000002</v>
      </c>
      <c r="O868" s="13">
        <v>2</v>
      </c>
      <c r="P868" s="36">
        <f t="shared" si="81"/>
        <v>1.7287500000000002</v>
      </c>
      <c r="Q868" s="38">
        <f t="shared" si="82"/>
        <v>21</v>
      </c>
      <c r="R868" s="37">
        <f t="shared" si="83"/>
        <v>21</v>
      </c>
      <c r="S868" s="39">
        <f>IF(AND(I868=38000,R868&lt;=4.5,M868&gt;8),'[1]Pricing Schedule'!$F$8+('[1]Pricing Schedule'!$F$9*M868),
IF(AND(I868=38000,R868&lt;=4.5,M868&lt;=8),'[1]Pricing Schedule'!$F$34+('[1]Pricing Schedule'!$F$36*M868),
IF(AND(I868=38000,R868&gt;4.5,R868&lt;=9,M868&gt;8),'[1]Pricing Schedule'!$F$17+('[1]Pricing Schedule'!$F$18*M868),
IF(AND(I868=38000,R868&gt;4.5,R868&lt;=9,M868&lt;=8),'[1]Pricing Schedule'!$F$34+('[1]Pricing Schedule'!$F$36*M868),
IF(AND(I868=38000,R868&gt;9,R868&lt;=12.8,M868&gt;8),'[1]Pricing Schedule'!$F$26+('[1]Pricing Schedule'!$F$27*M868),
IF(AND(I868=38000,R868&gt;9,R868&lt;=12.8,M868&lt;=8),'[1]Pricing Schedule'!$F$34+('[1]Pricing Schedule'!$F$36*M868),
IF(AND(I868=38000,R868&gt;12.8,R868&lt;=22.8),'[1]Pricing Schedule'!$F$34+('[1]Pricing Schedule'!$F$36*M868),
IF(AND(I868=38000,R868&gt;22.8,R868&lt;=30.2),'[1]Pricing Schedule'!$F$43+('[1]Pricing Schedule'!$F$45*M868),
IF(AND(I868=38000,R868&gt;30.2,R868&lt;=45.9),'[1]Pricing Schedule'!$F$52+('[1]Pricing Schedule'!$F$54*M868),
IF(AND(I868=38000,R868&gt;45.9,R868&lt;=123.4),'[1]Pricing Schedule'!$F$96+('[1]Pricing Schedule'!$F$97*M868),
IF(AND(I868=38000,R868&gt;123.4,R868&lt;=168.2,M868&lt;=10),'[1]Pricing Schedule'!$F$103+('[1]Pricing Schedule'!$F$105*M868),
IF(AND(I868=38000,R868&gt;123.4,R868&lt;=168.2,M868&gt;10),'[1]Pricing Schedule'!$F$111+('[1]Pricing Schedule'!$F$113*M868),
IF(AND(I868=38000,R868&gt;157.4,R868&lt;=336.4,M868&lt;=10),('[1]Pricing Schedule'!$F$103+('[1]Pricing Schedule'!$F$105*M868))*2,
IF(AND(I868=38000,R868&gt;157.4,R868&lt;=336.4,M868&gt;10),('[1]Pricing Schedule'!$F$111+('[1]Pricing Schedule'!$F$113*M868))*2,
IF(AND(I868=38000,R868&gt;314.8,R868&lt;=504.6,M868&lt;=10),('[1]Pricing Schedule'!$F$103+('[1]Pricing Schedule'!$F$105*M868))*3,
IF(AND(I868=38000,R868&gt;314.8,R868&lt;=504.6,M868&gt;10),('[1]Pricing Schedule'!$F$111+('[1]Pricing Schedule'!$F$113*M868))*3,
IF(AND(I868=38000,R868&gt;472.2,R868&lt;=672.8,M868&lt;=10),('[1]Pricing Schedule'!$F$103+('[1]Pricing Schedule'!$F$105*M868))*4,
IF(AND(I868=38000,R868&gt;472.2,R868&lt;=672.8,M868&gt;10),('[1]Pricing Schedule'!$F$111+('[1]Pricing Schedule'!$F$113*M868))*4,
IF(AND(I868=110000,R868&lt;=12.8,M868&gt;2),'[1]Pricing Schedule'!$F$62+('[1]Pricing Schedule'!$F$63*M868),
IF(AND(I868=110000,R868&lt;=12.8,M868&lt;=2),'[1]Pricing Schedule'!$F$96+('[1]Pricing Schedule'!$F$97*M868),
IF(AND(I868=110000,R868&gt;12.8,R868&lt;=22.8,M868&gt;3),'[1]Pricing Schedule'!$F$71+('[1]Pricing Schedule'!$F$72*M868),
IF(AND(I868=110000,R868&gt;12.8,R868&lt;=22.8,M868&lt;=3),'[1]Pricing Schedule'!$F$96+('[1]Pricing Schedule'!$F$97*M868),
IF(AND(I868=110000,R868&gt;22.8,R868&lt;=30.2),'[1]Pricing Schedule'!$F$80+('[1]Pricing Schedule'!$F$81*M868),
IF(AND(I868=110000,R868&gt;30.2,R868&lt;=45.9),'[1]Pricing Schedule'!$F$89+('[1]Pricing Schedule'!$F$90*M868),
IF(AND(I868=110000,R868&gt;45.9,R868&lt;=123.4),'[1]Pricing Schedule'!$F$96+('[1]Pricing Schedule'!$F$97*M868),
IF(AND(I868=110000,R868&gt;123.4,R868&lt;=168.2,M868&lt;=10),'[1]Pricing Schedule'!$F$103+('[1]Pricing Schedule'!$F$105*M868),
IF(AND(I868=110000,R868&gt;123.4,R868&lt;=168.2,M868&gt;10),'[1]Pricing Schedule'!$F$111+('[1]Pricing Schedule'!$F$113*M868),
IF(AND(I868=110000,R868&gt;168.2,R868&lt;=336.4,M868&lt;=10),('[1]Pricing Schedule'!$F$103+('[1]Pricing Schedule'!$F$105*M868))*2,
IF(AND(I868=110000,R868&gt;168.2,R868&lt;=336.4,M868&gt;10),('[1]Pricing Schedule'!$F$111+('[1]Pricing Schedule'!$F$113*M868))*2,
IF(AND(I868=110000,R868&gt;336.4,R868&lt;=504.6,M868&lt;=10),('[1]Pricing Schedule'!$F$103+('[1]Pricing Schedule'!$F$105*M868))*3,
IF(AND(I868=110000,R868&gt;336.4,R868&lt;=504.6,M868&gt;10),('[1]Pricing Schedule'!$F$111+('[1]Pricing Schedule'!$F$113*M868))*3,
IF(AND(I868=110000,R868&gt;504.6,R868&lt;=672.8,M868&lt;=10),('[1]Pricing Schedule'!$F$103+('[1]Pricing Schedule'!$F$105*M868))*4,
IF(AND(I868=110000,R868&gt;504.6,R868&lt;=672.8,M868&gt;10),('[1]Pricing Schedule'!$F$111+('[1]Pricing Schedule'!$F$113*M868))*4,
IF(AND(I868=110000,R868&gt;672.8,R868&lt;=841,M868&lt;=10),('[1]Pricing Schedule'!$F$103+('[1]Pricing Schedule'!$F$105*M868))*5,
IF(AND(I868=110000,R868&gt;672.8,R868&lt;=841,M868&gt;10),('[1]Pricing Schedule'!$F$111+('[1]Pricing Schedule'!$F$113*M868))*5,
IF(AND(I868=110000,R868&gt;672.8,R868&lt;=841,M868&lt;=10),('[1]Pricing Schedule'!$F$103+('[1]Pricing Schedule'!$F$105*M868))*5,
IF(AND(I868=110000,R868&gt;672.8,R868&lt;=841,M868&gt;10),('[1]Pricing Schedule'!$F$111+('[1]Pricing Schedule'!$F$113*M868))*5,
IF(AND(I868=110000,R868&gt;1345.6,R868&lt;=1513.8,M868&lt;=10),('[1]Pricing Schedule'!$F$103+('[1]Pricing Schedule'!$F$105*M868))*9,
IF(AND(I868=110000,R868&gt;1345.6,R868&lt;=1513.8,M868&gt;10),('[1]Pricing Schedule'!$F$111+('[1]Pricing Schedule'!$F$113*M868))*9,
9999999999)))))))))))))))))))))))))))))))))))))))</f>
        <v>839680</v>
      </c>
      <c r="T868" s="21">
        <f>IF(AND(I868=38000,R868&lt;=4.5,M868&gt;8),'[1]Pricing Schedule'!$J$9,
IF(AND(I868=38000,R868&lt;=4.5,M868&lt;=8),'[1]Pricing Schedule'!$J$36,
IF(AND(I868=38000,R868&gt;4.5,R868&lt;=9,M868&gt;8),'[1]Pricing Schedule'!$J$18,
IF(AND(I868=38000,R868&gt;4.5,R868&lt;=9,M868&lt;=8),'[1]Pricing Schedule'!$J$36,
IF(AND(I868=38000,R868&gt;9,R868&lt;=12.8,M868&gt;8),'[1]Pricing Schedule'!$J$27,
IF(AND(I868=38000,R868&gt;9,R868&lt;=12.8,M868&lt;=8),'[1]Pricing Schedule'!$J$36,
IF(AND(I868=38000,R868&gt;12.8,R868&lt;=22.8),'[1]Pricing Schedule'!$J$36,
IF(AND(I868=38000,R868&gt;22.8,R868&lt;=30.2),'[1]Pricing Schedule'!$J$45,
IF(AND(I868=38000,R868&gt;30.2,R868&lt;=45.9),'[1]Pricing Schedule'!$J$54,
IF(AND(I868=38000,R868&gt;45.9,R868&lt;=123.4),'[1]Pricing Schedule'!$J$97,
IF(AND(I868=38000,R868&gt;123.4,R868&lt;=168.2,M868&lt;=10),'[1]Pricing Schedule'!$J$105,
IF(AND(I868=38000,R868&gt;123.4,R868&lt;=168.2,M868&gt;10),'[1]Pricing Schedule'!$J$113,
IF(AND(I868=38000,R868&gt;168.2,R868&lt;=336.4,M868&lt;=10),('[1]Pricing Schedule'!$J$105),
IF(AND(I868=38000,R868&gt;168.2,R868&lt;=336.4,M868&gt;10),('[1]Pricing Schedule'!$J$113),
IF(AND(I868=38000,R868&gt;336.4,R868&lt;=504.6,M868&lt;=10),('[1]Pricing Schedule'!$J$105),
IF(AND(I868=38000,R868&gt;336.4,R868&lt;=504.6,M868&gt;10),('[1]Pricing Schedule'!$J$113),
IF(AND(I868=38000,R868&gt;504.6,R868&lt;=672.8,M868&lt;=10),('[1]Pricing Schedule'!$J$105),
IF(AND(I868=38000,R868&gt;504.6,R868&lt;=672.8,M868&gt;10),('[1]Pricing Schedule'!$J$113),
IF(AND(I868=110000,R868&lt;=12.8,M868&gt;2),'[1]Pricing Schedule'!$J$63,
IF(AND(I868=110000,R868&lt;=12.8,M868&lt;=2),'[1]Pricing Schedule'!$J$97,
IF(AND(I868=110000,R868&gt;12.8,R868&lt;=22.8,M868&gt;3),'[1]Pricing Schedule'!$J$72,
IF(AND(I868=110000,R868&gt;12.8,R868&lt;=22.8,M868&lt;=3),'[1]Pricing Schedule'!$J$97,
IF(AND(I868=110000,R868&gt;22.8,R868&lt;=30.2),'[1]Pricing Schedule'!$J$81,
IF(AND(I868=110000,R868&gt;30.2,R868&lt;=45.9),'[1]Pricing Schedule'!$J$90,
IF(AND(I868=110000,R868&gt;45.9,R868&lt;=123.4),'[1]Pricing Schedule'!$J$97,
IF(AND(I868=110000,R868&gt;123.4,R868&lt;=168.2,M868&lt;=10),'[1]Pricing Schedule'!$J$105,
IF(AND(I868=110000,R868&gt;123.4,R868&lt;=168.2,M868&gt;10),'[1]Pricing Schedule'!$J$113,
IF(AND(I868=110000,R868&gt;168.2,R868&lt;=336.2,M868&lt;=10),('[1]Pricing Schedule'!$J$105),
IF(AND(I868=110000,R868&gt;168.2,R868&lt;=336.2,M868&gt;10),('[1]Pricing Schedule'!$J$113),
IF(AND(I868=110000,R868&gt;336.4,R868&lt;=504.6,M868&lt;=10),('[1]Pricing Schedule'!$J$105),
IF(AND(I868=110000,R868&gt;336.4,R868&lt;=504.6,M868&gt;10),('[1]Pricing Schedule'!$J$113),
IF(AND(I868=110000,R868&gt;504.6,R868&lt;=672.8,M868&lt;=10),('[1]Pricing Schedule'!$J$105),
IF(AND(I868=110000,R868&gt;504.6,R868&lt;=672.8,M868&gt;10),('[1]Pricing Schedule'!$J$113),
IF(AND(I868=110000,R868&gt;672.8,R868&lt;=841,M868&lt;=10),('[1]Pricing Schedule'!$J$105),
IF(AND(I868=110000,R868&gt;672.8,R868&lt;=841,M868&gt;10),('[1]Pricing Schedule'!$J$113),
IF(AND(I868=110000,R868&gt;1682,R868&lt;=1850.2,M868&lt;=10),('[1]Pricing Schedule'!$J$105),
IF(AND(I868=110000,R868&gt;1682,R868&lt;=1850.2,M868&gt;10),('[1]Pricing Schedule'!$J$113),
IF(AND(I868=110000,R868&gt;2018.4,R868&lt;=2186.6,M868&lt;=10),('[1]Pricing Schedule'!$J$105),
IF(AND(I868=110000,R868&gt;2018.4,R868&lt;=2186.6,M868&gt;10),('[1]Pricing Schedule'!$J$113),999999999)))))))))))))))))))))))))))))))))))))))</f>
        <v>4</v>
      </c>
      <c r="U868" s="40">
        <f t="shared" si="84"/>
        <v>39984.761904761908</v>
      </c>
      <c r="V868" s="41">
        <f t="shared" si="85"/>
        <v>25.009527439024389</v>
      </c>
      <c r="Y868" s="23">
        <v>492</v>
      </c>
      <c r="Z868" s="23">
        <v>302</v>
      </c>
      <c r="AR868" s="35"/>
    </row>
    <row r="869" spans="1:44">
      <c r="A869" s="23">
        <v>869</v>
      </c>
      <c r="B869" s="23">
        <v>869</v>
      </c>
      <c r="C869" s="23" t="s">
        <v>1346</v>
      </c>
      <c r="D869" s="23" t="s">
        <v>280</v>
      </c>
      <c r="E869" s="23" t="s">
        <v>280</v>
      </c>
      <c r="F869" s="23" t="s">
        <v>281</v>
      </c>
      <c r="G869" s="23" t="s">
        <v>282</v>
      </c>
      <c r="H869" s="23" t="s">
        <v>133</v>
      </c>
      <c r="I869" s="13">
        <v>110000</v>
      </c>
      <c r="J869" s="13">
        <v>110000</v>
      </c>
      <c r="K869" s="23" t="s">
        <v>134</v>
      </c>
      <c r="L869" s="24">
        <v>9.4160000000000004</v>
      </c>
      <c r="M869" s="37">
        <f t="shared" si="80"/>
        <v>10</v>
      </c>
      <c r="N869" s="24">
        <v>7.4470000000000001</v>
      </c>
      <c r="O869" s="13">
        <v>2</v>
      </c>
      <c r="P869" s="36">
        <f t="shared" si="81"/>
        <v>5.5852500000000003</v>
      </c>
      <c r="Q869" s="38">
        <f t="shared" si="82"/>
        <v>67.2</v>
      </c>
      <c r="R869" s="37">
        <f t="shared" si="83"/>
        <v>67.2</v>
      </c>
      <c r="S869" s="39">
        <f>IF(AND(I869=38000,R869&lt;=4.5,M869&gt;8),'[1]Pricing Schedule'!$F$8+('[1]Pricing Schedule'!$F$9*M869),
IF(AND(I869=38000,R869&lt;=4.5,M869&lt;=8),'[1]Pricing Schedule'!$F$34+('[1]Pricing Schedule'!$F$36*M869),
IF(AND(I869=38000,R869&gt;4.5,R869&lt;=9,M869&gt;8),'[1]Pricing Schedule'!$F$17+('[1]Pricing Schedule'!$F$18*M869),
IF(AND(I869=38000,R869&gt;4.5,R869&lt;=9,M869&lt;=8),'[1]Pricing Schedule'!$F$34+('[1]Pricing Schedule'!$F$36*M869),
IF(AND(I869=38000,R869&gt;9,R869&lt;=12.8,M869&gt;8),'[1]Pricing Schedule'!$F$26+('[1]Pricing Schedule'!$F$27*M869),
IF(AND(I869=38000,R869&gt;9,R869&lt;=12.8,M869&lt;=8),'[1]Pricing Schedule'!$F$34+('[1]Pricing Schedule'!$F$36*M869),
IF(AND(I869=38000,R869&gt;12.8,R869&lt;=22.8),'[1]Pricing Schedule'!$F$34+('[1]Pricing Schedule'!$F$36*M869),
IF(AND(I869=38000,R869&gt;22.8,R869&lt;=30.2),'[1]Pricing Schedule'!$F$43+('[1]Pricing Schedule'!$F$45*M869),
IF(AND(I869=38000,R869&gt;30.2,R869&lt;=45.9),'[1]Pricing Schedule'!$F$52+('[1]Pricing Schedule'!$F$54*M869),
IF(AND(I869=38000,R869&gt;45.9,R869&lt;=123.4),'[1]Pricing Schedule'!$F$96+('[1]Pricing Schedule'!$F$97*M869),
IF(AND(I869=38000,R869&gt;123.4,R869&lt;=168.2,M869&lt;=10),'[1]Pricing Schedule'!$F$103+('[1]Pricing Schedule'!$F$105*M869),
IF(AND(I869=38000,R869&gt;123.4,R869&lt;=168.2,M869&gt;10),'[1]Pricing Schedule'!$F$111+('[1]Pricing Schedule'!$F$113*M869),
IF(AND(I869=38000,R869&gt;157.4,R869&lt;=336.4,M869&lt;=10),('[1]Pricing Schedule'!$F$103+('[1]Pricing Schedule'!$F$105*M869))*2,
IF(AND(I869=38000,R869&gt;157.4,R869&lt;=336.4,M869&gt;10),('[1]Pricing Schedule'!$F$111+('[1]Pricing Schedule'!$F$113*M869))*2,
IF(AND(I869=38000,R869&gt;314.8,R869&lt;=504.6,M869&lt;=10),('[1]Pricing Schedule'!$F$103+('[1]Pricing Schedule'!$F$105*M869))*3,
IF(AND(I869=38000,R869&gt;314.8,R869&lt;=504.6,M869&gt;10),('[1]Pricing Schedule'!$F$111+('[1]Pricing Schedule'!$F$113*M869))*3,
IF(AND(I869=38000,R869&gt;472.2,R869&lt;=672.8,M869&lt;=10),('[1]Pricing Schedule'!$F$103+('[1]Pricing Schedule'!$F$105*M869))*4,
IF(AND(I869=38000,R869&gt;472.2,R869&lt;=672.8,M869&gt;10),('[1]Pricing Schedule'!$F$111+('[1]Pricing Schedule'!$F$113*M869))*4,
IF(AND(I869=110000,R869&lt;=12.8,M869&gt;2),'[1]Pricing Schedule'!$F$62+('[1]Pricing Schedule'!$F$63*M869),
IF(AND(I869=110000,R869&lt;=12.8,M869&lt;=2),'[1]Pricing Schedule'!$F$96+('[1]Pricing Schedule'!$F$97*M869),
IF(AND(I869=110000,R869&gt;12.8,R869&lt;=22.8,M869&gt;3),'[1]Pricing Schedule'!$F$71+('[1]Pricing Schedule'!$F$72*M869),
IF(AND(I869=110000,R869&gt;12.8,R869&lt;=22.8,M869&lt;=3),'[1]Pricing Schedule'!$F$96+('[1]Pricing Schedule'!$F$97*M869),
IF(AND(I869=110000,R869&gt;22.8,R869&lt;=30.2),'[1]Pricing Schedule'!$F$80+('[1]Pricing Schedule'!$F$81*M869),
IF(AND(I869=110000,R869&gt;30.2,R869&lt;=45.9),'[1]Pricing Schedule'!$F$89+('[1]Pricing Schedule'!$F$90*M869),
IF(AND(I869=110000,R869&gt;45.9,R869&lt;=123.4),'[1]Pricing Schedule'!$F$96+('[1]Pricing Schedule'!$F$97*M869),
IF(AND(I869=110000,R869&gt;123.4,R869&lt;=168.2,M869&lt;=10),'[1]Pricing Schedule'!$F$103+('[1]Pricing Schedule'!$F$105*M869),
IF(AND(I869=110000,R869&gt;123.4,R869&lt;=168.2,M869&gt;10),'[1]Pricing Schedule'!$F$111+('[1]Pricing Schedule'!$F$113*M869),
IF(AND(I869=110000,R869&gt;168.2,R869&lt;=336.4,M869&lt;=10),('[1]Pricing Schedule'!$F$103+('[1]Pricing Schedule'!$F$105*M869))*2,
IF(AND(I869=110000,R869&gt;168.2,R869&lt;=336.4,M869&gt;10),('[1]Pricing Schedule'!$F$111+('[1]Pricing Schedule'!$F$113*M869))*2,
IF(AND(I869=110000,R869&gt;336.4,R869&lt;=504.6,M869&lt;=10),('[1]Pricing Schedule'!$F$103+('[1]Pricing Schedule'!$F$105*M869))*3,
IF(AND(I869=110000,R869&gt;336.4,R869&lt;=504.6,M869&gt;10),('[1]Pricing Schedule'!$F$111+('[1]Pricing Schedule'!$F$113*M869))*3,
IF(AND(I869=110000,R869&gt;504.6,R869&lt;=672.8,M869&lt;=10),('[1]Pricing Schedule'!$F$103+('[1]Pricing Schedule'!$F$105*M869))*4,
IF(AND(I869=110000,R869&gt;504.6,R869&lt;=672.8,M869&gt;10),('[1]Pricing Schedule'!$F$111+('[1]Pricing Schedule'!$F$113*M869))*4,
IF(AND(I869=110000,R869&gt;672.8,R869&lt;=841,M869&lt;=10),('[1]Pricing Schedule'!$F$103+('[1]Pricing Schedule'!$F$105*M869))*5,
IF(AND(I869=110000,R869&gt;672.8,R869&lt;=841,M869&gt;10),('[1]Pricing Schedule'!$F$111+('[1]Pricing Schedule'!$F$113*M869))*5,
IF(AND(I869=110000,R869&gt;672.8,R869&lt;=841,M869&lt;=10),('[1]Pricing Schedule'!$F$103+('[1]Pricing Schedule'!$F$105*M869))*5,
IF(AND(I869=110000,R869&gt;672.8,R869&lt;=841,M869&gt;10),('[1]Pricing Schedule'!$F$111+('[1]Pricing Schedule'!$F$113*M869))*5,
IF(AND(I869=110000,R869&gt;1345.6,R869&lt;=1513.8,M869&lt;=10),('[1]Pricing Schedule'!$F$103+('[1]Pricing Schedule'!$F$105*M869))*9,
IF(AND(I869=110000,R869&gt;1345.6,R869&lt;=1513.8,M869&gt;10),('[1]Pricing Schedule'!$F$111+('[1]Pricing Schedule'!$F$113*M869))*9,
9999999999)))))))))))))))))))))))))))))))))))))))</f>
        <v>3026560</v>
      </c>
      <c r="T869" s="21">
        <f>IF(AND(I869=38000,R869&lt;=4.5,M869&gt;8),'[1]Pricing Schedule'!$J$9,
IF(AND(I869=38000,R869&lt;=4.5,M869&lt;=8),'[1]Pricing Schedule'!$J$36,
IF(AND(I869=38000,R869&gt;4.5,R869&lt;=9,M869&gt;8),'[1]Pricing Schedule'!$J$18,
IF(AND(I869=38000,R869&gt;4.5,R869&lt;=9,M869&lt;=8),'[1]Pricing Schedule'!$J$36,
IF(AND(I869=38000,R869&gt;9,R869&lt;=12.8,M869&gt;8),'[1]Pricing Schedule'!$J$27,
IF(AND(I869=38000,R869&gt;9,R869&lt;=12.8,M869&lt;=8),'[1]Pricing Schedule'!$J$36,
IF(AND(I869=38000,R869&gt;12.8,R869&lt;=22.8),'[1]Pricing Schedule'!$J$36,
IF(AND(I869=38000,R869&gt;22.8,R869&lt;=30.2),'[1]Pricing Schedule'!$J$45,
IF(AND(I869=38000,R869&gt;30.2,R869&lt;=45.9),'[1]Pricing Schedule'!$J$54,
IF(AND(I869=38000,R869&gt;45.9,R869&lt;=123.4),'[1]Pricing Schedule'!$J$97,
IF(AND(I869=38000,R869&gt;123.4,R869&lt;=168.2,M869&lt;=10),'[1]Pricing Schedule'!$J$105,
IF(AND(I869=38000,R869&gt;123.4,R869&lt;=168.2,M869&gt;10),'[1]Pricing Schedule'!$J$113,
IF(AND(I869=38000,R869&gt;168.2,R869&lt;=336.4,M869&lt;=10),('[1]Pricing Schedule'!$J$105),
IF(AND(I869=38000,R869&gt;168.2,R869&lt;=336.4,M869&gt;10),('[1]Pricing Schedule'!$J$113),
IF(AND(I869=38000,R869&gt;336.4,R869&lt;=504.6,M869&lt;=10),('[1]Pricing Schedule'!$J$105),
IF(AND(I869=38000,R869&gt;336.4,R869&lt;=504.6,M869&gt;10),('[1]Pricing Schedule'!$J$113),
IF(AND(I869=38000,R869&gt;504.6,R869&lt;=672.8,M869&lt;=10),('[1]Pricing Schedule'!$J$105),
IF(AND(I869=38000,R869&gt;504.6,R869&lt;=672.8,M869&gt;10),('[1]Pricing Schedule'!$J$113),
IF(AND(I869=110000,R869&lt;=12.8,M869&gt;2),'[1]Pricing Schedule'!$J$63,
IF(AND(I869=110000,R869&lt;=12.8,M869&lt;=2),'[1]Pricing Schedule'!$J$97,
IF(AND(I869=110000,R869&gt;12.8,R869&lt;=22.8,M869&gt;3),'[1]Pricing Schedule'!$J$72,
IF(AND(I869=110000,R869&gt;12.8,R869&lt;=22.8,M869&lt;=3),'[1]Pricing Schedule'!$J$97,
IF(AND(I869=110000,R869&gt;22.8,R869&lt;=30.2),'[1]Pricing Schedule'!$J$81,
IF(AND(I869=110000,R869&gt;30.2,R869&lt;=45.9),'[1]Pricing Schedule'!$J$90,
IF(AND(I869=110000,R869&gt;45.9,R869&lt;=123.4),'[1]Pricing Schedule'!$J$97,
IF(AND(I869=110000,R869&gt;123.4,R869&lt;=168.2,M869&lt;=10),'[1]Pricing Schedule'!$J$105,
IF(AND(I869=110000,R869&gt;123.4,R869&lt;=168.2,M869&gt;10),'[1]Pricing Schedule'!$J$113,
IF(AND(I869=110000,R869&gt;168.2,R869&lt;=336.2,M869&lt;=10),('[1]Pricing Schedule'!$J$105),
IF(AND(I869=110000,R869&gt;168.2,R869&lt;=336.2,M869&gt;10),('[1]Pricing Schedule'!$J$113),
IF(AND(I869=110000,R869&gt;336.4,R869&lt;=504.6,M869&lt;=10),('[1]Pricing Schedule'!$J$105),
IF(AND(I869=110000,R869&gt;336.4,R869&lt;=504.6,M869&gt;10),('[1]Pricing Schedule'!$J$113),
IF(AND(I869=110000,R869&gt;504.6,R869&lt;=672.8,M869&lt;=10),('[1]Pricing Schedule'!$J$105),
IF(AND(I869=110000,R869&gt;504.6,R869&lt;=672.8,M869&gt;10),('[1]Pricing Schedule'!$J$113),
IF(AND(I869=110000,R869&gt;672.8,R869&lt;=841,M869&lt;=10),('[1]Pricing Schedule'!$J$105),
IF(AND(I869=110000,R869&gt;672.8,R869&lt;=841,M869&gt;10),('[1]Pricing Schedule'!$J$113),
IF(AND(I869=110000,R869&gt;1682,R869&lt;=1850.2,M869&lt;=10),('[1]Pricing Schedule'!$J$105),
IF(AND(I869=110000,R869&gt;1682,R869&lt;=1850.2,M869&gt;10),('[1]Pricing Schedule'!$J$113),
IF(AND(I869=110000,R869&gt;2018.4,R869&lt;=2186.6,M869&lt;=10),('[1]Pricing Schedule'!$J$105),
IF(AND(I869=110000,R869&gt;2018.4,R869&lt;=2186.6,M869&gt;10),('[1]Pricing Schedule'!$J$113),999999999)))))))))))))))))))))))))))))))))))))))</f>
        <v>11</v>
      </c>
      <c r="U869" s="40">
        <f t="shared" si="84"/>
        <v>45038.095238095237</v>
      </c>
      <c r="V869" s="41">
        <f t="shared" si="85"/>
        <v>22.203425671389301</v>
      </c>
      <c r="Y869" s="23">
        <v>130</v>
      </c>
      <c r="Z869" s="23">
        <v>75</v>
      </c>
      <c r="AR869" s="35"/>
    </row>
    <row r="870" spans="1:44">
      <c r="A870" s="23">
        <v>870</v>
      </c>
      <c r="B870" s="23">
        <v>870</v>
      </c>
      <c r="C870" s="23" t="s">
        <v>1347</v>
      </c>
      <c r="D870" s="23" t="s">
        <v>280</v>
      </c>
      <c r="E870" s="23" t="s">
        <v>280</v>
      </c>
      <c r="F870" s="23" t="s">
        <v>281</v>
      </c>
      <c r="G870" s="23" t="s">
        <v>282</v>
      </c>
      <c r="H870" s="23" t="s">
        <v>133</v>
      </c>
      <c r="I870" s="13">
        <v>110000</v>
      </c>
      <c r="J870" s="13">
        <v>110000</v>
      </c>
      <c r="K870" s="23" t="s">
        <v>134</v>
      </c>
      <c r="L870" s="24">
        <v>7.2759999999999998</v>
      </c>
      <c r="M870" s="37">
        <f t="shared" si="80"/>
        <v>8</v>
      </c>
      <c r="N870" s="24">
        <v>6.1040000000000001</v>
      </c>
      <c r="O870" s="13">
        <v>2</v>
      </c>
      <c r="P870" s="36">
        <f t="shared" si="81"/>
        <v>4.5780000000000003</v>
      </c>
      <c r="Q870" s="38">
        <f t="shared" si="82"/>
        <v>54.599999999999994</v>
      </c>
      <c r="R870" s="37">
        <f t="shared" si="83"/>
        <v>54.599999999999994</v>
      </c>
      <c r="S870" s="39">
        <f>IF(AND(I870=38000,R870&lt;=4.5,M870&gt;8),'[1]Pricing Schedule'!$F$8+('[1]Pricing Schedule'!$F$9*M870),
IF(AND(I870=38000,R870&lt;=4.5,M870&lt;=8),'[1]Pricing Schedule'!$F$34+('[1]Pricing Schedule'!$F$36*M870),
IF(AND(I870=38000,R870&gt;4.5,R870&lt;=9,M870&gt;8),'[1]Pricing Schedule'!$F$17+('[1]Pricing Schedule'!$F$18*M870),
IF(AND(I870=38000,R870&gt;4.5,R870&lt;=9,M870&lt;=8),'[1]Pricing Schedule'!$F$34+('[1]Pricing Schedule'!$F$36*M870),
IF(AND(I870=38000,R870&gt;9,R870&lt;=12.8,M870&gt;8),'[1]Pricing Schedule'!$F$26+('[1]Pricing Schedule'!$F$27*M870),
IF(AND(I870=38000,R870&gt;9,R870&lt;=12.8,M870&lt;=8),'[1]Pricing Schedule'!$F$34+('[1]Pricing Schedule'!$F$36*M870),
IF(AND(I870=38000,R870&gt;12.8,R870&lt;=22.8),'[1]Pricing Schedule'!$F$34+('[1]Pricing Schedule'!$F$36*M870),
IF(AND(I870=38000,R870&gt;22.8,R870&lt;=30.2),'[1]Pricing Schedule'!$F$43+('[1]Pricing Schedule'!$F$45*M870),
IF(AND(I870=38000,R870&gt;30.2,R870&lt;=45.9),'[1]Pricing Schedule'!$F$52+('[1]Pricing Schedule'!$F$54*M870),
IF(AND(I870=38000,R870&gt;45.9,R870&lt;=123.4),'[1]Pricing Schedule'!$F$96+('[1]Pricing Schedule'!$F$97*M870),
IF(AND(I870=38000,R870&gt;123.4,R870&lt;=168.2,M870&lt;=10),'[1]Pricing Schedule'!$F$103+('[1]Pricing Schedule'!$F$105*M870),
IF(AND(I870=38000,R870&gt;123.4,R870&lt;=168.2,M870&gt;10),'[1]Pricing Schedule'!$F$111+('[1]Pricing Schedule'!$F$113*M870),
IF(AND(I870=38000,R870&gt;157.4,R870&lt;=336.4,M870&lt;=10),('[1]Pricing Schedule'!$F$103+('[1]Pricing Schedule'!$F$105*M870))*2,
IF(AND(I870=38000,R870&gt;157.4,R870&lt;=336.4,M870&gt;10),('[1]Pricing Schedule'!$F$111+('[1]Pricing Schedule'!$F$113*M870))*2,
IF(AND(I870=38000,R870&gt;314.8,R870&lt;=504.6,M870&lt;=10),('[1]Pricing Schedule'!$F$103+('[1]Pricing Schedule'!$F$105*M870))*3,
IF(AND(I870=38000,R870&gt;314.8,R870&lt;=504.6,M870&gt;10),('[1]Pricing Schedule'!$F$111+('[1]Pricing Schedule'!$F$113*M870))*3,
IF(AND(I870=38000,R870&gt;472.2,R870&lt;=672.8,M870&lt;=10),('[1]Pricing Schedule'!$F$103+('[1]Pricing Schedule'!$F$105*M870))*4,
IF(AND(I870=38000,R870&gt;472.2,R870&lt;=672.8,M870&gt;10),('[1]Pricing Schedule'!$F$111+('[1]Pricing Schedule'!$F$113*M870))*4,
IF(AND(I870=110000,R870&lt;=12.8,M870&gt;2),'[1]Pricing Schedule'!$F$62+('[1]Pricing Schedule'!$F$63*M870),
IF(AND(I870=110000,R870&lt;=12.8,M870&lt;=2),'[1]Pricing Schedule'!$F$96+('[1]Pricing Schedule'!$F$97*M870),
IF(AND(I870=110000,R870&gt;12.8,R870&lt;=22.8,M870&gt;3),'[1]Pricing Schedule'!$F$71+('[1]Pricing Schedule'!$F$72*M870),
IF(AND(I870=110000,R870&gt;12.8,R870&lt;=22.8,M870&lt;=3),'[1]Pricing Schedule'!$F$96+('[1]Pricing Schedule'!$F$97*M870),
IF(AND(I870=110000,R870&gt;22.8,R870&lt;=30.2),'[1]Pricing Schedule'!$F$80+('[1]Pricing Schedule'!$F$81*M870),
IF(AND(I870=110000,R870&gt;30.2,R870&lt;=45.9),'[1]Pricing Schedule'!$F$89+('[1]Pricing Schedule'!$F$90*M870),
IF(AND(I870=110000,R870&gt;45.9,R870&lt;=123.4),'[1]Pricing Schedule'!$F$96+('[1]Pricing Schedule'!$F$97*M870),
IF(AND(I870=110000,R870&gt;123.4,R870&lt;=168.2,M870&lt;=10),'[1]Pricing Schedule'!$F$103+('[1]Pricing Schedule'!$F$105*M870),
IF(AND(I870=110000,R870&gt;123.4,R870&lt;=168.2,M870&gt;10),'[1]Pricing Schedule'!$F$111+('[1]Pricing Schedule'!$F$113*M870),
IF(AND(I870=110000,R870&gt;168.2,R870&lt;=336.4,M870&lt;=10),('[1]Pricing Schedule'!$F$103+('[1]Pricing Schedule'!$F$105*M870))*2,
IF(AND(I870=110000,R870&gt;168.2,R870&lt;=336.4,M870&gt;10),('[1]Pricing Schedule'!$F$111+('[1]Pricing Schedule'!$F$113*M870))*2,
IF(AND(I870=110000,R870&gt;336.4,R870&lt;=504.6,M870&lt;=10),('[1]Pricing Schedule'!$F$103+('[1]Pricing Schedule'!$F$105*M870))*3,
IF(AND(I870=110000,R870&gt;336.4,R870&lt;=504.6,M870&gt;10),('[1]Pricing Schedule'!$F$111+('[1]Pricing Schedule'!$F$113*M870))*3,
IF(AND(I870=110000,R870&gt;504.6,R870&lt;=672.8,M870&lt;=10),('[1]Pricing Schedule'!$F$103+('[1]Pricing Schedule'!$F$105*M870))*4,
IF(AND(I870=110000,R870&gt;504.6,R870&lt;=672.8,M870&gt;10),('[1]Pricing Schedule'!$F$111+('[1]Pricing Schedule'!$F$113*M870))*4,
IF(AND(I870=110000,R870&gt;672.8,R870&lt;=841,M870&lt;=10),('[1]Pricing Schedule'!$F$103+('[1]Pricing Schedule'!$F$105*M870))*5,
IF(AND(I870=110000,R870&gt;672.8,R870&lt;=841,M870&gt;10),('[1]Pricing Schedule'!$F$111+('[1]Pricing Schedule'!$F$113*M870))*5,
IF(AND(I870=110000,R870&gt;672.8,R870&lt;=841,M870&lt;=10),('[1]Pricing Schedule'!$F$103+('[1]Pricing Schedule'!$F$105*M870))*5,
IF(AND(I870=110000,R870&gt;672.8,R870&lt;=841,M870&gt;10),('[1]Pricing Schedule'!$F$111+('[1]Pricing Schedule'!$F$113*M870))*5,
IF(AND(I870=110000,R870&gt;1345.6,R870&lt;=1513.8,M870&lt;=10),('[1]Pricing Schedule'!$F$103+('[1]Pricing Schedule'!$F$105*M870))*9,
IF(AND(I870=110000,R870&gt;1345.6,R870&lt;=1513.8,M870&gt;10),('[1]Pricing Schedule'!$F$111+('[1]Pricing Schedule'!$F$113*M870))*9,
9999999999)))))))))))))))))))))))))))))))))))))))</f>
        <v>2604940</v>
      </c>
      <c r="T870" s="21">
        <f>IF(AND(I870=38000,R870&lt;=4.5,M870&gt;8),'[1]Pricing Schedule'!$J$9,
IF(AND(I870=38000,R870&lt;=4.5,M870&lt;=8),'[1]Pricing Schedule'!$J$36,
IF(AND(I870=38000,R870&gt;4.5,R870&lt;=9,M870&gt;8),'[1]Pricing Schedule'!$J$18,
IF(AND(I870=38000,R870&gt;4.5,R870&lt;=9,M870&lt;=8),'[1]Pricing Schedule'!$J$36,
IF(AND(I870=38000,R870&gt;9,R870&lt;=12.8,M870&gt;8),'[1]Pricing Schedule'!$J$27,
IF(AND(I870=38000,R870&gt;9,R870&lt;=12.8,M870&lt;=8),'[1]Pricing Schedule'!$J$36,
IF(AND(I870=38000,R870&gt;12.8,R870&lt;=22.8),'[1]Pricing Schedule'!$J$36,
IF(AND(I870=38000,R870&gt;22.8,R870&lt;=30.2),'[1]Pricing Schedule'!$J$45,
IF(AND(I870=38000,R870&gt;30.2,R870&lt;=45.9),'[1]Pricing Schedule'!$J$54,
IF(AND(I870=38000,R870&gt;45.9,R870&lt;=123.4),'[1]Pricing Schedule'!$J$97,
IF(AND(I870=38000,R870&gt;123.4,R870&lt;=168.2,M870&lt;=10),'[1]Pricing Schedule'!$J$105,
IF(AND(I870=38000,R870&gt;123.4,R870&lt;=168.2,M870&gt;10),'[1]Pricing Schedule'!$J$113,
IF(AND(I870=38000,R870&gt;168.2,R870&lt;=336.4,M870&lt;=10),('[1]Pricing Schedule'!$J$105),
IF(AND(I870=38000,R870&gt;168.2,R870&lt;=336.4,M870&gt;10),('[1]Pricing Schedule'!$J$113),
IF(AND(I870=38000,R870&gt;336.4,R870&lt;=504.6,M870&lt;=10),('[1]Pricing Schedule'!$J$105),
IF(AND(I870=38000,R870&gt;336.4,R870&lt;=504.6,M870&gt;10),('[1]Pricing Schedule'!$J$113),
IF(AND(I870=38000,R870&gt;504.6,R870&lt;=672.8,M870&lt;=10),('[1]Pricing Schedule'!$J$105),
IF(AND(I870=38000,R870&gt;504.6,R870&lt;=672.8,M870&gt;10),('[1]Pricing Schedule'!$J$113),
IF(AND(I870=110000,R870&lt;=12.8,M870&gt;2),'[1]Pricing Schedule'!$J$63,
IF(AND(I870=110000,R870&lt;=12.8,M870&lt;=2),'[1]Pricing Schedule'!$J$97,
IF(AND(I870=110000,R870&gt;12.8,R870&lt;=22.8,M870&gt;3),'[1]Pricing Schedule'!$J$72,
IF(AND(I870=110000,R870&gt;12.8,R870&lt;=22.8,M870&lt;=3),'[1]Pricing Schedule'!$J$97,
IF(AND(I870=110000,R870&gt;22.8,R870&lt;=30.2),'[1]Pricing Schedule'!$J$81,
IF(AND(I870=110000,R870&gt;30.2,R870&lt;=45.9),'[1]Pricing Schedule'!$J$90,
IF(AND(I870=110000,R870&gt;45.9,R870&lt;=123.4),'[1]Pricing Schedule'!$J$97,
IF(AND(I870=110000,R870&gt;123.4,R870&lt;=168.2,M870&lt;=10),'[1]Pricing Schedule'!$J$105,
IF(AND(I870=110000,R870&gt;123.4,R870&lt;=168.2,M870&gt;10),'[1]Pricing Schedule'!$J$113,
IF(AND(I870=110000,R870&gt;168.2,R870&lt;=336.2,M870&lt;=10),('[1]Pricing Schedule'!$J$105),
IF(AND(I870=110000,R870&gt;168.2,R870&lt;=336.2,M870&gt;10),('[1]Pricing Schedule'!$J$113),
IF(AND(I870=110000,R870&gt;336.4,R870&lt;=504.6,M870&lt;=10),('[1]Pricing Schedule'!$J$105),
IF(AND(I870=110000,R870&gt;336.4,R870&lt;=504.6,M870&gt;10),('[1]Pricing Schedule'!$J$113),
IF(AND(I870=110000,R870&gt;504.6,R870&lt;=672.8,M870&lt;=10),('[1]Pricing Schedule'!$J$105),
IF(AND(I870=110000,R870&gt;504.6,R870&lt;=672.8,M870&gt;10),('[1]Pricing Schedule'!$J$113),
IF(AND(I870=110000,R870&gt;672.8,R870&lt;=841,M870&lt;=10),('[1]Pricing Schedule'!$J$105),
IF(AND(I870=110000,R870&gt;672.8,R870&lt;=841,M870&gt;10),('[1]Pricing Schedule'!$J$113),
IF(AND(I870=110000,R870&gt;1682,R870&lt;=1850.2,M870&lt;=10),('[1]Pricing Schedule'!$J$105),
IF(AND(I870=110000,R870&gt;1682,R870&lt;=1850.2,M870&gt;10),('[1]Pricing Schedule'!$J$113),
IF(AND(I870=110000,R870&gt;2018.4,R870&lt;=2186.6,M870&lt;=10),('[1]Pricing Schedule'!$J$105),
IF(AND(I870=110000,R870&gt;2018.4,R870&lt;=2186.6,M870&gt;10),('[1]Pricing Schedule'!$J$113),999999999)))))))))))))))))))))))))))))))))))))))</f>
        <v>11</v>
      </c>
      <c r="U870" s="40">
        <f t="shared" si="84"/>
        <v>47709.523809523816</v>
      </c>
      <c r="V870" s="41">
        <f t="shared" si="85"/>
        <v>20.960175666234154</v>
      </c>
      <c r="Y870" s="23">
        <v>67</v>
      </c>
      <c r="Z870" s="23">
        <v>75</v>
      </c>
      <c r="AR870" s="35"/>
    </row>
    <row r="871" spans="1:44">
      <c r="A871" s="23">
        <v>871</v>
      </c>
      <c r="B871" s="23">
        <v>871</v>
      </c>
      <c r="C871" s="23" t="s">
        <v>1348</v>
      </c>
      <c r="D871" s="23" t="s">
        <v>280</v>
      </c>
      <c r="E871" s="23" t="s">
        <v>280</v>
      </c>
      <c r="F871" s="23" t="s">
        <v>281</v>
      </c>
      <c r="G871" s="23" t="s">
        <v>282</v>
      </c>
      <c r="H871" s="23" t="s">
        <v>133</v>
      </c>
      <c r="I871" s="13">
        <v>110000</v>
      </c>
      <c r="J871" s="13">
        <v>110000</v>
      </c>
      <c r="K871" s="23" t="s">
        <v>134</v>
      </c>
      <c r="L871" s="24">
        <v>10.159000000000001</v>
      </c>
      <c r="M871" s="37">
        <f t="shared" si="80"/>
        <v>11</v>
      </c>
      <c r="N871" s="24">
        <v>1.5680000000000001</v>
      </c>
      <c r="O871" s="13">
        <v>2</v>
      </c>
      <c r="P871" s="36">
        <f t="shared" si="81"/>
        <v>1.1760000000000002</v>
      </c>
      <c r="Q871" s="38">
        <f t="shared" si="82"/>
        <v>12.600000000000001</v>
      </c>
      <c r="R871" s="37">
        <f t="shared" si="83"/>
        <v>12.600000000000001</v>
      </c>
      <c r="S871" s="39">
        <f>IF(AND(I871=38000,R871&lt;=4.5,M871&gt;8),'[1]Pricing Schedule'!$F$8+('[1]Pricing Schedule'!$F$9*M871),
IF(AND(I871=38000,R871&lt;=4.5,M871&lt;=8),'[1]Pricing Schedule'!$F$34+('[1]Pricing Schedule'!$F$36*M871),
IF(AND(I871=38000,R871&gt;4.5,R871&lt;=9,M871&gt;8),'[1]Pricing Schedule'!$F$17+('[1]Pricing Schedule'!$F$18*M871),
IF(AND(I871=38000,R871&gt;4.5,R871&lt;=9,M871&lt;=8),'[1]Pricing Schedule'!$F$34+('[1]Pricing Schedule'!$F$36*M871),
IF(AND(I871=38000,R871&gt;9,R871&lt;=12.8,M871&gt;8),'[1]Pricing Schedule'!$F$26+('[1]Pricing Schedule'!$F$27*M871),
IF(AND(I871=38000,R871&gt;9,R871&lt;=12.8,M871&lt;=8),'[1]Pricing Schedule'!$F$34+('[1]Pricing Schedule'!$F$36*M871),
IF(AND(I871=38000,R871&gt;12.8,R871&lt;=22.8),'[1]Pricing Schedule'!$F$34+('[1]Pricing Schedule'!$F$36*M871),
IF(AND(I871=38000,R871&gt;22.8,R871&lt;=30.2),'[1]Pricing Schedule'!$F$43+('[1]Pricing Schedule'!$F$45*M871),
IF(AND(I871=38000,R871&gt;30.2,R871&lt;=45.9),'[1]Pricing Schedule'!$F$52+('[1]Pricing Schedule'!$F$54*M871),
IF(AND(I871=38000,R871&gt;45.9,R871&lt;=123.4),'[1]Pricing Schedule'!$F$96+('[1]Pricing Schedule'!$F$97*M871),
IF(AND(I871=38000,R871&gt;123.4,R871&lt;=168.2,M871&lt;=10),'[1]Pricing Schedule'!$F$103+('[1]Pricing Schedule'!$F$105*M871),
IF(AND(I871=38000,R871&gt;123.4,R871&lt;=168.2,M871&gt;10),'[1]Pricing Schedule'!$F$111+('[1]Pricing Schedule'!$F$113*M871),
IF(AND(I871=38000,R871&gt;157.4,R871&lt;=336.4,M871&lt;=10),('[1]Pricing Schedule'!$F$103+('[1]Pricing Schedule'!$F$105*M871))*2,
IF(AND(I871=38000,R871&gt;157.4,R871&lt;=336.4,M871&gt;10),('[1]Pricing Schedule'!$F$111+('[1]Pricing Schedule'!$F$113*M871))*2,
IF(AND(I871=38000,R871&gt;314.8,R871&lt;=504.6,M871&lt;=10),('[1]Pricing Schedule'!$F$103+('[1]Pricing Schedule'!$F$105*M871))*3,
IF(AND(I871=38000,R871&gt;314.8,R871&lt;=504.6,M871&gt;10),('[1]Pricing Schedule'!$F$111+('[1]Pricing Schedule'!$F$113*M871))*3,
IF(AND(I871=38000,R871&gt;472.2,R871&lt;=672.8,M871&lt;=10),('[1]Pricing Schedule'!$F$103+('[1]Pricing Schedule'!$F$105*M871))*4,
IF(AND(I871=38000,R871&gt;472.2,R871&lt;=672.8,M871&gt;10),('[1]Pricing Schedule'!$F$111+('[1]Pricing Schedule'!$F$113*M871))*4,
IF(AND(I871=110000,R871&lt;=12.8,M871&gt;2),'[1]Pricing Schedule'!$F$62+('[1]Pricing Schedule'!$F$63*M871),
IF(AND(I871=110000,R871&lt;=12.8,M871&lt;=2),'[1]Pricing Schedule'!$F$96+('[1]Pricing Schedule'!$F$97*M871),
IF(AND(I871=110000,R871&gt;12.8,R871&lt;=22.8,M871&gt;3),'[1]Pricing Schedule'!$F$71+('[1]Pricing Schedule'!$F$72*M871),
IF(AND(I871=110000,R871&gt;12.8,R871&lt;=22.8,M871&lt;=3),'[1]Pricing Schedule'!$F$96+('[1]Pricing Schedule'!$F$97*M871),
IF(AND(I871=110000,R871&gt;22.8,R871&lt;=30.2),'[1]Pricing Schedule'!$F$80+('[1]Pricing Schedule'!$F$81*M871),
IF(AND(I871=110000,R871&gt;30.2,R871&lt;=45.9),'[1]Pricing Schedule'!$F$89+('[1]Pricing Schedule'!$F$90*M871),
IF(AND(I871=110000,R871&gt;45.9,R871&lt;=123.4),'[1]Pricing Schedule'!$F$96+('[1]Pricing Schedule'!$F$97*M871),
IF(AND(I871=110000,R871&gt;123.4,R871&lt;=168.2,M871&lt;=10),'[1]Pricing Schedule'!$F$103+('[1]Pricing Schedule'!$F$105*M871),
IF(AND(I871=110000,R871&gt;123.4,R871&lt;=168.2,M871&gt;10),'[1]Pricing Schedule'!$F$111+('[1]Pricing Schedule'!$F$113*M871),
IF(AND(I871=110000,R871&gt;168.2,R871&lt;=336.4,M871&lt;=10),('[1]Pricing Schedule'!$F$103+('[1]Pricing Schedule'!$F$105*M871))*2,
IF(AND(I871=110000,R871&gt;168.2,R871&lt;=336.4,M871&gt;10),('[1]Pricing Schedule'!$F$111+('[1]Pricing Schedule'!$F$113*M871))*2,
IF(AND(I871=110000,R871&gt;336.4,R871&lt;=504.6,M871&lt;=10),('[1]Pricing Schedule'!$F$103+('[1]Pricing Schedule'!$F$105*M871))*3,
IF(AND(I871=110000,R871&gt;336.4,R871&lt;=504.6,M871&gt;10),('[1]Pricing Schedule'!$F$111+('[1]Pricing Schedule'!$F$113*M871))*3,
IF(AND(I871=110000,R871&gt;504.6,R871&lt;=672.8,M871&lt;=10),('[1]Pricing Schedule'!$F$103+('[1]Pricing Schedule'!$F$105*M871))*4,
IF(AND(I871=110000,R871&gt;504.6,R871&lt;=672.8,M871&gt;10),('[1]Pricing Schedule'!$F$111+('[1]Pricing Schedule'!$F$113*M871))*4,
IF(AND(I871=110000,R871&gt;672.8,R871&lt;=841,M871&lt;=10),('[1]Pricing Schedule'!$F$103+('[1]Pricing Schedule'!$F$105*M871))*5,
IF(AND(I871=110000,R871&gt;672.8,R871&lt;=841,M871&gt;10),('[1]Pricing Schedule'!$F$111+('[1]Pricing Schedule'!$F$113*M871))*5,
IF(AND(I871=110000,R871&gt;672.8,R871&lt;=841,M871&lt;=10),('[1]Pricing Schedule'!$F$103+('[1]Pricing Schedule'!$F$105*M871))*5,
IF(AND(I871=110000,R871&gt;672.8,R871&lt;=841,M871&gt;10),('[1]Pricing Schedule'!$F$111+('[1]Pricing Schedule'!$F$113*M871))*5,
IF(AND(I871=110000,R871&gt;1345.6,R871&lt;=1513.8,M871&lt;=10),('[1]Pricing Schedule'!$F$103+('[1]Pricing Schedule'!$F$105*M871))*9,
IF(AND(I871=110000,R871&gt;1345.6,R871&lt;=1513.8,M871&gt;10),('[1]Pricing Schedule'!$F$111+('[1]Pricing Schedule'!$F$113*M871))*9,
9999999999)))))))))))))))))))))))))))))))))))))))</f>
        <v>1996170</v>
      </c>
      <c r="T871" s="21">
        <f>IF(AND(I871=38000,R871&lt;=4.5,M871&gt;8),'[1]Pricing Schedule'!$J$9,
IF(AND(I871=38000,R871&lt;=4.5,M871&lt;=8),'[1]Pricing Schedule'!$J$36,
IF(AND(I871=38000,R871&gt;4.5,R871&lt;=9,M871&gt;8),'[1]Pricing Schedule'!$J$18,
IF(AND(I871=38000,R871&gt;4.5,R871&lt;=9,M871&lt;=8),'[1]Pricing Schedule'!$J$36,
IF(AND(I871=38000,R871&gt;9,R871&lt;=12.8,M871&gt;8),'[1]Pricing Schedule'!$J$27,
IF(AND(I871=38000,R871&gt;9,R871&lt;=12.8,M871&lt;=8),'[1]Pricing Schedule'!$J$36,
IF(AND(I871=38000,R871&gt;12.8,R871&lt;=22.8),'[1]Pricing Schedule'!$J$36,
IF(AND(I871=38000,R871&gt;22.8,R871&lt;=30.2),'[1]Pricing Schedule'!$J$45,
IF(AND(I871=38000,R871&gt;30.2,R871&lt;=45.9),'[1]Pricing Schedule'!$J$54,
IF(AND(I871=38000,R871&gt;45.9,R871&lt;=123.4),'[1]Pricing Schedule'!$J$97,
IF(AND(I871=38000,R871&gt;123.4,R871&lt;=168.2,M871&lt;=10),'[1]Pricing Schedule'!$J$105,
IF(AND(I871=38000,R871&gt;123.4,R871&lt;=168.2,M871&gt;10),'[1]Pricing Schedule'!$J$113,
IF(AND(I871=38000,R871&gt;168.2,R871&lt;=336.4,M871&lt;=10),('[1]Pricing Schedule'!$J$105),
IF(AND(I871=38000,R871&gt;168.2,R871&lt;=336.4,M871&gt;10),('[1]Pricing Schedule'!$J$113),
IF(AND(I871=38000,R871&gt;336.4,R871&lt;=504.6,M871&lt;=10),('[1]Pricing Schedule'!$J$105),
IF(AND(I871=38000,R871&gt;336.4,R871&lt;=504.6,M871&gt;10),('[1]Pricing Schedule'!$J$113),
IF(AND(I871=38000,R871&gt;504.6,R871&lt;=672.8,M871&lt;=10),('[1]Pricing Schedule'!$J$105),
IF(AND(I871=38000,R871&gt;504.6,R871&lt;=672.8,M871&gt;10),('[1]Pricing Schedule'!$J$113),
IF(AND(I871=110000,R871&lt;=12.8,M871&gt;2),'[1]Pricing Schedule'!$J$63,
IF(AND(I871=110000,R871&lt;=12.8,M871&lt;=2),'[1]Pricing Schedule'!$J$97,
IF(AND(I871=110000,R871&gt;12.8,R871&lt;=22.8,M871&gt;3),'[1]Pricing Schedule'!$J$72,
IF(AND(I871=110000,R871&gt;12.8,R871&lt;=22.8,M871&lt;=3),'[1]Pricing Schedule'!$J$97,
IF(AND(I871=110000,R871&gt;22.8,R871&lt;=30.2),'[1]Pricing Schedule'!$J$81,
IF(AND(I871=110000,R871&gt;30.2,R871&lt;=45.9),'[1]Pricing Schedule'!$J$90,
IF(AND(I871=110000,R871&gt;45.9,R871&lt;=123.4),'[1]Pricing Schedule'!$J$97,
IF(AND(I871=110000,R871&gt;123.4,R871&lt;=168.2,M871&lt;=10),'[1]Pricing Schedule'!$J$105,
IF(AND(I871=110000,R871&gt;123.4,R871&lt;=168.2,M871&gt;10),'[1]Pricing Schedule'!$J$113,
IF(AND(I871=110000,R871&gt;168.2,R871&lt;=336.2,M871&lt;=10),('[1]Pricing Schedule'!$J$105),
IF(AND(I871=110000,R871&gt;168.2,R871&lt;=336.2,M871&gt;10),('[1]Pricing Schedule'!$J$113),
IF(AND(I871=110000,R871&gt;336.4,R871&lt;=504.6,M871&lt;=10),('[1]Pricing Schedule'!$J$105),
IF(AND(I871=110000,R871&gt;336.4,R871&lt;=504.6,M871&gt;10),('[1]Pricing Schedule'!$J$113),
IF(AND(I871=110000,R871&gt;504.6,R871&lt;=672.8,M871&lt;=10),('[1]Pricing Schedule'!$J$105),
IF(AND(I871=110000,R871&gt;504.6,R871&lt;=672.8,M871&gt;10),('[1]Pricing Schedule'!$J$113),
IF(AND(I871=110000,R871&gt;672.8,R871&lt;=841,M871&lt;=10),('[1]Pricing Schedule'!$J$105),
IF(AND(I871=110000,R871&gt;672.8,R871&lt;=841,M871&gt;10),('[1]Pricing Schedule'!$J$113),
IF(AND(I871=110000,R871&gt;1682,R871&lt;=1850.2,M871&lt;=10),('[1]Pricing Schedule'!$J$105),
IF(AND(I871=110000,R871&gt;1682,R871&lt;=1850.2,M871&gt;10),('[1]Pricing Schedule'!$J$113),
IF(AND(I871=110000,R871&gt;2018.4,R871&lt;=2186.6,M871&lt;=10),('[1]Pricing Schedule'!$J$105),
IF(AND(I871=110000,R871&gt;2018.4,R871&lt;=2186.6,M871&gt;10),('[1]Pricing Schedule'!$J$113),999999999)))))))))))))))))))))))))))))))))))))))</f>
        <v>7</v>
      </c>
      <c r="U871" s="40">
        <f t="shared" si="84"/>
        <v>158426.19047619044</v>
      </c>
      <c r="V871" s="41">
        <f t="shared" si="85"/>
        <v>6.3120876478456251</v>
      </c>
      <c r="Y871" s="23">
        <v>273</v>
      </c>
      <c r="Z871" s="23">
        <v>75</v>
      </c>
      <c r="AR871" s="35"/>
    </row>
    <row r="872" spans="1:44">
      <c r="A872" s="23">
        <v>872</v>
      </c>
      <c r="B872" s="23">
        <v>872</v>
      </c>
      <c r="C872" s="23" t="s">
        <v>1349</v>
      </c>
      <c r="D872" s="23" t="s">
        <v>280</v>
      </c>
      <c r="E872" s="23" t="s">
        <v>280</v>
      </c>
      <c r="F872" s="23" t="s">
        <v>281</v>
      </c>
      <c r="G872" s="23" t="s">
        <v>282</v>
      </c>
      <c r="H872" s="23" t="s">
        <v>133</v>
      </c>
      <c r="I872" s="13">
        <v>110000</v>
      </c>
      <c r="J872" s="13">
        <v>110000</v>
      </c>
      <c r="K872" s="23" t="s">
        <v>134</v>
      </c>
      <c r="L872" s="24">
        <v>8.5129999999999999</v>
      </c>
      <c r="M872" s="37">
        <f t="shared" si="80"/>
        <v>9</v>
      </c>
      <c r="N872" s="24">
        <v>0.41</v>
      </c>
      <c r="O872" s="13">
        <v>2</v>
      </c>
      <c r="P872" s="36">
        <f t="shared" si="81"/>
        <v>0.41</v>
      </c>
      <c r="Q872" s="38">
        <f t="shared" si="82"/>
        <v>4.2</v>
      </c>
      <c r="R872" s="37">
        <f t="shared" si="83"/>
        <v>4.2</v>
      </c>
      <c r="S872" s="39">
        <f>IF(AND(I872=38000,R872&lt;=4.5,M872&gt;8),'[1]Pricing Schedule'!$F$8+('[1]Pricing Schedule'!$F$9*M872),
IF(AND(I872=38000,R872&lt;=4.5,M872&lt;=8),'[1]Pricing Schedule'!$F$34+('[1]Pricing Schedule'!$F$36*M872),
IF(AND(I872=38000,R872&gt;4.5,R872&lt;=9,M872&gt;8),'[1]Pricing Schedule'!$F$17+('[1]Pricing Schedule'!$F$18*M872),
IF(AND(I872=38000,R872&gt;4.5,R872&lt;=9,M872&lt;=8),'[1]Pricing Schedule'!$F$34+('[1]Pricing Schedule'!$F$36*M872),
IF(AND(I872=38000,R872&gt;9,R872&lt;=12.8,M872&gt;8),'[1]Pricing Schedule'!$F$26+('[1]Pricing Schedule'!$F$27*M872),
IF(AND(I872=38000,R872&gt;9,R872&lt;=12.8,M872&lt;=8),'[1]Pricing Schedule'!$F$34+('[1]Pricing Schedule'!$F$36*M872),
IF(AND(I872=38000,R872&gt;12.8,R872&lt;=22.8),'[1]Pricing Schedule'!$F$34+('[1]Pricing Schedule'!$F$36*M872),
IF(AND(I872=38000,R872&gt;22.8,R872&lt;=30.2),'[1]Pricing Schedule'!$F$43+('[1]Pricing Schedule'!$F$45*M872),
IF(AND(I872=38000,R872&gt;30.2,R872&lt;=45.9),'[1]Pricing Schedule'!$F$52+('[1]Pricing Schedule'!$F$54*M872),
IF(AND(I872=38000,R872&gt;45.9,R872&lt;=123.4),'[1]Pricing Schedule'!$F$96+('[1]Pricing Schedule'!$F$97*M872),
IF(AND(I872=38000,R872&gt;123.4,R872&lt;=168.2,M872&lt;=10),'[1]Pricing Schedule'!$F$103+('[1]Pricing Schedule'!$F$105*M872),
IF(AND(I872=38000,R872&gt;123.4,R872&lt;=168.2,M872&gt;10),'[1]Pricing Schedule'!$F$111+('[1]Pricing Schedule'!$F$113*M872),
IF(AND(I872=38000,R872&gt;157.4,R872&lt;=336.4,M872&lt;=10),('[1]Pricing Schedule'!$F$103+('[1]Pricing Schedule'!$F$105*M872))*2,
IF(AND(I872=38000,R872&gt;157.4,R872&lt;=336.4,M872&gt;10),('[1]Pricing Schedule'!$F$111+('[1]Pricing Schedule'!$F$113*M872))*2,
IF(AND(I872=38000,R872&gt;314.8,R872&lt;=504.6,M872&lt;=10),('[1]Pricing Schedule'!$F$103+('[1]Pricing Schedule'!$F$105*M872))*3,
IF(AND(I872=38000,R872&gt;314.8,R872&lt;=504.6,M872&gt;10),('[1]Pricing Schedule'!$F$111+('[1]Pricing Schedule'!$F$113*M872))*3,
IF(AND(I872=38000,R872&gt;472.2,R872&lt;=672.8,M872&lt;=10),('[1]Pricing Schedule'!$F$103+('[1]Pricing Schedule'!$F$105*M872))*4,
IF(AND(I872=38000,R872&gt;472.2,R872&lt;=672.8,M872&gt;10),('[1]Pricing Schedule'!$F$111+('[1]Pricing Schedule'!$F$113*M872))*4,
IF(AND(I872=110000,R872&lt;=12.8,M872&gt;2),'[1]Pricing Schedule'!$F$62+('[1]Pricing Schedule'!$F$63*M872),
IF(AND(I872=110000,R872&lt;=12.8,M872&lt;=2),'[1]Pricing Schedule'!$F$96+('[1]Pricing Schedule'!$F$97*M872),
IF(AND(I872=110000,R872&gt;12.8,R872&lt;=22.8,M872&gt;3),'[1]Pricing Schedule'!$F$71+('[1]Pricing Schedule'!$F$72*M872),
IF(AND(I872=110000,R872&gt;12.8,R872&lt;=22.8,M872&lt;=3),'[1]Pricing Schedule'!$F$96+('[1]Pricing Schedule'!$F$97*M872),
IF(AND(I872=110000,R872&gt;22.8,R872&lt;=30.2),'[1]Pricing Schedule'!$F$80+('[1]Pricing Schedule'!$F$81*M872),
IF(AND(I872=110000,R872&gt;30.2,R872&lt;=45.9),'[1]Pricing Schedule'!$F$89+('[1]Pricing Schedule'!$F$90*M872),
IF(AND(I872=110000,R872&gt;45.9,R872&lt;=123.4),'[1]Pricing Schedule'!$F$96+('[1]Pricing Schedule'!$F$97*M872),
IF(AND(I872=110000,R872&gt;123.4,R872&lt;=168.2,M872&lt;=10),'[1]Pricing Schedule'!$F$103+('[1]Pricing Schedule'!$F$105*M872),
IF(AND(I872=110000,R872&gt;123.4,R872&lt;=168.2,M872&gt;10),'[1]Pricing Schedule'!$F$111+('[1]Pricing Schedule'!$F$113*M872),
IF(AND(I872=110000,R872&gt;168.2,R872&lt;=336.4,M872&lt;=10),('[1]Pricing Schedule'!$F$103+('[1]Pricing Schedule'!$F$105*M872))*2,
IF(AND(I872=110000,R872&gt;168.2,R872&lt;=336.4,M872&gt;10),('[1]Pricing Schedule'!$F$111+('[1]Pricing Schedule'!$F$113*M872))*2,
IF(AND(I872=110000,R872&gt;336.4,R872&lt;=504.6,M872&lt;=10),('[1]Pricing Schedule'!$F$103+('[1]Pricing Schedule'!$F$105*M872))*3,
IF(AND(I872=110000,R872&gt;336.4,R872&lt;=504.6,M872&gt;10),('[1]Pricing Schedule'!$F$111+('[1]Pricing Schedule'!$F$113*M872))*3,
IF(AND(I872=110000,R872&gt;504.6,R872&lt;=672.8,M872&lt;=10),('[1]Pricing Schedule'!$F$103+('[1]Pricing Schedule'!$F$105*M872))*4,
IF(AND(I872=110000,R872&gt;504.6,R872&lt;=672.8,M872&gt;10),('[1]Pricing Schedule'!$F$111+('[1]Pricing Schedule'!$F$113*M872))*4,
IF(AND(I872=110000,R872&gt;672.8,R872&lt;=841,M872&lt;=10),('[1]Pricing Schedule'!$F$103+('[1]Pricing Schedule'!$F$105*M872))*5,
IF(AND(I872=110000,R872&gt;672.8,R872&lt;=841,M872&gt;10),('[1]Pricing Schedule'!$F$111+('[1]Pricing Schedule'!$F$113*M872))*5,
IF(AND(I872=110000,R872&gt;672.8,R872&lt;=841,M872&lt;=10),('[1]Pricing Schedule'!$F$103+('[1]Pricing Schedule'!$F$105*M872))*5,
IF(AND(I872=110000,R872&gt;672.8,R872&lt;=841,M872&gt;10),('[1]Pricing Schedule'!$F$111+('[1]Pricing Schedule'!$F$113*M872))*5,
IF(AND(I872=110000,R872&gt;1345.6,R872&lt;=1513.8,M872&lt;=10),('[1]Pricing Schedule'!$F$103+('[1]Pricing Schedule'!$F$105*M872))*9,
IF(AND(I872=110000,R872&gt;1345.6,R872&lt;=1513.8,M872&gt;10),('[1]Pricing Schedule'!$F$111+('[1]Pricing Schedule'!$F$113*M872))*9,
9999999999)))))))))))))))))))))))))))))))))))))))</f>
        <v>1890770</v>
      </c>
      <c r="T872" s="21">
        <f>IF(AND(I872=38000,R872&lt;=4.5,M872&gt;8),'[1]Pricing Schedule'!$J$9,
IF(AND(I872=38000,R872&lt;=4.5,M872&lt;=8),'[1]Pricing Schedule'!$J$36,
IF(AND(I872=38000,R872&gt;4.5,R872&lt;=9,M872&gt;8),'[1]Pricing Schedule'!$J$18,
IF(AND(I872=38000,R872&gt;4.5,R872&lt;=9,M872&lt;=8),'[1]Pricing Schedule'!$J$36,
IF(AND(I872=38000,R872&gt;9,R872&lt;=12.8,M872&gt;8),'[1]Pricing Schedule'!$J$27,
IF(AND(I872=38000,R872&gt;9,R872&lt;=12.8,M872&lt;=8),'[1]Pricing Schedule'!$J$36,
IF(AND(I872=38000,R872&gt;12.8,R872&lt;=22.8),'[1]Pricing Schedule'!$J$36,
IF(AND(I872=38000,R872&gt;22.8,R872&lt;=30.2),'[1]Pricing Schedule'!$J$45,
IF(AND(I872=38000,R872&gt;30.2,R872&lt;=45.9),'[1]Pricing Schedule'!$J$54,
IF(AND(I872=38000,R872&gt;45.9,R872&lt;=123.4),'[1]Pricing Schedule'!$J$97,
IF(AND(I872=38000,R872&gt;123.4,R872&lt;=168.2,M872&lt;=10),'[1]Pricing Schedule'!$J$105,
IF(AND(I872=38000,R872&gt;123.4,R872&lt;=168.2,M872&gt;10),'[1]Pricing Schedule'!$J$113,
IF(AND(I872=38000,R872&gt;168.2,R872&lt;=336.4,M872&lt;=10),('[1]Pricing Schedule'!$J$105),
IF(AND(I872=38000,R872&gt;168.2,R872&lt;=336.4,M872&gt;10),('[1]Pricing Schedule'!$J$113),
IF(AND(I872=38000,R872&gt;336.4,R872&lt;=504.6,M872&lt;=10),('[1]Pricing Schedule'!$J$105),
IF(AND(I872=38000,R872&gt;336.4,R872&lt;=504.6,M872&gt;10),('[1]Pricing Schedule'!$J$113),
IF(AND(I872=38000,R872&gt;504.6,R872&lt;=672.8,M872&lt;=10),('[1]Pricing Schedule'!$J$105),
IF(AND(I872=38000,R872&gt;504.6,R872&lt;=672.8,M872&gt;10),('[1]Pricing Schedule'!$J$113),
IF(AND(I872=110000,R872&lt;=12.8,M872&gt;2),'[1]Pricing Schedule'!$J$63,
IF(AND(I872=110000,R872&lt;=12.8,M872&lt;=2),'[1]Pricing Schedule'!$J$97,
IF(AND(I872=110000,R872&gt;12.8,R872&lt;=22.8,M872&gt;3),'[1]Pricing Schedule'!$J$72,
IF(AND(I872=110000,R872&gt;12.8,R872&lt;=22.8,M872&lt;=3),'[1]Pricing Schedule'!$J$97,
IF(AND(I872=110000,R872&gt;22.8,R872&lt;=30.2),'[1]Pricing Schedule'!$J$81,
IF(AND(I872=110000,R872&gt;30.2,R872&lt;=45.9),'[1]Pricing Schedule'!$J$90,
IF(AND(I872=110000,R872&gt;45.9,R872&lt;=123.4),'[1]Pricing Schedule'!$J$97,
IF(AND(I872=110000,R872&gt;123.4,R872&lt;=168.2,M872&lt;=10),'[1]Pricing Schedule'!$J$105,
IF(AND(I872=110000,R872&gt;123.4,R872&lt;=168.2,M872&gt;10),'[1]Pricing Schedule'!$J$113,
IF(AND(I872=110000,R872&gt;168.2,R872&lt;=336.2,M872&lt;=10),('[1]Pricing Schedule'!$J$105),
IF(AND(I872=110000,R872&gt;168.2,R872&lt;=336.2,M872&gt;10),('[1]Pricing Schedule'!$J$113),
IF(AND(I872=110000,R872&gt;336.4,R872&lt;=504.6,M872&lt;=10),('[1]Pricing Schedule'!$J$105),
IF(AND(I872=110000,R872&gt;336.4,R872&lt;=504.6,M872&gt;10),('[1]Pricing Schedule'!$J$113),
IF(AND(I872=110000,R872&gt;504.6,R872&lt;=672.8,M872&lt;=10),('[1]Pricing Schedule'!$J$105),
IF(AND(I872=110000,R872&gt;504.6,R872&lt;=672.8,M872&gt;10),('[1]Pricing Schedule'!$J$113),
IF(AND(I872=110000,R872&gt;672.8,R872&lt;=841,M872&lt;=10),('[1]Pricing Schedule'!$J$105),
IF(AND(I872=110000,R872&gt;672.8,R872&lt;=841,M872&gt;10),('[1]Pricing Schedule'!$J$113),
IF(AND(I872=110000,R872&gt;1682,R872&lt;=1850.2,M872&lt;=10),('[1]Pricing Schedule'!$J$105),
IF(AND(I872=110000,R872&gt;1682,R872&lt;=1850.2,M872&gt;10),('[1]Pricing Schedule'!$J$113),
IF(AND(I872=110000,R872&gt;2018.4,R872&lt;=2186.6,M872&lt;=10),('[1]Pricing Schedule'!$J$105),
IF(AND(I872=110000,R872&gt;2018.4,R872&lt;=2186.6,M872&gt;10),('[1]Pricing Schedule'!$J$113),999999999)))))))))))))))))))))))))))))))))))))))</f>
        <v>7</v>
      </c>
      <c r="U872" s="40">
        <f t="shared" si="84"/>
        <v>450183.33333333331</v>
      </c>
      <c r="V872" s="41">
        <f t="shared" si="85"/>
        <v>2.2213172411239865</v>
      </c>
      <c r="Y872" s="23">
        <v>634</v>
      </c>
      <c r="Z872" s="23">
        <v>75</v>
      </c>
      <c r="AR872" s="35"/>
    </row>
    <row r="873" spans="1:44">
      <c r="A873" s="23">
        <v>873</v>
      </c>
      <c r="B873" s="23">
        <v>873</v>
      </c>
      <c r="C873" s="23" t="s">
        <v>1350</v>
      </c>
      <c r="D873" s="23" t="s">
        <v>280</v>
      </c>
      <c r="E873" s="23" t="s">
        <v>280</v>
      </c>
      <c r="F873" s="23" t="s">
        <v>1351</v>
      </c>
      <c r="G873" s="23" t="s">
        <v>1352</v>
      </c>
      <c r="H873" s="23" t="s">
        <v>113</v>
      </c>
      <c r="I873" s="13">
        <v>38000</v>
      </c>
      <c r="J873" s="13">
        <v>38000</v>
      </c>
      <c r="K873" s="23" t="s">
        <v>119</v>
      </c>
      <c r="L873" s="24">
        <v>8.7840000000000007</v>
      </c>
      <c r="M873" s="37">
        <f t="shared" si="80"/>
        <v>9</v>
      </c>
      <c r="N873" s="24">
        <v>0.503</v>
      </c>
      <c r="O873" s="13">
        <v>2</v>
      </c>
      <c r="P873" s="36">
        <f t="shared" si="81"/>
        <v>0.503</v>
      </c>
      <c r="Q873" s="38">
        <f t="shared" si="82"/>
        <v>4.2</v>
      </c>
      <c r="R873" s="37">
        <f t="shared" si="83"/>
        <v>4.2</v>
      </c>
      <c r="S873" s="39">
        <f>IF(AND(I873=38000,R873&lt;=4.5,M873&gt;8),'[1]Pricing Schedule'!$F$8+('[1]Pricing Schedule'!$F$9*M873),
IF(AND(I873=38000,R873&lt;=4.5,M873&lt;=8),'[1]Pricing Schedule'!$F$34+('[1]Pricing Schedule'!$F$36*M873),
IF(AND(I873=38000,R873&gt;4.5,R873&lt;=9,M873&gt;8),'[1]Pricing Schedule'!$F$17+('[1]Pricing Schedule'!$F$18*M873),
IF(AND(I873=38000,R873&gt;4.5,R873&lt;=9,M873&lt;=8),'[1]Pricing Schedule'!$F$34+('[1]Pricing Schedule'!$F$36*M873),
IF(AND(I873=38000,R873&gt;9,R873&lt;=12.8,M873&gt;8),'[1]Pricing Schedule'!$F$26+('[1]Pricing Schedule'!$F$27*M873),
IF(AND(I873=38000,R873&gt;9,R873&lt;=12.8,M873&lt;=8),'[1]Pricing Schedule'!$F$34+('[1]Pricing Schedule'!$F$36*M873),
IF(AND(I873=38000,R873&gt;12.8,R873&lt;=22.8),'[1]Pricing Schedule'!$F$34+('[1]Pricing Schedule'!$F$36*M873),
IF(AND(I873=38000,R873&gt;22.8,R873&lt;=30.2),'[1]Pricing Schedule'!$F$43+('[1]Pricing Schedule'!$F$45*M873),
IF(AND(I873=38000,R873&gt;30.2,R873&lt;=45.9),'[1]Pricing Schedule'!$F$52+('[1]Pricing Schedule'!$F$54*M873),
IF(AND(I873=38000,R873&gt;45.9,R873&lt;=123.4),'[1]Pricing Schedule'!$F$96+('[1]Pricing Schedule'!$F$97*M873),
IF(AND(I873=38000,R873&gt;123.4,R873&lt;=168.2,M873&lt;=10),'[1]Pricing Schedule'!$F$103+('[1]Pricing Schedule'!$F$105*M873),
IF(AND(I873=38000,R873&gt;123.4,R873&lt;=168.2,M873&gt;10),'[1]Pricing Schedule'!$F$111+('[1]Pricing Schedule'!$F$113*M873),
IF(AND(I873=38000,R873&gt;157.4,R873&lt;=336.4,M873&lt;=10),('[1]Pricing Schedule'!$F$103+('[1]Pricing Schedule'!$F$105*M873))*2,
IF(AND(I873=38000,R873&gt;157.4,R873&lt;=336.4,M873&gt;10),('[1]Pricing Schedule'!$F$111+('[1]Pricing Schedule'!$F$113*M873))*2,
IF(AND(I873=38000,R873&gt;314.8,R873&lt;=504.6,M873&lt;=10),('[1]Pricing Schedule'!$F$103+('[1]Pricing Schedule'!$F$105*M873))*3,
IF(AND(I873=38000,R873&gt;314.8,R873&lt;=504.6,M873&gt;10),('[1]Pricing Schedule'!$F$111+('[1]Pricing Schedule'!$F$113*M873))*3,
IF(AND(I873=38000,R873&gt;472.2,R873&lt;=672.8,M873&lt;=10),('[1]Pricing Schedule'!$F$103+('[1]Pricing Schedule'!$F$105*M873))*4,
IF(AND(I873=38000,R873&gt;472.2,R873&lt;=672.8,M873&gt;10),('[1]Pricing Schedule'!$F$111+('[1]Pricing Schedule'!$F$113*M873))*4,
IF(AND(I873=110000,R873&lt;=12.8,M873&gt;2),'[1]Pricing Schedule'!$F$62+('[1]Pricing Schedule'!$F$63*M873),
IF(AND(I873=110000,R873&lt;=12.8,M873&lt;=2),'[1]Pricing Schedule'!$F$96+('[1]Pricing Schedule'!$F$97*M873),
IF(AND(I873=110000,R873&gt;12.8,R873&lt;=22.8,M873&gt;3),'[1]Pricing Schedule'!$F$71+('[1]Pricing Schedule'!$F$72*M873),
IF(AND(I873=110000,R873&gt;12.8,R873&lt;=22.8,M873&lt;=3),'[1]Pricing Schedule'!$F$96+('[1]Pricing Schedule'!$F$97*M873),
IF(AND(I873=110000,R873&gt;22.8,R873&lt;=30.2),'[1]Pricing Schedule'!$F$80+('[1]Pricing Schedule'!$F$81*M873),
IF(AND(I873=110000,R873&gt;30.2,R873&lt;=45.9),'[1]Pricing Schedule'!$F$89+('[1]Pricing Schedule'!$F$90*M873),
IF(AND(I873=110000,R873&gt;45.9,R873&lt;=123.4),'[1]Pricing Schedule'!$F$96+('[1]Pricing Schedule'!$F$97*M873),
IF(AND(I873=110000,R873&gt;123.4,R873&lt;=168.2,M873&lt;=10),'[1]Pricing Schedule'!$F$103+('[1]Pricing Schedule'!$F$105*M873),
IF(AND(I873=110000,R873&gt;123.4,R873&lt;=168.2,M873&gt;10),'[1]Pricing Schedule'!$F$111+('[1]Pricing Schedule'!$F$113*M873),
IF(AND(I873=110000,R873&gt;168.2,R873&lt;=336.4,M873&lt;=10),('[1]Pricing Schedule'!$F$103+('[1]Pricing Schedule'!$F$105*M873))*2,
IF(AND(I873=110000,R873&gt;168.2,R873&lt;=336.4,M873&gt;10),('[1]Pricing Schedule'!$F$111+('[1]Pricing Schedule'!$F$113*M873))*2,
IF(AND(I873=110000,R873&gt;336.4,R873&lt;=504.6,M873&lt;=10),('[1]Pricing Schedule'!$F$103+('[1]Pricing Schedule'!$F$105*M873))*3,
IF(AND(I873=110000,R873&gt;336.4,R873&lt;=504.6,M873&gt;10),('[1]Pricing Schedule'!$F$111+('[1]Pricing Schedule'!$F$113*M873))*3,
IF(AND(I873=110000,R873&gt;504.6,R873&lt;=672.8,M873&lt;=10),('[1]Pricing Schedule'!$F$103+('[1]Pricing Schedule'!$F$105*M873))*4,
IF(AND(I873=110000,R873&gt;504.6,R873&lt;=672.8,M873&gt;10),('[1]Pricing Schedule'!$F$111+('[1]Pricing Schedule'!$F$113*M873))*4,
IF(AND(I873=110000,R873&gt;672.8,R873&lt;=841,M873&lt;=10),('[1]Pricing Schedule'!$F$103+('[1]Pricing Schedule'!$F$105*M873))*5,
IF(AND(I873=110000,R873&gt;672.8,R873&lt;=841,M873&gt;10),('[1]Pricing Schedule'!$F$111+('[1]Pricing Schedule'!$F$113*M873))*5,
IF(AND(I873=110000,R873&gt;672.8,R873&lt;=841,M873&lt;=10),('[1]Pricing Schedule'!$F$103+('[1]Pricing Schedule'!$F$105*M873))*5,
IF(AND(I873=110000,R873&gt;672.8,R873&lt;=841,M873&gt;10),('[1]Pricing Schedule'!$F$111+('[1]Pricing Schedule'!$F$113*M873))*5,
IF(AND(I873=110000,R873&gt;1345.6,R873&lt;=1513.8,M873&lt;=10),('[1]Pricing Schedule'!$F$103+('[1]Pricing Schedule'!$F$105*M873))*9,
IF(AND(I873=110000,R873&gt;1345.6,R873&lt;=1513.8,M873&gt;10),('[1]Pricing Schedule'!$F$111+('[1]Pricing Schedule'!$F$113*M873))*9,
9999999999)))))))))))))))))))))))))))))))))))))))</f>
        <v>1334440</v>
      </c>
      <c r="T873" s="21">
        <f>IF(AND(I873=38000,R873&lt;=4.5,M873&gt;8),'[1]Pricing Schedule'!$J$9,
IF(AND(I873=38000,R873&lt;=4.5,M873&lt;=8),'[1]Pricing Schedule'!$J$36,
IF(AND(I873=38000,R873&gt;4.5,R873&lt;=9,M873&gt;8),'[1]Pricing Schedule'!$J$18,
IF(AND(I873=38000,R873&gt;4.5,R873&lt;=9,M873&lt;=8),'[1]Pricing Schedule'!$J$36,
IF(AND(I873=38000,R873&gt;9,R873&lt;=12.8,M873&gt;8),'[1]Pricing Schedule'!$J$27,
IF(AND(I873=38000,R873&gt;9,R873&lt;=12.8,M873&lt;=8),'[1]Pricing Schedule'!$J$36,
IF(AND(I873=38000,R873&gt;12.8,R873&lt;=22.8),'[1]Pricing Schedule'!$J$36,
IF(AND(I873=38000,R873&gt;22.8,R873&lt;=30.2),'[1]Pricing Schedule'!$J$45,
IF(AND(I873=38000,R873&gt;30.2,R873&lt;=45.9),'[1]Pricing Schedule'!$J$54,
IF(AND(I873=38000,R873&gt;45.9,R873&lt;=123.4),'[1]Pricing Schedule'!$J$97,
IF(AND(I873=38000,R873&gt;123.4,R873&lt;=168.2,M873&lt;=10),'[1]Pricing Schedule'!$J$105,
IF(AND(I873=38000,R873&gt;123.4,R873&lt;=168.2,M873&gt;10),'[1]Pricing Schedule'!$J$113,
IF(AND(I873=38000,R873&gt;168.2,R873&lt;=336.4,M873&lt;=10),('[1]Pricing Schedule'!$J$105),
IF(AND(I873=38000,R873&gt;168.2,R873&lt;=336.4,M873&gt;10),('[1]Pricing Schedule'!$J$113),
IF(AND(I873=38000,R873&gt;336.4,R873&lt;=504.6,M873&lt;=10),('[1]Pricing Schedule'!$J$105),
IF(AND(I873=38000,R873&gt;336.4,R873&lt;=504.6,M873&gt;10),('[1]Pricing Schedule'!$J$113),
IF(AND(I873=38000,R873&gt;504.6,R873&lt;=672.8,M873&lt;=10),('[1]Pricing Schedule'!$J$105),
IF(AND(I873=38000,R873&gt;504.6,R873&lt;=672.8,M873&gt;10),('[1]Pricing Schedule'!$J$113),
IF(AND(I873=110000,R873&lt;=12.8,M873&gt;2),'[1]Pricing Schedule'!$J$63,
IF(AND(I873=110000,R873&lt;=12.8,M873&lt;=2),'[1]Pricing Schedule'!$J$97,
IF(AND(I873=110000,R873&gt;12.8,R873&lt;=22.8,M873&gt;3),'[1]Pricing Schedule'!$J$72,
IF(AND(I873=110000,R873&gt;12.8,R873&lt;=22.8,M873&lt;=3),'[1]Pricing Schedule'!$J$97,
IF(AND(I873=110000,R873&gt;22.8,R873&lt;=30.2),'[1]Pricing Schedule'!$J$81,
IF(AND(I873=110000,R873&gt;30.2,R873&lt;=45.9),'[1]Pricing Schedule'!$J$90,
IF(AND(I873=110000,R873&gt;45.9,R873&lt;=123.4),'[1]Pricing Schedule'!$J$97,
IF(AND(I873=110000,R873&gt;123.4,R873&lt;=168.2,M873&lt;=10),'[1]Pricing Schedule'!$J$105,
IF(AND(I873=110000,R873&gt;123.4,R873&lt;=168.2,M873&gt;10),'[1]Pricing Schedule'!$J$113,
IF(AND(I873=110000,R873&gt;168.2,R873&lt;=336.2,M873&lt;=10),('[1]Pricing Schedule'!$J$105),
IF(AND(I873=110000,R873&gt;168.2,R873&lt;=336.2,M873&gt;10),('[1]Pricing Schedule'!$J$113),
IF(AND(I873=110000,R873&gt;336.4,R873&lt;=504.6,M873&lt;=10),('[1]Pricing Schedule'!$J$105),
IF(AND(I873=110000,R873&gt;336.4,R873&lt;=504.6,M873&gt;10),('[1]Pricing Schedule'!$J$113),
IF(AND(I873=110000,R873&gt;504.6,R873&lt;=672.8,M873&lt;=10),('[1]Pricing Schedule'!$J$105),
IF(AND(I873=110000,R873&gt;504.6,R873&lt;=672.8,M873&gt;10),('[1]Pricing Schedule'!$J$113),
IF(AND(I873=110000,R873&gt;672.8,R873&lt;=841,M873&lt;=10),('[1]Pricing Schedule'!$J$105),
IF(AND(I873=110000,R873&gt;672.8,R873&lt;=841,M873&gt;10),('[1]Pricing Schedule'!$J$113),
IF(AND(I873=110000,R873&gt;1682,R873&lt;=1850.2,M873&lt;=10),('[1]Pricing Schedule'!$J$105),
IF(AND(I873=110000,R873&gt;1682,R873&lt;=1850.2,M873&gt;10),('[1]Pricing Schedule'!$J$113),
IF(AND(I873=110000,R873&gt;2018.4,R873&lt;=2186.6,M873&lt;=10),('[1]Pricing Schedule'!$J$105),
IF(AND(I873=110000,R873&gt;2018.4,R873&lt;=2186.6,M873&gt;10),('[1]Pricing Schedule'!$J$113),999999999)))))))))))))))))))))))))))))))))))))))</f>
        <v>1</v>
      </c>
      <c r="U873" s="40">
        <f t="shared" si="84"/>
        <v>317723.80952380953</v>
      </c>
      <c r="V873" s="41">
        <f t="shared" si="85"/>
        <v>3.1473876682353645</v>
      </c>
      <c r="Y873" s="23">
        <v>689</v>
      </c>
      <c r="Z873" s="23">
        <v>74</v>
      </c>
      <c r="AR873" s="35"/>
    </row>
    <row r="874" spans="1:44">
      <c r="A874" s="23">
        <v>874</v>
      </c>
      <c r="B874" s="23">
        <v>874</v>
      </c>
      <c r="C874" s="23" t="s">
        <v>1353</v>
      </c>
      <c r="D874" s="23" t="s">
        <v>280</v>
      </c>
      <c r="E874" s="23" t="s">
        <v>280</v>
      </c>
      <c r="F874" s="23" t="s">
        <v>580</v>
      </c>
      <c r="G874" s="23" t="s">
        <v>581</v>
      </c>
      <c r="H874" s="23" t="s">
        <v>113</v>
      </c>
      <c r="I874" s="13">
        <v>38000</v>
      </c>
      <c r="J874" s="23" t="s">
        <v>119</v>
      </c>
      <c r="K874" s="13">
        <v>38000</v>
      </c>
      <c r="L874" s="24">
        <v>7.4480000000000004</v>
      </c>
      <c r="M874" s="37">
        <f t="shared" si="80"/>
        <v>8</v>
      </c>
      <c r="N874" s="24">
        <v>0.72499999999999998</v>
      </c>
      <c r="O874" s="13">
        <v>2</v>
      </c>
      <c r="P874" s="36">
        <f t="shared" si="81"/>
        <v>0.54374999999999996</v>
      </c>
      <c r="Q874" s="38">
        <f t="shared" si="82"/>
        <v>4.2</v>
      </c>
      <c r="R874" s="37">
        <f t="shared" si="83"/>
        <v>4.2</v>
      </c>
      <c r="S874" s="39">
        <f>IF(AND(I874=38000,R874&lt;=4.5,M874&gt;8),'[1]Pricing Schedule'!$F$8+('[1]Pricing Schedule'!$F$9*M874),
IF(AND(I874=38000,R874&lt;=4.5,M874&lt;=8),'[1]Pricing Schedule'!$F$34+('[1]Pricing Schedule'!$F$36*M874),
IF(AND(I874=38000,R874&gt;4.5,R874&lt;=9,M874&gt;8),'[1]Pricing Schedule'!$F$17+('[1]Pricing Schedule'!$F$18*M874),
IF(AND(I874=38000,R874&gt;4.5,R874&lt;=9,M874&lt;=8),'[1]Pricing Schedule'!$F$34+('[1]Pricing Schedule'!$F$36*M874),
IF(AND(I874=38000,R874&gt;9,R874&lt;=12.8,M874&gt;8),'[1]Pricing Schedule'!$F$26+('[1]Pricing Schedule'!$F$27*M874),
IF(AND(I874=38000,R874&gt;9,R874&lt;=12.8,M874&lt;=8),'[1]Pricing Schedule'!$F$34+('[1]Pricing Schedule'!$F$36*M874),
IF(AND(I874=38000,R874&gt;12.8,R874&lt;=22.8),'[1]Pricing Schedule'!$F$34+('[1]Pricing Schedule'!$F$36*M874),
IF(AND(I874=38000,R874&gt;22.8,R874&lt;=30.2),'[1]Pricing Schedule'!$F$43+('[1]Pricing Schedule'!$F$45*M874),
IF(AND(I874=38000,R874&gt;30.2,R874&lt;=45.9),'[1]Pricing Schedule'!$F$52+('[1]Pricing Schedule'!$F$54*M874),
IF(AND(I874=38000,R874&gt;45.9,R874&lt;=123.4),'[1]Pricing Schedule'!$F$96+('[1]Pricing Schedule'!$F$97*M874),
IF(AND(I874=38000,R874&gt;123.4,R874&lt;=168.2,M874&lt;=10),'[1]Pricing Schedule'!$F$103+('[1]Pricing Schedule'!$F$105*M874),
IF(AND(I874=38000,R874&gt;123.4,R874&lt;=168.2,M874&gt;10),'[1]Pricing Schedule'!$F$111+('[1]Pricing Schedule'!$F$113*M874),
IF(AND(I874=38000,R874&gt;157.4,R874&lt;=336.4,M874&lt;=10),('[1]Pricing Schedule'!$F$103+('[1]Pricing Schedule'!$F$105*M874))*2,
IF(AND(I874=38000,R874&gt;157.4,R874&lt;=336.4,M874&gt;10),('[1]Pricing Schedule'!$F$111+('[1]Pricing Schedule'!$F$113*M874))*2,
IF(AND(I874=38000,R874&gt;314.8,R874&lt;=504.6,M874&lt;=10),('[1]Pricing Schedule'!$F$103+('[1]Pricing Schedule'!$F$105*M874))*3,
IF(AND(I874=38000,R874&gt;314.8,R874&lt;=504.6,M874&gt;10),('[1]Pricing Schedule'!$F$111+('[1]Pricing Schedule'!$F$113*M874))*3,
IF(AND(I874=38000,R874&gt;472.2,R874&lt;=672.8,M874&lt;=10),('[1]Pricing Schedule'!$F$103+('[1]Pricing Schedule'!$F$105*M874))*4,
IF(AND(I874=38000,R874&gt;472.2,R874&lt;=672.8,M874&gt;10),('[1]Pricing Schedule'!$F$111+('[1]Pricing Schedule'!$F$113*M874))*4,
IF(AND(I874=110000,R874&lt;=12.8,M874&gt;2),'[1]Pricing Schedule'!$F$62+('[1]Pricing Schedule'!$F$63*M874),
IF(AND(I874=110000,R874&lt;=12.8,M874&lt;=2),'[1]Pricing Schedule'!$F$96+('[1]Pricing Schedule'!$F$97*M874),
IF(AND(I874=110000,R874&gt;12.8,R874&lt;=22.8,M874&gt;3),'[1]Pricing Schedule'!$F$71+('[1]Pricing Schedule'!$F$72*M874),
IF(AND(I874=110000,R874&gt;12.8,R874&lt;=22.8,M874&lt;=3),'[1]Pricing Schedule'!$F$96+('[1]Pricing Schedule'!$F$97*M874),
IF(AND(I874=110000,R874&gt;22.8,R874&lt;=30.2),'[1]Pricing Schedule'!$F$80+('[1]Pricing Schedule'!$F$81*M874),
IF(AND(I874=110000,R874&gt;30.2,R874&lt;=45.9),'[1]Pricing Schedule'!$F$89+('[1]Pricing Schedule'!$F$90*M874),
IF(AND(I874=110000,R874&gt;45.9,R874&lt;=123.4),'[1]Pricing Schedule'!$F$96+('[1]Pricing Schedule'!$F$97*M874),
IF(AND(I874=110000,R874&gt;123.4,R874&lt;=168.2,M874&lt;=10),'[1]Pricing Schedule'!$F$103+('[1]Pricing Schedule'!$F$105*M874),
IF(AND(I874=110000,R874&gt;123.4,R874&lt;=168.2,M874&gt;10),'[1]Pricing Schedule'!$F$111+('[1]Pricing Schedule'!$F$113*M874),
IF(AND(I874=110000,R874&gt;168.2,R874&lt;=336.4,M874&lt;=10),('[1]Pricing Schedule'!$F$103+('[1]Pricing Schedule'!$F$105*M874))*2,
IF(AND(I874=110000,R874&gt;168.2,R874&lt;=336.4,M874&gt;10),('[1]Pricing Schedule'!$F$111+('[1]Pricing Schedule'!$F$113*M874))*2,
IF(AND(I874=110000,R874&gt;336.4,R874&lt;=504.6,M874&lt;=10),('[1]Pricing Schedule'!$F$103+('[1]Pricing Schedule'!$F$105*M874))*3,
IF(AND(I874=110000,R874&gt;336.4,R874&lt;=504.6,M874&gt;10),('[1]Pricing Schedule'!$F$111+('[1]Pricing Schedule'!$F$113*M874))*3,
IF(AND(I874=110000,R874&gt;504.6,R874&lt;=672.8,M874&lt;=10),('[1]Pricing Schedule'!$F$103+('[1]Pricing Schedule'!$F$105*M874))*4,
IF(AND(I874=110000,R874&gt;504.6,R874&lt;=672.8,M874&gt;10),('[1]Pricing Schedule'!$F$111+('[1]Pricing Schedule'!$F$113*M874))*4,
IF(AND(I874=110000,R874&gt;672.8,R874&lt;=841,M874&lt;=10),('[1]Pricing Schedule'!$F$103+('[1]Pricing Schedule'!$F$105*M874))*5,
IF(AND(I874=110000,R874&gt;672.8,R874&lt;=841,M874&gt;10),('[1]Pricing Schedule'!$F$111+('[1]Pricing Schedule'!$F$113*M874))*5,
IF(AND(I874=110000,R874&gt;672.8,R874&lt;=841,M874&lt;=10),('[1]Pricing Schedule'!$F$103+('[1]Pricing Schedule'!$F$105*M874))*5,
IF(AND(I874=110000,R874&gt;672.8,R874&lt;=841,M874&gt;10),('[1]Pricing Schedule'!$F$111+('[1]Pricing Schedule'!$F$113*M874))*5,
IF(AND(I874=110000,R874&gt;1345.6,R874&lt;=1513.8,M874&lt;=10),('[1]Pricing Schedule'!$F$103+('[1]Pricing Schedule'!$F$105*M874))*9,
IF(AND(I874=110000,R874&gt;1345.6,R874&lt;=1513.8,M874&gt;10),('[1]Pricing Schedule'!$F$111+('[1]Pricing Schedule'!$F$113*M874))*9,
9999999999)))))))))))))))))))))))))))))))))))))))</f>
        <v>909950</v>
      </c>
      <c r="T874" s="21">
        <f>IF(AND(I874=38000,R874&lt;=4.5,M874&gt;8),'[1]Pricing Schedule'!$J$9,
IF(AND(I874=38000,R874&lt;=4.5,M874&lt;=8),'[1]Pricing Schedule'!$J$36,
IF(AND(I874=38000,R874&gt;4.5,R874&lt;=9,M874&gt;8),'[1]Pricing Schedule'!$J$18,
IF(AND(I874=38000,R874&gt;4.5,R874&lt;=9,M874&lt;=8),'[1]Pricing Schedule'!$J$36,
IF(AND(I874=38000,R874&gt;9,R874&lt;=12.8,M874&gt;8),'[1]Pricing Schedule'!$J$27,
IF(AND(I874=38000,R874&gt;9,R874&lt;=12.8,M874&lt;=8),'[1]Pricing Schedule'!$J$36,
IF(AND(I874=38000,R874&gt;12.8,R874&lt;=22.8),'[1]Pricing Schedule'!$J$36,
IF(AND(I874=38000,R874&gt;22.8,R874&lt;=30.2),'[1]Pricing Schedule'!$J$45,
IF(AND(I874=38000,R874&gt;30.2,R874&lt;=45.9),'[1]Pricing Schedule'!$J$54,
IF(AND(I874=38000,R874&gt;45.9,R874&lt;=123.4),'[1]Pricing Schedule'!$J$97,
IF(AND(I874=38000,R874&gt;123.4,R874&lt;=168.2,M874&lt;=10),'[1]Pricing Schedule'!$J$105,
IF(AND(I874=38000,R874&gt;123.4,R874&lt;=168.2,M874&gt;10),'[1]Pricing Schedule'!$J$113,
IF(AND(I874=38000,R874&gt;168.2,R874&lt;=336.4,M874&lt;=10),('[1]Pricing Schedule'!$J$105),
IF(AND(I874=38000,R874&gt;168.2,R874&lt;=336.4,M874&gt;10),('[1]Pricing Schedule'!$J$113),
IF(AND(I874=38000,R874&gt;336.4,R874&lt;=504.6,M874&lt;=10),('[1]Pricing Schedule'!$J$105),
IF(AND(I874=38000,R874&gt;336.4,R874&lt;=504.6,M874&gt;10),('[1]Pricing Schedule'!$J$113),
IF(AND(I874=38000,R874&gt;504.6,R874&lt;=672.8,M874&lt;=10),('[1]Pricing Schedule'!$J$105),
IF(AND(I874=38000,R874&gt;504.6,R874&lt;=672.8,M874&gt;10),('[1]Pricing Schedule'!$J$113),
IF(AND(I874=110000,R874&lt;=12.8,M874&gt;2),'[1]Pricing Schedule'!$J$63,
IF(AND(I874=110000,R874&lt;=12.8,M874&lt;=2),'[1]Pricing Schedule'!$J$97,
IF(AND(I874=110000,R874&gt;12.8,R874&lt;=22.8,M874&gt;3),'[1]Pricing Schedule'!$J$72,
IF(AND(I874=110000,R874&gt;12.8,R874&lt;=22.8,M874&lt;=3),'[1]Pricing Schedule'!$J$97,
IF(AND(I874=110000,R874&gt;22.8,R874&lt;=30.2),'[1]Pricing Schedule'!$J$81,
IF(AND(I874=110000,R874&gt;30.2,R874&lt;=45.9),'[1]Pricing Schedule'!$J$90,
IF(AND(I874=110000,R874&gt;45.9,R874&lt;=123.4),'[1]Pricing Schedule'!$J$97,
IF(AND(I874=110000,R874&gt;123.4,R874&lt;=168.2,M874&lt;=10),'[1]Pricing Schedule'!$J$105,
IF(AND(I874=110000,R874&gt;123.4,R874&lt;=168.2,M874&gt;10),'[1]Pricing Schedule'!$J$113,
IF(AND(I874=110000,R874&gt;168.2,R874&lt;=336.2,M874&lt;=10),('[1]Pricing Schedule'!$J$105),
IF(AND(I874=110000,R874&gt;168.2,R874&lt;=336.2,M874&gt;10),('[1]Pricing Schedule'!$J$113),
IF(AND(I874=110000,R874&gt;336.4,R874&lt;=504.6,M874&lt;=10),('[1]Pricing Schedule'!$J$105),
IF(AND(I874=110000,R874&gt;336.4,R874&lt;=504.6,M874&gt;10),('[1]Pricing Schedule'!$J$113),
IF(AND(I874=110000,R874&gt;504.6,R874&lt;=672.8,M874&lt;=10),('[1]Pricing Schedule'!$J$105),
IF(AND(I874=110000,R874&gt;504.6,R874&lt;=672.8,M874&gt;10),('[1]Pricing Schedule'!$J$113),
IF(AND(I874=110000,R874&gt;672.8,R874&lt;=841,M874&lt;=10),('[1]Pricing Schedule'!$J$105),
IF(AND(I874=110000,R874&gt;672.8,R874&lt;=841,M874&gt;10),('[1]Pricing Schedule'!$J$113),
IF(AND(I874=110000,R874&gt;1682,R874&lt;=1850.2,M874&lt;=10),('[1]Pricing Schedule'!$J$105),
IF(AND(I874=110000,R874&gt;1682,R874&lt;=1850.2,M874&gt;10),('[1]Pricing Schedule'!$J$113),
IF(AND(I874=110000,R874&gt;2018.4,R874&lt;=2186.6,M874&lt;=10),('[1]Pricing Schedule'!$J$105),
IF(AND(I874=110000,R874&gt;2018.4,R874&lt;=2186.6,M874&gt;10),('[1]Pricing Schedule'!$J$113),999999999)))))))))))))))))))))))))))))))))))))))</f>
        <v>4</v>
      </c>
      <c r="U874" s="40">
        <f t="shared" si="84"/>
        <v>216654.76190476189</v>
      </c>
      <c r="V874" s="41">
        <f t="shared" si="85"/>
        <v>4.6156382218803227</v>
      </c>
      <c r="Y874" s="23">
        <v>505</v>
      </c>
      <c r="Z874" s="23">
        <v>302</v>
      </c>
      <c r="AR874" s="35"/>
    </row>
    <row r="875" spans="1:44">
      <c r="A875" s="23">
        <v>875</v>
      </c>
      <c r="B875" s="23">
        <v>875</v>
      </c>
      <c r="C875" s="23" t="s">
        <v>1354</v>
      </c>
      <c r="D875" s="23" t="s">
        <v>280</v>
      </c>
      <c r="E875" s="23" t="s">
        <v>280</v>
      </c>
      <c r="F875" s="23" t="s">
        <v>586</v>
      </c>
      <c r="G875" s="23" t="s">
        <v>587</v>
      </c>
      <c r="H875" s="23" t="s">
        <v>113</v>
      </c>
      <c r="I875" s="13">
        <v>38000</v>
      </c>
      <c r="J875" s="13">
        <v>38000</v>
      </c>
      <c r="K875" s="23" t="s">
        <v>119</v>
      </c>
      <c r="L875" s="24">
        <v>11.552</v>
      </c>
      <c r="M875" s="37">
        <f t="shared" si="80"/>
        <v>12</v>
      </c>
      <c r="N875" s="24">
        <v>0.73299999999999998</v>
      </c>
      <c r="O875" s="13">
        <v>2</v>
      </c>
      <c r="P875" s="36">
        <f t="shared" si="81"/>
        <v>0.54974999999999996</v>
      </c>
      <c r="Q875" s="38">
        <f t="shared" si="82"/>
        <v>4.2</v>
      </c>
      <c r="R875" s="37">
        <f t="shared" si="83"/>
        <v>4.2</v>
      </c>
      <c r="S875" s="39">
        <f>IF(AND(I875=38000,R875&lt;=4.5,M875&gt;8),'[1]Pricing Schedule'!$F$8+('[1]Pricing Schedule'!$F$9*M875),
IF(AND(I875=38000,R875&lt;=4.5,M875&lt;=8),'[1]Pricing Schedule'!$F$34+('[1]Pricing Schedule'!$F$36*M875),
IF(AND(I875=38000,R875&gt;4.5,R875&lt;=9,M875&gt;8),'[1]Pricing Schedule'!$F$17+('[1]Pricing Schedule'!$F$18*M875),
IF(AND(I875=38000,R875&gt;4.5,R875&lt;=9,M875&lt;=8),'[1]Pricing Schedule'!$F$34+('[1]Pricing Schedule'!$F$36*M875),
IF(AND(I875=38000,R875&gt;9,R875&lt;=12.8,M875&gt;8),'[1]Pricing Schedule'!$F$26+('[1]Pricing Schedule'!$F$27*M875),
IF(AND(I875=38000,R875&gt;9,R875&lt;=12.8,M875&lt;=8),'[1]Pricing Schedule'!$F$34+('[1]Pricing Schedule'!$F$36*M875),
IF(AND(I875=38000,R875&gt;12.8,R875&lt;=22.8),'[1]Pricing Schedule'!$F$34+('[1]Pricing Schedule'!$F$36*M875),
IF(AND(I875=38000,R875&gt;22.8,R875&lt;=30.2),'[1]Pricing Schedule'!$F$43+('[1]Pricing Schedule'!$F$45*M875),
IF(AND(I875=38000,R875&gt;30.2,R875&lt;=45.9),'[1]Pricing Schedule'!$F$52+('[1]Pricing Schedule'!$F$54*M875),
IF(AND(I875=38000,R875&gt;45.9,R875&lt;=123.4),'[1]Pricing Schedule'!$F$96+('[1]Pricing Schedule'!$F$97*M875),
IF(AND(I875=38000,R875&gt;123.4,R875&lt;=168.2,M875&lt;=10),'[1]Pricing Schedule'!$F$103+('[1]Pricing Schedule'!$F$105*M875),
IF(AND(I875=38000,R875&gt;123.4,R875&lt;=168.2,M875&gt;10),'[1]Pricing Schedule'!$F$111+('[1]Pricing Schedule'!$F$113*M875),
IF(AND(I875=38000,R875&gt;157.4,R875&lt;=336.4,M875&lt;=10),('[1]Pricing Schedule'!$F$103+('[1]Pricing Schedule'!$F$105*M875))*2,
IF(AND(I875=38000,R875&gt;157.4,R875&lt;=336.4,M875&gt;10),('[1]Pricing Schedule'!$F$111+('[1]Pricing Schedule'!$F$113*M875))*2,
IF(AND(I875=38000,R875&gt;314.8,R875&lt;=504.6,M875&lt;=10),('[1]Pricing Schedule'!$F$103+('[1]Pricing Schedule'!$F$105*M875))*3,
IF(AND(I875=38000,R875&gt;314.8,R875&lt;=504.6,M875&gt;10),('[1]Pricing Schedule'!$F$111+('[1]Pricing Schedule'!$F$113*M875))*3,
IF(AND(I875=38000,R875&gt;472.2,R875&lt;=672.8,M875&lt;=10),('[1]Pricing Schedule'!$F$103+('[1]Pricing Schedule'!$F$105*M875))*4,
IF(AND(I875=38000,R875&gt;472.2,R875&lt;=672.8,M875&gt;10),('[1]Pricing Schedule'!$F$111+('[1]Pricing Schedule'!$F$113*M875))*4,
IF(AND(I875=110000,R875&lt;=12.8,M875&gt;2),'[1]Pricing Schedule'!$F$62+('[1]Pricing Schedule'!$F$63*M875),
IF(AND(I875=110000,R875&lt;=12.8,M875&lt;=2),'[1]Pricing Schedule'!$F$96+('[1]Pricing Schedule'!$F$97*M875),
IF(AND(I875=110000,R875&gt;12.8,R875&lt;=22.8,M875&gt;3),'[1]Pricing Schedule'!$F$71+('[1]Pricing Schedule'!$F$72*M875),
IF(AND(I875=110000,R875&gt;12.8,R875&lt;=22.8,M875&lt;=3),'[1]Pricing Schedule'!$F$96+('[1]Pricing Schedule'!$F$97*M875),
IF(AND(I875=110000,R875&gt;22.8,R875&lt;=30.2),'[1]Pricing Schedule'!$F$80+('[1]Pricing Schedule'!$F$81*M875),
IF(AND(I875=110000,R875&gt;30.2,R875&lt;=45.9),'[1]Pricing Schedule'!$F$89+('[1]Pricing Schedule'!$F$90*M875),
IF(AND(I875=110000,R875&gt;45.9,R875&lt;=123.4),'[1]Pricing Schedule'!$F$96+('[1]Pricing Schedule'!$F$97*M875),
IF(AND(I875=110000,R875&gt;123.4,R875&lt;=168.2,M875&lt;=10),'[1]Pricing Schedule'!$F$103+('[1]Pricing Schedule'!$F$105*M875),
IF(AND(I875=110000,R875&gt;123.4,R875&lt;=168.2,M875&gt;10),'[1]Pricing Schedule'!$F$111+('[1]Pricing Schedule'!$F$113*M875),
IF(AND(I875=110000,R875&gt;168.2,R875&lt;=336.4,M875&lt;=10),('[1]Pricing Schedule'!$F$103+('[1]Pricing Schedule'!$F$105*M875))*2,
IF(AND(I875=110000,R875&gt;168.2,R875&lt;=336.4,M875&gt;10),('[1]Pricing Schedule'!$F$111+('[1]Pricing Schedule'!$F$113*M875))*2,
IF(AND(I875=110000,R875&gt;336.4,R875&lt;=504.6,M875&lt;=10),('[1]Pricing Schedule'!$F$103+('[1]Pricing Schedule'!$F$105*M875))*3,
IF(AND(I875=110000,R875&gt;336.4,R875&lt;=504.6,M875&gt;10),('[1]Pricing Schedule'!$F$111+('[1]Pricing Schedule'!$F$113*M875))*3,
IF(AND(I875=110000,R875&gt;504.6,R875&lt;=672.8,M875&lt;=10),('[1]Pricing Schedule'!$F$103+('[1]Pricing Schedule'!$F$105*M875))*4,
IF(AND(I875=110000,R875&gt;504.6,R875&lt;=672.8,M875&gt;10),('[1]Pricing Schedule'!$F$111+('[1]Pricing Schedule'!$F$113*M875))*4,
IF(AND(I875=110000,R875&gt;672.8,R875&lt;=841,M875&lt;=10),('[1]Pricing Schedule'!$F$103+('[1]Pricing Schedule'!$F$105*M875))*5,
IF(AND(I875=110000,R875&gt;672.8,R875&lt;=841,M875&gt;10),('[1]Pricing Schedule'!$F$111+('[1]Pricing Schedule'!$F$113*M875))*5,
IF(AND(I875=110000,R875&gt;672.8,R875&lt;=841,M875&lt;=10),('[1]Pricing Schedule'!$F$103+('[1]Pricing Schedule'!$F$105*M875))*5,
IF(AND(I875=110000,R875&gt;672.8,R875&lt;=841,M875&gt;10),('[1]Pricing Schedule'!$F$111+('[1]Pricing Schedule'!$F$113*M875))*5,
IF(AND(I875=110000,R875&gt;1345.6,R875&lt;=1513.8,M875&lt;=10),('[1]Pricing Schedule'!$F$103+('[1]Pricing Schedule'!$F$105*M875))*9,
IF(AND(I875=110000,R875&gt;1345.6,R875&lt;=1513.8,M875&gt;10),('[1]Pricing Schedule'!$F$111+('[1]Pricing Schedule'!$F$113*M875))*9,
9999999999)))))))))))))))))))))))))))))))))))))))</f>
        <v>1492540</v>
      </c>
      <c r="T875" s="21">
        <f>IF(AND(I875=38000,R875&lt;=4.5,M875&gt;8),'[1]Pricing Schedule'!$J$9,
IF(AND(I875=38000,R875&lt;=4.5,M875&lt;=8),'[1]Pricing Schedule'!$J$36,
IF(AND(I875=38000,R875&gt;4.5,R875&lt;=9,M875&gt;8),'[1]Pricing Schedule'!$J$18,
IF(AND(I875=38000,R875&gt;4.5,R875&lt;=9,M875&lt;=8),'[1]Pricing Schedule'!$J$36,
IF(AND(I875=38000,R875&gt;9,R875&lt;=12.8,M875&gt;8),'[1]Pricing Schedule'!$J$27,
IF(AND(I875=38000,R875&gt;9,R875&lt;=12.8,M875&lt;=8),'[1]Pricing Schedule'!$J$36,
IF(AND(I875=38000,R875&gt;12.8,R875&lt;=22.8),'[1]Pricing Schedule'!$J$36,
IF(AND(I875=38000,R875&gt;22.8,R875&lt;=30.2),'[1]Pricing Schedule'!$J$45,
IF(AND(I875=38000,R875&gt;30.2,R875&lt;=45.9),'[1]Pricing Schedule'!$J$54,
IF(AND(I875=38000,R875&gt;45.9,R875&lt;=123.4),'[1]Pricing Schedule'!$J$97,
IF(AND(I875=38000,R875&gt;123.4,R875&lt;=168.2,M875&lt;=10),'[1]Pricing Schedule'!$J$105,
IF(AND(I875=38000,R875&gt;123.4,R875&lt;=168.2,M875&gt;10),'[1]Pricing Schedule'!$J$113,
IF(AND(I875=38000,R875&gt;168.2,R875&lt;=336.4,M875&lt;=10),('[1]Pricing Schedule'!$J$105),
IF(AND(I875=38000,R875&gt;168.2,R875&lt;=336.4,M875&gt;10),('[1]Pricing Schedule'!$J$113),
IF(AND(I875=38000,R875&gt;336.4,R875&lt;=504.6,M875&lt;=10),('[1]Pricing Schedule'!$J$105),
IF(AND(I875=38000,R875&gt;336.4,R875&lt;=504.6,M875&gt;10),('[1]Pricing Schedule'!$J$113),
IF(AND(I875=38000,R875&gt;504.6,R875&lt;=672.8,M875&lt;=10),('[1]Pricing Schedule'!$J$105),
IF(AND(I875=38000,R875&gt;504.6,R875&lt;=672.8,M875&gt;10),('[1]Pricing Schedule'!$J$113),
IF(AND(I875=110000,R875&lt;=12.8,M875&gt;2),'[1]Pricing Schedule'!$J$63,
IF(AND(I875=110000,R875&lt;=12.8,M875&lt;=2),'[1]Pricing Schedule'!$J$97,
IF(AND(I875=110000,R875&gt;12.8,R875&lt;=22.8,M875&gt;3),'[1]Pricing Schedule'!$J$72,
IF(AND(I875=110000,R875&gt;12.8,R875&lt;=22.8,M875&lt;=3),'[1]Pricing Schedule'!$J$97,
IF(AND(I875=110000,R875&gt;22.8,R875&lt;=30.2),'[1]Pricing Schedule'!$J$81,
IF(AND(I875=110000,R875&gt;30.2,R875&lt;=45.9),'[1]Pricing Schedule'!$J$90,
IF(AND(I875=110000,R875&gt;45.9,R875&lt;=123.4),'[1]Pricing Schedule'!$J$97,
IF(AND(I875=110000,R875&gt;123.4,R875&lt;=168.2,M875&lt;=10),'[1]Pricing Schedule'!$J$105,
IF(AND(I875=110000,R875&gt;123.4,R875&lt;=168.2,M875&gt;10),'[1]Pricing Schedule'!$J$113,
IF(AND(I875=110000,R875&gt;168.2,R875&lt;=336.2,M875&lt;=10),('[1]Pricing Schedule'!$J$105),
IF(AND(I875=110000,R875&gt;168.2,R875&lt;=336.2,M875&gt;10),('[1]Pricing Schedule'!$J$113),
IF(AND(I875=110000,R875&gt;336.4,R875&lt;=504.6,M875&lt;=10),('[1]Pricing Schedule'!$J$105),
IF(AND(I875=110000,R875&gt;336.4,R875&lt;=504.6,M875&gt;10),('[1]Pricing Schedule'!$J$113),
IF(AND(I875=110000,R875&gt;504.6,R875&lt;=672.8,M875&lt;=10),('[1]Pricing Schedule'!$J$105),
IF(AND(I875=110000,R875&gt;504.6,R875&lt;=672.8,M875&gt;10),('[1]Pricing Schedule'!$J$113),
IF(AND(I875=110000,R875&gt;672.8,R875&lt;=841,M875&lt;=10),('[1]Pricing Schedule'!$J$105),
IF(AND(I875=110000,R875&gt;672.8,R875&lt;=841,M875&gt;10),('[1]Pricing Schedule'!$J$113),
IF(AND(I875=110000,R875&gt;1682,R875&lt;=1850.2,M875&lt;=10),('[1]Pricing Schedule'!$J$105),
IF(AND(I875=110000,R875&gt;1682,R875&lt;=1850.2,M875&gt;10),('[1]Pricing Schedule'!$J$113),
IF(AND(I875=110000,R875&gt;2018.4,R875&lt;=2186.6,M875&lt;=10),('[1]Pricing Schedule'!$J$105),
IF(AND(I875=110000,R875&gt;2018.4,R875&lt;=2186.6,M875&gt;10),('[1]Pricing Schedule'!$J$113),999999999)))))))))))))))))))))))))))))))))))))))</f>
        <v>1</v>
      </c>
      <c r="U875" s="40">
        <f t="shared" si="84"/>
        <v>355366.66666666663</v>
      </c>
      <c r="V875" s="41">
        <f t="shared" si="85"/>
        <v>2.8139949348091173</v>
      </c>
      <c r="Y875" s="23">
        <v>151</v>
      </c>
      <c r="Z875" s="23">
        <v>227</v>
      </c>
      <c r="AR875" s="35"/>
    </row>
    <row r="876" spans="1:44">
      <c r="A876" s="23">
        <v>876</v>
      </c>
      <c r="B876" s="23">
        <v>876</v>
      </c>
      <c r="C876" s="23" t="s">
        <v>1355</v>
      </c>
      <c r="D876" s="23" t="s">
        <v>285</v>
      </c>
      <c r="E876" s="23" t="s">
        <v>285</v>
      </c>
      <c r="F876" s="23" t="s">
        <v>586</v>
      </c>
      <c r="G876" s="23" t="s">
        <v>587</v>
      </c>
      <c r="H876" s="23" t="s">
        <v>113</v>
      </c>
      <c r="I876" s="13">
        <v>38000</v>
      </c>
      <c r="J876" s="13">
        <v>38000</v>
      </c>
      <c r="K876" s="23" t="s">
        <v>119</v>
      </c>
      <c r="L876" s="24">
        <v>11.834</v>
      </c>
      <c r="M876" s="37">
        <f t="shared" si="80"/>
        <v>12</v>
      </c>
      <c r="N876" s="24">
        <v>0.371</v>
      </c>
      <c r="O876" s="13">
        <v>2</v>
      </c>
      <c r="P876" s="36">
        <f t="shared" si="81"/>
        <v>0.371</v>
      </c>
      <c r="Q876" s="38">
        <f t="shared" si="82"/>
        <v>4.2</v>
      </c>
      <c r="R876" s="37">
        <f t="shared" si="83"/>
        <v>4.2</v>
      </c>
      <c r="S876" s="39">
        <f>IF(AND(I876=38000,R876&lt;=4.5,M876&gt;8),'[1]Pricing Schedule'!$F$8+('[1]Pricing Schedule'!$F$9*M876),
IF(AND(I876=38000,R876&lt;=4.5,M876&lt;=8),'[1]Pricing Schedule'!$F$34+('[1]Pricing Schedule'!$F$36*M876),
IF(AND(I876=38000,R876&gt;4.5,R876&lt;=9,M876&gt;8),'[1]Pricing Schedule'!$F$17+('[1]Pricing Schedule'!$F$18*M876),
IF(AND(I876=38000,R876&gt;4.5,R876&lt;=9,M876&lt;=8),'[1]Pricing Schedule'!$F$34+('[1]Pricing Schedule'!$F$36*M876),
IF(AND(I876=38000,R876&gt;9,R876&lt;=12.8,M876&gt;8),'[1]Pricing Schedule'!$F$26+('[1]Pricing Schedule'!$F$27*M876),
IF(AND(I876=38000,R876&gt;9,R876&lt;=12.8,M876&lt;=8),'[1]Pricing Schedule'!$F$34+('[1]Pricing Schedule'!$F$36*M876),
IF(AND(I876=38000,R876&gt;12.8,R876&lt;=22.8),'[1]Pricing Schedule'!$F$34+('[1]Pricing Schedule'!$F$36*M876),
IF(AND(I876=38000,R876&gt;22.8,R876&lt;=30.2),'[1]Pricing Schedule'!$F$43+('[1]Pricing Schedule'!$F$45*M876),
IF(AND(I876=38000,R876&gt;30.2,R876&lt;=45.9),'[1]Pricing Schedule'!$F$52+('[1]Pricing Schedule'!$F$54*M876),
IF(AND(I876=38000,R876&gt;45.9,R876&lt;=123.4),'[1]Pricing Schedule'!$F$96+('[1]Pricing Schedule'!$F$97*M876),
IF(AND(I876=38000,R876&gt;123.4,R876&lt;=168.2,M876&lt;=10),'[1]Pricing Schedule'!$F$103+('[1]Pricing Schedule'!$F$105*M876),
IF(AND(I876=38000,R876&gt;123.4,R876&lt;=168.2,M876&gt;10),'[1]Pricing Schedule'!$F$111+('[1]Pricing Schedule'!$F$113*M876),
IF(AND(I876=38000,R876&gt;157.4,R876&lt;=336.4,M876&lt;=10),('[1]Pricing Schedule'!$F$103+('[1]Pricing Schedule'!$F$105*M876))*2,
IF(AND(I876=38000,R876&gt;157.4,R876&lt;=336.4,M876&gt;10),('[1]Pricing Schedule'!$F$111+('[1]Pricing Schedule'!$F$113*M876))*2,
IF(AND(I876=38000,R876&gt;314.8,R876&lt;=504.6,M876&lt;=10),('[1]Pricing Schedule'!$F$103+('[1]Pricing Schedule'!$F$105*M876))*3,
IF(AND(I876=38000,R876&gt;314.8,R876&lt;=504.6,M876&gt;10),('[1]Pricing Schedule'!$F$111+('[1]Pricing Schedule'!$F$113*M876))*3,
IF(AND(I876=38000,R876&gt;472.2,R876&lt;=672.8,M876&lt;=10),('[1]Pricing Schedule'!$F$103+('[1]Pricing Schedule'!$F$105*M876))*4,
IF(AND(I876=38000,R876&gt;472.2,R876&lt;=672.8,M876&gt;10),('[1]Pricing Schedule'!$F$111+('[1]Pricing Schedule'!$F$113*M876))*4,
IF(AND(I876=110000,R876&lt;=12.8,M876&gt;2),'[1]Pricing Schedule'!$F$62+('[1]Pricing Schedule'!$F$63*M876),
IF(AND(I876=110000,R876&lt;=12.8,M876&lt;=2),'[1]Pricing Schedule'!$F$96+('[1]Pricing Schedule'!$F$97*M876),
IF(AND(I876=110000,R876&gt;12.8,R876&lt;=22.8,M876&gt;3),'[1]Pricing Schedule'!$F$71+('[1]Pricing Schedule'!$F$72*M876),
IF(AND(I876=110000,R876&gt;12.8,R876&lt;=22.8,M876&lt;=3),'[1]Pricing Schedule'!$F$96+('[1]Pricing Schedule'!$F$97*M876),
IF(AND(I876=110000,R876&gt;22.8,R876&lt;=30.2),'[1]Pricing Schedule'!$F$80+('[1]Pricing Schedule'!$F$81*M876),
IF(AND(I876=110000,R876&gt;30.2,R876&lt;=45.9),'[1]Pricing Schedule'!$F$89+('[1]Pricing Schedule'!$F$90*M876),
IF(AND(I876=110000,R876&gt;45.9,R876&lt;=123.4),'[1]Pricing Schedule'!$F$96+('[1]Pricing Schedule'!$F$97*M876),
IF(AND(I876=110000,R876&gt;123.4,R876&lt;=168.2,M876&lt;=10),'[1]Pricing Schedule'!$F$103+('[1]Pricing Schedule'!$F$105*M876),
IF(AND(I876=110000,R876&gt;123.4,R876&lt;=168.2,M876&gt;10),'[1]Pricing Schedule'!$F$111+('[1]Pricing Schedule'!$F$113*M876),
IF(AND(I876=110000,R876&gt;168.2,R876&lt;=336.4,M876&lt;=10),('[1]Pricing Schedule'!$F$103+('[1]Pricing Schedule'!$F$105*M876))*2,
IF(AND(I876=110000,R876&gt;168.2,R876&lt;=336.4,M876&gt;10),('[1]Pricing Schedule'!$F$111+('[1]Pricing Schedule'!$F$113*M876))*2,
IF(AND(I876=110000,R876&gt;336.4,R876&lt;=504.6,M876&lt;=10),('[1]Pricing Schedule'!$F$103+('[1]Pricing Schedule'!$F$105*M876))*3,
IF(AND(I876=110000,R876&gt;336.4,R876&lt;=504.6,M876&gt;10),('[1]Pricing Schedule'!$F$111+('[1]Pricing Schedule'!$F$113*M876))*3,
IF(AND(I876=110000,R876&gt;504.6,R876&lt;=672.8,M876&lt;=10),('[1]Pricing Schedule'!$F$103+('[1]Pricing Schedule'!$F$105*M876))*4,
IF(AND(I876=110000,R876&gt;504.6,R876&lt;=672.8,M876&gt;10),('[1]Pricing Schedule'!$F$111+('[1]Pricing Schedule'!$F$113*M876))*4,
IF(AND(I876=110000,R876&gt;672.8,R876&lt;=841,M876&lt;=10),('[1]Pricing Schedule'!$F$103+('[1]Pricing Schedule'!$F$105*M876))*5,
IF(AND(I876=110000,R876&gt;672.8,R876&lt;=841,M876&gt;10),('[1]Pricing Schedule'!$F$111+('[1]Pricing Schedule'!$F$113*M876))*5,
IF(AND(I876=110000,R876&gt;672.8,R876&lt;=841,M876&lt;=10),('[1]Pricing Schedule'!$F$103+('[1]Pricing Schedule'!$F$105*M876))*5,
IF(AND(I876=110000,R876&gt;672.8,R876&lt;=841,M876&gt;10),('[1]Pricing Schedule'!$F$111+('[1]Pricing Schedule'!$F$113*M876))*5,
IF(AND(I876=110000,R876&gt;1345.6,R876&lt;=1513.8,M876&lt;=10),('[1]Pricing Schedule'!$F$103+('[1]Pricing Schedule'!$F$105*M876))*9,
IF(AND(I876=110000,R876&gt;1345.6,R876&lt;=1513.8,M876&gt;10),('[1]Pricing Schedule'!$F$111+('[1]Pricing Schedule'!$F$113*M876))*9,
9999999999)))))))))))))))))))))))))))))))))))))))</f>
        <v>1492540</v>
      </c>
      <c r="T876" s="21">
        <f>IF(AND(I876=38000,R876&lt;=4.5,M876&gt;8),'[1]Pricing Schedule'!$J$9,
IF(AND(I876=38000,R876&lt;=4.5,M876&lt;=8),'[1]Pricing Schedule'!$J$36,
IF(AND(I876=38000,R876&gt;4.5,R876&lt;=9,M876&gt;8),'[1]Pricing Schedule'!$J$18,
IF(AND(I876=38000,R876&gt;4.5,R876&lt;=9,M876&lt;=8),'[1]Pricing Schedule'!$J$36,
IF(AND(I876=38000,R876&gt;9,R876&lt;=12.8,M876&gt;8),'[1]Pricing Schedule'!$J$27,
IF(AND(I876=38000,R876&gt;9,R876&lt;=12.8,M876&lt;=8),'[1]Pricing Schedule'!$J$36,
IF(AND(I876=38000,R876&gt;12.8,R876&lt;=22.8),'[1]Pricing Schedule'!$J$36,
IF(AND(I876=38000,R876&gt;22.8,R876&lt;=30.2),'[1]Pricing Schedule'!$J$45,
IF(AND(I876=38000,R876&gt;30.2,R876&lt;=45.9),'[1]Pricing Schedule'!$J$54,
IF(AND(I876=38000,R876&gt;45.9,R876&lt;=123.4),'[1]Pricing Schedule'!$J$97,
IF(AND(I876=38000,R876&gt;123.4,R876&lt;=168.2,M876&lt;=10),'[1]Pricing Schedule'!$J$105,
IF(AND(I876=38000,R876&gt;123.4,R876&lt;=168.2,M876&gt;10),'[1]Pricing Schedule'!$J$113,
IF(AND(I876=38000,R876&gt;168.2,R876&lt;=336.4,M876&lt;=10),('[1]Pricing Schedule'!$J$105),
IF(AND(I876=38000,R876&gt;168.2,R876&lt;=336.4,M876&gt;10),('[1]Pricing Schedule'!$J$113),
IF(AND(I876=38000,R876&gt;336.4,R876&lt;=504.6,M876&lt;=10),('[1]Pricing Schedule'!$J$105),
IF(AND(I876=38000,R876&gt;336.4,R876&lt;=504.6,M876&gt;10),('[1]Pricing Schedule'!$J$113),
IF(AND(I876=38000,R876&gt;504.6,R876&lt;=672.8,M876&lt;=10),('[1]Pricing Schedule'!$J$105),
IF(AND(I876=38000,R876&gt;504.6,R876&lt;=672.8,M876&gt;10),('[1]Pricing Schedule'!$J$113),
IF(AND(I876=110000,R876&lt;=12.8,M876&gt;2),'[1]Pricing Schedule'!$J$63,
IF(AND(I876=110000,R876&lt;=12.8,M876&lt;=2),'[1]Pricing Schedule'!$J$97,
IF(AND(I876=110000,R876&gt;12.8,R876&lt;=22.8,M876&gt;3),'[1]Pricing Schedule'!$J$72,
IF(AND(I876=110000,R876&gt;12.8,R876&lt;=22.8,M876&lt;=3),'[1]Pricing Schedule'!$J$97,
IF(AND(I876=110000,R876&gt;22.8,R876&lt;=30.2),'[1]Pricing Schedule'!$J$81,
IF(AND(I876=110000,R876&gt;30.2,R876&lt;=45.9),'[1]Pricing Schedule'!$J$90,
IF(AND(I876=110000,R876&gt;45.9,R876&lt;=123.4),'[1]Pricing Schedule'!$J$97,
IF(AND(I876=110000,R876&gt;123.4,R876&lt;=168.2,M876&lt;=10),'[1]Pricing Schedule'!$J$105,
IF(AND(I876=110000,R876&gt;123.4,R876&lt;=168.2,M876&gt;10),'[1]Pricing Schedule'!$J$113,
IF(AND(I876=110000,R876&gt;168.2,R876&lt;=336.2,M876&lt;=10),('[1]Pricing Schedule'!$J$105),
IF(AND(I876=110000,R876&gt;168.2,R876&lt;=336.2,M876&gt;10),('[1]Pricing Schedule'!$J$113),
IF(AND(I876=110000,R876&gt;336.4,R876&lt;=504.6,M876&lt;=10),('[1]Pricing Schedule'!$J$105),
IF(AND(I876=110000,R876&gt;336.4,R876&lt;=504.6,M876&gt;10),('[1]Pricing Schedule'!$J$113),
IF(AND(I876=110000,R876&gt;504.6,R876&lt;=672.8,M876&lt;=10),('[1]Pricing Schedule'!$J$105),
IF(AND(I876=110000,R876&gt;504.6,R876&lt;=672.8,M876&gt;10),('[1]Pricing Schedule'!$J$113),
IF(AND(I876=110000,R876&gt;672.8,R876&lt;=841,M876&lt;=10),('[1]Pricing Schedule'!$J$105),
IF(AND(I876=110000,R876&gt;672.8,R876&lt;=841,M876&gt;10),('[1]Pricing Schedule'!$J$113),
IF(AND(I876=110000,R876&gt;1682,R876&lt;=1850.2,M876&lt;=10),('[1]Pricing Schedule'!$J$105),
IF(AND(I876=110000,R876&gt;1682,R876&lt;=1850.2,M876&gt;10),('[1]Pricing Schedule'!$J$113),
IF(AND(I876=110000,R876&gt;2018.4,R876&lt;=2186.6,M876&lt;=10),('[1]Pricing Schedule'!$J$105),
IF(AND(I876=110000,R876&gt;2018.4,R876&lt;=2186.6,M876&gt;10),('[1]Pricing Schedule'!$J$113),999999999)))))))))))))))))))))))))))))))))))))))</f>
        <v>1</v>
      </c>
      <c r="U876" s="40">
        <f t="shared" si="84"/>
        <v>355366.66666666663</v>
      </c>
      <c r="V876" s="41">
        <f t="shared" si="85"/>
        <v>2.8139949348091173</v>
      </c>
      <c r="Y876" s="23">
        <v>209</v>
      </c>
      <c r="Z876" s="23">
        <v>227</v>
      </c>
      <c r="AR876" s="35"/>
    </row>
    <row r="877" spans="1:44" s="44" customFormat="1">
      <c r="A877" s="43">
        <v>877</v>
      </c>
      <c r="B877" s="43">
        <v>877</v>
      </c>
      <c r="C877" s="43" t="s">
        <v>1356</v>
      </c>
      <c r="D877" s="23" t="s">
        <v>280</v>
      </c>
      <c r="E877" s="23" t="s">
        <v>285</v>
      </c>
      <c r="F877" s="43" t="s">
        <v>286</v>
      </c>
      <c r="G877" s="43" t="s">
        <v>287</v>
      </c>
      <c r="H877" s="43" t="s">
        <v>113</v>
      </c>
      <c r="I877" s="44">
        <v>38000</v>
      </c>
      <c r="J877" s="44">
        <v>38000</v>
      </c>
      <c r="K877" s="44">
        <v>10000</v>
      </c>
      <c r="L877" s="45">
        <v>11.555</v>
      </c>
      <c r="M877" s="46">
        <f t="shared" si="80"/>
        <v>12</v>
      </c>
      <c r="N877" s="45">
        <v>13.159000000000001</v>
      </c>
      <c r="O877" s="44">
        <v>2</v>
      </c>
      <c r="P877" s="46">
        <f t="shared" si="81"/>
        <v>9.869250000000001</v>
      </c>
      <c r="Q877" s="47">
        <f t="shared" si="82"/>
        <v>121.80000000000001</v>
      </c>
      <c r="R877" s="46">
        <f t="shared" si="83"/>
        <v>121.80000000000001</v>
      </c>
      <c r="S877" s="39">
        <f>IF(AND(I877=38000,R877&lt;=4.5,M877&gt;8),'[1]Pricing Schedule'!$F$8+('[1]Pricing Schedule'!$F$9*M877),
IF(AND(I877=38000,R877&lt;=4.5,M877&lt;=8),'[1]Pricing Schedule'!$F$34+('[1]Pricing Schedule'!$F$36*M877),
IF(AND(I877=38000,R877&gt;4.5,R877&lt;=9,M877&gt;8),'[1]Pricing Schedule'!$F$17+('[1]Pricing Schedule'!$F$18*M877),
IF(AND(I877=38000,R877&gt;4.5,R877&lt;=9,M877&lt;=8),'[1]Pricing Schedule'!$F$34+('[1]Pricing Schedule'!$F$36*M877),
IF(AND(I877=38000,R877&gt;9,R877&lt;=12.8,M877&gt;8),'[1]Pricing Schedule'!$F$26+('[1]Pricing Schedule'!$F$27*M877),
IF(AND(I877=38000,R877&gt;9,R877&lt;=12.8,M877&lt;=8),'[1]Pricing Schedule'!$F$34+('[1]Pricing Schedule'!$F$36*M877),
IF(AND(I877=38000,R877&gt;12.8,R877&lt;=22.8),'[1]Pricing Schedule'!$F$34+('[1]Pricing Schedule'!$F$36*M877),
IF(AND(I877=38000,R877&gt;22.8,R877&lt;=30.2),'[1]Pricing Schedule'!$F$43+('[1]Pricing Schedule'!$F$45*M877),
IF(AND(I877=38000,R877&gt;30.2,R877&lt;=45.9),'[1]Pricing Schedule'!$F$52+('[1]Pricing Schedule'!$F$54*M877),
IF(AND(I877=38000,R877&gt;45.9,R877&lt;=123.4),'[1]Pricing Schedule'!$F$96+('[1]Pricing Schedule'!$F$97*M877),
IF(AND(I877=38000,R877&gt;123.4,R877&lt;=168.2,M877&lt;=10),'[1]Pricing Schedule'!$F$103+('[1]Pricing Schedule'!$F$105*M877),
IF(AND(I877=38000,R877&gt;123.4,R877&lt;=168.2,M877&gt;10),'[1]Pricing Schedule'!$F$111+('[1]Pricing Schedule'!$F$113*M877),
IF(AND(I877=38000,R877&gt;157.4,R877&lt;=336.4,M877&lt;=10),('[1]Pricing Schedule'!$F$103+('[1]Pricing Schedule'!$F$105*M877))*2,
IF(AND(I877=38000,R877&gt;157.4,R877&lt;=336.4,M877&gt;10),('[1]Pricing Schedule'!$F$111+('[1]Pricing Schedule'!$F$113*M877))*2,
IF(AND(I877=38000,R877&gt;314.8,R877&lt;=504.6,M877&lt;=10),('[1]Pricing Schedule'!$F$103+('[1]Pricing Schedule'!$F$105*M877))*3,
IF(AND(I877=38000,R877&gt;314.8,R877&lt;=504.6,M877&gt;10),('[1]Pricing Schedule'!$F$111+('[1]Pricing Schedule'!$F$113*M877))*3,
IF(AND(I877=38000,R877&gt;472.2,R877&lt;=672.8,M877&lt;=10),('[1]Pricing Schedule'!$F$103+('[1]Pricing Schedule'!$F$105*M877))*4,
IF(AND(I877=38000,R877&gt;472.2,R877&lt;=672.8,M877&gt;10),('[1]Pricing Schedule'!$F$111+('[1]Pricing Schedule'!$F$113*M877))*4,
IF(AND(I877=110000,R877&lt;=12.8,M877&gt;2),'[1]Pricing Schedule'!$F$62+('[1]Pricing Schedule'!$F$63*M877),
IF(AND(I877=110000,R877&lt;=12.8,M877&lt;=2),'[1]Pricing Schedule'!$F$96+('[1]Pricing Schedule'!$F$97*M877),
IF(AND(I877=110000,R877&gt;12.8,R877&lt;=22.8,M877&gt;3),'[1]Pricing Schedule'!$F$71+('[1]Pricing Schedule'!$F$72*M877),
IF(AND(I877=110000,R877&gt;12.8,R877&lt;=22.8,M877&lt;=3),'[1]Pricing Schedule'!$F$96+('[1]Pricing Schedule'!$F$97*M877),
IF(AND(I877=110000,R877&gt;22.8,R877&lt;=30.2),'[1]Pricing Schedule'!$F$80+('[1]Pricing Schedule'!$F$81*M877),
IF(AND(I877=110000,R877&gt;30.2,R877&lt;=45.9),'[1]Pricing Schedule'!$F$89+('[1]Pricing Schedule'!$F$90*M877),
IF(AND(I877=110000,R877&gt;45.9,R877&lt;=123.4),'[1]Pricing Schedule'!$F$96+('[1]Pricing Schedule'!$F$97*M877),
IF(AND(I877=110000,R877&gt;123.4,R877&lt;=168.2,M877&lt;=10),'[1]Pricing Schedule'!$F$103+('[1]Pricing Schedule'!$F$105*M877),
IF(AND(I877=110000,R877&gt;123.4,R877&lt;=168.2,M877&gt;10),'[1]Pricing Schedule'!$F$111+('[1]Pricing Schedule'!$F$113*M877),
IF(AND(I877=110000,R877&gt;168.2,R877&lt;=336.4,M877&lt;=10),('[1]Pricing Schedule'!$F$103+('[1]Pricing Schedule'!$F$105*M877))*2,
IF(AND(I877=110000,R877&gt;168.2,R877&lt;=336.4,M877&gt;10),('[1]Pricing Schedule'!$F$111+('[1]Pricing Schedule'!$F$113*M877))*2,
IF(AND(I877=110000,R877&gt;336.4,R877&lt;=504.6,M877&lt;=10),('[1]Pricing Schedule'!$F$103+('[1]Pricing Schedule'!$F$105*M877))*3,
IF(AND(I877=110000,R877&gt;336.4,R877&lt;=504.6,M877&gt;10),('[1]Pricing Schedule'!$F$111+('[1]Pricing Schedule'!$F$113*M877))*3,
IF(AND(I877=110000,R877&gt;504.6,R877&lt;=672.8,M877&lt;=10),('[1]Pricing Schedule'!$F$103+('[1]Pricing Schedule'!$F$105*M877))*4,
IF(AND(I877=110000,R877&gt;504.6,R877&lt;=672.8,M877&gt;10),('[1]Pricing Schedule'!$F$111+('[1]Pricing Schedule'!$F$113*M877))*4,
IF(AND(I877=110000,R877&gt;672.8,R877&lt;=841,M877&lt;=10),('[1]Pricing Schedule'!$F$103+('[1]Pricing Schedule'!$F$105*M877))*5,
IF(AND(I877=110000,R877&gt;672.8,R877&lt;=841,M877&gt;10),('[1]Pricing Schedule'!$F$111+('[1]Pricing Schedule'!$F$113*M877))*5,
IF(AND(I877=110000,R877&gt;672.8,R877&lt;=841,M877&lt;=10),('[1]Pricing Schedule'!$F$103+('[1]Pricing Schedule'!$F$105*M877))*5,
IF(AND(I877=110000,R877&gt;672.8,R877&lt;=841,M877&gt;10),('[1]Pricing Schedule'!$F$111+('[1]Pricing Schedule'!$F$113*M877))*5,
IF(AND(I877=110000,R877&gt;1345.6,R877&lt;=1513.8,M877&lt;=10),('[1]Pricing Schedule'!$F$103+('[1]Pricing Schedule'!$F$105*M877))*9,
IF(AND(I877=110000,R877&gt;1345.6,R877&lt;=1513.8,M877&gt;10),('[1]Pricing Schedule'!$F$111+('[1]Pricing Schedule'!$F$113*M877))*9,
9999999999)))))))))))))))))))))))))))))))))))))))</f>
        <v>3448180</v>
      </c>
      <c r="T877" s="48">
        <f>IF(AND(I877=38000,R877&lt;=4.5,M877&gt;8),'[1]Pricing Schedule'!$J$9,
IF(AND(I877=38000,R877&lt;=4.5,M877&lt;=8),'[1]Pricing Schedule'!$J$36,
IF(AND(I877=38000,R877&gt;4.5,R877&lt;=9,M877&gt;8),'[1]Pricing Schedule'!$J$18,
IF(AND(I877=38000,R877&gt;4.5,R877&lt;=9,M877&lt;=8),'[1]Pricing Schedule'!$J$36,
IF(AND(I877=38000,R877&gt;9,R877&lt;=12.8,M877&gt;8),'[1]Pricing Schedule'!$J$27,
IF(AND(I877=38000,R877&gt;9,R877&lt;=12.8,M877&lt;=8),'[1]Pricing Schedule'!$J$36,
IF(AND(I877=38000,R877&gt;12.8,R877&lt;=22.8),'[1]Pricing Schedule'!$J$36,
IF(AND(I877=38000,R877&gt;22.8,R877&lt;=30.2),'[1]Pricing Schedule'!$J$45,
IF(AND(I877=38000,R877&gt;30.2,R877&lt;=45.9),'[1]Pricing Schedule'!$J$54,
IF(AND(I877=38000,R877&gt;45.9,R877&lt;=123.4),'[1]Pricing Schedule'!$J$97,
IF(AND(I877=38000,R877&gt;123.4,R877&lt;=168.2,M877&lt;=10),'[1]Pricing Schedule'!$J$105,
IF(AND(I877=38000,R877&gt;123.4,R877&lt;=168.2,M877&gt;10),'[1]Pricing Schedule'!$J$113,
IF(AND(I877=38000,R877&gt;168.2,R877&lt;=336.4,M877&lt;=10),('[1]Pricing Schedule'!$J$105),
IF(AND(I877=38000,R877&gt;168.2,R877&lt;=336.4,M877&gt;10),('[1]Pricing Schedule'!$J$113),
IF(AND(I877=38000,R877&gt;336.4,R877&lt;=504.6,M877&lt;=10),('[1]Pricing Schedule'!$J$105),
IF(AND(I877=38000,R877&gt;336.4,R877&lt;=504.6,M877&gt;10),('[1]Pricing Schedule'!$J$113),
IF(AND(I877=38000,R877&gt;504.6,R877&lt;=672.8,M877&lt;=10),('[1]Pricing Schedule'!$J$105),
IF(AND(I877=38000,R877&gt;504.6,R877&lt;=672.8,M877&gt;10),('[1]Pricing Schedule'!$J$113),
IF(AND(I877=110000,R877&lt;=12.8,M877&gt;2),'[1]Pricing Schedule'!$J$63,
IF(AND(I877=110000,R877&lt;=12.8,M877&lt;=2),'[1]Pricing Schedule'!$J$97,
IF(AND(I877=110000,R877&gt;12.8,R877&lt;=22.8,M877&gt;3),'[1]Pricing Schedule'!$J$72,
IF(AND(I877=110000,R877&gt;12.8,R877&lt;=22.8,M877&lt;=3),'[1]Pricing Schedule'!$J$97,
IF(AND(I877=110000,R877&gt;22.8,R877&lt;=30.2),'[1]Pricing Schedule'!$J$81,
IF(AND(I877=110000,R877&gt;30.2,R877&lt;=45.9),'[1]Pricing Schedule'!$J$90,
IF(AND(I877=110000,R877&gt;45.9,R877&lt;=123.4),'[1]Pricing Schedule'!$J$97,
IF(AND(I877=110000,R877&gt;123.4,R877&lt;=168.2,M877&lt;=10),'[1]Pricing Schedule'!$J$105,
IF(AND(I877=110000,R877&gt;123.4,R877&lt;=168.2,M877&gt;10),'[1]Pricing Schedule'!$J$113,
IF(AND(I877=110000,R877&gt;168.2,R877&lt;=336.2,M877&lt;=10),('[1]Pricing Schedule'!$J$105),
IF(AND(I877=110000,R877&gt;168.2,R877&lt;=336.2,M877&gt;10),('[1]Pricing Schedule'!$J$113),
IF(AND(I877=110000,R877&gt;336.4,R877&lt;=504.6,M877&lt;=10),('[1]Pricing Schedule'!$J$105),
IF(AND(I877=110000,R877&gt;336.4,R877&lt;=504.6,M877&gt;10),('[1]Pricing Schedule'!$J$113),
IF(AND(I877=110000,R877&gt;504.6,R877&lt;=672.8,M877&lt;=10),('[1]Pricing Schedule'!$J$105),
IF(AND(I877=110000,R877&gt;504.6,R877&lt;=672.8,M877&gt;10),('[1]Pricing Schedule'!$J$113),
IF(AND(I877=110000,R877&gt;672.8,R877&lt;=841,M877&lt;=10),('[1]Pricing Schedule'!$J$105),
IF(AND(I877=110000,R877&gt;672.8,R877&lt;=841,M877&gt;10),('[1]Pricing Schedule'!$J$113),
IF(AND(I877=110000,R877&gt;1682,R877&lt;=1850.2,M877&lt;=10),('[1]Pricing Schedule'!$J$105),
IF(AND(I877=110000,R877&gt;1682,R877&lt;=1850.2,M877&gt;10),('[1]Pricing Schedule'!$J$113),
IF(AND(I877=110000,R877&gt;2018.4,R877&lt;=2186.6,M877&lt;=10),('[1]Pricing Schedule'!$J$105),
IF(AND(I877=110000,R877&gt;2018.4,R877&lt;=2186.6,M877&gt;10),('[1]Pricing Schedule'!$J$113),999999999)))))))))))))))))))))))))))))))))))))))</f>
        <v>11</v>
      </c>
      <c r="U877" s="49">
        <f t="shared" si="84"/>
        <v>28310.180623973723</v>
      </c>
      <c r="V877" s="50">
        <f t="shared" si="85"/>
        <v>35.322981978899016</v>
      </c>
      <c r="W877" s="13"/>
      <c r="X877" s="13"/>
      <c r="Y877" s="23">
        <v>151</v>
      </c>
      <c r="Z877" s="23">
        <v>42</v>
      </c>
      <c r="AD877" s="43"/>
      <c r="AE877" s="43"/>
      <c r="AF877" s="43"/>
      <c r="AR877" s="51"/>
    </row>
    <row r="878" spans="1:44">
      <c r="A878" s="23">
        <v>878</v>
      </c>
      <c r="B878" s="23">
        <v>878</v>
      </c>
      <c r="C878" s="23" t="s">
        <v>1357</v>
      </c>
      <c r="D878" s="23" t="s">
        <v>280</v>
      </c>
      <c r="E878" s="23" t="s">
        <v>280</v>
      </c>
      <c r="F878" s="23" t="s">
        <v>286</v>
      </c>
      <c r="G878" s="23" t="s">
        <v>287</v>
      </c>
      <c r="H878" s="23" t="s">
        <v>113</v>
      </c>
      <c r="I878" s="13">
        <v>38000</v>
      </c>
      <c r="J878" s="13">
        <v>38000</v>
      </c>
      <c r="K878" s="13">
        <v>10000</v>
      </c>
      <c r="L878" s="24">
        <v>8.5730000000000004</v>
      </c>
      <c r="M878" s="37">
        <f t="shared" si="80"/>
        <v>9</v>
      </c>
      <c r="N878" s="24">
        <v>0.52400000000000002</v>
      </c>
      <c r="O878" s="13">
        <v>2</v>
      </c>
      <c r="P878" s="36">
        <f t="shared" si="81"/>
        <v>0.52400000000000002</v>
      </c>
      <c r="Q878" s="38">
        <f t="shared" si="82"/>
        <v>4.2</v>
      </c>
      <c r="R878" s="37">
        <f t="shared" si="83"/>
        <v>4.2</v>
      </c>
      <c r="S878" s="39">
        <f>IF(AND(I878=38000,R878&lt;=4.5,M878&gt;8),'[1]Pricing Schedule'!$F$8+('[1]Pricing Schedule'!$F$9*M878),
IF(AND(I878=38000,R878&lt;=4.5,M878&lt;=8),'[1]Pricing Schedule'!$F$34+('[1]Pricing Schedule'!$F$36*M878),
IF(AND(I878=38000,R878&gt;4.5,R878&lt;=9,M878&gt;8),'[1]Pricing Schedule'!$F$17+('[1]Pricing Schedule'!$F$18*M878),
IF(AND(I878=38000,R878&gt;4.5,R878&lt;=9,M878&lt;=8),'[1]Pricing Schedule'!$F$34+('[1]Pricing Schedule'!$F$36*M878),
IF(AND(I878=38000,R878&gt;9,R878&lt;=12.8,M878&gt;8),'[1]Pricing Schedule'!$F$26+('[1]Pricing Schedule'!$F$27*M878),
IF(AND(I878=38000,R878&gt;9,R878&lt;=12.8,M878&lt;=8),'[1]Pricing Schedule'!$F$34+('[1]Pricing Schedule'!$F$36*M878),
IF(AND(I878=38000,R878&gt;12.8,R878&lt;=22.8),'[1]Pricing Schedule'!$F$34+('[1]Pricing Schedule'!$F$36*M878),
IF(AND(I878=38000,R878&gt;22.8,R878&lt;=30.2),'[1]Pricing Schedule'!$F$43+('[1]Pricing Schedule'!$F$45*M878),
IF(AND(I878=38000,R878&gt;30.2,R878&lt;=45.9),'[1]Pricing Schedule'!$F$52+('[1]Pricing Schedule'!$F$54*M878),
IF(AND(I878=38000,R878&gt;45.9,R878&lt;=123.4),'[1]Pricing Schedule'!$F$96+('[1]Pricing Schedule'!$F$97*M878),
IF(AND(I878=38000,R878&gt;123.4,R878&lt;=168.2,M878&lt;=10),'[1]Pricing Schedule'!$F$103+('[1]Pricing Schedule'!$F$105*M878),
IF(AND(I878=38000,R878&gt;123.4,R878&lt;=168.2,M878&gt;10),'[1]Pricing Schedule'!$F$111+('[1]Pricing Schedule'!$F$113*M878),
IF(AND(I878=38000,R878&gt;157.4,R878&lt;=336.4,M878&lt;=10),('[1]Pricing Schedule'!$F$103+('[1]Pricing Schedule'!$F$105*M878))*2,
IF(AND(I878=38000,R878&gt;157.4,R878&lt;=336.4,M878&gt;10),('[1]Pricing Schedule'!$F$111+('[1]Pricing Schedule'!$F$113*M878))*2,
IF(AND(I878=38000,R878&gt;314.8,R878&lt;=504.6,M878&lt;=10),('[1]Pricing Schedule'!$F$103+('[1]Pricing Schedule'!$F$105*M878))*3,
IF(AND(I878=38000,R878&gt;314.8,R878&lt;=504.6,M878&gt;10),('[1]Pricing Schedule'!$F$111+('[1]Pricing Schedule'!$F$113*M878))*3,
IF(AND(I878=38000,R878&gt;472.2,R878&lt;=672.8,M878&lt;=10),('[1]Pricing Schedule'!$F$103+('[1]Pricing Schedule'!$F$105*M878))*4,
IF(AND(I878=38000,R878&gt;472.2,R878&lt;=672.8,M878&gt;10),('[1]Pricing Schedule'!$F$111+('[1]Pricing Schedule'!$F$113*M878))*4,
IF(AND(I878=110000,R878&lt;=12.8,M878&gt;2),'[1]Pricing Schedule'!$F$62+('[1]Pricing Schedule'!$F$63*M878),
IF(AND(I878=110000,R878&lt;=12.8,M878&lt;=2),'[1]Pricing Schedule'!$F$96+('[1]Pricing Schedule'!$F$97*M878),
IF(AND(I878=110000,R878&gt;12.8,R878&lt;=22.8,M878&gt;3),'[1]Pricing Schedule'!$F$71+('[1]Pricing Schedule'!$F$72*M878),
IF(AND(I878=110000,R878&gt;12.8,R878&lt;=22.8,M878&lt;=3),'[1]Pricing Schedule'!$F$96+('[1]Pricing Schedule'!$F$97*M878),
IF(AND(I878=110000,R878&gt;22.8,R878&lt;=30.2),'[1]Pricing Schedule'!$F$80+('[1]Pricing Schedule'!$F$81*M878),
IF(AND(I878=110000,R878&gt;30.2,R878&lt;=45.9),'[1]Pricing Schedule'!$F$89+('[1]Pricing Schedule'!$F$90*M878),
IF(AND(I878=110000,R878&gt;45.9,R878&lt;=123.4),'[1]Pricing Schedule'!$F$96+('[1]Pricing Schedule'!$F$97*M878),
IF(AND(I878=110000,R878&gt;123.4,R878&lt;=168.2,M878&lt;=10),'[1]Pricing Schedule'!$F$103+('[1]Pricing Schedule'!$F$105*M878),
IF(AND(I878=110000,R878&gt;123.4,R878&lt;=168.2,M878&gt;10),'[1]Pricing Schedule'!$F$111+('[1]Pricing Schedule'!$F$113*M878),
IF(AND(I878=110000,R878&gt;168.2,R878&lt;=336.4,M878&lt;=10),('[1]Pricing Schedule'!$F$103+('[1]Pricing Schedule'!$F$105*M878))*2,
IF(AND(I878=110000,R878&gt;168.2,R878&lt;=336.4,M878&gt;10),('[1]Pricing Schedule'!$F$111+('[1]Pricing Schedule'!$F$113*M878))*2,
IF(AND(I878=110000,R878&gt;336.4,R878&lt;=504.6,M878&lt;=10),('[1]Pricing Schedule'!$F$103+('[1]Pricing Schedule'!$F$105*M878))*3,
IF(AND(I878=110000,R878&gt;336.4,R878&lt;=504.6,M878&gt;10),('[1]Pricing Schedule'!$F$111+('[1]Pricing Schedule'!$F$113*M878))*3,
IF(AND(I878=110000,R878&gt;504.6,R878&lt;=672.8,M878&lt;=10),('[1]Pricing Schedule'!$F$103+('[1]Pricing Schedule'!$F$105*M878))*4,
IF(AND(I878=110000,R878&gt;504.6,R878&lt;=672.8,M878&gt;10),('[1]Pricing Schedule'!$F$111+('[1]Pricing Schedule'!$F$113*M878))*4,
IF(AND(I878=110000,R878&gt;672.8,R878&lt;=841,M878&lt;=10),('[1]Pricing Schedule'!$F$103+('[1]Pricing Schedule'!$F$105*M878))*5,
IF(AND(I878=110000,R878&gt;672.8,R878&lt;=841,M878&gt;10),('[1]Pricing Schedule'!$F$111+('[1]Pricing Schedule'!$F$113*M878))*5,
IF(AND(I878=110000,R878&gt;672.8,R878&lt;=841,M878&lt;=10),('[1]Pricing Schedule'!$F$103+('[1]Pricing Schedule'!$F$105*M878))*5,
IF(AND(I878=110000,R878&gt;672.8,R878&lt;=841,M878&gt;10),('[1]Pricing Schedule'!$F$111+('[1]Pricing Schedule'!$F$113*M878))*5,
IF(AND(I878=110000,R878&gt;1345.6,R878&lt;=1513.8,M878&lt;=10),('[1]Pricing Schedule'!$F$103+('[1]Pricing Schedule'!$F$105*M878))*9,
IF(AND(I878=110000,R878&gt;1345.6,R878&lt;=1513.8,M878&gt;10),('[1]Pricing Schedule'!$F$111+('[1]Pricing Schedule'!$F$113*M878))*9,
9999999999)))))))))))))))))))))))))))))))))))))))</f>
        <v>1334440</v>
      </c>
      <c r="T878" s="21">
        <f>IF(AND(I878=38000,R878&lt;=4.5,M878&gt;8),'[1]Pricing Schedule'!$J$9,
IF(AND(I878=38000,R878&lt;=4.5,M878&lt;=8),'[1]Pricing Schedule'!$J$36,
IF(AND(I878=38000,R878&gt;4.5,R878&lt;=9,M878&gt;8),'[1]Pricing Schedule'!$J$18,
IF(AND(I878=38000,R878&gt;4.5,R878&lt;=9,M878&lt;=8),'[1]Pricing Schedule'!$J$36,
IF(AND(I878=38000,R878&gt;9,R878&lt;=12.8,M878&gt;8),'[1]Pricing Schedule'!$J$27,
IF(AND(I878=38000,R878&gt;9,R878&lt;=12.8,M878&lt;=8),'[1]Pricing Schedule'!$J$36,
IF(AND(I878=38000,R878&gt;12.8,R878&lt;=22.8),'[1]Pricing Schedule'!$J$36,
IF(AND(I878=38000,R878&gt;22.8,R878&lt;=30.2),'[1]Pricing Schedule'!$J$45,
IF(AND(I878=38000,R878&gt;30.2,R878&lt;=45.9),'[1]Pricing Schedule'!$J$54,
IF(AND(I878=38000,R878&gt;45.9,R878&lt;=123.4),'[1]Pricing Schedule'!$J$97,
IF(AND(I878=38000,R878&gt;123.4,R878&lt;=168.2,M878&lt;=10),'[1]Pricing Schedule'!$J$105,
IF(AND(I878=38000,R878&gt;123.4,R878&lt;=168.2,M878&gt;10),'[1]Pricing Schedule'!$J$113,
IF(AND(I878=38000,R878&gt;168.2,R878&lt;=336.4,M878&lt;=10),('[1]Pricing Schedule'!$J$105),
IF(AND(I878=38000,R878&gt;168.2,R878&lt;=336.4,M878&gt;10),('[1]Pricing Schedule'!$J$113),
IF(AND(I878=38000,R878&gt;336.4,R878&lt;=504.6,M878&lt;=10),('[1]Pricing Schedule'!$J$105),
IF(AND(I878=38000,R878&gt;336.4,R878&lt;=504.6,M878&gt;10),('[1]Pricing Schedule'!$J$113),
IF(AND(I878=38000,R878&gt;504.6,R878&lt;=672.8,M878&lt;=10),('[1]Pricing Schedule'!$J$105),
IF(AND(I878=38000,R878&gt;504.6,R878&lt;=672.8,M878&gt;10),('[1]Pricing Schedule'!$J$113),
IF(AND(I878=110000,R878&lt;=12.8,M878&gt;2),'[1]Pricing Schedule'!$J$63,
IF(AND(I878=110000,R878&lt;=12.8,M878&lt;=2),'[1]Pricing Schedule'!$J$97,
IF(AND(I878=110000,R878&gt;12.8,R878&lt;=22.8,M878&gt;3),'[1]Pricing Schedule'!$J$72,
IF(AND(I878=110000,R878&gt;12.8,R878&lt;=22.8,M878&lt;=3),'[1]Pricing Schedule'!$J$97,
IF(AND(I878=110000,R878&gt;22.8,R878&lt;=30.2),'[1]Pricing Schedule'!$J$81,
IF(AND(I878=110000,R878&gt;30.2,R878&lt;=45.9),'[1]Pricing Schedule'!$J$90,
IF(AND(I878=110000,R878&gt;45.9,R878&lt;=123.4),'[1]Pricing Schedule'!$J$97,
IF(AND(I878=110000,R878&gt;123.4,R878&lt;=168.2,M878&lt;=10),'[1]Pricing Schedule'!$J$105,
IF(AND(I878=110000,R878&gt;123.4,R878&lt;=168.2,M878&gt;10),'[1]Pricing Schedule'!$J$113,
IF(AND(I878=110000,R878&gt;168.2,R878&lt;=336.2,M878&lt;=10),('[1]Pricing Schedule'!$J$105),
IF(AND(I878=110000,R878&gt;168.2,R878&lt;=336.2,M878&gt;10),('[1]Pricing Schedule'!$J$113),
IF(AND(I878=110000,R878&gt;336.4,R878&lt;=504.6,M878&lt;=10),('[1]Pricing Schedule'!$J$105),
IF(AND(I878=110000,R878&gt;336.4,R878&lt;=504.6,M878&gt;10),('[1]Pricing Schedule'!$J$113),
IF(AND(I878=110000,R878&gt;504.6,R878&lt;=672.8,M878&lt;=10),('[1]Pricing Schedule'!$J$105),
IF(AND(I878=110000,R878&gt;504.6,R878&lt;=672.8,M878&gt;10),('[1]Pricing Schedule'!$J$113),
IF(AND(I878=110000,R878&gt;672.8,R878&lt;=841,M878&lt;=10),('[1]Pricing Schedule'!$J$105),
IF(AND(I878=110000,R878&gt;672.8,R878&lt;=841,M878&gt;10),('[1]Pricing Schedule'!$J$113),
IF(AND(I878=110000,R878&gt;1682,R878&lt;=1850.2,M878&lt;=10),('[1]Pricing Schedule'!$J$105),
IF(AND(I878=110000,R878&gt;1682,R878&lt;=1850.2,M878&gt;10),('[1]Pricing Schedule'!$J$113),
IF(AND(I878=110000,R878&gt;2018.4,R878&lt;=2186.6,M878&lt;=10),('[1]Pricing Schedule'!$J$105),
IF(AND(I878=110000,R878&gt;2018.4,R878&lt;=2186.6,M878&gt;10),('[1]Pricing Schedule'!$J$113),999999999)))))))))))))))))))))))))))))))))))))))</f>
        <v>1</v>
      </c>
      <c r="U878" s="40">
        <f t="shared" si="84"/>
        <v>317723.80952380953</v>
      </c>
      <c r="V878" s="41">
        <f t="shared" si="85"/>
        <v>3.1473876682353645</v>
      </c>
      <c r="Y878" s="23">
        <v>178</v>
      </c>
      <c r="Z878" s="23">
        <v>42</v>
      </c>
      <c r="AR878" s="35"/>
    </row>
    <row r="879" spans="1:44">
      <c r="A879" s="23">
        <v>879</v>
      </c>
      <c r="B879" s="23">
        <v>879</v>
      </c>
      <c r="C879" s="23" t="s">
        <v>1358</v>
      </c>
      <c r="D879" s="23" t="s">
        <v>280</v>
      </c>
      <c r="E879" s="23" t="s">
        <v>280</v>
      </c>
      <c r="F879" s="23" t="s">
        <v>286</v>
      </c>
      <c r="G879" s="23" t="s">
        <v>287</v>
      </c>
      <c r="H879" s="23" t="s">
        <v>113</v>
      </c>
      <c r="I879" s="13">
        <v>38000</v>
      </c>
      <c r="J879" s="13">
        <v>38000</v>
      </c>
      <c r="K879" s="13">
        <v>10000</v>
      </c>
      <c r="L879" s="24">
        <v>10.85</v>
      </c>
      <c r="M879" s="37">
        <f t="shared" si="80"/>
        <v>11</v>
      </c>
      <c r="N879" s="24">
        <v>0.28799999999999998</v>
      </c>
      <c r="O879" s="13">
        <v>2</v>
      </c>
      <c r="P879" s="36">
        <f t="shared" si="81"/>
        <v>0.28799999999999998</v>
      </c>
      <c r="Q879" s="38">
        <f t="shared" si="82"/>
        <v>4.2</v>
      </c>
      <c r="R879" s="37">
        <f t="shared" si="83"/>
        <v>4.2</v>
      </c>
      <c r="S879" s="39">
        <f>IF(AND(I879=38000,R879&lt;=4.5,M879&gt;8),'[1]Pricing Schedule'!$F$8+('[1]Pricing Schedule'!$F$9*M879),
IF(AND(I879=38000,R879&lt;=4.5,M879&lt;=8),'[1]Pricing Schedule'!$F$34+('[1]Pricing Schedule'!$F$36*M879),
IF(AND(I879=38000,R879&gt;4.5,R879&lt;=9,M879&gt;8),'[1]Pricing Schedule'!$F$17+('[1]Pricing Schedule'!$F$18*M879),
IF(AND(I879=38000,R879&gt;4.5,R879&lt;=9,M879&lt;=8),'[1]Pricing Schedule'!$F$34+('[1]Pricing Schedule'!$F$36*M879),
IF(AND(I879=38000,R879&gt;9,R879&lt;=12.8,M879&gt;8),'[1]Pricing Schedule'!$F$26+('[1]Pricing Schedule'!$F$27*M879),
IF(AND(I879=38000,R879&gt;9,R879&lt;=12.8,M879&lt;=8),'[1]Pricing Schedule'!$F$34+('[1]Pricing Schedule'!$F$36*M879),
IF(AND(I879=38000,R879&gt;12.8,R879&lt;=22.8),'[1]Pricing Schedule'!$F$34+('[1]Pricing Schedule'!$F$36*M879),
IF(AND(I879=38000,R879&gt;22.8,R879&lt;=30.2),'[1]Pricing Schedule'!$F$43+('[1]Pricing Schedule'!$F$45*M879),
IF(AND(I879=38000,R879&gt;30.2,R879&lt;=45.9),'[1]Pricing Schedule'!$F$52+('[1]Pricing Schedule'!$F$54*M879),
IF(AND(I879=38000,R879&gt;45.9,R879&lt;=123.4),'[1]Pricing Schedule'!$F$96+('[1]Pricing Schedule'!$F$97*M879),
IF(AND(I879=38000,R879&gt;123.4,R879&lt;=168.2,M879&lt;=10),'[1]Pricing Schedule'!$F$103+('[1]Pricing Schedule'!$F$105*M879),
IF(AND(I879=38000,R879&gt;123.4,R879&lt;=168.2,M879&gt;10),'[1]Pricing Schedule'!$F$111+('[1]Pricing Schedule'!$F$113*M879),
IF(AND(I879=38000,R879&gt;157.4,R879&lt;=336.4,M879&lt;=10),('[1]Pricing Schedule'!$F$103+('[1]Pricing Schedule'!$F$105*M879))*2,
IF(AND(I879=38000,R879&gt;157.4,R879&lt;=336.4,M879&gt;10),('[1]Pricing Schedule'!$F$111+('[1]Pricing Schedule'!$F$113*M879))*2,
IF(AND(I879=38000,R879&gt;314.8,R879&lt;=504.6,M879&lt;=10),('[1]Pricing Schedule'!$F$103+('[1]Pricing Schedule'!$F$105*M879))*3,
IF(AND(I879=38000,R879&gt;314.8,R879&lt;=504.6,M879&gt;10),('[1]Pricing Schedule'!$F$111+('[1]Pricing Schedule'!$F$113*M879))*3,
IF(AND(I879=38000,R879&gt;472.2,R879&lt;=672.8,M879&lt;=10),('[1]Pricing Schedule'!$F$103+('[1]Pricing Schedule'!$F$105*M879))*4,
IF(AND(I879=38000,R879&gt;472.2,R879&lt;=672.8,M879&gt;10),('[1]Pricing Schedule'!$F$111+('[1]Pricing Schedule'!$F$113*M879))*4,
IF(AND(I879=110000,R879&lt;=12.8,M879&gt;2),'[1]Pricing Schedule'!$F$62+('[1]Pricing Schedule'!$F$63*M879),
IF(AND(I879=110000,R879&lt;=12.8,M879&lt;=2),'[1]Pricing Schedule'!$F$96+('[1]Pricing Schedule'!$F$97*M879),
IF(AND(I879=110000,R879&gt;12.8,R879&lt;=22.8,M879&gt;3),'[1]Pricing Schedule'!$F$71+('[1]Pricing Schedule'!$F$72*M879),
IF(AND(I879=110000,R879&gt;12.8,R879&lt;=22.8,M879&lt;=3),'[1]Pricing Schedule'!$F$96+('[1]Pricing Schedule'!$F$97*M879),
IF(AND(I879=110000,R879&gt;22.8,R879&lt;=30.2),'[1]Pricing Schedule'!$F$80+('[1]Pricing Schedule'!$F$81*M879),
IF(AND(I879=110000,R879&gt;30.2,R879&lt;=45.9),'[1]Pricing Schedule'!$F$89+('[1]Pricing Schedule'!$F$90*M879),
IF(AND(I879=110000,R879&gt;45.9,R879&lt;=123.4),'[1]Pricing Schedule'!$F$96+('[1]Pricing Schedule'!$F$97*M879),
IF(AND(I879=110000,R879&gt;123.4,R879&lt;=168.2,M879&lt;=10),'[1]Pricing Schedule'!$F$103+('[1]Pricing Schedule'!$F$105*M879),
IF(AND(I879=110000,R879&gt;123.4,R879&lt;=168.2,M879&gt;10),'[1]Pricing Schedule'!$F$111+('[1]Pricing Schedule'!$F$113*M879),
IF(AND(I879=110000,R879&gt;168.2,R879&lt;=336.4,M879&lt;=10),('[1]Pricing Schedule'!$F$103+('[1]Pricing Schedule'!$F$105*M879))*2,
IF(AND(I879=110000,R879&gt;168.2,R879&lt;=336.4,M879&gt;10),('[1]Pricing Schedule'!$F$111+('[1]Pricing Schedule'!$F$113*M879))*2,
IF(AND(I879=110000,R879&gt;336.4,R879&lt;=504.6,M879&lt;=10),('[1]Pricing Schedule'!$F$103+('[1]Pricing Schedule'!$F$105*M879))*3,
IF(AND(I879=110000,R879&gt;336.4,R879&lt;=504.6,M879&gt;10),('[1]Pricing Schedule'!$F$111+('[1]Pricing Schedule'!$F$113*M879))*3,
IF(AND(I879=110000,R879&gt;504.6,R879&lt;=672.8,M879&lt;=10),('[1]Pricing Schedule'!$F$103+('[1]Pricing Schedule'!$F$105*M879))*4,
IF(AND(I879=110000,R879&gt;504.6,R879&lt;=672.8,M879&gt;10),('[1]Pricing Schedule'!$F$111+('[1]Pricing Schedule'!$F$113*M879))*4,
IF(AND(I879=110000,R879&gt;672.8,R879&lt;=841,M879&lt;=10),('[1]Pricing Schedule'!$F$103+('[1]Pricing Schedule'!$F$105*M879))*5,
IF(AND(I879=110000,R879&gt;672.8,R879&lt;=841,M879&gt;10),('[1]Pricing Schedule'!$F$111+('[1]Pricing Schedule'!$F$113*M879))*5,
IF(AND(I879=110000,R879&gt;672.8,R879&lt;=841,M879&lt;=10),('[1]Pricing Schedule'!$F$103+('[1]Pricing Schedule'!$F$105*M879))*5,
IF(AND(I879=110000,R879&gt;672.8,R879&lt;=841,M879&gt;10),('[1]Pricing Schedule'!$F$111+('[1]Pricing Schedule'!$F$113*M879))*5,
IF(AND(I879=110000,R879&gt;1345.6,R879&lt;=1513.8,M879&lt;=10),('[1]Pricing Schedule'!$F$103+('[1]Pricing Schedule'!$F$105*M879))*9,
IF(AND(I879=110000,R879&gt;1345.6,R879&lt;=1513.8,M879&gt;10),('[1]Pricing Schedule'!$F$111+('[1]Pricing Schedule'!$F$113*M879))*9,
9999999999)))))))))))))))))))))))))))))))))))))))</f>
        <v>1439840</v>
      </c>
      <c r="T879" s="21">
        <f>IF(AND(I879=38000,R879&lt;=4.5,M879&gt;8),'[1]Pricing Schedule'!$J$9,
IF(AND(I879=38000,R879&lt;=4.5,M879&lt;=8),'[1]Pricing Schedule'!$J$36,
IF(AND(I879=38000,R879&gt;4.5,R879&lt;=9,M879&gt;8),'[1]Pricing Schedule'!$J$18,
IF(AND(I879=38000,R879&gt;4.5,R879&lt;=9,M879&lt;=8),'[1]Pricing Schedule'!$J$36,
IF(AND(I879=38000,R879&gt;9,R879&lt;=12.8,M879&gt;8),'[1]Pricing Schedule'!$J$27,
IF(AND(I879=38000,R879&gt;9,R879&lt;=12.8,M879&lt;=8),'[1]Pricing Schedule'!$J$36,
IF(AND(I879=38000,R879&gt;12.8,R879&lt;=22.8),'[1]Pricing Schedule'!$J$36,
IF(AND(I879=38000,R879&gt;22.8,R879&lt;=30.2),'[1]Pricing Schedule'!$J$45,
IF(AND(I879=38000,R879&gt;30.2,R879&lt;=45.9),'[1]Pricing Schedule'!$J$54,
IF(AND(I879=38000,R879&gt;45.9,R879&lt;=123.4),'[1]Pricing Schedule'!$J$97,
IF(AND(I879=38000,R879&gt;123.4,R879&lt;=168.2,M879&lt;=10),'[1]Pricing Schedule'!$J$105,
IF(AND(I879=38000,R879&gt;123.4,R879&lt;=168.2,M879&gt;10),'[1]Pricing Schedule'!$J$113,
IF(AND(I879=38000,R879&gt;168.2,R879&lt;=336.4,M879&lt;=10),('[1]Pricing Schedule'!$J$105),
IF(AND(I879=38000,R879&gt;168.2,R879&lt;=336.4,M879&gt;10),('[1]Pricing Schedule'!$J$113),
IF(AND(I879=38000,R879&gt;336.4,R879&lt;=504.6,M879&lt;=10),('[1]Pricing Schedule'!$J$105),
IF(AND(I879=38000,R879&gt;336.4,R879&lt;=504.6,M879&gt;10),('[1]Pricing Schedule'!$J$113),
IF(AND(I879=38000,R879&gt;504.6,R879&lt;=672.8,M879&lt;=10),('[1]Pricing Schedule'!$J$105),
IF(AND(I879=38000,R879&gt;504.6,R879&lt;=672.8,M879&gt;10),('[1]Pricing Schedule'!$J$113),
IF(AND(I879=110000,R879&lt;=12.8,M879&gt;2),'[1]Pricing Schedule'!$J$63,
IF(AND(I879=110000,R879&lt;=12.8,M879&lt;=2),'[1]Pricing Schedule'!$J$97,
IF(AND(I879=110000,R879&gt;12.8,R879&lt;=22.8,M879&gt;3),'[1]Pricing Schedule'!$J$72,
IF(AND(I879=110000,R879&gt;12.8,R879&lt;=22.8,M879&lt;=3),'[1]Pricing Schedule'!$J$97,
IF(AND(I879=110000,R879&gt;22.8,R879&lt;=30.2),'[1]Pricing Schedule'!$J$81,
IF(AND(I879=110000,R879&gt;30.2,R879&lt;=45.9),'[1]Pricing Schedule'!$J$90,
IF(AND(I879=110000,R879&gt;45.9,R879&lt;=123.4),'[1]Pricing Schedule'!$J$97,
IF(AND(I879=110000,R879&gt;123.4,R879&lt;=168.2,M879&lt;=10),'[1]Pricing Schedule'!$J$105,
IF(AND(I879=110000,R879&gt;123.4,R879&lt;=168.2,M879&gt;10),'[1]Pricing Schedule'!$J$113,
IF(AND(I879=110000,R879&gt;168.2,R879&lt;=336.2,M879&lt;=10),('[1]Pricing Schedule'!$J$105),
IF(AND(I879=110000,R879&gt;168.2,R879&lt;=336.2,M879&gt;10),('[1]Pricing Schedule'!$J$113),
IF(AND(I879=110000,R879&gt;336.4,R879&lt;=504.6,M879&lt;=10),('[1]Pricing Schedule'!$J$105),
IF(AND(I879=110000,R879&gt;336.4,R879&lt;=504.6,M879&gt;10),('[1]Pricing Schedule'!$J$113),
IF(AND(I879=110000,R879&gt;504.6,R879&lt;=672.8,M879&lt;=10),('[1]Pricing Schedule'!$J$105),
IF(AND(I879=110000,R879&gt;504.6,R879&lt;=672.8,M879&gt;10),('[1]Pricing Schedule'!$J$113),
IF(AND(I879=110000,R879&gt;672.8,R879&lt;=841,M879&lt;=10),('[1]Pricing Schedule'!$J$105),
IF(AND(I879=110000,R879&gt;672.8,R879&lt;=841,M879&gt;10),('[1]Pricing Schedule'!$J$113),
IF(AND(I879=110000,R879&gt;1682,R879&lt;=1850.2,M879&lt;=10),('[1]Pricing Schedule'!$J$105),
IF(AND(I879=110000,R879&gt;1682,R879&lt;=1850.2,M879&gt;10),('[1]Pricing Schedule'!$J$113),
IF(AND(I879=110000,R879&gt;2018.4,R879&lt;=2186.6,M879&lt;=10),('[1]Pricing Schedule'!$J$105),
IF(AND(I879=110000,R879&gt;2018.4,R879&lt;=2186.6,M879&gt;10),('[1]Pricing Schedule'!$J$113),999999999)))))))))))))))))))))))))))))))))))))))</f>
        <v>1</v>
      </c>
      <c r="U879" s="40">
        <f t="shared" si="84"/>
        <v>342819.04761904763</v>
      </c>
      <c r="V879" s="41">
        <f t="shared" si="85"/>
        <v>2.9169907767529724</v>
      </c>
      <c r="Y879" s="23">
        <v>337</v>
      </c>
      <c r="Z879" s="23">
        <v>42</v>
      </c>
      <c r="AR879" s="35"/>
    </row>
    <row r="880" spans="1:44">
      <c r="A880" s="23">
        <v>880</v>
      </c>
      <c r="B880" s="23">
        <v>880</v>
      </c>
      <c r="C880" s="23" t="s">
        <v>1359</v>
      </c>
      <c r="D880" s="23" t="s">
        <v>280</v>
      </c>
      <c r="E880" s="23" t="s">
        <v>280</v>
      </c>
      <c r="F880" s="23" t="s">
        <v>286</v>
      </c>
      <c r="G880" s="23" t="s">
        <v>287</v>
      </c>
      <c r="H880" s="23" t="s">
        <v>113</v>
      </c>
      <c r="I880" s="13">
        <v>38000</v>
      </c>
      <c r="J880" s="13">
        <v>38000</v>
      </c>
      <c r="K880" s="13">
        <v>10000</v>
      </c>
      <c r="L880" s="24">
        <v>7.5919999999999996</v>
      </c>
      <c r="M880" s="37">
        <f t="shared" si="80"/>
        <v>8</v>
      </c>
      <c r="N880" s="24">
        <v>0.76300000000000001</v>
      </c>
      <c r="O880" s="13">
        <v>2</v>
      </c>
      <c r="P880" s="36">
        <f t="shared" si="81"/>
        <v>0.57225000000000004</v>
      </c>
      <c r="Q880" s="38">
        <f t="shared" si="82"/>
        <v>4.2</v>
      </c>
      <c r="R880" s="37">
        <f t="shared" si="83"/>
        <v>4.2</v>
      </c>
      <c r="S880" s="39">
        <f>IF(AND(I880=38000,R880&lt;=4.5,M880&gt;8),'[1]Pricing Schedule'!$F$8+('[1]Pricing Schedule'!$F$9*M880),
IF(AND(I880=38000,R880&lt;=4.5,M880&lt;=8),'[1]Pricing Schedule'!$F$34+('[1]Pricing Schedule'!$F$36*M880),
IF(AND(I880=38000,R880&gt;4.5,R880&lt;=9,M880&gt;8),'[1]Pricing Schedule'!$F$17+('[1]Pricing Schedule'!$F$18*M880),
IF(AND(I880=38000,R880&gt;4.5,R880&lt;=9,M880&lt;=8),'[1]Pricing Schedule'!$F$34+('[1]Pricing Schedule'!$F$36*M880),
IF(AND(I880=38000,R880&gt;9,R880&lt;=12.8,M880&gt;8),'[1]Pricing Schedule'!$F$26+('[1]Pricing Schedule'!$F$27*M880),
IF(AND(I880=38000,R880&gt;9,R880&lt;=12.8,M880&lt;=8),'[1]Pricing Schedule'!$F$34+('[1]Pricing Schedule'!$F$36*M880),
IF(AND(I880=38000,R880&gt;12.8,R880&lt;=22.8),'[1]Pricing Schedule'!$F$34+('[1]Pricing Schedule'!$F$36*M880),
IF(AND(I880=38000,R880&gt;22.8,R880&lt;=30.2),'[1]Pricing Schedule'!$F$43+('[1]Pricing Schedule'!$F$45*M880),
IF(AND(I880=38000,R880&gt;30.2,R880&lt;=45.9),'[1]Pricing Schedule'!$F$52+('[1]Pricing Schedule'!$F$54*M880),
IF(AND(I880=38000,R880&gt;45.9,R880&lt;=123.4),'[1]Pricing Schedule'!$F$96+('[1]Pricing Schedule'!$F$97*M880),
IF(AND(I880=38000,R880&gt;123.4,R880&lt;=168.2,M880&lt;=10),'[1]Pricing Schedule'!$F$103+('[1]Pricing Schedule'!$F$105*M880),
IF(AND(I880=38000,R880&gt;123.4,R880&lt;=168.2,M880&gt;10),'[1]Pricing Schedule'!$F$111+('[1]Pricing Schedule'!$F$113*M880),
IF(AND(I880=38000,R880&gt;157.4,R880&lt;=336.4,M880&lt;=10),('[1]Pricing Schedule'!$F$103+('[1]Pricing Schedule'!$F$105*M880))*2,
IF(AND(I880=38000,R880&gt;157.4,R880&lt;=336.4,M880&gt;10),('[1]Pricing Schedule'!$F$111+('[1]Pricing Schedule'!$F$113*M880))*2,
IF(AND(I880=38000,R880&gt;314.8,R880&lt;=504.6,M880&lt;=10),('[1]Pricing Schedule'!$F$103+('[1]Pricing Schedule'!$F$105*M880))*3,
IF(AND(I880=38000,R880&gt;314.8,R880&lt;=504.6,M880&gt;10),('[1]Pricing Schedule'!$F$111+('[1]Pricing Schedule'!$F$113*M880))*3,
IF(AND(I880=38000,R880&gt;472.2,R880&lt;=672.8,M880&lt;=10),('[1]Pricing Schedule'!$F$103+('[1]Pricing Schedule'!$F$105*M880))*4,
IF(AND(I880=38000,R880&gt;472.2,R880&lt;=672.8,M880&gt;10),('[1]Pricing Schedule'!$F$111+('[1]Pricing Schedule'!$F$113*M880))*4,
IF(AND(I880=110000,R880&lt;=12.8,M880&gt;2),'[1]Pricing Schedule'!$F$62+('[1]Pricing Schedule'!$F$63*M880),
IF(AND(I880=110000,R880&lt;=12.8,M880&lt;=2),'[1]Pricing Schedule'!$F$96+('[1]Pricing Schedule'!$F$97*M880),
IF(AND(I880=110000,R880&gt;12.8,R880&lt;=22.8,M880&gt;3),'[1]Pricing Schedule'!$F$71+('[1]Pricing Schedule'!$F$72*M880),
IF(AND(I880=110000,R880&gt;12.8,R880&lt;=22.8,M880&lt;=3),'[1]Pricing Schedule'!$F$96+('[1]Pricing Schedule'!$F$97*M880),
IF(AND(I880=110000,R880&gt;22.8,R880&lt;=30.2),'[1]Pricing Schedule'!$F$80+('[1]Pricing Schedule'!$F$81*M880),
IF(AND(I880=110000,R880&gt;30.2,R880&lt;=45.9),'[1]Pricing Schedule'!$F$89+('[1]Pricing Schedule'!$F$90*M880),
IF(AND(I880=110000,R880&gt;45.9,R880&lt;=123.4),'[1]Pricing Schedule'!$F$96+('[1]Pricing Schedule'!$F$97*M880),
IF(AND(I880=110000,R880&gt;123.4,R880&lt;=168.2,M880&lt;=10),'[1]Pricing Schedule'!$F$103+('[1]Pricing Schedule'!$F$105*M880),
IF(AND(I880=110000,R880&gt;123.4,R880&lt;=168.2,M880&gt;10),'[1]Pricing Schedule'!$F$111+('[1]Pricing Schedule'!$F$113*M880),
IF(AND(I880=110000,R880&gt;168.2,R880&lt;=336.4,M880&lt;=10),('[1]Pricing Schedule'!$F$103+('[1]Pricing Schedule'!$F$105*M880))*2,
IF(AND(I880=110000,R880&gt;168.2,R880&lt;=336.4,M880&gt;10),('[1]Pricing Schedule'!$F$111+('[1]Pricing Schedule'!$F$113*M880))*2,
IF(AND(I880=110000,R880&gt;336.4,R880&lt;=504.6,M880&lt;=10),('[1]Pricing Schedule'!$F$103+('[1]Pricing Schedule'!$F$105*M880))*3,
IF(AND(I880=110000,R880&gt;336.4,R880&lt;=504.6,M880&gt;10),('[1]Pricing Schedule'!$F$111+('[1]Pricing Schedule'!$F$113*M880))*3,
IF(AND(I880=110000,R880&gt;504.6,R880&lt;=672.8,M880&lt;=10),('[1]Pricing Schedule'!$F$103+('[1]Pricing Schedule'!$F$105*M880))*4,
IF(AND(I880=110000,R880&gt;504.6,R880&lt;=672.8,M880&gt;10),('[1]Pricing Schedule'!$F$111+('[1]Pricing Schedule'!$F$113*M880))*4,
IF(AND(I880=110000,R880&gt;672.8,R880&lt;=841,M880&lt;=10),('[1]Pricing Schedule'!$F$103+('[1]Pricing Schedule'!$F$105*M880))*5,
IF(AND(I880=110000,R880&gt;672.8,R880&lt;=841,M880&gt;10),('[1]Pricing Schedule'!$F$111+('[1]Pricing Schedule'!$F$113*M880))*5,
IF(AND(I880=110000,R880&gt;672.8,R880&lt;=841,M880&lt;=10),('[1]Pricing Schedule'!$F$103+('[1]Pricing Schedule'!$F$105*M880))*5,
IF(AND(I880=110000,R880&gt;672.8,R880&lt;=841,M880&gt;10),('[1]Pricing Schedule'!$F$111+('[1]Pricing Schedule'!$F$113*M880))*5,
IF(AND(I880=110000,R880&gt;1345.6,R880&lt;=1513.8,M880&lt;=10),('[1]Pricing Schedule'!$F$103+('[1]Pricing Schedule'!$F$105*M880))*9,
IF(AND(I880=110000,R880&gt;1345.6,R880&lt;=1513.8,M880&gt;10),('[1]Pricing Schedule'!$F$111+('[1]Pricing Schedule'!$F$113*M880))*9,
9999999999)))))))))))))))))))))))))))))))))))))))</f>
        <v>909950</v>
      </c>
      <c r="T880" s="21">
        <f>IF(AND(I880=38000,R880&lt;=4.5,M880&gt;8),'[1]Pricing Schedule'!$J$9,
IF(AND(I880=38000,R880&lt;=4.5,M880&lt;=8),'[1]Pricing Schedule'!$J$36,
IF(AND(I880=38000,R880&gt;4.5,R880&lt;=9,M880&gt;8),'[1]Pricing Schedule'!$J$18,
IF(AND(I880=38000,R880&gt;4.5,R880&lt;=9,M880&lt;=8),'[1]Pricing Schedule'!$J$36,
IF(AND(I880=38000,R880&gt;9,R880&lt;=12.8,M880&gt;8),'[1]Pricing Schedule'!$J$27,
IF(AND(I880=38000,R880&gt;9,R880&lt;=12.8,M880&lt;=8),'[1]Pricing Schedule'!$J$36,
IF(AND(I880=38000,R880&gt;12.8,R880&lt;=22.8),'[1]Pricing Schedule'!$J$36,
IF(AND(I880=38000,R880&gt;22.8,R880&lt;=30.2),'[1]Pricing Schedule'!$J$45,
IF(AND(I880=38000,R880&gt;30.2,R880&lt;=45.9),'[1]Pricing Schedule'!$J$54,
IF(AND(I880=38000,R880&gt;45.9,R880&lt;=123.4),'[1]Pricing Schedule'!$J$97,
IF(AND(I880=38000,R880&gt;123.4,R880&lt;=168.2,M880&lt;=10),'[1]Pricing Schedule'!$J$105,
IF(AND(I880=38000,R880&gt;123.4,R880&lt;=168.2,M880&gt;10),'[1]Pricing Schedule'!$J$113,
IF(AND(I880=38000,R880&gt;168.2,R880&lt;=336.4,M880&lt;=10),('[1]Pricing Schedule'!$J$105),
IF(AND(I880=38000,R880&gt;168.2,R880&lt;=336.4,M880&gt;10),('[1]Pricing Schedule'!$J$113),
IF(AND(I880=38000,R880&gt;336.4,R880&lt;=504.6,M880&lt;=10),('[1]Pricing Schedule'!$J$105),
IF(AND(I880=38000,R880&gt;336.4,R880&lt;=504.6,M880&gt;10),('[1]Pricing Schedule'!$J$113),
IF(AND(I880=38000,R880&gt;504.6,R880&lt;=672.8,M880&lt;=10),('[1]Pricing Schedule'!$J$105),
IF(AND(I880=38000,R880&gt;504.6,R880&lt;=672.8,M880&gt;10),('[1]Pricing Schedule'!$J$113),
IF(AND(I880=110000,R880&lt;=12.8,M880&gt;2),'[1]Pricing Schedule'!$J$63,
IF(AND(I880=110000,R880&lt;=12.8,M880&lt;=2),'[1]Pricing Schedule'!$J$97,
IF(AND(I880=110000,R880&gt;12.8,R880&lt;=22.8,M880&gt;3),'[1]Pricing Schedule'!$J$72,
IF(AND(I880=110000,R880&gt;12.8,R880&lt;=22.8,M880&lt;=3),'[1]Pricing Schedule'!$J$97,
IF(AND(I880=110000,R880&gt;22.8,R880&lt;=30.2),'[1]Pricing Schedule'!$J$81,
IF(AND(I880=110000,R880&gt;30.2,R880&lt;=45.9),'[1]Pricing Schedule'!$J$90,
IF(AND(I880=110000,R880&gt;45.9,R880&lt;=123.4),'[1]Pricing Schedule'!$J$97,
IF(AND(I880=110000,R880&gt;123.4,R880&lt;=168.2,M880&lt;=10),'[1]Pricing Schedule'!$J$105,
IF(AND(I880=110000,R880&gt;123.4,R880&lt;=168.2,M880&gt;10),'[1]Pricing Schedule'!$J$113,
IF(AND(I880=110000,R880&gt;168.2,R880&lt;=336.2,M880&lt;=10),('[1]Pricing Schedule'!$J$105),
IF(AND(I880=110000,R880&gt;168.2,R880&lt;=336.2,M880&gt;10),('[1]Pricing Schedule'!$J$113),
IF(AND(I880=110000,R880&gt;336.4,R880&lt;=504.6,M880&lt;=10),('[1]Pricing Schedule'!$J$105),
IF(AND(I880=110000,R880&gt;336.4,R880&lt;=504.6,M880&gt;10),('[1]Pricing Schedule'!$J$113),
IF(AND(I880=110000,R880&gt;504.6,R880&lt;=672.8,M880&lt;=10),('[1]Pricing Schedule'!$J$105),
IF(AND(I880=110000,R880&gt;504.6,R880&lt;=672.8,M880&gt;10),('[1]Pricing Schedule'!$J$113),
IF(AND(I880=110000,R880&gt;672.8,R880&lt;=841,M880&lt;=10),('[1]Pricing Schedule'!$J$105),
IF(AND(I880=110000,R880&gt;672.8,R880&lt;=841,M880&gt;10),('[1]Pricing Schedule'!$J$113),
IF(AND(I880=110000,R880&gt;1682,R880&lt;=1850.2,M880&lt;=10),('[1]Pricing Schedule'!$J$105),
IF(AND(I880=110000,R880&gt;1682,R880&lt;=1850.2,M880&gt;10),('[1]Pricing Schedule'!$J$113),
IF(AND(I880=110000,R880&gt;2018.4,R880&lt;=2186.6,M880&lt;=10),('[1]Pricing Schedule'!$J$105),
IF(AND(I880=110000,R880&gt;2018.4,R880&lt;=2186.6,M880&gt;10),('[1]Pricing Schedule'!$J$113),999999999)))))))))))))))))))))))))))))))))))))))</f>
        <v>4</v>
      </c>
      <c r="U880" s="40">
        <f t="shared" si="84"/>
        <v>216654.76190476189</v>
      </c>
      <c r="V880" s="41">
        <f t="shared" si="85"/>
        <v>4.6156382218803227</v>
      </c>
      <c r="Y880" s="23">
        <v>636</v>
      </c>
      <c r="Z880" s="23">
        <v>42</v>
      </c>
      <c r="AR880" s="35"/>
    </row>
    <row r="881" spans="1:44">
      <c r="A881" s="23">
        <v>881</v>
      </c>
      <c r="B881" s="23">
        <v>881</v>
      </c>
      <c r="C881" s="23" t="s">
        <v>1360</v>
      </c>
      <c r="D881" s="23" t="s">
        <v>280</v>
      </c>
      <c r="E881" s="23" t="s">
        <v>280</v>
      </c>
      <c r="F881" s="23" t="s">
        <v>1361</v>
      </c>
      <c r="G881" s="23" t="s">
        <v>1362</v>
      </c>
      <c r="H881" s="23" t="s">
        <v>133</v>
      </c>
      <c r="I881" s="13">
        <v>110000</v>
      </c>
      <c r="J881" s="13">
        <v>110000</v>
      </c>
      <c r="K881" s="13">
        <v>38000</v>
      </c>
      <c r="L881" s="24">
        <v>3.3460000000000001</v>
      </c>
      <c r="M881" s="37">
        <f t="shared" si="80"/>
        <v>4</v>
      </c>
      <c r="N881" s="24">
        <v>1.8560000000000001</v>
      </c>
      <c r="O881" s="13">
        <v>2</v>
      </c>
      <c r="P881" s="36">
        <f t="shared" si="81"/>
        <v>1.3920000000000001</v>
      </c>
      <c r="Q881" s="38">
        <f t="shared" si="82"/>
        <v>16.8</v>
      </c>
      <c r="R881" s="37">
        <f t="shared" si="83"/>
        <v>16.8</v>
      </c>
      <c r="S881" s="39">
        <f>IF(AND(I881=38000,R881&lt;=4.5,M881&gt;8),'[1]Pricing Schedule'!$F$8+('[1]Pricing Schedule'!$F$9*M881),
IF(AND(I881=38000,R881&lt;=4.5,M881&lt;=8),'[1]Pricing Schedule'!$F$34+('[1]Pricing Schedule'!$F$36*M881),
IF(AND(I881=38000,R881&gt;4.5,R881&lt;=9,M881&gt;8),'[1]Pricing Schedule'!$F$17+('[1]Pricing Schedule'!$F$18*M881),
IF(AND(I881=38000,R881&gt;4.5,R881&lt;=9,M881&lt;=8),'[1]Pricing Schedule'!$F$34+('[1]Pricing Schedule'!$F$36*M881),
IF(AND(I881=38000,R881&gt;9,R881&lt;=12.8,M881&gt;8),'[1]Pricing Schedule'!$F$26+('[1]Pricing Schedule'!$F$27*M881),
IF(AND(I881=38000,R881&gt;9,R881&lt;=12.8,M881&lt;=8),'[1]Pricing Schedule'!$F$34+('[1]Pricing Schedule'!$F$36*M881),
IF(AND(I881=38000,R881&gt;12.8,R881&lt;=22.8),'[1]Pricing Schedule'!$F$34+('[1]Pricing Schedule'!$F$36*M881),
IF(AND(I881=38000,R881&gt;22.8,R881&lt;=30.2),'[1]Pricing Schedule'!$F$43+('[1]Pricing Schedule'!$F$45*M881),
IF(AND(I881=38000,R881&gt;30.2,R881&lt;=45.9),'[1]Pricing Schedule'!$F$52+('[1]Pricing Schedule'!$F$54*M881),
IF(AND(I881=38000,R881&gt;45.9,R881&lt;=123.4),'[1]Pricing Schedule'!$F$96+('[1]Pricing Schedule'!$F$97*M881),
IF(AND(I881=38000,R881&gt;123.4,R881&lt;=168.2,M881&lt;=10),'[1]Pricing Schedule'!$F$103+('[1]Pricing Schedule'!$F$105*M881),
IF(AND(I881=38000,R881&gt;123.4,R881&lt;=168.2,M881&gt;10),'[1]Pricing Schedule'!$F$111+('[1]Pricing Schedule'!$F$113*M881),
IF(AND(I881=38000,R881&gt;157.4,R881&lt;=336.4,M881&lt;=10),('[1]Pricing Schedule'!$F$103+('[1]Pricing Schedule'!$F$105*M881))*2,
IF(AND(I881=38000,R881&gt;157.4,R881&lt;=336.4,M881&gt;10),('[1]Pricing Schedule'!$F$111+('[1]Pricing Schedule'!$F$113*M881))*2,
IF(AND(I881=38000,R881&gt;314.8,R881&lt;=504.6,M881&lt;=10),('[1]Pricing Schedule'!$F$103+('[1]Pricing Schedule'!$F$105*M881))*3,
IF(AND(I881=38000,R881&gt;314.8,R881&lt;=504.6,M881&gt;10),('[1]Pricing Schedule'!$F$111+('[1]Pricing Schedule'!$F$113*M881))*3,
IF(AND(I881=38000,R881&gt;472.2,R881&lt;=672.8,M881&lt;=10),('[1]Pricing Schedule'!$F$103+('[1]Pricing Schedule'!$F$105*M881))*4,
IF(AND(I881=38000,R881&gt;472.2,R881&lt;=672.8,M881&gt;10),('[1]Pricing Schedule'!$F$111+('[1]Pricing Schedule'!$F$113*M881))*4,
IF(AND(I881=110000,R881&lt;=12.8,M881&gt;2),'[1]Pricing Schedule'!$F$62+('[1]Pricing Schedule'!$F$63*M881),
IF(AND(I881=110000,R881&lt;=12.8,M881&lt;=2),'[1]Pricing Schedule'!$F$96+('[1]Pricing Schedule'!$F$97*M881),
IF(AND(I881=110000,R881&gt;12.8,R881&lt;=22.8,M881&gt;3),'[1]Pricing Schedule'!$F$71+('[1]Pricing Schedule'!$F$72*M881),
IF(AND(I881=110000,R881&gt;12.8,R881&lt;=22.8,M881&lt;=3),'[1]Pricing Schedule'!$F$96+('[1]Pricing Schedule'!$F$97*M881),
IF(AND(I881=110000,R881&gt;22.8,R881&lt;=30.2),'[1]Pricing Schedule'!$F$80+('[1]Pricing Schedule'!$F$81*M881),
IF(AND(I881=110000,R881&gt;30.2,R881&lt;=45.9),'[1]Pricing Schedule'!$F$89+('[1]Pricing Schedule'!$F$90*M881),
IF(AND(I881=110000,R881&gt;45.9,R881&lt;=123.4),'[1]Pricing Schedule'!$F$96+('[1]Pricing Schedule'!$F$97*M881),
IF(AND(I881=110000,R881&gt;123.4,R881&lt;=168.2,M881&lt;=10),'[1]Pricing Schedule'!$F$103+('[1]Pricing Schedule'!$F$105*M881),
IF(AND(I881=110000,R881&gt;123.4,R881&lt;=168.2,M881&gt;10),'[1]Pricing Schedule'!$F$111+('[1]Pricing Schedule'!$F$113*M881),
IF(AND(I881=110000,R881&gt;168.2,R881&lt;=336.4,M881&lt;=10),('[1]Pricing Schedule'!$F$103+('[1]Pricing Schedule'!$F$105*M881))*2,
IF(AND(I881=110000,R881&gt;168.2,R881&lt;=336.4,M881&gt;10),('[1]Pricing Schedule'!$F$111+('[1]Pricing Schedule'!$F$113*M881))*2,
IF(AND(I881=110000,R881&gt;336.4,R881&lt;=504.6,M881&lt;=10),('[1]Pricing Schedule'!$F$103+('[1]Pricing Schedule'!$F$105*M881))*3,
IF(AND(I881=110000,R881&gt;336.4,R881&lt;=504.6,M881&gt;10),('[1]Pricing Schedule'!$F$111+('[1]Pricing Schedule'!$F$113*M881))*3,
IF(AND(I881=110000,R881&gt;504.6,R881&lt;=672.8,M881&lt;=10),('[1]Pricing Schedule'!$F$103+('[1]Pricing Schedule'!$F$105*M881))*4,
IF(AND(I881=110000,R881&gt;504.6,R881&lt;=672.8,M881&gt;10),('[1]Pricing Schedule'!$F$111+('[1]Pricing Schedule'!$F$113*M881))*4,
IF(AND(I881=110000,R881&gt;672.8,R881&lt;=841,M881&lt;=10),('[1]Pricing Schedule'!$F$103+('[1]Pricing Schedule'!$F$105*M881))*5,
IF(AND(I881=110000,R881&gt;672.8,R881&lt;=841,M881&gt;10),('[1]Pricing Schedule'!$F$111+('[1]Pricing Schedule'!$F$113*M881))*5,
IF(AND(I881=110000,R881&gt;672.8,R881&lt;=841,M881&lt;=10),('[1]Pricing Schedule'!$F$103+('[1]Pricing Schedule'!$F$105*M881))*5,
IF(AND(I881=110000,R881&gt;672.8,R881&lt;=841,M881&gt;10),('[1]Pricing Schedule'!$F$111+('[1]Pricing Schedule'!$F$113*M881))*5,
IF(AND(I881=110000,R881&gt;1345.6,R881&lt;=1513.8,M881&lt;=10),('[1]Pricing Schedule'!$F$103+('[1]Pricing Schedule'!$F$105*M881))*9,
IF(AND(I881=110000,R881&gt;1345.6,R881&lt;=1513.8,M881&gt;10),('[1]Pricing Schedule'!$F$111+('[1]Pricing Schedule'!$F$113*M881))*9,
9999999999)))))))))))))))))))))))))))))))))))))))</f>
        <v>1875790</v>
      </c>
      <c r="T881" s="21">
        <f>IF(AND(I881=38000,R881&lt;=4.5,M881&gt;8),'[1]Pricing Schedule'!$J$9,
IF(AND(I881=38000,R881&lt;=4.5,M881&lt;=8),'[1]Pricing Schedule'!$J$36,
IF(AND(I881=38000,R881&gt;4.5,R881&lt;=9,M881&gt;8),'[1]Pricing Schedule'!$J$18,
IF(AND(I881=38000,R881&gt;4.5,R881&lt;=9,M881&lt;=8),'[1]Pricing Schedule'!$J$36,
IF(AND(I881=38000,R881&gt;9,R881&lt;=12.8,M881&gt;8),'[1]Pricing Schedule'!$J$27,
IF(AND(I881=38000,R881&gt;9,R881&lt;=12.8,M881&lt;=8),'[1]Pricing Schedule'!$J$36,
IF(AND(I881=38000,R881&gt;12.8,R881&lt;=22.8),'[1]Pricing Schedule'!$J$36,
IF(AND(I881=38000,R881&gt;22.8,R881&lt;=30.2),'[1]Pricing Schedule'!$J$45,
IF(AND(I881=38000,R881&gt;30.2,R881&lt;=45.9),'[1]Pricing Schedule'!$J$54,
IF(AND(I881=38000,R881&gt;45.9,R881&lt;=123.4),'[1]Pricing Schedule'!$J$97,
IF(AND(I881=38000,R881&gt;123.4,R881&lt;=168.2,M881&lt;=10),'[1]Pricing Schedule'!$J$105,
IF(AND(I881=38000,R881&gt;123.4,R881&lt;=168.2,M881&gt;10),'[1]Pricing Schedule'!$J$113,
IF(AND(I881=38000,R881&gt;168.2,R881&lt;=336.4,M881&lt;=10),('[1]Pricing Schedule'!$J$105),
IF(AND(I881=38000,R881&gt;168.2,R881&lt;=336.4,M881&gt;10),('[1]Pricing Schedule'!$J$113),
IF(AND(I881=38000,R881&gt;336.4,R881&lt;=504.6,M881&lt;=10),('[1]Pricing Schedule'!$J$105),
IF(AND(I881=38000,R881&gt;336.4,R881&lt;=504.6,M881&gt;10),('[1]Pricing Schedule'!$J$113),
IF(AND(I881=38000,R881&gt;504.6,R881&lt;=672.8,M881&lt;=10),('[1]Pricing Schedule'!$J$105),
IF(AND(I881=38000,R881&gt;504.6,R881&lt;=672.8,M881&gt;10),('[1]Pricing Schedule'!$J$113),
IF(AND(I881=110000,R881&lt;=12.8,M881&gt;2),'[1]Pricing Schedule'!$J$63,
IF(AND(I881=110000,R881&lt;=12.8,M881&lt;=2),'[1]Pricing Schedule'!$J$97,
IF(AND(I881=110000,R881&gt;12.8,R881&lt;=22.8,M881&gt;3),'[1]Pricing Schedule'!$J$72,
IF(AND(I881=110000,R881&gt;12.8,R881&lt;=22.8,M881&lt;=3),'[1]Pricing Schedule'!$J$97,
IF(AND(I881=110000,R881&gt;22.8,R881&lt;=30.2),'[1]Pricing Schedule'!$J$81,
IF(AND(I881=110000,R881&gt;30.2,R881&lt;=45.9),'[1]Pricing Schedule'!$J$90,
IF(AND(I881=110000,R881&gt;45.9,R881&lt;=123.4),'[1]Pricing Schedule'!$J$97,
IF(AND(I881=110000,R881&gt;123.4,R881&lt;=168.2,M881&lt;=10),'[1]Pricing Schedule'!$J$105,
IF(AND(I881=110000,R881&gt;123.4,R881&lt;=168.2,M881&gt;10),'[1]Pricing Schedule'!$J$113,
IF(AND(I881=110000,R881&gt;168.2,R881&lt;=336.2,M881&lt;=10),('[1]Pricing Schedule'!$J$105),
IF(AND(I881=110000,R881&gt;168.2,R881&lt;=336.2,M881&gt;10),('[1]Pricing Schedule'!$J$113),
IF(AND(I881=110000,R881&gt;336.4,R881&lt;=504.6,M881&lt;=10),('[1]Pricing Schedule'!$J$105),
IF(AND(I881=110000,R881&gt;336.4,R881&lt;=504.6,M881&gt;10),('[1]Pricing Schedule'!$J$113),
IF(AND(I881=110000,R881&gt;504.6,R881&lt;=672.8,M881&lt;=10),('[1]Pricing Schedule'!$J$105),
IF(AND(I881=110000,R881&gt;504.6,R881&lt;=672.8,M881&gt;10),('[1]Pricing Schedule'!$J$113),
IF(AND(I881=110000,R881&gt;672.8,R881&lt;=841,M881&lt;=10),('[1]Pricing Schedule'!$J$105),
IF(AND(I881=110000,R881&gt;672.8,R881&lt;=841,M881&gt;10),('[1]Pricing Schedule'!$J$113),
IF(AND(I881=110000,R881&gt;1682,R881&lt;=1850.2,M881&lt;=10),('[1]Pricing Schedule'!$J$105),
IF(AND(I881=110000,R881&gt;1682,R881&lt;=1850.2,M881&gt;10),('[1]Pricing Schedule'!$J$113),
IF(AND(I881=110000,R881&gt;2018.4,R881&lt;=2186.6,M881&lt;=10),('[1]Pricing Schedule'!$J$105),
IF(AND(I881=110000,R881&gt;2018.4,R881&lt;=2186.6,M881&gt;10),('[1]Pricing Schedule'!$J$113),999999999)))))))))))))))))))))))))))))))))))))))</f>
        <v>8</v>
      </c>
      <c r="U881" s="40">
        <f t="shared" si="84"/>
        <v>111654.16666666666</v>
      </c>
      <c r="V881" s="41">
        <f t="shared" si="85"/>
        <v>8.9562264432585739</v>
      </c>
      <c r="Y881" s="23">
        <v>597</v>
      </c>
      <c r="Z881" s="23">
        <v>31</v>
      </c>
      <c r="AR881" s="35"/>
    </row>
    <row r="882" spans="1:44">
      <c r="A882" s="23">
        <v>882</v>
      </c>
      <c r="B882" s="23">
        <v>882</v>
      </c>
      <c r="C882" s="23" t="s">
        <v>1363</v>
      </c>
      <c r="D882" s="23" t="s">
        <v>280</v>
      </c>
      <c r="E882" s="23" t="s">
        <v>280</v>
      </c>
      <c r="F882" s="23" t="s">
        <v>586</v>
      </c>
      <c r="G882" s="23" t="s">
        <v>587</v>
      </c>
      <c r="H882" s="23" t="s">
        <v>113</v>
      </c>
      <c r="I882" s="13">
        <v>38000</v>
      </c>
      <c r="J882" s="13">
        <v>38000</v>
      </c>
      <c r="K882" s="23" t="s">
        <v>119</v>
      </c>
      <c r="L882" s="24">
        <v>13.34</v>
      </c>
      <c r="M882" s="37">
        <f t="shared" si="80"/>
        <v>14</v>
      </c>
      <c r="N882" s="24">
        <v>0.41399999999999998</v>
      </c>
      <c r="O882" s="13">
        <v>2</v>
      </c>
      <c r="P882" s="36">
        <f t="shared" si="81"/>
        <v>0.41399999999999998</v>
      </c>
      <c r="Q882" s="38">
        <f t="shared" si="82"/>
        <v>4.2</v>
      </c>
      <c r="R882" s="37">
        <f t="shared" si="83"/>
        <v>4.2</v>
      </c>
      <c r="S882" s="39">
        <f>IF(AND(I882=38000,R882&lt;=4.5,M882&gt;8),'[1]Pricing Schedule'!$F$8+('[1]Pricing Schedule'!$F$9*M882),
IF(AND(I882=38000,R882&lt;=4.5,M882&lt;=8),'[1]Pricing Schedule'!$F$34+('[1]Pricing Schedule'!$F$36*M882),
IF(AND(I882=38000,R882&gt;4.5,R882&lt;=9,M882&gt;8),'[1]Pricing Schedule'!$F$17+('[1]Pricing Schedule'!$F$18*M882),
IF(AND(I882=38000,R882&gt;4.5,R882&lt;=9,M882&lt;=8),'[1]Pricing Schedule'!$F$34+('[1]Pricing Schedule'!$F$36*M882),
IF(AND(I882=38000,R882&gt;9,R882&lt;=12.8,M882&gt;8),'[1]Pricing Schedule'!$F$26+('[1]Pricing Schedule'!$F$27*M882),
IF(AND(I882=38000,R882&gt;9,R882&lt;=12.8,M882&lt;=8),'[1]Pricing Schedule'!$F$34+('[1]Pricing Schedule'!$F$36*M882),
IF(AND(I882=38000,R882&gt;12.8,R882&lt;=22.8),'[1]Pricing Schedule'!$F$34+('[1]Pricing Schedule'!$F$36*M882),
IF(AND(I882=38000,R882&gt;22.8,R882&lt;=30.2),'[1]Pricing Schedule'!$F$43+('[1]Pricing Schedule'!$F$45*M882),
IF(AND(I882=38000,R882&gt;30.2,R882&lt;=45.9),'[1]Pricing Schedule'!$F$52+('[1]Pricing Schedule'!$F$54*M882),
IF(AND(I882=38000,R882&gt;45.9,R882&lt;=123.4),'[1]Pricing Schedule'!$F$96+('[1]Pricing Schedule'!$F$97*M882),
IF(AND(I882=38000,R882&gt;123.4,R882&lt;=168.2,M882&lt;=10),'[1]Pricing Schedule'!$F$103+('[1]Pricing Schedule'!$F$105*M882),
IF(AND(I882=38000,R882&gt;123.4,R882&lt;=168.2,M882&gt;10),'[1]Pricing Schedule'!$F$111+('[1]Pricing Schedule'!$F$113*M882),
IF(AND(I882=38000,R882&gt;157.4,R882&lt;=336.4,M882&lt;=10),('[1]Pricing Schedule'!$F$103+('[1]Pricing Schedule'!$F$105*M882))*2,
IF(AND(I882=38000,R882&gt;157.4,R882&lt;=336.4,M882&gt;10),('[1]Pricing Schedule'!$F$111+('[1]Pricing Schedule'!$F$113*M882))*2,
IF(AND(I882=38000,R882&gt;314.8,R882&lt;=504.6,M882&lt;=10),('[1]Pricing Schedule'!$F$103+('[1]Pricing Schedule'!$F$105*M882))*3,
IF(AND(I882=38000,R882&gt;314.8,R882&lt;=504.6,M882&gt;10),('[1]Pricing Schedule'!$F$111+('[1]Pricing Schedule'!$F$113*M882))*3,
IF(AND(I882=38000,R882&gt;472.2,R882&lt;=672.8,M882&lt;=10),('[1]Pricing Schedule'!$F$103+('[1]Pricing Schedule'!$F$105*M882))*4,
IF(AND(I882=38000,R882&gt;472.2,R882&lt;=672.8,M882&gt;10),('[1]Pricing Schedule'!$F$111+('[1]Pricing Schedule'!$F$113*M882))*4,
IF(AND(I882=110000,R882&lt;=12.8,M882&gt;2),'[1]Pricing Schedule'!$F$62+('[1]Pricing Schedule'!$F$63*M882),
IF(AND(I882=110000,R882&lt;=12.8,M882&lt;=2),'[1]Pricing Schedule'!$F$96+('[1]Pricing Schedule'!$F$97*M882),
IF(AND(I882=110000,R882&gt;12.8,R882&lt;=22.8,M882&gt;3),'[1]Pricing Schedule'!$F$71+('[1]Pricing Schedule'!$F$72*M882),
IF(AND(I882=110000,R882&gt;12.8,R882&lt;=22.8,M882&lt;=3),'[1]Pricing Schedule'!$F$96+('[1]Pricing Schedule'!$F$97*M882),
IF(AND(I882=110000,R882&gt;22.8,R882&lt;=30.2),'[1]Pricing Schedule'!$F$80+('[1]Pricing Schedule'!$F$81*M882),
IF(AND(I882=110000,R882&gt;30.2,R882&lt;=45.9),'[1]Pricing Schedule'!$F$89+('[1]Pricing Schedule'!$F$90*M882),
IF(AND(I882=110000,R882&gt;45.9,R882&lt;=123.4),'[1]Pricing Schedule'!$F$96+('[1]Pricing Schedule'!$F$97*M882),
IF(AND(I882=110000,R882&gt;123.4,R882&lt;=168.2,M882&lt;=10),'[1]Pricing Schedule'!$F$103+('[1]Pricing Schedule'!$F$105*M882),
IF(AND(I882=110000,R882&gt;123.4,R882&lt;=168.2,M882&gt;10),'[1]Pricing Schedule'!$F$111+('[1]Pricing Schedule'!$F$113*M882),
IF(AND(I882=110000,R882&gt;168.2,R882&lt;=336.4,M882&lt;=10),('[1]Pricing Schedule'!$F$103+('[1]Pricing Schedule'!$F$105*M882))*2,
IF(AND(I882=110000,R882&gt;168.2,R882&lt;=336.4,M882&gt;10),('[1]Pricing Schedule'!$F$111+('[1]Pricing Schedule'!$F$113*M882))*2,
IF(AND(I882=110000,R882&gt;336.4,R882&lt;=504.6,M882&lt;=10),('[1]Pricing Schedule'!$F$103+('[1]Pricing Schedule'!$F$105*M882))*3,
IF(AND(I882=110000,R882&gt;336.4,R882&lt;=504.6,M882&gt;10),('[1]Pricing Schedule'!$F$111+('[1]Pricing Schedule'!$F$113*M882))*3,
IF(AND(I882=110000,R882&gt;504.6,R882&lt;=672.8,M882&lt;=10),('[1]Pricing Schedule'!$F$103+('[1]Pricing Schedule'!$F$105*M882))*4,
IF(AND(I882=110000,R882&gt;504.6,R882&lt;=672.8,M882&gt;10),('[1]Pricing Schedule'!$F$111+('[1]Pricing Schedule'!$F$113*M882))*4,
IF(AND(I882=110000,R882&gt;672.8,R882&lt;=841,M882&lt;=10),('[1]Pricing Schedule'!$F$103+('[1]Pricing Schedule'!$F$105*M882))*5,
IF(AND(I882=110000,R882&gt;672.8,R882&lt;=841,M882&gt;10),('[1]Pricing Schedule'!$F$111+('[1]Pricing Schedule'!$F$113*M882))*5,
IF(AND(I882=110000,R882&gt;672.8,R882&lt;=841,M882&lt;=10),('[1]Pricing Schedule'!$F$103+('[1]Pricing Schedule'!$F$105*M882))*5,
IF(AND(I882=110000,R882&gt;672.8,R882&lt;=841,M882&gt;10),('[1]Pricing Schedule'!$F$111+('[1]Pricing Schedule'!$F$113*M882))*5,
IF(AND(I882=110000,R882&gt;1345.6,R882&lt;=1513.8,M882&lt;=10),('[1]Pricing Schedule'!$F$103+('[1]Pricing Schedule'!$F$105*M882))*9,
IF(AND(I882=110000,R882&gt;1345.6,R882&lt;=1513.8,M882&gt;10),('[1]Pricing Schedule'!$F$111+('[1]Pricing Schedule'!$F$113*M882))*9,
9999999999)))))))))))))))))))))))))))))))))))))))</f>
        <v>1597940</v>
      </c>
      <c r="T882" s="21">
        <f>IF(AND(I882=38000,R882&lt;=4.5,M882&gt;8),'[1]Pricing Schedule'!$J$9,
IF(AND(I882=38000,R882&lt;=4.5,M882&lt;=8),'[1]Pricing Schedule'!$J$36,
IF(AND(I882=38000,R882&gt;4.5,R882&lt;=9,M882&gt;8),'[1]Pricing Schedule'!$J$18,
IF(AND(I882=38000,R882&gt;4.5,R882&lt;=9,M882&lt;=8),'[1]Pricing Schedule'!$J$36,
IF(AND(I882=38000,R882&gt;9,R882&lt;=12.8,M882&gt;8),'[1]Pricing Schedule'!$J$27,
IF(AND(I882=38000,R882&gt;9,R882&lt;=12.8,M882&lt;=8),'[1]Pricing Schedule'!$J$36,
IF(AND(I882=38000,R882&gt;12.8,R882&lt;=22.8),'[1]Pricing Schedule'!$J$36,
IF(AND(I882=38000,R882&gt;22.8,R882&lt;=30.2),'[1]Pricing Schedule'!$J$45,
IF(AND(I882=38000,R882&gt;30.2,R882&lt;=45.9),'[1]Pricing Schedule'!$J$54,
IF(AND(I882=38000,R882&gt;45.9,R882&lt;=123.4),'[1]Pricing Schedule'!$J$97,
IF(AND(I882=38000,R882&gt;123.4,R882&lt;=168.2,M882&lt;=10),'[1]Pricing Schedule'!$J$105,
IF(AND(I882=38000,R882&gt;123.4,R882&lt;=168.2,M882&gt;10),'[1]Pricing Schedule'!$J$113,
IF(AND(I882=38000,R882&gt;168.2,R882&lt;=336.4,M882&lt;=10),('[1]Pricing Schedule'!$J$105),
IF(AND(I882=38000,R882&gt;168.2,R882&lt;=336.4,M882&gt;10),('[1]Pricing Schedule'!$J$113),
IF(AND(I882=38000,R882&gt;336.4,R882&lt;=504.6,M882&lt;=10),('[1]Pricing Schedule'!$J$105),
IF(AND(I882=38000,R882&gt;336.4,R882&lt;=504.6,M882&gt;10),('[1]Pricing Schedule'!$J$113),
IF(AND(I882=38000,R882&gt;504.6,R882&lt;=672.8,M882&lt;=10),('[1]Pricing Schedule'!$J$105),
IF(AND(I882=38000,R882&gt;504.6,R882&lt;=672.8,M882&gt;10),('[1]Pricing Schedule'!$J$113),
IF(AND(I882=110000,R882&lt;=12.8,M882&gt;2),'[1]Pricing Schedule'!$J$63,
IF(AND(I882=110000,R882&lt;=12.8,M882&lt;=2),'[1]Pricing Schedule'!$J$97,
IF(AND(I882=110000,R882&gt;12.8,R882&lt;=22.8,M882&gt;3),'[1]Pricing Schedule'!$J$72,
IF(AND(I882=110000,R882&gt;12.8,R882&lt;=22.8,M882&lt;=3),'[1]Pricing Schedule'!$J$97,
IF(AND(I882=110000,R882&gt;22.8,R882&lt;=30.2),'[1]Pricing Schedule'!$J$81,
IF(AND(I882=110000,R882&gt;30.2,R882&lt;=45.9),'[1]Pricing Schedule'!$J$90,
IF(AND(I882=110000,R882&gt;45.9,R882&lt;=123.4),'[1]Pricing Schedule'!$J$97,
IF(AND(I882=110000,R882&gt;123.4,R882&lt;=168.2,M882&lt;=10),'[1]Pricing Schedule'!$J$105,
IF(AND(I882=110000,R882&gt;123.4,R882&lt;=168.2,M882&gt;10),'[1]Pricing Schedule'!$J$113,
IF(AND(I882=110000,R882&gt;168.2,R882&lt;=336.2,M882&lt;=10),('[1]Pricing Schedule'!$J$105),
IF(AND(I882=110000,R882&gt;168.2,R882&lt;=336.2,M882&gt;10),('[1]Pricing Schedule'!$J$113),
IF(AND(I882=110000,R882&gt;336.4,R882&lt;=504.6,M882&lt;=10),('[1]Pricing Schedule'!$J$105),
IF(AND(I882=110000,R882&gt;336.4,R882&lt;=504.6,M882&gt;10),('[1]Pricing Schedule'!$J$113),
IF(AND(I882=110000,R882&gt;504.6,R882&lt;=672.8,M882&lt;=10),('[1]Pricing Schedule'!$J$105),
IF(AND(I882=110000,R882&gt;504.6,R882&lt;=672.8,M882&gt;10),('[1]Pricing Schedule'!$J$113),
IF(AND(I882=110000,R882&gt;672.8,R882&lt;=841,M882&lt;=10),('[1]Pricing Schedule'!$J$105),
IF(AND(I882=110000,R882&gt;672.8,R882&lt;=841,M882&gt;10),('[1]Pricing Schedule'!$J$113),
IF(AND(I882=110000,R882&gt;1682,R882&lt;=1850.2,M882&lt;=10),('[1]Pricing Schedule'!$J$105),
IF(AND(I882=110000,R882&gt;1682,R882&lt;=1850.2,M882&gt;10),('[1]Pricing Schedule'!$J$113),
IF(AND(I882=110000,R882&gt;2018.4,R882&lt;=2186.6,M882&lt;=10),('[1]Pricing Schedule'!$J$105),
IF(AND(I882=110000,R882&gt;2018.4,R882&lt;=2186.6,M882&gt;10),('[1]Pricing Schedule'!$J$113),999999999)))))))))))))))))))))))))))))))))))))))</f>
        <v>1</v>
      </c>
      <c r="U882" s="40">
        <f t="shared" si="84"/>
        <v>380461.90476190473</v>
      </c>
      <c r="V882" s="41">
        <f t="shared" si="85"/>
        <v>2.6283840444572388</v>
      </c>
      <c r="Y882" s="23">
        <v>105</v>
      </c>
      <c r="Z882" s="23">
        <v>227</v>
      </c>
      <c r="AR882" s="35"/>
    </row>
    <row r="883" spans="1:44">
      <c r="A883" s="23">
        <v>883</v>
      </c>
      <c r="B883" s="23">
        <v>883</v>
      </c>
      <c r="C883" s="23" t="s">
        <v>1364</v>
      </c>
      <c r="D883" s="23" t="s">
        <v>121</v>
      </c>
      <c r="E883" s="23" t="s">
        <v>121</v>
      </c>
      <c r="F883" s="23" t="s">
        <v>122</v>
      </c>
      <c r="G883" s="23" t="s">
        <v>123</v>
      </c>
      <c r="H883" s="23" t="s">
        <v>113</v>
      </c>
      <c r="I883" s="13">
        <v>38000</v>
      </c>
      <c r="J883" s="13">
        <v>38000</v>
      </c>
      <c r="K883" s="13">
        <v>10000</v>
      </c>
      <c r="L883" s="24">
        <v>9.0540000000000003</v>
      </c>
      <c r="M883" s="37">
        <f t="shared" si="80"/>
        <v>10</v>
      </c>
      <c r="N883" s="24">
        <v>2.9889999999999999</v>
      </c>
      <c r="O883" s="13">
        <v>2</v>
      </c>
      <c r="P883" s="36">
        <f t="shared" si="81"/>
        <v>2.2417499999999997</v>
      </c>
      <c r="Q883" s="38">
        <f t="shared" si="82"/>
        <v>25.200000000000003</v>
      </c>
      <c r="R883" s="37">
        <f t="shared" si="83"/>
        <v>25.200000000000003</v>
      </c>
      <c r="S883" s="39">
        <f>IF(AND(I883=38000,R883&lt;=4.5,M883&gt;8),'[1]Pricing Schedule'!$F$8+('[1]Pricing Schedule'!$F$9*M883),
IF(AND(I883=38000,R883&lt;=4.5,M883&lt;=8),'[1]Pricing Schedule'!$F$34+('[1]Pricing Schedule'!$F$36*M883),
IF(AND(I883=38000,R883&gt;4.5,R883&lt;=9,M883&gt;8),'[1]Pricing Schedule'!$F$17+('[1]Pricing Schedule'!$F$18*M883),
IF(AND(I883=38000,R883&gt;4.5,R883&lt;=9,M883&lt;=8),'[1]Pricing Schedule'!$F$34+('[1]Pricing Schedule'!$F$36*M883),
IF(AND(I883=38000,R883&gt;9,R883&lt;=12.8,M883&gt;8),'[1]Pricing Schedule'!$F$26+('[1]Pricing Schedule'!$F$27*M883),
IF(AND(I883=38000,R883&gt;9,R883&lt;=12.8,M883&lt;=8),'[1]Pricing Schedule'!$F$34+('[1]Pricing Schedule'!$F$36*M883),
IF(AND(I883=38000,R883&gt;12.8,R883&lt;=22.8),'[1]Pricing Schedule'!$F$34+('[1]Pricing Schedule'!$F$36*M883),
IF(AND(I883=38000,R883&gt;22.8,R883&lt;=30.2),'[1]Pricing Schedule'!$F$43+('[1]Pricing Schedule'!$F$45*M883),
IF(AND(I883=38000,R883&gt;30.2,R883&lt;=45.9),'[1]Pricing Schedule'!$F$52+('[1]Pricing Schedule'!$F$54*M883),
IF(AND(I883=38000,R883&gt;45.9,R883&lt;=123.4),'[1]Pricing Schedule'!$F$96+('[1]Pricing Schedule'!$F$97*M883),
IF(AND(I883=38000,R883&gt;123.4,R883&lt;=168.2,M883&lt;=10),'[1]Pricing Schedule'!$F$103+('[1]Pricing Schedule'!$F$105*M883),
IF(AND(I883=38000,R883&gt;123.4,R883&lt;=168.2,M883&gt;10),'[1]Pricing Schedule'!$F$111+('[1]Pricing Schedule'!$F$113*M883),
IF(AND(I883=38000,R883&gt;157.4,R883&lt;=336.4,M883&lt;=10),('[1]Pricing Schedule'!$F$103+('[1]Pricing Schedule'!$F$105*M883))*2,
IF(AND(I883=38000,R883&gt;157.4,R883&lt;=336.4,M883&gt;10),('[1]Pricing Schedule'!$F$111+('[1]Pricing Schedule'!$F$113*M883))*2,
IF(AND(I883=38000,R883&gt;314.8,R883&lt;=504.6,M883&lt;=10),('[1]Pricing Schedule'!$F$103+('[1]Pricing Schedule'!$F$105*M883))*3,
IF(AND(I883=38000,R883&gt;314.8,R883&lt;=504.6,M883&gt;10),('[1]Pricing Schedule'!$F$111+('[1]Pricing Schedule'!$F$113*M883))*3,
IF(AND(I883=38000,R883&gt;472.2,R883&lt;=672.8,M883&lt;=10),('[1]Pricing Schedule'!$F$103+('[1]Pricing Schedule'!$F$105*M883))*4,
IF(AND(I883=38000,R883&gt;472.2,R883&lt;=672.8,M883&gt;10),('[1]Pricing Schedule'!$F$111+('[1]Pricing Schedule'!$F$113*M883))*4,
IF(AND(I883=110000,R883&lt;=12.8,M883&gt;2),'[1]Pricing Schedule'!$F$62+('[1]Pricing Schedule'!$F$63*M883),
IF(AND(I883=110000,R883&lt;=12.8,M883&lt;=2),'[1]Pricing Schedule'!$F$96+('[1]Pricing Schedule'!$F$97*M883),
IF(AND(I883=110000,R883&gt;12.8,R883&lt;=22.8,M883&gt;3),'[1]Pricing Schedule'!$F$71+('[1]Pricing Schedule'!$F$72*M883),
IF(AND(I883=110000,R883&gt;12.8,R883&lt;=22.8,M883&lt;=3),'[1]Pricing Schedule'!$F$96+('[1]Pricing Schedule'!$F$97*M883),
IF(AND(I883=110000,R883&gt;22.8,R883&lt;=30.2),'[1]Pricing Schedule'!$F$80+('[1]Pricing Schedule'!$F$81*M883),
IF(AND(I883=110000,R883&gt;30.2,R883&lt;=45.9),'[1]Pricing Schedule'!$F$89+('[1]Pricing Schedule'!$F$90*M883),
IF(AND(I883=110000,R883&gt;45.9,R883&lt;=123.4),'[1]Pricing Schedule'!$F$96+('[1]Pricing Schedule'!$F$97*M883),
IF(AND(I883=110000,R883&gt;123.4,R883&lt;=168.2,M883&lt;=10),'[1]Pricing Schedule'!$F$103+('[1]Pricing Schedule'!$F$105*M883),
IF(AND(I883=110000,R883&gt;123.4,R883&lt;=168.2,M883&gt;10),'[1]Pricing Schedule'!$F$111+('[1]Pricing Schedule'!$F$113*M883),
IF(AND(I883=110000,R883&gt;168.2,R883&lt;=336.4,M883&lt;=10),('[1]Pricing Schedule'!$F$103+('[1]Pricing Schedule'!$F$105*M883))*2,
IF(AND(I883=110000,R883&gt;168.2,R883&lt;=336.4,M883&gt;10),('[1]Pricing Schedule'!$F$111+('[1]Pricing Schedule'!$F$113*M883))*2,
IF(AND(I883=110000,R883&gt;336.4,R883&lt;=504.6,M883&lt;=10),('[1]Pricing Schedule'!$F$103+('[1]Pricing Schedule'!$F$105*M883))*3,
IF(AND(I883=110000,R883&gt;336.4,R883&lt;=504.6,M883&gt;10),('[1]Pricing Schedule'!$F$111+('[1]Pricing Schedule'!$F$113*M883))*3,
IF(AND(I883=110000,R883&gt;504.6,R883&lt;=672.8,M883&lt;=10),('[1]Pricing Schedule'!$F$103+('[1]Pricing Schedule'!$F$105*M883))*4,
IF(AND(I883=110000,R883&gt;504.6,R883&lt;=672.8,M883&gt;10),('[1]Pricing Schedule'!$F$111+('[1]Pricing Schedule'!$F$113*M883))*4,
IF(AND(I883=110000,R883&gt;672.8,R883&lt;=841,M883&lt;=10),('[1]Pricing Schedule'!$F$103+('[1]Pricing Schedule'!$F$105*M883))*5,
IF(AND(I883=110000,R883&gt;672.8,R883&lt;=841,M883&gt;10),('[1]Pricing Schedule'!$F$111+('[1]Pricing Schedule'!$F$113*M883))*5,
IF(AND(I883=110000,R883&gt;672.8,R883&lt;=841,M883&lt;=10),('[1]Pricing Schedule'!$F$103+('[1]Pricing Schedule'!$F$105*M883))*5,
IF(AND(I883=110000,R883&gt;672.8,R883&lt;=841,M883&gt;10),('[1]Pricing Schedule'!$F$111+('[1]Pricing Schedule'!$F$113*M883))*5,
IF(AND(I883=110000,R883&gt;1345.6,R883&lt;=1513.8,M883&lt;=10),('[1]Pricing Schedule'!$F$103+('[1]Pricing Schedule'!$F$105*M883))*9,
IF(AND(I883=110000,R883&gt;1345.6,R883&lt;=1513.8,M883&gt;10),('[1]Pricing Schedule'!$F$111+('[1]Pricing Schedule'!$F$113*M883))*9,
9999999999)))))))))))))))))))))))))))))))))))))))</f>
        <v>1236090</v>
      </c>
      <c r="T883" s="21">
        <f>IF(AND(I883=38000,R883&lt;=4.5,M883&gt;8),'[1]Pricing Schedule'!$J$9,
IF(AND(I883=38000,R883&lt;=4.5,M883&lt;=8),'[1]Pricing Schedule'!$J$36,
IF(AND(I883=38000,R883&gt;4.5,R883&lt;=9,M883&gt;8),'[1]Pricing Schedule'!$J$18,
IF(AND(I883=38000,R883&gt;4.5,R883&lt;=9,M883&lt;=8),'[1]Pricing Schedule'!$J$36,
IF(AND(I883=38000,R883&gt;9,R883&lt;=12.8,M883&gt;8),'[1]Pricing Schedule'!$J$27,
IF(AND(I883=38000,R883&gt;9,R883&lt;=12.8,M883&lt;=8),'[1]Pricing Schedule'!$J$36,
IF(AND(I883=38000,R883&gt;12.8,R883&lt;=22.8),'[1]Pricing Schedule'!$J$36,
IF(AND(I883=38000,R883&gt;22.8,R883&lt;=30.2),'[1]Pricing Schedule'!$J$45,
IF(AND(I883=38000,R883&gt;30.2,R883&lt;=45.9),'[1]Pricing Schedule'!$J$54,
IF(AND(I883=38000,R883&gt;45.9,R883&lt;=123.4),'[1]Pricing Schedule'!$J$97,
IF(AND(I883=38000,R883&gt;123.4,R883&lt;=168.2,M883&lt;=10),'[1]Pricing Schedule'!$J$105,
IF(AND(I883=38000,R883&gt;123.4,R883&lt;=168.2,M883&gt;10),'[1]Pricing Schedule'!$J$113,
IF(AND(I883=38000,R883&gt;168.2,R883&lt;=336.4,M883&lt;=10),('[1]Pricing Schedule'!$J$105),
IF(AND(I883=38000,R883&gt;168.2,R883&lt;=336.4,M883&gt;10),('[1]Pricing Schedule'!$J$113),
IF(AND(I883=38000,R883&gt;336.4,R883&lt;=504.6,M883&lt;=10),('[1]Pricing Schedule'!$J$105),
IF(AND(I883=38000,R883&gt;336.4,R883&lt;=504.6,M883&gt;10),('[1]Pricing Schedule'!$J$113),
IF(AND(I883=38000,R883&gt;504.6,R883&lt;=672.8,M883&lt;=10),('[1]Pricing Schedule'!$J$105),
IF(AND(I883=38000,R883&gt;504.6,R883&lt;=672.8,M883&gt;10),('[1]Pricing Schedule'!$J$113),
IF(AND(I883=110000,R883&lt;=12.8,M883&gt;2),'[1]Pricing Schedule'!$J$63,
IF(AND(I883=110000,R883&lt;=12.8,M883&lt;=2),'[1]Pricing Schedule'!$J$97,
IF(AND(I883=110000,R883&gt;12.8,R883&lt;=22.8,M883&gt;3),'[1]Pricing Schedule'!$J$72,
IF(AND(I883=110000,R883&gt;12.8,R883&lt;=22.8,M883&lt;=3),'[1]Pricing Schedule'!$J$97,
IF(AND(I883=110000,R883&gt;22.8,R883&lt;=30.2),'[1]Pricing Schedule'!$J$81,
IF(AND(I883=110000,R883&gt;30.2,R883&lt;=45.9),'[1]Pricing Schedule'!$J$90,
IF(AND(I883=110000,R883&gt;45.9,R883&lt;=123.4),'[1]Pricing Schedule'!$J$97,
IF(AND(I883=110000,R883&gt;123.4,R883&lt;=168.2,M883&lt;=10),'[1]Pricing Schedule'!$J$105,
IF(AND(I883=110000,R883&gt;123.4,R883&lt;=168.2,M883&gt;10),'[1]Pricing Schedule'!$J$113,
IF(AND(I883=110000,R883&gt;168.2,R883&lt;=336.2,M883&lt;=10),('[1]Pricing Schedule'!$J$105),
IF(AND(I883=110000,R883&gt;168.2,R883&lt;=336.2,M883&gt;10),('[1]Pricing Schedule'!$J$113),
IF(AND(I883=110000,R883&gt;336.4,R883&lt;=504.6,M883&lt;=10),('[1]Pricing Schedule'!$J$105),
IF(AND(I883=110000,R883&gt;336.4,R883&lt;=504.6,M883&gt;10),('[1]Pricing Schedule'!$J$113),
IF(AND(I883=110000,R883&gt;504.6,R883&lt;=672.8,M883&lt;=10),('[1]Pricing Schedule'!$J$105),
IF(AND(I883=110000,R883&gt;504.6,R883&lt;=672.8,M883&gt;10),('[1]Pricing Schedule'!$J$113),
IF(AND(I883=110000,R883&gt;672.8,R883&lt;=841,M883&lt;=10),('[1]Pricing Schedule'!$J$105),
IF(AND(I883=110000,R883&gt;672.8,R883&lt;=841,M883&gt;10),('[1]Pricing Schedule'!$J$113),
IF(AND(I883=110000,R883&gt;1682,R883&lt;=1850.2,M883&lt;=10),('[1]Pricing Schedule'!$J$105),
IF(AND(I883=110000,R883&gt;1682,R883&lt;=1850.2,M883&gt;10),('[1]Pricing Schedule'!$J$113),
IF(AND(I883=110000,R883&gt;2018.4,R883&lt;=2186.6,M883&lt;=10),('[1]Pricing Schedule'!$J$105),
IF(AND(I883=110000,R883&gt;2018.4,R883&lt;=2186.6,M883&gt;10),('[1]Pricing Schedule'!$J$113),999999999)))))))))))))))))))))))))))))))))))))))</f>
        <v>5</v>
      </c>
      <c r="U883" s="40">
        <f t="shared" si="84"/>
        <v>49051.190476190473</v>
      </c>
      <c r="V883" s="41">
        <f t="shared" si="85"/>
        <v>20.386865034099461</v>
      </c>
      <c r="Y883" s="23">
        <v>118</v>
      </c>
      <c r="Z883" s="23">
        <v>250</v>
      </c>
      <c r="AR883" s="35"/>
    </row>
    <row r="884" spans="1:44">
      <c r="A884" s="23">
        <v>884</v>
      </c>
      <c r="B884" s="23">
        <v>884</v>
      </c>
      <c r="C884" s="23" t="s">
        <v>1365</v>
      </c>
      <c r="D884" s="23" t="s">
        <v>121</v>
      </c>
      <c r="E884" s="23" t="s">
        <v>121</v>
      </c>
      <c r="F884" s="23" t="s">
        <v>122</v>
      </c>
      <c r="G884" s="23" t="s">
        <v>123</v>
      </c>
      <c r="H884" s="23" t="s">
        <v>113</v>
      </c>
      <c r="I884" s="13">
        <v>38000</v>
      </c>
      <c r="J884" s="13">
        <v>38000</v>
      </c>
      <c r="K884" s="13">
        <v>10000</v>
      </c>
      <c r="L884" s="24">
        <v>6.55</v>
      </c>
      <c r="M884" s="37">
        <f t="shared" si="80"/>
        <v>7</v>
      </c>
      <c r="N884" s="24">
        <v>0.81299999999999994</v>
      </c>
      <c r="O884" s="13">
        <v>2</v>
      </c>
      <c r="P884" s="36">
        <f t="shared" si="81"/>
        <v>0.60975000000000001</v>
      </c>
      <c r="Q884" s="38">
        <f t="shared" si="82"/>
        <v>4.2</v>
      </c>
      <c r="R884" s="37">
        <f t="shared" si="83"/>
        <v>4.2</v>
      </c>
      <c r="S884" s="39">
        <f>IF(AND(I884=38000,R884&lt;=4.5,M884&gt;8),'[1]Pricing Schedule'!$F$8+('[1]Pricing Schedule'!$F$9*M884),
IF(AND(I884=38000,R884&lt;=4.5,M884&lt;=8),'[1]Pricing Schedule'!$F$34+('[1]Pricing Schedule'!$F$36*M884),
IF(AND(I884=38000,R884&gt;4.5,R884&lt;=9,M884&gt;8),'[1]Pricing Schedule'!$F$17+('[1]Pricing Schedule'!$F$18*M884),
IF(AND(I884=38000,R884&gt;4.5,R884&lt;=9,M884&lt;=8),'[1]Pricing Schedule'!$F$34+('[1]Pricing Schedule'!$F$36*M884),
IF(AND(I884=38000,R884&gt;9,R884&lt;=12.8,M884&gt;8),'[1]Pricing Schedule'!$F$26+('[1]Pricing Schedule'!$F$27*M884),
IF(AND(I884=38000,R884&gt;9,R884&lt;=12.8,M884&lt;=8),'[1]Pricing Schedule'!$F$34+('[1]Pricing Schedule'!$F$36*M884),
IF(AND(I884=38000,R884&gt;12.8,R884&lt;=22.8),'[1]Pricing Schedule'!$F$34+('[1]Pricing Schedule'!$F$36*M884),
IF(AND(I884=38000,R884&gt;22.8,R884&lt;=30.2),'[1]Pricing Schedule'!$F$43+('[1]Pricing Schedule'!$F$45*M884),
IF(AND(I884=38000,R884&gt;30.2,R884&lt;=45.9),'[1]Pricing Schedule'!$F$52+('[1]Pricing Schedule'!$F$54*M884),
IF(AND(I884=38000,R884&gt;45.9,R884&lt;=123.4),'[1]Pricing Schedule'!$F$96+('[1]Pricing Schedule'!$F$97*M884),
IF(AND(I884=38000,R884&gt;123.4,R884&lt;=168.2,M884&lt;=10),'[1]Pricing Schedule'!$F$103+('[1]Pricing Schedule'!$F$105*M884),
IF(AND(I884=38000,R884&gt;123.4,R884&lt;=168.2,M884&gt;10),'[1]Pricing Schedule'!$F$111+('[1]Pricing Schedule'!$F$113*M884),
IF(AND(I884=38000,R884&gt;157.4,R884&lt;=336.4,M884&lt;=10),('[1]Pricing Schedule'!$F$103+('[1]Pricing Schedule'!$F$105*M884))*2,
IF(AND(I884=38000,R884&gt;157.4,R884&lt;=336.4,M884&gt;10),('[1]Pricing Schedule'!$F$111+('[1]Pricing Schedule'!$F$113*M884))*2,
IF(AND(I884=38000,R884&gt;314.8,R884&lt;=504.6,M884&lt;=10),('[1]Pricing Schedule'!$F$103+('[1]Pricing Schedule'!$F$105*M884))*3,
IF(AND(I884=38000,R884&gt;314.8,R884&lt;=504.6,M884&gt;10),('[1]Pricing Schedule'!$F$111+('[1]Pricing Schedule'!$F$113*M884))*3,
IF(AND(I884=38000,R884&gt;472.2,R884&lt;=672.8,M884&lt;=10),('[1]Pricing Schedule'!$F$103+('[1]Pricing Schedule'!$F$105*M884))*4,
IF(AND(I884=38000,R884&gt;472.2,R884&lt;=672.8,M884&gt;10),('[1]Pricing Schedule'!$F$111+('[1]Pricing Schedule'!$F$113*M884))*4,
IF(AND(I884=110000,R884&lt;=12.8,M884&gt;2),'[1]Pricing Schedule'!$F$62+('[1]Pricing Schedule'!$F$63*M884),
IF(AND(I884=110000,R884&lt;=12.8,M884&lt;=2),'[1]Pricing Schedule'!$F$96+('[1]Pricing Schedule'!$F$97*M884),
IF(AND(I884=110000,R884&gt;12.8,R884&lt;=22.8,M884&gt;3),'[1]Pricing Schedule'!$F$71+('[1]Pricing Schedule'!$F$72*M884),
IF(AND(I884=110000,R884&gt;12.8,R884&lt;=22.8,M884&lt;=3),'[1]Pricing Schedule'!$F$96+('[1]Pricing Schedule'!$F$97*M884),
IF(AND(I884=110000,R884&gt;22.8,R884&lt;=30.2),'[1]Pricing Schedule'!$F$80+('[1]Pricing Schedule'!$F$81*M884),
IF(AND(I884=110000,R884&gt;30.2,R884&lt;=45.9),'[1]Pricing Schedule'!$F$89+('[1]Pricing Schedule'!$F$90*M884),
IF(AND(I884=110000,R884&gt;45.9,R884&lt;=123.4),'[1]Pricing Schedule'!$F$96+('[1]Pricing Schedule'!$F$97*M884),
IF(AND(I884=110000,R884&gt;123.4,R884&lt;=168.2,M884&lt;=10),'[1]Pricing Schedule'!$F$103+('[1]Pricing Schedule'!$F$105*M884),
IF(AND(I884=110000,R884&gt;123.4,R884&lt;=168.2,M884&gt;10),'[1]Pricing Schedule'!$F$111+('[1]Pricing Schedule'!$F$113*M884),
IF(AND(I884=110000,R884&gt;168.2,R884&lt;=336.4,M884&lt;=10),('[1]Pricing Schedule'!$F$103+('[1]Pricing Schedule'!$F$105*M884))*2,
IF(AND(I884=110000,R884&gt;168.2,R884&lt;=336.4,M884&gt;10),('[1]Pricing Schedule'!$F$111+('[1]Pricing Schedule'!$F$113*M884))*2,
IF(AND(I884=110000,R884&gt;336.4,R884&lt;=504.6,M884&lt;=10),('[1]Pricing Schedule'!$F$103+('[1]Pricing Schedule'!$F$105*M884))*3,
IF(AND(I884=110000,R884&gt;336.4,R884&lt;=504.6,M884&gt;10),('[1]Pricing Schedule'!$F$111+('[1]Pricing Schedule'!$F$113*M884))*3,
IF(AND(I884=110000,R884&gt;504.6,R884&lt;=672.8,M884&lt;=10),('[1]Pricing Schedule'!$F$103+('[1]Pricing Schedule'!$F$105*M884))*4,
IF(AND(I884=110000,R884&gt;504.6,R884&lt;=672.8,M884&gt;10),('[1]Pricing Schedule'!$F$111+('[1]Pricing Schedule'!$F$113*M884))*4,
IF(AND(I884=110000,R884&gt;672.8,R884&lt;=841,M884&lt;=10),('[1]Pricing Schedule'!$F$103+('[1]Pricing Schedule'!$F$105*M884))*5,
IF(AND(I884=110000,R884&gt;672.8,R884&lt;=841,M884&gt;10),('[1]Pricing Schedule'!$F$111+('[1]Pricing Schedule'!$F$113*M884))*5,
IF(AND(I884=110000,R884&gt;672.8,R884&lt;=841,M884&lt;=10),('[1]Pricing Schedule'!$F$103+('[1]Pricing Schedule'!$F$105*M884))*5,
IF(AND(I884=110000,R884&gt;672.8,R884&lt;=841,M884&gt;10),('[1]Pricing Schedule'!$F$111+('[1]Pricing Schedule'!$F$113*M884))*5,
IF(AND(I884=110000,R884&gt;1345.6,R884&lt;=1513.8,M884&lt;=10),('[1]Pricing Schedule'!$F$103+('[1]Pricing Schedule'!$F$105*M884))*9,
IF(AND(I884=110000,R884&gt;1345.6,R884&lt;=1513.8,M884&gt;10),('[1]Pricing Schedule'!$F$111+('[1]Pricing Schedule'!$F$113*M884))*9,
9999999999)))))))))))))))))))))))))))))))))))))))</f>
        <v>839680</v>
      </c>
      <c r="T884" s="21">
        <f>IF(AND(I884=38000,R884&lt;=4.5,M884&gt;8),'[1]Pricing Schedule'!$J$9,
IF(AND(I884=38000,R884&lt;=4.5,M884&lt;=8),'[1]Pricing Schedule'!$J$36,
IF(AND(I884=38000,R884&gt;4.5,R884&lt;=9,M884&gt;8),'[1]Pricing Schedule'!$J$18,
IF(AND(I884=38000,R884&gt;4.5,R884&lt;=9,M884&lt;=8),'[1]Pricing Schedule'!$J$36,
IF(AND(I884=38000,R884&gt;9,R884&lt;=12.8,M884&gt;8),'[1]Pricing Schedule'!$J$27,
IF(AND(I884=38000,R884&gt;9,R884&lt;=12.8,M884&lt;=8),'[1]Pricing Schedule'!$J$36,
IF(AND(I884=38000,R884&gt;12.8,R884&lt;=22.8),'[1]Pricing Schedule'!$J$36,
IF(AND(I884=38000,R884&gt;22.8,R884&lt;=30.2),'[1]Pricing Schedule'!$J$45,
IF(AND(I884=38000,R884&gt;30.2,R884&lt;=45.9),'[1]Pricing Schedule'!$J$54,
IF(AND(I884=38000,R884&gt;45.9,R884&lt;=123.4),'[1]Pricing Schedule'!$J$97,
IF(AND(I884=38000,R884&gt;123.4,R884&lt;=168.2,M884&lt;=10),'[1]Pricing Schedule'!$J$105,
IF(AND(I884=38000,R884&gt;123.4,R884&lt;=168.2,M884&gt;10),'[1]Pricing Schedule'!$J$113,
IF(AND(I884=38000,R884&gt;168.2,R884&lt;=336.4,M884&lt;=10),('[1]Pricing Schedule'!$J$105),
IF(AND(I884=38000,R884&gt;168.2,R884&lt;=336.4,M884&gt;10),('[1]Pricing Schedule'!$J$113),
IF(AND(I884=38000,R884&gt;336.4,R884&lt;=504.6,M884&lt;=10),('[1]Pricing Schedule'!$J$105),
IF(AND(I884=38000,R884&gt;336.4,R884&lt;=504.6,M884&gt;10),('[1]Pricing Schedule'!$J$113),
IF(AND(I884=38000,R884&gt;504.6,R884&lt;=672.8,M884&lt;=10),('[1]Pricing Schedule'!$J$105),
IF(AND(I884=38000,R884&gt;504.6,R884&lt;=672.8,M884&gt;10),('[1]Pricing Schedule'!$J$113),
IF(AND(I884=110000,R884&lt;=12.8,M884&gt;2),'[1]Pricing Schedule'!$J$63,
IF(AND(I884=110000,R884&lt;=12.8,M884&lt;=2),'[1]Pricing Schedule'!$J$97,
IF(AND(I884=110000,R884&gt;12.8,R884&lt;=22.8,M884&gt;3),'[1]Pricing Schedule'!$J$72,
IF(AND(I884=110000,R884&gt;12.8,R884&lt;=22.8,M884&lt;=3),'[1]Pricing Schedule'!$J$97,
IF(AND(I884=110000,R884&gt;22.8,R884&lt;=30.2),'[1]Pricing Schedule'!$J$81,
IF(AND(I884=110000,R884&gt;30.2,R884&lt;=45.9),'[1]Pricing Schedule'!$J$90,
IF(AND(I884=110000,R884&gt;45.9,R884&lt;=123.4),'[1]Pricing Schedule'!$J$97,
IF(AND(I884=110000,R884&gt;123.4,R884&lt;=168.2,M884&lt;=10),'[1]Pricing Schedule'!$J$105,
IF(AND(I884=110000,R884&gt;123.4,R884&lt;=168.2,M884&gt;10),'[1]Pricing Schedule'!$J$113,
IF(AND(I884=110000,R884&gt;168.2,R884&lt;=336.2,M884&lt;=10),('[1]Pricing Schedule'!$J$105),
IF(AND(I884=110000,R884&gt;168.2,R884&lt;=336.2,M884&gt;10),('[1]Pricing Schedule'!$J$113),
IF(AND(I884=110000,R884&gt;336.4,R884&lt;=504.6,M884&lt;=10),('[1]Pricing Schedule'!$J$105),
IF(AND(I884=110000,R884&gt;336.4,R884&lt;=504.6,M884&gt;10),('[1]Pricing Schedule'!$J$113),
IF(AND(I884=110000,R884&gt;504.6,R884&lt;=672.8,M884&lt;=10),('[1]Pricing Schedule'!$J$105),
IF(AND(I884=110000,R884&gt;504.6,R884&lt;=672.8,M884&gt;10),('[1]Pricing Schedule'!$J$113),
IF(AND(I884=110000,R884&gt;672.8,R884&lt;=841,M884&lt;=10),('[1]Pricing Schedule'!$J$105),
IF(AND(I884=110000,R884&gt;672.8,R884&lt;=841,M884&gt;10),('[1]Pricing Schedule'!$J$113),
IF(AND(I884=110000,R884&gt;1682,R884&lt;=1850.2,M884&lt;=10),('[1]Pricing Schedule'!$J$105),
IF(AND(I884=110000,R884&gt;1682,R884&lt;=1850.2,M884&gt;10),('[1]Pricing Schedule'!$J$113),
IF(AND(I884=110000,R884&gt;2018.4,R884&lt;=2186.6,M884&lt;=10),('[1]Pricing Schedule'!$J$105),
IF(AND(I884=110000,R884&gt;2018.4,R884&lt;=2186.6,M884&gt;10),('[1]Pricing Schedule'!$J$113),999999999)))))))))))))))))))))))))))))))))))))))</f>
        <v>4</v>
      </c>
      <c r="U884" s="40">
        <f t="shared" si="84"/>
        <v>199923.80952380953</v>
      </c>
      <c r="V884" s="41">
        <f t="shared" si="85"/>
        <v>5.0019054878048781</v>
      </c>
      <c r="Y884" s="23">
        <v>83</v>
      </c>
      <c r="Z884" s="23">
        <v>250</v>
      </c>
      <c r="AR884" s="35"/>
    </row>
    <row r="885" spans="1:44">
      <c r="A885" s="23">
        <v>885</v>
      </c>
      <c r="B885" s="23">
        <v>885</v>
      </c>
      <c r="C885" s="23" t="s">
        <v>1366</v>
      </c>
      <c r="D885" s="23" t="s">
        <v>121</v>
      </c>
      <c r="E885" s="23" t="s">
        <v>121</v>
      </c>
      <c r="F885" s="23" t="s">
        <v>122</v>
      </c>
      <c r="G885" s="23" t="s">
        <v>123</v>
      </c>
      <c r="H885" s="23" t="s">
        <v>113</v>
      </c>
      <c r="I885" s="13">
        <v>38000</v>
      </c>
      <c r="J885" s="13">
        <v>38000</v>
      </c>
      <c r="K885" s="13">
        <v>10000</v>
      </c>
      <c r="L885" s="24">
        <v>6.4729999999999999</v>
      </c>
      <c r="M885" s="37">
        <f t="shared" si="80"/>
        <v>7</v>
      </c>
      <c r="N885" s="24">
        <v>2.456</v>
      </c>
      <c r="O885" s="13">
        <v>2</v>
      </c>
      <c r="P885" s="36">
        <f t="shared" si="81"/>
        <v>1.8420000000000001</v>
      </c>
      <c r="Q885" s="38">
        <f t="shared" si="82"/>
        <v>21</v>
      </c>
      <c r="R885" s="37">
        <f t="shared" si="83"/>
        <v>21</v>
      </c>
      <c r="S885" s="39">
        <f>IF(AND(I885=38000,R885&lt;=4.5,M885&gt;8),'[1]Pricing Schedule'!$F$8+('[1]Pricing Schedule'!$F$9*M885),
IF(AND(I885=38000,R885&lt;=4.5,M885&lt;=8),'[1]Pricing Schedule'!$F$34+('[1]Pricing Schedule'!$F$36*M885),
IF(AND(I885=38000,R885&gt;4.5,R885&lt;=9,M885&gt;8),'[1]Pricing Schedule'!$F$17+('[1]Pricing Schedule'!$F$18*M885),
IF(AND(I885=38000,R885&gt;4.5,R885&lt;=9,M885&lt;=8),'[1]Pricing Schedule'!$F$34+('[1]Pricing Schedule'!$F$36*M885),
IF(AND(I885=38000,R885&gt;9,R885&lt;=12.8,M885&gt;8),'[1]Pricing Schedule'!$F$26+('[1]Pricing Schedule'!$F$27*M885),
IF(AND(I885=38000,R885&gt;9,R885&lt;=12.8,M885&lt;=8),'[1]Pricing Schedule'!$F$34+('[1]Pricing Schedule'!$F$36*M885),
IF(AND(I885=38000,R885&gt;12.8,R885&lt;=22.8),'[1]Pricing Schedule'!$F$34+('[1]Pricing Schedule'!$F$36*M885),
IF(AND(I885=38000,R885&gt;22.8,R885&lt;=30.2),'[1]Pricing Schedule'!$F$43+('[1]Pricing Schedule'!$F$45*M885),
IF(AND(I885=38000,R885&gt;30.2,R885&lt;=45.9),'[1]Pricing Schedule'!$F$52+('[1]Pricing Schedule'!$F$54*M885),
IF(AND(I885=38000,R885&gt;45.9,R885&lt;=123.4),'[1]Pricing Schedule'!$F$96+('[1]Pricing Schedule'!$F$97*M885),
IF(AND(I885=38000,R885&gt;123.4,R885&lt;=168.2,M885&lt;=10),'[1]Pricing Schedule'!$F$103+('[1]Pricing Schedule'!$F$105*M885),
IF(AND(I885=38000,R885&gt;123.4,R885&lt;=168.2,M885&gt;10),'[1]Pricing Schedule'!$F$111+('[1]Pricing Schedule'!$F$113*M885),
IF(AND(I885=38000,R885&gt;157.4,R885&lt;=336.4,M885&lt;=10),('[1]Pricing Schedule'!$F$103+('[1]Pricing Schedule'!$F$105*M885))*2,
IF(AND(I885=38000,R885&gt;157.4,R885&lt;=336.4,M885&gt;10),('[1]Pricing Schedule'!$F$111+('[1]Pricing Schedule'!$F$113*M885))*2,
IF(AND(I885=38000,R885&gt;314.8,R885&lt;=504.6,M885&lt;=10),('[1]Pricing Schedule'!$F$103+('[1]Pricing Schedule'!$F$105*M885))*3,
IF(AND(I885=38000,R885&gt;314.8,R885&lt;=504.6,M885&gt;10),('[1]Pricing Schedule'!$F$111+('[1]Pricing Schedule'!$F$113*M885))*3,
IF(AND(I885=38000,R885&gt;472.2,R885&lt;=672.8,M885&lt;=10),('[1]Pricing Schedule'!$F$103+('[1]Pricing Schedule'!$F$105*M885))*4,
IF(AND(I885=38000,R885&gt;472.2,R885&lt;=672.8,M885&gt;10),('[1]Pricing Schedule'!$F$111+('[1]Pricing Schedule'!$F$113*M885))*4,
IF(AND(I885=110000,R885&lt;=12.8,M885&gt;2),'[1]Pricing Schedule'!$F$62+('[1]Pricing Schedule'!$F$63*M885),
IF(AND(I885=110000,R885&lt;=12.8,M885&lt;=2),'[1]Pricing Schedule'!$F$96+('[1]Pricing Schedule'!$F$97*M885),
IF(AND(I885=110000,R885&gt;12.8,R885&lt;=22.8,M885&gt;3),'[1]Pricing Schedule'!$F$71+('[1]Pricing Schedule'!$F$72*M885),
IF(AND(I885=110000,R885&gt;12.8,R885&lt;=22.8,M885&lt;=3),'[1]Pricing Schedule'!$F$96+('[1]Pricing Schedule'!$F$97*M885),
IF(AND(I885=110000,R885&gt;22.8,R885&lt;=30.2),'[1]Pricing Schedule'!$F$80+('[1]Pricing Schedule'!$F$81*M885),
IF(AND(I885=110000,R885&gt;30.2,R885&lt;=45.9),'[1]Pricing Schedule'!$F$89+('[1]Pricing Schedule'!$F$90*M885),
IF(AND(I885=110000,R885&gt;45.9,R885&lt;=123.4),'[1]Pricing Schedule'!$F$96+('[1]Pricing Schedule'!$F$97*M885),
IF(AND(I885=110000,R885&gt;123.4,R885&lt;=168.2,M885&lt;=10),'[1]Pricing Schedule'!$F$103+('[1]Pricing Schedule'!$F$105*M885),
IF(AND(I885=110000,R885&gt;123.4,R885&lt;=168.2,M885&gt;10),'[1]Pricing Schedule'!$F$111+('[1]Pricing Schedule'!$F$113*M885),
IF(AND(I885=110000,R885&gt;168.2,R885&lt;=336.4,M885&lt;=10),('[1]Pricing Schedule'!$F$103+('[1]Pricing Schedule'!$F$105*M885))*2,
IF(AND(I885=110000,R885&gt;168.2,R885&lt;=336.4,M885&gt;10),('[1]Pricing Schedule'!$F$111+('[1]Pricing Schedule'!$F$113*M885))*2,
IF(AND(I885=110000,R885&gt;336.4,R885&lt;=504.6,M885&lt;=10),('[1]Pricing Schedule'!$F$103+('[1]Pricing Schedule'!$F$105*M885))*3,
IF(AND(I885=110000,R885&gt;336.4,R885&lt;=504.6,M885&gt;10),('[1]Pricing Schedule'!$F$111+('[1]Pricing Schedule'!$F$113*M885))*3,
IF(AND(I885=110000,R885&gt;504.6,R885&lt;=672.8,M885&lt;=10),('[1]Pricing Schedule'!$F$103+('[1]Pricing Schedule'!$F$105*M885))*4,
IF(AND(I885=110000,R885&gt;504.6,R885&lt;=672.8,M885&gt;10),('[1]Pricing Schedule'!$F$111+('[1]Pricing Schedule'!$F$113*M885))*4,
IF(AND(I885=110000,R885&gt;672.8,R885&lt;=841,M885&lt;=10),('[1]Pricing Schedule'!$F$103+('[1]Pricing Schedule'!$F$105*M885))*5,
IF(AND(I885=110000,R885&gt;672.8,R885&lt;=841,M885&gt;10),('[1]Pricing Schedule'!$F$111+('[1]Pricing Schedule'!$F$113*M885))*5,
IF(AND(I885=110000,R885&gt;672.8,R885&lt;=841,M885&lt;=10),('[1]Pricing Schedule'!$F$103+('[1]Pricing Schedule'!$F$105*M885))*5,
IF(AND(I885=110000,R885&gt;672.8,R885&lt;=841,M885&gt;10),('[1]Pricing Schedule'!$F$111+('[1]Pricing Schedule'!$F$113*M885))*5,
IF(AND(I885=110000,R885&gt;1345.6,R885&lt;=1513.8,M885&lt;=10),('[1]Pricing Schedule'!$F$103+('[1]Pricing Schedule'!$F$105*M885))*9,
IF(AND(I885=110000,R885&gt;1345.6,R885&lt;=1513.8,M885&gt;10),('[1]Pricing Schedule'!$F$111+('[1]Pricing Schedule'!$F$113*M885))*9,
9999999999)))))))))))))))))))))))))))))))))))))))</f>
        <v>839680</v>
      </c>
      <c r="T885" s="21">
        <f>IF(AND(I885=38000,R885&lt;=4.5,M885&gt;8),'[1]Pricing Schedule'!$J$9,
IF(AND(I885=38000,R885&lt;=4.5,M885&lt;=8),'[1]Pricing Schedule'!$J$36,
IF(AND(I885=38000,R885&gt;4.5,R885&lt;=9,M885&gt;8),'[1]Pricing Schedule'!$J$18,
IF(AND(I885=38000,R885&gt;4.5,R885&lt;=9,M885&lt;=8),'[1]Pricing Schedule'!$J$36,
IF(AND(I885=38000,R885&gt;9,R885&lt;=12.8,M885&gt;8),'[1]Pricing Schedule'!$J$27,
IF(AND(I885=38000,R885&gt;9,R885&lt;=12.8,M885&lt;=8),'[1]Pricing Schedule'!$J$36,
IF(AND(I885=38000,R885&gt;12.8,R885&lt;=22.8),'[1]Pricing Schedule'!$J$36,
IF(AND(I885=38000,R885&gt;22.8,R885&lt;=30.2),'[1]Pricing Schedule'!$J$45,
IF(AND(I885=38000,R885&gt;30.2,R885&lt;=45.9),'[1]Pricing Schedule'!$J$54,
IF(AND(I885=38000,R885&gt;45.9,R885&lt;=123.4),'[1]Pricing Schedule'!$J$97,
IF(AND(I885=38000,R885&gt;123.4,R885&lt;=168.2,M885&lt;=10),'[1]Pricing Schedule'!$J$105,
IF(AND(I885=38000,R885&gt;123.4,R885&lt;=168.2,M885&gt;10),'[1]Pricing Schedule'!$J$113,
IF(AND(I885=38000,R885&gt;168.2,R885&lt;=336.4,M885&lt;=10),('[1]Pricing Schedule'!$J$105),
IF(AND(I885=38000,R885&gt;168.2,R885&lt;=336.4,M885&gt;10),('[1]Pricing Schedule'!$J$113),
IF(AND(I885=38000,R885&gt;336.4,R885&lt;=504.6,M885&lt;=10),('[1]Pricing Schedule'!$J$105),
IF(AND(I885=38000,R885&gt;336.4,R885&lt;=504.6,M885&gt;10),('[1]Pricing Schedule'!$J$113),
IF(AND(I885=38000,R885&gt;504.6,R885&lt;=672.8,M885&lt;=10),('[1]Pricing Schedule'!$J$105),
IF(AND(I885=38000,R885&gt;504.6,R885&lt;=672.8,M885&gt;10),('[1]Pricing Schedule'!$J$113),
IF(AND(I885=110000,R885&lt;=12.8,M885&gt;2),'[1]Pricing Schedule'!$J$63,
IF(AND(I885=110000,R885&lt;=12.8,M885&lt;=2),'[1]Pricing Schedule'!$J$97,
IF(AND(I885=110000,R885&gt;12.8,R885&lt;=22.8,M885&gt;3),'[1]Pricing Schedule'!$J$72,
IF(AND(I885=110000,R885&gt;12.8,R885&lt;=22.8,M885&lt;=3),'[1]Pricing Schedule'!$J$97,
IF(AND(I885=110000,R885&gt;22.8,R885&lt;=30.2),'[1]Pricing Schedule'!$J$81,
IF(AND(I885=110000,R885&gt;30.2,R885&lt;=45.9),'[1]Pricing Schedule'!$J$90,
IF(AND(I885=110000,R885&gt;45.9,R885&lt;=123.4),'[1]Pricing Schedule'!$J$97,
IF(AND(I885=110000,R885&gt;123.4,R885&lt;=168.2,M885&lt;=10),'[1]Pricing Schedule'!$J$105,
IF(AND(I885=110000,R885&gt;123.4,R885&lt;=168.2,M885&gt;10),'[1]Pricing Schedule'!$J$113,
IF(AND(I885=110000,R885&gt;168.2,R885&lt;=336.2,M885&lt;=10),('[1]Pricing Schedule'!$J$105),
IF(AND(I885=110000,R885&gt;168.2,R885&lt;=336.2,M885&gt;10),('[1]Pricing Schedule'!$J$113),
IF(AND(I885=110000,R885&gt;336.4,R885&lt;=504.6,M885&lt;=10),('[1]Pricing Schedule'!$J$105),
IF(AND(I885=110000,R885&gt;336.4,R885&lt;=504.6,M885&gt;10),('[1]Pricing Schedule'!$J$113),
IF(AND(I885=110000,R885&gt;504.6,R885&lt;=672.8,M885&lt;=10),('[1]Pricing Schedule'!$J$105),
IF(AND(I885=110000,R885&gt;504.6,R885&lt;=672.8,M885&gt;10),('[1]Pricing Schedule'!$J$113),
IF(AND(I885=110000,R885&gt;672.8,R885&lt;=841,M885&lt;=10),('[1]Pricing Schedule'!$J$105),
IF(AND(I885=110000,R885&gt;672.8,R885&lt;=841,M885&gt;10),('[1]Pricing Schedule'!$J$113),
IF(AND(I885=110000,R885&gt;1682,R885&lt;=1850.2,M885&lt;=10),('[1]Pricing Schedule'!$J$105),
IF(AND(I885=110000,R885&gt;1682,R885&lt;=1850.2,M885&gt;10),('[1]Pricing Schedule'!$J$113),
IF(AND(I885=110000,R885&gt;2018.4,R885&lt;=2186.6,M885&lt;=10),('[1]Pricing Schedule'!$J$105),
IF(AND(I885=110000,R885&gt;2018.4,R885&lt;=2186.6,M885&gt;10),('[1]Pricing Schedule'!$J$113),999999999)))))))))))))))))))))))))))))))))))))))</f>
        <v>4</v>
      </c>
      <c r="U885" s="40">
        <f t="shared" si="84"/>
        <v>39984.761904761908</v>
      </c>
      <c r="V885" s="41">
        <f t="shared" si="85"/>
        <v>25.009527439024389</v>
      </c>
      <c r="Y885" s="23">
        <v>337</v>
      </c>
      <c r="Z885" s="23">
        <v>250</v>
      </c>
      <c r="AR885" s="35"/>
    </row>
    <row r="886" spans="1:44">
      <c r="A886" s="23">
        <v>886</v>
      </c>
      <c r="B886" s="23">
        <v>886</v>
      </c>
      <c r="C886" s="23" t="s">
        <v>1367</v>
      </c>
      <c r="D886" s="23" t="s">
        <v>121</v>
      </c>
      <c r="E886" s="23" t="s">
        <v>121</v>
      </c>
      <c r="F886" s="23" t="s">
        <v>122</v>
      </c>
      <c r="G886" s="23" t="s">
        <v>123</v>
      </c>
      <c r="H886" s="23" t="s">
        <v>113</v>
      </c>
      <c r="I886" s="13">
        <v>38000</v>
      </c>
      <c r="J886" s="13">
        <v>38000</v>
      </c>
      <c r="K886" s="13">
        <v>10000</v>
      </c>
      <c r="L886" s="24">
        <v>12.154999999999999</v>
      </c>
      <c r="M886" s="37">
        <f t="shared" si="80"/>
        <v>13</v>
      </c>
      <c r="N886" s="24">
        <v>2.956</v>
      </c>
      <c r="O886" s="13">
        <v>2</v>
      </c>
      <c r="P886" s="36">
        <f t="shared" si="81"/>
        <v>2.2170000000000001</v>
      </c>
      <c r="Q886" s="38">
        <f t="shared" si="82"/>
        <v>25.200000000000003</v>
      </c>
      <c r="R886" s="37">
        <f t="shared" si="83"/>
        <v>25.200000000000003</v>
      </c>
      <c r="S886" s="39">
        <f>IF(AND(I886=38000,R886&lt;=4.5,M886&gt;8),'[1]Pricing Schedule'!$F$8+('[1]Pricing Schedule'!$F$9*M886),
IF(AND(I886=38000,R886&lt;=4.5,M886&lt;=8),'[1]Pricing Schedule'!$F$34+('[1]Pricing Schedule'!$F$36*M886),
IF(AND(I886=38000,R886&gt;4.5,R886&lt;=9,M886&gt;8),'[1]Pricing Schedule'!$F$17+('[1]Pricing Schedule'!$F$18*M886),
IF(AND(I886=38000,R886&gt;4.5,R886&lt;=9,M886&lt;=8),'[1]Pricing Schedule'!$F$34+('[1]Pricing Schedule'!$F$36*M886),
IF(AND(I886=38000,R886&gt;9,R886&lt;=12.8,M886&gt;8),'[1]Pricing Schedule'!$F$26+('[1]Pricing Schedule'!$F$27*M886),
IF(AND(I886=38000,R886&gt;9,R886&lt;=12.8,M886&lt;=8),'[1]Pricing Schedule'!$F$34+('[1]Pricing Schedule'!$F$36*M886),
IF(AND(I886=38000,R886&gt;12.8,R886&lt;=22.8),'[1]Pricing Schedule'!$F$34+('[1]Pricing Schedule'!$F$36*M886),
IF(AND(I886=38000,R886&gt;22.8,R886&lt;=30.2),'[1]Pricing Schedule'!$F$43+('[1]Pricing Schedule'!$F$45*M886),
IF(AND(I886=38000,R886&gt;30.2,R886&lt;=45.9),'[1]Pricing Schedule'!$F$52+('[1]Pricing Schedule'!$F$54*M886),
IF(AND(I886=38000,R886&gt;45.9,R886&lt;=123.4),'[1]Pricing Schedule'!$F$96+('[1]Pricing Schedule'!$F$97*M886),
IF(AND(I886=38000,R886&gt;123.4,R886&lt;=168.2,M886&lt;=10),'[1]Pricing Schedule'!$F$103+('[1]Pricing Schedule'!$F$105*M886),
IF(AND(I886=38000,R886&gt;123.4,R886&lt;=168.2,M886&gt;10),'[1]Pricing Schedule'!$F$111+('[1]Pricing Schedule'!$F$113*M886),
IF(AND(I886=38000,R886&gt;157.4,R886&lt;=336.4,M886&lt;=10),('[1]Pricing Schedule'!$F$103+('[1]Pricing Schedule'!$F$105*M886))*2,
IF(AND(I886=38000,R886&gt;157.4,R886&lt;=336.4,M886&gt;10),('[1]Pricing Schedule'!$F$111+('[1]Pricing Schedule'!$F$113*M886))*2,
IF(AND(I886=38000,R886&gt;314.8,R886&lt;=504.6,M886&lt;=10),('[1]Pricing Schedule'!$F$103+('[1]Pricing Schedule'!$F$105*M886))*3,
IF(AND(I886=38000,R886&gt;314.8,R886&lt;=504.6,M886&gt;10),('[1]Pricing Schedule'!$F$111+('[1]Pricing Schedule'!$F$113*M886))*3,
IF(AND(I886=38000,R886&gt;472.2,R886&lt;=672.8,M886&lt;=10),('[1]Pricing Schedule'!$F$103+('[1]Pricing Schedule'!$F$105*M886))*4,
IF(AND(I886=38000,R886&gt;472.2,R886&lt;=672.8,M886&gt;10),('[1]Pricing Schedule'!$F$111+('[1]Pricing Schedule'!$F$113*M886))*4,
IF(AND(I886=110000,R886&lt;=12.8,M886&gt;2),'[1]Pricing Schedule'!$F$62+('[1]Pricing Schedule'!$F$63*M886),
IF(AND(I886=110000,R886&lt;=12.8,M886&lt;=2),'[1]Pricing Schedule'!$F$96+('[1]Pricing Schedule'!$F$97*M886),
IF(AND(I886=110000,R886&gt;12.8,R886&lt;=22.8,M886&gt;3),'[1]Pricing Schedule'!$F$71+('[1]Pricing Schedule'!$F$72*M886),
IF(AND(I886=110000,R886&gt;12.8,R886&lt;=22.8,M886&lt;=3),'[1]Pricing Schedule'!$F$96+('[1]Pricing Schedule'!$F$97*M886),
IF(AND(I886=110000,R886&gt;22.8,R886&lt;=30.2),'[1]Pricing Schedule'!$F$80+('[1]Pricing Schedule'!$F$81*M886),
IF(AND(I886=110000,R886&gt;30.2,R886&lt;=45.9),'[1]Pricing Schedule'!$F$89+('[1]Pricing Schedule'!$F$90*M886),
IF(AND(I886=110000,R886&gt;45.9,R886&lt;=123.4),'[1]Pricing Schedule'!$F$96+('[1]Pricing Schedule'!$F$97*M886),
IF(AND(I886=110000,R886&gt;123.4,R886&lt;=168.2,M886&lt;=10),'[1]Pricing Schedule'!$F$103+('[1]Pricing Schedule'!$F$105*M886),
IF(AND(I886=110000,R886&gt;123.4,R886&lt;=168.2,M886&gt;10),'[1]Pricing Schedule'!$F$111+('[1]Pricing Schedule'!$F$113*M886),
IF(AND(I886=110000,R886&gt;168.2,R886&lt;=336.4,M886&lt;=10),('[1]Pricing Schedule'!$F$103+('[1]Pricing Schedule'!$F$105*M886))*2,
IF(AND(I886=110000,R886&gt;168.2,R886&lt;=336.4,M886&gt;10),('[1]Pricing Schedule'!$F$111+('[1]Pricing Schedule'!$F$113*M886))*2,
IF(AND(I886=110000,R886&gt;336.4,R886&lt;=504.6,M886&lt;=10),('[1]Pricing Schedule'!$F$103+('[1]Pricing Schedule'!$F$105*M886))*3,
IF(AND(I886=110000,R886&gt;336.4,R886&lt;=504.6,M886&gt;10),('[1]Pricing Schedule'!$F$111+('[1]Pricing Schedule'!$F$113*M886))*3,
IF(AND(I886=110000,R886&gt;504.6,R886&lt;=672.8,M886&lt;=10),('[1]Pricing Schedule'!$F$103+('[1]Pricing Schedule'!$F$105*M886))*4,
IF(AND(I886=110000,R886&gt;504.6,R886&lt;=672.8,M886&gt;10),('[1]Pricing Schedule'!$F$111+('[1]Pricing Schedule'!$F$113*M886))*4,
IF(AND(I886=110000,R886&gt;672.8,R886&lt;=841,M886&lt;=10),('[1]Pricing Schedule'!$F$103+('[1]Pricing Schedule'!$F$105*M886))*5,
IF(AND(I886=110000,R886&gt;672.8,R886&lt;=841,M886&gt;10),('[1]Pricing Schedule'!$F$111+('[1]Pricing Schedule'!$F$113*M886))*5,
IF(AND(I886=110000,R886&gt;672.8,R886&lt;=841,M886&lt;=10),('[1]Pricing Schedule'!$F$103+('[1]Pricing Schedule'!$F$105*M886))*5,
IF(AND(I886=110000,R886&gt;672.8,R886&lt;=841,M886&gt;10),('[1]Pricing Schedule'!$F$111+('[1]Pricing Schedule'!$F$113*M886))*5,
IF(AND(I886=110000,R886&gt;1345.6,R886&lt;=1513.8,M886&lt;=10),('[1]Pricing Schedule'!$F$103+('[1]Pricing Schedule'!$F$105*M886))*9,
IF(AND(I886=110000,R886&gt;1345.6,R886&lt;=1513.8,M886&gt;10),('[1]Pricing Schedule'!$F$111+('[1]Pricing Schedule'!$F$113*M886))*9,
9999999999)))))))))))))))))))))))))))))))))))))))</f>
        <v>1502580</v>
      </c>
      <c r="T886" s="21">
        <f>IF(AND(I886=38000,R886&lt;=4.5,M886&gt;8),'[1]Pricing Schedule'!$J$9,
IF(AND(I886=38000,R886&lt;=4.5,M886&lt;=8),'[1]Pricing Schedule'!$J$36,
IF(AND(I886=38000,R886&gt;4.5,R886&lt;=9,M886&gt;8),'[1]Pricing Schedule'!$J$18,
IF(AND(I886=38000,R886&gt;4.5,R886&lt;=9,M886&lt;=8),'[1]Pricing Schedule'!$J$36,
IF(AND(I886=38000,R886&gt;9,R886&lt;=12.8,M886&gt;8),'[1]Pricing Schedule'!$J$27,
IF(AND(I886=38000,R886&gt;9,R886&lt;=12.8,M886&lt;=8),'[1]Pricing Schedule'!$J$36,
IF(AND(I886=38000,R886&gt;12.8,R886&lt;=22.8),'[1]Pricing Schedule'!$J$36,
IF(AND(I886=38000,R886&gt;22.8,R886&lt;=30.2),'[1]Pricing Schedule'!$J$45,
IF(AND(I886=38000,R886&gt;30.2,R886&lt;=45.9),'[1]Pricing Schedule'!$J$54,
IF(AND(I886=38000,R886&gt;45.9,R886&lt;=123.4),'[1]Pricing Schedule'!$J$97,
IF(AND(I886=38000,R886&gt;123.4,R886&lt;=168.2,M886&lt;=10),'[1]Pricing Schedule'!$J$105,
IF(AND(I886=38000,R886&gt;123.4,R886&lt;=168.2,M886&gt;10),'[1]Pricing Schedule'!$J$113,
IF(AND(I886=38000,R886&gt;168.2,R886&lt;=336.4,M886&lt;=10),('[1]Pricing Schedule'!$J$105),
IF(AND(I886=38000,R886&gt;168.2,R886&lt;=336.4,M886&gt;10),('[1]Pricing Schedule'!$J$113),
IF(AND(I886=38000,R886&gt;336.4,R886&lt;=504.6,M886&lt;=10),('[1]Pricing Schedule'!$J$105),
IF(AND(I886=38000,R886&gt;336.4,R886&lt;=504.6,M886&gt;10),('[1]Pricing Schedule'!$J$113),
IF(AND(I886=38000,R886&gt;504.6,R886&lt;=672.8,M886&lt;=10),('[1]Pricing Schedule'!$J$105),
IF(AND(I886=38000,R886&gt;504.6,R886&lt;=672.8,M886&gt;10),('[1]Pricing Schedule'!$J$113),
IF(AND(I886=110000,R886&lt;=12.8,M886&gt;2),'[1]Pricing Schedule'!$J$63,
IF(AND(I886=110000,R886&lt;=12.8,M886&lt;=2),'[1]Pricing Schedule'!$J$97,
IF(AND(I886=110000,R886&gt;12.8,R886&lt;=22.8,M886&gt;3),'[1]Pricing Schedule'!$J$72,
IF(AND(I886=110000,R886&gt;12.8,R886&lt;=22.8,M886&lt;=3),'[1]Pricing Schedule'!$J$97,
IF(AND(I886=110000,R886&gt;22.8,R886&lt;=30.2),'[1]Pricing Schedule'!$J$81,
IF(AND(I886=110000,R886&gt;30.2,R886&lt;=45.9),'[1]Pricing Schedule'!$J$90,
IF(AND(I886=110000,R886&gt;45.9,R886&lt;=123.4),'[1]Pricing Schedule'!$J$97,
IF(AND(I886=110000,R886&gt;123.4,R886&lt;=168.2,M886&lt;=10),'[1]Pricing Schedule'!$J$105,
IF(AND(I886=110000,R886&gt;123.4,R886&lt;=168.2,M886&gt;10),'[1]Pricing Schedule'!$J$113,
IF(AND(I886=110000,R886&gt;168.2,R886&lt;=336.2,M886&lt;=10),('[1]Pricing Schedule'!$J$105),
IF(AND(I886=110000,R886&gt;168.2,R886&lt;=336.2,M886&gt;10),('[1]Pricing Schedule'!$J$113),
IF(AND(I886=110000,R886&gt;336.4,R886&lt;=504.6,M886&lt;=10),('[1]Pricing Schedule'!$J$105),
IF(AND(I886=110000,R886&gt;336.4,R886&lt;=504.6,M886&gt;10),('[1]Pricing Schedule'!$J$113),
IF(AND(I886=110000,R886&gt;504.6,R886&lt;=672.8,M886&lt;=10),('[1]Pricing Schedule'!$J$105),
IF(AND(I886=110000,R886&gt;504.6,R886&lt;=672.8,M886&gt;10),('[1]Pricing Schedule'!$J$113),
IF(AND(I886=110000,R886&gt;672.8,R886&lt;=841,M886&lt;=10),('[1]Pricing Schedule'!$J$105),
IF(AND(I886=110000,R886&gt;672.8,R886&lt;=841,M886&gt;10),('[1]Pricing Schedule'!$J$113),
IF(AND(I886=110000,R886&gt;1682,R886&lt;=1850.2,M886&lt;=10),('[1]Pricing Schedule'!$J$105),
IF(AND(I886=110000,R886&gt;1682,R886&lt;=1850.2,M886&gt;10),('[1]Pricing Schedule'!$J$113),
IF(AND(I886=110000,R886&gt;2018.4,R886&lt;=2186.6,M886&lt;=10),('[1]Pricing Schedule'!$J$105),
IF(AND(I886=110000,R886&gt;2018.4,R886&lt;=2186.6,M886&gt;10),('[1]Pricing Schedule'!$J$113),999999999)))))))))))))))))))))))))))))))))))))))</f>
        <v>5</v>
      </c>
      <c r="U886" s="40">
        <f t="shared" si="84"/>
        <v>59626.190476190466</v>
      </c>
      <c r="V886" s="41">
        <f t="shared" si="85"/>
        <v>16.771153615780861</v>
      </c>
      <c r="Y886" s="23">
        <v>337</v>
      </c>
      <c r="Z886" s="23">
        <v>250</v>
      </c>
      <c r="AR886" s="35"/>
    </row>
    <row r="887" spans="1:44">
      <c r="A887" s="23">
        <v>887</v>
      </c>
      <c r="B887" s="23">
        <v>887</v>
      </c>
      <c r="C887" s="23" t="s">
        <v>1368</v>
      </c>
      <c r="D887" s="23" t="s">
        <v>121</v>
      </c>
      <c r="E887" s="23" t="s">
        <v>121</v>
      </c>
      <c r="F887" s="23" t="s">
        <v>122</v>
      </c>
      <c r="G887" s="23" t="s">
        <v>123</v>
      </c>
      <c r="H887" s="23" t="s">
        <v>113</v>
      </c>
      <c r="I887" s="13">
        <v>38000</v>
      </c>
      <c r="J887" s="13">
        <v>38000</v>
      </c>
      <c r="K887" s="13">
        <v>10000</v>
      </c>
      <c r="L887" s="24">
        <v>12.862</v>
      </c>
      <c r="M887" s="37">
        <f t="shared" si="80"/>
        <v>13</v>
      </c>
      <c r="N887" s="24">
        <v>1.3080000000000001</v>
      </c>
      <c r="O887" s="13">
        <v>2</v>
      </c>
      <c r="P887" s="36">
        <f t="shared" si="81"/>
        <v>0.98100000000000009</v>
      </c>
      <c r="Q887" s="38">
        <f t="shared" si="82"/>
        <v>8.4</v>
      </c>
      <c r="R887" s="37">
        <f t="shared" si="83"/>
        <v>8.4</v>
      </c>
      <c r="S887" s="39">
        <f>IF(AND(I887=38000,R887&lt;=4.5,M887&gt;8),'[1]Pricing Schedule'!$F$8+('[1]Pricing Schedule'!$F$9*M887),
IF(AND(I887=38000,R887&lt;=4.5,M887&lt;=8),'[1]Pricing Schedule'!$F$34+('[1]Pricing Schedule'!$F$36*M887),
IF(AND(I887=38000,R887&gt;4.5,R887&lt;=9,M887&gt;8),'[1]Pricing Schedule'!$F$17+('[1]Pricing Schedule'!$F$18*M887),
IF(AND(I887=38000,R887&gt;4.5,R887&lt;=9,M887&lt;=8),'[1]Pricing Schedule'!$F$34+('[1]Pricing Schedule'!$F$36*M887),
IF(AND(I887=38000,R887&gt;9,R887&lt;=12.8,M887&gt;8),'[1]Pricing Schedule'!$F$26+('[1]Pricing Schedule'!$F$27*M887),
IF(AND(I887=38000,R887&gt;9,R887&lt;=12.8,M887&lt;=8),'[1]Pricing Schedule'!$F$34+('[1]Pricing Schedule'!$F$36*M887),
IF(AND(I887=38000,R887&gt;12.8,R887&lt;=22.8),'[1]Pricing Schedule'!$F$34+('[1]Pricing Schedule'!$F$36*M887),
IF(AND(I887=38000,R887&gt;22.8,R887&lt;=30.2),'[1]Pricing Schedule'!$F$43+('[1]Pricing Schedule'!$F$45*M887),
IF(AND(I887=38000,R887&gt;30.2,R887&lt;=45.9),'[1]Pricing Schedule'!$F$52+('[1]Pricing Schedule'!$F$54*M887),
IF(AND(I887=38000,R887&gt;45.9,R887&lt;=123.4),'[1]Pricing Schedule'!$F$96+('[1]Pricing Schedule'!$F$97*M887),
IF(AND(I887=38000,R887&gt;123.4,R887&lt;=168.2,M887&lt;=10),'[1]Pricing Schedule'!$F$103+('[1]Pricing Schedule'!$F$105*M887),
IF(AND(I887=38000,R887&gt;123.4,R887&lt;=168.2,M887&gt;10),'[1]Pricing Schedule'!$F$111+('[1]Pricing Schedule'!$F$113*M887),
IF(AND(I887=38000,R887&gt;157.4,R887&lt;=336.4,M887&lt;=10),('[1]Pricing Schedule'!$F$103+('[1]Pricing Schedule'!$F$105*M887))*2,
IF(AND(I887=38000,R887&gt;157.4,R887&lt;=336.4,M887&gt;10),('[1]Pricing Schedule'!$F$111+('[1]Pricing Schedule'!$F$113*M887))*2,
IF(AND(I887=38000,R887&gt;314.8,R887&lt;=504.6,M887&lt;=10),('[1]Pricing Schedule'!$F$103+('[1]Pricing Schedule'!$F$105*M887))*3,
IF(AND(I887=38000,R887&gt;314.8,R887&lt;=504.6,M887&gt;10),('[1]Pricing Schedule'!$F$111+('[1]Pricing Schedule'!$F$113*M887))*3,
IF(AND(I887=38000,R887&gt;472.2,R887&lt;=672.8,M887&lt;=10),('[1]Pricing Schedule'!$F$103+('[1]Pricing Schedule'!$F$105*M887))*4,
IF(AND(I887=38000,R887&gt;472.2,R887&lt;=672.8,M887&gt;10),('[1]Pricing Schedule'!$F$111+('[1]Pricing Schedule'!$F$113*M887))*4,
IF(AND(I887=110000,R887&lt;=12.8,M887&gt;2),'[1]Pricing Schedule'!$F$62+('[1]Pricing Schedule'!$F$63*M887),
IF(AND(I887=110000,R887&lt;=12.8,M887&lt;=2),'[1]Pricing Schedule'!$F$96+('[1]Pricing Schedule'!$F$97*M887),
IF(AND(I887=110000,R887&gt;12.8,R887&lt;=22.8,M887&gt;3),'[1]Pricing Schedule'!$F$71+('[1]Pricing Schedule'!$F$72*M887),
IF(AND(I887=110000,R887&gt;12.8,R887&lt;=22.8,M887&lt;=3),'[1]Pricing Schedule'!$F$96+('[1]Pricing Schedule'!$F$97*M887),
IF(AND(I887=110000,R887&gt;22.8,R887&lt;=30.2),'[1]Pricing Schedule'!$F$80+('[1]Pricing Schedule'!$F$81*M887),
IF(AND(I887=110000,R887&gt;30.2,R887&lt;=45.9),'[1]Pricing Schedule'!$F$89+('[1]Pricing Schedule'!$F$90*M887),
IF(AND(I887=110000,R887&gt;45.9,R887&lt;=123.4),'[1]Pricing Schedule'!$F$96+('[1]Pricing Schedule'!$F$97*M887),
IF(AND(I887=110000,R887&gt;123.4,R887&lt;=168.2,M887&lt;=10),'[1]Pricing Schedule'!$F$103+('[1]Pricing Schedule'!$F$105*M887),
IF(AND(I887=110000,R887&gt;123.4,R887&lt;=168.2,M887&gt;10),'[1]Pricing Schedule'!$F$111+('[1]Pricing Schedule'!$F$113*M887),
IF(AND(I887=110000,R887&gt;168.2,R887&lt;=336.4,M887&lt;=10),('[1]Pricing Schedule'!$F$103+('[1]Pricing Schedule'!$F$105*M887))*2,
IF(AND(I887=110000,R887&gt;168.2,R887&lt;=336.4,M887&gt;10),('[1]Pricing Schedule'!$F$111+('[1]Pricing Schedule'!$F$113*M887))*2,
IF(AND(I887=110000,R887&gt;336.4,R887&lt;=504.6,M887&lt;=10),('[1]Pricing Schedule'!$F$103+('[1]Pricing Schedule'!$F$105*M887))*3,
IF(AND(I887=110000,R887&gt;336.4,R887&lt;=504.6,M887&gt;10),('[1]Pricing Schedule'!$F$111+('[1]Pricing Schedule'!$F$113*M887))*3,
IF(AND(I887=110000,R887&gt;504.6,R887&lt;=672.8,M887&lt;=10),('[1]Pricing Schedule'!$F$103+('[1]Pricing Schedule'!$F$105*M887))*4,
IF(AND(I887=110000,R887&gt;504.6,R887&lt;=672.8,M887&gt;10),('[1]Pricing Schedule'!$F$111+('[1]Pricing Schedule'!$F$113*M887))*4,
IF(AND(I887=110000,R887&gt;672.8,R887&lt;=841,M887&lt;=10),('[1]Pricing Schedule'!$F$103+('[1]Pricing Schedule'!$F$105*M887))*5,
IF(AND(I887=110000,R887&gt;672.8,R887&lt;=841,M887&gt;10),('[1]Pricing Schedule'!$F$111+('[1]Pricing Schedule'!$F$113*M887))*5,
IF(AND(I887=110000,R887&gt;672.8,R887&lt;=841,M887&lt;=10),('[1]Pricing Schedule'!$F$103+('[1]Pricing Schedule'!$F$105*M887))*5,
IF(AND(I887=110000,R887&gt;672.8,R887&lt;=841,M887&gt;10),('[1]Pricing Schedule'!$F$111+('[1]Pricing Schedule'!$F$113*M887))*5,
IF(AND(I887=110000,R887&gt;1345.6,R887&lt;=1513.8,M887&lt;=10),('[1]Pricing Schedule'!$F$103+('[1]Pricing Schedule'!$F$105*M887))*9,
IF(AND(I887=110000,R887&gt;1345.6,R887&lt;=1513.8,M887&gt;10),('[1]Pricing Schedule'!$F$111+('[1]Pricing Schedule'!$F$113*M887))*9,
9999999999)))))))))))))))))))))))))))))))))))))))</f>
        <v>1590600</v>
      </c>
      <c r="T887" s="21">
        <f>IF(AND(I887=38000,R887&lt;=4.5,M887&gt;8),'[1]Pricing Schedule'!$J$9,
IF(AND(I887=38000,R887&lt;=4.5,M887&lt;=8),'[1]Pricing Schedule'!$J$36,
IF(AND(I887=38000,R887&gt;4.5,R887&lt;=9,M887&gt;8),'[1]Pricing Schedule'!$J$18,
IF(AND(I887=38000,R887&gt;4.5,R887&lt;=9,M887&lt;=8),'[1]Pricing Schedule'!$J$36,
IF(AND(I887=38000,R887&gt;9,R887&lt;=12.8,M887&gt;8),'[1]Pricing Schedule'!$J$27,
IF(AND(I887=38000,R887&gt;9,R887&lt;=12.8,M887&lt;=8),'[1]Pricing Schedule'!$J$36,
IF(AND(I887=38000,R887&gt;12.8,R887&lt;=22.8),'[1]Pricing Schedule'!$J$36,
IF(AND(I887=38000,R887&gt;22.8,R887&lt;=30.2),'[1]Pricing Schedule'!$J$45,
IF(AND(I887=38000,R887&gt;30.2,R887&lt;=45.9),'[1]Pricing Schedule'!$J$54,
IF(AND(I887=38000,R887&gt;45.9,R887&lt;=123.4),'[1]Pricing Schedule'!$J$97,
IF(AND(I887=38000,R887&gt;123.4,R887&lt;=168.2,M887&lt;=10),'[1]Pricing Schedule'!$J$105,
IF(AND(I887=38000,R887&gt;123.4,R887&lt;=168.2,M887&gt;10),'[1]Pricing Schedule'!$J$113,
IF(AND(I887=38000,R887&gt;168.2,R887&lt;=336.4,M887&lt;=10),('[1]Pricing Schedule'!$J$105),
IF(AND(I887=38000,R887&gt;168.2,R887&lt;=336.4,M887&gt;10),('[1]Pricing Schedule'!$J$113),
IF(AND(I887=38000,R887&gt;336.4,R887&lt;=504.6,M887&lt;=10),('[1]Pricing Schedule'!$J$105),
IF(AND(I887=38000,R887&gt;336.4,R887&lt;=504.6,M887&gt;10),('[1]Pricing Schedule'!$J$113),
IF(AND(I887=38000,R887&gt;504.6,R887&lt;=672.8,M887&lt;=10),('[1]Pricing Schedule'!$J$105),
IF(AND(I887=38000,R887&gt;504.6,R887&lt;=672.8,M887&gt;10),('[1]Pricing Schedule'!$J$113),
IF(AND(I887=110000,R887&lt;=12.8,M887&gt;2),'[1]Pricing Schedule'!$J$63,
IF(AND(I887=110000,R887&lt;=12.8,M887&lt;=2),'[1]Pricing Schedule'!$J$97,
IF(AND(I887=110000,R887&gt;12.8,R887&lt;=22.8,M887&gt;3),'[1]Pricing Schedule'!$J$72,
IF(AND(I887=110000,R887&gt;12.8,R887&lt;=22.8,M887&lt;=3),'[1]Pricing Schedule'!$J$97,
IF(AND(I887=110000,R887&gt;22.8,R887&lt;=30.2),'[1]Pricing Schedule'!$J$81,
IF(AND(I887=110000,R887&gt;30.2,R887&lt;=45.9),'[1]Pricing Schedule'!$J$90,
IF(AND(I887=110000,R887&gt;45.9,R887&lt;=123.4),'[1]Pricing Schedule'!$J$97,
IF(AND(I887=110000,R887&gt;123.4,R887&lt;=168.2,M887&lt;=10),'[1]Pricing Schedule'!$J$105,
IF(AND(I887=110000,R887&gt;123.4,R887&lt;=168.2,M887&gt;10),'[1]Pricing Schedule'!$J$113,
IF(AND(I887=110000,R887&gt;168.2,R887&lt;=336.2,M887&lt;=10),('[1]Pricing Schedule'!$J$105),
IF(AND(I887=110000,R887&gt;168.2,R887&lt;=336.2,M887&gt;10),('[1]Pricing Schedule'!$J$113),
IF(AND(I887=110000,R887&gt;336.4,R887&lt;=504.6,M887&lt;=10),('[1]Pricing Schedule'!$J$105),
IF(AND(I887=110000,R887&gt;336.4,R887&lt;=504.6,M887&gt;10),('[1]Pricing Schedule'!$J$113),
IF(AND(I887=110000,R887&gt;504.6,R887&lt;=672.8,M887&lt;=10),('[1]Pricing Schedule'!$J$105),
IF(AND(I887=110000,R887&gt;504.6,R887&lt;=672.8,M887&gt;10),('[1]Pricing Schedule'!$J$113),
IF(AND(I887=110000,R887&gt;672.8,R887&lt;=841,M887&lt;=10),('[1]Pricing Schedule'!$J$105),
IF(AND(I887=110000,R887&gt;672.8,R887&lt;=841,M887&gt;10),('[1]Pricing Schedule'!$J$113),
IF(AND(I887=110000,R887&gt;1682,R887&lt;=1850.2,M887&lt;=10),('[1]Pricing Schedule'!$J$105),
IF(AND(I887=110000,R887&gt;1682,R887&lt;=1850.2,M887&gt;10),('[1]Pricing Schedule'!$J$113),
IF(AND(I887=110000,R887&gt;2018.4,R887&lt;=2186.6,M887&lt;=10),('[1]Pricing Schedule'!$J$105),
IF(AND(I887=110000,R887&gt;2018.4,R887&lt;=2186.6,M887&gt;10),('[1]Pricing Schedule'!$J$113),999999999)))))))))))))))))))))))))))))))))))))))</f>
        <v>2</v>
      </c>
      <c r="U887" s="40">
        <f t="shared" si="84"/>
        <v>189357.14285714284</v>
      </c>
      <c r="V887" s="41">
        <f t="shared" si="85"/>
        <v>5.2810260279139944</v>
      </c>
      <c r="Y887" s="23">
        <v>505</v>
      </c>
      <c r="Z887" s="23">
        <v>250</v>
      </c>
      <c r="AR887" s="35"/>
    </row>
    <row r="888" spans="1:44">
      <c r="A888" s="23">
        <v>888</v>
      </c>
      <c r="B888" s="23">
        <v>888</v>
      </c>
      <c r="C888" s="23" t="s">
        <v>1369</v>
      </c>
      <c r="D888" s="23" t="s">
        <v>121</v>
      </c>
      <c r="E888" s="23" t="s">
        <v>121</v>
      </c>
      <c r="F888" s="23" t="s">
        <v>122</v>
      </c>
      <c r="G888" s="23" t="s">
        <v>123</v>
      </c>
      <c r="H888" s="23" t="s">
        <v>113</v>
      </c>
      <c r="I888" s="13">
        <v>38000</v>
      </c>
      <c r="J888" s="13">
        <v>38000</v>
      </c>
      <c r="K888" s="13">
        <v>10000</v>
      </c>
      <c r="L888" s="24">
        <v>12.042</v>
      </c>
      <c r="M888" s="37">
        <f t="shared" si="80"/>
        <v>13</v>
      </c>
      <c r="N888" s="24">
        <v>0.89100000000000001</v>
      </c>
      <c r="O888" s="13">
        <v>2</v>
      </c>
      <c r="P888" s="36">
        <f t="shared" si="81"/>
        <v>0.66825000000000001</v>
      </c>
      <c r="Q888" s="38">
        <f t="shared" si="82"/>
        <v>8.4</v>
      </c>
      <c r="R888" s="37">
        <f t="shared" si="83"/>
        <v>8.4</v>
      </c>
      <c r="S888" s="39">
        <f>IF(AND(I888=38000,R888&lt;=4.5,M888&gt;8),'[1]Pricing Schedule'!$F$8+('[1]Pricing Schedule'!$F$9*M888),
IF(AND(I888=38000,R888&lt;=4.5,M888&lt;=8),'[1]Pricing Schedule'!$F$34+('[1]Pricing Schedule'!$F$36*M888),
IF(AND(I888=38000,R888&gt;4.5,R888&lt;=9,M888&gt;8),'[1]Pricing Schedule'!$F$17+('[1]Pricing Schedule'!$F$18*M888),
IF(AND(I888=38000,R888&gt;4.5,R888&lt;=9,M888&lt;=8),'[1]Pricing Schedule'!$F$34+('[1]Pricing Schedule'!$F$36*M888),
IF(AND(I888=38000,R888&gt;9,R888&lt;=12.8,M888&gt;8),'[1]Pricing Schedule'!$F$26+('[1]Pricing Schedule'!$F$27*M888),
IF(AND(I888=38000,R888&gt;9,R888&lt;=12.8,M888&lt;=8),'[1]Pricing Schedule'!$F$34+('[1]Pricing Schedule'!$F$36*M888),
IF(AND(I888=38000,R888&gt;12.8,R888&lt;=22.8),'[1]Pricing Schedule'!$F$34+('[1]Pricing Schedule'!$F$36*M888),
IF(AND(I888=38000,R888&gt;22.8,R888&lt;=30.2),'[1]Pricing Schedule'!$F$43+('[1]Pricing Schedule'!$F$45*M888),
IF(AND(I888=38000,R888&gt;30.2,R888&lt;=45.9),'[1]Pricing Schedule'!$F$52+('[1]Pricing Schedule'!$F$54*M888),
IF(AND(I888=38000,R888&gt;45.9,R888&lt;=123.4),'[1]Pricing Schedule'!$F$96+('[1]Pricing Schedule'!$F$97*M888),
IF(AND(I888=38000,R888&gt;123.4,R888&lt;=168.2,M888&lt;=10),'[1]Pricing Schedule'!$F$103+('[1]Pricing Schedule'!$F$105*M888),
IF(AND(I888=38000,R888&gt;123.4,R888&lt;=168.2,M888&gt;10),'[1]Pricing Schedule'!$F$111+('[1]Pricing Schedule'!$F$113*M888),
IF(AND(I888=38000,R888&gt;157.4,R888&lt;=336.4,M888&lt;=10),('[1]Pricing Schedule'!$F$103+('[1]Pricing Schedule'!$F$105*M888))*2,
IF(AND(I888=38000,R888&gt;157.4,R888&lt;=336.4,M888&gt;10),('[1]Pricing Schedule'!$F$111+('[1]Pricing Schedule'!$F$113*M888))*2,
IF(AND(I888=38000,R888&gt;314.8,R888&lt;=504.6,M888&lt;=10),('[1]Pricing Schedule'!$F$103+('[1]Pricing Schedule'!$F$105*M888))*3,
IF(AND(I888=38000,R888&gt;314.8,R888&lt;=504.6,M888&gt;10),('[1]Pricing Schedule'!$F$111+('[1]Pricing Schedule'!$F$113*M888))*3,
IF(AND(I888=38000,R888&gt;472.2,R888&lt;=672.8,M888&lt;=10),('[1]Pricing Schedule'!$F$103+('[1]Pricing Schedule'!$F$105*M888))*4,
IF(AND(I888=38000,R888&gt;472.2,R888&lt;=672.8,M888&gt;10),('[1]Pricing Schedule'!$F$111+('[1]Pricing Schedule'!$F$113*M888))*4,
IF(AND(I888=110000,R888&lt;=12.8,M888&gt;2),'[1]Pricing Schedule'!$F$62+('[1]Pricing Schedule'!$F$63*M888),
IF(AND(I888=110000,R888&lt;=12.8,M888&lt;=2),'[1]Pricing Schedule'!$F$96+('[1]Pricing Schedule'!$F$97*M888),
IF(AND(I888=110000,R888&gt;12.8,R888&lt;=22.8,M888&gt;3),'[1]Pricing Schedule'!$F$71+('[1]Pricing Schedule'!$F$72*M888),
IF(AND(I888=110000,R888&gt;12.8,R888&lt;=22.8,M888&lt;=3),'[1]Pricing Schedule'!$F$96+('[1]Pricing Schedule'!$F$97*M888),
IF(AND(I888=110000,R888&gt;22.8,R888&lt;=30.2),'[1]Pricing Schedule'!$F$80+('[1]Pricing Schedule'!$F$81*M888),
IF(AND(I888=110000,R888&gt;30.2,R888&lt;=45.9),'[1]Pricing Schedule'!$F$89+('[1]Pricing Schedule'!$F$90*M888),
IF(AND(I888=110000,R888&gt;45.9,R888&lt;=123.4),'[1]Pricing Schedule'!$F$96+('[1]Pricing Schedule'!$F$97*M888),
IF(AND(I888=110000,R888&gt;123.4,R888&lt;=168.2,M888&lt;=10),'[1]Pricing Schedule'!$F$103+('[1]Pricing Schedule'!$F$105*M888),
IF(AND(I888=110000,R888&gt;123.4,R888&lt;=168.2,M888&gt;10),'[1]Pricing Schedule'!$F$111+('[1]Pricing Schedule'!$F$113*M888),
IF(AND(I888=110000,R888&gt;168.2,R888&lt;=336.4,M888&lt;=10),('[1]Pricing Schedule'!$F$103+('[1]Pricing Schedule'!$F$105*M888))*2,
IF(AND(I888=110000,R888&gt;168.2,R888&lt;=336.4,M888&gt;10),('[1]Pricing Schedule'!$F$111+('[1]Pricing Schedule'!$F$113*M888))*2,
IF(AND(I888=110000,R888&gt;336.4,R888&lt;=504.6,M888&lt;=10),('[1]Pricing Schedule'!$F$103+('[1]Pricing Schedule'!$F$105*M888))*3,
IF(AND(I888=110000,R888&gt;336.4,R888&lt;=504.6,M888&gt;10),('[1]Pricing Schedule'!$F$111+('[1]Pricing Schedule'!$F$113*M888))*3,
IF(AND(I888=110000,R888&gt;504.6,R888&lt;=672.8,M888&lt;=10),('[1]Pricing Schedule'!$F$103+('[1]Pricing Schedule'!$F$105*M888))*4,
IF(AND(I888=110000,R888&gt;504.6,R888&lt;=672.8,M888&gt;10),('[1]Pricing Schedule'!$F$111+('[1]Pricing Schedule'!$F$113*M888))*4,
IF(AND(I888=110000,R888&gt;672.8,R888&lt;=841,M888&lt;=10),('[1]Pricing Schedule'!$F$103+('[1]Pricing Schedule'!$F$105*M888))*5,
IF(AND(I888=110000,R888&gt;672.8,R888&lt;=841,M888&gt;10),('[1]Pricing Schedule'!$F$111+('[1]Pricing Schedule'!$F$113*M888))*5,
IF(AND(I888=110000,R888&gt;672.8,R888&lt;=841,M888&lt;=10),('[1]Pricing Schedule'!$F$103+('[1]Pricing Schedule'!$F$105*M888))*5,
IF(AND(I888=110000,R888&gt;672.8,R888&lt;=841,M888&gt;10),('[1]Pricing Schedule'!$F$111+('[1]Pricing Schedule'!$F$113*M888))*5,
IF(AND(I888=110000,R888&gt;1345.6,R888&lt;=1513.8,M888&lt;=10),('[1]Pricing Schedule'!$F$103+('[1]Pricing Schedule'!$F$105*M888))*9,
IF(AND(I888=110000,R888&gt;1345.6,R888&lt;=1513.8,M888&gt;10),('[1]Pricing Schedule'!$F$111+('[1]Pricing Schedule'!$F$113*M888))*9,
9999999999)))))))))))))))))))))))))))))))))))))))</f>
        <v>1590600</v>
      </c>
      <c r="T888" s="21">
        <f>IF(AND(I888=38000,R888&lt;=4.5,M888&gt;8),'[1]Pricing Schedule'!$J$9,
IF(AND(I888=38000,R888&lt;=4.5,M888&lt;=8),'[1]Pricing Schedule'!$J$36,
IF(AND(I888=38000,R888&gt;4.5,R888&lt;=9,M888&gt;8),'[1]Pricing Schedule'!$J$18,
IF(AND(I888=38000,R888&gt;4.5,R888&lt;=9,M888&lt;=8),'[1]Pricing Schedule'!$J$36,
IF(AND(I888=38000,R888&gt;9,R888&lt;=12.8,M888&gt;8),'[1]Pricing Schedule'!$J$27,
IF(AND(I888=38000,R888&gt;9,R888&lt;=12.8,M888&lt;=8),'[1]Pricing Schedule'!$J$36,
IF(AND(I888=38000,R888&gt;12.8,R888&lt;=22.8),'[1]Pricing Schedule'!$J$36,
IF(AND(I888=38000,R888&gt;22.8,R888&lt;=30.2),'[1]Pricing Schedule'!$J$45,
IF(AND(I888=38000,R888&gt;30.2,R888&lt;=45.9),'[1]Pricing Schedule'!$J$54,
IF(AND(I888=38000,R888&gt;45.9,R888&lt;=123.4),'[1]Pricing Schedule'!$J$97,
IF(AND(I888=38000,R888&gt;123.4,R888&lt;=168.2,M888&lt;=10),'[1]Pricing Schedule'!$J$105,
IF(AND(I888=38000,R888&gt;123.4,R888&lt;=168.2,M888&gt;10),'[1]Pricing Schedule'!$J$113,
IF(AND(I888=38000,R888&gt;168.2,R888&lt;=336.4,M888&lt;=10),('[1]Pricing Schedule'!$J$105),
IF(AND(I888=38000,R888&gt;168.2,R888&lt;=336.4,M888&gt;10),('[1]Pricing Schedule'!$J$113),
IF(AND(I888=38000,R888&gt;336.4,R888&lt;=504.6,M888&lt;=10),('[1]Pricing Schedule'!$J$105),
IF(AND(I888=38000,R888&gt;336.4,R888&lt;=504.6,M888&gt;10),('[1]Pricing Schedule'!$J$113),
IF(AND(I888=38000,R888&gt;504.6,R888&lt;=672.8,M888&lt;=10),('[1]Pricing Schedule'!$J$105),
IF(AND(I888=38000,R888&gt;504.6,R888&lt;=672.8,M888&gt;10),('[1]Pricing Schedule'!$J$113),
IF(AND(I888=110000,R888&lt;=12.8,M888&gt;2),'[1]Pricing Schedule'!$J$63,
IF(AND(I888=110000,R888&lt;=12.8,M888&lt;=2),'[1]Pricing Schedule'!$J$97,
IF(AND(I888=110000,R888&gt;12.8,R888&lt;=22.8,M888&gt;3),'[1]Pricing Schedule'!$J$72,
IF(AND(I888=110000,R888&gt;12.8,R888&lt;=22.8,M888&lt;=3),'[1]Pricing Schedule'!$J$97,
IF(AND(I888=110000,R888&gt;22.8,R888&lt;=30.2),'[1]Pricing Schedule'!$J$81,
IF(AND(I888=110000,R888&gt;30.2,R888&lt;=45.9),'[1]Pricing Schedule'!$J$90,
IF(AND(I888=110000,R888&gt;45.9,R888&lt;=123.4),'[1]Pricing Schedule'!$J$97,
IF(AND(I888=110000,R888&gt;123.4,R888&lt;=168.2,M888&lt;=10),'[1]Pricing Schedule'!$J$105,
IF(AND(I888=110000,R888&gt;123.4,R888&lt;=168.2,M888&gt;10),'[1]Pricing Schedule'!$J$113,
IF(AND(I888=110000,R888&gt;168.2,R888&lt;=336.2,M888&lt;=10),('[1]Pricing Schedule'!$J$105),
IF(AND(I888=110000,R888&gt;168.2,R888&lt;=336.2,M888&gt;10),('[1]Pricing Schedule'!$J$113),
IF(AND(I888=110000,R888&gt;336.4,R888&lt;=504.6,M888&lt;=10),('[1]Pricing Schedule'!$J$105),
IF(AND(I888=110000,R888&gt;336.4,R888&lt;=504.6,M888&gt;10),('[1]Pricing Schedule'!$J$113),
IF(AND(I888=110000,R888&gt;504.6,R888&lt;=672.8,M888&lt;=10),('[1]Pricing Schedule'!$J$105),
IF(AND(I888=110000,R888&gt;504.6,R888&lt;=672.8,M888&gt;10),('[1]Pricing Schedule'!$J$113),
IF(AND(I888=110000,R888&gt;672.8,R888&lt;=841,M888&lt;=10),('[1]Pricing Schedule'!$J$105),
IF(AND(I888=110000,R888&gt;672.8,R888&lt;=841,M888&gt;10),('[1]Pricing Schedule'!$J$113),
IF(AND(I888=110000,R888&gt;1682,R888&lt;=1850.2,M888&lt;=10),('[1]Pricing Schedule'!$J$105),
IF(AND(I888=110000,R888&gt;1682,R888&lt;=1850.2,M888&gt;10),('[1]Pricing Schedule'!$J$113),
IF(AND(I888=110000,R888&gt;2018.4,R888&lt;=2186.6,M888&lt;=10),('[1]Pricing Schedule'!$J$105),
IF(AND(I888=110000,R888&gt;2018.4,R888&lt;=2186.6,M888&gt;10),('[1]Pricing Schedule'!$J$113),999999999)))))))))))))))))))))))))))))))))))))))</f>
        <v>2</v>
      </c>
      <c r="U888" s="40">
        <f t="shared" si="84"/>
        <v>189357.14285714284</v>
      </c>
      <c r="V888" s="41">
        <f t="shared" si="85"/>
        <v>5.2810260279139944</v>
      </c>
      <c r="Y888" s="23">
        <v>178</v>
      </c>
      <c r="Z888" s="23">
        <v>250</v>
      </c>
      <c r="AR888" s="35"/>
    </row>
    <row r="889" spans="1:44" s="44" customFormat="1">
      <c r="A889" s="43">
        <v>889</v>
      </c>
      <c r="B889" s="43">
        <v>889</v>
      </c>
      <c r="C889" s="43" t="s">
        <v>1370</v>
      </c>
      <c r="D889" s="23" t="s">
        <v>121</v>
      </c>
      <c r="E889" s="23" t="s">
        <v>121</v>
      </c>
      <c r="F889" s="43" t="s">
        <v>122</v>
      </c>
      <c r="G889" s="43" t="s">
        <v>123</v>
      </c>
      <c r="H889" s="43" t="s">
        <v>113</v>
      </c>
      <c r="I889" s="44">
        <v>38000</v>
      </c>
      <c r="J889" s="44">
        <v>38000</v>
      </c>
      <c r="K889" s="44">
        <v>10000</v>
      </c>
      <c r="L889" s="45">
        <v>10.007</v>
      </c>
      <c r="M889" s="46">
        <f t="shared" si="80"/>
        <v>11</v>
      </c>
      <c r="N889" s="45">
        <v>7.0309999999999997</v>
      </c>
      <c r="O889" s="44">
        <v>2</v>
      </c>
      <c r="P889" s="46">
        <f t="shared" si="81"/>
        <v>5.27325</v>
      </c>
      <c r="Q889" s="47">
        <f t="shared" si="82"/>
        <v>63</v>
      </c>
      <c r="R889" s="46">
        <f t="shared" si="83"/>
        <v>63</v>
      </c>
      <c r="S889" s="39">
        <f>IF(AND(I889=38000,R889&lt;=4.5,M889&gt;8),'[1]Pricing Schedule'!$F$8+('[1]Pricing Schedule'!$F$9*M889),
IF(AND(I889=38000,R889&lt;=4.5,M889&lt;=8),'[1]Pricing Schedule'!$F$34+('[1]Pricing Schedule'!$F$36*M889),
IF(AND(I889=38000,R889&gt;4.5,R889&lt;=9,M889&gt;8),'[1]Pricing Schedule'!$F$17+('[1]Pricing Schedule'!$F$18*M889),
IF(AND(I889=38000,R889&gt;4.5,R889&lt;=9,M889&lt;=8),'[1]Pricing Schedule'!$F$34+('[1]Pricing Schedule'!$F$36*M889),
IF(AND(I889=38000,R889&gt;9,R889&lt;=12.8,M889&gt;8),'[1]Pricing Schedule'!$F$26+('[1]Pricing Schedule'!$F$27*M889),
IF(AND(I889=38000,R889&gt;9,R889&lt;=12.8,M889&lt;=8),'[1]Pricing Schedule'!$F$34+('[1]Pricing Schedule'!$F$36*M889),
IF(AND(I889=38000,R889&gt;12.8,R889&lt;=22.8),'[1]Pricing Schedule'!$F$34+('[1]Pricing Schedule'!$F$36*M889),
IF(AND(I889=38000,R889&gt;22.8,R889&lt;=30.2),'[1]Pricing Schedule'!$F$43+('[1]Pricing Schedule'!$F$45*M889),
IF(AND(I889=38000,R889&gt;30.2,R889&lt;=45.9),'[1]Pricing Schedule'!$F$52+('[1]Pricing Schedule'!$F$54*M889),
IF(AND(I889=38000,R889&gt;45.9,R889&lt;=123.4),'[1]Pricing Schedule'!$F$96+('[1]Pricing Schedule'!$F$97*M889),
IF(AND(I889=38000,R889&gt;123.4,R889&lt;=168.2,M889&lt;=10),'[1]Pricing Schedule'!$F$103+('[1]Pricing Schedule'!$F$105*M889),
IF(AND(I889=38000,R889&gt;123.4,R889&lt;=168.2,M889&gt;10),'[1]Pricing Schedule'!$F$111+('[1]Pricing Schedule'!$F$113*M889),
IF(AND(I889=38000,R889&gt;157.4,R889&lt;=336.4,M889&lt;=10),('[1]Pricing Schedule'!$F$103+('[1]Pricing Schedule'!$F$105*M889))*2,
IF(AND(I889=38000,R889&gt;157.4,R889&lt;=336.4,M889&gt;10),('[1]Pricing Schedule'!$F$111+('[1]Pricing Schedule'!$F$113*M889))*2,
IF(AND(I889=38000,R889&gt;314.8,R889&lt;=504.6,M889&lt;=10),('[1]Pricing Schedule'!$F$103+('[1]Pricing Schedule'!$F$105*M889))*3,
IF(AND(I889=38000,R889&gt;314.8,R889&lt;=504.6,M889&gt;10),('[1]Pricing Schedule'!$F$111+('[1]Pricing Schedule'!$F$113*M889))*3,
IF(AND(I889=38000,R889&gt;472.2,R889&lt;=672.8,M889&lt;=10),('[1]Pricing Schedule'!$F$103+('[1]Pricing Schedule'!$F$105*M889))*4,
IF(AND(I889=38000,R889&gt;472.2,R889&lt;=672.8,M889&gt;10),('[1]Pricing Schedule'!$F$111+('[1]Pricing Schedule'!$F$113*M889))*4,
IF(AND(I889=110000,R889&lt;=12.8,M889&gt;2),'[1]Pricing Schedule'!$F$62+('[1]Pricing Schedule'!$F$63*M889),
IF(AND(I889=110000,R889&lt;=12.8,M889&lt;=2),'[1]Pricing Schedule'!$F$96+('[1]Pricing Schedule'!$F$97*M889),
IF(AND(I889=110000,R889&gt;12.8,R889&lt;=22.8,M889&gt;3),'[1]Pricing Schedule'!$F$71+('[1]Pricing Schedule'!$F$72*M889),
IF(AND(I889=110000,R889&gt;12.8,R889&lt;=22.8,M889&lt;=3),'[1]Pricing Schedule'!$F$96+('[1]Pricing Schedule'!$F$97*M889),
IF(AND(I889=110000,R889&gt;22.8,R889&lt;=30.2),'[1]Pricing Schedule'!$F$80+('[1]Pricing Schedule'!$F$81*M889),
IF(AND(I889=110000,R889&gt;30.2,R889&lt;=45.9),'[1]Pricing Schedule'!$F$89+('[1]Pricing Schedule'!$F$90*M889),
IF(AND(I889=110000,R889&gt;45.9,R889&lt;=123.4),'[1]Pricing Schedule'!$F$96+('[1]Pricing Schedule'!$F$97*M889),
IF(AND(I889=110000,R889&gt;123.4,R889&lt;=168.2,M889&lt;=10),'[1]Pricing Schedule'!$F$103+('[1]Pricing Schedule'!$F$105*M889),
IF(AND(I889=110000,R889&gt;123.4,R889&lt;=168.2,M889&gt;10),'[1]Pricing Schedule'!$F$111+('[1]Pricing Schedule'!$F$113*M889),
IF(AND(I889=110000,R889&gt;168.2,R889&lt;=336.4,M889&lt;=10),('[1]Pricing Schedule'!$F$103+('[1]Pricing Schedule'!$F$105*M889))*2,
IF(AND(I889=110000,R889&gt;168.2,R889&lt;=336.4,M889&gt;10),('[1]Pricing Schedule'!$F$111+('[1]Pricing Schedule'!$F$113*M889))*2,
IF(AND(I889=110000,R889&gt;336.4,R889&lt;=504.6,M889&lt;=10),('[1]Pricing Schedule'!$F$103+('[1]Pricing Schedule'!$F$105*M889))*3,
IF(AND(I889=110000,R889&gt;336.4,R889&lt;=504.6,M889&gt;10),('[1]Pricing Schedule'!$F$111+('[1]Pricing Schedule'!$F$113*M889))*3,
IF(AND(I889=110000,R889&gt;504.6,R889&lt;=672.8,M889&lt;=10),('[1]Pricing Schedule'!$F$103+('[1]Pricing Schedule'!$F$105*M889))*4,
IF(AND(I889=110000,R889&gt;504.6,R889&lt;=672.8,M889&gt;10),('[1]Pricing Schedule'!$F$111+('[1]Pricing Schedule'!$F$113*M889))*4,
IF(AND(I889=110000,R889&gt;672.8,R889&lt;=841,M889&lt;=10),('[1]Pricing Schedule'!$F$103+('[1]Pricing Schedule'!$F$105*M889))*5,
IF(AND(I889=110000,R889&gt;672.8,R889&lt;=841,M889&gt;10),('[1]Pricing Schedule'!$F$111+('[1]Pricing Schedule'!$F$113*M889))*5,
IF(AND(I889=110000,R889&gt;672.8,R889&lt;=841,M889&lt;=10),('[1]Pricing Schedule'!$F$103+('[1]Pricing Schedule'!$F$105*M889))*5,
IF(AND(I889=110000,R889&gt;672.8,R889&lt;=841,M889&gt;10),('[1]Pricing Schedule'!$F$111+('[1]Pricing Schedule'!$F$113*M889))*5,
IF(AND(I889=110000,R889&gt;1345.6,R889&lt;=1513.8,M889&lt;=10),('[1]Pricing Schedule'!$F$103+('[1]Pricing Schedule'!$F$105*M889))*9,
IF(AND(I889=110000,R889&gt;1345.6,R889&lt;=1513.8,M889&gt;10),('[1]Pricing Schedule'!$F$111+('[1]Pricing Schedule'!$F$113*M889))*9,
9999999999)))))))))))))))))))))))))))))))))))))))</f>
        <v>3237370</v>
      </c>
      <c r="T889" s="48">
        <f>IF(AND(I889=38000,R889&lt;=4.5,M889&gt;8),'[1]Pricing Schedule'!$J$9,
IF(AND(I889=38000,R889&lt;=4.5,M889&lt;=8),'[1]Pricing Schedule'!$J$36,
IF(AND(I889=38000,R889&gt;4.5,R889&lt;=9,M889&gt;8),'[1]Pricing Schedule'!$J$18,
IF(AND(I889=38000,R889&gt;4.5,R889&lt;=9,M889&lt;=8),'[1]Pricing Schedule'!$J$36,
IF(AND(I889=38000,R889&gt;9,R889&lt;=12.8,M889&gt;8),'[1]Pricing Schedule'!$J$27,
IF(AND(I889=38000,R889&gt;9,R889&lt;=12.8,M889&lt;=8),'[1]Pricing Schedule'!$J$36,
IF(AND(I889=38000,R889&gt;12.8,R889&lt;=22.8),'[1]Pricing Schedule'!$J$36,
IF(AND(I889=38000,R889&gt;22.8,R889&lt;=30.2),'[1]Pricing Schedule'!$J$45,
IF(AND(I889=38000,R889&gt;30.2,R889&lt;=45.9),'[1]Pricing Schedule'!$J$54,
IF(AND(I889=38000,R889&gt;45.9,R889&lt;=123.4),'[1]Pricing Schedule'!$J$97,
IF(AND(I889=38000,R889&gt;123.4,R889&lt;=168.2,M889&lt;=10),'[1]Pricing Schedule'!$J$105,
IF(AND(I889=38000,R889&gt;123.4,R889&lt;=168.2,M889&gt;10),'[1]Pricing Schedule'!$J$113,
IF(AND(I889=38000,R889&gt;168.2,R889&lt;=336.4,M889&lt;=10),('[1]Pricing Schedule'!$J$105),
IF(AND(I889=38000,R889&gt;168.2,R889&lt;=336.4,M889&gt;10),('[1]Pricing Schedule'!$J$113),
IF(AND(I889=38000,R889&gt;336.4,R889&lt;=504.6,M889&lt;=10),('[1]Pricing Schedule'!$J$105),
IF(AND(I889=38000,R889&gt;336.4,R889&lt;=504.6,M889&gt;10),('[1]Pricing Schedule'!$J$113),
IF(AND(I889=38000,R889&gt;504.6,R889&lt;=672.8,M889&lt;=10),('[1]Pricing Schedule'!$J$105),
IF(AND(I889=38000,R889&gt;504.6,R889&lt;=672.8,M889&gt;10),('[1]Pricing Schedule'!$J$113),
IF(AND(I889=110000,R889&lt;=12.8,M889&gt;2),'[1]Pricing Schedule'!$J$63,
IF(AND(I889=110000,R889&lt;=12.8,M889&lt;=2),'[1]Pricing Schedule'!$J$97,
IF(AND(I889=110000,R889&gt;12.8,R889&lt;=22.8,M889&gt;3),'[1]Pricing Schedule'!$J$72,
IF(AND(I889=110000,R889&gt;12.8,R889&lt;=22.8,M889&lt;=3),'[1]Pricing Schedule'!$J$97,
IF(AND(I889=110000,R889&gt;22.8,R889&lt;=30.2),'[1]Pricing Schedule'!$J$81,
IF(AND(I889=110000,R889&gt;30.2,R889&lt;=45.9),'[1]Pricing Schedule'!$J$90,
IF(AND(I889=110000,R889&gt;45.9,R889&lt;=123.4),'[1]Pricing Schedule'!$J$97,
IF(AND(I889=110000,R889&gt;123.4,R889&lt;=168.2,M889&lt;=10),'[1]Pricing Schedule'!$J$105,
IF(AND(I889=110000,R889&gt;123.4,R889&lt;=168.2,M889&gt;10),'[1]Pricing Schedule'!$J$113,
IF(AND(I889=110000,R889&gt;168.2,R889&lt;=336.2,M889&lt;=10),('[1]Pricing Schedule'!$J$105),
IF(AND(I889=110000,R889&gt;168.2,R889&lt;=336.2,M889&gt;10),('[1]Pricing Schedule'!$J$113),
IF(AND(I889=110000,R889&gt;336.4,R889&lt;=504.6,M889&lt;=10),('[1]Pricing Schedule'!$J$105),
IF(AND(I889=110000,R889&gt;336.4,R889&lt;=504.6,M889&gt;10),('[1]Pricing Schedule'!$J$113),
IF(AND(I889=110000,R889&gt;504.6,R889&lt;=672.8,M889&lt;=10),('[1]Pricing Schedule'!$J$105),
IF(AND(I889=110000,R889&gt;504.6,R889&lt;=672.8,M889&gt;10),('[1]Pricing Schedule'!$J$113),
IF(AND(I889=110000,R889&gt;672.8,R889&lt;=841,M889&lt;=10),('[1]Pricing Schedule'!$J$105),
IF(AND(I889=110000,R889&gt;672.8,R889&lt;=841,M889&gt;10),('[1]Pricing Schedule'!$J$113),
IF(AND(I889=110000,R889&gt;1682,R889&lt;=1850.2,M889&lt;=10),('[1]Pricing Schedule'!$J$105),
IF(AND(I889=110000,R889&gt;1682,R889&lt;=1850.2,M889&gt;10),('[1]Pricing Schedule'!$J$113),
IF(AND(I889=110000,R889&gt;2018.4,R889&lt;=2186.6,M889&lt;=10),('[1]Pricing Schedule'!$J$105),
IF(AND(I889=110000,R889&gt;2018.4,R889&lt;=2186.6,M889&gt;10),('[1]Pricing Schedule'!$J$113),999999999)))))))))))))))))))))))))))))))))))))))</f>
        <v>11</v>
      </c>
      <c r="U889" s="49">
        <f t="shared" si="84"/>
        <v>51386.825396825399</v>
      </c>
      <c r="V889" s="50">
        <f t="shared" si="85"/>
        <v>19.460240874537046</v>
      </c>
      <c r="W889" s="13"/>
      <c r="X889" s="13"/>
      <c r="Y889" s="23">
        <v>105</v>
      </c>
      <c r="Z889" s="23">
        <v>250</v>
      </c>
      <c r="AD889" s="43"/>
      <c r="AE889" s="43"/>
      <c r="AF889" s="43"/>
      <c r="AR889" s="51"/>
    </row>
    <row r="890" spans="1:44">
      <c r="A890" s="23">
        <v>890</v>
      </c>
      <c r="B890" s="23">
        <v>890</v>
      </c>
      <c r="C890" s="23" t="s">
        <v>1371</v>
      </c>
      <c r="D890" s="23" t="s">
        <v>121</v>
      </c>
      <c r="E890" s="23" t="s">
        <v>121</v>
      </c>
      <c r="F890" s="23" t="s">
        <v>122</v>
      </c>
      <c r="G890" s="23" t="s">
        <v>123</v>
      </c>
      <c r="H890" s="23" t="s">
        <v>113</v>
      </c>
      <c r="I890" s="13">
        <v>38000</v>
      </c>
      <c r="J890" s="13">
        <v>38000</v>
      </c>
      <c r="K890" s="13">
        <v>10000</v>
      </c>
      <c r="L890" s="24">
        <v>9.7949999999999999</v>
      </c>
      <c r="M890" s="37">
        <f t="shared" si="80"/>
        <v>10</v>
      </c>
      <c r="N890" s="24">
        <v>2.4689999999999999</v>
      </c>
      <c r="O890" s="13">
        <v>2</v>
      </c>
      <c r="P890" s="36">
        <f t="shared" si="81"/>
        <v>1.85175</v>
      </c>
      <c r="Q890" s="38">
        <f t="shared" si="82"/>
        <v>21</v>
      </c>
      <c r="R890" s="37">
        <f t="shared" si="83"/>
        <v>21</v>
      </c>
      <c r="S890" s="39">
        <f>IF(AND(I890=38000,R890&lt;=4.5,M890&gt;8),'[1]Pricing Schedule'!$F$8+('[1]Pricing Schedule'!$F$9*M890),
IF(AND(I890=38000,R890&lt;=4.5,M890&lt;=8),'[1]Pricing Schedule'!$F$34+('[1]Pricing Schedule'!$F$36*M890),
IF(AND(I890=38000,R890&gt;4.5,R890&lt;=9,M890&gt;8),'[1]Pricing Schedule'!$F$17+('[1]Pricing Schedule'!$F$18*M890),
IF(AND(I890=38000,R890&gt;4.5,R890&lt;=9,M890&lt;=8),'[1]Pricing Schedule'!$F$34+('[1]Pricing Schedule'!$F$36*M890),
IF(AND(I890=38000,R890&gt;9,R890&lt;=12.8,M890&gt;8),'[1]Pricing Schedule'!$F$26+('[1]Pricing Schedule'!$F$27*M890),
IF(AND(I890=38000,R890&gt;9,R890&lt;=12.8,M890&lt;=8),'[1]Pricing Schedule'!$F$34+('[1]Pricing Schedule'!$F$36*M890),
IF(AND(I890=38000,R890&gt;12.8,R890&lt;=22.8),'[1]Pricing Schedule'!$F$34+('[1]Pricing Schedule'!$F$36*M890),
IF(AND(I890=38000,R890&gt;22.8,R890&lt;=30.2),'[1]Pricing Schedule'!$F$43+('[1]Pricing Schedule'!$F$45*M890),
IF(AND(I890=38000,R890&gt;30.2,R890&lt;=45.9),'[1]Pricing Schedule'!$F$52+('[1]Pricing Schedule'!$F$54*M890),
IF(AND(I890=38000,R890&gt;45.9,R890&lt;=123.4),'[1]Pricing Schedule'!$F$96+('[1]Pricing Schedule'!$F$97*M890),
IF(AND(I890=38000,R890&gt;123.4,R890&lt;=168.2,M890&lt;=10),'[1]Pricing Schedule'!$F$103+('[1]Pricing Schedule'!$F$105*M890),
IF(AND(I890=38000,R890&gt;123.4,R890&lt;=168.2,M890&gt;10),'[1]Pricing Schedule'!$F$111+('[1]Pricing Schedule'!$F$113*M890),
IF(AND(I890=38000,R890&gt;157.4,R890&lt;=336.4,M890&lt;=10),('[1]Pricing Schedule'!$F$103+('[1]Pricing Schedule'!$F$105*M890))*2,
IF(AND(I890=38000,R890&gt;157.4,R890&lt;=336.4,M890&gt;10),('[1]Pricing Schedule'!$F$111+('[1]Pricing Schedule'!$F$113*M890))*2,
IF(AND(I890=38000,R890&gt;314.8,R890&lt;=504.6,M890&lt;=10),('[1]Pricing Schedule'!$F$103+('[1]Pricing Schedule'!$F$105*M890))*3,
IF(AND(I890=38000,R890&gt;314.8,R890&lt;=504.6,M890&gt;10),('[1]Pricing Schedule'!$F$111+('[1]Pricing Schedule'!$F$113*M890))*3,
IF(AND(I890=38000,R890&gt;472.2,R890&lt;=672.8,M890&lt;=10),('[1]Pricing Schedule'!$F$103+('[1]Pricing Schedule'!$F$105*M890))*4,
IF(AND(I890=38000,R890&gt;472.2,R890&lt;=672.8,M890&gt;10),('[1]Pricing Schedule'!$F$111+('[1]Pricing Schedule'!$F$113*M890))*4,
IF(AND(I890=110000,R890&lt;=12.8,M890&gt;2),'[1]Pricing Schedule'!$F$62+('[1]Pricing Schedule'!$F$63*M890),
IF(AND(I890=110000,R890&lt;=12.8,M890&lt;=2),'[1]Pricing Schedule'!$F$96+('[1]Pricing Schedule'!$F$97*M890),
IF(AND(I890=110000,R890&gt;12.8,R890&lt;=22.8,M890&gt;3),'[1]Pricing Schedule'!$F$71+('[1]Pricing Schedule'!$F$72*M890),
IF(AND(I890=110000,R890&gt;12.8,R890&lt;=22.8,M890&lt;=3),'[1]Pricing Schedule'!$F$96+('[1]Pricing Schedule'!$F$97*M890),
IF(AND(I890=110000,R890&gt;22.8,R890&lt;=30.2),'[1]Pricing Schedule'!$F$80+('[1]Pricing Schedule'!$F$81*M890),
IF(AND(I890=110000,R890&gt;30.2,R890&lt;=45.9),'[1]Pricing Schedule'!$F$89+('[1]Pricing Schedule'!$F$90*M890),
IF(AND(I890=110000,R890&gt;45.9,R890&lt;=123.4),'[1]Pricing Schedule'!$F$96+('[1]Pricing Schedule'!$F$97*M890),
IF(AND(I890=110000,R890&gt;123.4,R890&lt;=168.2,M890&lt;=10),'[1]Pricing Schedule'!$F$103+('[1]Pricing Schedule'!$F$105*M890),
IF(AND(I890=110000,R890&gt;123.4,R890&lt;=168.2,M890&gt;10),'[1]Pricing Schedule'!$F$111+('[1]Pricing Schedule'!$F$113*M890),
IF(AND(I890=110000,R890&gt;168.2,R890&lt;=336.4,M890&lt;=10),('[1]Pricing Schedule'!$F$103+('[1]Pricing Schedule'!$F$105*M890))*2,
IF(AND(I890=110000,R890&gt;168.2,R890&lt;=336.4,M890&gt;10),('[1]Pricing Schedule'!$F$111+('[1]Pricing Schedule'!$F$113*M890))*2,
IF(AND(I890=110000,R890&gt;336.4,R890&lt;=504.6,M890&lt;=10),('[1]Pricing Schedule'!$F$103+('[1]Pricing Schedule'!$F$105*M890))*3,
IF(AND(I890=110000,R890&gt;336.4,R890&lt;=504.6,M890&gt;10),('[1]Pricing Schedule'!$F$111+('[1]Pricing Schedule'!$F$113*M890))*3,
IF(AND(I890=110000,R890&gt;504.6,R890&lt;=672.8,M890&lt;=10),('[1]Pricing Schedule'!$F$103+('[1]Pricing Schedule'!$F$105*M890))*4,
IF(AND(I890=110000,R890&gt;504.6,R890&lt;=672.8,M890&gt;10),('[1]Pricing Schedule'!$F$111+('[1]Pricing Schedule'!$F$113*M890))*4,
IF(AND(I890=110000,R890&gt;672.8,R890&lt;=841,M890&lt;=10),('[1]Pricing Schedule'!$F$103+('[1]Pricing Schedule'!$F$105*M890))*5,
IF(AND(I890=110000,R890&gt;672.8,R890&lt;=841,M890&gt;10),('[1]Pricing Schedule'!$F$111+('[1]Pricing Schedule'!$F$113*M890))*5,
IF(AND(I890=110000,R890&gt;672.8,R890&lt;=841,M890&lt;=10),('[1]Pricing Schedule'!$F$103+('[1]Pricing Schedule'!$F$105*M890))*5,
IF(AND(I890=110000,R890&gt;672.8,R890&lt;=841,M890&gt;10),('[1]Pricing Schedule'!$F$111+('[1]Pricing Schedule'!$F$113*M890))*5,
IF(AND(I890=110000,R890&gt;1345.6,R890&lt;=1513.8,M890&lt;=10),('[1]Pricing Schedule'!$F$103+('[1]Pricing Schedule'!$F$105*M890))*9,
IF(AND(I890=110000,R890&gt;1345.6,R890&lt;=1513.8,M890&gt;10),('[1]Pricing Schedule'!$F$111+('[1]Pricing Schedule'!$F$113*M890))*9,
9999999999)))))))))))))))))))))))))))))))))))))))</f>
        <v>1050490</v>
      </c>
      <c r="T890" s="21">
        <f>IF(AND(I890=38000,R890&lt;=4.5,M890&gt;8),'[1]Pricing Schedule'!$J$9,
IF(AND(I890=38000,R890&lt;=4.5,M890&lt;=8),'[1]Pricing Schedule'!$J$36,
IF(AND(I890=38000,R890&gt;4.5,R890&lt;=9,M890&gt;8),'[1]Pricing Schedule'!$J$18,
IF(AND(I890=38000,R890&gt;4.5,R890&lt;=9,M890&lt;=8),'[1]Pricing Schedule'!$J$36,
IF(AND(I890=38000,R890&gt;9,R890&lt;=12.8,M890&gt;8),'[1]Pricing Schedule'!$J$27,
IF(AND(I890=38000,R890&gt;9,R890&lt;=12.8,M890&lt;=8),'[1]Pricing Schedule'!$J$36,
IF(AND(I890=38000,R890&gt;12.8,R890&lt;=22.8),'[1]Pricing Schedule'!$J$36,
IF(AND(I890=38000,R890&gt;22.8,R890&lt;=30.2),'[1]Pricing Schedule'!$J$45,
IF(AND(I890=38000,R890&gt;30.2,R890&lt;=45.9),'[1]Pricing Schedule'!$J$54,
IF(AND(I890=38000,R890&gt;45.9,R890&lt;=123.4),'[1]Pricing Schedule'!$J$97,
IF(AND(I890=38000,R890&gt;123.4,R890&lt;=168.2,M890&lt;=10),'[1]Pricing Schedule'!$J$105,
IF(AND(I890=38000,R890&gt;123.4,R890&lt;=168.2,M890&gt;10),'[1]Pricing Schedule'!$J$113,
IF(AND(I890=38000,R890&gt;168.2,R890&lt;=336.4,M890&lt;=10),('[1]Pricing Schedule'!$J$105),
IF(AND(I890=38000,R890&gt;168.2,R890&lt;=336.4,M890&gt;10),('[1]Pricing Schedule'!$J$113),
IF(AND(I890=38000,R890&gt;336.4,R890&lt;=504.6,M890&lt;=10),('[1]Pricing Schedule'!$J$105),
IF(AND(I890=38000,R890&gt;336.4,R890&lt;=504.6,M890&gt;10),('[1]Pricing Schedule'!$J$113),
IF(AND(I890=38000,R890&gt;504.6,R890&lt;=672.8,M890&lt;=10),('[1]Pricing Schedule'!$J$105),
IF(AND(I890=38000,R890&gt;504.6,R890&lt;=672.8,M890&gt;10),('[1]Pricing Schedule'!$J$113),
IF(AND(I890=110000,R890&lt;=12.8,M890&gt;2),'[1]Pricing Schedule'!$J$63,
IF(AND(I890=110000,R890&lt;=12.8,M890&lt;=2),'[1]Pricing Schedule'!$J$97,
IF(AND(I890=110000,R890&gt;12.8,R890&lt;=22.8,M890&gt;3),'[1]Pricing Schedule'!$J$72,
IF(AND(I890=110000,R890&gt;12.8,R890&lt;=22.8,M890&lt;=3),'[1]Pricing Schedule'!$J$97,
IF(AND(I890=110000,R890&gt;22.8,R890&lt;=30.2),'[1]Pricing Schedule'!$J$81,
IF(AND(I890=110000,R890&gt;30.2,R890&lt;=45.9),'[1]Pricing Schedule'!$J$90,
IF(AND(I890=110000,R890&gt;45.9,R890&lt;=123.4),'[1]Pricing Schedule'!$J$97,
IF(AND(I890=110000,R890&gt;123.4,R890&lt;=168.2,M890&lt;=10),'[1]Pricing Schedule'!$J$105,
IF(AND(I890=110000,R890&gt;123.4,R890&lt;=168.2,M890&gt;10),'[1]Pricing Schedule'!$J$113,
IF(AND(I890=110000,R890&gt;168.2,R890&lt;=336.2,M890&lt;=10),('[1]Pricing Schedule'!$J$105),
IF(AND(I890=110000,R890&gt;168.2,R890&lt;=336.2,M890&gt;10),('[1]Pricing Schedule'!$J$113),
IF(AND(I890=110000,R890&gt;336.4,R890&lt;=504.6,M890&lt;=10),('[1]Pricing Schedule'!$J$105),
IF(AND(I890=110000,R890&gt;336.4,R890&lt;=504.6,M890&gt;10),('[1]Pricing Schedule'!$J$113),
IF(AND(I890=110000,R890&gt;504.6,R890&lt;=672.8,M890&lt;=10),('[1]Pricing Schedule'!$J$105),
IF(AND(I890=110000,R890&gt;504.6,R890&lt;=672.8,M890&gt;10),('[1]Pricing Schedule'!$J$113),
IF(AND(I890=110000,R890&gt;672.8,R890&lt;=841,M890&lt;=10),('[1]Pricing Schedule'!$J$105),
IF(AND(I890=110000,R890&gt;672.8,R890&lt;=841,M890&gt;10),('[1]Pricing Schedule'!$J$113),
IF(AND(I890=110000,R890&gt;1682,R890&lt;=1850.2,M890&lt;=10),('[1]Pricing Schedule'!$J$105),
IF(AND(I890=110000,R890&gt;1682,R890&lt;=1850.2,M890&gt;10),('[1]Pricing Schedule'!$J$113),
IF(AND(I890=110000,R890&gt;2018.4,R890&lt;=2186.6,M890&lt;=10),('[1]Pricing Schedule'!$J$105),
IF(AND(I890=110000,R890&gt;2018.4,R890&lt;=2186.6,M890&gt;10),('[1]Pricing Schedule'!$J$113),999999999)))))))))))))))))))))))))))))))))))))))</f>
        <v>4</v>
      </c>
      <c r="U890" s="40">
        <f t="shared" si="84"/>
        <v>50023.333333333336</v>
      </c>
      <c r="V890" s="41">
        <f t="shared" si="85"/>
        <v>19.990671020190579</v>
      </c>
      <c r="Y890" s="23">
        <v>125</v>
      </c>
      <c r="Z890" s="23">
        <v>250</v>
      </c>
      <c r="AR890" s="35"/>
    </row>
    <row r="891" spans="1:44">
      <c r="A891" s="23">
        <v>891</v>
      </c>
      <c r="B891" s="23">
        <v>891</v>
      </c>
      <c r="C891" s="23" t="s">
        <v>1372</v>
      </c>
      <c r="D891" s="23" t="s">
        <v>121</v>
      </c>
      <c r="E891" s="23" t="s">
        <v>121</v>
      </c>
      <c r="F891" s="23" t="s">
        <v>293</v>
      </c>
      <c r="G891" s="23" t="s">
        <v>294</v>
      </c>
      <c r="H891" s="23" t="s">
        <v>113</v>
      </c>
      <c r="I891" s="13">
        <v>38000</v>
      </c>
      <c r="J891" s="23" t="s">
        <v>119</v>
      </c>
      <c r="K891" s="13">
        <v>38000</v>
      </c>
      <c r="L891" s="24">
        <v>5.9809999999999999</v>
      </c>
      <c r="M891" s="37">
        <f t="shared" si="80"/>
        <v>6</v>
      </c>
      <c r="N891" s="24">
        <v>0.39500000000000002</v>
      </c>
      <c r="O891" s="13">
        <v>2</v>
      </c>
      <c r="P891" s="36">
        <f t="shared" si="81"/>
        <v>0.39500000000000002</v>
      </c>
      <c r="Q891" s="38">
        <f t="shared" si="82"/>
        <v>4.2</v>
      </c>
      <c r="R891" s="37">
        <f t="shared" si="83"/>
        <v>4.2</v>
      </c>
      <c r="S891" s="39">
        <f>IF(AND(I891=38000,R891&lt;=4.5,M891&gt;8),'[1]Pricing Schedule'!$F$8+('[1]Pricing Schedule'!$F$9*M891),
IF(AND(I891=38000,R891&lt;=4.5,M891&lt;=8),'[1]Pricing Schedule'!$F$34+('[1]Pricing Schedule'!$F$36*M891),
IF(AND(I891=38000,R891&gt;4.5,R891&lt;=9,M891&gt;8),'[1]Pricing Schedule'!$F$17+('[1]Pricing Schedule'!$F$18*M891),
IF(AND(I891=38000,R891&gt;4.5,R891&lt;=9,M891&lt;=8),'[1]Pricing Schedule'!$F$34+('[1]Pricing Schedule'!$F$36*M891),
IF(AND(I891=38000,R891&gt;9,R891&lt;=12.8,M891&gt;8),'[1]Pricing Schedule'!$F$26+('[1]Pricing Schedule'!$F$27*M891),
IF(AND(I891=38000,R891&gt;9,R891&lt;=12.8,M891&lt;=8),'[1]Pricing Schedule'!$F$34+('[1]Pricing Schedule'!$F$36*M891),
IF(AND(I891=38000,R891&gt;12.8,R891&lt;=22.8),'[1]Pricing Schedule'!$F$34+('[1]Pricing Schedule'!$F$36*M891),
IF(AND(I891=38000,R891&gt;22.8,R891&lt;=30.2),'[1]Pricing Schedule'!$F$43+('[1]Pricing Schedule'!$F$45*M891),
IF(AND(I891=38000,R891&gt;30.2,R891&lt;=45.9),'[1]Pricing Schedule'!$F$52+('[1]Pricing Schedule'!$F$54*M891),
IF(AND(I891=38000,R891&gt;45.9,R891&lt;=123.4),'[1]Pricing Schedule'!$F$96+('[1]Pricing Schedule'!$F$97*M891),
IF(AND(I891=38000,R891&gt;123.4,R891&lt;=168.2,M891&lt;=10),'[1]Pricing Schedule'!$F$103+('[1]Pricing Schedule'!$F$105*M891),
IF(AND(I891=38000,R891&gt;123.4,R891&lt;=168.2,M891&gt;10),'[1]Pricing Schedule'!$F$111+('[1]Pricing Schedule'!$F$113*M891),
IF(AND(I891=38000,R891&gt;157.4,R891&lt;=336.4,M891&lt;=10),('[1]Pricing Schedule'!$F$103+('[1]Pricing Schedule'!$F$105*M891))*2,
IF(AND(I891=38000,R891&gt;157.4,R891&lt;=336.4,M891&gt;10),('[1]Pricing Schedule'!$F$111+('[1]Pricing Schedule'!$F$113*M891))*2,
IF(AND(I891=38000,R891&gt;314.8,R891&lt;=504.6,M891&lt;=10),('[1]Pricing Schedule'!$F$103+('[1]Pricing Schedule'!$F$105*M891))*3,
IF(AND(I891=38000,R891&gt;314.8,R891&lt;=504.6,M891&gt;10),('[1]Pricing Schedule'!$F$111+('[1]Pricing Schedule'!$F$113*M891))*3,
IF(AND(I891=38000,R891&gt;472.2,R891&lt;=672.8,M891&lt;=10),('[1]Pricing Schedule'!$F$103+('[1]Pricing Schedule'!$F$105*M891))*4,
IF(AND(I891=38000,R891&gt;472.2,R891&lt;=672.8,M891&gt;10),('[1]Pricing Schedule'!$F$111+('[1]Pricing Schedule'!$F$113*M891))*4,
IF(AND(I891=110000,R891&lt;=12.8,M891&gt;2),'[1]Pricing Schedule'!$F$62+('[1]Pricing Schedule'!$F$63*M891),
IF(AND(I891=110000,R891&lt;=12.8,M891&lt;=2),'[1]Pricing Schedule'!$F$96+('[1]Pricing Schedule'!$F$97*M891),
IF(AND(I891=110000,R891&gt;12.8,R891&lt;=22.8,M891&gt;3),'[1]Pricing Schedule'!$F$71+('[1]Pricing Schedule'!$F$72*M891),
IF(AND(I891=110000,R891&gt;12.8,R891&lt;=22.8,M891&lt;=3),'[1]Pricing Schedule'!$F$96+('[1]Pricing Schedule'!$F$97*M891),
IF(AND(I891=110000,R891&gt;22.8,R891&lt;=30.2),'[1]Pricing Schedule'!$F$80+('[1]Pricing Schedule'!$F$81*M891),
IF(AND(I891=110000,R891&gt;30.2,R891&lt;=45.9),'[1]Pricing Schedule'!$F$89+('[1]Pricing Schedule'!$F$90*M891),
IF(AND(I891=110000,R891&gt;45.9,R891&lt;=123.4),'[1]Pricing Schedule'!$F$96+('[1]Pricing Schedule'!$F$97*M891),
IF(AND(I891=110000,R891&gt;123.4,R891&lt;=168.2,M891&lt;=10),'[1]Pricing Schedule'!$F$103+('[1]Pricing Schedule'!$F$105*M891),
IF(AND(I891=110000,R891&gt;123.4,R891&lt;=168.2,M891&gt;10),'[1]Pricing Schedule'!$F$111+('[1]Pricing Schedule'!$F$113*M891),
IF(AND(I891=110000,R891&gt;168.2,R891&lt;=336.4,M891&lt;=10),('[1]Pricing Schedule'!$F$103+('[1]Pricing Schedule'!$F$105*M891))*2,
IF(AND(I891=110000,R891&gt;168.2,R891&lt;=336.4,M891&gt;10),('[1]Pricing Schedule'!$F$111+('[1]Pricing Schedule'!$F$113*M891))*2,
IF(AND(I891=110000,R891&gt;336.4,R891&lt;=504.6,M891&lt;=10),('[1]Pricing Schedule'!$F$103+('[1]Pricing Schedule'!$F$105*M891))*3,
IF(AND(I891=110000,R891&gt;336.4,R891&lt;=504.6,M891&gt;10),('[1]Pricing Schedule'!$F$111+('[1]Pricing Schedule'!$F$113*M891))*3,
IF(AND(I891=110000,R891&gt;504.6,R891&lt;=672.8,M891&lt;=10),('[1]Pricing Schedule'!$F$103+('[1]Pricing Schedule'!$F$105*M891))*4,
IF(AND(I891=110000,R891&gt;504.6,R891&lt;=672.8,M891&gt;10),('[1]Pricing Schedule'!$F$111+('[1]Pricing Schedule'!$F$113*M891))*4,
IF(AND(I891=110000,R891&gt;672.8,R891&lt;=841,M891&lt;=10),('[1]Pricing Schedule'!$F$103+('[1]Pricing Schedule'!$F$105*M891))*5,
IF(AND(I891=110000,R891&gt;672.8,R891&lt;=841,M891&gt;10),('[1]Pricing Schedule'!$F$111+('[1]Pricing Schedule'!$F$113*M891))*5,
IF(AND(I891=110000,R891&gt;672.8,R891&lt;=841,M891&lt;=10),('[1]Pricing Schedule'!$F$103+('[1]Pricing Schedule'!$F$105*M891))*5,
IF(AND(I891=110000,R891&gt;672.8,R891&lt;=841,M891&gt;10),('[1]Pricing Schedule'!$F$111+('[1]Pricing Schedule'!$F$113*M891))*5,
IF(AND(I891=110000,R891&gt;1345.6,R891&lt;=1513.8,M891&lt;=10),('[1]Pricing Schedule'!$F$103+('[1]Pricing Schedule'!$F$105*M891))*9,
IF(AND(I891=110000,R891&gt;1345.6,R891&lt;=1513.8,M891&gt;10),('[1]Pricing Schedule'!$F$111+('[1]Pricing Schedule'!$F$113*M891))*9,
9999999999)))))))))))))))))))))))))))))))))))))))</f>
        <v>769410</v>
      </c>
      <c r="T891" s="21">
        <f>IF(AND(I891=38000,R891&lt;=4.5,M891&gt;8),'[1]Pricing Schedule'!$J$9,
IF(AND(I891=38000,R891&lt;=4.5,M891&lt;=8),'[1]Pricing Schedule'!$J$36,
IF(AND(I891=38000,R891&gt;4.5,R891&lt;=9,M891&gt;8),'[1]Pricing Schedule'!$J$18,
IF(AND(I891=38000,R891&gt;4.5,R891&lt;=9,M891&lt;=8),'[1]Pricing Schedule'!$J$36,
IF(AND(I891=38000,R891&gt;9,R891&lt;=12.8,M891&gt;8),'[1]Pricing Schedule'!$J$27,
IF(AND(I891=38000,R891&gt;9,R891&lt;=12.8,M891&lt;=8),'[1]Pricing Schedule'!$J$36,
IF(AND(I891=38000,R891&gt;12.8,R891&lt;=22.8),'[1]Pricing Schedule'!$J$36,
IF(AND(I891=38000,R891&gt;22.8,R891&lt;=30.2),'[1]Pricing Schedule'!$J$45,
IF(AND(I891=38000,R891&gt;30.2,R891&lt;=45.9),'[1]Pricing Schedule'!$J$54,
IF(AND(I891=38000,R891&gt;45.9,R891&lt;=123.4),'[1]Pricing Schedule'!$J$97,
IF(AND(I891=38000,R891&gt;123.4,R891&lt;=168.2,M891&lt;=10),'[1]Pricing Schedule'!$J$105,
IF(AND(I891=38000,R891&gt;123.4,R891&lt;=168.2,M891&gt;10),'[1]Pricing Schedule'!$J$113,
IF(AND(I891=38000,R891&gt;168.2,R891&lt;=336.4,M891&lt;=10),('[1]Pricing Schedule'!$J$105),
IF(AND(I891=38000,R891&gt;168.2,R891&lt;=336.4,M891&gt;10),('[1]Pricing Schedule'!$J$113),
IF(AND(I891=38000,R891&gt;336.4,R891&lt;=504.6,M891&lt;=10),('[1]Pricing Schedule'!$J$105),
IF(AND(I891=38000,R891&gt;336.4,R891&lt;=504.6,M891&gt;10),('[1]Pricing Schedule'!$J$113),
IF(AND(I891=38000,R891&gt;504.6,R891&lt;=672.8,M891&lt;=10),('[1]Pricing Schedule'!$J$105),
IF(AND(I891=38000,R891&gt;504.6,R891&lt;=672.8,M891&gt;10),('[1]Pricing Schedule'!$J$113),
IF(AND(I891=110000,R891&lt;=12.8,M891&gt;2),'[1]Pricing Schedule'!$J$63,
IF(AND(I891=110000,R891&lt;=12.8,M891&lt;=2),'[1]Pricing Schedule'!$J$97,
IF(AND(I891=110000,R891&gt;12.8,R891&lt;=22.8,M891&gt;3),'[1]Pricing Schedule'!$J$72,
IF(AND(I891=110000,R891&gt;12.8,R891&lt;=22.8,M891&lt;=3),'[1]Pricing Schedule'!$J$97,
IF(AND(I891=110000,R891&gt;22.8,R891&lt;=30.2),'[1]Pricing Schedule'!$J$81,
IF(AND(I891=110000,R891&gt;30.2,R891&lt;=45.9),'[1]Pricing Schedule'!$J$90,
IF(AND(I891=110000,R891&gt;45.9,R891&lt;=123.4),'[1]Pricing Schedule'!$J$97,
IF(AND(I891=110000,R891&gt;123.4,R891&lt;=168.2,M891&lt;=10),'[1]Pricing Schedule'!$J$105,
IF(AND(I891=110000,R891&gt;123.4,R891&lt;=168.2,M891&gt;10),'[1]Pricing Schedule'!$J$113,
IF(AND(I891=110000,R891&gt;168.2,R891&lt;=336.2,M891&lt;=10),('[1]Pricing Schedule'!$J$105),
IF(AND(I891=110000,R891&gt;168.2,R891&lt;=336.2,M891&gt;10),('[1]Pricing Schedule'!$J$113),
IF(AND(I891=110000,R891&gt;336.4,R891&lt;=504.6,M891&lt;=10),('[1]Pricing Schedule'!$J$105),
IF(AND(I891=110000,R891&gt;336.4,R891&lt;=504.6,M891&gt;10),('[1]Pricing Schedule'!$J$113),
IF(AND(I891=110000,R891&gt;504.6,R891&lt;=672.8,M891&lt;=10),('[1]Pricing Schedule'!$J$105),
IF(AND(I891=110000,R891&gt;504.6,R891&lt;=672.8,M891&gt;10),('[1]Pricing Schedule'!$J$113),
IF(AND(I891=110000,R891&gt;672.8,R891&lt;=841,M891&lt;=10),('[1]Pricing Schedule'!$J$105),
IF(AND(I891=110000,R891&gt;672.8,R891&lt;=841,M891&gt;10),('[1]Pricing Schedule'!$J$113),
IF(AND(I891=110000,R891&gt;1682,R891&lt;=1850.2,M891&lt;=10),('[1]Pricing Schedule'!$J$105),
IF(AND(I891=110000,R891&gt;1682,R891&lt;=1850.2,M891&gt;10),('[1]Pricing Schedule'!$J$113),
IF(AND(I891=110000,R891&gt;2018.4,R891&lt;=2186.6,M891&lt;=10),('[1]Pricing Schedule'!$J$105),
IF(AND(I891=110000,R891&gt;2018.4,R891&lt;=2186.6,M891&gt;10),('[1]Pricing Schedule'!$J$113),999999999)))))))))))))))))))))))))))))))))))))))</f>
        <v>4</v>
      </c>
      <c r="U891" s="40">
        <f t="shared" si="84"/>
        <v>183192.85714285713</v>
      </c>
      <c r="V891" s="41">
        <f t="shared" si="85"/>
        <v>5.4587281163488903</v>
      </c>
      <c r="Y891" s="23">
        <v>616</v>
      </c>
      <c r="Z891" s="23">
        <v>90</v>
      </c>
      <c r="AR891" s="35"/>
    </row>
    <row r="892" spans="1:44">
      <c r="A892" s="23">
        <v>892</v>
      </c>
      <c r="B892" s="23">
        <v>892</v>
      </c>
      <c r="C892" s="23" t="s">
        <v>1373</v>
      </c>
      <c r="D892" s="23" t="s">
        <v>121</v>
      </c>
      <c r="E892" s="23" t="s">
        <v>121</v>
      </c>
      <c r="F892" s="23" t="s">
        <v>293</v>
      </c>
      <c r="G892" s="23" t="s">
        <v>294</v>
      </c>
      <c r="H892" s="23" t="s">
        <v>113</v>
      </c>
      <c r="I892" s="13">
        <v>38000</v>
      </c>
      <c r="J892" s="23" t="s">
        <v>119</v>
      </c>
      <c r="K892" s="13">
        <v>38000</v>
      </c>
      <c r="L892" s="24">
        <v>5.9790000000000001</v>
      </c>
      <c r="M892" s="37">
        <f t="shared" si="80"/>
        <v>6</v>
      </c>
      <c r="N892" s="24">
        <v>1.2769999999999999</v>
      </c>
      <c r="O892" s="13">
        <v>2</v>
      </c>
      <c r="P892" s="36">
        <f t="shared" si="81"/>
        <v>0.95774999999999988</v>
      </c>
      <c r="Q892" s="38">
        <f t="shared" si="82"/>
        <v>8.4</v>
      </c>
      <c r="R892" s="37">
        <f t="shared" si="83"/>
        <v>8.4</v>
      </c>
      <c r="S892" s="39">
        <f>IF(AND(I892=38000,R892&lt;=4.5,M892&gt;8),'[1]Pricing Schedule'!$F$8+('[1]Pricing Schedule'!$F$9*M892),
IF(AND(I892=38000,R892&lt;=4.5,M892&lt;=8),'[1]Pricing Schedule'!$F$34+('[1]Pricing Schedule'!$F$36*M892),
IF(AND(I892=38000,R892&gt;4.5,R892&lt;=9,M892&gt;8),'[1]Pricing Schedule'!$F$17+('[1]Pricing Schedule'!$F$18*M892),
IF(AND(I892=38000,R892&gt;4.5,R892&lt;=9,M892&lt;=8),'[1]Pricing Schedule'!$F$34+('[1]Pricing Schedule'!$F$36*M892),
IF(AND(I892=38000,R892&gt;9,R892&lt;=12.8,M892&gt;8),'[1]Pricing Schedule'!$F$26+('[1]Pricing Schedule'!$F$27*M892),
IF(AND(I892=38000,R892&gt;9,R892&lt;=12.8,M892&lt;=8),'[1]Pricing Schedule'!$F$34+('[1]Pricing Schedule'!$F$36*M892),
IF(AND(I892=38000,R892&gt;12.8,R892&lt;=22.8),'[1]Pricing Schedule'!$F$34+('[1]Pricing Schedule'!$F$36*M892),
IF(AND(I892=38000,R892&gt;22.8,R892&lt;=30.2),'[1]Pricing Schedule'!$F$43+('[1]Pricing Schedule'!$F$45*M892),
IF(AND(I892=38000,R892&gt;30.2,R892&lt;=45.9),'[1]Pricing Schedule'!$F$52+('[1]Pricing Schedule'!$F$54*M892),
IF(AND(I892=38000,R892&gt;45.9,R892&lt;=123.4),'[1]Pricing Schedule'!$F$96+('[1]Pricing Schedule'!$F$97*M892),
IF(AND(I892=38000,R892&gt;123.4,R892&lt;=168.2,M892&lt;=10),'[1]Pricing Schedule'!$F$103+('[1]Pricing Schedule'!$F$105*M892),
IF(AND(I892=38000,R892&gt;123.4,R892&lt;=168.2,M892&gt;10),'[1]Pricing Schedule'!$F$111+('[1]Pricing Schedule'!$F$113*M892),
IF(AND(I892=38000,R892&gt;157.4,R892&lt;=336.4,M892&lt;=10),('[1]Pricing Schedule'!$F$103+('[1]Pricing Schedule'!$F$105*M892))*2,
IF(AND(I892=38000,R892&gt;157.4,R892&lt;=336.4,M892&gt;10),('[1]Pricing Schedule'!$F$111+('[1]Pricing Schedule'!$F$113*M892))*2,
IF(AND(I892=38000,R892&gt;314.8,R892&lt;=504.6,M892&lt;=10),('[1]Pricing Schedule'!$F$103+('[1]Pricing Schedule'!$F$105*M892))*3,
IF(AND(I892=38000,R892&gt;314.8,R892&lt;=504.6,M892&gt;10),('[1]Pricing Schedule'!$F$111+('[1]Pricing Schedule'!$F$113*M892))*3,
IF(AND(I892=38000,R892&gt;472.2,R892&lt;=672.8,M892&lt;=10),('[1]Pricing Schedule'!$F$103+('[1]Pricing Schedule'!$F$105*M892))*4,
IF(AND(I892=38000,R892&gt;472.2,R892&lt;=672.8,M892&gt;10),('[1]Pricing Schedule'!$F$111+('[1]Pricing Schedule'!$F$113*M892))*4,
IF(AND(I892=110000,R892&lt;=12.8,M892&gt;2),'[1]Pricing Schedule'!$F$62+('[1]Pricing Schedule'!$F$63*M892),
IF(AND(I892=110000,R892&lt;=12.8,M892&lt;=2),'[1]Pricing Schedule'!$F$96+('[1]Pricing Schedule'!$F$97*M892),
IF(AND(I892=110000,R892&gt;12.8,R892&lt;=22.8,M892&gt;3),'[1]Pricing Schedule'!$F$71+('[1]Pricing Schedule'!$F$72*M892),
IF(AND(I892=110000,R892&gt;12.8,R892&lt;=22.8,M892&lt;=3),'[1]Pricing Schedule'!$F$96+('[1]Pricing Schedule'!$F$97*M892),
IF(AND(I892=110000,R892&gt;22.8,R892&lt;=30.2),'[1]Pricing Schedule'!$F$80+('[1]Pricing Schedule'!$F$81*M892),
IF(AND(I892=110000,R892&gt;30.2,R892&lt;=45.9),'[1]Pricing Schedule'!$F$89+('[1]Pricing Schedule'!$F$90*M892),
IF(AND(I892=110000,R892&gt;45.9,R892&lt;=123.4),'[1]Pricing Schedule'!$F$96+('[1]Pricing Schedule'!$F$97*M892),
IF(AND(I892=110000,R892&gt;123.4,R892&lt;=168.2,M892&lt;=10),'[1]Pricing Schedule'!$F$103+('[1]Pricing Schedule'!$F$105*M892),
IF(AND(I892=110000,R892&gt;123.4,R892&lt;=168.2,M892&gt;10),'[1]Pricing Schedule'!$F$111+('[1]Pricing Schedule'!$F$113*M892),
IF(AND(I892=110000,R892&gt;168.2,R892&lt;=336.4,M892&lt;=10),('[1]Pricing Schedule'!$F$103+('[1]Pricing Schedule'!$F$105*M892))*2,
IF(AND(I892=110000,R892&gt;168.2,R892&lt;=336.4,M892&gt;10),('[1]Pricing Schedule'!$F$111+('[1]Pricing Schedule'!$F$113*M892))*2,
IF(AND(I892=110000,R892&gt;336.4,R892&lt;=504.6,M892&lt;=10),('[1]Pricing Schedule'!$F$103+('[1]Pricing Schedule'!$F$105*M892))*3,
IF(AND(I892=110000,R892&gt;336.4,R892&lt;=504.6,M892&gt;10),('[1]Pricing Schedule'!$F$111+('[1]Pricing Schedule'!$F$113*M892))*3,
IF(AND(I892=110000,R892&gt;504.6,R892&lt;=672.8,M892&lt;=10),('[1]Pricing Schedule'!$F$103+('[1]Pricing Schedule'!$F$105*M892))*4,
IF(AND(I892=110000,R892&gt;504.6,R892&lt;=672.8,M892&gt;10),('[1]Pricing Schedule'!$F$111+('[1]Pricing Schedule'!$F$113*M892))*4,
IF(AND(I892=110000,R892&gt;672.8,R892&lt;=841,M892&lt;=10),('[1]Pricing Schedule'!$F$103+('[1]Pricing Schedule'!$F$105*M892))*5,
IF(AND(I892=110000,R892&gt;672.8,R892&lt;=841,M892&gt;10),('[1]Pricing Schedule'!$F$111+('[1]Pricing Schedule'!$F$113*M892))*5,
IF(AND(I892=110000,R892&gt;672.8,R892&lt;=841,M892&lt;=10),('[1]Pricing Schedule'!$F$103+('[1]Pricing Schedule'!$F$105*M892))*5,
IF(AND(I892=110000,R892&gt;672.8,R892&lt;=841,M892&gt;10),('[1]Pricing Schedule'!$F$111+('[1]Pricing Schedule'!$F$113*M892))*5,
IF(AND(I892=110000,R892&gt;1345.6,R892&lt;=1513.8,M892&lt;=10),('[1]Pricing Schedule'!$F$103+('[1]Pricing Schedule'!$F$105*M892))*9,
IF(AND(I892=110000,R892&gt;1345.6,R892&lt;=1513.8,M892&gt;10),('[1]Pricing Schedule'!$F$111+('[1]Pricing Schedule'!$F$113*M892))*9,
9999999999)))))))))))))))))))))))))))))))))))))))</f>
        <v>769410</v>
      </c>
      <c r="T892" s="21">
        <f>IF(AND(I892=38000,R892&lt;=4.5,M892&gt;8),'[1]Pricing Schedule'!$J$9,
IF(AND(I892=38000,R892&lt;=4.5,M892&lt;=8),'[1]Pricing Schedule'!$J$36,
IF(AND(I892=38000,R892&gt;4.5,R892&lt;=9,M892&gt;8),'[1]Pricing Schedule'!$J$18,
IF(AND(I892=38000,R892&gt;4.5,R892&lt;=9,M892&lt;=8),'[1]Pricing Schedule'!$J$36,
IF(AND(I892=38000,R892&gt;9,R892&lt;=12.8,M892&gt;8),'[1]Pricing Schedule'!$J$27,
IF(AND(I892=38000,R892&gt;9,R892&lt;=12.8,M892&lt;=8),'[1]Pricing Schedule'!$J$36,
IF(AND(I892=38000,R892&gt;12.8,R892&lt;=22.8),'[1]Pricing Schedule'!$J$36,
IF(AND(I892=38000,R892&gt;22.8,R892&lt;=30.2),'[1]Pricing Schedule'!$J$45,
IF(AND(I892=38000,R892&gt;30.2,R892&lt;=45.9),'[1]Pricing Schedule'!$J$54,
IF(AND(I892=38000,R892&gt;45.9,R892&lt;=123.4),'[1]Pricing Schedule'!$J$97,
IF(AND(I892=38000,R892&gt;123.4,R892&lt;=168.2,M892&lt;=10),'[1]Pricing Schedule'!$J$105,
IF(AND(I892=38000,R892&gt;123.4,R892&lt;=168.2,M892&gt;10),'[1]Pricing Schedule'!$J$113,
IF(AND(I892=38000,R892&gt;168.2,R892&lt;=336.4,M892&lt;=10),('[1]Pricing Schedule'!$J$105),
IF(AND(I892=38000,R892&gt;168.2,R892&lt;=336.4,M892&gt;10),('[1]Pricing Schedule'!$J$113),
IF(AND(I892=38000,R892&gt;336.4,R892&lt;=504.6,M892&lt;=10),('[1]Pricing Schedule'!$J$105),
IF(AND(I892=38000,R892&gt;336.4,R892&lt;=504.6,M892&gt;10),('[1]Pricing Schedule'!$J$113),
IF(AND(I892=38000,R892&gt;504.6,R892&lt;=672.8,M892&lt;=10),('[1]Pricing Schedule'!$J$105),
IF(AND(I892=38000,R892&gt;504.6,R892&lt;=672.8,M892&gt;10),('[1]Pricing Schedule'!$J$113),
IF(AND(I892=110000,R892&lt;=12.8,M892&gt;2),'[1]Pricing Schedule'!$J$63,
IF(AND(I892=110000,R892&lt;=12.8,M892&lt;=2),'[1]Pricing Schedule'!$J$97,
IF(AND(I892=110000,R892&gt;12.8,R892&lt;=22.8,M892&gt;3),'[1]Pricing Schedule'!$J$72,
IF(AND(I892=110000,R892&gt;12.8,R892&lt;=22.8,M892&lt;=3),'[1]Pricing Schedule'!$J$97,
IF(AND(I892=110000,R892&gt;22.8,R892&lt;=30.2),'[1]Pricing Schedule'!$J$81,
IF(AND(I892=110000,R892&gt;30.2,R892&lt;=45.9),'[1]Pricing Schedule'!$J$90,
IF(AND(I892=110000,R892&gt;45.9,R892&lt;=123.4),'[1]Pricing Schedule'!$J$97,
IF(AND(I892=110000,R892&gt;123.4,R892&lt;=168.2,M892&lt;=10),'[1]Pricing Schedule'!$J$105,
IF(AND(I892=110000,R892&gt;123.4,R892&lt;=168.2,M892&gt;10),'[1]Pricing Schedule'!$J$113,
IF(AND(I892=110000,R892&gt;168.2,R892&lt;=336.2,M892&lt;=10),('[1]Pricing Schedule'!$J$105),
IF(AND(I892=110000,R892&gt;168.2,R892&lt;=336.2,M892&gt;10),('[1]Pricing Schedule'!$J$113),
IF(AND(I892=110000,R892&gt;336.4,R892&lt;=504.6,M892&lt;=10),('[1]Pricing Schedule'!$J$105),
IF(AND(I892=110000,R892&gt;336.4,R892&lt;=504.6,M892&gt;10),('[1]Pricing Schedule'!$J$113),
IF(AND(I892=110000,R892&gt;504.6,R892&lt;=672.8,M892&lt;=10),('[1]Pricing Schedule'!$J$105),
IF(AND(I892=110000,R892&gt;504.6,R892&lt;=672.8,M892&gt;10),('[1]Pricing Schedule'!$J$113),
IF(AND(I892=110000,R892&gt;672.8,R892&lt;=841,M892&lt;=10),('[1]Pricing Schedule'!$J$105),
IF(AND(I892=110000,R892&gt;672.8,R892&lt;=841,M892&gt;10),('[1]Pricing Schedule'!$J$113),
IF(AND(I892=110000,R892&gt;1682,R892&lt;=1850.2,M892&lt;=10),('[1]Pricing Schedule'!$J$105),
IF(AND(I892=110000,R892&gt;1682,R892&lt;=1850.2,M892&gt;10),('[1]Pricing Schedule'!$J$113),
IF(AND(I892=110000,R892&gt;2018.4,R892&lt;=2186.6,M892&lt;=10),('[1]Pricing Schedule'!$J$105),
IF(AND(I892=110000,R892&gt;2018.4,R892&lt;=2186.6,M892&gt;10),('[1]Pricing Schedule'!$J$113),999999999)))))))))))))))))))))))))))))))))))))))</f>
        <v>4</v>
      </c>
      <c r="U892" s="40">
        <f t="shared" si="84"/>
        <v>91596.428571428565</v>
      </c>
      <c r="V892" s="41">
        <f t="shared" si="85"/>
        <v>10.917456232697781</v>
      </c>
      <c r="Y892" s="23">
        <v>459</v>
      </c>
      <c r="Z892" s="23">
        <v>90</v>
      </c>
      <c r="AR892" s="35"/>
    </row>
    <row r="893" spans="1:44" s="44" customFormat="1">
      <c r="A893" s="43">
        <v>893</v>
      </c>
      <c r="B893" s="43">
        <v>893</v>
      </c>
      <c r="C893" s="43" t="s">
        <v>1374</v>
      </c>
      <c r="D893" s="23" t="s">
        <v>121</v>
      </c>
      <c r="E893" s="23" t="s">
        <v>121</v>
      </c>
      <c r="F893" s="43" t="s">
        <v>122</v>
      </c>
      <c r="G893" s="43" t="s">
        <v>123</v>
      </c>
      <c r="H893" s="43" t="s">
        <v>113</v>
      </c>
      <c r="I893" s="44">
        <v>38000</v>
      </c>
      <c r="J893" s="44">
        <v>38000</v>
      </c>
      <c r="K893" s="44">
        <v>10000</v>
      </c>
      <c r="L893" s="45">
        <v>4.9690000000000003</v>
      </c>
      <c r="M893" s="46">
        <f t="shared" si="80"/>
        <v>5</v>
      </c>
      <c r="N893" s="45">
        <v>18.341999999999899</v>
      </c>
      <c r="O893" s="44">
        <v>2</v>
      </c>
      <c r="P893" s="46">
        <f t="shared" si="81"/>
        <v>13.756499999999924</v>
      </c>
      <c r="Q893" s="47">
        <f t="shared" si="82"/>
        <v>168</v>
      </c>
      <c r="R893" s="46">
        <f t="shared" si="83"/>
        <v>168</v>
      </c>
      <c r="S893" s="39">
        <f>IF(AND(I893=38000,R893&lt;=4.5,M893&gt;8),'[1]Pricing Schedule'!$F$8+('[1]Pricing Schedule'!$F$9*M893),
IF(AND(I893=38000,R893&lt;=4.5,M893&lt;=8),'[1]Pricing Schedule'!$F$34+('[1]Pricing Schedule'!$F$36*M893),
IF(AND(I893=38000,R893&gt;4.5,R893&lt;=9,M893&gt;8),'[1]Pricing Schedule'!$F$17+('[1]Pricing Schedule'!$F$18*M893),
IF(AND(I893=38000,R893&gt;4.5,R893&lt;=9,M893&lt;=8),'[1]Pricing Schedule'!$F$34+('[1]Pricing Schedule'!$F$36*M893),
IF(AND(I893=38000,R893&gt;9,R893&lt;=12.8,M893&gt;8),'[1]Pricing Schedule'!$F$26+('[1]Pricing Schedule'!$F$27*M893),
IF(AND(I893=38000,R893&gt;9,R893&lt;=12.8,M893&lt;=8),'[1]Pricing Schedule'!$F$34+('[1]Pricing Schedule'!$F$36*M893),
IF(AND(I893=38000,R893&gt;12.8,R893&lt;=22.8),'[1]Pricing Schedule'!$F$34+('[1]Pricing Schedule'!$F$36*M893),
IF(AND(I893=38000,R893&gt;22.8,R893&lt;=30.2),'[1]Pricing Schedule'!$F$43+('[1]Pricing Schedule'!$F$45*M893),
IF(AND(I893=38000,R893&gt;30.2,R893&lt;=45.9),'[1]Pricing Schedule'!$F$52+('[1]Pricing Schedule'!$F$54*M893),
IF(AND(I893=38000,R893&gt;45.9,R893&lt;=123.4),'[1]Pricing Schedule'!$F$96+('[1]Pricing Schedule'!$F$97*M893),
IF(AND(I893=38000,R893&gt;123.4,R893&lt;=168.2,M893&lt;=10),'[1]Pricing Schedule'!$F$103+('[1]Pricing Schedule'!$F$105*M893),
IF(AND(I893=38000,R893&gt;123.4,R893&lt;=168.2,M893&gt;10),'[1]Pricing Schedule'!$F$111+('[1]Pricing Schedule'!$F$113*M893),
IF(AND(I893=38000,R893&gt;157.4,R893&lt;=336.4,M893&lt;=10),('[1]Pricing Schedule'!$F$103+('[1]Pricing Schedule'!$F$105*M893))*2,
IF(AND(I893=38000,R893&gt;157.4,R893&lt;=336.4,M893&gt;10),('[1]Pricing Schedule'!$F$111+('[1]Pricing Schedule'!$F$113*M893))*2,
IF(AND(I893=38000,R893&gt;314.8,R893&lt;=504.6,M893&lt;=10),('[1]Pricing Schedule'!$F$103+('[1]Pricing Schedule'!$F$105*M893))*3,
IF(AND(I893=38000,R893&gt;314.8,R893&lt;=504.6,M893&gt;10),('[1]Pricing Schedule'!$F$111+('[1]Pricing Schedule'!$F$113*M893))*3,
IF(AND(I893=38000,R893&gt;472.2,R893&lt;=672.8,M893&lt;=10),('[1]Pricing Schedule'!$F$103+('[1]Pricing Schedule'!$F$105*M893))*4,
IF(AND(I893=38000,R893&gt;472.2,R893&lt;=672.8,M893&gt;10),('[1]Pricing Schedule'!$F$111+('[1]Pricing Schedule'!$F$113*M893))*4,
IF(AND(I893=110000,R893&lt;=12.8,M893&gt;2),'[1]Pricing Schedule'!$F$62+('[1]Pricing Schedule'!$F$63*M893),
IF(AND(I893=110000,R893&lt;=12.8,M893&lt;=2),'[1]Pricing Schedule'!$F$96+('[1]Pricing Schedule'!$F$97*M893),
IF(AND(I893=110000,R893&gt;12.8,R893&lt;=22.8,M893&gt;3),'[1]Pricing Schedule'!$F$71+('[1]Pricing Schedule'!$F$72*M893),
IF(AND(I893=110000,R893&gt;12.8,R893&lt;=22.8,M893&lt;=3),'[1]Pricing Schedule'!$F$96+('[1]Pricing Schedule'!$F$97*M893),
IF(AND(I893=110000,R893&gt;22.8,R893&lt;=30.2),'[1]Pricing Schedule'!$F$80+('[1]Pricing Schedule'!$F$81*M893),
IF(AND(I893=110000,R893&gt;30.2,R893&lt;=45.9),'[1]Pricing Schedule'!$F$89+('[1]Pricing Schedule'!$F$90*M893),
IF(AND(I893=110000,R893&gt;45.9,R893&lt;=123.4),'[1]Pricing Schedule'!$F$96+('[1]Pricing Schedule'!$F$97*M893),
IF(AND(I893=110000,R893&gt;123.4,R893&lt;=168.2,M893&lt;=10),'[1]Pricing Schedule'!$F$103+('[1]Pricing Schedule'!$F$105*M893),
IF(AND(I893=110000,R893&gt;123.4,R893&lt;=168.2,M893&gt;10),'[1]Pricing Schedule'!$F$111+('[1]Pricing Schedule'!$F$113*M893),
IF(AND(I893=110000,R893&gt;168.2,R893&lt;=336.4,M893&lt;=10),('[1]Pricing Schedule'!$F$103+('[1]Pricing Schedule'!$F$105*M893))*2,
IF(AND(I893=110000,R893&gt;168.2,R893&lt;=336.4,M893&gt;10),('[1]Pricing Schedule'!$F$111+('[1]Pricing Schedule'!$F$113*M893))*2,
IF(AND(I893=110000,R893&gt;336.4,R893&lt;=504.6,M893&lt;=10),('[1]Pricing Schedule'!$F$103+('[1]Pricing Schedule'!$F$105*M893))*3,
IF(AND(I893=110000,R893&gt;336.4,R893&lt;=504.6,M893&gt;10),('[1]Pricing Schedule'!$F$111+('[1]Pricing Schedule'!$F$113*M893))*3,
IF(AND(I893=110000,R893&gt;504.6,R893&lt;=672.8,M893&lt;=10),('[1]Pricing Schedule'!$F$103+('[1]Pricing Schedule'!$F$105*M893))*4,
IF(AND(I893=110000,R893&gt;504.6,R893&lt;=672.8,M893&gt;10),('[1]Pricing Schedule'!$F$111+('[1]Pricing Schedule'!$F$113*M893))*4,
IF(AND(I893=110000,R893&gt;672.8,R893&lt;=841,M893&lt;=10),('[1]Pricing Schedule'!$F$103+('[1]Pricing Schedule'!$F$105*M893))*5,
IF(AND(I893=110000,R893&gt;672.8,R893&lt;=841,M893&gt;10),('[1]Pricing Schedule'!$F$111+('[1]Pricing Schedule'!$F$113*M893))*5,
IF(AND(I893=110000,R893&gt;672.8,R893&lt;=841,M893&lt;=10),('[1]Pricing Schedule'!$F$103+('[1]Pricing Schedule'!$F$105*M893))*5,
IF(AND(I893=110000,R893&gt;672.8,R893&lt;=841,M893&gt;10),('[1]Pricing Schedule'!$F$111+('[1]Pricing Schedule'!$F$113*M893))*5,
IF(AND(I893=110000,R893&gt;1345.6,R893&lt;=1513.8,M893&lt;=10),('[1]Pricing Schedule'!$F$103+('[1]Pricing Schedule'!$F$105*M893))*9,
IF(AND(I893=110000,R893&gt;1345.6,R893&lt;=1513.8,M893&gt;10),('[1]Pricing Schedule'!$F$111+('[1]Pricing Schedule'!$F$113*M893))*9,
9999999999)))))))))))))))))))))))))))))))))))))))</f>
        <v>2818860</v>
      </c>
      <c r="T893" s="48">
        <f>IF(AND(I893=38000,R893&lt;=4.5,M893&gt;8),'[1]Pricing Schedule'!$J$9,
IF(AND(I893=38000,R893&lt;=4.5,M893&lt;=8),'[1]Pricing Schedule'!$J$36,
IF(AND(I893=38000,R893&gt;4.5,R893&lt;=9,M893&gt;8),'[1]Pricing Schedule'!$J$18,
IF(AND(I893=38000,R893&gt;4.5,R893&lt;=9,M893&lt;=8),'[1]Pricing Schedule'!$J$36,
IF(AND(I893=38000,R893&gt;9,R893&lt;=12.8,M893&gt;8),'[1]Pricing Schedule'!$J$27,
IF(AND(I893=38000,R893&gt;9,R893&lt;=12.8,M893&lt;=8),'[1]Pricing Schedule'!$J$36,
IF(AND(I893=38000,R893&gt;12.8,R893&lt;=22.8),'[1]Pricing Schedule'!$J$36,
IF(AND(I893=38000,R893&gt;22.8,R893&lt;=30.2),'[1]Pricing Schedule'!$J$45,
IF(AND(I893=38000,R893&gt;30.2,R893&lt;=45.9),'[1]Pricing Schedule'!$J$54,
IF(AND(I893=38000,R893&gt;45.9,R893&lt;=123.4),'[1]Pricing Schedule'!$J$97,
IF(AND(I893=38000,R893&gt;123.4,R893&lt;=168.2,M893&lt;=10),'[1]Pricing Schedule'!$J$105,
IF(AND(I893=38000,R893&gt;123.4,R893&lt;=168.2,M893&gt;10),'[1]Pricing Schedule'!$J$113,
IF(AND(I893=38000,R893&gt;168.2,R893&lt;=336.4,M893&lt;=10),('[1]Pricing Schedule'!$J$105),
IF(AND(I893=38000,R893&gt;168.2,R893&lt;=336.4,M893&gt;10),('[1]Pricing Schedule'!$J$113),
IF(AND(I893=38000,R893&gt;336.4,R893&lt;=504.6,M893&lt;=10),('[1]Pricing Schedule'!$J$105),
IF(AND(I893=38000,R893&gt;336.4,R893&lt;=504.6,M893&gt;10),('[1]Pricing Schedule'!$J$113),
IF(AND(I893=38000,R893&gt;504.6,R893&lt;=672.8,M893&lt;=10),('[1]Pricing Schedule'!$J$105),
IF(AND(I893=38000,R893&gt;504.6,R893&lt;=672.8,M893&gt;10),('[1]Pricing Schedule'!$J$113),
IF(AND(I893=110000,R893&lt;=12.8,M893&gt;2),'[1]Pricing Schedule'!$J$63,
IF(AND(I893=110000,R893&lt;=12.8,M893&lt;=2),'[1]Pricing Schedule'!$J$97,
IF(AND(I893=110000,R893&gt;12.8,R893&lt;=22.8,M893&gt;3),'[1]Pricing Schedule'!$J$72,
IF(AND(I893=110000,R893&gt;12.8,R893&lt;=22.8,M893&lt;=3),'[1]Pricing Schedule'!$J$97,
IF(AND(I893=110000,R893&gt;22.8,R893&lt;=30.2),'[1]Pricing Schedule'!$J$81,
IF(AND(I893=110000,R893&gt;30.2,R893&lt;=45.9),'[1]Pricing Schedule'!$J$90,
IF(AND(I893=110000,R893&gt;45.9,R893&lt;=123.4),'[1]Pricing Schedule'!$J$97,
IF(AND(I893=110000,R893&gt;123.4,R893&lt;=168.2,M893&lt;=10),'[1]Pricing Schedule'!$J$105,
IF(AND(I893=110000,R893&gt;123.4,R893&lt;=168.2,M893&gt;10),'[1]Pricing Schedule'!$J$113,
IF(AND(I893=110000,R893&gt;168.2,R893&lt;=336.2,M893&lt;=10),('[1]Pricing Schedule'!$J$105),
IF(AND(I893=110000,R893&gt;168.2,R893&lt;=336.2,M893&gt;10),('[1]Pricing Schedule'!$J$113),
IF(AND(I893=110000,R893&gt;336.4,R893&lt;=504.6,M893&lt;=10),('[1]Pricing Schedule'!$J$105),
IF(AND(I893=110000,R893&gt;336.4,R893&lt;=504.6,M893&gt;10),('[1]Pricing Schedule'!$J$113),
IF(AND(I893=110000,R893&gt;504.6,R893&lt;=672.8,M893&lt;=10),('[1]Pricing Schedule'!$J$105),
IF(AND(I893=110000,R893&gt;504.6,R893&lt;=672.8,M893&gt;10),('[1]Pricing Schedule'!$J$113),
IF(AND(I893=110000,R893&gt;672.8,R893&lt;=841,M893&lt;=10),('[1]Pricing Schedule'!$J$105),
IF(AND(I893=110000,R893&gt;672.8,R893&lt;=841,M893&gt;10),('[1]Pricing Schedule'!$J$113),
IF(AND(I893=110000,R893&gt;1682,R893&lt;=1850.2,M893&lt;=10),('[1]Pricing Schedule'!$J$105),
IF(AND(I893=110000,R893&gt;1682,R893&lt;=1850.2,M893&gt;10),('[1]Pricing Schedule'!$J$113),
IF(AND(I893=110000,R893&gt;2018.4,R893&lt;=2186.6,M893&lt;=10),('[1]Pricing Schedule'!$J$105),
IF(AND(I893=110000,R893&gt;2018.4,R893&lt;=2186.6,M893&gt;10),('[1]Pricing Schedule'!$J$113),999999999)))))))))))))))))))))))))))))))))))))))</f>
        <v>12</v>
      </c>
      <c r="U893" s="49">
        <f t="shared" si="84"/>
        <v>16778.928571428572</v>
      </c>
      <c r="V893" s="50">
        <f t="shared" si="85"/>
        <v>59.598561120452949</v>
      </c>
      <c r="W893" s="13"/>
      <c r="X893" s="13"/>
      <c r="Y893" s="23">
        <v>692</v>
      </c>
      <c r="Z893" s="23">
        <v>250</v>
      </c>
      <c r="AD893" s="43"/>
      <c r="AE893" s="43"/>
      <c r="AF893" s="43"/>
      <c r="AR893" s="51"/>
    </row>
    <row r="894" spans="1:44">
      <c r="A894" s="23">
        <v>895</v>
      </c>
      <c r="B894" s="23">
        <v>895</v>
      </c>
      <c r="C894" s="23" t="s">
        <v>1375</v>
      </c>
      <c r="D894" s="23" t="s">
        <v>121</v>
      </c>
      <c r="E894" s="23" t="s">
        <v>121</v>
      </c>
      <c r="F894" s="23" t="s">
        <v>302</v>
      </c>
      <c r="G894" s="23" t="s">
        <v>303</v>
      </c>
      <c r="H894" s="23" t="s">
        <v>133</v>
      </c>
      <c r="I894" s="13">
        <v>110000</v>
      </c>
      <c r="J894" s="13">
        <v>110000</v>
      </c>
      <c r="K894" s="13">
        <v>38000</v>
      </c>
      <c r="L894" s="24">
        <v>4.5609999999999999</v>
      </c>
      <c r="M894" s="37">
        <f t="shared" si="80"/>
        <v>5</v>
      </c>
      <c r="N894" s="24">
        <v>4.4089999999999998</v>
      </c>
      <c r="O894" s="13">
        <v>2</v>
      </c>
      <c r="P894" s="36">
        <f t="shared" si="81"/>
        <v>3.3067500000000001</v>
      </c>
      <c r="Q894" s="38">
        <f t="shared" si="82"/>
        <v>37.800000000000004</v>
      </c>
      <c r="R894" s="37">
        <f t="shared" si="83"/>
        <v>37.800000000000004</v>
      </c>
      <c r="S894" s="39">
        <f>IF(AND(I894=38000,R894&lt;=4.5,M894&gt;8),'[1]Pricing Schedule'!$F$8+('[1]Pricing Schedule'!$F$9*M894),
IF(AND(I894=38000,R894&lt;=4.5,M894&lt;=8),'[1]Pricing Schedule'!$F$34+('[1]Pricing Schedule'!$F$36*M894),
IF(AND(I894=38000,R894&gt;4.5,R894&lt;=9,M894&gt;8),'[1]Pricing Schedule'!$F$17+('[1]Pricing Schedule'!$F$18*M894),
IF(AND(I894=38000,R894&gt;4.5,R894&lt;=9,M894&lt;=8),'[1]Pricing Schedule'!$F$34+('[1]Pricing Schedule'!$F$36*M894),
IF(AND(I894=38000,R894&gt;9,R894&lt;=12.8,M894&gt;8),'[1]Pricing Schedule'!$F$26+('[1]Pricing Schedule'!$F$27*M894),
IF(AND(I894=38000,R894&gt;9,R894&lt;=12.8,M894&lt;=8),'[1]Pricing Schedule'!$F$34+('[1]Pricing Schedule'!$F$36*M894),
IF(AND(I894=38000,R894&gt;12.8,R894&lt;=22.8),'[1]Pricing Schedule'!$F$34+('[1]Pricing Schedule'!$F$36*M894),
IF(AND(I894=38000,R894&gt;22.8,R894&lt;=30.2),'[1]Pricing Schedule'!$F$43+('[1]Pricing Schedule'!$F$45*M894),
IF(AND(I894=38000,R894&gt;30.2,R894&lt;=45.9),'[1]Pricing Schedule'!$F$52+('[1]Pricing Schedule'!$F$54*M894),
IF(AND(I894=38000,R894&gt;45.9,R894&lt;=123.4),'[1]Pricing Schedule'!$F$96+('[1]Pricing Schedule'!$F$97*M894),
IF(AND(I894=38000,R894&gt;123.4,R894&lt;=168.2,M894&lt;=10),'[1]Pricing Schedule'!$F$103+('[1]Pricing Schedule'!$F$105*M894),
IF(AND(I894=38000,R894&gt;123.4,R894&lt;=168.2,M894&gt;10),'[1]Pricing Schedule'!$F$111+('[1]Pricing Schedule'!$F$113*M894),
IF(AND(I894=38000,R894&gt;157.4,R894&lt;=336.4,M894&lt;=10),('[1]Pricing Schedule'!$F$103+('[1]Pricing Schedule'!$F$105*M894))*2,
IF(AND(I894=38000,R894&gt;157.4,R894&lt;=336.4,M894&gt;10),('[1]Pricing Schedule'!$F$111+('[1]Pricing Schedule'!$F$113*M894))*2,
IF(AND(I894=38000,R894&gt;314.8,R894&lt;=504.6,M894&lt;=10),('[1]Pricing Schedule'!$F$103+('[1]Pricing Schedule'!$F$105*M894))*3,
IF(AND(I894=38000,R894&gt;314.8,R894&lt;=504.6,M894&gt;10),('[1]Pricing Schedule'!$F$111+('[1]Pricing Schedule'!$F$113*M894))*3,
IF(AND(I894=38000,R894&gt;472.2,R894&lt;=672.8,M894&lt;=10),('[1]Pricing Schedule'!$F$103+('[1]Pricing Schedule'!$F$105*M894))*4,
IF(AND(I894=38000,R894&gt;472.2,R894&lt;=672.8,M894&gt;10),('[1]Pricing Schedule'!$F$111+('[1]Pricing Schedule'!$F$113*M894))*4,
IF(AND(I894=110000,R894&lt;=12.8,M894&gt;2),'[1]Pricing Schedule'!$F$62+('[1]Pricing Schedule'!$F$63*M894),
IF(AND(I894=110000,R894&lt;=12.8,M894&lt;=2),'[1]Pricing Schedule'!$F$96+('[1]Pricing Schedule'!$F$97*M894),
IF(AND(I894=110000,R894&gt;12.8,R894&lt;=22.8,M894&gt;3),'[1]Pricing Schedule'!$F$71+('[1]Pricing Schedule'!$F$72*M894),
IF(AND(I894=110000,R894&gt;12.8,R894&lt;=22.8,M894&lt;=3),'[1]Pricing Schedule'!$F$96+('[1]Pricing Schedule'!$F$97*M894),
IF(AND(I894=110000,R894&gt;22.8,R894&lt;=30.2),'[1]Pricing Schedule'!$F$80+('[1]Pricing Schedule'!$F$81*M894),
IF(AND(I894=110000,R894&gt;30.2,R894&lt;=45.9),'[1]Pricing Schedule'!$F$89+('[1]Pricing Schedule'!$F$90*M894),
IF(AND(I894=110000,R894&gt;45.9,R894&lt;=123.4),'[1]Pricing Schedule'!$F$96+('[1]Pricing Schedule'!$F$97*M894),
IF(AND(I894=110000,R894&gt;123.4,R894&lt;=168.2,M894&lt;=10),'[1]Pricing Schedule'!$F$103+('[1]Pricing Schedule'!$F$105*M894),
IF(AND(I894=110000,R894&gt;123.4,R894&lt;=168.2,M894&gt;10),'[1]Pricing Schedule'!$F$111+('[1]Pricing Schedule'!$F$113*M894),
IF(AND(I894=110000,R894&gt;168.2,R894&lt;=336.4,M894&lt;=10),('[1]Pricing Schedule'!$F$103+('[1]Pricing Schedule'!$F$105*M894))*2,
IF(AND(I894=110000,R894&gt;168.2,R894&lt;=336.4,M894&gt;10),('[1]Pricing Schedule'!$F$111+('[1]Pricing Schedule'!$F$113*M894))*2,
IF(AND(I894=110000,R894&gt;336.4,R894&lt;=504.6,M894&lt;=10),('[1]Pricing Schedule'!$F$103+('[1]Pricing Schedule'!$F$105*M894))*3,
IF(AND(I894=110000,R894&gt;336.4,R894&lt;=504.6,M894&gt;10),('[1]Pricing Schedule'!$F$111+('[1]Pricing Schedule'!$F$113*M894))*3,
IF(AND(I894=110000,R894&gt;504.6,R894&lt;=672.8,M894&lt;=10),('[1]Pricing Schedule'!$F$103+('[1]Pricing Schedule'!$F$105*M894))*4,
IF(AND(I894=110000,R894&gt;504.6,R894&lt;=672.8,M894&gt;10),('[1]Pricing Schedule'!$F$111+('[1]Pricing Schedule'!$F$113*M894))*4,
IF(AND(I894=110000,R894&gt;672.8,R894&lt;=841,M894&lt;=10),('[1]Pricing Schedule'!$F$103+('[1]Pricing Schedule'!$F$105*M894))*5,
IF(AND(I894=110000,R894&gt;672.8,R894&lt;=841,M894&gt;10),('[1]Pricing Schedule'!$F$111+('[1]Pricing Schedule'!$F$113*M894))*5,
IF(AND(I894=110000,R894&gt;672.8,R894&lt;=841,M894&lt;=10),('[1]Pricing Schedule'!$F$103+('[1]Pricing Schedule'!$F$105*M894))*5,
IF(AND(I894=110000,R894&gt;672.8,R894&lt;=841,M894&gt;10),('[1]Pricing Schedule'!$F$111+('[1]Pricing Schedule'!$F$113*M894))*5,
IF(AND(I894=110000,R894&gt;1345.6,R894&lt;=1513.8,M894&lt;=10),('[1]Pricing Schedule'!$F$103+('[1]Pricing Schedule'!$F$105*M894))*9,
IF(AND(I894=110000,R894&gt;1345.6,R894&lt;=1513.8,M894&gt;10),('[1]Pricing Schedule'!$F$111+('[1]Pricing Schedule'!$F$113*M894))*9,
9999999999)))))))))))))))))))))))))))))))))))))))</f>
        <v>2510150</v>
      </c>
      <c r="T894" s="21">
        <f>IF(AND(I894=38000,R894&lt;=4.5,M894&gt;8),'[1]Pricing Schedule'!$J$9,
IF(AND(I894=38000,R894&lt;=4.5,M894&lt;=8),'[1]Pricing Schedule'!$J$36,
IF(AND(I894=38000,R894&gt;4.5,R894&lt;=9,M894&gt;8),'[1]Pricing Schedule'!$J$18,
IF(AND(I894=38000,R894&gt;4.5,R894&lt;=9,M894&lt;=8),'[1]Pricing Schedule'!$J$36,
IF(AND(I894=38000,R894&gt;9,R894&lt;=12.8,M894&gt;8),'[1]Pricing Schedule'!$J$27,
IF(AND(I894=38000,R894&gt;9,R894&lt;=12.8,M894&lt;=8),'[1]Pricing Schedule'!$J$36,
IF(AND(I894=38000,R894&gt;12.8,R894&lt;=22.8),'[1]Pricing Schedule'!$J$36,
IF(AND(I894=38000,R894&gt;22.8,R894&lt;=30.2),'[1]Pricing Schedule'!$J$45,
IF(AND(I894=38000,R894&gt;30.2,R894&lt;=45.9),'[1]Pricing Schedule'!$J$54,
IF(AND(I894=38000,R894&gt;45.9,R894&lt;=123.4),'[1]Pricing Schedule'!$J$97,
IF(AND(I894=38000,R894&gt;123.4,R894&lt;=168.2,M894&lt;=10),'[1]Pricing Schedule'!$J$105,
IF(AND(I894=38000,R894&gt;123.4,R894&lt;=168.2,M894&gt;10),'[1]Pricing Schedule'!$J$113,
IF(AND(I894=38000,R894&gt;168.2,R894&lt;=336.4,M894&lt;=10),('[1]Pricing Schedule'!$J$105),
IF(AND(I894=38000,R894&gt;168.2,R894&lt;=336.4,M894&gt;10),('[1]Pricing Schedule'!$J$113),
IF(AND(I894=38000,R894&gt;336.4,R894&lt;=504.6,M894&lt;=10),('[1]Pricing Schedule'!$J$105),
IF(AND(I894=38000,R894&gt;336.4,R894&lt;=504.6,M894&gt;10),('[1]Pricing Schedule'!$J$113),
IF(AND(I894=38000,R894&gt;504.6,R894&lt;=672.8,M894&lt;=10),('[1]Pricing Schedule'!$J$105),
IF(AND(I894=38000,R894&gt;504.6,R894&lt;=672.8,M894&gt;10),('[1]Pricing Schedule'!$J$113),
IF(AND(I894=110000,R894&lt;=12.8,M894&gt;2),'[1]Pricing Schedule'!$J$63,
IF(AND(I894=110000,R894&lt;=12.8,M894&lt;=2),'[1]Pricing Schedule'!$J$97,
IF(AND(I894=110000,R894&gt;12.8,R894&lt;=22.8,M894&gt;3),'[1]Pricing Schedule'!$J$72,
IF(AND(I894=110000,R894&gt;12.8,R894&lt;=22.8,M894&lt;=3),'[1]Pricing Schedule'!$J$97,
IF(AND(I894=110000,R894&gt;22.8,R894&lt;=30.2),'[1]Pricing Schedule'!$J$81,
IF(AND(I894=110000,R894&gt;30.2,R894&lt;=45.9),'[1]Pricing Schedule'!$J$90,
IF(AND(I894=110000,R894&gt;45.9,R894&lt;=123.4),'[1]Pricing Schedule'!$J$97,
IF(AND(I894=110000,R894&gt;123.4,R894&lt;=168.2,M894&lt;=10),'[1]Pricing Schedule'!$J$105,
IF(AND(I894=110000,R894&gt;123.4,R894&lt;=168.2,M894&gt;10),'[1]Pricing Schedule'!$J$113,
IF(AND(I894=110000,R894&gt;168.2,R894&lt;=336.2,M894&lt;=10),('[1]Pricing Schedule'!$J$105),
IF(AND(I894=110000,R894&gt;168.2,R894&lt;=336.2,M894&gt;10),('[1]Pricing Schedule'!$J$113),
IF(AND(I894=110000,R894&gt;336.4,R894&lt;=504.6,M894&lt;=10),('[1]Pricing Schedule'!$J$105),
IF(AND(I894=110000,R894&gt;336.4,R894&lt;=504.6,M894&gt;10),('[1]Pricing Schedule'!$J$113),
IF(AND(I894=110000,R894&gt;504.6,R894&lt;=672.8,M894&lt;=10),('[1]Pricing Schedule'!$J$105),
IF(AND(I894=110000,R894&gt;504.6,R894&lt;=672.8,M894&gt;10),('[1]Pricing Schedule'!$J$113),
IF(AND(I894=110000,R894&gt;672.8,R894&lt;=841,M894&lt;=10),('[1]Pricing Schedule'!$J$105),
IF(AND(I894=110000,R894&gt;672.8,R894&lt;=841,M894&gt;10),('[1]Pricing Schedule'!$J$113),
IF(AND(I894=110000,R894&gt;1682,R894&lt;=1850.2,M894&lt;=10),('[1]Pricing Schedule'!$J$105),
IF(AND(I894=110000,R894&gt;1682,R894&lt;=1850.2,M894&gt;10),('[1]Pricing Schedule'!$J$113),
IF(AND(I894=110000,R894&gt;2018.4,R894&lt;=2186.6,M894&lt;=10),('[1]Pricing Schedule'!$J$105),
IF(AND(I894=110000,R894&gt;2018.4,R894&lt;=2186.6,M894&gt;10),('[1]Pricing Schedule'!$J$113),999999999)))))))))))))))))))))))))))))))))))))))</f>
        <v>10</v>
      </c>
      <c r="U894" s="40">
        <f t="shared" si="84"/>
        <v>66406.084656084655</v>
      </c>
      <c r="V894" s="41">
        <f t="shared" si="85"/>
        <v>15.058861024241581</v>
      </c>
      <c r="Y894" s="23">
        <v>138</v>
      </c>
      <c r="Z894" s="23">
        <v>684</v>
      </c>
      <c r="AR894" s="35"/>
    </row>
    <row r="895" spans="1:44">
      <c r="A895" s="23">
        <v>896</v>
      </c>
      <c r="B895" s="23">
        <v>896</v>
      </c>
      <c r="C895" s="23" t="s">
        <v>1376</v>
      </c>
      <c r="D895" s="23" t="s">
        <v>121</v>
      </c>
      <c r="E895" s="23" t="s">
        <v>121</v>
      </c>
      <c r="F895" s="23" t="s">
        <v>1377</v>
      </c>
      <c r="G895" s="23" t="s">
        <v>1378</v>
      </c>
      <c r="H895" s="23" t="s">
        <v>113</v>
      </c>
      <c r="I895" s="13">
        <v>38000</v>
      </c>
      <c r="J895" s="23" t="s">
        <v>119</v>
      </c>
      <c r="K895" s="13">
        <v>38000</v>
      </c>
      <c r="L895" s="24">
        <v>2.7629999999999999</v>
      </c>
      <c r="M895" s="37">
        <f t="shared" si="80"/>
        <v>3</v>
      </c>
      <c r="N895" s="24">
        <v>0.754</v>
      </c>
      <c r="O895" s="13">
        <v>2</v>
      </c>
      <c r="P895" s="36">
        <f t="shared" si="81"/>
        <v>0.5655</v>
      </c>
      <c r="Q895" s="38">
        <f t="shared" si="82"/>
        <v>4.2</v>
      </c>
      <c r="R895" s="37">
        <f t="shared" si="83"/>
        <v>4.2</v>
      </c>
      <c r="S895" s="39">
        <f>IF(AND(I895=38000,R895&lt;=4.5,M895&gt;8),'[1]Pricing Schedule'!$F$8+('[1]Pricing Schedule'!$F$9*M895),
IF(AND(I895=38000,R895&lt;=4.5,M895&lt;=8),'[1]Pricing Schedule'!$F$34+('[1]Pricing Schedule'!$F$36*M895),
IF(AND(I895=38000,R895&gt;4.5,R895&lt;=9,M895&gt;8),'[1]Pricing Schedule'!$F$17+('[1]Pricing Schedule'!$F$18*M895),
IF(AND(I895=38000,R895&gt;4.5,R895&lt;=9,M895&lt;=8),'[1]Pricing Schedule'!$F$34+('[1]Pricing Schedule'!$F$36*M895),
IF(AND(I895=38000,R895&gt;9,R895&lt;=12.8,M895&gt;8),'[1]Pricing Schedule'!$F$26+('[1]Pricing Schedule'!$F$27*M895),
IF(AND(I895=38000,R895&gt;9,R895&lt;=12.8,M895&lt;=8),'[1]Pricing Schedule'!$F$34+('[1]Pricing Schedule'!$F$36*M895),
IF(AND(I895=38000,R895&gt;12.8,R895&lt;=22.8),'[1]Pricing Schedule'!$F$34+('[1]Pricing Schedule'!$F$36*M895),
IF(AND(I895=38000,R895&gt;22.8,R895&lt;=30.2),'[1]Pricing Schedule'!$F$43+('[1]Pricing Schedule'!$F$45*M895),
IF(AND(I895=38000,R895&gt;30.2,R895&lt;=45.9),'[1]Pricing Schedule'!$F$52+('[1]Pricing Schedule'!$F$54*M895),
IF(AND(I895=38000,R895&gt;45.9,R895&lt;=123.4),'[1]Pricing Schedule'!$F$96+('[1]Pricing Schedule'!$F$97*M895),
IF(AND(I895=38000,R895&gt;123.4,R895&lt;=168.2,M895&lt;=10),'[1]Pricing Schedule'!$F$103+('[1]Pricing Schedule'!$F$105*M895),
IF(AND(I895=38000,R895&gt;123.4,R895&lt;=168.2,M895&gt;10),'[1]Pricing Schedule'!$F$111+('[1]Pricing Schedule'!$F$113*M895),
IF(AND(I895=38000,R895&gt;157.4,R895&lt;=336.4,M895&lt;=10),('[1]Pricing Schedule'!$F$103+('[1]Pricing Schedule'!$F$105*M895))*2,
IF(AND(I895=38000,R895&gt;157.4,R895&lt;=336.4,M895&gt;10),('[1]Pricing Schedule'!$F$111+('[1]Pricing Schedule'!$F$113*M895))*2,
IF(AND(I895=38000,R895&gt;314.8,R895&lt;=504.6,M895&lt;=10),('[1]Pricing Schedule'!$F$103+('[1]Pricing Schedule'!$F$105*M895))*3,
IF(AND(I895=38000,R895&gt;314.8,R895&lt;=504.6,M895&gt;10),('[1]Pricing Schedule'!$F$111+('[1]Pricing Schedule'!$F$113*M895))*3,
IF(AND(I895=38000,R895&gt;472.2,R895&lt;=672.8,M895&lt;=10),('[1]Pricing Schedule'!$F$103+('[1]Pricing Schedule'!$F$105*M895))*4,
IF(AND(I895=38000,R895&gt;472.2,R895&lt;=672.8,M895&gt;10),('[1]Pricing Schedule'!$F$111+('[1]Pricing Schedule'!$F$113*M895))*4,
IF(AND(I895=110000,R895&lt;=12.8,M895&gt;2),'[1]Pricing Schedule'!$F$62+('[1]Pricing Schedule'!$F$63*M895),
IF(AND(I895=110000,R895&lt;=12.8,M895&lt;=2),'[1]Pricing Schedule'!$F$96+('[1]Pricing Schedule'!$F$97*M895),
IF(AND(I895=110000,R895&gt;12.8,R895&lt;=22.8,M895&gt;3),'[1]Pricing Schedule'!$F$71+('[1]Pricing Schedule'!$F$72*M895),
IF(AND(I895=110000,R895&gt;12.8,R895&lt;=22.8,M895&lt;=3),'[1]Pricing Schedule'!$F$96+('[1]Pricing Schedule'!$F$97*M895),
IF(AND(I895=110000,R895&gt;22.8,R895&lt;=30.2),'[1]Pricing Schedule'!$F$80+('[1]Pricing Schedule'!$F$81*M895),
IF(AND(I895=110000,R895&gt;30.2,R895&lt;=45.9),'[1]Pricing Schedule'!$F$89+('[1]Pricing Schedule'!$F$90*M895),
IF(AND(I895=110000,R895&gt;45.9,R895&lt;=123.4),'[1]Pricing Schedule'!$F$96+('[1]Pricing Schedule'!$F$97*M895),
IF(AND(I895=110000,R895&gt;123.4,R895&lt;=168.2,M895&lt;=10),'[1]Pricing Schedule'!$F$103+('[1]Pricing Schedule'!$F$105*M895),
IF(AND(I895=110000,R895&gt;123.4,R895&lt;=168.2,M895&gt;10),'[1]Pricing Schedule'!$F$111+('[1]Pricing Schedule'!$F$113*M895),
IF(AND(I895=110000,R895&gt;168.2,R895&lt;=336.4,M895&lt;=10),('[1]Pricing Schedule'!$F$103+('[1]Pricing Schedule'!$F$105*M895))*2,
IF(AND(I895=110000,R895&gt;168.2,R895&lt;=336.4,M895&gt;10),('[1]Pricing Schedule'!$F$111+('[1]Pricing Schedule'!$F$113*M895))*2,
IF(AND(I895=110000,R895&gt;336.4,R895&lt;=504.6,M895&lt;=10),('[1]Pricing Schedule'!$F$103+('[1]Pricing Schedule'!$F$105*M895))*3,
IF(AND(I895=110000,R895&gt;336.4,R895&lt;=504.6,M895&gt;10),('[1]Pricing Schedule'!$F$111+('[1]Pricing Schedule'!$F$113*M895))*3,
IF(AND(I895=110000,R895&gt;504.6,R895&lt;=672.8,M895&lt;=10),('[1]Pricing Schedule'!$F$103+('[1]Pricing Schedule'!$F$105*M895))*4,
IF(AND(I895=110000,R895&gt;504.6,R895&lt;=672.8,M895&gt;10),('[1]Pricing Schedule'!$F$111+('[1]Pricing Schedule'!$F$113*M895))*4,
IF(AND(I895=110000,R895&gt;672.8,R895&lt;=841,M895&lt;=10),('[1]Pricing Schedule'!$F$103+('[1]Pricing Schedule'!$F$105*M895))*5,
IF(AND(I895=110000,R895&gt;672.8,R895&lt;=841,M895&gt;10),('[1]Pricing Schedule'!$F$111+('[1]Pricing Schedule'!$F$113*M895))*5,
IF(AND(I895=110000,R895&gt;672.8,R895&lt;=841,M895&lt;=10),('[1]Pricing Schedule'!$F$103+('[1]Pricing Schedule'!$F$105*M895))*5,
IF(AND(I895=110000,R895&gt;672.8,R895&lt;=841,M895&gt;10),('[1]Pricing Schedule'!$F$111+('[1]Pricing Schedule'!$F$113*M895))*5,
IF(AND(I895=110000,R895&gt;1345.6,R895&lt;=1513.8,M895&lt;=10),('[1]Pricing Schedule'!$F$103+('[1]Pricing Schedule'!$F$105*M895))*9,
IF(AND(I895=110000,R895&gt;1345.6,R895&lt;=1513.8,M895&gt;10),('[1]Pricing Schedule'!$F$111+('[1]Pricing Schedule'!$F$113*M895))*9,
9999999999)))))))))))))))))))))))))))))))))))))))</f>
        <v>558600</v>
      </c>
      <c r="T895" s="21">
        <f>IF(AND(I895=38000,R895&lt;=4.5,M895&gt;8),'[1]Pricing Schedule'!$J$9,
IF(AND(I895=38000,R895&lt;=4.5,M895&lt;=8),'[1]Pricing Schedule'!$J$36,
IF(AND(I895=38000,R895&gt;4.5,R895&lt;=9,M895&gt;8),'[1]Pricing Schedule'!$J$18,
IF(AND(I895=38000,R895&gt;4.5,R895&lt;=9,M895&lt;=8),'[1]Pricing Schedule'!$J$36,
IF(AND(I895=38000,R895&gt;9,R895&lt;=12.8,M895&gt;8),'[1]Pricing Schedule'!$J$27,
IF(AND(I895=38000,R895&gt;9,R895&lt;=12.8,M895&lt;=8),'[1]Pricing Schedule'!$J$36,
IF(AND(I895=38000,R895&gt;12.8,R895&lt;=22.8),'[1]Pricing Schedule'!$J$36,
IF(AND(I895=38000,R895&gt;22.8,R895&lt;=30.2),'[1]Pricing Schedule'!$J$45,
IF(AND(I895=38000,R895&gt;30.2,R895&lt;=45.9),'[1]Pricing Schedule'!$J$54,
IF(AND(I895=38000,R895&gt;45.9,R895&lt;=123.4),'[1]Pricing Schedule'!$J$97,
IF(AND(I895=38000,R895&gt;123.4,R895&lt;=168.2,M895&lt;=10),'[1]Pricing Schedule'!$J$105,
IF(AND(I895=38000,R895&gt;123.4,R895&lt;=168.2,M895&gt;10),'[1]Pricing Schedule'!$J$113,
IF(AND(I895=38000,R895&gt;168.2,R895&lt;=336.4,M895&lt;=10),('[1]Pricing Schedule'!$J$105),
IF(AND(I895=38000,R895&gt;168.2,R895&lt;=336.4,M895&gt;10),('[1]Pricing Schedule'!$J$113),
IF(AND(I895=38000,R895&gt;336.4,R895&lt;=504.6,M895&lt;=10),('[1]Pricing Schedule'!$J$105),
IF(AND(I895=38000,R895&gt;336.4,R895&lt;=504.6,M895&gt;10),('[1]Pricing Schedule'!$J$113),
IF(AND(I895=38000,R895&gt;504.6,R895&lt;=672.8,M895&lt;=10),('[1]Pricing Schedule'!$J$105),
IF(AND(I895=38000,R895&gt;504.6,R895&lt;=672.8,M895&gt;10),('[1]Pricing Schedule'!$J$113),
IF(AND(I895=110000,R895&lt;=12.8,M895&gt;2),'[1]Pricing Schedule'!$J$63,
IF(AND(I895=110000,R895&lt;=12.8,M895&lt;=2),'[1]Pricing Schedule'!$J$97,
IF(AND(I895=110000,R895&gt;12.8,R895&lt;=22.8,M895&gt;3),'[1]Pricing Schedule'!$J$72,
IF(AND(I895=110000,R895&gt;12.8,R895&lt;=22.8,M895&lt;=3),'[1]Pricing Schedule'!$J$97,
IF(AND(I895=110000,R895&gt;22.8,R895&lt;=30.2),'[1]Pricing Schedule'!$J$81,
IF(AND(I895=110000,R895&gt;30.2,R895&lt;=45.9),'[1]Pricing Schedule'!$J$90,
IF(AND(I895=110000,R895&gt;45.9,R895&lt;=123.4),'[1]Pricing Schedule'!$J$97,
IF(AND(I895=110000,R895&gt;123.4,R895&lt;=168.2,M895&lt;=10),'[1]Pricing Schedule'!$J$105,
IF(AND(I895=110000,R895&gt;123.4,R895&lt;=168.2,M895&gt;10),'[1]Pricing Schedule'!$J$113,
IF(AND(I895=110000,R895&gt;168.2,R895&lt;=336.2,M895&lt;=10),('[1]Pricing Schedule'!$J$105),
IF(AND(I895=110000,R895&gt;168.2,R895&lt;=336.2,M895&gt;10),('[1]Pricing Schedule'!$J$113),
IF(AND(I895=110000,R895&gt;336.4,R895&lt;=504.6,M895&lt;=10),('[1]Pricing Schedule'!$J$105),
IF(AND(I895=110000,R895&gt;336.4,R895&lt;=504.6,M895&gt;10),('[1]Pricing Schedule'!$J$113),
IF(AND(I895=110000,R895&gt;504.6,R895&lt;=672.8,M895&lt;=10),('[1]Pricing Schedule'!$J$105),
IF(AND(I895=110000,R895&gt;504.6,R895&lt;=672.8,M895&gt;10),('[1]Pricing Schedule'!$J$113),
IF(AND(I895=110000,R895&gt;672.8,R895&lt;=841,M895&lt;=10),('[1]Pricing Schedule'!$J$105),
IF(AND(I895=110000,R895&gt;672.8,R895&lt;=841,M895&gt;10),('[1]Pricing Schedule'!$J$113),
IF(AND(I895=110000,R895&gt;1682,R895&lt;=1850.2,M895&lt;=10),('[1]Pricing Schedule'!$J$105),
IF(AND(I895=110000,R895&gt;1682,R895&lt;=1850.2,M895&gt;10),('[1]Pricing Schedule'!$J$113),
IF(AND(I895=110000,R895&gt;2018.4,R895&lt;=2186.6,M895&lt;=10),('[1]Pricing Schedule'!$J$105),
IF(AND(I895=110000,R895&gt;2018.4,R895&lt;=2186.6,M895&gt;10),('[1]Pricing Schedule'!$J$113),999999999)))))))))))))))))))))))))))))))))))))))</f>
        <v>4</v>
      </c>
      <c r="U895" s="40">
        <f t="shared" si="84"/>
        <v>133000</v>
      </c>
      <c r="V895" s="41">
        <f t="shared" si="85"/>
        <v>7.518796992481203</v>
      </c>
      <c r="Y895" s="23">
        <v>600</v>
      </c>
      <c r="Z895" s="23">
        <v>89</v>
      </c>
      <c r="AR895" s="35"/>
    </row>
    <row r="896" spans="1:44">
      <c r="A896" s="23">
        <v>897</v>
      </c>
      <c r="B896" s="23">
        <v>897</v>
      </c>
      <c r="C896" s="23" t="s">
        <v>1379</v>
      </c>
      <c r="D896" s="23" t="s">
        <v>121</v>
      </c>
      <c r="E896" s="23" t="s">
        <v>121</v>
      </c>
      <c r="F896" s="23" t="s">
        <v>1377</v>
      </c>
      <c r="G896" s="23" t="s">
        <v>1378</v>
      </c>
      <c r="H896" s="23" t="s">
        <v>113</v>
      </c>
      <c r="I896" s="13">
        <v>38000</v>
      </c>
      <c r="J896" s="23" t="s">
        <v>119</v>
      </c>
      <c r="K896" s="13">
        <v>38000</v>
      </c>
      <c r="L896" s="24">
        <v>2.2160000000000002</v>
      </c>
      <c r="M896" s="37">
        <f t="shared" si="80"/>
        <v>3</v>
      </c>
      <c r="N896" s="24">
        <v>2.367</v>
      </c>
      <c r="O896" s="13">
        <v>2</v>
      </c>
      <c r="P896" s="36">
        <f t="shared" si="81"/>
        <v>1.77525</v>
      </c>
      <c r="Q896" s="38">
        <f t="shared" si="82"/>
        <v>21</v>
      </c>
      <c r="R896" s="37">
        <f t="shared" si="83"/>
        <v>21</v>
      </c>
      <c r="S896" s="39">
        <f>IF(AND(I896=38000,R896&lt;=4.5,M896&gt;8),'[1]Pricing Schedule'!$F$8+('[1]Pricing Schedule'!$F$9*M896),
IF(AND(I896=38000,R896&lt;=4.5,M896&lt;=8),'[1]Pricing Schedule'!$F$34+('[1]Pricing Schedule'!$F$36*M896),
IF(AND(I896=38000,R896&gt;4.5,R896&lt;=9,M896&gt;8),'[1]Pricing Schedule'!$F$17+('[1]Pricing Schedule'!$F$18*M896),
IF(AND(I896=38000,R896&gt;4.5,R896&lt;=9,M896&lt;=8),'[1]Pricing Schedule'!$F$34+('[1]Pricing Schedule'!$F$36*M896),
IF(AND(I896=38000,R896&gt;9,R896&lt;=12.8,M896&gt;8),'[1]Pricing Schedule'!$F$26+('[1]Pricing Schedule'!$F$27*M896),
IF(AND(I896=38000,R896&gt;9,R896&lt;=12.8,M896&lt;=8),'[1]Pricing Schedule'!$F$34+('[1]Pricing Schedule'!$F$36*M896),
IF(AND(I896=38000,R896&gt;12.8,R896&lt;=22.8),'[1]Pricing Schedule'!$F$34+('[1]Pricing Schedule'!$F$36*M896),
IF(AND(I896=38000,R896&gt;22.8,R896&lt;=30.2),'[1]Pricing Schedule'!$F$43+('[1]Pricing Schedule'!$F$45*M896),
IF(AND(I896=38000,R896&gt;30.2,R896&lt;=45.9),'[1]Pricing Schedule'!$F$52+('[1]Pricing Schedule'!$F$54*M896),
IF(AND(I896=38000,R896&gt;45.9,R896&lt;=123.4),'[1]Pricing Schedule'!$F$96+('[1]Pricing Schedule'!$F$97*M896),
IF(AND(I896=38000,R896&gt;123.4,R896&lt;=168.2,M896&lt;=10),'[1]Pricing Schedule'!$F$103+('[1]Pricing Schedule'!$F$105*M896),
IF(AND(I896=38000,R896&gt;123.4,R896&lt;=168.2,M896&gt;10),'[1]Pricing Schedule'!$F$111+('[1]Pricing Schedule'!$F$113*M896),
IF(AND(I896=38000,R896&gt;157.4,R896&lt;=336.4,M896&lt;=10),('[1]Pricing Schedule'!$F$103+('[1]Pricing Schedule'!$F$105*M896))*2,
IF(AND(I896=38000,R896&gt;157.4,R896&lt;=336.4,M896&gt;10),('[1]Pricing Schedule'!$F$111+('[1]Pricing Schedule'!$F$113*M896))*2,
IF(AND(I896=38000,R896&gt;314.8,R896&lt;=504.6,M896&lt;=10),('[1]Pricing Schedule'!$F$103+('[1]Pricing Schedule'!$F$105*M896))*3,
IF(AND(I896=38000,R896&gt;314.8,R896&lt;=504.6,M896&gt;10),('[1]Pricing Schedule'!$F$111+('[1]Pricing Schedule'!$F$113*M896))*3,
IF(AND(I896=38000,R896&gt;472.2,R896&lt;=672.8,M896&lt;=10),('[1]Pricing Schedule'!$F$103+('[1]Pricing Schedule'!$F$105*M896))*4,
IF(AND(I896=38000,R896&gt;472.2,R896&lt;=672.8,M896&gt;10),('[1]Pricing Schedule'!$F$111+('[1]Pricing Schedule'!$F$113*M896))*4,
IF(AND(I896=110000,R896&lt;=12.8,M896&gt;2),'[1]Pricing Schedule'!$F$62+('[1]Pricing Schedule'!$F$63*M896),
IF(AND(I896=110000,R896&lt;=12.8,M896&lt;=2),'[1]Pricing Schedule'!$F$96+('[1]Pricing Schedule'!$F$97*M896),
IF(AND(I896=110000,R896&gt;12.8,R896&lt;=22.8,M896&gt;3),'[1]Pricing Schedule'!$F$71+('[1]Pricing Schedule'!$F$72*M896),
IF(AND(I896=110000,R896&gt;12.8,R896&lt;=22.8,M896&lt;=3),'[1]Pricing Schedule'!$F$96+('[1]Pricing Schedule'!$F$97*M896),
IF(AND(I896=110000,R896&gt;22.8,R896&lt;=30.2),'[1]Pricing Schedule'!$F$80+('[1]Pricing Schedule'!$F$81*M896),
IF(AND(I896=110000,R896&gt;30.2,R896&lt;=45.9),'[1]Pricing Schedule'!$F$89+('[1]Pricing Schedule'!$F$90*M896),
IF(AND(I896=110000,R896&gt;45.9,R896&lt;=123.4),'[1]Pricing Schedule'!$F$96+('[1]Pricing Schedule'!$F$97*M896),
IF(AND(I896=110000,R896&gt;123.4,R896&lt;=168.2,M896&lt;=10),'[1]Pricing Schedule'!$F$103+('[1]Pricing Schedule'!$F$105*M896),
IF(AND(I896=110000,R896&gt;123.4,R896&lt;=168.2,M896&gt;10),'[1]Pricing Schedule'!$F$111+('[1]Pricing Schedule'!$F$113*M896),
IF(AND(I896=110000,R896&gt;168.2,R896&lt;=336.4,M896&lt;=10),('[1]Pricing Schedule'!$F$103+('[1]Pricing Schedule'!$F$105*M896))*2,
IF(AND(I896=110000,R896&gt;168.2,R896&lt;=336.4,M896&gt;10),('[1]Pricing Schedule'!$F$111+('[1]Pricing Schedule'!$F$113*M896))*2,
IF(AND(I896=110000,R896&gt;336.4,R896&lt;=504.6,M896&lt;=10),('[1]Pricing Schedule'!$F$103+('[1]Pricing Schedule'!$F$105*M896))*3,
IF(AND(I896=110000,R896&gt;336.4,R896&lt;=504.6,M896&gt;10),('[1]Pricing Schedule'!$F$111+('[1]Pricing Schedule'!$F$113*M896))*3,
IF(AND(I896=110000,R896&gt;504.6,R896&lt;=672.8,M896&lt;=10),('[1]Pricing Schedule'!$F$103+('[1]Pricing Schedule'!$F$105*M896))*4,
IF(AND(I896=110000,R896&gt;504.6,R896&lt;=672.8,M896&gt;10),('[1]Pricing Schedule'!$F$111+('[1]Pricing Schedule'!$F$113*M896))*4,
IF(AND(I896=110000,R896&gt;672.8,R896&lt;=841,M896&lt;=10),('[1]Pricing Schedule'!$F$103+('[1]Pricing Schedule'!$F$105*M896))*5,
IF(AND(I896=110000,R896&gt;672.8,R896&lt;=841,M896&gt;10),('[1]Pricing Schedule'!$F$111+('[1]Pricing Schedule'!$F$113*M896))*5,
IF(AND(I896=110000,R896&gt;672.8,R896&lt;=841,M896&lt;=10),('[1]Pricing Schedule'!$F$103+('[1]Pricing Schedule'!$F$105*M896))*5,
IF(AND(I896=110000,R896&gt;672.8,R896&lt;=841,M896&gt;10),('[1]Pricing Schedule'!$F$111+('[1]Pricing Schedule'!$F$113*M896))*5,
IF(AND(I896=110000,R896&gt;1345.6,R896&lt;=1513.8,M896&lt;=10),('[1]Pricing Schedule'!$F$103+('[1]Pricing Schedule'!$F$105*M896))*9,
IF(AND(I896=110000,R896&gt;1345.6,R896&lt;=1513.8,M896&gt;10),('[1]Pricing Schedule'!$F$111+('[1]Pricing Schedule'!$F$113*M896))*9,
9999999999)))))))))))))))))))))))))))))))))))))))</f>
        <v>558600</v>
      </c>
      <c r="T896" s="21">
        <f>IF(AND(I896=38000,R896&lt;=4.5,M896&gt;8),'[1]Pricing Schedule'!$J$9,
IF(AND(I896=38000,R896&lt;=4.5,M896&lt;=8),'[1]Pricing Schedule'!$J$36,
IF(AND(I896=38000,R896&gt;4.5,R896&lt;=9,M896&gt;8),'[1]Pricing Schedule'!$J$18,
IF(AND(I896=38000,R896&gt;4.5,R896&lt;=9,M896&lt;=8),'[1]Pricing Schedule'!$J$36,
IF(AND(I896=38000,R896&gt;9,R896&lt;=12.8,M896&gt;8),'[1]Pricing Schedule'!$J$27,
IF(AND(I896=38000,R896&gt;9,R896&lt;=12.8,M896&lt;=8),'[1]Pricing Schedule'!$J$36,
IF(AND(I896=38000,R896&gt;12.8,R896&lt;=22.8),'[1]Pricing Schedule'!$J$36,
IF(AND(I896=38000,R896&gt;22.8,R896&lt;=30.2),'[1]Pricing Schedule'!$J$45,
IF(AND(I896=38000,R896&gt;30.2,R896&lt;=45.9),'[1]Pricing Schedule'!$J$54,
IF(AND(I896=38000,R896&gt;45.9,R896&lt;=123.4),'[1]Pricing Schedule'!$J$97,
IF(AND(I896=38000,R896&gt;123.4,R896&lt;=168.2,M896&lt;=10),'[1]Pricing Schedule'!$J$105,
IF(AND(I896=38000,R896&gt;123.4,R896&lt;=168.2,M896&gt;10),'[1]Pricing Schedule'!$J$113,
IF(AND(I896=38000,R896&gt;168.2,R896&lt;=336.4,M896&lt;=10),('[1]Pricing Schedule'!$J$105),
IF(AND(I896=38000,R896&gt;168.2,R896&lt;=336.4,M896&gt;10),('[1]Pricing Schedule'!$J$113),
IF(AND(I896=38000,R896&gt;336.4,R896&lt;=504.6,M896&lt;=10),('[1]Pricing Schedule'!$J$105),
IF(AND(I896=38000,R896&gt;336.4,R896&lt;=504.6,M896&gt;10),('[1]Pricing Schedule'!$J$113),
IF(AND(I896=38000,R896&gt;504.6,R896&lt;=672.8,M896&lt;=10),('[1]Pricing Schedule'!$J$105),
IF(AND(I896=38000,R896&gt;504.6,R896&lt;=672.8,M896&gt;10),('[1]Pricing Schedule'!$J$113),
IF(AND(I896=110000,R896&lt;=12.8,M896&gt;2),'[1]Pricing Schedule'!$J$63,
IF(AND(I896=110000,R896&lt;=12.8,M896&lt;=2),'[1]Pricing Schedule'!$J$97,
IF(AND(I896=110000,R896&gt;12.8,R896&lt;=22.8,M896&gt;3),'[1]Pricing Schedule'!$J$72,
IF(AND(I896=110000,R896&gt;12.8,R896&lt;=22.8,M896&lt;=3),'[1]Pricing Schedule'!$J$97,
IF(AND(I896=110000,R896&gt;22.8,R896&lt;=30.2),'[1]Pricing Schedule'!$J$81,
IF(AND(I896=110000,R896&gt;30.2,R896&lt;=45.9),'[1]Pricing Schedule'!$J$90,
IF(AND(I896=110000,R896&gt;45.9,R896&lt;=123.4),'[1]Pricing Schedule'!$J$97,
IF(AND(I896=110000,R896&gt;123.4,R896&lt;=168.2,M896&lt;=10),'[1]Pricing Schedule'!$J$105,
IF(AND(I896=110000,R896&gt;123.4,R896&lt;=168.2,M896&gt;10),'[1]Pricing Schedule'!$J$113,
IF(AND(I896=110000,R896&gt;168.2,R896&lt;=336.2,M896&lt;=10),('[1]Pricing Schedule'!$J$105),
IF(AND(I896=110000,R896&gt;168.2,R896&lt;=336.2,M896&gt;10),('[1]Pricing Schedule'!$J$113),
IF(AND(I896=110000,R896&gt;336.4,R896&lt;=504.6,M896&lt;=10),('[1]Pricing Schedule'!$J$105),
IF(AND(I896=110000,R896&gt;336.4,R896&lt;=504.6,M896&gt;10),('[1]Pricing Schedule'!$J$113),
IF(AND(I896=110000,R896&gt;504.6,R896&lt;=672.8,M896&lt;=10),('[1]Pricing Schedule'!$J$105),
IF(AND(I896=110000,R896&gt;504.6,R896&lt;=672.8,M896&gt;10),('[1]Pricing Schedule'!$J$113),
IF(AND(I896=110000,R896&gt;672.8,R896&lt;=841,M896&lt;=10),('[1]Pricing Schedule'!$J$105),
IF(AND(I896=110000,R896&gt;672.8,R896&lt;=841,M896&gt;10),('[1]Pricing Schedule'!$J$113),
IF(AND(I896=110000,R896&gt;1682,R896&lt;=1850.2,M896&lt;=10),('[1]Pricing Schedule'!$J$105),
IF(AND(I896=110000,R896&gt;1682,R896&lt;=1850.2,M896&gt;10),('[1]Pricing Schedule'!$J$113),
IF(AND(I896=110000,R896&gt;2018.4,R896&lt;=2186.6,M896&lt;=10),('[1]Pricing Schedule'!$J$105),
IF(AND(I896=110000,R896&gt;2018.4,R896&lt;=2186.6,M896&gt;10),('[1]Pricing Schedule'!$J$113),999999999)))))))))))))))))))))))))))))))))))))))</f>
        <v>4</v>
      </c>
      <c r="U896" s="40">
        <f t="shared" si="84"/>
        <v>26600</v>
      </c>
      <c r="V896" s="41">
        <f t="shared" si="85"/>
        <v>37.593984962406012</v>
      </c>
      <c r="Y896" s="23">
        <v>91</v>
      </c>
      <c r="Z896" s="23">
        <v>89</v>
      </c>
      <c r="AR896" s="35"/>
    </row>
    <row r="897" spans="1:44">
      <c r="A897" s="23">
        <v>898</v>
      </c>
      <c r="B897" s="23">
        <v>898</v>
      </c>
      <c r="C897" s="23" t="s">
        <v>1380</v>
      </c>
      <c r="D897" s="23" t="s">
        <v>121</v>
      </c>
      <c r="E897" s="23" t="s">
        <v>121</v>
      </c>
      <c r="F897" s="23" t="s">
        <v>1377</v>
      </c>
      <c r="G897" s="23" t="s">
        <v>1378</v>
      </c>
      <c r="H897" s="23" t="s">
        <v>113</v>
      </c>
      <c r="I897" s="13">
        <v>38000</v>
      </c>
      <c r="J897" s="23" t="s">
        <v>119</v>
      </c>
      <c r="K897" s="13">
        <v>38000</v>
      </c>
      <c r="L897" s="24">
        <v>3.3170000000000002</v>
      </c>
      <c r="M897" s="37">
        <f t="shared" si="80"/>
        <v>4</v>
      </c>
      <c r="N897" s="24">
        <v>2.9940000000000002</v>
      </c>
      <c r="O897" s="13">
        <v>2</v>
      </c>
      <c r="P897" s="36">
        <f t="shared" si="81"/>
        <v>2.2455000000000003</v>
      </c>
      <c r="Q897" s="38">
        <f t="shared" si="82"/>
        <v>25.200000000000003</v>
      </c>
      <c r="R897" s="37">
        <f t="shared" si="83"/>
        <v>25.200000000000003</v>
      </c>
      <c r="S897" s="39">
        <f>IF(AND(I897=38000,R897&lt;=4.5,M897&gt;8),'[1]Pricing Schedule'!$F$8+('[1]Pricing Schedule'!$F$9*M897),
IF(AND(I897=38000,R897&lt;=4.5,M897&lt;=8),'[1]Pricing Schedule'!$F$34+('[1]Pricing Schedule'!$F$36*M897),
IF(AND(I897=38000,R897&gt;4.5,R897&lt;=9,M897&gt;8),'[1]Pricing Schedule'!$F$17+('[1]Pricing Schedule'!$F$18*M897),
IF(AND(I897=38000,R897&gt;4.5,R897&lt;=9,M897&lt;=8),'[1]Pricing Schedule'!$F$34+('[1]Pricing Schedule'!$F$36*M897),
IF(AND(I897=38000,R897&gt;9,R897&lt;=12.8,M897&gt;8),'[1]Pricing Schedule'!$F$26+('[1]Pricing Schedule'!$F$27*M897),
IF(AND(I897=38000,R897&gt;9,R897&lt;=12.8,M897&lt;=8),'[1]Pricing Schedule'!$F$34+('[1]Pricing Schedule'!$F$36*M897),
IF(AND(I897=38000,R897&gt;12.8,R897&lt;=22.8),'[1]Pricing Schedule'!$F$34+('[1]Pricing Schedule'!$F$36*M897),
IF(AND(I897=38000,R897&gt;22.8,R897&lt;=30.2),'[1]Pricing Schedule'!$F$43+('[1]Pricing Schedule'!$F$45*M897),
IF(AND(I897=38000,R897&gt;30.2,R897&lt;=45.9),'[1]Pricing Schedule'!$F$52+('[1]Pricing Schedule'!$F$54*M897),
IF(AND(I897=38000,R897&gt;45.9,R897&lt;=123.4),'[1]Pricing Schedule'!$F$96+('[1]Pricing Schedule'!$F$97*M897),
IF(AND(I897=38000,R897&gt;123.4,R897&lt;=168.2,M897&lt;=10),'[1]Pricing Schedule'!$F$103+('[1]Pricing Schedule'!$F$105*M897),
IF(AND(I897=38000,R897&gt;123.4,R897&lt;=168.2,M897&gt;10),'[1]Pricing Schedule'!$F$111+('[1]Pricing Schedule'!$F$113*M897),
IF(AND(I897=38000,R897&gt;157.4,R897&lt;=336.4,M897&lt;=10),('[1]Pricing Schedule'!$F$103+('[1]Pricing Schedule'!$F$105*M897))*2,
IF(AND(I897=38000,R897&gt;157.4,R897&lt;=336.4,M897&gt;10),('[1]Pricing Schedule'!$F$111+('[1]Pricing Schedule'!$F$113*M897))*2,
IF(AND(I897=38000,R897&gt;314.8,R897&lt;=504.6,M897&lt;=10),('[1]Pricing Schedule'!$F$103+('[1]Pricing Schedule'!$F$105*M897))*3,
IF(AND(I897=38000,R897&gt;314.8,R897&lt;=504.6,M897&gt;10),('[1]Pricing Schedule'!$F$111+('[1]Pricing Schedule'!$F$113*M897))*3,
IF(AND(I897=38000,R897&gt;472.2,R897&lt;=672.8,M897&lt;=10),('[1]Pricing Schedule'!$F$103+('[1]Pricing Schedule'!$F$105*M897))*4,
IF(AND(I897=38000,R897&gt;472.2,R897&lt;=672.8,M897&gt;10),('[1]Pricing Schedule'!$F$111+('[1]Pricing Schedule'!$F$113*M897))*4,
IF(AND(I897=110000,R897&lt;=12.8,M897&gt;2),'[1]Pricing Schedule'!$F$62+('[1]Pricing Schedule'!$F$63*M897),
IF(AND(I897=110000,R897&lt;=12.8,M897&lt;=2),'[1]Pricing Schedule'!$F$96+('[1]Pricing Schedule'!$F$97*M897),
IF(AND(I897=110000,R897&gt;12.8,R897&lt;=22.8,M897&gt;3),'[1]Pricing Schedule'!$F$71+('[1]Pricing Schedule'!$F$72*M897),
IF(AND(I897=110000,R897&gt;12.8,R897&lt;=22.8,M897&lt;=3),'[1]Pricing Schedule'!$F$96+('[1]Pricing Schedule'!$F$97*M897),
IF(AND(I897=110000,R897&gt;22.8,R897&lt;=30.2),'[1]Pricing Schedule'!$F$80+('[1]Pricing Schedule'!$F$81*M897),
IF(AND(I897=110000,R897&gt;30.2,R897&lt;=45.9),'[1]Pricing Schedule'!$F$89+('[1]Pricing Schedule'!$F$90*M897),
IF(AND(I897=110000,R897&gt;45.9,R897&lt;=123.4),'[1]Pricing Schedule'!$F$96+('[1]Pricing Schedule'!$F$97*M897),
IF(AND(I897=110000,R897&gt;123.4,R897&lt;=168.2,M897&lt;=10),'[1]Pricing Schedule'!$F$103+('[1]Pricing Schedule'!$F$105*M897),
IF(AND(I897=110000,R897&gt;123.4,R897&lt;=168.2,M897&gt;10),'[1]Pricing Schedule'!$F$111+('[1]Pricing Schedule'!$F$113*M897),
IF(AND(I897=110000,R897&gt;168.2,R897&lt;=336.4,M897&lt;=10),('[1]Pricing Schedule'!$F$103+('[1]Pricing Schedule'!$F$105*M897))*2,
IF(AND(I897=110000,R897&gt;168.2,R897&lt;=336.4,M897&gt;10),('[1]Pricing Schedule'!$F$111+('[1]Pricing Schedule'!$F$113*M897))*2,
IF(AND(I897=110000,R897&gt;336.4,R897&lt;=504.6,M897&lt;=10),('[1]Pricing Schedule'!$F$103+('[1]Pricing Schedule'!$F$105*M897))*3,
IF(AND(I897=110000,R897&gt;336.4,R897&lt;=504.6,M897&gt;10),('[1]Pricing Schedule'!$F$111+('[1]Pricing Schedule'!$F$113*M897))*3,
IF(AND(I897=110000,R897&gt;504.6,R897&lt;=672.8,M897&lt;=10),('[1]Pricing Schedule'!$F$103+('[1]Pricing Schedule'!$F$105*M897))*4,
IF(AND(I897=110000,R897&gt;504.6,R897&lt;=672.8,M897&gt;10),('[1]Pricing Schedule'!$F$111+('[1]Pricing Schedule'!$F$113*M897))*4,
IF(AND(I897=110000,R897&gt;672.8,R897&lt;=841,M897&lt;=10),('[1]Pricing Schedule'!$F$103+('[1]Pricing Schedule'!$F$105*M897))*5,
IF(AND(I897=110000,R897&gt;672.8,R897&lt;=841,M897&gt;10),('[1]Pricing Schedule'!$F$111+('[1]Pricing Schedule'!$F$113*M897))*5,
IF(AND(I897=110000,R897&gt;672.8,R897&lt;=841,M897&lt;=10),('[1]Pricing Schedule'!$F$103+('[1]Pricing Schedule'!$F$105*M897))*5,
IF(AND(I897=110000,R897&gt;672.8,R897&lt;=841,M897&gt;10),('[1]Pricing Schedule'!$F$111+('[1]Pricing Schedule'!$F$113*M897))*5,
IF(AND(I897=110000,R897&gt;1345.6,R897&lt;=1513.8,M897&lt;=10),('[1]Pricing Schedule'!$F$103+('[1]Pricing Schedule'!$F$105*M897))*9,
IF(AND(I897=110000,R897&gt;1345.6,R897&lt;=1513.8,M897&gt;10),('[1]Pricing Schedule'!$F$111+('[1]Pricing Schedule'!$F$113*M897))*9,
9999999999)))))))))))))))))))))))))))))))))))))))</f>
        <v>703110</v>
      </c>
      <c r="T897" s="21">
        <f>IF(AND(I897=38000,R897&lt;=4.5,M897&gt;8),'[1]Pricing Schedule'!$J$9,
IF(AND(I897=38000,R897&lt;=4.5,M897&lt;=8),'[1]Pricing Schedule'!$J$36,
IF(AND(I897=38000,R897&gt;4.5,R897&lt;=9,M897&gt;8),'[1]Pricing Schedule'!$J$18,
IF(AND(I897=38000,R897&gt;4.5,R897&lt;=9,M897&lt;=8),'[1]Pricing Schedule'!$J$36,
IF(AND(I897=38000,R897&gt;9,R897&lt;=12.8,M897&gt;8),'[1]Pricing Schedule'!$J$27,
IF(AND(I897=38000,R897&gt;9,R897&lt;=12.8,M897&lt;=8),'[1]Pricing Schedule'!$J$36,
IF(AND(I897=38000,R897&gt;12.8,R897&lt;=22.8),'[1]Pricing Schedule'!$J$36,
IF(AND(I897=38000,R897&gt;22.8,R897&lt;=30.2),'[1]Pricing Schedule'!$J$45,
IF(AND(I897=38000,R897&gt;30.2,R897&lt;=45.9),'[1]Pricing Schedule'!$J$54,
IF(AND(I897=38000,R897&gt;45.9,R897&lt;=123.4),'[1]Pricing Schedule'!$J$97,
IF(AND(I897=38000,R897&gt;123.4,R897&lt;=168.2,M897&lt;=10),'[1]Pricing Schedule'!$J$105,
IF(AND(I897=38000,R897&gt;123.4,R897&lt;=168.2,M897&gt;10),'[1]Pricing Schedule'!$J$113,
IF(AND(I897=38000,R897&gt;168.2,R897&lt;=336.4,M897&lt;=10),('[1]Pricing Schedule'!$J$105),
IF(AND(I897=38000,R897&gt;168.2,R897&lt;=336.4,M897&gt;10),('[1]Pricing Schedule'!$J$113),
IF(AND(I897=38000,R897&gt;336.4,R897&lt;=504.6,M897&lt;=10),('[1]Pricing Schedule'!$J$105),
IF(AND(I897=38000,R897&gt;336.4,R897&lt;=504.6,M897&gt;10),('[1]Pricing Schedule'!$J$113),
IF(AND(I897=38000,R897&gt;504.6,R897&lt;=672.8,M897&lt;=10),('[1]Pricing Schedule'!$J$105),
IF(AND(I897=38000,R897&gt;504.6,R897&lt;=672.8,M897&gt;10),('[1]Pricing Schedule'!$J$113),
IF(AND(I897=110000,R897&lt;=12.8,M897&gt;2),'[1]Pricing Schedule'!$J$63,
IF(AND(I897=110000,R897&lt;=12.8,M897&lt;=2),'[1]Pricing Schedule'!$J$97,
IF(AND(I897=110000,R897&gt;12.8,R897&lt;=22.8,M897&gt;3),'[1]Pricing Schedule'!$J$72,
IF(AND(I897=110000,R897&gt;12.8,R897&lt;=22.8,M897&lt;=3),'[1]Pricing Schedule'!$J$97,
IF(AND(I897=110000,R897&gt;22.8,R897&lt;=30.2),'[1]Pricing Schedule'!$J$81,
IF(AND(I897=110000,R897&gt;30.2,R897&lt;=45.9),'[1]Pricing Schedule'!$J$90,
IF(AND(I897=110000,R897&gt;45.9,R897&lt;=123.4),'[1]Pricing Schedule'!$J$97,
IF(AND(I897=110000,R897&gt;123.4,R897&lt;=168.2,M897&lt;=10),'[1]Pricing Schedule'!$J$105,
IF(AND(I897=110000,R897&gt;123.4,R897&lt;=168.2,M897&gt;10),'[1]Pricing Schedule'!$J$113,
IF(AND(I897=110000,R897&gt;168.2,R897&lt;=336.2,M897&lt;=10),('[1]Pricing Schedule'!$J$105),
IF(AND(I897=110000,R897&gt;168.2,R897&lt;=336.2,M897&gt;10),('[1]Pricing Schedule'!$J$113),
IF(AND(I897=110000,R897&gt;336.4,R897&lt;=504.6,M897&lt;=10),('[1]Pricing Schedule'!$J$105),
IF(AND(I897=110000,R897&gt;336.4,R897&lt;=504.6,M897&gt;10),('[1]Pricing Schedule'!$J$113),
IF(AND(I897=110000,R897&gt;504.6,R897&lt;=672.8,M897&lt;=10),('[1]Pricing Schedule'!$J$105),
IF(AND(I897=110000,R897&gt;504.6,R897&lt;=672.8,M897&gt;10),('[1]Pricing Schedule'!$J$113),
IF(AND(I897=110000,R897&gt;672.8,R897&lt;=841,M897&lt;=10),('[1]Pricing Schedule'!$J$105),
IF(AND(I897=110000,R897&gt;672.8,R897&lt;=841,M897&gt;10),('[1]Pricing Schedule'!$J$113),
IF(AND(I897=110000,R897&gt;1682,R897&lt;=1850.2,M897&lt;=10),('[1]Pricing Schedule'!$J$105),
IF(AND(I897=110000,R897&gt;1682,R897&lt;=1850.2,M897&gt;10),('[1]Pricing Schedule'!$J$113),
IF(AND(I897=110000,R897&gt;2018.4,R897&lt;=2186.6,M897&lt;=10),('[1]Pricing Schedule'!$J$105),
IF(AND(I897=110000,R897&gt;2018.4,R897&lt;=2186.6,M897&gt;10),('[1]Pricing Schedule'!$J$113),999999999)))))))))))))))))))))))))))))))))))))))</f>
        <v>5</v>
      </c>
      <c r="U897" s="40">
        <f t="shared" si="84"/>
        <v>27901.190476190473</v>
      </c>
      <c r="V897" s="41">
        <f t="shared" si="85"/>
        <v>35.840764602978204</v>
      </c>
      <c r="Y897" s="23">
        <v>96</v>
      </c>
      <c r="Z897" s="23">
        <v>89</v>
      </c>
      <c r="AR897" s="35"/>
    </row>
    <row r="898" spans="1:44">
      <c r="A898" s="23">
        <v>899</v>
      </c>
      <c r="B898" s="23">
        <v>899</v>
      </c>
      <c r="C898" s="23" t="s">
        <v>1381</v>
      </c>
      <c r="D898" s="23" t="s">
        <v>121</v>
      </c>
      <c r="E898" s="23" t="s">
        <v>121</v>
      </c>
      <c r="F898" s="23" t="s">
        <v>293</v>
      </c>
      <c r="G898" s="23" t="s">
        <v>294</v>
      </c>
      <c r="H898" s="23" t="s">
        <v>113</v>
      </c>
      <c r="I898" s="13">
        <v>38000</v>
      </c>
      <c r="J898" s="23" t="s">
        <v>119</v>
      </c>
      <c r="K898" s="13">
        <v>38000</v>
      </c>
      <c r="L898" s="24">
        <v>3.7490000000000001</v>
      </c>
      <c r="M898" s="37">
        <f t="shared" ref="M898:M961" si="86">ROUNDUP(L898,0)</f>
        <v>4</v>
      </c>
      <c r="N898" s="24">
        <v>0.38700000000000001</v>
      </c>
      <c r="O898" s="13">
        <v>2</v>
      </c>
      <c r="P898" s="36">
        <f t="shared" ref="P898:P961" si="87">IF(AND(O898=1,N898&gt;$AJ$2),N898*$AQ$2,
IF(AND(O898=1,N898&lt;=$AJ$2),N898,
IF(AND(O898=2,N898&gt;$AJ$3),N898*$AQ$3,
IF(AND(O898=2,N898&lt;=$AJ$3),N898,
IF(AND(O898=3,N898&gt;$AJ$4),N898*$AQ$4,
IF(AND(O898=3,N898&lt;=$AJ$4),N898,99999))))))</f>
        <v>0.38700000000000001</v>
      </c>
      <c r="Q898" s="38">
        <f t="shared" ref="Q898:Q961" si="88">IF(AND(O898=1,P898&lt;$AJ$2),$AP$2,
IF(AND(O898=1,P898&gt;=$AJ$2,P898&lt;$AL$2),$AP$2*2,
IF(AND(O898=1,P898&gt;=$AL$2),((FLOOR(P898,$AK$2))/$AK$2)*$AP$2,
IF(AND(O898=2,P898&lt;$AJ$3),$AP$3,
IF(AND(O898=2,P898&gt;=$AJ$3,P898&lt;$AL$3),$AP$3*2,
IF(AND(O898=2,P898&gt;=$AL$3),((FLOOR(P898,$AK$3))/$AK$3)*$AP$3,
IF(AND(O898=3,P898&lt;$AJ$4),$AP$4,
IF(AND(O898=3,P898&gt;=$AJ$4,P898&lt;$AL$4),$AP$4*2,
IF(AND(O898=3,P898&gt;=$AL$4),((FLOOR(P898,$AK$4))/$AK$4)*$AP$4,9999999)))))))))</f>
        <v>4.2</v>
      </c>
      <c r="R898" s="37">
        <f t="shared" ref="R898:R961" si="89">Q898</f>
        <v>4.2</v>
      </c>
      <c r="S898" s="39">
        <f>IF(AND(I898=38000,R898&lt;=4.5,M898&gt;8),'[1]Pricing Schedule'!$F$8+('[1]Pricing Schedule'!$F$9*M898),
IF(AND(I898=38000,R898&lt;=4.5,M898&lt;=8),'[1]Pricing Schedule'!$F$34+('[1]Pricing Schedule'!$F$36*M898),
IF(AND(I898=38000,R898&gt;4.5,R898&lt;=9,M898&gt;8),'[1]Pricing Schedule'!$F$17+('[1]Pricing Schedule'!$F$18*M898),
IF(AND(I898=38000,R898&gt;4.5,R898&lt;=9,M898&lt;=8),'[1]Pricing Schedule'!$F$34+('[1]Pricing Schedule'!$F$36*M898),
IF(AND(I898=38000,R898&gt;9,R898&lt;=12.8,M898&gt;8),'[1]Pricing Schedule'!$F$26+('[1]Pricing Schedule'!$F$27*M898),
IF(AND(I898=38000,R898&gt;9,R898&lt;=12.8,M898&lt;=8),'[1]Pricing Schedule'!$F$34+('[1]Pricing Schedule'!$F$36*M898),
IF(AND(I898=38000,R898&gt;12.8,R898&lt;=22.8),'[1]Pricing Schedule'!$F$34+('[1]Pricing Schedule'!$F$36*M898),
IF(AND(I898=38000,R898&gt;22.8,R898&lt;=30.2),'[1]Pricing Schedule'!$F$43+('[1]Pricing Schedule'!$F$45*M898),
IF(AND(I898=38000,R898&gt;30.2,R898&lt;=45.9),'[1]Pricing Schedule'!$F$52+('[1]Pricing Schedule'!$F$54*M898),
IF(AND(I898=38000,R898&gt;45.9,R898&lt;=123.4),'[1]Pricing Schedule'!$F$96+('[1]Pricing Schedule'!$F$97*M898),
IF(AND(I898=38000,R898&gt;123.4,R898&lt;=168.2,M898&lt;=10),'[1]Pricing Schedule'!$F$103+('[1]Pricing Schedule'!$F$105*M898),
IF(AND(I898=38000,R898&gt;123.4,R898&lt;=168.2,M898&gt;10),'[1]Pricing Schedule'!$F$111+('[1]Pricing Schedule'!$F$113*M898),
IF(AND(I898=38000,R898&gt;157.4,R898&lt;=336.4,M898&lt;=10),('[1]Pricing Schedule'!$F$103+('[1]Pricing Schedule'!$F$105*M898))*2,
IF(AND(I898=38000,R898&gt;157.4,R898&lt;=336.4,M898&gt;10),('[1]Pricing Schedule'!$F$111+('[1]Pricing Schedule'!$F$113*M898))*2,
IF(AND(I898=38000,R898&gt;314.8,R898&lt;=504.6,M898&lt;=10),('[1]Pricing Schedule'!$F$103+('[1]Pricing Schedule'!$F$105*M898))*3,
IF(AND(I898=38000,R898&gt;314.8,R898&lt;=504.6,M898&gt;10),('[1]Pricing Schedule'!$F$111+('[1]Pricing Schedule'!$F$113*M898))*3,
IF(AND(I898=38000,R898&gt;472.2,R898&lt;=672.8,M898&lt;=10),('[1]Pricing Schedule'!$F$103+('[1]Pricing Schedule'!$F$105*M898))*4,
IF(AND(I898=38000,R898&gt;472.2,R898&lt;=672.8,M898&gt;10),('[1]Pricing Schedule'!$F$111+('[1]Pricing Schedule'!$F$113*M898))*4,
IF(AND(I898=110000,R898&lt;=12.8,M898&gt;2),'[1]Pricing Schedule'!$F$62+('[1]Pricing Schedule'!$F$63*M898),
IF(AND(I898=110000,R898&lt;=12.8,M898&lt;=2),'[1]Pricing Schedule'!$F$96+('[1]Pricing Schedule'!$F$97*M898),
IF(AND(I898=110000,R898&gt;12.8,R898&lt;=22.8,M898&gt;3),'[1]Pricing Schedule'!$F$71+('[1]Pricing Schedule'!$F$72*M898),
IF(AND(I898=110000,R898&gt;12.8,R898&lt;=22.8,M898&lt;=3),'[1]Pricing Schedule'!$F$96+('[1]Pricing Schedule'!$F$97*M898),
IF(AND(I898=110000,R898&gt;22.8,R898&lt;=30.2),'[1]Pricing Schedule'!$F$80+('[1]Pricing Schedule'!$F$81*M898),
IF(AND(I898=110000,R898&gt;30.2,R898&lt;=45.9),'[1]Pricing Schedule'!$F$89+('[1]Pricing Schedule'!$F$90*M898),
IF(AND(I898=110000,R898&gt;45.9,R898&lt;=123.4),'[1]Pricing Schedule'!$F$96+('[1]Pricing Schedule'!$F$97*M898),
IF(AND(I898=110000,R898&gt;123.4,R898&lt;=168.2,M898&lt;=10),'[1]Pricing Schedule'!$F$103+('[1]Pricing Schedule'!$F$105*M898),
IF(AND(I898=110000,R898&gt;123.4,R898&lt;=168.2,M898&gt;10),'[1]Pricing Schedule'!$F$111+('[1]Pricing Schedule'!$F$113*M898),
IF(AND(I898=110000,R898&gt;168.2,R898&lt;=336.4,M898&lt;=10),('[1]Pricing Schedule'!$F$103+('[1]Pricing Schedule'!$F$105*M898))*2,
IF(AND(I898=110000,R898&gt;168.2,R898&lt;=336.4,M898&gt;10),('[1]Pricing Schedule'!$F$111+('[1]Pricing Schedule'!$F$113*M898))*2,
IF(AND(I898=110000,R898&gt;336.4,R898&lt;=504.6,M898&lt;=10),('[1]Pricing Schedule'!$F$103+('[1]Pricing Schedule'!$F$105*M898))*3,
IF(AND(I898=110000,R898&gt;336.4,R898&lt;=504.6,M898&gt;10),('[1]Pricing Schedule'!$F$111+('[1]Pricing Schedule'!$F$113*M898))*3,
IF(AND(I898=110000,R898&gt;504.6,R898&lt;=672.8,M898&lt;=10),('[1]Pricing Schedule'!$F$103+('[1]Pricing Schedule'!$F$105*M898))*4,
IF(AND(I898=110000,R898&gt;504.6,R898&lt;=672.8,M898&gt;10),('[1]Pricing Schedule'!$F$111+('[1]Pricing Schedule'!$F$113*M898))*4,
IF(AND(I898=110000,R898&gt;672.8,R898&lt;=841,M898&lt;=10),('[1]Pricing Schedule'!$F$103+('[1]Pricing Schedule'!$F$105*M898))*5,
IF(AND(I898=110000,R898&gt;672.8,R898&lt;=841,M898&gt;10),('[1]Pricing Schedule'!$F$111+('[1]Pricing Schedule'!$F$113*M898))*5,
IF(AND(I898=110000,R898&gt;672.8,R898&lt;=841,M898&lt;=10),('[1]Pricing Schedule'!$F$103+('[1]Pricing Schedule'!$F$105*M898))*5,
IF(AND(I898=110000,R898&gt;672.8,R898&lt;=841,M898&gt;10),('[1]Pricing Schedule'!$F$111+('[1]Pricing Schedule'!$F$113*M898))*5,
IF(AND(I898=110000,R898&gt;1345.6,R898&lt;=1513.8,M898&lt;=10),('[1]Pricing Schedule'!$F$103+('[1]Pricing Schedule'!$F$105*M898))*9,
IF(AND(I898=110000,R898&gt;1345.6,R898&lt;=1513.8,M898&gt;10),('[1]Pricing Schedule'!$F$111+('[1]Pricing Schedule'!$F$113*M898))*9,
9999999999)))))))))))))))))))))))))))))))))))))))</f>
        <v>628870</v>
      </c>
      <c r="T898" s="21">
        <f>IF(AND(I898=38000,R898&lt;=4.5,M898&gt;8),'[1]Pricing Schedule'!$J$9,
IF(AND(I898=38000,R898&lt;=4.5,M898&lt;=8),'[1]Pricing Schedule'!$J$36,
IF(AND(I898=38000,R898&gt;4.5,R898&lt;=9,M898&gt;8),'[1]Pricing Schedule'!$J$18,
IF(AND(I898=38000,R898&gt;4.5,R898&lt;=9,M898&lt;=8),'[1]Pricing Schedule'!$J$36,
IF(AND(I898=38000,R898&gt;9,R898&lt;=12.8,M898&gt;8),'[1]Pricing Schedule'!$J$27,
IF(AND(I898=38000,R898&gt;9,R898&lt;=12.8,M898&lt;=8),'[1]Pricing Schedule'!$J$36,
IF(AND(I898=38000,R898&gt;12.8,R898&lt;=22.8),'[1]Pricing Schedule'!$J$36,
IF(AND(I898=38000,R898&gt;22.8,R898&lt;=30.2),'[1]Pricing Schedule'!$J$45,
IF(AND(I898=38000,R898&gt;30.2,R898&lt;=45.9),'[1]Pricing Schedule'!$J$54,
IF(AND(I898=38000,R898&gt;45.9,R898&lt;=123.4),'[1]Pricing Schedule'!$J$97,
IF(AND(I898=38000,R898&gt;123.4,R898&lt;=168.2,M898&lt;=10),'[1]Pricing Schedule'!$J$105,
IF(AND(I898=38000,R898&gt;123.4,R898&lt;=168.2,M898&gt;10),'[1]Pricing Schedule'!$J$113,
IF(AND(I898=38000,R898&gt;168.2,R898&lt;=336.4,M898&lt;=10),('[1]Pricing Schedule'!$J$105),
IF(AND(I898=38000,R898&gt;168.2,R898&lt;=336.4,M898&gt;10),('[1]Pricing Schedule'!$J$113),
IF(AND(I898=38000,R898&gt;336.4,R898&lt;=504.6,M898&lt;=10),('[1]Pricing Schedule'!$J$105),
IF(AND(I898=38000,R898&gt;336.4,R898&lt;=504.6,M898&gt;10),('[1]Pricing Schedule'!$J$113),
IF(AND(I898=38000,R898&gt;504.6,R898&lt;=672.8,M898&lt;=10),('[1]Pricing Schedule'!$J$105),
IF(AND(I898=38000,R898&gt;504.6,R898&lt;=672.8,M898&gt;10),('[1]Pricing Schedule'!$J$113),
IF(AND(I898=110000,R898&lt;=12.8,M898&gt;2),'[1]Pricing Schedule'!$J$63,
IF(AND(I898=110000,R898&lt;=12.8,M898&lt;=2),'[1]Pricing Schedule'!$J$97,
IF(AND(I898=110000,R898&gt;12.8,R898&lt;=22.8,M898&gt;3),'[1]Pricing Schedule'!$J$72,
IF(AND(I898=110000,R898&gt;12.8,R898&lt;=22.8,M898&lt;=3),'[1]Pricing Schedule'!$J$97,
IF(AND(I898=110000,R898&gt;22.8,R898&lt;=30.2),'[1]Pricing Schedule'!$J$81,
IF(AND(I898=110000,R898&gt;30.2,R898&lt;=45.9),'[1]Pricing Schedule'!$J$90,
IF(AND(I898=110000,R898&gt;45.9,R898&lt;=123.4),'[1]Pricing Schedule'!$J$97,
IF(AND(I898=110000,R898&gt;123.4,R898&lt;=168.2,M898&lt;=10),'[1]Pricing Schedule'!$J$105,
IF(AND(I898=110000,R898&gt;123.4,R898&lt;=168.2,M898&gt;10),'[1]Pricing Schedule'!$J$113,
IF(AND(I898=110000,R898&gt;168.2,R898&lt;=336.2,M898&lt;=10),('[1]Pricing Schedule'!$J$105),
IF(AND(I898=110000,R898&gt;168.2,R898&lt;=336.2,M898&gt;10),('[1]Pricing Schedule'!$J$113),
IF(AND(I898=110000,R898&gt;336.4,R898&lt;=504.6,M898&lt;=10),('[1]Pricing Schedule'!$J$105),
IF(AND(I898=110000,R898&gt;336.4,R898&lt;=504.6,M898&gt;10),('[1]Pricing Schedule'!$J$113),
IF(AND(I898=110000,R898&gt;504.6,R898&lt;=672.8,M898&lt;=10),('[1]Pricing Schedule'!$J$105),
IF(AND(I898=110000,R898&gt;504.6,R898&lt;=672.8,M898&gt;10),('[1]Pricing Schedule'!$J$113),
IF(AND(I898=110000,R898&gt;672.8,R898&lt;=841,M898&lt;=10),('[1]Pricing Schedule'!$J$105),
IF(AND(I898=110000,R898&gt;672.8,R898&lt;=841,M898&gt;10),('[1]Pricing Schedule'!$J$113),
IF(AND(I898=110000,R898&gt;1682,R898&lt;=1850.2,M898&lt;=10),('[1]Pricing Schedule'!$J$105),
IF(AND(I898=110000,R898&gt;1682,R898&lt;=1850.2,M898&gt;10),('[1]Pricing Schedule'!$J$113),
IF(AND(I898=110000,R898&gt;2018.4,R898&lt;=2186.6,M898&lt;=10),('[1]Pricing Schedule'!$J$105),
IF(AND(I898=110000,R898&gt;2018.4,R898&lt;=2186.6,M898&gt;10),('[1]Pricing Schedule'!$J$113),999999999)))))))))))))))))))))))))))))))))))))))</f>
        <v>4</v>
      </c>
      <c r="U898" s="40">
        <f t="shared" ref="U898:U961" si="90">S898/R898</f>
        <v>149730.95238095237</v>
      </c>
      <c r="V898" s="41">
        <f t="shared" ref="V898:V961" si="91">(R898*1000000)/S898</f>
        <v>6.6786458250512828</v>
      </c>
      <c r="Y898" s="23">
        <v>372</v>
      </c>
      <c r="Z898" s="23">
        <v>90</v>
      </c>
      <c r="AR898" s="35"/>
    </row>
    <row r="899" spans="1:44">
      <c r="A899" s="23">
        <v>900</v>
      </c>
      <c r="B899" s="23">
        <v>900</v>
      </c>
      <c r="C899" s="23" t="s">
        <v>1382</v>
      </c>
      <c r="D899" s="23" t="s">
        <v>121</v>
      </c>
      <c r="E899" s="23" t="s">
        <v>121</v>
      </c>
      <c r="F899" s="23" t="s">
        <v>125</v>
      </c>
      <c r="G899" s="23" t="s">
        <v>126</v>
      </c>
      <c r="H899" s="23" t="s">
        <v>113</v>
      </c>
      <c r="I899" s="13">
        <v>38000</v>
      </c>
      <c r="J899" s="13">
        <v>38000</v>
      </c>
      <c r="K899" s="23" t="s">
        <v>119</v>
      </c>
      <c r="L899" s="24">
        <v>7.3860000000000001</v>
      </c>
      <c r="M899" s="37">
        <f t="shared" si="86"/>
        <v>8</v>
      </c>
      <c r="N899" s="24">
        <v>0.64500000000000002</v>
      </c>
      <c r="O899" s="13">
        <v>2</v>
      </c>
      <c r="P899" s="36">
        <f t="shared" si="87"/>
        <v>0.48375000000000001</v>
      </c>
      <c r="Q899" s="38">
        <f t="shared" si="88"/>
        <v>4.2</v>
      </c>
      <c r="R899" s="37">
        <f t="shared" si="89"/>
        <v>4.2</v>
      </c>
      <c r="S899" s="39">
        <f>IF(AND(I899=38000,R899&lt;=4.5,M899&gt;8),'[1]Pricing Schedule'!$F$8+('[1]Pricing Schedule'!$F$9*M899),
IF(AND(I899=38000,R899&lt;=4.5,M899&lt;=8),'[1]Pricing Schedule'!$F$34+('[1]Pricing Schedule'!$F$36*M899),
IF(AND(I899=38000,R899&gt;4.5,R899&lt;=9,M899&gt;8),'[1]Pricing Schedule'!$F$17+('[1]Pricing Schedule'!$F$18*M899),
IF(AND(I899=38000,R899&gt;4.5,R899&lt;=9,M899&lt;=8),'[1]Pricing Schedule'!$F$34+('[1]Pricing Schedule'!$F$36*M899),
IF(AND(I899=38000,R899&gt;9,R899&lt;=12.8,M899&gt;8),'[1]Pricing Schedule'!$F$26+('[1]Pricing Schedule'!$F$27*M899),
IF(AND(I899=38000,R899&gt;9,R899&lt;=12.8,M899&lt;=8),'[1]Pricing Schedule'!$F$34+('[1]Pricing Schedule'!$F$36*M899),
IF(AND(I899=38000,R899&gt;12.8,R899&lt;=22.8),'[1]Pricing Schedule'!$F$34+('[1]Pricing Schedule'!$F$36*M899),
IF(AND(I899=38000,R899&gt;22.8,R899&lt;=30.2),'[1]Pricing Schedule'!$F$43+('[1]Pricing Schedule'!$F$45*M899),
IF(AND(I899=38000,R899&gt;30.2,R899&lt;=45.9),'[1]Pricing Schedule'!$F$52+('[1]Pricing Schedule'!$F$54*M899),
IF(AND(I899=38000,R899&gt;45.9,R899&lt;=123.4),'[1]Pricing Schedule'!$F$96+('[1]Pricing Schedule'!$F$97*M899),
IF(AND(I899=38000,R899&gt;123.4,R899&lt;=168.2,M899&lt;=10),'[1]Pricing Schedule'!$F$103+('[1]Pricing Schedule'!$F$105*M899),
IF(AND(I899=38000,R899&gt;123.4,R899&lt;=168.2,M899&gt;10),'[1]Pricing Schedule'!$F$111+('[1]Pricing Schedule'!$F$113*M899),
IF(AND(I899=38000,R899&gt;157.4,R899&lt;=336.4,M899&lt;=10),('[1]Pricing Schedule'!$F$103+('[1]Pricing Schedule'!$F$105*M899))*2,
IF(AND(I899=38000,R899&gt;157.4,R899&lt;=336.4,M899&gt;10),('[1]Pricing Schedule'!$F$111+('[1]Pricing Schedule'!$F$113*M899))*2,
IF(AND(I899=38000,R899&gt;314.8,R899&lt;=504.6,M899&lt;=10),('[1]Pricing Schedule'!$F$103+('[1]Pricing Schedule'!$F$105*M899))*3,
IF(AND(I899=38000,R899&gt;314.8,R899&lt;=504.6,M899&gt;10),('[1]Pricing Schedule'!$F$111+('[1]Pricing Schedule'!$F$113*M899))*3,
IF(AND(I899=38000,R899&gt;472.2,R899&lt;=672.8,M899&lt;=10),('[1]Pricing Schedule'!$F$103+('[1]Pricing Schedule'!$F$105*M899))*4,
IF(AND(I899=38000,R899&gt;472.2,R899&lt;=672.8,M899&gt;10),('[1]Pricing Schedule'!$F$111+('[1]Pricing Schedule'!$F$113*M899))*4,
IF(AND(I899=110000,R899&lt;=12.8,M899&gt;2),'[1]Pricing Schedule'!$F$62+('[1]Pricing Schedule'!$F$63*M899),
IF(AND(I899=110000,R899&lt;=12.8,M899&lt;=2),'[1]Pricing Schedule'!$F$96+('[1]Pricing Schedule'!$F$97*M899),
IF(AND(I899=110000,R899&gt;12.8,R899&lt;=22.8,M899&gt;3),'[1]Pricing Schedule'!$F$71+('[1]Pricing Schedule'!$F$72*M899),
IF(AND(I899=110000,R899&gt;12.8,R899&lt;=22.8,M899&lt;=3),'[1]Pricing Schedule'!$F$96+('[1]Pricing Schedule'!$F$97*M899),
IF(AND(I899=110000,R899&gt;22.8,R899&lt;=30.2),'[1]Pricing Schedule'!$F$80+('[1]Pricing Schedule'!$F$81*M899),
IF(AND(I899=110000,R899&gt;30.2,R899&lt;=45.9),'[1]Pricing Schedule'!$F$89+('[1]Pricing Schedule'!$F$90*M899),
IF(AND(I899=110000,R899&gt;45.9,R899&lt;=123.4),'[1]Pricing Schedule'!$F$96+('[1]Pricing Schedule'!$F$97*M899),
IF(AND(I899=110000,R899&gt;123.4,R899&lt;=168.2,M899&lt;=10),'[1]Pricing Schedule'!$F$103+('[1]Pricing Schedule'!$F$105*M899),
IF(AND(I899=110000,R899&gt;123.4,R899&lt;=168.2,M899&gt;10),'[1]Pricing Schedule'!$F$111+('[1]Pricing Schedule'!$F$113*M899),
IF(AND(I899=110000,R899&gt;168.2,R899&lt;=336.4,M899&lt;=10),('[1]Pricing Schedule'!$F$103+('[1]Pricing Schedule'!$F$105*M899))*2,
IF(AND(I899=110000,R899&gt;168.2,R899&lt;=336.4,M899&gt;10),('[1]Pricing Schedule'!$F$111+('[1]Pricing Schedule'!$F$113*M899))*2,
IF(AND(I899=110000,R899&gt;336.4,R899&lt;=504.6,M899&lt;=10),('[1]Pricing Schedule'!$F$103+('[1]Pricing Schedule'!$F$105*M899))*3,
IF(AND(I899=110000,R899&gt;336.4,R899&lt;=504.6,M899&gt;10),('[1]Pricing Schedule'!$F$111+('[1]Pricing Schedule'!$F$113*M899))*3,
IF(AND(I899=110000,R899&gt;504.6,R899&lt;=672.8,M899&lt;=10),('[1]Pricing Schedule'!$F$103+('[1]Pricing Schedule'!$F$105*M899))*4,
IF(AND(I899=110000,R899&gt;504.6,R899&lt;=672.8,M899&gt;10),('[1]Pricing Schedule'!$F$111+('[1]Pricing Schedule'!$F$113*M899))*4,
IF(AND(I899=110000,R899&gt;672.8,R899&lt;=841,M899&lt;=10),('[1]Pricing Schedule'!$F$103+('[1]Pricing Schedule'!$F$105*M899))*5,
IF(AND(I899=110000,R899&gt;672.8,R899&lt;=841,M899&gt;10),('[1]Pricing Schedule'!$F$111+('[1]Pricing Schedule'!$F$113*M899))*5,
IF(AND(I899=110000,R899&gt;672.8,R899&lt;=841,M899&lt;=10),('[1]Pricing Schedule'!$F$103+('[1]Pricing Schedule'!$F$105*M899))*5,
IF(AND(I899=110000,R899&gt;672.8,R899&lt;=841,M899&gt;10),('[1]Pricing Schedule'!$F$111+('[1]Pricing Schedule'!$F$113*M899))*5,
IF(AND(I899=110000,R899&gt;1345.6,R899&lt;=1513.8,M899&lt;=10),('[1]Pricing Schedule'!$F$103+('[1]Pricing Schedule'!$F$105*M899))*9,
IF(AND(I899=110000,R899&gt;1345.6,R899&lt;=1513.8,M899&gt;10),('[1]Pricing Schedule'!$F$111+('[1]Pricing Schedule'!$F$113*M899))*9,
9999999999)))))))))))))))))))))))))))))))))))))))</f>
        <v>909950</v>
      </c>
      <c r="T899" s="21">
        <f>IF(AND(I899=38000,R899&lt;=4.5,M899&gt;8),'[1]Pricing Schedule'!$J$9,
IF(AND(I899=38000,R899&lt;=4.5,M899&lt;=8),'[1]Pricing Schedule'!$J$36,
IF(AND(I899=38000,R899&gt;4.5,R899&lt;=9,M899&gt;8),'[1]Pricing Schedule'!$J$18,
IF(AND(I899=38000,R899&gt;4.5,R899&lt;=9,M899&lt;=8),'[1]Pricing Schedule'!$J$36,
IF(AND(I899=38000,R899&gt;9,R899&lt;=12.8,M899&gt;8),'[1]Pricing Schedule'!$J$27,
IF(AND(I899=38000,R899&gt;9,R899&lt;=12.8,M899&lt;=8),'[1]Pricing Schedule'!$J$36,
IF(AND(I899=38000,R899&gt;12.8,R899&lt;=22.8),'[1]Pricing Schedule'!$J$36,
IF(AND(I899=38000,R899&gt;22.8,R899&lt;=30.2),'[1]Pricing Schedule'!$J$45,
IF(AND(I899=38000,R899&gt;30.2,R899&lt;=45.9),'[1]Pricing Schedule'!$J$54,
IF(AND(I899=38000,R899&gt;45.9,R899&lt;=123.4),'[1]Pricing Schedule'!$J$97,
IF(AND(I899=38000,R899&gt;123.4,R899&lt;=168.2,M899&lt;=10),'[1]Pricing Schedule'!$J$105,
IF(AND(I899=38000,R899&gt;123.4,R899&lt;=168.2,M899&gt;10),'[1]Pricing Schedule'!$J$113,
IF(AND(I899=38000,R899&gt;168.2,R899&lt;=336.4,M899&lt;=10),('[1]Pricing Schedule'!$J$105),
IF(AND(I899=38000,R899&gt;168.2,R899&lt;=336.4,M899&gt;10),('[1]Pricing Schedule'!$J$113),
IF(AND(I899=38000,R899&gt;336.4,R899&lt;=504.6,M899&lt;=10),('[1]Pricing Schedule'!$J$105),
IF(AND(I899=38000,R899&gt;336.4,R899&lt;=504.6,M899&gt;10),('[1]Pricing Schedule'!$J$113),
IF(AND(I899=38000,R899&gt;504.6,R899&lt;=672.8,M899&lt;=10),('[1]Pricing Schedule'!$J$105),
IF(AND(I899=38000,R899&gt;504.6,R899&lt;=672.8,M899&gt;10),('[1]Pricing Schedule'!$J$113),
IF(AND(I899=110000,R899&lt;=12.8,M899&gt;2),'[1]Pricing Schedule'!$J$63,
IF(AND(I899=110000,R899&lt;=12.8,M899&lt;=2),'[1]Pricing Schedule'!$J$97,
IF(AND(I899=110000,R899&gt;12.8,R899&lt;=22.8,M899&gt;3),'[1]Pricing Schedule'!$J$72,
IF(AND(I899=110000,R899&gt;12.8,R899&lt;=22.8,M899&lt;=3),'[1]Pricing Schedule'!$J$97,
IF(AND(I899=110000,R899&gt;22.8,R899&lt;=30.2),'[1]Pricing Schedule'!$J$81,
IF(AND(I899=110000,R899&gt;30.2,R899&lt;=45.9),'[1]Pricing Schedule'!$J$90,
IF(AND(I899=110000,R899&gt;45.9,R899&lt;=123.4),'[1]Pricing Schedule'!$J$97,
IF(AND(I899=110000,R899&gt;123.4,R899&lt;=168.2,M899&lt;=10),'[1]Pricing Schedule'!$J$105,
IF(AND(I899=110000,R899&gt;123.4,R899&lt;=168.2,M899&gt;10),'[1]Pricing Schedule'!$J$113,
IF(AND(I899=110000,R899&gt;168.2,R899&lt;=336.2,M899&lt;=10),('[1]Pricing Schedule'!$J$105),
IF(AND(I899=110000,R899&gt;168.2,R899&lt;=336.2,M899&gt;10),('[1]Pricing Schedule'!$J$113),
IF(AND(I899=110000,R899&gt;336.4,R899&lt;=504.6,M899&lt;=10),('[1]Pricing Schedule'!$J$105),
IF(AND(I899=110000,R899&gt;336.4,R899&lt;=504.6,M899&gt;10),('[1]Pricing Schedule'!$J$113),
IF(AND(I899=110000,R899&gt;504.6,R899&lt;=672.8,M899&lt;=10),('[1]Pricing Schedule'!$J$105),
IF(AND(I899=110000,R899&gt;504.6,R899&lt;=672.8,M899&gt;10),('[1]Pricing Schedule'!$J$113),
IF(AND(I899=110000,R899&gt;672.8,R899&lt;=841,M899&lt;=10),('[1]Pricing Schedule'!$J$105),
IF(AND(I899=110000,R899&gt;672.8,R899&lt;=841,M899&gt;10),('[1]Pricing Schedule'!$J$113),
IF(AND(I899=110000,R899&gt;1682,R899&lt;=1850.2,M899&lt;=10),('[1]Pricing Schedule'!$J$105),
IF(AND(I899=110000,R899&gt;1682,R899&lt;=1850.2,M899&gt;10),('[1]Pricing Schedule'!$J$113),
IF(AND(I899=110000,R899&gt;2018.4,R899&lt;=2186.6,M899&lt;=10),('[1]Pricing Schedule'!$J$105),
IF(AND(I899=110000,R899&gt;2018.4,R899&lt;=2186.6,M899&gt;10),('[1]Pricing Schedule'!$J$113),999999999)))))))))))))))))))))))))))))))))))))))</f>
        <v>4</v>
      </c>
      <c r="U899" s="40">
        <f t="shared" si="90"/>
        <v>216654.76190476189</v>
      </c>
      <c r="V899" s="41">
        <f t="shared" si="91"/>
        <v>4.6156382218803227</v>
      </c>
      <c r="Y899" s="23">
        <v>106</v>
      </c>
      <c r="Z899" s="23">
        <v>138</v>
      </c>
      <c r="AR899" s="35"/>
    </row>
    <row r="900" spans="1:44">
      <c r="A900" s="23">
        <v>901</v>
      </c>
      <c r="B900" s="23">
        <v>901</v>
      </c>
      <c r="C900" s="23" t="s">
        <v>1383</v>
      </c>
      <c r="D900" s="23" t="s">
        <v>121</v>
      </c>
      <c r="E900" s="23" t="s">
        <v>121</v>
      </c>
      <c r="F900" s="23" t="s">
        <v>162</v>
      </c>
      <c r="G900" s="23" t="s">
        <v>163</v>
      </c>
      <c r="H900" s="23" t="s">
        <v>113</v>
      </c>
      <c r="I900" s="13">
        <v>38000</v>
      </c>
      <c r="J900" s="13">
        <v>38000</v>
      </c>
      <c r="K900" s="23" t="s">
        <v>119</v>
      </c>
      <c r="L900" s="24">
        <v>9.8109999999999999</v>
      </c>
      <c r="M900" s="37">
        <f t="shared" si="86"/>
        <v>10</v>
      </c>
      <c r="N900" s="24">
        <v>0.503</v>
      </c>
      <c r="O900" s="13">
        <v>2</v>
      </c>
      <c r="P900" s="36">
        <f t="shared" si="87"/>
        <v>0.503</v>
      </c>
      <c r="Q900" s="38">
        <f t="shared" si="88"/>
        <v>4.2</v>
      </c>
      <c r="R900" s="37">
        <f t="shared" si="89"/>
        <v>4.2</v>
      </c>
      <c r="S900" s="39">
        <f>IF(AND(I900=38000,R900&lt;=4.5,M900&gt;8),'[1]Pricing Schedule'!$F$8+('[1]Pricing Schedule'!$F$9*M900),
IF(AND(I900=38000,R900&lt;=4.5,M900&lt;=8),'[1]Pricing Schedule'!$F$34+('[1]Pricing Schedule'!$F$36*M900),
IF(AND(I900=38000,R900&gt;4.5,R900&lt;=9,M900&gt;8),'[1]Pricing Schedule'!$F$17+('[1]Pricing Schedule'!$F$18*M900),
IF(AND(I900=38000,R900&gt;4.5,R900&lt;=9,M900&lt;=8),'[1]Pricing Schedule'!$F$34+('[1]Pricing Schedule'!$F$36*M900),
IF(AND(I900=38000,R900&gt;9,R900&lt;=12.8,M900&gt;8),'[1]Pricing Schedule'!$F$26+('[1]Pricing Schedule'!$F$27*M900),
IF(AND(I900=38000,R900&gt;9,R900&lt;=12.8,M900&lt;=8),'[1]Pricing Schedule'!$F$34+('[1]Pricing Schedule'!$F$36*M900),
IF(AND(I900=38000,R900&gt;12.8,R900&lt;=22.8),'[1]Pricing Schedule'!$F$34+('[1]Pricing Schedule'!$F$36*M900),
IF(AND(I900=38000,R900&gt;22.8,R900&lt;=30.2),'[1]Pricing Schedule'!$F$43+('[1]Pricing Schedule'!$F$45*M900),
IF(AND(I900=38000,R900&gt;30.2,R900&lt;=45.9),'[1]Pricing Schedule'!$F$52+('[1]Pricing Schedule'!$F$54*M900),
IF(AND(I900=38000,R900&gt;45.9,R900&lt;=123.4),'[1]Pricing Schedule'!$F$96+('[1]Pricing Schedule'!$F$97*M900),
IF(AND(I900=38000,R900&gt;123.4,R900&lt;=168.2,M900&lt;=10),'[1]Pricing Schedule'!$F$103+('[1]Pricing Schedule'!$F$105*M900),
IF(AND(I900=38000,R900&gt;123.4,R900&lt;=168.2,M900&gt;10),'[1]Pricing Schedule'!$F$111+('[1]Pricing Schedule'!$F$113*M900),
IF(AND(I900=38000,R900&gt;157.4,R900&lt;=336.4,M900&lt;=10),('[1]Pricing Schedule'!$F$103+('[1]Pricing Schedule'!$F$105*M900))*2,
IF(AND(I900=38000,R900&gt;157.4,R900&lt;=336.4,M900&gt;10),('[1]Pricing Schedule'!$F$111+('[1]Pricing Schedule'!$F$113*M900))*2,
IF(AND(I900=38000,R900&gt;314.8,R900&lt;=504.6,M900&lt;=10),('[1]Pricing Schedule'!$F$103+('[1]Pricing Schedule'!$F$105*M900))*3,
IF(AND(I900=38000,R900&gt;314.8,R900&lt;=504.6,M900&gt;10),('[1]Pricing Schedule'!$F$111+('[1]Pricing Schedule'!$F$113*M900))*3,
IF(AND(I900=38000,R900&gt;472.2,R900&lt;=672.8,M900&lt;=10),('[1]Pricing Schedule'!$F$103+('[1]Pricing Schedule'!$F$105*M900))*4,
IF(AND(I900=38000,R900&gt;472.2,R900&lt;=672.8,M900&gt;10),('[1]Pricing Schedule'!$F$111+('[1]Pricing Schedule'!$F$113*M900))*4,
IF(AND(I900=110000,R900&lt;=12.8,M900&gt;2),'[1]Pricing Schedule'!$F$62+('[1]Pricing Schedule'!$F$63*M900),
IF(AND(I900=110000,R900&lt;=12.8,M900&lt;=2),'[1]Pricing Schedule'!$F$96+('[1]Pricing Schedule'!$F$97*M900),
IF(AND(I900=110000,R900&gt;12.8,R900&lt;=22.8,M900&gt;3),'[1]Pricing Schedule'!$F$71+('[1]Pricing Schedule'!$F$72*M900),
IF(AND(I900=110000,R900&gt;12.8,R900&lt;=22.8,M900&lt;=3),'[1]Pricing Schedule'!$F$96+('[1]Pricing Schedule'!$F$97*M900),
IF(AND(I900=110000,R900&gt;22.8,R900&lt;=30.2),'[1]Pricing Schedule'!$F$80+('[1]Pricing Schedule'!$F$81*M900),
IF(AND(I900=110000,R900&gt;30.2,R900&lt;=45.9),'[1]Pricing Schedule'!$F$89+('[1]Pricing Schedule'!$F$90*M900),
IF(AND(I900=110000,R900&gt;45.9,R900&lt;=123.4),'[1]Pricing Schedule'!$F$96+('[1]Pricing Schedule'!$F$97*M900),
IF(AND(I900=110000,R900&gt;123.4,R900&lt;=168.2,M900&lt;=10),'[1]Pricing Schedule'!$F$103+('[1]Pricing Schedule'!$F$105*M900),
IF(AND(I900=110000,R900&gt;123.4,R900&lt;=168.2,M900&gt;10),'[1]Pricing Schedule'!$F$111+('[1]Pricing Schedule'!$F$113*M900),
IF(AND(I900=110000,R900&gt;168.2,R900&lt;=336.4,M900&lt;=10),('[1]Pricing Schedule'!$F$103+('[1]Pricing Schedule'!$F$105*M900))*2,
IF(AND(I900=110000,R900&gt;168.2,R900&lt;=336.4,M900&gt;10),('[1]Pricing Schedule'!$F$111+('[1]Pricing Schedule'!$F$113*M900))*2,
IF(AND(I900=110000,R900&gt;336.4,R900&lt;=504.6,M900&lt;=10),('[1]Pricing Schedule'!$F$103+('[1]Pricing Schedule'!$F$105*M900))*3,
IF(AND(I900=110000,R900&gt;336.4,R900&lt;=504.6,M900&gt;10),('[1]Pricing Schedule'!$F$111+('[1]Pricing Schedule'!$F$113*M900))*3,
IF(AND(I900=110000,R900&gt;504.6,R900&lt;=672.8,M900&lt;=10),('[1]Pricing Schedule'!$F$103+('[1]Pricing Schedule'!$F$105*M900))*4,
IF(AND(I900=110000,R900&gt;504.6,R900&lt;=672.8,M900&gt;10),('[1]Pricing Schedule'!$F$111+('[1]Pricing Schedule'!$F$113*M900))*4,
IF(AND(I900=110000,R900&gt;672.8,R900&lt;=841,M900&lt;=10),('[1]Pricing Schedule'!$F$103+('[1]Pricing Schedule'!$F$105*M900))*5,
IF(AND(I900=110000,R900&gt;672.8,R900&lt;=841,M900&gt;10),('[1]Pricing Schedule'!$F$111+('[1]Pricing Schedule'!$F$113*M900))*5,
IF(AND(I900=110000,R900&gt;672.8,R900&lt;=841,M900&lt;=10),('[1]Pricing Schedule'!$F$103+('[1]Pricing Schedule'!$F$105*M900))*5,
IF(AND(I900=110000,R900&gt;672.8,R900&lt;=841,M900&gt;10),('[1]Pricing Schedule'!$F$111+('[1]Pricing Schedule'!$F$113*M900))*5,
IF(AND(I900=110000,R900&gt;1345.6,R900&lt;=1513.8,M900&lt;=10),('[1]Pricing Schedule'!$F$103+('[1]Pricing Schedule'!$F$105*M900))*9,
IF(AND(I900=110000,R900&gt;1345.6,R900&lt;=1513.8,M900&gt;10),('[1]Pricing Schedule'!$F$111+('[1]Pricing Schedule'!$F$113*M900))*9,
9999999999)))))))))))))))))))))))))))))))))))))))</f>
        <v>1387140</v>
      </c>
      <c r="T900" s="21">
        <f>IF(AND(I900=38000,R900&lt;=4.5,M900&gt;8),'[1]Pricing Schedule'!$J$9,
IF(AND(I900=38000,R900&lt;=4.5,M900&lt;=8),'[1]Pricing Schedule'!$J$36,
IF(AND(I900=38000,R900&gt;4.5,R900&lt;=9,M900&gt;8),'[1]Pricing Schedule'!$J$18,
IF(AND(I900=38000,R900&gt;4.5,R900&lt;=9,M900&lt;=8),'[1]Pricing Schedule'!$J$36,
IF(AND(I900=38000,R900&gt;9,R900&lt;=12.8,M900&gt;8),'[1]Pricing Schedule'!$J$27,
IF(AND(I900=38000,R900&gt;9,R900&lt;=12.8,M900&lt;=8),'[1]Pricing Schedule'!$J$36,
IF(AND(I900=38000,R900&gt;12.8,R900&lt;=22.8),'[1]Pricing Schedule'!$J$36,
IF(AND(I900=38000,R900&gt;22.8,R900&lt;=30.2),'[1]Pricing Schedule'!$J$45,
IF(AND(I900=38000,R900&gt;30.2,R900&lt;=45.9),'[1]Pricing Schedule'!$J$54,
IF(AND(I900=38000,R900&gt;45.9,R900&lt;=123.4),'[1]Pricing Schedule'!$J$97,
IF(AND(I900=38000,R900&gt;123.4,R900&lt;=168.2,M900&lt;=10),'[1]Pricing Schedule'!$J$105,
IF(AND(I900=38000,R900&gt;123.4,R900&lt;=168.2,M900&gt;10),'[1]Pricing Schedule'!$J$113,
IF(AND(I900=38000,R900&gt;168.2,R900&lt;=336.4,M900&lt;=10),('[1]Pricing Schedule'!$J$105),
IF(AND(I900=38000,R900&gt;168.2,R900&lt;=336.4,M900&gt;10),('[1]Pricing Schedule'!$J$113),
IF(AND(I900=38000,R900&gt;336.4,R900&lt;=504.6,M900&lt;=10),('[1]Pricing Schedule'!$J$105),
IF(AND(I900=38000,R900&gt;336.4,R900&lt;=504.6,M900&gt;10),('[1]Pricing Schedule'!$J$113),
IF(AND(I900=38000,R900&gt;504.6,R900&lt;=672.8,M900&lt;=10),('[1]Pricing Schedule'!$J$105),
IF(AND(I900=38000,R900&gt;504.6,R900&lt;=672.8,M900&gt;10),('[1]Pricing Schedule'!$J$113),
IF(AND(I900=110000,R900&lt;=12.8,M900&gt;2),'[1]Pricing Schedule'!$J$63,
IF(AND(I900=110000,R900&lt;=12.8,M900&lt;=2),'[1]Pricing Schedule'!$J$97,
IF(AND(I900=110000,R900&gt;12.8,R900&lt;=22.8,M900&gt;3),'[1]Pricing Schedule'!$J$72,
IF(AND(I900=110000,R900&gt;12.8,R900&lt;=22.8,M900&lt;=3),'[1]Pricing Schedule'!$J$97,
IF(AND(I900=110000,R900&gt;22.8,R900&lt;=30.2),'[1]Pricing Schedule'!$J$81,
IF(AND(I900=110000,R900&gt;30.2,R900&lt;=45.9),'[1]Pricing Schedule'!$J$90,
IF(AND(I900=110000,R900&gt;45.9,R900&lt;=123.4),'[1]Pricing Schedule'!$J$97,
IF(AND(I900=110000,R900&gt;123.4,R900&lt;=168.2,M900&lt;=10),'[1]Pricing Schedule'!$J$105,
IF(AND(I900=110000,R900&gt;123.4,R900&lt;=168.2,M900&gt;10),'[1]Pricing Schedule'!$J$113,
IF(AND(I900=110000,R900&gt;168.2,R900&lt;=336.2,M900&lt;=10),('[1]Pricing Schedule'!$J$105),
IF(AND(I900=110000,R900&gt;168.2,R900&lt;=336.2,M900&gt;10),('[1]Pricing Schedule'!$J$113),
IF(AND(I900=110000,R900&gt;336.4,R900&lt;=504.6,M900&lt;=10),('[1]Pricing Schedule'!$J$105),
IF(AND(I900=110000,R900&gt;336.4,R900&lt;=504.6,M900&gt;10),('[1]Pricing Schedule'!$J$113),
IF(AND(I900=110000,R900&gt;504.6,R900&lt;=672.8,M900&lt;=10),('[1]Pricing Schedule'!$J$105),
IF(AND(I900=110000,R900&gt;504.6,R900&lt;=672.8,M900&gt;10),('[1]Pricing Schedule'!$J$113),
IF(AND(I900=110000,R900&gt;672.8,R900&lt;=841,M900&lt;=10),('[1]Pricing Schedule'!$J$105),
IF(AND(I900=110000,R900&gt;672.8,R900&lt;=841,M900&gt;10),('[1]Pricing Schedule'!$J$113),
IF(AND(I900=110000,R900&gt;1682,R900&lt;=1850.2,M900&lt;=10),('[1]Pricing Schedule'!$J$105),
IF(AND(I900=110000,R900&gt;1682,R900&lt;=1850.2,M900&gt;10),('[1]Pricing Schedule'!$J$113),
IF(AND(I900=110000,R900&gt;2018.4,R900&lt;=2186.6,M900&lt;=10),('[1]Pricing Schedule'!$J$105),
IF(AND(I900=110000,R900&gt;2018.4,R900&lt;=2186.6,M900&gt;10),('[1]Pricing Schedule'!$J$113),999999999)))))))))))))))))))))))))))))))))))))))</f>
        <v>1</v>
      </c>
      <c r="U900" s="40">
        <f t="shared" si="90"/>
        <v>330271.42857142858</v>
      </c>
      <c r="V900" s="41">
        <f t="shared" si="91"/>
        <v>3.0278126216531858</v>
      </c>
      <c r="Y900" s="23">
        <v>406</v>
      </c>
      <c r="Z900" s="23">
        <v>610</v>
      </c>
      <c r="AR900" s="35"/>
    </row>
    <row r="901" spans="1:44">
      <c r="A901" s="23">
        <v>902</v>
      </c>
      <c r="B901" s="23">
        <v>902</v>
      </c>
      <c r="C901" s="23" t="s">
        <v>1384</v>
      </c>
      <c r="D901" s="23" t="s">
        <v>121</v>
      </c>
      <c r="E901" s="23" t="s">
        <v>121</v>
      </c>
      <c r="F901" s="23" t="s">
        <v>128</v>
      </c>
      <c r="G901" s="23" t="s">
        <v>129</v>
      </c>
      <c r="H901" s="23" t="s">
        <v>113</v>
      </c>
      <c r="I901" s="13">
        <v>38000</v>
      </c>
      <c r="J901" s="23" t="s">
        <v>119</v>
      </c>
      <c r="K901" s="13">
        <v>38000</v>
      </c>
      <c r="L901" s="24">
        <v>6.26</v>
      </c>
      <c r="M901" s="37">
        <f t="shared" si="86"/>
        <v>7</v>
      </c>
      <c r="N901" s="24">
        <v>0.92300000000000004</v>
      </c>
      <c r="O901" s="13">
        <v>2</v>
      </c>
      <c r="P901" s="36">
        <f t="shared" si="87"/>
        <v>0.69225000000000003</v>
      </c>
      <c r="Q901" s="38">
        <f t="shared" si="88"/>
        <v>8.4</v>
      </c>
      <c r="R901" s="37">
        <f t="shared" si="89"/>
        <v>8.4</v>
      </c>
      <c r="S901" s="39">
        <f>IF(AND(I901=38000,R901&lt;=4.5,M901&gt;8),'[1]Pricing Schedule'!$F$8+('[1]Pricing Schedule'!$F$9*M901),
IF(AND(I901=38000,R901&lt;=4.5,M901&lt;=8),'[1]Pricing Schedule'!$F$34+('[1]Pricing Schedule'!$F$36*M901),
IF(AND(I901=38000,R901&gt;4.5,R901&lt;=9,M901&gt;8),'[1]Pricing Schedule'!$F$17+('[1]Pricing Schedule'!$F$18*M901),
IF(AND(I901=38000,R901&gt;4.5,R901&lt;=9,M901&lt;=8),'[1]Pricing Schedule'!$F$34+('[1]Pricing Schedule'!$F$36*M901),
IF(AND(I901=38000,R901&gt;9,R901&lt;=12.8,M901&gt;8),'[1]Pricing Schedule'!$F$26+('[1]Pricing Schedule'!$F$27*M901),
IF(AND(I901=38000,R901&gt;9,R901&lt;=12.8,M901&lt;=8),'[1]Pricing Schedule'!$F$34+('[1]Pricing Schedule'!$F$36*M901),
IF(AND(I901=38000,R901&gt;12.8,R901&lt;=22.8),'[1]Pricing Schedule'!$F$34+('[1]Pricing Schedule'!$F$36*M901),
IF(AND(I901=38000,R901&gt;22.8,R901&lt;=30.2),'[1]Pricing Schedule'!$F$43+('[1]Pricing Schedule'!$F$45*M901),
IF(AND(I901=38000,R901&gt;30.2,R901&lt;=45.9),'[1]Pricing Schedule'!$F$52+('[1]Pricing Schedule'!$F$54*M901),
IF(AND(I901=38000,R901&gt;45.9,R901&lt;=123.4),'[1]Pricing Schedule'!$F$96+('[1]Pricing Schedule'!$F$97*M901),
IF(AND(I901=38000,R901&gt;123.4,R901&lt;=168.2,M901&lt;=10),'[1]Pricing Schedule'!$F$103+('[1]Pricing Schedule'!$F$105*M901),
IF(AND(I901=38000,R901&gt;123.4,R901&lt;=168.2,M901&gt;10),'[1]Pricing Schedule'!$F$111+('[1]Pricing Schedule'!$F$113*M901),
IF(AND(I901=38000,R901&gt;157.4,R901&lt;=336.4,M901&lt;=10),('[1]Pricing Schedule'!$F$103+('[1]Pricing Schedule'!$F$105*M901))*2,
IF(AND(I901=38000,R901&gt;157.4,R901&lt;=336.4,M901&gt;10),('[1]Pricing Schedule'!$F$111+('[1]Pricing Schedule'!$F$113*M901))*2,
IF(AND(I901=38000,R901&gt;314.8,R901&lt;=504.6,M901&lt;=10),('[1]Pricing Schedule'!$F$103+('[1]Pricing Schedule'!$F$105*M901))*3,
IF(AND(I901=38000,R901&gt;314.8,R901&lt;=504.6,M901&gt;10),('[1]Pricing Schedule'!$F$111+('[1]Pricing Schedule'!$F$113*M901))*3,
IF(AND(I901=38000,R901&gt;472.2,R901&lt;=672.8,M901&lt;=10),('[1]Pricing Schedule'!$F$103+('[1]Pricing Schedule'!$F$105*M901))*4,
IF(AND(I901=38000,R901&gt;472.2,R901&lt;=672.8,M901&gt;10),('[1]Pricing Schedule'!$F$111+('[1]Pricing Schedule'!$F$113*M901))*4,
IF(AND(I901=110000,R901&lt;=12.8,M901&gt;2),'[1]Pricing Schedule'!$F$62+('[1]Pricing Schedule'!$F$63*M901),
IF(AND(I901=110000,R901&lt;=12.8,M901&lt;=2),'[1]Pricing Schedule'!$F$96+('[1]Pricing Schedule'!$F$97*M901),
IF(AND(I901=110000,R901&gt;12.8,R901&lt;=22.8,M901&gt;3),'[1]Pricing Schedule'!$F$71+('[1]Pricing Schedule'!$F$72*M901),
IF(AND(I901=110000,R901&gt;12.8,R901&lt;=22.8,M901&lt;=3),'[1]Pricing Schedule'!$F$96+('[1]Pricing Schedule'!$F$97*M901),
IF(AND(I901=110000,R901&gt;22.8,R901&lt;=30.2),'[1]Pricing Schedule'!$F$80+('[1]Pricing Schedule'!$F$81*M901),
IF(AND(I901=110000,R901&gt;30.2,R901&lt;=45.9),'[1]Pricing Schedule'!$F$89+('[1]Pricing Schedule'!$F$90*M901),
IF(AND(I901=110000,R901&gt;45.9,R901&lt;=123.4),'[1]Pricing Schedule'!$F$96+('[1]Pricing Schedule'!$F$97*M901),
IF(AND(I901=110000,R901&gt;123.4,R901&lt;=168.2,M901&lt;=10),'[1]Pricing Schedule'!$F$103+('[1]Pricing Schedule'!$F$105*M901),
IF(AND(I901=110000,R901&gt;123.4,R901&lt;=168.2,M901&gt;10),'[1]Pricing Schedule'!$F$111+('[1]Pricing Schedule'!$F$113*M901),
IF(AND(I901=110000,R901&gt;168.2,R901&lt;=336.4,M901&lt;=10),('[1]Pricing Schedule'!$F$103+('[1]Pricing Schedule'!$F$105*M901))*2,
IF(AND(I901=110000,R901&gt;168.2,R901&lt;=336.4,M901&gt;10),('[1]Pricing Schedule'!$F$111+('[1]Pricing Schedule'!$F$113*M901))*2,
IF(AND(I901=110000,R901&gt;336.4,R901&lt;=504.6,M901&lt;=10),('[1]Pricing Schedule'!$F$103+('[1]Pricing Schedule'!$F$105*M901))*3,
IF(AND(I901=110000,R901&gt;336.4,R901&lt;=504.6,M901&gt;10),('[1]Pricing Schedule'!$F$111+('[1]Pricing Schedule'!$F$113*M901))*3,
IF(AND(I901=110000,R901&gt;504.6,R901&lt;=672.8,M901&lt;=10),('[1]Pricing Schedule'!$F$103+('[1]Pricing Schedule'!$F$105*M901))*4,
IF(AND(I901=110000,R901&gt;504.6,R901&lt;=672.8,M901&gt;10),('[1]Pricing Schedule'!$F$111+('[1]Pricing Schedule'!$F$113*M901))*4,
IF(AND(I901=110000,R901&gt;672.8,R901&lt;=841,M901&lt;=10),('[1]Pricing Schedule'!$F$103+('[1]Pricing Schedule'!$F$105*M901))*5,
IF(AND(I901=110000,R901&gt;672.8,R901&lt;=841,M901&gt;10),('[1]Pricing Schedule'!$F$111+('[1]Pricing Schedule'!$F$113*M901))*5,
IF(AND(I901=110000,R901&gt;672.8,R901&lt;=841,M901&lt;=10),('[1]Pricing Schedule'!$F$103+('[1]Pricing Schedule'!$F$105*M901))*5,
IF(AND(I901=110000,R901&gt;672.8,R901&lt;=841,M901&gt;10),('[1]Pricing Schedule'!$F$111+('[1]Pricing Schedule'!$F$113*M901))*5,
IF(AND(I901=110000,R901&gt;1345.6,R901&lt;=1513.8,M901&lt;=10),('[1]Pricing Schedule'!$F$103+('[1]Pricing Schedule'!$F$105*M901))*9,
IF(AND(I901=110000,R901&gt;1345.6,R901&lt;=1513.8,M901&gt;10),('[1]Pricing Schedule'!$F$111+('[1]Pricing Schedule'!$F$113*M901))*9,
9999999999)))))))))))))))))))))))))))))))))))))))</f>
        <v>839680</v>
      </c>
      <c r="T901" s="21">
        <f>IF(AND(I901=38000,R901&lt;=4.5,M901&gt;8),'[1]Pricing Schedule'!$J$9,
IF(AND(I901=38000,R901&lt;=4.5,M901&lt;=8),'[1]Pricing Schedule'!$J$36,
IF(AND(I901=38000,R901&gt;4.5,R901&lt;=9,M901&gt;8),'[1]Pricing Schedule'!$J$18,
IF(AND(I901=38000,R901&gt;4.5,R901&lt;=9,M901&lt;=8),'[1]Pricing Schedule'!$J$36,
IF(AND(I901=38000,R901&gt;9,R901&lt;=12.8,M901&gt;8),'[1]Pricing Schedule'!$J$27,
IF(AND(I901=38000,R901&gt;9,R901&lt;=12.8,M901&lt;=8),'[1]Pricing Schedule'!$J$36,
IF(AND(I901=38000,R901&gt;12.8,R901&lt;=22.8),'[1]Pricing Schedule'!$J$36,
IF(AND(I901=38000,R901&gt;22.8,R901&lt;=30.2),'[1]Pricing Schedule'!$J$45,
IF(AND(I901=38000,R901&gt;30.2,R901&lt;=45.9),'[1]Pricing Schedule'!$J$54,
IF(AND(I901=38000,R901&gt;45.9,R901&lt;=123.4),'[1]Pricing Schedule'!$J$97,
IF(AND(I901=38000,R901&gt;123.4,R901&lt;=168.2,M901&lt;=10),'[1]Pricing Schedule'!$J$105,
IF(AND(I901=38000,R901&gt;123.4,R901&lt;=168.2,M901&gt;10),'[1]Pricing Schedule'!$J$113,
IF(AND(I901=38000,R901&gt;168.2,R901&lt;=336.4,M901&lt;=10),('[1]Pricing Schedule'!$J$105),
IF(AND(I901=38000,R901&gt;168.2,R901&lt;=336.4,M901&gt;10),('[1]Pricing Schedule'!$J$113),
IF(AND(I901=38000,R901&gt;336.4,R901&lt;=504.6,M901&lt;=10),('[1]Pricing Schedule'!$J$105),
IF(AND(I901=38000,R901&gt;336.4,R901&lt;=504.6,M901&gt;10),('[1]Pricing Schedule'!$J$113),
IF(AND(I901=38000,R901&gt;504.6,R901&lt;=672.8,M901&lt;=10),('[1]Pricing Schedule'!$J$105),
IF(AND(I901=38000,R901&gt;504.6,R901&lt;=672.8,M901&gt;10),('[1]Pricing Schedule'!$J$113),
IF(AND(I901=110000,R901&lt;=12.8,M901&gt;2),'[1]Pricing Schedule'!$J$63,
IF(AND(I901=110000,R901&lt;=12.8,M901&lt;=2),'[1]Pricing Schedule'!$J$97,
IF(AND(I901=110000,R901&gt;12.8,R901&lt;=22.8,M901&gt;3),'[1]Pricing Schedule'!$J$72,
IF(AND(I901=110000,R901&gt;12.8,R901&lt;=22.8,M901&lt;=3),'[1]Pricing Schedule'!$J$97,
IF(AND(I901=110000,R901&gt;22.8,R901&lt;=30.2),'[1]Pricing Schedule'!$J$81,
IF(AND(I901=110000,R901&gt;30.2,R901&lt;=45.9),'[1]Pricing Schedule'!$J$90,
IF(AND(I901=110000,R901&gt;45.9,R901&lt;=123.4),'[1]Pricing Schedule'!$J$97,
IF(AND(I901=110000,R901&gt;123.4,R901&lt;=168.2,M901&lt;=10),'[1]Pricing Schedule'!$J$105,
IF(AND(I901=110000,R901&gt;123.4,R901&lt;=168.2,M901&gt;10),'[1]Pricing Schedule'!$J$113,
IF(AND(I901=110000,R901&gt;168.2,R901&lt;=336.2,M901&lt;=10),('[1]Pricing Schedule'!$J$105),
IF(AND(I901=110000,R901&gt;168.2,R901&lt;=336.2,M901&gt;10),('[1]Pricing Schedule'!$J$113),
IF(AND(I901=110000,R901&gt;336.4,R901&lt;=504.6,M901&lt;=10),('[1]Pricing Schedule'!$J$105),
IF(AND(I901=110000,R901&gt;336.4,R901&lt;=504.6,M901&gt;10),('[1]Pricing Schedule'!$J$113),
IF(AND(I901=110000,R901&gt;504.6,R901&lt;=672.8,M901&lt;=10),('[1]Pricing Schedule'!$J$105),
IF(AND(I901=110000,R901&gt;504.6,R901&lt;=672.8,M901&gt;10),('[1]Pricing Schedule'!$J$113),
IF(AND(I901=110000,R901&gt;672.8,R901&lt;=841,M901&lt;=10),('[1]Pricing Schedule'!$J$105),
IF(AND(I901=110000,R901&gt;672.8,R901&lt;=841,M901&gt;10),('[1]Pricing Schedule'!$J$113),
IF(AND(I901=110000,R901&gt;1682,R901&lt;=1850.2,M901&lt;=10),('[1]Pricing Schedule'!$J$105),
IF(AND(I901=110000,R901&gt;1682,R901&lt;=1850.2,M901&gt;10),('[1]Pricing Schedule'!$J$113),
IF(AND(I901=110000,R901&gt;2018.4,R901&lt;=2186.6,M901&lt;=10),('[1]Pricing Schedule'!$J$105),
IF(AND(I901=110000,R901&gt;2018.4,R901&lt;=2186.6,M901&gt;10),('[1]Pricing Schedule'!$J$113),999999999)))))))))))))))))))))))))))))))))))))))</f>
        <v>4</v>
      </c>
      <c r="U901" s="40">
        <f t="shared" si="90"/>
        <v>99961.904761904763</v>
      </c>
      <c r="V901" s="41">
        <f t="shared" si="91"/>
        <v>10.003810975609756</v>
      </c>
      <c r="Y901" s="23">
        <v>162</v>
      </c>
      <c r="Z901" s="23">
        <v>119</v>
      </c>
      <c r="AR901" s="35"/>
    </row>
    <row r="902" spans="1:44">
      <c r="A902" s="23">
        <v>903</v>
      </c>
      <c r="B902" s="23">
        <v>903</v>
      </c>
      <c r="C902" s="23" t="s">
        <v>1385</v>
      </c>
      <c r="D902" s="23" t="s">
        <v>121</v>
      </c>
      <c r="E902" s="23" t="s">
        <v>121</v>
      </c>
      <c r="F902" s="23" t="s">
        <v>128</v>
      </c>
      <c r="G902" s="23" t="s">
        <v>129</v>
      </c>
      <c r="H902" s="23" t="s">
        <v>113</v>
      </c>
      <c r="I902" s="13">
        <v>38000</v>
      </c>
      <c r="J902" s="23" t="s">
        <v>119</v>
      </c>
      <c r="K902" s="13">
        <v>38000</v>
      </c>
      <c r="L902" s="24">
        <v>3.36</v>
      </c>
      <c r="M902" s="37">
        <f t="shared" si="86"/>
        <v>4</v>
      </c>
      <c r="N902" s="24">
        <v>3.1419999999999999</v>
      </c>
      <c r="O902" s="13">
        <v>2</v>
      </c>
      <c r="P902" s="36">
        <f t="shared" si="87"/>
        <v>2.3565</v>
      </c>
      <c r="Q902" s="38">
        <f t="shared" si="88"/>
        <v>25.200000000000003</v>
      </c>
      <c r="R902" s="37">
        <f t="shared" si="89"/>
        <v>25.200000000000003</v>
      </c>
      <c r="S902" s="39">
        <f>IF(AND(I902=38000,R902&lt;=4.5,M902&gt;8),'[1]Pricing Schedule'!$F$8+('[1]Pricing Schedule'!$F$9*M902),
IF(AND(I902=38000,R902&lt;=4.5,M902&lt;=8),'[1]Pricing Schedule'!$F$34+('[1]Pricing Schedule'!$F$36*M902),
IF(AND(I902=38000,R902&gt;4.5,R902&lt;=9,M902&gt;8),'[1]Pricing Schedule'!$F$17+('[1]Pricing Schedule'!$F$18*M902),
IF(AND(I902=38000,R902&gt;4.5,R902&lt;=9,M902&lt;=8),'[1]Pricing Schedule'!$F$34+('[1]Pricing Schedule'!$F$36*M902),
IF(AND(I902=38000,R902&gt;9,R902&lt;=12.8,M902&gt;8),'[1]Pricing Schedule'!$F$26+('[1]Pricing Schedule'!$F$27*M902),
IF(AND(I902=38000,R902&gt;9,R902&lt;=12.8,M902&lt;=8),'[1]Pricing Schedule'!$F$34+('[1]Pricing Schedule'!$F$36*M902),
IF(AND(I902=38000,R902&gt;12.8,R902&lt;=22.8),'[1]Pricing Schedule'!$F$34+('[1]Pricing Schedule'!$F$36*M902),
IF(AND(I902=38000,R902&gt;22.8,R902&lt;=30.2),'[1]Pricing Schedule'!$F$43+('[1]Pricing Schedule'!$F$45*M902),
IF(AND(I902=38000,R902&gt;30.2,R902&lt;=45.9),'[1]Pricing Schedule'!$F$52+('[1]Pricing Schedule'!$F$54*M902),
IF(AND(I902=38000,R902&gt;45.9,R902&lt;=123.4),'[1]Pricing Schedule'!$F$96+('[1]Pricing Schedule'!$F$97*M902),
IF(AND(I902=38000,R902&gt;123.4,R902&lt;=168.2,M902&lt;=10),'[1]Pricing Schedule'!$F$103+('[1]Pricing Schedule'!$F$105*M902),
IF(AND(I902=38000,R902&gt;123.4,R902&lt;=168.2,M902&gt;10),'[1]Pricing Schedule'!$F$111+('[1]Pricing Schedule'!$F$113*M902),
IF(AND(I902=38000,R902&gt;157.4,R902&lt;=336.4,M902&lt;=10),('[1]Pricing Schedule'!$F$103+('[1]Pricing Schedule'!$F$105*M902))*2,
IF(AND(I902=38000,R902&gt;157.4,R902&lt;=336.4,M902&gt;10),('[1]Pricing Schedule'!$F$111+('[1]Pricing Schedule'!$F$113*M902))*2,
IF(AND(I902=38000,R902&gt;314.8,R902&lt;=504.6,M902&lt;=10),('[1]Pricing Schedule'!$F$103+('[1]Pricing Schedule'!$F$105*M902))*3,
IF(AND(I902=38000,R902&gt;314.8,R902&lt;=504.6,M902&gt;10),('[1]Pricing Schedule'!$F$111+('[1]Pricing Schedule'!$F$113*M902))*3,
IF(AND(I902=38000,R902&gt;472.2,R902&lt;=672.8,M902&lt;=10),('[1]Pricing Schedule'!$F$103+('[1]Pricing Schedule'!$F$105*M902))*4,
IF(AND(I902=38000,R902&gt;472.2,R902&lt;=672.8,M902&gt;10),('[1]Pricing Schedule'!$F$111+('[1]Pricing Schedule'!$F$113*M902))*4,
IF(AND(I902=110000,R902&lt;=12.8,M902&gt;2),'[1]Pricing Schedule'!$F$62+('[1]Pricing Schedule'!$F$63*M902),
IF(AND(I902=110000,R902&lt;=12.8,M902&lt;=2),'[1]Pricing Schedule'!$F$96+('[1]Pricing Schedule'!$F$97*M902),
IF(AND(I902=110000,R902&gt;12.8,R902&lt;=22.8,M902&gt;3),'[1]Pricing Schedule'!$F$71+('[1]Pricing Schedule'!$F$72*M902),
IF(AND(I902=110000,R902&gt;12.8,R902&lt;=22.8,M902&lt;=3),'[1]Pricing Schedule'!$F$96+('[1]Pricing Schedule'!$F$97*M902),
IF(AND(I902=110000,R902&gt;22.8,R902&lt;=30.2),'[1]Pricing Schedule'!$F$80+('[1]Pricing Schedule'!$F$81*M902),
IF(AND(I902=110000,R902&gt;30.2,R902&lt;=45.9),'[1]Pricing Schedule'!$F$89+('[1]Pricing Schedule'!$F$90*M902),
IF(AND(I902=110000,R902&gt;45.9,R902&lt;=123.4),'[1]Pricing Schedule'!$F$96+('[1]Pricing Schedule'!$F$97*M902),
IF(AND(I902=110000,R902&gt;123.4,R902&lt;=168.2,M902&lt;=10),'[1]Pricing Schedule'!$F$103+('[1]Pricing Schedule'!$F$105*M902),
IF(AND(I902=110000,R902&gt;123.4,R902&lt;=168.2,M902&gt;10),'[1]Pricing Schedule'!$F$111+('[1]Pricing Schedule'!$F$113*M902),
IF(AND(I902=110000,R902&gt;168.2,R902&lt;=336.4,M902&lt;=10),('[1]Pricing Schedule'!$F$103+('[1]Pricing Schedule'!$F$105*M902))*2,
IF(AND(I902=110000,R902&gt;168.2,R902&lt;=336.4,M902&gt;10),('[1]Pricing Schedule'!$F$111+('[1]Pricing Schedule'!$F$113*M902))*2,
IF(AND(I902=110000,R902&gt;336.4,R902&lt;=504.6,M902&lt;=10),('[1]Pricing Schedule'!$F$103+('[1]Pricing Schedule'!$F$105*M902))*3,
IF(AND(I902=110000,R902&gt;336.4,R902&lt;=504.6,M902&gt;10),('[1]Pricing Schedule'!$F$111+('[1]Pricing Schedule'!$F$113*M902))*3,
IF(AND(I902=110000,R902&gt;504.6,R902&lt;=672.8,M902&lt;=10),('[1]Pricing Schedule'!$F$103+('[1]Pricing Schedule'!$F$105*M902))*4,
IF(AND(I902=110000,R902&gt;504.6,R902&lt;=672.8,M902&gt;10),('[1]Pricing Schedule'!$F$111+('[1]Pricing Schedule'!$F$113*M902))*4,
IF(AND(I902=110000,R902&gt;672.8,R902&lt;=841,M902&lt;=10),('[1]Pricing Schedule'!$F$103+('[1]Pricing Schedule'!$F$105*M902))*5,
IF(AND(I902=110000,R902&gt;672.8,R902&lt;=841,M902&gt;10),('[1]Pricing Schedule'!$F$111+('[1]Pricing Schedule'!$F$113*M902))*5,
IF(AND(I902=110000,R902&gt;672.8,R902&lt;=841,M902&lt;=10),('[1]Pricing Schedule'!$F$103+('[1]Pricing Schedule'!$F$105*M902))*5,
IF(AND(I902=110000,R902&gt;672.8,R902&lt;=841,M902&gt;10),('[1]Pricing Schedule'!$F$111+('[1]Pricing Schedule'!$F$113*M902))*5,
IF(AND(I902=110000,R902&gt;1345.6,R902&lt;=1513.8,M902&lt;=10),('[1]Pricing Schedule'!$F$103+('[1]Pricing Schedule'!$F$105*M902))*9,
IF(AND(I902=110000,R902&gt;1345.6,R902&lt;=1513.8,M902&gt;10),('[1]Pricing Schedule'!$F$111+('[1]Pricing Schedule'!$F$113*M902))*9,
9999999999)))))))))))))))))))))))))))))))))))))))</f>
        <v>703110</v>
      </c>
      <c r="T902" s="21">
        <f>IF(AND(I902=38000,R902&lt;=4.5,M902&gt;8),'[1]Pricing Schedule'!$J$9,
IF(AND(I902=38000,R902&lt;=4.5,M902&lt;=8),'[1]Pricing Schedule'!$J$36,
IF(AND(I902=38000,R902&gt;4.5,R902&lt;=9,M902&gt;8),'[1]Pricing Schedule'!$J$18,
IF(AND(I902=38000,R902&gt;4.5,R902&lt;=9,M902&lt;=8),'[1]Pricing Schedule'!$J$36,
IF(AND(I902=38000,R902&gt;9,R902&lt;=12.8,M902&gt;8),'[1]Pricing Schedule'!$J$27,
IF(AND(I902=38000,R902&gt;9,R902&lt;=12.8,M902&lt;=8),'[1]Pricing Schedule'!$J$36,
IF(AND(I902=38000,R902&gt;12.8,R902&lt;=22.8),'[1]Pricing Schedule'!$J$36,
IF(AND(I902=38000,R902&gt;22.8,R902&lt;=30.2),'[1]Pricing Schedule'!$J$45,
IF(AND(I902=38000,R902&gt;30.2,R902&lt;=45.9),'[1]Pricing Schedule'!$J$54,
IF(AND(I902=38000,R902&gt;45.9,R902&lt;=123.4),'[1]Pricing Schedule'!$J$97,
IF(AND(I902=38000,R902&gt;123.4,R902&lt;=168.2,M902&lt;=10),'[1]Pricing Schedule'!$J$105,
IF(AND(I902=38000,R902&gt;123.4,R902&lt;=168.2,M902&gt;10),'[1]Pricing Schedule'!$J$113,
IF(AND(I902=38000,R902&gt;168.2,R902&lt;=336.4,M902&lt;=10),('[1]Pricing Schedule'!$J$105),
IF(AND(I902=38000,R902&gt;168.2,R902&lt;=336.4,M902&gt;10),('[1]Pricing Schedule'!$J$113),
IF(AND(I902=38000,R902&gt;336.4,R902&lt;=504.6,M902&lt;=10),('[1]Pricing Schedule'!$J$105),
IF(AND(I902=38000,R902&gt;336.4,R902&lt;=504.6,M902&gt;10),('[1]Pricing Schedule'!$J$113),
IF(AND(I902=38000,R902&gt;504.6,R902&lt;=672.8,M902&lt;=10),('[1]Pricing Schedule'!$J$105),
IF(AND(I902=38000,R902&gt;504.6,R902&lt;=672.8,M902&gt;10),('[1]Pricing Schedule'!$J$113),
IF(AND(I902=110000,R902&lt;=12.8,M902&gt;2),'[1]Pricing Schedule'!$J$63,
IF(AND(I902=110000,R902&lt;=12.8,M902&lt;=2),'[1]Pricing Schedule'!$J$97,
IF(AND(I902=110000,R902&gt;12.8,R902&lt;=22.8,M902&gt;3),'[1]Pricing Schedule'!$J$72,
IF(AND(I902=110000,R902&gt;12.8,R902&lt;=22.8,M902&lt;=3),'[1]Pricing Schedule'!$J$97,
IF(AND(I902=110000,R902&gt;22.8,R902&lt;=30.2),'[1]Pricing Schedule'!$J$81,
IF(AND(I902=110000,R902&gt;30.2,R902&lt;=45.9),'[1]Pricing Schedule'!$J$90,
IF(AND(I902=110000,R902&gt;45.9,R902&lt;=123.4),'[1]Pricing Schedule'!$J$97,
IF(AND(I902=110000,R902&gt;123.4,R902&lt;=168.2,M902&lt;=10),'[1]Pricing Schedule'!$J$105,
IF(AND(I902=110000,R902&gt;123.4,R902&lt;=168.2,M902&gt;10),'[1]Pricing Schedule'!$J$113,
IF(AND(I902=110000,R902&gt;168.2,R902&lt;=336.2,M902&lt;=10),('[1]Pricing Schedule'!$J$105),
IF(AND(I902=110000,R902&gt;168.2,R902&lt;=336.2,M902&gt;10),('[1]Pricing Schedule'!$J$113),
IF(AND(I902=110000,R902&gt;336.4,R902&lt;=504.6,M902&lt;=10),('[1]Pricing Schedule'!$J$105),
IF(AND(I902=110000,R902&gt;336.4,R902&lt;=504.6,M902&gt;10),('[1]Pricing Schedule'!$J$113),
IF(AND(I902=110000,R902&gt;504.6,R902&lt;=672.8,M902&lt;=10),('[1]Pricing Schedule'!$J$105),
IF(AND(I902=110000,R902&gt;504.6,R902&lt;=672.8,M902&gt;10),('[1]Pricing Schedule'!$J$113),
IF(AND(I902=110000,R902&gt;672.8,R902&lt;=841,M902&lt;=10),('[1]Pricing Schedule'!$J$105),
IF(AND(I902=110000,R902&gt;672.8,R902&lt;=841,M902&gt;10),('[1]Pricing Schedule'!$J$113),
IF(AND(I902=110000,R902&gt;1682,R902&lt;=1850.2,M902&lt;=10),('[1]Pricing Schedule'!$J$105),
IF(AND(I902=110000,R902&gt;1682,R902&lt;=1850.2,M902&gt;10),('[1]Pricing Schedule'!$J$113),
IF(AND(I902=110000,R902&gt;2018.4,R902&lt;=2186.6,M902&lt;=10),('[1]Pricing Schedule'!$J$105),
IF(AND(I902=110000,R902&gt;2018.4,R902&lt;=2186.6,M902&gt;10),('[1]Pricing Schedule'!$J$113),999999999)))))))))))))))))))))))))))))))))))))))</f>
        <v>5</v>
      </c>
      <c r="U902" s="40">
        <f t="shared" si="90"/>
        <v>27901.190476190473</v>
      </c>
      <c r="V902" s="41">
        <f t="shared" si="91"/>
        <v>35.840764602978204</v>
      </c>
      <c r="Y902" s="23">
        <v>96</v>
      </c>
      <c r="Z902" s="23">
        <v>119</v>
      </c>
      <c r="AR902" s="35"/>
    </row>
    <row r="903" spans="1:44">
      <c r="A903" s="23">
        <v>904</v>
      </c>
      <c r="B903" s="23">
        <v>904</v>
      </c>
      <c r="C903" s="23" t="s">
        <v>1386</v>
      </c>
      <c r="D903" s="23" t="s">
        <v>121</v>
      </c>
      <c r="E903" s="23" t="s">
        <v>121</v>
      </c>
      <c r="F903" s="23" t="s">
        <v>465</v>
      </c>
      <c r="G903" s="23" t="s">
        <v>466</v>
      </c>
      <c r="H903" s="23" t="s">
        <v>113</v>
      </c>
      <c r="I903" s="13">
        <v>38000</v>
      </c>
      <c r="J903" s="13">
        <v>38000</v>
      </c>
      <c r="K903" s="23" t="s">
        <v>119</v>
      </c>
      <c r="L903" s="24">
        <v>8.7959999999999994</v>
      </c>
      <c r="M903" s="37">
        <f t="shared" si="86"/>
        <v>9</v>
      </c>
      <c r="N903" s="24">
        <v>1.2849999999999999</v>
      </c>
      <c r="O903" s="13">
        <v>2</v>
      </c>
      <c r="P903" s="36">
        <f t="shared" si="87"/>
        <v>0.96374999999999988</v>
      </c>
      <c r="Q903" s="38">
        <f t="shared" si="88"/>
        <v>8.4</v>
      </c>
      <c r="R903" s="37">
        <f t="shared" si="89"/>
        <v>8.4</v>
      </c>
      <c r="S903" s="39">
        <f>IF(AND(I903=38000,R903&lt;=4.5,M903&gt;8),'[1]Pricing Schedule'!$F$8+('[1]Pricing Schedule'!$F$9*M903),
IF(AND(I903=38000,R903&lt;=4.5,M903&lt;=8),'[1]Pricing Schedule'!$F$34+('[1]Pricing Schedule'!$F$36*M903),
IF(AND(I903=38000,R903&gt;4.5,R903&lt;=9,M903&gt;8),'[1]Pricing Schedule'!$F$17+('[1]Pricing Schedule'!$F$18*M903),
IF(AND(I903=38000,R903&gt;4.5,R903&lt;=9,M903&lt;=8),'[1]Pricing Schedule'!$F$34+('[1]Pricing Schedule'!$F$36*M903),
IF(AND(I903=38000,R903&gt;9,R903&lt;=12.8,M903&gt;8),'[1]Pricing Schedule'!$F$26+('[1]Pricing Schedule'!$F$27*M903),
IF(AND(I903=38000,R903&gt;9,R903&lt;=12.8,M903&lt;=8),'[1]Pricing Schedule'!$F$34+('[1]Pricing Schedule'!$F$36*M903),
IF(AND(I903=38000,R903&gt;12.8,R903&lt;=22.8),'[1]Pricing Schedule'!$F$34+('[1]Pricing Schedule'!$F$36*M903),
IF(AND(I903=38000,R903&gt;22.8,R903&lt;=30.2),'[1]Pricing Schedule'!$F$43+('[1]Pricing Schedule'!$F$45*M903),
IF(AND(I903=38000,R903&gt;30.2,R903&lt;=45.9),'[1]Pricing Schedule'!$F$52+('[1]Pricing Schedule'!$F$54*M903),
IF(AND(I903=38000,R903&gt;45.9,R903&lt;=123.4),'[1]Pricing Schedule'!$F$96+('[1]Pricing Schedule'!$F$97*M903),
IF(AND(I903=38000,R903&gt;123.4,R903&lt;=168.2,M903&lt;=10),'[1]Pricing Schedule'!$F$103+('[1]Pricing Schedule'!$F$105*M903),
IF(AND(I903=38000,R903&gt;123.4,R903&lt;=168.2,M903&gt;10),'[1]Pricing Schedule'!$F$111+('[1]Pricing Schedule'!$F$113*M903),
IF(AND(I903=38000,R903&gt;157.4,R903&lt;=336.4,M903&lt;=10),('[1]Pricing Schedule'!$F$103+('[1]Pricing Schedule'!$F$105*M903))*2,
IF(AND(I903=38000,R903&gt;157.4,R903&lt;=336.4,M903&gt;10),('[1]Pricing Schedule'!$F$111+('[1]Pricing Schedule'!$F$113*M903))*2,
IF(AND(I903=38000,R903&gt;314.8,R903&lt;=504.6,M903&lt;=10),('[1]Pricing Schedule'!$F$103+('[1]Pricing Schedule'!$F$105*M903))*3,
IF(AND(I903=38000,R903&gt;314.8,R903&lt;=504.6,M903&gt;10),('[1]Pricing Schedule'!$F$111+('[1]Pricing Schedule'!$F$113*M903))*3,
IF(AND(I903=38000,R903&gt;472.2,R903&lt;=672.8,M903&lt;=10),('[1]Pricing Schedule'!$F$103+('[1]Pricing Schedule'!$F$105*M903))*4,
IF(AND(I903=38000,R903&gt;472.2,R903&lt;=672.8,M903&gt;10),('[1]Pricing Schedule'!$F$111+('[1]Pricing Schedule'!$F$113*M903))*4,
IF(AND(I903=110000,R903&lt;=12.8,M903&gt;2),'[1]Pricing Schedule'!$F$62+('[1]Pricing Schedule'!$F$63*M903),
IF(AND(I903=110000,R903&lt;=12.8,M903&lt;=2),'[1]Pricing Schedule'!$F$96+('[1]Pricing Schedule'!$F$97*M903),
IF(AND(I903=110000,R903&gt;12.8,R903&lt;=22.8,M903&gt;3),'[1]Pricing Schedule'!$F$71+('[1]Pricing Schedule'!$F$72*M903),
IF(AND(I903=110000,R903&gt;12.8,R903&lt;=22.8,M903&lt;=3),'[1]Pricing Schedule'!$F$96+('[1]Pricing Schedule'!$F$97*M903),
IF(AND(I903=110000,R903&gt;22.8,R903&lt;=30.2),'[1]Pricing Schedule'!$F$80+('[1]Pricing Schedule'!$F$81*M903),
IF(AND(I903=110000,R903&gt;30.2,R903&lt;=45.9),'[1]Pricing Schedule'!$F$89+('[1]Pricing Schedule'!$F$90*M903),
IF(AND(I903=110000,R903&gt;45.9,R903&lt;=123.4),'[1]Pricing Schedule'!$F$96+('[1]Pricing Schedule'!$F$97*M903),
IF(AND(I903=110000,R903&gt;123.4,R903&lt;=168.2,M903&lt;=10),'[1]Pricing Schedule'!$F$103+('[1]Pricing Schedule'!$F$105*M903),
IF(AND(I903=110000,R903&gt;123.4,R903&lt;=168.2,M903&gt;10),'[1]Pricing Schedule'!$F$111+('[1]Pricing Schedule'!$F$113*M903),
IF(AND(I903=110000,R903&gt;168.2,R903&lt;=336.4,M903&lt;=10),('[1]Pricing Schedule'!$F$103+('[1]Pricing Schedule'!$F$105*M903))*2,
IF(AND(I903=110000,R903&gt;168.2,R903&lt;=336.4,M903&gt;10),('[1]Pricing Schedule'!$F$111+('[1]Pricing Schedule'!$F$113*M903))*2,
IF(AND(I903=110000,R903&gt;336.4,R903&lt;=504.6,M903&lt;=10),('[1]Pricing Schedule'!$F$103+('[1]Pricing Schedule'!$F$105*M903))*3,
IF(AND(I903=110000,R903&gt;336.4,R903&lt;=504.6,M903&gt;10),('[1]Pricing Schedule'!$F$111+('[1]Pricing Schedule'!$F$113*M903))*3,
IF(AND(I903=110000,R903&gt;504.6,R903&lt;=672.8,M903&lt;=10),('[1]Pricing Schedule'!$F$103+('[1]Pricing Schedule'!$F$105*M903))*4,
IF(AND(I903=110000,R903&gt;504.6,R903&lt;=672.8,M903&gt;10),('[1]Pricing Schedule'!$F$111+('[1]Pricing Schedule'!$F$113*M903))*4,
IF(AND(I903=110000,R903&gt;672.8,R903&lt;=841,M903&lt;=10),('[1]Pricing Schedule'!$F$103+('[1]Pricing Schedule'!$F$105*M903))*5,
IF(AND(I903=110000,R903&gt;672.8,R903&lt;=841,M903&gt;10),('[1]Pricing Schedule'!$F$111+('[1]Pricing Schedule'!$F$113*M903))*5,
IF(AND(I903=110000,R903&gt;672.8,R903&lt;=841,M903&lt;=10),('[1]Pricing Schedule'!$F$103+('[1]Pricing Schedule'!$F$105*M903))*5,
IF(AND(I903=110000,R903&gt;672.8,R903&lt;=841,M903&gt;10),('[1]Pricing Schedule'!$F$111+('[1]Pricing Schedule'!$F$113*M903))*5,
IF(AND(I903=110000,R903&gt;1345.6,R903&lt;=1513.8,M903&lt;=10),('[1]Pricing Schedule'!$F$103+('[1]Pricing Schedule'!$F$105*M903))*9,
IF(AND(I903=110000,R903&gt;1345.6,R903&lt;=1513.8,M903&gt;10),('[1]Pricing Schedule'!$F$111+('[1]Pricing Schedule'!$F$113*M903))*9,
9999999999)))))))))))))))))))))))))))))))))))))))</f>
        <v>1379800</v>
      </c>
      <c r="T903" s="21">
        <f>IF(AND(I903=38000,R903&lt;=4.5,M903&gt;8),'[1]Pricing Schedule'!$J$9,
IF(AND(I903=38000,R903&lt;=4.5,M903&lt;=8),'[1]Pricing Schedule'!$J$36,
IF(AND(I903=38000,R903&gt;4.5,R903&lt;=9,M903&gt;8),'[1]Pricing Schedule'!$J$18,
IF(AND(I903=38000,R903&gt;4.5,R903&lt;=9,M903&lt;=8),'[1]Pricing Schedule'!$J$36,
IF(AND(I903=38000,R903&gt;9,R903&lt;=12.8,M903&gt;8),'[1]Pricing Schedule'!$J$27,
IF(AND(I903=38000,R903&gt;9,R903&lt;=12.8,M903&lt;=8),'[1]Pricing Schedule'!$J$36,
IF(AND(I903=38000,R903&gt;12.8,R903&lt;=22.8),'[1]Pricing Schedule'!$J$36,
IF(AND(I903=38000,R903&gt;22.8,R903&lt;=30.2),'[1]Pricing Schedule'!$J$45,
IF(AND(I903=38000,R903&gt;30.2,R903&lt;=45.9),'[1]Pricing Schedule'!$J$54,
IF(AND(I903=38000,R903&gt;45.9,R903&lt;=123.4),'[1]Pricing Schedule'!$J$97,
IF(AND(I903=38000,R903&gt;123.4,R903&lt;=168.2,M903&lt;=10),'[1]Pricing Schedule'!$J$105,
IF(AND(I903=38000,R903&gt;123.4,R903&lt;=168.2,M903&gt;10),'[1]Pricing Schedule'!$J$113,
IF(AND(I903=38000,R903&gt;168.2,R903&lt;=336.4,M903&lt;=10),('[1]Pricing Schedule'!$J$105),
IF(AND(I903=38000,R903&gt;168.2,R903&lt;=336.4,M903&gt;10),('[1]Pricing Schedule'!$J$113),
IF(AND(I903=38000,R903&gt;336.4,R903&lt;=504.6,M903&lt;=10),('[1]Pricing Schedule'!$J$105),
IF(AND(I903=38000,R903&gt;336.4,R903&lt;=504.6,M903&gt;10),('[1]Pricing Schedule'!$J$113),
IF(AND(I903=38000,R903&gt;504.6,R903&lt;=672.8,M903&lt;=10),('[1]Pricing Schedule'!$J$105),
IF(AND(I903=38000,R903&gt;504.6,R903&lt;=672.8,M903&gt;10),('[1]Pricing Schedule'!$J$113),
IF(AND(I903=110000,R903&lt;=12.8,M903&gt;2),'[1]Pricing Schedule'!$J$63,
IF(AND(I903=110000,R903&lt;=12.8,M903&lt;=2),'[1]Pricing Schedule'!$J$97,
IF(AND(I903=110000,R903&gt;12.8,R903&lt;=22.8,M903&gt;3),'[1]Pricing Schedule'!$J$72,
IF(AND(I903=110000,R903&gt;12.8,R903&lt;=22.8,M903&lt;=3),'[1]Pricing Schedule'!$J$97,
IF(AND(I903=110000,R903&gt;22.8,R903&lt;=30.2),'[1]Pricing Schedule'!$J$81,
IF(AND(I903=110000,R903&gt;30.2,R903&lt;=45.9),'[1]Pricing Schedule'!$J$90,
IF(AND(I903=110000,R903&gt;45.9,R903&lt;=123.4),'[1]Pricing Schedule'!$J$97,
IF(AND(I903=110000,R903&gt;123.4,R903&lt;=168.2,M903&lt;=10),'[1]Pricing Schedule'!$J$105,
IF(AND(I903=110000,R903&gt;123.4,R903&lt;=168.2,M903&gt;10),'[1]Pricing Schedule'!$J$113,
IF(AND(I903=110000,R903&gt;168.2,R903&lt;=336.2,M903&lt;=10),('[1]Pricing Schedule'!$J$105),
IF(AND(I903=110000,R903&gt;168.2,R903&lt;=336.2,M903&gt;10),('[1]Pricing Schedule'!$J$113),
IF(AND(I903=110000,R903&gt;336.4,R903&lt;=504.6,M903&lt;=10),('[1]Pricing Schedule'!$J$105),
IF(AND(I903=110000,R903&gt;336.4,R903&lt;=504.6,M903&gt;10),('[1]Pricing Schedule'!$J$113),
IF(AND(I903=110000,R903&gt;504.6,R903&lt;=672.8,M903&lt;=10),('[1]Pricing Schedule'!$J$105),
IF(AND(I903=110000,R903&gt;504.6,R903&lt;=672.8,M903&gt;10),('[1]Pricing Schedule'!$J$113),
IF(AND(I903=110000,R903&gt;672.8,R903&lt;=841,M903&lt;=10),('[1]Pricing Schedule'!$J$105),
IF(AND(I903=110000,R903&gt;672.8,R903&lt;=841,M903&gt;10),('[1]Pricing Schedule'!$J$113),
IF(AND(I903=110000,R903&gt;1682,R903&lt;=1850.2,M903&lt;=10),('[1]Pricing Schedule'!$J$105),
IF(AND(I903=110000,R903&gt;1682,R903&lt;=1850.2,M903&gt;10),('[1]Pricing Schedule'!$J$113),
IF(AND(I903=110000,R903&gt;2018.4,R903&lt;=2186.6,M903&lt;=10),('[1]Pricing Schedule'!$J$105),
IF(AND(I903=110000,R903&gt;2018.4,R903&lt;=2186.6,M903&gt;10),('[1]Pricing Schedule'!$J$113),999999999)))))))))))))))))))))))))))))))))))))))</f>
        <v>2</v>
      </c>
      <c r="U903" s="40">
        <f t="shared" si="90"/>
        <v>164261.90476190476</v>
      </c>
      <c r="V903" s="41">
        <f t="shared" si="91"/>
        <v>6.087838817219887</v>
      </c>
      <c r="Y903" s="23">
        <v>102</v>
      </c>
      <c r="Z903" s="23">
        <v>272</v>
      </c>
      <c r="AR903" s="35"/>
    </row>
    <row r="904" spans="1:44">
      <c r="A904" s="23">
        <v>905</v>
      </c>
      <c r="B904" s="23">
        <v>905</v>
      </c>
      <c r="C904" s="23" t="s">
        <v>1387</v>
      </c>
      <c r="D904" s="23" t="s">
        <v>121</v>
      </c>
      <c r="E904" s="23" t="s">
        <v>121</v>
      </c>
      <c r="F904" s="23" t="s">
        <v>465</v>
      </c>
      <c r="G904" s="23" t="s">
        <v>466</v>
      </c>
      <c r="H904" s="23" t="s">
        <v>113</v>
      </c>
      <c r="I904" s="13">
        <v>38000</v>
      </c>
      <c r="J904" s="13">
        <v>38000</v>
      </c>
      <c r="K904" s="23" t="s">
        <v>119</v>
      </c>
      <c r="L904" s="24">
        <v>12.413</v>
      </c>
      <c r="M904" s="37">
        <f t="shared" si="86"/>
        <v>13</v>
      </c>
      <c r="N904" s="24">
        <v>0.42799999999999999</v>
      </c>
      <c r="O904" s="13">
        <v>2</v>
      </c>
      <c r="P904" s="36">
        <f t="shared" si="87"/>
        <v>0.42799999999999999</v>
      </c>
      <c r="Q904" s="38">
        <f t="shared" si="88"/>
        <v>4.2</v>
      </c>
      <c r="R904" s="37">
        <f t="shared" si="89"/>
        <v>4.2</v>
      </c>
      <c r="S904" s="39">
        <f>IF(AND(I904=38000,R904&lt;=4.5,M904&gt;8),'[1]Pricing Schedule'!$F$8+('[1]Pricing Schedule'!$F$9*M904),
IF(AND(I904=38000,R904&lt;=4.5,M904&lt;=8),'[1]Pricing Schedule'!$F$34+('[1]Pricing Schedule'!$F$36*M904),
IF(AND(I904=38000,R904&gt;4.5,R904&lt;=9,M904&gt;8),'[1]Pricing Schedule'!$F$17+('[1]Pricing Schedule'!$F$18*M904),
IF(AND(I904=38000,R904&gt;4.5,R904&lt;=9,M904&lt;=8),'[1]Pricing Schedule'!$F$34+('[1]Pricing Schedule'!$F$36*M904),
IF(AND(I904=38000,R904&gt;9,R904&lt;=12.8,M904&gt;8),'[1]Pricing Schedule'!$F$26+('[1]Pricing Schedule'!$F$27*M904),
IF(AND(I904=38000,R904&gt;9,R904&lt;=12.8,M904&lt;=8),'[1]Pricing Schedule'!$F$34+('[1]Pricing Schedule'!$F$36*M904),
IF(AND(I904=38000,R904&gt;12.8,R904&lt;=22.8),'[1]Pricing Schedule'!$F$34+('[1]Pricing Schedule'!$F$36*M904),
IF(AND(I904=38000,R904&gt;22.8,R904&lt;=30.2),'[1]Pricing Schedule'!$F$43+('[1]Pricing Schedule'!$F$45*M904),
IF(AND(I904=38000,R904&gt;30.2,R904&lt;=45.9),'[1]Pricing Schedule'!$F$52+('[1]Pricing Schedule'!$F$54*M904),
IF(AND(I904=38000,R904&gt;45.9,R904&lt;=123.4),'[1]Pricing Schedule'!$F$96+('[1]Pricing Schedule'!$F$97*M904),
IF(AND(I904=38000,R904&gt;123.4,R904&lt;=168.2,M904&lt;=10),'[1]Pricing Schedule'!$F$103+('[1]Pricing Schedule'!$F$105*M904),
IF(AND(I904=38000,R904&gt;123.4,R904&lt;=168.2,M904&gt;10),'[1]Pricing Schedule'!$F$111+('[1]Pricing Schedule'!$F$113*M904),
IF(AND(I904=38000,R904&gt;157.4,R904&lt;=336.4,M904&lt;=10),('[1]Pricing Schedule'!$F$103+('[1]Pricing Schedule'!$F$105*M904))*2,
IF(AND(I904=38000,R904&gt;157.4,R904&lt;=336.4,M904&gt;10),('[1]Pricing Schedule'!$F$111+('[1]Pricing Schedule'!$F$113*M904))*2,
IF(AND(I904=38000,R904&gt;314.8,R904&lt;=504.6,M904&lt;=10),('[1]Pricing Schedule'!$F$103+('[1]Pricing Schedule'!$F$105*M904))*3,
IF(AND(I904=38000,R904&gt;314.8,R904&lt;=504.6,M904&gt;10),('[1]Pricing Schedule'!$F$111+('[1]Pricing Schedule'!$F$113*M904))*3,
IF(AND(I904=38000,R904&gt;472.2,R904&lt;=672.8,M904&lt;=10),('[1]Pricing Schedule'!$F$103+('[1]Pricing Schedule'!$F$105*M904))*4,
IF(AND(I904=38000,R904&gt;472.2,R904&lt;=672.8,M904&gt;10),('[1]Pricing Schedule'!$F$111+('[1]Pricing Schedule'!$F$113*M904))*4,
IF(AND(I904=110000,R904&lt;=12.8,M904&gt;2),'[1]Pricing Schedule'!$F$62+('[1]Pricing Schedule'!$F$63*M904),
IF(AND(I904=110000,R904&lt;=12.8,M904&lt;=2),'[1]Pricing Schedule'!$F$96+('[1]Pricing Schedule'!$F$97*M904),
IF(AND(I904=110000,R904&gt;12.8,R904&lt;=22.8,M904&gt;3),'[1]Pricing Schedule'!$F$71+('[1]Pricing Schedule'!$F$72*M904),
IF(AND(I904=110000,R904&gt;12.8,R904&lt;=22.8,M904&lt;=3),'[1]Pricing Schedule'!$F$96+('[1]Pricing Schedule'!$F$97*M904),
IF(AND(I904=110000,R904&gt;22.8,R904&lt;=30.2),'[1]Pricing Schedule'!$F$80+('[1]Pricing Schedule'!$F$81*M904),
IF(AND(I904=110000,R904&gt;30.2,R904&lt;=45.9),'[1]Pricing Schedule'!$F$89+('[1]Pricing Schedule'!$F$90*M904),
IF(AND(I904=110000,R904&gt;45.9,R904&lt;=123.4),'[1]Pricing Schedule'!$F$96+('[1]Pricing Schedule'!$F$97*M904),
IF(AND(I904=110000,R904&gt;123.4,R904&lt;=168.2,M904&lt;=10),'[1]Pricing Schedule'!$F$103+('[1]Pricing Schedule'!$F$105*M904),
IF(AND(I904=110000,R904&gt;123.4,R904&lt;=168.2,M904&gt;10),'[1]Pricing Schedule'!$F$111+('[1]Pricing Schedule'!$F$113*M904),
IF(AND(I904=110000,R904&gt;168.2,R904&lt;=336.4,M904&lt;=10),('[1]Pricing Schedule'!$F$103+('[1]Pricing Schedule'!$F$105*M904))*2,
IF(AND(I904=110000,R904&gt;168.2,R904&lt;=336.4,M904&gt;10),('[1]Pricing Schedule'!$F$111+('[1]Pricing Schedule'!$F$113*M904))*2,
IF(AND(I904=110000,R904&gt;336.4,R904&lt;=504.6,M904&lt;=10),('[1]Pricing Schedule'!$F$103+('[1]Pricing Schedule'!$F$105*M904))*3,
IF(AND(I904=110000,R904&gt;336.4,R904&lt;=504.6,M904&gt;10),('[1]Pricing Schedule'!$F$111+('[1]Pricing Schedule'!$F$113*M904))*3,
IF(AND(I904=110000,R904&gt;504.6,R904&lt;=672.8,M904&lt;=10),('[1]Pricing Schedule'!$F$103+('[1]Pricing Schedule'!$F$105*M904))*4,
IF(AND(I904=110000,R904&gt;504.6,R904&lt;=672.8,M904&gt;10),('[1]Pricing Schedule'!$F$111+('[1]Pricing Schedule'!$F$113*M904))*4,
IF(AND(I904=110000,R904&gt;672.8,R904&lt;=841,M904&lt;=10),('[1]Pricing Schedule'!$F$103+('[1]Pricing Schedule'!$F$105*M904))*5,
IF(AND(I904=110000,R904&gt;672.8,R904&lt;=841,M904&gt;10),('[1]Pricing Schedule'!$F$111+('[1]Pricing Schedule'!$F$113*M904))*5,
IF(AND(I904=110000,R904&gt;672.8,R904&lt;=841,M904&lt;=10),('[1]Pricing Schedule'!$F$103+('[1]Pricing Schedule'!$F$105*M904))*5,
IF(AND(I904=110000,R904&gt;672.8,R904&lt;=841,M904&gt;10),('[1]Pricing Schedule'!$F$111+('[1]Pricing Schedule'!$F$113*M904))*5,
IF(AND(I904=110000,R904&gt;1345.6,R904&lt;=1513.8,M904&lt;=10),('[1]Pricing Schedule'!$F$103+('[1]Pricing Schedule'!$F$105*M904))*9,
IF(AND(I904=110000,R904&gt;1345.6,R904&lt;=1513.8,M904&gt;10),('[1]Pricing Schedule'!$F$111+('[1]Pricing Schedule'!$F$113*M904))*9,
9999999999)))))))))))))))))))))))))))))))))))))))</f>
        <v>1545240</v>
      </c>
      <c r="T904" s="21">
        <f>IF(AND(I904=38000,R904&lt;=4.5,M904&gt;8),'[1]Pricing Schedule'!$J$9,
IF(AND(I904=38000,R904&lt;=4.5,M904&lt;=8),'[1]Pricing Schedule'!$J$36,
IF(AND(I904=38000,R904&gt;4.5,R904&lt;=9,M904&gt;8),'[1]Pricing Schedule'!$J$18,
IF(AND(I904=38000,R904&gt;4.5,R904&lt;=9,M904&lt;=8),'[1]Pricing Schedule'!$J$36,
IF(AND(I904=38000,R904&gt;9,R904&lt;=12.8,M904&gt;8),'[1]Pricing Schedule'!$J$27,
IF(AND(I904=38000,R904&gt;9,R904&lt;=12.8,M904&lt;=8),'[1]Pricing Schedule'!$J$36,
IF(AND(I904=38000,R904&gt;12.8,R904&lt;=22.8),'[1]Pricing Schedule'!$J$36,
IF(AND(I904=38000,R904&gt;22.8,R904&lt;=30.2),'[1]Pricing Schedule'!$J$45,
IF(AND(I904=38000,R904&gt;30.2,R904&lt;=45.9),'[1]Pricing Schedule'!$J$54,
IF(AND(I904=38000,R904&gt;45.9,R904&lt;=123.4),'[1]Pricing Schedule'!$J$97,
IF(AND(I904=38000,R904&gt;123.4,R904&lt;=168.2,M904&lt;=10),'[1]Pricing Schedule'!$J$105,
IF(AND(I904=38000,R904&gt;123.4,R904&lt;=168.2,M904&gt;10),'[1]Pricing Schedule'!$J$113,
IF(AND(I904=38000,R904&gt;168.2,R904&lt;=336.4,M904&lt;=10),('[1]Pricing Schedule'!$J$105),
IF(AND(I904=38000,R904&gt;168.2,R904&lt;=336.4,M904&gt;10),('[1]Pricing Schedule'!$J$113),
IF(AND(I904=38000,R904&gt;336.4,R904&lt;=504.6,M904&lt;=10),('[1]Pricing Schedule'!$J$105),
IF(AND(I904=38000,R904&gt;336.4,R904&lt;=504.6,M904&gt;10),('[1]Pricing Schedule'!$J$113),
IF(AND(I904=38000,R904&gt;504.6,R904&lt;=672.8,M904&lt;=10),('[1]Pricing Schedule'!$J$105),
IF(AND(I904=38000,R904&gt;504.6,R904&lt;=672.8,M904&gt;10),('[1]Pricing Schedule'!$J$113),
IF(AND(I904=110000,R904&lt;=12.8,M904&gt;2),'[1]Pricing Schedule'!$J$63,
IF(AND(I904=110000,R904&lt;=12.8,M904&lt;=2),'[1]Pricing Schedule'!$J$97,
IF(AND(I904=110000,R904&gt;12.8,R904&lt;=22.8,M904&gt;3),'[1]Pricing Schedule'!$J$72,
IF(AND(I904=110000,R904&gt;12.8,R904&lt;=22.8,M904&lt;=3),'[1]Pricing Schedule'!$J$97,
IF(AND(I904=110000,R904&gt;22.8,R904&lt;=30.2),'[1]Pricing Schedule'!$J$81,
IF(AND(I904=110000,R904&gt;30.2,R904&lt;=45.9),'[1]Pricing Schedule'!$J$90,
IF(AND(I904=110000,R904&gt;45.9,R904&lt;=123.4),'[1]Pricing Schedule'!$J$97,
IF(AND(I904=110000,R904&gt;123.4,R904&lt;=168.2,M904&lt;=10),'[1]Pricing Schedule'!$J$105,
IF(AND(I904=110000,R904&gt;123.4,R904&lt;=168.2,M904&gt;10),'[1]Pricing Schedule'!$J$113,
IF(AND(I904=110000,R904&gt;168.2,R904&lt;=336.2,M904&lt;=10),('[1]Pricing Schedule'!$J$105),
IF(AND(I904=110000,R904&gt;168.2,R904&lt;=336.2,M904&gt;10),('[1]Pricing Schedule'!$J$113),
IF(AND(I904=110000,R904&gt;336.4,R904&lt;=504.6,M904&lt;=10),('[1]Pricing Schedule'!$J$105),
IF(AND(I904=110000,R904&gt;336.4,R904&lt;=504.6,M904&gt;10),('[1]Pricing Schedule'!$J$113),
IF(AND(I904=110000,R904&gt;504.6,R904&lt;=672.8,M904&lt;=10),('[1]Pricing Schedule'!$J$105),
IF(AND(I904=110000,R904&gt;504.6,R904&lt;=672.8,M904&gt;10),('[1]Pricing Schedule'!$J$113),
IF(AND(I904=110000,R904&gt;672.8,R904&lt;=841,M904&lt;=10),('[1]Pricing Schedule'!$J$105),
IF(AND(I904=110000,R904&gt;672.8,R904&lt;=841,M904&gt;10),('[1]Pricing Schedule'!$J$113),
IF(AND(I904=110000,R904&gt;1682,R904&lt;=1850.2,M904&lt;=10),('[1]Pricing Schedule'!$J$105),
IF(AND(I904=110000,R904&gt;1682,R904&lt;=1850.2,M904&gt;10),('[1]Pricing Schedule'!$J$113),
IF(AND(I904=110000,R904&gt;2018.4,R904&lt;=2186.6,M904&lt;=10),('[1]Pricing Schedule'!$J$105),
IF(AND(I904=110000,R904&gt;2018.4,R904&lt;=2186.6,M904&gt;10),('[1]Pricing Schedule'!$J$113),999999999)))))))))))))))))))))))))))))))))))))))</f>
        <v>1</v>
      </c>
      <c r="U904" s="40">
        <f t="shared" si="90"/>
        <v>367914.28571428568</v>
      </c>
      <c r="V904" s="41">
        <f t="shared" si="91"/>
        <v>2.7180243845616214</v>
      </c>
      <c r="Y904" s="23">
        <v>269</v>
      </c>
      <c r="Z904" s="23">
        <v>272</v>
      </c>
      <c r="AR904" s="35"/>
    </row>
    <row r="905" spans="1:44">
      <c r="A905" s="23">
        <v>906</v>
      </c>
      <c r="B905" s="23">
        <v>906</v>
      </c>
      <c r="C905" s="23" t="s">
        <v>1388</v>
      </c>
      <c r="D905" s="23" t="s">
        <v>121</v>
      </c>
      <c r="E905" s="23" t="s">
        <v>121</v>
      </c>
      <c r="F905" s="23" t="s">
        <v>308</v>
      </c>
      <c r="G905" s="23" t="s">
        <v>309</v>
      </c>
      <c r="H905" s="23" t="s">
        <v>113</v>
      </c>
      <c r="I905" s="13">
        <v>38000</v>
      </c>
      <c r="J905" s="13">
        <v>38000</v>
      </c>
      <c r="K905" s="13">
        <v>20000</v>
      </c>
      <c r="L905" s="24">
        <v>3.7789999999999999</v>
      </c>
      <c r="M905" s="37">
        <f t="shared" si="86"/>
        <v>4</v>
      </c>
      <c r="N905" s="24">
        <v>1.3440000000000001</v>
      </c>
      <c r="O905" s="13">
        <v>2</v>
      </c>
      <c r="P905" s="36">
        <f t="shared" si="87"/>
        <v>1.008</v>
      </c>
      <c r="Q905" s="38">
        <f t="shared" si="88"/>
        <v>8.4</v>
      </c>
      <c r="R905" s="37">
        <f t="shared" si="89"/>
        <v>8.4</v>
      </c>
      <c r="S905" s="39">
        <f>IF(AND(I905=38000,R905&lt;=4.5,M905&gt;8),'[1]Pricing Schedule'!$F$8+('[1]Pricing Schedule'!$F$9*M905),
IF(AND(I905=38000,R905&lt;=4.5,M905&lt;=8),'[1]Pricing Schedule'!$F$34+('[1]Pricing Schedule'!$F$36*M905),
IF(AND(I905=38000,R905&gt;4.5,R905&lt;=9,M905&gt;8),'[1]Pricing Schedule'!$F$17+('[1]Pricing Schedule'!$F$18*M905),
IF(AND(I905=38000,R905&gt;4.5,R905&lt;=9,M905&lt;=8),'[1]Pricing Schedule'!$F$34+('[1]Pricing Schedule'!$F$36*M905),
IF(AND(I905=38000,R905&gt;9,R905&lt;=12.8,M905&gt;8),'[1]Pricing Schedule'!$F$26+('[1]Pricing Schedule'!$F$27*M905),
IF(AND(I905=38000,R905&gt;9,R905&lt;=12.8,M905&lt;=8),'[1]Pricing Schedule'!$F$34+('[1]Pricing Schedule'!$F$36*M905),
IF(AND(I905=38000,R905&gt;12.8,R905&lt;=22.8),'[1]Pricing Schedule'!$F$34+('[1]Pricing Schedule'!$F$36*M905),
IF(AND(I905=38000,R905&gt;22.8,R905&lt;=30.2),'[1]Pricing Schedule'!$F$43+('[1]Pricing Schedule'!$F$45*M905),
IF(AND(I905=38000,R905&gt;30.2,R905&lt;=45.9),'[1]Pricing Schedule'!$F$52+('[1]Pricing Schedule'!$F$54*M905),
IF(AND(I905=38000,R905&gt;45.9,R905&lt;=123.4),'[1]Pricing Schedule'!$F$96+('[1]Pricing Schedule'!$F$97*M905),
IF(AND(I905=38000,R905&gt;123.4,R905&lt;=168.2,M905&lt;=10),'[1]Pricing Schedule'!$F$103+('[1]Pricing Schedule'!$F$105*M905),
IF(AND(I905=38000,R905&gt;123.4,R905&lt;=168.2,M905&gt;10),'[1]Pricing Schedule'!$F$111+('[1]Pricing Schedule'!$F$113*M905),
IF(AND(I905=38000,R905&gt;157.4,R905&lt;=336.4,M905&lt;=10),('[1]Pricing Schedule'!$F$103+('[1]Pricing Schedule'!$F$105*M905))*2,
IF(AND(I905=38000,R905&gt;157.4,R905&lt;=336.4,M905&gt;10),('[1]Pricing Schedule'!$F$111+('[1]Pricing Schedule'!$F$113*M905))*2,
IF(AND(I905=38000,R905&gt;314.8,R905&lt;=504.6,M905&lt;=10),('[1]Pricing Schedule'!$F$103+('[1]Pricing Schedule'!$F$105*M905))*3,
IF(AND(I905=38000,R905&gt;314.8,R905&lt;=504.6,M905&gt;10),('[1]Pricing Schedule'!$F$111+('[1]Pricing Schedule'!$F$113*M905))*3,
IF(AND(I905=38000,R905&gt;472.2,R905&lt;=672.8,M905&lt;=10),('[1]Pricing Schedule'!$F$103+('[1]Pricing Schedule'!$F$105*M905))*4,
IF(AND(I905=38000,R905&gt;472.2,R905&lt;=672.8,M905&gt;10),('[1]Pricing Schedule'!$F$111+('[1]Pricing Schedule'!$F$113*M905))*4,
IF(AND(I905=110000,R905&lt;=12.8,M905&gt;2),'[1]Pricing Schedule'!$F$62+('[1]Pricing Schedule'!$F$63*M905),
IF(AND(I905=110000,R905&lt;=12.8,M905&lt;=2),'[1]Pricing Schedule'!$F$96+('[1]Pricing Schedule'!$F$97*M905),
IF(AND(I905=110000,R905&gt;12.8,R905&lt;=22.8,M905&gt;3),'[1]Pricing Schedule'!$F$71+('[1]Pricing Schedule'!$F$72*M905),
IF(AND(I905=110000,R905&gt;12.8,R905&lt;=22.8,M905&lt;=3),'[1]Pricing Schedule'!$F$96+('[1]Pricing Schedule'!$F$97*M905),
IF(AND(I905=110000,R905&gt;22.8,R905&lt;=30.2),'[1]Pricing Schedule'!$F$80+('[1]Pricing Schedule'!$F$81*M905),
IF(AND(I905=110000,R905&gt;30.2,R905&lt;=45.9),'[1]Pricing Schedule'!$F$89+('[1]Pricing Schedule'!$F$90*M905),
IF(AND(I905=110000,R905&gt;45.9,R905&lt;=123.4),'[1]Pricing Schedule'!$F$96+('[1]Pricing Schedule'!$F$97*M905),
IF(AND(I905=110000,R905&gt;123.4,R905&lt;=168.2,M905&lt;=10),'[1]Pricing Schedule'!$F$103+('[1]Pricing Schedule'!$F$105*M905),
IF(AND(I905=110000,R905&gt;123.4,R905&lt;=168.2,M905&gt;10),'[1]Pricing Schedule'!$F$111+('[1]Pricing Schedule'!$F$113*M905),
IF(AND(I905=110000,R905&gt;168.2,R905&lt;=336.4,M905&lt;=10),('[1]Pricing Schedule'!$F$103+('[1]Pricing Schedule'!$F$105*M905))*2,
IF(AND(I905=110000,R905&gt;168.2,R905&lt;=336.4,M905&gt;10),('[1]Pricing Schedule'!$F$111+('[1]Pricing Schedule'!$F$113*M905))*2,
IF(AND(I905=110000,R905&gt;336.4,R905&lt;=504.6,M905&lt;=10),('[1]Pricing Schedule'!$F$103+('[1]Pricing Schedule'!$F$105*M905))*3,
IF(AND(I905=110000,R905&gt;336.4,R905&lt;=504.6,M905&gt;10),('[1]Pricing Schedule'!$F$111+('[1]Pricing Schedule'!$F$113*M905))*3,
IF(AND(I905=110000,R905&gt;504.6,R905&lt;=672.8,M905&lt;=10),('[1]Pricing Schedule'!$F$103+('[1]Pricing Schedule'!$F$105*M905))*4,
IF(AND(I905=110000,R905&gt;504.6,R905&lt;=672.8,M905&gt;10),('[1]Pricing Schedule'!$F$111+('[1]Pricing Schedule'!$F$113*M905))*4,
IF(AND(I905=110000,R905&gt;672.8,R905&lt;=841,M905&lt;=10),('[1]Pricing Schedule'!$F$103+('[1]Pricing Schedule'!$F$105*M905))*5,
IF(AND(I905=110000,R905&gt;672.8,R905&lt;=841,M905&gt;10),('[1]Pricing Schedule'!$F$111+('[1]Pricing Schedule'!$F$113*M905))*5,
IF(AND(I905=110000,R905&gt;672.8,R905&lt;=841,M905&lt;=10),('[1]Pricing Schedule'!$F$103+('[1]Pricing Schedule'!$F$105*M905))*5,
IF(AND(I905=110000,R905&gt;672.8,R905&lt;=841,M905&gt;10),('[1]Pricing Schedule'!$F$111+('[1]Pricing Schedule'!$F$113*M905))*5,
IF(AND(I905=110000,R905&gt;1345.6,R905&lt;=1513.8,M905&lt;=10),('[1]Pricing Schedule'!$F$103+('[1]Pricing Schedule'!$F$105*M905))*9,
IF(AND(I905=110000,R905&gt;1345.6,R905&lt;=1513.8,M905&gt;10),('[1]Pricing Schedule'!$F$111+('[1]Pricing Schedule'!$F$113*M905))*9,
9999999999)))))))))))))))))))))))))))))))))))))))</f>
        <v>628870</v>
      </c>
      <c r="T905" s="21">
        <f>IF(AND(I905=38000,R905&lt;=4.5,M905&gt;8),'[1]Pricing Schedule'!$J$9,
IF(AND(I905=38000,R905&lt;=4.5,M905&lt;=8),'[1]Pricing Schedule'!$J$36,
IF(AND(I905=38000,R905&gt;4.5,R905&lt;=9,M905&gt;8),'[1]Pricing Schedule'!$J$18,
IF(AND(I905=38000,R905&gt;4.5,R905&lt;=9,M905&lt;=8),'[1]Pricing Schedule'!$J$36,
IF(AND(I905=38000,R905&gt;9,R905&lt;=12.8,M905&gt;8),'[1]Pricing Schedule'!$J$27,
IF(AND(I905=38000,R905&gt;9,R905&lt;=12.8,M905&lt;=8),'[1]Pricing Schedule'!$J$36,
IF(AND(I905=38000,R905&gt;12.8,R905&lt;=22.8),'[1]Pricing Schedule'!$J$36,
IF(AND(I905=38000,R905&gt;22.8,R905&lt;=30.2),'[1]Pricing Schedule'!$J$45,
IF(AND(I905=38000,R905&gt;30.2,R905&lt;=45.9),'[1]Pricing Schedule'!$J$54,
IF(AND(I905=38000,R905&gt;45.9,R905&lt;=123.4),'[1]Pricing Schedule'!$J$97,
IF(AND(I905=38000,R905&gt;123.4,R905&lt;=168.2,M905&lt;=10),'[1]Pricing Schedule'!$J$105,
IF(AND(I905=38000,R905&gt;123.4,R905&lt;=168.2,M905&gt;10),'[1]Pricing Schedule'!$J$113,
IF(AND(I905=38000,R905&gt;168.2,R905&lt;=336.4,M905&lt;=10),('[1]Pricing Schedule'!$J$105),
IF(AND(I905=38000,R905&gt;168.2,R905&lt;=336.4,M905&gt;10),('[1]Pricing Schedule'!$J$113),
IF(AND(I905=38000,R905&gt;336.4,R905&lt;=504.6,M905&lt;=10),('[1]Pricing Schedule'!$J$105),
IF(AND(I905=38000,R905&gt;336.4,R905&lt;=504.6,M905&gt;10),('[1]Pricing Schedule'!$J$113),
IF(AND(I905=38000,R905&gt;504.6,R905&lt;=672.8,M905&lt;=10),('[1]Pricing Schedule'!$J$105),
IF(AND(I905=38000,R905&gt;504.6,R905&lt;=672.8,M905&gt;10),('[1]Pricing Schedule'!$J$113),
IF(AND(I905=110000,R905&lt;=12.8,M905&gt;2),'[1]Pricing Schedule'!$J$63,
IF(AND(I905=110000,R905&lt;=12.8,M905&lt;=2),'[1]Pricing Schedule'!$J$97,
IF(AND(I905=110000,R905&gt;12.8,R905&lt;=22.8,M905&gt;3),'[1]Pricing Schedule'!$J$72,
IF(AND(I905=110000,R905&gt;12.8,R905&lt;=22.8,M905&lt;=3),'[1]Pricing Schedule'!$J$97,
IF(AND(I905=110000,R905&gt;22.8,R905&lt;=30.2),'[1]Pricing Schedule'!$J$81,
IF(AND(I905=110000,R905&gt;30.2,R905&lt;=45.9),'[1]Pricing Schedule'!$J$90,
IF(AND(I905=110000,R905&gt;45.9,R905&lt;=123.4),'[1]Pricing Schedule'!$J$97,
IF(AND(I905=110000,R905&gt;123.4,R905&lt;=168.2,M905&lt;=10),'[1]Pricing Schedule'!$J$105,
IF(AND(I905=110000,R905&gt;123.4,R905&lt;=168.2,M905&gt;10),'[1]Pricing Schedule'!$J$113,
IF(AND(I905=110000,R905&gt;168.2,R905&lt;=336.2,M905&lt;=10),('[1]Pricing Schedule'!$J$105),
IF(AND(I905=110000,R905&gt;168.2,R905&lt;=336.2,M905&gt;10),('[1]Pricing Schedule'!$J$113),
IF(AND(I905=110000,R905&gt;336.4,R905&lt;=504.6,M905&lt;=10),('[1]Pricing Schedule'!$J$105),
IF(AND(I905=110000,R905&gt;336.4,R905&lt;=504.6,M905&gt;10),('[1]Pricing Schedule'!$J$113),
IF(AND(I905=110000,R905&gt;504.6,R905&lt;=672.8,M905&lt;=10),('[1]Pricing Schedule'!$J$105),
IF(AND(I905=110000,R905&gt;504.6,R905&lt;=672.8,M905&gt;10),('[1]Pricing Schedule'!$J$113),
IF(AND(I905=110000,R905&gt;672.8,R905&lt;=841,M905&lt;=10),('[1]Pricing Schedule'!$J$105),
IF(AND(I905=110000,R905&gt;672.8,R905&lt;=841,M905&gt;10),('[1]Pricing Schedule'!$J$113),
IF(AND(I905=110000,R905&gt;1682,R905&lt;=1850.2,M905&lt;=10),('[1]Pricing Schedule'!$J$105),
IF(AND(I905=110000,R905&gt;1682,R905&lt;=1850.2,M905&gt;10),('[1]Pricing Schedule'!$J$113),
IF(AND(I905=110000,R905&gt;2018.4,R905&lt;=2186.6,M905&lt;=10),('[1]Pricing Schedule'!$J$105),
IF(AND(I905=110000,R905&gt;2018.4,R905&lt;=2186.6,M905&gt;10),('[1]Pricing Schedule'!$J$113),999999999)))))))))))))))))))))))))))))))))))))))</f>
        <v>4</v>
      </c>
      <c r="U905" s="40">
        <f t="shared" si="90"/>
        <v>74865.476190476184</v>
      </c>
      <c r="V905" s="41">
        <f t="shared" si="91"/>
        <v>13.357291650102566</v>
      </c>
      <c r="Y905" s="23">
        <v>492</v>
      </c>
      <c r="Z905" s="23">
        <v>239</v>
      </c>
      <c r="AR905" s="35"/>
    </row>
    <row r="906" spans="1:44" s="44" customFormat="1">
      <c r="A906" s="43">
        <v>907</v>
      </c>
      <c r="B906" s="43">
        <v>907</v>
      </c>
      <c r="C906" s="43" t="s">
        <v>1389</v>
      </c>
      <c r="D906" s="23" t="s">
        <v>121</v>
      </c>
      <c r="E906" s="23" t="s">
        <v>121</v>
      </c>
      <c r="F906" s="43" t="s">
        <v>165</v>
      </c>
      <c r="G906" s="43" t="s">
        <v>166</v>
      </c>
      <c r="H906" s="43" t="s">
        <v>113</v>
      </c>
      <c r="I906" s="44">
        <v>38000</v>
      </c>
      <c r="J906" s="43" t="s">
        <v>119</v>
      </c>
      <c r="K906" s="44">
        <v>38000</v>
      </c>
      <c r="L906" s="45">
        <v>3.6179999999999999</v>
      </c>
      <c r="M906" s="46">
        <f t="shared" si="86"/>
        <v>4</v>
      </c>
      <c r="N906" s="45">
        <v>12.867000000000001</v>
      </c>
      <c r="O906" s="44">
        <v>2</v>
      </c>
      <c r="P906" s="46">
        <f t="shared" si="87"/>
        <v>9.6502499999999998</v>
      </c>
      <c r="Q906" s="47">
        <f t="shared" si="88"/>
        <v>117.60000000000002</v>
      </c>
      <c r="R906" s="46">
        <f t="shared" si="89"/>
        <v>117.60000000000002</v>
      </c>
      <c r="S906" s="39">
        <f>IF(AND(I906=38000,R906&lt;=4.5,M906&gt;8),'[1]Pricing Schedule'!$F$8+('[1]Pricing Schedule'!$F$9*M906),
IF(AND(I906=38000,R906&lt;=4.5,M906&lt;=8),'[1]Pricing Schedule'!$F$34+('[1]Pricing Schedule'!$F$36*M906),
IF(AND(I906=38000,R906&gt;4.5,R906&lt;=9,M906&gt;8),'[1]Pricing Schedule'!$F$17+('[1]Pricing Schedule'!$F$18*M906),
IF(AND(I906=38000,R906&gt;4.5,R906&lt;=9,M906&lt;=8),'[1]Pricing Schedule'!$F$34+('[1]Pricing Schedule'!$F$36*M906),
IF(AND(I906=38000,R906&gt;9,R906&lt;=12.8,M906&gt;8),'[1]Pricing Schedule'!$F$26+('[1]Pricing Schedule'!$F$27*M906),
IF(AND(I906=38000,R906&gt;9,R906&lt;=12.8,M906&lt;=8),'[1]Pricing Schedule'!$F$34+('[1]Pricing Schedule'!$F$36*M906),
IF(AND(I906=38000,R906&gt;12.8,R906&lt;=22.8),'[1]Pricing Schedule'!$F$34+('[1]Pricing Schedule'!$F$36*M906),
IF(AND(I906=38000,R906&gt;22.8,R906&lt;=30.2),'[1]Pricing Schedule'!$F$43+('[1]Pricing Schedule'!$F$45*M906),
IF(AND(I906=38000,R906&gt;30.2,R906&lt;=45.9),'[1]Pricing Schedule'!$F$52+('[1]Pricing Schedule'!$F$54*M906),
IF(AND(I906=38000,R906&gt;45.9,R906&lt;=123.4),'[1]Pricing Schedule'!$F$96+('[1]Pricing Schedule'!$F$97*M906),
IF(AND(I906=38000,R906&gt;123.4,R906&lt;=168.2,M906&lt;=10),'[1]Pricing Schedule'!$F$103+('[1]Pricing Schedule'!$F$105*M906),
IF(AND(I906=38000,R906&gt;123.4,R906&lt;=168.2,M906&gt;10),'[1]Pricing Schedule'!$F$111+('[1]Pricing Schedule'!$F$113*M906),
IF(AND(I906=38000,R906&gt;157.4,R906&lt;=336.4,M906&lt;=10),('[1]Pricing Schedule'!$F$103+('[1]Pricing Schedule'!$F$105*M906))*2,
IF(AND(I906=38000,R906&gt;157.4,R906&lt;=336.4,M906&gt;10),('[1]Pricing Schedule'!$F$111+('[1]Pricing Schedule'!$F$113*M906))*2,
IF(AND(I906=38000,R906&gt;314.8,R906&lt;=504.6,M906&lt;=10),('[1]Pricing Schedule'!$F$103+('[1]Pricing Schedule'!$F$105*M906))*3,
IF(AND(I906=38000,R906&gt;314.8,R906&lt;=504.6,M906&gt;10),('[1]Pricing Schedule'!$F$111+('[1]Pricing Schedule'!$F$113*M906))*3,
IF(AND(I906=38000,R906&gt;472.2,R906&lt;=672.8,M906&lt;=10),('[1]Pricing Schedule'!$F$103+('[1]Pricing Schedule'!$F$105*M906))*4,
IF(AND(I906=38000,R906&gt;472.2,R906&lt;=672.8,M906&gt;10),('[1]Pricing Schedule'!$F$111+('[1]Pricing Schedule'!$F$113*M906))*4,
IF(AND(I906=110000,R906&lt;=12.8,M906&gt;2),'[1]Pricing Schedule'!$F$62+('[1]Pricing Schedule'!$F$63*M906),
IF(AND(I906=110000,R906&lt;=12.8,M906&lt;=2),'[1]Pricing Schedule'!$F$96+('[1]Pricing Schedule'!$F$97*M906),
IF(AND(I906=110000,R906&gt;12.8,R906&lt;=22.8,M906&gt;3),'[1]Pricing Schedule'!$F$71+('[1]Pricing Schedule'!$F$72*M906),
IF(AND(I906=110000,R906&gt;12.8,R906&lt;=22.8,M906&lt;=3),'[1]Pricing Schedule'!$F$96+('[1]Pricing Schedule'!$F$97*M906),
IF(AND(I906=110000,R906&gt;22.8,R906&lt;=30.2),'[1]Pricing Schedule'!$F$80+('[1]Pricing Schedule'!$F$81*M906),
IF(AND(I906=110000,R906&gt;30.2,R906&lt;=45.9),'[1]Pricing Schedule'!$F$89+('[1]Pricing Schedule'!$F$90*M906),
IF(AND(I906=110000,R906&gt;45.9,R906&lt;=123.4),'[1]Pricing Schedule'!$F$96+('[1]Pricing Schedule'!$F$97*M906),
IF(AND(I906=110000,R906&gt;123.4,R906&lt;=168.2,M906&lt;=10),'[1]Pricing Schedule'!$F$103+('[1]Pricing Schedule'!$F$105*M906),
IF(AND(I906=110000,R906&gt;123.4,R906&lt;=168.2,M906&gt;10),'[1]Pricing Schedule'!$F$111+('[1]Pricing Schedule'!$F$113*M906),
IF(AND(I906=110000,R906&gt;168.2,R906&lt;=336.4,M906&lt;=10),('[1]Pricing Schedule'!$F$103+('[1]Pricing Schedule'!$F$105*M906))*2,
IF(AND(I906=110000,R906&gt;168.2,R906&lt;=336.4,M906&gt;10),('[1]Pricing Schedule'!$F$111+('[1]Pricing Schedule'!$F$113*M906))*2,
IF(AND(I906=110000,R906&gt;336.4,R906&lt;=504.6,M906&lt;=10),('[1]Pricing Schedule'!$F$103+('[1]Pricing Schedule'!$F$105*M906))*3,
IF(AND(I906=110000,R906&gt;336.4,R906&lt;=504.6,M906&gt;10),('[1]Pricing Schedule'!$F$111+('[1]Pricing Schedule'!$F$113*M906))*3,
IF(AND(I906=110000,R906&gt;504.6,R906&lt;=672.8,M906&lt;=10),('[1]Pricing Schedule'!$F$103+('[1]Pricing Schedule'!$F$105*M906))*4,
IF(AND(I906=110000,R906&gt;504.6,R906&lt;=672.8,M906&gt;10),('[1]Pricing Schedule'!$F$111+('[1]Pricing Schedule'!$F$113*M906))*4,
IF(AND(I906=110000,R906&gt;672.8,R906&lt;=841,M906&lt;=10),('[1]Pricing Schedule'!$F$103+('[1]Pricing Schedule'!$F$105*M906))*5,
IF(AND(I906=110000,R906&gt;672.8,R906&lt;=841,M906&gt;10),('[1]Pricing Schedule'!$F$111+('[1]Pricing Schedule'!$F$113*M906))*5,
IF(AND(I906=110000,R906&gt;672.8,R906&lt;=841,M906&lt;=10),('[1]Pricing Schedule'!$F$103+('[1]Pricing Schedule'!$F$105*M906))*5,
IF(AND(I906=110000,R906&gt;672.8,R906&lt;=841,M906&gt;10),('[1]Pricing Schedule'!$F$111+('[1]Pricing Schedule'!$F$113*M906))*5,
IF(AND(I906=110000,R906&gt;1345.6,R906&lt;=1513.8,M906&lt;=10),('[1]Pricing Schedule'!$F$103+('[1]Pricing Schedule'!$F$105*M906))*9,
IF(AND(I906=110000,R906&gt;1345.6,R906&lt;=1513.8,M906&gt;10),('[1]Pricing Schedule'!$F$111+('[1]Pricing Schedule'!$F$113*M906))*9,
9999999999)))))))))))))))))))))))))))))))))))))))</f>
        <v>1761700</v>
      </c>
      <c r="T906" s="48">
        <f>IF(AND(I906=38000,R906&lt;=4.5,M906&gt;8),'[1]Pricing Schedule'!$J$9,
IF(AND(I906=38000,R906&lt;=4.5,M906&lt;=8),'[1]Pricing Schedule'!$J$36,
IF(AND(I906=38000,R906&gt;4.5,R906&lt;=9,M906&gt;8),'[1]Pricing Schedule'!$J$18,
IF(AND(I906=38000,R906&gt;4.5,R906&lt;=9,M906&lt;=8),'[1]Pricing Schedule'!$J$36,
IF(AND(I906=38000,R906&gt;9,R906&lt;=12.8,M906&gt;8),'[1]Pricing Schedule'!$J$27,
IF(AND(I906=38000,R906&gt;9,R906&lt;=12.8,M906&lt;=8),'[1]Pricing Schedule'!$J$36,
IF(AND(I906=38000,R906&gt;12.8,R906&lt;=22.8),'[1]Pricing Schedule'!$J$36,
IF(AND(I906=38000,R906&gt;22.8,R906&lt;=30.2),'[1]Pricing Schedule'!$J$45,
IF(AND(I906=38000,R906&gt;30.2,R906&lt;=45.9),'[1]Pricing Schedule'!$J$54,
IF(AND(I906=38000,R906&gt;45.9,R906&lt;=123.4),'[1]Pricing Schedule'!$J$97,
IF(AND(I906=38000,R906&gt;123.4,R906&lt;=168.2,M906&lt;=10),'[1]Pricing Schedule'!$J$105,
IF(AND(I906=38000,R906&gt;123.4,R906&lt;=168.2,M906&gt;10),'[1]Pricing Schedule'!$J$113,
IF(AND(I906=38000,R906&gt;168.2,R906&lt;=336.4,M906&lt;=10),('[1]Pricing Schedule'!$J$105),
IF(AND(I906=38000,R906&gt;168.2,R906&lt;=336.4,M906&gt;10),('[1]Pricing Schedule'!$J$113),
IF(AND(I906=38000,R906&gt;336.4,R906&lt;=504.6,M906&lt;=10),('[1]Pricing Schedule'!$J$105),
IF(AND(I906=38000,R906&gt;336.4,R906&lt;=504.6,M906&gt;10),('[1]Pricing Schedule'!$J$113),
IF(AND(I906=38000,R906&gt;504.6,R906&lt;=672.8,M906&lt;=10),('[1]Pricing Schedule'!$J$105),
IF(AND(I906=38000,R906&gt;504.6,R906&lt;=672.8,M906&gt;10),('[1]Pricing Schedule'!$J$113),
IF(AND(I906=110000,R906&lt;=12.8,M906&gt;2),'[1]Pricing Schedule'!$J$63,
IF(AND(I906=110000,R906&lt;=12.8,M906&lt;=2),'[1]Pricing Schedule'!$J$97,
IF(AND(I906=110000,R906&gt;12.8,R906&lt;=22.8,M906&gt;3),'[1]Pricing Schedule'!$J$72,
IF(AND(I906=110000,R906&gt;12.8,R906&lt;=22.8,M906&lt;=3),'[1]Pricing Schedule'!$J$97,
IF(AND(I906=110000,R906&gt;22.8,R906&lt;=30.2),'[1]Pricing Schedule'!$J$81,
IF(AND(I906=110000,R906&gt;30.2,R906&lt;=45.9),'[1]Pricing Schedule'!$J$90,
IF(AND(I906=110000,R906&gt;45.9,R906&lt;=123.4),'[1]Pricing Schedule'!$J$97,
IF(AND(I906=110000,R906&gt;123.4,R906&lt;=168.2,M906&lt;=10),'[1]Pricing Schedule'!$J$105,
IF(AND(I906=110000,R906&gt;123.4,R906&lt;=168.2,M906&gt;10),'[1]Pricing Schedule'!$J$113,
IF(AND(I906=110000,R906&gt;168.2,R906&lt;=336.2,M906&lt;=10),('[1]Pricing Schedule'!$J$105),
IF(AND(I906=110000,R906&gt;168.2,R906&lt;=336.2,M906&gt;10),('[1]Pricing Schedule'!$J$113),
IF(AND(I906=110000,R906&gt;336.4,R906&lt;=504.6,M906&lt;=10),('[1]Pricing Schedule'!$J$105),
IF(AND(I906=110000,R906&gt;336.4,R906&lt;=504.6,M906&gt;10),('[1]Pricing Schedule'!$J$113),
IF(AND(I906=110000,R906&gt;504.6,R906&lt;=672.8,M906&lt;=10),('[1]Pricing Schedule'!$J$105),
IF(AND(I906=110000,R906&gt;504.6,R906&lt;=672.8,M906&gt;10),('[1]Pricing Schedule'!$J$113),
IF(AND(I906=110000,R906&gt;672.8,R906&lt;=841,M906&lt;=10),('[1]Pricing Schedule'!$J$105),
IF(AND(I906=110000,R906&gt;672.8,R906&lt;=841,M906&gt;10),('[1]Pricing Schedule'!$J$113),
IF(AND(I906=110000,R906&gt;1682,R906&lt;=1850.2,M906&lt;=10),('[1]Pricing Schedule'!$J$105),
IF(AND(I906=110000,R906&gt;1682,R906&lt;=1850.2,M906&gt;10),('[1]Pricing Schedule'!$J$113),
IF(AND(I906=110000,R906&gt;2018.4,R906&lt;=2186.6,M906&lt;=10),('[1]Pricing Schedule'!$J$105),
IF(AND(I906=110000,R906&gt;2018.4,R906&lt;=2186.6,M906&gt;10),('[1]Pricing Schedule'!$J$113),999999999)))))))))))))))))))))))))))))))))))))))</f>
        <v>11</v>
      </c>
      <c r="U906" s="49">
        <f t="shared" si="90"/>
        <v>14980.442176870745</v>
      </c>
      <c r="V906" s="50">
        <f t="shared" si="91"/>
        <v>66.753703808821044</v>
      </c>
      <c r="W906" s="13"/>
      <c r="X906" s="13"/>
      <c r="Y906" s="23">
        <v>167</v>
      </c>
      <c r="Z906" s="23">
        <v>117</v>
      </c>
      <c r="AD906" s="43"/>
      <c r="AE906" s="43"/>
      <c r="AF906" s="43"/>
      <c r="AR906" s="51"/>
    </row>
    <row r="907" spans="1:44">
      <c r="A907" s="23">
        <v>908</v>
      </c>
      <c r="B907" s="23">
        <v>908</v>
      </c>
      <c r="C907" s="23" t="s">
        <v>1390</v>
      </c>
      <c r="D907" s="23" t="s">
        <v>121</v>
      </c>
      <c r="E907" s="23" t="s">
        <v>121</v>
      </c>
      <c r="F907" s="23" t="s">
        <v>734</v>
      </c>
      <c r="G907" s="23" t="s">
        <v>735</v>
      </c>
      <c r="H907" s="23" t="s">
        <v>133</v>
      </c>
      <c r="I907" s="13">
        <v>110000</v>
      </c>
      <c r="J907" s="13">
        <v>20000</v>
      </c>
      <c r="K907" s="13">
        <v>110000</v>
      </c>
      <c r="L907" s="24">
        <v>4.867</v>
      </c>
      <c r="M907" s="37">
        <f t="shared" si="86"/>
        <v>5</v>
      </c>
      <c r="N907" s="24">
        <v>1.7929999999999999</v>
      </c>
      <c r="O907" s="13">
        <v>2</v>
      </c>
      <c r="P907" s="36">
        <f t="shared" si="87"/>
        <v>1.3447499999999999</v>
      </c>
      <c r="Q907" s="38">
        <f t="shared" si="88"/>
        <v>12.600000000000001</v>
      </c>
      <c r="R907" s="37">
        <f t="shared" si="89"/>
        <v>12.600000000000001</v>
      </c>
      <c r="S907" s="39">
        <f>IF(AND(I907=38000,R907&lt;=4.5,M907&gt;8),'[1]Pricing Schedule'!$F$8+('[1]Pricing Schedule'!$F$9*M907),
IF(AND(I907=38000,R907&lt;=4.5,M907&lt;=8),'[1]Pricing Schedule'!$F$34+('[1]Pricing Schedule'!$F$36*M907),
IF(AND(I907=38000,R907&gt;4.5,R907&lt;=9,M907&gt;8),'[1]Pricing Schedule'!$F$17+('[1]Pricing Schedule'!$F$18*M907),
IF(AND(I907=38000,R907&gt;4.5,R907&lt;=9,M907&lt;=8),'[1]Pricing Schedule'!$F$34+('[1]Pricing Schedule'!$F$36*M907),
IF(AND(I907=38000,R907&gt;9,R907&lt;=12.8,M907&gt;8),'[1]Pricing Schedule'!$F$26+('[1]Pricing Schedule'!$F$27*M907),
IF(AND(I907=38000,R907&gt;9,R907&lt;=12.8,M907&lt;=8),'[1]Pricing Schedule'!$F$34+('[1]Pricing Schedule'!$F$36*M907),
IF(AND(I907=38000,R907&gt;12.8,R907&lt;=22.8),'[1]Pricing Schedule'!$F$34+('[1]Pricing Schedule'!$F$36*M907),
IF(AND(I907=38000,R907&gt;22.8,R907&lt;=30.2),'[1]Pricing Schedule'!$F$43+('[1]Pricing Schedule'!$F$45*M907),
IF(AND(I907=38000,R907&gt;30.2,R907&lt;=45.9),'[1]Pricing Schedule'!$F$52+('[1]Pricing Schedule'!$F$54*M907),
IF(AND(I907=38000,R907&gt;45.9,R907&lt;=123.4),'[1]Pricing Schedule'!$F$96+('[1]Pricing Schedule'!$F$97*M907),
IF(AND(I907=38000,R907&gt;123.4,R907&lt;=168.2,M907&lt;=10),'[1]Pricing Schedule'!$F$103+('[1]Pricing Schedule'!$F$105*M907),
IF(AND(I907=38000,R907&gt;123.4,R907&lt;=168.2,M907&gt;10),'[1]Pricing Schedule'!$F$111+('[1]Pricing Schedule'!$F$113*M907),
IF(AND(I907=38000,R907&gt;157.4,R907&lt;=336.4,M907&lt;=10),('[1]Pricing Schedule'!$F$103+('[1]Pricing Schedule'!$F$105*M907))*2,
IF(AND(I907=38000,R907&gt;157.4,R907&lt;=336.4,M907&gt;10),('[1]Pricing Schedule'!$F$111+('[1]Pricing Schedule'!$F$113*M907))*2,
IF(AND(I907=38000,R907&gt;314.8,R907&lt;=504.6,M907&lt;=10),('[1]Pricing Schedule'!$F$103+('[1]Pricing Schedule'!$F$105*M907))*3,
IF(AND(I907=38000,R907&gt;314.8,R907&lt;=504.6,M907&gt;10),('[1]Pricing Schedule'!$F$111+('[1]Pricing Schedule'!$F$113*M907))*3,
IF(AND(I907=38000,R907&gt;472.2,R907&lt;=672.8,M907&lt;=10),('[1]Pricing Schedule'!$F$103+('[1]Pricing Schedule'!$F$105*M907))*4,
IF(AND(I907=38000,R907&gt;472.2,R907&lt;=672.8,M907&gt;10),('[1]Pricing Schedule'!$F$111+('[1]Pricing Schedule'!$F$113*M907))*4,
IF(AND(I907=110000,R907&lt;=12.8,M907&gt;2),'[1]Pricing Schedule'!$F$62+('[1]Pricing Schedule'!$F$63*M907),
IF(AND(I907=110000,R907&lt;=12.8,M907&lt;=2),'[1]Pricing Schedule'!$F$96+('[1]Pricing Schedule'!$F$97*M907),
IF(AND(I907=110000,R907&gt;12.8,R907&lt;=22.8,M907&gt;3),'[1]Pricing Schedule'!$F$71+('[1]Pricing Schedule'!$F$72*M907),
IF(AND(I907=110000,R907&gt;12.8,R907&lt;=22.8,M907&lt;=3),'[1]Pricing Schedule'!$F$96+('[1]Pricing Schedule'!$F$97*M907),
IF(AND(I907=110000,R907&gt;22.8,R907&lt;=30.2),'[1]Pricing Schedule'!$F$80+('[1]Pricing Schedule'!$F$81*M907),
IF(AND(I907=110000,R907&gt;30.2,R907&lt;=45.9),'[1]Pricing Schedule'!$F$89+('[1]Pricing Schedule'!$F$90*M907),
IF(AND(I907=110000,R907&gt;45.9,R907&lt;=123.4),'[1]Pricing Schedule'!$F$96+('[1]Pricing Schedule'!$F$97*M907),
IF(AND(I907=110000,R907&gt;123.4,R907&lt;=168.2,M907&lt;=10),'[1]Pricing Schedule'!$F$103+('[1]Pricing Schedule'!$F$105*M907),
IF(AND(I907=110000,R907&gt;123.4,R907&lt;=168.2,M907&gt;10),'[1]Pricing Schedule'!$F$111+('[1]Pricing Schedule'!$F$113*M907),
IF(AND(I907=110000,R907&gt;168.2,R907&lt;=336.4,M907&lt;=10),('[1]Pricing Schedule'!$F$103+('[1]Pricing Schedule'!$F$105*M907))*2,
IF(AND(I907=110000,R907&gt;168.2,R907&lt;=336.4,M907&gt;10),('[1]Pricing Schedule'!$F$111+('[1]Pricing Schedule'!$F$113*M907))*2,
IF(AND(I907=110000,R907&gt;336.4,R907&lt;=504.6,M907&lt;=10),('[1]Pricing Schedule'!$F$103+('[1]Pricing Schedule'!$F$105*M907))*3,
IF(AND(I907=110000,R907&gt;336.4,R907&lt;=504.6,M907&gt;10),('[1]Pricing Schedule'!$F$111+('[1]Pricing Schedule'!$F$113*M907))*3,
IF(AND(I907=110000,R907&gt;504.6,R907&lt;=672.8,M907&lt;=10),('[1]Pricing Schedule'!$F$103+('[1]Pricing Schedule'!$F$105*M907))*4,
IF(AND(I907=110000,R907&gt;504.6,R907&lt;=672.8,M907&gt;10),('[1]Pricing Schedule'!$F$111+('[1]Pricing Schedule'!$F$113*M907))*4,
IF(AND(I907=110000,R907&gt;672.8,R907&lt;=841,M907&lt;=10),('[1]Pricing Schedule'!$F$103+('[1]Pricing Schedule'!$F$105*M907))*5,
IF(AND(I907=110000,R907&gt;672.8,R907&lt;=841,M907&gt;10),('[1]Pricing Schedule'!$F$111+('[1]Pricing Schedule'!$F$113*M907))*5,
IF(AND(I907=110000,R907&gt;672.8,R907&lt;=841,M907&lt;=10),('[1]Pricing Schedule'!$F$103+('[1]Pricing Schedule'!$F$105*M907))*5,
IF(AND(I907=110000,R907&gt;672.8,R907&lt;=841,M907&gt;10),('[1]Pricing Schedule'!$F$111+('[1]Pricing Schedule'!$F$113*M907))*5,
IF(AND(I907=110000,R907&gt;1345.6,R907&lt;=1513.8,M907&lt;=10),('[1]Pricing Schedule'!$F$103+('[1]Pricing Schedule'!$F$105*M907))*9,
IF(AND(I907=110000,R907&gt;1345.6,R907&lt;=1513.8,M907&gt;10),('[1]Pricing Schedule'!$F$111+('[1]Pricing Schedule'!$F$113*M907))*9,
9999999999)))))))))))))))))))))))))))))))))))))))</f>
        <v>1679970</v>
      </c>
      <c r="T907" s="21">
        <f>IF(AND(I907=38000,R907&lt;=4.5,M907&gt;8),'[1]Pricing Schedule'!$J$9,
IF(AND(I907=38000,R907&lt;=4.5,M907&lt;=8),'[1]Pricing Schedule'!$J$36,
IF(AND(I907=38000,R907&gt;4.5,R907&lt;=9,M907&gt;8),'[1]Pricing Schedule'!$J$18,
IF(AND(I907=38000,R907&gt;4.5,R907&lt;=9,M907&lt;=8),'[1]Pricing Schedule'!$J$36,
IF(AND(I907=38000,R907&gt;9,R907&lt;=12.8,M907&gt;8),'[1]Pricing Schedule'!$J$27,
IF(AND(I907=38000,R907&gt;9,R907&lt;=12.8,M907&lt;=8),'[1]Pricing Schedule'!$J$36,
IF(AND(I907=38000,R907&gt;12.8,R907&lt;=22.8),'[1]Pricing Schedule'!$J$36,
IF(AND(I907=38000,R907&gt;22.8,R907&lt;=30.2),'[1]Pricing Schedule'!$J$45,
IF(AND(I907=38000,R907&gt;30.2,R907&lt;=45.9),'[1]Pricing Schedule'!$J$54,
IF(AND(I907=38000,R907&gt;45.9,R907&lt;=123.4),'[1]Pricing Schedule'!$J$97,
IF(AND(I907=38000,R907&gt;123.4,R907&lt;=168.2,M907&lt;=10),'[1]Pricing Schedule'!$J$105,
IF(AND(I907=38000,R907&gt;123.4,R907&lt;=168.2,M907&gt;10),'[1]Pricing Schedule'!$J$113,
IF(AND(I907=38000,R907&gt;168.2,R907&lt;=336.4,M907&lt;=10),('[1]Pricing Schedule'!$J$105),
IF(AND(I907=38000,R907&gt;168.2,R907&lt;=336.4,M907&gt;10),('[1]Pricing Schedule'!$J$113),
IF(AND(I907=38000,R907&gt;336.4,R907&lt;=504.6,M907&lt;=10),('[1]Pricing Schedule'!$J$105),
IF(AND(I907=38000,R907&gt;336.4,R907&lt;=504.6,M907&gt;10),('[1]Pricing Schedule'!$J$113),
IF(AND(I907=38000,R907&gt;504.6,R907&lt;=672.8,M907&lt;=10),('[1]Pricing Schedule'!$J$105),
IF(AND(I907=38000,R907&gt;504.6,R907&lt;=672.8,M907&gt;10),('[1]Pricing Schedule'!$J$113),
IF(AND(I907=110000,R907&lt;=12.8,M907&gt;2),'[1]Pricing Schedule'!$J$63,
IF(AND(I907=110000,R907&lt;=12.8,M907&lt;=2),'[1]Pricing Schedule'!$J$97,
IF(AND(I907=110000,R907&gt;12.8,R907&lt;=22.8,M907&gt;3),'[1]Pricing Schedule'!$J$72,
IF(AND(I907=110000,R907&gt;12.8,R907&lt;=22.8,M907&lt;=3),'[1]Pricing Schedule'!$J$97,
IF(AND(I907=110000,R907&gt;22.8,R907&lt;=30.2),'[1]Pricing Schedule'!$J$81,
IF(AND(I907=110000,R907&gt;30.2,R907&lt;=45.9),'[1]Pricing Schedule'!$J$90,
IF(AND(I907=110000,R907&gt;45.9,R907&lt;=123.4),'[1]Pricing Schedule'!$J$97,
IF(AND(I907=110000,R907&gt;123.4,R907&lt;=168.2,M907&lt;=10),'[1]Pricing Schedule'!$J$105,
IF(AND(I907=110000,R907&gt;123.4,R907&lt;=168.2,M907&gt;10),'[1]Pricing Schedule'!$J$113,
IF(AND(I907=110000,R907&gt;168.2,R907&lt;=336.2,M907&lt;=10),('[1]Pricing Schedule'!$J$105),
IF(AND(I907=110000,R907&gt;168.2,R907&lt;=336.2,M907&gt;10),('[1]Pricing Schedule'!$J$113),
IF(AND(I907=110000,R907&gt;336.4,R907&lt;=504.6,M907&lt;=10),('[1]Pricing Schedule'!$J$105),
IF(AND(I907=110000,R907&gt;336.4,R907&lt;=504.6,M907&gt;10),('[1]Pricing Schedule'!$J$113),
IF(AND(I907=110000,R907&gt;504.6,R907&lt;=672.8,M907&lt;=10),('[1]Pricing Schedule'!$J$105),
IF(AND(I907=110000,R907&gt;504.6,R907&lt;=672.8,M907&gt;10),('[1]Pricing Schedule'!$J$113),
IF(AND(I907=110000,R907&gt;672.8,R907&lt;=841,M907&lt;=10),('[1]Pricing Schedule'!$J$105),
IF(AND(I907=110000,R907&gt;672.8,R907&lt;=841,M907&gt;10),('[1]Pricing Schedule'!$J$113),
IF(AND(I907=110000,R907&gt;1682,R907&lt;=1850.2,M907&lt;=10),('[1]Pricing Schedule'!$J$105),
IF(AND(I907=110000,R907&gt;1682,R907&lt;=1850.2,M907&gt;10),('[1]Pricing Schedule'!$J$113),
IF(AND(I907=110000,R907&gt;2018.4,R907&lt;=2186.6,M907&lt;=10),('[1]Pricing Schedule'!$J$105),
IF(AND(I907=110000,R907&gt;2018.4,R907&lt;=2186.6,M907&gt;10),('[1]Pricing Schedule'!$J$113),999999999)))))))))))))))))))))))))))))))))))))))</f>
        <v>7</v>
      </c>
      <c r="U907" s="40">
        <f t="shared" si="90"/>
        <v>133330.95238095237</v>
      </c>
      <c r="V907" s="41">
        <f t="shared" si="91"/>
        <v>7.5001339309630541</v>
      </c>
      <c r="Y907" s="23">
        <v>668</v>
      </c>
      <c r="Z907" s="23">
        <v>118</v>
      </c>
      <c r="AR907" s="35"/>
    </row>
    <row r="908" spans="1:44">
      <c r="A908" s="23">
        <v>909</v>
      </c>
      <c r="B908" s="23">
        <v>909</v>
      </c>
      <c r="C908" s="23" t="s">
        <v>1391</v>
      </c>
      <c r="D908" s="23" t="s">
        <v>121</v>
      </c>
      <c r="E908" s="23" t="s">
        <v>121</v>
      </c>
      <c r="F908" s="23" t="s">
        <v>611</v>
      </c>
      <c r="G908" s="23" t="s">
        <v>612</v>
      </c>
      <c r="H908" s="23" t="s">
        <v>113</v>
      </c>
      <c r="I908" s="13">
        <v>38000</v>
      </c>
      <c r="J908" s="23" t="s">
        <v>119</v>
      </c>
      <c r="K908" s="13">
        <v>38000</v>
      </c>
      <c r="L908" s="24">
        <v>4.9969999999999999</v>
      </c>
      <c r="M908" s="37">
        <f t="shared" si="86"/>
        <v>5</v>
      </c>
      <c r="N908" s="24">
        <v>3.8980000000000001</v>
      </c>
      <c r="O908" s="13">
        <v>2</v>
      </c>
      <c r="P908" s="36">
        <f t="shared" si="87"/>
        <v>2.9235000000000002</v>
      </c>
      <c r="Q908" s="38">
        <f t="shared" si="88"/>
        <v>33.6</v>
      </c>
      <c r="R908" s="37">
        <f t="shared" si="89"/>
        <v>33.6</v>
      </c>
      <c r="S908" s="39">
        <f>IF(AND(I908=38000,R908&lt;=4.5,M908&gt;8),'[1]Pricing Schedule'!$F$8+('[1]Pricing Schedule'!$F$9*M908),
IF(AND(I908=38000,R908&lt;=4.5,M908&lt;=8),'[1]Pricing Schedule'!$F$34+('[1]Pricing Schedule'!$F$36*M908),
IF(AND(I908=38000,R908&gt;4.5,R908&lt;=9,M908&gt;8),'[1]Pricing Schedule'!$F$17+('[1]Pricing Schedule'!$F$18*M908),
IF(AND(I908=38000,R908&gt;4.5,R908&lt;=9,M908&lt;=8),'[1]Pricing Schedule'!$F$34+('[1]Pricing Schedule'!$F$36*M908),
IF(AND(I908=38000,R908&gt;9,R908&lt;=12.8,M908&gt;8),'[1]Pricing Schedule'!$F$26+('[1]Pricing Schedule'!$F$27*M908),
IF(AND(I908=38000,R908&gt;9,R908&lt;=12.8,M908&lt;=8),'[1]Pricing Schedule'!$F$34+('[1]Pricing Schedule'!$F$36*M908),
IF(AND(I908=38000,R908&gt;12.8,R908&lt;=22.8),'[1]Pricing Schedule'!$F$34+('[1]Pricing Schedule'!$F$36*M908),
IF(AND(I908=38000,R908&gt;22.8,R908&lt;=30.2),'[1]Pricing Schedule'!$F$43+('[1]Pricing Schedule'!$F$45*M908),
IF(AND(I908=38000,R908&gt;30.2,R908&lt;=45.9),'[1]Pricing Schedule'!$F$52+('[1]Pricing Schedule'!$F$54*M908),
IF(AND(I908=38000,R908&gt;45.9,R908&lt;=123.4),'[1]Pricing Schedule'!$F$96+('[1]Pricing Schedule'!$F$97*M908),
IF(AND(I908=38000,R908&gt;123.4,R908&lt;=168.2,M908&lt;=10),'[1]Pricing Schedule'!$F$103+('[1]Pricing Schedule'!$F$105*M908),
IF(AND(I908=38000,R908&gt;123.4,R908&lt;=168.2,M908&gt;10),'[1]Pricing Schedule'!$F$111+('[1]Pricing Schedule'!$F$113*M908),
IF(AND(I908=38000,R908&gt;157.4,R908&lt;=336.4,M908&lt;=10),('[1]Pricing Schedule'!$F$103+('[1]Pricing Schedule'!$F$105*M908))*2,
IF(AND(I908=38000,R908&gt;157.4,R908&lt;=336.4,M908&gt;10),('[1]Pricing Schedule'!$F$111+('[1]Pricing Schedule'!$F$113*M908))*2,
IF(AND(I908=38000,R908&gt;314.8,R908&lt;=504.6,M908&lt;=10),('[1]Pricing Schedule'!$F$103+('[1]Pricing Schedule'!$F$105*M908))*3,
IF(AND(I908=38000,R908&gt;314.8,R908&lt;=504.6,M908&gt;10),('[1]Pricing Schedule'!$F$111+('[1]Pricing Schedule'!$F$113*M908))*3,
IF(AND(I908=38000,R908&gt;472.2,R908&lt;=672.8,M908&lt;=10),('[1]Pricing Schedule'!$F$103+('[1]Pricing Schedule'!$F$105*M908))*4,
IF(AND(I908=38000,R908&gt;472.2,R908&lt;=672.8,M908&gt;10),('[1]Pricing Schedule'!$F$111+('[1]Pricing Schedule'!$F$113*M908))*4,
IF(AND(I908=110000,R908&lt;=12.8,M908&gt;2),'[1]Pricing Schedule'!$F$62+('[1]Pricing Schedule'!$F$63*M908),
IF(AND(I908=110000,R908&lt;=12.8,M908&lt;=2),'[1]Pricing Schedule'!$F$96+('[1]Pricing Schedule'!$F$97*M908),
IF(AND(I908=110000,R908&gt;12.8,R908&lt;=22.8,M908&gt;3),'[1]Pricing Schedule'!$F$71+('[1]Pricing Schedule'!$F$72*M908),
IF(AND(I908=110000,R908&gt;12.8,R908&lt;=22.8,M908&lt;=3),'[1]Pricing Schedule'!$F$96+('[1]Pricing Schedule'!$F$97*M908),
IF(AND(I908=110000,R908&gt;22.8,R908&lt;=30.2),'[1]Pricing Schedule'!$F$80+('[1]Pricing Schedule'!$F$81*M908),
IF(AND(I908=110000,R908&gt;30.2,R908&lt;=45.9),'[1]Pricing Schedule'!$F$89+('[1]Pricing Schedule'!$F$90*M908),
IF(AND(I908=110000,R908&gt;45.9,R908&lt;=123.4),'[1]Pricing Schedule'!$F$96+('[1]Pricing Schedule'!$F$97*M908),
IF(AND(I908=110000,R908&gt;123.4,R908&lt;=168.2,M908&lt;=10),'[1]Pricing Schedule'!$F$103+('[1]Pricing Schedule'!$F$105*M908),
IF(AND(I908=110000,R908&gt;123.4,R908&lt;=168.2,M908&gt;10),'[1]Pricing Schedule'!$F$111+('[1]Pricing Schedule'!$F$113*M908),
IF(AND(I908=110000,R908&gt;168.2,R908&lt;=336.4,M908&lt;=10),('[1]Pricing Schedule'!$F$103+('[1]Pricing Schedule'!$F$105*M908))*2,
IF(AND(I908=110000,R908&gt;168.2,R908&lt;=336.4,M908&gt;10),('[1]Pricing Schedule'!$F$111+('[1]Pricing Schedule'!$F$113*M908))*2,
IF(AND(I908=110000,R908&gt;336.4,R908&lt;=504.6,M908&lt;=10),('[1]Pricing Schedule'!$F$103+('[1]Pricing Schedule'!$F$105*M908))*3,
IF(AND(I908=110000,R908&gt;336.4,R908&lt;=504.6,M908&gt;10),('[1]Pricing Schedule'!$F$111+('[1]Pricing Schedule'!$F$113*M908))*3,
IF(AND(I908=110000,R908&gt;504.6,R908&lt;=672.8,M908&lt;=10),('[1]Pricing Schedule'!$F$103+('[1]Pricing Schedule'!$F$105*M908))*4,
IF(AND(I908=110000,R908&gt;504.6,R908&lt;=672.8,M908&gt;10),('[1]Pricing Schedule'!$F$111+('[1]Pricing Schedule'!$F$113*M908))*4,
IF(AND(I908=110000,R908&gt;672.8,R908&lt;=841,M908&lt;=10),('[1]Pricing Schedule'!$F$103+('[1]Pricing Schedule'!$F$105*M908))*5,
IF(AND(I908=110000,R908&gt;672.8,R908&lt;=841,M908&gt;10),('[1]Pricing Schedule'!$F$111+('[1]Pricing Schedule'!$F$113*M908))*5,
IF(AND(I908=110000,R908&gt;672.8,R908&lt;=841,M908&lt;=10),('[1]Pricing Schedule'!$F$103+('[1]Pricing Schedule'!$F$105*M908))*5,
IF(AND(I908=110000,R908&gt;672.8,R908&lt;=841,M908&gt;10),('[1]Pricing Schedule'!$F$111+('[1]Pricing Schedule'!$F$113*M908))*5,
IF(AND(I908=110000,R908&gt;1345.6,R908&lt;=1513.8,M908&lt;=10),('[1]Pricing Schedule'!$F$103+('[1]Pricing Schedule'!$F$105*M908))*9,
IF(AND(I908=110000,R908&gt;1345.6,R908&lt;=1513.8,M908&gt;10),('[1]Pricing Schedule'!$F$111+('[1]Pricing Schedule'!$F$113*M908))*9,
9999999999)))))))))))))))))))))))))))))))))))))))</f>
        <v>904090</v>
      </c>
      <c r="T908" s="21">
        <f>IF(AND(I908=38000,R908&lt;=4.5,M908&gt;8),'[1]Pricing Schedule'!$J$9,
IF(AND(I908=38000,R908&lt;=4.5,M908&lt;=8),'[1]Pricing Schedule'!$J$36,
IF(AND(I908=38000,R908&gt;4.5,R908&lt;=9,M908&gt;8),'[1]Pricing Schedule'!$J$18,
IF(AND(I908=38000,R908&gt;4.5,R908&lt;=9,M908&lt;=8),'[1]Pricing Schedule'!$J$36,
IF(AND(I908=38000,R908&gt;9,R908&lt;=12.8,M908&gt;8),'[1]Pricing Schedule'!$J$27,
IF(AND(I908=38000,R908&gt;9,R908&lt;=12.8,M908&lt;=8),'[1]Pricing Schedule'!$J$36,
IF(AND(I908=38000,R908&gt;12.8,R908&lt;=22.8),'[1]Pricing Schedule'!$J$36,
IF(AND(I908=38000,R908&gt;22.8,R908&lt;=30.2),'[1]Pricing Schedule'!$J$45,
IF(AND(I908=38000,R908&gt;30.2,R908&lt;=45.9),'[1]Pricing Schedule'!$J$54,
IF(AND(I908=38000,R908&gt;45.9,R908&lt;=123.4),'[1]Pricing Schedule'!$J$97,
IF(AND(I908=38000,R908&gt;123.4,R908&lt;=168.2,M908&lt;=10),'[1]Pricing Schedule'!$J$105,
IF(AND(I908=38000,R908&gt;123.4,R908&lt;=168.2,M908&gt;10),'[1]Pricing Schedule'!$J$113,
IF(AND(I908=38000,R908&gt;168.2,R908&lt;=336.4,M908&lt;=10),('[1]Pricing Schedule'!$J$105),
IF(AND(I908=38000,R908&gt;168.2,R908&lt;=336.4,M908&gt;10),('[1]Pricing Schedule'!$J$113),
IF(AND(I908=38000,R908&gt;336.4,R908&lt;=504.6,M908&lt;=10),('[1]Pricing Schedule'!$J$105),
IF(AND(I908=38000,R908&gt;336.4,R908&lt;=504.6,M908&gt;10),('[1]Pricing Schedule'!$J$113),
IF(AND(I908=38000,R908&gt;504.6,R908&lt;=672.8,M908&lt;=10),('[1]Pricing Schedule'!$J$105),
IF(AND(I908=38000,R908&gt;504.6,R908&lt;=672.8,M908&gt;10),('[1]Pricing Schedule'!$J$113),
IF(AND(I908=110000,R908&lt;=12.8,M908&gt;2),'[1]Pricing Schedule'!$J$63,
IF(AND(I908=110000,R908&lt;=12.8,M908&lt;=2),'[1]Pricing Schedule'!$J$97,
IF(AND(I908=110000,R908&gt;12.8,R908&lt;=22.8,M908&gt;3),'[1]Pricing Schedule'!$J$72,
IF(AND(I908=110000,R908&gt;12.8,R908&lt;=22.8,M908&lt;=3),'[1]Pricing Schedule'!$J$97,
IF(AND(I908=110000,R908&gt;22.8,R908&lt;=30.2),'[1]Pricing Schedule'!$J$81,
IF(AND(I908=110000,R908&gt;30.2,R908&lt;=45.9),'[1]Pricing Schedule'!$J$90,
IF(AND(I908=110000,R908&gt;45.9,R908&lt;=123.4),'[1]Pricing Schedule'!$J$97,
IF(AND(I908=110000,R908&gt;123.4,R908&lt;=168.2,M908&lt;=10),'[1]Pricing Schedule'!$J$105,
IF(AND(I908=110000,R908&gt;123.4,R908&lt;=168.2,M908&gt;10),'[1]Pricing Schedule'!$J$113,
IF(AND(I908=110000,R908&gt;168.2,R908&lt;=336.2,M908&lt;=10),('[1]Pricing Schedule'!$J$105),
IF(AND(I908=110000,R908&gt;168.2,R908&lt;=336.2,M908&gt;10),('[1]Pricing Schedule'!$J$113),
IF(AND(I908=110000,R908&gt;336.4,R908&lt;=504.6,M908&lt;=10),('[1]Pricing Schedule'!$J$105),
IF(AND(I908=110000,R908&gt;336.4,R908&lt;=504.6,M908&gt;10),('[1]Pricing Schedule'!$J$113),
IF(AND(I908=110000,R908&gt;504.6,R908&lt;=672.8,M908&lt;=10),('[1]Pricing Schedule'!$J$105),
IF(AND(I908=110000,R908&gt;504.6,R908&lt;=672.8,M908&gt;10),('[1]Pricing Schedule'!$J$113),
IF(AND(I908=110000,R908&gt;672.8,R908&lt;=841,M908&lt;=10),('[1]Pricing Schedule'!$J$105),
IF(AND(I908=110000,R908&gt;672.8,R908&lt;=841,M908&gt;10),('[1]Pricing Schedule'!$J$113),
IF(AND(I908=110000,R908&gt;1682,R908&lt;=1850.2,M908&lt;=10),('[1]Pricing Schedule'!$J$105),
IF(AND(I908=110000,R908&gt;1682,R908&lt;=1850.2,M908&gt;10),('[1]Pricing Schedule'!$J$113),
IF(AND(I908=110000,R908&gt;2018.4,R908&lt;=2186.6,M908&lt;=10),('[1]Pricing Schedule'!$J$105),
IF(AND(I908=110000,R908&gt;2018.4,R908&lt;=2186.6,M908&gt;10),('[1]Pricing Schedule'!$J$113),999999999)))))))))))))))))))))))))))))))))))))))</f>
        <v>6</v>
      </c>
      <c r="U908" s="40">
        <f t="shared" si="90"/>
        <v>26907.440476190473</v>
      </c>
      <c r="V908" s="41">
        <f t="shared" si="91"/>
        <v>37.164441593204216</v>
      </c>
      <c r="Y908" s="23">
        <v>158</v>
      </c>
      <c r="Z908" s="23">
        <v>125</v>
      </c>
      <c r="AR908" s="35"/>
    </row>
    <row r="909" spans="1:44">
      <c r="A909" s="23">
        <v>910</v>
      </c>
      <c r="B909" s="23">
        <v>910</v>
      </c>
      <c r="C909" s="23" t="s">
        <v>1392</v>
      </c>
      <c r="D909" s="23" t="s">
        <v>121</v>
      </c>
      <c r="E909" s="23" t="s">
        <v>121</v>
      </c>
      <c r="F909" s="23" t="s">
        <v>465</v>
      </c>
      <c r="G909" s="23" t="s">
        <v>466</v>
      </c>
      <c r="H909" s="23" t="s">
        <v>113</v>
      </c>
      <c r="I909" s="13">
        <v>38000</v>
      </c>
      <c r="J909" s="13">
        <v>38000</v>
      </c>
      <c r="K909" s="23" t="s">
        <v>119</v>
      </c>
      <c r="L909" s="24">
        <v>3.581</v>
      </c>
      <c r="M909" s="37">
        <f t="shared" si="86"/>
        <v>4</v>
      </c>
      <c r="N909" s="24">
        <v>2.6989999999999998</v>
      </c>
      <c r="O909" s="13">
        <v>2</v>
      </c>
      <c r="P909" s="36">
        <f t="shared" si="87"/>
        <v>2.0242499999999999</v>
      </c>
      <c r="Q909" s="38">
        <f t="shared" si="88"/>
        <v>21</v>
      </c>
      <c r="R909" s="37">
        <f t="shared" si="89"/>
        <v>21</v>
      </c>
      <c r="S909" s="39">
        <f>IF(AND(I909=38000,R909&lt;=4.5,M909&gt;8),'[1]Pricing Schedule'!$F$8+('[1]Pricing Schedule'!$F$9*M909),
IF(AND(I909=38000,R909&lt;=4.5,M909&lt;=8),'[1]Pricing Schedule'!$F$34+('[1]Pricing Schedule'!$F$36*M909),
IF(AND(I909=38000,R909&gt;4.5,R909&lt;=9,M909&gt;8),'[1]Pricing Schedule'!$F$17+('[1]Pricing Schedule'!$F$18*M909),
IF(AND(I909=38000,R909&gt;4.5,R909&lt;=9,M909&lt;=8),'[1]Pricing Schedule'!$F$34+('[1]Pricing Schedule'!$F$36*M909),
IF(AND(I909=38000,R909&gt;9,R909&lt;=12.8,M909&gt;8),'[1]Pricing Schedule'!$F$26+('[1]Pricing Schedule'!$F$27*M909),
IF(AND(I909=38000,R909&gt;9,R909&lt;=12.8,M909&lt;=8),'[1]Pricing Schedule'!$F$34+('[1]Pricing Schedule'!$F$36*M909),
IF(AND(I909=38000,R909&gt;12.8,R909&lt;=22.8),'[1]Pricing Schedule'!$F$34+('[1]Pricing Schedule'!$F$36*M909),
IF(AND(I909=38000,R909&gt;22.8,R909&lt;=30.2),'[1]Pricing Schedule'!$F$43+('[1]Pricing Schedule'!$F$45*M909),
IF(AND(I909=38000,R909&gt;30.2,R909&lt;=45.9),'[1]Pricing Schedule'!$F$52+('[1]Pricing Schedule'!$F$54*M909),
IF(AND(I909=38000,R909&gt;45.9,R909&lt;=123.4),'[1]Pricing Schedule'!$F$96+('[1]Pricing Schedule'!$F$97*M909),
IF(AND(I909=38000,R909&gt;123.4,R909&lt;=168.2,M909&lt;=10),'[1]Pricing Schedule'!$F$103+('[1]Pricing Schedule'!$F$105*M909),
IF(AND(I909=38000,R909&gt;123.4,R909&lt;=168.2,M909&gt;10),'[1]Pricing Schedule'!$F$111+('[1]Pricing Schedule'!$F$113*M909),
IF(AND(I909=38000,R909&gt;157.4,R909&lt;=336.4,M909&lt;=10),('[1]Pricing Schedule'!$F$103+('[1]Pricing Schedule'!$F$105*M909))*2,
IF(AND(I909=38000,R909&gt;157.4,R909&lt;=336.4,M909&gt;10),('[1]Pricing Schedule'!$F$111+('[1]Pricing Schedule'!$F$113*M909))*2,
IF(AND(I909=38000,R909&gt;314.8,R909&lt;=504.6,M909&lt;=10),('[1]Pricing Schedule'!$F$103+('[1]Pricing Schedule'!$F$105*M909))*3,
IF(AND(I909=38000,R909&gt;314.8,R909&lt;=504.6,M909&gt;10),('[1]Pricing Schedule'!$F$111+('[1]Pricing Schedule'!$F$113*M909))*3,
IF(AND(I909=38000,R909&gt;472.2,R909&lt;=672.8,M909&lt;=10),('[1]Pricing Schedule'!$F$103+('[1]Pricing Schedule'!$F$105*M909))*4,
IF(AND(I909=38000,R909&gt;472.2,R909&lt;=672.8,M909&gt;10),('[1]Pricing Schedule'!$F$111+('[1]Pricing Schedule'!$F$113*M909))*4,
IF(AND(I909=110000,R909&lt;=12.8,M909&gt;2),'[1]Pricing Schedule'!$F$62+('[1]Pricing Schedule'!$F$63*M909),
IF(AND(I909=110000,R909&lt;=12.8,M909&lt;=2),'[1]Pricing Schedule'!$F$96+('[1]Pricing Schedule'!$F$97*M909),
IF(AND(I909=110000,R909&gt;12.8,R909&lt;=22.8,M909&gt;3),'[1]Pricing Schedule'!$F$71+('[1]Pricing Schedule'!$F$72*M909),
IF(AND(I909=110000,R909&gt;12.8,R909&lt;=22.8,M909&lt;=3),'[1]Pricing Schedule'!$F$96+('[1]Pricing Schedule'!$F$97*M909),
IF(AND(I909=110000,R909&gt;22.8,R909&lt;=30.2),'[1]Pricing Schedule'!$F$80+('[1]Pricing Schedule'!$F$81*M909),
IF(AND(I909=110000,R909&gt;30.2,R909&lt;=45.9),'[1]Pricing Schedule'!$F$89+('[1]Pricing Schedule'!$F$90*M909),
IF(AND(I909=110000,R909&gt;45.9,R909&lt;=123.4),'[1]Pricing Schedule'!$F$96+('[1]Pricing Schedule'!$F$97*M909),
IF(AND(I909=110000,R909&gt;123.4,R909&lt;=168.2,M909&lt;=10),'[1]Pricing Schedule'!$F$103+('[1]Pricing Schedule'!$F$105*M909),
IF(AND(I909=110000,R909&gt;123.4,R909&lt;=168.2,M909&gt;10),'[1]Pricing Schedule'!$F$111+('[1]Pricing Schedule'!$F$113*M909),
IF(AND(I909=110000,R909&gt;168.2,R909&lt;=336.4,M909&lt;=10),('[1]Pricing Schedule'!$F$103+('[1]Pricing Schedule'!$F$105*M909))*2,
IF(AND(I909=110000,R909&gt;168.2,R909&lt;=336.4,M909&gt;10),('[1]Pricing Schedule'!$F$111+('[1]Pricing Schedule'!$F$113*M909))*2,
IF(AND(I909=110000,R909&gt;336.4,R909&lt;=504.6,M909&lt;=10),('[1]Pricing Schedule'!$F$103+('[1]Pricing Schedule'!$F$105*M909))*3,
IF(AND(I909=110000,R909&gt;336.4,R909&lt;=504.6,M909&gt;10),('[1]Pricing Schedule'!$F$111+('[1]Pricing Schedule'!$F$113*M909))*3,
IF(AND(I909=110000,R909&gt;504.6,R909&lt;=672.8,M909&lt;=10),('[1]Pricing Schedule'!$F$103+('[1]Pricing Schedule'!$F$105*M909))*4,
IF(AND(I909=110000,R909&gt;504.6,R909&lt;=672.8,M909&gt;10),('[1]Pricing Schedule'!$F$111+('[1]Pricing Schedule'!$F$113*M909))*4,
IF(AND(I909=110000,R909&gt;672.8,R909&lt;=841,M909&lt;=10),('[1]Pricing Schedule'!$F$103+('[1]Pricing Schedule'!$F$105*M909))*5,
IF(AND(I909=110000,R909&gt;672.8,R909&lt;=841,M909&gt;10),('[1]Pricing Schedule'!$F$111+('[1]Pricing Schedule'!$F$113*M909))*5,
IF(AND(I909=110000,R909&gt;672.8,R909&lt;=841,M909&lt;=10),('[1]Pricing Schedule'!$F$103+('[1]Pricing Schedule'!$F$105*M909))*5,
IF(AND(I909=110000,R909&gt;672.8,R909&lt;=841,M909&gt;10),('[1]Pricing Schedule'!$F$111+('[1]Pricing Schedule'!$F$113*M909))*5,
IF(AND(I909=110000,R909&gt;1345.6,R909&lt;=1513.8,M909&lt;=10),('[1]Pricing Schedule'!$F$103+('[1]Pricing Schedule'!$F$105*M909))*9,
IF(AND(I909=110000,R909&gt;1345.6,R909&lt;=1513.8,M909&gt;10),('[1]Pricing Schedule'!$F$111+('[1]Pricing Schedule'!$F$113*M909))*9,
9999999999)))))))))))))))))))))))))))))))))))))))</f>
        <v>628870</v>
      </c>
      <c r="T909" s="21">
        <f>IF(AND(I909=38000,R909&lt;=4.5,M909&gt;8),'[1]Pricing Schedule'!$J$9,
IF(AND(I909=38000,R909&lt;=4.5,M909&lt;=8),'[1]Pricing Schedule'!$J$36,
IF(AND(I909=38000,R909&gt;4.5,R909&lt;=9,M909&gt;8),'[1]Pricing Schedule'!$J$18,
IF(AND(I909=38000,R909&gt;4.5,R909&lt;=9,M909&lt;=8),'[1]Pricing Schedule'!$J$36,
IF(AND(I909=38000,R909&gt;9,R909&lt;=12.8,M909&gt;8),'[1]Pricing Schedule'!$J$27,
IF(AND(I909=38000,R909&gt;9,R909&lt;=12.8,M909&lt;=8),'[1]Pricing Schedule'!$J$36,
IF(AND(I909=38000,R909&gt;12.8,R909&lt;=22.8),'[1]Pricing Schedule'!$J$36,
IF(AND(I909=38000,R909&gt;22.8,R909&lt;=30.2),'[1]Pricing Schedule'!$J$45,
IF(AND(I909=38000,R909&gt;30.2,R909&lt;=45.9),'[1]Pricing Schedule'!$J$54,
IF(AND(I909=38000,R909&gt;45.9,R909&lt;=123.4),'[1]Pricing Schedule'!$J$97,
IF(AND(I909=38000,R909&gt;123.4,R909&lt;=168.2,M909&lt;=10),'[1]Pricing Schedule'!$J$105,
IF(AND(I909=38000,R909&gt;123.4,R909&lt;=168.2,M909&gt;10),'[1]Pricing Schedule'!$J$113,
IF(AND(I909=38000,R909&gt;168.2,R909&lt;=336.4,M909&lt;=10),('[1]Pricing Schedule'!$J$105),
IF(AND(I909=38000,R909&gt;168.2,R909&lt;=336.4,M909&gt;10),('[1]Pricing Schedule'!$J$113),
IF(AND(I909=38000,R909&gt;336.4,R909&lt;=504.6,M909&lt;=10),('[1]Pricing Schedule'!$J$105),
IF(AND(I909=38000,R909&gt;336.4,R909&lt;=504.6,M909&gt;10),('[1]Pricing Schedule'!$J$113),
IF(AND(I909=38000,R909&gt;504.6,R909&lt;=672.8,M909&lt;=10),('[1]Pricing Schedule'!$J$105),
IF(AND(I909=38000,R909&gt;504.6,R909&lt;=672.8,M909&gt;10),('[1]Pricing Schedule'!$J$113),
IF(AND(I909=110000,R909&lt;=12.8,M909&gt;2),'[1]Pricing Schedule'!$J$63,
IF(AND(I909=110000,R909&lt;=12.8,M909&lt;=2),'[1]Pricing Schedule'!$J$97,
IF(AND(I909=110000,R909&gt;12.8,R909&lt;=22.8,M909&gt;3),'[1]Pricing Schedule'!$J$72,
IF(AND(I909=110000,R909&gt;12.8,R909&lt;=22.8,M909&lt;=3),'[1]Pricing Schedule'!$J$97,
IF(AND(I909=110000,R909&gt;22.8,R909&lt;=30.2),'[1]Pricing Schedule'!$J$81,
IF(AND(I909=110000,R909&gt;30.2,R909&lt;=45.9),'[1]Pricing Schedule'!$J$90,
IF(AND(I909=110000,R909&gt;45.9,R909&lt;=123.4),'[1]Pricing Schedule'!$J$97,
IF(AND(I909=110000,R909&gt;123.4,R909&lt;=168.2,M909&lt;=10),'[1]Pricing Schedule'!$J$105,
IF(AND(I909=110000,R909&gt;123.4,R909&lt;=168.2,M909&gt;10),'[1]Pricing Schedule'!$J$113,
IF(AND(I909=110000,R909&gt;168.2,R909&lt;=336.2,M909&lt;=10),('[1]Pricing Schedule'!$J$105),
IF(AND(I909=110000,R909&gt;168.2,R909&lt;=336.2,M909&gt;10),('[1]Pricing Schedule'!$J$113),
IF(AND(I909=110000,R909&gt;336.4,R909&lt;=504.6,M909&lt;=10),('[1]Pricing Schedule'!$J$105),
IF(AND(I909=110000,R909&gt;336.4,R909&lt;=504.6,M909&gt;10),('[1]Pricing Schedule'!$J$113),
IF(AND(I909=110000,R909&gt;504.6,R909&lt;=672.8,M909&lt;=10),('[1]Pricing Schedule'!$J$105),
IF(AND(I909=110000,R909&gt;504.6,R909&lt;=672.8,M909&gt;10),('[1]Pricing Schedule'!$J$113),
IF(AND(I909=110000,R909&gt;672.8,R909&lt;=841,M909&lt;=10),('[1]Pricing Schedule'!$J$105),
IF(AND(I909=110000,R909&gt;672.8,R909&lt;=841,M909&gt;10),('[1]Pricing Schedule'!$J$113),
IF(AND(I909=110000,R909&gt;1682,R909&lt;=1850.2,M909&lt;=10),('[1]Pricing Schedule'!$J$105),
IF(AND(I909=110000,R909&gt;1682,R909&lt;=1850.2,M909&gt;10),('[1]Pricing Schedule'!$J$113),
IF(AND(I909=110000,R909&gt;2018.4,R909&lt;=2186.6,M909&lt;=10),('[1]Pricing Schedule'!$J$105),
IF(AND(I909=110000,R909&gt;2018.4,R909&lt;=2186.6,M909&gt;10),('[1]Pricing Schedule'!$J$113),999999999)))))))))))))))))))))))))))))))))))))))</f>
        <v>4</v>
      </c>
      <c r="U909" s="40">
        <f t="shared" si="90"/>
        <v>29946.190476190477</v>
      </c>
      <c r="V909" s="41">
        <f t="shared" si="91"/>
        <v>33.393229125256411</v>
      </c>
      <c r="Y909" s="23">
        <v>594</v>
      </c>
      <c r="Z909" s="23">
        <v>272</v>
      </c>
      <c r="AR909" s="35"/>
    </row>
    <row r="910" spans="1:44">
      <c r="A910" s="23">
        <v>911</v>
      </c>
      <c r="B910" s="23">
        <v>911</v>
      </c>
      <c r="C910" s="23" t="s">
        <v>1393</v>
      </c>
      <c r="D910" s="23" t="s">
        <v>121</v>
      </c>
      <c r="E910" s="23" t="s">
        <v>121</v>
      </c>
      <c r="F910" s="23" t="s">
        <v>465</v>
      </c>
      <c r="G910" s="23" t="s">
        <v>466</v>
      </c>
      <c r="H910" s="23" t="s">
        <v>113</v>
      </c>
      <c r="I910" s="13">
        <v>38000</v>
      </c>
      <c r="J910" s="13">
        <v>38000</v>
      </c>
      <c r="K910" s="23" t="s">
        <v>119</v>
      </c>
      <c r="L910" s="24">
        <v>3.9630000000000001</v>
      </c>
      <c r="M910" s="37">
        <f t="shared" si="86"/>
        <v>4</v>
      </c>
      <c r="N910" s="24">
        <v>1.8120000000000001</v>
      </c>
      <c r="O910" s="13">
        <v>2</v>
      </c>
      <c r="P910" s="36">
        <f t="shared" si="87"/>
        <v>1.359</v>
      </c>
      <c r="Q910" s="38">
        <f t="shared" si="88"/>
        <v>16.8</v>
      </c>
      <c r="R910" s="37">
        <f t="shared" si="89"/>
        <v>16.8</v>
      </c>
      <c r="S910" s="39">
        <f>IF(AND(I910=38000,R910&lt;=4.5,M910&gt;8),'[1]Pricing Schedule'!$F$8+('[1]Pricing Schedule'!$F$9*M910),
IF(AND(I910=38000,R910&lt;=4.5,M910&lt;=8),'[1]Pricing Schedule'!$F$34+('[1]Pricing Schedule'!$F$36*M910),
IF(AND(I910=38000,R910&gt;4.5,R910&lt;=9,M910&gt;8),'[1]Pricing Schedule'!$F$17+('[1]Pricing Schedule'!$F$18*M910),
IF(AND(I910=38000,R910&gt;4.5,R910&lt;=9,M910&lt;=8),'[1]Pricing Schedule'!$F$34+('[1]Pricing Schedule'!$F$36*M910),
IF(AND(I910=38000,R910&gt;9,R910&lt;=12.8,M910&gt;8),'[1]Pricing Schedule'!$F$26+('[1]Pricing Schedule'!$F$27*M910),
IF(AND(I910=38000,R910&gt;9,R910&lt;=12.8,M910&lt;=8),'[1]Pricing Schedule'!$F$34+('[1]Pricing Schedule'!$F$36*M910),
IF(AND(I910=38000,R910&gt;12.8,R910&lt;=22.8),'[1]Pricing Schedule'!$F$34+('[1]Pricing Schedule'!$F$36*M910),
IF(AND(I910=38000,R910&gt;22.8,R910&lt;=30.2),'[1]Pricing Schedule'!$F$43+('[1]Pricing Schedule'!$F$45*M910),
IF(AND(I910=38000,R910&gt;30.2,R910&lt;=45.9),'[1]Pricing Schedule'!$F$52+('[1]Pricing Schedule'!$F$54*M910),
IF(AND(I910=38000,R910&gt;45.9,R910&lt;=123.4),'[1]Pricing Schedule'!$F$96+('[1]Pricing Schedule'!$F$97*M910),
IF(AND(I910=38000,R910&gt;123.4,R910&lt;=168.2,M910&lt;=10),'[1]Pricing Schedule'!$F$103+('[1]Pricing Schedule'!$F$105*M910),
IF(AND(I910=38000,R910&gt;123.4,R910&lt;=168.2,M910&gt;10),'[1]Pricing Schedule'!$F$111+('[1]Pricing Schedule'!$F$113*M910),
IF(AND(I910=38000,R910&gt;157.4,R910&lt;=336.4,M910&lt;=10),('[1]Pricing Schedule'!$F$103+('[1]Pricing Schedule'!$F$105*M910))*2,
IF(AND(I910=38000,R910&gt;157.4,R910&lt;=336.4,M910&gt;10),('[1]Pricing Schedule'!$F$111+('[1]Pricing Schedule'!$F$113*M910))*2,
IF(AND(I910=38000,R910&gt;314.8,R910&lt;=504.6,M910&lt;=10),('[1]Pricing Schedule'!$F$103+('[1]Pricing Schedule'!$F$105*M910))*3,
IF(AND(I910=38000,R910&gt;314.8,R910&lt;=504.6,M910&gt;10),('[1]Pricing Schedule'!$F$111+('[1]Pricing Schedule'!$F$113*M910))*3,
IF(AND(I910=38000,R910&gt;472.2,R910&lt;=672.8,M910&lt;=10),('[1]Pricing Schedule'!$F$103+('[1]Pricing Schedule'!$F$105*M910))*4,
IF(AND(I910=38000,R910&gt;472.2,R910&lt;=672.8,M910&gt;10),('[1]Pricing Schedule'!$F$111+('[1]Pricing Schedule'!$F$113*M910))*4,
IF(AND(I910=110000,R910&lt;=12.8,M910&gt;2),'[1]Pricing Schedule'!$F$62+('[1]Pricing Schedule'!$F$63*M910),
IF(AND(I910=110000,R910&lt;=12.8,M910&lt;=2),'[1]Pricing Schedule'!$F$96+('[1]Pricing Schedule'!$F$97*M910),
IF(AND(I910=110000,R910&gt;12.8,R910&lt;=22.8,M910&gt;3),'[1]Pricing Schedule'!$F$71+('[1]Pricing Schedule'!$F$72*M910),
IF(AND(I910=110000,R910&gt;12.8,R910&lt;=22.8,M910&lt;=3),'[1]Pricing Schedule'!$F$96+('[1]Pricing Schedule'!$F$97*M910),
IF(AND(I910=110000,R910&gt;22.8,R910&lt;=30.2),'[1]Pricing Schedule'!$F$80+('[1]Pricing Schedule'!$F$81*M910),
IF(AND(I910=110000,R910&gt;30.2,R910&lt;=45.9),'[1]Pricing Schedule'!$F$89+('[1]Pricing Schedule'!$F$90*M910),
IF(AND(I910=110000,R910&gt;45.9,R910&lt;=123.4),'[1]Pricing Schedule'!$F$96+('[1]Pricing Schedule'!$F$97*M910),
IF(AND(I910=110000,R910&gt;123.4,R910&lt;=168.2,M910&lt;=10),'[1]Pricing Schedule'!$F$103+('[1]Pricing Schedule'!$F$105*M910),
IF(AND(I910=110000,R910&gt;123.4,R910&lt;=168.2,M910&gt;10),'[1]Pricing Schedule'!$F$111+('[1]Pricing Schedule'!$F$113*M910),
IF(AND(I910=110000,R910&gt;168.2,R910&lt;=336.4,M910&lt;=10),('[1]Pricing Schedule'!$F$103+('[1]Pricing Schedule'!$F$105*M910))*2,
IF(AND(I910=110000,R910&gt;168.2,R910&lt;=336.4,M910&gt;10),('[1]Pricing Schedule'!$F$111+('[1]Pricing Schedule'!$F$113*M910))*2,
IF(AND(I910=110000,R910&gt;336.4,R910&lt;=504.6,M910&lt;=10),('[1]Pricing Schedule'!$F$103+('[1]Pricing Schedule'!$F$105*M910))*3,
IF(AND(I910=110000,R910&gt;336.4,R910&lt;=504.6,M910&gt;10),('[1]Pricing Schedule'!$F$111+('[1]Pricing Schedule'!$F$113*M910))*3,
IF(AND(I910=110000,R910&gt;504.6,R910&lt;=672.8,M910&lt;=10),('[1]Pricing Schedule'!$F$103+('[1]Pricing Schedule'!$F$105*M910))*4,
IF(AND(I910=110000,R910&gt;504.6,R910&lt;=672.8,M910&gt;10),('[1]Pricing Schedule'!$F$111+('[1]Pricing Schedule'!$F$113*M910))*4,
IF(AND(I910=110000,R910&gt;672.8,R910&lt;=841,M910&lt;=10),('[1]Pricing Schedule'!$F$103+('[1]Pricing Schedule'!$F$105*M910))*5,
IF(AND(I910=110000,R910&gt;672.8,R910&lt;=841,M910&gt;10),('[1]Pricing Schedule'!$F$111+('[1]Pricing Schedule'!$F$113*M910))*5,
IF(AND(I910=110000,R910&gt;672.8,R910&lt;=841,M910&lt;=10),('[1]Pricing Schedule'!$F$103+('[1]Pricing Schedule'!$F$105*M910))*5,
IF(AND(I910=110000,R910&gt;672.8,R910&lt;=841,M910&gt;10),('[1]Pricing Schedule'!$F$111+('[1]Pricing Schedule'!$F$113*M910))*5,
IF(AND(I910=110000,R910&gt;1345.6,R910&lt;=1513.8,M910&lt;=10),('[1]Pricing Schedule'!$F$103+('[1]Pricing Schedule'!$F$105*M910))*9,
IF(AND(I910=110000,R910&gt;1345.6,R910&lt;=1513.8,M910&gt;10),('[1]Pricing Schedule'!$F$111+('[1]Pricing Schedule'!$F$113*M910))*9,
9999999999)))))))))))))))))))))))))))))))))))))))</f>
        <v>628870</v>
      </c>
      <c r="T910" s="21">
        <f>IF(AND(I910=38000,R910&lt;=4.5,M910&gt;8),'[1]Pricing Schedule'!$J$9,
IF(AND(I910=38000,R910&lt;=4.5,M910&lt;=8),'[1]Pricing Schedule'!$J$36,
IF(AND(I910=38000,R910&gt;4.5,R910&lt;=9,M910&gt;8),'[1]Pricing Schedule'!$J$18,
IF(AND(I910=38000,R910&gt;4.5,R910&lt;=9,M910&lt;=8),'[1]Pricing Schedule'!$J$36,
IF(AND(I910=38000,R910&gt;9,R910&lt;=12.8,M910&gt;8),'[1]Pricing Schedule'!$J$27,
IF(AND(I910=38000,R910&gt;9,R910&lt;=12.8,M910&lt;=8),'[1]Pricing Schedule'!$J$36,
IF(AND(I910=38000,R910&gt;12.8,R910&lt;=22.8),'[1]Pricing Schedule'!$J$36,
IF(AND(I910=38000,R910&gt;22.8,R910&lt;=30.2),'[1]Pricing Schedule'!$J$45,
IF(AND(I910=38000,R910&gt;30.2,R910&lt;=45.9),'[1]Pricing Schedule'!$J$54,
IF(AND(I910=38000,R910&gt;45.9,R910&lt;=123.4),'[1]Pricing Schedule'!$J$97,
IF(AND(I910=38000,R910&gt;123.4,R910&lt;=168.2,M910&lt;=10),'[1]Pricing Schedule'!$J$105,
IF(AND(I910=38000,R910&gt;123.4,R910&lt;=168.2,M910&gt;10),'[1]Pricing Schedule'!$J$113,
IF(AND(I910=38000,R910&gt;168.2,R910&lt;=336.4,M910&lt;=10),('[1]Pricing Schedule'!$J$105),
IF(AND(I910=38000,R910&gt;168.2,R910&lt;=336.4,M910&gt;10),('[1]Pricing Schedule'!$J$113),
IF(AND(I910=38000,R910&gt;336.4,R910&lt;=504.6,M910&lt;=10),('[1]Pricing Schedule'!$J$105),
IF(AND(I910=38000,R910&gt;336.4,R910&lt;=504.6,M910&gt;10),('[1]Pricing Schedule'!$J$113),
IF(AND(I910=38000,R910&gt;504.6,R910&lt;=672.8,M910&lt;=10),('[1]Pricing Schedule'!$J$105),
IF(AND(I910=38000,R910&gt;504.6,R910&lt;=672.8,M910&gt;10),('[1]Pricing Schedule'!$J$113),
IF(AND(I910=110000,R910&lt;=12.8,M910&gt;2),'[1]Pricing Schedule'!$J$63,
IF(AND(I910=110000,R910&lt;=12.8,M910&lt;=2),'[1]Pricing Schedule'!$J$97,
IF(AND(I910=110000,R910&gt;12.8,R910&lt;=22.8,M910&gt;3),'[1]Pricing Schedule'!$J$72,
IF(AND(I910=110000,R910&gt;12.8,R910&lt;=22.8,M910&lt;=3),'[1]Pricing Schedule'!$J$97,
IF(AND(I910=110000,R910&gt;22.8,R910&lt;=30.2),'[1]Pricing Schedule'!$J$81,
IF(AND(I910=110000,R910&gt;30.2,R910&lt;=45.9),'[1]Pricing Schedule'!$J$90,
IF(AND(I910=110000,R910&gt;45.9,R910&lt;=123.4),'[1]Pricing Schedule'!$J$97,
IF(AND(I910=110000,R910&gt;123.4,R910&lt;=168.2,M910&lt;=10),'[1]Pricing Schedule'!$J$105,
IF(AND(I910=110000,R910&gt;123.4,R910&lt;=168.2,M910&gt;10),'[1]Pricing Schedule'!$J$113,
IF(AND(I910=110000,R910&gt;168.2,R910&lt;=336.2,M910&lt;=10),('[1]Pricing Schedule'!$J$105),
IF(AND(I910=110000,R910&gt;168.2,R910&lt;=336.2,M910&gt;10),('[1]Pricing Schedule'!$J$113),
IF(AND(I910=110000,R910&gt;336.4,R910&lt;=504.6,M910&lt;=10),('[1]Pricing Schedule'!$J$105),
IF(AND(I910=110000,R910&gt;336.4,R910&lt;=504.6,M910&gt;10),('[1]Pricing Schedule'!$J$113),
IF(AND(I910=110000,R910&gt;504.6,R910&lt;=672.8,M910&lt;=10),('[1]Pricing Schedule'!$J$105),
IF(AND(I910=110000,R910&gt;504.6,R910&lt;=672.8,M910&gt;10),('[1]Pricing Schedule'!$J$113),
IF(AND(I910=110000,R910&gt;672.8,R910&lt;=841,M910&lt;=10),('[1]Pricing Schedule'!$J$105),
IF(AND(I910=110000,R910&gt;672.8,R910&lt;=841,M910&gt;10),('[1]Pricing Schedule'!$J$113),
IF(AND(I910=110000,R910&gt;1682,R910&lt;=1850.2,M910&lt;=10),('[1]Pricing Schedule'!$J$105),
IF(AND(I910=110000,R910&gt;1682,R910&lt;=1850.2,M910&gt;10),('[1]Pricing Schedule'!$J$113),
IF(AND(I910=110000,R910&gt;2018.4,R910&lt;=2186.6,M910&lt;=10),('[1]Pricing Schedule'!$J$105),
IF(AND(I910=110000,R910&gt;2018.4,R910&lt;=2186.6,M910&gt;10),('[1]Pricing Schedule'!$J$113),999999999)))))))))))))))))))))))))))))))))))))))</f>
        <v>4</v>
      </c>
      <c r="U910" s="40">
        <f t="shared" si="90"/>
        <v>37432.738095238092</v>
      </c>
      <c r="V910" s="41">
        <f t="shared" si="91"/>
        <v>26.714583300205131</v>
      </c>
      <c r="Y910" s="23">
        <v>668</v>
      </c>
      <c r="Z910" s="23">
        <v>272</v>
      </c>
      <c r="AR910" s="35"/>
    </row>
    <row r="911" spans="1:44">
      <c r="A911" s="23">
        <v>912</v>
      </c>
      <c r="B911" s="23">
        <v>912</v>
      </c>
      <c r="C911" s="23" t="s">
        <v>1394</v>
      </c>
      <c r="D911" s="23" t="s">
        <v>121</v>
      </c>
      <c r="E911" s="23" t="s">
        <v>121</v>
      </c>
      <c r="F911" s="23" t="s">
        <v>311</v>
      </c>
      <c r="H911" s="23" t="s">
        <v>113</v>
      </c>
      <c r="I911" s="13">
        <v>38000</v>
      </c>
      <c r="L911" s="24">
        <v>3.0070000000000001</v>
      </c>
      <c r="M911" s="37">
        <f t="shared" si="86"/>
        <v>4</v>
      </c>
      <c r="N911" s="24">
        <v>3.2480000000000002</v>
      </c>
      <c r="O911" s="13">
        <v>2</v>
      </c>
      <c r="P911" s="36">
        <f t="shared" si="87"/>
        <v>2.4359999999999999</v>
      </c>
      <c r="Q911" s="38">
        <f t="shared" si="88"/>
        <v>29.400000000000006</v>
      </c>
      <c r="R911" s="37">
        <f t="shared" si="89"/>
        <v>29.400000000000006</v>
      </c>
      <c r="S911" s="39">
        <f>IF(AND(I911=38000,R911&lt;=4.5,M911&gt;8),'[1]Pricing Schedule'!$F$8+('[1]Pricing Schedule'!$F$9*M911),
IF(AND(I911=38000,R911&lt;=4.5,M911&lt;=8),'[1]Pricing Schedule'!$F$34+('[1]Pricing Schedule'!$F$36*M911),
IF(AND(I911=38000,R911&gt;4.5,R911&lt;=9,M911&gt;8),'[1]Pricing Schedule'!$F$17+('[1]Pricing Schedule'!$F$18*M911),
IF(AND(I911=38000,R911&gt;4.5,R911&lt;=9,M911&lt;=8),'[1]Pricing Schedule'!$F$34+('[1]Pricing Schedule'!$F$36*M911),
IF(AND(I911=38000,R911&gt;9,R911&lt;=12.8,M911&gt;8),'[1]Pricing Schedule'!$F$26+('[1]Pricing Schedule'!$F$27*M911),
IF(AND(I911=38000,R911&gt;9,R911&lt;=12.8,M911&lt;=8),'[1]Pricing Schedule'!$F$34+('[1]Pricing Schedule'!$F$36*M911),
IF(AND(I911=38000,R911&gt;12.8,R911&lt;=22.8),'[1]Pricing Schedule'!$F$34+('[1]Pricing Schedule'!$F$36*M911),
IF(AND(I911=38000,R911&gt;22.8,R911&lt;=30.2),'[1]Pricing Schedule'!$F$43+('[1]Pricing Schedule'!$F$45*M911),
IF(AND(I911=38000,R911&gt;30.2,R911&lt;=45.9),'[1]Pricing Schedule'!$F$52+('[1]Pricing Schedule'!$F$54*M911),
IF(AND(I911=38000,R911&gt;45.9,R911&lt;=123.4),'[1]Pricing Schedule'!$F$96+('[1]Pricing Schedule'!$F$97*M911),
IF(AND(I911=38000,R911&gt;123.4,R911&lt;=168.2,M911&lt;=10),'[1]Pricing Schedule'!$F$103+('[1]Pricing Schedule'!$F$105*M911),
IF(AND(I911=38000,R911&gt;123.4,R911&lt;=168.2,M911&gt;10),'[1]Pricing Schedule'!$F$111+('[1]Pricing Schedule'!$F$113*M911),
IF(AND(I911=38000,R911&gt;157.4,R911&lt;=336.4,M911&lt;=10),('[1]Pricing Schedule'!$F$103+('[1]Pricing Schedule'!$F$105*M911))*2,
IF(AND(I911=38000,R911&gt;157.4,R911&lt;=336.4,M911&gt;10),('[1]Pricing Schedule'!$F$111+('[1]Pricing Schedule'!$F$113*M911))*2,
IF(AND(I911=38000,R911&gt;314.8,R911&lt;=504.6,M911&lt;=10),('[1]Pricing Schedule'!$F$103+('[1]Pricing Schedule'!$F$105*M911))*3,
IF(AND(I911=38000,R911&gt;314.8,R911&lt;=504.6,M911&gt;10),('[1]Pricing Schedule'!$F$111+('[1]Pricing Schedule'!$F$113*M911))*3,
IF(AND(I911=38000,R911&gt;472.2,R911&lt;=672.8,M911&lt;=10),('[1]Pricing Schedule'!$F$103+('[1]Pricing Schedule'!$F$105*M911))*4,
IF(AND(I911=38000,R911&gt;472.2,R911&lt;=672.8,M911&gt;10),('[1]Pricing Schedule'!$F$111+('[1]Pricing Schedule'!$F$113*M911))*4,
IF(AND(I911=110000,R911&lt;=12.8,M911&gt;2),'[1]Pricing Schedule'!$F$62+('[1]Pricing Schedule'!$F$63*M911),
IF(AND(I911=110000,R911&lt;=12.8,M911&lt;=2),'[1]Pricing Schedule'!$F$96+('[1]Pricing Schedule'!$F$97*M911),
IF(AND(I911=110000,R911&gt;12.8,R911&lt;=22.8,M911&gt;3),'[1]Pricing Schedule'!$F$71+('[1]Pricing Schedule'!$F$72*M911),
IF(AND(I911=110000,R911&gt;12.8,R911&lt;=22.8,M911&lt;=3),'[1]Pricing Schedule'!$F$96+('[1]Pricing Schedule'!$F$97*M911),
IF(AND(I911=110000,R911&gt;22.8,R911&lt;=30.2),'[1]Pricing Schedule'!$F$80+('[1]Pricing Schedule'!$F$81*M911),
IF(AND(I911=110000,R911&gt;30.2,R911&lt;=45.9),'[1]Pricing Schedule'!$F$89+('[1]Pricing Schedule'!$F$90*M911),
IF(AND(I911=110000,R911&gt;45.9,R911&lt;=123.4),'[1]Pricing Schedule'!$F$96+('[1]Pricing Schedule'!$F$97*M911),
IF(AND(I911=110000,R911&gt;123.4,R911&lt;=168.2,M911&lt;=10),'[1]Pricing Schedule'!$F$103+('[1]Pricing Schedule'!$F$105*M911),
IF(AND(I911=110000,R911&gt;123.4,R911&lt;=168.2,M911&gt;10),'[1]Pricing Schedule'!$F$111+('[1]Pricing Schedule'!$F$113*M911),
IF(AND(I911=110000,R911&gt;168.2,R911&lt;=336.4,M911&lt;=10),('[1]Pricing Schedule'!$F$103+('[1]Pricing Schedule'!$F$105*M911))*2,
IF(AND(I911=110000,R911&gt;168.2,R911&lt;=336.4,M911&gt;10),('[1]Pricing Schedule'!$F$111+('[1]Pricing Schedule'!$F$113*M911))*2,
IF(AND(I911=110000,R911&gt;336.4,R911&lt;=504.6,M911&lt;=10),('[1]Pricing Schedule'!$F$103+('[1]Pricing Schedule'!$F$105*M911))*3,
IF(AND(I911=110000,R911&gt;336.4,R911&lt;=504.6,M911&gt;10),('[1]Pricing Schedule'!$F$111+('[1]Pricing Schedule'!$F$113*M911))*3,
IF(AND(I911=110000,R911&gt;504.6,R911&lt;=672.8,M911&lt;=10),('[1]Pricing Schedule'!$F$103+('[1]Pricing Schedule'!$F$105*M911))*4,
IF(AND(I911=110000,R911&gt;504.6,R911&lt;=672.8,M911&gt;10),('[1]Pricing Schedule'!$F$111+('[1]Pricing Schedule'!$F$113*M911))*4,
IF(AND(I911=110000,R911&gt;672.8,R911&lt;=841,M911&lt;=10),('[1]Pricing Schedule'!$F$103+('[1]Pricing Schedule'!$F$105*M911))*5,
IF(AND(I911=110000,R911&gt;672.8,R911&lt;=841,M911&gt;10),('[1]Pricing Schedule'!$F$111+('[1]Pricing Schedule'!$F$113*M911))*5,
IF(AND(I911=110000,R911&gt;672.8,R911&lt;=841,M911&lt;=10),('[1]Pricing Schedule'!$F$103+('[1]Pricing Schedule'!$F$105*M911))*5,
IF(AND(I911=110000,R911&gt;672.8,R911&lt;=841,M911&gt;10),('[1]Pricing Schedule'!$F$111+('[1]Pricing Schedule'!$F$113*M911))*5,
IF(AND(I911=110000,R911&gt;1345.6,R911&lt;=1513.8,M911&lt;=10),('[1]Pricing Schedule'!$F$103+('[1]Pricing Schedule'!$F$105*M911))*9,
IF(AND(I911=110000,R911&gt;1345.6,R911&lt;=1513.8,M911&gt;10),('[1]Pricing Schedule'!$F$111+('[1]Pricing Schedule'!$F$113*M911))*9,
9999999999)))))))))))))))))))))))))))))))))))))))</f>
        <v>703110</v>
      </c>
      <c r="T911" s="21">
        <f>IF(AND(I911=38000,R911&lt;=4.5,M911&gt;8),'[1]Pricing Schedule'!$J$9,
IF(AND(I911=38000,R911&lt;=4.5,M911&lt;=8),'[1]Pricing Schedule'!$J$36,
IF(AND(I911=38000,R911&gt;4.5,R911&lt;=9,M911&gt;8),'[1]Pricing Schedule'!$J$18,
IF(AND(I911=38000,R911&gt;4.5,R911&lt;=9,M911&lt;=8),'[1]Pricing Schedule'!$J$36,
IF(AND(I911=38000,R911&gt;9,R911&lt;=12.8,M911&gt;8),'[1]Pricing Schedule'!$J$27,
IF(AND(I911=38000,R911&gt;9,R911&lt;=12.8,M911&lt;=8),'[1]Pricing Schedule'!$J$36,
IF(AND(I911=38000,R911&gt;12.8,R911&lt;=22.8),'[1]Pricing Schedule'!$J$36,
IF(AND(I911=38000,R911&gt;22.8,R911&lt;=30.2),'[1]Pricing Schedule'!$J$45,
IF(AND(I911=38000,R911&gt;30.2,R911&lt;=45.9),'[1]Pricing Schedule'!$J$54,
IF(AND(I911=38000,R911&gt;45.9,R911&lt;=123.4),'[1]Pricing Schedule'!$J$97,
IF(AND(I911=38000,R911&gt;123.4,R911&lt;=168.2,M911&lt;=10),'[1]Pricing Schedule'!$J$105,
IF(AND(I911=38000,R911&gt;123.4,R911&lt;=168.2,M911&gt;10),'[1]Pricing Schedule'!$J$113,
IF(AND(I911=38000,R911&gt;168.2,R911&lt;=336.4,M911&lt;=10),('[1]Pricing Schedule'!$J$105),
IF(AND(I911=38000,R911&gt;168.2,R911&lt;=336.4,M911&gt;10),('[1]Pricing Schedule'!$J$113),
IF(AND(I911=38000,R911&gt;336.4,R911&lt;=504.6,M911&lt;=10),('[1]Pricing Schedule'!$J$105),
IF(AND(I911=38000,R911&gt;336.4,R911&lt;=504.6,M911&gt;10),('[1]Pricing Schedule'!$J$113),
IF(AND(I911=38000,R911&gt;504.6,R911&lt;=672.8,M911&lt;=10),('[1]Pricing Schedule'!$J$105),
IF(AND(I911=38000,R911&gt;504.6,R911&lt;=672.8,M911&gt;10),('[1]Pricing Schedule'!$J$113),
IF(AND(I911=110000,R911&lt;=12.8,M911&gt;2),'[1]Pricing Schedule'!$J$63,
IF(AND(I911=110000,R911&lt;=12.8,M911&lt;=2),'[1]Pricing Schedule'!$J$97,
IF(AND(I911=110000,R911&gt;12.8,R911&lt;=22.8,M911&gt;3),'[1]Pricing Schedule'!$J$72,
IF(AND(I911=110000,R911&gt;12.8,R911&lt;=22.8,M911&lt;=3),'[1]Pricing Schedule'!$J$97,
IF(AND(I911=110000,R911&gt;22.8,R911&lt;=30.2),'[1]Pricing Schedule'!$J$81,
IF(AND(I911=110000,R911&gt;30.2,R911&lt;=45.9),'[1]Pricing Schedule'!$J$90,
IF(AND(I911=110000,R911&gt;45.9,R911&lt;=123.4),'[1]Pricing Schedule'!$J$97,
IF(AND(I911=110000,R911&gt;123.4,R911&lt;=168.2,M911&lt;=10),'[1]Pricing Schedule'!$J$105,
IF(AND(I911=110000,R911&gt;123.4,R911&lt;=168.2,M911&gt;10),'[1]Pricing Schedule'!$J$113,
IF(AND(I911=110000,R911&gt;168.2,R911&lt;=336.2,M911&lt;=10),('[1]Pricing Schedule'!$J$105),
IF(AND(I911=110000,R911&gt;168.2,R911&lt;=336.2,M911&gt;10),('[1]Pricing Schedule'!$J$113),
IF(AND(I911=110000,R911&gt;336.4,R911&lt;=504.6,M911&lt;=10),('[1]Pricing Schedule'!$J$105),
IF(AND(I911=110000,R911&gt;336.4,R911&lt;=504.6,M911&gt;10),('[1]Pricing Schedule'!$J$113),
IF(AND(I911=110000,R911&gt;504.6,R911&lt;=672.8,M911&lt;=10),('[1]Pricing Schedule'!$J$105),
IF(AND(I911=110000,R911&gt;504.6,R911&lt;=672.8,M911&gt;10),('[1]Pricing Schedule'!$J$113),
IF(AND(I911=110000,R911&gt;672.8,R911&lt;=841,M911&lt;=10),('[1]Pricing Schedule'!$J$105),
IF(AND(I911=110000,R911&gt;672.8,R911&lt;=841,M911&gt;10),('[1]Pricing Schedule'!$J$113),
IF(AND(I911=110000,R911&gt;1682,R911&lt;=1850.2,M911&lt;=10),('[1]Pricing Schedule'!$J$105),
IF(AND(I911=110000,R911&gt;1682,R911&lt;=1850.2,M911&gt;10),('[1]Pricing Schedule'!$J$113),
IF(AND(I911=110000,R911&gt;2018.4,R911&lt;=2186.6,M911&lt;=10),('[1]Pricing Schedule'!$J$105),
IF(AND(I911=110000,R911&gt;2018.4,R911&lt;=2186.6,M911&gt;10),('[1]Pricing Schedule'!$J$113),999999999)))))))))))))))))))))))))))))))))))))))</f>
        <v>5</v>
      </c>
      <c r="U911" s="40">
        <f t="shared" si="90"/>
        <v>23915.306122448976</v>
      </c>
      <c r="V911" s="41">
        <f t="shared" si="91"/>
        <v>41.814225370141237</v>
      </c>
      <c r="Y911" s="23">
        <v>34</v>
      </c>
      <c r="Z911" s="23">
        <v>689</v>
      </c>
      <c r="AR911" s="35"/>
    </row>
    <row r="912" spans="1:44">
      <c r="A912" s="23">
        <v>913</v>
      </c>
      <c r="B912" s="23">
        <v>913</v>
      </c>
      <c r="C912" s="23" t="s">
        <v>1395</v>
      </c>
      <c r="D912" s="23" t="s">
        <v>121</v>
      </c>
      <c r="E912" s="23" t="s">
        <v>121</v>
      </c>
      <c r="F912" s="23" t="s">
        <v>311</v>
      </c>
      <c r="H912" s="23" t="s">
        <v>113</v>
      </c>
      <c r="I912" s="13">
        <v>38000</v>
      </c>
      <c r="L912" s="24">
        <v>4.4370000000000003</v>
      </c>
      <c r="M912" s="37">
        <f t="shared" si="86"/>
        <v>5</v>
      </c>
      <c r="N912" s="24">
        <v>2.9340000000000002</v>
      </c>
      <c r="O912" s="13">
        <v>2</v>
      </c>
      <c r="P912" s="36">
        <f t="shared" si="87"/>
        <v>2.2004999999999999</v>
      </c>
      <c r="Q912" s="38">
        <f t="shared" si="88"/>
        <v>25.200000000000003</v>
      </c>
      <c r="R912" s="37">
        <f t="shared" si="89"/>
        <v>25.200000000000003</v>
      </c>
      <c r="S912" s="39">
        <f>IF(AND(I912=38000,R912&lt;=4.5,M912&gt;8),'[1]Pricing Schedule'!$F$8+('[1]Pricing Schedule'!$F$9*M912),
IF(AND(I912=38000,R912&lt;=4.5,M912&lt;=8),'[1]Pricing Schedule'!$F$34+('[1]Pricing Schedule'!$F$36*M912),
IF(AND(I912=38000,R912&gt;4.5,R912&lt;=9,M912&gt;8),'[1]Pricing Schedule'!$F$17+('[1]Pricing Schedule'!$F$18*M912),
IF(AND(I912=38000,R912&gt;4.5,R912&lt;=9,M912&lt;=8),'[1]Pricing Schedule'!$F$34+('[1]Pricing Schedule'!$F$36*M912),
IF(AND(I912=38000,R912&gt;9,R912&lt;=12.8,M912&gt;8),'[1]Pricing Schedule'!$F$26+('[1]Pricing Schedule'!$F$27*M912),
IF(AND(I912=38000,R912&gt;9,R912&lt;=12.8,M912&lt;=8),'[1]Pricing Schedule'!$F$34+('[1]Pricing Schedule'!$F$36*M912),
IF(AND(I912=38000,R912&gt;12.8,R912&lt;=22.8),'[1]Pricing Schedule'!$F$34+('[1]Pricing Schedule'!$F$36*M912),
IF(AND(I912=38000,R912&gt;22.8,R912&lt;=30.2),'[1]Pricing Schedule'!$F$43+('[1]Pricing Schedule'!$F$45*M912),
IF(AND(I912=38000,R912&gt;30.2,R912&lt;=45.9),'[1]Pricing Schedule'!$F$52+('[1]Pricing Schedule'!$F$54*M912),
IF(AND(I912=38000,R912&gt;45.9,R912&lt;=123.4),'[1]Pricing Schedule'!$F$96+('[1]Pricing Schedule'!$F$97*M912),
IF(AND(I912=38000,R912&gt;123.4,R912&lt;=168.2,M912&lt;=10),'[1]Pricing Schedule'!$F$103+('[1]Pricing Schedule'!$F$105*M912),
IF(AND(I912=38000,R912&gt;123.4,R912&lt;=168.2,M912&gt;10),'[1]Pricing Schedule'!$F$111+('[1]Pricing Schedule'!$F$113*M912),
IF(AND(I912=38000,R912&gt;157.4,R912&lt;=336.4,M912&lt;=10),('[1]Pricing Schedule'!$F$103+('[1]Pricing Schedule'!$F$105*M912))*2,
IF(AND(I912=38000,R912&gt;157.4,R912&lt;=336.4,M912&gt;10),('[1]Pricing Schedule'!$F$111+('[1]Pricing Schedule'!$F$113*M912))*2,
IF(AND(I912=38000,R912&gt;314.8,R912&lt;=504.6,M912&lt;=10),('[1]Pricing Schedule'!$F$103+('[1]Pricing Schedule'!$F$105*M912))*3,
IF(AND(I912=38000,R912&gt;314.8,R912&lt;=504.6,M912&gt;10),('[1]Pricing Schedule'!$F$111+('[1]Pricing Schedule'!$F$113*M912))*3,
IF(AND(I912=38000,R912&gt;472.2,R912&lt;=672.8,M912&lt;=10),('[1]Pricing Schedule'!$F$103+('[1]Pricing Schedule'!$F$105*M912))*4,
IF(AND(I912=38000,R912&gt;472.2,R912&lt;=672.8,M912&gt;10),('[1]Pricing Schedule'!$F$111+('[1]Pricing Schedule'!$F$113*M912))*4,
IF(AND(I912=110000,R912&lt;=12.8,M912&gt;2),'[1]Pricing Schedule'!$F$62+('[1]Pricing Schedule'!$F$63*M912),
IF(AND(I912=110000,R912&lt;=12.8,M912&lt;=2),'[1]Pricing Schedule'!$F$96+('[1]Pricing Schedule'!$F$97*M912),
IF(AND(I912=110000,R912&gt;12.8,R912&lt;=22.8,M912&gt;3),'[1]Pricing Schedule'!$F$71+('[1]Pricing Schedule'!$F$72*M912),
IF(AND(I912=110000,R912&gt;12.8,R912&lt;=22.8,M912&lt;=3),'[1]Pricing Schedule'!$F$96+('[1]Pricing Schedule'!$F$97*M912),
IF(AND(I912=110000,R912&gt;22.8,R912&lt;=30.2),'[1]Pricing Schedule'!$F$80+('[1]Pricing Schedule'!$F$81*M912),
IF(AND(I912=110000,R912&gt;30.2,R912&lt;=45.9),'[1]Pricing Schedule'!$F$89+('[1]Pricing Schedule'!$F$90*M912),
IF(AND(I912=110000,R912&gt;45.9,R912&lt;=123.4),'[1]Pricing Schedule'!$F$96+('[1]Pricing Schedule'!$F$97*M912),
IF(AND(I912=110000,R912&gt;123.4,R912&lt;=168.2,M912&lt;=10),'[1]Pricing Schedule'!$F$103+('[1]Pricing Schedule'!$F$105*M912),
IF(AND(I912=110000,R912&gt;123.4,R912&lt;=168.2,M912&gt;10),'[1]Pricing Schedule'!$F$111+('[1]Pricing Schedule'!$F$113*M912),
IF(AND(I912=110000,R912&gt;168.2,R912&lt;=336.4,M912&lt;=10),('[1]Pricing Schedule'!$F$103+('[1]Pricing Schedule'!$F$105*M912))*2,
IF(AND(I912=110000,R912&gt;168.2,R912&lt;=336.4,M912&gt;10),('[1]Pricing Schedule'!$F$111+('[1]Pricing Schedule'!$F$113*M912))*2,
IF(AND(I912=110000,R912&gt;336.4,R912&lt;=504.6,M912&lt;=10),('[1]Pricing Schedule'!$F$103+('[1]Pricing Schedule'!$F$105*M912))*3,
IF(AND(I912=110000,R912&gt;336.4,R912&lt;=504.6,M912&gt;10),('[1]Pricing Schedule'!$F$111+('[1]Pricing Schedule'!$F$113*M912))*3,
IF(AND(I912=110000,R912&gt;504.6,R912&lt;=672.8,M912&lt;=10),('[1]Pricing Schedule'!$F$103+('[1]Pricing Schedule'!$F$105*M912))*4,
IF(AND(I912=110000,R912&gt;504.6,R912&lt;=672.8,M912&gt;10),('[1]Pricing Schedule'!$F$111+('[1]Pricing Schedule'!$F$113*M912))*4,
IF(AND(I912=110000,R912&gt;672.8,R912&lt;=841,M912&lt;=10),('[1]Pricing Schedule'!$F$103+('[1]Pricing Schedule'!$F$105*M912))*5,
IF(AND(I912=110000,R912&gt;672.8,R912&lt;=841,M912&gt;10),('[1]Pricing Schedule'!$F$111+('[1]Pricing Schedule'!$F$113*M912))*5,
IF(AND(I912=110000,R912&gt;672.8,R912&lt;=841,M912&lt;=10),('[1]Pricing Schedule'!$F$103+('[1]Pricing Schedule'!$F$105*M912))*5,
IF(AND(I912=110000,R912&gt;672.8,R912&lt;=841,M912&gt;10),('[1]Pricing Schedule'!$F$111+('[1]Pricing Schedule'!$F$113*M912))*5,
IF(AND(I912=110000,R912&gt;1345.6,R912&lt;=1513.8,M912&lt;=10),('[1]Pricing Schedule'!$F$103+('[1]Pricing Schedule'!$F$105*M912))*9,
IF(AND(I912=110000,R912&gt;1345.6,R912&lt;=1513.8,M912&gt;10),('[1]Pricing Schedule'!$F$111+('[1]Pricing Schedule'!$F$113*M912))*9,
9999999999)))))))))))))))))))))))))))))))))))))))</f>
        <v>791940</v>
      </c>
      <c r="T912" s="21">
        <f>IF(AND(I912=38000,R912&lt;=4.5,M912&gt;8),'[1]Pricing Schedule'!$J$9,
IF(AND(I912=38000,R912&lt;=4.5,M912&lt;=8),'[1]Pricing Schedule'!$J$36,
IF(AND(I912=38000,R912&gt;4.5,R912&lt;=9,M912&gt;8),'[1]Pricing Schedule'!$J$18,
IF(AND(I912=38000,R912&gt;4.5,R912&lt;=9,M912&lt;=8),'[1]Pricing Schedule'!$J$36,
IF(AND(I912=38000,R912&gt;9,R912&lt;=12.8,M912&gt;8),'[1]Pricing Schedule'!$J$27,
IF(AND(I912=38000,R912&gt;9,R912&lt;=12.8,M912&lt;=8),'[1]Pricing Schedule'!$J$36,
IF(AND(I912=38000,R912&gt;12.8,R912&lt;=22.8),'[1]Pricing Schedule'!$J$36,
IF(AND(I912=38000,R912&gt;22.8,R912&lt;=30.2),'[1]Pricing Schedule'!$J$45,
IF(AND(I912=38000,R912&gt;30.2,R912&lt;=45.9),'[1]Pricing Schedule'!$J$54,
IF(AND(I912=38000,R912&gt;45.9,R912&lt;=123.4),'[1]Pricing Schedule'!$J$97,
IF(AND(I912=38000,R912&gt;123.4,R912&lt;=168.2,M912&lt;=10),'[1]Pricing Schedule'!$J$105,
IF(AND(I912=38000,R912&gt;123.4,R912&lt;=168.2,M912&gt;10),'[1]Pricing Schedule'!$J$113,
IF(AND(I912=38000,R912&gt;168.2,R912&lt;=336.4,M912&lt;=10),('[1]Pricing Schedule'!$J$105),
IF(AND(I912=38000,R912&gt;168.2,R912&lt;=336.4,M912&gt;10),('[1]Pricing Schedule'!$J$113),
IF(AND(I912=38000,R912&gt;336.4,R912&lt;=504.6,M912&lt;=10),('[1]Pricing Schedule'!$J$105),
IF(AND(I912=38000,R912&gt;336.4,R912&lt;=504.6,M912&gt;10),('[1]Pricing Schedule'!$J$113),
IF(AND(I912=38000,R912&gt;504.6,R912&lt;=672.8,M912&lt;=10),('[1]Pricing Schedule'!$J$105),
IF(AND(I912=38000,R912&gt;504.6,R912&lt;=672.8,M912&gt;10),('[1]Pricing Schedule'!$J$113),
IF(AND(I912=110000,R912&lt;=12.8,M912&gt;2),'[1]Pricing Schedule'!$J$63,
IF(AND(I912=110000,R912&lt;=12.8,M912&lt;=2),'[1]Pricing Schedule'!$J$97,
IF(AND(I912=110000,R912&gt;12.8,R912&lt;=22.8,M912&gt;3),'[1]Pricing Schedule'!$J$72,
IF(AND(I912=110000,R912&gt;12.8,R912&lt;=22.8,M912&lt;=3),'[1]Pricing Schedule'!$J$97,
IF(AND(I912=110000,R912&gt;22.8,R912&lt;=30.2),'[1]Pricing Schedule'!$J$81,
IF(AND(I912=110000,R912&gt;30.2,R912&lt;=45.9),'[1]Pricing Schedule'!$J$90,
IF(AND(I912=110000,R912&gt;45.9,R912&lt;=123.4),'[1]Pricing Schedule'!$J$97,
IF(AND(I912=110000,R912&gt;123.4,R912&lt;=168.2,M912&lt;=10),'[1]Pricing Schedule'!$J$105,
IF(AND(I912=110000,R912&gt;123.4,R912&lt;=168.2,M912&gt;10),'[1]Pricing Schedule'!$J$113,
IF(AND(I912=110000,R912&gt;168.2,R912&lt;=336.2,M912&lt;=10),('[1]Pricing Schedule'!$J$105),
IF(AND(I912=110000,R912&gt;168.2,R912&lt;=336.2,M912&gt;10),('[1]Pricing Schedule'!$J$113),
IF(AND(I912=110000,R912&gt;336.4,R912&lt;=504.6,M912&lt;=10),('[1]Pricing Schedule'!$J$105),
IF(AND(I912=110000,R912&gt;336.4,R912&lt;=504.6,M912&gt;10),('[1]Pricing Schedule'!$J$113),
IF(AND(I912=110000,R912&gt;504.6,R912&lt;=672.8,M912&lt;=10),('[1]Pricing Schedule'!$J$105),
IF(AND(I912=110000,R912&gt;504.6,R912&lt;=672.8,M912&gt;10),('[1]Pricing Schedule'!$J$113),
IF(AND(I912=110000,R912&gt;672.8,R912&lt;=841,M912&lt;=10),('[1]Pricing Schedule'!$J$105),
IF(AND(I912=110000,R912&gt;672.8,R912&lt;=841,M912&gt;10),('[1]Pricing Schedule'!$J$113),
IF(AND(I912=110000,R912&gt;1682,R912&lt;=1850.2,M912&lt;=10),('[1]Pricing Schedule'!$J$105),
IF(AND(I912=110000,R912&gt;1682,R912&lt;=1850.2,M912&gt;10),('[1]Pricing Schedule'!$J$113),
IF(AND(I912=110000,R912&gt;2018.4,R912&lt;=2186.6,M912&lt;=10),('[1]Pricing Schedule'!$J$105),
IF(AND(I912=110000,R912&gt;2018.4,R912&lt;=2186.6,M912&gt;10),('[1]Pricing Schedule'!$J$113),999999999)))))))))))))))))))))))))))))))))))))))</f>
        <v>5</v>
      </c>
      <c r="U912" s="40">
        <f t="shared" si="90"/>
        <v>31426.190476190473</v>
      </c>
      <c r="V912" s="41">
        <f t="shared" si="91"/>
        <v>31.820592469126453</v>
      </c>
      <c r="Y912" s="23">
        <v>207</v>
      </c>
      <c r="Z912" s="23">
        <v>689</v>
      </c>
      <c r="AR912" s="35"/>
    </row>
    <row r="913" spans="1:44">
      <c r="A913" s="23">
        <v>914</v>
      </c>
      <c r="B913" s="23">
        <v>914</v>
      </c>
      <c r="C913" s="23" t="s">
        <v>1396</v>
      </c>
      <c r="D913" s="23" t="s">
        <v>121</v>
      </c>
      <c r="E913" s="23" t="s">
        <v>121</v>
      </c>
      <c r="F913" s="23" t="s">
        <v>311</v>
      </c>
      <c r="H913" s="23" t="s">
        <v>113</v>
      </c>
      <c r="I913" s="13">
        <v>38000</v>
      </c>
      <c r="L913" s="24">
        <v>4.5039999999999996</v>
      </c>
      <c r="M913" s="37">
        <f t="shared" si="86"/>
        <v>5</v>
      </c>
      <c r="N913" s="24">
        <v>4.4889999999999999</v>
      </c>
      <c r="O913" s="13">
        <v>2</v>
      </c>
      <c r="P913" s="36">
        <f t="shared" si="87"/>
        <v>3.3667499999999997</v>
      </c>
      <c r="Q913" s="38">
        <f t="shared" si="88"/>
        <v>37.800000000000004</v>
      </c>
      <c r="R913" s="37">
        <f t="shared" si="89"/>
        <v>37.800000000000004</v>
      </c>
      <c r="S913" s="39">
        <f>IF(AND(I913=38000,R913&lt;=4.5,M913&gt;8),'[1]Pricing Schedule'!$F$8+('[1]Pricing Schedule'!$F$9*M913),
IF(AND(I913=38000,R913&lt;=4.5,M913&lt;=8),'[1]Pricing Schedule'!$F$34+('[1]Pricing Schedule'!$F$36*M913),
IF(AND(I913=38000,R913&gt;4.5,R913&lt;=9,M913&gt;8),'[1]Pricing Schedule'!$F$17+('[1]Pricing Schedule'!$F$18*M913),
IF(AND(I913=38000,R913&gt;4.5,R913&lt;=9,M913&lt;=8),'[1]Pricing Schedule'!$F$34+('[1]Pricing Schedule'!$F$36*M913),
IF(AND(I913=38000,R913&gt;9,R913&lt;=12.8,M913&gt;8),'[1]Pricing Schedule'!$F$26+('[1]Pricing Schedule'!$F$27*M913),
IF(AND(I913=38000,R913&gt;9,R913&lt;=12.8,M913&lt;=8),'[1]Pricing Schedule'!$F$34+('[1]Pricing Schedule'!$F$36*M913),
IF(AND(I913=38000,R913&gt;12.8,R913&lt;=22.8),'[1]Pricing Schedule'!$F$34+('[1]Pricing Schedule'!$F$36*M913),
IF(AND(I913=38000,R913&gt;22.8,R913&lt;=30.2),'[1]Pricing Schedule'!$F$43+('[1]Pricing Schedule'!$F$45*M913),
IF(AND(I913=38000,R913&gt;30.2,R913&lt;=45.9),'[1]Pricing Schedule'!$F$52+('[1]Pricing Schedule'!$F$54*M913),
IF(AND(I913=38000,R913&gt;45.9,R913&lt;=123.4),'[1]Pricing Schedule'!$F$96+('[1]Pricing Schedule'!$F$97*M913),
IF(AND(I913=38000,R913&gt;123.4,R913&lt;=168.2,M913&lt;=10),'[1]Pricing Schedule'!$F$103+('[1]Pricing Schedule'!$F$105*M913),
IF(AND(I913=38000,R913&gt;123.4,R913&lt;=168.2,M913&gt;10),'[1]Pricing Schedule'!$F$111+('[1]Pricing Schedule'!$F$113*M913),
IF(AND(I913=38000,R913&gt;157.4,R913&lt;=336.4,M913&lt;=10),('[1]Pricing Schedule'!$F$103+('[1]Pricing Schedule'!$F$105*M913))*2,
IF(AND(I913=38000,R913&gt;157.4,R913&lt;=336.4,M913&gt;10),('[1]Pricing Schedule'!$F$111+('[1]Pricing Schedule'!$F$113*M913))*2,
IF(AND(I913=38000,R913&gt;314.8,R913&lt;=504.6,M913&lt;=10),('[1]Pricing Schedule'!$F$103+('[1]Pricing Schedule'!$F$105*M913))*3,
IF(AND(I913=38000,R913&gt;314.8,R913&lt;=504.6,M913&gt;10),('[1]Pricing Schedule'!$F$111+('[1]Pricing Schedule'!$F$113*M913))*3,
IF(AND(I913=38000,R913&gt;472.2,R913&lt;=672.8,M913&lt;=10),('[1]Pricing Schedule'!$F$103+('[1]Pricing Schedule'!$F$105*M913))*4,
IF(AND(I913=38000,R913&gt;472.2,R913&lt;=672.8,M913&gt;10),('[1]Pricing Schedule'!$F$111+('[1]Pricing Schedule'!$F$113*M913))*4,
IF(AND(I913=110000,R913&lt;=12.8,M913&gt;2),'[1]Pricing Schedule'!$F$62+('[1]Pricing Schedule'!$F$63*M913),
IF(AND(I913=110000,R913&lt;=12.8,M913&lt;=2),'[1]Pricing Schedule'!$F$96+('[1]Pricing Schedule'!$F$97*M913),
IF(AND(I913=110000,R913&gt;12.8,R913&lt;=22.8,M913&gt;3),'[1]Pricing Schedule'!$F$71+('[1]Pricing Schedule'!$F$72*M913),
IF(AND(I913=110000,R913&gt;12.8,R913&lt;=22.8,M913&lt;=3),'[1]Pricing Schedule'!$F$96+('[1]Pricing Schedule'!$F$97*M913),
IF(AND(I913=110000,R913&gt;22.8,R913&lt;=30.2),'[1]Pricing Schedule'!$F$80+('[1]Pricing Schedule'!$F$81*M913),
IF(AND(I913=110000,R913&gt;30.2,R913&lt;=45.9),'[1]Pricing Schedule'!$F$89+('[1]Pricing Schedule'!$F$90*M913),
IF(AND(I913=110000,R913&gt;45.9,R913&lt;=123.4),'[1]Pricing Schedule'!$F$96+('[1]Pricing Schedule'!$F$97*M913),
IF(AND(I913=110000,R913&gt;123.4,R913&lt;=168.2,M913&lt;=10),'[1]Pricing Schedule'!$F$103+('[1]Pricing Schedule'!$F$105*M913),
IF(AND(I913=110000,R913&gt;123.4,R913&lt;=168.2,M913&gt;10),'[1]Pricing Schedule'!$F$111+('[1]Pricing Schedule'!$F$113*M913),
IF(AND(I913=110000,R913&gt;168.2,R913&lt;=336.4,M913&lt;=10),('[1]Pricing Schedule'!$F$103+('[1]Pricing Schedule'!$F$105*M913))*2,
IF(AND(I913=110000,R913&gt;168.2,R913&lt;=336.4,M913&gt;10),('[1]Pricing Schedule'!$F$111+('[1]Pricing Schedule'!$F$113*M913))*2,
IF(AND(I913=110000,R913&gt;336.4,R913&lt;=504.6,M913&lt;=10),('[1]Pricing Schedule'!$F$103+('[1]Pricing Schedule'!$F$105*M913))*3,
IF(AND(I913=110000,R913&gt;336.4,R913&lt;=504.6,M913&gt;10),('[1]Pricing Schedule'!$F$111+('[1]Pricing Schedule'!$F$113*M913))*3,
IF(AND(I913=110000,R913&gt;504.6,R913&lt;=672.8,M913&lt;=10),('[1]Pricing Schedule'!$F$103+('[1]Pricing Schedule'!$F$105*M913))*4,
IF(AND(I913=110000,R913&gt;504.6,R913&lt;=672.8,M913&gt;10),('[1]Pricing Schedule'!$F$111+('[1]Pricing Schedule'!$F$113*M913))*4,
IF(AND(I913=110000,R913&gt;672.8,R913&lt;=841,M913&lt;=10),('[1]Pricing Schedule'!$F$103+('[1]Pricing Schedule'!$F$105*M913))*5,
IF(AND(I913=110000,R913&gt;672.8,R913&lt;=841,M913&gt;10),('[1]Pricing Schedule'!$F$111+('[1]Pricing Schedule'!$F$113*M913))*5,
IF(AND(I913=110000,R913&gt;672.8,R913&lt;=841,M913&lt;=10),('[1]Pricing Schedule'!$F$103+('[1]Pricing Schedule'!$F$105*M913))*5,
IF(AND(I913=110000,R913&gt;672.8,R913&lt;=841,M913&gt;10),('[1]Pricing Schedule'!$F$111+('[1]Pricing Schedule'!$F$113*M913))*5,
IF(AND(I913=110000,R913&gt;1345.6,R913&lt;=1513.8,M913&lt;=10),('[1]Pricing Schedule'!$F$103+('[1]Pricing Schedule'!$F$105*M913))*9,
IF(AND(I913=110000,R913&gt;1345.6,R913&lt;=1513.8,M913&gt;10),('[1]Pricing Schedule'!$F$111+('[1]Pricing Schedule'!$F$113*M913))*9,
9999999999)))))))))))))))))))))))))))))))))))))))</f>
        <v>904090</v>
      </c>
      <c r="T913" s="21">
        <f>IF(AND(I913=38000,R913&lt;=4.5,M913&gt;8),'[1]Pricing Schedule'!$J$9,
IF(AND(I913=38000,R913&lt;=4.5,M913&lt;=8),'[1]Pricing Schedule'!$J$36,
IF(AND(I913=38000,R913&gt;4.5,R913&lt;=9,M913&gt;8),'[1]Pricing Schedule'!$J$18,
IF(AND(I913=38000,R913&gt;4.5,R913&lt;=9,M913&lt;=8),'[1]Pricing Schedule'!$J$36,
IF(AND(I913=38000,R913&gt;9,R913&lt;=12.8,M913&gt;8),'[1]Pricing Schedule'!$J$27,
IF(AND(I913=38000,R913&gt;9,R913&lt;=12.8,M913&lt;=8),'[1]Pricing Schedule'!$J$36,
IF(AND(I913=38000,R913&gt;12.8,R913&lt;=22.8),'[1]Pricing Schedule'!$J$36,
IF(AND(I913=38000,R913&gt;22.8,R913&lt;=30.2),'[1]Pricing Schedule'!$J$45,
IF(AND(I913=38000,R913&gt;30.2,R913&lt;=45.9),'[1]Pricing Schedule'!$J$54,
IF(AND(I913=38000,R913&gt;45.9,R913&lt;=123.4),'[1]Pricing Schedule'!$J$97,
IF(AND(I913=38000,R913&gt;123.4,R913&lt;=168.2,M913&lt;=10),'[1]Pricing Schedule'!$J$105,
IF(AND(I913=38000,R913&gt;123.4,R913&lt;=168.2,M913&gt;10),'[1]Pricing Schedule'!$J$113,
IF(AND(I913=38000,R913&gt;168.2,R913&lt;=336.4,M913&lt;=10),('[1]Pricing Schedule'!$J$105),
IF(AND(I913=38000,R913&gt;168.2,R913&lt;=336.4,M913&gt;10),('[1]Pricing Schedule'!$J$113),
IF(AND(I913=38000,R913&gt;336.4,R913&lt;=504.6,M913&lt;=10),('[1]Pricing Schedule'!$J$105),
IF(AND(I913=38000,R913&gt;336.4,R913&lt;=504.6,M913&gt;10),('[1]Pricing Schedule'!$J$113),
IF(AND(I913=38000,R913&gt;504.6,R913&lt;=672.8,M913&lt;=10),('[1]Pricing Schedule'!$J$105),
IF(AND(I913=38000,R913&gt;504.6,R913&lt;=672.8,M913&gt;10),('[1]Pricing Schedule'!$J$113),
IF(AND(I913=110000,R913&lt;=12.8,M913&gt;2),'[1]Pricing Schedule'!$J$63,
IF(AND(I913=110000,R913&lt;=12.8,M913&lt;=2),'[1]Pricing Schedule'!$J$97,
IF(AND(I913=110000,R913&gt;12.8,R913&lt;=22.8,M913&gt;3),'[1]Pricing Schedule'!$J$72,
IF(AND(I913=110000,R913&gt;12.8,R913&lt;=22.8,M913&lt;=3),'[1]Pricing Schedule'!$J$97,
IF(AND(I913=110000,R913&gt;22.8,R913&lt;=30.2),'[1]Pricing Schedule'!$J$81,
IF(AND(I913=110000,R913&gt;30.2,R913&lt;=45.9),'[1]Pricing Schedule'!$J$90,
IF(AND(I913=110000,R913&gt;45.9,R913&lt;=123.4),'[1]Pricing Schedule'!$J$97,
IF(AND(I913=110000,R913&gt;123.4,R913&lt;=168.2,M913&lt;=10),'[1]Pricing Schedule'!$J$105,
IF(AND(I913=110000,R913&gt;123.4,R913&lt;=168.2,M913&gt;10),'[1]Pricing Schedule'!$J$113,
IF(AND(I913=110000,R913&gt;168.2,R913&lt;=336.2,M913&lt;=10),('[1]Pricing Schedule'!$J$105),
IF(AND(I913=110000,R913&gt;168.2,R913&lt;=336.2,M913&gt;10),('[1]Pricing Schedule'!$J$113),
IF(AND(I913=110000,R913&gt;336.4,R913&lt;=504.6,M913&lt;=10),('[1]Pricing Schedule'!$J$105),
IF(AND(I913=110000,R913&gt;336.4,R913&lt;=504.6,M913&gt;10),('[1]Pricing Schedule'!$J$113),
IF(AND(I913=110000,R913&gt;504.6,R913&lt;=672.8,M913&lt;=10),('[1]Pricing Schedule'!$J$105),
IF(AND(I913=110000,R913&gt;504.6,R913&lt;=672.8,M913&gt;10),('[1]Pricing Schedule'!$J$113),
IF(AND(I913=110000,R913&gt;672.8,R913&lt;=841,M913&lt;=10),('[1]Pricing Schedule'!$J$105),
IF(AND(I913=110000,R913&gt;672.8,R913&lt;=841,M913&gt;10),('[1]Pricing Schedule'!$J$113),
IF(AND(I913=110000,R913&gt;1682,R913&lt;=1850.2,M913&lt;=10),('[1]Pricing Schedule'!$J$105),
IF(AND(I913=110000,R913&gt;1682,R913&lt;=1850.2,M913&gt;10),('[1]Pricing Schedule'!$J$113),
IF(AND(I913=110000,R913&gt;2018.4,R913&lt;=2186.6,M913&lt;=10),('[1]Pricing Schedule'!$J$105),
IF(AND(I913=110000,R913&gt;2018.4,R913&lt;=2186.6,M913&gt;10),('[1]Pricing Schedule'!$J$113),999999999)))))))))))))))))))))))))))))))))))))))</f>
        <v>6</v>
      </c>
      <c r="U913" s="40">
        <f t="shared" si="90"/>
        <v>23917.724867724864</v>
      </c>
      <c r="V913" s="41">
        <f t="shared" si="91"/>
        <v>41.809996792354752</v>
      </c>
      <c r="Y913" s="23">
        <v>206</v>
      </c>
      <c r="Z913" s="23">
        <v>689</v>
      </c>
      <c r="AR913" s="35"/>
    </row>
    <row r="914" spans="1:44">
      <c r="A914" s="23">
        <v>915</v>
      </c>
      <c r="B914" s="23">
        <v>915</v>
      </c>
      <c r="C914" s="23" t="s">
        <v>1397</v>
      </c>
      <c r="D914" s="23" t="s">
        <v>121</v>
      </c>
      <c r="E914" s="23" t="s">
        <v>121</v>
      </c>
      <c r="F914" s="23" t="s">
        <v>311</v>
      </c>
      <c r="H914" s="23" t="s">
        <v>113</v>
      </c>
      <c r="I914" s="13">
        <v>38000</v>
      </c>
      <c r="L914" s="24">
        <v>1.5329999999999999</v>
      </c>
      <c r="M914" s="37">
        <f t="shared" si="86"/>
        <v>2</v>
      </c>
      <c r="N914" s="24">
        <v>1.4350000000000001</v>
      </c>
      <c r="O914" s="13">
        <v>2</v>
      </c>
      <c r="P914" s="36">
        <f t="shared" si="87"/>
        <v>1.0762499999999999</v>
      </c>
      <c r="Q914" s="38">
        <f t="shared" si="88"/>
        <v>12.600000000000001</v>
      </c>
      <c r="R914" s="37">
        <f t="shared" si="89"/>
        <v>12.600000000000001</v>
      </c>
      <c r="S914" s="39">
        <f>IF(AND(I914=38000,R914&lt;=4.5,M914&gt;8),'[1]Pricing Schedule'!$F$8+('[1]Pricing Schedule'!$F$9*M914),
IF(AND(I914=38000,R914&lt;=4.5,M914&lt;=8),'[1]Pricing Schedule'!$F$34+('[1]Pricing Schedule'!$F$36*M914),
IF(AND(I914=38000,R914&gt;4.5,R914&lt;=9,M914&gt;8),'[1]Pricing Schedule'!$F$17+('[1]Pricing Schedule'!$F$18*M914),
IF(AND(I914=38000,R914&gt;4.5,R914&lt;=9,M914&lt;=8),'[1]Pricing Schedule'!$F$34+('[1]Pricing Schedule'!$F$36*M914),
IF(AND(I914=38000,R914&gt;9,R914&lt;=12.8,M914&gt;8),'[1]Pricing Schedule'!$F$26+('[1]Pricing Schedule'!$F$27*M914),
IF(AND(I914=38000,R914&gt;9,R914&lt;=12.8,M914&lt;=8),'[1]Pricing Schedule'!$F$34+('[1]Pricing Schedule'!$F$36*M914),
IF(AND(I914=38000,R914&gt;12.8,R914&lt;=22.8),'[1]Pricing Schedule'!$F$34+('[1]Pricing Schedule'!$F$36*M914),
IF(AND(I914=38000,R914&gt;22.8,R914&lt;=30.2),'[1]Pricing Schedule'!$F$43+('[1]Pricing Schedule'!$F$45*M914),
IF(AND(I914=38000,R914&gt;30.2,R914&lt;=45.9),'[1]Pricing Schedule'!$F$52+('[1]Pricing Schedule'!$F$54*M914),
IF(AND(I914=38000,R914&gt;45.9,R914&lt;=123.4),'[1]Pricing Schedule'!$F$96+('[1]Pricing Schedule'!$F$97*M914),
IF(AND(I914=38000,R914&gt;123.4,R914&lt;=168.2,M914&lt;=10),'[1]Pricing Schedule'!$F$103+('[1]Pricing Schedule'!$F$105*M914),
IF(AND(I914=38000,R914&gt;123.4,R914&lt;=168.2,M914&gt;10),'[1]Pricing Schedule'!$F$111+('[1]Pricing Schedule'!$F$113*M914),
IF(AND(I914=38000,R914&gt;157.4,R914&lt;=336.4,M914&lt;=10),('[1]Pricing Schedule'!$F$103+('[1]Pricing Schedule'!$F$105*M914))*2,
IF(AND(I914=38000,R914&gt;157.4,R914&lt;=336.4,M914&gt;10),('[1]Pricing Schedule'!$F$111+('[1]Pricing Schedule'!$F$113*M914))*2,
IF(AND(I914=38000,R914&gt;314.8,R914&lt;=504.6,M914&lt;=10),('[1]Pricing Schedule'!$F$103+('[1]Pricing Schedule'!$F$105*M914))*3,
IF(AND(I914=38000,R914&gt;314.8,R914&lt;=504.6,M914&gt;10),('[1]Pricing Schedule'!$F$111+('[1]Pricing Schedule'!$F$113*M914))*3,
IF(AND(I914=38000,R914&gt;472.2,R914&lt;=672.8,M914&lt;=10),('[1]Pricing Schedule'!$F$103+('[1]Pricing Schedule'!$F$105*M914))*4,
IF(AND(I914=38000,R914&gt;472.2,R914&lt;=672.8,M914&gt;10),('[1]Pricing Schedule'!$F$111+('[1]Pricing Schedule'!$F$113*M914))*4,
IF(AND(I914=110000,R914&lt;=12.8,M914&gt;2),'[1]Pricing Schedule'!$F$62+('[1]Pricing Schedule'!$F$63*M914),
IF(AND(I914=110000,R914&lt;=12.8,M914&lt;=2),'[1]Pricing Schedule'!$F$96+('[1]Pricing Schedule'!$F$97*M914),
IF(AND(I914=110000,R914&gt;12.8,R914&lt;=22.8,M914&gt;3),'[1]Pricing Schedule'!$F$71+('[1]Pricing Schedule'!$F$72*M914),
IF(AND(I914=110000,R914&gt;12.8,R914&lt;=22.8,M914&lt;=3),'[1]Pricing Schedule'!$F$96+('[1]Pricing Schedule'!$F$97*M914),
IF(AND(I914=110000,R914&gt;22.8,R914&lt;=30.2),'[1]Pricing Schedule'!$F$80+('[1]Pricing Schedule'!$F$81*M914),
IF(AND(I914=110000,R914&gt;30.2,R914&lt;=45.9),'[1]Pricing Schedule'!$F$89+('[1]Pricing Schedule'!$F$90*M914),
IF(AND(I914=110000,R914&gt;45.9,R914&lt;=123.4),'[1]Pricing Schedule'!$F$96+('[1]Pricing Schedule'!$F$97*M914),
IF(AND(I914=110000,R914&gt;123.4,R914&lt;=168.2,M914&lt;=10),'[1]Pricing Schedule'!$F$103+('[1]Pricing Schedule'!$F$105*M914),
IF(AND(I914=110000,R914&gt;123.4,R914&lt;=168.2,M914&gt;10),'[1]Pricing Schedule'!$F$111+('[1]Pricing Schedule'!$F$113*M914),
IF(AND(I914=110000,R914&gt;168.2,R914&lt;=336.4,M914&lt;=10),('[1]Pricing Schedule'!$F$103+('[1]Pricing Schedule'!$F$105*M914))*2,
IF(AND(I914=110000,R914&gt;168.2,R914&lt;=336.4,M914&gt;10),('[1]Pricing Schedule'!$F$111+('[1]Pricing Schedule'!$F$113*M914))*2,
IF(AND(I914=110000,R914&gt;336.4,R914&lt;=504.6,M914&lt;=10),('[1]Pricing Schedule'!$F$103+('[1]Pricing Schedule'!$F$105*M914))*3,
IF(AND(I914=110000,R914&gt;336.4,R914&lt;=504.6,M914&gt;10),('[1]Pricing Schedule'!$F$111+('[1]Pricing Schedule'!$F$113*M914))*3,
IF(AND(I914=110000,R914&gt;504.6,R914&lt;=672.8,M914&lt;=10),('[1]Pricing Schedule'!$F$103+('[1]Pricing Schedule'!$F$105*M914))*4,
IF(AND(I914=110000,R914&gt;504.6,R914&lt;=672.8,M914&gt;10),('[1]Pricing Schedule'!$F$111+('[1]Pricing Schedule'!$F$113*M914))*4,
IF(AND(I914=110000,R914&gt;672.8,R914&lt;=841,M914&lt;=10),('[1]Pricing Schedule'!$F$103+('[1]Pricing Schedule'!$F$105*M914))*5,
IF(AND(I914=110000,R914&gt;672.8,R914&lt;=841,M914&gt;10),('[1]Pricing Schedule'!$F$111+('[1]Pricing Schedule'!$F$113*M914))*5,
IF(AND(I914=110000,R914&gt;672.8,R914&lt;=841,M914&lt;=10),('[1]Pricing Schedule'!$F$103+('[1]Pricing Schedule'!$F$105*M914))*5,
IF(AND(I914=110000,R914&gt;672.8,R914&lt;=841,M914&gt;10),('[1]Pricing Schedule'!$F$111+('[1]Pricing Schedule'!$F$113*M914))*5,
IF(AND(I914=110000,R914&gt;1345.6,R914&lt;=1513.8,M914&lt;=10),('[1]Pricing Schedule'!$F$103+('[1]Pricing Schedule'!$F$105*M914))*9,
IF(AND(I914=110000,R914&gt;1345.6,R914&lt;=1513.8,M914&gt;10),('[1]Pricing Schedule'!$F$111+('[1]Pricing Schedule'!$F$113*M914))*9,
9999999999)))))))))))))))))))))))))))))))))))))))</f>
        <v>488330</v>
      </c>
      <c r="T914" s="21">
        <f>IF(AND(I914=38000,R914&lt;=4.5,M914&gt;8),'[1]Pricing Schedule'!$J$9,
IF(AND(I914=38000,R914&lt;=4.5,M914&lt;=8),'[1]Pricing Schedule'!$J$36,
IF(AND(I914=38000,R914&gt;4.5,R914&lt;=9,M914&gt;8),'[1]Pricing Schedule'!$J$18,
IF(AND(I914=38000,R914&gt;4.5,R914&lt;=9,M914&lt;=8),'[1]Pricing Schedule'!$J$36,
IF(AND(I914=38000,R914&gt;9,R914&lt;=12.8,M914&gt;8),'[1]Pricing Schedule'!$J$27,
IF(AND(I914=38000,R914&gt;9,R914&lt;=12.8,M914&lt;=8),'[1]Pricing Schedule'!$J$36,
IF(AND(I914=38000,R914&gt;12.8,R914&lt;=22.8),'[1]Pricing Schedule'!$J$36,
IF(AND(I914=38000,R914&gt;22.8,R914&lt;=30.2),'[1]Pricing Schedule'!$J$45,
IF(AND(I914=38000,R914&gt;30.2,R914&lt;=45.9),'[1]Pricing Schedule'!$J$54,
IF(AND(I914=38000,R914&gt;45.9,R914&lt;=123.4),'[1]Pricing Schedule'!$J$97,
IF(AND(I914=38000,R914&gt;123.4,R914&lt;=168.2,M914&lt;=10),'[1]Pricing Schedule'!$J$105,
IF(AND(I914=38000,R914&gt;123.4,R914&lt;=168.2,M914&gt;10),'[1]Pricing Schedule'!$J$113,
IF(AND(I914=38000,R914&gt;168.2,R914&lt;=336.4,M914&lt;=10),('[1]Pricing Schedule'!$J$105),
IF(AND(I914=38000,R914&gt;168.2,R914&lt;=336.4,M914&gt;10),('[1]Pricing Schedule'!$J$113),
IF(AND(I914=38000,R914&gt;336.4,R914&lt;=504.6,M914&lt;=10),('[1]Pricing Schedule'!$J$105),
IF(AND(I914=38000,R914&gt;336.4,R914&lt;=504.6,M914&gt;10),('[1]Pricing Schedule'!$J$113),
IF(AND(I914=38000,R914&gt;504.6,R914&lt;=672.8,M914&lt;=10),('[1]Pricing Schedule'!$J$105),
IF(AND(I914=38000,R914&gt;504.6,R914&lt;=672.8,M914&gt;10),('[1]Pricing Schedule'!$J$113),
IF(AND(I914=110000,R914&lt;=12.8,M914&gt;2),'[1]Pricing Schedule'!$J$63,
IF(AND(I914=110000,R914&lt;=12.8,M914&lt;=2),'[1]Pricing Schedule'!$J$97,
IF(AND(I914=110000,R914&gt;12.8,R914&lt;=22.8,M914&gt;3),'[1]Pricing Schedule'!$J$72,
IF(AND(I914=110000,R914&gt;12.8,R914&lt;=22.8,M914&lt;=3),'[1]Pricing Schedule'!$J$97,
IF(AND(I914=110000,R914&gt;22.8,R914&lt;=30.2),'[1]Pricing Schedule'!$J$81,
IF(AND(I914=110000,R914&gt;30.2,R914&lt;=45.9),'[1]Pricing Schedule'!$J$90,
IF(AND(I914=110000,R914&gt;45.9,R914&lt;=123.4),'[1]Pricing Schedule'!$J$97,
IF(AND(I914=110000,R914&gt;123.4,R914&lt;=168.2,M914&lt;=10),'[1]Pricing Schedule'!$J$105,
IF(AND(I914=110000,R914&gt;123.4,R914&lt;=168.2,M914&gt;10),'[1]Pricing Schedule'!$J$113,
IF(AND(I914=110000,R914&gt;168.2,R914&lt;=336.2,M914&lt;=10),('[1]Pricing Schedule'!$J$105),
IF(AND(I914=110000,R914&gt;168.2,R914&lt;=336.2,M914&gt;10),('[1]Pricing Schedule'!$J$113),
IF(AND(I914=110000,R914&gt;336.4,R914&lt;=504.6,M914&lt;=10),('[1]Pricing Schedule'!$J$105),
IF(AND(I914=110000,R914&gt;336.4,R914&lt;=504.6,M914&gt;10),('[1]Pricing Schedule'!$J$113),
IF(AND(I914=110000,R914&gt;504.6,R914&lt;=672.8,M914&lt;=10),('[1]Pricing Schedule'!$J$105),
IF(AND(I914=110000,R914&gt;504.6,R914&lt;=672.8,M914&gt;10),('[1]Pricing Schedule'!$J$113),
IF(AND(I914=110000,R914&gt;672.8,R914&lt;=841,M914&lt;=10),('[1]Pricing Schedule'!$J$105),
IF(AND(I914=110000,R914&gt;672.8,R914&lt;=841,M914&gt;10),('[1]Pricing Schedule'!$J$113),
IF(AND(I914=110000,R914&gt;1682,R914&lt;=1850.2,M914&lt;=10),('[1]Pricing Schedule'!$J$105),
IF(AND(I914=110000,R914&gt;1682,R914&lt;=1850.2,M914&gt;10),('[1]Pricing Schedule'!$J$113),
IF(AND(I914=110000,R914&gt;2018.4,R914&lt;=2186.6,M914&lt;=10),('[1]Pricing Schedule'!$J$105),
IF(AND(I914=110000,R914&gt;2018.4,R914&lt;=2186.6,M914&gt;10),('[1]Pricing Schedule'!$J$113),999999999)))))))))))))))))))))))))))))))))))))))</f>
        <v>4</v>
      </c>
      <c r="U914" s="40">
        <f t="shared" si="90"/>
        <v>38756.349206349201</v>
      </c>
      <c r="V914" s="41">
        <f t="shared" si="91"/>
        <v>25.802223905965231</v>
      </c>
      <c r="Y914" s="23">
        <v>295</v>
      </c>
      <c r="Z914" s="23">
        <v>689</v>
      </c>
      <c r="AR914" s="35"/>
    </row>
    <row r="915" spans="1:44" s="44" customFormat="1">
      <c r="A915" s="43">
        <v>916</v>
      </c>
      <c r="B915" s="43">
        <v>916</v>
      </c>
      <c r="C915" s="43" t="s">
        <v>1398</v>
      </c>
      <c r="D915" s="23" t="s">
        <v>121</v>
      </c>
      <c r="E915" s="23" t="s">
        <v>121</v>
      </c>
      <c r="F915" s="43" t="s">
        <v>311</v>
      </c>
      <c r="G915" s="43"/>
      <c r="H915" s="43" t="s">
        <v>113</v>
      </c>
      <c r="I915" s="44">
        <v>38000</v>
      </c>
      <c r="J915" s="43"/>
      <c r="K915" s="43"/>
      <c r="L915" s="45">
        <v>3.4649999999999999</v>
      </c>
      <c r="M915" s="46">
        <f t="shared" si="86"/>
        <v>4</v>
      </c>
      <c r="N915" s="45">
        <v>5.3230000000000004</v>
      </c>
      <c r="O915" s="44">
        <v>2</v>
      </c>
      <c r="P915" s="46">
        <f t="shared" si="87"/>
        <v>3.9922500000000003</v>
      </c>
      <c r="Q915" s="47">
        <f t="shared" si="88"/>
        <v>46.2</v>
      </c>
      <c r="R915" s="46">
        <f t="shared" si="89"/>
        <v>46.2</v>
      </c>
      <c r="S915" s="39">
        <f>IF(AND(I915=38000,R915&lt;=4.5,M915&gt;8),'[1]Pricing Schedule'!$F$8+('[1]Pricing Schedule'!$F$9*M915),
IF(AND(I915=38000,R915&lt;=4.5,M915&lt;=8),'[1]Pricing Schedule'!$F$34+('[1]Pricing Schedule'!$F$36*M915),
IF(AND(I915=38000,R915&gt;4.5,R915&lt;=9,M915&gt;8),'[1]Pricing Schedule'!$F$17+('[1]Pricing Schedule'!$F$18*M915),
IF(AND(I915=38000,R915&gt;4.5,R915&lt;=9,M915&lt;=8),'[1]Pricing Schedule'!$F$34+('[1]Pricing Schedule'!$F$36*M915),
IF(AND(I915=38000,R915&gt;9,R915&lt;=12.8,M915&gt;8),'[1]Pricing Schedule'!$F$26+('[1]Pricing Schedule'!$F$27*M915),
IF(AND(I915=38000,R915&gt;9,R915&lt;=12.8,M915&lt;=8),'[1]Pricing Schedule'!$F$34+('[1]Pricing Schedule'!$F$36*M915),
IF(AND(I915=38000,R915&gt;12.8,R915&lt;=22.8),'[1]Pricing Schedule'!$F$34+('[1]Pricing Schedule'!$F$36*M915),
IF(AND(I915=38000,R915&gt;22.8,R915&lt;=30.2),'[1]Pricing Schedule'!$F$43+('[1]Pricing Schedule'!$F$45*M915),
IF(AND(I915=38000,R915&gt;30.2,R915&lt;=45.9),'[1]Pricing Schedule'!$F$52+('[1]Pricing Schedule'!$F$54*M915),
IF(AND(I915=38000,R915&gt;45.9,R915&lt;=123.4),'[1]Pricing Schedule'!$F$96+('[1]Pricing Schedule'!$F$97*M915),
IF(AND(I915=38000,R915&gt;123.4,R915&lt;=168.2,M915&lt;=10),'[1]Pricing Schedule'!$F$103+('[1]Pricing Schedule'!$F$105*M915),
IF(AND(I915=38000,R915&gt;123.4,R915&lt;=168.2,M915&gt;10),'[1]Pricing Schedule'!$F$111+('[1]Pricing Schedule'!$F$113*M915),
IF(AND(I915=38000,R915&gt;157.4,R915&lt;=336.4,M915&lt;=10),('[1]Pricing Schedule'!$F$103+('[1]Pricing Schedule'!$F$105*M915))*2,
IF(AND(I915=38000,R915&gt;157.4,R915&lt;=336.4,M915&gt;10),('[1]Pricing Schedule'!$F$111+('[1]Pricing Schedule'!$F$113*M915))*2,
IF(AND(I915=38000,R915&gt;314.8,R915&lt;=504.6,M915&lt;=10),('[1]Pricing Schedule'!$F$103+('[1]Pricing Schedule'!$F$105*M915))*3,
IF(AND(I915=38000,R915&gt;314.8,R915&lt;=504.6,M915&gt;10),('[1]Pricing Schedule'!$F$111+('[1]Pricing Schedule'!$F$113*M915))*3,
IF(AND(I915=38000,R915&gt;472.2,R915&lt;=672.8,M915&lt;=10),('[1]Pricing Schedule'!$F$103+('[1]Pricing Schedule'!$F$105*M915))*4,
IF(AND(I915=38000,R915&gt;472.2,R915&lt;=672.8,M915&gt;10),('[1]Pricing Schedule'!$F$111+('[1]Pricing Schedule'!$F$113*M915))*4,
IF(AND(I915=110000,R915&lt;=12.8,M915&gt;2),'[1]Pricing Schedule'!$F$62+('[1]Pricing Schedule'!$F$63*M915),
IF(AND(I915=110000,R915&lt;=12.8,M915&lt;=2),'[1]Pricing Schedule'!$F$96+('[1]Pricing Schedule'!$F$97*M915),
IF(AND(I915=110000,R915&gt;12.8,R915&lt;=22.8,M915&gt;3),'[1]Pricing Schedule'!$F$71+('[1]Pricing Schedule'!$F$72*M915),
IF(AND(I915=110000,R915&gt;12.8,R915&lt;=22.8,M915&lt;=3),'[1]Pricing Schedule'!$F$96+('[1]Pricing Schedule'!$F$97*M915),
IF(AND(I915=110000,R915&gt;22.8,R915&lt;=30.2),'[1]Pricing Schedule'!$F$80+('[1]Pricing Schedule'!$F$81*M915),
IF(AND(I915=110000,R915&gt;30.2,R915&lt;=45.9),'[1]Pricing Schedule'!$F$89+('[1]Pricing Schedule'!$F$90*M915),
IF(AND(I915=110000,R915&gt;45.9,R915&lt;=123.4),'[1]Pricing Schedule'!$F$96+('[1]Pricing Schedule'!$F$97*M915),
IF(AND(I915=110000,R915&gt;123.4,R915&lt;=168.2,M915&lt;=10),'[1]Pricing Schedule'!$F$103+('[1]Pricing Schedule'!$F$105*M915),
IF(AND(I915=110000,R915&gt;123.4,R915&lt;=168.2,M915&gt;10),'[1]Pricing Schedule'!$F$111+('[1]Pricing Schedule'!$F$113*M915),
IF(AND(I915=110000,R915&gt;168.2,R915&lt;=336.4,M915&lt;=10),('[1]Pricing Schedule'!$F$103+('[1]Pricing Schedule'!$F$105*M915))*2,
IF(AND(I915=110000,R915&gt;168.2,R915&lt;=336.4,M915&gt;10),('[1]Pricing Schedule'!$F$111+('[1]Pricing Schedule'!$F$113*M915))*2,
IF(AND(I915=110000,R915&gt;336.4,R915&lt;=504.6,M915&lt;=10),('[1]Pricing Schedule'!$F$103+('[1]Pricing Schedule'!$F$105*M915))*3,
IF(AND(I915=110000,R915&gt;336.4,R915&lt;=504.6,M915&gt;10),('[1]Pricing Schedule'!$F$111+('[1]Pricing Schedule'!$F$113*M915))*3,
IF(AND(I915=110000,R915&gt;504.6,R915&lt;=672.8,M915&lt;=10),('[1]Pricing Schedule'!$F$103+('[1]Pricing Schedule'!$F$105*M915))*4,
IF(AND(I915=110000,R915&gt;504.6,R915&lt;=672.8,M915&gt;10),('[1]Pricing Schedule'!$F$111+('[1]Pricing Schedule'!$F$113*M915))*4,
IF(AND(I915=110000,R915&gt;672.8,R915&lt;=841,M915&lt;=10),('[1]Pricing Schedule'!$F$103+('[1]Pricing Schedule'!$F$105*M915))*5,
IF(AND(I915=110000,R915&gt;672.8,R915&lt;=841,M915&gt;10),('[1]Pricing Schedule'!$F$111+('[1]Pricing Schedule'!$F$113*M915))*5,
IF(AND(I915=110000,R915&gt;672.8,R915&lt;=841,M915&lt;=10),('[1]Pricing Schedule'!$F$103+('[1]Pricing Schedule'!$F$105*M915))*5,
IF(AND(I915=110000,R915&gt;672.8,R915&lt;=841,M915&gt;10),('[1]Pricing Schedule'!$F$111+('[1]Pricing Schedule'!$F$113*M915))*5,
IF(AND(I915=110000,R915&gt;1345.6,R915&lt;=1513.8,M915&lt;=10),('[1]Pricing Schedule'!$F$103+('[1]Pricing Schedule'!$F$105*M915))*9,
IF(AND(I915=110000,R915&gt;1345.6,R915&lt;=1513.8,M915&gt;10),('[1]Pricing Schedule'!$F$111+('[1]Pricing Schedule'!$F$113*M915))*9,
9999999999)))))))))))))))))))))))))))))))))))))))</f>
        <v>1761700</v>
      </c>
      <c r="T915" s="48">
        <f>IF(AND(I915=38000,R915&lt;=4.5,M915&gt;8),'[1]Pricing Schedule'!$J$9,
IF(AND(I915=38000,R915&lt;=4.5,M915&lt;=8),'[1]Pricing Schedule'!$J$36,
IF(AND(I915=38000,R915&gt;4.5,R915&lt;=9,M915&gt;8),'[1]Pricing Schedule'!$J$18,
IF(AND(I915=38000,R915&gt;4.5,R915&lt;=9,M915&lt;=8),'[1]Pricing Schedule'!$J$36,
IF(AND(I915=38000,R915&gt;9,R915&lt;=12.8,M915&gt;8),'[1]Pricing Schedule'!$J$27,
IF(AND(I915=38000,R915&gt;9,R915&lt;=12.8,M915&lt;=8),'[1]Pricing Schedule'!$J$36,
IF(AND(I915=38000,R915&gt;12.8,R915&lt;=22.8),'[1]Pricing Schedule'!$J$36,
IF(AND(I915=38000,R915&gt;22.8,R915&lt;=30.2),'[1]Pricing Schedule'!$J$45,
IF(AND(I915=38000,R915&gt;30.2,R915&lt;=45.9),'[1]Pricing Schedule'!$J$54,
IF(AND(I915=38000,R915&gt;45.9,R915&lt;=123.4),'[1]Pricing Schedule'!$J$97,
IF(AND(I915=38000,R915&gt;123.4,R915&lt;=168.2,M915&lt;=10),'[1]Pricing Schedule'!$J$105,
IF(AND(I915=38000,R915&gt;123.4,R915&lt;=168.2,M915&gt;10),'[1]Pricing Schedule'!$J$113,
IF(AND(I915=38000,R915&gt;168.2,R915&lt;=336.4,M915&lt;=10),('[1]Pricing Schedule'!$J$105),
IF(AND(I915=38000,R915&gt;168.2,R915&lt;=336.4,M915&gt;10),('[1]Pricing Schedule'!$J$113),
IF(AND(I915=38000,R915&gt;336.4,R915&lt;=504.6,M915&lt;=10),('[1]Pricing Schedule'!$J$105),
IF(AND(I915=38000,R915&gt;336.4,R915&lt;=504.6,M915&gt;10),('[1]Pricing Schedule'!$J$113),
IF(AND(I915=38000,R915&gt;504.6,R915&lt;=672.8,M915&lt;=10),('[1]Pricing Schedule'!$J$105),
IF(AND(I915=38000,R915&gt;504.6,R915&lt;=672.8,M915&gt;10),('[1]Pricing Schedule'!$J$113),
IF(AND(I915=110000,R915&lt;=12.8,M915&gt;2),'[1]Pricing Schedule'!$J$63,
IF(AND(I915=110000,R915&lt;=12.8,M915&lt;=2),'[1]Pricing Schedule'!$J$97,
IF(AND(I915=110000,R915&gt;12.8,R915&lt;=22.8,M915&gt;3),'[1]Pricing Schedule'!$J$72,
IF(AND(I915=110000,R915&gt;12.8,R915&lt;=22.8,M915&lt;=3),'[1]Pricing Schedule'!$J$97,
IF(AND(I915=110000,R915&gt;22.8,R915&lt;=30.2),'[1]Pricing Schedule'!$J$81,
IF(AND(I915=110000,R915&gt;30.2,R915&lt;=45.9),'[1]Pricing Schedule'!$J$90,
IF(AND(I915=110000,R915&gt;45.9,R915&lt;=123.4),'[1]Pricing Schedule'!$J$97,
IF(AND(I915=110000,R915&gt;123.4,R915&lt;=168.2,M915&lt;=10),'[1]Pricing Schedule'!$J$105,
IF(AND(I915=110000,R915&gt;123.4,R915&lt;=168.2,M915&gt;10),'[1]Pricing Schedule'!$J$113,
IF(AND(I915=110000,R915&gt;168.2,R915&lt;=336.2,M915&lt;=10),('[1]Pricing Schedule'!$J$105),
IF(AND(I915=110000,R915&gt;168.2,R915&lt;=336.2,M915&gt;10),('[1]Pricing Schedule'!$J$113),
IF(AND(I915=110000,R915&gt;336.4,R915&lt;=504.6,M915&lt;=10),('[1]Pricing Schedule'!$J$105),
IF(AND(I915=110000,R915&gt;336.4,R915&lt;=504.6,M915&gt;10),('[1]Pricing Schedule'!$J$113),
IF(AND(I915=110000,R915&gt;504.6,R915&lt;=672.8,M915&lt;=10),('[1]Pricing Schedule'!$J$105),
IF(AND(I915=110000,R915&gt;504.6,R915&lt;=672.8,M915&gt;10),('[1]Pricing Schedule'!$J$113),
IF(AND(I915=110000,R915&gt;672.8,R915&lt;=841,M915&lt;=10),('[1]Pricing Schedule'!$J$105),
IF(AND(I915=110000,R915&gt;672.8,R915&lt;=841,M915&gt;10),('[1]Pricing Schedule'!$J$113),
IF(AND(I915=110000,R915&gt;1682,R915&lt;=1850.2,M915&lt;=10),('[1]Pricing Schedule'!$J$105),
IF(AND(I915=110000,R915&gt;1682,R915&lt;=1850.2,M915&gt;10),('[1]Pricing Schedule'!$J$113),
IF(AND(I915=110000,R915&gt;2018.4,R915&lt;=2186.6,M915&lt;=10),('[1]Pricing Schedule'!$J$105),
IF(AND(I915=110000,R915&gt;2018.4,R915&lt;=2186.6,M915&gt;10),('[1]Pricing Schedule'!$J$113),999999999)))))))))))))))))))))))))))))))))))))))</f>
        <v>11</v>
      </c>
      <c r="U915" s="49">
        <f t="shared" si="90"/>
        <v>38132.034632034629</v>
      </c>
      <c r="V915" s="50">
        <f t="shared" si="91"/>
        <v>26.224669353465401</v>
      </c>
      <c r="W915" s="13"/>
      <c r="X915" s="13"/>
      <c r="Y915" s="23">
        <v>503</v>
      </c>
      <c r="Z915" s="23">
        <v>689</v>
      </c>
      <c r="AD915" s="43"/>
      <c r="AE915" s="43"/>
      <c r="AF915" s="43"/>
      <c r="AR915" s="51"/>
    </row>
    <row r="916" spans="1:44">
      <c r="A916" s="23">
        <v>917</v>
      </c>
      <c r="B916" s="23">
        <v>917</v>
      </c>
      <c r="C916" s="23" t="s">
        <v>1399</v>
      </c>
      <c r="D916" s="23" t="s">
        <v>121</v>
      </c>
      <c r="E916" s="23" t="s">
        <v>121</v>
      </c>
      <c r="F916" s="23" t="s">
        <v>311</v>
      </c>
      <c r="H916" s="23" t="s">
        <v>113</v>
      </c>
      <c r="I916" s="13">
        <v>38000</v>
      </c>
      <c r="L916" s="24">
        <v>4.9829999999999997</v>
      </c>
      <c r="M916" s="37">
        <f t="shared" si="86"/>
        <v>5</v>
      </c>
      <c r="N916" s="24">
        <v>1.4910000000000001</v>
      </c>
      <c r="O916" s="13">
        <v>2</v>
      </c>
      <c r="P916" s="36">
        <f t="shared" si="87"/>
        <v>1.1182500000000002</v>
      </c>
      <c r="Q916" s="38">
        <f t="shared" si="88"/>
        <v>12.600000000000001</v>
      </c>
      <c r="R916" s="37">
        <f t="shared" si="89"/>
        <v>12.600000000000001</v>
      </c>
      <c r="S916" s="39">
        <f>IF(AND(I916=38000,R916&lt;=4.5,M916&gt;8),'[1]Pricing Schedule'!$F$8+('[1]Pricing Schedule'!$F$9*M916),
IF(AND(I916=38000,R916&lt;=4.5,M916&lt;=8),'[1]Pricing Schedule'!$F$34+('[1]Pricing Schedule'!$F$36*M916),
IF(AND(I916=38000,R916&gt;4.5,R916&lt;=9,M916&gt;8),'[1]Pricing Schedule'!$F$17+('[1]Pricing Schedule'!$F$18*M916),
IF(AND(I916=38000,R916&gt;4.5,R916&lt;=9,M916&lt;=8),'[1]Pricing Schedule'!$F$34+('[1]Pricing Schedule'!$F$36*M916),
IF(AND(I916=38000,R916&gt;9,R916&lt;=12.8,M916&gt;8),'[1]Pricing Schedule'!$F$26+('[1]Pricing Schedule'!$F$27*M916),
IF(AND(I916=38000,R916&gt;9,R916&lt;=12.8,M916&lt;=8),'[1]Pricing Schedule'!$F$34+('[1]Pricing Schedule'!$F$36*M916),
IF(AND(I916=38000,R916&gt;12.8,R916&lt;=22.8),'[1]Pricing Schedule'!$F$34+('[1]Pricing Schedule'!$F$36*M916),
IF(AND(I916=38000,R916&gt;22.8,R916&lt;=30.2),'[1]Pricing Schedule'!$F$43+('[1]Pricing Schedule'!$F$45*M916),
IF(AND(I916=38000,R916&gt;30.2,R916&lt;=45.9),'[1]Pricing Schedule'!$F$52+('[1]Pricing Schedule'!$F$54*M916),
IF(AND(I916=38000,R916&gt;45.9,R916&lt;=123.4),'[1]Pricing Schedule'!$F$96+('[1]Pricing Schedule'!$F$97*M916),
IF(AND(I916=38000,R916&gt;123.4,R916&lt;=168.2,M916&lt;=10),'[1]Pricing Schedule'!$F$103+('[1]Pricing Schedule'!$F$105*M916),
IF(AND(I916=38000,R916&gt;123.4,R916&lt;=168.2,M916&gt;10),'[1]Pricing Schedule'!$F$111+('[1]Pricing Schedule'!$F$113*M916),
IF(AND(I916=38000,R916&gt;157.4,R916&lt;=336.4,M916&lt;=10),('[1]Pricing Schedule'!$F$103+('[1]Pricing Schedule'!$F$105*M916))*2,
IF(AND(I916=38000,R916&gt;157.4,R916&lt;=336.4,M916&gt;10),('[1]Pricing Schedule'!$F$111+('[1]Pricing Schedule'!$F$113*M916))*2,
IF(AND(I916=38000,R916&gt;314.8,R916&lt;=504.6,M916&lt;=10),('[1]Pricing Schedule'!$F$103+('[1]Pricing Schedule'!$F$105*M916))*3,
IF(AND(I916=38000,R916&gt;314.8,R916&lt;=504.6,M916&gt;10),('[1]Pricing Schedule'!$F$111+('[1]Pricing Schedule'!$F$113*M916))*3,
IF(AND(I916=38000,R916&gt;472.2,R916&lt;=672.8,M916&lt;=10),('[1]Pricing Schedule'!$F$103+('[1]Pricing Schedule'!$F$105*M916))*4,
IF(AND(I916=38000,R916&gt;472.2,R916&lt;=672.8,M916&gt;10),('[1]Pricing Schedule'!$F$111+('[1]Pricing Schedule'!$F$113*M916))*4,
IF(AND(I916=110000,R916&lt;=12.8,M916&gt;2),'[1]Pricing Schedule'!$F$62+('[1]Pricing Schedule'!$F$63*M916),
IF(AND(I916=110000,R916&lt;=12.8,M916&lt;=2),'[1]Pricing Schedule'!$F$96+('[1]Pricing Schedule'!$F$97*M916),
IF(AND(I916=110000,R916&gt;12.8,R916&lt;=22.8,M916&gt;3),'[1]Pricing Schedule'!$F$71+('[1]Pricing Schedule'!$F$72*M916),
IF(AND(I916=110000,R916&gt;12.8,R916&lt;=22.8,M916&lt;=3),'[1]Pricing Schedule'!$F$96+('[1]Pricing Schedule'!$F$97*M916),
IF(AND(I916=110000,R916&gt;22.8,R916&lt;=30.2),'[1]Pricing Schedule'!$F$80+('[1]Pricing Schedule'!$F$81*M916),
IF(AND(I916=110000,R916&gt;30.2,R916&lt;=45.9),'[1]Pricing Schedule'!$F$89+('[1]Pricing Schedule'!$F$90*M916),
IF(AND(I916=110000,R916&gt;45.9,R916&lt;=123.4),'[1]Pricing Schedule'!$F$96+('[1]Pricing Schedule'!$F$97*M916),
IF(AND(I916=110000,R916&gt;123.4,R916&lt;=168.2,M916&lt;=10),'[1]Pricing Schedule'!$F$103+('[1]Pricing Schedule'!$F$105*M916),
IF(AND(I916=110000,R916&gt;123.4,R916&lt;=168.2,M916&gt;10),'[1]Pricing Schedule'!$F$111+('[1]Pricing Schedule'!$F$113*M916),
IF(AND(I916=110000,R916&gt;168.2,R916&lt;=336.4,M916&lt;=10),('[1]Pricing Schedule'!$F$103+('[1]Pricing Schedule'!$F$105*M916))*2,
IF(AND(I916=110000,R916&gt;168.2,R916&lt;=336.4,M916&gt;10),('[1]Pricing Schedule'!$F$111+('[1]Pricing Schedule'!$F$113*M916))*2,
IF(AND(I916=110000,R916&gt;336.4,R916&lt;=504.6,M916&lt;=10),('[1]Pricing Schedule'!$F$103+('[1]Pricing Schedule'!$F$105*M916))*3,
IF(AND(I916=110000,R916&gt;336.4,R916&lt;=504.6,M916&gt;10),('[1]Pricing Schedule'!$F$111+('[1]Pricing Schedule'!$F$113*M916))*3,
IF(AND(I916=110000,R916&gt;504.6,R916&lt;=672.8,M916&lt;=10),('[1]Pricing Schedule'!$F$103+('[1]Pricing Schedule'!$F$105*M916))*4,
IF(AND(I916=110000,R916&gt;504.6,R916&lt;=672.8,M916&gt;10),('[1]Pricing Schedule'!$F$111+('[1]Pricing Schedule'!$F$113*M916))*4,
IF(AND(I916=110000,R916&gt;672.8,R916&lt;=841,M916&lt;=10),('[1]Pricing Schedule'!$F$103+('[1]Pricing Schedule'!$F$105*M916))*5,
IF(AND(I916=110000,R916&gt;672.8,R916&lt;=841,M916&gt;10),('[1]Pricing Schedule'!$F$111+('[1]Pricing Schedule'!$F$113*M916))*5,
IF(AND(I916=110000,R916&gt;672.8,R916&lt;=841,M916&lt;=10),('[1]Pricing Schedule'!$F$103+('[1]Pricing Schedule'!$F$105*M916))*5,
IF(AND(I916=110000,R916&gt;672.8,R916&lt;=841,M916&gt;10),('[1]Pricing Schedule'!$F$111+('[1]Pricing Schedule'!$F$113*M916))*5,
IF(AND(I916=110000,R916&gt;1345.6,R916&lt;=1513.8,M916&lt;=10),('[1]Pricing Schedule'!$F$103+('[1]Pricing Schedule'!$F$105*M916))*9,
IF(AND(I916=110000,R916&gt;1345.6,R916&lt;=1513.8,M916&gt;10),('[1]Pricing Schedule'!$F$111+('[1]Pricing Schedule'!$F$113*M916))*9,
9999999999)))))))))))))))))))))))))))))))))))))))</f>
        <v>699140</v>
      </c>
      <c r="T916" s="21">
        <f>IF(AND(I916=38000,R916&lt;=4.5,M916&gt;8),'[1]Pricing Schedule'!$J$9,
IF(AND(I916=38000,R916&lt;=4.5,M916&lt;=8),'[1]Pricing Schedule'!$J$36,
IF(AND(I916=38000,R916&gt;4.5,R916&lt;=9,M916&gt;8),'[1]Pricing Schedule'!$J$18,
IF(AND(I916=38000,R916&gt;4.5,R916&lt;=9,M916&lt;=8),'[1]Pricing Schedule'!$J$36,
IF(AND(I916=38000,R916&gt;9,R916&lt;=12.8,M916&gt;8),'[1]Pricing Schedule'!$J$27,
IF(AND(I916=38000,R916&gt;9,R916&lt;=12.8,M916&lt;=8),'[1]Pricing Schedule'!$J$36,
IF(AND(I916=38000,R916&gt;12.8,R916&lt;=22.8),'[1]Pricing Schedule'!$J$36,
IF(AND(I916=38000,R916&gt;22.8,R916&lt;=30.2),'[1]Pricing Schedule'!$J$45,
IF(AND(I916=38000,R916&gt;30.2,R916&lt;=45.9),'[1]Pricing Schedule'!$J$54,
IF(AND(I916=38000,R916&gt;45.9,R916&lt;=123.4),'[1]Pricing Schedule'!$J$97,
IF(AND(I916=38000,R916&gt;123.4,R916&lt;=168.2,M916&lt;=10),'[1]Pricing Schedule'!$J$105,
IF(AND(I916=38000,R916&gt;123.4,R916&lt;=168.2,M916&gt;10),'[1]Pricing Schedule'!$J$113,
IF(AND(I916=38000,R916&gt;168.2,R916&lt;=336.4,M916&lt;=10),('[1]Pricing Schedule'!$J$105),
IF(AND(I916=38000,R916&gt;168.2,R916&lt;=336.4,M916&gt;10),('[1]Pricing Schedule'!$J$113),
IF(AND(I916=38000,R916&gt;336.4,R916&lt;=504.6,M916&lt;=10),('[1]Pricing Schedule'!$J$105),
IF(AND(I916=38000,R916&gt;336.4,R916&lt;=504.6,M916&gt;10),('[1]Pricing Schedule'!$J$113),
IF(AND(I916=38000,R916&gt;504.6,R916&lt;=672.8,M916&lt;=10),('[1]Pricing Schedule'!$J$105),
IF(AND(I916=38000,R916&gt;504.6,R916&lt;=672.8,M916&gt;10),('[1]Pricing Schedule'!$J$113),
IF(AND(I916=110000,R916&lt;=12.8,M916&gt;2),'[1]Pricing Schedule'!$J$63,
IF(AND(I916=110000,R916&lt;=12.8,M916&lt;=2),'[1]Pricing Schedule'!$J$97,
IF(AND(I916=110000,R916&gt;12.8,R916&lt;=22.8,M916&gt;3),'[1]Pricing Schedule'!$J$72,
IF(AND(I916=110000,R916&gt;12.8,R916&lt;=22.8,M916&lt;=3),'[1]Pricing Schedule'!$J$97,
IF(AND(I916=110000,R916&gt;22.8,R916&lt;=30.2),'[1]Pricing Schedule'!$J$81,
IF(AND(I916=110000,R916&gt;30.2,R916&lt;=45.9),'[1]Pricing Schedule'!$J$90,
IF(AND(I916=110000,R916&gt;45.9,R916&lt;=123.4),'[1]Pricing Schedule'!$J$97,
IF(AND(I916=110000,R916&gt;123.4,R916&lt;=168.2,M916&lt;=10),'[1]Pricing Schedule'!$J$105,
IF(AND(I916=110000,R916&gt;123.4,R916&lt;=168.2,M916&gt;10),'[1]Pricing Schedule'!$J$113,
IF(AND(I916=110000,R916&gt;168.2,R916&lt;=336.2,M916&lt;=10),('[1]Pricing Schedule'!$J$105),
IF(AND(I916=110000,R916&gt;168.2,R916&lt;=336.2,M916&gt;10),('[1]Pricing Schedule'!$J$113),
IF(AND(I916=110000,R916&gt;336.4,R916&lt;=504.6,M916&lt;=10),('[1]Pricing Schedule'!$J$105),
IF(AND(I916=110000,R916&gt;336.4,R916&lt;=504.6,M916&gt;10),('[1]Pricing Schedule'!$J$113),
IF(AND(I916=110000,R916&gt;504.6,R916&lt;=672.8,M916&lt;=10),('[1]Pricing Schedule'!$J$105),
IF(AND(I916=110000,R916&gt;504.6,R916&lt;=672.8,M916&gt;10),('[1]Pricing Schedule'!$J$113),
IF(AND(I916=110000,R916&gt;672.8,R916&lt;=841,M916&lt;=10),('[1]Pricing Schedule'!$J$105),
IF(AND(I916=110000,R916&gt;672.8,R916&lt;=841,M916&gt;10),('[1]Pricing Schedule'!$J$113),
IF(AND(I916=110000,R916&gt;1682,R916&lt;=1850.2,M916&lt;=10),('[1]Pricing Schedule'!$J$105),
IF(AND(I916=110000,R916&gt;1682,R916&lt;=1850.2,M916&gt;10),('[1]Pricing Schedule'!$J$113),
IF(AND(I916=110000,R916&gt;2018.4,R916&lt;=2186.6,M916&lt;=10),('[1]Pricing Schedule'!$J$105),
IF(AND(I916=110000,R916&gt;2018.4,R916&lt;=2186.6,M916&gt;10),('[1]Pricing Schedule'!$J$113),999999999)))))))))))))))))))))))))))))))))))))))</f>
        <v>4</v>
      </c>
      <c r="U916" s="40">
        <f t="shared" si="90"/>
        <v>55487.301587301583</v>
      </c>
      <c r="V916" s="41">
        <f t="shared" si="91"/>
        <v>18.02214148811397</v>
      </c>
      <c r="Y916" s="23">
        <v>206</v>
      </c>
      <c r="Z916" s="23">
        <v>689</v>
      </c>
      <c r="AR916" s="35"/>
    </row>
    <row r="917" spans="1:44">
      <c r="A917" s="23">
        <v>918</v>
      </c>
      <c r="B917" s="23">
        <v>918</v>
      </c>
      <c r="C917" s="23" t="s">
        <v>1400</v>
      </c>
      <c r="D917" s="23" t="s">
        <v>121</v>
      </c>
      <c r="E917" s="23" t="s">
        <v>121</v>
      </c>
      <c r="F917" s="23" t="s">
        <v>617</v>
      </c>
      <c r="G917" s="23" t="s">
        <v>618</v>
      </c>
      <c r="H917" s="23" t="s">
        <v>113</v>
      </c>
      <c r="I917" s="13">
        <v>38000</v>
      </c>
      <c r="J917" s="23" t="s">
        <v>119</v>
      </c>
      <c r="K917" s="13">
        <v>38000</v>
      </c>
      <c r="L917" s="24">
        <v>3.5449999999999999</v>
      </c>
      <c r="M917" s="37">
        <f t="shared" si="86"/>
        <v>4</v>
      </c>
      <c r="N917" s="24">
        <v>0.84</v>
      </c>
      <c r="O917" s="13">
        <v>2</v>
      </c>
      <c r="P917" s="36">
        <f t="shared" si="87"/>
        <v>0.63</v>
      </c>
      <c r="Q917" s="38">
        <f t="shared" si="88"/>
        <v>8.4</v>
      </c>
      <c r="R917" s="37">
        <f t="shared" si="89"/>
        <v>8.4</v>
      </c>
      <c r="S917" s="39">
        <f>IF(AND(I917=38000,R917&lt;=4.5,M917&gt;8),'[1]Pricing Schedule'!$F$8+('[1]Pricing Schedule'!$F$9*M917),
IF(AND(I917=38000,R917&lt;=4.5,M917&lt;=8),'[1]Pricing Schedule'!$F$34+('[1]Pricing Schedule'!$F$36*M917),
IF(AND(I917=38000,R917&gt;4.5,R917&lt;=9,M917&gt;8),'[1]Pricing Schedule'!$F$17+('[1]Pricing Schedule'!$F$18*M917),
IF(AND(I917=38000,R917&gt;4.5,R917&lt;=9,M917&lt;=8),'[1]Pricing Schedule'!$F$34+('[1]Pricing Schedule'!$F$36*M917),
IF(AND(I917=38000,R917&gt;9,R917&lt;=12.8,M917&gt;8),'[1]Pricing Schedule'!$F$26+('[1]Pricing Schedule'!$F$27*M917),
IF(AND(I917=38000,R917&gt;9,R917&lt;=12.8,M917&lt;=8),'[1]Pricing Schedule'!$F$34+('[1]Pricing Schedule'!$F$36*M917),
IF(AND(I917=38000,R917&gt;12.8,R917&lt;=22.8),'[1]Pricing Schedule'!$F$34+('[1]Pricing Schedule'!$F$36*M917),
IF(AND(I917=38000,R917&gt;22.8,R917&lt;=30.2),'[1]Pricing Schedule'!$F$43+('[1]Pricing Schedule'!$F$45*M917),
IF(AND(I917=38000,R917&gt;30.2,R917&lt;=45.9),'[1]Pricing Schedule'!$F$52+('[1]Pricing Schedule'!$F$54*M917),
IF(AND(I917=38000,R917&gt;45.9,R917&lt;=123.4),'[1]Pricing Schedule'!$F$96+('[1]Pricing Schedule'!$F$97*M917),
IF(AND(I917=38000,R917&gt;123.4,R917&lt;=168.2,M917&lt;=10),'[1]Pricing Schedule'!$F$103+('[1]Pricing Schedule'!$F$105*M917),
IF(AND(I917=38000,R917&gt;123.4,R917&lt;=168.2,M917&gt;10),'[1]Pricing Schedule'!$F$111+('[1]Pricing Schedule'!$F$113*M917),
IF(AND(I917=38000,R917&gt;157.4,R917&lt;=336.4,M917&lt;=10),('[1]Pricing Schedule'!$F$103+('[1]Pricing Schedule'!$F$105*M917))*2,
IF(AND(I917=38000,R917&gt;157.4,R917&lt;=336.4,M917&gt;10),('[1]Pricing Schedule'!$F$111+('[1]Pricing Schedule'!$F$113*M917))*2,
IF(AND(I917=38000,R917&gt;314.8,R917&lt;=504.6,M917&lt;=10),('[1]Pricing Schedule'!$F$103+('[1]Pricing Schedule'!$F$105*M917))*3,
IF(AND(I917=38000,R917&gt;314.8,R917&lt;=504.6,M917&gt;10),('[1]Pricing Schedule'!$F$111+('[1]Pricing Schedule'!$F$113*M917))*3,
IF(AND(I917=38000,R917&gt;472.2,R917&lt;=672.8,M917&lt;=10),('[1]Pricing Schedule'!$F$103+('[1]Pricing Schedule'!$F$105*M917))*4,
IF(AND(I917=38000,R917&gt;472.2,R917&lt;=672.8,M917&gt;10),('[1]Pricing Schedule'!$F$111+('[1]Pricing Schedule'!$F$113*M917))*4,
IF(AND(I917=110000,R917&lt;=12.8,M917&gt;2),'[1]Pricing Schedule'!$F$62+('[1]Pricing Schedule'!$F$63*M917),
IF(AND(I917=110000,R917&lt;=12.8,M917&lt;=2),'[1]Pricing Schedule'!$F$96+('[1]Pricing Schedule'!$F$97*M917),
IF(AND(I917=110000,R917&gt;12.8,R917&lt;=22.8,M917&gt;3),'[1]Pricing Schedule'!$F$71+('[1]Pricing Schedule'!$F$72*M917),
IF(AND(I917=110000,R917&gt;12.8,R917&lt;=22.8,M917&lt;=3),'[1]Pricing Schedule'!$F$96+('[1]Pricing Schedule'!$F$97*M917),
IF(AND(I917=110000,R917&gt;22.8,R917&lt;=30.2),'[1]Pricing Schedule'!$F$80+('[1]Pricing Schedule'!$F$81*M917),
IF(AND(I917=110000,R917&gt;30.2,R917&lt;=45.9),'[1]Pricing Schedule'!$F$89+('[1]Pricing Schedule'!$F$90*M917),
IF(AND(I917=110000,R917&gt;45.9,R917&lt;=123.4),'[1]Pricing Schedule'!$F$96+('[1]Pricing Schedule'!$F$97*M917),
IF(AND(I917=110000,R917&gt;123.4,R917&lt;=168.2,M917&lt;=10),'[1]Pricing Schedule'!$F$103+('[1]Pricing Schedule'!$F$105*M917),
IF(AND(I917=110000,R917&gt;123.4,R917&lt;=168.2,M917&gt;10),'[1]Pricing Schedule'!$F$111+('[1]Pricing Schedule'!$F$113*M917),
IF(AND(I917=110000,R917&gt;168.2,R917&lt;=336.4,M917&lt;=10),('[1]Pricing Schedule'!$F$103+('[1]Pricing Schedule'!$F$105*M917))*2,
IF(AND(I917=110000,R917&gt;168.2,R917&lt;=336.4,M917&gt;10),('[1]Pricing Schedule'!$F$111+('[1]Pricing Schedule'!$F$113*M917))*2,
IF(AND(I917=110000,R917&gt;336.4,R917&lt;=504.6,M917&lt;=10),('[1]Pricing Schedule'!$F$103+('[1]Pricing Schedule'!$F$105*M917))*3,
IF(AND(I917=110000,R917&gt;336.4,R917&lt;=504.6,M917&gt;10),('[1]Pricing Schedule'!$F$111+('[1]Pricing Schedule'!$F$113*M917))*3,
IF(AND(I917=110000,R917&gt;504.6,R917&lt;=672.8,M917&lt;=10),('[1]Pricing Schedule'!$F$103+('[1]Pricing Schedule'!$F$105*M917))*4,
IF(AND(I917=110000,R917&gt;504.6,R917&lt;=672.8,M917&gt;10),('[1]Pricing Schedule'!$F$111+('[1]Pricing Schedule'!$F$113*M917))*4,
IF(AND(I917=110000,R917&gt;672.8,R917&lt;=841,M917&lt;=10),('[1]Pricing Schedule'!$F$103+('[1]Pricing Schedule'!$F$105*M917))*5,
IF(AND(I917=110000,R917&gt;672.8,R917&lt;=841,M917&gt;10),('[1]Pricing Schedule'!$F$111+('[1]Pricing Schedule'!$F$113*M917))*5,
IF(AND(I917=110000,R917&gt;672.8,R917&lt;=841,M917&lt;=10),('[1]Pricing Schedule'!$F$103+('[1]Pricing Schedule'!$F$105*M917))*5,
IF(AND(I917=110000,R917&gt;672.8,R917&lt;=841,M917&gt;10),('[1]Pricing Schedule'!$F$111+('[1]Pricing Schedule'!$F$113*M917))*5,
IF(AND(I917=110000,R917&gt;1345.6,R917&lt;=1513.8,M917&lt;=10),('[1]Pricing Schedule'!$F$103+('[1]Pricing Schedule'!$F$105*M917))*9,
IF(AND(I917=110000,R917&gt;1345.6,R917&lt;=1513.8,M917&gt;10),('[1]Pricing Schedule'!$F$111+('[1]Pricing Schedule'!$F$113*M917))*9,
9999999999)))))))))))))))))))))))))))))))))))))))</f>
        <v>628870</v>
      </c>
      <c r="T917" s="21">
        <f>IF(AND(I917=38000,R917&lt;=4.5,M917&gt;8),'[1]Pricing Schedule'!$J$9,
IF(AND(I917=38000,R917&lt;=4.5,M917&lt;=8),'[1]Pricing Schedule'!$J$36,
IF(AND(I917=38000,R917&gt;4.5,R917&lt;=9,M917&gt;8),'[1]Pricing Schedule'!$J$18,
IF(AND(I917=38000,R917&gt;4.5,R917&lt;=9,M917&lt;=8),'[1]Pricing Schedule'!$J$36,
IF(AND(I917=38000,R917&gt;9,R917&lt;=12.8,M917&gt;8),'[1]Pricing Schedule'!$J$27,
IF(AND(I917=38000,R917&gt;9,R917&lt;=12.8,M917&lt;=8),'[1]Pricing Schedule'!$J$36,
IF(AND(I917=38000,R917&gt;12.8,R917&lt;=22.8),'[1]Pricing Schedule'!$J$36,
IF(AND(I917=38000,R917&gt;22.8,R917&lt;=30.2),'[1]Pricing Schedule'!$J$45,
IF(AND(I917=38000,R917&gt;30.2,R917&lt;=45.9),'[1]Pricing Schedule'!$J$54,
IF(AND(I917=38000,R917&gt;45.9,R917&lt;=123.4),'[1]Pricing Schedule'!$J$97,
IF(AND(I917=38000,R917&gt;123.4,R917&lt;=168.2,M917&lt;=10),'[1]Pricing Schedule'!$J$105,
IF(AND(I917=38000,R917&gt;123.4,R917&lt;=168.2,M917&gt;10),'[1]Pricing Schedule'!$J$113,
IF(AND(I917=38000,R917&gt;168.2,R917&lt;=336.4,M917&lt;=10),('[1]Pricing Schedule'!$J$105),
IF(AND(I917=38000,R917&gt;168.2,R917&lt;=336.4,M917&gt;10),('[1]Pricing Schedule'!$J$113),
IF(AND(I917=38000,R917&gt;336.4,R917&lt;=504.6,M917&lt;=10),('[1]Pricing Schedule'!$J$105),
IF(AND(I917=38000,R917&gt;336.4,R917&lt;=504.6,M917&gt;10),('[1]Pricing Schedule'!$J$113),
IF(AND(I917=38000,R917&gt;504.6,R917&lt;=672.8,M917&lt;=10),('[1]Pricing Schedule'!$J$105),
IF(AND(I917=38000,R917&gt;504.6,R917&lt;=672.8,M917&gt;10),('[1]Pricing Schedule'!$J$113),
IF(AND(I917=110000,R917&lt;=12.8,M917&gt;2),'[1]Pricing Schedule'!$J$63,
IF(AND(I917=110000,R917&lt;=12.8,M917&lt;=2),'[1]Pricing Schedule'!$J$97,
IF(AND(I917=110000,R917&gt;12.8,R917&lt;=22.8,M917&gt;3),'[1]Pricing Schedule'!$J$72,
IF(AND(I917=110000,R917&gt;12.8,R917&lt;=22.8,M917&lt;=3),'[1]Pricing Schedule'!$J$97,
IF(AND(I917=110000,R917&gt;22.8,R917&lt;=30.2),'[1]Pricing Schedule'!$J$81,
IF(AND(I917=110000,R917&gt;30.2,R917&lt;=45.9),'[1]Pricing Schedule'!$J$90,
IF(AND(I917=110000,R917&gt;45.9,R917&lt;=123.4),'[1]Pricing Schedule'!$J$97,
IF(AND(I917=110000,R917&gt;123.4,R917&lt;=168.2,M917&lt;=10),'[1]Pricing Schedule'!$J$105,
IF(AND(I917=110000,R917&gt;123.4,R917&lt;=168.2,M917&gt;10),'[1]Pricing Schedule'!$J$113,
IF(AND(I917=110000,R917&gt;168.2,R917&lt;=336.2,M917&lt;=10),('[1]Pricing Schedule'!$J$105),
IF(AND(I917=110000,R917&gt;168.2,R917&lt;=336.2,M917&gt;10),('[1]Pricing Schedule'!$J$113),
IF(AND(I917=110000,R917&gt;336.4,R917&lt;=504.6,M917&lt;=10),('[1]Pricing Schedule'!$J$105),
IF(AND(I917=110000,R917&gt;336.4,R917&lt;=504.6,M917&gt;10),('[1]Pricing Schedule'!$J$113),
IF(AND(I917=110000,R917&gt;504.6,R917&lt;=672.8,M917&lt;=10),('[1]Pricing Schedule'!$J$105),
IF(AND(I917=110000,R917&gt;504.6,R917&lt;=672.8,M917&gt;10),('[1]Pricing Schedule'!$J$113),
IF(AND(I917=110000,R917&gt;672.8,R917&lt;=841,M917&lt;=10),('[1]Pricing Schedule'!$J$105),
IF(AND(I917=110000,R917&gt;672.8,R917&lt;=841,M917&gt;10),('[1]Pricing Schedule'!$J$113),
IF(AND(I917=110000,R917&gt;1682,R917&lt;=1850.2,M917&lt;=10),('[1]Pricing Schedule'!$J$105),
IF(AND(I917=110000,R917&gt;1682,R917&lt;=1850.2,M917&gt;10),('[1]Pricing Schedule'!$J$113),
IF(AND(I917=110000,R917&gt;2018.4,R917&lt;=2186.6,M917&lt;=10),('[1]Pricing Schedule'!$J$105),
IF(AND(I917=110000,R917&gt;2018.4,R917&lt;=2186.6,M917&gt;10),('[1]Pricing Schedule'!$J$113),999999999)))))))))))))))))))))))))))))))))))))))</f>
        <v>4</v>
      </c>
      <c r="U917" s="40">
        <f t="shared" si="90"/>
        <v>74865.476190476184</v>
      </c>
      <c r="V917" s="41">
        <f t="shared" si="91"/>
        <v>13.357291650102566</v>
      </c>
      <c r="Y917" s="23">
        <v>175</v>
      </c>
      <c r="Z917" s="23">
        <v>687</v>
      </c>
      <c r="AR917" s="35"/>
    </row>
    <row r="918" spans="1:44">
      <c r="A918" s="23">
        <v>919</v>
      </c>
      <c r="B918" s="23">
        <v>919</v>
      </c>
      <c r="C918" s="23" t="s">
        <v>1401</v>
      </c>
      <c r="D918" s="23" t="s">
        <v>121</v>
      </c>
      <c r="E918" s="23" t="s">
        <v>121</v>
      </c>
      <c r="F918" s="23" t="s">
        <v>617</v>
      </c>
      <c r="G918" s="23" t="s">
        <v>618</v>
      </c>
      <c r="H918" s="23" t="s">
        <v>113</v>
      </c>
      <c r="I918" s="13">
        <v>38000</v>
      </c>
      <c r="J918" s="23" t="s">
        <v>119</v>
      </c>
      <c r="K918" s="13">
        <v>38000</v>
      </c>
      <c r="L918" s="24">
        <v>4.4009999999999998</v>
      </c>
      <c r="M918" s="37">
        <f t="shared" si="86"/>
        <v>5</v>
      </c>
      <c r="N918" s="24">
        <v>2.5510000000000002</v>
      </c>
      <c r="O918" s="13">
        <v>2</v>
      </c>
      <c r="P918" s="36">
        <f t="shared" si="87"/>
        <v>1.9132500000000001</v>
      </c>
      <c r="Q918" s="38">
        <f t="shared" si="88"/>
        <v>21</v>
      </c>
      <c r="R918" s="37">
        <f t="shared" si="89"/>
        <v>21</v>
      </c>
      <c r="S918" s="39">
        <f>IF(AND(I918=38000,R918&lt;=4.5,M918&gt;8),'[1]Pricing Schedule'!$F$8+('[1]Pricing Schedule'!$F$9*M918),
IF(AND(I918=38000,R918&lt;=4.5,M918&lt;=8),'[1]Pricing Schedule'!$F$34+('[1]Pricing Schedule'!$F$36*M918),
IF(AND(I918=38000,R918&gt;4.5,R918&lt;=9,M918&gt;8),'[1]Pricing Schedule'!$F$17+('[1]Pricing Schedule'!$F$18*M918),
IF(AND(I918=38000,R918&gt;4.5,R918&lt;=9,M918&lt;=8),'[1]Pricing Schedule'!$F$34+('[1]Pricing Schedule'!$F$36*M918),
IF(AND(I918=38000,R918&gt;9,R918&lt;=12.8,M918&gt;8),'[1]Pricing Schedule'!$F$26+('[1]Pricing Schedule'!$F$27*M918),
IF(AND(I918=38000,R918&gt;9,R918&lt;=12.8,M918&lt;=8),'[1]Pricing Schedule'!$F$34+('[1]Pricing Schedule'!$F$36*M918),
IF(AND(I918=38000,R918&gt;12.8,R918&lt;=22.8),'[1]Pricing Schedule'!$F$34+('[1]Pricing Schedule'!$F$36*M918),
IF(AND(I918=38000,R918&gt;22.8,R918&lt;=30.2),'[1]Pricing Schedule'!$F$43+('[1]Pricing Schedule'!$F$45*M918),
IF(AND(I918=38000,R918&gt;30.2,R918&lt;=45.9),'[1]Pricing Schedule'!$F$52+('[1]Pricing Schedule'!$F$54*M918),
IF(AND(I918=38000,R918&gt;45.9,R918&lt;=123.4),'[1]Pricing Schedule'!$F$96+('[1]Pricing Schedule'!$F$97*M918),
IF(AND(I918=38000,R918&gt;123.4,R918&lt;=168.2,M918&lt;=10),'[1]Pricing Schedule'!$F$103+('[1]Pricing Schedule'!$F$105*M918),
IF(AND(I918=38000,R918&gt;123.4,R918&lt;=168.2,M918&gt;10),'[1]Pricing Schedule'!$F$111+('[1]Pricing Schedule'!$F$113*M918),
IF(AND(I918=38000,R918&gt;157.4,R918&lt;=336.4,M918&lt;=10),('[1]Pricing Schedule'!$F$103+('[1]Pricing Schedule'!$F$105*M918))*2,
IF(AND(I918=38000,R918&gt;157.4,R918&lt;=336.4,M918&gt;10),('[1]Pricing Schedule'!$F$111+('[1]Pricing Schedule'!$F$113*M918))*2,
IF(AND(I918=38000,R918&gt;314.8,R918&lt;=504.6,M918&lt;=10),('[1]Pricing Schedule'!$F$103+('[1]Pricing Schedule'!$F$105*M918))*3,
IF(AND(I918=38000,R918&gt;314.8,R918&lt;=504.6,M918&gt;10),('[1]Pricing Schedule'!$F$111+('[1]Pricing Schedule'!$F$113*M918))*3,
IF(AND(I918=38000,R918&gt;472.2,R918&lt;=672.8,M918&lt;=10),('[1]Pricing Schedule'!$F$103+('[1]Pricing Schedule'!$F$105*M918))*4,
IF(AND(I918=38000,R918&gt;472.2,R918&lt;=672.8,M918&gt;10),('[1]Pricing Schedule'!$F$111+('[1]Pricing Schedule'!$F$113*M918))*4,
IF(AND(I918=110000,R918&lt;=12.8,M918&gt;2),'[1]Pricing Schedule'!$F$62+('[1]Pricing Schedule'!$F$63*M918),
IF(AND(I918=110000,R918&lt;=12.8,M918&lt;=2),'[1]Pricing Schedule'!$F$96+('[1]Pricing Schedule'!$F$97*M918),
IF(AND(I918=110000,R918&gt;12.8,R918&lt;=22.8,M918&gt;3),'[1]Pricing Schedule'!$F$71+('[1]Pricing Schedule'!$F$72*M918),
IF(AND(I918=110000,R918&gt;12.8,R918&lt;=22.8,M918&lt;=3),'[1]Pricing Schedule'!$F$96+('[1]Pricing Schedule'!$F$97*M918),
IF(AND(I918=110000,R918&gt;22.8,R918&lt;=30.2),'[1]Pricing Schedule'!$F$80+('[1]Pricing Schedule'!$F$81*M918),
IF(AND(I918=110000,R918&gt;30.2,R918&lt;=45.9),'[1]Pricing Schedule'!$F$89+('[1]Pricing Schedule'!$F$90*M918),
IF(AND(I918=110000,R918&gt;45.9,R918&lt;=123.4),'[1]Pricing Schedule'!$F$96+('[1]Pricing Schedule'!$F$97*M918),
IF(AND(I918=110000,R918&gt;123.4,R918&lt;=168.2,M918&lt;=10),'[1]Pricing Schedule'!$F$103+('[1]Pricing Schedule'!$F$105*M918),
IF(AND(I918=110000,R918&gt;123.4,R918&lt;=168.2,M918&gt;10),'[1]Pricing Schedule'!$F$111+('[1]Pricing Schedule'!$F$113*M918),
IF(AND(I918=110000,R918&gt;168.2,R918&lt;=336.4,M918&lt;=10),('[1]Pricing Schedule'!$F$103+('[1]Pricing Schedule'!$F$105*M918))*2,
IF(AND(I918=110000,R918&gt;168.2,R918&lt;=336.4,M918&gt;10),('[1]Pricing Schedule'!$F$111+('[1]Pricing Schedule'!$F$113*M918))*2,
IF(AND(I918=110000,R918&gt;336.4,R918&lt;=504.6,M918&lt;=10),('[1]Pricing Schedule'!$F$103+('[1]Pricing Schedule'!$F$105*M918))*3,
IF(AND(I918=110000,R918&gt;336.4,R918&lt;=504.6,M918&gt;10),('[1]Pricing Schedule'!$F$111+('[1]Pricing Schedule'!$F$113*M918))*3,
IF(AND(I918=110000,R918&gt;504.6,R918&lt;=672.8,M918&lt;=10),('[1]Pricing Schedule'!$F$103+('[1]Pricing Schedule'!$F$105*M918))*4,
IF(AND(I918=110000,R918&gt;504.6,R918&lt;=672.8,M918&gt;10),('[1]Pricing Schedule'!$F$111+('[1]Pricing Schedule'!$F$113*M918))*4,
IF(AND(I918=110000,R918&gt;672.8,R918&lt;=841,M918&lt;=10),('[1]Pricing Schedule'!$F$103+('[1]Pricing Schedule'!$F$105*M918))*5,
IF(AND(I918=110000,R918&gt;672.8,R918&lt;=841,M918&gt;10),('[1]Pricing Schedule'!$F$111+('[1]Pricing Schedule'!$F$113*M918))*5,
IF(AND(I918=110000,R918&gt;672.8,R918&lt;=841,M918&lt;=10),('[1]Pricing Schedule'!$F$103+('[1]Pricing Schedule'!$F$105*M918))*5,
IF(AND(I918=110000,R918&gt;672.8,R918&lt;=841,M918&gt;10),('[1]Pricing Schedule'!$F$111+('[1]Pricing Schedule'!$F$113*M918))*5,
IF(AND(I918=110000,R918&gt;1345.6,R918&lt;=1513.8,M918&lt;=10),('[1]Pricing Schedule'!$F$103+('[1]Pricing Schedule'!$F$105*M918))*9,
IF(AND(I918=110000,R918&gt;1345.6,R918&lt;=1513.8,M918&gt;10),('[1]Pricing Schedule'!$F$111+('[1]Pricing Schedule'!$F$113*M918))*9,
9999999999)))))))))))))))))))))))))))))))))))))))</f>
        <v>699140</v>
      </c>
      <c r="T918" s="21">
        <f>IF(AND(I918=38000,R918&lt;=4.5,M918&gt;8),'[1]Pricing Schedule'!$J$9,
IF(AND(I918=38000,R918&lt;=4.5,M918&lt;=8),'[1]Pricing Schedule'!$J$36,
IF(AND(I918=38000,R918&gt;4.5,R918&lt;=9,M918&gt;8),'[1]Pricing Schedule'!$J$18,
IF(AND(I918=38000,R918&gt;4.5,R918&lt;=9,M918&lt;=8),'[1]Pricing Schedule'!$J$36,
IF(AND(I918=38000,R918&gt;9,R918&lt;=12.8,M918&gt;8),'[1]Pricing Schedule'!$J$27,
IF(AND(I918=38000,R918&gt;9,R918&lt;=12.8,M918&lt;=8),'[1]Pricing Schedule'!$J$36,
IF(AND(I918=38000,R918&gt;12.8,R918&lt;=22.8),'[1]Pricing Schedule'!$J$36,
IF(AND(I918=38000,R918&gt;22.8,R918&lt;=30.2),'[1]Pricing Schedule'!$J$45,
IF(AND(I918=38000,R918&gt;30.2,R918&lt;=45.9),'[1]Pricing Schedule'!$J$54,
IF(AND(I918=38000,R918&gt;45.9,R918&lt;=123.4),'[1]Pricing Schedule'!$J$97,
IF(AND(I918=38000,R918&gt;123.4,R918&lt;=168.2,M918&lt;=10),'[1]Pricing Schedule'!$J$105,
IF(AND(I918=38000,R918&gt;123.4,R918&lt;=168.2,M918&gt;10),'[1]Pricing Schedule'!$J$113,
IF(AND(I918=38000,R918&gt;168.2,R918&lt;=336.4,M918&lt;=10),('[1]Pricing Schedule'!$J$105),
IF(AND(I918=38000,R918&gt;168.2,R918&lt;=336.4,M918&gt;10),('[1]Pricing Schedule'!$J$113),
IF(AND(I918=38000,R918&gt;336.4,R918&lt;=504.6,M918&lt;=10),('[1]Pricing Schedule'!$J$105),
IF(AND(I918=38000,R918&gt;336.4,R918&lt;=504.6,M918&gt;10),('[1]Pricing Schedule'!$J$113),
IF(AND(I918=38000,R918&gt;504.6,R918&lt;=672.8,M918&lt;=10),('[1]Pricing Schedule'!$J$105),
IF(AND(I918=38000,R918&gt;504.6,R918&lt;=672.8,M918&gt;10),('[1]Pricing Schedule'!$J$113),
IF(AND(I918=110000,R918&lt;=12.8,M918&gt;2),'[1]Pricing Schedule'!$J$63,
IF(AND(I918=110000,R918&lt;=12.8,M918&lt;=2),'[1]Pricing Schedule'!$J$97,
IF(AND(I918=110000,R918&gt;12.8,R918&lt;=22.8,M918&gt;3),'[1]Pricing Schedule'!$J$72,
IF(AND(I918=110000,R918&gt;12.8,R918&lt;=22.8,M918&lt;=3),'[1]Pricing Schedule'!$J$97,
IF(AND(I918=110000,R918&gt;22.8,R918&lt;=30.2),'[1]Pricing Schedule'!$J$81,
IF(AND(I918=110000,R918&gt;30.2,R918&lt;=45.9),'[1]Pricing Schedule'!$J$90,
IF(AND(I918=110000,R918&gt;45.9,R918&lt;=123.4),'[1]Pricing Schedule'!$J$97,
IF(AND(I918=110000,R918&gt;123.4,R918&lt;=168.2,M918&lt;=10),'[1]Pricing Schedule'!$J$105,
IF(AND(I918=110000,R918&gt;123.4,R918&lt;=168.2,M918&gt;10),'[1]Pricing Schedule'!$J$113,
IF(AND(I918=110000,R918&gt;168.2,R918&lt;=336.2,M918&lt;=10),('[1]Pricing Schedule'!$J$105),
IF(AND(I918=110000,R918&gt;168.2,R918&lt;=336.2,M918&gt;10),('[1]Pricing Schedule'!$J$113),
IF(AND(I918=110000,R918&gt;336.4,R918&lt;=504.6,M918&lt;=10),('[1]Pricing Schedule'!$J$105),
IF(AND(I918=110000,R918&gt;336.4,R918&lt;=504.6,M918&gt;10),('[1]Pricing Schedule'!$J$113),
IF(AND(I918=110000,R918&gt;504.6,R918&lt;=672.8,M918&lt;=10),('[1]Pricing Schedule'!$J$105),
IF(AND(I918=110000,R918&gt;504.6,R918&lt;=672.8,M918&gt;10),('[1]Pricing Schedule'!$J$113),
IF(AND(I918=110000,R918&gt;672.8,R918&lt;=841,M918&lt;=10),('[1]Pricing Schedule'!$J$105),
IF(AND(I918=110000,R918&gt;672.8,R918&lt;=841,M918&gt;10),('[1]Pricing Schedule'!$J$113),
IF(AND(I918=110000,R918&gt;1682,R918&lt;=1850.2,M918&lt;=10),('[1]Pricing Schedule'!$J$105),
IF(AND(I918=110000,R918&gt;1682,R918&lt;=1850.2,M918&gt;10),('[1]Pricing Schedule'!$J$113),
IF(AND(I918=110000,R918&gt;2018.4,R918&lt;=2186.6,M918&lt;=10),('[1]Pricing Schedule'!$J$105),
IF(AND(I918=110000,R918&gt;2018.4,R918&lt;=2186.6,M918&gt;10),('[1]Pricing Schedule'!$J$113),999999999)))))))))))))))))))))))))))))))))))))))</f>
        <v>4</v>
      </c>
      <c r="U918" s="40">
        <f t="shared" si="90"/>
        <v>33292.380952380954</v>
      </c>
      <c r="V918" s="41">
        <f t="shared" si="91"/>
        <v>30.036902480189948</v>
      </c>
      <c r="Y918" s="23">
        <v>250</v>
      </c>
      <c r="Z918" s="23">
        <v>687</v>
      </c>
      <c r="AR918" s="35"/>
    </row>
    <row r="919" spans="1:44">
      <c r="A919" s="23">
        <v>920</v>
      </c>
      <c r="B919" s="23">
        <v>920</v>
      </c>
      <c r="C919" s="23" t="s">
        <v>1402</v>
      </c>
      <c r="D919" s="23" t="s">
        <v>121</v>
      </c>
      <c r="E919" s="23" t="s">
        <v>121</v>
      </c>
      <c r="F919" s="23" t="s">
        <v>1403</v>
      </c>
      <c r="G919" s="23" t="s">
        <v>1404</v>
      </c>
      <c r="H919" s="23" t="s">
        <v>113</v>
      </c>
      <c r="I919" s="13">
        <v>38000</v>
      </c>
      <c r="J919" s="13">
        <v>38000</v>
      </c>
      <c r="K919" s="13">
        <v>20000</v>
      </c>
      <c r="L919" s="24">
        <v>2.1789999999999998</v>
      </c>
      <c r="M919" s="37">
        <f t="shared" si="86"/>
        <v>3</v>
      </c>
      <c r="N919" s="24">
        <v>2.11</v>
      </c>
      <c r="O919" s="13">
        <v>2</v>
      </c>
      <c r="P919" s="36">
        <f t="shared" si="87"/>
        <v>1.5825</v>
      </c>
      <c r="Q919" s="38">
        <f t="shared" si="88"/>
        <v>16.8</v>
      </c>
      <c r="R919" s="37">
        <f t="shared" si="89"/>
        <v>16.8</v>
      </c>
      <c r="S919" s="39">
        <f>IF(AND(I919=38000,R919&lt;=4.5,M919&gt;8),'[1]Pricing Schedule'!$F$8+('[1]Pricing Schedule'!$F$9*M919),
IF(AND(I919=38000,R919&lt;=4.5,M919&lt;=8),'[1]Pricing Schedule'!$F$34+('[1]Pricing Schedule'!$F$36*M919),
IF(AND(I919=38000,R919&gt;4.5,R919&lt;=9,M919&gt;8),'[1]Pricing Schedule'!$F$17+('[1]Pricing Schedule'!$F$18*M919),
IF(AND(I919=38000,R919&gt;4.5,R919&lt;=9,M919&lt;=8),'[1]Pricing Schedule'!$F$34+('[1]Pricing Schedule'!$F$36*M919),
IF(AND(I919=38000,R919&gt;9,R919&lt;=12.8,M919&gt;8),'[1]Pricing Schedule'!$F$26+('[1]Pricing Schedule'!$F$27*M919),
IF(AND(I919=38000,R919&gt;9,R919&lt;=12.8,M919&lt;=8),'[1]Pricing Schedule'!$F$34+('[1]Pricing Schedule'!$F$36*M919),
IF(AND(I919=38000,R919&gt;12.8,R919&lt;=22.8),'[1]Pricing Schedule'!$F$34+('[1]Pricing Schedule'!$F$36*M919),
IF(AND(I919=38000,R919&gt;22.8,R919&lt;=30.2),'[1]Pricing Schedule'!$F$43+('[1]Pricing Schedule'!$F$45*M919),
IF(AND(I919=38000,R919&gt;30.2,R919&lt;=45.9),'[1]Pricing Schedule'!$F$52+('[1]Pricing Schedule'!$F$54*M919),
IF(AND(I919=38000,R919&gt;45.9,R919&lt;=123.4),'[1]Pricing Schedule'!$F$96+('[1]Pricing Schedule'!$F$97*M919),
IF(AND(I919=38000,R919&gt;123.4,R919&lt;=168.2,M919&lt;=10),'[1]Pricing Schedule'!$F$103+('[1]Pricing Schedule'!$F$105*M919),
IF(AND(I919=38000,R919&gt;123.4,R919&lt;=168.2,M919&gt;10),'[1]Pricing Schedule'!$F$111+('[1]Pricing Schedule'!$F$113*M919),
IF(AND(I919=38000,R919&gt;157.4,R919&lt;=336.4,M919&lt;=10),('[1]Pricing Schedule'!$F$103+('[1]Pricing Schedule'!$F$105*M919))*2,
IF(AND(I919=38000,R919&gt;157.4,R919&lt;=336.4,M919&gt;10),('[1]Pricing Schedule'!$F$111+('[1]Pricing Schedule'!$F$113*M919))*2,
IF(AND(I919=38000,R919&gt;314.8,R919&lt;=504.6,M919&lt;=10),('[1]Pricing Schedule'!$F$103+('[1]Pricing Schedule'!$F$105*M919))*3,
IF(AND(I919=38000,R919&gt;314.8,R919&lt;=504.6,M919&gt;10),('[1]Pricing Schedule'!$F$111+('[1]Pricing Schedule'!$F$113*M919))*3,
IF(AND(I919=38000,R919&gt;472.2,R919&lt;=672.8,M919&lt;=10),('[1]Pricing Schedule'!$F$103+('[1]Pricing Schedule'!$F$105*M919))*4,
IF(AND(I919=38000,R919&gt;472.2,R919&lt;=672.8,M919&gt;10),('[1]Pricing Schedule'!$F$111+('[1]Pricing Schedule'!$F$113*M919))*4,
IF(AND(I919=110000,R919&lt;=12.8,M919&gt;2),'[1]Pricing Schedule'!$F$62+('[1]Pricing Schedule'!$F$63*M919),
IF(AND(I919=110000,R919&lt;=12.8,M919&lt;=2),'[1]Pricing Schedule'!$F$96+('[1]Pricing Schedule'!$F$97*M919),
IF(AND(I919=110000,R919&gt;12.8,R919&lt;=22.8,M919&gt;3),'[1]Pricing Schedule'!$F$71+('[1]Pricing Schedule'!$F$72*M919),
IF(AND(I919=110000,R919&gt;12.8,R919&lt;=22.8,M919&lt;=3),'[1]Pricing Schedule'!$F$96+('[1]Pricing Schedule'!$F$97*M919),
IF(AND(I919=110000,R919&gt;22.8,R919&lt;=30.2),'[1]Pricing Schedule'!$F$80+('[1]Pricing Schedule'!$F$81*M919),
IF(AND(I919=110000,R919&gt;30.2,R919&lt;=45.9),'[1]Pricing Schedule'!$F$89+('[1]Pricing Schedule'!$F$90*M919),
IF(AND(I919=110000,R919&gt;45.9,R919&lt;=123.4),'[1]Pricing Schedule'!$F$96+('[1]Pricing Schedule'!$F$97*M919),
IF(AND(I919=110000,R919&gt;123.4,R919&lt;=168.2,M919&lt;=10),'[1]Pricing Schedule'!$F$103+('[1]Pricing Schedule'!$F$105*M919),
IF(AND(I919=110000,R919&gt;123.4,R919&lt;=168.2,M919&gt;10),'[1]Pricing Schedule'!$F$111+('[1]Pricing Schedule'!$F$113*M919),
IF(AND(I919=110000,R919&gt;168.2,R919&lt;=336.4,M919&lt;=10),('[1]Pricing Schedule'!$F$103+('[1]Pricing Schedule'!$F$105*M919))*2,
IF(AND(I919=110000,R919&gt;168.2,R919&lt;=336.4,M919&gt;10),('[1]Pricing Schedule'!$F$111+('[1]Pricing Schedule'!$F$113*M919))*2,
IF(AND(I919=110000,R919&gt;336.4,R919&lt;=504.6,M919&lt;=10),('[1]Pricing Schedule'!$F$103+('[1]Pricing Schedule'!$F$105*M919))*3,
IF(AND(I919=110000,R919&gt;336.4,R919&lt;=504.6,M919&gt;10),('[1]Pricing Schedule'!$F$111+('[1]Pricing Schedule'!$F$113*M919))*3,
IF(AND(I919=110000,R919&gt;504.6,R919&lt;=672.8,M919&lt;=10),('[1]Pricing Schedule'!$F$103+('[1]Pricing Schedule'!$F$105*M919))*4,
IF(AND(I919=110000,R919&gt;504.6,R919&lt;=672.8,M919&gt;10),('[1]Pricing Schedule'!$F$111+('[1]Pricing Schedule'!$F$113*M919))*4,
IF(AND(I919=110000,R919&gt;672.8,R919&lt;=841,M919&lt;=10),('[1]Pricing Schedule'!$F$103+('[1]Pricing Schedule'!$F$105*M919))*5,
IF(AND(I919=110000,R919&gt;672.8,R919&lt;=841,M919&gt;10),('[1]Pricing Schedule'!$F$111+('[1]Pricing Schedule'!$F$113*M919))*5,
IF(AND(I919=110000,R919&gt;672.8,R919&lt;=841,M919&lt;=10),('[1]Pricing Schedule'!$F$103+('[1]Pricing Schedule'!$F$105*M919))*5,
IF(AND(I919=110000,R919&gt;672.8,R919&lt;=841,M919&gt;10),('[1]Pricing Schedule'!$F$111+('[1]Pricing Schedule'!$F$113*M919))*5,
IF(AND(I919=110000,R919&gt;1345.6,R919&lt;=1513.8,M919&lt;=10),('[1]Pricing Schedule'!$F$103+('[1]Pricing Schedule'!$F$105*M919))*9,
IF(AND(I919=110000,R919&gt;1345.6,R919&lt;=1513.8,M919&gt;10),('[1]Pricing Schedule'!$F$111+('[1]Pricing Schedule'!$F$113*M919))*9,
9999999999)))))))))))))))))))))))))))))))))))))))</f>
        <v>558600</v>
      </c>
      <c r="T919" s="21">
        <f>IF(AND(I919=38000,R919&lt;=4.5,M919&gt;8),'[1]Pricing Schedule'!$J$9,
IF(AND(I919=38000,R919&lt;=4.5,M919&lt;=8),'[1]Pricing Schedule'!$J$36,
IF(AND(I919=38000,R919&gt;4.5,R919&lt;=9,M919&gt;8),'[1]Pricing Schedule'!$J$18,
IF(AND(I919=38000,R919&gt;4.5,R919&lt;=9,M919&lt;=8),'[1]Pricing Schedule'!$J$36,
IF(AND(I919=38000,R919&gt;9,R919&lt;=12.8,M919&gt;8),'[1]Pricing Schedule'!$J$27,
IF(AND(I919=38000,R919&gt;9,R919&lt;=12.8,M919&lt;=8),'[1]Pricing Schedule'!$J$36,
IF(AND(I919=38000,R919&gt;12.8,R919&lt;=22.8),'[1]Pricing Schedule'!$J$36,
IF(AND(I919=38000,R919&gt;22.8,R919&lt;=30.2),'[1]Pricing Schedule'!$J$45,
IF(AND(I919=38000,R919&gt;30.2,R919&lt;=45.9),'[1]Pricing Schedule'!$J$54,
IF(AND(I919=38000,R919&gt;45.9,R919&lt;=123.4),'[1]Pricing Schedule'!$J$97,
IF(AND(I919=38000,R919&gt;123.4,R919&lt;=168.2,M919&lt;=10),'[1]Pricing Schedule'!$J$105,
IF(AND(I919=38000,R919&gt;123.4,R919&lt;=168.2,M919&gt;10),'[1]Pricing Schedule'!$J$113,
IF(AND(I919=38000,R919&gt;168.2,R919&lt;=336.4,M919&lt;=10),('[1]Pricing Schedule'!$J$105),
IF(AND(I919=38000,R919&gt;168.2,R919&lt;=336.4,M919&gt;10),('[1]Pricing Schedule'!$J$113),
IF(AND(I919=38000,R919&gt;336.4,R919&lt;=504.6,M919&lt;=10),('[1]Pricing Schedule'!$J$105),
IF(AND(I919=38000,R919&gt;336.4,R919&lt;=504.6,M919&gt;10),('[1]Pricing Schedule'!$J$113),
IF(AND(I919=38000,R919&gt;504.6,R919&lt;=672.8,M919&lt;=10),('[1]Pricing Schedule'!$J$105),
IF(AND(I919=38000,R919&gt;504.6,R919&lt;=672.8,M919&gt;10),('[1]Pricing Schedule'!$J$113),
IF(AND(I919=110000,R919&lt;=12.8,M919&gt;2),'[1]Pricing Schedule'!$J$63,
IF(AND(I919=110000,R919&lt;=12.8,M919&lt;=2),'[1]Pricing Schedule'!$J$97,
IF(AND(I919=110000,R919&gt;12.8,R919&lt;=22.8,M919&gt;3),'[1]Pricing Schedule'!$J$72,
IF(AND(I919=110000,R919&gt;12.8,R919&lt;=22.8,M919&lt;=3),'[1]Pricing Schedule'!$J$97,
IF(AND(I919=110000,R919&gt;22.8,R919&lt;=30.2),'[1]Pricing Schedule'!$J$81,
IF(AND(I919=110000,R919&gt;30.2,R919&lt;=45.9),'[1]Pricing Schedule'!$J$90,
IF(AND(I919=110000,R919&gt;45.9,R919&lt;=123.4),'[1]Pricing Schedule'!$J$97,
IF(AND(I919=110000,R919&gt;123.4,R919&lt;=168.2,M919&lt;=10),'[1]Pricing Schedule'!$J$105,
IF(AND(I919=110000,R919&gt;123.4,R919&lt;=168.2,M919&gt;10),'[1]Pricing Schedule'!$J$113,
IF(AND(I919=110000,R919&gt;168.2,R919&lt;=336.2,M919&lt;=10),('[1]Pricing Schedule'!$J$105),
IF(AND(I919=110000,R919&gt;168.2,R919&lt;=336.2,M919&gt;10),('[1]Pricing Schedule'!$J$113),
IF(AND(I919=110000,R919&gt;336.4,R919&lt;=504.6,M919&lt;=10),('[1]Pricing Schedule'!$J$105),
IF(AND(I919=110000,R919&gt;336.4,R919&lt;=504.6,M919&gt;10),('[1]Pricing Schedule'!$J$113),
IF(AND(I919=110000,R919&gt;504.6,R919&lt;=672.8,M919&lt;=10),('[1]Pricing Schedule'!$J$105),
IF(AND(I919=110000,R919&gt;504.6,R919&lt;=672.8,M919&gt;10),('[1]Pricing Schedule'!$J$113),
IF(AND(I919=110000,R919&gt;672.8,R919&lt;=841,M919&lt;=10),('[1]Pricing Schedule'!$J$105),
IF(AND(I919=110000,R919&gt;672.8,R919&lt;=841,M919&gt;10),('[1]Pricing Schedule'!$J$113),
IF(AND(I919=110000,R919&gt;1682,R919&lt;=1850.2,M919&lt;=10),('[1]Pricing Schedule'!$J$105),
IF(AND(I919=110000,R919&gt;1682,R919&lt;=1850.2,M919&gt;10),('[1]Pricing Schedule'!$J$113),
IF(AND(I919=110000,R919&gt;2018.4,R919&lt;=2186.6,M919&lt;=10),('[1]Pricing Schedule'!$J$105),
IF(AND(I919=110000,R919&gt;2018.4,R919&lt;=2186.6,M919&gt;10),('[1]Pricing Schedule'!$J$113),999999999)))))))))))))))))))))))))))))))))))))))</f>
        <v>4</v>
      </c>
      <c r="U919" s="40">
        <f t="shared" si="90"/>
        <v>33250</v>
      </c>
      <c r="V919" s="41">
        <f t="shared" si="91"/>
        <v>30.075187969924812</v>
      </c>
      <c r="Y919" s="23">
        <v>555</v>
      </c>
      <c r="Z919" s="23">
        <v>289</v>
      </c>
      <c r="AR919" s="35"/>
    </row>
    <row r="920" spans="1:44">
      <c r="A920" s="23">
        <v>921</v>
      </c>
      <c r="B920" s="23">
        <v>921</v>
      </c>
      <c r="C920" s="23" t="s">
        <v>1405</v>
      </c>
      <c r="D920" s="23" t="s">
        <v>121</v>
      </c>
      <c r="E920" s="23" t="s">
        <v>121</v>
      </c>
      <c r="F920" s="23" t="s">
        <v>162</v>
      </c>
      <c r="G920" s="23" t="s">
        <v>163</v>
      </c>
      <c r="H920" s="23" t="s">
        <v>113</v>
      </c>
      <c r="I920" s="13">
        <v>38000</v>
      </c>
      <c r="J920" s="13">
        <v>38000</v>
      </c>
      <c r="K920" s="23" t="s">
        <v>119</v>
      </c>
      <c r="L920" s="24">
        <v>6.2990000000000004</v>
      </c>
      <c r="M920" s="37">
        <f t="shared" si="86"/>
        <v>7</v>
      </c>
      <c r="N920" s="24">
        <v>0.28699999999999998</v>
      </c>
      <c r="O920" s="13">
        <v>2</v>
      </c>
      <c r="P920" s="36">
        <f t="shared" si="87"/>
        <v>0.28699999999999998</v>
      </c>
      <c r="Q920" s="38">
        <f t="shared" si="88"/>
        <v>4.2</v>
      </c>
      <c r="R920" s="37">
        <f t="shared" si="89"/>
        <v>4.2</v>
      </c>
      <c r="S920" s="39">
        <f>IF(AND(I920=38000,R920&lt;=4.5,M920&gt;8),'[1]Pricing Schedule'!$F$8+('[1]Pricing Schedule'!$F$9*M920),
IF(AND(I920=38000,R920&lt;=4.5,M920&lt;=8),'[1]Pricing Schedule'!$F$34+('[1]Pricing Schedule'!$F$36*M920),
IF(AND(I920=38000,R920&gt;4.5,R920&lt;=9,M920&gt;8),'[1]Pricing Schedule'!$F$17+('[1]Pricing Schedule'!$F$18*M920),
IF(AND(I920=38000,R920&gt;4.5,R920&lt;=9,M920&lt;=8),'[1]Pricing Schedule'!$F$34+('[1]Pricing Schedule'!$F$36*M920),
IF(AND(I920=38000,R920&gt;9,R920&lt;=12.8,M920&gt;8),'[1]Pricing Schedule'!$F$26+('[1]Pricing Schedule'!$F$27*M920),
IF(AND(I920=38000,R920&gt;9,R920&lt;=12.8,M920&lt;=8),'[1]Pricing Schedule'!$F$34+('[1]Pricing Schedule'!$F$36*M920),
IF(AND(I920=38000,R920&gt;12.8,R920&lt;=22.8),'[1]Pricing Schedule'!$F$34+('[1]Pricing Schedule'!$F$36*M920),
IF(AND(I920=38000,R920&gt;22.8,R920&lt;=30.2),'[1]Pricing Schedule'!$F$43+('[1]Pricing Schedule'!$F$45*M920),
IF(AND(I920=38000,R920&gt;30.2,R920&lt;=45.9),'[1]Pricing Schedule'!$F$52+('[1]Pricing Schedule'!$F$54*M920),
IF(AND(I920=38000,R920&gt;45.9,R920&lt;=123.4),'[1]Pricing Schedule'!$F$96+('[1]Pricing Schedule'!$F$97*M920),
IF(AND(I920=38000,R920&gt;123.4,R920&lt;=168.2,M920&lt;=10),'[1]Pricing Schedule'!$F$103+('[1]Pricing Schedule'!$F$105*M920),
IF(AND(I920=38000,R920&gt;123.4,R920&lt;=168.2,M920&gt;10),'[1]Pricing Schedule'!$F$111+('[1]Pricing Schedule'!$F$113*M920),
IF(AND(I920=38000,R920&gt;157.4,R920&lt;=336.4,M920&lt;=10),('[1]Pricing Schedule'!$F$103+('[1]Pricing Schedule'!$F$105*M920))*2,
IF(AND(I920=38000,R920&gt;157.4,R920&lt;=336.4,M920&gt;10),('[1]Pricing Schedule'!$F$111+('[1]Pricing Schedule'!$F$113*M920))*2,
IF(AND(I920=38000,R920&gt;314.8,R920&lt;=504.6,M920&lt;=10),('[1]Pricing Schedule'!$F$103+('[1]Pricing Schedule'!$F$105*M920))*3,
IF(AND(I920=38000,R920&gt;314.8,R920&lt;=504.6,M920&gt;10),('[1]Pricing Schedule'!$F$111+('[1]Pricing Schedule'!$F$113*M920))*3,
IF(AND(I920=38000,R920&gt;472.2,R920&lt;=672.8,M920&lt;=10),('[1]Pricing Schedule'!$F$103+('[1]Pricing Schedule'!$F$105*M920))*4,
IF(AND(I920=38000,R920&gt;472.2,R920&lt;=672.8,M920&gt;10),('[1]Pricing Schedule'!$F$111+('[1]Pricing Schedule'!$F$113*M920))*4,
IF(AND(I920=110000,R920&lt;=12.8,M920&gt;2),'[1]Pricing Schedule'!$F$62+('[1]Pricing Schedule'!$F$63*M920),
IF(AND(I920=110000,R920&lt;=12.8,M920&lt;=2),'[1]Pricing Schedule'!$F$96+('[1]Pricing Schedule'!$F$97*M920),
IF(AND(I920=110000,R920&gt;12.8,R920&lt;=22.8,M920&gt;3),'[1]Pricing Schedule'!$F$71+('[1]Pricing Schedule'!$F$72*M920),
IF(AND(I920=110000,R920&gt;12.8,R920&lt;=22.8,M920&lt;=3),'[1]Pricing Schedule'!$F$96+('[1]Pricing Schedule'!$F$97*M920),
IF(AND(I920=110000,R920&gt;22.8,R920&lt;=30.2),'[1]Pricing Schedule'!$F$80+('[1]Pricing Schedule'!$F$81*M920),
IF(AND(I920=110000,R920&gt;30.2,R920&lt;=45.9),'[1]Pricing Schedule'!$F$89+('[1]Pricing Schedule'!$F$90*M920),
IF(AND(I920=110000,R920&gt;45.9,R920&lt;=123.4),'[1]Pricing Schedule'!$F$96+('[1]Pricing Schedule'!$F$97*M920),
IF(AND(I920=110000,R920&gt;123.4,R920&lt;=168.2,M920&lt;=10),'[1]Pricing Schedule'!$F$103+('[1]Pricing Schedule'!$F$105*M920),
IF(AND(I920=110000,R920&gt;123.4,R920&lt;=168.2,M920&gt;10),'[1]Pricing Schedule'!$F$111+('[1]Pricing Schedule'!$F$113*M920),
IF(AND(I920=110000,R920&gt;168.2,R920&lt;=336.4,M920&lt;=10),('[1]Pricing Schedule'!$F$103+('[1]Pricing Schedule'!$F$105*M920))*2,
IF(AND(I920=110000,R920&gt;168.2,R920&lt;=336.4,M920&gt;10),('[1]Pricing Schedule'!$F$111+('[1]Pricing Schedule'!$F$113*M920))*2,
IF(AND(I920=110000,R920&gt;336.4,R920&lt;=504.6,M920&lt;=10),('[1]Pricing Schedule'!$F$103+('[1]Pricing Schedule'!$F$105*M920))*3,
IF(AND(I920=110000,R920&gt;336.4,R920&lt;=504.6,M920&gt;10),('[1]Pricing Schedule'!$F$111+('[1]Pricing Schedule'!$F$113*M920))*3,
IF(AND(I920=110000,R920&gt;504.6,R920&lt;=672.8,M920&lt;=10),('[1]Pricing Schedule'!$F$103+('[1]Pricing Schedule'!$F$105*M920))*4,
IF(AND(I920=110000,R920&gt;504.6,R920&lt;=672.8,M920&gt;10),('[1]Pricing Schedule'!$F$111+('[1]Pricing Schedule'!$F$113*M920))*4,
IF(AND(I920=110000,R920&gt;672.8,R920&lt;=841,M920&lt;=10),('[1]Pricing Schedule'!$F$103+('[1]Pricing Schedule'!$F$105*M920))*5,
IF(AND(I920=110000,R920&gt;672.8,R920&lt;=841,M920&gt;10),('[1]Pricing Schedule'!$F$111+('[1]Pricing Schedule'!$F$113*M920))*5,
IF(AND(I920=110000,R920&gt;672.8,R920&lt;=841,M920&lt;=10),('[1]Pricing Schedule'!$F$103+('[1]Pricing Schedule'!$F$105*M920))*5,
IF(AND(I920=110000,R920&gt;672.8,R920&lt;=841,M920&gt;10),('[1]Pricing Schedule'!$F$111+('[1]Pricing Schedule'!$F$113*M920))*5,
IF(AND(I920=110000,R920&gt;1345.6,R920&lt;=1513.8,M920&lt;=10),('[1]Pricing Schedule'!$F$103+('[1]Pricing Schedule'!$F$105*M920))*9,
IF(AND(I920=110000,R920&gt;1345.6,R920&lt;=1513.8,M920&gt;10),('[1]Pricing Schedule'!$F$111+('[1]Pricing Schedule'!$F$113*M920))*9,
9999999999)))))))))))))))))))))))))))))))))))))))</f>
        <v>839680</v>
      </c>
      <c r="T920" s="21">
        <f>IF(AND(I920=38000,R920&lt;=4.5,M920&gt;8),'[1]Pricing Schedule'!$J$9,
IF(AND(I920=38000,R920&lt;=4.5,M920&lt;=8),'[1]Pricing Schedule'!$J$36,
IF(AND(I920=38000,R920&gt;4.5,R920&lt;=9,M920&gt;8),'[1]Pricing Schedule'!$J$18,
IF(AND(I920=38000,R920&gt;4.5,R920&lt;=9,M920&lt;=8),'[1]Pricing Schedule'!$J$36,
IF(AND(I920=38000,R920&gt;9,R920&lt;=12.8,M920&gt;8),'[1]Pricing Schedule'!$J$27,
IF(AND(I920=38000,R920&gt;9,R920&lt;=12.8,M920&lt;=8),'[1]Pricing Schedule'!$J$36,
IF(AND(I920=38000,R920&gt;12.8,R920&lt;=22.8),'[1]Pricing Schedule'!$J$36,
IF(AND(I920=38000,R920&gt;22.8,R920&lt;=30.2),'[1]Pricing Schedule'!$J$45,
IF(AND(I920=38000,R920&gt;30.2,R920&lt;=45.9),'[1]Pricing Schedule'!$J$54,
IF(AND(I920=38000,R920&gt;45.9,R920&lt;=123.4),'[1]Pricing Schedule'!$J$97,
IF(AND(I920=38000,R920&gt;123.4,R920&lt;=168.2,M920&lt;=10),'[1]Pricing Schedule'!$J$105,
IF(AND(I920=38000,R920&gt;123.4,R920&lt;=168.2,M920&gt;10),'[1]Pricing Schedule'!$J$113,
IF(AND(I920=38000,R920&gt;168.2,R920&lt;=336.4,M920&lt;=10),('[1]Pricing Schedule'!$J$105),
IF(AND(I920=38000,R920&gt;168.2,R920&lt;=336.4,M920&gt;10),('[1]Pricing Schedule'!$J$113),
IF(AND(I920=38000,R920&gt;336.4,R920&lt;=504.6,M920&lt;=10),('[1]Pricing Schedule'!$J$105),
IF(AND(I920=38000,R920&gt;336.4,R920&lt;=504.6,M920&gt;10),('[1]Pricing Schedule'!$J$113),
IF(AND(I920=38000,R920&gt;504.6,R920&lt;=672.8,M920&lt;=10),('[1]Pricing Schedule'!$J$105),
IF(AND(I920=38000,R920&gt;504.6,R920&lt;=672.8,M920&gt;10),('[1]Pricing Schedule'!$J$113),
IF(AND(I920=110000,R920&lt;=12.8,M920&gt;2),'[1]Pricing Schedule'!$J$63,
IF(AND(I920=110000,R920&lt;=12.8,M920&lt;=2),'[1]Pricing Schedule'!$J$97,
IF(AND(I920=110000,R920&gt;12.8,R920&lt;=22.8,M920&gt;3),'[1]Pricing Schedule'!$J$72,
IF(AND(I920=110000,R920&gt;12.8,R920&lt;=22.8,M920&lt;=3),'[1]Pricing Schedule'!$J$97,
IF(AND(I920=110000,R920&gt;22.8,R920&lt;=30.2),'[1]Pricing Schedule'!$J$81,
IF(AND(I920=110000,R920&gt;30.2,R920&lt;=45.9),'[1]Pricing Schedule'!$J$90,
IF(AND(I920=110000,R920&gt;45.9,R920&lt;=123.4),'[1]Pricing Schedule'!$J$97,
IF(AND(I920=110000,R920&gt;123.4,R920&lt;=168.2,M920&lt;=10),'[1]Pricing Schedule'!$J$105,
IF(AND(I920=110000,R920&gt;123.4,R920&lt;=168.2,M920&gt;10),'[1]Pricing Schedule'!$J$113,
IF(AND(I920=110000,R920&gt;168.2,R920&lt;=336.2,M920&lt;=10),('[1]Pricing Schedule'!$J$105),
IF(AND(I920=110000,R920&gt;168.2,R920&lt;=336.2,M920&gt;10),('[1]Pricing Schedule'!$J$113),
IF(AND(I920=110000,R920&gt;336.4,R920&lt;=504.6,M920&lt;=10),('[1]Pricing Schedule'!$J$105),
IF(AND(I920=110000,R920&gt;336.4,R920&lt;=504.6,M920&gt;10),('[1]Pricing Schedule'!$J$113),
IF(AND(I920=110000,R920&gt;504.6,R920&lt;=672.8,M920&lt;=10),('[1]Pricing Schedule'!$J$105),
IF(AND(I920=110000,R920&gt;504.6,R920&lt;=672.8,M920&gt;10),('[1]Pricing Schedule'!$J$113),
IF(AND(I920=110000,R920&gt;672.8,R920&lt;=841,M920&lt;=10),('[1]Pricing Schedule'!$J$105),
IF(AND(I920=110000,R920&gt;672.8,R920&lt;=841,M920&gt;10),('[1]Pricing Schedule'!$J$113),
IF(AND(I920=110000,R920&gt;1682,R920&lt;=1850.2,M920&lt;=10),('[1]Pricing Schedule'!$J$105),
IF(AND(I920=110000,R920&gt;1682,R920&lt;=1850.2,M920&gt;10),('[1]Pricing Schedule'!$J$113),
IF(AND(I920=110000,R920&gt;2018.4,R920&lt;=2186.6,M920&lt;=10),('[1]Pricing Schedule'!$J$105),
IF(AND(I920=110000,R920&gt;2018.4,R920&lt;=2186.6,M920&gt;10),('[1]Pricing Schedule'!$J$113),999999999)))))))))))))))))))))))))))))))))))))))</f>
        <v>4</v>
      </c>
      <c r="U920" s="40">
        <f t="shared" si="90"/>
        <v>199923.80952380953</v>
      </c>
      <c r="V920" s="41">
        <f t="shared" si="91"/>
        <v>5.0019054878048781</v>
      </c>
      <c r="Y920" s="23">
        <v>222</v>
      </c>
      <c r="Z920" s="23">
        <v>610</v>
      </c>
      <c r="AR920" s="35"/>
    </row>
    <row r="921" spans="1:44">
      <c r="A921" s="23">
        <v>922</v>
      </c>
      <c r="B921" s="23">
        <v>922</v>
      </c>
      <c r="C921" s="23" t="s">
        <v>1406</v>
      </c>
      <c r="D921" s="23" t="s">
        <v>121</v>
      </c>
      <c r="E921" s="23" t="s">
        <v>121</v>
      </c>
      <c r="F921" s="23" t="s">
        <v>162</v>
      </c>
      <c r="G921" s="23" t="s">
        <v>163</v>
      </c>
      <c r="H921" s="23" t="s">
        <v>113</v>
      </c>
      <c r="I921" s="13">
        <v>38000</v>
      </c>
      <c r="J921" s="13">
        <v>38000</v>
      </c>
      <c r="K921" s="23" t="s">
        <v>119</v>
      </c>
      <c r="L921" s="24">
        <v>4.8959999999999999</v>
      </c>
      <c r="M921" s="37">
        <f t="shared" si="86"/>
        <v>5</v>
      </c>
      <c r="N921" s="24">
        <v>0.622</v>
      </c>
      <c r="O921" s="13">
        <v>2</v>
      </c>
      <c r="P921" s="36">
        <f t="shared" si="87"/>
        <v>0.46650000000000003</v>
      </c>
      <c r="Q921" s="38">
        <f t="shared" si="88"/>
        <v>4.2</v>
      </c>
      <c r="R921" s="37">
        <f t="shared" si="89"/>
        <v>4.2</v>
      </c>
      <c r="S921" s="39">
        <f>IF(AND(I921=38000,R921&lt;=4.5,M921&gt;8),'[1]Pricing Schedule'!$F$8+('[1]Pricing Schedule'!$F$9*M921),
IF(AND(I921=38000,R921&lt;=4.5,M921&lt;=8),'[1]Pricing Schedule'!$F$34+('[1]Pricing Schedule'!$F$36*M921),
IF(AND(I921=38000,R921&gt;4.5,R921&lt;=9,M921&gt;8),'[1]Pricing Schedule'!$F$17+('[1]Pricing Schedule'!$F$18*M921),
IF(AND(I921=38000,R921&gt;4.5,R921&lt;=9,M921&lt;=8),'[1]Pricing Schedule'!$F$34+('[1]Pricing Schedule'!$F$36*M921),
IF(AND(I921=38000,R921&gt;9,R921&lt;=12.8,M921&gt;8),'[1]Pricing Schedule'!$F$26+('[1]Pricing Schedule'!$F$27*M921),
IF(AND(I921=38000,R921&gt;9,R921&lt;=12.8,M921&lt;=8),'[1]Pricing Schedule'!$F$34+('[1]Pricing Schedule'!$F$36*M921),
IF(AND(I921=38000,R921&gt;12.8,R921&lt;=22.8),'[1]Pricing Schedule'!$F$34+('[1]Pricing Schedule'!$F$36*M921),
IF(AND(I921=38000,R921&gt;22.8,R921&lt;=30.2),'[1]Pricing Schedule'!$F$43+('[1]Pricing Schedule'!$F$45*M921),
IF(AND(I921=38000,R921&gt;30.2,R921&lt;=45.9),'[1]Pricing Schedule'!$F$52+('[1]Pricing Schedule'!$F$54*M921),
IF(AND(I921=38000,R921&gt;45.9,R921&lt;=123.4),'[1]Pricing Schedule'!$F$96+('[1]Pricing Schedule'!$F$97*M921),
IF(AND(I921=38000,R921&gt;123.4,R921&lt;=168.2,M921&lt;=10),'[1]Pricing Schedule'!$F$103+('[1]Pricing Schedule'!$F$105*M921),
IF(AND(I921=38000,R921&gt;123.4,R921&lt;=168.2,M921&gt;10),'[1]Pricing Schedule'!$F$111+('[1]Pricing Schedule'!$F$113*M921),
IF(AND(I921=38000,R921&gt;157.4,R921&lt;=336.4,M921&lt;=10),('[1]Pricing Schedule'!$F$103+('[1]Pricing Schedule'!$F$105*M921))*2,
IF(AND(I921=38000,R921&gt;157.4,R921&lt;=336.4,M921&gt;10),('[1]Pricing Schedule'!$F$111+('[1]Pricing Schedule'!$F$113*M921))*2,
IF(AND(I921=38000,R921&gt;314.8,R921&lt;=504.6,M921&lt;=10),('[1]Pricing Schedule'!$F$103+('[1]Pricing Schedule'!$F$105*M921))*3,
IF(AND(I921=38000,R921&gt;314.8,R921&lt;=504.6,M921&gt;10),('[1]Pricing Schedule'!$F$111+('[1]Pricing Schedule'!$F$113*M921))*3,
IF(AND(I921=38000,R921&gt;472.2,R921&lt;=672.8,M921&lt;=10),('[1]Pricing Schedule'!$F$103+('[1]Pricing Schedule'!$F$105*M921))*4,
IF(AND(I921=38000,R921&gt;472.2,R921&lt;=672.8,M921&gt;10),('[1]Pricing Schedule'!$F$111+('[1]Pricing Schedule'!$F$113*M921))*4,
IF(AND(I921=110000,R921&lt;=12.8,M921&gt;2),'[1]Pricing Schedule'!$F$62+('[1]Pricing Schedule'!$F$63*M921),
IF(AND(I921=110000,R921&lt;=12.8,M921&lt;=2),'[1]Pricing Schedule'!$F$96+('[1]Pricing Schedule'!$F$97*M921),
IF(AND(I921=110000,R921&gt;12.8,R921&lt;=22.8,M921&gt;3),'[1]Pricing Schedule'!$F$71+('[1]Pricing Schedule'!$F$72*M921),
IF(AND(I921=110000,R921&gt;12.8,R921&lt;=22.8,M921&lt;=3),'[1]Pricing Schedule'!$F$96+('[1]Pricing Schedule'!$F$97*M921),
IF(AND(I921=110000,R921&gt;22.8,R921&lt;=30.2),'[1]Pricing Schedule'!$F$80+('[1]Pricing Schedule'!$F$81*M921),
IF(AND(I921=110000,R921&gt;30.2,R921&lt;=45.9),'[1]Pricing Schedule'!$F$89+('[1]Pricing Schedule'!$F$90*M921),
IF(AND(I921=110000,R921&gt;45.9,R921&lt;=123.4),'[1]Pricing Schedule'!$F$96+('[1]Pricing Schedule'!$F$97*M921),
IF(AND(I921=110000,R921&gt;123.4,R921&lt;=168.2,M921&lt;=10),'[1]Pricing Schedule'!$F$103+('[1]Pricing Schedule'!$F$105*M921),
IF(AND(I921=110000,R921&gt;123.4,R921&lt;=168.2,M921&gt;10),'[1]Pricing Schedule'!$F$111+('[1]Pricing Schedule'!$F$113*M921),
IF(AND(I921=110000,R921&gt;168.2,R921&lt;=336.4,M921&lt;=10),('[1]Pricing Schedule'!$F$103+('[1]Pricing Schedule'!$F$105*M921))*2,
IF(AND(I921=110000,R921&gt;168.2,R921&lt;=336.4,M921&gt;10),('[1]Pricing Schedule'!$F$111+('[1]Pricing Schedule'!$F$113*M921))*2,
IF(AND(I921=110000,R921&gt;336.4,R921&lt;=504.6,M921&lt;=10),('[1]Pricing Schedule'!$F$103+('[1]Pricing Schedule'!$F$105*M921))*3,
IF(AND(I921=110000,R921&gt;336.4,R921&lt;=504.6,M921&gt;10),('[1]Pricing Schedule'!$F$111+('[1]Pricing Schedule'!$F$113*M921))*3,
IF(AND(I921=110000,R921&gt;504.6,R921&lt;=672.8,M921&lt;=10),('[1]Pricing Schedule'!$F$103+('[1]Pricing Schedule'!$F$105*M921))*4,
IF(AND(I921=110000,R921&gt;504.6,R921&lt;=672.8,M921&gt;10),('[1]Pricing Schedule'!$F$111+('[1]Pricing Schedule'!$F$113*M921))*4,
IF(AND(I921=110000,R921&gt;672.8,R921&lt;=841,M921&lt;=10),('[1]Pricing Schedule'!$F$103+('[1]Pricing Schedule'!$F$105*M921))*5,
IF(AND(I921=110000,R921&gt;672.8,R921&lt;=841,M921&gt;10),('[1]Pricing Schedule'!$F$111+('[1]Pricing Schedule'!$F$113*M921))*5,
IF(AND(I921=110000,R921&gt;672.8,R921&lt;=841,M921&lt;=10),('[1]Pricing Schedule'!$F$103+('[1]Pricing Schedule'!$F$105*M921))*5,
IF(AND(I921=110000,R921&gt;672.8,R921&lt;=841,M921&gt;10),('[1]Pricing Schedule'!$F$111+('[1]Pricing Schedule'!$F$113*M921))*5,
IF(AND(I921=110000,R921&gt;1345.6,R921&lt;=1513.8,M921&lt;=10),('[1]Pricing Schedule'!$F$103+('[1]Pricing Schedule'!$F$105*M921))*9,
IF(AND(I921=110000,R921&gt;1345.6,R921&lt;=1513.8,M921&gt;10),('[1]Pricing Schedule'!$F$111+('[1]Pricing Schedule'!$F$113*M921))*9,
9999999999)))))))))))))))))))))))))))))))))))))))</f>
        <v>699140</v>
      </c>
      <c r="T921" s="21">
        <f>IF(AND(I921=38000,R921&lt;=4.5,M921&gt;8),'[1]Pricing Schedule'!$J$9,
IF(AND(I921=38000,R921&lt;=4.5,M921&lt;=8),'[1]Pricing Schedule'!$J$36,
IF(AND(I921=38000,R921&gt;4.5,R921&lt;=9,M921&gt;8),'[1]Pricing Schedule'!$J$18,
IF(AND(I921=38000,R921&gt;4.5,R921&lt;=9,M921&lt;=8),'[1]Pricing Schedule'!$J$36,
IF(AND(I921=38000,R921&gt;9,R921&lt;=12.8,M921&gt;8),'[1]Pricing Schedule'!$J$27,
IF(AND(I921=38000,R921&gt;9,R921&lt;=12.8,M921&lt;=8),'[1]Pricing Schedule'!$J$36,
IF(AND(I921=38000,R921&gt;12.8,R921&lt;=22.8),'[1]Pricing Schedule'!$J$36,
IF(AND(I921=38000,R921&gt;22.8,R921&lt;=30.2),'[1]Pricing Schedule'!$J$45,
IF(AND(I921=38000,R921&gt;30.2,R921&lt;=45.9),'[1]Pricing Schedule'!$J$54,
IF(AND(I921=38000,R921&gt;45.9,R921&lt;=123.4),'[1]Pricing Schedule'!$J$97,
IF(AND(I921=38000,R921&gt;123.4,R921&lt;=168.2,M921&lt;=10),'[1]Pricing Schedule'!$J$105,
IF(AND(I921=38000,R921&gt;123.4,R921&lt;=168.2,M921&gt;10),'[1]Pricing Schedule'!$J$113,
IF(AND(I921=38000,R921&gt;168.2,R921&lt;=336.4,M921&lt;=10),('[1]Pricing Schedule'!$J$105),
IF(AND(I921=38000,R921&gt;168.2,R921&lt;=336.4,M921&gt;10),('[1]Pricing Schedule'!$J$113),
IF(AND(I921=38000,R921&gt;336.4,R921&lt;=504.6,M921&lt;=10),('[1]Pricing Schedule'!$J$105),
IF(AND(I921=38000,R921&gt;336.4,R921&lt;=504.6,M921&gt;10),('[1]Pricing Schedule'!$J$113),
IF(AND(I921=38000,R921&gt;504.6,R921&lt;=672.8,M921&lt;=10),('[1]Pricing Schedule'!$J$105),
IF(AND(I921=38000,R921&gt;504.6,R921&lt;=672.8,M921&gt;10),('[1]Pricing Schedule'!$J$113),
IF(AND(I921=110000,R921&lt;=12.8,M921&gt;2),'[1]Pricing Schedule'!$J$63,
IF(AND(I921=110000,R921&lt;=12.8,M921&lt;=2),'[1]Pricing Schedule'!$J$97,
IF(AND(I921=110000,R921&gt;12.8,R921&lt;=22.8,M921&gt;3),'[1]Pricing Schedule'!$J$72,
IF(AND(I921=110000,R921&gt;12.8,R921&lt;=22.8,M921&lt;=3),'[1]Pricing Schedule'!$J$97,
IF(AND(I921=110000,R921&gt;22.8,R921&lt;=30.2),'[1]Pricing Schedule'!$J$81,
IF(AND(I921=110000,R921&gt;30.2,R921&lt;=45.9),'[1]Pricing Schedule'!$J$90,
IF(AND(I921=110000,R921&gt;45.9,R921&lt;=123.4),'[1]Pricing Schedule'!$J$97,
IF(AND(I921=110000,R921&gt;123.4,R921&lt;=168.2,M921&lt;=10),'[1]Pricing Schedule'!$J$105,
IF(AND(I921=110000,R921&gt;123.4,R921&lt;=168.2,M921&gt;10),'[1]Pricing Schedule'!$J$113,
IF(AND(I921=110000,R921&gt;168.2,R921&lt;=336.2,M921&lt;=10),('[1]Pricing Schedule'!$J$105),
IF(AND(I921=110000,R921&gt;168.2,R921&lt;=336.2,M921&gt;10),('[1]Pricing Schedule'!$J$113),
IF(AND(I921=110000,R921&gt;336.4,R921&lt;=504.6,M921&lt;=10),('[1]Pricing Schedule'!$J$105),
IF(AND(I921=110000,R921&gt;336.4,R921&lt;=504.6,M921&gt;10),('[1]Pricing Schedule'!$J$113),
IF(AND(I921=110000,R921&gt;504.6,R921&lt;=672.8,M921&lt;=10),('[1]Pricing Schedule'!$J$105),
IF(AND(I921=110000,R921&gt;504.6,R921&lt;=672.8,M921&gt;10),('[1]Pricing Schedule'!$J$113),
IF(AND(I921=110000,R921&gt;672.8,R921&lt;=841,M921&lt;=10),('[1]Pricing Schedule'!$J$105),
IF(AND(I921=110000,R921&gt;672.8,R921&lt;=841,M921&gt;10),('[1]Pricing Schedule'!$J$113),
IF(AND(I921=110000,R921&gt;1682,R921&lt;=1850.2,M921&lt;=10),('[1]Pricing Schedule'!$J$105),
IF(AND(I921=110000,R921&gt;1682,R921&lt;=1850.2,M921&gt;10),('[1]Pricing Schedule'!$J$113),
IF(AND(I921=110000,R921&gt;2018.4,R921&lt;=2186.6,M921&lt;=10),('[1]Pricing Schedule'!$J$105),
IF(AND(I921=110000,R921&gt;2018.4,R921&lt;=2186.6,M921&gt;10),('[1]Pricing Schedule'!$J$113),999999999)))))))))))))))))))))))))))))))))))))))</f>
        <v>4</v>
      </c>
      <c r="U921" s="40">
        <f t="shared" si="90"/>
        <v>166461.90476190476</v>
      </c>
      <c r="V921" s="41">
        <f t="shared" si="91"/>
        <v>6.0073804960379897</v>
      </c>
      <c r="Y921" s="23">
        <v>668</v>
      </c>
      <c r="Z921" s="23">
        <v>610</v>
      </c>
      <c r="AR921" s="35"/>
    </row>
    <row r="922" spans="1:44">
      <c r="A922" s="23">
        <v>923</v>
      </c>
      <c r="B922" s="23">
        <v>923</v>
      </c>
      <c r="C922" s="23" t="s">
        <v>1407</v>
      </c>
      <c r="D922" s="23" t="s">
        <v>168</v>
      </c>
      <c r="E922" s="23" t="s">
        <v>168</v>
      </c>
      <c r="F922" s="23" t="s">
        <v>169</v>
      </c>
      <c r="G922" s="23" t="s">
        <v>170</v>
      </c>
      <c r="H922" s="23" t="s">
        <v>113</v>
      </c>
      <c r="I922" s="13">
        <v>38000</v>
      </c>
      <c r="J922" s="13">
        <v>38000</v>
      </c>
      <c r="K922" s="13">
        <v>20000</v>
      </c>
      <c r="L922" s="24">
        <v>7.3869999999999996</v>
      </c>
      <c r="M922" s="37">
        <f t="shared" si="86"/>
        <v>8</v>
      </c>
      <c r="N922" s="24">
        <v>0.47399999999999998</v>
      </c>
      <c r="O922" s="13">
        <v>2</v>
      </c>
      <c r="P922" s="36">
        <f t="shared" si="87"/>
        <v>0.47399999999999998</v>
      </c>
      <c r="Q922" s="38">
        <f t="shared" si="88"/>
        <v>4.2</v>
      </c>
      <c r="R922" s="37">
        <f t="shared" si="89"/>
        <v>4.2</v>
      </c>
      <c r="S922" s="39">
        <f>IF(AND(I922=38000,R922&lt;=4.5,M922&gt;8),'[1]Pricing Schedule'!$F$8+('[1]Pricing Schedule'!$F$9*M922),
IF(AND(I922=38000,R922&lt;=4.5,M922&lt;=8),'[1]Pricing Schedule'!$F$34+('[1]Pricing Schedule'!$F$36*M922),
IF(AND(I922=38000,R922&gt;4.5,R922&lt;=9,M922&gt;8),'[1]Pricing Schedule'!$F$17+('[1]Pricing Schedule'!$F$18*M922),
IF(AND(I922=38000,R922&gt;4.5,R922&lt;=9,M922&lt;=8),'[1]Pricing Schedule'!$F$34+('[1]Pricing Schedule'!$F$36*M922),
IF(AND(I922=38000,R922&gt;9,R922&lt;=12.8,M922&gt;8),'[1]Pricing Schedule'!$F$26+('[1]Pricing Schedule'!$F$27*M922),
IF(AND(I922=38000,R922&gt;9,R922&lt;=12.8,M922&lt;=8),'[1]Pricing Schedule'!$F$34+('[1]Pricing Schedule'!$F$36*M922),
IF(AND(I922=38000,R922&gt;12.8,R922&lt;=22.8),'[1]Pricing Schedule'!$F$34+('[1]Pricing Schedule'!$F$36*M922),
IF(AND(I922=38000,R922&gt;22.8,R922&lt;=30.2),'[1]Pricing Schedule'!$F$43+('[1]Pricing Schedule'!$F$45*M922),
IF(AND(I922=38000,R922&gt;30.2,R922&lt;=45.9),'[1]Pricing Schedule'!$F$52+('[1]Pricing Schedule'!$F$54*M922),
IF(AND(I922=38000,R922&gt;45.9,R922&lt;=123.4),'[1]Pricing Schedule'!$F$96+('[1]Pricing Schedule'!$F$97*M922),
IF(AND(I922=38000,R922&gt;123.4,R922&lt;=168.2,M922&lt;=10),'[1]Pricing Schedule'!$F$103+('[1]Pricing Schedule'!$F$105*M922),
IF(AND(I922=38000,R922&gt;123.4,R922&lt;=168.2,M922&gt;10),'[1]Pricing Schedule'!$F$111+('[1]Pricing Schedule'!$F$113*M922),
IF(AND(I922=38000,R922&gt;157.4,R922&lt;=336.4,M922&lt;=10),('[1]Pricing Schedule'!$F$103+('[1]Pricing Schedule'!$F$105*M922))*2,
IF(AND(I922=38000,R922&gt;157.4,R922&lt;=336.4,M922&gt;10),('[1]Pricing Schedule'!$F$111+('[1]Pricing Schedule'!$F$113*M922))*2,
IF(AND(I922=38000,R922&gt;314.8,R922&lt;=504.6,M922&lt;=10),('[1]Pricing Schedule'!$F$103+('[1]Pricing Schedule'!$F$105*M922))*3,
IF(AND(I922=38000,R922&gt;314.8,R922&lt;=504.6,M922&gt;10),('[1]Pricing Schedule'!$F$111+('[1]Pricing Schedule'!$F$113*M922))*3,
IF(AND(I922=38000,R922&gt;472.2,R922&lt;=672.8,M922&lt;=10),('[1]Pricing Schedule'!$F$103+('[1]Pricing Schedule'!$F$105*M922))*4,
IF(AND(I922=38000,R922&gt;472.2,R922&lt;=672.8,M922&gt;10),('[1]Pricing Schedule'!$F$111+('[1]Pricing Schedule'!$F$113*M922))*4,
IF(AND(I922=110000,R922&lt;=12.8,M922&gt;2),'[1]Pricing Schedule'!$F$62+('[1]Pricing Schedule'!$F$63*M922),
IF(AND(I922=110000,R922&lt;=12.8,M922&lt;=2),'[1]Pricing Schedule'!$F$96+('[1]Pricing Schedule'!$F$97*M922),
IF(AND(I922=110000,R922&gt;12.8,R922&lt;=22.8,M922&gt;3),'[1]Pricing Schedule'!$F$71+('[1]Pricing Schedule'!$F$72*M922),
IF(AND(I922=110000,R922&gt;12.8,R922&lt;=22.8,M922&lt;=3),'[1]Pricing Schedule'!$F$96+('[1]Pricing Schedule'!$F$97*M922),
IF(AND(I922=110000,R922&gt;22.8,R922&lt;=30.2),'[1]Pricing Schedule'!$F$80+('[1]Pricing Schedule'!$F$81*M922),
IF(AND(I922=110000,R922&gt;30.2,R922&lt;=45.9),'[1]Pricing Schedule'!$F$89+('[1]Pricing Schedule'!$F$90*M922),
IF(AND(I922=110000,R922&gt;45.9,R922&lt;=123.4),'[1]Pricing Schedule'!$F$96+('[1]Pricing Schedule'!$F$97*M922),
IF(AND(I922=110000,R922&gt;123.4,R922&lt;=168.2,M922&lt;=10),'[1]Pricing Schedule'!$F$103+('[1]Pricing Schedule'!$F$105*M922),
IF(AND(I922=110000,R922&gt;123.4,R922&lt;=168.2,M922&gt;10),'[1]Pricing Schedule'!$F$111+('[1]Pricing Schedule'!$F$113*M922),
IF(AND(I922=110000,R922&gt;168.2,R922&lt;=336.4,M922&lt;=10),('[1]Pricing Schedule'!$F$103+('[1]Pricing Schedule'!$F$105*M922))*2,
IF(AND(I922=110000,R922&gt;168.2,R922&lt;=336.4,M922&gt;10),('[1]Pricing Schedule'!$F$111+('[1]Pricing Schedule'!$F$113*M922))*2,
IF(AND(I922=110000,R922&gt;336.4,R922&lt;=504.6,M922&lt;=10),('[1]Pricing Schedule'!$F$103+('[1]Pricing Schedule'!$F$105*M922))*3,
IF(AND(I922=110000,R922&gt;336.4,R922&lt;=504.6,M922&gt;10),('[1]Pricing Schedule'!$F$111+('[1]Pricing Schedule'!$F$113*M922))*3,
IF(AND(I922=110000,R922&gt;504.6,R922&lt;=672.8,M922&lt;=10),('[1]Pricing Schedule'!$F$103+('[1]Pricing Schedule'!$F$105*M922))*4,
IF(AND(I922=110000,R922&gt;504.6,R922&lt;=672.8,M922&gt;10),('[1]Pricing Schedule'!$F$111+('[1]Pricing Schedule'!$F$113*M922))*4,
IF(AND(I922=110000,R922&gt;672.8,R922&lt;=841,M922&lt;=10),('[1]Pricing Schedule'!$F$103+('[1]Pricing Schedule'!$F$105*M922))*5,
IF(AND(I922=110000,R922&gt;672.8,R922&lt;=841,M922&gt;10),('[1]Pricing Schedule'!$F$111+('[1]Pricing Schedule'!$F$113*M922))*5,
IF(AND(I922=110000,R922&gt;672.8,R922&lt;=841,M922&lt;=10),('[1]Pricing Schedule'!$F$103+('[1]Pricing Schedule'!$F$105*M922))*5,
IF(AND(I922=110000,R922&gt;672.8,R922&lt;=841,M922&gt;10),('[1]Pricing Schedule'!$F$111+('[1]Pricing Schedule'!$F$113*M922))*5,
IF(AND(I922=110000,R922&gt;1345.6,R922&lt;=1513.8,M922&lt;=10),('[1]Pricing Schedule'!$F$103+('[1]Pricing Schedule'!$F$105*M922))*9,
IF(AND(I922=110000,R922&gt;1345.6,R922&lt;=1513.8,M922&gt;10),('[1]Pricing Schedule'!$F$111+('[1]Pricing Schedule'!$F$113*M922))*9,
9999999999)))))))))))))))))))))))))))))))))))))))</f>
        <v>909950</v>
      </c>
      <c r="T922" s="21">
        <f>IF(AND(I922=38000,R922&lt;=4.5,M922&gt;8),'[1]Pricing Schedule'!$J$9,
IF(AND(I922=38000,R922&lt;=4.5,M922&lt;=8),'[1]Pricing Schedule'!$J$36,
IF(AND(I922=38000,R922&gt;4.5,R922&lt;=9,M922&gt;8),'[1]Pricing Schedule'!$J$18,
IF(AND(I922=38000,R922&gt;4.5,R922&lt;=9,M922&lt;=8),'[1]Pricing Schedule'!$J$36,
IF(AND(I922=38000,R922&gt;9,R922&lt;=12.8,M922&gt;8),'[1]Pricing Schedule'!$J$27,
IF(AND(I922=38000,R922&gt;9,R922&lt;=12.8,M922&lt;=8),'[1]Pricing Schedule'!$J$36,
IF(AND(I922=38000,R922&gt;12.8,R922&lt;=22.8),'[1]Pricing Schedule'!$J$36,
IF(AND(I922=38000,R922&gt;22.8,R922&lt;=30.2),'[1]Pricing Schedule'!$J$45,
IF(AND(I922=38000,R922&gt;30.2,R922&lt;=45.9),'[1]Pricing Schedule'!$J$54,
IF(AND(I922=38000,R922&gt;45.9,R922&lt;=123.4),'[1]Pricing Schedule'!$J$97,
IF(AND(I922=38000,R922&gt;123.4,R922&lt;=168.2,M922&lt;=10),'[1]Pricing Schedule'!$J$105,
IF(AND(I922=38000,R922&gt;123.4,R922&lt;=168.2,M922&gt;10),'[1]Pricing Schedule'!$J$113,
IF(AND(I922=38000,R922&gt;168.2,R922&lt;=336.4,M922&lt;=10),('[1]Pricing Schedule'!$J$105),
IF(AND(I922=38000,R922&gt;168.2,R922&lt;=336.4,M922&gt;10),('[1]Pricing Schedule'!$J$113),
IF(AND(I922=38000,R922&gt;336.4,R922&lt;=504.6,M922&lt;=10),('[1]Pricing Schedule'!$J$105),
IF(AND(I922=38000,R922&gt;336.4,R922&lt;=504.6,M922&gt;10),('[1]Pricing Schedule'!$J$113),
IF(AND(I922=38000,R922&gt;504.6,R922&lt;=672.8,M922&lt;=10),('[1]Pricing Schedule'!$J$105),
IF(AND(I922=38000,R922&gt;504.6,R922&lt;=672.8,M922&gt;10),('[1]Pricing Schedule'!$J$113),
IF(AND(I922=110000,R922&lt;=12.8,M922&gt;2),'[1]Pricing Schedule'!$J$63,
IF(AND(I922=110000,R922&lt;=12.8,M922&lt;=2),'[1]Pricing Schedule'!$J$97,
IF(AND(I922=110000,R922&gt;12.8,R922&lt;=22.8,M922&gt;3),'[1]Pricing Schedule'!$J$72,
IF(AND(I922=110000,R922&gt;12.8,R922&lt;=22.8,M922&lt;=3),'[1]Pricing Schedule'!$J$97,
IF(AND(I922=110000,R922&gt;22.8,R922&lt;=30.2),'[1]Pricing Schedule'!$J$81,
IF(AND(I922=110000,R922&gt;30.2,R922&lt;=45.9),'[1]Pricing Schedule'!$J$90,
IF(AND(I922=110000,R922&gt;45.9,R922&lt;=123.4),'[1]Pricing Schedule'!$J$97,
IF(AND(I922=110000,R922&gt;123.4,R922&lt;=168.2,M922&lt;=10),'[1]Pricing Schedule'!$J$105,
IF(AND(I922=110000,R922&gt;123.4,R922&lt;=168.2,M922&gt;10),'[1]Pricing Schedule'!$J$113,
IF(AND(I922=110000,R922&gt;168.2,R922&lt;=336.2,M922&lt;=10),('[1]Pricing Schedule'!$J$105),
IF(AND(I922=110000,R922&gt;168.2,R922&lt;=336.2,M922&gt;10),('[1]Pricing Schedule'!$J$113),
IF(AND(I922=110000,R922&gt;336.4,R922&lt;=504.6,M922&lt;=10),('[1]Pricing Schedule'!$J$105),
IF(AND(I922=110000,R922&gt;336.4,R922&lt;=504.6,M922&gt;10),('[1]Pricing Schedule'!$J$113),
IF(AND(I922=110000,R922&gt;504.6,R922&lt;=672.8,M922&lt;=10),('[1]Pricing Schedule'!$J$105),
IF(AND(I922=110000,R922&gt;504.6,R922&lt;=672.8,M922&gt;10),('[1]Pricing Schedule'!$J$113),
IF(AND(I922=110000,R922&gt;672.8,R922&lt;=841,M922&lt;=10),('[1]Pricing Schedule'!$J$105),
IF(AND(I922=110000,R922&gt;672.8,R922&lt;=841,M922&gt;10),('[1]Pricing Schedule'!$J$113),
IF(AND(I922=110000,R922&gt;1682,R922&lt;=1850.2,M922&lt;=10),('[1]Pricing Schedule'!$J$105),
IF(AND(I922=110000,R922&gt;1682,R922&lt;=1850.2,M922&gt;10),('[1]Pricing Schedule'!$J$113),
IF(AND(I922=110000,R922&gt;2018.4,R922&lt;=2186.6,M922&lt;=10),('[1]Pricing Schedule'!$J$105),
IF(AND(I922=110000,R922&gt;2018.4,R922&lt;=2186.6,M922&gt;10),('[1]Pricing Schedule'!$J$113),999999999)))))))))))))))))))))))))))))))))))))))</f>
        <v>4</v>
      </c>
      <c r="U922" s="40">
        <f t="shared" si="90"/>
        <v>216654.76190476189</v>
      </c>
      <c r="V922" s="41">
        <f t="shared" si="91"/>
        <v>4.6156382218803227</v>
      </c>
      <c r="Y922" s="23">
        <v>684</v>
      </c>
      <c r="Z922" s="23">
        <v>642</v>
      </c>
      <c r="AR922" s="35"/>
    </row>
    <row r="923" spans="1:44">
      <c r="A923" s="23">
        <v>924</v>
      </c>
      <c r="B923" s="23">
        <v>924</v>
      </c>
      <c r="C923" s="23" t="s">
        <v>1408</v>
      </c>
      <c r="D923" s="23" t="s">
        <v>168</v>
      </c>
      <c r="E923" s="23" t="s">
        <v>168</v>
      </c>
      <c r="F923" s="23" t="s">
        <v>169</v>
      </c>
      <c r="G923" s="23" t="s">
        <v>170</v>
      </c>
      <c r="H923" s="23" t="s">
        <v>113</v>
      </c>
      <c r="I923" s="13">
        <v>38000</v>
      </c>
      <c r="J923" s="13">
        <v>38000</v>
      </c>
      <c r="K923" s="13">
        <v>20000</v>
      </c>
      <c r="L923" s="24">
        <v>5.2809999999999997</v>
      </c>
      <c r="M923" s="37">
        <f t="shared" si="86"/>
        <v>6</v>
      </c>
      <c r="N923" s="24">
        <v>0.46300000000000002</v>
      </c>
      <c r="O923" s="13">
        <v>2</v>
      </c>
      <c r="P923" s="36">
        <f t="shared" si="87"/>
        <v>0.46300000000000002</v>
      </c>
      <c r="Q923" s="38">
        <f t="shared" si="88"/>
        <v>4.2</v>
      </c>
      <c r="R923" s="37">
        <f t="shared" si="89"/>
        <v>4.2</v>
      </c>
      <c r="S923" s="39">
        <f>IF(AND(I923=38000,R923&lt;=4.5,M923&gt;8),'[1]Pricing Schedule'!$F$8+('[1]Pricing Schedule'!$F$9*M923),
IF(AND(I923=38000,R923&lt;=4.5,M923&lt;=8),'[1]Pricing Schedule'!$F$34+('[1]Pricing Schedule'!$F$36*M923),
IF(AND(I923=38000,R923&gt;4.5,R923&lt;=9,M923&gt;8),'[1]Pricing Schedule'!$F$17+('[1]Pricing Schedule'!$F$18*M923),
IF(AND(I923=38000,R923&gt;4.5,R923&lt;=9,M923&lt;=8),'[1]Pricing Schedule'!$F$34+('[1]Pricing Schedule'!$F$36*M923),
IF(AND(I923=38000,R923&gt;9,R923&lt;=12.8,M923&gt;8),'[1]Pricing Schedule'!$F$26+('[1]Pricing Schedule'!$F$27*M923),
IF(AND(I923=38000,R923&gt;9,R923&lt;=12.8,M923&lt;=8),'[1]Pricing Schedule'!$F$34+('[1]Pricing Schedule'!$F$36*M923),
IF(AND(I923=38000,R923&gt;12.8,R923&lt;=22.8),'[1]Pricing Schedule'!$F$34+('[1]Pricing Schedule'!$F$36*M923),
IF(AND(I923=38000,R923&gt;22.8,R923&lt;=30.2),'[1]Pricing Schedule'!$F$43+('[1]Pricing Schedule'!$F$45*M923),
IF(AND(I923=38000,R923&gt;30.2,R923&lt;=45.9),'[1]Pricing Schedule'!$F$52+('[1]Pricing Schedule'!$F$54*M923),
IF(AND(I923=38000,R923&gt;45.9,R923&lt;=123.4),'[1]Pricing Schedule'!$F$96+('[1]Pricing Schedule'!$F$97*M923),
IF(AND(I923=38000,R923&gt;123.4,R923&lt;=168.2,M923&lt;=10),'[1]Pricing Schedule'!$F$103+('[1]Pricing Schedule'!$F$105*M923),
IF(AND(I923=38000,R923&gt;123.4,R923&lt;=168.2,M923&gt;10),'[1]Pricing Schedule'!$F$111+('[1]Pricing Schedule'!$F$113*M923),
IF(AND(I923=38000,R923&gt;157.4,R923&lt;=336.4,M923&lt;=10),('[1]Pricing Schedule'!$F$103+('[1]Pricing Schedule'!$F$105*M923))*2,
IF(AND(I923=38000,R923&gt;157.4,R923&lt;=336.4,M923&gt;10),('[1]Pricing Schedule'!$F$111+('[1]Pricing Schedule'!$F$113*M923))*2,
IF(AND(I923=38000,R923&gt;314.8,R923&lt;=504.6,M923&lt;=10),('[1]Pricing Schedule'!$F$103+('[1]Pricing Schedule'!$F$105*M923))*3,
IF(AND(I923=38000,R923&gt;314.8,R923&lt;=504.6,M923&gt;10),('[1]Pricing Schedule'!$F$111+('[1]Pricing Schedule'!$F$113*M923))*3,
IF(AND(I923=38000,R923&gt;472.2,R923&lt;=672.8,M923&lt;=10),('[1]Pricing Schedule'!$F$103+('[1]Pricing Schedule'!$F$105*M923))*4,
IF(AND(I923=38000,R923&gt;472.2,R923&lt;=672.8,M923&gt;10),('[1]Pricing Schedule'!$F$111+('[1]Pricing Schedule'!$F$113*M923))*4,
IF(AND(I923=110000,R923&lt;=12.8,M923&gt;2),'[1]Pricing Schedule'!$F$62+('[1]Pricing Schedule'!$F$63*M923),
IF(AND(I923=110000,R923&lt;=12.8,M923&lt;=2),'[1]Pricing Schedule'!$F$96+('[1]Pricing Schedule'!$F$97*M923),
IF(AND(I923=110000,R923&gt;12.8,R923&lt;=22.8,M923&gt;3),'[1]Pricing Schedule'!$F$71+('[1]Pricing Schedule'!$F$72*M923),
IF(AND(I923=110000,R923&gt;12.8,R923&lt;=22.8,M923&lt;=3),'[1]Pricing Schedule'!$F$96+('[1]Pricing Schedule'!$F$97*M923),
IF(AND(I923=110000,R923&gt;22.8,R923&lt;=30.2),'[1]Pricing Schedule'!$F$80+('[1]Pricing Schedule'!$F$81*M923),
IF(AND(I923=110000,R923&gt;30.2,R923&lt;=45.9),'[1]Pricing Schedule'!$F$89+('[1]Pricing Schedule'!$F$90*M923),
IF(AND(I923=110000,R923&gt;45.9,R923&lt;=123.4),'[1]Pricing Schedule'!$F$96+('[1]Pricing Schedule'!$F$97*M923),
IF(AND(I923=110000,R923&gt;123.4,R923&lt;=168.2,M923&lt;=10),'[1]Pricing Schedule'!$F$103+('[1]Pricing Schedule'!$F$105*M923),
IF(AND(I923=110000,R923&gt;123.4,R923&lt;=168.2,M923&gt;10),'[1]Pricing Schedule'!$F$111+('[1]Pricing Schedule'!$F$113*M923),
IF(AND(I923=110000,R923&gt;168.2,R923&lt;=336.4,M923&lt;=10),('[1]Pricing Schedule'!$F$103+('[1]Pricing Schedule'!$F$105*M923))*2,
IF(AND(I923=110000,R923&gt;168.2,R923&lt;=336.4,M923&gt;10),('[1]Pricing Schedule'!$F$111+('[1]Pricing Schedule'!$F$113*M923))*2,
IF(AND(I923=110000,R923&gt;336.4,R923&lt;=504.6,M923&lt;=10),('[1]Pricing Schedule'!$F$103+('[1]Pricing Schedule'!$F$105*M923))*3,
IF(AND(I923=110000,R923&gt;336.4,R923&lt;=504.6,M923&gt;10),('[1]Pricing Schedule'!$F$111+('[1]Pricing Schedule'!$F$113*M923))*3,
IF(AND(I923=110000,R923&gt;504.6,R923&lt;=672.8,M923&lt;=10),('[1]Pricing Schedule'!$F$103+('[1]Pricing Schedule'!$F$105*M923))*4,
IF(AND(I923=110000,R923&gt;504.6,R923&lt;=672.8,M923&gt;10),('[1]Pricing Schedule'!$F$111+('[1]Pricing Schedule'!$F$113*M923))*4,
IF(AND(I923=110000,R923&gt;672.8,R923&lt;=841,M923&lt;=10),('[1]Pricing Schedule'!$F$103+('[1]Pricing Schedule'!$F$105*M923))*5,
IF(AND(I923=110000,R923&gt;672.8,R923&lt;=841,M923&gt;10),('[1]Pricing Schedule'!$F$111+('[1]Pricing Schedule'!$F$113*M923))*5,
IF(AND(I923=110000,R923&gt;672.8,R923&lt;=841,M923&lt;=10),('[1]Pricing Schedule'!$F$103+('[1]Pricing Schedule'!$F$105*M923))*5,
IF(AND(I923=110000,R923&gt;672.8,R923&lt;=841,M923&gt;10),('[1]Pricing Schedule'!$F$111+('[1]Pricing Schedule'!$F$113*M923))*5,
IF(AND(I923=110000,R923&gt;1345.6,R923&lt;=1513.8,M923&lt;=10),('[1]Pricing Schedule'!$F$103+('[1]Pricing Schedule'!$F$105*M923))*9,
IF(AND(I923=110000,R923&gt;1345.6,R923&lt;=1513.8,M923&gt;10),('[1]Pricing Schedule'!$F$111+('[1]Pricing Schedule'!$F$113*M923))*9,
9999999999)))))))))))))))))))))))))))))))))))))))</f>
        <v>769410</v>
      </c>
      <c r="T923" s="21">
        <f>IF(AND(I923=38000,R923&lt;=4.5,M923&gt;8),'[1]Pricing Schedule'!$J$9,
IF(AND(I923=38000,R923&lt;=4.5,M923&lt;=8),'[1]Pricing Schedule'!$J$36,
IF(AND(I923=38000,R923&gt;4.5,R923&lt;=9,M923&gt;8),'[1]Pricing Schedule'!$J$18,
IF(AND(I923=38000,R923&gt;4.5,R923&lt;=9,M923&lt;=8),'[1]Pricing Schedule'!$J$36,
IF(AND(I923=38000,R923&gt;9,R923&lt;=12.8,M923&gt;8),'[1]Pricing Schedule'!$J$27,
IF(AND(I923=38000,R923&gt;9,R923&lt;=12.8,M923&lt;=8),'[1]Pricing Schedule'!$J$36,
IF(AND(I923=38000,R923&gt;12.8,R923&lt;=22.8),'[1]Pricing Schedule'!$J$36,
IF(AND(I923=38000,R923&gt;22.8,R923&lt;=30.2),'[1]Pricing Schedule'!$J$45,
IF(AND(I923=38000,R923&gt;30.2,R923&lt;=45.9),'[1]Pricing Schedule'!$J$54,
IF(AND(I923=38000,R923&gt;45.9,R923&lt;=123.4),'[1]Pricing Schedule'!$J$97,
IF(AND(I923=38000,R923&gt;123.4,R923&lt;=168.2,M923&lt;=10),'[1]Pricing Schedule'!$J$105,
IF(AND(I923=38000,R923&gt;123.4,R923&lt;=168.2,M923&gt;10),'[1]Pricing Schedule'!$J$113,
IF(AND(I923=38000,R923&gt;168.2,R923&lt;=336.4,M923&lt;=10),('[1]Pricing Schedule'!$J$105),
IF(AND(I923=38000,R923&gt;168.2,R923&lt;=336.4,M923&gt;10),('[1]Pricing Schedule'!$J$113),
IF(AND(I923=38000,R923&gt;336.4,R923&lt;=504.6,M923&lt;=10),('[1]Pricing Schedule'!$J$105),
IF(AND(I923=38000,R923&gt;336.4,R923&lt;=504.6,M923&gt;10),('[1]Pricing Schedule'!$J$113),
IF(AND(I923=38000,R923&gt;504.6,R923&lt;=672.8,M923&lt;=10),('[1]Pricing Schedule'!$J$105),
IF(AND(I923=38000,R923&gt;504.6,R923&lt;=672.8,M923&gt;10),('[1]Pricing Schedule'!$J$113),
IF(AND(I923=110000,R923&lt;=12.8,M923&gt;2),'[1]Pricing Schedule'!$J$63,
IF(AND(I923=110000,R923&lt;=12.8,M923&lt;=2),'[1]Pricing Schedule'!$J$97,
IF(AND(I923=110000,R923&gt;12.8,R923&lt;=22.8,M923&gt;3),'[1]Pricing Schedule'!$J$72,
IF(AND(I923=110000,R923&gt;12.8,R923&lt;=22.8,M923&lt;=3),'[1]Pricing Schedule'!$J$97,
IF(AND(I923=110000,R923&gt;22.8,R923&lt;=30.2),'[1]Pricing Schedule'!$J$81,
IF(AND(I923=110000,R923&gt;30.2,R923&lt;=45.9),'[1]Pricing Schedule'!$J$90,
IF(AND(I923=110000,R923&gt;45.9,R923&lt;=123.4),'[1]Pricing Schedule'!$J$97,
IF(AND(I923=110000,R923&gt;123.4,R923&lt;=168.2,M923&lt;=10),'[1]Pricing Schedule'!$J$105,
IF(AND(I923=110000,R923&gt;123.4,R923&lt;=168.2,M923&gt;10),'[1]Pricing Schedule'!$J$113,
IF(AND(I923=110000,R923&gt;168.2,R923&lt;=336.2,M923&lt;=10),('[1]Pricing Schedule'!$J$105),
IF(AND(I923=110000,R923&gt;168.2,R923&lt;=336.2,M923&gt;10),('[1]Pricing Schedule'!$J$113),
IF(AND(I923=110000,R923&gt;336.4,R923&lt;=504.6,M923&lt;=10),('[1]Pricing Schedule'!$J$105),
IF(AND(I923=110000,R923&gt;336.4,R923&lt;=504.6,M923&gt;10),('[1]Pricing Schedule'!$J$113),
IF(AND(I923=110000,R923&gt;504.6,R923&lt;=672.8,M923&lt;=10),('[1]Pricing Schedule'!$J$105),
IF(AND(I923=110000,R923&gt;504.6,R923&lt;=672.8,M923&gt;10),('[1]Pricing Schedule'!$J$113),
IF(AND(I923=110000,R923&gt;672.8,R923&lt;=841,M923&lt;=10),('[1]Pricing Schedule'!$J$105),
IF(AND(I923=110000,R923&gt;672.8,R923&lt;=841,M923&gt;10),('[1]Pricing Schedule'!$J$113),
IF(AND(I923=110000,R923&gt;1682,R923&lt;=1850.2,M923&lt;=10),('[1]Pricing Schedule'!$J$105),
IF(AND(I923=110000,R923&gt;1682,R923&lt;=1850.2,M923&gt;10),('[1]Pricing Schedule'!$J$113),
IF(AND(I923=110000,R923&gt;2018.4,R923&lt;=2186.6,M923&lt;=10),('[1]Pricing Schedule'!$J$105),
IF(AND(I923=110000,R923&gt;2018.4,R923&lt;=2186.6,M923&gt;10),('[1]Pricing Schedule'!$J$113),999999999)))))))))))))))))))))))))))))))))))))))</f>
        <v>4</v>
      </c>
      <c r="U923" s="40">
        <f t="shared" si="90"/>
        <v>183192.85714285713</v>
      </c>
      <c r="V923" s="41">
        <f t="shared" si="91"/>
        <v>5.4587281163488903</v>
      </c>
      <c r="Y923" s="23">
        <v>161</v>
      </c>
      <c r="Z923" s="23">
        <v>642</v>
      </c>
      <c r="AR923" s="35"/>
    </row>
    <row r="924" spans="1:44">
      <c r="A924" s="23">
        <v>925</v>
      </c>
      <c r="B924" s="23">
        <v>925</v>
      </c>
      <c r="C924" s="23" t="s">
        <v>1409</v>
      </c>
      <c r="D924" s="23" t="s">
        <v>168</v>
      </c>
      <c r="E924" s="23" t="s">
        <v>168</v>
      </c>
      <c r="F924" s="23" t="s">
        <v>169</v>
      </c>
      <c r="G924" s="23" t="s">
        <v>170</v>
      </c>
      <c r="H924" s="23" t="s">
        <v>113</v>
      </c>
      <c r="I924" s="13">
        <v>38000</v>
      </c>
      <c r="J924" s="13">
        <v>38000</v>
      </c>
      <c r="K924" s="13">
        <v>20000</v>
      </c>
      <c r="L924" s="24">
        <v>8.0540000000000003</v>
      </c>
      <c r="M924" s="37">
        <f t="shared" si="86"/>
        <v>9</v>
      </c>
      <c r="N924" s="24">
        <v>0.312</v>
      </c>
      <c r="O924" s="13">
        <v>2</v>
      </c>
      <c r="P924" s="36">
        <f t="shared" si="87"/>
        <v>0.312</v>
      </c>
      <c r="Q924" s="38">
        <f t="shared" si="88"/>
        <v>4.2</v>
      </c>
      <c r="R924" s="37">
        <f t="shared" si="89"/>
        <v>4.2</v>
      </c>
      <c r="S924" s="39">
        <f>IF(AND(I924=38000,R924&lt;=4.5,M924&gt;8),'[1]Pricing Schedule'!$F$8+('[1]Pricing Schedule'!$F$9*M924),
IF(AND(I924=38000,R924&lt;=4.5,M924&lt;=8),'[1]Pricing Schedule'!$F$34+('[1]Pricing Schedule'!$F$36*M924),
IF(AND(I924=38000,R924&gt;4.5,R924&lt;=9,M924&gt;8),'[1]Pricing Schedule'!$F$17+('[1]Pricing Schedule'!$F$18*M924),
IF(AND(I924=38000,R924&gt;4.5,R924&lt;=9,M924&lt;=8),'[1]Pricing Schedule'!$F$34+('[1]Pricing Schedule'!$F$36*M924),
IF(AND(I924=38000,R924&gt;9,R924&lt;=12.8,M924&gt;8),'[1]Pricing Schedule'!$F$26+('[1]Pricing Schedule'!$F$27*M924),
IF(AND(I924=38000,R924&gt;9,R924&lt;=12.8,M924&lt;=8),'[1]Pricing Schedule'!$F$34+('[1]Pricing Schedule'!$F$36*M924),
IF(AND(I924=38000,R924&gt;12.8,R924&lt;=22.8),'[1]Pricing Schedule'!$F$34+('[1]Pricing Schedule'!$F$36*M924),
IF(AND(I924=38000,R924&gt;22.8,R924&lt;=30.2),'[1]Pricing Schedule'!$F$43+('[1]Pricing Schedule'!$F$45*M924),
IF(AND(I924=38000,R924&gt;30.2,R924&lt;=45.9),'[1]Pricing Schedule'!$F$52+('[1]Pricing Schedule'!$F$54*M924),
IF(AND(I924=38000,R924&gt;45.9,R924&lt;=123.4),'[1]Pricing Schedule'!$F$96+('[1]Pricing Schedule'!$F$97*M924),
IF(AND(I924=38000,R924&gt;123.4,R924&lt;=168.2,M924&lt;=10),'[1]Pricing Schedule'!$F$103+('[1]Pricing Schedule'!$F$105*M924),
IF(AND(I924=38000,R924&gt;123.4,R924&lt;=168.2,M924&gt;10),'[1]Pricing Schedule'!$F$111+('[1]Pricing Schedule'!$F$113*M924),
IF(AND(I924=38000,R924&gt;157.4,R924&lt;=336.4,M924&lt;=10),('[1]Pricing Schedule'!$F$103+('[1]Pricing Schedule'!$F$105*M924))*2,
IF(AND(I924=38000,R924&gt;157.4,R924&lt;=336.4,M924&gt;10),('[1]Pricing Schedule'!$F$111+('[1]Pricing Schedule'!$F$113*M924))*2,
IF(AND(I924=38000,R924&gt;314.8,R924&lt;=504.6,M924&lt;=10),('[1]Pricing Schedule'!$F$103+('[1]Pricing Schedule'!$F$105*M924))*3,
IF(AND(I924=38000,R924&gt;314.8,R924&lt;=504.6,M924&gt;10),('[1]Pricing Schedule'!$F$111+('[1]Pricing Schedule'!$F$113*M924))*3,
IF(AND(I924=38000,R924&gt;472.2,R924&lt;=672.8,M924&lt;=10),('[1]Pricing Schedule'!$F$103+('[1]Pricing Schedule'!$F$105*M924))*4,
IF(AND(I924=38000,R924&gt;472.2,R924&lt;=672.8,M924&gt;10),('[1]Pricing Schedule'!$F$111+('[1]Pricing Schedule'!$F$113*M924))*4,
IF(AND(I924=110000,R924&lt;=12.8,M924&gt;2),'[1]Pricing Schedule'!$F$62+('[1]Pricing Schedule'!$F$63*M924),
IF(AND(I924=110000,R924&lt;=12.8,M924&lt;=2),'[1]Pricing Schedule'!$F$96+('[1]Pricing Schedule'!$F$97*M924),
IF(AND(I924=110000,R924&gt;12.8,R924&lt;=22.8,M924&gt;3),'[1]Pricing Schedule'!$F$71+('[1]Pricing Schedule'!$F$72*M924),
IF(AND(I924=110000,R924&gt;12.8,R924&lt;=22.8,M924&lt;=3),'[1]Pricing Schedule'!$F$96+('[1]Pricing Schedule'!$F$97*M924),
IF(AND(I924=110000,R924&gt;22.8,R924&lt;=30.2),'[1]Pricing Schedule'!$F$80+('[1]Pricing Schedule'!$F$81*M924),
IF(AND(I924=110000,R924&gt;30.2,R924&lt;=45.9),'[1]Pricing Schedule'!$F$89+('[1]Pricing Schedule'!$F$90*M924),
IF(AND(I924=110000,R924&gt;45.9,R924&lt;=123.4),'[1]Pricing Schedule'!$F$96+('[1]Pricing Schedule'!$F$97*M924),
IF(AND(I924=110000,R924&gt;123.4,R924&lt;=168.2,M924&lt;=10),'[1]Pricing Schedule'!$F$103+('[1]Pricing Schedule'!$F$105*M924),
IF(AND(I924=110000,R924&gt;123.4,R924&lt;=168.2,M924&gt;10),'[1]Pricing Schedule'!$F$111+('[1]Pricing Schedule'!$F$113*M924),
IF(AND(I924=110000,R924&gt;168.2,R924&lt;=336.4,M924&lt;=10),('[1]Pricing Schedule'!$F$103+('[1]Pricing Schedule'!$F$105*M924))*2,
IF(AND(I924=110000,R924&gt;168.2,R924&lt;=336.4,M924&gt;10),('[1]Pricing Schedule'!$F$111+('[1]Pricing Schedule'!$F$113*M924))*2,
IF(AND(I924=110000,R924&gt;336.4,R924&lt;=504.6,M924&lt;=10),('[1]Pricing Schedule'!$F$103+('[1]Pricing Schedule'!$F$105*M924))*3,
IF(AND(I924=110000,R924&gt;336.4,R924&lt;=504.6,M924&gt;10),('[1]Pricing Schedule'!$F$111+('[1]Pricing Schedule'!$F$113*M924))*3,
IF(AND(I924=110000,R924&gt;504.6,R924&lt;=672.8,M924&lt;=10),('[1]Pricing Schedule'!$F$103+('[1]Pricing Schedule'!$F$105*M924))*4,
IF(AND(I924=110000,R924&gt;504.6,R924&lt;=672.8,M924&gt;10),('[1]Pricing Schedule'!$F$111+('[1]Pricing Schedule'!$F$113*M924))*4,
IF(AND(I924=110000,R924&gt;672.8,R924&lt;=841,M924&lt;=10),('[1]Pricing Schedule'!$F$103+('[1]Pricing Schedule'!$F$105*M924))*5,
IF(AND(I924=110000,R924&gt;672.8,R924&lt;=841,M924&gt;10),('[1]Pricing Schedule'!$F$111+('[1]Pricing Schedule'!$F$113*M924))*5,
IF(AND(I924=110000,R924&gt;672.8,R924&lt;=841,M924&lt;=10),('[1]Pricing Schedule'!$F$103+('[1]Pricing Schedule'!$F$105*M924))*5,
IF(AND(I924=110000,R924&gt;672.8,R924&lt;=841,M924&gt;10),('[1]Pricing Schedule'!$F$111+('[1]Pricing Schedule'!$F$113*M924))*5,
IF(AND(I924=110000,R924&gt;1345.6,R924&lt;=1513.8,M924&lt;=10),('[1]Pricing Schedule'!$F$103+('[1]Pricing Schedule'!$F$105*M924))*9,
IF(AND(I924=110000,R924&gt;1345.6,R924&lt;=1513.8,M924&gt;10),('[1]Pricing Schedule'!$F$111+('[1]Pricing Schedule'!$F$113*M924))*9,
9999999999)))))))))))))))))))))))))))))))))))))))</f>
        <v>1334440</v>
      </c>
      <c r="T924" s="21">
        <f>IF(AND(I924=38000,R924&lt;=4.5,M924&gt;8),'[1]Pricing Schedule'!$J$9,
IF(AND(I924=38000,R924&lt;=4.5,M924&lt;=8),'[1]Pricing Schedule'!$J$36,
IF(AND(I924=38000,R924&gt;4.5,R924&lt;=9,M924&gt;8),'[1]Pricing Schedule'!$J$18,
IF(AND(I924=38000,R924&gt;4.5,R924&lt;=9,M924&lt;=8),'[1]Pricing Schedule'!$J$36,
IF(AND(I924=38000,R924&gt;9,R924&lt;=12.8,M924&gt;8),'[1]Pricing Schedule'!$J$27,
IF(AND(I924=38000,R924&gt;9,R924&lt;=12.8,M924&lt;=8),'[1]Pricing Schedule'!$J$36,
IF(AND(I924=38000,R924&gt;12.8,R924&lt;=22.8),'[1]Pricing Schedule'!$J$36,
IF(AND(I924=38000,R924&gt;22.8,R924&lt;=30.2),'[1]Pricing Schedule'!$J$45,
IF(AND(I924=38000,R924&gt;30.2,R924&lt;=45.9),'[1]Pricing Schedule'!$J$54,
IF(AND(I924=38000,R924&gt;45.9,R924&lt;=123.4),'[1]Pricing Schedule'!$J$97,
IF(AND(I924=38000,R924&gt;123.4,R924&lt;=168.2,M924&lt;=10),'[1]Pricing Schedule'!$J$105,
IF(AND(I924=38000,R924&gt;123.4,R924&lt;=168.2,M924&gt;10),'[1]Pricing Schedule'!$J$113,
IF(AND(I924=38000,R924&gt;168.2,R924&lt;=336.4,M924&lt;=10),('[1]Pricing Schedule'!$J$105),
IF(AND(I924=38000,R924&gt;168.2,R924&lt;=336.4,M924&gt;10),('[1]Pricing Schedule'!$J$113),
IF(AND(I924=38000,R924&gt;336.4,R924&lt;=504.6,M924&lt;=10),('[1]Pricing Schedule'!$J$105),
IF(AND(I924=38000,R924&gt;336.4,R924&lt;=504.6,M924&gt;10),('[1]Pricing Schedule'!$J$113),
IF(AND(I924=38000,R924&gt;504.6,R924&lt;=672.8,M924&lt;=10),('[1]Pricing Schedule'!$J$105),
IF(AND(I924=38000,R924&gt;504.6,R924&lt;=672.8,M924&gt;10),('[1]Pricing Schedule'!$J$113),
IF(AND(I924=110000,R924&lt;=12.8,M924&gt;2),'[1]Pricing Schedule'!$J$63,
IF(AND(I924=110000,R924&lt;=12.8,M924&lt;=2),'[1]Pricing Schedule'!$J$97,
IF(AND(I924=110000,R924&gt;12.8,R924&lt;=22.8,M924&gt;3),'[1]Pricing Schedule'!$J$72,
IF(AND(I924=110000,R924&gt;12.8,R924&lt;=22.8,M924&lt;=3),'[1]Pricing Schedule'!$J$97,
IF(AND(I924=110000,R924&gt;22.8,R924&lt;=30.2),'[1]Pricing Schedule'!$J$81,
IF(AND(I924=110000,R924&gt;30.2,R924&lt;=45.9),'[1]Pricing Schedule'!$J$90,
IF(AND(I924=110000,R924&gt;45.9,R924&lt;=123.4),'[1]Pricing Schedule'!$J$97,
IF(AND(I924=110000,R924&gt;123.4,R924&lt;=168.2,M924&lt;=10),'[1]Pricing Schedule'!$J$105,
IF(AND(I924=110000,R924&gt;123.4,R924&lt;=168.2,M924&gt;10),'[1]Pricing Schedule'!$J$113,
IF(AND(I924=110000,R924&gt;168.2,R924&lt;=336.2,M924&lt;=10),('[1]Pricing Schedule'!$J$105),
IF(AND(I924=110000,R924&gt;168.2,R924&lt;=336.2,M924&gt;10),('[1]Pricing Schedule'!$J$113),
IF(AND(I924=110000,R924&gt;336.4,R924&lt;=504.6,M924&lt;=10),('[1]Pricing Schedule'!$J$105),
IF(AND(I924=110000,R924&gt;336.4,R924&lt;=504.6,M924&gt;10),('[1]Pricing Schedule'!$J$113),
IF(AND(I924=110000,R924&gt;504.6,R924&lt;=672.8,M924&lt;=10),('[1]Pricing Schedule'!$J$105),
IF(AND(I924=110000,R924&gt;504.6,R924&lt;=672.8,M924&gt;10),('[1]Pricing Schedule'!$J$113),
IF(AND(I924=110000,R924&gt;672.8,R924&lt;=841,M924&lt;=10),('[1]Pricing Schedule'!$J$105),
IF(AND(I924=110000,R924&gt;672.8,R924&lt;=841,M924&gt;10),('[1]Pricing Schedule'!$J$113),
IF(AND(I924=110000,R924&gt;1682,R924&lt;=1850.2,M924&lt;=10),('[1]Pricing Schedule'!$J$105),
IF(AND(I924=110000,R924&gt;1682,R924&lt;=1850.2,M924&gt;10),('[1]Pricing Schedule'!$J$113),
IF(AND(I924=110000,R924&gt;2018.4,R924&lt;=2186.6,M924&lt;=10),('[1]Pricing Schedule'!$J$105),
IF(AND(I924=110000,R924&gt;2018.4,R924&lt;=2186.6,M924&gt;10),('[1]Pricing Schedule'!$J$113),999999999)))))))))))))))))))))))))))))))))))))))</f>
        <v>1</v>
      </c>
      <c r="U924" s="40">
        <f t="shared" si="90"/>
        <v>317723.80952380953</v>
      </c>
      <c r="V924" s="41">
        <f t="shared" si="91"/>
        <v>3.1473876682353645</v>
      </c>
      <c r="Y924" s="23">
        <v>170</v>
      </c>
      <c r="Z924" s="23">
        <v>642</v>
      </c>
      <c r="AR924" s="35"/>
    </row>
    <row r="925" spans="1:44">
      <c r="A925" s="23">
        <v>926</v>
      </c>
      <c r="B925" s="23">
        <v>926</v>
      </c>
      <c r="C925" s="23" t="s">
        <v>1410</v>
      </c>
      <c r="D925" s="23" t="s">
        <v>168</v>
      </c>
      <c r="E925" s="23" t="s">
        <v>168</v>
      </c>
      <c r="F925" s="23" t="s">
        <v>169</v>
      </c>
      <c r="G925" s="23" t="s">
        <v>170</v>
      </c>
      <c r="H925" s="23" t="s">
        <v>113</v>
      </c>
      <c r="I925" s="13">
        <v>38000</v>
      </c>
      <c r="J925" s="13">
        <v>38000</v>
      </c>
      <c r="K925" s="13">
        <v>20000</v>
      </c>
      <c r="L925" s="24">
        <v>8.8889999999999993</v>
      </c>
      <c r="M925" s="37">
        <f t="shared" si="86"/>
        <v>9</v>
      </c>
      <c r="N925" s="24">
        <v>0.89700000000000002</v>
      </c>
      <c r="O925" s="13">
        <v>2</v>
      </c>
      <c r="P925" s="36">
        <f t="shared" si="87"/>
        <v>0.67274999999999996</v>
      </c>
      <c r="Q925" s="38">
        <f t="shared" si="88"/>
        <v>8.4</v>
      </c>
      <c r="R925" s="37">
        <f t="shared" si="89"/>
        <v>8.4</v>
      </c>
      <c r="S925" s="39">
        <f>IF(AND(I925=38000,R925&lt;=4.5,M925&gt;8),'[1]Pricing Schedule'!$F$8+('[1]Pricing Schedule'!$F$9*M925),
IF(AND(I925=38000,R925&lt;=4.5,M925&lt;=8),'[1]Pricing Schedule'!$F$34+('[1]Pricing Schedule'!$F$36*M925),
IF(AND(I925=38000,R925&gt;4.5,R925&lt;=9,M925&gt;8),'[1]Pricing Schedule'!$F$17+('[1]Pricing Schedule'!$F$18*M925),
IF(AND(I925=38000,R925&gt;4.5,R925&lt;=9,M925&lt;=8),'[1]Pricing Schedule'!$F$34+('[1]Pricing Schedule'!$F$36*M925),
IF(AND(I925=38000,R925&gt;9,R925&lt;=12.8,M925&gt;8),'[1]Pricing Schedule'!$F$26+('[1]Pricing Schedule'!$F$27*M925),
IF(AND(I925=38000,R925&gt;9,R925&lt;=12.8,M925&lt;=8),'[1]Pricing Schedule'!$F$34+('[1]Pricing Schedule'!$F$36*M925),
IF(AND(I925=38000,R925&gt;12.8,R925&lt;=22.8),'[1]Pricing Schedule'!$F$34+('[1]Pricing Schedule'!$F$36*M925),
IF(AND(I925=38000,R925&gt;22.8,R925&lt;=30.2),'[1]Pricing Schedule'!$F$43+('[1]Pricing Schedule'!$F$45*M925),
IF(AND(I925=38000,R925&gt;30.2,R925&lt;=45.9),'[1]Pricing Schedule'!$F$52+('[1]Pricing Schedule'!$F$54*M925),
IF(AND(I925=38000,R925&gt;45.9,R925&lt;=123.4),'[1]Pricing Schedule'!$F$96+('[1]Pricing Schedule'!$F$97*M925),
IF(AND(I925=38000,R925&gt;123.4,R925&lt;=168.2,M925&lt;=10),'[1]Pricing Schedule'!$F$103+('[1]Pricing Schedule'!$F$105*M925),
IF(AND(I925=38000,R925&gt;123.4,R925&lt;=168.2,M925&gt;10),'[1]Pricing Schedule'!$F$111+('[1]Pricing Schedule'!$F$113*M925),
IF(AND(I925=38000,R925&gt;157.4,R925&lt;=336.4,M925&lt;=10),('[1]Pricing Schedule'!$F$103+('[1]Pricing Schedule'!$F$105*M925))*2,
IF(AND(I925=38000,R925&gt;157.4,R925&lt;=336.4,M925&gt;10),('[1]Pricing Schedule'!$F$111+('[1]Pricing Schedule'!$F$113*M925))*2,
IF(AND(I925=38000,R925&gt;314.8,R925&lt;=504.6,M925&lt;=10),('[1]Pricing Schedule'!$F$103+('[1]Pricing Schedule'!$F$105*M925))*3,
IF(AND(I925=38000,R925&gt;314.8,R925&lt;=504.6,M925&gt;10),('[1]Pricing Schedule'!$F$111+('[1]Pricing Schedule'!$F$113*M925))*3,
IF(AND(I925=38000,R925&gt;472.2,R925&lt;=672.8,M925&lt;=10),('[1]Pricing Schedule'!$F$103+('[1]Pricing Schedule'!$F$105*M925))*4,
IF(AND(I925=38000,R925&gt;472.2,R925&lt;=672.8,M925&gt;10),('[1]Pricing Schedule'!$F$111+('[1]Pricing Schedule'!$F$113*M925))*4,
IF(AND(I925=110000,R925&lt;=12.8,M925&gt;2),'[1]Pricing Schedule'!$F$62+('[1]Pricing Schedule'!$F$63*M925),
IF(AND(I925=110000,R925&lt;=12.8,M925&lt;=2),'[1]Pricing Schedule'!$F$96+('[1]Pricing Schedule'!$F$97*M925),
IF(AND(I925=110000,R925&gt;12.8,R925&lt;=22.8,M925&gt;3),'[1]Pricing Schedule'!$F$71+('[1]Pricing Schedule'!$F$72*M925),
IF(AND(I925=110000,R925&gt;12.8,R925&lt;=22.8,M925&lt;=3),'[1]Pricing Schedule'!$F$96+('[1]Pricing Schedule'!$F$97*M925),
IF(AND(I925=110000,R925&gt;22.8,R925&lt;=30.2),'[1]Pricing Schedule'!$F$80+('[1]Pricing Schedule'!$F$81*M925),
IF(AND(I925=110000,R925&gt;30.2,R925&lt;=45.9),'[1]Pricing Schedule'!$F$89+('[1]Pricing Schedule'!$F$90*M925),
IF(AND(I925=110000,R925&gt;45.9,R925&lt;=123.4),'[1]Pricing Schedule'!$F$96+('[1]Pricing Schedule'!$F$97*M925),
IF(AND(I925=110000,R925&gt;123.4,R925&lt;=168.2,M925&lt;=10),'[1]Pricing Schedule'!$F$103+('[1]Pricing Schedule'!$F$105*M925),
IF(AND(I925=110000,R925&gt;123.4,R925&lt;=168.2,M925&gt;10),'[1]Pricing Schedule'!$F$111+('[1]Pricing Schedule'!$F$113*M925),
IF(AND(I925=110000,R925&gt;168.2,R925&lt;=336.4,M925&lt;=10),('[1]Pricing Schedule'!$F$103+('[1]Pricing Schedule'!$F$105*M925))*2,
IF(AND(I925=110000,R925&gt;168.2,R925&lt;=336.4,M925&gt;10),('[1]Pricing Schedule'!$F$111+('[1]Pricing Schedule'!$F$113*M925))*2,
IF(AND(I925=110000,R925&gt;336.4,R925&lt;=504.6,M925&lt;=10),('[1]Pricing Schedule'!$F$103+('[1]Pricing Schedule'!$F$105*M925))*3,
IF(AND(I925=110000,R925&gt;336.4,R925&lt;=504.6,M925&gt;10),('[1]Pricing Schedule'!$F$111+('[1]Pricing Schedule'!$F$113*M925))*3,
IF(AND(I925=110000,R925&gt;504.6,R925&lt;=672.8,M925&lt;=10),('[1]Pricing Schedule'!$F$103+('[1]Pricing Schedule'!$F$105*M925))*4,
IF(AND(I925=110000,R925&gt;504.6,R925&lt;=672.8,M925&gt;10),('[1]Pricing Schedule'!$F$111+('[1]Pricing Schedule'!$F$113*M925))*4,
IF(AND(I925=110000,R925&gt;672.8,R925&lt;=841,M925&lt;=10),('[1]Pricing Schedule'!$F$103+('[1]Pricing Schedule'!$F$105*M925))*5,
IF(AND(I925=110000,R925&gt;672.8,R925&lt;=841,M925&gt;10),('[1]Pricing Schedule'!$F$111+('[1]Pricing Schedule'!$F$113*M925))*5,
IF(AND(I925=110000,R925&gt;672.8,R925&lt;=841,M925&lt;=10),('[1]Pricing Schedule'!$F$103+('[1]Pricing Schedule'!$F$105*M925))*5,
IF(AND(I925=110000,R925&gt;672.8,R925&lt;=841,M925&gt;10),('[1]Pricing Schedule'!$F$111+('[1]Pricing Schedule'!$F$113*M925))*5,
IF(AND(I925=110000,R925&gt;1345.6,R925&lt;=1513.8,M925&lt;=10),('[1]Pricing Schedule'!$F$103+('[1]Pricing Schedule'!$F$105*M925))*9,
IF(AND(I925=110000,R925&gt;1345.6,R925&lt;=1513.8,M925&gt;10),('[1]Pricing Schedule'!$F$111+('[1]Pricing Schedule'!$F$113*M925))*9,
9999999999)))))))))))))))))))))))))))))))))))))))</f>
        <v>1379800</v>
      </c>
      <c r="T925" s="21">
        <f>IF(AND(I925=38000,R925&lt;=4.5,M925&gt;8),'[1]Pricing Schedule'!$J$9,
IF(AND(I925=38000,R925&lt;=4.5,M925&lt;=8),'[1]Pricing Schedule'!$J$36,
IF(AND(I925=38000,R925&gt;4.5,R925&lt;=9,M925&gt;8),'[1]Pricing Schedule'!$J$18,
IF(AND(I925=38000,R925&gt;4.5,R925&lt;=9,M925&lt;=8),'[1]Pricing Schedule'!$J$36,
IF(AND(I925=38000,R925&gt;9,R925&lt;=12.8,M925&gt;8),'[1]Pricing Schedule'!$J$27,
IF(AND(I925=38000,R925&gt;9,R925&lt;=12.8,M925&lt;=8),'[1]Pricing Schedule'!$J$36,
IF(AND(I925=38000,R925&gt;12.8,R925&lt;=22.8),'[1]Pricing Schedule'!$J$36,
IF(AND(I925=38000,R925&gt;22.8,R925&lt;=30.2),'[1]Pricing Schedule'!$J$45,
IF(AND(I925=38000,R925&gt;30.2,R925&lt;=45.9),'[1]Pricing Schedule'!$J$54,
IF(AND(I925=38000,R925&gt;45.9,R925&lt;=123.4),'[1]Pricing Schedule'!$J$97,
IF(AND(I925=38000,R925&gt;123.4,R925&lt;=168.2,M925&lt;=10),'[1]Pricing Schedule'!$J$105,
IF(AND(I925=38000,R925&gt;123.4,R925&lt;=168.2,M925&gt;10),'[1]Pricing Schedule'!$J$113,
IF(AND(I925=38000,R925&gt;168.2,R925&lt;=336.4,M925&lt;=10),('[1]Pricing Schedule'!$J$105),
IF(AND(I925=38000,R925&gt;168.2,R925&lt;=336.4,M925&gt;10),('[1]Pricing Schedule'!$J$113),
IF(AND(I925=38000,R925&gt;336.4,R925&lt;=504.6,M925&lt;=10),('[1]Pricing Schedule'!$J$105),
IF(AND(I925=38000,R925&gt;336.4,R925&lt;=504.6,M925&gt;10),('[1]Pricing Schedule'!$J$113),
IF(AND(I925=38000,R925&gt;504.6,R925&lt;=672.8,M925&lt;=10),('[1]Pricing Schedule'!$J$105),
IF(AND(I925=38000,R925&gt;504.6,R925&lt;=672.8,M925&gt;10),('[1]Pricing Schedule'!$J$113),
IF(AND(I925=110000,R925&lt;=12.8,M925&gt;2),'[1]Pricing Schedule'!$J$63,
IF(AND(I925=110000,R925&lt;=12.8,M925&lt;=2),'[1]Pricing Schedule'!$J$97,
IF(AND(I925=110000,R925&gt;12.8,R925&lt;=22.8,M925&gt;3),'[1]Pricing Schedule'!$J$72,
IF(AND(I925=110000,R925&gt;12.8,R925&lt;=22.8,M925&lt;=3),'[1]Pricing Schedule'!$J$97,
IF(AND(I925=110000,R925&gt;22.8,R925&lt;=30.2),'[1]Pricing Schedule'!$J$81,
IF(AND(I925=110000,R925&gt;30.2,R925&lt;=45.9),'[1]Pricing Schedule'!$J$90,
IF(AND(I925=110000,R925&gt;45.9,R925&lt;=123.4),'[1]Pricing Schedule'!$J$97,
IF(AND(I925=110000,R925&gt;123.4,R925&lt;=168.2,M925&lt;=10),'[1]Pricing Schedule'!$J$105,
IF(AND(I925=110000,R925&gt;123.4,R925&lt;=168.2,M925&gt;10),'[1]Pricing Schedule'!$J$113,
IF(AND(I925=110000,R925&gt;168.2,R925&lt;=336.2,M925&lt;=10),('[1]Pricing Schedule'!$J$105),
IF(AND(I925=110000,R925&gt;168.2,R925&lt;=336.2,M925&gt;10),('[1]Pricing Schedule'!$J$113),
IF(AND(I925=110000,R925&gt;336.4,R925&lt;=504.6,M925&lt;=10),('[1]Pricing Schedule'!$J$105),
IF(AND(I925=110000,R925&gt;336.4,R925&lt;=504.6,M925&gt;10),('[1]Pricing Schedule'!$J$113),
IF(AND(I925=110000,R925&gt;504.6,R925&lt;=672.8,M925&lt;=10),('[1]Pricing Schedule'!$J$105),
IF(AND(I925=110000,R925&gt;504.6,R925&lt;=672.8,M925&gt;10),('[1]Pricing Schedule'!$J$113),
IF(AND(I925=110000,R925&gt;672.8,R925&lt;=841,M925&lt;=10),('[1]Pricing Schedule'!$J$105),
IF(AND(I925=110000,R925&gt;672.8,R925&lt;=841,M925&gt;10),('[1]Pricing Schedule'!$J$113),
IF(AND(I925=110000,R925&gt;1682,R925&lt;=1850.2,M925&lt;=10),('[1]Pricing Schedule'!$J$105),
IF(AND(I925=110000,R925&gt;1682,R925&lt;=1850.2,M925&gt;10),('[1]Pricing Schedule'!$J$113),
IF(AND(I925=110000,R925&gt;2018.4,R925&lt;=2186.6,M925&lt;=10),('[1]Pricing Schedule'!$J$105),
IF(AND(I925=110000,R925&gt;2018.4,R925&lt;=2186.6,M925&gt;10),('[1]Pricing Schedule'!$J$113),999999999)))))))))))))))))))))))))))))))))))))))</f>
        <v>2</v>
      </c>
      <c r="U925" s="40">
        <f t="shared" si="90"/>
        <v>164261.90476190476</v>
      </c>
      <c r="V925" s="41">
        <f t="shared" si="91"/>
        <v>6.087838817219887</v>
      </c>
      <c r="Y925" s="23">
        <v>526</v>
      </c>
      <c r="Z925" s="23">
        <v>642</v>
      </c>
      <c r="AR925" s="35"/>
    </row>
    <row r="926" spans="1:44">
      <c r="A926" s="23">
        <v>927</v>
      </c>
      <c r="B926" s="23">
        <v>927</v>
      </c>
      <c r="C926" s="23" t="s">
        <v>1411</v>
      </c>
      <c r="D926" s="23" t="s">
        <v>168</v>
      </c>
      <c r="E926" s="23" t="s">
        <v>168</v>
      </c>
      <c r="F926" s="23" t="s">
        <v>169</v>
      </c>
      <c r="G926" s="23" t="s">
        <v>170</v>
      </c>
      <c r="H926" s="23" t="s">
        <v>113</v>
      </c>
      <c r="I926" s="13">
        <v>38000</v>
      </c>
      <c r="J926" s="13">
        <v>38000</v>
      </c>
      <c r="K926" s="13">
        <v>20000</v>
      </c>
      <c r="L926" s="24">
        <v>8.5069999999999997</v>
      </c>
      <c r="M926" s="37">
        <f t="shared" si="86"/>
        <v>9</v>
      </c>
      <c r="N926" s="24">
        <v>0.83199999999999996</v>
      </c>
      <c r="O926" s="13">
        <v>2</v>
      </c>
      <c r="P926" s="36">
        <f t="shared" si="87"/>
        <v>0.624</v>
      </c>
      <c r="Q926" s="38">
        <f t="shared" si="88"/>
        <v>8.4</v>
      </c>
      <c r="R926" s="37">
        <f t="shared" si="89"/>
        <v>8.4</v>
      </c>
      <c r="S926" s="39">
        <f>IF(AND(I926=38000,R926&lt;=4.5,M926&gt;8),'[1]Pricing Schedule'!$F$8+('[1]Pricing Schedule'!$F$9*M926),
IF(AND(I926=38000,R926&lt;=4.5,M926&lt;=8),'[1]Pricing Schedule'!$F$34+('[1]Pricing Schedule'!$F$36*M926),
IF(AND(I926=38000,R926&gt;4.5,R926&lt;=9,M926&gt;8),'[1]Pricing Schedule'!$F$17+('[1]Pricing Schedule'!$F$18*M926),
IF(AND(I926=38000,R926&gt;4.5,R926&lt;=9,M926&lt;=8),'[1]Pricing Schedule'!$F$34+('[1]Pricing Schedule'!$F$36*M926),
IF(AND(I926=38000,R926&gt;9,R926&lt;=12.8,M926&gt;8),'[1]Pricing Schedule'!$F$26+('[1]Pricing Schedule'!$F$27*M926),
IF(AND(I926=38000,R926&gt;9,R926&lt;=12.8,M926&lt;=8),'[1]Pricing Schedule'!$F$34+('[1]Pricing Schedule'!$F$36*M926),
IF(AND(I926=38000,R926&gt;12.8,R926&lt;=22.8),'[1]Pricing Schedule'!$F$34+('[1]Pricing Schedule'!$F$36*M926),
IF(AND(I926=38000,R926&gt;22.8,R926&lt;=30.2),'[1]Pricing Schedule'!$F$43+('[1]Pricing Schedule'!$F$45*M926),
IF(AND(I926=38000,R926&gt;30.2,R926&lt;=45.9),'[1]Pricing Schedule'!$F$52+('[1]Pricing Schedule'!$F$54*M926),
IF(AND(I926=38000,R926&gt;45.9,R926&lt;=123.4),'[1]Pricing Schedule'!$F$96+('[1]Pricing Schedule'!$F$97*M926),
IF(AND(I926=38000,R926&gt;123.4,R926&lt;=168.2,M926&lt;=10),'[1]Pricing Schedule'!$F$103+('[1]Pricing Schedule'!$F$105*M926),
IF(AND(I926=38000,R926&gt;123.4,R926&lt;=168.2,M926&gt;10),'[1]Pricing Schedule'!$F$111+('[1]Pricing Schedule'!$F$113*M926),
IF(AND(I926=38000,R926&gt;157.4,R926&lt;=336.4,M926&lt;=10),('[1]Pricing Schedule'!$F$103+('[1]Pricing Schedule'!$F$105*M926))*2,
IF(AND(I926=38000,R926&gt;157.4,R926&lt;=336.4,M926&gt;10),('[1]Pricing Schedule'!$F$111+('[1]Pricing Schedule'!$F$113*M926))*2,
IF(AND(I926=38000,R926&gt;314.8,R926&lt;=504.6,M926&lt;=10),('[1]Pricing Schedule'!$F$103+('[1]Pricing Schedule'!$F$105*M926))*3,
IF(AND(I926=38000,R926&gt;314.8,R926&lt;=504.6,M926&gt;10),('[1]Pricing Schedule'!$F$111+('[1]Pricing Schedule'!$F$113*M926))*3,
IF(AND(I926=38000,R926&gt;472.2,R926&lt;=672.8,M926&lt;=10),('[1]Pricing Schedule'!$F$103+('[1]Pricing Schedule'!$F$105*M926))*4,
IF(AND(I926=38000,R926&gt;472.2,R926&lt;=672.8,M926&gt;10),('[1]Pricing Schedule'!$F$111+('[1]Pricing Schedule'!$F$113*M926))*4,
IF(AND(I926=110000,R926&lt;=12.8,M926&gt;2),'[1]Pricing Schedule'!$F$62+('[1]Pricing Schedule'!$F$63*M926),
IF(AND(I926=110000,R926&lt;=12.8,M926&lt;=2),'[1]Pricing Schedule'!$F$96+('[1]Pricing Schedule'!$F$97*M926),
IF(AND(I926=110000,R926&gt;12.8,R926&lt;=22.8,M926&gt;3),'[1]Pricing Schedule'!$F$71+('[1]Pricing Schedule'!$F$72*M926),
IF(AND(I926=110000,R926&gt;12.8,R926&lt;=22.8,M926&lt;=3),'[1]Pricing Schedule'!$F$96+('[1]Pricing Schedule'!$F$97*M926),
IF(AND(I926=110000,R926&gt;22.8,R926&lt;=30.2),'[1]Pricing Schedule'!$F$80+('[1]Pricing Schedule'!$F$81*M926),
IF(AND(I926=110000,R926&gt;30.2,R926&lt;=45.9),'[1]Pricing Schedule'!$F$89+('[1]Pricing Schedule'!$F$90*M926),
IF(AND(I926=110000,R926&gt;45.9,R926&lt;=123.4),'[1]Pricing Schedule'!$F$96+('[1]Pricing Schedule'!$F$97*M926),
IF(AND(I926=110000,R926&gt;123.4,R926&lt;=168.2,M926&lt;=10),'[1]Pricing Schedule'!$F$103+('[1]Pricing Schedule'!$F$105*M926),
IF(AND(I926=110000,R926&gt;123.4,R926&lt;=168.2,M926&gt;10),'[1]Pricing Schedule'!$F$111+('[1]Pricing Schedule'!$F$113*M926),
IF(AND(I926=110000,R926&gt;168.2,R926&lt;=336.4,M926&lt;=10),('[1]Pricing Schedule'!$F$103+('[1]Pricing Schedule'!$F$105*M926))*2,
IF(AND(I926=110000,R926&gt;168.2,R926&lt;=336.4,M926&gt;10),('[1]Pricing Schedule'!$F$111+('[1]Pricing Schedule'!$F$113*M926))*2,
IF(AND(I926=110000,R926&gt;336.4,R926&lt;=504.6,M926&lt;=10),('[1]Pricing Schedule'!$F$103+('[1]Pricing Schedule'!$F$105*M926))*3,
IF(AND(I926=110000,R926&gt;336.4,R926&lt;=504.6,M926&gt;10),('[1]Pricing Schedule'!$F$111+('[1]Pricing Schedule'!$F$113*M926))*3,
IF(AND(I926=110000,R926&gt;504.6,R926&lt;=672.8,M926&lt;=10),('[1]Pricing Schedule'!$F$103+('[1]Pricing Schedule'!$F$105*M926))*4,
IF(AND(I926=110000,R926&gt;504.6,R926&lt;=672.8,M926&gt;10),('[1]Pricing Schedule'!$F$111+('[1]Pricing Schedule'!$F$113*M926))*4,
IF(AND(I926=110000,R926&gt;672.8,R926&lt;=841,M926&lt;=10),('[1]Pricing Schedule'!$F$103+('[1]Pricing Schedule'!$F$105*M926))*5,
IF(AND(I926=110000,R926&gt;672.8,R926&lt;=841,M926&gt;10),('[1]Pricing Schedule'!$F$111+('[1]Pricing Schedule'!$F$113*M926))*5,
IF(AND(I926=110000,R926&gt;672.8,R926&lt;=841,M926&lt;=10),('[1]Pricing Schedule'!$F$103+('[1]Pricing Schedule'!$F$105*M926))*5,
IF(AND(I926=110000,R926&gt;672.8,R926&lt;=841,M926&gt;10),('[1]Pricing Schedule'!$F$111+('[1]Pricing Schedule'!$F$113*M926))*5,
IF(AND(I926=110000,R926&gt;1345.6,R926&lt;=1513.8,M926&lt;=10),('[1]Pricing Schedule'!$F$103+('[1]Pricing Schedule'!$F$105*M926))*9,
IF(AND(I926=110000,R926&gt;1345.6,R926&lt;=1513.8,M926&gt;10),('[1]Pricing Schedule'!$F$111+('[1]Pricing Schedule'!$F$113*M926))*9,
9999999999)))))))))))))))))))))))))))))))))))))))</f>
        <v>1379800</v>
      </c>
      <c r="T926" s="21">
        <f>IF(AND(I926=38000,R926&lt;=4.5,M926&gt;8),'[1]Pricing Schedule'!$J$9,
IF(AND(I926=38000,R926&lt;=4.5,M926&lt;=8),'[1]Pricing Schedule'!$J$36,
IF(AND(I926=38000,R926&gt;4.5,R926&lt;=9,M926&gt;8),'[1]Pricing Schedule'!$J$18,
IF(AND(I926=38000,R926&gt;4.5,R926&lt;=9,M926&lt;=8),'[1]Pricing Schedule'!$J$36,
IF(AND(I926=38000,R926&gt;9,R926&lt;=12.8,M926&gt;8),'[1]Pricing Schedule'!$J$27,
IF(AND(I926=38000,R926&gt;9,R926&lt;=12.8,M926&lt;=8),'[1]Pricing Schedule'!$J$36,
IF(AND(I926=38000,R926&gt;12.8,R926&lt;=22.8),'[1]Pricing Schedule'!$J$36,
IF(AND(I926=38000,R926&gt;22.8,R926&lt;=30.2),'[1]Pricing Schedule'!$J$45,
IF(AND(I926=38000,R926&gt;30.2,R926&lt;=45.9),'[1]Pricing Schedule'!$J$54,
IF(AND(I926=38000,R926&gt;45.9,R926&lt;=123.4),'[1]Pricing Schedule'!$J$97,
IF(AND(I926=38000,R926&gt;123.4,R926&lt;=168.2,M926&lt;=10),'[1]Pricing Schedule'!$J$105,
IF(AND(I926=38000,R926&gt;123.4,R926&lt;=168.2,M926&gt;10),'[1]Pricing Schedule'!$J$113,
IF(AND(I926=38000,R926&gt;168.2,R926&lt;=336.4,M926&lt;=10),('[1]Pricing Schedule'!$J$105),
IF(AND(I926=38000,R926&gt;168.2,R926&lt;=336.4,M926&gt;10),('[1]Pricing Schedule'!$J$113),
IF(AND(I926=38000,R926&gt;336.4,R926&lt;=504.6,M926&lt;=10),('[1]Pricing Schedule'!$J$105),
IF(AND(I926=38000,R926&gt;336.4,R926&lt;=504.6,M926&gt;10),('[1]Pricing Schedule'!$J$113),
IF(AND(I926=38000,R926&gt;504.6,R926&lt;=672.8,M926&lt;=10),('[1]Pricing Schedule'!$J$105),
IF(AND(I926=38000,R926&gt;504.6,R926&lt;=672.8,M926&gt;10),('[1]Pricing Schedule'!$J$113),
IF(AND(I926=110000,R926&lt;=12.8,M926&gt;2),'[1]Pricing Schedule'!$J$63,
IF(AND(I926=110000,R926&lt;=12.8,M926&lt;=2),'[1]Pricing Schedule'!$J$97,
IF(AND(I926=110000,R926&gt;12.8,R926&lt;=22.8,M926&gt;3),'[1]Pricing Schedule'!$J$72,
IF(AND(I926=110000,R926&gt;12.8,R926&lt;=22.8,M926&lt;=3),'[1]Pricing Schedule'!$J$97,
IF(AND(I926=110000,R926&gt;22.8,R926&lt;=30.2),'[1]Pricing Schedule'!$J$81,
IF(AND(I926=110000,R926&gt;30.2,R926&lt;=45.9),'[1]Pricing Schedule'!$J$90,
IF(AND(I926=110000,R926&gt;45.9,R926&lt;=123.4),'[1]Pricing Schedule'!$J$97,
IF(AND(I926=110000,R926&gt;123.4,R926&lt;=168.2,M926&lt;=10),'[1]Pricing Schedule'!$J$105,
IF(AND(I926=110000,R926&gt;123.4,R926&lt;=168.2,M926&gt;10),'[1]Pricing Schedule'!$J$113,
IF(AND(I926=110000,R926&gt;168.2,R926&lt;=336.2,M926&lt;=10),('[1]Pricing Schedule'!$J$105),
IF(AND(I926=110000,R926&gt;168.2,R926&lt;=336.2,M926&gt;10),('[1]Pricing Schedule'!$J$113),
IF(AND(I926=110000,R926&gt;336.4,R926&lt;=504.6,M926&lt;=10),('[1]Pricing Schedule'!$J$105),
IF(AND(I926=110000,R926&gt;336.4,R926&lt;=504.6,M926&gt;10),('[1]Pricing Schedule'!$J$113),
IF(AND(I926=110000,R926&gt;504.6,R926&lt;=672.8,M926&lt;=10),('[1]Pricing Schedule'!$J$105),
IF(AND(I926=110000,R926&gt;504.6,R926&lt;=672.8,M926&gt;10),('[1]Pricing Schedule'!$J$113),
IF(AND(I926=110000,R926&gt;672.8,R926&lt;=841,M926&lt;=10),('[1]Pricing Schedule'!$J$105),
IF(AND(I926=110000,R926&gt;672.8,R926&lt;=841,M926&gt;10),('[1]Pricing Schedule'!$J$113),
IF(AND(I926=110000,R926&gt;1682,R926&lt;=1850.2,M926&lt;=10),('[1]Pricing Schedule'!$J$105),
IF(AND(I926=110000,R926&gt;1682,R926&lt;=1850.2,M926&gt;10),('[1]Pricing Schedule'!$J$113),
IF(AND(I926=110000,R926&gt;2018.4,R926&lt;=2186.6,M926&lt;=10),('[1]Pricing Schedule'!$J$105),
IF(AND(I926=110000,R926&gt;2018.4,R926&lt;=2186.6,M926&gt;10),('[1]Pricing Schedule'!$J$113),999999999)))))))))))))))))))))))))))))))))))))))</f>
        <v>2</v>
      </c>
      <c r="U926" s="40">
        <f t="shared" si="90"/>
        <v>164261.90476190476</v>
      </c>
      <c r="V926" s="41">
        <f t="shared" si="91"/>
        <v>6.087838817219887</v>
      </c>
      <c r="Y926" s="23">
        <v>161</v>
      </c>
      <c r="Z926" s="23">
        <v>642</v>
      </c>
      <c r="AR926" s="35"/>
    </row>
    <row r="927" spans="1:44">
      <c r="A927" s="23">
        <v>928</v>
      </c>
      <c r="B927" s="23">
        <v>928</v>
      </c>
      <c r="C927" s="23" t="s">
        <v>1412</v>
      </c>
      <c r="D927" s="23" t="s">
        <v>168</v>
      </c>
      <c r="E927" s="23" t="s">
        <v>168</v>
      </c>
      <c r="F927" s="23" t="s">
        <v>169</v>
      </c>
      <c r="G927" s="23" t="s">
        <v>170</v>
      </c>
      <c r="H927" s="23" t="s">
        <v>113</v>
      </c>
      <c r="I927" s="13">
        <v>38000</v>
      </c>
      <c r="J927" s="13">
        <v>38000</v>
      </c>
      <c r="K927" s="13">
        <v>20000</v>
      </c>
      <c r="L927" s="24">
        <v>20.452000000000002</v>
      </c>
      <c r="M927" s="37">
        <f t="shared" si="86"/>
        <v>21</v>
      </c>
      <c r="N927" s="24">
        <v>0.38900000000000001</v>
      </c>
      <c r="O927" s="13">
        <v>2</v>
      </c>
      <c r="P927" s="36">
        <f t="shared" si="87"/>
        <v>0.38900000000000001</v>
      </c>
      <c r="Q927" s="38">
        <f t="shared" si="88"/>
        <v>4.2</v>
      </c>
      <c r="R927" s="37">
        <f t="shared" si="89"/>
        <v>4.2</v>
      </c>
      <c r="S927" s="39">
        <f>IF(AND(I927=38000,R927&lt;=4.5,M927&gt;8),'[1]Pricing Schedule'!$F$8+('[1]Pricing Schedule'!$F$9*M927),
IF(AND(I927=38000,R927&lt;=4.5,M927&lt;=8),'[1]Pricing Schedule'!$F$34+('[1]Pricing Schedule'!$F$36*M927),
IF(AND(I927=38000,R927&gt;4.5,R927&lt;=9,M927&gt;8),'[1]Pricing Schedule'!$F$17+('[1]Pricing Schedule'!$F$18*M927),
IF(AND(I927=38000,R927&gt;4.5,R927&lt;=9,M927&lt;=8),'[1]Pricing Schedule'!$F$34+('[1]Pricing Schedule'!$F$36*M927),
IF(AND(I927=38000,R927&gt;9,R927&lt;=12.8,M927&gt;8),'[1]Pricing Schedule'!$F$26+('[1]Pricing Schedule'!$F$27*M927),
IF(AND(I927=38000,R927&gt;9,R927&lt;=12.8,M927&lt;=8),'[1]Pricing Schedule'!$F$34+('[1]Pricing Schedule'!$F$36*M927),
IF(AND(I927=38000,R927&gt;12.8,R927&lt;=22.8),'[1]Pricing Schedule'!$F$34+('[1]Pricing Schedule'!$F$36*M927),
IF(AND(I927=38000,R927&gt;22.8,R927&lt;=30.2),'[1]Pricing Schedule'!$F$43+('[1]Pricing Schedule'!$F$45*M927),
IF(AND(I927=38000,R927&gt;30.2,R927&lt;=45.9),'[1]Pricing Schedule'!$F$52+('[1]Pricing Schedule'!$F$54*M927),
IF(AND(I927=38000,R927&gt;45.9,R927&lt;=123.4),'[1]Pricing Schedule'!$F$96+('[1]Pricing Schedule'!$F$97*M927),
IF(AND(I927=38000,R927&gt;123.4,R927&lt;=168.2,M927&lt;=10),'[1]Pricing Schedule'!$F$103+('[1]Pricing Schedule'!$F$105*M927),
IF(AND(I927=38000,R927&gt;123.4,R927&lt;=168.2,M927&gt;10),'[1]Pricing Schedule'!$F$111+('[1]Pricing Schedule'!$F$113*M927),
IF(AND(I927=38000,R927&gt;157.4,R927&lt;=336.4,M927&lt;=10),('[1]Pricing Schedule'!$F$103+('[1]Pricing Schedule'!$F$105*M927))*2,
IF(AND(I927=38000,R927&gt;157.4,R927&lt;=336.4,M927&gt;10),('[1]Pricing Schedule'!$F$111+('[1]Pricing Schedule'!$F$113*M927))*2,
IF(AND(I927=38000,R927&gt;314.8,R927&lt;=504.6,M927&lt;=10),('[1]Pricing Schedule'!$F$103+('[1]Pricing Schedule'!$F$105*M927))*3,
IF(AND(I927=38000,R927&gt;314.8,R927&lt;=504.6,M927&gt;10),('[1]Pricing Schedule'!$F$111+('[1]Pricing Schedule'!$F$113*M927))*3,
IF(AND(I927=38000,R927&gt;472.2,R927&lt;=672.8,M927&lt;=10),('[1]Pricing Schedule'!$F$103+('[1]Pricing Schedule'!$F$105*M927))*4,
IF(AND(I927=38000,R927&gt;472.2,R927&lt;=672.8,M927&gt;10),('[1]Pricing Schedule'!$F$111+('[1]Pricing Schedule'!$F$113*M927))*4,
IF(AND(I927=110000,R927&lt;=12.8,M927&gt;2),'[1]Pricing Schedule'!$F$62+('[1]Pricing Schedule'!$F$63*M927),
IF(AND(I927=110000,R927&lt;=12.8,M927&lt;=2),'[1]Pricing Schedule'!$F$96+('[1]Pricing Schedule'!$F$97*M927),
IF(AND(I927=110000,R927&gt;12.8,R927&lt;=22.8,M927&gt;3),'[1]Pricing Schedule'!$F$71+('[1]Pricing Schedule'!$F$72*M927),
IF(AND(I927=110000,R927&gt;12.8,R927&lt;=22.8,M927&lt;=3),'[1]Pricing Schedule'!$F$96+('[1]Pricing Schedule'!$F$97*M927),
IF(AND(I927=110000,R927&gt;22.8,R927&lt;=30.2),'[1]Pricing Schedule'!$F$80+('[1]Pricing Schedule'!$F$81*M927),
IF(AND(I927=110000,R927&gt;30.2,R927&lt;=45.9),'[1]Pricing Schedule'!$F$89+('[1]Pricing Schedule'!$F$90*M927),
IF(AND(I927=110000,R927&gt;45.9,R927&lt;=123.4),'[1]Pricing Schedule'!$F$96+('[1]Pricing Schedule'!$F$97*M927),
IF(AND(I927=110000,R927&gt;123.4,R927&lt;=168.2,M927&lt;=10),'[1]Pricing Schedule'!$F$103+('[1]Pricing Schedule'!$F$105*M927),
IF(AND(I927=110000,R927&gt;123.4,R927&lt;=168.2,M927&gt;10),'[1]Pricing Schedule'!$F$111+('[1]Pricing Schedule'!$F$113*M927),
IF(AND(I927=110000,R927&gt;168.2,R927&lt;=336.4,M927&lt;=10),('[1]Pricing Schedule'!$F$103+('[1]Pricing Schedule'!$F$105*M927))*2,
IF(AND(I927=110000,R927&gt;168.2,R927&lt;=336.4,M927&gt;10),('[1]Pricing Schedule'!$F$111+('[1]Pricing Schedule'!$F$113*M927))*2,
IF(AND(I927=110000,R927&gt;336.4,R927&lt;=504.6,M927&lt;=10),('[1]Pricing Schedule'!$F$103+('[1]Pricing Schedule'!$F$105*M927))*3,
IF(AND(I927=110000,R927&gt;336.4,R927&lt;=504.6,M927&gt;10),('[1]Pricing Schedule'!$F$111+('[1]Pricing Schedule'!$F$113*M927))*3,
IF(AND(I927=110000,R927&gt;504.6,R927&lt;=672.8,M927&lt;=10),('[1]Pricing Schedule'!$F$103+('[1]Pricing Schedule'!$F$105*M927))*4,
IF(AND(I927=110000,R927&gt;504.6,R927&lt;=672.8,M927&gt;10),('[1]Pricing Schedule'!$F$111+('[1]Pricing Schedule'!$F$113*M927))*4,
IF(AND(I927=110000,R927&gt;672.8,R927&lt;=841,M927&lt;=10),('[1]Pricing Schedule'!$F$103+('[1]Pricing Schedule'!$F$105*M927))*5,
IF(AND(I927=110000,R927&gt;672.8,R927&lt;=841,M927&gt;10),('[1]Pricing Schedule'!$F$111+('[1]Pricing Schedule'!$F$113*M927))*5,
IF(AND(I927=110000,R927&gt;672.8,R927&lt;=841,M927&lt;=10),('[1]Pricing Schedule'!$F$103+('[1]Pricing Schedule'!$F$105*M927))*5,
IF(AND(I927=110000,R927&gt;672.8,R927&lt;=841,M927&gt;10),('[1]Pricing Schedule'!$F$111+('[1]Pricing Schedule'!$F$113*M927))*5,
IF(AND(I927=110000,R927&gt;1345.6,R927&lt;=1513.8,M927&lt;=10),('[1]Pricing Schedule'!$F$103+('[1]Pricing Schedule'!$F$105*M927))*9,
IF(AND(I927=110000,R927&gt;1345.6,R927&lt;=1513.8,M927&gt;10),('[1]Pricing Schedule'!$F$111+('[1]Pricing Schedule'!$F$113*M927))*9,
9999999999)))))))))))))))))))))))))))))))))))))))</f>
        <v>1966840</v>
      </c>
      <c r="T927" s="21">
        <f>IF(AND(I927=38000,R927&lt;=4.5,M927&gt;8),'[1]Pricing Schedule'!$J$9,
IF(AND(I927=38000,R927&lt;=4.5,M927&lt;=8),'[1]Pricing Schedule'!$J$36,
IF(AND(I927=38000,R927&gt;4.5,R927&lt;=9,M927&gt;8),'[1]Pricing Schedule'!$J$18,
IF(AND(I927=38000,R927&gt;4.5,R927&lt;=9,M927&lt;=8),'[1]Pricing Schedule'!$J$36,
IF(AND(I927=38000,R927&gt;9,R927&lt;=12.8,M927&gt;8),'[1]Pricing Schedule'!$J$27,
IF(AND(I927=38000,R927&gt;9,R927&lt;=12.8,M927&lt;=8),'[1]Pricing Schedule'!$J$36,
IF(AND(I927=38000,R927&gt;12.8,R927&lt;=22.8),'[1]Pricing Schedule'!$J$36,
IF(AND(I927=38000,R927&gt;22.8,R927&lt;=30.2),'[1]Pricing Schedule'!$J$45,
IF(AND(I927=38000,R927&gt;30.2,R927&lt;=45.9),'[1]Pricing Schedule'!$J$54,
IF(AND(I927=38000,R927&gt;45.9,R927&lt;=123.4),'[1]Pricing Schedule'!$J$97,
IF(AND(I927=38000,R927&gt;123.4,R927&lt;=168.2,M927&lt;=10),'[1]Pricing Schedule'!$J$105,
IF(AND(I927=38000,R927&gt;123.4,R927&lt;=168.2,M927&gt;10),'[1]Pricing Schedule'!$J$113,
IF(AND(I927=38000,R927&gt;168.2,R927&lt;=336.4,M927&lt;=10),('[1]Pricing Schedule'!$J$105),
IF(AND(I927=38000,R927&gt;168.2,R927&lt;=336.4,M927&gt;10),('[1]Pricing Schedule'!$J$113),
IF(AND(I927=38000,R927&gt;336.4,R927&lt;=504.6,M927&lt;=10),('[1]Pricing Schedule'!$J$105),
IF(AND(I927=38000,R927&gt;336.4,R927&lt;=504.6,M927&gt;10),('[1]Pricing Schedule'!$J$113),
IF(AND(I927=38000,R927&gt;504.6,R927&lt;=672.8,M927&lt;=10),('[1]Pricing Schedule'!$J$105),
IF(AND(I927=38000,R927&gt;504.6,R927&lt;=672.8,M927&gt;10),('[1]Pricing Schedule'!$J$113),
IF(AND(I927=110000,R927&lt;=12.8,M927&gt;2),'[1]Pricing Schedule'!$J$63,
IF(AND(I927=110000,R927&lt;=12.8,M927&lt;=2),'[1]Pricing Schedule'!$J$97,
IF(AND(I927=110000,R927&gt;12.8,R927&lt;=22.8,M927&gt;3),'[1]Pricing Schedule'!$J$72,
IF(AND(I927=110000,R927&gt;12.8,R927&lt;=22.8,M927&lt;=3),'[1]Pricing Schedule'!$J$97,
IF(AND(I927=110000,R927&gt;22.8,R927&lt;=30.2),'[1]Pricing Schedule'!$J$81,
IF(AND(I927=110000,R927&gt;30.2,R927&lt;=45.9),'[1]Pricing Schedule'!$J$90,
IF(AND(I927=110000,R927&gt;45.9,R927&lt;=123.4),'[1]Pricing Schedule'!$J$97,
IF(AND(I927=110000,R927&gt;123.4,R927&lt;=168.2,M927&lt;=10),'[1]Pricing Schedule'!$J$105,
IF(AND(I927=110000,R927&gt;123.4,R927&lt;=168.2,M927&gt;10),'[1]Pricing Schedule'!$J$113,
IF(AND(I927=110000,R927&gt;168.2,R927&lt;=336.2,M927&lt;=10),('[1]Pricing Schedule'!$J$105),
IF(AND(I927=110000,R927&gt;168.2,R927&lt;=336.2,M927&gt;10),('[1]Pricing Schedule'!$J$113),
IF(AND(I927=110000,R927&gt;336.4,R927&lt;=504.6,M927&lt;=10),('[1]Pricing Schedule'!$J$105),
IF(AND(I927=110000,R927&gt;336.4,R927&lt;=504.6,M927&gt;10),('[1]Pricing Schedule'!$J$113),
IF(AND(I927=110000,R927&gt;504.6,R927&lt;=672.8,M927&lt;=10),('[1]Pricing Schedule'!$J$105),
IF(AND(I927=110000,R927&gt;504.6,R927&lt;=672.8,M927&gt;10),('[1]Pricing Schedule'!$J$113),
IF(AND(I927=110000,R927&gt;672.8,R927&lt;=841,M927&lt;=10),('[1]Pricing Schedule'!$J$105),
IF(AND(I927=110000,R927&gt;672.8,R927&lt;=841,M927&gt;10),('[1]Pricing Schedule'!$J$113),
IF(AND(I927=110000,R927&gt;1682,R927&lt;=1850.2,M927&lt;=10),('[1]Pricing Schedule'!$J$105),
IF(AND(I927=110000,R927&gt;1682,R927&lt;=1850.2,M927&gt;10),('[1]Pricing Schedule'!$J$113),
IF(AND(I927=110000,R927&gt;2018.4,R927&lt;=2186.6,M927&lt;=10),('[1]Pricing Schedule'!$J$105),
IF(AND(I927=110000,R927&gt;2018.4,R927&lt;=2186.6,M927&gt;10),('[1]Pricing Schedule'!$J$113),999999999)))))))))))))))))))))))))))))))))))))))</f>
        <v>1</v>
      </c>
      <c r="U927" s="40">
        <f t="shared" si="90"/>
        <v>468295.23809523805</v>
      </c>
      <c r="V927" s="41">
        <f t="shared" si="91"/>
        <v>2.135405015151207</v>
      </c>
      <c r="Y927" s="23">
        <v>634</v>
      </c>
      <c r="Z927" s="23">
        <v>642</v>
      </c>
      <c r="AR927" s="35"/>
    </row>
    <row r="928" spans="1:44">
      <c r="A928" s="23">
        <v>929</v>
      </c>
      <c r="B928" s="23">
        <v>929</v>
      </c>
      <c r="C928" s="23" t="s">
        <v>1413</v>
      </c>
      <c r="D928" s="23" t="s">
        <v>168</v>
      </c>
      <c r="E928" s="23" t="s">
        <v>168</v>
      </c>
      <c r="F928" s="23" t="s">
        <v>169</v>
      </c>
      <c r="G928" s="23" t="s">
        <v>170</v>
      </c>
      <c r="H928" s="23" t="s">
        <v>113</v>
      </c>
      <c r="I928" s="13">
        <v>38000</v>
      </c>
      <c r="J928" s="13">
        <v>38000</v>
      </c>
      <c r="K928" s="13">
        <v>20000</v>
      </c>
      <c r="L928" s="24">
        <v>17.134</v>
      </c>
      <c r="M928" s="37">
        <f t="shared" si="86"/>
        <v>18</v>
      </c>
      <c r="N928" s="24">
        <v>1.083</v>
      </c>
      <c r="O928" s="13">
        <v>2</v>
      </c>
      <c r="P928" s="36">
        <f t="shared" si="87"/>
        <v>0.81224999999999992</v>
      </c>
      <c r="Q928" s="38">
        <f t="shared" si="88"/>
        <v>8.4</v>
      </c>
      <c r="R928" s="37">
        <f t="shared" si="89"/>
        <v>8.4</v>
      </c>
      <c r="S928" s="39">
        <f>IF(AND(I928=38000,R928&lt;=4.5,M928&gt;8),'[1]Pricing Schedule'!$F$8+('[1]Pricing Schedule'!$F$9*M928),
IF(AND(I928=38000,R928&lt;=4.5,M928&lt;=8),'[1]Pricing Schedule'!$F$34+('[1]Pricing Schedule'!$F$36*M928),
IF(AND(I928=38000,R928&gt;4.5,R928&lt;=9,M928&gt;8),'[1]Pricing Schedule'!$F$17+('[1]Pricing Schedule'!$F$18*M928),
IF(AND(I928=38000,R928&gt;4.5,R928&lt;=9,M928&lt;=8),'[1]Pricing Schedule'!$F$34+('[1]Pricing Schedule'!$F$36*M928),
IF(AND(I928=38000,R928&gt;9,R928&lt;=12.8,M928&gt;8),'[1]Pricing Schedule'!$F$26+('[1]Pricing Schedule'!$F$27*M928),
IF(AND(I928=38000,R928&gt;9,R928&lt;=12.8,M928&lt;=8),'[1]Pricing Schedule'!$F$34+('[1]Pricing Schedule'!$F$36*M928),
IF(AND(I928=38000,R928&gt;12.8,R928&lt;=22.8),'[1]Pricing Schedule'!$F$34+('[1]Pricing Schedule'!$F$36*M928),
IF(AND(I928=38000,R928&gt;22.8,R928&lt;=30.2),'[1]Pricing Schedule'!$F$43+('[1]Pricing Schedule'!$F$45*M928),
IF(AND(I928=38000,R928&gt;30.2,R928&lt;=45.9),'[1]Pricing Schedule'!$F$52+('[1]Pricing Schedule'!$F$54*M928),
IF(AND(I928=38000,R928&gt;45.9,R928&lt;=123.4),'[1]Pricing Schedule'!$F$96+('[1]Pricing Schedule'!$F$97*M928),
IF(AND(I928=38000,R928&gt;123.4,R928&lt;=168.2,M928&lt;=10),'[1]Pricing Schedule'!$F$103+('[1]Pricing Schedule'!$F$105*M928),
IF(AND(I928=38000,R928&gt;123.4,R928&lt;=168.2,M928&gt;10),'[1]Pricing Schedule'!$F$111+('[1]Pricing Schedule'!$F$113*M928),
IF(AND(I928=38000,R928&gt;157.4,R928&lt;=336.4,M928&lt;=10),('[1]Pricing Schedule'!$F$103+('[1]Pricing Schedule'!$F$105*M928))*2,
IF(AND(I928=38000,R928&gt;157.4,R928&lt;=336.4,M928&gt;10),('[1]Pricing Schedule'!$F$111+('[1]Pricing Schedule'!$F$113*M928))*2,
IF(AND(I928=38000,R928&gt;314.8,R928&lt;=504.6,M928&lt;=10),('[1]Pricing Schedule'!$F$103+('[1]Pricing Schedule'!$F$105*M928))*3,
IF(AND(I928=38000,R928&gt;314.8,R928&lt;=504.6,M928&gt;10),('[1]Pricing Schedule'!$F$111+('[1]Pricing Schedule'!$F$113*M928))*3,
IF(AND(I928=38000,R928&gt;472.2,R928&lt;=672.8,M928&lt;=10),('[1]Pricing Schedule'!$F$103+('[1]Pricing Schedule'!$F$105*M928))*4,
IF(AND(I928=38000,R928&gt;472.2,R928&lt;=672.8,M928&gt;10),('[1]Pricing Schedule'!$F$111+('[1]Pricing Schedule'!$F$113*M928))*4,
IF(AND(I928=110000,R928&lt;=12.8,M928&gt;2),'[1]Pricing Schedule'!$F$62+('[1]Pricing Schedule'!$F$63*M928),
IF(AND(I928=110000,R928&lt;=12.8,M928&lt;=2),'[1]Pricing Schedule'!$F$96+('[1]Pricing Schedule'!$F$97*M928),
IF(AND(I928=110000,R928&gt;12.8,R928&lt;=22.8,M928&gt;3),'[1]Pricing Schedule'!$F$71+('[1]Pricing Schedule'!$F$72*M928),
IF(AND(I928=110000,R928&gt;12.8,R928&lt;=22.8,M928&lt;=3),'[1]Pricing Schedule'!$F$96+('[1]Pricing Schedule'!$F$97*M928),
IF(AND(I928=110000,R928&gt;22.8,R928&lt;=30.2),'[1]Pricing Schedule'!$F$80+('[1]Pricing Schedule'!$F$81*M928),
IF(AND(I928=110000,R928&gt;30.2,R928&lt;=45.9),'[1]Pricing Schedule'!$F$89+('[1]Pricing Schedule'!$F$90*M928),
IF(AND(I928=110000,R928&gt;45.9,R928&lt;=123.4),'[1]Pricing Schedule'!$F$96+('[1]Pricing Schedule'!$F$97*M928),
IF(AND(I928=110000,R928&gt;123.4,R928&lt;=168.2,M928&lt;=10),'[1]Pricing Schedule'!$F$103+('[1]Pricing Schedule'!$F$105*M928),
IF(AND(I928=110000,R928&gt;123.4,R928&lt;=168.2,M928&gt;10),'[1]Pricing Schedule'!$F$111+('[1]Pricing Schedule'!$F$113*M928),
IF(AND(I928=110000,R928&gt;168.2,R928&lt;=336.4,M928&lt;=10),('[1]Pricing Schedule'!$F$103+('[1]Pricing Schedule'!$F$105*M928))*2,
IF(AND(I928=110000,R928&gt;168.2,R928&lt;=336.4,M928&gt;10),('[1]Pricing Schedule'!$F$111+('[1]Pricing Schedule'!$F$113*M928))*2,
IF(AND(I928=110000,R928&gt;336.4,R928&lt;=504.6,M928&lt;=10),('[1]Pricing Schedule'!$F$103+('[1]Pricing Schedule'!$F$105*M928))*3,
IF(AND(I928=110000,R928&gt;336.4,R928&lt;=504.6,M928&gt;10),('[1]Pricing Schedule'!$F$111+('[1]Pricing Schedule'!$F$113*M928))*3,
IF(AND(I928=110000,R928&gt;504.6,R928&lt;=672.8,M928&lt;=10),('[1]Pricing Schedule'!$F$103+('[1]Pricing Schedule'!$F$105*M928))*4,
IF(AND(I928=110000,R928&gt;504.6,R928&lt;=672.8,M928&gt;10),('[1]Pricing Schedule'!$F$111+('[1]Pricing Schedule'!$F$113*M928))*4,
IF(AND(I928=110000,R928&gt;672.8,R928&lt;=841,M928&lt;=10),('[1]Pricing Schedule'!$F$103+('[1]Pricing Schedule'!$F$105*M928))*5,
IF(AND(I928=110000,R928&gt;672.8,R928&lt;=841,M928&gt;10),('[1]Pricing Schedule'!$F$111+('[1]Pricing Schedule'!$F$113*M928))*5,
IF(AND(I928=110000,R928&gt;672.8,R928&lt;=841,M928&lt;=10),('[1]Pricing Schedule'!$F$103+('[1]Pricing Schedule'!$F$105*M928))*5,
IF(AND(I928=110000,R928&gt;672.8,R928&lt;=841,M928&gt;10),('[1]Pricing Schedule'!$F$111+('[1]Pricing Schedule'!$F$113*M928))*5,
IF(AND(I928=110000,R928&gt;1345.6,R928&lt;=1513.8,M928&lt;=10),('[1]Pricing Schedule'!$F$103+('[1]Pricing Schedule'!$F$105*M928))*9,
IF(AND(I928=110000,R928&gt;1345.6,R928&lt;=1513.8,M928&gt;10),('[1]Pricing Schedule'!$F$111+('[1]Pricing Schedule'!$F$113*M928))*9,
9999999999)))))))))))))))))))))))))))))))))))))))</f>
        <v>1854100</v>
      </c>
      <c r="T928" s="21">
        <f>IF(AND(I928=38000,R928&lt;=4.5,M928&gt;8),'[1]Pricing Schedule'!$J$9,
IF(AND(I928=38000,R928&lt;=4.5,M928&lt;=8),'[1]Pricing Schedule'!$J$36,
IF(AND(I928=38000,R928&gt;4.5,R928&lt;=9,M928&gt;8),'[1]Pricing Schedule'!$J$18,
IF(AND(I928=38000,R928&gt;4.5,R928&lt;=9,M928&lt;=8),'[1]Pricing Schedule'!$J$36,
IF(AND(I928=38000,R928&gt;9,R928&lt;=12.8,M928&gt;8),'[1]Pricing Schedule'!$J$27,
IF(AND(I928=38000,R928&gt;9,R928&lt;=12.8,M928&lt;=8),'[1]Pricing Schedule'!$J$36,
IF(AND(I928=38000,R928&gt;12.8,R928&lt;=22.8),'[1]Pricing Schedule'!$J$36,
IF(AND(I928=38000,R928&gt;22.8,R928&lt;=30.2),'[1]Pricing Schedule'!$J$45,
IF(AND(I928=38000,R928&gt;30.2,R928&lt;=45.9),'[1]Pricing Schedule'!$J$54,
IF(AND(I928=38000,R928&gt;45.9,R928&lt;=123.4),'[1]Pricing Schedule'!$J$97,
IF(AND(I928=38000,R928&gt;123.4,R928&lt;=168.2,M928&lt;=10),'[1]Pricing Schedule'!$J$105,
IF(AND(I928=38000,R928&gt;123.4,R928&lt;=168.2,M928&gt;10),'[1]Pricing Schedule'!$J$113,
IF(AND(I928=38000,R928&gt;168.2,R928&lt;=336.4,M928&lt;=10),('[1]Pricing Schedule'!$J$105),
IF(AND(I928=38000,R928&gt;168.2,R928&lt;=336.4,M928&gt;10),('[1]Pricing Schedule'!$J$113),
IF(AND(I928=38000,R928&gt;336.4,R928&lt;=504.6,M928&lt;=10),('[1]Pricing Schedule'!$J$105),
IF(AND(I928=38000,R928&gt;336.4,R928&lt;=504.6,M928&gt;10),('[1]Pricing Schedule'!$J$113),
IF(AND(I928=38000,R928&gt;504.6,R928&lt;=672.8,M928&lt;=10),('[1]Pricing Schedule'!$J$105),
IF(AND(I928=38000,R928&gt;504.6,R928&lt;=672.8,M928&gt;10),('[1]Pricing Schedule'!$J$113),
IF(AND(I928=110000,R928&lt;=12.8,M928&gt;2),'[1]Pricing Schedule'!$J$63,
IF(AND(I928=110000,R928&lt;=12.8,M928&lt;=2),'[1]Pricing Schedule'!$J$97,
IF(AND(I928=110000,R928&gt;12.8,R928&lt;=22.8,M928&gt;3),'[1]Pricing Schedule'!$J$72,
IF(AND(I928=110000,R928&gt;12.8,R928&lt;=22.8,M928&lt;=3),'[1]Pricing Schedule'!$J$97,
IF(AND(I928=110000,R928&gt;22.8,R928&lt;=30.2),'[1]Pricing Schedule'!$J$81,
IF(AND(I928=110000,R928&gt;30.2,R928&lt;=45.9),'[1]Pricing Schedule'!$J$90,
IF(AND(I928=110000,R928&gt;45.9,R928&lt;=123.4),'[1]Pricing Schedule'!$J$97,
IF(AND(I928=110000,R928&gt;123.4,R928&lt;=168.2,M928&lt;=10),'[1]Pricing Schedule'!$J$105,
IF(AND(I928=110000,R928&gt;123.4,R928&lt;=168.2,M928&gt;10),'[1]Pricing Schedule'!$J$113,
IF(AND(I928=110000,R928&gt;168.2,R928&lt;=336.2,M928&lt;=10),('[1]Pricing Schedule'!$J$105),
IF(AND(I928=110000,R928&gt;168.2,R928&lt;=336.2,M928&gt;10),('[1]Pricing Schedule'!$J$113),
IF(AND(I928=110000,R928&gt;336.4,R928&lt;=504.6,M928&lt;=10),('[1]Pricing Schedule'!$J$105),
IF(AND(I928=110000,R928&gt;336.4,R928&lt;=504.6,M928&gt;10),('[1]Pricing Schedule'!$J$113),
IF(AND(I928=110000,R928&gt;504.6,R928&lt;=672.8,M928&lt;=10),('[1]Pricing Schedule'!$J$105),
IF(AND(I928=110000,R928&gt;504.6,R928&lt;=672.8,M928&gt;10),('[1]Pricing Schedule'!$J$113),
IF(AND(I928=110000,R928&gt;672.8,R928&lt;=841,M928&lt;=10),('[1]Pricing Schedule'!$J$105),
IF(AND(I928=110000,R928&gt;672.8,R928&lt;=841,M928&gt;10),('[1]Pricing Schedule'!$J$113),
IF(AND(I928=110000,R928&gt;1682,R928&lt;=1850.2,M928&lt;=10),('[1]Pricing Schedule'!$J$105),
IF(AND(I928=110000,R928&gt;1682,R928&lt;=1850.2,M928&gt;10),('[1]Pricing Schedule'!$J$113),
IF(AND(I928=110000,R928&gt;2018.4,R928&lt;=2186.6,M928&lt;=10),('[1]Pricing Schedule'!$J$105),
IF(AND(I928=110000,R928&gt;2018.4,R928&lt;=2186.6,M928&gt;10),('[1]Pricing Schedule'!$J$113),999999999)))))))))))))))))))))))))))))))))))))))</f>
        <v>2</v>
      </c>
      <c r="U928" s="40">
        <f t="shared" si="90"/>
        <v>220726.19047619047</v>
      </c>
      <c r="V928" s="41">
        <f t="shared" si="91"/>
        <v>4.5304999730327387</v>
      </c>
      <c r="Y928" s="23">
        <v>600</v>
      </c>
      <c r="Z928" s="23">
        <v>642</v>
      </c>
      <c r="AR928" s="35"/>
    </row>
    <row r="929" spans="1:44">
      <c r="A929" s="23">
        <v>930</v>
      </c>
      <c r="B929" s="23">
        <v>930</v>
      </c>
      <c r="C929" s="23" t="s">
        <v>1414</v>
      </c>
      <c r="D929" s="23" t="s">
        <v>168</v>
      </c>
      <c r="E929" s="23" t="s">
        <v>168</v>
      </c>
      <c r="F929" s="23" t="s">
        <v>169</v>
      </c>
      <c r="G929" s="23" t="s">
        <v>170</v>
      </c>
      <c r="H929" s="23" t="s">
        <v>113</v>
      </c>
      <c r="I929" s="13">
        <v>38000</v>
      </c>
      <c r="J929" s="13">
        <v>38000</v>
      </c>
      <c r="K929" s="13">
        <v>20000</v>
      </c>
      <c r="L929" s="24">
        <v>20.925999999999998</v>
      </c>
      <c r="M929" s="37">
        <f t="shared" si="86"/>
        <v>21</v>
      </c>
      <c r="N929" s="24">
        <v>0.58899999999999997</v>
      </c>
      <c r="O929" s="13">
        <v>2</v>
      </c>
      <c r="P929" s="36">
        <f t="shared" si="87"/>
        <v>0.58899999999999997</v>
      </c>
      <c r="Q929" s="38">
        <f t="shared" si="88"/>
        <v>4.2</v>
      </c>
      <c r="R929" s="37">
        <f t="shared" si="89"/>
        <v>4.2</v>
      </c>
      <c r="S929" s="39">
        <f>IF(AND(I929=38000,R929&lt;=4.5,M929&gt;8),'[1]Pricing Schedule'!$F$8+('[1]Pricing Schedule'!$F$9*M929),
IF(AND(I929=38000,R929&lt;=4.5,M929&lt;=8),'[1]Pricing Schedule'!$F$34+('[1]Pricing Schedule'!$F$36*M929),
IF(AND(I929=38000,R929&gt;4.5,R929&lt;=9,M929&gt;8),'[1]Pricing Schedule'!$F$17+('[1]Pricing Schedule'!$F$18*M929),
IF(AND(I929=38000,R929&gt;4.5,R929&lt;=9,M929&lt;=8),'[1]Pricing Schedule'!$F$34+('[1]Pricing Schedule'!$F$36*M929),
IF(AND(I929=38000,R929&gt;9,R929&lt;=12.8,M929&gt;8),'[1]Pricing Schedule'!$F$26+('[1]Pricing Schedule'!$F$27*M929),
IF(AND(I929=38000,R929&gt;9,R929&lt;=12.8,M929&lt;=8),'[1]Pricing Schedule'!$F$34+('[1]Pricing Schedule'!$F$36*M929),
IF(AND(I929=38000,R929&gt;12.8,R929&lt;=22.8),'[1]Pricing Schedule'!$F$34+('[1]Pricing Schedule'!$F$36*M929),
IF(AND(I929=38000,R929&gt;22.8,R929&lt;=30.2),'[1]Pricing Schedule'!$F$43+('[1]Pricing Schedule'!$F$45*M929),
IF(AND(I929=38000,R929&gt;30.2,R929&lt;=45.9),'[1]Pricing Schedule'!$F$52+('[1]Pricing Schedule'!$F$54*M929),
IF(AND(I929=38000,R929&gt;45.9,R929&lt;=123.4),'[1]Pricing Schedule'!$F$96+('[1]Pricing Schedule'!$F$97*M929),
IF(AND(I929=38000,R929&gt;123.4,R929&lt;=168.2,M929&lt;=10),'[1]Pricing Schedule'!$F$103+('[1]Pricing Schedule'!$F$105*M929),
IF(AND(I929=38000,R929&gt;123.4,R929&lt;=168.2,M929&gt;10),'[1]Pricing Schedule'!$F$111+('[1]Pricing Schedule'!$F$113*M929),
IF(AND(I929=38000,R929&gt;157.4,R929&lt;=336.4,M929&lt;=10),('[1]Pricing Schedule'!$F$103+('[1]Pricing Schedule'!$F$105*M929))*2,
IF(AND(I929=38000,R929&gt;157.4,R929&lt;=336.4,M929&gt;10),('[1]Pricing Schedule'!$F$111+('[1]Pricing Schedule'!$F$113*M929))*2,
IF(AND(I929=38000,R929&gt;314.8,R929&lt;=504.6,M929&lt;=10),('[1]Pricing Schedule'!$F$103+('[1]Pricing Schedule'!$F$105*M929))*3,
IF(AND(I929=38000,R929&gt;314.8,R929&lt;=504.6,M929&gt;10),('[1]Pricing Schedule'!$F$111+('[1]Pricing Schedule'!$F$113*M929))*3,
IF(AND(I929=38000,R929&gt;472.2,R929&lt;=672.8,M929&lt;=10),('[1]Pricing Schedule'!$F$103+('[1]Pricing Schedule'!$F$105*M929))*4,
IF(AND(I929=38000,R929&gt;472.2,R929&lt;=672.8,M929&gt;10),('[1]Pricing Schedule'!$F$111+('[1]Pricing Schedule'!$F$113*M929))*4,
IF(AND(I929=110000,R929&lt;=12.8,M929&gt;2),'[1]Pricing Schedule'!$F$62+('[1]Pricing Schedule'!$F$63*M929),
IF(AND(I929=110000,R929&lt;=12.8,M929&lt;=2),'[1]Pricing Schedule'!$F$96+('[1]Pricing Schedule'!$F$97*M929),
IF(AND(I929=110000,R929&gt;12.8,R929&lt;=22.8,M929&gt;3),'[1]Pricing Schedule'!$F$71+('[1]Pricing Schedule'!$F$72*M929),
IF(AND(I929=110000,R929&gt;12.8,R929&lt;=22.8,M929&lt;=3),'[1]Pricing Schedule'!$F$96+('[1]Pricing Schedule'!$F$97*M929),
IF(AND(I929=110000,R929&gt;22.8,R929&lt;=30.2),'[1]Pricing Schedule'!$F$80+('[1]Pricing Schedule'!$F$81*M929),
IF(AND(I929=110000,R929&gt;30.2,R929&lt;=45.9),'[1]Pricing Schedule'!$F$89+('[1]Pricing Schedule'!$F$90*M929),
IF(AND(I929=110000,R929&gt;45.9,R929&lt;=123.4),'[1]Pricing Schedule'!$F$96+('[1]Pricing Schedule'!$F$97*M929),
IF(AND(I929=110000,R929&gt;123.4,R929&lt;=168.2,M929&lt;=10),'[1]Pricing Schedule'!$F$103+('[1]Pricing Schedule'!$F$105*M929),
IF(AND(I929=110000,R929&gt;123.4,R929&lt;=168.2,M929&gt;10),'[1]Pricing Schedule'!$F$111+('[1]Pricing Schedule'!$F$113*M929),
IF(AND(I929=110000,R929&gt;168.2,R929&lt;=336.4,M929&lt;=10),('[1]Pricing Schedule'!$F$103+('[1]Pricing Schedule'!$F$105*M929))*2,
IF(AND(I929=110000,R929&gt;168.2,R929&lt;=336.4,M929&gt;10),('[1]Pricing Schedule'!$F$111+('[1]Pricing Schedule'!$F$113*M929))*2,
IF(AND(I929=110000,R929&gt;336.4,R929&lt;=504.6,M929&lt;=10),('[1]Pricing Schedule'!$F$103+('[1]Pricing Schedule'!$F$105*M929))*3,
IF(AND(I929=110000,R929&gt;336.4,R929&lt;=504.6,M929&gt;10),('[1]Pricing Schedule'!$F$111+('[1]Pricing Schedule'!$F$113*M929))*3,
IF(AND(I929=110000,R929&gt;504.6,R929&lt;=672.8,M929&lt;=10),('[1]Pricing Schedule'!$F$103+('[1]Pricing Schedule'!$F$105*M929))*4,
IF(AND(I929=110000,R929&gt;504.6,R929&lt;=672.8,M929&gt;10),('[1]Pricing Schedule'!$F$111+('[1]Pricing Schedule'!$F$113*M929))*4,
IF(AND(I929=110000,R929&gt;672.8,R929&lt;=841,M929&lt;=10),('[1]Pricing Schedule'!$F$103+('[1]Pricing Schedule'!$F$105*M929))*5,
IF(AND(I929=110000,R929&gt;672.8,R929&lt;=841,M929&gt;10),('[1]Pricing Schedule'!$F$111+('[1]Pricing Schedule'!$F$113*M929))*5,
IF(AND(I929=110000,R929&gt;672.8,R929&lt;=841,M929&lt;=10),('[1]Pricing Schedule'!$F$103+('[1]Pricing Schedule'!$F$105*M929))*5,
IF(AND(I929=110000,R929&gt;672.8,R929&lt;=841,M929&gt;10),('[1]Pricing Schedule'!$F$111+('[1]Pricing Schedule'!$F$113*M929))*5,
IF(AND(I929=110000,R929&gt;1345.6,R929&lt;=1513.8,M929&lt;=10),('[1]Pricing Schedule'!$F$103+('[1]Pricing Schedule'!$F$105*M929))*9,
IF(AND(I929=110000,R929&gt;1345.6,R929&lt;=1513.8,M929&gt;10),('[1]Pricing Schedule'!$F$111+('[1]Pricing Schedule'!$F$113*M929))*9,
9999999999)))))))))))))))))))))))))))))))))))))))</f>
        <v>1966840</v>
      </c>
      <c r="T929" s="21">
        <f>IF(AND(I929=38000,R929&lt;=4.5,M929&gt;8),'[1]Pricing Schedule'!$J$9,
IF(AND(I929=38000,R929&lt;=4.5,M929&lt;=8),'[1]Pricing Schedule'!$J$36,
IF(AND(I929=38000,R929&gt;4.5,R929&lt;=9,M929&gt;8),'[1]Pricing Schedule'!$J$18,
IF(AND(I929=38000,R929&gt;4.5,R929&lt;=9,M929&lt;=8),'[1]Pricing Schedule'!$J$36,
IF(AND(I929=38000,R929&gt;9,R929&lt;=12.8,M929&gt;8),'[1]Pricing Schedule'!$J$27,
IF(AND(I929=38000,R929&gt;9,R929&lt;=12.8,M929&lt;=8),'[1]Pricing Schedule'!$J$36,
IF(AND(I929=38000,R929&gt;12.8,R929&lt;=22.8),'[1]Pricing Schedule'!$J$36,
IF(AND(I929=38000,R929&gt;22.8,R929&lt;=30.2),'[1]Pricing Schedule'!$J$45,
IF(AND(I929=38000,R929&gt;30.2,R929&lt;=45.9),'[1]Pricing Schedule'!$J$54,
IF(AND(I929=38000,R929&gt;45.9,R929&lt;=123.4),'[1]Pricing Schedule'!$J$97,
IF(AND(I929=38000,R929&gt;123.4,R929&lt;=168.2,M929&lt;=10),'[1]Pricing Schedule'!$J$105,
IF(AND(I929=38000,R929&gt;123.4,R929&lt;=168.2,M929&gt;10),'[1]Pricing Schedule'!$J$113,
IF(AND(I929=38000,R929&gt;168.2,R929&lt;=336.4,M929&lt;=10),('[1]Pricing Schedule'!$J$105),
IF(AND(I929=38000,R929&gt;168.2,R929&lt;=336.4,M929&gt;10),('[1]Pricing Schedule'!$J$113),
IF(AND(I929=38000,R929&gt;336.4,R929&lt;=504.6,M929&lt;=10),('[1]Pricing Schedule'!$J$105),
IF(AND(I929=38000,R929&gt;336.4,R929&lt;=504.6,M929&gt;10),('[1]Pricing Schedule'!$J$113),
IF(AND(I929=38000,R929&gt;504.6,R929&lt;=672.8,M929&lt;=10),('[1]Pricing Schedule'!$J$105),
IF(AND(I929=38000,R929&gt;504.6,R929&lt;=672.8,M929&gt;10),('[1]Pricing Schedule'!$J$113),
IF(AND(I929=110000,R929&lt;=12.8,M929&gt;2),'[1]Pricing Schedule'!$J$63,
IF(AND(I929=110000,R929&lt;=12.8,M929&lt;=2),'[1]Pricing Schedule'!$J$97,
IF(AND(I929=110000,R929&gt;12.8,R929&lt;=22.8,M929&gt;3),'[1]Pricing Schedule'!$J$72,
IF(AND(I929=110000,R929&gt;12.8,R929&lt;=22.8,M929&lt;=3),'[1]Pricing Schedule'!$J$97,
IF(AND(I929=110000,R929&gt;22.8,R929&lt;=30.2),'[1]Pricing Schedule'!$J$81,
IF(AND(I929=110000,R929&gt;30.2,R929&lt;=45.9),'[1]Pricing Schedule'!$J$90,
IF(AND(I929=110000,R929&gt;45.9,R929&lt;=123.4),'[1]Pricing Schedule'!$J$97,
IF(AND(I929=110000,R929&gt;123.4,R929&lt;=168.2,M929&lt;=10),'[1]Pricing Schedule'!$J$105,
IF(AND(I929=110000,R929&gt;123.4,R929&lt;=168.2,M929&gt;10),'[1]Pricing Schedule'!$J$113,
IF(AND(I929=110000,R929&gt;168.2,R929&lt;=336.2,M929&lt;=10),('[1]Pricing Schedule'!$J$105),
IF(AND(I929=110000,R929&gt;168.2,R929&lt;=336.2,M929&gt;10),('[1]Pricing Schedule'!$J$113),
IF(AND(I929=110000,R929&gt;336.4,R929&lt;=504.6,M929&lt;=10),('[1]Pricing Schedule'!$J$105),
IF(AND(I929=110000,R929&gt;336.4,R929&lt;=504.6,M929&gt;10),('[1]Pricing Schedule'!$J$113),
IF(AND(I929=110000,R929&gt;504.6,R929&lt;=672.8,M929&lt;=10),('[1]Pricing Schedule'!$J$105),
IF(AND(I929=110000,R929&gt;504.6,R929&lt;=672.8,M929&gt;10),('[1]Pricing Schedule'!$J$113),
IF(AND(I929=110000,R929&gt;672.8,R929&lt;=841,M929&lt;=10),('[1]Pricing Schedule'!$J$105),
IF(AND(I929=110000,R929&gt;672.8,R929&lt;=841,M929&gt;10),('[1]Pricing Schedule'!$J$113),
IF(AND(I929=110000,R929&gt;1682,R929&lt;=1850.2,M929&lt;=10),('[1]Pricing Schedule'!$J$105),
IF(AND(I929=110000,R929&gt;1682,R929&lt;=1850.2,M929&gt;10),('[1]Pricing Schedule'!$J$113),
IF(AND(I929=110000,R929&gt;2018.4,R929&lt;=2186.6,M929&lt;=10),('[1]Pricing Schedule'!$J$105),
IF(AND(I929=110000,R929&gt;2018.4,R929&lt;=2186.6,M929&gt;10),('[1]Pricing Schedule'!$J$113),999999999)))))))))))))))))))))))))))))))))))))))</f>
        <v>1</v>
      </c>
      <c r="U929" s="40">
        <f t="shared" si="90"/>
        <v>468295.23809523805</v>
      </c>
      <c r="V929" s="41">
        <f t="shared" si="91"/>
        <v>2.135405015151207</v>
      </c>
      <c r="Y929" s="23">
        <v>107</v>
      </c>
      <c r="Z929" s="23">
        <v>642</v>
      </c>
      <c r="AR929" s="35"/>
    </row>
    <row r="930" spans="1:44">
      <c r="A930" s="23">
        <v>931</v>
      </c>
      <c r="B930" s="23">
        <v>931</v>
      </c>
      <c r="C930" s="23" t="s">
        <v>1415</v>
      </c>
      <c r="D930" s="23" t="s">
        <v>168</v>
      </c>
      <c r="E930" s="23" t="s">
        <v>168</v>
      </c>
      <c r="F930" s="23" t="s">
        <v>169</v>
      </c>
      <c r="G930" s="23" t="s">
        <v>170</v>
      </c>
      <c r="H930" s="23" t="s">
        <v>113</v>
      </c>
      <c r="I930" s="13">
        <v>38000</v>
      </c>
      <c r="J930" s="13">
        <v>38000</v>
      </c>
      <c r="K930" s="13">
        <v>20000</v>
      </c>
      <c r="L930" s="24">
        <v>18.271999999999998</v>
      </c>
      <c r="M930" s="37">
        <f t="shared" si="86"/>
        <v>19</v>
      </c>
      <c r="N930" s="24">
        <v>1.881</v>
      </c>
      <c r="O930" s="13">
        <v>2</v>
      </c>
      <c r="P930" s="36">
        <f t="shared" si="87"/>
        <v>1.4107499999999999</v>
      </c>
      <c r="Q930" s="38">
        <f t="shared" si="88"/>
        <v>16.8</v>
      </c>
      <c r="R930" s="37">
        <f t="shared" si="89"/>
        <v>16.8</v>
      </c>
      <c r="S930" s="39">
        <f>IF(AND(I930=38000,R930&lt;=4.5,M930&gt;8),'[1]Pricing Schedule'!$F$8+('[1]Pricing Schedule'!$F$9*M930),
IF(AND(I930=38000,R930&lt;=4.5,M930&lt;=8),'[1]Pricing Schedule'!$F$34+('[1]Pricing Schedule'!$F$36*M930),
IF(AND(I930=38000,R930&gt;4.5,R930&lt;=9,M930&gt;8),'[1]Pricing Schedule'!$F$17+('[1]Pricing Schedule'!$F$18*M930),
IF(AND(I930=38000,R930&gt;4.5,R930&lt;=9,M930&lt;=8),'[1]Pricing Schedule'!$F$34+('[1]Pricing Schedule'!$F$36*M930),
IF(AND(I930=38000,R930&gt;9,R930&lt;=12.8,M930&gt;8),'[1]Pricing Schedule'!$F$26+('[1]Pricing Schedule'!$F$27*M930),
IF(AND(I930=38000,R930&gt;9,R930&lt;=12.8,M930&lt;=8),'[1]Pricing Schedule'!$F$34+('[1]Pricing Schedule'!$F$36*M930),
IF(AND(I930=38000,R930&gt;12.8,R930&lt;=22.8),'[1]Pricing Schedule'!$F$34+('[1]Pricing Schedule'!$F$36*M930),
IF(AND(I930=38000,R930&gt;22.8,R930&lt;=30.2),'[1]Pricing Schedule'!$F$43+('[1]Pricing Schedule'!$F$45*M930),
IF(AND(I930=38000,R930&gt;30.2,R930&lt;=45.9),'[1]Pricing Schedule'!$F$52+('[1]Pricing Schedule'!$F$54*M930),
IF(AND(I930=38000,R930&gt;45.9,R930&lt;=123.4),'[1]Pricing Schedule'!$F$96+('[1]Pricing Schedule'!$F$97*M930),
IF(AND(I930=38000,R930&gt;123.4,R930&lt;=168.2,M930&lt;=10),'[1]Pricing Schedule'!$F$103+('[1]Pricing Schedule'!$F$105*M930),
IF(AND(I930=38000,R930&gt;123.4,R930&lt;=168.2,M930&gt;10),'[1]Pricing Schedule'!$F$111+('[1]Pricing Schedule'!$F$113*M930),
IF(AND(I930=38000,R930&gt;157.4,R930&lt;=336.4,M930&lt;=10),('[1]Pricing Schedule'!$F$103+('[1]Pricing Schedule'!$F$105*M930))*2,
IF(AND(I930=38000,R930&gt;157.4,R930&lt;=336.4,M930&gt;10),('[1]Pricing Schedule'!$F$111+('[1]Pricing Schedule'!$F$113*M930))*2,
IF(AND(I930=38000,R930&gt;314.8,R930&lt;=504.6,M930&lt;=10),('[1]Pricing Schedule'!$F$103+('[1]Pricing Schedule'!$F$105*M930))*3,
IF(AND(I930=38000,R930&gt;314.8,R930&lt;=504.6,M930&gt;10),('[1]Pricing Schedule'!$F$111+('[1]Pricing Schedule'!$F$113*M930))*3,
IF(AND(I930=38000,R930&gt;472.2,R930&lt;=672.8,M930&lt;=10),('[1]Pricing Schedule'!$F$103+('[1]Pricing Schedule'!$F$105*M930))*4,
IF(AND(I930=38000,R930&gt;472.2,R930&lt;=672.8,M930&gt;10),('[1]Pricing Schedule'!$F$111+('[1]Pricing Schedule'!$F$113*M930))*4,
IF(AND(I930=110000,R930&lt;=12.8,M930&gt;2),'[1]Pricing Schedule'!$F$62+('[1]Pricing Schedule'!$F$63*M930),
IF(AND(I930=110000,R930&lt;=12.8,M930&lt;=2),'[1]Pricing Schedule'!$F$96+('[1]Pricing Schedule'!$F$97*M930),
IF(AND(I930=110000,R930&gt;12.8,R930&lt;=22.8,M930&gt;3),'[1]Pricing Schedule'!$F$71+('[1]Pricing Schedule'!$F$72*M930),
IF(AND(I930=110000,R930&gt;12.8,R930&lt;=22.8,M930&lt;=3),'[1]Pricing Schedule'!$F$96+('[1]Pricing Schedule'!$F$97*M930),
IF(AND(I930=110000,R930&gt;22.8,R930&lt;=30.2),'[1]Pricing Schedule'!$F$80+('[1]Pricing Schedule'!$F$81*M930),
IF(AND(I930=110000,R930&gt;30.2,R930&lt;=45.9),'[1]Pricing Schedule'!$F$89+('[1]Pricing Schedule'!$F$90*M930),
IF(AND(I930=110000,R930&gt;45.9,R930&lt;=123.4),'[1]Pricing Schedule'!$F$96+('[1]Pricing Schedule'!$F$97*M930),
IF(AND(I930=110000,R930&gt;123.4,R930&lt;=168.2,M930&lt;=10),'[1]Pricing Schedule'!$F$103+('[1]Pricing Schedule'!$F$105*M930),
IF(AND(I930=110000,R930&gt;123.4,R930&lt;=168.2,M930&gt;10),'[1]Pricing Schedule'!$F$111+('[1]Pricing Schedule'!$F$113*M930),
IF(AND(I930=110000,R930&gt;168.2,R930&lt;=336.4,M930&lt;=10),('[1]Pricing Schedule'!$F$103+('[1]Pricing Schedule'!$F$105*M930))*2,
IF(AND(I930=110000,R930&gt;168.2,R930&lt;=336.4,M930&gt;10),('[1]Pricing Schedule'!$F$111+('[1]Pricing Schedule'!$F$113*M930))*2,
IF(AND(I930=110000,R930&gt;336.4,R930&lt;=504.6,M930&lt;=10),('[1]Pricing Schedule'!$F$103+('[1]Pricing Schedule'!$F$105*M930))*3,
IF(AND(I930=110000,R930&gt;336.4,R930&lt;=504.6,M930&gt;10),('[1]Pricing Schedule'!$F$111+('[1]Pricing Schedule'!$F$113*M930))*3,
IF(AND(I930=110000,R930&gt;504.6,R930&lt;=672.8,M930&lt;=10),('[1]Pricing Schedule'!$F$103+('[1]Pricing Schedule'!$F$105*M930))*4,
IF(AND(I930=110000,R930&gt;504.6,R930&lt;=672.8,M930&gt;10),('[1]Pricing Schedule'!$F$111+('[1]Pricing Schedule'!$F$113*M930))*4,
IF(AND(I930=110000,R930&gt;672.8,R930&lt;=841,M930&lt;=10),('[1]Pricing Schedule'!$F$103+('[1]Pricing Schedule'!$F$105*M930))*5,
IF(AND(I930=110000,R930&gt;672.8,R930&lt;=841,M930&gt;10),('[1]Pricing Schedule'!$F$111+('[1]Pricing Schedule'!$F$113*M930))*5,
IF(AND(I930=110000,R930&gt;672.8,R930&lt;=841,M930&lt;=10),('[1]Pricing Schedule'!$F$103+('[1]Pricing Schedule'!$F$105*M930))*5,
IF(AND(I930=110000,R930&gt;672.8,R930&lt;=841,M930&gt;10),('[1]Pricing Schedule'!$F$111+('[1]Pricing Schedule'!$F$113*M930))*5,
IF(AND(I930=110000,R930&gt;1345.6,R930&lt;=1513.8,M930&lt;=10),('[1]Pricing Schedule'!$F$103+('[1]Pricing Schedule'!$F$105*M930))*9,
IF(AND(I930=110000,R930&gt;1345.6,R930&lt;=1513.8,M930&gt;10),('[1]Pricing Schedule'!$F$111+('[1]Pricing Schedule'!$F$113*M930))*9,
9999999999)))))))))))))))))))))))))))))))))))))))</f>
        <v>1682920</v>
      </c>
      <c r="T930" s="21">
        <f>IF(AND(I930=38000,R930&lt;=4.5,M930&gt;8),'[1]Pricing Schedule'!$J$9,
IF(AND(I930=38000,R930&lt;=4.5,M930&lt;=8),'[1]Pricing Schedule'!$J$36,
IF(AND(I930=38000,R930&gt;4.5,R930&lt;=9,M930&gt;8),'[1]Pricing Schedule'!$J$18,
IF(AND(I930=38000,R930&gt;4.5,R930&lt;=9,M930&lt;=8),'[1]Pricing Schedule'!$J$36,
IF(AND(I930=38000,R930&gt;9,R930&lt;=12.8,M930&gt;8),'[1]Pricing Schedule'!$J$27,
IF(AND(I930=38000,R930&gt;9,R930&lt;=12.8,M930&lt;=8),'[1]Pricing Schedule'!$J$36,
IF(AND(I930=38000,R930&gt;12.8,R930&lt;=22.8),'[1]Pricing Schedule'!$J$36,
IF(AND(I930=38000,R930&gt;22.8,R930&lt;=30.2),'[1]Pricing Schedule'!$J$45,
IF(AND(I930=38000,R930&gt;30.2,R930&lt;=45.9),'[1]Pricing Schedule'!$J$54,
IF(AND(I930=38000,R930&gt;45.9,R930&lt;=123.4),'[1]Pricing Schedule'!$J$97,
IF(AND(I930=38000,R930&gt;123.4,R930&lt;=168.2,M930&lt;=10),'[1]Pricing Schedule'!$J$105,
IF(AND(I930=38000,R930&gt;123.4,R930&lt;=168.2,M930&gt;10),'[1]Pricing Schedule'!$J$113,
IF(AND(I930=38000,R930&gt;168.2,R930&lt;=336.4,M930&lt;=10),('[1]Pricing Schedule'!$J$105),
IF(AND(I930=38000,R930&gt;168.2,R930&lt;=336.4,M930&gt;10),('[1]Pricing Schedule'!$J$113),
IF(AND(I930=38000,R930&gt;336.4,R930&lt;=504.6,M930&lt;=10),('[1]Pricing Schedule'!$J$105),
IF(AND(I930=38000,R930&gt;336.4,R930&lt;=504.6,M930&gt;10),('[1]Pricing Schedule'!$J$113),
IF(AND(I930=38000,R930&gt;504.6,R930&lt;=672.8,M930&lt;=10),('[1]Pricing Schedule'!$J$105),
IF(AND(I930=38000,R930&gt;504.6,R930&lt;=672.8,M930&gt;10),('[1]Pricing Schedule'!$J$113),
IF(AND(I930=110000,R930&lt;=12.8,M930&gt;2),'[1]Pricing Schedule'!$J$63,
IF(AND(I930=110000,R930&lt;=12.8,M930&lt;=2),'[1]Pricing Schedule'!$J$97,
IF(AND(I930=110000,R930&gt;12.8,R930&lt;=22.8,M930&gt;3),'[1]Pricing Schedule'!$J$72,
IF(AND(I930=110000,R930&gt;12.8,R930&lt;=22.8,M930&lt;=3),'[1]Pricing Schedule'!$J$97,
IF(AND(I930=110000,R930&gt;22.8,R930&lt;=30.2),'[1]Pricing Schedule'!$J$81,
IF(AND(I930=110000,R930&gt;30.2,R930&lt;=45.9),'[1]Pricing Schedule'!$J$90,
IF(AND(I930=110000,R930&gt;45.9,R930&lt;=123.4),'[1]Pricing Schedule'!$J$97,
IF(AND(I930=110000,R930&gt;123.4,R930&lt;=168.2,M930&lt;=10),'[1]Pricing Schedule'!$J$105,
IF(AND(I930=110000,R930&gt;123.4,R930&lt;=168.2,M930&gt;10),'[1]Pricing Schedule'!$J$113,
IF(AND(I930=110000,R930&gt;168.2,R930&lt;=336.2,M930&lt;=10),('[1]Pricing Schedule'!$J$105),
IF(AND(I930=110000,R930&gt;168.2,R930&lt;=336.2,M930&gt;10),('[1]Pricing Schedule'!$J$113),
IF(AND(I930=110000,R930&gt;336.4,R930&lt;=504.6,M930&lt;=10),('[1]Pricing Schedule'!$J$105),
IF(AND(I930=110000,R930&gt;336.4,R930&lt;=504.6,M930&gt;10),('[1]Pricing Schedule'!$J$113),
IF(AND(I930=110000,R930&gt;504.6,R930&lt;=672.8,M930&lt;=10),('[1]Pricing Schedule'!$J$105),
IF(AND(I930=110000,R930&gt;504.6,R930&lt;=672.8,M930&gt;10),('[1]Pricing Schedule'!$J$113),
IF(AND(I930=110000,R930&gt;672.8,R930&lt;=841,M930&lt;=10),('[1]Pricing Schedule'!$J$105),
IF(AND(I930=110000,R930&gt;672.8,R930&lt;=841,M930&gt;10),('[1]Pricing Schedule'!$J$113),
IF(AND(I930=110000,R930&gt;1682,R930&lt;=1850.2,M930&lt;=10),('[1]Pricing Schedule'!$J$105),
IF(AND(I930=110000,R930&gt;1682,R930&lt;=1850.2,M930&gt;10),('[1]Pricing Schedule'!$J$113),
IF(AND(I930=110000,R930&gt;2018.4,R930&lt;=2186.6,M930&lt;=10),('[1]Pricing Schedule'!$J$105),
IF(AND(I930=110000,R930&gt;2018.4,R930&lt;=2186.6,M930&gt;10),('[1]Pricing Schedule'!$J$113),999999999)))))))))))))))))))))))))))))))))))))))</f>
        <v>4</v>
      </c>
      <c r="U930" s="40">
        <f t="shared" si="90"/>
        <v>100173.80952380953</v>
      </c>
      <c r="V930" s="41">
        <f t="shared" si="91"/>
        <v>9.9826492049532956</v>
      </c>
      <c r="Y930" s="23">
        <v>69</v>
      </c>
      <c r="Z930" s="23">
        <v>642</v>
      </c>
      <c r="AR930" s="35"/>
    </row>
    <row r="931" spans="1:44">
      <c r="A931" s="23">
        <v>932</v>
      </c>
      <c r="B931" s="23">
        <v>932</v>
      </c>
      <c r="C931" s="23" t="s">
        <v>1416</v>
      </c>
      <c r="D931" s="23" t="s">
        <v>168</v>
      </c>
      <c r="E931" s="23" t="s">
        <v>168</v>
      </c>
      <c r="F931" s="23" t="s">
        <v>169</v>
      </c>
      <c r="G931" s="23" t="s">
        <v>170</v>
      </c>
      <c r="H931" s="23" t="s">
        <v>113</v>
      </c>
      <c r="I931" s="13">
        <v>38000</v>
      </c>
      <c r="J931" s="13">
        <v>38000</v>
      </c>
      <c r="K931" s="13">
        <v>20000</v>
      </c>
      <c r="L931" s="24">
        <v>13.481999999999999</v>
      </c>
      <c r="M931" s="37">
        <f t="shared" si="86"/>
        <v>14</v>
      </c>
      <c r="N931" s="24">
        <v>0.57899999999999996</v>
      </c>
      <c r="O931" s="13">
        <v>2</v>
      </c>
      <c r="P931" s="36">
        <f t="shared" si="87"/>
        <v>0.57899999999999996</v>
      </c>
      <c r="Q931" s="38">
        <f t="shared" si="88"/>
        <v>4.2</v>
      </c>
      <c r="R931" s="37">
        <f t="shared" si="89"/>
        <v>4.2</v>
      </c>
      <c r="S931" s="39">
        <f>IF(AND(I931=38000,R931&lt;=4.5,M931&gt;8),'[1]Pricing Schedule'!$F$8+('[1]Pricing Schedule'!$F$9*M931),
IF(AND(I931=38000,R931&lt;=4.5,M931&lt;=8),'[1]Pricing Schedule'!$F$34+('[1]Pricing Schedule'!$F$36*M931),
IF(AND(I931=38000,R931&gt;4.5,R931&lt;=9,M931&gt;8),'[1]Pricing Schedule'!$F$17+('[1]Pricing Schedule'!$F$18*M931),
IF(AND(I931=38000,R931&gt;4.5,R931&lt;=9,M931&lt;=8),'[1]Pricing Schedule'!$F$34+('[1]Pricing Schedule'!$F$36*M931),
IF(AND(I931=38000,R931&gt;9,R931&lt;=12.8,M931&gt;8),'[1]Pricing Schedule'!$F$26+('[1]Pricing Schedule'!$F$27*M931),
IF(AND(I931=38000,R931&gt;9,R931&lt;=12.8,M931&lt;=8),'[1]Pricing Schedule'!$F$34+('[1]Pricing Schedule'!$F$36*M931),
IF(AND(I931=38000,R931&gt;12.8,R931&lt;=22.8),'[1]Pricing Schedule'!$F$34+('[1]Pricing Schedule'!$F$36*M931),
IF(AND(I931=38000,R931&gt;22.8,R931&lt;=30.2),'[1]Pricing Schedule'!$F$43+('[1]Pricing Schedule'!$F$45*M931),
IF(AND(I931=38000,R931&gt;30.2,R931&lt;=45.9),'[1]Pricing Schedule'!$F$52+('[1]Pricing Schedule'!$F$54*M931),
IF(AND(I931=38000,R931&gt;45.9,R931&lt;=123.4),'[1]Pricing Schedule'!$F$96+('[1]Pricing Schedule'!$F$97*M931),
IF(AND(I931=38000,R931&gt;123.4,R931&lt;=168.2,M931&lt;=10),'[1]Pricing Schedule'!$F$103+('[1]Pricing Schedule'!$F$105*M931),
IF(AND(I931=38000,R931&gt;123.4,R931&lt;=168.2,M931&gt;10),'[1]Pricing Schedule'!$F$111+('[1]Pricing Schedule'!$F$113*M931),
IF(AND(I931=38000,R931&gt;157.4,R931&lt;=336.4,M931&lt;=10),('[1]Pricing Schedule'!$F$103+('[1]Pricing Schedule'!$F$105*M931))*2,
IF(AND(I931=38000,R931&gt;157.4,R931&lt;=336.4,M931&gt;10),('[1]Pricing Schedule'!$F$111+('[1]Pricing Schedule'!$F$113*M931))*2,
IF(AND(I931=38000,R931&gt;314.8,R931&lt;=504.6,M931&lt;=10),('[1]Pricing Schedule'!$F$103+('[1]Pricing Schedule'!$F$105*M931))*3,
IF(AND(I931=38000,R931&gt;314.8,R931&lt;=504.6,M931&gt;10),('[1]Pricing Schedule'!$F$111+('[1]Pricing Schedule'!$F$113*M931))*3,
IF(AND(I931=38000,R931&gt;472.2,R931&lt;=672.8,M931&lt;=10),('[1]Pricing Schedule'!$F$103+('[1]Pricing Schedule'!$F$105*M931))*4,
IF(AND(I931=38000,R931&gt;472.2,R931&lt;=672.8,M931&gt;10),('[1]Pricing Schedule'!$F$111+('[1]Pricing Schedule'!$F$113*M931))*4,
IF(AND(I931=110000,R931&lt;=12.8,M931&gt;2),'[1]Pricing Schedule'!$F$62+('[1]Pricing Schedule'!$F$63*M931),
IF(AND(I931=110000,R931&lt;=12.8,M931&lt;=2),'[1]Pricing Schedule'!$F$96+('[1]Pricing Schedule'!$F$97*M931),
IF(AND(I931=110000,R931&gt;12.8,R931&lt;=22.8,M931&gt;3),'[1]Pricing Schedule'!$F$71+('[1]Pricing Schedule'!$F$72*M931),
IF(AND(I931=110000,R931&gt;12.8,R931&lt;=22.8,M931&lt;=3),'[1]Pricing Schedule'!$F$96+('[1]Pricing Schedule'!$F$97*M931),
IF(AND(I931=110000,R931&gt;22.8,R931&lt;=30.2),'[1]Pricing Schedule'!$F$80+('[1]Pricing Schedule'!$F$81*M931),
IF(AND(I931=110000,R931&gt;30.2,R931&lt;=45.9),'[1]Pricing Schedule'!$F$89+('[1]Pricing Schedule'!$F$90*M931),
IF(AND(I931=110000,R931&gt;45.9,R931&lt;=123.4),'[1]Pricing Schedule'!$F$96+('[1]Pricing Schedule'!$F$97*M931),
IF(AND(I931=110000,R931&gt;123.4,R931&lt;=168.2,M931&lt;=10),'[1]Pricing Schedule'!$F$103+('[1]Pricing Schedule'!$F$105*M931),
IF(AND(I931=110000,R931&gt;123.4,R931&lt;=168.2,M931&gt;10),'[1]Pricing Schedule'!$F$111+('[1]Pricing Schedule'!$F$113*M931),
IF(AND(I931=110000,R931&gt;168.2,R931&lt;=336.4,M931&lt;=10),('[1]Pricing Schedule'!$F$103+('[1]Pricing Schedule'!$F$105*M931))*2,
IF(AND(I931=110000,R931&gt;168.2,R931&lt;=336.4,M931&gt;10),('[1]Pricing Schedule'!$F$111+('[1]Pricing Schedule'!$F$113*M931))*2,
IF(AND(I931=110000,R931&gt;336.4,R931&lt;=504.6,M931&lt;=10),('[1]Pricing Schedule'!$F$103+('[1]Pricing Schedule'!$F$105*M931))*3,
IF(AND(I931=110000,R931&gt;336.4,R931&lt;=504.6,M931&gt;10),('[1]Pricing Schedule'!$F$111+('[1]Pricing Schedule'!$F$113*M931))*3,
IF(AND(I931=110000,R931&gt;504.6,R931&lt;=672.8,M931&lt;=10),('[1]Pricing Schedule'!$F$103+('[1]Pricing Schedule'!$F$105*M931))*4,
IF(AND(I931=110000,R931&gt;504.6,R931&lt;=672.8,M931&gt;10),('[1]Pricing Schedule'!$F$111+('[1]Pricing Schedule'!$F$113*M931))*4,
IF(AND(I931=110000,R931&gt;672.8,R931&lt;=841,M931&lt;=10),('[1]Pricing Schedule'!$F$103+('[1]Pricing Schedule'!$F$105*M931))*5,
IF(AND(I931=110000,R931&gt;672.8,R931&lt;=841,M931&gt;10),('[1]Pricing Schedule'!$F$111+('[1]Pricing Schedule'!$F$113*M931))*5,
IF(AND(I931=110000,R931&gt;672.8,R931&lt;=841,M931&lt;=10),('[1]Pricing Schedule'!$F$103+('[1]Pricing Schedule'!$F$105*M931))*5,
IF(AND(I931=110000,R931&gt;672.8,R931&lt;=841,M931&gt;10),('[1]Pricing Schedule'!$F$111+('[1]Pricing Schedule'!$F$113*M931))*5,
IF(AND(I931=110000,R931&gt;1345.6,R931&lt;=1513.8,M931&lt;=10),('[1]Pricing Schedule'!$F$103+('[1]Pricing Schedule'!$F$105*M931))*9,
IF(AND(I931=110000,R931&gt;1345.6,R931&lt;=1513.8,M931&gt;10),('[1]Pricing Schedule'!$F$111+('[1]Pricing Schedule'!$F$113*M931))*9,
9999999999)))))))))))))))))))))))))))))))))))))))</f>
        <v>1597940</v>
      </c>
      <c r="T931" s="21">
        <f>IF(AND(I931=38000,R931&lt;=4.5,M931&gt;8),'[1]Pricing Schedule'!$J$9,
IF(AND(I931=38000,R931&lt;=4.5,M931&lt;=8),'[1]Pricing Schedule'!$J$36,
IF(AND(I931=38000,R931&gt;4.5,R931&lt;=9,M931&gt;8),'[1]Pricing Schedule'!$J$18,
IF(AND(I931=38000,R931&gt;4.5,R931&lt;=9,M931&lt;=8),'[1]Pricing Schedule'!$J$36,
IF(AND(I931=38000,R931&gt;9,R931&lt;=12.8,M931&gt;8),'[1]Pricing Schedule'!$J$27,
IF(AND(I931=38000,R931&gt;9,R931&lt;=12.8,M931&lt;=8),'[1]Pricing Schedule'!$J$36,
IF(AND(I931=38000,R931&gt;12.8,R931&lt;=22.8),'[1]Pricing Schedule'!$J$36,
IF(AND(I931=38000,R931&gt;22.8,R931&lt;=30.2),'[1]Pricing Schedule'!$J$45,
IF(AND(I931=38000,R931&gt;30.2,R931&lt;=45.9),'[1]Pricing Schedule'!$J$54,
IF(AND(I931=38000,R931&gt;45.9,R931&lt;=123.4),'[1]Pricing Schedule'!$J$97,
IF(AND(I931=38000,R931&gt;123.4,R931&lt;=168.2,M931&lt;=10),'[1]Pricing Schedule'!$J$105,
IF(AND(I931=38000,R931&gt;123.4,R931&lt;=168.2,M931&gt;10),'[1]Pricing Schedule'!$J$113,
IF(AND(I931=38000,R931&gt;168.2,R931&lt;=336.4,M931&lt;=10),('[1]Pricing Schedule'!$J$105),
IF(AND(I931=38000,R931&gt;168.2,R931&lt;=336.4,M931&gt;10),('[1]Pricing Schedule'!$J$113),
IF(AND(I931=38000,R931&gt;336.4,R931&lt;=504.6,M931&lt;=10),('[1]Pricing Schedule'!$J$105),
IF(AND(I931=38000,R931&gt;336.4,R931&lt;=504.6,M931&gt;10),('[1]Pricing Schedule'!$J$113),
IF(AND(I931=38000,R931&gt;504.6,R931&lt;=672.8,M931&lt;=10),('[1]Pricing Schedule'!$J$105),
IF(AND(I931=38000,R931&gt;504.6,R931&lt;=672.8,M931&gt;10),('[1]Pricing Schedule'!$J$113),
IF(AND(I931=110000,R931&lt;=12.8,M931&gt;2),'[1]Pricing Schedule'!$J$63,
IF(AND(I931=110000,R931&lt;=12.8,M931&lt;=2),'[1]Pricing Schedule'!$J$97,
IF(AND(I931=110000,R931&gt;12.8,R931&lt;=22.8,M931&gt;3),'[1]Pricing Schedule'!$J$72,
IF(AND(I931=110000,R931&gt;12.8,R931&lt;=22.8,M931&lt;=3),'[1]Pricing Schedule'!$J$97,
IF(AND(I931=110000,R931&gt;22.8,R931&lt;=30.2),'[1]Pricing Schedule'!$J$81,
IF(AND(I931=110000,R931&gt;30.2,R931&lt;=45.9),'[1]Pricing Schedule'!$J$90,
IF(AND(I931=110000,R931&gt;45.9,R931&lt;=123.4),'[1]Pricing Schedule'!$J$97,
IF(AND(I931=110000,R931&gt;123.4,R931&lt;=168.2,M931&lt;=10),'[1]Pricing Schedule'!$J$105,
IF(AND(I931=110000,R931&gt;123.4,R931&lt;=168.2,M931&gt;10),'[1]Pricing Schedule'!$J$113,
IF(AND(I931=110000,R931&gt;168.2,R931&lt;=336.2,M931&lt;=10),('[1]Pricing Schedule'!$J$105),
IF(AND(I931=110000,R931&gt;168.2,R931&lt;=336.2,M931&gt;10),('[1]Pricing Schedule'!$J$113),
IF(AND(I931=110000,R931&gt;336.4,R931&lt;=504.6,M931&lt;=10),('[1]Pricing Schedule'!$J$105),
IF(AND(I931=110000,R931&gt;336.4,R931&lt;=504.6,M931&gt;10),('[1]Pricing Schedule'!$J$113),
IF(AND(I931=110000,R931&gt;504.6,R931&lt;=672.8,M931&lt;=10),('[1]Pricing Schedule'!$J$105),
IF(AND(I931=110000,R931&gt;504.6,R931&lt;=672.8,M931&gt;10),('[1]Pricing Schedule'!$J$113),
IF(AND(I931=110000,R931&gt;672.8,R931&lt;=841,M931&lt;=10),('[1]Pricing Schedule'!$J$105),
IF(AND(I931=110000,R931&gt;672.8,R931&lt;=841,M931&gt;10),('[1]Pricing Schedule'!$J$113),
IF(AND(I931=110000,R931&gt;1682,R931&lt;=1850.2,M931&lt;=10),('[1]Pricing Schedule'!$J$105),
IF(AND(I931=110000,R931&gt;1682,R931&lt;=1850.2,M931&gt;10),('[1]Pricing Schedule'!$J$113),
IF(AND(I931=110000,R931&gt;2018.4,R931&lt;=2186.6,M931&lt;=10),('[1]Pricing Schedule'!$J$105),
IF(AND(I931=110000,R931&gt;2018.4,R931&lt;=2186.6,M931&gt;10),('[1]Pricing Schedule'!$J$113),999999999)))))))))))))))))))))))))))))))))))))))</f>
        <v>1</v>
      </c>
      <c r="U931" s="40">
        <f t="shared" si="90"/>
        <v>380461.90476190473</v>
      </c>
      <c r="V931" s="41">
        <f t="shared" si="91"/>
        <v>2.6283840444572388</v>
      </c>
      <c r="Y931" s="23">
        <v>273</v>
      </c>
      <c r="Z931" s="23">
        <v>642</v>
      </c>
      <c r="AR931" s="35"/>
    </row>
    <row r="932" spans="1:44">
      <c r="A932" s="23">
        <v>933</v>
      </c>
      <c r="B932" s="23">
        <v>933</v>
      </c>
      <c r="C932" s="23" t="s">
        <v>1417</v>
      </c>
      <c r="D932" s="23" t="s">
        <v>149</v>
      </c>
      <c r="E932" s="23" t="s">
        <v>149</v>
      </c>
      <c r="F932" s="23" t="s">
        <v>159</v>
      </c>
      <c r="G932" s="23" t="s">
        <v>160</v>
      </c>
      <c r="H932" s="23" t="s">
        <v>113</v>
      </c>
      <c r="I932" s="13">
        <v>38000</v>
      </c>
      <c r="J932" s="13">
        <v>38000</v>
      </c>
      <c r="K932" s="13">
        <v>20000</v>
      </c>
      <c r="L932" s="24">
        <v>4.0179999999999998</v>
      </c>
      <c r="M932" s="37">
        <f t="shared" si="86"/>
        <v>5</v>
      </c>
      <c r="N932" s="24">
        <v>0.56399999999999995</v>
      </c>
      <c r="O932" s="13">
        <v>2</v>
      </c>
      <c r="P932" s="36">
        <f t="shared" si="87"/>
        <v>0.56399999999999995</v>
      </c>
      <c r="Q932" s="38">
        <f t="shared" si="88"/>
        <v>4.2</v>
      </c>
      <c r="R932" s="37">
        <f t="shared" si="89"/>
        <v>4.2</v>
      </c>
      <c r="S932" s="39">
        <f>IF(AND(I932=38000,R932&lt;=4.5,M932&gt;8),'[1]Pricing Schedule'!$F$8+('[1]Pricing Schedule'!$F$9*M932),
IF(AND(I932=38000,R932&lt;=4.5,M932&lt;=8),'[1]Pricing Schedule'!$F$34+('[1]Pricing Schedule'!$F$36*M932),
IF(AND(I932=38000,R932&gt;4.5,R932&lt;=9,M932&gt;8),'[1]Pricing Schedule'!$F$17+('[1]Pricing Schedule'!$F$18*M932),
IF(AND(I932=38000,R932&gt;4.5,R932&lt;=9,M932&lt;=8),'[1]Pricing Schedule'!$F$34+('[1]Pricing Schedule'!$F$36*M932),
IF(AND(I932=38000,R932&gt;9,R932&lt;=12.8,M932&gt;8),'[1]Pricing Schedule'!$F$26+('[1]Pricing Schedule'!$F$27*M932),
IF(AND(I932=38000,R932&gt;9,R932&lt;=12.8,M932&lt;=8),'[1]Pricing Schedule'!$F$34+('[1]Pricing Schedule'!$F$36*M932),
IF(AND(I932=38000,R932&gt;12.8,R932&lt;=22.8),'[1]Pricing Schedule'!$F$34+('[1]Pricing Schedule'!$F$36*M932),
IF(AND(I932=38000,R932&gt;22.8,R932&lt;=30.2),'[1]Pricing Schedule'!$F$43+('[1]Pricing Schedule'!$F$45*M932),
IF(AND(I932=38000,R932&gt;30.2,R932&lt;=45.9),'[1]Pricing Schedule'!$F$52+('[1]Pricing Schedule'!$F$54*M932),
IF(AND(I932=38000,R932&gt;45.9,R932&lt;=123.4),'[1]Pricing Schedule'!$F$96+('[1]Pricing Schedule'!$F$97*M932),
IF(AND(I932=38000,R932&gt;123.4,R932&lt;=168.2,M932&lt;=10),'[1]Pricing Schedule'!$F$103+('[1]Pricing Schedule'!$F$105*M932),
IF(AND(I932=38000,R932&gt;123.4,R932&lt;=168.2,M932&gt;10),'[1]Pricing Schedule'!$F$111+('[1]Pricing Schedule'!$F$113*M932),
IF(AND(I932=38000,R932&gt;157.4,R932&lt;=336.4,M932&lt;=10),('[1]Pricing Schedule'!$F$103+('[1]Pricing Schedule'!$F$105*M932))*2,
IF(AND(I932=38000,R932&gt;157.4,R932&lt;=336.4,M932&gt;10),('[1]Pricing Schedule'!$F$111+('[1]Pricing Schedule'!$F$113*M932))*2,
IF(AND(I932=38000,R932&gt;314.8,R932&lt;=504.6,M932&lt;=10),('[1]Pricing Schedule'!$F$103+('[1]Pricing Schedule'!$F$105*M932))*3,
IF(AND(I932=38000,R932&gt;314.8,R932&lt;=504.6,M932&gt;10),('[1]Pricing Schedule'!$F$111+('[1]Pricing Schedule'!$F$113*M932))*3,
IF(AND(I932=38000,R932&gt;472.2,R932&lt;=672.8,M932&lt;=10),('[1]Pricing Schedule'!$F$103+('[1]Pricing Schedule'!$F$105*M932))*4,
IF(AND(I932=38000,R932&gt;472.2,R932&lt;=672.8,M932&gt;10),('[1]Pricing Schedule'!$F$111+('[1]Pricing Schedule'!$F$113*M932))*4,
IF(AND(I932=110000,R932&lt;=12.8,M932&gt;2),'[1]Pricing Schedule'!$F$62+('[1]Pricing Schedule'!$F$63*M932),
IF(AND(I932=110000,R932&lt;=12.8,M932&lt;=2),'[1]Pricing Schedule'!$F$96+('[1]Pricing Schedule'!$F$97*M932),
IF(AND(I932=110000,R932&gt;12.8,R932&lt;=22.8,M932&gt;3),'[1]Pricing Schedule'!$F$71+('[1]Pricing Schedule'!$F$72*M932),
IF(AND(I932=110000,R932&gt;12.8,R932&lt;=22.8,M932&lt;=3),'[1]Pricing Schedule'!$F$96+('[1]Pricing Schedule'!$F$97*M932),
IF(AND(I932=110000,R932&gt;22.8,R932&lt;=30.2),'[1]Pricing Schedule'!$F$80+('[1]Pricing Schedule'!$F$81*M932),
IF(AND(I932=110000,R932&gt;30.2,R932&lt;=45.9),'[1]Pricing Schedule'!$F$89+('[1]Pricing Schedule'!$F$90*M932),
IF(AND(I932=110000,R932&gt;45.9,R932&lt;=123.4),'[1]Pricing Schedule'!$F$96+('[1]Pricing Schedule'!$F$97*M932),
IF(AND(I932=110000,R932&gt;123.4,R932&lt;=168.2,M932&lt;=10),'[1]Pricing Schedule'!$F$103+('[1]Pricing Schedule'!$F$105*M932),
IF(AND(I932=110000,R932&gt;123.4,R932&lt;=168.2,M932&gt;10),'[1]Pricing Schedule'!$F$111+('[1]Pricing Schedule'!$F$113*M932),
IF(AND(I932=110000,R932&gt;168.2,R932&lt;=336.4,M932&lt;=10),('[1]Pricing Schedule'!$F$103+('[1]Pricing Schedule'!$F$105*M932))*2,
IF(AND(I932=110000,R932&gt;168.2,R932&lt;=336.4,M932&gt;10),('[1]Pricing Schedule'!$F$111+('[1]Pricing Schedule'!$F$113*M932))*2,
IF(AND(I932=110000,R932&gt;336.4,R932&lt;=504.6,M932&lt;=10),('[1]Pricing Schedule'!$F$103+('[1]Pricing Schedule'!$F$105*M932))*3,
IF(AND(I932=110000,R932&gt;336.4,R932&lt;=504.6,M932&gt;10),('[1]Pricing Schedule'!$F$111+('[1]Pricing Schedule'!$F$113*M932))*3,
IF(AND(I932=110000,R932&gt;504.6,R932&lt;=672.8,M932&lt;=10),('[1]Pricing Schedule'!$F$103+('[1]Pricing Schedule'!$F$105*M932))*4,
IF(AND(I932=110000,R932&gt;504.6,R932&lt;=672.8,M932&gt;10),('[1]Pricing Schedule'!$F$111+('[1]Pricing Schedule'!$F$113*M932))*4,
IF(AND(I932=110000,R932&gt;672.8,R932&lt;=841,M932&lt;=10),('[1]Pricing Schedule'!$F$103+('[1]Pricing Schedule'!$F$105*M932))*5,
IF(AND(I932=110000,R932&gt;672.8,R932&lt;=841,M932&gt;10),('[1]Pricing Schedule'!$F$111+('[1]Pricing Schedule'!$F$113*M932))*5,
IF(AND(I932=110000,R932&gt;672.8,R932&lt;=841,M932&lt;=10),('[1]Pricing Schedule'!$F$103+('[1]Pricing Schedule'!$F$105*M932))*5,
IF(AND(I932=110000,R932&gt;672.8,R932&lt;=841,M932&gt;10),('[1]Pricing Schedule'!$F$111+('[1]Pricing Schedule'!$F$113*M932))*5,
IF(AND(I932=110000,R932&gt;1345.6,R932&lt;=1513.8,M932&lt;=10),('[1]Pricing Schedule'!$F$103+('[1]Pricing Schedule'!$F$105*M932))*9,
IF(AND(I932=110000,R932&gt;1345.6,R932&lt;=1513.8,M932&gt;10),('[1]Pricing Schedule'!$F$111+('[1]Pricing Schedule'!$F$113*M932))*9,
9999999999)))))))))))))))))))))))))))))))))))))))</f>
        <v>699140</v>
      </c>
      <c r="T932" s="21">
        <f>IF(AND(I932=38000,R932&lt;=4.5,M932&gt;8),'[1]Pricing Schedule'!$J$9,
IF(AND(I932=38000,R932&lt;=4.5,M932&lt;=8),'[1]Pricing Schedule'!$J$36,
IF(AND(I932=38000,R932&gt;4.5,R932&lt;=9,M932&gt;8),'[1]Pricing Schedule'!$J$18,
IF(AND(I932=38000,R932&gt;4.5,R932&lt;=9,M932&lt;=8),'[1]Pricing Schedule'!$J$36,
IF(AND(I932=38000,R932&gt;9,R932&lt;=12.8,M932&gt;8),'[1]Pricing Schedule'!$J$27,
IF(AND(I932=38000,R932&gt;9,R932&lt;=12.8,M932&lt;=8),'[1]Pricing Schedule'!$J$36,
IF(AND(I932=38000,R932&gt;12.8,R932&lt;=22.8),'[1]Pricing Schedule'!$J$36,
IF(AND(I932=38000,R932&gt;22.8,R932&lt;=30.2),'[1]Pricing Schedule'!$J$45,
IF(AND(I932=38000,R932&gt;30.2,R932&lt;=45.9),'[1]Pricing Schedule'!$J$54,
IF(AND(I932=38000,R932&gt;45.9,R932&lt;=123.4),'[1]Pricing Schedule'!$J$97,
IF(AND(I932=38000,R932&gt;123.4,R932&lt;=168.2,M932&lt;=10),'[1]Pricing Schedule'!$J$105,
IF(AND(I932=38000,R932&gt;123.4,R932&lt;=168.2,M932&gt;10),'[1]Pricing Schedule'!$J$113,
IF(AND(I932=38000,R932&gt;168.2,R932&lt;=336.4,M932&lt;=10),('[1]Pricing Schedule'!$J$105),
IF(AND(I932=38000,R932&gt;168.2,R932&lt;=336.4,M932&gt;10),('[1]Pricing Schedule'!$J$113),
IF(AND(I932=38000,R932&gt;336.4,R932&lt;=504.6,M932&lt;=10),('[1]Pricing Schedule'!$J$105),
IF(AND(I932=38000,R932&gt;336.4,R932&lt;=504.6,M932&gt;10),('[1]Pricing Schedule'!$J$113),
IF(AND(I932=38000,R932&gt;504.6,R932&lt;=672.8,M932&lt;=10),('[1]Pricing Schedule'!$J$105),
IF(AND(I932=38000,R932&gt;504.6,R932&lt;=672.8,M932&gt;10),('[1]Pricing Schedule'!$J$113),
IF(AND(I932=110000,R932&lt;=12.8,M932&gt;2),'[1]Pricing Schedule'!$J$63,
IF(AND(I932=110000,R932&lt;=12.8,M932&lt;=2),'[1]Pricing Schedule'!$J$97,
IF(AND(I932=110000,R932&gt;12.8,R932&lt;=22.8,M932&gt;3),'[1]Pricing Schedule'!$J$72,
IF(AND(I932=110000,R932&gt;12.8,R932&lt;=22.8,M932&lt;=3),'[1]Pricing Schedule'!$J$97,
IF(AND(I932=110000,R932&gt;22.8,R932&lt;=30.2),'[1]Pricing Schedule'!$J$81,
IF(AND(I932=110000,R932&gt;30.2,R932&lt;=45.9),'[1]Pricing Schedule'!$J$90,
IF(AND(I932=110000,R932&gt;45.9,R932&lt;=123.4),'[1]Pricing Schedule'!$J$97,
IF(AND(I932=110000,R932&gt;123.4,R932&lt;=168.2,M932&lt;=10),'[1]Pricing Schedule'!$J$105,
IF(AND(I932=110000,R932&gt;123.4,R932&lt;=168.2,M932&gt;10),'[1]Pricing Schedule'!$J$113,
IF(AND(I932=110000,R932&gt;168.2,R932&lt;=336.2,M932&lt;=10),('[1]Pricing Schedule'!$J$105),
IF(AND(I932=110000,R932&gt;168.2,R932&lt;=336.2,M932&gt;10),('[1]Pricing Schedule'!$J$113),
IF(AND(I932=110000,R932&gt;336.4,R932&lt;=504.6,M932&lt;=10),('[1]Pricing Schedule'!$J$105),
IF(AND(I932=110000,R932&gt;336.4,R932&lt;=504.6,M932&gt;10),('[1]Pricing Schedule'!$J$113),
IF(AND(I932=110000,R932&gt;504.6,R932&lt;=672.8,M932&lt;=10),('[1]Pricing Schedule'!$J$105),
IF(AND(I932=110000,R932&gt;504.6,R932&lt;=672.8,M932&gt;10),('[1]Pricing Schedule'!$J$113),
IF(AND(I932=110000,R932&gt;672.8,R932&lt;=841,M932&lt;=10),('[1]Pricing Schedule'!$J$105),
IF(AND(I932=110000,R932&gt;672.8,R932&lt;=841,M932&gt;10),('[1]Pricing Schedule'!$J$113),
IF(AND(I932=110000,R932&gt;1682,R932&lt;=1850.2,M932&lt;=10),('[1]Pricing Schedule'!$J$105),
IF(AND(I932=110000,R932&gt;1682,R932&lt;=1850.2,M932&gt;10),('[1]Pricing Schedule'!$J$113),
IF(AND(I932=110000,R932&gt;2018.4,R932&lt;=2186.6,M932&lt;=10),('[1]Pricing Schedule'!$J$105),
IF(AND(I932=110000,R932&gt;2018.4,R932&lt;=2186.6,M932&gt;10),('[1]Pricing Schedule'!$J$113),999999999)))))))))))))))))))))))))))))))))))))))</f>
        <v>4</v>
      </c>
      <c r="U932" s="40">
        <f t="shared" si="90"/>
        <v>166461.90476190476</v>
      </c>
      <c r="V932" s="41">
        <f t="shared" si="91"/>
        <v>6.0073804960379897</v>
      </c>
      <c r="Y932" s="23">
        <v>62</v>
      </c>
      <c r="Z932" s="23">
        <v>273</v>
      </c>
      <c r="AR932" s="35"/>
    </row>
    <row r="933" spans="1:44">
      <c r="A933" s="23">
        <v>934</v>
      </c>
      <c r="B933" s="23">
        <v>934</v>
      </c>
      <c r="C933" s="23" t="s">
        <v>1418</v>
      </c>
      <c r="D933" s="23" t="s">
        <v>110</v>
      </c>
      <c r="E933" s="23" t="s">
        <v>110</v>
      </c>
      <c r="F933" s="23" t="s">
        <v>111</v>
      </c>
      <c r="G933" s="23" t="s">
        <v>112</v>
      </c>
      <c r="H933" s="23" t="s">
        <v>113</v>
      </c>
      <c r="I933" s="13">
        <v>38000</v>
      </c>
      <c r="J933" s="13">
        <v>38000</v>
      </c>
      <c r="K933" s="13">
        <v>20000</v>
      </c>
      <c r="L933" s="24">
        <v>11.46</v>
      </c>
      <c r="M933" s="37">
        <f t="shared" si="86"/>
        <v>12</v>
      </c>
      <c r="N933" s="24">
        <v>0.60499999999999998</v>
      </c>
      <c r="O933" s="13">
        <v>2</v>
      </c>
      <c r="P933" s="36">
        <f t="shared" si="87"/>
        <v>0.60499999999999998</v>
      </c>
      <c r="Q933" s="38">
        <f t="shared" si="88"/>
        <v>4.2</v>
      </c>
      <c r="R933" s="37">
        <f t="shared" si="89"/>
        <v>4.2</v>
      </c>
      <c r="S933" s="39">
        <f>IF(AND(I933=38000,R933&lt;=4.5,M933&gt;8),'[1]Pricing Schedule'!$F$8+('[1]Pricing Schedule'!$F$9*M933),
IF(AND(I933=38000,R933&lt;=4.5,M933&lt;=8),'[1]Pricing Schedule'!$F$34+('[1]Pricing Schedule'!$F$36*M933),
IF(AND(I933=38000,R933&gt;4.5,R933&lt;=9,M933&gt;8),'[1]Pricing Schedule'!$F$17+('[1]Pricing Schedule'!$F$18*M933),
IF(AND(I933=38000,R933&gt;4.5,R933&lt;=9,M933&lt;=8),'[1]Pricing Schedule'!$F$34+('[1]Pricing Schedule'!$F$36*M933),
IF(AND(I933=38000,R933&gt;9,R933&lt;=12.8,M933&gt;8),'[1]Pricing Schedule'!$F$26+('[1]Pricing Schedule'!$F$27*M933),
IF(AND(I933=38000,R933&gt;9,R933&lt;=12.8,M933&lt;=8),'[1]Pricing Schedule'!$F$34+('[1]Pricing Schedule'!$F$36*M933),
IF(AND(I933=38000,R933&gt;12.8,R933&lt;=22.8),'[1]Pricing Schedule'!$F$34+('[1]Pricing Schedule'!$F$36*M933),
IF(AND(I933=38000,R933&gt;22.8,R933&lt;=30.2),'[1]Pricing Schedule'!$F$43+('[1]Pricing Schedule'!$F$45*M933),
IF(AND(I933=38000,R933&gt;30.2,R933&lt;=45.9),'[1]Pricing Schedule'!$F$52+('[1]Pricing Schedule'!$F$54*M933),
IF(AND(I933=38000,R933&gt;45.9,R933&lt;=123.4),'[1]Pricing Schedule'!$F$96+('[1]Pricing Schedule'!$F$97*M933),
IF(AND(I933=38000,R933&gt;123.4,R933&lt;=168.2,M933&lt;=10),'[1]Pricing Schedule'!$F$103+('[1]Pricing Schedule'!$F$105*M933),
IF(AND(I933=38000,R933&gt;123.4,R933&lt;=168.2,M933&gt;10),'[1]Pricing Schedule'!$F$111+('[1]Pricing Schedule'!$F$113*M933),
IF(AND(I933=38000,R933&gt;157.4,R933&lt;=336.4,M933&lt;=10),('[1]Pricing Schedule'!$F$103+('[1]Pricing Schedule'!$F$105*M933))*2,
IF(AND(I933=38000,R933&gt;157.4,R933&lt;=336.4,M933&gt;10),('[1]Pricing Schedule'!$F$111+('[1]Pricing Schedule'!$F$113*M933))*2,
IF(AND(I933=38000,R933&gt;314.8,R933&lt;=504.6,M933&lt;=10),('[1]Pricing Schedule'!$F$103+('[1]Pricing Schedule'!$F$105*M933))*3,
IF(AND(I933=38000,R933&gt;314.8,R933&lt;=504.6,M933&gt;10),('[1]Pricing Schedule'!$F$111+('[1]Pricing Schedule'!$F$113*M933))*3,
IF(AND(I933=38000,R933&gt;472.2,R933&lt;=672.8,M933&lt;=10),('[1]Pricing Schedule'!$F$103+('[1]Pricing Schedule'!$F$105*M933))*4,
IF(AND(I933=38000,R933&gt;472.2,R933&lt;=672.8,M933&gt;10),('[1]Pricing Schedule'!$F$111+('[1]Pricing Schedule'!$F$113*M933))*4,
IF(AND(I933=110000,R933&lt;=12.8,M933&gt;2),'[1]Pricing Schedule'!$F$62+('[1]Pricing Schedule'!$F$63*M933),
IF(AND(I933=110000,R933&lt;=12.8,M933&lt;=2),'[1]Pricing Schedule'!$F$96+('[1]Pricing Schedule'!$F$97*M933),
IF(AND(I933=110000,R933&gt;12.8,R933&lt;=22.8,M933&gt;3),'[1]Pricing Schedule'!$F$71+('[1]Pricing Schedule'!$F$72*M933),
IF(AND(I933=110000,R933&gt;12.8,R933&lt;=22.8,M933&lt;=3),'[1]Pricing Schedule'!$F$96+('[1]Pricing Schedule'!$F$97*M933),
IF(AND(I933=110000,R933&gt;22.8,R933&lt;=30.2),'[1]Pricing Schedule'!$F$80+('[1]Pricing Schedule'!$F$81*M933),
IF(AND(I933=110000,R933&gt;30.2,R933&lt;=45.9),'[1]Pricing Schedule'!$F$89+('[1]Pricing Schedule'!$F$90*M933),
IF(AND(I933=110000,R933&gt;45.9,R933&lt;=123.4),'[1]Pricing Schedule'!$F$96+('[1]Pricing Schedule'!$F$97*M933),
IF(AND(I933=110000,R933&gt;123.4,R933&lt;=168.2,M933&lt;=10),'[1]Pricing Schedule'!$F$103+('[1]Pricing Schedule'!$F$105*M933),
IF(AND(I933=110000,R933&gt;123.4,R933&lt;=168.2,M933&gt;10),'[1]Pricing Schedule'!$F$111+('[1]Pricing Schedule'!$F$113*M933),
IF(AND(I933=110000,R933&gt;168.2,R933&lt;=336.4,M933&lt;=10),('[1]Pricing Schedule'!$F$103+('[1]Pricing Schedule'!$F$105*M933))*2,
IF(AND(I933=110000,R933&gt;168.2,R933&lt;=336.4,M933&gt;10),('[1]Pricing Schedule'!$F$111+('[1]Pricing Schedule'!$F$113*M933))*2,
IF(AND(I933=110000,R933&gt;336.4,R933&lt;=504.6,M933&lt;=10),('[1]Pricing Schedule'!$F$103+('[1]Pricing Schedule'!$F$105*M933))*3,
IF(AND(I933=110000,R933&gt;336.4,R933&lt;=504.6,M933&gt;10),('[1]Pricing Schedule'!$F$111+('[1]Pricing Schedule'!$F$113*M933))*3,
IF(AND(I933=110000,R933&gt;504.6,R933&lt;=672.8,M933&lt;=10),('[1]Pricing Schedule'!$F$103+('[1]Pricing Schedule'!$F$105*M933))*4,
IF(AND(I933=110000,R933&gt;504.6,R933&lt;=672.8,M933&gt;10),('[1]Pricing Schedule'!$F$111+('[1]Pricing Schedule'!$F$113*M933))*4,
IF(AND(I933=110000,R933&gt;672.8,R933&lt;=841,M933&lt;=10),('[1]Pricing Schedule'!$F$103+('[1]Pricing Schedule'!$F$105*M933))*5,
IF(AND(I933=110000,R933&gt;672.8,R933&lt;=841,M933&gt;10),('[1]Pricing Schedule'!$F$111+('[1]Pricing Schedule'!$F$113*M933))*5,
IF(AND(I933=110000,R933&gt;672.8,R933&lt;=841,M933&lt;=10),('[1]Pricing Schedule'!$F$103+('[1]Pricing Schedule'!$F$105*M933))*5,
IF(AND(I933=110000,R933&gt;672.8,R933&lt;=841,M933&gt;10),('[1]Pricing Schedule'!$F$111+('[1]Pricing Schedule'!$F$113*M933))*5,
IF(AND(I933=110000,R933&gt;1345.6,R933&lt;=1513.8,M933&lt;=10),('[1]Pricing Schedule'!$F$103+('[1]Pricing Schedule'!$F$105*M933))*9,
IF(AND(I933=110000,R933&gt;1345.6,R933&lt;=1513.8,M933&gt;10),('[1]Pricing Schedule'!$F$111+('[1]Pricing Schedule'!$F$113*M933))*9,
9999999999)))))))))))))))))))))))))))))))))))))))</f>
        <v>1492540</v>
      </c>
      <c r="T933" s="21">
        <f>IF(AND(I933=38000,R933&lt;=4.5,M933&gt;8),'[1]Pricing Schedule'!$J$9,
IF(AND(I933=38000,R933&lt;=4.5,M933&lt;=8),'[1]Pricing Schedule'!$J$36,
IF(AND(I933=38000,R933&gt;4.5,R933&lt;=9,M933&gt;8),'[1]Pricing Schedule'!$J$18,
IF(AND(I933=38000,R933&gt;4.5,R933&lt;=9,M933&lt;=8),'[1]Pricing Schedule'!$J$36,
IF(AND(I933=38000,R933&gt;9,R933&lt;=12.8,M933&gt;8),'[1]Pricing Schedule'!$J$27,
IF(AND(I933=38000,R933&gt;9,R933&lt;=12.8,M933&lt;=8),'[1]Pricing Schedule'!$J$36,
IF(AND(I933=38000,R933&gt;12.8,R933&lt;=22.8),'[1]Pricing Schedule'!$J$36,
IF(AND(I933=38000,R933&gt;22.8,R933&lt;=30.2),'[1]Pricing Schedule'!$J$45,
IF(AND(I933=38000,R933&gt;30.2,R933&lt;=45.9),'[1]Pricing Schedule'!$J$54,
IF(AND(I933=38000,R933&gt;45.9,R933&lt;=123.4),'[1]Pricing Schedule'!$J$97,
IF(AND(I933=38000,R933&gt;123.4,R933&lt;=168.2,M933&lt;=10),'[1]Pricing Schedule'!$J$105,
IF(AND(I933=38000,R933&gt;123.4,R933&lt;=168.2,M933&gt;10),'[1]Pricing Schedule'!$J$113,
IF(AND(I933=38000,R933&gt;168.2,R933&lt;=336.4,M933&lt;=10),('[1]Pricing Schedule'!$J$105),
IF(AND(I933=38000,R933&gt;168.2,R933&lt;=336.4,M933&gt;10),('[1]Pricing Schedule'!$J$113),
IF(AND(I933=38000,R933&gt;336.4,R933&lt;=504.6,M933&lt;=10),('[1]Pricing Schedule'!$J$105),
IF(AND(I933=38000,R933&gt;336.4,R933&lt;=504.6,M933&gt;10),('[1]Pricing Schedule'!$J$113),
IF(AND(I933=38000,R933&gt;504.6,R933&lt;=672.8,M933&lt;=10),('[1]Pricing Schedule'!$J$105),
IF(AND(I933=38000,R933&gt;504.6,R933&lt;=672.8,M933&gt;10),('[1]Pricing Schedule'!$J$113),
IF(AND(I933=110000,R933&lt;=12.8,M933&gt;2),'[1]Pricing Schedule'!$J$63,
IF(AND(I933=110000,R933&lt;=12.8,M933&lt;=2),'[1]Pricing Schedule'!$J$97,
IF(AND(I933=110000,R933&gt;12.8,R933&lt;=22.8,M933&gt;3),'[1]Pricing Schedule'!$J$72,
IF(AND(I933=110000,R933&gt;12.8,R933&lt;=22.8,M933&lt;=3),'[1]Pricing Schedule'!$J$97,
IF(AND(I933=110000,R933&gt;22.8,R933&lt;=30.2),'[1]Pricing Schedule'!$J$81,
IF(AND(I933=110000,R933&gt;30.2,R933&lt;=45.9),'[1]Pricing Schedule'!$J$90,
IF(AND(I933=110000,R933&gt;45.9,R933&lt;=123.4),'[1]Pricing Schedule'!$J$97,
IF(AND(I933=110000,R933&gt;123.4,R933&lt;=168.2,M933&lt;=10),'[1]Pricing Schedule'!$J$105,
IF(AND(I933=110000,R933&gt;123.4,R933&lt;=168.2,M933&gt;10),'[1]Pricing Schedule'!$J$113,
IF(AND(I933=110000,R933&gt;168.2,R933&lt;=336.2,M933&lt;=10),('[1]Pricing Schedule'!$J$105),
IF(AND(I933=110000,R933&gt;168.2,R933&lt;=336.2,M933&gt;10),('[1]Pricing Schedule'!$J$113),
IF(AND(I933=110000,R933&gt;336.4,R933&lt;=504.6,M933&lt;=10),('[1]Pricing Schedule'!$J$105),
IF(AND(I933=110000,R933&gt;336.4,R933&lt;=504.6,M933&gt;10),('[1]Pricing Schedule'!$J$113),
IF(AND(I933=110000,R933&gt;504.6,R933&lt;=672.8,M933&lt;=10),('[1]Pricing Schedule'!$J$105),
IF(AND(I933=110000,R933&gt;504.6,R933&lt;=672.8,M933&gt;10),('[1]Pricing Schedule'!$J$113),
IF(AND(I933=110000,R933&gt;672.8,R933&lt;=841,M933&lt;=10),('[1]Pricing Schedule'!$J$105),
IF(AND(I933=110000,R933&gt;672.8,R933&lt;=841,M933&gt;10),('[1]Pricing Schedule'!$J$113),
IF(AND(I933=110000,R933&gt;1682,R933&lt;=1850.2,M933&lt;=10),('[1]Pricing Schedule'!$J$105),
IF(AND(I933=110000,R933&gt;1682,R933&lt;=1850.2,M933&gt;10),('[1]Pricing Schedule'!$J$113),
IF(AND(I933=110000,R933&gt;2018.4,R933&lt;=2186.6,M933&lt;=10),('[1]Pricing Schedule'!$J$105),
IF(AND(I933=110000,R933&gt;2018.4,R933&lt;=2186.6,M933&gt;10),('[1]Pricing Schedule'!$J$113),999999999)))))))))))))))))))))))))))))))))))))))</f>
        <v>1</v>
      </c>
      <c r="U933" s="40">
        <f t="shared" si="90"/>
        <v>355366.66666666663</v>
      </c>
      <c r="V933" s="41">
        <f t="shared" si="91"/>
        <v>2.8139949348091173</v>
      </c>
      <c r="Y933" s="23">
        <v>34</v>
      </c>
      <c r="Z933" s="23">
        <v>636</v>
      </c>
      <c r="AR933" s="35"/>
    </row>
    <row r="934" spans="1:44">
      <c r="A934" s="23">
        <v>935</v>
      </c>
      <c r="B934" s="23">
        <v>935</v>
      </c>
      <c r="C934" s="23" t="s">
        <v>1419</v>
      </c>
      <c r="D934" s="23" t="s">
        <v>280</v>
      </c>
      <c r="E934" s="23" t="s">
        <v>280</v>
      </c>
      <c r="F934" s="23" t="s">
        <v>1420</v>
      </c>
      <c r="G934" s="23" t="s">
        <v>1421</v>
      </c>
      <c r="H934" s="23" t="s">
        <v>133</v>
      </c>
      <c r="I934" s="13">
        <v>110000</v>
      </c>
      <c r="J934" s="13">
        <v>20000</v>
      </c>
      <c r="K934" s="13">
        <v>110000</v>
      </c>
      <c r="L934" s="24">
        <v>4.2320000000000002</v>
      </c>
      <c r="M934" s="37">
        <f t="shared" si="86"/>
        <v>5</v>
      </c>
      <c r="N934" s="24">
        <v>2.734</v>
      </c>
      <c r="O934" s="13">
        <v>2</v>
      </c>
      <c r="P934" s="36">
        <f t="shared" si="87"/>
        <v>2.0505</v>
      </c>
      <c r="Q934" s="38">
        <f t="shared" si="88"/>
        <v>25.200000000000003</v>
      </c>
      <c r="R934" s="37">
        <f t="shared" si="89"/>
        <v>25.200000000000003</v>
      </c>
      <c r="S934" s="39">
        <f>IF(AND(I934=38000,R934&lt;=4.5,M934&gt;8),'[1]Pricing Schedule'!$F$8+('[1]Pricing Schedule'!$F$9*M934),
IF(AND(I934=38000,R934&lt;=4.5,M934&lt;=8),'[1]Pricing Schedule'!$F$34+('[1]Pricing Schedule'!$F$36*M934),
IF(AND(I934=38000,R934&gt;4.5,R934&lt;=9,M934&gt;8),'[1]Pricing Schedule'!$F$17+('[1]Pricing Schedule'!$F$18*M934),
IF(AND(I934=38000,R934&gt;4.5,R934&lt;=9,M934&lt;=8),'[1]Pricing Schedule'!$F$34+('[1]Pricing Schedule'!$F$36*M934),
IF(AND(I934=38000,R934&gt;9,R934&lt;=12.8,M934&gt;8),'[1]Pricing Schedule'!$F$26+('[1]Pricing Schedule'!$F$27*M934),
IF(AND(I934=38000,R934&gt;9,R934&lt;=12.8,M934&lt;=8),'[1]Pricing Schedule'!$F$34+('[1]Pricing Schedule'!$F$36*M934),
IF(AND(I934=38000,R934&gt;12.8,R934&lt;=22.8),'[1]Pricing Schedule'!$F$34+('[1]Pricing Schedule'!$F$36*M934),
IF(AND(I934=38000,R934&gt;22.8,R934&lt;=30.2),'[1]Pricing Schedule'!$F$43+('[1]Pricing Schedule'!$F$45*M934),
IF(AND(I934=38000,R934&gt;30.2,R934&lt;=45.9),'[1]Pricing Schedule'!$F$52+('[1]Pricing Schedule'!$F$54*M934),
IF(AND(I934=38000,R934&gt;45.9,R934&lt;=123.4),'[1]Pricing Schedule'!$F$96+('[1]Pricing Schedule'!$F$97*M934),
IF(AND(I934=38000,R934&gt;123.4,R934&lt;=168.2,M934&lt;=10),'[1]Pricing Schedule'!$F$103+('[1]Pricing Schedule'!$F$105*M934),
IF(AND(I934=38000,R934&gt;123.4,R934&lt;=168.2,M934&gt;10),'[1]Pricing Schedule'!$F$111+('[1]Pricing Schedule'!$F$113*M934),
IF(AND(I934=38000,R934&gt;157.4,R934&lt;=336.4,M934&lt;=10),('[1]Pricing Schedule'!$F$103+('[1]Pricing Schedule'!$F$105*M934))*2,
IF(AND(I934=38000,R934&gt;157.4,R934&lt;=336.4,M934&gt;10),('[1]Pricing Schedule'!$F$111+('[1]Pricing Schedule'!$F$113*M934))*2,
IF(AND(I934=38000,R934&gt;314.8,R934&lt;=504.6,M934&lt;=10),('[1]Pricing Schedule'!$F$103+('[1]Pricing Schedule'!$F$105*M934))*3,
IF(AND(I934=38000,R934&gt;314.8,R934&lt;=504.6,M934&gt;10),('[1]Pricing Schedule'!$F$111+('[1]Pricing Schedule'!$F$113*M934))*3,
IF(AND(I934=38000,R934&gt;472.2,R934&lt;=672.8,M934&lt;=10),('[1]Pricing Schedule'!$F$103+('[1]Pricing Schedule'!$F$105*M934))*4,
IF(AND(I934=38000,R934&gt;472.2,R934&lt;=672.8,M934&gt;10),('[1]Pricing Schedule'!$F$111+('[1]Pricing Schedule'!$F$113*M934))*4,
IF(AND(I934=110000,R934&lt;=12.8,M934&gt;2),'[1]Pricing Schedule'!$F$62+('[1]Pricing Schedule'!$F$63*M934),
IF(AND(I934=110000,R934&lt;=12.8,M934&lt;=2),'[1]Pricing Schedule'!$F$96+('[1]Pricing Schedule'!$F$97*M934),
IF(AND(I934=110000,R934&gt;12.8,R934&lt;=22.8,M934&gt;3),'[1]Pricing Schedule'!$F$71+('[1]Pricing Schedule'!$F$72*M934),
IF(AND(I934=110000,R934&gt;12.8,R934&lt;=22.8,M934&lt;=3),'[1]Pricing Schedule'!$F$96+('[1]Pricing Schedule'!$F$97*M934),
IF(AND(I934=110000,R934&gt;22.8,R934&lt;=30.2),'[1]Pricing Schedule'!$F$80+('[1]Pricing Schedule'!$F$81*M934),
IF(AND(I934=110000,R934&gt;30.2,R934&lt;=45.9),'[1]Pricing Schedule'!$F$89+('[1]Pricing Schedule'!$F$90*M934),
IF(AND(I934=110000,R934&gt;45.9,R934&lt;=123.4),'[1]Pricing Schedule'!$F$96+('[1]Pricing Schedule'!$F$97*M934),
IF(AND(I934=110000,R934&gt;123.4,R934&lt;=168.2,M934&lt;=10),'[1]Pricing Schedule'!$F$103+('[1]Pricing Schedule'!$F$105*M934),
IF(AND(I934=110000,R934&gt;123.4,R934&lt;=168.2,M934&gt;10),'[1]Pricing Schedule'!$F$111+('[1]Pricing Schedule'!$F$113*M934),
IF(AND(I934=110000,R934&gt;168.2,R934&lt;=336.4,M934&lt;=10),('[1]Pricing Schedule'!$F$103+('[1]Pricing Schedule'!$F$105*M934))*2,
IF(AND(I934=110000,R934&gt;168.2,R934&lt;=336.4,M934&gt;10),('[1]Pricing Schedule'!$F$111+('[1]Pricing Schedule'!$F$113*M934))*2,
IF(AND(I934=110000,R934&gt;336.4,R934&lt;=504.6,M934&lt;=10),('[1]Pricing Schedule'!$F$103+('[1]Pricing Schedule'!$F$105*M934))*3,
IF(AND(I934=110000,R934&gt;336.4,R934&lt;=504.6,M934&gt;10),('[1]Pricing Schedule'!$F$111+('[1]Pricing Schedule'!$F$113*M934))*3,
IF(AND(I934=110000,R934&gt;504.6,R934&lt;=672.8,M934&lt;=10),('[1]Pricing Schedule'!$F$103+('[1]Pricing Schedule'!$F$105*M934))*4,
IF(AND(I934=110000,R934&gt;504.6,R934&lt;=672.8,M934&gt;10),('[1]Pricing Schedule'!$F$111+('[1]Pricing Schedule'!$F$113*M934))*4,
IF(AND(I934=110000,R934&gt;672.8,R934&lt;=841,M934&lt;=10),('[1]Pricing Schedule'!$F$103+('[1]Pricing Schedule'!$F$105*M934))*5,
IF(AND(I934=110000,R934&gt;672.8,R934&lt;=841,M934&gt;10),('[1]Pricing Schedule'!$F$111+('[1]Pricing Schedule'!$F$113*M934))*5,
IF(AND(I934=110000,R934&gt;672.8,R934&lt;=841,M934&lt;=10),('[1]Pricing Schedule'!$F$103+('[1]Pricing Schedule'!$F$105*M934))*5,
IF(AND(I934=110000,R934&gt;672.8,R934&lt;=841,M934&gt;10),('[1]Pricing Schedule'!$F$111+('[1]Pricing Schedule'!$F$113*M934))*5,
IF(AND(I934=110000,R934&gt;1345.6,R934&lt;=1513.8,M934&lt;=10),('[1]Pricing Schedule'!$F$103+('[1]Pricing Schedule'!$F$105*M934))*9,
IF(AND(I934=110000,R934&gt;1345.6,R934&lt;=1513.8,M934&gt;10),('[1]Pricing Schedule'!$F$111+('[1]Pricing Schedule'!$F$113*M934))*9,
9999999999)))))))))))))))))))))))))))))))))))))))</f>
        <v>2398000</v>
      </c>
      <c r="T934" s="21">
        <f>IF(AND(I934=38000,R934&lt;=4.5,M934&gt;8),'[1]Pricing Schedule'!$J$9,
IF(AND(I934=38000,R934&lt;=4.5,M934&lt;=8),'[1]Pricing Schedule'!$J$36,
IF(AND(I934=38000,R934&gt;4.5,R934&lt;=9,M934&gt;8),'[1]Pricing Schedule'!$J$18,
IF(AND(I934=38000,R934&gt;4.5,R934&lt;=9,M934&lt;=8),'[1]Pricing Schedule'!$J$36,
IF(AND(I934=38000,R934&gt;9,R934&lt;=12.8,M934&gt;8),'[1]Pricing Schedule'!$J$27,
IF(AND(I934=38000,R934&gt;9,R934&lt;=12.8,M934&lt;=8),'[1]Pricing Schedule'!$J$36,
IF(AND(I934=38000,R934&gt;12.8,R934&lt;=22.8),'[1]Pricing Schedule'!$J$36,
IF(AND(I934=38000,R934&gt;22.8,R934&lt;=30.2),'[1]Pricing Schedule'!$J$45,
IF(AND(I934=38000,R934&gt;30.2,R934&lt;=45.9),'[1]Pricing Schedule'!$J$54,
IF(AND(I934=38000,R934&gt;45.9,R934&lt;=123.4),'[1]Pricing Schedule'!$J$97,
IF(AND(I934=38000,R934&gt;123.4,R934&lt;=168.2,M934&lt;=10),'[1]Pricing Schedule'!$J$105,
IF(AND(I934=38000,R934&gt;123.4,R934&lt;=168.2,M934&gt;10),'[1]Pricing Schedule'!$J$113,
IF(AND(I934=38000,R934&gt;168.2,R934&lt;=336.4,M934&lt;=10),('[1]Pricing Schedule'!$J$105),
IF(AND(I934=38000,R934&gt;168.2,R934&lt;=336.4,M934&gt;10),('[1]Pricing Schedule'!$J$113),
IF(AND(I934=38000,R934&gt;336.4,R934&lt;=504.6,M934&lt;=10),('[1]Pricing Schedule'!$J$105),
IF(AND(I934=38000,R934&gt;336.4,R934&lt;=504.6,M934&gt;10),('[1]Pricing Schedule'!$J$113),
IF(AND(I934=38000,R934&gt;504.6,R934&lt;=672.8,M934&lt;=10),('[1]Pricing Schedule'!$J$105),
IF(AND(I934=38000,R934&gt;504.6,R934&lt;=672.8,M934&gt;10),('[1]Pricing Schedule'!$J$113),
IF(AND(I934=110000,R934&lt;=12.8,M934&gt;2),'[1]Pricing Schedule'!$J$63,
IF(AND(I934=110000,R934&lt;=12.8,M934&lt;=2),'[1]Pricing Schedule'!$J$97,
IF(AND(I934=110000,R934&gt;12.8,R934&lt;=22.8,M934&gt;3),'[1]Pricing Schedule'!$J$72,
IF(AND(I934=110000,R934&gt;12.8,R934&lt;=22.8,M934&lt;=3),'[1]Pricing Schedule'!$J$97,
IF(AND(I934=110000,R934&gt;22.8,R934&lt;=30.2),'[1]Pricing Schedule'!$J$81,
IF(AND(I934=110000,R934&gt;30.2,R934&lt;=45.9),'[1]Pricing Schedule'!$J$90,
IF(AND(I934=110000,R934&gt;45.9,R934&lt;=123.4),'[1]Pricing Schedule'!$J$97,
IF(AND(I934=110000,R934&gt;123.4,R934&lt;=168.2,M934&lt;=10),'[1]Pricing Schedule'!$J$105,
IF(AND(I934=110000,R934&gt;123.4,R934&lt;=168.2,M934&gt;10),'[1]Pricing Schedule'!$J$113,
IF(AND(I934=110000,R934&gt;168.2,R934&lt;=336.2,M934&lt;=10),('[1]Pricing Schedule'!$J$105),
IF(AND(I934=110000,R934&gt;168.2,R934&lt;=336.2,M934&gt;10),('[1]Pricing Schedule'!$J$113),
IF(AND(I934=110000,R934&gt;336.4,R934&lt;=504.6,M934&lt;=10),('[1]Pricing Schedule'!$J$105),
IF(AND(I934=110000,R934&gt;336.4,R934&lt;=504.6,M934&gt;10),('[1]Pricing Schedule'!$J$113),
IF(AND(I934=110000,R934&gt;504.6,R934&lt;=672.8,M934&lt;=10),('[1]Pricing Schedule'!$J$105),
IF(AND(I934=110000,R934&gt;504.6,R934&lt;=672.8,M934&gt;10),('[1]Pricing Schedule'!$J$113),
IF(AND(I934=110000,R934&gt;672.8,R934&lt;=841,M934&lt;=10),('[1]Pricing Schedule'!$J$105),
IF(AND(I934=110000,R934&gt;672.8,R934&lt;=841,M934&gt;10),('[1]Pricing Schedule'!$J$113),
IF(AND(I934=110000,R934&gt;1682,R934&lt;=1850.2,M934&lt;=10),('[1]Pricing Schedule'!$J$105),
IF(AND(I934=110000,R934&gt;1682,R934&lt;=1850.2,M934&gt;10),('[1]Pricing Schedule'!$J$113),
IF(AND(I934=110000,R934&gt;2018.4,R934&lt;=2186.6,M934&lt;=10),('[1]Pricing Schedule'!$J$105),
IF(AND(I934=110000,R934&gt;2018.4,R934&lt;=2186.6,M934&gt;10),('[1]Pricing Schedule'!$J$113),999999999)))))))))))))))))))))))))))))))))))))))</f>
        <v>9</v>
      </c>
      <c r="U934" s="40">
        <f t="shared" si="90"/>
        <v>95158.730158730148</v>
      </c>
      <c r="V934" s="41">
        <f t="shared" si="91"/>
        <v>10.508757297748126</v>
      </c>
      <c r="Y934" s="23">
        <v>670</v>
      </c>
      <c r="Z934" s="23">
        <v>128</v>
      </c>
      <c r="AR934" s="35"/>
    </row>
    <row r="935" spans="1:44">
      <c r="A935" s="23">
        <v>936</v>
      </c>
      <c r="B935" s="23">
        <v>936</v>
      </c>
      <c r="C935" s="23" t="s">
        <v>1422</v>
      </c>
      <c r="D935" s="23" t="s">
        <v>280</v>
      </c>
      <c r="E935" s="23" t="s">
        <v>285</v>
      </c>
      <c r="F935" s="23" t="s">
        <v>1420</v>
      </c>
      <c r="G935" s="23" t="s">
        <v>1421</v>
      </c>
      <c r="H935" s="23" t="s">
        <v>133</v>
      </c>
      <c r="I935" s="13">
        <v>110000</v>
      </c>
      <c r="J935" s="13">
        <v>20000</v>
      </c>
      <c r="K935" s="13">
        <v>110000</v>
      </c>
      <c r="L935" s="24">
        <v>3.9319999999999999</v>
      </c>
      <c r="M935" s="37">
        <f t="shared" si="86"/>
        <v>4</v>
      </c>
      <c r="N935" s="24">
        <v>2.6190000000000002</v>
      </c>
      <c r="O935" s="13">
        <v>2</v>
      </c>
      <c r="P935" s="36">
        <f t="shared" si="87"/>
        <v>1.9642500000000003</v>
      </c>
      <c r="Q935" s="38">
        <f t="shared" si="88"/>
        <v>21</v>
      </c>
      <c r="R935" s="37">
        <f t="shared" si="89"/>
        <v>21</v>
      </c>
      <c r="S935" s="39">
        <f>IF(AND(I935=38000,R935&lt;=4.5,M935&gt;8),'[1]Pricing Schedule'!$F$8+('[1]Pricing Schedule'!$F$9*M935),
IF(AND(I935=38000,R935&lt;=4.5,M935&lt;=8),'[1]Pricing Schedule'!$F$34+('[1]Pricing Schedule'!$F$36*M935),
IF(AND(I935=38000,R935&gt;4.5,R935&lt;=9,M935&gt;8),'[1]Pricing Schedule'!$F$17+('[1]Pricing Schedule'!$F$18*M935),
IF(AND(I935=38000,R935&gt;4.5,R935&lt;=9,M935&lt;=8),'[1]Pricing Schedule'!$F$34+('[1]Pricing Schedule'!$F$36*M935),
IF(AND(I935=38000,R935&gt;9,R935&lt;=12.8,M935&gt;8),'[1]Pricing Schedule'!$F$26+('[1]Pricing Schedule'!$F$27*M935),
IF(AND(I935=38000,R935&gt;9,R935&lt;=12.8,M935&lt;=8),'[1]Pricing Schedule'!$F$34+('[1]Pricing Schedule'!$F$36*M935),
IF(AND(I935=38000,R935&gt;12.8,R935&lt;=22.8),'[1]Pricing Schedule'!$F$34+('[1]Pricing Schedule'!$F$36*M935),
IF(AND(I935=38000,R935&gt;22.8,R935&lt;=30.2),'[1]Pricing Schedule'!$F$43+('[1]Pricing Schedule'!$F$45*M935),
IF(AND(I935=38000,R935&gt;30.2,R935&lt;=45.9),'[1]Pricing Schedule'!$F$52+('[1]Pricing Schedule'!$F$54*M935),
IF(AND(I935=38000,R935&gt;45.9,R935&lt;=123.4),'[1]Pricing Schedule'!$F$96+('[1]Pricing Schedule'!$F$97*M935),
IF(AND(I935=38000,R935&gt;123.4,R935&lt;=168.2,M935&lt;=10),'[1]Pricing Schedule'!$F$103+('[1]Pricing Schedule'!$F$105*M935),
IF(AND(I935=38000,R935&gt;123.4,R935&lt;=168.2,M935&gt;10),'[1]Pricing Schedule'!$F$111+('[1]Pricing Schedule'!$F$113*M935),
IF(AND(I935=38000,R935&gt;157.4,R935&lt;=336.4,M935&lt;=10),('[1]Pricing Schedule'!$F$103+('[1]Pricing Schedule'!$F$105*M935))*2,
IF(AND(I935=38000,R935&gt;157.4,R935&lt;=336.4,M935&gt;10),('[1]Pricing Schedule'!$F$111+('[1]Pricing Schedule'!$F$113*M935))*2,
IF(AND(I935=38000,R935&gt;314.8,R935&lt;=504.6,M935&lt;=10),('[1]Pricing Schedule'!$F$103+('[1]Pricing Schedule'!$F$105*M935))*3,
IF(AND(I935=38000,R935&gt;314.8,R935&lt;=504.6,M935&gt;10),('[1]Pricing Schedule'!$F$111+('[1]Pricing Schedule'!$F$113*M935))*3,
IF(AND(I935=38000,R935&gt;472.2,R935&lt;=672.8,M935&lt;=10),('[1]Pricing Schedule'!$F$103+('[1]Pricing Schedule'!$F$105*M935))*4,
IF(AND(I935=38000,R935&gt;472.2,R935&lt;=672.8,M935&gt;10),('[1]Pricing Schedule'!$F$111+('[1]Pricing Schedule'!$F$113*M935))*4,
IF(AND(I935=110000,R935&lt;=12.8,M935&gt;2),'[1]Pricing Schedule'!$F$62+('[1]Pricing Schedule'!$F$63*M935),
IF(AND(I935=110000,R935&lt;=12.8,M935&lt;=2),'[1]Pricing Schedule'!$F$96+('[1]Pricing Schedule'!$F$97*M935),
IF(AND(I935=110000,R935&gt;12.8,R935&lt;=22.8,M935&gt;3),'[1]Pricing Schedule'!$F$71+('[1]Pricing Schedule'!$F$72*M935),
IF(AND(I935=110000,R935&gt;12.8,R935&lt;=22.8,M935&lt;=3),'[1]Pricing Schedule'!$F$96+('[1]Pricing Schedule'!$F$97*M935),
IF(AND(I935=110000,R935&gt;22.8,R935&lt;=30.2),'[1]Pricing Schedule'!$F$80+('[1]Pricing Schedule'!$F$81*M935),
IF(AND(I935=110000,R935&gt;30.2,R935&lt;=45.9),'[1]Pricing Schedule'!$F$89+('[1]Pricing Schedule'!$F$90*M935),
IF(AND(I935=110000,R935&gt;45.9,R935&lt;=123.4),'[1]Pricing Schedule'!$F$96+('[1]Pricing Schedule'!$F$97*M935),
IF(AND(I935=110000,R935&gt;123.4,R935&lt;=168.2,M935&lt;=10),'[1]Pricing Schedule'!$F$103+('[1]Pricing Schedule'!$F$105*M935),
IF(AND(I935=110000,R935&gt;123.4,R935&lt;=168.2,M935&gt;10),'[1]Pricing Schedule'!$F$111+('[1]Pricing Schedule'!$F$113*M935),
IF(AND(I935=110000,R935&gt;168.2,R935&lt;=336.4,M935&lt;=10),('[1]Pricing Schedule'!$F$103+('[1]Pricing Schedule'!$F$105*M935))*2,
IF(AND(I935=110000,R935&gt;168.2,R935&lt;=336.4,M935&gt;10),('[1]Pricing Schedule'!$F$111+('[1]Pricing Schedule'!$F$113*M935))*2,
IF(AND(I935=110000,R935&gt;336.4,R935&lt;=504.6,M935&lt;=10),('[1]Pricing Schedule'!$F$103+('[1]Pricing Schedule'!$F$105*M935))*3,
IF(AND(I935=110000,R935&gt;336.4,R935&lt;=504.6,M935&gt;10),('[1]Pricing Schedule'!$F$111+('[1]Pricing Schedule'!$F$113*M935))*3,
IF(AND(I935=110000,R935&gt;504.6,R935&lt;=672.8,M935&lt;=10),('[1]Pricing Schedule'!$F$103+('[1]Pricing Schedule'!$F$105*M935))*4,
IF(AND(I935=110000,R935&gt;504.6,R935&lt;=672.8,M935&gt;10),('[1]Pricing Schedule'!$F$111+('[1]Pricing Schedule'!$F$113*M935))*4,
IF(AND(I935=110000,R935&gt;672.8,R935&lt;=841,M935&lt;=10),('[1]Pricing Schedule'!$F$103+('[1]Pricing Schedule'!$F$105*M935))*5,
IF(AND(I935=110000,R935&gt;672.8,R935&lt;=841,M935&gt;10),('[1]Pricing Schedule'!$F$111+('[1]Pricing Schedule'!$F$113*M935))*5,
IF(AND(I935=110000,R935&gt;672.8,R935&lt;=841,M935&lt;=10),('[1]Pricing Schedule'!$F$103+('[1]Pricing Schedule'!$F$105*M935))*5,
IF(AND(I935=110000,R935&gt;672.8,R935&lt;=841,M935&gt;10),('[1]Pricing Schedule'!$F$111+('[1]Pricing Schedule'!$F$113*M935))*5,
IF(AND(I935=110000,R935&gt;1345.6,R935&lt;=1513.8,M935&lt;=10),('[1]Pricing Schedule'!$F$103+('[1]Pricing Schedule'!$F$105*M935))*9,
IF(AND(I935=110000,R935&gt;1345.6,R935&lt;=1513.8,M935&gt;10),('[1]Pricing Schedule'!$F$111+('[1]Pricing Schedule'!$F$113*M935))*9,
9999999999)))))))))))))))))))))))))))))))))))))))</f>
        <v>1875790</v>
      </c>
      <c r="T935" s="21">
        <f>IF(AND(I935=38000,R935&lt;=4.5,M935&gt;8),'[1]Pricing Schedule'!$J$9,
IF(AND(I935=38000,R935&lt;=4.5,M935&lt;=8),'[1]Pricing Schedule'!$J$36,
IF(AND(I935=38000,R935&gt;4.5,R935&lt;=9,M935&gt;8),'[1]Pricing Schedule'!$J$18,
IF(AND(I935=38000,R935&gt;4.5,R935&lt;=9,M935&lt;=8),'[1]Pricing Schedule'!$J$36,
IF(AND(I935=38000,R935&gt;9,R935&lt;=12.8,M935&gt;8),'[1]Pricing Schedule'!$J$27,
IF(AND(I935=38000,R935&gt;9,R935&lt;=12.8,M935&lt;=8),'[1]Pricing Schedule'!$J$36,
IF(AND(I935=38000,R935&gt;12.8,R935&lt;=22.8),'[1]Pricing Schedule'!$J$36,
IF(AND(I935=38000,R935&gt;22.8,R935&lt;=30.2),'[1]Pricing Schedule'!$J$45,
IF(AND(I935=38000,R935&gt;30.2,R935&lt;=45.9),'[1]Pricing Schedule'!$J$54,
IF(AND(I935=38000,R935&gt;45.9,R935&lt;=123.4),'[1]Pricing Schedule'!$J$97,
IF(AND(I935=38000,R935&gt;123.4,R935&lt;=168.2,M935&lt;=10),'[1]Pricing Schedule'!$J$105,
IF(AND(I935=38000,R935&gt;123.4,R935&lt;=168.2,M935&gt;10),'[1]Pricing Schedule'!$J$113,
IF(AND(I935=38000,R935&gt;168.2,R935&lt;=336.4,M935&lt;=10),('[1]Pricing Schedule'!$J$105),
IF(AND(I935=38000,R935&gt;168.2,R935&lt;=336.4,M935&gt;10),('[1]Pricing Schedule'!$J$113),
IF(AND(I935=38000,R935&gt;336.4,R935&lt;=504.6,M935&lt;=10),('[1]Pricing Schedule'!$J$105),
IF(AND(I935=38000,R935&gt;336.4,R935&lt;=504.6,M935&gt;10),('[1]Pricing Schedule'!$J$113),
IF(AND(I935=38000,R935&gt;504.6,R935&lt;=672.8,M935&lt;=10),('[1]Pricing Schedule'!$J$105),
IF(AND(I935=38000,R935&gt;504.6,R935&lt;=672.8,M935&gt;10),('[1]Pricing Schedule'!$J$113),
IF(AND(I935=110000,R935&lt;=12.8,M935&gt;2),'[1]Pricing Schedule'!$J$63,
IF(AND(I935=110000,R935&lt;=12.8,M935&lt;=2),'[1]Pricing Schedule'!$J$97,
IF(AND(I935=110000,R935&gt;12.8,R935&lt;=22.8,M935&gt;3),'[1]Pricing Schedule'!$J$72,
IF(AND(I935=110000,R935&gt;12.8,R935&lt;=22.8,M935&lt;=3),'[1]Pricing Schedule'!$J$97,
IF(AND(I935=110000,R935&gt;22.8,R935&lt;=30.2),'[1]Pricing Schedule'!$J$81,
IF(AND(I935=110000,R935&gt;30.2,R935&lt;=45.9),'[1]Pricing Schedule'!$J$90,
IF(AND(I935=110000,R935&gt;45.9,R935&lt;=123.4),'[1]Pricing Schedule'!$J$97,
IF(AND(I935=110000,R935&gt;123.4,R935&lt;=168.2,M935&lt;=10),'[1]Pricing Schedule'!$J$105,
IF(AND(I935=110000,R935&gt;123.4,R935&lt;=168.2,M935&gt;10),'[1]Pricing Schedule'!$J$113,
IF(AND(I935=110000,R935&gt;168.2,R935&lt;=336.2,M935&lt;=10),('[1]Pricing Schedule'!$J$105),
IF(AND(I935=110000,R935&gt;168.2,R935&lt;=336.2,M935&gt;10),('[1]Pricing Schedule'!$J$113),
IF(AND(I935=110000,R935&gt;336.4,R935&lt;=504.6,M935&lt;=10),('[1]Pricing Schedule'!$J$105),
IF(AND(I935=110000,R935&gt;336.4,R935&lt;=504.6,M935&gt;10),('[1]Pricing Schedule'!$J$113),
IF(AND(I935=110000,R935&gt;504.6,R935&lt;=672.8,M935&lt;=10),('[1]Pricing Schedule'!$J$105),
IF(AND(I935=110000,R935&gt;504.6,R935&lt;=672.8,M935&gt;10),('[1]Pricing Schedule'!$J$113),
IF(AND(I935=110000,R935&gt;672.8,R935&lt;=841,M935&lt;=10),('[1]Pricing Schedule'!$J$105),
IF(AND(I935=110000,R935&gt;672.8,R935&lt;=841,M935&gt;10),('[1]Pricing Schedule'!$J$113),
IF(AND(I935=110000,R935&gt;1682,R935&lt;=1850.2,M935&lt;=10),('[1]Pricing Schedule'!$J$105),
IF(AND(I935=110000,R935&gt;1682,R935&lt;=1850.2,M935&gt;10),('[1]Pricing Schedule'!$J$113),
IF(AND(I935=110000,R935&gt;2018.4,R935&lt;=2186.6,M935&lt;=10),('[1]Pricing Schedule'!$J$105),
IF(AND(I935=110000,R935&gt;2018.4,R935&lt;=2186.6,M935&gt;10),('[1]Pricing Schedule'!$J$113),999999999)))))))))))))))))))))))))))))))))))))))</f>
        <v>8</v>
      </c>
      <c r="U935" s="40">
        <f t="shared" si="90"/>
        <v>89323.333333333328</v>
      </c>
      <c r="V935" s="41">
        <f t="shared" si="91"/>
        <v>11.195283054073217</v>
      </c>
      <c r="Y935" s="23">
        <v>640</v>
      </c>
      <c r="Z935" s="23">
        <v>128</v>
      </c>
      <c r="AR935" s="35"/>
    </row>
    <row r="936" spans="1:44">
      <c r="A936" s="23">
        <v>937</v>
      </c>
      <c r="B936" s="23">
        <v>937</v>
      </c>
      <c r="C936" s="23" t="s">
        <v>1423</v>
      </c>
      <c r="D936" s="23" t="s">
        <v>786</v>
      </c>
      <c r="E936" s="23" t="s">
        <v>280</v>
      </c>
      <c r="F936" s="23" t="s">
        <v>356</v>
      </c>
      <c r="G936" s="23" t="s">
        <v>357</v>
      </c>
      <c r="H936" s="23" t="s">
        <v>133</v>
      </c>
      <c r="I936" s="13">
        <v>110000</v>
      </c>
      <c r="J936" s="13">
        <v>110000</v>
      </c>
      <c r="K936" s="13">
        <v>20000</v>
      </c>
      <c r="L936" s="24">
        <v>5.774</v>
      </c>
      <c r="M936" s="37">
        <f t="shared" si="86"/>
        <v>6</v>
      </c>
      <c r="N936" s="24">
        <v>1.88</v>
      </c>
      <c r="O936" s="13">
        <v>2</v>
      </c>
      <c r="P936" s="36">
        <f t="shared" si="87"/>
        <v>1.41</v>
      </c>
      <c r="Q936" s="38">
        <f t="shared" si="88"/>
        <v>16.8</v>
      </c>
      <c r="R936" s="37">
        <f t="shared" si="89"/>
        <v>16.8</v>
      </c>
      <c r="S936" s="39">
        <f>IF(AND(I936=38000,R936&lt;=4.5,M936&gt;8),'[1]Pricing Schedule'!$F$8+('[1]Pricing Schedule'!$F$9*M936),
IF(AND(I936=38000,R936&lt;=4.5,M936&lt;=8),'[1]Pricing Schedule'!$F$34+('[1]Pricing Schedule'!$F$36*M936),
IF(AND(I936=38000,R936&gt;4.5,R936&lt;=9,M936&gt;8),'[1]Pricing Schedule'!$F$17+('[1]Pricing Schedule'!$F$18*M936),
IF(AND(I936=38000,R936&gt;4.5,R936&lt;=9,M936&lt;=8),'[1]Pricing Schedule'!$F$34+('[1]Pricing Schedule'!$F$36*M936),
IF(AND(I936=38000,R936&gt;9,R936&lt;=12.8,M936&gt;8),'[1]Pricing Schedule'!$F$26+('[1]Pricing Schedule'!$F$27*M936),
IF(AND(I936=38000,R936&gt;9,R936&lt;=12.8,M936&lt;=8),'[1]Pricing Schedule'!$F$34+('[1]Pricing Schedule'!$F$36*M936),
IF(AND(I936=38000,R936&gt;12.8,R936&lt;=22.8),'[1]Pricing Schedule'!$F$34+('[1]Pricing Schedule'!$F$36*M936),
IF(AND(I936=38000,R936&gt;22.8,R936&lt;=30.2),'[1]Pricing Schedule'!$F$43+('[1]Pricing Schedule'!$F$45*M936),
IF(AND(I936=38000,R936&gt;30.2,R936&lt;=45.9),'[1]Pricing Schedule'!$F$52+('[1]Pricing Schedule'!$F$54*M936),
IF(AND(I936=38000,R936&gt;45.9,R936&lt;=123.4),'[1]Pricing Schedule'!$F$96+('[1]Pricing Schedule'!$F$97*M936),
IF(AND(I936=38000,R936&gt;123.4,R936&lt;=168.2,M936&lt;=10),'[1]Pricing Schedule'!$F$103+('[1]Pricing Schedule'!$F$105*M936),
IF(AND(I936=38000,R936&gt;123.4,R936&lt;=168.2,M936&gt;10),'[1]Pricing Schedule'!$F$111+('[1]Pricing Schedule'!$F$113*M936),
IF(AND(I936=38000,R936&gt;157.4,R936&lt;=336.4,M936&lt;=10),('[1]Pricing Schedule'!$F$103+('[1]Pricing Schedule'!$F$105*M936))*2,
IF(AND(I936=38000,R936&gt;157.4,R936&lt;=336.4,M936&gt;10),('[1]Pricing Schedule'!$F$111+('[1]Pricing Schedule'!$F$113*M936))*2,
IF(AND(I936=38000,R936&gt;314.8,R936&lt;=504.6,M936&lt;=10),('[1]Pricing Schedule'!$F$103+('[1]Pricing Schedule'!$F$105*M936))*3,
IF(AND(I936=38000,R936&gt;314.8,R936&lt;=504.6,M936&gt;10),('[1]Pricing Schedule'!$F$111+('[1]Pricing Schedule'!$F$113*M936))*3,
IF(AND(I936=38000,R936&gt;472.2,R936&lt;=672.8,M936&lt;=10),('[1]Pricing Schedule'!$F$103+('[1]Pricing Schedule'!$F$105*M936))*4,
IF(AND(I936=38000,R936&gt;472.2,R936&lt;=672.8,M936&gt;10),('[1]Pricing Schedule'!$F$111+('[1]Pricing Schedule'!$F$113*M936))*4,
IF(AND(I936=110000,R936&lt;=12.8,M936&gt;2),'[1]Pricing Schedule'!$F$62+('[1]Pricing Schedule'!$F$63*M936),
IF(AND(I936=110000,R936&lt;=12.8,M936&lt;=2),'[1]Pricing Schedule'!$F$96+('[1]Pricing Schedule'!$F$97*M936),
IF(AND(I936=110000,R936&gt;12.8,R936&lt;=22.8,M936&gt;3),'[1]Pricing Schedule'!$F$71+('[1]Pricing Schedule'!$F$72*M936),
IF(AND(I936=110000,R936&gt;12.8,R936&lt;=22.8,M936&lt;=3),'[1]Pricing Schedule'!$F$96+('[1]Pricing Schedule'!$F$97*M936),
IF(AND(I936=110000,R936&gt;22.8,R936&lt;=30.2),'[1]Pricing Schedule'!$F$80+('[1]Pricing Schedule'!$F$81*M936),
IF(AND(I936=110000,R936&gt;30.2,R936&lt;=45.9),'[1]Pricing Schedule'!$F$89+('[1]Pricing Schedule'!$F$90*M936),
IF(AND(I936=110000,R936&gt;45.9,R936&lt;=123.4),'[1]Pricing Schedule'!$F$96+('[1]Pricing Schedule'!$F$97*M936),
IF(AND(I936=110000,R936&gt;123.4,R936&lt;=168.2,M936&lt;=10),'[1]Pricing Schedule'!$F$103+('[1]Pricing Schedule'!$F$105*M936),
IF(AND(I936=110000,R936&gt;123.4,R936&lt;=168.2,M936&gt;10),'[1]Pricing Schedule'!$F$111+('[1]Pricing Schedule'!$F$113*M936),
IF(AND(I936=110000,R936&gt;168.2,R936&lt;=336.4,M936&lt;=10),('[1]Pricing Schedule'!$F$103+('[1]Pricing Schedule'!$F$105*M936))*2,
IF(AND(I936=110000,R936&gt;168.2,R936&lt;=336.4,M936&gt;10),('[1]Pricing Schedule'!$F$111+('[1]Pricing Schedule'!$F$113*M936))*2,
IF(AND(I936=110000,R936&gt;336.4,R936&lt;=504.6,M936&lt;=10),('[1]Pricing Schedule'!$F$103+('[1]Pricing Schedule'!$F$105*M936))*3,
IF(AND(I936=110000,R936&gt;336.4,R936&lt;=504.6,M936&gt;10),('[1]Pricing Schedule'!$F$111+('[1]Pricing Schedule'!$F$113*M936))*3,
IF(AND(I936=110000,R936&gt;504.6,R936&lt;=672.8,M936&lt;=10),('[1]Pricing Schedule'!$F$103+('[1]Pricing Schedule'!$F$105*M936))*4,
IF(AND(I936=110000,R936&gt;504.6,R936&lt;=672.8,M936&gt;10),('[1]Pricing Schedule'!$F$111+('[1]Pricing Schedule'!$F$113*M936))*4,
IF(AND(I936=110000,R936&gt;672.8,R936&lt;=841,M936&lt;=10),('[1]Pricing Schedule'!$F$103+('[1]Pricing Schedule'!$F$105*M936))*5,
IF(AND(I936=110000,R936&gt;672.8,R936&lt;=841,M936&gt;10),('[1]Pricing Schedule'!$F$111+('[1]Pricing Schedule'!$F$113*M936))*5,
IF(AND(I936=110000,R936&gt;672.8,R936&lt;=841,M936&lt;=10),('[1]Pricing Schedule'!$F$103+('[1]Pricing Schedule'!$F$105*M936))*5,
IF(AND(I936=110000,R936&gt;672.8,R936&lt;=841,M936&gt;10),('[1]Pricing Schedule'!$F$111+('[1]Pricing Schedule'!$F$113*M936))*5,
IF(AND(I936=110000,R936&gt;1345.6,R936&lt;=1513.8,M936&lt;=10),('[1]Pricing Schedule'!$F$103+('[1]Pricing Schedule'!$F$105*M936))*9,
IF(AND(I936=110000,R936&gt;1345.6,R936&lt;=1513.8,M936&gt;10),('[1]Pricing Schedule'!$F$111+('[1]Pricing Schedule'!$F$113*M936))*9,
9999999999)))))))))))))))))))))))))))))))))))))))</f>
        <v>2016330</v>
      </c>
      <c r="T936" s="21">
        <f>IF(AND(I936=38000,R936&lt;=4.5,M936&gt;8),'[1]Pricing Schedule'!$J$9,
IF(AND(I936=38000,R936&lt;=4.5,M936&lt;=8),'[1]Pricing Schedule'!$J$36,
IF(AND(I936=38000,R936&gt;4.5,R936&lt;=9,M936&gt;8),'[1]Pricing Schedule'!$J$18,
IF(AND(I936=38000,R936&gt;4.5,R936&lt;=9,M936&lt;=8),'[1]Pricing Schedule'!$J$36,
IF(AND(I936=38000,R936&gt;9,R936&lt;=12.8,M936&gt;8),'[1]Pricing Schedule'!$J$27,
IF(AND(I936=38000,R936&gt;9,R936&lt;=12.8,M936&lt;=8),'[1]Pricing Schedule'!$J$36,
IF(AND(I936=38000,R936&gt;12.8,R936&lt;=22.8),'[1]Pricing Schedule'!$J$36,
IF(AND(I936=38000,R936&gt;22.8,R936&lt;=30.2),'[1]Pricing Schedule'!$J$45,
IF(AND(I936=38000,R936&gt;30.2,R936&lt;=45.9),'[1]Pricing Schedule'!$J$54,
IF(AND(I936=38000,R936&gt;45.9,R936&lt;=123.4),'[1]Pricing Schedule'!$J$97,
IF(AND(I936=38000,R936&gt;123.4,R936&lt;=168.2,M936&lt;=10),'[1]Pricing Schedule'!$J$105,
IF(AND(I936=38000,R936&gt;123.4,R936&lt;=168.2,M936&gt;10),'[1]Pricing Schedule'!$J$113,
IF(AND(I936=38000,R936&gt;168.2,R936&lt;=336.4,M936&lt;=10),('[1]Pricing Schedule'!$J$105),
IF(AND(I936=38000,R936&gt;168.2,R936&lt;=336.4,M936&gt;10),('[1]Pricing Schedule'!$J$113),
IF(AND(I936=38000,R936&gt;336.4,R936&lt;=504.6,M936&lt;=10),('[1]Pricing Schedule'!$J$105),
IF(AND(I936=38000,R936&gt;336.4,R936&lt;=504.6,M936&gt;10),('[1]Pricing Schedule'!$J$113),
IF(AND(I936=38000,R936&gt;504.6,R936&lt;=672.8,M936&lt;=10),('[1]Pricing Schedule'!$J$105),
IF(AND(I936=38000,R936&gt;504.6,R936&lt;=672.8,M936&gt;10),('[1]Pricing Schedule'!$J$113),
IF(AND(I936=110000,R936&lt;=12.8,M936&gt;2),'[1]Pricing Schedule'!$J$63,
IF(AND(I936=110000,R936&lt;=12.8,M936&lt;=2),'[1]Pricing Schedule'!$J$97,
IF(AND(I936=110000,R936&gt;12.8,R936&lt;=22.8,M936&gt;3),'[1]Pricing Schedule'!$J$72,
IF(AND(I936=110000,R936&gt;12.8,R936&lt;=22.8,M936&lt;=3),'[1]Pricing Schedule'!$J$97,
IF(AND(I936=110000,R936&gt;22.8,R936&lt;=30.2),'[1]Pricing Schedule'!$J$81,
IF(AND(I936=110000,R936&gt;30.2,R936&lt;=45.9),'[1]Pricing Schedule'!$J$90,
IF(AND(I936=110000,R936&gt;45.9,R936&lt;=123.4),'[1]Pricing Schedule'!$J$97,
IF(AND(I936=110000,R936&gt;123.4,R936&lt;=168.2,M936&lt;=10),'[1]Pricing Schedule'!$J$105,
IF(AND(I936=110000,R936&gt;123.4,R936&lt;=168.2,M936&gt;10),'[1]Pricing Schedule'!$J$113,
IF(AND(I936=110000,R936&gt;168.2,R936&lt;=336.2,M936&lt;=10),('[1]Pricing Schedule'!$J$105),
IF(AND(I936=110000,R936&gt;168.2,R936&lt;=336.2,M936&gt;10),('[1]Pricing Schedule'!$J$113),
IF(AND(I936=110000,R936&gt;336.4,R936&lt;=504.6,M936&lt;=10),('[1]Pricing Schedule'!$J$105),
IF(AND(I936=110000,R936&gt;336.4,R936&lt;=504.6,M936&gt;10),('[1]Pricing Schedule'!$J$113),
IF(AND(I936=110000,R936&gt;504.6,R936&lt;=672.8,M936&lt;=10),('[1]Pricing Schedule'!$J$105),
IF(AND(I936=110000,R936&gt;504.6,R936&lt;=672.8,M936&gt;10),('[1]Pricing Schedule'!$J$113),
IF(AND(I936=110000,R936&gt;672.8,R936&lt;=841,M936&lt;=10),('[1]Pricing Schedule'!$J$105),
IF(AND(I936=110000,R936&gt;672.8,R936&lt;=841,M936&gt;10),('[1]Pricing Schedule'!$J$113),
IF(AND(I936=110000,R936&gt;1682,R936&lt;=1850.2,M936&lt;=10),('[1]Pricing Schedule'!$J$105),
IF(AND(I936=110000,R936&gt;1682,R936&lt;=1850.2,M936&gt;10),('[1]Pricing Schedule'!$J$113),
IF(AND(I936=110000,R936&gt;2018.4,R936&lt;=2186.6,M936&lt;=10),('[1]Pricing Schedule'!$J$105),
IF(AND(I936=110000,R936&gt;2018.4,R936&lt;=2186.6,M936&gt;10),('[1]Pricing Schedule'!$J$113),999999999)))))))))))))))))))))))))))))))))))))))</f>
        <v>8</v>
      </c>
      <c r="U936" s="40">
        <f t="shared" si="90"/>
        <v>120019.64285714286</v>
      </c>
      <c r="V936" s="41">
        <f t="shared" si="91"/>
        <v>8.3319694692833011</v>
      </c>
      <c r="Y936" s="23">
        <v>337</v>
      </c>
      <c r="Z936" s="23">
        <v>304</v>
      </c>
      <c r="AR936" s="35"/>
    </row>
    <row r="937" spans="1:44">
      <c r="A937" s="23">
        <v>938</v>
      </c>
      <c r="B937" s="23">
        <v>938</v>
      </c>
      <c r="C937" s="23" t="s">
        <v>1424</v>
      </c>
      <c r="D937" s="23" t="s">
        <v>318</v>
      </c>
      <c r="E937" s="23" t="s">
        <v>318</v>
      </c>
      <c r="F937" s="23" t="s">
        <v>315</v>
      </c>
      <c r="G937" s="23" t="s">
        <v>316</v>
      </c>
      <c r="H937" s="23" t="s">
        <v>133</v>
      </c>
      <c r="I937" s="13">
        <v>110000</v>
      </c>
      <c r="J937" s="13">
        <v>20000</v>
      </c>
      <c r="K937" s="13">
        <v>110000</v>
      </c>
      <c r="L937" s="24">
        <v>7.399</v>
      </c>
      <c r="M937" s="37">
        <f t="shared" si="86"/>
        <v>8</v>
      </c>
      <c r="N937" s="24">
        <v>2.0819999999999999</v>
      </c>
      <c r="O937" s="13">
        <v>2</v>
      </c>
      <c r="P937" s="36">
        <f t="shared" si="87"/>
        <v>1.5614999999999999</v>
      </c>
      <c r="Q937" s="38">
        <f t="shared" si="88"/>
        <v>16.8</v>
      </c>
      <c r="R937" s="37">
        <f t="shared" si="89"/>
        <v>16.8</v>
      </c>
      <c r="S937" s="39">
        <f>IF(AND(I937=38000,R937&lt;=4.5,M937&gt;8),'[1]Pricing Schedule'!$F$8+('[1]Pricing Schedule'!$F$9*M937),
IF(AND(I937=38000,R937&lt;=4.5,M937&lt;=8),'[1]Pricing Schedule'!$F$34+('[1]Pricing Schedule'!$F$36*M937),
IF(AND(I937=38000,R937&gt;4.5,R937&lt;=9,M937&gt;8),'[1]Pricing Schedule'!$F$17+('[1]Pricing Schedule'!$F$18*M937),
IF(AND(I937=38000,R937&gt;4.5,R937&lt;=9,M937&lt;=8),'[1]Pricing Schedule'!$F$34+('[1]Pricing Schedule'!$F$36*M937),
IF(AND(I937=38000,R937&gt;9,R937&lt;=12.8,M937&gt;8),'[1]Pricing Schedule'!$F$26+('[1]Pricing Schedule'!$F$27*M937),
IF(AND(I937=38000,R937&gt;9,R937&lt;=12.8,M937&lt;=8),'[1]Pricing Schedule'!$F$34+('[1]Pricing Schedule'!$F$36*M937),
IF(AND(I937=38000,R937&gt;12.8,R937&lt;=22.8),'[1]Pricing Schedule'!$F$34+('[1]Pricing Schedule'!$F$36*M937),
IF(AND(I937=38000,R937&gt;22.8,R937&lt;=30.2),'[1]Pricing Schedule'!$F$43+('[1]Pricing Schedule'!$F$45*M937),
IF(AND(I937=38000,R937&gt;30.2,R937&lt;=45.9),'[1]Pricing Schedule'!$F$52+('[1]Pricing Schedule'!$F$54*M937),
IF(AND(I937=38000,R937&gt;45.9,R937&lt;=123.4),'[1]Pricing Schedule'!$F$96+('[1]Pricing Schedule'!$F$97*M937),
IF(AND(I937=38000,R937&gt;123.4,R937&lt;=168.2,M937&lt;=10),'[1]Pricing Schedule'!$F$103+('[1]Pricing Schedule'!$F$105*M937),
IF(AND(I937=38000,R937&gt;123.4,R937&lt;=168.2,M937&gt;10),'[1]Pricing Schedule'!$F$111+('[1]Pricing Schedule'!$F$113*M937),
IF(AND(I937=38000,R937&gt;157.4,R937&lt;=336.4,M937&lt;=10),('[1]Pricing Schedule'!$F$103+('[1]Pricing Schedule'!$F$105*M937))*2,
IF(AND(I937=38000,R937&gt;157.4,R937&lt;=336.4,M937&gt;10),('[1]Pricing Schedule'!$F$111+('[1]Pricing Schedule'!$F$113*M937))*2,
IF(AND(I937=38000,R937&gt;314.8,R937&lt;=504.6,M937&lt;=10),('[1]Pricing Schedule'!$F$103+('[1]Pricing Schedule'!$F$105*M937))*3,
IF(AND(I937=38000,R937&gt;314.8,R937&lt;=504.6,M937&gt;10),('[1]Pricing Schedule'!$F$111+('[1]Pricing Schedule'!$F$113*M937))*3,
IF(AND(I937=38000,R937&gt;472.2,R937&lt;=672.8,M937&lt;=10),('[1]Pricing Schedule'!$F$103+('[1]Pricing Schedule'!$F$105*M937))*4,
IF(AND(I937=38000,R937&gt;472.2,R937&lt;=672.8,M937&gt;10),('[1]Pricing Schedule'!$F$111+('[1]Pricing Schedule'!$F$113*M937))*4,
IF(AND(I937=110000,R937&lt;=12.8,M937&gt;2),'[1]Pricing Schedule'!$F$62+('[1]Pricing Schedule'!$F$63*M937),
IF(AND(I937=110000,R937&lt;=12.8,M937&lt;=2),'[1]Pricing Schedule'!$F$96+('[1]Pricing Schedule'!$F$97*M937),
IF(AND(I937=110000,R937&gt;12.8,R937&lt;=22.8,M937&gt;3),'[1]Pricing Schedule'!$F$71+('[1]Pricing Schedule'!$F$72*M937),
IF(AND(I937=110000,R937&gt;12.8,R937&lt;=22.8,M937&lt;=3),'[1]Pricing Schedule'!$F$96+('[1]Pricing Schedule'!$F$97*M937),
IF(AND(I937=110000,R937&gt;22.8,R937&lt;=30.2),'[1]Pricing Schedule'!$F$80+('[1]Pricing Schedule'!$F$81*M937),
IF(AND(I937=110000,R937&gt;30.2,R937&lt;=45.9),'[1]Pricing Schedule'!$F$89+('[1]Pricing Schedule'!$F$90*M937),
IF(AND(I937=110000,R937&gt;45.9,R937&lt;=123.4),'[1]Pricing Schedule'!$F$96+('[1]Pricing Schedule'!$F$97*M937),
IF(AND(I937=110000,R937&gt;123.4,R937&lt;=168.2,M937&lt;=10),'[1]Pricing Schedule'!$F$103+('[1]Pricing Schedule'!$F$105*M937),
IF(AND(I937=110000,R937&gt;123.4,R937&lt;=168.2,M937&gt;10),'[1]Pricing Schedule'!$F$111+('[1]Pricing Schedule'!$F$113*M937),
IF(AND(I937=110000,R937&gt;168.2,R937&lt;=336.4,M937&lt;=10),('[1]Pricing Schedule'!$F$103+('[1]Pricing Schedule'!$F$105*M937))*2,
IF(AND(I937=110000,R937&gt;168.2,R937&lt;=336.4,M937&gt;10),('[1]Pricing Schedule'!$F$111+('[1]Pricing Schedule'!$F$113*M937))*2,
IF(AND(I937=110000,R937&gt;336.4,R937&lt;=504.6,M937&lt;=10),('[1]Pricing Schedule'!$F$103+('[1]Pricing Schedule'!$F$105*M937))*3,
IF(AND(I937=110000,R937&gt;336.4,R937&lt;=504.6,M937&gt;10),('[1]Pricing Schedule'!$F$111+('[1]Pricing Schedule'!$F$113*M937))*3,
IF(AND(I937=110000,R937&gt;504.6,R937&lt;=672.8,M937&lt;=10),('[1]Pricing Schedule'!$F$103+('[1]Pricing Schedule'!$F$105*M937))*4,
IF(AND(I937=110000,R937&gt;504.6,R937&lt;=672.8,M937&gt;10),('[1]Pricing Schedule'!$F$111+('[1]Pricing Schedule'!$F$113*M937))*4,
IF(AND(I937=110000,R937&gt;672.8,R937&lt;=841,M937&lt;=10),('[1]Pricing Schedule'!$F$103+('[1]Pricing Schedule'!$F$105*M937))*5,
IF(AND(I937=110000,R937&gt;672.8,R937&lt;=841,M937&gt;10),('[1]Pricing Schedule'!$F$111+('[1]Pricing Schedule'!$F$113*M937))*5,
IF(AND(I937=110000,R937&gt;672.8,R937&lt;=841,M937&lt;=10),('[1]Pricing Schedule'!$F$103+('[1]Pricing Schedule'!$F$105*M937))*5,
IF(AND(I937=110000,R937&gt;672.8,R937&lt;=841,M937&gt;10),('[1]Pricing Schedule'!$F$111+('[1]Pricing Schedule'!$F$113*M937))*5,
IF(AND(I937=110000,R937&gt;1345.6,R937&lt;=1513.8,M937&lt;=10),('[1]Pricing Schedule'!$F$103+('[1]Pricing Schedule'!$F$105*M937))*9,
IF(AND(I937=110000,R937&gt;1345.6,R937&lt;=1513.8,M937&gt;10),('[1]Pricing Schedule'!$F$111+('[1]Pricing Schedule'!$F$113*M937))*9,
9999999999)))))))))))))))))))))))))))))))))))))))</f>
        <v>2156870</v>
      </c>
      <c r="T937" s="21">
        <f>IF(AND(I937=38000,R937&lt;=4.5,M937&gt;8),'[1]Pricing Schedule'!$J$9,
IF(AND(I937=38000,R937&lt;=4.5,M937&lt;=8),'[1]Pricing Schedule'!$J$36,
IF(AND(I937=38000,R937&gt;4.5,R937&lt;=9,M937&gt;8),'[1]Pricing Schedule'!$J$18,
IF(AND(I937=38000,R937&gt;4.5,R937&lt;=9,M937&lt;=8),'[1]Pricing Schedule'!$J$36,
IF(AND(I937=38000,R937&gt;9,R937&lt;=12.8,M937&gt;8),'[1]Pricing Schedule'!$J$27,
IF(AND(I937=38000,R937&gt;9,R937&lt;=12.8,M937&lt;=8),'[1]Pricing Schedule'!$J$36,
IF(AND(I937=38000,R937&gt;12.8,R937&lt;=22.8),'[1]Pricing Schedule'!$J$36,
IF(AND(I937=38000,R937&gt;22.8,R937&lt;=30.2),'[1]Pricing Schedule'!$J$45,
IF(AND(I937=38000,R937&gt;30.2,R937&lt;=45.9),'[1]Pricing Schedule'!$J$54,
IF(AND(I937=38000,R937&gt;45.9,R937&lt;=123.4),'[1]Pricing Schedule'!$J$97,
IF(AND(I937=38000,R937&gt;123.4,R937&lt;=168.2,M937&lt;=10),'[1]Pricing Schedule'!$J$105,
IF(AND(I937=38000,R937&gt;123.4,R937&lt;=168.2,M937&gt;10),'[1]Pricing Schedule'!$J$113,
IF(AND(I937=38000,R937&gt;168.2,R937&lt;=336.4,M937&lt;=10),('[1]Pricing Schedule'!$J$105),
IF(AND(I937=38000,R937&gt;168.2,R937&lt;=336.4,M937&gt;10),('[1]Pricing Schedule'!$J$113),
IF(AND(I937=38000,R937&gt;336.4,R937&lt;=504.6,M937&lt;=10),('[1]Pricing Schedule'!$J$105),
IF(AND(I937=38000,R937&gt;336.4,R937&lt;=504.6,M937&gt;10),('[1]Pricing Schedule'!$J$113),
IF(AND(I937=38000,R937&gt;504.6,R937&lt;=672.8,M937&lt;=10),('[1]Pricing Schedule'!$J$105),
IF(AND(I937=38000,R937&gt;504.6,R937&lt;=672.8,M937&gt;10),('[1]Pricing Schedule'!$J$113),
IF(AND(I937=110000,R937&lt;=12.8,M937&gt;2),'[1]Pricing Schedule'!$J$63,
IF(AND(I937=110000,R937&lt;=12.8,M937&lt;=2),'[1]Pricing Schedule'!$J$97,
IF(AND(I937=110000,R937&gt;12.8,R937&lt;=22.8,M937&gt;3),'[1]Pricing Schedule'!$J$72,
IF(AND(I937=110000,R937&gt;12.8,R937&lt;=22.8,M937&lt;=3),'[1]Pricing Schedule'!$J$97,
IF(AND(I937=110000,R937&gt;22.8,R937&lt;=30.2),'[1]Pricing Schedule'!$J$81,
IF(AND(I937=110000,R937&gt;30.2,R937&lt;=45.9),'[1]Pricing Schedule'!$J$90,
IF(AND(I937=110000,R937&gt;45.9,R937&lt;=123.4),'[1]Pricing Schedule'!$J$97,
IF(AND(I937=110000,R937&gt;123.4,R937&lt;=168.2,M937&lt;=10),'[1]Pricing Schedule'!$J$105,
IF(AND(I937=110000,R937&gt;123.4,R937&lt;=168.2,M937&gt;10),'[1]Pricing Schedule'!$J$113,
IF(AND(I937=110000,R937&gt;168.2,R937&lt;=336.2,M937&lt;=10),('[1]Pricing Schedule'!$J$105),
IF(AND(I937=110000,R937&gt;168.2,R937&lt;=336.2,M937&gt;10),('[1]Pricing Schedule'!$J$113),
IF(AND(I937=110000,R937&gt;336.4,R937&lt;=504.6,M937&lt;=10),('[1]Pricing Schedule'!$J$105),
IF(AND(I937=110000,R937&gt;336.4,R937&lt;=504.6,M937&gt;10),('[1]Pricing Schedule'!$J$113),
IF(AND(I937=110000,R937&gt;504.6,R937&lt;=672.8,M937&lt;=10),('[1]Pricing Schedule'!$J$105),
IF(AND(I937=110000,R937&gt;504.6,R937&lt;=672.8,M937&gt;10),('[1]Pricing Schedule'!$J$113),
IF(AND(I937=110000,R937&gt;672.8,R937&lt;=841,M937&lt;=10),('[1]Pricing Schedule'!$J$105),
IF(AND(I937=110000,R937&gt;672.8,R937&lt;=841,M937&gt;10),('[1]Pricing Schedule'!$J$113),
IF(AND(I937=110000,R937&gt;1682,R937&lt;=1850.2,M937&lt;=10),('[1]Pricing Schedule'!$J$105),
IF(AND(I937=110000,R937&gt;1682,R937&lt;=1850.2,M937&gt;10),('[1]Pricing Schedule'!$J$113),
IF(AND(I937=110000,R937&gt;2018.4,R937&lt;=2186.6,M937&lt;=10),('[1]Pricing Schedule'!$J$105),
IF(AND(I937=110000,R937&gt;2018.4,R937&lt;=2186.6,M937&gt;10),('[1]Pricing Schedule'!$J$113),999999999)))))))))))))))))))))))))))))))))))))))</f>
        <v>8</v>
      </c>
      <c r="U937" s="40">
        <f t="shared" si="90"/>
        <v>128385.11904761904</v>
      </c>
      <c r="V937" s="41">
        <f t="shared" si="91"/>
        <v>7.7890647095096135</v>
      </c>
      <c r="Y937" s="23">
        <v>600</v>
      </c>
      <c r="Z937" s="23">
        <v>481</v>
      </c>
      <c r="AR937" s="35"/>
    </row>
    <row r="938" spans="1:44">
      <c r="A938" s="23">
        <v>939</v>
      </c>
      <c r="B938" s="23">
        <v>939</v>
      </c>
      <c r="C938" s="23" t="s">
        <v>1425</v>
      </c>
      <c r="D938" s="23" t="s">
        <v>314</v>
      </c>
      <c r="E938" s="23" t="s">
        <v>314</v>
      </c>
      <c r="F938" s="23" t="s">
        <v>320</v>
      </c>
      <c r="G938" s="23" t="s">
        <v>321</v>
      </c>
      <c r="H938" s="23" t="s">
        <v>113</v>
      </c>
      <c r="I938" s="13">
        <v>38000</v>
      </c>
      <c r="J938" s="13">
        <v>38000</v>
      </c>
      <c r="K938" s="13">
        <v>20000</v>
      </c>
      <c r="L938" s="24">
        <v>9.8019999999999996</v>
      </c>
      <c r="M938" s="37">
        <f t="shared" si="86"/>
        <v>10</v>
      </c>
      <c r="N938" s="24">
        <v>3.3370000000000002</v>
      </c>
      <c r="O938" s="13">
        <v>2</v>
      </c>
      <c r="P938" s="36">
        <f t="shared" si="87"/>
        <v>2.5027500000000003</v>
      </c>
      <c r="Q938" s="38">
        <f t="shared" si="88"/>
        <v>29.400000000000006</v>
      </c>
      <c r="R938" s="37">
        <f t="shared" si="89"/>
        <v>29.400000000000006</v>
      </c>
      <c r="S938" s="39">
        <f>IF(AND(I938=38000,R938&lt;=4.5,M938&gt;8),'[1]Pricing Schedule'!$F$8+('[1]Pricing Schedule'!$F$9*M938),
IF(AND(I938=38000,R938&lt;=4.5,M938&lt;=8),'[1]Pricing Schedule'!$F$34+('[1]Pricing Schedule'!$F$36*M938),
IF(AND(I938=38000,R938&gt;4.5,R938&lt;=9,M938&gt;8),'[1]Pricing Schedule'!$F$17+('[1]Pricing Schedule'!$F$18*M938),
IF(AND(I938=38000,R938&gt;4.5,R938&lt;=9,M938&lt;=8),'[1]Pricing Schedule'!$F$34+('[1]Pricing Schedule'!$F$36*M938),
IF(AND(I938=38000,R938&gt;9,R938&lt;=12.8,M938&gt;8),'[1]Pricing Schedule'!$F$26+('[1]Pricing Schedule'!$F$27*M938),
IF(AND(I938=38000,R938&gt;9,R938&lt;=12.8,M938&lt;=8),'[1]Pricing Schedule'!$F$34+('[1]Pricing Schedule'!$F$36*M938),
IF(AND(I938=38000,R938&gt;12.8,R938&lt;=22.8),'[1]Pricing Schedule'!$F$34+('[1]Pricing Schedule'!$F$36*M938),
IF(AND(I938=38000,R938&gt;22.8,R938&lt;=30.2),'[1]Pricing Schedule'!$F$43+('[1]Pricing Schedule'!$F$45*M938),
IF(AND(I938=38000,R938&gt;30.2,R938&lt;=45.9),'[1]Pricing Schedule'!$F$52+('[1]Pricing Schedule'!$F$54*M938),
IF(AND(I938=38000,R938&gt;45.9,R938&lt;=123.4),'[1]Pricing Schedule'!$F$96+('[1]Pricing Schedule'!$F$97*M938),
IF(AND(I938=38000,R938&gt;123.4,R938&lt;=168.2,M938&lt;=10),'[1]Pricing Schedule'!$F$103+('[1]Pricing Schedule'!$F$105*M938),
IF(AND(I938=38000,R938&gt;123.4,R938&lt;=168.2,M938&gt;10),'[1]Pricing Schedule'!$F$111+('[1]Pricing Schedule'!$F$113*M938),
IF(AND(I938=38000,R938&gt;157.4,R938&lt;=336.4,M938&lt;=10),('[1]Pricing Schedule'!$F$103+('[1]Pricing Schedule'!$F$105*M938))*2,
IF(AND(I938=38000,R938&gt;157.4,R938&lt;=336.4,M938&gt;10),('[1]Pricing Schedule'!$F$111+('[1]Pricing Schedule'!$F$113*M938))*2,
IF(AND(I938=38000,R938&gt;314.8,R938&lt;=504.6,M938&lt;=10),('[1]Pricing Schedule'!$F$103+('[1]Pricing Schedule'!$F$105*M938))*3,
IF(AND(I938=38000,R938&gt;314.8,R938&lt;=504.6,M938&gt;10),('[1]Pricing Schedule'!$F$111+('[1]Pricing Schedule'!$F$113*M938))*3,
IF(AND(I938=38000,R938&gt;472.2,R938&lt;=672.8,M938&lt;=10),('[1]Pricing Schedule'!$F$103+('[1]Pricing Schedule'!$F$105*M938))*4,
IF(AND(I938=38000,R938&gt;472.2,R938&lt;=672.8,M938&gt;10),('[1]Pricing Schedule'!$F$111+('[1]Pricing Schedule'!$F$113*M938))*4,
IF(AND(I938=110000,R938&lt;=12.8,M938&gt;2),'[1]Pricing Schedule'!$F$62+('[1]Pricing Schedule'!$F$63*M938),
IF(AND(I938=110000,R938&lt;=12.8,M938&lt;=2),'[1]Pricing Schedule'!$F$96+('[1]Pricing Schedule'!$F$97*M938),
IF(AND(I938=110000,R938&gt;12.8,R938&lt;=22.8,M938&gt;3),'[1]Pricing Schedule'!$F$71+('[1]Pricing Schedule'!$F$72*M938),
IF(AND(I938=110000,R938&gt;12.8,R938&lt;=22.8,M938&lt;=3),'[1]Pricing Schedule'!$F$96+('[1]Pricing Schedule'!$F$97*M938),
IF(AND(I938=110000,R938&gt;22.8,R938&lt;=30.2),'[1]Pricing Schedule'!$F$80+('[1]Pricing Schedule'!$F$81*M938),
IF(AND(I938=110000,R938&gt;30.2,R938&lt;=45.9),'[1]Pricing Schedule'!$F$89+('[1]Pricing Schedule'!$F$90*M938),
IF(AND(I938=110000,R938&gt;45.9,R938&lt;=123.4),'[1]Pricing Schedule'!$F$96+('[1]Pricing Schedule'!$F$97*M938),
IF(AND(I938=110000,R938&gt;123.4,R938&lt;=168.2,M938&lt;=10),'[1]Pricing Schedule'!$F$103+('[1]Pricing Schedule'!$F$105*M938),
IF(AND(I938=110000,R938&gt;123.4,R938&lt;=168.2,M938&gt;10),'[1]Pricing Schedule'!$F$111+('[1]Pricing Schedule'!$F$113*M938),
IF(AND(I938=110000,R938&gt;168.2,R938&lt;=336.4,M938&lt;=10),('[1]Pricing Schedule'!$F$103+('[1]Pricing Schedule'!$F$105*M938))*2,
IF(AND(I938=110000,R938&gt;168.2,R938&lt;=336.4,M938&gt;10),('[1]Pricing Schedule'!$F$111+('[1]Pricing Schedule'!$F$113*M938))*2,
IF(AND(I938=110000,R938&gt;336.4,R938&lt;=504.6,M938&lt;=10),('[1]Pricing Schedule'!$F$103+('[1]Pricing Schedule'!$F$105*M938))*3,
IF(AND(I938=110000,R938&gt;336.4,R938&lt;=504.6,M938&gt;10),('[1]Pricing Schedule'!$F$111+('[1]Pricing Schedule'!$F$113*M938))*3,
IF(AND(I938=110000,R938&gt;504.6,R938&lt;=672.8,M938&lt;=10),('[1]Pricing Schedule'!$F$103+('[1]Pricing Schedule'!$F$105*M938))*4,
IF(AND(I938=110000,R938&gt;504.6,R938&lt;=672.8,M938&gt;10),('[1]Pricing Schedule'!$F$111+('[1]Pricing Schedule'!$F$113*M938))*4,
IF(AND(I938=110000,R938&gt;672.8,R938&lt;=841,M938&lt;=10),('[1]Pricing Schedule'!$F$103+('[1]Pricing Schedule'!$F$105*M938))*5,
IF(AND(I938=110000,R938&gt;672.8,R938&lt;=841,M938&gt;10),('[1]Pricing Schedule'!$F$111+('[1]Pricing Schedule'!$F$113*M938))*5,
IF(AND(I938=110000,R938&gt;672.8,R938&lt;=841,M938&lt;=10),('[1]Pricing Schedule'!$F$103+('[1]Pricing Schedule'!$F$105*M938))*5,
IF(AND(I938=110000,R938&gt;672.8,R938&lt;=841,M938&gt;10),('[1]Pricing Schedule'!$F$111+('[1]Pricing Schedule'!$F$113*M938))*5,
IF(AND(I938=110000,R938&gt;1345.6,R938&lt;=1513.8,M938&lt;=10),('[1]Pricing Schedule'!$F$103+('[1]Pricing Schedule'!$F$105*M938))*9,
IF(AND(I938=110000,R938&gt;1345.6,R938&lt;=1513.8,M938&gt;10),('[1]Pricing Schedule'!$F$111+('[1]Pricing Schedule'!$F$113*M938))*9,
9999999999)))))))))))))))))))))))))))))))))))))))</f>
        <v>1236090</v>
      </c>
      <c r="T938" s="21">
        <f>IF(AND(I938=38000,R938&lt;=4.5,M938&gt;8),'[1]Pricing Schedule'!$J$9,
IF(AND(I938=38000,R938&lt;=4.5,M938&lt;=8),'[1]Pricing Schedule'!$J$36,
IF(AND(I938=38000,R938&gt;4.5,R938&lt;=9,M938&gt;8),'[1]Pricing Schedule'!$J$18,
IF(AND(I938=38000,R938&gt;4.5,R938&lt;=9,M938&lt;=8),'[1]Pricing Schedule'!$J$36,
IF(AND(I938=38000,R938&gt;9,R938&lt;=12.8,M938&gt;8),'[1]Pricing Schedule'!$J$27,
IF(AND(I938=38000,R938&gt;9,R938&lt;=12.8,M938&lt;=8),'[1]Pricing Schedule'!$J$36,
IF(AND(I938=38000,R938&gt;12.8,R938&lt;=22.8),'[1]Pricing Schedule'!$J$36,
IF(AND(I938=38000,R938&gt;22.8,R938&lt;=30.2),'[1]Pricing Schedule'!$J$45,
IF(AND(I938=38000,R938&gt;30.2,R938&lt;=45.9),'[1]Pricing Schedule'!$J$54,
IF(AND(I938=38000,R938&gt;45.9,R938&lt;=123.4),'[1]Pricing Schedule'!$J$97,
IF(AND(I938=38000,R938&gt;123.4,R938&lt;=168.2,M938&lt;=10),'[1]Pricing Schedule'!$J$105,
IF(AND(I938=38000,R938&gt;123.4,R938&lt;=168.2,M938&gt;10),'[1]Pricing Schedule'!$J$113,
IF(AND(I938=38000,R938&gt;168.2,R938&lt;=336.4,M938&lt;=10),('[1]Pricing Schedule'!$J$105),
IF(AND(I938=38000,R938&gt;168.2,R938&lt;=336.4,M938&gt;10),('[1]Pricing Schedule'!$J$113),
IF(AND(I938=38000,R938&gt;336.4,R938&lt;=504.6,M938&lt;=10),('[1]Pricing Schedule'!$J$105),
IF(AND(I938=38000,R938&gt;336.4,R938&lt;=504.6,M938&gt;10),('[1]Pricing Schedule'!$J$113),
IF(AND(I938=38000,R938&gt;504.6,R938&lt;=672.8,M938&lt;=10),('[1]Pricing Schedule'!$J$105),
IF(AND(I938=38000,R938&gt;504.6,R938&lt;=672.8,M938&gt;10),('[1]Pricing Schedule'!$J$113),
IF(AND(I938=110000,R938&lt;=12.8,M938&gt;2),'[1]Pricing Schedule'!$J$63,
IF(AND(I938=110000,R938&lt;=12.8,M938&lt;=2),'[1]Pricing Schedule'!$J$97,
IF(AND(I938=110000,R938&gt;12.8,R938&lt;=22.8,M938&gt;3),'[1]Pricing Schedule'!$J$72,
IF(AND(I938=110000,R938&gt;12.8,R938&lt;=22.8,M938&lt;=3),'[1]Pricing Schedule'!$J$97,
IF(AND(I938=110000,R938&gt;22.8,R938&lt;=30.2),'[1]Pricing Schedule'!$J$81,
IF(AND(I938=110000,R938&gt;30.2,R938&lt;=45.9),'[1]Pricing Schedule'!$J$90,
IF(AND(I938=110000,R938&gt;45.9,R938&lt;=123.4),'[1]Pricing Schedule'!$J$97,
IF(AND(I938=110000,R938&gt;123.4,R938&lt;=168.2,M938&lt;=10),'[1]Pricing Schedule'!$J$105,
IF(AND(I938=110000,R938&gt;123.4,R938&lt;=168.2,M938&gt;10),'[1]Pricing Schedule'!$J$113,
IF(AND(I938=110000,R938&gt;168.2,R938&lt;=336.2,M938&lt;=10),('[1]Pricing Schedule'!$J$105),
IF(AND(I938=110000,R938&gt;168.2,R938&lt;=336.2,M938&gt;10),('[1]Pricing Schedule'!$J$113),
IF(AND(I938=110000,R938&gt;336.4,R938&lt;=504.6,M938&lt;=10),('[1]Pricing Schedule'!$J$105),
IF(AND(I938=110000,R938&gt;336.4,R938&lt;=504.6,M938&gt;10),('[1]Pricing Schedule'!$J$113),
IF(AND(I938=110000,R938&gt;504.6,R938&lt;=672.8,M938&lt;=10),('[1]Pricing Schedule'!$J$105),
IF(AND(I938=110000,R938&gt;504.6,R938&lt;=672.8,M938&gt;10),('[1]Pricing Schedule'!$J$113),
IF(AND(I938=110000,R938&gt;672.8,R938&lt;=841,M938&lt;=10),('[1]Pricing Schedule'!$J$105),
IF(AND(I938=110000,R938&gt;672.8,R938&lt;=841,M938&gt;10),('[1]Pricing Schedule'!$J$113),
IF(AND(I938=110000,R938&gt;1682,R938&lt;=1850.2,M938&lt;=10),('[1]Pricing Schedule'!$J$105),
IF(AND(I938=110000,R938&gt;1682,R938&lt;=1850.2,M938&gt;10),('[1]Pricing Schedule'!$J$113),
IF(AND(I938=110000,R938&gt;2018.4,R938&lt;=2186.6,M938&lt;=10),('[1]Pricing Schedule'!$J$105),
IF(AND(I938=110000,R938&gt;2018.4,R938&lt;=2186.6,M938&gt;10),('[1]Pricing Schedule'!$J$113),999999999)))))))))))))))))))))))))))))))))))))))</f>
        <v>5</v>
      </c>
      <c r="U938" s="40">
        <f t="shared" si="90"/>
        <v>42043.8775510204</v>
      </c>
      <c r="V938" s="41">
        <f t="shared" si="91"/>
        <v>23.78467587311604</v>
      </c>
      <c r="Y938" s="23">
        <v>205</v>
      </c>
      <c r="Z938" s="23">
        <v>494</v>
      </c>
      <c r="AR938" s="35"/>
    </row>
    <row r="939" spans="1:44">
      <c r="A939" s="23">
        <v>940</v>
      </c>
      <c r="B939" s="23">
        <v>940</v>
      </c>
      <c r="C939" s="23" t="s">
        <v>1426</v>
      </c>
      <c r="D939" s="23" t="s">
        <v>314</v>
      </c>
      <c r="E939" s="23" t="s">
        <v>314</v>
      </c>
      <c r="F939" s="23" t="s">
        <v>1427</v>
      </c>
      <c r="G939" s="23" t="s">
        <v>1428</v>
      </c>
      <c r="H939" s="23" t="s">
        <v>113</v>
      </c>
      <c r="I939" s="13">
        <v>38000</v>
      </c>
      <c r="J939" s="13">
        <v>38000</v>
      </c>
      <c r="K939" s="23" t="s">
        <v>119</v>
      </c>
      <c r="L939" s="24">
        <v>11.734</v>
      </c>
      <c r="M939" s="37">
        <f t="shared" si="86"/>
        <v>12</v>
      </c>
      <c r="N939" s="24">
        <v>0.53700000000000003</v>
      </c>
      <c r="O939" s="13">
        <v>2</v>
      </c>
      <c r="P939" s="36">
        <f t="shared" si="87"/>
        <v>0.53700000000000003</v>
      </c>
      <c r="Q939" s="38">
        <f t="shared" si="88"/>
        <v>4.2</v>
      </c>
      <c r="R939" s="37">
        <f t="shared" si="89"/>
        <v>4.2</v>
      </c>
      <c r="S939" s="39">
        <f>IF(AND(I939=38000,R939&lt;=4.5,M939&gt;8),'[1]Pricing Schedule'!$F$8+('[1]Pricing Schedule'!$F$9*M939),
IF(AND(I939=38000,R939&lt;=4.5,M939&lt;=8),'[1]Pricing Schedule'!$F$34+('[1]Pricing Schedule'!$F$36*M939),
IF(AND(I939=38000,R939&gt;4.5,R939&lt;=9,M939&gt;8),'[1]Pricing Schedule'!$F$17+('[1]Pricing Schedule'!$F$18*M939),
IF(AND(I939=38000,R939&gt;4.5,R939&lt;=9,M939&lt;=8),'[1]Pricing Schedule'!$F$34+('[1]Pricing Schedule'!$F$36*M939),
IF(AND(I939=38000,R939&gt;9,R939&lt;=12.8,M939&gt;8),'[1]Pricing Schedule'!$F$26+('[1]Pricing Schedule'!$F$27*M939),
IF(AND(I939=38000,R939&gt;9,R939&lt;=12.8,M939&lt;=8),'[1]Pricing Schedule'!$F$34+('[1]Pricing Schedule'!$F$36*M939),
IF(AND(I939=38000,R939&gt;12.8,R939&lt;=22.8),'[1]Pricing Schedule'!$F$34+('[1]Pricing Schedule'!$F$36*M939),
IF(AND(I939=38000,R939&gt;22.8,R939&lt;=30.2),'[1]Pricing Schedule'!$F$43+('[1]Pricing Schedule'!$F$45*M939),
IF(AND(I939=38000,R939&gt;30.2,R939&lt;=45.9),'[1]Pricing Schedule'!$F$52+('[1]Pricing Schedule'!$F$54*M939),
IF(AND(I939=38000,R939&gt;45.9,R939&lt;=123.4),'[1]Pricing Schedule'!$F$96+('[1]Pricing Schedule'!$F$97*M939),
IF(AND(I939=38000,R939&gt;123.4,R939&lt;=168.2,M939&lt;=10),'[1]Pricing Schedule'!$F$103+('[1]Pricing Schedule'!$F$105*M939),
IF(AND(I939=38000,R939&gt;123.4,R939&lt;=168.2,M939&gt;10),'[1]Pricing Schedule'!$F$111+('[1]Pricing Schedule'!$F$113*M939),
IF(AND(I939=38000,R939&gt;157.4,R939&lt;=336.4,M939&lt;=10),('[1]Pricing Schedule'!$F$103+('[1]Pricing Schedule'!$F$105*M939))*2,
IF(AND(I939=38000,R939&gt;157.4,R939&lt;=336.4,M939&gt;10),('[1]Pricing Schedule'!$F$111+('[1]Pricing Schedule'!$F$113*M939))*2,
IF(AND(I939=38000,R939&gt;314.8,R939&lt;=504.6,M939&lt;=10),('[1]Pricing Schedule'!$F$103+('[1]Pricing Schedule'!$F$105*M939))*3,
IF(AND(I939=38000,R939&gt;314.8,R939&lt;=504.6,M939&gt;10),('[1]Pricing Schedule'!$F$111+('[1]Pricing Schedule'!$F$113*M939))*3,
IF(AND(I939=38000,R939&gt;472.2,R939&lt;=672.8,M939&lt;=10),('[1]Pricing Schedule'!$F$103+('[1]Pricing Schedule'!$F$105*M939))*4,
IF(AND(I939=38000,R939&gt;472.2,R939&lt;=672.8,M939&gt;10),('[1]Pricing Schedule'!$F$111+('[1]Pricing Schedule'!$F$113*M939))*4,
IF(AND(I939=110000,R939&lt;=12.8,M939&gt;2),'[1]Pricing Schedule'!$F$62+('[1]Pricing Schedule'!$F$63*M939),
IF(AND(I939=110000,R939&lt;=12.8,M939&lt;=2),'[1]Pricing Schedule'!$F$96+('[1]Pricing Schedule'!$F$97*M939),
IF(AND(I939=110000,R939&gt;12.8,R939&lt;=22.8,M939&gt;3),'[1]Pricing Schedule'!$F$71+('[1]Pricing Schedule'!$F$72*M939),
IF(AND(I939=110000,R939&gt;12.8,R939&lt;=22.8,M939&lt;=3),'[1]Pricing Schedule'!$F$96+('[1]Pricing Schedule'!$F$97*M939),
IF(AND(I939=110000,R939&gt;22.8,R939&lt;=30.2),'[1]Pricing Schedule'!$F$80+('[1]Pricing Schedule'!$F$81*M939),
IF(AND(I939=110000,R939&gt;30.2,R939&lt;=45.9),'[1]Pricing Schedule'!$F$89+('[1]Pricing Schedule'!$F$90*M939),
IF(AND(I939=110000,R939&gt;45.9,R939&lt;=123.4),'[1]Pricing Schedule'!$F$96+('[1]Pricing Schedule'!$F$97*M939),
IF(AND(I939=110000,R939&gt;123.4,R939&lt;=168.2,M939&lt;=10),'[1]Pricing Schedule'!$F$103+('[1]Pricing Schedule'!$F$105*M939),
IF(AND(I939=110000,R939&gt;123.4,R939&lt;=168.2,M939&gt;10),'[1]Pricing Schedule'!$F$111+('[1]Pricing Schedule'!$F$113*M939),
IF(AND(I939=110000,R939&gt;168.2,R939&lt;=336.4,M939&lt;=10),('[1]Pricing Schedule'!$F$103+('[1]Pricing Schedule'!$F$105*M939))*2,
IF(AND(I939=110000,R939&gt;168.2,R939&lt;=336.4,M939&gt;10),('[1]Pricing Schedule'!$F$111+('[1]Pricing Schedule'!$F$113*M939))*2,
IF(AND(I939=110000,R939&gt;336.4,R939&lt;=504.6,M939&lt;=10),('[1]Pricing Schedule'!$F$103+('[1]Pricing Schedule'!$F$105*M939))*3,
IF(AND(I939=110000,R939&gt;336.4,R939&lt;=504.6,M939&gt;10),('[1]Pricing Schedule'!$F$111+('[1]Pricing Schedule'!$F$113*M939))*3,
IF(AND(I939=110000,R939&gt;504.6,R939&lt;=672.8,M939&lt;=10),('[1]Pricing Schedule'!$F$103+('[1]Pricing Schedule'!$F$105*M939))*4,
IF(AND(I939=110000,R939&gt;504.6,R939&lt;=672.8,M939&gt;10),('[1]Pricing Schedule'!$F$111+('[1]Pricing Schedule'!$F$113*M939))*4,
IF(AND(I939=110000,R939&gt;672.8,R939&lt;=841,M939&lt;=10),('[1]Pricing Schedule'!$F$103+('[1]Pricing Schedule'!$F$105*M939))*5,
IF(AND(I939=110000,R939&gt;672.8,R939&lt;=841,M939&gt;10),('[1]Pricing Schedule'!$F$111+('[1]Pricing Schedule'!$F$113*M939))*5,
IF(AND(I939=110000,R939&gt;672.8,R939&lt;=841,M939&lt;=10),('[1]Pricing Schedule'!$F$103+('[1]Pricing Schedule'!$F$105*M939))*5,
IF(AND(I939=110000,R939&gt;672.8,R939&lt;=841,M939&gt;10),('[1]Pricing Schedule'!$F$111+('[1]Pricing Schedule'!$F$113*M939))*5,
IF(AND(I939=110000,R939&gt;1345.6,R939&lt;=1513.8,M939&lt;=10),('[1]Pricing Schedule'!$F$103+('[1]Pricing Schedule'!$F$105*M939))*9,
IF(AND(I939=110000,R939&gt;1345.6,R939&lt;=1513.8,M939&gt;10),('[1]Pricing Schedule'!$F$111+('[1]Pricing Schedule'!$F$113*M939))*9,
9999999999)))))))))))))))))))))))))))))))))))))))</f>
        <v>1492540</v>
      </c>
      <c r="T939" s="21">
        <f>IF(AND(I939=38000,R939&lt;=4.5,M939&gt;8),'[1]Pricing Schedule'!$J$9,
IF(AND(I939=38000,R939&lt;=4.5,M939&lt;=8),'[1]Pricing Schedule'!$J$36,
IF(AND(I939=38000,R939&gt;4.5,R939&lt;=9,M939&gt;8),'[1]Pricing Schedule'!$J$18,
IF(AND(I939=38000,R939&gt;4.5,R939&lt;=9,M939&lt;=8),'[1]Pricing Schedule'!$J$36,
IF(AND(I939=38000,R939&gt;9,R939&lt;=12.8,M939&gt;8),'[1]Pricing Schedule'!$J$27,
IF(AND(I939=38000,R939&gt;9,R939&lt;=12.8,M939&lt;=8),'[1]Pricing Schedule'!$J$36,
IF(AND(I939=38000,R939&gt;12.8,R939&lt;=22.8),'[1]Pricing Schedule'!$J$36,
IF(AND(I939=38000,R939&gt;22.8,R939&lt;=30.2),'[1]Pricing Schedule'!$J$45,
IF(AND(I939=38000,R939&gt;30.2,R939&lt;=45.9),'[1]Pricing Schedule'!$J$54,
IF(AND(I939=38000,R939&gt;45.9,R939&lt;=123.4),'[1]Pricing Schedule'!$J$97,
IF(AND(I939=38000,R939&gt;123.4,R939&lt;=168.2,M939&lt;=10),'[1]Pricing Schedule'!$J$105,
IF(AND(I939=38000,R939&gt;123.4,R939&lt;=168.2,M939&gt;10),'[1]Pricing Schedule'!$J$113,
IF(AND(I939=38000,R939&gt;168.2,R939&lt;=336.4,M939&lt;=10),('[1]Pricing Schedule'!$J$105),
IF(AND(I939=38000,R939&gt;168.2,R939&lt;=336.4,M939&gt;10),('[1]Pricing Schedule'!$J$113),
IF(AND(I939=38000,R939&gt;336.4,R939&lt;=504.6,M939&lt;=10),('[1]Pricing Schedule'!$J$105),
IF(AND(I939=38000,R939&gt;336.4,R939&lt;=504.6,M939&gt;10),('[1]Pricing Schedule'!$J$113),
IF(AND(I939=38000,R939&gt;504.6,R939&lt;=672.8,M939&lt;=10),('[1]Pricing Schedule'!$J$105),
IF(AND(I939=38000,R939&gt;504.6,R939&lt;=672.8,M939&gt;10),('[1]Pricing Schedule'!$J$113),
IF(AND(I939=110000,R939&lt;=12.8,M939&gt;2),'[1]Pricing Schedule'!$J$63,
IF(AND(I939=110000,R939&lt;=12.8,M939&lt;=2),'[1]Pricing Schedule'!$J$97,
IF(AND(I939=110000,R939&gt;12.8,R939&lt;=22.8,M939&gt;3),'[1]Pricing Schedule'!$J$72,
IF(AND(I939=110000,R939&gt;12.8,R939&lt;=22.8,M939&lt;=3),'[1]Pricing Schedule'!$J$97,
IF(AND(I939=110000,R939&gt;22.8,R939&lt;=30.2),'[1]Pricing Schedule'!$J$81,
IF(AND(I939=110000,R939&gt;30.2,R939&lt;=45.9),'[1]Pricing Schedule'!$J$90,
IF(AND(I939=110000,R939&gt;45.9,R939&lt;=123.4),'[1]Pricing Schedule'!$J$97,
IF(AND(I939=110000,R939&gt;123.4,R939&lt;=168.2,M939&lt;=10),'[1]Pricing Schedule'!$J$105,
IF(AND(I939=110000,R939&gt;123.4,R939&lt;=168.2,M939&gt;10),'[1]Pricing Schedule'!$J$113,
IF(AND(I939=110000,R939&gt;168.2,R939&lt;=336.2,M939&lt;=10),('[1]Pricing Schedule'!$J$105),
IF(AND(I939=110000,R939&gt;168.2,R939&lt;=336.2,M939&gt;10),('[1]Pricing Schedule'!$J$113),
IF(AND(I939=110000,R939&gt;336.4,R939&lt;=504.6,M939&lt;=10),('[1]Pricing Schedule'!$J$105),
IF(AND(I939=110000,R939&gt;336.4,R939&lt;=504.6,M939&gt;10),('[1]Pricing Schedule'!$J$113),
IF(AND(I939=110000,R939&gt;504.6,R939&lt;=672.8,M939&lt;=10),('[1]Pricing Schedule'!$J$105),
IF(AND(I939=110000,R939&gt;504.6,R939&lt;=672.8,M939&gt;10),('[1]Pricing Schedule'!$J$113),
IF(AND(I939=110000,R939&gt;672.8,R939&lt;=841,M939&lt;=10),('[1]Pricing Schedule'!$J$105),
IF(AND(I939=110000,R939&gt;672.8,R939&lt;=841,M939&gt;10),('[1]Pricing Schedule'!$J$113),
IF(AND(I939=110000,R939&gt;1682,R939&lt;=1850.2,M939&lt;=10),('[1]Pricing Schedule'!$J$105),
IF(AND(I939=110000,R939&gt;1682,R939&lt;=1850.2,M939&gt;10),('[1]Pricing Schedule'!$J$113),
IF(AND(I939=110000,R939&gt;2018.4,R939&lt;=2186.6,M939&lt;=10),('[1]Pricing Schedule'!$J$105),
IF(AND(I939=110000,R939&gt;2018.4,R939&lt;=2186.6,M939&gt;10),('[1]Pricing Schedule'!$J$113),999999999)))))))))))))))))))))))))))))))))))))))</f>
        <v>1</v>
      </c>
      <c r="U939" s="40">
        <f t="shared" si="90"/>
        <v>355366.66666666663</v>
      </c>
      <c r="V939" s="41">
        <f t="shared" si="91"/>
        <v>2.8139949348091173</v>
      </c>
      <c r="Y939" s="23">
        <v>105</v>
      </c>
      <c r="Z939" s="23">
        <v>487</v>
      </c>
      <c r="AR939" s="35"/>
    </row>
    <row r="940" spans="1:44">
      <c r="A940" s="23">
        <v>941</v>
      </c>
      <c r="B940" s="23">
        <v>941</v>
      </c>
      <c r="C940" s="23" t="s">
        <v>1429</v>
      </c>
      <c r="D940" s="23" t="s">
        <v>314</v>
      </c>
      <c r="E940" s="23" t="s">
        <v>314</v>
      </c>
      <c r="F940" s="23" t="s">
        <v>315</v>
      </c>
      <c r="G940" s="23" t="s">
        <v>316</v>
      </c>
      <c r="H940" s="23" t="s">
        <v>133</v>
      </c>
      <c r="I940" s="13">
        <v>110000</v>
      </c>
      <c r="J940" s="13">
        <v>20000</v>
      </c>
      <c r="K940" s="13">
        <v>110000</v>
      </c>
      <c r="L940" s="24">
        <v>11.413</v>
      </c>
      <c r="M940" s="37">
        <f t="shared" si="86"/>
        <v>12</v>
      </c>
      <c r="N940" s="24">
        <v>0.45600000000000002</v>
      </c>
      <c r="O940" s="13">
        <v>2</v>
      </c>
      <c r="P940" s="36">
        <f t="shared" si="87"/>
        <v>0.45600000000000002</v>
      </c>
      <c r="Q940" s="38">
        <f t="shared" si="88"/>
        <v>4.2</v>
      </c>
      <c r="R940" s="37">
        <f t="shared" si="89"/>
        <v>4.2</v>
      </c>
      <c r="S940" s="39">
        <f>IF(AND(I940=38000,R940&lt;=4.5,M940&gt;8),'[1]Pricing Schedule'!$F$8+('[1]Pricing Schedule'!$F$9*M940),
IF(AND(I940=38000,R940&lt;=4.5,M940&lt;=8),'[1]Pricing Schedule'!$F$34+('[1]Pricing Schedule'!$F$36*M940),
IF(AND(I940=38000,R940&gt;4.5,R940&lt;=9,M940&gt;8),'[1]Pricing Schedule'!$F$17+('[1]Pricing Schedule'!$F$18*M940),
IF(AND(I940=38000,R940&gt;4.5,R940&lt;=9,M940&lt;=8),'[1]Pricing Schedule'!$F$34+('[1]Pricing Schedule'!$F$36*M940),
IF(AND(I940=38000,R940&gt;9,R940&lt;=12.8,M940&gt;8),'[1]Pricing Schedule'!$F$26+('[1]Pricing Schedule'!$F$27*M940),
IF(AND(I940=38000,R940&gt;9,R940&lt;=12.8,M940&lt;=8),'[1]Pricing Schedule'!$F$34+('[1]Pricing Schedule'!$F$36*M940),
IF(AND(I940=38000,R940&gt;12.8,R940&lt;=22.8),'[1]Pricing Schedule'!$F$34+('[1]Pricing Schedule'!$F$36*M940),
IF(AND(I940=38000,R940&gt;22.8,R940&lt;=30.2),'[1]Pricing Schedule'!$F$43+('[1]Pricing Schedule'!$F$45*M940),
IF(AND(I940=38000,R940&gt;30.2,R940&lt;=45.9),'[1]Pricing Schedule'!$F$52+('[1]Pricing Schedule'!$F$54*M940),
IF(AND(I940=38000,R940&gt;45.9,R940&lt;=123.4),'[1]Pricing Schedule'!$F$96+('[1]Pricing Schedule'!$F$97*M940),
IF(AND(I940=38000,R940&gt;123.4,R940&lt;=168.2,M940&lt;=10),'[1]Pricing Schedule'!$F$103+('[1]Pricing Schedule'!$F$105*M940),
IF(AND(I940=38000,R940&gt;123.4,R940&lt;=168.2,M940&gt;10),'[1]Pricing Schedule'!$F$111+('[1]Pricing Schedule'!$F$113*M940),
IF(AND(I940=38000,R940&gt;157.4,R940&lt;=336.4,M940&lt;=10),('[1]Pricing Schedule'!$F$103+('[1]Pricing Schedule'!$F$105*M940))*2,
IF(AND(I940=38000,R940&gt;157.4,R940&lt;=336.4,M940&gt;10),('[1]Pricing Schedule'!$F$111+('[1]Pricing Schedule'!$F$113*M940))*2,
IF(AND(I940=38000,R940&gt;314.8,R940&lt;=504.6,M940&lt;=10),('[1]Pricing Schedule'!$F$103+('[1]Pricing Schedule'!$F$105*M940))*3,
IF(AND(I940=38000,R940&gt;314.8,R940&lt;=504.6,M940&gt;10),('[1]Pricing Schedule'!$F$111+('[1]Pricing Schedule'!$F$113*M940))*3,
IF(AND(I940=38000,R940&gt;472.2,R940&lt;=672.8,M940&lt;=10),('[1]Pricing Schedule'!$F$103+('[1]Pricing Schedule'!$F$105*M940))*4,
IF(AND(I940=38000,R940&gt;472.2,R940&lt;=672.8,M940&gt;10),('[1]Pricing Schedule'!$F$111+('[1]Pricing Schedule'!$F$113*M940))*4,
IF(AND(I940=110000,R940&lt;=12.8,M940&gt;2),'[1]Pricing Schedule'!$F$62+('[1]Pricing Schedule'!$F$63*M940),
IF(AND(I940=110000,R940&lt;=12.8,M940&lt;=2),'[1]Pricing Schedule'!$F$96+('[1]Pricing Schedule'!$F$97*M940),
IF(AND(I940=110000,R940&gt;12.8,R940&lt;=22.8,M940&gt;3),'[1]Pricing Schedule'!$F$71+('[1]Pricing Schedule'!$F$72*M940),
IF(AND(I940=110000,R940&gt;12.8,R940&lt;=22.8,M940&lt;=3),'[1]Pricing Schedule'!$F$96+('[1]Pricing Schedule'!$F$97*M940),
IF(AND(I940=110000,R940&gt;22.8,R940&lt;=30.2),'[1]Pricing Schedule'!$F$80+('[1]Pricing Schedule'!$F$81*M940),
IF(AND(I940=110000,R940&gt;30.2,R940&lt;=45.9),'[1]Pricing Schedule'!$F$89+('[1]Pricing Schedule'!$F$90*M940),
IF(AND(I940=110000,R940&gt;45.9,R940&lt;=123.4),'[1]Pricing Schedule'!$F$96+('[1]Pricing Schedule'!$F$97*M940),
IF(AND(I940=110000,R940&gt;123.4,R940&lt;=168.2,M940&lt;=10),'[1]Pricing Schedule'!$F$103+('[1]Pricing Schedule'!$F$105*M940),
IF(AND(I940=110000,R940&gt;123.4,R940&lt;=168.2,M940&gt;10),'[1]Pricing Schedule'!$F$111+('[1]Pricing Schedule'!$F$113*M940),
IF(AND(I940=110000,R940&gt;168.2,R940&lt;=336.4,M940&lt;=10),('[1]Pricing Schedule'!$F$103+('[1]Pricing Schedule'!$F$105*M940))*2,
IF(AND(I940=110000,R940&gt;168.2,R940&lt;=336.4,M940&gt;10),('[1]Pricing Schedule'!$F$111+('[1]Pricing Schedule'!$F$113*M940))*2,
IF(AND(I940=110000,R940&gt;336.4,R940&lt;=504.6,M940&lt;=10),('[1]Pricing Schedule'!$F$103+('[1]Pricing Schedule'!$F$105*M940))*3,
IF(AND(I940=110000,R940&gt;336.4,R940&lt;=504.6,M940&gt;10),('[1]Pricing Schedule'!$F$111+('[1]Pricing Schedule'!$F$113*M940))*3,
IF(AND(I940=110000,R940&gt;504.6,R940&lt;=672.8,M940&lt;=10),('[1]Pricing Schedule'!$F$103+('[1]Pricing Schedule'!$F$105*M940))*4,
IF(AND(I940=110000,R940&gt;504.6,R940&lt;=672.8,M940&gt;10),('[1]Pricing Schedule'!$F$111+('[1]Pricing Schedule'!$F$113*M940))*4,
IF(AND(I940=110000,R940&gt;672.8,R940&lt;=841,M940&lt;=10),('[1]Pricing Schedule'!$F$103+('[1]Pricing Schedule'!$F$105*M940))*5,
IF(AND(I940=110000,R940&gt;672.8,R940&lt;=841,M940&gt;10),('[1]Pricing Schedule'!$F$111+('[1]Pricing Schedule'!$F$113*M940))*5,
IF(AND(I940=110000,R940&gt;672.8,R940&lt;=841,M940&lt;=10),('[1]Pricing Schedule'!$F$103+('[1]Pricing Schedule'!$F$105*M940))*5,
IF(AND(I940=110000,R940&gt;672.8,R940&lt;=841,M940&gt;10),('[1]Pricing Schedule'!$F$111+('[1]Pricing Schedule'!$F$113*M940))*5,
IF(AND(I940=110000,R940&gt;1345.6,R940&lt;=1513.8,M940&lt;=10),('[1]Pricing Schedule'!$F$103+('[1]Pricing Schedule'!$F$105*M940))*9,
IF(AND(I940=110000,R940&gt;1345.6,R940&lt;=1513.8,M940&gt;10),('[1]Pricing Schedule'!$F$111+('[1]Pricing Schedule'!$F$113*M940))*9,
9999999999)))))))))))))))))))))))))))))))))))))))</f>
        <v>2048870</v>
      </c>
      <c r="T940" s="21">
        <f>IF(AND(I940=38000,R940&lt;=4.5,M940&gt;8),'[1]Pricing Schedule'!$J$9,
IF(AND(I940=38000,R940&lt;=4.5,M940&lt;=8),'[1]Pricing Schedule'!$J$36,
IF(AND(I940=38000,R940&gt;4.5,R940&lt;=9,M940&gt;8),'[1]Pricing Schedule'!$J$18,
IF(AND(I940=38000,R940&gt;4.5,R940&lt;=9,M940&lt;=8),'[1]Pricing Schedule'!$J$36,
IF(AND(I940=38000,R940&gt;9,R940&lt;=12.8,M940&gt;8),'[1]Pricing Schedule'!$J$27,
IF(AND(I940=38000,R940&gt;9,R940&lt;=12.8,M940&lt;=8),'[1]Pricing Schedule'!$J$36,
IF(AND(I940=38000,R940&gt;12.8,R940&lt;=22.8),'[1]Pricing Schedule'!$J$36,
IF(AND(I940=38000,R940&gt;22.8,R940&lt;=30.2),'[1]Pricing Schedule'!$J$45,
IF(AND(I940=38000,R940&gt;30.2,R940&lt;=45.9),'[1]Pricing Schedule'!$J$54,
IF(AND(I940=38000,R940&gt;45.9,R940&lt;=123.4),'[1]Pricing Schedule'!$J$97,
IF(AND(I940=38000,R940&gt;123.4,R940&lt;=168.2,M940&lt;=10),'[1]Pricing Schedule'!$J$105,
IF(AND(I940=38000,R940&gt;123.4,R940&lt;=168.2,M940&gt;10),'[1]Pricing Schedule'!$J$113,
IF(AND(I940=38000,R940&gt;168.2,R940&lt;=336.4,M940&lt;=10),('[1]Pricing Schedule'!$J$105),
IF(AND(I940=38000,R940&gt;168.2,R940&lt;=336.4,M940&gt;10),('[1]Pricing Schedule'!$J$113),
IF(AND(I940=38000,R940&gt;336.4,R940&lt;=504.6,M940&lt;=10),('[1]Pricing Schedule'!$J$105),
IF(AND(I940=38000,R940&gt;336.4,R940&lt;=504.6,M940&gt;10),('[1]Pricing Schedule'!$J$113),
IF(AND(I940=38000,R940&gt;504.6,R940&lt;=672.8,M940&lt;=10),('[1]Pricing Schedule'!$J$105),
IF(AND(I940=38000,R940&gt;504.6,R940&lt;=672.8,M940&gt;10),('[1]Pricing Schedule'!$J$113),
IF(AND(I940=110000,R940&lt;=12.8,M940&gt;2),'[1]Pricing Schedule'!$J$63,
IF(AND(I940=110000,R940&lt;=12.8,M940&lt;=2),'[1]Pricing Schedule'!$J$97,
IF(AND(I940=110000,R940&gt;12.8,R940&lt;=22.8,M940&gt;3),'[1]Pricing Schedule'!$J$72,
IF(AND(I940=110000,R940&gt;12.8,R940&lt;=22.8,M940&lt;=3),'[1]Pricing Schedule'!$J$97,
IF(AND(I940=110000,R940&gt;22.8,R940&lt;=30.2),'[1]Pricing Schedule'!$J$81,
IF(AND(I940=110000,R940&gt;30.2,R940&lt;=45.9),'[1]Pricing Schedule'!$J$90,
IF(AND(I940=110000,R940&gt;45.9,R940&lt;=123.4),'[1]Pricing Schedule'!$J$97,
IF(AND(I940=110000,R940&gt;123.4,R940&lt;=168.2,M940&lt;=10),'[1]Pricing Schedule'!$J$105,
IF(AND(I940=110000,R940&gt;123.4,R940&lt;=168.2,M940&gt;10),'[1]Pricing Schedule'!$J$113,
IF(AND(I940=110000,R940&gt;168.2,R940&lt;=336.2,M940&lt;=10),('[1]Pricing Schedule'!$J$105),
IF(AND(I940=110000,R940&gt;168.2,R940&lt;=336.2,M940&gt;10),('[1]Pricing Schedule'!$J$113),
IF(AND(I940=110000,R940&gt;336.4,R940&lt;=504.6,M940&lt;=10),('[1]Pricing Schedule'!$J$105),
IF(AND(I940=110000,R940&gt;336.4,R940&lt;=504.6,M940&gt;10),('[1]Pricing Schedule'!$J$113),
IF(AND(I940=110000,R940&gt;504.6,R940&lt;=672.8,M940&lt;=10),('[1]Pricing Schedule'!$J$105),
IF(AND(I940=110000,R940&gt;504.6,R940&lt;=672.8,M940&gt;10),('[1]Pricing Schedule'!$J$113),
IF(AND(I940=110000,R940&gt;672.8,R940&lt;=841,M940&lt;=10),('[1]Pricing Schedule'!$J$105),
IF(AND(I940=110000,R940&gt;672.8,R940&lt;=841,M940&gt;10),('[1]Pricing Schedule'!$J$113),
IF(AND(I940=110000,R940&gt;1682,R940&lt;=1850.2,M940&lt;=10),('[1]Pricing Schedule'!$J$105),
IF(AND(I940=110000,R940&gt;1682,R940&lt;=1850.2,M940&gt;10),('[1]Pricing Schedule'!$J$113),
IF(AND(I940=110000,R940&gt;2018.4,R940&lt;=2186.6,M940&lt;=10),('[1]Pricing Schedule'!$J$105),
IF(AND(I940=110000,R940&gt;2018.4,R940&lt;=2186.6,M940&gt;10),('[1]Pricing Schedule'!$J$113),999999999)))))))))))))))))))))))))))))))))))))))</f>
        <v>7</v>
      </c>
      <c r="U940" s="40">
        <f t="shared" si="90"/>
        <v>487826.19047619047</v>
      </c>
      <c r="V940" s="41">
        <f t="shared" si="91"/>
        <v>2.0499104384367968</v>
      </c>
      <c r="Y940" s="23">
        <v>192</v>
      </c>
      <c r="Z940" s="23">
        <v>481</v>
      </c>
      <c r="AR940" s="35"/>
    </row>
    <row r="941" spans="1:44">
      <c r="A941" s="23">
        <v>942</v>
      </c>
      <c r="B941" s="23">
        <v>942</v>
      </c>
      <c r="C941" s="23" t="s">
        <v>1430</v>
      </c>
      <c r="D941" s="23" t="s">
        <v>314</v>
      </c>
      <c r="E941" s="23" t="s">
        <v>318</v>
      </c>
      <c r="F941" s="23" t="s">
        <v>315</v>
      </c>
      <c r="G941" s="23" t="s">
        <v>316</v>
      </c>
      <c r="H941" s="23" t="s">
        <v>133</v>
      </c>
      <c r="I941" s="13">
        <v>110000</v>
      </c>
      <c r="J941" s="13">
        <v>20000</v>
      </c>
      <c r="K941" s="13">
        <v>110000</v>
      </c>
      <c r="L941" s="24">
        <v>9.5190000000000001</v>
      </c>
      <c r="M941" s="37">
        <f t="shared" si="86"/>
        <v>10</v>
      </c>
      <c r="N941" s="24">
        <v>4.49</v>
      </c>
      <c r="O941" s="13">
        <v>2</v>
      </c>
      <c r="P941" s="36">
        <f t="shared" si="87"/>
        <v>3.3675000000000002</v>
      </c>
      <c r="Q941" s="38">
        <f t="shared" si="88"/>
        <v>37.800000000000004</v>
      </c>
      <c r="R941" s="37">
        <f t="shared" si="89"/>
        <v>37.800000000000004</v>
      </c>
      <c r="S941" s="39">
        <f>IF(AND(I941=38000,R941&lt;=4.5,M941&gt;8),'[1]Pricing Schedule'!$F$8+('[1]Pricing Schedule'!$F$9*M941),
IF(AND(I941=38000,R941&lt;=4.5,M941&lt;=8),'[1]Pricing Schedule'!$F$34+('[1]Pricing Schedule'!$F$36*M941),
IF(AND(I941=38000,R941&gt;4.5,R941&lt;=9,M941&gt;8),'[1]Pricing Schedule'!$F$17+('[1]Pricing Schedule'!$F$18*M941),
IF(AND(I941=38000,R941&gt;4.5,R941&lt;=9,M941&lt;=8),'[1]Pricing Schedule'!$F$34+('[1]Pricing Schedule'!$F$36*M941),
IF(AND(I941=38000,R941&gt;9,R941&lt;=12.8,M941&gt;8),'[1]Pricing Schedule'!$F$26+('[1]Pricing Schedule'!$F$27*M941),
IF(AND(I941=38000,R941&gt;9,R941&lt;=12.8,M941&lt;=8),'[1]Pricing Schedule'!$F$34+('[1]Pricing Schedule'!$F$36*M941),
IF(AND(I941=38000,R941&gt;12.8,R941&lt;=22.8),'[1]Pricing Schedule'!$F$34+('[1]Pricing Schedule'!$F$36*M941),
IF(AND(I941=38000,R941&gt;22.8,R941&lt;=30.2),'[1]Pricing Schedule'!$F$43+('[1]Pricing Schedule'!$F$45*M941),
IF(AND(I941=38000,R941&gt;30.2,R941&lt;=45.9),'[1]Pricing Schedule'!$F$52+('[1]Pricing Schedule'!$F$54*M941),
IF(AND(I941=38000,R941&gt;45.9,R941&lt;=123.4),'[1]Pricing Schedule'!$F$96+('[1]Pricing Schedule'!$F$97*M941),
IF(AND(I941=38000,R941&gt;123.4,R941&lt;=168.2,M941&lt;=10),'[1]Pricing Schedule'!$F$103+('[1]Pricing Schedule'!$F$105*M941),
IF(AND(I941=38000,R941&gt;123.4,R941&lt;=168.2,M941&gt;10),'[1]Pricing Schedule'!$F$111+('[1]Pricing Schedule'!$F$113*M941),
IF(AND(I941=38000,R941&gt;157.4,R941&lt;=336.4,M941&lt;=10),('[1]Pricing Schedule'!$F$103+('[1]Pricing Schedule'!$F$105*M941))*2,
IF(AND(I941=38000,R941&gt;157.4,R941&lt;=336.4,M941&gt;10),('[1]Pricing Schedule'!$F$111+('[1]Pricing Schedule'!$F$113*M941))*2,
IF(AND(I941=38000,R941&gt;314.8,R941&lt;=504.6,M941&lt;=10),('[1]Pricing Schedule'!$F$103+('[1]Pricing Schedule'!$F$105*M941))*3,
IF(AND(I941=38000,R941&gt;314.8,R941&lt;=504.6,M941&gt;10),('[1]Pricing Schedule'!$F$111+('[1]Pricing Schedule'!$F$113*M941))*3,
IF(AND(I941=38000,R941&gt;472.2,R941&lt;=672.8,M941&lt;=10),('[1]Pricing Schedule'!$F$103+('[1]Pricing Schedule'!$F$105*M941))*4,
IF(AND(I941=38000,R941&gt;472.2,R941&lt;=672.8,M941&gt;10),('[1]Pricing Schedule'!$F$111+('[1]Pricing Schedule'!$F$113*M941))*4,
IF(AND(I941=110000,R941&lt;=12.8,M941&gt;2),'[1]Pricing Schedule'!$F$62+('[1]Pricing Schedule'!$F$63*M941),
IF(AND(I941=110000,R941&lt;=12.8,M941&lt;=2),'[1]Pricing Schedule'!$F$96+('[1]Pricing Schedule'!$F$97*M941),
IF(AND(I941=110000,R941&gt;12.8,R941&lt;=22.8,M941&gt;3),'[1]Pricing Schedule'!$F$71+('[1]Pricing Schedule'!$F$72*M941),
IF(AND(I941=110000,R941&gt;12.8,R941&lt;=22.8,M941&lt;=3),'[1]Pricing Schedule'!$F$96+('[1]Pricing Schedule'!$F$97*M941),
IF(AND(I941=110000,R941&gt;22.8,R941&lt;=30.2),'[1]Pricing Schedule'!$F$80+('[1]Pricing Schedule'!$F$81*M941),
IF(AND(I941=110000,R941&gt;30.2,R941&lt;=45.9),'[1]Pricing Schedule'!$F$89+('[1]Pricing Schedule'!$F$90*M941),
IF(AND(I941=110000,R941&gt;45.9,R941&lt;=123.4),'[1]Pricing Schedule'!$F$96+('[1]Pricing Schedule'!$F$97*M941),
IF(AND(I941=110000,R941&gt;123.4,R941&lt;=168.2,M941&lt;=10),'[1]Pricing Schedule'!$F$103+('[1]Pricing Schedule'!$F$105*M941),
IF(AND(I941=110000,R941&gt;123.4,R941&lt;=168.2,M941&gt;10),'[1]Pricing Schedule'!$F$111+('[1]Pricing Schedule'!$F$113*M941),
IF(AND(I941=110000,R941&gt;168.2,R941&lt;=336.4,M941&lt;=10),('[1]Pricing Schedule'!$F$103+('[1]Pricing Schedule'!$F$105*M941))*2,
IF(AND(I941=110000,R941&gt;168.2,R941&lt;=336.4,M941&gt;10),('[1]Pricing Schedule'!$F$111+('[1]Pricing Schedule'!$F$113*M941))*2,
IF(AND(I941=110000,R941&gt;336.4,R941&lt;=504.6,M941&lt;=10),('[1]Pricing Schedule'!$F$103+('[1]Pricing Schedule'!$F$105*M941))*3,
IF(AND(I941=110000,R941&gt;336.4,R941&lt;=504.6,M941&gt;10),('[1]Pricing Schedule'!$F$111+('[1]Pricing Schedule'!$F$113*M941))*3,
IF(AND(I941=110000,R941&gt;504.6,R941&lt;=672.8,M941&lt;=10),('[1]Pricing Schedule'!$F$103+('[1]Pricing Schedule'!$F$105*M941))*4,
IF(AND(I941=110000,R941&gt;504.6,R941&lt;=672.8,M941&gt;10),('[1]Pricing Schedule'!$F$111+('[1]Pricing Schedule'!$F$113*M941))*4,
IF(AND(I941=110000,R941&gt;672.8,R941&lt;=841,M941&lt;=10),('[1]Pricing Schedule'!$F$103+('[1]Pricing Schedule'!$F$105*M941))*5,
IF(AND(I941=110000,R941&gt;672.8,R941&lt;=841,M941&gt;10),('[1]Pricing Schedule'!$F$111+('[1]Pricing Schedule'!$F$113*M941))*5,
IF(AND(I941=110000,R941&gt;672.8,R941&lt;=841,M941&lt;=10),('[1]Pricing Schedule'!$F$103+('[1]Pricing Schedule'!$F$105*M941))*5,
IF(AND(I941=110000,R941&gt;672.8,R941&lt;=841,M941&gt;10),('[1]Pricing Schedule'!$F$111+('[1]Pricing Schedule'!$F$113*M941))*5,
IF(AND(I941=110000,R941&gt;1345.6,R941&lt;=1513.8,M941&lt;=10),('[1]Pricing Schedule'!$F$103+('[1]Pricing Schedule'!$F$105*M941))*9,
IF(AND(I941=110000,R941&gt;1345.6,R941&lt;=1513.8,M941&gt;10),('[1]Pricing Schedule'!$F$111+('[1]Pricing Schedule'!$F$113*M941))*9,
9999999999)))))))))))))))))))))))))))))))))))))))</f>
        <v>3066450</v>
      </c>
      <c r="T941" s="21">
        <f>IF(AND(I941=38000,R941&lt;=4.5,M941&gt;8),'[1]Pricing Schedule'!$J$9,
IF(AND(I941=38000,R941&lt;=4.5,M941&lt;=8),'[1]Pricing Schedule'!$J$36,
IF(AND(I941=38000,R941&gt;4.5,R941&lt;=9,M941&gt;8),'[1]Pricing Schedule'!$J$18,
IF(AND(I941=38000,R941&gt;4.5,R941&lt;=9,M941&lt;=8),'[1]Pricing Schedule'!$J$36,
IF(AND(I941=38000,R941&gt;9,R941&lt;=12.8,M941&gt;8),'[1]Pricing Schedule'!$J$27,
IF(AND(I941=38000,R941&gt;9,R941&lt;=12.8,M941&lt;=8),'[1]Pricing Schedule'!$J$36,
IF(AND(I941=38000,R941&gt;12.8,R941&lt;=22.8),'[1]Pricing Schedule'!$J$36,
IF(AND(I941=38000,R941&gt;22.8,R941&lt;=30.2),'[1]Pricing Schedule'!$J$45,
IF(AND(I941=38000,R941&gt;30.2,R941&lt;=45.9),'[1]Pricing Schedule'!$J$54,
IF(AND(I941=38000,R941&gt;45.9,R941&lt;=123.4),'[1]Pricing Schedule'!$J$97,
IF(AND(I941=38000,R941&gt;123.4,R941&lt;=168.2,M941&lt;=10),'[1]Pricing Schedule'!$J$105,
IF(AND(I941=38000,R941&gt;123.4,R941&lt;=168.2,M941&gt;10),'[1]Pricing Schedule'!$J$113,
IF(AND(I941=38000,R941&gt;168.2,R941&lt;=336.4,M941&lt;=10),('[1]Pricing Schedule'!$J$105),
IF(AND(I941=38000,R941&gt;168.2,R941&lt;=336.4,M941&gt;10),('[1]Pricing Schedule'!$J$113),
IF(AND(I941=38000,R941&gt;336.4,R941&lt;=504.6,M941&lt;=10),('[1]Pricing Schedule'!$J$105),
IF(AND(I941=38000,R941&gt;336.4,R941&lt;=504.6,M941&gt;10),('[1]Pricing Schedule'!$J$113),
IF(AND(I941=38000,R941&gt;504.6,R941&lt;=672.8,M941&lt;=10),('[1]Pricing Schedule'!$J$105),
IF(AND(I941=38000,R941&gt;504.6,R941&lt;=672.8,M941&gt;10),('[1]Pricing Schedule'!$J$113),
IF(AND(I941=110000,R941&lt;=12.8,M941&gt;2),'[1]Pricing Schedule'!$J$63,
IF(AND(I941=110000,R941&lt;=12.8,M941&lt;=2),'[1]Pricing Schedule'!$J$97,
IF(AND(I941=110000,R941&gt;12.8,R941&lt;=22.8,M941&gt;3),'[1]Pricing Schedule'!$J$72,
IF(AND(I941=110000,R941&gt;12.8,R941&lt;=22.8,M941&lt;=3),'[1]Pricing Schedule'!$J$97,
IF(AND(I941=110000,R941&gt;22.8,R941&lt;=30.2),'[1]Pricing Schedule'!$J$81,
IF(AND(I941=110000,R941&gt;30.2,R941&lt;=45.9),'[1]Pricing Schedule'!$J$90,
IF(AND(I941=110000,R941&gt;45.9,R941&lt;=123.4),'[1]Pricing Schedule'!$J$97,
IF(AND(I941=110000,R941&gt;123.4,R941&lt;=168.2,M941&lt;=10),'[1]Pricing Schedule'!$J$105,
IF(AND(I941=110000,R941&gt;123.4,R941&lt;=168.2,M941&gt;10),'[1]Pricing Schedule'!$J$113,
IF(AND(I941=110000,R941&gt;168.2,R941&lt;=336.2,M941&lt;=10),('[1]Pricing Schedule'!$J$105),
IF(AND(I941=110000,R941&gt;168.2,R941&lt;=336.2,M941&gt;10),('[1]Pricing Schedule'!$J$113),
IF(AND(I941=110000,R941&gt;336.4,R941&lt;=504.6,M941&lt;=10),('[1]Pricing Schedule'!$J$105),
IF(AND(I941=110000,R941&gt;336.4,R941&lt;=504.6,M941&gt;10),('[1]Pricing Schedule'!$J$113),
IF(AND(I941=110000,R941&gt;504.6,R941&lt;=672.8,M941&lt;=10),('[1]Pricing Schedule'!$J$105),
IF(AND(I941=110000,R941&gt;504.6,R941&lt;=672.8,M941&gt;10),('[1]Pricing Schedule'!$J$113),
IF(AND(I941=110000,R941&gt;672.8,R941&lt;=841,M941&lt;=10),('[1]Pricing Schedule'!$J$105),
IF(AND(I941=110000,R941&gt;672.8,R941&lt;=841,M941&gt;10),('[1]Pricing Schedule'!$J$113),
IF(AND(I941=110000,R941&gt;1682,R941&lt;=1850.2,M941&lt;=10),('[1]Pricing Schedule'!$J$105),
IF(AND(I941=110000,R941&gt;1682,R941&lt;=1850.2,M941&gt;10),('[1]Pricing Schedule'!$J$113),
IF(AND(I941=110000,R941&gt;2018.4,R941&lt;=2186.6,M941&lt;=10),('[1]Pricing Schedule'!$J$105),
IF(AND(I941=110000,R941&gt;2018.4,R941&lt;=2186.6,M941&gt;10),('[1]Pricing Schedule'!$J$113),999999999)))))))))))))))))))))))))))))))))))))))</f>
        <v>10</v>
      </c>
      <c r="U941" s="40">
        <f t="shared" si="90"/>
        <v>81123.015873015858</v>
      </c>
      <c r="V941" s="41">
        <f t="shared" si="91"/>
        <v>12.326957882893902</v>
      </c>
      <c r="Y941" s="23">
        <v>645</v>
      </c>
      <c r="Z941" s="23">
        <v>481</v>
      </c>
      <c r="AR941" s="35"/>
    </row>
    <row r="942" spans="1:44">
      <c r="A942" s="23">
        <v>943</v>
      </c>
      <c r="B942" s="23">
        <v>943</v>
      </c>
      <c r="C942" s="23" t="s">
        <v>1431</v>
      </c>
      <c r="D942" s="23" t="s">
        <v>141</v>
      </c>
      <c r="E942" s="23" t="s">
        <v>141</v>
      </c>
      <c r="F942" s="23" t="s">
        <v>632</v>
      </c>
      <c r="G942" s="23" t="s">
        <v>633</v>
      </c>
      <c r="H942" s="23" t="s">
        <v>133</v>
      </c>
      <c r="I942" s="13">
        <v>110000</v>
      </c>
      <c r="J942" s="23" t="s">
        <v>119</v>
      </c>
      <c r="K942" s="13">
        <v>110000</v>
      </c>
      <c r="L942" s="24">
        <v>12.856999999999999</v>
      </c>
      <c r="M942" s="37">
        <f t="shared" si="86"/>
        <v>13</v>
      </c>
      <c r="N942" s="24">
        <v>0.17199999999999999</v>
      </c>
      <c r="O942" s="13">
        <v>2</v>
      </c>
      <c r="P942" s="36">
        <f t="shared" si="87"/>
        <v>0.17199999999999999</v>
      </c>
      <c r="Q942" s="38">
        <f t="shared" si="88"/>
        <v>4.2</v>
      </c>
      <c r="R942" s="37">
        <f t="shared" si="89"/>
        <v>4.2</v>
      </c>
      <c r="S942" s="39">
        <f>IF(AND(I942=38000,R942&lt;=4.5,M942&gt;8),'[1]Pricing Schedule'!$F$8+('[1]Pricing Schedule'!$F$9*M942),
IF(AND(I942=38000,R942&lt;=4.5,M942&lt;=8),'[1]Pricing Schedule'!$F$34+('[1]Pricing Schedule'!$F$36*M942),
IF(AND(I942=38000,R942&gt;4.5,R942&lt;=9,M942&gt;8),'[1]Pricing Schedule'!$F$17+('[1]Pricing Schedule'!$F$18*M942),
IF(AND(I942=38000,R942&gt;4.5,R942&lt;=9,M942&lt;=8),'[1]Pricing Schedule'!$F$34+('[1]Pricing Schedule'!$F$36*M942),
IF(AND(I942=38000,R942&gt;9,R942&lt;=12.8,M942&gt;8),'[1]Pricing Schedule'!$F$26+('[1]Pricing Schedule'!$F$27*M942),
IF(AND(I942=38000,R942&gt;9,R942&lt;=12.8,M942&lt;=8),'[1]Pricing Schedule'!$F$34+('[1]Pricing Schedule'!$F$36*M942),
IF(AND(I942=38000,R942&gt;12.8,R942&lt;=22.8),'[1]Pricing Schedule'!$F$34+('[1]Pricing Schedule'!$F$36*M942),
IF(AND(I942=38000,R942&gt;22.8,R942&lt;=30.2),'[1]Pricing Schedule'!$F$43+('[1]Pricing Schedule'!$F$45*M942),
IF(AND(I942=38000,R942&gt;30.2,R942&lt;=45.9),'[1]Pricing Schedule'!$F$52+('[1]Pricing Schedule'!$F$54*M942),
IF(AND(I942=38000,R942&gt;45.9,R942&lt;=123.4),'[1]Pricing Schedule'!$F$96+('[1]Pricing Schedule'!$F$97*M942),
IF(AND(I942=38000,R942&gt;123.4,R942&lt;=168.2,M942&lt;=10),'[1]Pricing Schedule'!$F$103+('[1]Pricing Schedule'!$F$105*M942),
IF(AND(I942=38000,R942&gt;123.4,R942&lt;=168.2,M942&gt;10),'[1]Pricing Schedule'!$F$111+('[1]Pricing Schedule'!$F$113*M942),
IF(AND(I942=38000,R942&gt;157.4,R942&lt;=336.4,M942&lt;=10),('[1]Pricing Schedule'!$F$103+('[1]Pricing Schedule'!$F$105*M942))*2,
IF(AND(I942=38000,R942&gt;157.4,R942&lt;=336.4,M942&gt;10),('[1]Pricing Schedule'!$F$111+('[1]Pricing Schedule'!$F$113*M942))*2,
IF(AND(I942=38000,R942&gt;314.8,R942&lt;=504.6,M942&lt;=10),('[1]Pricing Schedule'!$F$103+('[1]Pricing Schedule'!$F$105*M942))*3,
IF(AND(I942=38000,R942&gt;314.8,R942&lt;=504.6,M942&gt;10),('[1]Pricing Schedule'!$F$111+('[1]Pricing Schedule'!$F$113*M942))*3,
IF(AND(I942=38000,R942&gt;472.2,R942&lt;=672.8,M942&lt;=10),('[1]Pricing Schedule'!$F$103+('[1]Pricing Schedule'!$F$105*M942))*4,
IF(AND(I942=38000,R942&gt;472.2,R942&lt;=672.8,M942&gt;10),('[1]Pricing Schedule'!$F$111+('[1]Pricing Schedule'!$F$113*M942))*4,
IF(AND(I942=110000,R942&lt;=12.8,M942&gt;2),'[1]Pricing Schedule'!$F$62+('[1]Pricing Schedule'!$F$63*M942),
IF(AND(I942=110000,R942&lt;=12.8,M942&lt;=2),'[1]Pricing Schedule'!$F$96+('[1]Pricing Schedule'!$F$97*M942),
IF(AND(I942=110000,R942&gt;12.8,R942&lt;=22.8,M942&gt;3),'[1]Pricing Schedule'!$F$71+('[1]Pricing Schedule'!$F$72*M942),
IF(AND(I942=110000,R942&gt;12.8,R942&lt;=22.8,M942&lt;=3),'[1]Pricing Schedule'!$F$96+('[1]Pricing Schedule'!$F$97*M942),
IF(AND(I942=110000,R942&gt;22.8,R942&lt;=30.2),'[1]Pricing Schedule'!$F$80+('[1]Pricing Schedule'!$F$81*M942),
IF(AND(I942=110000,R942&gt;30.2,R942&lt;=45.9),'[1]Pricing Schedule'!$F$89+('[1]Pricing Schedule'!$F$90*M942),
IF(AND(I942=110000,R942&gt;45.9,R942&lt;=123.4),'[1]Pricing Schedule'!$F$96+('[1]Pricing Schedule'!$F$97*M942),
IF(AND(I942=110000,R942&gt;123.4,R942&lt;=168.2,M942&lt;=10),'[1]Pricing Schedule'!$F$103+('[1]Pricing Schedule'!$F$105*M942),
IF(AND(I942=110000,R942&gt;123.4,R942&lt;=168.2,M942&gt;10),'[1]Pricing Schedule'!$F$111+('[1]Pricing Schedule'!$F$113*M942),
IF(AND(I942=110000,R942&gt;168.2,R942&lt;=336.4,M942&lt;=10),('[1]Pricing Schedule'!$F$103+('[1]Pricing Schedule'!$F$105*M942))*2,
IF(AND(I942=110000,R942&gt;168.2,R942&lt;=336.4,M942&gt;10),('[1]Pricing Schedule'!$F$111+('[1]Pricing Schedule'!$F$113*M942))*2,
IF(AND(I942=110000,R942&gt;336.4,R942&lt;=504.6,M942&lt;=10),('[1]Pricing Schedule'!$F$103+('[1]Pricing Schedule'!$F$105*M942))*3,
IF(AND(I942=110000,R942&gt;336.4,R942&lt;=504.6,M942&gt;10),('[1]Pricing Schedule'!$F$111+('[1]Pricing Schedule'!$F$113*M942))*3,
IF(AND(I942=110000,R942&gt;504.6,R942&lt;=672.8,M942&lt;=10),('[1]Pricing Schedule'!$F$103+('[1]Pricing Schedule'!$F$105*M942))*4,
IF(AND(I942=110000,R942&gt;504.6,R942&lt;=672.8,M942&gt;10),('[1]Pricing Schedule'!$F$111+('[1]Pricing Schedule'!$F$113*M942))*4,
IF(AND(I942=110000,R942&gt;672.8,R942&lt;=841,M942&lt;=10),('[1]Pricing Schedule'!$F$103+('[1]Pricing Schedule'!$F$105*M942))*5,
IF(AND(I942=110000,R942&gt;672.8,R942&lt;=841,M942&gt;10),('[1]Pricing Schedule'!$F$111+('[1]Pricing Schedule'!$F$113*M942))*5,
IF(AND(I942=110000,R942&gt;672.8,R942&lt;=841,M942&lt;=10),('[1]Pricing Schedule'!$F$103+('[1]Pricing Schedule'!$F$105*M942))*5,
IF(AND(I942=110000,R942&gt;672.8,R942&lt;=841,M942&gt;10),('[1]Pricing Schedule'!$F$111+('[1]Pricing Schedule'!$F$113*M942))*5,
IF(AND(I942=110000,R942&gt;1345.6,R942&lt;=1513.8,M942&lt;=10),('[1]Pricing Schedule'!$F$103+('[1]Pricing Schedule'!$F$105*M942))*9,
IF(AND(I942=110000,R942&gt;1345.6,R942&lt;=1513.8,M942&gt;10),('[1]Pricing Schedule'!$F$111+('[1]Pricing Schedule'!$F$113*M942))*9,
9999999999)))))))))))))))))))))))))))))))))))))))</f>
        <v>2101570</v>
      </c>
      <c r="T942" s="21">
        <f>IF(AND(I942=38000,R942&lt;=4.5,M942&gt;8),'[1]Pricing Schedule'!$J$9,
IF(AND(I942=38000,R942&lt;=4.5,M942&lt;=8),'[1]Pricing Schedule'!$J$36,
IF(AND(I942=38000,R942&gt;4.5,R942&lt;=9,M942&gt;8),'[1]Pricing Schedule'!$J$18,
IF(AND(I942=38000,R942&gt;4.5,R942&lt;=9,M942&lt;=8),'[1]Pricing Schedule'!$J$36,
IF(AND(I942=38000,R942&gt;9,R942&lt;=12.8,M942&gt;8),'[1]Pricing Schedule'!$J$27,
IF(AND(I942=38000,R942&gt;9,R942&lt;=12.8,M942&lt;=8),'[1]Pricing Schedule'!$J$36,
IF(AND(I942=38000,R942&gt;12.8,R942&lt;=22.8),'[1]Pricing Schedule'!$J$36,
IF(AND(I942=38000,R942&gt;22.8,R942&lt;=30.2),'[1]Pricing Schedule'!$J$45,
IF(AND(I942=38000,R942&gt;30.2,R942&lt;=45.9),'[1]Pricing Schedule'!$J$54,
IF(AND(I942=38000,R942&gt;45.9,R942&lt;=123.4),'[1]Pricing Schedule'!$J$97,
IF(AND(I942=38000,R942&gt;123.4,R942&lt;=168.2,M942&lt;=10),'[1]Pricing Schedule'!$J$105,
IF(AND(I942=38000,R942&gt;123.4,R942&lt;=168.2,M942&gt;10),'[1]Pricing Schedule'!$J$113,
IF(AND(I942=38000,R942&gt;168.2,R942&lt;=336.4,M942&lt;=10),('[1]Pricing Schedule'!$J$105),
IF(AND(I942=38000,R942&gt;168.2,R942&lt;=336.4,M942&gt;10),('[1]Pricing Schedule'!$J$113),
IF(AND(I942=38000,R942&gt;336.4,R942&lt;=504.6,M942&lt;=10),('[1]Pricing Schedule'!$J$105),
IF(AND(I942=38000,R942&gt;336.4,R942&lt;=504.6,M942&gt;10),('[1]Pricing Schedule'!$J$113),
IF(AND(I942=38000,R942&gt;504.6,R942&lt;=672.8,M942&lt;=10),('[1]Pricing Schedule'!$J$105),
IF(AND(I942=38000,R942&gt;504.6,R942&lt;=672.8,M942&gt;10),('[1]Pricing Schedule'!$J$113),
IF(AND(I942=110000,R942&lt;=12.8,M942&gt;2),'[1]Pricing Schedule'!$J$63,
IF(AND(I942=110000,R942&lt;=12.8,M942&lt;=2),'[1]Pricing Schedule'!$J$97,
IF(AND(I942=110000,R942&gt;12.8,R942&lt;=22.8,M942&gt;3),'[1]Pricing Schedule'!$J$72,
IF(AND(I942=110000,R942&gt;12.8,R942&lt;=22.8,M942&lt;=3),'[1]Pricing Schedule'!$J$97,
IF(AND(I942=110000,R942&gt;22.8,R942&lt;=30.2),'[1]Pricing Schedule'!$J$81,
IF(AND(I942=110000,R942&gt;30.2,R942&lt;=45.9),'[1]Pricing Schedule'!$J$90,
IF(AND(I942=110000,R942&gt;45.9,R942&lt;=123.4),'[1]Pricing Schedule'!$J$97,
IF(AND(I942=110000,R942&gt;123.4,R942&lt;=168.2,M942&lt;=10),'[1]Pricing Schedule'!$J$105,
IF(AND(I942=110000,R942&gt;123.4,R942&lt;=168.2,M942&gt;10),'[1]Pricing Schedule'!$J$113,
IF(AND(I942=110000,R942&gt;168.2,R942&lt;=336.2,M942&lt;=10),('[1]Pricing Schedule'!$J$105),
IF(AND(I942=110000,R942&gt;168.2,R942&lt;=336.2,M942&gt;10),('[1]Pricing Schedule'!$J$113),
IF(AND(I942=110000,R942&gt;336.4,R942&lt;=504.6,M942&lt;=10),('[1]Pricing Schedule'!$J$105),
IF(AND(I942=110000,R942&gt;336.4,R942&lt;=504.6,M942&gt;10),('[1]Pricing Schedule'!$J$113),
IF(AND(I942=110000,R942&gt;504.6,R942&lt;=672.8,M942&lt;=10),('[1]Pricing Schedule'!$J$105),
IF(AND(I942=110000,R942&gt;504.6,R942&lt;=672.8,M942&gt;10),('[1]Pricing Schedule'!$J$113),
IF(AND(I942=110000,R942&gt;672.8,R942&lt;=841,M942&lt;=10),('[1]Pricing Schedule'!$J$105),
IF(AND(I942=110000,R942&gt;672.8,R942&lt;=841,M942&gt;10),('[1]Pricing Schedule'!$J$113),
IF(AND(I942=110000,R942&gt;1682,R942&lt;=1850.2,M942&lt;=10),('[1]Pricing Schedule'!$J$105),
IF(AND(I942=110000,R942&gt;1682,R942&lt;=1850.2,M942&gt;10),('[1]Pricing Schedule'!$J$113),
IF(AND(I942=110000,R942&gt;2018.4,R942&lt;=2186.6,M942&lt;=10),('[1]Pricing Schedule'!$J$105),
IF(AND(I942=110000,R942&gt;2018.4,R942&lt;=2186.6,M942&gt;10),('[1]Pricing Schedule'!$J$113),999999999)))))))))))))))))))))))))))))))))))))))</f>
        <v>7</v>
      </c>
      <c r="U942" s="40">
        <f t="shared" si="90"/>
        <v>500373.80952380953</v>
      </c>
      <c r="V942" s="41">
        <f t="shared" si="91"/>
        <v>1.9985058789381271</v>
      </c>
      <c r="Y942" s="23">
        <v>162</v>
      </c>
      <c r="Z942" s="23">
        <v>222</v>
      </c>
      <c r="AR942" s="35"/>
    </row>
    <row r="943" spans="1:44">
      <c r="A943" s="23">
        <v>944</v>
      </c>
      <c r="B943" s="23">
        <v>944</v>
      </c>
      <c r="C943" s="23" t="s">
        <v>1432</v>
      </c>
      <c r="D943" s="23" t="s">
        <v>141</v>
      </c>
      <c r="E943" s="23" t="s">
        <v>141</v>
      </c>
      <c r="F943" s="23" t="s">
        <v>323</v>
      </c>
      <c r="G943" s="23" t="s">
        <v>324</v>
      </c>
      <c r="H943" s="23" t="s">
        <v>133</v>
      </c>
      <c r="I943" s="13">
        <v>110000</v>
      </c>
      <c r="J943" s="13">
        <v>110000</v>
      </c>
      <c r="K943" s="13">
        <v>38000</v>
      </c>
      <c r="L943" s="24">
        <v>6.6130000000000004</v>
      </c>
      <c r="M943" s="37">
        <f t="shared" si="86"/>
        <v>7</v>
      </c>
      <c r="N943" s="24">
        <v>1.5189999999999999</v>
      </c>
      <c r="O943" s="13">
        <v>2</v>
      </c>
      <c r="P943" s="36">
        <f t="shared" si="87"/>
        <v>1.1392499999999999</v>
      </c>
      <c r="Q943" s="38">
        <f t="shared" si="88"/>
        <v>12.600000000000001</v>
      </c>
      <c r="R943" s="37">
        <f t="shared" si="89"/>
        <v>12.600000000000001</v>
      </c>
      <c r="S943" s="39">
        <f>IF(AND(I943=38000,R943&lt;=4.5,M943&gt;8),'[1]Pricing Schedule'!$F$8+('[1]Pricing Schedule'!$F$9*M943),
IF(AND(I943=38000,R943&lt;=4.5,M943&lt;=8),'[1]Pricing Schedule'!$F$34+('[1]Pricing Schedule'!$F$36*M943),
IF(AND(I943=38000,R943&gt;4.5,R943&lt;=9,M943&gt;8),'[1]Pricing Schedule'!$F$17+('[1]Pricing Schedule'!$F$18*M943),
IF(AND(I943=38000,R943&gt;4.5,R943&lt;=9,M943&lt;=8),'[1]Pricing Schedule'!$F$34+('[1]Pricing Schedule'!$F$36*M943),
IF(AND(I943=38000,R943&gt;9,R943&lt;=12.8,M943&gt;8),'[1]Pricing Schedule'!$F$26+('[1]Pricing Schedule'!$F$27*M943),
IF(AND(I943=38000,R943&gt;9,R943&lt;=12.8,M943&lt;=8),'[1]Pricing Schedule'!$F$34+('[1]Pricing Schedule'!$F$36*M943),
IF(AND(I943=38000,R943&gt;12.8,R943&lt;=22.8),'[1]Pricing Schedule'!$F$34+('[1]Pricing Schedule'!$F$36*M943),
IF(AND(I943=38000,R943&gt;22.8,R943&lt;=30.2),'[1]Pricing Schedule'!$F$43+('[1]Pricing Schedule'!$F$45*M943),
IF(AND(I943=38000,R943&gt;30.2,R943&lt;=45.9),'[1]Pricing Schedule'!$F$52+('[1]Pricing Schedule'!$F$54*M943),
IF(AND(I943=38000,R943&gt;45.9,R943&lt;=123.4),'[1]Pricing Schedule'!$F$96+('[1]Pricing Schedule'!$F$97*M943),
IF(AND(I943=38000,R943&gt;123.4,R943&lt;=168.2,M943&lt;=10),'[1]Pricing Schedule'!$F$103+('[1]Pricing Schedule'!$F$105*M943),
IF(AND(I943=38000,R943&gt;123.4,R943&lt;=168.2,M943&gt;10),'[1]Pricing Schedule'!$F$111+('[1]Pricing Schedule'!$F$113*M943),
IF(AND(I943=38000,R943&gt;157.4,R943&lt;=336.4,M943&lt;=10),('[1]Pricing Schedule'!$F$103+('[1]Pricing Schedule'!$F$105*M943))*2,
IF(AND(I943=38000,R943&gt;157.4,R943&lt;=336.4,M943&gt;10),('[1]Pricing Schedule'!$F$111+('[1]Pricing Schedule'!$F$113*M943))*2,
IF(AND(I943=38000,R943&gt;314.8,R943&lt;=504.6,M943&lt;=10),('[1]Pricing Schedule'!$F$103+('[1]Pricing Schedule'!$F$105*M943))*3,
IF(AND(I943=38000,R943&gt;314.8,R943&lt;=504.6,M943&gt;10),('[1]Pricing Schedule'!$F$111+('[1]Pricing Schedule'!$F$113*M943))*3,
IF(AND(I943=38000,R943&gt;472.2,R943&lt;=672.8,M943&lt;=10),('[1]Pricing Schedule'!$F$103+('[1]Pricing Schedule'!$F$105*M943))*4,
IF(AND(I943=38000,R943&gt;472.2,R943&lt;=672.8,M943&gt;10),('[1]Pricing Schedule'!$F$111+('[1]Pricing Schedule'!$F$113*M943))*4,
IF(AND(I943=110000,R943&lt;=12.8,M943&gt;2),'[1]Pricing Schedule'!$F$62+('[1]Pricing Schedule'!$F$63*M943),
IF(AND(I943=110000,R943&lt;=12.8,M943&lt;=2),'[1]Pricing Schedule'!$F$96+('[1]Pricing Schedule'!$F$97*M943),
IF(AND(I943=110000,R943&gt;12.8,R943&lt;=22.8,M943&gt;3),'[1]Pricing Schedule'!$F$71+('[1]Pricing Schedule'!$F$72*M943),
IF(AND(I943=110000,R943&gt;12.8,R943&lt;=22.8,M943&lt;=3),'[1]Pricing Schedule'!$F$96+('[1]Pricing Schedule'!$F$97*M943),
IF(AND(I943=110000,R943&gt;22.8,R943&lt;=30.2),'[1]Pricing Schedule'!$F$80+('[1]Pricing Schedule'!$F$81*M943),
IF(AND(I943=110000,R943&gt;30.2,R943&lt;=45.9),'[1]Pricing Schedule'!$F$89+('[1]Pricing Schedule'!$F$90*M943),
IF(AND(I943=110000,R943&gt;45.9,R943&lt;=123.4),'[1]Pricing Schedule'!$F$96+('[1]Pricing Schedule'!$F$97*M943),
IF(AND(I943=110000,R943&gt;123.4,R943&lt;=168.2,M943&lt;=10),'[1]Pricing Schedule'!$F$103+('[1]Pricing Schedule'!$F$105*M943),
IF(AND(I943=110000,R943&gt;123.4,R943&lt;=168.2,M943&gt;10),'[1]Pricing Schedule'!$F$111+('[1]Pricing Schedule'!$F$113*M943),
IF(AND(I943=110000,R943&gt;168.2,R943&lt;=336.4,M943&lt;=10),('[1]Pricing Schedule'!$F$103+('[1]Pricing Schedule'!$F$105*M943))*2,
IF(AND(I943=110000,R943&gt;168.2,R943&lt;=336.4,M943&gt;10),('[1]Pricing Schedule'!$F$111+('[1]Pricing Schedule'!$F$113*M943))*2,
IF(AND(I943=110000,R943&gt;336.4,R943&lt;=504.6,M943&lt;=10),('[1]Pricing Schedule'!$F$103+('[1]Pricing Schedule'!$F$105*M943))*3,
IF(AND(I943=110000,R943&gt;336.4,R943&lt;=504.6,M943&gt;10),('[1]Pricing Schedule'!$F$111+('[1]Pricing Schedule'!$F$113*M943))*3,
IF(AND(I943=110000,R943&gt;504.6,R943&lt;=672.8,M943&lt;=10),('[1]Pricing Schedule'!$F$103+('[1]Pricing Schedule'!$F$105*M943))*4,
IF(AND(I943=110000,R943&gt;504.6,R943&lt;=672.8,M943&gt;10),('[1]Pricing Schedule'!$F$111+('[1]Pricing Schedule'!$F$113*M943))*4,
IF(AND(I943=110000,R943&gt;672.8,R943&lt;=841,M943&lt;=10),('[1]Pricing Schedule'!$F$103+('[1]Pricing Schedule'!$F$105*M943))*5,
IF(AND(I943=110000,R943&gt;672.8,R943&lt;=841,M943&gt;10),('[1]Pricing Schedule'!$F$111+('[1]Pricing Schedule'!$F$113*M943))*5,
IF(AND(I943=110000,R943&gt;672.8,R943&lt;=841,M943&lt;=10),('[1]Pricing Schedule'!$F$103+('[1]Pricing Schedule'!$F$105*M943))*5,
IF(AND(I943=110000,R943&gt;672.8,R943&lt;=841,M943&gt;10),('[1]Pricing Schedule'!$F$111+('[1]Pricing Schedule'!$F$113*M943))*5,
IF(AND(I943=110000,R943&gt;1345.6,R943&lt;=1513.8,M943&lt;=10),('[1]Pricing Schedule'!$F$103+('[1]Pricing Schedule'!$F$105*M943))*9,
IF(AND(I943=110000,R943&gt;1345.6,R943&lt;=1513.8,M943&gt;10),('[1]Pricing Schedule'!$F$111+('[1]Pricing Schedule'!$F$113*M943))*9,
9999999999)))))))))))))))))))))))))))))))))))))))</f>
        <v>1785370</v>
      </c>
      <c r="T943" s="21">
        <f>IF(AND(I943=38000,R943&lt;=4.5,M943&gt;8),'[1]Pricing Schedule'!$J$9,
IF(AND(I943=38000,R943&lt;=4.5,M943&lt;=8),'[1]Pricing Schedule'!$J$36,
IF(AND(I943=38000,R943&gt;4.5,R943&lt;=9,M943&gt;8),'[1]Pricing Schedule'!$J$18,
IF(AND(I943=38000,R943&gt;4.5,R943&lt;=9,M943&lt;=8),'[1]Pricing Schedule'!$J$36,
IF(AND(I943=38000,R943&gt;9,R943&lt;=12.8,M943&gt;8),'[1]Pricing Schedule'!$J$27,
IF(AND(I943=38000,R943&gt;9,R943&lt;=12.8,M943&lt;=8),'[1]Pricing Schedule'!$J$36,
IF(AND(I943=38000,R943&gt;12.8,R943&lt;=22.8),'[1]Pricing Schedule'!$J$36,
IF(AND(I943=38000,R943&gt;22.8,R943&lt;=30.2),'[1]Pricing Schedule'!$J$45,
IF(AND(I943=38000,R943&gt;30.2,R943&lt;=45.9),'[1]Pricing Schedule'!$J$54,
IF(AND(I943=38000,R943&gt;45.9,R943&lt;=123.4),'[1]Pricing Schedule'!$J$97,
IF(AND(I943=38000,R943&gt;123.4,R943&lt;=168.2,M943&lt;=10),'[1]Pricing Schedule'!$J$105,
IF(AND(I943=38000,R943&gt;123.4,R943&lt;=168.2,M943&gt;10),'[1]Pricing Schedule'!$J$113,
IF(AND(I943=38000,R943&gt;168.2,R943&lt;=336.4,M943&lt;=10),('[1]Pricing Schedule'!$J$105),
IF(AND(I943=38000,R943&gt;168.2,R943&lt;=336.4,M943&gt;10),('[1]Pricing Schedule'!$J$113),
IF(AND(I943=38000,R943&gt;336.4,R943&lt;=504.6,M943&lt;=10),('[1]Pricing Schedule'!$J$105),
IF(AND(I943=38000,R943&gt;336.4,R943&lt;=504.6,M943&gt;10),('[1]Pricing Schedule'!$J$113),
IF(AND(I943=38000,R943&gt;504.6,R943&lt;=672.8,M943&lt;=10),('[1]Pricing Schedule'!$J$105),
IF(AND(I943=38000,R943&gt;504.6,R943&lt;=672.8,M943&gt;10),('[1]Pricing Schedule'!$J$113),
IF(AND(I943=110000,R943&lt;=12.8,M943&gt;2),'[1]Pricing Schedule'!$J$63,
IF(AND(I943=110000,R943&lt;=12.8,M943&lt;=2),'[1]Pricing Schedule'!$J$97,
IF(AND(I943=110000,R943&gt;12.8,R943&lt;=22.8,M943&gt;3),'[1]Pricing Schedule'!$J$72,
IF(AND(I943=110000,R943&gt;12.8,R943&lt;=22.8,M943&lt;=3),'[1]Pricing Schedule'!$J$97,
IF(AND(I943=110000,R943&gt;22.8,R943&lt;=30.2),'[1]Pricing Schedule'!$J$81,
IF(AND(I943=110000,R943&gt;30.2,R943&lt;=45.9),'[1]Pricing Schedule'!$J$90,
IF(AND(I943=110000,R943&gt;45.9,R943&lt;=123.4),'[1]Pricing Schedule'!$J$97,
IF(AND(I943=110000,R943&gt;123.4,R943&lt;=168.2,M943&lt;=10),'[1]Pricing Schedule'!$J$105,
IF(AND(I943=110000,R943&gt;123.4,R943&lt;=168.2,M943&gt;10),'[1]Pricing Schedule'!$J$113,
IF(AND(I943=110000,R943&gt;168.2,R943&lt;=336.2,M943&lt;=10),('[1]Pricing Schedule'!$J$105),
IF(AND(I943=110000,R943&gt;168.2,R943&lt;=336.2,M943&gt;10),('[1]Pricing Schedule'!$J$113),
IF(AND(I943=110000,R943&gt;336.4,R943&lt;=504.6,M943&lt;=10),('[1]Pricing Schedule'!$J$105),
IF(AND(I943=110000,R943&gt;336.4,R943&lt;=504.6,M943&gt;10),('[1]Pricing Schedule'!$J$113),
IF(AND(I943=110000,R943&gt;504.6,R943&lt;=672.8,M943&lt;=10),('[1]Pricing Schedule'!$J$105),
IF(AND(I943=110000,R943&gt;504.6,R943&lt;=672.8,M943&gt;10),('[1]Pricing Schedule'!$J$113),
IF(AND(I943=110000,R943&gt;672.8,R943&lt;=841,M943&lt;=10),('[1]Pricing Schedule'!$J$105),
IF(AND(I943=110000,R943&gt;672.8,R943&lt;=841,M943&gt;10),('[1]Pricing Schedule'!$J$113),
IF(AND(I943=110000,R943&gt;1682,R943&lt;=1850.2,M943&lt;=10),('[1]Pricing Schedule'!$J$105),
IF(AND(I943=110000,R943&gt;1682,R943&lt;=1850.2,M943&gt;10),('[1]Pricing Schedule'!$J$113),
IF(AND(I943=110000,R943&gt;2018.4,R943&lt;=2186.6,M943&lt;=10),('[1]Pricing Schedule'!$J$105),
IF(AND(I943=110000,R943&gt;2018.4,R943&lt;=2186.6,M943&gt;10),('[1]Pricing Schedule'!$J$113),999999999)))))))))))))))))))))))))))))))))))))))</f>
        <v>7</v>
      </c>
      <c r="U943" s="40">
        <f t="shared" si="90"/>
        <v>141696.03174603172</v>
      </c>
      <c r="V943" s="41">
        <f t="shared" si="91"/>
        <v>7.0573606591350826</v>
      </c>
      <c r="Y943" s="23">
        <v>131</v>
      </c>
      <c r="Z943" s="23">
        <v>62</v>
      </c>
      <c r="AR943" s="35"/>
    </row>
    <row r="944" spans="1:44">
      <c r="A944" s="23">
        <v>945</v>
      </c>
      <c r="B944" s="23">
        <v>945</v>
      </c>
      <c r="C944" s="23" t="s">
        <v>1433</v>
      </c>
      <c r="D944" s="23" t="s">
        <v>141</v>
      </c>
      <c r="E944" s="23" t="s">
        <v>141</v>
      </c>
      <c r="F944" s="23" t="s">
        <v>323</v>
      </c>
      <c r="G944" s="23" t="s">
        <v>324</v>
      </c>
      <c r="H944" s="23" t="s">
        <v>133</v>
      </c>
      <c r="I944" s="13">
        <v>110000</v>
      </c>
      <c r="J944" s="13">
        <v>110000</v>
      </c>
      <c r="K944" s="13">
        <v>38000</v>
      </c>
      <c r="L944" s="24">
        <v>7.6079999999999997</v>
      </c>
      <c r="M944" s="37">
        <f t="shared" si="86"/>
        <v>8</v>
      </c>
      <c r="N944" s="24">
        <v>3.4990000000000001</v>
      </c>
      <c r="O944" s="13">
        <v>2</v>
      </c>
      <c r="P944" s="36">
        <f t="shared" si="87"/>
        <v>2.62425</v>
      </c>
      <c r="Q944" s="38">
        <f t="shared" si="88"/>
        <v>29.400000000000006</v>
      </c>
      <c r="R944" s="37">
        <f t="shared" si="89"/>
        <v>29.400000000000006</v>
      </c>
      <c r="S944" s="39">
        <f>IF(AND(I944=38000,R944&lt;=4.5,M944&gt;8),'[1]Pricing Schedule'!$F$8+('[1]Pricing Schedule'!$F$9*M944),
IF(AND(I944=38000,R944&lt;=4.5,M944&lt;=8),'[1]Pricing Schedule'!$F$34+('[1]Pricing Schedule'!$F$36*M944),
IF(AND(I944=38000,R944&gt;4.5,R944&lt;=9,M944&gt;8),'[1]Pricing Schedule'!$F$17+('[1]Pricing Schedule'!$F$18*M944),
IF(AND(I944=38000,R944&gt;4.5,R944&lt;=9,M944&lt;=8),'[1]Pricing Schedule'!$F$34+('[1]Pricing Schedule'!$F$36*M944),
IF(AND(I944=38000,R944&gt;9,R944&lt;=12.8,M944&gt;8),'[1]Pricing Schedule'!$F$26+('[1]Pricing Schedule'!$F$27*M944),
IF(AND(I944=38000,R944&gt;9,R944&lt;=12.8,M944&lt;=8),'[1]Pricing Schedule'!$F$34+('[1]Pricing Schedule'!$F$36*M944),
IF(AND(I944=38000,R944&gt;12.8,R944&lt;=22.8),'[1]Pricing Schedule'!$F$34+('[1]Pricing Schedule'!$F$36*M944),
IF(AND(I944=38000,R944&gt;22.8,R944&lt;=30.2),'[1]Pricing Schedule'!$F$43+('[1]Pricing Schedule'!$F$45*M944),
IF(AND(I944=38000,R944&gt;30.2,R944&lt;=45.9),'[1]Pricing Schedule'!$F$52+('[1]Pricing Schedule'!$F$54*M944),
IF(AND(I944=38000,R944&gt;45.9,R944&lt;=123.4),'[1]Pricing Schedule'!$F$96+('[1]Pricing Schedule'!$F$97*M944),
IF(AND(I944=38000,R944&gt;123.4,R944&lt;=168.2,M944&lt;=10),'[1]Pricing Schedule'!$F$103+('[1]Pricing Schedule'!$F$105*M944),
IF(AND(I944=38000,R944&gt;123.4,R944&lt;=168.2,M944&gt;10),'[1]Pricing Schedule'!$F$111+('[1]Pricing Schedule'!$F$113*M944),
IF(AND(I944=38000,R944&gt;157.4,R944&lt;=336.4,M944&lt;=10),('[1]Pricing Schedule'!$F$103+('[1]Pricing Schedule'!$F$105*M944))*2,
IF(AND(I944=38000,R944&gt;157.4,R944&lt;=336.4,M944&gt;10),('[1]Pricing Schedule'!$F$111+('[1]Pricing Schedule'!$F$113*M944))*2,
IF(AND(I944=38000,R944&gt;314.8,R944&lt;=504.6,M944&lt;=10),('[1]Pricing Schedule'!$F$103+('[1]Pricing Schedule'!$F$105*M944))*3,
IF(AND(I944=38000,R944&gt;314.8,R944&lt;=504.6,M944&gt;10),('[1]Pricing Schedule'!$F$111+('[1]Pricing Schedule'!$F$113*M944))*3,
IF(AND(I944=38000,R944&gt;472.2,R944&lt;=672.8,M944&lt;=10),('[1]Pricing Schedule'!$F$103+('[1]Pricing Schedule'!$F$105*M944))*4,
IF(AND(I944=38000,R944&gt;472.2,R944&lt;=672.8,M944&gt;10),('[1]Pricing Schedule'!$F$111+('[1]Pricing Schedule'!$F$113*M944))*4,
IF(AND(I944=110000,R944&lt;=12.8,M944&gt;2),'[1]Pricing Schedule'!$F$62+('[1]Pricing Schedule'!$F$63*M944),
IF(AND(I944=110000,R944&lt;=12.8,M944&lt;=2),'[1]Pricing Schedule'!$F$96+('[1]Pricing Schedule'!$F$97*M944),
IF(AND(I944=110000,R944&gt;12.8,R944&lt;=22.8,M944&gt;3),'[1]Pricing Schedule'!$F$71+('[1]Pricing Schedule'!$F$72*M944),
IF(AND(I944=110000,R944&gt;12.8,R944&lt;=22.8,M944&lt;=3),'[1]Pricing Schedule'!$F$96+('[1]Pricing Schedule'!$F$97*M944),
IF(AND(I944=110000,R944&gt;22.8,R944&lt;=30.2),'[1]Pricing Schedule'!$F$80+('[1]Pricing Schedule'!$F$81*M944),
IF(AND(I944=110000,R944&gt;30.2,R944&lt;=45.9),'[1]Pricing Schedule'!$F$89+('[1]Pricing Schedule'!$F$90*M944),
IF(AND(I944=110000,R944&gt;45.9,R944&lt;=123.4),'[1]Pricing Schedule'!$F$96+('[1]Pricing Schedule'!$F$97*M944),
IF(AND(I944=110000,R944&gt;123.4,R944&lt;=168.2,M944&lt;=10),'[1]Pricing Schedule'!$F$103+('[1]Pricing Schedule'!$F$105*M944),
IF(AND(I944=110000,R944&gt;123.4,R944&lt;=168.2,M944&gt;10),'[1]Pricing Schedule'!$F$111+('[1]Pricing Schedule'!$F$113*M944),
IF(AND(I944=110000,R944&gt;168.2,R944&lt;=336.4,M944&lt;=10),('[1]Pricing Schedule'!$F$103+('[1]Pricing Schedule'!$F$105*M944))*2,
IF(AND(I944=110000,R944&gt;168.2,R944&lt;=336.4,M944&gt;10),('[1]Pricing Schedule'!$F$111+('[1]Pricing Schedule'!$F$113*M944))*2,
IF(AND(I944=110000,R944&gt;336.4,R944&lt;=504.6,M944&lt;=10),('[1]Pricing Schedule'!$F$103+('[1]Pricing Schedule'!$F$105*M944))*3,
IF(AND(I944=110000,R944&gt;336.4,R944&lt;=504.6,M944&gt;10),('[1]Pricing Schedule'!$F$111+('[1]Pricing Schedule'!$F$113*M944))*3,
IF(AND(I944=110000,R944&gt;504.6,R944&lt;=672.8,M944&lt;=10),('[1]Pricing Schedule'!$F$103+('[1]Pricing Schedule'!$F$105*M944))*4,
IF(AND(I944=110000,R944&gt;504.6,R944&lt;=672.8,M944&gt;10),('[1]Pricing Schedule'!$F$111+('[1]Pricing Schedule'!$F$113*M944))*4,
IF(AND(I944=110000,R944&gt;672.8,R944&lt;=841,M944&lt;=10),('[1]Pricing Schedule'!$F$103+('[1]Pricing Schedule'!$F$105*M944))*5,
IF(AND(I944=110000,R944&gt;672.8,R944&lt;=841,M944&gt;10),('[1]Pricing Schedule'!$F$111+('[1]Pricing Schedule'!$F$113*M944))*5,
IF(AND(I944=110000,R944&gt;672.8,R944&lt;=841,M944&lt;=10),('[1]Pricing Schedule'!$F$103+('[1]Pricing Schedule'!$F$105*M944))*5,
IF(AND(I944=110000,R944&gt;672.8,R944&lt;=841,M944&gt;10),('[1]Pricing Schedule'!$F$111+('[1]Pricing Schedule'!$F$113*M944))*5,
IF(AND(I944=110000,R944&gt;1345.6,R944&lt;=1513.8,M944&lt;=10),('[1]Pricing Schedule'!$F$103+('[1]Pricing Schedule'!$F$105*M944))*9,
IF(AND(I944=110000,R944&gt;1345.6,R944&lt;=1513.8,M944&gt;10),('[1]Pricing Schedule'!$F$111+('[1]Pricing Schedule'!$F$113*M944))*9,
9999999999)))))))))))))))))))))))))))))))))))))))</f>
        <v>2664490</v>
      </c>
      <c r="T944" s="21">
        <f>IF(AND(I944=38000,R944&lt;=4.5,M944&gt;8),'[1]Pricing Schedule'!$J$9,
IF(AND(I944=38000,R944&lt;=4.5,M944&lt;=8),'[1]Pricing Schedule'!$J$36,
IF(AND(I944=38000,R944&gt;4.5,R944&lt;=9,M944&gt;8),'[1]Pricing Schedule'!$J$18,
IF(AND(I944=38000,R944&gt;4.5,R944&lt;=9,M944&lt;=8),'[1]Pricing Schedule'!$J$36,
IF(AND(I944=38000,R944&gt;9,R944&lt;=12.8,M944&gt;8),'[1]Pricing Schedule'!$J$27,
IF(AND(I944=38000,R944&gt;9,R944&lt;=12.8,M944&lt;=8),'[1]Pricing Schedule'!$J$36,
IF(AND(I944=38000,R944&gt;12.8,R944&lt;=22.8),'[1]Pricing Schedule'!$J$36,
IF(AND(I944=38000,R944&gt;22.8,R944&lt;=30.2),'[1]Pricing Schedule'!$J$45,
IF(AND(I944=38000,R944&gt;30.2,R944&lt;=45.9),'[1]Pricing Schedule'!$J$54,
IF(AND(I944=38000,R944&gt;45.9,R944&lt;=123.4),'[1]Pricing Schedule'!$J$97,
IF(AND(I944=38000,R944&gt;123.4,R944&lt;=168.2,M944&lt;=10),'[1]Pricing Schedule'!$J$105,
IF(AND(I944=38000,R944&gt;123.4,R944&lt;=168.2,M944&gt;10),'[1]Pricing Schedule'!$J$113,
IF(AND(I944=38000,R944&gt;168.2,R944&lt;=336.4,M944&lt;=10),('[1]Pricing Schedule'!$J$105),
IF(AND(I944=38000,R944&gt;168.2,R944&lt;=336.4,M944&gt;10),('[1]Pricing Schedule'!$J$113),
IF(AND(I944=38000,R944&gt;336.4,R944&lt;=504.6,M944&lt;=10),('[1]Pricing Schedule'!$J$105),
IF(AND(I944=38000,R944&gt;336.4,R944&lt;=504.6,M944&gt;10),('[1]Pricing Schedule'!$J$113),
IF(AND(I944=38000,R944&gt;504.6,R944&lt;=672.8,M944&lt;=10),('[1]Pricing Schedule'!$J$105),
IF(AND(I944=38000,R944&gt;504.6,R944&lt;=672.8,M944&gt;10),('[1]Pricing Schedule'!$J$113),
IF(AND(I944=110000,R944&lt;=12.8,M944&gt;2),'[1]Pricing Schedule'!$J$63,
IF(AND(I944=110000,R944&lt;=12.8,M944&lt;=2),'[1]Pricing Schedule'!$J$97,
IF(AND(I944=110000,R944&gt;12.8,R944&lt;=22.8,M944&gt;3),'[1]Pricing Schedule'!$J$72,
IF(AND(I944=110000,R944&gt;12.8,R944&lt;=22.8,M944&lt;=3),'[1]Pricing Schedule'!$J$97,
IF(AND(I944=110000,R944&gt;22.8,R944&lt;=30.2),'[1]Pricing Schedule'!$J$81,
IF(AND(I944=110000,R944&gt;30.2,R944&lt;=45.9),'[1]Pricing Schedule'!$J$90,
IF(AND(I944=110000,R944&gt;45.9,R944&lt;=123.4),'[1]Pricing Schedule'!$J$97,
IF(AND(I944=110000,R944&gt;123.4,R944&lt;=168.2,M944&lt;=10),'[1]Pricing Schedule'!$J$105,
IF(AND(I944=110000,R944&gt;123.4,R944&lt;=168.2,M944&gt;10),'[1]Pricing Schedule'!$J$113,
IF(AND(I944=110000,R944&gt;168.2,R944&lt;=336.2,M944&lt;=10),('[1]Pricing Schedule'!$J$105),
IF(AND(I944=110000,R944&gt;168.2,R944&lt;=336.2,M944&gt;10),('[1]Pricing Schedule'!$J$113),
IF(AND(I944=110000,R944&gt;336.4,R944&lt;=504.6,M944&lt;=10),('[1]Pricing Schedule'!$J$105),
IF(AND(I944=110000,R944&gt;336.4,R944&lt;=504.6,M944&gt;10),('[1]Pricing Schedule'!$J$113),
IF(AND(I944=110000,R944&gt;504.6,R944&lt;=672.8,M944&lt;=10),('[1]Pricing Schedule'!$J$105),
IF(AND(I944=110000,R944&gt;504.6,R944&lt;=672.8,M944&gt;10),('[1]Pricing Schedule'!$J$113),
IF(AND(I944=110000,R944&gt;672.8,R944&lt;=841,M944&lt;=10),('[1]Pricing Schedule'!$J$105),
IF(AND(I944=110000,R944&gt;672.8,R944&lt;=841,M944&gt;10),('[1]Pricing Schedule'!$J$113),
IF(AND(I944=110000,R944&gt;1682,R944&lt;=1850.2,M944&lt;=10),('[1]Pricing Schedule'!$J$105),
IF(AND(I944=110000,R944&gt;1682,R944&lt;=1850.2,M944&gt;10),('[1]Pricing Schedule'!$J$113),
IF(AND(I944=110000,R944&gt;2018.4,R944&lt;=2186.6,M944&lt;=10),('[1]Pricing Schedule'!$J$105),
IF(AND(I944=110000,R944&gt;2018.4,R944&lt;=2186.6,M944&gt;10),('[1]Pricing Schedule'!$J$113),999999999)))))))))))))))))))))))))))))))))))))))</f>
        <v>9</v>
      </c>
      <c r="U944" s="40">
        <f t="shared" si="90"/>
        <v>90628.911564625829</v>
      </c>
      <c r="V944" s="41">
        <f t="shared" si="91"/>
        <v>11.034006507812004</v>
      </c>
      <c r="Y944" s="23">
        <v>106</v>
      </c>
      <c r="Z944" s="23">
        <v>62</v>
      </c>
      <c r="AR944" s="35"/>
    </row>
    <row r="945" spans="1:44">
      <c r="A945" s="23">
        <v>946</v>
      </c>
      <c r="B945" s="23">
        <v>946</v>
      </c>
      <c r="C945" s="23" t="s">
        <v>1434</v>
      </c>
      <c r="D945" s="23" t="s">
        <v>141</v>
      </c>
      <c r="E945" s="23" t="s">
        <v>141</v>
      </c>
      <c r="F945" s="23" t="s">
        <v>327</v>
      </c>
      <c r="G945" s="23" t="s">
        <v>328</v>
      </c>
      <c r="H945" s="23" t="s">
        <v>113</v>
      </c>
      <c r="I945" s="13">
        <v>38000</v>
      </c>
      <c r="J945" s="13">
        <v>38000</v>
      </c>
      <c r="K945" s="23" t="s">
        <v>119</v>
      </c>
      <c r="L945" s="24">
        <v>6.8070000000000004</v>
      </c>
      <c r="M945" s="37">
        <f t="shared" si="86"/>
        <v>7</v>
      </c>
      <c r="N945" s="24">
        <v>2.4740000000000002</v>
      </c>
      <c r="O945" s="13">
        <v>2</v>
      </c>
      <c r="P945" s="36">
        <f t="shared" si="87"/>
        <v>1.8555000000000001</v>
      </c>
      <c r="Q945" s="38">
        <f t="shared" si="88"/>
        <v>21</v>
      </c>
      <c r="R945" s="37">
        <f t="shared" si="89"/>
        <v>21</v>
      </c>
      <c r="S945" s="39">
        <f>IF(AND(I945=38000,R945&lt;=4.5,M945&gt;8),'[1]Pricing Schedule'!$F$8+('[1]Pricing Schedule'!$F$9*M945),
IF(AND(I945=38000,R945&lt;=4.5,M945&lt;=8),'[1]Pricing Schedule'!$F$34+('[1]Pricing Schedule'!$F$36*M945),
IF(AND(I945=38000,R945&gt;4.5,R945&lt;=9,M945&gt;8),'[1]Pricing Schedule'!$F$17+('[1]Pricing Schedule'!$F$18*M945),
IF(AND(I945=38000,R945&gt;4.5,R945&lt;=9,M945&lt;=8),'[1]Pricing Schedule'!$F$34+('[1]Pricing Schedule'!$F$36*M945),
IF(AND(I945=38000,R945&gt;9,R945&lt;=12.8,M945&gt;8),'[1]Pricing Schedule'!$F$26+('[1]Pricing Schedule'!$F$27*M945),
IF(AND(I945=38000,R945&gt;9,R945&lt;=12.8,M945&lt;=8),'[1]Pricing Schedule'!$F$34+('[1]Pricing Schedule'!$F$36*M945),
IF(AND(I945=38000,R945&gt;12.8,R945&lt;=22.8),'[1]Pricing Schedule'!$F$34+('[1]Pricing Schedule'!$F$36*M945),
IF(AND(I945=38000,R945&gt;22.8,R945&lt;=30.2),'[1]Pricing Schedule'!$F$43+('[1]Pricing Schedule'!$F$45*M945),
IF(AND(I945=38000,R945&gt;30.2,R945&lt;=45.9),'[1]Pricing Schedule'!$F$52+('[1]Pricing Schedule'!$F$54*M945),
IF(AND(I945=38000,R945&gt;45.9,R945&lt;=123.4),'[1]Pricing Schedule'!$F$96+('[1]Pricing Schedule'!$F$97*M945),
IF(AND(I945=38000,R945&gt;123.4,R945&lt;=168.2,M945&lt;=10),'[1]Pricing Schedule'!$F$103+('[1]Pricing Schedule'!$F$105*M945),
IF(AND(I945=38000,R945&gt;123.4,R945&lt;=168.2,M945&gt;10),'[1]Pricing Schedule'!$F$111+('[1]Pricing Schedule'!$F$113*M945),
IF(AND(I945=38000,R945&gt;157.4,R945&lt;=336.4,M945&lt;=10),('[1]Pricing Schedule'!$F$103+('[1]Pricing Schedule'!$F$105*M945))*2,
IF(AND(I945=38000,R945&gt;157.4,R945&lt;=336.4,M945&gt;10),('[1]Pricing Schedule'!$F$111+('[1]Pricing Schedule'!$F$113*M945))*2,
IF(AND(I945=38000,R945&gt;314.8,R945&lt;=504.6,M945&lt;=10),('[1]Pricing Schedule'!$F$103+('[1]Pricing Schedule'!$F$105*M945))*3,
IF(AND(I945=38000,R945&gt;314.8,R945&lt;=504.6,M945&gt;10),('[1]Pricing Schedule'!$F$111+('[1]Pricing Schedule'!$F$113*M945))*3,
IF(AND(I945=38000,R945&gt;472.2,R945&lt;=672.8,M945&lt;=10),('[1]Pricing Schedule'!$F$103+('[1]Pricing Schedule'!$F$105*M945))*4,
IF(AND(I945=38000,R945&gt;472.2,R945&lt;=672.8,M945&gt;10),('[1]Pricing Schedule'!$F$111+('[1]Pricing Schedule'!$F$113*M945))*4,
IF(AND(I945=110000,R945&lt;=12.8,M945&gt;2),'[1]Pricing Schedule'!$F$62+('[1]Pricing Schedule'!$F$63*M945),
IF(AND(I945=110000,R945&lt;=12.8,M945&lt;=2),'[1]Pricing Schedule'!$F$96+('[1]Pricing Schedule'!$F$97*M945),
IF(AND(I945=110000,R945&gt;12.8,R945&lt;=22.8,M945&gt;3),'[1]Pricing Schedule'!$F$71+('[1]Pricing Schedule'!$F$72*M945),
IF(AND(I945=110000,R945&gt;12.8,R945&lt;=22.8,M945&lt;=3),'[1]Pricing Schedule'!$F$96+('[1]Pricing Schedule'!$F$97*M945),
IF(AND(I945=110000,R945&gt;22.8,R945&lt;=30.2),'[1]Pricing Schedule'!$F$80+('[1]Pricing Schedule'!$F$81*M945),
IF(AND(I945=110000,R945&gt;30.2,R945&lt;=45.9),'[1]Pricing Schedule'!$F$89+('[1]Pricing Schedule'!$F$90*M945),
IF(AND(I945=110000,R945&gt;45.9,R945&lt;=123.4),'[1]Pricing Schedule'!$F$96+('[1]Pricing Schedule'!$F$97*M945),
IF(AND(I945=110000,R945&gt;123.4,R945&lt;=168.2,M945&lt;=10),'[1]Pricing Schedule'!$F$103+('[1]Pricing Schedule'!$F$105*M945),
IF(AND(I945=110000,R945&gt;123.4,R945&lt;=168.2,M945&gt;10),'[1]Pricing Schedule'!$F$111+('[1]Pricing Schedule'!$F$113*M945),
IF(AND(I945=110000,R945&gt;168.2,R945&lt;=336.4,M945&lt;=10),('[1]Pricing Schedule'!$F$103+('[1]Pricing Schedule'!$F$105*M945))*2,
IF(AND(I945=110000,R945&gt;168.2,R945&lt;=336.4,M945&gt;10),('[1]Pricing Schedule'!$F$111+('[1]Pricing Schedule'!$F$113*M945))*2,
IF(AND(I945=110000,R945&gt;336.4,R945&lt;=504.6,M945&lt;=10),('[1]Pricing Schedule'!$F$103+('[1]Pricing Schedule'!$F$105*M945))*3,
IF(AND(I945=110000,R945&gt;336.4,R945&lt;=504.6,M945&gt;10),('[1]Pricing Schedule'!$F$111+('[1]Pricing Schedule'!$F$113*M945))*3,
IF(AND(I945=110000,R945&gt;504.6,R945&lt;=672.8,M945&lt;=10),('[1]Pricing Schedule'!$F$103+('[1]Pricing Schedule'!$F$105*M945))*4,
IF(AND(I945=110000,R945&gt;504.6,R945&lt;=672.8,M945&gt;10),('[1]Pricing Schedule'!$F$111+('[1]Pricing Schedule'!$F$113*M945))*4,
IF(AND(I945=110000,R945&gt;672.8,R945&lt;=841,M945&lt;=10),('[1]Pricing Schedule'!$F$103+('[1]Pricing Schedule'!$F$105*M945))*5,
IF(AND(I945=110000,R945&gt;672.8,R945&lt;=841,M945&gt;10),('[1]Pricing Schedule'!$F$111+('[1]Pricing Schedule'!$F$113*M945))*5,
IF(AND(I945=110000,R945&gt;672.8,R945&lt;=841,M945&lt;=10),('[1]Pricing Schedule'!$F$103+('[1]Pricing Schedule'!$F$105*M945))*5,
IF(AND(I945=110000,R945&gt;672.8,R945&lt;=841,M945&gt;10),('[1]Pricing Schedule'!$F$111+('[1]Pricing Schedule'!$F$113*M945))*5,
IF(AND(I945=110000,R945&gt;1345.6,R945&lt;=1513.8,M945&lt;=10),('[1]Pricing Schedule'!$F$103+('[1]Pricing Schedule'!$F$105*M945))*9,
IF(AND(I945=110000,R945&gt;1345.6,R945&lt;=1513.8,M945&gt;10),('[1]Pricing Schedule'!$F$111+('[1]Pricing Schedule'!$F$113*M945))*9,
9999999999)))))))))))))))))))))))))))))))))))))))</f>
        <v>839680</v>
      </c>
      <c r="T945" s="21">
        <f>IF(AND(I945=38000,R945&lt;=4.5,M945&gt;8),'[1]Pricing Schedule'!$J$9,
IF(AND(I945=38000,R945&lt;=4.5,M945&lt;=8),'[1]Pricing Schedule'!$J$36,
IF(AND(I945=38000,R945&gt;4.5,R945&lt;=9,M945&gt;8),'[1]Pricing Schedule'!$J$18,
IF(AND(I945=38000,R945&gt;4.5,R945&lt;=9,M945&lt;=8),'[1]Pricing Schedule'!$J$36,
IF(AND(I945=38000,R945&gt;9,R945&lt;=12.8,M945&gt;8),'[1]Pricing Schedule'!$J$27,
IF(AND(I945=38000,R945&gt;9,R945&lt;=12.8,M945&lt;=8),'[1]Pricing Schedule'!$J$36,
IF(AND(I945=38000,R945&gt;12.8,R945&lt;=22.8),'[1]Pricing Schedule'!$J$36,
IF(AND(I945=38000,R945&gt;22.8,R945&lt;=30.2),'[1]Pricing Schedule'!$J$45,
IF(AND(I945=38000,R945&gt;30.2,R945&lt;=45.9),'[1]Pricing Schedule'!$J$54,
IF(AND(I945=38000,R945&gt;45.9,R945&lt;=123.4),'[1]Pricing Schedule'!$J$97,
IF(AND(I945=38000,R945&gt;123.4,R945&lt;=168.2,M945&lt;=10),'[1]Pricing Schedule'!$J$105,
IF(AND(I945=38000,R945&gt;123.4,R945&lt;=168.2,M945&gt;10),'[1]Pricing Schedule'!$J$113,
IF(AND(I945=38000,R945&gt;168.2,R945&lt;=336.4,M945&lt;=10),('[1]Pricing Schedule'!$J$105),
IF(AND(I945=38000,R945&gt;168.2,R945&lt;=336.4,M945&gt;10),('[1]Pricing Schedule'!$J$113),
IF(AND(I945=38000,R945&gt;336.4,R945&lt;=504.6,M945&lt;=10),('[1]Pricing Schedule'!$J$105),
IF(AND(I945=38000,R945&gt;336.4,R945&lt;=504.6,M945&gt;10),('[1]Pricing Schedule'!$J$113),
IF(AND(I945=38000,R945&gt;504.6,R945&lt;=672.8,M945&lt;=10),('[1]Pricing Schedule'!$J$105),
IF(AND(I945=38000,R945&gt;504.6,R945&lt;=672.8,M945&gt;10),('[1]Pricing Schedule'!$J$113),
IF(AND(I945=110000,R945&lt;=12.8,M945&gt;2),'[1]Pricing Schedule'!$J$63,
IF(AND(I945=110000,R945&lt;=12.8,M945&lt;=2),'[1]Pricing Schedule'!$J$97,
IF(AND(I945=110000,R945&gt;12.8,R945&lt;=22.8,M945&gt;3),'[1]Pricing Schedule'!$J$72,
IF(AND(I945=110000,R945&gt;12.8,R945&lt;=22.8,M945&lt;=3),'[1]Pricing Schedule'!$J$97,
IF(AND(I945=110000,R945&gt;22.8,R945&lt;=30.2),'[1]Pricing Schedule'!$J$81,
IF(AND(I945=110000,R945&gt;30.2,R945&lt;=45.9),'[1]Pricing Schedule'!$J$90,
IF(AND(I945=110000,R945&gt;45.9,R945&lt;=123.4),'[1]Pricing Schedule'!$J$97,
IF(AND(I945=110000,R945&gt;123.4,R945&lt;=168.2,M945&lt;=10),'[1]Pricing Schedule'!$J$105,
IF(AND(I945=110000,R945&gt;123.4,R945&lt;=168.2,M945&gt;10),'[1]Pricing Schedule'!$J$113,
IF(AND(I945=110000,R945&gt;168.2,R945&lt;=336.2,M945&lt;=10),('[1]Pricing Schedule'!$J$105),
IF(AND(I945=110000,R945&gt;168.2,R945&lt;=336.2,M945&gt;10),('[1]Pricing Schedule'!$J$113),
IF(AND(I945=110000,R945&gt;336.4,R945&lt;=504.6,M945&lt;=10),('[1]Pricing Schedule'!$J$105),
IF(AND(I945=110000,R945&gt;336.4,R945&lt;=504.6,M945&gt;10),('[1]Pricing Schedule'!$J$113),
IF(AND(I945=110000,R945&gt;504.6,R945&lt;=672.8,M945&lt;=10),('[1]Pricing Schedule'!$J$105),
IF(AND(I945=110000,R945&gt;504.6,R945&lt;=672.8,M945&gt;10),('[1]Pricing Schedule'!$J$113),
IF(AND(I945=110000,R945&gt;672.8,R945&lt;=841,M945&lt;=10),('[1]Pricing Schedule'!$J$105),
IF(AND(I945=110000,R945&gt;672.8,R945&lt;=841,M945&gt;10),('[1]Pricing Schedule'!$J$113),
IF(AND(I945=110000,R945&gt;1682,R945&lt;=1850.2,M945&lt;=10),('[1]Pricing Schedule'!$J$105),
IF(AND(I945=110000,R945&gt;1682,R945&lt;=1850.2,M945&gt;10),('[1]Pricing Schedule'!$J$113),
IF(AND(I945=110000,R945&gt;2018.4,R945&lt;=2186.6,M945&lt;=10),('[1]Pricing Schedule'!$J$105),
IF(AND(I945=110000,R945&gt;2018.4,R945&lt;=2186.6,M945&gt;10),('[1]Pricing Schedule'!$J$113),999999999)))))))))))))))))))))))))))))))))))))))</f>
        <v>4</v>
      </c>
      <c r="U945" s="40">
        <f t="shared" si="90"/>
        <v>39984.761904761908</v>
      </c>
      <c r="V945" s="41">
        <f t="shared" si="91"/>
        <v>25.009527439024389</v>
      </c>
      <c r="Y945" s="23">
        <v>250</v>
      </c>
      <c r="Z945" s="23">
        <v>600</v>
      </c>
      <c r="AR945" s="35"/>
    </row>
    <row r="946" spans="1:44">
      <c r="A946" s="23">
        <v>947</v>
      </c>
      <c r="B946" s="23">
        <v>947</v>
      </c>
      <c r="C946" s="23" t="s">
        <v>1435</v>
      </c>
      <c r="D946" s="23" t="s">
        <v>141</v>
      </c>
      <c r="E946" s="23" t="s">
        <v>141</v>
      </c>
      <c r="F946" s="23" t="s">
        <v>323</v>
      </c>
      <c r="G946" s="23" t="s">
        <v>324</v>
      </c>
      <c r="H946" s="23" t="s">
        <v>133</v>
      </c>
      <c r="I946" s="13">
        <v>110000</v>
      </c>
      <c r="J946" s="13">
        <v>110000</v>
      </c>
      <c r="K946" s="13">
        <v>38000</v>
      </c>
      <c r="L946" s="24">
        <v>8.5879999999999992</v>
      </c>
      <c r="M946" s="37">
        <f t="shared" si="86"/>
        <v>9</v>
      </c>
      <c r="N946" s="24">
        <v>1.55</v>
      </c>
      <c r="O946" s="13">
        <v>2</v>
      </c>
      <c r="P946" s="36">
        <f t="shared" si="87"/>
        <v>1.1625000000000001</v>
      </c>
      <c r="Q946" s="38">
        <f t="shared" si="88"/>
        <v>12.600000000000001</v>
      </c>
      <c r="R946" s="37">
        <f t="shared" si="89"/>
        <v>12.600000000000001</v>
      </c>
      <c r="S946" s="39">
        <f>IF(AND(I946=38000,R946&lt;=4.5,M946&gt;8),'[1]Pricing Schedule'!$F$8+('[1]Pricing Schedule'!$F$9*M946),
IF(AND(I946=38000,R946&lt;=4.5,M946&lt;=8),'[1]Pricing Schedule'!$F$34+('[1]Pricing Schedule'!$F$36*M946),
IF(AND(I946=38000,R946&gt;4.5,R946&lt;=9,M946&gt;8),'[1]Pricing Schedule'!$F$17+('[1]Pricing Schedule'!$F$18*M946),
IF(AND(I946=38000,R946&gt;4.5,R946&lt;=9,M946&lt;=8),'[1]Pricing Schedule'!$F$34+('[1]Pricing Schedule'!$F$36*M946),
IF(AND(I946=38000,R946&gt;9,R946&lt;=12.8,M946&gt;8),'[1]Pricing Schedule'!$F$26+('[1]Pricing Schedule'!$F$27*M946),
IF(AND(I946=38000,R946&gt;9,R946&lt;=12.8,M946&lt;=8),'[1]Pricing Schedule'!$F$34+('[1]Pricing Schedule'!$F$36*M946),
IF(AND(I946=38000,R946&gt;12.8,R946&lt;=22.8),'[1]Pricing Schedule'!$F$34+('[1]Pricing Schedule'!$F$36*M946),
IF(AND(I946=38000,R946&gt;22.8,R946&lt;=30.2),'[1]Pricing Schedule'!$F$43+('[1]Pricing Schedule'!$F$45*M946),
IF(AND(I946=38000,R946&gt;30.2,R946&lt;=45.9),'[1]Pricing Schedule'!$F$52+('[1]Pricing Schedule'!$F$54*M946),
IF(AND(I946=38000,R946&gt;45.9,R946&lt;=123.4),'[1]Pricing Schedule'!$F$96+('[1]Pricing Schedule'!$F$97*M946),
IF(AND(I946=38000,R946&gt;123.4,R946&lt;=168.2,M946&lt;=10),'[1]Pricing Schedule'!$F$103+('[1]Pricing Schedule'!$F$105*M946),
IF(AND(I946=38000,R946&gt;123.4,R946&lt;=168.2,M946&gt;10),'[1]Pricing Schedule'!$F$111+('[1]Pricing Schedule'!$F$113*M946),
IF(AND(I946=38000,R946&gt;157.4,R946&lt;=336.4,M946&lt;=10),('[1]Pricing Schedule'!$F$103+('[1]Pricing Schedule'!$F$105*M946))*2,
IF(AND(I946=38000,R946&gt;157.4,R946&lt;=336.4,M946&gt;10),('[1]Pricing Schedule'!$F$111+('[1]Pricing Schedule'!$F$113*M946))*2,
IF(AND(I946=38000,R946&gt;314.8,R946&lt;=504.6,M946&lt;=10),('[1]Pricing Schedule'!$F$103+('[1]Pricing Schedule'!$F$105*M946))*3,
IF(AND(I946=38000,R946&gt;314.8,R946&lt;=504.6,M946&gt;10),('[1]Pricing Schedule'!$F$111+('[1]Pricing Schedule'!$F$113*M946))*3,
IF(AND(I946=38000,R946&gt;472.2,R946&lt;=672.8,M946&lt;=10),('[1]Pricing Schedule'!$F$103+('[1]Pricing Schedule'!$F$105*M946))*4,
IF(AND(I946=38000,R946&gt;472.2,R946&lt;=672.8,M946&gt;10),('[1]Pricing Schedule'!$F$111+('[1]Pricing Schedule'!$F$113*M946))*4,
IF(AND(I946=110000,R946&lt;=12.8,M946&gt;2),'[1]Pricing Schedule'!$F$62+('[1]Pricing Schedule'!$F$63*M946),
IF(AND(I946=110000,R946&lt;=12.8,M946&lt;=2),'[1]Pricing Schedule'!$F$96+('[1]Pricing Schedule'!$F$97*M946),
IF(AND(I946=110000,R946&gt;12.8,R946&lt;=22.8,M946&gt;3),'[1]Pricing Schedule'!$F$71+('[1]Pricing Schedule'!$F$72*M946),
IF(AND(I946=110000,R946&gt;12.8,R946&lt;=22.8,M946&lt;=3),'[1]Pricing Schedule'!$F$96+('[1]Pricing Schedule'!$F$97*M946),
IF(AND(I946=110000,R946&gt;22.8,R946&lt;=30.2),'[1]Pricing Schedule'!$F$80+('[1]Pricing Schedule'!$F$81*M946),
IF(AND(I946=110000,R946&gt;30.2,R946&lt;=45.9),'[1]Pricing Schedule'!$F$89+('[1]Pricing Schedule'!$F$90*M946),
IF(AND(I946=110000,R946&gt;45.9,R946&lt;=123.4),'[1]Pricing Schedule'!$F$96+('[1]Pricing Schedule'!$F$97*M946),
IF(AND(I946=110000,R946&gt;123.4,R946&lt;=168.2,M946&lt;=10),'[1]Pricing Schedule'!$F$103+('[1]Pricing Schedule'!$F$105*M946),
IF(AND(I946=110000,R946&gt;123.4,R946&lt;=168.2,M946&gt;10),'[1]Pricing Schedule'!$F$111+('[1]Pricing Schedule'!$F$113*M946),
IF(AND(I946=110000,R946&gt;168.2,R946&lt;=336.4,M946&lt;=10),('[1]Pricing Schedule'!$F$103+('[1]Pricing Schedule'!$F$105*M946))*2,
IF(AND(I946=110000,R946&gt;168.2,R946&lt;=336.4,M946&gt;10),('[1]Pricing Schedule'!$F$111+('[1]Pricing Schedule'!$F$113*M946))*2,
IF(AND(I946=110000,R946&gt;336.4,R946&lt;=504.6,M946&lt;=10),('[1]Pricing Schedule'!$F$103+('[1]Pricing Schedule'!$F$105*M946))*3,
IF(AND(I946=110000,R946&gt;336.4,R946&lt;=504.6,M946&gt;10),('[1]Pricing Schedule'!$F$111+('[1]Pricing Schedule'!$F$113*M946))*3,
IF(AND(I946=110000,R946&gt;504.6,R946&lt;=672.8,M946&lt;=10),('[1]Pricing Schedule'!$F$103+('[1]Pricing Schedule'!$F$105*M946))*4,
IF(AND(I946=110000,R946&gt;504.6,R946&lt;=672.8,M946&gt;10),('[1]Pricing Schedule'!$F$111+('[1]Pricing Schedule'!$F$113*M946))*4,
IF(AND(I946=110000,R946&gt;672.8,R946&lt;=841,M946&lt;=10),('[1]Pricing Schedule'!$F$103+('[1]Pricing Schedule'!$F$105*M946))*5,
IF(AND(I946=110000,R946&gt;672.8,R946&lt;=841,M946&gt;10),('[1]Pricing Schedule'!$F$111+('[1]Pricing Schedule'!$F$113*M946))*5,
IF(AND(I946=110000,R946&gt;672.8,R946&lt;=841,M946&lt;=10),('[1]Pricing Schedule'!$F$103+('[1]Pricing Schedule'!$F$105*M946))*5,
IF(AND(I946=110000,R946&gt;672.8,R946&lt;=841,M946&gt;10),('[1]Pricing Schedule'!$F$111+('[1]Pricing Schedule'!$F$113*M946))*5,
IF(AND(I946=110000,R946&gt;1345.6,R946&lt;=1513.8,M946&lt;=10),('[1]Pricing Schedule'!$F$103+('[1]Pricing Schedule'!$F$105*M946))*9,
IF(AND(I946=110000,R946&gt;1345.6,R946&lt;=1513.8,M946&gt;10),('[1]Pricing Schedule'!$F$111+('[1]Pricing Schedule'!$F$113*M946))*9,
9999999999)))))))))))))))))))))))))))))))))))))))</f>
        <v>1890770</v>
      </c>
      <c r="T946" s="21">
        <f>IF(AND(I946=38000,R946&lt;=4.5,M946&gt;8),'[1]Pricing Schedule'!$J$9,
IF(AND(I946=38000,R946&lt;=4.5,M946&lt;=8),'[1]Pricing Schedule'!$J$36,
IF(AND(I946=38000,R946&gt;4.5,R946&lt;=9,M946&gt;8),'[1]Pricing Schedule'!$J$18,
IF(AND(I946=38000,R946&gt;4.5,R946&lt;=9,M946&lt;=8),'[1]Pricing Schedule'!$J$36,
IF(AND(I946=38000,R946&gt;9,R946&lt;=12.8,M946&gt;8),'[1]Pricing Schedule'!$J$27,
IF(AND(I946=38000,R946&gt;9,R946&lt;=12.8,M946&lt;=8),'[1]Pricing Schedule'!$J$36,
IF(AND(I946=38000,R946&gt;12.8,R946&lt;=22.8),'[1]Pricing Schedule'!$J$36,
IF(AND(I946=38000,R946&gt;22.8,R946&lt;=30.2),'[1]Pricing Schedule'!$J$45,
IF(AND(I946=38000,R946&gt;30.2,R946&lt;=45.9),'[1]Pricing Schedule'!$J$54,
IF(AND(I946=38000,R946&gt;45.9,R946&lt;=123.4),'[1]Pricing Schedule'!$J$97,
IF(AND(I946=38000,R946&gt;123.4,R946&lt;=168.2,M946&lt;=10),'[1]Pricing Schedule'!$J$105,
IF(AND(I946=38000,R946&gt;123.4,R946&lt;=168.2,M946&gt;10),'[1]Pricing Schedule'!$J$113,
IF(AND(I946=38000,R946&gt;168.2,R946&lt;=336.4,M946&lt;=10),('[1]Pricing Schedule'!$J$105),
IF(AND(I946=38000,R946&gt;168.2,R946&lt;=336.4,M946&gt;10),('[1]Pricing Schedule'!$J$113),
IF(AND(I946=38000,R946&gt;336.4,R946&lt;=504.6,M946&lt;=10),('[1]Pricing Schedule'!$J$105),
IF(AND(I946=38000,R946&gt;336.4,R946&lt;=504.6,M946&gt;10),('[1]Pricing Schedule'!$J$113),
IF(AND(I946=38000,R946&gt;504.6,R946&lt;=672.8,M946&lt;=10),('[1]Pricing Schedule'!$J$105),
IF(AND(I946=38000,R946&gt;504.6,R946&lt;=672.8,M946&gt;10),('[1]Pricing Schedule'!$J$113),
IF(AND(I946=110000,R946&lt;=12.8,M946&gt;2),'[1]Pricing Schedule'!$J$63,
IF(AND(I946=110000,R946&lt;=12.8,M946&lt;=2),'[1]Pricing Schedule'!$J$97,
IF(AND(I946=110000,R946&gt;12.8,R946&lt;=22.8,M946&gt;3),'[1]Pricing Schedule'!$J$72,
IF(AND(I946=110000,R946&gt;12.8,R946&lt;=22.8,M946&lt;=3),'[1]Pricing Schedule'!$J$97,
IF(AND(I946=110000,R946&gt;22.8,R946&lt;=30.2),'[1]Pricing Schedule'!$J$81,
IF(AND(I946=110000,R946&gt;30.2,R946&lt;=45.9),'[1]Pricing Schedule'!$J$90,
IF(AND(I946=110000,R946&gt;45.9,R946&lt;=123.4),'[1]Pricing Schedule'!$J$97,
IF(AND(I946=110000,R946&gt;123.4,R946&lt;=168.2,M946&lt;=10),'[1]Pricing Schedule'!$J$105,
IF(AND(I946=110000,R946&gt;123.4,R946&lt;=168.2,M946&gt;10),'[1]Pricing Schedule'!$J$113,
IF(AND(I946=110000,R946&gt;168.2,R946&lt;=336.2,M946&lt;=10),('[1]Pricing Schedule'!$J$105),
IF(AND(I946=110000,R946&gt;168.2,R946&lt;=336.2,M946&gt;10),('[1]Pricing Schedule'!$J$113),
IF(AND(I946=110000,R946&gt;336.4,R946&lt;=504.6,M946&lt;=10),('[1]Pricing Schedule'!$J$105),
IF(AND(I946=110000,R946&gt;336.4,R946&lt;=504.6,M946&gt;10),('[1]Pricing Schedule'!$J$113),
IF(AND(I946=110000,R946&gt;504.6,R946&lt;=672.8,M946&lt;=10),('[1]Pricing Schedule'!$J$105),
IF(AND(I946=110000,R946&gt;504.6,R946&lt;=672.8,M946&gt;10),('[1]Pricing Schedule'!$J$113),
IF(AND(I946=110000,R946&gt;672.8,R946&lt;=841,M946&lt;=10),('[1]Pricing Schedule'!$J$105),
IF(AND(I946=110000,R946&gt;672.8,R946&lt;=841,M946&gt;10),('[1]Pricing Schedule'!$J$113),
IF(AND(I946=110000,R946&gt;1682,R946&lt;=1850.2,M946&lt;=10),('[1]Pricing Schedule'!$J$105),
IF(AND(I946=110000,R946&gt;1682,R946&lt;=1850.2,M946&gt;10),('[1]Pricing Schedule'!$J$113),
IF(AND(I946=110000,R946&gt;2018.4,R946&lt;=2186.6,M946&lt;=10),('[1]Pricing Schedule'!$J$105),
IF(AND(I946=110000,R946&gt;2018.4,R946&lt;=2186.6,M946&gt;10),('[1]Pricing Schedule'!$J$113),999999999)))))))))))))))))))))))))))))))))))))))</f>
        <v>7</v>
      </c>
      <c r="U946" s="40">
        <f t="shared" si="90"/>
        <v>150061.11111111109</v>
      </c>
      <c r="V946" s="41">
        <f t="shared" si="91"/>
        <v>6.6639517233719605</v>
      </c>
      <c r="Y946" s="23">
        <v>637</v>
      </c>
      <c r="Z946" s="23">
        <v>62</v>
      </c>
      <c r="AR946" s="35"/>
    </row>
    <row r="947" spans="1:44">
      <c r="A947" s="23">
        <v>948</v>
      </c>
      <c r="B947" s="23">
        <v>948</v>
      </c>
      <c r="C947" s="23" t="s">
        <v>1436</v>
      </c>
      <c r="D947" s="23" t="s">
        <v>141</v>
      </c>
      <c r="E947" s="23" t="s">
        <v>141</v>
      </c>
      <c r="F947" s="23" t="s">
        <v>323</v>
      </c>
      <c r="G947" s="23" t="s">
        <v>324</v>
      </c>
      <c r="H947" s="23" t="s">
        <v>133</v>
      </c>
      <c r="I947" s="13">
        <v>110000</v>
      </c>
      <c r="J947" s="13">
        <v>110000</v>
      </c>
      <c r="K947" s="13">
        <v>38000</v>
      </c>
      <c r="L947" s="24">
        <v>6.8289999999999997</v>
      </c>
      <c r="M947" s="37">
        <f t="shared" si="86"/>
        <v>7</v>
      </c>
      <c r="N947" s="24">
        <v>0.64</v>
      </c>
      <c r="O947" s="13">
        <v>2</v>
      </c>
      <c r="P947" s="36">
        <f t="shared" si="87"/>
        <v>0.48</v>
      </c>
      <c r="Q947" s="38">
        <f t="shared" si="88"/>
        <v>4.2</v>
      </c>
      <c r="R947" s="37">
        <f t="shared" si="89"/>
        <v>4.2</v>
      </c>
      <c r="S947" s="39">
        <f>IF(AND(I947=38000,R947&lt;=4.5,M947&gt;8),'[1]Pricing Schedule'!$F$8+('[1]Pricing Schedule'!$F$9*M947),
IF(AND(I947=38000,R947&lt;=4.5,M947&lt;=8),'[1]Pricing Schedule'!$F$34+('[1]Pricing Schedule'!$F$36*M947),
IF(AND(I947=38000,R947&gt;4.5,R947&lt;=9,M947&gt;8),'[1]Pricing Schedule'!$F$17+('[1]Pricing Schedule'!$F$18*M947),
IF(AND(I947=38000,R947&gt;4.5,R947&lt;=9,M947&lt;=8),'[1]Pricing Schedule'!$F$34+('[1]Pricing Schedule'!$F$36*M947),
IF(AND(I947=38000,R947&gt;9,R947&lt;=12.8,M947&gt;8),'[1]Pricing Schedule'!$F$26+('[1]Pricing Schedule'!$F$27*M947),
IF(AND(I947=38000,R947&gt;9,R947&lt;=12.8,M947&lt;=8),'[1]Pricing Schedule'!$F$34+('[1]Pricing Schedule'!$F$36*M947),
IF(AND(I947=38000,R947&gt;12.8,R947&lt;=22.8),'[1]Pricing Schedule'!$F$34+('[1]Pricing Schedule'!$F$36*M947),
IF(AND(I947=38000,R947&gt;22.8,R947&lt;=30.2),'[1]Pricing Schedule'!$F$43+('[1]Pricing Schedule'!$F$45*M947),
IF(AND(I947=38000,R947&gt;30.2,R947&lt;=45.9),'[1]Pricing Schedule'!$F$52+('[1]Pricing Schedule'!$F$54*M947),
IF(AND(I947=38000,R947&gt;45.9,R947&lt;=123.4),'[1]Pricing Schedule'!$F$96+('[1]Pricing Schedule'!$F$97*M947),
IF(AND(I947=38000,R947&gt;123.4,R947&lt;=168.2,M947&lt;=10),'[1]Pricing Schedule'!$F$103+('[1]Pricing Schedule'!$F$105*M947),
IF(AND(I947=38000,R947&gt;123.4,R947&lt;=168.2,M947&gt;10),'[1]Pricing Schedule'!$F$111+('[1]Pricing Schedule'!$F$113*M947),
IF(AND(I947=38000,R947&gt;157.4,R947&lt;=336.4,M947&lt;=10),('[1]Pricing Schedule'!$F$103+('[1]Pricing Schedule'!$F$105*M947))*2,
IF(AND(I947=38000,R947&gt;157.4,R947&lt;=336.4,M947&gt;10),('[1]Pricing Schedule'!$F$111+('[1]Pricing Schedule'!$F$113*M947))*2,
IF(AND(I947=38000,R947&gt;314.8,R947&lt;=504.6,M947&lt;=10),('[1]Pricing Schedule'!$F$103+('[1]Pricing Schedule'!$F$105*M947))*3,
IF(AND(I947=38000,R947&gt;314.8,R947&lt;=504.6,M947&gt;10),('[1]Pricing Schedule'!$F$111+('[1]Pricing Schedule'!$F$113*M947))*3,
IF(AND(I947=38000,R947&gt;472.2,R947&lt;=672.8,M947&lt;=10),('[1]Pricing Schedule'!$F$103+('[1]Pricing Schedule'!$F$105*M947))*4,
IF(AND(I947=38000,R947&gt;472.2,R947&lt;=672.8,M947&gt;10),('[1]Pricing Schedule'!$F$111+('[1]Pricing Schedule'!$F$113*M947))*4,
IF(AND(I947=110000,R947&lt;=12.8,M947&gt;2),'[1]Pricing Schedule'!$F$62+('[1]Pricing Schedule'!$F$63*M947),
IF(AND(I947=110000,R947&lt;=12.8,M947&lt;=2),'[1]Pricing Schedule'!$F$96+('[1]Pricing Schedule'!$F$97*M947),
IF(AND(I947=110000,R947&gt;12.8,R947&lt;=22.8,M947&gt;3),'[1]Pricing Schedule'!$F$71+('[1]Pricing Schedule'!$F$72*M947),
IF(AND(I947=110000,R947&gt;12.8,R947&lt;=22.8,M947&lt;=3),'[1]Pricing Schedule'!$F$96+('[1]Pricing Schedule'!$F$97*M947),
IF(AND(I947=110000,R947&gt;22.8,R947&lt;=30.2),'[1]Pricing Schedule'!$F$80+('[1]Pricing Schedule'!$F$81*M947),
IF(AND(I947=110000,R947&gt;30.2,R947&lt;=45.9),'[1]Pricing Schedule'!$F$89+('[1]Pricing Schedule'!$F$90*M947),
IF(AND(I947=110000,R947&gt;45.9,R947&lt;=123.4),'[1]Pricing Schedule'!$F$96+('[1]Pricing Schedule'!$F$97*M947),
IF(AND(I947=110000,R947&gt;123.4,R947&lt;=168.2,M947&lt;=10),'[1]Pricing Schedule'!$F$103+('[1]Pricing Schedule'!$F$105*M947),
IF(AND(I947=110000,R947&gt;123.4,R947&lt;=168.2,M947&gt;10),'[1]Pricing Schedule'!$F$111+('[1]Pricing Schedule'!$F$113*M947),
IF(AND(I947=110000,R947&gt;168.2,R947&lt;=336.4,M947&lt;=10),('[1]Pricing Schedule'!$F$103+('[1]Pricing Schedule'!$F$105*M947))*2,
IF(AND(I947=110000,R947&gt;168.2,R947&lt;=336.4,M947&gt;10),('[1]Pricing Schedule'!$F$111+('[1]Pricing Schedule'!$F$113*M947))*2,
IF(AND(I947=110000,R947&gt;336.4,R947&lt;=504.6,M947&lt;=10),('[1]Pricing Schedule'!$F$103+('[1]Pricing Schedule'!$F$105*M947))*3,
IF(AND(I947=110000,R947&gt;336.4,R947&lt;=504.6,M947&gt;10),('[1]Pricing Schedule'!$F$111+('[1]Pricing Schedule'!$F$113*M947))*3,
IF(AND(I947=110000,R947&gt;504.6,R947&lt;=672.8,M947&lt;=10),('[1]Pricing Schedule'!$F$103+('[1]Pricing Schedule'!$F$105*M947))*4,
IF(AND(I947=110000,R947&gt;504.6,R947&lt;=672.8,M947&gt;10),('[1]Pricing Schedule'!$F$111+('[1]Pricing Schedule'!$F$113*M947))*4,
IF(AND(I947=110000,R947&gt;672.8,R947&lt;=841,M947&lt;=10),('[1]Pricing Schedule'!$F$103+('[1]Pricing Schedule'!$F$105*M947))*5,
IF(AND(I947=110000,R947&gt;672.8,R947&lt;=841,M947&gt;10),('[1]Pricing Schedule'!$F$111+('[1]Pricing Schedule'!$F$113*M947))*5,
IF(AND(I947=110000,R947&gt;672.8,R947&lt;=841,M947&lt;=10),('[1]Pricing Schedule'!$F$103+('[1]Pricing Schedule'!$F$105*M947))*5,
IF(AND(I947=110000,R947&gt;672.8,R947&lt;=841,M947&gt;10),('[1]Pricing Schedule'!$F$111+('[1]Pricing Schedule'!$F$113*M947))*5,
IF(AND(I947=110000,R947&gt;1345.6,R947&lt;=1513.8,M947&lt;=10),('[1]Pricing Schedule'!$F$103+('[1]Pricing Schedule'!$F$105*M947))*9,
IF(AND(I947=110000,R947&gt;1345.6,R947&lt;=1513.8,M947&gt;10),('[1]Pricing Schedule'!$F$111+('[1]Pricing Schedule'!$F$113*M947))*9,
9999999999)))))))))))))))))))))))))))))))))))))))</f>
        <v>1785370</v>
      </c>
      <c r="T947" s="21">
        <f>IF(AND(I947=38000,R947&lt;=4.5,M947&gt;8),'[1]Pricing Schedule'!$J$9,
IF(AND(I947=38000,R947&lt;=4.5,M947&lt;=8),'[1]Pricing Schedule'!$J$36,
IF(AND(I947=38000,R947&gt;4.5,R947&lt;=9,M947&gt;8),'[1]Pricing Schedule'!$J$18,
IF(AND(I947=38000,R947&gt;4.5,R947&lt;=9,M947&lt;=8),'[1]Pricing Schedule'!$J$36,
IF(AND(I947=38000,R947&gt;9,R947&lt;=12.8,M947&gt;8),'[1]Pricing Schedule'!$J$27,
IF(AND(I947=38000,R947&gt;9,R947&lt;=12.8,M947&lt;=8),'[1]Pricing Schedule'!$J$36,
IF(AND(I947=38000,R947&gt;12.8,R947&lt;=22.8),'[1]Pricing Schedule'!$J$36,
IF(AND(I947=38000,R947&gt;22.8,R947&lt;=30.2),'[1]Pricing Schedule'!$J$45,
IF(AND(I947=38000,R947&gt;30.2,R947&lt;=45.9),'[1]Pricing Schedule'!$J$54,
IF(AND(I947=38000,R947&gt;45.9,R947&lt;=123.4),'[1]Pricing Schedule'!$J$97,
IF(AND(I947=38000,R947&gt;123.4,R947&lt;=168.2,M947&lt;=10),'[1]Pricing Schedule'!$J$105,
IF(AND(I947=38000,R947&gt;123.4,R947&lt;=168.2,M947&gt;10),'[1]Pricing Schedule'!$J$113,
IF(AND(I947=38000,R947&gt;168.2,R947&lt;=336.4,M947&lt;=10),('[1]Pricing Schedule'!$J$105),
IF(AND(I947=38000,R947&gt;168.2,R947&lt;=336.4,M947&gt;10),('[1]Pricing Schedule'!$J$113),
IF(AND(I947=38000,R947&gt;336.4,R947&lt;=504.6,M947&lt;=10),('[1]Pricing Schedule'!$J$105),
IF(AND(I947=38000,R947&gt;336.4,R947&lt;=504.6,M947&gt;10),('[1]Pricing Schedule'!$J$113),
IF(AND(I947=38000,R947&gt;504.6,R947&lt;=672.8,M947&lt;=10),('[1]Pricing Schedule'!$J$105),
IF(AND(I947=38000,R947&gt;504.6,R947&lt;=672.8,M947&gt;10),('[1]Pricing Schedule'!$J$113),
IF(AND(I947=110000,R947&lt;=12.8,M947&gt;2),'[1]Pricing Schedule'!$J$63,
IF(AND(I947=110000,R947&lt;=12.8,M947&lt;=2),'[1]Pricing Schedule'!$J$97,
IF(AND(I947=110000,R947&gt;12.8,R947&lt;=22.8,M947&gt;3),'[1]Pricing Schedule'!$J$72,
IF(AND(I947=110000,R947&gt;12.8,R947&lt;=22.8,M947&lt;=3),'[1]Pricing Schedule'!$J$97,
IF(AND(I947=110000,R947&gt;22.8,R947&lt;=30.2),'[1]Pricing Schedule'!$J$81,
IF(AND(I947=110000,R947&gt;30.2,R947&lt;=45.9),'[1]Pricing Schedule'!$J$90,
IF(AND(I947=110000,R947&gt;45.9,R947&lt;=123.4),'[1]Pricing Schedule'!$J$97,
IF(AND(I947=110000,R947&gt;123.4,R947&lt;=168.2,M947&lt;=10),'[1]Pricing Schedule'!$J$105,
IF(AND(I947=110000,R947&gt;123.4,R947&lt;=168.2,M947&gt;10),'[1]Pricing Schedule'!$J$113,
IF(AND(I947=110000,R947&gt;168.2,R947&lt;=336.2,M947&lt;=10),('[1]Pricing Schedule'!$J$105),
IF(AND(I947=110000,R947&gt;168.2,R947&lt;=336.2,M947&gt;10),('[1]Pricing Schedule'!$J$113),
IF(AND(I947=110000,R947&gt;336.4,R947&lt;=504.6,M947&lt;=10),('[1]Pricing Schedule'!$J$105),
IF(AND(I947=110000,R947&gt;336.4,R947&lt;=504.6,M947&gt;10),('[1]Pricing Schedule'!$J$113),
IF(AND(I947=110000,R947&gt;504.6,R947&lt;=672.8,M947&lt;=10),('[1]Pricing Schedule'!$J$105),
IF(AND(I947=110000,R947&gt;504.6,R947&lt;=672.8,M947&gt;10),('[1]Pricing Schedule'!$J$113),
IF(AND(I947=110000,R947&gt;672.8,R947&lt;=841,M947&lt;=10),('[1]Pricing Schedule'!$J$105),
IF(AND(I947=110000,R947&gt;672.8,R947&lt;=841,M947&gt;10),('[1]Pricing Schedule'!$J$113),
IF(AND(I947=110000,R947&gt;1682,R947&lt;=1850.2,M947&lt;=10),('[1]Pricing Schedule'!$J$105),
IF(AND(I947=110000,R947&gt;1682,R947&lt;=1850.2,M947&gt;10),('[1]Pricing Schedule'!$J$113),
IF(AND(I947=110000,R947&gt;2018.4,R947&lt;=2186.6,M947&lt;=10),('[1]Pricing Schedule'!$J$105),
IF(AND(I947=110000,R947&gt;2018.4,R947&lt;=2186.6,M947&gt;10),('[1]Pricing Schedule'!$J$113),999999999)))))))))))))))))))))))))))))))))))))))</f>
        <v>7</v>
      </c>
      <c r="U947" s="40">
        <f t="shared" si="90"/>
        <v>425088.09523809521</v>
      </c>
      <c r="V947" s="41">
        <f t="shared" si="91"/>
        <v>2.3524535530450272</v>
      </c>
      <c r="Y947" s="23">
        <v>250</v>
      </c>
      <c r="Z947" s="23">
        <v>62</v>
      </c>
      <c r="AR947" s="35"/>
    </row>
    <row r="948" spans="1:44" s="44" customFormat="1">
      <c r="A948" s="43">
        <v>949</v>
      </c>
      <c r="B948" s="43">
        <v>949</v>
      </c>
      <c r="C948" s="43" t="s">
        <v>1437</v>
      </c>
      <c r="D948" s="23" t="s">
        <v>141</v>
      </c>
      <c r="E948" s="23" t="s">
        <v>141</v>
      </c>
      <c r="F948" s="43" t="s">
        <v>327</v>
      </c>
      <c r="G948" s="43" t="s">
        <v>328</v>
      </c>
      <c r="H948" s="43" t="s">
        <v>113</v>
      </c>
      <c r="I948" s="44">
        <v>38000</v>
      </c>
      <c r="J948" s="44">
        <v>38000</v>
      </c>
      <c r="K948" s="43" t="s">
        <v>119</v>
      </c>
      <c r="L948" s="45">
        <v>8.1180000000000003</v>
      </c>
      <c r="M948" s="46">
        <f t="shared" si="86"/>
        <v>9</v>
      </c>
      <c r="N948" s="45">
        <v>5.9189999999999996</v>
      </c>
      <c r="O948" s="44">
        <v>2</v>
      </c>
      <c r="P948" s="46">
        <f t="shared" si="87"/>
        <v>4.4392499999999995</v>
      </c>
      <c r="Q948" s="47">
        <f t="shared" si="88"/>
        <v>54.599999999999994</v>
      </c>
      <c r="R948" s="46">
        <f t="shared" si="89"/>
        <v>54.599999999999994</v>
      </c>
      <c r="S948" s="39">
        <f>IF(AND(I948=38000,R948&lt;=4.5,M948&gt;8),'[1]Pricing Schedule'!$F$8+('[1]Pricing Schedule'!$F$9*M948),
IF(AND(I948=38000,R948&lt;=4.5,M948&lt;=8),'[1]Pricing Schedule'!$F$34+('[1]Pricing Schedule'!$F$36*M948),
IF(AND(I948=38000,R948&gt;4.5,R948&lt;=9,M948&gt;8),'[1]Pricing Schedule'!$F$17+('[1]Pricing Schedule'!$F$18*M948),
IF(AND(I948=38000,R948&gt;4.5,R948&lt;=9,M948&lt;=8),'[1]Pricing Schedule'!$F$34+('[1]Pricing Schedule'!$F$36*M948),
IF(AND(I948=38000,R948&gt;9,R948&lt;=12.8,M948&gt;8),'[1]Pricing Schedule'!$F$26+('[1]Pricing Schedule'!$F$27*M948),
IF(AND(I948=38000,R948&gt;9,R948&lt;=12.8,M948&lt;=8),'[1]Pricing Schedule'!$F$34+('[1]Pricing Schedule'!$F$36*M948),
IF(AND(I948=38000,R948&gt;12.8,R948&lt;=22.8),'[1]Pricing Schedule'!$F$34+('[1]Pricing Schedule'!$F$36*M948),
IF(AND(I948=38000,R948&gt;22.8,R948&lt;=30.2),'[1]Pricing Schedule'!$F$43+('[1]Pricing Schedule'!$F$45*M948),
IF(AND(I948=38000,R948&gt;30.2,R948&lt;=45.9),'[1]Pricing Schedule'!$F$52+('[1]Pricing Schedule'!$F$54*M948),
IF(AND(I948=38000,R948&gt;45.9,R948&lt;=123.4),'[1]Pricing Schedule'!$F$96+('[1]Pricing Schedule'!$F$97*M948),
IF(AND(I948=38000,R948&gt;123.4,R948&lt;=168.2,M948&lt;=10),'[1]Pricing Schedule'!$F$103+('[1]Pricing Schedule'!$F$105*M948),
IF(AND(I948=38000,R948&gt;123.4,R948&lt;=168.2,M948&gt;10),'[1]Pricing Schedule'!$F$111+('[1]Pricing Schedule'!$F$113*M948),
IF(AND(I948=38000,R948&gt;157.4,R948&lt;=336.4,M948&lt;=10),('[1]Pricing Schedule'!$F$103+('[1]Pricing Schedule'!$F$105*M948))*2,
IF(AND(I948=38000,R948&gt;157.4,R948&lt;=336.4,M948&gt;10),('[1]Pricing Schedule'!$F$111+('[1]Pricing Schedule'!$F$113*M948))*2,
IF(AND(I948=38000,R948&gt;314.8,R948&lt;=504.6,M948&lt;=10),('[1]Pricing Schedule'!$F$103+('[1]Pricing Schedule'!$F$105*M948))*3,
IF(AND(I948=38000,R948&gt;314.8,R948&lt;=504.6,M948&gt;10),('[1]Pricing Schedule'!$F$111+('[1]Pricing Schedule'!$F$113*M948))*3,
IF(AND(I948=38000,R948&gt;472.2,R948&lt;=672.8,M948&lt;=10),('[1]Pricing Schedule'!$F$103+('[1]Pricing Schedule'!$F$105*M948))*4,
IF(AND(I948=38000,R948&gt;472.2,R948&lt;=672.8,M948&gt;10),('[1]Pricing Schedule'!$F$111+('[1]Pricing Schedule'!$F$113*M948))*4,
IF(AND(I948=110000,R948&lt;=12.8,M948&gt;2),'[1]Pricing Schedule'!$F$62+('[1]Pricing Schedule'!$F$63*M948),
IF(AND(I948=110000,R948&lt;=12.8,M948&lt;=2),'[1]Pricing Schedule'!$F$96+('[1]Pricing Schedule'!$F$97*M948),
IF(AND(I948=110000,R948&gt;12.8,R948&lt;=22.8,M948&gt;3),'[1]Pricing Schedule'!$F$71+('[1]Pricing Schedule'!$F$72*M948),
IF(AND(I948=110000,R948&gt;12.8,R948&lt;=22.8,M948&lt;=3),'[1]Pricing Schedule'!$F$96+('[1]Pricing Schedule'!$F$97*M948),
IF(AND(I948=110000,R948&gt;22.8,R948&lt;=30.2),'[1]Pricing Schedule'!$F$80+('[1]Pricing Schedule'!$F$81*M948),
IF(AND(I948=110000,R948&gt;30.2,R948&lt;=45.9),'[1]Pricing Schedule'!$F$89+('[1]Pricing Schedule'!$F$90*M948),
IF(AND(I948=110000,R948&gt;45.9,R948&lt;=123.4),'[1]Pricing Schedule'!$F$96+('[1]Pricing Schedule'!$F$97*M948),
IF(AND(I948=110000,R948&gt;123.4,R948&lt;=168.2,M948&lt;=10),'[1]Pricing Schedule'!$F$103+('[1]Pricing Schedule'!$F$105*M948),
IF(AND(I948=110000,R948&gt;123.4,R948&lt;=168.2,M948&gt;10),'[1]Pricing Schedule'!$F$111+('[1]Pricing Schedule'!$F$113*M948),
IF(AND(I948=110000,R948&gt;168.2,R948&lt;=336.4,M948&lt;=10),('[1]Pricing Schedule'!$F$103+('[1]Pricing Schedule'!$F$105*M948))*2,
IF(AND(I948=110000,R948&gt;168.2,R948&lt;=336.4,M948&gt;10),('[1]Pricing Schedule'!$F$111+('[1]Pricing Schedule'!$F$113*M948))*2,
IF(AND(I948=110000,R948&gt;336.4,R948&lt;=504.6,M948&lt;=10),('[1]Pricing Schedule'!$F$103+('[1]Pricing Schedule'!$F$105*M948))*3,
IF(AND(I948=110000,R948&gt;336.4,R948&lt;=504.6,M948&gt;10),('[1]Pricing Schedule'!$F$111+('[1]Pricing Schedule'!$F$113*M948))*3,
IF(AND(I948=110000,R948&gt;504.6,R948&lt;=672.8,M948&lt;=10),('[1]Pricing Schedule'!$F$103+('[1]Pricing Schedule'!$F$105*M948))*4,
IF(AND(I948=110000,R948&gt;504.6,R948&lt;=672.8,M948&gt;10),('[1]Pricing Schedule'!$F$111+('[1]Pricing Schedule'!$F$113*M948))*4,
IF(AND(I948=110000,R948&gt;672.8,R948&lt;=841,M948&lt;=10),('[1]Pricing Schedule'!$F$103+('[1]Pricing Schedule'!$F$105*M948))*5,
IF(AND(I948=110000,R948&gt;672.8,R948&lt;=841,M948&gt;10),('[1]Pricing Schedule'!$F$111+('[1]Pricing Schedule'!$F$113*M948))*5,
IF(AND(I948=110000,R948&gt;672.8,R948&lt;=841,M948&lt;=10),('[1]Pricing Schedule'!$F$103+('[1]Pricing Schedule'!$F$105*M948))*5,
IF(AND(I948=110000,R948&gt;672.8,R948&lt;=841,M948&gt;10),('[1]Pricing Schedule'!$F$111+('[1]Pricing Schedule'!$F$113*M948))*5,
IF(AND(I948=110000,R948&gt;1345.6,R948&lt;=1513.8,M948&lt;=10),('[1]Pricing Schedule'!$F$103+('[1]Pricing Schedule'!$F$105*M948))*9,
IF(AND(I948=110000,R948&gt;1345.6,R948&lt;=1513.8,M948&gt;10),('[1]Pricing Schedule'!$F$111+('[1]Pricing Schedule'!$F$113*M948))*9,
9999999999)))))))))))))))))))))))))))))))))))))))</f>
        <v>2815750</v>
      </c>
      <c r="T948" s="48">
        <f>IF(AND(I948=38000,R948&lt;=4.5,M948&gt;8),'[1]Pricing Schedule'!$J$9,
IF(AND(I948=38000,R948&lt;=4.5,M948&lt;=8),'[1]Pricing Schedule'!$J$36,
IF(AND(I948=38000,R948&gt;4.5,R948&lt;=9,M948&gt;8),'[1]Pricing Schedule'!$J$18,
IF(AND(I948=38000,R948&gt;4.5,R948&lt;=9,M948&lt;=8),'[1]Pricing Schedule'!$J$36,
IF(AND(I948=38000,R948&gt;9,R948&lt;=12.8,M948&gt;8),'[1]Pricing Schedule'!$J$27,
IF(AND(I948=38000,R948&gt;9,R948&lt;=12.8,M948&lt;=8),'[1]Pricing Schedule'!$J$36,
IF(AND(I948=38000,R948&gt;12.8,R948&lt;=22.8),'[1]Pricing Schedule'!$J$36,
IF(AND(I948=38000,R948&gt;22.8,R948&lt;=30.2),'[1]Pricing Schedule'!$J$45,
IF(AND(I948=38000,R948&gt;30.2,R948&lt;=45.9),'[1]Pricing Schedule'!$J$54,
IF(AND(I948=38000,R948&gt;45.9,R948&lt;=123.4),'[1]Pricing Schedule'!$J$97,
IF(AND(I948=38000,R948&gt;123.4,R948&lt;=168.2,M948&lt;=10),'[1]Pricing Schedule'!$J$105,
IF(AND(I948=38000,R948&gt;123.4,R948&lt;=168.2,M948&gt;10),'[1]Pricing Schedule'!$J$113,
IF(AND(I948=38000,R948&gt;168.2,R948&lt;=336.4,M948&lt;=10),('[1]Pricing Schedule'!$J$105),
IF(AND(I948=38000,R948&gt;168.2,R948&lt;=336.4,M948&gt;10),('[1]Pricing Schedule'!$J$113),
IF(AND(I948=38000,R948&gt;336.4,R948&lt;=504.6,M948&lt;=10),('[1]Pricing Schedule'!$J$105),
IF(AND(I948=38000,R948&gt;336.4,R948&lt;=504.6,M948&gt;10),('[1]Pricing Schedule'!$J$113),
IF(AND(I948=38000,R948&gt;504.6,R948&lt;=672.8,M948&lt;=10),('[1]Pricing Schedule'!$J$105),
IF(AND(I948=38000,R948&gt;504.6,R948&lt;=672.8,M948&gt;10),('[1]Pricing Schedule'!$J$113),
IF(AND(I948=110000,R948&lt;=12.8,M948&gt;2),'[1]Pricing Schedule'!$J$63,
IF(AND(I948=110000,R948&lt;=12.8,M948&lt;=2),'[1]Pricing Schedule'!$J$97,
IF(AND(I948=110000,R948&gt;12.8,R948&lt;=22.8,M948&gt;3),'[1]Pricing Schedule'!$J$72,
IF(AND(I948=110000,R948&gt;12.8,R948&lt;=22.8,M948&lt;=3),'[1]Pricing Schedule'!$J$97,
IF(AND(I948=110000,R948&gt;22.8,R948&lt;=30.2),'[1]Pricing Schedule'!$J$81,
IF(AND(I948=110000,R948&gt;30.2,R948&lt;=45.9),'[1]Pricing Schedule'!$J$90,
IF(AND(I948=110000,R948&gt;45.9,R948&lt;=123.4),'[1]Pricing Schedule'!$J$97,
IF(AND(I948=110000,R948&gt;123.4,R948&lt;=168.2,M948&lt;=10),'[1]Pricing Schedule'!$J$105,
IF(AND(I948=110000,R948&gt;123.4,R948&lt;=168.2,M948&gt;10),'[1]Pricing Schedule'!$J$113,
IF(AND(I948=110000,R948&gt;168.2,R948&lt;=336.2,M948&lt;=10),('[1]Pricing Schedule'!$J$105),
IF(AND(I948=110000,R948&gt;168.2,R948&lt;=336.2,M948&gt;10),('[1]Pricing Schedule'!$J$113),
IF(AND(I948=110000,R948&gt;336.4,R948&lt;=504.6,M948&lt;=10),('[1]Pricing Schedule'!$J$105),
IF(AND(I948=110000,R948&gt;336.4,R948&lt;=504.6,M948&gt;10),('[1]Pricing Schedule'!$J$113),
IF(AND(I948=110000,R948&gt;504.6,R948&lt;=672.8,M948&lt;=10),('[1]Pricing Schedule'!$J$105),
IF(AND(I948=110000,R948&gt;504.6,R948&lt;=672.8,M948&gt;10),('[1]Pricing Schedule'!$J$113),
IF(AND(I948=110000,R948&gt;672.8,R948&lt;=841,M948&lt;=10),('[1]Pricing Schedule'!$J$105),
IF(AND(I948=110000,R948&gt;672.8,R948&lt;=841,M948&gt;10),('[1]Pricing Schedule'!$J$113),
IF(AND(I948=110000,R948&gt;1682,R948&lt;=1850.2,M948&lt;=10),('[1]Pricing Schedule'!$J$105),
IF(AND(I948=110000,R948&gt;1682,R948&lt;=1850.2,M948&gt;10),('[1]Pricing Schedule'!$J$113),
IF(AND(I948=110000,R948&gt;2018.4,R948&lt;=2186.6,M948&lt;=10),('[1]Pricing Schedule'!$J$105),
IF(AND(I948=110000,R948&gt;2018.4,R948&lt;=2186.6,M948&gt;10),('[1]Pricing Schedule'!$J$113),999999999)))))))))))))))))))))))))))))))))))))))</f>
        <v>11</v>
      </c>
      <c r="U948" s="49">
        <f t="shared" si="90"/>
        <v>51570.512820512828</v>
      </c>
      <c r="V948" s="50">
        <f t="shared" si="91"/>
        <v>19.390926041019263</v>
      </c>
      <c r="W948" s="13"/>
      <c r="X948" s="13"/>
      <c r="Y948" s="23">
        <v>362</v>
      </c>
      <c r="Z948" s="23">
        <v>600</v>
      </c>
      <c r="AD948" s="43"/>
      <c r="AE948" s="43"/>
      <c r="AF948" s="43"/>
      <c r="AR948" s="51"/>
    </row>
    <row r="949" spans="1:44" s="44" customFormat="1">
      <c r="A949" s="43">
        <v>950</v>
      </c>
      <c r="B949" s="43">
        <v>950</v>
      </c>
      <c r="C949" s="43" t="s">
        <v>1438</v>
      </c>
      <c r="D949" s="23" t="s">
        <v>141</v>
      </c>
      <c r="E949" s="23" t="s">
        <v>141</v>
      </c>
      <c r="F949" s="43" t="s">
        <v>327</v>
      </c>
      <c r="G949" s="43" t="s">
        <v>328</v>
      </c>
      <c r="H949" s="43" t="s">
        <v>113</v>
      </c>
      <c r="I949" s="44">
        <v>38000</v>
      </c>
      <c r="J949" s="44">
        <v>38000</v>
      </c>
      <c r="K949" s="43" t="s">
        <v>119</v>
      </c>
      <c r="L949" s="45">
        <v>10.439</v>
      </c>
      <c r="M949" s="46">
        <f t="shared" si="86"/>
        <v>11</v>
      </c>
      <c r="N949" s="45">
        <v>6.8410000000000002</v>
      </c>
      <c r="O949" s="44">
        <v>2</v>
      </c>
      <c r="P949" s="46">
        <f t="shared" si="87"/>
        <v>5.1307499999999999</v>
      </c>
      <c r="Q949" s="47">
        <f t="shared" si="88"/>
        <v>63</v>
      </c>
      <c r="R949" s="46">
        <f t="shared" si="89"/>
        <v>63</v>
      </c>
      <c r="S949" s="39">
        <f>IF(AND(I949=38000,R949&lt;=4.5,M949&gt;8),'[1]Pricing Schedule'!$F$8+('[1]Pricing Schedule'!$F$9*M949),
IF(AND(I949=38000,R949&lt;=4.5,M949&lt;=8),'[1]Pricing Schedule'!$F$34+('[1]Pricing Schedule'!$F$36*M949),
IF(AND(I949=38000,R949&gt;4.5,R949&lt;=9,M949&gt;8),'[1]Pricing Schedule'!$F$17+('[1]Pricing Schedule'!$F$18*M949),
IF(AND(I949=38000,R949&gt;4.5,R949&lt;=9,M949&lt;=8),'[1]Pricing Schedule'!$F$34+('[1]Pricing Schedule'!$F$36*M949),
IF(AND(I949=38000,R949&gt;9,R949&lt;=12.8,M949&gt;8),'[1]Pricing Schedule'!$F$26+('[1]Pricing Schedule'!$F$27*M949),
IF(AND(I949=38000,R949&gt;9,R949&lt;=12.8,M949&lt;=8),'[1]Pricing Schedule'!$F$34+('[1]Pricing Schedule'!$F$36*M949),
IF(AND(I949=38000,R949&gt;12.8,R949&lt;=22.8),'[1]Pricing Schedule'!$F$34+('[1]Pricing Schedule'!$F$36*M949),
IF(AND(I949=38000,R949&gt;22.8,R949&lt;=30.2),'[1]Pricing Schedule'!$F$43+('[1]Pricing Schedule'!$F$45*M949),
IF(AND(I949=38000,R949&gt;30.2,R949&lt;=45.9),'[1]Pricing Schedule'!$F$52+('[1]Pricing Schedule'!$F$54*M949),
IF(AND(I949=38000,R949&gt;45.9,R949&lt;=123.4),'[1]Pricing Schedule'!$F$96+('[1]Pricing Schedule'!$F$97*M949),
IF(AND(I949=38000,R949&gt;123.4,R949&lt;=168.2,M949&lt;=10),'[1]Pricing Schedule'!$F$103+('[1]Pricing Schedule'!$F$105*M949),
IF(AND(I949=38000,R949&gt;123.4,R949&lt;=168.2,M949&gt;10),'[1]Pricing Schedule'!$F$111+('[1]Pricing Schedule'!$F$113*M949),
IF(AND(I949=38000,R949&gt;157.4,R949&lt;=336.4,M949&lt;=10),('[1]Pricing Schedule'!$F$103+('[1]Pricing Schedule'!$F$105*M949))*2,
IF(AND(I949=38000,R949&gt;157.4,R949&lt;=336.4,M949&gt;10),('[1]Pricing Schedule'!$F$111+('[1]Pricing Schedule'!$F$113*M949))*2,
IF(AND(I949=38000,R949&gt;314.8,R949&lt;=504.6,M949&lt;=10),('[1]Pricing Schedule'!$F$103+('[1]Pricing Schedule'!$F$105*M949))*3,
IF(AND(I949=38000,R949&gt;314.8,R949&lt;=504.6,M949&gt;10),('[1]Pricing Schedule'!$F$111+('[1]Pricing Schedule'!$F$113*M949))*3,
IF(AND(I949=38000,R949&gt;472.2,R949&lt;=672.8,M949&lt;=10),('[1]Pricing Schedule'!$F$103+('[1]Pricing Schedule'!$F$105*M949))*4,
IF(AND(I949=38000,R949&gt;472.2,R949&lt;=672.8,M949&gt;10),('[1]Pricing Schedule'!$F$111+('[1]Pricing Schedule'!$F$113*M949))*4,
IF(AND(I949=110000,R949&lt;=12.8,M949&gt;2),'[1]Pricing Schedule'!$F$62+('[1]Pricing Schedule'!$F$63*M949),
IF(AND(I949=110000,R949&lt;=12.8,M949&lt;=2),'[1]Pricing Schedule'!$F$96+('[1]Pricing Schedule'!$F$97*M949),
IF(AND(I949=110000,R949&gt;12.8,R949&lt;=22.8,M949&gt;3),'[1]Pricing Schedule'!$F$71+('[1]Pricing Schedule'!$F$72*M949),
IF(AND(I949=110000,R949&gt;12.8,R949&lt;=22.8,M949&lt;=3),'[1]Pricing Schedule'!$F$96+('[1]Pricing Schedule'!$F$97*M949),
IF(AND(I949=110000,R949&gt;22.8,R949&lt;=30.2),'[1]Pricing Schedule'!$F$80+('[1]Pricing Schedule'!$F$81*M949),
IF(AND(I949=110000,R949&gt;30.2,R949&lt;=45.9),'[1]Pricing Schedule'!$F$89+('[1]Pricing Schedule'!$F$90*M949),
IF(AND(I949=110000,R949&gt;45.9,R949&lt;=123.4),'[1]Pricing Schedule'!$F$96+('[1]Pricing Schedule'!$F$97*M949),
IF(AND(I949=110000,R949&gt;123.4,R949&lt;=168.2,M949&lt;=10),'[1]Pricing Schedule'!$F$103+('[1]Pricing Schedule'!$F$105*M949),
IF(AND(I949=110000,R949&gt;123.4,R949&lt;=168.2,M949&gt;10),'[1]Pricing Schedule'!$F$111+('[1]Pricing Schedule'!$F$113*M949),
IF(AND(I949=110000,R949&gt;168.2,R949&lt;=336.4,M949&lt;=10),('[1]Pricing Schedule'!$F$103+('[1]Pricing Schedule'!$F$105*M949))*2,
IF(AND(I949=110000,R949&gt;168.2,R949&lt;=336.4,M949&gt;10),('[1]Pricing Schedule'!$F$111+('[1]Pricing Schedule'!$F$113*M949))*2,
IF(AND(I949=110000,R949&gt;336.4,R949&lt;=504.6,M949&lt;=10),('[1]Pricing Schedule'!$F$103+('[1]Pricing Schedule'!$F$105*M949))*3,
IF(AND(I949=110000,R949&gt;336.4,R949&lt;=504.6,M949&gt;10),('[1]Pricing Schedule'!$F$111+('[1]Pricing Schedule'!$F$113*M949))*3,
IF(AND(I949=110000,R949&gt;504.6,R949&lt;=672.8,M949&lt;=10),('[1]Pricing Schedule'!$F$103+('[1]Pricing Schedule'!$F$105*M949))*4,
IF(AND(I949=110000,R949&gt;504.6,R949&lt;=672.8,M949&gt;10),('[1]Pricing Schedule'!$F$111+('[1]Pricing Schedule'!$F$113*M949))*4,
IF(AND(I949=110000,R949&gt;672.8,R949&lt;=841,M949&lt;=10),('[1]Pricing Schedule'!$F$103+('[1]Pricing Schedule'!$F$105*M949))*5,
IF(AND(I949=110000,R949&gt;672.8,R949&lt;=841,M949&gt;10),('[1]Pricing Schedule'!$F$111+('[1]Pricing Schedule'!$F$113*M949))*5,
IF(AND(I949=110000,R949&gt;672.8,R949&lt;=841,M949&lt;=10),('[1]Pricing Schedule'!$F$103+('[1]Pricing Schedule'!$F$105*M949))*5,
IF(AND(I949=110000,R949&gt;672.8,R949&lt;=841,M949&gt;10),('[1]Pricing Schedule'!$F$111+('[1]Pricing Schedule'!$F$113*M949))*5,
IF(AND(I949=110000,R949&gt;1345.6,R949&lt;=1513.8,M949&lt;=10),('[1]Pricing Schedule'!$F$103+('[1]Pricing Schedule'!$F$105*M949))*9,
IF(AND(I949=110000,R949&gt;1345.6,R949&lt;=1513.8,M949&gt;10),('[1]Pricing Schedule'!$F$111+('[1]Pricing Schedule'!$F$113*M949))*9,
9999999999)))))))))))))))))))))))))))))))))))))))</f>
        <v>3237370</v>
      </c>
      <c r="T949" s="48">
        <f>IF(AND(I949=38000,R949&lt;=4.5,M949&gt;8),'[1]Pricing Schedule'!$J$9,
IF(AND(I949=38000,R949&lt;=4.5,M949&lt;=8),'[1]Pricing Schedule'!$J$36,
IF(AND(I949=38000,R949&gt;4.5,R949&lt;=9,M949&gt;8),'[1]Pricing Schedule'!$J$18,
IF(AND(I949=38000,R949&gt;4.5,R949&lt;=9,M949&lt;=8),'[1]Pricing Schedule'!$J$36,
IF(AND(I949=38000,R949&gt;9,R949&lt;=12.8,M949&gt;8),'[1]Pricing Schedule'!$J$27,
IF(AND(I949=38000,R949&gt;9,R949&lt;=12.8,M949&lt;=8),'[1]Pricing Schedule'!$J$36,
IF(AND(I949=38000,R949&gt;12.8,R949&lt;=22.8),'[1]Pricing Schedule'!$J$36,
IF(AND(I949=38000,R949&gt;22.8,R949&lt;=30.2),'[1]Pricing Schedule'!$J$45,
IF(AND(I949=38000,R949&gt;30.2,R949&lt;=45.9),'[1]Pricing Schedule'!$J$54,
IF(AND(I949=38000,R949&gt;45.9,R949&lt;=123.4),'[1]Pricing Schedule'!$J$97,
IF(AND(I949=38000,R949&gt;123.4,R949&lt;=168.2,M949&lt;=10),'[1]Pricing Schedule'!$J$105,
IF(AND(I949=38000,R949&gt;123.4,R949&lt;=168.2,M949&gt;10),'[1]Pricing Schedule'!$J$113,
IF(AND(I949=38000,R949&gt;168.2,R949&lt;=336.4,M949&lt;=10),('[1]Pricing Schedule'!$J$105),
IF(AND(I949=38000,R949&gt;168.2,R949&lt;=336.4,M949&gt;10),('[1]Pricing Schedule'!$J$113),
IF(AND(I949=38000,R949&gt;336.4,R949&lt;=504.6,M949&lt;=10),('[1]Pricing Schedule'!$J$105),
IF(AND(I949=38000,R949&gt;336.4,R949&lt;=504.6,M949&gt;10),('[1]Pricing Schedule'!$J$113),
IF(AND(I949=38000,R949&gt;504.6,R949&lt;=672.8,M949&lt;=10),('[1]Pricing Schedule'!$J$105),
IF(AND(I949=38000,R949&gt;504.6,R949&lt;=672.8,M949&gt;10),('[1]Pricing Schedule'!$J$113),
IF(AND(I949=110000,R949&lt;=12.8,M949&gt;2),'[1]Pricing Schedule'!$J$63,
IF(AND(I949=110000,R949&lt;=12.8,M949&lt;=2),'[1]Pricing Schedule'!$J$97,
IF(AND(I949=110000,R949&gt;12.8,R949&lt;=22.8,M949&gt;3),'[1]Pricing Schedule'!$J$72,
IF(AND(I949=110000,R949&gt;12.8,R949&lt;=22.8,M949&lt;=3),'[1]Pricing Schedule'!$J$97,
IF(AND(I949=110000,R949&gt;22.8,R949&lt;=30.2),'[1]Pricing Schedule'!$J$81,
IF(AND(I949=110000,R949&gt;30.2,R949&lt;=45.9),'[1]Pricing Schedule'!$J$90,
IF(AND(I949=110000,R949&gt;45.9,R949&lt;=123.4),'[1]Pricing Schedule'!$J$97,
IF(AND(I949=110000,R949&gt;123.4,R949&lt;=168.2,M949&lt;=10),'[1]Pricing Schedule'!$J$105,
IF(AND(I949=110000,R949&gt;123.4,R949&lt;=168.2,M949&gt;10),'[1]Pricing Schedule'!$J$113,
IF(AND(I949=110000,R949&gt;168.2,R949&lt;=336.2,M949&lt;=10),('[1]Pricing Schedule'!$J$105),
IF(AND(I949=110000,R949&gt;168.2,R949&lt;=336.2,M949&gt;10),('[1]Pricing Schedule'!$J$113),
IF(AND(I949=110000,R949&gt;336.4,R949&lt;=504.6,M949&lt;=10),('[1]Pricing Schedule'!$J$105),
IF(AND(I949=110000,R949&gt;336.4,R949&lt;=504.6,M949&gt;10),('[1]Pricing Schedule'!$J$113),
IF(AND(I949=110000,R949&gt;504.6,R949&lt;=672.8,M949&lt;=10),('[1]Pricing Schedule'!$J$105),
IF(AND(I949=110000,R949&gt;504.6,R949&lt;=672.8,M949&gt;10),('[1]Pricing Schedule'!$J$113),
IF(AND(I949=110000,R949&gt;672.8,R949&lt;=841,M949&lt;=10),('[1]Pricing Schedule'!$J$105),
IF(AND(I949=110000,R949&gt;672.8,R949&lt;=841,M949&gt;10),('[1]Pricing Schedule'!$J$113),
IF(AND(I949=110000,R949&gt;1682,R949&lt;=1850.2,M949&lt;=10),('[1]Pricing Schedule'!$J$105),
IF(AND(I949=110000,R949&gt;1682,R949&lt;=1850.2,M949&gt;10),('[1]Pricing Schedule'!$J$113),
IF(AND(I949=110000,R949&gt;2018.4,R949&lt;=2186.6,M949&lt;=10),('[1]Pricing Schedule'!$J$105),
IF(AND(I949=110000,R949&gt;2018.4,R949&lt;=2186.6,M949&gt;10),('[1]Pricing Schedule'!$J$113),999999999)))))))))))))))))))))))))))))))))))))))</f>
        <v>11</v>
      </c>
      <c r="U949" s="49">
        <f t="shared" si="90"/>
        <v>51386.825396825399</v>
      </c>
      <c r="V949" s="50">
        <f t="shared" si="91"/>
        <v>19.460240874537046</v>
      </c>
      <c r="W949" s="13"/>
      <c r="X949" s="13"/>
      <c r="Y949" s="23">
        <v>419</v>
      </c>
      <c r="Z949" s="23">
        <v>600</v>
      </c>
      <c r="AD949" s="43"/>
      <c r="AE949" s="43"/>
      <c r="AF949" s="43"/>
      <c r="AR949" s="51"/>
    </row>
    <row r="950" spans="1:44">
      <c r="A950" s="23">
        <v>951</v>
      </c>
      <c r="B950" s="23">
        <v>951</v>
      </c>
      <c r="C950" s="23" t="s">
        <v>1439</v>
      </c>
      <c r="D950" s="23" t="s">
        <v>141</v>
      </c>
      <c r="E950" s="23" t="s">
        <v>141</v>
      </c>
      <c r="F950" s="23" t="s">
        <v>639</v>
      </c>
      <c r="G950" s="23" t="s">
        <v>640</v>
      </c>
      <c r="H950" s="23" t="s">
        <v>113</v>
      </c>
      <c r="I950" s="13">
        <v>38000</v>
      </c>
      <c r="J950" s="23" t="s">
        <v>119</v>
      </c>
      <c r="K950" s="13">
        <v>38000</v>
      </c>
      <c r="L950" s="24">
        <v>10.708</v>
      </c>
      <c r="M950" s="37">
        <f t="shared" si="86"/>
        <v>11</v>
      </c>
      <c r="N950" s="24">
        <v>2.331</v>
      </c>
      <c r="O950" s="13">
        <v>2</v>
      </c>
      <c r="P950" s="36">
        <f t="shared" si="87"/>
        <v>1.7482500000000001</v>
      </c>
      <c r="Q950" s="38">
        <f t="shared" si="88"/>
        <v>21</v>
      </c>
      <c r="R950" s="37">
        <f t="shared" si="89"/>
        <v>21</v>
      </c>
      <c r="S950" s="39">
        <f>IF(AND(I950=38000,R950&lt;=4.5,M950&gt;8),'[1]Pricing Schedule'!$F$8+('[1]Pricing Schedule'!$F$9*M950),
IF(AND(I950=38000,R950&lt;=4.5,M950&lt;=8),'[1]Pricing Schedule'!$F$34+('[1]Pricing Schedule'!$F$36*M950),
IF(AND(I950=38000,R950&gt;4.5,R950&lt;=9,M950&gt;8),'[1]Pricing Schedule'!$F$17+('[1]Pricing Schedule'!$F$18*M950),
IF(AND(I950=38000,R950&gt;4.5,R950&lt;=9,M950&lt;=8),'[1]Pricing Schedule'!$F$34+('[1]Pricing Schedule'!$F$36*M950),
IF(AND(I950=38000,R950&gt;9,R950&lt;=12.8,M950&gt;8),'[1]Pricing Schedule'!$F$26+('[1]Pricing Schedule'!$F$27*M950),
IF(AND(I950=38000,R950&gt;9,R950&lt;=12.8,M950&lt;=8),'[1]Pricing Schedule'!$F$34+('[1]Pricing Schedule'!$F$36*M950),
IF(AND(I950=38000,R950&gt;12.8,R950&lt;=22.8),'[1]Pricing Schedule'!$F$34+('[1]Pricing Schedule'!$F$36*M950),
IF(AND(I950=38000,R950&gt;22.8,R950&lt;=30.2),'[1]Pricing Schedule'!$F$43+('[1]Pricing Schedule'!$F$45*M950),
IF(AND(I950=38000,R950&gt;30.2,R950&lt;=45.9),'[1]Pricing Schedule'!$F$52+('[1]Pricing Schedule'!$F$54*M950),
IF(AND(I950=38000,R950&gt;45.9,R950&lt;=123.4),'[1]Pricing Schedule'!$F$96+('[1]Pricing Schedule'!$F$97*M950),
IF(AND(I950=38000,R950&gt;123.4,R950&lt;=168.2,M950&lt;=10),'[1]Pricing Schedule'!$F$103+('[1]Pricing Schedule'!$F$105*M950),
IF(AND(I950=38000,R950&gt;123.4,R950&lt;=168.2,M950&gt;10),'[1]Pricing Schedule'!$F$111+('[1]Pricing Schedule'!$F$113*M950),
IF(AND(I950=38000,R950&gt;157.4,R950&lt;=336.4,M950&lt;=10),('[1]Pricing Schedule'!$F$103+('[1]Pricing Schedule'!$F$105*M950))*2,
IF(AND(I950=38000,R950&gt;157.4,R950&lt;=336.4,M950&gt;10),('[1]Pricing Schedule'!$F$111+('[1]Pricing Schedule'!$F$113*M950))*2,
IF(AND(I950=38000,R950&gt;314.8,R950&lt;=504.6,M950&lt;=10),('[1]Pricing Schedule'!$F$103+('[1]Pricing Schedule'!$F$105*M950))*3,
IF(AND(I950=38000,R950&gt;314.8,R950&lt;=504.6,M950&gt;10),('[1]Pricing Schedule'!$F$111+('[1]Pricing Schedule'!$F$113*M950))*3,
IF(AND(I950=38000,R950&gt;472.2,R950&lt;=672.8,M950&lt;=10),('[1]Pricing Schedule'!$F$103+('[1]Pricing Schedule'!$F$105*M950))*4,
IF(AND(I950=38000,R950&gt;472.2,R950&lt;=672.8,M950&gt;10),('[1]Pricing Schedule'!$F$111+('[1]Pricing Schedule'!$F$113*M950))*4,
IF(AND(I950=110000,R950&lt;=12.8,M950&gt;2),'[1]Pricing Schedule'!$F$62+('[1]Pricing Schedule'!$F$63*M950),
IF(AND(I950=110000,R950&lt;=12.8,M950&lt;=2),'[1]Pricing Schedule'!$F$96+('[1]Pricing Schedule'!$F$97*M950),
IF(AND(I950=110000,R950&gt;12.8,R950&lt;=22.8,M950&gt;3),'[1]Pricing Schedule'!$F$71+('[1]Pricing Schedule'!$F$72*M950),
IF(AND(I950=110000,R950&gt;12.8,R950&lt;=22.8,M950&lt;=3),'[1]Pricing Schedule'!$F$96+('[1]Pricing Schedule'!$F$97*M950),
IF(AND(I950=110000,R950&gt;22.8,R950&lt;=30.2),'[1]Pricing Schedule'!$F$80+('[1]Pricing Schedule'!$F$81*M950),
IF(AND(I950=110000,R950&gt;30.2,R950&lt;=45.9),'[1]Pricing Schedule'!$F$89+('[1]Pricing Schedule'!$F$90*M950),
IF(AND(I950=110000,R950&gt;45.9,R950&lt;=123.4),'[1]Pricing Schedule'!$F$96+('[1]Pricing Schedule'!$F$97*M950),
IF(AND(I950=110000,R950&gt;123.4,R950&lt;=168.2,M950&lt;=10),'[1]Pricing Schedule'!$F$103+('[1]Pricing Schedule'!$F$105*M950),
IF(AND(I950=110000,R950&gt;123.4,R950&lt;=168.2,M950&gt;10),'[1]Pricing Schedule'!$F$111+('[1]Pricing Schedule'!$F$113*M950),
IF(AND(I950=110000,R950&gt;168.2,R950&lt;=336.4,M950&lt;=10),('[1]Pricing Schedule'!$F$103+('[1]Pricing Schedule'!$F$105*M950))*2,
IF(AND(I950=110000,R950&gt;168.2,R950&lt;=336.4,M950&gt;10),('[1]Pricing Schedule'!$F$111+('[1]Pricing Schedule'!$F$113*M950))*2,
IF(AND(I950=110000,R950&gt;336.4,R950&lt;=504.6,M950&lt;=10),('[1]Pricing Schedule'!$F$103+('[1]Pricing Schedule'!$F$105*M950))*3,
IF(AND(I950=110000,R950&gt;336.4,R950&lt;=504.6,M950&gt;10),('[1]Pricing Schedule'!$F$111+('[1]Pricing Schedule'!$F$113*M950))*3,
IF(AND(I950=110000,R950&gt;504.6,R950&lt;=672.8,M950&lt;=10),('[1]Pricing Schedule'!$F$103+('[1]Pricing Schedule'!$F$105*M950))*4,
IF(AND(I950=110000,R950&gt;504.6,R950&lt;=672.8,M950&gt;10),('[1]Pricing Schedule'!$F$111+('[1]Pricing Schedule'!$F$113*M950))*4,
IF(AND(I950=110000,R950&gt;672.8,R950&lt;=841,M950&lt;=10),('[1]Pricing Schedule'!$F$103+('[1]Pricing Schedule'!$F$105*M950))*5,
IF(AND(I950=110000,R950&gt;672.8,R950&lt;=841,M950&gt;10),('[1]Pricing Schedule'!$F$111+('[1]Pricing Schedule'!$F$113*M950))*5,
IF(AND(I950=110000,R950&gt;672.8,R950&lt;=841,M950&lt;=10),('[1]Pricing Schedule'!$F$103+('[1]Pricing Schedule'!$F$105*M950))*5,
IF(AND(I950=110000,R950&gt;672.8,R950&lt;=841,M950&gt;10),('[1]Pricing Schedule'!$F$111+('[1]Pricing Schedule'!$F$113*M950))*5,
IF(AND(I950=110000,R950&gt;1345.6,R950&lt;=1513.8,M950&lt;=10),('[1]Pricing Schedule'!$F$103+('[1]Pricing Schedule'!$F$105*M950))*9,
IF(AND(I950=110000,R950&gt;1345.6,R950&lt;=1513.8,M950&gt;10),('[1]Pricing Schedule'!$F$111+('[1]Pricing Schedule'!$F$113*M950))*9,
9999999999)))))))))))))))))))))))))))))))))))))))</f>
        <v>1120760</v>
      </c>
      <c r="T950" s="21">
        <f>IF(AND(I950=38000,R950&lt;=4.5,M950&gt;8),'[1]Pricing Schedule'!$J$9,
IF(AND(I950=38000,R950&lt;=4.5,M950&lt;=8),'[1]Pricing Schedule'!$J$36,
IF(AND(I950=38000,R950&gt;4.5,R950&lt;=9,M950&gt;8),'[1]Pricing Schedule'!$J$18,
IF(AND(I950=38000,R950&gt;4.5,R950&lt;=9,M950&lt;=8),'[1]Pricing Schedule'!$J$36,
IF(AND(I950=38000,R950&gt;9,R950&lt;=12.8,M950&gt;8),'[1]Pricing Schedule'!$J$27,
IF(AND(I950=38000,R950&gt;9,R950&lt;=12.8,M950&lt;=8),'[1]Pricing Schedule'!$J$36,
IF(AND(I950=38000,R950&gt;12.8,R950&lt;=22.8),'[1]Pricing Schedule'!$J$36,
IF(AND(I950=38000,R950&gt;22.8,R950&lt;=30.2),'[1]Pricing Schedule'!$J$45,
IF(AND(I950=38000,R950&gt;30.2,R950&lt;=45.9),'[1]Pricing Schedule'!$J$54,
IF(AND(I950=38000,R950&gt;45.9,R950&lt;=123.4),'[1]Pricing Schedule'!$J$97,
IF(AND(I950=38000,R950&gt;123.4,R950&lt;=168.2,M950&lt;=10),'[1]Pricing Schedule'!$J$105,
IF(AND(I950=38000,R950&gt;123.4,R950&lt;=168.2,M950&gt;10),'[1]Pricing Schedule'!$J$113,
IF(AND(I950=38000,R950&gt;168.2,R950&lt;=336.4,M950&lt;=10),('[1]Pricing Schedule'!$J$105),
IF(AND(I950=38000,R950&gt;168.2,R950&lt;=336.4,M950&gt;10),('[1]Pricing Schedule'!$J$113),
IF(AND(I950=38000,R950&gt;336.4,R950&lt;=504.6,M950&lt;=10),('[1]Pricing Schedule'!$J$105),
IF(AND(I950=38000,R950&gt;336.4,R950&lt;=504.6,M950&gt;10),('[1]Pricing Schedule'!$J$113),
IF(AND(I950=38000,R950&gt;504.6,R950&lt;=672.8,M950&lt;=10),('[1]Pricing Schedule'!$J$105),
IF(AND(I950=38000,R950&gt;504.6,R950&lt;=672.8,M950&gt;10),('[1]Pricing Schedule'!$J$113),
IF(AND(I950=110000,R950&lt;=12.8,M950&gt;2),'[1]Pricing Schedule'!$J$63,
IF(AND(I950=110000,R950&lt;=12.8,M950&lt;=2),'[1]Pricing Schedule'!$J$97,
IF(AND(I950=110000,R950&gt;12.8,R950&lt;=22.8,M950&gt;3),'[1]Pricing Schedule'!$J$72,
IF(AND(I950=110000,R950&gt;12.8,R950&lt;=22.8,M950&lt;=3),'[1]Pricing Schedule'!$J$97,
IF(AND(I950=110000,R950&gt;22.8,R950&lt;=30.2),'[1]Pricing Schedule'!$J$81,
IF(AND(I950=110000,R950&gt;30.2,R950&lt;=45.9),'[1]Pricing Schedule'!$J$90,
IF(AND(I950=110000,R950&gt;45.9,R950&lt;=123.4),'[1]Pricing Schedule'!$J$97,
IF(AND(I950=110000,R950&gt;123.4,R950&lt;=168.2,M950&lt;=10),'[1]Pricing Schedule'!$J$105,
IF(AND(I950=110000,R950&gt;123.4,R950&lt;=168.2,M950&gt;10),'[1]Pricing Schedule'!$J$113,
IF(AND(I950=110000,R950&gt;168.2,R950&lt;=336.2,M950&lt;=10),('[1]Pricing Schedule'!$J$105),
IF(AND(I950=110000,R950&gt;168.2,R950&lt;=336.2,M950&gt;10),('[1]Pricing Schedule'!$J$113),
IF(AND(I950=110000,R950&gt;336.4,R950&lt;=504.6,M950&lt;=10),('[1]Pricing Schedule'!$J$105),
IF(AND(I950=110000,R950&gt;336.4,R950&lt;=504.6,M950&gt;10),('[1]Pricing Schedule'!$J$113),
IF(AND(I950=110000,R950&gt;504.6,R950&lt;=672.8,M950&lt;=10),('[1]Pricing Schedule'!$J$105),
IF(AND(I950=110000,R950&gt;504.6,R950&lt;=672.8,M950&gt;10),('[1]Pricing Schedule'!$J$113),
IF(AND(I950=110000,R950&gt;672.8,R950&lt;=841,M950&lt;=10),('[1]Pricing Schedule'!$J$105),
IF(AND(I950=110000,R950&gt;672.8,R950&lt;=841,M950&gt;10),('[1]Pricing Schedule'!$J$113),
IF(AND(I950=110000,R950&gt;1682,R950&lt;=1850.2,M950&lt;=10),('[1]Pricing Schedule'!$J$105),
IF(AND(I950=110000,R950&gt;1682,R950&lt;=1850.2,M950&gt;10),('[1]Pricing Schedule'!$J$113),
IF(AND(I950=110000,R950&gt;2018.4,R950&lt;=2186.6,M950&lt;=10),('[1]Pricing Schedule'!$J$105),
IF(AND(I950=110000,R950&gt;2018.4,R950&lt;=2186.6,M950&gt;10),('[1]Pricing Schedule'!$J$113),999999999)))))))))))))))))))))))))))))))))))))))</f>
        <v>4</v>
      </c>
      <c r="U950" s="40">
        <f t="shared" si="90"/>
        <v>53369.523809523809</v>
      </c>
      <c r="V950" s="41">
        <f t="shared" si="91"/>
        <v>18.737285413469433</v>
      </c>
      <c r="Y950" s="23">
        <v>117</v>
      </c>
      <c r="Z950" s="23">
        <v>699</v>
      </c>
      <c r="AR950" s="35"/>
    </row>
    <row r="951" spans="1:44">
      <c r="A951" s="23">
        <v>952</v>
      </c>
      <c r="B951" s="23">
        <v>952</v>
      </c>
      <c r="C951" s="23" t="s">
        <v>1440</v>
      </c>
      <c r="D951" s="23" t="s">
        <v>141</v>
      </c>
      <c r="E951" s="23" t="s">
        <v>141</v>
      </c>
      <c r="F951" s="23" t="s">
        <v>639</v>
      </c>
      <c r="G951" s="23" t="s">
        <v>640</v>
      </c>
      <c r="H951" s="23" t="s">
        <v>113</v>
      </c>
      <c r="I951" s="13">
        <v>38000</v>
      </c>
      <c r="J951" s="23" t="s">
        <v>119</v>
      </c>
      <c r="K951" s="13">
        <v>38000</v>
      </c>
      <c r="L951" s="24">
        <v>11.326000000000001</v>
      </c>
      <c r="M951" s="37">
        <f t="shared" si="86"/>
        <v>12</v>
      </c>
      <c r="N951" s="24">
        <v>2.9220000000000002</v>
      </c>
      <c r="O951" s="13">
        <v>2</v>
      </c>
      <c r="P951" s="36">
        <f t="shared" si="87"/>
        <v>2.1915</v>
      </c>
      <c r="Q951" s="38">
        <f t="shared" si="88"/>
        <v>25.200000000000003</v>
      </c>
      <c r="R951" s="37">
        <f t="shared" si="89"/>
        <v>25.200000000000003</v>
      </c>
      <c r="S951" s="39">
        <f>IF(AND(I951=38000,R951&lt;=4.5,M951&gt;8),'[1]Pricing Schedule'!$F$8+('[1]Pricing Schedule'!$F$9*M951),
IF(AND(I951=38000,R951&lt;=4.5,M951&lt;=8),'[1]Pricing Schedule'!$F$34+('[1]Pricing Schedule'!$F$36*M951),
IF(AND(I951=38000,R951&gt;4.5,R951&lt;=9,M951&gt;8),'[1]Pricing Schedule'!$F$17+('[1]Pricing Schedule'!$F$18*M951),
IF(AND(I951=38000,R951&gt;4.5,R951&lt;=9,M951&lt;=8),'[1]Pricing Schedule'!$F$34+('[1]Pricing Schedule'!$F$36*M951),
IF(AND(I951=38000,R951&gt;9,R951&lt;=12.8,M951&gt;8),'[1]Pricing Schedule'!$F$26+('[1]Pricing Schedule'!$F$27*M951),
IF(AND(I951=38000,R951&gt;9,R951&lt;=12.8,M951&lt;=8),'[1]Pricing Schedule'!$F$34+('[1]Pricing Schedule'!$F$36*M951),
IF(AND(I951=38000,R951&gt;12.8,R951&lt;=22.8),'[1]Pricing Schedule'!$F$34+('[1]Pricing Schedule'!$F$36*M951),
IF(AND(I951=38000,R951&gt;22.8,R951&lt;=30.2),'[1]Pricing Schedule'!$F$43+('[1]Pricing Schedule'!$F$45*M951),
IF(AND(I951=38000,R951&gt;30.2,R951&lt;=45.9),'[1]Pricing Schedule'!$F$52+('[1]Pricing Schedule'!$F$54*M951),
IF(AND(I951=38000,R951&gt;45.9,R951&lt;=123.4),'[1]Pricing Schedule'!$F$96+('[1]Pricing Schedule'!$F$97*M951),
IF(AND(I951=38000,R951&gt;123.4,R951&lt;=168.2,M951&lt;=10),'[1]Pricing Schedule'!$F$103+('[1]Pricing Schedule'!$F$105*M951),
IF(AND(I951=38000,R951&gt;123.4,R951&lt;=168.2,M951&gt;10),'[1]Pricing Schedule'!$F$111+('[1]Pricing Schedule'!$F$113*M951),
IF(AND(I951=38000,R951&gt;157.4,R951&lt;=336.4,M951&lt;=10),('[1]Pricing Schedule'!$F$103+('[1]Pricing Schedule'!$F$105*M951))*2,
IF(AND(I951=38000,R951&gt;157.4,R951&lt;=336.4,M951&gt;10),('[1]Pricing Schedule'!$F$111+('[1]Pricing Schedule'!$F$113*M951))*2,
IF(AND(I951=38000,R951&gt;314.8,R951&lt;=504.6,M951&lt;=10),('[1]Pricing Schedule'!$F$103+('[1]Pricing Schedule'!$F$105*M951))*3,
IF(AND(I951=38000,R951&gt;314.8,R951&lt;=504.6,M951&gt;10),('[1]Pricing Schedule'!$F$111+('[1]Pricing Schedule'!$F$113*M951))*3,
IF(AND(I951=38000,R951&gt;472.2,R951&lt;=672.8,M951&lt;=10),('[1]Pricing Schedule'!$F$103+('[1]Pricing Schedule'!$F$105*M951))*4,
IF(AND(I951=38000,R951&gt;472.2,R951&lt;=672.8,M951&gt;10),('[1]Pricing Schedule'!$F$111+('[1]Pricing Schedule'!$F$113*M951))*4,
IF(AND(I951=110000,R951&lt;=12.8,M951&gt;2),'[1]Pricing Schedule'!$F$62+('[1]Pricing Schedule'!$F$63*M951),
IF(AND(I951=110000,R951&lt;=12.8,M951&lt;=2),'[1]Pricing Schedule'!$F$96+('[1]Pricing Schedule'!$F$97*M951),
IF(AND(I951=110000,R951&gt;12.8,R951&lt;=22.8,M951&gt;3),'[1]Pricing Schedule'!$F$71+('[1]Pricing Schedule'!$F$72*M951),
IF(AND(I951=110000,R951&gt;12.8,R951&lt;=22.8,M951&lt;=3),'[1]Pricing Schedule'!$F$96+('[1]Pricing Schedule'!$F$97*M951),
IF(AND(I951=110000,R951&gt;22.8,R951&lt;=30.2),'[1]Pricing Schedule'!$F$80+('[1]Pricing Schedule'!$F$81*M951),
IF(AND(I951=110000,R951&gt;30.2,R951&lt;=45.9),'[1]Pricing Schedule'!$F$89+('[1]Pricing Schedule'!$F$90*M951),
IF(AND(I951=110000,R951&gt;45.9,R951&lt;=123.4),'[1]Pricing Schedule'!$F$96+('[1]Pricing Schedule'!$F$97*M951),
IF(AND(I951=110000,R951&gt;123.4,R951&lt;=168.2,M951&lt;=10),'[1]Pricing Schedule'!$F$103+('[1]Pricing Schedule'!$F$105*M951),
IF(AND(I951=110000,R951&gt;123.4,R951&lt;=168.2,M951&gt;10),'[1]Pricing Schedule'!$F$111+('[1]Pricing Schedule'!$F$113*M951),
IF(AND(I951=110000,R951&gt;168.2,R951&lt;=336.4,M951&lt;=10),('[1]Pricing Schedule'!$F$103+('[1]Pricing Schedule'!$F$105*M951))*2,
IF(AND(I951=110000,R951&gt;168.2,R951&lt;=336.4,M951&gt;10),('[1]Pricing Schedule'!$F$111+('[1]Pricing Schedule'!$F$113*M951))*2,
IF(AND(I951=110000,R951&gt;336.4,R951&lt;=504.6,M951&lt;=10),('[1]Pricing Schedule'!$F$103+('[1]Pricing Schedule'!$F$105*M951))*3,
IF(AND(I951=110000,R951&gt;336.4,R951&lt;=504.6,M951&gt;10),('[1]Pricing Schedule'!$F$111+('[1]Pricing Schedule'!$F$113*M951))*3,
IF(AND(I951=110000,R951&gt;504.6,R951&lt;=672.8,M951&lt;=10),('[1]Pricing Schedule'!$F$103+('[1]Pricing Schedule'!$F$105*M951))*4,
IF(AND(I951=110000,R951&gt;504.6,R951&lt;=672.8,M951&gt;10),('[1]Pricing Schedule'!$F$111+('[1]Pricing Schedule'!$F$113*M951))*4,
IF(AND(I951=110000,R951&gt;672.8,R951&lt;=841,M951&lt;=10),('[1]Pricing Schedule'!$F$103+('[1]Pricing Schedule'!$F$105*M951))*5,
IF(AND(I951=110000,R951&gt;672.8,R951&lt;=841,M951&gt;10),('[1]Pricing Schedule'!$F$111+('[1]Pricing Schedule'!$F$113*M951))*5,
IF(AND(I951=110000,R951&gt;672.8,R951&lt;=841,M951&lt;=10),('[1]Pricing Schedule'!$F$103+('[1]Pricing Schedule'!$F$105*M951))*5,
IF(AND(I951=110000,R951&gt;672.8,R951&lt;=841,M951&gt;10),('[1]Pricing Schedule'!$F$111+('[1]Pricing Schedule'!$F$113*M951))*5,
IF(AND(I951=110000,R951&gt;1345.6,R951&lt;=1513.8,M951&lt;=10),('[1]Pricing Schedule'!$F$103+('[1]Pricing Schedule'!$F$105*M951))*9,
IF(AND(I951=110000,R951&gt;1345.6,R951&lt;=1513.8,M951&gt;10),('[1]Pricing Schedule'!$F$111+('[1]Pricing Schedule'!$F$113*M951))*9,
9999999999)))))))))))))))))))))))))))))))))))))))</f>
        <v>1413750</v>
      </c>
      <c r="T951" s="21">
        <f>IF(AND(I951=38000,R951&lt;=4.5,M951&gt;8),'[1]Pricing Schedule'!$J$9,
IF(AND(I951=38000,R951&lt;=4.5,M951&lt;=8),'[1]Pricing Schedule'!$J$36,
IF(AND(I951=38000,R951&gt;4.5,R951&lt;=9,M951&gt;8),'[1]Pricing Schedule'!$J$18,
IF(AND(I951=38000,R951&gt;4.5,R951&lt;=9,M951&lt;=8),'[1]Pricing Schedule'!$J$36,
IF(AND(I951=38000,R951&gt;9,R951&lt;=12.8,M951&gt;8),'[1]Pricing Schedule'!$J$27,
IF(AND(I951=38000,R951&gt;9,R951&lt;=12.8,M951&lt;=8),'[1]Pricing Schedule'!$J$36,
IF(AND(I951=38000,R951&gt;12.8,R951&lt;=22.8),'[1]Pricing Schedule'!$J$36,
IF(AND(I951=38000,R951&gt;22.8,R951&lt;=30.2),'[1]Pricing Schedule'!$J$45,
IF(AND(I951=38000,R951&gt;30.2,R951&lt;=45.9),'[1]Pricing Schedule'!$J$54,
IF(AND(I951=38000,R951&gt;45.9,R951&lt;=123.4),'[1]Pricing Schedule'!$J$97,
IF(AND(I951=38000,R951&gt;123.4,R951&lt;=168.2,M951&lt;=10),'[1]Pricing Schedule'!$J$105,
IF(AND(I951=38000,R951&gt;123.4,R951&lt;=168.2,M951&gt;10),'[1]Pricing Schedule'!$J$113,
IF(AND(I951=38000,R951&gt;168.2,R951&lt;=336.4,M951&lt;=10),('[1]Pricing Schedule'!$J$105),
IF(AND(I951=38000,R951&gt;168.2,R951&lt;=336.4,M951&gt;10),('[1]Pricing Schedule'!$J$113),
IF(AND(I951=38000,R951&gt;336.4,R951&lt;=504.6,M951&lt;=10),('[1]Pricing Schedule'!$J$105),
IF(AND(I951=38000,R951&gt;336.4,R951&lt;=504.6,M951&gt;10),('[1]Pricing Schedule'!$J$113),
IF(AND(I951=38000,R951&gt;504.6,R951&lt;=672.8,M951&lt;=10),('[1]Pricing Schedule'!$J$105),
IF(AND(I951=38000,R951&gt;504.6,R951&lt;=672.8,M951&gt;10),('[1]Pricing Schedule'!$J$113),
IF(AND(I951=110000,R951&lt;=12.8,M951&gt;2),'[1]Pricing Schedule'!$J$63,
IF(AND(I951=110000,R951&lt;=12.8,M951&lt;=2),'[1]Pricing Schedule'!$J$97,
IF(AND(I951=110000,R951&gt;12.8,R951&lt;=22.8,M951&gt;3),'[1]Pricing Schedule'!$J$72,
IF(AND(I951=110000,R951&gt;12.8,R951&lt;=22.8,M951&lt;=3),'[1]Pricing Schedule'!$J$97,
IF(AND(I951=110000,R951&gt;22.8,R951&lt;=30.2),'[1]Pricing Schedule'!$J$81,
IF(AND(I951=110000,R951&gt;30.2,R951&lt;=45.9),'[1]Pricing Schedule'!$J$90,
IF(AND(I951=110000,R951&gt;45.9,R951&lt;=123.4),'[1]Pricing Schedule'!$J$97,
IF(AND(I951=110000,R951&gt;123.4,R951&lt;=168.2,M951&lt;=10),'[1]Pricing Schedule'!$J$105,
IF(AND(I951=110000,R951&gt;123.4,R951&lt;=168.2,M951&gt;10),'[1]Pricing Schedule'!$J$113,
IF(AND(I951=110000,R951&gt;168.2,R951&lt;=336.2,M951&lt;=10),('[1]Pricing Schedule'!$J$105),
IF(AND(I951=110000,R951&gt;168.2,R951&lt;=336.2,M951&gt;10),('[1]Pricing Schedule'!$J$113),
IF(AND(I951=110000,R951&gt;336.4,R951&lt;=504.6,M951&lt;=10),('[1]Pricing Schedule'!$J$105),
IF(AND(I951=110000,R951&gt;336.4,R951&lt;=504.6,M951&gt;10),('[1]Pricing Schedule'!$J$113),
IF(AND(I951=110000,R951&gt;504.6,R951&lt;=672.8,M951&lt;=10),('[1]Pricing Schedule'!$J$105),
IF(AND(I951=110000,R951&gt;504.6,R951&lt;=672.8,M951&gt;10),('[1]Pricing Schedule'!$J$113),
IF(AND(I951=110000,R951&gt;672.8,R951&lt;=841,M951&lt;=10),('[1]Pricing Schedule'!$J$105),
IF(AND(I951=110000,R951&gt;672.8,R951&lt;=841,M951&gt;10),('[1]Pricing Schedule'!$J$113),
IF(AND(I951=110000,R951&gt;1682,R951&lt;=1850.2,M951&lt;=10),('[1]Pricing Schedule'!$J$105),
IF(AND(I951=110000,R951&gt;1682,R951&lt;=1850.2,M951&gt;10),('[1]Pricing Schedule'!$J$113),
IF(AND(I951=110000,R951&gt;2018.4,R951&lt;=2186.6,M951&lt;=10),('[1]Pricing Schedule'!$J$105),
IF(AND(I951=110000,R951&gt;2018.4,R951&lt;=2186.6,M951&gt;10),('[1]Pricing Schedule'!$J$113),999999999)))))))))))))))))))))))))))))))))))))))</f>
        <v>5</v>
      </c>
      <c r="U951" s="40">
        <f t="shared" si="90"/>
        <v>56101.190476190473</v>
      </c>
      <c r="V951" s="41">
        <f t="shared" si="91"/>
        <v>17.824933687002655</v>
      </c>
      <c r="Y951" s="23">
        <v>227</v>
      </c>
      <c r="Z951" s="23">
        <v>699</v>
      </c>
      <c r="AR951" s="35"/>
    </row>
    <row r="952" spans="1:44">
      <c r="A952" s="23">
        <v>953</v>
      </c>
      <c r="B952" s="23">
        <v>953</v>
      </c>
      <c r="C952" s="23" t="s">
        <v>1441</v>
      </c>
      <c r="D952" s="23" t="s">
        <v>141</v>
      </c>
      <c r="E952" s="23" t="s">
        <v>141</v>
      </c>
      <c r="F952" s="23" t="s">
        <v>323</v>
      </c>
      <c r="G952" s="23" t="s">
        <v>324</v>
      </c>
      <c r="H952" s="23" t="s">
        <v>133</v>
      </c>
      <c r="I952" s="13">
        <v>110000</v>
      </c>
      <c r="J952" s="13">
        <v>110000</v>
      </c>
      <c r="K952" s="13">
        <v>38000</v>
      </c>
      <c r="L952" s="24">
        <v>10.335000000000001</v>
      </c>
      <c r="M952" s="37">
        <f t="shared" si="86"/>
        <v>11</v>
      </c>
      <c r="N952" s="24">
        <v>0.6</v>
      </c>
      <c r="O952" s="13">
        <v>2</v>
      </c>
      <c r="P952" s="36">
        <f t="shared" si="87"/>
        <v>0.6</v>
      </c>
      <c r="Q952" s="38">
        <f t="shared" si="88"/>
        <v>4.2</v>
      </c>
      <c r="R952" s="37">
        <f t="shared" si="89"/>
        <v>4.2</v>
      </c>
      <c r="S952" s="39">
        <f>IF(AND(I952=38000,R952&lt;=4.5,M952&gt;8),'[1]Pricing Schedule'!$F$8+('[1]Pricing Schedule'!$F$9*M952),
IF(AND(I952=38000,R952&lt;=4.5,M952&lt;=8),'[1]Pricing Schedule'!$F$34+('[1]Pricing Schedule'!$F$36*M952),
IF(AND(I952=38000,R952&gt;4.5,R952&lt;=9,M952&gt;8),'[1]Pricing Schedule'!$F$17+('[1]Pricing Schedule'!$F$18*M952),
IF(AND(I952=38000,R952&gt;4.5,R952&lt;=9,M952&lt;=8),'[1]Pricing Schedule'!$F$34+('[1]Pricing Schedule'!$F$36*M952),
IF(AND(I952=38000,R952&gt;9,R952&lt;=12.8,M952&gt;8),'[1]Pricing Schedule'!$F$26+('[1]Pricing Schedule'!$F$27*M952),
IF(AND(I952=38000,R952&gt;9,R952&lt;=12.8,M952&lt;=8),'[1]Pricing Schedule'!$F$34+('[1]Pricing Schedule'!$F$36*M952),
IF(AND(I952=38000,R952&gt;12.8,R952&lt;=22.8),'[1]Pricing Schedule'!$F$34+('[1]Pricing Schedule'!$F$36*M952),
IF(AND(I952=38000,R952&gt;22.8,R952&lt;=30.2),'[1]Pricing Schedule'!$F$43+('[1]Pricing Schedule'!$F$45*M952),
IF(AND(I952=38000,R952&gt;30.2,R952&lt;=45.9),'[1]Pricing Schedule'!$F$52+('[1]Pricing Schedule'!$F$54*M952),
IF(AND(I952=38000,R952&gt;45.9,R952&lt;=123.4),'[1]Pricing Schedule'!$F$96+('[1]Pricing Schedule'!$F$97*M952),
IF(AND(I952=38000,R952&gt;123.4,R952&lt;=168.2,M952&lt;=10),'[1]Pricing Schedule'!$F$103+('[1]Pricing Schedule'!$F$105*M952),
IF(AND(I952=38000,R952&gt;123.4,R952&lt;=168.2,M952&gt;10),'[1]Pricing Schedule'!$F$111+('[1]Pricing Schedule'!$F$113*M952),
IF(AND(I952=38000,R952&gt;157.4,R952&lt;=336.4,M952&lt;=10),('[1]Pricing Schedule'!$F$103+('[1]Pricing Schedule'!$F$105*M952))*2,
IF(AND(I952=38000,R952&gt;157.4,R952&lt;=336.4,M952&gt;10),('[1]Pricing Schedule'!$F$111+('[1]Pricing Schedule'!$F$113*M952))*2,
IF(AND(I952=38000,R952&gt;314.8,R952&lt;=504.6,M952&lt;=10),('[1]Pricing Schedule'!$F$103+('[1]Pricing Schedule'!$F$105*M952))*3,
IF(AND(I952=38000,R952&gt;314.8,R952&lt;=504.6,M952&gt;10),('[1]Pricing Schedule'!$F$111+('[1]Pricing Schedule'!$F$113*M952))*3,
IF(AND(I952=38000,R952&gt;472.2,R952&lt;=672.8,M952&lt;=10),('[1]Pricing Schedule'!$F$103+('[1]Pricing Schedule'!$F$105*M952))*4,
IF(AND(I952=38000,R952&gt;472.2,R952&lt;=672.8,M952&gt;10),('[1]Pricing Schedule'!$F$111+('[1]Pricing Schedule'!$F$113*M952))*4,
IF(AND(I952=110000,R952&lt;=12.8,M952&gt;2),'[1]Pricing Schedule'!$F$62+('[1]Pricing Schedule'!$F$63*M952),
IF(AND(I952=110000,R952&lt;=12.8,M952&lt;=2),'[1]Pricing Schedule'!$F$96+('[1]Pricing Schedule'!$F$97*M952),
IF(AND(I952=110000,R952&gt;12.8,R952&lt;=22.8,M952&gt;3),'[1]Pricing Schedule'!$F$71+('[1]Pricing Schedule'!$F$72*M952),
IF(AND(I952=110000,R952&gt;12.8,R952&lt;=22.8,M952&lt;=3),'[1]Pricing Schedule'!$F$96+('[1]Pricing Schedule'!$F$97*M952),
IF(AND(I952=110000,R952&gt;22.8,R952&lt;=30.2),'[1]Pricing Schedule'!$F$80+('[1]Pricing Schedule'!$F$81*M952),
IF(AND(I952=110000,R952&gt;30.2,R952&lt;=45.9),'[1]Pricing Schedule'!$F$89+('[1]Pricing Schedule'!$F$90*M952),
IF(AND(I952=110000,R952&gt;45.9,R952&lt;=123.4),'[1]Pricing Schedule'!$F$96+('[1]Pricing Schedule'!$F$97*M952),
IF(AND(I952=110000,R952&gt;123.4,R952&lt;=168.2,M952&lt;=10),'[1]Pricing Schedule'!$F$103+('[1]Pricing Schedule'!$F$105*M952),
IF(AND(I952=110000,R952&gt;123.4,R952&lt;=168.2,M952&gt;10),'[1]Pricing Schedule'!$F$111+('[1]Pricing Schedule'!$F$113*M952),
IF(AND(I952=110000,R952&gt;168.2,R952&lt;=336.4,M952&lt;=10),('[1]Pricing Schedule'!$F$103+('[1]Pricing Schedule'!$F$105*M952))*2,
IF(AND(I952=110000,R952&gt;168.2,R952&lt;=336.4,M952&gt;10),('[1]Pricing Schedule'!$F$111+('[1]Pricing Schedule'!$F$113*M952))*2,
IF(AND(I952=110000,R952&gt;336.4,R952&lt;=504.6,M952&lt;=10),('[1]Pricing Schedule'!$F$103+('[1]Pricing Schedule'!$F$105*M952))*3,
IF(AND(I952=110000,R952&gt;336.4,R952&lt;=504.6,M952&gt;10),('[1]Pricing Schedule'!$F$111+('[1]Pricing Schedule'!$F$113*M952))*3,
IF(AND(I952=110000,R952&gt;504.6,R952&lt;=672.8,M952&lt;=10),('[1]Pricing Schedule'!$F$103+('[1]Pricing Schedule'!$F$105*M952))*4,
IF(AND(I952=110000,R952&gt;504.6,R952&lt;=672.8,M952&gt;10),('[1]Pricing Schedule'!$F$111+('[1]Pricing Schedule'!$F$113*M952))*4,
IF(AND(I952=110000,R952&gt;672.8,R952&lt;=841,M952&lt;=10),('[1]Pricing Schedule'!$F$103+('[1]Pricing Schedule'!$F$105*M952))*5,
IF(AND(I952=110000,R952&gt;672.8,R952&lt;=841,M952&gt;10),('[1]Pricing Schedule'!$F$111+('[1]Pricing Schedule'!$F$113*M952))*5,
IF(AND(I952=110000,R952&gt;672.8,R952&lt;=841,M952&lt;=10),('[1]Pricing Schedule'!$F$103+('[1]Pricing Schedule'!$F$105*M952))*5,
IF(AND(I952=110000,R952&gt;672.8,R952&lt;=841,M952&gt;10),('[1]Pricing Schedule'!$F$111+('[1]Pricing Schedule'!$F$113*M952))*5,
IF(AND(I952=110000,R952&gt;1345.6,R952&lt;=1513.8,M952&lt;=10),('[1]Pricing Schedule'!$F$103+('[1]Pricing Schedule'!$F$105*M952))*9,
IF(AND(I952=110000,R952&gt;1345.6,R952&lt;=1513.8,M952&gt;10),('[1]Pricing Schedule'!$F$111+('[1]Pricing Schedule'!$F$113*M952))*9,
9999999999)))))))))))))))))))))))))))))))))))))))</f>
        <v>1996170</v>
      </c>
      <c r="T952" s="21">
        <f>IF(AND(I952=38000,R952&lt;=4.5,M952&gt;8),'[1]Pricing Schedule'!$J$9,
IF(AND(I952=38000,R952&lt;=4.5,M952&lt;=8),'[1]Pricing Schedule'!$J$36,
IF(AND(I952=38000,R952&gt;4.5,R952&lt;=9,M952&gt;8),'[1]Pricing Schedule'!$J$18,
IF(AND(I952=38000,R952&gt;4.5,R952&lt;=9,M952&lt;=8),'[1]Pricing Schedule'!$J$36,
IF(AND(I952=38000,R952&gt;9,R952&lt;=12.8,M952&gt;8),'[1]Pricing Schedule'!$J$27,
IF(AND(I952=38000,R952&gt;9,R952&lt;=12.8,M952&lt;=8),'[1]Pricing Schedule'!$J$36,
IF(AND(I952=38000,R952&gt;12.8,R952&lt;=22.8),'[1]Pricing Schedule'!$J$36,
IF(AND(I952=38000,R952&gt;22.8,R952&lt;=30.2),'[1]Pricing Schedule'!$J$45,
IF(AND(I952=38000,R952&gt;30.2,R952&lt;=45.9),'[1]Pricing Schedule'!$J$54,
IF(AND(I952=38000,R952&gt;45.9,R952&lt;=123.4),'[1]Pricing Schedule'!$J$97,
IF(AND(I952=38000,R952&gt;123.4,R952&lt;=168.2,M952&lt;=10),'[1]Pricing Schedule'!$J$105,
IF(AND(I952=38000,R952&gt;123.4,R952&lt;=168.2,M952&gt;10),'[1]Pricing Schedule'!$J$113,
IF(AND(I952=38000,R952&gt;168.2,R952&lt;=336.4,M952&lt;=10),('[1]Pricing Schedule'!$J$105),
IF(AND(I952=38000,R952&gt;168.2,R952&lt;=336.4,M952&gt;10),('[1]Pricing Schedule'!$J$113),
IF(AND(I952=38000,R952&gt;336.4,R952&lt;=504.6,M952&lt;=10),('[1]Pricing Schedule'!$J$105),
IF(AND(I952=38000,R952&gt;336.4,R952&lt;=504.6,M952&gt;10),('[1]Pricing Schedule'!$J$113),
IF(AND(I952=38000,R952&gt;504.6,R952&lt;=672.8,M952&lt;=10),('[1]Pricing Schedule'!$J$105),
IF(AND(I952=38000,R952&gt;504.6,R952&lt;=672.8,M952&gt;10),('[1]Pricing Schedule'!$J$113),
IF(AND(I952=110000,R952&lt;=12.8,M952&gt;2),'[1]Pricing Schedule'!$J$63,
IF(AND(I952=110000,R952&lt;=12.8,M952&lt;=2),'[1]Pricing Schedule'!$J$97,
IF(AND(I952=110000,R952&gt;12.8,R952&lt;=22.8,M952&gt;3),'[1]Pricing Schedule'!$J$72,
IF(AND(I952=110000,R952&gt;12.8,R952&lt;=22.8,M952&lt;=3),'[1]Pricing Schedule'!$J$97,
IF(AND(I952=110000,R952&gt;22.8,R952&lt;=30.2),'[1]Pricing Schedule'!$J$81,
IF(AND(I952=110000,R952&gt;30.2,R952&lt;=45.9),'[1]Pricing Schedule'!$J$90,
IF(AND(I952=110000,R952&gt;45.9,R952&lt;=123.4),'[1]Pricing Schedule'!$J$97,
IF(AND(I952=110000,R952&gt;123.4,R952&lt;=168.2,M952&lt;=10),'[1]Pricing Schedule'!$J$105,
IF(AND(I952=110000,R952&gt;123.4,R952&lt;=168.2,M952&gt;10),'[1]Pricing Schedule'!$J$113,
IF(AND(I952=110000,R952&gt;168.2,R952&lt;=336.2,M952&lt;=10),('[1]Pricing Schedule'!$J$105),
IF(AND(I952=110000,R952&gt;168.2,R952&lt;=336.2,M952&gt;10),('[1]Pricing Schedule'!$J$113),
IF(AND(I952=110000,R952&gt;336.4,R952&lt;=504.6,M952&lt;=10),('[1]Pricing Schedule'!$J$105),
IF(AND(I952=110000,R952&gt;336.4,R952&lt;=504.6,M952&gt;10),('[1]Pricing Schedule'!$J$113),
IF(AND(I952=110000,R952&gt;504.6,R952&lt;=672.8,M952&lt;=10),('[1]Pricing Schedule'!$J$105),
IF(AND(I952=110000,R952&gt;504.6,R952&lt;=672.8,M952&gt;10),('[1]Pricing Schedule'!$J$113),
IF(AND(I952=110000,R952&gt;672.8,R952&lt;=841,M952&lt;=10),('[1]Pricing Schedule'!$J$105),
IF(AND(I952=110000,R952&gt;672.8,R952&lt;=841,M952&gt;10),('[1]Pricing Schedule'!$J$113),
IF(AND(I952=110000,R952&gt;1682,R952&lt;=1850.2,M952&lt;=10),('[1]Pricing Schedule'!$J$105),
IF(AND(I952=110000,R952&gt;1682,R952&lt;=1850.2,M952&gt;10),('[1]Pricing Schedule'!$J$113),
IF(AND(I952=110000,R952&gt;2018.4,R952&lt;=2186.6,M952&lt;=10),('[1]Pricing Schedule'!$J$105),
IF(AND(I952=110000,R952&gt;2018.4,R952&lt;=2186.6,M952&gt;10),('[1]Pricing Schedule'!$J$113),999999999)))))))))))))))))))))))))))))))))))))))</f>
        <v>7</v>
      </c>
      <c r="U952" s="40">
        <f t="shared" si="90"/>
        <v>475278.57142857142</v>
      </c>
      <c r="V952" s="41">
        <f t="shared" si="91"/>
        <v>2.1040292159485414</v>
      </c>
      <c r="Y952" s="23">
        <v>130</v>
      </c>
      <c r="Z952" s="23">
        <v>62</v>
      </c>
      <c r="AR952" s="35"/>
    </row>
    <row r="953" spans="1:44">
      <c r="A953" s="23">
        <v>954</v>
      </c>
      <c r="B953" s="23">
        <v>954</v>
      </c>
      <c r="C953" s="23" t="s">
        <v>1442</v>
      </c>
      <c r="D953" s="23" t="s">
        <v>141</v>
      </c>
      <c r="E953" s="23" t="s">
        <v>141</v>
      </c>
      <c r="F953" s="23" t="s">
        <v>632</v>
      </c>
      <c r="G953" s="23" t="s">
        <v>633</v>
      </c>
      <c r="H953" s="23" t="s">
        <v>133</v>
      </c>
      <c r="I953" s="13">
        <v>110000</v>
      </c>
      <c r="J953" s="23" t="s">
        <v>119</v>
      </c>
      <c r="K953" s="13">
        <v>110000</v>
      </c>
      <c r="L953" s="24">
        <v>13.099</v>
      </c>
      <c r="M953" s="37">
        <f t="shared" si="86"/>
        <v>14</v>
      </c>
      <c r="N953" s="24">
        <v>3.6560000000000001</v>
      </c>
      <c r="O953" s="13">
        <v>2</v>
      </c>
      <c r="P953" s="36">
        <f t="shared" si="87"/>
        <v>2.742</v>
      </c>
      <c r="Q953" s="38">
        <f t="shared" si="88"/>
        <v>33.6</v>
      </c>
      <c r="R953" s="37">
        <f t="shared" si="89"/>
        <v>33.6</v>
      </c>
      <c r="S953" s="39">
        <f>IF(AND(I953=38000,R953&lt;=4.5,M953&gt;8),'[1]Pricing Schedule'!$F$8+('[1]Pricing Schedule'!$F$9*M953),
IF(AND(I953=38000,R953&lt;=4.5,M953&lt;=8),'[1]Pricing Schedule'!$F$34+('[1]Pricing Schedule'!$F$36*M953),
IF(AND(I953=38000,R953&gt;4.5,R953&lt;=9,M953&gt;8),'[1]Pricing Schedule'!$F$17+('[1]Pricing Schedule'!$F$18*M953),
IF(AND(I953=38000,R953&gt;4.5,R953&lt;=9,M953&lt;=8),'[1]Pricing Schedule'!$F$34+('[1]Pricing Schedule'!$F$36*M953),
IF(AND(I953=38000,R953&gt;9,R953&lt;=12.8,M953&gt;8),'[1]Pricing Schedule'!$F$26+('[1]Pricing Schedule'!$F$27*M953),
IF(AND(I953=38000,R953&gt;9,R953&lt;=12.8,M953&lt;=8),'[1]Pricing Schedule'!$F$34+('[1]Pricing Schedule'!$F$36*M953),
IF(AND(I953=38000,R953&gt;12.8,R953&lt;=22.8),'[1]Pricing Schedule'!$F$34+('[1]Pricing Schedule'!$F$36*M953),
IF(AND(I953=38000,R953&gt;22.8,R953&lt;=30.2),'[1]Pricing Schedule'!$F$43+('[1]Pricing Schedule'!$F$45*M953),
IF(AND(I953=38000,R953&gt;30.2,R953&lt;=45.9),'[1]Pricing Schedule'!$F$52+('[1]Pricing Schedule'!$F$54*M953),
IF(AND(I953=38000,R953&gt;45.9,R953&lt;=123.4),'[1]Pricing Schedule'!$F$96+('[1]Pricing Schedule'!$F$97*M953),
IF(AND(I953=38000,R953&gt;123.4,R953&lt;=168.2,M953&lt;=10),'[1]Pricing Schedule'!$F$103+('[1]Pricing Schedule'!$F$105*M953),
IF(AND(I953=38000,R953&gt;123.4,R953&lt;=168.2,M953&gt;10),'[1]Pricing Schedule'!$F$111+('[1]Pricing Schedule'!$F$113*M953),
IF(AND(I953=38000,R953&gt;157.4,R953&lt;=336.4,M953&lt;=10),('[1]Pricing Schedule'!$F$103+('[1]Pricing Schedule'!$F$105*M953))*2,
IF(AND(I953=38000,R953&gt;157.4,R953&lt;=336.4,M953&gt;10),('[1]Pricing Schedule'!$F$111+('[1]Pricing Schedule'!$F$113*M953))*2,
IF(AND(I953=38000,R953&gt;314.8,R953&lt;=504.6,M953&lt;=10),('[1]Pricing Schedule'!$F$103+('[1]Pricing Schedule'!$F$105*M953))*3,
IF(AND(I953=38000,R953&gt;314.8,R953&lt;=504.6,M953&gt;10),('[1]Pricing Schedule'!$F$111+('[1]Pricing Schedule'!$F$113*M953))*3,
IF(AND(I953=38000,R953&gt;472.2,R953&lt;=672.8,M953&lt;=10),('[1]Pricing Schedule'!$F$103+('[1]Pricing Schedule'!$F$105*M953))*4,
IF(AND(I953=38000,R953&gt;472.2,R953&lt;=672.8,M953&gt;10),('[1]Pricing Schedule'!$F$111+('[1]Pricing Schedule'!$F$113*M953))*4,
IF(AND(I953=110000,R953&lt;=12.8,M953&gt;2),'[1]Pricing Schedule'!$F$62+('[1]Pricing Schedule'!$F$63*M953),
IF(AND(I953=110000,R953&lt;=12.8,M953&lt;=2),'[1]Pricing Schedule'!$F$96+('[1]Pricing Schedule'!$F$97*M953),
IF(AND(I953=110000,R953&gt;12.8,R953&lt;=22.8,M953&gt;3),'[1]Pricing Schedule'!$F$71+('[1]Pricing Schedule'!$F$72*M953),
IF(AND(I953=110000,R953&gt;12.8,R953&lt;=22.8,M953&lt;=3),'[1]Pricing Schedule'!$F$96+('[1]Pricing Schedule'!$F$97*M953),
IF(AND(I953=110000,R953&gt;22.8,R953&lt;=30.2),'[1]Pricing Schedule'!$F$80+('[1]Pricing Schedule'!$F$81*M953),
IF(AND(I953=110000,R953&gt;30.2,R953&lt;=45.9),'[1]Pricing Schedule'!$F$89+('[1]Pricing Schedule'!$F$90*M953),
IF(AND(I953=110000,R953&gt;45.9,R953&lt;=123.4),'[1]Pricing Schedule'!$F$96+('[1]Pricing Schedule'!$F$97*M953),
IF(AND(I953=110000,R953&gt;123.4,R953&lt;=168.2,M953&lt;=10),'[1]Pricing Schedule'!$F$103+('[1]Pricing Schedule'!$F$105*M953),
IF(AND(I953=110000,R953&gt;123.4,R953&lt;=168.2,M953&gt;10),'[1]Pricing Schedule'!$F$111+('[1]Pricing Schedule'!$F$113*M953),
IF(AND(I953=110000,R953&gt;168.2,R953&lt;=336.4,M953&lt;=10),('[1]Pricing Schedule'!$F$103+('[1]Pricing Schedule'!$F$105*M953))*2,
IF(AND(I953=110000,R953&gt;168.2,R953&lt;=336.4,M953&gt;10),('[1]Pricing Schedule'!$F$111+('[1]Pricing Schedule'!$F$113*M953))*2,
IF(AND(I953=110000,R953&gt;336.4,R953&lt;=504.6,M953&lt;=10),('[1]Pricing Schedule'!$F$103+('[1]Pricing Schedule'!$F$105*M953))*3,
IF(AND(I953=110000,R953&gt;336.4,R953&lt;=504.6,M953&gt;10),('[1]Pricing Schedule'!$F$111+('[1]Pricing Schedule'!$F$113*M953))*3,
IF(AND(I953=110000,R953&gt;504.6,R953&lt;=672.8,M953&lt;=10),('[1]Pricing Schedule'!$F$103+('[1]Pricing Schedule'!$F$105*M953))*4,
IF(AND(I953=110000,R953&gt;504.6,R953&lt;=672.8,M953&gt;10),('[1]Pricing Schedule'!$F$111+('[1]Pricing Schedule'!$F$113*M953))*4,
IF(AND(I953=110000,R953&gt;672.8,R953&lt;=841,M953&lt;=10),('[1]Pricing Schedule'!$F$103+('[1]Pricing Schedule'!$F$105*M953))*5,
IF(AND(I953=110000,R953&gt;672.8,R953&lt;=841,M953&gt;10),('[1]Pricing Schedule'!$F$111+('[1]Pricing Schedule'!$F$113*M953))*5,
IF(AND(I953=110000,R953&gt;672.8,R953&lt;=841,M953&lt;=10),('[1]Pricing Schedule'!$F$103+('[1]Pricing Schedule'!$F$105*M953))*5,
IF(AND(I953=110000,R953&gt;672.8,R953&lt;=841,M953&gt;10),('[1]Pricing Schedule'!$F$111+('[1]Pricing Schedule'!$F$113*M953))*5,
IF(AND(I953=110000,R953&gt;1345.6,R953&lt;=1513.8,M953&lt;=10),('[1]Pricing Schedule'!$F$103+('[1]Pricing Schedule'!$F$105*M953))*9,
IF(AND(I953=110000,R953&gt;1345.6,R953&lt;=1513.8,M953&gt;10),('[1]Pricing Schedule'!$F$111+('[1]Pricing Schedule'!$F$113*M953))*9,
9999999999)))))))))))))))))))))))))))))))))))))))</f>
        <v>3511490</v>
      </c>
      <c r="T953" s="21">
        <f>IF(AND(I953=38000,R953&lt;=4.5,M953&gt;8),'[1]Pricing Schedule'!$J$9,
IF(AND(I953=38000,R953&lt;=4.5,M953&lt;=8),'[1]Pricing Schedule'!$J$36,
IF(AND(I953=38000,R953&gt;4.5,R953&lt;=9,M953&gt;8),'[1]Pricing Schedule'!$J$18,
IF(AND(I953=38000,R953&gt;4.5,R953&lt;=9,M953&lt;=8),'[1]Pricing Schedule'!$J$36,
IF(AND(I953=38000,R953&gt;9,R953&lt;=12.8,M953&gt;8),'[1]Pricing Schedule'!$J$27,
IF(AND(I953=38000,R953&gt;9,R953&lt;=12.8,M953&lt;=8),'[1]Pricing Schedule'!$J$36,
IF(AND(I953=38000,R953&gt;12.8,R953&lt;=22.8),'[1]Pricing Schedule'!$J$36,
IF(AND(I953=38000,R953&gt;22.8,R953&lt;=30.2),'[1]Pricing Schedule'!$J$45,
IF(AND(I953=38000,R953&gt;30.2,R953&lt;=45.9),'[1]Pricing Schedule'!$J$54,
IF(AND(I953=38000,R953&gt;45.9,R953&lt;=123.4),'[1]Pricing Schedule'!$J$97,
IF(AND(I953=38000,R953&gt;123.4,R953&lt;=168.2,M953&lt;=10),'[1]Pricing Schedule'!$J$105,
IF(AND(I953=38000,R953&gt;123.4,R953&lt;=168.2,M953&gt;10),'[1]Pricing Schedule'!$J$113,
IF(AND(I953=38000,R953&gt;168.2,R953&lt;=336.4,M953&lt;=10),('[1]Pricing Schedule'!$J$105),
IF(AND(I953=38000,R953&gt;168.2,R953&lt;=336.4,M953&gt;10),('[1]Pricing Schedule'!$J$113),
IF(AND(I953=38000,R953&gt;336.4,R953&lt;=504.6,M953&lt;=10),('[1]Pricing Schedule'!$J$105),
IF(AND(I953=38000,R953&gt;336.4,R953&lt;=504.6,M953&gt;10),('[1]Pricing Schedule'!$J$113),
IF(AND(I953=38000,R953&gt;504.6,R953&lt;=672.8,M953&lt;=10),('[1]Pricing Schedule'!$J$105),
IF(AND(I953=38000,R953&gt;504.6,R953&lt;=672.8,M953&gt;10),('[1]Pricing Schedule'!$J$113),
IF(AND(I953=110000,R953&lt;=12.8,M953&gt;2),'[1]Pricing Schedule'!$J$63,
IF(AND(I953=110000,R953&lt;=12.8,M953&lt;=2),'[1]Pricing Schedule'!$J$97,
IF(AND(I953=110000,R953&gt;12.8,R953&lt;=22.8,M953&gt;3),'[1]Pricing Schedule'!$J$72,
IF(AND(I953=110000,R953&gt;12.8,R953&lt;=22.8,M953&lt;=3),'[1]Pricing Schedule'!$J$97,
IF(AND(I953=110000,R953&gt;22.8,R953&lt;=30.2),'[1]Pricing Schedule'!$J$81,
IF(AND(I953=110000,R953&gt;30.2,R953&lt;=45.9),'[1]Pricing Schedule'!$J$90,
IF(AND(I953=110000,R953&gt;45.9,R953&lt;=123.4),'[1]Pricing Schedule'!$J$97,
IF(AND(I953=110000,R953&gt;123.4,R953&lt;=168.2,M953&lt;=10),'[1]Pricing Schedule'!$J$105,
IF(AND(I953=110000,R953&gt;123.4,R953&lt;=168.2,M953&gt;10),'[1]Pricing Schedule'!$J$113,
IF(AND(I953=110000,R953&gt;168.2,R953&lt;=336.2,M953&lt;=10),('[1]Pricing Schedule'!$J$105),
IF(AND(I953=110000,R953&gt;168.2,R953&lt;=336.2,M953&gt;10),('[1]Pricing Schedule'!$J$113),
IF(AND(I953=110000,R953&gt;336.4,R953&lt;=504.6,M953&lt;=10),('[1]Pricing Schedule'!$J$105),
IF(AND(I953=110000,R953&gt;336.4,R953&lt;=504.6,M953&gt;10),('[1]Pricing Schedule'!$J$113),
IF(AND(I953=110000,R953&gt;504.6,R953&lt;=672.8,M953&lt;=10),('[1]Pricing Schedule'!$J$105),
IF(AND(I953=110000,R953&gt;504.6,R953&lt;=672.8,M953&gt;10),('[1]Pricing Schedule'!$J$113),
IF(AND(I953=110000,R953&gt;672.8,R953&lt;=841,M953&lt;=10),('[1]Pricing Schedule'!$J$105),
IF(AND(I953=110000,R953&gt;672.8,R953&lt;=841,M953&gt;10),('[1]Pricing Schedule'!$J$113),
IF(AND(I953=110000,R953&gt;1682,R953&lt;=1850.2,M953&lt;=10),('[1]Pricing Schedule'!$J$105),
IF(AND(I953=110000,R953&gt;1682,R953&lt;=1850.2,M953&gt;10),('[1]Pricing Schedule'!$J$113),
IF(AND(I953=110000,R953&gt;2018.4,R953&lt;=2186.6,M953&lt;=10),('[1]Pricing Schedule'!$J$105),
IF(AND(I953=110000,R953&gt;2018.4,R953&lt;=2186.6,M953&gt;10),('[1]Pricing Schedule'!$J$113),999999999)))))))))))))))))))))))))))))))))))))))</f>
        <v>10</v>
      </c>
      <c r="U953" s="40">
        <f t="shared" si="90"/>
        <v>104508.63095238095</v>
      </c>
      <c r="V953" s="41">
        <f t="shared" si="91"/>
        <v>9.568587693543197</v>
      </c>
      <c r="Y953" s="23">
        <v>134</v>
      </c>
      <c r="Z953" s="23">
        <v>222</v>
      </c>
      <c r="AR953" s="35"/>
    </row>
    <row r="954" spans="1:44">
      <c r="A954" s="23">
        <v>955</v>
      </c>
      <c r="B954" s="23">
        <v>955</v>
      </c>
      <c r="C954" s="23" t="s">
        <v>1443</v>
      </c>
      <c r="D954" s="23" t="s">
        <v>141</v>
      </c>
      <c r="E954" s="23" t="s">
        <v>141</v>
      </c>
      <c r="F954" s="23" t="s">
        <v>632</v>
      </c>
      <c r="G954" s="23" t="s">
        <v>633</v>
      </c>
      <c r="H954" s="23" t="s">
        <v>133</v>
      </c>
      <c r="I954" s="13">
        <v>110000</v>
      </c>
      <c r="J954" s="23" t="s">
        <v>119</v>
      </c>
      <c r="K954" s="13">
        <v>110000</v>
      </c>
      <c r="L954" s="24">
        <v>9.2390000000000008</v>
      </c>
      <c r="M954" s="37">
        <f t="shared" si="86"/>
        <v>10</v>
      </c>
      <c r="N954" s="24">
        <v>1.742</v>
      </c>
      <c r="O954" s="13">
        <v>2</v>
      </c>
      <c r="P954" s="36">
        <f t="shared" si="87"/>
        <v>1.3065</v>
      </c>
      <c r="Q954" s="38">
        <f t="shared" si="88"/>
        <v>12.600000000000001</v>
      </c>
      <c r="R954" s="37">
        <f t="shared" si="89"/>
        <v>12.600000000000001</v>
      </c>
      <c r="S954" s="39">
        <f>IF(AND(I954=38000,R954&lt;=4.5,M954&gt;8),'[1]Pricing Schedule'!$F$8+('[1]Pricing Schedule'!$F$9*M954),
IF(AND(I954=38000,R954&lt;=4.5,M954&lt;=8),'[1]Pricing Schedule'!$F$34+('[1]Pricing Schedule'!$F$36*M954),
IF(AND(I954=38000,R954&gt;4.5,R954&lt;=9,M954&gt;8),'[1]Pricing Schedule'!$F$17+('[1]Pricing Schedule'!$F$18*M954),
IF(AND(I954=38000,R954&gt;4.5,R954&lt;=9,M954&lt;=8),'[1]Pricing Schedule'!$F$34+('[1]Pricing Schedule'!$F$36*M954),
IF(AND(I954=38000,R954&gt;9,R954&lt;=12.8,M954&gt;8),'[1]Pricing Schedule'!$F$26+('[1]Pricing Schedule'!$F$27*M954),
IF(AND(I954=38000,R954&gt;9,R954&lt;=12.8,M954&lt;=8),'[1]Pricing Schedule'!$F$34+('[1]Pricing Schedule'!$F$36*M954),
IF(AND(I954=38000,R954&gt;12.8,R954&lt;=22.8),'[1]Pricing Schedule'!$F$34+('[1]Pricing Schedule'!$F$36*M954),
IF(AND(I954=38000,R954&gt;22.8,R954&lt;=30.2),'[1]Pricing Schedule'!$F$43+('[1]Pricing Schedule'!$F$45*M954),
IF(AND(I954=38000,R954&gt;30.2,R954&lt;=45.9),'[1]Pricing Schedule'!$F$52+('[1]Pricing Schedule'!$F$54*M954),
IF(AND(I954=38000,R954&gt;45.9,R954&lt;=123.4),'[1]Pricing Schedule'!$F$96+('[1]Pricing Schedule'!$F$97*M954),
IF(AND(I954=38000,R954&gt;123.4,R954&lt;=168.2,M954&lt;=10),'[1]Pricing Schedule'!$F$103+('[1]Pricing Schedule'!$F$105*M954),
IF(AND(I954=38000,R954&gt;123.4,R954&lt;=168.2,M954&gt;10),'[1]Pricing Schedule'!$F$111+('[1]Pricing Schedule'!$F$113*M954),
IF(AND(I954=38000,R954&gt;157.4,R954&lt;=336.4,M954&lt;=10),('[1]Pricing Schedule'!$F$103+('[1]Pricing Schedule'!$F$105*M954))*2,
IF(AND(I954=38000,R954&gt;157.4,R954&lt;=336.4,M954&gt;10),('[1]Pricing Schedule'!$F$111+('[1]Pricing Schedule'!$F$113*M954))*2,
IF(AND(I954=38000,R954&gt;314.8,R954&lt;=504.6,M954&lt;=10),('[1]Pricing Schedule'!$F$103+('[1]Pricing Schedule'!$F$105*M954))*3,
IF(AND(I954=38000,R954&gt;314.8,R954&lt;=504.6,M954&gt;10),('[1]Pricing Schedule'!$F$111+('[1]Pricing Schedule'!$F$113*M954))*3,
IF(AND(I954=38000,R954&gt;472.2,R954&lt;=672.8,M954&lt;=10),('[1]Pricing Schedule'!$F$103+('[1]Pricing Schedule'!$F$105*M954))*4,
IF(AND(I954=38000,R954&gt;472.2,R954&lt;=672.8,M954&gt;10),('[1]Pricing Schedule'!$F$111+('[1]Pricing Schedule'!$F$113*M954))*4,
IF(AND(I954=110000,R954&lt;=12.8,M954&gt;2),'[1]Pricing Schedule'!$F$62+('[1]Pricing Schedule'!$F$63*M954),
IF(AND(I954=110000,R954&lt;=12.8,M954&lt;=2),'[1]Pricing Schedule'!$F$96+('[1]Pricing Schedule'!$F$97*M954),
IF(AND(I954=110000,R954&gt;12.8,R954&lt;=22.8,M954&gt;3),'[1]Pricing Schedule'!$F$71+('[1]Pricing Schedule'!$F$72*M954),
IF(AND(I954=110000,R954&gt;12.8,R954&lt;=22.8,M954&lt;=3),'[1]Pricing Schedule'!$F$96+('[1]Pricing Schedule'!$F$97*M954),
IF(AND(I954=110000,R954&gt;22.8,R954&lt;=30.2),'[1]Pricing Schedule'!$F$80+('[1]Pricing Schedule'!$F$81*M954),
IF(AND(I954=110000,R954&gt;30.2,R954&lt;=45.9),'[1]Pricing Schedule'!$F$89+('[1]Pricing Schedule'!$F$90*M954),
IF(AND(I954=110000,R954&gt;45.9,R954&lt;=123.4),'[1]Pricing Schedule'!$F$96+('[1]Pricing Schedule'!$F$97*M954),
IF(AND(I954=110000,R954&gt;123.4,R954&lt;=168.2,M954&lt;=10),'[1]Pricing Schedule'!$F$103+('[1]Pricing Schedule'!$F$105*M954),
IF(AND(I954=110000,R954&gt;123.4,R954&lt;=168.2,M954&gt;10),'[1]Pricing Schedule'!$F$111+('[1]Pricing Schedule'!$F$113*M954),
IF(AND(I954=110000,R954&gt;168.2,R954&lt;=336.4,M954&lt;=10),('[1]Pricing Schedule'!$F$103+('[1]Pricing Schedule'!$F$105*M954))*2,
IF(AND(I954=110000,R954&gt;168.2,R954&lt;=336.4,M954&gt;10),('[1]Pricing Schedule'!$F$111+('[1]Pricing Schedule'!$F$113*M954))*2,
IF(AND(I954=110000,R954&gt;336.4,R954&lt;=504.6,M954&lt;=10),('[1]Pricing Schedule'!$F$103+('[1]Pricing Schedule'!$F$105*M954))*3,
IF(AND(I954=110000,R954&gt;336.4,R954&lt;=504.6,M954&gt;10),('[1]Pricing Schedule'!$F$111+('[1]Pricing Schedule'!$F$113*M954))*3,
IF(AND(I954=110000,R954&gt;504.6,R954&lt;=672.8,M954&lt;=10),('[1]Pricing Schedule'!$F$103+('[1]Pricing Schedule'!$F$105*M954))*4,
IF(AND(I954=110000,R954&gt;504.6,R954&lt;=672.8,M954&gt;10),('[1]Pricing Schedule'!$F$111+('[1]Pricing Schedule'!$F$113*M954))*4,
IF(AND(I954=110000,R954&gt;672.8,R954&lt;=841,M954&lt;=10),('[1]Pricing Schedule'!$F$103+('[1]Pricing Schedule'!$F$105*M954))*5,
IF(AND(I954=110000,R954&gt;672.8,R954&lt;=841,M954&gt;10),('[1]Pricing Schedule'!$F$111+('[1]Pricing Schedule'!$F$113*M954))*5,
IF(AND(I954=110000,R954&gt;672.8,R954&lt;=841,M954&lt;=10),('[1]Pricing Schedule'!$F$103+('[1]Pricing Schedule'!$F$105*M954))*5,
IF(AND(I954=110000,R954&gt;672.8,R954&lt;=841,M954&gt;10),('[1]Pricing Schedule'!$F$111+('[1]Pricing Schedule'!$F$113*M954))*5,
IF(AND(I954=110000,R954&gt;1345.6,R954&lt;=1513.8,M954&lt;=10),('[1]Pricing Schedule'!$F$103+('[1]Pricing Schedule'!$F$105*M954))*9,
IF(AND(I954=110000,R954&gt;1345.6,R954&lt;=1513.8,M954&gt;10),('[1]Pricing Schedule'!$F$111+('[1]Pricing Schedule'!$F$113*M954))*9,
9999999999)))))))))))))))))))))))))))))))))))))))</f>
        <v>1943470</v>
      </c>
      <c r="T954" s="21">
        <f>IF(AND(I954=38000,R954&lt;=4.5,M954&gt;8),'[1]Pricing Schedule'!$J$9,
IF(AND(I954=38000,R954&lt;=4.5,M954&lt;=8),'[1]Pricing Schedule'!$J$36,
IF(AND(I954=38000,R954&gt;4.5,R954&lt;=9,M954&gt;8),'[1]Pricing Schedule'!$J$18,
IF(AND(I954=38000,R954&gt;4.5,R954&lt;=9,M954&lt;=8),'[1]Pricing Schedule'!$J$36,
IF(AND(I954=38000,R954&gt;9,R954&lt;=12.8,M954&gt;8),'[1]Pricing Schedule'!$J$27,
IF(AND(I954=38000,R954&gt;9,R954&lt;=12.8,M954&lt;=8),'[1]Pricing Schedule'!$J$36,
IF(AND(I954=38000,R954&gt;12.8,R954&lt;=22.8),'[1]Pricing Schedule'!$J$36,
IF(AND(I954=38000,R954&gt;22.8,R954&lt;=30.2),'[1]Pricing Schedule'!$J$45,
IF(AND(I954=38000,R954&gt;30.2,R954&lt;=45.9),'[1]Pricing Schedule'!$J$54,
IF(AND(I954=38000,R954&gt;45.9,R954&lt;=123.4),'[1]Pricing Schedule'!$J$97,
IF(AND(I954=38000,R954&gt;123.4,R954&lt;=168.2,M954&lt;=10),'[1]Pricing Schedule'!$J$105,
IF(AND(I954=38000,R954&gt;123.4,R954&lt;=168.2,M954&gt;10),'[1]Pricing Schedule'!$J$113,
IF(AND(I954=38000,R954&gt;168.2,R954&lt;=336.4,M954&lt;=10),('[1]Pricing Schedule'!$J$105),
IF(AND(I954=38000,R954&gt;168.2,R954&lt;=336.4,M954&gt;10),('[1]Pricing Schedule'!$J$113),
IF(AND(I954=38000,R954&gt;336.4,R954&lt;=504.6,M954&lt;=10),('[1]Pricing Schedule'!$J$105),
IF(AND(I954=38000,R954&gt;336.4,R954&lt;=504.6,M954&gt;10),('[1]Pricing Schedule'!$J$113),
IF(AND(I954=38000,R954&gt;504.6,R954&lt;=672.8,M954&lt;=10),('[1]Pricing Schedule'!$J$105),
IF(AND(I954=38000,R954&gt;504.6,R954&lt;=672.8,M954&gt;10),('[1]Pricing Schedule'!$J$113),
IF(AND(I954=110000,R954&lt;=12.8,M954&gt;2),'[1]Pricing Schedule'!$J$63,
IF(AND(I954=110000,R954&lt;=12.8,M954&lt;=2),'[1]Pricing Schedule'!$J$97,
IF(AND(I954=110000,R954&gt;12.8,R954&lt;=22.8,M954&gt;3),'[1]Pricing Schedule'!$J$72,
IF(AND(I954=110000,R954&gt;12.8,R954&lt;=22.8,M954&lt;=3),'[1]Pricing Schedule'!$J$97,
IF(AND(I954=110000,R954&gt;22.8,R954&lt;=30.2),'[1]Pricing Schedule'!$J$81,
IF(AND(I954=110000,R954&gt;30.2,R954&lt;=45.9),'[1]Pricing Schedule'!$J$90,
IF(AND(I954=110000,R954&gt;45.9,R954&lt;=123.4),'[1]Pricing Schedule'!$J$97,
IF(AND(I954=110000,R954&gt;123.4,R954&lt;=168.2,M954&lt;=10),'[1]Pricing Schedule'!$J$105,
IF(AND(I954=110000,R954&gt;123.4,R954&lt;=168.2,M954&gt;10),'[1]Pricing Schedule'!$J$113,
IF(AND(I954=110000,R954&gt;168.2,R954&lt;=336.2,M954&lt;=10),('[1]Pricing Schedule'!$J$105),
IF(AND(I954=110000,R954&gt;168.2,R954&lt;=336.2,M954&gt;10),('[1]Pricing Schedule'!$J$113),
IF(AND(I954=110000,R954&gt;336.4,R954&lt;=504.6,M954&lt;=10),('[1]Pricing Schedule'!$J$105),
IF(AND(I954=110000,R954&gt;336.4,R954&lt;=504.6,M954&gt;10),('[1]Pricing Schedule'!$J$113),
IF(AND(I954=110000,R954&gt;504.6,R954&lt;=672.8,M954&lt;=10),('[1]Pricing Schedule'!$J$105),
IF(AND(I954=110000,R954&gt;504.6,R954&lt;=672.8,M954&gt;10),('[1]Pricing Schedule'!$J$113),
IF(AND(I954=110000,R954&gt;672.8,R954&lt;=841,M954&lt;=10),('[1]Pricing Schedule'!$J$105),
IF(AND(I954=110000,R954&gt;672.8,R954&lt;=841,M954&gt;10),('[1]Pricing Schedule'!$J$113),
IF(AND(I954=110000,R954&gt;1682,R954&lt;=1850.2,M954&lt;=10),('[1]Pricing Schedule'!$J$105),
IF(AND(I954=110000,R954&gt;1682,R954&lt;=1850.2,M954&gt;10),('[1]Pricing Schedule'!$J$113),
IF(AND(I954=110000,R954&gt;2018.4,R954&lt;=2186.6,M954&lt;=10),('[1]Pricing Schedule'!$J$105),
IF(AND(I954=110000,R954&gt;2018.4,R954&lt;=2186.6,M954&gt;10),('[1]Pricing Schedule'!$J$113),999999999)))))))))))))))))))))))))))))))))))))))</f>
        <v>7</v>
      </c>
      <c r="U954" s="40">
        <f t="shared" si="90"/>
        <v>154243.65079365077</v>
      </c>
      <c r="V954" s="41">
        <f t="shared" si="91"/>
        <v>6.4832490339444409</v>
      </c>
      <c r="Y954" s="23">
        <v>610</v>
      </c>
      <c r="Z954" s="23">
        <v>222</v>
      </c>
      <c r="AR954" s="35"/>
    </row>
    <row r="955" spans="1:44">
      <c r="A955" s="23">
        <v>956</v>
      </c>
      <c r="B955" s="23">
        <v>956</v>
      </c>
      <c r="C955" s="23" t="s">
        <v>1444</v>
      </c>
      <c r="D955" s="23" t="s">
        <v>141</v>
      </c>
      <c r="E955" s="23" t="s">
        <v>141</v>
      </c>
      <c r="F955" s="23" t="s">
        <v>176</v>
      </c>
      <c r="G955" s="23" t="s">
        <v>177</v>
      </c>
      <c r="H955" s="23" t="s">
        <v>113</v>
      </c>
      <c r="I955" s="13">
        <v>38000</v>
      </c>
      <c r="J955" s="13">
        <v>38000</v>
      </c>
      <c r="K955" s="13">
        <v>20000</v>
      </c>
      <c r="L955" s="24">
        <v>9.4990000000000006</v>
      </c>
      <c r="M955" s="37">
        <f t="shared" si="86"/>
        <v>10</v>
      </c>
      <c r="N955" s="24">
        <v>0.93899999999999995</v>
      </c>
      <c r="O955" s="13">
        <v>2</v>
      </c>
      <c r="P955" s="36">
        <f t="shared" si="87"/>
        <v>0.70424999999999993</v>
      </c>
      <c r="Q955" s="38">
        <f t="shared" si="88"/>
        <v>8.4</v>
      </c>
      <c r="R955" s="37">
        <f t="shared" si="89"/>
        <v>8.4</v>
      </c>
      <c r="S955" s="39">
        <f>IF(AND(I955=38000,R955&lt;=4.5,M955&gt;8),'[1]Pricing Schedule'!$F$8+('[1]Pricing Schedule'!$F$9*M955),
IF(AND(I955=38000,R955&lt;=4.5,M955&lt;=8),'[1]Pricing Schedule'!$F$34+('[1]Pricing Schedule'!$F$36*M955),
IF(AND(I955=38000,R955&gt;4.5,R955&lt;=9,M955&gt;8),'[1]Pricing Schedule'!$F$17+('[1]Pricing Schedule'!$F$18*M955),
IF(AND(I955=38000,R955&gt;4.5,R955&lt;=9,M955&lt;=8),'[1]Pricing Schedule'!$F$34+('[1]Pricing Schedule'!$F$36*M955),
IF(AND(I955=38000,R955&gt;9,R955&lt;=12.8,M955&gt;8),'[1]Pricing Schedule'!$F$26+('[1]Pricing Schedule'!$F$27*M955),
IF(AND(I955=38000,R955&gt;9,R955&lt;=12.8,M955&lt;=8),'[1]Pricing Schedule'!$F$34+('[1]Pricing Schedule'!$F$36*M955),
IF(AND(I955=38000,R955&gt;12.8,R955&lt;=22.8),'[1]Pricing Schedule'!$F$34+('[1]Pricing Schedule'!$F$36*M955),
IF(AND(I955=38000,R955&gt;22.8,R955&lt;=30.2),'[1]Pricing Schedule'!$F$43+('[1]Pricing Schedule'!$F$45*M955),
IF(AND(I955=38000,R955&gt;30.2,R955&lt;=45.9),'[1]Pricing Schedule'!$F$52+('[1]Pricing Schedule'!$F$54*M955),
IF(AND(I955=38000,R955&gt;45.9,R955&lt;=123.4),'[1]Pricing Schedule'!$F$96+('[1]Pricing Schedule'!$F$97*M955),
IF(AND(I955=38000,R955&gt;123.4,R955&lt;=168.2,M955&lt;=10),'[1]Pricing Schedule'!$F$103+('[1]Pricing Schedule'!$F$105*M955),
IF(AND(I955=38000,R955&gt;123.4,R955&lt;=168.2,M955&gt;10),'[1]Pricing Schedule'!$F$111+('[1]Pricing Schedule'!$F$113*M955),
IF(AND(I955=38000,R955&gt;157.4,R955&lt;=336.4,M955&lt;=10),('[1]Pricing Schedule'!$F$103+('[1]Pricing Schedule'!$F$105*M955))*2,
IF(AND(I955=38000,R955&gt;157.4,R955&lt;=336.4,M955&gt;10),('[1]Pricing Schedule'!$F$111+('[1]Pricing Schedule'!$F$113*M955))*2,
IF(AND(I955=38000,R955&gt;314.8,R955&lt;=504.6,M955&lt;=10),('[1]Pricing Schedule'!$F$103+('[1]Pricing Schedule'!$F$105*M955))*3,
IF(AND(I955=38000,R955&gt;314.8,R955&lt;=504.6,M955&gt;10),('[1]Pricing Schedule'!$F$111+('[1]Pricing Schedule'!$F$113*M955))*3,
IF(AND(I955=38000,R955&gt;472.2,R955&lt;=672.8,M955&lt;=10),('[1]Pricing Schedule'!$F$103+('[1]Pricing Schedule'!$F$105*M955))*4,
IF(AND(I955=38000,R955&gt;472.2,R955&lt;=672.8,M955&gt;10),('[1]Pricing Schedule'!$F$111+('[1]Pricing Schedule'!$F$113*M955))*4,
IF(AND(I955=110000,R955&lt;=12.8,M955&gt;2),'[1]Pricing Schedule'!$F$62+('[1]Pricing Schedule'!$F$63*M955),
IF(AND(I955=110000,R955&lt;=12.8,M955&lt;=2),'[1]Pricing Schedule'!$F$96+('[1]Pricing Schedule'!$F$97*M955),
IF(AND(I955=110000,R955&gt;12.8,R955&lt;=22.8,M955&gt;3),'[1]Pricing Schedule'!$F$71+('[1]Pricing Schedule'!$F$72*M955),
IF(AND(I955=110000,R955&gt;12.8,R955&lt;=22.8,M955&lt;=3),'[1]Pricing Schedule'!$F$96+('[1]Pricing Schedule'!$F$97*M955),
IF(AND(I955=110000,R955&gt;22.8,R955&lt;=30.2),'[1]Pricing Schedule'!$F$80+('[1]Pricing Schedule'!$F$81*M955),
IF(AND(I955=110000,R955&gt;30.2,R955&lt;=45.9),'[1]Pricing Schedule'!$F$89+('[1]Pricing Schedule'!$F$90*M955),
IF(AND(I955=110000,R955&gt;45.9,R955&lt;=123.4),'[1]Pricing Schedule'!$F$96+('[1]Pricing Schedule'!$F$97*M955),
IF(AND(I955=110000,R955&gt;123.4,R955&lt;=168.2,M955&lt;=10),'[1]Pricing Schedule'!$F$103+('[1]Pricing Schedule'!$F$105*M955),
IF(AND(I955=110000,R955&gt;123.4,R955&lt;=168.2,M955&gt;10),'[1]Pricing Schedule'!$F$111+('[1]Pricing Schedule'!$F$113*M955),
IF(AND(I955=110000,R955&gt;168.2,R955&lt;=336.4,M955&lt;=10),('[1]Pricing Schedule'!$F$103+('[1]Pricing Schedule'!$F$105*M955))*2,
IF(AND(I955=110000,R955&gt;168.2,R955&lt;=336.4,M955&gt;10),('[1]Pricing Schedule'!$F$111+('[1]Pricing Schedule'!$F$113*M955))*2,
IF(AND(I955=110000,R955&gt;336.4,R955&lt;=504.6,M955&lt;=10),('[1]Pricing Schedule'!$F$103+('[1]Pricing Schedule'!$F$105*M955))*3,
IF(AND(I955=110000,R955&gt;336.4,R955&lt;=504.6,M955&gt;10),('[1]Pricing Schedule'!$F$111+('[1]Pricing Schedule'!$F$113*M955))*3,
IF(AND(I955=110000,R955&gt;504.6,R955&lt;=672.8,M955&lt;=10),('[1]Pricing Schedule'!$F$103+('[1]Pricing Schedule'!$F$105*M955))*4,
IF(AND(I955=110000,R955&gt;504.6,R955&lt;=672.8,M955&gt;10),('[1]Pricing Schedule'!$F$111+('[1]Pricing Schedule'!$F$113*M955))*4,
IF(AND(I955=110000,R955&gt;672.8,R955&lt;=841,M955&lt;=10),('[1]Pricing Schedule'!$F$103+('[1]Pricing Schedule'!$F$105*M955))*5,
IF(AND(I955=110000,R955&gt;672.8,R955&lt;=841,M955&gt;10),('[1]Pricing Schedule'!$F$111+('[1]Pricing Schedule'!$F$113*M955))*5,
IF(AND(I955=110000,R955&gt;672.8,R955&lt;=841,M955&lt;=10),('[1]Pricing Schedule'!$F$103+('[1]Pricing Schedule'!$F$105*M955))*5,
IF(AND(I955=110000,R955&gt;672.8,R955&lt;=841,M955&gt;10),('[1]Pricing Schedule'!$F$111+('[1]Pricing Schedule'!$F$113*M955))*5,
IF(AND(I955=110000,R955&gt;1345.6,R955&lt;=1513.8,M955&lt;=10),('[1]Pricing Schedule'!$F$103+('[1]Pricing Schedule'!$F$105*M955))*9,
IF(AND(I955=110000,R955&gt;1345.6,R955&lt;=1513.8,M955&gt;10),('[1]Pricing Schedule'!$F$111+('[1]Pricing Schedule'!$F$113*M955))*9,
9999999999)))))))))))))))))))))))))))))))))))))))</f>
        <v>1432500</v>
      </c>
      <c r="T955" s="21">
        <f>IF(AND(I955=38000,R955&lt;=4.5,M955&gt;8),'[1]Pricing Schedule'!$J$9,
IF(AND(I955=38000,R955&lt;=4.5,M955&lt;=8),'[1]Pricing Schedule'!$J$36,
IF(AND(I955=38000,R955&gt;4.5,R955&lt;=9,M955&gt;8),'[1]Pricing Schedule'!$J$18,
IF(AND(I955=38000,R955&gt;4.5,R955&lt;=9,M955&lt;=8),'[1]Pricing Schedule'!$J$36,
IF(AND(I955=38000,R955&gt;9,R955&lt;=12.8,M955&gt;8),'[1]Pricing Schedule'!$J$27,
IF(AND(I955=38000,R955&gt;9,R955&lt;=12.8,M955&lt;=8),'[1]Pricing Schedule'!$J$36,
IF(AND(I955=38000,R955&gt;12.8,R955&lt;=22.8),'[1]Pricing Schedule'!$J$36,
IF(AND(I955=38000,R955&gt;22.8,R955&lt;=30.2),'[1]Pricing Schedule'!$J$45,
IF(AND(I955=38000,R955&gt;30.2,R955&lt;=45.9),'[1]Pricing Schedule'!$J$54,
IF(AND(I955=38000,R955&gt;45.9,R955&lt;=123.4),'[1]Pricing Schedule'!$J$97,
IF(AND(I955=38000,R955&gt;123.4,R955&lt;=168.2,M955&lt;=10),'[1]Pricing Schedule'!$J$105,
IF(AND(I955=38000,R955&gt;123.4,R955&lt;=168.2,M955&gt;10),'[1]Pricing Schedule'!$J$113,
IF(AND(I955=38000,R955&gt;168.2,R955&lt;=336.4,M955&lt;=10),('[1]Pricing Schedule'!$J$105),
IF(AND(I955=38000,R955&gt;168.2,R955&lt;=336.4,M955&gt;10),('[1]Pricing Schedule'!$J$113),
IF(AND(I955=38000,R955&gt;336.4,R955&lt;=504.6,M955&lt;=10),('[1]Pricing Schedule'!$J$105),
IF(AND(I955=38000,R955&gt;336.4,R955&lt;=504.6,M955&gt;10),('[1]Pricing Schedule'!$J$113),
IF(AND(I955=38000,R955&gt;504.6,R955&lt;=672.8,M955&lt;=10),('[1]Pricing Schedule'!$J$105),
IF(AND(I955=38000,R955&gt;504.6,R955&lt;=672.8,M955&gt;10),('[1]Pricing Schedule'!$J$113),
IF(AND(I955=110000,R955&lt;=12.8,M955&gt;2),'[1]Pricing Schedule'!$J$63,
IF(AND(I955=110000,R955&lt;=12.8,M955&lt;=2),'[1]Pricing Schedule'!$J$97,
IF(AND(I955=110000,R955&gt;12.8,R955&lt;=22.8,M955&gt;3),'[1]Pricing Schedule'!$J$72,
IF(AND(I955=110000,R955&gt;12.8,R955&lt;=22.8,M955&lt;=3),'[1]Pricing Schedule'!$J$97,
IF(AND(I955=110000,R955&gt;22.8,R955&lt;=30.2),'[1]Pricing Schedule'!$J$81,
IF(AND(I955=110000,R955&gt;30.2,R955&lt;=45.9),'[1]Pricing Schedule'!$J$90,
IF(AND(I955=110000,R955&gt;45.9,R955&lt;=123.4),'[1]Pricing Schedule'!$J$97,
IF(AND(I955=110000,R955&gt;123.4,R955&lt;=168.2,M955&lt;=10),'[1]Pricing Schedule'!$J$105,
IF(AND(I955=110000,R955&gt;123.4,R955&lt;=168.2,M955&gt;10),'[1]Pricing Schedule'!$J$113,
IF(AND(I955=110000,R955&gt;168.2,R955&lt;=336.2,M955&lt;=10),('[1]Pricing Schedule'!$J$105),
IF(AND(I955=110000,R955&gt;168.2,R955&lt;=336.2,M955&gt;10),('[1]Pricing Schedule'!$J$113),
IF(AND(I955=110000,R955&gt;336.4,R955&lt;=504.6,M955&lt;=10),('[1]Pricing Schedule'!$J$105),
IF(AND(I955=110000,R955&gt;336.4,R955&lt;=504.6,M955&gt;10),('[1]Pricing Schedule'!$J$113),
IF(AND(I955=110000,R955&gt;504.6,R955&lt;=672.8,M955&lt;=10),('[1]Pricing Schedule'!$J$105),
IF(AND(I955=110000,R955&gt;504.6,R955&lt;=672.8,M955&gt;10),('[1]Pricing Schedule'!$J$113),
IF(AND(I955=110000,R955&gt;672.8,R955&lt;=841,M955&lt;=10),('[1]Pricing Schedule'!$J$105),
IF(AND(I955=110000,R955&gt;672.8,R955&lt;=841,M955&gt;10),('[1]Pricing Schedule'!$J$113),
IF(AND(I955=110000,R955&gt;1682,R955&lt;=1850.2,M955&lt;=10),('[1]Pricing Schedule'!$J$105),
IF(AND(I955=110000,R955&gt;1682,R955&lt;=1850.2,M955&gt;10),('[1]Pricing Schedule'!$J$113),
IF(AND(I955=110000,R955&gt;2018.4,R955&lt;=2186.6,M955&lt;=10),('[1]Pricing Schedule'!$J$105),
IF(AND(I955=110000,R955&gt;2018.4,R955&lt;=2186.6,M955&gt;10),('[1]Pricing Schedule'!$J$113),999999999)))))))))))))))))))))))))))))))))))))))</f>
        <v>2</v>
      </c>
      <c r="U955" s="40">
        <f t="shared" si="90"/>
        <v>170535.71428571429</v>
      </c>
      <c r="V955" s="41">
        <f t="shared" si="91"/>
        <v>5.8638743455497382</v>
      </c>
      <c r="Y955" s="23">
        <v>642</v>
      </c>
      <c r="Z955" s="23">
        <v>209</v>
      </c>
      <c r="AR955" s="35"/>
    </row>
    <row r="956" spans="1:44">
      <c r="A956" s="23">
        <v>957</v>
      </c>
      <c r="B956" s="23">
        <v>957</v>
      </c>
      <c r="C956" s="23" t="s">
        <v>1445</v>
      </c>
      <c r="D956" s="23" t="s">
        <v>136</v>
      </c>
      <c r="E956" s="23" t="s">
        <v>136</v>
      </c>
      <c r="F956" s="23" t="s">
        <v>332</v>
      </c>
      <c r="G956" s="23" t="s">
        <v>333</v>
      </c>
      <c r="H956" s="23" t="s">
        <v>113</v>
      </c>
      <c r="I956" s="13">
        <v>38000</v>
      </c>
      <c r="J956" s="13">
        <v>38000</v>
      </c>
      <c r="K956" s="13">
        <v>10000</v>
      </c>
      <c r="L956" s="24">
        <v>8.6630000000000003</v>
      </c>
      <c r="M956" s="37">
        <f t="shared" si="86"/>
        <v>9</v>
      </c>
      <c r="N956" s="24">
        <v>1.216</v>
      </c>
      <c r="O956" s="13">
        <v>2</v>
      </c>
      <c r="P956" s="36">
        <f t="shared" si="87"/>
        <v>0.91199999999999992</v>
      </c>
      <c r="Q956" s="38">
        <f t="shared" si="88"/>
        <v>8.4</v>
      </c>
      <c r="R956" s="37">
        <f t="shared" si="89"/>
        <v>8.4</v>
      </c>
      <c r="S956" s="39">
        <f>IF(AND(I956=38000,R956&lt;=4.5,M956&gt;8),'[1]Pricing Schedule'!$F$8+('[1]Pricing Schedule'!$F$9*M956),
IF(AND(I956=38000,R956&lt;=4.5,M956&lt;=8),'[1]Pricing Schedule'!$F$34+('[1]Pricing Schedule'!$F$36*M956),
IF(AND(I956=38000,R956&gt;4.5,R956&lt;=9,M956&gt;8),'[1]Pricing Schedule'!$F$17+('[1]Pricing Schedule'!$F$18*M956),
IF(AND(I956=38000,R956&gt;4.5,R956&lt;=9,M956&lt;=8),'[1]Pricing Schedule'!$F$34+('[1]Pricing Schedule'!$F$36*M956),
IF(AND(I956=38000,R956&gt;9,R956&lt;=12.8,M956&gt;8),'[1]Pricing Schedule'!$F$26+('[1]Pricing Schedule'!$F$27*M956),
IF(AND(I956=38000,R956&gt;9,R956&lt;=12.8,M956&lt;=8),'[1]Pricing Schedule'!$F$34+('[1]Pricing Schedule'!$F$36*M956),
IF(AND(I956=38000,R956&gt;12.8,R956&lt;=22.8),'[1]Pricing Schedule'!$F$34+('[1]Pricing Schedule'!$F$36*M956),
IF(AND(I956=38000,R956&gt;22.8,R956&lt;=30.2),'[1]Pricing Schedule'!$F$43+('[1]Pricing Schedule'!$F$45*M956),
IF(AND(I956=38000,R956&gt;30.2,R956&lt;=45.9),'[1]Pricing Schedule'!$F$52+('[1]Pricing Schedule'!$F$54*M956),
IF(AND(I956=38000,R956&gt;45.9,R956&lt;=123.4),'[1]Pricing Schedule'!$F$96+('[1]Pricing Schedule'!$F$97*M956),
IF(AND(I956=38000,R956&gt;123.4,R956&lt;=168.2,M956&lt;=10),'[1]Pricing Schedule'!$F$103+('[1]Pricing Schedule'!$F$105*M956),
IF(AND(I956=38000,R956&gt;123.4,R956&lt;=168.2,M956&gt;10),'[1]Pricing Schedule'!$F$111+('[1]Pricing Schedule'!$F$113*M956),
IF(AND(I956=38000,R956&gt;157.4,R956&lt;=336.4,M956&lt;=10),('[1]Pricing Schedule'!$F$103+('[1]Pricing Schedule'!$F$105*M956))*2,
IF(AND(I956=38000,R956&gt;157.4,R956&lt;=336.4,M956&gt;10),('[1]Pricing Schedule'!$F$111+('[1]Pricing Schedule'!$F$113*M956))*2,
IF(AND(I956=38000,R956&gt;314.8,R956&lt;=504.6,M956&lt;=10),('[1]Pricing Schedule'!$F$103+('[1]Pricing Schedule'!$F$105*M956))*3,
IF(AND(I956=38000,R956&gt;314.8,R956&lt;=504.6,M956&gt;10),('[1]Pricing Schedule'!$F$111+('[1]Pricing Schedule'!$F$113*M956))*3,
IF(AND(I956=38000,R956&gt;472.2,R956&lt;=672.8,M956&lt;=10),('[1]Pricing Schedule'!$F$103+('[1]Pricing Schedule'!$F$105*M956))*4,
IF(AND(I956=38000,R956&gt;472.2,R956&lt;=672.8,M956&gt;10),('[1]Pricing Schedule'!$F$111+('[1]Pricing Schedule'!$F$113*M956))*4,
IF(AND(I956=110000,R956&lt;=12.8,M956&gt;2),'[1]Pricing Schedule'!$F$62+('[1]Pricing Schedule'!$F$63*M956),
IF(AND(I956=110000,R956&lt;=12.8,M956&lt;=2),'[1]Pricing Schedule'!$F$96+('[1]Pricing Schedule'!$F$97*M956),
IF(AND(I956=110000,R956&gt;12.8,R956&lt;=22.8,M956&gt;3),'[1]Pricing Schedule'!$F$71+('[1]Pricing Schedule'!$F$72*M956),
IF(AND(I956=110000,R956&gt;12.8,R956&lt;=22.8,M956&lt;=3),'[1]Pricing Schedule'!$F$96+('[1]Pricing Schedule'!$F$97*M956),
IF(AND(I956=110000,R956&gt;22.8,R956&lt;=30.2),'[1]Pricing Schedule'!$F$80+('[1]Pricing Schedule'!$F$81*M956),
IF(AND(I956=110000,R956&gt;30.2,R956&lt;=45.9),'[1]Pricing Schedule'!$F$89+('[1]Pricing Schedule'!$F$90*M956),
IF(AND(I956=110000,R956&gt;45.9,R956&lt;=123.4),'[1]Pricing Schedule'!$F$96+('[1]Pricing Schedule'!$F$97*M956),
IF(AND(I956=110000,R956&gt;123.4,R956&lt;=168.2,M956&lt;=10),'[1]Pricing Schedule'!$F$103+('[1]Pricing Schedule'!$F$105*M956),
IF(AND(I956=110000,R956&gt;123.4,R956&lt;=168.2,M956&gt;10),'[1]Pricing Schedule'!$F$111+('[1]Pricing Schedule'!$F$113*M956),
IF(AND(I956=110000,R956&gt;168.2,R956&lt;=336.4,M956&lt;=10),('[1]Pricing Schedule'!$F$103+('[1]Pricing Schedule'!$F$105*M956))*2,
IF(AND(I956=110000,R956&gt;168.2,R956&lt;=336.4,M956&gt;10),('[1]Pricing Schedule'!$F$111+('[1]Pricing Schedule'!$F$113*M956))*2,
IF(AND(I956=110000,R956&gt;336.4,R956&lt;=504.6,M956&lt;=10),('[1]Pricing Schedule'!$F$103+('[1]Pricing Schedule'!$F$105*M956))*3,
IF(AND(I956=110000,R956&gt;336.4,R956&lt;=504.6,M956&gt;10),('[1]Pricing Schedule'!$F$111+('[1]Pricing Schedule'!$F$113*M956))*3,
IF(AND(I956=110000,R956&gt;504.6,R956&lt;=672.8,M956&lt;=10),('[1]Pricing Schedule'!$F$103+('[1]Pricing Schedule'!$F$105*M956))*4,
IF(AND(I956=110000,R956&gt;504.6,R956&lt;=672.8,M956&gt;10),('[1]Pricing Schedule'!$F$111+('[1]Pricing Schedule'!$F$113*M956))*4,
IF(AND(I956=110000,R956&gt;672.8,R956&lt;=841,M956&lt;=10),('[1]Pricing Schedule'!$F$103+('[1]Pricing Schedule'!$F$105*M956))*5,
IF(AND(I956=110000,R956&gt;672.8,R956&lt;=841,M956&gt;10),('[1]Pricing Schedule'!$F$111+('[1]Pricing Schedule'!$F$113*M956))*5,
IF(AND(I956=110000,R956&gt;672.8,R956&lt;=841,M956&lt;=10),('[1]Pricing Schedule'!$F$103+('[1]Pricing Schedule'!$F$105*M956))*5,
IF(AND(I956=110000,R956&gt;672.8,R956&lt;=841,M956&gt;10),('[1]Pricing Schedule'!$F$111+('[1]Pricing Schedule'!$F$113*M956))*5,
IF(AND(I956=110000,R956&gt;1345.6,R956&lt;=1513.8,M956&lt;=10),('[1]Pricing Schedule'!$F$103+('[1]Pricing Schedule'!$F$105*M956))*9,
IF(AND(I956=110000,R956&gt;1345.6,R956&lt;=1513.8,M956&gt;10),('[1]Pricing Schedule'!$F$111+('[1]Pricing Schedule'!$F$113*M956))*9,
9999999999)))))))))))))))))))))))))))))))))))))))</f>
        <v>1379800</v>
      </c>
      <c r="T956" s="21">
        <f>IF(AND(I956=38000,R956&lt;=4.5,M956&gt;8),'[1]Pricing Schedule'!$J$9,
IF(AND(I956=38000,R956&lt;=4.5,M956&lt;=8),'[1]Pricing Schedule'!$J$36,
IF(AND(I956=38000,R956&gt;4.5,R956&lt;=9,M956&gt;8),'[1]Pricing Schedule'!$J$18,
IF(AND(I956=38000,R956&gt;4.5,R956&lt;=9,M956&lt;=8),'[1]Pricing Schedule'!$J$36,
IF(AND(I956=38000,R956&gt;9,R956&lt;=12.8,M956&gt;8),'[1]Pricing Schedule'!$J$27,
IF(AND(I956=38000,R956&gt;9,R956&lt;=12.8,M956&lt;=8),'[1]Pricing Schedule'!$J$36,
IF(AND(I956=38000,R956&gt;12.8,R956&lt;=22.8),'[1]Pricing Schedule'!$J$36,
IF(AND(I956=38000,R956&gt;22.8,R956&lt;=30.2),'[1]Pricing Schedule'!$J$45,
IF(AND(I956=38000,R956&gt;30.2,R956&lt;=45.9),'[1]Pricing Schedule'!$J$54,
IF(AND(I956=38000,R956&gt;45.9,R956&lt;=123.4),'[1]Pricing Schedule'!$J$97,
IF(AND(I956=38000,R956&gt;123.4,R956&lt;=168.2,M956&lt;=10),'[1]Pricing Schedule'!$J$105,
IF(AND(I956=38000,R956&gt;123.4,R956&lt;=168.2,M956&gt;10),'[1]Pricing Schedule'!$J$113,
IF(AND(I956=38000,R956&gt;168.2,R956&lt;=336.4,M956&lt;=10),('[1]Pricing Schedule'!$J$105),
IF(AND(I956=38000,R956&gt;168.2,R956&lt;=336.4,M956&gt;10),('[1]Pricing Schedule'!$J$113),
IF(AND(I956=38000,R956&gt;336.4,R956&lt;=504.6,M956&lt;=10),('[1]Pricing Schedule'!$J$105),
IF(AND(I956=38000,R956&gt;336.4,R956&lt;=504.6,M956&gt;10),('[1]Pricing Schedule'!$J$113),
IF(AND(I956=38000,R956&gt;504.6,R956&lt;=672.8,M956&lt;=10),('[1]Pricing Schedule'!$J$105),
IF(AND(I956=38000,R956&gt;504.6,R956&lt;=672.8,M956&gt;10),('[1]Pricing Schedule'!$J$113),
IF(AND(I956=110000,R956&lt;=12.8,M956&gt;2),'[1]Pricing Schedule'!$J$63,
IF(AND(I956=110000,R956&lt;=12.8,M956&lt;=2),'[1]Pricing Schedule'!$J$97,
IF(AND(I956=110000,R956&gt;12.8,R956&lt;=22.8,M956&gt;3),'[1]Pricing Schedule'!$J$72,
IF(AND(I956=110000,R956&gt;12.8,R956&lt;=22.8,M956&lt;=3),'[1]Pricing Schedule'!$J$97,
IF(AND(I956=110000,R956&gt;22.8,R956&lt;=30.2),'[1]Pricing Schedule'!$J$81,
IF(AND(I956=110000,R956&gt;30.2,R956&lt;=45.9),'[1]Pricing Schedule'!$J$90,
IF(AND(I956=110000,R956&gt;45.9,R956&lt;=123.4),'[1]Pricing Schedule'!$J$97,
IF(AND(I956=110000,R956&gt;123.4,R956&lt;=168.2,M956&lt;=10),'[1]Pricing Schedule'!$J$105,
IF(AND(I956=110000,R956&gt;123.4,R956&lt;=168.2,M956&gt;10),'[1]Pricing Schedule'!$J$113,
IF(AND(I956=110000,R956&gt;168.2,R956&lt;=336.2,M956&lt;=10),('[1]Pricing Schedule'!$J$105),
IF(AND(I956=110000,R956&gt;168.2,R956&lt;=336.2,M956&gt;10),('[1]Pricing Schedule'!$J$113),
IF(AND(I956=110000,R956&gt;336.4,R956&lt;=504.6,M956&lt;=10),('[1]Pricing Schedule'!$J$105),
IF(AND(I956=110000,R956&gt;336.4,R956&lt;=504.6,M956&gt;10),('[1]Pricing Schedule'!$J$113),
IF(AND(I956=110000,R956&gt;504.6,R956&lt;=672.8,M956&lt;=10),('[1]Pricing Schedule'!$J$105),
IF(AND(I956=110000,R956&gt;504.6,R956&lt;=672.8,M956&gt;10),('[1]Pricing Schedule'!$J$113),
IF(AND(I956=110000,R956&gt;672.8,R956&lt;=841,M956&lt;=10),('[1]Pricing Schedule'!$J$105),
IF(AND(I956=110000,R956&gt;672.8,R956&lt;=841,M956&gt;10),('[1]Pricing Schedule'!$J$113),
IF(AND(I956=110000,R956&gt;1682,R956&lt;=1850.2,M956&lt;=10),('[1]Pricing Schedule'!$J$105),
IF(AND(I956=110000,R956&gt;1682,R956&lt;=1850.2,M956&gt;10),('[1]Pricing Schedule'!$J$113),
IF(AND(I956=110000,R956&gt;2018.4,R956&lt;=2186.6,M956&lt;=10),('[1]Pricing Schedule'!$J$105),
IF(AND(I956=110000,R956&gt;2018.4,R956&lt;=2186.6,M956&gt;10),('[1]Pricing Schedule'!$J$113),999999999)))))))))))))))))))))))))))))))))))))))</f>
        <v>2</v>
      </c>
      <c r="U956" s="40">
        <f t="shared" si="90"/>
        <v>164261.90476190476</v>
      </c>
      <c r="V956" s="41">
        <f t="shared" si="91"/>
        <v>6.087838817219887</v>
      </c>
      <c r="Y956" s="23">
        <v>642</v>
      </c>
      <c r="Z956" s="23">
        <v>18</v>
      </c>
      <c r="AR956" s="35"/>
    </row>
    <row r="957" spans="1:44">
      <c r="A957" s="23">
        <v>958</v>
      </c>
      <c r="B957" s="23">
        <v>958</v>
      </c>
      <c r="C957" s="23" t="s">
        <v>1446</v>
      </c>
      <c r="D957" s="23" t="s">
        <v>141</v>
      </c>
      <c r="E957" s="23" t="s">
        <v>141</v>
      </c>
      <c r="F957" s="23" t="s">
        <v>436</v>
      </c>
      <c r="G957" s="23" t="s">
        <v>437</v>
      </c>
      <c r="H957" s="23" t="s">
        <v>113</v>
      </c>
      <c r="I957" s="13">
        <v>38000</v>
      </c>
      <c r="J957" s="13">
        <v>38000</v>
      </c>
      <c r="K957" s="23" t="s">
        <v>119</v>
      </c>
      <c r="L957" s="24">
        <v>13.872999999999999</v>
      </c>
      <c r="M957" s="37">
        <f t="shared" si="86"/>
        <v>14</v>
      </c>
      <c r="N957" s="24">
        <v>0.86599999999999999</v>
      </c>
      <c r="O957" s="13">
        <v>2</v>
      </c>
      <c r="P957" s="36">
        <f t="shared" si="87"/>
        <v>0.64949999999999997</v>
      </c>
      <c r="Q957" s="38">
        <f t="shared" si="88"/>
        <v>8.4</v>
      </c>
      <c r="R957" s="37">
        <f t="shared" si="89"/>
        <v>8.4</v>
      </c>
      <c r="S957" s="39">
        <f>IF(AND(I957=38000,R957&lt;=4.5,M957&gt;8),'[1]Pricing Schedule'!$F$8+('[1]Pricing Schedule'!$F$9*M957),
IF(AND(I957=38000,R957&lt;=4.5,M957&lt;=8),'[1]Pricing Schedule'!$F$34+('[1]Pricing Schedule'!$F$36*M957),
IF(AND(I957=38000,R957&gt;4.5,R957&lt;=9,M957&gt;8),'[1]Pricing Schedule'!$F$17+('[1]Pricing Schedule'!$F$18*M957),
IF(AND(I957=38000,R957&gt;4.5,R957&lt;=9,M957&lt;=8),'[1]Pricing Schedule'!$F$34+('[1]Pricing Schedule'!$F$36*M957),
IF(AND(I957=38000,R957&gt;9,R957&lt;=12.8,M957&gt;8),'[1]Pricing Schedule'!$F$26+('[1]Pricing Schedule'!$F$27*M957),
IF(AND(I957=38000,R957&gt;9,R957&lt;=12.8,M957&lt;=8),'[1]Pricing Schedule'!$F$34+('[1]Pricing Schedule'!$F$36*M957),
IF(AND(I957=38000,R957&gt;12.8,R957&lt;=22.8),'[1]Pricing Schedule'!$F$34+('[1]Pricing Schedule'!$F$36*M957),
IF(AND(I957=38000,R957&gt;22.8,R957&lt;=30.2),'[1]Pricing Schedule'!$F$43+('[1]Pricing Schedule'!$F$45*M957),
IF(AND(I957=38000,R957&gt;30.2,R957&lt;=45.9),'[1]Pricing Schedule'!$F$52+('[1]Pricing Schedule'!$F$54*M957),
IF(AND(I957=38000,R957&gt;45.9,R957&lt;=123.4),'[1]Pricing Schedule'!$F$96+('[1]Pricing Schedule'!$F$97*M957),
IF(AND(I957=38000,R957&gt;123.4,R957&lt;=168.2,M957&lt;=10),'[1]Pricing Schedule'!$F$103+('[1]Pricing Schedule'!$F$105*M957),
IF(AND(I957=38000,R957&gt;123.4,R957&lt;=168.2,M957&gt;10),'[1]Pricing Schedule'!$F$111+('[1]Pricing Schedule'!$F$113*M957),
IF(AND(I957=38000,R957&gt;157.4,R957&lt;=336.4,M957&lt;=10),('[1]Pricing Schedule'!$F$103+('[1]Pricing Schedule'!$F$105*M957))*2,
IF(AND(I957=38000,R957&gt;157.4,R957&lt;=336.4,M957&gt;10),('[1]Pricing Schedule'!$F$111+('[1]Pricing Schedule'!$F$113*M957))*2,
IF(AND(I957=38000,R957&gt;314.8,R957&lt;=504.6,M957&lt;=10),('[1]Pricing Schedule'!$F$103+('[1]Pricing Schedule'!$F$105*M957))*3,
IF(AND(I957=38000,R957&gt;314.8,R957&lt;=504.6,M957&gt;10),('[1]Pricing Schedule'!$F$111+('[1]Pricing Schedule'!$F$113*M957))*3,
IF(AND(I957=38000,R957&gt;472.2,R957&lt;=672.8,M957&lt;=10),('[1]Pricing Schedule'!$F$103+('[1]Pricing Schedule'!$F$105*M957))*4,
IF(AND(I957=38000,R957&gt;472.2,R957&lt;=672.8,M957&gt;10),('[1]Pricing Schedule'!$F$111+('[1]Pricing Schedule'!$F$113*M957))*4,
IF(AND(I957=110000,R957&lt;=12.8,M957&gt;2),'[1]Pricing Schedule'!$F$62+('[1]Pricing Schedule'!$F$63*M957),
IF(AND(I957=110000,R957&lt;=12.8,M957&lt;=2),'[1]Pricing Schedule'!$F$96+('[1]Pricing Schedule'!$F$97*M957),
IF(AND(I957=110000,R957&gt;12.8,R957&lt;=22.8,M957&gt;3),'[1]Pricing Schedule'!$F$71+('[1]Pricing Schedule'!$F$72*M957),
IF(AND(I957=110000,R957&gt;12.8,R957&lt;=22.8,M957&lt;=3),'[1]Pricing Schedule'!$F$96+('[1]Pricing Schedule'!$F$97*M957),
IF(AND(I957=110000,R957&gt;22.8,R957&lt;=30.2),'[1]Pricing Schedule'!$F$80+('[1]Pricing Schedule'!$F$81*M957),
IF(AND(I957=110000,R957&gt;30.2,R957&lt;=45.9),'[1]Pricing Schedule'!$F$89+('[1]Pricing Schedule'!$F$90*M957),
IF(AND(I957=110000,R957&gt;45.9,R957&lt;=123.4),'[1]Pricing Schedule'!$F$96+('[1]Pricing Schedule'!$F$97*M957),
IF(AND(I957=110000,R957&gt;123.4,R957&lt;=168.2,M957&lt;=10),'[1]Pricing Schedule'!$F$103+('[1]Pricing Schedule'!$F$105*M957),
IF(AND(I957=110000,R957&gt;123.4,R957&lt;=168.2,M957&gt;10),'[1]Pricing Schedule'!$F$111+('[1]Pricing Schedule'!$F$113*M957),
IF(AND(I957=110000,R957&gt;168.2,R957&lt;=336.4,M957&lt;=10),('[1]Pricing Schedule'!$F$103+('[1]Pricing Schedule'!$F$105*M957))*2,
IF(AND(I957=110000,R957&gt;168.2,R957&lt;=336.4,M957&gt;10),('[1]Pricing Schedule'!$F$111+('[1]Pricing Schedule'!$F$113*M957))*2,
IF(AND(I957=110000,R957&gt;336.4,R957&lt;=504.6,M957&lt;=10),('[1]Pricing Schedule'!$F$103+('[1]Pricing Schedule'!$F$105*M957))*3,
IF(AND(I957=110000,R957&gt;336.4,R957&lt;=504.6,M957&gt;10),('[1]Pricing Schedule'!$F$111+('[1]Pricing Schedule'!$F$113*M957))*3,
IF(AND(I957=110000,R957&gt;504.6,R957&lt;=672.8,M957&lt;=10),('[1]Pricing Schedule'!$F$103+('[1]Pricing Schedule'!$F$105*M957))*4,
IF(AND(I957=110000,R957&gt;504.6,R957&lt;=672.8,M957&gt;10),('[1]Pricing Schedule'!$F$111+('[1]Pricing Schedule'!$F$113*M957))*4,
IF(AND(I957=110000,R957&gt;672.8,R957&lt;=841,M957&lt;=10),('[1]Pricing Schedule'!$F$103+('[1]Pricing Schedule'!$F$105*M957))*5,
IF(AND(I957=110000,R957&gt;672.8,R957&lt;=841,M957&gt;10),('[1]Pricing Schedule'!$F$111+('[1]Pricing Schedule'!$F$113*M957))*5,
IF(AND(I957=110000,R957&gt;672.8,R957&lt;=841,M957&lt;=10),('[1]Pricing Schedule'!$F$103+('[1]Pricing Schedule'!$F$105*M957))*5,
IF(AND(I957=110000,R957&gt;672.8,R957&lt;=841,M957&gt;10),('[1]Pricing Schedule'!$F$111+('[1]Pricing Schedule'!$F$113*M957))*5,
IF(AND(I957=110000,R957&gt;1345.6,R957&lt;=1513.8,M957&lt;=10),('[1]Pricing Schedule'!$F$103+('[1]Pricing Schedule'!$F$105*M957))*9,
IF(AND(I957=110000,R957&gt;1345.6,R957&lt;=1513.8,M957&gt;10),('[1]Pricing Schedule'!$F$111+('[1]Pricing Schedule'!$F$113*M957))*9,
9999999999)))))))))))))))))))))))))))))))))))))))</f>
        <v>1643300</v>
      </c>
      <c r="T957" s="21">
        <f>IF(AND(I957=38000,R957&lt;=4.5,M957&gt;8),'[1]Pricing Schedule'!$J$9,
IF(AND(I957=38000,R957&lt;=4.5,M957&lt;=8),'[1]Pricing Schedule'!$J$36,
IF(AND(I957=38000,R957&gt;4.5,R957&lt;=9,M957&gt;8),'[1]Pricing Schedule'!$J$18,
IF(AND(I957=38000,R957&gt;4.5,R957&lt;=9,M957&lt;=8),'[1]Pricing Schedule'!$J$36,
IF(AND(I957=38000,R957&gt;9,R957&lt;=12.8,M957&gt;8),'[1]Pricing Schedule'!$J$27,
IF(AND(I957=38000,R957&gt;9,R957&lt;=12.8,M957&lt;=8),'[1]Pricing Schedule'!$J$36,
IF(AND(I957=38000,R957&gt;12.8,R957&lt;=22.8),'[1]Pricing Schedule'!$J$36,
IF(AND(I957=38000,R957&gt;22.8,R957&lt;=30.2),'[1]Pricing Schedule'!$J$45,
IF(AND(I957=38000,R957&gt;30.2,R957&lt;=45.9),'[1]Pricing Schedule'!$J$54,
IF(AND(I957=38000,R957&gt;45.9,R957&lt;=123.4),'[1]Pricing Schedule'!$J$97,
IF(AND(I957=38000,R957&gt;123.4,R957&lt;=168.2,M957&lt;=10),'[1]Pricing Schedule'!$J$105,
IF(AND(I957=38000,R957&gt;123.4,R957&lt;=168.2,M957&gt;10),'[1]Pricing Schedule'!$J$113,
IF(AND(I957=38000,R957&gt;168.2,R957&lt;=336.4,M957&lt;=10),('[1]Pricing Schedule'!$J$105),
IF(AND(I957=38000,R957&gt;168.2,R957&lt;=336.4,M957&gt;10),('[1]Pricing Schedule'!$J$113),
IF(AND(I957=38000,R957&gt;336.4,R957&lt;=504.6,M957&lt;=10),('[1]Pricing Schedule'!$J$105),
IF(AND(I957=38000,R957&gt;336.4,R957&lt;=504.6,M957&gt;10),('[1]Pricing Schedule'!$J$113),
IF(AND(I957=38000,R957&gt;504.6,R957&lt;=672.8,M957&lt;=10),('[1]Pricing Schedule'!$J$105),
IF(AND(I957=38000,R957&gt;504.6,R957&lt;=672.8,M957&gt;10),('[1]Pricing Schedule'!$J$113),
IF(AND(I957=110000,R957&lt;=12.8,M957&gt;2),'[1]Pricing Schedule'!$J$63,
IF(AND(I957=110000,R957&lt;=12.8,M957&lt;=2),'[1]Pricing Schedule'!$J$97,
IF(AND(I957=110000,R957&gt;12.8,R957&lt;=22.8,M957&gt;3),'[1]Pricing Schedule'!$J$72,
IF(AND(I957=110000,R957&gt;12.8,R957&lt;=22.8,M957&lt;=3),'[1]Pricing Schedule'!$J$97,
IF(AND(I957=110000,R957&gt;22.8,R957&lt;=30.2),'[1]Pricing Schedule'!$J$81,
IF(AND(I957=110000,R957&gt;30.2,R957&lt;=45.9),'[1]Pricing Schedule'!$J$90,
IF(AND(I957=110000,R957&gt;45.9,R957&lt;=123.4),'[1]Pricing Schedule'!$J$97,
IF(AND(I957=110000,R957&gt;123.4,R957&lt;=168.2,M957&lt;=10),'[1]Pricing Schedule'!$J$105,
IF(AND(I957=110000,R957&gt;123.4,R957&lt;=168.2,M957&gt;10),'[1]Pricing Schedule'!$J$113,
IF(AND(I957=110000,R957&gt;168.2,R957&lt;=336.2,M957&lt;=10),('[1]Pricing Schedule'!$J$105),
IF(AND(I957=110000,R957&gt;168.2,R957&lt;=336.2,M957&gt;10),('[1]Pricing Schedule'!$J$113),
IF(AND(I957=110000,R957&gt;336.4,R957&lt;=504.6,M957&lt;=10),('[1]Pricing Schedule'!$J$105),
IF(AND(I957=110000,R957&gt;336.4,R957&lt;=504.6,M957&gt;10),('[1]Pricing Schedule'!$J$113),
IF(AND(I957=110000,R957&gt;504.6,R957&lt;=672.8,M957&lt;=10),('[1]Pricing Schedule'!$J$105),
IF(AND(I957=110000,R957&gt;504.6,R957&lt;=672.8,M957&gt;10),('[1]Pricing Schedule'!$J$113),
IF(AND(I957=110000,R957&gt;672.8,R957&lt;=841,M957&lt;=10),('[1]Pricing Schedule'!$J$105),
IF(AND(I957=110000,R957&gt;672.8,R957&lt;=841,M957&gt;10),('[1]Pricing Schedule'!$J$113),
IF(AND(I957=110000,R957&gt;1682,R957&lt;=1850.2,M957&lt;=10),('[1]Pricing Schedule'!$J$105),
IF(AND(I957=110000,R957&gt;1682,R957&lt;=1850.2,M957&gt;10),('[1]Pricing Schedule'!$J$113),
IF(AND(I957=110000,R957&gt;2018.4,R957&lt;=2186.6,M957&lt;=10),('[1]Pricing Schedule'!$J$105),
IF(AND(I957=110000,R957&gt;2018.4,R957&lt;=2186.6,M957&gt;10),('[1]Pricing Schedule'!$J$113),999999999)))))))))))))))))))))))))))))))))))))))</f>
        <v>2</v>
      </c>
      <c r="U957" s="40">
        <f t="shared" si="90"/>
        <v>195630.95238095237</v>
      </c>
      <c r="V957" s="41">
        <f t="shared" si="91"/>
        <v>5.1116655510253759</v>
      </c>
      <c r="Y957" s="23">
        <v>498</v>
      </c>
      <c r="Z957" s="23">
        <v>570</v>
      </c>
      <c r="AR957" s="35"/>
    </row>
    <row r="958" spans="1:44">
      <c r="A958" s="23">
        <v>959</v>
      </c>
      <c r="B958" s="23">
        <v>959</v>
      </c>
      <c r="C958" s="23" t="s">
        <v>1447</v>
      </c>
      <c r="D958" s="23" t="s">
        <v>318</v>
      </c>
      <c r="E958" s="23" t="s">
        <v>141</v>
      </c>
      <c r="F958" s="23" t="s">
        <v>410</v>
      </c>
      <c r="G958" s="23" t="s">
        <v>411</v>
      </c>
      <c r="H958" s="23" t="s">
        <v>113</v>
      </c>
      <c r="I958" s="13">
        <v>38000</v>
      </c>
      <c r="J958" s="13">
        <v>20000</v>
      </c>
      <c r="K958" s="13">
        <v>38000</v>
      </c>
      <c r="L958" s="24">
        <v>3.1789999999999998</v>
      </c>
      <c r="M958" s="37">
        <f t="shared" si="86"/>
        <v>4</v>
      </c>
      <c r="N958" s="24">
        <v>2.3759999999999999</v>
      </c>
      <c r="O958" s="13">
        <v>2</v>
      </c>
      <c r="P958" s="36">
        <f t="shared" si="87"/>
        <v>1.782</v>
      </c>
      <c r="Q958" s="38">
        <f t="shared" si="88"/>
        <v>21</v>
      </c>
      <c r="R958" s="37">
        <f t="shared" si="89"/>
        <v>21</v>
      </c>
      <c r="S958" s="39">
        <f>IF(AND(I958=38000,R958&lt;=4.5,M958&gt;8),'[1]Pricing Schedule'!$F$8+('[1]Pricing Schedule'!$F$9*M958),
IF(AND(I958=38000,R958&lt;=4.5,M958&lt;=8),'[1]Pricing Schedule'!$F$34+('[1]Pricing Schedule'!$F$36*M958),
IF(AND(I958=38000,R958&gt;4.5,R958&lt;=9,M958&gt;8),'[1]Pricing Schedule'!$F$17+('[1]Pricing Schedule'!$F$18*M958),
IF(AND(I958=38000,R958&gt;4.5,R958&lt;=9,M958&lt;=8),'[1]Pricing Schedule'!$F$34+('[1]Pricing Schedule'!$F$36*M958),
IF(AND(I958=38000,R958&gt;9,R958&lt;=12.8,M958&gt;8),'[1]Pricing Schedule'!$F$26+('[1]Pricing Schedule'!$F$27*M958),
IF(AND(I958=38000,R958&gt;9,R958&lt;=12.8,M958&lt;=8),'[1]Pricing Schedule'!$F$34+('[1]Pricing Schedule'!$F$36*M958),
IF(AND(I958=38000,R958&gt;12.8,R958&lt;=22.8),'[1]Pricing Schedule'!$F$34+('[1]Pricing Schedule'!$F$36*M958),
IF(AND(I958=38000,R958&gt;22.8,R958&lt;=30.2),'[1]Pricing Schedule'!$F$43+('[1]Pricing Schedule'!$F$45*M958),
IF(AND(I958=38000,R958&gt;30.2,R958&lt;=45.9),'[1]Pricing Schedule'!$F$52+('[1]Pricing Schedule'!$F$54*M958),
IF(AND(I958=38000,R958&gt;45.9,R958&lt;=123.4),'[1]Pricing Schedule'!$F$96+('[1]Pricing Schedule'!$F$97*M958),
IF(AND(I958=38000,R958&gt;123.4,R958&lt;=168.2,M958&lt;=10),'[1]Pricing Schedule'!$F$103+('[1]Pricing Schedule'!$F$105*M958),
IF(AND(I958=38000,R958&gt;123.4,R958&lt;=168.2,M958&gt;10),'[1]Pricing Schedule'!$F$111+('[1]Pricing Schedule'!$F$113*M958),
IF(AND(I958=38000,R958&gt;157.4,R958&lt;=336.4,M958&lt;=10),('[1]Pricing Schedule'!$F$103+('[1]Pricing Schedule'!$F$105*M958))*2,
IF(AND(I958=38000,R958&gt;157.4,R958&lt;=336.4,M958&gt;10),('[1]Pricing Schedule'!$F$111+('[1]Pricing Schedule'!$F$113*M958))*2,
IF(AND(I958=38000,R958&gt;314.8,R958&lt;=504.6,M958&lt;=10),('[1]Pricing Schedule'!$F$103+('[1]Pricing Schedule'!$F$105*M958))*3,
IF(AND(I958=38000,R958&gt;314.8,R958&lt;=504.6,M958&gt;10),('[1]Pricing Schedule'!$F$111+('[1]Pricing Schedule'!$F$113*M958))*3,
IF(AND(I958=38000,R958&gt;472.2,R958&lt;=672.8,M958&lt;=10),('[1]Pricing Schedule'!$F$103+('[1]Pricing Schedule'!$F$105*M958))*4,
IF(AND(I958=38000,R958&gt;472.2,R958&lt;=672.8,M958&gt;10),('[1]Pricing Schedule'!$F$111+('[1]Pricing Schedule'!$F$113*M958))*4,
IF(AND(I958=110000,R958&lt;=12.8,M958&gt;2),'[1]Pricing Schedule'!$F$62+('[1]Pricing Schedule'!$F$63*M958),
IF(AND(I958=110000,R958&lt;=12.8,M958&lt;=2),'[1]Pricing Schedule'!$F$96+('[1]Pricing Schedule'!$F$97*M958),
IF(AND(I958=110000,R958&gt;12.8,R958&lt;=22.8,M958&gt;3),'[1]Pricing Schedule'!$F$71+('[1]Pricing Schedule'!$F$72*M958),
IF(AND(I958=110000,R958&gt;12.8,R958&lt;=22.8,M958&lt;=3),'[1]Pricing Schedule'!$F$96+('[1]Pricing Schedule'!$F$97*M958),
IF(AND(I958=110000,R958&gt;22.8,R958&lt;=30.2),'[1]Pricing Schedule'!$F$80+('[1]Pricing Schedule'!$F$81*M958),
IF(AND(I958=110000,R958&gt;30.2,R958&lt;=45.9),'[1]Pricing Schedule'!$F$89+('[1]Pricing Schedule'!$F$90*M958),
IF(AND(I958=110000,R958&gt;45.9,R958&lt;=123.4),'[1]Pricing Schedule'!$F$96+('[1]Pricing Schedule'!$F$97*M958),
IF(AND(I958=110000,R958&gt;123.4,R958&lt;=168.2,M958&lt;=10),'[1]Pricing Schedule'!$F$103+('[1]Pricing Schedule'!$F$105*M958),
IF(AND(I958=110000,R958&gt;123.4,R958&lt;=168.2,M958&gt;10),'[1]Pricing Schedule'!$F$111+('[1]Pricing Schedule'!$F$113*M958),
IF(AND(I958=110000,R958&gt;168.2,R958&lt;=336.4,M958&lt;=10),('[1]Pricing Schedule'!$F$103+('[1]Pricing Schedule'!$F$105*M958))*2,
IF(AND(I958=110000,R958&gt;168.2,R958&lt;=336.4,M958&gt;10),('[1]Pricing Schedule'!$F$111+('[1]Pricing Schedule'!$F$113*M958))*2,
IF(AND(I958=110000,R958&gt;336.4,R958&lt;=504.6,M958&lt;=10),('[1]Pricing Schedule'!$F$103+('[1]Pricing Schedule'!$F$105*M958))*3,
IF(AND(I958=110000,R958&gt;336.4,R958&lt;=504.6,M958&gt;10),('[1]Pricing Schedule'!$F$111+('[1]Pricing Schedule'!$F$113*M958))*3,
IF(AND(I958=110000,R958&gt;504.6,R958&lt;=672.8,M958&lt;=10),('[1]Pricing Schedule'!$F$103+('[1]Pricing Schedule'!$F$105*M958))*4,
IF(AND(I958=110000,R958&gt;504.6,R958&lt;=672.8,M958&gt;10),('[1]Pricing Schedule'!$F$111+('[1]Pricing Schedule'!$F$113*M958))*4,
IF(AND(I958=110000,R958&gt;672.8,R958&lt;=841,M958&lt;=10),('[1]Pricing Schedule'!$F$103+('[1]Pricing Schedule'!$F$105*M958))*5,
IF(AND(I958=110000,R958&gt;672.8,R958&lt;=841,M958&gt;10),('[1]Pricing Schedule'!$F$111+('[1]Pricing Schedule'!$F$113*M958))*5,
IF(AND(I958=110000,R958&gt;672.8,R958&lt;=841,M958&lt;=10),('[1]Pricing Schedule'!$F$103+('[1]Pricing Schedule'!$F$105*M958))*5,
IF(AND(I958=110000,R958&gt;672.8,R958&lt;=841,M958&gt;10),('[1]Pricing Schedule'!$F$111+('[1]Pricing Schedule'!$F$113*M958))*5,
IF(AND(I958=110000,R958&gt;1345.6,R958&lt;=1513.8,M958&lt;=10),('[1]Pricing Schedule'!$F$103+('[1]Pricing Schedule'!$F$105*M958))*9,
IF(AND(I958=110000,R958&gt;1345.6,R958&lt;=1513.8,M958&gt;10),('[1]Pricing Schedule'!$F$111+('[1]Pricing Schedule'!$F$113*M958))*9,
9999999999)))))))))))))))))))))))))))))))))))))))</f>
        <v>628870</v>
      </c>
      <c r="T958" s="21">
        <f>IF(AND(I958=38000,R958&lt;=4.5,M958&gt;8),'[1]Pricing Schedule'!$J$9,
IF(AND(I958=38000,R958&lt;=4.5,M958&lt;=8),'[1]Pricing Schedule'!$J$36,
IF(AND(I958=38000,R958&gt;4.5,R958&lt;=9,M958&gt;8),'[1]Pricing Schedule'!$J$18,
IF(AND(I958=38000,R958&gt;4.5,R958&lt;=9,M958&lt;=8),'[1]Pricing Schedule'!$J$36,
IF(AND(I958=38000,R958&gt;9,R958&lt;=12.8,M958&gt;8),'[1]Pricing Schedule'!$J$27,
IF(AND(I958=38000,R958&gt;9,R958&lt;=12.8,M958&lt;=8),'[1]Pricing Schedule'!$J$36,
IF(AND(I958=38000,R958&gt;12.8,R958&lt;=22.8),'[1]Pricing Schedule'!$J$36,
IF(AND(I958=38000,R958&gt;22.8,R958&lt;=30.2),'[1]Pricing Schedule'!$J$45,
IF(AND(I958=38000,R958&gt;30.2,R958&lt;=45.9),'[1]Pricing Schedule'!$J$54,
IF(AND(I958=38000,R958&gt;45.9,R958&lt;=123.4),'[1]Pricing Schedule'!$J$97,
IF(AND(I958=38000,R958&gt;123.4,R958&lt;=168.2,M958&lt;=10),'[1]Pricing Schedule'!$J$105,
IF(AND(I958=38000,R958&gt;123.4,R958&lt;=168.2,M958&gt;10),'[1]Pricing Schedule'!$J$113,
IF(AND(I958=38000,R958&gt;168.2,R958&lt;=336.4,M958&lt;=10),('[1]Pricing Schedule'!$J$105),
IF(AND(I958=38000,R958&gt;168.2,R958&lt;=336.4,M958&gt;10),('[1]Pricing Schedule'!$J$113),
IF(AND(I958=38000,R958&gt;336.4,R958&lt;=504.6,M958&lt;=10),('[1]Pricing Schedule'!$J$105),
IF(AND(I958=38000,R958&gt;336.4,R958&lt;=504.6,M958&gt;10),('[1]Pricing Schedule'!$J$113),
IF(AND(I958=38000,R958&gt;504.6,R958&lt;=672.8,M958&lt;=10),('[1]Pricing Schedule'!$J$105),
IF(AND(I958=38000,R958&gt;504.6,R958&lt;=672.8,M958&gt;10),('[1]Pricing Schedule'!$J$113),
IF(AND(I958=110000,R958&lt;=12.8,M958&gt;2),'[1]Pricing Schedule'!$J$63,
IF(AND(I958=110000,R958&lt;=12.8,M958&lt;=2),'[1]Pricing Schedule'!$J$97,
IF(AND(I958=110000,R958&gt;12.8,R958&lt;=22.8,M958&gt;3),'[1]Pricing Schedule'!$J$72,
IF(AND(I958=110000,R958&gt;12.8,R958&lt;=22.8,M958&lt;=3),'[1]Pricing Schedule'!$J$97,
IF(AND(I958=110000,R958&gt;22.8,R958&lt;=30.2),'[1]Pricing Schedule'!$J$81,
IF(AND(I958=110000,R958&gt;30.2,R958&lt;=45.9),'[1]Pricing Schedule'!$J$90,
IF(AND(I958=110000,R958&gt;45.9,R958&lt;=123.4),'[1]Pricing Schedule'!$J$97,
IF(AND(I958=110000,R958&gt;123.4,R958&lt;=168.2,M958&lt;=10),'[1]Pricing Schedule'!$J$105,
IF(AND(I958=110000,R958&gt;123.4,R958&lt;=168.2,M958&gt;10),'[1]Pricing Schedule'!$J$113,
IF(AND(I958=110000,R958&gt;168.2,R958&lt;=336.2,M958&lt;=10),('[1]Pricing Schedule'!$J$105),
IF(AND(I958=110000,R958&gt;168.2,R958&lt;=336.2,M958&gt;10),('[1]Pricing Schedule'!$J$113),
IF(AND(I958=110000,R958&gt;336.4,R958&lt;=504.6,M958&lt;=10),('[1]Pricing Schedule'!$J$105),
IF(AND(I958=110000,R958&gt;336.4,R958&lt;=504.6,M958&gt;10),('[1]Pricing Schedule'!$J$113),
IF(AND(I958=110000,R958&gt;504.6,R958&lt;=672.8,M958&lt;=10),('[1]Pricing Schedule'!$J$105),
IF(AND(I958=110000,R958&gt;504.6,R958&lt;=672.8,M958&gt;10),('[1]Pricing Schedule'!$J$113),
IF(AND(I958=110000,R958&gt;672.8,R958&lt;=841,M958&lt;=10),('[1]Pricing Schedule'!$J$105),
IF(AND(I958=110000,R958&gt;672.8,R958&lt;=841,M958&gt;10),('[1]Pricing Schedule'!$J$113),
IF(AND(I958=110000,R958&gt;1682,R958&lt;=1850.2,M958&lt;=10),('[1]Pricing Schedule'!$J$105),
IF(AND(I958=110000,R958&gt;1682,R958&lt;=1850.2,M958&gt;10),('[1]Pricing Schedule'!$J$113),
IF(AND(I958=110000,R958&gt;2018.4,R958&lt;=2186.6,M958&lt;=10),('[1]Pricing Schedule'!$J$105),
IF(AND(I958=110000,R958&gt;2018.4,R958&lt;=2186.6,M958&gt;10),('[1]Pricing Schedule'!$J$113),999999999)))))))))))))))))))))))))))))))))))))))</f>
        <v>4</v>
      </c>
      <c r="U958" s="40">
        <f t="shared" si="90"/>
        <v>29946.190476190477</v>
      </c>
      <c r="V958" s="41">
        <f t="shared" si="91"/>
        <v>33.393229125256411</v>
      </c>
      <c r="Y958" s="23">
        <v>42</v>
      </c>
      <c r="Z958" s="23">
        <v>616</v>
      </c>
      <c r="AR958" s="35"/>
    </row>
    <row r="959" spans="1:44">
      <c r="A959" s="23">
        <v>960</v>
      </c>
      <c r="B959" s="23">
        <v>960</v>
      </c>
      <c r="C959" s="23" t="s">
        <v>1448</v>
      </c>
      <c r="D959" s="23" t="s">
        <v>141</v>
      </c>
      <c r="E959" s="23" t="s">
        <v>141</v>
      </c>
      <c r="F959" s="23" t="s">
        <v>410</v>
      </c>
      <c r="G959" s="23" t="s">
        <v>411</v>
      </c>
      <c r="H959" s="23" t="s">
        <v>113</v>
      </c>
      <c r="I959" s="13">
        <v>38000</v>
      </c>
      <c r="J959" s="13">
        <v>20000</v>
      </c>
      <c r="K959" s="13">
        <v>38000</v>
      </c>
      <c r="L959" s="24">
        <v>2.41</v>
      </c>
      <c r="M959" s="37">
        <f t="shared" si="86"/>
        <v>3</v>
      </c>
      <c r="N959" s="24">
        <v>0.77300000000000002</v>
      </c>
      <c r="O959" s="13">
        <v>2</v>
      </c>
      <c r="P959" s="36">
        <f t="shared" si="87"/>
        <v>0.57974999999999999</v>
      </c>
      <c r="Q959" s="38">
        <f t="shared" si="88"/>
        <v>4.2</v>
      </c>
      <c r="R959" s="37">
        <f t="shared" si="89"/>
        <v>4.2</v>
      </c>
      <c r="S959" s="39">
        <f>IF(AND(I959=38000,R959&lt;=4.5,M959&gt;8),'[1]Pricing Schedule'!$F$8+('[1]Pricing Schedule'!$F$9*M959),
IF(AND(I959=38000,R959&lt;=4.5,M959&lt;=8),'[1]Pricing Schedule'!$F$34+('[1]Pricing Schedule'!$F$36*M959),
IF(AND(I959=38000,R959&gt;4.5,R959&lt;=9,M959&gt;8),'[1]Pricing Schedule'!$F$17+('[1]Pricing Schedule'!$F$18*M959),
IF(AND(I959=38000,R959&gt;4.5,R959&lt;=9,M959&lt;=8),'[1]Pricing Schedule'!$F$34+('[1]Pricing Schedule'!$F$36*M959),
IF(AND(I959=38000,R959&gt;9,R959&lt;=12.8,M959&gt;8),'[1]Pricing Schedule'!$F$26+('[1]Pricing Schedule'!$F$27*M959),
IF(AND(I959=38000,R959&gt;9,R959&lt;=12.8,M959&lt;=8),'[1]Pricing Schedule'!$F$34+('[1]Pricing Schedule'!$F$36*M959),
IF(AND(I959=38000,R959&gt;12.8,R959&lt;=22.8),'[1]Pricing Schedule'!$F$34+('[1]Pricing Schedule'!$F$36*M959),
IF(AND(I959=38000,R959&gt;22.8,R959&lt;=30.2),'[1]Pricing Schedule'!$F$43+('[1]Pricing Schedule'!$F$45*M959),
IF(AND(I959=38000,R959&gt;30.2,R959&lt;=45.9),'[1]Pricing Schedule'!$F$52+('[1]Pricing Schedule'!$F$54*M959),
IF(AND(I959=38000,R959&gt;45.9,R959&lt;=123.4),'[1]Pricing Schedule'!$F$96+('[1]Pricing Schedule'!$F$97*M959),
IF(AND(I959=38000,R959&gt;123.4,R959&lt;=168.2,M959&lt;=10),'[1]Pricing Schedule'!$F$103+('[1]Pricing Schedule'!$F$105*M959),
IF(AND(I959=38000,R959&gt;123.4,R959&lt;=168.2,M959&gt;10),'[1]Pricing Schedule'!$F$111+('[1]Pricing Schedule'!$F$113*M959),
IF(AND(I959=38000,R959&gt;157.4,R959&lt;=336.4,M959&lt;=10),('[1]Pricing Schedule'!$F$103+('[1]Pricing Schedule'!$F$105*M959))*2,
IF(AND(I959=38000,R959&gt;157.4,R959&lt;=336.4,M959&gt;10),('[1]Pricing Schedule'!$F$111+('[1]Pricing Schedule'!$F$113*M959))*2,
IF(AND(I959=38000,R959&gt;314.8,R959&lt;=504.6,M959&lt;=10),('[1]Pricing Schedule'!$F$103+('[1]Pricing Schedule'!$F$105*M959))*3,
IF(AND(I959=38000,R959&gt;314.8,R959&lt;=504.6,M959&gt;10),('[1]Pricing Schedule'!$F$111+('[1]Pricing Schedule'!$F$113*M959))*3,
IF(AND(I959=38000,R959&gt;472.2,R959&lt;=672.8,M959&lt;=10),('[1]Pricing Schedule'!$F$103+('[1]Pricing Schedule'!$F$105*M959))*4,
IF(AND(I959=38000,R959&gt;472.2,R959&lt;=672.8,M959&gt;10),('[1]Pricing Schedule'!$F$111+('[1]Pricing Schedule'!$F$113*M959))*4,
IF(AND(I959=110000,R959&lt;=12.8,M959&gt;2),'[1]Pricing Schedule'!$F$62+('[1]Pricing Schedule'!$F$63*M959),
IF(AND(I959=110000,R959&lt;=12.8,M959&lt;=2),'[1]Pricing Schedule'!$F$96+('[1]Pricing Schedule'!$F$97*M959),
IF(AND(I959=110000,R959&gt;12.8,R959&lt;=22.8,M959&gt;3),'[1]Pricing Schedule'!$F$71+('[1]Pricing Schedule'!$F$72*M959),
IF(AND(I959=110000,R959&gt;12.8,R959&lt;=22.8,M959&lt;=3),'[1]Pricing Schedule'!$F$96+('[1]Pricing Schedule'!$F$97*M959),
IF(AND(I959=110000,R959&gt;22.8,R959&lt;=30.2),'[1]Pricing Schedule'!$F$80+('[1]Pricing Schedule'!$F$81*M959),
IF(AND(I959=110000,R959&gt;30.2,R959&lt;=45.9),'[1]Pricing Schedule'!$F$89+('[1]Pricing Schedule'!$F$90*M959),
IF(AND(I959=110000,R959&gt;45.9,R959&lt;=123.4),'[1]Pricing Schedule'!$F$96+('[1]Pricing Schedule'!$F$97*M959),
IF(AND(I959=110000,R959&gt;123.4,R959&lt;=168.2,M959&lt;=10),'[1]Pricing Schedule'!$F$103+('[1]Pricing Schedule'!$F$105*M959),
IF(AND(I959=110000,R959&gt;123.4,R959&lt;=168.2,M959&gt;10),'[1]Pricing Schedule'!$F$111+('[1]Pricing Schedule'!$F$113*M959),
IF(AND(I959=110000,R959&gt;168.2,R959&lt;=336.4,M959&lt;=10),('[1]Pricing Schedule'!$F$103+('[1]Pricing Schedule'!$F$105*M959))*2,
IF(AND(I959=110000,R959&gt;168.2,R959&lt;=336.4,M959&gt;10),('[1]Pricing Schedule'!$F$111+('[1]Pricing Schedule'!$F$113*M959))*2,
IF(AND(I959=110000,R959&gt;336.4,R959&lt;=504.6,M959&lt;=10),('[1]Pricing Schedule'!$F$103+('[1]Pricing Schedule'!$F$105*M959))*3,
IF(AND(I959=110000,R959&gt;336.4,R959&lt;=504.6,M959&gt;10),('[1]Pricing Schedule'!$F$111+('[1]Pricing Schedule'!$F$113*M959))*3,
IF(AND(I959=110000,R959&gt;504.6,R959&lt;=672.8,M959&lt;=10),('[1]Pricing Schedule'!$F$103+('[1]Pricing Schedule'!$F$105*M959))*4,
IF(AND(I959=110000,R959&gt;504.6,R959&lt;=672.8,M959&gt;10),('[1]Pricing Schedule'!$F$111+('[1]Pricing Schedule'!$F$113*M959))*4,
IF(AND(I959=110000,R959&gt;672.8,R959&lt;=841,M959&lt;=10),('[1]Pricing Schedule'!$F$103+('[1]Pricing Schedule'!$F$105*M959))*5,
IF(AND(I959=110000,R959&gt;672.8,R959&lt;=841,M959&gt;10),('[1]Pricing Schedule'!$F$111+('[1]Pricing Schedule'!$F$113*M959))*5,
IF(AND(I959=110000,R959&gt;672.8,R959&lt;=841,M959&lt;=10),('[1]Pricing Schedule'!$F$103+('[1]Pricing Schedule'!$F$105*M959))*5,
IF(AND(I959=110000,R959&gt;672.8,R959&lt;=841,M959&gt;10),('[1]Pricing Schedule'!$F$111+('[1]Pricing Schedule'!$F$113*M959))*5,
IF(AND(I959=110000,R959&gt;1345.6,R959&lt;=1513.8,M959&lt;=10),('[1]Pricing Schedule'!$F$103+('[1]Pricing Schedule'!$F$105*M959))*9,
IF(AND(I959=110000,R959&gt;1345.6,R959&lt;=1513.8,M959&gt;10),('[1]Pricing Schedule'!$F$111+('[1]Pricing Schedule'!$F$113*M959))*9,
9999999999)))))))))))))))))))))))))))))))))))))))</f>
        <v>558600</v>
      </c>
      <c r="T959" s="21">
        <f>IF(AND(I959=38000,R959&lt;=4.5,M959&gt;8),'[1]Pricing Schedule'!$J$9,
IF(AND(I959=38000,R959&lt;=4.5,M959&lt;=8),'[1]Pricing Schedule'!$J$36,
IF(AND(I959=38000,R959&gt;4.5,R959&lt;=9,M959&gt;8),'[1]Pricing Schedule'!$J$18,
IF(AND(I959=38000,R959&gt;4.5,R959&lt;=9,M959&lt;=8),'[1]Pricing Schedule'!$J$36,
IF(AND(I959=38000,R959&gt;9,R959&lt;=12.8,M959&gt;8),'[1]Pricing Schedule'!$J$27,
IF(AND(I959=38000,R959&gt;9,R959&lt;=12.8,M959&lt;=8),'[1]Pricing Schedule'!$J$36,
IF(AND(I959=38000,R959&gt;12.8,R959&lt;=22.8),'[1]Pricing Schedule'!$J$36,
IF(AND(I959=38000,R959&gt;22.8,R959&lt;=30.2),'[1]Pricing Schedule'!$J$45,
IF(AND(I959=38000,R959&gt;30.2,R959&lt;=45.9),'[1]Pricing Schedule'!$J$54,
IF(AND(I959=38000,R959&gt;45.9,R959&lt;=123.4),'[1]Pricing Schedule'!$J$97,
IF(AND(I959=38000,R959&gt;123.4,R959&lt;=168.2,M959&lt;=10),'[1]Pricing Schedule'!$J$105,
IF(AND(I959=38000,R959&gt;123.4,R959&lt;=168.2,M959&gt;10),'[1]Pricing Schedule'!$J$113,
IF(AND(I959=38000,R959&gt;168.2,R959&lt;=336.4,M959&lt;=10),('[1]Pricing Schedule'!$J$105),
IF(AND(I959=38000,R959&gt;168.2,R959&lt;=336.4,M959&gt;10),('[1]Pricing Schedule'!$J$113),
IF(AND(I959=38000,R959&gt;336.4,R959&lt;=504.6,M959&lt;=10),('[1]Pricing Schedule'!$J$105),
IF(AND(I959=38000,R959&gt;336.4,R959&lt;=504.6,M959&gt;10),('[1]Pricing Schedule'!$J$113),
IF(AND(I959=38000,R959&gt;504.6,R959&lt;=672.8,M959&lt;=10),('[1]Pricing Schedule'!$J$105),
IF(AND(I959=38000,R959&gt;504.6,R959&lt;=672.8,M959&gt;10),('[1]Pricing Schedule'!$J$113),
IF(AND(I959=110000,R959&lt;=12.8,M959&gt;2),'[1]Pricing Schedule'!$J$63,
IF(AND(I959=110000,R959&lt;=12.8,M959&lt;=2),'[1]Pricing Schedule'!$J$97,
IF(AND(I959=110000,R959&gt;12.8,R959&lt;=22.8,M959&gt;3),'[1]Pricing Schedule'!$J$72,
IF(AND(I959=110000,R959&gt;12.8,R959&lt;=22.8,M959&lt;=3),'[1]Pricing Schedule'!$J$97,
IF(AND(I959=110000,R959&gt;22.8,R959&lt;=30.2),'[1]Pricing Schedule'!$J$81,
IF(AND(I959=110000,R959&gt;30.2,R959&lt;=45.9),'[1]Pricing Schedule'!$J$90,
IF(AND(I959=110000,R959&gt;45.9,R959&lt;=123.4),'[1]Pricing Schedule'!$J$97,
IF(AND(I959=110000,R959&gt;123.4,R959&lt;=168.2,M959&lt;=10),'[1]Pricing Schedule'!$J$105,
IF(AND(I959=110000,R959&gt;123.4,R959&lt;=168.2,M959&gt;10),'[1]Pricing Schedule'!$J$113,
IF(AND(I959=110000,R959&gt;168.2,R959&lt;=336.2,M959&lt;=10),('[1]Pricing Schedule'!$J$105),
IF(AND(I959=110000,R959&gt;168.2,R959&lt;=336.2,M959&gt;10),('[1]Pricing Schedule'!$J$113),
IF(AND(I959=110000,R959&gt;336.4,R959&lt;=504.6,M959&lt;=10),('[1]Pricing Schedule'!$J$105),
IF(AND(I959=110000,R959&gt;336.4,R959&lt;=504.6,M959&gt;10),('[1]Pricing Schedule'!$J$113),
IF(AND(I959=110000,R959&gt;504.6,R959&lt;=672.8,M959&lt;=10),('[1]Pricing Schedule'!$J$105),
IF(AND(I959=110000,R959&gt;504.6,R959&lt;=672.8,M959&gt;10),('[1]Pricing Schedule'!$J$113),
IF(AND(I959=110000,R959&gt;672.8,R959&lt;=841,M959&lt;=10),('[1]Pricing Schedule'!$J$105),
IF(AND(I959=110000,R959&gt;672.8,R959&lt;=841,M959&gt;10),('[1]Pricing Schedule'!$J$113),
IF(AND(I959=110000,R959&gt;1682,R959&lt;=1850.2,M959&lt;=10),('[1]Pricing Schedule'!$J$105),
IF(AND(I959=110000,R959&gt;1682,R959&lt;=1850.2,M959&gt;10),('[1]Pricing Schedule'!$J$113),
IF(AND(I959=110000,R959&gt;2018.4,R959&lt;=2186.6,M959&lt;=10),('[1]Pricing Schedule'!$J$105),
IF(AND(I959=110000,R959&gt;2018.4,R959&lt;=2186.6,M959&gt;10),('[1]Pricing Schedule'!$J$113),999999999)))))))))))))))))))))))))))))))))))))))</f>
        <v>4</v>
      </c>
      <c r="U959" s="40">
        <f t="shared" si="90"/>
        <v>133000</v>
      </c>
      <c r="V959" s="41">
        <f t="shared" si="91"/>
        <v>7.518796992481203</v>
      </c>
      <c r="Y959" s="23">
        <v>96</v>
      </c>
      <c r="Z959" s="23">
        <v>616</v>
      </c>
      <c r="AR959" s="35"/>
    </row>
    <row r="960" spans="1:44">
      <c r="A960" s="23">
        <v>961</v>
      </c>
      <c r="B960" s="23">
        <v>961</v>
      </c>
      <c r="C960" s="23" t="s">
        <v>1449</v>
      </c>
      <c r="D960" s="23" t="s">
        <v>149</v>
      </c>
      <c r="E960" s="23" t="s">
        <v>149</v>
      </c>
      <c r="F960" s="23" t="s">
        <v>417</v>
      </c>
      <c r="G960" s="23" t="s">
        <v>418</v>
      </c>
      <c r="H960" s="23" t="s">
        <v>113</v>
      </c>
      <c r="I960" s="13">
        <v>38000</v>
      </c>
      <c r="L960" s="24">
        <v>2.085</v>
      </c>
      <c r="M960" s="37">
        <f t="shared" si="86"/>
        <v>3</v>
      </c>
      <c r="N960" s="24">
        <v>0.2</v>
      </c>
      <c r="O960" s="13">
        <v>2</v>
      </c>
      <c r="P960" s="36">
        <f t="shared" si="87"/>
        <v>0.2</v>
      </c>
      <c r="Q960" s="38">
        <f t="shared" si="88"/>
        <v>4.2</v>
      </c>
      <c r="R960" s="37">
        <f t="shared" si="89"/>
        <v>4.2</v>
      </c>
      <c r="S960" s="39">
        <f>IF(AND(I960=38000,R960&lt;=4.5,M960&gt;8),'[1]Pricing Schedule'!$F$8+('[1]Pricing Schedule'!$F$9*M960),
IF(AND(I960=38000,R960&lt;=4.5,M960&lt;=8),'[1]Pricing Schedule'!$F$34+('[1]Pricing Schedule'!$F$36*M960),
IF(AND(I960=38000,R960&gt;4.5,R960&lt;=9,M960&gt;8),'[1]Pricing Schedule'!$F$17+('[1]Pricing Schedule'!$F$18*M960),
IF(AND(I960=38000,R960&gt;4.5,R960&lt;=9,M960&lt;=8),'[1]Pricing Schedule'!$F$34+('[1]Pricing Schedule'!$F$36*M960),
IF(AND(I960=38000,R960&gt;9,R960&lt;=12.8,M960&gt;8),'[1]Pricing Schedule'!$F$26+('[1]Pricing Schedule'!$F$27*M960),
IF(AND(I960=38000,R960&gt;9,R960&lt;=12.8,M960&lt;=8),'[1]Pricing Schedule'!$F$34+('[1]Pricing Schedule'!$F$36*M960),
IF(AND(I960=38000,R960&gt;12.8,R960&lt;=22.8),'[1]Pricing Schedule'!$F$34+('[1]Pricing Schedule'!$F$36*M960),
IF(AND(I960=38000,R960&gt;22.8,R960&lt;=30.2),'[1]Pricing Schedule'!$F$43+('[1]Pricing Schedule'!$F$45*M960),
IF(AND(I960=38000,R960&gt;30.2,R960&lt;=45.9),'[1]Pricing Schedule'!$F$52+('[1]Pricing Schedule'!$F$54*M960),
IF(AND(I960=38000,R960&gt;45.9,R960&lt;=123.4),'[1]Pricing Schedule'!$F$96+('[1]Pricing Schedule'!$F$97*M960),
IF(AND(I960=38000,R960&gt;123.4,R960&lt;=168.2,M960&lt;=10),'[1]Pricing Schedule'!$F$103+('[1]Pricing Schedule'!$F$105*M960),
IF(AND(I960=38000,R960&gt;123.4,R960&lt;=168.2,M960&gt;10),'[1]Pricing Schedule'!$F$111+('[1]Pricing Schedule'!$F$113*M960),
IF(AND(I960=38000,R960&gt;157.4,R960&lt;=336.4,M960&lt;=10),('[1]Pricing Schedule'!$F$103+('[1]Pricing Schedule'!$F$105*M960))*2,
IF(AND(I960=38000,R960&gt;157.4,R960&lt;=336.4,M960&gt;10),('[1]Pricing Schedule'!$F$111+('[1]Pricing Schedule'!$F$113*M960))*2,
IF(AND(I960=38000,R960&gt;314.8,R960&lt;=504.6,M960&lt;=10),('[1]Pricing Schedule'!$F$103+('[1]Pricing Schedule'!$F$105*M960))*3,
IF(AND(I960=38000,R960&gt;314.8,R960&lt;=504.6,M960&gt;10),('[1]Pricing Schedule'!$F$111+('[1]Pricing Schedule'!$F$113*M960))*3,
IF(AND(I960=38000,R960&gt;472.2,R960&lt;=672.8,M960&lt;=10),('[1]Pricing Schedule'!$F$103+('[1]Pricing Schedule'!$F$105*M960))*4,
IF(AND(I960=38000,R960&gt;472.2,R960&lt;=672.8,M960&gt;10),('[1]Pricing Schedule'!$F$111+('[1]Pricing Schedule'!$F$113*M960))*4,
IF(AND(I960=110000,R960&lt;=12.8,M960&gt;2),'[1]Pricing Schedule'!$F$62+('[1]Pricing Schedule'!$F$63*M960),
IF(AND(I960=110000,R960&lt;=12.8,M960&lt;=2),'[1]Pricing Schedule'!$F$96+('[1]Pricing Schedule'!$F$97*M960),
IF(AND(I960=110000,R960&gt;12.8,R960&lt;=22.8,M960&gt;3),'[1]Pricing Schedule'!$F$71+('[1]Pricing Schedule'!$F$72*M960),
IF(AND(I960=110000,R960&gt;12.8,R960&lt;=22.8,M960&lt;=3),'[1]Pricing Schedule'!$F$96+('[1]Pricing Schedule'!$F$97*M960),
IF(AND(I960=110000,R960&gt;22.8,R960&lt;=30.2),'[1]Pricing Schedule'!$F$80+('[1]Pricing Schedule'!$F$81*M960),
IF(AND(I960=110000,R960&gt;30.2,R960&lt;=45.9),'[1]Pricing Schedule'!$F$89+('[1]Pricing Schedule'!$F$90*M960),
IF(AND(I960=110000,R960&gt;45.9,R960&lt;=123.4),'[1]Pricing Schedule'!$F$96+('[1]Pricing Schedule'!$F$97*M960),
IF(AND(I960=110000,R960&gt;123.4,R960&lt;=168.2,M960&lt;=10),'[1]Pricing Schedule'!$F$103+('[1]Pricing Schedule'!$F$105*M960),
IF(AND(I960=110000,R960&gt;123.4,R960&lt;=168.2,M960&gt;10),'[1]Pricing Schedule'!$F$111+('[1]Pricing Schedule'!$F$113*M960),
IF(AND(I960=110000,R960&gt;168.2,R960&lt;=336.4,M960&lt;=10),('[1]Pricing Schedule'!$F$103+('[1]Pricing Schedule'!$F$105*M960))*2,
IF(AND(I960=110000,R960&gt;168.2,R960&lt;=336.4,M960&gt;10),('[1]Pricing Schedule'!$F$111+('[1]Pricing Schedule'!$F$113*M960))*2,
IF(AND(I960=110000,R960&gt;336.4,R960&lt;=504.6,M960&lt;=10),('[1]Pricing Schedule'!$F$103+('[1]Pricing Schedule'!$F$105*M960))*3,
IF(AND(I960=110000,R960&gt;336.4,R960&lt;=504.6,M960&gt;10),('[1]Pricing Schedule'!$F$111+('[1]Pricing Schedule'!$F$113*M960))*3,
IF(AND(I960=110000,R960&gt;504.6,R960&lt;=672.8,M960&lt;=10),('[1]Pricing Schedule'!$F$103+('[1]Pricing Schedule'!$F$105*M960))*4,
IF(AND(I960=110000,R960&gt;504.6,R960&lt;=672.8,M960&gt;10),('[1]Pricing Schedule'!$F$111+('[1]Pricing Schedule'!$F$113*M960))*4,
IF(AND(I960=110000,R960&gt;672.8,R960&lt;=841,M960&lt;=10),('[1]Pricing Schedule'!$F$103+('[1]Pricing Schedule'!$F$105*M960))*5,
IF(AND(I960=110000,R960&gt;672.8,R960&lt;=841,M960&gt;10),('[1]Pricing Schedule'!$F$111+('[1]Pricing Schedule'!$F$113*M960))*5,
IF(AND(I960=110000,R960&gt;672.8,R960&lt;=841,M960&lt;=10),('[1]Pricing Schedule'!$F$103+('[1]Pricing Schedule'!$F$105*M960))*5,
IF(AND(I960=110000,R960&gt;672.8,R960&lt;=841,M960&gt;10),('[1]Pricing Schedule'!$F$111+('[1]Pricing Schedule'!$F$113*M960))*5,
IF(AND(I960=110000,R960&gt;1345.6,R960&lt;=1513.8,M960&lt;=10),('[1]Pricing Schedule'!$F$103+('[1]Pricing Schedule'!$F$105*M960))*9,
IF(AND(I960=110000,R960&gt;1345.6,R960&lt;=1513.8,M960&gt;10),('[1]Pricing Schedule'!$F$111+('[1]Pricing Schedule'!$F$113*M960))*9,
9999999999)))))))))))))))))))))))))))))))))))))))</f>
        <v>558600</v>
      </c>
      <c r="T960" s="21">
        <f>IF(AND(I960=38000,R960&lt;=4.5,M960&gt;8),'[1]Pricing Schedule'!$J$9,
IF(AND(I960=38000,R960&lt;=4.5,M960&lt;=8),'[1]Pricing Schedule'!$J$36,
IF(AND(I960=38000,R960&gt;4.5,R960&lt;=9,M960&gt;8),'[1]Pricing Schedule'!$J$18,
IF(AND(I960=38000,R960&gt;4.5,R960&lt;=9,M960&lt;=8),'[1]Pricing Schedule'!$J$36,
IF(AND(I960=38000,R960&gt;9,R960&lt;=12.8,M960&gt;8),'[1]Pricing Schedule'!$J$27,
IF(AND(I960=38000,R960&gt;9,R960&lt;=12.8,M960&lt;=8),'[1]Pricing Schedule'!$J$36,
IF(AND(I960=38000,R960&gt;12.8,R960&lt;=22.8),'[1]Pricing Schedule'!$J$36,
IF(AND(I960=38000,R960&gt;22.8,R960&lt;=30.2),'[1]Pricing Schedule'!$J$45,
IF(AND(I960=38000,R960&gt;30.2,R960&lt;=45.9),'[1]Pricing Schedule'!$J$54,
IF(AND(I960=38000,R960&gt;45.9,R960&lt;=123.4),'[1]Pricing Schedule'!$J$97,
IF(AND(I960=38000,R960&gt;123.4,R960&lt;=168.2,M960&lt;=10),'[1]Pricing Schedule'!$J$105,
IF(AND(I960=38000,R960&gt;123.4,R960&lt;=168.2,M960&gt;10),'[1]Pricing Schedule'!$J$113,
IF(AND(I960=38000,R960&gt;168.2,R960&lt;=336.4,M960&lt;=10),('[1]Pricing Schedule'!$J$105),
IF(AND(I960=38000,R960&gt;168.2,R960&lt;=336.4,M960&gt;10),('[1]Pricing Schedule'!$J$113),
IF(AND(I960=38000,R960&gt;336.4,R960&lt;=504.6,M960&lt;=10),('[1]Pricing Schedule'!$J$105),
IF(AND(I960=38000,R960&gt;336.4,R960&lt;=504.6,M960&gt;10),('[1]Pricing Schedule'!$J$113),
IF(AND(I960=38000,R960&gt;504.6,R960&lt;=672.8,M960&lt;=10),('[1]Pricing Schedule'!$J$105),
IF(AND(I960=38000,R960&gt;504.6,R960&lt;=672.8,M960&gt;10),('[1]Pricing Schedule'!$J$113),
IF(AND(I960=110000,R960&lt;=12.8,M960&gt;2),'[1]Pricing Schedule'!$J$63,
IF(AND(I960=110000,R960&lt;=12.8,M960&lt;=2),'[1]Pricing Schedule'!$J$97,
IF(AND(I960=110000,R960&gt;12.8,R960&lt;=22.8,M960&gt;3),'[1]Pricing Schedule'!$J$72,
IF(AND(I960=110000,R960&gt;12.8,R960&lt;=22.8,M960&lt;=3),'[1]Pricing Schedule'!$J$97,
IF(AND(I960=110000,R960&gt;22.8,R960&lt;=30.2),'[1]Pricing Schedule'!$J$81,
IF(AND(I960=110000,R960&gt;30.2,R960&lt;=45.9),'[1]Pricing Schedule'!$J$90,
IF(AND(I960=110000,R960&gt;45.9,R960&lt;=123.4),'[1]Pricing Schedule'!$J$97,
IF(AND(I960=110000,R960&gt;123.4,R960&lt;=168.2,M960&lt;=10),'[1]Pricing Schedule'!$J$105,
IF(AND(I960=110000,R960&gt;123.4,R960&lt;=168.2,M960&gt;10),'[1]Pricing Schedule'!$J$113,
IF(AND(I960=110000,R960&gt;168.2,R960&lt;=336.2,M960&lt;=10),('[1]Pricing Schedule'!$J$105),
IF(AND(I960=110000,R960&gt;168.2,R960&lt;=336.2,M960&gt;10),('[1]Pricing Schedule'!$J$113),
IF(AND(I960=110000,R960&gt;336.4,R960&lt;=504.6,M960&lt;=10),('[1]Pricing Schedule'!$J$105),
IF(AND(I960=110000,R960&gt;336.4,R960&lt;=504.6,M960&gt;10),('[1]Pricing Schedule'!$J$113),
IF(AND(I960=110000,R960&gt;504.6,R960&lt;=672.8,M960&lt;=10),('[1]Pricing Schedule'!$J$105),
IF(AND(I960=110000,R960&gt;504.6,R960&lt;=672.8,M960&gt;10),('[1]Pricing Schedule'!$J$113),
IF(AND(I960=110000,R960&gt;672.8,R960&lt;=841,M960&lt;=10),('[1]Pricing Schedule'!$J$105),
IF(AND(I960=110000,R960&gt;672.8,R960&lt;=841,M960&gt;10),('[1]Pricing Schedule'!$J$113),
IF(AND(I960=110000,R960&gt;1682,R960&lt;=1850.2,M960&lt;=10),('[1]Pricing Schedule'!$J$105),
IF(AND(I960=110000,R960&gt;1682,R960&lt;=1850.2,M960&gt;10),('[1]Pricing Schedule'!$J$113),
IF(AND(I960=110000,R960&gt;2018.4,R960&lt;=2186.6,M960&lt;=10),('[1]Pricing Schedule'!$J$105),
IF(AND(I960=110000,R960&gt;2018.4,R960&lt;=2186.6,M960&gt;10),('[1]Pricing Schedule'!$J$113),999999999)))))))))))))))))))))))))))))))))))))))</f>
        <v>4</v>
      </c>
      <c r="U960" s="40">
        <f t="shared" si="90"/>
        <v>133000</v>
      </c>
      <c r="V960" s="41">
        <f t="shared" si="91"/>
        <v>7.518796992481203</v>
      </c>
      <c r="Y960" s="23">
        <v>173</v>
      </c>
      <c r="Z960" s="23">
        <v>261</v>
      </c>
      <c r="AR960" s="35"/>
    </row>
    <row r="961" spans="1:44">
      <c r="A961" s="23">
        <v>962</v>
      </c>
      <c r="B961" s="23">
        <v>962</v>
      </c>
      <c r="C961" s="23" t="s">
        <v>1450</v>
      </c>
      <c r="D961" s="23" t="s">
        <v>149</v>
      </c>
      <c r="E961" s="23" t="s">
        <v>110</v>
      </c>
      <c r="F961" s="23" t="s">
        <v>647</v>
      </c>
      <c r="G961" s="23" t="s">
        <v>648</v>
      </c>
      <c r="H961" s="23" t="s">
        <v>133</v>
      </c>
      <c r="I961" s="13">
        <v>110000</v>
      </c>
      <c r="J961" s="23" t="s">
        <v>119</v>
      </c>
      <c r="K961" s="13">
        <v>110000</v>
      </c>
      <c r="L961" s="24">
        <v>5.5549999999999997</v>
      </c>
      <c r="M961" s="37">
        <f t="shared" si="86"/>
        <v>6</v>
      </c>
      <c r="N961" s="24">
        <v>5.0510000000000002</v>
      </c>
      <c r="O961" s="13">
        <v>2</v>
      </c>
      <c r="P961" s="36">
        <f t="shared" si="87"/>
        <v>3.7882500000000001</v>
      </c>
      <c r="Q961" s="38">
        <f t="shared" si="88"/>
        <v>46.2</v>
      </c>
      <c r="R961" s="37">
        <f t="shared" si="89"/>
        <v>46.2</v>
      </c>
      <c r="S961" s="39">
        <f>IF(AND(I961=38000,R961&lt;=4.5,M961&gt;8),'[1]Pricing Schedule'!$F$8+('[1]Pricing Schedule'!$F$9*M961),
IF(AND(I961=38000,R961&lt;=4.5,M961&lt;=8),'[1]Pricing Schedule'!$F$34+('[1]Pricing Schedule'!$F$36*M961),
IF(AND(I961=38000,R961&gt;4.5,R961&lt;=9,M961&gt;8),'[1]Pricing Schedule'!$F$17+('[1]Pricing Schedule'!$F$18*M961),
IF(AND(I961=38000,R961&gt;4.5,R961&lt;=9,M961&lt;=8),'[1]Pricing Schedule'!$F$34+('[1]Pricing Schedule'!$F$36*M961),
IF(AND(I961=38000,R961&gt;9,R961&lt;=12.8,M961&gt;8),'[1]Pricing Schedule'!$F$26+('[1]Pricing Schedule'!$F$27*M961),
IF(AND(I961=38000,R961&gt;9,R961&lt;=12.8,M961&lt;=8),'[1]Pricing Schedule'!$F$34+('[1]Pricing Schedule'!$F$36*M961),
IF(AND(I961=38000,R961&gt;12.8,R961&lt;=22.8),'[1]Pricing Schedule'!$F$34+('[1]Pricing Schedule'!$F$36*M961),
IF(AND(I961=38000,R961&gt;22.8,R961&lt;=30.2),'[1]Pricing Schedule'!$F$43+('[1]Pricing Schedule'!$F$45*M961),
IF(AND(I961=38000,R961&gt;30.2,R961&lt;=45.9),'[1]Pricing Schedule'!$F$52+('[1]Pricing Schedule'!$F$54*M961),
IF(AND(I961=38000,R961&gt;45.9,R961&lt;=123.4),'[1]Pricing Schedule'!$F$96+('[1]Pricing Schedule'!$F$97*M961),
IF(AND(I961=38000,R961&gt;123.4,R961&lt;=168.2,M961&lt;=10),'[1]Pricing Schedule'!$F$103+('[1]Pricing Schedule'!$F$105*M961),
IF(AND(I961=38000,R961&gt;123.4,R961&lt;=168.2,M961&gt;10),'[1]Pricing Schedule'!$F$111+('[1]Pricing Schedule'!$F$113*M961),
IF(AND(I961=38000,R961&gt;157.4,R961&lt;=336.4,M961&lt;=10),('[1]Pricing Schedule'!$F$103+('[1]Pricing Schedule'!$F$105*M961))*2,
IF(AND(I961=38000,R961&gt;157.4,R961&lt;=336.4,M961&gt;10),('[1]Pricing Schedule'!$F$111+('[1]Pricing Schedule'!$F$113*M961))*2,
IF(AND(I961=38000,R961&gt;314.8,R961&lt;=504.6,M961&lt;=10),('[1]Pricing Schedule'!$F$103+('[1]Pricing Schedule'!$F$105*M961))*3,
IF(AND(I961=38000,R961&gt;314.8,R961&lt;=504.6,M961&gt;10),('[1]Pricing Schedule'!$F$111+('[1]Pricing Schedule'!$F$113*M961))*3,
IF(AND(I961=38000,R961&gt;472.2,R961&lt;=672.8,M961&lt;=10),('[1]Pricing Schedule'!$F$103+('[1]Pricing Schedule'!$F$105*M961))*4,
IF(AND(I961=38000,R961&gt;472.2,R961&lt;=672.8,M961&gt;10),('[1]Pricing Schedule'!$F$111+('[1]Pricing Schedule'!$F$113*M961))*4,
IF(AND(I961=110000,R961&lt;=12.8,M961&gt;2),'[1]Pricing Schedule'!$F$62+('[1]Pricing Schedule'!$F$63*M961),
IF(AND(I961=110000,R961&lt;=12.8,M961&lt;=2),'[1]Pricing Schedule'!$F$96+('[1]Pricing Schedule'!$F$97*M961),
IF(AND(I961=110000,R961&gt;12.8,R961&lt;=22.8,M961&gt;3),'[1]Pricing Schedule'!$F$71+('[1]Pricing Schedule'!$F$72*M961),
IF(AND(I961=110000,R961&gt;12.8,R961&lt;=22.8,M961&lt;=3),'[1]Pricing Schedule'!$F$96+('[1]Pricing Schedule'!$F$97*M961),
IF(AND(I961=110000,R961&gt;22.8,R961&lt;=30.2),'[1]Pricing Schedule'!$F$80+('[1]Pricing Schedule'!$F$81*M961),
IF(AND(I961=110000,R961&gt;30.2,R961&lt;=45.9),'[1]Pricing Schedule'!$F$89+('[1]Pricing Schedule'!$F$90*M961),
IF(AND(I961=110000,R961&gt;45.9,R961&lt;=123.4),'[1]Pricing Schedule'!$F$96+('[1]Pricing Schedule'!$F$97*M961),
IF(AND(I961=110000,R961&gt;123.4,R961&lt;=168.2,M961&lt;=10),'[1]Pricing Schedule'!$F$103+('[1]Pricing Schedule'!$F$105*M961),
IF(AND(I961=110000,R961&gt;123.4,R961&lt;=168.2,M961&gt;10),'[1]Pricing Schedule'!$F$111+('[1]Pricing Schedule'!$F$113*M961),
IF(AND(I961=110000,R961&gt;168.2,R961&lt;=336.4,M961&lt;=10),('[1]Pricing Schedule'!$F$103+('[1]Pricing Schedule'!$F$105*M961))*2,
IF(AND(I961=110000,R961&gt;168.2,R961&lt;=336.4,M961&gt;10),('[1]Pricing Schedule'!$F$111+('[1]Pricing Schedule'!$F$113*M961))*2,
IF(AND(I961=110000,R961&gt;336.4,R961&lt;=504.6,M961&lt;=10),('[1]Pricing Schedule'!$F$103+('[1]Pricing Schedule'!$F$105*M961))*3,
IF(AND(I961=110000,R961&gt;336.4,R961&lt;=504.6,M961&gt;10),('[1]Pricing Schedule'!$F$111+('[1]Pricing Schedule'!$F$113*M961))*3,
IF(AND(I961=110000,R961&gt;504.6,R961&lt;=672.8,M961&lt;=10),('[1]Pricing Schedule'!$F$103+('[1]Pricing Schedule'!$F$105*M961))*4,
IF(AND(I961=110000,R961&gt;504.6,R961&lt;=672.8,M961&gt;10),('[1]Pricing Schedule'!$F$111+('[1]Pricing Schedule'!$F$113*M961))*4,
IF(AND(I961=110000,R961&gt;672.8,R961&lt;=841,M961&lt;=10),('[1]Pricing Schedule'!$F$103+('[1]Pricing Schedule'!$F$105*M961))*5,
IF(AND(I961=110000,R961&gt;672.8,R961&lt;=841,M961&gt;10),('[1]Pricing Schedule'!$F$111+('[1]Pricing Schedule'!$F$113*M961))*5,
IF(AND(I961=110000,R961&gt;672.8,R961&lt;=841,M961&lt;=10),('[1]Pricing Schedule'!$F$103+('[1]Pricing Schedule'!$F$105*M961))*5,
IF(AND(I961=110000,R961&gt;672.8,R961&lt;=841,M961&gt;10),('[1]Pricing Schedule'!$F$111+('[1]Pricing Schedule'!$F$113*M961))*5,
IF(AND(I961=110000,R961&gt;1345.6,R961&lt;=1513.8,M961&lt;=10),('[1]Pricing Schedule'!$F$103+('[1]Pricing Schedule'!$F$105*M961))*9,
IF(AND(I961=110000,R961&gt;1345.6,R961&lt;=1513.8,M961&gt;10),('[1]Pricing Schedule'!$F$111+('[1]Pricing Schedule'!$F$113*M961))*9,
9999999999)))))))))))))))))))))))))))))))))))))))</f>
        <v>2183320</v>
      </c>
      <c r="T961" s="21">
        <f>IF(AND(I961=38000,R961&lt;=4.5,M961&gt;8),'[1]Pricing Schedule'!$J$9,
IF(AND(I961=38000,R961&lt;=4.5,M961&lt;=8),'[1]Pricing Schedule'!$J$36,
IF(AND(I961=38000,R961&gt;4.5,R961&lt;=9,M961&gt;8),'[1]Pricing Schedule'!$J$18,
IF(AND(I961=38000,R961&gt;4.5,R961&lt;=9,M961&lt;=8),'[1]Pricing Schedule'!$J$36,
IF(AND(I961=38000,R961&gt;9,R961&lt;=12.8,M961&gt;8),'[1]Pricing Schedule'!$J$27,
IF(AND(I961=38000,R961&gt;9,R961&lt;=12.8,M961&lt;=8),'[1]Pricing Schedule'!$J$36,
IF(AND(I961=38000,R961&gt;12.8,R961&lt;=22.8),'[1]Pricing Schedule'!$J$36,
IF(AND(I961=38000,R961&gt;22.8,R961&lt;=30.2),'[1]Pricing Schedule'!$J$45,
IF(AND(I961=38000,R961&gt;30.2,R961&lt;=45.9),'[1]Pricing Schedule'!$J$54,
IF(AND(I961=38000,R961&gt;45.9,R961&lt;=123.4),'[1]Pricing Schedule'!$J$97,
IF(AND(I961=38000,R961&gt;123.4,R961&lt;=168.2,M961&lt;=10),'[1]Pricing Schedule'!$J$105,
IF(AND(I961=38000,R961&gt;123.4,R961&lt;=168.2,M961&gt;10),'[1]Pricing Schedule'!$J$113,
IF(AND(I961=38000,R961&gt;168.2,R961&lt;=336.4,M961&lt;=10),('[1]Pricing Schedule'!$J$105),
IF(AND(I961=38000,R961&gt;168.2,R961&lt;=336.4,M961&gt;10),('[1]Pricing Schedule'!$J$113),
IF(AND(I961=38000,R961&gt;336.4,R961&lt;=504.6,M961&lt;=10),('[1]Pricing Schedule'!$J$105),
IF(AND(I961=38000,R961&gt;336.4,R961&lt;=504.6,M961&gt;10),('[1]Pricing Schedule'!$J$113),
IF(AND(I961=38000,R961&gt;504.6,R961&lt;=672.8,M961&lt;=10),('[1]Pricing Schedule'!$J$105),
IF(AND(I961=38000,R961&gt;504.6,R961&lt;=672.8,M961&gt;10),('[1]Pricing Schedule'!$J$113),
IF(AND(I961=110000,R961&lt;=12.8,M961&gt;2),'[1]Pricing Schedule'!$J$63,
IF(AND(I961=110000,R961&lt;=12.8,M961&lt;=2),'[1]Pricing Schedule'!$J$97,
IF(AND(I961=110000,R961&gt;12.8,R961&lt;=22.8,M961&gt;3),'[1]Pricing Schedule'!$J$72,
IF(AND(I961=110000,R961&gt;12.8,R961&lt;=22.8,M961&lt;=3),'[1]Pricing Schedule'!$J$97,
IF(AND(I961=110000,R961&gt;22.8,R961&lt;=30.2),'[1]Pricing Schedule'!$J$81,
IF(AND(I961=110000,R961&gt;30.2,R961&lt;=45.9),'[1]Pricing Schedule'!$J$90,
IF(AND(I961=110000,R961&gt;45.9,R961&lt;=123.4),'[1]Pricing Schedule'!$J$97,
IF(AND(I961=110000,R961&gt;123.4,R961&lt;=168.2,M961&lt;=10),'[1]Pricing Schedule'!$J$105,
IF(AND(I961=110000,R961&gt;123.4,R961&lt;=168.2,M961&gt;10),'[1]Pricing Schedule'!$J$113,
IF(AND(I961=110000,R961&gt;168.2,R961&lt;=336.2,M961&lt;=10),('[1]Pricing Schedule'!$J$105),
IF(AND(I961=110000,R961&gt;168.2,R961&lt;=336.2,M961&gt;10),('[1]Pricing Schedule'!$J$113),
IF(AND(I961=110000,R961&gt;336.4,R961&lt;=504.6,M961&lt;=10),('[1]Pricing Schedule'!$J$105),
IF(AND(I961=110000,R961&gt;336.4,R961&lt;=504.6,M961&gt;10),('[1]Pricing Schedule'!$J$113),
IF(AND(I961=110000,R961&gt;504.6,R961&lt;=672.8,M961&lt;=10),('[1]Pricing Schedule'!$J$105),
IF(AND(I961=110000,R961&gt;504.6,R961&lt;=672.8,M961&gt;10),('[1]Pricing Schedule'!$J$113),
IF(AND(I961=110000,R961&gt;672.8,R961&lt;=841,M961&lt;=10),('[1]Pricing Schedule'!$J$105),
IF(AND(I961=110000,R961&gt;672.8,R961&lt;=841,M961&gt;10),('[1]Pricing Schedule'!$J$113),
IF(AND(I961=110000,R961&gt;1682,R961&lt;=1850.2,M961&lt;=10),('[1]Pricing Schedule'!$J$105),
IF(AND(I961=110000,R961&gt;1682,R961&lt;=1850.2,M961&gt;10),('[1]Pricing Schedule'!$J$113),
IF(AND(I961=110000,R961&gt;2018.4,R961&lt;=2186.6,M961&lt;=10),('[1]Pricing Schedule'!$J$105),
IF(AND(I961=110000,R961&gt;2018.4,R961&lt;=2186.6,M961&gt;10),('[1]Pricing Schedule'!$J$113),999999999)))))))))))))))))))))))))))))))))))))))</f>
        <v>11</v>
      </c>
      <c r="U961" s="40">
        <f t="shared" si="90"/>
        <v>47258.008658008657</v>
      </c>
      <c r="V961" s="41">
        <f t="shared" si="91"/>
        <v>21.160434567539344</v>
      </c>
      <c r="Y961" s="23">
        <v>598</v>
      </c>
      <c r="Z961" s="23">
        <v>668</v>
      </c>
      <c r="AR961" s="35"/>
    </row>
    <row r="962" spans="1:44">
      <c r="A962" s="23">
        <v>963</v>
      </c>
      <c r="B962" s="23">
        <v>963</v>
      </c>
      <c r="C962" s="23" t="s">
        <v>1451</v>
      </c>
      <c r="D962" s="23" t="s">
        <v>110</v>
      </c>
      <c r="E962" s="23" t="s">
        <v>110</v>
      </c>
      <c r="F962" s="23" t="s">
        <v>647</v>
      </c>
      <c r="G962" s="23" t="s">
        <v>648</v>
      </c>
      <c r="H962" s="23" t="s">
        <v>133</v>
      </c>
      <c r="I962" s="13">
        <v>110000</v>
      </c>
      <c r="J962" s="23" t="s">
        <v>119</v>
      </c>
      <c r="K962" s="13">
        <v>110000</v>
      </c>
      <c r="L962" s="24">
        <v>2.323</v>
      </c>
      <c r="M962" s="37">
        <f t="shared" ref="M962:M1025" si="92">ROUNDUP(L962,0)</f>
        <v>3</v>
      </c>
      <c r="N962" s="24">
        <v>7.915</v>
      </c>
      <c r="O962" s="13">
        <v>2</v>
      </c>
      <c r="P962" s="36">
        <f t="shared" ref="P962:P1025" si="93">IF(AND(O962=1,N962&gt;$AJ$2),N962*$AQ$2,
IF(AND(O962=1,N962&lt;=$AJ$2),N962,
IF(AND(O962=2,N962&gt;$AJ$3),N962*$AQ$3,
IF(AND(O962=2,N962&lt;=$AJ$3),N962,
IF(AND(O962=3,N962&gt;$AJ$4),N962*$AQ$4,
IF(AND(O962=3,N962&lt;=$AJ$4),N962,99999))))))</f>
        <v>5.9362500000000002</v>
      </c>
      <c r="Q962" s="38">
        <f t="shared" ref="Q962:Q1025" si="94">IF(AND(O962=1,P962&lt;$AJ$2),$AP$2,
IF(AND(O962=1,P962&gt;=$AJ$2,P962&lt;$AL$2),$AP$2*2,
IF(AND(O962=1,P962&gt;=$AL$2),((FLOOR(P962,$AK$2))/$AK$2)*$AP$2,
IF(AND(O962=2,P962&lt;$AJ$3),$AP$3,
IF(AND(O962=2,P962&gt;=$AJ$3,P962&lt;$AL$3),$AP$3*2,
IF(AND(O962=2,P962&gt;=$AL$3),((FLOOR(P962,$AK$3))/$AK$3)*$AP$3,
IF(AND(O962=3,P962&lt;$AJ$4),$AP$4,
IF(AND(O962=3,P962&gt;=$AJ$4,P962&lt;$AL$4),$AP$4*2,
IF(AND(O962=3,P962&gt;=$AL$4),((FLOOR(P962,$AK$4))/$AK$4)*$AP$4,9999999)))))))))</f>
        <v>71.400000000000006</v>
      </c>
      <c r="R962" s="37">
        <f t="shared" ref="R962:R1025" si="95">Q962</f>
        <v>71.400000000000006</v>
      </c>
      <c r="S962" s="39">
        <f>IF(AND(I962=38000,R962&lt;=4.5,M962&gt;8),'[1]Pricing Schedule'!$F$8+('[1]Pricing Schedule'!$F$9*M962),
IF(AND(I962=38000,R962&lt;=4.5,M962&lt;=8),'[1]Pricing Schedule'!$F$34+('[1]Pricing Schedule'!$F$36*M962),
IF(AND(I962=38000,R962&gt;4.5,R962&lt;=9,M962&gt;8),'[1]Pricing Schedule'!$F$17+('[1]Pricing Schedule'!$F$18*M962),
IF(AND(I962=38000,R962&gt;4.5,R962&lt;=9,M962&lt;=8),'[1]Pricing Schedule'!$F$34+('[1]Pricing Schedule'!$F$36*M962),
IF(AND(I962=38000,R962&gt;9,R962&lt;=12.8,M962&gt;8),'[1]Pricing Schedule'!$F$26+('[1]Pricing Schedule'!$F$27*M962),
IF(AND(I962=38000,R962&gt;9,R962&lt;=12.8,M962&lt;=8),'[1]Pricing Schedule'!$F$34+('[1]Pricing Schedule'!$F$36*M962),
IF(AND(I962=38000,R962&gt;12.8,R962&lt;=22.8),'[1]Pricing Schedule'!$F$34+('[1]Pricing Schedule'!$F$36*M962),
IF(AND(I962=38000,R962&gt;22.8,R962&lt;=30.2),'[1]Pricing Schedule'!$F$43+('[1]Pricing Schedule'!$F$45*M962),
IF(AND(I962=38000,R962&gt;30.2,R962&lt;=45.9),'[1]Pricing Schedule'!$F$52+('[1]Pricing Schedule'!$F$54*M962),
IF(AND(I962=38000,R962&gt;45.9,R962&lt;=123.4),'[1]Pricing Schedule'!$F$96+('[1]Pricing Schedule'!$F$97*M962),
IF(AND(I962=38000,R962&gt;123.4,R962&lt;=168.2,M962&lt;=10),'[1]Pricing Schedule'!$F$103+('[1]Pricing Schedule'!$F$105*M962),
IF(AND(I962=38000,R962&gt;123.4,R962&lt;=168.2,M962&gt;10),'[1]Pricing Schedule'!$F$111+('[1]Pricing Schedule'!$F$113*M962),
IF(AND(I962=38000,R962&gt;157.4,R962&lt;=336.4,M962&lt;=10),('[1]Pricing Schedule'!$F$103+('[1]Pricing Schedule'!$F$105*M962))*2,
IF(AND(I962=38000,R962&gt;157.4,R962&lt;=336.4,M962&gt;10),('[1]Pricing Schedule'!$F$111+('[1]Pricing Schedule'!$F$113*M962))*2,
IF(AND(I962=38000,R962&gt;314.8,R962&lt;=504.6,M962&lt;=10),('[1]Pricing Schedule'!$F$103+('[1]Pricing Schedule'!$F$105*M962))*3,
IF(AND(I962=38000,R962&gt;314.8,R962&lt;=504.6,M962&gt;10),('[1]Pricing Schedule'!$F$111+('[1]Pricing Schedule'!$F$113*M962))*3,
IF(AND(I962=38000,R962&gt;472.2,R962&lt;=672.8,M962&lt;=10),('[1]Pricing Schedule'!$F$103+('[1]Pricing Schedule'!$F$105*M962))*4,
IF(AND(I962=38000,R962&gt;472.2,R962&lt;=672.8,M962&gt;10),('[1]Pricing Schedule'!$F$111+('[1]Pricing Schedule'!$F$113*M962))*4,
IF(AND(I962=110000,R962&lt;=12.8,M962&gt;2),'[1]Pricing Schedule'!$F$62+('[1]Pricing Schedule'!$F$63*M962),
IF(AND(I962=110000,R962&lt;=12.8,M962&lt;=2),'[1]Pricing Schedule'!$F$96+('[1]Pricing Schedule'!$F$97*M962),
IF(AND(I962=110000,R962&gt;12.8,R962&lt;=22.8,M962&gt;3),'[1]Pricing Schedule'!$F$71+('[1]Pricing Schedule'!$F$72*M962),
IF(AND(I962=110000,R962&gt;12.8,R962&lt;=22.8,M962&lt;=3),'[1]Pricing Schedule'!$F$96+('[1]Pricing Schedule'!$F$97*M962),
IF(AND(I962=110000,R962&gt;22.8,R962&lt;=30.2),'[1]Pricing Schedule'!$F$80+('[1]Pricing Schedule'!$F$81*M962),
IF(AND(I962=110000,R962&gt;30.2,R962&lt;=45.9),'[1]Pricing Schedule'!$F$89+('[1]Pricing Schedule'!$F$90*M962),
IF(AND(I962=110000,R962&gt;45.9,R962&lt;=123.4),'[1]Pricing Schedule'!$F$96+('[1]Pricing Schedule'!$F$97*M962),
IF(AND(I962=110000,R962&gt;123.4,R962&lt;=168.2,M962&lt;=10),'[1]Pricing Schedule'!$F$103+('[1]Pricing Schedule'!$F$105*M962),
IF(AND(I962=110000,R962&gt;123.4,R962&lt;=168.2,M962&gt;10),'[1]Pricing Schedule'!$F$111+('[1]Pricing Schedule'!$F$113*M962),
IF(AND(I962=110000,R962&gt;168.2,R962&lt;=336.4,M962&lt;=10),('[1]Pricing Schedule'!$F$103+('[1]Pricing Schedule'!$F$105*M962))*2,
IF(AND(I962=110000,R962&gt;168.2,R962&lt;=336.4,M962&gt;10),('[1]Pricing Schedule'!$F$111+('[1]Pricing Schedule'!$F$113*M962))*2,
IF(AND(I962=110000,R962&gt;336.4,R962&lt;=504.6,M962&lt;=10),('[1]Pricing Schedule'!$F$103+('[1]Pricing Schedule'!$F$105*M962))*3,
IF(AND(I962=110000,R962&gt;336.4,R962&lt;=504.6,M962&gt;10),('[1]Pricing Schedule'!$F$111+('[1]Pricing Schedule'!$F$113*M962))*3,
IF(AND(I962=110000,R962&gt;504.6,R962&lt;=672.8,M962&lt;=10),('[1]Pricing Schedule'!$F$103+('[1]Pricing Schedule'!$F$105*M962))*4,
IF(AND(I962=110000,R962&gt;504.6,R962&lt;=672.8,M962&gt;10),('[1]Pricing Schedule'!$F$111+('[1]Pricing Schedule'!$F$113*M962))*4,
IF(AND(I962=110000,R962&gt;672.8,R962&lt;=841,M962&lt;=10),('[1]Pricing Schedule'!$F$103+('[1]Pricing Schedule'!$F$105*M962))*5,
IF(AND(I962=110000,R962&gt;672.8,R962&lt;=841,M962&gt;10),('[1]Pricing Schedule'!$F$111+('[1]Pricing Schedule'!$F$113*M962))*5,
IF(AND(I962=110000,R962&gt;672.8,R962&lt;=841,M962&lt;=10),('[1]Pricing Schedule'!$F$103+('[1]Pricing Schedule'!$F$105*M962))*5,
IF(AND(I962=110000,R962&gt;672.8,R962&lt;=841,M962&gt;10),('[1]Pricing Schedule'!$F$111+('[1]Pricing Schedule'!$F$113*M962))*5,
IF(AND(I962=110000,R962&gt;1345.6,R962&lt;=1513.8,M962&lt;=10),('[1]Pricing Schedule'!$F$103+('[1]Pricing Schedule'!$F$105*M962))*9,
IF(AND(I962=110000,R962&gt;1345.6,R962&lt;=1513.8,M962&gt;10),('[1]Pricing Schedule'!$F$111+('[1]Pricing Schedule'!$F$113*M962))*9,
9999999999)))))))))))))))))))))))))))))))))))))))</f>
        <v>1550890</v>
      </c>
      <c r="T962" s="21">
        <f>IF(AND(I962=38000,R962&lt;=4.5,M962&gt;8),'[1]Pricing Schedule'!$J$9,
IF(AND(I962=38000,R962&lt;=4.5,M962&lt;=8),'[1]Pricing Schedule'!$J$36,
IF(AND(I962=38000,R962&gt;4.5,R962&lt;=9,M962&gt;8),'[1]Pricing Schedule'!$J$18,
IF(AND(I962=38000,R962&gt;4.5,R962&lt;=9,M962&lt;=8),'[1]Pricing Schedule'!$J$36,
IF(AND(I962=38000,R962&gt;9,R962&lt;=12.8,M962&gt;8),'[1]Pricing Schedule'!$J$27,
IF(AND(I962=38000,R962&gt;9,R962&lt;=12.8,M962&lt;=8),'[1]Pricing Schedule'!$J$36,
IF(AND(I962=38000,R962&gt;12.8,R962&lt;=22.8),'[1]Pricing Schedule'!$J$36,
IF(AND(I962=38000,R962&gt;22.8,R962&lt;=30.2),'[1]Pricing Schedule'!$J$45,
IF(AND(I962=38000,R962&gt;30.2,R962&lt;=45.9),'[1]Pricing Schedule'!$J$54,
IF(AND(I962=38000,R962&gt;45.9,R962&lt;=123.4),'[1]Pricing Schedule'!$J$97,
IF(AND(I962=38000,R962&gt;123.4,R962&lt;=168.2,M962&lt;=10),'[1]Pricing Schedule'!$J$105,
IF(AND(I962=38000,R962&gt;123.4,R962&lt;=168.2,M962&gt;10),'[1]Pricing Schedule'!$J$113,
IF(AND(I962=38000,R962&gt;168.2,R962&lt;=336.4,M962&lt;=10),('[1]Pricing Schedule'!$J$105),
IF(AND(I962=38000,R962&gt;168.2,R962&lt;=336.4,M962&gt;10),('[1]Pricing Schedule'!$J$113),
IF(AND(I962=38000,R962&gt;336.4,R962&lt;=504.6,M962&lt;=10),('[1]Pricing Schedule'!$J$105),
IF(AND(I962=38000,R962&gt;336.4,R962&lt;=504.6,M962&gt;10),('[1]Pricing Schedule'!$J$113),
IF(AND(I962=38000,R962&gt;504.6,R962&lt;=672.8,M962&lt;=10),('[1]Pricing Schedule'!$J$105),
IF(AND(I962=38000,R962&gt;504.6,R962&lt;=672.8,M962&gt;10),('[1]Pricing Schedule'!$J$113),
IF(AND(I962=110000,R962&lt;=12.8,M962&gt;2),'[1]Pricing Schedule'!$J$63,
IF(AND(I962=110000,R962&lt;=12.8,M962&lt;=2),'[1]Pricing Schedule'!$J$97,
IF(AND(I962=110000,R962&gt;12.8,R962&lt;=22.8,M962&gt;3),'[1]Pricing Schedule'!$J$72,
IF(AND(I962=110000,R962&gt;12.8,R962&lt;=22.8,M962&lt;=3),'[1]Pricing Schedule'!$J$97,
IF(AND(I962=110000,R962&gt;22.8,R962&lt;=30.2),'[1]Pricing Schedule'!$J$81,
IF(AND(I962=110000,R962&gt;30.2,R962&lt;=45.9),'[1]Pricing Schedule'!$J$90,
IF(AND(I962=110000,R962&gt;45.9,R962&lt;=123.4),'[1]Pricing Schedule'!$J$97,
IF(AND(I962=110000,R962&gt;123.4,R962&lt;=168.2,M962&lt;=10),'[1]Pricing Schedule'!$J$105,
IF(AND(I962=110000,R962&gt;123.4,R962&lt;=168.2,M962&gt;10),'[1]Pricing Schedule'!$J$113,
IF(AND(I962=110000,R962&gt;168.2,R962&lt;=336.2,M962&lt;=10),('[1]Pricing Schedule'!$J$105),
IF(AND(I962=110000,R962&gt;168.2,R962&lt;=336.2,M962&gt;10),('[1]Pricing Schedule'!$J$113),
IF(AND(I962=110000,R962&gt;336.4,R962&lt;=504.6,M962&lt;=10),('[1]Pricing Schedule'!$J$105),
IF(AND(I962=110000,R962&gt;336.4,R962&lt;=504.6,M962&gt;10),('[1]Pricing Schedule'!$J$113),
IF(AND(I962=110000,R962&gt;504.6,R962&lt;=672.8,M962&lt;=10),('[1]Pricing Schedule'!$J$105),
IF(AND(I962=110000,R962&gt;504.6,R962&lt;=672.8,M962&gt;10),('[1]Pricing Schedule'!$J$113),
IF(AND(I962=110000,R962&gt;672.8,R962&lt;=841,M962&lt;=10),('[1]Pricing Schedule'!$J$105),
IF(AND(I962=110000,R962&gt;672.8,R962&lt;=841,M962&gt;10),('[1]Pricing Schedule'!$J$113),
IF(AND(I962=110000,R962&gt;1682,R962&lt;=1850.2,M962&lt;=10),('[1]Pricing Schedule'!$J$105),
IF(AND(I962=110000,R962&gt;1682,R962&lt;=1850.2,M962&gt;10),('[1]Pricing Schedule'!$J$113),
IF(AND(I962=110000,R962&gt;2018.4,R962&lt;=2186.6,M962&lt;=10),('[1]Pricing Schedule'!$J$105),
IF(AND(I962=110000,R962&gt;2018.4,R962&lt;=2186.6,M962&gt;10),('[1]Pricing Schedule'!$J$113),999999999)))))))))))))))))))))))))))))))))))))))</f>
        <v>11</v>
      </c>
      <c r="U962" s="40">
        <f t="shared" ref="U962:U1025" si="96">S962/R962</f>
        <v>21721.148459383752</v>
      </c>
      <c r="V962" s="41">
        <f t="shared" ref="V962:V1025" si="97">(R962*1000000)/S962</f>
        <v>46.038081359735379</v>
      </c>
      <c r="Y962" s="23">
        <v>171</v>
      </c>
      <c r="Z962" s="23">
        <v>668</v>
      </c>
      <c r="AR962" s="35"/>
    </row>
    <row r="963" spans="1:44">
      <c r="A963" s="23">
        <v>964</v>
      </c>
      <c r="B963" s="23">
        <v>964</v>
      </c>
      <c r="C963" s="23" t="s">
        <v>1452</v>
      </c>
      <c r="D963" s="23" t="s">
        <v>149</v>
      </c>
      <c r="E963" s="23" t="s">
        <v>149</v>
      </c>
      <c r="F963" s="23" t="s">
        <v>647</v>
      </c>
      <c r="G963" s="23" t="s">
        <v>648</v>
      </c>
      <c r="H963" s="23" t="s">
        <v>133</v>
      </c>
      <c r="I963" s="13">
        <v>110000</v>
      </c>
      <c r="J963" s="23" t="s">
        <v>119</v>
      </c>
      <c r="K963" s="13">
        <v>110000</v>
      </c>
      <c r="L963" s="24">
        <v>2.1070000000000002</v>
      </c>
      <c r="M963" s="37">
        <f t="shared" si="92"/>
        <v>3</v>
      </c>
      <c r="N963" s="24">
        <v>1.2869999999999999</v>
      </c>
      <c r="O963" s="13">
        <v>2</v>
      </c>
      <c r="P963" s="36">
        <f t="shared" si="93"/>
        <v>0.96524999999999994</v>
      </c>
      <c r="Q963" s="38">
        <f t="shared" si="94"/>
        <v>8.4</v>
      </c>
      <c r="R963" s="37">
        <f t="shared" si="95"/>
        <v>8.4</v>
      </c>
      <c r="S963" s="39">
        <f>IF(AND(I963=38000,R963&lt;=4.5,M963&gt;8),'[1]Pricing Schedule'!$F$8+('[1]Pricing Schedule'!$F$9*M963),
IF(AND(I963=38000,R963&lt;=4.5,M963&lt;=8),'[1]Pricing Schedule'!$F$34+('[1]Pricing Schedule'!$F$36*M963),
IF(AND(I963=38000,R963&gt;4.5,R963&lt;=9,M963&gt;8),'[1]Pricing Schedule'!$F$17+('[1]Pricing Schedule'!$F$18*M963),
IF(AND(I963=38000,R963&gt;4.5,R963&lt;=9,M963&lt;=8),'[1]Pricing Schedule'!$F$34+('[1]Pricing Schedule'!$F$36*M963),
IF(AND(I963=38000,R963&gt;9,R963&lt;=12.8,M963&gt;8),'[1]Pricing Schedule'!$F$26+('[1]Pricing Schedule'!$F$27*M963),
IF(AND(I963=38000,R963&gt;9,R963&lt;=12.8,M963&lt;=8),'[1]Pricing Schedule'!$F$34+('[1]Pricing Schedule'!$F$36*M963),
IF(AND(I963=38000,R963&gt;12.8,R963&lt;=22.8),'[1]Pricing Schedule'!$F$34+('[1]Pricing Schedule'!$F$36*M963),
IF(AND(I963=38000,R963&gt;22.8,R963&lt;=30.2),'[1]Pricing Schedule'!$F$43+('[1]Pricing Schedule'!$F$45*M963),
IF(AND(I963=38000,R963&gt;30.2,R963&lt;=45.9),'[1]Pricing Schedule'!$F$52+('[1]Pricing Schedule'!$F$54*M963),
IF(AND(I963=38000,R963&gt;45.9,R963&lt;=123.4),'[1]Pricing Schedule'!$F$96+('[1]Pricing Schedule'!$F$97*M963),
IF(AND(I963=38000,R963&gt;123.4,R963&lt;=168.2,M963&lt;=10),'[1]Pricing Schedule'!$F$103+('[1]Pricing Schedule'!$F$105*M963),
IF(AND(I963=38000,R963&gt;123.4,R963&lt;=168.2,M963&gt;10),'[1]Pricing Schedule'!$F$111+('[1]Pricing Schedule'!$F$113*M963),
IF(AND(I963=38000,R963&gt;157.4,R963&lt;=336.4,M963&lt;=10),('[1]Pricing Schedule'!$F$103+('[1]Pricing Schedule'!$F$105*M963))*2,
IF(AND(I963=38000,R963&gt;157.4,R963&lt;=336.4,M963&gt;10),('[1]Pricing Schedule'!$F$111+('[1]Pricing Schedule'!$F$113*M963))*2,
IF(AND(I963=38000,R963&gt;314.8,R963&lt;=504.6,M963&lt;=10),('[1]Pricing Schedule'!$F$103+('[1]Pricing Schedule'!$F$105*M963))*3,
IF(AND(I963=38000,R963&gt;314.8,R963&lt;=504.6,M963&gt;10),('[1]Pricing Schedule'!$F$111+('[1]Pricing Schedule'!$F$113*M963))*3,
IF(AND(I963=38000,R963&gt;472.2,R963&lt;=672.8,M963&lt;=10),('[1]Pricing Schedule'!$F$103+('[1]Pricing Schedule'!$F$105*M963))*4,
IF(AND(I963=38000,R963&gt;472.2,R963&lt;=672.8,M963&gt;10),('[1]Pricing Schedule'!$F$111+('[1]Pricing Schedule'!$F$113*M963))*4,
IF(AND(I963=110000,R963&lt;=12.8,M963&gt;2),'[1]Pricing Schedule'!$F$62+('[1]Pricing Schedule'!$F$63*M963),
IF(AND(I963=110000,R963&lt;=12.8,M963&lt;=2),'[1]Pricing Schedule'!$F$96+('[1]Pricing Schedule'!$F$97*M963),
IF(AND(I963=110000,R963&gt;12.8,R963&lt;=22.8,M963&gt;3),'[1]Pricing Schedule'!$F$71+('[1]Pricing Schedule'!$F$72*M963),
IF(AND(I963=110000,R963&gt;12.8,R963&lt;=22.8,M963&lt;=3),'[1]Pricing Schedule'!$F$96+('[1]Pricing Schedule'!$F$97*M963),
IF(AND(I963=110000,R963&gt;22.8,R963&lt;=30.2),'[1]Pricing Schedule'!$F$80+('[1]Pricing Schedule'!$F$81*M963),
IF(AND(I963=110000,R963&gt;30.2,R963&lt;=45.9),'[1]Pricing Schedule'!$F$89+('[1]Pricing Schedule'!$F$90*M963),
IF(AND(I963=110000,R963&gt;45.9,R963&lt;=123.4),'[1]Pricing Schedule'!$F$96+('[1]Pricing Schedule'!$F$97*M963),
IF(AND(I963=110000,R963&gt;123.4,R963&lt;=168.2,M963&lt;=10),'[1]Pricing Schedule'!$F$103+('[1]Pricing Schedule'!$F$105*M963),
IF(AND(I963=110000,R963&gt;123.4,R963&lt;=168.2,M963&gt;10),'[1]Pricing Schedule'!$F$111+('[1]Pricing Schedule'!$F$113*M963),
IF(AND(I963=110000,R963&gt;168.2,R963&lt;=336.4,M963&lt;=10),('[1]Pricing Schedule'!$F$103+('[1]Pricing Schedule'!$F$105*M963))*2,
IF(AND(I963=110000,R963&gt;168.2,R963&lt;=336.4,M963&gt;10),('[1]Pricing Schedule'!$F$111+('[1]Pricing Schedule'!$F$113*M963))*2,
IF(AND(I963=110000,R963&gt;336.4,R963&lt;=504.6,M963&lt;=10),('[1]Pricing Schedule'!$F$103+('[1]Pricing Schedule'!$F$105*M963))*3,
IF(AND(I963=110000,R963&gt;336.4,R963&lt;=504.6,M963&gt;10),('[1]Pricing Schedule'!$F$111+('[1]Pricing Schedule'!$F$113*M963))*3,
IF(AND(I963=110000,R963&gt;504.6,R963&lt;=672.8,M963&lt;=10),('[1]Pricing Schedule'!$F$103+('[1]Pricing Schedule'!$F$105*M963))*4,
IF(AND(I963=110000,R963&gt;504.6,R963&lt;=672.8,M963&gt;10),('[1]Pricing Schedule'!$F$111+('[1]Pricing Schedule'!$F$113*M963))*4,
IF(AND(I963=110000,R963&gt;672.8,R963&lt;=841,M963&lt;=10),('[1]Pricing Schedule'!$F$103+('[1]Pricing Schedule'!$F$105*M963))*5,
IF(AND(I963=110000,R963&gt;672.8,R963&lt;=841,M963&gt;10),('[1]Pricing Schedule'!$F$111+('[1]Pricing Schedule'!$F$113*M963))*5,
IF(AND(I963=110000,R963&gt;672.8,R963&lt;=841,M963&lt;=10),('[1]Pricing Schedule'!$F$103+('[1]Pricing Schedule'!$F$105*M963))*5,
IF(AND(I963=110000,R963&gt;672.8,R963&lt;=841,M963&gt;10),('[1]Pricing Schedule'!$F$111+('[1]Pricing Schedule'!$F$113*M963))*5,
IF(AND(I963=110000,R963&gt;1345.6,R963&lt;=1513.8,M963&lt;=10),('[1]Pricing Schedule'!$F$103+('[1]Pricing Schedule'!$F$105*M963))*9,
IF(AND(I963=110000,R963&gt;1345.6,R963&lt;=1513.8,M963&gt;10),('[1]Pricing Schedule'!$F$111+('[1]Pricing Schedule'!$F$113*M963))*9,
9999999999)))))))))))))))))))))))))))))))))))))))</f>
        <v>1574570</v>
      </c>
      <c r="T963" s="21">
        <f>IF(AND(I963=38000,R963&lt;=4.5,M963&gt;8),'[1]Pricing Schedule'!$J$9,
IF(AND(I963=38000,R963&lt;=4.5,M963&lt;=8),'[1]Pricing Schedule'!$J$36,
IF(AND(I963=38000,R963&gt;4.5,R963&lt;=9,M963&gt;8),'[1]Pricing Schedule'!$J$18,
IF(AND(I963=38000,R963&gt;4.5,R963&lt;=9,M963&lt;=8),'[1]Pricing Schedule'!$J$36,
IF(AND(I963=38000,R963&gt;9,R963&lt;=12.8,M963&gt;8),'[1]Pricing Schedule'!$J$27,
IF(AND(I963=38000,R963&gt;9,R963&lt;=12.8,M963&lt;=8),'[1]Pricing Schedule'!$J$36,
IF(AND(I963=38000,R963&gt;12.8,R963&lt;=22.8),'[1]Pricing Schedule'!$J$36,
IF(AND(I963=38000,R963&gt;22.8,R963&lt;=30.2),'[1]Pricing Schedule'!$J$45,
IF(AND(I963=38000,R963&gt;30.2,R963&lt;=45.9),'[1]Pricing Schedule'!$J$54,
IF(AND(I963=38000,R963&gt;45.9,R963&lt;=123.4),'[1]Pricing Schedule'!$J$97,
IF(AND(I963=38000,R963&gt;123.4,R963&lt;=168.2,M963&lt;=10),'[1]Pricing Schedule'!$J$105,
IF(AND(I963=38000,R963&gt;123.4,R963&lt;=168.2,M963&gt;10),'[1]Pricing Schedule'!$J$113,
IF(AND(I963=38000,R963&gt;168.2,R963&lt;=336.4,M963&lt;=10),('[1]Pricing Schedule'!$J$105),
IF(AND(I963=38000,R963&gt;168.2,R963&lt;=336.4,M963&gt;10),('[1]Pricing Schedule'!$J$113),
IF(AND(I963=38000,R963&gt;336.4,R963&lt;=504.6,M963&lt;=10),('[1]Pricing Schedule'!$J$105),
IF(AND(I963=38000,R963&gt;336.4,R963&lt;=504.6,M963&gt;10),('[1]Pricing Schedule'!$J$113),
IF(AND(I963=38000,R963&gt;504.6,R963&lt;=672.8,M963&lt;=10),('[1]Pricing Schedule'!$J$105),
IF(AND(I963=38000,R963&gt;504.6,R963&lt;=672.8,M963&gt;10),('[1]Pricing Schedule'!$J$113),
IF(AND(I963=110000,R963&lt;=12.8,M963&gt;2),'[1]Pricing Schedule'!$J$63,
IF(AND(I963=110000,R963&lt;=12.8,M963&lt;=2),'[1]Pricing Schedule'!$J$97,
IF(AND(I963=110000,R963&gt;12.8,R963&lt;=22.8,M963&gt;3),'[1]Pricing Schedule'!$J$72,
IF(AND(I963=110000,R963&gt;12.8,R963&lt;=22.8,M963&lt;=3),'[1]Pricing Schedule'!$J$97,
IF(AND(I963=110000,R963&gt;22.8,R963&lt;=30.2),'[1]Pricing Schedule'!$J$81,
IF(AND(I963=110000,R963&gt;30.2,R963&lt;=45.9),'[1]Pricing Schedule'!$J$90,
IF(AND(I963=110000,R963&gt;45.9,R963&lt;=123.4),'[1]Pricing Schedule'!$J$97,
IF(AND(I963=110000,R963&gt;123.4,R963&lt;=168.2,M963&lt;=10),'[1]Pricing Schedule'!$J$105,
IF(AND(I963=110000,R963&gt;123.4,R963&lt;=168.2,M963&gt;10),'[1]Pricing Schedule'!$J$113,
IF(AND(I963=110000,R963&gt;168.2,R963&lt;=336.2,M963&lt;=10),('[1]Pricing Schedule'!$J$105),
IF(AND(I963=110000,R963&gt;168.2,R963&lt;=336.2,M963&gt;10),('[1]Pricing Schedule'!$J$113),
IF(AND(I963=110000,R963&gt;336.4,R963&lt;=504.6,M963&lt;=10),('[1]Pricing Schedule'!$J$105),
IF(AND(I963=110000,R963&gt;336.4,R963&lt;=504.6,M963&gt;10),('[1]Pricing Schedule'!$J$113),
IF(AND(I963=110000,R963&gt;504.6,R963&lt;=672.8,M963&lt;=10),('[1]Pricing Schedule'!$J$105),
IF(AND(I963=110000,R963&gt;504.6,R963&lt;=672.8,M963&gt;10),('[1]Pricing Schedule'!$J$113),
IF(AND(I963=110000,R963&gt;672.8,R963&lt;=841,M963&lt;=10),('[1]Pricing Schedule'!$J$105),
IF(AND(I963=110000,R963&gt;672.8,R963&lt;=841,M963&gt;10),('[1]Pricing Schedule'!$J$113),
IF(AND(I963=110000,R963&gt;1682,R963&lt;=1850.2,M963&lt;=10),('[1]Pricing Schedule'!$J$105),
IF(AND(I963=110000,R963&gt;1682,R963&lt;=1850.2,M963&gt;10),('[1]Pricing Schedule'!$J$113),
IF(AND(I963=110000,R963&gt;2018.4,R963&lt;=2186.6,M963&lt;=10),('[1]Pricing Schedule'!$J$105),
IF(AND(I963=110000,R963&gt;2018.4,R963&lt;=2186.6,M963&gt;10),('[1]Pricing Schedule'!$J$113),999999999)))))))))))))))))))))))))))))))))))))))</f>
        <v>7</v>
      </c>
      <c r="U963" s="40">
        <f t="shared" si="96"/>
        <v>187448.80952380953</v>
      </c>
      <c r="V963" s="41">
        <f t="shared" si="97"/>
        <v>5.3347898156322042</v>
      </c>
      <c r="Y963" s="23">
        <v>362</v>
      </c>
      <c r="Z963" s="23">
        <v>668</v>
      </c>
      <c r="AR963" s="35"/>
    </row>
    <row r="964" spans="1:44">
      <c r="A964" s="23">
        <v>965</v>
      </c>
      <c r="B964" s="23">
        <v>965</v>
      </c>
      <c r="C964" s="23" t="s">
        <v>1453</v>
      </c>
      <c r="D964" s="23" t="s">
        <v>149</v>
      </c>
      <c r="E964" s="23" t="s">
        <v>110</v>
      </c>
      <c r="F964" s="23" t="s">
        <v>340</v>
      </c>
      <c r="G964" s="23" t="s">
        <v>341</v>
      </c>
      <c r="H964" s="23" t="s">
        <v>113</v>
      </c>
      <c r="I964" s="13">
        <v>38000</v>
      </c>
      <c r="J964" s="23" t="s">
        <v>119</v>
      </c>
      <c r="K964" s="13">
        <v>38000</v>
      </c>
      <c r="L964" s="24">
        <v>3.2109999999999999</v>
      </c>
      <c r="M964" s="37">
        <f t="shared" si="92"/>
        <v>4</v>
      </c>
      <c r="N964" s="24">
        <v>1.54</v>
      </c>
      <c r="O964" s="13">
        <v>2</v>
      </c>
      <c r="P964" s="36">
        <f t="shared" si="93"/>
        <v>1.155</v>
      </c>
      <c r="Q964" s="38">
        <f t="shared" si="94"/>
        <v>12.600000000000001</v>
      </c>
      <c r="R964" s="37">
        <f t="shared" si="95"/>
        <v>12.600000000000001</v>
      </c>
      <c r="S964" s="39">
        <f>IF(AND(I964=38000,R964&lt;=4.5,M964&gt;8),'[1]Pricing Schedule'!$F$8+('[1]Pricing Schedule'!$F$9*M964),
IF(AND(I964=38000,R964&lt;=4.5,M964&lt;=8),'[1]Pricing Schedule'!$F$34+('[1]Pricing Schedule'!$F$36*M964),
IF(AND(I964=38000,R964&gt;4.5,R964&lt;=9,M964&gt;8),'[1]Pricing Schedule'!$F$17+('[1]Pricing Schedule'!$F$18*M964),
IF(AND(I964=38000,R964&gt;4.5,R964&lt;=9,M964&lt;=8),'[1]Pricing Schedule'!$F$34+('[1]Pricing Schedule'!$F$36*M964),
IF(AND(I964=38000,R964&gt;9,R964&lt;=12.8,M964&gt;8),'[1]Pricing Schedule'!$F$26+('[1]Pricing Schedule'!$F$27*M964),
IF(AND(I964=38000,R964&gt;9,R964&lt;=12.8,M964&lt;=8),'[1]Pricing Schedule'!$F$34+('[1]Pricing Schedule'!$F$36*M964),
IF(AND(I964=38000,R964&gt;12.8,R964&lt;=22.8),'[1]Pricing Schedule'!$F$34+('[1]Pricing Schedule'!$F$36*M964),
IF(AND(I964=38000,R964&gt;22.8,R964&lt;=30.2),'[1]Pricing Schedule'!$F$43+('[1]Pricing Schedule'!$F$45*M964),
IF(AND(I964=38000,R964&gt;30.2,R964&lt;=45.9),'[1]Pricing Schedule'!$F$52+('[1]Pricing Schedule'!$F$54*M964),
IF(AND(I964=38000,R964&gt;45.9,R964&lt;=123.4),'[1]Pricing Schedule'!$F$96+('[1]Pricing Schedule'!$F$97*M964),
IF(AND(I964=38000,R964&gt;123.4,R964&lt;=168.2,M964&lt;=10),'[1]Pricing Schedule'!$F$103+('[1]Pricing Schedule'!$F$105*M964),
IF(AND(I964=38000,R964&gt;123.4,R964&lt;=168.2,M964&gt;10),'[1]Pricing Schedule'!$F$111+('[1]Pricing Schedule'!$F$113*M964),
IF(AND(I964=38000,R964&gt;157.4,R964&lt;=336.4,M964&lt;=10),('[1]Pricing Schedule'!$F$103+('[1]Pricing Schedule'!$F$105*M964))*2,
IF(AND(I964=38000,R964&gt;157.4,R964&lt;=336.4,M964&gt;10),('[1]Pricing Schedule'!$F$111+('[1]Pricing Schedule'!$F$113*M964))*2,
IF(AND(I964=38000,R964&gt;314.8,R964&lt;=504.6,M964&lt;=10),('[1]Pricing Schedule'!$F$103+('[1]Pricing Schedule'!$F$105*M964))*3,
IF(AND(I964=38000,R964&gt;314.8,R964&lt;=504.6,M964&gt;10),('[1]Pricing Schedule'!$F$111+('[1]Pricing Schedule'!$F$113*M964))*3,
IF(AND(I964=38000,R964&gt;472.2,R964&lt;=672.8,M964&lt;=10),('[1]Pricing Schedule'!$F$103+('[1]Pricing Schedule'!$F$105*M964))*4,
IF(AND(I964=38000,R964&gt;472.2,R964&lt;=672.8,M964&gt;10),('[1]Pricing Schedule'!$F$111+('[1]Pricing Schedule'!$F$113*M964))*4,
IF(AND(I964=110000,R964&lt;=12.8,M964&gt;2),'[1]Pricing Schedule'!$F$62+('[1]Pricing Schedule'!$F$63*M964),
IF(AND(I964=110000,R964&lt;=12.8,M964&lt;=2),'[1]Pricing Schedule'!$F$96+('[1]Pricing Schedule'!$F$97*M964),
IF(AND(I964=110000,R964&gt;12.8,R964&lt;=22.8,M964&gt;3),'[1]Pricing Schedule'!$F$71+('[1]Pricing Schedule'!$F$72*M964),
IF(AND(I964=110000,R964&gt;12.8,R964&lt;=22.8,M964&lt;=3),'[1]Pricing Schedule'!$F$96+('[1]Pricing Schedule'!$F$97*M964),
IF(AND(I964=110000,R964&gt;22.8,R964&lt;=30.2),'[1]Pricing Schedule'!$F$80+('[1]Pricing Schedule'!$F$81*M964),
IF(AND(I964=110000,R964&gt;30.2,R964&lt;=45.9),'[1]Pricing Schedule'!$F$89+('[1]Pricing Schedule'!$F$90*M964),
IF(AND(I964=110000,R964&gt;45.9,R964&lt;=123.4),'[1]Pricing Schedule'!$F$96+('[1]Pricing Schedule'!$F$97*M964),
IF(AND(I964=110000,R964&gt;123.4,R964&lt;=168.2,M964&lt;=10),'[1]Pricing Schedule'!$F$103+('[1]Pricing Schedule'!$F$105*M964),
IF(AND(I964=110000,R964&gt;123.4,R964&lt;=168.2,M964&gt;10),'[1]Pricing Schedule'!$F$111+('[1]Pricing Schedule'!$F$113*M964),
IF(AND(I964=110000,R964&gt;168.2,R964&lt;=336.4,M964&lt;=10),('[1]Pricing Schedule'!$F$103+('[1]Pricing Schedule'!$F$105*M964))*2,
IF(AND(I964=110000,R964&gt;168.2,R964&lt;=336.4,M964&gt;10),('[1]Pricing Schedule'!$F$111+('[1]Pricing Schedule'!$F$113*M964))*2,
IF(AND(I964=110000,R964&gt;336.4,R964&lt;=504.6,M964&lt;=10),('[1]Pricing Schedule'!$F$103+('[1]Pricing Schedule'!$F$105*M964))*3,
IF(AND(I964=110000,R964&gt;336.4,R964&lt;=504.6,M964&gt;10),('[1]Pricing Schedule'!$F$111+('[1]Pricing Schedule'!$F$113*M964))*3,
IF(AND(I964=110000,R964&gt;504.6,R964&lt;=672.8,M964&lt;=10),('[1]Pricing Schedule'!$F$103+('[1]Pricing Schedule'!$F$105*M964))*4,
IF(AND(I964=110000,R964&gt;504.6,R964&lt;=672.8,M964&gt;10),('[1]Pricing Schedule'!$F$111+('[1]Pricing Schedule'!$F$113*M964))*4,
IF(AND(I964=110000,R964&gt;672.8,R964&lt;=841,M964&lt;=10),('[1]Pricing Schedule'!$F$103+('[1]Pricing Schedule'!$F$105*M964))*5,
IF(AND(I964=110000,R964&gt;672.8,R964&lt;=841,M964&gt;10),('[1]Pricing Schedule'!$F$111+('[1]Pricing Schedule'!$F$113*M964))*5,
IF(AND(I964=110000,R964&gt;672.8,R964&lt;=841,M964&lt;=10),('[1]Pricing Schedule'!$F$103+('[1]Pricing Schedule'!$F$105*M964))*5,
IF(AND(I964=110000,R964&gt;672.8,R964&lt;=841,M964&gt;10),('[1]Pricing Schedule'!$F$111+('[1]Pricing Schedule'!$F$113*M964))*5,
IF(AND(I964=110000,R964&gt;1345.6,R964&lt;=1513.8,M964&lt;=10),('[1]Pricing Schedule'!$F$103+('[1]Pricing Schedule'!$F$105*M964))*9,
IF(AND(I964=110000,R964&gt;1345.6,R964&lt;=1513.8,M964&gt;10),('[1]Pricing Schedule'!$F$111+('[1]Pricing Schedule'!$F$113*M964))*9,
9999999999)))))))))))))))))))))))))))))))))))))))</f>
        <v>628870</v>
      </c>
      <c r="T964" s="21">
        <f>IF(AND(I964=38000,R964&lt;=4.5,M964&gt;8),'[1]Pricing Schedule'!$J$9,
IF(AND(I964=38000,R964&lt;=4.5,M964&lt;=8),'[1]Pricing Schedule'!$J$36,
IF(AND(I964=38000,R964&gt;4.5,R964&lt;=9,M964&gt;8),'[1]Pricing Schedule'!$J$18,
IF(AND(I964=38000,R964&gt;4.5,R964&lt;=9,M964&lt;=8),'[1]Pricing Schedule'!$J$36,
IF(AND(I964=38000,R964&gt;9,R964&lt;=12.8,M964&gt;8),'[1]Pricing Schedule'!$J$27,
IF(AND(I964=38000,R964&gt;9,R964&lt;=12.8,M964&lt;=8),'[1]Pricing Schedule'!$J$36,
IF(AND(I964=38000,R964&gt;12.8,R964&lt;=22.8),'[1]Pricing Schedule'!$J$36,
IF(AND(I964=38000,R964&gt;22.8,R964&lt;=30.2),'[1]Pricing Schedule'!$J$45,
IF(AND(I964=38000,R964&gt;30.2,R964&lt;=45.9),'[1]Pricing Schedule'!$J$54,
IF(AND(I964=38000,R964&gt;45.9,R964&lt;=123.4),'[1]Pricing Schedule'!$J$97,
IF(AND(I964=38000,R964&gt;123.4,R964&lt;=168.2,M964&lt;=10),'[1]Pricing Schedule'!$J$105,
IF(AND(I964=38000,R964&gt;123.4,R964&lt;=168.2,M964&gt;10),'[1]Pricing Schedule'!$J$113,
IF(AND(I964=38000,R964&gt;168.2,R964&lt;=336.4,M964&lt;=10),('[1]Pricing Schedule'!$J$105),
IF(AND(I964=38000,R964&gt;168.2,R964&lt;=336.4,M964&gt;10),('[1]Pricing Schedule'!$J$113),
IF(AND(I964=38000,R964&gt;336.4,R964&lt;=504.6,M964&lt;=10),('[1]Pricing Schedule'!$J$105),
IF(AND(I964=38000,R964&gt;336.4,R964&lt;=504.6,M964&gt;10),('[1]Pricing Schedule'!$J$113),
IF(AND(I964=38000,R964&gt;504.6,R964&lt;=672.8,M964&lt;=10),('[1]Pricing Schedule'!$J$105),
IF(AND(I964=38000,R964&gt;504.6,R964&lt;=672.8,M964&gt;10),('[1]Pricing Schedule'!$J$113),
IF(AND(I964=110000,R964&lt;=12.8,M964&gt;2),'[1]Pricing Schedule'!$J$63,
IF(AND(I964=110000,R964&lt;=12.8,M964&lt;=2),'[1]Pricing Schedule'!$J$97,
IF(AND(I964=110000,R964&gt;12.8,R964&lt;=22.8,M964&gt;3),'[1]Pricing Schedule'!$J$72,
IF(AND(I964=110000,R964&gt;12.8,R964&lt;=22.8,M964&lt;=3),'[1]Pricing Schedule'!$J$97,
IF(AND(I964=110000,R964&gt;22.8,R964&lt;=30.2),'[1]Pricing Schedule'!$J$81,
IF(AND(I964=110000,R964&gt;30.2,R964&lt;=45.9),'[1]Pricing Schedule'!$J$90,
IF(AND(I964=110000,R964&gt;45.9,R964&lt;=123.4),'[1]Pricing Schedule'!$J$97,
IF(AND(I964=110000,R964&gt;123.4,R964&lt;=168.2,M964&lt;=10),'[1]Pricing Schedule'!$J$105,
IF(AND(I964=110000,R964&gt;123.4,R964&lt;=168.2,M964&gt;10),'[1]Pricing Schedule'!$J$113,
IF(AND(I964=110000,R964&gt;168.2,R964&lt;=336.2,M964&lt;=10),('[1]Pricing Schedule'!$J$105),
IF(AND(I964=110000,R964&gt;168.2,R964&lt;=336.2,M964&gt;10),('[1]Pricing Schedule'!$J$113),
IF(AND(I964=110000,R964&gt;336.4,R964&lt;=504.6,M964&lt;=10),('[1]Pricing Schedule'!$J$105),
IF(AND(I964=110000,R964&gt;336.4,R964&lt;=504.6,M964&gt;10),('[1]Pricing Schedule'!$J$113),
IF(AND(I964=110000,R964&gt;504.6,R964&lt;=672.8,M964&lt;=10),('[1]Pricing Schedule'!$J$105),
IF(AND(I964=110000,R964&gt;504.6,R964&lt;=672.8,M964&gt;10),('[1]Pricing Schedule'!$J$113),
IF(AND(I964=110000,R964&gt;672.8,R964&lt;=841,M964&lt;=10),('[1]Pricing Schedule'!$J$105),
IF(AND(I964=110000,R964&gt;672.8,R964&lt;=841,M964&gt;10),('[1]Pricing Schedule'!$J$113),
IF(AND(I964=110000,R964&gt;1682,R964&lt;=1850.2,M964&lt;=10),('[1]Pricing Schedule'!$J$105),
IF(AND(I964=110000,R964&gt;1682,R964&lt;=1850.2,M964&gt;10),('[1]Pricing Schedule'!$J$113),
IF(AND(I964=110000,R964&gt;2018.4,R964&lt;=2186.6,M964&lt;=10),('[1]Pricing Schedule'!$J$105),
IF(AND(I964=110000,R964&gt;2018.4,R964&lt;=2186.6,M964&gt;10),('[1]Pricing Schedule'!$J$113),999999999)))))))))))))))))))))))))))))))))))))))</f>
        <v>4</v>
      </c>
      <c r="U964" s="40">
        <f t="shared" si="96"/>
        <v>49910.317460317456</v>
      </c>
      <c r="V964" s="41">
        <f t="shared" si="97"/>
        <v>20.035937475153851</v>
      </c>
      <c r="Y964" s="23">
        <v>107</v>
      </c>
      <c r="Z964" s="23">
        <v>77</v>
      </c>
      <c r="AR964" s="35"/>
    </row>
    <row r="965" spans="1:44">
      <c r="A965" s="23">
        <v>966</v>
      </c>
      <c r="B965" s="23">
        <v>966</v>
      </c>
      <c r="C965" s="23" t="s">
        <v>1454</v>
      </c>
      <c r="D965" s="23" t="s">
        <v>149</v>
      </c>
      <c r="E965" s="23" t="s">
        <v>149</v>
      </c>
      <c r="F965" s="23" t="s">
        <v>340</v>
      </c>
      <c r="G965" s="23" t="s">
        <v>341</v>
      </c>
      <c r="H965" s="23" t="s">
        <v>113</v>
      </c>
      <c r="I965" s="13">
        <v>38000</v>
      </c>
      <c r="J965" s="23" t="s">
        <v>119</v>
      </c>
      <c r="K965" s="13">
        <v>38000</v>
      </c>
      <c r="L965" s="24">
        <v>2.4489999999999998</v>
      </c>
      <c r="M965" s="37">
        <f t="shared" si="92"/>
        <v>3</v>
      </c>
      <c r="N965" s="24">
        <v>1.569</v>
      </c>
      <c r="O965" s="13">
        <v>2</v>
      </c>
      <c r="P965" s="36">
        <f t="shared" si="93"/>
        <v>1.17675</v>
      </c>
      <c r="Q965" s="38">
        <f t="shared" si="94"/>
        <v>12.600000000000001</v>
      </c>
      <c r="R965" s="37">
        <f t="shared" si="95"/>
        <v>12.600000000000001</v>
      </c>
      <c r="S965" s="39">
        <f>IF(AND(I965=38000,R965&lt;=4.5,M965&gt;8),'[1]Pricing Schedule'!$F$8+('[1]Pricing Schedule'!$F$9*M965),
IF(AND(I965=38000,R965&lt;=4.5,M965&lt;=8),'[1]Pricing Schedule'!$F$34+('[1]Pricing Schedule'!$F$36*M965),
IF(AND(I965=38000,R965&gt;4.5,R965&lt;=9,M965&gt;8),'[1]Pricing Schedule'!$F$17+('[1]Pricing Schedule'!$F$18*M965),
IF(AND(I965=38000,R965&gt;4.5,R965&lt;=9,M965&lt;=8),'[1]Pricing Schedule'!$F$34+('[1]Pricing Schedule'!$F$36*M965),
IF(AND(I965=38000,R965&gt;9,R965&lt;=12.8,M965&gt;8),'[1]Pricing Schedule'!$F$26+('[1]Pricing Schedule'!$F$27*M965),
IF(AND(I965=38000,R965&gt;9,R965&lt;=12.8,M965&lt;=8),'[1]Pricing Schedule'!$F$34+('[1]Pricing Schedule'!$F$36*M965),
IF(AND(I965=38000,R965&gt;12.8,R965&lt;=22.8),'[1]Pricing Schedule'!$F$34+('[1]Pricing Schedule'!$F$36*M965),
IF(AND(I965=38000,R965&gt;22.8,R965&lt;=30.2),'[1]Pricing Schedule'!$F$43+('[1]Pricing Schedule'!$F$45*M965),
IF(AND(I965=38000,R965&gt;30.2,R965&lt;=45.9),'[1]Pricing Schedule'!$F$52+('[1]Pricing Schedule'!$F$54*M965),
IF(AND(I965=38000,R965&gt;45.9,R965&lt;=123.4),'[1]Pricing Schedule'!$F$96+('[1]Pricing Schedule'!$F$97*M965),
IF(AND(I965=38000,R965&gt;123.4,R965&lt;=168.2,M965&lt;=10),'[1]Pricing Schedule'!$F$103+('[1]Pricing Schedule'!$F$105*M965),
IF(AND(I965=38000,R965&gt;123.4,R965&lt;=168.2,M965&gt;10),'[1]Pricing Schedule'!$F$111+('[1]Pricing Schedule'!$F$113*M965),
IF(AND(I965=38000,R965&gt;157.4,R965&lt;=336.4,M965&lt;=10),('[1]Pricing Schedule'!$F$103+('[1]Pricing Schedule'!$F$105*M965))*2,
IF(AND(I965=38000,R965&gt;157.4,R965&lt;=336.4,M965&gt;10),('[1]Pricing Schedule'!$F$111+('[1]Pricing Schedule'!$F$113*M965))*2,
IF(AND(I965=38000,R965&gt;314.8,R965&lt;=504.6,M965&lt;=10),('[1]Pricing Schedule'!$F$103+('[1]Pricing Schedule'!$F$105*M965))*3,
IF(AND(I965=38000,R965&gt;314.8,R965&lt;=504.6,M965&gt;10),('[1]Pricing Schedule'!$F$111+('[1]Pricing Schedule'!$F$113*M965))*3,
IF(AND(I965=38000,R965&gt;472.2,R965&lt;=672.8,M965&lt;=10),('[1]Pricing Schedule'!$F$103+('[1]Pricing Schedule'!$F$105*M965))*4,
IF(AND(I965=38000,R965&gt;472.2,R965&lt;=672.8,M965&gt;10),('[1]Pricing Schedule'!$F$111+('[1]Pricing Schedule'!$F$113*M965))*4,
IF(AND(I965=110000,R965&lt;=12.8,M965&gt;2),'[1]Pricing Schedule'!$F$62+('[1]Pricing Schedule'!$F$63*M965),
IF(AND(I965=110000,R965&lt;=12.8,M965&lt;=2),'[1]Pricing Schedule'!$F$96+('[1]Pricing Schedule'!$F$97*M965),
IF(AND(I965=110000,R965&gt;12.8,R965&lt;=22.8,M965&gt;3),'[1]Pricing Schedule'!$F$71+('[1]Pricing Schedule'!$F$72*M965),
IF(AND(I965=110000,R965&gt;12.8,R965&lt;=22.8,M965&lt;=3),'[1]Pricing Schedule'!$F$96+('[1]Pricing Schedule'!$F$97*M965),
IF(AND(I965=110000,R965&gt;22.8,R965&lt;=30.2),'[1]Pricing Schedule'!$F$80+('[1]Pricing Schedule'!$F$81*M965),
IF(AND(I965=110000,R965&gt;30.2,R965&lt;=45.9),'[1]Pricing Schedule'!$F$89+('[1]Pricing Schedule'!$F$90*M965),
IF(AND(I965=110000,R965&gt;45.9,R965&lt;=123.4),'[1]Pricing Schedule'!$F$96+('[1]Pricing Schedule'!$F$97*M965),
IF(AND(I965=110000,R965&gt;123.4,R965&lt;=168.2,M965&lt;=10),'[1]Pricing Schedule'!$F$103+('[1]Pricing Schedule'!$F$105*M965),
IF(AND(I965=110000,R965&gt;123.4,R965&lt;=168.2,M965&gt;10),'[1]Pricing Schedule'!$F$111+('[1]Pricing Schedule'!$F$113*M965),
IF(AND(I965=110000,R965&gt;168.2,R965&lt;=336.4,M965&lt;=10),('[1]Pricing Schedule'!$F$103+('[1]Pricing Schedule'!$F$105*M965))*2,
IF(AND(I965=110000,R965&gt;168.2,R965&lt;=336.4,M965&gt;10),('[1]Pricing Schedule'!$F$111+('[1]Pricing Schedule'!$F$113*M965))*2,
IF(AND(I965=110000,R965&gt;336.4,R965&lt;=504.6,M965&lt;=10),('[1]Pricing Schedule'!$F$103+('[1]Pricing Schedule'!$F$105*M965))*3,
IF(AND(I965=110000,R965&gt;336.4,R965&lt;=504.6,M965&gt;10),('[1]Pricing Schedule'!$F$111+('[1]Pricing Schedule'!$F$113*M965))*3,
IF(AND(I965=110000,R965&gt;504.6,R965&lt;=672.8,M965&lt;=10),('[1]Pricing Schedule'!$F$103+('[1]Pricing Schedule'!$F$105*M965))*4,
IF(AND(I965=110000,R965&gt;504.6,R965&lt;=672.8,M965&gt;10),('[1]Pricing Schedule'!$F$111+('[1]Pricing Schedule'!$F$113*M965))*4,
IF(AND(I965=110000,R965&gt;672.8,R965&lt;=841,M965&lt;=10),('[1]Pricing Schedule'!$F$103+('[1]Pricing Schedule'!$F$105*M965))*5,
IF(AND(I965=110000,R965&gt;672.8,R965&lt;=841,M965&gt;10),('[1]Pricing Schedule'!$F$111+('[1]Pricing Schedule'!$F$113*M965))*5,
IF(AND(I965=110000,R965&gt;672.8,R965&lt;=841,M965&lt;=10),('[1]Pricing Schedule'!$F$103+('[1]Pricing Schedule'!$F$105*M965))*5,
IF(AND(I965=110000,R965&gt;672.8,R965&lt;=841,M965&gt;10),('[1]Pricing Schedule'!$F$111+('[1]Pricing Schedule'!$F$113*M965))*5,
IF(AND(I965=110000,R965&gt;1345.6,R965&lt;=1513.8,M965&lt;=10),('[1]Pricing Schedule'!$F$103+('[1]Pricing Schedule'!$F$105*M965))*9,
IF(AND(I965=110000,R965&gt;1345.6,R965&lt;=1513.8,M965&gt;10),('[1]Pricing Schedule'!$F$111+('[1]Pricing Schedule'!$F$113*M965))*9,
9999999999)))))))))))))))))))))))))))))))))))))))</f>
        <v>558600</v>
      </c>
      <c r="T965" s="21">
        <f>IF(AND(I965=38000,R965&lt;=4.5,M965&gt;8),'[1]Pricing Schedule'!$J$9,
IF(AND(I965=38000,R965&lt;=4.5,M965&lt;=8),'[1]Pricing Schedule'!$J$36,
IF(AND(I965=38000,R965&gt;4.5,R965&lt;=9,M965&gt;8),'[1]Pricing Schedule'!$J$18,
IF(AND(I965=38000,R965&gt;4.5,R965&lt;=9,M965&lt;=8),'[1]Pricing Schedule'!$J$36,
IF(AND(I965=38000,R965&gt;9,R965&lt;=12.8,M965&gt;8),'[1]Pricing Schedule'!$J$27,
IF(AND(I965=38000,R965&gt;9,R965&lt;=12.8,M965&lt;=8),'[1]Pricing Schedule'!$J$36,
IF(AND(I965=38000,R965&gt;12.8,R965&lt;=22.8),'[1]Pricing Schedule'!$J$36,
IF(AND(I965=38000,R965&gt;22.8,R965&lt;=30.2),'[1]Pricing Schedule'!$J$45,
IF(AND(I965=38000,R965&gt;30.2,R965&lt;=45.9),'[1]Pricing Schedule'!$J$54,
IF(AND(I965=38000,R965&gt;45.9,R965&lt;=123.4),'[1]Pricing Schedule'!$J$97,
IF(AND(I965=38000,R965&gt;123.4,R965&lt;=168.2,M965&lt;=10),'[1]Pricing Schedule'!$J$105,
IF(AND(I965=38000,R965&gt;123.4,R965&lt;=168.2,M965&gt;10),'[1]Pricing Schedule'!$J$113,
IF(AND(I965=38000,R965&gt;168.2,R965&lt;=336.4,M965&lt;=10),('[1]Pricing Schedule'!$J$105),
IF(AND(I965=38000,R965&gt;168.2,R965&lt;=336.4,M965&gt;10),('[1]Pricing Schedule'!$J$113),
IF(AND(I965=38000,R965&gt;336.4,R965&lt;=504.6,M965&lt;=10),('[1]Pricing Schedule'!$J$105),
IF(AND(I965=38000,R965&gt;336.4,R965&lt;=504.6,M965&gt;10),('[1]Pricing Schedule'!$J$113),
IF(AND(I965=38000,R965&gt;504.6,R965&lt;=672.8,M965&lt;=10),('[1]Pricing Schedule'!$J$105),
IF(AND(I965=38000,R965&gt;504.6,R965&lt;=672.8,M965&gt;10),('[1]Pricing Schedule'!$J$113),
IF(AND(I965=110000,R965&lt;=12.8,M965&gt;2),'[1]Pricing Schedule'!$J$63,
IF(AND(I965=110000,R965&lt;=12.8,M965&lt;=2),'[1]Pricing Schedule'!$J$97,
IF(AND(I965=110000,R965&gt;12.8,R965&lt;=22.8,M965&gt;3),'[1]Pricing Schedule'!$J$72,
IF(AND(I965=110000,R965&gt;12.8,R965&lt;=22.8,M965&lt;=3),'[1]Pricing Schedule'!$J$97,
IF(AND(I965=110000,R965&gt;22.8,R965&lt;=30.2),'[1]Pricing Schedule'!$J$81,
IF(AND(I965=110000,R965&gt;30.2,R965&lt;=45.9),'[1]Pricing Schedule'!$J$90,
IF(AND(I965=110000,R965&gt;45.9,R965&lt;=123.4),'[1]Pricing Schedule'!$J$97,
IF(AND(I965=110000,R965&gt;123.4,R965&lt;=168.2,M965&lt;=10),'[1]Pricing Schedule'!$J$105,
IF(AND(I965=110000,R965&gt;123.4,R965&lt;=168.2,M965&gt;10),'[1]Pricing Schedule'!$J$113,
IF(AND(I965=110000,R965&gt;168.2,R965&lt;=336.2,M965&lt;=10),('[1]Pricing Schedule'!$J$105),
IF(AND(I965=110000,R965&gt;168.2,R965&lt;=336.2,M965&gt;10),('[1]Pricing Schedule'!$J$113),
IF(AND(I965=110000,R965&gt;336.4,R965&lt;=504.6,M965&lt;=10),('[1]Pricing Schedule'!$J$105),
IF(AND(I965=110000,R965&gt;336.4,R965&lt;=504.6,M965&gt;10),('[1]Pricing Schedule'!$J$113),
IF(AND(I965=110000,R965&gt;504.6,R965&lt;=672.8,M965&lt;=10),('[1]Pricing Schedule'!$J$105),
IF(AND(I965=110000,R965&gt;504.6,R965&lt;=672.8,M965&gt;10),('[1]Pricing Schedule'!$J$113),
IF(AND(I965=110000,R965&gt;672.8,R965&lt;=841,M965&lt;=10),('[1]Pricing Schedule'!$J$105),
IF(AND(I965=110000,R965&gt;672.8,R965&lt;=841,M965&gt;10),('[1]Pricing Schedule'!$J$113),
IF(AND(I965=110000,R965&gt;1682,R965&lt;=1850.2,M965&lt;=10),('[1]Pricing Schedule'!$J$105),
IF(AND(I965=110000,R965&gt;1682,R965&lt;=1850.2,M965&gt;10),('[1]Pricing Schedule'!$J$113),
IF(AND(I965=110000,R965&gt;2018.4,R965&lt;=2186.6,M965&lt;=10),('[1]Pricing Schedule'!$J$105),
IF(AND(I965=110000,R965&gt;2018.4,R965&lt;=2186.6,M965&gt;10),('[1]Pricing Schedule'!$J$113),999999999)))))))))))))))))))))))))))))))))))))))</f>
        <v>4</v>
      </c>
      <c r="U965" s="40">
        <f t="shared" si="96"/>
        <v>44333.333333333328</v>
      </c>
      <c r="V965" s="41">
        <f t="shared" si="97"/>
        <v>22.556390977443613</v>
      </c>
      <c r="Y965" s="23">
        <v>337</v>
      </c>
      <c r="Z965" s="23">
        <v>77</v>
      </c>
      <c r="AR965" s="35"/>
    </row>
    <row r="966" spans="1:44" s="44" customFormat="1">
      <c r="A966" s="43">
        <v>967</v>
      </c>
      <c r="B966" s="43">
        <v>967</v>
      </c>
      <c r="C966" s="43" t="s">
        <v>1455</v>
      </c>
      <c r="D966" s="23" t="s">
        <v>149</v>
      </c>
      <c r="E966" s="23" t="s">
        <v>149</v>
      </c>
      <c r="F966" s="43" t="s">
        <v>340</v>
      </c>
      <c r="G966" s="43" t="s">
        <v>341</v>
      </c>
      <c r="H966" s="43" t="s">
        <v>113</v>
      </c>
      <c r="I966" s="44">
        <v>38000</v>
      </c>
      <c r="J966" s="43" t="s">
        <v>119</v>
      </c>
      <c r="K966" s="44">
        <v>38000</v>
      </c>
      <c r="L966" s="45">
        <v>4.9530000000000003</v>
      </c>
      <c r="M966" s="46">
        <f t="shared" si="92"/>
        <v>5</v>
      </c>
      <c r="N966" s="45">
        <v>6.7460000000000004</v>
      </c>
      <c r="O966" s="44">
        <v>2</v>
      </c>
      <c r="P966" s="46">
        <f t="shared" si="93"/>
        <v>5.0594999999999999</v>
      </c>
      <c r="Q966" s="47">
        <f t="shared" si="94"/>
        <v>58.800000000000011</v>
      </c>
      <c r="R966" s="46">
        <f t="shared" si="95"/>
        <v>58.800000000000011</v>
      </c>
      <c r="S966" s="39">
        <f>IF(AND(I966=38000,R966&lt;=4.5,M966&gt;8),'[1]Pricing Schedule'!$F$8+('[1]Pricing Schedule'!$F$9*M966),
IF(AND(I966=38000,R966&lt;=4.5,M966&lt;=8),'[1]Pricing Schedule'!$F$34+('[1]Pricing Schedule'!$F$36*M966),
IF(AND(I966=38000,R966&gt;4.5,R966&lt;=9,M966&gt;8),'[1]Pricing Schedule'!$F$17+('[1]Pricing Schedule'!$F$18*M966),
IF(AND(I966=38000,R966&gt;4.5,R966&lt;=9,M966&lt;=8),'[1]Pricing Schedule'!$F$34+('[1]Pricing Schedule'!$F$36*M966),
IF(AND(I966=38000,R966&gt;9,R966&lt;=12.8,M966&gt;8),'[1]Pricing Schedule'!$F$26+('[1]Pricing Schedule'!$F$27*M966),
IF(AND(I966=38000,R966&gt;9,R966&lt;=12.8,M966&lt;=8),'[1]Pricing Schedule'!$F$34+('[1]Pricing Schedule'!$F$36*M966),
IF(AND(I966=38000,R966&gt;12.8,R966&lt;=22.8),'[1]Pricing Schedule'!$F$34+('[1]Pricing Schedule'!$F$36*M966),
IF(AND(I966=38000,R966&gt;22.8,R966&lt;=30.2),'[1]Pricing Schedule'!$F$43+('[1]Pricing Schedule'!$F$45*M966),
IF(AND(I966=38000,R966&gt;30.2,R966&lt;=45.9),'[1]Pricing Schedule'!$F$52+('[1]Pricing Schedule'!$F$54*M966),
IF(AND(I966=38000,R966&gt;45.9,R966&lt;=123.4),'[1]Pricing Schedule'!$F$96+('[1]Pricing Schedule'!$F$97*M966),
IF(AND(I966=38000,R966&gt;123.4,R966&lt;=168.2,M966&lt;=10),'[1]Pricing Schedule'!$F$103+('[1]Pricing Schedule'!$F$105*M966),
IF(AND(I966=38000,R966&gt;123.4,R966&lt;=168.2,M966&gt;10),'[1]Pricing Schedule'!$F$111+('[1]Pricing Schedule'!$F$113*M966),
IF(AND(I966=38000,R966&gt;157.4,R966&lt;=336.4,M966&lt;=10),('[1]Pricing Schedule'!$F$103+('[1]Pricing Schedule'!$F$105*M966))*2,
IF(AND(I966=38000,R966&gt;157.4,R966&lt;=336.4,M966&gt;10),('[1]Pricing Schedule'!$F$111+('[1]Pricing Schedule'!$F$113*M966))*2,
IF(AND(I966=38000,R966&gt;314.8,R966&lt;=504.6,M966&lt;=10),('[1]Pricing Schedule'!$F$103+('[1]Pricing Schedule'!$F$105*M966))*3,
IF(AND(I966=38000,R966&gt;314.8,R966&lt;=504.6,M966&gt;10),('[1]Pricing Schedule'!$F$111+('[1]Pricing Schedule'!$F$113*M966))*3,
IF(AND(I966=38000,R966&gt;472.2,R966&lt;=672.8,M966&lt;=10),('[1]Pricing Schedule'!$F$103+('[1]Pricing Schedule'!$F$105*M966))*4,
IF(AND(I966=38000,R966&gt;472.2,R966&lt;=672.8,M966&gt;10),('[1]Pricing Schedule'!$F$111+('[1]Pricing Schedule'!$F$113*M966))*4,
IF(AND(I966=110000,R966&lt;=12.8,M966&gt;2),'[1]Pricing Schedule'!$F$62+('[1]Pricing Schedule'!$F$63*M966),
IF(AND(I966=110000,R966&lt;=12.8,M966&lt;=2),'[1]Pricing Schedule'!$F$96+('[1]Pricing Schedule'!$F$97*M966),
IF(AND(I966=110000,R966&gt;12.8,R966&lt;=22.8,M966&gt;3),'[1]Pricing Schedule'!$F$71+('[1]Pricing Schedule'!$F$72*M966),
IF(AND(I966=110000,R966&gt;12.8,R966&lt;=22.8,M966&lt;=3),'[1]Pricing Schedule'!$F$96+('[1]Pricing Schedule'!$F$97*M966),
IF(AND(I966=110000,R966&gt;22.8,R966&lt;=30.2),'[1]Pricing Schedule'!$F$80+('[1]Pricing Schedule'!$F$81*M966),
IF(AND(I966=110000,R966&gt;30.2,R966&lt;=45.9),'[1]Pricing Schedule'!$F$89+('[1]Pricing Schedule'!$F$90*M966),
IF(AND(I966=110000,R966&gt;45.9,R966&lt;=123.4),'[1]Pricing Schedule'!$F$96+('[1]Pricing Schedule'!$F$97*M966),
IF(AND(I966=110000,R966&gt;123.4,R966&lt;=168.2,M966&lt;=10),'[1]Pricing Schedule'!$F$103+('[1]Pricing Schedule'!$F$105*M966),
IF(AND(I966=110000,R966&gt;123.4,R966&lt;=168.2,M966&gt;10),'[1]Pricing Schedule'!$F$111+('[1]Pricing Schedule'!$F$113*M966),
IF(AND(I966=110000,R966&gt;168.2,R966&lt;=336.4,M966&lt;=10),('[1]Pricing Schedule'!$F$103+('[1]Pricing Schedule'!$F$105*M966))*2,
IF(AND(I966=110000,R966&gt;168.2,R966&lt;=336.4,M966&gt;10),('[1]Pricing Schedule'!$F$111+('[1]Pricing Schedule'!$F$113*M966))*2,
IF(AND(I966=110000,R966&gt;336.4,R966&lt;=504.6,M966&lt;=10),('[1]Pricing Schedule'!$F$103+('[1]Pricing Schedule'!$F$105*M966))*3,
IF(AND(I966=110000,R966&gt;336.4,R966&lt;=504.6,M966&gt;10),('[1]Pricing Schedule'!$F$111+('[1]Pricing Schedule'!$F$113*M966))*3,
IF(AND(I966=110000,R966&gt;504.6,R966&lt;=672.8,M966&lt;=10),('[1]Pricing Schedule'!$F$103+('[1]Pricing Schedule'!$F$105*M966))*4,
IF(AND(I966=110000,R966&gt;504.6,R966&lt;=672.8,M966&gt;10),('[1]Pricing Schedule'!$F$111+('[1]Pricing Schedule'!$F$113*M966))*4,
IF(AND(I966=110000,R966&gt;672.8,R966&lt;=841,M966&lt;=10),('[1]Pricing Schedule'!$F$103+('[1]Pricing Schedule'!$F$105*M966))*5,
IF(AND(I966=110000,R966&gt;672.8,R966&lt;=841,M966&gt;10),('[1]Pricing Schedule'!$F$111+('[1]Pricing Schedule'!$F$113*M966))*5,
IF(AND(I966=110000,R966&gt;672.8,R966&lt;=841,M966&lt;=10),('[1]Pricing Schedule'!$F$103+('[1]Pricing Schedule'!$F$105*M966))*5,
IF(AND(I966=110000,R966&gt;672.8,R966&lt;=841,M966&gt;10),('[1]Pricing Schedule'!$F$111+('[1]Pricing Schedule'!$F$113*M966))*5,
IF(AND(I966=110000,R966&gt;1345.6,R966&lt;=1513.8,M966&lt;=10),('[1]Pricing Schedule'!$F$103+('[1]Pricing Schedule'!$F$105*M966))*9,
IF(AND(I966=110000,R966&gt;1345.6,R966&lt;=1513.8,M966&gt;10),('[1]Pricing Schedule'!$F$111+('[1]Pricing Schedule'!$F$113*M966))*9,
9999999999)))))))))))))))))))))))))))))))))))))))</f>
        <v>1972510</v>
      </c>
      <c r="T966" s="48">
        <f>IF(AND(I966=38000,R966&lt;=4.5,M966&gt;8),'[1]Pricing Schedule'!$J$9,
IF(AND(I966=38000,R966&lt;=4.5,M966&lt;=8),'[1]Pricing Schedule'!$J$36,
IF(AND(I966=38000,R966&gt;4.5,R966&lt;=9,M966&gt;8),'[1]Pricing Schedule'!$J$18,
IF(AND(I966=38000,R966&gt;4.5,R966&lt;=9,M966&lt;=8),'[1]Pricing Schedule'!$J$36,
IF(AND(I966=38000,R966&gt;9,R966&lt;=12.8,M966&gt;8),'[1]Pricing Schedule'!$J$27,
IF(AND(I966=38000,R966&gt;9,R966&lt;=12.8,M966&lt;=8),'[1]Pricing Schedule'!$J$36,
IF(AND(I966=38000,R966&gt;12.8,R966&lt;=22.8),'[1]Pricing Schedule'!$J$36,
IF(AND(I966=38000,R966&gt;22.8,R966&lt;=30.2),'[1]Pricing Schedule'!$J$45,
IF(AND(I966=38000,R966&gt;30.2,R966&lt;=45.9),'[1]Pricing Schedule'!$J$54,
IF(AND(I966=38000,R966&gt;45.9,R966&lt;=123.4),'[1]Pricing Schedule'!$J$97,
IF(AND(I966=38000,R966&gt;123.4,R966&lt;=168.2,M966&lt;=10),'[1]Pricing Schedule'!$J$105,
IF(AND(I966=38000,R966&gt;123.4,R966&lt;=168.2,M966&gt;10),'[1]Pricing Schedule'!$J$113,
IF(AND(I966=38000,R966&gt;168.2,R966&lt;=336.4,M966&lt;=10),('[1]Pricing Schedule'!$J$105),
IF(AND(I966=38000,R966&gt;168.2,R966&lt;=336.4,M966&gt;10),('[1]Pricing Schedule'!$J$113),
IF(AND(I966=38000,R966&gt;336.4,R966&lt;=504.6,M966&lt;=10),('[1]Pricing Schedule'!$J$105),
IF(AND(I966=38000,R966&gt;336.4,R966&lt;=504.6,M966&gt;10),('[1]Pricing Schedule'!$J$113),
IF(AND(I966=38000,R966&gt;504.6,R966&lt;=672.8,M966&lt;=10),('[1]Pricing Schedule'!$J$105),
IF(AND(I966=38000,R966&gt;504.6,R966&lt;=672.8,M966&gt;10),('[1]Pricing Schedule'!$J$113),
IF(AND(I966=110000,R966&lt;=12.8,M966&gt;2),'[1]Pricing Schedule'!$J$63,
IF(AND(I966=110000,R966&lt;=12.8,M966&lt;=2),'[1]Pricing Schedule'!$J$97,
IF(AND(I966=110000,R966&gt;12.8,R966&lt;=22.8,M966&gt;3),'[1]Pricing Schedule'!$J$72,
IF(AND(I966=110000,R966&gt;12.8,R966&lt;=22.8,M966&lt;=3),'[1]Pricing Schedule'!$J$97,
IF(AND(I966=110000,R966&gt;22.8,R966&lt;=30.2),'[1]Pricing Schedule'!$J$81,
IF(AND(I966=110000,R966&gt;30.2,R966&lt;=45.9),'[1]Pricing Schedule'!$J$90,
IF(AND(I966=110000,R966&gt;45.9,R966&lt;=123.4),'[1]Pricing Schedule'!$J$97,
IF(AND(I966=110000,R966&gt;123.4,R966&lt;=168.2,M966&lt;=10),'[1]Pricing Schedule'!$J$105,
IF(AND(I966=110000,R966&gt;123.4,R966&lt;=168.2,M966&gt;10),'[1]Pricing Schedule'!$J$113,
IF(AND(I966=110000,R966&gt;168.2,R966&lt;=336.2,M966&lt;=10),('[1]Pricing Schedule'!$J$105),
IF(AND(I966=110000,R966&gt;168.2,R966&lt;=336.2,M966&gt;10),('[1]Pricing Schedule'!$J$113),
IF(AND(I966=110000,R966&gt;336.4,R966&lt;=504.6,M966&lt;=10),('[1]Pricing Schedule'!$J$105),
IF(AND(I966=110000,R966&gt;336.4,R966&lt;=504.6,M966&gt;10),('[1]Pricing Schedule'!$J$113),
IF(AND(I966=110000,R966&gt;504.6,R966&lt;=672.8,M966&lt;=10),('[1]Pricing Schedule'!$J$105),
IF(AND(I966=110000,R966&gt;504.6,R966&lt;=672.8,M966&gt;10),('[1]Pricing Schedule'!$J$113),
IF(AND(I966=110000,R966&gt;672.8,R966&lt;=841,M966&lt;=10),('[1]Pricing Schedule'!$J$105),
IF(AND(I966=110000,R966&gt;672.8,R966&lt;=841,M966&gt;10),('[1]Pricing Schedule'!$J$113),
IF(AND(I966=110000,R966&gt;1682,R966&lt;=1850.2,M966&lt;=10),('[1]Pricing Schedule'!$J$105),
IF(AND(I966=110000,R966&gt;1682,R966&lt;=1850.2,M966&gt;10),('[1]Pricing Schedule'!$J$113),
IF(AND(I966=110000,R966&gt;2018.4,R966&lt;=2186.6,M966&lt;=10),('[1]Pricing Schedule'!$J$105),
IF(AND(I966=110000,R966&gt;2018.4,R966&lt;=2186.6,M966&gt;10),('[1]Pricing Schedule'!$J$113),999999999)))))))))))))))))))))))))))))))))))))))</f>
        <v>11</v>
      </c>
      <c r="U966" s="49">
        <f t="shared" si="96"/>
        <v>33546.088435374142</v>
      </c>
      <c r="V966" s="50">
        <f t="shared" si="97"/>
        <v>29.809734804893264</v>
      </c>
      <c r="W966" s="13"/>
      <c r="X966" s="13"/>
      <c r="Y966" s="23">
        <v>42</v>
      </c>
      <c r="Z966" s="23">
        <v>77</v>
      </c>
      <c r="AD966" s="43"/>
      <c r="AE966" s="43"/>
      <c r="AF966" s="43"/>
      <c r="AR966" s="51"/>
    </row>
    <row r="967" spans="1:44">
      <c r="A967" s="23">
        <v>968</v>
      </c>
      <c r="B967" s="23">
        <v>968</v>
      </c>
      <c r="C967" s="23" t="s">
        <v>1456</v>
      </c>
      <c r="D967" s="23" t="s">
        <v>110</v>
      </c>
      <c r="E967" s="23" t="s">
        <v>110</v>
      </c>
      <c r="F967" s="23" t="s">
        <v>1457</v>
      </c>
      <c r="G967" s="23" t="s">
        <v>1458</v>
      </c>
      <c r="H967" s="23" t="s">
        <v>133</v>
      </c>
      <c r="I967" s="13">
        <v>110000</v>
      </c>
      <c r="J967" s="23" t="s">
        <v>1459</v>
      </c>
      <c r="K967" s="13">
        <v>110000</v>
      </c>
      <c r="L967" s="24">
        <v>1.84</v>
      </c>
      <c r="M967" s="37">
        <f t="shared" si="92"/>
        <v>2</v>
      </c>
      <c r="N967" s="24">
        <v>0.8</v>
      </c>
      <c r="O967" s="13">
        <v>2</v>
      </c>
      <c r="P967" s="36">
        <f t="shared" si="93"/>
        <v>0.60000000000000009</v>
      </c>
      <c r="Q967" s="38">
        <f t="shared" si="94"/>
        <v>4.2</v>
      </c>
      <c r="R967" s="37">
        <f t="shared" si="95"/>
        <v>4.2</v>
      </c>
      <c r="S967" s="39">
        <f>IF(AND(I967=38000,R967&lt;=4.5,M967&gt;8),'[1]Pricing Schedule'!$F$8+('[1]Pricing Schedule'!$F$9*M967),
IF(AND(I967=38000,R967&lt;=4.5,M967&lt;=8),'[1]Pricing Schedule'!$F$34+('[1]Pricing Schedule'!$F$36*M967),
IF(AND(I967=38000,R967&gt;4.5,R967&lt;=9,M967&gt;8),'[1]Pricing Schedule'!$F$17+('[1]Pricing Schedule'!$F$18*M967),
IF(AND(I967=38000,R967&gt;4.5,R967&lt;=9,M967&lt;=8),'[1]Pricing Schedule'!$F$34+('[1]Pricing Schedule'!$F$36*M967),
IF(AND(I967=38000,R967&gt;9,R967&lt;=12.8,M967&gt;8),'[1]Pricing Schedule'!$F$26+('[1]Pricing Schedule'!$F$27*M967),
IF(AND(I967=38000,R967&gt;9,R967&lt;=12.8,M967&lt;=8),'[1]Pricing Schedule'!$F$34+('[1]Pricing Schedule'!$F$36*M967),
IF(AND(I967=38000,R967&gt;12.8,R967&lt;=22.8),'[1]Pricing Schedule'!$F$34+('[1]Pricing Schedule'!$F$36*M967),
IF(AND(I967=38000,R967&gt;22.8,R967&lt;=30.2),'[1]Pricing Schedule'!$F$43+('[1]Pricing Schedule'!$F$45*M967),
IF(AND(I967=38000,R967&gt;30.2,R967&lt;=45.9),'[1]Pricing Schedule'!$F$52+('[1]Pricing Schedule'!$F$54*M967),
IF(AND(I967=38000,R967&gt;45.9,R967&lt;=123.4),'[1]Pricing Schedule'!$F$96+('[1]Pricing Schedule'!$F$97*M967),
IF(AND(I967=38000,R967&gt;123.4,R967&lt;=168.2,M967&lt;=10),'[1]Pricing Schedule'!$F$103+('[1]Pricing Schedule'!$F$105*M967),
IF(AND(I967=38000,R967&gt;123.4,R967&lt;=168.2,M967&gt;10),'[1]Pricing Schedule'!$F$111+('[1]Pricing Schedule'!$F$113*M967),
IF(AND(I967=38000,R967&gt;157.4,R967&lt;=336.4,M967&lt;=10),('[1]Pricing Schedule'!$F$103+('[1]Pricing Schedule'!$F$105*M967))*2,
IF(AND(I967=38000,R967&gt;157.4,R967&lt;=336.4,M967&gt;10),('[1]Pricing Schedule'!$F$111+('[1]Pricing Schedule'!$F$113*M967))*2,
IF(AND(I967=38000,R967&gt;314.8,R967&lt;=504.6,M967&lt;=10),('[1]Pricing Schedule'!$F$103+('[1]Pricing Schedule'!$F$105*M967))*3,
IF(AND(I967=38000,R967&gt;314.8,R967&lt;=504.6,M967&gt;10),('[1]Pricing Schedule'!$F$111+('[1]Pricing Schedule'!$F$113*M967))*3,
IF(AND(I967=38000,R967&gt;472.2,R967&lt;=672.8,M967&lt;=10),('[1]Pricing Schedule'!$F$103+('[1]Pricing Schedule'!$F$105*M967))*4,
IF(AND(I967=38000,R967&gt;472.2,R967&lt;=672.8,M967&gt;10),('[1]Pricing Schedule'!$F$111+('[1]Pricing Schedule'!$F$113*M967))*4,
IF(AND(I967=110000,R967&lt;=12.8,M967&gt;2),'[1]Pricing Schedule'!$F$62+('[1]Pricing Schedule'!$F$63*M967),
IF(AND(I967=110000,R967&lt;=12.8,M967&lt;=2),'[1]Pricing Schedule'!$F$96+('[1]Pricing Schedule'!$F$97*M967),
IF(AND(I967=110000,R967&gt;12.8,R967&lt;=22.8,M967&gt;3),'[1]Pricing Schedule'!$F$71+('[1]Pricing Schedule'!$F$72*M967),
IF(AND(I967=110000,R967&gt;12.8,R967&lt;=22.8,M967&lt;=3),'[1]Pricing Schedule'!$F$96+('[1]Pricing Schedule'!$F$97*M967),
IF(AND(I967=110000,R967&gt;22.8,R967&lt;=30.2),'[1]Pricing Schedule'!$F$80+('[1]Pricing Schedule'!$F$81*M967),
IF(AND(I967=110000,R967&gt;30.2,R967&lt;=45.9),'[1]Pricing Schedule'!$F$89+('[1]Pricing Schedule'!$F$90*M967),
IF(AND(I967=110000,R967&gt;45.9,R967&lt;=123.4),'[1]Pricing Schedule'!$F$96+('[1]Pricing Schedule'!$F$97*M967),
IF(AND(I967=110000,R967&gt;123.4,R967&lt;=168.2,M967&lt;=10),'[1]Pricing Schedule'!$F$103+('[1]Pricing Schedule'!$F$105*M967),
IF(AND(I967=110000,R967&gt;123.4,R967&lt;=168.2,M967&gt;10),'[1]Pricing Schedule'!$F$111+('[1]Pricing Schedule'!$F$113*M967),
IF(AND(I967=110000,R967&gt;168.2,R967&lt;=336.4,M967&lt;=10),('[1]Pricing Schedule'!$F$103+('[1]Pricing Schedule'!$F$105*M967))*2,
IF(AND(I967=110000,R967&gt;168.2,R967&lt;=336.4,M967&gt;10),('[1]Pricing Schedule'!$F$111+('[1]Pricing Schedule'!$F$113*M967))*2,
IF(AND(I967=110000,R967&gt;336.4,R967&lt;=504.6,M967&lt;=10),('[1]Pricing Schedule'!$F$103+('[1]Pricing Schedule'!$F$105*M967))*3,
IF(AND(I967=110000,R967&gt;336.4,R967&lt;=504.6,M967&gt;10),('[1]Pricing Schedule'!$F$111+('[1]Pricing Schedule'!$F$113*M967))*3,
IF(AND(I967=110000,R967&gt;504.6,R967&lt;=672.8,M967&lt;=10),('[1]Pricing Schedule'!$F$103+('[1]Pricing Schedule'!$F$105*M967))*4,
IF(AND(I967=110000,R967&gt;504.6,R967&lt;=672.8,M967&gt;10),('[1]Pricing Schedule'!$F$111+('[1]Pricing Schedule'!$F$113*M967))*4,
IF(AND(I967=110000,R967&gt;672.8,R967&lt;=841,M967&lt;=10),('[1]Pricing Schedule'!$F$103+('[1]Pricing Schedule'!$F$105*M967))*5,
IF(AND(I967=110000,R967&gt;672.8,R967&lt;=841,M967&gt;10),('[1]Pricing Schedule'!$F$111+('[1]Pricing Schedule'!$F$113*M967))*5,
IF(AND(I967=110000,R967&gt;672.8,R967&lt;=841,M967&lt;=10),('[1]Pricing Schedule'!$F$103+('[1]Pricing Schedule'!$F$105*M967))*5,
IF(AND(I967=110000,R967&gt;672.8,R967&lt;=841,M967&gt;10),('[1]Pricing Schedule'!$F$111+('[1]Pricing Schedule'!$F$113*M967))*5,
IF(AND(I967=110000,R967&gt;1345.6,R967&lt;=1513.8,M967&lt;=10),('[1]Pricing Schedule'!$F$103+('[1]Pricing Schedule'!$F$105*M967))*9,
IF(AND(I967=110000,R967&gt;1345.6,R967&lt;=1513.8,M967&gt;10),('[1]Pricing Schedule'!$F$111+('[1]Pricing Schedule'!$F$113*M967))*9,
9999999999)))))))))))))))))))))))))))))))))))))))</f>
        <v>1340080</v>
      </c>
      <c r="T967" s="21">
        <f>IF(AND(I967=38000,R967&lt;=4.5,M967&gt;8),'[1]Pricing Schedule'!$J$9,
IF(AND(I967=38000,R967&lt;=4.5,M967&lt;=8),'[1]Pricing Schedule'!$J$36,
IF(AND(I967=38000,R967&gt;4.5,R967&lt;=9,M967&gt;8),'[1]Pricing Schedule'!$J$18,
IF(AND(I967=38000,R967&gt;4.5,R967&lt;=9,M967&lt;=8),'[1]Pricing Schedule'!$J$36,
IF(AND(I967=38000,R967&gt;9,R967&lt;=12.8,M967&gt;8),'[1]Pricing Schedule'!$J$27,
IF(AND(I967=38000,R967&gt;9,R967&lt;=12.8,M967&lt;=8),'[1]Pricing Schedule'!$J$36,
IF(AND(I967=38000,R967&gt;12.8,R967&lt;=22.8),'[1]Pricing Schedule'!$J$36,
IF(AND(I967=38000,R967&gt;22.8,R967&lt;=30.2),'[1]Pricing Schedule'!$J$45,
IF(AND(I967=38000,R967&gt;30.2,R967&lt;=45.9),'[1]Pricing Schedule'!$J$54,
IF(AND(I967=38000,R967&gt;45.9,R967&lt;=123.4),'[1]Pricing Schedule'!$J$97,
IF(AND(I967=38000,R967&gt;123.4,R967&lt;=168.2,M967&lt;=10),'[1]Pricing Schedule'!$J$105,
IF(AND(I967=38000,R967&gt;123.4,R967&lt;=168.2,M967&gt;10),'[1]Pricing Schedule'!$J$113,
IF(AND(I967=38000,R967&gt;168.2,R967&lt;=336.4,M967&lt;=10),('[1]Pricing Schedule'!$J$105),
IF(AND(I967=38000,R967&gt;168.2,R967&lt;=336.4,M967&gt;10),('[1]Pricing Schedule'!$J$113),
IF(AND(I967=38000,R967&gt;336.4,R967&lt;=504.6,M967&lt;=10),('[1]Pricing Schedule'!$J$105),
IF(AND(I967=38000,R967&gt;336.4,R967&lt;=504.6,M967&gt;10),('[1]Pricing Schedule'!$J$113),
IF(AND(I967=38000,R967&gt;504.6,R967&lt;=672.8,M967&lt;=10),('[1]Pricing Schedule'!$J$105),
IF(AND(I967=38000,R967&gt;504.6,R967&lt;=672.8,M967&gt;10),('[1]Pricing Schedule'!$J$113),
IF(AND(I967=110000,R967&lt;=12.8,M967&gt;2),'[1]Pricing Schedule'!$J$63,
IF(AND(I967=110000,R967&lt;=12.8,M967&lt;=2),'[1]Pricing Schedule'!$J$97,
IF(AND(I967=110000,R967&gt;12.8,R967&lt;=22.8,M967&gt;3),'[1]Pricing Schedule'!$J$72,
IF(AND(I967=110000,R967&gt;12.8,R967&lt;=22.8,M967&lt;=3),'[1]Pricing Schedule'!$J$97,
IF(AND(I967=110000,R967&gt;22.8,R967&lt;=30.2),'[1]Pricing Schedule'!$J$81,
IF(AND(I967=110000,R967&gt;30.2,R967&lt;=45.9),'[1]Pricing Schedule'!$J$90,
IF(AND(I967=110000,R967&gt;45.9,R967&lt;=123.4),'[1]Pricing Schedule'!$J$97,
IF(AND(I967=110000,R967&gt;123.4,R967&lt;=168.2,M967&lt;=10),'[1]Pricing Schedule'!$J$105,
IF(AND(I967=110000,R967&gt;123.4,R967&lt;=168.2,M967&gt;10),'[1]Pricing Schedule'!$J$113,
IF(AND(I967=110000,R967&gt;168.2,R967&lt;=336.2,M967&lt;=10),('[1]Pricing Schedule'!$J$105),
IF(AND(I967=110000,R967&gt;168.2,R967&lt;=336.2,M967&gt;10),('[1]Pricing Schedule'!$J$113),
IF(AND(I967=110000,R967&gt;336.4,R967&lt;=504.6,M967&lt;=10),('[1]Pricing Schedule'!$J$105),
IF(AND(I967=110000,R967&gt;336.4,R967&lt;=504.6,M967&gt;10),('[1]Pricing Schedule'!$J$113),
IF(AND(I967=110000,R967&gt;504.6,R967&lt;=672.8,M967&lt;=10),('[1]Pricing Schedule'!$J$105),
IF(AND(I967=110000,R967&gt;504.6,R967&lt;=672.8,M967&gt;10),('[1]Pricing Schedule'!$J$113),
IF(AND(I967=110000,R967&gt;672.8,R967&lt;=841,M967&lt;=10),('[1]Pricing Schedule'!$J$105),
IF(AND(I967=110000,R967&gt;672.8,R967&lt;=841,M967&gt;10),('[1]Pricing Schedule'!$J$113),
IF(AND(I967=110000,R967&gt;1682,R967&lt;=1850.2,M967&lt;=10),('[1]Pricing Schedule'!$J$105),
IF(AND(I967=110000,R967&gt;1682,R967&lt;=1850.2,M967&gt;10),('[1]Pricing Schedule'!$J$113),
IF(AND(I967=110000,R967&gt;2018.4,R967&lt;=2186.6,M967&lt;=10),('[1]Pricing Schedule'!$J$105),
IF(AND(I967=110000,R967&gt;2018.4,R967&lt;=2186.6,M967&gt;10),('[1]Pricing Schedule'!$J$113),999999999)))))))))))))))))))))))))))))))))))))))</f>
        <v>11</v>
      </c>
      <c r="U967" s="40">
        <f t="shared" si="96"/>
        <v>319066.66666666663</v>
      </c>
      <c r="V967" s="41">
        <f t="shared" si="97"/>
        <v>3.134141245298788</v>
      </c>
      <c r="Y967" s="23">
        <v>138</v>
      </c>
      <c r="Z967" s="23">
        <v>71</v>
      </c>
      <c r="AR967" s="35"/>
    </row>
    <row r="968" spans="1:44">
      <c r="A968" s="23">
        <v>969</v>
      </c>
      <c r="B968" s="23">
        <v>969</v>
      </c>
      <c r="C968" s="23" t="s">
        <v>1460</v>
      </c>
      <c r="D968" s="23" t="s">
        <v>110</v>
      </c>
      <c r="E968" s="23" t="s">
        <v>110</v>
      </c>
      <c r="F968" s="23" t="s">
        <v>1457</v>
      </c>
      <c r="G968" s="23" t="s">
        <v>1458</v>
      </c>
      <c r="H968" s="23" t="s">
        <v>133</v>
      </c>
      <c r="I968" s="13">
        <v>110000</v>
      </c>
      <c r="J968" s="23" t="s">
        <v>1459</v>
      </c>
      <c r="K968" s="13">
        <v>110000</v>
      </c>
      <c r="L968" s="24">
        <v>3.81</v>
      </c>
      <c r="M968" s="37">
        <f t="shared" si="92"/>
        <v>4</v>
      </c>
      <c r="N968" s="24">
        <v>1.026</v>
      </c>
      <c r="O968" s="13">
        <v>2</v>
      </c>
      <c r="P968" s="36">
        <f t="shared" si="93"/>
        <v>0.76950000000000007</v>
      </c>
      <c r="Q968" s="38">
        <f t="shared" si="94"/>
        <v>8.4</v>
      </c>
      <c r="R968" s="37">
        <f t="shared" si="95"/>
        <v>8.4</v>
      </c>
      <c r="S968" s="39">
        <f>IF(AND(I968=38000,R968&lt;=4.5,M968&gt;8),'[1]Pricing Schedule'!$F$8+('[1]Pricing Schedule'!$F$9*M968),
IF(AND(I968=38000,R968&lt;=4.5,M968&lt;=8),'[1]Pricing Schedule'!$F$34+('[1]Pricing Schedule'!$F$36*M968),
IF(AND(I968=38000,R968&gt;4.5,R968&lt;=9,M968&gt;8),'[1]Pricing Schedule'!$F$17+('[1]Pricing Schedule'!$F$18*M968),
IF(AND(I968=38000,R968&gt;4.5,R968&lt;=9,M968&lt;=8),'[1]Pricing Schedule'!$F$34+('[1]Pricing Schedule'!$F$36*M968),
IF(AND(I968=38000,R968&gt;9,R968&lt;=12.8,M968&gt;8),'[1]Pricing Schedule'!$F$26+('[1]Pricing Schedule'!$F$27*M968),
IF(AND(I968=38000,R968&gt;9,R968&lt;=12.8,M968&lt;=8),'[1]Pricing Schedule'!$F$34+('[1]Pricing Schedule'!$F$36*M968),
IF(AND(I968=38000,R968&gt;12.8,R968&lt;=22.8),'[1]Pricing Schedule'!$F$34+('[1]Pricing Schedule'!$F$36*M968),
IF(AND(I968=38000,R968&gt;22.8,R968&lt;=30.2),'[1]Pricing Schedule'!$F$43+('[1]Pricing Schedule'!$F$45*M968),
IF(AND(I968=38000,R968&gt;30.2,R968&lt;=45.9),'[1]Pricing Schedule'!$F$52+('[1]Pricing Schedule'!$F$54*M968),
IF(AND(I968=38000,R968&gt;45.9,R968&lt;=123.4),'[1]Pricing Schedule'!$F$96+('[1]Pricing Schedule'!$F$97*M968),
IF(AND(I968=38000,R968&gt;123.4,R968&lt;=168.2,M968&lt;=10),'[1]Pricing Schedule'!$F$103+('[1]Pricing Schedule'!$F$105*M968),
IF(AND(I968=38000,R968&gt;123.4,R968&lt;=168.2,M968&gt;10),'[1]Pricing Schedule'!$F$111+('[1]Pricing Schedule'!$F$113*M968),
IF(AND(I968=38000,R968&gt;157.4,R968&lt;=336.4,M968&lt;=10),('[1]Pricing Schedule'!$F$103+('[1]Pricing Schedule'!$F$105*M968))*2,
IF(AND(I968=38000,R968&gt;157.4,R968&lt;=336.4,M968&gt;10),('[1]Pricing Schedule'!$F$111+('[1]Pricing Schedule'!$F$113*M968))*2,
IF(AND(I968=38000,R968&gt;314.8,R968&lt;=504.6,M968&lt;=10),('[1]Pricing Schedule'!$F$103+('[1]Pricing Schedule'!$F$105*M968))*3,
IF(AND(I968=38000,R968&gt;314.8,R968&lt;=504.6,M968&gt;10),('[1]Pricing Schedule'!$F$111+('[1]Pricing Schedule'!$F$113*M968))*3,
IF(AND(I968=38000,R968&gt;472.2,R968&lt;=672.8,M968&lt;=10),('[1]Pricing Schedule'!$F$103+('[1]Pricing Schedule'!$F$105*M968))*4,
IF(AND(I968=38000,R968&gt;472.2,R968&lt;=672.8,M968&gt;10),('[1]Pricing Schedule'!$F$111+('[1]Pricing Schedule'!$F$113*M968))*4,
IF(AND(I968=110000,R968&lt;=12.8,M968&gt;2),'[1]Pricing Schedule'!$F$62+('[1]Pricing Schedule'!$F$63*M968),
IF(AND(I968=110000,R968&lt;=12.8,M968&lt;=2),'[1]Pricing Schedule'!$F$96+('[1]Pricing Schedule'!$F$97*M968),
IF(AND(I968=110000,R968&gt;12.8,R968&lt;=22.8,M968&gt;3),'[1]Pricing Schedule'!$F$71+('[1]Pricing Schedule'!$F$72*M968),
IF(AND(I968=110000,R968&gt;12.8,R968&lt;=22.8,M968&lt;=3),'[1]Pricing Schedule'!$F$96+('[1]Pricing Schedule'!$F$97*M968),
IF(AND(I968=110000,R968&gt;22.8,R968&lt;=30.2),'[1]Pricing Schedule'!$F$80+('[1]Pricing Schedule'!$F$81*M968),
IF(AND(I968=110000,R968&gt;30.2,R968&lt;=45.9),'[1]Pricing Schedule'!$F$89+('[1]Pricing Schedule'!$F$90*M968),
IF(AND(I968=110000,R968&gt;45.9,R968&lt;=123.4),'[1]Pricing Schedule'!$F$96+('[1]Pricing Schedule'!$F$97*M968),
IF(AND(I968=110000,R968&gt;123.4,R968&lt;=168.2,M968&lt;=10),'[1]Pricing Schedule'!$F$103+('[1]Pricing Schedule'!$F$105*M968),
IF(AND(I968=110000,R968&gt;123.4,R968&lt;=168.2,M968&gt;10),'[1]Pricing Schedule'!$F$111+('[1]Pricing Schedule'!$F$113*M968),
IF(AND(I968=110000,R968&gt;168.2,R968&lt;=336.4,M968&lt;=10),('[1]Pricing Schedule'!$F$103+('[1]Pricing Schedule'!$F$105*M968))*2,
IF(AND(I968=110000,R968&gt;168.2,R968&lt;=336.4,M968&gt;10),('[1]Pricing Schedule'!$F$111+('[1]Pricing Schedule'!$F$113*M968))*2,
IF(AND(I968=110000,R968&gt;336.4,R968&lt;=504.6,M968&lt;=10),('[1]Pricing Schedule'!$F$103+('[1]Pricing Schedule'!$F$105*M968))*3,
IF(AND(I968=110000,R968&gt;336.4,R968&lt;=504.6,M968&gt;10),('[1]Pricing Schedule'!$F$111+('[1]Pricing Schedule'!$F$113*M968))*3,
IF(AND(I968=110000,R968&gt;504.6,R968&lt;=672.8,M968&lt;=10),('[1]Pricing Schedule'!$F$103+('[1]Pricing Schedule'!$F$105*M968))*4,
IF(AND(I968=110000,R968&gt;504.6,R968&lt;=672.8,M968&gt;10),('[1]Pricing Schedule'!$F$111+('[1]Pricing Schedule'!$F$113*M968))*4,
IF(AND(I968=110000,R968&gt;672.8,R968&lt;=841,M968&lt;=10),('[1]Pricing Schedule'!$F$103+('[1]Pricing Schedule'!$F$105*M968))*5,
IF(AND(I968=110000,R968&gt;672.8,R968&lt;=841,M968&gt;10),('[1]Pricing Schedule'!$F$111+('[1]Pricing Schedule'!$F$113*M968))*5,
IF(AND(I968=110000,R968&gt;672.8,R968&lt;=841,M968&lt;=10),('[1]Pricing Schedule'!$F$103+('[1]Pricing Schedule'!$F$105*M968))*5,
IF(AND(I968=110000,R968&gt;672.8,R968&lt;=841,M968&gt;10),('[1]Pricing Schedule'!$F$111+('[1]Pricing Schedule'!$F$113*M968))*5,
IF(AND(I968=110000,R968&gt;1345.6,R968&lt;=1513.8,M968&lt;=10),('[1]Pricing Schedule'!$F$103+('[1]Pricing Schedule'!$F$105*M968))*9,
IF(AND(I968=110000,R968&gt;1345.6,R968&lt;=1513.8,M968&gt;10),('[1]Pricing Schedule'!$F$111+('[1]Pricing Schedule'!$F$113*M968))*9,
9999999999)))))))))))))))))))))))))))))))))))))))</f>
        <v>1627270</v>
      </c>
      <c r="T968" s="21">
        <f>IF(AND(I968=38000,R968&lt;=4.5,M968&gt;8),'[1]Pricing Schedule'!$J$9,
IF(AND(I968=38000,R968&lt;=4.5,M968&lt;=8),'[1]Pricing Schedule'!$J$36,
IF(AND(I968=38000,R968&gt;4.5,R968&lt;=9,M968&gt;8),'[1]Pricing Schedule'!$J$18,
IF(AND(I968=38000,R968&gt;4.5,R968&lt;=9,M968&lt;=8),'[1]Pricing Schedule'!$J$36,
IF(AND(I968=38000,R968&gt;9,R968&lt;=12.8,M968&gt;8),'[1]Pricing Schedule'!$J$27,
IF(AND(I968=38000,R968&gt;9,R968&lt;=12.8,M968&lt;=8),'[1]Pricing Schedule'!$J$36,
IF(AND(I968=38000,R968&gt;12.8,R968&lt;=22.8),'[1]Pricing Schedule'!$J$36,
IF(AND(I968=38000,R968&gt;22.8,R968&lt;=30.2),'[1]Pricing Schedule'!$J$45,
IF(AND(I968=38000,R968&gt;30.2,R968&lt;=45.9),'[1]Pricing Schedule'!$J$54,
IF(AND(I968=38000,R968&gt;45.9,R968&lt;=123.4),'[1]Pricing Schedule'!$J$97,
IF(AND(I968=38000,R968&gt;123.4,R968&lt;=168.2,M968&lt;=10),'[1]Pricing Schedule'!$J$105,
IF(AND(I968=38000,R968&gt;123.4,R968&lt;=168.2,M968&gt;10),'[1]Pricing Schedule'!$J$113,
IF(AND(I968=38000,R968&gt;168.2,R968&lt;=336.4,M968&lt;=10),('[1]Pricing Schedule'!$J$105),
IF(AND(I968=38000,R968&gt;168.2,R968&lt;=336.4,M968&gt;10),('[1]Pricing Schedule'!$J$113),
IF(AND(I968=38000,R968&gt;336.4,R968&lt;=504.6,M968&lt;=10),('[1]Pricing Schedule'!$J$105),
IF(AND(I968=38000,R968&gt;336.4,R968&lt;=504.6,M968&gt;10),('[1]Pricing Schedule'!$J$113),
IF(AND(I968=38000,R968&gt;504.6,R968&lt;=672.8,M968&lt;=10),('[1]Pricing Schedule'!$J$105),
IF(AND(I968=38000,R968&gt;504.6,R968&lt;=672.8,M968&gt;10),('[1]Pricing Schedule'!$J$113),
IF(AND(I968=110000,R968&lt;=12.8,M968&gt;2),'[1]Pricing Schedule'!$J$63,
IF(AND(I968=110000,R968&lt;=12.8,M968&lt;=2),'[1]Pricing Schedule'!$J$97,
IF(AND(I968=110000,R968&gt;12.8,R968&lt;=22.8,M968&gt;3),'[1]Pricing Schedule'!$J$72,
IF(AND(I968=110000,R968&gt;12.8,R968&lt;=22.8,M968&lt;=3),'[1]Pricing Schedule'!$J$97,
IF(AND(I968=110000,R968&gt;22.8,R968&lt;=30.2),'[1]Pricing Schedule'!$J$81,
IF(AND(I968=110000,R968&gt;30.2,R968&lt;=45.9),'[1]Pricing Schedule'!$J$90,
IF(AND(I968=110000,R968&gt;45.9,R968&lt;=123.4),'[1]Pricing Schedule'!$J$97,
IF(AND(I968=110000,R968&gt;123.4,R968&lt;=168.2,M968&lt;=10),'[1]Pricing Schedule'!$J$105,
IF(AND(I968=110000,R968&gt;123.4,R968&lt;=168.2,M968&gt;10),'[1]Pricing Schedule'!$J$113,
IF(AND(I968=110000,R968&gt;168.2,R968&lt;=336.2,M968&lt;=10),('[1]Pricing Schedule'!$J$105),
IF(AND(I968=110000,R968&gt;168.2,R968&lt;=336.2,M968&gt;10),('[1]Pricing Schedule'!$J$113),
IF(AND(I968=110000,R968&gt;336.4,R968&lt;=504.6,M968&lt;=10),('[1]Pricing Schedule'!$J$105),
IF(AND(I968=110000,R968&gt;336.4,R968&lt;=504.6,M968&gt;10),('[1]Pricing Schedule'!$J$113),
IF(AND(I968=110000,R968&gt;504.6,R968&lt;=672.8,M968&lt;=10),('[1]Pricing Schedule'!$J$105),
IF(AND(I968=110000,R968&gt;504.6,R968&lt;=672.8,M968&gt;10),('[1]Pricing Schedule'!$J$113),
IF(AND(I968=110000,R968&gt;672.8,R968&lt;=841,M968&lt;=10),('[1]Pricing Schedule'!$J$105),
IF(AND(I968=110000,R968&gt;672.8,R968&lt;=841,M968&gt;10),('[1]Pricing Schedule'!$J$113),
IF(AND(I968=110000,R968&gt;1682,R968&lt;=1850.2,M968&lt;=10),('[1]Pricing Schedule'!$J$105),
IF(AND(I968=110000,R968&gt;1682,R968&lt;=1850.2,M968&gt;10),('[1]Pricing Schedule'!$J$113),
IF(AND(I968=110000,R968&gt;2018.4,R968&lt;=2186.6,M968&lt;=10),('[1]Pricing Schedule'!$J$105),
IF(AND(I968=110000,R968&gt;2018.4,R968&lt;=2186.6,M968&gt;10),('[1]Pricing Schedule'!$J$113),999999999)))))))))))))))))))))))))))))))))))))))</f>
        <v>7</v>
      </c>
      <c r="U968" s="40">
        <f t="shared" si="96"/>
        <v>193722.61904761905</v>
      </c>
      <c r="V968" s="41">
        <f t="shared" si="97"/>
        <v>5.162019824614231</v>
      </c>
      <c r="Y968" s="23">
        <v>600</v>
      </c>
      <c r="Z968" s="23">
        <v>71</v>
      </c>
      <c r="AR968" s="35"/>
    </row>
    <row r="969" spans="1:44">
      <c r="A969" s="23">
        <v>970</v>
      </c>
      <c r="B969" s="23">
        <v>970</v>
      </c>
      <c r="C969" s="23" t="s">
        <v>1461</v>
      </c>
      <c r="D969" s="23" t="s">
        <v>149</v>
      </c>
      <c r="E969" s="23" t="s">
        <v>149</v>
      </c>
      <c r="F969" s="23" t="s">
        <v>774</v>
      </c>
      <c r="G969" s="23" t="s">
        <v>775</v>
      </c>
      <c r="H969" s="23" t="s">
        <v>133</v>
      </c>
      <c r="I969" s="13">
        <v>110000</v>
      </c>
      <c r="J969" s="23" t="s">
        <v>119</v>
      </c>
      <c r="K969" s="13">
        <v>110000</v>
      </c>
      <c r="L969" s="24">
        <v>5.9029999999999996</v>
      </c>
      <c r="M969" s="37">
        <f t="shared" si="92"/>
        <v>6</v>
      </c>
      <c r="N969" s="24">
        <v>2.7440000000000002</v>
      </c>
      <c r="O969" s="13">
        <v>2</v>
      </c>
      <c r="P969" s="36">
        <f t="shared" si="93"/>
        <v>2.0580000000000003</v>
      </c>
      <c r="Q969" s="38">
        <f t="shared" si="94"/>
        <v>25.200000000000003</v>
      </c>
      <c r="R969" s="37">
        <f t="shared" si="95"/>
        <v>25.200000000000003</v>
      </c>
      <c r="S969" s="39">
        <f>IF(AND(I969=38000,R969&lt;=4.5,M969&gt;8),'[1]Pricing Schedule'!$F$8+('[1]Pricing Schedule'!$F$9*M969),
IF(AND(I969=38000,R969&lt;=4.5,M969&lt;=8),'[1]Pricing Schedule'!$F$34+('[1]Pricing Schedule'!$F$36*M969),
IF(AND(I969=38000,R969&gt;4.5,R969&lt;=9,M969&gt;8),'[1]Pricing Schedule'!$F$17+('[1]Pricing Schedule'!$F$18*M969),
IF(AND(I969=38000,R969&gt;4.5,R969&lt;=9,M969&lt;=8),'[1]Pricing Schedule'!$F$34+('[1]Pricing Schedule'!$F$36*M969),
IF(AND(I969=38000,R969&gt;9,R969&lt;=12.8,M969&gt;8),'[1]Pricing Schedule'!$F$26+('[1]Pricing Schedule'!$F$27*M969),
IF(AND(I969=38000,R969&gt;9,R969&lt;=12.8,M969&lt;=8),'[1]Pricing Schedule'!$F$34+('[1]Pricing Schedule'!$F$36*M969),
IF(AND(I969=38000,R969&gt;12.8,R969&lt;=22.8),'[1]Pricing Schedule'!$F$34+('[1]Pricing Schedule'!$F$36*M969),
IF(AND(I969=38000,R969&gt;22.8,R969&lt;=30.2),'[1]Pricing Schedule'!$F$43+('[1]Pricing Schedule'!$F$45*M969),
IF(AND(I969=38000,R969&gt;30.2,R969&lt;=45.9),'[1]Pricing Schedule'!$F$52+('[1]Pricing Schedule'!$F$54*M969),
IF(AND(I969=38000,R969&gt;45.9,R969&lt;=123.4),'[1]Pricing Schedule'!$F$96+('[1]Pricing Schedule'!$F$97*M969),
IF(AND(I969=38000,R969&gt;123.4,R969&lt;=168.2,M969&lt;=10),'[1]Pricing Schedule'!$F$103+('[1]Pricing Schedule'!$F$105*M969),
IF(AND(I969=38000,R969&gt;123.4,R969&lt;=168.2,M969&gt;10),'[1]Pricing Schedule'!$F$111+('[1]Pricing Schedule'!$F$113*M969),
IF(AND(I969=38000,R969&gt;157.4,R969&lt;=336.4,M969&lt;=10),('[1]Pricing Schedule'!$F$103+('[1]Pricing Schedule'!$F$105*M969))*2,
IF(AND(I969=38000,R969&gt;157.4,R969&lt;=336.4,M969&gt;10),('[1]Pricing Schedule'!$F$111+('[1]Pricing Schedule'!$F$113*M969))*2,
IF(AND(I969=38000,R969&gt;314.8,R969&lt;=504.6,M969&lt;=10),('[1]Pricing Schedule'!$F$103+('[1]Pricing Schedule'!$F$105*M969))*3,
IF(AND(I969=38000,R969&gt;314.8,R969&lt;=504.6,M969&gt;10),('[1]Pricing Schedule'!$F$111+('[1]Pricing Schedule'!$F$113*M969))*3,
IF(AND(I969=38000,R969&gt;472.2,R969&lt;=672.8,M969&lt;=10),('[1]Pricing Schedule'!$F$103+('[1]Pricing Schedule'!$F$105*M969))*4,
IF(AND(I969=38000,R969&gt;472.2,R969&lt;=672.8,M969&gt;10),('[1]Pricing Schedule'!$F$111+('[1]Pricing Schedule'!$F$113*M969))*4,
IF(AND(I969=110000,R969&lt;=12.8,M969&gt;2),'[1]Pricing Schedule'!$F$62+('[1]Pricing Schedule'!$F$63*M969),
IF(AND(I969=110000,R969&lt;=12.8,M969&lt;=2),'[1]Pricing Schedule'!$F$96+('[1]Pricing Schedule'!$F$97*M969),
IF(AND(I969=110000,R969&gt;12.8,R969&lt;=22.8,M969&gt;3),'[1]Pricing Schedule'!$F$71+('[1]Pricing Schedule'!$F$72*M969),
IF(AND(I969=110000,R969&gt;12.8,R969&lt;=22.8,M969&lt;=3),'[1]Pricing Schedule'!$F$96+('[1]Pricing Schedule'!$F$97*M969),
IF(AND(I969=110000,R969&gt;22.8,R969&lt;=30.2),'[1]Pricing Schedule'!$F$80+('[1]Pricing Schedule'!$F$81*M969),
IF(AND(I969=110000,R969&gt;30.2,R969&lt;=45.9),'[1]Pricing Schedule'!$F$89+('[1]Pricing Schedule'!$F$90*M969),
IF(AND(I969=110000,R969&gt;45.9,R969&lt;=123.4),'[1]Pricing Schedule'!$F$96+('[1]Pricing Schedule'!$F$97*M969),
IF(AND(I969=110000,R969&gt;123.4,R969&lt;=168.2,M969&lt;=10),'[1]Pricing Schedule'!$F$103+('[1]Pricing Schedule'!$F$105*M969),
IF(AND(I969=110000,R969&gt;123.4,R969&lt;=168.2,M969&gt;10),'[1]Pricing Schedule'!$F$111+('[1]Pricing Schedule'!$F$113*M969),
IF(AND(I969=110000,R969&gt;168.2,R969&lt;=336.4,M969&lt;=10),('[1]Pricing Schedule'!$F$103+('[1]Pricing Schedule'!$F$105*M969))*2,
IF(AND(I969=110000,R969&gt;168.2,R969&lt;=336.4,M969&gt;10),('[1]Pricing Schedule'!$F$111+('[1]Pricing Schedule'!$F$113*M969))*2,
IF(AND(I969=110000,R969&gt;336.4,R969&lt;=504.6,M969&lt;=10),('[1]Pricing Schedule'!$F$103+('[1]Pricing Schedule'!$F$105*M969))*3,
IF(AND(I969=110000,R969&gt;336.4,R969&lt;=504.6,M969&gt;10),('[1]Pricing Schedule'!$F$111+('[1]Pricing Schedule'!$F$113*M969))*3,
IF(AND(I969=110000,R969&gt;504.6,R969&lt;=672.8,M969&lt;=10),('[1]Pricing Schedule'!$F$103+('[1]Pricing Schedule'!$F$105*M969))*4,
IF(AND(I969=110000,R969&gt;504.6,R969&lt;=672.8,M969&gt;10),('[1]Pricing Schedule'!$F$111+('[1]Pricing Schedule'!$F$113*M969))*4,
IF(AND(I969=110000,R969&gt;672.8,R969&lt;=841,M969&lt;=10),('[1]Pricing Schedule'!$F$103+('[1]Pricing Schedule'!$F$105*M969))*5,
IF(AND(I969=110000,R969&gt;672.8,R969&lt;=841,M969&gt;10),('[1]Pricing Schedule'!$F$111+('[1]Pricing Schedule'!$F$113*M969))*5,
IF(AND(I969=110000,R969&gt;672.8,R969&lt;=841,M969&lt;=10),('[1]Pricing Schedule'!$F$103+('[1]Pricing Schedule'!$F$105*M969))*5,
IF(AND(I969=110000,R969&gt;672.8,R969&lt;=841,M969&gt;10),('[1]Pricing Schedule'!$F$111+('[1]Pricing Schedule'!$F$113*M969))*5,
IF(AND(I969=110000,R969&gt;1345.6,R969&lt;=1513.8,M969&lt;=10),('[1]Pricing Schedule'!$F$103+('[1]Pricing Schedule'!$F$105*M969))*9,
IF(AND(I969=110000,R969&gt;1345.6,R969&lt;=1513.8,M969&gt;10),('[1]Pricing Schedule'!$F$111+('[1]Pricing Schedule'!$F$113*M969))*9,
9999999999)))))))))))))))))))))))))))))))))))))))</f>
        <v>2486830</v>
      </c>
      <c r="T969" s="21">
        <f>IF(AND(I969=38000,R969&lt;=4.5,M969&gt;8),'[1]Pricing Schedule'!$J$9,
IF(AND(I969=38000,R969&lt;=4.5,M969&lt;=8),'[1]Pricing Schedule'!$J$36,
IF(AND(I969=38000,R969&gt;4.5,R969&lt;=9,M969&gt;8),'[1]Pricing Schedule'!$J$18,
IF(AND(I969=38000,R969&gt;4.5,R969&lt;=9,M969&lt;=8),'[1]Pricing Schedule'!$J$36,
IF(AND(I969=38000,R969&gt;9,R969&lt;=12.8,M969&gt;8),'[1]Pricing Schedule'!$J$27,
IF(AND(I969=38000,R969&gt;9,R969&lt;=12.8,M969&lt;=8),'[1]Pricing Schedule'!$J$36,
IF(AND(I969=38000,R969&gt;12.8,R969&lt;=22.8),'[1]Pricing Schedule'!$J$36,
IF(AND(I969=38000,R969&gt;22.8,R969&lt;=30.2),'[1]Pricing Schedule'!$J$45,
IF(AND(I969=38000,R969&gt;30.2,R969&lt;=45.9),'[1]Pricing Schedule'!$J$54,
IF(AND(I969=38000,R969&gt;45.9,R969&lt;=123.4),'[1]Pricing Schedule'!$J$97,
IF(AND(I969=38000,R969&gt;123.4,R969&lt;=168.2,M969&lt;=10),'[1]Pricing Schedule'!$J$105,
IF(AND(I969=38000,R969&gt;123.4,R969&lt;=168.2,M969&gt;10),'[1]Pricing Schedule'!$J$113,
IF(AND(I969=38000,R969&gt;168.2,R969&lt;=336.4,M969&lt;=10),('[1]Pricing Schedule'!$J$105),
IF(AND(I969=38000,R969&gt;168.2,R969&lt;=336.4,M969&gt;10),('[1]Pricing Schedule'!$J$113),
IF(AND(I969=38000,R969&gt;336.4,R969&lt;=504.6,M969&lt;=10),('[1]Pricing Schedule'!$J$105),
IF(AND(I969=38000,R969&gt;336.4,R969&lt;=504.6,M969&gt;10),('[1]Pricing Schedule'!$J$113),
IF(AND(I969=38000,R969&gt;504.6,R969&lt;=672.8,M969&lt;=10),('[1]Pricing Schedule'!$J$105),
IF(AND(I969=38000,R969&gt;504.6,R969&lt;=672.8,M969&gt;10),('[1]Pricing Schedule'!$J$113),
IF(AND(I969=110000,R969&lt;=12.8,M969&gt;2),'[1]Pricing Schedule'!$J$63,
IF(AND(I969=110000,R969&lt;=12.8,M969&lt;=2),'[1]Pricing Schedule'!$J$97,
IF(AND(I969=110000,R969&gt;12.8,R969&lt;=22.8,M969&gt;3),'[1]Pricing Schedule'!$J$72,
IF(AND(I969=110000,R969&gt;12.8,R969&lt;=22.8,M969&lt;=3),'[1]Pricing Schedule'!$J$97,
IF(AND(I969=110000,R969&gt;22.8,R969&lt;=30.2),'[1]Pricing Schedule'!$J$81,
IF(AND(I969=110000,R969&gt;30.2,R969&lt;=45.9),'[1]Pricing Schedule'!$J$90,
IF(AND(I969=110000,R969&gt;45.9,R969&lt;=123.4),'[1]Pricing Schedule'!$J$97,
IF(AND(I969=110000,R969&gt;123.4,R969&lt;=168.2,M969&lt;=10),'[1]Pricing Schedule'!$J$105,
IF(AND(I969=110000,R969&gt;123.4,R969&lt;=168.2,M969&gt;10),'[1]Pricing Schedule'!$J$113,
IF(AND(I969=110000,R969&gt;168.2,R969&lt;=336.2,M969&lt;=10),('[1]Pricing Schedule'!$J$105),
IF(AND(I969=110000,R969&gt;168.2,R969&lt;=336.2,M969&gt;10),('[1]Pricing Schedule'!$J$113),
IF(AND(I969=110000,R969&gt;336.4,R969&lt;=504.6,M969&lt;=10),('[1]Pricing Schedule'!$J$105),
IF(AND(I969=110000,R969&gt;336.4,R969&lt;=504.6,M969&gt;10),('[1]Pricing Schedule'!$J$113),
IF(AND(I969=110000,R969&gt;504.6,R969&lt;=672.8,M969&lt;=10),('[1]Pricing Schedule'!$J$105),
IF(AND(I969=110000,R969&gt;504.6,R969&lt;=672.8,M969&gt;10),('[1]Pricing Schedule'!$J$113),
IF(AND(I969=110000,R969&gt;672.8,R969&lt;=841,M969&lt;=10),('[1]Pricing Schedule'!$J$105),
IF(AND(I969=110000,R969&gt;672.8,R969&lt;=841,M969&gt;10),('[1]Pricing Schedule'!$J$113),
IF(AND(I969=110000,R969&gt;1682,R969&lt;=1850.2,M969&lt;=10),('[1]Pricing Schedule'!$J$105),
IF(AND(I969=110000,R969&gt;1682,R969&lt;=1850.2,M969&gt;10),('[1]Pricing Schedule'!$J$113),
IF(AND(I969=110000,R969&gt;2018.4,R969&lt;=2186.6,M969&lt;=10),('[1]Pricing Schedule'!$J$105),
IF(AND(I969=110000,R969&gt;2018.4,R969&lt;=2186.6,M969&gt;10),('[1]Pricing Schedule'!$J$113),999999999)))))))))))))))))))))))))))))))))))))))</f>
        <v>9</v>
      </c>
      <c r="U969" s="40">
        <f t="shared" si="96"/>
        <v>98683.730158730148</v>
      </c>
      <c r="V969" s="41">
        <f t="shared" si="97"/>
        <v>10.133382659852103</v>
      </c>
      <c r="Y969" s="23">
        <v>493</v>
      </c>
      <c r="Z969" s="23">
        <v>70</v>
      </c>
      <c r="AR969" s="35"/>
    </row>
    <row r="970" spans="1:44">
      <c r="A970" s="23">
        <v>971</v>
      </c>
      <c r="B970" s="23">
        <v>971</v>
      </c>
      <c r="C970" s="23" t="s">
        <v>1462</v>
      </c>
      <c r="D970" s="23" t="s">
        <v>149</v>
      </c>
      <c r="E970" s="23" t="s">
        <v>110</v>
      </c>
      <c r="F970" s="23" t="s">
        <v>647</v>
      </c>
      <c r="G970" s="23" t="s">
        <v>648</v>
      </c>
      <c r="H970" s="23" t="s">
        <v>133</v>
      </c>
      <c r="I970" s="13">
        <v>110000</v>
      </c>
      <c r="J970" s="23" t="s">
        <v>119</v>
      </c>
      <c r="K970" s="13">
        <v>110000</v>
      </c>
      <c r="L970" s="24">
        <v>2.7970000000000002</v>
      </c>
      <c r="M970" s="37">
        <f t="shared" si="92"/>
        <v>3</v>
      </c>
      <c r="N970" s="24">
        <v>0.79900000000000004</v>
      </c>
      <c r="O970" s="13">
        <v>2</v>
      </c>
      <c r="P970" s="36">
        <f t="shared" si="93"/>
        <v>0.59925000000000006</v>
      </c>
      <c r="Q970" s="38">
        <f t="shared" si="94"/>
        <v>4.2</v>
      </c>
      <c r="R970" s="37">
        <f t="shared" si="95"/>
        <v>4.2</v>
      </c>
      <c r="S970" s="39">
        <f>IF(AND(I970=38000,R970&lt;=4.5,M970&gt;8),'[1]Pricing Schedule'!$F$8+('[1]Pricing Schedule'!$F$9*M970),
IF(AND(I970=38000,R970&lt;=4.5,M970&lt;=8),'[1]Pricing Schedule'!$F$34+('[1]Pricing Schedule'!$F$36*M970),
IF(AND(I970=38000,R970&gt;4.5,R970&lt;=9,M970&gt;8),'[1]Pricing Schedule'!$F$17+('[1]Pricing Schedule'!$F$18*M970),
IF(AND(I970=38000,R970&gt;4.5,R970&lt;=9,M970&lt;=8),'[1]Pricing Schedule'!$F$34+('[1]Pricing Schedule'!$F$36*M970),
IF(AND(I970=38000,R970&gt;9,R970&lt;=12.8,M970&gt;8),'[1]Pricing Schedule'!$F$26+('[1]Pricing Schedule'!$F$27*M970),
IF(AND(I970=38000,R970&gt;9,R970&lt;=12.8,M970&lt;=8),'[1]Pricing Schedule'!$F$34+('[1]Pricing Schedule'!$F$36*M970),
IF(AND(I970=38000,R970&gt;12.8,R970&lt;=22.8),'[1]Pricing Schedule'!$F$34+('[1]Pricing Schedule'!$F$36*M970),
IF(AND(I970=38000,R970&gt;22.8,R970&lt;=30.2),'[1]Pricing Schedule'!$F$43+('[1]Pricing Schedule'!$F$45*M970),
IF(AND(I970=38000,R970&gt;30.2,R970&lt;=45.9),'[1]Pricing Schedule'!$F$52+('[1]Pricing Schedule'!$F$54*M970),
IF(AND(I970=38000,R970&gt;45.9,R970&lt;=123.4),'[1]Pricing Schedule'!$F$96+('[1]Pricing Schedule'!$F$97*M970),
IF(AND(I970=38000,R970&gt;123.4,R970&lt;=168.2,M970&lt;=10),'[1]Pricing Schedule'!$F$103+('[1]Pricing Schedule'!$F$105*M970),
IF(AND(I970=38000,R970&gt;123.4,R970&lt;=168.2,M970&gt;10),'[1]Pricing Schedule'!$F$111+('[1]Pricing Schedule'!$F$113*M970),
IF(AND(I970=38000,R970&gt;157.4,R970&lt;=336.4,M970&lt;=10),('[1]Pricing Schedule'!$F$103+('[1]Pricing Schedule'!$F$105*M970))*2,
IF(AND(I970=38000,R970&gt;157.4,R970&lt;=336.4,M970&gt;10),('[1]Pricing Schedule'!$F$111+('[1]Pricing Schedule'!$F$113*M970))*2,
IF(AND(I970=38000,R970&gt;314.8,R970&lt;=504.6,M970&lt;=10),('[1]Pricing Schedule'!$F$103+('[1]Pricing Schedule'!$F$105*M970))*3,
IF(AND(I970=38000,R970&gt;314.8,R970&lt;=504.6,M970&gt;10),('[1]Pricing Schedule'!$F$111+('[1]Pricing Schedule'!$F$113*M970))*3,
IF(AND(I970=38000,R970&gt;472.2,R970&lt;=672.8,M970&lt;=10),('[1]Pricing Schedule'!$F$103+('[1]Pricing Schedule'!$F$105*M970))*4,
IF(AND(I970=38000,R970&gt;472.2,R970&lt;=672.8,M970&gt;10),('[1]Pricing Schedule'!$F$111+('[1]Pricing Schedule'!$F$113*M970))*4,
IF(AND(I970=110000,R970&lt;=12.8,M970&gt;2),'[1]Pricing Schedule'!$F$62+('[1]Pricing Schedule'!$F$63*M970),
IF(AND(I970=110000,R970&lt;=12.8,M970&lt;=2),'[1]Pricing Schedule'!$F$96+('[1]Pricing Schedule'!$F$97*M970),
IF(AND(I970=110000,R970&gt;12.8,R970&lt;=22.8,M970&gt;3),'[1]Pricing Schedule'!$F$71+('[1]Pricing Schedule'!$F$72*M970),
IF(AND(I970=110000,R970&gt;12.8,R970&lt;=22.8,M970&lt;=3),'[1]Pricing Schedule'!$F$96+('[1]Pricing Schedule'!$F$97*M970),
IF(AND(I970=110000,R970&gt;22.8,R970&lt;=30.2),'[1]Pricing Schedule'!$F$80+('[1]Pricing Schedule'!$F$81*M970),
IF(AND(I970=110000,R970&gt;30.2,R970&lt;=45.9),'[1]Pricing Schedule'!$F$89+('[1]Pricing Schedule'!$F$90*M970),
IF(AND(I970=110000,R970&gt;45.9,R970&lt;=123.4),'[1]Pricing Schedule'!$F$96+('[1]Pricing Schedule'!$F$97*M970),
IF(AND(I970=110000,R970&gt;123.4,R970&lt;=168.2,M970&lt;=10),'[1]Pricing Schedule'!$F$103+('[1]Pricing Schedule'!$F$105*M970),
IF(AND(I970=110000,R970&gt;123.4,R970&lt;=168.2,M970&gt;10),'[1]Pricing Schedule'!$F$111+('[1]Pricing Schedule'!$F$113*M970),
IF(AND(I970=110000,R970&gt;168.2,R970&lt;=336.4,M970&lt;=10),('[1]Pricing Schedule'!$F$103+('[1]Pricing Schedule'!$F$105*M970))*2,
IF(AND(I970=110000,R970&gt;168.2,R970&lt;=336.4,M970&gt;10),('[1]Pricing Schedule'!$F$111+('[1]Pricing Schedule'!$F$113*M970))*2,
IF(AND(I970=110000,R970&gt;336.4,R970&lt;=504.6,M970&lt;=10),('[1]Pricing Schedule'!$F$103+('[1]Pricing Schedule'!$F$105*M970))*3,
IF(AND(I970=110000,R970&gt;336.4,R970&lt;=504.6,M970&gt;10),('[1]Pricing Schedule'!$F$111+('[1]Pricing Schedule'!$F$113*M970))*3,
IF(AND(I970=110000,R970&gt;504.6,R970&lt;=672.8,M970&lt;=10),('[1]Pricing Schedule'!$F$103+('[1]Pricing Schedule'!$F$105*M970))*4,
IF(AND(I970=110000,R970&gt;504.6,R970&lt;=672.8,M970&gt;10),('[1]Pricing Schedule'!$F$111+('[1]Pricing Schedule'!$F$113*M970))*4,
IF(AND(I970=110000,R970&gt;672.8,R970&lt;=841,M970&lt;=10),('[1]Pricing Schedule'!$F$103+('[1]Pricing Schedule'!$F$105*M970))*5,
IF(AND(I970=110000,R970&gt;672.8,R970&lt;=841,M970&gt;10),('[1]Pricing Schedule'!$F$111+('[1]Pricing Schedule'!$F$113*M970))*5,
IF(AND(I970=110000,R970&gt;672.8,R970&lt;=841,M970&lt;=10),('[1]Pricing Schedule'!$F$103+('[1]Pricing Schedule'!$F$105*M970))*5,
IF(AND(I970=110000,R970&gt;672.8,R970&lt;=841,M970&gt;10),('[1]Pricing Schedule'!$F$111+('[1]Pricing Schedule'!$F$113*M970))*5,
IF(AND(I970=110000,R970&gt;1345.6,R970&lt;=1513.8,M970&lt;=10),('[1]Pricing Schedule'!$F$103+('[1]Pricing Schedule'!$F$105*M970))*9,
IF(AND(I970=110000,R970&gt;1345.6,R970&lt;=1513.8,M970&gt;10),('[1]Pricing Schedule'!$F$111+('[1]Pricing Schedule'!$F$113*M970))*9,
9999999999)))))))))))))))))))))))))))))))))))))))</f>
        <v>1574570</v>
      </c>
      <c r="T970" s="21">
        <f>IF(AND(I970=38000,R970&lt;=4.5,M970&gt;8),'[1]Pricing Schedule'!$J$9,
IF(AND(I970=38000,R970&lt;=4.5,M970&lt;=8),'[1]Pricing Schedule'!$J$36,
IF(AND(I970=38000,R970&gt;4.5,R970&lt;=9,M970&gt;8),'[1]Pricing Schedule'!$J$18,
IF(AND(I970=38000,R970&gt;4.5,R970&lt;=9,M970&lt;=8),'[1]Pricing Schedule'!$J$36,
IF(AND(I970=38000,R970&gt;9,R970&lt;=12.8,M970&gt;8),'[1]Pricing Schedule'!$J$27,
IF(AND(I970=38000,R970&gt;9,R970&lt;=12.8,M970&lt;=8),'[1]Pricing Schedule'!$J$36,
IF(AND(I970=38000,R970&gt;12.8,R970&lt;=22.8),'[1]Pricing Schedule'!$J$36,
IF(AND(I970=38000,R970&gt;22.8,R970&lt;=30.2),'[1]Pricing Schedule'!$J$45,
IF(AND(I970=38000,R970&gt;30.2,R970&lt;=45.9),'[1]Pricing Schedule'!$J$54,
IF(AND(I970=38000,R970&gt;45.9,R970&lt;=123.4),'[1]Pricing Schedule'!$J$97,
IF(AND(I970=38000,R970&gt;123.4,R970&lt;=168.2,M970&lt;=10),'[1]Pricing Schedule'!$J$105,
IF(AND(I970=38000,R970&gt;123.4,R970&lt;=168.2,M970&gt;10),'[1]Pricing Schedule'!$J$113,
IF(AND(I970=38000,R970&gt;168.2,R970&lt;=336.4,M970&lt;=10),('[1]Pricing Schedule'!$J$105),
IF(AND(I970=38000,R970&gt;168.2,R970&lt;=336.4,M970&gt;10),('[1]Pricing Schedule'!$J$113),
IF(AND(I970=38000,R970&gt;336.4,R970&lt;=504.6,M970&lt;=10),('[1]Pricing Schedule'!$J$105),
IF(AND(I970=38000,R970&gt;336.4,R970&lt;=504.6,M970&gt;10),('[1]Pricing Schedule'!$J$113),
IF(AND(I970=38000,R970&gt;504.6,R970&lt;=672.8,M970&lt;=10),('[1]Pricing Schedule'!$J$105),
IF(AND(I970=38000,R970&gt;504.6,R970&lt;=672.8,M970&gt;10),('[1]Pricing Schedule'!$J$113),
IF(AND(I970=110000,R970&lt;=12.8,M970&gt;2),'[1]Pricing Schedule'!$J$63,
IF(AND(I970=110000,R970&lt;=12.8,M970&lt;=2),'[1]Pricing Schedule'!$J$97,
IF(AND(I970=110000,R970&gt;12.8,R970&lt;=22.8,M970&gt;3),'[1]Pricing Schedule'!$J$72,
IF(AND(I970=110000,R970&gt;12.8,R970&lt;=22.8,M970&lt;=3),'[1]Pricing Schedule'!$J$97,
IF(AND(I970=110000,R970&gt;22.8,R970&lt;=30.2),'[1]Pricing Schedule'!$J$81,
IF(AND(I970=110000,R970&gt;30.2,R970&lt;=45.9),'[1]Pricing Schedule'!$J$90,
IF(AND(I970=110000,R970&gt;45.9,R970&lt;=123.4),'[1]Pricing Schedule'!$J$97,
IF(AND(I970=110000,R970&gt;123.4,R970&lt;=168.2,M970&lt;=10),'[1]Pricing Schedule'!$J$105,
IF(AND(I970=110000,R970&gt;123.4,R970&lt;=168.2,M970&gt;10),'[1]Pricing Schedule'!$J$113,
IF(AND(I970=110000,R970&gt;168.2,R970&lt;=336.2,M970&lt;=10),('[1]Pricing Schedule'!$J$105),
IF(AND(I970=110000,R970&gt;168.2,R970&lt;=336.2,M970&gt;10),('[1]Pricing Schedule'!$J$113),
IF(AND(I970=110000,R970&gt;336.4,R970&lt;=504.6,M970&lt;=10),('[1]Pricing Schedule'!$J$105),
IF(AND(I970=110000,R970&gt;336.4,R970&lt;=504.6,M970&gt;10),('[1]Pricing Schedule'!$J$113),
IF(AND(I970=110000,R970&gt;504.6,R970&lt;=672.8,M970&lt;=10),('[1]Pricing Schedule'!$J$105),
IF(AND(I970=110000,R970&gt;504.6,R970&lt;=672.8,M970&gt;10),('[1]Pricing Schedule'!$J$113),
IF(AND(I970=110000,R970&gt;672.8,R970&lt;=841,M970&lt;=10),('[1]Pricing Schedule'!$J$105),
IF(AND(I970=110000,R970&gt;672.8,R970&lt;=841,M970&gt;10),('[1]Pricing Schedule'!$J$113),
IF(AND(I970=110000,R970&gt;1682,R970&lt;=1850.2,M970&lt;=10),('[1]Pricing Schedule'!$J$105),
IF(AND(I970=110000,R970&gt;1682,R970&lt;=1850.2,M970&gt;10),('[1]Pricing Schedule'!$J$113),
IF(AND(I970=110000,R970&gt;2018.4,R970&lt;=2186.6,M970&lt;=10),('[1]Pricing Schedule'!$J$105),
IF(AND(I970=110000,R970&gt;2018.4,R970&lt;=2186.6,M970&gt;10),('[1]Pricing Schedule'!$J$113),999999999)))))))))))))))))))))))))))))))))))))))</f>
        <v>7</v>
      </c>
      <c r="U970" s="40">
        <f t="shared" si="96"/>
        <v>374897.61904761905</v>
      </c>
      <c r="V970" s="41">
        <f t="shared" si="97"/>
        <v>2.6673949078161021</v>
      </c>
      <c r="Y970" s="23">
        <v>634</v>
      </c>
      <c r="Z970" s="23">
        <v>668</v>
      </c>
      <c r="AR970" s="35"/>
    </row>
    <row r="971" spans="1:44">
      <c r="A971" s="23">
        <v>972</v>
      </c>
      <c r="B971" s="23">
        <v>972</v>
      </c>
      <c r="C971" s="23" t="s">
        <v>1463</v>
      </c>
      <c r="D971" s="23" t="s">
        <v>149</v>
      </c>
      <c r="E971" s="23" t="s">
        <v>110</v>
      </c>
      <c r="F971" s="23" t="s">
        <v>653</v>
      </c>
      <c r="G971" s="23" t="s">
        <v>654</v>
      </c>
      <c r="H971" s="23" t="s">
        <v>133</v>
      </c>
      <c r="I971" s="13">
        <v>110000</v>
      </c>
      <c r="J971" s="13">
        <v>38000</v>
      </c>
      <c r="K971" s="13">
        <v>110000</v>
      </c>
      <c r="L971" s="24">
        <v>6.1159999999999997</v>
      </c>
      <c r="M971" s="37">
        <f t="shared" si="92"/>
        <v>7</v>
      </c>
      <c r="N971" s="24">
        <v>9.3800000000000008</v>
      </c>
      <c r="O971" s="13">
        <v>2</v>
      </c>
      <c r="P971" s="36">
        <f t="shared" si="93"/>
        <v>7.0350000000000001</v>
      </c>
      <c r="Q971" s="38">
        <f t="shared" si="94"/>
        <v>84</v>
      </c>
      <c r="R971" s="37">
        <f t="shared" si="95"/>
        <v>84</v>
      </c>
      <c r="S971" s="39">
        <f>IF(AND(I971=38000,R971&lt;=4.5,M971&gt;8),'[1]Pricing Schedule'!$F$8+('[1]Pricing Schedule'!$F$9*M971),
IF(AND(I971=38000,R971&lt;=4.5,M971&lt;=8),'[1]Pricing Schedule'!$F$34+('[1]Pricing Schedule'!$F$36*M971),
IF(AND(I971=38000,R971&gt;4.5,R971&lt;=9,M971&gt;8),'[1]Pricing Schedule'!$F$17+('[1]Pricing Schedule'!$F$18*M971),
IF(AND(I971=38000,R971&gt;4.5,R971&lt;=9,M971&lt;=8),'[1]Pricing Schedule'!$F$34+('[1]Pricing Schedule'!$F$36*M971),
IF(AND(I971=38000,R971&gt;9,R971&lt;=12.8,M971&gt;8),'[1]Pricing Schedule'!$F$26+('[1]Pricing Schedule'!$F$27*M971),
IF(AND(I971=38000,R971&gt;9,R971&lt;=12.8,M971&lt;=8),'[1]Pricing Schedule'!$F$34+('[1]Pricing Schedule'!$F$36*M971),
IF(AND(I971=38000,R971&gt;12.8,R971&lt;=22.8),'[1]Pricing Schedule'!$F$34+('[1]Pricing Schedule'!$F$36*M971),
IF(AND(I971=38000,R971&gt;22.8,R971&lt;=30.2),'[1]Pricing Schedule'!$F$43+('[1]Pricing Schedule'!$F$45*M971),
IF(AND(I971=38000,R971&gt;30.2,R971&lt;=45.9),'[1]Pricing Schedule'!$F$52+('[1]Pricing Schedule'!$F$54*M971),
IF(AND(I971=38000,R971&gt;45.9,R971&lt;=123.4),'[1]Pricing Schedule'!$F$96+('[1]Pricing Schedule'!$F$97*M971),
IF(AND(I971=38000,R971&gt;123.4,R971&lt;=168.2,M971&lt;=10),'[1]Pricing Schedule'!$F$103+('[1]Pricing Schedule'!$F$105*M971),
IF(AND(I971=38000,R971&gt;123.4,R971&lt;=168.2,M971&gt;10),'[1]Pricing Schedule'!$F$111+('[1]Pricing Schedule'!$F$113*M971),
IF(AND(I971=38000,R971&gt;157.4,R971&lt;=336.4,M971&lt;=10),('[1]Pricing Schedule'!$F$103+('[1]Pricing Schedule'!$F$105*M971))*2,
IF(AND(I971=38000,R971&gt;157.4,R971&lt;=336.4,M971&gt;10),('[1]Pricing Schedule'!$F$111+('[1]Pricing Schedule'!$F$113*M971))*2,
IF(AND(I971=38000,R971&gt;314.8,R971&lt;=504.6,M971&lt;=10),('[1]Pricing Schedule'!$F$103+('[1]Pricing Schedule'!$F$105*M971))*3,
IF(AND(I971=38000,R971&gt;314.8,R971&lt;=504.6,M971&gt;10),('[1]Pricing Schedule'!$F$111+('[1]Pricing Schedule'!$F$113*M971))*3,
IF(AND(I971=38000,R971&gt;472.2,R971&lt;=672.8,M971&lt;=10),('[1]Pricing Schedule'!$F$103+('[1]Pricing Schedule'!$F$105*M971))*4,
IF(AND(I971=38000,R971&gt;472.2,R971&lt;=672.8,M971&gt;10),('[1]Pricing Schedule'!$F$111+('[1]Pricing Schedule'!$F$113*M971))*4,
IF(AND(I971=110000,R971&lt;=12.8,M971&gt;2),'[1]Pricing Schedule'!$F$62+('[1]Pricing Schedule'!$F$63*M971),
IF(AND(I971=110000,R971&lt;=12.8,M971&lt;=2),'[1]Pricing Schedule'!$F$96+('[1]Pricing Schedule'!$F$97*M971),
IF(AND(I971=110000,R971&gt;12.8,R971&lt;=22.8,M971&gt;3),'[1]Pricing Schedule'!$F$71+('[1]Pricing Schedule'!$F$72*M971),
IF(AND(I971=110000,R971&gt;12.8,R971&lt;=22.8,M971&lt;=3),'[1]Pricing Schedule'!$F$96+('[1]Pricing Schedule'!$F$97*M971),
IF(AND(I971=110000,R971&gt;22.8,R971&lt;=30.2),'[1]Pricing Schedule'!$F$80+('[1]Pricing Schedule'!$F$81*M971),
IF(AND(I971=110000,R971&gt;30.2,R971&lt;=45.9),'[1]Pricing Schedule'!$F$89+('[1]Pricing Schedule'!$F$90*M971),
IF(AND(I971=110000,R971&gt;45.9,R971&lt;=123.4),'[1]Pricing Schedule'!$F$96+('[1]Pricing Schedule'!$F$97*M971),
IF(AND(I971=110000,R971&gt;123.4,R971&lt;=168.2,M971&lt;=10),'[1]Pricing Schedule'!$F$103+('[1]Pricing Schedule'!$F$105*M971),
IF(AND(I971=110000,R971&gt;123.4,R971&lt;=168.2,M971&gt;10),'[1]Pricing Schedule'!$F$111+('[1]Pricing Schedule'!$F$113*M971),
IF(AND(I971=110000,R971&gt;168.2,R971&lt;=336.4,M971&lt;=10),('[1]Pricing Schedule'!$F$103+('[1]Pricing Schedule'!$F$105*M971))*2,
IF(AND(I971=110000,R971&gt;168.2,R971&lt;=336.4,M971&gt;10),('[1]Pricing Schedule'!$F$111+('[1]Pricing Schedule'!$F$113*M971))*2,
IF(AND(I971=110000,R971&gt;336.4,R971&lt;=504.6,M971&lt;=10),('[1]Pricing Schedule'!$F$103+('[1]Pricing Schedule'!$F$105*M971))*3,
IF(AND(I971=110000,R971&gt;336.4,R971&lt;=504.6,M971&gt;10),('[1]Pricing Schedule'!$F$111+('[1]Pricing Schedule'!$F$113*M971))*3,
IF(AND(I971=110000,R971&gt;504.6,R971&lt;=672.8,M971&lt;=10),('[1]Pricing Schedule'!$F$103+('[1]Pricing Schedule'!$F$105*M971))*4,
IF(AND(I971=110000,R971&gt;504.6,R971&lt;=672.8,M971&gt;10),('[1]Pricing Schedule'!$F$111+('[1]Pricing Schedule'!$F$113*M971))*4,
IF(AND(I971=110000,R971&gt;672.8,R971&lt;=841,M971&lt;=10),('[1]Pricing Schedule'!$F$103+('[1]Pricing Schedule'!$F$105*M971))*5,
IF(AND(I971=110000,R971&gt;672.8,R971&lt;=841,M971&gt;10),('[1]Pricing Schedule'!$F$111+('[1]Pricing Schedule'!$F$113*M971))*5,
IF(AND(I971=110000,R971&gt;672.8,R971&lt;=841,M971&lt;=10),('[1]Pricing Schedule'!$F$103+('[1]Pricing Schedule'!$F$105*M971))*5,
IF(AND(I971=110000,R971&gt;672.8,R971&lt;=841,M971&gt;10),('[1]Pricing Schedule'!$F$111+('[1]Pricing Schedule'!$F$113*M971))*5,
IF(AND(I971=110000,R971&gt;1345.6,R971&lt;=1513.8,M971&lt;=10),('[1]Pricing Schedule'!$F$103+('[1]Pricing Schedule'!$F$105*M971))*9,
IF(AND(I971=110000,R971&gt;1345.6,R971&lt;=1513.8,M971&gt;10),('[1]Pricing Schedule'!$F$111+('[1]Pricing Schedule'!$F$113*M971))*9,
9999999999)))))))))))))))))))))))))))))))))))))))</f>
        <v>2394130</v>
      </c>
      <c r="T971" s="21">
        <f>IF(AND(I971=38000,R971&lt;=4.5,M971&gt;8),'[1]Pricing Schedule'!$J$9,
IF(AND(I971=38000,R971&lt;=4.5,M971&lt;=8),'[1]Pricing Schedule'!$J$36,
IF(AND(I971=38000,R971&gt;4.5,R971&lt;=9,M971&gt;8),'[1]Pricing Schedule'!$J$18,
IF(AND(I971=38000,R971&gt;4.5,R971&lt;=9,M971&lt;=8),'[1]Pricing Schedule'!$J$36,
IF(AND(I971=38000,R971&gt;9,R971&lt;=12.8,M971&gt;8),'[1]Pricing Schedule'!$J$27,
IF(AND(I971=38000,R971&gt;9,R971&lt;=12.8,M971&lt;=8),'[1]Pricing Schedule'!$J$36,
IF(AND(I971=38000,R971&gt;12.8,R971&lt;=22.8),'[1]Pricing Schedule'!$J$36,
IF(AND(I971=38000,R971&gt;22.8,R971&lt;=30.2),'[1]Pricing Schedule'!$J$45,
IF(AND(I971=38000,R971&gt;30.2,R971&lt;=45.9),'[1]Pricing Schedule'!$J$54,
IF(AND(I971=38000,R971&gt;45.9,R971&lt;=123.4),'[1]Pricing Schedule'!$J$97,
IF(AND(I971=38000,R971&gt;123.4,R971&lt;=168.2,M971&lt;=10),'[1]Pricing Schedule'!$J$105,
IF(AND(I971=38000,R971&gt;123.4,R971&lt;=168.2,M971&gt;10),'[1]Pricing Schedule'!$J$113,
IF(AND(I971=38000,R971&gt;168.2,R971&lt;=336.4,M971&lt;=10),('[1]Pricing Schedule'!$J$105),
IF(AND(I971=38000,R971&gt;168.2,R971&lt;=336.4,M971&gt;10),('[1]Pricing Schedule'!$J$113),
IF(AND(I971=38000,R971&gt;336.4,R971&lt;=504.6,M971&lt;=10),('[1]Pricing Schedule'!$J$105),
IF(AND(I971=38000,R971&gt;336.4,R971&lt;=504.6,M971&gt;10),('[1]Pricing Schedule'!$J$113),
IF(AND(I971=38000,R971&gt;504.6,R971&lt;=672.8,M971&lt;=10),('[1]Pricing Schedule'!$J$105),
IF(AND(I971=38000,R971&gt;504.6,R971&lt;=672.8,M971&gt;10),('[1]Pricing Schedule'!$J$113),
IF(AND(I971=110000,R971&lt;=12.8,M971&gt;2),'[1]Pricing Schedule'!$J$63,
IF(AND(I971=110000,R971&lt;=12.8,M971&lt;=2),'[1]Pricing Schedule'!$J$97,
IF(AND(I971=110000,R971&gt;12.8,R971&lt;=22.8,M971&gt;3),'[1]Pricing Schedule'!$J$72,
IF(AND(I971=110000,R971&gt;12.8,R971&lt;=22.8,M971&lt;=3),'[1]Pricing Schedule'!$J$97,
IF(AND(I971=110000,R971&gt;22.8,R971&lt;=30.2),'[1]Pricing Schedule'!$J$81,
IF(AND(I971=110000,R971&gt;30.2,R971&lt;=45.9),'[1]Pricing Schedule'!$J$90,
IF(AND(I971=110000,R971&gt;45.9,R971&lt;=123.4),'[1]Pricing Schedule'!$J$97,
IF(AND(I971=110000,R971&gt;123.4,R971&lt;=168.2,M971&lt;=10),'[1]Pricing Schedule'!$J$105,
IF(AND(I971=110000,R971&gt;123.4,R971&lt;=168.2,M971&gt;10),'[1]Pricing Schedule'!$J$113,
IF(AND(I971=110000,R971&gt;168.2,R971&lt;=336.2,M971&lt;=10),('[1]Pricing Schedule'!$J$105),
IF(AND(I971=110000,R971&gt;168.2,R971&lt;=336.2,M971&gt;10),('[1]Pricing Schedule'!$J$113),
IF(AND(I971=110000,R971&gt;336.4,R971&lt;=504.6,M971&lt;=10),('[1]Pricing Schedule'!$J$105),
IF(AND(I971=110000,R971&gt;336.4,R971&lt;=504.6,M971&gt;10),('[1]Pricing Schedule'!$J$113),
IF(AND(I971=110000,R971&gt;504.6,R971&lt;=672.8,M971&lt;=10),('[1]Pricing Schedule'!$J$105),
IF(AND(I971=110000,R971&gt;504.6,R971&lt;=672.8,M971&gt;10),('[1]Pricing Schedule'!$J$113),
IF(AND(I971=110000,R971&gt;672.8,R971&lt;=841,M971&lt;=10),('[1]Pricing Schedule'!$J$105),
IF(AND(I971=110000,R971&gt;672.8,R971&lt;=841,M971&gt;10),('[1]Pricing Schedule'!$J$113),
IF(AND(I971=110000,R971&gt;1682,R971&lt;=1850.2,M971&lt;=10),('[1]Pricing Schedule'!$J$105),
IF(AND(I971=110000,R971&gt;1682,R971&lt;=1850.2,M971&gt;10),('[1]Pricing Schedule'!$J$113),
IF(AND(I971=110000,R971&gt;2018.4,R971&lt;=2186.6,M971&lt;=10),('[1]Pricing Schedule'!$J$105),
IF(AND(I971=110000,R971&gt;2018.4,R971&lt;=2186.6,M971&gt;10),('[1]Pricing Schedule'!$J$113),999999999)))))))))))))))))))))))))))))))))))))))</f>
        <v>11</v>
      </c>
      <c r="U971" s="40">
        <f t="shared" si="96"/>
        <v>28501.547619047618</v>
      </c>
      <c r="V971" s="41">
        <f t="shared" si="97"/>
        <v>35.085814053539281</v>
      </c>
      <c r="Y971" s="23">
        <v>105</v>
      </c>
      <c r="Z971" s="23">
        <v>162</v>
      </c>
      <c r="AR971" s="35"/>
    </row>
    <row r="972" spans="1:44">
      <c r="A972" s="23">
        <v>973</v>
      </c>
      <c r="B972" s="23">
        <v>973</v>
      </c>
      <c r="C972" s="23" t="s">
        <v>1464</v>
      </c>
      <c r="D972" s="23" t="s">
        <v>110</v>
      </c>
      <c r="E972" s="23" t="s">
        <v>110</v>
      </c>
      <c r="F972" s="23" t="s">
        <v>498</v>
      </c>
      <c r="G972" s="23" t="s">
        <v>499</v>
      </c>
      <c r="H972" s="23" t="s">
        <v>133</v>
      </c>
      <c r="I972" s="13">
        <v>110000</v>
      </c>
      <c r="L972" s="24">
        <v>3.1150000000000002</v>
      </c>
      <c r="M972" s="37">
        <f t="shared" si="92"/>
        <v>4</v>
      </c>
      <c r="N972" s="24">
        <v>6.3609999999999998</v>
      </c>
      <c r="O972" s="13">
        <v>2</v>
      </c>
      <c r="P972" s="36">
        <f t="shared" si="93"/>
        <v>4.7707499999999996</v>
      </c>
      <c r="Q972" s="38">
        <f t="shared" si="94"/>
        <v>58.800000000000011</v>
      </c>
      <c r="R972" s="37">
        <f t="shared" si="95"/>
        <v>58.800000000000011</v>
      </c>
      <c r="S972" s="39">
        <f>IF(AND(I972=38000,R972&lt;=4.5,M972&gt;8),'[1]Pricing Schedule'!$F$8+('[1]Pricing Schedule'!$F$9*M972),
IF(AND(I972=38000,R972&lt;=4.5,M972&lt;=8),'[1]Pricing Schedule'!$F$34+('[1]Pricing Schedule'!$F$36*M972),
IF(AND(I972=38000,R972&gt;4.5,R972&lt;=9,M972&gt;8),'[1]Pricing Schedule'!$F$17+('[1]Pricing Schedule'!$F$18*M972),
IF(AND(I972=38000,R972&gt;4.5,R972&lt;=9,M972&lt;=8),'[1]Pricing Schedule'!$F$34+('[1]Pricing Schedule'!$F$36*M972),
IF(AND(I972=38000,R972&gt;9,R972&lt;=12.8,M972&gt;8),'[1]Pricing Schedule'!$F$26+('[1]Pricing Schedule'!$F$27*M972),
IF(AND(I972=38000,R972&gt;9,R972&lt;=12.8,M972&lt;=8),'[1]Pricing Schedule'!$F$34+('[1]Pricing Schedule'!$F$36*M972),
IF(AND(I972=38000,R972&gt;12.8,R972&lt;=22.8),'[1]Pricing Schedule'!$F$34+('[1]Pricing Schedule'!$F$36*M972),
IF(AND(I972=38000,R972&gt;22.8,R972&lt;=30.2),'[1]Pricing Schedule'!$F$43+('[1]Pricing Schedule'!$F$45*M972),
IF(AND(I972=38000,R972&gt;30.2,R972&lt;=45.9),'[1]Pricing Schedule'!$F$52+('[1]Pricing Schedule'!$F$54*M972),
IF(AND(I972=38000,R972&gt;45.9,R972&lt;=123.4),'[1]Pricing Schedule'!$F$96+('[1]Pricing Schedule'!$F$97*M972),
IF(AND(I972=38000,R972&gt;123.4,R972&lt;=168.2,M972&lt;=10),'[1]Pricing Schedule'!$F$103+('[1]Pricing Schedule'!$F$105*M972),
IF(AND(I972=38000,R972&gt;123.4,R972&lt;=168.2,M972&gt;10),'[1]Pricing Schedule'!$F$111+('[1]Pricing Schedule'!$F$113*M972),
IF(AND(I972=38000,R972&gt;157.4,R972&lt;=336.4,M972&lt;=10),('[1]Pricing Schedule'!$F$103+('[1]Pricing Schedule'!$F$105*M972))*2,
IF(AND(I972=38000,R972&gt;157.4,R972&lt;=336.4,M972&gt;10),('[1]Pricing Schedule'!$F$111+('[1]Pricing Schedule'!$F$113*M972))*2,
IF(AND(I972=38000,R972&gt;314.8,R972&lt;=504.6,M972&lt;=10),('[1]Pricing Schedule'!$F$103+('[1]Pricing Schedule'!$F$105*M972))*3,
IF(AND(I972=38000,R972&gt;314.8,R972&lt;=504.6,M972&gt;10),('[1]Pricing Schedule'!$F$111+('[1]Pricing Schedule'!$F$113*M972))*3,
IF(AND(I972=38000,R972&gt;472.2,R972&lt;=672.8,M972&lt;=10),('[1]Pricing Schedule'!$F$103+('[1]Pricing Schedule'!$F$105*M972))*4,
IF(AND(I972=38000,R972&gt;472.2,R972&lt;=672.8,M972&gt;10),('[1]Pricing Schedule'!$F$111+('[1]Pricing Schedule'!$F$113*M972))*4,
IF(AND(I972=110000,R972&lt;=12.8,M972&gt;2),'[1]Pricing Schedule'!$F$62+('[1]Pricing Schedule'!$F$63*M972),
IF(AND(I972=110000,R972&lt;=12.8,M972&lt;=2),'[1]Pricing Schedule'!$F$96+('[1]Pricing Schedule'!$F$97*M972),
IF(AND(I972=110000,R972&gt;12.8,R972&lt;=22.8,M972&gt;3),'[1]Pricing Schedule'!$F$71+('[1]Pricing Schedule'!$F$72*M972),
IF(AND(I972=110000,R972&gt;12.8,R972&lt;=22.8,M972&lt;=3),'[1]Pricing Schedule'!$F$96+('[1]Pricing Schedule'!$F$97*M972),
IF(AND(I972=110000,R972&gt;22.8,R972&lt;=30.2),'[1]Pricing Schedule'!$F$80+('[1]Pricing Schedule'!$F$81*M972),
IF(AND(I972=110000,R972&gt;30.2,R972&lt;=45.9),'[1]Pricing Schedule'!$F$89+('[1]Pricing Schedule'!$F$90*M972),
IF(AND(I972=110000,R972&gt;45.9,R972&lt;=123.4),'[1]Pricing Schedule'!$F$96+('[1]Pricing Schedule'!$F$97*M972),
IF(AND(I972=110000,R972&gt;123.4,R972&lt;=168.2,M972&lt;=10),'[1]Pricing Schedule'!$F$103+('[1]Pricing Schedule'!$F$105*M972),
IF(AND(I972=110000,R972&gt;123.4,R972&lt;=168.2,M972&gt;10),'[1]Pricing Schedule'!$F$111+('[1]Pricing Schedule'!$F$113*M972),
IF(AND(I972=110000,R972&gt;168.2,R972&lt;=336.4,M972&lt;=10),('[1]Pricing Schedule'!$F$103+('[1]Pricing Schedule'!$F$105*M972))*2,
IF(AND(I972=110000,R972&gt;168.2,R972&lt;=336.4,M972&gt;10),('[1]Pricing Schedule'!$F$111+('[1]Pricing Schedule'!$F$113*M972))*2,
IF(AND(I972=110000,R972&gt;336.4,R972&lt;=504.6,M972&lt;=10),('[1]Pricing Schedule'!$F$103+('[1]Pricing Schedule'!$F$105*M972))*3,
IF(AND(I972=110000,R972&gt;336.4,R972&lt;=504.6,M972&gt;10),('[1]Pricing Schedule'!$F$111+('[1]Pricing Schedule'!$F$113*M972))*3,
IF(AND(I972=110000,R972&gt;504.6,R972&lt;=672.8,M972&lt;=10),('[1]Pricing Schedule'!$F$103+('[1]Pricing Schedule'!$F$105*M972))*4,
IF(AND(I972=110000,R972&gt;504.6,R972&lt;=672.8,M972&gt;10),('[1]Pricing Schedule'!$F$111+('[1]Pricing Schedule'!$F$113*M972))*4,
IF(AND(I972=110000,R972&gt;672.8,R972&lt;=841,M972&lt;=10),('[1]Pricing Schedule'!$F$103+('[1]Pricing Schedule'!$F$105*M972))*5,
IF(AND(I972=110000,R972&gt;672.8,R972&lt;=841,M972&gt;10),('[1]Pricing Schedule'!$F$111+('[1]Pricing Schedule'!$F$113*M972))*5,
IF(AND(I972=110000,R972&gt;672.8,R972&lt;=841,M972&lt;=10),('[1]Pricing Schedule'!$F$103+('[1]Pricing Schedule'!$F$105*M972))*5,
IF(AND(I972=110000,R972&gt;672.8,R972&lt;=841,M972&gt;10),('[1]Pricing Schedule'!$F$111+('[1]Pricing Schedule'!$F$113*M972))*5,
IF(AND(I972=110000,R972&gt;1345.6,R972&lt;=1513.8,M972&lt;=10),('[1]Pricing Schedule'!$F$103+('[1]Pricing Schedule'!$F$105*M972))*9,
IF(AND(I972=110000,R972&gt;1345.6,R972&lt;=1513.8,M972&gt;10),('[1]Pricing Schedule'!$F$111+('[1]Pricing Schedule'!$F$113*M972))*9,
9999999999)))))))))))))))))))))))))))))))))))))))</f>
        <v>1761700</v>
      </c>
      <c r="T972" s="21">
        <f>IF(AND(I972=38000,R972&lt;=4.5,M972&gt;8),'[1]Pricing Schedule'!$J$9,
IF(AND(I972=38000,R972&lt;=4.5,M972&lt;=8),'[1]Pricing Schedule'!$J$36,
IF(AND(I972=38000,R972&gt;4.5,R972&lt;=9,M972&gt;8),'[1]Pricing Schedule'!$J$18,
IF(AND(I972=38000,R972&gt;4.5,R972&lt;=9,M972&lt;=8),'[1]Pricing Schedule'!$J$36,
IF(AND(I972=38000,R972&gt;9,R972&lt;=12.8,M972&gt;8),'[1]Pricing Schedule'!$J$27,
IF(AND(I972=38000,R972&gt;9,R972&lt;=12.8,M972&lt;=8),'[1]Pricing Schedule'!$J$36,
IF(AND(I972=38000,R972&gt;12.8,R972&lt;=22.8),'[1]Pricing Schedule'!$J$36,
IF(AND(I972=38000,R972&gt;22.8,R972&lt;=30.2),'[1]Pricing Schedule'!$J$45,
IF(AND(I972=38000,R972&gt;30.2,R972&lt;=45.9),'[1]Pricing Schedule'!$J$54,
IF(AND(I972=38000,R972&gt;45.9,R972&lt;=123.4),'[1]Pricing Schedule'!$J$97,
IF(AND(I972=38000,R972&gt;123.4,R972&lt;=168.2,M972&lt;=10),'[1]Pricing Schedule'!$J$105,
IF(AND(I972=38000,R972&gt;123.4,R972&lt;=168.2,M972&gt;10),'[1]Pricing Schedule'!$J$113,
IF(AND(I972=38000,R972&gt;168.2,R972&lt;=336.4,M972&lt;=10),('[1]Pricing Schedule'!$J$105),
IF(AND(I972=38000,R972&gt;168.2,R972&lt;=336.4,M972&gt;10),('[1]Pricing Schedule'!$J$113),
IF(AND(I972=38000,R972&gt;336.4,R972&lt;=504.6,M972&lt;=10),('[1]Pricing Schedule'!$J$105),
IF(AND(I972=38000,R972&gt;336.4,R972&lt;=504.6,M972&gt;10),('[1]Pricing Schedule'!$J$113),
IF(AND(I972=38000,R972&gt;504.6,R972&lt;=672.8,M972&lt;=10),('[1]Pricing Schedule'!$J$105),
IF(AND(I972=38000,R972&gt;504.6,R972&lt;=672.8,M972&gt;10),('[1]Pricing Schedule'!$J$113),
IF(AND(I972=110000,R972&lt;=12.8,M972&gt;2),'[1]Pricing Schedule'!$J$63,
IF(AND(I972=110000,R972&lt;=12.8,M972&lt;=2),'[1]Pricing Schedule'!$J$97,
IF(AND(I972=110000,R972&gt;12.8,R972&lt;=22.8,M972&gt;3),'[1]Pricing Schedule'!$J$72,
IF(AND(I972=110000,R972&gt;12.8,R972&lt;=22.8,M972&lt;=3),'[1]Pricing Schedule'!$J$97,
IF(AND(I972=110000,R972&gt;22.8,R972&lt;=30.2),'[1]Pricing Schedule'!$J$81,
IF(AND(I972=110000,R972&gt;30.2,R972&lt;=45.9),'[1]Pricing Schedule'!$J$90,
IF(AND(I972=110000,R972&gt;45.9,R972&lt;=123.4),'[1]Pricing Schedule'!$J$97,
IF(AND(I972=110000,R972&gt;123.4,R972&lt;=168.2,M972&lt;=10),'[1]Pricing Schedule'!$J$105,
IF(AND(I972=110000,R972&gt;123.4,R972&lt;=168.2,M972&gt;10),'[1]Pricing Schedule'!$J$113,
IF(AND(I972=110000,R972&gt;168.2,R972&lt;=336.2,M972&lt;=10),('[1]Pricing Schedule'!$J$105),
IF(AND(I972=110000,R972&gt;168.2,R972&lt;=336.2,M972&gt;10),('[1]Pricing Schedule'!$J$113),
IF(AND(I972=110000,R972&gt;336.4,R972&lt;=504.6,M972&lt;=10),('[1]Pricing Schedule'!$J$105),
IF(AND(I972=110000,R972&gt;336.4,R972&lt;=504.6,M972&gt;10),('[1]Pricing Schedule'!$J$113),
IF(AND(I972=110000,R972&gt;504.6,R972&lt;=672.8,M972&lt;=10),('[1]Pricing Schedule'!$J$105),
IF(AND(I972=110000,R972&gt;504.6,R972&lt;=672.8,M972&gt;10),('[1]Pricing Schedule'!$J$113),
IF(AND(I972=110000,R972&gt;672.8,R972&lt;=841,M972&lt;=10),('[1]Pricing Schedule'!$J$105),
IF(AND(I972=110000,R972&gt;672.8,R972&lt;=841,M972&gt;10),('[1]Pricing Schedule'!$J$113),
IF(AND(I972=110000,R972&gt;1682,R972&lt;=1850.2,M972&lt;=10),('[1]Pricing Schedule'!$J$105),
IF(AND(I972=110000,R972&gt;1682,R972&lt;=1850.2,M972&gt;10),('[1]Pricing Schedule'!$J$113),
IF(AND(I972=110000,R972&gt;2018.4,R972&lt;=2186.6,M972&lt;=10),('[1]Pricing Schedule'!$J$105),
IF(AND(I972=110000,R972&gt;2018.4,R972&lt;=2186.6,M972&gt;10),('[1]Pricing Schedule'!$J$113),999999999)))))))))))))))))))))))))))))))))))))))</f>
        <v>11</v>
      </c>
      <c r="U972" s="40">
        <f t="shared" si="96"/>
        <v>29960.88435374149</v>
      </c>
      <c r="V972" s="41">
        <f t="shared" si="97"/>
        <v>33.376851904410522</v>
      </c>
      <c r="Y972" s="23">
        <v>77</v>
      </c>
      <c r="Z972" s="23">
        <v>72</v>
      </c>
      <c r="AR972" s="35"/>
    </row>
    <row r="973" spans="1:44">
      <c r="A973" s="23">
        <v>974</v>
      </c>
      <c r="B973" s="23">
        <v>974</v>
      </c>
      <c r="C973" s="23" t="s">
        <v>1465</v>
      </c>
      <c r="D973" s="23" t="s">
        <v>149</v>
      </c>
      <c r="E973" s="23" t="s">
        <v>110</v>
      </c>
      <c r="F973" s="23" t="s">
        <v>653</v>
      </c>
      <c r="G973" s="23" t="s">
        <v>654</v>
      </c>
      <c r="H973" s="23" t="s">
        <v>133</v>
      </c>
      <c r="I973" s="13">
        <v>110000</v>
      </c>
      <c r="J973" s="13">
        <v>38000</v>
      </c>
      <c r="K973" s="13">
        <v>110000</v>
      </c>
      <c r="L973" s="24">
        <v>5.282</v>
      </c>
      <c r="M973" s="37">
        <f t="shared" si="92"/>
        <v>6</v>
      </c>
      <c r="N973" s="24">
        <v>7.26</v>
      </c>
      <c r="O973" s="13">
        <v>2</v>
      </c>
      <c r="P973" s="36">
        <f t="shared" si="93"/>
        <v>5.4450000000000003</v>
      </c>
      <c r="Q973" s="38">
        <f t="shared" si="94"/>
        <v>67.2</v>
      </c>
      <c r="R973" s="37">
        <f t="shared" si="95"/>
        <v>67.2</v>
      </c>
      <c r="S973" s="39">
        <f>IF(AND(I973=38000,R973&lt;=4.5,M973&gt;8),'[1]Pricing Schedule'!$F$8+('[1]Pricing Schedule'!$F$9*M973),
IF(AND(I973=38000,R973&lt;=4.5,M973&lt;=8),'[1]Pricing Schedule'!$F$34+('[1]Pricing Schedule'!$F$36*M973),
IF(AND(I973=38000,R973&gt;4.5,R973&lt;=9,M973&gt;8),'[1]Pricing Schedule'!$F$17+('[1]Pricing Schedule'!$F$18*M973),
IF(AND(I973=38000,R973&gt;4.5,R973&lt;=9,M973&lt;=8),'[1]Pricing Schedule'!$F$34+('[1]Pricing Schedule'!$F$36*M973),
IF(AND(I973=38000,R973&gt;9,R973&lt;=12.8,M973&gt;8),'[1]Pricing Schedule'!$F$26+('[1]Pricing Schedule'!$F$27*M973),
IF(AND(I973=38000,R973&gt;9,R973&lt;=12.8,M973&lt;=8),'[1]Pricing Schedule'!$F$34+('[1]Pricing Schedule'!$F$36*M973),
IF(AND(I973=38000,R973&gt;12.8,R973&lt;=22.8),'[1]Pricing Schedule'!$F$34+('[1]Pricing Schedule'!$F$36*M973),
IF(AND(I973=38000,R973&gt;22.8,R973&lt;=30.2),'[1]Pricing Schedule'!$F$43+('[1]Pricing Schedule'!$F$45*M973),
IF(AND(I973=38000,R973&gt;30.2,R973&lt;=45.9),'[1]Pricing Schedule'!$F$52+('[1]Pricing Schedule'!$F$54*M973),
IF(AND(I973=38000,R973&gt;45.9,R973&lt;=123.4),'[1]Pricing Schedule'!$F$96+('[1]Pricing Schedule'!$F$97*M973),
IF(AND(I973=38000,R973&gt;123.4,R973&lt;=168.2,M973&lt;=10),'[1]Pricing Schedule'!$F$103+('[1]Pricing Schedule'!$F$105*M973),
IF(AND(I973=38000,R973&gt;123.4,R973&lt;=168.2,M973&gt;10),'[1]Pricing Schedule'!$F$111+('[1]Pricing Schedule'!$F$113*M973),
IF(AND(I973=38000,R973&gt;157.4,R973&lt;=336.4,M973&lt;=10),('[1]Pricing Schedule'!$F$103+('[1]Pricing Schedule'!$F$105*M973))*2,
IF(AND(I973=38000,R973&gt;157.4,R973&lt;=336.4,M973&gt;10),('[1]Pricing Schedule'!$F$111+('[1]Pricing Schedule'!$F$113*M973))*2,
IF(AND(I973=38000,R973&gt;314.8,R973&lt;=504.6,M973&lt;=10),('[1]Pricing Schedule'!$F$103+('[1]Pricing Schedule'!$F$105*M973))*3,
IF(AND(I973=38000,R973&gt;314.8,R973&lt;=504.6,M973&gt;10),('[1]Pricing Schedule'!$F$111+('[1]Pricing Schedule'!$F$113*M973))*3,
IF(AND(I973=38000,R973&gt;472.2,R973&lt;=672.8,M973&lt;=10),('[1]Pricing Schedule'!$F$103+('[1]Pricing Schedule'!$F$105*M973))*4,
IF(AND(I973=38000,R973&gt;472.2,R973&lt;=672.8,M973&gt;10),('[1]Pricing Schedule'!$F$111+('[1]Pricing Schedule'!$F$113*M973))*4,
IF(AND(I973=110000,R973&lt;=12.8,M973&gt;2),'[1]Pricing Schedule'!$F$62+('[1]Pricing Schedule'!$F$63*M973),
IF(AND(I973=110000,R973&lt;=12.8,M973&lt;=2),'[1]Pricing Schedule'!$F$96+('[1]Pricing Schedule'!$F$97*M973),
IF(AND(I973=110000,R973&gt;12.8,R973&lt;=22.8,M973&gt;3),'[1]Pricing Schedule'!$F$71+('[1]Pricing Schedule'!$F$72*M973),
IF(AND(I973=110000,R973&gt;12.8,R973&lt;=22.8,M973&lt;=3),'[1]Pricing Schedule'!$F$96+('[1]Pricing Schedule'!$F$97*M973),
IF(AND(I973=110000,R973&gt;22.8,R973&lt;=30.2),'[1]Pricing Schedule'!$F$80+('[1]Pricing Schedule'!$F$81*M973),
IF(AND(I973=110000,R973&gt;30.2,R973&lt;=45.9),'[1]Pricing Schedule'!$F$89+('[1]Pricing Schedule'!$F$90*M973),
IF(AND(I973=110000,R973&gt;45.9,R973&lt;=123.4),'[1]Pricing Schedule'!$F$96+('[1]Pricing Schedule'!$F$97*M973),
IF(AND(I973=110000,R973&gt;123.4,R973&lt;=168.2,M973&lt;=10),'[1]Pricing Schedule'!$F$103+('[1]Pricing Schedule'!$F$105*M973),
IF(AND(I973=110000,R973&gt;123.4,R973&lt;=168.2,M973&gt;10),'[1]Pricing Schedule'!$F$111+('[1]Pricing Schedule'!$F$113*M973),
IF(AND(I973=110000,R973&gt;168.2,R973&lt;=336.4,M973&lt;=10),('[1]Pricing Schedule'!$F$103+('[1]Pricing Schedule'!$F$105*M973))*2,
IF(AND(I973=110000,R973&gt;168.2,R973&lt;=336.4,M973&gt;10),('[1]Pricing Schedule'!$F$111+('[1]Pricing Schedule'!$F$113*M973))*2,
IF(AND(I973=110000,R973&gt;336.4,R973&lt;=504.6,M973&lt;=10),('[1]Pricing Schedule'!$F$103+('[1]Pricing Schedule'!$F$105*M973))*3,
IF(AND(I973=110000,R973&gt;336.4,R973&lt;=504.6,M973&gt;10),('[1]Pricing Schedule'!$F$111+('[1]Pricing Schedule'!$F$113*M973))*3,
IF(AND(I973=110000,R973&gt;504.6,R973&lt;=672.8,M973&lt;=10),('[1]Pricing Schedule'!$F$103+('[1]Pricing Schedule'!$F$105*M973))*4,
IF(AND(I973=110000,R973&gt;504.6,R973&lt;=672.8,M973&gt;10),('[1]Pricing Schedule'!$F$111+('[1]Pricing Schedule'!$F$113*M973))*4,
IF(AND(I973=110000,R973&gt;672.8,R973&lt;=841,M973&lt;=10),('[1]Pricing Schedule'!$F$103+('[1]Pricing Schedule'!$F$105*M973))*5,
IF(AND(I973=110000,R973&gt;672.8,R973&lt;=841,M973&gt;10),('[1]Pricing Schedule'!$F$111+('[1]Pricing Schedule'!$F$113*M973))*5,
IF(AND(I973=110000,R973&gt;672.8,R973&lt;=841,M973&lt;=10),('[1]Pricing Schedule'!$F$103+('[1]Pricing Schedule'!$F$105*M973))*5,
IF(AND(I973=110000,R973&gt;672.8,R973&lt;=841,M973&gt;10),('[1]Pricing Schedule'!$F$111+('[1]Pricing Schedule'!$F$113*M973))*5,
IF(AND(I973=110000,R973&gt;1345.6,R973&lt;=1513.8,M973&lt;=10),('[1]Pricing Schedule'!$F$103+('[1]Pricing Schedule'!$F$105*M973))*9,
IF(AND(I973=110000,R973&gt;1345.6,R973&lt;=1513.8,M973&gt;10),('[1]Pricing Schedule'!$F$111+('[1]Pricing Schedule'!$F$113*M973))*9,
9999999999)))))))))))))))))))))))))))))))))))))))</f>
        <v>2183320</v>
      </c>
      <c r="T973" s="21">
        <f>IF(AND(I973=38000,R973&lt;=4.5,M973&gt;8),'[1]Pricing Schedule'!$J$9,
IF(AND(I973=38000,R973&lt;=4.5,M973&lt;=8),'[1]Pricing Schedule'!$J$36,
IF(AND(I973=38000,R973&gt;4.5,R973&lt;=9,M973&gt;8),'[1]Pricing Schedule'!$J$18,
IF(AND(I973=38000,R973&gt;4.5,R973&lt;=9,M973&lt;=8),'[1]Pricing Schedule'!$J$36,
IF(AND(I973=38000,R973&gt;9,R973&lt;=12.8,M973&gt;8),'[1]Pricing Schedule'!$J$27,
IF(AND(I973=38000,R973&gt;9,R973&lt;=12.8,M973&lt;=8),'[1]Pricing Schedule'!$J$36,
IF(AND(I973=38000,R973&gt;12.8,R973&lt;=22.8),'[1]Pricing Schedule'!$J$36,
IF(AND(I973=38000,R973&gt;22.8,R973&lt;=30.2),'[1]Pricing Schedule'!$J$45,
IF(AND(I973=38000,R973&gt;30.2,R973&lt;=45.9),'[1]Pricing Schedule'!$J$54,
IF(AND(I973=38000,R973&gt;45.9,R973&lt;=123.4),'[1]Pricing Schedule'!$J$97,
IF(AND(I973=38000,R973&gt;123.4,R973&lt;=168.2,M973&lt;=10),'[1]Pricing Schedule'!$J$105,
IF(AND(I973=38000,R973&gt;123.4,R973&lt;=168.2,M973&gt;10),'[1]Pricing Schedule'!$J$113,
IF(AND(I973=38000,R973&gt;168.2,R973&lt;=336.4,M973&lt;=10),('[1]Pricing Schedule'!$J$105),
IF(AND(I973=38000,R973&gt;168.2,R973&lt;=336.4,M973&gt;10),('[1]Pricing Schedule'!$J$113),
IF(AND(I973=38000,R973&gt;336.4,R973&lt;=504.6,M973&lt;=10),('[1]Pricing Schedule'!$J$105),
IF(AND(I973=38000,R973&gt;336.4,R973&lt;=504.6,M973&gt;10),('[1]Pricing Schedule'!$J$113),
IF(AND(I973=38000,R973&gt;504.6,R973&lt;=672.8,M973&lt;=10),('[1]Pricing Schedule'!$J$105),
IF(AND(I973=38000,R973&gt;504.6,R973&lt;=672.8,M973&gt;10),('[1]Pricing Schedule'!$J$113),
IF(AND(I973=110000,R973&lt;=12.8,M973&gt;2),'[1]Pricing Schedule'!$J$63,
IF(AND(I973=110000,R973&lt;=12.8,M973&lt;=2),'[1]Pricing Schedule'!$J$97,
IF(AND(I973=110000,R973&gt;12.8,R973&lt;=22.8,M973&gt;3),'[1]Pricing Schedule'!$J$72,
IF(AND(I973=110000,R973&gt;12.8,R973&lt;=22.8,M973&lt;=3),'[1]Pricing Schedule'!$J$97,
IF(AND(I973=110000,R973&gt;22.8,R973&lt;=30.2),'[1]Pricing Schedule'!$J$81,
IF(AND(I973=110000,R973&gt;30.2,R973&lt;=45.9),'[1]Pricing Schedule'!$J$90,
IF(AND(I973=110000,R973&gt;45.9,R973&lt;=123.4),'[1]Pricing Schedule'!$J$97,
IF(AND(I973=110000,R973&gt;123.4,R973&lt;=168.2,M973&lt;=10),'[1]Pricing Schedule'!$J$105,
IF(AND(I973=110000,R973&gt;123.4,R973&lt;=168.2,M973&gt;10),'[1]Pricing Schedule'!$J$113,
IF(AND(I973=110000,R973&gt;168.2,R973&lt;=336.2,M973&lt;=10),('[1]Pricing Schedule'!$J$105),
IF(AND(I973=110000,R973&gt;168.2,R973&lt;=336.2,M973&gt;10),('[1]Pricing Schedule'!$J$113),
IF(AND(I973=110000,R973&gt;336.4,R973&lt;=504.6,M973&lt;=10),('[1]Pricing Schedule'!$J$105),
IF(AND(I973=110000,R973&gt;336.4,R973&lt;=504.6,M973&gt;10),('[1]Pricing Schedule'!$J$113),
IF(AND(I973=110000,R973&gt;504.6,R973&lt;=672.8,M973&lt;=10),('[1]Pricing Schedule'!$J$105),
IF(AND(I973=110000,R973&gt;504.6,R973&lt;=672.8,M973&gt;10),('[1]Pricing Schedule'!$J$113),
IF(AND(I973=110000,R973&gt;672.8,R973&lt;=841,M973&lt;=10),('[1]Pricing Schedule'!$J$105),
IF(AND(I973=110000,R973&gt;672.8,R973&lt;=841,M973&gt;10),('[1]Pricing Schedule'!$J$113),
IF(AND(I973=110000,R973&gt;1682,R973&lt;=1850.2,M973&lt;=10),('[1]Pricing Schedule'!$J$105),
IF(AND(I973=110000,R973&gt;1682,R973&lt;=1850.2,M973&gt;10),('[1]Pricing Schedule'!$J$113),
IF(AND(I973=110000,R973&gt;2018.4,R973&lt;=2186.6,M973&lt;=10),('[1]Pricing Schedule'!$J$105),
IF(AND(I973=110000,R973&gt;2018.4,R973&lt;=2186.6,M973&gt;10),('[1]Pricing Schedule'!$J$113),999999999)))))))))))))))))))))))))))))))))))))))</f>
        <v>11</v>
      </c>
      <c r="U973" s="40">
        <f t="shared" si="96"/>
        <v>32489.88095238095</v>
      </c>
      <c r="V973" s="41">
        <f t="shared" si="97"/>
        <v>30.778813916420862</v>
      </c>
      <c r="Y973" s="23">
        <v>209</v>
      </c>
      <c r="Z973" s="23">
        <v>162</v>
      </c>
      <c r="AR973" s="35"/>
    </row>
    <row r="974" spans="1:44">
      <c r="A974" s="23">
        <v>975</v>
      </c>
      <c r="B974" s="23">
        <v>975</v>
      </c>
      <c r="C974" s="23" t="s">
        <v>1466</v>
      </c>
      <c r="D974" s="23" t="s">
        <v>149</v>
      </c>
      <c r="E974" s="23" t="s">
        <v>149</v>
      </c>
      <c r="F974" s="23" t="s">
        <v>653</v>
      </c>
      <c r="G974" s="23" t="s">
        <v>654</v>
      </c>
      <c r="H974" s="23" t="s">
        <v>133</v>
      </c>
      <c r="I974" s="13">
        <v>110000</v>
      </c>
      <c r="J974" s="13">
        <v>38000</v>
      </c>
      <c r="K974" s="13">
        <v>110000</v>
      </c>
      <c r="L974" s="24">
        <v>2.5049999999999999</v>
      </c>
      <c r="M974" s="37">
        <f t="shared" si="92"/>
        <v>3</v>
      </c>
      <c r="N974" s="24">
        <v>1.42</v>
      </c>
      <c r="O974" s="13">
        <v>2</v>
      </c>
      <c r="P974" s="36">
        <f t="shared" si="93"/>
        <v>1.0649999999999999</v>
      </c>
      <c r="Q974" s="38">
        <f t="shared" si="94"/>
        <v>12.600000000000001</v>
      </c>
      <c r="R974" s="37">
        <f t="shared" si="95"/>
        <v>12.600000000000001</v>
      </c>
      <c r="S974" s="39">
        <f>IF(AND(I974=38000,R974&lt;=4.5,M974&gt;8),'[1]Pricing Schedule'!$F$8+('[1]Pricing Schedule'!$F$9*M974),
IF(AND(I974=38000,R974&lt;=4.5,M974&lt;=8),'[1]Pricing Schedule'!$F$34+('[1]Pricing Schedule'!$F$36*M974),
IF(AND(I974=38000,R974&gt;4.5,R974&lt;=9,M974&gt;8),'[1]Pricing Schedule'!$F$17+('[1]Pricing Schedule'!$F$18*M974),
IF(AND(I974=38000,R974&gt;4.5,R974&lt;=9,M974&lt;=8),'[1]Pricing Schedule'!$F$34+('[1]Pricing Schedule'!$F$36*M974),
IF(AND(I974=38000,R974&gt;9,R974&lt;=12.8,M974&gt;8),'[1]Pricing Schedule'!$F$26+('[1]Pricing Schedule'!$F$27*M974),
IF(AND(I974=38000,R974&gt;9,R974&lt;=12.8,M974&lt;=8),'[1]Pricing Schedule'!$F$34+('[1]Pricing Schedule'!$F$36*M974),
IF(AND(I974=38000,R974&gt;12.8,R974&lt;=22.8),'[1]Pricing Schedule'!$F$34+('[1]Pricing Schedule'!$F$36*M974),
IF(AND(I974=38000,R974&gt;22.8,R974&lt;=30.2),'[1]Pricing Schedule'!$F$43+('[1]Pricing Schedule'!$F$45*M974),
IF(AND(I974=38000,R974&gt;30.2,R974&lt;=45.9),'[1]Pricing Schedule'!$F$52+('[1]Pricing Schedule'!$F$54*M974),
IF(AND(I974=38000,R974&gt;45.9,R974&lt;=123.4),'[1]Pricing Schedule'!$F$96+('[1]Pricing Schedule'!$F$97*M974),
IF(AND(I974=38000,R974&gt;123.4,R974&lt;=168.2,M974&lt;=10),'[1]Pricing Schedule'!$F$103+('[1]Pricing Schedule'!$F$105*M974),
IF(AND(I974=38000,R974&gt;123.4,R974&lt;=168.2,M974&gt;10),'[1]Pricing Schedule'!$F$111+('[1]Pricing Schedule'!$F$113*M974),
IF(AND(I974=38000,R974&gt;157.4,R974&lt;=336.4,M974&lt;=10),('[1]Pricing Schedule'!$F$103+('[1]Pricing Schedule'!$F$105*M974))*2,
IF(AND(I974=38000,R974&gt;157.4,R974&lt;=336.4,M974&gt;10),('[1]Pricing Schedule'!$F$111+('[1]Pricing Schedule'!$F$113*M974))*2,
IF(AND(I974=38000,R974&gt;314.8,R974&lt;=504.6,M974&lt;=10),('[1]Pricing Schedule'!$F$103+('[1]Pricing Schedule'!$F$105*M974))*3,
IF(AND(I974=38000,R974&gt;314.8,R974&lt;=504.6,M974&gt;10),('[1]Pricing Schedule'!$F$111+('[1]Pricing Schedule'!$F$113*M974))*3,
IF(AND(I974=38000,R974&gt;472.2,R974&lt;=672.8,M974&lt;=10),('[1]Pricing Schedule'!$F$103+('[1]Pricing Schedule'!$F$105*M974))*4,
IF(AND(I974=38000,R974&gt;472.2,R974&lt;=672.8,M974&gt;10),('[1]Pricing Schedule'!$F$111+('[1]Pricing Schedule'!$F$113*M974))*4,
IF(AND(I974=110000,R974&lt;=12.8,M974&gt;2),'[1]Pricing Schedule'!$F$62+('[1]Pricing Schedule'!$F$63*M974),
IF(AND(I974=110000,R974&lt;=12.8,M974&lt;=2),'[1]Pricing Schedule'!$F$96+('[1]Pricing Schedule'!$F$97*M974),
IF(AND(I974=110000,R974&gt;12.8,R974&lt;=22.8,M974&gt;3),'[1]Pricing Schedule'!$F$71+('[1]Pricing Schedule'!$F$72*M974),
IF(AND(I974=110000,R974&gt;12.8,R974&lt;=22.8,M974&lt;=3),'[1]Pricing Schedule'!$F$96+('[1]Pricing Schedule'!$F$97*M974),
IF(AND(I974=110000,R974&gt;22.8,R974&lt;=30.2),'[1]Pricing Schedule'!$F$80+('[1]Pricing Schedule'!$F$81*M974),
IF(AND(I974=110000,R974&gt;30.2,R974&lt;=45.9),'[1]Pricing Schedule'!$F$89+('[1]Pricing Schedule'!$F$90*M974),
IF(AND(I974=110000,R974&gt;45.9,R974&lt;=123.4),'[1]Pricing Schedule'!$F$96+('[1]Pricing Schedule'!$F$97*M974),
IF(AND(I974=110000,R974&gt;123.4,R974&lt;=168.2,M974&lt;=10),'[1]Pricing Schedule'!$F$103+('[1]Pricing Schedule'!$F$105*M974),
IF(AND(I974=110000,R974&gt;123.4,R974&lt;=168.2,M974&gt;10),'[1]Pricing Schedule'!$F$111+('[1]Pricing Schedule'!$F$113*M974),
IF(AND(I974=110000,R974&gt;168.2,R974&lt;=336.4,M974&lt;=10),('[1]Pricing Schedule'!$F$103+('[1]Pricing Schedule'!$F$105*M974))*2,
IF(AND(I974=110000,R974&gt;168.2,R974&lt;=336.4,M974&gt;10),('[1]Pricing Schedule'!$F$111+('[1]Pricing Schedule'!$F$113*M974))*2,
IF(AND(I974=110000,R974&gt;336.4,R974&lt;=504.6,M974&lt;=10),('[1]Pricing Schedule'!$F$103+('[1]Pricing Schedule'!$F$105*M974))*3,
IF(AND(I974=110000,R974&gt;336.4,R974&lt;=504.6,M974&gt;10),('[1]Pricing Schedule'!$F$111+('[1]Pricing Schedule'!$F$113*M974))*3,
IF(AND(I974=110000,R974&gt;504.6,R974&lt;=672.8,M974&lt;=10),('[1]Pricing Schedule'!$F$103+('[1]Pricing Schedule'!$F$105*M974))*4,
IF(AND(I974=110000,R974&gt;504.6,R974&lt;=672.8,M974&gt;10),('[1]Pricing Schedule'!$F$111+('[1]Pricing Schedule'!$F$113*M974))*4,
IF(AND(I974=110000,R974&gt;672.8,R974&lt;=841,M974&lt;=10),('[1]Pricing Schedule'!$F$103+('[1]Pricing Schedule'!$F$105*M974))*5,
IF(AND(I974=110000,R974&gt;672.8,R974&lt;=841,M974&gt;10),('[1]Pricing Schedule'!$F$111+('[1]Pricing Schedule'!$F$113*M974))*5,
IF(AND(I974=110000,R974&gt;672.8,R974&lt;=841,M974&lt;=10),('[1]Pricing Schedule'!$F$103+('[1]Pricing Schedule'!$F$105*M974))*5,
IF(AND(I974=110000,R974&gt;672.8,R974&lt;=841,M974&gt;10),('[1]Pricing Schedule'!$F$111+('[1]Pricing Schedule'!$F$113*M974))*5,
IF(AND(I974=110000,R974&gt;1345.6,R974&lt;=1513.8,M974&lt;=10),('[1]Pricing Schedule'!$F$103+('[1]Pricing Schedule'!$F$105*M974))*9,
IF(AND(I974=110000,R974&gt;1345.6,R974&lt;=1513.8,M974&gt;10),('[1]Pricing Schedule'!$F$111+('[1]Pricing Schedule'!$F$113*M974))*9,
9999999999)))))))))))))))))))))))))))))))))))))))</f>
        <v>1574570</v>
      </c>
      <c r="T974" s="21">
        <f>IF(AND(I974=38000,R974&lt;=4.5,M974&gt;8),'[1]Pricing Schedule'!$J$9,
IF(AND(I974=38000,R974&lt;=4.5,M974&lt;=8),'[1]Pricing Schedule'!$J$36,
IF(AND(I974=38000,R974&gt;4.5,R974&lt;=9,M974&gt;8),'[1]Pricing Schedule'!$J$18,
IF(AND(I974=38000,R974&gt;4.5,R974&lt;=9,M974&lt;=8),'[1]Pricing Schedule'!$J$36,
IF(AND(I974=38000,R974&gt;9,R974&lt;=12.8,M974&gt;8),'[1]Pricing Schedule'!$J$27,
IF(AND(I974=38000,R974&gt;9,R974&lt;=12.8,M974&lt;=8),'[1]Pricing Schedule'!$J$36,
IF(AND(I974=38000,R974&gt;12.8,R974&lt;=22.8),'[1]Pricing Schedule'!$J$36,
IF(AND(I974=38000,R974&gt;22.8,R974&lt;=30.2),'[1]Pricing Schedule'!$J$45,
IF(AND(I974=38000,R974&gt;30.2,R974&lt;=45.9),'[1]Pricing Schedule'!$J$54,
IF(AND(I974=38000,R974&gt;45.9,R974&lt;=123.4),'[1]Pricing Schedule'!$J$97,
IF(AND(I974=38000,R974&gt;123.4,R974&lt;=168.2,M974&lt;=10),'[1]Pricing Schedule'!$J$105,
IF(AND(I974=38000,R974&gt;123.4,R974&lt;=168.2,M974&gt;10),'[1]Pricing Schedule'!$J$113,
IF(AND(I974=38000,R974&gt;168.2,R974&lt;=336.4,M974&lt;=10),('[1]Pricing Schedule'!$J$105),
IF(AND(I974=38000,R974&gt;168.2,R974&lt;=336.4,M974&gt;10),('[1]Pricing Schedule'!$J$113),
IF(AND(I974=38000,R974&gt;336.4,R974&lt;=504.6,M974&lt;=10),('[1]Pricing Schedule'!$J$105),
IF(AND(I974=38000,R974&gt;336.4,R974&lt;=504.6,M974&gt;10),('[1]Pricing Schedule'!$J$113),
IF(AND(I974=38000,R974&gt;504.6,R974&lt;=672.8,M974&lt;=10),('[1]Pricing Schedule'!$J$105),
IF(AND(I974=38000,R974&gt;504.6,R974&lt;=672.8,M974&gt;10),('[1]Pricing Schedule'!$J$113),
IF(AND(I974=110000,R974&lt;=12.8,M974&gt;2),'[1]Pricing Schedule'!$J$63,
IF(AND(I974=110000,R974&lt;=12.8,M974&lt;=2),'[1]Pricing Schedule'!$J$97,
IF(AND(I974=110000,R974&gt;12.8,R974&lt;=22.8,M974&gt;3),'[1]Pricing Schedule'!$J$72,
IF(AND(I974=110000,R974&gt;12.8,R974&lt;=22.8,M974&lt;=3),'[1]Pricing Schedule'!$J$97,
IF(AND(I974=110000,R974&gt;22.8,R974&lt;=30.2),'[1]Pricing Schedule'!$J$81,
IF(AND(I974=110000,R974&gt;30.2,R974&lt;=45.9),'[1]Pricing Schedule'!$J$90,
IF(AND(I974=110000,R974&gt;45.9,R974&lt;=123.4),'[1]Pricing Schedule'!$J$97,
IF(AND(I974=110000,R974&gt;123.4,R974&lt;=168.2,M974&lt;=10),'[1]Pricing Schedule'!$J$105,
IF(AND(I974=110000,R974&gt;123.4,R974&lt;=168.2,M974&gt;10),'[1]Pricing Schedule'!$J$113,
IF(AND(I974=110000,R974&gt;168.2,R974&lt;=336.2,M974&lt;=10),('[1]Pricing Schedule'!$J$105),
IF(AND(I974=110000,R974&gt;168.2,R974&lt;=336.2,M974&gt;10),('[1]Pricing Schedule'!$J$113),
IF(AND(I974=110000,R974&gt;336.4,R974&lt;=504.6,M974&lt;=10),('[1]Pricing Schedule'!$J$105),
IF(AND(I974=110000,R974&gt;336.4,R974&lt;=504.6,M974&gt;10),('[1]Pricing Schedule'!$J$113),
IF(AND(I974=110000,R974&gt;504.6,R974&lt;=672.8,M974&lt;=10),('[1]Pricing Schedule'!$J$105),
IF(AND(I974=110000,R974&gt;504.6,R974&lt;=672.8,M974&gt;10),('[1]Pricing Schedule'!$J$113),
IF(AND(I974=110000,R974&gt;672.8,R974&lt;=841,M974&lt;=10),('[1]Pricing Schedule'!$J$105),
IF(AND(I974=110000,R974&gt;672.8,R974&lt;=841,M974&gt;10),('[1]Pricing Schedule'!$J$113),
IF(AND(I974=110000,R974&gt;1682,R974&lt;=1850.2,M974&lt;=10),('[1]Pricing Schedule'!$J$105),
IF(AND(I974=110000,R974&gt;1682,R974&lt;=1850.2,M974&gt;10),('[1]Pricing Schedule'!$J$113),
IF(AND(I974=110000,R974&gt;2018.4,R974&lt;=2186.6,M974&lt;=10),('[1]Pricing Schedule'!$J$105),
IF(AND(I974=110000,R974&gt;2018.4,R974&lt;=2186.6,M974&gt;10),('[1]Pricing Schedule'!$J$113),999999999)))))))))))))))))))))))))))))))))))))))</f>
        <v>7</v>
      </c>
      <c r="U974" s="40">
        <f t="shared" si="96"/>
        <v>124965.873015873</v>
      </c>
      <c r="V974" s="41">
        <f t="shared" si="97"/>
        <v>8.0021847234483072</v>
      </c>
      <c r="Y974" s="23">
        <v>209</v>
      </c>
      <c r="Z974" s="23">
        <v>162</v>
      </c>
      <c r="AR974" s="35"/>
    </row>
    <row r="975" spans="1:44">
      <c r="A975" s="23">
        <v>976</v>
      </c>
      <c r="B975" s="23">
        <v>976</v>
      </c>
      <c r="C975" s="23" t="s">
        <v>1467</v>
      </c>
      <c r="D975" s="23" t="s">
        <v>149</v>
      </c>
      <c r="E975" s="23" t="s">
        <v>149</v>
      </c>
      <c r="F975" s="23" t="s">
        <v>661</v>
      </c>
      <c r="G975" s="23" t="s">
        <v>662</v>
      </c>
      <c r="H975" s="23" t="s">
        <v>133</v>
      </c>
      <c r="I975" s="13">
        <v>110000</v>
      </c>
      <c r="L975" s="24">
        <v>2.2170000000000001</v>
      </c>
      <c r="M975" s="37">
        <f t="shared" si="92"/>
        <v>3</v>
      </c>
      <c r="N975" s="24">
        <v>2.8519999999999999</v>
      </c>
      <c r="O975" s="13">
        <v>2</v>
      </c>
      <c r="P975" s="36">
        <f t="shared" si="93"/>
        <v>2.1389999999999998</v>
      </c>
      <c r="Q975" s="38">
        <f t="shared" si="94"/>
        <v>25.200000000000003</v>
      </c>
      <c r="R975" s="37">
        <f t="shared" si="95"/>
        <v>25.200000000000003</v>
      </c>
      <c r="S975" s="39">
        <f>IF(AND(I975=38000,R975&lt;=4.5,M975&gt;8),'[1]Pricing Schedule'!$F$8+('[1]Pricing Schedule'!$F$9*M975),
IF(AND(I975=38000,R975&lt;=4.5,M975&lt;=8),'[1]Pricing Schedule'!$F$34+('[1]Pricing Schedule'!$F$36*M975),
IF(AND(I975=38000,R975&gt;4.5,R975&lt;=9,M975&gt;8),'[1]Pricing Schedule'!$F$17+('[1]Pricing Schedule'!$F$18*M975),
IF(AND(I975=38000,R975&gt;4.5,R975&lt;=9,M975&lt;=8),'[1]Pricing Schedule'!$F$34+('[1]Pricing Schedule'!$F$36*M975),
IF(AND(I975=38000,R975&gt;9,R975&lt;=12.8,M975&gt;8),'[1]Pricing Schedule'!$F$26+('[1]Pricing Schedule'!$F$27*M975),
IF(AND(I975=38000,R975&gt;9,R975&lt;=12.8,M975&lt;=8),'[1]Pricing Schedule'!$F$34+('[1]Pricing Schedule'!$F$36*M975),
IF(AND(I975=38000,R975&gt;12.8,R975&lt;=22.8),'[1]Pricing Schedule'!$F$34+('[1]Pricing Schedule'!$F$36*M975),
IF(AND(I975=38000,R975&gt;22.8,R975&lt;=30.2),'[1]Pricing Schedule'!$F$43+('[1]Pricing Schedule'!$F$45*M975),
IF(AND(I975=38000,R975&gt;30.2,R975&lt;=45.9),'[1]Pricing Schedule'!$F$52+('[1]Pricing Schedule'!$F$54*M975),
IF(AND(I975=38000,R975&gt;45.9,R975&lt;=123.4),'[1]Pricing Schedule'!$F$96+('[1]Pricing Schedule'!$F$97*M975),
IF(AND(I975=38000,R975&gt;123.4,R975&lt;=168.2,M975&lt;=10),'[1]Pricing Schedule'!$F$103+('[1]Pricing Schedule'!$F$105*M975),
IF(AND(I975=38000,R975&gt;123.4,R975&lt;=168.2,M975&gt;10),'[1]Pricing Schedule'!$F$111+('[1]Pricing Schedule'!$F$113*M975),
IF(AND(I975=38000,R975&gt;157.4,R975&lt;=336.4,M975&lt;=10),('[1]Pricing Schedule'!$F$103+('[1]Pricing Schedule'!$F$105*M975))*2,
IF(AND(I975=38000,R975&gt;157.4,R975&lt;=336.4,M975&gt;10),('[1]Pricing Schedule'!$F$111+('[1]Pricing Schedule'!$F$113*M975))*2,
IF(AND(I975=38000,R975&gt;314.8,R975&lt;=504.6,M975&lt;=10),('[1]Pricing Schedule'!$F$103+('[1]Pricing Schedule'!$F$105*M975))*3,
IF(AND(I975=38000,R975&gt;314.8,R975&lt;=504.6,M975&gt;10),('[1]Pricing Schedule'!$F$111+('[1]Pricing Schedule'!$F$113*M975))*3,
IF(AND(I975=38000,R975&gt;472.2,R975&lt;=672.8,M975&lt;=10),('[1]Pricing Schedule'!$F$103+('[1]Pricing Schedule'!$F$105*M975))*4,
IF(AND(I975=38000,R975&gt;472.2,R975&lt;=672.8,M975&gt;10),('[1]Pricing Schedule'!$F$111+('[1]Pricing Schedule'!$F$113*M975))*4,
IF(AND(I975=110000,R975&lt;=12.8,M975&gt;2),'[1]Pricing Schedule'!$F$62+('[1]Pricing Schedule'!$F$63*M975),
IF(AND(I975=110000,R975&lt;=12.8,M975&lt;=2),'[1]Pricing Schedule'!$F$96+('[1]Pricing Schedule'!$F$97*M975),
IF(AND(I975=110000,R975&gt;12.8,R975&lt;=22.8,M975&gt;3),'[1]Pricing Schedule'!$F$71+('[1]Pricing Schedule'!$F$72*M975),
IF(AND(I975=110000,R975&gt;12.8,R975&lt;=22.8,M975&lt;=3),'[1]Pricing Schedule'!$F$96+('[1]Pricing Schedule'!$F$97*M975),
IF(AND(I975=110000,R975&gt;22.8,R975&lt;=30.2),'[1]Pricing Schedule'!$F$80+('[1]Pricing Schedule'!$F$81*M975),
IF(AND(I975=110000,R975&gt;30.2,R975&lt;=45.9),'[1]Pricing Schedule'!$F$89+('[1]Pricing Schedule'!$F$90*M975),
IF(AND(I975=110000,R975&gt;45.9,R975&lt;=123.4),'[1]Pricing Schedule'!$F$96+('[1]Pricing Schedule'!$F$97*M975),
IF(AND(I975=110000,R975&gt;123.4,R975&lt;=168.2,M975&lt;=10),'[1]Pricing Schedule'!$F$103+('[1]Pricing Schedule'!$F$105*M975),
IF(AND(I975=110000,R975&gt;123.4,R975&lt;=168.2,M975&gt;10),'[1]Pricing Schedule'!$F$111+('[1]Pricing Schedule'!$F$113*M975),
IF(AND(I975=110000,R975&gt;168.2,R975&lt;=336.4,M975&lt;=10),('[1]Pricing Schedule'!$F$103+('[1]Pricing Schedule'!$F$105*M975))*2,
IF(AND(I975=110000,R975&gt;168.2,R975&lt;=336.4,M975&gt;10),('[1]Pricing Schedule'!$F$111+('[1]Pricing Schedule'!$F$113*M975))*2,
IF(AND(I975=110000,R975&gt;336.4,R975&lt;=504.6,M975&lt;=10),('[1]Pricing Schedule'!$F$103+('[1]Pricing Schedule'!$F$105*M975))*3,
IF(AND(I975=110000,R975&gt;336.4,R975&lt;=504.6,M975&gt;10),('[1]Pricing Schedule'!$F$111+('[1]Pricing Schedule'!$F$113*M975))*3,
IF(AND(I975=110000,R975&gt;504.6,R975&lt;=672.8,M975&lt;=10),('[1]Pricing Schedule'!$F$103+('[1]Pricing Schedule'!$F$105*M975))*4,
IF(AND(I975=110000,R975&gt;504.6,R975&lt;=672.8,M975&gt;10),('[1]Pricing Schedule'!$F$111+('[1]Pricing Schedule'!$F$113*M975))*4,
IF(AND(I975=110000,R975&gt;672.8,R975&lt;=841,M975&lt;=10),('[1]Pricing Schedule'!$F$103+('[1]Pricing Schedule'!$F$105*M975))*5,
IF(AND(I975=110000,R975&gt;672.8,R975&lt;=841,M975&gt;10),('[1]Pricing Schedule'!$F$111+('[1]Pricing Schedule'!$F$113*M975))*5,
IF(AND(I975=110000,R975&gt;672.8,R975&lt;=841,M975&lt;=10),('[1]Pricing Schedule'!$F$103+('[1]Pricing Schedule'!$F$105*M975))*5,
IF(AND(I975=110000,R975&gt;672.8,R975&lt;=841,M975&gt;10),('[1]Pricing Schedule'!$F$111+('[1]Pricing Schedule'!$F$113*M975))*5,
IF(AND(I975=110000,R975&gt;1345.6,R975&lt;=1513.8,M975&lt;=10),('[1]Pricing Schedule'!$F$103+('[1]Pricing Schedule'!$F$105*M975))*9,
IF(AND(I975=110000,R975&gt;1345.6,R975&lt;=1513.8,M975&gt;10),('[1]Pricing Schedule'!$F$111+('[1]Pricing Schedule'!$F$113*M975))*9,
9999999999)))))))))))))))))))))))))))))))))))))))</f>
        <v>2220340</v>
      </c>
      <c r="T975" s="21">
        <f>IF(AND(I975=38000,R975&lt;=4.5,M975&gt;8),'[1]Pricing Schedule'!$J$9,
IF(AND(I975=38000,R975&lt;=4.5,M975&lt;=8),'[1]Pricing Schedule'!$J$36,
IF(AND(I975=38000,R975&gt;4.5,R975&lt;=9,M975&gt;8),'[1]Pricing Schedule'!$J$18,
IF(AND(I975=38000,R975&gt;4.5,R975&lt;=9,M975&lt;=8),'[1]Pricing Schedule'!$J$36,
IF(AND(I975=38000,R975&gt;9,R975&lt;=12.8,M975&gt;8),'[1]Pricing Schedule'!$J$27,
IF(AND(I975=38000,R975&gt;9,R975&lt;=12.8,M975&lt;=8),'[1]Pricing Schedule'!$J$36,
IF(AND(I975=38000,R975&gt;12.8,R975&lt;=22.8),'[1]Pricing Schedule'!$J$36,
IF(AND(I975=38000,R975&gt;22.8,R975&lt;=30.2),'[1]Pricing Schedule'!$J$45,
IF(AND(I975=38000,R975&gt;30.2,R975&lt;=45.9),'[1]Pricing Schedule'!$J$54,
IF(AND(I975=38000,R975&gt;45.9,R975&lt;=123.4),'[1]Pricing Schedule'!$J$97,
IF(AND(I975=38000,R975&gt;123.4,R975&lt;=168.2,M975&lt;=10),'[1]Pricing Schedule'!$J$105,
IF(AND(I975=38000,R975&gt;123.4,R975&lt;=168.2,M975&gt;10),'[1]Pricing Schedule'!$J$113,
IF(AND(I975=38000,R975&gt;168.2,R975&lt;=336.4,M975&lt;=10),('[1]Pricing Schedule'!$J$105),
IF(AND(I975=38000,R975&gt;168.2,R975&lt;=336.4,M975&gt;10),('[1]Pricing Schedule'!$J$113),
IF(AND(I975=38000,R975&gt;336.4,R975&lt;=504.6,M975&lt;=10),('[1]Pricing Schedule'!$J$105),
IF(AND(I975=38000,R975&gt;336.4,R975&lt;=504.6,M975&gt;10),('[1]Pricing Schedule'!$J$113),
IF(AND(I975=38000,R975&gt;504.6,R975&lt;=672.8,M975&lt;=10),('[1]Pricing Schedule'!$J$105),
IF(AND(I975=38000,R975&gt;504.6,R975&lt;=672.8,M975&gt;10),('[1]Pricing Schedule'!$J$113),
IF(AND(I975=110000,R975&lt;=12.8,M975&gt;2),'[1]Pricing Schedule'!$J$63,
IF(AND(I975=110000,R975&lt;=12.8,M975&lt;=2),'[1]Pricing Schedule'!$J$97,
IF(AND(I975=110000,R975&gt;12.8,R975&lt;=22.8,M975&gt;3),'[1]Pricing Schedule'!$J$72,
IF(AND(I975=110000,R975&gt;12.8,R975&lt;=22.8,M975&lt;=3),'[1]Pricing Schedule'!$J$97,
IF(AND(I975=110000,R975&gt;22.8,R975&lt;=30.2),'[1]Pricing Schedule'!$J$81,
IF(AND(I975=110000,R975&gt;30.2,R975&lt;=45.9),'[1]Pricing Schedule'!$J$90,
IF(AND(I975=110000,R975&gt;45.9,R975&lt;=123.4),'[1]Pricing Schedule'!$J$97,
IF(AND(I975=110000,R975&gt;123.4,R975&lt;=168.2,M975&lt;=10),'[1]Pricing Schedule'!$J$105,
IF(AND(I975=110000,R975&gt;123.4,R975&lt;=168.2,M975&gt;10),'[1]Pricing Schedule'!$J$113,
IF(AND(I975=110000,R975&gt;168.2,R975&lt;=336.2,M975&lt;=10),('[1]Pricing Schedule'!$J$105),
IF(AND(I975=110000,R975&gt;168.2,R975&lt;=336.2,M975&gt;10),('[1]Pricing Schedule'!$J$113),
IF(AND(I975=110000,R975&gt;336.4,R975&lt;=504.6,M975&lt;=10),('[1]Pricing Schedule'!$J$105),
IF(AND(I975=110000,R975&gt;336.4,R975&lt;=504.6,M975&gt;10),('[1]Pricing Schedule'!$J$113),
IF(AND(I975=110000,R975&gt;504.6,R975&lt;=672.8,M975&lt;=10),('[1]Pricing Schedule'!$J$105),
IF(AND(I975=110000,R975&gt;504.6,R975&lt;=672.8,M975&gt;10),('[1]Pricing Schedule'!$J$113),
IF(AND(I975=110000,R975&gt;672.8,R975&lt;=841,M975&lt;=10),('[1]Pricing Schedule'!$J$105),
IF(AND(I975=110000,R975&gt;672.8,R975&lt;=841,M975&gt;10),('[1]Pricing Schedule'!$J$113),
IF(AND(I975=110000,R975&gt;1682,R975&lt;=1850.2,M975&lt;=10),('[1]Pricing Schedule'!$J$105),
IF(AND(I975=110000,R975&gt;1682,R975&lt;=1850.2,M975&gt;10),('[1]Pricing Schedule'!$J$113),
IF(AND(I975=110000,R975&gt;2018.4,R975&lt;=2186.6,M975&lt;=10),('[1]Pricing Schedule'!$J$105),
IF(AND(I975=110000,R975&gt;2018.4,R975&lt;=2186.6,M975&gt;10),('[1]Pricing Schedule'!$J$113),999999999)))))))))))))))))))))))))))))))))))))))</f>
        <v>9</v>
      </c>
      <c r="U975" s="40">
        <f t="shared" si="96"/>
        <v>88108.730158730148</v>
      </c>
      <c r="V975" s="41">
        <f t="shared" si="97"/>
        <v>11.349613122314603</v>
      </c>
      <c r="Y975" s="23">
        <v>530</v>
      </c>
      <c r="Z975" s="23">
        <v>615</v>
      </c>
      <c r="AR975" s="35"/>
    </row>
    <row r="976" spans="1:44">
      <c r="A976" s="23">
        <v>977</v>
      </c>
      <c r="B976" s="23">
        <v>977</v>
      </c>
      <c r="C976" s="23" t="s">
        <v>1468</v>
      </c>
      <c r="D976" s="23" t="s">
        <v>149</v>
      </c>
      <c r="E976" s="23" t="s">
        <v>149</v>
      </c>
      <c r="F976" s="23" t="s">
        <v>661</v>
      </c>
      <c r="G976" s="23" t="s">
        <v>662</v>
      </c>
      <c r="H976" s="23" t="s">
        <v>133</v>
      </c>
      <c r="I976" s="13">
        <v>110000</v>
      </c>
      <c r="L976" s="24">
        <v>5.2619999999999996</v>
      </c>
      <c r="M976" s="37">
        <f t="shared" si="92"/>
        <v>6</v>
      </c>
      <c r="N976" s="24">
        <v>0.65300000000000002</v>
      </c>
      <c r="O976" s="13">
        <v>2</v>
      </c>
      <c r="P976" s="36">
        <f t="shared" si="93"/>
        <v>0.48975000000000002</v>
      </c>
      <c r="Q976" s="38">
        <f t="shared" si="94"/>
        <v>4.2</v>
      </c>
      <c r="R976" s="37">
        <f t="shared" si="95"/>
        <v>4.2</v>
      </c>
      <c r="S976" s="39">
        <f>IF(AND(I976=38000,R976&lt;=4.5,M976&gt;8),'[1]Pricing Schedule'!$F$8+('[1]Pricing Schedule'!$F$9*M976),
IF(AND(I976=38000,R976&lt;=4.5,M976&lt;=8),'[1]Pricing Schedule'!$F$34+('[1]Pricing Schedule'!$F$36*M976),
IF(AND(I976=38000,R976&gt;4.5,R976&lt;=9,M976&gt;8),'[1]Pricing Schedule'!$F$17+('[1]Pricing Schedule'!$F$18*M976),
IF(AND(I976=38000,R976&gt;4.5,R976&lt;=9,M976&lt;=8),'[1]Pricing Schedule'!$F$34+('[1]Pricing Schedule'!$F$36*M976),
IF(AND(I976=38000,R976&gt;9,R976&lt;=12.8,M976&gt;8),'[1]Pricing Schedule'!$F$26+('[1]Pricing Schedule'!$F$27*M976),
IF(AND(I976=38000,R976&gt;9,R976&lt;=12.8,M976&lt;=8),'[1]Pricing Schedule'!$F$34+('[1]Pricing Schedule'!$F$36*M976),
IF(AND(I976=38000,R976&gt;12.8,R976&lt;=22.8),'[1]Pricing Schedule'!$F$34+('[1]Pricing Schedule'!$F$36*M976),
IF(AND(I976=38000,R976&gt;22.8,R976&lt;=30.2),'[1]Pricing Schedule'!$F$43+('[1]Pricing Schedule'!$F$45*M976),
IF(AND(I976=38000,R976&gt;30.2,R976&lt;=45.9),'[1]Pricing Schedule'!$F$52+('[1]Pricing Schedule'!$F$54*M976),
IF(AND(I976=38000,R976&gt;45.9,R976&lt;=123.4),'[1]Pricing Schedule'!$F$96+('[1]Pricing Schedule'!$F$97*M976),
IF(AND(I976=38000,R976&gt;123.4,R976&lt;=168.2,M976&lt;=10),'[1]Pricing Schedule'!$F$103+('[1]Pricing Schedule'!$F$105*M976),
IF(AND(I976=38000,R976&gt;123.4,R976&lt;=168.2,M976&gt;10),'[1]Pricing Schedule'!$F$111+('[1]Pricing Schedule'!$F$113*M976),
IF(AND(I976=38000,R976&gt;157.4,R976&lt;=336.4,M976&lt;=10),('[1]Pricing Schedule'!$F$103+('[1]Pricing Schedule'!$F$105*M976))*2,
IF(AND(I976=38000,R976&gt;157.4,R976&lt;=336.4,M976&gt;10),('[1]Pricing Schedule'!$F$111+('[1]Pricing Schedule'!$F$113*M976))*2,
IF(AND(I976=38000,R976&gt;314.8,R976&lt;=504.6,M976&lt;=10),('[1]Pricing Schedule'!$F$103+('[1]Pricing Schedule'!$F$105*M976))*3,
IF(AND(I976=38000,R976&gt;314.8,R976&lt;=504.6,M976&gt;10),('[1]Pricing Schedule'!$F$111+('[1]Pricing Schedule'!$F$113*M976))*3,
IF(AND(I976=38000,R976&gt;472.2,R976&lt;=672.8,M976&lt;=10),('[1]Pricing Schedule'!$F$103+('[1]Pricing Schedule'!$F$105*M976))*4,
IF(AND(I976=38000,R976&gt;472.2,R976&lt;=672.8,M976&gt;10),('[1]Pricing Schedule'!$F$111+('[1]Pricing Schedule'!$F$113*M976))*4,
IF(AND(I976=110000,R976&lt;=12.8,M976&gt;2),'[1]Pricing Schedule'!$F$62+('[1]Pricing Schedule'!$F$63*M976),
IF(AND(I976=110000,R976&lt;=12.8,M976&lt;=2),'[1]Pricing Schedule'!$F$96+('[1]Pricing Schedule'!$F$97*M976),
IF(AND(I976=110000,R976&gt;12.8,R976&lt;=22.8,M976&gt;3),'[1]Pricing Schedule'!$F$71+('[1]Pricing Schedule'!$F$72*M976),
IF(AND(I976=110000,R976&gt;12.8,R976&lt;=22.8,M976&lt;=3),'[1]Pricing Schedule'!$F$96+('[1]Pricing Schedule'!$F$97*M976),
IF(AND(I976=110000,R976&gt;22.8,R976&lt;=30.2),'[1]Pricing Schedule'!$F$80+('[1]Pricing Schedule'!$F$81*M976),
IF(AND(I976=110000,R976&gt;30.2,R976&lt;=45.9),'[1]Pricing Schedule'!$F$89+('[1]Pricing Schedule'!$F$90*M976),
IF(AND(I976=110000,R976&gt;45.9,R976&lt;=123.4),'[1]Pricing Schedule'!$F$96+('[1]Pricing Schedule'!$F$97*M976),
IF(AND(I976=110000,R976&gt;123.4,R976&lt;=168.2,M976&lt;=10),'[1]Pricing Schedule'!$F$103+('[1]Pricing Schedule'!$F$105*M976),
IF(AND(I976=110000,R976&gt;123.4,R976&lt;=168.2,M976&gt;10),'[1]Pricing Schedule'!$F$111+('[1]Pricing Schedule'!$F$113*M976),
IF(AND(I976=110000,R976&gt;168.2,R976&lt;=336.4,M976&lt;=10),('[1]Pricing Schedule'!$F$103+('[1]Pricing Schedule'!$F$105*M976))*2,
IF(AND(I976=110000,R976&gt;168.2,R976&lt;=336.4,M976&gt;10),('[1]Pricing Schedule'!$F$111+('[1]Pricing Schedule'!$F$113*M976))*2,
IF(AND(I976=110000,R976&gt;336.4,R976&lt;=504.6,M976&lt;=10),('[1]Pricing Schedule'!$F$103+('[1]Pricing Schedule'!$F$105*M976))*3,
IF(AND(I976=110000,R976&gt;336.4,R976&lt;=504.6,M976&gt;10),('[1]Pricing Schedule'!$F$111+('[1]Pricing Schedule'!$F$113*M976))*3,
IF(AND(I976=110000,R976&gt;504.6,R976&lt;=672.8,M976&lt;=10),('[1]Pricing Schedule'!$F$103+('[1]Pricing Schedule'!$F$105*M976))*4,
IF(AND(I976=110000,R976&gt;504.6,R976&lt;=672.8,M976&gt;10),('[1]Pricing Schedule'!$F$111+('[1]Pricing Schedule'!$F$113*M976))*4,
IF(AND(I976=110000,R976&gt;672.8,R976&lt;=841,M976&lt;=10),('[1]Pricing Schedule'!$F$103+('[1]Pricing Schedule'!$F$105*M976))*5,
IF(AND(I976=110000,R976&gt;672.8,R976&lt;=841,M976&gt;10),('[1]Pricing Schedule'!$F$111+('[1]Pricing Schedule'!$F$113*M976))*5,
IF(AND(I976=110000,R976&gt;672.8,R976&lt;=841,M976&lt;=10),('[1]Pricing Schedule'!$F$103+('[1]Pricing Schedule'!$F$105*M976))*5,
IF(AND(I976=110000,R976&gt;672.8,R976&lt;=841,M976&gt;10),('[1]Pricing Schedule'!$F$111+('[1]Pricing Schedule'!$F$113*M976))*5,
IF(AND(I976=110000,R976&gt;1345.6,R976&lt;=1513.8,M976&lt;=10),('[1]Pricing Schedule'!$F$103+('[1]Pricing Schedule'!$F$105*M976))*9,
IF(AND(I976=110000,R976&gt;1345.6,R976&lt;=1513.8,M976&gt;10),('[1]Pricing Schedule'!$F$111+('[1]Pricing Schedule'!$F$113*M976))*9,
9999999999)))))))))))))))))))))))))))))))))))))))</f>
        <v>1732670</v>
      </c>
      <c r="T976" s="21">
        <f>IF(AND(I976=38000,R976&lt;=4.5,M976&gt;8),'[1]Pricing Schedule'!$J$9,
IF(AND(I976=38000,R976&lt;=4.5,M976&lt;=8),'[1]Pricing Schedule'!$J$36,
IF(AND(I976=38000,R976&gt;4.5,R976&lt;=9,M976&gt;8),'[1]Pricing Schedule'!$J$18,
IF(AND(I976=38000,R976&gt;4.5,R976&lt;=9,M976&lt;=8),'[1]Pricing Schedule'!$J$36,
IF(AND(I976=38000,R976&gt;9,R976&lt;=12.8,M976&gt;8),'[1]Pricing Schedule'!$J$27,
IF(AND(I976=38000,R976&gt;9,R976&lt;=12.8,M976&lt;=8),'[1]Pricing Schedule'!$J$36,
IF(AND(I976=38000,R976&gt;12.8,R976&lt;=22.8),'[1]Pricing Schedule'!$J$36,
IF(AND(I976=38000,R976&gt;22.8,R976&lt;=30.2),'[1]Pricing Schedule'!$J$45,
IF(AND(I976=38000,R976&gt;30.2,R976&lt;=45.9),'[1]Pricing Schedule'!$J$54,
IF(AND(I976=38000,R976&gt;45.9,R976&lt;=123.4),'[1]Pricing Schedule'!$J$97,
IF(AND(I976=38000,R976&gt;123.4,R976&lt;=168.2,M976&lt;=10),'[1]Pricing Schedule'!$J$105,
IF(AND(I976=38000,R976&gt;123.4,R976&lt;=168.2,M976&gt;10),'[1]Pricing Schedule'!$J$113,
IF(AND(I976=38000,R976&gt;168.2,R976&lt;=336.4,M976&lt;=10),('[1]Pricing Schedule'!$J$105),
IF(AND(I976=38000,R976&gt;168.2,R976&lt;=336.4,M976&gt;10),('[1]Pricing Schedule'!$J$113),
IF(AND(I976=38000,R976&gt;336.4,R976&lt;=504.6,M976&lt;=10),('[1]Pricing Schedule'!$J$105),
IF(AND(I976=38000,R976&gt;336.4,R976&lt;=504.6,M976&gt;10),('[1]Pricing Schedule'!$J$113),
IF(AND(I976=38000,R976&gt;504.6,R976&lt;=672.8,M976&lt;=10),('[1]Pricing Schedule'!$J$105),
IF(AND(I976=38000,R976&gt;504.6,R976&lt;=672.8,M976&gt;10),('[1]Pricing Schedule'!$J$113),
IF(AND(I976=110000,R976&lt;=12.8,M976&gt;2),'[1]Pricing Schedule'!$J$63,
IF(AND(I976=110000,R976&lt;=12.8,M976&lt;=2),'[1]Pricing Schedule'!$J$97,
IF(AND(I976=110000,R976&gt;12.8,R976&lt;=22.8,M976&gt;3),'[1]Pricing Schedule'!$J$72,
IF(AND(I976=110000,R976&gt;12.8,R976&lt;=22.8,M976&lt;=3),'[1]Pricing Schedule'!$J$97,
IF(AND(I976=110000,R976&gt;22.8,R976&lt;=30.2),'[1]Pricing Schedule'!$J$81,
IF(AND(I976=110000,R976&gt;30.2,R976&lt;=45.9),'[1]Pricing Schedule'!$J$90,
IF(AND(I976=110000,R976&gt;45.9,R976&lt;=123.4),'[1]Pricing Schedule'!$J$97,
IF(AND(I976=110000,R976&gt;123.4,R976&lt;=168.2,M976&lt;=10),'[1]Pricing Schedule'!$J$105,
IF(AND(I976=110000,R976&gt;123.4,R976&lt;=168.2,M976&gt;10),'[1]Pricing Schedule'!$J$113,
IF(AND(I976=110000,R976&gt;168.2,R976&lt;=336.2,M976&lt;=10),('[1]Pricing Schedule'!$J$105),
IF(AND(I976=110000,R976&gt;168.2,R976&lt;=336.2,M976&gt;10),('[1]Pricing Schedule'!$J$113),
IF(AND(I976=110000,R976&gt;336.4,R976&lt;=504.6,M976&lt;=10),('[1]Pricing Schedule'!$J$105),
IF(AND(I976=110000,R976&gt;336.4,R976&lt;=504.6,M976&gt;10),('[1]Pricing Schedule'!$J$113),
IF(AND(I976=110000,R976&gt;504.6,R976&lt;=672.8,M976&lt;=10),('[1]Pricing Schedule'!$J$105),
IF(AND(I976=110000,R976&gt;504.6,R976&lt;=672.8,M976&gt;10),('[1]Pricing Schedule'!$J$113),
IF(AND(I976=110000,R976&gt;672.8,R976&lt;=841,M976&lt;=10),('[1]Pricing Schedule'!$J$105),
IF(AND(I976=110000,R976&gt;672.8,R976&lt;=841,M976&gt;10),('[1]Pricing Schedule'!$J$113),
IF(AND(I976=110000,R976&gt;1682,R976&lt;=1850.2,M976&lt;=10),('[1]Pricing Schedule'!$J$105),
IF(AND(I976=110000,R976&gt;1682,R976&lt;=1850.2,M976&gt;10),('[1]Pricing Schedule'!$J$113),
IF(AND(I976=110000,R976&gt;2018.4,R976&lt;=2186.6,M976&lt;=10),('[1]Pricing Schedule'!$J$105),
IF(AND(I976=110000,R976&gt;2018.4,R976&lt;=2186.6,M976&gt;10),('[1]Pricing Schedule'!$J$113),999999999)))))))))))))))))))))))))))))))))))))))</f>
        <v>7</v>
      </c>
      <c r="U976" s="40">
        <f t="shared" si="96"/>
        <v>412540.47619047615</v>
      </c>
      <c r="V976" s="41">
        <f t="shared" si="97"/>
        <v>2.4240045709800482</v>
      </c>
      <c r="Y976" s="23">
        <v>261</v>
      </c>
      <c r="Z976" s="23">
        <v>615</v>
      </c>
      <c r="AR976" s="35"/>
    </row>
    <row r="977" spans="1:44">
      <c r="A977" s="23">
        <v>978</v>
      </c>
      <c r="B977" s="23">
        <v>978</v>
      </c>
      <c r="C977" s="23" t="s">
        <v>1469</v>
      </c>
      <c r="D977" s="23" t="s">
        <v>149</v>
      </c>
      <c r="E977" s="23" t="s">
        <v>149</v>
      </c>
      <c r="F977" s="23" t="s">
        <v>1470</v>
      </c>
      <c r="G977" s="23" t="s">
        <v>1471</v>
      </c>
      <c r="H977" s="23" t="s">
        <v>113</v>
      </c>
      <c r="I977" s="13">
        <v>38000</v>
      </c>
      <c r="J977" s="23" t="s">
        <v>119</v>
      </c>
      <c r="K977" s="13">
        <v>38000</v>
      </c>
      <c r="L977" s="24">
        <v>4.8029999999999999</v>
      </c>
      <c r="M977" s="37">
        <f t="shared" si="92"/>
        <v>5</v>
      </c>
      <c r="N977" s="24">
        <v>1.052</v>
      </c>
      <c r="O977" s="13">
        <v>2</v>
      </c>
      <c r="P977" s="36">
        <f t="shared" si="93"/>
        <v>0.78900000000000003</v>
      </c>
      <c r="Q977" s="38">
        <f t="shared" si="94"/>
        <v>8.4</v>
      </c>
      <c r="R977" s="37">
        <f t="shared" si="95"/>
        <v>8.4</v>
      </c>
      <c r="S977" s="39">
        <f>IF(AND(I977=38000,R977&lt;=4.5,M977&gt;8),'[1]Pricing Schedule'!$F$8+('[1]Pricing Schedule'!$F$9*M977),
IF(AND(I977=38000,R977&lt;=4.5,M977&lt;=8),'[1]Pricing Schedule'!$F$34+('[1]Pricing Schedule'!$F$36*M977),
IF(AND(I977=38000,R977&gt;4.5,R977&lt;=9,M977&gt;8),'[1]Pricing Schedule'!$F$17+('[1]Pricing Schedule'!$F$18*M977),
IF(AND(I977=38000,R977&gt;4.5,R977&lt;=9,M977&lt;=8),'[1]Pricing Schedule'!$F$34+('[1]Pricing Schedule'!$F$36*M977),
IF(AND(I977=38000,R977&gt;9,R977&lt;=12.8,M977&gt;8),'[1]Pricing Schedule'!$F$26+('[1]Pricing Schedule'!$F$27*M977),
IF(AND(I977=38000,R977&gt;9,R977&lt;=12.8,M977&lt;=8),'[1]Pricing Schedule'!$F$34+('[1]Pricing Schedule'!$F$36*M977),
IF(AND(I977=38000,R977&gt;12.8,R977&lt;=22.8),'[1]Pricing Schedule'!$F$34+('[1]Pricing Schedule'!$F$36*M977),
IF(AND(I977=38000,R977&gt;22.8,R977&lt;=30.2),'[1]Pricing Schedule'!$F$43+('[1]Pricing Schedule'!$F$45*M977),
IF(AND(I977=38000,R977&gt;30.2,R977&lt;=45.9),'[1]Pricing Schedule'!$F$52+('[1]Pricing Schedule'!$F$54*M977),
IF(AND(I977=38000,R977&gt;45.9,R977&lt;=123.4),'[1]Pricing Schedule'!$F$96+('[1]Pricing Schedule'!$F$97*M977),
IF(AND(I977=38000,R977&gt;123.4,R977&lt;=168.2,M977&lt;=10),'[1]Pricing Schedule'!$F$103+('[1]Pricing Schedule'!$F$105*M977),
IF(AND(I977=38000,R977&gt;123.4,R977&lt;=168.2,M977&gt;10),'[1]Pricing Schedule'!$F$111+('[1]Pricing Schedule'!$F$113*M977),
IF(AND(I977=38000,R977&gt;157.4,R977&lt;=336.4,M977&lt;=10),('[1]Pricing Schedule'!$F$103+('[1]Pricing Schedule'!$F$105*M977))*2,
IF(AND(I977=38000,R977&gt;157.4,R977&lt;=336.4,M977&gt;10),('[1]Pricing Schedule'!$F$111+('[1]Pricing Schedule'!$F$113*M977))*2,
IF(AND(I977=38000,R977&gt;314.8,R977&lt;=504.6,M977&lt;=10),('[1]Pricing Schedule'!$F$103+('[1]Pricing Schedule'!$F$105*M977))*3,
IF(AND(I977=38000,R977&gt;314.8,R977&lt;=504.6,M977&gt;10),('[1]Pricing Schedule'!$F$111+('[1]Pricing Schedule'!$F$113*M977))*3,
IF(AND(I977=38000,R977&gt;472.2,R977&lt;=672.8,M977&lt;=10),('[1]Pricing Schedule'!$F$103+('[1]Pricing Schedule'!$F$105*M977))*4,
IF(AND(I977=38000,R977&gt;472.2,R977&lt;=672.8,M977&gt;10),('[1]Pricing Schedule'!$F$111+('[1]Pricing Schedule'!$F$113*M977))*4,
IF(AND(I977=110000,R977&lt;=12.8,M977&gt;2),'[1]Pricing Schedule'!$F$62+('[1]Pricing Schedule'!$F$63*M977),
IF(AND(I977=110000,R977&lt;=12.8,M977&lt;=2),'[1]Pricing Schedule'!$F$96+('[1]Pricing Schedule'!$F$97*M977),
IF(AND(I977=110000,R977&gt;12.8,R977&lt;=22.8,M977&gt;3),'[1]Pricing Schedule'!$F$71+('[1]Pricing Schedule'!$F$72*M977),
IF(AND(I977=110000,R977&gt;12.8,R977&lt;=22.8,M977&lt;=3),'[1]Pricing Schedule'!$F$96+('[1]Pricing Schedule'!$F$97*M977),
IF(AND(I977=110000,R977&gt;22.8,R977&lt;=30.2),'[1]Pricing Schedule'!$F$80+('[1]Pricing Schedule'!$F$81*M977),
IF(AND(I977=110000,R977&gt;30.2,R977&lt;=45.9),'[1]Pricing Schedule'!$F$89+('[1]Pricing Schedule'!$F$90*M977),
IF(AND(I977=110000,R977&gt;45.9,R977&lt;=123.4),'[1]Pricing Schedule'!$F$96+('[1]Pricing Schedule'!$F$97*M977),
IF(AND(I977=110000,R977&gt;123.4,R977&lt;=168.2,M977&lt;=10),'[1]Pricing Schedule'!$F$103+('[1]Pricing Schedule'!$F$105*M977),
IF(AND(I977=110000,R977&gt;123.4,R977&lt;=168.2,M977&gt;10),'[1]Pricing Schedule'!$F$111+('[1]Pricing Schedule'!$F$113*M977),
IF(AND(I977=110000,R977&gt;168.2,R977&lt;=336.4,M977&lt;=10),('[1]Pricing Schedule'!$F$103+('[1]Pricing Schedule'!$F$105*M977))*2,
IF(AND(I977=110000,R977&gt;168.2,R977&lt;=336.4,M977&gt;10),('[1]Pricing Schedule'!$F$111+('[1]Pricing Schedule'!$F$113*M977))*2,
IF(AND(I977=110000,R977&gt;336.4,R977&lt;=504.6,M977&lt;=10),('[1]Pricing Schedule'!$F$103+('[1]Pricing Schedule'!$F$105*M977))*3,
IF(AND(I977=110000,R977&gt;336.4,R977&lt;=504.6,M977&gt;10),('[1]Pricing Schedule'!$F$111+('[1]Pricing Schedule'!$F$113*M977))*3,
IF(AND(I977=110000,R977&gt;504.6,R977&lt;=672.8,M977&lt;=10),('[1]Pricing Schedule'!$F$103+('[1]Pricing Schedule'!$F$105*M977))*4,
IF(AND(I977=110000,R977&gt;504.6,R977&lt;=672.8,M977&gt;10),('[1]Pricing Schedule'!$F$111+('[1]Pricing Schedule'!$F$113*M977))*4,
IF(AND(I977=110000,R977&gt;672.8,R977&lt;=841,M977&lt;=10),('[1]Pricing Schedule'!$F$103+('[1]Pricing Schedule'!$F$105*M977))*5,
IF(AND(I977=110000,R977&gt;672.8,R977&lt;=841,M977&gt;10),('[1]Pricing Schedule'!$F$111+('[1]Pricing Schedule'!$F$113*M977))*5,
IF(AND(I977=110000,R977&gt;672.8,R977&lt;=841,M977&lt;=10),('[1]Pricing Schedule'!$F$103+('[1]Pricing Schedule'!$F$105*M977))*5,
IF(AND(I977=110000,R977&gt;672.8,R977&lt;=841,M977&gt;10),('[1]Pricing Schedule'!$F$111+('[1]Pricing Schedule'!$F$113*M977))*5,
IF(AND(I977=110000,R977&gt;1345.6,R977&lt;=1513.8,M977&lt;=10),('[1]Pricing Schedule'!$F$103+('[1]Pricing Schedule'!$F$105*M977))*9,
IF(AND(I977=110000,R977&gt;1345.6,R977&lt;=1513.8,M977&gt;10),('[1]Pricing Schedule'!$F$111+('[1]Pricing Schedule'!$F$113*M977))*9,
9999999999)))))))))))))))))))))))))))))))))))))))</f>
        <v>699140</v>
      </c>
      <c r="T977" s="21">
        <f>IF(AND(I977=38000,R977&lt;=4.5,M977&gt;8),'[1]Pricing Schedule'!$J$9,
IF(AND(I977=38000,R977&lt;=4.5,M977&lt;=8),'[1]Pricing Schedule'!$J$36,
IF(AND(I977=38000,R977&gt;4.5,R977&lt;=9,M977&gt;8),'[1]Pricing Schedule'!$J$18,
IF(AND(I977=38000,R977&gt;4.5,R977&lt;=9,M977&lt;=8),'[1]Pricing Schedule'!$J$36,
IF(AND(I977=38000,R977&gt;9,R977&lt;=12.8,M977&gt;8),'[1]Pricing Schedule'!$J$27,
IF(AND(I977=38000,R977&gt;9,R977&lt;=12.8,M977&lt;=8),'[1]Pricing Schedule'!$J$36,
IF(AND(I977=38000,R977&gt;12.8,R977&lt;=22.8),'[1]Pricing Schedule'!$J$36,
IF(AND(I977=38000,R977&gt;22.8,R977&lt;=30.2),'[1]Pricing Schedule'!$J$45,
IF(AND(I977=38000,R977&gt;30.2,R977&lt;=45.9),'[1]Pricing Schedule'!$J$54,
IF(AND(I977=38000,R977&gt;45.9,R977&lt;=123.4),'[1]Pricing Schedule'!$J$97,
IF(AND(I977=38000,R977&gt;123.4,R977&lt;=168.2,M977&lt;=10),'[1]Pricing Schedule'!$J$105,
IF(AND(I977=38000,R977&gt;123.4,R977&lt;=168.2,M977&gt;10),'[1]Pricing Schedule'!$J$113,
IF(AND(I977=38000,R977&gt;168.2,R977&lt;=336.4,M977&lt;=10),('[1]Pricing Schedule'!$J$105),
IF(AND(I977=38000,R977&gt;168.2,R977&lt;=336.4,M977&gt;10),('[1]Pricing Schedule'!$J$113),
IF(AND(I977=38000,R977&gt;336.4,R977&lt;=504.6,M977&lt;=10),('[1]Pricing Schedule'!$J$105),
IF(AND(I977=38000,R977&gt;336.4,R977&lt;=504.6,M977&gt;10),('[1]Pricing Schedule'!$J$113),
IF(AND(I977=38000,R977&gt;504.6,R977&lt;=672.8,M977&lt;=10),('[1]Pricing Schedule'!$J$105),
IF(AND(I977=38000,R977&gt;504.6,R977&lt;=672.8,M977&gt;10),('[1]Pricing Schedule'!$J$113),
IF(AND(I977=110000,R977&lt;=12.8,M977&gt;2),'[1]Pricing Schedule'!$J$63,
IF(AND(I977=110000,R977&lt;=12.8,M977&lt;=2),'[1]Pricing Schedule'!$J$97,
IF(AND(I977=110000,R977&gt;12.8,R977&lt;=22.8,M977&gt;3),'[1]Pricing Schedule'!$J$72,
IF(AND(I977=110000,R977&gt;12.8,R977&lt;=22.8,M977&lt;=3),'[1]Pricing Schedule'!$J$97,
IF(AND(I977=110000,R977&gt;22.8,R977&lt;=30.2),'[1]Pricing Schedule'!$J$81,
IF(AND(I977=110000,R977&gt;30.2,R977&lt;=45.9),'[1]Pricing Schedule'!$J$90,
IF(AND(I977=110000,R977&gt;45.9,R977&lt;=123.4),'[1]Pricing Schedule'!$J$97,
IF(AND(I977=110000,R977&gt;123.4,R977&lt;=168.2,M977&lt;=10),'[1]Pricing Schedule'!$J$105,
IF(AND(I977=110000,R977&gt;123.4,R977&lt;=168.2,M977&gt;10),'[1]Pricing Schedule'!$J$113,
IF(AND(I977=110000,R977&gt;168.2,R977&lt;=336.2,M977&lt;=10),('[1]Pricing Schedule'!$J$105),
IF(AND(I977=110000,R977&gt;168.2,R977&lt;=336.2,M977&gt;10),('[1]Pricing Schedule'!$J$113),
IF(AND(I977=110000,R977&gt;336.4,R977&lt;=504.6,M977&lt;=10),('[1]Pricing Schedule'!$J$105),
IF(AND(I977=110000,R977&gt;336.4,R977&lt;=504.6,M977&gt;10),('[1]Pricing Schedule'!$J$113),
IF(AND(I977=110000,R977&gt;504.6,R977&lt;=672.8,M977&lt;=10),('[1]Pricing Schedule'!$J$105),
IF(AND(I977=110000,R977&gt;504.6,R977&lt;=672.8,M977&gt;10),('[1]Pricing Schedule'!$J$113),
IF(AND(I977=110000,R977&gt;672.8,R977&lt;=841,M977&lt;=10),('[1]Pricing Schedule'!$J$105),
IF(AND(I977=110000,R977&gt;672.8,R977&lt;=841,M977&gt;10),('[1]Pricing Schedule'!$J$113),
IF(AND(I977=110000,R977&gt;1682,R977&lt;=1850.2,M977&lt;=10),('[1]Pricing Schedule'!$J$105),
IF(AND(I977=110000,R977&gt;1682,R977&lt;=1850.2,M977&gt;10),('[1]Pricing Schedule'!$J$113),
IF(AND(I977=110000,R977&gt;2018.4,R977&lt;=2186.6,M977&lt;=10),('[1]Pricing Schedule'!$J$105),
IF(AND(I977=110000,R977&gt;2018.4,R977&lt;=2186.6,M977&gt;10),('[1]Pricing Schedule'!$J$113),999999999)))))))))))))))))))))))))))))))))))))))</f>
        <v>4</v>
      </c>
      <c r="U977" s="40">
        <f t="shared" si="96"/>
        <v>83230.952380952382</v>
      </c>
      <c r="V977" s="41">
        <f t="shared" si="97"/>
        <v>12.014760992075979</v>
      </c>
      <c r="Y977" s="23">
        <v>110</v>
      </c>
      <c r="Z977" s="23">
        <v>394</v>
      </c>
      <c r="AR977" s="35"/>
    </row>
    <row r="978" spans="1:44">
      <c r="A978" s="23">
        <v>979</v>
      </c>
      <c r="B978" s="23">
        <v>979</v>
      </c>
      <c r="C978" s="23" t="s">
        <v>1472</v>
      </c>
      <c r="D978" s="23" t="s">
        <v>149</v>
      </c>
      <c r="E978" s="23" t="s">
        <v>149</v>
      </c>
      <c r="F978" s="23" t="s">
        <v>661</v>
      </c>
      <c r="G978" s="23" t="s">
        <v>662</v>
      </c>
      <c r="H978" s="23" t="s">
        <v>133</v>
      </c>
      <c r="I978" s="13">
        <v>110000</v>
      </c>
      <c r="L978" s="24">
        <v>6.1559999999999997</v>
      </c>
      <c r="M978" s="37">
        <f t="shared" si="92"/>
        <v>7</v>
      </c>
      <c r="N978" s="24">
        <v>0.53100000000000003</v>
      </c>
      <c r="O978" s="13">
        <v>2</v>
      </c>
      <c r="P978" s="36">
        <f t="shared" si="93"/>
        <v>0.53100000000000003</v>
      </c>
      <c r="Q978" s="38">
        <f t="shared" si="94"/>
        <v>4.2</v>
      </c>
      <c r="R978" s="37">
        <f t="shared" si="95"/>
        <v>4.2</v>
      </c>
      <c r="S978" s="39">
        <f>IF(AND(I978=38000,R978&lt;=4.5,M978&gt;8),'[1]Pricing Schedule'!$F$8+('[1]Pricing Schedule'!$F$9*M978),
IF(AND(I978=38000,R978&lt;=4.5,M978&lt;=8),'[1]Pricing Schedule'!$F$34+('[1]Pricing Schedule'!$F$36*M978),
IF(AND(I978=38000,R978&gt;4.5,R978&lt;=9,M978&gt;8),'[1]Pricing Schedule'!$F$17+('[1]Pricing Schedule'!$F$18*M978),
IF(AND(I978=38000,R978&gt;4.5,R978&lt;=9,M978&lt;=8),'[1]Pricing Schedule'!$F$34+('[1]Pricing Schedule'!$F$36*M978),
IF(AND(I978=38000,R978&gt;9,R978&lt;=12.8,M978&gt;8),'[1]Pricing Schedule'!$F$26+('[1]Pricing Schedule'!$F$27*M978),
IF(AND(I978=38000,R978&gt;9,R978&lt;=12.8,M978&lt;=8),'[1]Pricing Schedule'!$F$34+('[1]Pricing Schedule'!$F$36*M978),
IF(AND(I978=38000,R978&gt;12.8,R978&lt;=22.8),'[1]Pricing Schedule'!$F$34+('[1]Pricing Schedule'!$F$36*M978),
IF(AND(I978=38000,R978&gt;22.8,R978&lt;=30.2),'[1]Pricing Schedule'!$F$43+('[1]Pricing Schedule'!$F$45*M978),
IF(AND(I978=38000,R978&gt;30.2,R978&lt;=45.9),'[1]Pricing Schedule'!$F$52+('[1]Pricing Schedule'!$F$54*M978),
IF(AND(I978=38000,R978&gt;45.9,R978&lt;=123.4),'[1]Pricing Schedule'!$F$96+('[1]Pricing Schedule'!$F$97*M978),
IF(AND(I978=38000,R978&gt;123.4,R978&lt;=168.2,M978&lt;=10),'[1]Pricing Schedule'!$F$103+('[1]Pricing Schedule'!$F$105*M978),
IF(AND(I978=38000,R978&gt;123.4,R978&lt;=168.2,M978&gt;10),'[1]Pricing Schedule'!$F$111+('[1]Pricing Schedule'!$F$113*M978),
IF(AND(I978=38000,R978&gt;157.4,R978&lt;=336.4,M978&lt;=10),('[1]Pricing Schedule'!$F$103+('[1]Pricing Schedule'!$F$105*M978))*2,
IF(AND(I978=38000,R978&gt;157.4,R978&lt;=336.4,M978&gt;10),('[1]Pricing Schedule'!$F$111+('[1]Pricing Schedule'!$F$113*M978))*2,
IF(AND(I978=38000,R978&gt;314.8,R978&lt;=504.6,M978&lt;=10),('[1]Pricing Schedule'!$F$103+('[1]Pricing Schedule'!$F$105*M978))*3,
IF(AND(I978=38000,R978&gt;314.8,R978&lt;=504.6,M978&gt;10),('[1]Pricing Schedule'!$F$111+('[1]Pricing Schedule'!$F$113*M978))*3,
IF(AND(I978=38000,R978&gt;472.2,R978&lt;=672.8,M978&lt;=10),('[1]Pricing Schedule'!$F$103+('[1]Pricing Schedule'!$F$105*M978))*4,
IF(AND(I978=38000,R978&gt;472.2,R978&lt;=672.8,M978&gt;10),('[1]Pricing Schedule'!$F$111+('[1]Pricing Schedule'!$F$113*M978))*4,
IF(AND(I978=110000,R978&lt;=12.8,M978&gt;2),'[1]Pricing Schedule'!$F$62+('[1]Pricing Schedule'!$F$63*M978),
IF(AND(I978=110000,R978&lt;=12.8,M978&lt;=2),'[1]Pricing Schedule'!$F$96+('[1]Pricing Schedule'!$F$97*M978),
IF(AND(I978=110000,R978&gt;12.8,R978&lt;=22.8,M978&gt;3),'[1]Pricing Schedule'!$F$71+('[1]Pricing Schedule'!$F$72*M978),
IF(AND(I978=110000,R978&gt;12.8,R978&lt;=22.8,M978&lt;=3),'[1]Pricing Schedule'!$F$96+('[1]Pricing Schedule'!$F$97*M978),
IF(AND(I978=110000,R978&gt;22.8,R978&lt;=30.2),'[1]Pricing Schedule'!$F$80+('[1]Pricing Schedule'!$F$81*M978),
IF(AND(I978=110000,R978&gt;30.2,R978&lt;=45.9),'[1]Pricing Schedule'!$F$89+('[1]Pricing Schedule'!$F$90*M978),
IF(AND(I978=110000,R978&gt;45.9,R978&lt;=123.4),'[1]Pricing Schedule'!$F$96+('[1]Pricing Schedule'!$F$97*M978),
IF(AND(I978=110000,R978&gt;123.4,R978&lt;=168.2,M978&lt;=10),'[1]Pricing Schedule'!$F$103+('[1]Pricing Schedule'!$F$105*M978),
IF(AND(I978=110000,R978&gt;123.4,R978&lt;=168.2,M978&gt;10),'[1]Pricing Schedule'!$F$111+('[1]Pricing Schedule'!$F$113*M978),
IF(AND(I978=110000,R978&gt;168.2,R978&lt;=336.4,M978&lt;=10),('[1]Pricing Schedule'!$F$103+('[1]Pricing Schedule'!$F$105*M978))*2,
IF(AND(I978=110000,R978&gt;168.2,R978&lt;=336.4,M978&gt;10),('[1]Pricing Schedule'!$F$111+('[1]Pricing Schedule'!$F$113*M978))*2,
IF(AND(I978=110000,R978&gt;336.4,R978&lt;=504.6,M978&lt;=10),('[1]Pricing Schedule'!$F$103+('[1]Pricing Schedule'!$F$105*M978))*3,
IF(AND(I978=110000,R978&gt;336.4,R978&lt;=504.6,M978&gt;10),('[1]Pricing Schedule'!$F$111+('[1]Pricing Schedule'!$F$113*M978))*3,
IF(AND(I978=110000,R978&gt;504.6,R978&lt;=672.8,M978&lt;=10),('[1]Pricing Schedule'!$F$103+('[1]Pricing Schedule'!$F$105*M978))*4,
IF(AND(I978=110000,R978&gt;504.6,R978&lt;=672.8,M978&gt;10),('[1]Pricing Schedule'!$F$111+('[1]Pricing Schedule'!$F$113*M978))*4,
IF(AND(I978=110000,R978&gt;672.8,R978&lt;=841,M978&lt;=10),('[1]Pricing Schedule'!$F$103+('[1]Pricing Schedule'!$F$105*M978))*5,
IF(AND(I978=110000,R978&gt;672.8,R978&lt;=841,M978&gt;10),('[1]Pricing Schedule'!$F$111+('[1]Pricing Schedule'!$F$113*M978))*5,
IF(AND(I978=110000,R978&gt;672.8,R978&lt;=841,M978&lt;=10),('[1]Pricing Schedule'!$F$103+('[1]Pricing Schedule'!$F$105*M978))*5,
IF(AND(I978=110000,R978&gt;672.8,R978&lt;=841,M978&gt;10),('[1]Pricing Schedule'!$F$111+('[1]Pricing Schedule'!$F$113*M978))*5,
IF(AND(I978=110000,R978&gt;1345.6,R978&lt;=1513.8,M978&lt;=10),('[1]Pricing Schedule'!$F$103+('[1]Pricing Schedule'!$F$105*M978))*9,
IF(AND(I978=110000,R978&gt;1345.6,R978&lt;=1513.8,M978&gt;10),('[1]Pricing Schedule'!$F$111+('[1]Pricing Schedule'!$F$113*M978))*9,
9999999999)))))))))))))))))))))))))))))))))))))))</f>
        <v>1785370</v>
      </c>
      <c r="T978" s="21">
        <f>IF(AND(I978=38000,R978&lt;=4.5,M978&gt;8),'[1]Pricing Schedule'!$J$9,
IF(AND(I978=38000,R978&lt;=4.5,M978&lt;=8),'[1]Pricing Schedule'!$J$36,
IF(AND(I978=38000,R978&gt;4.5,R978&lt;=9,M978&gt;8),'[1]Pricing Schedule'!$J$18,
IF(AND(I978=38000,R978&gt;4.5,R978&lt;=9,M978&lt;=8),'[1]Pricing Schedule'!$J$36,
IF(AND(I978=38000,R978&gt;9,R978&lt;=12.8,M978&gt;8),'[1]Pricing Schedule'!$J$27,
IF(AND(I978=38000,R978&gt;9,R978&lt;=12.8,M978&lt;=8),'[1]Pricing Schedule'!$J$36,
IF(AND(I978=38000,R978&gt;12.8,R978&lt;=22.8),'[1]Pricing Schedule'!$J$36,
IF(AND(I978=38000,R978&gt;22.8,R978&lt;=30.2),'[1]Pricing Schedule'!$J$45,
IF(AND(I978=38000,R978&gt;30.2,R978&lt;=45.9),'[1]Pricing Schedule'!$J$54,
IF(AND(I978=38000,R978&gt;45.9,R978&lt;=123.4),'[1]Pricing Schedule'!$J$97,
IF(AND(I978=38000,R978&gt;123.4,R978&lt;=168.2,M978&lt;=10),'[1]Pricing Schedule'!$J$105,
IF(AND(I978=38000,R978&gt;123.4,R978&lt;=168.2,M978&gt;10),'[1]Pricing Schedule'!$J$113,
IF(AND(I978=38000,R978&gt;168.2,R978&lt;=336.4,M978&lt;=10),('[1]Pricing Schedule'!$J$105),
IF(AND(I978=38000,R978&gt;168.2,R978&lt;=336.4,M978&gt;10),('[1]Pricing Schedule'!$J$113),
IF(AND(I978=38000,R978&gt;336.4,R978&lt;=504.6,M978&lt;=10),('[1]Pricing Schedule'!$J$105),
IF(AND(I978=38000,R978&gt;336.4,R978&lt;=504.6,M978&gt;10),('[1]Pricing Schedule'!$J$113),
IF(AND(I978=38000,R978&gt;504.6,R978&lt;=672.8,M978&lt;=10),('[1]Pricing Schedule'!$J$105),
IF(AND(I978=38000,R978&gt;504.6,R978&lt;=672.8,M978&gt;10),('[1]Pricing Schedule'!$J$113),
IF(AND(I978=110000,R978&lt;=12.8,M978&gt;2),'[1]Pricing Schedule'!$J$63,
IF(AND(I978=110000,R978&lt;=12.8,M978&lt;=2),'[1]Pricing Schedule'!$J$97,
IF(AND(I978=110000,R978&gt;12.8,R978&lt;=22.8,M978&gt;3),'[1]Pricing Schedule'!$J$72,
IF(AND(I978=110000,R978&gt;12.8,R978&lt;=22.8,M978&lt;=3),'[1]Pricing Schedule'!$J$97,
IF(AND(I978=110000,R978&gt;22.8,R978&lt;=30.2),'[1]Pricing Schedule'!$J$81,
IF(AND(I978=110000,R978&gt;30.2,R978&lt;=45.9),'[1]Pricing Schedule'!$J$90,
IF(AND(I978=110000,R978&gt;45.9,R978&lt;=123.4),'[1]Pricing Schedule'!$J$97,
IF(AND(I978=110000,R978&gt;123.4,R978&lt;=168.2,M978&lt;=10),'[1]Pricing Schedule'!$J$105,
IF(AND(I978=110000,R978&gt;123.4,R978&lt;=168.2,M978&gt;10),'[1]Pricing Schedule'!$J$113,
IF(AND(I978=110000,R978&gt;168.2,R978&lt;=336.2,M978&lt;=10),('[1]Pricing Schedule'!$J$105),
IF(AND(I978=110000,R978&gt;168.2,R978&lt;=336.2,M978&gt;10),('[1]Pricing Schedule'!$J$113),
IF(AND(I978=110000,R978&gt;336.4,R978&lt;=504.6,M978&lt;=10),('[1]Pricing Schedule'!$J$105),
IF(AND(I978=110000,R978&gt;336.4,R978&lt;=504.6,M978&gt;10),('[1]Pricing Schedule'!$J$113),
IF(AND(I978=110000,R978&gt;504.6,R978&lt;=672.8,M978&lt;=10),('[1]Pricing Schedule'!$J$105),
IF(AND(I978=110000,R978&gt;504.6,R978&lt;=672.8,M978&gt;10),('[1]Pricing Schedule'!$J$113),
IF(AND(I978=110000,R978&gt;672.8,R978&lt;=841,M978&lt;=10),('[1]Pricing Schedule'!$J$105),
IF(AND(I978=110000,R978&gt;672.8,R978&lt;=841,M978&gt;10),('[1]Pricing Schedule'!$J$113),
IF(AND(I978=110000,R978&gt;1682,R978&lt;=1850.2,M978&lt;=10),('[1]Pricing Schedule'!$J$105),
IF(AND(I978=110000,R978&gt;1682,R978&lt;=1850.2,M978&gt;10),('[1]Pricing Schedule'!$J$113),
IF(AND(I978=110000,R978&gt;2018.4,R978&lt;=2186.6,M978&lt;=10),('[1]Pricing Schedule'!$J$105),
IF(AND(I978=110000,R978&gt;2018.4,R978&lt;=2186.6,M978&gt;10),('[1]Pricing Schedule'!$J$113),999999999)))))))))))))))))))))))))))))))))))))))</f>
        <v>7</v>
      </c>
      <c r="U978" s="40">
        <f t="shared" si="96"/>
        <v>425088.09523809521</v>
      </c>
      <c r="V978" s="41">
        <f t="shared" si="97"/>
        <v>2.3524535530450272</v>
      </c>
      <c r="Y978" s="23">
        <v>668</v>
      </c>
      <c r="Z978" s="23">
        <v>615</v>
      </c>
      <c r="AR978" s="35"/>
    </row>
    <row r="979" spans="1:44">
      <c r="A979" s="23">
        <v>980</v>
      </c>
      <c r="B979" s="23">
        <v>980</v>
      </c>
      <c r="C979" s="23" t="s">
        <v>1473</v>
      </c>
      <c r="D979" s="23" t="s">
        <v>149</v>
      </c>
      <c r="E979" s="23" t="s">
        <v>149</v>
      </c>
      <c r="F979" s="23" t="s">
        <v>779</v>
      </c>
      <c r="G979" s="23" t="s">
        <v>780</v>
      </c>
      <c r="H979" s="23" t="s">
        <v>133</v>
      </c>
      <c r="I979" s="13">
        <v>110000</v>
      </c>
      <c r="L979" s="24">
        <v>3.048</v>
      </c>
      <c r="M979" s="37">
        <f t="shared" si="92"/>
        <v>4</v>
      </c>
      <c r="N979" s="24">
        <v>0.71399999999999997</v>
      </c>
      <c r="O979" s="13">
        <v>2</v>
      </c>
      <c r="P979" s="36">
        <f t="shared" si="93"/>
        <v>0.53549999999999998</v>
      </c>
      <c r="Q979" s="38">
        <f t="shared" si="94"/>
        <v>4.2</v>
      </c>
      <c r="R979" s="37">
        <f t="shared" si="95"/>
        <v>4.2</v>
      </c>
      <c r="S979" s="39">
        <f>IF(AND(I979=38000,R979&lt;=4.5,M979&gt;8),'[1]Pricing Schedule'!$F$8+('[1]Pricing Schedule'!$F$9*M979),
IF(AND(I979=38000,R979&lt;=4.5,M979&lt;=8),'[1]Pricing Schedule'!$F$34+('[1]Pricing Schedule'!$F$36*M979),
IF(AND(I979=38000,R979&gt;4.5,R979&lt;=9,M979&gt;8),'[1]Pricing Schedule'!$F$17+('[1]Pricing Schedule'!$F$18*M979),
IF(AND(I979=38000,R979&gt;4.5,R979&lt;=9,M979&lt;=8),'[1]Pricing Schedule'!$F$34+('[1]Pricing Schedule'!$F$36*M979),
IF(AND(I979=38000,R979&gt;9,R979&lt;=12.8,M979&gt;8),'[1]Pricing Schedule'!$F$26+('[1]Pricing Schedule'!$F$27*M979),
IF(AND(I979=38000,R979&gt;9,R979&lt;=12.8,M979&lt;=8),'[1]Pricing Schedule'!$F$34+('[1]Pricing Schedule'!$F$36*M979),
IF(AND(I979=38000,R979&gt;12.8,R979&lt;=22.8),'[1]Pricing Schedule'!$F$34+('[1]Pricing Schedule'!$F$36*M979),
IF(AND(I979=38000,R979&gt;22.8,R979&lt;=30.2),'[1]Pricing Schedule'!$F$43+('[1]Pricing Schedule'!$F$45*M979),
IF(AND(I979=38000,R979&gt;30.2,R979&lt;=45.9),'[1]Pricing Schedule'!$F$52+('[1]Pricing Schedule'!$F$54*M979),
IF(AND(I979=38000,R979&gt;45.9,R979&lt;=123.4),'[1]Pricing Schedule'!$F$96+('[1]Pricing Schedule'!$F$97*M979),
IF(AND(I979=38000,R979&gt;123.4,R979&lt;=168.2,M979&lt;=10),'[1]Pricing Schedule'!$F$103+('[1]Pricing Schedule'!$F$105*M979),
IF(AND(I979=38000,R979&gt;123.4,R979&lt;=168.2,M979&gt;10),'[1]Pricing Schedule'!$F$111+('[1]Pricing Schedule'!$F$113*M979),
IF(AND(I979=38000,R979&gt;157.4,R979&lt;=336.4,M979&lt;=10),('[1]Pricing Schedule'!$F$103+('[1]Pricing Schedule'!$F$105*M979))*2,
IF(AND(I979=38000,R979&gt;157.4,R979&lt;=336.4,M979&gt;10),('[1]Pricing Schedule'!$F$111+('[1]Pricing Schedule'!$F$113*M979))*2,
IF(AND(I979=38000,R979&gt;314.8,R979&lt;=504.6,M979&lt;=10),('[1]Pricing Schedule'!$F$103+('[1]Pricing Schedule'!$F$105*M979))*3,
IF(AND(I979=38000,R979&gt;314.8,R979&lt;=504.6,M979&gt;10),('[1]Pricing Schedule'!$F$111+('[1]Pricing Schedule'!$F$113*M979))*3,
IF(AND(I979=38000,R979&gt;472.2,R979&lt;=672.8,M979&lt;=10),('[1]Pricing Schedule'!$F$103+('[1]Pricing Schedule'!$F$105*M979))*4,
IF(AND(I979=38000,R979&gt;472.2,R979&lt;=672.8,M979&gt;10),('[1]Pricing Schedule'!$F$111+('[1]Pricing Schedule'!$F$113*M979))*4,
IF(AND(I979=110000,R979&lt;=12.8,M979&gt;2),'[1]Pricing Schedule'!$F$62+('[1]Pricing Schedule'!$F$63*M979),
IF(AND(I979=110000,R979&lt;=12.8,M979&lt;=2),'[1]Pricing Schedule'!$F$96+('[1]Pricing Schedule'!$F$97*M979),
IF(AND(I979=110000,R979&gt;12.8,R979&lt;=22.8,M979&gt;3),'[1]Pricing Schedule'!$F$71+('[1]Pricing Schedule'!$F$72*M979),
IF(AND(I979=110000,R979&gt;12.8,R979&lt;=22.8,M979&lt;=3),'[1]Pricing Schedule'!$F$96+('[1]Pricing Schedule'!$F$97*M979),
IF(AND(I979=110000,R979&gt;22.8,R979&lt;=30.2),'[1]Pricing Schedule'!$F$80+('[1]Pricing Schedule'!$F$81*M979),
IF(AND(I979=110000,R979&gt;30.2,R979&lt;=45.9),'[1]Pricing Schedule'!$F$89+('[1]Pricing Schedule'!$F$90*M979),
IF(AND(I979=110000,R979&gt;45.9,R979&lt;=123.4),'[1]Pricing Schedule'!$F$96+('[1]Pricing Schedule'!$F$97*M979),
IF(AND(I979=110000,R979&gt;123.4,R979&lt;=168.2,M979&lt;=10),'[1]Pricing Schedule'!$F$103+('[1]Pricing Schedule'!$F$105*M979),
IF(AND(I979=110000,R979&gt;123.4,R979&lt;=168.2,M979&gt;10),'[1]Pricing Schedule'!$F$111+('[1]Pricing Schedule'!$F$113*M979),
IF(AND(I979=110000,R979&gt;168.2,R979&lt;=336.4,M979&lt;=10),('[1]Pricing Schedule'!$F$103+('[1]Pricing Schedule'!$F$105*M979))*2,
IF(AND(I979=110000,R979&gt;168.2,R979&lt;=336.4,M979&gt;10),('[1]Pricing Schedule'!$F$111+('[1]Pricing Schedule'!$F$113*M979))*2,
IF(AND(I979=110000,R979&gt;336.4,R979&lt;=504.6,M979&lt;=10),('[1]Pricing Schedule'!$F$103+('[1]Pricing Schedule'!$F$105*M979))*3,
IF(AND(I979=110000,R979&gt;336.4,R979&lt;=504.6,M979&gt;10),('[1]Pricing Schedule'!$F$111+('[1]Pricing Schedule'!$F$113*M979))*3,
IF(AND(I979=110000,R979&gt;504.6,R979&lt;=672.8,M979&lt;=10),('[1]Pricing Schedule'!$F$103+('[1]Pricing Schedule'!$F$105*M979))*4,
IF(AND(I979=110000,R979&gt;504.6,R979&lt;=672.8,M979&gt;10),('[1]Pricing Schedule'!$F$111+('[1]Pricing Schedule'!$F$113*M979))*4,
IF(AND(I979=110000,R979&gt;672.8,R979&lt;=841,M979&lt;=10),('[1]Pricing Schedule'!$F$103+('[1]Pricing Schedule'!$F$105*M979))*5,
IF(AND(I979=110000,R979&gt;672.8,R979&lt;=841,M979&gt;10),('[1]Pricing Schedule'!$F$111+('[1]Pricing Schedule'!$F$113*M979))*5,
IF(AND(I979=110000,R979&gt;672.8,R979&lt;=841,M979&lt;=10),('[1]Pricing Schedule'!$F$103+('[1]Pricing Schedule'!$F$105*M979))*5,
IF(AND(I979=110000,R979&gt;672.8,R979&lt;=841,M979&gt;10),('[1]Pricing Schedule'!$F$111+('[1]Pricing Schedule'!$F$113*M979))*5,
IF(AND(I979=110000,R979&gt;1345.6,R979&lt;=1513.8,M979&lt;=10),('[1]Pricing Schedule'!$F$103+('[1]Pricing Schedule'!$F$105*M979))*9,
IF(AND(I979=110000,R979&gt;1345.6,R979&lt;=1513.8,M979&gt;10),('[1]Pricing Schedule'!$F$111+('[1]Pricing Schedule'!$F$113*M979))*9,
9999999999)))))))))))))))))))))))))))))))))))))))</f>
        <v>1627270</v>
      </c>
      <c r="T979" s="21">
        <f>IF(AND(I979=38000,R979&lt;=4.5,M979&gt;8),'[1]Pricing Schedule'!$J$9,
IF(AND(I979=38000,R979&lt;=4.5,M979&lt;=8),'[1]Pricing Schedule'!$J$36,
IF(AND(I979=38000,R979&gt;4.5,R979&lt;=9,M979&gt;8),'[1]Pricing Schedule'!$J$18,
IF(AND(I979=38000,R979&gt;4.5,R979&lt;=9,M979&lt;=8),'[1]Pricing Schedule'!$J$36,
IF(AND(I979=38000,R979&gt;9,R979&lt;=12.8,M979&gt;8),'[1]Pricing Schedule'!$J$27,
IF(AND(I979=38000,R979&gt;9,R979&lt;=12.8,M979&lt;=8),'[1]Pricing Schedule'!$J$36,
IF(AND(I979=38000,R979&gt;12.8,R979&lt;=22.8),'[1]Pricing Schedule'!$J$36,
IF(AND(I979=38000,R979&gt;22.8,R979&lt;=30.2),'[1]Pricing Schedule'!$J$45,
IF(AND(I979=38000,R979&gt;30.2,R979&lt;=45.9),'[1]Pricing Schedule'!$J$54,
IF(AND(I979=38000,R979&gt;45.9,R979&lt;=123.4),'[1]Pricing Schedule'!$J$97,
IF(AND(I979=38000,R979&gt;123.4,R979&lt;=168.2,M979&lt;=10),'[1]Pricing Schedule'!$J$105,
IF(AND(I979=38000,R979&gt;123.4,R979&lt;=168.2,M979&gt;10),'[1]Pricing Schedule'!$J$113,
IF(AND(I979=38000,R979&gt;168.2,R979&lt;=336.4,M979&lt;=10),('[1]Pricing Schedule'!$J$105),
IF(AND(I979=38000,R979&gt;168.2,R979&lt;=336.4,M979&gt;10),('[1]Pricing Schedule'!$J$113),
IF(AND(I979=38000,R979&gt;336.4,R979&lt;=504.6,M979&lt;=10),('[1]Pricing Schedule'!$J$105),
IF(AND(I979=38000,R979&gt;336.4,R979&lt;=504.6,M979&gt;10),('[1]Pricing Schedule'!$J$113),
IF(AND(I979=38000,R979&gt;504.6,R979&lt;=672.8,M979&lt;=10),('[1]Pricing Schedule'!$J$105),
IF(AND(I979=38000,R979&gt;504.6,R979&lt;=672.8,M979&gt;10),('[1]Pricing Schedule'!$J$113),
IF(AND(I979=110000,R979&lt;=12.8,M979&gt;2),'[1]Pricing Schedule'!$J$63,
IF(AND(I979=110000,R979&lt;=12.8,M979&lt;=2),'[1]Pricing Schedule'!$J$97,
IF(AND(I979=110000,R979&gt;12.8,R979&lt;=22.8,M979&gt;3),'[1]Pricing Schedule'!$J$72,
IF(AND(I979=110000,R979&gt;12.8,R979&lt;=22.8,M979&lt;=3),'[1]Pricing Schedule'!$J$97,
IF(AND(I979=110000,R979&gt;22.8,R979&lt;=30.2),'[1]Pricing Schedule'!$J$81,
IF(AND(I979=110000,R979&gt;30.2,R979&lt;=45.9),'[1]Pricing Schedule'!$J$90,
IF(AND(I979=110000,R979&gt;45.9,R979&lt;=123.4),'[1]Pricing Schedule'!$J$97,
IF(AND(I979=110000,R979&gt;123.4,R979&lt;=168.2,M979&lt;=10),'[1]Pricing Schedule'!$J$105,
IF(AND(I979=110000,R979&gt;123.4,R979&lt;=168.2,M979&gt;10),'[1]Pricing Schedule'!$J$113,
IF(AND(I979=110000,R979&gt;168.2,R979&lt;=336.2,M979&lt;=10),('[1]Pricing Schedule'!$J$105),
IF(AND(I979=110000,R979&gt;168.2,R979&lt;=336.2,M979&gt;10),('[1]Pricing Schedule'!$J$113),
IF(AND(I979=110000,R979&gt;336.4,R979&lt;=504.6,M979&lt;=10),('[1]Pricing Schedule'!$J$105),
IF(AND(I979=110000,R979&gt;336.4,R979&lt;=504.6,M979&gt;10),('[1]Pricing Schedule'!$J$113),
IF(AND(I979=110000,R979&gt;504.6,R979&lt;=672.8,M979&lt;=10),('[1]Pricing Schedule'!$J$105),
IF(AND(I979=110000,R979&gt;504.6,R979&lt;=672.8,M979&gt;10),('[1]Pricing Schedule'!$J$113),
IF(AND(I979=110000,R979&gt;672.8,R979&lt;=841,M979&lt;=10),('[1]Pricing Schedule'!$J$105),
IF(AND(I979=110000,R979&gt;672.8,R979&lt;=841,M979&gt;10),('[1]Pricing Schedule'!$J$113),
IF(AND(I979=110000,R979&gt;1682,R979&lt;=1850.2,M979&lt;=10),('[1]Pricing Schedule'!$J$105),
IF(AND(I979=110000,R979&gt;1682,R979&lt;=1850.2,M979&gt;10),('[1]Pricing Schedule'!$J$113),
IF(AND(I979=110000,R979&gt;2018.4,R979&lt;=2186.6,M979&lt;=10),('[1]Pricing Schedule'!$J$105),
IF(AND(I979=110000,R979&gt;2018.4,R979&lt;=2186.6,M979&gt;10),('[1]Pricing Schedule'!$J$113),999999999)))))))))))))))))))))))))))))))))))))))</f>
        <v>7</v>
      </c>
      <c r="U979" s="40">
        <f t="shared" si="96"/>
        <v>387445.23809523811</v>
      </c>
      <c r="V979" s="41">
        <f t="shared" si="97"/>
        <v>2.5810099123071155</v>
      </c>
      <c r="Y979" s="23">
        <v>96</v>
      </c>
      <c r="Z979" s="23">
        <v>96</v>
      </c>
      <c r="AR979" s="35"/>
    </row>
    <row r="980" spans="1:44">
      <c r="A980" s="23">
        <v>981</v>
      </c>
      <c r="B980" s="23">
        <v>981</v>
      </c>
      <c r="C980" s="23" t="s">
        <v>1474</v>
      </c>
      <c r="D980" s="23" t="s">
        <v>110</v>
      </c>
      <c r="E980" s="23" t="s">
        <v>110</v>
      </c>
      <c r="F980" s="23" t="s">
        <v>206</v>
      </c>
      <c r="G980" s="23" t="s">
        <v>207</v>
      </c>
      <c r="H980" s="23" t="s">
        <v>113</v>
      </c>
      <c r="I980" s="13">
        <v>38000</v>
      </c>
      <c r="J980" s="13">
        <v>38000</v>
      </c>
      <c r="K980" s="23" t="s">
        <v>119</v>
      </c>
      <c r="L980" s="24">
        <v>6.7060000000000004</v>
      </c>
      <c r="M980" s="37">
        <f t="shared" si="92"/>
        <v>7</v>
      </c>
      <c r="N980" s="24">
        <v>0.69499999999999995</v>
      </c>
      <c r="O980" s="13">
        <v>2</v>
      </c>
      <c r="P980" s="36">
        <f t="shared" si="93"/>
        <v>0.52124999999999999</v>
      </c>
      <c r="Q980" s="38">
        <f t="shared" si="94"/>
        <v>4.2</v>
      </c>
      <c r="R980" s="37">
        <f t="shared" si="95"/>
        <v>4.2</v>
      </c>
      <c r="S980" s="39">
        <f>IF(AND(I980=38000,R980&lt;=4.5,M980&gt;8),'[1]Pricing Schedule'!$F$8+('[1]Pricing Schedule'!$F$9*M980),
IF(AND(I980=38000,R980&lt;=4.5,M980&lt;=8),'[1]Pricing Schedule'!$F$34+('[1]Pricing Schedule'!$F$36*M980),
IF(AND(I980=38000,R980&gt;4.5,R980&lt;=9,M980&gt;8),'[1]Pricing Schedule'!$F$17+('[1]Pricing Schedule'!$F$18*M980),
IF(AND(I980=38000,R980&gt;4.5,R980&lt;=9,M980&lt;=8),'[1]Pricing Schedule'!$F$34+('[1]Pricing Schedule'!$F$36*M980),
IF(AND(I980=38000,R980&gt;9,R980&lt;=12.8,M980&gt;8),'[1]Pricing Schedule'!$F$26+('[1]Pricing Schedule'!$F$27*M980),
IF(AND(I980=38000,R980&gt;9,R980&lt;=12.8,M980&lt;=8),'[1]Pricing Schedule'!$F$34+('[1]Pricing Schedule'!$F$36*M980),
IF(AND(I980=38000,R980&gt;12.8,R980&lt;=22.8),'[1]Pricing Schedule'!$F$34+('[1]Pricing Schedule'!$F$36*M980),
IF(AND(I980=38000,R980&gt;22.8,R980&lt;=30.2),'[1]Pricing Schedule'!$F$43+('[1]Pricing Schedule'!$F$45*M980),
IF(AND(I980=38000,R980&gt;30.2,R980&lt;=45.9),'[1]Pricing Schedule'!$F$52+('[1]Pricing Schedule'!$F$54*M980),
IF(AND(I980=38000,R980&gt;45.9,R980&lt;=123.4),'[1]Pricing Schedule'!$F$96+('[1]Pricing Schedule'!$F$97*M980),
IF(AND(I980=38000,R980&gt;123.4,R980&lt;=168.2,M980&lt;=10),'[1]Pricing Schedule'!$F$103+('[1]Pricing Schedule'!$F$105*M980),
IF(AND(I980=38000,R980&gt;123.4,R980&lt;=168.2,M980&gt;10),'[1]Pricing Schedule'!$F$111+('[1]Pricing Schedule'!$F$113*M980),
IF(AND(I980=38000,R980&gt;157.4,R980&lt;=336.4,M980&lt;=10),('[1]Pricing Schedule'!$F$103+('[1]Pricing Schedule'!$F$105*M980))*2,
IF(AND(I980=38000,R980&gt;157.4,R980&lt;=336.4,M980&gt;10),('[1]Pricing Schedule'!$F$111+('[1]Pricing Schedule'!$F$113*M980))*2,
IF(AND(I980=38000,R980&gt;314.8,R980&lt;=504.6,M980&lt;=10),('[1]Pricing Schedule'!$F$103+('[1]Pricing Schedule'!$F$105*M980))*3,
IF(AND(I980=38000,R980&gt;314.8,R980&lt;=504.6,M980&gt;10),('[1]Pricing Schedule'!$F$111+('[1]Pricing Schedule'!$F$113*M980))*3,
IF(AND(I980=38000,R980&gt;472.2,R980&lt;=672.8,M980&lt;=10),('[1]Pricing Schedule'!$F$103+('[1]Pricing Schedule'!$F$105*M980))*4,
IF(AND(I980=38000,R980&gt;472.2,R980&lt;=672.8,M980&gt;10),('[1]Pricing Schedule'!$F$111+('[1]Pricing Schedule'!$F$113*M980))*4,
IF(AND(I980=110000,R980&lt;=12.8,M980&gt;2),'[1]Pricing Schedule'!$F$62+('[1]Pricing Schedule'!$F$63*M980),
IF(AND(I980=110000,R980&lt;=12.8,M980&lt;=2),'[1]Pricing Schedule'!$F$96+('[1]Pricing Schedule'!$F$97*M980),
IF(AND(I980=110000,R980&gt;12.8,R980&lt;=22.8,M980&gt;3),'[1]Pricing Schedule'!$F$71+('[1]Pricing Schedule'!$F$72*M980),
IF(AND(I980=110000,R980&gt;12.8,R980&lt;=22.8,M980&lt;=3),'[1]Pricing Schedule'!$F$96+('[1]Pricing Schedule'!$F$97*M980),
IF(AND(I980=110000,R980&gt;22.8,R980&lt;=30.2),'[1]Pricing Schedule'!$F$80+('[1]Pricing Schedule'!$F$81*M980),
IF(AND(I980=110000,R980&gt;30.2,R980&lt;=45.9),'[1]Pricing Schedule'!$F$89+('[1]Pricing Schedule'!$F$90*M980),
IF(AND(I980=110000,R980&gt;45.9,R980&lt;=123.4),'[1]Pricing Schedule'!$F$96+('[1]Pricing Schedule'!$F$97*M980),
IF(AND(I980=110000,R980&gt;123.4,R980&lt;=168.2,M980&lt;=10),'[1]Pricing Schedule'!$F$103+('[1]Pricing Schedule'!$F$105*M980),
IF(AND(I980=110000,R980&gt;123.4,R980&lt;=168.2,M980&gt;10),'[1]Pricing Schedule'!$F$111+('[1]Pricing Schedule'!$F$113*M980),
IF(AND(I980=110000,R980&gt;168.2,R980&lt;=336.4,M980&lt;=10),('[1]Pricing Schedule'!$F$103+('[1]Pricing Schedule'!$F$105*M980))*2,
IF(AND(I980=110000,R980&gt;168.2,R980&lt;=336.4,M980&gt;10),('[1]Pricing Schedule'!$F$111+('[1]Pricing Schedule'!$F$113*M980))*2,
IF(AND(I980=110000,R980&gt;336.4,R980&lt;=504.6,M980&lt;=10),('[1]Pricing Schedule'!$F$103+('[1]Pricing Schedule'!$F$105*M980))*3,
IF(AND(I980=110000,R980&gt;336.4,R980&lt;=504.6,M980&gt;10),('[1]Pricing Schedule'!$F$111+('[1]Pricing Schedule'!$F$113*M980))*3,
IF(AND(I980=110000,R980&gt;504.6,R980&lt;=672.8,M980&lt;=10),('[1]Pricing Schedule'!$F$103+('[1]Pricing Schedule'!$F$105*M980))*4,
IF(AND(I980=110000,R980&gt;504.6,R980&lt;=672.8,M980&gt;10),('[1]Pricing Schedule'!$F$111+('[1]Pricing Schedule'!$F$113*M980))*4,
IF(AND(I980=110000,R980&gt;672.8,R980&lt;=841,M980&lt;=10),('[1]Pricing Schedule'!$F$103+('[1]Pricing Schedule'!$F$105*M980))*5,
IF(AND(I980=110000,R980&gt;672.8,R980&lt;=841,M980&gt;10),('[1]Pricing Schedule'!$F$111+('[1]Pricing Schedule'!$F$113*M980))*5,
IF(AND(I980=110000,R980&gt;672.8,R980&lt;=841,M980&lt;=10),('[1]Pricing Schedule'!$F$103+('[1]Pricing Schedule'!$F$105*M980))*5,
IF(AND(I980=110000,R980&gt;672.8,R980&lt;=841,M980&gt;10),('[1]Pricing Schedule'!$F$111+('[1]Pricing Schedule'!$F$113*M980))*5,
IF(AND(I980=110000,R980&gt;1345.6,R980&lt;=1513.8,M980&lt;=10),('[1]Pricing Schedule'!$F$103+('[1]Pricing Schedule'!$F$105*M980))*9,
IF(AND(I980=110000,R980&gt;1345.6,R980&lt;=1513.8,M980&gt;10),('[1]Pricing Schedule'!$F$111+('[1]Pricing Schedule'!$F$113*M980))*9,
9999999999)))))))))))))))))))))))))))))))))))))))</f>
        <v>839680</v>
      </c>
      <c r="T980" s="21">
        <f>IF(AND(I980=38000,R980&lt;=4.5,M980&gt;8),'[1]Pricing Schedule'!$J$9,
IF(AND(I980=38000,R980&lt;=4.5,M980&lt;=8),'[1]Pricing Schedule'!$J$36,
IF(AND(I980=38000,R980&gt;4.5,R980&lt;=9,M980&gt;8),'[1]Pricing Schedule'!$J$18,
IF(AND(I980=38000,R980&gt;4.5,R980&lt;=9,M980&lt;=8),'[1]Pricing Schedule'!$J$36,
IF(AND(I980=38000,R980&gt;9,R980&lt;=12.8,M980&gt;8),'[1]Pricing Schedule'!$J$27,
IF(AND(I980=38000,R980&gt;9,R980&lt;=12.8,M980&lt;=8),'[1]Pricing Schedule'!$J$36,
IF(AND(I980=38000,R980&gt;12.8,R980&lt;=22.8),'[1]Pricing Schedule'!$J$36,
IF(AND(I980=38000,R980&gt;22.8,R980&lt;=30.2),'[1]Pricing Schedule'!$J$45,
IF(AND(I980=38000,R980&gt;30.2,R980&lt;=45.9),'[1]Pricing Schedule'!$J$54,
IF(AND(I980=38000,R980&gt;45.9,R980&lt;=123.4),'[1]Pricing Schedule'!$J$97,
IF(AND(I980=38000,R980&gt;123.4,R980&lt;=168.2,M980&lt;=10),'[1]Pricing Schedule'!$J$105,
IF(AND(I980=38000,R980&gt;123.4,R980&lt;=168.2,M980&gt;10),'[1]Pricing Schedule'!$J$113,
IF(AND(I980=38000,R980&gt;168.2,R980&lt;=336.4,M980&lt;=10),('[1]Pricing Schedule'!$J$105),
IF(AND(I980=38000,R980&gt;168.2,R980&lt;=336.4,M980&gt;10),('[1]Pricing Schedule'!$J$113),
IF(AND(I980=38000,R980&gt;336.4,R980&lt;=504.6,M980&lt;=10),('[1]Pricing Schedule'!$J$105),
IF(AND(I980=38000,R980&gt;336.4,R980&lt;=504.6,M980&gt;10),('[1]Pricing Schedule'!$J$113),
IF(AND(I980=38000,R980&gt;504.6,R980&lt;=672.8,M980&lt;=10),('[1]Pricing Schedule'!$J$105),
IF(AND(I980=38000,R980&gt;504.6,R980&lt;=672.8,M980&gt;10),('[1]Pricing Schedule'!$J$113),
IF(AND(I980=110000,R980&lt;=12.8,M980&gt;2),'[1]Pricing Schedule'!$J$63,
IF(AND(I980=110000,R980&lt;=12.8,M980&lt;=2),'[1]Pricing Schedule'!$J$97,
IF(AND(I980=110000,R980&gt;12.8,R980&lt;=22.8,M980&gt;3),'[1]Pricing Schedule'!$J$72,
IF(AND(I980=110000,R980&gt;12.8,R980&lt;=22.8,M980&lt;=3),'[1]Pricing Schedule'!$J$97,
IF(AND(I980=110000,R980&gt;22.8,R980&lt;=30.2),'[1]Pricing Schedule'!$J$81,
IF(AND(I980=110000,R980&gt;30.2,R980&lt;=45.9),'[1]Pricing Schedule'!$J$90,
IF(AND(I980=110000,R980&gt;45.9,R980&lt;=123.4),'[1]Pricing Schedule'!$J$97,
IF(AND(I980=110000,R980&gt;123.4,R980&lt;=168.2,M980&lt;=10),'[1]Pricing Schedule'!$J$105,
IF(AND(I980=110000,R980&gt;123.4,R980&lt;=168.2,M980&gt;10),'[1]Pricing Schedule'!$J$113,
IF(AND(I980=110000,R980&gt;168.2,R980&lt;=336.2,M980&lt;=10),('[1]Pricing Schedule'!$J$105),
IF(AND(I980=110000,R980&gt;168.2,R980&lt;=336.2,M980&gt;10),('[1]Pricing Schedule'!$J$113),
IF(AND(I980=110000,R980&gt;336.4,R980&lt;=504.6,M980&lt;=10),('[1]Pricing Schedule'!$J$105),
IF(AND(I980=110000,R980&gt;336.4,R980&lt;=504.6,M980&gt;10),('[1]Pricing Schedule'!$J$113),
IF(AND(I980=110000,R980&gt;504.6,R980&lt;=672.8,M980&lt;=10),('[1]Pricing Schedule'!$J$105),
IF(AND(I980=110000,R980&gt;504.6,R980&lt;=672.8,M980&gt;10),('[1]Pricing Schedule'!$J$113),
IF(AND(I980=110000,R980&gt;672.8,R980&lt;=841,M980&lt;=10),('[1]Pricing Schedule'!$J$105),
IF(AND(I980=110000,R980&gt;672.8,R980&lt;=841,M980&gt;10),('[1]Pricing Schedule'!$J$113),
IF(AND(I980=110000,R980&gt;1682,R980&lt;=1850.2,M980&lt;=10),('[1]Pricing Schedule'!$J$105),
IF(AND(I980=110000,R980&gt;1682,R980&lt;=1850.2,M980&gt;10),('[1]Pricing Schedule'!$J$113),
IF(AND(I980=110000,R980&gt;2018.4,R980&lt;=2186.6,M980&lt;=10),('[1]Pricing Schedule'!$J$105),
IF(AND(I980=110000,R980&gt;2018.4,R980&lt;=2186.6,M980&gt;10),('[1]Pricing Schedule'!$J$113),999999999)))))))))))))))))))))))))))))))))))))))</f>
        <v>4</v>
      </c>
      <c r="U980" s="40">
        <f t="shared" si="96"/>
        <v>199923.80952380953</v>
      </c>
      <c r="V980" s="41">
        <f t="shared" si="97"/>
        <v>5.0019054878048781</v>
      </c>
      <c r="Y980" s="23">
        <v>563</v>
      </c>
      <c r="Z980" s="23">
        <v>387</v>
      </c>
      <c r="AR980" s="35"/>
    </row>
    <row r="981" spans="1:44">
      <c r="A981" s="23">
        <v>982</v>
      </c>
      <c r="B981" s="23">
        <v>982</v>
      </c>
      <c r="C981" s="23" t="s">
        <v>1475</v>
      </c>
      <c r="D981" s="23" t="s">
        <v>423</v>
      </c>
      <c r="E981" s="23" t="s">
        <v>1103</v>
      </c>
      <c r="F981" s="23" t="s">
        <v>803</v>
      </c>
      <c r="G981" s="23" t="s">
        <v>804</v>
      </c>
      <c r="H981" s="23" t="s">
        <v>113</v>
      </c>
      <c r="I981" s="13">
        <v>38000</v>
      </c>
      <c r="J981" s="13">
        <v>38000</v>
      </c>
      <c r="K981" s="23" t="s">
        <v>119</v>
      </c>
      <c r="L981" s="24">
        <v>6.3760000000000003</v>
      </c>
      <c r="M981" s="37">
        <f t="shared" si="92"/>
        <v>7</v>
      </c>
      <c r="N981" s="24">
        <v>0.83099999999999996</v>
      </c>
      <c r="O981" s="13">
        <v>2</v>
      </c>
      <c r="P981" s="36">
        <f t="shared" si="93"/>
        <v>0.62324999999999997</v>
      </c>
      <c r="Q981" s="38">
        <f t="shared" si="94"/>
        <v>8.4</v>
      </c>
      <c r="R981" s="37">
        <f t="shared" si="95"/>
        <v>8.4</v>
      </c>
      <c r="S981" s="39">
        <f>IF(AND(I981=38000,R981&lt;=4.5,M981&gt;8),'[1]Pricing Schedule'!$F$8+('[1]Pricing Schedule'!$F$9*M981),
IF(AND(I981=38000,R981&lt;=4.5,M981&lt;=8),'[1]Pricing Schedule'!$F$34+('[1]Pricing Schedule'!$F$36*M981),
IF(AND(I981=38000,R981&gt;4.5,R981&lt;=9,M981&gt;8),'[1]Pricing Schedule'!$F$17+('[1]Pricing Schedule'!$F$18*M981),
IF(AND(I981=38000,R981&gt;4.5,R981&lt;=9,M981&lt;=8),'[1]Pricing Schedule'!$F$34+('[1]Pricing Schedule'!$F$36*M981),
IF(AND(I981=38000,R981&gt;9,R981&lt;=12.8,M981&gt;8),'[1]Pricing Schedule'!$F$26+('[1]Pricing Schedule'!$F$27*M981),
IF(AND(I981=38000,R981&gt;9,R981&lt;=12.8,M981&lt;=8),'[1]Pricing Schedule'!$F$34+('[1]Pricing Schedule'!$F$36*M981),
IF(AND(I981=38000,R981&gt;12.8,R981&lt;=22.8),'[1]Pricing Schedule'!$F$34+('[1]Pricing Schedule'!$F$36*M981),
IF(AND(I981=38000,R981&gt;22.8,R981&lt;=30.2),'[1]Pricing Schedule'!$F$43+('[1]Pricing Schedule'!$F$45*M981),
IF(AND(I981=38000,R981&gt;30.2,R981&lt;=45.9),'[1]Pricing Schedule'!$F$52+('[1]Pricing Schedule'!$F$54*M981),
IF(AND(I981=38000,R981&gt;45.9,R981&lt;=123.4),'[1]Pricing Schedule'!$F$96+('[1]Pricing Schedule'!$F$97*M981),
IF(AND(I981=38000,R981&gt;123.4,R981&lt;=168.2,M981&lt;=10),'[1]Pricing Schedule'!$F$103+('[1]Pricing Schedule'!$F$105*M981),
IF(AND(I981=38000,R981&gt;123.4,R981&lt;=168.2,M981&gt;10),'[1]Pricing Schedule'!$F$111+('[1]Pricing Schedule'!$F$113*M981),
IF(AND(I981=38000,R981&gt;157.4,R981&lt;=336.4,M981&lt;=10),('[1]Pricing Schedule'!$F$103+('[1]Pricing Schedule'!$F$105*M981))*2,
IF(AND(I981=38000,R981&gt;157.4,R981&lt;=336.4,M981&gt;10),('[1]Pricing Schedule'!$F$111+('[1]Pricing Schedule'!$F$113*M981))*2,
IF(AND(I981=38000,R981&gt;314.8,R981&lt;=504.6,M981&lt;=10),('[1]Pricing Schedule'!$F$103+('[1]Pricing Schedule'!$F$105*M981))*3,
IF(AND(I981=38000,R981&gt;314.8,R981&lt;=504.6,M981&gt;10),('[1]Pricing Schedule'!$F$111+('[1]Pricing Schedule'!$F$113*M981))*3,
IF(AND(I981=38000,R981&gt;472.2,R981&lt;=672.8,M981&lt;=10),('[1]Pricing Schedule'!$F$103+('[1]Pricing Schedule'!$F$105*M981))*4,
IF(AND(I981=38000,R981&gt;472.2,R981&lt;=672.8,M981&gt;10),('[1]Pricing Schedule'!$F$111+('[1]Pricing Schedule'!$F$113*M981))*4,
IF(AND(I981=110000,R981&lt;=12.8,M981&gt;2),'[1]Pricing Schedule'!$F$62+('[1]Pricing Schedule'!$F$63*M981),
IF(AND(I981=110000,R981&lt;=12.8,M981&lt;=2),'[1]Pricing Schedule'!$F$96+('[1]Pricing Schedule'!$F$97*M981),
IF(AND(I981=110000,R981&gt;12.8,R981&lt;=22.8,M981&gt;3),'[1]Pricing Schedule'!$F$71+('[1]Pricing Schedule'!$F$72*M981),
IF(AND(I981=110000,R981&gt;12.8,R981&lt;=22.8,M981&lt;=3),'[1]Pricing Schedule'!$F$96+('[1]Pricing Schedule'!$F$97*M981),
IF(AND(I981=110000,R981&gt;22.8,R981&lt;=30.2),'[1]Pricing Schedule'!$F$80+('[1]Pricing Schedule'!$F$81*M981),
IF(AND(I981=110000,R981&gt;30.2,R981&lt;=45.9),'[1]Pricing Schedule'!$F$89+('[1]Pricing Schedule'!$F$90*M981),
IF(AND(I981=110000,R981&gt;45.9,R981&lt;=123.4),'[1]Pricing Schedule'!$F$96+('[1]Pricing Schedule'!$F$97*M981),
IF(AND(I981=110000,R981&gt;123.4,R981&lt;=168.2,M981&lt;=10),'[1]Pricing Schedule'!$F$103+('[1]Pricing Schedule'!$F$105*M981),
IF(AND(I981=110000,R981&gt;123.4,R981&lt;=168.2,M981&gt;10),'[1]Pricing Schedule'!$F$111+('[1]Pricing Schedule'!$F$113*M981),
IF(AND(I981=110000,R981&gt;168.2,R981&lt;=336.4,M981&lt;=10),('[1]Pricing Schedule'!$F$103+('[1]Pricing Schedule'!$F$105*M981))*2,
IF(AND(I981=110000,R981&gt;168.2,R981&lt;=336.4,M981&gt;10),('[1]Pricing Schedule'!$F$111+('[1]Pricing Schedule'!$F$113*M981))*2,
IF(AND(I981=110000,R981&gt;336.4,R981&lt;=504.6,M981&lt;=10),('[1]Pricing Schedule'!$F$103+('[1]Pricing Schedule'!$F$105*M981))*3,
IF(AND(I981=110000,R981&gt;336.4,R981&lt;=504.6,M981&gt;10),('[1]Pricing Schedule'!$F$111+('[1]Pricing Schedule'!$F$113*M981))*3,
IF(AND(I981=110000,R981&gt;504.6,R981&lt;=672.8,M981&lt;=10),('[1]Pricing Schedule'!$F$103+('[1]Pricing Schedule'!$F$105*M981))*4,
IF(AND(I981=110000,R981&gt;504.6,R981&lt;=672.8,M981&gt;10),('[1]Pricing Schedule'!$F$111+('[1]Pricing Schedule'!$F$113*M981))*4,
IF(AND(I981=110000,R981&gt;672.8,R981&lt;=841,M981&lt;=10),('[1]Pricing Schedule'!$F$103+('[1]Pricing Schedule'!$F$105*M981))*5,
IF(AND(I981=110000,R981&gt;672.8,R981&lt;=841,M981&gt;10),('[1]Pricing Schedule'!$F$111+('[1]Pricing Schedule'!$F$113*M981))*5,
IF(AND(I981=110000,R981&gt;672.8,R981&lt;=841,M981&lt;=10),('[1]Pricing Schedule'!$F$103+('[1]Pricing Schedule'!$F$105*M981))*5,
IF(AND(I981=110000,R981&gt;672.8,R981&lt;=841,M981&gt;10),('[1]Pricing Schedule'!$F$111+('[1]Pricing Schedule'!$F$113*M981))*5,
IF(AND(I981=110000,R981&gt;1345.6,R981&lt;=1513.8,M981&lt;=10),('[1]Pricing Schedule'!$F$103+('[1]Pricing Schedule'!$F$105*M981))*9,
IF(AND(I981=110000,R981&gt;1345.6,R981&lt;=1513.8,M981&gt;10),('[1]Pricing Schedule'!$F$111+('[1]Pricing Schedule'!$F$113*M981))*9,
9999999999)))))))))))))))))))))))))))))))))))))))</f>
        <v>839680</v>
      </c>
      <c r="T981" s="21">
        <f>IF(AND(I981=38000,R981&lt;=4.5,M981&gt;8),'[1]Pricing Schedule'!$J$9,
IF(AND(I981=38000,R981&lt;=4.5,M981&lt;=8),'[1]Pricing Schedule'!$J$36,
IF(AND(I981=38000,R981&gt;4.5,R981&lt;=9,M981&gt;8),'[1]Pricing Schedule'!$J$18,
IF(AND(I981=38000,R981&gt;4.5,R981&lt;=9,M981&lt;=8),'[1]Pricing Schedule'!$J$36,
IF(AND(I981=38000,R981&gt;9,R981&lt;=12.8,M981&gt;8),'[1]Pricing Schedule'!$J$27,
IF(AND(I981=38000,R981&gt;9,R981&lt;=12.8,M981&lt;=8),'[1]Pricing Schedule'!$J$36,
IF(AND(I981=38000,R981&gt;12.8,R981&lt;=22.8),'[1]Pricing Schedule'!$J$36,
IF(AND(I981=38000,R981&gt;22.8,R981&lt;=30.2),'[1]Pricing Schedule'!$J$45,
IF(AND(I981=38000,R981&gt;30.2,R981&lt;=45.9),'[1]Pricing Schedule'!$J$54,
IF(AND(I981=38000,R981&gt;45.9,R981&lt;=123.4),'[1]Pricing Schedule'!$J$97,
IF(AND(I981=38000,R981&gt;123.4,R981&lt;=168.2,M981&lt;=10),'[1]Pricing Schedule'!$J$105,
IF(AND(I981=38000,R981&gt;123.4,R981&lt;=168.2,M981&gt;10),'[1]Pricing Schedule'!$J$113,
IF(AND(I981=38000,R981&gt;168.2,R981&lt;=336.4,M981&lt;=10),('[1]Pricing Schedule'!$J$105),
IF(AND(I981=38000,R981&gt;168.2,R981&lt;=336.4,M981&gt;10),('[1]Pricing Schedule'!$J$113),
IF(AND(I981=38000,R981&gt;336.4,R981&lt;=504.6,M981&lt;=10),('[1]Pricing Schedule'!$J$105),
IF(AND(I981=38000,R981&gt;336.4,R981&lt;=504.6,M981&gt;10),('[1]Pricing Schedule'!$J$113),
IF(AND(I981=38000,R981&gt;504.6,R981&lt;=672.8,M981&lt;=10),('[1]Pricing Schedule'!$J$105),
IF(AND(I981=38000,R981&gt;504.6,R981&lt;=672.8,M981&gt;10),('[1]Pricing Schedule'!$J$113),
IF(AND(I981=110000,R981&lt;=12.8,M981&gt;2),'[1]Pricing Schedule'!$J$63,
IF(AND(I981=110000,R981&lt;=12.8,M981&lt;=2),'[1]Pricing Schedule'!$J$97,
IF(AND(I981=110000,R981&gt;12.8,R981&lt;=22.8,M981&gt;3),'[1]Pricing Schedule'!$J$72,
IF(AND(I981=110000,R981&gt;12.8,R981&lt;=22.8,M981&lt;=3),'[1]Pricing Schedule'!$J$97,
IF(AND(I981=110000,R981&gt;22.8,R981&lt;=30.2),'[1]Pricing Schedule'!$J$81,
IF(AND(I981=110000,R981&gt;30.2,R981&lt;=45.9),'[1]Pricing Schedule'!$J$90,
IF(AND(I981=110000,R981&gt;45.9,R981&lt;=123.4),'[1]Pricing Schedule'!$J$97,
IF(AND(I981=110000,R981&gt;123.4,R981&lt;=168.2,M981&lt;=10),'[1]Pricing Schedule'!$J$105,
IF(AND(I981=110000,R981&gt;123.4,R981&lt;=168.2,M981&gt;10),'[1]Pricing Schedule'!$J$113,
IF(AND(I981=110000,R981&gt;168.2,R981&lt;=336.2,M981&lt;=10),('[1]Pricing Schedule'!$J$105),
IF(AND(I981=110000,R981&gt;168.2,R981&lt;=336.2,M981&gt;10),('[1]Pricing Schedule'!$J$113),
IF(AND(I981=110000,R981&gt;336.4,R981&lt;=504.6,M981&lt;=10),('[1]Pricing Schedule'!$J$105),
IF(AND(I981=110000,R981&gt;336.4,R981&lt;=504.6,M981&gt;10),('[1]Pricing Schedule'!$J$113),
IF(AND(I981=110000,R981&gt;504.6,R981&lt;=672.8,M981&lt;=10),('[1]Pricing Schedule'!$J$105),
IF(AND(I981=110000,R981&gt;504.6,R981&lt;=672.8,M981&gt;10),('[1]Pricing Schedule'!$J$113),
IF(AND(I981=110000,R981&gt;672.8,R981&lt;=841,M981&lt;=10),('[1]Pricing Schedule'!$J$105),
IF(AND(I981=110000,R981&gt;672.8,R981&lt;=841,M981&gt;10),('[1]Pricing Schedule'!$J$113),
IF(AND(I981=110000,R981&gt;1682,R981&lt;=1850.2,M981&lt;=10),('[1]Pricing Schedule'!$J$105),
IF(AND(I981=110000,R981&gt;1682,R981&lt;=1850.2,M981&gt;10),('[1]Pricing Schedule'!$J$113),
IF(AND(I981=110000,R981&gt;2018.4,R981&lt;=2186.6,M981&lt;=10),('[1]Pricing Schedule'!$J$105),
IF(AND(I981=110000,R981&gt;2018.4,R981&lt;=2186.6,M981&gt;10),('[1]Pricing Schedule'!$J$113),999999999)))))))))))))))))))))))))))))))))))))))</f>
        <v>4</v>
      </c>
      <c r="U981" s="40">
        <f t="shared" si="96"/>
        <v>99961.904761904763</v>
      </c>
      <c r="V981" s="41">
        <f t="shared" si="97"/>
        <v>10.003810975609756</v>
      </c>
      <c r="Y981" s="23">
        <v>507</v>
      </c>
      <c r="Z981" s="23">
        <v>372</v>
      </c>
      <c r="AR981" s="35"/>
    </row>
    <row r="982" spans="1:44">
      <c r="A982" s="23">
        <v>983</v>
      </c>
      <c r="B982" s="23">
        <v>983</v>
      </c>
      <c r="C982" s="23" t="s">
        <v>1476</v>
      </c>
      <c r="D982" s="23" t="s">
        <v>131</v>
      </c>
      <c r="E982" s="23" t="s">
        <v>131</v>
      </c>
      <c r="F982" s="23" t="s">
        <v>1477</v>
      </c>
      <c r="G982" s="23" t="s">
        <v>1478</v>
      </c>
      <c r="H982" s="23" t="s">
        <v>133</v>
      </c>
      <c r="I982" s="13">
        <v>110000</v>
      </c>
      <c r="J982" s="23" t="s">
        <v>119</v>
      </c>
      <c r="K982" s="13">
        <v>110000</v>
      </c>
      <c r="L982" s="24">
        <v>8.9890000000000008</v>
      </c>
      <c r="M982" s="37">
        <f t="shared" si="92"/>
        <v>9</v>
      </c>
      <c r="N982" s="24">
        <v>1.9590000000000001</v>
      </c>
      <c r="O982" s="13">
        <v>2</v>
      </c>
      <c r="P982" s="36">
        <f t="shared" si="93"/>
        <v>1.4692500000000002</v>
      </c>
      <c r="Q982" s="38">
        <f t="shared" si="94"/>
        <v>16.8</v>
      </c>
      <c r="R982" s="37">
        <f t="shared" si="95"/>
        <v>16.8</v>
      </c>
      <c r="S982" s="39">
        <f>IF(AND(I982=38000,R982&lt;=4.5,M982&gt;8),'[1]Pricing Schedule'!$F$8+('[1]Pricing Schedule'!$F$9*M982),
IF(AND(I982=38000,R982&lt;=4.5,M982&lt;=8),'[1]Pricing Schedule'!$F$34+('[1]Pricing Schedule'!$F$36*M982),
IF(AND(I982=38000,R982&gt;4.5,R982&lt;=9,M982&gt;8),'[1]Pricing Schedule'!$F$17+('[1]Pricing Schedule'!$F$18*M982),
IF(AND(I982=38000,R982&gt;4.5,R982&lt;=9,M982&lt;=8),'[1]Pricing Schedule'!$F$34+('[1]Pricing Schedule'!$F$36*M982),
IF(AND(I982=38000,R982&gt;9,R982&lt;=12.8,M982&gt;8),'[1]Pricing Schedule'!$F$26+('[1]Pricing Schedule'!$F$27*M982),
IF(AND(I982=38000,R982&gt;9,R982&lt;=12.8,M982&lt;=8),'[1]Pricing Schedule'!$F$34+('[1]Pricing Schedule'!$F$36*M982),
IF(AND(I982=38000,R982&gt;12.8,R982&lt;=22.8),'[1]Pricing Schedule'!$F$34+('[1]Pricing Schedule'!$F$36*M982),
IF(AND(I982=38000,R982&gt;22.8,R982&lt;=30.2),'[1]Pricing Schedule'!$F$43+('[1]Pricing Schedule'!$F$45*M982),
IF(AND(I982=38000,R982&gt;30.2,R982&lt;=45.9),'[1]Pricing Schedule'!$F$52+('[1]Pricing Schedule'!$F$54*M982),
IF(AND(I982=38000,R982&gt;45.9,R982&lt;=123.4),'[1]Pricing Schedule'!$F$96+('[1]Pricing Schedule'!$F$97*M982),
IF(AND(I982=38000,R982&gt;123.4,R982&lt;=168.2,M982&lt;=10),'[1]Pricing Schedule'!$F$103+('[1]Pricing Schedule'!$F$105*M982),
IF(AND(I982=38000,R982&gt;123.4,R982&lt;=168.2,M982&gt;10),'[1]Pricing Schedule'!$F$111+('[1]Pricing Schedule'!$F$113*M982),
IF(AND(I982=38000,R982&gt;157.4,R982&lt;=336.4,M982&lt;=10),('[1]Pricing Schedule'!$F$103+('[1]Pricing Schedule'!$F$105*M982))*2,
IF(AND(I982=38000,R982&gt;157.4,R982&lt;=336.4,M982&gt;10),('[1]Pricing Schedule'!$F$111+('[1]Pricing Schedule'!$F$113*M982))*2,
IF(AND(I982=38000,R982&gt;314.8,R982&lt;=504.6,M982&lt;=10),('[1]Pricing Schedule'!$F$103+('[1]Pricing Schedule'!$F$105*M982))*3,
IF(AND(I982=38000,R982&gt;314.8,R982&lt;=504.6,M982&gt;10),('[1]Pricing Schedule'!$F$111+('[1]Pricing Schedule'!$F$113*M982))*3,
IF(AND(I982=38000,R982&gt;472.2,R982&lt;=672.8,M982&lt;=10),('[1]Pricing Schedule'!$F$103+('[1]Pricing Schedule'!$F$105*M982))*4,
IF(AND(I982=38000,R982&gt;472.2,R982&lt;=672.8,M982&gt;10),('[1]Pricing Schedule'!$F$111+('[1]Pricing Schedule'!$F$113*M982))*4,
IF(AND(I982=110000,R982&lt;=12.8,M982&gt;2),'[1]Pricing Schedule'!$F$62+('[1]Pricing Schedule'!$F$63*M982),
IF(AND(I982=110000,R982&lt;=12.8,M982&lt;=2),'[1]Pricing Schedule'!$F$96+('[1]Pricing Schedule'!$F$97*M982),
IF(AND(I982=110000,R982&gt;12.8,R982&lt;=22.8,M982&gt;3),'[1]Pricing Schedule'!$F$71+('[1]Pricing Schedule'!$F$72*M982),
IF(AND(I982=110000,R982&gt;12.8,R982&lt;=22.8,M982&lt;=3),'[1]Pricing Schedule'!$F$96+('[1]Pricing Schedule'!$F$97*M982),
IF(AND(I982=110000,R982&gt;22.8,R982&lt;=30.2),'[1]Pricing Schedule'!$F$80+('[1]Pricing Schedule'!$F$81*M982),
IF(AND(I982=110000,R982&gt;30.2,R982&lt;=45.9),'[1]Pricing Schedule'!$F$89+('[1]Pricing Schedule'!$F$90*M982),
IF(AND(I982=110000,R982&gt;45.9,R982&lt;=123.4),'[1]Pricing Schedule'!$F$96+('[1]Pricing Schedule'!$F$97*M982),
IF(AND(I982=110000,R982&gt;123.4,R982&lt;=168.2,M982&lt;=10),'[1]Pricing Schedule'!$F$103+('[1]Pricing Schedule'!$F$105*M982),
IF(AND(I982=110000,R982&gt;123.4,R982&lt;=168.2,M982&gt;10),'[1]Pricing Schedule'!$F$111+('[1]Pricing Schedule'!$F$113*M982),
IF(AND(I982=110000,R982&gt;168.2,R982&lt;=336.4,M982&lt;=10),('[1]Pricing Schedule'!$F$103+('[1]Pricing Schedule'!$F$105*M982))*2,
IF(AND(I982=110000,R982&gt;168.2,R982&lt;=336.4,M982&gt;10),('[1]Pricing Schedule'!$F$111+('[1]Pricing Schedule'!$F$113*M982))*2,
IF(AND(I982=110000,R982&gt;336.4,R982&lt;=504.6,M982&lt;=10),('[1]Pricing Schedule'!$F$103+('[1]Pricing Schedule'!$F$105*M982))*3,
IF(AND(I982=110000,R982&gt;336.4,R982&lt;=504.6,M982&gt;10),('[1]Pricing Schedule'!$F$111+('[1]Pricing Schedule'!$F$113*M982))*3,
IF(AND(I982=110000,R982&gt;504.6,R982&lt;=672.8,M982&lt;=10),('[1]Pricing Schedule'!$F$103+('[1]Pricing Schedule'!$F$105*M982))*4,
IF(AND(I982=110000,R982&gt;504.6,R982&lt;=672.8,M982&gt;10),('[1]Pricing Schedule'!$F$111+('[1]Pricing Schedule'!$F$113*M982))*4,
IF(AND(I982=110000,R982&gt;672.8,R982&lt;=841,M982&lt;=10),('[1]Pricing Schedule'!$F$103+('[1]Pricing Schedule'!$F$105*M982))*5,
IF(AND(I982=110000,R982&gt;672.8,R982&lt;=841,M982&gt;10),('[1]Pricing Schedule'!$F$111+('[1]Pricing Schedule'!$F$113*M982))*5,
IF(AND(I982=110000,R982&gt;672.8,R982&lt;=841,M982&lt;=10),('[1]Pricing Schedule'!$F$103+('[1]Pricing Schedule'!$F$105*M982))*5,
IF(AND(I982=110000,R982&gt;672.8,R982&lt;=841,M982&gt;10),('[1]Pricing Schedule'!$F$111+('[1]Pricing Schedule'!$F$113*M982))*5,
IF(AND(I982=110000,R982&gt;1345.6,R982&lt;=1513.8,M982&lt;=10),('[1]Pricing Schedule'!$F$103+('[1]Pricing Schedule'!$F$105*M982))*9,
IF(AND(I982=110000,R982&gt;1345.6,R982&lt;=1513.8,M982&gt;10),('[1]Pricing Schedule'!$F$111+('[1]Pricing Schedule'!$F$113*M982))*9,
9999999999)))))))))))))))))))))))))))))))))))))))</f>
        <v>2227140</v>
      </c>
      <c r="T982" s="21">
        <f>IF(AND(I982=38000,R982&lt;=4.5,M982&gt;8),'[1]Pricing Schedule'!$J$9,
IF(AND(I982=38000,R982&lt;=4.5,M982&lt;=8),'[1]Pricing Schedule'!$J$36,
IF(AND(I982=38000,R982&gt;4.5,R982&lt;=9,M982&gt;8),'[1]Pricing Schedule'!$J$18,
IF(AND(I982=38000,R982&gt;4.5,R982&lt;=9,M982&lt;=8),'[1]Pricing Schedule'!$J$36,
IF(AND(I982=38000,R982&gt;9,R982&lt;=12.8,M982&gt;8),'[1]Pricing Schedule'!$J$27,
IF(AND(I982=38000,R982&gt;9,R982&lt;=12.8,M982&lt;=8),'[1]Pricing Schedule'!$J$36,
IF(AND(I982=38000,R982&gt;12.8,R982&lt;=22.8),'[1]Pricing Schedule'!$J$36,
IF(AND(I982=38000,R982&gt;22.8,R982&lt;=30.2),'[1]Pricing Schedule'!$J$45,
IF(AND(I982=38000,R982&gt;30.2,R982&lt;=45.9),'[1]Pricing Schedule'!$J$54,
IF(AND(I982=38000,R982&gt;45.9,R982&lt;=123.4),'[1]Pricing Schedule'!$J$97,
IF(AND(I982=38000,R982&gt;123.4,R982&lt;=168.2,M982&lt;=10),'[1]Pricing Schedule'!$J$105,
IF(AND(I982=38000,R982&gt;123.4,R982&lt;=168.2,M982&gt;10),'[1]Pricing Schedule'!$J$113,
IF(AND(I982=38000,R982&gt;168.2,R982&lt;=336.4,M982&lt;=10),('[1]Pricing Schedule'!$J$105),
IF(AND(I982=38000,R982&gt;168.2,R982&lt;=336.4,M982&gt;10),('[1]Pricing Schedule'!$J$113),
IF(AND(I982=38000,R982&gt;336.4,R982&lt;=504.6,M982&lt;=10),('[1]Pricing Schedule'!$J$105),
IF(AND(I982=38000,R982&gt;336.4,R982&lt;=504.6,M982&gt;10),('[1]Pricing Schedule'!$J$113),
IF(AND(I982=38000,R982&gt;504.6,R982&lt;=672.8,M982&lt;=10),('[1]Pricing Schedule'!$J$105),
IF(AND(I982=38000,R982&gt;504.6,R982&lt;=672.8,M982&gt;10),('[1]Pricing Schedule'!$J$113),
IF(AND(I982=110000,R982&lt;=12.8,M982&gt;2),'[1]Pricing Schedule'!$J$63,
IF(AND(I982=110000,R982&lt;=12.8,M982&lt;=2),'[1]Pricing Schedule'!$J$97,
IF(AND(I982=110000,R982&gt;12.8,R982&lt;=22.8,M982&gt;3),'[1]Pricing Schedule'!$J$72,
IF(AND(I982=110000,R982&gt;12.8,R982&lt;=22.8,M982&lt;=3),'[1]Pricing Schedule'!$J$97,
IF(AND(I982=110000,R982&gt;22.8,R982&lt;=30.2),'[1]Pricing Schedule'!$J$81,
IF(AND(I982=110000,R982&gt;30.2,R982&lt;=45.9),'[1]Pricing Schedule'!$J$90,
IF(AND(I982=110000,R982&gt;45.9,R982&lt;=123.4),'[1]Pricing Schedule'!$J$97,
IF(AND(I982=110000,R982&gt;123.4,R982&lt;=168.2,M982&lt;=10),'[1]Pricing Schedule'!$J$105,
IF(AND(I982=110000,R982&gt;123.4,R982&lt;=168.2,M982&gt;10),'[1]Pricing Schedule'!$J$113,
IF(AND(I982=110000,R982&gt;168.2,R982&lt;=336.2,M982&lt;=10),('[1]Pricing Schedule'!$J$105),
IF(AND(I982=110000,R982&gt;168.2,R982&lt;=336.2,M982&gt;10),('[1]Pricing Schedule'!$J$113),
IF(AND(I982=110000,R982&gt;336.4,R982&lt;=504.6,M982&lt;=10),('[1]Pricing Schedule'!$J$105),
IF(AND(I982=110000,R982&gt;336.4,R982&lt;=504.6,M982&gt;10),('[1]Pricing Schedule'!$J$113),
IF(AND(I982=110000,R982&gt;504.6,R982&lt;=672.8,M982&lt;=10),('[1]Pricing Schedule'!$J$105),
IF(AND(I982=110000,R982&gt;504.6,R982&lt;=672.8,M982&gt;10),('[1]Pricing Schedule'!$J$113),
IF(AND(I982=110000,R982&gt;672.8,R982&lt;=841,M982&lt;=10),('[1]Pricing Schedule'!$J$105),
IF(AND(I982=110000,R982&gt;672.8,R982&lt;=841,M982&gt;10),('[1]Pricing Schedule'!$J$113),
IF(AND(I982=110000,R982&gt;1682,R982&lt;=1850.2,M982&lt;=10),('[1]Pricing Schedule'!$J$105),
IF(AND(I982=110000,R982&gt;1682,R982&lt;=1850.2,M982&gt;10),('[1]Pricing Schedule'!$J$113),
IF(AND(I982=110000,R982&gt;2018.4,R982&lt;=2186.6,M982&lt;=10),('[1]Pricing Schedule'!$J$105),
IF(AND(I982=110000,R982&gt;2018.4,R982&lt;=2186.6,M982&gt;10),('[1]Pricing Schedule'!$J$113),999999999)))))))))))))))))))))))))))))))))))))))</f>
        <v>8</v>
      </c>
      <c r="U982" s="40">
        <f t="shared" si="96"/>
        <v>132567.85714285713</v>
      </c>
      <c r="V982" s="41">
        <f t="shared" si="97"/>
        <v>7.5433066623562057</v>
      </c>
      <c r="Y982" s="23">
        <v>269</v>
      </c>
      <c r="Z982" s="23">
        <v>116</v>
      </c>
      <c r="AR982" s="35"/>
    </row>
    <row r="983" spans="1:44">
      <c r="A983" s="23">
        <v>984</v>
      </c>
      <c r="B983" s="23">
        <v>984</v>
      </c>
      <c r="C983" s="23" t="s">
        <v>1479</v>
      </c>
      <c r="D983" s="23" t="s">
        <v>344</v>
      </c>
      <c r="E983" s="23" t="s">
        <v>344</v>
      </c>
      <c r="F983" s="23" t="s">
        <v>345</v>
      </c>
      <c r="G983" s="23" t="s">
        <v>346</v>
      </c>
      <c r="H983" s="23" t="s">
        <v>113</v>
      </c>
      <c r="I983" s="13">
        <v>38000</v>
      </c>
      <c r="J983" s="13">
        <v>38000</v>
      </c>
      <c r="K983" s="23" t="s">
        <v>119</v>
      </c>
      <c r="L983" s="24">
        <v>8.1449999999999996</v>
      </c>
      <c r="M983" s="37">
        <f t="shared" si="92"/>
        <v>9</v>
      </c>
      <c r="N983" s="24">
        <v>0.93100000000000005</v>
      </c>
      <c r="O983" s="13">
        <v>2</v>
      </c>
      <c r="P983" s="36">
        <f t="shared" si="93"/>
        <v>0.69825000000000004</v>
      </c>
      <c r="Q983" s="38">
        <f t="shared" si="94"/>
        <v>8.4</v>
      </c>
      <c r="R983" s="37">
        <f t="shared" si="95"/>
        <v>8.4</v>
      </c>
      <c r="S983" s="39">
        <f>IF(AND(I983=38000,R983&lt;=4.5,M983&gt;8),'[1]Pricing Schedule'!$F$8+('[1]Pricing Schedule'!$F$9*M983),
IF(AND(I983=38000,R983&lt;=4.5,M983&lt;=8),'[1]Pricing Schedule'!$F$34+('[1]Pricing Schedule'!$F$36*M983),
IF(AND(I983=38000,R983&gt;4.5,R983&lt;=9,M983&gt;8),'[1]Pricing Schedule'!$F$17+('[1]Pricing Schedule'!$F$18*M983),
IF(AND(I983=38000,R983&gt;4.5,R983&lt;=9,M983&lt;=8),'[1]Pricing Schedule'!$F$34+('[1]Pricing Schedule'!$F$36*M983),
IF(AND(I983=38000,R983&gt;9,R983&lt;=12.8,M983&gt;8),'[1]Pricing Schedule'!$F$26+('[1]Pricing Schedule'!$F$27*M983),
IF(AND(I983=38000,R983&gt;9,R983&lt;=12.8,M983&lt;=8),'[1]Pricing Schedule'!$F$34+('[1]Pricing Schedule'!$F$36*M983),
IF(AND(I983=38000,R983&gt;12.8,R983&lt;=22.8),'[1]Pricing Schedule'!$F$34+('[1]Pricing Schedule'!$F$36*M983),
IF(AND(I983=38000,R983&gt;22.8,R983&lt;=30.2),'[1]Pricing Schedule'!$F$43+('[1]Pricing Schedule'!$F$45*M983),
IF(AND(I983=38000,R983&gt;30.2,R983&lt;=45.9),'[1]Pricing Schedule'!$F$52+('[1]Pricing Schedule'!$F$54*M983),
IF(AND(I983=38000,R983&gt;45.9,R983&lt;=123.4),'[1]Pricing Schedule'!$F$96+('[1]Pricing Schedule'!$F$97*M983),
IF(AND(I983=38000,R983&gt;123.4,R983&lt;=168.2,M983&lt;=10),'[1]Pricing Schedule'!$F$103+('[1]Pricing Schedule'!$F$105*M983),
IF(AND(I983=38000,R983&gt;123.4,R983&lt;=168.2,M983&gt;10),'[1]Pricing Schedule'!$F$111+('[1]Pricing Schedule'!$F$113*M983),
IF(AND(I983=38000,R983&gt;157.4,R983&lt;=336.4,M983&lt;=10),('[1]Pricing Schedule'!$F$103+('[1]Pricing Schedule'!$F$105*M983))*2,
IF(AND(I983=38000,R983&gt;157.4,R983&lt;=336.4,M983&gt;10),('[1]Pricing Schedule'!$F$111+('[1]Pricing Schedule'!$F$113*M983))*2,
IF(AND(I983=38000,R983&gt;314.8,R983&lt;=504.6,M983&lt;=10),('[1]Pricing Schedule'!$F$103+('[1]Pricing Schedule'!$F$105*M983))*3,
IF(AND(I983=38000,R983&gt;314.8,R983&lt;=504.6,M983&gt;10),('[1]Pricing Schedule'!$F$111+('[1]Pricing Schedule'!$F$113*M983))*3,
IF(AND(I983=38000,R983&gt;472.2,R983&lt;=672.8,M983&lt;=10),('[1]Pricing Schedule'!$F$103+('[1]Pricing Schedule'!$F$105*M983))*4,
IF(AND(I983=38000,R983&gt;472.2,R983&lt;=672.8,M983&gt;10),('[1]Pricing Schedule'!$F$111+('[1]Pricing Schedule'!$F$113*M983))*4,
IF(AND(I983=110000,R983&lt;=12.8,M983&gt;2),'[1]Pricing Schedule'!$F$62+('[1]Pricing Schedule'!$F$63*M983),
IF(AND(I983=110000,R983&lt;=12.8,M983&lt;=2),'[1]Pricing Schedule'!$F$96+('[1]Pricing Schedule'!$F$97*M983),
IF(AND(I983=110000,R983&gt;12.8,R983&lt;=22.8,M983&gt;3),'[1]Pricing Schedule'!$F$71+('[1]Pricing Schedule'!$F$72*M983),
IF(AND(I983=110000,R983&gt;12.8,R983&lt;=22.8,M983&lt;=3),'[1]Pricing Schedule'!$F$96+('[1]Pricing Schedule'!$F$97*M983),
IF(AND(I983=110000,R983&gt;22.8,R983&lt;=30.2),'[1]Pricing Schedule'!$F$80+('[1]Pricing Schedule'!$F$81*M983),
IF(AND(I983=110000,R983&gt;30.2,R983&lt;=45.9),'[1]Pricing Schedule'!$F$89+('[1]Pricing Schedule'!$F$90*M983),
IF(AND(I983=110000,R983&gt;45.9,R983&lt;=123.4),'[1]Pricing Schedule'!$F$96+('[1]Pricing Schedule'!$F$97*M983),
IF(AND(I983=110000,R983&gt;123.4,R983&lt;=168.2,M983&lt;=10),'[1]Pricing Schedule'!$F$103+('[1]Pricing Schedule'!$F$105*M983),
IF(AND(I983=110000,R983&gt;123.4,R983&lt;=168.2,M983&gt;10),'[1]Pricing Schedule'!$F$111+('[1]Pricing Schedule'!$F$113*M983),
IF(AND(I983=110000,R983&gt;168.2,R983&lt;=336.4,M983&lt;=10),('[1]Pricing Schedule'!$F$103+('[1]Pricing Schedule'!$F$105*M983))*2,
IF(AND(I983=110000,R983&gt;168.2,R983&lt;=336.4,M983&gt;10),('[1]Pricing Schedule'!$F$111+('[1]Pricing Schedule'!$F$113*M983))*2,
IF(AND(I983=110000,R983&gt;336.4,R983&lt;=504.6,M983&lt;=10),('[1]Pricing Schedule'!$F$103+('[1]Pricing Schedule'!$F$105*M983))*3,
IF(AND(I983=110000,R983&gt;336.4,R983&lt;=504.6,M983&gt;10),('[1]Pricing Schedule'!$F$111+('[1]Pricing Schedule'!$F$113*M983))*3,
IF(AND(I983=110000,R983&gt;504.6,R983&lt;=672.8,M983&lt;=10),('[1]Pricing Schedule'!$F$103+('[1]Pricing Schedule'!$F$105*M983))*4,
IF(AND(I983=110000,R983&gt;504.6,R983&lt;=672.8,M983&gt;10),('[1]Pricing Schedule'!$F$111+('[1]Pricing Schedule'!$F$113*M983))*4,
IF(AND(I983=110000,R983&gt;672.8,R983&lt;=841,M983&lt;=10),('[1]Pricing Schedule'!$F$103+('[1]Pricing Schedule'!$F$105*M983))*5,
IF(AND(I983=110000,R983&gt;672.8,R983&lt;=841,M983&gt;10),('[1]Pricing Schedule'!$F$111+('[1]Pricing Schedule'!$F$113*M983))*5,
IF(AND(I983=110000,R983&gt;672.8,R983&lt;=841,M983&lt;=10),('[1]Pricing Schedule'!$F$103+('[1]Pricing Schedule'!$F$105*M983))*5,
IF(AND(I983=110000,R983&gt;672.8,R983&lt;=841,M983&gt;10),('[1]Pricing Schedule'!$F$111+('[1]Pricing Schedule'!$F$113*M983))*5,
IF(AND(I983=110000,R983&gt;1345.6,R983&lt;=1513.8,M983&lt;=10),('[1]Pricing Schedule'!$F$103+('[1]Pricing Schedule'!$F$105*M983))*9,
IF(AND(I983=110000,R983&gt;1345.6,R983&lt;=1513.8,M983&gt;10),('[1]Pricing Schedule'!$F$111+('[1]Pricing Schedule'!$F$113*M983))*9,
9999999999)))))))))))))))))))))))))))))))))))))))</f>
        <v>1379800</v>
      </c>
      <c r="T983" s="21">
        <f>IF(AND(I983=38000,R983&lt;=4.5,M983&gt;8),'[1]Pricing Schedule'!$J$9,
IF(AND(I983=38000,R983&lt;=4.5,M983&lt;=8),'[1]Pricing Schedule'!$J$36,
IF(AND(I983=38000,R983&gt;4.5,R983&lt;=9,M983&gt;8),'[1]Pricing Schedule'!$J$18,
IF(AND(I983=38000,R983&gt;4.5,R983&lt;=9,M983&lt;=8),'[1]Pricing Schedule'!$J$36,
IF(AND(I983=38000,R983&gt;9,R983&lt;=12.8,M983&gt;8),'[1]Pricing Schedule'!$J$27,
IF(AND(I983=38000,R983&gt;9,R983&lt;=12.8,M983&lt;=8),'[1]Pricing Schedule'!$J$36,
IF(AND(I983=38000,R983&gt;12.8,R983&lt;=22.8),'[1]Pricing Schedule'!$J$36,
IF(AND(I983=38000,R983&gt;22.8,R983&lt;=30.2),'[1]Pricing Schedule'!$J$45,
IF(AND(I983=38000,R983&gt;30.2,R983&lt;=45.9),'[1]Pricing Schedule'!$J$54,
IF(AND(I983=38000,R983&gt;45.9,R983&lt;=123.4),'[1]Pricing Schedule'!$J$97,
IF(AND(I983=38000,R983&gt;123.4,R983&lt;=168.2,M983&lt;=10),'[1]Pricing Schedule'!$J$105,
IF(AND(I983=38000,R983&gt;123.4,R983&lt;=168.2,M983&gt;10),'[1]Pricing Schedule'!$J$113,
IF(AND(I983=38000,R983&gt;168.2,R983&lt;=336.4,M983&lt;=10),('[1]Pricing Schedule'!$J$105),
IF(AND(I983=38000,R983&gt;168.2,R983&lt;=336.4,M983&gt;10),('[1]Pricing Schedule'!$J$113),
IF(AND(I983=38000,R983&gt;336.4,R983&lt;=504.6,M983&lt;=10),('[1]Pricing Schedule'!$J$105),
IF(AND(I983=38000,R983&gt;336.4,R983&lt;=504.6,M983&gt;10),('[1]Pricing Schedule'!$J$113),
IF(AND(I983=38000,R983&gt;504.6,R983&lt;=672.8,M983&lt;=10),('[1]Pricing Schedule'!$J$105),
IF(AND(I983=38000,R983&gt;504.6,R983&lt;=672.8,M983&gt;10),('[1]Pricing Schedule'!$J$113),
IF(AND(I983=110000,R983&lt;=12.8,M983&gt;2),'[1]Pricing Schedule'!$J$63,
IF(AND(I983=110000,R983&lt;=12.8,M983&lt;=2),'[1]Pricing Schedule'!$J$97,
IF(AND(I983=110000,R983&gt;12.8,R983&lt;=22.8,M983&gt;3),'[1]Pricing Schedule'!$J$72,
IF(AND(I983=110000,R983&gt;12.8,R983&lt;=22.8,M983&lt;=3),'[1]Pricing Schedule'!$J$97,
IF(AND(I983=110000,R983&gt;22.8,R983&lt;=30.2),'[1]Pricing Schedule'!$J$81,
IF(AND(I983=110000,R983&gt;30.2,R983&lt;=45.9),'[1]Pricing Schedule'!$J$90,
IF(AND(I983=110000,R983&gt;45.9,R983&lt;=123.4),'[1]Pricing Schedule'!$J$97,
IF(AND(I983=110000,R983&gt;123.4,R983&lt;=168.2,M983&lt;=10),'[1]Pricing Schedule'!$J$105,
IF(AND(I983=110000,R983&gt;123.4,R983&lt;=168.2,M983&gt;10),'[1]Pricing Schedule'!$J$113,
IF(AND(I983=110000,R983&gt;168.2,R983&lt;=336.2,M983&lt;=10),('[1]Pricing Schedule'!$J$105),
IF(AND(I983=110000,R983&gt;168.2,R983&lt;=336.2,M983&gt;10),('[1]Pricing Schedule'!$J$113),
IF(AND(I983=110000,R983&gt;336.4,R983&lt;=504.6,M983&lt;=10),('[1]Pricing Schedule'!$J$105),
IF(AND(I983=110000,R983&gt;336.4,R983&lt;=504.6,M983&gt;10),('[1]Pricing Schedule'!$J$113),
IF(AND(I983=110000,R983&gt;504.6,R983&lt;=672.8,M983&lt;=10),('[1]Pricing Schedule'!$J$105),
IF(AND(I983=110000,R983&gt;504.6,R983&lt;=672.8,M983&gt;10),('[1]Pricing Schedule'!$J$113),
IF(AND(I983=110000,R983&gt;672.8,R983&lt;=841,M983&lt;=10),('[1]Pricing Schedule'!$J$105),
IF(AND(I983=110000,R983&gt;672.8,R983&lt;=841,M983&gt;10),('[1]Pricing Schedule'!$J$113),
IF(AND(I983=110000,R983&gt;1682,R983&lt;=1850.2,M983&lt;=10),('[1]Pricing Schedule'!$J$105),
IF(AND(I983=110000,R983&gt;1682,R983&lt;=1850.2,M983&gt;10),('[1]Pricing Schedule'!$J$113),
IF(AND(I983=110000,R983&gt;2018.4,R983&lt;=2186.6,M983&lt;=10),('[1]Pricing Schedule'!$J$105),
IF(AND(I983=110000,R983&gt;2018.4,R983&lt;=2186.6,M983&gt;10),('[1]Pricing Schedule'!$J$113),999999999)))))))))))))))))))))))))))))))))))))))</f>
        <v>2</v>
      </c>
      <c r="U983" s="40">
        <f t="shared" si="96"/>
        <v>164261.90476190476</v>
      </c>
      <c r="V983" s="41">
        <f t="shared" si="97"/>
        <v>6.087838817219887</v>
      </c>
      <c r="Y983" s="23">
        <v>250</v>
      </c>
      <c r="Z983" s="23">
        <v>645</v>
      </c>
      <c r="AR983" s="35"/>
    </row>
    <row r="984" spans="1:44">
      <c r="A984" s="23">
        <v>985</v>
      </c>
      <c r="B984" s="23">
        <v>985</v>
      </c>
      <c r="C984" s="23" t="s">
        <v>1480</v>
      </c>
      <c r="D984" s="23" t="s">
        <v>344</v>
      </c>
      <c r="E984" s="23" t="s">
        <v>344</v>
      </c>
      <c r="F984" s="23" t="s">
        <v>1047</v>
      </c>
      <c r="G984" s="23" t="s">
        <v>1048</v>
      </c>
      <c r="H984" s="23" t="s">
        <v>113</v>
      </c>
      <c r="I984" s="13">
        <v>38000</v>
      </c>
      <c r="J984" s="13">
        <v>38000</v>
      </c>
      <c r="K984" s="13">
        <v>10000</v>
      </c>
      <c r="L984" s="24">
        <v>6.7329999999999997</v>
      </c>
      <c r="M984" s="37">
        <f t="shared" si="92"/>
        <v>7</v>
      </c>
      <c r="N984" s="24">
        <v>1.1020000000000001</v>
      </c>
      <c r="O984" s="13">
        <v>2</v>
      </c>
      <c r="P984" s="36">
        <f t="shared" si="93"/>
        <v>0.82650000000000001</v>
      </c>
      <c r="Q984" s="38">
        <f t="shared" si="94"/>
        <v>8.4</v>
      </c>
      <c r="R984" s="37">
        <f t="shared" si="95"/>
        <v>8.4</v>
      </c>
      <c r="S984" s="39">
        <f>IF(AND(I984=38000,R984&lt;=4.5,M984&gt;8),'[1]Pricing Schedule'!$F$8+('[1]Pricing Schedule'!$F$9*M984),
IF(AND(I984=38000,R984&lt;=4.5,M984&lt;=8),'[1]Pricing Schedule'!$F$34+('[1]Pricing Schedule'!$F$36*M984),
IF(AND(I984=38000,R984&gt;4.5,R984&lt;=9,M984&gt;8),'[1]Pricing Schedule'!$F$17+('[1]Pricing Schedule'!$F$18*M984),
IF(AND(I984=38000,R984&gt;4.5,R984&lt;=9,M984&lt;=8),'[1]Pricing Schedule'!$F$34+('[1]Pricing Schedule'!$F$36*M984),
IF(AND(I984=38000,R984&gt;9,R984&lt;=12.8,M984&gt;8),'[1]Pricing Schedule'!$F$26+('[1]Pricing Schedule'!$F$27*M984),
IF(AND(I984=38000,R984&gt;9,R984&lt;=12.8,M984&lt;=8),'[1]Pricing Schedule'!$F$34+('[1]Pricing Schedule'!$F$36*M984),
IF(AND(I984=38000,R984&gt;12.8,R984&lt;=22.8),'[1]Pricing Schedule'!$F$34+('[1]Pricing Schedule'!$F$36*M984),
IF(AND(I984=38000,R984&gt;22.8,R984&lt;=30.2),'[1]Pricing Schedule'!$F$43+('[1]Pricing Schedule'!$F$45*M984),
IF(AND(I984=38000,R984&gt;30.2,R984&lt;=45.9),'[1]Pricing Schedule'!$F$52+('[1]Pricing Schedule'!$F$54*M984),
IF(AND(I984=38000,R984&gt;45.9,R984&lt;=123.4),'[1]Pricing Schedule'!$F$96+('[1]Pricing Schedule'!$F$97*M984),
IF(AND(I984=38000,R984&gt;123.4,R984&lt;=168.2,M984&lt;=10),'[1]Pricing Schedule'!$F$103+('[1]Pricing Schedule'!$F$105*M984),
IF(AND(I984=38000,R984&gt;123.4,R984&lt;=168.2,M984&gt;10),'[1]Pricing Schedule'!$F$111+('[1]Pricing Schedule'!$F$113*M984),
IF(AND(I984=38000,R984&gt;157.4,R984&lt;=336.4,M984&lt;=10),('[1]Pricing Schedule'!$F$103+('[1]Pricing Schedule'!$F$105*M984))*2,
IF(AND(I984=38000,R984&gt;157.4,R984&lt;=336.4,M984&gt;10),('[1]Pricing Schedule'!$F$111+('[1]Pricing Schedule'!$F$113*M984))*2,
IF(AND(I984=38000,R984&gt;314.8,R984&lt;=504.6,M984&lt;=10),('[1]Pricing Schedule'!$F$103+('[1]Pricing Schedule'!$F$105*M984))*3,
IF(AND(I984=38000,R984&gt;314.8,R984&lt;=504.6,M984&gt;10),('[1]Pricing Schedule'!$F$111+('[1]Pricing Schedule'!$F$113*M984))*3,
IF(AND(I984=38000,R984&gt;472.2,R984&lt;=672.8,M984&lt;=10),('[1]Pricing Schedule'!$F$103+('[1]Pricing Schedule'!$F$105*M984))*4,
IF(AND(I984=38000,R984&gt;472.2,R984&lt;=672.8,M984&gt;10),('[1]Pricing Schedule'!$F$111+('[1]Pricing Schedule'!$F$113*M984))*4,
IF(AND(I984=110000,R984&lt;=12.8,M984&gt;2),'[1]Pricing Schedule'!$F$62+('[1]Pricing Schedule'!$F$63*M984),
IF(AND(I984=110000,R984&lt;=12.8,M984&lt;=2),'[1]Pricing Schedule'!$F$96+('[1]Pricing Schedule'!$F$97*M984),
IF(AND(I984=110000,R984&gt;12.8,R984&lt;=22.8,M984&gt;3),'[1]Pricing Schedule'!$F$71+('[1]Pricing Schedule'!$F$72*M984),
IF(AND(I984=110000,R984&gt;12.8,R984&lt;=22.8,M984&lt;=3),'[1]Pricing Schedule'!$F$96+('[1]Pricing Schedule'!$F$97*M984),
IF(AND(I984=110000,R984&gt;22.8,R984&lt;=30.2),'[1]Pricing Schedule'!$F$80+('[1]Pricing Schedule'!$F$81*M984),
IF(AND(I984=110000,R984&gt;30.2,R984&lt;=45.9),'[1]Pricing Schedule'!$F$89+('[1]Pricing Schedule'!$F$90*M984),
IF(AND(I984=110000,R984&gt;45.9,R984&lt;=123.4),'[1]Pricing Schedule'!$F$96+('[1]Pricing Schedule'!$F$97*M984),
IF(AND(I984=110000,R984&gt;123.4,R984&lt;=168.2,M984&lt;=10),'[1]Pricing Schedule'!$F$103+('[1]Pricing Schedule'!$F$105*M984),
IF(AND(I984=110000,R984&gt;123.4,R984&lt;=168.2,M984&gt;10),'[1]Pricing Schedule'!$F$111+('[1]Pricing Schedule'!$F$113*M984),
IF(AND(I984=110000,R984&gt;168.2,R984&lt;=336.4,M984&lt;=10),('[1]Pricing Schedule'!$F$103+('[1]Pricing Schedule'!$F$105*M984))*2,
IF(AND(I984=110000,R984&gt;168.2,R984&lt;=336.4,M984&gt;10),('[1]Pricing Schedule'!$F$111+('[1]Pricing Schedule'!$F$113*M984))*2,
IF(AND(I984=110000,R984&gt;336.4,R984&lt;=504.6,M984&lt;=10),('[1]Pricing Schedule'!$F$103+('[1]Pricing Schedule'!$F$105*M984))*3,
IF(AND(I984=110000,R984&gt;336.4,R984&lt;=504.6,M984&gt;10),('[1]Pricing Schedule'!$F$111+('[1]Pricing Schedule'!$F$113*M984))*3,
IF(AND(I984=110000,R984&gt;504.6,R984&lt;=672.8,M984&lt;=10),('[1]Pricing Schedule'!$F$103+('[1]Pricing Schedule'!$F$105*M984))*4,
IF(AND(I984=110000,R984&gt;504.6,R984&lt;=672.8,M984&gt;10),('[1]Pricing Schedule'!$F$111+('[1]Pricing Schedule'!$F$113*M984))*4,
IF(AND(I984=110000,R984&gt;672.8,R984&lt;=841,M984&lt;=10),('[1]Pricing Schedule'!$F$103+('[1]Pricing Schedule'!$F$105*M984))*5,
IF(AND(I984=110000,R984&gt;672.8,R984&lt;=841,M984&gt;10),('[1]Pricing Schedule'!$F$111+('[1]Pricing Schedule'!$F$113*M984))*5,
IF(AND(I984=110000,R984&gt;672.8,R984&lt;=841,M984&lt;=10),('[1]Pricing Schedule'!$F$103+('[1]Pricing Schedule'!$F$105*M984))*5,
IF(AND(I984=110000,R984&gt;672.8,R984&lt;=841,M984&gt;10),('[1]Pricing Schedule'!$F$111+('[1]Pricing Schedule'!$F$113*M984))*5,
IF(AND(I984=110000,R984&gt;1345.6,R984&lt;=1513.8,M984&lt;=10),('[1]Pricing Schedule'!$F$103+('[1]Pricing Schedule'!$F$105*M984))*9,
IF(AND(I984=110000,R984&gt;1345.6,R984&lt;=1513.8,M984&gt;10),('[1]Pricing Schedule'!$F$111+('[1]Pricing Schedule'!$F$113*M984))*9,
9999999999)))))))))))))))))))))))))))))))))))))))</f>
        <v>839680</v>
      </c>
      <c r="T984" s="21">
        <f>IF(AND(I984=38000,R984&lt;=4.5,M984&gt;8),'[1]Pricing Schedule'!$J$9,
IF(AND(I984=38000,R984&lt;=4.5,M984&lt;=8),'[1]Pricing Schedule'!$J$36,
IF(AND(I984=38000,R984&gt;4.5,R984&lt;=9,M984&gt;8),'[1]Pricing Schedule'!$J$18,
IF(AND(I984=38000,R984&gt;4.5,R984&lt;=9,M984&lt;=8),'[1]Pricing Schedule'!$J$36,
IF(AND(I984=38000,R984&gt;9,R984&lt;=12.8,M984&gt;8),'[1]Pricing Schedule'!$J$27,
IF(AND(I984=38000,R984&gt;9,R984&lt;=12.8,M984&lt;=8),'[1]Pricing Schedule'!$J$36,
IF(AND(I984=38000,R984&gt;12.8,R984&lt;=22.8),'[1]Pricing Schedule'!$J$36,
IF(AND(I984=38000,R984&gt;22.8,R984&lt;=30.2),'[1]Pricing Schedule'!$J$45,
IF(AND(I984=38000,R984&gt;30.2,R984&lt;=45.9),'[1]Pricing Schedule'!$J$54,
IF(AND(I984=38000,R984&gt;45.9,R984&lt;=123.4),'[1]Pricing Schedule'!$J$97,
IF(AND(I984=38000,R984&gt;123.4,R984&lt;=168.2,M984&lt;=10),'[1]Pricing Schedule'!$J$105,
IF(AND(I984=38000,R984&gt;123.4,R984&lt;=168.2,M984&gt;10),'[1]Pricing Schedule'!$J$113,
IF(AND(I984=38000,R984&gt;168.2,R984&lt;=336.4,M984&lt;=10),('[1]Pricing Schedule'!$J$105),
IF(AND(I984=38000,R984&gt;168.2,R984&lt;=336.4,M984&gt;10),('[1]Pricing Schedule'!$J$113),
IF(AND(I984=38000,R984&gt;336.4,R984&lt;=504.6,M984&lt;=10),('[1]Pricing Schedule'!$J$105),
IF(AND(I984=38000,R984&gt;336.4,R984&lt;=504.6,M984&gt;10),('[1]Pricing Schedule'!$J$113),
IF(AND(I984=38000,R984&gt;504.6,R984&lt;=672.8,M984&lt;=10),('[1]Pricing Schedule'!$J$105),
IF(AND(I984=38000,R984&gt;504.6,R984&lt;=672.8,M984&gt;10),('[1]Pricing Schedule'!$J$113),
IF(AND(I984=110000,R984&lt;=12.8,M984&gt;2),'[1]Pricing Schedule'!$J$63,
IF(AND(I984=110000,R984&lt;=12.8,M984&lt;=2),'[1]Pricing Schedule'!$J$97,
IF(AND(I984=110000,R984&gt;12.8,R984&lt;=22.8,M984&gt;3),'[1]Pricing Schedule'!$J$72,
IF(AND(I984=110000,R984&gt;12.8,R984&lt;=22.8,M984&lt;=3),'[1]Pricing Schedule'!$J$97,
IF(AND(I984=110000,R984&gt;22.8,R984&lt;=30.2),'[1]Pricing Schedule'!$J$81,
IF(AND(I984=110000,R984&gt;30.2,R984&lt;=45.9),'[1]Pricing Schedule'!$J$90,
IF(AND(I984=110000,R984&gt;45.9,R984&lt;=123.4),'[1]Pricing Schedule'!$J$97,
IF(AND(I984=110000,R984&gt;123.4,R984&lt;=168.2,M984&lt;=10),'[1]Pricing Schedule'!$J$105,
IF(AND(I984=110000,R984&gt;123.4,R984&lt;=168.2,M984&gt;10),'[1]Pricing Schedule'!$J$113,
IF(AND(I984=110000,R984&gt;168.2,R984&lt;=336.2,M984&lt;=10),('[1]Pricing Schedule'!$J$105),
IF(AND(I984=110000,R984&gt;168.2,R984&lt;=336.2,M984&gt;10),('[1]Pricing Schedule'!$J$113),
IF(AND(I984=110000,R984&gt;336.4,R984&lt;=504.6,M984&lt;=10),('[1]Pricing Schedule'!$J$105),
IF(AND(I984=110000,R984&gt;336.4,R984&lt;=504.6,M984&gt;10),('[1]Pricing Schedule'!$J$113),
IF(AND(I984=110000,R984&gt;504.6,R984&lt;=672.8,M984&lt;=10),('[1]Pricing Schedule'!$J$105),
IF(AND(I984=110000,R984&gt;504.6,R984&lt;=672.8,M984&gt;10),('[1]Pricing Schedule'!$J$113),
IF(AND(I984=110000,R984&gt;672.8,R984&lt;=841,M984&lt;=10),('[1]Pricing Schedule'!$J$105),
IF(AND(I984=110000,R984&gt;672.8,R984&lt;=841,M984&gt;10),('[1]Pricing Schedule'!$J$113),
IF(AND(I984=110000,R984&gt;1682,R984&lt;=1850.2,M984&lt;=10),('[1]Pricing Schedule'!$J$105),
IF(AND(I984=110000,R984&gt;1682,R984&lt;=1850.2,M984&gt;10),('[1]Pricing Schedule'!$J$113),
IF(AND(I984=110000,R984&gt;2018.4,R984&lt;=2186.6,M984&lt;=10),('[1]Pricing Schedule'!$J$105),
IF(AND(I984=110000,R984&gt;2018.4,R984&lt;=2186.6,M984&gt;10),('[1]Pricing Schedule'!$J$113),999999999)))))))))))))))))))))))))))))))))))))))</f>
        <v>4</v>
      </c>
      <c r="U984" s="40">
        <f t="shared" si="96"/>
        <v>99961.904761904763</v>
      </c>
      <c r="V984" s="41">
        <f t="shared" si="97"/>
        <v>10.003810975609756</v>
      </c>
      <c r="Y984" s="23">
        <v>461</v>
      </c>
      <c r="Z984" s="23">
        <v>540</v>
      </c>
      <c r="AR984" s="35"/>
    </row>
    <row r="985" spans="1:44">
      <c r="A985" s="23">
        <v>986</v>
      </c>
      <c r="B985" s="23">
        <v>986</v>
      </c>
      <c r="C985" s="23" t="s">
        <v>1481</v>
      </c>
      <c r="D985" s="23" t="s">
        <v>131</v>
      </c>
      <c r="E985" s="23" t="s">
        <v>131</v>
      </c>
      <c r="F985" s="23" t="s">
        <v>1482</v>
      </c>
      <c r="G985" s="23" t="s">
        <v>1483</v>
      </c>
      <c r="H985" s="23" t="s">
        <v>133</v>
      </c>
      <c r="I985" s="13">
        <v>110000</v>
      </c>
      <c r="J985" s="23" t="s">
        <v>119</v>
      </c>
      <c r="K985" s="13">
        <v>110000</v>
      </c>
      <c r="L985" s="24">
        <v>4.2930000000000001</v>
      </c>
      <c r="M985" s="37">
        <f t="shared" si="92"/>
        <v>5</v>
      </c>
      <c r="N985" s="24">
        <v>2.98</v>
      </c>
      <c r="O985" s="13">
        <v>2</v>
      </c>
      <c r="P985" s="36">
        <f t="shared" si="93"/>
        <v>2.2349999999999999</v>
      </c>
      <c r="Q985" s="38">
        <f t="shared" si="94"/>
        <v>25.200000000000003</v>
      </c>
      <c r="R985" s="37">
        <f t="shared" si="95"/>
        <v>25.200000000000003</v>
      </c>
      <c r="S985" s="39">
        <f>IF(AND(I985=38000,R985&lt;=4.5,M985&gt;8),'[1]Pricing Schedule'!$F$8+('[1]Pricing Schedule'!$F$9*M985),
IF(AND(I985=38000,R985&lt;=4.5,M985&lt;=8),'[1]Pricing Schedule'!$F$34+('[1]Pricing Schedule'!$F$36*M985),
IF(AND(I985=38000,R985&gt;4.5,R985&lt;=9,M985&gt;8),'[1]Pricing Schedule'!$F$17+('[1]Pricing Schedule'!$F$18*M985),
IF(AND(I985=38000,R985&gt;4.5,R985&lt;=9,M985&lt;=8),'[1]Pricing Schedule'!$F$34+('[1]Pricing Schedule'!$F$36*M985),
IF(AND(I985=38000,R985&gt;9,R985&lt;=12.8,M985&gt;8),'[1]Pricing Schedule'!$F$26+('[1]Pricing Schedule'!$F$27*M985),
IF(AND(I985=38000,R985&gt;9,R985&lt;=12.8,M985&lt;=8),'[1]Pricing Schedule'!$F$34+('[1]Pricing Schedule'!$F$36*M985),
IF(AND(I985=38000,R985&gt;12.8,R985&lt;=22.8),'[1]Pricing Schedule'!$F$34+('[1]Pricing Schedule'!$F$36*M985),
IF(AND(I985=38000,R985&gt;22.8,R985&lt;=30.2),'[1]Pricing Schedule'!$F$43+('[1]Pricing Schedule'!$F$45*M985),
IF(AND(I985=38000,R985&gt;30.2,R985&lt;=45.9),'[1]Pricing Schedule'!$F$52+('[1]Pricing Schedule'!$F$54*M985),
IF(AND(I985=38000,R985&gt;45.9,R985&lt;=123.4),'[1]Pricing Schedule'!$F$96+('[1]Pricing Schedule'!$F$97*M985),
IF(AND(I985=38000,R985&gt;123.4,R985&lt;=168.2,M985&lt;=10),'[1]Pricing Schedule'!$F$103+('[1]Pricing Schedule'!$F$105*M985),
IF(AND(I985=38000,R985&gt;123.4,R985&lt;=168.2,M985&gt;10),'[1]Pricing Schedule'!$F$111+('[1]Pricing Schedule'!$F$113*M985),
IF(AND(I985=38000,R985&gt;157.4,R985&lt;=336.4,M985&lt;=10),('[1]Pricing Schedule'!$F$103+('[1]Pricing Schedule'!$F$105*M985))*2,
IF(AND(I985=38000,R985&gt;157.4,R985&lt;=336.4,M985&gt;10),('[1]Pricing Schedule'!$F$111+('[1]Pricing Schedule'!$F$113*M985))*2,
IF(AND(I985=38000,R985&gt;314.8,R985&lt;=504.6,M985&lt;=10),('[1]Pricing Schedule'!$F$103+('[1]Pricing Schedule'!$F$105*M985))*3,
IF(AND(I985=38000,R985&gt;314.8,R985&lt;=504.6,M985&gt;10),('[1]Pricing Schedule'!$F$111+('[1]Pricing Schedule'!$F$113*M985))*3,
IF(AND(I985=38000,R985&gt;472.2,R985&lt;=672.8,M985&lt;=10),('[1]Pricing Schedule'!$F$103+('[1]Pricing Schedule'!$F$105*M985))*4,
IF(AND(I985=38000,R985&gt;472.2,R985&lt;=672.8,M985&gt;10),('[1]Pricing Schedule'!$F$111+('[1]Pricing Schedule'!$F$113*M985))*4,
IF(AND(I985=110000,R985&lt;=12.8,M985&gt;2),'[1]Pricing Schedule'!$F$62+('[1]Pricing Schedule'!$F$63*M985),
IF(AND(I985=110000,R985&lt;=12.8,M985&lt;=2),'[1]Pricing Schedule'!$F$96+('[1]Pricing Schedule'!$F$97*M985),
IF(AND(I985=110000,R985&gt;12.8,R985&lt;=22.8,M985&gt;3),'[1]Pricing Schedule'!$F$71+('[1]Pricing Schedule'!$F$72*M985),
IF(AND(I985=110000,R985&gt;12.8,R985&lt;=22.8,M985&lt;=3),'[1]Pricing Schedule'!$F$96+('[1]Pricing Schedule'!$F$97*M985),
IF(AND(I985=110000,R985&gt;22.8,R985&lt;=30.2),'[1]Pricing Schedule'!$F$80+('[1]Pricing Schedule'!$F$81*M985),
IF(AND(I985=110000,R985&gt;30.2,R985&lt;=45.9),'[1]Pricing Schedule'!$F$89+('[1]Pricing Schedule'!$F$90*M985),
IF(AND(I985=110000,R985&gt;45.9,R985&lt;=123.4),'[1]Pricing Schedule'!$F$96+('[1]Pricing Schedule'!$F$97*M985),
IF(AND(I985=110000,R985&gt;123.4,R985&lt;=168.2,M985&lt;=10),'[1]Pricing Schedule'!$F$103+('[1]Pricing Schedule'!$F$105*M985),
IF(AND(I985=110000,R985&gt;123.4,R985&lt;=168.2,M985&gt;10),'[1]Pricing Schedule'!$F$111+('[1]Pricing Schedule'!$F$113*M985),
IF(AND(I985=110000,R985&gt;168.2,R985&lt;=336.4,M985&lt;=10),('[1]Pricing Schedule'!$F$103+('[1]Pricing Schedule'!$F$105*M985))*2,
IF(AND(I985=110000,R985&gt;168.2,R985&lt;=336.4,M985&gt;10),('[1]Pricing Schedule'!$F$111+('[1]Pricing Schedule'!$F$113*M985))*2,
IF(AND(I985=110000,R985&gt;336.4,R985&lt;=504.6,M985&lt;=10),('[1]Pricing Schedule'!$F$103+('[1]Pricing Schedule'!$F$105*M985))*3,
IF(AND(I985=110000,R985&gt;336.4,R985&lt;=504.6,M985&gt;10),('[1]Pricing Schedule'!$F$111+('[1]Pricing Schedule'!$F$113*M985))*3,
IF(AND(I985=110000,R985&gt;504.6,R985&lt;=672.8,M985&lt;=10),('[1]Pricing Schedule'!$F$103+('[1]Pricing Schedule'!$F$105*M985))*4,
IF(AND(I985=110000,R985&gt;504.6,R985&lt;=672.8,M985&gt;10),('[1]Pricing Schedule'!$F$111+('[1]Pricing Schedule'!$F$113*M985))*4,
IF(AND(I985=110000,R985&gt;672.8,R985&lt;=841,M985&lt;=10),('[1]Pricing Schedule'!$F$103+('[1]Pricing Schedule'!$F$105*M985))*5,
IF(AND(I985=110000,R985&gt;672.8,R985&lt;=841,M985&gt;10),('[1]Pricing Schedule'!$F$111+('[1]Pricing Schedule'!$F$113*M985))*5,
IF(AND(I985=110000,R985&gt;672.8,R985&lt;=841,M985&lt;=10),('[1]Pricing Schedule'!$F$103+('[1]Pricing Schedule'!$F$105*M985))*5,
IF(AND(I985=110000,R985&gt;672.8,R985&lt;=841,M985&gt;10),('[1]Pricing Schedule'!$F$111+('[1]Pricing Schedule'!$F$113*M985))*5,
IF(AND(I985=110000,R985&gt;1345.6,R985&lt;=1513.8,M985&lt;=10),('[1]Pricing Schedule'!$F$103+('[1]Pricing Schedule'!$F$105*M985))*9,
IF(AND(I985=110000,R985&gt;1345.6,R985&lt;=1513.8,M985&gt;10),('[1]Pricing Schedule'!$F$111+('[1]Pricing Schedule'!$F$113*M985))*9,
9999999999)))))))))))))))))))))))))))))))))))))))</f>
        <v>2398000</v>
      </c>
      <c r="T985" s="21">
        <f>IF(AND(I985=38000,R985&lt;=4.5,M985&gt;8),'[1]Pricing Schedule'!$J$9,
IF(AND(I985=38000,R985&lt;=4.5,M985&lt;=8),'[1]Pricing Schedule'!$J$36,
IF(AND(I985=38000,R985&gt;4.5,R985&lt;=9,M985&gt;8),'[1]Pricing Schedule'!$J$18,
IF(AND(I985=38000,R985&gt;4.5,R985&lt;=9,M985&lt;=8),'[1]Pricing Schedule'!$J$36,
IF(AND(I985=38000,R985&gt;9,R985&lt;=12.8,M985&gt;8),'[1]Pricing Schedule'!$J$27,
IF(AND(I985=38000,R985&gt;9,R985&lt;=12.8,M985&lt;=8),'[1]Pricing Schedule'!$J$36,
IF(AND(I985=38000,R985&gt;12.8,R985&lt;=22.8),'[1]Pricing Schedule'!$J$36,
IF(AND(I985=38000,R985&gt;22.8,R985&lt;=30.2),'[1]Pricing Schedule'!$J$45,
IF(AND(I985=38000,R985&gt;30.2,R985&lt;=45.9),'[1]Pricing Schedule'!$J$54,
IF(AND(I985=38000,R985&gt;45.9,R985&lt;=123.4),'[1]Pricing Schedule'!$J$97,
IF(AND(I985=38000,R985&gt;123.4,R985&lt;=168.2,M985&lt;=10),'[1]Pricing Schedule'!$J$105,
IF(AND(I985=38000,R985&gt;123.4,R985&lt;=168.2,M985&gt;10),'[1]Pricing Schedule'!$J$113,
IF(AND(I985=38000,R985&gt;168.2,R985&lt;=336.4,M985&lt;=10),('[1]Pricing Schedule'!$J$105),
IF(AND(I985=38000,R985&gt;168.2,R985&lt;=336.4,M985&gt;10),('[1]Pricing Schedule'!$J$113),
IF(AND(I985=38000,R985&gt;336.4,R985&lt;=504.6,M985&lt;=10),('[1]Pricing Schedule'!$J$105),
IF(AND(I985=38000,R985&gt;336.4,R985&lt;=504.6,M985&gt;10),('[1]Pricing Schedule'!$J$113),
IF(AND(I985=38000,R985&gt;504.6,R985&lt;=672.8,M985&lt;=10),('[1]Pricing Schedule'!$J$105),
IF(AND(I985=38000,R985&gt;504.6,R985&lt;=672.8,M985&gt;10),('[1]Pricing Schedule'!$J$113),
IF(AND(I985=110000,R985&lt;=12.8,M985&gt;2),'[1]Pricing Schedule'!$J$63,
IF(AND(I985=110000,R985&lt;=12.8,M985&lt;=2),'[1]Pricing Schedule'!$J$97,
IF(AND(I985=110000,R985&gt;12.8,R985&lt;=22.8,M985&gt;3),'[1]Pricing Schedule'!$J$72,
IF(AND(I985=110000,R985&gt;12.8,R985&lt;=22.8,M985&lt;=3),'[1]Pricing Schedule'!$J$97,
IF(AND(I985=110000,R985&gt;22.8,R985&lt;=30.2),'[1]Pricing Schedule'!$J$81,
IF(AND(I985=110000,R985&gt;30.2,R985&lt;=45.9),'[1]Pricing Schedule'!$J$90,
IF(AND(I985=110000,R985&gt;45.9,R985&lt;=123.4),'[1]Pricing Schedule'!$J$97,
IF(AND(I985=110000,R985&gt;123.4,R985&lt;=168.2,M985&lt;=10),'[1]Pricing Schedule'!$J$105,
IF(AND(I985=110000,R985&gt;123.4,R985&lt;=168.2,M985&gt;10),'[1]Pricing Schedule'!$J$113,
IF(AND(I985=110000,R985&gt;168.2,R985&lt;=336.2,M985&lt;=10),('[1]Pricing Schedule'!$J$105),
IF(AND(I985=110000,R985&gt;168.2,R985&lt;=336.2,M985&gt;10),('[1]Pricing Schedule'!$J$113),
IF(AND(I985=110000,R985&gt;336.4,R985&lt;=504.6,M985&lt;=10),('[1]Pricing Schedule'!$J$105),
IF(AND(I985=110000,R985&gt;336.4,R985&lt;=504.6,M985&gt;10),('[1]Pricing Schedule'!$J$113),
IF(AND(I985=110000,R985&gt;504.6,R985&lt;=672.8,M985&lt;=10),('[1]Pricing Schedule'!$J$105),
IF(AND(I985=110000,R985&gt;504.6,R985&lt;=672.8,M985&gt;10),('[1]Pricing Schedule'!$J$113),
IF(AND(I985=110000,R985&gt;672.8,R985&lt;=841,M985&lt;=10),('[1]Pricing Schedule'!$J$105),
IF(AND(I985=110000,R985&gt;672.8,R985&lt;=841,M985&gt;10),('[1]Pricing Schedule'!$J$113),
IF(AND(I985=110000,R985&gt;1682,R985&lt;=1850.2,M985&lt;=10),('[1]Pricing Schedule'!$J$105),
IF(AND(I985=110000,R985&gt;1682,R985&lt;=1850.2,M985&gt;10),('[1]Pricing Schedule'!$J$113),
IF(AND(I985=110000,R985&gt;2018.4,R985&lt;=2186.6,M985&lt;=10),('[1]Pricing Schedule'!$J$105),
IF(AND(I985=110000,R985&gt;2018.4,R985&lt;=2186.6,M985&gt;10),('[1]Pricing Schedule'!$J$113),999999999)))))))))))))))))))))))))))))))))))))))</f>
        <v>9</v>
      </c>
      <c r="U985" s="40">
        <f t="shared" si="96"/>
        <v>95158.730158730148</v>
      </c>
      <c r="V985" s="41">
        <f t="shared" si="97"/>
        <v>10.508757297748126</v>
      </c>
      <c r="Y985" s="23">
        <v>207</v>
      </c>
      <c r="Z985" s="23">
        <v>155</v>
      </c>
      <c r="AR985" s="35"/>
    </row>
    <row r="986" spans="1:44">
      <c r="A986" s="23">
        <v>987</v>
      </c>
      <c r="B986" s="23">
        <v>987</v>
      </c>
      <c r="C986" s="23" t="s">
        <v>1484</v>
      </c>
      <c r="D986" s="23" t="s">
        <v>131</v>
      </c>
      <c r="E986" s="23" t="s">
        <v>131</v>
      </c>
      <c r="F986" s="23" t="s">
        <v>1485</v>
      </c>
      <c r="G986" s="23" t="s">
        <v>1486</v>
      </c>
      <c r="H986" s="23" t="s">
        <v>113</v>
      </c>
      <c r="I986" s="13">
        <v>38000</v>
      </c>
      <c r="J986" s="23" t="s">
        <v>119</v>
      </c>
      <c r="K986" s="13">
        <v>38000</v>
      </c>
      <c r="L986" s="24">
        <v>1.9550000000000001</v>
      </c>
      <c r="M986" s="37">
        <f t="shared" si="92"/>
        <v>2</v>
      </c>
      <c r="N986" s="24">
        <v>2.0670000000000002</v>
      </c>
      <c r="O986" s="13">
        <v>2</v>
      </c>
      <c r="P986" s="36">
        <f t="shared" si="93"/>
        <v>1.5502500000000001</v>
      </c>
      <c r="Q986" s="38">
        <f t="shared" si="94"/>
        <v>16.8</v>
      </c>
      <c r="R986" s="37">
        <f t="shared" si="95"/>
        <v>16.8</v>
      </c>
      <c r="S986" s="39">
        <f>IF(AND(I986=38000,R986&lt;=4.5,M986&gt;8),'[1]Pricing Schedule'!$F$8+('[1]Pricing Schedule'!$F$9*M986),
IF(AND(I986=38000,R986&lt;=4.5,M986&lt;=8),'[1]Pricing Schedule'!$F$34+('[1]Pricing Schedule'!$F$36*M986),
IF(AND(I986=38000,R986&gt;4.5,R986&lt;=9,M986&gt;8),'[1]Pricing Schedule'!$F$17+('[1]Pricing Schedule'!$F$18*M986),
IF(AND(I986=38000,R986&gt;4.5,R986&lt;=9,M986&lt;=8),'[1]Pricing Schedule'!$F$34+('[1]Pricing Schedule'!$F$36*M986),
IF(AND(I986=38000,R986&gt;9,R986&lt;=12.8,M986&gt;8),'[1]Pricing Schedule'!$F$26+('[1]Pricing Schedule'!$F$27*M986),
IF(AND(I986=38000,R986&gt;9,R986&lt;=12.8,M986&lt;=8),'[1]Pricing Schedule'!$F$34+('[1]Pricing Schedule'!$F$36*M986),
IF(AND(I986=38000,R986&gt;12.8,R986&lt;=22.8),'[1]Pricing Schedule'!$F$34+('[1]Pricing Schedule'!$F$36*M986),
IF(AND(I986=38000,R986&gt;22.8,R986&lt;=30.2),'[1]Pricing Schedule'!$F$43+('[1]Pricing Schedule'!$F$45*M986),
IF(AND(I986=38000,R986&gt;30.2,R986&lt;=45.9),'[1]Pricing Schedule'!$F$52+('[1]Pricing Schedule'!$F$54*M986),
IF(AND(I986=38000,R986&gt;45.9,R986&lt;=123.4),'[1]Pricing Schedule'!$F$96+('[1]Pricing Schedule'!$F$97*M986),
IF(AND(I986=38000,R986&gt;123.4,R986&lt;=168.2,M986&lt;=10),'[1]Pricing Schedule'!$F$103+('[1]Pricing Schedule'!$F$105*M986),
IF(AND(I986=38000,R986&gt;123.4,R986&lt;=168.2,M986&gt;10),'[1]Pricing Schedule'!$F$111+('[1]Pricing Schedule'!$F$113*M986),
IF(AND(I986=38000,R986&gt;157.4,R986&lt;=336.4,M986&lt;=10),('[1]Pricing Schedule'!$F$103+('[1]Pricing Schedule'!$F$105*M986))*2,
IF(AND(I986=38000,R986&gt;157.4,R986&lt;=336.4,M986&gt;10),('[1]Pricing Schedule'!$F$111+('[1]Pricing Schedule'!$F$113*M986))*2,
IF(AND(I986=38000,R986&gt;314.8,R986&lt;=504.6,M986&lt;=10),('[1]Pricing Schedule'!$F$103+('[1]Pricing Schedule'!$F$105*M986))*3,
IF(AND(I986=38000,R986&gt;314.8,R986&lt;=504.6,M986&gt;10),('[1]Pricing Schedule'!$F$111+('[1]Pricing Schedule'!$F$113*M986))*3,
IF(AND(I986=38000,R986&gt;472.2,R986&lt;=672.8,M986&lt;=10),('[1]Pricing Schedule'!$F$103+('[1]Pricing Schedule'!$F$105*M986))*4,
IF(AND(I986=38000,R986&gt;472.2,R986&lt;=672.8,M986&gt;10),('[1]Pricing Schedule'!$F$111+('[1]Pricing Schedule'!$F$113*M986))*4,
IF(AND(I986=110000,R986&lt;=12.8,M986&gt;2),'[1]Pricing Schedule'!$F$62+('[1]Pricing Schedule'!$F$63*M986),
IF(AND(I986=110000,R986&lt;=12.8,M986&lt;=2),'[1]Pricing Schedule'!$F$96+('[1]Pricing Schedule'!$F$97*M986),
IF(AND(I986=110000,R986&gt;12.8,R986&lt;=22.8,M986&gt;3),'[1]Pricing Schedule'!$F$71+('[1]Pricing Schedule'!$F$72*M986),
IF(AND(I986=110000,R986&gt;12.8,R986&lt;=22.8,M986&lt;=3),'[1]Pricing Schedule'!$F$96+('[1]Pricing Schedule'!$F$97*M986),
IF(AND(I986=110000,R986&gt;22.8,R986&lt;=30.2),'[1]Pricing Schedule'!$F$80+('[1]Pricing Schedule'!$F$81*M986),
IF(AND(I986=110000,R986&gt;30.2,R986&lt;=45.9),'[1]Pricing Schedule'!$F$89+('[1]Pricing Schedule'!$F$90*M986),
IF(AND(I986=110000,R986&gt;45.9,R986&lt;=123.4),'[1]Pricing Schedule'!$F$96+('[1]Pricing Schedule'!$F$97*M986),
IF(AND(I986=110000,R986&gt;123.4,R986&lt;=168.2,M986&lt;=10),'[1]Pricing Schedule'!$F$103+('[1]Pricing Schedule'!$F$105*M986),
IF(AND(I986=110000,R986&gt;123.4,R986&lt;=168.2,M986&gt;10),'[1]Pricing Schedule'!$F$111+('[1]Pricing Schedule'!$F$113*M986),
IF(AND(I986=110000,R986&gt;168.2,R986&lt;=336.4,M986&lt;=10),('[1]Pricing Schedule'!$F$103+('[1]Pricing Schedule'!$F$105*M986))*2,
IF(AND(I986=110000,R986&gt;168.2,R986&lt;=336.4,M986&gt;10),('[1]Pricing Schedule'!$F$111+('[1]Pricing Schedule'!$F$113*M986))*2,
IF(AND(I986=110000,R986&gt;336.4,R986&lt;=504.6,M986&lt;=10),('[1]Pricing Schedule'!$F$103+('[1]Pricing Schedule'!$F$105*M986))*3,
IF(AND(I986=110000,R986&gt;336.4,R986&lt;=504.6,M986&gt;10),('[1]Pricing Schedule'!$F$111+('[1]Pricing Schedule'!$F$113*M986))*3,
IF(AND(I986=110000,R986&gt;504.6,R986&lt;=672.8,M986&lt;=10),('[1]Pricing Schedule'!$F$103+('[1]Pricing Schedule'!$F$105*M986))*4,
IF(AND(I986=110000,R986&gt;504.6,R986&lt;=672.8,M986&gt;10),('[1]Pricing Schedule'!$F$111+('[1]Pricing Schedule'!$F$113*M986))*4,
IF(AND(I986=110000,R986&gt;672.8,R986&lt;=841,M986&lt;=10),('[1]Pricing Schedule'!$F$103+('[1]Pricing Schedule'!$F$105*M986))*5,
IF(AND(I986=110000,R986&gt;672.8,R986&lt;=841,M986&gt;10),('[1]Pricing Schedule'!$F$111+('[1]Pricing Schedule'!$F$113*M986))*5,
IF(AND(I986=110000,R986&gt;672.8,R986&lt;=841,M986&lt;=10),('[1]Pricing Schedule'!$F$103+('[1]Pricing Schedule'!$F$105*M986))*5,
IF(AND(I986=110000,R986&gt;672.8,R986&lt;=841,M986&gt;10),('[1]Pricing Schedule'!$F$111+('[1]Pricing Schedule'!$F$113*M986))*5,
IF(AND(I986=110000,R986&gt;1345.6,R986&lt;=1513.8,M986&lt;=10),('[1]Pricing Schedule'!$F$103+('[1]Pricing Schedule'!$F$105*M986))*9,
IF(AND(I986=110000,R986&gt;1345.6,R986&lt;=1513.8,M986&gt;10),('[1]Pricing Schedule'!$F$111+('[1]Pricing Schedule'!$F$113*M986))*9,
9999999999)))))))))))))))))))))))))))))))))))))))</f>
        <v>488330</v>
      </c>
      <c r="T986" s="21">
        <f>IF(AND(I986=38000,R986&lt;=4.5,M986&gt;8),'[1]Pricing Schedule'!$J$9,
IF(AND(I986=38000,R986&lt;=4.5,M986&lt;=8),'[1]Pricing Schedule'!$J$36,
IF(AND(I986=38000,R986&gt;4.5,R986&lt;=9,M986&gt;8),'[1]Pricing Schedule'!$J$18,
IF(AND(I986=38000,R986&gt;4.5,R986&lt;=9,M986&lt;=8),'[1]Pricing Schedule'!$J$36,
IF(AND(I986=38000,R986&gt;9,R986&lt;=12.8,M986&gt;8),'[1]Pricing Schedule'!$J$27,
IF(AND(I986=38000,R986&gt;9,R986&lt;=12.8,M986&lt;=8),'[1]Pricing Schedule'!$J$36,
IF(AND(I986=38000,R986&gt;12.8,R986&lt;=22.8),'[1]Pricing Schedule'!$J$36,
IF(AND(I986=38000,R986&gt;22.8,R986&lt;=30.2),'[1]Pricing Schedule'!$J$45,
IF(AND(I986=38000,R986&gt;30.2,R986&lt;=45.9),'[1]Pricing Schedule'!$J$54,
IF(AND(I986=38000,R986&gt;45.9,R986&lt;=123.4),'[1]Pricing Schedule'!$J$97,
IF(AND(I986=38000,R986&gt;123.4,R986&lt;=168.2,M986&lt;=10),'[1]Pricing Schedule'!$J$105,
IF(AND(I986=38000,R986&gt;123.4,R986&lt;=168.2,M986&gt;10),'[1]Pricing Schedule'!$J$113,
IF(AND(I986=38000,R986&gt;168.2,R986&lt;=336.4,M986&lt;=10),('[1]Pricing Schedule'!$J$105),
IF(AND(I986=38000,R986&gt;168.2,R986&lt;=336.4,M986&gt;10),('[1]Pricing Schedule'!$J$113),
IF(AND(I986=38000,R986&gt;336.4,R986&lt;=504.6,M986&lt;=10),('[1]Pricing Schedule'!$J$105),
IF(AND(I986=38000,R986&gt;336.4,R986&lt;=504.6,M986&gt;10),('[1]Pricing Schedule'!$J$113),
IF(AND(I986=38000,R986&gt;504.6,R986&lt;=672.8,M986&lt;=10),('[1]Pricing Schedule'!$J$105),
IF(AND(I986=38000,R986&gt;504.6,R986&lt;=672.8,M986&gt;10),('[1]Pricing Schedule'!$J$113),
IF(AND(I986=110000,R986&lt;=12.8,M986&gt;2),'[1]Pricing Schedule'!$J$63,
IF(AND(I986=110000,R986&lt;=12.8,M986&lt;=2),'[1]Pricing Schedule'!$J$97,
IF(AND(I986=110000,R986&gt;12.8,R986&lt;=22.8,M986&gt;3),'[1]Pricing Schedule'!$J$72,
IF(AND(I986=110000,R986&gt;12.8,R986&lt;=22.8,M986&lt;=3),'[1]Pricing Schedule'!$J$97,
IF(AND(I986=110000,R986&gt;22.8,R986&lt;=30.2),'[1]Pricing Schedule'!$J$81,
IF(AND(I986=110000,R986&gt;30.2,R986&lt;=45.9),'[1]Pricing Schedule'!$J$90,
IF(AND(I986=110000,R986&gt;45.9,R986&lt;=123.4),'[1]Pricing Schedule'!$J$97,
IF(AND(I986=110000,R986&gt;123.4,R986&lt;=168.2,M986&lt;=10),'[1]Pricing Schedule'!$J$105,
IF(AND(I986=110000,R986&gt;123.4,R986&lt;=168.2,M986&gt;10),'[1]Pricing Schedule'!$J$113,
IF(AND(I986=110000,R986&gt;168.2,R986&lt;=336.2,M986&lt;=10),('[1]Pricing Schedule'!$J$105),
IF(AND(I986=110000,R986&gt;168.2,R986&lt;=336.2,M986&gt;10),('[1]Pricing Schedule'!$J$113),
IF(AND(I986=110000,R986&gt;336.4,R986&lt;=504.6,M986&lt;=10),('[1]Pricing Schedule'!$J$105),
IF(AND(I986=110000,R986&gt;336.4,R986&lt;=504.6,M986&gt;10),('[1]Pricing Schedule'!$J$113),
IF(AND(I986=110000,R986&gt;504.6,R986&lt;=672.8,M986&lt;=10),('[1]Pricing Schedule'!$J$105),
IF(AND(I986=110000,R986&gt;504.6,R986&lt;=672.8,M986&gt;10),('[1]Pricing Schedule'!$J$113),
IF(AND(I986=110000,R986&gt;672.8,R986&lt;=841,M986&lt;=10),('[1]Pricing Schedule'!$J$105),
IF(AND(I986=110000,R986&gt;672.8,R986&lt;=841,M986&gt;10),('[1]Pricing Schedule'!$J$113),
IF(AND(I986=110000,R986&gt;1682,R986&lt;=1850.2,M986&lt;=10),('[1]Pricing Schedule'!$J$105),
IF(AND(I986=110000,R986&gt;1682,R986&lt;=1850.2,M986&gt;10),('[1]Pricing Schedule'!$J$113),
IF(AND(I986=110000,R986&gt;2018.4,R986&lt;=2186.6,M986&lt;=10),('[1]Pricing Schedule'!$J$105),
IF(AND(I986=110000,R986&gt;2018.4,R986&lt;=2186.6,M986&gt;10),('[1]Pricing Schedule'!$J$113),999999999)))))))))))))))))))))))))))))))))))))))</f>
        <v>4</v>
      </c>
      <c r="U986" s="40">
        <f t="shared" si="96"/>
        <v>29067.261904761905</v>
      </c>
      <c r="V986" s="41">
        <f t="shared" si="97"/>
        <v>34.402965207953635</v>
      </c>
      <c r="Y986" s="23">
        <v>87</v>
      </c>
      <c r="Z986" s="23">
        <v>700</v>
      </c>
      <c r="AR986" s="35"/>
    </row>
    <row r="987" spans="1:44">
      <c r="A987" s="23">
        <v>988</v>
      </c>
      <c r="B987" s="23">
        <v>988</v>
      </c>
      <c r="C987" s="23" t="s">
        <v>1487</v>
      </c>
      <c r="D987" s="23" t="s">
        <v>131</v>
      </c>
      <c r="E987" s="23" t="s">
        <v>131</v>
      </c>
      <c r="F987" s="23" t="s">
        <v>1485</v>
      </c>
      <c r="G987" s="23" t="s">
        <v>1486</v>
      </c>
      <c r="H987" s="23" t="s">
        <v>113</v>
      </c>
      <c r="I987" s="13">
        <v>38000</v>
      </c>
      <c r="J987" s="23" t="s">
        <v>119</v>
      </c>
      <c r="K987" s="13">
        <v>38000</v>
      </c>
      <c r="L987" s="24">
        <v>4.8280000000000003</v>
      </c>
      <c r="M987" s="37">
        <f t="shared" si="92"/>
        <v>5</v>
      </c>
      <c r="N987" s="24">
        <v>0.57699999999999996</v>
      </c>
      <c r="O987" s="13">
        <v>2</v>
      </c>
      <c r="P987" s="36">
        <f t="shared" si="93"/>
        <v>0.57699999999999996</v>
      </c>
      <c r="Q987" s="38">
        <f t="shared" si="94"/>
        <v>4.2</v>
      </c>
      <c r="R987" s="37">
        <f t="shared" si="95"/>
        <v>4.2</v>
      </c>
      <c r="S987" s="39">
        <f>IF(AND(I987=38000,R987&lt;=4.5,M987&gt;8),'[1]Pricing Schedule'!$F$8+('[1]Pricing Schedule'!$F$9*M987),
IF(AND(I987=38000,R987&lt;=4.5,M987&lt;=8),'[1]Pricing Schedule'!$F$34+('[1]Pricing Schedule'!$F$36*M987),
IF(AND(I987=38000,R987&gt;4.5,R987&lt;=9,M987&gt;8),'[1]Pricing Schedule'!$F$17+('[1]Pricing Schedule'!$F$18*M987),
IF(AND(I987=38000,R987&gt;4.5,R987&lt;=9,M987&lt;=8),'[1]Pricing Schedule'!$F$34+('[1]Pricing Schedule'!$F$36*M987),
IF(AND(I987=38000,R987&gt;9,R987&lt;=12.8,M987&gt;8),'[1]Pricing Schedule'!$F$26+('[1]Pricing Schedule'!$F$27*M987),
IF(AND(I987=38000,R987&gt;9,R987&lt;=12.8,M987&lt;=8),'[1]Pricing Schedule'!$F$34+('[1]Pricing Schedule'!$F$36*M987),
IF(AND(I987=38000,R987&gt;12.8,R987&lt;=22.8),'[1]Pricing Schedule'!$F$34+('[1]Pricing Schedule'!$F$36*M987),
IF(AND(I987=38000,R987&gt;22.8,R987&lt;=30.2),'[1]Pricing Schedule'!$F$43+('[1]Pricing Schedule'!$F$45*M987),
IF(AND(I987=38000,R987&gt;30.2,R987&lt;=45.9),'[1]Pricing Schedule'!$F$52+('[1]Pricing Schedule'!$F$54*M987),
IF(AND(I987=38000,R987&gt;45.9,R987&lt;=123.4),'[1]Pricing Schedule'!$F$96+('[1]Pricing Schedule'!$F$97*M987),
IF(AND(I987=38000,R987&gt;123.4,R987&lt;=168.2,M987&lt;=10),'[1]Pricing Schedule'!$F$103+('[1]Pricing Schedule'!$F$105*M987),
IF(AND(I987=38000,R987&gt;123.4,R987&lt;=168.2,M987&gt;10),'[1]Pricing Schedule'!$F$111+('[1]Pricing Schedule'!$F$113*M987),
IF(AND(I987=38000,R987&gt;157.4,R987&lt;=336.4,M987&lt;=10),('[1]Pricing Schedule'!$F$103+('[1]Pricing Schedule'!$F$105*M987))*2,
IF(AND(I987=38000,R987&gt;157.4,R987&lt;=336.4,M987&gt;10),('[1]Pricing Schedule'!$F$111+('[1]Pricing Schedule'!$F$113*M987))*2,
IF(AND(I987=38000,R987&gt;314.8,R987&lt;=504.6,M987&lt;=10),('[1]Pricing Schedule'!$F$103+('[1]Pricing Schedule'!$F$105*M987))*3,
IF(AND(I987=38000,R987&gt;314.8,R987&lt;=504.6,M987&gt;10),('[1]Pricing Schedule'!$F$111+('[1]Pricing Schedule'!$F$113*M987))*3,
IF(AND(I987=38000,R987&gt;472.2,R987&lt;=672.8,M987&lt;=10),('[1]Pricing Schedule'!$F$103+('[1]Pricing Schedule'!$F$105*M987))*4,
IF(AND(I987=38000,R987&gt;472.2,R987&lt;=672.8,M987&gt;10),('[1]Pricing Schedule'!$F$111+('[1]Pricing Schedule'!$F$113*M987))*4,
IF(AND(I987=110000,R987&lt;=12.8,M987&gt;2),'[1]Pricing Schedule'!$F$62+('[1]Pricing Schedule'!$F$63*M987),
IF(AND(I987=110000,R987&lt;=12.8,M987&lt;=2),'[1]Pricing Schedule'!$F$96+('[1]Pricing Schedule'!$F$97*M987),
IF(AND(I987=110000,R987&gt;12.8,R987&lt;=22.8,M987&gt;3),'[1]Pricing Schedule'!$F$71+('[1]Pricing Schedule'!$F$72*M987),
IF(AND(I987=110000,R987&gt;12.8,R987&lt;=22.8,M987&lt;=3),'[1]Pricing Schedule'!$F$96+('[1]Pricing Schedule'!$F$97*M987),
IF(AND(I987=110000,R987&gt;22.8,R987&lt;=30.2),'[1]Pricing Schedule'!$F$80+('[1]Pricing Schedule'!$F$81*M987),
IF(AND(I987=110000,R987&gt;30.2,R987&lt;=45.9),'[1]Pricing Schedule'!$F$89+('[1]Pricing Schedule'!$F$90*M987),
IF(AND(I987=110000,R987&gt;45.9,R987&lt;=123.4),'[1]Pricing Schedule'!$F$96+('[1]Pricing Schedule'!$F$97*M987),
IF(AND(I987=110000,R987&gt;123.4,R987&lt;=168.2,M987&lt;=10),'[1]Pricing Schedule'!$F$103+('[1]Pricing Schedule'!$F$105*M987),
IF(AND(I987=110000,R987&gt;123.4,R987&lt;=168.2,M987&gt;10),'[1]Pricing Schedule'!$F$111+('[1]Pricing Schedule'!$F$113*M987),
IF(AND(I987=110000,R987&gt;168.2,R987&lt;=336.4,M987&lt;=10),('[1]Pricing Schedule'!$F$103+('[1]Pricing Schedule'!$F$105*M987))*2,
IF(AND(I987=110000,R987&gt;168.2,R987&lt;=336.4,M987&gt;10),('[1]Pricing Schedule'!$F$111+('[1]Pricing Schedule'!$F$113*M987))*2,
IF(AND(I987=110000,R987&gt;336.4,R987&lt;=504.6,M987&lt;=10),('[1]Pricing Schedule'!$F$103+('[1]Pricing Schedule'!$F$105*M987))*3,
IF(AND(I987=110000,R987&gt;336.4,R987&lt;=504.6,M987&gt;10),('[1]Pricing Schedule'!$F$111+('[1]Pricing Schedule'!$F$113*M987))*3,
IF(AND(I987=110000,R987&gt;504.6,R987&lt;=672.8,M987&lt;=10),('[1]Pricing Schedule'!$F$103+('[1]Pricing Schedule'!$F$105*M987))*4,
IF(AND(I987=110000,R987&gt;504.6,R987&lt;=672.8,M987&gt;10),('[1]Pricing Schedule'!$F$111+('[1]Pricing Schedule'!$F$113*M987))*4,
IF(AND(I987=110000,R987&gt;672.8,R987&lt;=841,M987&lt;=10),('[1]Pricing Schedule'!$F$103+('[1]Pricing Schedule'!$F$105*M987))*5,
IF(AND(I987=110000,R987&gt;672.8,R987&lt;=841,M987&gt;10),('[1]Pricing Schedule'!$F$111+('[1]Pricing Schedule'!$F$113*M987))*5,
IF(AND(I987=110000,R987&gt;672.8,R987&lt;=841,M987&lt;=10),('[1]Pricing Schedule'!$F$103+('[1]Pricing Schedule'!$F$105*M987))*5,
IF(AND(I987=110000,R987&gt;672.8,R987&lt;=841,M987&gt;10),('[1]Pricing Schedule'!$F$111+('[1]Pricing Schedule'!$F$113*M987))*5,
IF(AND(I987=110000,R987&gt;1345.6,R987&lt;=1513.8,M987&lt;=10),('[1]Pricing Schedule'!$F$103+('[1]Pricing Schedule'!$F$105*M987))*9,
IF(AND(I987=110000,R987&gt;1345.6,R987&lt;=1513.8,M987&gt;10),('[1]Pricing Schedule'!$F$111+('[1]Pricing Schedule'!$F$113*M987))*9,
9999999999)))))))))))))))))))))))))))))))))))))))</f>
        <v>699140</v>
      </c>
      <c r="T987" s="21">
        <f>IF(AND(I987=38000,R987&lt;=4.5,M987&gt;8),'[1]Pricing Schedule'!$J$9,
IF(AND(I987=38000,R987&lt;=4.5,M987&lt;=8),'[1]Pricing Schedule'!$J$36,
IF(AND(I987=38000,R987&gt;4.5,R987&lt;=9,M987&gt;8),'[1]Pricing Schedule'!$J$18,
IF(AND(I987=38000,R987&gt;4.5,R987&lt;=9,M987&lt;=8),'[1]Pricing Schedule'!$J$36,
IF(AND(I987=38000,R987&gt;9,R987&lt;=12.8,M987&gt;8),'[1]Pricing Schedule'!$J$27,
IF(AND(I987=38000,R987&gt;9,R987&lt;=12.8,M987&lt;=8),'[1]Pricing Schedule'!$J$36,
IF(AND(I987=38000,R987&gt;12.8,R987&lt;=22.8),'[1]Pricing Schedule'!$J$36,
IF(AND(I987=38000,R987&gt;22.8,R987&lt;=30.2),'[1]Pricing Schedule'!$J$45,
IF(AND(I987=38000,R987&gt;30.2,R987&lt;=45.9),'[1]Pricing Schedule'!$J$54,
IF(AND(I987=38000,R987&gt;45.9,R987&lt;=123.4),'[1]Pricing Schedule'!$J$97,
IF(AND(I987=38000,R987&gt;123.4,R987&lt;=168.2,M987&lt;=10),'[1]Pricing Schedule'!$J$105,
IF(AND(I987=38000,R987&gt;123.4,R987&lt;=168.2,M987&gt;10),'[1]Pricing Schedule'!$J$113,
IF(AND(I987=38000,R987&gt;168.2,R987&lt;=336.4,M987&lt;=10),('[1]Pricing Schedule'!$J$105),
IF(AND(I987=38000,R987&gt;168.2,R987&lt;=336.4,M987&gt;10),('[1]Pricing Schedule'!$J$113),
IF(AND(I987=38000,R987&gt;336.4,R987&lt;=504.6,M987&lt;=10),('[1]Pricing Schedule'!$J$105),
IF(AND(I987=38000,R987&gt;336.4,R987&lt;=504.6,M987&gt;10),('[1]Pricing Schedule'!$J$113),
IF(AND(I987=38000,R987&gt;504.6,R987&lt;=672.8,M987&lt;=10),('[1]Pricing Schedule'!$J$105),
IF(AND(I987=38000,R987&gt;504.6,R987&lt;=672.8,M987&gt;10),('[1]Pricing Schedule'!$J$113),
IF(AND(I987=110000,R987&lt;=12.8,M987&gt;2),'[1]Pricing Schedule'!$J$63,
IF(AND(I987=110000,R987&lt;=12.8,M987&lt;=2),'[1]Pricing Schedule'!$J$97,
IF(AND(I987=110000,R987&gt;12.8,R987&lt;=22.8,M987&gt;3),'[1]Pricing Schedule'!$J$72,
IF(AND(I987=110000,R987&gt;12.8,R987&lt;=22.8,M987&lt;=3),'[1]Pricing Schedule'!$J$97,
IF(AND(I987=110000,R987&gt;22.8,R987&lt;=30.2),'[1]Pricing Schedule'!$J$81,
IF(AND(I987=110000,R987&gt;30.2,R987&lt;=45.9),'[1]Pricing Schedule'!$J$90,
IF(AND(I987=110000,R987&gt;45.9,R987&lt;=123.4),'[1]Pricing Schedule'!$J$97,
IF(AND(I987=110000,R987&gt;123.4,R987&lt;=168.2,M987&lt;=10),'[1]Pricing Schedule'!$J$105,
IF(AND(I987=110000,R987&gt;123.4,R987&lt;=168.2,M987&gt;10),'[1]Pricing Schedule'!$J$113,
IF(AND(I987=110000,R987&gt;168.2,R987&lt;=336.2,M987&lt;=10),('[1]Pricing Schedule'!$J$105),
IF(AND(I987=110000,R987&gt;168.2,R987&lt;=336.2,M987&gt;10),('[1]Pricing Schedule'!$J$113),
IF(AND(I987=110000,R987&gt;336.4,R987&lt;=504.6,M987&lt;=10),('[1]Pricing Schedule'!$J$105),
IF(AND(I987=110000,R987&gt;336.4,R987&lt;=504.6,M987&gt;10),('[1]Pricing Schedule'!$J$113),
IF(AND(I987=110000,R987&gt;504.6,R987&lt;=672.8,M987&lt;=10),('[1]Pricing Schedule'!$J$105),
IF(AND(I987=110000,R987&gt;504.6,R987&lt;=672.8,M987&gt;10),('[1]Pricing Schedule'!$J$113),
IF(AND(I987=110000,R987&gt;672.8,R987&lt;=841,M987&lt;=10),('[1]Pricing Schedule'!$J$105),
IF(AND(I987=110000,R987&gt;672.8,R987&lt;=841,M987&gt;10),('[1]Pricing Schedule'!$J$113),
IF(AND(I987=110000,R987&gt;1682,R987&lt;=1850.2,M987&lt;=10),('[1]Pricing Schedule'!$J$105),
IF(AND(I987=110000,R987&gt;1682,R987&lt;=1850.2,M987&gt;10),('[1]Pricing Schedule'!$J$113),
IF(AND(I987=110000,R987&gt;2018.4,R987&lt;=2186.6,M987&lt;=10),('[1]Pricing Schedule'!$J$105),
IF(AND(I987=110000,R987&gt;2018.4,R987&lt;=2186.6,M987&gt;10),('[1]Pricing Schedule'!$J$113),999999999)))))))))))))))))))))))))))))))))))))))</f>
        <v>4</v>
      </c>
      <c r="U987" s="40">
        <f t="shared" si="96"/>
        <v>166461.90476190476</v>
      </c>
      <c r="V987" s="41">
        <f t="shared" si="97"/>
        <v>6.0073804960379897</v>
      </c>
      <c r="Y987" s="23">
        <v>207</v>
      </c>
      <c r="Z987" s="23">
        <v>700</v>
      </c>
      <c r="AR987" s="35"/>
    </row>
    <row r="988" spans="1:44">
      <c r="A988" s="23">
        <v>989</v>
      </c>
      <c r="B988" s="23">
        <v>989</v>
      </c>
      <c r="C988" s="23" t="s">
        <v>1488</v>
      </c>
      <c r="D988" s="23" t="s">
        <v>131</v>
      </c>
      <c r="E988" s="23" t="s">
        <v>131</v>
      </c>
      <c r="F988" s="23" t="s">
        <v>1485</v>
      </c>
      <c r="G988" s="23" t="s">
        <v>1486</v>
      </c>
      <c r="H988" s="23" t="s">
        <v>113</v>
      </c>
      <c r="I988" s="13">
        <v>38000</v>
      </c>
      <c r="J988" s="23" t="s">
        <v>119</v>
      </c>
      <c r="K988" s="13">
        <v>38000</v>
      </c>
      <c r="L988" s="24">
        <v>2.1640000000000001</v>
      </c>
      <c r="M988" s="37">
        <f t="shared" si="92"/>
        <v>3</v>
      </c>
      <c r="N988" s="24">
        <v>1.9530000000000001</v>
      </c>
      <c r="O988" s="13">
        <v>2</v>
      </c>
      <c r="P988" s="36">
        <f t="shared" si="93"/>
        <v>1.46475</v>
      </c>
      <c r="Q988" s="38">
        <f t="shared" si="94"/>
        <v>16.8</v>
      </c>
      <c r="R988" s="37">
        <f t="shared" si="95"/>
        <v>16.8</v>
      </c>
      <c r="S988" s="39">
        <f>IF(AND(I988=38000,R988&lt;=4.5,M988&gt;8),'[1]Pricing Schedule'!$F$8+('[1]Pricing Schedule'!$F$9*M988),
IF(AND(I988=38000,R988&lt;=4.5,M988&lt;=8),'[1]Pricing Schedule'!$F$34+('[1]Pricing Schedule'!$F$36*M988),
IF(AND(I988=38000,R988&gt;4.5,R988&lt;=9,M988&gt;8),'[1]Pricing Schedule'!$F$17+('[1]Pricing Schedule'!$F$18*M988),
IF(AND(I988=38000,R988&gt;4.5,R988&lt;=9,M988&lt;=8),'[1]Pricing Schedule'!$F$34+('[1]Pricing Schedule'!$F$36*M988),
IF(AND(I988=38000,R988&gt;9,R988&lt;=12.8,M988&gt;8),'[1]Pricing Schedule'!$F$26+('[1]Pricing Schedule'!$F$27*M988),
IF(AND(I988=38000,R988&gt;9,R988&lt;=12.8,M988&lt;=8),'[1]Pricing Schedule'!$F$34+('[1]Pricing Schedule'!$F$36*M988),
IF(AND(I988=38000,R988&gt;12.8,R988&lt;=22.8),'[1]Pricing Schedule'!$F$34+('[1]Pricing Schedule'!$F$36*M988),
IF(AND(I988=38000,R988&gt;22.8,R988&lt;=30.2),'[1]Pricing Schedule'!$F$43+('[1]Pricing Schedule'!$F$45*M988),
IF(AND(I988=38000,R988&gt;30.2,R988&lt;=45.9),'[1]Pricing Schedule'!$F$52+('[1]Pricing Schedule'!$F$54*M988),
IF(AND(I988=38000,R988&gt;45.9,R988&lt;=123.4),'[1]Pricing Schedule'!$F$96+('[1]Pricing Schedule'!$F$97*M988),
IF(AND(I988=38000,R988&gt;123.4,R988&lt;=168.2,M988&lt;=10),'[1]Pricing Schedule'!$F$103+('[1]Pricing Schedule'!$F$105*M988),
IF(AND(I988=38000,R988&gt;123.4,R988&lt;=168.2,M988&gt;10),'[1]Pricing Schedule'!$F$111+('[1]Pricing Schedule'!$F$113*M988),
IF(AND(I988=38000,R988&gt;157.4,R988&lt;=336.4,M988&lt;=10),('[1]Pricing Schedule'!$F$103+('[1]Pricing Schedule'!$F$105*M988))*2,
IF(AND(I988=38000,R988&gt;157.4,R988&lt;=336.4,M988&gt;10),('[1]Pricing Schedule'!$F$111+('[1]Pricing Schedule'!$F$113*M988))*2,
IF(AND(I988=38000,R988&gt;314.8,R988&lt;=504.6,M988&lt;=10),('[1]Pricing Schedule'!$F$103+('[1]Pricing Schedule'!$F$105*M988))*3,
IF(AND(I988=38000,R988&gt;314.8,R988&lt;=504.6,M988&gt;10),('[1]Pricing Schedule'!$F$111+('[1]Pricing Schedule'!$F$113*M988))*3,
IF(AND(I988=38000,R988&gt;472.2,R988&lt;=672.8,M988&lt;=10),('[1]Pricing Schedule'!$F$103+('[1]Pricing Schedule'!$F$105*M988))*4,
IF(AND(I988=38000,R988&gt;472.2,R988&lt;=672.8,M988&gt;10),('[1]Pricing Schedule'!$F$111+('[1]Pricing Schedule'!$F$113*M988))*4,
IF(AND(I988=110000,R988&lt;=12.8,M988&gt;2),'[1]Pricing Schedule'!$F$62+('[1]Pricing Schedule'!$F$63*M988),
IF(AND(I988=110000,R988&lt;=12.8,M988&lt;=2),'[1]Pricing Schedule'!$F$96+('[1]Pricing Schedule'!$F$97*M988),
IF(AND(I988=110000,R988&gt;12.8,R988&lt;=22.8,M988&gt;3),'[1]Pricing Schedule'!$F$71+('[1]Pricing Schedule'!$F$72*M988),
IF(AND(I988=110000,R988&gt;12.8,R988&lt;=22.8,M988&lt;=3),'[1]Pricing Schedule'!$F$96+('[1]Pricing Schedule'!$F$97*M988),
IF(AND(I988=110000,R988&gt;22.8,R988&lt;=30.2),'[1]Pricing Schedule'!$F$80+('[1]Pricing Schedule'!$F$81*M988),
IF(AND(I988=110000,R988&gt;30.2,R988&lt;=45.9),'[1]Pricing Schedule'!$F$89+('[1]Pricing Schedule'!$F$90*M988),
IF(AND(I988=110000,R988&gt;45.9,R988&lt;=123.4),'[1]Pricing Schedule'!$F$96+('[1]Pricing Schedule'!$F$97*M988),
IF(AND(I988=110000,R988&gt;123.4,R988&lt;=168.2,M988&lt;=10),'[1]Pricing Schedule'!$F$103+('[1]Pricing Schedule'!$F$105*M988),
IF(AND(I988=110000,R988&gt;123.4,R988&lt;=168.2,M988&gt;10),'[1]Pricing Schedule'!$F$111+('[1]Pricing Schedule'!$F$113*M988),
IF(AND(I988=110000,R988&gt;168.2,R988&lt;=336.4,M988&lt;=10),('[1]Pricing Schedule'!$F$103+('[1]Pricing Schedule'!$F$105*M988))*2,
IF(AND(I988=110000,R988&gt;168.2,R988&lt;=336.4,M988&gt;10),('[1]Pricing Schedule'!$F$111+('[1]Pricing Schedule'!$F$113*M988))*2,
IF(AND(I988=110000,R988&gt;336.4,R988&lt;=504.6,M988&lt;=10),('[1]Pricing Schedule'!$F$103+('[1]Pricing Schedule'!$F$105*M988))*3,
IF(AND(I988=110000,R988&gt;336.4,R988&lt;=504.6,M988&gt;10),('[1]Pricing Schedule'!$F$111+('[1]Pricing Schedule'!$F$113*M988))*3,
IF(AND(I988=110000,R988&gt;504.6,R988&lt;=672.8,M988&lt;=10),('[1]Pricing Schedule'!$F$103+('[1]Pricing Schedule'!$F$105*M988))*4,
IF(AND(I988=110000,R988&gt;504.6,R988&lt;=672.8,M988&gt;10),('[1]Pricing Schedule'!$F$111+('[1]Pricing Schedule'!$F$113*M988))*4,
IF(AND(I988=110000,R988&gt;672.8,R988&lt;=841,M988&lt;=10),('[1]Pricing Schedule'!$F$103+('[1]Pricing Schedule'!$F$105*M988))*5,
IF(AND(I988=110000,R988&gt;672.8,R988&lt;=841,M988&gt;10),('[1]Pricing Schedule'!$F$111+('[1]Pricing Schedule'!$F$113*M988))*5,
IF(AND(I988=110000,R988&gt;672.8,R988&lt;=841,M988&lt;=10),('[1]Pricing Schedule'!$F$103+('[1]Pricing Schedule'!$F$105*M988))*5,
IF(AND(I988=110000,R988&gt;672.8,R988&lt;=841,M988&gt;10),('[1]Pricing Schedule'!$F$111+('[1]Pricing Schedule'!$F$113*M988))*5,
IF(AND(I988=110000,R988&gt;1345.6,R988&lt;=1513.8,M988&lt;=10),('[1]Pricing Schedule'!$F$103+('[1]Pricing Schedule'!$F$105*M988))*9,
IF(AND(I988=110000,R988&gt;1345.6,R988&lt;=1513.8,M988&gt;10),('[1]Pricing Schedule'!$F$111+('[1]Pricing Schedule'!$F$113*M988))*9,
9999999999)))))))))))))))))))))))))))))))))))))))</f>
        <v>558600</v>
      </c>
      <c r="T988" s="21">
        <f>IF(AND(I988=38000,R988&lt;=4.5,M988&gt;8),'[1]Pricing Schedule'!$J$9,
IF(AND(I988=38000,R988&lt;=4.5,M988&lt;=8),'[1]Pricing Schedule'!$J$36,
IF(AND(I988=38000,R988&gt;4.5,R988&lt;=9,M988&gt;8),'[1]Pricing Schedule'!$J$18,
IF(AND(I988=38000,R988&gt;4.5,R988&lt;=9,M988&lt;=8),'[1]Pricing Schedule'!$J$36,
IF(AND(I988=38000,R988&gt;9,R988&lt;=12.8,M988&gt;8),'[1]Pricing Schedule'!$J$27,
IF(AND(I988=38000,R988&gt;9,R988&lt;=12.8,M988&lt;=8),'[1]Pricing Schedule'!$J$36,
IF(AND(I988=38000,R988&gt;12.8,R988&lt;=22.8),'[1]Pricing Schedule'!$J$36,
IF(AND(I988=38000,R988&gt;22.8,R988&lt;=30.2),'[1]Pricing Schedule'!$J$45,
IF(AND(I988=38000,R988&gt;30.2,R988&lt;=45.9),'[1]Pricing Schedule'!$J$54,
IF(AND(I988=38000,R988&gt;45.9,R988&lt;=123.4),'[1]Pricing Schedule'!$J$97,
IF(AND(I988=38000,R988&gt;123.4,R988&lt;=168.2,M988&lt;=10),'[1]Pricing Schedule'!$J$105,
IF(AND(I988=38000,R988&gt;123.4,R988&lt;=168.2,M988&gt;10),'[1]Pricing Schedule'!$J$113,
IF(AND(I988=38000,R988&gt;168.2,R988&lt;=336.4,M988&lt;=10),('[1]Pricing Schedule'!$J$105),
IF(AND(I988=38000,R988&gt;168.2,R988&lt;=336.4,M988&gt;10),('[1]Pricing Schedule'!$J$113),
IF(AND(I988=38000,R988&gt;336.4,R988&lt;=504.6,M988&lt;=10),('[1]Pricing Schedule'!$J$105),
IF(AND(I988=38000,R988&gt;336.4,R988&lt;=504.6,M988&gt;10),('[1]Pricing Schedule'!$J$113),
IF(AND(I988=38000,R988&gt;504.6,R988&lt;=672.8,M988&lt;=10),('[1]Pricing Schedule'!$J$105),
IF(AND(I988=38000,R988&gt;504.6,R988&lt;=672.8,M988&gt;10),('[1]Pricing Schedule'!$J$113),
IF(AND(I988=110000,R988&lt;=12.8,M988&gt;2),'[1]Pricing Schedule'!$J$63,
IF(AND(I988=110000,R988&lt;=12.8,M988&lt;=2),'[1]Pricing Schedule'!$J$97,
IF(AND(I988=110000,R988&gt;12.8,R988&lt;=22.8,M988&gt;3),'[1]Pricing Schedule'!$J$72,
IF(AND(I988=110000,R988&gt;12.8,R988&lt;=22.8,M988&lt;=3),'[1]Pricing Schedule'!$J$97,
IF(AND(I988=110000,R988&gt;22.8,R988&lt;=30.2),'[1]Pricing Schedule'!$J$81,
IF(AND(I988=110000,R988&gt;30.2,R988&lt;=45.9),'[1]Pricing Schedule'!$J$90,
IF(AND(I988=110000,R988&gt;45.9,R988&lt;=123.4),'[1]Pricing Schedule'!$J$97,
IF(AND(I988=110000,R988&gt;123.4,R988&lt;=168.2,M988&lt;=10),'[1]Pricing Schedule'!$J$105,
IF(AND(I988=110000,R988&gt;123.4,R988&lt;=168.2,M988&gt;10),'[1]Pricing Schedule'!$J$113,
IF(AND(I988=110000,R988&gt;168.2,R988&lt;=336.2,M988&lt;=10),('[1]Pricing Schedule'!$J$105),
IF(AND(I988=110000,R988&gt;168.2,R988&lt;=336.2,M988&gt;10),('[1]Pricing Schedule'!$J$113),
IF(AND(I988=110000,R988&gt;336.4,R988&lt;=504.6,M988&lt;=10),('[1]Pricing Schedule'!$J$105),
IF(AND(I988=110000,R988&gt;336.4,R988&lt;=504.6,M988&gt;10),('[1]Pricing Schedule'!$J$113),
IF(AND(I988=110000,R988&gt;504.6,R988&lt;=672.8,M988&lt;=10),('[1]Pricing Schedule'!$J$105),
IF(AND(I988=110000,R988&gt;504.6,R988&lt;=672.8,M988&gt;10),('[1]Pricing Schedule'!$J$113),
IF(AND(I988=110000,R988&gt;672.8,R988&lt;=841,M988&lt;=10),('[1]Pricing Schedule'!$J$105),
IF(AND(I988=110000,R988&gt;672.8,R988&lt;=841,M988&gt;10),('[1]Pricing Schedule'!$J$113),
IF(AND(I988=110000,R988&gt;1682,R988&lt;=1850.2,M988&lt;=10),('[1]Pricing Schedule'!$J$105),
IF(AND(I988=110000,R988&gt;1682,R988&lt;=1850.2,M988&gt;10),('[1]Pricing Schedule'!$J$113),
IF(AND(I988=110000,R988&gt;2018.4,R988&lt;=2186.6,M988&lt;=10),('[1]Pricing Schedule'!$J$105),
IF(AND(I988=110000,R988&gt;2018.4,R988&lt;=2186.6,M988&gt;10),('[1]Pricing Schedule'!$J$113),999999999)))))))))))))))))))))))))))))))))))))))</f>
        <v>4</v>
      </c>
      <c r="U988" s="40">
        <f t="shared" si="96"/>
        <v>33250</v>
      </c>
      <c r="V988" s="41">
        <f t="shared" si="97"/>
        <v>30.075187969924812</v>
      </c>
      <c r="Y988" s="23">
        <v>170</v>
      </c>
      <c r="Z988" s="23">
        <v>700</v>
      </c>
      <c r="AR988" s="35"/>
    </row>
    <row r="989" spans="1:44">
      <c r="A989" s="23">
        <v>990</v>
      </c>
      <c r="B989" s="23">
        <v>990</v>
      </c>
      <c r="C989" s="23" t="s">
        <v>1489</v>
      </c>
      <c r="D989" s="23" t="s">
        <v>121</v>
      </c>
      <c r="E989" s="23" t="s">
        <v>121</v>
      </c>
      <c r="F989" s="23" t="s">
        <v>1403</v>
      </c>
      <c r="G989" s="23" t="s">
        <v>1404</v>
      </c>
      <c r="H989" s="23" t="s">
        <v>113</v>
      </c>
      <c r="I989" s="13">
        <v>38000</v>
      </c>
      <c r="J989" s="13">
        <v>38000</v>
      </c>
      <c r="K989" s="13">
        <v>20000</v>
      </c>
      <c r="L989" s="24">
        <v>1.282</v>
      </c>
      <c r="M989" s="37">
        <f t="shared" si="92"/>
        <v>2</v>
      </c>
      <c r="N989" s="24">
        <v>1.766</v>
      </c>
      <c r="O989" s="13">
        <v>2</v>
      </c>
      <c r="P989" s="36">
        <f t="shared" si="93"/>
        <v>1.3245</v>
      </c>
      <c r="Q989" s="38">
        <f t="shared" si="94"/>
        <v>12.600000000000001</v>
      </c>
      <c r="R989" s="37">
        <f t="shared" si="95"/>
        <v>12.600000000000001</v>
      </c>
      <c r="S989" s="39">
        <f>IF(AND(I989=38000,R989&lt;=4.5,M989&gt;8),'[1]Pricing Schedule'!$F$8+('[1]Pricing Schedule'!$F$9*M989),
IF(AND(I989=38000,R989&lt;=4.5,M989&lt;=8),'[1]Pricing Schedule'!$F$34+('[1]Pricing Schedule'!$F$36*M989),
IF(AND(I989=38000,R989&gt;4.5,R989&lt;=9,M989&gt;8),'[1]Pricing Schedule'!$F$17+('[1]Pricing Schedule'!$F$18*M989),
IF(AND(I989=38000,R989&gt;4.5,R989&lt;=9,M989&lt;=8),'[1]Pricing Schedule'!$F$34+('[1]Pricing Schedule'!$F$36*M989),
IF(AND(I989=38000,R989&gt;9,R989&lt;=12.8,M989&gt;8),'[1]Pricing Schedule'!$F$26+('[1]Pricing Schedule'!$F$27*M989),
IF(AND(I989=38000,R989&gt;9,R989&lt;=12.8,M989&lt;=8),'[1]Pricing Schedule'!$F$34+('[1]Pricing Schedule'!$F$36*M989),
IF(AND(I989=38000,R989&gt;12.8,R989&lt;=22.8),'[1]Pricing Schedule'!$F$34+('[1]Pricing Schedule'!$F$36*M989),
IF(AND(I989=38000,R989&gt;22.8,R989&lt;=30.2),'[1]Pricing Schedule'!$F$43+('[1]Pricing Schedule'!$F$45*M989),
IF(AND(I989=38000,R989&gt;30.2,R989&lt;=45.9),'[1]Pricing Schedule'!$F$52+('[1]Pricing Schedule'!$F$54*M989),
IF(AND(I989=38000,R989&gt;45.9,R989&lt;=123.4),'[1]Pricing Schedule'!$F$96+('[1]Pricing Schedule'!$F$97*M989),
IF(AND(I989=38000,R989&gt;123.4,R989&lt;=168.2,M989&lt;=10),'[1]Pricing Schedule'!$F$103+('[1]Pricing Schedule'!$F$105*M989),
IF(AND(I989=38000,R989&gt;123.4,R989&lt;=168.2,M989&gt;10),'[1]Pricing Schedule'!$F$111+('[1]Pricing Schedule'!$F$113*M989),
IF(AND(I989=38000,R989&gt;157.4,R989&lt;=336.4,M989&lt;=10),('[1]Pricing Schedule'!$F$103+('[1]Pricing Schedule'!$F$105*M989))*2,
IF(AND(I989=38000,R989&gt;157.4,R989&lt;=336.4,M989&gt;10),('[1]Pricing Schedule'!$F$111+('[1]Pricing Schedule'!$F$113*M989))*2,
IF(AND(I989=38000,R989&gt;314.8,R989&lt;=504.6,M989&lt;=10),('[1]Pricing Schedule'!$F$103+('[1]Pricing Schedule'!$F$105*M989))*3,
IF(AND(I989=38000,R989&gt;314.8,R989&lt;=504.6,M989&gt;10),('[1]Pricing Schedule'!$F$111+('[1]Pricing Schedule'!$F$113*M989))*3,
IF(AND(I989=38000,R989&gt;472.2,R989&lt;=672.8,M989&lt;=10),('[1]Pricing Schedule'!$F$103+('[1]Pricing Schedule'!$F$105*M989))*4,
IF(AND(I989=38000,R989&gt;472.2,R989&lt;=672.8,M989&gt;10),('[1]Pricing Schedule'!$F$111+('[1]Pricing Schedule'!$F$113*M989))*4,
IF(AND(I989=110000,R989&lt;=12.8,M989&gt;2),'[1]Pricing Schedule'!$F$62+('[1]Pricing Schedule'!$F$63*M989),
IF(AND(I989=110000,R989&lt;=12.8,M989&lt;=2),'[1]Pricing Schedule'!$F$96+('[1]Pricing Schedule'!$F$97*M989),
IF(AND(I989=110000,R989&gt;12.8,R989&lt;=22.8,M989&gt;3),'[1]Pricing Schedule'!$F$71+('[1]Pricing Schedule'!$F$72*M989),
IF(AND(I989=110000,R989&gt;12.8,R989&lt;=22.8,M989&lt;=3),'[1]Pricing Schedule'!$F$96+('[1]Pricing Schedule'!$F$97*M989),
IF(AND(I989=110000,R989&gt;22.8,R989&lt;=30.2),'[1]Pricing Schedule'!$F$80+('[1]Pricing Schedule'!$F$81*M989),
IF(AND(I989=110000,R989&gt;30.2,R989&lt;=45.9),'[1]Pricing Schedule'!$F$89+('[1]Pricing Schedule'!$F$90*M989),
IF(AND(I989=110000,R989&gt;45.9,R989&lt;=123.4),'[1]Pricing Schedule'!$F$96+('[1]Pricing Schedule'!$F$97*M989),
IF(AND(I989=110000,R989&gt;123.4,R989&lt;=168.2,M989&lt;=10),'[1]Pricing Schedule'!$F$103+('[1]Pricing Schedule'!$F$105*M989),
IF(AND(I989=110000,R989&gt;123.4,R989&lt;=168.2,M989&gt;10),'[1]Pricing Schedule'!$F$111+('[1]Pricing Schedule'!$F$113*M989),
IF(AND(I989=110000,R989&gt;168.2,R989&lt;=336.4,M989&lt;=10),('[1]Pricing Schedule'!$F$103+('[1]Pricing Schedule'!$F$105*M989))*2,
IF(AND(I989=110000,R989&gt;168.2,R989&lt;=336.4,M989&gt;10),('[1]Pricing Schedule'!$F$111+('[1]Pricing Schedule'!$F$113*M989))*2,
IF(AND(I989=110000,R989&gt;336.4,R989&lt;=504.6,M989&lt;=10),('[1]Pricing Schedule'!$F$103+('[1]Pricing Schedule'!$F$105*M989))*3,
IF(AND(I989=110000,R989&gt;336.4,R989&lt;=504.6,M989&gt;10),('[1]Pricing Schedule'!$F$111+('[1]Pricing Schedule'!$F$113*M989))*3,
IF(AND(I989=110000,R989&gt;504.6,R989&lt;=672.8,M989&lt;=10),('[1]Pricing Schedule'!$F$103+('[1]Pricing Schedule'!$F$105*M989))*4,
IF(AND(I989=110000,R989&gt;504.6,R989&lt;=672.8,M989&gt;10),('[1]Pricing Schedule'!$F$111+('[1]Pricing Schedule'!$F$113*M989))*4,
IF(AND(I989=110000,R989&gt;672.8,R989&lt;=841,M989&lt;=10),('[1]Pricing Schedule'!$F$103+('[1]Pricing Schedule'!$F$105*M989))*5,
IF(AND(I989=110000,R989&gt;672.8,R989&lt;=841,M989&gt;10),('[1]Pricing Schedule'!$F$111+('[1]Pricing Schedule'!$F$113*M989))*5,
IF(AND(I989=110000,R989&gt;672.8,R989&lt;=841,M989&lt;=10),('[1]Pricing Schedule'!$F$103+('[1]Pricing Schedule'!$F$105*M989))*5,
IF(AND(I989=110000,R989&gt;672.8,R989&lt;=841,M989&gt;10),('[1]Pricing Schedule'!$F$111+('[1]Pricing Schedule'!$F$113*M989))*5,
IF(AND(I989=110000,R989&gt;1345.6,R989&lt;=1513.8,M989&lt;=10),('[1]Pricing Schedule'!$F$103+('[1]Pricing Schedule'!$F$105*M989))*9,
IF(AND(I989=110000,R989&gt;1345.6,R989&lt;=1513.8,M989&gt;10),('[1]Pricing Schedule'!$F$111+('[1]Pricing Schedule'!$F$113*M989))*9,
9999999999)))))))))))))))))))))))))))))))))))))))</f>
        <v>488330</v>
      </c>
      <c r="T989" s="21">
        <f>IF(AND(I989=38000,R989&lt;=4.5,M989&gt;8),'[1]Pricing Schedule'!$J$9,
IF(AND(I989=38000,R989&lt;=4.5,M989&lt;=8),'[1]Pricing Schedule'!$J$36,
IF(AND(I989=38000,R989&gt;4.5,R989&lt;=9,M989&gt;8),'[1]Pricing Schedule'!$J$18,
IF(AND(I989=38000,R989&gt;4.5,R989&lt;=9,M989&lt;=8),'[1]Pricing Schedule'!$J$36,
IF(AND(I989=38000,R989&gt;9,R989&lt;=12.8,M989&gt;8),'[1]Pricing Schedule'!$J$27,
IF(AND(I989=38000,R989&gt;9,R989&lt;=12.8,M989&lt;=8),'[1]Pricing Schedule'!$J$36,
IF(AND(I989=38000,R989&gt;12.8,R989&lt;=22.8),'[1]Pricing Schedule'!$J$36,
IF(AND(I989=38000,R989&gt;22.8,R989&lt;=30.2),'[1]Pricing Schedule'!$J$45,
IF(AND(I989=38000,R989&gt;30.2,R989&lt;=45.9),'[1]Pricing Schedule'!$J$54,
IF(AND(I989=38000,R989&gt;45.9,R989&lt;=123.4),'[1]Pricing Schedule'!$J$97,
IF(AND(I989=38000,R989&gt;123.4,R989&lt;=168.2,M989&lt;=10),'[1]Pricing Schedule'!$J$105,
IF(AND(I989=38000,R989&gt;123.4,R989&lt;=168.2,M989&gt;10),'[1]Pricing Schedule'!$J$113,
IF(AND(I989=38000,R989&gt;168.2,R989&lt;=336.4,M989&lt;=10),('[1]Pricing Schedule'!$J$105),
IF(AND(I989=38000,R989&gt;168.2,R989&lt;=336.4,M989&gt;10),('[1]Pricing Schedule'!$J$113),
IF(AND(I989=38000,R989&gt;336.4,R989&lt;=504.6,M989&lt;=10),('[1]Pricing Schedule'!$J$105),
IF(AND(I989=38000,R989&gt;336.4,R989&lt;=504.6,M989&gt;10),('[1]Pricing Schedule'!$J$113),
IF(AND(I989=38000,R989&gt;504.6,R989&lt;=672.8,M989&lt;=10),('[1]Pricing Schedule'!$J$105),
IF(AND(I989=38000,R989&gt;504.6,R989&lt;=672.8,M989&gt;10),('[1]Pricing Schedule'!$J$113),
IF(AND(I989=110000,R989&lt;=12.8,M989&gt;2),'[1]Pricing Schedule'!$J$63,
IF(AND(I989=110000,R989&lt;=12.8,M989&lt;=2),'[1]Pricing Schedule'!$J$97,
IF(AND(I989=110000,R989&gt;12.8,R989&lt;=22.8,M989&gt;3),'[1]Pricing Schedule'!$J$72,
IF(AND(I989=110000,R989&gt;12.8,R989&lt;=22.8,M989&lt;=3),'[1]Pricing Schedule'!$J$97,
IF(AND(I989=110000,R989&gt;22.8,R989&lt;=30.2),'[1]Pricing Schedule'!$J$81,
IF(AND(I989=110000,R989&gt;30.2,R989&lt;=45.9),'[1]Pricing Schedule'!$J$90,
IF(AND(I989=110000,R989&gt;45.9,R989&lt;=123.4),'[1]Pricing Schedule'!$J$97,
IF(AND(I989=110000,R989&gt;123.4,R989&lt;=168.2,M989&lt;=10),'[1]Pricing Schedule'!$J$105,
IF(AND(I989=110000,R989&gt;123.4,R989&lt;=168.2,M989&gt;10),'[1]Pricing Schedule'!$J$113,
IF(AND(I989=110000,R989&gt;168.2,R989&lt;=336.2,M989&lt;=10),('[1]Pricing Schedule'!$J$105),
IF(AND(I989=110000,R989&gt;168.2,R989&lt;=336.2,M989&gt;10),('[1]Pricing Schedule'!$J$113),
IF(AND(I989=110000,R989&gt;336.4,R989&lt;=504.6,M989&lt;=10),('[1]Pricing Schedule'!$J$105),
IF(AND(I989=110000,R989&gt;336.4,R989&lt;=504.6,M989&gt;10),('[1]Pricing Schedule'!$J$113),
IF(AND(I989=110000,R989&gt;504.6,R989&lt;=672.8,M989&lt;=10),('[1]Pricing Schedule'!$J$105),
IF(AND(I989=110000,R989&gt;504.6,R989&lt;=672.8,M989&gt;10),('[1]Pricing Schedule'!$J$113),
IF(AND(I989=110000,R989&gt;672.8,R989&lt;=841,M989&lt;=10),('[1]Pricing Schedule'!$J$105),
IF(AND(I989=110000,R989&gt;672.8,R989&lt;=841,M989&gt;10),('[1]Pricing Schedule'!$J$113),
IF(AND(I989=110000,R989&gt;1682,R989&lt;=1850.2,M989&lt;=10),('[1]Pricing Schedule'!$J$105),
IF(AND(I989=110000,R989&gt;1682,R989&lt;=1850.2,M989&gt;10),('[1]Pricing Schedule'!$J$113),
IF(AND(I989=110000,R989&gt;2018.4,R989&lt;=2186.6,M989&lt;=10),('[1]Pricing Schedule'!$J$105),
IF(AND(I989=110000,R989&gt;2018.4,R989&lt;=2186.6,M989&gt;10),('[1]Pricing Schedule'!$J$113),999999999)))))))))))))))))))))))))))))))))))))))</f>
        <v>4</v>
      </c>
      <c r="U989" s="40">
        <f t="shared" si="96"/>
        <v>38756.349206349201</v>
      </c>
      <c r="V989" s="41">
        <f t="shared" si="97"/>
        <v>25.802223905965231</v>
      </c>
      <c r="Y989" s="23">
        <v>304</v>
      </c>
      <c r="Z989" s="23">
        <v>289</v>
      </c>
      <c r="AR989" s="35"/>
    </row>
    <row r="990" spans="1:44">
      <c r="A990" s="23">
        <v>991</v>
      </c>
      <c r="B990" s="23">
        <v>991</v>
      </c>
      <c r="C990" s="23" t="s">
        <v>1490</v>
      </c>
      <c r="D990" s="23" t="s">
        <v>121</v>
      </c>
      <c r="E990" s="23" t="s">
        <v>121</v>
      </c>
      <c r="F990" s="23" t="s">
        <v>665</v>
      </c>
      <c r="G990" s="23" t="s">
        <v>666</v>
      </c>
      <c r="H990" s="23" t="s">
        <v>113</v>
      </c>
      <c r="I990" s="13">
        <v>38000</v>
      </c>
      <c r="L990" s="24">
        <v>4.944</v>
      </c>
      <c r="M990" s="37">
        <f t="shared" si="92"/>
        <v>5</v>
      </c>
      <c r="N990" s="24">
        <v>0.70599999999999996</v>
      </c>
      <c r="O990" s="13">
        <v>2</v>
      </c>
      <c r="P990" s="36">
        <f t="shared" si="93"/>
        <v>0.52949999999999997</v>
      </c>
      <c r="Q990" s="38">
        <f t="shared" si="94"/>
        <v>4.2</v>
      </c>
      <c r="R990" s="37">
        <f t="shared" si="95"/>
        <v>4.2</v>
      </c>
      <c r="S990" s="39">
        <f>IF(AND(I990=38000,R990&lt;=4.5,M990&gt;8),'[1]Pricing Schedule'!$F$8+('[1]Pricing Schedule'!$F$9*M990),
IF(AND(I990=38000,R990&lt;=4.5,M990&lt;=8),'[1]Pricing Schedule'!$F$34+('[1]Pricing Schedule'!$F$36*M990),
IF(AND(I990=38000,R990&gt;4.5,R990&lt;=9,M990&gt;8),'[1]Pricing Schedule'!$F$17+('[1]Pricing Schedule'!$F$18*M990),
IF(AND(I990=38000,R990&gt;4.5,R990&lt;=9,M990&lt;=8),'[1]Pricing Schedule'!$F$34+('[1]Pricing Schedule'!$F$36*M990),
IF(AND(I990=38000,R990&gt;9,R990&lt;=12.8,M990&gt;8),'[1]Pricing Schedule'!$F$26+('[1]Pricing Schedule'!$F$27*M990),
IF(AND(I990=38000,R990&gt;9,R990&lt;=12.8,M990&lt;=8),'[1]Pricing Schedule'!$F$34+('[1]Pricing Schedule'!$F$36*M990),
IF(AND(I990=38000,R990&gt;12.8,R990&lt;=22.8),'[1]Pricing Schedule'!$F$34+('[1]Pricing Schedule'!$F$36*M990),
IF(AND(I990=38000,R990&gt;22.8,R990&lt;=30.2),'[1]Pricing Schedule'!$F$43+('[1]Pricing Schedule'!$F$45*M990),
IF(AND(I990=38000,R990&gt;30.2,R990&lt;=45.9),'[1]Pricing Schedule'!$F$52+('[1]Pricing Schedule'!$F$54*M990),
IF(AND(I990=38000,R990&gt;45.9,R990&lt;=123.4),'[1]Pricing Schedule'!$F$96+('[1]Pricing Schedule'!$F$97*M990),
IF(AND(I990=38000,R990&gt;123.4,R990&lt;=168.2,M990&lt;=10),'[1]Pricing Schedule'!$F$103+('[1]Pricing Schedule'!$F$105*M990),
IF(AND(I990=38000,R990&gt;123.4,R990&lt;=168.2,M990&gt;10),'[1]Pricing Schedule'!$F$111+('[1]Pricing Schedule'!$F$113*M990),
IF(AND(I990=38000,R990&gt;157.4,R990&lt;=336.4,M990&lt;=10),('[1]Pricing Schedule'!$F$103+('[1]Pricing Schedule'!$F$105*M990))*2,
IF(AND(I990=38000,R990&gt;157.4,R990&lt;=336.4,M990&gt;10),('[1]Pricing Schedule'!$F$111+('[1]Pricing Schedule'!$F$113*M990))*2,
IF(AND(I990=38000,R990&gt;314.8,R990&lt;=504.6,M990&lt;=10),('[1]Pricing Schedule'!$F$103+('[1]Pricing Schedule'!$F$105*M990))*3,
IF(AND(I990=38000,R990&gt;314.8,R990&lt;=504.6,M990&gt;10),('[1]Pricing Schedule'!$F$111+('[1]Pricing Schedule'!$F$113*M990))*3,
IF(AND(I990=38000,R990&gt;472.2,R990&lt;=672.8,M990&lt;=10),('[1]Pricing Schedule'!$F$103+('[1]Pricing Schedule'!$F$105*M990))*4,
IF(AND(I990=38000,R990&gt;472.2,R990&lt;=672.8,M990&gt;10),('[1]Pricing Schedule'!$F$111+('[1]Pricing Schedule'!$F$113*M990))*4,
IF(AND(I990=110000,R990&lt;=12.8,M990&gt;2),'[1]Pricing Schedule'!$F$62+('[1]Pricing Schedule'!$F$63*M990),
IF(AND(I990=110000,R990&lt;=12.8,M990&lt;=2),'[1]Pricing Schedule'!$F$96+('[1]Pricing Schedule'!$F$97*M990),
IF(AND(I990=110000,R990&gt;12.8,R990&lt;=22.8,M990&gt;3),'[1]Pricing Schedule'!$F$71+('[1]Pricing Schedule'!$F$72*M990),
IF(AND(I990=110000,R990&gt;12.8,R990&lt;=22.8,M990&lt;=3),'[1]Pricing Schedule'!$F$96+('[1]Pricing Schedule'!$F$97*M990),
IF(AND(I990=110000,R990&gt;22.8,R990&lt;=30.2),'[1]Pricing Schedule'!$F$80+('[1]Pricing Schedule'!$F$81*M990),
IF(AND(I990=110000,R990&gt;30.2,R990&lt;=45.9),'[1]Pricing Schedule'!$F$89+('[1]Pricing Schedule'!$F$90*M990),
IF(AND(I990=110000,R990&gt;45.9,R990&lt;=123.4),'[1]Pricing Schedule'!$F$96+('[1]Pricing Schedule'!$F$97*M990),
IF(AND(I990=110000,R990&gt;123.4,R990&lt;=168.2,M990&lt;=10),'[1]Pricing Schedule'!$F$103+('[1]Pricing Schedule'!$F$105*M990),
IF(AND(I990=110000,R990&gt;123.4,R990&lt;=168.2,M990&gt;10),'[1]Pricing Schedule'!$F$111+('[1]Pricing Schedule'!$F$113*M990),
IF(AND(I990=110000,R990&gt;168.2,R990&lt;=336.4,M990&lt;=10),('[1]Pricing Schedule'!$F$103+('[1]Pricing Schedule'!$F$105*M990))*2,
IF(AND(I990=110000,R990&gt;168.2,R990&lt;=336.4,M990&gt;10),('[1]Pricing Schedule'!$F$111+('[1]Pricing Schedule'!$F$113*M990))*2,
IF(AND(I990=110000,R990&gt;336.4,R990&lt;=504.6,M990&lt;=10),('[1]Pricing Schedule'!$F$103+('[1]Pricing Schedule'!$F$105*M990))*3,
IF(AND(I990=110000,R990&gt;336.4,R990&lt;=504.6,M990&gt;10),('[1]Pricing Schedule'!$F$111+('[1]Pricing Schedule'!$F$113*M990))*3,
IF(AND(I990=110000,R990&gt;504.6,R990&lt;=672.8,M990&lt;=10),('[1]Pricing Schedule'!$F$103+('[1]Pricing Schedule'!$F$105*M990))*4,
IF(AND(I990=110000,R990&gt;504.6,R990&lt;=672.8,M990&gt;10),('[1]Pricing Schedule'!$F$111+('[1]Pricing Schedule'!$F$113*M990))*4,
IF(AND(I990=110000,R990&gt;672.8,R990&lt;=841,M990&lt;=10),('[1]Pricing Schedule'!$F$103+('[1]Pricing Schedule'!$F$105*M990))*5,
IF(AND(I990=110000,R990&gt;672.8,R990&lt;=841,M990&gt;10),('[1]Pricing Schedule'!$F$111+('[1]Pricing Schedule'!$F$113*M990))*5,
IF(AND(I990=110000,R990&gt;672.8,R990&lt;=841,M990&lt;=10),('[1]Pricing Schedule'!$F$103+('[1]Pricing Schedule'!$F$105*M990))*5,
IF(AND(I990=110000,R990&gt;672.8,R990&lt;=841,M990&gt;10),('[1]Pricing Schedule'!$F$111+('[1]Pricing Schedule'!$F$113*M990))*5,
IF(AND(I990=110000,R990&gt;1345.6,R990&lt;=1513.8,M990&lt;=10),('[1]Pricing Schedule'!$F$103+('[1]Pricing Schedule'!$F$105*M990))*9,
IF(AND(I990=110000,R990&gt;1345.6,R990&lt;=1513.8,M990&gt;10),('[1]Pricing Schedule'!$F$111+('[1]Pricing Schedule'!$F$113*M990))*9,
9999999999)))))))))))))))))))))))))))))))))))))))</f>
        <v>699140</v>
      </c>
      <c r="T990" s="21">
        <f>IF(AND(I990=38000,R990&lt;=4.5,M990&gt;8),'[1]Pricing Schedule'!$J$9,
IF(AND(I990=38000,R990&lt;=4.5,M990&lt;=8),'[1]Pricing Schedule'!$J$36,
IF(AND(I990=38000,R990&gt;4.5,R990&lt;=9,M990&gt;8),'[1]Pricing Schedule'!$J$18,
IF(AND(I990=38000,R990&gt;4.5,R990&lt;=9,M990&lt;=8),'[1]Pricing Schedule'!$J$36,
IF(AND(I990=38000,R990&gt;9,R990&lt;=12.8,M990&gt;8),'[1]Pricing Schedule'!$J$27,
IF(AND(I990=38000,R990&gt;9,R990&lt;=12.8,M990&lt;=8),'[1]Pricing Schedule'!$J$36,
IF(AND(I990=38000,R990&gt;12.8,R990&lt;=22.8),'[1]Pricing Schedule'!$J$36,
IF(AND(I990=38000,R990&gt;22.8,R990&lt;=30.2),'[1]Pricing Schedule'!$J$45,
IF(AND(I990=38000,R990&gt;30.2,R990&lt;=45.9),'[1]Pricing Schedule'!$J$54,
IF(AND(I990=38000,R990&gt;45.9,R990&lt;=123.4),'[1]Pricing Schedule'!$J$97,
IF(AND(I990=38000,R990&gt;123.4,R990&lt;=168.2,M990&lt;=10),'[1]Pricing Schedule'!$J$105,
IF(AND(I990=38000,R990&gt;123.4,R990&lt;=168.2,M990&gt;10),'[1]Pricing Schedule'!$J$113,
IF(AND(I990=38000,R990&gt;168.2,R990&lt;=336.4,M990&lt;=10),('[1]Pricing Schedule'!$J$105),
IF(AND(I990=38000,R990&gt;168.2,R990&lt;=336.4,M990&gt;10),('[1]Pricing Schedule'!$J$113),
IF(AND(I990=38000,R990&gt;336.4,R990&lt;=504.6,M990&lt;=10),('[1]Pricing Schedule'!$J$105),
IF(AND(I990=38000,R990&gt;336.4,R990&lt;=504.6,M990&gt;10),('[1]Pricing Schedule'!$J$113),
IF(AND(I990=38000,R990&gt;504.6,R990&lt;=672.8,M990&lt;=10),('[1]Pricing Schedule'!$J$105),
IF(AND(I990=38000,R990&gt;504.6,R990&lt;=672.8,M990&gt;10),('[1]Pricing Schedule'!$J$113),
IF(AND(I990=110000,R990&lt;=12.8,M990&gt;2),'[1]Pricing Schedule'!$J$63,
IF(AND(I990=110000,R990&lt;=12.8,M990&lt;=2),'[1]Pricing Schedule'!$J$97,
IF(AND(I990=110000,R990&gt;12.8,R990&lt;=22.8,M990&gt;3),'[1]Pricing Schedule'!$J$72,
IF(AND(I990=110000,R990&gt;12.8,R990&lt;=22.8,M990&lt;=3),'[1]Pricing Schedule'!$J$97,
IF(AND(I990=110000,R990&gt;22.8,R990&lt;=30.2),'[1]Pricing Schedule'!$J$81,
IF(AND(I990=110000,R990&gt;30.2,R990&lt;=45.9),'[1]Pricing Schedule'!$J$90,
IF(AND(I990=110000,R990&gt;45.9,R990&lt;=123.4),'[1]Pricing Schedule'!$J$97,
IF(AND(I990=110000,R990&gt;123.4,R990&lt;=168.2,M990&lt;=10),'[1]Pricing Schedule'!$J$105,
IF(AND(I990=110000,R990&gt;123.4,R990&lt;=168.2,M990&gt;10),'[1]Pricing Schedule'!$J$113,
IF(AND(I990=110000,R990&gt;168.2,R990&lt;=336.2,M990&lt;=10),('[1]Pricing Schedule'!$J$105),
IF(AND(I990=110000,R990&gt;168.2,R990&lt;=336.2,M990&gt;10),('[1]Pricing Schedule'!$J$113),
IF(AND(I990=110000,R990&gt;336.4,R990&lt;=504.6,M990&lt;=10),('[1]Pricing Schedule'!$J$105),
IF(AND(I990=110000,R990&gt;336.4,R990&lt;=504.6,M990&gt;10),('[1]Pricing Schedule'!$J$113),
IF(AND(I990=110000,R990&gt;504.6,R990&lt;=672.8,M990&lt;=10),('[1]Pricing Schedule'!$J$105),
IF(AND(I990=110000,R990&gt;504.6,R990&lt;=672.8,M990&gt;10),('[1]Pricing Schedule'!$J$113),
IF(AND(I990=110000,R990&gt;672.8,R990&lt;=841,M990&lt;=10),('[1]Pricing Schedule'!$J$105),
IF(AND(I990=110000,R990&gt;672.8,R990&lt;=841,M990&gt;10),('[1]Pricing Schedule'!$J$113),
IF(AND(I990=110000,R990&gt;1682,R990&lt;=1850.2,M990&lt;=10),('[1]Pricing Schedule'!$J$105),
IF(AND(I990=110000,R990&gt;1682,R990&lt;=1850.2,M990&gt;10),('[1]Pricing Schedule'!$J$113),
IF(AND(I990=110000,R990&gt;2018.4,R990&lt;=2186.6,M990&lt;=10),('[1]Pricing Schedule'!$J$105),
IF(AND(I990=110000,R990&gt;2018.4,R990&lt;=2186.6,M990&gt;10),('[1]Pricing Schedule'!$J$113),999999999)))))))))))))))))))))))))))))))))))))))</f>
        <v>4</v>
      </c>
      <c r="U990" s="40">
        <f t="shared" si="96"/>
        <v>166461.90476190476</v>
      </c>
      <c r="V990" s="41">
        <f t="shared" si="97"/>
        <v>6.0073804960379897</v>
      </c>
      <c r="Y990" s="23">
        <v>105</v>
      </c>
      <c r="Z990" s="23">
        <v>333</v>
      </c>
      <c r="AR990" s="35"/>
    </row>
    <row r="991" spans="1:44">
      <c r="A991" s="23">
        <v>992</v>
      </c>
      <c r="B991" s="23">
        <v>992</v>
      </c>
      <c r="C991" s="23" t="s">
        <v>1491</v>
      </c>
      <c r="D991" s="23" t="s">
        <v>121</v>
      </c>
      <c r="E991" s="23" t="s">
        <v>121</v>
      </c>
      <c r="F991" s="23" t="s">
        <v>352</v>
      </c>
      <c r="G991" s="23" t="s">
        <v>353</v>
      </c>
      <c r="H991" s="23" t="s">
        <v>133</v>
      </c>
      <c r="I991" s="13">
        <v>110000</v>
      </c>
      <c r="J991" s="23" t="s">
        <v>119</v>
      </c>
      <c r="K991" s="13">
        <v>110000</v>
      </c>
      <c r="L991" s="24">
        <v>10.983000000000001</v>
      </c>
      <c r="M991" s="37">
        <f t="shared" si="92"/>
        <v>11</v>
      </c>
      <c r="N991" s="24">
        <v>0.60899999999999999</v>
      </c>
      <c r="O991" s="13">
        <v>2</v>
      </c>
      <c r="P991" s="36">
        <f t="shared" si="93"/>
        <v>0.60899999999999999</v>
      </c>
      <c r="Q991" s="38">
        <f t="shared" si="94"/>
        <v>4.2</v>
      </c>
      <c r="R991" s="37">
        <f t="shared" si="95"/>
        <v>4.2</v>
      </c>
      <c r="S991" s="39">
        <f>IF(AND(I991=38000,R991&lt;=4.5,M991&gt;8),'[1]Pricing Schedule'!$F$8+('[1]Pricing Schedule'!$F$9*M991),
IF(AND(I991=38000,R991&lt;=4.5,M991&lt;=8),'[1]Pricing Schedule'!$F$34+('[1]Pricing Schedule'!$F$36*M991),
IF(AND(I991=38000,R991&gt;4.5,R991&lt;=9,M991&gt;8),'[1]Pricing Schedule'!$F$17+('[1]Pricing Schedule'!$F$18*M991),
IF(AND(I991=38000,R991&gt;4.5,R991&lt;=9,M991&lt;=8),'[1]Pricing Schedule'!$F$34+('[1]Pricing Schedule'!$F$36*M991),
IF(AND(I991=38000,R991&gt;9,R991&lt;=12.8,M991&gt;8),'[1]Pricing Schedule'!$F$26+('[1]Pricing Schedule'!$F$27*M991),
IF(AND(I991=38000,R991&gt;9,R991&lt;=12.8,M991&lt;=8),'[1]Pricing Schedule'!$F$34+('[1]Pricing Schedule'!$F$36*M991),
IF(AND(I991=38000,R991&gt;12.8,R991&lt;=22.8),'[1]Pricing Schedule'!$F$34+('[1]Pricing Schedule'!$F$36*M991),
IF(AND(I991=38000,R991&gt;22.8,R991&lt;=30.2),'[1]Pricing Schedule'!$F$43+('[1]Pricing Schedule'!$F$45*M991),
IF(AND(I991=38000,R991&gt;30.2,R991&lt;=45.9),'[1]Pricing Schedule'!$F$52+('[1]Pricing Schedule'!$F$54*M991),
IF(AND(I991=38000,R991&gt;45.9,R991&lt;=123.4),'[1]Pricing Schedule'!$F$96+('[1]Pricing Schedule'!$F$97*M991),
IF(AND(I991=38000,R991&gt;123.4,R991&lt;=168.2,M991&lt;=10),'[1]Pricing Schedule'!$F$103+('[1]Pricing Schedule'!$F$105*M991),
IF(AND(I991=38000,R991&gt;123.4,R991&lt;=168.2,M991&gt;10),'[1]Pricing Schedule'!$F$111+('[1]Pricing Schedule'!$F$113*M991),
IF(AND(I991=38000,R991&gt;157.4,R991&lt;=336.4,M991&lt;=10),('[1]Pricing Schedule'!$F$103+('[1]Pricing Schedule'!$F$105*M991))*2,
IF(AND(I991=38000,R991&gt;157.4,R991&lt;=336.4,M991&gt;10),('[1]Pricing Schedule'!$F$111+('[1]Pricing Schedule'!$F$113*M991))*2,
IF(AND(I991=38000,R991&gt;314.8,R991&lt;=504.6,M991&lt;=10),('[1]Pricing Schedule'!$F$103+('[1]Pricing Schedule'!$F$105*M991))*3,
IF(AND(I991=38000,R991&gt;314.8,R991&lt;=504.6,M991&gt;10),('[1]Pricing Schedule'!$F$111+('[1]Pricing Schedule'!$F$113*M991))*3,
IF(AND(I991=38000,R991&gt;472.2,R991&lt;=672.8,M991&lt;=10),('[1]Pricing Schedule'!$F$103+('[1]Pricing Schedule'!$F$105*M991))*4,
IF(AND(I991=38000,R991&gt;472.2,R991&lt;=672.8,M991&gt;10),('[1]Pricing Schedule'!$F$111+('[1]Pricing Schedule'!$F$113*M991))*4,
IF(AND(I991=110000,R991&lt;=12.8,M991&gt;2),'[1]Pricing Schedule'!$F$62+('[1]Pricing Schedule'!$F$63*M991),
IF(AND(I991=110000,R991&lt;=12.8,M991&lt;=2),'[1]Pricing Schedule'!$F$96+('[1]Pricing Schedule'!$F$97*M991),
IF(AND(I991=110000,R991&gt;12.8,R991&lt;=22.8,M991&gt;3),'[1]Pricing Schedule'!$F$71+('[1]Pricing Schedule'!$F$72*M991),
IF(AND(I991=110000,R991&gt;12.8,R991&lt;=22.8,M991&lt;=3),'[1]Pricing Schedule'!$F$96+('[1]Pricing Schedule'!$F$97*M991),
IF(AND(I991=110000,R991&gt;22.8,R991&lt;=30.2),'[1]Pricing Schedule'!$F$80+('[1]Pricing Schedule'!$F$81*M991),
IF(AND(I991=110000,R991&gt;30.2,R991&lt;=45.9),'[1]Pricing Schedule'!$F$89+('[1]Pricing Schedule'!$F$90*M991),
IF(AND(I991=110000,R991&gt;45.9,R991&lt;=123.4),'[1]Pricing Schedule'!$F$96+('[1]Pricing Schedule'!$F$97*M991),
IF(AND(I991=110000,R991&gt;123.4,R991&lt;=168.2,M991&lt;=10),'[1]Pricing Schedule'!$F$103+('[1]Pricing Schedule'!$F$105*M991),
IF(AND(I991=110000,R991&gt;123.4,R991&lt;=168.2,M991&gt;10),'[1]Pricing Schedule'!$F$111+('[1]Pricing Schedule'!$F$113*M991),
IF(AND(I991=110000,R991&gt;168.2,R991&lt;=336.4,M991&lt;=10),('[1]Pricing Schedule'!$F$103+('[1]Pricing Schedule'!$F$105*M991))*2,
IF(AND(I991=110000,R991&gt;168.2,R991&lt;=336.4,M991&gt;10),('[1]Pricing Schedule'!$F$111+('[1]Pricing Schedule'!$F$113*M991))*2,
IF(AND(I991=110000,R991&gt;336.4,R991&lt;=504.6,M991&lt;=10),('[1]Pricing Schedule'!$F$103+('[1]Pricing Schedule'!$F$105*M991))*3,
IF(AND(I991=110000,R991&gt;336.4,R991&lt;=504.6,M991&gt;10),('[1]Pricing Schedule'!$F$111+('[1]Pricing Schedule'!$F$113*M991))*3,
IF(AND(I991=110000,R991&gt;504.6,R991&lt;=672.8,M991&lt;=10),('[1]Pricing Schedule'!$F$103+('[1]Pricing Schedule'!$F$105*M991))*4,
IF(AND(I991=110000,R991&gt;504.6,R991&lt;=672.8,M991&gt;10),('[1]Pricing Schedule'!$F$111+('[1]Pricing Schedule'!$F$113*M991))*4,
IF(AND(I991=110000,R991&gt;672.8,R991&lt;=841,M991&lt;=10),('[1]Pricing Schedule'!$F$103+('[1]Pricing Schedule'!$F$105*M991))*5,
IF(AND(I991=110000,R991&gt;672.8,R991&lt;=841,M991&gt;10),('[1]Pricing Schedule'!$F$111+('[1]Pricing Schedule'!$F$113*M991))*5,
IF(AND(I991=110000,R991&gt;672.8,R991&lt;=841,M991&lt;=10),('[1]Pricing Schedule'!$F$103+('[1]Pricing Schedule'!$F$105*M991))*5,
IF(AND(I991=110000,R991&gt;672.8,R991&lt;=841,M991&gt;10),('[1]Pricing Schedule'!$F$111+('[1]Pricing Schedule'!$F$113*M991))*5,
IF(AND(I991=110000,R991&gt;1345.6,R991&lt;=1513.8,M991&lt;=10),('[1]Pricing Schedule'!$F$103+('[1]Pricing Schedule'!$F$105*M991))*9,
IF(AND(I991=110000,R991&gt;1345.6,R991&lt;=1513.8,M991&gt;10),('[1]Pricing Schedule'!$F$111+('[1]Pricing Schedule'!$F$113*M991))*9,
9999999999)))))))))))))))))))))))))))))))))))))))</f>
        <v>1996170</v>
      </c>
      <c r="T991" s="21">
        <f>IF(AND(I991=38000,R991&lt;=4.5,M991&gt;8),'[1]Pricing Schedule'!$J$9,
IF(AND(I991=38000,R991&lt;=4.5,M991&lt;=8),'[1]Pricing Schedule'!$J$36,
IF(AND(I991=38000,R991&gt;4.5,R991&lt;=9,M991&gt;8),'[1]Pricing Schedule'!$J$18,
IF(AND(I991=38000,R991&gt;4.5,R991&lt;=9,M991&lt;=8),'[1]Pricing Schedule'!$J$36,
IF(AND(I991=38000,R991&gt;9,R991&lt;=12.8,M991&gt;8),'[1]Pricing Schedule'!$J$27,
IF(AND(I991=38000,R991&gt;9,R991&lt;=12.8,M991&lt;=8),'[1]Pricing Schedule'!$J$36,
IF(AND(I991=38000,R991&gt;12.8,R991&lt;=22.8),'[1]Pricing Schedule'!$J$36,
IF(AND(I991=38000,R991&gt;22.8,R991&lt;=30.2),'[1]Pricing Schedule'!$J$45,
IF(AND(I991=38000,R991&gt;30.2,R991&lt;=45.9),'[1]Pricing Schedule'!$J$54,
IF(AND(I991=38000,R991&gt;45.9,R991&lt;=123.4),'[1]Pricing Schedule'!$J$97,
IF(AND(I991=38000,R991&gt;123.4,R991&lt;=168.2,M991&lt;=10),'[1]Pricing Schedule'!$J$105,
IF(AND(I991=38000,R991&gt;123.4,R991&lt;=168.2,M991&gt;10),'[1]Pricing Schedule'!$J$113,
IF(AND(I991=38000,R991&gt;168.2,R991&lt;=336.4,M991&lt;=10),('[1]Pricing Schedule'!$J$105),
IF(AND(I991=38000,R991&gt;168.2,R991&lt;=336.4,M991&gt;10),('[1]Pricing Schedule'!$J$113),
IF(AND(I991=38000,R991&gt;336.4,R991&lt;=504.6,M991&lt;=10),('[1]Pricing Schedule'!$J$105),
IF(AND(I991=38000,R991&gt;336.4,R991&lt;=504.6,M991&gt;10),('[1]Pricing Schedule'!$J$113),
IF(AND(I991=38000,R991&gt;504.6,R991&lt;=672.8,M991&lt;=10),('[1]Pricing Schedule'!$J$105),
IF(AND(I991=38000,R991&gt;504.6,R991&lt;=672.8,M991&gt;10),('[1]Pricing Schedule'!$J$113),
IF(AND(I991=110000,R991&lt;=12.8,M991&gt;2),'[1]Pricing Schedule'!$J$63,
IF(AND(I991=110000,R991&lt;=12.8,M991&lt;=2),'[1]Pricing Schedule'!$J$97,
IF(AND(I991=110000,R991&gt;12.8,R991&lt;=22.8,M991&gt;3),'[1]Pricing Schedule'!$J$72,
IF(AND(I991=110000,R991&gt;12.8,R991&lt;=22.8,M991&lt;=3),'[1]Pricing Schedule'!$J$97,
IF(AND(I991=110000,R991&gt;22.8,R991&lt;=30.2),'[1]Pricing Schedule'!$J$81,
IF(AND(I991=110000,R991&gt;30.2,R991&lt;=45.9),'[1]Pricing Schedule'!$J$90,
IF(AND(I991=110000,R991&gt;45.9,R991&lt;=123.4),'[1]Pricing Schedule'!$J$97,
IF(AND(I991=110000,R991&gt;123.4,R991&lt;=168.2,M991&lt;=10),'[1]Pricing Schedule'!$J$105,
IF(AND(I991=110000,R991&gt;123.4,R991&lt;=168.2,M991&gt;10),'[1]Pricing Schedule'!$J$113,
IF(AND(I991=110000,R991&gt;168.2,R991&lt;=336.2,M991&lt;=10),('[1]Pricing Schedule'!$J$105),
IF(AND(I991=110000,R991&gt;168.2,R991&lt;=336.2,M991&gt;10),('[1]Pricing Schedule'!$J$113),
IF(AND(I991=110000,R991&gt;336.4,R991&lt;=504.6,M991&lt;=10),('[1]Pricing Schedule'!$J$105),
IF(AND(I991=110000,R991&gt;336.4,R991&lt;=504.6,M991&gt;10),('[1]Pricing Schedule'!$J$113),
IF(AND(I991=110000,R991&gt;504.6,R991&lt;=672.8,M991&lt;=10),('[1]Pricing Schedule'!$J$105),
IF(AND(I991=110000,R991&gt;504.6,R991&lt;=672.8,M991&gt;10),('[1]Pricing Schedule'!$J$113),
IF(AND(I991=110000,R991&gt;672.8,R991&lt;=841,M991&lt;=10),('[1]Pricing Schedule'!$J$105),
IF(AND(I991=110000,R991&gt;672.8,R991&lt;=841,M991&gt;10),('[1]Pricing Schedule'!$J$113),
IF(AND(I991=110000,R991&gt;1682,R991&lt;=1850.2,M991&lt;=10),('[1]Pricing Schedule'!$J$105),
IF(AND(I991=110000,R991&gt;1682,R991&lt;=1850.2,M991&gt;10),('[1]Pricing Schedule'!$J$113),
IF(AND(I991=110000,R991&gt;2018.4,R991&lt;=2186.6,M991&lt;=10),('[1]Pricing Schedule'!$J$105),
IF(AND(I991=110000,R991&gt;2018.4,R991&lt;=2186.6,M991&gt;10),('[1]Pricing Schedule'!$J$113),999999999)))))))))))))))))))))))))))))))))))))))</f>
        <v>7</v>
      </c>
      <c r="U991" s="40">
        <f t="shared" si="96"/>
        <v>475278.57142857142</v>
      </c>
      <c r="V991" s="41">
        <f t="shared" si="97"/>
        <v>2.1040292159485414</v>
      </c>
      <c r="Y991" s="23">
        <v>222</v>
      </c>
      <c r="Z991" s="23">
        <v>195</v>
      </c>
      <c r="AR991" s="35"/>
    </row>
    <row r="992" spans="1:44">
      <c r="A992" s="23">
        <v>993</v>
      </c>
      <c r="B992" s="23">
        <v>993</v>
      </c>
      <c r="C992" s="23" t="s">
        <v>1492</v>
      </c>
      <c r="D992" s="23" t="s">
        <v>121</v>
      </c>
      <c r="E992" s="23" t="s">
        <v>121</v>
      </c>
      <c r="F992" s="23" t="s">
        <v>352</v>
      </c>
      <c r="G992" s="23" t="s">
        <v>353</v>
      </c>
      <c r="H992" s="23" t="s">
        <v>133</v>
      </c>
      <c r="I992" s="13">
        <v>110000</v>
      </c>
      <c r="J992" s="23" t="s">
        <v>119</v>
      </c>
      <c r="K992" s="13">
        <v>110000</v>
      </c>
      <c r="L992" s="24">
        <v>8.7390000000000008</v>
      </c>
      <c r="M992" s="37">
        <f t="shared" si="92"/>
        <v>9</v>
      </c>
      <c r="N992" s="24">
        <v>8.3800000000000008</v>
      </c>
      <c r="O992" s="13">
        <v>2</v>
      </c>
      <c r="P992" s="36">
        <f t="shared" si="93"/>
        <v>6.2850000000000001</v>
      </c>
      <c r="Q992" s="38">
        <f t="shared" si="94"/>
        <v>75.600000000000009</v>
      </c>
      <c r="R992" s="37">
        <f t="shared" si="95"/>
        <v>75.600000000000009</v>
      </c>
      <c r="S992" s="39">
        <f>IF(AND(I992=38000,R992&lt;=4.5,M992&gt;8),'[1]Pricing Schedule'!$F$8+('[1]Pricing Schedule'!$F$9*M992),
IF(AND(I992=38000,R992&lt;=4.5,M992&lt;=8),'[1]Pricing Schedule'!$F$34+('[1]Pricing Schedule'!$F$36*M992),
IF(AND(I992=38000,R992&gt;4.5,R992&lt;=9,M992&gt;8),'[1]Pricing Schedule'!$F$17+('[1]Pricing Schedule'!$F$18*M992),
IF(AND(I992=38000,R992&gt;4.5,R992&lt;=9,M992&lt;=8),'[1]Pricing Schedule'!$F$34+('[1]Pricing Schedule'!$F$36*M992),
IF(AND(I992=38000,R992&gt;9,R992&lt;=12.8,M992&gt;8),'[1]Pricing Schedule'!$F$26+('[1]Pricing Schedule'!$F$27*M992),
IF(AND(I992=38000,R992&gt;9,R992&lt;=12.8,M992&lt;=8),'[1]Pricing Schedule'!$F$34+('[1]Pricing Schedule'!$F$36*M992),
IF(AND(I992=38000,R992&gt;12.8,R992&lt;=22.8),'[1]Pricing Schedule'!$F$34+('[1]Pricing Schedule'!$F$36*M992),
IF(AND(I992=38000,R992&gt;22.8,R992&lt;=30.2),'[1]Pricing Schedule'!$F$43+('[1]Pricing Schedule'!$F$45*M992),
IF(AND(I992=38000,R992&gt;30.2,R992&lt;=45.9),'[1]Pricing Schedule'!$F$52+('[1]Pricing Schedule'!$F$54*M992),
IF(AND(I992=38000,R992&gt;45.9,R992&lt;=123.4),'[1]Pricing Schedule'!$F$96+('[1]Pricing Schedule'!$F$97*M992),
IF(AND(I992=38000,R992&gt;123.4,R992&lt;=168.2,M992&lt;=10),'[1]Pricing Schedule'!$F$103+('[1]Pricing Schedule'!$F$105*M992),
IF(AND(I992=38000,R992&gt;123.4,R992&lt;=168.2,M992&gt;10),'[1]Pricing Schedule'!$F$111+('[1]Pricing Schedule'!$F$113*M992),
IF(AND(I992=38000,R992&gt;157.4,R992&lt;=336.4,M992&lt;=10),('[1]Pricing Schedule'!$F$103+('[1]Pricing Schedule'!$F$105*M992))*2,
IF(AND(I992=38000,R992&gt;157.4,R992&lt;=336.4,M992&gt;10),('[1]Pricing Schedule'!$F$111+('[1]Pricing Schedule'!$F$113*M992))*2,
IF(AND(I992=38000,R992&gt;314.8,R992&lt;=504.6,M992&lt;=10),('[1]Pricing Schedule'!$F$103+('[1]Pricing Schedule'!$F$105*M992))*3,
IF(AND(I992=38000,R992&gt;314.8,R992&lt;=504.6,M992&gt;10),('[1]Pricing Schedule'!$F$111+('[1]Pricing Schedule'!$F$113*M992))*3,
IF(AND(I992=38000,R992&gt;472.2,R992&lt;=672.8,M992&lt;=10),('[1]Pricing Schedule'!$F$103+('[1]Pricing Schedule'!$F$105*M992))*4,
IF(AND(I992=38000,R992&gt;472.2,R992&lt;=672.8,M992&gt;10),('[1]Pricing Schedule'!$F$111+('[1]Pricing Schedule'!$F$113*M992))*4,
IF(AND(I992=110000,R992&lt;=12.8,M992&gt;2),'[1]Pricing Schedule'!$F$62+('[1]Pricing Schedule'!$F$63*M992),
IF(AND(I992=110000,R992&lt;=12.8,M992&lt;=2),'[1]Pricing Schedule'!$F$96+('[1]Pricing Schedule'!$F$97*M992),
IF(AND(I992=110000,R992&gt;12.8,R992&lt;=22.8,M992&gt;3),'[1]Pricing Schedule'!$F$71+('[1]Pricing Schedule'!$F$72*M992),
IF(AND(I992=110000,R992&gt;12.8,R992&lt;=22.8,M992&lt;=3),'[1]Pricing Schedule'!$F$96+('[1]Pricing Schedule'!$F$97*M992),
IF(AND(I992=110000,R992&gt;22.8,R992&lt;=30.2),'[1]Pricing Schedule'!$F$80+('[1]Pricing Schedule'!$F$81*M992),
IF(AND(I992=110000,R992&gt;30.2,R992&lt;=45.9),'[1]Pricing Schedule'!$F$89+('[1]Pricing Schedule'!$F$90*M992),
IF(AND(I992=110000,R992&gt;45.9,R992&lt;=123.4),'[1]Pricing Schedule'!$F$96+('[1]Pricing Schedule'!$F$97*M992),
IF(AND(I992=110000,R992&gt;123.4,R992&lt;=168.2,M992&lt;=10),'[1]Pricing Schedule'!$F$103+('[1]Pricing Schedule'!$F$105*M992),
IF(AND(I992=110000,R992&gt;123.4,R992&lt;=168.2,M992&gt;10),'[1]Pricing Schedule'!$F$111+('[1]Pricing Schedule'!$F$113*M992),
IF(AND(I992=110000,R992&gt;168.2,R992&lt;=336.4,M992&lt;=10),('[1]Pricing Schedule'!$F$103+('[1]Pricing Schedule'!$F$105*M992))*2,
IF(AND(I992=110000,R992&gt;168.2,R992&lt;=336.4,M992&gt;10),('[1]Pricing Schedule'!$F$111+('[1]Pricing Schedule'!$F$113*M992))*2,
IF(AND(I992=110000,R992&gt;336.4,R992&lt;=504.6,M992&lt;=10),('[1]Pricing Schedule'!$F$103+('[1]Pricing Schedule'!$F$105*M992))*3,
IF(AND(I992=110000,R992&gt;336.4,R992&lt;=504.6,M992&gt;10),('[1]Pricing Schedule'!$F$111+('[1]Pricing Schedule'!$F$113*M992))*3,
IF(AND(I992=110000,R992&gt;504.6,R992&lt;=672.8,M992&lt;=10),('[1]Pricing Schedule'!$F$103+('[1]Pricing Schedule'!$F$105*M992))*4,
IF(AND(I992=110000,R992&gt;504.6,R992&lt;=672.8,M992&gt;10),('[1]Pricing Schedule'!$F$111+('[1]Pricing Schedule'!$F$113*M992))*4,
IF(AND(I992=110000,R992&gt;672.8,R992&lt;=841,M992&lt;=10),('[1]Pricing Schedule'!$F$103+('[1]Pricing Schedule'!$F$105*M992))*5,
IF(AND(I992=110000,R992&gt;672.8,R992&lt;=841,M992&gt;10),('[1]Pricing Schedule'!$F$111+('[1]Pricing Schedule'!$F$113*M992))*5,
IF(AND(I992=110000,R992&gt;672.8,R992&lt;=841,M992&lt;=10),('[1]Pricing Schedule'!$F$103+('[1]Pricing Schedule'!$F$105*M992))*5,
IF(AND(I992=110000,R992&gt;672.8,R992&lt;=841,M992&gt;10),('[1]Pricing Schedule'!$F$111+('[1]Pricing Schedule'!$F$113*M992))*5,
IF(AND(I992=110000,R992&gt;1345.6,R992&lt;=1513.8,M992&lt;=10),('[1]Pricing Schedule'!$F$103+('[1]Pricing Schedule'!$F$105*M992))*9,
IF(AND(I992=110000,R992&gt;1345.6,R992&lt;=1513.8,M992&gt;10),('[1]Pricing Schedule'!$F$111+('[1]Pricing Schedule'!$F$113*M992))*9,
9999999999)))))))))))))))))))))))))))))))))))))))</f>
        <v>2815750</v>
      </c>
      <c r="T992" s="21">
        <f>IF(AND(I992=38000,R992&lt;=4.5,M992&gt;8),'[1]Pricing Schedule'!$J$9,
IF(AND(I992=38000,R992&lt;=4.5,M992&lt;=8),'[1]Pricing Schedule'!$J$36,
IF(AND(I992=38000,R992&gt;4.5,R992&lt;=9,M992&gt;8),'[1]Pricing Schedule'!$J$18,
IF(AND(I992=38000,R992&gt;4.5,R992&lt;=9,M992&lt;=8),'[1]Pricing Schedule'!$J$36,
IF(AND(I992=38000,R992&gt;9,R992&lt;=12.8,M992&gt;8),'[1]Pricing Schedule'!$J$27,
IF(AND(I992=38000,R992&gt;9,R992&lt;=12.8,M992&lt;=8),'[1]Pricing Schedule'!$J$36,
IF(AND(I992=38000,R992&gt;12.8,R992&lt;=22.8),'[1]Pricing Schedule'!$J$36,
IF(AND(I992=38000,R992&gt;22.8,R992&lt;=30.2),'[1]Pricing Schedule'!$J$45,
IF(AND(I992=38000,R992&gt;30.2,R992&lt;=45.9),'[1]Pricing Schedule'!$J$54,
IF(AND(I992=38000,R992&gt;45.9,R992&lt;=123.4),'[1]Pricing Schedule'!$J$97,
IF(AND(I992=38000,R992&gt;123.4,R992&lt;=168.2,M992&lt;=10),'[1]Pricing Schedule'!$J$105,
IF(AND(I992=38000,R992&gt;123.4,R992&lt;=168.2,M992&gt;10),'[1]Pricing Schedule'!$J$113,
IF(AND(I992=38000,R992&gt;168.2,R992&lt;=336.4,M992&lt;=10),('[1]Pricing Schedule'!$J$105),
IF(AND(I992=38000,R992&gt;168.2,R992&lt;=336.4,M992&gt;10),('[1]Pricing Schedule'!$J$113),
IF(AND(I992=38000,R992&gt;336.4,R992&lt;=504.6,M992&lt;=10),('[1]Pricing Schedule'!$J$105),
IF(AND(I992=38000,R992&gt;336.4,R992&lt;=504.6,M992&gt;10),('[1]Pricing Schedule'!$J$113),
IF(AND(I992=38000,R992&gt;504.6,R992&lt;=672.8,M992&lt;=10),('[1]Pricing Schedule'!$J$105),
IF(AND(I992=38000,R992&gt;504.6,R992&lt;=672.8,M992&gt;10),('[1]Pricing Schedule'!$J$113),
IF(AND(I992=110000,R992&lt;=12.8,M992&gt;2),'[1]Pricing Schedule'!$J$63,
IF(AND(I992=110000,R992&lt;=12.8,M992&lt;=2),'[1]Pricing Schedule'!$J$97,
IF(AND(I992=110000,R992&gt;12.8,R992&lt;=22.8,M992&gt;3),'[1]Pricing Schedule'!$J$72,
IF(AND(I992=110000,R992&gt;12.8,R992&lt;=22.8,M992&lt;=3),'[1]Pricing Schedule'!$J$97,
IF(AND(I992=110000,R992&gt;22.8,R992&lt;=30.2),'[1]Pricing Schedule'!$J$81,
IF(AND(I992=110000,R992&gt;30.2,R992&lt;=45.9),'[1]Pricing Schedule'!$J$90,
IF(AND(I992=110000,R992&gt;45.9,R992&lt;=123.4),'[1]Pricing Schedule'!$J$97,
IF(AND(I992=110000,R992&gt;123.4,R992&lt;=168.2,M992&lt;=10),'[1]Pricing Schedule'!$J$105,
IF(AND(I992=110000,R992&gt;123.4,R992&lt;=168.2,M992&gt;10),'[1]Pricing Schedule'!$J$113,
IF(AND(I992=110000,R992&gt;168.2,R992&lt;=336.2,M992&lt;=10),('[1]Pricing Schedule'!$J$105),
IF(AND(I992=110000,R992&gt;168.2,R992&lt;=336.2,M992&gt;10),('[1]Pricing Schedule'!$J$113),
IF(AND(I992=110000,R992&gt;336.4,R992&lt;=504.6,M992&lt;=10),('[1]Pricing Schedule'!$J$105),
IF(AND(I992=110000,R992&gt;336.4,R992&lt;=504.6,M992&gt;10),('[1]Pricing Schedule'!$J$113),
IF(AND(I992=110000,R992&gt;504.6,R992&lt;=672.8,M992&lt;=10),('[1]Pricing Schedule'!$J$105),
IF(AND(I992=110000,R992&gt;504.6,R992&lt;=672.8,M992&gt;10),('[1]Pricing Schedule'!$J$113),
IF(AND(I992=110000,R992&gt;672.8,R992&lt;=841,M992&lt;=10),('[1]Pricing Schedule'!$J$105),
IF(AND(I992=110000,R992&gt;672.8,R992&lt;=841,M992&gt;10),('[1]Pricing Schedule'!$J$113),
IF(AND(I992=110000,R992&gt;1682,R992&lt;=1850.2,M992&lt;=10),('[1]Pricing Schedule'!$J$105),
IF(AND(I992=110000,R992&gt;1682,R992&lt;=1850.2,M992&gt;10),('[1]Pricing Schedule'!$J$113),
IF(AND(I992=110000,R992&gt;2018.4,R992&lt;=2186.6,M992&lt;=10),('[1]Pricing Schedule'!$J$105),
IF(AND(I992=110000,R992&gt;2018.4,R992&lt;=2186.6,M992&gt;10),('[1]Pricing Schedule'!$J$113),999999999)))))))))))))))))))))))))))))))))))))))</f>
        <v>11</v>
      </c>
      <c r="U992" s="40">
        <f t="shared" si="96"/>
        <v>37245.370370370365</v>
      </c>
      <c r="V992" s="41">
        <f t="shared" si="97"/>
        <v>26.848974518334373</v>
      </c>
      <c r="Y992" s="23">
        <v>105</v>
      </c>
      <c r="Z992" s="23">
        <v>195</v>
      </c>
      <c r="AR992" s="35"/>
    </row>
    <row r="993" spans="1:44">
      <c r="A993" s="23">
        <v>994</v>
      </c>
      <c r="B993" s="23">
        <v>994</v>
      </c>
      <c r="C993" s="23" t="s">
        <v>1493</v>
      </c>
      <c r="D993" s="23" t="s">
        <v>121</v>
      </c>
      <c r="E993" s="23" t="s">
        <v>121</v>
      </c>
      <c r="F993" s="23" t="s">
        <v>686</v>
      </c>
      <c r="G993" s="23" t="s">
        <v>687</v>
      </c>
      <c r="H993" s="23" t="s">
        <v>133</v>
      </c>
      <c r="I993" s="13">
        <v>110000</v>
      </c>
      <c r="J993" s="23" t="s">
        <v>119</v>
      </c>
      <c r="K993" s="13">
        <v>110000</v>
      </c>
      <c r="L993" s="24">
        <v>12.298999999999999</v>
      </c>
      <c r="M993" s="37">
        <f t="shared" si="92"/>
        <v>13</v>
      </c>
      <c r="N993" s="24">
        <v>4.1550000000000002</v>
      </c>
      <c r="O993" s="13">
        <v>2</v>
      </c>
      <c r="P993" s="36">
        <f t="shared" si="93"/>
        <v>3.11625</v>
      </c>
      <c r="Q993" s="38">
        <f t="shared" si="94"/>
        <v>37.800000000000004</v>
      </c>
      <c r="R993" s="37">
        <f t="shared" si="95"/>
        <v>37.800000000000004</v>
      </c>
      <c r="S993" s="39">
        <f>IF(AND(I993=38000,R993&lt;=4.5,M993&gt;8),'[1]Pricing Schedule'!$F$8+('[1]Pricing Schedule'!$F$9*M993),
IF(AND(I993=38000,R993&lt;=4.5,M993&lt;=8),'[1]Pricing Schedule'!$F$34+('[1]Pricing Schedule'!$F$36*M993),
IF(AND(I993=38000,R993&gt;4.5,R993&lt;=9,M993&gt;8),'[1]Pricing Schedule'!$F$17+('[1]Pricing Schedule'!$F$18*M993),
IF(AND(I993=38000,R993&gt;4.5,R993&lt;=9,M993&lt;=8),'[1]Pricing Schedule'!$F$34+('[1]Pricing Schedule'!$F$36*M993),
IF(AND(I993=38000,R993&gt;9,R993&lt;=12.8,M993&gt;8),'[1]Pricing Schedule'!$F$26+('[1]Pricing Schedule'!$F$27*M993),
IF(AND(I993=38000,R993&gt;9,R993&lt;=12.8,M993&lt;=8),'[1]Pricing Schedule'!$F$34+('[1]Pricing Schedule'!$F$36*M993),
IF(AND(I993=38000,R993&gt;12.8,R993&lt;=22.8),'[1]Pricing Schedule'!$F$34+('[1]Pricing Schedule'!$F$36*M993),
IF(AND(I993=38000,R993&gt;22.8,R993&lt;=30.2),'[1]Pricing Schedule'!$F$43+('[1]Pricing Schedule'!$F$45*M993),
IF(AND(I993=38000,R993&gt;30.2,R993&lt;=45.9),'[1]Pricing Schedule'!$F$52+('[1]Pricing Schedule'!$F$54*M993),
IF(AND(I993=38000,R993&gt;45.9,R993&lt;=123.4),'[1]Pricing Schedule'!$F$96+('[1]Pricing Schedule'!$F$97*M993),
IF(AND(I993=38000,R993&gt;123.4,R993&lt;=168.2,M993&lt;=10),'[1]Pricing Schedule'!$F$103+('[1]Pricing Schedule'!$F$105*M993),
IF(AND(I993=38000,R993&gt;123.4,R993&lt;=168.2,M993&gt;10),'[1]Pricing Schedule'!$F$111+('[1]Pricing Schedule'!$F$113*M993),
IF(AND(I993=38000,R993&gt;157.4,R993&lt;=336.4,M993&lt;=10),('[1]Pricing Schedule'!$F$103+('[1]Pricing Schedule'!$F$105*M993))*2,
IF(AND(I993=38000,R993&gt;157.4,R993&lt;=336.4,M993&gt;10),('[1]Pricing Schedule'!$F$111+('[1]Pricing Schedule'!$F$113*M993))*2,
IF(AND(I993=38000,R993&gt;314.8,R993&lt;=504.6,M993&lt;=10),('[1]Pricing Schedule'!$F$103+('[1]Pricing Schedule'!$F$105*M993))*3,
IF(AND(I993=38000,R993&gt;314.8,R993&lt;=504.6,M993&gt;10),('[1]Pricing Schedule'!$F$111+('[1]Pricing Schedule'!$F$113*M993))*3,
IF(AND(I993=38000,R993&gt;472.2,R993&lt;=672.8,M993&lt;=10),('[1]Pricing Schedule'!$F$103+('[1]Pricing Schedule'!$F$105*M993))*4,
IF(AND(I993=38000,R993&gt;472.2,R993&lt;=672.8,M993&gt;10),('[1]Pricing Schedule'!$F$111+('[1]Pricing Schedule'!$F$113*M993))*4,
IF(AND(I993=110000,R993&lt;=12.8,M993&gt;2),'[1]Pricing Schedule'!$F$62+('[1]Pricing Schedule'!$F$63*M993),
IF(AND(I993=110000,R993&lt;=12.8,M993&lt;=2),'[1]Pricing Schedule'!$F$96+('[1]Pricing Schedule'!$F$97*M993),
IF(AND(I993=110000,R993&gt;12.8,R993&lt;=22.8,M993&gt;3),'[1]Pricing Schedule'!$F$71+('[1]Pricing Schedule'!$F$72*M993),
IF(AND(I993=110000,R993&gt;12.8,R993&lt;=22.8,M993&lt;=3),'[1]Pricing Schedule'!$F$96+('[1]Pricing Schedule'!$F$97*M993),
IF(AND(I993=110000,R993&gt;22.8,R993&lt;=30.2),'[1]Pricing Schedule'!$F$80+('[1]Pricing Schedule'!$F$81*M993),
IF(AND(I993=110000,R993&gt;30.2,R993&lt;=45.9),'[1]Pricing Schedule'!$F$89+('[1]Pricing Schedule'!$F$90*M993),
IF(AND(I993=110000,R993&gt;45.9,R993&lt;=123.4),'[1]Pricing Schedule'!$F$96+('[1]Pricing Schedule'!$F$97*M993),
IF(AND(I993=110000,R993&gt;123.4,R993&lt;=168.2,M993&lt;=10),'[1]Pricing Schedule'!$F$103+('[1]Pricing Schedule'!$F$105*M993),
IF(AND(I993=110000,R993&gt;123.4,R993&lt;=168.2,M993&gt;10),'[1]Pricing Schedule'!$F$111+('[1]Pricing Schedule'!$F$113*M993),
IF(AND(I993=110000,R993&gt;168.2,R993&lt;=336.4,M993&lt;=10),('[1]Pricing Schedule'!$F$103+('[1]Pricing Schedule'!$F$105*M993))*2,
IF(AND(I993=110000,R993&gt;168.2,R993&lt;=336.4,M993&gt;10),('[1]Pricing Schedule'!$F$111+('[1]Pricing Schedule'!$F$113*M993))*2,
IF(AND(I993=110000,R993&gt;336.4,R993&lt;=504.6,M993&lt;=10),('[1]Pricing Schedule'!$F$103+('[1]Pricing Schedule'!$F$105*M993))*3,
IF(AND(I993=110000,R993&gt;336.4,R993&lt;=504.6,M993&gt;10),('[1]Pricing Schedule'!$F$111+('[1]Pricing Schedule'!$F$113*M993))*3,
IF(AND(I993=110000,R993&gt;504.6,R993&lt;=672.8,M993&lt;=10),('[1]Pricing Schedule'!$F$103+('[1]Pricing Schedule'!$F$105*M993))*4,
IF(AND(I993=110000,R993&gt;504.6,R993&lt;=672.8,M993&gt;10),('[1]Pricing Schedule'!$F$111+('[1]Pricing Schedule'!$F$113*M993))*4,
IF(AND(I993=110000,R993&gt;672.8,R993&lt;=841,M993&lt;=10),('[1]Pricing Schedule'!$F$103+('[1]Pricing Schedule'!$F$105*M993))*5,
IF(AND(I993=110000,R993&gt;672.8,R993&lt;=841,M993&gt;10),('[1]Pricing Schedule'!$F$111+('[1]Pricing Schedule'!$F$113*M993))*5,
IF(AND(I993=110000,R993&gt;672.8,R993&lt;=841,M993&lt;=10),('[1]Pricing Schedule'!$F$103+('[1]Pricing Schedule'!$F$105*M993))*5,
IF(AND(I993=110000,R993&gt;672.8,R993&lt;=841,M993&gt;10),('[1]Pricing Schedule'!$F$111+('[1]Pricing Schedule'!$F$113*M993))*5,
IF(AND(I993=110000,R993&gt;1345.6,R993&lt;=1513.8,M993&lt;=10),('[1]Pricing Schedule'!$F$103+('[1]Pricing Schedule'!$F$105*M993))*9,
IF(AND(I993=110000,R993&gt;1345.6,R993&lt;=1513.8,M993&gt;10),('[1]Pricing Schedule'!$F$111+('[1]Pricing Schedule'!$F$113*M993))*9,
9999999999)))))))))))))))))))))))))))))))))))))))</f>
        <v>3400230</v>
      </c>
      <c r="T993" s="21">
        <f>IF(AND(I993=38000,R993&lt;=4.5,M993&gt;8),'[1]Pricing Schedule'!$J$9,
IF(AND(I993=38000,R993&lt;=4.5,M993&lt;=8),'[1]Pricing Schedule'!$J$36,
IF(AND(I993=38000,R993&gt;4.5,R993&lt;=9,M993&gt;8),'[1]Pricing Schedule'!$J$18,
IF(AND(I993=38000,R993&gt;4.5,R993&lt;=9,M993&lt;=8),'[1]Pricing Schedule'!$J$36,
IF(AND(I993=38000,R993&gt;9,R993&lt;=12.8,M993&gt;8),'[1]Pricing Schedule'!$J$27,
IF(AND(I993=38000,R993&gt;9,R993&lt;=12.8,M993&lt;=8),'[1]Pricing Schedule'!$J$36,
IF(AND(I993=38000,R993&gt;12.8,R993&lt;=22.8),'[1]Pricing Schedule'!$J$36,
IF(AND(I993=38000,R993&gt;22.8,R993&lt;=30.2),'[1]Pricing Schedule'!$J$45,
IF(AND(I993=38000,R993&gt;30.2,R993&lt;=45.9),'[1]Pricing Schedule'!$J$54,
IF(AND(I993=38000,R993&gt;45.9,R993&lt;=123.4),'[1]Pricing Schedule'!$J$97,
IF(AND(I993=38000,R993&gt;123.4,R993&lt;=168.2,M993&lt;=10),'[1]Pricing Schedule'!$J$105,
IF(AND(I993=38000,R993&gt;123.4,R993&lt;=168.2,M993&gt;10),'[1]Pricing Schedule'!$J$113,
IF(AND(I993=38000,R993&gt;168.2,R993&lt;=336.4,M993&lt;=10),('[1]Pricing Schedule'!$J$105),
IF(AND(I993=38000,R993&gt;168.2,R993&lt;=336.4,M993&gt;10),('[1]Pricing Schedule'!$J$113),
IF(AND(I993=38000,R993&gt;336.4,R993&lt;=504.6,M993&lt;=10),('[1]Pricing Schedule'!$J$105),
IF(AND(I993=38000,R993&gt;336.4,R993&lt;=504.6,M993&gt;10),('[1]Pricing Schedule'!$J$113),
IF(AND(I993=38000,R993&gt;504.6,R993&lt;=672.8,M993&lt;=10),('[1]Pricing Schedule'!$J$105),
IF(AND(I993=38000,R993&gt;504.6,R993&lt;=672.8,M993&gt;10),('[1]Pricing Schedule'!$J$113),
IF(AND(I993=110000,R993&lt;=12.8,M993&gt;2),'[1]Pricing Schedule'!$J$63,
IF(AND(I993=110000,R993&lt;=12.8,M993&lt;=2),'[1]Pricing Schedule'!$J$97,
IF(AND(I993=110000,R993&gt;12.8,R993&lt;=22.8,M993&gt;3),'[1]Pricing Schedule'!$J$72,
IF(AND(I993=110000,R993&gt;12.8,R993&lt;=22.8,M993&lt;=3),'[1]Pricing Schedule'!$J$97,
IF(AND(I993=110000,R993&gt;22.8,R993&lt;=30.2),'[1]Pricing Schedule'!$J$81,
IF(AND(I993=110000,R993&gt;30.2,R993&lt;=45.9),'[1]Pricing Schedule'!$J$90,
IF(AND(I993=110000,R993&gt;45.9,R993&lt;=123.4),'[1]Pricing Schedule'!$J$97,
IF(AND(I993=110000,R993&gt;123.4,R993&lt;=168.2,M993&lt;=10),'[1]Pricing Schedule'!$J$105,
IF(AND(I993=110000,R993&gt;123.4,R993&lt;=168.2,M993&gt;10),'[1]Pricing Schedule'!$J$113,
IF(AND(I993=110000,R993&gt;168.2,R993&lt;=336.2,M993&lt;=10),('[1]Pricing Schedule'!$J$105),
IF(AND(I993=110000,R993&gt;168.2,R993&lt;=336.2,M993&gt;10),('[1]Pricing Schedule'!$J$113),
IF(AND(I993=110000,R993&gt;336.4,R993&lt;=504.6,M993&lt;=10),('[1]Pricing Schedule'!$J$105),
IF(AND(I993=110000,R993&gt;336.4,R993&lt;=504.6,M993&gt;10),('[1]Pricing Schedule'!$J$113),
IF(AND(I993=110000,R993&gt;504.6,R993&lt;=672.8,M993&lt;=10),('[1]Pricing Schedule'!$J$105),
IF(AND(I993=110000,R993&gt;504.6,R993&lt;=672.8,M993&gt;10),('[1]Pricing Schedule'!$J$113),
IF(AND(I993=110000,R993&gt;672.8,R993&lt;=841,M993&lt;=10),('[1]Pricing Schedule'!$J$105),
IF(AND(I993=110000,R993&gt;672.8,R993&lt;=841,M993&gt;10),('[1]Pricing Schedule'!$J$113),
IF(AND(I993=110000,R993&gt;1682,R993&lt;=1850.2,M993&lt;=10),('[1]Pricing Schedule'!$J$105),
IF(AND(I993=110000,R993&gt;1682,R993&lt;=1850.2,M993&gt;10),('[1]Pricing Schedule'!$J$113),
IF(AND(I993=110000,R993&gt;2018.4,R993&lt;=2186.6,M993&lt;=10),('[1]Pricing Schedule'!$J$105),
IF(AND(I993=110000,R993&gt;2018.4,R993&lt;=2186.6,M993&gt;10),('[1]Pricing Schedule'!$J$113),999999999)))))))))))))))))))))))))))))))))))))))</f>
        <v>10</v>
      </c>
      <c r="U993" s="40">
        <f t="shared" si="96"/>
        <v>89953.174603174586</v>
      </c>
      <c r="V993" s="41">
        <f t="shared" si="97"/>
        <v>11.116895033571261</v>
      </c>
      <c r="Y993" s="23">
        <v>595</v>
      </c>
      <c r="Z993" s="23">
        <v>196</v>
      </c>
      <c r="AR993" s="35"/>
    </row>
    <row r="994" spans="1:44">
      <c r="A994" s="23">
        <v>995</v>
      </c>
      <c r="B994" s="23">
        <v>995</v>
      </c>
      <c r="C994" s="23" t="s">
        <v>1494</v>
      </c>
      <c r="D994" s="23" t="s">
        <v>121</v>
      </c>
      <c r="E994" s="23" t="s">
        <v>121</v>
      </c>
      <c r="F994" s="23" t="s">
        <v>302</v>
      </c>
      <c r="G994" s="23" t="s">
        <v>303</v>
      </c>
      <c r="H994" s="23" t="s">
        <v>133</v>
      </c>
      <c r="I994" s="13">
        <v>110000</v>
      </c>
      <c r="J994" s="13">
        <v>110000</v>
      </c>
      <c r="K994" s="13">
        <v>38000</v>
      </c>
      <c r="L994" s="24">
        <v>6.1189999999999998</v>
      </c>
      <c r="M994" s="37">
        <f t="shared" si="92"/>
        <v>7</v>
      </c>
      <c r="N994" s="24">
        <v>8.2750000000000004</v>
      </c>
      <c r="O994" s="13">
        <v>2</v>
      </c>
      <c r="P994" s="36">
        <f t="shared" si="93"/>
        <v>6.2062500000000007</v>
      </c>
      <c r="Q994" s="38">
        <f t="shared" si="94"/>
        <v>75.600000000000009</v>
      </c>
      <c r="R994" s="37">
        <f t="shared" si="95"/>
        <v>75.600000000000009</v>
      </c>
      <c r="S994" s="39">
        <f>IF(AND(I994=38000,R994&lt;=4.5,M994&gt;8),'[1]Pricing Schedule'!$F$8+('[1]Pricing Schedule'!$F$9*M994),
IF(AND(I994=38000,R994&lt;=4.5,M994&lt;=8),'[1]Pricing Schedule'!$F$34+('[1]Pricing Schedule'!$F$36*M994),
IF(AND(I994=38000,R994&gt;4.5,R994&lt;=9,M994&gt;8),'[1]Pricing Schedule'!$F$17+('[1]Pricing Schedule'!$F$18*M994),
IF(AND(I994=38000,R994&gt;4.5,R994&lt;=9,M994&lt;=8),'[1]Pricing Schedule'!$F$34+('[1]Pricing Schedule'!$F$36*M994),
IF(AND(I994=38000,R994&gt;9,R994&lt;=12.8,M994&gt;8),'[1]Pricing Schedule'!$F$26+('[1]Pricing Schedule'!$F$27*M994),
IF(AND(I994=38000,R994&gt;9,R994&lt;=12.8,M994&lt;=8),'[1]Pricing Schedule'!$F$34+('[1]Pricing Schedule'!$F$36*M994),
IF(AND(I994=38000,R994&gt;12.8,R994&lt;=22.8),'[1]Pricing Schedule'!$F$34+('[1]Pricing Schedule'!$F$36*M994),
IF(AND(I994=38000,R994&gt;22.8,R994&lt;=30.2),'[1]Pricing Schedule'!$F$43+('[1]Pricing Schedule'!$F$45*M994),
IF(AND(I994=38000,R994&gt;30.2,R994&lt;=45.9),'[1]Pricing Schedule'!$F$52+('[1]Pricing Schedule'!$F$54*M994),
IF(AND(I994=38000,R994&gt;45.9,R994&lt;=123.4),'[1]Pricing Schedule'!$F$96+('[1]Pricing Schedule'!$F$97*M994),
IF(AND(I994=38000,R994&gt;123.4,R994&lt;=168.2,M994&lt;=10),'[1]Pricing Schedule'!$F$103+('[1]Pricing Schedule'!$F$105*M994),
IF(AND(I994=38000,R994&gt;123.4,R994&lt;=168.2,M994&gt;10),'[1]Pricing Schedule'!$F$111+('[1]Pricing Schedule'!$F$113*M994),
IF(AND(I994=38000,R994&gt;157.4,R994&lt;=336.4,M994&lt;=10),('[1]Pricing Schedule'!$F$103+('[1]Pricing Schedule'!$F$105*M994))*2,
IF(AND(I994=38000,R994&gt;157.4,R994&lt;=336.4,M994&gt;10),('[1]Pricing Schedule'!$F$111+('[1]Pricing Schedule'!$F$113*M994))*2,
IF(AND(I994=38000,R994&gt;314.8,R994&lt;=504.6,M994&lt;=10),('[1]Pricing Schedule'!$F$103+('[1]Pricing Schedule'!$F$105*M994))*3,
IF(AND(I994=38000,R994&gt;314.8,R994&lt;=504.6,M994&gt;10),('[1]Pricing Schedule'!$F$111+('[1]Pricing Schedule'!$F$113*M994))*3,
IF(AND(I994=38000,R994&gt;472.2,R994&lt;=672.8,M994&lt;=10),('[1]Pricing Schedule'!$F$103+('[1]Pricing Schedule'!$F$105*M994))*4,
IF(AND(I994=38000,R994&gt;472.2,R994&lt;=672.8,M994&gt;10),('[1]Pricing Schedule'!$F$111+('[1]Pricing Schedule'!$F$113*M994))*4,
IF(AND(I994=110000,R994&lt;=12.8,M994&gt;2),'[1]Pricing Schedule'!$F$62+('[1]Pricing Schedule'!$F$63*M994),
IF(AND(I994=110000,R994&lt;=12.8,M994&lt;=2),'[1]Pricing Schedule'!$F$96+('[1]Pricing Schedule'!$F$97*M994),
IF(AND(I994=110000,R994&gt;12.8,R994&lt;=22.8,M994&gt;3),'[1]Pricing Schedule'!$F$71+('[1]Pricing Schedule'!$F$72*M994),
IF(AND(I994=110000,R994&gt;12.8,R994&lt;=22.8,M994&lt;=3),'[1]Pricing Schedule'!$F$96+('[1]Pricing Schedule'!$F$97*M994),
IF(AND(I994=110000,R994&gt;22.8,R994&lt;=30.2),'[1]Pricing Schedule'!$F$80+('[1]Pricing Schedule'!$F$81*M994),
IF(AND(I994=110000,R994&gt;30.2,R994&lt;=45.9),'[1]Pricing Schedule'!$F$89+('[1]Pricing Schedule'!$F$90*M994),
IF(AND(I994=110000,R994&gt;45.9,R994&lt;=123.4),'[1]Pricing Schedule'!$F$96+('[1]Pricing Schedule'!$F$97*M994),
IF(AND(I994=110000,R994&gt;123.4,R994&lt;=168.2,M994&lt;=10),'[1]Pricing Schedule'!$F$103+('[1]Pricing Schedule'!$F$105*M994),
IF(AND(I994=110000,R994&gt;123.4,R994&lt;=168.2,M994&gt;10),'[1]Pricing Schedule'!$F$111+('[1]Pricing Schedule'!$F$113*M994),
IF(AND(I994=110000,R994&gt;168.2,R994&lt;=336.4,M994&lt;=10),('[1]Pricing Schedule'!$F$103+('[1]Pricing Schedule'!$F$105*M994))*2,
IF(AND(I994=110000,R994&gt;168.2,R994&lt;=336.4,M994&gt;10),('[1]Pricing Schedule'!$F$111+('[1]Pricing Schedule'!$F$113*M994))*2,
IF(AND(I994=110000,R994&gt;336.4,R994&lt;=504.6,M994&lt;=10),('[1]Pricing Schedule'!$F$103+('[1]Pricing Schedule'!$F$105*M994))*3,
IF(AND(I994=110000,R994&gt;336.4,R994&lt;=504.6,M994&gt;10),('[1]Pricing Schedule'!$F$111+('[1]Pricing Schedule'!$F$113*M994))*3,
IF(AND(I994=110000,R994&gt;504.6,R994&lt;=672.8,M994&lt;=10),('[1]Pricing Schedule'!$F$103+('[1]Pricing Schedule'!$F$105*M994))*4,
IF(AND(I994=110000,R994&gt;504.6,R994&lt;=672.8,M994&gt;10),('[1]Pricing Schedule'!$F$111+('[1]Pricing Schedule'!$F$113*M994))*4,
IF(AND(I994=110000,R994&gt;672.8,R994&lt;=841,M994&lt;=10),('[1]Pricing Schedule'!$F$103+('[1]Pricing Schedule'!$F$105*M994))*5,
IF(AND(I994=110000,R994&gt;672.8,R994&lt;=841,M994&gt;10),('[1]Pricing Schedule'!$F$111+('[1]Pricing Schedule'!$F$113*M994))*5,
IF(AND(I994=110000,R994&gt;672.8,R994&lt;=841,M994&lt;=10),('[1]Pricing Schedule'!$F$103+('[1]Pricing Schedule'!$F$105*M994))*5,
IF(AND(I994=110000,R994&gt;672.8,R994&lt;=841,M994&gt;10),('[1]Pricing Schedule'!$F$111+('[1]Pricing Schedule'!$F$113*M994))*5,
IF(AND(I994=110000,R994&gt;1345.6,R994&lt;=1513.8,M994&lt;=10),('[1]Pricing Schedule'!$F$103+('[1]Pricing Schedule'!$F$105*M994))*9,
IF(AND(I994=110000,R994&gt;1345.6,R994&lt;=1513.8,M994&gt;10),('[1]Pricing Schedule'!$F$111+('[1]Pricing Schedule'!$F$113*M994))*9,
9999999999)))))))))))))))))))))))))))))))))))))))</f>
        <v>2394130</v>
      </c>
      <c r="T994" s="21">
        <f>IF(AND(I994=38000,R994&lt;=4.5,M994&gt;8),'[1]Pricing Schedule'!$J$9,
IF(AND(I994=38000,R994&lt;=4.5,M994&lt;=8),'[1]Pricing Schedule'!$J$36,
IF(AND(I994=38000,R994&gt;4.5,R994&lt;=9,M994&gt;8),'[1]Pricing Schedule'!$J$18,
IF(AND(I994=38000,R994&gt;4.5,R994&lt;=9,M994&lt;=8),'[1]Pricing Schedule'!$J$36,
IF(AND(I994=38000,R994&gt;9,R994&lt;=12.8,M994&gt;8),'[1]Pricing Schedule'!$J$27,
IF(AND(I994=38000,R994&gt;9,R994&lt;=12.8,M994&lt;=8),'[1]Pricing Schedule'!$J$36,
IF(AND(I994=38000,R994&gt;12.8,R994&lt;=22.8),'[1]Pricing Schedule'!$J$36,
IF(AND(I994=38000,R994&gt;22.8,R994&lt;=30.2),'[1]Pricing Schedule'!$J$45,
IF(AND(I994=38000,R994&gt;30.2,R994&lt;=45.9),'[1]Pricing Schedule'!$J$54,
IF(AND(I994=38000,R994&gt;45.9,R994&lt;=123.4),'[1]Pricing Schedule'!$J$97,
IF(AND(I994=38000,R994&gt;123.4,R994&lt;=168.2,M994&lt;=10),'[1]Pricing Schedule'!$J$105,
IF(AND(I994=38000,R994&gt;123.4,R994&lt;=168.2,M994&gt;10),'[1]Pricing Schedule'!$J$113,
IF(AND(I994=38000,R994&gt;168.2,R994&lt;=336.4,M994&lt;=10),('[1]Pricing Schedule'!$J$105),
IF(AND(I994=38000,R994&gt;168.2,R994&lt;=336.4,M994&gt;10),('[1]Pricing Schedule'!$J$113),
IF(AND(I994=38000,R994&gt;336.4,R994&lt;=504.6,M994&lt;=10),('[1]Pricing Schedule'!$J$105),
IF(AND(I994=38000,R994&gt;336.4,R994&lt;=504.6,M994&gt;10),('[1]Pricing Schedule'!$J$113),
IF(AND(I994=38000,R994&gt;504.6,R994&lt;=672.8,M994&lt;=10),('[1]Pricing Schedule'!$J$105),
IF(AND(I994=38000,R994&gt;504.6,R994&lt;=672.8,M994&gt;10),('[1]Pricing Schedule'!$J$113),
IF(AND(I994=110000,R994&lt;=12.8,M994&gt;2),'[1]Pricing Schedule'!$J$63,
IF(AND(I994=110000,R994&lt;=12.8,M994&lt;=2),'[1]Pricing Schedule'!$J$97,
IF(AND(I994=110000,R994&gt;12.8,R994&lt;=22.8,M994&gt;3),'[1]Pricing Schedule'!$J$72,
IF(AND(I994=110000,R994&gt;12.8,R994&lt;=22.8,M994&lt;=3),'[1]Pricing Schedule'!$J$97,
IF(AND(I994=110000,R994&gt;22.8,R994&lt;=30.2),'[1]Pricing Schedule'!$J$81,
IF(AND(I994=110000,R994&gt;30.2,R994&lt;=45.9),'[1]Pricing Schedule'!$J$90,
IF(AND(I994=110000,R994&gt;45.9,R994&lt;=123.4),'[1]Pricing Schedule'!$J$97,
IF(AND(I994=110000,R994&gt;123.4,R994&lt;=168.2,M994&lt;=10),'[1]Pricing Schedule'!$J$105,
IF(AND(I994=110000,R994&gt;123.4,R994&lt;=168.2,M994&gt;10),'[1]Pricing Schedule'!$J$113,
IF(AND(I994=110000,R994&gt;168.2,R994&lt;=336.2,M994&lt;=10),('[1]Pricing Schedule'!$J$105),
IF(AND(I994=110000,R994&gt;168.2,R994&lt;=336.2,M994&gt;10),('[1]Pricing Schedule'!$J$113),
IF(AND(I994=110000,R994&gt;336.4,R994&lt;=504.6,M994&lt;=10),('[1]Pricing Schedule'!$J$105),
IF(AND(I994=110000,R994&gt;336.4,R994&lt;=504.6,M994&gt;10),('[1]Pricing Schedule'!$J$113),
IF(AND(I994=110000,R994&gt;504.6,R994&lt;=672.8,M994&lt;=10),('[1]Pricing Schedule'!$J$105),
IF(AND(I994=110000,R994&gt;504.6,R994&lt;=672.8,M994&gt;10),('[1]Pricing Schedule'!$J$113),
IF(AND(I994=110000,R994&gt;672.8,R994&lt;=841,M994&lt;=10),('[1]Pricing Schedule'!$J$105),
IF(AND(I994=110000,R994&gt;672.8,R994&lt;=841,M994&gt;10),('[1]Pricing Schedule'!$J$113),
IF(AND(I994=110000,R994&gt;1682,R994&lt;=1850.2,M994&lt;=10),('[1]Pricing Schedule'!$J$105),
IF(AND(I994=110000,R994&gt;1682,R994&lt;=1850.2,M994&gt;10),('[1]Pricing Schedule'!$J$113),
IF(AND(I994=110000,R994&gt;2018.4,R994&lt;=2186.6,M994&lt;=10),('[1]Pricing Schedule'!$J$105),
IF(AND(I994=110000,R994&gt;2018.4,R994&lt;=2186.6,M994&gt;10),('[1]Pricing Schedule'!$J$113),999999999)))))))))))))))))))))))))))))))))))))))</f>
        <v>11</v>
      </c>
      <c r="U994" s="40">
        <f t="shared" si="96"/>
        <v>31668.386243386241</v>
      </c>
      <c r="V994" s="41">
        <f t="shared" si="97"/>
        <v>31.577232648185358</v>
      </c>
      <c r="Y994" s="23">
        <v>317</v>
      </c>
      <c r="Z994" s="23">
        <v>684</v>
      </c>
      <c r="AR994" s="35"/>
    </row>
    <row r="995" spans="1:44">
      <c r="A995" s="23">
        <v>996</v>
      </c>
      <c r="B995" s="23">
        <v>996</v>
      </c>
      <c r="C995" s="23" t="s">
        <v>1495</v>
      </c>
      <c r="D995" s="23" t="s">
        <v>121</v>
      </c>
      <c r="E995" s="23" t="s">
        <v>121</v>
      </c>
      <c r="F995" s="23" t="s">
        <v>302</v>
      </c>
      <c r="G995" s="23" t="s">
        <v>303</v>
      </c>
      <c r="H995" s="23" t="s">
        <v>133</v>
      </c>
      <c r="I995" s="13">
        <v>110000</v>
      </c>
      <c r="J995" s="13">
        <v>110000</v>
      </c>
      <c r="K995" s="13">
        <v>38000</v>
      </c>
      <c r="L995" s="24">
        <v>9.3409999999999993</v>
      </c>
      <c r="M995" s="37">
        <f t="shared" si="92"/>
        <v>10</v>
      </c>
      <c r="N995" s="24">
        <v>1.871</v>
      </c>
      <c r="O995" s="13">
        <v>2</v>
      </c>
      <c r="P995" s="36">
        <f t="shared" si="93"/>
        <v>1.4032499999999999</v>
      </c>
      <c r="Q995" s="38">
        <f t="shared" si="94"/>
        <v>16.8</v>
      </c>
      <c r="R995" s="37">
        <f t="shared" si="95"/>
        <v>16.8</v>
      </c>
      <c r="S995" s="39">
        <f>IF(AND(I995=38000,R995&lt;=4.5,M995&gt;8),'[1]Pricing Schedule'!$F$8+('[1]Pricing Schedule'!$F$9*M995),
IF(AND(I995=38000,R995&lt;=4.5,M995&lt;=8),'[1]Pricing Schedule'!$F$34+('[1]Pricing Schedule'!$F$36*M995),
IF(AND(I995=38000,R995&gt;4.5,R995&lt;=9,M995&gt;8),'[1]Pricing Schedule'!$F$17+('[1]Pricing Schedule'!$F$18*M995),
IF(AND(I995=38000,R995&gt;4.5,R995&lt;=9,M995&lt;=8),'[1]Pricing Schedule'!$F$34+('[1]Pricing Schedule'!$F$36*M995),
IF(AND(I995=38000,R995&gt;9,R995&lt;=12.8,M995&gt;8),'[1]Pricing Schedule'!$F$26+('[1]Pricing Schedule'!$F$27*M995),
IF(AND(I995=38000,R995&gt;9,R995&lt;=12.8,M995&lt;=8),'[1]Pricing Schedule'!$F$34+('[1]Pricing Schedule'!$F$36*M995),
IF(AND(I995=38000,R995&gt;12.8,R995&lt;=22.8),'[1]Pricing Schedule'!$F$34+('[1]Pricing Schedule'!$F$36*M995),
IF(AND(I995=38000,R995&gt;22.8,R995&lt;=30.2),'[1]Pricing Schedule'!$F$43+('[1]Pricing Schedule'!$F$45*M995),
IF(AND(I995=38000,R995&gt;30.2,R995&lt;=45.9),'[1]Pricing Schedule'!$F$52+('[1]Pricing Schedule'!$F$54*M995),
IF(AND(I995=38000,R995&gt;45.9,R995&lt;=123.4),'[1]Pricing Schedule'!$F$96+('[1]Pricing Schedule'!$F$97*M995),
IF(AND(I995=38000,R995&gt;123.4,R995&lt;=168.2,M995&lt;=10),'[1]Pricing Schedule'!$F$103+('[1]Pricing Schedule'!$F$105*M995),
IF(AND(I995=38000,R995&gt;123.4,R995&lt;=168.2,M995&gt;10),'[1]Pricing Schedule'!$F$111+('[1]Pricing Schedule'!$F$113*M995),
IF(AND(I995=38000,R995&gt;157.4,R995&lt;=336.4,M995&lt;=10),('[1]Pricing Schedule'!$F$103+('[1]Pricing Schedule'!$F$105*M995))*2,
IF(AND(I995=38000,R995&gt;157.4,R995&lt;=336.4,M995&gt;10),('[1]Pricing Schedule'!$F$111+('[1]Pricing Schedule'!$F$113*M995))*2,
IF(AND(I995=38000,R995&gt;314.8,R995&lt;=504.6,M995&lt;=10),('[1]Pricing Schedule'!$F$103+('[1]Pricing Schedule'!$F$105*M995))*3,
IF(AND(I995=38000,R995&gt;314.8,R995&lt;=504.6,M995&gt;10),('[1]Pricing Schedule'!$F$111+('[1]Pricing Schedule'!$F$113*M995))*3,
IF(AND(I995=38000,R995&gt;472.2,R995&lt;=672.8,M995&lt;=10),('[1]Pricing Schedule'!$F$103+('[1]Pricing Schedule'!$F$105*M995))*4,
IF(AND(I995=38000,R995&gt;472.2,R995&lt;=672.8,M995&gt;10),('[1]Pricing Schedule'!$F$111+('[1]Pricing Schedule'!$F$113*M995))*4,
IF(AND(I995=110000,R995&lt;=12.8,M995&gt;2),'[1]Pricing Schedule'!$F$62+('[1]Pricing Schedule'!$F$63*M995),
IF(AND(I995=110000,R995&lt;=12.8,M995&lt;=2),'[1]Pricing Schedule'!$F$96+('[1]Pricing Schedule'!$F$97*M995),
IF(AND(I995=110000,R995&gt;12.8,R995&lt;=22.8,M995&gt;3),'[1]Pricing Schedule'!$F$71+('[1]Pricing Schedule'!$F$72*M995),
IF(AND(I995=110000,R995&gt;12.8,R995&lt;=22.8,M995&lt;=3),'[1]Pricing Schedule'!$F$96+('[1]Pricing Schedule'!$F$97*M995),
IF(AND(I995=110000,R995&gt;22.8,R995&lt;=30.2),'[1]Pricing Schedule'!$F$80+('[1]Pricing Schedule'!$F$81*M995),
IF(AND(I995=110000,R995&gt;30.2,R995&lt;=45.9),'[1]Pricing Schedule'!$F$89+('[1]Pricing Schedule'!$F$90*M995),
IF(AND(I995=110000,R995&gt;45.9,R995&lt;=123.4),'[1]Pricing Schedule'!$F$96+('[1]Pricing Schedule'!$F$97*M995),
IF(AND(I995=110000,R995&gt;123.4,R995&lt;=168.2,M995&lt;=10),'[1]Pricing Schedule'!$F$103+('[1]Pricing Schedule'!$F$105*M995),
IF(AND(I995=110000,R995&gt;123.4,R995&lt;=168.2,M995&gt;10),'[1]Pricing Schedule'!$F$111+('[1]Pricing Schedule'!$F$113*M995),
IF(AND(I995=110000,R995&gt;168.2,R995&lt;=336.4,M995&lt;=10),('[1]Pricing Schedule'!$F$103+('[1]Pricing Schedule'!$F$105*M995))*2,
IF(AND(I995=110000,R995&gt;168.2,R995&lt;=336.4,M995&gt;10),('[1]Pricing Schedule'!$F$111+('[1]Pricing Schedule'!$F$113*M995))*2,
IF(AND(I995=110000,R995&gt;336.4,R995&lt;=504.6,M995&lt;=10),('[1]Pricing Schedule'!$F$103+('[1]Pricing Schedule'!$F$105*M995))*3,
IF(AND(I995=110000,R995&gt;336.4,R995&lt;=504.6,M995&gt;10),('[1]Pricing Schedule'!$F$111+('[1]Pricing Schedule'!$F$113*M995))*3,
IF(AND(I995=110000,R995&gt;504.6,R995&lt;=672.8,M995&lt;=10),('[1]Pricing Schedule'!$F$103+('[1]Pricing Schedule'!$F$105*M995))*4,
IF(AND(I995=110000,R995&gt;504.6,R995&lt;=672.8,M995&gt;10),('[1]Pricing Schedule'!$F$111+('[1]Pricing Schedule'!$F$113*M995))*4,
IF(AND(I995=110000,R995&gt;672.8,R995&lt;=841,M995&lt;=10),('[1]Pricing Schedule'!$F$103+('[1]Pricing Schedule'!$F$105*M995))*5,
IF(AND(I995=110000,R995&gt;672.8,R995&lt;=841,M995&gt;10),('[1]Pricing Schedule'!$F$111+('[1]Pricing Schedule'!$F$113*M995))*5,
IF(AND(I995=110000,R995&gt;672.8,R995&lt;=841,M995&lt;=10),('[1]Pricing Schedule'!$F$103+('[1]Pricing Schedule'!$F$105*M995))*5,
IF(AND(I995=110000,R995&gt;672.8,R995&lt;=841,M995&gt;10),('[1]Pricing Schedule'!$F$111+('[1]Pricing Schedule'!$F$113*M995))*5,
IF(AND(I995=110000,R995&gt;1345.6,R995&lt;=1513.8,M995&lt;=10),('[1]Pricing Schedule'!$F$103+('[1]Pricing Schedule'!$F$105*M995))*9,
IF(AND(I995=110000,R995&gt;1345.6,R995&lt;=1513.8,M995&gt;10),('[1]Pricing Schedule'!$F$111+('[1]Pricing Schedule'!$F$113*M995))*9,
9999999999)))))))))))))))))))))))))))))))))))))))</f>
        <v>2297410</v>
      </c>
      <c r="T995" s="21">
        <f>IF(AND(I995=38000,R995&lt;=4.5,M995&gt;8),'[1]Pricing Schedule'!$J$9,
IF(AND(I995=38000,R995&lt;=4.5,M995&lt;=8),'[1]Pricing Schedule'!$J$36,
IF(AND(I995=38000,R995&gt;4.5,R995&lt;=9,M995&gt;8),'[1]Pricing Schedule'!$J$18,
IF(AND(I995=38000,R995&gt;4.5,R995&lt;=9,M995&lt;=8),'[1]Pricing Schedule'!$J$36,
IF(AND(I995=38000,R995&gt;9,R995&lt;=12.8,M995&gt;8),'[1]Pricing Schedule'!$J$27,
IF(AND(I995=38000,R995&gt;9,R995&lt;=12.8,M995&lt;=8),'[1]Pricing Schedule'!$J$36,
IF(AND(I995=38000,R995&gt;12.8,R995&lt;=22.8),'[1]Pricing Schedule'!$J$36,
IF(AND(I995=38000,R995&gt;22.8,R995&lt;=30.2),'[1]Pricing Schedule'!$J$45,
IF(AND(I995=38000,R995&gt;30.2,R995&lt;=45.9),'[1]Pricing Schedule'!$J$54,
IF(AND(I995=38000,R995&gt;45.9,R995&lt;=123.4),'[1]Pricing Schedule'!$J$97,
IF(AND(I995=38000,R995&gt;123.4,R995&lt;=168.2,M995&lt;=10),'[1]Pricing Schedule'!$J$105,
IF(AND(I995=38000,R995&gt;123.4,R995&lt;=168.2,M995&gt;10),'[1]Pricing Schedule'!$J$113,
IF(AND(I995=38000,R995&gt;168.2,R995&lt;=336.4,M995&lt;=10),('[1]Pricing Schedule'!$J$105),
IF(AND(I995=38000,R995&gt;168.2,R995&lt;=336.4,M995&gt;10),('[1]Pricing Schedule'!$J$113),
IF(AND(I995=38000,R995&gt;336.4,R995&lt;=504.6,M995&lt;=10),('[1]Pricing Schedule'!$J$105),
IF(AND(I995=38000,R995&gt;336.4,R995&lt;=504.6,M995&gt;10),('[1]Pricing Schedule'!$J$113),
IF(AND(I995=38000,R995&gt;504.6,R995&lt;=672.8,M995&lt;=10),('[1]Pricing Schedule'!$J$105),
IF(AND(I995=38000,R995&gt;504.6,R995&lt;=672.8,M995&gt;10),('[1]Pricing Schedule'!$J$113),
IF(AND(I995=110000,R995&lt;=12.8,M995&gt;2),'[1]Pricing Schedule'!$J$63,
IF(AND(I995=110000,R995&lt;=12.8,M995&lt;=2),'[1]Pricing Schedule'!$J$97,
IF(AND(I995=110000,R995&gt;12.8,R995&lt;=22.8,M995&gt;3),'[1]Pricing Schedule'!$J$72,
IF(AND(I995=110000,R995&gt;12.8,R995&lt;=22.8,M995&lt;=3),'[1]Pricing Schedule'!$J$97,
IF(AND(I995=110000,R995&gt;22.8,R995&lt;=30.2),'[1]Pricing Schedule'!$J$81,
IF(AND(I995=110000,R995&gt;30.2,R995&lt;=45.9),'[1]Pricing Schedule'!$J$90,
IF(AND(I995=110000,R995&gt;45.9,R995&lt;=123.4),'[1]Pricing Schedule'!$J$97,
IF(AND(I995=110000,R995&gt;123.4,R995&lt;=168.2,M995&lt;=10),'[1]Pricing Schedule'!$J$105,
IF(AND(I995=110000,R995&gt;123.4,R995&lt;=168.2,M995&gt;10),'[1]Pricing Schedule'!$J$113,
IF(AND(I995=110000,R995&gt;168.2,R995&lt;=336.2,M995&lt;=10),('[1]Pricing Schedule'!$J$105),
IF(AND(I995=110000,R995&gt;168.2,R995&lt;=336.2,M995&gt;10),('[1]Pricing Schedule'!$J$113),
IF(AND(I995=110000,R995&gt;336.4,R995&lt;=504.6,M995&lt;=10),('[1]Pricing Schedule'!$J$105),
IF(AND(I995=110000,R995&gt;336.4,R995&lt;=504.6,M995&gt;10),('[1]Pricing Schedule'!$J$113),
IF(AND(I995=110000,R995&gt;504.6,R995&lt;=672.8,M995&lt;=10),('[1]Pricing Schedule'!$J$105),
IF(AND(I995=110000,R995&gt;504.6,R995&lt;=672.8,M995&gt;10),('[1]Pricing Schedule'!$J$113),
IF(AND(I995=110000,R995&gt;672.8,R995&lt;=841,M995&lt;=10),('[1]Pricing Schedule'!$J$105),
IF(AND(I995=110000,R995&gt;672.8,R995&lt;=841,M995&gt;10),('[1]Pricing Schedule'!$J$113),
IF(AND(I995=110000,R995&gt;1682,R995&lt;=1850.2,M995&lt;=10),('[1]Pricing Schedule'!$J$105),
IF(AND(I995=110000,R995&gt;1682,R995&lt;=1850.2,M995&gt;10),('[1]Pricing Schedule'!$J$113),
IF(AND(I995=110000,R995&gt;2018.4,R995&lt;=2186.6,M995&lt;=10),('[1]Pricing Schedule'!$J$105),
IF(AND(I995=110000,R995&gt;2018.4,R995&lt;=2186.6,M995&gt;10),('[1]Pricing Schedule'!$J$113),999999999)))))))))))))))))))))))))))))))))))))))</f>
        <v>8</v>
      </c>
      <c r="U995" s="40">
        <f t="shared" si="96"/>
        <v>136750.59523809524</v>
      </c>
      <c r="V995" s="41">
        <f t="shared" si="97"/>
        <v>7.3125824297796216</v>
      </c>
      <c r="Y995" s="23">
        <v>337</v>
      </c>
      <c r="Z995" s="23">
        <v>684</v>
      </c>
      <c r="AR995" s="35"/>
    </row>
    <row r="996" spans="1:44" s="44" customFormat="1">
      <c r="A996" s="43">
        <v>997</v>
      </c>
      <c r="B996" s="43">
        <v>997</v>
      </c>
      <c r="C996" s="43" t="s">
        <v>1496</v>
      </c>
      <c r="D996" s="23" t="s">
        <v>121</v>
      </c>
      <c r="E996" s="23" t="s">
        <v>121</v>
      </c>
      <c r="F996" s="43" t="s">
        <v>349</v>
      </c>
      <c r="G996" s="43" t="s">
        <v>350</v>
      </c>
      <c r="H996" s="43" t="s">
        <v>113</v>
      </c>
      <c r="I996" s="44">
        <v>38000</v>
      </c>
      <c r="J996" s="44">
        <v>38000</v>
      </c>
      <c r="K996" s="43" t="s">
        <v>119</v>
      </c>
      <c r="L996" s="45">
        <v>7.1909999999999998</v>
      </c>
      <c r="M996" s="46">
        <f t="shared" si="92"/>
        <v>8</v>
      </c>
      <c r="N996" s="45">
        <v>11.635</v>
      </c>
      <c r="O996" s="44">
        <v>2</v>
      </c>
      <c r="P996" s="46">
        <f t="shared" si="93"/>
        <v>8.7262500000000003</v>
      </c>
      <c r="Q996" s="47">
        <f t="shared" si="94"/>
        <v>105</v>
      </c>
      <c r="R996" s="46">
        <f t="shared" si="95"/>
        <v>105</v>
      </c>
      <c r="S996" s="39">
        <f>IF(AND(I996=38000,R996&lt;=4.5,M996&gt;8),'[1]Pricing Schedule'!$F$8+('[1]Pricing Schedule'!$F$9*M996),
IF(AND(I996=38000,R996&lt;=4.5,M996&lt;=8),'[1]Pricing Schedule'!$F$34+('[1]Pricing Schedule'!$F$36*M996),
IF(AND(I996=38000,R996&gt;4.5,R996&lt;=9,M996&gt;8),'[1]Pricing Schedule'!$F$17+('[1]Pricing Schedule'!$F$18*M996),
IF(AND(I996=38000,R996&gt;4.5,R996&lt;=9,M996&lt;=8),'[1]Pricing Schedule'!$F$34+('[1]Pricing Schedule'!$F$36*M996),
IF(AND(I996=38000,R996&gt;9,R996&lt;=12.8,M996&gt;8),'[1]Pricing Schedule'!$F$26+('[1]Pricing Schedule'!$F$27*M996),
IF(AND(I996=38000,R996&gt;9,R996&lt;=12.8,M996&lt;=8),'[1]Pricing Schedule'!$F$34+('[1]Pricing Schedule'!$F$36*M996),
IF(AND(I996=38000,R996&gt;12.8,R996&lt;=22.8),'[1]Pricing Schedule'!$F$34+('[1]Pricing Schedule'!$F$36*M996),
IF(AND(I996=38000,R996&gt;22.8,R996&lt;=30.2),'[1]Pricing Schedule'!$F$43+('[1]Pricing Schedule'!$F$45*M996),
IF(AND(I996=38000,R996&gt;30.2,R996&lt;=45.9),'[1]Pricing Schedule'!$F$52+('[1]Pricing Schedule'!$F$54*M996),
IF(AND(I996=38000,R996&gt;45.9,R996&lt;=123.4),'[1]Pricing Schedule'!$F$96+('[1]Pricing Schedule'!$F$97*M996),
IF(AND(I996=38000,R996&gt;123.4,R996&lt;=168.2,M996&lt;=10),'[1]Pricing Schedule'!$F$103+('[1]Pricing Schedule'!$F$105*M996),
IF(AND(I996=38000,R996&gt;123.4,R996&lt;=168.2,M996&gt;10),'[1]Pricing Schedule'!$F$111+('[1]Pricing Schedule'!$F$113*M996),
IF(AND(I996=38000,R996&gt;157.4,R996&lt;=336.4,M996&lt;=10),('[1]Pricing Schedule'!$F$103+('[1]Pricing Schedule'!$F$105*M996))*2,
IF(AND(I996=38000,R996&gt;157.4,R996&lt;=336.4,M996&gt;10),('[1]Pricing Schedule'!$F$111+('[1]Pricing Schedule'!$F$113*M996))*2,
IF(AND(I996=38000,R996&gt;314.8,R996&lt;=504.6,M996&lt;=10),('[1]Pricing Schedule'!$F$103+('[1]Pricing Schedule'!$F$105*M996))*3,
IF(AND(I996=38000,R996&gt;314.8,R996&lt;=504.6,M996&gt;10),('[1]Pricing Schedule'!$F$111+('[1]Pricing Schedule'!$F$113*M996))*3,
IF(AND(I996=38000,R996&gt;472.2,R996&lt;=672.8,M996&lt;=10),('[1]Pricing Schedule'!$F$103+('[1]Pricing Schedule'!$F$105*M996))*4,
IF(AND(I996=38000,R996&gt;472.2,R996&lt;=672.8,M996&gt;10),('[1]Pricing Schedule'!$F$111+('[1]Pricing Schedule'!$F$113*M996))*4,
IF(AND(I996=110000,R996&lt;=12.8,M996&gt;2),'[1]Pricing Schedule'!$F$62+('[1]Pricing Schedule'!$F$63*M996),
IF(AND(I996=110000,R996&lt;=12.8,M996&lt;=2),'[1]Pricing Schedule'!$F$96+('[1]Pricing Schedule'!$F$97*M996),
IF(AND(I996=110000,R996&gt;12.8,R996&lt;=22.8,M996&gt;3),'[1]Pricing Schedule'!$F$71+('[1]Pricing Schedule'!$F$72*M996),
IF(AND(I996=110000,R996&gt;12.8,R996&lt;=22.8,M996&lt;=3),'[1]Pricing Schedule'!$F$96+('[1]Pricing Schedule'!$F$97*M996),
IF(AND(I996=110000,R996&gt;22.8,R996&lt;=30.2),'[1]Pricing Schedule'!$F$80+('[1]Pricing Schedule'!$F$81*M996),
IF(AND(I996=110000,R996&gt;30.2,R996&lt;=45.9),'[1]Pricing Schedule'!$F$89+('[1]Pricing Schedule'!$F$90*M996),
IF(AND(I996=110000,R996&gt;45.9,R996&lt;=123.4),'[1]Pricing Schedule'!$F$96+('[1]Pricing Schedule'!$F$97*M996),
IF(AND(I996=110000,R996&gt;123.4,R996&lt;=168.2,M996&lt;=10),'[1]Pricing Schedule'!$F$103+('[1]Pricing Schedule'!$F$105*M996),
IF(AND(I996=110000,R996&gt;123.4,R996&lt;=168.2,M996&gt;10),'[1]Pricing Schedule'!$F$111+('[1]Pricing Schedule'!$F$113*M996),
IF(AND(I996=110000,R996&gt;168.2,R996&lt;=336.4,M996&lt;=10),('[1]Pricing Schedule'!$F$103+('[1]Pricing Schedule'!$F$105*M996))*2,
IF(AND(I996=110000,R996&gt;168.2,R996&lt;=336.4,M996&gt;10),('[1]Pricing Schedule'!$F$111+('[1]Pricing Schedule'!$F$113*M996))*2,
IF(AND(I996=110000,R996&gt;336.4,R996&lt;=504.6,M996&lt;=10),('[1]Pricing Schedule'!$F$103+('[1]Pricing Schedule'!$F$105*M996))*3,
IF(AND(I996=110000,R996&gt;336.4,R996&lt;=504.6,M996&gt;10),('[1]Pricing Schedule'!$F$111+('[1]Pricing Schedule'!$F$113*M996))*3,
IF(AND(I996=110000,R996&gt;504.6,R996&lt;=672.8,M996&lt;=10),('[1]Pricing Schedule'!$F$103+('[1]Pricing Schedule'!$F$105*M996))*4,
IF(AND(I996=110000,R996&gt;504.6,R996&lt;=672.8,M996&gt;10),('[1]Pricing Schedule'!$F$111+('[1]Pricing Schedule'!$F$113*M996))*4,
IF(AND(I996=110000,R996&gt;672.8,R996&lt;=841,M996&lt;=10),('[1]Pricing Schedule'!$F$103+('[1]Pricing Schedule'!$F$105*M996))*5,
IF(AND(I996=110000,R996&gt;672.8,R996&lt;=841,M996&gt;10),('[1]Pricing Schedule'!$F$111+('[1]Pricing Schedule'!$F$113*M996))*5,
IF(AND(I996=110000,R996&gt;672.8,R996&lt;=841,M996&lt;=10),('[1]Pricing Schedule'!$F$103+('[1]Pricing Schedule'!$F$105*M996))*5,
IF(AND(I996=110000,R996&gt;672.8,R996&lt;=841,M996&gt;10),('[1]Pricing Schedule'!$F$111+('[1]Pricing Schedule'!$F$113*M996))*5,
IF(AND(I996=110000,R996&gt;1345.6,R996&lt;=1513.8,M996&lt;=10),('[1]Pricing Schedule'!$F$103+('[1]Pricing Schedule'!$F$105*M996))*9,
IF(AND(I996=110000,R996&gt;1345.6,R996&lt;=1513.8,M996&gt;10),('[1]Pricing Schedule'!$F$111+('[1]Pricing Schedule'!$F$113*M996))*9,
9999999999)))))))))))))))))))))))))))))))))))))))</f>
        <v>2604940</v>
      </c>
      <c r="T996" s="48">
        <f>IF(AND(I996=38000,R996&lt;=4.5,M996&gt;8),'[1]Pricing Schedule'!$J$9,
IF(AND(I996=38000,R996&lt;=4.5,M996&lt;=8),'[1]Pricing Schedule'!$J$36,
IF(AND(I996=38000,R996&gt;4.5,R996&lt;=9,M996&gt;8),'[1]Pricing Schedule'!$J$18,
IF(AND(I996=38000,R996&gt;4.5,R996&lt;=9,M996&lt;=8),'[1]Pricing Schedule'!$J$36,
IF(AND(I996=38000,R996&gt;9,R996&lt;=12.8,M996&gt;8),'[1]Pricing Schedule'!$J$27,
IF(AND(I996=38000,R996&gt;9,R996&lt;=12.8,M996&lt;=8),'[1]Pricing Schedule'!$J$36,
IF(AND(I996=38000,R996&gt;12.8,R996&lt;=22.8),'[1]Pricing Schedule'!$J$36,
IF(AND(I996=38000,R996&gt;22.8,R996&lt;=30.2),'[1]Pricing Schedule'!$J$45,
IF(AND(I996=38000,R996&gt;30.2,R996&lt;=45.9),'[1]Pricing Schedule'!$J$54,
IF(AND(I996=38000,R996&gt;45.9,R996&lt;=123.4),'[1]Pricing Schedule'!$J$97,
IF(AND(I996=38000,R996&gt;123.4,R996&lt;=168.2,M996&lt;=10),'[1]Pricing Schedule'!$J$105,
IF(AND(I996=38000,R996&gt;123.4,R996&lt;=168.2,M996&gt;10),'[1]Pricing Schedule'!$J$113,
IF(AND(I996=38000,R996&gt;168.2,R996&lt;=336.4,M996&lt;=10),('[1]Pricing Schedule'!$J$105),
IF(AND(I996=38000,R996&gt;168.2,R996&lt;=336.4,M996&gt;10),('[1]Pricing Schedule'!$J$113),
IF(AND(I996=38000,R996&gt;336.4,R996&lt;=504.6,M996&lt;=10),('[1]Pricing Schedule'!$J$105),
IF(AND(I996=38000,R996&gt;336.4,R996&lt;=504.6,M996&gt;10),('[1]Pricing Schedule'!$J$113),
IF(AND(I996=38000,R996&gt;504.6,R996&lt;=672.8,M996&lt;=10),('[1]Pricing Schedule'!$J$105),
IF(AND(I996=38000,R996&gt;504.6,R996&lt;=672.8,M996&gt;10),('[1]Pricing Schedule'!$J$113),
IF(AND(I996=110000,R996&lt;=12.8,M996&gt;2),'[1]Pricing Schedule'!$J$63,
IF(AND(I996=110000,R996&lt;=12.8,M996&lt;=2),'[1]Pricing Schedule'!$J$97,
IF(AND(I996=110000,R996&gt;12.8,R996&lt;=22.8,M996&gt;3),'[1]Pricing Schedule'!$J$72,
IF(AND(I996=110000,R996&gt;12.8,R996&lt;=22.8,M996&lt;=3),'[1]Pricing Schedule'!$J$97,
IF(AND(I996=110000,R996&gt;22.8,R996&lt;=30.2),'[1]Pricing Schedule'!$J$81,
IF(AND(I996=110000,R996&gt;30.2,R996&lt;=45.9),'[1]Pricing Schedule'!$J$90,
IF(AND(I996=110000,R996&gt;45.9,R996&lt;=123.4),'[1]Pricing Schedule'!$J$97,
IF(AND(I996=110000,R996&gt;123.4,R996&lt;=168.2,M996&lt;=10),'[1]Pricing Schedule'!$J$105,
IF(AND(I996=110000,R996&gt;123.4,R996&lt;=168.2,M996&gt;10),'[1]Pricing Schedule'!$J$113,
IF(AND(I996=110000,R996&gt;168.2,R996&lt;=336.2,M996&lt;=10),('[1]Pricing Schedule'!$J$105),
IF(AND(I996=110000,R996&gt;168.2,R996&lt;=336.2,M996&gt;10),('[1]Pricing Schedule'!$J$113),
IF(AND(I996=110000,R996&gt;336.4,R996&lt;=504.6,M996&lt;=10),('[1]Pricing Schedule'!$J$105),
IF(AND(I996=110000,R996&gt;336.4,R996&lt;=504.6,M996&gt;10),('[1]Pricing Schedule'!$J$113),
IF(AND(I996=110000,R996&gt;504.6,R996&lt;=672.8,M996&lt;=10),('[1]Pricing Schedule'!$J$105),
IF(AND(I996=110000,R996&gt;504.6,R996&lt;=672.8,M996&gt;10),('[1]Pricing Schedule'!$J$113),
IF(AND(I996=110000,R996&gt;672.8,R996&lt;=841,M996&lt;=10),('[1]Pricing Schedule'!$J$105),
IF(AND(I996=110000,R996&gt;672.8,R996&lt;=841,M996&gt;10),('[1]Pricing Schedule'!$J$113),
IF(AND(I996=110000,R996&gt;1682,R996&lt;=1850.2,M996&lt;=10),('[1]Pricing Schedule'!$J$105),
IF(AND(I996=110000,R996&gt;1682,R996&lt;=1850.2,M996&gt;10),('[1]Pricing Schedule'!$J$113),
IF(AND(I996=110000,R996&gt;2018.4,R996&lt;=2186.6,M996&lt;=10),('[1]Pricing Schedule'!$J$105),
IF(AND(I996=110000,R996&gt;2018.4,R996&lt;=2186.6,M996&gt;10),('[1]Pricing Schedule'!$J$113),999999999)))))))))))))))))))))))))))))))))))))))</f>
        <v>11</v>
      </c>
      <c r="U996" s="49">
        <f t="shared" si="96"/>
        <v>24808.952380952382</v>
      </c>
      <c r="V996" s="50">
        <f t="shared" si="97"/>
        <v>40.308030127373378</v>
      </c>
      <c r="W996" s="13"/>
      <c r="X996" s="13"/>
      <c r="Y996" s="23">
        <v>105</v>
      </c>
      <c r="Z996" s="23">
        <v>686</v>
      </c>
      <c r="AD996" s="43"/>
      <c r="AE996" s="43"/>
      <c r="AF996" s="43"/>
      <c r="AR996" s="51"/>
    </row>
    <row r="997" spans="1:44">
      <c r="A997" s="23">
        <v>998</v>
      </c>
      <c r="B997" s="23">
        <v>998</v>
      </c>
      <c r="C997" s="23" t="s">
        <v>1497</v>
      </c>
      <c r="D997" s="23" t="s">
        <v>121</v>
      </c>
      <c r="E997" s="23" t="s">
        <v>121</v>
      </c>
      <c r="F997" s="23" t="s">
        <v>352</v>
      </c>
      <c r="G997" s="23" t="s">
        <v>353</v>
      </c>
      <c r="H997" s="23" t="s">
        <v>133</v>
      </c>
      <c r="I997" s="13">
        <v>110000</v>
      </c>
      <c r="J997" s="23" t="s">
        <v>119</v>
      </c>
      <c r="K997" s="13">
        <v>110000</v>
      </c>
      <c r="L997" s="24">
        <v>3.7810000000000001</v>
      </c>
      <c r="M997" s="37">
        <f t="shared" si="92"/>
        <v>4</v>
      </c>
      <c r="N997" s="24">
        <v>5.2130000000000001</v>
      </c>
      <c r="O997" s="13">
        <v>2</v>
      </c>
      <c r="P997" s="36">
        <f t="shared" si="93"/>
        <v>3.9097499999999998</v>
      </c>
      <c r="Q997" s="38">
        <f t="shared" si="94"/>
        <v>46.2</v>
      </c>
      <c r="R997" s="37">
        <f t="shared" si="95"/>
        <v>46.2</v>
      </c>
      <c r="S997" s="39">
        <f>IF(AND(I997=38000,R997&lt;=4.5,M997&gt;8),'[1]Pricing Schedule'!$F$8+('[1]Pricing Schedule'!$F$9*M997),
IF(AND(I997=38000,R997&lt;=4.5,M997&lt;=8),'[1]Pricing Schedule'!$F$34+('[1]Pricing Schedule'!$F$36*M997),
IF(AND(I997=38000,R997&gt;4.5,R997&lt;=9,M997&gt;8),'[1]Pricing Schedule'!$F$17+('[1]Pricing Schedule'!$F$18*M997),
IF(AND(I997=38000,R997&gt;4.5,R997&lt;=9,M997&lt;=8),'[1]Pricing Schedule'!$F$34+('[1]Pricing Schedule'!$F$36*M997),
IF(AND(I997=38000,R997&gt;9,R997&lt;=12.8,M997&gt;8),'[1]Pricing Schedule'!$F$26+('[1]Pricing Schedule'!$F$27*M997),
IF(AND(I997=38000,R997&gt;9,R997&lt;=12.8,M997&lt;=8),'[1]Pricing Schedule'!$F$34+('[1]Pricing Schedule'!$F$36*M997),
IF(AND(I997=38000,R997&gt;12.8,R997&lt;=22.8),'[1]Pricing Schedule'!$F$34+('[1]Pricing Schedule'!$F$36*M997),
IF(AND(I997=38000,R997&gt;22.8,R997&lt;=30.2),'[1]Pricing Schedule'!$F$43+('[1]Pricing Schedule'!$F$45*M997),
IF(AND(I997=38000,R997&gt;30.2,R997&lt;=45.9),'[1]Pricing Schedule'!$F$52+('[1]Pricing Schedule'!$F$54*M997),
IF(AND(I997=38000,R997&gt;45.9,R997&lt;=123.4),'[1]Pricing Schedule'!$F$96+('[1]Pricing Schedule'!$F$97*M997),
IF(AND(I997=38000,R997&gt;123.4,R997&lt;=168.2,M997&lt;=10),'[1]Pricing Schedule'!$F$103+('[1]Pricing Schedule'!$F$105*M997),
IF(AND(I997=38000,R997&gt;123.4,R997&lt;=168.2,M997&gt;10),'[1]Pricing Schedule'!$F$111+('[1]Pricing Schedule'!$F$113*M997),
IF(AND(I997=38000,R997&gt;157.4,R997&lt;=336.4,M997&lt;=10),('[1]Pricing Schedule'!$F$103+('[1]Pricing Schedule'!$F$105*M997))*2,
IF(AND(I997=38000,R997&gt;157.4,R997&lt;=336.4,M997&gt;10),('[1]Pricing Schedule'!$F$111+('[1]Pricing Schedule'!$F$113*M997))*2,
IF(AND(I997=38000,R997&gt;314.8,R997&lt;=504.6,M997&lt;=10),('[1]Pricing Schedule'!$F$103+('[1]Pricing Schedule'!$F$105*M997))*3,
IF(AND(I997=38000,R997&gt;314.8,R997&lt;=504.6,M997&gt;10),('[1]Pricing Schedule'!$F$111+('[1]Pricing Schedule'!$F$113*M997))*3,
IF(AND(I997=38000,R997&gt;472.2,R997&lt;=672.8,M997&lt;=10),('[1]Pricing Schedule'!$F$103+('[1]Pricing Schedule'!$F$105*M997))*4,
IF(AND(I997=38000,R997&gt;472.2,R997&lt;=672.8,M997&gt;10),('[1]Pricing Schedule'!$F$111+('[1]Pricing Schedule'!$F$113*M997))*4,
IF(AND(I997=110000,R997&lt;=12.8,M997&gt;2),'[1]Pricing Schedule'!$F$62+('[1]Pricing Schedule'!$F$63*M997),
IF(AND(I997=110000,R997&lt;=12.8,M997&lt;=2),'[1]Pricing Schedule'!$F$96+('[1]Pricing Schedule'!$F$97*M997),
IF(AND(I997=110000,R997&gt;12.8,R997&lt;=22.8,M997&gt;3),'[1]Pricing Schedule'!$F$71+('[1]Pricing Schedule'!$F$72*M997),
IF(AND(I997=110000,R997&gt;12.8,R997&lt;=22.8,M997&lt;=3),'[1]Pricing Schedule'!$F$96+('[1]Pricing Schedule'!$F$97*M997),
IF(AND(I997=110000,R997&gt;22.8,R997&lt;=30.2),'[1]Pricing Schedule'!$F$80+('[1]Pricing Schedule'!$F$81*M997),
IF(AND(I997=110000,R997&gt;30.2,R997&lt;=45.9),'[1]Pricing Schedule'!$F$89+('[1]Pricing Schedule'!$F$90*M997),
IF(AND(I997=110000,R997&gt;45.9,R997&lt;=123.4),'[1]Pricing Schedule'!$F$96+('[1]Pricing Schedule'!$F$97*M997),
IF(AND(I997=110000,R997&gt;123.4,R997&lt;=168.2,M997&lt;=10),'[1]Pricing Schedule'!$F$103+('[1]Pricing Schedule'!$F$105*M997),
IF(AND(I997=110000,R997&gt;123.4,R997&lt;=168.2,M997&gt;10),'[1]Pricing Schedule'!$F$111+('[1]Pricing Schedule'!$F$113*M997),
IF(AND(I997=110000,R997&gt;168.2,R997&lt;=336.4,M997&lt;=10),('[1]Pricing Schedule'!$F$103+('[1]Pricing Schedule'!$F$105*M997))*2,
IF(AND(I997=110000,R997&gt;168.2,R997&lt;=336.4,M997&gt;10),('[1]Pricing Schedule'!$F$111+('[1]Pricing Schedule'!$F$113*M997))*2,
IF(AND(I997=110000,R997&gt;336.4,R997&lt;=504.6,M997&lt;=10),('[1]Pricing Schedule'!$F$103+('[1]Pricing Schedule'!$F$105*M997))*3,
IF(AND(I997=110000,R997&gt;336.4,R997&lt;=504.6,M997&gt;10),('[1]Pricing Schedule'!$F$111+('[1]Pricing Schedule'!$F$113*M997))*3,
IF(AND(I997=110000,R997&gt;504.6,R997&lt;=672.8,M997&lt;=10),('[1]Pricing Schedule'!$F$103+('[1]Pricing Schedule'!$F$105*M997))*4,
IF(AND(I997=110000,R997&gt;504.6,R997&lt;=672.8,M997&gt;10),('[1]Pricing Schedule'!$F$111+('[1]Pricing Schedule'!$F$113*M997))*4,
IF(AND(I997=110000,R997&gt;672.8,R997&lt;=841,M997&lt;=10),('[1]Pricing Schedule'!$F$103+('[1]Pricing Schedule'!$F$105*M997))*5,
IF(AND(I997=110000,R997&gt;672.8,R997&lt;=841,M997&gt;10),('[1]Pricing Schedule'!$F$111+('[1]Pricing Schedule'!$F$113*M997))*5,
IF(AND(I997=110000,R997&gt;672.8,R997&lt;=841,M997&lt;=10),('[1]Pricing Schedule'!$F$103+('[1]Pricing Schedule'!$F$105*M997))*5,
IF(AND(I997=110000,R997&gt;672.8,R997&lt;=841,M997&gt;10),('[1]Pricing Schedule'!$F$111+('[1]Pricing Schedule'!$F$113*M997))*5,
IF(AND(I997=110000,R997&gt;1345.6,R997&lt;=1513.8,M997&lt;=10),('[1]Pricing Schedule'!$F$103+('[1]Pricing Schedule'!$F$105*M997))*9,
IF(AND(I997=110000,R997&gt;1345.6,R997&lt;=1513.8,M997&gt;10),('[1]Pricing Schedule'!$F$111+('[1]Pricing Schedule'!$F$113*M997))*9,
9999999999)))))))))))))))))))))))))))))))))))))))</f>
        <v>1761700</v>
      </c>
      <c r="T997" s="21">
        <f>IF(AND(I997=38000,R997&lt;=4.5,M997&gt;8),'[1]Pricing Schedule'!$J$9,
IF(AND(I997=38000,R997&lt;=4.5,M997&lt;=8),'[1]Pricing Schedule'!$J$36,
IF(AND(I997=38000,R997&gt;4.5,R997&lt;=9,M997&gt;8),'[1]Pricing Schedule'!$J$18,
IF(AND(I997=38000,R997&gt;4.5,R997&lt;=9,M997&lt;=8),'[1]Pricing Schedule'!$J$36,
IF(AND(I997=38000,R997&gt;9,R997&lt;=12.8,M997&gt;8),'[1]Pricing Schedule'!$J$27,
IF(AND(I997=38000,R997&gt;9,R997&lt;=12.8,M997&lt;=8),'[1]Pricing Schedule'!$J$36,
IF(AND(I997=38000,R997&gt;12.8,R997&lt;=22.8),'[1]Pricing Schedule'!$J$36,
IF(AND(I997=38000,R997&gt;22.8,R997&lt;=30.2),'[1]Pricing Schedule'!$J$45,
IF(AND(I997=38000,R997&gt;30.2,R997&lt;=45.9),'[1]Pricing Schedule'!$J$54,
IF(AND(I997=38000,R997&gt;45.9,R997&lt;=123.4),'[1]Pricing Schedule'!$J$97,
IF(AND(I997=38000,R997&gt;123.4,R997&lt;=168.2,M997&lt;=10),'[1]Pricing Schedule'!$J$105,
IF(AND(I997=38000,R997&gt;123.4,R997&lt;=168.2,M997&gt;10),'[1]Pricing Schedule'!$J$113,
IF(AND(I997=38000,R997&gt;168.2,R997&lt;=336.4,M997&lt;=10),('[1]Pricing Schedule'!$J$105),
IF(AND(I997=38000,R997&gt;168.2,R997&lt;=336.4,M997&gt;10),('[1]Pricing Schedule'!$J$113),
IF(AND(I997=38000,R997&gt;336.4,R997&lt;=504.6,M997&lt;=10),('[1]Pricing Schedule'!$J$105),
IF(AND(I997=38000,R997&gt;336.4,R997&lt;=504.6,M997&gt;10),('[1]Pricing Schedule'!$J$113),
IF(AND(I997=38000,R997&gt;504.6,R997&lt;=672.8,M997&lt;=10),('[1]Pricing Schedule'!$J$105),
IF(AND(I997=38000,R997&gt;504.6,R997&lt;=672.8,M997&gt;10),('[1]Pricing Schedule'!$J$113),
IF(AND(I997=110000,R997&lt;=12.8,M997&gt;2),'[1]Pricing Schedule'!$J$63,
IF(AND(I997=110000,R997&lt;=12.8,M997&lt;=2),'[1]Pricing Schedule'!$J$97,
IF(AND(I997=110000,R997&gt;12.8,R997&lt;=22.8,M997&gt;3),'[1]Pricing Schedule'!$J$72,
IF(AND(I997=110000,R997&gt;12.8,R997&lt;=22.8,M997&lt;=3),'[1]Pricing Schedule'!$J$97,
IF(AND(I997=110000,R997&gt;22.8,R997&lt;=30.2),'[1]Pricing Schedule'!$J$81,
IF(AND(I997=110000,R997&gt;30.2,R997&lt;=45.9),'[1]Pricing Schedule'!$J$90,
IF(AND(I997=110000,R997&gt;45.9,R997&lt;=123.4),'[1]Pricing Schedule'!$J$97,
IF(AND(I997=110000,R997&gt;123.4,R997&lt;=168.2,M997&lt;=10),'[1]Pricing Schedule'!$J$105,
IF(AND(I997=110000,R997&gt;123.4,R997&lt;=168.2,M997&gt;10),'[1]Pricing Schedule'!$J$113,
IF(AND(I997=110000,R997&gt;168.2,R997&lt;=336.2,M997&lt;=10),('[1]Pricing Schedule'!$J$105),
IF(AND(I997=110000,R997&gt;168.2,R997&lt;=336.2,M997&gt;10),('[1]Pricing Schedule'!$J$113),
IF(AND(I997=110000,R997&gt;336.4,R997&lt;=504.6,M997&lt;=10),('[1]Pricing Schedule'!$J$105),
IF(AND(I997=110000,R997&gt;336.4,R997&lt;=504.6,M997&gt;10),('[1]Pricing Schedule'!$J$113),
IF(AND(I997=110000,R997&gt;504.6,R997&lt;=672.8,M997&lt;=10),('[1]Pricing Schedule'!$J$105),
IF(AND(I997=110000,R997&gt;504.6,R997&lt;=672.8,M997&gt;10),('[1]Pricing Schedule'!$J$113),
IF(AND(I997=110000,R997&gt;672.8,R997&lt;=841,M997&lt;=10),('[1]Pricing Schedule'!$J$105),
IF(AND(I997=110000,R997&gt;672.8,R997&lt;=841,M997&gt;10),('[1]Pricing Schedule'!$J$113),
IF(AND(I997=110000,R997&gt;1682,R997&lt;=1850.2,M997&lt;=10),('[1]Pricing Schedule'!$J$105),
IF(AND(I997=110000,R997&gt;1682,R997&lt;=1850.2,M997&gt;10),('[1]Pricing Schedule'!$J$113),
IF(AND(I997=110000,R997&gt;2018.4,R997&lt;=2186.6,M997&lt;=10),('[1]Pricing Schedule'!$J$105),
IF(AND(I997=110000,R997&gt;2018.4,R997&lt;=2186.6,M997&gt;10),('[1]Pricing Schedule'!$J$113),999999999)))))))))))))))))))))))))))))))))))))))</f>
        <v>11</v>
      </c>
      <c r="U997" s="40">
        <f t="shared" si="96"/>
        <v>38132.034632034629</v>
      </c>
      <c r="V997" s="41">
        <f t="shared" si="97"/>
        <v>26.224669353465401</v>
      </c>
      <c r="Y997" s="23">
        <v>77</v>
      </c>
      <c r="Z997" s="23">
        <v>195</v>
      </c>
      <c r="AR997" s="35"/>
    </row>
    <row r="998" spans="1:44">
      <c r="A998" s="23">
        <v>999</v>
      </c>
      <c r="B998" s="23">
        <v>999</v>
      </c>
      <c r="C998" s="23" t="s">
        <v>1498</v>
      </c>
      <c r="D998" s="23" t="s">
        <v>121</v>
      </c>
      <c r="E998" s="23" t="s">
        <v>121</v>
      </c>
      <c r="F998" s="23" t="s">
        <v>302</v>
      </c>
      <c r="G998" s="23" t="s">
        <v>303</v>
      </c>
      <c r="H998" s="23" t="s">
        <v>133</v>
      </c>
      <c r="I998" s="13">
        <v>110000</v>
      </c>
      <c r="J998" s="13">
        <v>110000</v>
      </c>
      <c r="K998" s="13">
        <v>38000</v>
      </c>
      <c r="L998" s="24">
        <v>10.545</v>
      </c>
      <c r="M998" s="37">
        <f t="shared" si="92"/>
        <v>11</v>
      </c>
      <c r="N998" s="24">
        <v>1.3560000000000001</v>
      </c>
      <c r="O998" s="13">
        <v>2</v>
      </c>
      <c r="P998" s="36">
        <f t="shared" si="93"/>
        <v>1.0170000000000001</v>
      </c>
      <c r="Q998" s="38">
        <f t="shared" si="94"/>
        <v>12.600000000000001</v>
      </c>
      <c r="R998" s="37">
        <f t="shared" si="95"/>
        <v>12.600000000000001</v>
      </c>
      <c r="S998" s="39">
        <f>IF(AND(I998=38000,R998&lt;=4.5,M998&gt;8),'[1]Pricing Schedule'!$F$8+('[1]Pricing Schedule'!$F$9*M998),
IF(AND(I998=38000,R998&lt;=4.5,M998&lt;=8),'[1]Pricing Schedule'!$F$34+('[1]Pricing Schedule'!$F$36*M998),
IF(AND(I998=38000,R998&gt;4.5,R998&lt;=9,M998&gt;8),'[1]Pricing Schedule'!$F$17+('[1]Pricing Schedule'!$F$18*M998),
IF(AND(I998=38000,R998&gt;4.5,R998&lt;=9,M998&lt;=8),'[1]Pricing Schedule'!$F$34+('[1]Pricing Schedule'!$F$36*M998),
IF(AND(I998=38000,R998&gt;9,R998&lt;=12.8,M998&gt;8),'[1]Pricing Schedule'!$F$26+('[1]Pricing Schedule'!$F$27*M998),
IF(AND(I998=38000,R998&gt;9,R998&lt;=12.8,M998&lt;=8),'[1]Pricing Schedule'!$F$34+('[1]Pricing Schedule'!$F$36*M998),
IF(AND(I998=38000,R998&gt;12.8,R998&lt;=22.8),'[1]Pricing Schedule'!$F$34+('[1]Pricing Schedule'!$F$36*M998),
IF(AND(I998=38000,R998&gt;22.8,R998&lt;=30.2),'[1]Pricing Schedule'!$F$43+('[1]Pricing Schedule'!$F$45*M998),
IF(AND(I998=38000,R998&gt;30.2,R998&lt;=45.9),'[1]Pricing Schedule'!$F$52+('[1]Pricing Schedule'!$F$54*M998),
IF(AND(I998=38000,R998&gt;45.9,R998&lt;=123.4),'[1]Pricing Schedule'!$F$96+('[1]Pricing Schedule'!$F$97*M998),
IF(AND(I998=38000,R998&gt;123.4,R998&lt;=168.2,M998&lt;=10),'[1]Pricing Schedule'!$F$103+('[1]Pricing Schedule'!$F$105*M998),
IF(AND(I998=38000,R998&gt;123.4,R998&lt;=168.2,M998&gt;10),'[1]Pricing Schedule'!$F$111+('[1]Pricing Schedule'!$F$113*M998),
IF(AND(I998=38000,R998&gt;157.4,R998&lt;=336.4,M998&lt;=10),('[1]Pricing Schedule'!$F$103+('[1]Pricing Schedule'!$F$105*M998))*2,
IF(AND(I998=38000,R998&gt;157.4,R998&lt;=336.4,M998&gt;10),('[1]Pricing Schedule'!$F$111+('[1]Pricing Schedule'!$F$113*M998))*2,
IF(AND(I998=38000,R998&gt;314.8,R998&lt;=504.6,M998&lt;=10),('[1]Pricing Schedule'!$F$103+('[1]Pricing Schedule'!$F$105*M998))*3,
IF(AND(I998=38000,R998&gt;314.8,R998&lt;=504.6,M998&gt;10),('[1]Pricing Schedule'!$F$111+('[1]Pricing Schedule'!$F$113*M998))*3,
IF(AND(I998=38000,R998&gt;472.2,R998&lt;=672.8,M998&lt;=10),('[1]Pricing Schedule'!$F$103+('[1]Pricing Schedule'!$F$105*M998))*4,
IF(AND(I998=38000,R998&gt;472.2,R998&lt;=672.8,M998&gt;10),('[1]Pricing Schedule'!$F$111+('[1]Pricing Schedule'!$F$113*M998))*4,
IF(AND(I998=110000,R998&lt;=12.8,M998&gt;2),'[1]Pricing Schedule'!$F$62+('[1]Pricing Schedule'!$F$63*M998),
IF(AND(I998=110000,R998&lt;=12.8,M998&lt;=2),'[1]Pricing Schedule'!$F$96+('[1]Pricing Schedule'!$F$97*M998),
IF(AND(I998=110000,R998&gt;12.8,R998&lt;=22.8,M998&gt;3),'[1]Pricing Schedule'!$F$71+('[1]Pricing Schedule'!$F$72*M998),
IF(AND(I998=110000,R998&gt;12.8,R998&lt;=22.8,M998&lt;=3),'[1]Pricing Schedule'!$F$96+('[1]Pricing Schedule'!$F$97*M998),
IF(AND(I998=110000,R998&gt;22.8,R998&lt;=30.2),'[1]Pricing Schedule'!$F$80+('[1]Pricing Schedule'!$F$81*M998),
IF(AND(I998=110000,R998&gt;30.2,R998&lt;=45.9),'[1]Pricing Schedule'!$F$89+('[1]Pricing Schedule'!$F$90*M998),
IF(AND(I998=110000,R998&gt;45.9,R998&lt;=123.4),'[1]Pricing Schedule'!$F$96+('[1]Pricing Schedule'!$F$97*M998),
IF(AND(I998=110000,R998&gt;123.4,R998&lt;=168.2,M998&lt;=10),'[1]Pricing Schedule'!$F$103+('[1]Pricing Schedule'!$F$105*M998),
IF(AND(I998=110000,R998&gt;123.4,R998&lt;=168.2,M998&gt;10),'[1]Pricing Schedule'!$F$111+('[1]Pricing Schedule'!$F$113*M998),
IF(AND(I998=110000,R998&gt;168.2,R998&lt;=336.4,M998&lt;=10),('[1]Pricing Schedule'!$F$103+('[1]Pricing Schedule'!$F$105*M998))*2,
IF(AND(I998=110000,R998&gt;168.2,R998&lt;=336.4,M998&gt;10),('[1]Pricing Schedule'!$F$111+('[1]Pricing Schedule'!$F$113*M998))*2,
IF(AND(I998=110000,R998&gt;336.4,R998&lt;=504.6,M998&lt;=10),('[1]Pricing Schedule'!$F$103+('[1]Pricing Schedule'!$F$105*M998))*3,
IF(AND(I998=110000,R998&gt;336.4,R998&lt;=504.6,M998&gt;10),('[1]Pricing Schedule'!$F$111+('[1]Pricing Schedule'!$F$113*M998))*3,
IF(AND(I998=110000,R998&gt;504.6,R998&lt;=672.8,M998&lt;=10),('[1]Pricing Schedule'!$F$103+('[1]Pricing Schedule'!$F$105*M998))*4,
IF(AND(I998=110000,R998&gt;504.6,R998&lt;=672.8,M998&gt;10),('[1]Pricing Schedule'!$F$111+('[1]Pricing Schedule'!$F$113*M998))*4,
IF(AND(I998=110000,R998&gt;672.8,R998&lt;=841,M998&lt;=10),('[1]Pricing Schedule'!$F$103+('[1]Pricing Schedule'!$F$105*M998))*5,
IF(AND(I998=110000,R998&gt;672.8,R998&lt;=841,M998&gt;10),('[1]Pricing Schedule'!$F$111+('[1]Pricing Schedule'!$F$113*M998))*5,
IF(AND(I998=110000,R998&gt;672.8,R998&lt;=841,M998&lt;=10),('[1]Pricing Schedule'!$F$103+('[1]Pricing Schedule'!$F$105*M998))*5,
IF(AND(I998=110000,R998&gt;672.8,R998&lt;=841,M998&gt;10),('[1]Pricing Schedule'!$F$111+('[1]Pricing Schedule'!$F$113*M998))*5,
IF(AND(I998=110000,R998&gt;1345.6,R998&lt;=1513.8,M998&lt;=10),('[1]Pricing Schedule'!$F$103+('[1]Pricing Schedule'!$F$105*M998))*9,
IF(AND(I998=110000,R998&gt;1345.6,R998&lt;=1513.8,M998&gt;10),('[1]Pricing Schedule'!$F$111+('[1]Pricing Schedule'!$F$113*M998))*9,
9999999999)))))))))))))))))))))))))))))))))))))))</f>
        <v>1996170</v>
      </c>
      <c r="T998" s="21">
        <f>IF(AND(I998=38000,R998&lt;=4.5,M998&gt;8),'[1]Pricing Schedule'!$J$9,
IF(AND(I998=38000,R998&lt;=4.5,M998&lt;=8),'[1]Pricing Schedule'!$J$36,
IF(AND(I998=38000,R998&gt;4.5,R998&lt;=9,M998&gt;8),'[1]Pricing Schedule'!$J$18,
IF(AND(I998=38000,R998&gt;4.5,R998&lt;=9,M998&lt;=8),'[1]Pricing Schedule'!$J$36,
IF(AND(I998=38000,R998&gt;9,R998&lt;=12.8,M998&gt;8),'[1]Pricing Schedule'!$J$27,
IF(AND(I998=38000,R998&gt;9,R998&lt;=12.8,M998&lt;=8),'[1]Pricing Schedule'!$J$36,
IF(AND(I998=38000,R998&gt;12.8,R998&lt;=22.8),'[1]Pricing Schedule'!$J$36,
IF(AND(I998=38000,R998&gt;22.8,R998&lt;=30.2),'[1]Pricing Schedule'!$J$45,
IF(AND(I998=38000,R998&gt;30.2,R998&lt;=45.9),'[1]Pricing Schedule'!$J$54,
IF(AND(I998=38000,R998&gt;45.9,R998&lt;=123.4),'[1]Pricing Schedule'!$J$97,
IF(AND(I998=38000,R998&gt;123.4,R998&lt;=168.2,M998&lt;=10),'[1]Pricing Schedule'!$J$105,
IF(AND(I998=38000,R998&gt;123.4,R998&lt;=168.2,M998&gt;10),'[1]Pricing Schedule'!$J$113,
IF(AND(I998=38000,R998&gt;168.2,R998&lt;=336.4,M998&lt;=10),('[1]Pricing Schedule'!$J$105),
IF(AND(I998=38000,R998&gt;168.2,R998&lt;=336.4,M998&gt;10),('[1]Pricing Schedule'!$J$113),
IF(AND(I998=38000,R998&gt;336.4,R998&lt;=504.6,M998&lt;=10),('[1]Pricing Schedule'!$J$105),
IF(AND(I998=38000,R998&gt;336.4,R998&lt;=504.6,M998&gt;10),('[1]Pricing Schedule'!$J$113),
IF(AND(I998=38000,R998&gt;504.6,R998&lt;=672.8,M998&lt;=10),('[1]Pricing Schedule'!$J$105),
IF(AND(I998=38000,R998&gt;504.6,R998&lt;=672.8,M998&gt;10),('[1]Pricing Schedule'!$J$113),
IF(AND(I998=110000,R998&lt;=12.8,M998&gt;2),'[1]Pricing Schedule'!$J$63,
IF(AND(I998=110000,R998&lt;=12.8,M998&lt;=2),'[1]Pricing Schedule'!$J$97,
IF(AND(I998=110000,R998&gt;12.8,R998&lt;=22.8,M998&gt;3),'[1]Pricing Schedule'!$J$72,
IF(AND(I998=110000,R998&gt;12.8,R998&lt;=22.8,M998&lt;=3),'[1]Pricing Schedule'!$J$97,
IF(AND(I998=110000,R998&gt;22.8,R998&lt;=30.2),'[1]Pricing Schedule'!$J$81,
IF(AND(I998=110000,R998&gt;30.2,R998&lt;=45.9),'[1]Pricing Schedule'!$J$90,
IF(AND(I998=110000,R998&gt;45.9,R998&lt;=123.4),'[1]Pricing Schedule'!$J$97,
IF(AND(I998=110000,R998&gt;123.4,R998&lt;=168.2,M998&lt;=10),'[1]Pricing Schedule'!$J$105,
IF(AND(I998=110000,R998&gt;123.4,R998&lt;=168.2,M998&gt;10),'[1]Pricing Schedule'!$J$113,
IF(AND(I998=110000,R998&gt;168.2,R998&lt;=336.2,M998&lt;=10),('[1]Pricing Schedule'!$J$105),
IF(AND(I998=110000,R998&gt;168.2,R998&lt;=336.2,M998&gt;10),('[1]Pricing Schedule'!$J$113),
IF(AND(I998=110000,R998&gt;336.4,R998&lt;=504.6,M998&lt;=10),('[1]Pricing Schedule'!$J$105),
IF(AND(I998=110000,R998&gt;336.4,R998&lt;=504.6,M998&gt;10),('[1]Pricing Schedule'!$J$113),
IF(AND(I998=110000,R998&gt;504.6,R998&lt;=672.8,M998&lt;=10),('[1]Pricing Schedule'!$J$105),
IF(AND(I998=110000,R998&gt;504.6,R998&lt;=672.8,M998&gt;10),('[1]Pricing Schedule'!$J$113),
IF(AND(I998=110000,R998&gt;672.8,R998&lt;=841,M998&lt;=10),('[1]Pricing Schedule'!$J$105),
IF(AND(I998=110000,R998&gt;672.8,R998&lt;=841,M998&gt;10),('[1]Pricing Schedule'!$J$113),
IF(AND(I998=110000,R998&gt;1682,R998&lt;=1850.2,M998&lt;=10),('[1]Pricing Schedule'!$J$105),
IF(AND(I998=110000,R998&gt;1682,R998&lt;=1850.2,M998&gt;10),('[1]Pricing Schedule'!$J$113),
IF(AND(I998=110000,R998&gt;2018.4,R998&lt;=2186.6,M998&lt;=10),('[1]Pricing Schedule'!$J$105),
IF(AND(I998=110000,R998&gt;2018.4,R998&lt;=2186.6,M998&gt;10),('[1]Pricing Schedule'!$J$113),999999999)))))))))))))))))))))))))))))))))))))))</f>
        <v>7</v>
      </c>
      <c r="U998" s="40">
        <f t="shared" si="96"/>
        <v>158426.19047619044</v>
      </c>
      <c r="V998" s="41">
        <f t="shared" si="97"/>
        <v>6.3120876478456251</v>
      </c>
      <c r="Y998" s="23">
        <v>252</v>
      </c>
      <c r="Z998" s="23">
        <v>684</v>
      </c>
      <c r="AR998" s="35"/>
    </row>
    <row r="999" spans="1:44">
      <c r="A999" s="23">
        <v>1000</v>
      </c>
      <c r="B999" s="23">
        <v>1000</v>
      </c>
      <c r="C999" s="23" t="s">
        <v>1499</v>
      </c>
      <c r="D999" s="23" t="s">
        <v>121</v>
      </c>
      <c r="E999" s="23" t="s">
        <v>121</v>
      </c>
      <c r="F999" s="23" t="s">
        <v>302</v>
      </c>
      <c r="G999" s="23" t="s">
        <v>303</v>
      </c>
      <c r="H999" s="23" t="s">
        <v>133</v>
      </c>
      <c r="I999" s="13">
        <v>110000</v>
      </c>
      <c r="J999" s="13">
        <v>110000</v>
      </c>
      <c r="K999" s="13">
        <v>38000</v>
      </c>
      <c r="L999" s="24">
        <v>3.1829999999999998</v>
      </c>
      <c r="M999" s="37">
        <f t="shared" si="92"/>
        <v>4</v>
      </c>
      <c r="N999" s="24">
        <v>1.82</v>
      </c>
      <c r="O999" s="13">
        <v>2</v>
      </c>
      <c r="P999" s="36">
        <f t="shared" si="93"/>
        <v>1.365</v>
      </c>
      <c r="Q999" s="38">
        <f t="shared" si="94"/>
        <v>16.8</v>
      </c>
      <c r="R999" s="37">
        <f t="shared" si="95"/>
        <v>16.8</v>
      </c>
      <c r="S999" s="39">
        <f>IF(AND(I999=38000,R999&lt;=4.5,M999&gt;8),'[1]Pricing Schedule'!$F$8+('[1]Pricing Schedule'!$F$9*M999),
IF(AND(I999=38000,R999&lt;=4.5,M999&lt;=8),'[1]Pricing Schedule'!$F$34+('[1]Pricing Schedule'!$F$36*M999),
IF(AND(I999=38000,R999&gt;4.5,R999&lt;=9,M999&gt;8),'[1]Pricing Schedule'!$F$17+('[1]Pricing Schedule'!$F$18*M999),
IF(AND(I999=38000,R999&gt;4.5,R999&lt;=9,M999&lt;=8),'[1]Pricing Schedule'!$F$34+('[1]Pricing Schedule'!$F$36*M999),
IF(AND(I999=38000,R999&gt;9,R999&lt;=12.8,M999&gt;8),'[1]Pricing Schedule'!$F$26+('[1]Pricing Schedule'!$F$27*M999),
IF(AND(I999=38000,R999&gt;9,R999&lt;=12.8,M999&lt;=8),'[1]Pricing Schedule'!$F$34+('[1]Pricing Schedule'!$F$36*M999),
IF(AND(I999=38000,R999&gt;12.8,R999&lt;=22.8),'[1]Pricing Schedule'!$F$34+('[1]Pricing Schedule'!$F$36*M999),
IF(AND(I999=38000,R999&gt;22.8,R999&lt;=30.2),'[1]Pricing Schedule'!$F$43+('[1]Pricing Schedule'!$F$45*M999),
IF(AND(I999=38000,R999&gt;30.2,R999&lt;=45.9),'[1]Pricing Schedule'!$F$52+('[1]Pricing Schedule'!$F$54*M999),
IF(AND(I999=38000,R999&gt;45.9,R999&lt;=123.4),'[1]Pricing Schedule'!$F$96+('[1]Pricing Schedule'!$F$97*M999),
IF(AND(I999=38000,R999&gt;123.4,R999&lt;=168.2,M999&lt;=10),'[1]Pricing Schedule'!$F$103+('[1]Pricing Schedule'!$F$105*M999),
IF(AND(I999=38000,R999&gt;123.4,R999&lt;=168.2,M999&gt;10),'[1]Pricing Schedule'!$F$111+('[1]Pricing Schedule'!$F$113*M999),
IF(AND(I999=38000,R999&gt;157.4,R999&lt;=336.4,M999&lt;=10),('[1]Pricing Schedule'!$F$103+('[1]Pricing Schedule'!$F$105*M999))*2,
IF(AND(I999=38000,R999&gt;157.4,R999&lt;=336.4,M999&gt;10),('[1]Pricing Schedule'!$F$111+('[1]Pricing Schedule'!$F$113*M999))*2,
IF(AND(I999=38000,R999&gt;314.8,R999&lt;=504.6,M999&lt;=10),('[1]Pricing Schedule'!$F$103+('[1]Pricing Schedule'!$F$105*M999))*3,
IF(AND(I999=38000,R999&gt;314.8,R999&lt;=504.6,M999&gt;10),('[1]Pricing Schedule'!$F$111+('[1]Pricing Schedule'!$F$113*M999))*3,
IF(AND(I999=38000,R999&gt;472.2,R999&lt;=672.8,M999&lt;=10),('[1]Pricing Schedule'!$F$103+('[1]Pricing Schedule'!$F$105*M999))*4,
IF(AND(I999=38000,R999&gt;472.2,R999&lt;=672.8,M999&gt;10),('[1]Pricing Schedule'!$F$111+('[1]Pricing Schedule'!$F$113*M999))*4,
IF(AND(I999=110000,R999&lt;=12.8,M999&gt;2),'[1]Pricing Schedule'!$F$62+('[1]Pricing Schedule'!$F$63*M999),
IF(AND(I999=110000,R999&lt;=12.8,M999&lt;=2),'[1]Pricing Schedule'!$F$96+('[1]Pricing Schedule'!$F$97*M999),
IF(AND(I999=110000,R999&gt;12.8,R999&lt;=22.8,M999&gt;3),'[1]Pricing Schedule'!$F$71+('[1]Pricing Schedule'!$F$72*M999),
IF(AND(I999=110000,R999&gt;12.8,R999&lt;=22.8,M999&lt;=3),'[1]Pricing Schedule'!$F$96+('[1]Pricing Schedule'!$F$97*M999),
IF(AND(I999=110000,R999&gt;22.8,R999&lt;=30.2),'[1]Pricing Schedule'!$F$80+('[1]Pricing Schedule'!$F$81*M999),
IF(AND(I999=110000,R999&gt;30.2,R999&lt;=45.9),'[1]Pricing Schedule'!$F$89+('[1]Pricing Schedule'!$F$90*M999),
IF(AND(I999=110000,R999&gt;45.9,R999&lt;=123.4),'[1]Pricing Schedule'!$F$96+('[1]Pricing Schedule'!$F$97*M999),
IF(AND(I999=110000,R999&gt;123.4,R999&lt;=168.2,M999&lt;=10),'[1]Pricing Schedule'!$F$103+('[1]Pricing Schedule'!$F$105*M999),
IF(AND(I999=110000,R999&gt;123.4,R999&lt;=168.2,M999&gt;10),'[1]Pricing Schedule'!$F$111+('[1]Pricing Schedule'!$F$113*M999),
IF(AND(I999=110000,R999&gt;168.2,R999&lt;=336.4,M999&lt;=10),('[1]Pricing Schedule'!$F$103+('[1]Pricing Schedule'!$F$105*M999))*2,
IF(AND(I999=110000,R999&gt;168.2,R999&lt;=336.4,M999&gt;10),('[1]Pricing Schedule'!$F$111+('[1]Pricing Schedule'!$F$113*M999))*2,
IF(AND(I999=110000,R999&gt;336.4,R999&lt;=504.6,M999&lt;=10),('[1]Pricing Schedule'!$F$103+('[1]Pricing Schedule'!$F$105*M999))*3,
IF(AND(I999=110000,R999&gt;336.4,R999&lt;=504.6,M999&gt;10),('[1]Pricing Schedule'!$F$111+('[1]Pricing Schedule'!$F$113*M999))*3,
IF(AND(I999=110000,R999&gt;504.6,R999&lt;=672.8,M999&lt;=10),('[1]Pricing Schedule'!$F$103+('[1]Pricing Schedule'!$F$105*M999))*4,
IF(AND(I999=110000,R999&gt;504.6,R999&lt;=672.8,M999&gt;10),('[1]Pricing Schedule'!$F$111+('[1]Pricing Schedule'!$F$113*M999))*4,
IF(AND(I999=110000,R999&gt;672.8,R999&lt;=841,M999&lt;=10),('[1]Pricing Schedule'!$F$103+('[1]Pricing Schedule'!$F$105*M999))*5,
IF(AND(I999=110000,R999&gt;672.8,R999&lt;=841,M999&gt;10),('[1]Pricing Schedule'!$F$111+('[1]Pricing Schedule'!$F$113*M999))*5,
IF(AND(I999=110000,R999&gt;672.8,R999&lt;=841,M999&lt;=10),('[1]Pricing Schedule'!$F$103+('[1]Pricing Schedule'!$F$105*M999))*5,
IF(AND(I999=110000,R999&gt;672.8,R999&lt;=841,M999&gt;10),('[1]Pricing Schedule'!$F$111+('[1]Pricing Schedule'!$F$113*M999))*5,
IF(AND(I999=110000,R999&gt;1345.6,R999&lt;=1513.8,M999&lt;=10),('[1]Pricing Schedule'!$F$103+('[1]Pricing Schedule'!$F$105*M999))*9,
IF(AND(I999=110000,R999&gt;1345.6,R999&lt;=1513.8,M999&gt;10),('[1]Pricing Schedule'!$F$111+('[1]Pricing Schedule'!$F$113*M999))*9,
9999999999)))))))))))))))))))))))))))))))))))))))</f>
        <v>1875790</v>
      </c>
      <c r="T999" s="21">
        <f>IF(AND(I999=38000,R999&lt;=4.5,M999&gt;8),'[1]Pricing Schedule'!$J$9,
IF(AND(I999=38000,R999&lt;=4.5,M999&lt;=8),'[1]Pricing Schedule'!$J$36,
IF(AND(I999=38000,R999&gt;4.5,R999&lt;=9,M999&gt;8),'[1]Pricing Schedule'!$J$18,
IF(AND(I999=38000,R999&gt;4.5,R999&lt;=9,M999&lt;=8),'[1]Pricing Schedule'!$J$36,
IF(AND(I999=38000,R999&gt;9,R999&lt;=12.8,M999&gt;8),'[1]Pricing Schedule'!$J$27,
IF(AND(I999=38000,R999&gt;9,R999&lt;=12.8,M999&lt;=8),'[1]Pricing Schedule'!$J$36,
IF(AND(I999=38000,R999&gt;12.8,R999&lt;=22.8),'[1]Pricing Schedule'!$J$36,
IF(AND(I999=38000,R999&gt;22.8,R999&lt;=30.2),'[1]Pricing Schedule'!$J$45,
IF(AND(I999=38000,R999&gt;30.2,R999&lt;=45.9),'[1]Pricing Schedule'!$J$54,
IF(AND(I999=38000,R999&gt;45.9,R999&lt;=123.4),'[1]Pricing Schedule'!$J$97,
IF(AND(I999=38000,R999&gt;123.4,R999&lt;=168.2,M999&lt;=10),'[1]Pricing Schedule'!$J$105,
IF(AND(I999=38000,R999&gt;123.4,R999&lt;=168.2,M999&gt;10),'[1]Pricing Schedule'!$J$113,
IF(AND(I999=38000,R999&gt;168.2,R999&lt;=336.4,M999&lt;=10),('[1]Pricing Schedule'!$J$105),
IF(AND(I999=38000,R999&gt;168.2,R999&lt;=336.4,M999&gt;10),('[1]Pricing Schedule'!$J$113),
IF(AND(I999=38000,R999&gt;336.4,R999&lt;=504.6,M999&lt;=10),('[1]Pricing Schedule'!$J$105),
IF(AND(I999=38000,R999&gt;336.4,R999&lt;=504.6,M999&gt;10),('[1]Pricing Schedule'!$J$113),
IF(AND(I999=38000,R999&gt;504.6,R999&lt;=672.8,M999&lt;=10),('[1]Pricing Schedule'!$J$105),
IF(AND(I999=38000,R999&gt;504.6,R999&lt;=672.8,M999&gt;10),('[1]Pricing Schedule'!$J$113),
IF(AND(I999=110000,R999&lt;=12.8,M999&gt;2),'[1]Pricing Schedule'!$J$63,
IF(AND(I999=110000,R999&lt;=12.8,M999&lt;=2),'[1]Pricing Schedule'!$J$97,
IF(AND(I999=110000,R999&gt;12.8,R999&lt;=22.8,M999&gt;3),'[1]Pricing Schedule'!$J$72,
IF(AND(I999=110000,R999&gt;12.8,R999&lt;=22.8,M999&lt;=3),'[1]Pricing Schedule'!$J$97,
IF(AND(I999=110000,R999&gt;22.8,R999&lt;=30.2),'[1]Pricing Schedule'!$J$81,
IF(AND(I999=110000,R999&gt;30.2,R999&lt;=45.9),'[1]Pricing Schedule'!$J$90,
IF(AND(I999=110000,R999&gt;45.9,R999&lt;=123.4),'[1]Pricing Schedule'!$J$97,
IF(AND(I999=110000,R999&gt;123.4,R999&lt;=168.2,M999&lt;=10),'[1]Pricing Schedule'!$J$105,
IF(AND(I999=110000,R999&gt;123.4,R999&lt;=168.2,M999&gt;10),'[1]Pricing Schedule'!$J$113,
IF(AND(I999=110000,R999&gt;168.2,R999&lt;=336.2,M999&lt;=10),('[1]Pricing Schedule'!$J$105),
IF(AND(I999=110000,R999&gt;168.2,R999&lt;=336.2,M999&gt;10),('[1]Pricing Schedule'!$J$113),
IF(AND(I999=110000,R999&gt;336.4,R999&lt;=504.6,M999&lt;=10),('[1]Pricing Schedule'!$J$105),
IF(AND(I999=110000,R999&gt;336.4,R999&lt;=504.6,M999&gt;10),('[1]Pricing Schedule'!$J$113),
IF(AND(I999=110000,R999&gt;504.6,R999&lt;=672.8,M999&lt;=10),('[1]Pricing Schedule'!$J$105),
IF(AND(I999=110000,R999&gt;504.6,R999&lt;=672.8,M999&gt;10),('[1]Pricing Schedule'!$J$113),
IF(AND(I999=110000,R999&gt;672.8,R999&lt;=841,M999&lt;=10),('[1]Pricing Schedule'!$J$105),
IF(AND(I999=110000,R999&gt;672.8,R999&lt;=841,M999&gt;10),('[1]Pricing Schedule'!$J$113),
IF(AND(I999=110000,R999&gt;1682,R999&lt;=1850.2,M999&lt;=10),('[1]Pricing Schedule'!$J$105),
IF(AND(I999=110000,R999&gt;1682,R999&lt;=1850.2,M999&gt;10),('[1]Pricing Schedule'!$J$113),
IF(AND(I999=110000,R999&gt;2018.4,R999&lt;=2186.6,M999&lt;=10),('[1]Pricing Schedule'!$J$105),
IF(AND(I999=110000,R999&gt;2018.4,R999&lt;=2186.6,M999&gt;10),('[1]Pricing Schedule'!$J$113),999999999)))))))))))))))))))))))))))))))))))))))</f>
        <v>8</v>
      </c>
      <c r="U999" s="40">
        <f t="shared" si="96"/>
        <v>111654.16666666666</v>
      </c>
      <c r="V999" s="41">
        <f t="shared" si="97"/>
        <v>8.9562264432585739</v>
      </c>
      <c r="Y999" s="23">
        <v>118</v>
      </c>
      <c r="Z999" s="23">
        <v>684</v>
      </c>
      <c r="AR999" s="35"/>
    </row>
    <row r="1000" spans="1:44">
      <c r="A1000" s="23">
        <v>1001</v>
      </c>
      <c r="B1000" s="23">
        <v>1001</v>
      </c>
      <c r="C1000" s="23" t="s">
        <v>1500</v>
      </c>
      <c r="D1000" s="23" t="s">
        <v>121</v>
      </c>
      <c r="E1000" s="23" t="s">
        <v>121</v>
      </c>
      <c r="F1000" s="23" t="s">
        <v>302</v>
      </c>
      <c r="G1000" s="23" t="s">
        <v>303</v>
      </c>
      <c r="H1000" s="23" t="s">
        <v>133</v>
      </c>
      <c r="I1000" s="13">
        <v>110000</v>
      </c>
      <c r="J1000" s="13">
        <v>110000</v>
      </c>
      <c r="K1000" s="13">
        <v>38000</v>
      </c>
      <c r="L1000" s="24">
        <v>7.1539999999999999</v>
      </c>
      <c r="M1000" s="37">
        <f t="shared" si="92"/>
        <v>8</v>
      </c>
      <c r="N1000" s="24">
        <v>5.444</v>
      </c>
      <c r="O1000" s="13">
        <v>2</v>
      </c>
      <c r="P1000" s="36">
        <f t="shared" si="93"/>
        <v>4.0830000000000002</v>
      </c>
      <c r="Q1000" s="38">
        <f t="shared" si="94"/>
        <v>50.400000000000006</v>
      </c>
      <c r="R1000" s="37">
        <f t="shared" si="95"/>
        <v>50.400000000000006</v>
      </c>
      <c r="S1000" s="39">
        <f>IF(AND(I1000=38000,R1000&lt;=4.5,M1000&gt;8),'[1]Pricing Schedule'!$F$8+('[1]Pricing Schedule'!$F$9*M1000),
IF(AND(I1000=38000,R1000&lt;=4.5,M1000&lt;=8),'[1]Pricing Schedule'!$F$34+('[1]Pricing Schedule'!$F$36*M1000),
IF(AND(I1000=38000,R1000&gt;4.5,R1000&lt;=9,M1000&gt;8),'[1]Pricing Schedule'!$F$17+('[1]Pricing Schedule'!$F$18*M1000),
IF(AND(I1000=38000,R1000&gt;4.5,R1000&lt;=9,M1000&lt;=8),'[1]Pricing Schedule'!$F$34+('[1]Pricing Schedule'!$F$36*M1000),
IF(AND(I1000=38000,R1000&gt;9,R1000&lt;=12.8,M1000&gt;8),'[1]Pricing Schedule'!$F$26+('[1]Pricing Schedule'!$F$27*M1000),
IF(AND(I1000=38000,R1000&gt;9,R1000&lt;=12.8,M1000&lt;=8),'[1]Pricing Schedule'!$F$34+('[1]Pricing Schedule'!$F$36*M1000),
IF(AND(I1000=38000,R1000&gt;12.8,R1000&lt;=22.8),'[1]Pricing Schedule'!$F$34+('[1]Pricing Schedule'!$F$36*M1000),
IF(AND(I1000=38000,R1000&gt;22.8,R1000&lt;=30.2),'[1]Pricing Schedule'!$F$43+('[1]Pricing Schedule'!$F$45*M1000),
IF(AND(I1000=38000,R1000&gt;30.2,R1000&lt;=45.9),'[1]Pricing Schedule'!$F$52+('[1]Pricing Schedule'!$F$54*M1000),
IF(AND(I1000=38000,R1000&gt;45.9,R1000&lt;=123.4),'[1]Pricing Schedule'!$F$96+('[1]Pricing Schedule'!$F$97*M1000),
IF(AND(I1000=38000,R1000&gt;123.4,R1000&lt;=168.2,M1000&lt;=10),'[1]Pricing Schedule'!$F$103+('[1]Pricing Schedule'!$F$105*M1000),
IF(AND(I1000=38000,R1000&gt;123.4,R1000&lt;=168.2,M1000&gt;10),'[1]Pricing Schedule'!$F$111+('[1]Pricing Schedule'!$F$113*M1000),
IF(AND(I1000=38000,R1000&gt;157.4,R1000&lt;=336.4,M1000&lt;=10),('[1]Pricing Schedule'!$F$103+('[1]Pricing Schedule'!$F$105*M1000))*2,
IF(AND(I1000=38000,R1000&gt;157.4,R1000&lt;=336.4,M1000&gt;10),('[1]Pricing Schedule'!$F$111+('[1]Pricing Schedule'!$F$113*M1000))*2,
IF(AND(I1000=38000,R1000&gt;314.8,R1000&lt;=504.6,M1000&lt;=10),('[1]Pricing Schedule'!$F$103+('[1]Pricing Schedule'!$F$105*M1000))*3,
IF(AND(I1000=38000,R1000&gt;314.8,R1000&lt;=504.6,M1000&gt;10),('[1]Pricing Schedule'!$F$111+('[1]Pricing Schedule'!$F$113*M1000))*3,
IF(AND(I1000=38000,R1000&gt;472.2,R1000&lt;=672.8,M1000&lt;=10),('[1]Pricing Schedule'!$F$103+('[1]Pricing Schedule'!$F$105*M1000))*4,
IF(AND(I1000=38000,R1000&gt;472.2,R1000&lt;=672.8,M1000&gt;10),('[1]Pricing Schedule'!$F$111+('[1]Pricing Schedule'!$F$113*M1000))*4,
IF(AND(I1000=110000,R1000&lt;=12.8,M1000&gt;2),'[1]Pricing Schedule'!$F$62+('[1]Pricing Schedule'!$F$63*M1000),
IF(AND(I1000=110000,R1000&lt;=12.8,M1000&lt;=2),'[1]Pricing Schedule'!$F$96+('[1]Pricing Schedule'!$F$97*M1000),
IF(AND(I1000=110000,R1000&gt;12.8,R1000&lt;=22.8,M1000&gt;3),'[1]Pricing Schedule'!$F$71+('[1]Pricing Schedule'!$F$72*M1000),
IF(AND(I1000=110000,R1000&gt;12.8,R1000&lt;=22.8,M1000&lt;=3),'[1]Pricing Schedule'!$F$96+('[1]Pricing Schedule'!$F$97*M1000),
IF(AND(I1000=110000,R1000&gt;22.8,R1000&lt;=30.2),'[1]Pricing Schedule'!$F$80+('[1]Pricing Schedule'!$F$81*M1000),
IF(AND(I1000=110000,R1000&gt;30.2,R1000&lt;=45.9),'[1]Pricing Schedule'!$F$89+('[1]Pricing Schedule'!$F$90*M1000),
IF(AND(I1000=110000,R1000&gt;45.9,R1000&lt;=123.4),'[1]Pricing Schedule'!$F$96+('[1]Pricing Schedule'!$F$97*M1000),
IF(AND(I1000=110000,R1000&gt;123.4,R1000&lt;=168.2,M1000&lt;=10),'[1]Pricing Schedule'!$F$103+('[1]Pricing Schedule'!$F$105*M1000),
IF(AND(I1000=110000,R1000&gt;123.4,R1000&lt;=168.2,M1000&gt;10),'[1]Pricing Schedule'!$F$111+('[1]Pricing Schedule'!$F$113*M1000),
IF(AND(I1000=110000,R1000&gt;168.2,R1000&lt;=336.4,M1000&lt;=10),('[1]Pricing Schedule'!$F$103+('[1]Pricing Schedule'!$F$105*M1000))*2,
IF(AND(I1000=110000,R1000&gt;168.2,R1000&lt;=336.4,M1000&gt;10),('[1]Pricing Schedule'!$F$111+('[1]Pricing Schedule'!$F$113*M1000))*2,
IF(AND(I1000=110000,R1000&gt;336.4,R1000&lt;=504.6,M1000&lt;=10),('[1]Pricing Schedule'!$F$103+('[1]Pricing Schedule'!$F$105*M1000))*3,
IF(AND(I1000=110000,R1000&gt;336.4,R1000&lt;=504.6,M1000&gt;10),('[1]Pricing Schedule'!$F$111+('[1]Pricing Schedule'!$F$113*M1000))*3,
IF(AND(I1000=110000,R1000&gt;504.6,R1000&lt;=672.8,M1000&lt;=10),('[1]Pricing Schedule'!$F$103+('[1]Pricing Schedule'!$F$105*M1000))*4,
IF(AND(I1000=110000,R1000&gt;504.6,R1000&lt;=672.8,M1000&gt;10),('[1]Pricing Schedule'!$F$111+('[1]Pricing Schedule'!$F$113*M1000))*4,
IF(AND(I1000=110000,R1000&gt;672.8,R1000&lt;=841,M1000&lt;=10),('[1]Pricing Schedule'!$F$103+('[1]Pricing Schedule'!$F$105*M1000))*5,
IF(AND(I1000=110000,R1000&gt;672.8,R1000&lt;=841,M1000&gt;10),('[1]Pricing Schedule'!$F$111+('[1]Pricing Schedule'!$F$113*M1000))*5,
IF(AND(I1000=110000,R1000&gt;672.8,R1000&lt;=841,M1000&lt;=10),('[1]Pricing Schedule'!$F$103+('[1]Pricing Schedule'!$F$105*M1000))*5,
IF(AND(I1000=110000,R1000&gt;672.8,R1000&lt;=841,M1000&gt;10),('[1]Pricing Schedule'!$F$111+('[1]Pricing Schedule'!$F$113*M1000))*5,
IF(AND(I1000=110000,R1000&gt;1345.6,R1000&lt;=1513.8,M1000&lt;=10),('[1]Pricing Schedule'!$F$103+('[1]Pricing Schedule'!$F$105*M1000))*9,
IF(AND(I1000=110000,R1000&gt;1345.6,R1000&lt;=1513.8,M1000&gt;10),('[1]Pricing Schedule'!$F$111+('[1]Pricing Schedule'!$F$113*M1000))*9,
9999999999)))))))))))))))))))))))))))))))))))))))</f>
        <v>2604940</v>
      </c>
      <c r="T1000" s="21">
        <f>IF(AND(I1000=38000,R1000&lt;=4.5,M1000&gt;8),'[1]Pricing Schedule'!$J$9,
IF(AND(I1000=38000,R1000&lt;=4.5,M1000&lt;=8),'[1]Pricing Schedule'!$J$36,
IF(AND(I1000=38000,R1000&gt;4.5,R1000&lt;=9,M1000&gt;8),'[1]Pricing Schedule'!$J$18,
IF(AND(I1000=38000,R1000&gt;4.5,R1000&lt;=9,M1000&lt;=8),'[1]Pricing Schedule'!$J$36,
IF(AND(I1000=38000,R1000&gt;9,R1000&lt;=12.8,M1000&gt;8),'[1]Pricing Schedule'!$J$27,
IF(AND(I1000=38000,R1000&gt;9,R1000&lt;=12.8,M1000&lt;=8),'[1]Pricing Schedule'!$J$36,
IF(AND(I1000=38000,R1000&gt;12.8,R1000&lt;=22.8),'[1]Pricing Schedule'!$J$36,
IF(AND(I1000=38000,R1000&gt;22.8,R1000&lt;=30.2),'[1]Pricing Schedule'!$J$45,
IF(AND(I1000=38000,R1000&gt;30.2,R1000&lt;=45.9),'[1]Pricing Schedule'!$J$54,
IF(AND(I1000=38000,R1000&gt;45.9,R1000&lt;=123.4),'[1]Pricing Schedule'!$J$97,
IF(AND(I1000=38000,R1000&gt;123.4,R1000&lt;=168.2,M1000&lt;=10),'[1]Pricing Schedule'!$J$105,
IF(AND(I1000=38000,R1000&gt;123.4,R1000&lt;=168.2,M1000&gt;10),'[1]Pricing Schedule'!$J$113,
IF(AND(I1000=38000,R1000&gt;168.2,R1000&lt;=336.4,M1000&lt;=10),('[1]Pricing Schedule'!$J$105),
IF(AND(I1000=38000,R1000&gt;168.2,R1000&lt;=336.4,M1000&gt;10),('[1]Pricing Schedule'!$J$113),
IF(AND(I1000=38000,R1000&gt;336.4,R1000&lt;=504.6,M1000&lt;=10),('[1]Pricing Schedule'!$J$105),
IF(AND(I1000=38000,R1000&gt;336.4,R1000&lt;=504.6,M1000&gt;10),('[1]Pricing Schedule'!$J$113),
IF(AND(I1000=38000,R1000&gt;504.6,R1000&lt;=672.8,M1000&lt;=10),('[1]Pricing Schedule'!$J$105),
IF(AND(I1000=38000,R1000&gt;504.6,R1000&lt;=672.8,M1000&gt;10),('[1]Pricing Schedule'!$J$113),
IF(AND(I1000=110000,R1000&lt;=12.8,M1000&gt;2),'[1]Pricing Schedule'!$J$63,
IF(AND(I1000=110000,R1000&lt;=12.8,M1000&lt;=2),'[1]Pricing Schedule'!$J$97,
IF(AND(I1000=110000,R1000&gt;12.8,R1000&lt;=22.8,M1000&gt;3),'[1]Pricing Schedule'!$J$72,
IF(AND(I1000=110000,R1000&gt;12.8,R1000&lt;=22.8,M1000&lt;=3),'[1]Pricing Schedule'!$J$97,
IF(AND(I1000=110000,R1000&gt;22.8,R1000&lt;=30.2),'[1]Pricing Schedule'!$J$81,
IF(AND(I1000=110000,R1000&gt;30.2,R1000&lt;=45.9),'[1]Pricing Schedule'!$J$90,
IF(AND(I1000=110000,R1000&gt;45.9,R1000&lt;=123.4),'[1]Pricing Schedule'!$J$97,
IF(AND(I1000=110000,R1000&gt;123.4,R1000&lt;=168.2,M1000&lt;=10),'[1]Pricing Schedule'!$J$105,
IF(AND(I1000=110000,R1000&gt;123.4,R1000&lt;=168.2,M1000&gt;10),'[1]Pricing Schedule'!$J$113,
IF(AND(I1000=110000,R1000&gt;168.2,R1000&lt;=336.2,M1000&lt;=10),('[1]Pricing Schedule'!$J$105),
IF(AND(I1000=110000,R1000&gt;168.2,R1000&lt;=336.2,M1000&gt;10),('[1]Pricing Schedule'!$J$113),
IF(AND(I1000=110000,R1000&gt;336.4,R1000&lt;=504.6,M1000&lt;=10),('[1]Pricing Schedule'!$J$105),
IF(AND(I1000=110000,R1000&gt;336.4,R1000&lt;=504.6,M1000&gt;10),('[1]Pricing Schedule'!$J$113),
IF(AND(I1000=110000,R1000&gt;504.6,R1000&lt;=672.8,M1000&lt;=10),('[1]Pricing Schedule'!$J$105),
IF(AND(I1000=110000,R1000&gt;504.6,R1000&lt;=672.8,M1000&gt;10),('[1]Pricing Schedule'!$J$113),
IF(AND(I1000=110000,R1000&gt;672.8,R1000&lt;=841,M1000&lt;=10),('[1]Pricing Schedule'!$J$105),
IF(AND(I1000=110000,R1000&gt;672.8,R1000&lt;=841,M1000&gt;10),('[1]Pricing Schedule'!$J$113),
IF(AND(I1000=110000,R1000&gt;1682,R1000&lt;=1850.2,M1000&lt;=10),('[1]Pricing Schedule'!$J$105),
IF(AND(I1000=110000,R1000&gt;1682,R1000&lt;=1850.2,M1000&gt;10),('[1]Pricing Schedule'!$J$113),
IF(AND(I1000=110000,R1000&gt;2018.4,R1000&lt;=2186.6,M1000&lt;=10),('[1]Pricing Schedule'!$J$105),
IF(AND(I1000=110000,R1000&gt;2018.4,R1000&lt;=2186.6,M1000&gt;10),('[1]Pricing Schedule'!$J$113),999999999)))))))))))))))))))))))))))))))))))))))</f>
        <v>11</v>
      </c>
      <c r="U1000" s="40">
        <f t="shared" si="96"/>
        <v>51685.317460317456</v>
      </c>
      <c r="V1000" s="41">
        <f t="shared" si="97"/>
        <v>19.347854461139224</v>
      </c>
      <c r="Y1000" s="23">
        <v>151</v>
      </c>
      <c r="Z1000" s="23">
        <v>684</v>
      </c>
      <c r="AR1000" s="35"/>
    </row>
    <row r="1001" spans="1:44" s="44" customFormat="1">
      <c r="A1001" s="43">
        <v>1002</v>
      </c>
      <c r="B1001" s="43">
        <v>1002</v>
      </c>
      <c r="C1001" s="43" t="s">
        <v>1501</v>
      </c>
      <c r="D1001" s="23" t="s">
        <v>285</v>
      </c>
      <c r="E1001" s="23" t="s">
        <v>285</v>
      </c>
      <c r="F1001" s="43" t="s">
        <v>448</v>
      </c>
      <c r="G1001" s="43" t="s">
        <v>449</v>
      </c>
      <c r="H1001" s="43" t="s">
        <v>113</v>
      </c>
      <c r="I1001" s="44">
        <v>38000</v>
      </c>
      <c r="J1001" s="44">
        <v>38000</v>
      </c>
      <c r="K1001" s="44">
        <v>20000</v>
      </c>
      <c r="L1001" s="45">
        <v>10.009</v>
      </c>
      <c r="M1001" s="46">
        <f t="shared" si="92"/>
        <v>11</v>
      </c>
      <c r="N1001" s="45">
        <v>21.5</v>
      </c>
      <c r="O1001" s="44">
        <v>2</v>
      </c>
      <c r="P1001" s="46">
        <f t="shared" si="93"/>
        <v>16.125</v>
      </c>
      <c r="Q1001" s="47">
        <f t="shared" si="94"/>
        <v>197.4</v>
      </c>
      <c r="R1001" s="46">
        <f t="shared" si="95"/>
        <v>197.4</v>
      </c>
      <c r="S1001" s="39">
        <f>IF(AND(I1001=38000,R1001&lt;=4.5,M1001&gt;8),'[1]Pricing Schedule'!$F$8+('[1]Pricing Schedule'!$F$9*M1001),
IF(AND(I1001=38000,R1001&lt;=4.5,M1001&lt;=8),'[1]Pricing Schedule'!$F$34+('[1]Pricing Schedule'!$F$36*M1001),
IF(AND(I1001=38000,R1001&gt;4.5,R1001&lt;=9,M1001&gt;8),'[1]Pricing Schedule'!$F$17+('[1]Pricing Schedule'!$F$18*M1001),
IF(AND(I1001=38000,R1001&gt;4.5,R1001&lt;=9,M1001&lt;=8),'[1]Pricing Schedule'!$F$34+('[1]Pricing Schedule'!$F$36*M1001),
IF(AND(I1001=38000,R1001&gt;9,R1001&lt;=12.8,M1001&gt;8),'[1]Pricing Schedule'!$F$26+('[1]Pricing Schedule'!$F$27*M1001),
IF(AND(I1001=38000,R1001&gt;9,R1001&lt;=12.8,M1001&lt;=8),'[1]Pricing Schedule'!$F$34+('[1]Pricing Schedule'!$F$36*M1001),
IF(AND(I1001=38000,R1001&gt;12.8,R1001&lt;=22.8),'[1]Pricing Schedule'!$F$34+('[1]Pricing Schedule'!$F$36*M1001),
IF(AND(I1001=38000,R1001&gt;22.8,R1001&lt;=30.2),'[1]Pricing Schedule'!$F$43+('[1]Pricing Schedule'!$F$45*M1001),
IF(AND(I1001=38000,R1001&gt;30.2,R1001&lt;=45.9),'[1]Pricing Schedule'!$F$52+('[1]Pricing Schedule'!$F$54*M1001),
IF(AND(I1001=38000,R1001&gt;45.9,R1001&lt;=123.4),'[1]Pricing Schedule'!$F$96+('[1]Pricing Schedule'!$F$97*M1001),
IF(AND(I1001=38000,R1001&gt;123.4,R1001&lt;=168.2,M1001&lt;=10),'[1]Pricing Schedule'!$F$103+('[1]Pricing Schedule'!$F$105*M1001),
IF(AND(I1001=38000,R1001&gt;123.4,R1001&lt;=168.2,M1001&gt;10),'[1]Pricing Schedule'!$F$111+('[1]Pricing Schedule'!$F$113*M1001),
IF(AND(I1001=38000,R1001&gt;157.4,R1001&lt;=336.4,M1001&lt;=10),('[1]Pricing Schedule'!$F$103+('[1]Pricing Schedule'!$F$105*M1001))*2,
IF(AND(I1001=38000,R1001&gt;157.4,R1001&lt;=336.4,M1001&gt;10),('[1]Pricing Schedule'!$F$111+('[1]Pricing Schedule'!$F$113*M1001))*2,
IF(AND(I1001=38000,R1001&gt;314.8,R1001&lt;=504.6,M1001&lt;=10),('[1]Pricing Schedule'!$F$103+('[1]Pricing Schedule'!$F$105*M1001))*3,
IF(AND(I1001=38000,R1001&gt;314.8,R1001&lt;=504.6,M1001&gt;10),('[1]Pricing Schedule'!$F$111+('[1]Pricing Schedule'!$F$113*M1001))*3,
IF(AND(I1001=38000,R1001&gt;472.2,R1001&lt;=672.8,M1001&lt;=10),('[1]Pricing Schedule'!$F$103+('[1]Pricing Schedule'!$F$105*M1001))*4,
IF(AND(I1001=38000,R1001&gt;472.2,R1001&lt;=672.8,M1001&gt;10),('[1]Pricing Schedule'!$F$111+('[1]Pricing Schedule'!$F$113*M1001))*4,
IF(AND(I1001=110000,R1001&lt;=12.8,M1001&gt;2),'[1]Pricing Schedule'!$F$62+('[1]Pricing Schedule'!$F$63*M1001),
IF(AND(I1001=110000,R1001&lt;=12.8,M1001&lt;=2),'[1]Pricing Schedule'!$F$96+('[1]Pricing Schedule'!$F$97*M1001),
IF(AND(I1001=110000,R1001&gt;12.8,R1001&lt;=22.8,M1001&gt;3),'[1]Pricing Schedule'!$F$71+('[1]Pricing Schedule'!$F$72*M1001),
IF(AND(I1001=110000,R1001&gt;12.8,R1001&lt;=22.8,M1001&lt;=3),'[1]Pricing Schedule'!$F$96+('[1]Pricing Schedule'!$F$97*M1001),
IF(AND(I1001=110000,R1001&gt;22.8,R1001&lt;=30.2),'[1]Pricing Schedule'!$F$80+('[1]Pricing Schedule'!$F$81*M1001),
IF(AND(I1001=110000,R1001&gt;30.2,R1001&lt;=45.9),'[1]Pricing Schedule'!$F$89+('[1]Pricing Schedule'!$F$90*M1001),
IF(AND(I1001=110000,R1001&gt;45.9,R1001&lt;=123.4),'[1]Pricing Schedule'!$F$96+('[1]Pricing Schedule'!$F$97*M1001),
IF(AND(I1001=110000,R1001&gt;123.4,R1001&lt;=168.2,M1001&lt;=10),'[1]Pricing Schedule'!$F$103+('[1]Pricing Schedule'!$F$105*M1001),
IF(AND(I1001=110000,R1001&gt;123.4,R1001&lt;=168.2,M1001&gt;10),'[1]Pricing Schedule'!$F$111+('[1]Pricing Schedule'!$F$113*M1001),
IF(AND(I1001=110000,R1001&gt;168.2,R1001&lt;=336.4,M1001&lt;=10),('[1]Pricing Schedule'!$F$103+('[1]Pricing Schedule'!$F$105*M1001))*2,
IF(AND(I1001=110000,R1001&gt;168.2,R1001&lt;=336.4,M1001&gt;10),('[1]Pricing Schedule'!$F$111+('[1]Pricing Schedule'!$F$113*M1001))*2,
IF(AND(I1001=110000,R1001&gt;336.4,R1001&lt;=504.6,M1001&lt;=10),('[1]Pricing Schedule'!$F$103+('[1]Pricing Schedule'!$F$105*M1001))*3,
IF(AND(I1001=110000,R1001&gt;336.4,R1001&lt;=504.6,M1001&gt;10),('[1]Pricing Schedule'!$F$111+('[1]Pricing Schedule'!$F$113*M1001))*3,
IF(AND(I1001=110000,R1001&gt;504.6,R1001&lt;=672.8,M1001&lt;=10),('[1]Pricing Schedule'!$F$103+('[1]Pricing Schedule'!$F$105*M1001))*4,
IF(AND(I1001=110000,R1001&gt;504.6,R1001&lt;=672.8,M1001&gt;10),('[1]Pricing Schedule'!$F$111+('[1]Pricing Schedule'!$F$113*M1001))*4,
IF(AND(I1001=110000,R1001&gt;672.8,R1001&lt;=841,M1001&lt;=10),('[1]Pricing Schedule'!$F$103+('[1]Pricing Schedule'!$F$105*M1001))*5,
IF(AND(I1001=110000,R1001&gt;672.8,R1001&lt;=841,M1001&gt;10),('[1]Pricing Schedule'!$F$111+('[1]Pricing Schedule'!$F$113*M1001))*5,
IF(AND(I1001=110000,R1001&gt;672.8,R1001&lt;=841,M1001&lt;=10),('[1]Pricing Schedule'!$F$103+('[1]Pricing Schedule'!$F$105*M1001))*5,
IF(AND(I1001=110000,R1001&gt;672.8,R1001&lt;=841,M1001&gt;10),('[1]Pricing Schedule'!$F$111+('[1]Pricing Schedule'!$F$113*M1001))*5,
IF(AND(I1001=110000,R1001&gt;1345.6,R1001&lt;=1513.8,M1001&lt;=10),('[1]Pricing Schedule'!$F$103+('[1]Pricing Schedule'!$F$105*M1001))*9,
IF(AND(I1001=110000,R1001&gt;1345.6,R1001&lt;=1513.8,M1001&gt;10),('[1]Pricing Schedule'!$F$111+('[1]Pricing Schedule'!$F$113*M1001))*9,
9999999999)))))))))))))))))))))))))))))))))))))))</f>
        <v>9068760</v>
      </c>
      <c r="T1001" s="48">
        <f>IF(AND(I1001=38000,R1001&lt;=4.5,M1001&gt;8),'[1]Pricing Schedule'!$J$9,
IF(AND(I1001=38000,R1001&lt;=4.5,M1001&lt;=8),'[1]Pricing Schedule'!$J$36,
IF(AND(I1001=38000,R1001&gt;4.5,R1001&lt;=9,M1001&gt;8),'[1]Pricing Schedule'!$J$18,
IF(AND(I1001=38000,R1001&gt;4.5,R1001&lt;=9,M1001&lt;=8),'[1]Pricing Schedule'!$J$36,
IF(AND(I1001=38000,R1001&gt;9,R1001&lt;=12.8,M1001&gt;8),'[1]Pricing Schedule'!$J$27,
IF(AND(I1001=38000,R1001&gt;9,R1001&lt;=12.8,M1001&lt;=8),'[1]Pricing Schedule'!$J$36,
IF(AND(I1001=38000,R1001&gt;12.8,R1001&lt;=22.8),'[1]Pricing Schedule'!$J$36,
IF(AND(I1001=38000,R1001&gt;22.8,R1001&lt;=30.2),'[1]Pricing Schedule'!$J$45,
IF(AND(I1001=38000,R1001&gt;30.2,R1001&lt;=45.9),'[1]Pricing Schedule'!$J$54,
IF(AND(I1001=38000,R1001&gt;45.9,R1001&lt;=123.4),'[1]Pricing Schedule'!$J$97,
IF(AND(I1001=38000,R1001&gt;123.4,R1001&lt;=168.2,M1001&lt;=10),'[1]Pricing Schedule'!$J$105,
IF(AND(I1001=38000,R1001&gt;123.4,R1001&lt;=168.2,M1001&gt;10),'[1]Pricing Schedule'!$J$113,
IF(AND(I1001=38000,R1001&gt;168.2,R1001&lt;=336.4,M1001&lt;=10),('[1]Pricing Schedule'!$J$105),
IF(AND(I1001=38000,R1001&gt;168.2,R1001&lt;=336.4,M1001&gt;10),('[1]Pricing Schedule'!$J$113),
IF(AND(I1001=38000,R1001&gt;336.4,R1001&lt;=504.6,M1001&lt;=10),('[1]Pricing Schedule'!$J$105),
IF(AND(I1001=38000,R1001&gt;336.4,R1001&lt;=504.6,M1001&gt;10),('[1]Pricing Schedule'!$J$113),
IF(AND(I1001=38000,R1001&gt;504.6,R1001&lt;=672.8,M1001&lt;=10),('[1]Pricing Schedule'!$J$105),
IF(AND(I1001=38000,R1001&gt;504.6,R1001&lt;=672.8,M1001&gt;10),('[1]Pricing Schedule'!$J$113),
IF(AND(I1001=110000,R1001&lt;=12.8,M1001&gt;2),'[1]Pricing Schedule'!$J$63,
IF(AND(I1001=110000,R1001&lt;=12.8,M1001&lt;=2),'[1]Pricing Schedule'!$J$97,
IF(AND(I1001=110000,R1001&gt;12.8,R1001&lt;=22.8,M1001&gt;3),'[1]Pricing Schedule'!$J$72,
IF(AND(I1001=110000,R1001&gt;12.8,R1001&lt;=22.8,M1001&lt;=3),'[1]Pricing Schedule'!$J$97,
IF(AND(I1001=110000,R1001&gt;22.8,R1001&lt;=30.2),'[1]Pricing Schedule'!$J$81,
IF(AND(I1001=110000,R1001&gt;30.2,R1001&lt;=45.9),'[1]Pricing Schedule'!$J$90,
IF(AND(I1001=110000,R1001&gt;45.9,R1001&lt;=123.4),'[1]Pricing Schedule'!$J$97,
IF(AND(I1001=110000,R1001&gt;123.4,R1001&lt;=168.2,M1001&lt;=10),'[1]Pricing Schedule'!$J$105,
IF(AND(I1001=110000,R1001&gt;123.4,R1001&lt;=168.2,M1001&gt;10),'[1]Pricing Schedule'!$J$113,
IF(AND(I1001=110000,R1001&gt;168.2,R1001&lt;=336.2,M1001&lt;=10),('[1]Pricing Schedule'!$J$105),
IF(AND(I1001=110000,R1001&gt;168.2,R1001&lt;=336.2,M1001&gt;10),('[1]Pricing Schedule'!$J$113),
IF(AND(I1001=110000,R1001&gt;336.4,R1001&lt;=504.6,M1001&lt;=10),('[1]Pricing Schedule'!$J$105),
IF(AND(I1001=110000,R1001&gt;336.4,R1001&lt;=504.6,M1001&gt;10),('[1]Pricing Schedule'!$J$113),
IF(AND(I1001=110000,R1001&gt;504.6,R1001&lt;=672.8,M1001&lt;=10),('[1]Pricing Schedule'!$J$105),
IF(AND(I1001=110000,R1001&gt;504.6,R1001&lt;=672.8,M1001&gt;10),('[1]Pricing Schedule'!$J$113),
IF(AND(I1001=110000,R1001&gt;672.8,R1001&lt;=841,M1001&lt;=10),('[1]Pricing Schedule'!$J$105),
IF(AND(I1001=110000,R1001&gt;672.8,R1001&lt;=841,M1001&gt;10),('[1]Pricing Schedule'!$J$113),
IF(AND(I1001=110000,R1001&gt;1682,R1001&lt;=1850.2,M1001&lt;=10),('[1]Pricing Schedule'!$J$105),
IF(AND(I1001=110000,R1001&gt;1682,R1001&lt;=1850.2,M1001&gt;10),('[1]Pricing Schedule'!$J$113),
IF(AND(I1001=110000,R1001&gt;2018.4,R1001&lt;=2186.6,M1001&lt;=10),('[1]Pricing Schedule'!$J$105),
IF(AND(I1001=110000,R1001&gt;2018.4,R1001&lt;=2186.6,M1001&gt;10),('[1]Pricing Schedule'!$J$113),999999999)))))))))))))))))))))))))))))))))))))))</f>
        <v>13</v>
      </c>
      <c r="U1001" s="49">
        <f t="shared" si="96"/>
        <v>45941.033434650453</v>
      </c>
      <c r="V1001" s="50">
        <f t="shared" si="97"/>
        <v>21.76703319968772</v>
      </c>
      <c r="W1001" s="13"/>
      <c r="X1001" s="13"/>
      <c r="Y1001" s="23">
        <v>325</v>
      </c>
      <c r="Z1001" s="23">
        <v>178</v>
      </c>
      <c r="AD1001" s="43"/>
      <c r="AE1001" s="43"/>
      <c r="AF1001" s="43"/>
      <c r="AR1001" s="51"/>
    </row>
    <row r="1002" spans="1:44" s="44" customFormat="1">
      <c r="A1002" s="43">
        <v>1003</v>
      </c>
      <c r="B1002" s="43">
        <v>1003</v>
      </c>
      <c r="C1002" s="43" t="s">
        <v>1502</v>
      </c>
      <c r="D1002" s="23" t="s">
        <v>183</v>
      </c>
      <c r="E1002" s="23" t="s">
        <v>285</v>
      </c>
      <c r="F1002" s="43" t="s">
        <v>448</v>
      </c>
      <c r="G1002" s="43" t="s">
        <v>449</v>
      </c>
      <c r="H1002" s="43" t="s">
        <v>113</v>
      </c>
      <c r="I1002" s="44">
        <v>38000</v>
      </c>
      <c r="J1002" s="44">
        <v>38000</v>
      </c>
      <c r="K1002" s="44">
        <v>20000</v>
      </c>
      <c r="L1002" s="45">
        <v>8.3970000000000002</v>
      </c>
      <c r="M1002" s="46">
        <f t="shared" si="92"/>
        <v>9</v>
      </c>
      <c r="N1002" s="45">
        <v>25.306000000000001</v>
      </c>
      <c r="O1002" s="44">
        <v>2</v>
      </c>
      <c r="P1002" s="46">
        <f t="shared" si="93"/>
        <v>18.979500000000002</v>
      </c>
      <c r="Q1002" s="47">
        <f t="shared" si="94"/>
        <v>235.20000000000005</v>
      </c>
      <c r="R1002" s="46">
        <f t="shared" si="95"/>
        <v>235.20000000000005</v>
      </c>
      <c r="S1002" s="39">
        <f>IF(AND(I1002=38000,R1002&lt;=4.5,M1002&gt;8),'[1]Pricing Schedule'!$F$8+('[1]Pricing Schedule'!$F$9*M1002),
IF(AND(I1002=38000,R1002&lt;=4.5,M1002&lt;=8),'[1]Pricing Schedule'!$F$34+('[1]Pricing Schedule'!$F$36*M1002),
IF(AND(I1002=38000,R1002&gt;4.5,R1002&lt;=9,M1002&gt;8),'[1]Pricing Schedule'!$F$17+('[1]Pricing Schedule'!$F$18*M1002),
IF(AND(I1002=38000,R1002&gt;4.5,R1002&lt;=9,M1002&lt;=8),'[1]Pricing Schedule'!$F$34+('[1]Pricing Schedule'!$F$36*M1002),
IF(AND(I1002=38000,R1002&gt;9,R1002&lt;=12.8,M1002&gt;8),'[1]Pricing Schedule'!$F$26+('[1]Pricing Schedule'!$F$27*M1002),
IF(AND(I1002=38000,R1002&gt;9,R1002&lt;=12.8,M1002&lt;=8),'[1]Pricing Schedule'!$F$34+('[1]Pricing Schedule'!$F$36*M1002),
IF(AND(I1002=38000,R1002&gt;12.8,R1002&lt;=22.8),'[1]Pricing Schedule'!$F$34+('[1]Pricing Schedule'!$F$36*M1002),
IF(AND(I1002=38000,R1002&gt;22.8,R1002&lt;=30.2),'[1]Pricing Schedule'!$F$43+('[1]Pricing Schedule'!$F$45*M1002),
IF(AND(I1002=38000,R1002&gt;30.2,R1002&lt;=45.9),'[1]Pricing Schedule'!$F$52+('[1]Pricing Schedule'!$F$54*M1002),
IF(AND(I1002=38000,R1002&gt;45.9,R1002&lt;=123.4),'[1]Pricing Schedule'!$F$96+('[1]Pricing Schedule'!$F$97*M1002),
IF(AND(I1002=38000,R1002&gt;123.4,R1002&lt;=168.2,M1002&lt;=10),'[1]Pricing Schedule'!$F$103+('[1]Pricing Schedule'!$F$105*M1002),
IF(AND(I1002=38000,R1002&gt;123.4,R1002&lt;=168.2,M1002&gt;10),'[1]Pricing Schedule'!$F$111+('[1]Pricing Schedule'!$F$113*M1002),
IF(AND(I1002=38000,R1002&gt;157.4,R1002&lt;=336.4,M1002&lt;=10),('[1]Pricing Schedule'!$F$103+('[1]Pricing Schedule'!$F$105*M1002))*2,
IF(AND(I1002=38000,R1002&gt;157.4,R1002&lt;=336.4,M1002&gt;10),('[1]Pricing Schedule'!$F$111+('[1]Pricing Schedule'!$F$113*M1002))*2,
IF(AND(I1002=38000,R1002&gt;314.8,R1002&lt;=504.6,M1002&lt;=10),('[1]Pricing Schedule'!$F$103+('[1]Pricing Schedule'!$F$105*M1002))*3,
IF(AND(I1002=38000,R1002&gt;314.8,R1002&lt;=504.6,M1002&gt;10),('[1]Pricing Schedule'!$F$111+('[1]Pricing Schedule'!$F$113*M1002))*3,
IF(AND(I1002=38000,R1002&gt;472.2,R1002&lt;=672.8,M1002&lt;=10),('[1]Pricing Schedule'!$F$103+('[1]Pricing Schedule'!$F$105*M1002))*4,
IF(AND(I1002=38000,R1002&gt;472.2,R1002&lt;=672.8,M1002&gt;10),('[1]Pricing Schedule'!$F$111+('[1]Pricing Schedule'!$F$113*M1002))*4,
IF(AND(I1002=110000,R1002&lt;=12.8,M1002&gt;2),'[1]Pricing Schedule'!$F$62+('[1]Pricing Schedule'!$F$63*M1002),
IF(AND(I1002=110000,R1002&lt;=12.8,M1002&lt;=2),'[1]Pricing Schedule'!$F$96+('[1]Pricing Schedule'!$F$97*M1002),
IF(AND(I1002=110000,R1002&gt;12.8,R1002&lt;=22.8,M1002&gt;3),'[1]Pricing Schedule'!$F$71+('[1]Pricing Schedule'!$F$72*M1002),
IF(AND(I1002=110000,R1002&gt;12.8,R1002&lt;=22.8,M1002&lt;=3),'[1]Pricing Schedule'!$F$96+('[1]Pricing Schedule'!$F$97*M1002),
IF(AND(I1002=110000,R1002&gt;22.8,R1002&lt;=30.2),'[1]Pricing Schedule'!$F$80+('[1]Pricing Schedule'!$F$81*M1002),
IF(AND(I1002=110000,R1002&gt;30.2,R1002&lt;=45.9),'[1]Pricing Schedule'!$F$89+('[1]Pricing Schedule'!$F$90*M1002),
IF(AND(I1002=110000,R1002&gt;45.9,R1002&lt;=123.4),'[1]Pricing Schedule'!$F$96+('[1]Pricing Schedule'!$F$97*M1002),
IF(AND(I1002=110000,R1002&gt;123.4,R1002&lt;=168.2,M1002&lt;=10),'[1]Pricing Schedule'!$F$103+('[1]Pricing Schedule'!$F$105*M1002),
IF(AND(I1002=110000,R1002&gt;123.4,R1002&lt;=168.2,M1002&gt;10),'[1]Pricing Schedule'!$F$111+('[1]Pricing Schedule'!$F$113*M1002),
IF(AND(I1002=110000,R1002&gt;168.2,R1002&lt;=336.4,M1002&lt;=10),('[1]Pricing Schedule'!$F$103+('[1]Pricing Schedule'!$F$105*M1002))*2,
IF(AND(I1002=110000,R1002&gt;168.2,R1002&lt;=336.4,M1002&gt;10),('[1]Pricing Schedule'!$F$111+('[1]Pricing Schedule'!$F$113*M1002))*2,
IF(AND(I1002=110000,R1002&gt;336.4,R1002&lt;=504.6,M1002&lt;=10),('[1]Pricing Schedule'!$F$103+('[1]Pricing Schedule'!$F$105*M1002))*3,
IF(AND(I1002=110000,R1002&gt;336.4,R1002&lt;=504.6,M1002&gt;10),('[1]Pricing Schedule'!$F$111+('[1]Pricing Schedule'!$F$113*M1002))*3,
IF(AND(I1002=110000,R1002&gt;504.6,R1002&lt;=672.8,M1002&lt;=10),('[1]Pricing Schedule'!$F$103+('[1]Pricing Schedule'!$F$105*M1002))*4,
IF(AND(I1002=110000,R1002&gt;504.6,R1002&lt;=672.8,M1002&gt;10),('[1]Pricing Schedule'!$F$111+('[1]Pricing Schedule'!$F$113*M1002))*4,
IF(AND(I1002=110000,R1002&gt;672.8,R1002&lt;=841,M1002&lt;=10),('[1]Pricing Schedule'!$F$103+('[1]Pricing Schedule'!$F$105*M1002))*5,
IF(AND(I1002=110000,R1002&gt;672.8,R1002&lt;=841,M1002&gt;10),('[1]Pricing Schedule'!$F$111+('[1]Pricing Schedule'!$F$113*M1002))*5,
IF(AND(I1002=110000,R1002&gt;672.8,R1002&lt;=841,M1002&lt;=10),('[1]Pricing Schedule'!$F$103+('[1]Pricing Schedule'!$F$105*M1002))*5,
IF(AND(I1002=110000,R1002&gt;672.8,R1002&lt;=841,M1002&gt;10),('[1]Pricing Schedule'!$F$111+('[1]Pricing Schedule'!$F$113*M1002))*5,
IF(AND(I1002=110000,R1002&gt;1345.6,R1002&lt;=1513.8,M1002&lt;=10),('[1]Pricing Schedule'!$F$103+('[1]Pricing Schedule'!$F$105*M1002))*9,
IF(AND(I1002=110000,R1002&gt;1345.6,R1002&lt;=1513.8,M1002&gt;10),('[1]Pricing Schedule'!$F$111+('[1]Pricing Schedule'!$F$113*M1002))*9,
9999999999)))))))))))))))))))))))))))))))))))))))</f>
        <v>8678360</v>
      </c>
      <c r="T1002" s="48">
        <f>IF(AND(I1002=38000,R1002&lt;=4.5,M1002&gt;8),'[1]Pricing Schedule'!$J$9,
IF(AND(I1002=38000,R1002&lt;=4.5,M1002&lt;=8),'[1]Pricing Schedule'!$J$36,
IF(AND(I1002=38000,R1002&gt;4.5,R1002&lt;=9,M1002&gt;8),'[1]Pricing Schedule'!$J$18,
IF(AND(I1002=38000,R1002&gt;4.5,R1002&lt;=9,M1002&lt;=8),'[1]Pricing Schedule'!$J$36,
IF(AND(I1002=38000,R1002&gt;9,R1002&lt;=12.8,M1002&gt;8),'[1]Pricing Schedule'!$J$27,
IF(AND(I1002=38000,R1002&gt;9,R1002&lt;=12.8,M1002&lt;=8),'[1]Pricing Schedule'!$J$36,
IF(AND(I1002=38000,R1002&gt;12.8,R1002&lt;=22.8),'[1]Pricing Schedule'!$J$36,
IF(AND(I1002=38000,R1002&gt;22.8,R1002&lt;=30.2),'[1]Pricing Schedule'!$J$45,
IF(AND(I1002=38000,R1002&gt;30.2,R1002&lt;=45.9),'[1]Pricing Schedule'!$J$54,
IF(AND(I1002=38000,R1002&gt;45.9,R1002&lt;=123.4),'[1]Pricing Schedule'!$J$97,
IF(AND(I1002=38000,R1002&gt;123.4,R1002&lt;=168.2,M1002&lt;=10),'[1]Pricing Schedule'!$J$105,
IF(AND(I1002=38000,R1002&gt;123.4,R1002&lt;=168.2,M1002&gt;10),'[1]Pricing Schedule'!$J$113,
IF(AND(I1002=38000,R1002&gt;168.2,R1002&lt;=336.4,M1002&lt;=10),('[1]Pricing Schedule'!$J$105),
IF(AND(I1002=38000,R1002&gt;168.2,R1002&lt;=336.4,M1002&gt;10),('[1]Pricing Schedule'!$J$113),
IF(AND(I1002=38000,R1002&gt;336.4,R1002&lt;=504.6,M1002&lt;=10),('[1]Pricing Schedule'!$J$105),
IF(AND(I1002=38000,R1002&gt;336.4,R1002&lt;=504.6,M1002&gt;10),('[1]Pricing Schedule'!$J$113),
IF(AND(I1002=38000,R1002&gt;504.6,R1002&lt;=672.8,M1002&lt;=10),('[1]Pricing Schedule'!$J$105),
IF(AND(I1002=38000,R1002&gt;504.6,R1002&lt;=672.8,M1002&gt;10),('[1]Pricing Schedule'!$J$113),
IF(AND(I1002=110000,R1002&lt;=12.8,M1002&gt;2),'[1]Pricing Schedule'!$J$63,
IF(AND(I1002=110000,R1002&lt;=12.8,M1002&lt;=2),'[1]Pricing Schedule'!$J$97,
IF(AND(I1002=110000,R1002&gt;12.8,R1002&lt;=22.8,M1002&gt;3),'[1]Pricing Schedule'!$J$72,
IF(AND(I1002=110000,R1002&gt;12.8,R1002&lt;=22.8,M1002&lt;=3),'[1]Pricing Schedule'!$J$97,
IF(AND(I1002=110000,R1002&gt;22.8,R1002&lt;=30.2),'[1]Pricing Schedule'!$J$81,
IF(AND(I1002=110000,R1002&gt;30.2,R1002&lt;=45.9),'[1]Pricing Schedule'!$J$90,
IF(AND(I1002=110000,R1002&gt;45.9,R1002&lt;=123.4),'[1]Pricing Schedule'!$J$97,
IF(AND(I1002=110000,R1002&gt;123.4,R1002&lt;=168.2,M1002&lt;=10),'[1]Pricing Schedule'!$J$105,
IF(AND(I1002=110000,R1002&gt;123.4,R1002&lt;=168.2,M1002&gt;10),'[1]Pricing Schedule'!$J$113,
IF(AND(I1002=110000,R1002&gt;168.2,R1002&lt;=336.2,M1002&lt;=10),('[1]Pricing Schedule'!$J$105),
IF(AND(I1002=110000,R1002&gt;168.2,R1002&lt;=336.2,M1002&gt;10),('[1]Pricing Schedule'!$J$113),
IF(AND(I1002=110000,R1002&gt;336.4,R1002&lt;=504.6,M1002&lt;=10),('[1]Pricing Schedule'!$J$105),
IF(AND(I1002=110000,R1002&gt;336.4,R1002&lt;=504.6,M1002&gt;10),('[1]Pricing Schedule'!$J$113),
IF(AND(I1002=110000,R1002&gt;504.6,R1002&lt;=672.8,M1002&lt;=10),('[1]Pricing Schedule'!$J$105),
IF(AND(I1002=110000,R1002&gt;504.6,R1002&lt;=672.8,M1002&gt;10),('[1]Pricing Schedule'!$J$113),
IF(AND(I1002=110000,R1002&gt;672.8,R1002&lt;=841,M1002&lt;=10),('[1]Pricing Schedule'!$J$105),
IF(AND(I1002=110000,R1002&gt;672.8,R1002&lt;=841,M1002&gt;10),('[1]Pricing Schedule'!$J$113),
IF(AND(I1002=110000,R1002&gt;1682,R1002&lt;=1850.2,M1002&lt;=10),('[1]Pricing Schedule'!$J$105),
IF(AND(I1002=110000,R1002&gt;1682,R1002&lt;=1850.2,M1002&gt;10),('[1]Pricing Schedule'!$J$113),
IF(AND(I1002=110000,R1002&gt;2018.4,R1002&lt;=2186.6,M1002&lt;=10),('[1]Pricing Schedule'!$J$105),
IF(AND(I1002=110000,R1002&gt;2018.4,R1002&lt;=2186.6,M1002&gt;10),('[1]Pricing Schedule'!$J$113),999999999)))))))))))))))))))))))))))))))))))))))</f>
        <v>12</v>
      </c>
      <c r="U1002" s="49">
        <f t="shared" si="96"/>
        <v>36897.78911564625</v>
      </c>
      <c r="V1002" s="50">
        <f t="shared" si="97"/>
        <v>27.101894828055077</v>
      </c>
      <c r="W1002" s="13"/>
      <c r="X1002" s="13"/>
      <c r="Y1002" s="23">
        <v>62</v>
      </c>
      <c r="Z1002" s="23">
        <v>178</v>
      </c>
      <c r="AD1002" s="43"/>
      <c r="AE1002" s="43"/>
      <c r="AF1002" s="43"/>
      <c r="AR1002" s="51"/>
    </row>
    <row r="1003" spans="1:44" s="44" customFormat="1">
      <c r="A1003" s="43">
        <v>1004</v>
      </c>
      <c r="B1003" s="43">
        <v>1004</v>
      </c>
      <c r="C1003" s="43" t="s">
        <v>1503</v>
      </c>
      <c r="D1003" s="23" t="s">
        <v>183</v>
      </c>
      <c r="E1003" s="23" t="s">
        <v>285</v>
      </c>
      <c r="F1003" s="43" t="s">
        <v>184</v>
      </c>
      <c r="G1003" s="43" t="s">
        <v>185</v>
      </c>
      <c r="H1003" s="43" t="s">
        <v>133</v>
      </c>
      <c r="I1003" s="44">
        <v>110000</v>
      </c>
      <c r="J1003" s="43"/>
      <c r="K1003" s="43"/>
      <c r="L1003" s="45">
        <v>8.6319999999999997</v>
      </c>
      <c r="M1003" s="46">
        <f t="shared" si="92"/>
        <v>9</v>
      </c>
      <c r="N1003" s="45">
        <v>22.242000000000001</v>
      </c>
      <c r="O1003" s="44">
        <v>2</v>
      </c>
      <c r="P1003" s="46">
        <f t="shared" si="93"/>
        <v>16.6815</v>
      </c>
      <c r="Q1003" s="47">
        <f t="shared" si="94"/>
        <v>205.8</v>
      </c>
      <c r="R1003" s="46">
        <f t="shared" si="95"/>
        <v>205.8</v>
      </c>
      <c r="S1003" s="39">
        <f>IF(AND(I1003=38000,R1003&lt;=4.5,M1003&gt;8),'[1]Pricing Schedule'!$F$8+('[1]Pricing Schedule'!$F$9*M1003),
IF(AND(I1003=38000,R1003&lt;=4.5,M1003&lt;=8),'[1]Pricing Schedule'!$F$34+('[1]Pricing Schedule'!$F$36*M1003),
IF(AND(I1003=38000,R1003&gt;4.5,R1003&lt;=9,M1003&gt;8),'[1]Pricing Schedule'!$F$17+('[1]Pricing Schedule'!$F$18*M1003),
IF(AND(I1003=38000,R1003&gt;4.5,R1003&lt;=9,M1003&lt;=8),'[1]Pricing Schedule'!$F$34+('[1]Pricing Schedule'!$F$36*M1003),
IF(AND(I1003=38000,R1003&gt;9,R1003&lt;=12.8,M1003&gt;8),'[1]Pricing Schedule'!$F$26+('[1]Pricing Schedule'!$F$27*M1003),
IF(AND(I1003=38000,R1003&gt;9,R1003&lt;=12.8,M1003&lt;=8),'[1]Pricing Schedule'!$F$34+('[1]Pricing Schedule'!$F$36*M1003),
IF(AND(I1003=38000,R1003&gt;12.8,R1003&lt;=22.8),'[1]Pricing Schedule'!$F$34+('[1]Pricing Schedule'!$F$36*M1003),
IF(AND(I1003=38000,R1003&gt;22.8,R1003&lt;=30.2),'[1]Pricing Schedule'!$F$43+('[1]Pricing Schedule'!$F$45*M1003),
IF(AND(I1003=38000,R1003&gt;30.2,R1003&lt;=45.9),'[1]Pricing Schedule'!$F$52+('[1]Pricing Schedule'!$F$54*M1003),
IF(AND(I1003=38000,R1003&gt;45.9,R1003&lt;=123.4),'[1]Pricing Schedule'!$F$96+('[1]Pricing Schedule'!$F$97*M1003),
IF(AND(I1003=38000,R1003&gt;123.4,R1003&lt;=168.2,M1003&lt;=10),'[1]Pricing Schedule'!$F$103+('[1]Pricing Schedule'!$F$105*M1003),
IF(AND(I1003=38000,R1003&gt;123.4,R1003&lt;=168.2,M1003&gt;10),'[1]Pricing Schedule'!$F$111+('[1]Pricing Schedule'!$F$113*M1003),
IF(AND(I1003=38000,R1003&gt;157.4,R1003&lt;=336.4,M1003&lt;=10),('[1]Pricing Schedule'!$F$103+('[1]Pricing Schedule'!$F$105*M1003))*2,
IF(AND(I1003=38000,R1003&gt;157.4,R1003&lt;=336.4,M1003&gt;10),('[1]Pricing Schedule'!$F$111+('[1]Pricing Schedule'!$F$113*M1003))*2,
IF(AND(I1003=38000,R1003&gt;314.8,R1003&lt;=504.6,M1003&lt;=10),('[1]Pricing Schedule'!$F$103+('[1]Pricing Schedule'!$F$105*M1003))*3,
IF(AND(I1003=38000,R1003&gt;314.8,R1003&lt;=504.6,M1003&gt;10),('[1]Pricing Schedule'!$F$111+('[1]Pricing Schedule'!$F$113*M1003))*3,
IF(AND(I1003=38000,R1003&gt;472.2,R1003&lt;=672.8,M1003&lt;=10),('[1]Pricing Schedule'!$F$103+('[1]Pricing Schedule'!$F$105*M1003))*4,
IF(AND(I1003=38000,R1003&gt;472.2,R1003&lt;=672.8,M1003&gt;10),('[1]Pricing Schedule'!$F$111+('[1]Pricing Schedule'!$F$113*M1003))*4,
IF(AND(I1003=110000,R1003&lt;=12.8,M1003&gt;2),'[1]Pricing Schedule'!$F$62+('[1]Pricing Schedule'!$F$63*M1003),
IF(AND(I1003=110000,R1003&lt;=12.8,M1003&lt;=2),'[1]Pricing Schedule'!$F$96+('[1]Pricing Schedule'!$F$97*M1003),
IF(AND(I1003=110000,R1003&gt;12.8,R1003&lt;=22.8,M1003&gt;3),'[1]Pricing Schedule'!$F$71+('[1]Pricing Schedule'!$F$72*M1003),
IF(AND(I1003=110000,R1003&gt;12.8,R1003&lt;=22.8,M1003&lt;=3),'[1]Pricing Schedule'!$F$96+('[1]Pricing Schedule'!$F$97*M1003),
IF(AND(I1003=110000,R1003&gt;22.8,R1003&lt;=30.2),'[1]Pricing Schedule'!$F$80+('[1]Pricing Schedule'!$F$81*M1003),
IF(AND(I1003=110000,R1003&gt;30.2,R1003&lt;=45.9),'[1]Pricing Schedule'!$F$89+('[1]Pricing Schedule'!$F$90*M1003),
IF(AND(I1003=110000,R1003&gt;45.9,R1003&lt;=123.4),'[1]Pricing Schedule'!$F$96+('[1]Pricing Schedule'!$F$97*M1003),
IF(AND(I1003=110000,R1003&gt;123.4,R1003&lt;=168.2,M1003&lt;=10),'[1]Pricing Schedule'!$F$103+('[1]Pricing Schedule'!$F$105*M1003),
IF(AND(I1003=110000,R1003&gt;123.4,R1003&lt;=168.2,M1003&gt;10),'[1]Pricing Schedule'!$F$111+('[1]Pricing Schedule'!$F$113*M1003),
IF(AND(I1003=110000,R1003&gt;168.2,R1003&lt;=336.4,M1003&lt;=10),('[1]Pricing Schedule'!$F$103+('[1]Pricing Schedule'!$F$105*M1003))*2,
IF(AND(I1003=110000,R1003&gt;168.2,R1003&lt;=336.4,M1003&gt;10),('[1]Pricing Schedule'!$F$111+('[1]Pricing Schedule'!$F$113*M1003))*2,
IF(AND(I1003=110000,R1003&gt;336.4,R1003&lt;=504.6,M1003&lt;=10),('[1]Pricing Schedule'!$F$103+('[1]Pricing Schedule'!$F$105*M1003))*3,
IF(AND(I1003=110000,R1003&gt;336.4,R1003&lt;=504.6,M1003&gt;10),('[1]Pricing Schedule'!$F$111+('[1]Pricing Schedule'!$F$113*M1003))*3,
IF(AND(I1003=110000,R1003&gt;504.6,R1003&lt;=672.8,M1003&lt;=10),('[1]Pricing Schedule'!$F$103+('[1]Pricing Schedule'!$F$105*M1003))*4,
IF(AND(I1003=110000,R1003&gt;504.6,R1003&lt;=672.8,M1003&gt;10),('[1]Pricing Schedule'!$F$111+('[1]Pricing Schedule'!$F$113*M1003))*4,
IF(AND(I1003=110000,R1003&gt;672.8,R1003&lt;=841,M1003&lt;=10),('[1]Pricing Schedule'!$F$103+('[1]Pricing Schedule'!$F$105*M1003))*5,
IF(AND(I1003=110000,R1003&gt;672.8,R1003&lt;=841,M1003&gt;10),('[1]Pricing Schedule'!$F$111+('[1]Pricing Schedule'!$F$113*M1003))*5,
IF(AND(I1003=110000,R1003&gt;672.8,R1003&lt;=841,M1003&lt;=10),('[1]Pricing Schedule'!$F$103+('[1]Pricing Schedule'!$F$105*M1003))*5,
IF(AND(I1003=110000,R1003&gt;672.8,R1003&lt;=841,M1003&gt;10),('[1]Pricing Schedule'!$F$111+('[1]Pricing Schedule'!$F$113*M1003))*5,
IF(AND(I1003=110000,R1003&gt;1345.6,R1003&lt;=1513.8,M1003&lt;=10),('[1]Pricing Schedule'!$F$103+('[1]Pricing Schedule'!$F$105*M1003))*9,
IF(AND(I1003=110000,R1003&gt;1345.6,R1003&lt;=1513.8,M1003&gt;10),('[1]Pricing Schedule'!$F$111+('[1]Pricing Schedule'!$F$113*M1003))*9,
9999999999)))))))))))))))))))))))))))))))))))))))</f>
        <v>8678360</v>
      </c>
      <c r="T1003" s="48">
        <f>IF(AND(I1003=38000,R1003&lt;=4.5,M1003&gt;8),'[1]Pricing Schedule'!$J$9,
IF(AND(I1003=38000,R1003&lt;=4.5,M1003&lt;=8),'[1]Pricing Schedule'!$J$36,
IF(AND(I1003=38000,R1003&gt;4.5,R1003&lt;=9,M1003&gt;8),'[1]Pricing Schedule'!$J$18,
IF(AND(I1003=38000,R1003&gt;4.5,R1003&lt;=9,M1003&lt;=8),'[1]Pricing Schedule'!$J$36,
IF(AND(I1003=38000,R1003&gt;9,R1003&lt;=12.8,M1003&gt;8),'[1]Pricing Schedule'!$J$27,
IF(AND(I1003=38000,R1003&gt;9,R1003&lt;=12.8,M1003&lt;=8),'[1]Pricing Schedule'!$J$36,
IF(AND(I1003=38000,R1003&gt;12.8,R1003&lt;=22.8),'[1]Pricing Schedule'!$J$36,
IF(AND(I1003=38000,R1003&gt;22.8,R1003&lt;=30.2),'[1]Pricing Schedule'!$J$45,
IF(AND(I1003=38000,R1003&gt;30.2,R1003&lt;=45.9),'[1]Pricing Schedule'!$J$54,
IF(AND(I1003=38000,R1003&gt;45.9,R1003&lt;=123.4),'[1]Pricing Schedule'!$J$97,
IF(AND(I1003=38000,R1003&gt;123.4,R1003&lt;=168.2,M1003&lt;=10),'[1]Pricing Schedule'!$J$105,
IF(AND(I1003=38000,R1003&gt;123.4,R1003&lt;=168.2,M1003&gt;10),'[1]Pricing Schedule'!$J$113,
IF(AND(I1003=38000,R1003&gt;168.2,R1003&lt;=336.4,M1003&lt;=10),('[1]Pricing Schedule'!$J$105),
IF(AND(I1003=38000,R1003&gt;168.2,R1003&lt;=336.4,M1003&gt;10),('[1]Pricing Schedule'!$J$113),
IF(AND(I1003=38000,R1003&gt;336.4,R1003&lt;=504.6,M1003&lt;=10),('[1]Pricing Schedule'!$J$105),
IF(AND(I1003=38000,R1003&gt;336.4,R1003&lt;=504.6,M1003&gt;10),('[1]Pricing Schedule'!$J$113),
IF(AND(I1003=38000,R1003&gt;504.6,R1003&lt;=672.8,M1003&lt;=10),('[1]Pricing Schedule'!$J$105),
IF(AND(I1003=38000,R1003&gt;504.6,R1003&lt;=672.8,M1003&gt;10),('[1]Pricing Schedule'!$J$113),
IF(AND(I1003=110000,R1003&lt;=12.8,M1003&gt;2),'[1]Pricing Schedule'!$J$63,
IF(AND(I1003=110000,R1003&lt;=12.8,M1003&lt;=2),'[1]Pricing Schedule'!$J$97,
IF(AND(I1003=110000,R1003&gt;12.8,R1003&lt;=22.8,M1003&gt;3),'[1]Pricing Schedule'!$J$72,
IF(AND(I1003=110000,R1003&gt;12.8,R1003&lt;=22.8,M1003&lt;=3),'[1]Pricing Schedule'!$J$97,
IF(AND(I1003=110000,R1003&gt;22.8,R1003&lt;=30.2),'[1]Pricing Schedule'!$J$81,
IF(AND(I1003=110000,R1003&gt;30.2,R1003&lt;=45.9),'[1]Pricing Schedule'!$J$90,
IF(AND(I1003=110000,R1003&gt;45.9,R1003&lt;=123.4),'[1]Pricing Schedule'!$J$97,
IF(AND(I1003=110000,R1003&gt;123.4,R1003&lt;=168.2,M1003&lt;=10),'[1]Pricing Schedule'!$J$105,
IF(AND(I1003=110000,R1003&gt;123.4,R1003&lt;=168.2,M1003&gt;10),'[1]Pricing Schedule'!$J$113,
IF(AND(I1003=110000,R1003&gt;168.2,R1003&lt;=336.2,M1003&lt;=10),('[1]Pricing Schedule'!$J$105),
IF(AND(I1003=110000,R1003&gt;168.2,R1003&lt;=336.2,M1003&gt;10),('[1]Pricing Schedule'!$J$113),
IF(AND(I1003=110000,R1003&gt;336.4,R1003&lt;=504.6,M1003&lt;=10),('[1]Pricing Schedule'!$J$105),
IF(AND(I1003=110000,R1003&gt;336.4,R1003&lt;=504.6,M1003&gt;10),('[1]Pricing Schedule'!$J$113),
IF(AND(I1003=110000,R1003&gt;504.6,R1003&lt;=672.8,M1003&lt;=10),('[1]Pricing Schedule'!$J$105),
IF(AND(I1003=110000,R1003&gt;504.6,R1003&lt;=672.8,M1003&gt;10),('[1]Pricing Schedule'!$J$113),
IF(AND(I1003=110000,R1003&gt;672.8,R1003&lt;=841,M1003&lt;=10),('[1]Pricing Schedule'!$J$105),
IF(AND(I1003=110000,R1003&gt;672.8,R1003&lt;=841,M1003&gt;10),('[1]Pricing Schedule'!$J$113),
IF(AND(I1003=110000,R1003&gt;1682,R1003&lt;=1850.2,M1003&lt;=10),('[1]Pricing Schedule'!$J$105),
IF(AND(I1003=110000,R1003&gt;1682,R1003&lt;=1850.2,M1003&gt;10),('[1]Pricing Schedule'!$J$113),
IF(AND(I1003=110000,R1003&gt;2018.4,R1003&lt;=2186.6,M1003&lt;=10),('[1]Pricing Schedule'!$J$105),
IF(AND(I1003=110000,R1003&gt;2018.4,R1003&lt;=2186.6,M1003&gt;10),('[1]Pricing Schedule'!$J$113),999999999)))))))))))))))))))))))))))))))))))))))</f>
        <v>12</v>
      </c>
      <c r="U1003" s="49">
        <f t="shared" si="96"/>
        <v>42168.901846452864</v>
      </c>
      <c r="V1003" s="50">
        <f t="shared" si="97"/>
        <v>23.714157974548186</v>
      </c>
      <c r="W1003" s="13"/>
      <c r="X1003" s="13"/>
      <c r="Y1003" s="23">
        <v>205</v>
      </c>
      <c r="Z1003" s="23">
        <v>110</v>
      </c>
      <c r="AD1003" s="43"/>
      <c r="AE1003" s="43"/>
      <c r="AF1003" s="43"/>
      <c r="AR1003" s="51"/>
    </row>
    <row r="1004" spans="1:44">
      <c r="A1004" s="23">
        <v>1005</v>
      </c>
      <c r="B1004" s="23">
        <v>1005</v>
      </c>
      <c r="C1004" s="23" t="s">
        <v>1504</v>
      </c>
      <c r="D1004" s="23" t="s">
        <v>285</v>
      </c>
      <c r="E1004" s="23" t="s">
        <v>285</v>
      </c>
      <c r="F1004" s="23" t="s">
        <v>356</v>
      </c>
      <c r="G1004" s="23" t="s">
        <v>357</v>
      </c>
      <c r="H1004" s="23" t="s">
        <v>133</v>
      </c>
      <c r="I1004" s="13">
        <v>110000</v>
      </c>
      <c r="J1004" s="13">
        <v>110000</v>
      </c>
      <c r="K1004" s="13">
        <v>20000</v>
      </c>
      <c r="L1004" s="24">
        <v>7.2030000000000003</v>
      </c>
      <c r="M1004" s="37">
        <f t="shared" si="92"/>
        <v>8</v>
      </c>
      <c r="N1004" s="24">
        <v>13.323</v>
      </c>
      <c r="O1004" s="13">
        <v>2</v>
      </c>
      <c r="P1004" s="36">
        <f t="shared" si="93"/>
        <v>9.9922500000000003</v>
      </c>
      <c r="Q1004" s="38">
        <f t="shared" si="94"/>
        <v>121.80000000000001</v>
      </c>
      <c r="R1004" s="37">
        <f t="shared" si="95"/>
        <v>121.80000000000001</v>
      </c>
      <c r="S1004" s="39">
        <f>IF(AND(I1004=38000,R1004&lt;=4.5,M1004&gt;8),'[1]Pricing Schedule'!$F$8+('[1]Pricing Schedule'!$F$9*M1004),
IF(AND(I1004=38000,R1004&lt;=4.5,M1004&lt;=8),'[1]Pricing Schedule'!$F$34+('[1]Pricing Schedule'!$F$36*M1004),
IF(AND(I1004=38000,R1004&gt;4.5,R1004&lt;=9,M1004&gt;8),'[1]Pricing Schedule'!$F$17+('[1]Pricing Schedule'!$F$18*M1004),
IF(AND(I1004=38000,R1004&gt;4.5,R1004&lt;=9,M1004&lt;=8),'[1]Pricing Schedule'!$F$34+('[1]Pricing Schedule'!$F$36*M1004),
IF(AND(I1004=38000,R1004&gt;9,R1004&lt;=12.8,M1004&gt;8),'[1]Pricing Schedule'!$F$26+('[1]Pricing Schedule'!$F$27*M1004),
IF(AND(I1004=38000,R1004&gt;9,R1004&lt;=12.8,M1004&lt;=8),'[1]Pricing Schedule'!$F$34+('[1]Pricing Schedule'!$F$36*M1004),
IF(AND(I1004=38000,R1004&gt;12.8,R1004&lt;=22.8),'[1]Pricing Schedule'!$F$34+('[1]Pricing Schedule'!$F$36*M1004),
IF(AND(I1004=38000,R1004&gt;22.8,R1004&lt;=30.2),'[1]Pricing Schedule'!$F$43+('[1]Pricing Schedule'!$F$45*M1004),
IF(AND(I1004=38000,R1004&gt;30.2,R1004&lt;=45.9),'[1]Pricing Schedule'!$F$52+('[1]Pricing Schedule'!$F$54*M1004),
IF(AND(I1004=38000,R1004&gt;45.9,R1004&lt;=123.4),'[1]Pricing Schedule'!$F$96+('[1]Pricing Schedule'!$F$97*M1004),
IF(AND(I1004=38000,R1004&gt;123.4,R1004&lt;=168.2,M1004&lt;=10),'[1]Pricing Schedule'!$F$103+('[1]Pricing Schedule'!$F$105*M1004),
IF(AND(I1004=38000,R1004&gt;123.4,R1004&lt;=168.2,M1004&gt;10),'[1]Pricing Schedule'!$F$111+('[1]Pricing Schedule'!$F$113*M1004),
IF(AND(I1004=38000,R1004&gt;157.4,R1004&lt;=336.4,M1004&lt;=10),('[1]Pricing Schedule'!$F$103+('[1]Pricing Schedule'!$F$105*M1004))*2,
IF(AND(I1004=38000,R1004&gt;157.4,R1004&lt;=336.4,M1004&gt;10),('[1]Pricing Schedule'!$F$111+('[1]Pricing Schedule'!$F$113*M1004))*2,
IF(AND(I1004=38000,R1004&gt;314.8,R1004&lt;=504.6,M1004&lt;=10),('[1]Pricing Schedule'!$F$103+('[1]Pricing Schedule'!$F$105*M1004))*3,
IF(AND(I1004=38000,R1004&gt;314.8,R1004&lt;=504.6,M1004&gt;10),('[1]Pricing Schedule'!$F$111+('[1]Pricing Schedule'!$F$113*M1004))*3,
IF(AND(I1004=38000,R1004&gt;472.2,R1004&lt;=672.8,M1004&lt;=10),('[1]Pricing Schedule'!$F$103+('[1]Pricing Schedule'!$F$105*M1004))*4,
IF(AND(I1004=38000,R1004&gt;472.2,R1004&lt;=672.8,M1004&gt;10),('[1]Pricing Schedule'!$F$111+('[1]Pricing Schedule'!$F$113*M1004))*4,
IF(AND(I1004=110000,R1004&lt;=12.8,M1004&gt;2),'[1]Pricing Schedule'!$F$62+('[1]Pricing Schedule'!$F$63*M1004),
IF(AND(I1004=110000,R1004&lt;=12.8,M1004&lt;=2),'[1]Pricing Schedule'!$F$96+('[1]Pricing Schedule'!$F$97*M1004),
IF(AND(I1004=110000,R1004&gt;12.8,R1004&lt;=22.8,M1004&gt;3),'[1]Pricing Schedule'!$F$71+('[1]Pricing Schedule'!$F$72*M1004),
IF(AND(I1004=110000,R1004&gt;12.8,R1004&lt;=22.8,M1004&lt;=3),'[1]Pricing Schedule'!$F$96+('[1]Pricing Schedule'!$F$97*M1004),
IF(AND(I1004=110000,R1004&gt;22.8,R1004&lt;=30.2),'[1]Pricing Schedule'!$F$80+('[1]Pricing Schedule'!$F$81*M1004),
IF(AND(I1004=110000,R1004&gt;30.2,R1004&lt;=45.9),'[1]Pricing Schedule'!$F$89+('[1]Pricing Schedule'!$F$90*M1004),
IF(AND(I1004=110000,R1004&gt;45.9,R1004&lt;=123.4),'[1]Pricing Schedule'!$F$96+('[1]Pricing Schedule'!$F$97*M1004),
IF(AND(I1004=110000,R1004&gt;123.4,R1004&lt;=168.2,M1004&lt;=10),'[1]Pricing Schedule'!$F$103+('[1]Pricing Schedule'!$F$105*M1004),
IF(AND(I1004=110000,R1004&gt;123.4,R1004&lt;=168.2,M1004&gt;10),'[1]Pricing Schedule'!$F$111+('[1]Pricing Schedule'!$F$113*M1004),
IF(AND(I1004=110000,R1004&gt;168.2,R1004&lt;=336.4,M1004&lt;=10),('[1]Pricing Schedule'!$F$103+('[1]Pricing Schedule'!$F$105*M1004))*2,
IF(AND(I1004=110000,R1004&gt;168.2,R1004&lt;=336.4,M1004&gt;10),('[1]Pricing Schedule'!$F$111+('[1]Pricing Schedule'!$F$113*M1004))*2,
IF(AND(I1004=110000,R1004&gt;336.4,R1004&lt;=504.6,M1004&lt;=10),('[1]Pricing Schedule'!$F$103+('[1]Pricing Schedule'!$F$105*M1004))*3,
IF(AND(I1004=110000,R1004&gt;336.4,R1004&lt;=504.6,M1004&gt;10),('[1]Pricing Schedule'!$F$111+('[1]Pricing Schedule'!$F$113*M1004))*3,
IF(AND(I1004=110000,R1004&gt;504.6,R1004&lt;=672.8,M1004&lt;=10),('[1]Pricing Schedule'!$F$103+('[1]Pricing Schedule'!$F$105*M1004))*4,
IF(AND(I1004=110000,R1004&gt;504.6,R1004&lt;=672.8,M1004&gt;10),('[1]Pricing Schedule'!$F$111+('[1]Pricing Schedule'!$F$113*M1004))*4,
IF(AND(I1004=110000,R1004&gt;672.8,R1004&lt;=841,M1004&lt;=10),('[1]Pricing Schedule'!$F$103+('[1]Pricing Schedule'!$F$105*M1004))*5,
IF(AND(I1004=110000,R1004&gt;672.8,R1004&lt;=841,M1004&gt;10),('[1]Pricing Schedule'!$F$111+('[1]Pricing Schedule'!$F$113*M1004))*5,
IF(AND(I1004=110000,R1004&gt;672.8,R1004&lt;=841,M1004&lt;=10),('[1]Pricing Schedule'!$F$103+('[1]Pricing Schedule'!$F$105*M1004))*5,
IF(AND(I1004=110000,R1004&gt;672.8,R1004&lt;=841,M1004&gt;10),('[1]Pricing Schedule'!$F$111+('[1]Pricing Schedule'!$F$113*M1004))*5,
IF(AND(I1004=110000,R1004&gt;1345.6,R1004&lt;=1513.8,M1004&lt;=10),('[1]Pricing Schedule'!$F$103+('[1]Pricing Schedule'!$F$105*M1004))*9,
IF(AND(I1004=110000,R1004&gt;1345.6,R1004&lt;=1513.8,M1004&gt;10),('[1]Pricing Schedule'!$F$111+('[1]Pricing Schedule'!$F$113*M1004))*9,
9999999999)))))))))))))))))))))))))))))))))))))))</f>
        <v>2604940</v>
      </c>
      <c r="T1004" s="21">
        <f>IF(AND(I1004=38000,R1004&lt;=4.5,M1004&gt;8),'[1]Pricing Schedule'!$J$9,
IF(AND(I1004=38000,R1004&lt;=4.5,M1004&lt;=8),'[1]Pricing Schedule'!$J$36,
IF(AND(I1004=38000,R1004&gt;4.5,R1004&lt;=9,M1004&gt;8),'[1]Pricing Schedule'!$J$18,
IF(AND(I1004=38000,R1004&gt;4.5,R1004&lt;=9,M1004&lt;=8),'[1]Pricing Schedule'!$J$36,
IF(AND(I1004=38000,R1004&gt;9,R1004&lt;=12.8,M1004&gt;8),'[1]Pricing Schedule'!$J$27,
IF(AND(I1004=38000,R1004&gt;9,R1004&lt;=12.8,M1004&lt;=8),'[1]Pricing Schedule'!$J$36,
IF(AND(I1004=38000,R1004&gt;12.8,R1004&lt;=22.8),'[1]Pricing Schedule'!$J$36,
IF(AND(I1004=38000,R1004&gt;22.8,R1004&lt;=30.2),'[1]Pricing Schedule'!$J$45,
IF(AND(I1004=38000,R1004&gt;30.2,R1004&lt;=45.9),'[1]Pricing Schedule'!$J$54,
IF(AND(I1004=38000,R1004&gt;45.9,R1004&lt;=123.4),'[1]Pricing Schedule'!$J$97,
IF(AND(I1004=38000,R1004&gt;123.4,R1004&lt;=168.2,M1004&lt;=10),'[1]Pricing Schedule'!$J$105,
IF(AND(I1004=38000,R1004&gt;123.4,R1004&lt;=168.2,M1004&gt;10),'[1]Pricing Schedule'!$J$113,
IF(AND(I1004=38000,R1004&gt;168.2,R1004&lt;=336.4,M1004&lt;=10),('[1]Pricing Schedule'!$J$105),
IF(AND(I1004=38000,R1004&gt;168.2,R1004&lt;=336.4,M1004&gt;10),('[1]Pricing Schedule'!$J$113),
IF(AND(I1004=38000,R1004&gt;336.4,R1004&lt;=504.6,M1004&lt;=10),('[1]Pricing Schedule'!$J$105),
IF(AND(I1004=38000,R1004&gt;336.4,R1004&lt;=504.6,M1004&gt;10),('[1]Pricing Schedule'!$J$113),
IF(AND(I1004=38000,R1004&gt;504.6,R1004&lt;=672.8,M1004&lt;=10),('[1]Pricing Schedule'!$J$105),
IF(AND(I1004=38000,R1004&gt;504.6,R1004&lt;=672.8,M1004&gt;10),('[1]Pricing Schedule'!$J$113),
IF(AND(I1004=110000,R1004&lt;=12.8,M1004&gt;2),'[1]Pricing Schedule'!$J$63,
IF(AND(I1004=110000,R1004&lt;=12.8,M1004&lt;=2),'[1]Pricing Schedule'!$J$97,
IF(AND(I1004=110000,R1004&gt;12.8,R1004&lt;=22.8,M1004&gt;3),'[1]Pricing Schedule'!$J$72,
IF(AND(I1004=110000,R1004&gt;12.8,R1004&lt;=22.8,M1004&lt;=3),'[1]Pricing Schedule'!$J$97,
IF(AND(I1004=110000,R1004&gt;22.8,R1004&lt;=30.2),'[1]Pricing Schedule'!$J$81,
IF(AND(I1004=110000,R1004&gt;30.2,R1004&lt;=45.9),'[1]Pricing Schedule'!$J$90,
IF(AND(I1004=110000,R1004&gt;45.9,R1004&lt;=123.4),'[1]Pricing Schedule'!$J$97,
IF(AND(I1004=110000,R1004&gt;123.4,R1004&lt;=168.2,M1004&lt;=10),'[1]Pricing Schedule'!$J$105,
IF(AND(I1004=110000,R1004&gt;123.4,R1004&lt;=168.2,M1004&gt;10),'[1]Pricing Schedule'!$J$113,
IF(AND(I1004=110000,R1004&gt;168.2,R1004&lt;=336.2,M1004&lt;=10),('[1]Pricing Schedule'!$J$105),
IF(AND(I1004=110000,R1004&gt;168.2,R1004&lt;=336.2,M1004&gt;10),('[1]Pricing Schedule'!$J$113),
IF(AND(I1004=110000,R1004&gt;336.4,R1004&lt;=504.6,M1004&lt;=10),('[1]Pricing Schedule'!$J$105),
IF(AND(I1004=110000,R1004&gt;336.4,R1004&lt;=504.6,M1004&gt;10),('[1]Pricing Schedule'!$J$113),
IF(AND(I1004=110000,R1004&gt;504.6,R1004&lt;=672.8,M1004&lt;=10),('[1]Pricing Schedule'!$J$105),
IF(AND(I1004=110000,R1004&gt;504.6,R1004&lt;=672.8,M1004&gt;10),('[1]Pricing Schedule'!$J$113),
IF(AND(I1004=110000,R1004&gt;672.8,R1004&lt;=841,M1004&lt;=10),('[1]Pricing Schedule'!$J$105),
IF(AND(I1004=110000,R1004&gt;672.8,R1004&lt;=841,M1004&gt;10),('[1]Pricing Schedule'!$J$113),
IF(AND(I1004=110000,R1004&gt;1682,R1004&lt;=1850.2,M1004&lt;=10),('[1]Pricing Schedule'!$J$105),
IF(AND(I1004=110000,R1004&gt;1682,R1004&lt;=1850.2,M1004&gt;10),('[1]Pricing Schedule'!$J$113),
IF(AND(I1004=110000,R1004&gt;2018.4,R1004&lt;=2186.6,M1004&lt;=10),('[1]Pricing Schedule'!$J$105),
IF(AND(I1004=110000,R1004&gt;2018.4,R1004&lt;=2186.6,M1004&gt;10),('[1]Pricing Schedule'!$J$113),999999999)))))))))))))))))))))))))))))))))))))))</f>
        <v>11</v>
      </c>
      <c r="U1004" s="40">
        <f t="shared" si="96"/>
        <v>21387.027914614118</v>
      </c>
      <c r="V1004" s="41">
        <f t="shared" si="97"/>
        <v>46.757314947753123</v>
      </c>
      <c r="Y1004" s="23">
        <v>77</v>
      </c>
      <c r="Z1004" s="23">
        <v>304</v>
      </c>
      <c r="AR1004" s="35"/>
    </row>
    <row r="1005" spans="1:44">
      <c r="A1005" s="23">
        <v>1006</v>
      </c>
      <c r="B1005" s="23">
        <v>1006</v>
      </c>
      <c r="C1005" s="23" t="s">
        <v>1505</v>
      </c>
      <c r="D1005" s="23" t="s">
        <v>285</v>
      </c>
      <c r="E1005" s="23" t="s">
        <v>285</v>
      </c>
      <c r="F1005" s="23" t="s">
        <v>448</v>
      </c>
      <c r="G1005" s="23" t="s">
        <v>449</v>
      </c>
      <c r="H1005" s="23" t="s">
        <v>113</v>
      </c>
      <c r="I1005" s="13">
        <v>38000</v>
      </c>
      <c r="J1005" s="13">
        <v>38000</v>
      </c>
      <c r="K1005" s="13">
        <v>20000</v>
      </c>
      <c r="L1005" s="24">
        <v>6.8719999999999999</v>
      </c>
      <c r="M1005" s="37">
        <f t="shared" si="92"/>
        <v>7</v>
      </c>
      <c r="N1005" s="24">
        <v>3.573</v>
      </c>
      <c r="O1005" s="13">
        <v>2</v>
      </c>
      <c r="P1005" s="36">
        <f t="shared" si="93"/>
        <v>2.6797499999999999</v>
      </c>
      <c r="Q1005" s="38">
        <f t="shared" si="94"/>
        <v>29.400000000000006</v>
      </c>
      <c r="R1005" s="37">
        <f t="shared" si="95"/>
        <v>29.400000000000006</v>
      </c>
      <c r="S1005" s="39">
        <f>IF(AND(I1005=38000,R1005&lt;=4.5,M1005&gt;8),'[1]Pricing Schedule'!$F$8+('[1]Pricing Schedule'!$F$9*M1005),
IF(AND(I1005=38000,R1005&lt;=4.5,M1005&lt;=8),'[1]Pricing Schedule'!$F$34+('[1]Pricing Schedule'!$F$36*M1005),
IF(AND(I1005=38000,R1005&gt;4.5,R1005&lt;=9,M1005&gt;8),'[1]Pricing Schedule'!$F$17+('[1]Pricing Schedule'!$F$18*M1005),
IF(AND(I1005=38000,R1005&gt;4.5,R1005&lt;=9,M1005&lt;=8),'[1]Pricing Schedule'!$F$34+('[1]Pricing Schedule'!$F$36*M1005),
IF(AND(I1005=38000,R1005&gt;9,R1005&lt;=12.8,M1005&gt;8),'[1]Pricing Schedule'!$F$26+('[1]Pricing Schedule'!$F$27*M1005),
IF(AND(I1005=38000,R1005&gt;9,R1005&lt;=12.8,M1005&lt;=8),'[1]Pricing Schedule'!$F$34+('[1]Pricing Schedule'!$F$36*M1005),
IF(AND(I1005=38000,R1005&gt;12.8,R1005&lt;=22.8),'[1]Pricing Schedule'!$F$34+('[1]Pricing Schedule'!$F$36*M1005),
IF(AND(I1005=38000,R1005&gt;22.8,R1005&lt;=30.2),'[1]Pricing Schedule'!$F$43+('[1]Pricing Schedule'!$F$45*M1005),
IF(AND(I1005=38000,R1005&gt;30.2,R1005&lt;=45.9),'[1]Pricing Schedule'!$F$52+('[1]Pricing Schedule'!$F$54*M1005),
IF(AND(I1005=38000,R1005&gt;45.9,R1005&lt;=123.4),'[1]Pricing Schedule'!$F$96+('[1]Pricing Schedule'!$F$97*M1005),
IF(AND(I1005=38000,R1005&gt;123.4,R1005&lt;=168.2,M1005&lt;=10),'[1]Pricing Schedule'!$F$103+('[1]Pricing Schedule'!$F$105*M1005),
IF(AND(I1005=38000,R1005&gt;123.4,R1005&lt;=168.2,M1005&gt;10),'[1]Pricing Schedule'!$F$111+('[1]Pricing Schedule'!$F$113*M1005),
IF(AND(I1005=38000,R1005&gt;157.4,R1005&lt;=336.4,M1005&lt;=10),('[1]Pricing Schedule'!$F$103+('[1]Pricing Schedule'!$F$105*M1005))*2,
IF(AND(I1005=38000,R1005&gt;157.4,R1005&lt;=336.4,M1005&gt;10),('[1]Pricing Schedule'!$F$111+('[1]Pricing Schedule'!$F$113*M1005))*2,
IF(AND(I1005=38000,R1005&gt;314.8,R1005&lt;=504.6,M1005&lt;=10),('[1]Pricing Schedule'!$F$103+('[1]Pricing Schedule'!$F$105*M1005))*3,
IF(AND(I1005=38000,R1005&gt;314.8,R1005&lt;=504.6,M1005&gt;10),('[1]Pricing Schedule'!$F$111+('[1]Pricing Schedule'!$F$113*M1005))*3,
IF(AND(I1005=38000,R1005&gt;472.2,R1005&lt;=672.8,M1005&lt;=10),('[1]Pricing Schedule'!$F$103+('[1]Pricing Schedule'!$F$105*M1005))*4,
IF(AND(I1005=38000,R1005&gt;472.2,R1005&lt;=672.8,M1005&gt;10),('[1]Pricing Schedule'!$F$111+('[1]Pricing Schedule'!$F$113*M1005))*4,
IF(AND(I1005=110000,R1005&lt;=12.8,M1005&gt;2),'[1]Pricing Schedule'!$F$62+('[1]Pricing Schedule'!$F$63*M1005),
IF(AND(I1005=110000,R1005&lt;=12.8,M1005&lt;=2),'[1]Pricing Schedule'!$F$96+('[1]Pricing Schedule'!$F$97*M1005),
IF(AND(I1005=110000,R1005&gt;12.8,R1005&lt;=22.8,M1005&gt;3),'[1]Pricing Schedule'!$F$71+('[1]Pricing Schedule'!$F$72*M1005),
IF(AND(I1005=110000,R1005&gt;12.8,R1005&lt;=22.8,M1005&lt;=3),'[1]Pricing Schedule'!$F$96+('[1]Pricing Schedule'!$F$97*M1005),
IF(AND(I1005=110000,R1005&gt;22.8,R1005&lt;=30.2),'[1]Pricing Schedule'!$F$80+('[1]Pricing Schedule'!$F$81*M1005),
IF(AND(I1005=110000,R1005&gt;30.2,R1005&lt;=45.9),'[1]Pricing Schedule'!$F$89+('[1]Pricing Schedule'!$F$90*M1005),
IF(AND(I1005=110000,R1005&gt;45.9,R1005&lt;=123.4),'[1]Pricing Schedule'!$F$96+('[1]Pricing Schedule'!$F$97*M1005),
IF(AND(I1005=110000,R1005&gt;123.4,R1005&lt;=168.2,M1005&lt;=10),'[1]Pricing Schedule'!$F$103+('[1]Pricing Schedule'!$F$105*M1005),
IF(AND(I1005=110000,R1005&gt;123.4,R1005&lt;=168.2,M1005&gt;10),'[1]Pricing Schedule'!$F$111+('[1]Pricing Schedule'!$F$113*M1005),
IF(AND(I1005=110000,R1005&gt;168.2,R1005&lt;=336.4,M1005&lt;=10),('[1]Pricing Schedule'!$F$103+('[1]Pricing Schedule'!$F$105*M1005))*2,
IF(AND(I1005=110000,R1005&gt;168.2,R1005&lt;=336.4,M1005&gt;10),('[1]Pricing Schedule'!$F$111+('[1]Pricing Schedule'!$F$113*M1005))*2,
IF(AND(I1005=110000,R1005&gt;336.4,R1005&lt;=504.6,M1005&lt;=10),('[1]Pricing Schedule'!$F$103+('[1]Pricing Schedule'!$F$105*M1005))*3,
IF(AND(I1005=110000,R1005&gt;336.4,R1005&lt;=504.6,M1005&gt;10),('[1]Pricing Schedule'!$F$111+('[1]Pricing Schedule'!$F$113*M1005))*3,
IF(AND(I1005=110000,R1005&gt;504.6,R1005&lt;=672.8,M1005&lt;=10),('[1]Pricing Schedule'!$F$103+('[1]Pricing Schedule'!$F$105*M1005))*4,
IF(AND(I1005=110000,R1005&gt;504.6,R1005&lt;=672.8,M1005&gt;10),('[1]Pricing Schedule'!$F$111+('[1]Pricing Schedule'!$F$113*M1005))*4,
IF(AND(I1005=110000,R1005&gt;672.8,R1005&lt;=841,M1005&lt;=10),('[1]Pricing Schedule'!$F$103+('[1]Pricing Schedule'!$F$105*M1005))*5,
IF(AND(I1005=110000,R1005&gt;672.8,R1005&lt;=841,M1005&gt;10),('[1]Pricing Schedule'!$F$111+('[1]Pricing Schedule'!$F$113*M1005))*5,
IF(AND(I1005=110000,R1005&gt;672.8,R1005&lt;=841,M1005&lt;=10),('[1]Pricing Schedule'!$F$103+('[1]Pricing Schedule'!$F$105*M1005))*5,
IF(AND(I1005=110000,R1005&gt;672.8,R1005&lt;=841,M1005&gt;10),('[1]Pricing Schedule'!$F$111+('[1]Pricing Schedule'!$F$113*M1005))*5,
IF(AND(I1005=110000,R1005&gt;1345.6,R1005&lt;=1513.8,M1005&lt;=10),('[1]Pricing Schedule'!$F$103+('[1]Pricing Schedule'!$F$105*M1005))*9,
IF(AND(I1005=110000,R1005&gt;1345.6,R1005&lt;=1513.8,M1005&gt;10),('[1]Pricing Schedule'!$F$111+('[1]Pricing Schedule'!$F$113*M1005))*9,
9999999999)))))))))))))))))))))))))))))))))))))))</f>
        <v>969600</v>
      </c>
      <c r="T1005" s="21">
        <f>IF(AND(I1005=38000,R1005&lt;=4.5,M1005&gt;8),'[1]Pricing Schedule'!$J$9,
IF(AND(I1005=38000,R1005&lt;=4.5,M1005&lt;=8),'[1]Pricing Schedule'!$J$36,
IF(AND(I1005=38000,R1005&gt;4.5,R1005&lt;=9,M1005&gt;8),'[1]Pricing Schedule'!$J$18,
IF(AND(I1005=38000,R1005&gt;4.5,R1005&lt;=9,M1005&lt;=8),'[1]Pricing Schedule'!$J$36,
IF(AND(I1005=38000,R1005&gt;9,R1005&lt;=12.8,M1005&gt;8),'[1]Pricing Schedule'!$J$27,
IF(AND(I1005=38000,R1005&gt;9,R1005&lt;=12.8,M1005&lt;=8),'[1]Pricing Schedule'!$J$36,
IF(AND(I1005=38000,R1005&gt;12.8,R1005&lt;=22.8),'[1]Pricing Schedule'!$J$36,
IF(AND(I1005=38000,R1005&gt;22.8,R1005&lt;=30.2),'[1]Pricing Schedule'!$J$45,
IF(AND(I1005=38000,R1005&gt;30.2,R1005&lt;=45.9),'[1]Pricing Schedule'!$J$54,
IF(AND(I1005=38000,R1005&gt;45.9,R1005&lt;=123.4),'[1]Pricing Schedule'!$J$97,
IF(AND(I1005=38000,R1005&gt;123.4,R1005&lt;=168.2,M1005&lt;=10),'[1]Pricing Schedule'!$J$105,
IF(AND(I1005=38000,R1005&gt;123.4,R1005&lt;=168.2,M1005&gt;10),'[1]Pricing Schedule'!$J$113,
IF(AND(I1005=38000,R1005&gt;168.2,R1005&lt;=336.4,M1005&lt;=10),('[1]Pricing Schedule'!$J$105),
IF(AND(I1005=38000,R1005&gt;168.2,R1005&lt;=336.4,M1005&gt;10),('[1]Pricing Schedule'!$J$113),
IF(AND(I1005=38000,R1005&gt;336.4,R1005&lt;=504.6,M1005&lt;=10),('[1]Pricing Schedule'!$J$105),
IF(AND(I1005=38000,R1005&gt;336.4,R1005&lt;=504.6,M1005&gt;10),('[1]Pricing Schedule'!$J$113),
IF(AND(I1005=38000,R1005&gt;504.6,R1005&lt;=672.8,M1005&lt;=10),('[1]Pricing Schedule'!$J$105),
IF(AND(I1005=38000,R1005&gt;504.6,R1005&lt;=672.8,M1005&gt;10),('[1]Pricing Schedule'!$J$113),
IF(AND(I1005=110000,R1005&lt;=12.8,M1005&gt;2),'[1]Pricing Schedule'!$J$63,
IF(AND(I1005=110000,R1005&lt;=12.8,M1005&lt;=2),'[1]Pricing Schedule'!$J$97,
IF(AND(I1005=110000,R1005&gt;12.8,R1005&lt;=22.8,M1005&gt;3),'[1]Pricing Schedule'!$J$72,
IF(AND(I1005=110000,R1005&gt;12.8,R1005&lt;=22.8,M1005&lt;=3),'[1]Pricing Schedule'!$J$97,
IF(AND(I1005=110000,R1005&gt;22.8,R1005&lt;=30.2),'[1]Pricing Schedule'!$J$81,
IF(AND(I1005=110000,R1005&gt;30.2,R1005&lt;=45.9),'[1]Pricing Schedule'!$J$90,
IF(AND(I1005=110000,R1005&gt;45.9,R1005&lt;=123.4),'[1]Pricing Schedule'!$J$97,
IF(AND(I1005=110000,R1005&gt;123.4,R1005&lt;=168.2,M1005&lt;=10),'[1]Pricing Schedule'!$J$105,
IF(AND(I1005=110000,R1005&gt;123.4,R1005&lt;=168.2,M1005&gt;10),'[1]Pricing Schedule'!$J$113,
IF(AND(I1005=110000,R1005&gt;168.2,R1005&lt;=336.2,M1005&lt;=10),('[1]Pricing Schedule'!$J$105),
IF(AND(I1005=110000,R1005&gt;168.2,R1005&lt;=336.2,M1005&gt;10),('[1]Pricing Schedule'!$J$113),
IF(AND(I1005=110000,R1005&gt;336.4,R1005&lt;=504.6,M1005&lt;=10),('[1]Pricing Schedule'!$J$105),
IF(AND(I1005=110000,R1005&gt;336.4,R1005&lt;=504.6,M1005&gt;10),('[1]Pricing Schedule'!$J$113),
IF(AND(I1005=110000,R1005&gt;504.6,R1005&lt;=672.8,M1005&lt;=10),('[1]Pricing Schedule'!$J$105),
IF(AND(I1005=110000,R1005&gt;504.6,R1005&lt;=672.8,M1005&gt;10),('[1]Pricing Schedule'!$J$113),
IF(AND(I1005=110000,R1005&gt;672.8,R1005&lt;=841,M1005&lt;=10),('[1]Pricing Schedule'!$J$105),
IF(AND(I1005=110000,R1005&gt;672.8,R1005&lt;=841,M1005&gt;10),('[1]Pricing Schedule'!$J$113),
IF(AND(I1005=110000,R1005&gt;1682,R1005&lt;=1850.2,M1005&lt;=10),('[1]Pricing Schedule'!$J$105),
IF(AND(I1005=110000,R1005&gt;1682,R1005&lt;=1850.2,M1005&gt;10),('[1]Pricing Schedule'!$J$113),
IF(AND(I1005=110000,R1005&gt;2018.4,R1005&lt;=2186.6,M1005&lt;=10),('[1]Pricing Schedule'!$J$105),
IF(AND(I1005=110000,R1005&gt;2018.4,R1005&lt;=2186.6,M1005&gt;10),('[1]Pricing Schedule'!$J$113),999999999)))))))))))))))))))))))))))))))))))))))</f>
        <v>5</v>
      </c>
      <c r="U1005" s="40">
        <f t="shared" si="96"/>
        <v>32979.591836734689</v>
      </c>
      <c r="V1005" s="41">
        <f t="shared" si="97"/>
        <v>30.321782178217831</v>
      </c>
      <c r="Y1005" s="23">
        <v>125</v>
      </c>
      <c r="Z1005" s="23">
        <v>178</v>
      </c>
      <c r="AR1005" s="35"/>
    </row>
    <row r="1006" spans="1:44">
      <c r="A1006" s="23">
        <v>1007</v>
      </c>
      <c r="B1006" s="23">
        <v>1007</v>
      </c>
      <c r="C1006" s="23" t="s">
        <v>1506</v>
      </c>
      <c r="D1006" s="23" t="s">
        <v>280</v>
      </c>
      <c r="E1006" s="23" t="s">
        <v>168</v>
      </c>
      <c r="F1006" s="23" t="s">
        <v>359</v>
      </c>
      <c r="G1006" s="23" t="s">
        <v>360</v>
      </c>
      <c r="H1006" s="23" t="s">
        <v>133</v>
      </c>
      <c r="I1006" s="13">
        <v>110000</v>
      </c>
      <c r="J1006" s="13">
        <v>110000</v>
      </c>
      <c r="K1006" s="13">
        <v>38000</v>
      </c>
      <c r="L1006" s="24">
        <v>5.1740000000000004</v>
      </c>
      <c r="M1006" s="37">
        <f t="shared" si="92"/>
        <v>6</v>
      </c>
      <c r="N1006" s="24">
        <v>9.9710000000000001</v>
      </c>
      <c r="O1006" s="13">
        <v>2</v>
      </c>
      <c r="P1006" s="36">
        <f t="shared" si="93"/>
        <v>7.4782500000000001</v>
      </c>
      <c r="Q1006" s="38">
        <f t="shared" si="94"/>
        <v>92.4</v>
      </c>
      <c r="R1006" s="37">
        <f t="shared" si="95"/>
        <v>92.4</v>
      </c>
      <c r="S1006" s="39">
        <f>IF(AND(I1006=38000,R1006&lt;=4.5,M1006&gt;8),'[1]Pricing Schedule'!$F$8+('[1]Pricing Schedule'!$F$9*M1006),
IF(AND(I1006=38000,R1006&lt;=4.5,M1006&lt;=8),'[1]Pricing Schedule'!$F$34+('[1]Pricing Schedule'!$F$36*M1006),
IF(AND(I1006=38000,R1006&gt;4.5,R1006&lt;=9,M1006&gt;8),'[1]Pricing Schedule'!$F$17+('[1]Pricing Schedule'!$F$18*M1006),
IF(AND(I1006=38000,R1006&gt;4.5,R1006&lt;=9,M1006&lt;=8),'[1]Pricing Schedule'!$F$34+('[1]Pricing Schedule'!$F$36*M1006),
IF(AND(I1006=38000,R1006&gt;9,R1006&lt;=12.8,M1006&gt;8),'[1]Pricing Schedule'!$F$26+('[1]Pricing Schedule'!$F$27*M1006),
IF(AND(I1006=38000,R1006&gt;9,R1006&lt;=12.8,M1006&lt;=8),'[1]Pricing Schedule'!$F$34+('[1]Pricing Schedule'!$F$36*M1006),
IF(AND(I1006=38000,R1006&gt;12.8,R1006&lt;=22.8),'[1]Pricing Schedule'!$F$34+('[1]Pricing Schedule'!$F$36*M1006),
IF(AND(I1006=38000,R1006&gt;22.8,R1006&lt;=30.2),'[1]Pricing Schedule'!$F$43+('[1]Pricing Schedule'!$F$45*M1006),
IF(AND(I1006=38000,R1006&gt;30.2,R1006&lt;=45.9),'[1]Pricing Schedule'!$F$52+('[1]Pricing Schedule'!$F$54*M1006),
IF(AND(I1006=38000,R1006&gt;45.9,R1006&lt;=123.4),'[1]Pricing Schedule'!$F$96+('[1]Pricing Schedule'!$F$97*M1006),
IF(AND(I1006=38000,R1006&gt;123.4,R1006&lt;=168.2,M1006&lt;=10),'[1]Pricing Schedule'!$F$103+('[1]Pricing Schedule'!$F$105*M1006),
IF(AND(I1006=38000,R1006&gt;123.4,R1006&lt;=168.2,M1006&gt;10),'[1]Pricing Schedule'!$F$111+('[1]Pricing Schedule'!$F$113*M1006),
IF(AND(I1006=38000,R1006&gt;157.4,R1006&lt;=336.4,M1006&lt;=10),('[1]Pricing Schedule'!$F$103+('[1]Pricing Schedule'!$F$105*M1006))*2,
IF(AND(I1006=38000,R1006&gt;157.4,R1006&lt;=336.4,M1006&gt;10),('[1]Pricing Schedule'!$F$111+('[1]Pricing Schedule'!$F$113*M1006))*2,
IF(AND(I1006=38000,R1006&gt;314.8,R1006&lt;=504.6,M1006&lt;=10),('[1]Pricing Schedule'!$F$103+('[1]Pricing Schedule'!$F$105*M1006))*3,
IF(AND(I1006=38000,R1006&gt;314.8,R1006&lt;=504.6,M1006&gt;10),('[1]Pricing Schedule'!$F$111+('[1]Pricing Schedule'!$F$113*M1006))*3,
IF(AND(I1006=38000,R1006&gt;472.2,R1006&lt;=672.8,M1006&lt;=10),('[1]Pricing Schedule'!$F$103+('[1]Pricing Schedule'!$F$105*M1006))*4,
IF(AND(I1006=38000,R1006&gt;472.2,R1006&lt;=672.8,M1006&gt;10),('[1]Pricing Schedule'!$F$111+('[1]Pricing Schedule'!$F$113*M1006))*4,
IF(AND(I1006=110000,R1006&lt;=12.8,M1006&gt;2),'[1]Pricing Schedule'!$F$62+('[1]Pricing Schedule'!$F$63*M1006),
IF(AND(I1006=110000,R1006&lt;=12.8,M1006&lt;=2),'[1]Pricing Schedule'!$F$96+('[1]Pricing Schedule'!$F$97*M1006),
IF(AND(I1006=110000,R1006&gt;12.8,R1006&lt;=22.8,M1006&gt;3),'[1]Pricing Schedule'!$F$71+('[1]Pricing Schedule'!$F$72*M1006),
IF(AND(I1006=110000,R1006&gt;12.8,R1006&lt;=22.8,M1006&lt;=3),'[1]Pricing Schedule'!$F$96+('[1]Pricing Schedule'!$F$97*M1006),
IF(AND(I1006=110000,R1006&gt;22.8,R1006&lt;=30.2),'[1]Pricing Schedule'!$F$80+('[1]Pricing Schedule'!$F$81*M1006),
IF(AND(I1006=110000,R1006&gt;30.2,R1006&lt;=45.9),'[1]Pricing Schedule'!$F$89+('[1]Pricing Schedule'!$F$90*M1006),
IF(AND(I1006=110000,R1006&gt;45.9,R1006&lt;=123.4),'[1]Pricing Schedule'!$F$96+('[1]Pricing Schedule'!$F$97*M1006),
IF(AND(I1006=110000,R1006&gt;123.4,R1006&lt;=168.2,M1006&lt;=10),'[1]Pricing Schedule'!$F$103+('[1]Pricing Schedule'!$F$105*M1006),
IF(AND(I1006=110000,R1006&gt;123.4,R1006&lt;=168.2,M1006&gt;10),'[1]Pricing Schedule'!$F$111+('[1]Pricing Schedule'!$F$113*M1006),
IF(AND(I1006=110000,R1006&gt;168.2,R1006&lt;=336.4,M1006&lt;=10),('[1]Pricing Schedule'!$F$103+('[1]Pricing Schedule'!$F$105*M1006))*2,
IF(AND(I1006=110000,R1006&gt;168.2,R1006&lt;=336.4,M1006&gt;10),('[1]Pricing Schedule'!$F$111+('[1]Pricing Schedule'!$F$113*M1006))*2,
IF(AND(I1006=110000,R1006&gt;336.4,R1006&lt;=504.6,M1006&lt;=10),('[1]Pricing Schedule'!$F$103+('[1]Pricing Schedule'!$F$105*M1006))*3,
IF(AND(I1006=110000,R1006&gt;336.4,R1006&lt;=504.6,M1006&gt;10),('[1]Pricing Schedule'!$F$111+('[1]Pricing Schedule'!$F$113*M1006))*3,
IF(AND(I1006=110000,R1006&gt;504.6,R1006&lt;=672.8,M1006&lt;=10),('[1]Pricing Schedule'!$F$103+('[1]Pricing Schedule'!$F$105*M1006))*4,
IF(AND(I1006=110000,R1006&gt;504.6,R1006&lt;=672.8,M1006&gt;10),('[1]Pricing Schedule'!$F$111+('[1]Pricing Schedule'!$F$113*M1006))*4,
IF(AND(I1006=110000,R1006&gt;672.8,R1006&lt;=841,M1006&lt;=10),('[1]Pricing Schedule'!$F$103+('[1]Pricing Schedule'!$F$105*M1006))*5,
IF(AND(I1006=110000,R1006&gt;672.8,R1006&lt;=841,M1006&gt;10),('[1]Pricing Schedule'!$F$111+('[1]Pricing Schedule'!$F$113*M1006))*5,
IF(AND(I1006=110000,R1006&gt;672.8,R1006&lt;=841,M1006&lt;=10),('[1]Pricing Schedule'!$F$103+('[1]Pricing Schedule'!$F$105*M1006))*5,
IF(AND(I1006=110000,R1006&gt;672.8,R1006&lt;=841,M1006&gt;10),('[1]Pricing Schedule'!$F$111+('[1]Pricing Schedule'!$F$113*M1006))*5,
IF(AND(I1006=110000,R1006&gt;1345.6,R1006&lt;=1513.8,M1006&lt;=10),('[1]Pricing Schedule'!$F$103+('[1]Pricing Schedule'!$F$105*M1006))*9,
IF(AND(I1006=110000,R1006&gt;1345.6,R1006&lt;=1513.8,M1006&gt;10),('[1]Pricing Schedule'!$F$111+('[1]Pricing Schedule'!$F$113*M1006))*9,
9999999999)))))))))))))))))))))))))))))))))))))))</f>
        <v>2183320</v>
      </c>
      <c r="T1006" s="21">
        <f>IF(AND(I1006=38000,R1006&lt;=4.5,M1006&gt;8),'[1]Pricing Schedule'!$J$9,
IF(AND(I1006=38000,R1006&lt;=4.5,M1006&lt;=8),'[1]Pricing Schedule'!$J$36,
IF(AND(I1006=38000,R1006&gt;4.5,R1006&lt;=9,M1006&gt;8),'[1]Pricing Schedule'!$J$18,
IF(AND(I1006=38000,R1006&gt;4.5,R1006&lt;=9,M1006&lt;=8),'[1]Pricing Schedule'!$J$36,
IF(AND(I1006=38000,R1006&gt;9,R1006&lt;=12.8,M1006&gt;8),'[1]Pricing Schedule'!$J$27,
IF(AND(I1006=38000,R1006&gt;9,R1006&lt;=12.8,M1006&lt;=8),'[1]Pricing Schedule'!$J$36,
IF(AND(I1006=38000,R1006&gt;12.8,R1006&lt;=22.8),'[1]Pricing Schedule'!$J$36,
IF(AND(I1006=38000,R1006&gt;22.8,R1006&lt;=30.2),'[1]Pricing Schedule'!$J$45,
IF(AND(I1006=38000,R1006&gt;30.2,R1006&lt;=45.9),'[1]Pricing Schedule'!$J$54,
IF(AND(I1006=38000,R1006&gt;45.9,R1006&lt;=123.4),'[1]Pricing Schedule'!$J$97,
IF(AND(I1006=38000,R1006&gt;123.4,R1006&lt;=168.2,M1006&lt;=10),'[1]Pricing Schedule'!$J$105,
IF(AND(I1006=38000,R1006&gt;123.4,R1006&lt;=168.2,M1006&gt;10),'[1]Pricing Schedule'!$J$113,
IF(AND(I1006=38000,R1006&gt;168.2,R1006&lt;=336.4,M1006&lt;=10),('[1]Pricing Schedule'!$J$105),
IF(AND(I1006=38000,R1006&gt;168.2,R1006&lt;=336.4,M1006&gt;10),('[1]Pricing Schedule'!$J$113),
IF(AND(I1006=38000,R1006&gt;336.4,R1006&lt;=504.6,M1006&lt;=10),('[1]Pricing Schedule'!$J$105),
IF(AND(I1006=38000,R1006&gt;336.4,R1006&lt;=504.6,M1006&gt;10),('[1]Pricing Schedule'!$J$113),
IF(AND(I1006=38000,R1006&gt;504.6,R1006&lt;=672.8,M1006&lt;=10),('[1]Pricing Schedule'!$J$105),
IF(AND(I1006=38000,R1006&gt;504.6,R1006&lt;=672.8,M1006&gt;10),('[1]Pricing Schedule'!$J$113),
IF(AND(I1006=110000,R1006&lt;=12.8,M1006&gt;2),'[1]Pricing Schedule'!$J$63,
IF(AND(I1006=110000,R1006&lt;=12.8,M1006&lt;=2),'[1]Pricing Schedule'!$J$97,
IF(AND(I1006=110000,R1006&gt;12.8,R1006&lt;=22.8,M1006&gt;3),'[1]Pricing Schedule'!$J$72,
IF(AND(I1006=110000,R1006&gt;12.8,R1006&lt;=22.8,M1006&lt;=3),'[1]Pricing Schedule'!$J$97,
IF(AND(I1006=110000,R1006&gt;22.8,R1006&lt;=30.2),'[1]Pricing Schedule'!$J$81,
IF(AND(I1006=110000,R1006&gt;30.2,R1006&lt;=45.9),'[1]Pricing Schedule'!$J$90,
IF(AND(I1006=110000,R1006&gt;45.9,R1006&lt;=123.4),'[1]Pricing Schedule'!$J$97,
IF(AND(I1006=110000,R1006&gt;123.4,R1006&lt;=168.2,M1006&lt;=10),'[1]Pricing Schedule'!$J$105,
IF(AND(I1006=110000,R1006&gt;123.4,R1006&lt;=168.2,M1006&gt;10),'[1]Pricing Schedule'!$J$113,
IF(AND(I1006=110000,R1006&gt;168.2,R1006&lt;=336.2,M1006&lt;=10),('[1]Pricing Schedule'!$J$105),
IF(AND(I1006=110000,R1006&gt;168.2,R1006&lt;=336.2,M1006&gt;10),('[1]Pricing Schedule'!$J$113),
IF(AND(I1006=110000,R1006&gt;336.4,R1006&lt;=504.6,M1006&lt;=10),('[1]Pricing Schedule'!$J$105),
IF(AND(I1006=110000,R1006&gt;336.4,R1006&lt;=504.6,M1006&gt;10),('[1]Pricing Schedule'!$J$113),
IF(AND(I1006=110000,R1006&gt;504.6,R1006&lt;=672.8,M1006&lt;=10),('[1]Pricing Schedule'!$J$105),
IF(AND(I1006=110000,R1006&gt;504.6,R1006&lt;=672.8,M1006&gt;10),('[1]Pricing Schedule'!$J$113),
IF(AND(I1006=110000,R1006&gt;672.8,R1006&lt;=841,M1006&lt;=10),('[1]Pricing Schedule'!$J$105),
IF(AND(I1006=110000,R1006&gt;672.8,R1006&lt;=841,M1006&gt;10),('[1]Pricing Schedule'!$J$113),
IF(AND(I1006=110000,R1006&gt;1682,R1006&lt;=1850.2,M1006&lt;=10),('[1]Pricing Schedule'!$J$105),
IF(AND(I1006=110000,R1006&gt;1682,R1006&lt;=1850.2,M1006&gt;10),('[1]Pricing Schedule'!$J$113),
IF(AND(I1006=110000,R1006&gt;2018.4,R1006&lt;=2186.6,M1006&lt;=10),('[1]Pricing Schedule'!$J$105),
IF(AND(I1006=110000,R1006&gt;2018.4,R1006&lt;=2186.6,M1006&gt;10),('[1]Pricing Schedule'!$J$113),999999999)))))))))))))))))))))))))))))))))))))))</f>
        <v>11</v>
      </c>
      <c r="U1006" s="40">
        <f t="shared" si="96"/>
        <v>23629.004329004329</v>
      </c>
      <c r="V1006" s="41">
        <f t="shared" si="97"/>
        <v>42.320869135078688</v>
      </c>
      <c r="Y1006" s="23">
        <v>205</v>
      </c>
      <c r="Z1006" s="23">
        <v>78</v>
      </c>
      <c r="AR1006" s="35"/>
    </row>
    <row r="1007" spans="1:44">
      <c r="A1007" s="23">
        <v>1008</v>
      </c>
      <c r="B1007" s="23">
        <v>1008</v>
      </c>
      <c r="C1007" s="23" t="s">
        <v>1507</v>
      </c>
      <c r="D1007" s="23" t="s">
        <v>168</v>
      </c>
      <c r="E1007" s="23" t="s">
        <v>168</v>
      </c>
      <c r="F1007" s="23" t="s">
        <v>359</v>
      </c>
      <c r="G1007" s="23" t="s">
        <v>360</v>
      </c>
      <c r="H1007" s="23" t="s">
        <v>133</v>
      </c>
      <c r="I1007" s="13">
        <v>110000</v>
      </c>
      <c r="J1007" s="13">
        <v>110000</v>
      </c>
      <c r="K1007" s="13">
        <v>38000</v>
      </c>
      <c r="L1007" s="24">
        <v>2.5419999999999998</v>
      </c>
      <c r="M1007" s="37">
        <f t="shared" si="92"/>
        <v>3</v>
      </c>
      <c r="N1007" s="24">
        <v>4.992</v>
      </c>
      <c r="O1007" s="13">
        <v>2</v>
      </c>
      <c r="P1007" s="36">
        <f t="shared" si="93"/>
        <v>3.7439999999999998</v>
      </c>
      <c r="Q1007" s="38">
        <f t="shared" si="94"/>
        <v>46.2</v>
      </c>
      <c r="R1007" s="37">
        <f t="shared" si="95"/>
        <v>46.2</v>
      </c>
      <c r="S1007" s="39">
        <f>IF(AND(I1007=38000,R1007&lt;=4.5,M1007&gt;8),'[1]Pricing Schedule'!$F$8+('[1]Pricing Schedule'!$F$9*M1007),
IF(AND(I1007=38000,R1007&lt;=4.5,M1007&lt;=8),'[1]Pricing Schedule'!$F$34+('[1]Pricing Schedule'!$F$36*M1007),
IF(AND(I1007=38000,R1007&gt;4.5,R1007&lt;=9,M1007&gt;8),'[1]Pricing Schedule'!$F$17+('[1]Pricing Schedule'!$F$18*M1007),
IF(AND(I1007=38000,R1007&gt;4.5,R1007&lt;=9,M1007&lt;=8),'[1]Pricing Schedule'!$F$34+('[1]Pricing Schedule'!$F$36*M1007),
IF(AND(I1007=38000,R1007&gt;9,R1007&lt;=12.8,M1007&gt;8),'[1]Pricing Schedule'!$F$26+('[1]Pricing Schedule'!$F$27*M1007),
IF(AND(I1007=38000,R1007&gt;9,R1007&lt;=12.8,M1007&lt;=8),'[1]Pricing Schedule'!$F$34+('[1]Pricing Schedule'!$F$36*M1007),
IF(AND(I1007=38000,R1007&gt;12.8,R1007&lt;=22.8),'[1]Pricing Schedule'!$F$34+('[1]Pricing Schedule'!$F$36*M1007),
IF(AND(I1007=38000,R1007&gt;22.8,R1007&lt;=30.2),'[1]Pricing Schedule'!$F$43+('[1]Pricing Schedule'!$F$45*M1007),
IF(AND(I1007=38000,R1007&gt;30.2,R1007&lt;=45.9),'[1]Pricing Schedule'!$F$52+('[1]Pricing Schedule'!$F$54*M1007),
IF(AND(I1007=38000,R1007&gt;45.9,R1007&lt;=123.4),'[1]Pricing Schedule'!$F$96+('[1]Pricing Schedule'!$F$97*M1007),
IF(AND(I1007=38000,R1007&gt;123.4,R1007&lt;=168.2,M1007&lt;=10),'[1]Pricing Schedule'!$F$103+('[1]Pricing Schedule'!$F$105*M1007),
IF(AND(I1007=38000,R1007&gt;123.4,R1007&lt;=168.2,M1007&gt;10),'[1]Pricing Schedule'!$F$111+('[1]Pricing Schedule'!$F$113*M1007),
IF(AND(I1007=38000,R1007&gt;157.4,R1007&lt;=336.4,M1007&lt;=10),('[1]Pricing Schedule'!$F$103+('[1]Pricing Schedule'!$F$105*M1007))*2,
IF(AND(I1007=38000,R1007&gt;157.4,R1007&lt;=336.4,M1007&gt;10),('[1]Pricing Schedule'!$F$111+('[1]Pricing Schedule'!$F$113*M1007))*2,
IF(AND(I1007=38000,R1007&gt;314.8,R1007&lt;=504.6,M1007&lt;=10),('[1]Pricing Schedule'!$F$103+('[1]Pricing Schedule'!$F$105*M1007))*3,
IF(AND(I1007=38000,R1007&gt;314.8,R1007&lt;=504.6,M1007&gt;10),('[1]Pricing Schedule'!$F$111+('[1]Pricing Schedule'!$F$113*M1007))*3,
IF(AND(I1007=38000,R1007&gt;472.2,R1007&lt;=672.8,M1007&lt;=10),('[1]Pricing Schedule'!$F$103+('[1]Pricing Schedule'!$F$105*M1007))*4,
IF(AND(I1007=38000,R1007&gt;472.2,R1007&lt;=672.8,M1007&gt;10),('[1]Pricing Schedule'!$F$111+('[1]Pricing Schedule'!$F$113*M1007))*4,
IF(AND(I1007=110000,R1007&lt;=12.8,M1007&gt;2),'[1]Pricing Schedule'!$F$62+('[1]Pricing Schedule'!$F$63*M1007),
IF(AND(I1007=110000,R1007&lt;=12.8,M1007&lt;=2),'[1]Pricing Schedule'!$F$96+('[1]Pricing Schedule'!$F$97*M1007),
IF(AND(I1007=110000,R1007&gt;12.8,R1007&lt;=22.8,M1007&gt;3),'[1]Pricing Schedule'!$F$71+('[1]Pricing Schedule'!$F$72*M1007),
IF(AND(I1007=110000,R1007&gt;12.8,R1007&lt;=22.8,M1007&lt;=3),'[1]Pricing Schedule'!$F$96+('[1]Pricing Schedule'!$F$97*M1007),
IF(AND(I1007=110000,R1007&gt;22.8,R1007&lt;=30.2),'[1]Pricing Schedule'!$F$80+('[1]Pricing Schedule'!$F$81*M1007),
IF(AND(I1007=110000,R1007&gt;30.2,R1007&lt;=45.9),'[1]Pricing Schedule'!$F$89+('[1]Pricing Schedule'!$F$90*M1007),
IF(AND(I1007=110000,R1007&gt;45.9,R1007&lt;=123.4),'[1]Pricing Schedule'!$F$96+('[1]Pricing Schedule'!$F$97*M1007),
IF(AND(I1007=110000,R1007&gt;123.4,R1007&lt;=168.2,M1007&lt;=10),'[1]Pricing Schedule'!$F$103+('[1]Pricing Schedule'!$F$105*M1007),
IF(AND(I1007=110000,R1007&gt;123.4,R1007&lt;=168.2,M1007&gt;10),'[1]Pricing Schedule'!$F$111+('[1]Pricing Schedule'!$F$113*M1007),
IF(AND(I1007=110000,R1007&gt;168.2,R1007&lt;=336.4,M1007&lt;=10),('[1]Pricing Schedule'!$F$103+('[1]Pricing Schedule'!$F$105*M1007))*2,
IF(AND(I1007=110000,R1007&gt;168.2,R1007&lt;=336.4,M1007&gt;10),('[1]Pricing Schedule'!$F$111+('[1]Pricing Schedule'!$F$113*M1007))*2,
IF(AND(I1007=110000,R1007&gt;336.4,R1007&lt;=504.6,M1007&lt;=10),('[1]Pricing Schedule'!$F$103+('[1]Pricing Schedule'!$F$105*M1007))*3,
IF(AND(I1007=110000,R1007&gt;336.4,R1007&lt;=504.6,M1007&gt;10),('[1]Pricing Schedule'!$F$111+('[1]Pricing Schedule'!$F$113*M1007))*3,
IF(AND(I1007=110000,R1007&gt;504.6,R1007&lt;=672.8,M1007&lt;=10),('[1]Pricing Schedule'!$F$103+('[1]Pricing Schedule'!$F$105*M1007))*4,
IF(AND(I1007=110000,R1007&gt;504.6,R1007&lt;=672.8,M1007&gt;10),('[1]Pricing Schedule'!$F$111+('[1]Pricing Schedule'!$F$113*M1007))*4,
IF(AND(I1007=110000,R1007&gt;672.8,R1007&lt;=841,M1007&lt;=10),('[1]Pricing Schedule'!$F$103+('[1]Pricing Schedule'!$F$105*M1007))*5,
IF(AND(I1007=110000,R1007&gt;672.8,R1007&lt;=841,M1007&gt;10),('[1]Pricing Schedule'!$F$111+('[1]Pricing Schedule'!$F$113*M1007))*5,
IF(AND(I1007=110000,R1007&gt;672.8,R1007&lt;=841,M1007&lt;=10),('[1]Pricing Schedule'!$F$103+('[1]Pricing Schedule'!$F$105*M1007))*5,
IF(AND(I1007=110000,R1007&gt;672.8,R1007&lt;=841,M1007&gt;10),('[1]Pricing Schedule'!$F$111+('[1]Pricing Schedule'!$F$113*M1007))*5,
IF(AND(I1007=110000,R1007&gt;1345.6,R1007&lt;=1513.8,M1007&lt;=10),('[1]Pricing Schedule'!$F$103+('[1]Pricing Schedule'!$F$105*M1007))*9,
IF(AND(I1007=110000,R1007&gt;1345.6,R1007&lt;=1513.8,M1007&gt;10),('[1]Pricing Schedule'!$F$111+('[1]Pricing Schedule'!$F$113*M1007))*9,
9999999999)))))))))))))))))))))))))))))))))))))))</f>
        <v>1550890</v>
      </c>
      <c r="T1007" s="21">
        <f>IF(AND(I1007=38000,R1007&lt;=4.5,M1007&gt;8),'[1]Pricing Schedule'!$J$9,
IF(AND(I1007=38000,R1007&lt;=4.5,M1007&lt;=8),'[1]Pricing Schedule'!$J$36,
IF(AND(I1007=38000,R1007&gt;4.5,R1007&lt;=9,M1007&gt;8),'[1]Pricing Schedule'!$J$18,
IF(AND(I1007=38000,R1007&gt;4.5,R1007&lt;=9,M1007&lt;=8),'[1]Pricing Schedule'!$J$36,
IF(AND(I1007=38000,R1007&gt;9,R1007&lt;=12.8,M1007&gt;8),'[1]Pricing Schedule'!$J$27,
IF(AND(I1007=38000,R1007&gt;9,R1007&lt;=12.8,M1007&lt;=8),'[1]Pricing Schedule'!$J$36,
IF(AND(I1007=38000,R1007&gt;12.8,R1007&lt;=22.8),'[1]Pricing Schedule'!$J$36,
IF(AND(I1007=38000,R1007&gt;22.8,R1007&lt;=30.2),'[1]Pricing Schedule'!$J$45,
IF(AND(I1007=38000,R1007&gt;30.2,R1007&lt;=45.9),'[1]Pricing Schedule'!$J$54,
IF(AND(I1007=38000,R1007&gt;45.9,R1007&lt;=123.4),'[1]Pricing Schedule'!$J$97,
IF(AND(I1007=38000,R1007&gt;123.4,R1007&lt;=168.2,M1007&lt;=10),'[1]Pricing Schedule'!$J$105,
IF(AND(I1007=38000,R1007&gt;123.4,R1007&lt;=168.2,M1007&gt;10),'[1]Pricing Schedule'!$J$113,
IF(AND(I1007=38000,R1007&gt;168.2,R1007&lt;=336.4,M1007&lt;=10),('[1]Pricing Schedule'!$J$105),
IF(AND(I1007=38000,R1007&gt;168.2,R1007&lt;=336.4,M1007&gt;10),('[1]Pricing Schedule'!$J$113),
IF(AND(I1007=38000,R1007&gt;336.4,R1007&lt;=504.6,M1007&lt;=10),('[1]Pricing Schedule'!$J$105),
IF(AND(I1007=38000,R1007&gt;336.4,R1007&lt;=504.6,M1007&gt;10),('[1]Pricing Schedule'!$J$113),
IF(AND(I1007=38000,R1007&gt;504.6,R1007&lt;=672.8,M1007&lt;=10),('[1]Pricing Schedule'!$J$105),
IF(AND(I1007=38000,R1007&gt;504.6,R1007&lt;=672.8,M1007&gt;10),('[1]Pricing Schedule'!$J$113),
IF(AND(I1007=110000,R1007&lt;=12.8,M1007&gt;2),'[1]Pricing Schedule'!$J$63,
IF(AND(I1007=110000,R1007&lt;=12.8,M1007&lt;=2),'[1]Pricing Schedule'!$J$97,
IF(AND(I1007=110000,R1007&gt;12.8,R1007&lt;=22.8,M1007&gt;3),'[1]Pricing Schedule'!$J$72,
IF(AND(I1007=110000,R1007&gt;12.8,R1007&lt;=22.8,M1007&lt;=3),'[1]Pricing Schedule'!$J$97,
IF(AND(I1007=110000,R1007&gt;22.8,R1007&lt;=30.2),'[1]Pricing Schedule'!$J$81,
IF(AND(I1007=110000,R1007&gt;30.2,R1007&lt;=45.9),'[1]Pricing Schedule'!$J$90,
IF(AND(I1007=110000,R1007&gt;45.9,R1007&lt;=123.4),'[1]Pricing Schedule'!$J$97,
IF(AND(I1007=110000,R1007&gt;123.4,R1007&lt;=168.2,M1007&lt;=10),'[1]Pricing Schedule'!$J$105,
IF(AND(I1007=110000,R1007&gt;123.4,R1007&lt;=168.2,M1007&gt;10),'[1]Pricing Schedule'!$J$113,
IF(AND(I1007=110000,R1007&gt;168.2,R1007&lt;=336.2,M1007&lt;=10),('[1]Pricing Schedule'!$J$105),
IF(AND(I1007=110000,R1007&gt;168.2,R1007&lt;=336.2,M1007&gt;10),('[1]Pricing Schedule'!$J$113),
IF(AND(I1007=110000,R1007&gt;336.4,R1007&lt;=504.6,M1007&lt;=10),('[1]Pricing Schedule'!$J$105),
IF(AND(I1007=110000,R1007&gt;336.4,R1007&lt;=504.6,M1007&gt;10),('[1]Pricing Schedule'!$J$113),
IF(AND(I1007=110000,R1007&gt;504.6,R1007&lt;=672.8,M1007&lt;=10),('[1]Pricing Schedule'!$J$105),
IF(AND(I1007=110000,R1007&gt;504.6,R1007&lt;=672.8,M1007&gt;10),('[1]Pricing Schedule'!$J$113),
IF(AND(I1007=110000,R1007&gt;672.8,R1007&lt;=841,M1007&lt;=10),('[1]Pricing Schedule'!$J$105),
IF(AND(I1007=110000,R1007&gt;672.8,R1007&lt;=841,M1007&gt;10),('[1]Pricing Schedule'!$J$113),
IF(AND(I1007=110000,R1007&gt;1682,R1007&lt;=1850.2,M1007&lt;=10),('[1]Pricing Schedule'!$J$105),
IF(AND(I1007=110000,R1007&gt;1682,R1007&lt;=1850.2,M1007&gt;10),('[1]Pricing Schedule'!$J$113),
IF(AND(I1007=110000,R1007&gt;2018.4,R1007&lt;=2186.6,M1007&lt;=10),('[1]Pricing Schedule'!$J$105),
IF(AND(I1007=110000,R1007&gt;2018.4,R1007&lt;=2186.6,M1007&gt;10),('[1]Pricing Schedule'!$J$113),999999999)))))))))))))))))))))))))))))))))))))))</f>
        <v>11</v>
      </c>
      <c r="U1007" s="40">
        <f t="shared" si="96"/>
        <v>33569.047619047618</v>
      </c>
      <c r="V1007" s="41">
        <f t="shared" si="97"/>
        <v>29.789346762181715</v>
      </c>
      <c r="Y1007" s="23">
        <v>207</v>
      </c>
      <c r="Z1007" s="23">
        <v>78</v>
      </c>
      <c r="AR1007" s="35"/>
    </row>
    <row r="1008" spans="1:44">
      <c r="A1008" s="23">
        <v>1009</v>
      </c>
      <c r="B1008" s="23">
        <v>1009</v>
      </c>
      <c r="C1008" s="23" t="s">
        <v>1508</v>
      </c>
      <c r="D1008" s="23" t="s">
        <v>168</v>
      </c>
      <c r="E1008" s="23" t="s">
        <v>168</v>
      </c>
      <c r="F1008" s="23" t="s">
        <v>564</v>
      </c>
      <c r="G1008" s="23" t="s">
        <v>565</v>
      </c>
      <c r="H1008" s="23" t="s">
        <v>113</v>
      </c>
      <c r="I1008" s="13">
        <v>38000</v>
      </c>
      <c r="J1008" s="23" t="s">
        <v>119</v>
      </c>
      <c r="K1008" s="13">
        <v>38000</v>
      </c>
      <c r="L1008" s="24">
        <v>9.1790000000000003</v>
      </c>
      <c r="M1008" s="37">
        <f t="shared" si="92"/>
        <v>10</v>
      </c>
      <c r="N1008" s="24">
        <v>0.47699999999999998</v>
      </c>
      <c r="O1008" s="13">
        <v>2</v>
      </c>
      <c r="P1008" s="36">
        <f t="shared" si="93"/>
        <v>0.47699999999999998</v>
      </c>
      <c r="Q1008" s="38">
        <f t="shared" si="94"/>
        <v>4.2</v>
      </c>
      <c r="R1008" s="37">
        <f t="shared" si="95"/>
        <v>4.2</v>
      </c>
      <c r="S1008" s="39">
        <f>IF(AND(I1008=38000,R1008&lt;=4.5,M1008&gt;8),'[1]Pricing Schedule'!$F$8+('[1]Pricing Schedule'!$F$9*M1008),
IF(AND(I1008=38000,R1008&lt;=4.5,M1008&lt;=8),'[1]Pricing Schedule'!$F$34+('[1]Pricing Schedule'!$F$36*M1008),
IF(AND(I1008=38000,R1008&gt;4.5,R1008&lt;=9,M1008&gt;8),'[1]Pricing Schedule'!$F$17+('[1]Pricing Schedule'!$F$18*M1008),
IF(AND(I1008=38000,R1008&gt;4.5,R1008&lt;=9,M1008&lt;=8),'[1]Pricing Schedule'!$F$34+('[1]Pricing Schedule'!$F$36*M1008),
IF(AND(I1008=38000,R1008&gt;9,R1008&lt;=12.8,M1008&gt;8),'[1]Pricing Schedule'!$F$26+('[1]Pricing Schedule'!$F$27*M1008),
IF(AND(I1008=38000,R1008&gt;9,R1008&lt;=12.8,M1008&lt;=8),'[1]Pricing Schedule'!$F$34+('[1]Pricing Schedule'!$F$36*M1008),
IF(AND(I1008=38000,R1008&gt;12.8,R1008&lt;=22.8),'[1]Pricing Schedule'!$F$34+('[1]Pricing Schedule'!$F$36*M1008),
IF(AND(I1008=38000,R1008&gt;22.8,R1008&lt;=30.2),'[1]Pricing Schedule'!$F$43+('[1]Pricing Schedule'!$F$45*M1008),
IF(AND(I1008=38000,R1008&gt;30.2,R1008&lt;=45.9),'[1]Pricing Schedule'!$F$52+('[1]Pricing Schedule'!$F$54*M1008),
IF(AND(I1008=38000,R1008&gt;45.9,R1008&lt;=123.4),'[1]Pricing Schedule'!$F$96+('[1]Pricing Schedule'!$F$97*M1008),
IF(AND(I1008=38000,R1008&gt;123.4,R1008&lt;=168.2,M1008&lt;=10),'[1]Pricing Schedule'!$F$103+('[1]Pricing Schedule'!$F$105*M1008),
IF(AND(I1008=38000,R1008&gt;123.4,R1008&lt;=168.2,M1008&gt;10),'[1]Pricing Schedule'!$F$111+('[1]Pricing Schedule'!$F$113*M1008),
IF(AND(I1008=38000,R1008&gt;157.4,R1008&lt;=336.4,M1008&lt;=10),('[1]Pricing Schedule'!$F$103+('[1]Pricing Schedule'!$F$105*M1008))*2,
IF(AND(I1008=38000,R1008&gt;157.4,R1008&lt;=336.4,M1008&gt;10),('[1]Pricing Schedule'!$F$111+('[1]Pricing Schedule'!$F$113*M1008))*2,
IF(AND(I1008=38000,R1008&gt;314.8,R1008&lt;=504.6,M1008&lt;=10),('[1]Pricing Schedule'!$F$103+('[1]Pricing Schedule'!$F$105*M1008))*3,
IF(AND(I1008=38000,R1008&gt;314.8,R1008&lt;=504.6,M1008&gt;10),('[1]Pricing Schedule'!$F$111+('[1]Pricing Schedule'!$F$113*M1008))*3,
IF(AND(I1008=38000,R1008&gt;472.2,R1008&lt;=672.8,M1008&lt;=10),('[1]Pricing Schedule'!$F$103+('[1]Pricing Schedule'!$F$105*M1008))*4,
IF(AND(I1008=38000,R1008&gt;472.2,R1008&lt;=672.8,M1008&gt;10),('[1]Pricing Schedule'!$F$111+('[1]Pricing Schedule'!$F$113*M1008))*4,
IF(AND(I1008=110000,R1008&lt;=12.8,M1008&gt;2),'[1]Pricing Schedule'!$F$62+('[1]Pricing Schedule'!$F$63*M1008),
IF(AND(I1008=110000,R1008&lt;=12.8,M1008&lt;=2),'[1]Pricing Schedule'!$F$96+('[1]Pricing Schedule'!$F$97*M1008),
IF(AND(I1008=110000,R1008&gt;12.8,R1008&lt;=22.8,M1008&gt;3),'[1]Pricing Schedule'!$F$71+('[1]Pricing Schedule'!$F$72*M1008),
IF(AND(I1008=110000,R1008&gt;12.8,R1008&lt;=22.8,M1008&lt;=3),'[1]Pricing Schedule'!$F$96+('[1]Pricing Schedule'!$F$97*M1008),
IF(AND(I1008=110000,R1008&gt;22.8,R1008&lt;=30.2),'[1]Pricing Schedule'!$F$80+('[1]Pricing Schedule'!$F$81*M1008),
IF(AND(I1008=110000,R1008&gt;30.2,R1008&lt;=45.9),'[1]Pricing Schedule'!$F$89+('[1]Pricing Schedule'!$F$90*M1008),
IF(AND(I1008=110000,R1008&gt;45.9,R1008&lt;=123.4),'[1]Pricing Schedule'!$F$96+('[1]Pricing Schedule'!$F$97*M1008),
IF(AND(I1008=110000,R1008&gt;123.4,R1008&lt;=168.2,M1008&lt;=10),'[1]Pricing Schedule'!$F$103+('[1]Pricing Schedule'!$F$105*M1008),
IF(AND(I1008=110000,R1008&gt;123.4,R1008&lt;=168.2,M1008&gt;10),'[1]Pricing Schedule'!$F$111+('[1]Pricing Schedule'!$F$113*M1008),
IF(AND(I1008=110000,R1008&gt;168.2,R1008&lt;=336.4,M1008&lt;=10),('[1]Pricing Schedule'!$F$103+('[1]Pricing Schedule'!$F$105*M1008))*2,
IF(AND(I1008=110000,R1008&gt;168.2,R1008&lt;=336.4,M1008&gt;10),('[1]Pricing Schedule'!$F$111+('[1]Pricing Schedule'!$F$113*M1008))*2,
IF(AND(I1008=110000,R1008&gt;336.4,R1008&lt;=504.6,M1008&lt;=10),('[1]Pricing Schedule'!$F$103+('[1]Pricing Schedule'!$F$105*M1008))*3,
IF(AND(I1008=110000,R1008&gt;336.4,R1008&lt;=504.6,M1008&gt;10),('[1]Pricing Schedule'!$F$111+('[1]Pricing Schedule'!$F$113*M1008))*3,
IF(AND(I1008=110000,R1008&gt;504.6,R1008&lt;=672.8,M1008&lt;=10),('[1]Pricing Schedule'!$F$103+('[1]Pricing Schedule'!$F$105*M1008))*4,
IF(AND(I1008=110000,R1008&gt;504.6,R1008&lt;=672.8,M1008&gt;10),('[1]Pricing Schedule'!$F$111+('[1]Pricing Schedule'!$F$113*M1008))*4,
IF(AND(I1008=110000,R1008&gt;672.8,R1008&lt;=841,M1008&lt;=10),('[1]Pricing Schedule'!$F$103+('[1]Pricing Schedule'!$F$105*M1008))*5,
IF(AND(I1008=110000,R1008&gt;672.8,R1008&lt;=841,M1008&gt;10),('[1]Pricing Schedule'!$F$111+('[1]Pricing Schedule'!$F$113*M1008))*5,
IF(AND(I1008=110000,R1008&gt;672.8,R1008&lt;=841,M1008&lt;=10),('[1]Pricing Schedule'!$F$103+('[1]Pricing Schedule'!$F$105*M1008))*5,
IF(AND(I1008=110000,R1008&gt;672.8,R1008&lt;=841,M1008&gt;10),('[1]Pricing Schedule'!$F$111+('[1]Pricing Schedule'!$F$113*M1008))*5,
IF(AND(I1008=110000,R1008&gt;1345.6,R1008&lt;=1513.8,M1008&lt;=10),('[1]Pricing Schedule'!$F$103+('[1]Pricing Schedule'!$F$105*M1008))*9,
IF(AND(I1008=110000,R1008&gt;1345.6,R1008&lt;=1513.8,M1008&gt;10),('[1]Pricing Schedule'!$F$111+('[1]Pricing Schedule'!$F$113*M1008))*9,
9999999999)))))))))))))))))))))))))))))))))))))))</f>
        <v>1387140</v>
      </c>
      <c r="T1008" s="21">
        <f>IF(AND(I1008=38000,R1008&lt;=4.5,M1008&gt;8),'[1]Pricing Schedule'!$J$9,
IF(AND(I1008=38000,R1008&lt;=4.5,M1008&lt;=8),'[1]Pricing Schedule'!$J$36,
IF(AND(I1008=38000,R1008&gt;4.5,R1008&lt;=9,M1008&gt;8),'[1]Pricing Schedule'!$J$18,
IF(AND(I1008=38000,R1008&gt;4.5,R1008&lt;=9,M1008&lt;=8),'[1]Pricing Schedule'!$J$36,
IF(AND(I1008=38000,R1008&gt;9,R1008&lt;=12.8,M1008&gt;8),'[1]Pricing Schedule'!$J$27,
IF(AND(I1008=38000,R1008&gt;9,R1008&lt;=12.8,M1008&lt;=8),'[1]Pricing Schedule'!$J$36,
IF(AND(I1008=38000,R1008&gt;12.8,R1008&lt;=22.8),'[1]Pricing Schedule'!$J$36,
IF(AND(I1008=38000,R1008&gt;22.8,R1008&lt;=30.2),'[1]Pricing Schedule'!$J$45,
IF(AND(I1008=38000,R1008&gt;30.2,R1008&lt;=45.9),'[1]Pricing Schedule'!$J$54,
IF(AND(I1008=38000,R1008&gt;45.9,R1008&lt;=123.4),'[1]Pricing Schedule'!$J$97,
IF(AND(I1008=38000,R1008&gt;123.4,R1008&lt;=168.2,M1008&lt;=10),'[1]Pricing Schedule'!$J$105,
IF(AND(I1008=38000,R1008&gt;123.4,R1008&lt;=168.2,M1008&gt;10),'[1]Pricing Schedule'!$J$113,
IF(AND(I1008=38000,R1008&gt;168.2,R1008&lt;=336.4,M1008&lt;=10),('[1]Pricing Schedule'!$J$105),
IF(AND(I1008=38000,R1008&gt;168.2,R1008&lt;=336.4,M1008&gt;10),('[1]Pricing Schedule'!$J$113),
IF(AND(I1008=38000,R1008&gt;336.4,R1008&lt;=504.6,M1008&lt;=10),('[1]Pricing Schedule'!$J$105),
IF(AND(I1008=38000,R1008&gt;336.4,R1008&lt;=504.6,M1008&gt;10),('[1]Pricing Schedule'!$J$113),
IF(AND(I1008=38000,R1008&gt;504.6,R1008&lt;=672.8,M1008&lt;=10),('[1]Pricing Schedule'!$J$105),
IF(AND(I1008=38000,R1008&gt;504.6,R1008&lt;=672.8,M1008&gt;10),('[1]Pricing Schedule'!$J$113),
IF(AND(I1008=110000,R1008&lt;=12.8,M1008&gt;2),'[1]Pricing Schedule'!$J$63,
IF(AND(I1008=110000,R1008&lt;=12.8,M1008&lt;=2),'[1]Pricing Schedule'!$J$97,
IF(AND(I1008=110000,R1008&gt;12.8,R1008&lt;=22.8,M1008&gt;3),'[1]Pricing Schedule'!$J$72,
IF(AND(I1008=110000,R1008&gt;12.8,R1008&lt;=22.8,M1008&lt;=3),'[1]Pricing Schedule'!$J$97,
IF(AND(I1008=110000,R1008&gt;22.8,R1008&lt;=30.2),'[1]Pricing Schedule'!$J$81,
IF(AND(I1008=110000,R1008&gt;30.2,R1008&lt;=45.9),'[1]Pricing Schedule'!$J$90,
IF(AND(I1008=110000,R1008&gt;45.9,R1008&lt;=123.4),'[1]Pricing Schedule'!$J$97,
IF(AND(I1008=110000,R1008&gt;123.4,R1008&lt;=168.2,M1008&lt;=10),'[1]Pricing Schedule'!$J$105,
IF(AND(I1008=110000,R1008&gt;123.4,R1008&lt;=168.2,M1008&gt;10),'[1]Pricing Schedule'!$J$113,
IF(AND(I1008=110000,R1008&gt;168.2,R1008&lt;=336.2,M1008&lt;=10),('[1]Pricing Schedule'!$J$105),
IF(AND(I1008=110000,R1008&gt;168.2,R1008&lt;=336.2,M1008&gt;10),('[1]Pricing Schedule'!$J$113),
IF(AND(I1008=110000,R1008&gt;336.4,R1008&lt;=504.6,M1008&lt;=10),('[1]Pricing Schedule'!$J$105),
IF(AND(I1008=110000,R1008&gt;336.4,R1008&lt;=504.6,M1008&gt;10),('[1]Pricing Schedule'!$J$113),
IF(AND(I1008=110000,R1008&gt;504.6,R1008&lt;=672.8,M1008&lt;=10),('[1]Pricing Schedule'!$J$105),
IF(AND(I1008=110000,R1008&gt;504.6,R1008&lt;=672.8,M1008&gt;10),('[1]Pricing Schedule'!$J$113),
IF(AND(I1008=110000,R1008&gt;672.8,R1008&lt;=841,M1008&lt;=10),('[1]Pricing Schedule'!$J$105),
IF(AND(I1008=110000,R1008&gt;672.8,R1008&lt;=841,M1008&gt;10),('[1]Pricing Schedule'!$J$113),
IF(AND(I1008=110000,R1008&gt;1682,R1008&lt;=1850.2,M1008&lt;=10),('[1]Pricing Schedule'!$J$105),
IF(AND(I1008=110000,R1008&gt;1682,R1008&lt;=1850.2,M1008&gt;10),('[1]Pricing Schedule'!$J$113),
IF(AND(I1008=110000,R1008&gt;2018.4,R1008&lt;=2186.6,M1008&lt;=10),('[1]Pricing Schedule'!$J$105),
IF(AND(I1008=110000,R1008&gt;2018.4,R1008&lt;=2186.6,M1008&gt;10),('[1]Pricing Schedule'!$J$113),999999999)))))))))))))))))))))))))))))))))))))))</f>
        <v>1</v>
      </c>
      <c r="U1008" s="40">
        <f t="shared" si="96"/>
        <v>330271.42857142858</v>
      </c>
      <c r="V1008" s="41">
        <f t="shared" si="97"/>
        <v>3.0278126216531858</v>
      </c>
      <c r="Y1008" s="23">
        <v>337</v>
      </c>
      <c r="Z1008" s="23">
        <v>170</v>
      </c>
      <c r="AR1008" s="35"/>
    </row>
    <row r="1009" spans="1:44">
      <c r="A1009" s="23">
        <v>1010</v>
      </c>
      <c r="B1009" s="23">
        <v>1010</v>
      </c>
      <c r="C1009" s="23" t="s">
        <v>1509</v>
      </c>
      <c r="D1009" s="23" t="s">
        <v>168</v>
      </c>
      <c r="E1009" s="23" t="s">
        <v>168</v>
      </c>
      <c r="F1009" s="23" t="s">
        <v>564</v>
      </c>
      <c r="G1009" s="23" t="s">
        <v>565</v>
      </c>
      <c r="H1009" s="23" t="s">
        <v>113</v>
      </c>
      <c r="I1009" s="13">
        <v>38000</v>
      </c>
      <c r="J1009" s="23" t="s">
        <v>119</v>
      </c>
      <c r="K1009" s="13">
        <v>38000</v>
      </c>
      <c r="L1009" s="24">
        <v>6.5970000000000004</v>
      </c>
      <c r="M1009" s="37">
        <f t="shared" si="92"/>
        <v>7</v>
      </c>
      <c r="N1009" s="24">
        <v>3.673</v>
      </c>
      <c r="O1009" s="13">
        <v>2</v>
      </c>
      <c r="P1009" s="36">
        <f t="shared" si="93"/>
        <v>2.75475</v>
      </c>
      <c r="Q1009" s="38">
        <f t="shared" si="94"/>
        <v>33.6</v>
      </c>
      <c r="R1009" s="37">
        <f t="shared" si="95"/>
        <v>33.6</v>
      </c>
      <c r="S1009" s="39">
        <f>IF(AND(I1009=38000,R1009&lt;=4.5,M1009&gt;8),'[1]Pricing Schedule'!$F$8+('[1]Pricing Schedule'!$F$9*M1009),
IF(AND(I1009=38000,R1009&lt;=4.5,M1009&lt;=8),'[1]Pricing Schedule'!$F$34+('[1]Pricing Schedule'!$F$36*M1009),
IF(AND(I1009=38000,R1009&gt;4.5,R1009&lt;=9,M1009&gt;8),'[1]Pricing Schedule'!$F$17+('[1]Pricing Schedule'!$F$18*M1009),
IF(AND(I1009=38000,R1009&gt;4.5,R1009&lt;=9,M1009&lt;=8),'[1]Pricing Schedule'!$F$34+('[1]Pricing Schedule'!$F$36*M1009),
IF(AND(I1009=38000,R1009&gt;9,R1009&lt;=12.8,M1009&gt;8),'[1]Pricing Schedule'!$F$26+('[1]Pricing Schedule'!$F$27*M1009),
IF(AND(I1009=38000,R1009&gt;9,R1009&lt;=12.8,M1009&lt;=8),'[1]Pricing Schedule'!$F$34+('[1]Pricing Schedule'!$F$36*M1009),
IF(AND(I1009=38000,R1009&gt;12.8,R1009&lt;=22.8),'[1]Pricing Schedule'!$F$34+('[1]Pricing Schedule'!$F$36*M1009),
IF(AND(I1009=38000,R1009&gt;22.8,R1009&lt;=30.2),'[1]Pricing Schedule'!$F$43+('[1]Pricing Schedule'!$F$45*M1009),
IF(AND(I1009=38000,R1009&gt;30.2,R1009&lt;=45.9),'[1]Pricing Schedule'!$F$52+('[1]Pricing Schedule'!$F$54*M1009),
IF(AND(I1009=38000,R1009&gt;45.9,R1009&lt;=123.4),'[1]Pricing Schedule'!$F$96+('[1]Pricing Schedule'!$F$97*M1009),
IF(AND(I1009=38000,R1009&gt;123.4,R1009&lt;=168.2,M1009&lt;=10),'[1]Pricing Schedule'!$F$103+('[1]Pricing Schedule'!$F$105*M1009),
IF(AND(I1009=38000,R1009&gt;123.4,R1009&lt;=168.2,M1009&gt;10),'[1]Pricing Schedule'!$F$111+('[1]Pricing Schedule'!$F$113*M1009),
IF(AND(I1009=38000,R1009&gt;157.4,R1009&lt;=336.4,M1009&lt;=10),('[1]Pricing Schedule'!$F$103+('[1]Pricing Schedule'!$F$105*M1009))*2,
IF(AND(I1009=38000,R1009&gt;157.4,R1009&lt;=336.4,M1009&gt;10),('[1]Pricing Schedule'!$F$111+('[1]Pricing Schedule'!$F$113*M1009))*2,
IF(AND(I1009=38000,R1009&gt;314.8,R1009&lt;=504.6,M1009&lt;=10),('[1]Pricing Schedule'!$F$103+('[1]Pricing Schedule'!$F$105*M1009))*3,
IF(AND(I1009=38000,R1009&gt;314.8,R1009&lt;=504.6,M1009&gt;10),('[1]Pricing Schedule'!$F$111+('[1]Pricing Schedule'!$F$113*M1009))*3,
IF(AND(I1009=38000,R1009&gt;472.2,R1009&lt;=672.8,M1009&lt;=10),('[1]Pricing Schedule'!$F$103+('[1]Pricing Schedule'!$F$105*M1009))*4,
IF(AND(I1009=38000,R1009&gt;472.2,R1009&lt;=672.8,M1009&gt;10),('[1]Pricing Schedule'!$F$111+('[1]Pricing Schedule'!$F$113*M1009))*4,
IF(AND(I1009=110000,R1009&lt;=12.8,M1009&gt;2),'[1]Pricing Schedule'!$F$62+('[1]Pricing Schedule'!$F$63*M1009),
IF(AND(I1009=110000,R1009&lt;=12.8,M1009&lt;=2),'[1]Pricing Schedule'!$F$96+('[1]Pricing Schedule'!$F$97*M1009),
IF(AND(I1009=110000,R1009&gt;12.8,R1009&lt;=22.8,M1009&gt;3),'[1]Pricing Schedule'!$F$71+('[1]Pricing Schedule'!$F$72*M1009),
IF(AND(I1009=110000,R1009&gt;12.8,R1009&lt;=22.8,M1009&lt;=3),'[1]Pricing Schedule'!$F$96+('[1]Pricing Schedule'!$F$97*M1009),
IF(AND(I1009=110000,R1009&gt;22.8,R1009&lt;=30.2),'[1]Pricing Schedule'!$F$80+('[1]Pricing Schedule'!$F$81*M1009),
IF(AND(I1009=110000,R1009&gt;30.2,R1009&lt;=45.9),'[1]Pricing Schedule'!$F$89+('[1]Pricing Schedule'!$F$90*M1009),
IF(AND(I1009=110000,R1009&gt;45.9,R1009&lt;=123.4),'[1]Pricing Schedule'!$F$96+('[1]Pricing Schedule'!$F$97*M1009),
IF(AND(I1009=110000,R1009&gt;123.4,R1009&lt;=168.2,M1009&lt;=10),'[1]Pricing Schedule'!$F$103+('[1]Pricing Schedule'!$F$105*M1009),
IF(AND(I1009=110000,R1009&gt;123.4,R1009&lt;=168.2,M1009&gt;10),'[1]Pricing Schedule'!$F$111+('[1]Pricing Schedule'!$F$113*M1009),
IF(AND(I1009=110000,R1009&gt;168.2,R1009&lt;=336.4,M1009&lt;=10),('[1]Pricing Schedule'!$F$103+('[1]Pricing Schedule'!$F$105*M1009))*2,
IF(AND(I1009=110000,R1009&gt;168.2,R1009&lt;=336.4,M1009&gt;10),('[1]Pricing Schedule'!$F$111+('[1]Pricing Schedule'!$F$113*M1009))*2,
IF(AND(I1009=110000,R1009&gt;336.4,R1009&lt;=504.6,M1009&lt;=10),('[1]Pricing Schedule'!$F$103+('[1]Pricing Schedule'!$F$105*M1009))*3,
IF(AND(I1009=110000,R1009&gt;336.4,R1009&lt;=504.6,M1009&gt;10),('[1]Pricing Schedule'!$F$111+('[1]Pricing Schedule'!$F$113*M1009))*3,
IF(AND(I1009=110000,R1009&gt;504.6,R1009&lt;=672.8,M1009&lt;=10),('[1]Pricing Schedule'!$F$103+('[1]Pricing Schedule'!$F$105*M1009))*4,
IF(AND(I1009=110000,R1009&gt;504.6,R1009&lt;=672.8,M1009&gt;10),('[1]Pricing Schedule'!$F$111+('[1]Pricing Schedule'!$F$113*M1009))*4,
IF(AND(I1009=110000,R1009&gt;672.8,R1009&lt;=841,M1009&lt;=10),('[1]Pricing Schedule'!$F$103+('[1]Pricing Schedule'!$F$105*M1009))*5,
IF(AND(I1009=110000,R1009&gt;672.8,R1009&lt;=841,M1009&gt;10),('[1]Pricing Schedule'!$F$111+('[1]Pricing Schedule'!$F$113*M1009))*5,
IF(AND(I1009=110000,R1009&gt;672.8,R1009&lt;=841,M1009&lt;=10),('[1]Pricing Schedule'!$F$103+('[1]Pricing Schedule'!$F$105*M1009))*5,
IF(AND(I1009=110000,R1009&gt;672.8,R1009&lt;=841,M1009&gt;10),('[1]Pricing Schedule'!$F$111+('[1]Pricing Schedule'!$F$113*M1009))*5,
IF(AND(I1009=110000,R1009&gt;1345.6,R1009&lt;=1513.8,M1009&lt;=10),('[1]Pricing Schedule'!$F$103+('[1]Pricing Schedule'!$F$105*M1009))*9,
IF(AND(I1009=110000,R1009&gt;1345.6,R1009&lt;=1513.8,M1009&gt;10),('[1]Pricing Schedule'!$F$111+('[1]Pricing Schedule'!$F$113*M1009))*9,
9999999999)))))))))))))))))))))))))))))))))))))))</f>
        <v>1126610</v>
      </c>
      <c r="T1009" s="21">
        <f>IF(AND(I1009=38000,R1009&lt;=4.5,M1009&gt;8),'[1]Pricing Schedule'!$J$9,
IF(AND(I1009=38000,R1009&lt;=4.5,M1009&lt;=8),'[1]Pricing Schedule'!$J$36,
IF(AND(I1009=38000,R1009&gt;4.5,R1009&lt;=9,M1009&gt;8),'[1]Pricing Schedule'!$J$18,
IF(AND(I1009=38000,R1009&gt;4.5,R1009&lt;=9,M1009&lt;=8),'[1]Pricing Schedule'!$J$36,
IF(AND(I1009=38000,R1009&gt;9,R1009&lt;=12.8,M1009&gt;8),'[1]Pricing Schedule'!$J$27,
IF(AND(I1009=38000,R1009&gt;9,R1009&lt;=12.8,M1009&lt;=8),'[1]Pricing Schedule'!$J$36,
IF(AND(I1009=38000,R1009&gt;12.8,R1009&lt;=22.8),'[1]Pricing Schedule'!$J$36,
IF(AND(I1009=38000,R1009&gt;22.8,R1009&lt;=30.2),'[1]Pricing Schedule'!$J$45,
IF(AND(I1009=38000,R1009&gt;30.2,R1009&lt;=45.9),'[1]Pricing Schedule'!$J$54,
IF(AND(I1009=38000,R1009&gt;45.9,R1009&lt;=123.4),'[1]Pricing Schedule'!$J$97,
IF(AND(I1009=38000,R1009&gt;123.4,R1009&lt;=168.2,M1009&lt;=10),'[1]Pricing Schedule'!$J$105,
IF(AND(I1009=38000,R1009&gt;123.4,R1009&lt;=168.2,M1009&gt;10),'[1]Pricing Schedule'!$J$113,
IF(AND(I1009=38000,R1009&gt;168.2,R1009&lt;=336.4,M1009&lt;=10),('[1]Pricing Schedule'!$J$105),
IF(AND(I1009=38000,R1009&gt;168.2,R1009&lt;=336.4,M1009&gt;10),('[1]Pricing Schedule'!$J$113),
IF(AND(I1009=38000,R1009&gt;336.4,R1009&lt;=504.6,M1009&lt;=10),('[1]Pricing Schedule'!$J$105),
IF(AND(I1009=38000,R1009&gt;336.4,R1009&lt;=504.6,M1009&gt;10),('[1]Pricing Schedule'!$J$113),
IF(AND(I1009=38000,R1009&gt;504.6,R1009&lt;=672.8,M1009&lt;=10),('[1]Pricing Schedule'!$J$105),
IF(AND(I1009=38000,R1009&gt;504.6,R1009&lt;=672.8,M1009&gt;10),('[1]Pricing Schedule'!$J$113),
IF(AND(I1009=110000,R1009&lt;=12.8,M1009&gt;2),'[1]Pricing Schedule'!$J$63,
IF(AND(I1009=110000,R1009&lt;=12.8,M1009&lt;=2),'[1]Pricing Schedule'!$J$97,
IF(AND(I1009=110000,R1009&gt;12.8,R1009&lt;=22.8,M1009&gt;3),'[1]Pricing Schedule'!$J$72,
IF(AND(I1009=110000,R1009&gt;12.8,R1009&lt;=22.8,M1009&lt;=3),'[1]Pricing Schedule'!$J$97,
IF(AND(I1009=110000,R1009&gt;22.8,R1009&lt;=30.2),'[1]Pricing Schedule'!$J$81,
IF(AND(I1009=110000,R1009&gt;30.2,R1009&lt;=45.9),'[1]Pricing Schedule'!$J$90,
IF(AND(I1009=110000,R1009&gt;45.9,R1009&lt;=123.4),'[1]Pricing Schedule'!$J$97,
IF(AND(I1009=110000,R1009&gt;123.4,R1009&lt;=168.2,M1009&lt;=10),'[1]Pricing Schedule'!$J$105,
IF(AND(I1009=110000,R1009&gt;123.4,R1009&lt;=168.2,M1009&gt;10),'[1]Pricing Schedule'!$J$113,
IF(AND(I1009=110000,R1009&gt;168.2,R1009&lt;=336.2,M1009&lt;=10),('[1]Pricing Schedule'!$J$105),
IF(AND(I1009=110000,R1009&gt;168.2,R1009&lt;=336.2,M1009&gt;10),('[1]Pricing Schedule'!$J$113),
IF(AND(I1009=110000,R1009&gt;336.4,R1009&lt;=504.6,M1009&lt;=10),('[1]Pricing Schedule'!$J$105),
IF(AND(I1009=110000,R1009&gt;336.4,R1009&lt;=504.6,M1009&gt;10),('[1]Pricing Schedule'!$J$113),
IF(AND(I1009=110000,R1009&gt;504.6,R1009&lt;=672.8,M1009&lt;=10),('[1]Pricing Schedule'!$J$105),
IF(AND(I1009=110000,R1009&gt;504.6,R1009&lt;=672.8,M1009&gt;10),('[1]Pricing Schedule'!$J$113),
IF(AND(I1009=110000,R1009&gt;672.8,R1009&lt;=841,M1009&lt;=10),('[1]Pricing Schedule'!$J$105),
IF(AND(I1009=110000,R1009&gt;672.8,R1009&lt;=841,M1009&gt;10),('[1]Pricing Schedule'!$J$113),
IF(AND(I1009=110000,R1009&gt;1682,R1009&lt;=1850.2,M1009&lt;=10),('[1]Pricing Schedule'!$J$105),
IF(AND(I1009=110000,R1009&gt;1682,R1009&lt;=1850.2,M1009&gt;10),('[1]Pricing Schedule'!$J$113),
IF(AND(I1009=110000,R1009&gt;2018.4,R1009&lt;=2186.6,M1009&lt;=10),('[1]Pricing Schedule'!$J$105),
IF(AND(I1009=110000,R1009&gt;2018.4,R1009&lt;=2186.6,M1009&gt;10),('[1]Pricing Schedule'!$J$113),999999999)))))))))))))))))))))))))))))))))))))))</f>
        <v>6</v>
      </c>
      <c r="U1009" s="40">
        <f t="shared" si="96"/>
        <v>33530.059523809519</v>
      </c>
      <c r="V1009" s="41">
        <f t="shared" si="97"/>
        <v>29.823985230026363</v>
      </c>
      <c r="Y1009" s="23">
        <v>110</v>
      </c>
      <c r="Z1009" s="23">
        <v>170</v>
      </c>
      <c r="AR1009" s="35"/>
    </row>
    <row r="1010" spans="1:44">
      <c r="A1010" s="23">
        <v>1011</v>
      </c>
      <c r="B1010" s="23">
        <v>1011</v>
      </c>
      <c r="C1010" s="23" t="s">
        <v>1510</v>
      </c>
      <c r="D1010" s="23" t="s">
        <v>168</v>
      </c>
      <c r="E1010" s="23" t="s">
        <v>168</v>
      </c>
      <c r="F1010" s="23" t="s">
        <v>271</v>
      </c>
      <c r="G1010" s="23" t="s">
        <v>272</v>
      </c>
      <c r="H1010" s="23" t="s">
        <v>113</v>
      </c>
      <c r="I1010" s="13">
        <v>38000</v>
      </c>
      <c r="J1010" s="13">
        <v>38000</v>
      </c>
      <c r="K1010" s="23" t="s">
        <v>119</v>
      </c>
      <c r="L1010" s="24">
        <v>10.711</v>
      </c>
      <c r="M1010" s="37">
        <f t="shared" si="92"/>
        <v>11</v>
      </c>
      <c r="N1010" s="24">
        <v>0.92200000000000004</v>
      </c>
      <c r="O1010" s="13">
        <v>2</v>
      </c>
      <c r="P1010" s="36">
        <f t="shared" si="93"/>
        <v>0.6915</v>
      </c>
      <c r="Q1010" s="38">
        <f t="shared" si="94"/>
        <v>8.4</v>
      </c>
      <c r="R1010" s="37">
        <f t="shared" si="95"/>
        <v>8.4</v>
      </c>
      <c r="S1010" s="39">
        <f>IF(AND(I1010=38000,R1010&lt;=4.5,M1010&gt;8),'[1]Pricing Schedule'!$F$8+('[1]Pricing Schedule'!$F$9*M1010),
IF(AND(I1010=38000,R1010&lt;=4.5,M1010&lt;=8),'[1]Pricing Schedule'!$F$34+('[1]Pricing Schedule'!$F$36*M1010),
IF(AND(I1010=38000,R1010&gt;4.5,R1010&lt;=9,M1010&gt;8),'[1]Pricing Schedule'!$F$17+('[1]Pricing Schedule'!$F$18*M1010),
IF(AND(I1010=38000,R1010&gt;4.5,R1010&lt;=9,M1010&lt;=8),'[1]Pricing Schedule'!$F$34+('[1]Pricing Schedule'!$F$36*M1010),
IF(AND(I1010=38000,R1010&gt;9,R1010&lt;=12.8,M1010&gt;8),'[1]Pricing Schedule'!$F$26+('[1]Pricing Schedule'!$F$27*M1010),
IF(AND(I1010=38000,R1010&gt;9,R1010&lt;=12.8,M1010&lt;=8),'[1]Pricing Schedule'!$F$34+('[1]Pricing Schedule'!$F$36*M1010),
IF(AND(I1010=38000,R1010&gt;12.8,R1010&lt;=22.8),'[1]Pricing Schedule'!$F$34+('[1]Pricing Schedule'!$F$36*M1010),
IF(AND(I1010=38000,R1010&gt;22.8,R1010&lt;=30.2),'[1]Pricing Schedule'!$F$43+('[1]Pricing Schedule'!$F$45*M1010),
IF(AND(I1010=38000,R1010&gt;30.2,R1010&lt;=45.9),'[1]Pricing Schedule'!$F$52+('[1]Pricing Schedule'!$F$54*M1010),
IF(AND(I1010=38000,R1010&gt;45.9,R1010&lt;=123.4),'[1]Pricing Schedule'!$F$96+('[1]Pricing Schedule'!$F$97*M1010),
IF(AND(I1010=38000,R1010&gt;123.4,R1010&lt;=168.2,M1010&lt;=10),'[1]Pricing Schedule'!$F$103+('[1]Pricing Schedule'!$F$105*M1010),
IF(AND(I1010=38000,R1010&gt;123.4,R1010&lt;=168.2,M1010&gt;10),'[1]Pricing Schedule'!$F$111+('[1]Pricing Schedule'!$F$113*M1010),
IF(AND(I1010=38000,R1010&gt;157.4,R1010&lt;=336.4,M1010&lt;=10),('[1]Pricing Schedule'!$F$103+('[1]Pricing Schedule'!$F$105*M1010))*2,
IF(AND(I1010=38000,R1010&gt;157.4,R1010&lt;=336.4,M1010&gt;10),('[1]Pricing Schedule'!$F$111+('[1]Pricing Schedule'!$F$113*M1010))*2,
IF(AND(I1010=38000,R1010&gt;314.8,R1010&lt;=504.6,M1010&lt;=10),('[1]Pricing Schedule'!$F$103+('[1]Pricing Schedule'!$F$105*M1010))*3,
IF(AND(I1010=38000,R1010&gt;314.8,R1010&lt;=504.6,M1010&gt;10),('[1]Pricing Schedule'!$F$111+('[1]Pricing Schedule'!$F$113*M1010))*3,
IF(AND(I1010=38000,R1010&gt;472.2,R1010&lt;=672.8,M1010&lt;=10),('[1]Pricing Schedule'!$F$103+('[1]Pricing Schedule'!$F$105*M1010))*4,
IF(AND(I1010=38000,R1010&gt;472.2,R1010&lt;=672.8,M1010&gt;10),('[1]Pricing Schedule'!$F$111+('[1]Pricing Schedule'!$F$113*M1010))*4,
IF(AND(I1010=110000,R1010&lt;=12.8,M1010&gt;2),'[1]Pricing Schedule'!$F$62+('[1]Pricing Schedule'!$F$63*M1010),
IF(AND(I1010=110000,R1010&lt;=12.8,M1010&lt;=2),'[1]Pricing Schedule'!$F$96+('[1]Pricing Schedule'!$F$97*M1010),
IF(AND(I1010=110000,R1010&gt;12.8,R1010&lt;=22.8,M1010&gt;3),'[1]Pricing Schedule'!$F$71+('[1]Pricing Schedule'!$F$72*M1010),
IF(AND(I1010=110000,R1010&gt;12.8,R1010&lt;=22.8,M1010&lt;=3),'[1]Pricing Schedule'!$F$96+('[1]Pricing Schedule'!$F$97*M1010),
IF(AND(I1010=110000,R1010&gt;22.8,R1010&lt;=30.2),'[1]Pricing Schedule'!$F$80+('[1]Pricing Schedule'!$F$81*M1010),
IF(AND(I1010=110000,R1010&gt;30.2,R1010&lt;=45.9),'[1]Pricing Schedule'!$F$89+('[1]Pricing Schedule'!$F$90*M1010),
IF(AND(I1010=110000,R1010&gt;45.9,R1010&lt;=123.4),'[1]Pricing Schedule'!$F$96+('[1]Pricing Schedule'!$F$97*M1010),
IF(AND(I1010=110000,R1010&gt;123.4,R1010&lt;=168.2,M1010&lt;=10),'[1]Pricing Schedule'!$F$103+('[1]Pricing Schedule'!$F$105*M1010),
IF(AND(I1010=110000,R1010&gt;123.4,R1010&lt;=168.2,M1010&gt;10),'[1]Pricing Schedule'!$F$111+('[1]Pricing Schedule'!$F$113*M1010),
IF(AND(I1010=110000,R1010&gt;168.2,R1010&lt;=336.4,M1010&lt;=10),('[1]Pricing Schedule'!$F$103+('[1]Pricing Schedule'!$F$105*M1010))*2,
IF(AND(I1010=110000,R1010&gt;168.2,R1010&lt;=336.4,M1010&gt;10),('[1]Pricing Schedule'!$F$111+('[1]Pricing Schedule'!$F$113*M1010))*2,
IF(AND(I1010=110000,R1010&gt;336.4,R1010&lt;=504.6,M1010&lt;=10),('[1]Pricing Schedule'!$F$103+('[1]Pricing Schedule'!$F$105*M1010))*3,
IF(AND(I1010=110000,R1010&gt;336.4,R1010&lt;=504.6,M1010&gt;10),('[1]Pricing Schedule'!$F$111+('[1]Pricing Schedule'!$F$113*M1010))*3,
IF(AND(I1010=110000,R1010&gt;504.6,R1010&lt;=672.8,M1010&lt;=10),('[1]Pricing Schedule'!$F$103+('[1]Pricing Schedule'!$F$105*M1010))*4,
IF(AND(I1010=110000,R1010&gt;504.6,R1010&lt;=672.8,M1010&gt;10),('[1]Pricing Schedule'!$F$111+('[1]Pricing Schedule'!$F$113*M1010))*4,
IF(AND(I1010=110000,R1010&gt;672.8,R1010&lt;=841,M1010&lt;=10),('[1]Pricing Schedule'!$F$103+('[1]Pricing Schedule'!$F$105*M1010))*5,
IF(AND(I1010=110000,R1010&gt;672.8,R1010&lt;=841,M1010&gt;10),('[1]Pricing Schedule'!$F$111+('[1]Pricing Schedule'!$F$113*M1010))*5,
IF(AND(I1010=110000,R1010&gt;672.8,R1010&lt;=841,M1010&lt;=10),('[1]Pricing Schedule'!$F$103+('[1]Pricing Schedule'!$F$105*M1010))*5,
IF(AND(I1010=110000,R1010&gt;672.8,R1010&lt;=841,M1010&gt;10),('[1]Pricing Schedule'!$F$111+('[1]Pricing Schedule'!$F$113*M1010))*5,
IF(AND(I1010=110000,R1010&gt;1345.6,R1010&lt;=1513.8,M1010&lt;=10),('[1]Pricing Schedule'!$F$103+('[1]Pricing Schedule'!$F$105*M1010))*9,
IF(AND(I1010=110000,R1010&gt;1345.6,R1010&lt;=1513.8,M1010&gt;10),('[1]Pricing Schedule'!$F$111+('[1]Pricing Schedule'!$F$113*M1010))*9,
9999999999)))))))))))))))))))))))))))))))))))))))</f>
        <v>1485200</v>
      </c>
      <c r="T1010" s="21">
        <f>IF(AND(I1010=38000,R1010&lt;=4.5,M1010&gt;8),'[1]Pricing Schedule'!$J$9,
IF(AND(I1010=38000,R1010&lt;=4.5,M1010&lt;=8),'[1]Pricing Schedule'!$J$36,
IF(AND(I1010=38000,R1010&gt;4.5,R1010&lt;=9,M1010&gt;8),'[1]Pricing Schedule'!$J$18,
IF(AND(I1010=38000,R1010&gt;4.5,R1010&lt;=9,M1010&lt;=8),'[1]Pricing Schedule'!$J$36,
IF(AND(I1010=38000,R1010&gt;9,R1010&lt;=12.8,M1010&gt;8),'[1]Pricing Schedule'!$J$27,
IF(AND(I1010=38000,R1010&gt;9,R1010&lt;=12.8,M1010&lt;=8),'[1]Pricing Schedule'!$J$36,
IF(AND(I1010=38000,R1010&gt;12.8,R1010&lt;=22.8),'[1]Pricing Schedule'!$J$36,
IF(AND(I1010=38000,R1010&gt;22.8,R1010&lt;=30.2),'[1]Pricing Schedule'!$J$45,
IF(AND(I1010=38000,R1010&gt;30.2,R1010&lt;=45.9),'[1]Pricing Schedule'!$J$54,
IF(AND(I1010=38000,R1010&gt;45.9,R1010&lt;=123.4),'[1]Pricing Schedule'!$J$97,
IF(AND(I1010=38000,R1010&gt;123.4,R1010&lt;=168.2,M1010&lt;=10),'[1]Pricing Schedule'!$J$105,
IF(AND(I1010=38000,R1010&gt;123.4,R1010&lt;=168.2,M1010&gt;10),'[1]Pricing Schedule'!$J$113,
IF(AND(I1010=38000,R1010&gt;168.2,R1010&lt;=336.4,M1010&lt;=10),('[1]Pricing Schedule'!$J$105),
IF(AND(I1010=38000,R1010&gt;168.2,R1010&lt;=336.4,M1010&gt;10),('[1]Pricing Schedule'!$J$113),
IF(AND(I1010=38000,R1010&gt;336.4,R1010&lt;=504.6,M1010&lt;=10),('[1]Pricing Schedule'!$J$105),
IF(AND(I1010=38000,R1010&gt;336.4,R1010&lt;=504.6,M1010&gt;10),('[1]Pricing Schedule'!$J$113),
IF(AND(I1010=38000,R1010&gt;504.6,R1010&lt;=672.8,M1010&lt;=10),('[1]Pricing Schedule'!$J$105),
IF(AND(I1010=38000,R1010&gt;504.6,R1010&lt;=672.8,M1010&gt;10),('[1]Pricing Schedule'!$J$113),
IF(AND(I1010=110000,R1010&lt;=12.8,M1010&gt;2),'[1]Pricing Schedule'!$J$63,
IF(AND(I1010=110000,R1010&lt;=12.8,M1010&lt;=2),'[1]Pricing Schedule'!$J$97,
IF(AND(I1010=110000,R1010&gt;12.8,R1010&lt;=22.8,M1010&gt;3),'[1]Pricing Schedule'!$J$72,
IF(AND(I1010=110000,R1010&gt;12.8,R1010&lt;=22.8,M1010&lt;=3),'[1]Pricing Schedule'!$J$97,
IF(AND(I1010=110000,R1010&gt;22.8,R1010&lt;=30.2),'[1]Pricing Schedule'!$J$81,
IF(AND(I1010=110000,R1010&gt;30.2,R1010&lt;=45.9),'[1]Pricing Schedule'!$J$90,
IF(AND(I1010=110000,R1010&gt;45.9,R1010&lt;=123.4),'[1]Pricing Schedule'!$J$97,
IF(AND(I1010=110000,R1010&gt;123.4,R1010&lt;=168.2,M1010&lt;=10),'[1]Pricing Schedule'!$J$105,
IF(AND(I1010=110000,R1010&gt;123.4,R1010&lt;=168.2,M1010&gt;10),'[1]Pricing Schedule'!$J$113,
IF(AND(I1010=110000,R1010&gt;168.2,R1010&lt;=336.2,M1010&lt;=10),('[1]Pricing Schedule'!$J$105),
IF(AND(I1010=110000,R1010&gt;168.2,R1010&lt;=336.2,M1010&gt;10),('[1]Pricing Schedule'!$J$113),
IF(AND(I1010=110000,R1010&gt;336.4,R1010&lt;=504.6,M1010&lt;=10),('[1]Pricing Schedule'!$J$105),
IF(AND(I1010=110000,R1010&gt;336.4,R1010&lt;=504.6,M1010&gt;10),('[1]Pricing Schedule'!$J$113),
IF(AND(I1010=110000,R1010&gt;504.6,R1010&lt;=672.8,M1010&lt;=10),('[1]Pricing Schedule'!$J$105),
IF(AND(I1010=110000,R1010&gt;504.6,R1010&lt;=672.8,M1010&gt;10),('[1]Pricing Schedule'!$J$113),
IF(AND(I1010=110000,R1010&gt;672.8,R1010&lt;=841,M1010&lt;=10),('[1]Pricing Schedule'!$J$105),
IF(AND(I1010=110000,R1010&gt;672.8,R1010&lt;=841,M1010&gt;10),('[1]Pricing Schedule'!$J$113),
IF(AND(I1010=110000,R1010&gt;1682,R1010&lt;=1850.2,M1010&lt;=10),('[1]Pricing Schedule'!$J$105),
IF(AND(I1010=110000,R1010&gt;1682,R1010&lt;=1850.2,M1010&gt;10),('[1]Pricing Schedule'!$J$113),
IF(AND(I1010=110000,R1010&gt;2018.4,R1010&lt;=2186.6,M1010&lt;=10),('[1]Pricing Schedule'!$J$105),
IF(AND(I1010=110000,R1010&gt;2018.4,R1010&lt;=2186.6,M1010&gt;10),('[1]Pricing Schedule'!$J$113),999999999)))))))))))))))))))))))))))))))))))))))</f>
        <v>2</v>
      </c>
      <c r="U1010" s="40">
        <f t="shared" si="96"/>
        <v>176809.52380952382</v>
      </c>
      <c r="V1010" s="41">
        <f t="shared" si="97"/>
        <v>5.655803932130353</v>
      </c>
      <c r="Y1010" s="23">
        <v>253</v>
      </c>
      <c r="Z1010" s="23">
        <v>234</v>
      </c>
      <c r="AR1010" s="35"/>
    </row>
    <row r="1011" spans="1:44">
      <c r="A1011" s="23">
        <v>1012</v>
      </c>
      <c r="B1011" s="23">
        <v>1012</v>
      </c>
      <c r="C1011" s="23" t="s">
        <v>1511</v>
      </c>
      <c r="D1011" s="23" t="s">
        <v>168</v>
      </c>
      <c r="E1011" s="23" t="s">
        <v>168</v>
      </c>
      <c r="F1011" s="23" t="s">
        <v>564</v>
      </c>
      <c r="G1011" s="23" t="s">
        <v>565</v>
      </c>
      <c r="H1011" s="23" t="s">
        <v>113</v>
      </c>
      <c r="I1011" s="13">
        <v>38000</v>
      </c>
      <c r="J1011" s="23" t="s">
        <v>119</v>
      </c>
      <c r="K1011" s="13">
        <v>38000</v>
      </c>
      <c r="L1011" s="24">
        <v>10.968999999999999</v>
      </c>
      <c r="M1011" s="37">
        <f t="shared" si="92"/>
        <v>11</v>
      </c>
      <c r="N1011" s="24">
        <v>2.2949999999999999</v>
      </c>
      <c r="O1011" s="13">
        <v>2</v>
      </c>
      <c r="P1011" s="36">
        <f t="shared" si="93"/>
        <v>1.7212499999999999</v>
      </c>
      <c r="Q1011" s="38">
        <f t="shared" si="94"/>
        <v>21</v>
      </c>
      <c r="R1011" s="37">
        <f t="shared" si="95"/>
        <v>21</v>
      </c>
      <c r="S1011" s="39">
        <f>IF(AND(I1011=38000,R1011&lt;=4.5,M1011&gt;8),'[1]Pricing Schedule'!$F$8+('[1]Pricing Schedule'!$F$9*M1011),
IF(AND(I1011=38000,R1011&lt;=4.5,M1011&lt;=8),'[1]Pricing Schedule'!$F$34+('[1]Pricing Schedule'!$F$36*M1011),
IF(AND(I1011=38000,R1011&gt;4.5,R1011&lt;=9,M1011&gt;8),'[1]Pricing Schedule'!$F$17+('[1]Pricing Schedule'!$F$18*M1011),
IF(AND(I1011=38000,R1011&gt;4.5,R1011&lt;=9,M1011&lt;=8),'[1]Pricing Schedule'!$F$34+('[1]Pricing Schedule'!$F$36*M1011),
IF(AND(I1011=38000,R1011&gt;9,R1011&lt;=12.8,M1011&gt;8),'[1]Pricing Schedule'!$F$26+('[1]Pricing Schedule'!$F$27*M1011),
IF(AND(I1011=38000,R1011&gt;9,R1011&lt;=12.8,M1011&lt;=8),'[1]Pricing Schedule'!$F$34+('[1]Pricing Schedule'!$F$36*M1011),
IF(AND(I1011=38000,R1011&gt;12.8,R1011&lt;=22.8),'[1]Pricing Schedule'!$F$34+('[1]Pricing Schedule'!$F$36*M1011),
IF(AND(I1011=38000,R1011&gt;22.8,R1011&lt;=30.2),'[1]Pricing Schedule'!$F$43+('[1]Pricing Schedule'!$F$45*M1011),
IF(AND(I1011=38000,R1011&gt;30.2,R1011&lt;=45.9),'[1]Pricing Schedule'!$F$52+('[1]Pricing Schedule'!$F$54*M1011),
IF(AND(I1011=38000,R1011&gt;45.9,R1011&lt;=123.4),'[1]Pricing Schedule'!$F$96+('[1]Pricing Schedule'!$F$97*M1011),
IF(AND(I1011=38000,R1011&gt;123.4,R1011&lt;=168.2,M1011&lt;=10),'[1]Pricing Schedule'!$F$103+('[1]Pricing Schedule'!$F$105*M1011),
IF(AND(I1011=38000,R1011&gt;123.4,R1011&lt;=168.2,M1011&gt;10),'[1]Pricing Schedule'!$F$111+('[1]Pricing Schedule'!$F$113*M1011),
IF(AND(I1011=38000,R1011&gt;157.4,R1011&lt;=336.4,M1011&lt;=10),('[1]Pricing Schedule'!$F$103+('[1]Pricing Schedule'!$F$105*M1011))*2,
IF(AND(I1011=38000,R1011&gt;157.4,R1011&lt;=336.4,M1011&gt;10),('[1]Pricing Schedule'!$F$111+('[1]Pricing Schedule'!$F$113*M1011))*2,
IF(AND(I1011=38000,R1011&gt;314.8,R1011&lt;=504.6,M1011&lt;=10),('[1]Pricing Schedule'!$F$103+('[1]Pricing Schedule'!$F$105*M1011))*3,
IF(AND(I1011=38000,R1011&gt;314.8,R1011&lt;=504.6,M1011&gt;10),('[1]Pricing Schedule'!$F$111+('[1]Pricing Schedule'!$F$113*M1011))*3,
IF(AND(I1011=38000,R1011&gt;472.2,R1011&lt;=672.8,M1011&lt;=10),('[1]Pricing Schedule'!$F$103+('[1]Pricing Schedule'!$F$105*M1011))*4,
IF(AND(I1011=38000,R1011&gt;472.2,R1011&lt;=672.8,M1011&gt;10),('[1]Pricing Schedule'!$F$111+('[1]Pricing Schedule'!$F$113*M1011))*4,
IF(AND(I1011=110000,R1011&lt;=12.8,M1011&gt;2),'[1]Pricing Schedule'!$F$62+('[1]Pricing Schedule'!$F$63*M1011),
IF(AND(I1011=110000,R1011&lt;=12.8,M1011&lt;=2),'[1]Pricing Schedule'!$F$96+('[1]Pricing Schedule'!$F$97*M1011),
IF(AND(I1011=110000,R1011&gt;12.8,R1011&lt;=22.8,M1011&gt;3),'[1]Pricing Schedule'!$F$71+('[1]Pricing Schedule'!$F$72*M1011),
IF(AND(I1011=110000,R1011&gt;12.8,R1011&lt;=22.8,M1011&lt;=3),'[1]Pricing Schedule'!$F$96+('[1]Pricing Schedule'!$F$97*M1011),
IF(AND(I1011=110000,R1011&gt;22.8,R1011&lt;=30.2),'[1]Pricing Schedule'!$F$80+('[1]Pricing Schedule'!$F$81*M1011),
IF(AND(I1011=110000,R1011&gt;30.2,R1011&lt;=45.9),'[1]Pricing Schedule'!$F$89+('[1]Pricing Schedule'!$F$90*M1011),
IF(AND(I1011=110000,R1011&gt;45.9,R1011&lt;=123.4),'[1]Pricing Schedule'!$F$96+('[1]Pricing Schedule'!$F$97*M1011),
IF(AND(I1011=110000,R1011&gt;123.4,R1011&lt;=168.2,M1011&lt;=10),'[1]Pricing Schedule'!$F$103+('[1]Pricing Schedule'!$F$105*M1011),
IF(AND(I1011=110000,R1011&gt;123.4,R1011&lt;=168.2,M1011&gt;10),'[1]Pricing Schedule'!$F$111+('[1]Pricing Schedule'!$F$113*M1011),
IF(AND(I1011=110000,R1011&gt;168.2,R1011&lt;=336.4,M1011&lt;=10),('[1]Pricing Schedule'!$F$103+('[1]Pricing Schedule'!$F$105*M1011))*2,
IF(AND(I1011=110000,R1011&gt;168.2,R1011&lt;=336.4,M1011&gt;10),('[1]Pricing Schedule'!$F$111+('[1]Pricing Schedule'!$F$113*M1011))*2,
IF(AND(I1011=110000,R1011&gt;336.4,R1011&lt;=504.6,M1011&lt;=10),('[1]Pricing Schedule'!$F$103+('[1]Pricing Schedule'!$F$105*M1011))*3,
IF(AND(I1011=110000,R1011&gt;336.4,R1011&lt;=504.6,M1011&gt;10),('[1]Pricing Schedule'!$F$111+('[1]Pricing Schedule'!$F$113*M1011))*3,
IF(AND(I1011=110000,R1011&gt;504.6,R1011&lt;=672.8,M1011&lt;=10),('[1]Pricing Schedule'!$F$103+('[1]Pricing Schedule'!$F$105*M1011))*4,
IF(AND(I1011=110000,R1011&gt;504.6,R1011&lt;=672.8,M1011&gt;10),('[1]Pricing Schedule'!$F$111+('[1]Pricing Schedule'!$F$113*M1011))*4,
IF(AND(I1011=110000,R1011&gt;672.8,R1011&lt;=841,M1011&lt;=10),('[1]Pricing Schedule'!$F$103+('[1]Pricing Schedule'!$F$105*M1011))*5,
IF(AND(I1011=110000,R1011&gt;672.8,R1011&lt;=841,M1011&gt;10),('[1]Pricing Schedule'!$F$111+('[1]Pricing Schedule'!$F$113*M1011))*5,
IF(AND(I1011=110000,R1011&gt;672.8,R1011&lt;=841,M1011&lt;=10),('[1]Pricing Schedule'!$F$103+('[1]Pricing Schedule'!$F$105*M1011))*5,
IF(AND(I1011=110000,R1011&gt;672.8,R1011&lt;=841,M1011&gt;10),('[1]Pricing Schedule'!$F$111+('[1]Pricing Schedule'!$F$113*M1011))*5,
IF(AND(I1011=110000,R1011&gt;1345.6,R1011&lt;=1513.8,M1011&lt;=10),('[1]Pricing Schedule'!$F$103+('[1]Pricing Schedule'!$F$105*M1011))*9,
IF(AND(I1011=110000,R1011&gt;1345.6,R1011&lt;=1513.8,M1011&gt;10),('[1]Pricing Schedule'!$F$111+('[1]Pricing Schedule'!$F$113*M1011))*9,
9999999999)))))))))))))))))))))))))))))))))))))))</f>
        <v>1120760</v>
      </c>
      <c r="T1011" s="21">
        <f>IF(AND(I1011=38000,R1011&lt;=4.5,M1011&gt;8),'[1]Pricing Schedule'!$J$9,
IF(AND(I1011=38000,R1011&lt;=4.5,M1011&lt;=8),'[1]Pricing Schedule'!$J$36,
IF(AND(I1011=38000,R1011&gt;4.5,R1011&lt;=9,M1011&gt;8),'[1]Pricing Schedule'!$J$18,
IF(AND(I1011=38000,R1011&gt;4.5,R1011&lt;=9,M1011&lt;=8),'[1]Pricing Schedule'!$J$36,
IF(AND(I1011=38000,R1011&gt;9,R1011&lt;=12.8,M1011&gt;8),'[1]Pricing Schedule'!$J$27,
IF(AND(I1011=38000,R1011&gt;9,R1011&lt;=12.8,M1011&lt;=8),'[1]Pricing Schedule'!$J$36,
IF(AND(I1011=38000,R1011&gt;12.8,R1011&lt;=22.8),'[1]Pricing Schedule'!$J$36,
IF(AND(I1011=38000,R1011&gt;22.8,R1011&lt;=30.2),'[1]Pricing Schedule'!$J$45,
IF(AND(I1011=38000,R1011&gt;30.2,R1011&lt;=45.9),'[1]Pricing Schedule'!$J$54,
IF(AND(I1011=38000,R1011&gt;45.9,R1011&lt;=123.4),'[1]Pricing Schedule'!$J$97,
IF(AND(I1011=38000,R1011&gt;123.4,R1011&lt;=168.2,M1011&lt;=10),'[1]Pricing Schedule'!$J$105,
IF(AND(I1011=38000,R1011&gt;123.4,R1011&lt;=168.2,M1011&gt;10),'[1]Pricing Schedule'!$J$113,
IF(AND(I1011=38000,R1011&gt;168.2,R1011&lt;=336.4,M1011&lt;=10),('[1]Pricing Schedule'!$J$105),
IF(AND(I1011=38000,R1011&gt;168.2,R1011&lt;=336.4,M1011&gt;10),('[1]Pricing Schedule'!$J$113),
IF(AND(I1011=38000,R1011&gt;336.4,R1011&lt;=504.6,M1011&lt;=10),('[1]Pricing Schedule'!$J$105),
IF(AND(I1011=38000,R1011&gt;336.4,R1011&lt;=504.6,M1011&gt;10),('[1]Pricing Schedule'!$J$113),
IF(AND(I1011=38000,R1011&gt;504.6,R1011&lt;=672.8,M1011&lt;=10),('[1]Pricing Schedule'!$J$105),
IF(AND(I1011=38000,R1011&gt;504.6,R1011&lt;=672.8,M1011&gt;10),('[1]Pricing Schedule'!$J$113),
IF(AND(I1011=110000,R1011&lt;=12.8,M1011&gt;2),'[1]Pricing Schedule'!$J$63,
IF(AND(I1011=110000,R1011&lt;=12.8,M1011&lt;=2),'[1]Pricing Schedule'!$J$97,
IF(AND(I1011=110000,R1011&gt;12.8,R1011&lt;=22.8,M1011&gt;3),'[1]Pricing Schedule'!$J$72,
IF(AND(I1011=110000,R1011&gt;12.8,R1011&lt;=22.8,M1011&lt;=3),'[1]Pricing Schedule'!$J$97,
IF(AND(I1011=110000,R1011&gt;22.8,R1011&lt;=30.2),'[1]Pricing Schedule'!$J$81,
IF(AND(I1011=110000,R1011&gt;30.2,R1011&lt;=45.9),'[1]Pricing Schedule'!$J$90,
IF(AND(I1011=110000,R1011&gt;45.9,R1011&lt;=123.4),'[1]Pricing Schedule'!$J$97,
IF(AND(I1011=110000,R1011&gt;123.4,R1011&lt;=168.2,M1011&lt;=10),'[1]Pricing Schedule'!$J$105,
IF(AND(I1011=110000,R1011&gt;123.4,R1011&lt;=168.2,M1011&gt;10),'[1]Pricing Schedule'!$J$113,
IF(AND(I1011=110000,R1011&gt;168.2,R1011&lt;=336.2,M1011&lt;=10),('[1]Pricing Schedule'!$J$105),
IF(AND(I1011=110000,R1011&gt;168.2,R1011&lt;=336.2,M1011&gt;10),('[1]Pricing Schedule'!$J$113),
IF(AND(I1011=110000,R1011&gt;336.4,R1011&lt;=504.6,M1011&lt;=10),('[1]Pricing Schedule'!$J$105),
IF(AND(I1011=110000,R1011&gt;336.4,R1011&lt;=504.6,M1011&gt;10),('[1]Pricing Schedule'!$J$113),
IF(AND(I1011=110000,R1011&gt;504.6,R1011&lt;=672.8,M1011&lt;=10),('[1]Pricing Schedule'!$J$105),
IF(AND(I1011=110000,R1011&gt;504.6,R1011&lt;=672.8,M1011&gt;10),('[1]Pricing Schedule'!$J$113),
IF(AND(I1011=110000,R1011&gt;672.8,R1011&lt;=841,M1011&lt;=10),('[1]Pricing Schedule'!$J$105),
IF(AND(I1011=110000,R1011&gt;672.8,R1011&lt;=841,M1011&gt;10),('[1]Pricing Schedule'!$J$113),
IF(AND(I1011=110000,R1011&gt;1682,R1011&lt;=1850.2,M1011&lt;=10),('[1]Pricing Schedule'!$J$105),
IF(AND(I1011=110000,R1011&gt;1682,R1011&lt;=1850.2,M1011&gt;10),('[1]Pricing Schedule'!$J$113),
IF(AND(I1011=110000,R1011&gt;2018.4,R1011&lt;=2186.6,M1011&lt;=10),('[1]Pricing Schedule'!$J$105),
IF(AND(I1011=110000,R1011&gt;2018.4,R1011&lt;=2186.6,M1011&gt;10),('[1]Pricing Schedule'!$J$113),999999999)))))))))))))))))))))))))))))))))))))))</f>
        <v>4</v>
      </c>
      <c r="U1011" s="40">
        <f t="shared" si="96"/>
        <v>53369.523809523809</v>
      </c>
      <c r="V1011" s="41">
        <f t="shared" si="97"/>
        <v>18.737285413469433</v>
      </c>
      <c r="Y1011" s="23">
        <v>206</v>
      </c>
      <c r="Z1011" s="23">
        <v>170</v>
      </c>
      <c r="AR1011" s="35"/>
    </row>
    <row r="1012" spans="1:44">
      <c r="A1012" s="23">
        <v>1013</v>
      </c>
      <c r="B1012" s="23">
        <v>1013</v>
      </c>
      <c r="C1012" s="23" t="s">
        <v>1512</v>
      </c>
      <c r="D1012" s="23" t="s">
        <v>168</v>
      </c>
      <c r="E1012" s="23" t="s">
        <v>168</v>
      </c>
      <c r="F1012" s="23" t="s">
        <v>260</v>
      </c>
      <c r="G1012" s="23" t="s">
        <v>261</v>
      </c>
      <c r="H1012" s="23" t="s">
        <v>133</v>
      </c>
      <c r="I1012" s="13">
        <v>110000</v>
      </c>
      <c r="J1012" s="13">
        <v>110000</v>
      </c>
      <c r="K1012" s="13">
        <v>38000</v>
      </c>
      <c r="L1012" s="24">
        <v>8.8390000000000004</v>
      </c>
      <c r="M1012" s="37">
        <f t="shared" si="92"/>
        <v>9</v>
      </c>
      <c r="N1012" s="24">
        <v>7.0819999999999999</v>
      </c>
      <c r="O1012" s="13">
        <v>2</v>
      </c>
      <c r="P1012" s="36">
        <f t="shared" si="93"/>
        <v>5.3114999999999997</v>
      </c>
      <c r="Q1012" s="38">
        <f t="shared" si="94"/>
        <v>63</v>
      </c>
      <c r="R1012" s="37">
        <f t="shared" si="95"/>
        <v>63</v>
      </c>
      <c r="S1012" s="39">
        <f>IF(AND(I1012=38000,R1012&lt;=4.5,M1012&gt;8),'[1]Pricing Schedule'!$F$8+('[1]Pricing Schedule'!$F$9*M1012),
IF(AND(I1012=38000,R1012&lt;=4.5,M1012&lt;=8),'[1]Pricing Schedule'!$F$34+('[1]Pricing Schedule'!$F$36*M1012),
IF(AND(I1012=38000,R1012&gt;4.5,R1012&lt;=9,M1012&gt;8),'[1]Pricing Schedule'!$F$17+('[1]Pricing Schedule'!$F$18*M1012),
IF(AND(I1012=38000,R1012&gt;4.5,R1012&lt;=9,M1012&lt;=8),'[1]Pricing Schedule'!$F$34+('[1]Pricing Schedule'!$F$36*M1012),
IF(AND(I1012=38000,R1012&gt;9,R1012&lt;=12.8,M1012&gt;8),'[1]Pricing Schedule'!$F$26+('[1]Pricing Schedule'!$F$27*M1012),
IF(AND(I1012=38000,R1012&gt;9,R1012&lt;=12.8,M1012&lt;=8),'[1]Pricing Schedule'!$F$34+('[1]Pricing Schedule'!$F$36*M1012),
IF(AND(I1012=38000,R1012&gt;12.8,R1012&lt;=22.8),'[1]Pricing Schedule'!$F$34+('[1]Pricing Schedule'!$F$36*M1012),
IF(AND(I1012=38000,R1012&gt;22.8,R1012&lt;=30.2),'[1]Pricing Schedule'!$F$43+('[1]Pricing Schedule'!$F$45*M1012),
IF(AND(I1012=38000,R1012&gt;30.2,R1012&lt;=45.9),'[1]Pricing Schedule'!$F$52+('[1]Pricing Schedule'!$F$54*M1012),
IF(AND(I1012=38000,R1012&gt;45.9,R1012&lt;=123.4),'[1]Pricing Schedule'!$F$96+('[1]Pricing Schedule'!$F$97*M1012),
IF(AND(I1012=38000,R1012&gt;123.4,R1012&lt;=168.2,M1012&lt;=10),'[1]Pricing Schedule'!$F$103+('[1]Pricing Schedule'!$F$105*M1012),
IF(AND(I1012=38000,R1012&gt;123.4,R1012&lt;=168.2,M1012&gt;10),'[1]Pricing Schedule'!$F$111+('[1]Pricing Schedule'!$F$113*M1012),
IF(AND(I1012=38000,R1012&gt;157.4,R1012&lt;=336.4,M1012&lt;=10),('[1]Pricing Schedule'!$F$103+('[1]Pricing Schedule'!$F$105*M1012))*2,
IF(AND(I1012=38000,R1012&gt;157.4,R1012&lt;=336.4,M1012&gt;10),('[1]Pricing Schedule'!$F$111+('[1]Pricing Schedule'!$F$113*M1012))*2,
IF(AND(I1012=38000,R1012&gt;314.8,R1012&lt;=504.6,M1012&lt;=10),('[1]Pricing Schedule'!$F$103+('[1]Pricing Schedule'!$F$105*M1012))*3,
IF(AND(I1012=38000,R1012&gt;314.8,R1012&lt;=504.6,M1012&gt;10),('[1]Pricing Schedule'!$F$111+('[1]Pricing Schedule'!$F$113*M1012))*3,
IF(AND(I1012=38000,R1012&gt;472.2,R1012&lt;=672.8,M1012&lt;=10),('[1]Pricing Schedule'!$F$103+('[1]Pricing Schedule'!$F$105*M1012))*4,
IF(AND(I1012=38000,R1012&gt;472.2,R1012&lt;=672.8,M1012&gt;10),('[1]Pricing Schedule'!$F$111+('[1]Pricing Schedule'!$F$113*M1012))*4,
IF(AND(I1012=110000,R1012&lt;=12.8,M1012&gt;2),'[1]Pricing Schedule'!$F$62+('[1]Pricing Schedule'!$F$63*M1012),
IF(AND(I1012=110000,R1012&lt;=12.8,M1012&lt;=2),'[1]Pricing Schedule'!$F$96+('[1]Pricing Schedule'!$F$97*M1012),
IF(AND(I1012=110000,R1012&gt;12.8,R1012&lt;=22.8,M1012&gt;3),'[1]Pricing Schedule'!$F$71+('[1]Pricing Schedule'!$F$72*M1012),
IF(AND(I1012=110000,R1012&gt;12.8,R1012&lt;=22.8,M1012&lt;=3),'[1]Pricing Schedule'!$F$96+('[1]Pricing Schedule'!$F$97*M1012),
IF(AND(I1012=110000,R1012&gt;22.8,R1012&lt;=30.2),'[1]Pricing Schedule'!$F$80+('[1]Pricing Schedule'!$F$81*M1012),
IF(AND(I1012=110000,R1012&gt;30.2,R1012&lt;=45.9),'[1]Pricing Schedule'!$F$89+('[1]Pricing Schedule'!$F$90*M1012),
IF(AND(I1012=110000,R1012&gt;45.9,R1012&lt;=123.4),'[1]Pricing Schedule'!$F$96+('[1]Pricing Schedule'!$F$97*M1012),
IF(AND(I1012=110000,R1012&gt;123.4,R1012&lt;=168.2,M1012&lt;=10),'[1]Pricing Schedule'!$F$103+('[1]Pricing Schedule'!$F$105*M1012),
IF(AND(I1012=110000,R1012&gt;123.4,R1012&lt;=168.2,M1012&gt;10),'[1]Pricing Schedule'!$F$111+('[1]Pricing Schedule'!$F$113*M1012),
IF(AND(I1012=110000,R1012&gt;168.2,R1012&lt;=336.4,M1012&lt;=10),('[1]Pricing Schedule'!$F$103+('[1]Pricing Schedule'!$F$105*M1012))*2,
IF(AND(I1012=110000,R1012&gt;168.2,R1012&lt;=336.4,M1012&gt;10),('[1]Pricing Schedule'!$F$111+('[1]Pricing Schedule'!$F$113*M1012))*2,
IF(AND(I1012=110000,R1012&gt;336.4,R1012&lt;=504.6,M1012&lt;=10),('[1]Pricing Schedule'!$F$103+('[1]Pricing Schedule'!$F$105*M1012))*3,
IF(AND(I1012=110000,R1012&gt;336.4,R1012&lt;=504.6,M1012&gt;10),('[1]Pricing Schedule'!$F$111+('[1]Pricing Schedule'!$F$113*M1012))*3,
IF(AND(I1012=110000,R1012&gt;504.6,R1012&lt;=672.8,M1012&lt;=10),('[1]Pricing Schedule'!$F$103+('[1]Pricing Schedule'!$F$105*M1012))*4,
IF(AND(I1012=110000,R1012&gt;504.6,R1012&lt;=672.8,M1012&gt;10),('[1]Pricing Schedule'!$F$111+('[1]Pricing Schedule'!$F$113*M1012))*4,
IF(AND(I1012=110000,R1012&gt;672.8,R1012&lt;=841,M1012&lt;=10),('[1]Pricing Schedule'!$F$103+('[1]Pricing Schedule'!$F$105*M1012))*5,
IF(AND(I1012=110000,R1012&gt;672.8,R1012&lt;=841,M1012&gt;10),('[1]Pricing Schedule'!$F$111+('[1]Pricing Schedule'!$F$113*M1012))*5,
IF(AND(I1012=110000,R1012&gt;672.8,R1012&lt;=841,M1012&lt;=10),('[1]Pricing Schedule'!$F$103+('[1]Pricing Schedule'!$F$105*M1012))*5,
IF(AND(I1012=110000,R1012&gt;672.8,R1012&lt;=841,M1012&gt;10),('[1]Pricing Schedule'!$F$111+('[1]Pricing Schedule'!$F$113*M1012))*5,
IF(AND(I1012=110000,R1012&gt;1345.6,R1012&lt;=1513.8,M1012&lt;=10),('[1]Pricing Schedule'!$F$103+('[1]Pricing Schedule'!$F$105*M1012))*9,
IF(AND(I1012=110000,R1012&gt;1345.6,R1012&lt;=1513.8,M1012&gt;10),('[1]Pricing Schedule'!$F$111+('[1]Pricing Schedule'!$F$113*M1012))*9,
9999999999)))))))))))))))))))))))))))))))))))))))</f>
        <v>2815750</v>
      </c>
      <c r="T1012" s="21">
        <f>IF(AND(I1012=38000,R1012&lt;=4.5,M1012&gt;8),'[1]Pricing Schedule'!$J$9,
IF(AND(I1012=38000,R1012&lt;=4.5,M1012&lt;=8),'[1]Pricing Schedule'!$J$36,
IF(AND(I1012=38000,R1012&gt;4.5,R1012&lt;=9,M1012&gt;8),'[1]Pricing Schedule'!$J$18,
IF(AND(I1012=38000,R1012&gt;4.5,R1012&lt;=9,M1012&lt;=8),'[1]Pricing Schedule'!$J$36,
IF(AND(I1012=38000,R1012&gt;9,R1012&lt;=12.8,M1012&gt;8),'[1]Pricing Schedule'!$J$27,
IF(AND(I1012=38000,R1012&gt;9,R1012&lt;=12.8,M1012&lt;=8),'[1]Pricing Schedule'!$J$36,
IF(AND(I1012=38000,R1012&gt;12.8,R1012&lt;=22.8),'[1]Pricing Schedule'!$J$36,
IF(AND(I1012=38000,R1012&gt;22.8,R1012&lt;=30.2),'[1]Pricing Schedule'!$J$45,
IF(AND(I1012=38000,R1012&gt;30.2,R1012&lt;=45.9),'[1]Pricing Schedule'!$J$54,
IF(AND(I1012=38000,R1012&gt;45.9,R1012&lt;=123.4),'[1]Pricing Schedule'!$J$97,
IF(AND(I1012=38000,R1012&gt;123.4,R1012&lt;=168.2,M1012&lt;=10),'[1]Pricing Schedule'!$J$105,
IF(AND(I1012=38000,R1012&gt;123.4,R1012&lt;=168.2,M1012&gt;10),'[1]Pricing Schedule'!$J$113,
IF(AND(I1012=38000,R1012&gt;168.2,R1012&lt;=336.4,M1012&lt;=10),('[1]Pricing Schedule'!$J$105),
IF(AND(I1012=38000,R1012&gt;168.2,R1012&lt;=336.4,M1012&gt;10),('[1]Pricing Schedule'!$J$113),
IF(AND(I1012=38000,R1012&gt;336.4,R1012&lt;=504.6,M1012&lt;=10),('[1]Pricing Schedule'!$J$105),
IF(AND(I1012=38000,R1012&gt;336.4,R1012&lt;=504.6,M1012&gt;10),('[1]Pricing Schedule'!$J$113),
IF(AND(I1012=38000,R1012&gt;504.6,R1012&lt;=672.8,M1012&lt;=10),('[1]Pricing Schedule'!$J$105),
IF(AND(I1012=38000,R1012&gt;504.6,R1012&lt;=672.8,M1012&gt;10),('[1]Pricing Schedule'!$J$113),
IF(AND(I1012=110000,R1012&lt;=12.8,M1012&gt;2),'[1]Pricing Schedule'!$J$63,
IF(AND(I1012=110000,R1012&lt;=12.8,M1012&lt;=2),'[1]Pricing Schedule'!$J$97,
IF(AND(I1012=110000,R1012&gt;12.8,R1012&lt;=22.8,M1012&gt;3),'[1]Pricing Schedule'!$J$72,
IF(AND(I1012=110000,R1012&gt;12.8,R1012&lt;=22.8,M1012&lt;=3),'[1]Pricing Schedule'!$J$97,
IF(AND(I1012=110000,R1012&gt;22.8,R1012&lt;=30.2),'[1]Pricing Schedule'!$J$81,
IF(AND(I1012=110000,R1012&gt;30.2,R1012&lt;=45.9),'[1]Pricing Schedule'!$J$90,
IF(AND(I1012=110000,R1012&gt;45.9,R1012&lt;=123.4),'[1]Pricing Schedule'!$J$97,
IF(AND(I1012=110000,R1012&gt;123.4,R1012&lt;=168.2,M1012&lt;=10),'[1]Pricing Schedule'!$J$105,
IF(AND(I1012=110000,R1012&gt;123.4,R1012&lt;=168.2,M1012&gt;10),'[1]Pricing Schedule'!$J$113,
IF(AND(I1012=110000,R1012&gt;168.2,R1012&lt;=336.2,M1012&lt;=10),('[1]Pricing Schedule'!$J$105),
IF(AND(I1012=110000,R1012&gt;168.2,R1012&lt;=336.2,M1012&gt;10),('[1]Pricing Schedule'!$J$113),
IF(AND(I1012=110000,R1012&gt;336.4,R1012&lt;=504.6,M1012&lt;=10),('[1]Pricing Schedule'!$J$105),
IF(AND(I1012=110000,R1012&gt;336.4,R1012&lt;=504.6,M1012&gt;10),('[1]Pricing Schedule'!$J$113),
IF(AND(I1012=110000,R1012&gt;504.6,R1012&lt;=672.8,M1012&lt;=10),('[1]Pricing Schedule'!$J$105),
IF(AND(I1012=110000,R1012&gt;504.6,R1012&lt;=672.8,M1012&gt;10),('[1]Pricing Schedule'!$J$113),
IF(AND(I1012=110000,R1012&gt;672.8,R1012&lt;=841,M1012&lt;=10),('[1]Pricing Schedule'!$J$105),
IF(AND(I1012=110000,R1012&gt;672.8,R1012&lt;=841,M1012&gt;10),('[1]Pricing Schedule'!$J$113),
IF(AND(I1012=110000,R1012&gt;1682,R1012&lt;=1850.2,M1012&lt;=10),('[1]Pricing Schedule'!$J$105),
IF(AND(I1012=110000,R1012&gt;1682,R1012&lt;=1850.2,M1012&gt;10),('[1]Pricing Schedule'!$J$113),
IF(AND(I1012=110000,R1012&gt;2018.4,R1012&lt;=2186.6,M1012&lt;=10),('[1]Pricing Schedule'!$J$105),
IF(AND(I1012=110000,R1012&gt;2018.4,R1012&lt;=2186.6,M1012&gt;10),('[1]Pricing Schedule'!$J$113),999999999)))))))))))))))))))))))))))))))))))))))</f>
        <v>11</v>
      </c>
      <c r="U1012" s="40">
        <f t="shared" si="96"/>
        <v>44694.444444444445</v>
      </c>
      <c r="V1012" s="41">
        <f t="shared" si="97"/>
        <v>22.374145431945308</v>
      </c>
      <c r="Y1012" s="23">
        <v>637</v>
      </c>
      <c r="Z1012" s="23">
        <v>133</v>
      </c>
      <c r="AR1012" s="35"/>
    </row>
    <row r="1013" spans="1:44">
      <c r="A1013" s="23">
        <v>1014</v>
      </c>
      <c r="B1013" s="23">
        <v>1014</v>
      </c>
      <c r="C1013" s="23" t="s">
        <v>1513</v>
      </c>
      <c r="D1013" s="23" t="s">
        <v>168</v>
      </c>
      <c r="E1013" s="23" t="s">
        <v>168</v>
      </c>
      <c r="F1013" s="23" t="s">
        <v>260</v>
      </c>
      <c r="G1013" s="23" t="s">
        <v>261</v>
      </c>
      <c r="H1013" s="23" t="s">
        <v>133</v>
      </c>
      <c r="I1013" s="13">
        <v>110000</v>
      </c>
      <c r="J1013" s="13">
        <v>110000</v>
      </c>
      <c r="K1013" s="13">
        <v>38000</v>
      </c>
      <c r="L1013" s="24">
        <v>5.2939999999999996</v>
      </c>
      <c r="M1013" s="37">
        <f t="shared" si="92"/>
        <v>6</v>
      </c>
      <c r="N1013" s="24">
        <v>0.97099999999999997</v>
      </c>
      <c r="O1013" s="13">
        <v>2</v>
      </c>
      <c r="P1013" s="36">
        <f t="shared" si="93"/>
        <v>0.72824999999999995</v>
      </c>
      <c r="Q1013" s="38">
        <f t="shared" si="94"/>
        <v>8.4</v>
      </c>
      <c r="R1013" s="37">
        <f t="shared" si="95"/>
        <v>8.4</v>
      </c>
      <c r="S1013" s="39">
        <f>IF(AND(I1013=38000,R1013&lt;=4.5,M1013&gt;8),'[1]Pricing Schedule'!$F$8+('[1]Pricing Schedule'!$F$9*M1013),
IF(AND(I1013=38000,R1013&lt;=4.5,M1013&lt;=8),'[1]Pricing Schedule'!$F$34+('[1]Pricing Schedule'!$F$36*M1013),
IF(AND(I1013=38000,R1013&gt;4.5,R1013&lt;=9,M1013&gt;8),'[1]Pricing Schedule'!$F$17+('[1]Pricing Schedule'!$F$18*M1013),
IF(AND(I1013=38000,R1013&gt;4.5,R1013&lt;=9,M1013&lt;=8),'[1]Pricing Schedule'!$F$34+('[1]Pricing Schedule'!$F$36*M1013),
IF(AND(I1013=38000,R1013&gt;9,R1013&lt;=12.8,M1013&gt;8),'[1]Pricing Schedule'!$F$26+('[1]Pricing Schedule'!$F$27*M1013),
IF(AND(I1013=38000,R1013&gt;9,R1013&lt;=12.8,M1013&lt;=8),'[1]Pricing Schedule'!$F$34+('[1]Pricing Schedule'!$F$36*M1013),
IF(AND(I1013=38000,R1013&gt;12.8,R1013&lt;=22.8),'[1]Pricing Schedule'!$F$34+('[1]Pricing Schedule'!$F$36*M1013),
IF(AND(I1013=38000,R1013&gt;22.8,R1013&lt;=30.2),'[1]Pricing Schedule'!$F$43+('[1]Pricing Schedule'!$F$45*M1013),
IF(AND(I1013=38000,R1013&gt;30.2,R1013&lt;=45.9),'[1]Pricing Schedule'!$F$52+('[1]Pricing Schedule'!$F$54*M1013),
IF(AND(I1013=38000,R1013&gt;45.9,R1013&lt;=123.4),'[1]Pricing Schedule'!$F$96+('[1]Pricing Schedule'!$F$97*M1013),
IF(AND(I1013=38000,R1013&gt;123.4,R1013&lt;=168.2,M1013&lt;=10),'[1]Pricing Schedule'!$F$103+('[1]Pricing Schedule'!$F$105*M1013),
IF(AND(I1013=38000,R1013&gt;123.4,R1013&lt;=168.2,M1013&gt;10),'[1]Pricing Schedule'!$F$111+('[1]Pricing Schedule'!$F$113*M1013),
IF(AND(I1013=38000,R1013&gt;157.4,R1013&lt;=336.4,M1013&lt;=10),('[1]Pricing Schedule'!$F$103+('[1]Pricing Schedule'!$F$105*M1013))*2,
IF(AND(I1013=38000,R1013&gt;157.4,R1013&lt;=336.4,M1013&gt;10),('[1]Pricing Schedule'!$F$111+('[1]Pricing Schedule'!$F$113*M1013))*2,
IF(AND(I1013=38000,R1013&gt;314.8,R1013&lt;=504.6,M1013&lt;=10),('[1]Pricing Schedule'!$F$103+('[1]Pricing Schedule'!$F$105*M1013))*3,
IF(AND(I1013=38000,R1013&gt;314.8,R1013&lt;=504.6,M1013&gt;10),('[1]Pricing Schedule'!$F$111+('[1]Pricing Schedule'!$F$113*M1013))*3,
IF(AND(I1013=38000,R1013&gt;472.2,R1013&lt;=672.8,M1013&lt;=10),('[1]Pricing Schedule'!$F$103+('[1]Pricing Schedule'!$F$105*M1013))*4,
IF(AND(I1013=38000,R1013&gt;472.2,R1013&lt;=672.8,M1013&gt;10),('[1]Pricing Schedule'!$F$111+('[1]Pricing Schedule'!$F$113*M1013))*4,
IF(AND(I1013=110000,R1013&lt;=12.8,M1013&gt;2),'[1]Pricing Schedule'!$F$62+('[1]Pricing Schedule'!$F$63*M1013),
IF(AND(I1013=110000,R1013&lt;=12.8,M1013&lt;=2),'[1]Pricing Schedule'!$F$96+('[1]Pricing Schedule'!$F$97*M1013),
IF(AND(I1013=110000,R1013&gt;12.8,R1013&lt;=22.8,M1013&gt;3),'[1]Pricing Schedule'!$F$71+('[1]Pricing Schedule'!$F$72*M1013),
IF(AND(I1013=110000,R1013&gt;12.8,R1013&lt;=22.8,M1013&lt;=3),'[1]Pricing Schedule'!$F$96+('[1]Pricing Schedule'!$F$97*M1013),
IF(AND(I1013=110000,R1013&gt;22.8,R1013&lt;=30.2),'[1]Pricing Schedule'!$F$80+('[1]Pricing Schedule'!$F$81*M1013),
IF(AND(I1013=110000,R1013&gt;30.2,R1013&lt;=45.9),'[1]Pricing Schedule'!$F$89+('[1]Pricing Schedule'!$F$90*M1013),
IF(AND(I1013=110000,R1013&gt;45.9,R1013&lt;=123.4),'[1]Pricing Schedule'!$F$96+('[1]Pricing Schedule'!$F$97*M1013),
IF(AND(I1013=110000,R1013&gt;123.4,R1013&lt;=168.2,M1013&lt;=10),'[1]Pricing Schedule'!$F$103+('[1]Pricing Schedule'!$F$105*M1013),
IF(AND(I1013=110000,R1013&gt;123.4,R1013&lt;=168.2,M1013&gt;10),'[1]Pricing Schedule'!$F$111+('[1]Pricing Schedule'!$F$113*M1013),
IF(AND(I1013=110000,R1013&gt;168.2,R1013&lt;=336.4,M1013&lt;=10),('[1]Pricing Schedule'!$F$103+('[1]Pricing Schedule'!$F$105*M1013))*2,
IF(AND(I1013=110000,R1013&gt;168.2,R1013&lt;=336.4,M1013&gt;10),('[1]Pricing Schedule'!$F$111+('[1]Pricing Schedule'!$F$113*M1013))*2,
IF(AND(I1013=110000,R1013&gt;336.4,R1013&lt;=504.6,M1013&lt;=10),('[1]Pricing Schedule'!$F$103+('[1]Pricing Schedule'!$F$105*M1013))*3,
IF(AND(I1013=110000,R1013&gt;336.4,R1013&lt;=504.6,M1013&gt;10),('[1]Pricing Schedule'!$F$111+('[1]Pricing Schedule'!$F$113*M1013))*3,
IF(AND(I1013=110000,R1013&gt;504.6,R1013&lt;=672.8,M1013&lt;=10),('[1]Pricing Schedule'!$F$103+('[1]Pricing Schedule'!$F$105*M1013))*4,
IF(AND(I1013=110000,R1013&gt;504.6,R1013&lt;=672.8,M1013&gt;10),('[1]Pricing Schedule'!$F$111+('[1]Pricing Schedule'!$F$113*M1013))*4,
IF(AND(I1013=110000,R1013&gt;672.8,R1013&lt;=841,M1013&lt;=10),('[1]Pricing Schedule'!$F$103+('[1]Pricing Schedule'!$F$105*M1013))*5,
IF(AND(I1013=110000,R1013&gt;672.8,R1013&lt;=841,M1013&gt;10),('[1]Pricing Schedule'!$F$111+('[1]Pricing Schedule'!$F$113*M1013))*5,
IF(AND(I1013=110000,R1013&gt;672.8,R1013&lt;=841,M1013&lt;=10),('[1]Pricing Schedule'!$F$103+('[1]Pricing Schedule'!$F$105*M1013))*5,
IF(AND(I1013=110000,R1013&gt;672.8,R1013&lt;=841,M1013&gt;10),('[1]Pricing Schedule'!$F$111+('[1]Pricing Schedule'!$F$113*M1013))*5,
IF(AND(I1013=110000,R1013&gt;1345.6,R1013&lt;=1513.8,M1013&lt;=10),('[1]Pricing Schedule'!$F$103+('[1]Pricing Schedule'!$F$105*M1013))*9,
IF(AND(I1013=110000,R1013&gt;1345.6,R1013&lt;=1513.8,M1013&gt;10),('[1]Pricing Schedule'!$F$111+('[1]Pricing Schedule'!$F$113*M1013))*9,
9999999999)))))))))))))))))))))))))))))))))))))))</f>
        <v>1732670</v>
      </c>
      <c r="T1013" s="21">
        <f>IF(AND(I1013=38000,R1013&lt;=4.5,M1013&gt;8),'[1]Pricing Schedule'!$J$9,
IF(AND(I1013=38000,R1013&lt;=4.5,M1013&lt;=8),'[1]Pricing Schedule'!$J$36,
IF(AND(I1013=38000,R1013&gt;4.5,R1013&lt;=9,M1013&gt;8),'[1]Pricing Schedule'!$J$18,
IF(AND(I1013=38000,R1013&gt;4.5,R1013&lt;=9,M1013&lt;=8),'[1]Pricing Schedule'!$J$36,
IF(AND(I1013=38000,R1013&gt;9,R1013&lt;=12.8,M1013&gt;8),'[1]Pricing Schedule'!$J$27,
IF(AND(I1013=38000,R1013&gt;9,R1013&lt;=12.8,M1013&lt;=8),'[1]Pricing Schedule'!$J$36,
IF(AND(I1013=38000,R1013&gt;12.8,R1013&lt;=22.8),'[1]Pricing Schedule'!$J$36,
IF(AND(I1013=38000,R1013&gt;22.8,R1013&lt;=30.2),'[1]Pricing Schedule'!$J$45,
IF(AND(I1013=38000,R1013&gt;30.2,R1013&lt;=45.9),'[1]Pricing Schedule'!$J$54,
IF(AND(I1013=38000,R1013&gt;45.9,R1013&lt;=123.4),'[1]Pricing Schedule'!$J$97,
IF(AND(I1013=38000,R1013&gt;123.4,R1013&lt;=168.2,M1013&lt;=10),'[1]Pricing Schedule'!$J$105,
IF(AND(I1013=38000,R1013&gt;123.4,R1013&lt;=168.2,M1013&gt;10),'[1]Pricing Schedule'!$J$113,
IF(AND(I1013=38000,R1013&gt;168.2,R1013&lt;=336.4,M1013&lt;=10),('[1]Pricing Schedule'!$J$105),
IF(AND(I1013=38000,R1013&gt;168.2,R1013&lt;=336.4,M1013&gt;10),('[1]Pricing Schedule'!$J$113),
IF(AND(I1013=38000,R1013&gt;336.4,R1013&lt;=504.6,M1013&lt;=10),('[1]Pricing Schedule'!$J$105),
IF(AND(I1013=38000,R1013&gt;336.4,R1013&lt;=504.6,M1013&gt;10),('[1]Pricing Schedule'!$J$113),
IF(AND(I1013=38000,R1013&gt;504.6,R1013&lt;=672.8,M1013&lt;=10),('[1]Pricing Schedule'!$J$105),
IF(AND(I1013=38000,R1013&gt;504.6,R1013&lt;=672.8,M1013&gt;10),('[1]Pricing Schedule'!$J$113),
IF(AND(I1013=110000,R1013&lt;=12.8,M1013&gt;2),'[1]Pricing Schedule'!$J$63,
IF(AND(I1013=110000,R1013&lt;=12.8,M1013&lt;=2),'[1]Pricing Schedule'!$J$97,
IF(AND(I1013=110000,R1013&gt;12.8,R1013&lt;=22.8,M1013&gt;3),'[1]Pricing Schedule'!$J$72,
IF(AND(I1013=110000,R1013&gt;12.8,R1013&lt;=22.8,M1013&lt;=3),'[1]Pricing Schedule'!$J$97,
IF(AND(I1013=110000,R1013&gt;22.8,R1013&lt;=30.2),'[1]Pricing Schedule'!$J$81,
IF(AND(I1013=110000,R1013&gt;30.2,R1013&lt;=45.9),'[1]Pricing Schedule'!$J$90,
IF(AND(I1013=110000,R1013&gt;45.9,R1013&lt;=123.4),'[1]Pricing Schedule'!$J$97,
IF(AND(I1013=110000,R1013&gt;123.4,R1013&lt;=168.2,M1013&lt;=10),'[1]Pricing Schedule'!$J$105,
IF(AND(I1013=110000,R1013&gt;123.4,R1013&lt;=168.2,M1013&gt;10),'[1]Pricing Schedule'!$J$113,
IF(AND(I1013=110000,R1013&gt;168.2,R1013&lt;=336.2,M1013&lt;=10),('[1]Pricing Schedule'!$J$105),
IF(AND(I1013=110000,R1013&gt;168.2,R1013&lt;=336.2,M1013&gt;10),('[1]Pricing Schedule'!$J$113),
IF(AND(I1013=110000,R1013&gt;336.4,R1013&lt;=504.6,M1013&lt;=10),('[1]Pricing Schedule'!$J$105),
IF(AND(I1013=110000,R1013&gt;336.4,R1013&lt;=504.6,M1013&gt;10),('[1]Pricing Schedule'!$J$113),
IF(AND(I1013=110000,R1013&gt;504.6,R1013&lt;=672.8,M1013&lt;=10),('[1]Pricing Schedule'!$J$105),
IF(AND(I1013=110000,R1013&gt;504.6,R1013&lt;=672.8,M1013&gt;10),('[1]Pricing Schedule'!$J$113),
IF(AND(I1013=110000,R1013&gt;672.8,R1013&lt;=841,M1013&lt;=10),('[1]Pricing Schedule'!$J$105),
IF(AND(I1013=110000,R1013&gt;672.8,R1013&lt;=841,M1013&gt;10),('[1]Pricing Schedule'!$J$113),
IF(AND(I1013=110000,R1013&gt;1682,R1013&lt;=1850.2,M1013&lt;=10),('[1]Pricing Schedule'!$J$105),
IF(AND(I1013=110000,R1013&gt;1682,R1013&lt;=1850.2,M1013&gt;10),('[1]Pricing Schedule'!$J$113),
IF(AND(I1013=110000,R1013&gt;2018.4,R1013&lt;=2186.6,M1013&lt;=10),('[1]Pricing Schedule'!$J$105),
IF(AND(I1013=110000,R1013&gt;2018.4,R1013&lt;=2186.6,M1013&gt;10),('[1]Pricing Schedule'!$J$113),999999999)))))))))))))))))))))))))))))))))))))))</f>
        <v>7</v>
      </c>
      <c r="U1013" s="40">
        <f t="shared" si="96"/>
        <v>206270.23809523808</v>
      </c>
      <c r="V1013" s="41">
        <f t="shared" si="97"/>
        <v>4.8480091419600964</v>
      </c>
      <c r="Y1013" s="23">
        <v>151</v>
      </c>
      <c r="Z1013" s="23">
        <v>133</v>
      </c>
      <c r="AR1013" s="35"/>
    </row>
    <row r="1014" spans="1:44">
      <c r="A1014" s="23">
        <v>1015</v>
      </c>
      <c r="B1014" s="23">
        <v>1015</v>
      </c>
      <c r="C1014" s="23" t="s">
        <v>1514</v>
      </c>
      <c r="D1014" s="23" t="s">
        <v>121</v>
      </c>
      <c r="E1014" s="23" t="s">
        <v>121</v>
      </c>
      <c r="F1014" s="23" t="s">
        <v>686</v>
      </c>
      <c r="G1014" s="23" t="s">
        <v>687</v>
      </c>
      <c r="H1014" s="23" t="s">
        <v>133</v>
      </c>
      <c r="I1014" s="13">
        <v>110000</v>
      </c>
      <c r="J1014" s="23" t="s">
        <v>119</v>
      </c>
      <c r="K1014" s="13">
        <v>110000</v>
      </c>
      <c r="L1014" s="24">
        <v>2.4489999999999998</v>
      </c>
      <c r="M1014" s="37">
        <f t="shared" si="92"/>
        <v>3</v>
      </c>
      <c r="N1014" s="24">
        <v>10.191000000000001</v>
      </c>
      <c r="O1014" s="13">
        <v>2</v>
      </c>
      <c r="P1014" s="36">
        <f t="shared" si="93"/>
        <v>7.6432500000000001</v>
      </c>
      <c r="Q1014" s="38">
        <f t="shared" si="94"/>
        <v>92.4</v>
      </c>
      <c r="R1014" s="37">
        <f t="shared" si="95"/>
        <v>92.4</v>
      </c>
      <c r="S1014" s="39">
        <f>IF(AND(I1014=38000,R1014&lt;=4.5,M1014&gt;8),'[1]Pricing Schedule'!$F$8+('[1]Pricing Schedule'!$F$9*M1014),
IF(AND(I1014=38000,R1014&lt;=4.5,M1014&lt;=8),'[1]Pricing Schedule'!$F$34+('[1]Pricing Schedule'!$F$36*M1014),
IF(AND(I1014=38000,R1014&gt;4.5,R1014&lt;=9,M1014&gt;8),'[1]Pricing Schedule'!$F$17+('[1]Pricing Schedule'!$F$18*M1014),
IF(AND(I1014=38000,R1014&gt;4.5,R1014&lt;=9,M1014&lt;=8),'[1]Pricing Schedule'!$F$34+('[1]Pricing Schedule'!$F$36*M1014),
IF(AND(I1014=38000,R1014&gt;9,R1014&lt;=12.8,M1014&gt;8),'[1]Pricing Schedule'!$F$26+('[1]Pricing Schedule'!$F$27*M1014),
IF(AND(I1014=38000,R1014&gt;9,R1014&lt;=12.8,M1014&lt;=8),'[1]Pricing Schedule'!$F$34+('[1]Pricing Schedule'!$F$36*M1014),
IF(AND(I1014=38000,R1014&gt;12.8,R1014&lt;=22.8),'[1]Pricing Schedule'!$F$34+('[1]Pricing Schedule'!$F$36*M1014),
IF(AND(I1014=38000,R1014&gt;22.8,R1014&lt;=30.2),'[1]Pricing Schedule'!$F$43+('[1]Pricing Schedule'!$F$45*M1014),
IF(AND(I1014=38000,R1014&gt;30.2,R1014&lt;=45.9),'[1]Pricing Schedule'!$F$52+('[1]Pricing Schedule'!$F$54*M1014),
IF(AND(I1014=38000,R1014&gt;45.9,R1014&lt;=123.4),'[1]Pricing Schedule'!$F$96+('[1]Pricing Schedule'!$F$97*M1014),
IF(AND(I1014=38000,R1014&gt;123.4,R1014&lt;=168.2,M1014&lt;=10),'[1]Pricing Schedule'!$F$103+('[1]Pricing Schedule'!$F$105*M1014),
IF(AND(I1014=38000,R1014&gt;123.4,R1014&lt;=168.2,M1014&gt;10),'[1]Pricing Schedule'!$F$111+('[1]Pricing Schedule'!$F$113*M1014),
IF(AND(I1014=38000,R1014&gt;157.4,R1014&lt;=336.4,M1014&lt;=10),('[1]Pricing Schedule'!$F$103+('[1]Pricing Schedule'!$F$105*M1014))*2,
IF(AND(I1014=38000,R1014&gt;157.4,R1014&lt;=336.4,M1014&gt;10),('[1]Pricing Schedule'!$F$111+('[1]Pricing Schedule'!$F$113*M1014))*2,
IF(AND(I1014=38000,R1014&gt;314.8,R1014&lt;=504.6,M1014&lt;=10),('[1]Pricing Schedule'!$F$103+('[1]Pricing Schedule'!$F$105*M1014))*3,
IF(AND(I1014=38000,R1014&gt;314.8,R1014&lt;=504.6,M1014&gt;10),('[1]Pricing Schedule'!$F$111+('[1]Pricing Schedule'!$F$113*M1014))*3,
IF(AND(I1014=38000,R1014&gt;472.2,R1014&lt;=672.8,M1014&lt;=10),('[1]Pricing Schedule'!$F$103+('[1]Pricing Schedule'!$F$105*M1014))*4,
IF(AND(I1014=38000,R1014&gt;472.2,R1014&lt;=672.8,M1014&gt;10),('[1]Pricing Schedule'!$F$111+('[1]Pricing Schedule'!$F$113*M1014))*4,
IF(AND(I1014=110000,R1014&lt;=12.8,M1014&gt;2),'[1]Pricing Schedule'!$F$62+('[1]Pricing Schedule'!$F$63*M1014),
IF(AND(I1014=110000,R1014&lt;=12.8,M1014&lt;=2),'[1]Pricing Schedule'!$F$96+('[1]Pricing Schedule'!$F$97*M1014),
IF(AND(I1014=110000,R1014&gt;12.8,R1014&lt;=22.8,M1014&gt;3),'[1]Pricing Schedule'!$F$71+('[1]Pricing Schedule'!$F$72*M1014),
IF(AND(I1014=110000,R1014&gt;12.8,R1014&lt;=22.8,M1014&lt;=3),'[1]Pricing Schedule'!$F$96+('[1]Pricing Schedule'!$F$97*M1014),
IF(AND(I1014=110000,R1014&gt;22.8,R1014&lt;=30.2),'[1]Pricing Schedule'!$F$80+('[1]Pricing Schedule'!$F$81*M1014),
IF(AND(I1014=110000,R1014&gt;30.2,R1014&lt;=45.9),'[1]Pricing Schedule'!$F$89+('[1]Pricing Schedule'!$F$90*M1014),
IF(AND(I1014=110000,R1014&gt;45.9,R1014&lt;=123.4),'[1]Pricing Schedule'!$F$96+('[1]Pricing Schedule'!$F$97*M1014),
IF(AND(I1014=110000,R1014&gt;123.4,R1014&lt;=168.2,M1014&lt;=10),'[1]Pricing Schedule'!$F$103+('[1]Pricing Schedule'!$F$105*M1014),
IF(AND(I1014=110000,R1014&gt;123.4,R1014&lt;=168.2,M1014&gt;10),'[1]Pricing Schedule'!$F$111+('[1]Pricing Schedule'!$F$113*M1014),
IF(AND(I1014=110000,R1014&gt;168.2,R1014&lt;=336.4,M1014&lt;=10),('[1]Pricing Schedule'!$F$103+('[1]Pricing Schedule'!$F$105*M1014))*2,
IF(AND(I1014=110000,R1014&gt;168.2,R1014&lt;=336.4,M1014&gt;10),('[1]Pricing Schedule'!$F$111+('[1]Pricing Schedule'!$F$113*M1014))*2,
IF(AND(I1014=110000,R1014&gt;336.4,R1014&lt;=504.6,M1014&lt;=10),('[1]Pricing Schedule'!$F$103+('[1]Pricing Schedule'!$F$105*M1014))*3,
IF(AND(I1014=110000,R1014&gt;336.4,R1014&lt;=504.6,M1014&gt;10),('[1]Pricing Schedule'!$F$111+('[1]Pricing Schedule'!$F$113*M1014))*3,
IF(AND(I1014=110000,R1014&gt;504.6,R1014&lt;=672.8,M1014&lt;=10),('[1]Pricing Schedule'!$F$103+('[1]Pricing Schedule'!$F$105*M1014))*4,
IF(AND(I1014=110000,R1014&gt;504.6,R1014&lt;=672.8,M1014&gt;10),('[1]Pricing Schedule'!$F$111+('[1]Pricing Schedule'!$F$113*M1014))*4,
IF(AND(I1014=110000,R1014&gt;672.8,R1014&lt;=841,M1014&lt;=10),('[1]Pricing Schedule'!$F$103+('[1]Pricing Schedule'!$F$105*M1014))*5,
IF(AND(I1014=110000,R1014&gt;672.8,R1014&lt;=841,M1014&gt;10),('[1]Pricing Schedule'!$F$111+('[1]Pricing Schedule'!$F$113*M1014))*5,
IF(AND(I1014=110000,R1014&gt;672.8,R1014&lt;=841,M1014&lt;=10),('[1]Pricing Schedule'!$F$103+('[1]Pricing Schedule'!$F$105*M1014))*5,
IF(AND(I1014=110000,R1014&gt;672.8,R1014&lt;=841,M1014&gt;10),('[1]Pricing Schedule'!$F$111+('[1]Pricing Schedule'!$F$113*M1014))*5,
IF(AND(I1014=110000,R1014&gt;1345.6,R1014&lt;=1513.8,M1014&lt;=10),('[1]Pricing Schedule'!$F$103+('[1]Pricing Schedule'!$F$105*M1014))*9,
IF(AND(I1014=110000,R1014&gt;1345.6,R1014&lt;=1513.8,M1014&gt;10),('[1]Pricing Schedule'!$F$111+('[1]Pricing Schedule'!$F$113*M1014))*9,
9999999999)))))))))))))))))))))))))))))))))))))))</f>
        <v>1550890</v>
      </c>
      <c r="T1014" s="21">
        <f>IF(AND(I1014=38000,R1014&lt;=4.5,M1014&gt;8),'[1]Pricing Schedule'!$J$9,
IF(AND(I1014=38000,R1014&lt;=4.5,M1014&lt;=8),'[1]Pricing Schedule'!$J$36,
IF(AND(I1014=38000,R1014&gt;4.5,R1014&lt;=9,M1014&gt;8),'[1]Pricing Schedule'!$J$18,
IF(AND(I1014=38000,R1014&gt;4.5,R1014&lt;=9,M1014&lt;=8),'[1]Pricing Schedule'!$J$36,
IF(AND(I1014=38000,R1014&gt;9,R1014&lt;=12.8,M1014&gt;8),'[1]Pricing Schedule'!$J$27,
IF(AND(I1014=38000,R1014&gt;9,R1014&lt;=12.8,M1014&lt;=8),'[1]Pricing Schedule'!$J$36,
IF(AND(I1014=38000,R1014&gt;12.8,R1014&lt;=22.8),'[1]Pricing Schedule'!$J$36,
IF(AND(I1014=38000,R1014&gt;22.8,R1014&lt;=30.2),'[1]Pricing Schedule'!$J$45,
IF(AND(I1014=38000,R1014&gt;30.2,R1014&lt;=45.9),'[1]Pricing Schedule'!$J$54,
IF(AND(I1014=38000,R1014&gt;45.9,R1014&lt;=123.4),'[1]Pricing Schedule'!$J$97,
IF(AND(I1014=38000,R1014&gt;123.4,R1014&lt;=168.2,M1014&lt;=10),'[1]Pricing Schedule'!$J$105,
IF(AND(I1014=38000,R1014&gt;123.4,R1014&lt;=168.2,M1014&gt;10),'[1]Pricing Schedule'!$J$113,
IF(AND(I1014=38000,R1014&gt;168.2,R1014&lt;=336.4,M1014&lt;=10),('[1]Pricing Schedule'!$J$105),
IF(AND(I1014=38000,R1014&gt;168.2,R1014&lt;=336.4,M1014&gt;10),('[1]Pricing Schedule'!$J$113),
IF(AND(I1014=38000,R1014&gt;336.4,R1014&lt;=504.6,M1014&lt;=10),('[1]Pricing Schedule'!$J$105),
IF(AND(I1014=38000,R1014&gt;336.4,R1014&lt;=504.6,M1014&gt;10),('[1]Pricing Schedule'!$J$113),
IF(AND(I1014=38000,R1014&gt;504.6,R1014&lt;=672.8,M1014&lt;=10),('[1]Pricing Schedule'!$J$105),
IF(AND(I1014=38000,R1014&gt;504.6,R1014&lt;=672.8,M1014&gt;10),('[1]Pricing Schedule'!$J$113),
IF(AND(I1014=110000,R1014&lt;=12.8,M1014&gt;2),'[1]Pricing Schedule'!$J$63,
IF(AND(I1014=110000,R1014&lt;=12.8,M1014&lt;=2),'[1]Pricing Schedule'!$J$97,
IF(AND(I1014=110000,R1014&gt;12.8,R1014&lt;=22.8,M1014&gt;3),'[1]Pricing Schedule'!$J$72,
IF(AND(I1014=110000,R1014&gt;12.8,R1014&lt;=22.8,M1014&lt;=3),'[1]Pricing Schedule'!$J$97,
IF(AND(I1014=110000,R1014&gt;22.8,R1014&lt;=30.2),'[1]Pricing Schedule'!$J$81,
IF(AND(I1014=110000,R1014&gt;30.2,R1014&lt;=45.9),'[1]Pricing Schedule'!$J$90,
IF(AND(I1014=110000,R1014&gt;45.9,R1014&lt;=123.4),'[1]Pricing Schedule'!$J$97,
IF(AND(I1014=110000,R1014&gt;123.4,R1014&lt;=168.2,M1014&lt;=10),'[1]Pricing Schedule'!$J$105,
IF(AND(I1014=110000,R1014&gt;123.4,R1014&lt;=168.2,M1014&gt;10),'[1]Pricing Schedule'!$J$113,
IF(AND(I1014=110000,R1014&gt;168.2,R1014&lt;=336.2,M1014&lt;=10),('[1]Pricing Schedule'!$J$105),
IF(AND(I1014=110000,R1014&gt;168.2,R1014&lt;=336.2,M1014&gt;10),('[1]Pricing Schedule'!$J$113),
IF(AND(I1014=110000,R1014&gt;336.4,R1014&lt;=504.6,M1014&lt;=10),('[1]Pricing Schedule'!$J$105),
IF(AND(I1014=110000,R1014&gt;336.4,R1014&lt;=504.6,M1014&gt;10),('[1]Pricing Schedule'!$J$113),
IF(AND(I1014=110000,R1014&gt;504.6,R1014&lt;=672.8,M1014&lt;=10),('[1]Pricing Schedule'!$J$105),
IF(AND(I1014=110000,R1014&gt;504.6,R1014&lt;=672.8,M1014&gt;10),('[1]Pricing Schedule'!$J$113),
IF(AND(I1014=110000,R1014&gt;672.8,R1014&lt;=841,M1014&lt;=10),('[1]Pricing Schedule'!$J$105),
IF(AND(I1014=110000,R1014&gt;672.8,R1014&lt;=841,M1014&gt;10),('[1]Pricing Schedule'!$J$113),
IF(AND(I1014=110000,R1014&gt;1682,R1014&lt;=1850.2,M1014&lt;=10),('[1]Pricing Schedule'!$J$105),
IF(AND(I1014=110000,R1014&gt;1682,R1014&lt;=1850.2,M1014&gt;10),('[1]Pricing Schedule'!$J$113),
IF(AND(I1014=110000,R1014&gt;2018.4,R1014&lt;=2186.6,M1014&lt;=10),('[1]Pricing Schedule'!$J$105),
IF(AND(I1014=110000,R1014&gt;2018.4,R1014&lt;=2186.6,M1014&gt;10),('[1]Pricing Schedule'!$J$113),999999999)))))))))))))))))))))))))))))))))))))))</f>
        <v>11</v>
      </c>
      <c r="U1014" s="40">
        <f t="shared" si="96"/>
        <v>16784.523809523809</v>
      </c>
      <c r="V1014" s="41">
        <f t="shared" si="97"/>
        <v>59.57869352436343</v>
      </c>
      <c r="Y1014" s="23">
        <v>304</v>
      </c>
      <c r="Z1014" s="23">
        <v>196</v>
      </c>
      <c r="AR1014" s="35"/>
    </row>
    <row r="1015" spans="1:44">
      <c r="A1015" s="23">
        <v>1016</v>
      </c>
      <c r="B1015" s="23">
        <v>1016</v>
      </c>
      <c r="C1015" s="23" t="s">
        <v>1515</v>
      </c>
      <c r="D1015" s="23" t="s">
        <v>121</v>
      </c>
      <c r="E1015" s="23" t="s">
        <v>121</v>
      </c>
      <c r="F1015" s="23" t="s">
        <v>686</v>
      </c>
      <c r="G1015" s="23" t="s">
        <v>687</v>
      </c>
      <c r="H1015" s="23" t="s">
        <v>133</v>
      </c>
      <c r="I1015" s="13">
        <v>110000</v>
      </c>
      <c r="J1015" s="23" t="s">
        <v>119</v>
      </c>
      <c r="K1015" s="13">
        <v>110000</v>
      </c>
      <c r="L1015" s="24">
        <v>6.5759999999999996</v>
      </c>
      <c r="M1015" s="37">
        <f t="shared" si="92"/>
        <v>7</v>
      </c>
      <c r="N1015" s="24">
        <v>6.468</v>
      </c>
      <c r="O1015" s="13">
        <v>2</v>
      </c>
      <c r="P1015" s="36">
        <f t="shared" si="93"/>
        <v>4.851</v>
      </c>
      <c r="Q1015" s="38">
        <f t="shared" si="94"/>
        <v>58.800000000000011</v>
      </c>
      <c r="R1015" s="37">
        <f t="shared" si="95"/>
        <v>58.800000000000011</v>
      </c>
      <c r="S1015" s="39">
        <f>IF(AND(I1015=38000,R1015&lt;=4.5,M1015&gt;8),'[1]Pricing Schedule'!$F$8+('[1]Pricing Schedule'!$F$9*M1015),
IF(AND(I1015=38000,R1015&lt;=4.5,M1015&lt;=8),'[1]Pricing Schedule'!$F$34+('[1]Pricing Schedule'!$F$36*M1015),
IF(AND(I1015=38000,R1015&gt;4.5,R1015&lt;=9,M1015&gt;8),'[1]Pricing Schedule'!$F$17+('[1]Pricing Schedule'!$F$18*M1015),
IF(AND(I1015=38000,R1015&gt;4.5,R1015&lt;=9,M1015&lt;=8),'[1]Pricing Schedule'!$F$34+('[1]Pricing Schedule'!$F$36*M1015),
IF(AND(I1015=38000,R1015&gt;9,R1015&lt;=12.8,M1015&gt;8),'[1]Pricing Schedule'!$F$26+('[1]Pricing Schedule'!$F$27*M1015),
IF(AND(I1015=38000,R1015&gt;9,R1015&lt;=12.8,M1015&lt;=8),'[1]Pricing Schedule'!$F$34+('[1]Pricing Schedule'!$F$36*M1015),
IF(AND(I1015=38000,R1015&gt;12.8,R1015&lt;=22.8),'[1]Pricing Schedule'!$F$34+('[1]Pricing Schedule'!$F$36*M1015),
IF(AND(I1015=38000,R1015&gt;22.8,R1015&lt;=30.2),'[1]Pricing Schedule'!$F$43+('[1]Pricing Schedule'!$F$45*M1015),
IF(AND(I1015=38000,R1015&gt;30.2,R1015&lt;=45.9),'[1]Pricing Schedule'!$F$52+('[1]Pricing Schedule'!$F$54*M1015),
IF(AND(I1015=38000,R1015&gt;45.9,R1015&lt;=123.4),'[1]Pricing Schedule'!$F$96+('[1]Pricing Schedule'!$F$97*M1015),
IF(AND(I1015=38000,R1015&gt;123.4,R1015&lt;=168.2,M1015&lt;=10),'[1]Pricing Schedule'!$F$103+('[1]Pricing Schedule'!$F$105*M1015),
IF(AND(I1015=38000,R1015&gt;123.4,R1015&lt;=168.2,M1015&gt;10),'[1]Pricing Schedule'!$F$111+('[1]Pricing Schedule'!$F$113*M1015),
IF(AND(I1015=38000,R1015&gt;157.4,R1015&lt;=336.4,M1015&lt;=10),('[1]Pricing Schedule'!$F$103+('[1]Pricing Schedule'!$F$105*M1015))*2,
IF(AND(I1015=38000,R1015&gt;157.4,R1015&lt;=336.4,M1015&gt;10),('[1]Pricing Schedule'!$F$111+('[1]Pricing Schedule'!$F$113*M1015))*2,
IF(AND(I1015=38000,R1015&gt;314.8,R1015&lt;=504.6,M1015&lt;=10),('[1]Pricing Schedule'!$F$103+('[1]Pricing Schedule'!$F$105*M1015))*3,
IF(AND(I1015=38000,R1015&gt;314.8,R1015&lt;=504.6,M1015&gt;10),('[1]Pricing Schedule'!$F$111+('[1]Pricing Schedule'!$F$113*M1015))*3,
IF(AND(I1015=38000,R1015&gt;472.2,R1015&lt;=672.8,M1015&lt;=10),('[1]Pricing Schedule'!$F$103+('[1]Pricing Schedule'!$F$105*M1015))*4,
IF(AND(I1015=38000,R1015&gt;472.2,R1015&lt;=672.8,M1015&gt;10),('[1]Pricing Schedule'!$F$111+('[1]Pricing Schedule'!$F$113*M1015))*4,
IF(AND(I1015=110000,R1015&lt;=12.8,M1015&gt;2),'[1]Pricing Schedule'!$F$62+('[1]Pricing Schedule'!$F$63*M1015),
IF(AND(I1015=110000,R1015&lt;=12.8,M1015&lt;=2),'[1]Pricing Schedule'!$F$96+('[1]Pricing Schedule'!$F$97*M1015),
IF(AND(I1015=110000,R1015&gt;12.8,R1015&lt;=22.8,M1015&gt;3),'[1]Pricing Schedule'!$F$71+('[1]Pricing Schedule'!$F$72*M1015),
IF(AND(I1015=110000,R1015&gt;12.8,R1015&lt;=22.8,M1015&lt;=3),'[1]Pricing Schedule'!$F$96+('[1]Pricing Schedule'!$F$97*M1015),
IF(AND(I1015=110000,R1015&gt;22.8,R1015&lt;=30.2),'[1]Pricing Schedule'!$F$80+('[1]Pricing Schedule'!$F$81*M1015),
IF(AND(I1015=110000,R1015&gt;30.2,R1015&lt;=45.9),'[1]Pricing Schedule'!$F$89+('[1]Pricing Schedule'!$F$90*M1015),
IF(AND(I1015=110000,R1015&gt;45.9,R1015&lt;=123.4),'[1]Pricing Schedule'!$F$96+('[1]Pricing Schedule'!$F$97*M1015),
IF(AND(I1015=110000,R1015&gt;123.4,R1015&lt;=168.2,M1015&lt;=10),'[1]Pricing Schedule'!$F$103+('[1]Pricing Schedule'!$F$105*M1015),
IF(AND(I1015=110000,R1015&gt;123.4,R1015&lt;=168.2,M1015&gt;10),'[1]Pricing Schedule'!$F$111+('[1]Pricing Schedule'!$F$113*M1015),
IF(AND(I1015=110000,R1015&gt;168.2,R1015&lt;=336.4,M1015&lt;=10),('[1]Pricing Schedule'!$F$103+('[1]Pricing Schedule'!$F$105*M1015))*2,
IF(AND(I1015=110000,R1015&gt;168.2,R1015&lt;=336.4,M1015&gt;10),('[1]Pricing Schedule'!$F$111+('[1]Pricing Schedule'!$F$113*M1015))*2,
IF(AND(I1015=110000,R1015&gt;336.4,R1015&lt;=504.6,M1015&lt;=10),('[1]Pricing Schedule'!$F$103+('[1]Pricing Schedule'!$F$105*M1015))*3,
IF(AND(I1015=110000,R1015&gt;336.4,R1015&lt;=504.6,M1015&gt;10),('[1]Pricing Schedule'!$F$111+('[1]Pricing Schedule'!$F$113*M1015))*3,
IF(AND(I1015=110000,R1015&gt;504.6,R1015&lt;=672.8,M1015&lt;=10),('[1]Pricing Schedule'!$F$103+('[1]Pricing Schedule'!$F$105*M1015))*4,
IF(AND(I1015=110000,R1015&gt;504.6,R1015&lt;=672.8,M1015&gt;10),('[1]Pricing Schedule'!$F$111+('[1]Pricing Schedule'!$F$113*M1015))*4,
IF(AND(I1015=110000,R1015&gt;672.8,R1015&lt;=841,M1015&lt;=10),('[1]Pricing Schedule'!$F$103+('[1]Pricing Schedule'!$F$105*M1015))*5,
IF(AND(I1015=110000,R1015&gt;672.8,R1015&lt;=841,M1015&gt;10),('[1]Pricing Schedule'!$F$111+('[1]Pricing Schedule'!$F$113*M1015))*5,
IF(AND(I1015=110000,R1015&gt;672.8,R1015&lt;=841,M1015&lt;=10),('[1]Pricing Schedule'!$F$103+('[1]Pricing Schedule'!$F$105*M1015))*5,
IF(AND(I1015=110000,R1015&gt;672.8,R1015&lt;=841,M1015&gt;10),('[1]Pricing Schedule'!$F$111+('[1]Pricing Schedule'!$F$113*M1015))*5,
IF(AND(I1015=110000,R1015&gt;1345.6,R1015&lt;=1513.8,M1015&lt;=10),('[1]Pricing Schedule'!$F$103+('[1]Pricing Schedule'!$F$105*M1015))*9,
IF(AND(I1015=110000,R1015&gt;1345.6,R1015&lt;=1513.8,M1015&gt;10),('[1]Pricing Schedule'!$F$111+('[1]Pricing Schedule'!$F$113*M1015))*9,
9999999999)))))))))))))))))))))))))))))))))))))))</f>
        <v>2394130</v>
      </c>
      <c r="T1015" s="21">
        <f>IF(AND(I1015=38000,R1015&lt;=4.5,M1015&gt;8),'[1]Pricing Schedule'!$J$9,
IF(AND(I1015=38000,R1015&lt;=4.5,M1015&lt;=8),'[1]Pricing Schedule'!$J$36,
IF(AND(I1015=38000,R1015&gt;4.5,R1015&lt;=9,M1015&gt;8),'[1]Pricing Schedule'!$J$18,
IF(AND(I1015=38000,R1015&gt;4.5,R1015&lt;=9,M1015&lt;=8),'[1]Pricing Schedule'!$J$36,
IF(AND(I1015=38000,R1015&gt;9,R1015&lt;=12.8,M1015&gt;8),'[1]Pricing Schedule'!$J$27,
IF(AND(I1015=38000,R1015&gt;9,R1015&lt;=12.8,M1015&lt;=8),'[1]Pricing Schedule'!$J$36,
IF(AND(I1015=38000,R1015&gt;12.8,R1015&lt;=22.8),'[1]Pricing Schedule'!$J$36,
IF(AND(I1015=38000,R1015&gt;22.8,R1015&lt;=30.2),'[1]Pricing Schedule'!$J$45,
IF(AND(I1015=38000,R1015&gt;30.2,R1015&lt;=45.9),'[1]Pricing Schedule'!$J$54,
IF(AND(I1015=38000,R1015&gt;45.9,R1015&lt;=123.4),'[1]Pricing Schedule'!$J$97,
IF(AND(I1015=38000,R1015&gt;123.4,R1015&lt;=168.2,M1015&lt;=10),'[1]Pricing Schedule'!$J$105,
IF(AND(I1015=38000,R1015&gt;123.4,R1015&lt;=168.2,M1015&gt;10),'[1]Pricing Schedule'!$J$113,
IF(AND(I1015=38000,R1015&gt;168.2,R1015&lt;=336.4,M1015&lt;=10),('[1]Pricing Schedule'!$J$105),
IF(AND(I1015=38000,R1015&gt;168.2,R1015&lt;=336.4,M1015&gt;10),('[1]Pricing Schedule'!$J$113),
IF(AND(I1015=38000,R1015&gt;336.4,R1015&lt;=504.6,M1015&lt;=10),('[1]Pricing Schedule'!$J$105),
IF(AND(I1015=38000,R1015&gt;336.4,R1015&lt;=504.6,M1015&gt;10),('[1]Pricing Schedule'!$J$113),
IF(AND(I1015=38000,R1015&gt;504.6,R1015&lt;=672.8,M1015&lt;=10),('[1]Pricing Schedule'!$J$105),
IF(AND(I1015=38000,R1015&gt;504.6,R1015&lt;=672.8,M1015&gt;10),('[1]Pricing Schedule'!$J$113),
IF(AND(I1015=110000,R1015&lt;=12.8,M1015&gt;2),'[1]Pricing Schedule'!$J$63,
IF(AND(I1015=110000,R1015&lt;=12.8,M1015&lt;=2),'[1]Pricing Schedule'!$J$97,
IF(AND(I1015=110000,R1015&gt;12.8,R1015&lt;=22.8,M1015&gt;3),'[1]Pricing Schedule'!$J$72,
IF(AND(I1015=110000,R1015&gt;12.8,R1015&lt;=22.8,M1015&lt;=3),'[1]Pricing Schedule'!$J$97,
IF(AND(I1015=110000,R1015&gt;22.8,R1015&lt;=30.2),'[1]Pricing Schedule'!$J$81,
IF(AND(I1015=110000,R1015&gt;30.2,R1015&lt;=45.9),'[1]Pricing Schedule'!$J$90,
IF(AND(I1015=110000,R1015&gt;45.9,R1015&lt;=123.4),'[1]Pricing Schedule'!$J$97,
IF(AND(I1015=110000,R1015&gt;123.4,R1015&lt;=168.2,M1015&lt;=10),'[1]Pricing Schedule'!$J$105,
IF(AND(I1015=110000,R1015&gt;123.4,R1015&lt;=168.2,M1015&gt;10),'[1]Pricing Schedule'!$J$113,
IF(AND(I1015=110000,R1015&gt;168.2,R1015&lt;=336.2,M1015&lt;=10),('[1]Pricing Schedule'!$J$105),
IF(AND(I1015=110000,R1015&gt;168.2,R1015&lt;=336.2,M1015&gt;10),('[1]Pricing Schedule'!$J$113),
IF(AND(I1015=110000,R1015&gt;336.4,R1015&lt;=504.6,M1015&lt;=10),('[1]Pricing Schedule'!$J$105),
IF(AND(I1015=110000,R1015&gt;336.4,R1015&lt;=504.6,M1015&gt;10),('[1]Pricing Schedule'!$J$113),
IF(AND(I1015=110000,R1015&gt;504.6,R1015&lt;=672.8,M1015&lt;=10),('[1]Pricing Schedule'!$J$105),
IF(AND(I1015=110000,R1015&gt;504.6,R1015&lt;=672.8,M1015&gt;10),('[1]Pricing Schedule'!$J$113),
IF(AND(I1015=110000,R1015&gt;672.8,R1015&lt;=841,M1015&lt;=10),('[1]Pricing Schedule'!$J$105),
IF(AND(I1015=110000,R1015&gt;672.8,R1015&lt;=841,M1015&gt;10),('[1]Pricing Schedule'!$J$113),
IF(AND(I1015=110000,R1015&gt;1682,R1015&lt;=1850.2,M1015&lt;=10),('[1]Pricing Schedule'!$J$105),
IF(AND(I1015=110000,R1015&gt;1682,R1015&lt;=1850.2,M1015&gt;10),('[1]Pricing Schedule'!$J$113),
IF(AND(I1015=110000,R1015&gt;2018.4,R1015&lt;=2186.6,M1015&lt;=10),('[1]Pricing Schedule'!$J$105),
IF(AND(I1015=110000,R1015&gt;2018.4,R1015&lt;=2186.6,M1015&gt;10),('[1]Pricing Schedule'!$J$113),999999999)))))))))))))))))))))))))))))))))))))))</f>
        <v>11</v>
      </c>
      <c r="U1015" s="40">
        <f t="shared" si="96"/>
        <v>40716.496598639445</v>
      </c>
      <c r="V1015" s="41">
        <f t="shared" si="97"/>
        <v>24.560069837477503</v>
      </c>
      <c r="Y1015" s="23">
        <v>635</v>
      </c>
      <c r="Z1015" s="23">
        <v>196</v>
      </c>
      <c r="AR1015" s="35"/>
    </row>
    <row r="1016" spans="1:44" s="44" customFormat="1">
      <c r="A1016" s="43">
        <v>1017</v>
      </c>
      <c r="B1016" s="43">
        <v>1017</v>
      </c>
      <c r="C1016" s="43" t="s">
        <v>1516</v>
      </c>
      <c r="D1016" s="23" t="s">
        <v>121</v>
      </c>
      <c r="E1016" s="23" t="s">
        <v>121</v>
      </c>
      <c r="F1016" s="43" t="s">
        <v>366</v>
      </c>
      <c r="G1016" s="43" t="s">
        <v>367</v>
      </c>
      <c r="H1016" s="43" t="s">
        <v>133</v>
      </c>
      <c r="I1016" s="44">
        <v>110000</v>
      </c>
      <c r="J1016" s="43"/>
      <c r="K1016" s="43"/>
      <c r="L1016" s="45">
        <v>7.89</v>
      </c>
      <c r="M1016" s="46">
        <f t="shared" si="92"/>
        <v>8</v>
      </c>
      <c r="N1016" s="45">
        <v>49.463999999999899</v>
      </c>
      <c r="O1016" s="44">
        <v>2</v>
      </c>
      <c r="P1016" s="46">
        <f t="shared" si="93"/>
        <v>37.097999999999928</v>
      </c>
      <c r="Q1016" s="47">
        <f t="shared" si="94"/>
        <v>457.79999999999995</v>
      </c>
      <c r="R1016" s="46">
        <f t="shared" si="95"/>
        <v>457.79999999999995</v>
      </c>
      <c r="S1016" s="39">
        <f>IF(AND(I1016=38000,R1016&lt;=4.5,M1016&gt;8),'[1]Pricing Schedule'!$F$8+('[1]Pricing Schedule'!$F$9*M1016),
IF(AND(I1016=38000,R1016&lt;=4.5,M1016&lt;=8),'[1]Pricing Schedule'!$F$34+('[1]Pricing Schedule'!$F$36*M1016),
IF(AND(I1016=38000,R1016&gt;4.5,R1016&lt;=9,M1016&gt;8),'[1]Pricing Schedule'!$F$17+('[1]Pricing Schedule'!$F$18*M1016),
IF(AND(I1016=38000,R1016&gt;4.5,R1016&lt;=9,M1016&lt;=8),'[1]Pricing Schedule'!$F$34+('[1]Pricing Schedule'!$F$36*M1016),
IF(AND(I1016=38000,R1016&gt;9,R1016&lt;=12.8,M1016&gt;8),'[1]Pricing Schedule'!$F$26+('[1]Pricing Schedule'!$F$27*M1016),
IF(AND(I1016=38000,R1016&gt;9,R1016&lt;=12.8,M1016&lt;=8),'[1]Pricing Schedule'!$F$34+('[1]Pricing Schedule'!$F$36*M1016),
IF(AND(I1016=38000,R1016&gt;12.8,R1016&lt;=22.8),'[1]Pricing Schedule'!$F$34+('[1]Pricing Schedule'!$F$36*M1016),
IF(AND(I1016=38000,R1016&gt;22.8,R1016&lt;=30.2),'[1]Pricing Schedule'!$F$43+('[1]Pricing Schedule'!$F$45*M1016),
IF(AND(I1016=38000,R1016&gt;30.2,R1016&lt;=45.9),'[1]Pricing Schedule'!$F$52+('[1]Pricing Schedule'!$F$54*M1016),
IF(AND(I1016=38000,R1016&gt;45.9,R1016&lt;=123.4),'[1]Pricing Schedule'!$F$96+('[1]Pricing Schedule'!$F$97*M1016),
IF(AND(I1016=38000,R1016&gt;123.4,R1016&lt;=168.2,M1016&lt;=10),'[1]Pricing Schedule'!$F$103+('[1]Pricing Schedule'!$F$105*M1016),
IF(AND(I1016=38000,R1016&gt;123.4,R1016&lt;=168.2,M1016&gt;10),'[1]Pricing Schedule'!$F$111+('[1]Pricing Schedule'!$F$113*M1016),
IF(AND(I1016=38000,R1016&gt;157.4,R1016&lt;=336.4,M1016&lt;=10),('[1]Pricing Schedule'!$F$103+('[1]Pricing Schedule'!$F$105*M1016))*2,
IF(AND(I1016=38000,R1016&gt;157.4,R1016&lt;=336.4,M1016&gt;10),('[1]Pricing Schedule'!$F$111+('[1]Pricing Schedule'!$F$113*M1016))*2,
IF(AND(I1016=38000,R1016&gt;314.8,R1016&lt;=504.6,M1016&lt;=10),('[1]Pricing Schedule'!$F$103+('[1]Pricing Schedule'!$F$105*M1016))*3,
IF(AND(I1016=38000,R1016&gt;314.8,R1016&lt;=504.6,M1016&gt;10),('[1]Pricing Schedule'!$F$111+('[1]Pricing Schedule'!$F$113*M1016))*3,
IF(AND(I1016=38000,R1016&gt;472.2,R1016&lt;=672.8,M1016&lt;=10),('[1]Pricing Schedule'!$F$103+('[1]Pricing Schedule'!$F$105*M1016))*4,
IF(AND(I1016=38000,R1016&gt;472.2,R1016&lt;=672.8,M1016&gt;10),('[1]Pricing Schedule'!$F$111+('[1]Pricing Schedule'!$F$113*M1016))*4,
IF(AND(I1016=110000,R1016&lt;=12.8,M1016&gt;2),'[1]Pricing Schedule'!$F$62+('[1]Pricing Schedule'!$F$63*M1016),
IF(AND(I1016=110000,R1016&lt;=12.8,M1016&lt;=2),'[1]Pricing Schedule'!$F$96+('[1]Pricing Schedule'!$F$97*M1016),
IF(AND(I1016=110000,R1016&gt;12.8,R1016&lt;=22.8,M1016&gt;3),'[1]Pricing Schedule'!$F$71+('[1]Pricing Schedule'!$F$72*M1016),
IF(AND(I1016=110000,R1016&gt;12.8,R1016&lt;=22.8,M1016&lt;=3),'[1]Pricing Schedule'!$F$96+('[1]Pricing Schedule'!$F$97*M1016),
IF(AND(I1016=110000,R1016&gt;22.8,R1016&lt;=30.2),'[1]Pricing Schedule'!$F$80+('[1]Pricing Schedule'!$F$81*M1016),
IF(AND(I1016=110000,R1016&gt;30.2,R1016&lt;=45.9),'[1]Pricing Schedule'!$F$89+('[1]Pricing Schedule'!$F$90*M1016),
IF(AND(I1016=110000,R1016&gt;45.9,R1016&lt;=123.4),'[1]Pricing Schedule'!$F$96+('[1]Pricing Schedule'!$F$97*M1016),
IF(AND(I1016=110000,R1016&gt;123.4,R1016&lt;=168.2,M1016&lt;=10),'[1]Pricing Schedule'!$F$103+('[1]Pricing Schedule'!$F$105*M1016),
IF(AND(I1016=110000,R1016&gt;123.4,R1016&lt;=168.2,M1016&gt;10),'[1]Pricing Schedule'!$F$111+('[1]Pricing Schedule'!$F$113*M1016),
IF(AND(I1016=110000,R1016&gt;168.2,R1016&lt;=336.4,M1016&lt;=10),('[1]Pricing Schedule'!$F$103+('[1]Pricing Schedule'!$F$105*M1016))*2,
IF(AND(I1016=110000,R1016&gt;168.2,R1016&lt;=336.4,M1016&gt;10),('[1]Pricing Schedule'!$F$111+('[1]Pricing Schedule'!$F$113*M1016))*2,
IF(AND(I1016=110000,R1016&gt;336.4,R1016&lt;=504.6,M1016&lt;=10),('[1]Pricing Schedule'!$F$103+('[1]Pricing Schedule'!$F$105*M1016))*3,
IF(AND(I1016=110000,R1016&gt;336.4,R1016&lt;=504.6,M1016&gt;10),('[1]Pricing Schedule'!$F$111+('[1]Pricing Schedule'!$F$113*M1016))*3,
IF(AND(I1016=110000,R1016&gt;504.6,R1016&lt;=672.8,M1016&lt;=10),('[1]Pricing Schedule'!$F$103+('[1]Pricing Schedule'!$F$105*M1016))*4,
IF(AND(I1016=110000,R1016&gt;504.6,R1016&lt;=672.8,M1016&gt;10),('[1]Pricing Schedule'!$F$111+('[1]Pricing Schedule'!$F$113*M1016))*4,
IF(AND(I1016=110000,R1016&gt;672.8,R1016&lt;=841,M1016&lt;=10),('[1]Pricing Schedule'!$F$103+('[1]Pricing Schedule'!$F$105*M1016))*5,
IF(AND(I1016=110000,R1016&gt;672.8,R1016&lt;=841,M1016&gt;10),('[1]Pricing Schedule'!$F$111+('[1]Pricing Schedule'!$F$113*M1016))*5,
IF(AND(I1016=110000,R1016&gt;672.8,R1016&lt;=841,M1016&lt;=10),('[1]Pricing Schedule'!$F$103+('[1]Pricing Schedule'!$F$105*M1016))*5,
IF(AND(I1016=110000,R1016&gt;672.8,R1016&lt;=841,M1016&gt;10),('[1]Pricing Schedule'!$F$111+('[1]Pricing Schedule'!$F$113*M1016))*5,
IF(AND(I1016=110000,R1016&gt;1345.6,R1016&lt;=1513.8,M1016&lt;=10),('[1]Pricing Schedule'!$F$103+('[1]Pricing Schedule'!$F$105*M1016))*9,
IF(AND(I1016=110000,R1016&gt;1345.6,R1016&lt;=1513.8,M1016&gt;10),('[1]Pricing Schedule'!$F$111+('[1]Pricing Schedule'!$F$113*M1016))*9,
9999999999)))))))))))))))))))))))))))))))))))))))</f>
        <v>11877300</v>
      </c>
      <c r="T1016" s="48">
        <f>IF(AND(I1016=38000,R1016&lt;=4.5,M1016&gt;8),'[1]Pricing Schedule'!$J$9,
IF(AND(I1016=38000,R1016&lt;=4.5,M1016&lt;=8),'[1]Pricing Schedule'!$J$36,
IF(AND(I1016=38000,R1016&gt;4.5,R1016&lt;=9,M1016&gt;8),'[1]Pricing Schedule'!$J$18,
IF(AND(I1016=38000,R1016&gt;4.5,R1016&lt;=9,M1016&lt;=8),'[1]Pricing Schedule'!$J$36,
IF(AND(I1016=38000,R1016&gt;9,R1016&lt;=12.8,M1016&gt;8),'[1]Pricing Schedule'!$J$27,
IF(AND(I1016=38000,R1016&gt;9,R1016&lt;=12.8,M1016&lt;=8),'[1]Pricing Schedule'!$J$36,
IF(AND(I1016=38000,R1016&gt;12.8,R1016&lt;=22.8),'[1]Pricing Schedule'!$J$36,
IF(AND(I1016=38000,R1016&gt;22.8,R1016&lt;=30.2),'[1]Pricing Schedule'!$J$45,
IF(AND(I1016=38000,R1016&gt;30.2,R1016&lt;=45.9),'[1]Pricing Schedule'!$J$54,
IF(AND(I1016=38000,R1016&gt;45.9,R1016&lt;=123.4),'[1]Pricing Schedule'!$J$97,
IF(AND(I1016=38000,R1016&gt;123.4,R1016&lt;=168.2,M1016&lt;=10),'[1]Pricing Schedule'!$J$105,
IF(AND(I1016=38000,R1016&gt;123.4,R1016&lt;=168.2,M1016&gt;10),'[1]Pricing Schedule'!$J$113,
IF(AND(I1016=38000,R1016&gt;168.2,R1016&lt;=336.4,M1016&lt;=10),('[1]Pricing Schedule'!$J$105),
IF(AND(I1016=38000,R1016&gt;168.2,R1016&lt;=336.4,M1016&gt;10),('[1]Pricing Schedule'!$J$113),
IF(AND(I1016=38000,R1016&gt;336.4,R1016&lt;=504.6,M1016&lt;=10),('[1]Pricing Schedule'!$J$105),
IF(AND(I1016=38000,R1016&gt;336.4,R1016&lt;=504.6,M1016&gt;10),('[1]Pricing Schedule'!$J$113),
IF(AND(I1016=38000,R1016&gt;504.6,R1016&lt;=672.8,M1016&lt;=10),('[1]Pricing Schedule'!$J$105),
IF(AND(I1016=38000,R1016&gt;504.6,R1016&lt;=672.8,M1016&gt;10),('[1]Pricing Schedule'!$J$113),
IF(AND(I1016=110000,R1016&lt;=12.8,M1016&gt;2),'[1]Pricing Schedule'!$J$63,
IF(AND(I1016=110000,R1016&lt;=12.8,M1016&lt;=2),'[1]Pricing Schedule'!$J$97,
IF(AND(I1016=110000,R1016&gt;12.8,R1016&lt;=22.8,M1016&gt;3),'[1]Pricing Schedule'!$J$72,
IF(AND(I1016=110000,R1016&gt;12.8,R1016&lt;=22.8,M1016&lt;=3),'[1]Pricing Schedule'!$J$97,
IF(AND(I1016=110000,R1016&gt;22.8,R1016&lt;=30.2),'[1]Pricing Schedule'!$J$81,
IF(AND(I1016=110000,R1016&gt;30.2,R1016&lt;=45.9),'[1]Pricing Schedule'!$J$90,
IF(AND(I1016=110000,R1016&gt;45.9,R1016&lt;=123.4),'[1]Pricing Schedule'!$J$97,
IF(AND(I1016=110000,R1016&gt;123.4,R1016&lt;=168.2,M1016&lt;=10),'[1]Pricing Schedule'!$J$105,
IF(AND(I1016=110000,R1016&gt;123.4,R1016&lt;=168.2,M1016&gt;10),'[1]Pricing Schedule'!$J$113,
IF(AND(I1016=110000,R1016&gt;168.2,R1016&lt;=336.2,M1016&lt;=10),('[1]Pricing Schedule'!$J$105),
IF(AND(I1016=110000,R1016&gt;168.2,R1016&lt;=336.2,M1016&gt;10),('[1]Pricing Schedule'!$J$113),
IF(AND(I1016=110000,R1016&gt;336.4,R1016&lt;=504.6,M1016&lt;=10),('[1]Pricing Schedule'!$J$105),
IF(AND(I1016=110000,R1016&gt;336.4,R1016&lt;=504.6,M1016&gt;10),('[1]Pricing Schedule'!$J$113),
IF(AND(I1016=110000,R1016&gt;504.6,R1016&lt;=672.8,M1016&lt;=10),('[1]Pricing Schedule'!$J$105),
IF(AND(I1016=110000,R1016&gt;504.6,R1016&lt;=672.8,M1016&gt;10),('[1]Pricing Schedule'!$J$113),
IF(AND(I1016=110000,R1016&gt;672.8,R1016&lt;=841,M1016&lt;=10),('[1]Pricing Schedule'!$J$105),
IF(AND(I1016=110000,R1016&gt;672.8,R1016&lt;=841,M1016&gt;10),('[1]Pricing Schedule'!$J$113),
IF(AND(I1016=110000,R1016&gt;1682,R1016&lt;=1850.2,M1016&lt;=10),('[1]Pricing Schedule'!$J$105),
IF(AND(I1016=110000,R1016&gt;1682,R1016&lt;=1850.2,M1016&gt;10),('[1]Pricing Schedule'!$J$113),
IF(AND(I1016=110000,R1016&gt;2018.4,R1016&lt;=2186.6,M1016&lt;=10),('[1]Pricing Schedule'!$J$105),
IF(AND(I1016=110000,R1016&gt;2018.4,R1016&lt;=2186.6,M1016&gt;10),('[1]Pricing Schedule'!$J$113),999999999)))))))))))))))))))))))))))))))))))))))</f>
        <v>12</v>
      </c>
      <c r="U1016" s="49">
        <f t="shared" si="96"/>
        <v>25944.298820445612</v>
      </c>
      <c r="V1016" s="50">
        <f t="shared" si="97"/>
        <v>38.544113561162888</v>
      </c>
      <c r="W1016" s="13"/>
      <c r="X1016" s="13"/>
      <c r="Y1016" s="23">
        <v>537</v>
      </c>
      <c r="Z1016" s="23">
        <v>688</v>
      </c>
      <c r="AD1016" s="43"/>
      <c r="AE1016" s="43"/>
      <c r="AF1016" s="43"/>
      <c r="AR1016" s="51"/>
    </row>
    <row r="1017" spans="1:44">
      <c r="A1017" s="23">
        <v>1018</v>
      </c>
      <c r="B1017" s="23">
        <v>1018</v>
      </c>
      <c r="C1017" s="23" t="s">
        <v>1517</v>
      </c>
      <c r="D1017" s="23" t="s">
        <v>121</v>
      </c>
      <c r="E1017" s="23" t="s">
        <v>121</v>
      </c>
      <c r="F1017" s="23" t="s">
        <v>302</v>
      </c>
      <c r="G1017" s="23" t="s">
        <v>303</v>
      </c>
      <c r="H1017" s="23" t="s">
        <v>133</v>
      </c>
      <c r="I1017" s="13">
        <v>110000</v>
      </c>
      <c r="J1017" s="13">
        <v>110000</v>
      </c>
      <c r="K1017" s="13">
        <v>38000</v>
      </c>
      <c r="L1017" s="24">
        <v>10.090999999999999</v>
      </c>
      <c r="M1017" s="37">
        <f t="shared" si="92"/>
        <v>11</v>
      </c>
      <c r="N1017" s="24">
        <v>0.99399999999999999</v>
      </c>
      <c r="O1017" s="13">
        <v>2</v>
      </c>
      <c r="P1017" s="36">
        <f t="shared" si="93"/>
        <v>0.74550000000000005</v>
      </c>
      <c r="Q1017" s="38">
        <f t="shared" si="94"/>
        <v>8.4</v>
      </c>
      <c r="R1017" s="37">
        <f t="shared" si="95"/>
        <v>8.4</v>
      </c>
      <c r="S1017" s="39">
        <f>IF(AND(I1017=38000,R1017&lt;=4.5,M1017&gt;8),'[1]Pricing Schedule'!$F$8+('[1]Pricing Schedule'!$F$9*M1017),
IF(AND(I1017=38000,R1017&lt;=4.5,M1017&lt;=8),'[1]Pricing Schedule'!$F$34+('[1]Pricing Schedule'!$F$36*M1017),
IF(AND(I1017=38000,R1017&gt;4.5,R1017&lt;=9,M1017&gt;8),'[1]Pricing Schedule'!$F$17+('[1]Pricing Schedule'!$F$18*M1017),
IF(AND(I1017=38000,R1017&gt;4.5,R1017&lt;=9,M1017&lt;=8),'[1]Pricing Schedule'!$F$34+('[1]Pricing Schedule'!$F$36*M1017),
IF(AND(I1017=38000,R1017&gt;9,R1017&lt;=12.8,M1017&gt;8),'[1]Pricing Schedule'!$F$26+('[1]Pricing Schedule'!$F$27*M1017),
IF(AND(I1017=38000,R1017&gt;9,R1017&lt;=12.8,M1017&lt;=8),'[1]Pricing Schedule'!$F$34+('[1]Pricing Schedule'!$F$36*M1017),
IF(AND(I1017=38000,R1017&gt;12.8,R1017&lt;=22.8),'[1]Pricing Schedule'!$F$34+('[1]Pricing Schedule'!$F$36*M1017),
IF(AND(I1017=38000,R1017&gt;22.8,R1017&lt;=30.2),'[1]Pricing Schedule'!$F$43+('[1]Pricing Schedule'!$F$45*M1017),
IF(AND(I1017=38000,R1017&gt;30.2,R1017&lt;=45.9),'[1]Pricing Schedule'!$F$52+('[1]Pricing Schedule'!$F$54*M1017),
IF(AND(I1017=38000,R1017&gt;45.9,R1017&lt;=123.4),'[1]Pricing Schedule'!$F$96+('[1]Pricing Schedule'!$F$97*M1017),
IF(AND(I1017=38000,R1017&gt;123.4,R1017&lt;=168.2,M1017&lt;=10),'[1]Pricing Schedule'!$F$103+('[1]Pricing Schedule'!$F$105*M1017),
IF(AND(I1017=38000,R1017&gt;123.4,R1017&lt;=168.2,M1017&gt;10),'[1]Pricing Schedule'!$F$111+('[1]Pricing Schedule'!$F$113*M1017),
IF(AND(I1017=38000,R1017&gt;157.4,R1017&lt;=336.4,M1017&lt;=10),('[1]Pricing Schedule'!$F$103+('[1]Pricing Schedule'!$F$105*M1017))*2,
IF(AND(I1017=38000,R1017&gt;157.4,R1017&lt;=336.4,M1017&gt;10),('[1]Pricing Schedule'!$F$111+('[1]Pricing Schedule'!$F$113*M1017))*2,
IF(AND(I1017=38000,R1017&gt;314.8,R1017&lt;=504.6,M1017&lt;=10),('[1]Pricing Schedule'!$F$103+('[1]Pricing Schedule'!$F$105*M1017))*3,
IF(AND(I1017=38000,R1017&gt;314.8,R1017&lt;=504.6,M1017&gt;10),('[1]Pricing Schedule'!$F$111+('[1]Pricing Schedule'!$F$113*M1017))*3,
IF(AND(I1017=38000,R1017&gt;472.2,R1017&lt;=672.8,M1017&lt;=10),('[1]Pricing Schedule'!$F$103+('[1]Pricing Schedule'!$F$105*M1017))*4,
IF(AND(I1017=38000,R1017&gt;472.2,R1017&lt;=672.8,M1017&gt;10),('[1]Pricing Schedule'!$F$111+('[1]Pricing Schedule'!$F$113*M1017))*4,
IF(AND(I1017=110000,R1017&lt;=12.8,M1017&gt;2),'[1]Pricing Schedule'!$F$62+('[1]Pricing Schedule'!$F$63*M1017),
IF(AND(I1017=110000,R1017&lt;=12.8,M1017&lt;=2),'[1]Pricing Schedule'!$F$96+('[1]Pricing Schedule'!$F$97*M1017),
IF(AND(I1017=110000,R1017&gt;12.8,R1017&lt;=22.8,M1017&gt;3),'[1]Pricing Schedule'!$F$71+('[1]Pricing Schedule'!$F$72*M1017),
IF(AND(I1017=110000,R1017&gt;12.8,R1017&lt;=22.8,M1017&lt;=3),'[1]Pricing Schedule'!$F$96+('[1]Pricing Schedule'!$F$97*M1017),
IF(AND(I1017=110000,R1017&gt;22.8,R1017&lt;=30.2),'[1]Pricing Schedule'!$F$80+('[1]Pricing Schedule'!$F$81*M1017),
IF(AND(I1017=110000,R1017&gt;30.2,R1017&lt;=45.9),'[1]Pricing Schedule'!$F$89+('[1]Pricing Schedule'!$F$90*M1017),
IF(AND(I1017=110000,R1017&gt;45.9,R1017&lt;=123.4),'[1]Pricing Schedule'!$F$96+('[1]Pricing Schedule'!$F$97*M1017),
IF(AND(I1017=110000,R1017&gt;123.4,R1017&lt;=168.2,M1017&lt;=10),'[1]Pricing Schedule'!$F$103+('[1]Pricing Schedule'!$F$105*M1017),
IF(AND(I1017=110000,R1017&gt;123.4,R1017&lt;=168.2,M1017&gt;10),'[1]Pricing Schedule'!$F$111+('[1]Pricing Schedule'!$F$113*M1017),
IF(AND(I1017=110000,R1017&gt;168.2,R1017&lt;=336.4,M1017&lt;=10),('[1]Pricing Schedule'!$F$103+('[1]Pricing Schedule'!$F$105*M1017))*2,
IF(AND(I1017=110000,R1017&gt;168.2,R1017&lt;=336.4,M1017&gt;10),('[1]Pricing Schedule'!$F$111+('[1]Pricing Schedule'!$F$113*M1017))*2,
IF(AND(I1017=110000,R1017&gt;336.4,R1017&lt;=504.6,M1017&lt;=10),('[1]Pricing Schedule'!$F$103+('[1]Pricing Schedule'!$F$105*M1017))*3,
IF(AND(I1017=110000,R1017&gt;336.4,R1017&lt;=504.6,M1017&gt;10),('[1]Pricing Schedule'!$F$111+('[1]Pricing Schedule'!$F$113*M1017))*3,
IF(AND(I1017=110000,R1017&gt;504.6,R1017&lt;=672.8,M1017&lt;=10),('[1]Pricing Schedule'!$F$103+('[1]Pricing Schedule'!$F$105*M1017))*4,
IF(AND(I1017=110000,R1017&gt;504.6,R1017&lt;=672.8,M1017&gt;10),('[1]Pricing Schedule'!$F$111+('[1]Pricing Schedule'!$F$113*M1017))*4,
IF(AND(I1017=110000,R1017&gt;672.8,R1017&lt;=841,M1017&lt;=10),('[1]Pricing Schedule'!$F$103+('[1]Pricing Schedule'!$F$105*M1017))*5,
IF(AND(I1017=110000,R1017&gt;672.8,R1017&lt;=841,M1017&gt;10),('[1]Pricing Schedule'!$F$111+('[1]Pricing Schedule'!$F$113*M1017))*5,
IF(AND(I1017=110000,R1017&gt;672.8,R1017&lt;=841,M1017&lt;=10),('[1]Pricing Schedule'!$F$103+('[1]Pricing Schedule'!$F$105*M1017))*5,
IF(AND(I1017=110000,R1017&gt;672.8,R1017&lt;=841,M1017&gt;10),('[1]Pricing Schedule'!$F$111+('[1]Pricing Schedule'!$F$113*M1017))*5,
IF(AND(I1017=110000,R1017&gt;1345.6,R1017&lt;=1513.8,M1017&lt;=10),('[1]Pricing Schedule'!$F$103+('[1]Pricing Schedule'!$F$105*M1017))*9,
IF(AND(I1017=110000,R1017&gt;1345.6,R1017&lt;=1513.8,M1017&gt;10),('[1]Pricing Schedule'!$F$111+('[1]Pricing Schedule'!$F$113*M1017))*9,
9999999999)))))))))))))))))))))))))))))))))))))))</f>
        <v>1996170</v>
      </c>
      <c r="T1017" s="21">
        <f>IF(AND(I1017=38000,R1017&lt;=4.5,M1017&gt;8),'[1]Pricing Schedule'!$J$9,
IF(AND(I1017=38000,R1017&lt;=4.5,M1017&lt;=8),'[1]Pricing Schedule'!$J$36,
IF(AND(I1017=38000,R1017&gt;4.5,R1017&lt;=9,M1017&gt;8),'[1]Pricing Schedule'!$J$18,
IF(AND(I1017=38000,R1017&gt;4.5,R1017&lt;=9,M1017&lt;=8),'[1]Pricing Schedule'!$J$36,
IF(AND(I1017=38000,R1017&gt;9,R1017&lt;=12.8,M1017&gt;8),'[1]Pricing Schedule'!$J$27,
IF(AND(I1017=38000,R1017&gt;9,R1017&lt;=12.8,M1017&lt;=8),'[1]Pricing Schedule'!$J$36,
IF(AND(I1017=38000,R1017&gt;12.8,R1017&lt;=22.8),'[1]Pricing Schedule'!$J$36,
IF(AND(I1017=38000,R1017&gt;22.8,R1017&lt;=30.2),'[1]Pricing Schedule'!$J$45,
IF(AND(I1017=38000,R1017&gt;30.2,R1017&lt;=45.9),'[1]Pricing Schedule'!$J$54,
IF(AND(I1017=38000,R1017&gt;45.9,R1017&lt;=123.4),'[1]Pricing Schedule'!$J$97,
IF(AND(I1017=38000,R1017&gt;123.4,R1017&lt;=168.2,M1017&lt;=10),'[1]Pricing Schedule'!$J$105,
IF(AND(I1017=38000,R1017&gt;123.4,R1017&lt;=168.2,M1017&gt;10),'[1]Pricing Schedule'!$J$113,
IF(AND(I1017=38000,R1017&gt;168.2,R1017&lt;=336.4,M1017&lt;=10),('[1]Pricing Schedule'!$J$105),
IF(AND(I1017=38000,R1017&gt;168.2,R1017&lt;=336.4,M1017&gt;10),('[1]Pricing Schedule'!$J$113),
IF(AND(I1017=38000,R1017&gt;336.4,R1017&lt;=504.6,M1017&lt;=10),('[1]Pricing Schedule'!$J$105),
IF(AND(I1017=38000,R1017&gt;336.4,R1017&lt;=504.6,M1017&gt;10),('[1]Pricing Schedule'!$J$113),
IF(AND(I1017=38000,R1017&gt;504.6,R1017&lt;=672.8,M1017&lt;=10),('[1]Pricing Schedule'!$J$105),
IF(AND(I1017=38000,R1017&gt;504.6,R1017&lt;=672.8,M1017&gt;10),('[1]Pricing Schedule'!$J$113),
IF(AND(I1017=110000,R1017&lt;=12.8,M1017&gt;2),'[1]Pricing Schedule'!$J$63,
IF(AND(I1017=110000,R1017&lt;=12.8,M1017&lt;=2),'[1]Pricing Schedule'!$J$97,
IF(AND(I1017=110000,R1017&gt;12.8,R1017&lt;=22.8,M1017&gt;3),'[1]Pricing Schedule'!$J$72,
IF(AND(I1017=110000,R1017&gt;12.8,R1017&lt;=22.8,M1017&lt;=3),'[1]Pricing Schedule'!$J$97,
IF(AND(I1017=110000,R1017&gt;22.8,R1017&lt;=30.2),'[1]Pricing Schedule'!$J$81,
IF(AND(I1017=110000,R1017&gt;30.2,R1017&lt;=45.9),'[1]Pricing Schedule'!$J$90,
IF(AND(I1017=110000,R1017&gt;45.9,R1017&lt;=123.4),'[1]Pricing Schedule'!$J$97,
IF(AND(I1017=110000,R1017&gt;123.4,R1017&lt;=168.2,M1017&lt;=10),'[1]Pricing Schedule'!$J$105,
IF(AND(I1017=110000,R1017&gt;123.4,R1017&lt;=168.2,M1017&gt;10),'[1]Pricing Schedule'!$J$113,
IF(AND(I1017=110000,R1017&gt;168.2,R1017&lt;=336.2,M1017&lt;=10),('[1]Pricing Schedule'!$J$105),
IF(AND(I1017=110000,R1017&gt;168.2,R1017&lt;=336.2,M1017&gt;10),('[1]Pricing Schedule'!$J$113),
IF(AND(I1017=110000,R1017&gt;336.4,R1017&lt;=504.6,M1017&lt;=10),('[1]Pricing Schedule'!$J$105),
IF(AND(I1017=110000,R1017&gt;336.4,R1017&lt;=504.6,M1017&gt;10),('[1]Pricing Schedule'!$J$113),
IF(AND(I1017=110000,R1017&gt;504.6,R1017&lt;=672.8,M1017&lt;=10),('[1]Pricing Schedule'!$J$105),
IF(AND(I1017=110000,R1017&gt;504.6,R1017&lt;=672.8,M1017&gt;10),('[1]Pricing Schedule'!$J$113),
IF(AND(I1017=110000,R1017&gt;672.8,R1017&lt;=841,M1017&lt;=10),('[1]Pricing Schedule'!$J$105),
IF(AND(I1017=110000,R1017&gt;672.8,R1017&lt;=841,M1017&gt;10),('[1]Pricing Schedule'!$J$113),
IF(AND(I1017=110000,R1017&gt;1682,R1017&lt;=1850.2,M1017&lt;=10),('[1]Pricing Schedule'!$J$105),
IF(AND(I1017=110000,R1017&gt;1682,R1017&lt;=1850.2,M1017&gt;10),('[1]Pricing Schedule'!$J$113),
IF(AND(I1017=110000,R1017&gt;2018.4,R1017&lt;=2186.6,M1017&lt;=10),('[1]Pricing Schedule'!$J$105),
IF(AND(I1017=110000,R1017&gt;2018.4,R1017&lt;=2186.6,M1017&gt;10),('[1]Pricing Schedule'!$J$113),999999999)))))))))))))))))))))))))))))))))))))))</f>
        <v>7</v>
      </c>
      <c r="U1017" s="40">
        <f t="shared" si="96"/>
        <v>237639.28571428571</v>
      </c>
      <c r="V1017" s="41">
        <f t="shared" si="97"/>
        <v>4.2080584318970828</v>
      </c>
      <c r="Y1017" s="23">
        <v>684</v>
      </c>
      <c r="Z1017" s="23">
        <v>684</v>
      </c>
      <c r="AR1017" s="35"/>
    </row>
    <row r="1018" spans="1:44">
      <c r="A1018" s="23">
        <v>1019</v>
      </c>
      <c r="B1018" s="23">
        <v>1019</v>
      </c>
      <c r="C1018" s="23" t="s">
        <v>1518</v>
      </c>
      <c r="D1018" s="23" t="s">
        <v>121</v>
      </c>
      <c r="E1018" s="23" t="s">
        <v>121</v>
      </c>
      <c r="F1018" s="23" t="s">
        <v>680</v>
      </c>
      <c r="G1018" s="23" t="s">
        <v>681</v>
      </c>
      <c r="H1018" s="23" t="s">
        <v>133</v>
      </c>
      <c r="I1018" s="13">
        <v>110000</v>
      </c>
      <c r="J1018" s="13">
        <v>110000</v>
      </c>
      <c r="K1018" s="13">
        <v>38000</v>
      </c>
      <c r="L1018" s="24">
        <v>6.9749999999999996</v>
      </c>
      <c r="M1018" s="37">
        <f t="shared" si="92"/>
        <v>7</v>
      </c>
      <c r="N1018" s="24">
        <v>1.135</v>
      </c>
      <c r="O1018" s="13">
        <v>2</v>
      </c>
      <c r="P1018" s="36">
        <f t="shared" si="93"/>
        <v>0.85125000000000006</v>
      </c>
      <c r="Q1018" s="38">
        <f t="shared" si="94"/>
        <v>8.4</v>
      </c>
      <c r="R1018" s="37">
        <f t="shared" si="95"/>
        <v>8.4</v>
      </c>
      <c r="S1018" s="39">
        <f>IF(AND(I1018=38000,R1018&lt;=4.5,M1018&gt;8),'[1]Pricing Schedule'!$F$8+('[1]Pricing Schedule'!$F$9*M1018),
IF(AND(I1018=38000,R1018&lt;=4.5,M1018&lt;=8),'[1]Pricing Schedule'!$F$34+('[1]Pricing Schedule'!$F$36*M1018),
IF(AND(I1018=38000,R1018&gt;4.5,R1018&lt;=9,M1018&gt;8),'[1]Pricing Schedule'!$F$17+('[1]Pricing Schedule'!$F$18*M1018),
IF(AND(I1018=38000,R1018&gt;4.5,R1018&lt;=9,M1018&lt;=8),'[1]Pricing Schedule'!$F$34+('[1]Pricing Schedule'!$F$36*M1018),
IF(AND(I1018=38000,R1018&gt;9,R1018&lt;=12.8,M1018&gt;8),'[1]Pricing Schedule'!$F$26+('[1]Pricing Schedule'!$F$27*M1018),
IF(AND(I1018=38000,R1018&gt;9,R1018&lt;=12.8,M1018&lt;=8),'[1]Pricing Schedule'!$F$34+('[1]Pricing Schedule'!$F$36*M1018),
IF(AND(I1018=38000,R1018&gt;12.8,R1018&lt;=22.8),'[1]Pricing Schedule'!$F$34+('[1]Pricing Schedule'!$F$36*M1018),
IF(AND(I1018=38000,R1018&gt;22.8,R1018&lt;=30.2),'[1]Pricing Schedule'!$F$43+('[1]Pricing Schedule'!$F$45*M1018),
IF(AND(I1018=38000,R1018&gt;30.2,R1018&lt;=45.9),'[1]Pricing Schedule'!$F$52+('[1]Pricing Schedule'!$F$54*M1018),
IF(AND(I1018=38000,R1018&gt;45.9,R1018&lt;=123.4),'[1]Pricing Schedule'!$F$96+('[1]Pricing Schedule'!$F$97*M1018),
IF(AND(I1018=38000,R1018&gt;123.4,R1018&lt;=168.2,M1018&lt;=10),'[1]Pricing Schedule'!$F$103+('[1]Pricing Schedule'!$F$105*M1018),
IF(AND(I1018=38000,R1018&gt;123.4,R1018&lt;=168.2,M1018&gt;10),'[1]Pricing Schedule'!$F$111+('[1]Pricing Schedule'!$F$113*M1018),
IF(AND(I1018=38000,R1018&gt;157.4,R1018&lt;=336.4,M1018&lt;=10),('[1]Pricing Schedule'!$F$103+('[1]Pricing Schedule'!$F$105*M1018))*2,
IF(AND(I1018=38000,R1018&gt;157.4,R1018&lt;=336.4,M1018&gt;10),('[1]Pricing Schedule'!$F$111+('[1]Pricing Schedule'!$F$113*M1018))*2,
IF(AND(I1018=38000,R1018&gt;314.8,R1018&lt;=504.6,M1018&lt;=10),('[1]Pricing Schedule'!$F$103+('[1]Pricing Schedule'!$F$105*M1018))*3,
IF(AND(I1018=38000,R1018&gt;314.8,R1018&lt;=504.6,M1018&gt;10),('[1]Pricing Schedule'!$F$111+('[1]Pricing Schedule'!$F$113*M1018))*3,
IF(AND(I1018=38000,R1018&gt;472.2,R1018&lt;=672.8,M1018&lt;=10),('[1]Pricing Schedule'!$F$103+('[1]Pricing Schedule'!$F$105*M1018))*4,
IF(AND(I1018=38000,R1018&gt;472.2,R1018&lt;=672.8,M1018&gt;10),('[1]Pricing Schedule'!$F$111+('[1]Pricing Schedule'!$F$113*M1018))*4,
IF(AND(I1018=110000,R1018&lt;=12.8,M1018&gt;2),'[1]Pricing Schedule'!$F$62+('[1]Pricing Schedule'!$F$63*M1018),
IF(AND(I1018=110000,R1018&lt;=12.8,M1018&lt;=2),'[1]Pricing Schedule'!$F$96+('[1]Pricing Schedule'!$F$97*M1018),
IF(AND(I1018=110000,R1018&gt;12.8,R1018&lt;=22.8,M1018&gt;3),'[1]Pricing Schedule'!$F$71+('[1]Pricing Schedule'!$F$72*M1018),
IF(AND(I1018=110000,R1018&gt;12.8,R1018&lt;=22.8,M1018&lt;=3),'[1]Pricing Schedule'!$F$96+('[1]Pricing Schedule'!$F$97*M1018),
IF(AND(I1018=110000,R1018&gt;22.8,R1018&lt;=30.2),'[1]Pricing Schedule'!$F$80+('[1]Pricing Schedule'!$F$81*M1018),
IF(AND(I1018=110000,R1018&gt;30.2,R1018&lt;=45.9),'[1]Pricing Schedule'!$F$89+('[1]Pricing Schedule'!$F$90*M1018),
IF(AND(I1018=110000,R1018&gt;45.9,R1018&lt;=123.4),'[1]Pricing Schedule'!$F$96+('[1]Pricing Schedule'!$F$97*M1018),
IF(AND(I1018=110000,R1018&gt;123.4,R1018&lt;=168.2,M1018&lt;=10),'[1]Pricing Schedule'!$F$103+('[1]Pricing Schedule'!$F$105*M1018),
IF(AND(I1018=110000,R1018&gt;123.4,R1018&lt;=168.2,M1018&gt;10),'[1]Pricing Schedule'!$F$111+('[1]Pricing Schedule'!$F$113*M1018),
IF(AND(I1018=110000,R1018&gt;168.2,R1018&lt;=336.4,M1018&lt;=10),('[1]Pricing Schedule'!$F$103+('[1]Pricing Schedule'!$F$105*M1018))*2,
IF(AND(I1018=110000,R1018&gt;168.2,R1018&lt;=336.4,M1018&gt;10),('[1]Pricing Schedule'!$F$111+('[1]Pricing Schedule'!$F$113*M1018))*2,
IF(AND(I1018=110000,R1018&gt;336.4,R1018&lt;=504.6,M1018&lt;=10),('[1]Pricing Schedule'!$F$103+('[1]Pricing Schedule'!$F$105*M1018))*3,
IF(AND(I1018=110000,R1018&gt;336.4,R1018&lt;=504.6,M1018&gt;10),('[1]Pricing Schedule'!$F$111+('[1]Pricing Schedule'!$F$113*M1018))*3,
IF(AND(I1018=110000,R1018&gt;504.6,R1018&lt;=672.8,M1018&lt;=10),('[1]Pricing Schedule'!$F$103+('[1]Pricing Schedule'!$F$105*M1018))*4,
IF(AND(I1018=110000,R1018&gt;504.6,R1018&lt;=672.8,M1018&gt;10),('[1]Pricing Schedule'!$F$111+('[1]Pricing Schedule'!$F$113*M1018))*4,
IF(AND(I1018=110000,R1018&gt;672.8,R1018&lt;=841,M1018&lt;=10),('[1]Pricing Schedule'!$F$103+('[1]Pricing Schedule'!$F$105*M1018))*5,
IF(AND(I1018=110000,R1018&gt;672.8,R1018&lt;=841,M1018&gt;10),('[1]Pricing Schedule'!$F$111+('[1]Pricing Schedule'!$F$113*M1018))*5,
IF(AND(I1018=110000,R1018&gt;672.8,R1018&lt;=841,M1018&lt;=10),('[1]Pricing Schedule'!$F$103+('[1]Pricing Schedule'!$F$105*M1018))*5,
IF(AND(I1018=110000,R1018&gt;672.8,R1018&lt;=841,M1018&gt;10),('[1]Pricing Schedule'!$F$111+('[1]Pricing Schedule'!$F$113*M1018))*5,
IF(AND(I1018=110000,R1018&gt;1345.6,R1018&lt;=1513.8,M1018&lt;=10),('[1]Pricing Schedule'!$F$103+('[1]Pricing Schedule'!$F$105*M1018))*9,
IF(AND(I1018=110000,R1018&gt;1345.6,R1018&lt;=1513.8,M1018&gt;10),('[1]Pricing Schedule'!$F$111+('[1]Pricing Schedule'!$F$113*M1018))*9,
9999999999)))))))))))))))))))))))))))))))))))))))</f>
        <v>1785370</v>
      </c>
      <c r="T1018" s="21">
        <f>IF(AND(I1018=38000,R1018&lt;=4.5,M1018&gt;8),'[1]Pricing Schedule'!$J$9,
IF(AND(I1018=38000,R1018&lt;=4.5,M1018&lt;=8),'[1]Pricing Schedule'!$J$36,
IF(AND(I1018=38000,R1018&gt;4.5,R1018&lt;=9,M1018&gt;8),'[1]Pricing Schedule'!$J$18,
IF(AND(I1018=38000,R1018&gt;4.5,R1018&lt;=9,M1018&lt;=8),'[1]Pricing Schedule'!$J$36,
IF(AND(I1018=38000,R1018&gt;9,R1018&lt;=12.8,M1018&gt;8),'[1]Pricing Schedule'!$J$27,
IF(AND(I1018=38000,R1018&gt;9,R1018&lt;=12.8,M1018&lt;=8),'[1]Pricing Schedule'!$J$36,
IF(AND(I1018=38000,R1018&gt;12.8,R1018&lt;=22.8),'[1]Pricing Schedule'!$J$36,
IF(AND(I1018=38000,R1018&gt;22.8,R1018&lt;=30.2),'[1]Pricing Schedule'!$J$45,
IF(AND(I1018=38000,R1018&gt;30.2,R1018&lt;=45.9),'[1]Pricing Schedule'!$J$54,
IF(AND(I1018=38000,R1018&gt;45.9,R1018&lt;=123.4),'[1]Pricing Schedule'!$J$97,
IF(AND(I1018=38000,R1018&gt;123.4,R1018&lt;=168.2,M1018&lt;=10),'[1]Pricing Schedule'!$J$105,
IF(AND(I1018=38000,R1018&gt;123.4,R1018&lt;=168.2,M1018&gt;10),'[1]Pricing Schedule'!$J$113,
IF(AND(I1018=38000,R1018&gt;168.2,R1018&lt;=336.4,M1018&lt;=10),('[1]Pricing Schedule'!$J$105),
IF(AND(I1018=38000,R1018&gt;168.2,R1018&lt;=336.4,M1018&gt;10),('[1]Pricing Schedule'!$J$113),
IF(AND(I1018=38000,R1018&gt;336.4,R1018&lt;=504.6,M1018&lt;=10),('[1]Pricing Schedule'!$J$105),
IF(AND(I1018=38000,R1018&gt;336.4,R1018&lt;=504.6,M1018&gt;10),('[1]Pricing Schedule'!$J$113),
IF(AND(I1018=38000,R1018&gt;504.6,R1018&lt;=672.8,M1018&lt;=10),('[1]Pricing Schedule'!$J$105),
IF(AND(I1018=38000,R1018&gt;504.6,R1018&lt;=672.8,M1018&gt;10),('[1]Pricing Schedule'!$J$113),
IF(AND(I1018=110000,R1018&lt;=12.8,M1018&gt;2),'[1]Pricing Schedule'!$J$63,
IF(AND(I1018=110000,R1018&lt;=12.8,M1018&lt;=2),'[1]Pricing Schedule'!$J$97,
IF(AND(I1018=110000,R1018&gt;12.8,R1018&lt;=22.8,M1018&gt;3),'[1]Pricing Schedule'!$J$72,
IF(AND(I1018=110000,R1018&gt;12.8,R1018&lt;=22.8,M1018&lt;=3),'[1]Pricing Schedule'!$J$97,
IF(AND(I1018=110000,R1018&gt;22.8,R1018&lt;=30.2),'[1]Pricing Schedule'!$J$81,
IF(AND(I1018=110000,R1018&gt;30.2,R1018&lt;=45.9),'[1]Pricing Schedule'!$J$90,
IF(AND(I1018=110000,R1018&gt;45.9,R1018&lt;=123.4),'[1]Pricing Schedule'!$J$97,
IF(AND(I1018=110000,R1018&gt;123.4,R1018&lt;=168.2,M1018&lt;=10),'[1]Pricing Schedule'!$J$105,
IF(AND(I1018=110000,R1018&gt;123.4,R1018&lt;=168.2,M1018&gt;10),'[1]Pricing Schedule'!$J$113,
IF(AND(I1018=110000,R1018&gt;168.2,R1018&lt;=336.2,M1018&lt;=10),('[1]Pricing Schedule'!$J$105),
IF(AND(I1018=110000,R1018&gt;168.2,R1018&lt;=336.2,M1018&gt;10),('[1]Pricing Schedule'!$J$113),
IF(AND(I1018=110000,R1018&gt;336.4,R1018&lt;=504.6,M1018&lt;=10),('[1]Pricing Schedule'!$J$105),
IF(AND(I1018=110000,R1018&gt;336.4,R1018&lt;=504.6,M1018&gt;10),('[1]Pricing Schedule'!$J$113),
IF(AND(I1018=110000,R1018&gt;504.6,R1018&lt;=672.8,M1018&lt;=10),('[1]Pricing Schedule'!$J$105),
IF(AND(I1018=110000,R1018&gt;504.6,R1018&lt;=672.8,M1018&gt;10),('[1]Pricing Schedule'!$J$113),
IF(AND(I1018=110000,R1018&gt;672.8,R1018&lt;=841,M1018&lt;=10),('[1]Pricing Schedule'!$J$105),
IF(AND(I1018=110000,R1018&gt;672.8,R1018&lt;=841,M1018&gt;10),('[1]Pricing Schedule'!$J$113),
IF(AND(I1018=110000,R1018&gt;1682,R1018&lt;=1850.2,M1018&lt;=10),('[1]Pricing Schedule'!$J$105),
IF(AND(I1018=110000,R1018&gt;1682,R1018&lt;=1850.2,M1018&gt;10),('[1]Pricing Schedule'!$J$113),
IF(AND(I1018=110000,R1018&gt;2018.4,R1018&lt;=2186.6,M1018&lt;=10),('[1]Pricing Schedule'!$J$105),
IF(AND(I1018=110000,R1018&gt;2018.4,R1018&lt;=2186.6,M1018&gt;10),('[1]Pricing Schedule'!$J$113),999999999)))))))))))))))))))))))))))))))))))))))</f>
        <v>7</v>
      </c>
      <c r="U1018" s="40">
        <f t="shared" si="96"/>
        <v>212544.0476190476</v>
      </c>
      <c r="V1018" s="41">
        <f t="shared" si="97"/>
        <v>4.7049071060900545</v>
      </c>
      <c r="Y1018" s="23">
        <v>105</v>
      </c>
      <c r="Z1018" s="23">
        <v>102</v>
      </c>
      <c r="AR1018" s="35"/>
    </row>
    <row r="1019" spans="1:44">
      <c r="A1019" s="23">
        <v>1020</v>
      </c>
      <c r="B1019" s="23">
        <v>1020</v>
      </c>
      <c r="C1019" s="23" t="s">
        <v>1519</v>
      </c>
      <c r="D1019" s="23" t="s">
        <v>121</v>
      </c>
      <c r="E1019" s="23" t="s">
        <v>121</v>
      </c>
      <c r="F1019" s="23" t="s">
        <v>680</v>
      </c>
      <c r="G1019" s="23" t="s">
        <v>681</v>
      </c>
      <c r="H1019" s="23" t="s">
        <v>133</v>
      </c>
      <c r="I1019" s="13">
        <v>110000</v>
      </c>
      <c r="J1019" s="13">
        <v>110000</v>
      </c>
      <c r="K1019" s="13">
        <v>38000</v>
      </c>
      <c r="L1019" s="24">
        <v>3.7040000000000002</v>
      </c>
      <c r="M1019" s="37">
        <f t="shared" si="92"/>
        <v>4</v>
      </c>
      <c r="N1019" s="24">
        <v>2.8730000000000002</v>
      </c>
      <c r="O1019" s="13">
        <v>2</v>
      </c>
      <c r="P1019" s="36">
        <f t="shared" si="93"/>
        <v>2.1547499999999999</v>
      </c>
      <c r="Q1019" s="38">
        <f t="shared" si="94"/>
        <v>25.200000000000003</v>
      </c>
      <c r="R1019" s="37">
        <f t="shared" si="95"/>
        <v>25.200000000000003</v>
      </c>
      <c r="S1019" s="39">
        <f>IF(AND(I1019=38000,R1019&lt;=4.5,M1019&gt;8),'[1]Pricing Schedule'!$F$8+('[1]Pricing Schedule'!$F$9*M1019),
IF(AND(I1019=38000,R1019&lt;=4.5,M1019&lt;=8),'[1]Pricing Schedule'!$F$34+('[1]Pricing Schedule'!$F$36*M1019),
IF(AND(I1019=38000,R1019&gt;4.5,R1019&lt;=9,M1019&gt;8),'[1]Pricing Schedule'!$F$17+('[1]Pricing Schedule'!$F$18*M1019),
IF(AND(I1019=38000,R1019&gt;4.5,R1019&lt;=9,M1019&lt;=8),'[1]Pricing Schedule'!$F$34+('[1]Pricing Schedule'!$F$36*M1019),
IF(AND(I1019=38000,R1019&gt;9,R1019&lt;=12.8,M1019&gt;8),'[1]Pricing Schedule'!$F$26+('[1]Pricing Schedule'!$F$27*M1019),
IF(AND(I1019=38000,R1019&gt;9,R1019&lt;=12.8,M1019&lt;=8),'[1]Pricing Schedule'!$F$34+('[1]Pricing Schedule'!$F$36*M1019),
IF(AND(I1019=38000,R1019&gt;12.8,R1019&lt;=22.8),'[1]Pricing Schedule'!$F$34+('[1]Pricing Schedule'!$F$36*M1019),
IF(AND(I1019=38000,R1019&gt;22.8,R1019&lt;=30.2),'[1]Pricing Schedule'!$F$43+('[1]Pricing Schedule'!$F$45*M1019),
IF(AND(I1019=38000,R1019&gt;30.2,R1019&lt;=45.9),'[1]Pricing Schedule'!$F$52+('[1]Pricing Schedule'!$F$54*M1019),
IF(AND(I1019=38000,R1019&gt;45.9,R1019&lt;=123.4),'[1]Pricing Schedule'!$F$96+('[1]Pricing Schedule'!$F$97*M1019),
IF(AND(I1019=38000,R1019&gt;123.4,R1019&lt;=168.2,M1019&lt;=10),'[1]Pricing Schedule'!$F$103+('[1]Pricing Schedule'!$F$105*M1019),
IF(AND(I1019=38000,R1019&gt;123.4,R1019&lt;=168.2,M1019&gt;10),'[1]Pricing Schedule'!$F$111+('[1]Pricing Schedule'!$F$113*M1019),
IF(AND(I1019=38000,R1019&gt;157.4,R1019&lt;=336.4,M1019&lt;=10),('[1]Pricing Schedule'!$F$103+('[1]Pricing Schedule'!$F$105*M1019))*2,
IF(AND(I1019=38000,R1019&gt;157.4,R1019&lt;=336.4,M1019&gt;10),('[1]Pricing Schedule'!$F$111+('[1]Pricing Schedule'!$F$113*M1019))*2,
IF(AND(I1019=38000,R1019&gt;314.8,R1019&lt;=504.6,M1019&lt;=10),('[1]Pricing Schedule'!$F$103+('[1]Pricing Schedule'!$F$105*M1019))*3,
IF(AND(I1019=38000,R1019&gt;314.8,R1019&lt;=504.6,M1019&gt;10),('[1]Pricing Schedule'!$F$111+('[1]Pricing Schedule'!$F$113*M1019))*3,
IF(AND(I1019=38000,R1019&gt;472.2,R1019&lt;=672.8,M1019&lt;=10),('[1]Pricing Schedule'!$F$103+('[1]Pricing Schedule'!$F$105*M1019))*4,
IF(AND(I1019=38000,R1019&gt;472.2,R1019&lt;=672.8,M1019&gt;10),('[1]Pricing Schedule'!$F$111+('[1]Pricing Schedule'!$F$113*M1019))*4,
IF(AND(I1019=110000,R1019&lt;=12.8,M1019&gt;2),'[1]Pricing Schedule'!$F$62+('[1]Pricing Schedule'!$F$63*M1019),
IF(AND(I1019=110000,R1019&lt;=12.8,M1019&lt;=2),'[1]Pricing Schedule'!$F$96+('[1]Pricing Schedule'!$F$97*M1019),
IF(AND(I1019=110000,R1019&gt;12.8,R1019&lt;=22.8,M1019&gt;3),'[1]Pricing Schedule'!$F$71+('[1]Pricing Schedule'!$F$72*M1019),
IF(AND(I1019=110000,R1019&gt;12.8,R1019&lt;=22.8,M1019&lt;=3),'[1]Pricing Schedule'!$F$96+('[1]Pricing Schedule'!$F$97*M1019),
IF(AND(I1019=110000,R1019&gt;22.8,R1019&lt;=30.2),'[1]Pricing Schedule'!$F$80+('[1]Pricing Schedule'!$F$81*M1019),
IF(AND(I1019=110000,R1019&gt;30.2,R1019&lt;=45.9),'[1]Pricing Schedule'!$F$89+('[1]Pricing Schedule'!$F$90*M1019),
IF(AND(I1019=110000,R1019&gt;45.9,R1019&lt;=123.4),'[1]Pricing Schedule'!$F$96+('[1]Pricing Schedule'!$F$97*M1019),
IF(AND(I1019=110000,R1019&gt;123.4,R1019&lt;=168.2,M1019&lt;=10),'[1]Pricing Schedule'!$F$103+('[1]Pricing Schedule'!$F$105*M1019),
IF(AND(I1019=110000,R1019&gt;123.4,R1019&lt;=168.2,M1019&gt;10),'[1]Pricing Schedule'!$F$111+('[1]Pricing Schedule'!$F$113*M1019),
IF(AND(I1019=110000,R1019&gt;168.2,R1019&lt;=336.4,M1019&lt;=10),('[1]Pricing Schedule'!$F$103+('[1]Pricing Schedule'!$F$105*M1019))*2,
IF(AND(I1019=110000,R1019&gt;168.2,R1019&lt;=336.4,M1019&gt;10),('[1]Pricing Schedule'!$F$111+('[1]Pricing Schedule'!$F$113*M1019))*2,
IF(AND(I1019=110000,R1019&gt;336.4,R1019&lt;=504.6,M1019&lt;=10),('[1]Pricing Schedule'!$F$103+('[1]Pricing Schedule'!$F$105*M1019))*3,
IF(AND(I1019=110000,R1019&gt;336.4,R1019&lt;=504.6,M1019&gt;10),('[1]Pricing Schedule'!$F$111+('[1]Pricing Schedule'!$F$113*M1019))*3,
IF(AND(I1019=110000,R1019&gt;504.6,R1019&lt;=672.8,M1019&lt;=10),('[1]Pricing Schedule'!$F$103+('[1]Pricing Schedule'!$F$105*M1019))*4,
IF(AND(I1019=110000,R1019&gt;504.6,R1019&lt;=672.8,M1019&gt;10),('[1]Pricing Schedule'!$F$111+('[1]Pricing Schedule'!$F$113*M1019))*4,
IF(AND(I1019=110000,R1019&gt;672.8,R1019&lt;=841,M1019&lt;=10),('[1]Pricing Schedule'!$F$103+('[1]Pricing Schedule'!$F$105*M1019))*5,
IF(AND(I1019=110000,R1019&gt;672.8,R1019&lt;=841,M1019&gt;10),('[1]Pricing Schedule'!$F$111+('[1]Pricing Schedule'!$F$113*M1019))*5,
IF(AND(I1019=110000,R1019&gt;672.8,R1019&lt;=841,M1019&lt;=10),('[1]Pricing Schedule'!$F$103+('[1]Pricing Schedule'!$F$105*M1019))*5,
IF(AND(I1019=110000,R1019&gt;672.8,R1019&lt;=841,M1019&gt;10),('[1]Pricing Schedule'!$F$111+('[1]Pricing Schedule'!$F$113*M1019))*5,
IF(AND(I1019=110000,R1019&gt;1345.6,R1019&lt;=1513.8,M1019&lt;=10),('[1]Pricing Schedule'!$F$103+('[1]Pricing Schedule'!$F$105*M1019))*9,
IF(AND(I1019=110000,R1019&gt;1345.6,R1019&lt;=1513.8,M1019&gt;10),('[1]Pricing Schedule'!$F$111+('[1]Pricing Schedule'!$F$113*M1019))*9,
9999999999)))))))))))))))))))))))))))))))))))))))</f>
        <v>2309170</v>
      </c>
      <c r="T1019" s="21">
        <f>IF(AND(I1019=38000,R1019&lt;=4.5,M1019&gt;8),'[1]Pricing Schedule'!$J$9,
IF(AND(I1019=38000,R1019&lt;=4.5,M1019&lt;=8),'[1]Pricing Schedule'!$J$36,
IF(AND(I1019=38000,R1019&gt;4.5,R1019&lt;=9,M1019&gt;8),'[1]Pricing Schedule'!$J$18,
IF(AND(I1019=38000,R1019&gt;4.5,R1019&lt;=9,M1019&lt;=8),'[1]Pricing Schedule'!$J$36,
IF(AND(I1019=38000,R1019&gt;9,R1019&lt;=12.8,M1019&gt;8),'[1]Pricing Schedule'!$J$27,
IF(AND(I1019=38000,R1019&gt;9,R1019&lt;=12.8,M1019&lt;=8),'[1]Pricing Schedule'!$J$36,
IF(AND(I1019=38000,R1019&gt;12.8,R1019&lt;=22.8),'[1]Pricing Schedule'!$J$36,
IF(AND(I1019=38000,R1019&gt;22.8,R1019&lt;=30.2),'[1]Pricing Schedule'!$J$45,
IF(AND(I1019=38000,R1019&gt;30.2,R1019&lt;=45.9),'[1]Pricing Schedule'!$J$54,
IF(AND(I1019=38000,R1019&gt;45.9,R1019&lt;=123.4),'[1]Pricing Schedule'!$J$97,
IF(AND(I1019=38000,R1019&gt;123.4,R1019&lt;=168.2,M1019&lt;=10),'[1]Pricing Schedule'!$J$105,
IF(AND(I1019=38000,R1019&gt;123.4,R1019&lt;=168.2,M1019&gt;10),'[1]Pricing Schedule'!$J$113,
IF(AND(I1019=38000,R1019&gt;168.2,R1019&lt;=336.4,M1019&lt;=10),('[1]Pricing Schedule'!$J$105),
IF(AND(I1019=38000,R1019&gt;168.2,R1019&lt;=336.4,M1019&gt;10),('[1]Pricing Schedule'!$J$113),
IF(AND(I1019=38000,R1019&gt;336.4,R1019&lt;=504.6,M1019&lt;=10),('[1]Pricing Schedule'!$J$105),
IF(AND(I1019=38000,R1019&gt;336.4,R1019&lt;=504.6,M1019&gt;10),('[1]Pricing Schedule'!$J$113),
IF(AND(I1019=38000,R1019&gt;504.6,R1019&lt;=672.8,M1019&lt;=10),('[1]Pricing Schedule'!$J$105),
IF(AND(I1019=38000,R1019&gt;504.6,R1019&lt;=672.8,M1019&gt;10),('[1]Pricing Schedule'!$J$113),
IF(AND(I1019=110000,R1019&lt;=12.8,M1019&gt;2),'[1]Pricing Schedule'!$J$63,
IF(AND(I1019=110000,R1019&lt;=12.8,M1019&lt;=2),'[1]Pricing Schedule'!$J$97,
IF(AND(I1019=110000,R1019&gt;12.8,R1019&lt;=22.8,M1019&gt;3),'[1]Pricing Schedule'!$J$72,
IF(AND(I1019=110000,R1019&gt;12.8,R1019&lt;=22.8,M1019&lt;=3),'[1]Pricing Schedule'!$J$97,
IF(AND(I1019=110000,R1019&gt;22.8,R1019&lt;=30.2),'[1]Pricing Schedule'!$J$81,
IF(AND(I1019=110000,R1019&gt;30.2,R1019&lt;=45.9),'[1]Pricing Schedule'!$J$90,
IF(AND(I1019=110000,R1019&gt;45.9,R1019&lt;=123.4),'[1]Pricing Schedule'!$J$97,
IF(AND(I1019=110000,R1019&gt;123.4,R1019&lt;=168.2,M1019&lt;=10),'[1]Pricing Schedule'!$J$105,
IF(AND(I1019=110000,R1019&gt;123.4,R1019&lt;=168.2,M1019&gt;10),'[1]Pricing Schedule'!$J$113,
IF(AND(I1019=110000,R1019&gt;168.2,R1019&lt;=336.2,M1019&lt;=10),('[1]Pricing Schedule'!$J$105),
IF(AND(I1019=110000,R1019&gt;168.2,R1019&lt;=336.2,M1019&gt;10),('[1]Pricing Schedule'!$J$113),
IF(AND(I1019=110000,R1019&gt;336.4,R1019&lt;=504.6,M1019&lt;=10),('[1]Pricing Schedule'!$J$105),
IF(AND(I1019=110000,R1019&gt;336.4,R1019&lt;=504.6,M1019&gt;10),('[1]Pricing Schedule'!$J$113),
IF(AND(I1019=110000,R1019&gt;504.6,R1019&lt;=672.8,M1019&lt;=10),('[1]Pricing Schedule'!$J$105),
IF(AND(I1019=110000,R1019&gt;504.6,R1019&lt;=672.8,M1019&gt;10),('[1]Pricing Schedule'!$J$113),
IF(AND(I1019=110000,R1019&gt;672.8,R1019&lt;=841,M1019&lt;=10),('[1]Pricing Schedule'!$J$105),
IF(AND(I1019=110000,R1019&gt;672.8,R1019&lt;=841,M1019&gt;10),('[1]Pricing Schedule'!$J$113),
IF(AND(I1019=110000,R1019&gt;1682,R1019&lt;=1850.2,M1019&lt;=10),('[1]Pricing Schedule'!$J$105),
IF(AND(I1019=110000,R1019&gt;1682,R1019&lt;=1850.2,M1019&gt;10),('[1]Pricing Schedule'!$J$113),
IF(AND(I1019=110000,R1019&gt;2018.4,R1019&lt;=2186.6,M1019&lt;=10),('[1]Pricing Schedule'!$J$105),
IF(AND(I1019=110000,R1019&gt;2018.4,R1019&lt;=2186.6,M1019&gt;10),('[1]Pricing Schedule'!$J$113),999999999)))))))))))))))))))))))))))))))))))))))</f>
        <v>9</v>
      </c>
      <c r="U1019" s="40">
        <f t="shared" si="96"/>
        <v>91633.730158730148</v>
      </c>
      <c r="V1019" s="41">
        <f t="shared" si="97"/>
        <v>10.913012034627162</v>
      </c>
      <c r="Y1019" s="23">
        <v>231</v>
      </c>
      <c r="Z1019" s="23">
        <v>102</v>
      </c>
      <c r="AR1019" s="35"/>
    </row>
    <row r="1020" spans="1:44">
      <c r="A1020" s="23">
        <v>1021</v>
      </c>
      <c r="B1020" s="23">
        <v>1021</v>
      </c>
      <c r="C1020" s="23" t="s">
        <v>1520</v>
      </c>
      <c r="D1020" s="23" t="s">
        <v>121</v>
      </c>
      <c r="E1020" s="23" t="s">
        <v>121</v>
      </c>
      <c r="F1020" s="23" t="s">
        <v>680</v>
      </c>
      <c r="G1020" s="23" t="s">
        <v>681</v>
      </c>
      <c r="H1020" s="23" t="s">
        <v>133</v>
      </c>
      <c r="I1020" s="13">
        <v>110000</v>
      </c>
      <c r="J1020" s="13">
        <v>110000</v>
      </c>
      <c r="K1020" s="13">
        <v>38000</v>
      </c>
      <c r="L1020" s="24">
        <v>3.2090000000000001</v>
      </c>
      <c r="M1020" s="37">
        <f t="shared" si="92"/>
        <v>4</v>
      </c>
      <c r="N1020" s="24">
        <v>2.1179999999999999</v>
      </c>
      <c r="O1020" s="13">
        <v>2</v>
      </c>
      <c r="P1020" s="36">
        <f t="shared" si="93"/>
        <v>1.5884999999999998</v>
      </c>
      <c r="Q1020" s="38">
        <f t="shared" si="94"/>
        <v>16.8</v>
      </c>
      <c r="R1020" s="37">
        <f t="shared" si="95"/>
        <v>16.8</v>
      </c>
      <c r="S1020" s="39">
        <f>IF(AND(I1020=38000,R1020&lt;=4.5,M1020&gt;8),'[1]Pricing Schedule'!$F$8+('[1]Pricing Schedule'!$F$9*M1020),
IF(AND(I1020=38000,R1020&lt;=4.5,M1020&lt;=8),'[1]Pricing Schedule'!$F$34+('[1]Pricing Schedule'!$F$36*M1020),
IF(AND(I1020=38000,R1020&gt;4.5,R1020&lt;=9,M1020&gt;8),'[1]Pricing Schedule'!$F$17+('[1]Pricing Schedule'!$F$18*M1020),
IF(AND(I1020=38000,R1020&gt;4.5,R1020&lt;=9,M1020&lt;=8),'[1]Pricing Schedule'!$F$34+('[1]Pricing Schedule'!$F$36*M1020),
IF(AND(I1020=38000,R1020&gt;9,R1020&lt;=12.8,M1020&gt;8),'[1]Pricing Schedule'!$F$26+('[1]Pricing Schedule'!$F$27*M1020),
IF(AND(I1020=38000,R1020&gt;9,R1020&lt;=12.8,M1020&lt;=8),'[1]Pricing Schedule'!$F$34+('[1]Pricing Schedule'!$F$36*M1020),
IF(AND(I1020=38000,R1020&gt;12.8,R1020&lt;=22.8),'[1]Pricing Schedule'!$F$34+('[1]Pricing Schedule'!$F$36*M1020),
IF(AND(I1020=38000,R1020&gt;22.8,R1020&lt;=30.2),'[1]Pricing Schedule'!$F$43+('[1]Pricing Schedule'!$F$45*M1020),
IF(AND(I1020=38000,R1020&gt;30.2,R1020&lt;=45.9),'[1]Pricing Schedule'!$F$52+('[1]Pricing Schedule'!$F$54*M1020),
IF(AND(I1020=38000,R1020&gt;45.9,R1020&lt;=123.4),'[1]Pricing Schedule'!$F$96+('[1]Pricing Schedule'!$F$97*M1020),
IF(AND(I1020=38000,R1020&gt;123.4,R1020&lt;=168.2,M1020&lt;=10),'[1]Pricing Schedule'!$F$103+('[1]Pricing Schedule'!$F$105*M1020),
IF(AND(I1020=38000,R1020&gt;123.4,R1020&lt;=168.2,M1020&gt;10),'[1]Pricing Schedule'!$F$111+('[1]Pricing Schedule'!$F$113*M1020),
IF(AND(I1020=38000,R1020&gt;157.4,R1020&lt;=336.4,M1020&lt;=10),('[1]Pricing Schedule'!$F$103+('[1]Pricing Schedule'!$F$105*M1020))*2,
IF(AND(I1020=38000,R1020&gt;157.4,R1020&lt;=336.4,M1020&gt;10),('[1]Pricing Schedule'!$F$111+('[1]Pricing Schedule'!$F$113*M1020))*2,
IF(AND(I1020=38000,R1020&gt;314.8,R1020&lt;=504.6,M1020&lt;=10),('[1]Pricing Schedule'!$F$103+('[1]Pricing Schedule'!$F$105*M1020))*3,
IF(AND(I1020=38000,R1020&gt;314.8,R1020&lt;=504.6,M1020&gt;10),('[1]Pricing Schedule'!$F$111+('[1]Pricing Schedule'!$F$113*M1020))*3,
IF(AND(I1020=38000,R1020&gt;472.2,R1020&lt;=672.8,M1020&lt;=10),('[1]Pricing Schedule'!$F$103+('[1]Pricing Schedule'!$F$105*M1020))*4,
IF(AND(I1020=38000,R1020&gt;472.2,R1020&lt;=672.8,M1020&gt;10),('[1]Pricing Schedule'!$F$111+('[1]Pricing Schedule'!$F$113*M1020))*4,
IF(AND(I1020=110000,R1020&lt;=12.8,M1020&gt;2),'[1]Pricing Schedule'!$F$62+('[1]Pricing Schedule'!$F$63*M1020),
IF(AND(I1020=110000,R1020&lt;=12.8,M1020&lt;=2),'[1]Pricing Schedule'!$F$96+('[1]Pricing Schedule'!$F$97*M1020),
IF(AND(I1020=110000,R1020&gt;12.8,R1020&lt;=22.8,M1020&gt;3),'[1]Pricing Schedule'!$F$71+('[1]Pricing Schedule'!$F$72*M1020),
IF(AND(I1020=110000,R1020&gt;12.8,R1020&lt;=22.8,M1020&lt;=3),'[1]Pricing Schedule'!$F$96+('[1]Pricing Schedule'!$F$97*M1020),
IF(AND(I1020=110000,R1020&gt;22.8,R1020&lt;=30.2),'[1]Pricing Schedule'!$F$80+('[1]Pricing Schedule'!$F$81*M1020),
IF(AND(I1020=110000,R1020&gt;30.2,R1020&lt;=45.9),'[1]Pricing Schedule'!$F$89+('[1]Pricing Schedule'!$F$90*M1020),
IF(AND(I1020=110000,R1020&gt;45.9,R1020&lt;=123.4),'[1]Pricing Schedule'!$F$96+('[1]Pricing Schedule'!$F$97*M1020),
IF(AND(I1020=110000,R1020&gt;123.4,R1020&lt;=168.2,M1020&lt;=10),'[1]Pricing Schedule'!$F$103+('[1]Pricing Schedule'!$F$105*M1020),
IF(AND(I1020=110000,R1020&gt;123.4,R1020&lt;=168.2,M1020&gt;10),'[1]Pricing Schedule'!$F$111+('[1]Pricing Schedule'!$F$113*M1020),
IF(AND(I1020=110000,R1020&gt;168.2,R1020&lt;=336.4,M1020&lt;=10),('[1]Pricing Schedule'!$F$103+('[1]Pricing Schedule'!$F$105*M1020))*2,
IF(AND(I1020=110000,R1020&gt;168.2,R1020&lt;=336.4,M1020&gt;10),('[1]Pricing Schedule'!$F$111+('[1]Pricing Schedule'!$F$113*M1020))*2,
IF(AND(I1020=110000,R1020&gt;336.4,R1020&lt;=504.6,M1020&lt;=10),('[1]Pricing Schedule'!$F$103+('[1]Pricing Schedule'!$F$105*M1020))*3,
IF(AND(I1020=110000,R1020&gt;336.4,R1020&lt;=504.6,M1020&gt;10),('[1]Pricing Schedule'!$F$111+('[1]Pricing Schedule'!$F$113*M1020))*3,
IF(AND(I1020=110000,R1020&gt;504.6,R1020&lt;=672.8,M1020&lt;=10),('[1]Pricing Schedule'!$F$103+('[1]Pricing Schedule'!$F$105*M1020))*4,
IF(AND(I1020=110000,R1020&gt;504.6,R1020&lt;=672.8,M1020&gt;10),('[1]Pricing Schedule'!$F$111+('[1]Pricing Schedule'!$F$113*M1020))*4,
IF(AND(I1020=110000,R1020&gt;672.8,R1020&lt;=841,M1020&lt;=10),('[1]Pricing Schedule'!$F$103+('[1]Pricing Schedule'!$F$105*M1020))*5,
IF(AND(I1020=110000,R1020&gt;672.8,R1020&lt;=841,M1020&gt;10),('[1]Pricing Schedule'!$F$111+('[1]Pricing Schedule'!$F$113*M1020))*5,
IF(AND(I1020=110000,R1020&gt;672.8,R1020&lt;=841,M1020&lt;=10),('[1]Pricing Schedule'!$F$103+('[1]Pricing Schedule'!$F$105*M1020))*5,
IF(AND(I1020=110000,R1020&gt;672.8,R1020&lt;=841,M1020&gt;10),('[1]Pricing Schedule'!$F$111+('[1]Pricing Schedule'!$F$113*M1020))*5,
IF(AND(I1020=110000,R1020&gt;1345.6,R1020&lt;=1513.8,M1020&lt;=10),('[1]Pricing Schedule'!$F$103+('[1]Pricing Schedule'!$F$105*M1020))*9,
IF(AND(I1020=110000,R1020&gt;1345.6,R1020&lt;=1513.8,M1020&gt;10),('[1]Pricing Schedule'!$F$111+('[1]Pricing Schedule'!$F$113*M1020))*9,
9999999999)))))))))))))))))))))))))))))))))))))))</f>
        <v>1875790</v>
      </c>
      <c r="T1020" s="21">
        <f>IF(AND(I1020=38000,R1020&lt;=4.5,M1020&gt;8),'[1]Pricing Schedule'!$J$9,
IF(AND(I1020=38000,R1020&lt;=4.5,M1020&lt;=8),'[1]Pricing Schedule'!$J$36,
IF(AND(I1020=38000,R1020&gt;4.5,R1020&lt;=9,M1020&gt;8),'[1]Pricing Schedule'!$J$18,
IF(AND(I1020=38000,R1020&gt;4.5,R1020&lt;=9,M1020&lt;=8),'[1]Pricing Schedule'!$J$36,
IF(AND(I1020=38000,R1020&gt;9,R1020&lt;=12.8,M1020&gt;8),'[1]Pricing Schedule'!$J$27,
IF(AND(I1020=38000,R1020&gt;9,R1020&lt;=12.8,M1020&lt;=8),'[1]Pricing Schedule'!$J$36,
IF(AND(I1020=38000,R1020&gt;12.8,R1020&lt;=22.8),'[1]Pricing Schedule'!$J$36,
IF(AND(I1020=38000,R1020&gt;22.8,R1020&lt;=30.2),'[1]Pricing Schedule'!$J$45,
IF(AND(I1020=38000,R1020&gt;30.2,R1020&lt;=45.9),'[1]Pricing Schedule'!$J$54,
IF(AND(I1020=38000,R1020&gt;45.9,R1020&lt;=123.4),'[1]Pricing Schedule'!$J$97,
IF(AND(I1020=38000,R1020&gt;123.4,R1020&lt;=168.2,M1020&lt;=10),'[1]Pricing Schedule'!$J$105,
IF(AND(I1020=38000,R1020&gt;123.4,R1020&lt;=168.2,M1020&gt;10),'[1]Pricing Schedule'!$J$113,
IF(AND(I1020=38000,R1020&gt;168.2,R1020&lt;=336.4,M1020&lt;=10),('[1]Pricing Schedule'!$J$105),
IF(AND(I1020=38000,R1020&gt;168.2,R1020&lt;=336.4,M1020&gt;10),('[1]Pricing Schedule'!$J$113),
IF(AND(I1020=38000,R1020&gt;336.4,R1020&lt;=504.6,M1020&lt;=10),('[1]Pricing Schedule'!$J$105),
IF(AND(I1020=38000,R1020&gt;336.4,R1020&lt;=504.6,M1020&gt;10),('[1]Pricing Schedule'!$J$113),
IF(AND(I1020=38000,R1020&gt;504.6,R1020&lt;=672.8,M1020&lt;=10),('[1]Pricing Schedule'!$J$105),
IF(AND(I1020=38000,R1020&gt;504.6,R1020&lt;=672.8,M1020&gt;10),('[1]Pricing Schedule'!$J$113),
IF(AND(I1020=110000,R1020&lt;=12.8,M1020&gt;2),'[1]Pricing Schedule'!$J$63,
IF(AND(I1020=110000,R1020&lt;=12.8,M1020&lt;=2),'[1]Pricing Schedule'!$J$97,
IF(AND(I1020=110000,R1020&gt;12.8,R1020&lt;=22.8,M1020&gt;3),'[1]Pricing Schedule'!$J$72,
IF(AND(I1020=110000,R1020&gt;12.8,R1020&lt;=22.8,M1020&lt;=3),'[1]Pricing Schedule'!$J$97,
IF(AND(I1020=110000,R1020&gt;22.8,R1020&lt;=30.2),'[1]Pricing Schedule'!$J$81,
IF(AND(I1020=110000,R1020&gt;30.2,R1020&lt;=45.9),'[1]Pricing Schedule'!$J$90,
IF(AND(I1020=110000,R1020&gt;45.9,R1020&lt;=123.4),'[1]Pricing Schedule'!$J$97,
IF(AND(I1020=110000,R1020&gt;123.4,R1020&lt;=168.2,M1020&lt;=10),'[1]Pricing Schedule'!$J$105,
IF(AND(I1020=110000,R1020&gt;123.4,R1020&lt;=168.2,M1020&gt;10),'[1]Pricing Schedule'!$J$113,
IF(AND(I1020=110000,R1020&gt;168.2,R1020&lt;=336.2,M1020&lt;=10),('[1]Pricing Schedule'!$J$105),
IF(AND(I1020=110000,R1020&gt;168.2,R1020&lt;=336.2,M1020&gt;10),('[1]Pricing Schedule'!$J$113),
IF(AND(I1020=110000,R1020&gt;336.4,R1020&lt;=504.6,M1020&lt;=10),('[1]Pricing Schedule'!$J$105),
IF(AND(I1020=110000,R1020&gt;336.4,R1020&lt;=504.6,M1020&gt;10),('[1]Pricing Schedule'!$J$113),
IF(AND(I1020=110000,R1020&gt;504.6,R1020&lt;=672.8,M1020&lt;=10),('[1]Pricing Schedule'!$J$105),
IF(AND(I1020=110000,R1020&gt;504.6,R1020&lt;=672.8,M1020&gt;10),('[1]Pricing Schedule'!$J$113),
IF(AND(I1020=110000,R1020&gt;672.8,R1020&lt;=841,M1020&lt;=10),('[1]Pricing Schedule'!$J$105),
IF(AND(I1020=110000,R1020&gt;672.8,R1020&lt;=841,M1020&gt;10),('[1]Pricing Schedule'!$J$113),
IF(AND(I1020=110000,R1020&gt;1682,R1020&lt;=1850.2,M1020&lt;=10),('[1]Pricing Schedule'!$J$105),
IF(AND(I1020=110000,R1020&gt;1682,R1020&lt;=1850.2,M1020&gt;10),('[1]Pricing Schedule'!$J$113),
IF(AND(I1020=110000,R1020&gt;2018.4,R1020&lt;=2186.6,M1020&lt;=10),('[1]Pricing Schedule'!$J$105),
IF(AND(I1020=110000,R1020&gt;2018.4,R1020&lt;=2186.6,M1020&gt;10),('[1]Pricing Schedule'!$J$113),999999999)))))))))))))))))))))))))))))))))))))))</f>
        <v>8</v>
      </c>
      <c r="U1020" s="40">
        <f t="shared" si="96"/>
        <v>111654.16666666666</v>
      </c>
      <c r="V1020" s="41">
        <f t="shared" si="97"/>
        <v>8.9562264432585739</v>
      </c>
      <c r="Y1020" s="23">
        <v>90</v>
      </c>
      <c r="Z1020" s="23">
        <v>102</v>
      </c>
      <c r="AR1020" s="35"/>
    </row>
    <row r="1021" spans="1:44">
      <c r="A1021" s="23">
        <v>1022</v>
      </c>
      <c r="B1021" s="23">
        <v>1022</v>
      </c>
      <c r="C1021" s="23" t="s">
        <v>1521</v>
      </c>
      <c r="D1021" s="23" t="s">
        <v>121</v>
      </c>
      <c r="E1021" s="23" t="s">
        <v>121</v>
      </c>
      <c r="F1021" s="23" t="s">
        <v>302</v>
      </c>
      <c r="G1021" s="23" t="s">
        <v>303</v>
      </c>
      <c r="H1021" s="23" t="s">
        <v>133</v>
      </c>
      <c r="I1021" s="13">
        <v>110000</v>
      </c>
      <c r="J1021" s="13">
        <v>110000</v>
      </c>
      <c r="K1021" s="13">
        <v>38000</v>
      </c>
      <c r="L1021" s="24">
        <v>5.0279999999999996</v>
      </c>
      <c r="M1021" s="37">
        <f t="shared" si="92"/>
        <v>6</v>
      </c>
      <c r="N1021" s="24">
        <v>3.464</v>
      </c>
      <c r="O1021" s="13">
        <v>2</v>
      </c>
      <c r="P1021" s="36">
        <f t="shared" si="93"/>
        <v>2.5979999999999999</v>
      </c>
      <c r="Q1021" s="38">
        <f t="shared" si="94"/>
        <v>29.400000000000006</v>
      </c>
      <c r="R1021" s="37">
        <f t="shared" si="95"/>
        <v>29.400000000000006</v>
      </c>
      <c r="S1021" s="39">
        <f>IF(AND(I1021=38000,R1021&lt;=4.5,M1021&gt;8),'[1]Pricing Schedule'!$F$8+('[1]Pricing Schedule'!$F$9*M1021),
IF(AND(I1021=38000,R1021&lt;=4.5,M1021&lt;=8),'[1]Pricing Schedule'!$F$34+('[1]Pricing Schedule'!$F$36*M1021),
IF(AND(I1021=38000,R1021&gt;4.5,R1021&lt;=9,M1021&gt;8),'[1]Pricing Schedule'!$F$17+('[1]Pricing Schedule'!$F$18*M1021),
IF(AND(I1021=38000,R1021&gt;4.5,R1021&lt;=9,M1021&lt;=8),'[1]Pricing Schedule'!$F$34+('[1]Pricing Schedule'!$F$36*M1021),
IF(AND(I1021=38000,R1021&gt;9,R1021&lt;=12.8,M1021&gt;8),'[1]Pricing Schedule'!$F$26+('[1]Pricing Schedule'!$F$27*M1021),
IF(AND(I1021=38000,R1021&gt;9,R1021&lt;=12.8,M1021&lt;=8),'[1]Pricing Schedule'!$F$34+('[1]Pricing Schedule'!$F$36*M1021),
IF(AND(I1021=38000,R1021&gt;12.8,R1021&lt;=22.8),'[1]Pricing Schedule'!$F$34+('[1]Pricing Schedule'!$F$36*M1021),
IF(AND(I1021=38000,R1021&gt;22.8,R1021&lt;=30.2),'[1]Pricing Schedule'!$F$43+('[1]Pricing Schedule'!$F$45*M1021),
IF(AND(I1021=38000,R1021&gt;30.2,R1021&lt;=45.9),'[1]Pricing Schedule'!$F$52+('[1]Pricing Schedule'!$F$54*M1021),
IF(AND(I1021=38000,R1021&gt;45.9,R1021&lt;=123.4),'[1]Pricing Schedule'!$F$96+('[1]Pricing Schedule'!$F$97*M1021),
IF(AND(I1021=38000,R1021&gt;123.4,R1021&lt;=168.2,M1021&lt;=10),'[1]Pricing Schedule'!$F$103+('[1]Pricing Schedule'!$F$105*M1021),
IF(AND(I1021=38000,R1021&gt;123.4,R1021&lt;=168.2,M1021&gt;10),'[1]Pricing Schedule'!$F$111+('[1]Pricing Schedule'!$F$113*M1021),
IF(AND(I1021=38000,R1021&gt;157.4,R1021&lt;=336.4,M1021&lt;=10),('[1]Pricing Schedule'!$F$103+('[1]Pricing Schedule'!$F$105*M1021))*2,
IF(AND(I1021=38000,R1021&gt;157.4,R1021&lt;=336.4,M1021&gt;10),('[1]Pricing Schedule'!$F$111+('[1]Pricing Schedule'!$F$113*M1021))*2,
IF(AND(I1021=38000,R1021&gt;314.8,R1021&lt;=504.6,M1021&lt;=10),('[1]Pricing Schedule'!$F$103+('[1]Pricing Schedule'!$F$105*M1021))*3,
IF(AND(I1021=38000,R1021&gt;314.8,R1021&lt;=504.6,M1021&gt;10),('[1]Pricing Schedule'!$F$111+('[1]Pricing Schedule'!$F$113*M1021))*3,
IF(AND(I1021=38000,R1021&gt;472.2,R1021&lt;=672.8,M1021&lt;=10),('[1]Pricing Schedule'!$F$103+('[1]Pricing Schedule'!$F$105*M1021))*4,
IF(AND(I1021=38000,R1021&gt;472.2,R1021&lt;=672.8,M1021&gt;10),('[1]Pricing Schedule'!$F$111+('[1]Pricing Schedule'!$F$113*M1021))*4,
IF(AND(I1021=110000,R1021&lt;=12.8,M1021&gt;2),'[1]Pricing Schedule'!$F$62+('[1]Pricing Schedule'!$F$63*M1021),
IF(AND(I1021=110000,R1021&lt;=12.8,M1021&lt;=2),'[1]Pricing Schedule'!$F$96+('[1]Pricing Schedule'!$F$97*M1021),
IF(AND(I1021=110000,R1021&gt;12.8,R1021&lt;=22.8,M1021&gt;3),'[1]Pricing Schedule'!$F$71+('[1]Pricing Schedule'!$F$72*M1021),
IF(AND(I1021=110000,R1021&gt;12.8,R1021&lt;=22.8,M1021&lt;=3),'[1]Pricing Schedule'!$F$96+('[1]Pricing Schedule'!$F$97*M1021),
IF(AND(I1021=110000,R1021&gt;22.8,R1021&lt;=30.2),'[1]Pricing Schedule'!$F$80+('[1]Pricing Schedule'!$F$81*M1021),
IF(AND(I1021=110000,R1021&gt;30.2,R1021&lt;=45.9),'[1]Pricing Schedule'!$F$89+('[1]Pricing Schedule'!$F$90*M1021),
IF(AND(I1021=110000,R1021&gt;45.9,R1021&lt;=123.4),'[1]Pricing Schedule'!$F$96+('[1]Pricing Schedule'!$F$97*M1021),
IF(AND(I1021=110000,R1021&gt;123.4,R1021&lt;=168.2,M1021&lt;=10),'[1]Pricing Schedule'!$F$103+('[1]Pricing Schedule'!$F$105*M1021),
IF(AND(I1021=110000,R1021&gt;123.4,R1021&lt;=168.2,M1021&gt;10),'[1]Pricing Schedule'!$F$111+('[1]Pricing Schedule'!$F$113*M1021),
IF(AND(I1021=110000,R1021&gt;168.2,R1021&lt;=336.4,M1021&lt;=10),('[1]Pricing Schedule'!$F$103+('[1]Pricing Schedule'!$F$105*M1021))*2,
IF(AND(I1021=110000,R1021&gt;168.2,R1021&lt;=336.4,M1021&gt;10),('[1]Pricing Schedule'!$F$111+('[1]Pricing Schedule'!$F$113*M1021))*2,
IF(AND(I1021=110000,R1021&gt;336.4,R1021&lt;=504.6,M1021&lt;=10),('[1]Pricing Schedule'!$F$103+('[1]Pricing Schedule'!$F$105*M1021))*3,
IF(AND(I1021=110000,R1021&gt;336.4,R1021&lt;=504.6,M1021&gt;10),('[1]Pricing Schedule'!$F$111+('[1]Pricing Schedule'!$F$113*M1021))*3,
IF(AND(I1021=110000,R1021&gt;504.6,R1021&lt;=672.8,M1021&lt;=10),('[1]Pricing Schedule'!$F$103+('[1]Pricing Schedule'!$F$105*M1021))*4,
IF(AND(I1021=110000,R1021&gt;504.6,R1021&lt;=672.8,M1021&gt;10),('[1]Pricing Schedule'!$F$111+('[1]Pricing Schedule'!$F$113*M1021))*4,
IF(AND(I1021=110000,R1021&gt;672.8,R1021&lt;=841,M1021&lt;=10),('[1]Pricing Schedule'!$F$103+('[1]Pricing Schedule'!$F$105*M1021))*5,
IF(AND(I1021=110000,R1021&gt;672.8,R1021&lt;=841,M1021&gt;10),('[1]Pricing Schedule'!$F$111+('[1]Pricing Schedule'!$F$113*M1021))*5,
IF(AND(I1021=110000,R1021&gt;672.8,R1021&lt;=841,M1021&lt;=10),('[1]Pricing Schedule'!$F$103+('[1]Pricing Schedule'!$F$105*M1021))*5,
IF(AND(I1021=110000,R1021&gt;672.8,R1021&lt;=841,M1021&gt;10),('[1]Pricing Schedule'!$F$111+('[1]Pricing Schedule'!$F$113*M1021))*5,
IF(AND(I1021=110000,R1021&gt;1345.6,R1021&lt;=1513.8,M1021&lt;=10),('[1]Pricing Schedule'!$F$103+('[1]Pricing Schedule'!$F$105*M1021))*9,
IF(AND(I1021=110000,R1021&gt;1345.6,R1021&lt;=1513.8,M1021&gt;10),('[1]Pricing Schedule'!$F$111+('[1]Pricing Schedule'!$F$113*M1021))*9,
9999999999)))))))))))))))))))))))))))))))))))))))</f>
        <v>2486830</v>
      </c>
      <c r="T1021" s="21">
        <f>IF(AND(I1021=38000,R1021&lt;=4.5,M1021&gt;8),'[1]Pricing Schedule'!$J$9,
IF(AND(I1021=38000,R1021&lt;=4.5,M1021&lt;=8),'[1]Pricing Schedule'!$J$36,
IF(AND(I1021=38000,R1021&gt;4.5,R1021&lt;=9,M1021&gt;8),'[1]Pricing Schedule'!$J$18,
IF(AND(I1021=38000,R1021&gt;4.5,R1021&lt;=9,M1021&lt;=8),'[1]Pricing Schedule'!$J$36,
IF(AND(I1021=38000,R1021&gt;9,R1021&lt;=12.8,M1021&gt;8),'[1]Pricing Schedule'!$J$27,
IF(AND(I1021=38000,R1021&gt;9,R1021&lt;=12.8,M1021&lt;=8),'[1]Pricing Schedule'!$J$36,
IF(AND(I1021=38000,R1021&gt;12.8,R1021&lt;=22.8),'[1]Pricing Schedule'!$J$36,
IF(AND(I1021=38000,R1021&gt;22.8,R1021&lt;=30.2),'[1]Pricing Schedule'!$J$45,
IF(AND(I1021=38000,R1021&gt;30.2,R1021&lt;=45.9),'[1]Pricing Schedule'!$J$54,
IF(AND(I1021=38000,R1021&gt;45.9,R1021&lt;=123.4),'[1]Pricing Schedule'!$J$97,
IF(AND(I1021=38000,R1021&gt;123.4,R1021&lt;=168.2,M1021&lt;=10),'[1]Pricing Schedule'!$J$105,
IF(AND(I1021=38000,R1021&gt;123.4,R1021&lt;=168.2,M1021&gt;10),'[1]Pricing Schedule'!$J$113,
IF(AND(I1021=38000,R1021&gt;168.2,R1021&lt;=336.4,M1021&lt;=10),('[1]Pricing Schedule'!$J$105),
IF(AND(I1021=38000,R1021&gt;168.2,R1021&lt;=336.4,M1021&gt;10),('[1]Pricing Schedule'!$J$113),
IF(AND(I1021=38000,R1021&gt;336.4,R1021&lt;=504.6,M1021&lt;=10),('[1]Pricing Schedule'!$J$105),
IF(AND(I1021=38000,R1021&gt;336.4,R1021&lt;=504.6,M1021&gt;10),('[1]Pricing Schedule'!$J$113),
IF(AND(I1021=38000,R1021&gt;504.6,R1021&lt;=672.8,M1021&lt;=10),('[1]Pricing Schedule'!$J$105),
IF(AND(I1021=38000,R1021&gt;504.6,R1021&lt;=672.8,M1021&gt;10),('[1]Pricing Schedule'!$J$113),
IF(AND(I1021=110000,R1021&lt;=12.8,M1021&gt;2),'[1]Pricing Schedule'!$J$63,
IF(AND(I1021=110000,R1021&lt;=12.8,M1021&lt;=2),'[1]Pricing Schedule'!$J$97,
IF(AND(I1021=110000,R1021&gt;12.8,R1021&lt;=22.8,M1021&gt;3),'[1]Pricing Schedule'!$J$72,
IF(AND(I1021=110000,R1021&gt;12.8,R1021&lt;=22.8,M1021&lt;=3),'[1]Pricing Schedule'!$J$97,
IF(AND(I1021=110000,R1021&gt;22.8,R1021&lt;=30.2),'[1]Pricing Schedule'!$J$81,
IF(AND(I1021=110000,R1021&gt;30.2,R1021&lt;=45.9),'[1]Pricing Schedule'!$J$90,
IF(AND(I1021=110000,R1021&gt;45.9,R1021&lt;=123.4),'[1]Pricing Schedule'!$J$97,
IF(AND(I1021=110000,R1021&gt;123.4,R1021&lt;=168.2,M1021&lt;=10),'[1]Pricing Schedule'!$J$105,
IF(AND(I1021=110000,R1021&gt;123.4,R1021&lt;=168.2,M1021&gt;10),'[1]Pricing Schedule'!$J$113,
IF(AND(I1021=110000,R1021&gt;168.2,R1021&lt;=336.2,M1021&lt;=10),('[1]Pricing Schedule'!$J$105),
IF(AND(I1021=110000,R1021&gt;168.2,R1021&lt;=336.2,M1021&gt;10),('[1]Pricing Schedule'!$J$113),
IF(AND(I1021=110000,R1021&gt;336.4,R1021&lt;=504.6,M1021&lt;=10),('[1]Pricing Schedule'!$J$105),
IF(AND(I1021=110000,R1021&gt;336.4,R1021&lt;=504.6,M1021&gt;10),('[1]Pricing Schedule'!$J$113),
IF(AND(I1021=110000,R1021&gt;504.6,R1021&lt;=672.8,M1021&lt;=10),('[1]Pricing Schedule'!$J$105),
IF(AND(I1021=110000,R1021&gt;504.6,R1021&lt;=672.8,M1021&gt;10),('[1]Pricing Schedule'!$J$113),
IF(AND(I1021=110000,R1021&gt;672.8,R1021&lt;=841,M1021&lt;=10),('[1]Pricing Schedule'!$J$105),
IF(AND(I1021=110000,R1021&gt;672.8,R1021&lt;=841,M1021&gt;10),('[1]Pricing Schedule'!$J$113),
IF(AND(I1021=110000,R1021&gt;1682,R1021&lt;=1850.2,M1021&lt;=10),('[1]Pricing Schedule'!$J$105),
IF(AND(I1021=110000,R1021&gt;1682,R1021&lt;=1850.2,M1021&gt;10),('[1]Pricing Schedule'!$J$113),
IF(AND(I1021=110000,R1021&gt;2018.4,R1021&lt;=2186.6,M1021&lt;=10),('[1]Pricing Schedule'!$J$105),
IF(AND(I1021=110000,R1021&gt;2018.4,R1021&lt;=2186.6,M1021&gt;10),('[1]Pricing Schedule'!$J$113),999999999)))))))))))))))))))))))))))))))))))))))</f>
        <v>9</v>
      </c>
      <c r="U1021" s="40">
        <f t="shared" si="96"/>
        <v>84586.054421768698</v>
      </c>
      <c r="V1021" s="41">
        <f t="shared" si="97"/>
        <v>11.822279769827453</v>
      </c>
      <c r="Y1021" s="23">
        <v>563</v>
      </c>
      <c r="Z1021" s="23">
        <v>684</v>
      </c>
      <c r="AR1021" s="35"/>
    </row>
    <row r="1022" spans="1:44">
      <c r="A1022" s="23">
        <v>1023</v>
      </c>
      <c r="B1022" s="23">
        <v>1023</v>
      </c>
      <c r="C1022" s="23" t="s">
        <v>1522</v>
      </c>
      <c r="D1022" s="23" t="s">
        <v>121</v>
      </c>
      <c r="E1022" s="23" t="s">
        <v>121</v>
      </c>
      <c r="F1022" s="23" t="s">
        <v>302</v>
      </c>
      <c r="G1022" s="23" t="s">
        <v>303</v>
      </c>
      <c r="H1022" s="23" t="s">
        <v>133</v>
      </c>
      <c r="I1022" s="13">
        <v>110000</v>
      </c>
      <c r="J1022" s="13">
        <v>110000</v>
      </c>
      <c r="K1022" s="13">
        <v>38000</v>
      </c>
      <c r="L1022" s="24">
        <v>8.2769999999999992</v>
      </c>
      <c r="M1022" s="37">
        <f t="shared" si="92"/>
        <v>9</v>
      </c>
      <c r="N1022" s="24">
        <v>1.0549999999999999</v>
      </c>
      <c r="O1022" s="13">
        <v>2</v>
      </c>
      <c r="P1022" s="36">
        <f t="shared" si="93"/>
        <v>0.79125000000000001</v>
      </c>
      <c r="Q1022" s="38">
        <f t="shared" si="94"/>
        <v>8.4</v>
      </c>
      <c r="R1022" s="37">
        <f t="shared" si="95"/>
        <v>8.4</v>
      </c>
      <c r="S1022" s="39">
        <f>IF(AND(I1022=38000,R1022&lt;=4.5,M1022&gt;8),'[1]Pricing Schedule'!$F$8+('[1]Pricing Schedule'!$F$9*M1022),
IF(AND(I1022=38000,R1022&lt;=4.5,M1022&lt;=8),'[1]Pricing Schedule'!$F$34+('[1]Pricing Schedule'!$F$36*M1022),
IF(AND(I1022=38000,R1022&gt;4.5,R1022&lt;=9,M1022&gt;8),'[1]Pricing Schedule'!$F$17+('[1]Pricing Schedule'!$F$18*M1022),
IF(AND(I1022=38000,R1022&gt;4.5,R1022&lt;=9,M1022&lt;=8),'[1]Pricing Schedule'!$F$34+('[1]Pricing Schedule'!$F$36*M1022),
IF(AND(I1022=38000,R1022&gt;9,R1022&lt;=12.8,M1022&gt;8),'[1]Pricing Schedule'!$F$26+('[1]Pricing Schedule'!$F$27*M1022),
IF(AND(I1022=38000,R1022&gt;9,R1022&lt;=12.8,M1022&lt;=8),'[1]Pricing Schedule'!$F$34+('[1]Pricing Schedule'!$F$36*M1022),
IF(AND(I1022=38000,R1022&gt;12.8,R1022&lt;=22.8),'[1]Pricing Schedule'!$F$34+('[1]Pricing Schedule'!$F$36*M1022),
IF(AND(I1022=38000,R1022&gt;22.8,R1022&lt;=30.2),'[1]Pricing Schedule'!$F$43+('[1]Pricing Schedule'!$F$45*M1022),
IF(AND(I1022=38000,R1022&gt;30.2,R1022&lt;=45.9),'[1]Pricing Schedule'!$F$52+('[1]Pricing Schedule'!$F$54*M1022),
IF(AND(I1022=38000,R1022&gt;45.9,R1022&lt;=123.4),'[1]Pricing Schedule'!$F$96+('[1]Pricing Schedule'!$F$97*M1022),
IF(AND(I1022=38000,R1022&gt;123.4,R1022&lt;=168.2,M1022&lt;=10),'[1]Pricing Schedule'!$F$103+('[1]Pricing Schedule'!$F$105*M1022),
IF(AND(I1022=38000,R1022&gt;123.4,R1022&lt;=168.2,M1022&gt;10),'[1]Pricing Schedule'!$F$111+('[1]Pricing Schedule'!$F$113*M1022),
IF(AND(I1022=38000,R1022&gt;157.4,R1022&lt;=336.4,M1022&lt;=10),('[1]Pricing Schedule'!$F$103+('[1]Pricing Schedule'!$F$105*M1022))*2,
IF(AND(I1022=38000,R1022&gt;157.4,R1022&lt;=336.4,M1022&gt;10),('[1]Pricing Schedule'!$F$111+('[1]Pricing Schedule'!$F$113*M1022))*2,
IF(AND(I1022=38000,R1022&gt;314.8,R1022&lt;=504.6,M1022&lt;=10),('[1]Pricing Schedule'!$F$103+('[1]Pricing Schedule'!$F$105*M1022))*3,
IF(AND(I1022=38000,R1022&gt;314.8,R1022&lt;=504.6,M1022&gt;10),('[1]Pricing Schedule'!$F$111+('[1]Pricing Schedule'!$F$113*M1022))*3,
IF(AND(I1022=38000,R1022&gt;472.2,R1022&lt;=672.8,M1022&lt;=10),('[1]Pricing Schedule'!$F$103+('[1]Pricing Schedule'!$F$105*M1022))*4,
IF(AND(I1022=38000,R1022&gt;472.2,R1022&lt;=672.8,M1022&gt;10),('[1]Pricing Schedule'!$F$111+('[1]Pricing Schedule'!$F$113*M1022))*4,
IF(AND(I1022=110000,R1022&lt;=12.8,M1022&gt;2),'[1]Pricing Schedule'!$F$62+('[1]Pricing Schedule'!$F$63*M1022),
IF(AND(I1022=110000,R1022&lt;=12.8,M1022&lt;=2),'[1]Pricing Schedule'!$F$96+('[1]Pricing Schedule'!$F$97*M1022),
IF(AND(I1022=110000,R1022&gt;12.8,R1022&lt;=22.8,M1022&gt;3),'[1]Pricing Schedule'!$F$71+('[1]Pricing Schedule'!$F$72*M1022),
IF(AND(I1022=110000,R1022&gt;12.8,R1022&lt;=22.8,M1022&lt;=3),'[1]Pricing Schedule'!$F$96+('[1]Pricing Schedule'!$F$97*M1022),
IF(AND(I1022=110000,R1022&gt;22.8,R1022&lt;=30.2),'[1]Pricing Schedule'!$F$80+('[1]Pricing Schedule'!$F$81*M1022),
IF(AND(I1022=110000,R1022&gt;30.2,R1022&lt;=45.9),'[1]Pricing Schedule'!$F$89+('[1]Pricing Schedule'!$F$90*M1022),
IF(AND(I1022=110000,R1022&gt;45.9,R1022&lt;=123.4),'[1]Pricing Schedule'!$F$96+('[1]Pricing Schedule'!$F$97*M1022),
IF(AND(I1022=110000,R1022&gt;123.4,R1022&lt;=168.2,M1022&lt;=10),'[1]Pricing Schedule'!$F$103+('[1]Pricing Schedule'!$F$105*M1022),
IF(AND(I1022=110000,R1022&gt;123.4,R1022&lt;=168.2,M1022&gt;10),'[1]Pricing Schedule'!$F$111+('[1]Pricing Schedule'!$F$113*M1022),
IF(AND(I1022=110000,R1022&gt;168.2,R1022&lt;=336.4,M1022&lt;=10),('[1]Pricing Schedule'!$F$103+('[1]Pricing Schedule'!$F$105*M1022))*2,
IF(AND(I1022=110000,R1022&gt;168.2,R1022&lt;=336.4,M1022&gt;10),('[1]Pricing Schedule'!$F$111+('[1]Pricing Schedule'!$F$113*M1022))*2,
IF(AND(I1022=110000,R1022&gt;336.4,R1022&lt;=504.6,M1022&lt;=10),('[1]Pricing Schedule'!$F$103+('[1]Pricing Schedule'!$F$105*M1022))*3,
IF(AND(I1022=110000,R1022&gt;336.4,R1022&lt;=504.6,M1022&gt;10),('[1]Pricing Schedule'!$F$111+('[1]Pricing Schedule'!$F$113*M1022))*3,
IF(AND(I1022=110000,R1022&gt;504.6,R1022&lt;=672.8,M1022&lt;=10),('[1]Pricing Schedule'!$F$103+('[1]Pricing Schedule'!$F$105*M1022))*4,
IF(AND(I1022=110000,R1022&gt;504.6,R1022&lt;=672.8,M1022&gt;10),('[1]Pricing Schedule'!$F$111+('[1]Pricing Schedule'!$F$113*M1022))*4,
IF(AND(I1022=110000,R1022&gt;672.8,R1022&lt;=841,M1022&lt;=10),('[1]Pricing Schedule'!$F$103+('[1]Pricing Schedule'!$F$105*M1022))*5,
IF(AND(I1022=110000,R1022&gt;672.8,R1022&lt;=841,M1022&gt;10),('[1]Pricing Schedule'!$F$111+('[1]Pricing Schedule'!$F$113*M1022))*5,
IF(AND(I1022=110000,R1022&gt;672.8,R1022&lt;=841,M1022&lt;=10),('[1]Pricing Schedule'!$F$103+('[1]Pricing Schedule'!$F$105*M1022))*5,
IF(AND(I1022=110000,R1022&gt;672.8,R1022&lt;=841,M1022&gt;10),('[1]Pricing Schedule'!$F$111+('[1]Pricing Schedule'!$F$113*M1022))*5,
IF(AND(I1022=110000,R1022&gt;1345.6,R1022&lt;=1513.8,M1022&lt;=10),('[1]Pricing Schedule'!$F$103+('[1]Pricing Schedule'!$F$105*M1022))*9,
IF(AND(I1022=110000,R1022&gt;1345.6,R1022&lt;=1513.8,M1022&gt;10),('[1]Pricing Schedule'!$F$111+('[1]Pricing Schedule'!$F$113*M1022))*9,
9999999999)))))))))))))))))))))))))))))))))))))))</f>
        <v>1890770</v>
      </c>
      <c r="T1022" s="21">
        <f>IF(AND(I1022=38000,R1022&lt;=4.5,M1022&gt;8),'[1]Pricing Schedule'!$J$9,
IF(AND(I1022=38000,R1022&lt;=4.5,M1022&lt;=8),'[1]Pricing Schedule'!$J$36,
IF(AND(I1022=38000,R1022&gt;4.5,R1022&lt;=9,M1022&gt;8),'[1]Pricing Schedule'!$J$18,
IF(AND(I1022=38000,R1022&gt;4.5,R1022&lt;=9,M1022&lt;=8),'[1]Pricing Schedule'!$J$36,
IF(AND(I1022=38000,R1022&gt;9,R1022&lt;=12.8,M1022&gt;8),'[1]Pricing Schedule'!$J$27,
IF(AND(I1022=38000,R1022&gt;9,R1022&lt;=12.8,M1022&lt;=8),'[1]Pricing Schedule'!$J$36,
IF(AND(I1022=38000,R1022&gt;12.8,R1022&lt;=22.8),'[1]Pricing Schedule'!$J$36,
IF(AND(I1022=38000,R1022&gt;22.8,R1022&lt;=30.2),'[1]Pricing Schedule'!$J$45,
IF(AND(I1022=38000,R1022&gt;30.2,R1022&lt;=45.9),'[1]Pricing Schedule'!$J$54,
IF(AND(I1022=38000,R1022&gt;45.9,R1022&lt;=123.4),'[1]Pricing Schedule'!$J$97,
IF(AND(I1022=38000,R1022&gt;123.4,R1022&lt;=168.2,M1022&lt;=10),'[1]Pricing Schedule'!$J$105,
IF(AND(I1022=38000,R1022&gt;123.4,R1022&lt;=168.2,M1022&gt;10),'[1]Pricing Schedule'!$J$113,
IF(AND(I1022=38000,R1022&gt;168.2,R1022&lt;=336.4,M1022&lt;=10),('[1]Pricing Schedule'!$J$105),
IF(AND(I1022=38000,R1022&gt;168.2,R1022&lt;=336.4,M1022&gt;10),('[1]Pricing Schedule'!$J$113),
IF(AND(I1022=38000,R1022&gt;336.4,R1022&lt;=504.6,M1022&lt;=10),('[1]Pricing Schedule'!$J$105),
IF(AND(I1022=38000,R1022&gt;336.4,R1022&lt;=504.6,M1022&gt;10),('[1]Pricing Schedule'!$J$113),
IF(AND(I1022=38000,R1022&gt;504.6,R1022&lt;=672.8,M1022&lt;=10),('[1]Pricing Schedule'!$J$105),
IF(AND(I1022=38000,R1022&gt;504.6,R1022&lt;=672.8,M1022&gt;10),('[1]Pricing Schedule'!$J$113),
IF(AND(I1022=110000,R1022&lt;=12.8,M1022&gt;2),'[1]Pricing Schedule'!$J$63,
IF(AND(I1022=110000,R1022&lt;=12.8,M1022&lt;=2),'[1]Pricing Schedule'!$J$97,
IF(AND(I1022=110000,R1022&gt;12.8,R1022&lt;=22.8,M1022&gt;3),'[1]Pricing Schedule'!$J$72,
IF(AND(I1022=110000,R1022&gt;12.8,R1022&lt;=22.8,M1022&lt;=3),'[1]Pricing Schedule'!$J$97,
IF(AND(I1022=110000,R1022&gt;22.8,R1022&lt;=30.2),'[1]Pricing Schedule'!$J$81,
IF(AND(I1022=110000,R1022&gt;30.2,R1022&lt;=45.9),'[1]Pricing Schedule'!$J$90,
IF(AND(I1022=110000,R1022&gt;45.9,R1022&lt;=123.4),'[1]Pricing Schedule'!$J$97,
IF(AND(I1022=110000,R1022&gt;123.4,R1022&lt;=168.2,M1022&lt;=10),'[1]Pricing Schedule'!$J$105,
IF(AND(I1022=110000,R1022&gt;123.4,R1022&lt;=168.2,M1022&gt;10),'[1]Pricing Schedule'!$J$113,
IF(AND(I1022=110000,R1022&gt;168.2,R1022&lt;=336.2,M1022&lt;=10),('[1]Pricing Schedule'!$J$105),
IF(AND(I1022=110000,R1022&gt;168.2,R1022&lt;=336.2,M1022&gt;10),('[1]Pricing Schedule'!$J$113),
IF(AND(I1022=110000,R1022&gt;336.4,R1022&lt;=504.6,M1022&lt;=10),('[1]Pricing Schedule'!$J$105),
IF(AND(I1022=110000,R1022&gt;336.4,R1022&lt;=504.6,M1022&gt;10),('[1]Pricing Schedule'!$J$113),
IF(AND(I1022=110000,R1022&gt;504.6,R1022&lt;=672.8,M1022&lt;=10),('[1]Pricing Schedule'!$J$105),
IF(AND(I1022=110000,R1022&gt;504.6,R1022&lt;=672.8,M1022&gt;10),('[1]Pricing Schedule'!$J$113),
IF(AND(I1022=110000,R1022&gt;672.8,R1022&lt;=841,M1022&lt;=10),('[1]Pricing Schedule'!$J$105),
IF(AND(I1022=110000,R1022&gt;672.8,R1022&lt;=841,M1022&gt;10),('[1]Pricing Schedule'!$J$113),
IF(AND(I1022=110000,R1022&gt;1682,R1022&lt;=1850.2,M1022&lt;=10),('[1]Pricing Schedule'!$J$105),
IF(AND(I1022=110000,R1022&gt;1682,R1022&lt;=1850.2,M1022&gt;10),('[1]Pricing Schedule'!$J$113),
IF(AND(I1022=110000,R1022&gt;2018.4,R1022&lt;=2186.6,M1022&lt;=10),('[1]Pricing Schedule'!$J$105),
IF(AND(I1022=110000,R1022&gt;2018.4,R1022&lt;=2186.6,M1022&gt;10),('[1]Pricing Schedule'!$J$113),999999999)))))))))))))))))))))))))))))))))))))))</f>
        <v>7</v>
      </c>
      <c r="U1022" s="40">
        <f t="shared" si="96"/>
        <v>225091.66666666666</v>
      </c>
      <c r="V1022" s="41">
        <f t="shared" si="97"/>
        <v>4.4426344822479731</v>
      </c>
      <c r="Y1022" s="23">
        <v>133</v>
      </c>
      <c r="Z1022" s="23">
        <v>684</v>
      </c>
      <c r="AR1022" s="35"/>
    </row>
    <row r="1023" spans="1:44">
      <c r="A1023" s="23">
        <v>1024</v>
      </c>
      <c r="B1023" s="23">
        <v>1024</v>
      </c>
      <c r="C1023" s="23" t="s">
        <v>1523</v>
      </c>
      <c r="D1023" s="23" t="s">
        <v>121</v>
      </c>
      <c r="E1023" s="23" t="s">
        <v>121</v>
      </c>
      <c r="F1023" s="23" t="s">
        <v>302</v>
      </c>
      <c r="G1023" s="23" t="s">
        <v>303</v>
      </c>
      <c r="H1023" s="23" t="s">
        <v>133</v>
      </c>
      <c r="I1023" s="13">
        <v>110000</v>
      </c>
      <c r="J1023" s="13">
        <v>110000</v>
      </c>
      <c r="K1023" s="13">
        <v>38000</v>
      </c>
      <c r="L1023" s="24">
        <v>7.4489999999999998</v>
      </c>
      <c r="M1023" s="37">
        <f t="shared" si="92"/>
        <v>8</v>
      </c>
      <c r="N1023" s="24">
        <v>3.6539999999999999</v>
      </c>
      <c r="O1023" s="13">
        <v>2</v>
      </c>
      <c r="P1023" s="36">
        <f t="shared" si="93"/>
        <v>2.7404999999999999</v>
      </c>
      <c r="Q1023" s="38">
        <f t="shared" si="94"/>
        <v>33.6</v>
      </c>
      <c r="R1023" s="37">
        <f t="shared" si="95"/>
        <v>33.6</v>
      </c>
      <c r="S1023" s="39">
        <f>IF(AND(I1023=38000,R1023&lt;=4.5,M1023&gt;8),'[1]Pricing Schedule'!$F$8+('[1]Pricing Schedule'!$F$9*M1023),
IF(AND(I1023=38000,R1023&lt;=4.5,M1023&lt;=8),'[1]Pricing Schedule'!$F$34+('[1]Pricing Schedule'!$F$36*M1023),
IF(AND(I1023=38000,R1023&gt;4.5,R1023&lt;=9,M1023&gt;8),'[1]Pricing Schedule'!$F$17+('[1]Pricing Schedule'!$F$18*M1023),
IF(AND(I1023=38000,R1023&gt;4.5,R1023&lt;=9,M1023&lt;=8),'[1]Pricing Schedule'!$F$34+('[1]Pricing Schedule'!$F$36*M1023),
IF(AND(I1023=38000,R1023&gt;9,R1023&lt;=12.8,M1023&gt;8),'[1]Pricing Schedule'!$F$26+('[1]Pricing Schedule'!$F$27*M1023),
IF(AND(I1023=38000,R1023&gt;9,R1023&lt;=12.8,M1023&lt;=8),'[1]Pricing Schedule'!$F$34+('[1]Pricing Schedule'!$F$36*M1023),
IF(AND(I1023=38000,R1023&gt;12.8,R1023&lt;=22.8),'[1]Pricing Schedule'!$F$34+('[1]Pricing Schedule'!$F$36*M1023),
IF(AND(I1023=38000,R1023&gt;22.8,R1023&lt;=30.2),'[1]Pricing Schedule'!$F$43+('[1]Pricing Schedule'!$F$45*M1023),
IF(AND(I1023=38000,R1023&gt;30.2,R1023&lt;=45.9),'[1]Pricing Schedule'!$F$52+('[1]Pricing Schedule'!$F$54*M1023),
IF(AND(I1023=38000,R1023&gt;45.9,R1023&lt;=123.4),'[1]Pricing Schedule'!$F$96+('[1]Pricing Schedule'!$F$97*M1023),
IF(AND(I1023=38000,R1023&gt;123.4,R1023&lt;=168.2,M1023&lt;=10),'[1]Pricing Schedule'!$F$103+('[1]Pricing Schedule'!$F$105*M1023),
IF(AND(I1023=38000,R1023&gt;123.4,R1023&lt;=168.2,M1023&gt;10),'[1]Pricing Schedule'!$F$111+('[1]Pricing Schedule'!$F$113*M1023),
IF(AND(I1023=38000,R1023&gt;157.4,R1023&lt;=336.4,M1023&lt;=10),('[1]Pricing Schedule'!$F$103+('[1]Pricing Schedule'!$F$105*M1023))*2,
IF(AND(I1023=38000,R1023&gt;157.4,R1023&lt;=336.4,M1023&gt;10),('[1]Pricing Schedule'!$F$111+('[1]Pricing Schedule'!$F$113*M1023))*2,
IF(AND(I1023=38000,R1023&gt;314.8,R1023&lt;=504.6,M1023&lt;=10),('[1]Pricing Schedule'!$F$103+('[1]Pricing Schedule'!$F$105*M1023))*3,
IF(AND(I1023=38000,R1023&gt;314.8,R1023&lt;=504.6,M1023&gt;10),('[1]Pricing Schedule'!$F$111+('[1]Pricing Schedule'!$F$113*M1023))*3,
IF(AND(I1023=38000,R1023&gt;472.2,R1023&lt;=672.8,M1023&lt;=10),('[1]Pricing Schedule'!$F$103+('[1]Pricing Schedule'!$F$105*M1023))*4,
IF(AND(I1023=38000,R1023&gt;472.2,R1023&lt;=672.8,M1023&gt;10),('[1]Pricing Schedule'!$F$111+('[1]Pricing Schedule'!$F$113*M1023))*4,
IF(AND(I1023=110000,R1023&lt;=12.8,M1023&gt;2),'[1]Pricing Schedule'!$F$62+('[1]Pricing Schedule'!$F$63*M1023),
IF(AND(I1023=110000,R1023&lt;=12.8,M1023&lt;=2),'[1]Pricing Schedule'!$F$96+('[1]Pricing Schedule'!$F$97*M1023),
IF(AND(I1023=110000,R1023&gt;12.8,R1023&lt;=22.8,M1023&gt;3),'[1]Pricing Schedule'!$F$71+('[1]Pricing Schedule'!$F$72*M1023),
IF(AND(I1023=110000,R1023&gt;12.8,R1023&lt;=22.8,M1023&lt;=3),'[1]Pricing Schedule'!$F$96+('[1]Pricing Schedule'!$F$97*M1023),
IF(AND(I1023=110000,R1023&gt;22.8,R1023&lt;=30.2),'[1]Pricing Schedule'!$F$80+('[1]Pricing Schedule'!$F$81*M1023),
IF(AND(I1023=110000,R1023&gt;30.2,R1023&lt;=45.9),'[1]Pricing Schedule'!$F$89+('[1]Pricing Schedule'!$F$90*M1023),
IF(AND(I1023=110000,R1023&gt;45.9,R1023&lt;=123.4),'[1]Pricing Schedule'!$F$96+('[1]Pricing Schedule'!$F$97*M1023),
IF(AND(I1023=110000,R1023&gt;123.4,R1023&lt;=168.2,M1023&lt;=10),'[1]Pricing Schedule'!$F$103+('[1]Pricing Schedule'!$F$105*M1023),
IF(AND(I1023=110000,R1023&gt;123.4,R1023&lt;=168.2,M1023&gt;10),'[1]Pricing Schedule'!$F$111+('[1]Pricing Schedule'!$F$113*M1023),
IF(AND(I1023=110000,R1023&gt;168.2,R1023&lt;=336.4,M1023&lt;=10),('[1]Pricing Schedule'!$F$103+('[1]Pricing Schedule'!$F$105*M1023))*2,
IF(AND(I1023=110000,R1023&gt;168.2,R1023&lt;=336.4,M1023&gt;10),('[1]Pricing Schedule'!$F$111+('[1]Pricing Schedule'!$F$113*M1023))*2,
IF(AND(I1023=110000,R1023&gt;336.4,R1023&lt;=504.6,M1023&lt;=10),('[1]Pricing Schedule'!$F$103+('[1]Pricing Schedule'!$F$105*M1023))*3,
IF(AND(I1023=110000,R1023&gt;336.4,R1023&lt;=504.6,M1023&gt;10),('[1]Pricing Schedule'!$F$111+('[1]Pricing Schedule'!$F$113*M1023))*3,
IF(AND(I1023=110000,R1023&gt;504.6,R1023&lt;=672.8,M1023&lt;=10),('[1]Pricing Schedule'!$F$103+('[1]Pricing Schedule'!$F$105*M1023))*4,
IF(AND(I1023=110000,R1023&gt;504.6,R1023&lt;=672.8,M1023&gt;10),('[1]Pricing Schedule'!$F$111+('[1]Pricing Schedule'!$F$113*M1023))*4,
IF(AND(I1023=110000,R1023&gt;672.8,R1023&lt;=841,M1023&lt;=10),('[1]Pricing Schedule'!$F$103+('[1]Pricing Schedule'!$F$105*M1023))*5,
IF(AND(I1023=110000,R1023&gt;672.8,R1023&lt;=841,M1023&gt;10),('[1]Pricing Schedule'!$F$111+('[1]Pricing Schedule'!$F$113*M1023))*5,
IF(AND(I1023=110000,R1023&gt;672.8,R1023&lt;=841,M1023&lt;=10),('[1]Pricing Schedule'!$F$103+('[1]Pricing Schedule'!$F$105*M1023))*5,
IF(AND(I1023=110000,R1023&gt;672.8,R1023&lt;=841,M1023&gt;10),('[1]Pricing Schedule'!$F$111+('[1]Pricing Schedule'!$F$113*M1023))*5,
IF(AND(I1023=110000,R1023&gt;1345.6,R1023&lt;=1513.8,M1023&lt;=10),('[1]Pricing Schedule'!$F$103+('[1]Pricing Schedule'!$F$105*M1023))*9,
IF(AND(I1023=110000,R1023&gt;1345.6,R1023&lt;=1513.8,M1023&gt;10),('[1]Pricing Schedule'!$F$111+('[1]Pricing Schedule'!$F$113*M1023))*9,
9999999999)))))))))))))))))))))))))))))))))))))))</f>
        <v>2843930</v>
      </c>
      <c r="T1023" s="21">
        <f>IF(AND(I1023=38000,R1023&lt;=4.5,M1023&gt;8),'[1]Pricing Schedule'!$J$9,
IF(AND(I1023=38000,R1023&lt;=4.5,M1023&lt;=8),'[1]Pricing Schedule'!$J$36,
IF(AND(I1023=38000,R1023&gt;4.5,R1023&lt;=9,M1023&gt;8),'[1]Pricing Schedule'!$J$18,
IF(AND(I1023=38000,R1023&gt;4.5,R1023&lt;=9,M1023&lt;=8),'[1]Pricing Schedule'!$J$36,
IF(AND(I1023=38000,R1023&gt;9,R1023&lt;=12.8,M1023&gt;8),'[1]Pricing Schedule'!$J$27,
IF(AND(I1023=38000,R1023&gt;9,R1023&lt;=12.8,M1023&lt;=8),'[1]Pricing Schedule'!$J$36,
IF(AND(I1023=38000,R1023&gt;12.8,R1023&lt;=22.8),'[1]Pricing Schedule'!$J$36,
IF(AND(I1023=38000,R1023&gt;22.8,R1023&lt;=30.2),'[1]Pricing Schedule'!$J$45,
IF(AND(I1023=38000,R1023&gt;30.2,R1023&lt;=45.9),'[1]Pricing Schedule'!$J$54,
IF(AND(I1023=38000,R1023&gt;45.9,R1023&lt;=123.4),'[1]Pricing Schedule'!$J$97,
IF(AND(I1023=38000,R1023&gt;123.4,R1023&lt;=168.2,M1023&lt;=10),'[1]Pricing Schedule'!$J$105,
IF(AND(I1023=38000,R1023&gt;123.4,R1023&lt;=168.2,M1023&gt;10),'[1]Pricing Schedule'!$J$113,
IF(AND(I1023=38000,R1023&gt;168.2,R1023&lt;=336.4,M1023&lt;=10),('[1]Pricing Schedule'!$J$105),
IF(AND(I1023=38000,R1023&gt;168.2,R1023&lt;=336.4,M1023&gt;10),('[1]Pricing Schedule'!$J$113),
IF(AND(I1023=38000,R1023&gt;336.4,R1023&lt;=504.6,M1023&lt;=10),('[1]Pricing Schedule'!$J$105),
IF(AND(I1023=38000,R1023&gt;336.4,R1023&lt;=504.6,M1023&gt;10),('[1]Pricing Schedule'!$J$113),
IF(AND(I1023=38000,R1023&gt;504.6,R1023&lt;=672.8,M1023&lt;=10),('[1]Pricing Schedule'!$J$105),
IF(AND(I1023=38000,R1023&gt;504.6,R1023&lt;=672.8,M1023&gt;10),('[1]Pricing Schedule'!$J$113),
IF(AND(I1023=110000,R1023&lt;=12.8,M1023&gt;2),'[1]Pricing Schedule'!$J$63,
IF(AND(I1023=110000,R1023&lt;=12.8,M1023&lt;=2),'[1]Pricing Schedule'!$J$97,
IF(AND(I1023=110000,R1023&gt;12.8,R1023&lt;=22.8,M1023&gt;3),'[1]Pricing Schedule'!$J$72,
IF(AND(I1023=110000,R1023&gt;12.8,R1023&lt;=22.8,M1023&lt;=3),'[1]Pricing Schedule'!$J$97,
IF(AND(I1023=110000,R1023&gt;22.8,R1023&lt;=30.2),'[1]Pricing Schedule'!$J$81,
IF(AND(I1023=110000,R1023&gt;30.2,R1023&lt;=45.9),'[1]Pricing Schedule'!$J$90,
IF(AND(I1023=110000,R1023&gt;45.9,R1023&lt;=123.4),'[1]Pricing Schedule'!$J$97,
IF(AND(I1023=110000,R1023&gt;123.4,R1023&lt;=168.2,M1023&lt;=10),'[1]Pricing Schedule'!$J$105,
IF(AND(I1023=110000,R1023&gt;123.4,R1023&lt;=168.2,M1023&gt;10),'[1]Pricing Schedule'!$J$113,
IF(AND(I1023=110000,R1023&gt;168.2,R1023&lt;=336.2,M1023&lt;=10),('[1]Pricing Schedule'!$J$105),
IF(AND(I1023=110000,R1023&gt;168.2,R1023&lt;=336.2,M1023&gt;10),('[1]Pricing Schedule'!$J$113),
IF(AND(I1023=110000,R1023&gt;336.4,R1023&lt;=504.6,M1023&lt;=10),('[1]Pricing Schedule'!$J$105),
IF(AND(I1023=110000,R1023&gt;336.4,R1023&lt;=504.6,M1023&gt;10),('[1]Pricing Schedule'!$J$113),
IF(AND(I1023=110000,R1023&gt;504.6,R1023&lt;=672.8,M1023&lt;=10),('[1]Pricing Schedule'!$J$105),
IF(AND(I1023=110000,R1023&gt;504.6,R1023&lt;=672.8,M1023&gt;10),('[1]Pricing Schedule'!$J$113),
IF(AND(I1023=110000,R1023&gt;672.8,R1023&lt;=841,M1023&lt;=10),('[1]Pricing Schedule'!$J$105),
IF(AND(I1023=110000,R1023&gt;672.8,R1023&lt;=841,M1023&gt;10),('[1]Pricing Schedule'!$J$113),
IF(AND(I1023=110000,R1023&gt;1682,R1023&lt;=1850.2,M1023&lt;=10),('[1]Pricing Schedule'!$J$105),
IF(AND(I1023=110000,R1023&gt;1682,R1023&lt;=1850.2,M1023&gt;10),('[1]Pricing Schedule'!$J$113),
IF(AND(I1023=110000,R1023&gt;2018.4,R1023&lt;=2186.6,M1023&lt;=10),('[1]Pricing Schedule'!$J$105),
IF(AND(I1023=110000,R1023&gt;2018.4,R1023&lt;=2186.6,M1023&gt;10),('[1]Pricing Schedule'!$J$113),999999999)))))))))))))))))))))))))))))))))))))))</f>
        <v>10</v>
      </c>
      <c r="U1023" s="40">
        <f t="shared" si="96"/>
        <v>84640.773809523802</v>
      </c>
      <c r="V1023" s="41">
        <f t="shared" si="97"/>
        <v>11.814636787825298</v>
      </c>
      <c r="Y1023" s="23">
        <v>255</v>
      </c>
      <c r="Z1023" s="23">
        <v>684</v>
      </c>
      <c r="AR1023" s="35"/>
    </row>
    <row r="1024" spans="1:44">
      <c r="A1024" s="23">
        <v>1025</v>
      </c>
      <c r="B1024" s="23">
        <v>1025</v>
      </c>
      <c r="C1024" s="23" t="s">
        <v>1524</v>
      </c>
      <c r="D1024" s="23" t="s">
        <v>121</v>
      </c>
      <c r="E1024" s="23" t="s">
        <v>121</v>
      </c>
      <c r="F1024" s="23" t="s">
        <v>302</v>
      </c>
      <c r="G1024" s="23" t="s">
        <v>303</v>
      </c>
      <c r="H1024" s="23" t="s">
        <v>133</v>
      </c>
      <c r="I1024" s="13">
        <v>110000</v>
      </c>
      <c r="J1024" s="13">
        <v>110000</v>
      </c>
      <c r="K1024" s="13">
        <v>38000</v>
      </c>
      <c r="L1024" s="24">
        <v>10.709</v>
      </c>
      <c r="M1024" s="37">
        <f t="shared" si="92"/>
        <v>11</v>
      </c>
      <c r="N1024" s="24">
        <v>2.4140000000000001</v>
      </c>
      <c r="O1024" s="13">
        <v>2</v>
      </c>
      <c r="P1024" s="36">
        <f t="shared" si="93"/>
        <v>1.8105000000000002</v>
      </c>
      <c r="Q1024" s="38">
        <f t="shared" si="94"/>
        <v>21</v>
      </c>
      <c r="R1024" s="37">
        <f t="shared" si="95"/>
        <v>21</v>
      </c>
      <c r="S1024" s="39">
        <f>IF(AND(I1024=38000,R1024&lt;=4.5,M1024&gt;8),'[1]Pricing Schedule'!$F$8+('[1]Pricing Schedule'!$F$9*M1024),
IF(AND(I1024=38000,R1024&lt;=4.5,M1024&lt;=8),'[1]Pricing Schedule'!$F$34+('[1]Pricing Schedule'!$F$36*M1024),
IF(AND(I1024=38000,R1024&gt;4.5,R1024&lt;=9,M1024&gt;8),'[1]Pricing Schedule'!$F$17+('[1]Pricing Schedule'!$F$18*M1024),
IF(AND(I1024=38000,R1024&gt;4.5,R1024&lt;=9,M1024&lt;=8),'[1]Pricing Schedule'!$F$34+('[1]Pricing Schedule'!$F$36*M1024),
IF(AND(I1024=38000,R1024&gt;9,R1024&lt;=12.8,M1024&gt;8),'[1]Pricing Schedule'!$F$26+('[1]Pricing Schedule'!$F$27*M1024),
IF(AND(I1024=38000,R1024&gt;9,R1024&lt;=12.8,M1024&lt;=8),'[1]Pricing Schedule'!$F$34+('[1]Pricing Schedule'!$F$36*M1024),
IF(AND(I1024=38000,R1024&gt;12.8,R1024&lt;=22.8),'[1]Pricing Schedule'!$F$34+('[1]Pricing Schedule'!$F$36*M1024),
IF(AND(I1024=38000,R1024&gt;22.8,R1024&lt;=30.2),'[1]Pricing Schedule'!$F$43+('[1]Pricing Schedule'!$F$45*M1024),
IF(AND(I1024=38000,R1024&gt;30.2,R1024&lt;=45.9),'[1]Pricing Schedule'!$F$52+('[1]Pricing Schedule'!$F$54*M1024),
IF(AND(I1024=38000,R1024&gt;45.9,R1024&lt;=123.4),'[1]Pricing Schedule'!$F$96+('[1]Pricing Schedule'!$F$97*M1024),
IF(AND(I1024=38000,R1024&gt;123.4,R1024&lt;=168.2,M1024&lt;=10),'[1]Pricing Schedule'!$F$103+('[1]Pricing Schedule'!$F$105*M1024),
IF(AND(I1024=38000,R1024&gt;123.4,R1024&lt;=168.2,M1024&gt;10),'[1]Pricing Schedule'!$F$111+('[1]Pricing Schedule'!$F$113*M1024),
IF(AND(I1024=38000,R1024&gt;157.4,R1024&lt;=336.4,M1024&lt;=10),('[1]Pricing Schedule'!$F$103+('[1]Pricing Schedule'!$F$105*M1024))*2,
IF(AND(I1024=38000,R1024&gt;157.4,R1024&lt;=336.4,M1024&gt;10),('[1]Pricing Schedule'!$F$111+('[1]Pricing Schedule'!$F$113*M1024))*2,
IF(AND(I1024=38000,R1024&gt;314.8,R1024&lt;=504.6,M1024&lt;=10),('[1]Pricing Schedule'!$F$103+('[1]Pricing Schedule'!$F$105*M1024))*3,
IF(AND(I1024=38000,R1024&gt;314.8,R1024&lt;=504.6,M1024&gt;10),('[1]Pricing Schedule'!$F$111+('[1]Pricing Schedule'!$F$113*M1024))*3,
IF(AND(I1024=38000,R1024&gt;472.2,R1024&lt;=672.8,M1024&lt;=10),('[1]Pricing Schedule'!$F$103+('[1]Pricing Schedule'!$F$105*M1024))*4,
IF(AND(I1024=38000,R1024&gt;472.2,R1024&lt;=672.8,M1024&gt;10),('[1]Pricing Schedule'!$F$111+('[1]Pricing Schedule'!$F$113*M1024))*4,
IF(AND(I1024=110000,R1024&lt;=12.8,M1024&gt;2),'[1]Pricing Schedule'!$F$62+('[1]Pricing Schedule'!$F$63*M1024),
IF(AND(I1024=110000,R1024&lt;=12.8,M1024&lt;=2),'[1]Pricing Schedule'!$F$96+('[1]Pricing Schedule'!$F$97*M1024),
IF(AND(I1024=110000,R1024&gt;12.8,R1024&lt;=22.8,M1024&gt;3),'[1]Pricing Schedule'!$F$71+('[1]Pricing Schedule'!$F$72*M1024),
IF(AND(I1024=110000,R1024&gt;12.8,R1024&lt;=22.8,M1024&lt;=3),'[1]Pricing Schedule'!$F$96+('[1]Pricing Schedule'!$F$97*M1024),
IF(AND(I1024=110000,R1024&gt;22.8,R1024&lt;=30.2),'[1]Pricing Schedule'!$F$80+('[1]Pricing Schedule'!$F$81*M1024),
IF(AND(I1024=110000,R1024&gt;30.2,R1024&lt;=45.9),'[1]Pricing Schedule'!$F$89+('[1]Pricing Schedule'!$F$90*M1024),
IF(AND(I1024=110000,R1024&gt;45.9,R1024&lt;=123.4),'[1]Pricing Schedule'!$F$96+('[1]Pricing Schedule'!$F$97*M1024),
IF(AND(I1024=110000,R1024&gt;123.4,R1024&lt;=168.2,M1024&lt;=10),'[1]Pricing Schedule'!$F$103+('[1]Pricing Schedule'!$F$105*M1024),
IF(AND(I1024=110000,R1024&gt;123.4,R1024&lt;=168.2,M1024&gt;10),'[1]Pricing Schedule'!$F$111+('[1]Pricing Schedule'!$F$113*M1024),
IF(AND(I1024=110000,R1024&gt;168.2,R1024&lt;=336.4,M1024&lt;=10),('[1]Pricing Schedule'!$F$103+('[1]Pricing Schedule'!$F$105*M1024))*2,
IF(AND(I1024=110000,R1024&gt;168.2,R1024&lt;=336.4,M1024&gt;10),('[1]Pricing Schedule'!$F$111+('[1]Pricing Schedule'!$F$113*M1024))*2,
IF(AND(I1024=110000,R1024&gt;336.4,R1024&lt;=504.6,M1024&lt;=10),('[1]Pricing Schedule'!$F$103+('[1]Pricing Schedule'!$F$105*M1024))*3,
IF(AND(I1024=110000,R1024&gt;336.4,R1024&lt;=504.6,M1024&gt;10),('[1]Pricing Schedule'!$F$111+('[1]Pricing Schedule'!$F$113*M1024))*3,
IF(AND(I1024=110000,R1024&gt;504.6,R1024&lt;=672.8,M1024&lt;=10),('[1]Pricing Schedule'!$F$103+('[1]Pricing Schedule'!$F$105*M1024))*4,
IF(AND(I1024=110000,R1024&gt;504.6,R1024&lt;=672.8,M1024&gt;10),('[1]Pricing Schedule'!$F$111+('[1]Pricing Schedule'!$F$113*M1024))*4,
IF(AND(I1024=110000,R1024&gt;672.8,R1024&lt;=841,M1024&lt;=10),('[1]Pricing Schedule'!$F$103+('[1]Pricing Schedule'!$F$105*M1024))*5,
IF(AND(I1024=110000,R1024&gt;672.8,R1024&lt;=841,M1024&gt;10),('[1]Pricing Schedule'!$F$111+('[1]Pricing Schedule'!$F$113*M1024))*5,
IF(AND(I1024=110000,R1024&gt;672.8,R1024&lt;=841,M1024&lt;=10),('[1]Pricing Schedule'!$F$103+('[1]Pricing Schedule'!$F$105*M1024))*5,
IF(AND(I1024=110000,R1024&gt;672.8,R1024&lt;=841,M1024&gt;10),('[1]Pricing Schedule'!$F$111+('[1]Pricing Schedule'!$F$113*M1024))*5,
IF(AND(I1024=110000,R1024&gt;1345.6,R1024&lt;=1513.8,M1024&lt;=10),('[1]Pricing Schedule'!$F$103+('[1]Pricing Schedule'!$F$105*M1024))*9,
IF(AND(I1024=110000,R1024&gt;1345.6,R1024&lt;=1513.8,M1024&gt;10),('[1]Pricing Schedule'!$F$111+('[1]Pricing Schedule'!$F$113*M1024))*9,
9999999999)))))))))))))))))))))))))))))))))))))))</f>
        <v>2367680</v>
      </c>
      <c r="T1024" s="21">
        <f>IF(AND(I1024=38000,R1024&lt;=4.5,M1024&gt;8),'[1]Pricing Schedule'!$J$9,
IF(AND(I1024=38000,R1024&lt;=4.5,M1024&lt;=8),'[1]Pricing Schedule'!$J$36,
IF(AND(I1024=38000,R1024&gt;4.5,R1024&lt;=9,M1024&gt;8),'[1]Pricing Schedule'!$J$18,
IF(AND(I1024=38000,R1024&gt;4.5,R1024&lt;=9,M1024&lt;=8),'[1]Pricing Schedule'!$J$36,
IF(AND(I1024=38000,R1024&gt;9,R1024&lt;=12.8,M1024&gt;8),'[1]Pricing Schedule'!$J$27,
IF(AND(I1024=38000,R1024&gt;9,R1024&lt;=12.8,M1024&lt;=8),'[1]Pricing Schedule'!$J$36,
IF(AND(I1024=38000,R1024&gt;12.8,R1024&lt;=22.8),'[1]Pricing Schedule'!$J$36,
IF(AND(I1024=38000,R1024&gt;22.8,R1024&lt;=30.2),'[1]Pricing Schedule'!$J$45,
IF(AND(I1024=38000,R1024&gt;30.2,R1024&lt;=45.9),'[1]Pricing Schedule'!$J$54,
IF(AND(I1024=38000,R1024&gt;45.9,R1024&lt;=123.4),'[1]Pricing Schedule'!$J$97,
IF(AND(I1024=38000,R1024&gt;123.4,R1024&lt;=168.2,M1024&lt;=10),'[1]Pricing Schedule'!$J$105,
IF(AND(I1024=38000,R1024&gt;123.4,R1024&lt;=168.2,M1024&gt;10),'[1]Pricing Schedule'!$J$113,
IF(AND(I1024=38000,R1024&gt;168.2,R1024&lt;=336.4,M1024&lt;=10),('[1]Pricing Schedule'!$J$105),
IF(AND(I1024=38000,R1024&gt;168.2,R1024&lt;=336.4,M1024&gt;10),('[1]Pricing Schedule'!$J$113),
IF(AND(I1024=38000,R1024&gt;336.4,R1024&lt;=504.6,M1024&lt;=10),('[1]Pricing Schedule'!$J$105),
IF(AND(I1024=38000,R1024&gt;336.4,R1024&lt;=504.6,M1024&gt;10),('[1]Pricing Schedule'!$J$113),
IF(AND(I1024=38000,R1024&gt;504.6,R1024&lt;=672.8,M1024&lt;=10),('[1]Pricing Schedule'!$J$105),
IF(AND(I1024=38000,R1024&gt;504.6,R1024&lt;=672.8,M1024&gt;10),('[1]Pricing Schedule'!$J$113),
IF(AND(I1024=110000,R1024&lt;=12.8,M1024&gt;2),'[1]Pricing Schedule'!$J$63,
IF(AND(I1024=110000,R1024&lt;=12.8,M1024&lt;=2),'[1]Pricing Schedule'!$J$97,
IF(AND(I1024=110000,R1024&gt;12.8,R1024&lt;=22.8,M1024&gt;3),'[1]Pricing Schedule'!$J$72,
IF(AND(I1024=110000,R1024&gt;12.8,R1024&lt;=22.8,M1024&lt;=3),'[1]Pricing Schedule'!$J$97,
IF(AND(I1024=110000,R1024&gt;22.8,R1024&lt;=30.2),'[1]Pricing Schedule'!$J$81,
IF(AND(I1024=110000,R1024&gt;30.2,R1024&lt;=45.9),'[1]Pricing Schedule'!$J$90,
IF(AND(I1024=110000,R1024&gt;45.9,R1024&lt;=123.4),'[1]Pricing Schedule'!$J$97,
IF(AND(I1024=110000,R1024&gt;123.4,R1024&lt;=168.2,M1024&lt;=10),'[1]Pricing Schedule'!$J$105,
IF(AND(I1024=110000,R1024&gt;123.4,R1024&lt;=168.2,M1024&gt;10),'[1]Pricing Schedule'!$J$113,
IF(AND(I1024=110000,R1024&gt;168.2,R1024&lt;=336.2,M1024&lt;=10),('[1]Pricing Schedule'!$J$105),
IF(AND(I1024=110000,R1024&gt;168.2,R1024&lt;=336.2,M1024&gt;10),('[1]Pricing Schedule'!$J$113),
IF(AND(I1024=110000,R1024&gt;336.4,R1024&lt;=504.6,M1024&lt;=10),('[1]Pricing Schedule'!$J$105),
IF(AND(I1024=110000,R1024&gt;336.4,R1024&lt;=504.6,M1024&gt;10),('[1]Pricing Schedule'!$J$113),
IF(AND(I1024=110000,R1024&gt;504.6,R1024&lt;=672.8,M1024&lt;=10),('[1]Pricing Schedule'!$J$105),
IF(AND(I1024=110000,R1024&gt;504.6,R1024&lt;=672.8,M1024&gt;10),('[1]Pricing Schedule'!$J$113),
IF(AND(I1024=110000,R1024&gt;672.8,R1024&lt;=841,M1024&lt;=10),('[1]Pricing Schedule'!$J$105),
IF(AND(I1024=110000,R1024&gt;672.8,R1024&lt;=841,M1024&gt;10),('[1]Pricing Schedule'!$J$113),
IF(AND(I1024=110000,R1024&gt;1682,R1024&lt;=1850.2,M1024&lt;=10),('[1]Pricing Schedule'!$J$105),
IF(AND(I1024=110000,R1024&gt;1682,R1024&lt;=1850.2,M1024&gt;10),('[1]Pricing Schedule'!$J$113),
IF(AND(I1024=110000,R1024&gt;2018.4,R1024&lt;=2186.6,M1024&lt;=10),('[1]Pricing Schedule'!$J$105),
IF(AND(I1024=110000,R1024&gt;2018.4,R1024&lt;=2186.6,M1024&gt;10),('[1]Pricing Schedule'!$J$113),999999999)))))))))))))))))))))))))))))))))))))))</f>
        <v>8</v>
      </c>
      <c r="U1024" s="40">
        <f t="shared" si="96"/>
        <v>112746.66666666667</v>
      </c>
      <c r="V1024" s="41">
        <f t="shared" si="97"/>
        <v>8.8694418164616842</v>
      </c>
      <c r="Y1024" s="23">
        <v>689</v>
      </c>
      <c r="Z1024" s="23">
        <v>684</v>
      </c>
      <c r="AR1024" s="35"/>
    </row>
    <row r="1025" spans="1:44">
      <c r="A1025" s="23">
        <v>1026</v>
      </c>
      <c r="B1025" s="23">
        <v>1026</v>
      </c>
      <c r="C1025" s="23" t="s">
        <v>1525</v>
      </c>
      <c r="D1025" s="23" t="s">
        <v>121</v>
      </c>
      <c r="E1025" s="23" t="s">
        <v>121</v>
      </c>
      <c r="F1025" s="23" t="s">
        <v>686</v>
      </c>
      <c r="G1025" s="23" t="s">
        <v>687</v>
      </c>
      <c r="H1025" s="23" t="s">
        <v>133</v>
      </c>
      <c r="I1025" s="13">
        <v>110000</v>
      </c>
      <c r="J1025" s="23" t="s">
        <v>119</v>
      </c>
      <c r="K1025" s="13">
        <v>110000</v>
      </c>
      <c r="L1025" s="24">
        <v>10.584</v>
      </c>
      <c r="M1025" s="37">
        <f t="shared" si="92"/>
        <v>11</v>
      </c>
      <c r="N1025" s="24">
        <v>0.63</v>
      </c>
      <c r="O1025" s="13">
        <v>2</v>
      </c>
      <c r="P1025" s="36">
        <f t="shared" si="93"/>
        <v>0.47250000000000003</v>
      </c>
      <c r="Q1025" s="38">
        <f t="shared" si="94"/>
        <v>4.2</v>
      </c>
      <c r="R1025" s="37">
        <f t="shared" si="95"/>
        <v>4.2</v>
      </c>
      <c r="S1025" s="39">
        <f>IF(AND(I1025=38000,R1025&lt;=4.5,M1025&gt;8),'[1]Pricing Schedule'!$F$8+('[1]Pricing Schedule'!$F$9*M1025),
IF(AND(I1025=38000,R1025&lt;=4.5,M1025&lt;=8),'[1]Pricing Schedule'!$F$34+('[1]Pricing Schedule'!$F$36*M1025),
IF(AND(I1025=38000,R1025&gt;4.5,R1025&lt;=9,M1025&gt;8),'[1]Pricing Schedule'!$F$17+('[1]Pricing Schedule'!$F$18*M1025),
IF(AND(I1025=38000,R1025&gt;4.5,R1025&lt;=9,M1025&lt;=8),'[1]Pricing Schedule'!$F$34+('[1]Pricing Schedule'!$F$36*M1025),
IF(AND(I1025=38000,R1025&gt;9,R1025&lt;=12.8,M1025&gt;8),'[1]Pricing Schedule'!$F$26+('[1]Pricing Schedule'!$F$27*M1025),
IF(AND(I1025=38000,R1025&gt;9,R1025&lt;=12.8,M1025&lt;=8),'[1]Pricing Schedule'!$F$34+('[1]Pricing Schedule'!$F$36*M1025),
IF(AND(I1025=38000,R1025&gt;12.8,R1025&lt;=22.8),'[1]Pricing Schedule'!$F$34+('[1]Pricing Schedule'!$F$36*M1025),
IF(AND(I1025=38000,R1025&gt;22.8,R1025&lt;=30.2),'[1]Pricing Schedule'!$F$43+('[1]Pricing Schedule'!$F$45*M1025),
IF(AND(I1025=38000,R1025&gt;30.2,R1025&lt;=45.9),'[1]Pricing Schedule'!$F$52+('[1]Pricing Schedule'!$F$54*M1025),
IF(AND(I1025=38000,R1025&gt;45.9,R1025&lt;=123.4),'[1]Pricing Schedule'!$F$96+('[1]Pricing Schedule'!$F$97*M1025),
IF(AND(I1025=38000,R1025&gt;123.4,R1025&lt;=168.2,M1025&lt;=10),'[1]Pricing Schedule'!$F$103+('[1]Pricing Schedule'!$F$105*M1025),
IF(AND(I1025=38000,R1025&gt;123.4,R1025&lt;=168.2,M1025&gt;10),'[1]Pricing Schedule'!$F$111+('[1]Pricing Schedule'!$F$113*M1025),
IF(AND(I1025=38000,R1025&gt;157.4,R1025&lt;=336.4,M1025&lt;=10),('[1]Pricing Schedule'!$F$103+('[1]Pricing Schedule'!$F$105*M1025))*2,
IF(AND(I1025=38000,R1025&gt;157.4,R1025&lt;=336.4,M1025&gt;10),('[1]Pricing Schedule'!$F$111+('[1]Pricing Schedule'!$F$113*M1025))*2,
IF(AND(I1025=38000,R1025&gt;314.8,R1025&lt;=504.6,M1025&lt;=10),('[1]Pricing Schedule'!$F$103+('[1]Pricing Schedule'!$F$105*M1025))*3,
IF(AND(I1025=38000,R1025&gt;314.8,R1025&lt;=504.6,M1025&gt;10),('[1]Pricing Schedule'!$F$111+('[1]Pricing Schedule'!$F$113*M1025))*3,
IF(AND(I1025=38000,R1025&gt;472.2,R1025&lt;=672.8,M1025&lt;=10),('[1]Pricing Schedule'!$F$103+('[1]Pricing Schedule'!$F$105*M1025))*4,
IF(AND(I1025=38000,R1025&gt;472.2,R1025&lt;=672.8,M1025&gt;10),('[1]Pricing Schedule'!$F$111+('[1]Pricing Schedule'!$F$113*M1025))*4,
IF(AND(I1025=110000,R1025&lt;=12.8,M1025&gt;2),'[1]Pricing Schedule'!$F$62+('[1]Pricing Schedule'!$F$63*M1025),
IF(AND(I1025=110000,R1025&lt;=12.8,M1025&lt;=2),'[1]Pricing Schedule'!$F$96+('[1]Pricing Schedule'!$F$97*M1025),
IF(AND(I1025=110000,R1025&gt;12.8,R1025&lt;=22.8,M1025&gt;3),'[1]Pricing Schedule'!$F$71+('[1]Pricing Schedule'!$F$72*M1025),
IF(AND(I1025=110000,R1025&gt;12.8,R1025&lt;=22.8,M1025&lt;=3),'[1]Pricing Schedule'!$F$96+('[1]Pricing Schedule'!$F$97*M1025),
IF(AND(I1025=110000,R1025&gt;22.8,R1025&lt;=30.2),'[1]Pricing Schedule'!$F$80+('[1]Pricing Schedule'!$F$81*M1025),
IF(AND(I1025=110000,R1025&gt;30.2,R1025&lt;=45.9),'[1]Pricing Schedule'!$F$89+('[1]Pricing Schedule'!$F$90*M1025),
IF(AND(I1025=110000,R1025&gt;45.9,R1025&lt;=123.4),'[1]Pricing Schedule'!$F$96+('[1]Pricing Schedule'!$F$97*M1025),
IF(AND(I1025=110000,R1025&gt;123.4,R1025&lt;=168.2,M1025&lt;=10),'[1]Pricing Schedule'!$F$103+('[1]Pricing Schedule'!$F$105*M1025),
IF(AND(I1025=110000,R1025&gt;123.4,R1025&lt;=168.2,M1025&gt;10),'[1]Pricing Schedule'!$F$111+('[1]Pricing Schedule'!$F$113*M1025),
IF(AND(I1025=110000,R1025&gt;168.2,R1025&lt;=336.4,M1025&lt;=10),('[1]Pricing Schedule'!$F$103+('[1]Pricing Schedule'!$F$105*M1025))*2,
IF(AND(I1025=110000,R1025&gt;168.2,R1025&lt;=336.4,M1025&gt;10),('[1]Pricing Schedule'!$F$111+('[1]Pricing Schedule'!$F$113*M1025))*2,
IF(AND(I1025=110000,R1025&gt;336.4,R1025&lt;=504.6,M1025&lt;=10),('[1]Pricing Schedule'!$F$103+('[1]Pricing Schedule'!$F$105*M1025))*3,
IF(AND(I1025=110000,R1025&gt;336.4,R1025&lt;=504.6,M1025&gt;10),('[1]Pricing Schedule'!$F$111+('[1]Pricing Schedule'!$F$113*M1025))*3,
IF(AND(I1025=110000,R1025&gt;504.6,R1025&lt;=672.8,M1025&lt;=10),('[1]Pricing Schedule'!$F$103+('[1]Pricing Schedule'!$F$105*M1025))*4,
IF(AND(I1025=110000,R1025&gt;504.6,R1025&lt;=672.8,M1025&gt;10),('[1]Pricing Schedule'!$F$111+('[1]Pricing Schedule'!$F$113*M1025))*4,
IF(AND(I1025=110000,R1025&gt;672.8,R1025&lt;=841,M1025&lt;=10),('[1]Pricing Schedule'!$F$103+('[1]Pricing Schedule'!$F$105*M1025))*5,
IF(AND(I1025=110000,R1025&gt;672.8,R1025&lt;=841,M1025&gt;10),('[1]Pricing Schedule'!$F$111+('[1]Pricing Schedule'!$F$113*M1025))*5,
IF(AND(I1025=110000,R1025&gt;672.8,R1025&lt;=841,M1025&lt;=10),('[1]Pricing Schedule'!$F$103+('[1]Pricing Schedule'!$F$105*M1025))*5,
IF(AND(I1025=110000,R1025&gt;672.8,R1025&lt;=841,M1025&gt;10),('[1]Pricing Schedule'!$F$111+('[1]Pricing Schedule'!$F$113*M1025))*5,
IF(AND(I1025=110000,R1025&gt;1345.6,R1025&lt;=1513.8,M1025&lt;=10),('[1]Pricing Schedule'!$F$103+('[1]Pricing Schedule'!$F$105*M1025))*9,
IF(AND(I1025=110000,R1025&gt;1345.6,R1025&lt;=1513.8,M1025&gt;10),('[1]Pricing Schedule'!$F$111+('[1]Pricing Schedule'!$F$113*M1025))*9,
9999999999)))))))))))))))))))))))))))))))))))))))</f>
        <v>1996170</v>
      </c>
      <c r="T1025" s="21">
        <f>IF(AND(I1025=38000,R1025&lt;=4.5,M1025&gt;8),'[1]Pricing Schedule'!$J$9,
IF(AND(I1025=38000,R1025&lt;=4.5,M1025&lt;=8),'[1]Pricing Schedule'!$J$36,
IF(AND(I1025=38000,R1025&gt;4.5,R1025&lt;=9,M1025&gt;8),'[1]Pricing Schedule'!$J$18,
IF(AND(I1025=38000,R1025&gt;4.5,R1025&lt;=9,M1025&lt;=8),'[1]Pricing Schedule'!$J$36,
IF(AND(I1025=38000,R1025&gt;9,R1025&lt;=12.8,M1025&gt;8),'[1]Pricing Schedule'!$J$27,
IF(AND(I1025=38000,R1025&gt;9,R1025&lt;=12.8,M1025&lt;=8),'[1]Pricing Schedule'!$J$36,
IF(AND(I1025=38000,R1025&gt;12.8,R1025&lt;=22.8),'[1]Pricing Schedule'!$J$36,
IF(AND(I1025=38000,R1025&gt;22.8,R1025&lt;=30.2),'[1]Pricing Schedule'!$J$45,
IF(AND(I1025=38000,R1025&gt;30.2,R1025&lt;=45.9),'[1]Pricing Schedule'!$J$54,
IF(AND(I1025=38000,R1025&gt;45.9,R1025&lt;=123.4),'[1]Pricing Schedule'!$J$97,
IF(AND(I1025=38000,R1025&gt;123.4,R1025&lt;=168.2,M1025&lt;=10),'[1]Pricing Schedule'!$J$105,
IF(AND(I1025=38000,R1025&gt;123.4,R1025&lt;=168.2,M1025&gt;10),'[1]Pricing Schedule'!$J$113,
IF(AND(I1025=38000,R1025&gt;168.2,R1025&lt;=336.4,M1025&lt;=10),('[1]Pricing Schedule'!$J$105),
IF(AND(I1025=38000,R1025&gt;168.2,R1025&lt;=336.4,M1025&gt;10),('[1]Pricing Schedule'!$J$113),
IF(AND(I1025=38000,R1025&gt;336.4,R1025&lt;=504.6,M1025&lt;=10),('[1]Pricing Schedule'!$J$105),
IF(AND(I1025=38000,R1025&gt;336.4,R1025&lt;=504.6,M1025&gt;10),('[1]Pricing Schedule'!$J$113),
IF(AND(I1025=38000,R1025&gt;504.6,R1025&lt;=672.8,M1025&lt;=10),('[1]Pricing Schedule'!$J$105),
IF(AND(I1025=38000,R1025&gt;504.6,R1025&lt;=672.8,M1025&gt;10),('[1]Pricing Schedule'!$J$113),
IF(AND(I1025=110000,R1025&lt;=12.8,M1025&gt;2),'[1]Pricing Schedule'!$J$63,
IF(AND(I1025=110000,R1025&lt;=12.8,M1025&lt;=2),'[1]Pricing Schedule'!$J$97,
IF(AND(I1025=110000,R1025&gt;12.8,R1025&lt;=22.8,M1025&gt;3),'[1]Pricing Schedule'!$J$72,
IF(AND(I1025=110000,R1025&gt;12.8,R1025&lt;=22.8,M1025&lt;=3),'[1]Pricing Schedule'!$J$97,
IF(AND(I1025=110000,R1025&gt;22.8,R1025&lt;=30.2),'[1]Pricing Schedule'!$J$81,
IF(AND(I1025=110000,R1025&gt;30.2,R1025&lt;=45.9),'[1]Pricing Schedule'!$J$90,
IF(AND(I1025=110000,R1025&gt;45.9,R1025&lt;=123.4),'[1]Pricing Schedule'!$J$97,
IF(AND(I1025=110000,R1025&gt;123.4,R1025&lt;=168.2,M1025&lt;=10),'[1]Pricing Schedule'!$J$105,
IF(AND(I1025=110000,R1025&gt;123.4,R1025&lt;=168.2,M1025&gt;10),'[1]Pricing Schedule'!$J$113,
IF(AND(I1025=110000,R1025&gt;168.2,R1025&lt;=336.2,M1025&lt;=10),('[1]Pricing Schedule'!$J$105),
IF(AND(I1025=110000,R1025&gt;168.2,R1025&lt;=336.2,M1025&gt;10),('[1]Pricing Schedule'!$J$113),
IF(AND(I1025=110000,R1025&gt;336.4,R1025&lt;=504.6,M1025&lt;=10),('[1]Pricing Schedule'!$J$105),
IF(AND(I1025=110000,R1025&gt;336.4,R1025&lt;=504.6,M1025&gt;10),('[1]Pricing Schedule'!$J$113),
IF(AND(I1025=110000,R1025&gt;504.6,R1025&lt;=672.8,M1025&lt;=10),('[1]Pricing Schedule'!$J$105),
IF(AND(I1025=110000,R1025&gt;504.6,R1025&lt;=672.8,M1025&gt;10),('[1]Pricing Schedule'!$J$113),
IF(AND(I1025=110000,R1025&gt;672.8,R1025&lt;=841,M1025&lt;=10),('[1]Pricing Schedule'!$J$105),
IF(AND(I1025=110000,R1025&gt;672.8,R1025&lt;=841,M1025&gt;10),('[1]Pricing Schedule'!$J$113),
IF(AND(I1025=110000,R1025&gt;1682,R1025&lt;=1850.2,M1025&lt;=10),('[1]Pricing Schedule'!$J$105),
IF(AND(I1025=110000,R1025&gt;1682,R1025&lt;=1850.2,M1025&gt;10),('[1]Pricing Schedule'!$J$113),
IF(AND(I1025=110000,R1025&gt;2018.4,R1025&lt;=2186.6,M1025&lt;=10),('[1]Pricing Schedule'!$J$105),
IF(AND(I1025=110000,R1025&gt;2018.4,R1025&lt;=2186.6,M1025&gt;10),('[1]Pricing Schedule'!$J$113),999999999)))))))))))))))))))))))))))))))))))))))</f>
        <v>7</v>
      </c>
      <c r="U1025" s="40">
        <f t="shared" si="96"/>
        <v>475278.57142857142</v>
      </c>
      <c r="V1025" s="41">
        <f t="shared" si="97"/>
        <v>2.1040292159485414</v>
      </c>
      <c r="Y1025" s="23">
        <v>273</v>
      </c>
      <c r="Z1025" s="23">
        <v>196</v>
      </c>
      <c r="AR1025" s="35"/>
    </row>
    <row r="1026" spans="1:44">
      <c r="A1026" s="23">
        <v>1027</v>
      </c>
      <c r="B1026" s="23">
        <v>1027</v>
      </c>
      <c r="C1026" s="23" t="s">
        <v>1526</v>
      </c>
      <c r="D1026" s="23" t="s">
        <v>121</v>
      </c>
      <c r="E1026" s="23" t="s">
        <v>121</v>
      </c>
      <c r="F1026" s="23" t="s">
        <v>1527</v>
      </c>
      <c r="G1026" s="23" t="s">
        <v>1528</v>
      </c>
      <c r="H1026" s="23" t="s">
        <v>113</v>
      </c>
      <c r="I1026" s="13">
        <v>38000</v>
      </c>
      <c r="J1026" s="13">
        <v>38000</v>
      </c>
      <c r="K1026" s="23" t="s">
        <v>119</v>
      </c>
      <c r="L1026" s="24">
        <v>3.0419999999999998</v>
      </c>
      <c r="M1026" s="37">
        <f t="shared" ref="M1026:M1089" si="98">ROUNDUP(L1026,0)</f>
        <v>4</v>
      </c>
      <c r="N1026" s="24">
        <v>0.77100000000000002</v>
      </c>
      <c r="O1026" s="13">
        <v>2</v>
      </c>
      <c r="P1026" s="36">
        <f t="shared" ref="P1026:P1089" si="99">IF(AND(O1026=1,N1026&gt;$AJ$2),N1026*$AQ$2,
IF(AND(O1026=1,N1026&lt;=$AJ$2),N1026,
IF(AND(O1026=2,N1026&gt;$AJ$3),N1026*$AQ$3,
IF(AND(O1026=2,N1026&lt;=$AJ$3),N1026,
IF(AND(O1026=3,N1026&gt;$AJ$4),N1026*$AQ$4,
IF(AND(O1026=3,N1026&lt;=$AJ$4),N1026,99999))))))</f>
        <v>0.57825000000000004</v>
      </c>
      <c r="Q1026" s="38">
        <f t="shared" ref="Q1026:Q1089" si="100">IF(AND(O1026=1,P1026&lt;$AJ$2),$AP$2,
IF(AND(O1026=1,P1026&gt;=$AJ$2,P1026&lt;$AL$2),$AP$2*2,
IF(AND(O1026=1,P1026&gt;=$AL$2),((FLOOR(P1026,$AK$2))/$AK$2)*$AP$2,
IF(AND(O1026=2,P1026&lt;$AJ$3),$AP$3,
IF(AND(O1026=2,P1026&gt;=$AJ$3,P1026&lt;$AL$3),$AP$3*2,
IF(AND(O1026=2,P1026&gt;=$AL$3),((FLOOR(P1026,$AK$3))/$AK$3)*$AP$3,
IF(AND(O1026=3,P1026&lt;$AJ$4),$AP$4,
IF(AND(O1026=3,P1026&gt;=$AJ$4,P1026&lt;$AL$4),$AP$4*2,
IF(AND(O1026=3,P1026&gt;=$AL$4),((FLOOR(P1026,$AK$4))/$AK$4)*$AP$4,9999999)))))))))</f>
        <v>4.2</v>
      </c>
      <c r="R1026" s="37">
        <f t="shared" ref="R1026:R1089" si="101">Q1026</f>
        <v>4.2</v>
      </c>
      <c r="S1026" s="39">
        <f>IF(AND(I1026=38000,R1026&lt;=4.5,M1026&gt;8),'[1]Pricing Schedule'!$F$8+('[1]Pricing Schedule'!$F$9*M1026),
IF(AND(I1026=38000,R1026&lt;=4.5,M1026&lt;=8),'[1]Pricing Schedule'!$F$34+('[1]Pricing Schedule'!$F$36*M1026),
IF(AND(I1026=38000,R1026&gt;4.5,R1026&lt;=9,M1026&gt;8),'[1]Pricing Schedule'!$F$17+('[1]Pricing Schedule'!$F$18*M1026),
IF(AND(I1026=38000,R1026&gt;4.5,R1026&lt;=9,M1026&lt;=8),'[1]Pricing Schedule'!$F$34+('[1]Pricing Schedule'!$F$36*M1026),
IF(AND(I1026=38000,R1026&gt;9,R1026&lt;=12.8,M1026&gt;8),'[1]Pricing Schedule'!$F$26+('[1]Pricing Schedule'!$F$27*M1026),
IF(AND(I1026=38000,R1026&gt;9,R1026&lt;=12.8,M1026&lt;=8),'[1]Pricing Schedule'!$F$34+('[1]Pricing Schedule'!$F$36*M1026),
IF(AND(I1026=38000,R1026&gt;12.8,R1026&lt;=22.8),'[1]Pricing Schedule'!$F$34+('[1]Pricing Schedule'!$F$36*M1026),
IF(AND(I1026=38000,R1026&gt;22.8,R1026&lt;=30.2),'[1]Pricing Schedule'!$F$43+('[1]Pricing Schedule'!$F$45*M1026),
IF(AND(I1026=38000,R1026&gt;30.2,R1026&lt;=45.9),'[1]Pricing Schedule'!$F$52+('[1]Pricing Schedule'!$F$54*M1026),
IF(AND(I1026=38000,R1026&gt;45.9,R1026&lt;=123.4),'[1]Pricing Schedule'!$F$96+('[1]Pricing Schedule'!$F$97*M1026),
IF(AND(I1026=38000,R1026&gt;123.4,R1026&lt;=168.2,M1026&lt;=10),'[1]Pricing Schedule'!$F$103+('[1]Pricing Schedule'!$F$105*M1026),
IF(AND(I1026=38000,R1026&gt;123.4,R1026&lt;=168.2,M1026&gt;10),'[1]Pricing Schedule'!$F$111+('[1]Pricing Schedule'!$F$113*M1026),
IF(AND(I1026=38000,R1026&gt;157.4,R1026&lt;=336.4,M1026&lt;=10),('[1]Pricing Schedule'!$F$103+('[1]Pricing Schedule'!$F$105*M1026))*2,
IF(AND(I1026=38000,R1026&gt;157.4,R1026&lt;=336.4,M1026&gt;10),('[1]Pricing Schedule'!$F$111+('[1]Pricing Schedule'!$F$113*M1026))*2,
IF(AND(I1026=38000,R1026&gt;314.8,R1026&lt;=504.6,M1026&lt;=10),('[1]Pricing Schedule'!$F$103+('[1]Pricing Schedule'!$F$105*M1026))*3,
IF(AND(I1026=38000,R1026&gt;314.8,R1026&lt;=504.6,M1026&gt;10),('[1]Pricing Schedule'!$F$111+('[1]Pricing Schedule'!$F$113*M1026))*3,
IF(AND(I1026=38000,R1026&gt;472.2,R1026&lt;=672.8,M1026&lt;=10),('[1]Pricing Schedule'!$F$103+('[1]Pricing Schedule'!$F$105*M1026))*4,
IF(AND(I1026=38000,R1026&gt;472.2,R1026&lt;=672.8,M1026&gt;10),('[1]Pricing Schedule'!$F$111+('[1]Pricing Schedule'!$F$113*M1026))*4,
IF(AND(I1026=110000,R1026&lt;=12.8,M1026&gt;2),'[1]Pricing Schedule'!$F$62+('[1]Pricing Schedule'!$F$63*M1026),
IF(AND(I1026=110000,R1026&lt;=12.8,M1026&lt;=2),'[1]Pricing Schedule'!$F$96+('[1]Pricing Schedule'!$F$97*M1026),
IF(AND(I1026=110000,R1026&gt;12.8,R1026&lt;=22.8,M1026&gt;3),'[1]Pricing Schedule'!$F$71+('[1]Pricing Schedule'!$F$72*M1026),
IF(AND(I1026=110000,R1026&gt;12.8,R1026&lt;=22.8,M1026&lt;=3),'[1]Pricing Schedule'!$F$96+('[1]Pricing Schedule'!$F$97*M1026),
IF(AND(I1026=110000,R1026&gt;22.8,R1026&lt;=30.2),'[1]Pricing Schedule'!$F$80+('[1]Pricing Schedule'!$F$81*M1026),
IF(AND(I1026=110000,R1026&gt;30.2,R1026&lt;=45.9),'[1]Pricing Schedule'!$F$89+('[1]Pricing Schedule'!$F$90*M1026),
IF(AND(I1026=110000,R1026&gt;45.9,R1026&lt;=123.4),'[1]Pricing Schedule'!$F$96+('[1]Pricing Schedule'!$F$97*M1026),
IF(AND(I1026=110000,R1026&gt;123.4,R1026&lt;=168.2,M1026&lt;=10),'[1]Pricing Schedule'!$F$103+('[1]Pricing Schedule'!$F$105*M1026),
IF(AND(I1026=110000,R1026&gt;123.4,R1026&lt;=168.2,M1026&gt;10),'[1]Pricing Schedule'!$F$111+('[1]Pricing Schedule'!$F$113*M1026),
IF(AND(I1026=110000,R1026&gt;168.2,R1026&lt;=336.4,M1026&lt;=10),('[1]Pricing Schedule'!$F$103+('[1]Pricing Schedule'!$F$105*M1026))*2,
IF(AND(I1026=110000,R1026&gt;168.2,R1026&lt;=336.4,M1026&gt;10),('[1]Pricing Schedule'!$F$111+('[1]Pricing Schedule'!$F$113*M1026))*2,
IF(AND(I1026=110000,R1026&gt;336.4,R1026&lt;=504.6,M1026&lt;=10),('[1]Pricing Schedule'!$F$103+('[1]Pricing Schedule'!$F$105*M1026))*3,
IF(AND(I1026=110000,R1026&gt;336.4,R1026&lt;=504.6,M1026&gt;10),('[1]Pricing Schedule'!$F$111+('[1]Pricing Schedule'!$F$113*M1026))*3,
IF(AND(I1026=110000,R1026&gt;504.6,R1026&lt;=672.8,M1026&lt;=10),('[1]Pricing Schedule'!$F$103+('[1]Pricing Schedule'!$F$105*M1026))*4,
IF(AND(I1026=110000,R1026&gt;504.6,R1026&lt;=672.8,M1026&gt;10),('[1]Pricing Schedule'!$F$111+('[1]Pricing Schedule'!$F$113*M1026))*4,
IF(AND(I1026=110000,R1026&gt;672.8,R1026&lt;=841,M1026&lt;=10),('[1]Pricing Schedule'!$F$103+('[1]Pricing Schedule'!$F$105*M1026))*5,
IF(AND(I1026=110000,R1026&gt;672.8,R1026&lt;=841,M1026&gt;10),('[1]Pricing Schedule'!$F$111+('[1]Pricing Schedule'!$F$113*M1026))*5,
IF(AND(I1026=110000,R1026&gt;672.8,R1026&lt;=841,M1026&lt;=10),('[1]Pricing Schedule'!$F$103+('[1]Pricing Schedule'!$F$105*M1026))*5,
IF(AND(I1026=110000,R1026&gt;672.8,R1026&lt;=841,M1026&gt;10),('[1]Pricing Schedule'!$F$111+('[1]Pricing Schedule'!$F$113*M1026))*5,
IF(AND(I1026=110000,R1026&gt;1345.6,R1026&lt;=1513.8,M1026&lt;=10),('[1]Pricing Schedule'!$F$103+('[1]Pricing Schedule'!$F$105*M1026))*9,
IF(AND(I1026=110000,R1026&gt;1345.6,R1026&lt;=1513.8,M1026&gt;10),('[1]Pricing Schedule'!$F$111+('[1]Pricing Schedule'!$F$113*M1026))*9,
9999999999)))))))))))))))))))))))))))))))))))))))</f>
        <v>628870</v>
      </c>
      <c r="T1026" s="21">
        <f>IF(AND(I1026=38000,R1026&lt;=4.5,M1026&gt;8),'[1]Pricing Schedule'!$J$9,
IF(AND(I1026=38000,R1026&lt;=4.5,M1026&lt;=8),'[1]Pricing Schedule'!$J$36,
IF(AND(I1026=38000,R1026&gt;4.5,R1026&lt;=9,M1026&gt;8),'[1]Pricing Schedule'!$J$18,
IF(AND(I1026=38000,R1026&gt;4.5,R1026&lt;=9,M1026&lt;=8),'[1]Pricing Schedule'!$J$36,
IF(AND(I1026=38000,R1026&gt;9,R1026&lt;=12.8,M1026&gt;8),'[1]Pricing Schedule'!$J$27,
IF(AND(I1026=38000,R1026&gt;9,R1026&lt;=12.8,M1026&lt;=8),'[1]Pricing Schedule'!$J$36,
IF(AND(I1026=38000,R1026&gt;12.8,R1026&lt;=22.8),'[1]Pricing Schedule'!$J$36,
IF(AND(I1026=38000,R1026&gt;22.8,R1026&lt;=30.2),'[1]Pricing Schedule'!$J$45,
IF(AND(I1026=38000,R1026&gt;30.2,R1026&lt;=45.9),'[1]Pricing Schedule'!$J$54,
IF(AND(I1026=38000,R1026&gt;45.9,R1026&lt;=123.4),'[1]Pricing Schedule'!$J$97,
IF(AND(I1026=38000,R1026&gt;123.4,R1026&lt;=168.2,M1026&lt;=10),'[1]Pricing Schedule'!$J$105,
IF(AND(I1026=38000,R1026&gt;123.4,R1026&lt;=168.2,M1026&gt;10),'[1]Pricing Schedule'!$J$113,
IF(AND(I1026=38000,R1026&gt;168.2,R1026&lt;=336.4,M1026&lt;=10),('[1]Pricing Schedule'!$J$105),
IF(AND(I1026=38000,R1026&gt;168.2,R1026&lt;=336.4,M1026&gt;10),('[1]Pricing Schedule'!$J$113),
IF(AND(I1026=38000,R1026&gt;336.4,R1026&lt;=504.6,M1026&lt;=10),('[1]Pricing Schedule'!$J$105),
IF(AND(I1026=38000,R1026&gt;336.4,R1026&lt;=504.6,M1026&gt;10),('[1]Pricing Schedule'!$J$113),
IF(AND(I1026=38000,R1026&gt;504.6,R1026&lt;=672.8,M1026&lt;=10),('[1]Pricing Schedule'!$J$105),
IF(AND(I1026=38000,R1026&gt;504.6,R1026&lt;=672.8,M1026&gt;10),('[1]Pricing Schedule'!$J$113),
IF(AND(I1026=110000,R1026&lt;=12.8,M1026&gt;2),'[1]Pricing Schedule'!$J$63,
IF(AND(I1026=110000,R1026&lt;=12.8,M1026&lt;=2),'[1]Pricing Schedule'!$J$97,
IF(AND(I1026=110000,R1026&gt;12.8,R1026&lt;=22.8,M1026&gt;3),'[1]Pricing Schedule'!$J$72,
IF(AND(I1026=110000,R1026&gt;12.8,R1026&lt;=22.8,M1026&lt;=3),'[1]Pricing Schedule'!$J$97,
IF(AND(I1026=110000,R1026&gt;22.8,R1026&lt;=30.2),'[1]Pricing Schedule'!$J$81,
IF(AND(I1026=110000,R1026&gt;30.2,R1026&lt;=45.9),'[1]Pricing Schedule'!$J$90,
IF(AND(I1026=110000,R1026&gt;45.9,R1026&lt;=123.4),'[1]Pricing Schedule'!$J$97,
IF(AND(I1026=110000,R1026&gt;123.4,R1026&lt;=168.2,M1026&lt;=10),'[1]Pricing Schedule'!$J$105,
IF(AND(I1026=110000,R1026&gt;123.4,R1026&lt;=168.2,M1026&gt;10),'[1]Pricing Schedule'!$J$113,
IF(AND(I1026=110000,R1026&gt;168.2,R1026&lt;=336.2,M1026&lt;=10),('[1]Pricing Schedule'!$J$105),
IF(AND(I1026=110000,R1026&gt;168.2,R1026&lt;=336.2,M1026&gt;10),('[1]Pricing Schedule'!$J$113),
IF(AND(I1026=110000,R1026&gt;336.4,R1026&lt;=504.6,M1026&lt;=10),('[1]Pricing Schedule'!$J$105),
IF(AND(I1026=110000,R1026&gt;336.4,R1026&lt;=504.6,M1026&gt;10),('[1]Pricing Schedule'!$J$113),
IF(AND(I1026=110000,R1026&gt;504.6,R1026&lt;=672.8,M1026&lt;=10),('[1]Pricing Schedule'!$J$105),
IF(AND(I1026=110000,R1026&gt;504.6,R1026&lt;=672.8,M1026&gt;10),('[1]Pricing Schedule'!$J$113),
IF(AND(I1026=110000,R1026&gt;672.8,R1026&lt;=841,M1026&lt;=10),('[1]Pricing Schedule'!$J$105),
IF(AND(I1026=110000,R1026&gt;672.8,R1026&lt;=841,M1026&gt;10),('[1]Pricing Schedule'!$J$113),
IF(AND(I1026=110000,R1026&gt;1682,R1026&lt;=1850.2,M1026&lt;=10),('[1]Pricing Schedule'!$J$105),
IF(AND(I1026=110000,R1026&gt;1682,R1026&lt;=1850.2,M1026&gt;10),('[1]Pricing Schedule'!$J$113),
IF(AND(I1026=110000,R1026&gt;2018.4,R1026&lt;=2186.6,M1026&lt;=10),('[1]Pricing Schedule'!$J$105),
IF(AND(I1026=110000,R1026&gt;2018.4,R1026&lt;=2186.6,M1026&gt;10),('[1]Pricing Schedule'!$J$113),999999999)))))))))))))))))))))))))))))))))))))))</f>
        <v>4</v>
      </c>
      <c r="U1026" s="40">
        <f t="shared" ref="U1026:U1089" si="102">S1026/R1026</f>
        <v>149730.95238095237</v>
      </c>
      <c r="V1026" s="41">
        <f t="shared" ref="V1026:V1089" si="103">(R1026*1000000)/S1026</f>
        <v>6.6786458250512828</v>
      </c>
      <c r="Y1026" s="23">
        <v>149</v>
      </c>
      <c r="Z1026" s="23">
        <v>572</v>
      </c>
      <c r="AR1026" s="35"/>
    </row>
    <row r="1027" spans="1:44">
      <c r="A1027" s="23">
        <v>1028</v>
      </c>
      <c r="B1027" s="23">
        <v>1028</v>
      </c>
      <c r="C1027" s="23" t="s">
        <v>1529</v>
      </c>
      <c r="D1027" s="23" t="s">
        <v>121</v>
      </c>
      <c r="E1027" s="23" t="s">
        <v>121</v>
      </c>
      <c r="F1027" s="23" t="s">
        <v>302</v>
      </c>
      <c r="G1027" s="23" t="s">
        <v>303</v>
      </c>
      <c r="H1027" s="23" t="s">
        <v>133</v>
      </c>
      <c r="I1027" s="13">
        <v>110000</v>
      </c>
      <c r="J1027" s="13">
        <v>110000</v>
      </c>
      <c r="K1027" s="13">
        <v>38000</v>
      </c>
      <c r="L1027" s="24">
        <v>3.5219999999999998</v>
      </c>
      <c r="M1027" s="37">
        <f t="shared" si="98"/>
        <v>4</v>
      </c>
      <c r="N1027" s="24">
        <v>0.72099999999999997</v>
      </c>
      <c r="O1027" s="13">
        <v>2</v>
      </c>
      <c r="P1027" s="36">
        <f t="shared" si="99"/>
        <v>0.54074999999999995</v>
      </c>
      <c r="Q1027" s="38">
        <f t="shared" si="100"/>
        <v>4.2</v>
      </c>
      <c r="R1027" s="37">
        <f t="shared" si="101"/>
        <v>4.2</v>
      </c>
      <c r="S1027" s="39">
        <f>IF(AND(I1027=38000,R1027&lt;=4.5,M1027&gt;8),'[1]Pricing Schedule'!$F$8+('[1]Pricing Schedule'!$F$9*M1027),
IF(AND(I1027=38000,R1027&lt;=4.5,M1027&lt;=8),'[1]Pricing Schedule'!$F$34+('[1]Pricing Schedule'!$F$36*M1027),
IF(AND(I1027=38000,R1027&gt;4.5,R1027&lt;=9,M1027&gt;8),'[1]Pricing Schedule'!$F$17+('[1]Pricing Schedule'!$F$18*M1027),
IF(AND(I1027=38000,R1027&gt;4.5,R1027&lt;=9,M1027&lt;=8),'[1]Pricing Schedule'!$F$34+('[1]Pricing Schedule'!$F$36*M1027),
IF(AND(I1027=38000,R1027&gt;9,R1027&lt;=12.8,M1027&gt;8),'[1]Pricing Schedule'!$F$26+('[1]Pricing Schedule'!$F$27*M1027),
IF(AND(I1027=38000,R1027&gt;9,R1027&lt;=12.8,M1027&lt;=8),'[1]Pricing Schedule'!$F$34+('[1]Pricing Schedule'!$F$36*M1027),
IF(AND(I1027=38000,R1027&gt;12.8,R1027&lt;=22.8),'[1]Pricing Schedule'!$F$34+('[1]Pricing Schedule'!$F$36*M1027),
IF(AND(I1027=38000,R1027&gt;22.8,R1027&lt;=30.2),'[1]Pricing Schedule'!$F$43+('[1]Pricing Schedule'!$F$45*M1027),
IF(AND(I1027=38000,R1027&gt;30.2,R1027&lt;=45.9),'[1]Pricing Schedule'!$F$52+('[1]Pricing Schedule'!$F$54*M1027),
IF(AND(I1027=38000,R1027&gt;45.9,R1027&lt;=123.4),'[1]Pricing Schedule'!$F$96+('[1]Pricing Schedule'!$F$97*M1027),
IF(AND(I1027=38000,R1027&gt;123.4,R1027&lt;=168.2,M1027&lt;=10),'[1]Pricing Schedule'!$F$103+('[1]Pricing Schedule'!$F$105*M1027),
IF(AND(I1027=38000,R1027&gt;123.4,R1027&lt;=168.2,M1027&gt;10),'[1]Pricing Schedule'!$F$111+('[1]Pricing Schedule'!$F$113*M1027),
IF(AND(I1027=38000,R1027&gt;157.4,R1027&lt;=336.4,M1027&lt;=10),('[1]Pricing Schedule'!$F$103+('[1]Pricing Schedule'!$F$105*M1027))*2,
IF(AND(I1027=38000,R1027&gt;157.4,R1027&lt;=336.4,M1027&gt;10),('[1]Pricing Schedule'!$F$111+('[1]Pricing Schedule'!$F$113*M1027))*2,
IF(AND(I1027=38000,R1027&gt;314.8,R1027&lt;=504.6,M1027&lt;=10),('[1]Pricing Schedule'!$F$103+('[1]Pricing Schedule'!$F$105*M1027))*3,
IF(AND(I1027=38000,R1027&gt;314.8,R1027&lt;=504.6,M1027&gt;10),('[1]Pricing Schedule'!$F$111+('[1]Pricing Schedule'!$F$113*M1027))*3,
IF(AND(I1027=38000,R1027&gt;472.2,R1027&lt;=672.8,M1027&lt;=10),('[1]Pricing Schedule'!$F$103+('[1]Pricing Schedule'!$F$105*M1027))*4,
IF(AND(I1027=38000,R1027&gt;472.2,R1027&lt;=672.8,M1027&gt;10),('[1]Pricing Schedule'!$F$111+('[1]Pricing Schedule'!$F$113*M1027))*4,
IF(AND(I1027=110000,R1027&lt;=12.8,M1027&gt;2),'[1]Pricing Schedule'!$F$62+('[1]Pricing Schedule'!$F$63*M1027),
IF(AND(I1027=110000,R1027&lt;=12.8,M1027&lt;=2),'[1]Pricing Schedule'!$F$96+('[1]Pricing Schedule'!$F$97*M1027),
IF(AND(I1027=110000,R1027&gt;12.8,R1027&lt;=22.8,M1027&gt;3),'[1]Pricing Schedule'!$F$71+('[1]Pricing Schedule'!$F$72*M1027),
IF(AND(I1027=110000,R1027&gt;12.8,R1027&lt;=22.8,M1027&lt;=3),'[1]Pricing Schedule'!$F$96+('[1]Pricing Schedule'!$F$97*M1027),
IF(AND(I1027=110000,R1027&gt;22.8,R1027&lt;=30.2),'[1]Pricing Schedule'!$F$80+('[1]Pricing Schedule'!$F$81*M1027),
IF(AND(I1027=110000,R1027&gt;30.2,R1027&lt;=45.9),'[1]Pricing Schedule'!$F$89+('[1]Pricing Schedule'!$F$90*M1027),
IF(AND(I1027=110000,R1027&gt;45.9,R1027&lt;=123.4),'[1]Pricing Schedule'!$F$96+('[1]Pricing Schedule'!$F$97*M1027),
IF(AND(I1027=110000,R1027&gt;123.4,R1027&lt;=168.2,M1027&lt;=10),'[1]Pricing Schedule'!$F$103+('[1]Pricing Schedule'!$F$105*M1027),
IF(AND(I1027=110000,R1027&gt;123.4,R1027&lt;=168.2,M1027&gt;10),'[1]Pricing Schedule'!$F$111+('[1]Pricing Schedule'!$F$113*M1027),
IF(AND(I1027=110000,R1027&gt;168.2,R1027&lt;=336.4,M1027&lt;=10),('[1]Pricing Schedule'!$F$103+('[1]Pricing Schedule'!$F$105*M1027))*2,
IF(AND(I1027=110000,R1027&gt;168.2,R1027&lt;=336.4,M1027&gt;10),('[1]Pricing Schedule'!$F$111+('[1]Pricing Schedule'!$F$113*M1027))*2,
IF(AND(I1027=110000,R1027&gt;336.4,R1027&lt;=504.6,M1027&lt;=10),('[1]Pricing Schedule'!$F$103+('[1]Pricing Schedule'!$F$105*M1027))*3,
IF(AND(I1027=110000,R1027&gt;336.4,R1027&lt;=504.6,M1027&gt;10),('[1]Pricing Schedule'!$F$111+('[1]Pricing Schedule'!$F$113*M1027))*3,
IF(AND(I1027=110000,R1027&gt;504.6,R1027&lt;=672.8,M1027&lt;=10),('[1]Pricing Schedule'!$F$103+('[1]Pricing Schedule'!$F$105*M1027))*4,
IF(AND(I1027=110000,R1027&gt;504.6,R1027&lt;=672.8,M1027&gt;10),('[1]Pricing Schedule'!$F$111+('[1]Pricing Schedule'!$F$113*M1027))*4,
IF(AND(I1027=110000,R1027&gt;672.8,R1027&lt;=841,M1027&lt;=10),('[1]Pricing Schedule'!$F$103+('[1]Pricing Schedule'!$F$105*M1027))*5,
IF(AND(I1027=110000,R1027&gt;672.8,R1027&lt;=841,M1027&gt;10),('[1]Pricing Schedule'!$F$111+('[1]Pricing Schedule'!$F$113*M1027))*5,
IF(AND(I1027=110000,R1027&gt;672.8,R1027&lt;=841,M1027&lt;=10),('[1]Pricing Schedule'!$F$103+('[1]Pricing Schedule'!$F$105*M1027))*5,
IF(AND(I1027=110000,R1027&gt;672.8,R1027&lt;=841,M1027&gt;10),('[1]Pricing Schedule'!$F$111+('[1]Pricing Schedule'!$F$113*M1027))*5,
IF(AND(I1027=110000,R1027&gt;1345.6,R1027&lt;=1513.8,M1027&lt;=10),('[1]Pricing Schedule'!$F$103+('[1]Pricing Schedule'!$F$105*M1027))*9,
IF(AND(I1027=110000,R1027&gt;1345.6,R1027&lt;=1513.8,M1027&gt;10),('[1]Pricing Schedule'!$F$111+('[1]Pricing Schedule'!$F$113*M1027))*9,
9999999999)))))))))))))))))))))))))))))))))))))))</f>
        <v>1627270</v>
      </c>
      <c r="T1027" s="21">
        <f>IF(AND(I1027=38000,R1027&lt;=4.5,M1027&gt;8),'[1]Pricing Schedule'!$J$9,
IF(AND(I1027=38000,R1027&lt;=4.5,M1027&lt;=8),'[1]Pricing Schedule'!$J$36,
IF(AND(I1027=38000,R1027&gt;4.5,R1027&lt;=9,M1027&gt;8),'[1]Pricing Schedule'!$J$18,
IF(AND(I1027=38000,R1027&gt;4.5,R1027&lt;=9,M1027&lt;=8),'[1]Pricing Schedule'!$J$36,
IF(AND(I1027=38000,R1027&gt;9,R1027&lt;=12.8,M1027&gt;8),'[1]Pricing Schedule'!$J$27,
IF(AND(I1027=38000,R1027&gt;9,R1027&lt;=12.8,M1027&lt;=8),'[1]Pricing Schedule'!$J$36,
IF(AND(I1027=38000,R1027&gt;12.8,R1027&lt;=22.8),'[1]Pricing Schedule'!$J$36,
IF(AND(I1027=38000,R1027&gt;22.8,R1027&lt;=30.2),'[1]Pricing Schedule'!$J$45,
IF(AND(I1027=38000,R1027&gt;30.2,R1027&lt;=45.9),'[1]Pricing Schedule'!$J$54,
IF(AND(I1027=38000,R1027&gt;45.9,R1027&lt;=123.4),'[1]Pricing Schedule'!$J$97,
IF(AND(I1027=38000,R1027&gt;123.4,R1027&lt;=168.2,M1027&lt;=10),'[1]Pricing Schedule'!$J$105,
IF(AND(I1027=38000,R1027&gt;123.4,R1027&lt;=168.2,M1027&gt;10),'[1]Pricing Schedule'!$J$113,
IF(AND(I1027=38000,R1027&gt;168.2,R1027&lt;=336.4,M1027&lt;=10),('[1]Pricing Schedule'!$J$105),
IF(AND(I1027=38000,R1027&gt;168.2,R1027&lt;=336.4,M1027&gt;10),('[1]Pricing Schedule'!$J$113),
IF(AND(I1027=38000,R1027&gt;336.4,R1027&lt;=504.6,M1027&lt;=10),('[1]Pricing Schedule'!$J$105),
IF(AND(I1027=38000,R1027&gt;336.4,R1027&lt;=504.6,M1027&gt;10),('[1]Pricing Schedule'!$J$113),
IF(AND(I1027=38000,R1027&gt;504.6,R1027&lt;=672.8,M1027&lt;=10),('[1]Pricing Schedule'!$J$105),
IF(AND(I1027=38000,R1027&gt;504.6,R1027&lt;=672.8,M1027&gt;10),('[1]Pricing Schedule'!$J$113),
IF(AND(I1027=110000,R1027&lt;=12.8,M1027&gt;2),'[1]Pricing Schedule'!$J$63,
IF(AND(I1027=110000,R1027&lt;=12.8,M1027&lt;=2),'[1]Pricing Schedule'!$J$97,
IF(AND(I1027=110000,R1027&gt;12.8,R1027&lt;=22.8,M1027&gt;3),'[1]Pricing Schedule'!$J$72,
IF(AND(I1027=110000,R1027&gt;12.8,R1027&lt;=22.8,M1027&lt;=3),'[1]Pricing Schedule'!$J$97,
IF(AND(I1027=110000,R1027&gt;22.8,R1027&lt;=30.2),'[1]Pricing Schedule'!$J$81,
IF(AND(I1027=110000,R1027&gt;30.2,R1027&lt;=45.9),'[1]Pricing Schedule'!$J$90,
IF(AND(I1027=110000,R1027&gt;45.9,R1027&lt;=123.4),'[1]Pricing Schedule'!$J$97,
IF(AND(I1027=110000,R1027&gt;123.4,R1027&lt;=168.2,M1027&lt;=10),'[1]Pricing Schedule'!$J$105,
IF(AND(I1027=110000,R1027&gt;123.4,R1027&lt;=168.2,M1027&gt;10),'[1]Pricing Schedule'!$J$113,
IF(AND(I1027=110000,R1027&gt;168.2,R1027&lt;=336.2,M1027&lt;=10),('[1]Pricing Schedule'!$J$105),
IF(AND(I1027=110000,R1027&gt;168.2,R1027&lt;=336.2,M1027&gt;10),('[1]Pricing Schedule'!$J$113),
IF(AND(I1027=110000,R1027&gt;336.4,R1027&lt;=504.6,M1027&lt;=10),('[1]Pricing Schedule'!$J$105),
IF(AND(I1027=110000,R1027&gt;336.4,R1027&lt;=504.6,M1027&gt;10),('[1]Pricing Schedule'!$J$113),
IF(AND(I1027=110000,R1027&gt;504.6,R1027&lt;=672.8,M1027&lt;=10),('[1]Pricing Schedule'!$J$105),
IF(AND(I1027=110000,R1027&gt;504.6,R1027&lt;=672.8,M1027&gt;10),('[1]Pricing Schedule'!$J$113),
IF(AND(I1027=110000,R1027&gt;672.8,R1027&lt;=841,M1027&lt;=10),('[1]Pricing Schedule'!$J$105),
IF(AND(I1027=110000,R1027&gt;672.8,R1027&lt;=841,M1027&gt;10),('[1]Pricing Schedule'!$J$113),
IF(AND(I1027=110000,R1027&gt;1682,R1027&lt;=1850.2,M1027&lt;=10),('[1]Pricing Schedule'!$J$105),
IF(AND(I1027=110000,R1027&gt;1682,R1027&lt;=1850.2,M1027&gt;10),('[1]Pricing Schedule'!$J$113),
IF(AND(I1027=110000,R1027&gt;2018.4,R1027&lt;=2186.6,M1027&lt;=10),('[1]Pricing Schedule'!$J$105),
IF(AND(I1027=110000,R1027&gt;2018.4,R1027&lt;=2186.6,M1027&gt;10),('[1]Pricing Schedule'!$J$113),999999999)))))))))))))))))))))))))))))))))))))))</f>
        <v>7</v>
      </c>
      <c r="U1027" s="40">
        <f t="shared" si="102"/>
        <v>387445.23809523811</v>
      </c>
      <c r="V1027" s="41">
        <f t="shared" si="103"/>
        <v>2.5810099123071155</v>
      </c>
      <c r="Y1027" s="23">
        <v>170</v>
      </c>
      <c r="Z1027" s="23">
        <v>684</v>
      </c>
      <c r="AR1027" s="35"/>
    </row>
    <row r="1028" spans="1:44">
      <c r="A1028" s="23">
        <v>1029</v>
      </c>
      <c r="B1028" s="23">
        <v>1029</v>
      </c>
      <c r="C1028" s="23" t="s">
        <v>1530</v>
      </c>
      <c r="D1028" s="23" t="s">
        <v>121</v>
      </c>
      <c r="E1028" s="23" t="s">
        <v>121</v>
      </c>
      <c r="F1028" s="23" t="s">
        <v>686</v>
      </c>
      <c r="G1028" s="23" t="s">
        <v>687</v>
      </c>
      <c r="H1028" s="23" t="s">
        <v>133</v>
      </c>
      <c r="I1028" s="13">
        <v>110000</v>
      </c>
      <c r="J1028" s="23" t="s">
        <v>119</v>
      </c>
      <c r="K1028" s="13">
        <v>110000</v>
      </c>
      <c r="L1028" s="24">
        <v>8.9030000000000005</v>
      </c>
      <c r="M1028" s="37">
        <f t="shared" si="98"/>
        <v>9</v>
      </c>
      <c r="N1028" s="24">
        <v>3.0739999999999998</v>
      </c>
      <c r="O1028" s="13">
        <v>2</v>
      </c>
      <c r="P1028" s="36">
        <f t="shared" si="99"/>
        <v>2.3054999999999999</v>
      </c>
      <c r="Q1028" s="38">
        <f t="shared" si="100"/>
        <v>25.200000000000003</v>
      </c>
      <c r="R1028" s="37">
        <f t="shared" si="101"/>
        <v>25.200000000000003</v>
      </c>
      <c r="S1028" s="39">
        <f>IF(AND(I1028=38000,R1028&lt;=4.5,M1028&gt;8),'[1]Pricing Schedule'!$F$8+('[1]Pricing Schedule'!$F$9*M1028),
IF(AND(I1028=38000,R1028&lt;=4.5,M1028&lt;=8),'[1]Pricing Schedule'!$F$34+('[1]Pricing Schedule'!$F$36*M1028),
IF(AND(I1028=38000,R1028&gt;4.5,R1028&lt;=9,M1028&gt;8),'[1]Pricing Schedule'!$F$17+('[1]Pricing Schedule'!$F$18*M1028),
IF(AND(I1028=38000,R1028&gt;4.5,R1028&lt;=9,M1028&lt;=8),'[1]Pricing Schedule'!$F$34+('[1]Pricing Schedule'!$F$36*M1028),
IF(AND(I1028=38000,R1028&gt;9,R1028&lt;=12.8,M1028&gt;8),'[1]Pricing Schedule'!$F$26+('[1]Pricing Schedule'!$F$27*M1028),
IF(AND(I1028=38000,R1028&gt;9,R1028&lt;=12.8,M1028&lt;=8),'[1]Pricing Schedule'!$F$34+('[1]Pricing Schedule'!$F$36*M1028),
IF(AND(I1028=38000,R1028&gt;12.8,R1028&lt;=22.8),'[1]Pricing Schedule'!$F$34+('[1]Pricing Schedule'!$F$36*M1028),
IF(AND(I1028=38000,R1028&gt;22.8,R1028&lt;=30.2),'[1]Pricing Schedule'!$F$43+('[1]Pricing Schedule'!$F$45*M1028),
IF(AND(I1028=38000,R1028&gt;30.2,R1028&lt;=45.9),'[1]Pricing Schedule'!$F$52+('[1]Pricing Schedule'!$F$54*M1028),
IF(AND(I1028=38000,R1028&gt;45.9,R1028&lt;=123.4),'[1]Pricing Schedule'!$F$96+('[1]Pricing Schedule'!$F$97*M1028),
IF(AND(I1028=38000,R1028&gt;123.4,R1028&lt;=168.2,M1028&lt;=10),'[1]Pricing Schedule'!$F$103+('[1]Pricing Schedule'!$F$105*M1028),
IF(AND(I1028=38000,R1028&gt;123.4,R1028&lt;=168.2,M1028&gt;10),'[1]Pricing Schedule'!$F$111+('[1]Pricing Schedule'!$F$113*M1028),
IF(AND(I1028=38000,R1028&gt;157.4,R1028&lt;=336.4,M1028&lt;=10),('[1]Pricing Schedule'!$F$103+('[1]Pricing Schedule'!$F$105*M1028))*2,
IF(AND(I1028=38000,R1028&gt;157.4,R1028&lt;=336.4,M1028&gt;10),('[1]Pricing Schedule'!$F$111+('[1]Pricing Schedule'!$F$113*M1028))*2,
IF(AND(I1028=38000,R1028&gt;314.8,R1028&lt;=504.6,M1028&lt;=10),('[1]Pricing Schedule'!$F$103+('[1]Pricing Schedule'!$F$105*M1028))*3,
IF(AND(I1028=38000,R1028&gt;314.8,R1028&lt;=504.6,M1028&gt;10),('[1]Pricing Schedule'!$F$111+('[1]Pricing Schedule'!$F$113*M1028))*3,
IF(AND(I1028=38000,R1028&gt;472.2,R1028&lt;=672.8,M1028&lt;=10),('[1]Pricing Schedule'!$F$103+('[1]Pricing Schedule'!$F$105*M1028))*4,
IF(AND(I1028=38000,R1028&gt;472.2,R1028&lt;=672.8,M1028&gt;10),('[1]Pricing Schedule'!$F$111+('[1]Pricing Schedule'!$F$113*M1028))*4,
IF(AND(I1028=110000,R1028&lt;=12.8,M1028&gt;2),'[1]Pricing Schedule'!$F$62+('[1]Pricing Schedule'!$F$63*M1028),
IF(AND(I1028=110000,R1028&lt;=12.8,M1028&lt;=2),'[1]Pricing Schedule'!$F$96+('[1]Pricing Schedule'!$F$97*M1028),
IF(AND(I1028=110000,R1028&gt;12.8,R1028&lt;=22.8,M1028&gt;3),'[1]Pricing Schedule'!$F$71+('[1]Pricing Schedule'!$F$72*M1028),
IF(AND(I1028=110000,R1028&gt;12.8,R1028&lt;=22.8,M1028&lt;=3),'[1]Pricing Schedule'!$F$96+('[1]Pricing Schedule'!$F$97*M1028),
IF(AND(I1028=110000,R1028&gt;22.8,R1028&lt;=30.2),'[1]Pricing Schedule'!$F$80+('[1]Pricing Schedule'!$F$81*M1028),
IF(AND(I1028=110000,R1028&gt;30.2,R1028&lt;=45.9),'[1]Pricing Schedule'!$F$89+('[1]Pricing Schedule'!$F$90*M1028),
IF(AND(I1028=110000,R1028&gt;45.9,R1028&lt;=123.4),'[1]Pricing Schedule'!$F$96+('[1]Pricing Schedule'!$F$97*M1028),
IF(AND(I1028=110000,R1028&gt;123.4,R1028&lt;=168.2,M1028&lt;=10),'[1]Pricing Schedule'!$F$103+('[1]Pricing Schedule'!$F$105*M1028),
IF(AND(I1028=110000,R1028&gt;123.4,R1028&lt;=168.2,M1028&gt;10),'[1]Pricing Schedule'!$F$111+('[1]Pricing Schedule'!$F$113*M1028),
IF(AND(I1028=110000,R1028&gt;168.2,R1028&lt;=336.4,M1028&lt;=10),('[1]Pricing Schedule'!$F$103+('[1]Pricing Schedule'!$F$105*M1028))*2,
IF(AND(I1028=110000,R1028&gt;168.2,R1028&lt;=336.4,M1028&gt;10),('[1]Pricing Schedule'!$F$111+('[1]Pricing Schedule'!$F$113*M1028))*2,
IF(AND(I1028=110000,R1028&gt;336.4,R1028&lt;=504.6,M1028&lt;=10),('[1]Pricing Schedule'!$F$103+('[1]Pricing Schedule'!$F$105*M1028))*3,
IF(AND(I1028=110000,R1028&gt;336.4,R1028&lt;=504.6,M1028&gt;10),('[1]Pricing Schedule'!$F$111+('[1]Pricing Schedule'!$F$113*M1028))*3,
IF(AND(I1028=110000,R1028&gt;504.6,R1028&lt;=672.8,M1028&lt;=10),('[1]Pricing Schedule'!$F$103+('[1]Pricing Schedule'!$F$105*M1028))*4,
IF(AND(I1028=110000,R1028&gt;504.6,R1028&lt;=672.8,M1028&gt;10),('[1]Pricing Schedule'!$F$111+('[1]Pricing Schedule'!$F$113*M1028))*4,
IF(AND(I1028=110000,R1028&gt;672.8,R1028&lt;=841,M1028&lt;=10),('[1]Pricing Schedule'!$F$103+('[1]Pricing Schedule'!$F$105*M1028))*5,
IF(AND(I1028=110000,R1028&gt;672.8,R1028&lt;=841,M1028&gt;10),('[1]Pricing Schedule'!$F$111+('[1]Pricing Schedule'!$F$113*M1028))*5,
IF(AND(I1028=110000,R1028&gt;672.8,R1028&lt;=841,M1028&lt;=10),('[1]Pricing Schedule'!$F$103+('[1]Pricing Schedule'!$F$105*M1028))*5,
IF(AND(I1028=110000,R1028&gt;672.8,R1028&lt;=841,M1028&gt;10),('[1]Pricing Schedule'!$F$111+('[1]Pricing Schedule'!$F$113*M1028))*5,
IF(AND(I1028=110000,R1028&gt;1345.6,R1028&lt;=1513.8,M1028&lt;=10),('[1]Pricing Schedule'!$F$103+('[1]Pricing Schedule'!$F$105*M1028))*9,
IF(AND(I1028=110000,R1028&gt;1345.6,R1028&lt;=1513.8,M1028&gt;10),('[1]Pricing Schedule'!$F$111+('[1]Pricing Schedule'!$F$113*M1028))*9,
9999999999)))))))))))))))))))))))))))))))))))))))</f>
        <v>2753320</v>
      </c>
      <c r="T1028" s="21">
        <f>IF(AND(I1028=38000,R1028&lt;=4.5,M1028&gt;8),'[1]Pricing Schedule'!$J$9,
IF(AND(I1028=38000,R1028&lt;=4.5,M1028&lt;=8),'[1]Pricing Schedule'!$J$36,
IF(AND(I1028=38000,R1028&gt;4.5,R1028&lt;=9,M1028&gt;8),'[1]Pricing Schedule'!$J$18,
IF(AND(I1028=38000,R1028&gt;4.5,R1028&lt;=9,M1028&lt;=8),'[1]Pricing Schedule'!$J$36,
IF(AND(I1028=38000,R1028&gt;9,R1028&lt;=12.8,M1028&gt;8),'[1]Pricing Schedule'!$J$27,
IF(AND(I1028=38000,R1028&gt;9,R1028&lt;=12.8,M1028&lt;=8),'[1]Pricing Schedule'!$J$36,
IF(AND(I1028=38000,R1028&gt;12.8,R1028&lt;=22.8),'[1]Pricing Schedule'!$J$36,
IF(AND(I1028=38000,R1028&gt;22.8,R1028&lt;=30.2),'[1]Pricing Schedule'!$J$45,
IF(AND(I1028=38000,R1028&gt;30.2,R1028&lt;=45.9),'[1]Pricing Schedule'!$J$54,
IF(AND(I1028=38000,R1028&gt;45.9,R1028&lt;=123.4),'[1]Pricing Schedule'!$J$97,
IF(AND(I1028=38000,R1028&gt;123.4,R1028&lt;=168.2,M1028&lt;=10),'[1]Pricing Schedule'!$J$105,
IF(AND(I1028=38000,R1028&gt;123.4,R1028&lt;=168.2,M1028&gt;10),'[1]Pricing Schedule'!$J$113,
IF(AND(I1028=38000,R1028&gt;168.2,R1028&lt;=336.4,M1028&lt;=10),('[1]Pricing Schedule'!$J$105),
IF(AND(I1028=38000,R1028&gt;168.2,R1028&lt;=336.4,M1028&gt;10),('[1]Pricing Schedule'!$J$113),
IF(AND(I1028=38000,R1028&gt;336.4,R1028&lt;=504.6,M1028&lt;=10),('[1]Pricing Schedule'!$J$105),
IF(AND(I1028=38000,R1028&gt;336.4,R1028&lt;=504.6,M1028&gt;10),('[1]Pricing Schedule'!$J$113),
IF(AND(I1028=38000,R1028&gt;504.6,R1028&lt;=672.8,M1028&lt;=10),('[1]Pricing Schedule'!$J$105),
IF(AND(I1028=38000,R1028&gt;504.6,R1028&lt;=672.8,M1028&gt;10),('[1]Pricing Schedule'!$J$113),
IF(AND(I1028=110000,R1028&lt;=12.8,M1028&gt;2),'[1]Pricing Schedule'!$J$63,
IF(AND(I1028=110000,R1028&lt;=12.8,M1028&lt;=2),'[1]Pricing Schedule'!$J$97,
IF(AND(I1028=110000,R1028&gt;12.8,R1028&lt;=22.8,M1028&gt;3),'[1]Pricing Schedule'!$J$72,
IF(AND(I1028=110000,R1028&gt;12.8,R1028&lt;=22.8,M1028&lt;=3),'[1]Pricing Schedule'!$J$97,
IF(AND(I1028=110000,R1028&gt;22.8,R1028&lt;=30.2),'[1]Pricing Schedule'!$J$81,
IF(AND(I1028=110000,R1028&gt;30.2,R1028&lt;=45.9),'[1]Pricing Schedule'!$J$90,
IF(AND(I1028=110000,R1028&gt;45.9,R1028&lt;=123.4),'[1]Pricing Schedule'!$J$97,
IF(AND(I1028=110000,R1028&gt;123.4,R1028&lt;=168.2,M1028&lt;=10),'[1]Pricing Schedule'!$J$105,
IF(AND(I1028=110000,R1028&gt;123.4,R1028&lt;=168.2,M1028&gt;10),'[1]Pricing Schedule'!$J$113,
IF(AND(I1028=110000,R1028&gt;168.2,R1028&lt;=336.2,M1028&lt;=10),('[1]Pricing Schedule'!$J$105),
IF(AND(I1028=110000,R1028&gt;168.2,R1028&lt;=336.2,M1028&gt;10),('[1]Pricing Schedule'!$J$113),
IF(AND(I1028=110000,R1028&gt;336.4,R1028&lt;=504.6,M1028&lt;=10),('[1]Pricing Schedule'!$J$105),
IF(AND(I1028=110000,R1028&gt;336.4,R1028&lt;=504.6,M1028&gt;10),('[1]Pricing Schedule'!$J$113),
IF(AND(I1028=110000,R1028&gt;504.6,R1028&lt;=672.8,M1028&lt;=10),('[1]Pricing Schedule'!$J$105),
IF(AND(I1028=110000,R1028&gt;504.6,R1028&lt;=672.8,M1028&gt;10),('[1]Pricing Schedule'!$J$113),
IF(AND(I1028=110000,R1028&gt;672.8,R1028&lt;=841,M1028&lt;=10),('[1]Pricing Schedule'!$J$105),
IF(AND(I1028=110000,R1028&gt;672.8,R1028&lt;=841,M1028&gt;10),('[1]Pricing Schedule'!$J$113),
IF(AND(I1028=110000,R1028&gt;1682,R1028&lt;=1850.2,M1028&lt;=10),('[1]Pricing Schedule'!$J$105),
IF(AND(I1028=110000,R1028&gt;1682,R1028&lt;=1850.2,M1028&gt;10),('[1]Pricing Schedule'!$J$113),
IF(AND(I1028=110000,R1028&gt;2018.4,R1028&lt;=2186.6,M1028&lt;=10),('[1]Pricing Schedule'!$J$105),
IF(AND(I1028=110000,R1028&gt;2018.4,R1028&lt;=2186.6,M1028&gt;10),('[1]Pricing Schedule'!$J$113),999999999)))))))))))))))))))))))))))))))))))))))</f>
        <v>9</v>
      </c>
      <c r="U1028" s="40">
        <f t="shared" si="102"/>
        <v>109258.73015873015</v>
      </c>
      <c r="V1028" s="41">
        <f t="shared" si="103"/>
        <v>9.1525866953350885</v>
      </c>
      <c r="Y1028" s="23">
        <v>699</v>
      </c>
      <c r="Z1028" s="23">
        <v>196</v>
      </c>
      <c r="AR1028" s="35"/>
    </row>
    <row r="1029" spans="1:44">
      <c r="A1029" s="23">
        <v>1030</v>
      </c>
      <c r="B1029" s="23">
        <v>1030</v>
      </c>
      <c r="C1029" s="23" t="s">
        <v>1531</v>
      </c>
      <c r="D1029" s="23" t="s">
        <v>121</v>
      </c>
      <c r="E1029" s="23" t="s">
        <v>121</v>
      </c>
      <c r="F1029" s="23" t="s">
        <v>686</v>
      </c>
      <c r="G1029" s="23" t="s">
        <v>687</v>
      </c>
      <c r="H1029" s="23" t="s">
        <v>133</v>
      </c>
      <c r="I1029" s="13">
        <v>110000</v>
      </c>
      <c r="J1029" s="23" t="s">
        <v>119</v>
      </c>
      <c r="K1029" s="13">
        <v>110000</v>
      </c>
      <c r="L1029" s="24">
        <v>10.583</v>
      </c>
      <c r="M1029" s="37">
        <f t="shared" si="98"/>
        <v>11</v>
      </c>
      <c r="N1029" s="24">
        <v>2.1539999999999999</v>
      </c>
      <c r="O1029" s="13">
        <v>2</v>
      </c>
      <c r="P1029" s="36">
        <f t="shared" si="99"/>
        <v>1.6154999999999999</v>
      </c>
      <c r="Q1029" s="38">
        <f t="shared" si="100"/>
        <v>16.8</v>
      </c>
      <c r="R1029" s="37">
        <f t="shared" si="101"/>
        <v>16.8</v>
      </c>
      <c r="S1029" s="39">
        <f>IF(AND(I1029=38000,R1029&lt;=4.5,M1029&gt;8),'[1]Pricing Schedule'!$F$8+('[1]Pricing Schedule'!$F$9*M1029),
IF(AND(I1029=38000,R1029&lt;=4.5,M1029&lt;=8),'[1]Pricing Schedule'!$F$34+('[1]Pricing Schedule'!$F$36*M1029),
IF(AND(I1029=38000,R1029&gt;4.5,R1029&lt;=9,M1029&gt;8),'[1]Pricing Schedule'!$F$17+('[1]Pricing Schedule'!$F$18*M1029),
IF(AND(I1029=38000,R1029&gt;4.5,R1029&lt;=9,M1029&lt;=8),'[1]Pricing Schedule'!$F$34+('[1]Pricing Schedule'!$F$36*M1029),
IF(AND(I1029=38000,R1029&gt;9,R1029&lt;=12.8,M1029&gt;8),'[1]Pricing Schedule'!$F$26+('[1]Pricing Schedule'!$F$27*M1029),
IF(AND(I1029=38000,R1029&gt;9,R1029&lt;=12.8,M1029&lt;=8),'[1]Pricing Schedule'!$F$34+('[1]Pricing Schedule'!$F$36*M1029),
IF(AND(I1029=38000,R1029&gt;12.8,R1029&lt;=22.8),'[1]Pricing Schedule'!$F$34+('[1]Pricing Schedule'!$F$36*M1029),
IF(AND(I1029=38000,R1029&gt;22.8,R1029&lt;=30.2),'[1]Pricing Schedule'!$F$43+('[1]Pricing Schedule'!$F$45*M1029),
IF(AND(I1029=38000,R1029&gt;30.2,R1029&lt;=45.9),'[1]Pricing Schedule'!$F$52+('[1]Pricing Schedule'!$F$54*M1029),
IF(AND(I1029=38000,R1029&gt;45.9,R1029&lt;=123.4),'[1]Pricing Schedule'!$F$96+('[1]Pricing Schedule'!$F$97*M1029),
IF(AND(I1029=38000,R1029&gt;123.4,R1029&lt;=168.2,M1029&lt;=10),'[1]Pricing Schedule'!$F$103+('[1]Pricing Schedule'!$F$105*M1029),
IF(AND(I1029=38000,R1029&gt;123.4,R1029&lt;=168.2,M1029&gt;10),'[1]Pricing Schedule'!$F$111+('[1]Pricing Schedule'!$F$113*M1029),
IF(AND(I1029=38000,R1029&gt;157.4,R1029&lt;=336.4,M1029&lt;=10),('[1]Pricing Schedule'!$F$103+('[1]Pricing Schedule'!$F$105*M1029))*2,
IF(AND(I1029=38000,R1029&gt;157.4,R1029&lt;=336.4,M1029&gt;10),('[1]Pricing Schedule'!$F$111+('[1]Pricing Schedule'!$F$113*M1029))*2,
IF(AND(I1029=38000,R1029&gt;314.8,R1029&lt;=504.6,M1029&lt;=10),('[1]Pricing Schedule'!$F$103+('[1]Pricing Schedule'!$F$105*M1029))*3,
IF(AND(I1029=38000,R1029&gt;314.8,R1029&lt;=504.6,M1029&gt;10),('[1]Pricing Schedule'!$F$111+('[1]Pricing Schedule'!$F$113*M1029))*3,
IF(AND(I1029=38000,R1029&gt;472.2,R1029&lt;=672.8,M1029&lt;=10),('[1]Pricing Schedule'!$F$103+('[1]Pricing Schedule'!$F$105*M1029))*4,
IF(AND(I1029=38000,R1029&gt;472.2,R1029&lt;=672.8,M1029&gt;10),('[1]Pricing Schedule'!$F$111+('[1]Pricing Schedule'!$F$113*M1029))*4,
IF(AND(I1029=110000,R1029&lt;=12.8,M1029&gt;2),'[1]Pricing Schedule'!$F$62+('[1]Pricing Schedule'!$F$63*M1029),
IF(AND(I1029=110000,R1029&lt;=12.8,M1029&lt;=2),'[1]Pricing Schedule'!$F$96+('[1]Pricing Schedule'!$F$97*M1029),
IF(AND(I1029=110000,R1029&gt;12.8,R1029&lt;=22.8,M1029&gt;3),'[1]Pricing Schedule'!$F$71+('[1]Pricing Schedule'!$F$72*M1029),
IF(AND(I1029=110000,R1029&gt;12.8,R1029&lt;=22.8,M1029&lt;=3),'[1]Pricing Schedule'!$F$96+('[1]Pricing Schedule'!$F$97*M1029),
IF(AND(I1029=110000,R1029&gt;22.8,R1029&lt;=30.2),'[1]Pricing Schedule'!$F$80+('[1]Pricing Schedule'!$F$81*M1029),
IF(AND(I1029=110000,R1029&gt;30.2,R1029&lt;=45.9),'[1]Pricing Schedule'!$F$89+('[1]Pricing Schedule'!$F$90*M1029),
IF(AND(I1029=110000,R1029&gt;45.9,R1029&lt;=123.4),'[1]Pricing Schedule'!$F$96+('[1]Pricing Schedule'!$F$97*M1029),
IF(AND(I1029=110000,R1029&gt;123.4,R1029&lt;=168.2,M1029&lt;=10),'[1]Pricing Schedule'!$F$103+('[1]Pricing Schedule'!$F$105*M1029),
IF(AND(I1029=110000,R1029&gt;123.4,R1029&lt;=168.2,M1029&gt;10),'[1]Pricing Schedule'!$F$111+('[1]Pricing Schedule'!$F$113*M1029),
IF(AND(I1029=110000,R1029&gt;168.2,R1029&lt;=336.4,M1029&lt;=10),('[1]Pricing Schedule'!$F$103+('[1]Pricing Schedule'!$F$105*M1029))*2,
IF(AND(I1029=110000,R1029&gt;168.2,R1029&lt;=336.4,M1029&gt;10),('[1]Pricing Schedule'!$F$111+('[1]Pricing Schedule'!$F$113*M1029))*2,
IF(AND(I1029=110000,R1029&gt;336.4,R1029&lt;=504.6,M1029&lt;=10),('[1]Pricing Schedule'!$F$103+('[1]Pricing Schedule'!$F$105*M1029))*3,
IF(AND(I1029=110000,R1029&gt;336.4,R1029&lt;=504.6,M1029&gt;10),('[1]Pricing Schedule'!$F$111+('[1]Pricing Schedule'!$F$113*M1029))*3,
IF(AND(I1029=110000,R1029&gt;504.6,R1029&lt;=672.8,M1029&lt;=10),('[1]Pricing Schedule'!$F$103+('[1]Pricing Schedule'!$F$105*M1029))*4,
IF(AND(I1029=110000,R1029&gt;504.6,R1029&lt;=672.8,M1029&gt;10),('[1]Pricing Schedule'!$F$111+('[1]Pricing Schedule'!$F$113*M1029))*4,
IF(AND(I1029=110000,R1029&gt;672.8,R1029&lt;=841,M1029&lt;=10),('[1]Pricing Schedule'!$F$103+('[1]Pricing Schedule'!$F$105*M1029))*5,
IF(AND(I1029=110000,R1029&gt;672.8,R1029&lt;=841,M1029&gt;10),('[1]Pricing Schedule'!$F$111+('[1]Pricing Schedule'!$F$113*M1029))*5,
IF(AND(I1029=110000,R1029&gt;672.8,R1029&lt;=841,M1029&lt;=10),('[1]Pricing Schedule'!$F$103+('[1]Pricing Schedule'!$F$105*M1029))*5,
IF(AND(I1029=110000,R1029&gt;672.8,R1029&lt;=841,M1029&gt;10),('[1]Pricing Schedule'!$F$111+('[1]Pricing Schedule'!$F$113*M1029))*5,
IF(AND(I1029=110000,R1029&gt;1345.6,R1029&lt;=1513.8,M1029&lt;=10),('[1]Pricing Schedule'!$F$103+('[1]Pricing Schedule'!$F$105*M1029))*9,
IF(AND(I1029=110000,R1029&gt;1345.6,R1029&lt;=1513.8,M1029&gt;10),('[1]Pricing Schedule'!$F$111+('[1]Pricing Schedule'!$F$113*M1029))*9,
9999999999)))))))))))))))))))))))))))))))))))))))</f>
        <v>2367680</v>
      </c>
      <c r="T1029" s="21">
        <f>IF(AND(I1029=38000,R1029&lt;=4.5,M1029&gt;8),'[1]Pricing Schedule'!$J$9,
IF(AND(I1029=38000,R1029&lt;=4.5,M1029&lt;=8),'[1]Pricing Schedule'!$J$36,
IF(AND(I1029=38000,R1029&gt;4.5,R1029&lt;=9,M1029&gt;8),'[1]Pricing Schedule'!$J$18,
IF(AND(I1029=38000,R1029&gt;4.5,R1029&lt;=9,M1029&lt;=8),'[1]Pricing Schedule'!$J$36,
IF(AND(I1029=38000,R1029&gt;9,R1029&lt;=12.8,M1029&gt;8),'[1]Pricing Schedule'!$J$27,
IF(AND(I1029=38000,R1029&gt;9,R1029&lt;=12.8,M1029&lt;=8),'[1]Pricing Schedule'!$J$36,
IF(AND(I1029=38000,R1029&gt;12.8,R1029&lt;=22.8),'[1]Pricing Schedule'!$J$36,
IF(AND(I1029=38000,R1029&gt;22.8,R1029&lt;=30.2),'[1]Pricing Schedule'!$J$45,
IF(AND(I1029=38000,R1029&gt;30.2,R1029&lt;=45.9),'[1]Pricing Schedule'!$J$54,
IF(AND(I1029=38000,R1029&gt;45.9,R1029&lt;=123.4),'[1]Pricing Schedule'!$J$97,
IF(AND(I1029=38000,R1029&gt;123.4,R1029&lt;=168.2,M1029&lt;=10),'[1]Pricing Schedule'!$J$105,
IF(AND(I1029=38000,R1029&gt;123.4,R1029&lt;=168.2,M1029&gt;10),'[1]Pricing Schedule'!$J$113,
IF(AND(I1029=38000,R1029&gt;168.2,R1029&lt;=336.4,M1029&lt;=10),('[1]Pricing Schedule'!$J$105),
IF(AND(I1029=38000,R1029&gt;168.2,R1029&lt;=336.4,M1029&gt;10),('[1]Pricing Schedule'!$J$113),
IF(AND(I1029=38000,R1029&gt;336.4,R1029&lt;=504.6,M1029&lt;=10),('[1]Pricing Schedule'!$J$105),
IF(AND(I1029=38000,R1029&gt;336.4,R1029&lt;=504.6,M1029&gt;10),('[1]Pricing Schedule'!$J$113),
IF(AND(I1029=38000,R1029&gt;504.6,R1029&lt;=672.8,M1029&lt;=10),('[1]Pricing Schedule'!$J$105),
IF(AND(I1029=38000,R1029&gt;504.6,R1029&lt;=672.8,M1029&gt;10),('[1]Pricing Schedule'!$J$113),
IF(AND(I1029=110000,R1029&lt;=12.8,M1029&gt;2),'[1]Pricing Schedule'!$J$63,
IF(AND(I1029=110000,R1029&lt;=12.8,M1029&lt;=2),'[1]Pricing Schedule'!$J$97,
IF(AND(I1029=110000,R1029&gt;12.8,R1029&lt;=22.8,M1029&gt;3),'[1]Pricing Schedule'!$J$72,
IF(AND(I1029=110000,R1029&gt;12.8,R1029&lt;=22.8,M1029&lt;=3),'[1]Pricing Schedule'!$J$97,
IF(AND(I1029=110000,R1029&gt;22.8,R1029&lt;=30.2),'[1]Pricing Schedule'!$J$81,
IF(AND(I1029=110000,R1029&gt;30.2,R1029&lt;=45.9),'[1]Pricing Schedule'!$J$90,
IF(AND(I1029=110000,R1029&gt;45.9,R1029&lt;=123.4),'[1]Pricing Schedule'!$J$97,
IF(AND(I1029=110000,R1029&gt;123.4,R1029&lt;=168.2,M1029&lt;=10),'[1]Pricing Schedule'!$J$105,
IF(AND(I1029=110000,R1029&gt;123.4,R1029&lt;=168.2,M1029&gt;10),'[1]Pricing Schedule'!$J$113,
IF(AND(I1029=110000,R1029&gt;168.2,R1029&lt;=336.2,M1029&lt;=10),('[1]Pricing Schedule'!$J$105),
IF(AND(I1029=110000,R1029&gt;168.2,R1029&lt;=336.2,M1029&gt;10),('[1]Pricing Schedule'!$J$113),
IF(AND(I1029=110000,R1029&gt;336.4,R1029&lt;=504.6,M1029&lt;=10),('[1]Pricing Schedule'!$J$105),
IF(AND(I1029=110000,R1029&gt;336.4,R1029&lt;=504.6,M1029&gt;10),('[1]Pricing Schedule'!$J$113),
IF(AND(I1029=110000,R1029&gt;504.6,R1029&lt;=672.8,M1029&lt;=10),('[1]Pricing Schedule'!$J$105),
IF(AND(I1029=110000,R1029&gt;504.6,R1029&lt;=672.8,M1029&gt;10),('[1]Pricing Schedule'!$J$113),
IF(AND(I1029=110000,R1029&gt;672.8,R1029&lt;=841,M1029&lt;=10),('[1]Pricing Schedule'!$J$105),
IF(AND(I1029=110000,R1029&gt;672.8,R1029&lt;=841,M1029&gt;10),('[1]Pricing Schedule'!$J$113),
IF(AND(I1029=110000,R1029&gt;1682,R1029&lt;=1850.2,M1029&lt;=10),('[1]Pricing Schedule'!$J$105),
IF(AND(I1029=110000,R1029&gt;1682,R1029&lt;=1850.2,M1029&gt;10),('[1]Pricing Schedule'!$J$113),
IF(AND(I1029=110000,R1029&gt;2018.4,R1029&lt;=2186.6,M1029&lt;=10),('[1]Pricing Schedule'!$J$105),
IF(AND(I1029=110000,R1029&gt;2018.4,R1029&lt;=2186.6,M1029&gt;10),('[1]Pricing Schedule'!$J$113),999999999)))))))))))))))))))))))))))))))))))))))</f>
        <v>8</v>
      </c>
      <c r="U1029" s="40">
        <f t="shared" si="102"/>
        <v>140933.33333333331</v>
      </c>
      <c r="V1029" s="41">
        <f t="shared" si="103"/>
        <v>7.0955534531693472</v>
      </c>
      <c r="Y1029" s="23">
        <v>645</v>
      </c>
      <c r="Z1029" s="23">
        <v>196</v>
      </c>
      <c r="AR1029" s="35"/>
    </row>
    <row r="1030" spans="1:44">
      <c r="A1030" s="23">
        <v>1031</v>
      </c>
      <c r="B1030" s="23">
        <v>1031</v>
      </c>
      <c r="C1030" s="23" t="s">
        <v>1532</v>
      </c>
      <c r="D1030" s="23" t="s">
        <v>121</v>
      </c>
      <c r="E1030" s="23" t="s">
        <v>121</v>
      </c>
      <c r="F1030" s="23" t="s">
        <v>793</v>
      </c>
      <c r="G1030" s="23" t="s">
        <v>794</v>
      </c>
      <c r="H1030" s="23" t="s">
        <v>113</v>
      </c>
      <c r="I1030" s="13">
        <v>38000</v>
      </c>
      <c r="J1030" s="13">
        <v>38000</v>
      </c>
      <c r="K1030" s="23" t="s">
        <v>119</v>
      </c>
      <c r="L1030" s="24">
        <v>8.4480000000000004</v>
      </c>
      <c r="M1030" s="37">
        <f t="shared" si="98"/>
        <v>9</v>
      </c>
      <c r="N1030" s="24">
        <v>2.3029999999999999</v>
      </c>
      <c r="O1030" s="13">
        <v>2</v>
      </c>
      <c r="P1030" s="36">
        <f t="shared" si="99"/>
        <v>1.72725</v>
      </c>
      <c r="Q1030" s="38">
        <f t="shared" si="100"/>
        <v>21</v>
      </c>
      <c r="R1030" s="37">
        <f t="shared" si="101"/>
        <v>21</v>
      </c>
      <c r="S1030" s="39">
        <f>IF(AND(I1030=38000,R1030&lt;=4.5,M1030&gt;8),'[1]Pricing Schedule'!$F$8+('[1]Pricing Schedule'!$F$9*M1030),
IF(AND(I1030=38000,R1030&lt;=4.5,M1030&lt;=8),'[1]Pricing Schedule'!$F$34+('[1]Pricing Schedule'!$F$36*M1030),
IF(AND(I1030=38000,R1030&gt;4.5,R1030&lt;=9,M1030&gt;8),'[1]Pricing Schedule'!$F$17+('[1]Pricing Schedule'!$F$18*M1030),
IF(AND(I1030=38000,R1030&gt;4.5,R1030&lt;=9,M1030&lt;=8),'[1]Pricing Schedule'!$F$34+('[1]Pricing Schedule'!$F$36*M1030),
IF(AND(I1030=38000,R1030&gt;9,R1030&lt;=12.8,M1030&gt;8),'[1]Pricing Schedule'!$F$26+('[1]Pricing Schedule'!$F$27*M1030),
IF(AND(I1030=38000,R1030&gt;9,R1030&lt;=12.8,M1030&lt;=8),'[1]Pricing Schedule'!$F$34+('[1]Pricing Schedule'!$F$36*M1030),
IF(AND(I1030=38000,R1030&gt;12.8,R1030&lt;=22.8),'[1]Pricing Schedule'!$F$34+('[1]Pricing Schedule'!$F$36*M1030),
IF(AND(I1030=38000,R1030&gt;22.8,R1030&lt;=30.2),'[1]Pricing Schedule'!$F$43+('[1]Pricing Schedule'!$F$45*M1030),
IF(AND(I1030=38000,R1030&gt;30.2,R1030&lt;=45.9),'[1]Pricing Schedule'!$F$52+('[1]Pricing Schedule'!$F$54*M1030),
IF(AND(I1030=38000,R1030&gt;45.9,R1030&lt;=123.4),'[1]Pricing Schedule'!$F$96+('[1]Pricing Schedule'!$F$97*M1030),
IF(AND(I1030=38000,R1030&gt;123.4,R1030&lt;=168.2,M1030&lt;=10),'[1]Pricing Schedule'!$F$103+('[1]Pricing Schedule'!$F$105*M1030),
IF(AND(I1030=38000,R1030&gt;123.4,R1030&lt;=168.2,M1030&gt;10),'[1]Pricing Schedule'!$F$111+('[1]Pricing Schedule'!$F$113*M1030),
IF(AND(I1030=38000,R1030&gt;157.4,R1030&lt;=336.4,M1030&lt;=10),('[1]Pricing Schedule'!$F$103+('[1]Pricing Schedule'!$F$105*M1030))*2,
IF(AND(I1030=38000,R1030&gt;157.4,R1030&lt;=336.4,M1030&gt;10),('[1]Pricing Schedule'!$F$111+('[1]Pricing Schedule'!$F$113*M1030))*2,
IF(AND(I1030=38000,R1030&gt;314.8,R1030&lt;=504.6,M1030&lt;=10),('[1]Pricing Schedule'!$F$103+('[1]Pricing Schedule'!$F$105*M1030))*3,
IF(AND(I1030=38000,R1030&gt;314.8,R1030&lt;=504.6,M1030&gt;10),('[1]Pricing Schedule'!$F$111+('[1]Pricing Schedule'!$F$113*M1030))*3,
IF(AND(I1030=38000,R1030&gt;472.2,R1030&lt;=672.8,M1030&lt;=10),('[1]Pricing Schedule'!$F$103+('[1]Pricing Schedule'!$F$105*M1030))*4,
IF(AND(I1030=38000,R1030&gt;472.2,R1030&lt;=672.8,M1030&gt;10),('[1]Pricing Schedule'!$F$111+('[1]Pricing Schedule'!$F$113*M1030))*4,
IF(AND(I1030=110000,R1030&lt;=12.8,M1030&gt;2),'[1]Pricing Schedule'!$F$62+('[1]Pricing Schedule'!$F$63*M1030),
IF(AND(I1030=110000,R1030&lt;=12.8,M1030&lt;=2),'[1]Pricing Schedule'!$F$96+('[1]Pricing Schedule'!$F$97*M1030),
IF(AND(I1030=110000,R1030&gt;12.8,R1030&lt;=22.8,M1030&gt;3),'[1]Pricing Schedule'!$F$71+('[1]Pricing Schedule'!$F$72*M1030),
IF(AND(I1030=110000,R1030&gt;12.8,R1030&lt;=22.8,M1030&lt;=3),'[1]Pricing Schedule'!$F$96+('[1]Pricing Schedule'!$F$97*M1030),
IF(AND(I1030=110000,R1030&gt;22.8,R1030&lt;=30.2),'[1]Pricing Schedule'!$F$80+('[1]Pricing Schedule'!$F$81*M1030),
IF(AND(I1030=110000,R1030&gt;30.2,R1030&lt;=45.9),'[1]Pricing Schedule'!$F$89+('[1]Pricing Schedule'!$F$90*M1030),
IF(AND(I1030=110000,R1030&gt;45.9,R1030&lt;=123.4),'[1]Pricing Schedule'!$F$96+('[1]Pricing Schedule'!$F$97*M1030),
IF(AND(I1030=110000,R1030&gt;123.4,R1030&lt;=168.2,M1030&lt;=10),'[1]Pricing Schedule'!$F$103+('[1]Pricing Schedule'!$F$105*M1030),
IF(AND(I1030=110000,R1030&gt;123.4,R1030&lt;=168.2,M1030&gt;10),'[1]Pricing Schedule'!$F$111+('[1]Pricing Schedule'!$F$113*M1030),
IF(AND(I1030=110000,R1030&gt;168.2,R1030&lt;=336.4,M1030&lt;=10),('[1]Pricing Schedule'!$F$103+('[1]Pricing Schedule'!$F$105*M1030))*2,
IF(AND(I1030=110000,R1030&gt;168.2,R1030&lt;=336.4,M1030&gt;10),('[1]Pricing Schedule'!$F$111+('[1]Pricing Schedule'!$F$113*M1030))*2,
IF(AND(I1030=110000,R1030&gt;336.4,R1030&lt;=504.6,M1030&lt;=10),('[1]Pricing Schedule'!$F$103+('[1]Pricing Schedule'!$F$105*M1030))*3,
IF(AND(I1030=110000,R1030&gt;336.4,R1030&lt;=504.6,M1030&gt;10),('[1]Pricing Schedule'!$F$111+('[1]Pricing Schedule'!$F$113*M1030))*3,
IF(AND(I1030=110000,R1030&gt;504.6,R1030&lt;=672.8,M1030&lt;=10),('[1]Pricing Schedule'!$F$103+('[1]Pricing Schedule'!$F$105*M1030))*4,
IF(AND(I1030=110000,R1030&gt;504.6,R1030&lt;=672.8,M1030&gt;10),('[1]Pricing Schedule'!$F$111+('[1]Pricing Schedule'!$F$113*M1030))*4,
IF(AND(I1030=110000,R1030&gt;672.8,R1030&lt;=841,M1030&lt;=10),('[1]Pricing Schedule'!$F$103+('[1]Pricing Schedule'!$F$105*M1030))*5,
IF(AND(I1030=110000,R1030&gt;672.8,R1030&lt;=841,M1030&gt;10),('[1]Pricing Schedule'!$F$111+('[1]Pricing Schedule'!$F$113*M1030))*5,
IF(AND(I1030=110000,R1030&gt;672.8,R1030&lt;=841,M1030&lt;=10),('[1]Pricing Schedule'!$F$103+('[1]Pricing Schedule'!$F$105*M1030))*5,
IF(AND(I1030=110000,R1030&gt;672.8,R1030&lt;=841,M1030&gt;10),('[1]Pricing Schedule'!$F$111+('[1]Pricing Schedule'!$F$113*M1030))*5,
IF(AND(I1030=110000,R1030&gt;1345.6,R1030&lt;=1513.8,M1030&lt;=10),('[1]Pricing Schedule'!$F$103+('[1]Pricing Schedule'!$F$105*M1030))*9,
IF(AND(I1030=110000,R1030&gt;1345.6,R1030&lt;=1513.8,M1030&gt;10),('[1]Pricing Schedule'!$F$111+('[1]Pricing Schedule'!$F$113*M1030))*9,
9999999999)))))))))))))))))))))))))))))))))))))))</f>
        <v>980220</v>
      </c>
      <c r="T1030" s="21">
        <f>IF(AND(I1030=38000,R1030&lt;=4.5,M1030&gt;8),'[1]Pricing Schedule'!$J$9,
IF(AND(I1030=38000,R1030&lt;=4.5,M1030&lt;=8),'[1]Pricing Schedule'!$J$36,
IF(AND(I1030=38000,R1030&gt;4.5,R1030&lt;=9,M1030&gt;8),'[1]Pricing Schedule'!$J$18,
IF(AND(I1030=38000,R1030&gt;4.5,R1030&lt;=9,M1030&lt;=8),'[1]Pricing Schedule'!$J$36,
IF(AND(I1030=38000,R1030&gt;9,R1030&lt;=12.8,M1030&gt;8),'[1]Pricing Schedule'!$J$27,
IF(AND(I1030=38000,R1030&gt;9,R1030&lt;=12.8,M1030&lt;=8),'[1]Pricing Schedule'!$J$36,
IF(AND(I1030=38000,R1030&gt;12.8,R1030&lt;=22.8),'[1]Pricing Schedule'!$J$36,
IF(AND(I1030=38000,R1030&gt;22.8,R1030&lt;=30.2),'[1]Pricing Schedule'!$J$45,
IF(AND(I1030=38000,R1030&gt;30.2,R1030&lt;=45.9),'[1]Pricing Schedule'!$J$54,
IF(AND(I1030=38000,R1030&gt;45.9,R1030&lt;=123.4),'[1]Pricing Schedule'!$J$97,
IF(AND(I1030=38000,R1030&gt;123.4,R1030&lt;=168.2,M1030&lt;=10),'[1]Pricing Schedule'!$J$105,
IF(AND(I1030=38000,R1030&gt;123.4,R1030&lt;=168.2,M1030&gt;10),'[1]Pricing Schedule'!$J$113,
IF(AND(I1030=38000,R1030&gt;168.2,R1030&lt;=336.4,M1030&lt;=10),('[1]Pricing Schedule'!$J$105),
IF(AND(I1030=38000,R1030&gt;168.2,R1030&lt;=336.4,M1030&gt;10),('[1]Pricing Schedule'!$J$113),
IF(AND(I1030=38000,R1030&gt;336.4,R1030&lt;=504.6,M1030&lt;=10),('[1]Pricing Schedule'!$J$105),
IF(AND(I1030=38000,R1030&gt;336.4,R1030&lt;=504.6,M1030&gt;10),('[1]Pricing Schedule'!$J$113),
IF(AND(I1030=38000,R1030&gt;504.6,R1030&lt;=672.8,M1030&lt;=10),('[1]Pricing Schedule'!$J$105),
IF(AND(I1030=38000,R1030&gt;504.6,R1030&lt;=672.8,M1030&gt;10),('[1]Pricing Schedule'!$J$113),
IF(AND(I1030=110000,R1030&lt;=12.8,M1030&gt;2),'[1]Pricing Schedule'!$J$63,
IF(AND(I1030=110000,R1030&lt;=12.8,M1030&lt;=2),'[1]Pricing Schedule'!$J$97,
IF(AND(I1030=110000,R1030&gt;12.8,R1030&lt;=22.8,M1030&gt;3),'[1]Pricing Schedule'!$J$72,
IF(AND(I1030=110000,R1030&gt;12.8,R1030&lt;=22.8,M1030&lt;=3),'[1]Pricing Schedule'!$J$97,
IF(AND(I1030=110000,R1030&gt;22.8,R1030&lt;=30.2),'[1]Pricing Schedule'!$J$81,
IF(AND(I1030=110000,R1030&gt;30.2,R1030&lt;=45.9),'[1]Pricing Schedule'!$J$90,
IF(AND(I1030=110000,R1030&gt;45.9,R1030&lt;=123.4),'[1]Pricing Schedule'!$J$97,
IF(AND(I1030=110000,R1030&gt;123.4,R1030&lt;=168.2,M1030&lt;=10),'[1]Pricing Schedule'!$J$105,
IF(AND(I1030=110000,R1030&gt;123.4,R1030&lt;=168.2,M1030&gt;10),'[1]Pricing Schedule'!$J$113,
IF(AND(I1030=110000,R1030&gt;168.2,R1030&lt;=336.2,M1030&lt;=10),('[1]Pricing Schedule'!$J$105),
IF(AND(I1030=110000,R1030&gt;168.2,R1030&lt;=336.2,M1030&gt;10),('[1]Pricing Schedule'!$J$113),
IF(AND(I1030=110000,R1030&gt;336.4,R1030&lt;=504.6,M1030&lt;=10),('[1]Pricing Schedule'!$J$105),
IF(AND(I1030=110000,R1030&gt;336.4,R1030&lt;=504.6,M1030&gt;10),('[1]Pricing Schedule'!$J$113),
IF(AND(I1030=110000,R1030&gt;504.6,R1030&lt;=672.8,M1030&lt;=10),('[1]Pricing Schedule'!$J$105),
IF(AND(I1030=110000,R1030&gt;504.6,R1030&lt;=672.8,M1030&gt;10),('[1]Pricing Schedule'!$J$113),
IF(AND(I1030=110000,R1030&gt;672.8,R1030&lt;=841,M1030&lt;=10),('[1]Pricing Schedule'!$J$105),
IF(AND(I1030=110000,R1030&gt;672.8,R1030&lt;=841,M1030&gt;10),('[1]Pricing Schedule'!$J$113),
IF(AND(I1030=110000,R1030&gt;1682,R1030&lt;=1850.2,M1030&lt;=10),('[1]Pricing Schedule'!$J$105),
IF(AND(I1030=110000,R1030&gt;1682,R1030&lt;=1850.2,M1030&gt;10),('[1]Pricing Schedule'!$J$113),
IF(AND(I1030=110000,R1030&gt;2018.4,R1030&lt;=2186.6,M1030&lt;=10),('[1]Pricing Schedule'!$J$105),
IF(AND(I1030=110000,R1030&gt;2018.4,R1030&lt;=2186.6,M1030&gt;10),('[1]Pricing Schedule'!$J$113),999999999)))))))))))))))))))))))))))))))))))))))</f>
        <v>4</v>
      </c>
      <c r="U1030" s="40">
        <f t="shared" si="102"/>
        <v>46677.142857142855</v>
      </c>
      <c r="V1030" s="41">
        <f t="shared" si="103"/>
        <v>21.423762012609416</v>
      </c>
      <c r="Y1030" s="23">
        <v>638</v>
      </c>
      <c r="Z1030" s="23">
        <v>690</v>
      </c>
      <c r="AR1030" s="35"/>
    </row>
    <row r="1031" spans="1:44">
      <c r="A1031" s="23">
        <v>1032</v>
      </c>
      <c r="B1031" s="23">
        <v>1032</v>
      </c>
      <c r="C1031" s="23" t="s">
        <v>1533</v>
      </c>
      <c r="D1031" s="23" t="s">
        <v>121</v>
      </c>
      <c r="E1031" s="23" t="s">
        <v>121</v>
      </c>
      <c r="F1031" s="23" t="s">
        <v>1534</v>
      </c>
      <c r="G1031" s="23" t="s">
        <v>1535</v>
      </c>
      <c r="H1031" s="23" t="s">
        <v>133</v>
      </c>
      <c r="I1031" s="13">
        <v>110000</v>
      </c>
      <c r="J1031" s="13">
        <v>110000</v>
      </c>
      <c r="K1031" s="13">
        <v>38000</v>
      </c>
      <c r="L1031" s="24">
        <v>3.3570000000000002</v>
      </c>
      <c r="M1031" s="37">
        <f t="shared" si="98"/>
        <v>4</v>
      </c>
      <c r="N1031" s="24">
        <v>0.83899999999999997</v>
      </c>
      <c r="O1031" s="13">
        <v>2</v>
      </c>
      <c r="P1031" s="36">
        <f t="shared" si="99"/>
        <v>0.62924999999999998</v>
      </c>
      <c r="Q1031" s="38">
        <f t="shared" si="100"/>
        <v>8.4</v>
      </c>
      <c r="R1031" s="37">
        <f t="shared" si="101"/>
        <v>8.4</v>
      </c>
      <c r="S1031" s="39">
        <f>IF(AND(I1031=38000,R1031&lt;=4.5,M1031&gt;8),'[1]Pricing Schedule'!$F$8+('[1]Pricing Schedule'!$F$9*M1031),
IF(AND(I1031=38000,R1031&lt;=4.5,M1031&lt;=8),'[1]Pricing Schedule'!$F$34+('[1]Pricing Schedule'!$F$36*M1031),
IF(AND(I1031=38000,R1031&gt;4.5,R1031&lt;=9,M1031&gt;8),'[1]Pricing Schedule'!$F$17+('[1]Pricing Schedule'!$F$18*M1031),
IF(AND(I1031=38000,R1031&gt;4.5,R1031&lt;=9,M1031&lt;=8),'[1]Pricing Schedule'!$F$34+('[1]Pricing Schedule'!$F$36*M1031),
IF(AND(I1031=38000,R1031&gt;9,R1031&lt;=12.8,M1031&gt;8),'[1]Pricing Schedule'!$F$26+('[1]Pricing Schedule'!$F$27*M1031),
IF(AND(I1031=38000,R1031&gt;9,R1031&lt;=12.8,M1031&lt;=8),'[1]Pricing Schedule'!$F$34+('[1]Pricing Schedule'!$F$36*M1031),
IF(AND(I1031=38000,R1031&gt;12.8,R1031&lt;=22.8),'[1]Pricing Schedule'!$F$34+('[1]Pricing Schedule'!$F$36*M1031),
IF(AND(I1031=38000,R1031&gt;22.8,R1031&lt;=30.2),'[1]Pricing Schedule'!$F$43+('[1]Pricing Schedule'!$F$45*M1031),
IF(AND(I1031=38000,R1031&gt;30.2,R1031&lt;=45.9),'[1]Pricing Schedule'!$F$52+('[1]Pricing Schedule'!$F$54*M1031),
IF(AND(I1031=38000,R1031&gt;45.9,R1031&lt;=123.4),'[1]Pricing Schedule'!$F$96+('[1]Pricing Schedule'!$F$97*M1031),
IF(AND(I1031=38000,R1031&gt;123.4,R1031&lt;=168.2,M1031&lt;=10),'[1]Pricing Schedule'!$F$103+('[1]Pricing Schedule'!$F$105*M1031),
IF(AND(I1031=38000,R1031&gt;123.4,R1031&lt;=168.2,M1031&gt;10),'[1]Pricing Schedule'!$F$111+('[1]Pricing Schedule'!$F$113*M1031),
IF(AND(I1031=38000,R1031&gt;157.4,R1031&lt;=336.4,M1031&lt;=10),('[1]Pricing Schedule'!$F$103+('[1]Pricing Schedule'!$F$105*M1031))*2,
IF(AND(I1031=38000,R1031&gt;157.4,R1031&lt;=336.4,M1031&gt;10),('[1]Pricing Schedule'!$F$111+('[1]Pricing Schedule'!$F$113*M1031))*2,
IF(AND(I1031=38000,R1031&gt;314.8,R1031&lt;=504.6,M1031&lt;=10),('[1]Pricing Schedule'!$F$103+('[1]Pricing Schedule'!$F$105*M1031))*3,
IF(AND(I1031=38000,R1031&gt;314.8,R1031&lt;=504.6,M1031&gt;10),('[1]Pricing Schedule'!$F$111+('[1]Pricing Schedule'!$F$113*M1031))*3,
IF(AND(I1031=38000,R1031&gt;472.2,R1031&lt;=672.8,M1031&lt;=10),('[1]Pricing Schedule'!$F$103+('[1]Pricing Schedule'!$F$105*M1031))*4,
IF(AND(I1031=38000,R1031&gt;472.2,R1031&lt;=672.8,M1031&gt;10),('[1]Pricing Schedule'!$F$111+('[1]Pricing Schedule'!$F$113*M1031))*4,
IF(AND(I1031=110000,R1031&lt;=12.8,M1031&gt;2),'[1]Pricing Schedule'!$F$62+('[1]Pricing Schedule'!$F$63*M1031),
IF(AND(I1031=110000,R1031&lt;=12.8,M1031&lt;=2),'[1]Pricing Schedule'!$F$96+('[1]Pricing Schedule'!$F$97*M1031),
IF(AND(I1031=110000,R1031&gt;12.8,R1031&lt;=22.8,M1031&gt;3),'[1]Pricing Schedule'!$F$71+('[1]Pricing Schedule'!$F$72*M1031),
IF(AND(I1031=110000,R1031&gt;12.8,R1031&lt;=22.8,M1031&lt;=3),'[1]Pricing Schedule'!$F$96+('[1]Pricing Schedule'!$F$97*M1031),
IF(AND(I1031=110000,R1031&gt;22.8,R1031&lt;=30.2),'[1]Pricing Schedule'!$F$80+('[1]Pricing Schedule'!$F$81*M1031),
IF(AND(I1031=110000,R1031&gt;30.2,R1031&lt;=45.9),'[1]Pricing Schedule'!$F$89+('[1]Pricing Schedule'!$F$90*M1031),
IF(AND(I1031=110000,R1031&gt;45.9,R1031&lt;=123.4),'[1]Pricing Schedule'!$F$96+('[1]Pricing Schedule'!$F$97*M1031),
IF(AND(I1031=110000,R1031&gt;123.4,R1031&lt;=168.2,M1031&lt;=10),'[1]Pricing Schedule'!$F$103+('[1]Pricing Schedule'!$F$105*M1031),
IF(AND(I1031=110000,R1031&gt;123.4,R1031&lt;=168.2,M1031&gt;10),'[1]Pricing Schedule'!$F$111+('[1]Pricing Schedule'!$F$113*M1031),
IF(AND(I1031=110000,R1031&gt;168.2,R1031&lt;=336.4,M1031&lt;=10),('[1]Pricing Schedule'!$F$103+('[1]Pricing Schedule'!$F$105*M1031))*2,
IF(AND(I1031=110000,R1031&gt;168.2,R1031&lt;=336.4,M1031&gt;10),('[1]Pricing Schedule'!$F$111+('[1]Pricing Schedule'!$F$113*M1031))*2,
IF(AND(I1031=110000,R1031&gt;336.4,R1031&lt;=504.6,M1031&lt;=10),('[1]Pricing Schedule'!$F$103+('[1]Pricing Schedule'!$F$105*M1031))*3,
IF(AND(I1031=110000,R1031&gt;336.4,R1031&lt;=504.6,M1031&gt;10),('[1]Pricing Schedule'!$F$111+('[1]Pricing Schedule'!$F$113*M1031))*3,
IF(AND(I1031=110000,R1031&gt;504.6,R1031&lt;=672.8,M1031&lt;=10),('[1]Pricing Schedule'!$F$103+('[1]Pricing Schedule'!$F$105*M1031))*4,
IF(AND(I1031=110000,R1031&gt;504.6,R1031&lt;=672.8,M1031&gt;10),('[1]Pricing Schedule'!$F$111+('[1]Pricing Schedule'!$F$113*M1031))*4,
IF(AND(I1031=110000,R1031&gt;672.8,R1031&lt;=841,M1031&lt;=10),('[1]Pricing Schedule'!$F$103+('[1]Pricing Schedule'!$F$105*M1031))*5,
IF(AND(I1031=110000,R1031&gt;672.8,R1031&lt;=841,M1031&gt;10),('[1]Pricing Schedule'!$F$111+('[1]Pricing Schedule'!$F$113*M1031))*5,
IF(AND(I1031=110000,R1031&gt;672.8,R1031&lt;=841,M1031&lt;=10),('[1]Pricing Schedule'!$F$103+('[1]Pricing Schedule'!$F$105*M1031))*5,
IF(AND(I1031=110000,R1031&gt;672.8,R1031&lt;=841,M1031&gt;10),('[1]Pricing Schedule'!$F$111+('[1]Pricing Schedule'!$F$113*M1031))*5,
IF(AND(I1031=110000,R1031&gt;1345.6,R1031&lt;=1513.8,M1031&lt;=10),('[1]Pricing Schedule'!$F$103+('[1]Pricing Schedule'!$F$105*M1031))*9,
IF(AND(I1031=110000,R1031&gt;1345.6,R1031&lt;=1513.8,M1031&gt;10),('[1]Pricing Schedule'!$F$111+('[1]Pricing Schedule'!$F$113*M1031))*9,
9999999999)))))))))))))))))))))))))))))))))))))))</f>
        <v>1627270</v>
      </c>
      <c r="T1031" s="21">
        <f>IF(AND(I1031=38000,R1031&lt;=4.5,M1031&gt;8),'[1]Pricing Schedule'!$J$9,
IF(AND(I1031=38000,R1031&lt;=4.5,M1031&lt;=8),'[1]Pricing Schedule'!$J$36,
IF(AND(I1031=38000,R1031&gt;4.5,R1031&lt;=9,M1031&gt;8),'[1]Pricing Schedule'!$J$18,
IF(AND(I1031=38000,R1031&gt;4.5,R1031&lt;=9,M1031&lt;=8),'[1]Pricing Schedule'!$J$36,
IF(AND(I1031=38000,R1031&gt;9,R1031&lt;=12.8,M1031&gt;8),'[1]Pricing Schedule'!$J$27,
IF(AND(I1031=38000,R1031&gt;9,R1031&lt;=12.8,M1031&lt;=8),'[1]Pricing Schedule'!$J$36,
IF(AND(I1031=38000,R1031&gt;12.8,R1031&lt;=22.8),'[1]Pricing Schedule'!$J$36,
IF(AND(I1031=38000,R1031&gt;22.8,R1031&lt;=30.2),'[1]Pricing Schedule'!$J$45,
IF(AND(I1031=38000,R1031&gt;30.2,R1031&lt;=45.9),'[1]Pricing Schedule'!$J$54,
IF(AND(I1031=38000,R1031&gt;45.9,R1031&lt;=123.4),'[1]Pricing Schedule'!$J$97,
IF(AND(I1031=38000,R1031&gt;123.4,R1031&lt;=168.2,M1031&lt;=10),'[1]Pricing Schedule'!$J$105,
IF(AND(I1031=38000,R1031&gt;123.4,R1031&lt;=168.2,M1031&gt;10),'[1]Pricing Schedule'!$J$113,
IF(AND(I1031=38000,R1031&gt;168.2,R1031&lt;=336.4,M1031&lt;=10),('[1]Pricing Schedule'!$J$105),
IF(AND(I1031=38000,R1031&gt;168.2,R1031&lt;=336.4,M1031&gt;10),('[1]Pricing Schedule'!$J$113),
IF(AND(I1031=38000,R1031&gt;336.4,R1031&lt;=504.6,M1031&lt;=10),('[1]Pricing Schedule'!$J$105),
IF(AND(I1031=38000,R1031&gt;336.4,R1031&lt;=504.6,M1031&gt;10),('[1]Pricing Schedule'!$J$113),
IF(AND(I1031=38000,R1031&gt;504.6,R1031&lt;=672.8,M1031&lt;=10),('[1]Pricing Schedule'!$J$105),
IF(AND(I1031=38000,R1031&gt;504.6,R1031&lt;=672.8,M1031&gt;10),('[1]Pricing Schedule'!$J$113),
IF(AND(I1031=110000,R1031&lt;=12.8,M1031&gt;2),'[1]Pricing Schedule'!$J$63,
IF(AND(I1031=110000,R1031&lt;=12.8,M1031&lt;=2),'[1]Pricing Schedule'!$J$97,
IF(AND(I1031=110000,R1031&gt;12.8,R1031&lt;=22.8,M1031&gt;3),'[1]Pricing Schedule'!$J$72,
IF(AND(I1031=110000,R1031&gt;12.8,R1031&lt;=22.8,M1031&lt;=3),'[1]Pricing Schedule'!$J$97,
IF(AND(I1031=110000,R1031&gt;22.8,R1031&lt;=30.2),'[1]Pricing Schedule'!$J$81,
IF(AND(I1031=110000,R1031&gt;30.2,R1031&lt;=45.9),'[1]Pricing Schedule'!$J$90,
IF(AND(I1031=110000,R1031&gt;45.9,R1031&lt;=123.4),'[1]Pricing Schedule'!$J$97,
IF(AND(I1031=110000,R1031&gt;123.4,R1031&lt;=168.2,M1031&lt;=10),'[1]Pricing Schedule'!$J$105,
IF(AND(I1031=110000,R1031&gt;123.4,R1031&lt;=168.2,M1031&gt;10),'[1]Pricing Schedule'!$J$113,
IF(AND(I1031=110000,R1031&gt;168.2,R1031&lt;=336.2,M1031&lt;=10),('[1]Pricing Schedule'!$J$105),
IF(AND(I1031=110000,R1031&gt;168.2,R1031&lt;=336.2,M1031&gt;10),('[1]Pricing Schedule'!$J$113),
IF(AND(I1031=110000,R1031&gt;336.4,R1031&lt;=504.6,M1031&lt;=10),('[1]Pricing Schedule'!$J$105),
IF(AND(I1031=110000,R1031&gt;336.4,R1031&lt;=504.6,M1031&gt;10),('[1]Pricing Schedule'!$J$113),
IF(AND(I1031=110000,R1031&gt;504.6,R1031&lt;=672.8,M1031&lt;=10),('[1]Pricing Schedule'!$J$105),
IF(AND(I1031=110000,R1031&gt;504.6,R1031&lt;=672.8,M1031&gt;10),('[1]Pricing Schedule'!$J$113),
IF(AND(I1031=110000,R1031&gt;672.8,R1031&lt;=841,M1031&lt;=10),('[1]Pricing Schedule'!$J$105),
IF(AND(I1031=110000,R1031&gt;672.8,R1031&lt;=841,M1031&gt;10),('[1]Pricing Schedule'!$J$113),
IF(AND(I1031=110000,R1031&gt;1682,R1031&lt;=1850.2,M1031&lt;=10),('[1]Pricing Schedule'!$J$105),
IF(AND(I1031=110000,R1031&gt;1682,R1031&lt;=1850.2,M1031&gt;10),('[1]Pricing Schedule'!$J$113),
IF(AND(I1031=110000,R1031&gt;2018.4,R1031&lt;=2186.6,M1031&lt;=10),('[1]Pricing Schedule'!$J$105),
IF(AND(I1031=110000,R1031&gt;2018.4,R1031&lt;=2186.6,M1031&gt;10),('[1]Pricing Schedule'!$J$113),999999999)))))))))))))))))))))))))))))))))))))))</f>
        <v>7</v>
      </c>
      <c r="U1031" s="40">
        <f t="shared" si="102"/>
        <v>193722.61904761905</v>
      </c>
      <c r="V1031" s="41">
        <f t="shared" si="103"/>
        <v>5.162019824614231</v>
      </c>
      <c r="Y1031" s="23">
        <v>362</v>
      </c>
      <c r="Z1031" s="23">
        <v>15</v>
      </c>
      <c r="AR1031" s="35"/>
    </row>
    <row r="1032" spans="1:44" s="44" customFormat="1">
      <c r="A1032" s="43">
        <v>1033</v>
      </c>
      <c r="B1032" s="43">
        <v>1033</v>
      </c>
      <c r="C1032" s="43" t="s">
        <v>1536</v>
      </c>
      <c r="D1032" s="23" t="s">
        <v>116</v>
      </c>
      <c r="E1032" s="23" t="s">
        <v>116</v>
      </c>
      <c r="F1032" s="43" t="s">
        <v>807</v>
      </c>
      <c r="G1032" s="43" t="s">
        <v>808</v>
      </c>
      <c r="H1032" s="43" t="s">
        <v>113</v>
      </c>
      <c r="I1032" s="44">
        <v>38000</v>
      </c>
      <c r="J1032" s="44">
        <v>38000</v>
      </c>
      <c r="K1032" s="43" t="s">
        <v>119</v>
      </c>
      <c r="L1032" s="45">
        <v>2.7010000000000001</v>
      </c>
      <c r="M1032" s="46">
        <f t="shared" si="98"/>
        <v>3</v>
      </c>
      <c r="N1032" s="45">
        <v>19.050999999999899</v>
      </c>
      <c r="O1032" s="44">
        <v>2</v>
      </c>
      <c r="P1032" s="46">
        <f t="shared" si="99"/>
        <v>14.288249999999923</v>
      </c>
      <c r="Q1032" s="47">
        <f t="shared" si="100"/>
        <v>176.4</v>
      </c>
      <c r="R1032" s="46">
        <f t="shared" si="101"/>
        <v>176.4</v>
      </c>
      <c r="S1032" s="39">
        <f>IF(AND(I1032=38000,R1032&lt;=4.5,M1032&gt;8),'[1]Pricing Schedule'!$F$8+('[1]Pricing Schedule'!$F$9*M1032),
IF(AND(I1032=38000,R1032&lt;=4.5,M1032&lt;=8),'[1]Pricing Schedule'!$F$34+('[1]Pricing Schedule'!$F$36*M1032),
IF(AND(I1032=38000,R1032&gt;4.5,R1032&lt;=9,M1032&gt;8),'[1]Pricing Schedule'!$F$17+('[1]Pricing Schedule'!$F$18*M1032),
IF(AND(I1032=38000,R1032&gt;4.5,R1032&lt;=9,M1032&lt;=8),'[1]Pricing Schedule'!$F$34+('[1]Pricing Schedule'!$F$36*M1032),
IF(AND(I1032=38000,R1032&gt;9,R1032&lt;=12.8,M1032&gt;8),'[1]Pricing Schedule'!$F$26+('[1]Pricing Schedule'!$F$27*M1032),
IF(AND(I1032=38000,R1032&gt;9,R1032&lt;=12.8,M1032&lt;=8),'[1]Pricing Schedule'!$F$34+('[1]Pricing Schedule'!$F$36*M1032),
IF(AND(I1032=38000,R1032&gt;12.8,R1032&lt;=22.8),'[1]Pricing Schedule'!$F$34+('[1]Pricing Schedule'!$F$36*M1032),
IF(AND(I1032=38000,R1032&gt;22.8,R1032&lt;=30.2),'[1]Pricing Schedule'!$F$43+('[1]Pricing Schedule'!$F$45*M1032),
IF(AND(I1032=38000,R1032&gt;30.2,R1032&lt;=45.9),'[1]Pricing Schedule'!$F$52+('[1]Pricing Schedule'!$F$54*M1032),
IF(AND(I1032=38000,R1032&gt;45.9,R1032&lt;=123.4),'[1]Pricing Schedule'!$F$96+('[1]Pricing Schedule'!$F$97*M1032),
IF(AND(I1032=38000,R1032&gt;123.4,R1032&lt;=168.2,M1032&lt;=10),'[1]Pricing Schedule'!$F$103+('[1]Pricing Schedule'!$F$105*M1032),
IF(AND(I1032=38000,R1032&gt;123.4,R1032&lt;=168.2,M1032&gt;10),'[1]Pricing Schedule'!$F$111+('[1]Pricing Schedule'!$F$113*M1032),
IF(AND(I1032=38000,R1032&gt;157.4,R1032&lt;=336.4,M1032&lt;=10),('[1]Pricing Schedule'!$F$103+('[1]Pricing Schedule'!$F$105*M1032))*2,
IF(AND(I1032=38000,R1032&gt;157.4,R1032&lt;=336.4,M1032&gt;10),('[1]Pricing Schedule'!$F$111+('[1]Pricing Schedule'!$F$113*M1032))*2,
IF(AND(I1032=38000,R1032&gt;314.8,R1032&lt;=504.6,M1032&lt;=10),('[1]Pricing Schedule'!$F$103+('[1]Pricing Schedule'!$F$105*M1032))*3,
IF(AND(I1032=38000,R1032&gt;314.8,R1032&lt;=504.6,M1032&gt;10),('[1]Pricing Schedule'!$F$111+('[1]Pricing Schedule'!$F$113*M1032))*3,
IF(AND(I1032=38000,R1032&gt;472.2,R1032&lt;=672.8,M1032&lt;=10),('[1]Pricing Schedule'!$F$103+('[1]Pricing Schedule'!$F$105*M1032))*4,
IF(AND(I1032=38000,R1032&gt;472.2,R1032&lt;=672.8,M1032&gt;10),('[1]Pricing Schedule'!$F$111+('[1]Pricing Schedule'!$F$113*M1032))*4,
IF(AND(I1032=110000,R1032&lt;=12.8,M1032&gt;2),'[1]Pricing Schedule'!$F$62+('[1]Pricing Schedule'!$F$63*M1032),
IF(AND(I1032=110000,R1032&lt;=12.8,M1032&lt;=2),'[1]Pricing Schedule'!$F$96+('[1]Pricing Schedule'!$F$97*M1032),
IF(AND(I1032=110000,R1032&gt;12.8,R1032&lt;=22.8,M1032&gt;3),'[1]Pricing Schedule'!$F$71+('[1]Pricing Schedule'!$F$72*M1032),
IF(AND(I1032=110000,R1032&gt;12.8,R1032&lt;=22.8,M1032&lt;=3),'[1]Pricing Schedule'!$F$96+('[1]Pricing Schedule'!$F$97*M1032),
IF(AND(I1032=110000,R1032&gt;22.8,R1032&lt;=30.2),'[1]Pricing Schedule'!$F$80+('[1]Pricing Schedule'!$F$81*M1032),
IF(AND(I1032=110000,R1032&gt;30.2,R1032&lt;=45.9),'[1]Pricing Schedule'!$F$89+('[1]Pricing Schedule'!$F$90*M1032),
IF(AND(I1032=110000,R1032&gt;45.9,R1032&lt;=123.4),'[1]Pricing Schedule'!$F$96+('[1]Pricing Schedule'!$F$97*M1032),
IF(AND(I1032=110000,R1032&gt;123.4,R1032&lt;=168.2,M1032&lt;=10),'[1]Pricing Schedule'!$F$103+('[1]Pricing Schedule'!$F$105*M1032),
IF(AND(I1032=110000,R1032&gt;123.4,R1032&lt;=168.2,M1032&gt;10),'[1]Pricing Schedule'!$F$111+('[1]Pricing Schedule'!$F$113*M1032),
IF(AND(I1032=110000,R1032&gt;168.2,R1032&lt;=336.4,M1032&lt;=10),('[1]Pricing Schedule'!$F$103+('[1]Pricing Schedule'!$F$105*M1032))*2,
IF(AND(I1032=110000,R1032&gt;168.2,R1032&lt;=336.4,M1032&gt;10),('[1]Pricing Schedule'!$F$111+('[1]Pricing Schedule'!$F$113*M1032))*2,
IF(AND(I1032=110000,R1032&gt;336.4,R1032&lt;=504.6,M1032&lt;=10),('[1]Pricing Schedule'!$F$103+('[1]Pricing Schedule'!$F$105*M1032))*3,
IF(AND(I1032=110000,R1032&gt;336.4,R1032&lt;=504.6,M1032&gt;10),('[1]Pricing Schedule'!$F$111+('[1]Pricing Schedule'!$F$113*M1032))*3,
IF(AND(I1032=110000,R1032&gt;504.6,R1032&lt;=672.8,M1032&lt;=10),('[1]Pricing Schedule'!$F$103+('[1]Pricing Schedule'!$F$105*M1032))*4,
IF(AND(I1032=110000,R1032&gt;504.6,R1032&lt;=672.8,M1032&gt;10),('[1]Pricing Schedule'!$F$111+('[1]Pricing Schedule'!$F$113*M1032))*4,
IF(AND(I1032=110000,R1032&gt;672.8,R1032&lt;=841,M1032&lt;=10),('[1]Pricing Schedule'!$F$103+('[1]Pricing Schedule'!$F$105*M1032))*5,
IF(AND(I1032=110000,R1032&gt;672.8,R1032&lt;=841,M1032&gt;10),('[1]Pricing Schedule'!$F$111+('[1]Pricing Schedule'!$F$113*M1032))*5,
IF(AND(I1032=110000,R1032&gt;672.8,R1032&lt;=841,M1032&lt;=10),('[1]Pricing Schedule'!$F$103+('[1]Pricing Schedule'!$F$105*M1032))*5,
IF(AND(I1032=110000,R1032&gt;672.8,R1032&lt;=841,M1032&gt;10),('[1]Pricing Schedule'!$F$111+('[1]Pricing Schedule'!$F$113*M1032))*5,
IF(AND(I1032=110000,R1032&gt;1345.6,R1032&lt;=1513.8,M1032&lt;=10),('[1]Pricing Schedule'!$F$103+('[1]Pricing Schedule'!$F$105*M1032))*9,
IF(AND(I1032=110000,R1032&gt;1345.6,R1032&lt;=1513.8,M1032&gt;10),('[1]Pricing Schedule'!$F$111+('[1]Pricing Schedule'!$F$113*M1032))*9,
9999999999)))))))))))))))))))))))))))))))))))))))</f>
        <v>4117400</v>
      </c>
      <c r="T1032" s="48">
        <f>IF(AND(I1032=38000,R1032&lt;=4.5,M1032&gt;8),'[1]Pricing Schedule'!$J$9,
IF(AND(I1032=38000,R1032&lt;=4.5,M1032&lt;=8),'[1]Pricing Schedule'!$J$36,
IF(AND(I1032=38000,R1032&gt;4.5,R1032&lt;=9,M1032&gt;8),'[1]Pricing Schedule'!$J$18,
IF(AND(I1032=38000,R1032&gt;4.5,R1032&lt;=9,M1032&lt;=8),'[1]Pricing Schedule'!$J$36,
IF(AND(I1032=38000,R1032&gt;9,R1032&lt;=12.8,M1032&gt;8),'[1]Pricing Schedule'!$J$27,
IF(AND(I1032=38000,R1032&gt;9,R1032&lt;=12.8,M1032&lt;=8),'[1]Pricing Schedule'!$J$36,
IF(AND(I1032=38000,R1032&gt;12.8,R1032&lt;=22.8),'[1]Pricing Schedule'!$J$36,
IF(AND(I1032=38000,R1032&gt;22.8,R1032&lt;=30.2),'[1]Pricing Schedule'!$J$45,
IF(AND(I1032=38000,R1032&gt;30.2,R1032&lt;=45.9),'[1]Pricing Schedule'!$J$54,
IF(AND(I1032=38000,R1032&gt;45.9,R1032&lt;=123.4),'[1]Pricing Schedule'!$J$97,
IF(AND(I1032=38000,R1032&gt;123.4,R1032&lt;=168.2,M1032&lt;=10),'[1]Pricing Schedule'!$J$105,
IF(AND(I1032=38000,R1032&gt;123.4,R1032&lt;=168.2,M1032&gt;10),'[1]Pricing Schedule'!$J$113,
IF(AND(I1032=38000,R1032&gt;168.2,R1032&lt;=336.4,M1032&lt;=10),('[1]Pricing Schedule'!$J$105),
IF(AND(I1032=38000,R1032&gt;168.2,R1032&lt;=336.4,M1032&gt;10),('[1]Pricing Schedule'!$J$113),
IF(AND(I1032=38000,R1032&gt;336.4,R1032&lt;=504.6,M1032&lt;=10),('[1]Pricing Schedule'!$J$105),
IF(AND(I1032=38000,R1032&gt;336.4,R1032&lt;=504.6,M1032&gt;10),('[1]Pricing Schedule'!$J$113),
IF(AND(I1032=38000,R1032&gt;504.6,R1032&lt;=672.8,M1032&lt;=10),('[1]Pricing Schedule'!$J$105),
IF(AND(I1032=38000,R1032&gt;504.6,R1032&lt;=672.8,M1032&gt;10),('[1]Pricing Schedule'!$J$113),
IF(AND(I1032=110000,R1032&lt;=12.8,M1032&gt;2),'[1]Pricing Schedule'!$J$63,
IF(AND(I1032=110000,R1032&lt;=12.8,M1032&lt;=2),'[1]Pricing Schedule'!$J$97,
IF(AND(I1032=110000,R1032&gt;12.8,R1032&lt;=22.8,M1032&gt;3),'[1]Pricing Schedule'!$J$72,
IF(AND(I1032=110000,R1032&gt;12.8,R1032&lt;=22.8,M1032&lt;=3),'[1]Pricing Schedule'!$J$97,
IF(AND(I1032=110000,R1032&gt;22.8,R1032&lt;=30.2),'[1]Pricing Schedule'!$J$81,
IF(AND(I1032=110000,R1032&gt;30.2,R1032&lt;=45.9),'[1]Pricing Schedule'!$J$90,
IF(AND(I1032=110000,R1032&gt;45.9,R1032&lt;=123.4),'[1]Pricing Schedule'!$J$97,
IF(AND(I1032=110000,R1032&gt;123.4,R1032&lt;=168.2,M1032&lt;=10),'[1]Pricing Schedule'!$J$105,
IF(AND(I1032=110000,R1032&gt;123.4,R1032&lt;=168.2,M1032&gt;10),'[1]Pricing Schedule'!$J$113,
IF(AND(I1032=110000,R1032&gt;168.2,R1032&lt;=336.2,M1032&lt;=10),('[1]Pricing Schedule'!$J$105),
IF(AND(I1032=110000,R1032&gt;168.2,R1032&lt;=336.2,M1032&gt;10),('[1]Pricing Schedule'!$J$113),
IF(AND(I1032=110000,R1032&gt;336.4,R1032&lt;=504.6,M1032&lt;=10),('[1]Pricing Schedule'!$J$105),
IF(AND(I1032=110000,R1032&gt;336.4,R1032&lt;=504.6,M1032&gt;10),('[1]Pricing Schedule'!$J$113),
IF(AND(I1032=110000,R1032&gt;504.6,R1032&lt;=672.8,M1032&lt;=10),('[1]Pricing Schedule'!$J$105),
IF(AND(I1032=110000,R1032&gt;504.6,R1032&lt;=672.8,M1032&gt;10),('[1]Pricing Schedule'!$J$113),
IF(AND(I1032=110000,R1032&gt;672.8,R1032&lt;=841,M1032&lt;=10),('[1]Pricing Schedule'!$J$105),
IF(AND(I1032=110000,R1032&gt;672.8,R1032&lt;=841,M1032&gt;10),('[1]Pricing Schedule'!$J$113),
IF(AND(I1032=110000,R1032&gt;1682,R1032&lt;=1850.2,M1032&lt;=10),('[1]Pricing Schedule'!$J$105),
IF(AND(I1032=110000,R1032&gt;1682,R1032&lt;=1850.2,M1032&gt;10),('[1]Pricing Schedule'!$J$113),
IF(AND(I1032=110000,R1032&gt;2018.4,R1032&lt;=2186.6,M1032&lt;=10),('[1]Pricing Schedule'!$J$105),
IF(AND(I1032=110000,R1032&gt;2018.4,R1032&lt;=2186.6,M1032&gt;10),('[1]Pricing Schedule'!$J$113),999999999)))))))))))))))))))))))))))))))))))))))</f>
        <v>12</v>
      </c>
      <c r="U1032" s="49">
        <f t="shared" si="102"/>
        <v>23341.269841269841</v>
      </c>
      <c r="V1032" s="50">
        <f t="shared" si="103"/>
        <v>42.842570554233255</v>
      </c>
      <c r="W1032" s="13"/>
      <c r="X1032" s="13"/>
      <c r="Y1032" s="23">
        <v>17</v>
      </c>
      <c r="Z1032" s="23">
        <v>131</v>
      </c>
      <c r="AD1032" s="43"/>
      <c r="AE1032" s="43"/>
      <c r="AF1032" s="43"/>
      <c r="AR1032" s="51"/>
    </row>
    <row r="1033" spans="1:44">
      <c r="A1033" s="23">
        <v>1034</v>
      </c>
      <c r="B1033" s="23">
        <v>1034</v>
      </c>
      <c r="C1033" s="23" t="s">
        <v>1537</v>
      </c>
      <c r="D1033" s="23" t="s">
        <v>116</v>
      </c>
      <c r="E1033" s="23" t="s">
        <v>116</v>
      </c>
      <c r="F1033" s="23" t="s">
        <v>807</v>
      </c>
      <c r="G1033" s="23" t="s">
        <v>808</v>
      </c>
      <c r="H1033" s="23" t="s">
        <v>113</v>
      </c>
      <c r="I1033" s="13">
        <v>38000</v>
      </c>
      <c r="J1033" s="13">
        <v>38000</v>
      </c>
      <c r="K1033" s="23" t="s">
        <v>119</v>
      </c>
      <c r="L1033" s="24">
        <v>4.5839999999999996</v>
      </c>
      <c r="M1033" s="37">
        <f t="shared" si="98"/>
        <v>5</v>
      </c>
      <c r="N1033" s="24">
        <v>1.2509999999999999</v>
      </c>
      <c r="O1033" s="13">
        <v>2</v>
      </c>
      <c r="P1033" s="36">
        <f t="shared" si="99"/>
        <v>0.93824999999999992</v>
      </c>
      <c r="Q1033" s="38">
        <f t="shared" si="100"/>
        <v>8.4</v>
      </c>
      <c r="R1033" s="37">
        <f t="shared" si="101"/>
        <v>8.4</v>
      </c>
      <c r="S1033" s="39">
        <f>IF(AND(I1033=38000,R1033&lt;=4.5,M1033&gt;8),'[1]Pricing Schedule'!$F$8+('[1]Pricing Schedule'!$F$9*M1033),
IF(AND(I1033=38000,R1033&lt;=4.5,M1033&lt;=8),'[1]Pricing Schedule'!$F$34+('[1]Pricing Schedule'!$F$36*M1033),
IF(AND(I1033=38000,R1033&gt;4.5,R1033&lt;=9,M1033&gt;8),'[1]Pricing Schedule'!$F$17+('[1]Pricing Schedule'!$F$18*M1033),
IF(AND(I1033=38000,R1033&gt;4.5,R1033&lt;=9,M1033&lt;=8),'[1]Pricing Schedule'!$F$34+('[1]Pricing Schedule'!$F$36*M1033),
IF(AND(I1033=38000,R1033&gt;9,R1033&lt;=12.8,M1033&gt;8),'[1]Pricing Schedule'!$F$26+('[1]Pricing Schedule'!$F$27*M1033),
IF(AND(I1033=38000,R1033&gt;9,R1033&lt;=12.8,M1033&lt;=8),'[1]Pricing Schedule'!$F$34+('[1]Pricing Schedule'!$F$36*M1033),
IF(AND(I1033=38000,R1033&gt;12.8,R1033&lt;=22.8),'[1]Pricing Schedule'!$F$34+('[1]Pricing Schedule'!$F$36*M1033),
IF(AND(I1033=38000,R1033&gt;22.8,R1033&lt;=30.2),'[1]Pricing Schedule'!$F$43+('[1]Pricing Schedule'!$F$45*M1033),
IF(AND(I1033=38000,R1033&gt;30.2,R1033&lt;=45.9),'[1]Pricing Schedule'!$F$52+('[1]Pricing Schedule'!$F$54*M1033),
IF(AND(I1033=38000,R1033&gt;45.9,R1033&lt;=123.4),'[1]Pricing Schedule'!$F$96+('[1]Pricing Schedule'!$F$97*M1033),
IF(AND(I1033=38000,R1033&gt;123.4,R1033&lt;=168.2,M1033&lt;=10),'[1]Pricing Schedule'!$F$103+('[1]Pricing Schedule'!$F$105*M1033),
IF(AND(I1033=38000,R1033&gt;123.4,R1033&lt;=168.2,M1033&gt;10),'[1]Pricing Schedule'!$F$111+('[1]Pricing Schedule'!$F$113*M1033),
IF(AND(I1033=38000,R1033&gt;157.4,R1033&lt;=336.4,M1033&lt;=10),('[1]Pricing Schedule'!$F$103+('[1]Pricing Schedule'!$F$105*M1033))*2,
IF(AND(I1033=38000,R1033&gt;157.4,R1033&lt;=336.4,M1033&gt;10),('[1]Pricing Schedule'!$F$111+('[1]Pricing Schedule'!$F$113*M1033))*2,
IF(AND(I1033=38000,R1033&gt;314.8,R1033&lt;=504.6,M1033&lt;=10),('[1]Pricing Schedule'!$F$103+('[1]Pricing Schedule'!$F$105*M1033))*3,
IF(AND(I1033=38000,R1033&gt;314.8,R1033&lt;=504.6,M1033&gt;10),('[1]Pricing Schedule'!$F$111+('[1]Pricing Schedule'!$F$113*M1033))*3,
IF(AND(I1033=38000,R1033&gt;472.2,R1033&lt;=672.8,M1033&lt;=10),('[1]Pricing Schedule'!$F$103+('[1]Pricing Schedule'!$F$105*M1033))*4,
IF(AND(I1033=38000,R1033&gt;472.2,R1033&lt;=672.8,M1033&gt;10),('[1]Pricing Schedule'!$F$111+('[1]Pricing Schedule'!$F$113*M1033))*4,
IF(AND(I1033=110000,R1033&lt;=12.8,M1033&gt;2),'[1]Pricing Schedule'!$F$62+('[1]Pricing Schedule'!$F$63*M1033),
IF(AND(I1033=110000,R1033&lt;=12.8,M1033&lt;=2),'[1]Pricing Schedule'!$F$96+('[1]Pricing Schedule'!$F$97*M1033),
IF(AND(I1033=110000,R1033&gt;12.8,R1033&lt;=22.8,M1033&gt;3),'[1]Pricing Schedule'!$F$71+('[1]Pricing Schedule'!$F$72*M1033),
IF(AND(I1033=110000,R1033&gt;12.8,R1033&lt;=22.8,M1033&lt;=3),'[1]Pricing Schedule'!$F$96+('[1]Pricing Schedule'!$F$97*M1033),
IF(AND(I1033=110000,R1033&gt;22.8,R1033&lt;=30.2),'[1]Pricing Schedule'!$F$80+('[1]Pricing Schedule'!$F$81*M1033),
IF(AND(I1033=110000,R1033&gt;30.2,R1033&lt;=45.9),'[1]Pricing Schedule'!$F$89+('[1]Pricing Schedule'!$F$90*M1033),
IF(AND(I1033=110000,R1033&gt;45.9,R1033&lt;=123.4),'[1]Pricing Schedule'!$F$96+('[1]Pricing Schedule'!$F$97*M1033),
IF(AND(I1033=110000,R1033&gt;123.4,R1033&lt;=168.2,M1033&lt;=10),'[1]Pricing Schedule'!$F$103+('[1]Pricing Schedule'!$F$105*M1033),
IF(AND(I1033=110000,R1033&gt;123.4,R1033&lt;=168.2,M1033&gt;10),'[1]Pricing Schedule'!$F$111+('[1]Pricing Schedule'!$F$113*M1033),
IF(AND(I1033=110000,R1033&gt;168.2,R1033&lt;=336.4,M1033&lt;=10),('[1]Pricing Schedule'!$F$103+('[1]Pricing Schedule'!$F$105*M1033))*2,
IF(AND(I1033=110000,R1033&gt;168.2,R1033&lt;=336.4,M1033&gt;10),('[1]Pricing Schedule'!$F$111+('[1]Pricing Schedule'!$F$113*M1033))*2,
IF(AND(I1033=110000,R1033&gt;336.4,R1033&lt;=504.6,M1033&lt;=10),('[1]Pricing Schedule'!$F$103+('[1]Pricing Schedule'!$F$105*M1033))*3,
IF(AND(I1033=110000,R1033&gt;336.4,R1033&lt;=504.6,M1033&gt;10),('[1]Pricing Schedule'!$F$111+('[1]Pricing Schedule'!$F$113*M1033))*3,
IF(AND(I1033=110000,R1033&gt;504.6,R1033&lt;=672.8,M1033&lt;=10),('[1]Pricing Schedule'!$F$103+('[1]Pricing Schedule'!$F$105*M1033))*4,
IF(AND(I1033=110000,R1033&gt;504.6,R1033&lt;=672.8,M1033&gt;10),('[1]Pricing Schedule'!$F$111+('[1]Pricing Schedule'!$F$113*M1033))*4,
IF(AND(I1033=110000,R1033&gt;672.8,R1033&lt;=841,M1033&lt;=10),('[1]Pricing Schedule'!$F$103+('[1]Pricing Schedule'!$F$105*M1033))*5,
IF(AND(I1033=110000,R1033&gt;672.8,R1033&lt;=841,M1033&gt;10),('[1]Pricing Schedule'!$F$111+('[1]Pricing Schedule'!$F$113*M1033))*5,
IF(AND(I1033=110000,R1033&gt;672.8,R1033&lt;=841,M1033&lt;=10),('[1]Pricing Schedule'!$F$103+('[1]Pricing Schedule'!$F$105*M1033))*5,
IF(AND(I1033=110000,R1033&gt;672.8,R1033&lt;=841,M1033&gt;10),('[1]Pricing Schedule'!$F$111+('[1]Pricing Schedule'!$F$113*M1033))*5,
IF(AND(I1033=110000,R1033&gt;1345.6,R1033&lt;=1513.8,M1033&lt;=10),('[1]Pricing Schedule'!$F$103+('[1]Pricing Schedule'!$F$105*M1033))*9,
IF(AND(I1033=110000,R1033&gt;1345.6,R1033&lt;=1513.8,M1033&gt;10),('[1]Pricing Schedule'!$F$111+('[1]Pricing Schedule'!$F$113*M1033))*9,
9999999999)))))))))))))))))))))))))))))))))))))))</f>
        <v>699140</v>
      </c>
      <c r="T1033" s="21">
        <f>IF(AND(I1033=38000,R1033&lt;=4.5,M1033&gt;8),'[1]Pricing Schedule'!$J$9,
IF(AND(I1033=38000,R1033&lt;=4.5,M1033&lt;=8),'[1]Pricing Schedule'!$J$36,
IF(AND(I1033=38000,R1033&gt;4.5,R1033&lt;=9,M1033&gt;8),'[1]Pricing Schedule'!$J$18,
IF(AND(I1033=38000,R1033&gt;4.5,R1033&lt;=9,M1033&lt;=8),'[1]Pricing Schedule'!$J$36,
IF(AND(I1033=38000,R1033&gt;9,R1033&lt;=12.8,M1033&gt;8),'[1]Pricing Schedule'!$J$27,
IF(AND(I1033=38000,R1033&gt;9,R1033&lt;=12.8,M1033&lt;=8),'[1]Pricing Schedule'!$J$36,
IF(AND(I1033=38000,R1033&gt;12.8,R1033&lt;=22.8),'[1]Pricing Schedule'!$J$36,
IF(AND(I1033=38000,R1033&gt;22.8,R1033&lt;=30.2),'[1]Pricing Schedule'!$J$45,
IF(AND(I1033=38000,R1033&gt;30.2,R1033&lt;=45.9),'[1]Pricing Schedule'!$J$54,
IF(AND(I1033=38000,R1033&gt;45.9,R1033&lt;=123.4),'[1]Pricing Schedule'!$J$97,
IF(AND(I1033=38000,R1033&gt;123.4,R1033&lt;=168.2,M1033&lt;=10),'[1]Pricing Schedule'!$J$105,
IF(AND(I1033=38000,R1033&gt;123.4,R1033&lt;=168.2,M1033&gt;10),'[1]Pricing Schedule'!$J$113,
IF(AND(I1033=38000,R1033&gt;168.2,R1033&lt;=336.4,M1033&lt;=10),('[1]Pricing Schedule'!$J$105),
IF(AND(I1033=38000,R1033&gt;168.2,R1033&lt;=336.4,M1033&gt;10),('[1]Pricing Schedule'!$J$113),
IF(AND(I1033=38000,R1033&gt;336.4,R1033&lt;=504.6,M1033&lt;=10),('[1]Pricing Schedule'!$J$105),
IF(AND(I1033=38000,R1033&gt;336.4,R1033&lt;=504.6,M1033&gt;10),('[1]Pricing Schedule'!$J$113),
IF(AND(I1033=38000,R1033&gt;504.6,R1033&lt;=672.8,M1033&lt;=10),('[1]Pricing Schedule'!$J$105),
IF(AND(I1033=38000,R1033&gt;504.6,R1033&lt;=672.8,M1033&gt;10),('[1]Pricing Schedule'!$J$113),
IF(AND(I1033=110000,R1033&lt;=12.8,M1033&gt;2),'[1]Pricing Schedule'!$J$63,
IF(AND(I1033=110000,R1033&lt;=12.8,M1033&lt;=2),'[1]Pricing Schedule'!$J$97,
IF(AND(I1033=110000,R1033&gt;12.8,R1033&lt;=22.8,M1033&gt;3),'[1]Pricing Schedule'!$J$72,
IF(AND(I1033=110000,R1033&gt;12.8,R1033&lt;=22.8,M1033&lt;=3),'[1]Pricing Schedule'!$J$97,
IF(AND(I1033=110000,R1033&gt;22.8,R1033&lt;=30.2),'[1]Pricing Schedule'!$J$81,
IF(AND(I1033=110000,R1033&gt;30.2,R1033&lt;=45.9),'[1]Pricing Schedule'!$J$90,
IF(AND(I1033=110000,R1033&gt;45.9,R1033&lt;=123.4),'[1]Pricing Schedule'!$J$97,
IF(AND(I1033=110000,R1033&gt;123.4,R1033&lt;=168.2,M1033&lt;=10),'[1]Pricing Schedule'!$J$105,
IF(AND(I1033=110000,R1033&gt;123.4,R1033&lt;=168.2,M1033&gt;10),'[1]Pricing Schedule'!$J$113,
IF(AND(I1033=110000,R1033&gt;168.2,R1033&lt;=336.2,M1033&lt;=10),('[1]Pricing Schedule'!$J$105),
IF(AND(I1033=110000,R1033&gt;168.2,R1033&lt;=336.2,M1033&gt;10),('[1]Pricing Schedule'!$J$113),
IF(AND(I1033=110000,R1033&gt;336.4,R1033&lt;=504.6,M1033&lt;=10),('[1]Pricing Schedule'!$J$105),
IF(AND(I1033=110000,R1033&gt;336.4,R1033&lt;=504.6,M1033&gt;10),('[1]Pricing Schedule'!$J$113),
IF(AND(I1033=110000,R1033&gt;504.6,R1033&lt;=672.8,M1033&lt;=10),('[1]Pricing Schedule'!$J$105),
IF(AND(I1033=110000,R1033&gt;504.6,R1033&lt;=672.8,M1033&gt;10),('[1]Pricing Schedule'!$J$113),
IF(AND(I1033=110000,R1033&gt;672.8,R1033&lt;=841,M1033&lt;=10),('[1]Pricing Schedule'!$J$105),
IF(AND(I1033=110000,R1033&gt;672.8,R1033&lt;=841,M1033&gt;10),('[1]Pricing Schedule'!$J$113),
IF(AND(I1033=110000,R1033&gt;1682,R1033&lt;=1850.2,M1033&lt;=10),('[1]Pricing Schedule'!$J$105),
IF(AND(I1033=110000,R1033&gt;1682,R1033&lt;=1850.2,M1033&gt;10),('[1]Pricing Schedule'!$J$113),
IF(AND(I1033=110000,R1033&gt;2018.4,R1033&lt;=2186.6,M1033&lt;=10),('[1]Pricing Schedule'!$J$105),
IF(AND(I1033=110000,R1033&gt;2018.4,R1033&lt;=2186.6,M1033&gt;10),('[1]Pricing Schedule'!$J$113),999999999)))))))))))))))))))))))))))))))))))))))</f>
        <v>4</v>
      </c>
      <c r="U1033" s="40">
        <f t="shared" si="102"/>
        <v>83230.952380952382</v>
      </c>
      <c r="V1033" s="41">
        <f t="shared" si="103"/>
        <v>12.014760992075979</v>
      </c>
      <c r="Y1033" s="23">
        <v>178</v>
      </c>
      <c r="Z1033" s="23">
        <v>131</v>
      </c>
      <c r="AR1033" s="35"/>
    </row>
    <row r="1034" spans="1:44">
      <c r="A1034" s="23">
        <v>1035</v>
      </c>
      <c r="B1034" s="23">
        <v>1035</v>
      </c>
      <c r="C1034" s="23" t="s">
        <v>1538</v>
      </c>
      <c r="D1034" s="23" t="s">
        <v>116</v>
      </c>
      <c r="E1034" s="23" t="s">
        <v>116</v>
      </c>
      <c r="F1034" s="23" t="s">
        <v>374</v>
      </c>
      <c r="G1034" s="23" t="s">
        <v>375</v>
      </c>
      <c r="H1034" s="23" t="s">
        <v>133</v>
      </c>
      <c r="I1034" s="13">
        <v>110000</v>
      </c>
      <c r="L1034" s="24">
        <v>4.45</v>
      </c>
      <c r="M1034" s="37">
        <f t="shared" si="98"/>
        <v>5</v>
      </c>
      <c r="N1034" s="24">
        <v>1.6819999999999999</v>
      </c>
      <c r="O1034" s="13">
        <v>2</v>
      </c>
      <c r="P1034" s="36">
        <f t="shared" si="99"/>
        <v>1.2614999999999998</v>
      </c>
      <c r="Q1034" s="38">
        <f t="shared" si="100"/>
        <v>12.600000000000001</v>
      </c>
      <c r="R1034" s="37">
        <f t="shared" si="101"/>
        <v>12.600000000000001</v>
      </c>
      <c r="S1034" s="39">
        <f>IF(AND(I1034=38000,R1034&lt;=4.5,M1034&gt;8),'[1]Pricing Schedule'!$F$8+('[1]Pricing Schedule'!$F$9*M1034),
IF(AND(I1034=38000,R1034&lt;=4.5,M1034&lt;=8),'[1]Pricing Schedule'!$F$34+('[1]Pricing Schedule'!$F$36*M1034),
IF(AND(I1034=38000,R1034&gt;4.5,R1034&lt;=9,M1034&gt;8),'[1]Pricing Schedule'!$F$17+('[1]Pricing Schedule'!$F$18*M1034),
IF(AND(I1034=38000,R1034&gt;4.5,R1034&lt;=9,M1034&lt;=8),'[1]Pricing Schedule'!$F$34+('[1]Pricing Schedule'!$F$36*M1034),
IF(AND(I1034=38000,R1034&gt;9,R1034&lt;=12.8,M1034&gt;8),'[1]Pricing Schedule'!$F$26+('[1]Pricing Schedule'!$F$27*M1034),
IF(AND(I1034=38000,R1034&gt;9,R1034&lt;=12.8,M1034&lt;=8),'[1]Pricing Schedule'!$F$34+('[1]Pricing Schedule'!$F$36*M1034),
IF(AND(I1034=38000,R1034&gt;12.8,R1034&lt;=22.8),'[1]Pricing Schedule'!$F$34+('[1]Pricing Schedule'!$F$36*M1034),
IF(AND(I1034=38000,R1034&gt;22.8,R1034&lt;=30.2),'[1]Pricing Schedule'!$F$43+('[1]Pricing Schedule'!$F$45*M1034),
IF(AND(I1034=38000,R1034&gt;30.2,R1034&lt;=45.9),'[1]Pricing Schedule'!$F$52+('[1]Pricing Schedule'!$F$54*M1034),
IF(AND(I1034=38000,R1034&gt;45.9,R1034&lt;=123.4),'[1]Pricing Schedule'!$F$96+('[1]Pricing Schedule'!$F$97*M1034),
IF(AND(I1034=38000,R1034&gt;123.4,R1034&lt;=168.2,M1034&lt;=10),'[1]Pricing Schedule'!$F$103+('[1]Pricing Schedule'!$F$105*M1034),
IF(AND(I1034=38000,R1034&gt;123.4,R1034&lt;=168.2,M1034&gt;10),'[1]Pricing Schedule'!$F$111+('[1]Pricing Schedule'!$F$113*M1034),
IF(AND(I1034=38000,R1034&gt;157.4,R1034&lt;=336.4,M1034&lt;=10),('[1]Pricing Schedule'!$F$103+('[1]Pricing Schedule'!$F$105*M1034))*2,
IF(AND(I1034=38000,R1034&gt;157.4,R1034&lt;=336.4,M1034&gt;10),('[1]Pricing Schedule'!$F$111+('[1]Pricing Schedule'!$F$113*M1034))*2,
IF(AND(I1034=38000,R1034&gt;314.8,R1034&lt;=504.6,M1034&lt;=10),('[1]Pricing Schedule'!$F$103+('[1]Pricing Schedule'!$F$105*M1034))*3,
IF(AND(I1034=38000,R1034&gt;314.8,R1034&lt;=504.6,M1034&gt;10),('[1]Pricing Schedule'!$F$111+('[1]Pricing Schedule'!$F$113*M1034))*3,
IF(AND(I1034=38000,R1034&gt;472.2,R1034&lt;=672.8,M1034&lt;=10),('[1]Pricing Schedule'!$F$103+('[1]Pricing Schedule'!$F$105*M1034))*4,
IF(AND(I1034=38000,R1034&gt;472.2,R1034&lt;=672.8,M1034&gt;10),('[1]Pricing Schedule'!$F$111+('[1]Pricing Schedule'!$F$113*M1034))*4,
IF(AND(I1034=110000,R1034&lt;=12.8,M1034&gt;2),'[1]Pricing Schedule'!$F$62+('[1]Pricing Schedule'!$F$63*M1034),
IF(AND(I1034=110000,R1034&lt;=12.8,M1034&lt;=2),'[1]Pricing Schedule'!$F$96+('[1]Pricing Schedule'!$F$97*M1034),
IF(AND(I1034=110000,R1034&gt;12.8,R1034&lt;=22.8,M1034&gt;3),'[1]Pricing Schedule'!$F$71+('[1]Pricing Schedule'!$F$72*M1034),
IF(AND(I1034=110000,R1034&gt;12.8,R1034&lt;=22.8,M1034&lt;=3),'[1]Pricing Schedule'!$F$96+('[1]Pricing Schedule'!$F$97*M1034),
IF(AND(I1034=110000,R1034&gt;22.8,R1034&lt;=30.2),'[1]Pricing Schedule'!$F$80+('[1]Pricing Schedule'!$F$81*M1034),
IF(AND(I1034=110000,R1034&gt;30.2,R1034&lt;=45.9),'[1]Pricing Schedule'!$F$89+('[1]Pricing Schedule'!$F$90*M1034),
IF(AND(I1034=110000,R1034&gt;45.9,R1034&lt;=123.4),'[1]Pricing Schedule'!$F$96+('[1]Pricing Schedule'!$F$97*M1034),
IF(AND(I1034=110000,R1034&gt;123.4,R1034&lt;=168.2,M1034&lt;=10),'[1]Pricing Schedule'!$F$103+('[1]Pricing Schedule'!$F$105*M1034),
IF(AND(I1034=110000,R1034&gt;123.4,R1034&lt;=168.2,M1034&gt;10),'[1]Pricing Schedule'!$F$111+('[1]Pricing Schedule'!$F$113*M1034),
IF(AND(I1034=110000,R1034&gt;168.2,R1034&lt;=336.4,M1034&lt;=10),('[1]Pricing Schedule'!$F$103+('[1]Pricing Schedule'!$F$105*M1034))*2,
IF(AND(I1034=110000,R1034&gt;168.2,R1034&lt;=336.4,M1034&gt;10),('[1]Pricing Schedule'!$F$111+('[1]Pricing Schedule'!$F$113*M1034))*2,
IF(AND(I1034=110000,R1034&gt;336.4,R1034&lt;=504.6,M1034&lt;=10),('[1]Pricing Schedule'!$F$103+('[1]Pricing Schedule'!$F$105*M1034))*3,
IF(AND(I1034=110000,R1034&gt;336.4,R1034&lt;=504.6,M1034&gt;10),('[1]Pricing Schedule'!$F$111+('[1]Pricing Schedule'!$F$113*M1034))*3,
IF(AND(I1034=110000,R1034&gt;504.6,R1034&lt;=672.8,M1034&lt;=10),('[1]Pricing Schedule'!$F$103+('[1]Pricing Schedule'!$F$105*M1034))*4,
IF(AND(I1034=110000,R1034&gt;504.6,R1034&lt;=672.8,M1034&gt;10),('[1]Pricing Schedule'!$F$111+('[1]Pricing Schedule'!$F$113*M1034))*4,
IF(AND(I1034=110000,R1034&gt;672.8,R1034&lt;=841,M1034&lt;=10),('[1]Pricing Schedule'!$F$103+('[1]Pricing Schedule'!$F$105*M1034))*5,
IF(AND(I1034=110000,R1034&gt;672.8,R1034&lt;=841,M1034&gt;10),('[1]Pricing Schedule'!$F$111+('[1]Pricing Schedule'!$F$113*M1034))*5,
IF(AND(I1034=110000,R1034&gt;672.8,R1034&lt;=841,M1034&lt;=10),('[1]Pricing Schedule'!$F$103+('[1]Pricing Schedule'!$F$105*M1034))*5,
IF(AND(I1034=110000,R1034&gt;672.8,R1034&lt;=841,M1034&gt;10),('[1]Pricing Schedule'!$F$111+('[1]Pricing Schedule'!$F$113*M1034))*5,
IF(AND(I1034=110000,R1034&gt;1345.6,R1034&lt;=1513.8,M1034&lt;=10),('[1]Pricing Schedule'!$F$103+('[1]Pricing Schedule'!$F$105*M1034))*9,
IF(AND(I1034=110000,R1034&gt;1345.6,R1034&lt;=1513.8,M1034&gt;10),('[1]Pricing Schedule'!$F$111+('[1]Pricing Schedule'!$F$113*M1034))*9,
9999999999)))))))))))))))))))))))))))))))))))))))</f>
        <v>1679970</v>
      </c>
      <c r="T1034" s="21">
        <f>IF(AND(I1034=38000,R1034&lt;=4.5,M1034&gt;8),'[1]Pricing Schedule'!$J$9,
IF(AND(I1034=38000,R1034&lt;=4.5,M1034&lt;=8),'[1]Pricing Schedule'!$J$36,
IF(AND(I1034=38000,R1034&gt;4.5,R1034&lt;=9,M1034&gt;8),'[1]Pricing Schedule'!$J$18,
IF(AND(I1034=38000,R1034&gt;4.5,R1034&lt;=9,M1034&lt;=8),'[1]Pricing Schedule'!$J$36,
IF(AND(I1034=38000,R1034&gt;9,R1034&lt;=12.8,M1034&gt;8),'[1]Pricing Schedule'!$J$27,
IF(AND(I1034=38000,R1034&gt;9,R1034&lt;=12.8,M1034&lt;=8),'[1]Pricing Schedule'!$J$36,
IF(AND(I1034=38000,R1034&gt;12.8,R1034&lt;=22.8),'[1]Pricing Schedule'!$J$36,
IF(AND(I1034=38000,R1034&gt;22.8,R1034&lt;=30.2),'[1]Pricing Schedule'!$J$45,
IF(AND(I1034=38000,R1034&gt;30.2,R1034&lt;=45.9),'[1]Pricing Schedule'!$J$54,
IF(AND(I1034=38000,R1034&gt;45.9,R1034&lt;=123.4),'[1]Pricing Schedule'!$J$97,
IF(AND(I1034=38000,R1034&gt;123.4,R1034&lt;=168.2,M1034&lt;=10),'[1]Pricing Schedule'!$J$105,
IF(AND(I1034=38000,R1034&gt;123.4,R1034&lt;=168.2,M1034&gt;10),'[1]Pricing Schedule'!$J$113,
IF(AND(I1034=38000,R1034&gt;168.2,R1034&lt;=336.4,M1034&lt;=10),('[1]Pricing Schedule'!$J$105),
IF(AND(I1034=38000,R1034&gt;168.2,R1034&lt;=336.4,M1034&gt;10),('[1]Pricing Schedule'!$J$113),
IF(AND(I1034=38000,R1034&gt;336.4,R1034&lt;=504.6,M1034&lt;=10),('[1]Pricing Schedule'!$J$105),
IF(AND(I1034=38000,R1034&gt;336.4,R1034&lt;=504.6,M1034&gt;10),('[1]Pricing Schedule'!$J$113),
IF(AND(I1034=38000,R1034&gt;504.6,R1034&lt;=672.8,M1034&lt;=10),('[1]Pricing Schedule'!$J$105),
IF(AND(I1034=38000,R1034&gt;504.6,R1034&lt;=672.8,M1034&gt;10),('[1]Pricing Schedule'!$J$113),
IF(AND(I1034=110000,R1034&lt;=12.8,M1034&gt;2),'[1]Pricing Schedule'!$J$63,
IF(AND(I1034=110000,R1034&lt;=12.8,M1034&lt;=2),'[1]Pricing Schedule'!$J$97,
IF(AND(I1034=110000,R1034&gt;12.8,R1034&lt;=22.8,M1034&gt;3),'[1]Pricing Schedule'!$J$72,
IF(AND(I1034=110000,R1034&gt;12.8,R1034&lt;=22.8,M1034&lt;=3),'[1]Pricing Schedule'!$J$97,
IF(AND(I1034=110000,R1034&gt;22.8,R1034&lt;=30.2),'[1]Pricing Schedule'!$J$81,
IF(AND(I1034=110000,R1034&gt;30.2,R1034&lt;=45.9),'[1]Pricing Schedule'!$J$90,
IF(AND(I1034=110000,R1034&gt;45.9,R1034&lt;=123.4),'[1]Pricing Schedule'!$J$97,
IF(AND(I1034=110000,R1034&gt;123.4,R1034&lt;=168.2,M1034&lt;=10),'[1]Pricing Schedule'!$J$105,
IF(AND(I1034=110000,R1034&gt;123.4,R1034&lt;=168.2,M1034&gt;10),'[1]Pricing Schedule'!$J$113,
IF(AND(I1034=110000,R1034&gt;168.2,R1034&lt;=336.2,M1034&lt;=10),('[1]Pricing Schedule'!$J$105),
IF(AND(I1034=110000,R1034&gt;168.2,R1034&lt;=336.2,M1034&gt;10),('[1]Pricing Schedule'!$J$113),
IF(AND(I1034=110000,R1034&gt;336.4,R1034&lt;=504.6,M1034&lt;=10),('[1]Pricing Schedule'!$J$105),
IF(AND(I1034=110000,R1034&gt;336.4,R1034&lt;=504.6,M1034&gt;10),('[1]Pricing Schedule'!$J$113),
IF(AND(I1034=110000,R1034&gt;504.6,R1034&lt;=672.8,M1034&lt;=10),('[1]Pricing Schedule'!$J$105),
IF(AND(I1034=110000,R1034&gt;504.6,R1034&lt;=672.8,M1034&gt;10),('[1]Pricing Schedule'!$J$113),
IF(AND(I1034=110000,R1034&gt;672.8,R1034&lt;=841,M1034&lt;=10),('[1]Pricing Schedule'!$J$105),
IF(AND(I1034=110000,R1034&gt;672.8,R1034&lt;=841,M1034&gt;10),('[1]Pricing Schedule'!$J$113),
IF(AND(I1034=110000,R1034&gt;1682,R1034&lt;=1850.2,M1034&lt;=10),('[1]Pricing Schedule'!$J$105),
IF(AND(I1034=110000,R1034&gt;1682,R1034&lt;=1850.2,M1034&gt;10),('[1]Pricing Schedule'!$J$113),
IF(AND(I1034=110000,R1034&gt;2018.4,R1034&lt;=2186.6,M1034&lt;=10),('[1]Pricing Schedule'!$J$105),
IF(AND(I1034=110000,R1034&gt;2018.4,R1034&lt;=2186.6,M1034&gt;10),('[1]Pricing Schedule'!$J$113),999999999)))))))))))))))))))))))))))))))))))))))</f>
        <v>7</v>
      </c>
      <c r="U1034" s="40">
        <f t="shared" si="102"/>
        <v>133330.95238095237</v>
      </c>
      <c r="V1034" s="41">
        <f t="shared" si="103"/>
        <v>7.5001339309630541</v>
      </c>
      <c r="Y1034" s="23">
        <v>134</v>
      </c>
      <c r="Z1034" s="23">
        <v>207</v>
      </c>
      <c r="AR1034" s="35"/>
    </row>
    <row r="1035" spans="1:44" s="44" customFormat="1">
      <c r="A1035" s="43">
        <v>1036</v>
      </c>
      <c r="B1035" s="43">
        <v>1036</v>
      </c>
      <c r="C1035" s="43" t="s">
        <v>1539</v>
      </c>
      <c r="D1035" s="23" t="s">
        <v>116</v>
      </c>
      <c r="E1035" s="23" t="s">
        <v>116</v>
      </c>
      <c r="F1035" s="43" t="s">
        <v>374</v>
      </c>
      <c r="G1035" s="43" t="s">
        <v>375</v>
      </c>
      <c r="H1035" s="43" t="s">
        <v>133</v>
      </c>
      <c r="I1035" s="44">
        <v>110000</v>
      </c>
      <c r="J1035" s="43"/>
      <c r="K1035" s="43"/>
      <c r="L1035" s="45">
        <v>8.6669999999999998</v>
      </c>
      <c r="M1035" s="46">
        <f t="shared" si="98"/>
        <v>9</v>
      </c>
      <c r="N1035" s="45">
        <v>22.649000000000001</v>
      </c>
      <c r="O1035" s="44">
        <v>2</v>
      </c>
      <c r="P1035" s="46">
        <f t="shared" si="99"/>
        <v>16.986750000000001</v>
      </c>
      <c r="Q1035" s="47">
        <f t="shared" si="100"/>
        <v>210</v>
      </c>
      <c r="R1035" s="46">
        <f t="shared" si="101"/>
        <v>210</v>
      </c>
      <c r="S1035" s="39">
        <f>IF(AND(I1035=38000,R1035&lt;=4.5,M1035&gt;8),'[1]Pricing Schedule'!$F$8+('[1]Pricing Schedule'!$F$9*M1035),
IF(AND(I1035=38000,R1035&lt;=4.5,M1035&lt;=8),'[1]Pricing Schedule'!$F$34+('[1]Pricing Schedule'!$F$36*M1035),
IF(AND(I1035=38000,R1035&gt;4.5,R1035&lt;=9,M1035&gt;8),'[1]Pricing Schedule'!$F$17+('[1]Pricing Schedule'!$F$18*M1035),
IF(AND(I1035=38000,R1035&gt;4.5,R1035&lt;=9,M1035&lt;=8),'[1]Pricing Schedule'!$F$34+('[1]Pricing Schedule'!$F$36*M1035),
IF(AND(I1035=38000,R1035&gt;9,R1035&lt;=12.8,M1035&gt;8),'[1]Pricing Schedule'!$F$26+('[1]Pricing Schedule'!$F$27*M1035),
IF(AND(I1035=38000,R1035&gt;9,R1035&lt;=12.8,M1035&lt;=8),'[1]Pricing Schedule'!$F$34+('[1]Pricing Schedule'!$F$36*M1035),
IF(AND(I1035=38000,R1035&gt;12.8,R1035&lt;=22.8),'[1]Pricing Schedule'!$F$34+('[1]Pricing Schedule'!$F$36*M1035),
IF(AND(I1035=38000,R1035&gt;22.8,R1035&lt;=30.2),'[1]Pricing Schedule'!$F$43+('[1]Pricing Schedule'!$F$45*M1035),
IF(AND(I1035=38000,R1035&gt;30.2,R1035&lt;=45.9),'[1]Pricing Schedule'!$F$52+('[1]Pricing Schedule'!$F$54*M1035),
IF(AND(I1035=38000,R1035&gt;45.9,R1035&lt;=123.4),'[1]Pricing Schedule'!$F$96+('[1]Pricing Schedule'!$F$97*M1035),
IF(AND(I1035=38000,R1035&gt;123.4,R1035&lt;=168.2,M1035&lt;=10),'[1]Pricing Schedule'!$F$103+('[1]Pricing Schedule'!$F$105*M1035),
IF(AND(I1035=38000,R1035&gt;123.4,R1035&lt;=168.2,M1035&gt;10),'[1]Pricing Schedule'!$F$111+('[1]Pricing Schedule'!$F$113*M1035),
IF(AND(I1035=38000,R1035&gt;157.4,R1035&lt;=336.4,M1035&lt;=10),('[1]Pricing Schedule'!$F$103+('[1]Pricing Schedule'!$F$105*M1035))*2,
IF(AND(I1035=38000,R1035&gt;157.4,R1035&lt;=336.4,M1035&gt;10),('[1]Pricing Schedule'!$F$111+('[1]Pricing Schedule'!$F$113*M1035))*2,
IF(AND(I1035=38000,R1035&gt;314.8,R1035&lt;=504.6,M1035&lt;=10),('[1]Pricing Schedule'!$F$103+('[1]Pricing Schedule'!$F$105*M1035))*3,
IF(AND(I1035=38000,R1035&gt;314.8,R1035&lt;=504.6,M1035&gt;10),('[1]Pricing Schedule'!$F$111+('[1]Pricing Schedule'!$F$113*M1035))*3,
IF(AND(I1035=38000,R1035&gt;472.2,R1035&lt;=672.8,M1035&lt;=10),('[1]Pricing Schedule'!$F$103+('[1]Pricing Schedule'!$F$105*M1035))*4,
IF(AND(I1035=38000,R1035&gt;472.2,R1035&lt;=672.8,M1035&gt;10),('[1]Pricing Schedule'!$F$111+('[1]Pricing Schedule'!$F$113*M1035))*4,
IF(AND(I1035=110000,R1035&lt;=12.8,M1035&gt;2),'[1]Pricing Schedule'!$F$62+('[1]Pricing Schedule'!$F$63*M1035),
IF(AND(I1035=110000,R1035&lt;=12.8,M1035&lt;=2),'[1]Pricing Schedule'!$F$96+('[1]Pricing Schedule'!$F$97*M1035),
IF(AND(I1035=110000,R1035&gt;12.8,R1035&lt;=22.8,M1035&gt;3),'[1]Pricing Schedule'!$F$71+('[1]Pricing Schedule'!$F$72*M1035),
IF(AND(I1035=110000,R1035&gt;12.8,R1035&lt;=22.8,M1035&lt;=3),'[1]Pricing Schedule'!$F$96+('[1]Pricing Schedule'!$F$97*M1035),
IF(AND(I1035=110000,R1035&gt;22.8,R1035&lt;=30.2),'[1]Pricing Schedule'!$F$80+('[1]Pricing Schedule'!$F$81*M1035),
IF(AND(I1035=110000,R1035&gt;30.2,R1035&lt;=45.9),'[1]Pricing Schedule'!$F$89+('[1]Pricing Schedule'!$F$90*M1035),
IF(AND(I1035=110000,R1035&gt;45.9,R1035&lt;=123.4),'[1]Pricing Schedule'!$F$96+('[1]Pricing Schedule'!$F$97*M1035),
IF(AND(I1035=110000,R1035&gt;123.4,R1035&lt;=168.2,M1035&lt;=10),'[1]Pricing Schedule'!$F$103+('[1]Pricing Schedule'!$F$105*M1035),
IF(AND(I1035=110000,R1035&gt;123.4,R1035&lt;=168.2,M1035&gt;10),'[1]Pricing Schedule'!$F$111+('[1]Pricing Schedule'!$F$113*M1035),
IF(AND(I1035=110000,R1035&gt;168.2,R1035&lt;=336.4,M1035&lt;=10),('[1]Pricing Schedule'!$F$103+('[1]Pricing Schedule'!$F$105*M1035))*2,
IF(AND(I1035=110000,R1035&gt;168.2,R1035&lt;=336.4,M1035&gt;10),('[1]Pricing Schedule'!$F$111+('[1]Pricing Schedule'!$F$113*M1035))*2,
IF(AND(I1035=110000,R1035&gt;336.4,R1035&lt;=504.6,M1035&lt;=10),('[1]Pricing Schedule'!$F$103+('[1]Pricing Schedule'!$F$105*M1035))*3,
IF(AND(I1035=110000,R1035&gt;336.4,R1035&lt;=504.6,M1035&gt;10),('[1]Pricing Schedule'!$F$111+('[1]Pricing Schedule'!$F$113*M1035))*3,
IF(AND(I1035=110000,R1035&gt;504.6,R1035&lt;=672.8,M1035&lt;=10),('[1]Pricing Schedule'!$F$103+('[1]Pricing Schedule'!$F$105*M1035))*4,
IF(AND(I1035=110000,R1035&gt;504.6,R1035&lt;=672.8,M1035&gt;10),('[1]Pricing Schedule'!$F$111+('[1]Pricing Schedule'!$F$113*M1035))*4,
IF(AND(I1035=110000,R1035&gt;672.8,R1035&lt;=841,M1035&lt;=10),('[1]Pricing Schedule'!$F$103+('[1]Pricing Schedule'!$F$105*M1035))*5,
IF(AND(I1035=110000,R1035&gt;672.8,R1035&lt;=841,M1035&gt;10),('[1]Pricing Schedule'!$F$111+('[1]Pricing Schedule'!$F$113*M1035))*5,
IF(AND(I1035=110000,R1035&gt;672.8,R1035&lt;=841,M1035&lt;=10),('[1]Pricing Schedule'!$F$103+('[1]Pricing Schedule'!$F$105*M1035))*5,
IF(AND(I1035=110000,R1035&gt;672.8,R1035&lt;=841,M1035&gt;10),('[1]Pricing Schedule'!$F$111+('[1]Pricing Schedule'!$F$113*M1035))*5,
IF(AND(I1035=110000,R1035&gt;1345.6,R1035&lt;=1513.8,M1035&lt;=10),('[1]Pricing Schedule'!$F$103+('[1]Pricing Schedule'!$F$105*M1035))*9,
IF(AND(I1035=110000,R1035&gt;1345.6,R1035&lt;=1513.8,M1035&gt;10),('[1]Pricing Schedule'!$F$111+('[1]Pricing Schedule'!$F$113*M1035))*9,
9999999999)))))))))))))))))))))))))))))))))))))))</f>
        <v>8678360</v>
      </c>
      <c r="T1035" s="48">
        <f>IF(AND(I1035=38000,R1035&lt;=4.5,M1035&gt;8),'[1]Pricing Schedule'!$J$9,
IF(AND(I1035=38000,R1035&lt;=4.5,M1035&lt;=8),'[1]Pricing Schedule'!$J$36,
IF(AND(I1035=38000,R1035&gt;4.5,R1035&lt;=9,M1035&gt;8),'[1]Pricing Schedule'!$J$18,
IF(AND(I1035=38000,R1035&gt;4.5,R1035&lt;=9,M1035&lt;=8),'[1]Pricing Schedule'!$J$36,
IF(AND(I1035=38000,R1035&gt;9,R1035&lt;=12.8,M1035&gt;8),'[1]Pricing Schedule'!$J$27,
IF(AND(I1035=38000,R1035&gt;9,R1035&lt;=12.8,M1035&lt;=8),'[1]Pricing Schedule'!$J$36,
IF(AND(I1035=38000,R1035&gt;12.8,R1035&lt;=22.8),'[1]Pricing Schedule'!$J$36,
IF(AND(I1035=38000,R1035&gt;22.8,R1035&lt;=30.2),'[1]Pricing Schedule'!$J$45,
IF(AND(I1035=38000,R1035&gt;30.2,R1035&lt;=45.9),'[1]Pricing Schedule'!$J$54,
IF(AND(I1035=38000,R1035&gt;45.9,R1035&lt;=123.4),'[1]Pricing Schedule'!$J$97,
IF(AND(I1035=38000,R1035&gt;123.4,R1035&lt;=168.2,M1035&lt;=10),'[1]Pricing Schedule'!$J$105,
IF(AND(I1035=38000,R1035&gt;123.4,R1035&lt;=168.2,M1035&gt;10),'[1]Pricing Schedule'!$J$113,
IF(AND(I1035=38000,R1035&gt;168.2,R1035&lt;=336.4,M1035&lt;=10),('[1]Pricing Schedule'!$J$105),
IF(AND(I1035=38000,R1035&gt;168.2,R1035&lt;=336.4,M1035&gt;10),('[1]Pricing Schedule'!$J$113),
IF(AND(I1035=38000,R1035&gt;336.4,R1035&lt;=504.6,M1035&lt;=10),('[1]Pricing Schedule'!$J$105),
IF(AND(I1035=38000,R1035&gt;336.4,R1035&lt;=504.6,M1035&gt;10),('[1]Pricing Schedule'!$J$113),
IF(AND(I1035=38000,R1035&gt;504.6,R1035&lt;=672.8,M1035&lt;=10),('[1]Pricing Schedule'!$J$105),
IF(AND(I1035=38000,R1035&gt;504.6,R1035&lt;=672.8,M1035&gt;10),('[1]Pricing Schedule'!$J$113),
IF(AND(I1035=110000,R1035&lt;=12.8,M1035&gt;2),'[1]Pricing Schedule'!$J$63,
IF(AND(I1035=110000,R1035&lt;=12.8,M1035&lt;=2),'[1]Pricing Schedule'!$J$97,
IF(AND(I1035=110000,R1035&gt;12.8,R1035&lt;=22.8,M1035&gt;3),'[1]Pricing Schedule'!$J$72,
IF(AND(I1035=110000,R1035&gt;12.8,R1035&lt;=22.8,M1035&lt;=3),'[1]Pricing Schedule'!$J$97,
IF(AND(I1035=110000,R1035&gt;22.8,R1035&lt;=30.2),'[1]Pricing Schedule'!$J$81,
IF(AND(I1035=110000,R1035&gt;30.2,R1035&lt;=45.9),'[1]Pricing Schedule'!$J$90,
IF(AND(I1035=110000,R1035&gt;45.9,R1035&lt;=123.4),'[1]Pricing Schedule'!$J$97,
IF(AND(I1035=110000,R1035&gt;123.4,R1035&lt;=168.2,M1035&lt;=10),'[1]Pricing Schedule'!$J$105,
IF(AND(I1035=110000,R1035&gt;123.4,R1035&lt;=168.2,M1035&gt;10),'[1]Pricing Schedule'!$J$113,
IF(AND(I1035=110000,R1035&gt;168.2,R1035&lt;=336.2,M1035&lt;=10),('[1]Pricing Schedule'!$J$105),
IF(AND(I1035=110000,R1035&gt;168.2,R1035&lt;=336.2,M1035&gt;10),('[1]Pricing Schedule'!$J$113),
IF(AND(I1035=110000,R1035&gt;336.4,R1035&lt;=504.6,M1035&lt;=10),('[1]Pricing Schedule'!$J$105),
IF(AND(I1035=110000,R1035&gt;336.4,R1035&lt;=504.6,M1035&gt;10),('[1]Pricing Schedule'!$J$113),
IF(AND(I1035=110000,R1035&gt;504.6,R1035&lt;=672.8,M1035&lt;=10),('[1]Pricing Schedule'!$J$105),
IF(AND(I1035=110000,R1035&gt;504.6,R1035&lt;=672.8,M1035&gt;10),('[1]Pricing Schedule'!$J$113),
IF(AND(I1035=110000,R1035&gt;672.8,R1035&lt;=841,M1035&lt;=10),('[1]Pricing Schedule'!$J$105),
IF(AND(I1035=110000,R1035&gt;672.8,R1035&lt;=841,M1035&gt;10),('[1]Pricing Schedule'!$J$113),
IF(AND(I1035=110000,R1035&gt;1682,R1035&lt;=1850.2,M1035&lt;=10),('[1]Pricing Schedule'!$J$105),
IF(AND(I1035=110000,R1035&gt;1682,R1035&lt;=1850.2,M1035&gt;10),('[1]Pricing Schedule'!$J$113),
IF(AND(I1035=110000,R1035&gt;2018.4,R1035&lt;=2186.6,M1035&lt;=10),('[1]Pricing Schedule'!$J$105),
IF(AND(I1035=110000,R1035&gt;2018.4,R1035&lt;=2186.6,M1035&gt;10),('[1]Pricing Schedule'!$J$113),999999999)))))))))))))))))))))))))))))))))))))))</f>
        <v>12</v>
      </c>
      <c r="U1035" s="49">
        <f t="shared" si="102"/>
        <v>41325.523809523809</v>
      </c>
      <c r="V1035" s="50">
        <f t="shared" si="103"/>
        <v>24.198120382192027</v>
      </c>
      <c r="W1035" s="13"/>
      <c r="X1035" s="13"/>
      <c r="Y1035" s="23">
        <v>591</v>
      </c>
      <c r="Z1035" s="23">
        <v>207</v>
      </c>
      <c r="AD1035" s="43"/>
      <c r="AE1035" s="43"/>
      <c r="AF1035" s="43"/>
      <c r="AR1035" s="51"/>
    </row>
    <row r="1036" spans="1:44">
      <c r="A1036" s="23">
        <v>1037</v>
      </c>
      <c r="B1036" s="23">
        <v>1037</v>
      </c>
      <c r="C1036" s="23" t="s">
        <v>1540</v>
      </c>
      <c r="D1036" s="23" t="s">
        <v>116</v>
      </c>
      <c r="E1036" s="23" t="s">
        <v>116</v>
      </c>
      <c r="F1036" s="23" t="s">
        <v>377</v>
      </c>
      <c r="G1036" s="23" t="s">
        <v>378</v>
      </c>
      <c r="H1036" s="23" t="s">
        <v>133</v>
      </c>
      <c r="I1036" s="13">
        <v>110000</v>
      </c>
      <c r="J1036" s="23" t="s">
        <v>119</v>
      </c>
      <c r="K1036" s="13">
        <v>110000</v>
      </c>
      <c r="L1036" s="24">
        <v>7.89</v>
      </c>
      <c r="M1036" s="37">
        <f t="shared" si="98"/>
        <v>8</v>
      </c>
      <c r="N1036" s="24">
        <v>1.696</v>
      </c>
      <c r="O1036" s="13">
        <v>2</v>
      </c>
      <c r="P1036" s="36">
        <f t="shared" si="99"/>
        <v>1.272</v>
      </c>
      <c r="Q1036" s="38">
        <f t="shared" si="100"/>
        <v>12.600000000000001</v>
      </c>
      <c r="R1036" s="37">
        <f t="shared" si="101"/>
        <v>12.600000000000001</v>
      </c>
      <c r="S1036" s="39">
        <f>IF(AND(I1036=38000,R1036&lt;=4.5,M1036&gt;8),'[1]Pricing Schedule'!$F$8+('[1]Pricing Schedule'!$F$9*M1036),
IF(AND(I1036=38000,R1036&lt;=4.5,M1036&lt;=8),'[1]Pricing Schedule'!$F$34+('[1]Pricing Schedule'!$F$36*M1036),
IF(AND(I1036=38000,R1036&gt;4.5,R1036&lt;=9,M1036&gt;8),'[1]Pricing Schedule'!$F$17+('[1]Pricing Schedule'!$F$18*M1036),
IF(AND(I1036=38000,R1036&gt;4.5,R1036&lt;=9,M1036&lt;=8),'[1]Pricing Schedule'!$F$34+('[1]Pricing Schedule'!$F$36*M1036),
IF(AND(I1036=38000,R1036&gt;9,R1036&lt;=12.8,M1036&gt;8),'[1]Pricing Schedule'!$F$26+('[1]Pricing Schedule'!$F$27*M1036),
IF(AND(I1036=38000,R1036&gt;9,R1036&lt;=12.8,M1036&lt;=8),'[1]Pricing Schedule'!$F$34+('[1]Pricing Schedule'!$F$36*M1036),
IF(AND(I1036=38000,R1036&gt;12.8,R1036&lt;=22.8),'[1]Pricing Schedule'!$F$34+('[1]Pricing Schedule'!$F$36*M1036),
IF(AND(I1036=38000,R1036&gt;22.8,R1036&lt;=30.2),'[1]Pricing Schedule'!$F$43+('[1]Pricing Schedule'!$F$45*M1036),
IF(AND(I1036=38000,R1036&gt;30.2,R1036&lt;=45.9),'[1]Pricing Schedule'!$F$52+('[1]Pricing Schedule'!$F$54*M1036),
IF(AND(I1036=38000,R1036&gt;45.9,R1036&lt;=123.4),'[1]Pricing Schedule'!$F$96+('[1]Pricing Schedule'!$F$97*M1036),
IF(AND(I1036=38000,R1036&gt;123.4,R1036&lt;=168.2,M1036&lt;=10),'[1]Pricing Schedule'!$F$103+('[1]Pricing Schedule'!$F$105*M1036),
IF(AND(I1036=38000,R1036&gt;123.4,R1036&lt;=168.2,M1036&gt;10),'[1]Pricing Schedule'!$F$111+('[1]Pricing Schedule'!$F$113*M1036),
IF(AND(I1036=38000,R1036&gt;157.4,R1036&lt;=336.4,M1036&lt;=10),('[1]Pricing Schedule'!$F$103+('[1]Pricing Schedule'!$F$105*M1036))*2,
IF(AND(I1036=38000,R1036&gt;157.4,R1036&lt;=336.4,M1036&gt;10),('[1]Pricing Schedule'!$F$111+('[1]Pricing Schedule'!$F$113*M1036))*2,
IF(AND(I1036=38000,R1036&gt;314.8,R1036&lt;=504.6,M1036&lt;=10),('[1]Pricing Schedule'!$F$103+('[1]Pricing Schedule'!$F$105*M1036))*3,
IF(AND(I1036=38000,R1036&gt;314.8,R1036&lt;=504.6,M1036&gt;10),('[1]Pricing Schedule'!$F$111+('[1]Pricing Schedule'!$F$113*M1036))*3,
IF(AND(I1036=38000,R1036&gt;472.2,R1036&lt;=672.8,M1036&lt;=10),('[1]Pricing Schedule'!$F$103+('[1]Pricing Schedule'!$F$105*M1036))*4,
IF(AND(I1036=38000,R1036&gt;472.2,R1036&lt;=672.8,M1036&gt;10),('[1]Pricing Schedule'!$F$111+('[1]Pricing Schedule'!$F$113*M1036))*4,
IF(AND(I1036=110000,R1036&lt;=12.8,M1036&gt;2),'[1]Pricing Schedule'!$F$62+('[1]Pricing Schedule'!$F$63*M1036),
IF(AND(I1036=110000,R1036&lt;=12.8,M1036&lt;=2),'[1]Pricing Schedule'!$F$96+('[1]Pricing Schedule'!$F$97*M1036),
IF(AND(I1036=110000,R1036&gt;12.8,R1036&lt;=22.8,M1036&gt;3),'[1]Pricing Schedule'!$F$71+('[1]Pricing Schedule'!$F$72*M1036),
IF(AND(I1036=110000,R1036&gt;12.8,R1036&lt;=22.8,M1036&lt;=3),'[1]Pricing Schedule'!$F$96+('[1]Pricing Schedule'!$F$97*M1036),
IF(AND(I1036=110000,R1036&gt;22.8,R1036&lt;=30.2),'[1]Pricing Schedule'!$F$80+('[1]Pricing Schedule'!$F$81*M1036),
IF(AND(I1036=110000,R1036&gt;30.2,R1036&lt;=45.9),'[1]Pricing Schedule'!$F$89+('[1]Pricing Schedule'!$F$90*M1036),
IF(AND(I1036=110000,R1036&gt;45.9,R1036&lt;=123.4),'[1]Pricing Schedule'!$F$96+('[1]Pricing Schedule'!$F$97*M1036),
IF(AND(I1036=110000,R1036&gt;123.4,R1036&lt;=168.2,M1036&lt;=10),'[1]Pricing Schedule'!$F$103+('[1]Pricing Schedule'!$F$105*M1036),
IF(AND(I1036=110000,R1036&gt;123.4,R1036&lt;=168.2,M1036&gt;10),'[1]Pricing Schedule'!$F$111+('[1]Pricing Schedule'!$F$113*M1036),
IF(AND(I1036=110000,R1036&gt;168.2,R1036&lt;=336.4,M1036&lt;=10),('[1]Pricing Schedule'!$F$103+('[1]Pricing Schedule'!$F$105*M1036))*2,
IF(AND(I1036=110000,R1036&gt;168.2,R1036&lt;=336.4,M1036&gt;10),('[1]Pricing Schedule'!$F$111+('[1]Pricing Schedule'!$F$113*M1036))*2,
IF(AND(I1036=110000,R1036&gt;336.4,R1036&lt;=504.6,M1036&lt;=10),('[1]Pricing Schedule'!$F$103+('[1]Pricing Schedule'!$F$105*M1036))*3,
IF(AND(I1036=110000,R1036&gt;336.4,R1036&lt;=504.6,M1036&gt;10),('[1]Pricing Schedule'!$F$111+('[1]Pricing Schedule'!$F$113*M1036))*3,
IF(AND(I1036=110000,R1036&gt;504.6,R1036&lt;=672.8,M1036&lt;=10),('[1]Pricing Schedule'!$F$103+('[1]Pricing Schedule'!$F$105*M1036))*4,
IF(AND(I1036=110000,R1036&gt;504.6,R1036&lt;=672.8,M1036&gt;10),('[1]Pricing Schedule'!$F$111+('[1]Pricing Schedule'!$F$113*M1036))*4,
IF(AND(I1036=110000,R1036&gt;672.8,R1036&lt;=841,M1036&lt;=10),('[1]Pricing Schedule'!$F$103+('[1]Pricing Schedule'!$F$105*M1036))*5,
IF(AND(I1036=110000,R1036&gt;672.8,R1036&lt;=841,M1036&gt;10),('[1]Pricing Schedule'!$F$111+('[1]Pricing Schedule'!$F$113*M1036))*5,
IF(AND(I1036=110000,R1036&gt;672.8,R1036&lt;=841,M1036&lt;=10),('[1]Pricing Schedule'!$F$103+('[1]Pricing Schedule'!$F$105*M1036))*5,
IF(AND(I1036=110000,R1036&gt;672.8,R1036&lt;=841,M1036&gt;10),('[1]Pricing Schedule'!$F$111+('[1]Pricing Schedule'!$F$113*M1036))*5,
IF(AND(I1036=110000,R1036&gt;1345.6,R1036&lt;=1513.8,M1036&lt;=10),('[1]Pricing Schedule'!$F$103+('[1]Pricing Schedule'!$F$105*M1036))*9,
IF(AND(I1036=110000,R1036&gt;1345.6,R1036&lt;=1513.8,M1036&gt;10),('[1]Pricing Schedule'!$F$111+('[1]Pricing Schedule'!$F$113*M1036))*9,
9999999999)))))))))))))))))))))))))))))))))))))))</f>
        <v>1838070</v>
      </c>
      <c r="T1036" s="21">
        <f>IF(AND(I1036=38000,R1036&lt;=4.5,M1036&gt;8),'[1]Pricing Schedule'!$J$9,
IF(AND(I1036=38000,R1036&lt;=4.5,M1036&lt;=8),'[1]Pricing Schedule'!$J$36,
IF(AND(I1036=38000,R1036&gt;4.5,R1036&lt;=9,M1036&gt;8),'[1]Pricing Schedule'!$J$18,
IF(AND(I1036=38000,R1036&gt;4.5,R1036&lt;=9,M1036&lt;=8),'[1]Pricing Schedule'!$J$36,
IF(AND(I1036=38000,R1036&gt;9,R1036&lt;=12.8,M1036&gt;8),'[1]Pricing Schedule'!$J$27,
IF(AND(I1036=38000,R1036&gt;9,R1036&lt;=12.8,M1036&lt;=8),'[1]Pricing Schedule'!$J$36,
IF(AND(I1036=38000,R1036&gt;12.8,R1036&lt;=22.8),'[1]Pricing Schedule'!$J$36,
IF(AND(I1036=38000,R1036&gt;22.8,R1036&lt;=30.2),'[1]Pricing Schedule'!$J$45,
IF(AND(I1036=38000,R1036&gt;30.2,R1036&lt;=45.9),'[1]Pricing Schedule'!$J$54,
IF(AND(I1036=38000,R1036&gt;45.9,R1036&lt;=123.4),'[1]Pricing Schedule'!$J$97,
IF(AND(I1036=38000,R1036&gt;123.4,R1036&lt;=168.2,M1036&lt;=10),'[1]Pricing Schedule'!$J$105,
IF(AND(I1036=38000,R1036&gt;123.4,R1036&lt;=168.2,M1036&gt;10),'[1]Pricing Schedule'!$J$113,
IF(AND(I1036=38000,R1036&gt;168.2,R1036&lt;=336.4,M1036&lt;=10),('[1]Pricing Schedule'!$J$105),
IF(AND(I1036=38000,R1036&gt;168.2,R1036&lt;=336.4,M1036&gt;10),('[1]Pricing Schedule'!$J$113),
IF(AND(I1036=38000,R1036&gt;336.4,R1036&lt;=504.6,M1036&lt;=10),('[1]Pricing Schedule'!$J$105),
IF(AND(I1036=38000,R1036&gt;336.4,R1036&lt;=504.6,M1036&gt;10),('[1]Pricing Schedule'!$J$113),
IF(AND(I1036=38000,R1036&gt;504.6,R1036&lt;=672.8,M1036&lt;=10),('[1]Pricing Schedule'!$J$105),
IF(AND(I1036=38000,R1036&gt;504.6,R1036&lt;=672.8,M1036&gt;10),('[1]Pricing Schedule'!$J$113),
IF(AND(I1036=110000,R1036&lt;=12.8,M1036&gt;2),'[1]Pricing Schedule'!$J$63,
IF(AND(I1036=110000,R1036&lt;=12.8,M1036&lt;=2),'[1]Pricing Schedule'!$J$97,
IF(AND(I1036=110000,R1036&gt;12.8,R1036&lt;=22.8,M1036&gt;3),'[1]Pricing Schedule'!$J$72,
IF(AND(I1036=110000,R1036&gt;12.8,R1036&lt;=22.8,M1036&lt;=3),'[1]Pricing Schedule'!$J$97,
IF(AND(I1036=110000,R1036&gt;22.8,R1036&lt;=30.2),'[1]Pricing Schedule'!$J$81,
IF(AND(I1036=110000,R1036&gt;30.2,R1036&lt;=45.9),'[1]Pricing Schedule'!$J$90,
IF(AND(I1036=110000,R1036&gt;45.9,R1036&lt;=123.4),'[1]Pricing Schedule'!$J$97,
IF(AND(I1036=110000,R1036&gt;123.4,R1036&lt;=168.2,M1036&lt;=10),'[1]Pricing Schedule'!$J$105,
IF(AND(I1036=110000,R1036&gt;123.4,R1036&lt;=168.2,M1036&gt;10),'[1]Pricing Schedule'!$J$113,
IF(AND(I1036=110000,R1036&gt;168.2,R1036&lt;=336.2,M1036&lt;=10),('[1]Pricing Schedule'!$J$105),
IF(AND(I1036=110000,R1036&gt;168.2,R1036&lt;=336.2,M1036&gt;10),('[1]Pricing Schedule'!$J$113),
IF(AND(I1036=110000,R1036&gt;336.4,R1036&lt;=504.6,M1036&lt;=10),('[1]Pricing Schedule'!$J$105),
IF(AND(I1036=110000,R1036&gt;336.4,R1036&lt;=504.6,M1036&gt;10),('[1]Pricing Schedule'!$J$113),
IF(AND(I1036=110000,R1036&gt;504.6,R1036&lt;=672.8,M1036&lt;=10),('[1]Pricing Schedule'!$J$105),
IF(AND(I1036=110000,R1036&gt;504.6,R1036&lt;=672.8,M1036&gt;10),('[1]Pricing Schedule'!$J$113),
IF(AND(I1036=110000,R1036&gt;672.8,R1036&lt;=841,M1036&lt;=10),('[1]Pricing Schedule'!$J$105),
IF(AND(I1036=110000,R1036&gt;672.8,R1036&lt;=841,M1036&gt;10),('[1]Pricing Schedule'!$J$113),
IF(AND(I1036=110000,R1036&gt;1682,R1036&lt;=1850.2,M1036&lt;=10),('[1]Pricing Schedule'!$J$105),
IF(AND(I1036=110000,R1036&gt;1682,R1036&lt;=1850.2,M1036&gt;10),('[1]Pricing Schedule'!$J$113),
IF(AND(I1036=110000,R1036&gt;2018.4,R1036&lt;=2186.6,M1036&lt;=10),('[1]Pricing Schedule'!$J$105),
IF(AND(I1036=110000,R1036&gt;2018.4,R1036&lt;=2186.6,M1036&gt;10),('[1]Pricing Schedule'!$J$113),999999999)))))))))))))))))))))))))))))))))))))))</f>
        <v>7</v>
      </c>
      <c r="U1036" s="40">
        <f t="shared" si="102"/>
        <v>145878.57142857142</v>
      </c>
      <c r="V1036" s="41">
        <f t="shared" si="103"/>
        <v>6.8550164030749654</v>
      </c>
      <c r="Y1036" s="23">
        <v>689</v>
      </c>
      <c r="Z1036" s="23">
        <v>662</v>
      </c>
      <c r="AR1036" s="35"/>
    </row>
    <row r="1037" spans="1:44">
      <c r="A1037" s="23">
        <v>1038</v>
      </c>
      <c r="B1037" s="23">
        <v>1038</v>
      </c>
      <c r="C1037" s="23" t="s">
        <v>1541</v>
      </c>
      <c r="D1037" s="23" t="s">
        <v>116</v>
      </c>
      <c r="E1037" s="23" t="s">
        <v>116</v>
      </c>
      <c r="F1037" s="23" t="s">
        <v>380</v>
      </c>
      <c r="G1037" s="23" t="s">
        <v>381</v>
      </c>
      <c r="H1037" s="23" t="s">
        <v>133</v>
      </c>
      <c r="I1037" s="13">
        <v>110000</v>
      </c>
      <c r="J1037" s="13">
        <v>33000</v>
      </c>
      <c r="K1037" s="13">
        <v>110000</v>
      </c>
      <c r="L1037" s="24">
        <v>3.5190000000000001</v>
      </c>
      <c r="M1037" s="37">
        <f t="shared" si="98"/>
        <v>4</v>
      </c>
      <c r="N1037" s="24">
        <v>0.83399999999999996</v>
      </c>
      <c r="O1037" s="13">
        <v>2</v>
      </c>
      <c r="P1037" s="36">
        <f t="shared" si="99"/>
        <v>0.62549999999999994</v>
      </c>
      <c r="Q1037" s="38">
        <f t="shared" si="100"/>
        <v>8.4</v>
      </c>
      <c r="R1037" s="37">
        <f t="shared" si="101"/>
        <v>8.4</v>
      </c>
      <c r="S1037" s="39">
        <f>IF(AND(I1037=38000,R1037&lt;=4.5,M1037&gt;8),'[1]Pricing Schedule'!$F$8+('[1]Pricing Schedule'!$F$9*M1037),
IF(AND(I1037=38000,R1037&lt;=4.5,M1037&lt;=8),'[1]Pricing Schedule'!$F$34+('[1]Pricing Schedule'!$F$36*M1037),
IF(AND(I1037=38000,R1037&gt;4.5,R1037&lt;=9,M1037&gt;8),'[1]Pricing Schedule'!$F$17+('[1]Pricing Schedule'!$F$18*M1037),
IF(AND(I1037=38000,R1037&gt;4.5,R1037&lt;=9,M1037&lt;=8),'[1]Pricing Schedule'!$F$34+('[1]Pricing Schedule'!$F$36*M1037),
IF(AND(I1037=38000,R1037&gt;9,R1037&lt;=12.8,M1037&gt;8),'[1]Pricing Schedule'!$F$26+('[1]Pricing Schedule'!$F$27*M1037),
IF(AND(I1037=38000,R1037&gt;9,R1037&lt;=12.8,M1037&lt;=8),'[1]Pricing Schedule'!$F$34+('[1]Pricing Schedule'!$F$36*M1037),
IF(AND(I1037=38000,R1037&gt;12.8,R1037&lt;=22.8),'[1]Pricing Schedule'!$F$34+('[1]Pricing Schedule'!$F$36*M1037),
IF(AND(I1037=38000,R1037&gt;22.8,R1037&lt;=30.2),'[1]Pricing Schedule'!$F$43+('[1]Pricing Schedule'!$F$45*M1037),
IF(AND(I1037=38000,R1037&gt;30.2,R1037&lt;=45.9),'[1]Pricing Schedule'!$F$52+('[1]Pricing Schedule'!$F$54*M1037),
IF(AND(I1037=38000,R1037&gt;45.9,R1037&lt;=123.4),'[1]Pricing Schedule'!$F$96+('[1]Pricing Schedule'!$F$97*M1037),
IF(AND(I1037=38000,R1037&gt;123.4,R1037&lt;=168.2,M1037&lt;=10),'[1]Pricing Schedule'!$F$103+('[1]Pricing Schedule'!$F$105*M1037),
IF(AND(I1037=38000,R1037&gt;123.4,R1037&lt;=168.2,M1037&gt;10),'[1]Pricing Schedule'!$F$111+('[1]Pricing Schedule'!$F$113*M1037),
IF(AND(I1037=38000,R1037&gt;157.4,R1037&lt;=336.4,M1037&lt;=10),('[1]Pricing Schedule'!$F$103+('[1]Pricing Schedule'!$F$105*M1037))*2,
IF(AND(I1037=38000,R1037&gt;157.4,R1037&lt;=336.4,M1037&gt;10),('[1]Pricing Schedule'!$F$111+('[1]Pricing Schedule'!$F$113*M1037))*2,
IF(AND(I1037=38000,R1037&gt;314.8,R1037&lt;=504.6,M1037&lt;=10),('[1]Pricing Schedule'!$F$103+('[1]Pricing Schedule'!$F$105*M1037))*3,
IF(AND(I1037=38000,R1037&gt;314.8,R1037&lt;=504.6,M1037&gt;10),('[1]Pricing Schedule'!$F$111+('[1]Pricing Schedule'!$F$113*M1037))*3,
IF(AND(I1037=38000,R1037&gt;472.2,R1037&lt;=672.8,M1037&lt;=10),('[1]Pricing Schedule'!$F$103+('[1]Pricing Schedule'!$F$105*M1037))*4,
IF(AND(I1037=38000,R1037&gt;472.2,R1037&lt;=672.8,M1037&gt;10),('[1]Pricing Schedule'!$F$111+('[1]Pricing Schedule'!$F$113*M1037))*4,
IF(AND(I1037=110000,R1037&lt;=12.8,M1037&gt;2),'[1]Pricing Schedule'!$F$62+('[1]Pricing Schedule'!$F$63*M1037),
IF(AND(I1037=110000,R1037&lt;=12.8,M1037&lt;=2),'[1]Pricing Schedule'!$F$96+('[1]Pricing Schedule'!$F$97*M1037),
IF(AND(I1037=110000,R1037&gt;12.8,R1037&lt;=22.8,M1037&gt;3),'[1]Pricing Schedule'!$F$71+('[1]Pricing Schedule'!$F$72*M1037),
IF(AND(I1037=110000,R1037&gt;12.8,R1037&lt;=22.8,M1037&lt;=3),'[1]Pricing Schedule'!$F$96+('[1]Pricing Schedule'!$F$97*M1037),
IF(AND(I1037=110000,R1037&gt;22.8,R1037&lt;=30.2),'[1]Pricing Schedule'!$F$80+('[1]Pricing Schedule'!$F$81*M1037),
IF(AND(I1037=110000,R1037&gt;30.2,R1037&lt;=45.9),'[1]Pricing Schedule'!$F$89+('[1]Pricing Schedule'!$F$90*M1037),
IF(AND(I1037=110000,R1037&gt;45.9,R1037&lt;=123.4),'[1]Pricing Schedule'!$F$96+('[1]Pricing Schedule'!$F$97*M1037),
IF(AND(I1037=110000,R1037&gt;123.4,R1037&lt;=168.2,M1037&lt;=10),'[1]Pricing Schedule'!$F$103+('[1]Pricing Schedule'!$F$105*M1037),
IF(AND(I1037=110000,R1037&gt;123.4,R1037&lt;=168.2,M1037&gt;10),'[1]Pricing Schedule'!$F$111+('[1]Pricing Schedule'!$F$113*M1037),
IF(AND(I1037=110000,R1037&gt;168.2,R1037&lt;=336.4,M1037&lt;=10),('[1]Pricing Schedule'!$F$103+('[1]Pricing Schedule'!$F$105*M1037))*2,
IF(AND(I1037=110000,R1037&gt;168.2,R1037&lt;=336.4,M1037&gt;10),('[1]Pricing Schedule'!$F$111+('[1]Pricing Schedule'!$F$113*M1037))*2,
IF(AND(I1037=110000,R1037&gt;336.4,R1037&lt;=504.6,M1037&lt;=10),('[1]Pricing Schedule'!$F$103+('[1]Pricing Schedule'!$F$105*M1037))*3,
IF(AND(I1037=110000,R1037&gt;336.4,R1037&lt;=504.6,M1037&gt;10),('[1]Pricing Schedule'!$F$111+('[1]Pricing Schedule'!$F$113*M1037))*3,
IF(AND(I1037=110000,R1037&gt;504.6,R1037&lt;=672.8,M1037&lt;=10),('[1]Pricing Schedule'!$F$103+('[1]Pricing Schedule'!$F$105*M1037))*4,
IF(AND(I1037=110000,R1037&gt;504.6,R1037&lt;=672.8,M1037&gt;10),('[1]Pricing Schedule'!$F$111+('[1]Pricing Schedule'!$F$113*M1037))*4,
IF(AND(I1037=110000,R1037&gt;672.8,R1037&lt;=841,M1037&lt;=10),('[1]Pricing Schedule'!$F$103+('[1]Pricing Schedule'!$F$105*M1037))*5,
IF(AND(I1037=110000,R1037&gt;672.8,R1037&lt;=841,M1037&gt;10),('[1]Pricing Schedule'!$F$111+('[1]Pricing Schedule'!$F$113*M1037))*5,
IF(AND(I1037=110000,R1037&gt;672.8,R1037&lt;=841,M1037&lt;=10),('[1]Pricing Schedule'!$F$103+('[1]Pricing Schedule'!$F$105*M1037))*5,
IF(AND(I1037=110000,R1037&gt;672.8,R1037&lt;=841,M1037&gt;10),('[1]Pricing Schedule'!$F$111+('[1]Pricing Schedule'!$F$113*M1037))*5,
IF(AND(I1037=110000,R1037&gt;1345.6,R1037&lt;=1513.8,M1037&lt;=10),('[1]Pricing Schedule'!$F$103+('[1]Pricing Schedule'!$F$105*M1037))*9,
IF(AND(I1037=110000,R1037&gt;1345.6,R1037&lt;=1513.8,M1037&gt;10),('[1]Pricing Schedule'!$F$111+('[1]Pricing Schedule'!$F$113*M1037))*9,
9999999999)))))))))))))))))))))))))))))))))))))))</f>
        <v>1627270</v>
      </c>
      <c r="T1037" s="21">
        <f>IF(AND(I1037=38000,R1037&lt;=4.5,M1037&gt;8),'[1]Pricing Schedule'!$J$9,
IF(AND(I1037=38000,R1037&lt;=4.5,M1037&lt;=8),'[1]Pricing Schedule'!$J$36,
IF(AND(I1037=38000,R1037&gt;4.5,R1037&lt;=9,M1037&gt;8),'[1]Pricing Schedule'!$J$18,
IF(AND(I1037=38000,R1037&gt;4.5,R1037&lt;=9,M1037&lt;=8),'[1]Pricing Schedule'!$J$36,
IF(AND(I1037=38000,R1037&gt;9,R1037&lt;=12.8,M1037&gt;8),'[1]Pricing Schedule'!$J$27,
IF(AND(I1037=38000,R1037&gt;9,R1037&lt;=12.8,M1037&lt;=8),'[1]Pricing Schedule'!$J$36,
IF(AND(I1037=38000,R1037&gt;12.8,R1037&lt;=22.8),'[1]Pricing Schedule'!$J$36,
IF(AND(I1037=38000,R1037&gt;22.8,R1037&lt;=30.2),'[1]Pricing Schedule'!$J$45,
IF(AND(I1037=38000,R1037&gt;30.2,R1037&lt;=45.9),'[1]Pricing Schedule'!$J$54,
IF(AND(I1037=38000,R1037&gt;45.9,R1037&lt;=123.4),'[1]Pricing Schedule'!$J$97,
IF(AND(I1037=38000,R1037&gt;123.4,R1037&lt;=168.2,M1037&lt;=10),'[1]Pricing Schedule'!$J$105,
IF(AND(I1037=38000,R1037&gt;123.4,R1037&lt;=168.2,M1037&gt;10),'[1]Pricing Schedule'!$J$113,
IF(AND(I1037=38000,R1037&gt;168.2,R1037&lt;=336.4,M1037&lt;=10),('[1]Pricing Schedule'!$J$105),
IF(AND(I1037=38000,R1037&gt;168.2,R1037&lt;=336.4,M1037&gt;10),('[1]Pricing Schedule'!$J$113),
IF(AND(I1037=38000,R1037&gt;336.4,R1037&lt;=504.6,M1037&lt;=10),('[1]Pricing Schedule'!$J$105),
IF(AND(I1037=38000,R1037&gt;336.4,R1037&lt;=504.6,M1037&gt;10),('[1]Pricing Schedule'!$J$113),
IF(AND(I1037=38000,R1037&gt;504.6,R1037&lt;=672.8,M1037&lt;=10),('[1]Pricing Schedule'!$J$105),
IF(AND(I1037=38000,R1037&gt;504.6,R1037&lt;=672.8,M1037&gt;10),('[1]Pricing Schedule'!$J$113),
IF(AND(I1037=110000,R1037&lt;=12.8,M1037&gt;2),'[1]Pricing Schedule'!$J$63,
IF(AND(I1037=110000,R1037&lt;=12.8,M1037&lt;=2),'[1]Pricing Schedule'!$J$97,
IF(AND(I1037=110000,R1037&gt;12.8,R1037&lt;=22.8,M1037&gt;3),'[1]Pricing Schedule'!$J$72,
IF(AND(I1037=110000,R1037&gt;12.8,R1037&lt;=22.8,M1037&lt;=3),'[1]Pricing Schedule'!$J$97,
IF(AND(I1037=110000,R1037&gt;22.8,R1037&lt;=30.2),'[1]Pricing Schedule'!$J$81,
IF(AND(I1037=110000,R1037&gt;30.2,R1037&lt;=45.9),'[1]Pricing Schedule'!$J$90,
IF(AND(I1037=110000,R1037&gt;45.9,R1037&lt;=123.4),'[1]Pricing Schedule'!$J$97,
IF(AND(I1037=110000,R1037&gt;123.4,R1037&lt;=168.2,M1037&lt;=10),'[1]Pricing Schedule'!$J$105,
IF(AND(I1037=110000,R1037&gt;123.4,R1037&lt;=168.2,M1037&gt;10),'[1]Pricing Schedule'!$J$113,
IF(AND(I1037=110000,R1037&gt;168.2,R1037&lt;=336.2,M1037&lt;=10),('[1]Pricing Schedule'!$J$105),
IF(AND(I1037=110000,R1037&gt;168.2,R1037&lt;=336.2,M1037&gt;10),('[1]Pricing Schedule'!$J$113),
IF(AND(I1037=110000,R1037&gt;336.4,R1037&lt;=504.6,M1037&lt;=10),('[1]Pricing Schedule'!$J$105),
IF(AND(I1037=110000,R1037&gt;336.4,R1037&lt;=504.6,M1037&gt;10),('[1]Pricing Schedule'!$J$113),
IF(AND(I1037=110000,R1037&gt;504.6,R1037&lt;=672.8,M1037&lt;=10),('[1]Pricing Schedule'!$J$105),
IF(AND(I1037=110000,R1037&gt;504.6,R1037&lt;=672.8,M1037&gt;10),('[1]Pricing Schedule'!$J$113),
IF(AND(I1037=110000,R1037&gt;672.8,R1037&lt;=841,M1037&lt;=10),('[1]Pricing Schedule'!$J$105),
IF(AND(I1037=110000,R1037&gt;672.8,R1037&lt;=841,M1037&gt;10),('[1]Pricing Schedule'!$J$113),
IF(AND(I1037=110000,R1037&gt;1682,R1037&lt;=1850.2,M1037&lt;=10),('[1]Pricing Schedule'!$J$105),
IF(AND(I1037=110000,R1037&gt;1682,R1037&lt;=1850.2,M1037&gt;10),('[1]Pricing Schedule'!$J$113),
IF(AND(I1037=110000,R1037&gt;2018.4,R1037&lt;=2186.6,M1037&lt;=10),('[1]Pricing Schedule'!$J$105),
IF(AND(I1037=110000,R1037&gt;2018.4,R1037&lt;=2186.6,M1037&gt;10),('[1]Pricing Schedule'!$J$113),999999999)))))))))))))))))))))))))))))))))))))))</f>
        <v>7</v>
      </c>
      <c r="U1037" s="40">
        <f t="shared" si="102"/>
        <v>193722.61904761905</v>
      </c>
      <c r="V1037" s="41">
        <f t="shared" si="103"/>
        <v>5.162019824614231</v>
      </c>
      <c r="Y1037" s="23">
        <v>253</v>
      </c>
      <c r="Z1037" s="23">
        <v>623</v>
      </c>
      <c r="AR1037" s="35"/>
    </row>
    <row r="1038" spans="1:44" s="44" customFormat="1">
      <c r="A1038" s="43">
        <v>1039</v>
      </c>
      <c r="B1038" s="43">
        <v>1039</v>
      </c>
      <c r="C1038" s="43" t="s">
        <v>1542</v>
      </c>
      <c r="D1038" s="23" t="s">
        <v>116</v>
      </c>
      <c r="E1038" s="23" t="s">
        <v>116</v>
      </c>
      <c r="F1038" s="43" t="s">
        <v>377</v>
      </c>
      <c r="G1038" s="43" t="s">
        <v>378</v>
      </c>
      <c r="H1038" s="43" t="s">
        <v>133</v>
      </c>
      <c r="I1038" s="44">
        <v>110000</v>
      </c>
      <c r="J1038" s="43" t="s">
        <v>119</v>
      </c>
      <c r="K1038" s="44">
        <v>110000</v>
      </c>
      <c r="L1038" s="45">
        <v>2.589</v>
      </c>
      <c r="M1038" s="46">
        <f t="shared" si="98"/>
        <v>3</v>
      </c>
      <c r="N1038" s="45">
        <v>25.739999999999899</v>
      </c>
      <c r="O1038" s="44">
        <v>2</v>
      </c>
      <c r="P1038" s="46">
        <f t="shared" si="99"/>
        <v>19.304999999999925</v>
      </c>
      <c r="Q1038" s="47">
        <f t="shared" si="100"/>
        <v>239.39999999999998</v>
      </c>
      <c r="R1038" s="46">
        <f t="shared" si="101"/>
        <v>239.39999999999998</v>
      </c>
      <c r="S1038" s="39">
        <f>IF(AND(I1038=38000,R1038&lt;=4.5,M1038&gt;8),'[1]Pricing Schedule'!$F$8+('[1]Pricing Schedule'!$F$9*M1038),
IF(AND(I1038=38000,R1038&lt;=4.5,M1038&lt;=8),'[1]Pricing Schedule'!$F$34+('[1]Pricing Schedule'!$F$36*M1038),
IF(AND(I1038=38000,R1038&gt;4.5,R1038&lt;=9,M1038&gt;8),'[1]Pricing Schedule'!$F$17+('[1]Pricing Schedule'!$F$18*M1038),
IF(AND(I1038=38000,R1038&gt;4.5,R1038&lt;=9,M1038&lt;=8),'[1]Pricing Schedule'!$F$34+('[1]Pricing Schedule'!$F$36*M1038),
IF(AND(I1038=38000,R1038&gt;9,R1038&lt;=12.8,M1038&gt;8),'[1]Pricing Schedule'!$F$26+('[1]Pricing Schedule'!$F$27*M1038),
IF(AND(I1038=38000,R1038&gt;9,R1038&lt;=12.8,M1038&lt;=8),'[1]Pricing Schedule'!$F$34+('[1]Pricing Schedule'!$F$36*M1038),
IF(AND(I1038=38000,R1038&gt;12.8,R1038&lt;=22.8),'[1]Pricing Schedule'!$F$34+('[1]Pricing Schedule'!$F$36*M1038),
IF(AND(I1038=38000,R1038&gt;22.8,R1038&lt;=30.2),'[1]Pricing Schedule'!$F$43+('[1]Pricing Schedule'!$F$45*M1038),
IF(AND(I1038=38000,R1038&gt;30.2,R1038&lt;=45.9),'[1]Pricing Schedule'!$F$52+('[1]Pricing Schedule'!$F$54*M1038),
IF(AND(I1038=38000,R1038&gt;45.9,R1038&lt;=123.4),'[1]Pricing Schedule'!$F$96+('[1]Pricing Schedule'!$F$97*M1038),
IF(AND(I1038=38000,R1038&gt;123.4,R1038&lt;=168.2,M1038&lt;=10),'[1]Pricing Schedule'!$F$103+('[1]Pricing Schedule'!$F$105*M1038),
IF(AND(I1038=38000,R1038&gt;123.4,R1038&lt;=168.2,M1038&gt;10),'[1]Pricing Schedule'!$F$111+('[1]Pricing Schedule'!$F$113*M1038),
IF(AND(I1038=38000,R1038&gt;157.4,R1038&lt;=336.4,M1038&lt;=10),('[1]Pricing Schedule'!$F$103+('[1]Pricing Schedule'!$F$105*M1038))*2,
IF(AND(I1038=38000,R1038&gt;157.4,R1038&lt;=336.4,M1038&gt;10),('[1]Pricing Schedule'!$F$111+('[1]Pricing Schedule'!$F$113*M1038))*2,
IF(AND(I1038=38000,R1038&gt;314.8,R1038&lt;=504.6,M1038&lt;=10),('[1]Pricing Schedule'!$F$103+('[1]Pricing Schedule'!$F$105*M1038))*3,
IF(AND(I1038=38000,R1038&gt;314.8,R1038&lt;=504.6,M1038&gt;10),('[1]Pricing Schedule'!$F$111+('[1]Pricing Schedule'!$F$113*M1038))*3,
IF(AND(I1038=38000,R1038&gt;472.2,R1038&lt;=672.8,M1038&lt;=10),('[1]Pricing Schedule'!$F$103+('[1]Pricing Schedule'!$F$105*M1038))*4,
IF(AND(I1038=38000,R1038&gt;472.2,R1038&lt;=672.8,M1038&gt;10),('[1]Pricing Schedule'!$F$111+('[1]Pricing Schedule'!$F$113*M1038))*4,
IF(AND(I1038=110000,R1038&lt;=12.8,M1038&gt;2),'[1]Pricing Schedule'!$F$62+('[1]Pricing Schedule'!$F$63*M1038),
IF(AND(I1038=110000,R1038&lt;=12.8,M1038&lt;=2),'[1]Pricing Schedule'!$F$96+('[1]Pricing Schedule'!$F$97*M1038),
IF(AND(I1038=110000,R1038&gt;12.8,R1038&lt;=22.8,M1038&gt;3),'[1]Pricing Schedule'!$F$71+('[1]Pricing Schedule'!$F$72*M1038),
IF(AND(I1038=110000,R1038&gt;12.8,R1038&lt;=22.8,M1038&lt;=3),'[1]Pricing Schedule'!$F$96+('[1]Pricing Schedule'!$F$97*M1038),
IF(AND(I1038=110000,R1038&gt;22.8,R1038&lt;=30.2),'[1]Pricing Schedule'!$F$80+('[1]Pricing Schedule'!$F$81*M1038),
IF(AND(I1038=110000,R1038&gt;30.2,R1038&lt;=45.9),'[1]Pricing Schedule'!$F$89+('[1]Pricing Schedule'!$F$90*M1038),
IF(AND(I1038=110000,R1038&gt;45.9,R1038&lt;=123.4),'[1]Pricing Schedule'!$F$96+('[1]Pricing Schedule'!$F$97*M1038),
IF(AND(I1038=110000,R1038&gt;123.4,R1038&lt;=168.2,M1038&lt;=10),'[1]Pricing Schedule'!$F$103+('[1]Pricing Schedule'!$F$105*M1038),
IF(AND(I1038=110000,R1038&gt;123.4,R1038&lt;=168.2,M1038&gt;10),'[1]Pricing Schedule'!$F$111+('[1]Pricing Schedule'!$F$113*M1038),
IF(AND(I1038=110000,R1038&gt;168.2,R1038&lt;=336.4,M1038&lt;=10),('[1]Pricing Schedule'!$F$103+('[1]Pricing Schedule'!$F$105*M1038))*2,
IF(AND(I1038=110000,R1038&gt;168.2,R1038&lt;=336.4,M1038&gt;10),('[1]Pricing Schedule'!$F$111+('[1]Pricing Schedule'!$F$113*M1038))*2,
IF(AND(I1038=110000,R1038&gt;336.4,R1038&lt;=504.6,M1038&lt;=10),('[1]Pricing Schedule'!$F$103+('[1]Pricing Schedule'!$F$105*M1038))*3,
IF(AND(I1038=110000,R1038&gt;336.4,R1038&lt;=504.6,M1038&gt;10),('[1]Pricing Schedule'!$F$111+('[1]Pricing Schedule'!$F$113*M1038))*3,
IF(AND(I1038=110000,R1038&gt;504.6,R1038&lt;=672.8,M1038&lt;=10),('[1]Pricing Schedule'!$F$103+('[1]Pricing Schedule'!$F$105*M1038))*4,
IF(AND(I1038=110000,R1038&gt;504.6,R1038&lt;=672.8,M1038&gt;10),('[1]Pricing Schedule'!$F$111+('[1]Pricing Schedule'!$F$113*M1038))*4,
IF(AND(I1038=110000,R1038&gt;672.8,R1038&lt;=841,M1038&lt;=10),('[1]Pricing Schedule'!$F$103+('[1]Pricing Schedule'!$F$105*M1038))*5,
IF(AND(I1038=110000,R1038&gt;672.8,R1038&lt;=841,M1038&gt;10),('[1]Pricing Schedule'!$F$111+('[1]Pricing Schedule'!$F$113*M1038))*5,
IF(AND(I1038=110000,R1038&gt;672.8,R1038&lt;=841,M1038&lt;=10),('[1]Pricing Schedule'!$F$103+('[1]Pricing Schedule'!$F$105*M1038))*5,
IF(AND(I1038=110000,R1038&gt;672.8,R1038&lt;=841,M1038&gt;10),('[1]Pricing Schedule'!$F$111+('[1]Pricing Schedule'!$F$113*M1038))*5,
IF(AND(I1038=110000,R1038&gt;1345.6,R1038&lt;=1513.8,M1038&lt;=10),('[1]Pricing Schedule'!$F$103+('[1]Pricing Schedule'!$F$105*M1038))*9,
IF(AND(I1038=110000,R1038&gt;1345.6,R1038&lt;=1513.8,M1038&gt;10),('[1]Pricing Schedule'!$F$111+('[1]Pricing Schedule'!$F$113*M1038))*9,
9999999999)))))))))))))))))))))))))))))))))))))))</f>
        <v>4117400</v>
      </c>
      <c r="T1038" s="48">
        <f>IF(AND(I1038=38000,R1038&lt;=4.5,M1038&gt;8),'[1]Pricing Schedule'!$J$9,
IF(AND(I1038=38000,R1038&lt;=4.5,M1038&lt;=8),'[1]Pricing Schedule'!$J$36,
IF(AND(I1038=38000,R1038&gt;4.5,R1038&lt;=9,M1038&gt;8),'[1]Pricing Schedule'!$J$18,
IF(AND(I1038=38000,R1038&gt;4.5,R1038&lt;=9,M1038&lt;=8),'[1]Pricing Schedule'!$J$36,
IF(AND(I1038=38000,R1038&gt;9,R1038&lt;=12.8,M1038&gt;8),'[1]Pricing Schedule'!$J$27,
IF(AND(I1038=38000,R1038&gt;9,R1038&lt;=12.8,M1038&lt;=8),'[1]Pricing Schedule'!$J$36,
IF(AND(I1038=38000,R1038&gt;12.8,R1038&lt;=22.8),'[1]Pricing Schedule'!$J$36,
IF(AND(I1038=38000,R1038&gt;22.8,R1038&lt;=30.2),'[1]Pricing Schedule'!$J$45,
IF(AND(I1038=38000,R1038&gt;30.2,R1038&lt;=45.9),'[1]Pricing Schedule'!$J$54,
IF(AND(I1038=38000,R1038&gt;45.9,R1038&lt;=123.4),'[1]Pricing Schedule'!$J$97,
IF(AND(I1038=38000,R1038&gt;123.4,R1038&lt;=168.2,M1038&lt;=10),'[1]Pricing Schedule'!$J$105,
IF(AND(I1038=38000,R1038&gt;123.4,R1038&lt;=168.2,M1038&gt;10),'[1]Pricing Schedule'!$J$113,
IF(AND(I1038=38000,R1038&gt;168.2,R1038&lt;=336.4,M1038&lt;=10),('[1]Pricing Schedule'!$J$105),
IF(AND(I1038=38000,R1038&gt;168.2,R1038&lt;=336.4,M1038&gt;10),('[1]Pricing Schedule'!$J$113),
IF(AND(I1038=38000,R1038&gt;336.4,R1038&lt;=504.6,M1038&lt;=10),('[1]Pricing Schedule'!$J$105),
IF(AND(I1038=38000,R1038&gt;336.4,R1038&lt;=504.6,M1038&gt;10),('[1]Pricing Schedule'!$J$113),
IF(AND(I1038=38000,R1038&gt;504.6,R1038&lt;=672.8,M1038&lt;=10),('[1]Pricing Schedule'!$J$105),
IF(AND(I1038=38000,R1038&gt;504.6,R1038&lt;=672.8,M1038&gt;10),('[1]Pricing Schedule'!$J$113),
IF(AND(I1038=110000,R1038&lt;=12.8,M1038&gt;2),'[1]Pricing Schedule'!$J$63,
IF(AND(I1038=110000,R1038&lt;=12.8,M1038&lt;=2),'[1]Pricing Schedule'!$J$97,
IF(AND(I1038=110000,R1038&gt;12.8,R1038&lt;=22.8,M1038&gt;3),'[1]Pricing Schedule'!$J$72,
IF(AND(I1038=110000,R1038&gt;12.8,R1038&lt;=22.8,M1038&lt;=3),'[1]Pricing Schedule'!$J$97,
IF(AND(I1038=110000,R1038&gt;22.8,R1038&lt;=30.2),'[1]Pricing Schedule'!$J$81,
IF(AND(I1038=110000,R1038&gt;30.2,R1038&lt;=45.9),'[1]Pricing Schedule'!$J$90,
IF(AND(I1038=110000,R1038&gt;45.9,R1038&lt;=123.4),'[1]Pricing Schedule'!$J$97,
IF(AND(I1038=110000,R1038&gt;123.4,R1038&lt;=168.2,M1038&lt;=10),'[1]Pricing Schedule'!$J$105,
IF(AND(I1038=110000,R1038&gt;123.4,R1038&lt;=168.2,M1038&gt;10),'[1]Pricing Schedule'!$J$113,
IF(AND(I1038=110000,R1038&gt;168.2,R1038&lt;=336.2,M1038&lt;=10),('[1]Pricing Schedule'!$J$105),
IF(AND(I1038=110000,R1038&gt;168.2,R1038&lt;=336.2,M1038&gt;10),('[1]Pricing Schedule'!$J$113),
IF(AND(I1038=110000,R1038&gt;336.4,R1038&lt;=504.6,M1038&lt;=10),('[1]Pricing Schedule'!$J$105),
IF(AND(I1038=110000,R1038&gt;336.4,R1038&lt;=504.6,M1038&gt;10),('[1]Pricing Schedule'!$J$113),
IF(AND(I1038=110000,R1038&gt;504.6,R1038&lt;=672.8,M1038&lt;=10),('[1]Pricing Schedule'!$J$105),
IF(AND(I1038=110000,R1038&gt;504.6,R1038&lt;=672.8,M1038&gt;10),('[1]Pricing Schedule'!$J$113),
IF(AND(I1038=110000,R1038&gt;672.8,R1038&lt;=841,M1038&lt;=10),('[1]Pricing Schedule'!$J$105),
IF(AND(I1038=110000,R1038&gt;672.8,R1038&lt;=841,M1038&gt;10),('[1]Pricing Schedule'!$J$113),
IF(AND(I1038=110000,R1038&gt;1682,R1038&lt;=1850.2,M1038&lt;=10),('[1]Pricing Schedule'!$J$105),
IF(AND(I1038=110000,R1038&gt;1682,R1038&lt;=1850.2,M1038&gt;10),('[1]Pricing Schedule'!$J$113),
IF(AND(I1038=110000,R1038&gt;2018.4,R1038&lt;=2186.6,M1038&lt;=10),('[1]Pricing Schedule'!$J$105),
IF(AND(I1038=110000,R1038&gt;2018.4,R1038&lt;=2186.6,M1038&gt;10),('[1]Pricing Schedule'!$J$113),999999999)))))))))))))))))))))))))))))))))))))))</f>
        <v>12</v>
      </c>
      <c r="U1038" s="49">
        <f t="shared" si="102"/>
        <v>17198.830409356728</v>
      </c>
      <c r="V1038" s="50">
        <f t="shared" si="103"/>
        <v>58.143488609316549</v>
      </c>
      <c r="W1038" s="13"/>
      <c r="X1038" s="13"/>
      <c r="Y1038" s="23">
        <v>151</v>
      </c>
      <c r="Z1038" s="23">
        <v>662</v>
      </c>
      <c r="AD1038" s="43"/>
      <c r="AE1038" s="43"/>
      <c r="AF1038" s="43"/>
      <c r="AR1038" s="51"/>
    </row>
    <row r="1039" spans="1:44">
      <c r="A1039" s="23">
        <v>1040</v>
      </c>
      <c r="B1039" s="23">
        <v>1040</v>
      </c>
      <c r="C1039" s="23" t="s">
        <v>1543</v>
      </c>
      <c r="D1039" s="23" t="s">
        <v>116</v>
      </c>
      <c r="E1039" s="23" t="s">
        <v>116</v>
      </c>
      <c r="F1039" s="23" t="s">
        <v>246</v>
      </c>
      <c r="G1039" s="23" t="s">
        <v>247</v>
      </c>
      <c r="H1039" s="23" t="s">
        <v>113</v>
      </c>
      <c r="I1039" s="13">
        <v>38000</v>
      </c>
      <c r="J1039" s="13">
        <v>38000</v>
      </c>
      <c r="K1039" s="13">
        <v>10000</v>
      </c>
      <c r="L1039" s="24">
        <v>3.3290000000000002</v>
      </c>
      <c r="M1039" s="37">
        <f t="shared" si="98"/>
        <v>4</v>
      </c>
      <c r="N1039" s="24">
        <v>1.1970000000000001</v>
      </c>
      <c r="O1039" s="13">
        <v>2</v>
      </c>
      <c r="P1039" s="36">
        <f t="shared" si="99"/>
        <v>0.89775000000000005</v>
      </c>
      <c r="Q1039" s="38">
        <f t="shared" si="100"/>
        <v>8.4</v>
      </c>
      <c r="R1039" s="37">
        <f t="shared" si="101"/>
        <v>8.4</v>
      </c>
      <c r="S1039" s="39">
        <f>IF(AND(I1039=38000,R1039&lt;=4.5,M1039&gt;8),'[1]Pricing Schedule'!$F$8+('[1]Pricing Schedule'!$F$9*M1039),
IF(AND(I1039=38000,R1039&lt;=4.5,M1039&lt;=8),'[1]Pricing Schedule'!$F$34+('[1]Pricing Schedule'!$F$36*M1039),
IF(AND(I1039=38000,R1039&gt;4.5,R1039&lt;=9,M1039&gt;8),'[1]Pricing Schedule'!$F$17+('[1]Pricing Schedule'!$F$18*M1039),
IF(AND(I1039=38000,R1039&gt;4.5,R1039&lt;=9,M1039&lt;=8),'[1]Pricing Schedule'!$F$34+('[1]Pricing Schedule'!$F$36*M1039),
IF(AND(I1039=38000,R1039&gt;9,R1039&lt;=12.8,M1039&gt;8),'[1]Pricing Schedule'!$F$26+('[1]Pricing Schedule'!$F$27*M1039),
IF(AND(I1039=38000,R1039&gt;9,R1039&lt;=12.8,M1039&lt;=8),'[1]Pricing Schedule'!$F$34+('[1]Pricing Schedule'!$F$36*M1039),
IF(AND(I1039=38000,R1039&gt;12.8,R1039&lt;=22.8),'[1]Pricing Schedule'!$F$34+('[1]Pricing Schedule'!$F$36*M1039),
IF(AND(I1039=38000,R1039&gt;22.8,R1039&lt;=30.2),'[1]Pricing Schedule'!$F$43+('[1]Pricing Schedule'!$F$45*M1039),
IF(AND(I1039=38000,R1039&gt;30.2,R1039&lt;=45.9),'[1]Pricing Schedule'!$F$52+('[1]Pricing Schedule'!$F$54*M1039),
IF(AND(I1039=38000,R1039&gt;45.9,R1039&lt;=123.4),'[1]Pricing Schedule'!$F$96+('[1]Pricing Schedule'!$F$97*M1039),
IF(AND(I1039=38000,R1039&gt;123.4,R1039&lt;=168.2,M1039&lt;=10),'[1]Pricing Schedule'!$F$103+('[1]Pricing Schedule'!$F$105*M1039),
IF(AND(I1039=38000,R1039&gt;123.4,R1039&lt;=168.2,M1039&gt;10),'[1]Pricing Schedule'!$F$111+('[1]Pricing Schedule'!$F$113*M1039),
IF(AND(I1039=38000,R1039&gt;157.4,R1039&lt;=336.4,M1039&lt;=10),('[1]Pricing Schedule'!$F$103+('[1]Pricing Schedule'!$F$105*M1039))*2,
IF(AND(I1039=38000,R1039&gt;157.4,R1039&lt;=336.4,M1039&gt;10),('[1]Pricing Schedule'!$F$111+('[1]Pricing Schedule'!$F$113*M1039))*2,
IF(AND(I1039=38000,R1039&gt;314.8,R1039&lt;=504.6,M1039&lt;=10),('[1]Pricing Schedule'!$F$103+('[1]Pricing Schedule'!$F$105*M1039))*3,
IF(AND(I1039=38000,R1039&gt;314.8,R1039&lt;=504.6,M1039&gt;10),('[1]Pricing Schedule'!$F$111+('[1]Pricing Schedule'!$F$113*M1039))*3,
IF(AND(I1039=38000,R1039&gt;472.2,R1039&lt;=672.8,M1039&lt;=10),('[1]Pricing Schedule'!$F$103+('[1]Pricing Schedule'!$F$105*M1039))*4,
IF(AND(I1039=38000,R1039&gt;472.2,R1039&lt;=672.8,M1039&gt;10),('[1]Pricing Schedule'!$F$111+('[1]Pricing Schedule'!$F$113*M1039))*4,
IF(AND(I1039=110000,R1039&lt;=12.8,M1039&gt;2),'[1]Pricing Schedule'!$F$62+('[1]Pricing Schedule'!$F$63*M1039),
IF(AND(I1039=110000,R1039&lt;=12.8,M1039&lt;=2),'[1]Pricing Schedule'!$F$96+('[1]Pricing Schedule'!$F$97*M1039),
IF(AND(I1039=110000,R1039&gt;12.8,R1039&lt;=22.8,M1039&gt;3),'[1]Pricing Schedule'!$F$71+('[1]Pricing Schedule'!$F$72*M1039),
IF(AND(I1039=110000,R1039&gt;12.8,R1039&lt;=22.8,M1039&lt;=3),'[1]Pricing Schedule'!$F$96+('[1]Pricing Schedule'!$F$97*M1039),
IF(AND(I1039=110000,R1039&gt;22.8,R1039&lt;=30.2),'[1]Pricing Schedule'!$F$80+('[1]Pricing Schedule'!$F$81*M1039),
IF(AND(I1039=110000,R1039&gt;30.2,R1039&lt;=45.9),'[1]Pricing Schedule'!$F$89+('[1]Pricing Schedule'!$F$90*M1039),
IF(AND(I1039=110000,R1039&gt;45.9,R1039&lt;=123.4),'[1]Pricing Schedule'!$F$96+('[1]Pricing Schedule'!$F$97*M1039),
IF(AND(I1039=110000,R1039&gt;123.4,R1039&lt;=168.2,M1039&lt;=10),'[1]Pricing Schedule'!$F$103+('[1]Pricing Schedule'!$F$105*M1039),
IF(AND(I1039=110000,R1039&gt;123.4,R1039&lt;=168.2,M1039&gt;10),'[1]Pricing Schedule'!$F$111+('[1]Pricing Schedule'!$F$113*M1039),
IF(AND(I1039=110000,R1039&gt;168.2,R1039&lt;=336.4,M1039&lt;=10),('[1]Pricing Schedule'!$F$103+('[1]Pricing Schedule'!$F$105*M1039))*2,
IF(AND(I1039=110000,R1039&gt;168.2,R1039&lt;=336.4,M1039&gt;10),('[1]Pricing Schedule'!$F$111+('[1]Pricing Schedule'!$F$113*M1039))*2,
IF(AND(I1039=110000,R1039&gt;336.4,R1039&lt;=504.6,M1039&lt;=10),('[1]Pricing Schedule'!$F$103+('[1]Pricing Schedule'!$F$105*M1039))*3,
IF(AND(I1039=110000,R1039&gt;336.4,R1039&lt;=504.6,M1039&gt;10),('[1]Pricing Schedule'!$F$111+('[1]Pricing Schedule'!$F$113*M1039))*3,
IF(AND(I1039=110000,R1039&gt;504.6,R1039&lt;=672.8,M1039&lt;=10),('[1]Pricing Schedule'!$F$103+('[1]Pricing Schedule'!$F$105*M1039))*4,
IF(AND(I1039=110000,R1039&gt;504.6,R1039&lt;=672.8,M1039&gt;10),('[1]Pricing Schedule'!$F$111+('[1]Pricing Schedule'!$F$113*M1039))*4,
IF(AND(I1039=110000,R1039&gt;672.8,R1039&lt;=841,M1039&lt;=10),('[1]Pricing Schedule'!$F$103+('[1]Pricing Schedule'!$F$105*M1039))*5,
IF(AND(I1039=110000,R1039&gt;672.8,R1039&lt;=841,M1039&gt;10),('[1]Pricing Schedule'!$F$111+('[1]Pricing Schedule'!$F$113*M1039))*5,
IF(AND(I1039=110000,R1039&gt;672.8,R1039&lt;=841,M1039&lt;=10),('[1]Pricing Schedule'!$F$103+('[1]Pricing Schedule'!$F$105*M1039))*5,
IF(AND(I1039=110000,R1039&gt;672.8,R1039&lt;=841,M1039&gt;10),('[1]Pricing Schedule'!$F$111+('[1]Pricing Schedule'!$F$113*M1039))*5,
IF(AND(I1039=110000,R1039&gt;1345.6,R1039&lt;=1513.8,M1039&lt;=10),('[1]Pricing Schedule'!$F$103+('[1]Pricing Schedule'!$F$105*M1039))*9,
IF(AND(I1039=110000,R1039&gt;1345.6,R1039&lt;=1513.8,M1039&gt;10),('[1]Pricing Schedule'!$F$111+('[1]Pricing Schedule'!$F$113*M1039))*9,
9999999999)))))))))))))))))))))))))))))))))))))))</f>
        <v>628870</v>
      </c>
      <c r="T1039" s="21">
        <f>IF(AND(I1039=38000,R1039&lt;=4.5,M1039&gt;8),'[1]Pricing Schedule'!$J$9,
IF(AND(I1039=38000,R1039&lt;=4.5,M1039&lt;=8),'[1]Pricing Schedule'!$J$36,
IF(AND(I1039=38000,R1039&gt;4.5,R1039&lt;=9,M1039&gt;8),'[1]Pricing Schedule'!$J$18,
IF(AND(I1039=38000,R1039&gt;4.5,R1039&lt;=9,M1039&lt;=8),'[1]Pricing Schedule'!$J$36,
IF(AND(I1039=38000,R1039&gt;9,R1039&lt;=12.8,M1039&gt;8),'[1]Pricing Schedule'!$J$27,
IF(AND(I1039=38000,R1039&gt;9,R1039&lt;=12.8,M1039&lt;=8),'[1]Pricing Schedule'!$J$36,
IF(AND(I1039=38000,R1039&gt;12.8,R1039&lt;=22.8),'[1]Pricing Schedule'!$J$36,
IF(AND(I1039=38000,R1039&gt;22.8,R1039&lt;=30.2),'[1]Pricing Schedule'!$J$45,
IF(AND(I1039=38000,R1039&gt;30.2,R1039&lt;=45.9),'[1]Pricing Schedule'!$J$54,
IF(AND(I1039=38000,R1039&gt;45.9,R1039&lt;=123.4),'[1]Pricing Schedule'!$J$97,
IF(AND(I1039=38000,R1039&gt;123.4,R1039&lt;=168.2,M1039&lt;=10),'[1]Pricing Schedule'!$J$105,
IF(AND(I1039=38000,R1039&gt;123.4,R1039&lt;=168.2,M1039&gt;10),'[1]Pricing Schedule'!$J$113,
IF(AND(I1039=38000,R1039&gt;168.2,R1039&lt;=336.4,M1039&lt;=10),('[1]Pricing Schedule'!$J$105),
IF(AND(I1039=38000,R1039&gt;168.2,R1039&lt;=336.4,M1039&gt;10),('[1]Pricing Schedule'!$J$113),
IF(AND(I1039=38000,R1039&gt;336.4,R1039&lt;=504.6,M1039&lt;=10),('[1]Pricing Schedule'!$J$105),
IF(AND(I1039=38000,R1039&gt;336.4,R1039&lt;=504.6,M1039&gt;10),('[1]Pricing Schedule'!$J$113),
IF(AND(I1039=38000,R1039&gt;504.6,R1039&lt;=672.8,M1039&lt;=10),('[1]Pricing Schedule'!$J$105),
IF(AND(I1039=38000,R1039&gt;504.6,R1039&lt;=672.8,M1039&gt;10),('[1]Pricing Schedule'!$J$113),
IF(AND(I1039=110000,R1039&lt;=12.8,M1039&gt;2),'[1]Pricing Schedule'!$J$63,
IF(AND(I1039=110000,R1039&lt;=12.8,M1039&lt;=2),'[1]Pricing Schedule'!$J$97,
IF(AND(I1039=110000,R1039&gt;12.8,R1039&lt;=22.8,M1039&gt;3),'[1]Pricing Schedule'!$J$72,
IF(AND(I1039=110000,R1039&gt;12.8,R1039&lt;=22.8,M1039&lt;=3),'[1]Pricing Schedule'!$J$97,
IF(AND(I1039=110000,R1039&gt;22.8,R1039&lt;=30.2),'[1]Pricing Schedule'!$J$81,
IF(AND(I1039=110000,R1039&gt;30.2,R1039&lt;=45.9),'[1]Pricing Schedule'!$J$90,
IF(AND(I1039=110000,R1039&gt;45.9,R1039&lt;=123.4),'[1]Pricing Schedule'!$J$97,
IF(AND(I1039=110000,R1039&gt;123.4,R1039&lt;=168.2,M1039&lt;=10),'[1]Pricing Schedule'!$J$105,
IF(AND(I1039=110000,R1039&gt;123.4,R1039&lt;=168.2,M1039&gt;10),'[1]Pricing Schedule'!$J$113,
IF(AND(I1039=110000,R1039&gt;168.2,R1039&lt;=336.2,M1039&lt;=10),('[1]Pricing Schedule'!$J$105),
IF(AND(I1039=110000,R1039&gt;168.2,R1039&lt;=336.2,M1039&gt;10),('[1]Pricing Schedule'!$J$113),
IF(AND(I1039=110000,R1039&gt;336.4,R1039&lt;=504.6,M1039&lt;=10),('[1]Pricing Schedule'!$J$105),
IF(AND(I1039=110000,R1039&gt;336.4,R1039&lt;=504.6,M1039&gt;10),('[1]Pricing Schedule'!$J$113),
IF(AND(I1039=110000,R1039&gt;504.6,R1039&lt;=672.8,M1039&lt;=10),('[1]Pricing Schedule'!$J$105),
IF(AND(I1039=110000,R1039&gt;504.6,R1039&lt;=672.8,M1039&gt;10),('[1]Pricing Schedule'!$J$113),
IF(AND(I1039=110000,R1039&gt;672.8,R1039&lt;=841,M1039&lt;=10),('[1]Pricing Schedule'!$J$105),
IF(AND(I1039=110000,R1039&gt;672.8,R1039&lt;=841,M1039&gt;10),('[1]Pricing Schedule'!$J$113),
IF(AND(I1039=110000,R1039&gt;1682,R1039&lt;=1850.2,M1039&lt;=10),('[1]Pricing Schedule'!$J$105),
IF(AND(I1039=110000,R1039&gt;1682,R1039&lt;=1850.2,M1039&gt;10),('[1]Pricing Schedule'!$J$113),
IF(AND(I1039=110000,R1039&gt;2018.4,R1039&lt;=2186.6,M1039&lt;=10),('[1]Pricing Schedule'!$J$105),
IF(AND(I1039=110000,R1039&gt;2018.4,R1039&lt;=2186.6,M1039&gt;10),('[1]Pricing Schedule'!$J$113),999999999)))))))))))))))))))))))))))))))))))))))</f>
        <v>4</v>
      </c>
      <c r="U1039" s="40">
        <f t="shared" si="102"/>
        <v>74865.476190476184</v>
      </c>
      <c r="V1039" s="41">
        <f t="shared" si="103"/>
        <v>13.357291650102566</v>
      </c>
      <c r="Y1039" s="23">
        <v>419</v>
      </c>
      <c r="Z1039" s="23">
        <v>638</v>
      </c>
      <c r="AR1039" s="35"/>
    </row>
    <row r="1040" spans="1:44">
      <c r="A1040" s="23">
        <v>1041</v>
      </c>
      <c r="B1040" s="23">
        <v>1041</v>
      </c>
      <c r="C1040" s="23" t="s">
        <v>1544</v>
      </c>
      <c r="D1040" s="23" t="s">
        <v>116</v>
      </c>
      <c r="E1040" s="23" t="s">
        <v>116</v>
      </c>
      <c r="F1040" s="23" t="s">
        <v>1545</v>
      </c>
      <c r="G1040" s="23" t="s">
        <v>1546</v>
      </c>
      <c r="H1040" s="23" t="s">
        <v>113</v>
      </c>
      <c r="I1040" s="13">
        <v>38000</v>
      </c>
      <c r="J1040" s="13">
        <v>38000</v>
      </c>
      <c r="K1040" s="23" t="s">
        <v>119</v>
      </c>
      <c r="L1040" s="24">
        <v>2.8460000000000001</v>
      </c>
      <c r="M1040" s="37">
        <f t="shared" si="98"/>
        <v>3</v>
      </c>
      <c r="N1040" s="24">
        <v>1.075</v>
      </c>
      <c r="O1040" s="13">
        <v>2</v>
      </c>
      <c r="P1040" s="36">
        <f t="shared" si="99"/>
        <v>0.80624999999999991</v>
      </c>
      <c r="Q1040" s="38">
        <f t="shared" si="100"/>
        <v>8.4</v>
      </c>
      <c r="R1040" s="37">
        <f t="shared" si="101"/>
        <v>8.4</v>
      </c>
      <c r="S1040" s="39">
        <f>IF(AND(I1040=38000,R1040&lt;=4.5,M1040&gt;8),'[1]Pricing Schedule'!$F$8+('[1]Pricing Schedule'!$F$9*M1040),
IF(AND(I1040=38000,R1040&lt;=4.5,M1040&lt;=8),'[1]Pricing Schedule'!$F$34+('[1]Pricing Schedule'!$F$36*M1040),
IF(AND(I1040=38000,R1040&gt;4.5,R1040&lt;=9,M1040&gt;8),'[1]Pricing Schedule'!$F$17+('[1]Pricing Schedule'!$F$18*M1040),
IF(AND(I1040=38000,R1040&gt;4.5,R1040&lt;=9,M1040&lt;=8),'[1]Pricing Schedule'!$F$34+('[1]Pricing Schedule'!$F$36*M1040),
IF(AND(I1040=38000,R1040&gt;9,R1040&lt;=12.8,M1040&gt;8),'[1]Pricing Schedule'!$F$26+('[1]Pricing Schedule'!$F$27*M1040),
IF(AND(I1040=38000,R1040&gt;9,R1040&lt;=12.8,M1040&lt;=8),'[1]Pricing Schedule'!$F$34+('[1]Pricing Schedule'!$F$36*M1040),
IF(AND(I1040=38000,R1040&gt;12.8,R1040&lt;=22.8),'[1]Pricing Schedule'!$F$34+('[1]Pricing Schedule'!$F$36*M1040),
IF(AND(I1040=38000,R1040&gt;22.8,R1040&lt;=30.2),'[1]Pricing Schedule'!$F$43+('[1]Pricing Schedule'!$F$45*M1040),
IF(AND(I1040=38000,R1040&gt;30.2,R1040&lt;=45.9),'[1]Pricing Schedule'!$F$52+('[1]Pricing Schedule'!$F$54*M1040),
IF(AND(I1040=38000,R1040&gt;45.9,R1040&lt;=123.4),'[1]Pricing Schedule'!$F$96+('[1]Pricing Schedule'!$F$97*M1040),
IF(AND(I1040=38000,R1040&gt;123.4,R1040&lt;=168.2,M1040&lt;=10),'[1]Pricing Schedule'!$F$103+('[1]Pricing Schedule'!$F$105*M1040),
IF(AND(I1040=38000,R1040&gt;123.4,R1040&lt;=168.2,M1040&gt;10),'[1]Pricing Schedule'!$F$111+('[1]Pricing Schedule'!$F$113*M1040),
IF(AND(I1040=38000,R1040&gt;157.4,R1040&lt;=336.4,M1040&lt;=10),('[1]Pricing Schedule'!$F$103+('[1]Pricing Schedule'!$F$105*M1040))*2,
IF(AND(I1040=38000,R1040&gt;157.4,R1040&lt;=336.4,M1040&gt;10),('[1]Pricing Schedule'!$F$111+('[1]Pricing Schedule'!$F$113*M1040))*2,
IF(AND(I1040=38000,R1040&gt;314.8,R1040&lt;=504.6,M1040&lt;=10),('[1]Pricing Schedule'!$F$103+('[1]Pricing Schedule'!$F$105*M1040))*3,
IF(AND(I1040=38000,R1040&gt;314.8,R1040&lt;=504.6,M1040&gt;10),('[1]Pricing Schedule'!$F$111+('[1]Pricing Schedule'!$F$113*M1040))*3,
IF(AND(I1040=38000,R1040&gt;472.2,R1040&lt;=672.8,M1040&lt;=10),('[1]Pricing Schedule'!$F$103+('[1]Pricing Schedule'!$F$105*M1040))*4,
IF(AND(I1040=38000,R1040&gt;472.2,R1040&lt;=672.8,M1040&gt;10),('[1]Pricing Schedule'!$F$111+('[1]Pricing Schedule'!$F$113*M1040))*4,
IF(AND(I1040=110000,R1040&lt;=12.8,M1040&gt;2),'[1]Pricing Schedule'!$F$62+('[1]Pricing Schedule'!$F$63*M1040),
IF(AND(I1040=110000,R1040&lt;=12.8,M1040&lt;=2),'[1]Pricing Schedule'!$F$96+('[1]Pricing Schedule'!$F$97*M1040),
IF(AND(I1040=110000,R1040&gt;12.8,R1040&lt;=22.8,M1040&gt;3),'[1]Pricing Schedule'!$F$71+('[1]Pricing Schedule'!$F$72*M1040),
IF(AND(I1040=110000,R1040&gt;12.8,R1040&lt;=22.8,M1040&lt;=3),'[1]Pricing Schedule'!$F$96+('[1]Pricing Schedule'!$F$97*M1040),
IF(AND(I1040=110000,R1040&gt;22.8,R1040&lt;=30.2),'[1]Pricing Schedule'!$F$80+('[1]Pricing Schedule'!$F$81*M1040),
IF(AND(I1040=110000,R1040&gt;30.2,R1040&lt;=45.9),'[1]Pricing Schedule'!$F$89+('[1]Pricing Schedule'!$F$90*M1040),
IF(AND(I1040=110000,R1040&gt;45.9,R1040&lt;=123.4),'[1]Pricing Schedule'!$F$96+('[1]Pricing Schedule'!$F$97*M1040),
IF(AND(I1040=110000,R1040&gt;123.4,R1040&lt;=168.2,M1040&lt;=10),'[1]Pricing Schedule'!$F$103+('[1]Pricing Schedule'!$F$105*M1040),
IF(AND(I1040=110000,R1040&gt;123.4,R1040&lt;=168.2,M1040&gt;10),'[1]Pricing Schedule'!$F$111+('[1]Pricing Schedule'!$F$113*M1040),
IF(AND(I1040=110000,R1040&gt;168.2,R1040&lt;=336.4,M1040&lt;=10),('[1]Pricing Schedule'!$F$103+('[1]Pricing Schedule'!$F$105*M1040))*2,
IF(AND(I1040=110000,R1040&gt;168.2,R1040&lt;=336.4,M1040&gt;10),('[1]Pricing Schedule'!$F$111+('[1]Pricing Schedule'!$F$113*M1040))*2,
IF(AND(I1040=110000,R1040&gt;336.4,R1040&lt;=504.6,M1040&lt;=10),('[1]Pricing Schedule'!$F$103+('[1]Pricing Schedule'!$F$105*M1040))*3,
IF(AND(I1040=110000,R1040&gt;336.4,R1040&lt;=504.6,M1040&gt;10),('[1]Pricing Schedule'!$F$111+('[1]Pricing Schedule'!$F$113*M1040))*3,
IF(AND(I1040=110000,R1040&gt;504.6,R1040&lt;=672.8,M1040&lt;=10),('[1]Pricing Schedule'!$F$103+('[1]Pricing Schedule'!$F$105*M1040))*4,
IF(AND(I1040=110000,R1040&gt;504.6,R1040&lt;=672.8,M1040&gt;10),('[1]Pricing Schedule'!$F$111+('[1]Pricing Schedule'!$F$113*M1040))*4,
IF(AND(I1040=110000,R1040&gt;672.8,R1040&lt;=841,M1040&lt;=10),('[1]Pricing Schedule'!$F$103+('[1]Pricing Schedule'!$F$105*M1040))*5,
IF(AND(I1040=110000,R1040&gt;672.8,R1040&lt;=841,M1040&gt;10),('[1]Pricing Schedule'!$F$111+('[1]Pricing Schedule'!$F$113*M1040))*5,
IF(AND(I1040=110000,R1040&gt;672.8,R1040&lt;=841,M1040&lt;=10),('[1]Pricing Schedule'!$F$103+('[1]Pricing Schedule'!$F$105*M1040))*5,
IF(AND(I1040=110000,R1040&gt;672.8,R1040&lt;=841,M1040&gt;10),('[1]Pricing Schedule'!$F$111+('[1]Pricing Schedule'!$F$113*M1040))*5,
IF(AND(I1040=110000,R1040&gt;1345.6,R1040&lt;=1513.8,M1040&lt;=10),('[1]Pricing Schedule'!$F$103+('[1]Pricing Schedule'!$F$105*M1040))*9,
IF(AND(I1040=110000,R1040&gt;1345.6,R1040&lt;=1513.8,M1040&gt;10),('[1]Pricing Schedule'!$F$111+('[1]Pricing Schedule'!$F$113*M1040))*9,
9999999999)))))))))))))))))))))))))))))))))))))))</f>
        <v>558600</v>
      </c>
      <c r="T1040" s="21">
        <f>IF(AND(I1040=38000,R1040&lt;=4.5,M1040&gt;8),'[1]Pricing Schedule'!$J$9,
IF(AND(I1040=38000,R1040&lt;=4.5,M1040&lt;=8),'[1]Pricing Schedule'!$J$36,
IF(AND(I1040=38000,R1040&gt;4.5,R1040&lt;=9,M1040&gt;8),'[1]Pricing Schedule'!$J$18,
IF(AND(I1040=38000,R1040&gt;4.5,R1040&lt;=9,M1040&lt;=8),'[1]Pricing Schedule'!$J$36,
IF(AND(I1040=38000,R1040&gt;9,R1040&lt;=12.8,M1040&gt;8),'[1]Pricing Schedule'!$J$27,
IF(AND(I1040=38000,R1040&gt;9,R1040&lt;=12.8,M1040&lt;=8),'[1]Pricing Schedule'!$J$36,
IF(AND(I1040=38000,R1040&gt;12.8,R1040&lt;=22.8),'[1]Pricing Schedule'!$J$36,
IF(AND(I1040=38000,R1040&gt;22.8,R1040&lt;=30.2),'[1]Pricing Schedule'!$J$45,
IF(AND(I1040=38000,R1040&gt;30.2,R1040&lt;=45.9),'[1]Pricing Schedule'!$J$54,
IF(AND(I1040=38000,R1040&gt;45.9,R1040&lt;=123.4),'[1]Pricing Schedule'!$J$97,
IF(AND(I1040=38000,R1040&gt;123.4,R1040&lt;=168.2,M1040&lt;=10),'[1]Pricing Schedule'!$J$105,
IF(AND(I1040=38000,R1040&gt;123.4,R1040&lt;=168.2,M1040&gt;10),'[1]Pricing Schedule'!$J$113,
IF(AND(I1040=38000,R1040&gt;168.2,R1040&lt;=336.4,M1040&lt;=10),('[1]Pricing Schedule'!$J$105),
IF(AND(I1040=38000,R1040&gt;168.2,R1040&lt;=336.4,M1040&gt;10),('[1]Pricing Schedule'!$J$113),
IF(AND(I1040=38000,R1040&gt;336.4,R1040&lt;=504.6,M1040&lt;=10),('[1]Pricing Schedule'!$J$105),
IF(AND(I1040=38000,R1040&gt;336.4,R1040&lt;=504.6,M1040&gt;10),('[1]Pricing Schedule'!$J$113),
IF(AND(I1040=38000,R1040&gt;504.6,R1040&lt;=672.8,M1040&lt;=10),('[1]Pricing Schedule'!$J$105),
IF(AND(I1040=38000,R1040&gt;504.6,R1040&lt;=672.8,M1040&gt;10),('[1]Pricing Schedule'!$J$113),
IF(AND(I1040=110000,R1040&lt;=12.8,M1040&gt;2),'[1]Pricing Schedule'!$J$63,
IF(AND(I1040=110000,R1040&lt;=12.8,M1040&lt;=2),'[1]Pricing Schedule'!$J$97,
IF(AND(I1040=110000,R1040&gt;12.8,R1040&lt;=22.8,M1040&gt;3),'[1]Pricing Schedule'!$J$72,
IF(AND(I1040=110000,R1040&gt;12.8,R1040&lt;=22.8,M1040&lt;=3),'[1]Pricing Schedule'!$J$97,
IF(AND(I1040=110000,R1040&gt;22.8,R1040&lt;=30.2),'[1]Pricing Schedule'!$J$81,
IF(AND(I1040=110000,R1040&gt;30.2,R1040&lt;=45.9),'[1]Pricing Schedule'!$J$90,
IF(AND(I1040=110000,R1040&gt;45.9,R1040&lt;=123.4),'[1]Pricing Schedule'!$J$97,
IF(AND(I1040=110000,R1040&gt;123.4,R1040&lt;=168.2,M1040&lt;=10),'[1]Pricing Schedule'!$J$105,
IF(AND(I1040=110000,R1040&gt;123.4,R1040&lt;=168.2,M1040&gt;10),'[1]Pricing Schedule'!$J$113,
IF(AND(I1040=110000,R1040&gt;168.2,R1040&lt;=336.2,M1040&lt;=10),('[1]Pricing Schedule'!$J$105),
IF(AND(I1040=110000,R1040&gt;168.2,R1040&lt;=336.2,M1040&gt;10),('[1]Pricing Schedule'!$J$113),
IF(AND(I1040=110000,R1040&gt;336.4,R1040&lt;=504.6,M1040&lt;=10),('[1]Pricing Schedule'!$J$105),
IF(AND(I1040=110000,R1040&gt;336.4,R1040&lt;=504.6,M1040&gt;10),('[1]Pricing Schedule'!$J$113),
IF(AND(I1040=110000,R1040&gt;504.6,R1040&lt;=672.8,M1040&lt;=10),('[1]Pricing Schedule'!$J$105),
IF(AND(I1040=110000,R1040&gt;504.6,R1040&lt;=672.8,M1040&gt;10),('[1]Pricing Schedule'!$J$113),
IF(AND(I1040=110000,R1040&gt;672.8,R1040&lt;=841,M1040&lt;=10),('[1]Pricing Schedule'!$J$105),
IF(AND(I1040=110000,R1040&gt;672.8,R1040&lt;=841,M1040&gt;10),('[1]Pricing Schedule'!$J$113),
IF(AND(I1040=110000,R1040&gt;1682,R1040&lt;=1850.2,M1040&lt;=10),('[1]Pricing Schedule'!$J$105),
IF(AND(I1040=110000,R1040&gt;1682,R1040&lt;=1850.2,M1040&gt;10),('[1]Pricing Schedule'!$J$113),
IF(AND(I1040=110000,R1040&gt;2018.4,R1040&lt;=2186.6,M1040&lt;=10),('[1]Pricing Schedule'!$J$105),
IF(AND(I1040=110000,R1040&gt;2018.4,R1040&lt;=2186.6,M1040&gt;10),('[1]Pricing Schedule'!$J$113),999999999)))))))))))))))))))))))))))))))))))))))</f>
        <v>4</v>
      </c>
      <c r="U1040" s="40">
        <f t="shared" si="102"/>
        <v>66500</v>
      </c>
      <c r="V1040" s="41">
        <f t="shared" si="103"/>
        <v>15.037593984962406</v>
      </c>
      <c r="Y1040" s="23">
        <v>699</v>
      </c>
      <c r="Z1040" s="23">
        <v>130</v>
      </c>
      <c r="AR1040" s="35"/>
    </row>
    <row r="1041" spans="1:44">
      <c r="A1041" s="23">
        <v>1042</v>
      </c>
      <c r="B1041" s="23">
        <v>1042</v>
      </c>
      <c r="C1041" s="23" t="s">
        <v>1547</v>
      </c>
      <c r="D1041" s="23" t="s">
        <v>116</v>
      </c>
      <c r="E1041" s="23" t="s">
        <v>116</v>
      </c>
      <c r="F1041" s="23" t="s">
        <v>1545</v>
      </c>
      <c r="G1041" s="23" t="s">
        <v>1546</v>
      </c>
      <c r="H1041" s="23" t="s">
        <v>113</v>
      </c>
      <c r="I1041" s="13">
        <v>38000</v>
      </c>
      <c r="J1041" s="13">
        <v>38000</v>
      </c>
      <c r="K1041" s="23" t="s">
        <v>119</v>
      </c>
      <c r="L1041" s="24">
        <v>6.2759999999999998</v>
      </c>
      <c r="M1041" s="37">
        <f t="shared" si="98"/>
        <v>7</v>
      </c>
      <c r="N1041" s="24">
        <v>1.671</v>
      </c>
      <c r="O1041" s="13">
        <v>2</v>
      </c>
      <c r="P1041" s="36">
        <f t="shared" si="99"/>
        <v>1.25325</v>
      </c>
      <c r="Q1041" s="38">
        <f t="shared" si="100"/>
        <v>12.600000000000001</v>
      </c>
      <c r="R1041" s="37">
        <f t="shared" si="101"/>
        <v>12.600000000000001</v>
      </c>
      <c r="S1041" s="39">
        <f>IF(AND(I1041=38000,R1041&lt;=4.5,M1041&gt;8),'[1]Pricing Schedule'!$F$8+('[1]Pricing Schedule'!$F$9*M1041),
IF(AND(I1041=38000,R1041&lt;=4.5,M1041&lt;=8),'[1]Pricing Schedule'!$F$34+('[1]Pricing Schedule'!$F$36*M1041),
IF(AND(I1041=38000,R1041&gt;4.5,R1041&lt;=9,M1041&gt;8),'[1]Pricing Schedule'!$F$17+('[1]Pricing Schedule'!$F$18*M1041),
IF(AND(I1041=38000,R1041&gt;4.5,R1041&lt;=9,M1041&lt;=8),'[1]Pricing Schedule'!$F$34+('[1]Pricing Schedule'!$F$36*M1041),
IF(AND(I1041=38000,R1041&gt;9,R1041&lt;=12.8,M1041&gt;8),'[1]Pricing Schedule'!$F$26+('[1]Pricing Schedule'!$F$27*M1041),
IF(AND(I1041=38000,R1041&gt;9,R1041&lt;=12.8,M1041&lt;=8),'[1]Pricing Schedule'!$F$34+('[1]Pricing Schedule'!$F$36*M1041),
IF(AND(I1041=38000,R1041&gt;12.8,R1041&lt;=22.8),'[1]Pricing Schedule'!$F$34+('[1]Pricing Schedule'!$F$36*M1041),
IF(AND(I1041=38000,R1041&gt;22.8,R1041&lt;=30.2),'[1]Pricing Schedule'!$F$43+('[1]Pricing Schedule'!$F$45*M1041),
IF(AND(I1041=38000,R1041&gt;30.2,R1041&lt;=45.9),'[1]Pricing Schedule'!$F$52+('[1]Pricing Schedule'!$F$54*M1041),
IF(AND(I1041=38000,R1041&gt;45.9,R1041&lt;=123.4),'[1]Pricing Schedule'!$F$96+('[1]Pricing Schedule'!$F$97*M1041),
IF(AND(I1041=38000,R1041&gt;123.4,R1041&lt;=168.2,M1041&lt;=10),'[1]Pricing Schedule'!$F$103+('[1]Pricing Schedule'!$F$105*M1041),
IF(AND(I1041=38000,R1041&gt;123.4,R1041&lt;=168.2,M1041&gt;10),'[1]Pricing Schedule'!$F$111+('[1]Pricing Schedule'!$F$113*M1041),
IF(AND(I1041=38000,R1041&gt;157.4,R1041&lt;=336.4,M1041&lt;=10),('[1]Pricing Schedule'!$F$103+('[1]Pricing Schedule'!$F$105*M1041))*2,
IF(AND(I1041=38000,R1041&gt;157.4,R1041&lt;=336.4,M1041&gt;10),('[1]Pricing Schedule'!$F$111+('[1]Pricing Schedule'!$F$113*M1041))*2,
IF(AND(I1041=38000,R1041&gt;314.8,R1041&lt;=504.6,M1041&lt;=10),('[1]Pricing Schedule'!$F$103+('[1]Pricing Schedule'!$F$105*M1041))*3,
IF(AND(I1041=38000,R1041&gt;314.8,R1041&lt;=504.6,M1041&gt;10),('[1]Pricing Schedule'!$F$111+('[1]Pricing Schedule'!$F$113*M1041))*3,
IF(AND(I1041=38000,R1041&gt;472.2,R1041&lt;=672.8,M1041&lt;=10),('[1]Pricing Schedule'!$F$103+('[1]Pricing Schedule'!$F$105*M1041))*4,
IF(AND(I1041=38000,R1041&gt;472.2,R1041&lt;=672.8,M1041&gt;10),('[1]Pricing Schedule'!$F$111+('[1]Pricing Schedule'!$F$113*M1041))*4,
IF(AND(I1041=110000,R1041&lt;=12.8,M1041&gt;2),'[1]Pricing Schedule'!$F$62+('[1]Pricing Schedule'!$F$63*M1041),
IF(AND(I1041=110000,R1041&lt;=12.8,M1041&lt;=2),'[1]Pricing Schedule'!$F$96+('[1]Pricing Schedule'!$F$97*M1041),
IF(AND(I1041=110000,R1041&gt;12.8,R1041&lt;=22.8,M1041&gt;3),'[1]Pricing Schedule'!$F$71+('[1]Pricing Schedule'!$F$72*M1041),
IF(AND(I1041=110000,R1041&gt;12.8,R1041&lt;=22.8,M1041&lt;=3),'[1]Pricing Schedule'!$F$96+('[1]Pricing Schedule'!$F$97*M1041),
IF(AND(I1041=110000,R1041&gt;22.8,R1041&lt;=30.2),'[1]Pricing Schedule'!$F$80+('[1]Pricing Schedule'!$F$81*M1041),
IF(AND(I1041=110000,R1041&gt;30.2,R1041&lt;=45.9),'[1]Pricing Schedule'!$F$89+('[1]Pricing Schedule'!$F$90*M1041),
IF(AND(I1041=110000,R1041&gt;45.9,R1041&lt;=123.4),'[1]Pricing Schedule'!$F$96+('[1]Pricing Schedule'!$F$97*M1041),
IF(AND(I1041=110000,R1041&gt;123.4,R1041&lt;=168.2,M1041&lt;=10),'[1]Pricing Schedule'!$F$103+('[1]Pricing Schedule'!$F$105*M1041),
IF(AND(I1041=110000,R1041&gt;123.4,R1041&lt;=168.2,M1041&gt;10),'[1]Pricing Schedule'!$F$111+('[1]Pricing Schedule'!$F$113*M1041),
IF(AND(I1041=110000,R1041&gt;168.2,R1041&lt;=336.4,M1041&lt;=10),('[1]Pricing Schedule'!$F$103+('[1]Pricing Schedule'!$F$105*M1041))*2,
IF(AND(I1041=110000,R1041&gt;168.2,R1041&lt;=336.4,M1041&gt;10),('[1]Pricing Schedule'!$F$111+('[1]Pricing Schedule'!$F$113*M1041))*2,
IF(AND(I1041=110000,R1041&gt;336.4,R1041&lt;=504.6,M1041&lt;=10),('[1]Pricing Schedule'!$F$103+('[1]Pricing Schedule'!$F$105*M1041))*3,
IF(AND(I1041=110000,R1041&gt;336.4,R1041&lt;=504.6,M1041&gt;10),('[1]Pricing Schedule'!$F$111+('[1]Pricing Schedule'!$F$113*M1041))*3,
IF(AND(I1041=110000,R1041&gt;504.6,R1041&lt;=672.8,M1041&lt;=10),('[1]Pricing Schedule'!$F$103+('[1]Pricing Schedule'!$F$105*M1041))*4,
IF(AND(I1041=110000,R1041&gt;504.6,R1041&lt;=672.8,M1041&gt;10),('[1]Pricing Schedule'!$F$111+('[1]Pricing Schedule'!$F$113*M1041))*4,
IF(AND(I1041=110000,R1041&gt;672.8,R1041&lt;=841,M1041&lt;=10),('[1]Pricing Schedule'!$F$103+('[1]Pricing Schedule'!$F$105*M1041))*5,
IF(AND(I1041=110000,R1041&gt;672.8,R1041&lt;=841,M1041&gt;10),('[1]Pricing Schedule'!$F$111+('[1]Pricing Schedule'!$F$113*M1041))*5,
IF(AND(I1041=110000,R1041&gt;672.8,R1041&lt;=841,M1041&lt;=10),('[1]Pricing Schedule'!$F$103+('[1]Pricing Schedule'!$F$105*M1041))*5,
IF(AND(I1041=110000,R1041&gt;672.8,R1041&lt;=841,M1041&gt;10),('[1]Pricing Schedule'!$F$111+('[1]Pricing Schedule'!$F$113*M1041))*5,
IF(AND(I1041=110000,R1041&gt;1345.6,R1041&lt;=1513.8,M1041&lt;=10),('[1]Pricing Schedule'!$F$103+('[1]Pricing Schedule'!$F$105*M1041))*9,
IF(AND(I1041=110000,R1041&gt;1345.6,R1041&lt;=1513.8,M1041&gt;10),('[1]Pricing Schedule'!$F$111+('[1]Pricing Schedule'!$F$113*M1041))*9,
9999999999)))))))))))))))))))))))))))))))))))))))</f>
        <v>839680</v>
      </c>
      <c r="T1041" s="21">
        <f>IF(AND(I1041=38000,R1041&lt;=4.5,M1041&gt;8),'[1]Pricing Schedule'!$J$9,
IF(AND(I1041=38000,R1041&lt;=4.5,M1041&lt;=8),'[1]Pricing Schedule'!$J$36,
IF(AND(I1041=38000,R1041&gt;4.5,R1041&lt;=9,M1041&gt;8),'[1]Pricing Schedule'!$J$18,
IF(AND(I1041=38000,R1041&gt;4.5,R1041&lt;=9,M1041&lt;=8),'[1]Pricing Schedule'!$J$36,
IF(AND(I1041=38000,R1041&gt;9,R1041&lt;=12.8,M1041&gt;8),'[1]Pricing Schedule'!$J$27,
IF(AND(I1041=38000,R1041&gt;9,R1041&lt;=12.8,M1041&lt;=8),'[1]Pricing Schedule'!$J$36,
IF(AND(I1041=38000,R1041&gt;12.8,R1041&lt;=22.8),'[1]Pricing Schedule'!$J$36,
IF(AND(I1041=38000,R1041&gt;22.8,R1041&lt;=30.2),'[1]Pricing Schedule'!$J$45,
IF(AND(I1041=38000,R1041&gt;30.2,R1041&lt;=45.9),'[1]Pricing Schedule'!$J$54,
IF(AND(I1041=38000,R1041&gt;45.9,R1041&lt;=123.4),'[1]Pricing Schedule'!$J$97,
IF(AND(I1041=38000,R1041&gt;123.4,R1041&lt;=168.2,M1041&lt;=10),'[1]Pricing Schedule'!$J$105,
IF(AND(I1041=38000,R1041&gt;123.4,R1041&lt;=168.2,M1041&gt;10),'[1]Pricing Schedule'!$J$113,
IF(AND(I1041=38000,R1041&gt;168.2,R1041&lt;=336.4,M1041&lt;=10),('[1]Pricing Schedule'!$J$105),
IF(AND(I1041=38000,R1041&gt;168.2,R1041&lt;=336.4,M1041&gt;10),('[1]Pricing Schedule'!$J$113),
IF(AND(I1041=38000,R1041&gt;336.4,R1041&lt;=504.6,M1041&lt;=10),('[1]Pricing Schedule'!$J$105),
IF(AND(I1041=38000,R1041&gt;336.4,R1041&lt;=504.6,M1041&gt;10),('[1]Pricing Schedule'!$J$113),
IF(AND(I1041=38000,R1041&gt;504.6,R1041&lt;=672.8,M1041&lt;=10),('[1]Pricing Schedule'!$J$105),
IF(AND(I1041=38000,R1041&gt;504.6,R1041&lt;=672.8,M1041&gt;10),('[1]Pricing Schedule'!$J$113),
IF(AND(I1041=110000,R1041&lt;=12.8,M1041&gt;2),'[1]Pricing Schedule'!$J$63,
IF(AND(I1041=110000,R1041&lt;=12.8,M1041&lt;=2),'[1]Pricing Schedule'!$J$97,
IF(AND(I1041=110000,R1041&gt;12.8,R1041&lt;=22.8,M1041&gt;3),'[1]Pricing Schedule'!$J$72,
IF(AND(I1041=110000,R1041&gt;12.8,R1041&lt;=22.8,M1041&lt;=3),'[1]Pricing Schedule'!$J$97,
IF(AND(I1041=110000,R1041&gt;22.8,R1041&lt;=30.2),'[1]Pricing Schedule'!$J$81,
IF(AND(I1041=110000,R1041&gt;30.2,R1041&lt;=45.9),'[1]Pricing Schedule'!$J$90,
IF(AND(I1041=110000,R1041&gt;45.9,R1041&lt;=123.4),'[1]Pricing Schedule'!$J$97,
IF(AND(I1041=110000,R1041&gt;123.4,R1041&lt;=168.2,M1041&lt;=10),'[1]Pricing Schedule'!$J$105,
IF(AND(I1041=110000,R1041&gt;123.4,R1041&lt;=168.2,M1041&gt;10),'[1]Pricing Schedule'!$J$113,
IF(AND(I1041=110000,R1041&gt;168.2,R1041&lt;=336.2,M1041&lt;=10),('[1]Pricing Schedule'!$J$105),
IF(AND(I1041=110000,R1041&gt;168.2,R1041&lt;=336.2,M1041&gt;10),('[1]Pricing Schedule'!$J$113),
IF(AND(I1041=110000,R1041&gt;336.4,R1041&lt;=504.6,M1041&lt;=10),('[1]Pricing Schedule'!$J$105),
IF(AND(I1041=110000,R1041&gt;336.4,R1041&lt;=504.6,M1041&gt;10),('[1]Pricing Schedule'!$J$113),
IF(AND(I1041=110000,R1041&gt;504.6,R1041&lt;=672.8,M1041&lt;=10),('[1]Pricing Schedule'!$J$105),
IF(AND(I1041=110000,R1041&gt;504.6,R1041&lt;=672.8,M1041&gt;10),('[1]Pricing Schedule'!$J$113),
IF(AND(I1041=110000,R1041&gt;672.8,R1041&lt;=841,M1041&lt;=10),('[1]Pricing Schedule'!$J$105),
IF(AND(I1041=110000,R1041&gt;672.8,R1041&lt;=841,M1041&gt;10),('[1]Pricing Schedule'!$J$113),
IF(AND(I1041=110000,R1041&gt;1682,R1041&lt;=1850.2,M1041&lt;=10),('[1]Pricing Schedule'!$J$105),
IF(AND(I1041=110000,R1041&gt;1682,R1041&lt;=1850.2,M1041&gt;10),('[1]Pricing Schedule'!$J$113),
IF(AND(I1041=110000,R1041&gt;2018.4,R1041&lt;=2186.6,M1041&lt;=10),('[1]Pricing Schedule'!$J$105),
IF(AND(I1041=110000,R1041&gt;2018.4,R1041&lt;=2186.6,M1041&gt;10),('[1]Pricing Schedule'!$J$113),999999999)))))))))))))))))))))))))))))))))))))))</f>
        <v>4</v>
      </c>
      <c r="U1041" s="40">
        <f t="shared" si="102"/>
        <v>66641.269841269837</v>
      </c>
      <c r="V1041" s="41">
        <f t="shared" si="103"/>
        <v>15.005716463414636</v>
      </c>
      <c r="Y1041" s="23">
        <v>42</v>
      </c>
      <c r="Z1041" s="23">
        <v>130</v>
      </c>
      <c r="AR1041" s="35"/>
    </row>
    <row r="1042" spans="1:44">
      <c r="A1042" s="23">
        <v>1043</v>
      </c>
      <c r="B1042" s="23">
        <v>1043</v>
      </c>
      <c r="C1042" s="23" t="s">
        <v>1548</v>
      </c>
      <c r="D1042" s="23" t="s">
        <v>116</v>
      </c>
      <c r="E1042" s="23" t="s">
        <v>116</v>
      </c>
      <c r="F1042" s="23" t="s">
        <v>380</v>
      </c>
      <c r="G1042" s="23" t="s">
        <v>381</v>
      </c>
      <c r="H1042" s="23" t="s">
        <v>133</v>
      </c>
      <c r="I1042" s="13">
        <v>110000</v>
      </c>
      <c r="J1042" s="13">
        <v>33000</v>
      </c>
      <c r="K1042" s="13">
        <v>110000</v>
      </c>
      <c r="L1042" s="24">
        <v>3.9609999999999999</v>
      </c>
      <c r="M1042" s="37">
        <f t="shared" si="98"/>
        <v>4</v>
      </c>
      <c r="N1042" s="24">
        <v>1.133</v>
      </c>
      <c r="O1042" s="13">
        <v>2</v>
      </c>
      <c r="P1042" s="36">
        <f t="shared" si="99"/>
        <v>0.84975000000000001</v>
      </c>
      <c r="Q1042" s="38">
        <f t="shared" si="100"/>
        <v>8.4</v>
      </c>
      <c r="R1042" s="37">
        <f t="shared" si="101"/>
        <v>8.4</v>
      </c>
      <c r="S1042" s="39">
        <f>IF(AND(I1042=38000,R1042&lt;=4.5,M1042&gt;8),'[1]Pricing Schedule'!$F$8+('[1]Pricing Schedule'!$F$9*M1042),
IF(AND(I1042=38000,R1042&lt;=4.5,M1042&lt;=8),'[1]Pricing Schedule'!$F$34+('[1]Pricing Schedule'!$F$36*M1042),
IF(AND(I1042=38000,R1042&gt;4.5,R1042&lt;=9,M1042&gt;8),'[1]Pricing Schedule'!$F$17+('[1]Pricing Schedule'!$F$18*M1042),
IF(AND(I1042=38000,R1042&gt;4.5,R1042&lt;=9,M1042&lt;=8),'[1]Pricing Schedule'!$F$34+('[1]Pricing Schedule'!$F$36*M1042),
IF(AND(I1042=38000,R1042&gt;9,R1042&lt;=12.8,M1042&gt;8),'[1]Pricing Schedule'!$F$26+('[1]Pricing Schedule'!$F$27*M1042),
IF(AND(I1042=38000,R1042&gt;9,R1042&lt;=12.8,M1042&lt;=8),'[1]Pricing Schedule'!$F$34+('[1]Pricing Schedule'!$F$36*M1042),
IF(AND(I1042=38000,R1042&gt;12.8,R1042&lt;=22.8),'[1]Pricing Schedule'!$F$34+('[1]Pricing Schedule'!$F$36*M1042),
IF(AND(I1042=38000,R1042&gt;22.8,R1042&lt;=30.2),'[1]Pricing Schedule'!$F$43+('[1]Pricing Schedule'!$F$45*M1042),
IF(AND(I1042=38000,R1042&gt;30.2,R1042&lt;=45.9),'[1]Pricing Schedule'!$F$52+('[1]Pricing Schedule'!$F$54*M1042),
IF(AND(I1042=38000,R1042&gt;45.9,R1042&lt;=123.4),'[1]Pricing Schedule'!$F$96+('[1]Pricing Schedule'!$F$97*M1042),
IF(AND(I1042=38000,R1042&gt;123.4,R1042&lt;=168.2,M1042&lt;=10),'[1]Pricing Schedule'!$F$103+('[1]Pricing Schedule'!$F$105*M1042),
IF(AND(I1042=38000,R1042&gt;123.4,R1042&lt;=168.2,M1042&gt;10),'[1]Pricing Schedule'!$F$111+('[1]Pricing Schedule'!$F$113*M1042),
IF(AND(I1042=38000,R1042&gt;157.4,R1042&lt;=336.4,M1042&lt;=10),('[1]Pricing Schedule'!$F$103+('[1]Pricing Schedule'!$F$105*M1042))*2,
IF(AND(I1042=38000,R1042&gt;157.4,R1042&lt;=336.4,M1042&gt;10),('[1]Pricing Schedule'!$F$111+('[1]Pricing Schedule'!$F$113*M1042))*2,
IF(AND(I1042=38000,R1042&gt;314.8,R1042&lt;=504.6,M1042&lt;=10),('[1]Pricing Schedule'!$F$103+('[1]Pricing Schedule'!$F$105*M1042))*3,
IF(AND(I1042=38000,R1042&gt;314.8,R1042&lt;=504.6,M1042&gt;10),('[1]Pricing Schedule'!$F$111+('[1]Pricing Schedule'!$F$113*M1042))*3,
IF(AND(I1042=38000,R1042&gt;472.2,R1042&lt;=672.8,M1042&lt;=10),('[1]Pricing Schedule'!$F$103+('[1]Pricing Schedule'!$F$105*M1042))*4,
IF(AND(I1042=38000,R1042&gt;472.2,R1042&lt;=672.8,M1042&gt;10),('[1]Pricing Schedule'!$F$111+('[1]Pricing Schedule'!$F$113*M1042))*4,
IF(AND(I1042=110000,R1042&lt;=12.8,M1042&gt;2),'[1]Pricing Schedule'!$F$62+('[1]Pricing Schedule'!$F$63*M1042),
IF(AND(I1042=110000,R1042&lt;=12.8,M1042&lt;=2),'[1]Pricing Schedule'!$F$96+('[1]Pricing Schedule'!$F$97*M1042),
IF(AND(I1042=110000,R1042&gt;12.8,R1042&lt;=22.8,M1042&gt;3),'[1]Pricing Schedule'!$F$71+('[1]Pricing Schedule'!$F$72*M1042),
IF(AND(I1042=110000,R1042&gt;12.8,R1042&lt;=22.8,M1042&lt;=3),'[1]Pricing Schedule'!$F$96+('[1]Pricing Schedule'!$F$97*M1042),
IF(AND(I1042=110000,R1042&gt;22.8,R1042&lt;=30.2),'[1]Pricing Schedule'!$F$80+('[1]Pricing Schedule'!$F$81*M1042),
IF(AND(I1042=110000,R1042&gt;30.2,R1042&lt;=45.9),'[1]Pricing Schedule'!$F$89+('[1]Pricing Schedule'!$F$90*M1042),
IF(AND(I1042=110000,R1042&gt;45.9,R1042&lt;=123.4),'[1]Pricing Schedule'!$F$96+('[1]Pricing Schedule'!$F$97*M1042),
IF(AND(I1042=110000,R1042&gt;123.4,R1042&lt;=168.2,M1042&lt;=10),'[1]Pricing Schedule'!$F$103+('[1]Pricing Schedule'!$F$105*M1042),
IF(AND(I1042=110000,R1042&gt;123.4,R1042&lt;=168.2,M1042&gt;10),'[1]Pricing Schedule'!$F$111+('[1]Pricing Schedule'!$F$113*M1042),
IF(AND(I1042=110000,R1042&gt;168.2,R1042&lt;=336.4,M1042&lt;=10),('[1]Pricing Schedule'!$F$103+('[1]Pricing Schedule'!$F$105*M1042))*2,
IF(AND(I1042=110000,R1042&gt;168.2,R1042&lt;=336.4,M1042&gt;10),('[1]Pricing Schedule'!$F$111+('[1]Pricing Schedule'!$F$113*M1042))*2,
IF(AND(I1042=110000,R1042&gt;336.4,R1042&lt;=504.6,M1042&lt;=10),('[1]Pricing Schedule'!$F$103+('[1]Pricing Schedule'!$F$105*M1042))*3,
IF(AND(I1042=110000,R1042&gt;336.4,R1042&lt;=504.6,M1042&gt;10),('[1]Pricing Schedule'!$F$111+('[1]Pricing Schedule'!$F$113*M1042))*3,
IF(AND(I1042=110000,R1042&gt;504.6,R1042&lt;=672.8,M1042&lt;=10),('[1]Pricing Schedule'!$F$103+('[1]Pricing Schedule'!$F$105*M1042))*4,
IF(AND(I1042=110000,R1042&gt;504.6,R1042&lt;=672.8,M1042&gt;10),('[1]Pricing Schedule'!$F$111+('[1]Pricing Schedule'!$F$113*M1042))*4,
IF(AND(I1042=110000,R1042&gt;672.8,R1042&lt;=841,M1042&lt;=10),('[1]Pricing Schedule'!$F$103+('[1]Pricing Schedule'!$F$105*M1042))*5,
IF(AND(I1042=110000,R1042&gt;672.8,R1042&lt;=841,M1042&gt;10),('[1]Pricing Schedule'!$F$111+('[1]Pricing Schedule'!$F$113*M1042))*5,
IF(AND(I1042=110000,R1042&gt;672.8,R1042&lt;=841,M1042&lt;=10),('[1]Pricing Schedule'!$F$103+('[1]Pricing Schedule'!$F$105*M1042))*5,
IF(AND(I1042=110000,R1042&gt;672.8,R1042&lt;=841,M1042&gt;10),('[1]Pricing Schedule'!$F$111+('[1]Pricing Schedule'!$F$113*M1042))*5,
IF(AND(I1042=110000,R1042&gt;1345.6,R1042&lt;=1513.8,M1042&lt;=10),('[1]Pricing Schedule'!$F$103+('[1]Pricing Schedule'!$F$105*M1042))*9,
IF(AND(I1042=110000,R1042&gt;1345.6,R1042&lt;=1513.8,M1042&gt;10),('[1]Pricing Schedule'!$F$111+('[1]Pricing Schedule'!$F$113*M1042))*9,
9999999999)))))))))))))))))))))))))))))))))))))))</f>
        <v>1627270</v>
      </c>
      <c r="T1042" s="21">
        <f>IF(AND(I1042=38000,R1042&lt;=4.5,M1042&gt;8),'[1]Pricing Schedule'!$J$9,
IF(AND(I1042=38000,R1042&lt;=4.5,M1042&lt;=8),'[1]Pricing Schedule'!$J$36,
IF(AND(I1042=38000,R1042&gt;4.5,R1042&lt;=9,M1042&gt;8),'[1]Pricing Schedule'!$J$18,
IF(AND(I1042=38000,R1042&gt;4.5,R1042&lt;=9,M1042&lt;=8),'[1]Pricing Schedule'!$J$36,
IF(AND(I1042=38000,R1042&gt;9,R1042&lt;=12.8,M1042&gt;8),'[1]Pricing Schedule'!$J$27,
IF(AND(I1042=38000,R1042&gt;9,R1042&lt;=12.8,M1042&lt;=8),'[1]Pricing Schedule'!$J$36,
IF(AND(I1042=38000,R1042&gt;12.8,R1042&lt;=22.8),'[1]Pricing Schedule'!$J$36,
IF(AND(I1042=38000,R1042&gt;22.8,R1042&lt;=30.2),'[1]Pricing Schedule'!$J$45,
IF(AND(I1042=38000,R1042&gt;30.2,R1042&lt;=45.9),'[1]Pricing Schedule'!$J$54,
IF(AND(I1042=38000,R1042&gt;45.9,R1042&lt;=123.4),'[1]Pricing Schedule'!$J$97,
IF(AND(I1042=38000,R1042&gt;123.4,R1042&lt;=168.2,M1042&lt;=10),'[1]Pricing Schedule'!$J$105,
IF(AND(I1042=38000,R1042&gt;123.4,R1042&lt;=168.2,M1042&gt;10),'[1]Pricing Schedule'!$J$113,
IF(AND(I1042=38000,R1042&gt;168.2,R1042&lt;=336.4,M1042&lt;=10),('[1]Pricing Schedule'!$J$105),
IF(AND(I1042=38000,R1042&gt;168.2,R1042&lt;=336.4,M1042&gt;10),('[1]Pricing Schedule'!$J$113),
IF(AND(I1042=38000,R1042&gt;336.4,R1042&lt;=504.6,M1042&lt;=10),('[1]Pricing Schedule'!$J$105),
IF(AND(I1042=38000,R1042&gt;336.4,R1042&lt;=504.6,M1042&gt;10),('[1]Pricing Schedule'!$J$113),
IF(AND(I1042=38000,R1042&gt;504.6,R1042&lt;=672.8,M1042&lt;=10),('[1]Pricing Schedule'!$J$105),
IF(AND(I1042=38000,R1042&gt;504.6,R1042&lt;=672.8,M1042&gt;10),('[1]Pricing Schedule'!$J$113),
IF(AND(I1042=110000,R1042&lt;=12.8,M1042&gt;2),'[1]Pricing Schedule'!$J$63,
IF(AND(I1042=110000,R1042&lt;=12.8,M1042&lt;=2),'[1]Pricing Schedule'!$J$97,
IF(AND(I1042=110000,R1042&gt;12.8,R1042&lt;=22.8,M1042&gt;3),'[1]Pricing Schedule'!$J$72,
IF(AND(I1042=110000,R1042&gt;12.8,R1042&lt;=22.8,M1042&lt;=3),'[1]Pricing Schedule'!$J$97,
IF(AND(I1042=110000,R1042&gt;22.8,R1042&lt;=30.2),'[1]Pricing Schedule'!$J$81,
IF(AND(I1042=110000,R1042&gt;30.2,R1042&lt;=45.9),'[1]Pricing Schedule'!$J$90,
IF(AND(I1042=110000,R1042&gt;45.9,R1042&lt;=123.4),'[1]Pricing Schedule'!$J$97,
IF(AND(I1042=110000,R1042&gt;123.4,R1042&lt;=168.2,M1042&lt;=10),'[1]Pricing Schedule'!$J$105,
IF(AND(I1042=110000,R1042&gt;123.4,R1042&lt;=168.2,M1042&gt;10),'[1]Pricing Schedule'!$J$113,
IF(AND(I1042=110000,R1042&gt;168.2,R1042&lt;=336.2,M1042&lt;=10),('[1]Pricing Schedule'!$J$105),
IF(AND(I1042=110000,R1042&gt;168.2,R1042&lt;=336.2,M1042&gt;10),('[1]Pricing Schedule'!$J$113),
IF(AND(I1042=110000,R1042&gt;336.4,R1042&lt;=504.6,M1042&lt;=10),('[1]Pricing Schedule'!$J$105),
IF(AND(I1042=110000,R1042&gt;336.4,R1042&lt;=504.6,M1042&gt;10),('[1]Pricing Schedule'!$J$113),
IF(AND(I1042=110000,R1042&gt;504.6,R1042&lt;=672.8,M1042&lt;=10),('[1]Pricing Schedule'!$J$105),
IF(AND(I1042=110000,R1042&gt;504.6,R1042&lt;=672.8,M1042&gt;10),('[1]Pricing Schedule'!$J$113),
IF(AND(I1042=110000,R1042&gt;672.8,R1042&lt;=841,M1042&lt;=10),('[1]Pricing Schedule'!$J$105),
IF(AND(I1042=110000,R1042&gt;672.8,R1042&lt;=841,M1042&gt;10),('[1]Pricing Schedule'!$J$113),
IF(AND(I1042=110000,R1042&gt;1682,R1042&lt;=1850.2,M1042&lt;=10),('[1]Pricing Schedule'!$J$105),
IF(AND(I1042=110000,R1042&gt;1682,R1042&lt;=1850.2,M1042&gt;10),('[1]Pricing Schedule'!$J$113),
IF(AND(I1042=110000,R1042&gt;2018.4,R1042&lt;=2186.6,M1042&lt;=10),('[1]Pricing Schedule'!$J$105),
IF(AND(I1042=110000,R1042&gt;2018.4,R1042&lt;=2186.6,M1042&gt;10),('[1]Pricing Schedule'!$J$113),999999999)))))))))))))))))))))))))))))))))))))))</f>
        <v>7</v>
      </c>
      <c r="U1042" s="40">
        <f t="shared" si="102"/>
        <v>193722.61904761905</v>
      </c>
      <c r="V1042" s="41">
        <f t="shared" si="103"/>
        <v>5.162019824614231</v>
      </c>
      <c r="Y1042" s="23">
        <v>105</v>
      </c>
      <c r="Z1042" s="23">
        <v>623</v>
      </c>
      <c r="AR1042" s="35"/>
    </row>
    <row r="1043" spans="1:44">
      <c r="A1043" s="23">
        <v>1044</v>
      </c>
      <c r="B1043" s="23">
        <v>1044</v>
      </c>
      <c r="C1043" s="23" t="s">
        <v>1549</v>
      </c>
      <c r="D1043" s="23" t="s">
        <v>116</v>
      </c>
      <c r="E1043" s="23" t="s">
        <v>116</v>
      </c>
      <c r="F1043" s="23" t="s">
        <v>246</v>
      </c>
      <c r="G1043" s="23" t="s">
        <v>247</v>
      </c>
      <c r="H1043" s="23" t="s">
        <v>113</v>
      </c>
      <c r="I1043" s="13">
        <v>38000</v>
      </c>
      <c r="J1043" s="13">
        <v>38000</v>
      </c>
      <c r="K1043" s="13">
        <v>10000</v>
      </c>
      <c r="L1043" s="24">
        <v>4.181</v>
      </c>
      <c r="M1043" s="37">
        <f t="shared" si="98"/>
        <v>5</v>
      </c>
      <c r="N1043" s="24">
        <v>1.274</v>
      </c>
      <c r="O1043" s="13">
        <v>2</v>
      </c>
      <c r="P1043" s="36">
        <f t="shared" si="99"/>
        <v>0.95550000000000002</v>
      </c>
      <c r="Q1043" s="38">
        <f t="shared" si="100"/>
        <v>8.4</v>
      </c>
      <c r="R1043" s="37">
        <f t="shared" si="101"/>
        <v>8.4</v>
      </c>
      <c r="S1043" s="39">
        <f>IF(AND(I1043=38000,R1043&lt;=4.5,M1043&gt;8),'[1]Pricing Schedule'!$F$8+('[1]Pricing Schedule'!$F$9*M1043),
IF(AND(I1043=38000,R1043&lt;=4.5,M1043&lt;=8),'[1]Pricing Schedule'!$F$34+('[1]Pricing Schedule'!$F$36*M1043),
IF(AND(I1043=38000,R1043&gt;4.5,R1043&lt;=9,M1043&gt;8),'[1]Pricing Schedule'!$F$17+('[1]Pricing Schedule'!$F$18*M1043),
IF(AND(I1043=38000,R1043&gt;4.5,R1043&lt;=9,M1043&lt;=8),'[1]Pricing Schedule'!$F$34+('[1]Pricing Schedule'!$F$36*M1043),
IF(AND(I1043=38000,R1043&gt;9,R1043&lt;=12.8,M1043&gt;8),'[1]Pricing Schedule'!$F$26+('[1]Pricing Schedule'!$F$27*M1043),
IF(AND(I1043=38000,R1043&gt;9,R1043&lt;=12.8,M1043&lt;=8),'[1]Pricing Schedule'!$F$34+('[1]Pricing Schedule'!$F$36*M1043),
IF(AND(I1043=38000,R1043&gt;12.8,R1043&lt;=22.8),'[1]Pricing Schedule'!$F$34+('[1]Pricing Schedule'!$F$36*M1043),
IF(AND(I1043=38000,R1043&gt;22.8,R1043&lt;=30.2),'[1]Pricing Schedule'!$F$43+('[1]Pricing Schedule'!$F$45*M1043),
IF(AND(I1043=38000,R1043&gt;30.2,R1043&lt;=45.9),'[1]Pricing Schedule'!$F$52+('[1]Pricing Schedule'!$F$54*M1043),
IF(AND(I1043=38000,R1043&gt;45.9,R1043&lt;=123.4),'[1]Pricing Schedule'!$F$96+('[1]Pricing Schedule'!$F$97*M1043),
IF(AND(I1043=38000,R1043&gt;123.4,R1043&lt;=168.2,M1043&lt;=10),'[1]Pricing Schedule'!$F$103+('[1]Pricing Schedule'!$F$105*M1043),
IF(AND(I1043=38000,R1043&gt;123.4,R1043&lt;=168.2,M1043&gt;10),'[1]Pricing Schedule'!$F$111+('[1]Pricing Schedule'!$F$113*M1043),
IF(AND(I1043=38000,R1043&gt;157.4,R1043&lt;=336.4,M1043&lt;=10),('[1]Pricing Schedule'!$F$103+('[1]Pricing Schedule'!$F$105*M1043))*2,
IF(AND(I1043=38000,R1043&gt;157.4,R1043&lt;=336.4,M1043&gt;10),('[1]Pricing Schedule'!$F$111+('[1]Pricing Schedule'!$F$113*M1043))*2,
IF(AND(I1043=38000,R1043&gt;314.8,R1043&lt;=504.6,M1043&lt;=10),('[1]Pricing Schedule'!$F$103+('[1]Pricing Schedule'!$F$105*M1043))*3,
IF(AND(I1043=38000,R1043&gt;314.8,R1043&lt;=504.6,M1043&gt;10),('[1]Pricing Schedule'!$F$111+('[1]Pricing Schedule'!$F$113*M1043))*3,
IF(AND(I1043=38000,R1043&gt;472.2,R1043&lt;=672.8,M1043&lt;=10),('[1]Pricing Schedule'!$F$103+('[1]Pricing Schedule'!$F$105*M1043))*4,
IF(AND(I1043=38000,R1043&gt;472.2,R1043&lt;=672.8,M1043&gt;10),('[1]Pricing Schedule'!$F$111+('[1]Pricing Schedule'!$F$113*M1043))*4,
IF(AND(I1043=110000,R1043&lt;=12.8,M1043&gt;2),'[1]Pricing Schedule'!$F$62+('[1]Pricing Schedule'!$F$63*M1043),
IF(AND(I1043=110000,R1043&lt;=12.8,M1043&lt;=2),'[1]Pricing Schedule'!$F$96+('[1]Pricing Schedule'!$F$97*M1043),
IF(AND(I1043=110000,R1043&gt;12.8,R1043&lt;=22.8,M1043&gt;3),'[1]Pricing Schedule'!$F$71+('[1]Pricing Schedule'!$F$72*M1043),
IF(AND(I1043=110000,R1043&gt;12.8,R1043&lt;=22.8,M1043&lt;=3),'[1]Pricing Schedule'!$F$96+('[1]Pricing Schedule'!$F$97*M1043),
IF(AND(I1043=110000,R1043&gt;22.8,R1043&lt;=30.2),'[1]Pricing Schedule'!$F$80+('[1]Pricing Schedule'!$F$81*M1043),
IF(AND(I1043=110000,R1043&gt;30.2,R1043&lt;=45.9),'[1]Pricing Schedule'!$F$89+('[1]Pricing Schedule'!$F$90*M1043),
IF(AND(I1043=110000,R1043&gt;45.9,R1043&lt;=123.4),'[1]Pricing Schedule'!$F$96+('[1]Pricing Schedule'!$F$97*M1043),
IF(AND(I1043=110000,R1043&gt;123.4,R1043&lt;=168.2,M1043&lt;=10),'[1]Pricing Schedule'!$F$103+('[1]Pricing Schedule'!$F$105*M1043),
IF(AND(I1043=110000,R1043&gt;123.4,R1043&lt;=168.2,M1043&gt;10),'[1]Pricing Schedule'!$F$111+('[1]Pricing Schedule'!$F$113*M1043),
IF(AND(I1043=110000,R1043&gt;168.2,R1043&lt;=336.4,M1043&lt;=10),('[1]Pricing Schedule'!$F$103+('[1]Pricing Schedule'!$F$105*M1043))*2,
IF(AND(I1043=110000,R1043&gt;168.2,R1043&lt;=336.4,M1043&gt;10),('[1]Pricing Schedule'!$F$111+('[1]Pricing Schedule'!$F$113*M1043))*2,
IF(AND(I1043=110000,R1043&gt;336.4,R1043&lt;=504.6,M1043&lt;=10),('[1]Pricing Schedule'!$F$103+('[1]Pricing Schedule'!$F$105*M1043))*3,
IF(AND(I1043=110000,R1043&gt;336.4,R1043&lt;=504.6,M1043&gt;10),('[1]Pricing Schedule'!$F$111+('[1]Pricing Schedule'!$F$113*M1043))*3,
IF(AND(I1043=110000,R1043&gt;504.6,R1043&lt;=672.8,M1043&lt;=10),('[1]Pricing Schedule'!$F$103+('[1]Pricing Schedule'!$F$105*M1043))*4,
IF(AND(I1043=110000,R1043&gt;504.6,R1043&lt;=672.8,M1043&gt;10),('[1]Pricing Schedule'!$F$111+('[1]Pricing Schedule'!$F$113*M1043))*4,
IF(AND(I1043=110000,R1043&gt;672.8,R1043&lt;=841,M1043&lt;=10),('[1]Pricing Schedule'!$F$103+('[1]Pricing Schedule'!$F$105*M1043))*5,
IF(AND(I1043=110000,R1043&gt;672.8,R1043&lt;=841,M1043&gt;10),('[1]Pricing Schedule'!$F$111+('[1]Pricing Schedule'!$F$113*M1043))*5,
IF(AND(I1043=110000,R1043&gt;672.8,R1043&lt;=841,M1043&lt;=10),('[1]Pricing Schedule'!$F$103+('[1]Pricing Schedule'!$F$105*M1043))*5,
IF(AND(I1043=110000,R1043&gt;672.8,R1043&lt;=841,M1043&gt;10),('[1]Pricing Schedule'!$F$111+('[1]Pricing Schedule'!$F$113*M1043))*5,
IF(AND(I1043=110000,R1043&gt;1345.6,R1043&lt;=1513.8,M1043&lt;=10),('[1]Pricing Schedule'!$F$103+('[1]Pricing Schedule'!$F$105*M1043))*9,
IF(AND(I1043=110000,R1043&gt;1345.6,R1043&lt;=1513.8,M1043&gt;10),('[1]Pricing Schedule'!$F$111+('[1]Pricing Schedule'!$F$113*M1043))*9,
9999999999)))))))))))))))))))))))))))))))))))))))</f>
        <v>699140</v>
      </c>
      <c r="T1043" s="21">
        <f>IF(AND(I1043=38000,R1043&lt;=4.5,M1043&gt;8),'[1]Pricing Schedule'!$J$9,
IF(AND(I1043=38000,R1043&lt;=4.5,M1043&lt;=8),'[1]Pricing Schedule'!$J$36,
IF(AND(I1043=38000,R1043&gt;4.5,R1043&lt;=9,M1043&gt;8),'[1]Pricing Schedule'!$J$18,
IF(AND(I1043=38000,R1043&gt;4.5,R1043&lt;=9,M1043&lt;=8),'[1]Pricing Schedule'!$J$36,
IF(AND(I1043=38000,R1043&gt;9,R1043&lt;=12.8,M1043&gt;8),'[1]Pricing Schedule'!$J$27,
IF(AND(I1043=38000,R1043&gt;9,R1043&lt;=12.8,M1043&lt;=8),'[1]Pricing Schedule'!$J$36,
IF(AND(I1043=38000,R1043&gt;12.8,R1043&lt;=22.8),'[1]Pricing Schedule'!$J$36,
IF(AND(I1043=38000,R1043&gt;22.8,R1043&lt;=30.2),'[1]Pricing Schedule'!$J$45,
IF(AND(I1043=38000,R1043&gt;30.2,R1043&lt;=45.9),'[1]Pricing Schedule'!$J$54,
IF(AND(I1043=38000,R1043&gt;45.9,R1043&lt;=123.4),'[1]Pricing Schedule'!$J$97,
IF(AND(I1043=38000,R1043&gt;123.4,R1043&lt;=168.2,M1043&lt;=10),'[1]Pricing Schedule'!$J$105,
IF(AND(I1043=38000,R1043&gt;123.4,R1043&lt;=168.2,M1043&gt;10),'[1]Pricing Schedule'!$J$113,
IF(AND(I1043=38000,R1043&gt;168.2,R1043&lt;=336.4,M1043&lt;=10),('[1]Pricing Schedule'!$J$105),
IF(AND(I1043=38000,R1043&gt;168.2,R1043&lt;=336.4,M1043&gt;10),('[1]Pricing Schedule'!$J$113),
IF(AND(I1043=38000,R1043&gt;336.4,R1043&lt;=504.6,M1043&lt;=10),('[1]Pricing Schedule'!$J$105),
IF(AND(I1043=38000,R1043&gt;336.4,R1043&lt;=504.6,M1043&gt;10),('[1]Pricing Schedule'!$J$113),
IF(AND(I1043=38000,R1043&gt;504.6,R1043&lt;=672.8,M1043&lt;=10),('[1]Pricing Schedule'!$J$105),
IF(AND(I1043=38000,R1043&gt;504.6,R1043&lt;=672.8,M1043&gt;10),('[1]Pricing Schedule'!$J$113),
IF(AND(I1043=110000,R1043&lt;=12.8,M1043&gt;2),'[1]Pricing Schedule'!$J$63,
IF(AND(I1043=110000,R1043&lt;=12.8,M1043&lt;=2),'[1]Pricing Schedule'!$J$97,
IF(AND(I1043=110000,R1043&gt;12.8,R1043&lt;=22.8,M1043&gt;3),'[1]Pricing Schedule'!$J$72,
IF(AND(I1043=110000,R1043&gt;12.8,R1043&lt;=22.8,M1043&lt;=3),'[1]Pricing Schedule'!$J$97,
IF(AND(I1043=110000,R1043&gt;22.8,R1043&lt;=30.2),'[1]Pricing Schedule'!$J$81,
IF(AND(I1043=110000,R1043&gt;30.2,R1043&lt;=45.9),'[1]Pricing Schedule'!$J$90,
IF(AND(I1043=110000,R1043&gt;45.9,R1043&lt;=123.4),'[1]Pricing Schedule'!$J$97,
IF(AND(I1043=110000,R1043&gt;123.4,R1043&lt;=168.2,M1043&lt;=10),'[1]Pricing Schedule'!$J$105,
IF(AND(I1043=110000,R1043&gt;123.4,R1043&lt;=168.2,M1043&gt;10),'[1]Pricing Schedule'!$J$113,
IF(AND(I1043=110000,R1043&gt;168.2,R1043&lt;=336.2,M1043&lt;=10),('[1]Pricing Schedule'!$J$105),
IF(AND(I1043=110000,R1043&gt;168.2,R1043&lt;=336.2,M1043&gt;10),('[1]Pricing Schedule'!$J$113),
IF(AND(I1043=110000,R1043&gt;336.4,R1043&lt;=504.6,M1043&lt;=10),('[1]Pricing Schedule'!$J$105),
IF(AND(I1043=110000,R1043&gt;336.4,R1043&lt;=504.6,M1043&gt;10),('[1]Pricing Schedule'!$J$113),
IF(AND(I1043=110000,R1043&gt;504.6,R1043&lt;=672.8,M1043&lt;=10),('[1]Pricing Schedule'!$J$105),
IF(AND(I1043=110000,R1043&gt;504.6,R1043&lt;=672.8,M1043&gt;10),('[1]Pricing Schedule'!$J$113),
IF(AND(I1043=110000,R1043&gt;672.8,R1043&lt;=841,M1043&lt;=10),('[1]Pricing Schedule'!$J$105),
IF(AND(I1043=110000,R1043&gt;672.8,R1043&lt;=841,M1043&gt;10),('[1]Pricing Schedule'!$J$113),
IF(AND(I1043=110000,R1043&gt;1682,R1043&lt;=1850.2,M1043&lt;=10),('[1]Pricing Schedule'!$J$105),
IF(AND(I1043=110000,R1043&gt;1682,R1043&lt;=1850.2,M1043&gt;10),('[1]Pricing Schedule'!$J$113),
IF(AND(I1043=110000,R1043&gt;2018.4,R1043&lt;=2186.6,M1043&lt;=10),('[1]Pricing Schedule'!$J$105),
IF(AND(I1043=110000,R1043&gt;2018.4,R1043&lt;=2186.6,M1043&gt;10),('[1]Pricing Schedule'!$J$113),999999999)))))))))))))))))))))))))))))))))))))))</f>
        <v>4</v>
      </c>
      <c r="U1043" s="40">
        <f t="shared" si="102"/>
        <v>83230.952380952382</v>
      </c>
      <c r="V1043" s="41">
        <f t="shared" si="103"/>
        <v>12.014760992075979</v>
      </c>
      <c r="Y1043" s="23">
        <v>575</v>
      </c>
      <c r="Z1043" s="23">
        <v>638</v>
      </c>
      <c r="AR1043" s="35"/>
    </row>
    <row r="1044" spans="1:44">
      <c r="A1044" s="23">
        <v>1045</v>
      </c>
      <c r="B1044" s="23">
        <v>1045</v>
      </c>
      <c r="C1044" s="23" t="s">
        <v>1550</v>
      </c>
      <c r="D1044" s="23" t="s">
        <v>116</v>
      </c>
      <c r="E1044" s="23" t="s">
        <v>116</v>
      </c>
      <c r="F1044" s="23" t="s">
        <v>246</v>
      </c>
      <c r="G1044" s="23" t="s">
        <v>247</v>
      </c>
      <c r="H1044" s="23" t="s">
        <v>113</v>
      </c>
      <c r="I1044" s="13">
        <v>38000</v>
      </c>
      <c r="J1044" s="13">
        <v>38000</v>
      </c>
      <c r="K1044" s="13">
        <v>10000</v>
      </c>
      <c r="L1044" s="24">
        <v>5.7380000000000004</v>
      </c>
      <c r="M1044" s="37">
        <f t="shared" si="98"/>
        <v>6</v>
      </c>
      <c r="N1044" s="24">
        <v>1.018</v>
      </c>
      <c r="O1044" s="13">
        <v>2</v>
      </c>
      <c r="P1044" s="36">
        <f t="shared" si="99"/>
        <v>0.76350000000000007</v>
      </c>
      <c r="Q1044" s="38">
        <f t="shared" si="100"/>
        <v>8.4</v>
      </c>
      <c r="R1044" s="37">
        <f t="shared" si="101"/>
        <v>8.4</v>
      </c>
      <c r="S1044" s="39">
        <f>IF(AND(I1044=38000,R1044&lt;=4.5,M1044&gt;8),'[1]Pricing Schedule'!$F$8+('[1]Pricing Schedule'!$F$9*M1044),
IF(AND(I1044=38000,R1044&lt;=4.5,M1044&lt;=8),'[1]Pricing Schedule'!$F$34+('[1]Pricing Schedule'!$F$36*M1044),
IF(AND(I1044=38000,R1044&gt;4.5,R1044&lt;=9,M1044&gt;8),'[1]Pricing Schedule'!$F$17+('[1]Pricing Schedule'!$F$18*M1044),
IF(AND(I1044=38000,R1044&gt;4.5,R1044&lt;=9,M1044&lt;=8),'[1]Pricing Schedule'!$F$34+('[1]Pricing Schedule'!$F$36*M1044),
IF(AND(I1044=38000,R1044&gt;9,R1044&lt;=12.8,M1044&gt;8),'[1]Pricing Schedule'!$F$26+('[1]Pricing Schedule'!$F$27*M1044),
IF(AND(I1044=38000,R1044&gt;9,R1044&lt;=12.8,M1044&lt;=8),'[1]Pricing Schedule'!$F$34+('[1]Pricing Schedule'!$F$36*M1044),
IF(AND(I1044=38000,R1044&gt;12.8,R1044&lt;=22.8),'[1]Pricing Schedule'!$F$34+('[1]Pricing Schedule'!$F$36*M1044),
IF(AND(I1044=38000,R1044&gt;22.8,R1044&lt;=30.2),'[1]Pricing Schedule'!$F$43+('[1]Pricing Schedule'!$F$45*M1044),
IF(AND(I1044=38000,R1044&gt;30.2,R1044&lt;=45.9),'[1]Pricing Schedule'!$F$52+('[1]Pricing Schedule'!$F$54*M1044),
IF(AND(I1044=38000,R1044&gt;45.9,R1044&lt;=123.4),'[1]Pricing Schedule'!$F$96+('[1]Pricing Schedule'!$F$97*M1044),
IF(AND(I1044=38000,R1044&gt;123.4,R1044&lt;=168.2,M1044&lt;=10),'[1]Pricing Schedule'!$F$103+('[1]Pricing Schedule'!$F$105*M1044),
IF(AND(I1044=38000,R1044&gt;123.4,R1044&lt;=168.2,M1044&gt;10),'[1]Pricing Schedule'!$F$111+('[1]Pricing Schedule'!$F$113*M1044),
IF(AND(I1044=38000,R1044&gt;157.4,R1044&lt;=336.4,M1044&lt;=10),('[1]Pricing Schedule'!$F$103+('[1]Pricing Schedule'!$F$105*M1044))*2,
IF(AND(I1044=38000,R1044&gt;157.4,R1044&lt;=336.4,M1044&gt;10),('[1]Pricing Schedule'!$F$111+('[1]Pricing Schedule'!$F$113*M1044))*2,
IF(AND(I1044=38000,R1044&gt;314.8,R1044&lt;=504.6,M1044&lt;=10),('[1]Pricing Schedule'!$F$103+('[1]Pricing Schedule'!$F$105*M1044))*3,
IF(AND(I1044=38000,R1044&gt;314.8,R1044&lt;=504.6,M1044&gt;10),('[1]Pricing Schedule'!$F$111+('[1]Pricing Schedule'!$F$113*M1044))*3,
IF(AND(I1044=38000,R1044&gt;472.2,R1044&lt;=672.8,M1044&lt;=10),('[1]Pricing Schedule'!$F$103+('[1]Pricing Schedule'!$F$105*M1044))*4,
IF(AND(I1044=38000,R1044&gt;472.2,R1044&lt;=672.8,M1044&gt;10),('[1]Pricing Schedule'!$F$111+('[1]Pricing Schedule'!$F$113*M1044))*4,
IF(AND(I1044=110000,R1044&lt;=12.8,M1044&gt;2),'[1]Pricing Schedule'!$F$62+('[1]Pricing Schedule'!$F$63*M1044),
IF(AND(I1044=110000,R1044&lt;=12.8,M1044&lt;=2),'[1]Pricing Schedule'!$F$96+('[1]Pricing Schedule'!$F$97*M1044),
IF(AND(I1044=110000,R1044&gt;12.8,R1044&lt;=22.8,M1044&gt;3),'[1]Pricing Schedule'!$F$71+('[1]Pricing Schedule'!$F$72*M1044),
IF(AND(I1044=110000,R1044&gt;12.8,R1044&lt;=22.8,M1044&lt;=3),'[1]Pricing Schedule'!$F$96+('[1]Pricing Schedule'!$F$97*M1044),
IF(AND(I1044=110000,R1044&gt;22.8,R1044&lt;=30.2),'[1]Pricing Schedule'!$F$80+('[1]Pricing Schedule'!$F$81*M1044),
IF(AND(I1044=110000,R1044&gt;30.2,R1044&lt;=45.9),'[1]Pricing Schedule'!$F$89+('[1]Pricing Schedule'!$F$90*M1044),
IF(AND(I1044=110000,R1044&gt;45.9,R1044&lt;=123.4),'[1]Pricing Schedule'!$F$96+('[1]Pricing Schedule'!$F$97*M1044),
IF(AND(I1044=110000,R1044&gt;123.4,R1044&lt;=168.2,M1044&lt;=10),'[1]Pricing Schedule'!$F$103+('[1]Pricing Schedule'!$F$105*M1044),
IF(AND(I1044=110000,R1044&gt;123.4,R1044&lt;=168.2,M1044&gt;10),'[1]Pricing Schedule'!$F$111+('[1]Pricing Schedule'!$F$113*M1044),
IF(AND(I1044=110000,R1044&gt;168.2,R1044&lt;=336.4,M1044&lt;=10),('[1]Pricing Schedule'!$F$103+('[1]Pricing Schedule'!$F$105*M1044))*2,
IF(AND(I1044=110000,R1044&gt;168.2,R1044&lt;=336.4,M1044&gt;10),('[1]Pricing Schedule'!$F$111+('[1]Pricing Schedule'!$F$113*M1044))*2,
IF(AND(I1044=110000,R1044&gt;336.4,R1044&lt;=504.6,M1044&lt;=10),('[1]Pricing Schedule'!$F$103+('[1]Pricing Schedule'!$F$105*M1044))*3,
IF(AND(I1044=110000,R1044&gt;336.4,R1044&lt;=504.6,M1044&gt;10),('[1]Pricing Schedule'!$F$111+('[1]Pricing Schedule'!$F$113*M1044))*3,
IF(AND(I1044=110000,R1044&gt;504.6,R1044&lt;=672.8,M1044&lt;=10),('[1]Pricing Schedule'!$F$103+('[1]Pricing Schedule'!$F$105*M1044))*4,
IF(AND(I1044=110000,R1044&gt;504.6,R1044&lt;=672.8,M1044&gt;10),('[1]Pricing Schedule'!$F$111+('[1]Pricing Schedule'!$F$113*M1044))*4,
IF(AND(I1044=110000,R1044&gt;672.8,R1044&lt;=841,M1044&lt;=10),('[1]Pricing Schedule'!$F$103+('[1]Pricing Schedule'!$F$105*M1044))*5,
IF(AND(I1044=110000,R1044&gt;672.8,R1044&lt;=841,M1044&gt;10),('[1]Pricing Schedule'!$F$111+('[1]Pricing Schedule'!$F$113*M1044))*5,
IF(AND(I1044=110000,R1044&gt;672.8,R1044&lt;=841,M1044&lt;=10),('[1]Pricing Schedule'!$F$103+('[1]Pricing Schedule'!$F$105*M1044))*5,
IF(AND(I1044=110000,R1044&gt;672.8,R1044&lt;=841,M1044&gt;10),('[1]Pricing Schedule'!$F$111+('[1]Pricing Schedule'!$F$113*M1044))*5,
IF(AND(I1044=110000,R1044&gt;1345.6,R1044&lt;=1513.8,M1044&lt;=10),('[1]Pricing Schedule'!$F$103+('[1]Pricing Schedule'!$F$105*M1044))*9,
IF(AND(I1044=110000,R1044&gt;1345.6,R1044&lt;=1513.8,M1044&gt;10),('[1]Pricing Schedule'!$F$111+('[1]Pricing Schedule'!$F$113*M1044))*9,
9999999999)))))))))))))))))))))))))))))))))))))))</f>
        <v>769410</v>
      </c>
      <c r="T1044" s="21">
        <f>IF(AND(I1044=38000,R1044&lt;=4.5,M1044&gt;8),'[1]Pricing Schedule'!$J$9,
IF(AND(I1044=38000,R1044&lt;=4.5,M1044&lt;=8),'[1]Pricing Schedule'!$J$36,
IF(AND(I1044=38000,R1044&gt;4.5,R1044&lt;=9,M1044&gt;8),'[1]Pricing Schedule'!$J$18,
IF(AND(I1044=38000,R1044&gt;4.5,R1044&lt;=9,M1044&lt;=8),'[1]Pricing Schedule'!$J$36,
IF(AND(I1044=38000,R1044&gt;9,R1044&lt;=12.8,M1044&gt;8),'[1]Pricing Schedule'!$J$27,
IF(AND(I1044=38000,R1044&gt;9,R1044&lt;=12.8,M1044&lt;=8),'[1]Pricing Schedule'!$J$36,
IF(AND(I1044=38000,R1044&gt;12.8,R1044&lt;=22.8),'[1]Pricing Schedule'!$J$36,
IF(AND(I1044=38000,R1044&gt;22.8,R1044&lt;=30.2),'[1]Pricing Schedule'!$J$45,
IF(AND(I1044=38000,R1044&gt;30.2,R1044&lt;=45.9),'[1]Pricing Schedule'!$J$54,
IF(AND(I1044=38000,R1044&gt;45.9,R1044&lt;=123.4),'[1]Pricing Schedule'!$J$97,
IF(AND(I1044=38000,R1044&gt;123.4,R1044&lt;=168.2,M1044&lt;=10),'[1]Pricing Schedule'!$J$105,
IF(AND(I1044=38000,R1044&gt;123.4,R1044&lt;=168.2,M1044&gt;10),'[1]Pricing Schedule'!$J$113,
IF(AND(I1044=38000,R1044&gt;168.2,R1044&lt;=336.4,M1044&lt;=10),('[1]Pricing Schedule'!$J$105),
IF(AND(I1044=38000,R1044&gt;168.2,R1044&lt;=336.4,M1044&gt;10),('[1]Pricing Schedule'!$J$113),
IF(AND(I1044=38000,R1044&gt;336.4,R1044&lt;=504.6,M1044&lt;=10),('[1]Pricing Schedule'!$J$105),
IF(AND(I1044=38000,R1044&gt;336.4,R1044&lt;=504.6,M1044&gt;10),('[1]Pricing Schedule'!$J$113),
IF(AND(I1044=38000,R1044&gt;504.6,R1044&lt;=672.8,M1044&lt;=10),('[1]Pricing Schedule'!$J$105),
IF(AND(I1044=38000,R1044&gt;504.6,R1044&lt;=672.8,M1044&gt;10),('[1]Pricing Schedule'!$J$113),
IF(AND(I1044=110000,R1044&lt;=12.8,M1044&gt;2),'[1]Pricing Schedule'!$J$63,
IF(AND(I1044=110000,R1044&lt;=12.8,M1044&lt;=2),'[1]Pricing Schedule'!$J$97,
IF(AND(I1044=110000,R1044&gt;12.8,R1044&lt;=22.8,M1044&gt;3),'[1]Pricing Schedule'!$J$72,
IF(AND(I1044=110000,R1044&gt;12.8,R1044&lt;=22.8,M1044&lt;=3),'[1]Pricing Schedule'!$J$97,
IF(AND(I1044=110000,R1044&gt;22.8,R1044&lt;=30.2),'[1]Pricing Schedule'!$J$81,
IF(AND(I1044=110000,R1044&gt;30.2,R1044&lt;=45.9),'[1]Pricing Schedule'!$J$90,
IF(AND(I1044=110000,R1044&gt;45.9,R1044&lt;=123.4),'[1]Pricing Schedule'!$J$97,
IF(AND(I1044=110000,R1044&gt;123.4,R1044&lt;=168.2,M1044&lt;=10),'[1]Pricing Schedule'!$J$105,
IF(AND(I1044=110000,R1044&gt;123.4,R1044&lt;=168.2,M1044&gt;10),'[1]Pricing Schedule'!$J$113,
IF(AND(I1044=110000,R1044&gt;168.2,R1044&lt;=336.2,M1044&lt;=10),('[1]Pricing Schedule'!$J$105),
IF(AND(I1044=110000,R1044&gt;168.2,R1044&lt;=336.2,M1044&gt;10),('[1]Pricing Schedule'!$J$113),
IF(AND(I1044=110000,R1044&gt;336.4,R1044&lt;=504.6,M1044&lt;=10),('[1]Pricing Schedule'!$J$105),
IF(AND(I1044=110000,R1044&gt;336.4,R1044&lt;=504.6,M1044&gt;10),('[1]Pricing Schedule'!$J$113),
IF(AND(I1044=110000,R1044&gt;504.6,R1044&lt;=672.8,M1044&lt;=10),('[1]Pricing Schedule'!$J$105),
IF(AND(I1044=110000,R1044&gt;504.6,R1044&lt;=672.8,M1044&gt;10),('[1]Pricing Schedule'!$J$113),
IF(AND(I1044=110000,R1044&gt;672.8,R1044&lt;=841,M1044&lt;=10),('[1]Pricing Schedule'!$J$105),
IF(AND(I1044=110000,R1044&gt;672.8,R1044&lt;=841,M1044&gt;10),('[1]Pricing Schedule'!$J$113),
IF(AND(I1044=110000,R1044&gt;1682,R1044&lt;=1850.2,M1044&lt;=10),('[1]Pricing Schedule'!$J$105),
IF(AND(I1044=110000,R1044&gt;1682,R1044&lt;=1850.2,M1044&gt;10),('[1]Pricing Schedule'!$J$113),
IF(AND(I1044=110000,R1044&gt;2018.4,R1044&lt;=2186.6,M1044&lt;=10),('[1]Pricing Schedule'!$J$105),
IF(AND(I1044=110000,R1044&gt;2018.4,R1044&lt;=2186.6,M1044&gt;10),('[1]Pricing Schedule'!$J$113),999999999)))))))))))))))))))))))))))))))))))))))</f>
        <v>4</v>
      </c>
      <c r="U1044" s="40">
        <f t="shared" si="102"/>
        <v>91596.428571428565</v>
      </c>
      <c r="V1044" s="41">
        <f t="shared" si="103"/>
        <v>10.917456232697781</v>
      </c>
      <c r="Y1044" s="23">
        <v>257</v>
      </c>
      <c r="Z1044" s="23">
        <v>638</v>
      </c>
      <c r="AR1044" s="35"/>
    </row>
    <row r="1045" spans="1:44">
      <c r="A1045" s="23">
        <v>1046</v>
      </c>
      <c r="B1045" s="23">
        <v>1046</v>
      </c>
      <c r="C1045" s="23" t="s">
        <v>1551</v>
      </c>
      <c r="D1045" s="23" t="s">
        <v>116</v>
      </c>
      <c r="E1045" s="23" t="s">
        <v>116</v>
      </c>
      <c r="F1045" s="23" t="s">
        <v>1552</v>
      </c>
      <c r="G1045" s="23" t="s">
        <v>1553</v>
      </c>
      <c r="H1045" s="23" t="s">
        <v>133</v>
      </c>
      <c r="I1045" s="13">
        <v>110000</v>
      </c>
      <c r="J1045" s="23" t="s">
        <v>119</v>
      </c>
      <c r="K1045" s="13">
        <v>110000</v>
      </c>
      <c r="L1045" s="24">
        <v>5.1109999999999998</v>
      </c>
      <c r="M1045" s="37">
        <f t="shared" si="98"/>
        <v>6</v>
      </c>
      <c r="N1045" s="24">
        <v>0.55500000000000005</v>
      </c>
      <c r="O1045" s="13">
        <v>2</v>
      </c>
      <c r="P1045" s="36">
        <f t="shared" si="99"/>
        <v>0.55500000000000005</v>
      </c>
      <c r="Q1045" s="38">
        <f t="shared" si="100"/>
        <v>4.2</v>
      </c>
      <c r="R1045" s="37">
        <f t="shared" si="101"/>
        <v>4.2</v>
      </c>
      <c r="S1045" s="39">
        <f>IF(AND(I1045=38000,R1045&lt;=4.5,M1045&gt;8),'[1]Pricing Schedule'!$F$8+('[1]Pricing Schedule'!$F$9*M1045),
IF(AND(I1045=38000,R1045&lt;=4.5,M1045&lt;=8),'[1]Pricing Schedule'!$F$34+('[1]Pricing Schedule'!$F$36*M1045),
IF(AND(I1045=38000,R1045&gt;4.5,R1045&lt;=9,M1045&gt;8),'[1]Pricing Schedule'!$F$17+('[1]Pricing Schedule'!$F$18*M1045),
IF(AND(I1045=38000,R1045&gt;4.5,R1045&lt;=9,M1045&lt;=8),'[1]Pricing Schedule'!$F$34+('[1]Pricing Schedule'!$F$36*M1045),
IF(AND(I1045=38000,R1045&gt;9,R1045&lt;=12.8,M1045&gt;8),'[1]Pricing Schedule'!$F$26+('[1]Pricing Schedule'!$F$27*M1045),
IF(AND(I1045=38000,R1045&gt;9,R1045&lt;=12.8,M1045&lt;=8),'[1]Pricing Schedule'!$F$34+('[1]Pricing Schedule'!$F$36*M1045),
IF(AND(I1045=38000,R1045&gt;12.8,R1045&lt;=22.8),'[1]Pricing Schedule'!$F$34+('[1]Pricing Schedule'!$F$36*M1045),
IF(AND(I1045=38000,R1045&gt;22.8,R1045&lt;=30.2),'[1]Pricing Schedule'!$F$43+('[1]Pricing Schedule'!$F$45*M1045),
IF(AND(I1045=38000,R1045&gt;30.2,R1045&lt;=45.9),'[1]Pricing Schedule'!$F$52+('[1]Pricing Schedule'!$F$54*M1045),
IF(AND(I1045=38000,R1045&gt;45.9,R1045&lt;=123.4),'[1]Pricing Schedule'!$F$96+('[1]Pricing Schedule'!$F$97*M1045),
IF(AND(I1045=38000,R1045&gt;123.4,R1045&lt;=168.2,M1045&lt;=10),'[1]Pricing Schedule'!$F$103+('[1]Pricing Schedule'!$F$105*M1045),
IF(AND(I1045=38000,R1045&gt;123.4,R1045&lt;=168.2,M1045&gt;10),'[1]Pricing Schedule'!$F$111+('[1]Pricing Schedule'!$F$113*M1045),
IF(AND(I1045=38000,R1045&gt;157.4,R1045&lt;=336.4,M1045&lt;=10),('[1]Pricing Schedule'!$F$103+('[1]Pricing Schedule'!$F$105*M1045))*2,
IF(AND(I1045=38000,R1045&gt;157.4,R1045&lt;=336.4,M1045&gt;10),('[1]Pricing Schedule'!$F$111+('[1]Pricing Schedule'!$F$113*M1045))*2,
IF(AND(I1045=38000,R1045&gt;314.8,R1045&lt;=504.6,M1045&lt;=10),('[1]Pricing Schedule'!$F$103+('[1]Pricing Schedule'!$F$105*M1045))*3,
IF(AND(I1045=38000,R1045&gt;314.8,R1045&lt;=504.6,M1045&gt;10),('[1]Pricing Schedule'!$F$111+('[1]Pricing Schedule'!$F$113*M1045))*3,
IF(AND(I1045=38000,R1045&gt;472.2,R1045&lt;=672.8,M1045&lt;=10),('[1]Pricing Schedule'!$F$103+('[1]Pricing Schedule'!$F$105*M1045))*4,
IF(AND(I1045=38000,R1045&gt;472.2,R1045&lt;=672.8,M1045&gt;10),('[1]Pricing Schedule'!$F$111+('[1]Pricing Schedule'!$F$113*M1045))*4,
IF(AND(I1045=110000,R1045&lt;=12.8,M1045&gt;2),'[1]Pricing Schedule'!$F$62+('[1]Pricing Schedule'!$F$63*M1045),
IF(AND(I1045=110000,R1045&lt;=12.8,M1045&lt;=2),'[1]Pricing Schedule'!$F$96+('[1]Pricing Schedule'!$F$97*M1045),
IF(AND(I1045=110000,R1045&gt;12.8,R1045&lt;=22.8,M1045&gt;3),'[1]Pricing Schedule'!$F$71+('[1]Pricing Schedule'!$F$72*M1045),
IF(AND(I1045=110000,R1045&gt;12.8,R1045&lt;=22.8,M1045&lt;=3),'[1]Pricing Schedule'!$F$96+('[1]Pricing Schedule'!$F$97*M1045),
IF(AND(I1045=110000,R1045&gt;22.8,R1045&lt;=30.2),'[1]Pricing Schedule'!$F$80+('[1]Pricing Schedule'!$F$81*M1045),
IF(AND(I1045=110000,R1045&gt;30.2,R1045&lt;=45.9),'[1]Pricing Schedule'!$F$89+('[1]Pricing Schedule'!$F$90*M1045),
IF(AND(I1045=110000,R1045&gt;45.9,R1045&lt;=123.4),'[1]Pricing Schedule'!$F$96+('[1]Pricing Schedule'!$F$97*M1045),
IF(AND(I1045=110000,R1045&gt;123.4,R1045&lt;=168.2,M1045&lt;=10),'[1]Pricing Schedule'!$F$103+('[1]Pricing Schedule'!$F$105*M1045),
IF(AND(I1045=110000,R1045&gt;123.4,R1045&lt;=168.2,M1045&gt;10),'[1]Pricing Schedule'!$F$111+('[1]Pricing Schedule'!$F$113*M1045),
IF(AND(I1045=110000,R1045&gt;168.2,R1045&lt;=336.4,M1045&lt;=10),('[1]Pricing Schedule'!$F$103+('[1]Pricing Schedule'!$F$105*M1045))*2,
IF(AND(I1045=110000,R1045&gt;168.2,R1045&lt;=336.4,M1045&gt;10),('[1]Pricing Schedule'!$F$111+('[1]Pricing Schedule'!$F$113*M1045))*2,
IF(AND(I1045=110000,R1045&gt;336.4,R1045&lt;=504.6,M1045&lt;=10),('[1]Pricing Schedule'!$F$103+('[1]Pricing Schedule'!$F$105*M1045))*3,
IF(AND(I1045=110000,R1045&gt;336.4,R1045&lt;=504.6,M1045&gt;10),('[1]Pricing Schedule'!$F$111+('[1]Pricing Schedule'!$F$113*M1045))*3,
IF(AND(I1045=110000,R1045&gt;504.6,R1045&lt;=672.8,M1045&lt;=10),('[1]Pricing Schedule'!$F$103+('[1]Pricing Schedule'!$F$105*M1045))*4,
IF(AND(I1045=110000,R1045&gt;504.6,R1045&lt;=672.8,M1045&gt;10),('[1]Pricing Schedule'!$F$111+('[1]Pricing Schedule'!$F$113*M1045))*4,
IF(AND(I1045=110000,R1045&gt;672.8,R1045&lt;=841,M1045&lt;=10),('[1]Pricing Schedule'!$F$103+('[1]Pricing Schedule'!$F$105*M1045))*5,
IF(AND(I1045=110000,R1045&gt;672.8,R1045&lt;=841,M1045&gt;10),('[1]Pricing Schedule'!$F$111+('[1]Pricing Schedule'!$F$113*M1045))*5,
IF(AND(I1045=110000,R1045&gt;672.8,R1045&lt;=841,M1045&lt;=10),('[1]Pricing Schedule'!$F$103+('[1]Pricing Schedule'!$F$105*M1045))*5,
IF(AND(I1045=110000,R1045&gt;672.8,R1045&lt;=841,M1045&gt;10),('[1]Pricing Schedule'!$F$111+('[1]Pricing Schedule'!$F$113*M1045))*5,
IF(AND(I1045=110000,R1045&gt;1345.6,R1045&lt;=1513.8,M1045&lt;=10),('[1]Pricing Schedule'!$F$103+('[1]Pricing Schedule'!$F$105*M1045))*9,
IF(AND(I1045=110000,R1045&gt;1345.6,R1045&lt;=1513.8,M1045&gt;10),('[1]Pricing Schedule'!$F$111+('[1]Pricing Schedule'!$F$113*M1045))*9,
9999999999)))))))))))))))))))))))))))))))))))))))</f>
        <v>1732670</v>
      </c>
      <c r="T1045" s="21">
        <f>IF(AND(I1045=38000,R1045&lt;=4.5,M1045&gt;8),'[1]Pricing Schedule'!$J$9,
IF(AND(I1045=38000,R1045&lt;=4.5,M1045&lt;=8),'[1]Pricing Schedule'!$J$36,
IF(AND(I1045=38000,R1045&gt;4.5,R1045&lt;=9,M1045&gt;8),'[1]Pricing Schedule'!$J$18,
IF(AND(I1045=38000,R1045&gt;4.5,R1045&lt;=9,M1045&lt;=8),'[1]Pricing Schedule'!$J$36,
IF(AND(I1045=38000,R1045&gt;9,R1045&lt;=12.8,M1045&gt;8),'[1]Pricing Schedule'!$J$27,
IF(AND(I1045=38000,R1045&gt;9,R1045&lt;=12.8,M1045&lt;=8),'[1]Pricing Schedule'!$J$36,
IF(AND(I1045=38000,R1045&gt;12.8,R1045&lt;=22.8),'[1]Pricing Schedule'!$J$36,
IF(AND(I1045=38000,R1045&gt;22.8,R1045&lt;=30.2),'[1]Pricing Schedule'!$J$45,
IF(AND(I1045=38000,R1045&gt;30.2,R1045&lt;=45.9),'[1]Pricing Schedule'!$J$54,
IF(AND(I1045=38000,R1045&gt;45.9,R1045&lt;=123.4),'[1]Pricing Schedule'!$J$97,
IF(AND(I1045=38000,R1045&gt;123.4,R1045&lt;=168.2,M1045&lt;=10),'[1]Pricing Schedule'!$J$105,
IF(AND(I1045=38000,R1045&gt;123.4,R1045&lt;=168.2,M1045&gt;10),'[1]Pricing Schedule'!$J$113,
IF(AND(I1045=38000,R1045&gt;168.2,R1045&lt;=336.4,M1045&lt;=10),('[1]Pricing Schedule'!$J$105),
IF(AND(I1045=38000,R1045&gt;168.2,R1045&lt;=336.4,M1045&gt;10),('[1]Pricing Schedule'!$J$113),
IF(AND(I1045=38000,R1045&gt;336.4,R1045&lt;=504.6,M1045&lt;=10),('[1]Pricing Schedule'!$J$105),
IF(AND(I1045=38000,R1045&gt;336.4,R1045&lt;=504.6,M1045&gt;10),('[1]Pricing Schedule'!$J$113),
IF(AND(I1045=38000,R1045&gt;504.6,R1045&lt;=672.8,M1045&lt;=10),('[1]Pricing Schedule'!$J$105),
IF(AND(I1045=38000,R1045&gt;504.6,R1045&lt;=672.8,M1045&gt;10),('[1]Pricing Schedule'!$J$113),
IF(AND(I1045=110000,R1045&lt;=12.8,M1045&gt;2),'[1]Pricing Schedule'!$J$63,
IF(AND(I1045=110000,R1045&lt;=12.8,M1045&lt;=2),'[1]Pricing Schedule'!$J$97,
IF(AND(I1045=110000,R1045&gt;12.8,R1045&lt;=22.8,M1045&gt;3),'[1]Pricing Schedule'!$J$72,
IF(AND(I1045=110000,R1045&gt;12.8,R1045&lt;=22.8,M1045&lt;=3),'[1]Pricing Schedule'!$J$97,
IF(AND(I1045=110000,R1045&gt;22.8,R1045&lt;=30.2),'[1]Pricing Schedule'!$J$81,
IF(AND(I1045=110000,R1045&gt;30.2,R1045&lt;=45.9),'[1]Pricing Schedule'!$J$90,
IF(AND(I1045=110000,R1045&gt;45.9,R1045&lt;=123.4),'[1]Pricing Schedule'!$J$97,
IF(AND(I1045=110000,R1045&gt;123.4,R1045&lt;=168.2,M1045&lt;=10),'[1]Pricing Schedule'!$J$105,
IF(AND(I1045=110000,R1045&gt;123.4,R1045&lt;=168.2,M1045&gt;10),'[1]Pricing Schedule'!$J$113,
IF(AND(I1045=110000,R1045&gt;168.2,R1045&lt;=336.2,M1045&lt;=10),('[1]Pricing Schedule'!$J$105),
IF(AND(I1045=110000,R1045&gt;168.2,R1045&lt;=336.2,M1045&gt;10),('[1]Pricing Schedule'!$J$113),
IF(AND(I1045=110000,R1045&gt;336.4,R1045&lt;=504.6,M1045&lt;=10),('[1]Pricing Schedule'!$J$105),
IF(AND(I1045=110000,R1045&gt;336.4,R1045&lt;=504.6,M1045&gt;10),('[1]Pricing Schedule'!$J$113),
IF(AND(I1045=110000,R1045&gt;504.6,R1045&lt;=672.8,M1045&lt;=10),('[1]Pricing Schedule'!$J$105),
IF(AND(I1045=110000,R1045&gt;504.6,R1045&lt;=672.8,M1045&gt;10),('[1]Pricing Schedule'!$J$113),
IF(AND(I1045=110000,R1045&gt;672.8,R1045&lt;=841,M1045&lt;=10),('[1]Pricing Schedule'!$J$105),
IF(AND(I1045=110000,R1045&gt;672.8,R1045&lt;=841,M1045&gt;10),('[1]Pricing Schedule'!$J$113),
IF(AND(I1045=110000,R1045&gt;1682,R1045&lt;=1850.2,M1045&lt;=10),('[1]Pricing Schedule'!$J$105),
IF(AND(I1045=110000,R1045&gt;1682,R1045&lt;=1850.2,M1045&gt;10),('[1]Pricing Schedule'!$J$113),
IF(AND(I1045=110000,R1045&gt;2018.4,R1045&lt;=2186.6,M1045&lt;=10),('[1]Pricing Schedule'!$J$105),
IF(AND(I1045=110000,R1045&gt;2018.4,R1045&lt;=2186.6,M1045&gt;10),('[1]Pricing Schedule'!$J$113),999999999)))))))))))))))))))))))))))))))))))))))</f>
        <v>7</v>
      </c>
      <c r="U1045" s="40">
        <f t="shared" si="102"/>
        <v>412540.47619047615</v>
      </c>
      <c r="V1045" s="41">
        <f t="shared" si="103"/>
        <v>2.4240045709800482</v>
      </c>
      <c r="Y1045" s="23">
        <v>461</v>
      </c>
      <c r="Z1045" s="23">
        <v>661</v>
      </c>
      <c r="AR1045" s="35"/>
    </row>
    <row r="1046" spans="1:44">
      <c r="A1046" s="23">
        <v>1047</v>
      </c>
      <c r="B1046" s="23">
        <v>1047</v>
      </c>
      <c r="C1046" s="23" t="s">
        <v>1554</v>
      </c>
      <c r="D1046" s="23" t="s">
        <v>116</v>
      </c>
      <c r="E1046" s="23" t="s">
        <v>116</v>
      </c>
      <c r="F1046" s="23" t="s">
        <v>825</v>
      </c>
      <c r="G1046" s="23" t="s">
        <v>826</v>
      </c>
      <c r="H1046" s="23" t="s">
        <v>133</v>
      </c>
      <c r="I1046" s="13">
        <v>110000</v>
      </c>
      <c r="J1046" s="13">
        <v>110000</v>
      </c>
      <c r="K1046" s="13">
        <v>38000</v>
      </c>
      <c r="L1046" s="24">
        <v>7.7969999999999997</v>
      </c>
      <c r="M1046" s="37">
        <f t="shared" si="98"/>
        <v>8</v>
      </c>
      <c r="N1046" s="24">
        <v>3.9420000000000002</v>
      </c>
      <c r="O1046" s="13">
        <v>2</v>
      </c>
      <c r="P1046" s="36">
        <f t="shared" si="99"/>
        <v>2.9565000000000001</v>
      </c>
      <c r="Q1046" s="38">
        <f t="shared" si="100"/>
        <v>33.6</v>
      </c>
      <c r="R1046" s="37">
        <f t="shared" si="101"/>
        <v>33.6</v>
      </c>
      <c r="S1046" s="39">
        <f>IF(AND(I1046=38000,R1046&lt;=4.5,M1046&gt;8),'[1]Pricing Schedule'!$F$8+('[1]Pricing Schedule'!$F$9*M1046),
IF(AND(I1046=38000,R1046&lt;=4.5,M1046&lt;=8),'[1]Pricing Schedule'!$F$34+('[1]Pricing Schedule'!$F$36*M1046),
IF(AND(I1046=38000,R1046&gt;4.5,R1046&lt;=9,M1046&gt;8),'[1]Pricing Schedule'!$F$17+('[1]Pricing Schedule'!$F$18*M1046),
IF(AND(I1046=38000,R1046&gt;4.5,R1046&lt;=9,M1046&lt;=8),'[1]Pricing Schedule'!$F$34+('[1]Pricing Schedule'!$F$36*M1046),
IF(AND(I1046=38000,R1046&gt;9,R1046&lt;=12.8,M1046&gt;8),'[1]Pricing Schedule'!$F$26+('[1]Pricing Schedule'!$F$27*M1046),
IF(AND(I1046=38000,R1046&gt;9,R1046&lt;=12.8,M1046&lt;=8),'[1]Pricing Schedule'!$F$34+('[1]Pricing Schedule'!$F$36*M1046),
IF(AND(I1046=38000,R1046&gt;12.8,R1046&lt;=22.8),'[1]Pricing Schedule'!$F$34+('[1]Pricing Schedule'!$F$36*M1046),
IF(AND(I1046=38000,R1046&gt;22.8,R1046&lt;=30.2),'[1]Pricing Schedule'!$F$43+('[1]Pricing Schedule'!$F$45*M1046),
IF(AND(I1046=38000,R1046&gt;30.2,R1046&lt;=45.9),'[1]Pricing Schedule'!$F$52+('[1]Pricing Schedule'!$F$54*M1046),
IF(AND(I1046=38000,R1046&gt;45.9,R1046&lt;=123.4),'[1]Pricing Schedule'!$F$96+('[1]Pricing Schedule'!$F$97*M1046),
IF(AND(I1046=38000,R1046&gt;123.4,R1046&lt;=168.2,M1046&lt;=10),'[1]Pricing Schedule'!$F$103+('[1]Pricing Schedule'!$F$105*M1046),
IF(AND(I1046=38000,R1046&gt;123.4,R1046&lt;=168.2,M1046&gt;10),'[1]Pricing Schedule'!$F$111+('[1]Pricing Schedule'!$F$113*M1046),
IF(AND(I1046=38000,R1046&gt;157.4,R1046&lt;=336.4,M1046&lt;=10),('[1]Pricing Schedule'!$F$103+('[1]Pricing Schedule'!$F$105*M1046))*2,
IF(AND(I1046=38000,R1046&gt;157.4,R1046&lt;=336.4,M1046&gt;10),('[1]Pricing Schedule'!$F$111+('[1]Pricing Schedule'!$F$113*M1046))*2,
IF(AND(I1046=38000,R1046&gt;314.8,R1046&lt;=504.6,M1046&lt;=10),('[1]Pricing Schedule'!$F$103+('[1]Pricing Schedule'!$F$105*M1046))*3,
IF(AND(I1046=38000,R1046&gt;314.8,R1046&lt;=504.6,M1046&gt;10),('[1]Pricing Schedule'!$F$111+('[1]Pricing Schedule'!$F$113*M1046))*3,
IF(AND(I1046=38000,R1046&gt;472.2,R1046&lt;=672.8,M1046&lt;=10),('[1]Pricing Schedule'!$F$103+('[1]Pricing Schedule'!$F$105*M1046))*4,
IF(AND(I1046=38000,R1046&gt;472.2,R1046&lt;=672.8,M1046&gt;10),('[1]Pricing Schedule'!$F$111+('[1]Pricing Schedule'!$F$113*M1046))*4,
IF(AND(I1046=110000,R1046&lt;=12.8,M1046&gt;2),'[1]Pricing Schedule'!$F$62+('[1]Pricing Schedule'!$F$63*M1046),
IF(AND(I1046=110000,R1046&lt;=12.8,M1046&lt;=2),'[1]Pricing Schedule'!$F$96+('[1]Pricing Schedule'!$F$97*M1046),
IF(AND(I1046=110000,R1046&gt;12.8,R1046&lt;=22.8,M1046&gt;3),'[1]Pricing Schedule'!$F$71+('[1]Pricing Schedule'!$F$72*M1046),
IF(AND(I1046=110000,R1046&gt;12.8,R1046&lt;=22.8,M1046&lt;=3),'[1]Pricing Schedule'!$F$96+('[1]Pricing Schedule'!$F$97*M1046),
IF(AND(I1046=110000,R1046&gt;22.8,R1046&lt;=30.2),'[1]Pricing Schedule'!$F$80+('[1]Pricing Schedule'!$F$81*M1046),
IF(AND(I1046=110000,R1046&gt;30.2,R1046&lt;=45.9),'[1]Pricing Schedule'!$F$89+('[1]Pricing Schedule'!$F$90*M1046),
IF(AND(I1046=110000,R1046&gt;45.9,R1046&lt;=123.4),'[1]Pricing Schedule'!$F$96+('[1]Pricing Schedule'!$F$97*M1046),
IF(AND(I1046=110000,R1046&gt;123.4,R1046&lt;=168.2,M1046&lt;=10),'[1]Pricing Schedule'!$F$103+('[1]Pricing Schedule'!$F$105*M1046),
IF(AND(I1046=110000,R1046&gt;123.4,R1046&lt;=168.2,M1046&gt;10),'[1]Pricing Schedule'!$F$111+('[1]Pricing Schedule'!$F$113*M1046),
IF(AND(I1046=110000,R1046&gt;168.2,R1046&lt;=336.4,M1046&lt;=10),('[1]Pricing Schedule'!$F$103+('[1]Pricing Schedule'!$F$105*M1046))*2,
IF(AND(I1046=110000,R1046&gt;168.2,R1046&lt;=336.4,M1046&gt;10),('[1]Pricing Schedule'!$F$111+('[1]Pricing Schedule'!$F$113*M1046))*2,
IF(AND(I1046=110000,R1046&gt;336.4,R1046&lt;=504.6,M1046&lt;=10),('[1]Pricing Schedule'!$F$103+('[1]Pricing Schedule'!$F$105*M1046))*3,
IF(AND(I1046=110000,R1046&gt;336.4,R1046&lt;=504.6,M1046&gt;10),('[1]Pricing Schedule'!$F$111+('[1]Pricing Schedule'!$F$113*M1046))*3,
IF(AND(I1046=110000,R1046&gt;504.6,R1046&lt;=672.8,M1046&lt;=10),('[1]Pricing Schedule'!$F$103+('[1]Pricing Schedule'!$F$105*M1046))*4,
IF(AND(I1046=110000,R1046&gt;504.6,R1046&lt;=672.8,M1046&gt;10),('[1]Pricing Schedule'!$F$111+('[1]Pricing Schedule'!$F$113*M1046))*4,
IF(AND(I1046=110000,R1046&gt;672.8,R1046&lt;=841,M1046&lt;=10),('[1]Pricing Schedule'!$F$103+('[1]Pricing Schedule'!$F$105*M1046))*5,
IF(AND(I1046=110000,R1046&gt;672.8,R1046&lt;=841,M1046&gt;10),('[1]Pricing Schedule'!$F$111+('[1]Pricing Schedule'!$F$113*M1046))*5,
IF(AND(I1046=110000,R1046&gt;672.8,R1046&lt;=841,M1046&lt;=10),('[1]Pricing Schedule'!$F$103+('[1]Pricing Schedule'!$F$105*M1046))*5,
IF(AND(I1046=110000,R1046&gt;672.8,R1046&lt;=841,M1046&gt;10),('[1]Pricing Schedule'!$F$111+('[1]Pricing Schedule'!$F$113*M1046))*5,
IF(AND(I1046=110000,R1046&gt;1345.6,R1046&lt;=1513.8,M1046&lt;=10),('[1]Pricing Schedule'!$F$103+('[1]Pricing Schedule'!$F$105*M1046))*9,
IF(AND(I1046=110000,R1046&gt;1345.6,R1046&lt;=1513.8,M1046&gt;10),('[1]Pricing Schedule'!$F$111+('[1]Pricing Schedule'!$F$113*M1046))*9,
9999999999)))))))))))))))))))))))))))))))))))))))</f>
        <v>2843930</v>
      </c>
      <c r="T1046" s="21">
        <f>IF(AND(I1046=38000,R1046&lt;=4.5,M1046&gt;8),'[1]Pricing Schedule'!$J$9,
IF(AND(I1046=38000,R1046&lt;=4.5,M1046&lt;=8),'[1]Pricing Schedule'!$J$36,
IF(AND(I1046=38000,R1046&gt;4.5,R1046&lt;=9,M1046&gt;8),'[1]Pricing Schedule'!$J$18,
IF(AND(I1046=38000,R1046&gt;4.5,R1046&lt;=9,M1046&lt;=8),'[1]Pricing Schedule'!$J$36,
IF(AND(I1046=38000,R1046&gt;9,R1046&lt;=12.8,M1046&gt;8),'[1]Pricing Schedule'!$J$27,
IF(AND(I1046=38000,R1046&gt;9,R1046&lt;=12.8,M1046&lt;=8),'[1]Pricing Schedule'!$J$36,
IF(AND(I1046=38000,R1046&gt;12.8,R1046&lt;=22.8),'[1]Pricing Schedule'!$J$36,
IF(AND(I1046=38000,R1046&gt;22.8,R1046&lt;=30.2),'[1]Pricing Schedule'!$J$45,
IF(AND(I1046=38000,R1046&gt;30.2,R1046&lt;=45.9),'[1]Pricing Schedule'!$J$54,
IF(AND(I1046=38000,R1046&gt;45.9,R1046&lt;=123.4),'[1]Pricing Schedule'!$J$97,
IF(AND(I1046=38000,R1046&gt;123.4,R1046&lt;=168.2,M1046&lt;=10),'[1]Pricing Schedule'!$J$105,
IF(AND(I1046=38000,R1046&gt;123.4,R1046&lt;=168.2,M1046&gt;10),'[1]Pricing Schedule'!$J$113,
IF(AND(I1046=38000,R1046&gt;168.2,R1046&lt;=336.4,M1046&lt;=10),('[1]Pricing Schedule'!$J$105),
IF(AND(I1046=38000,R1046&gt;168.2,R1046&lt;=336.4,M1046&gt;10),('[1]Pricing Schedule'!$J$113),
IF(AND(I1046=38000,R1046&gt;336.4,R1046&lt;=504.6,M1046&lt;=10),('[1]Pricing Schedule'!$J$105),
IF(AND(I1046=38000,R1046&gt;336.4,R1046&lt;=504.6,M1046&gt;10),('[1]Pricing Schedule'!$J$113),
IF(AND(I1046=38000,R1046&gt;504.6,R1046&lt;=672.8,M1046&lt;=10),('[1]Pricing Schedule'!$J$105),
IF(AND(I1046=38000,R1046&gt;504.6,R1046&lt;=672.8,M1046&gt;10),('[1]Pricing Schedule'!$J$113),
IF(AND(I1046=110000,R1046&lt;=12.8,M1046&gt;2),'[1]Pricing Schedule'!$J$63,
IF(AND(I1046=110000,R1046&lt;=12.8,M1046&lt;=2),'[1]Pricing Schedule'!$J$97,
IF(AND(I1046=110000,R1046&gt;12.8,R1046&lt;=22.8,M1046&gt;3),'[1]Pricing Schedule'!$J$72,
IF(AND(I1046=110000,R1046&gt;12.8,R1046&lt;=22.8,M1046&lt;=3),'[1]Pricing Schedule'!$J$97,
IF(AND(I1046=110000,R1046&gt;22.8,R1046&lt;=30.2),'[1]Pricing Schedule'!$J$81,
IF(AND(I1046=110000,R1046&gt;30.2,R1046&lt;=45.9),'[1]Pricing Schedule'!$J$90,
IF(AND(I1046=110000,R1046&gt;45.9,R1046&lt;=123.4),'[1]Pricing Schedule'!$J$97,
IF(AND(I1046=110000,R1046&gt;123.4,R1046&lt;=168.2,M1046&lt;=10),'[1]Pricing Schedule'!$J$105,
IF(AND(I1046=110000,R1046&gt;123.4,R1046&lt;=168.2,M1046&gt;10),'[1]Pricing Schedule'!$J$113,
IF(AND(I1046=110000,R1046&gt;168.2,R1046&lt;=336.2,M1046&lt;=10),('[1]Pricing Schedule'!$J$105),
IF(AND(I1046=110000,R1046&gt;168.2,R1046&lt;=336.2,M1046&gt;10),('[1]Pricing Schedule'!$J$113),
IF(AND(I1046=110000,R1046&gt;336.4,R1046&lt;=504.6,M1046&lt;=10),('[1]Pricing Schedule'!$J$105),
IF(AND(I1046=110000,R1046&gt;336.4,R1046&lt;=504.6,M1046&gt;10),('[1]Pricing Schedule'!$J$113),
IF(AND(I1046=110000,R1046&gt;504.6,R1046&lt;=672.8,M1046&lt;=10),('[1]Pricing Schedule'!$J$105),
IF(AND(I1046=110000,R1046&gt;504.6,R1046&lt;=672.8,M1046&gt;10),('[1]Pricing Schedule'!$J$113),
IF(AND(I1046=110000,R1046&gt;672.8,R1046&lt;=841,M1046&lt;=10),('[1]Pricing Schedule'!$J$105),
IF(AND(I1046=110000,R1046&gt;672.8,R1046&lt;=841,M1046&gt;10),('[1]Pricing Schedule'!$J$113),
IF(AND(I1046=110000,R1046&gt;1682,R1046&lt;=1850.2,M1046&lt;=10),('[1]Pricing Schedule'!$J$105),
IF(AND(I1046=110000,R1046&gt;1682,R1046&lt;=1850.2,M1046&gt;10),('[1]Pricing Schedule'!$J$113),
IF(AND(I1046=110000,R1046&gt;2018.4,R1046&lt;=2186.6,M1046&lt;=10),('[1]Pricing Schedule'!$J$105),
IF(AND(I1046=110000,R1046&gt;2018.4,R1046&lt;=2186.6,M1046&gt;10),('[1]Pricing Schedule'!$J$113),999999999)))))))))))))))))))))))))))))))))))))))</f>
        <v>10</v>
      </c>
      <c r="U1046" s="40">
        <f t="shared" si="102"/>
        <v>84640.773809523802</v>
      </c>
      <c r="V1046" s="41">
        <f t="shared" si="103"/>
        <v>11.814636787825298</v>
      </c>
      <c r="Y1046" s="23">
        <v>90</v>
      </c>
      <c r="Z1046" s="23">
        <v>38</v>
      </c>
      <c r="AR1046" s="35"/>
    </row>
    <row r="1047" spans="1:44">
      <c r="A1047" s="23">
        <v>1048</v>
      </c>
      <c r="B1047" s="23">
        <v>1048</v>
      </c>
      <c r="C1047" s="23" t="s">
        <v>1555</v>
      </c>
      <c r="D1047" s="23" t="s">
        <v>116</v>
      </c>
      <c r="E1047" s="23" t="s">
        <v>116</v>
      </c>
      <c r="F1047" s="23" t="s">
        <v>1545</v>
      </c>
      <c r="G1047" s="23" t="s">
        <v>1546</v>
      </c>
      <c r="H1047" s="23" t="s">
        <v>113</v>
      </c>
      <c r="I1047" s="13">
        <v>38000</v>
      </c>
      <c r="J1047" s="13">
        <v>38000</v>
      </c>
      <c r="K1047" s="23" t="s">
        <v>119</v>
      </c>
      <c r="L1047" s="24">
        <v>4.2149999999999999</v>
      </c>
      <c r="M1047" s="37">
        <f t="shared" si="98"/>
        <v>5</v>
      </c>
      <c r="N1047" s="24">
        <v>1.224</v>
      </c>
      <c r="O1047" s="13">
        <v>2</v>
      </c>
      <c r="P1047" s="36">
        <f t="shared" si="99"/>
        <v>0.91799999999999993</v>
      </c>
      <c r="Q1047" s="38">
        <f t="shared" si="100"/>
        <v>8.4</v>
      </c>
      <c r="R1047" s="37">
        <f t="shared" si="101"/>
        <v>8.4</v>
      </c>
      <c r="S1047" s="39">
        <f>IF(AND(I1047=38000,R1047&lt;=4.5,M1047&gt;8),'[1]Pricing Schedule'!$F$8+('[1]Pricing Schedule'!$F$9*M1047),
IF(AND(I1047=38000,R1047&lt;=4.5,M1047&lt;=8),'[1]Pricing Schedule'!$F$34+('[1]Pricing Schedule'!$F$36*M1047),
IF(AND(I1047=38000,R1047&gt;4.5,R1047&lt;=9,M1047&gt;8),'[1]Pricing Schedule'!$F$17+('[1]Pricing Schedule'!$F$18*M1047),
IF(AND(I1047=38000,R1047&gt;4.5,R1047&lt;=9,M1047&lt;=8),'[1]Pricing Schedule'!$F$34+('[1]Pricing Schedule'!$F$36*M1047),
IF(AND(I1047=38000,R1047&gt;9,R1047&lt;=12.8,M1047&gt;8),'[1]Pricing Schedule'!$F$26+('[1]Pricing Schedule'!$F$27*M1047),
IF(AND(I1047=38000,R1047&gt;9,R1047&lt;=12.8,M1047&lt;=8),'[1]Pricing Schedule'!$F$34+('[1]Pricing Schedule'!$F$36*M1047),
IF(AND(I1047=38000,R1047&gt;12.8,R1047&lt;=22.8),'[1]Pricing Schedule'!$F$34+('[1]Pricing Schedule'!$F$36*M1047),
IF(AND(I1047=38000,R1047&gt;22.8,R1047&lt;=30.2),'[1]Pricing Schedule'!$F$43+('[1]Pricing Schedule'!$F$45*M1047),
IF(AND(I1047=38000,R1047&gt;30.2,R1047&lt;=45.9),'[1]Pricing Schedule'!$F$52+('[1]Pricing Schedule'!$F$54*M1047),
IF(AND(I1047=38000,R1047&gt;45.9,R1047&lt;=123.4),'[1]Pricing Schedule'!$F$96+('[1]Pricing Schedule'!$F$97*M1047),
IF(AND(I1047=38000,R1047&gt;123.4,R1047&lt;=168.2,M1047&lt;=10),'[1]Pricing Schedule'!$F$103+('[1]Pricing Schedule'!$F$105*M1047),
IF(AND(I1047=38000,R1047&gt;123.4,R1047&lt;=168.2,M1047&gt;10),'[1]Pricing Schedule'!$F$111+('[1]Pricing Schedule'!$F$113*M1047),
IF(AND(I1047=38000,R1047&gt;157.4,R1047&lt;=336.4,M1047&lt;=10),('[1]Pricing Schedule'!$F$103+('[1]Pricing Schedule'!$F$105*M1047))*2,
IF(AND(I1047=38000,R1047&gt;157.4,R1047&lt;=336.4,M1047&gt;10),('[1]Pricing Schedule'!$F$111+('[1]Pricing Schedule'!$F$113*M1047))*2,
IF(AND(I1047=38000,R1047&gt;314.8,R1047&lt;=504.6,M1047&lt;=10),('[1]Pricing Schedule'!$F$103+('[1]Pricing Schedule'!$F$105*M1047))*3,
IF(AND(I1047=38000,R1047&gt;314.8,R1047&lt;=504.6,M1047&gt;10),('[1]Pricing Schedule'!$F$111+('[1]Pricing Schedule'!$F$113*M1047))*3,
IF(AND(I1047=38000,R1047&gt;472.2,R1047&lt;=672.8,M1047&lt;=10),('[1]Pricing Schedule'!$F$103+('[1]Pricing Schedule'!$F$105*M1047))*4,
IF(AND(I1047=38000,R1047&gt;472.2,R1047&lt;=672.8,M1047&gt;10),('[1]Pricing Schedule'!$F$111+('[1]Pricing Schedule'!$F$113*M1047))*4,
IF(AND(I1047=110000,R1047&lt;=12.8,M1047&gt;2),'[1]Pricing Schedule'!$F$62+('[1]Pricing Schedule'!$F$63*M1047),
IF(AND(I1047=110000,R1047&lt;=12.8,M1047&lt;=2),'[1]Pricing Schedule'!$F$96+('[1]Pricing Schedule'!$F$97*M1047),
IF(AND(I1047=110000,R1047&gt;12.8,R1047&lt;=22.8,M1047&gt;3),'[1]Pricing Schedule'!$F$71+('[1]Pricing Schedule'!$F$72*M1047),
IF(AND(I1047=110000,R1047&gt;12.8,R1047&lt;=22.8,M1047&lt;=3),'[1]Pricing Schedule'!$F$96+('[1]Pricing Schedule'!$F$97*M1047),
IF(AND(I1047=110000,R1047&gt;22.8,R1047&lt;=30.2),'[1]Pricing Schedule'!$F$80+('[1]Pricing Schedule'!$F$81*M1047),
IF(AND(I1047=110000,R1047&gt;30.2,R1047&lt;=45.9),'[1]Pricing Schedule'!$F$89+('[1]Pricing Schedule'!$F$90*M1047),
IF(AND(I1047=110000,R1047&gt;45.9,R1047&lt;=123.4),'[1]Pricing Schedule'!$F$96+('[1]Pricing Schedule'!$F$97*M1047),
IF(AND(I1047=110000,R1047&gt;123.4,R1047&lt;=168.2,M1047&lt;=10),'[1]Pricing Schedule'!$F$103+('[1]Pricing Schedule'!$F$105*M1047),
IF(AND(I1047=110000,R1047&gt;123.4,R1047&lt;=168.2,M1047&gt;10),'[1]Pricing Schedule'!$F$111+('[1]Pricing Schedule'!$F$113*M1047),
IF(AND(I1047=110000,R1047&gt;168.2,R1047&lt;=336.4,M1047&lt;=10),('[1]Pricing Schedule'!$F$103+('[1]Pricing Schedule'!$F$105*M1047))*2,
IF(AND(I1047=110000,R1047&gt;168.2,R1047&lt;=336.4,M1047&gt;10),('[1]Pricing Schedule'!$F$111+('[1]Pricing Schedule'!$F$113*M1047))*2,
IF(AND(I1047=110000,R1047&gt;336.4,R1047&lt;=504.6,M1047&lt;=10),('[1]Pricing Schedule'!$F$103+('[1]Pricing Schedule'!$F$105*M1047))*3,
IF(AND(I1047=110000,R1047&gt;336.4,R1047&lt;=504.6,M1047&gt;10),('[1]Pricing Schedule'!$F$111+('[1]Pricing Schedule'!$F$113*M1047))*3,
IF(AND(I1047=110000,R1047&gt;504.6,R1047&lt;=672.8,M1047&lt;=10),('[1]Pricing Schedule'!$F$103+('[1]Pricing Schedule'!$F$105*M1047))*4,
IF(AND(I1047=110000,R1047&gt;504.6,R1047&lt;=672.8,M1047&gt;10),('[1]Pricing Schedule'!$F$111+('[1]Pricing Schedule'!$F$113*M1047))*4,
IF(AND(I1047=110000,R1047&gt;672.8,R1047&lt;=841,M1047&lt;=10),('[1]Pricing Schedule'!$F$103+('[1]Pricing Schedule'!$F$105*M1047))*5,
IF(AND(I1047=110000,R1047&gt;672.8,R1047&lt;=841,M1047&gt;10),('[1]Pricing Schedule'!$F$111+('[1]Pricing Schedule'!$F$113*M1047))*5,
IF(AND(I1047=110000,R1047&gt;672.8,R1047&lt;=841,M1047&lt;=10),('[1]Pricing Schedule'!$F$103+('[1]Pricing Schedule'!$F$105*M1047))*5,
IF(AND(I1047=110000,R1047&gt;672.8,R1047&lt;=841,M1047&gt;10),('[1]Pricing Schedule'!$F$111+('[1]Pricing Schedule'!$F$113*M1047))*5,
IF(AND(I1047=110000,R1047&gt;1345.6,R1047&lt;=1513.8,M1047&lt;=10),('[1]Pricing Schedule'!$F$103+('[1]Pricing Schedule'!$F$105*M1047))*9,
IF(AND(I1047=110000,R1047&gt;1345.6,R1047&lt;=1513.8,M1047&gt;10),('[1]Pricing Schedule'!$F$111+('[1]Pricing Schedule'!$F$113*M1047))*9,
9999999999)))))))))))))))))))))))))))))))))))))))</f>
        <v>699140</v>
      </c>
      <c r="T1047" s="21">
        <f>IF(AND(I1047=38000,R1047&lt;=4.5,M1047&gt;8),'[1]Pricing Schedule'!$J$9,
IF(AND(I1047=38000,R1047&lt;=4.5,M1047&lt;=8),'[1]Pricing Schedule'!$J$36,
IF(AND(I1047=38000,R1047&gt;4.5,R1047&lt;=9,M1047&gt;8),'[1]Pricing Schedule'!$J$18,
IF(AND(I1047=38000,R1047&gt;4.5,R1047&lt;=9,M1047&lt;=8),'[1]Pricing Schedule'!$J$36,
IF(AND(I1047=38000,R1047&gt;9,R1047&lt;=12.8,M1047&gt;8),'[1]Pricing Schedule'!$J$27,
IF(AND(I1047=38000,R1047&gt;9,R1047&lt;=12.8,M1047&lt;=8),'[1]Pricing Schedule'!$J$36,
IF(AND(I1047=38000,R1047&gt;12.8,R1047&lt;=22.8),'[1]Pricing Schedule'!$J$36,
IF(AND(I1047=38000,R1047&gt;22.8,R1047&lt;=30.2),'[1]Pricing Schedule'!$J$45,
IF(AND(I1047=38000,R1047&gt;30.2,R1047&lt;=45.9),'[1]Pricing Schedule'!$J$54,
IF(AND(I1047=38000,R1047&gt;45.9,R1047&lt;=123.4),'[1]Pricing Schedule'!$J$97,
IF(AND(I1047=38000,R1047&gt;123.4,R1047&lt;=168.2,M1047&lt;=10),'[1]Pricing Schedule'!$J$105,
IF(AND(I1047=38000,R1047&gt;123.4,R1047&lt;=168.2,M1047&gt;10),'[1]Pricing Schedule'!$J$113,
IF(AND(I1047=38000,R1047&gt;168.2,R1047&lt;=336.4,M1047&lt;=10),('[1]Pricing Schedule'!$J$105),
IF(AND(I1047=38000,R1047&gt;168.2,R1047&lt;=336.4,M1047&gt;10),('[1]Pricing Schedule'!$J$113),
IF(AND(I1047=38000,R1047&gt;336.4,R1047&lt;=504.6,M1047&lt;=10),('[1]Pricing Schedule'!$J$105),
IF(AND(I1047=38000,R1047&gt;336.4,R1047&lt;=504.6,M1047&gt;10),('[1]Pricing Schedule'!$J$113),
IF(AND(I1047=38000,R1047&gt;504.6,R1047&lt;=672.8,M1047&lt;=10),('[1]Pricing Schedule'!$J$105),
IF(AND(I1047=38000,R1047&gt;504.6,R1047&lt;=672.8,M1047&gt;10),('[1]Pricing Schedule'!$J$113),
IF(AND(I1047=110000,R1047&lt;=12.8,M1047&gt;2),'[1]Pricing Schedule'!$J$63,
IF(AND(I1047=110000,R1047&lt;=12.8,M1047&lt;=2),'[1]Pricing Schedule'!$J$97,
IF(AND(I1047=110000,R1047&gt;12.8,R1047&lt;=22.8,M1047&gt;3),'[1]Pricing Schedule'!$J$72,
IF(AND(I1047=110000,R1047&gt;12.8,R1047&lt;=22.8,M1047&lt;=3),'[1]Pricing Schedule'!$J$97,
IF(AND(I1047=110000,R1047&gt;22.8,R1047&lt;=30.2),'[1]Pricing Schedule'!$J$81,
IF(AND(I1047=110000,R1047&gt;30.2,R1047&lt;=45.9),'[1]Pricing Schedule'!$J$90,
IF(AND(I1047=110000,R1047&gt;45.9,R1047&lt;=123.4),'[1]Pricing Schedule'!$J$97,
IF(AND(I1047=110000,R1047&gt;123.4,R1047&lt;=168.2,M1047&lt;=10),'[1]Pricing Schedule'!$J$105,
IF(AND(I1047=110000,R1047&gt;123.4,R1047&lt;=168.2,M1047&gt;10),'[1]Pricing Schedule'!$J$113,
IF(AND(I1047=110000,R1047&gt;168.2,R1047&lt;=336.2,M1047&lt;=10),('[1]Pricing Schedule'!$J$105),
IF(AND(I1047=110000,R1047&gt;168.2,R1047&lt;=336.2,M1047&gt;10),('[1]Pricing Schedule'!$J$113),
IF(AND(I1047=110000,R1047&gt;336.4,R1047&lt;=504.6,M1047&lt;=10),('[1]Pricing Schedule'!$J$105),
IF(AND(I1047=110000,R1047&gt;336.4,R1047&lt;=504.6,M1047&gt;10),('[1]Pricing Schedule'!$J$113),
IF(AND(I1047=110000,R1047&gt;504.6,R1047&lt;=672.8,M1047&lt;=10),('[1]Pricing Schedule'!$J$105),
IF(AND(I1047=110000,R1047&gt;504.6,R1047&lt;=672.8,M1047&gt;10),('[1]Pricing Schedule'!$J$113),
IF(AND(I1047=110000,R1047&gt;672.8,R1047&lt;=841,M1047&lt;=10),('[1]Pricing Schedule'!$J$105),
IF(AND(I1047=110000,R1047&gt;672.8,R1047&lt;=841,M1047&gt;10),('[1]Pricing Schedule'!$J$113),
IF(AND(I1047=110000,R1047&gt;1682,R1047&lt;=1850.2,M1047&lt;=10),('[1]Pricing Schedule'!$J$105),
IF(AND(I1047=110000,R1047&gt;1682,R1047&lt;=1850.2,M1047&gt;10),('[1]Pricing Schedule'!$J$113),
IF(AND(I1047=110000,R1047&gt;2018.4,R1047&lt;=2186.6,M1047&lt;=10),('[1]Pricing Schedule'!$J$105),
IF(AND(I1047=110000,R1047&gt;2018.4,R1047&lt;=2186.6,M1047&gt;10),('[1]Pricing Schedule'!$J$113),999999999)))))))))))))))))))))))))))))))))))))))</f>
        <v>4</v>
      </c>
      <c r="U1047" s="40">
        <f t="shared" si="102"/>
        <v>83230.952380952382</v>
      </c>
      <c r="V1047" s="41">
        <f t="shared" si="103"/>
        <v>12.014760992075979</v>
      </c>
      <c r="Y1047" s="23">
        <v>337</v>
      </c>
      <c r="Z1047" s="23">
        <v>130</v>
      </c>
      <c r="AR1047" s="35"/>
    </row>
    <row r="1048" spans="1:44" s="44" customFormat="1">
      <c r="A1048" s="43">
        <v>1049</v>
      </c>
      <c r="B1048" s="43">
        <v>1049</v>
      </c>
      <c r="C1048" s="43" t="s">
        <v>1556</v>
      </c>
      <c r="D1048" s="23" t="s">
        <v>116</v>
      </c>
      <c r="E1048" s="23" t="s">
        <v>116</v>
      </c>
      <c r="F1048" s="43" t="s">
        <v>236</v>
      </c>
      <c r="G1048" s="43" t="s">
        <v>237</v>
      </c>
      <c r="H1048" s="43" t="s">
        <v>113</v>
      </c>
      <c r="I1048" s="44">
        <v>38000</v>
      </c>
      <c r="J1048" s="44">
        <v>38000</v>
      </c>
      <c r="K1048" s="43" t="s">
        <v>119</v>
      </c>
      <c r="L1048" s="45">
        <v>6.7569999999999997</v>
      </c>
      <c r="M1048" s="46">
        <f t="shared" si="98"/>
        <v>7</v>
      </c>
      <c r="N1048" s="45">
        <v>7.7279999999999998</v>
      </c>
      <c r="O1048" s="44">
        <v>2</v>
      </c>
      <c r="P1048" s="46">
        <f t="shared" si="99"/>
        <v>5.7959999999999994</v>
      </c>
      <c r="Q1048" s="47">
        <f t="shared" si="100"/>
        <v>71.400000000000006</v>
      </c>
      <c r="R1048" s="46">
        <f t="shared" si="101"/>
        <v>71.400000000000006</v>
      </c>
      <c r="S1048" s="39">
        <f>IF(AND(I1048=38000,R1048&lt;=4.5,M1048&gt;8),'[1]Pricing Schedule'!$F$8+('[1]Pricing Schedule'!$F$9*M1048),
IF(AND(I1048=38000,R1048&lt;=4.5,M1048&lt;=8),'[1]Pricing Schedule'!$F$34+('[1]Pricing Schedule'!$F$36*M1048),
IF(AND(I1048=38000,R1048&gt;4.5,R1048&lt;=9,M1048&gt;8),'[1]Pricing Schedule'!$F$17+('[1]Pricing Schedule'!$F$18*M1048),
IF(AND(I1048=38000,R1048&gt;4.5,R1048&lt;=9,M1048&lt;=8),'[1]Pricing Schedule'!$F$34+('[1]Pricing Schedule'!$F$36*M1048),
IF(AND(I1048=38000,R1048&gt;9,R1048&lt;=12.8,M1048&gt;8),'[1]Pricing Schedule'!$F$26+('[1]Pricing Schedule'!$F$27*M1048),
IF(AND(I1048=38000,R1048&gt;9,R1048&lt;=12.8,M1048&lt;=8),'[1]Pricing Schedule'!$F$34+('[1]Pricing Schedule'!$F$36*M1048),
IF(AND(I1048=38000,R1048&gt;12.8,R1048&lt;=22.8),'[1]Pricing Schedule'!$F$34+('[1]Pricing Schedule'!$F$36*M1048),
IF(AND(I1048=38000,R1048&gt;22.8,R1048&lt;=30.2),'[1]Pricing Schedule'!$F$43+('[1]Pricing Schedule'!$F$45*M1048),
IF(AND(I1048=38000,R1048&gt;30.2,R1048&lt;=45.9),'[1]Pricing Schedule'!$F$52+('[1]Pricing Schedule'!$F$54*M1048),
IF(AND(I1048=38000,R1048&gt;45.9,R1048&lt;=123.4),'[1]Pricing Schedule'!$F$96+('[1]Pricing Schedule'!$F$97*M1048),
IF(AND(I1048=38000,R1048&gt;123.4,R1048&lt;=168.2,M1048&lt;=10),'[1]Pricing Schedule'!$F$103+('[1]Pricing Schedule'!$F$105*M1048),
IF(AND(I1048=38000,R1048&gt;123.4,R1048&lt;=168.2,M1048&gt;10),'[1]Pricing Schedule'!$F$111+('[1]Pricing Schedule'!$F$113*M1048),
IF(AND(I1048=38000,R1048&gt;157.4,R1048&lt;=336.4,M1048&lt;=10),('[1]Pricing Schedule'!$F$103+('[1]Pricing Schedule'!$F$105*M1048))*2,
IF(AND(I1048=38000,R1048&gt;157.4,R1048&lt;=336.4,M1048&gt;10),('[1]Pricing Schedule'!$F$111+('[1]Pricing Schedule'!$F$113*M1048))*2,
IF(AND(I1048=38000,R1048&gt;314.8,R1048&lt;=504.6,M1048&lt;=10),('[1]Pricing Schedule'!$F$103+('[1]Pricing Schedule'!$F$105*M1048))*3,
IF(AND(I1048=38000,R1048&gt;314.8,R1048&lt;=504.6,M1048&gt;10),('[1]Pricing Schedule'!$F$111+('[1]Pricing Schedule'!$F$113*M1048))*3,
IF(AND(I1048=38000,R1048&gt;472.2,R1048&lt;=672.8,M1048&lt;=10),('[1]Pricing Schedule'!$F$103+('[1]Pricing Schedule'!$F$105*M1048))*4,
IF(AND(I1048=38000,R1048&gt;472.2,R1048&lt;=672.8,M1048&gt;10),('[1]Pricing Schedule'!$F$111+('[1]Pricing Schedule'!$F$113*M1048))*4,
IF(AND(I1048=110000,R1048&lt;=12.8,M1048&gt;2),'[1]Pricing Schedule'!$F$62+('[1]Pricing Schedule'!$F$63*M1048),
IF(AND(I1048=110000,R1048&lt;=12.8,M1048&lt;=2),'[1]Pricing Schedule'!$F$96+('[1]Pricing Schedule'!$F$97*M1048),
IF(AND(I1048=110000,R1048&gt;12.8,R1048&lt;=22.8,M1048&gt;3),'[1]Pricing Schedule'!$F$71+('[1]Pricing Schedule'!$F$72*M1048),
IF(AND(I1048=110000,R1048&gt;12.8,R1048&lt;=22.8,M1048&lt;=3),'[1]Pricing Schedule'!$F$96+('[1]Pricing Schedule'!$F$97*M1048),
IF(AND(I1048=110000,R1048&gt;22.8,R1048&lt;=30.2),'[1]Pricing Schedule'!$F$80+('[1]Pricing Schedule'!$F$81*M1048),
IF(AND(I1048=110000,R1048&gt;30.2,R1048&lt;=45.9),'[1]Pricing Schedule'!$F$89+('[1]Pricing Schedule'!$F$90*M1048),
IF(AND(I1048=110000,R1048&gt;45.9,R1048&lt;=123.4),'[1]Pricing Schedule'!$F$96+('[1]Pricing Schedule'!$F$97*M1048),
IF(AND(I1048=110000,R1048&gt;123.4,R1048&lt;=168.2,M1048&lt;=10),'[1]Pricing Schedule'!$F$103+('[1]Pricing Schedule'!$F$105*M1048),
IF(AND(I1048=110000,R1048&gt;123.4,R1048&lt;=168.2,M1048&gt;10),'[1]Pricing Schedule'!$F$111+('[1]Pricing Schedule'!$F$113*M1048),
IF(AND(I1048=110000,R1048&gt;168.2,R1048&lt;=336.4,M1048&lt;=10),('[1]Pricing Schedule'!$F$103+('[1]Pricing Schedule'!$F$105*M1048))*2,
IF(AND(I1048=110000,R1048&gt;168.2,R1048&lt;=336.4,M1048&gt;10),('[1]Pricing Schedule'!$F$111+('[1]Pricing Schedule'!$F$113*M1048))*2,
IF(AND(I1048=110000,R1048&gt;336.4,R1048&lt;=504.6,M1048&lt;=10),('[1]Pricing Schedule'!$F$103+('[1]Pricing Schedule'!$F$105*M1048))*3,
IF(AND(I1048=110000,R1048&gt;336.4,R1048&lt;=504.6,M1048&gt;10),('[1]Pricing Schedule'!$F$111+('[1]Pricing Schedule'!$F$113*M1048))*3,
IF(AND(I1048=110000,R1048&gt;504.6,R1048&lt;=672.8,M1048&lt;=10),('[1]Pricing Schedule'!$F$103+('[1]Pricing Schedule'!$F$105*M1048))*4,
IF(AND(I1048=110000,R1048&gt;504.6,R1048&lt;=672.8,M1048&gt;10),('[1]Pricing Schedule'!$F$111+('[1]Pricing Schedule'!$F$113*M1048))*4,
IF(AND(I1048=110000,R1048&gt;672.8,R1048&lt;=841,M1048&lt;=10),('[1]Pricing Schedule'!$F$103+('[1]Pricing Schedule'!$F$105*M1048))*5,
IF(AND(I1048=110000,R1048&gt;672.8,R1048&lt;=841,M1048&gt;10),('[1]Pricing Schedule'!$F$111+('[1]Pricing Schedule'!$F$113*M1048))*5,
IF(AND(I1048=110000,R1048&gt;672.8,R1048&lt;=841,M1048&lt;=10),('[1]Pricing Schedule'!$F$103+('[1]Pricing Schedule'!$F$105*M1048))*5,
IF(AND(I1048=110000,R1048&gt;672.8,R1048&lt;=841,M1048&gt;10),('[1]Pricing Schedule'!$F$111+('[1]Pricing Schedule'!$F$113*M1048))*5,
IF(AND(I1048=110000,R1048&gt;1345.6,R1048&lt;=1513.8,M1048&lt;=10),('[1]Pricing Schedule'!$F$103+('[1]Pricing Schedule'!$F$105*M1048))*9,
IF(AND(I1048=110000,R1048&gt;1345.6,R1048&lt;=1513.8,M1048&gt;10),('[1]Pricing Schedule'!$F$111+('[1]Pricing Schedule'!$F$113*M1048))*9,
9999999999)))))))))))))))))))))))))))))))))))))))</f>
        <v>2394130</v>
      </c>
      <c r="T1048" s="48">
        <f>IF(AND(I1048=38000,R1048&lt;=4.5,M1048&gt;8),'[1]Pricing Schedule'!$J$9,
IF(AND(I1048=38000,R1048&lt;=4.5,M1048&lt;=8),'[1]Pricing Schedule'!$J$36,
IF(AND(I1048=38000,R1048&gt;4.5,R1048&lt;=9,M1048&gt;8),'[1]Pricing Schedule'!$J$18,
IF(AND(I1048=38000,R1048&gt;4.5,R1048&lt;=9,M1048&lt;=8),'[1]Pricing Schedule'!$J$36,
IF(AND(I1048=38000,R1048&gt;9,R1048&lt;=12.8,M1048&gt;8),'[1]Pricing Schedule'!$J$27,
IF(AND(I1048=38000,R1048&gt;9,R1048&lt;=12.8,M1048&lt;=8),'[1]Pricing Schedule'!$J$36,
IF(AND(I1048=38000,R1048&gt;12.8,R1048&lt;=22.8),'[1]Pricing Schedule'!$J$36,
IF(AND(I1048=38000,R1048&gt;22.8,R1048&lt;=30.2),'[1]Pricing Schedule'!$J$45,
IF(AND(I1048=38000,R1048&gt;30.2,R1048&lt;=45.9),'[1]Pricing Schedule'!$J$54,
IF(AND(I1048=38000,R1048&gt;45.9,R1048&lt;=123.4),'[1]Pricing Schedule'!$J$97,
IF(AND(I1048=38000,R1048&gt;123.4,R1048&lt;=168.2,M1048&lt;=10),'[1]Pricing Schedule'!$J$105,
IF(AND(I1048=38000,R1048&gt;123.4,R1048&lt;=168.2,M1048&gt;10),'[1]Pricing Schedule'!$J$113,
IF(AND(I1048=38000,R1048&gt;168.2,R1048&lt;=336.4,M1048&lt;=10),('[1]Pricing Schedule'!$J$105),
IF(AND(I1048=38000,R1048&gt;168.2,R1048&lt;=336.4,M1048&gt;10),('[1]Pricing Schedule'!$J$113),
IF(AND(I1048=38000,R1048&gt;336.4,R1048&lt;=504.6,M1048&lt;=10),('[1]Pricing Schedule'!$J$105),
IF(AND(I1048=38000,R1048&gt;336.4,R1048&lt;=504.6,M1048&gt;10),('[1]Pricing Schedule'!$J$113),
IF(AND(I1048=38000,R1048&gt;504.6,R1048&lt;=672.8,M1048&lt;=10),('[1]Pricing Schedule'!$J$105),
IF(AND(I1048=38000,R1048&gt;504.6,R1048&lt;=672.8,M1048&gt;10),('[1]Pricing Schedule'!$J$113),
IF(AND(I1048=110000,R1048&lt;=12.8,M1048&gt;2),'[1]Pricing Schedule'!$J$63,
IF(AND(I1048=110000,R1048&lt;=12.8,M1048&lt;=2),'[1]Pricing Schedule'!$J$97,
IF(AND(I1048=110000,R1048&gt;12.8,R1048&lt;=22.8,M1048&gt;3),'[1]Pricing Schedule'!$J$72,
IF(AND(I1048=110000,R1048&gt;12.8,R1048&lt;=22.8,M1048&lt;=3),'[1]Pricing Schedule'!$J$97,
IF(AND(I1048=110000,R1048&gt;22.8,R1048&lt;=30.2),'[1]Pricing Schedule'!$J$81,
IF(AND(I1048=110000,R1048&gt;30.2,R1048&lt;=45.9),'[1]Pricing Schedule'!$J$90,
IF(AND(I1048=110000,R1048&gt;45.9,R1048&lt;=123.4),'[1]Pricing Schedule'!$J$97,
IF(AND(I1048=110000,R1048&gt;123.4,R1048&lt;=168.2,M1048&lt;=10),'[1]Pricing Schedule'!$J$105,
IF(AND(I1048=110000,R1048&gt;123.4,R1048&lt;=168.2,M1048&gt;10),'[1]Pricing Schedule'!$J$113,
IF(AND(I1048=110000,R1048&gt;168.2,R1048&lt;=336.2,M1048&lt;=10),('[1]Pricing Schedule'!$J$105),
IF(AND(I1048=110000,R1048&gt;168.2,R1048&lt;=336.2,M1048&gt;10),('[1]Pricing Schedule'!$J$113),
IF(AND(I1048=110000,R1048&gt;336.4,R1048&lt;=504.6,M1048&lt;=10),('[1]Pricing Schedule'!$J$105),
IF(AND(I1048=110000,R1048&gt;336.4,R1048&lt;=504.6,M1048&gt;10),('[1]Pricing Schedule'!$J$113),
IF(AND(I1048=110000,R1048&gt;504.6,R1048&lt;=672.8,M1048&lt;=10),('[1]Pricing Schedule'!$J$105),
IF(AND(I1048=110000,R1048&gt;504.6,R1048&lt;=672.8,M1048&gt;10),('[1]Pricing Schedule'!$J$113),
IF(AND(I1048=110000,R1048&gt;672.8,R1048&lt;=841,M1048&lt;=10),('[1]Pricing Schedule'!$J$105),
IF(AND(I1048=110000,R1048&gt;672.8,R1048&lt;=841,M1048&gt;10),('[1]Pricing Schedule'!$J$113),
IF(AND(I1048=110000,R1048&gt;1682,R1048&lt;=1850.2,M1048&lt;=10),('[1]Pricing Schedule'!$J$105),
IF(AND(I1048=110000,R1048&gt;1682,R1048&lt;=1850.2,M1048&gt;10),('[1]Pricing Schedule'!$J$113),
IF(AND(I1048=110000,R1048&gt;2018.4,R1048&lt;=2186.6,M1048&lt;=10),('[1]Pricing Schedule'!$J$105),
IF(AND(I1048=110000,R1048&gt;2018.4,R1048&lt;=2186.6,M1048&gt;10),('[1]Pricing Schedule'!$J$113),999999999)))))))))))))))))))))))))))))))))))))))</f>
        <v>11</v>
      </c>
      <c r="U1048" s="49">
        <f t="shared" si="102"/>
        <v>33531.232492997195</v>
      </c>
      <c r="V1048" s="50">
        <f t="shared" si="103"/>
        <v>29.82294194550839</v>
      </c>
      <c r="W1048" s="13"/>
      <c r="X1048" s="13"/>
      <c r="Y1048" s="23">
        <v>74</v>
      </c>
      <c r="Z1048" s="23">
        <v>105</v>
      </c>
      <c r="AD1048" s="43"/>
      <c r="AE1048" s="43"/>
      <c r="AF1048" s="43"/>
      <c r="AR1048" s="51"/>
    </row>
    <row r="1049" spans="1:44">
      <c r="A1049" s="23">
        <v>1050</v>
      </c>
      <c r="B1049" s="23">
        <v>1050</v>
      </c>
      <c r="C1049" s="23" t="s">
        <v>1557</v>
      </c>
      <c r="D1049" s="23" t="s">
        <v>116</v>
      </c>
      <c r="E1049" s="23" t="s">
        <v>116</v>
      </c>
      <c r="F1049" s="23" t="s">
        <v>374</v>
      </c>
      <c r="G1049" s="23" t="s">
        <v>375</v>
      </c>
      <c r="H1049" s="23" t="s">
        <v>133</v>
      </c>
      <c r="I1049" s="13">
        <v>110000</v>
      </c>
      <c r="L1049" s="24">
        <v>4.0949999999999998</v>
      </c>
      <c r="M1049" s="37">
        <f t="shared" si="98"/>
        <v>5</v>
      </c>
      <c r="N1049" s="24">
        <v>13.209</v>
      </c>
      <c r="O1049" s="13">
        <v>2</v>
      </c>
      <c r="P1049" s="36">
        <f t="shared" si="99"/>
        <v>9.9067499999999988</v>
      </c>
      <c r="Q1049" s="38">
        <f t="shared" si="100"/>
        <v>121.80000000000001</v>
      </c>
      <c r="R1049" s="37">
        <f t="shared" si="101"/>
        <v>121.80000000000001</v>
      </c>
      <c r="S1049" s="39">
        <f>IF(AND(I1049=38000,R1049&lt;=4.5,M1049&gt;8),'[1]Pricing Schedule'!$F$8+('[1]Pricing Schedule'!$F$9*M1049),
IF(AND(I1049=38000,R1049&lt;=4.5,M1049&lt;=8),'[1]Pricing Schedule'!$F$34+('[1]Pricing Schedule'!$F$36*M1049),
IF(AND(I1049=38000,R1049&gt;4.5,R1049&lt;=9,M1049&gt;8),'[1]Pricing Schedule'!$F$17+('[1]Pricing Schedule'!$F$18*M1049),
IF(AND(I1049=38000,R1049&gt;4.5,R1049&lt;=9,M1049&lt;=8),'[1]Pricing Schedule'!$F$34+('[1]Pricing Schedule'!$F$36*M1049),
IF(AND(I1049=38000,R1049&gt;9,R1049&lt;=12.8,M1049&gt;8),'[1]Pricing Schedule'!$F$26+('[1]Pricing Schedule'!$F$27*M1049),
IF(AND(I1049=38000,R1049&gt;9,R1049&lt;=12.8,M1049&lt;=8),'[1]Pricing Schedule'!$F$34+('[1]Pricing Schedule'!$F$36*M1049),
IF(AND(I1049=38000,R1049&gt;12.8,R1049&lt;=22.8),'[1]Pricing Schedule'!$F$34+('[1]Pricing Schedule'!$F$36*M1049),
IF(AND(I1049=38000,R1049&gt;22.8,R1049&lt;=30.2),'[1]Pricing Schedule'!$F$43+('[1]Pricing Schedule'!$F$45*M1049),
IF(AND(I1049=38000,R1049&gt;30.2,R1049&lt;=45.9),'[1]Pricing Schedule'!$F$52+('[1]Pricing Schedule'!$F$54*M1049),
IF(AND(I1049=38000,R1049&gt;45.9,R1049&lt;=123.4),'[1]Pricing Schedule'!$F$96+('[1]Pricing Schedule'!$F$97*M1049),
IF(AND(I1049=38000,R1049&gt;123.4,R1049&lt;=168.2,M1049&lt;=10),'[1]Pricing Schedule'!$F$103+('[1]Pricing Schedule'!$F$105*M1049),
IF(AND(I1049=38000,R1049&gt;123.4,R1049&lt;=168.2,M1049&gt;10),'[1]Pricing Schedule'!$F$111+('[1]Pricing Schedule'!$F$113*M1049),
IF(AND(I1049=38000,R1049&gt;157.4,R1049&lt;=336.4,M1049&lt;=10),('[1]Pricing Schedule'!$F$103+('[1]Pricing Schedule'!$F$105*M1049))*2,
IF(AND(I1049=38000,R1049&gt;157.4,R1049&lt;=336.4,M1049&gt;10),('[1]Pricing Schedule'!$F$111+('[1]Pricing Schedule'!$F$113*M1049))*2,
IF(AND(I1049=38000,R1049&gt;314.8,R1049&lt;=504.6,M1049&lt;=10),('[1]Pricing Schedule'!$F$103+('[1]Pricing Schedule'!$F$105*M1049))*3,
IF(AND(I1049=38000,R1049&gt;314.8,R1049&lt;=504.6,M1049&gt;10),('[1]Pricing Schedule'!$F$111+('[1]Pricing Schedule'!$F$113*M1049))*3,
IF(AND(I1049=38000,R1049&gt;472.2,R1049&lt;=672.8,M1049&lt;=10),('[1]Pricing Schedule'!$F$103+('[1]Pricing Schedule'!$F$105*M1049))*4,
IF(AND(I1049=38000,R1049&gt;472.2,R1049&lt;=672.8,M1049&gt;10),('[1]Pricing Schedule'!$F$111+('[1]Pricing Schedule'!$F$113*M1049))*4,
IF(AND(I1049=110000,R1049&lt;=12.8,M1049&gt;2),'[1]Pricing Schedule'!$F$62+('[1]Pricing Schedule'!$F$63*M1049),
IF(AND(I1049=110000,R1049&lt;=12.8,M1049&lt;=2),'[1]Pricing Schedule'!$F$96+('[1]Pricing Schedule'!$F$97*M1049),
IF(AND(I1049=110000,R1049&gt;12.8,R1049&lt;=22.8,M1049&gt;3),'[1]Pricing Schedule'!$F$71+('[1]Pricing Schedule'!$F$72*M1049),
IF(AND(I1049=110000,R1049&gt;12.8,R1049&lt;=22.8,M1049&lt;=3),'[1]Pricing Schedule'!$F$96+('[1]Pricing Schedule'!$F$97*M1049),
IF(AND(I1049=110000,R1049&gt;22.8,R1049&lt;=30.2),'[1]Pricing Schedule'!$F$80+('[1]Pricing Schedule'!$F$81*M1049),
IF(AND(I1049=110000,R1049&gt;30.2,R1049&lt;=45.9),'[1]Pricing Schedule'!$F$89+('[1]Pricing Schedule'!$F$90*M1049),
IF(AND(I1049=110000,R1049&gt;45.9,R1049&lt;=123.4),'[1]Pricing Schedule'!$F$96+('[1]Pricing Schedule'!$F$97*M1049),
IF(AND(I1049=110000,R1049&gt;123.4,R1049&lt;=168.2,M1049&lt;=10),'[1]Pricing Schedule'!$F$103+('[1]Pricing Schedule'!$F$105*M1049),
IF(AND(I1049=110000,R1049&gt;123.4,R1049&lt;=168.2,M1049&gt;10),'[1]Pricing Schedule'!$F$111+('[1]Pricing Schedule'!$F$113*M1049),
IF(AND(I1049=110000,R1049&gt;168.2,R1049&lt;=336.4,M1049&lt;=10),('[1]Pricing Schedule'!$F$103+('[1]Pricing Schedule'!$F$105*M1049))*2,
IF(AND(I1049=110000,R1049&gt;168.2,R1049&lt;=336.4,M1049&gt;10),('[1]Pricing Schedule'!$F$111+('[1]Pricing Schedule'!$F$113*M1049))*2,
IF(AND(I1049=110000,R1049&gt;336.4,R1049&lt;=504.6,M1049&lt;=10),('[1]Pricing Schedule'!$F$103+('[1]Pricing Schedule'!$F$105*M1049))*3,
IF(AND(I1049=110000,R1049&gt;336.4,R1049&lt;=504.6,M1049&gt;10),('[1]Pricing Schedule'!$F$111+('[1]Pricing Schedule'!$F$113*M1049))*3,
IF(AND(I1049=110000,R1049&gt;504.6,R1049&lt;=672.8,M1049&lt;=10),('[1]Pricing Schedule'!$F$103+('[1]Pricing Schedule'!$F$105*M1049))*4,
IF(AND(I1049=110000,R1049&gt;504.6,R1049&lt;=672.8,M1049&gt;10),('[1]Pricing Schedule'!$F$111+('[1]Pricing Schedule'!$F$113*M1049))*4,
IF(AND(I1049=110000,R1049&gt;672.8,R1049&lt;=841,M1049&lt;=10),('[1]Pricing Schedule'!$F$103+('[1]Pricing Schedule'!$F$105*M1049))*5,
IF(AND(I1049=110000,R1049&gt;672.8,R1049&lt;=841,M1049&gt;10),('[1]Pricing Schedule'!$F$111+('[1]Pricing Schedule'!$F$113*M1049))*5,
IF(AND(I1049=110000,R1049&gt;672.8,R1049&lt;=841,M1049&lt;=10),('[1]Pricing Schedule'!$F$103+('[1]Pricing Schedule'!$F$105*M1049))*5,
IF(AND(I1049=110000,R1049&gt;672.8,R1049&lt;=841,M1049&gt;10),('[1]Pricing Schedule'!$F$111+('[1]Pricing Schedule'!$F$113*M1049))*5,
IF(AND(I1049=110000,R1049&gt;1345.6,R1049&lt;=1513.8,M1049&lt;=10),('[1]Pricing Schedule'!$F$103+('[1]Pricing Schedule'!$F$105*M1049))*9,
IF(AND(I1049=110000,R1049&gt;1345.6,R1049&lt;=1513.8,M1049&gt;10),('[1]Pricing Schedule'!$F$111+('[1]Pricing Schedule'!$F$113*M1049))*9,
9999999999)))))))))))))))))))))))))))))))))))))))</f>
        <v>1972510</v>
      </c>
      <c r="T1049" s="21">
        <f>IF(AND(I1049=38000,R1049&lt;=4.5,M1049&gt;8),'[1]Pricing Schedule'!$J$9,
IF(AND(I1049=38000,R1049&lt;=4.5,M1049&lt;=8),'[1]Pricing Schedule'!$J$36,
IF(AND(I1049=38000,R1049&gt;4.5,R1049&lt;=9,M1049&gt;8),'[1]Pricing Schedule'!$J$18,
IF(AND(I1049=38000,R1049&gt;4.5,R1049&lt;=9,M1049&lt;=8),'[1]Pricing Schedule'!$J$36,
IF(AND(I1049=38000,R1049&gt;9,R1049&lt;=12.8,M1049&gt;8),'[1]Pricing Schedule'!$J$27,
IF(AND(I1049=38000,R1049&gt;9,R1049&lt;=12.8,M1049&lt;=8),'[1]Pricing Schedule'!$J$36,
IF(AND(I1049=38000,R1049&gt;12.8,R1049&lt;=22.8),'[1]Pricing Schedule'!$J$36,
IF(AND(I1049=38000,R1049&gt;22.8,R1049&lt;=30.2),'[1]Pricing Schedule'!$J$45,
IF(AND(I1049=38000,R1049&gt;30.2,R1049&lt;=45.9),'[1]Pricing Schedule'!$J$54,
IF(AND(I1049=38000,R1049&gt;45.9,R1049&lt;=123.4),'[1]Pricing Schedule'!$J$97,
IF(AND(I1049=38000,R1049&gt;123.4,R1049&lt;=168.2,M1049&lt;=10),'[1]Pricing Schedule'!$J$105,
IF(AND(I1049=38000,R1049&gt;123.4,R1049&lt;=168.2,M1049&gt;10),'[1]Pricing Schedule'!$J$113,
IF(AND(I1049=38000,R1049&gt;168.2,R1049&lt;=336.4,M1049&lt;=10),('[1]Pricing Schedule'!$J$105),
IF(AND(I1049=38000,R1049&gt;168.2,R1049&lt;=336.4,M1049&gt;10),('[1]Pricing Schedule'!$J$113),
IF(AND(I1049=38000,R1049&gt;336.4,R1049&lt;=504.6,M1049&lt;=10),('[1]Pricing Schedule'!$J$105),
IF(AND(I1049=38000,R1049&gt;336.4,R1049&lt;=504.6,M1049&gt;10),('[1]Pricing Schedule'!$J$113),
IF(AND(I1049=38000,R1049&gt;504.6,R1049&lt;=672.8,M1049&lt;=10),('[1]Pricing Schedule'!$J$105),
IF(AND(I1049=38000,R1049&gt;504.6,R1049&lt;=672.8,M1049&gt;10),('[1]Pricing Schedule'!$J$113),
IF(AND(I1049=110000,R1049&lt;=12.8,M1049&gt;2),'[1]Pricing Schedule'!$J$63,
IF(AND(I1049=110000,R1049&lt;=12.8,M1049&lt;=2),'[1]Pricing Schedule'!$J$97,
IF(AND(I1049=110000,R1049&gt;12.8,R1049&lt;=22.8,M1049&gt;3),'[1]Pricing Schedule'!$J$72,
IF(AND(I1049=110000,R1049&gt;12.8,R1049&lt;=22.8,M1049&lt;=3),'[1]Pricing Schedule'!$J$97,
IF(AND(I1049=110000,R1049&gt;22.8,R1049&lt;=30.2),'[1]Pricing Schedule'!$J$81,
IF(AND(I1049=110000,R1049&gt;30.2,R1049&lt;=45.9),'[1]Pricing Schedule'!$J$90,
IF(AND(I1049=110000,R1049&gt;45.9,R1049&lt;=123.4),'[1]Pricing Schedule'!$J$97,
IF(AND(I1049=110000,R1049&gt;123.4,R1049&lt;=168.2,M1049&lt;=10),'[1]Pricing Schedule'!$J$105,
IF(AND(I1049=110000,R1049&gt;123.4,R1049&lt;=168.2,M1049&gt;10),'[1]Pricing Schedule'!$J$113,
IF(AND(I1049=110000,R1049&gt;168.2,R1049&lt;=336.2,M1049&lt;=10),('[1]Pricing Schedule'!$J$105),
IF(AND(I1049=110000,R1049&gt;168.2,R1049&lt;=336.2,M1049&gt;10),('[1]Pricing Schedule'!$J$113),
IF(AND(I1049=110000,R1049&gt;336.4,R1049&lt;=504.6,M1049&lt;=10),('[1]Pricing Schedule'!$J$105),
IF(AND(I1049=110000,R1049&gt;336.4,R1049&lt;=504.6,M1049&gt;10),('[1]Pricing Schedule'!$J$113),
IF(AND(I1049=110000,R1049&gt;504.6,R1049&lt;=672.8,M1049&lt;=10),('[1]Pricing Schedule'!$J$105),
IF(AND(I1049=110000,R1049&gt;504.6,R1049&lt;=672.8,M1049&gt;10),('[1]Pricing Schedule'!$J$113),
IF(AND(I1049=110000,R1049&gt;672.8,R1049&lt;=841,M1049&lt;=10),('[1]Pricing Schedule'!$J$105),
IF(AND(I1049=110000,R1049&gt;672.8,R1049&lt;=841,M1049&gt;10),('[1]Pricing Schedule'!$J$113),
IF(AND(I1049=110000,R1049&gt;1682,R1049&lt;=1850.2,M1049&lt;=10),('[1]Pricing Schedule'!$J$105),
IF(AND(I1049=110000,R1049&gt;1682,R1049&lt;=1850.2,M1049&gt;10),('[1]Pricing Schedule'!$J$113),
IF(AND(I1049=110000,R1049&gt;2018.4,R1049&lt;=2186.6,M1049&lt;=10),('[1]Pricing Schedule'!$J$105),
IF(AND(I1049=110000,R1049&gt;2018.4,R1049&lt;=2186.6,M1049&gt;10),('[1]Pricing Schedule'!$J$113),999999999)))))))))))))))))))))))))))))))))))))))</f>
        <v>11</v>
      </c>
      <c r="U1049" s="40">
        <f t="shared" si="102"/>
        <v>16194.663382594415</v>
      </c>
      <c r="V1049" s="41">
        <f t="shared" si="103"/>
        <v>61.748736381564612</v>
      </c>
      <c r="Y1049" s="23">
        <v>600</v>
      </c>
      <c r="Z1049" s="23">
        <v>207</v>
      </c>
      <c r="AR1049" s="35"/>
    </row>
    <row r="1050" spans="1:44">
      <c r="A1050" s="23">
        <v>1051</v>
      </c>
      <c r="B1050" s="23">
        <v>1051</v>
      </c>
      <c r="C1050" s="23" t="s">
        <v>1558</v>
      </c>
      <c r="D1050" s="23" t="s">
        <v>116</v>
      </c>
      <c r="E1050" s="23" t="s">
        <v>116</v>
      </c>
      <c r="F1050" s="23" t="s">
        <v>374</v>
      </c>
      <c r="G1050" s="23" t="s">
        <v>375</v>
      </c>
      <c r="H1050" s="23" t="s">
        <v>133</v>
      </c>
      <c r="I1050" s="13">
        <v>110000</v>
      </c>
      <c r="L1050" s="24">
        <v>7.2690000000000001</v>
      </c>
      <c r="M1050" s="37">
        <f t="shared" si="98"/>
        <v>8</v>
      </c>
      <c r="N1050" s="24">
        <v>0.41899999999999998</v>
      </c>
      <c r="O1050" s="13">
        <v>2</v>
      </c>
      <c r="P1050" s="36">
        <f t="shared" si="99"/>
        <v>0.41899999999999998</v>
      </c>
      <c r="Q1050" s="38">
        <f t="shared" si="100"/>
        <v>4.2</v>
      </c>
      <c r="R1050" s="37">
        <f t="shared" si="101"/>
        <v>4.2</v>
      </c>
      <c r="S1050" s="39">
        <f>IF(AND(I1050=38000,R1050&lt;=4.5,M1050&gt;8),'[1]Pricing Schedule'!$F$8+('[1]Pricing Schedule'!$F$9*M1050),
IF(AND(I1050=38000,R1050&lt;=4.5,M1050&lt;=8),'[1]Pricing Schedule'!$F$34+('[1]Pricing Schedule'!$F$36*M1050),
IF(AND(I1050=38000,R1050&gt;4.5,R1050&lt;=9,M1050&gt;8),'[1]Pricing Schedule'!$F$17+('[1]Pricing Schedule'!$F$18*M1050),
IF(AND(I1050=38000,R1050&gt;4.5,R1050&lt;=9,M1050&lt;=8),'[1]Pricing Schedule'!$F$34+('[1]Pricing Schedule'!$F$36*M1050),
IF(AND(I1050=38000,R1050&gt;9,R1050&lt;=12.8,M1050&gt;8),'[1]Pricing Schedule'!$F$26+('[1]Pricing Schedule'!$F$27*M1050),
IF(AND(I1050=38000,R1050&gt;9,R1050&lt;=12.8,M1050&lt;=8),'[1]Pricing Schedule'!$F$34+('[1]Pricing Schedule'!$F$36*M1050),
IF(AND(I1050=38000,R1050&gt;12.8,R1050&lt;=22.8),'[1]Pricing Schedule'!$F$34+('[1]Pricing Schedule'!$F$36*M1050),
IF(AND(I1050=38000,R1050&gt;22.8,R1050&lt;=30.2),'[1]Pricing Schedule'!$F$43+('[1]Pricing Schedule'!$F$45*M1050),
IF(AND(I1050=38000,R1050&gt;30.2,R1050&lt;=45.9),'[1]Pricing Schedule'!$F$52+('[1]Pricing Schedule'!$F$54*M1050),
IF(AND(I1050=38000,R1050&gt;45.9,R1050&lt;=123.4),'[1]Pricing Schedule'!$F$96+('[1]Pricing Schedule'!$F$97*M1050),
IF(AND(I1050=38000,R1050&gt;123.4,R1050&lt;=168.2,M1050&lt;=10),'[1]Pricing Schedule'!$F$103+('[1]Pricing Schedule'!$F$105*M1050),
IF(AND(I1050=38000,R1050&gt;123.4,R1050&lt;=168.2,M1050&gt;10),'[1]Pricing Schedule'!$F$111+('[1]Pricing Schedule'!$F$113*M1050),
IF(AND(I1050=38000,R1050&gt;157.4,R1050&lt;=336.4,M1050&lt;=10),('[1]Pricing Schedule'!$F$103+('[1]Pricing Schedule'!$F$105*M1050))*2,
IF(AND(I1050=38000,R1050&gt;157.4,R1050&lt;=336.4,M1050&gt;10),('[1]Pricing Schedule'!$F$111+('[1]Pricing Schedule'!$F$113*M1050))*2,
IF(AND(I1050=38000,R1050&gt;314.8,R1050&lt;=504.6,M1050&lt;=10),('[1]Pricing Schedule'!$F$103+('[1]Pricing Schedule'!$F$105*M1050))*3,
IF(AND(I1050=38000,R1050&gt;314.8,R1050&lt;=504.6,M1050&gt;10),('[1]Pricing Schedule'!$F$111+('[1]Pricing Schedule'!$F$113*M1050))*3,
IF(AND(I1050=38000,R1050&gt;472.2,R1050&lt;=672.8,M1050&lt;=10),('[1]Pricing Schedule'!$F$103+('[1]Pricing Schedule'!$F$105*M1050))*4,
IF(AND(I1050=38000,R1050&gt;472.2,R1050&lt;=672.8,M1050&gt;10),('[1]Pricing Schedule'!$F$111+('[1]Pricing Schedule'!$F$113*M1050))*4,
IF(AND(I1050=110000,R1050&lt;=12.8,M1050&gt;2),'[1]Pricing Schedule'!$F$62+('[1]Pricing Schedule'!$F$63*M1050),
IF(AND(I1050=110000,R1050&lt;=12.8,M1050&lt;=2),'[1]Pricing Schedule'!$F$96+('[1]Pricing Schedule'!$F$97*M1050),
IF(AND(I1050=110000,R1050&gt;12.8,R1050&lt;=22.8,M1050&gt;3),'[1]Pricing Schedule'!$F$71+('[1]Pricing Schedule'!$F$72*M1050),
IF(AND(I1050=110000,R1050&gt;12.8,R1050&lt;=22.8,M1050&lt;=3),'[1]Pricing Schedule'!$F$96+('[1]Pricing Schedule'!$F$97*M1050),
IF(AND(I1050=110000,R1050&gt;22.8,R1050&lt;=30.2),'[1]Pricing Schedule'!$F$80+('[1]Pricing Schedule'!$F$81*M1050),
IF(AND(I1050=110000,R1050&gt;30.2,R1050&lt;=45.9),'[1]Pricing Schedule'!$F$89+('[1]Pricing Schedule'!$F$90*M1050),
IF(AND(I1050=110000,R1050&gt;45.9,R1050&lt;=123.4),'[1]Pricing Schedule'!$F$96+('[1]Pricing Schedule'!$F$97*M1050),
IF(AND(I1050=110000,R1050&gt;123.4,R1050&lt;=168.2,M1050&lt;=10),'[1]Pricing Schedule'!$F$103+('[1]Pricing Schedule'!$F$105*M1050),
IF(AND(I1050=110000,R1050&gt;123.4,R1050&lt;=168.2,M1050&gt;10),'[1]Pricing Schedule'!$F$111+('[1]Pricing Schedule'!$F$113*M1050),
IF(AND(I1050=110000,R1050&gt;168.2,R1050&lt;=336.4,M1050&lt;=10),('[1]Pricing Schedule'!$F$103+('[1]Pricing Schedule'!$F$105*M1050))*2,
IF(AND(I1050=110000,R1050&gt;168.2,R1050&lt;=336.4,M1050&gt;10),('[1]Pricing Schedule'!$F$111+('[1]Pricing Schedule'!$F$113*M1050))*2,
IF(AND(I1050=110000,R1050&gt;336.4,R1050&lt;=504.6,M1050&lt;=10),('[1]Pricing Schedule'!$F$103+('[1]Pricing Schedule'!$F$105*M1050))*3,
IF(AND(I1050=110000,R1050&gt;336.4,R1050&lt;=504.6,M1050&gt;10),('[1]Pricing Schedule'!$F$111+('[1]Pricing Schedule'!$F$113*M1050))*3,
IF(AND(I1050=110000,R1050&gt;504.6,R1050&lt;=672.8,M1050&lt;=10),('[1]Pricing Schedule'!$F$103+('[1]Pricing Schedule'!$F$105*M1050))*4,
IF(AND(I1050=110000,R1050&gt;504.6,R1050&lt;=672.8,M1050&gt;10),('[1]Pricing Schedule'!$F$111+('[1]Pricing Schedule'!$F$113*M1050))*4,
IF(AND(I1050=110000,R1050&gt;672.8,R1050&lt;=841,M1050&lt;=10),('[1]Pricing Schedule'!$F$103+('[1]Pricing Schedule'!$F$105*M1050))*5,
IF(AND(I1050=110000,R1050&gt;672.8,R1050&lt;=841,M1050&gt;10),('[1]Pricing Schedule'!$F$111+('[1]Pricing Schedule'!$F$113*M1050))*5,
IF(AND(I1050=110000,R1050&gt;672.8,R1050&lt;=841,M1050&lt;=10),('[1]Pricing Schedule'!$F$103+('[1]Pricing Schedule'!$F$105*M1050))*5,
IF(AND(I1050=110000,R1050&gt;672.8,R1050&lt;=841,M1050&gt;10),('[1]Pricing Schedule'!$F$111+('[1]Pricing Schedule'!$F$113*M1050))*5,
IF(AND(I1050=110000,R1050&gt;1345.6,R1050&lt;=1513.8,M1050&lt;=10),('[1]Pricing Schedule'!$F$103+('[1]Pricing Schedule'!$F$105*M1050))*9,
IF(AND(I1050=110000,R1050&gt;1345.6,R1050&lt;=1513.8,M1050&gt;10),('[1]Pricing Schedule'!$F$111+('[1]Pricing Schedule'!$F$113*M1050))*9,
9999999999)))))))))))))))))))))))))))))))))))))))</f>
        <v>1838070</v>
      </c>
      <c r="T1050" s="21">
        <f>IF(AND(I1050=38000,R1050&lt;=4.5,M1050&gt;8),'[1]Pricing Schedule'!$J$9,
IF(AND(I1050=38000,R1050&lt;=4.5,M1050&lt;=8),'[1]Pricing Schedule'!$J$36,
IF(AND(I1050=38000,R1050&gt;4.5,R1050&lt;=9,M1050&gt;8),'[1]Pricing Schedule'!$J$18,
IF(AND(I1050=38000,R1050&gt;4.5,R1050&lt;=9,M1050&lt;=8),'[1]Pricing Schedule'!$J$36,
IF(AND(I1050=38000,R1050&gt;9,R1050&lt;=12.8,M1050&gt;8),'[1]Pricing Schedule'!$J$27,
IF(AND(I1050=38000,R1050&gt;9,R1050&lt;=12.8,M1050&lt;=8),'[1]Pricing Schedule'!$J$36,
IF(AND(I1050=38000,R1050&gt;12.8,R1050&lt;=22.8),'[1]Pricing Schedule'!$J$36,
IF(AND(I1050=38000,R1050&gt;22.8,R1050&lt;=30.2),'[1]Pricing Schedule'!$J$45,
IF(AND(I1050=38000,R1050&gt;30.2,R1050&lt;=45.9),'[1]Pricing Schedule'!$J$54,
IF(AND(I1050=38000,R1050&gt;45.9,R1050&lt;=123.4),'[1]Pricing Schedule'!$J$97,
IF(AND(I1050=38000,R1050&gt;123.4,R1050&lt;=168.2,M1050&lt;=10),'[1]Pricing Schedule'!$J$105,
IF(AND(I1050=38000,R1050&gt;123.4,R1050&lt;=168.2,M1050&gt;10),'[1]Pricing Schedule'!$J$113,
IF(AND(I1050=38000,R1050&gt;168.2,R1050&lt;=336.4,M1050&lt;=10),('[1]Pricing Schedule'!$J$105),
IF(AND(I1050=38000,R1050&gt;168.2,R1050&lt;=336.4,M1050&gt;10),('[1]Pricing Schedule'!$J$113),
IF(AND(I1050=38000,R1050&gt;336.4,R1050&lt;=504.6,M1050&lt;=10),('[1]Pricing Schedule'!$J$105),
IF(AND(I1050=38000,R1050&gt;336.4,R1050&lt;=504.6,M1050&gt;10),('[1]Pricing Schedule'!$J$113),
IF(AND(I1050=38000,R1050&gt;504.6,R1050&lt;=672.8,M1050&lt;=10),('[1]Pricing Schedule'!$J$105),
IF(AND(I1050=38000,R1050&gt;504.6,R1050&lt;=672.8,M1050&gt;10),('[1]Pricing Schedule'!$J$113),
IF(AND(I1050=110000,R1050&lt;=12.8,M1050&gt;2),'[1]Pricing Schedule'!$J$63,
IF(AND(I1050=110000,R1050&lt;=12.8,M1050&lt;=2),'[1]Pricing Schedule'!$J$97,
IF(AND(I1050=110000,R1050&gt;12.8,R1050&lt;=22.8,M1050&gt;3),'[1]Pricing Schedule'!$J$72,
IF(AND(I1050=110000,R1050&gt;12.8,R1050&lt;=22.8,M1050&lt;=3),'[1]Pricing Schedule'!$J$97,
IF(AND(I1050=110000,R1050&gt;22.8,R1050&lt;=30.2),'[1]Pricing Schedule'!$J$81,
IF(AND(I1050=110000,R1050&gt;30.2,R1050&lt;=45.9),'[1]Pricing Schedule'!$J$90,
IF(AND(I1050=110000,R1050&gt;45.9,R1050&lt;=123.4),'[1]Pricing Schedule'!$J$97,
IF(AND(I1050=110000,R1050&gt;123.4,R1050&lt;=168.2,M1050&lt;=10),'[1]Pricing Schedule'!$J$105,
IF(AND(I1050=110000,R1050&gt;123.4,R1050&lt;=168.2,M1050&gt;10),'[1]Pricing Schedule'!$J$113,
IF(AND(I1050=110000,R1050&gt;168.2,R1050&lt;=336.2,M1050&lt;=10),('[1]Pricing Schedule'!$J$105),
IF(AND(I1050=110000,R1050&gt;168.2,R1050&lt;=336.2,M1050&gt;10),('[1]Pricing Schedule'!$J$113),
IF(AND(I1050=110000,R1050&gt;336.4,R1050&lt;=504.6,M1050&lt;=10),('[1]Pricing Schedule'!$J$105),
IF(AND(I1050=110000,R1050&gt;336.4,R1050&lt;=504.6,M1050&gt;10),('[1]Pricing Schedule'!$J$113),
IF(AND(I1050=110000,R1050&gt;504.6,R1050&lt;=672.8,M1050&lt;=10),('[1]Pricing Schedule'!$J$105),
IF(AND(I1050=110000,R1050&gt;504.6,R1050&lt;=672.8,M1050&gt;10),('[1]Pricing Schedule'!$J$113),
IF(AND(I1050=110000,R1050&gt;672.8,R1050&lt;=841,M1050&lt;=10),('[1]Pricing Schedule'!$J$105),
IF(AND(I1050=110000,R1050&gt;672.8,R1050&lt;=841,M1050&gt;10),('[1]Pricing Schedule'!$J$113),
IF(AND(I1050=110000,R1050&gt;1682,R1050&lt;=1850.2,M1050&lt;=10),('[1]Pricing Schedule'!$J$105),
IF(AND(I1050=110000,R1050&gt;1682,R1050&lt;=1850.2,M1050&gt;10),('[1]Pricing Schedule'!$J$113),
IF(AND(I1050=110000,R1050&gt;2018.4,R1050&lt;=2186.6,M1050&lt;=10),('[1]Pricing Schedule'!$J$105),
IF(AND(I1050=110000,R1050&gt;2018.4,R1050&lt;=2186.6,M1050&gt;10),('[1]Pricing Schedule'!$J$113),999999999)))))))))))))))))))))))))))))))))))))))</f>
        <v>7</v>
      </c>
      <c r="U1050" s="40">
        <f t="shared" si="102"/>
        <v>437635.71428571426</v>
      </c>
      <c r="V1050" s="41">
        <f t="shared" si="103"/>
        <v>2.2850054676916547</v>
      </c>
      <c r="Y1050" s="23">
        <v>105</v>
      </c>
      <c r="Z1050" s="23">
        <v>207</v>
      </c>
      <c r="AR1050" s="35"/>
    </row>
    <row r="1051" spans="1:44">
      <c r="A1051" s="23">
        <v>1052</v>
      </c>
      <c r="B1051" s="23">
        <v>1052</v>
      </c>
      <c r="C1051" s="23" t="s">
        <v>1559</v>
      </c>
      <c r="D1051" s="23" t="s">
        <v>116</v>
      </c>
      <c r="E1051" s="23" t="s">
        <v>116</v>
      </c>
      <c r="F1051" s="23" t="s">
        <v>374</v>
      </c>
      <c r="G1051" s="23" t="s">
        <v>375</v>
      </c>
      <c r="H1051" s="23" t="s">
        <v>133</v>
      </c>
      <c r="I1051" s="13">
        <v>110000</v>
      </c>
      <c r="L1051" s="24">
        <v>10.045999999999999</v>
      </c>
      <c r="M1051" s="37">
        <f t="shared" si="98"/>
        <v>11</v>
      </c>
      <c r="N1051" s="24">
        <v>0.154</v>
      </c>
      <c r="O1051" s="13">
        <v>2</v>
      </c>
      <c r="P1051" s="36">
        <f t="shared" si="99"/>
        <v>0.154</v>
      </c>
      <c r="Q1051" s="38">
        <f t="shared" si="100"/>
        <v>4.2</v>
      </c>
      <c r="R1051" s="37">
        <f t="shared" si="101"/>
        <v>4.2</v>
      </c>
      <c r="S1051" s="39">
        <f>IF(AND(I1051=38000,R1051&lt;=4.5,M1051&gt;8),'[1]Pricing Schedule'!$F$8+('[1]Pricing Schedule'!$F$9*M1051),
IF(AND(I1051=38000,R1051&lt;=4.5,M1051&lt;=8),'[1]Pricing Schedule'!$F$34+('[1]Pricing Schedule'!$F$36*M1051),
IF(AND(I1051=38000,R1051&gt;4.5,R1051&lt;=9,M1051&gt;8),'[1]Pricing Schedule'!$F$17+('[1]Pricing Schedule'!$F$18*M1051),
IF(AND(I1051=38000,R1051&gt;4.5,R1051&lt;=9,M1051&lt;=8),'[1]Pricing Schedule'!$F$34+('[1]Pricing Schedule'!$F$36*M1051),
IF(AND(I1051=38000,R1051&gt;9,R1051&lt;=12.8,M1051&gt;8),'[1]Pricing Schedule'!$F$26+('[1]Pricing Schedule'!$F$27*M1051),
IF(AND(I1051=38000,R1051&gt;9,R1051&lt;=12.8,M1051&lt;=8),'[1]Pricing Schedule'!$F$34+('[1]Pricing Schedule'!$F$36*M1051),
IF(AND(I1051=38000,R1051&gt;12.8,R1051&lt;=22.8),'[1]Pricing Schedule'!$F$34+('[1]Pricing Schedule'!$F$36*M1051),
IF(AND(I1051=38000,R1051&gt;22.8,R1051&lt;=30.2),'[1]Pricing Schedule'!$F$43+('[1]Pricing Schedule'!$F$45*M1051),
IF(AND(I1051=38000,R1051&gt;30.2,R1051&lt;=45.9),'[1]Pricing Schedule'!$F$52+('[1]Pricing Schedule'!$F$54*M1051),
IF(AND(I1051=38000,R1051&gt;45.9,R1051&lt;=123.4),'[1]Pricing Schedule'!$F$96+('[1]Pricing Schedule'!$F$97*M1051),
IF(AND(I1051=38000,R1051&gt;123.4,R1051&lt;=168.2,M1051&lt;=10),'[1]Pricing Schedule'!$F$103+('[1]Pricing Schedule'!$F$105*M1051),
IF(AND(I1051=38000,R1051&gt;123.4,R1051&lt;=168.2,M1051&gt;10),'[1]Pricing Schedule'!$F$111+('[1]Pricing Schedule'!$F$113*M1051),
IF(AND(I1051=38000,R1051&gt;157.4,R1051&lt;=336.4,M1051&lt;=10),('[1]Pricing Schedule'!$F$103+('[1]Pricing Schedule'!$F$105*M1051))*2,
IF(AND(I1051=38000,R1051&gt;157.4,R1051&lt;=336.4,M1051&gt;10),('[1]Pricing Schedule'!$F$111+('[1]Pricing Schedule'!$F$113*M1051))*2,
IF(AND(I1051=38000,R1051&gt;314.8,R1051&lt;=504.6,M1051&lt;=10),('[1]Pricing Schedule'!$F$103+('[1]Pricing Schedule'!$F$105*M1051))*3,
IF(AND(I1051=38000,R1051&gt;314.8,R1051&lt;=504.6,M1051&gt;10),('[1]Pricing Schedule'!$F$111+('[1]Pricing Schedule'!$F$113*M1051))*3,
IF(AND(I1051=38000,R1051&gt;472.2,R1051&lt;=672.8,M1051&lt;=10),('[1]Pricing Schedule'!$F$103+('[1]Pricing Schedule'!$F$105*M1051))*4,
IF(AND(I1051=38000,R1051&gt;472.2,R1051&lt;=672.8,M1051&gt;10),('[1]Pricing Schedule'!$F$111+('[1]Pricing Schedule'!$F$113*M1051))*4,
IF(AND(I1051=110000,R1051&lt;=12.8,M1051&gt;2),'[1]Pricing Schedule'!$F$62+('[1]Pricing Schedule'!$F$63*M1051),
IF(AND(I1051=110000,R1051&lt;=12.8,M1051&lt;=2),'[1]Pricing Schedule'!$F$96+('[1]Pricing Schedule'!$F$97*M1051),
IF(AND(I1051=110000,R1051&gt;12.8,R1051&lt;=22.8,M1051&gt;3),'[1]Pricing Schedule'!$F$71+('[1]Pricing Schedule'!$F$72*M1051),
IF(AND(I1051=110000,R1051&gt;12.8,R1051&lt;=22.8,M1051&lt;=3),'[1]Pricing Schedule'!$F$96+('[1]Pricing Schedule'!$F$97*M1051),
IF(AND(I1051=110000,R1051&gt;22.8,R1051&lt;=30.2),'[1]Pricing Schedule'!$F$80+('[1]Pricing Schedule'!$F$81*M1051),
IF(AND(I1051=110000,R1051&gt;30.2,R1051&lt;=45.9),'[1]Pricing Schedule'!$F$89+('[1]Pricing Schedule'!$F$90*M1051),
IF(AND(I1051=110000,R1051&gt;45.9,R1051&lt;=123.4),'[1]Pricing Schedule'!$F$96+('[1]Pricing Schedule'!$F$97*M1051),
IF(AND(I1051=110000,R1051&gt;123.4,R1051&lt;=168.2,M1051&lt;=10),'[1]Pricing Schedule'!$F$103+('[1]Pricing Schedule'!$F$105*M1051),
IF(AND(I1051=110000,R1051&gt;123.4,R1051&lt;=168.2,M1051&gt;10),'[1]Pricing Schedule'!$F$111+('[1]Pricing Schedule'!$F$113*M1051),
IF(AND(I1051=110000,R1051&gt;168.2,R1051&lt;=336.4,M1051&lt;=10),('[1]Pricing Schedule'!$F$103+('[1]Pricing Schedule'!$F$105*M1051))*2,
IF(AND(I1051=110000,R1051&gt;168.2,R1051&lt;=336.4,M1051&gt;10),('[1]Pricing Schedule'!$F$111+('[1]Pricing Schedule'!$F$113*M1051))*2,
IF(AND(I1051=110000,R1051&gt;336.4,R1051&lt;=504.6,M1051&lt;=10),('[1]Pricing Schedule'!$F$103+('[1]Pricing Schedule'!$F$105*M1051))*3,
IF(AND(I1051=110000,R1051&gt;336.4,R1051&lt;=504.6,M1051&gt;10),('[1]Pricing Schedule'!$F$111+('[1]Pricing Schedule'!$F$113*M1051))*3,
IF(AND(I1051=110000,R1051&gt;504.6,R1051&lt;=672.8,M1051&lt;=10),('[1]Pricing Schedule'!$F$103+('[1]Pricing Schedule'!$F$105*M1051))*4,
IF(AND(I1051=110000,R1051&gt;504.6,R1051&lt;=672.8,M1051&gt;10),('[1]Pricing Schedule'!$F$111+('[1]Pricing Schedule'!$F$113*M1051))*4,
IF(AND(I1051=110000,R1051&gt;672.8,R1051&lt;=841,M1051&lt;=10),('[1]Pricing Schedule'!$F$103+('[1]Pricing Schedule'!$F$105*M1051))*5,
IF(AND(I1051=110000,R1051&gt;672.8,R1051&lt;=841,M1051&gt;10),('[1]Pricing Schedule'!$F$111+('[1]Pricing Schedule'!$F$113*M1051))*5,
IF(AND(I1051=110000,R1051&gt;672.8,R1051&lt;=841,M1051&lt;=10),('[1]Pricing Schedule'!$F$103+('[1]Pricing Schedule'!$F$105*M1051))*5,
IF(AND(I1051=110000,R1051&gt;672.8,R1051&lt;=841,M1051&gt;10),('[1]Pricing Schedule'!$F$111+('[1]Pricing Schedule'!$F$113*M1051))*5,
IF(AND(I1051=110000,R1051&gt;1345.6,R1051&lt;=1513.8,M1051&lt;=10),('[1]Pricing Schedule'!$F$103+('[1]Pricing Schedule'!$F$105*M1051))*9,
IF(AND(I1051=110000,R1051&gt;1345.6,R1051&lt;=1513.8,M1051&gt;10),('[1]Pricing Schedule'!$F$111+('[1]Pricing Schedule'!$F$113*M1051))*9,
9999999999)))))))))))))))))))))))))))))))))))))))</f>
        <v>1996170</v>
      </c>
      <c r="T1051" s="21">
        <f>IF(AND(I1051=38000,R1051&lt;=4.5,M1051&gt;8),'[1]Pricing Schedule'!$J$9,
IF(AND(I1051=38000,R1051&lt;=4.5,M1051&lt;=8),'[1]Pricing Schedule'!$J$36,
IF(AND(I1051=38000,R1051&gt;4.5,R1051&lt;=9,M1051&gt;8),'[1]Pricing Schedule'!$J$18,
IF(AND(I1051=38000,R1051&gt;4.5,R1051&lt;=9,M1051&lt;=8),'[1]Pricing Schedule'!$J$36,
IF(AND(I1051=38000,R1051&gt;9,R1051&lt;=12.8,M1051&gt;8),'[1]Pricing Schedule'!$J$27,
IF(AND(I1051=38000,R1051&gt;9,R1051&lt;=12.8,M1051&lt;=8),'[1]Pricing Schedule'!$J$36,
IF(AND(I1051=38000,R1051&gt;12.8,R1051&lt;=22.8),'[1]Pricing Schedule'!$J$36,
IF(AND(I1051=38000,R1051&gt;22.8,R1051&lt;=30.2),'[1]Pricing Schedule'!$J$45,
IF(AND(I1051=38000,R1051&gt;30.2,R1051&lt;=45.9),'[1]Pricing Schedule'!$J$54,
IF(AND(I1051=38000,R1051&gt;45.9,R1051&lt;=123.4),'[1]Pricing Schedule'!$J$97,
IF(AND(I1051=38000,R1051&gt;123.4,R1051&lt;=168.2,M1051&lt;=10),'[1]Pricing Schedule'!$J$105,
IF(AND(I1051=38000,R1051&gt;123.4,R1051&lt;=168.2,M1051&gt;10),'[1]Pricing Schedule'!$J$113,
IF(AND(I1051=38000,R1051&gt;168.2,R1051&lt;=336.4,M1051&lt;=10),('[1]Pricing Schedule'!$J$105),
IF(AND(I1051=38000,R1051&gt;168.2,R1051&lt;=336.4,M1051&gt;10),('[1]Pricing Schedule'!$J$113),
IF(AND(I1051=38000,R1051&gt;336.4,R1051&lt;=504.6,M1051&lt;=10),('[1]Pricing Schedule'!$J$105),
IF(AND(I1051=38000,R1051&gt;336.4,R1051&lt;=504.6,M1051&gt;10),('[1]Pricing Schedule'!$J$113),
IF(AND(I1051=38000,R1051&gt;504.6,R1051&lt;=672.8,M1051&lt;=10),('[1]Pricing Schedule'!$J$105),
IF(AND(I1051=38000,R1051&gt;504.6,R1051&lt;=672.8,M1051&gt;10),('[1]Pricing Schedule'!$J$113),
IF(AND(I1051=110000,R1051&lt;=12.8,M1051&gt;2),'[1]Pricing Schedule'!$J$63,
IF(AND(I1051=110000,R1051&lt;=12.8,M1051&lt;=2),'[1]Pricing Schedule'!$J$97,
IF(AND(I1051=110000,R1051&gt;12.8,R1051&lt;=22.8,M1051&gt;3),'[1]Pricing Schedule'!$J$72,
IF(AND(I1051=110000,R1051&gt;12.8,R1051&lt;=22.8,M1051&lt;=3),'[1]Pricing Schedule'!$J$97,
IF(AND(I1051=110000,R1051&gt;22.8,R1051&lt;=30.2),'[1]Pricing Schedule'!$J$81,
IF(AND(I1051=110000,R1051&gt;30.2,R1051&lt;=45.9),'[1]Pricing Schedule'!$J$90,
IF(AND(I1051=110000,R1051&gt;45.9,R1051&lt;=123.4),'[1]Pricing Schedule'!$J$97,
IF(AND(I1051=110000,R1051&gt;123.4,R1051&lt;=168.2,M1051&lt;=10),'[1]Pricing Schedule'!$J$105,
IF(AND(I1051=110000,R1051&gt;123.4,R1051&lt;=168.2,M1051&gt;10),'[1]Pricing Schedule'!$J$113,
IF(AND(I1051=110000,R1051&gt;168.2,R1051&lt;=336.2,M1051&lt;=10),('[1]Pricing Schedule'!$J$105),
IF(AND(I1051=110000,R1051&gt;168.2,R1051&lt;=336.2,M1051&gt;10),('[1]Pricing Schedule'!$J$113),
IF(AND(I1051=110000,R1051&gt;336.4,R1051&lt;=504.6,M1051&lt;=10),('[1]Pricing Schedule'!$J$105),
IF(AND(I1051=110000,R1051&gt;336.4,R1051&lt;=504.6,M1051&gt;10),('[1]Pricing Schedule'!$J$113),
IF(AND(I1051=110000,R1051&gt;504.6,R1051&lt;=672.8,M1051&lt;=10),('[1]Pricing Schedule'!$J$105),
IF(AND(I1051=110000,R1051&gt;504.6,R1051&lt;=672.8,M1051&gt;10),('[1]Pricing Schedule'!$J$113),
IF(AND(I1051=110000,R1051&gt;672.8,R1051&lt;=841,M1051&lt;=10),('[1]Pricing Schedule'!$J$105),
IF(AND(I1051=110000,R1051&gt;672.8,R1051&lt;=841,M1051&gt;10),('[1]Pricing Schedule'!$J$113),
IF(AND(I1051=110000,R1051&gt;1682,R1051&lt;=1850.2,M1051&lt;=10),('[1]Pricing Schedule'!$J$105),
IF(AND(I1051=110000,R1051&gt;1682,R1051&lt;=1850.2,M1051&gt;10),('[1]Pricing Schedule'!$J$113),
IF(AND(I1051=110000,R1051&gt;2018.4,R1051&lt;=2186.6,M1051&lt;=10),('[1]Pricing Schedule'!$J$105),
IF(AND(I1051=110000,R1051&gt;2018.4,R1051&lt;=2186.6,M1051&gt;10),('[1]Pricing Schedule'!$J$113),999999999)))))))))))))))))))))))))))))))))))))))</f>
        <v>7</v>
      </c>
      <c r="U1051" s="40">
        <f t="shared" si="102"/>
        <v>475278.57142857142</v>
      </c>
      <c r="V1051" s="41">
        <f t="shared" si="103"/>
        <v>2.1040292159485414</v>
      </c>
      <c r="Y1051" s="23">
        <v>77</v>
      </c>
      <c r="Z1051" s="23">
        <v>207</v>
      </c>
      <c r="AR1051" s="35"/>
    </row>
    <row r="1052" spans="1:44">
      <c r="A1052" s="23">
        <v>1053</v>
      </c>
      <c r="B1052" s="23">
        <v>1053</v>
      </c>
      <c r="C1052" s="23" t="s">
        <v>1560</v>
      </c>
      <c r="D1052" s="23" t="s">
        <v>168</v>
      </c>
      <c r="E1052" s="23" t="s">
        <v>168</v>
      </c>
      <c r="F1052" s="23" t="s">
        <v>458</v>
      </c>
      <c r="G1052" s="23" t="s">
        <v>459</v>
      </c>
      <c r="H1052" s="23" t="s">
        <v>113</v>
      </c>
      <c r="I1052" s="13">
        <v>38000</v>
      </c>
      <c r="L1052" s="24">
        <v>4.7809999999999997</v>
      </c>
      <c r="M1052" s="37">
        <f t="shared" si="98"/>
        <v>5</v>
      </c>
      <c r="N1052" s="24">
        <v>0.47299999999999998</v>
      </c>
      <c r="O1052" s="13">
        <v>2</v>
      </c>
      <c r="P1052" s="36">
        <f t="shared" si="99"/>
        <v>0.47299999999999998</v>
      </c>
      <c r="Q1052" s="38">
        <f t="shared" si="100"/>
        <v>4.2</v>
      </c>
      <c r="R1052" s="37">
        <f t="shared" si="101"/>
        <v>4.2</v>
      </c>
      <c r="S1052" s="39">
        <f>IF(AND(I1052=38000,R1052&lt;=4.5,M1052&gt;8),'[1]Pricing Schedule'!$F$8+('[1]Pricing Schedule'!$F$9*M1052),
IF(AND(I1052=38000,R1052&lt;=4.5,M1052&lt;=8),'[1]Pricing Schedule'!$F$34+('[1]Pricing Schedule'!$F$36*M1052),
IF(AND(I1052=38000,R1052&gt;4.5,R1052&lt;=9,M1052&gt;8),'[1]Pricing Schedule'!$F$17+('[1]Pricing Schedule'!$F$18*M1052),
IF(AND(I1052=38000,R1052&gt;4.5,R1052&lt;=9,M1052&lt;=8),'[1]Pricing Schedule'!$F$34+('[1]Pricing Schedule'!$F$36*M1052),
IF(AND(I1052=38000,R1052&gt;9,R1052&lt;=12.8,M1052&gt;8),'[1]Pricing Schedule'!$F$26+('[1]Pricing Schedule'!$F$27*M1052),
IF(AND(I1052=38000,R1052&gt;9,R1052&lt;=12.8,M1052&lt;=8),'[1]Pricing Schedule'!$F$34+('[1]Pricing Schedule'!$F$36*M1052),
IF(AND(I1052=38000,R1052&gt;12.8,R1052&lt;=22.8),'[1]Pricing Schedule'!$F$34+('[1]Pricing Schedule'!$F$36*M1052),
IF(AND(I1052=38000,R1052&gt;22.8,R1052&lt;=30.2),'[1]Pricing Schedule'!$F$43+('[1]Pricing Schedule'!$F$45*M1052),
IF(AND(I1052=38000,R1052&gt;30.2,R1052&lt;=45.9),'[1]Pricing Schedule'!$F$52+('[1]Pricing Schedule'!$F$54*M1052),
IF(AND(I1052=38000,R1052&gt;45.9,R1052&lt;=123.4),'[1]Pricing Schedule'!$F$96+('[1]Pricing Schedule'!$F$97*M1052),
IF(AND(I1052=38000,R1052&gt;123.4,R1052&lt;=168.2,M1052&lt;=10),'[1]Pricing Schedule'!$F$103+('[1]Pricing Schedule'!$F$105*M1052),
IF(AND(I1052=38000,R1052&gt;123.4,R1052&lt;=168.2,M1052&gt;10),'[1]Pricing Schedule'!$F$111+('[1]Pricing Schedule'!$F$113*M1052),
IF(AND(I1052=38000,R1052&gt;157.4,R1052&lt;=336.4,M1052&lt;=10),('[1]Pricing Schedule'!$F$103+('[1]Pricing Schedule'!$F$105*M1052))*2,
IF(AND(I1052=38000,R1052&gt;157.4,R1052&lt;=336.4,M1052&gt;10),('[1]Pricing Schedule'!$F$111+('[1]Pricing Schedule'!$F$113*M1052))*2,
IF(AND(I1052=38000,R1052&gt;314.8,R1052&lt;=504.6,M1052&lt;=10),('[1]Pricing Schedule'!$F$103+('[1]Pricing Schedule'!$F$105*M1052))*3,
IF(AND(I1052=38000,R1052&gt;314.8,R1052&lt;=504.6,M1052&gt;10),('[1]Pricing Schedule'!$F$111+('[1]Pricing Schedule'!$F$113*M1052))*3,
IF(AND(I1052=38000,R1052&gt;472.2,R1052&lt;=672.8,M1052&lt;=10),('[1]Pricing Schedule'!$F$103+('[1]Pricing Schedule'!$F$105*M1052))*4,
IF(AND(I1052=38000,R1052&gt;472.2,R1052&lt;=672.8,M1052&gt;10),('[1]Pricing Schedule'!$F$111+('[1]Pricing Schedule'!$F$113*M1052))*4,
IF(AND(I1052=110000,R1052&lt;=12.8,M1052&gt;2),'[1]Pricing Schedule'!$F$62+('[1]Pricing Schedule'!$F$63*M1052),
IF(AND(I1052=110000,R1052&lt;=12.8,M1052&lt;=2),'[1]Pricing Schedule'!$F$96+('[1]Pricing Schedule'!$F$97*M1052),
IF(AND(I1052=110000,R1052&gt;12.8,R1052&lt;=22.8,M1052&gt;3),'[1]Pricing Schedule'!$F$71+('[1]Pricing Schedule'!$F$72*M1052),
IF(AND(I1052=110000,R1052&gt;12.8,R1052&lt;=22.8,M1052&lt;=3),'[1]Pricing Schedule'!$F$96+('[1]Pricing Schedule'!$F$97*M1052),
IF(AND(I1052=110000,R1052&gt;22.8,R1052&lt;=30.2),'[1]Pricing Schedule'!$F$80+('[1]Pricing Schedule'!$F$81*M1052),
IF(AND(I1052=110000,R1052&gt;30.2,R1052&lt;=45.9),'[1]Pricing Schedule'!$F$89+('[1]Pricing Schedule'!$F$90*M1052),
IF(AND(I1052=110000,R1052&gt;45.9,R1052&lt;=123.4),'[1]Pricing Schedule'!$F$96+('[1]Pricing Schedule'!$F$97*M1052),
IF(AND(I1052=110000,R1052&gt;123.4,R1052&lt;=168.2,M1052&lt;=10),'[1]Pricing Schedule'!$F$103+('[1]Pricing Schedule'!$F$105*M1052),
IF(AND(I1052=110000,R1052&gt;123.4,R1052&lt;=168.2,M1052&gt;10),'[1]Pricing Schedule'!$F$111+('[1]Pricing Schedule'!$F$113*M1052),
IF(AND(I1052=110000,R1052&gt;168.2,R1052&lt;=336.4,M1052&lt;=10),('[1]Pricing Schedule'!$F$103+('[1]Pricing Schedule'!$F$105*M1052))*2,
IF(AND(I1052=110000,R1052&gt;168.2,R1052&lt;=336.4,M1052&gt;10),('[1]Pricing Schedule'!$F$111+('[1]Pricing Schedule'!$F$113*M1052))*2,
IF(AND(I1052=110000,R1052&gt;336.4,R1052&lt;=504.6,M1052&lt;=10),('[1]Pricing Schedule'!$F$103+('[1]Pricing Schedule'!$F$105*M1052))*3,
IF(AND(I1052=110000,R1052&gt;336.4,R1052&lt;=504.6,M1052&gt;10),('[1]Pricing Schedule'!$F$111+('[1]Pricing Schedule'!$F$113*M1052))*3,
IF(AND(I1052=110000,R1052&gt;504.6,R1052&lt;=672.8,M1052&lt;=10),('[1]Pricing Schedule'!$F$103+('[1]Pricing Schedule'!$F$105*M1052))*4,
IF(AND(I1052=110000,R1052&gt;504.6,R1052&lt;=672.8,M1052&gt;10),('[1]Pricing Schedule'!$F$111+('[1]Pricing Schedule'!$F$113*M1052))*4,
IF(AND(I1052=110000,R1052&gt;672.8,R1052&lt;=841,M1052&lt;=10),('[1]Pricing Schedule'!$F$103+('[1]Pricing Schedule'!$F$105*M1052))*5,
IF(AND(I1052=110000,R1052&gt;672.8,R1052&lt;=841,M1052&gt;10),('[1]Pricing Schedule'!$F$111+('[1]Pricing Schedule'!$F$113*M1052))*5,
IF(AND(I1052=110000,R1052&gt;672.8,R1052&lt;=841,M1052&lt;=10),('[1]Pricing Schedule'!$F$103+('[1]Pricing Schedule'!$F$105*M1052))*5,
IF(AND(I1052=110000,R1052&gt;672.8,R1052&lt;=841,M1052&gt;10),('[1]Pricing Schedule'!$F$111+('[1]Pricing Schedule'!$F$113*M1052))*5,
IF(AND(I1052=110000,R1052&gt;1345.6,R1052&lt;=1513.8,M1052&lt;=10),('[1]Pricing Schedule'!$F$103+('[1]Pricing Schedule'!$F$105*M1052))*9,
IF(AND(I1052=110000,R1052&gt;1345.6,R1052&lt;=1513.8,M1052&gt;10),('[1]Pricing Schedule'!$F$111+('[1]Pricing Schedule'!$F$113*M1052))*9,
9999999999)))))))))))))))))))))))))))))))))))))))</f>
        <v>699140</v>
      </c>
      <c r="T1052" s="21">
        <f>IF(AND(I1052=38000,R1052&lt;=4.5,M1052&gt;8),'[1]Pricing Schedule'!$J$9,
IF(AND(I1052=38000,R1052&lt;=4.5,M1052&lt;=8),'[1]Pricing Schedule'!$J$36,
IF(AND(I1052=38000,R1052&gt;4.5,R1052&lt;=9,M1052&gt;8),'[1]Pricing Schedule'!$J$18,
IF(AND(I1052=38000,R1052&gt;4.5,R1052&lt;=9,M1052&lt;=8),'[1]Pricing Schedule'!$J$36,
IF(AND(I1052=38000,R1052&gt;9,R1052&lt;=12.8,M1052&gt;8),'[1]Pricing Schedule'!$J$27,
IF(AND(I1052=38000,R1052&gt;9,R1052&lt;=12.8,M1052&lt;=8),'[1]Pricing Schedule'!$J$36,
IF(AND(I1052=38000,R1052&gt;12.8,R1052&lt;=22.8),'[1]Pricing Schedule'!$J$36,
IF(AND(I1052=38000,R1052&gt;22.8,R1052&lt;=30.2),'[1]Pricing Schedule'!$J$45,
IF(AND(I1052=38000,R1052&gt;30.2,R1052&lt;=45.9),'[1]Pricing Schedule'!$J$54,
IF(AND(I1052=38000,R1052&gt;45.9,R1052&lt;=123.4),'[1]Pricing Schedule'!$J$97,
IF(AND(I1052=38000,R1052&gt;123.4,R1052&lt;=168.2,M1052&lt;=10),'[1]Pricing Schedule'!$J$105,
IF(AND(I1052=38000,R1052&gt;123.4,R1052&lt;=168.2,M1052&gt;10),'[1]Pricing Schedule'!$J$113,
IF(AND(I1052=38000,R1052&gt;168.2,R1052&lt;=336.4,M1052&lt;=10),('[1]Pricing Schedule'!$J$105),
IF(AND(I1052=38000,R1052&gt;168.2,R1052&lt;=336.4,M1052&gt;10),('[1]Pricing Schedule'!$J$113),
IF(AND(I1052=38000,R1052&gt;336.4,R1052&lt;=504.6,M1052&lt;=10),('[1]Pricing Schedule'!$J$105),
IF(AND(I1052=38000,R1052&gt;336.4,R1052&lt;=504.6,M1052&gt;10),('[1]Pricing Schedule'!$J$113),
IF(AND(I1052=38000,R1052&gt;504.6,R1052&lt;=672.8,M1052&lt;=10),('[1]Pricing Schedule'!$J$105),
IF(AND(I1052=38000,R1052&gt;504.6,R1052&lt;=672.8,M1052&gt;10),('[1]Pricing Schedule'!$J$113),
IF(AND(I1052=110000,R1052&lt;=12.8,M1052&gt;2),'[1]Pricing Schedule'!$J$63,
IF(AND(I1052=110000,R1052&lt;=12.8,M1052&lt;=2),'[1]Pricing Schedule'!$J$97,
IF(AND(I1052=110000,R1052&gt;12.8,R1052&lt;=22.8,M1052&gt;3),'[1]Pricing Schedule'!$J$72,
IF(AND(I1052=110000,R1052&gt;12.8,R1052&lt;=22.8,M1052&lt;=3),'[1]Pricing Schedule'!$J$97,
IF(AND(I1052=110000,R1052&gt;22.8,R1052&lt;=30.2),'[1]Pricing Schedule'!$J$81,
IF(AND(I1052=110000,R1052&gt;30.2,R1052&lt;=45.9),'[1]Pricing Schedule'!$J$90,
IF(AND(I1052=110000,R1052&gt;45.9,R1052&lt;=123.4),'[1]Pricing Schedule'!$J$97,
IF(AND(I1052=110000,R1052&gt;123.4,R1052&lt;=168.2,M1052&lt;=10),'[1]Pricing Schedule'!$J$105,
IF(AND(I1052=110000,R1052&gt;123.4,R1052&lt;=168.2,M1052&gt;10),'[1]Pricing Schedule'!$J$113,
IF(AND(I1052=110000,R1052&gt;168.2,R1052&lt;=336.2,M1052&lt;=10),('[1]Pricing Schedule'!$J$105),
IF(AND(I1052=110000,R1052&gt;168.2,R1052&lt;=336.2,M1052&gt;10),('[1]Pricing Schedule'!$J$113),
IF(AND(I1052=110000,R1052&gt;336.4,R1052&lt;=504.6,M1052&lt;=10),('[1]Pricing Schedule'!$J$105),
IF(AND(I1052=110000,R1052&gt;336.4,R1052&lt;=504.6,M1052&gt;10),('[1]Pricing Schedule'!$J$113),
IF(AND(I1052=110000,R1052&gt;504.6,R1052&lt;=672.8,M1052&lt;=10),('[1]Pricing Schedule'!$J$105),
IF(AND(I1052=110000,R1052&gt;504.6,R1052&lt;=672.8,M1052&gt;10),('[1]Pricing Schedule'!$J$113),
IF(AND(I1052=110000,R1052&gt;672.8,R1052&lt;=841,M1052&lt;=10),('[1]Pricing Schedule'!$J$105),
IF(AND(I1052=110000,R1052&gt;672.8,R1052&lt;=841,M1052&gt;10),('[1]Pricing Schedule'!$J$113),
IF(AND(I1052=110000,R1052&gt;1682,R1052&lt;=1850.2,M1052&lt;=10),('[1]Pricing Schedule'!$J$105),
IF(AND(I1052=110000,R1052&gt;1682,R1052&lt;=1850.2,M1052&gt;10),('[1]Pricing Schedule'!$J$113),
IF(AND(I1052=110000,R1052&gt;2018.4,R1052&lt;=2186.6,M1052&lt;=10),('[1]Pricing Schedule'!$J$105),
IF(AND(I1052=110000,R1052&gt;2018.4,R1052&lt;=2186.6,M1052&gt;10),('[1]Pricing Schedule'!$J$113),999999999)))))))))))))))))))))))))))))))))))))))</f>
        <v>4</v>
      </c>
      <c r="U1052" s="40">
        <f t="shared" si="102"/>
        <v>166461.90476190476</v>
      </c>
      <c r="V1052" s="41">
        <f t="shared" si="103"/>
        <v>6.0073804960379897</v>
      </c>
      <c r="Y1052" s="23">
        <v>317</v>
      </c>
      <c r="Z1052" s="23">
        <v>203</v>
      </c>
      <c r="AR1052" s="35"/>
    </row>
    <row r="1053" spans="1:44">
      <c r="A1053" s="23">
        <v>1054</v>
      </c>
      <c r="B1053" s="23">
        <v>1054</v>
      </c>
      <c r="C1053" s="23" t="s">
        <v>1561</v>
      </c>
      <c r="D1053" s="23" t="s">
        <v>110</v>
      </c>
      <c r="E1053" s="23" t="s">
        <v>110</v>
      </c>
      <c r="F1053" s="23" t="s">
        <v>111</v>
      </c>
      <c r="G1053" s="23" t="s">
        <v>112</v>
      </c>
      <c r="H1053" s="23" t="s">
        <v>113</v>
      </c>
      <c r="I1053" s="13">
        <v>38000</v>
      </c>
      <c r="J1053" s="13">
        <v>38000</v>
      </c>
      <c r="K1053" s="13">
        <v>20000</v>
      </c>
      <c r="L1053" s="24">
        <v>4.9640000000000004</v>
      </c>
      <c r="M1053" s="37">
        <f t="shared" si="98"/>
        <v>5</v>
      </c>
      <c r="N1053" s="24">
        <v>1.081</v>
      </c>
      <c r="O1053" s="13">
        <v>2</v>
      </c>
      <c r="P1053" s="36">
        <f t="shared" si="99"/>
        <v>0.81074999999999997</v>
      </c>
      <c r="Q1053" s="38">
        <f t="shared" si="100"/>
        <v>8.4</v>
      </c>
      <c r="R1053" s="37">
        <f t="shared" si="101"/>
        <v>8.4</v>
      </c>
      <c r="S1053" s="39">
        <f>IF(AND(I1053=38000,R1053&lt;=4.5,M1053&gt;8),'[1]Pricing Schedule'!$F$8+('[1]Pricing Schedule'!$F$9*M1053),
IF(AND(I1053=38000,R1053&lt;=4.5,M1053&lt;=8),'[1]Pricing Schedule'!$F$34+('[1]Pricing Schedule'!$F$36*M1053),
IF(AND(I1053=38000,R1053&gt;4.5,R1053&lt;=9,M1053&gt;8),'[1]Pricing Schedule'!$F$17+('[1]Pricing Schedule'!$F$18*M1053),
IF(AND(I1053=38000,R1053&gt;4.5,R1053&lt;=9,M1053&lt;=8),'[1]Pricing Schedule'!$F$34+('[1]Pricing Schedule'!$F$36*M1053),
IF(AND(I1053=38000,R1053&gt;9,R1053&lt;=12.8,M1053&gt;8),'[1]Pricing Schedule'!$F$26+('[1]Pricing Schedule'!$F$27*M1053),
IF(AND(I1053=38000,R1053&gt;9,R1053&lt;=12.8,M1053&lt;=8),'[1]Pricing Schedule'!$F$34+('[1]Pricing Schedule'!$F$36*M1053),
IF(AND(I1053=38000,R1053&gt;12.8,R1053&lt;=22.8),'[1]Pricing Schedule'!$F$34+('[1]Pricing Schedule'!$F$36*M1053),
IF(AND(I1053=38000,R1053&gt;22.8,R1053&lt;=30.2),'[1]Pricing Schedule'!$F$43+('[1]Pricing Schedule'!$F$45*M1053),
IF(AND(I1053=38000,R1053&gt;30.2,R1053&lt;=45.9),'[1]Pricing Schedule'!$F$52+('[1]Pricing Schedule'!$F$54*M1053),
IF(AND(I1053=38000,R1053&gt;45.9,R1053&lt;=123.4),'[1]Pricing Schedule'!$F$96+('[1]Pricing Schedule'!$F$97*M1053),
IF(AND(I1053=38000,R1053&gt;123.4,R1053&lt;=168.2,M1053&lt;=10),'[1]Pricing Schedule'!$F$103+('[1]Pricing Schedule'!$F$105*M1053),
IF(AND(I1053=38000,R1053&gt;123.4,R1053&lt;=168.2,M1053&gt;10),'[1]Pricing Schedule'!$F$111+('[1]Pricing Schedule'!$F$113*M1053),
IF(AND(I1053=38000,R1053&gt;157.4,R1053&lt;=336.4,M1053&lt;=10),('[1]Pricing Schedule'!$F$103+('[1]Pricing Schedule'!$F$105*M1053))*2,
IF(AND(I1053=38000,R1053&gt;157.4,R1053&lt;=336.4,M1053&gt;10),('[1]Pricing Schedule'!$F$111+('[1]Pricing Schedule'!$F$113*M1053))*2,
IF(AND(I1053=38000,R1053&gt;314.8,R1053&lt;=504.6,M1053&lt;=10),('[1]Pricing Schedule'!$F$103+('[1]Pricing Schedule'!$F$105*M1053))*3,
IF(AND(I1053=38000,R1053&gt;314.8,R1053&lt;=504.6,M1053&gt;10),('[1]Pricing Schedule'!$F$111+('[1]Pricing Schedule'!$F$113*M1053))*3,
IF(AND(I1053=38000,R1053&gt;472.2,R1053&lt;=672.8,M1053&lt;=10),('[1]Pricing Schedule'!$F$103+('[1]Pricing Schedule'!$F$105*M1053))*4,
IF(AND(I1053=38000,R1053&gt;472.2,R1053&lt;=672.8,M1053&gt;10),('[1]Pricing Schedule'!$F$111+('[1]Pricing Schedule'!$F$113*M1053))*4,
IF(AND(I1053=110000,R1053&lt;=12.8,M1053&gt;2),'[1]Pricing Schedule'!$F$62+('[1]Pricing Schedule'!$F$63*M1053),
IF(AND(I1053=110000,R1053&lt;=12.8,M1053&lt;=2),'[1]Pricing Schedule'!$F$96+('[1]Pricing Schedule'!$F$97*M1053),
IF(AND(I1053=110000,R1053&gt;12.8,R1053&lt;=22.8,M1053&gt;3),'[1]Pricing Schedule'!$F$71+('[1]Pricing Schedule'!$F$72*M1053),
IF(AND(I1053=110000,R1053&gt;12.8,R1053&lt;=22.8,M1053&lt;=3),'[1]Pricing Schedule'!$F$96+('[1]Pricing Schedule'!$F$97*M1053),
IF(AND(I1053=110000,R1053&gt;22.8,R1053&lt;=30.2),'[1]Pricing Schedule'!$F$80+('[1]Pricing Schedule'!$F$81*M1053),
IF(AND(I1053=110000,R1053&gt;30.2,R1053&lt;=45.9),'[1]Pricing Schedule'!$F$89+('[1]Pricing Schedule'!$F$90*M1053),
IF(AND(I1053=110000,R1053&gt;45.9,R1053&lt;=123.4),'[1]Pricing Schedule'!$F$96+('[1]Pricing Schedule'!$F$97*M1053),
IF(AND(I1053=110000,R1053&gt;123.4,R1053&lt;=168.2,M1053&lt;=10),'[1]Pricing Schedule'!$F$103+('[1]Pricing Schedule'!$F$105*M1053),
IF(AND(I1053=110000,R1053&gt;123.4,R1053&lt;=168.2,M1053&gt;10),'[1]Pricing Schedule'!$F$111+('[1]Pricing Schedule'!$F$113*M1053),
IF(AND(I1053=110000,R1053&gt;168.2,R1053&lt;=336.4,M1053&lt;=10),('[1]Pricing Schedule'!$F$103+('[1]Pricing Schedule'!$F$105*M1053))*2,
IF(AND(I1053=110000,R1053&gt;168.2,R1053&lt;=336.4,M1053&gt;10),('[1]Pricing Schedule'!$F$111+('[1]Pricing Schedule'!$F$113*M1053))*2,
IF(AND(I1053=110000,R1053&gt;336.4,R1053&lt;=504.6,M1053&lt;=10),('[1]Pricing Schedule'!$F$103+('[1]Pricing Schedule'!$F$105*M1053))*3,
IF(AND(I1053=110000,R1053&gt;336.4,R1053&lt;=504.6,M1053&gt;10),('[1]Pricing Schedule'!$F$111+('[1]Pricing Schedule'!$F$113*M1053))*3,
IF(AND(I1053=110000,R1053&gt;504.6,R1053&lt;=672.8,M1053&lt;=10),('[1]Pricing Schedule'!$F$103+('[1]Pricing Schedule'!$F$105*M1053))*4,
IF(AND(I1053=110000,R1053&gt;504.6,R1053&lt;=672.8,M1053&gt;10),('[1]Pricing Schedule'!$F$111+('[1]Pricing Schedule'!$F$113*M1053))*4,
IF(AND(I1053=110000,R1053&gt;672.8,R1053&lt;=841,M1053&lt;=10),('[1]Pricing Schedule'!$F$103+('[1]Pricing Schedule'!$F$105*M1053))*5,
IF(AND(I1053=110000,R1053&gt;672.8,R1053&lt;=841,M1053&gt;10),('[1]Pricing Schedule'!$F$111+('[1]Pricing Schedule'!$F$113*M1053))*5,
IF(AND(I1053=110000,R1053&gt;672.8,R1053&lt;=841,M1053&lt;=10),('[1]Pricing Schedule'!$F$103+('[1]Pricing Schedule'!$F$105*M1053))*5,
IF(AND(I1053=110000,R1053&gt;672.8,R1053&lt;=841,M1053&gt;10),('[1]Pricing Schedule'!$F$111+('[1]Pricing Schedule'!$F$113*M1053))*5,
IF(AND(I1053=110000,R1053&gt;1345.6,R1053&lt;=1513.8,M1053&lt;=10),('[1]Pricing Schedule'!$F$103+('[1]Pricing Schedule'!$F$105*M1053))*9,
IF(AND(I1053=110000,R1053&gt;1345.6,R1053&lt;=1513.8,M1053&gt;10),('[1]Pricing Schedule'!$F$111+('[1]Pricing Schedule'!$F$113*M1053))*9,
9999999999)))))))))))))))))))))))))))))))))))))))</f>
        <v>699140</v>
      </c>
      <c r="T1053" s="21">
        <f>IF(AND(I1053=38000,R1053&lt;=4.5,M1053&gt;8),'[1]Pricing Schedule'!$J$9,
IF(AND(I1053=38000,R1053&lt;=4.5,M1053&lt;=8),'[1]Pricing Schedule'!$J$36,
IF(AND(I1053=38000,R1053&gt;4.5,R1053&lt;=9,M1053&gt;8),'[1]Pricing Schedule'!$J$18,
IF(AND(I1053=38000,R1053&gt;4.5,R1053&lt;=9,M1053&lt;=8),'[1]Pricing Schedule'!$J$36,
IF(AND(I1053=38000,R1053&gt;9,R1053&lt;=12.8,M1053&gt;8),'[1]Pricing Schedule'!$J$27,
IF(AND(I1053=38000,R1053&gt;9,R1053&lt;=12.8,M1053&lt;=8),'[1]Pricing Schedule'!$J$36,
IF(AND(I1053=38000,R1053&gt;12.8,R1053&lt;=22.8),'[1]Pricing Schedule'!$J$36,
IF(AND(I1053=38000,R1053&gt;22.8,R1053&lt;=30.2),'[1]Pricing Schedule'!$J$45,
IF(AND(I1053=38000,R1053&gt;30.2,R1053&lt;=45.9),'[1]Pricing Schedule'!$J$54,
IF(AND(I1053=38000,R1053&gt;45.9,R1053&lt;=123.4),'[1]Pricing Schedule'!$J$97,
IF(AND(I1053=38000,R1053&gt;123.4,R1053&lt;=168.2,M1053&lt;=10),'[1]Pricing Schedule'!$J$105,
IF(AND(I1053=38000,R1053&gt;123.4,R1053&lt;=168.2,M1053&gt;10),'[1]Pricing Schedule'!$J$113,
IF(AND(I1053=38000,R1053&gt;168.2,R1053&lt;=336.4,M1053&lt;=10),('[1]Pricing Schedule'!$J$105),
IF(AND(I1053=38000,R1053&gt;168.2,R1053&lt;=336.4,M1053&gt;10),('[1]Pricing Schedule'!$J$113),
IF(AND(I1053=38000,R1053&gt;336.4,R1053&lt;=504.6,M1053&lt;=10),('[1]Pricing Schedule'!$J$105),
IF(AND(I1053=38000,R1053&gt;336.4,R1053&lt;=504.6,M1053&gt;10),('[1]Pricing Schedule'!$J$113),
IF(AND(I1053=38000,R1053&gt;504.6,R1053&lt;=672.8,M1053&lt;=10),('[1]Pricing Schedule'!$J$105),
IF(AND(I1053=38000,R1053&gt;504.6,R1053&lt;=672.8,M1053&gt;10),('[1]Pricing Schedule'!$J$113),
IF(AND(I1053=110000,R1053&lt;=12.8,M1053&gt;2),'[1]Pricing Schedule'!$J$63,
IF(AND(I1053=110000,R1053&lt;=12.8,M1053&lt;=2),'[1]Pricing Schedule'!$J$97,
IF(AND(I1053=110000,R1053&gt;12.8,R1053&lt;=22.8,M1053&gt;3),'[1]Pricing Schedule'!$J$72,
IF(AND(I1053=110000,R1053&gt;12.8,R1053&lt;=22.8,M1053&lt;=3),'[1]Pricing Schedule'!$J$97,
IF(AND(I1053=110000,R1053&gt;22.8,R1053&lt;=30.2),'[1]Pricing Schedule'!$J$81,
IF(AND(I1053=110000,R1053&gt;30.2,R1053&lt;=45.9),'[1]Pricing Schedule'!$J$90,
IF(AND(I1053=110000,R1053&gt;45.9,R1053&lt;=123.4),'[1]Pricing Schedule'!$J$97,
IF(AND(I1053=110000,R1053&gt;123.4,R1053&lt;=168.2,M1053&lt;=10),'[1]Pricing Schedule'!$J$105,
IF(AND(I1053=110000,R1053&gt;123.4,R1053&lt;=168.2,M1053&gt;10),'[1]Pricing Schedule'!$J$113,
IF(AND(I1053=110000,R1053&gt;168.2,R1053&lt;=336.2,M1053&lt;=10),('[1]Pricing Schedule'!$J$105),
IF(AND(I1053=110000,R1053&gt;168.2,R1053&lt;=336.2,M1053&gt;10),('[1]Pricing Schedule'!$J$113),
IF(AND(I1053=110000,R1053&gt;336.4,R1053&lt;=504.6,M1053&lt;=10),('[1]Pricing Schedule'!$J$105),
IF(AND(I1053=110000,R1053&gt;336.4,R1053&lt;=504.6,M1053&gt;10),('[1]Pricing Schedule'!$J$113),
IF(AND(I1053=110000,R1053&gt;504.6,R1053&lt;=672.8,M1053&lt;=10),('[1]Pricing Schedule'!$J$105),
IF(AND(I1053=110000,R1053&gt;504.6,R1053&lt;=672.8,M1053&gt;10),('[1]Pricing Schedule'!$J$113),
IF(AND(I1053=110000,R1053&gt;672.8,R1053&lt;=841,M1053&lt;=10),('[1]Pricing Schedule'!$J$105),
IF(AND(I1053=110000,R1053&gt;672.8,R1053&lt;=841,M1053&gt;10),('[1]Pricing Schedule'!$J$113),
IF(AND(I1053=110000,R1053&gt;1682,R1053&lt;=1850.2,M1053&lt;=10),('[1]Pricing Schedule'!$J$105),
IF(AND(I1053=110000,R1053&gt;1682,R1053&lt;=1850.2,M1053&gt;10),('[1]Pricing Schedule'!$J$113),
IF(AND(I1053=110000,R1053&gt;2018.4,R1053&lt;=2186.6,M1053&lt;=10),('[1]Pricing Schedule'!$J$105),
IF(AND(I1053=110000,R1053&gt;2018.4,R1053&lt;=2186.6,M1053&gt;10),('[1]Pricing Schedule'!$J$113),999999999)))))))))))))))))))))))))))))))))))))))</f>
        <v>4</v>
      </c>
      <c r="U1053" s="40">
        <f t="shared" si="102"/>
        <v>83230.952380952382</v>
      </c>
      <c r="V1053" s="41">
        <f t="shared" si="103"/>
        <v>12.014760992075979</v>
      </c>
      <c r="Y1053" s="23">
        <v>668</v>
      </c>
      <c r="Z1053" s="23">
        <v>636</v>
      </c>
      <c r="AR1053" s="35"/>
    </row>
    <row r="1054" spans="1:44">
      <c r="A1054" s="23">
        <v>1055</v>
      </c>
      <c r="B1054" s="23">
        <v>1055</v>
      </c>
      <c r="C1054" s="23" t="s">
        <v>1562</v>
      </c>
      <c r="D1054" s="23" t="s">
        <v>149</v>
      </c>
      <c r="E1054" s="23" t="s">
        <v>149</v>
      </c>
      <c r="F1054" s="23" t="s">
        <v>697</v>
      </c>
      <c r="G1054" s="23" t="s">
        <v>698</v>
      </c>
      <c r="H1054" s="23" t="s">
        <v>133</v>
      </c>
      <c r="I1054" s="13">
        <v>110000</v>
      </c>
      <c r="J1054" s="13">
        <v>110000</v>
      </c>
      <c r="K1054" s="13">
        <v>38000</v>
      </c>
      <c r="L1054" s="24">
        <v>7.1550000000000002</v>
      </c>
      <c r="M1054" s="37">
        <f t="shared" si="98"/>
        <v>8</v>
      </c>
      <c r="N1054" s="24">
        <v>0.42299999999999999</v>
      </c>
      <c r="O1054" s="13">
        <v>2</v>
      </c>
      <c r="P1054" s="36">
        <f t="shared" si="99"/>
        <v>0.42299999999999999</v>
      </c>
      <c r="Q1054" s="38">
        <f t="shared" si="100"/>
        <v>4.2</v>
      </c>
      <c r="R1054" s="37">
        <f t="shared" si="101"/>
        <v>4.2</v>
      </c>
      <c r="S1054" s="39">
        <f>IF(AND(I1054=38000,R1054&lt;=4.5,M1054&gt;8),'[1]Pricing Schedule'!$F$8+('[1]Pricing Schedule'!$F$9*M1054),
IF(AND(I1054=38000,R1054&lt;=4.5,M1054&lt;=8),'[1]Pricing Schedule'!$F$34+('[1]Pricing Schedule'!$F$36*M1054),
IF(AND(I1054=38000,R1054&gt;4.5,R1054&lt;=9,M1054&gt;8),'[1]Pricing Schedule'!$F$17+('[1]Pricing Schedule'!$F$18*M1054),
IF(AND(I1054=38000,R1054&gt;4.5,R1054&lt;=9,M1054&lt;=8),'[1]Pricing Schedule'!$F$34+('[1]Pricing Schedule'!$F$36*M1054),
IF(AND(I1054=38000,R1054&gt;9,R1054&lt;=12.8,M1054&gt;8),'[1]Pricing Schedule'!$F$26+('[1]Pricing Schedule'!$F$27*M1054),
IF(AND(I1054=38000,R1054&gt;9,R1054&lt;=12.8,M1054&lt;=8),'[1]Pricing Schedule'!$F$34+('[1]Pricing Schedule'!$F$36*M1054),
IF(AND(I1054=38000,R1054&gt;12.8,R1054&lt;=22.8),'[1]Pricing Schedule'!$F$34+('[1]Pricing Schedule'!$F$36*M1054),
IF(AND(I1054=38000,R1054&gt;22.8,R1054&lt;=30.2),'[1]Pricing Schedule'!$F$43+('[1]Pricing Schedule'!$F$45*M1054),
IF(AND(I1054=38000,R1054&gt;30.2,R1054&lt;=45.9),'[1]Pricing Schedule'!$F$52+('[1]Pricing Schedule'!$F$54*M1054),
IF(AND(I1054=38000,R1054&gt;45.9,R1054&lt;=123.4),'[1]Pricing Schedule'!$F$96+('[1]Pricing Schedule'!$F$97*M1054),
IF(AND(I1054=38000,R1054&gt;123.4,R1054&lt;=168.2,M1054&lt;=10),'[1]Pricing Schedule'!$F$103+('[1]Pricing Schedule'!$F$105*M1054),
IF(AND(I1054=38000,R1054&gt;123.4,R1054&lt;=168.2,M1054&gt;10),'[1]Pricing Schedule'!$F$111+('[1]Pricing Schedule'!$F$113*M1054),
IF(AND(I1054=38000,R1054&gt;157.4,R1054&lt;=336.4,M1054&lt;=10),('[1]Pricing Schedule'!$F$103+('[1]Pricing Schedule'!$F$105*M1054))*2,
IF(AND(I1054=38000,R1054&gt;157.4,R1054&lt;=336.4,M1054&gt;10),('[1]Pricing Schedule'!$F$111+('[1]Pricing Schedule'!$F$113*M1054))*2,
IF(AND(I1054=38000,R1054&gt;314.8,R1054&lt;=504.6,M1054&lt;=10),('[1]Pricing Schedule'!$F$103+('[1]Pricing Schedule'!$F$105*M1054))*3,
IF(AND(I1054=38000,R1054&gt;314.8,R1054&lt;=504.6,M1054&gt;10),('[1]Pricing Schedule'!$F$111+('[1]Pricing Schedule'!$F$113*M1054))*3,
IF(AND(I1054=38000,R1054&gt;472.2,R1054&lt;=672.8,M1054&lt;=10),('[1]Pricing Schedule'!$F$103+('[1]Pricing Schedule'!$F$105*M1054))*4,
IF(AND(I1054=38000,R1054&gt;472.2,R1054&lt;=672.8,M1054&gt;10),('[1]Pricing Schedule'!$F$111+('[1]Pricing Schedule'!$F$113*M1054))*4,
IF(AND(I1054=110000,R1054&lt;=12.8,M1054&gt;2),'[1]Pricing Schedule'!$F$62+('[1]Pricing Schedule'!$F$63*M1054),
IF(AND(I1054=110000,R1054&lt;=12.8,M1054&lt;=2),'[1]Pricing Schedule'!$F$96+('[1]Pricing Schedule'!$F$97*M1054),
IF(AND(I1054=110000,R1054&gt;12.8,R1054&lt;=22.8,M1054&gt;3),'[1]Pricing Schedule'!$F$71+('[1]Pricing Schedule'!$F$72*M1054),
IF(AND(I1054=110000,R1054&gt;12.8,R1054&lt;=22.8,M1054&lt;=3),'[1]Pricing Schedule'!$F$96+('[1]Pricing Schedule'!$F$97*M1054),
IF(AND(I1054=110000,R1054&gt;22.8,R1054&lt;=30.2),'[1]Pricing Schedule'!$F$80+('[1]Pricing Schedule'!$F$81*M1054),
IF(AND(I1054=110000,R1054&gt;30.2,R1054&lt;=45.9),'[1]Pricing Schedule'!$F$89+('[1]Pricing Schedule'!$F$90*M1054),
IF(AND(I1054=110000,R1054&gt;45.9,R1054&lt;=123.4),'[1]Pricing Schedule'!$F$96+('[1]Pricing Schedule'!$F$97*M1054),
IF(AND(I1054=110000,R1054&gt;123.4,R1054&lt;=168.2,M1054&lt;=10),'[1]Pricing Schedule'!$F$103+('[1]Pricing Schedule'!$F$105*M1054),
IF(AND(I1054=110000,R1054&gt;123.4,R1054&lt;=168.2,M1054&gt;10),'[1]Pricing Schedule'!$F$111+('[1]Pricing Schedule'!$F$113*M1054),
IF(AND(I1054=110000,R1054&gt;168.2,R1054&lt;=336.4,M1054&lt;=10),('[1]Pricing Schedule'!$F$103+('[1]Pricing Schedule'!$F$105*M1054))*2,
IF(AND(I1054=110000,R1054&gt;168.2,R1054&lt;=336.4,M1054&gt;10),('[1]Pricing Schedule'!$F$111+('[1]Pricing Schedule'!$F$113*M1054))*2,
IF(AND(I1054=110000,R1054&gt;336.4,R1054&lt;=504.6,M1054&lt;=10),('[1]Pricing Schedule'!$F$103+('[1]Pricing Schedule'!$F$105*M1054))*3,
IF(AND(I1054=110000,R1054&gt;336.4,R1054&lt;=504.6,M1054&gt;10),('[1]Pricing Schedule'!$F$111+('[1]Pricing Schedule'!$F$113*M1054))*3,
IF(AND(I1054=110000,R1054&gt;504.6,R1054&lt;=672.8,M1054&lt;=10),('[1]Pricing Schedule'!$F$103+('[1]Pricing Schedule'!$F$105*M1054))*4,
IF(AND(I1054=110000,R1054&gt;504.6,R1054&lt;=672.8,M1054&gt;10),('[1]Pricing Schedule'!$F$111+('[1]Pricing Schedule'!$F$113*M1054))*4,
IF(AND(I1054=110000,R1054&gt;672.8,R1054&lt;=841,M1054&lt;=10),('[1]Pricing Schedule'!$F$103+('[1]Pricing Schedule'!$F$105*M1054))*5,
IF(AND(I1054=110000,R1054&gt;672.8,R1054&lt;=841,M1054&gt;10),('[1]Pricing Schedule'!$F$111+('[1]Pricing Schedule'!$F$113*M1054))*5,
IF(AND(I1054=110000,R1054&gt;672.8,R1054&lt;=841,M1054&lt;=10),('[1]Pricing Schedule'!$F$103+('[1]Pricing Schedule'!$F$105*M1054))*5,
IF(AND(I1054=110000,R1054&gt;672.8,R1054&lt;=841,M1054&gt;10),('[1]Pricing Schedule'!$F$111+('[1]Pricing Schedule'!$F$113*M1054))*5,
IF(AND(I1054=110000,R1054&gt;1345.6,R1054&lt;=1513.8,M1054&lt;=10),('[1]Pricing Schedule'!$F$103+('[1]Pricing Schedule'!$F$105*M1054))*9,
IF(AND(I1054=110000,R1054&gt;1345.6,R1054&lt;=1513.8,M1054&gt;10),('[1]Pricing Schedule'!$F$111+('[1]Pricing Schedule'!$F$113*M1054))*9,
9999999999)))))))))))))))))))))))))))))))))))))))</f>
        <v>1838070</v>
      </c>
      <c r="T1054" s="21">
        <f>IF(AND(I1054=38000,R1054&lt;=4.5,M1054&gt;8),'[1]Pricing Schedule'!$J$9,
IF(AND(I1054=38000,R1054&lt;=4.5,M1054&lt;=8),'[1]Pricing Schedule'!$J$36,
IF(AND(I1054=38000,R1054&gt;4.5,R1054&lt;=9,M1054&gt;8),'[1]Pricing Schedule'!$J$18,
IF(AND(I1054=38000,R1054&gt;4.5,R1054&lt;=9,M1054&lt;=8),'[1]Pricing Schedule'!$J$36,
IF(AND(I1054=38000,R1054&gt;9,R1054&lt;=12.8,M1054&gt;8),'[1]Pricing Schedule'!$J$27,
IF(AND(I1054=38000,R1054&gt;9,R1054&lt;=12.8,M1054&lt;=8),'[1]Pricing Schedule'!$J$36,
IF(AND(I1054=38000,R1054&gt;12.8,R1054&lt;=22.8),'[1]Pricing Schedule'!$J$36,
IF(AND(I1054=38000,R1054&gt;22.8,R1054&lt;=30.2),'[1]Pricing Schedule'!$J$45,
IF(AND(I1054=38000,R1054&gt;30.2,R1054&lt;=45.9),'[1]Pricing Schedule'!$J$54,
IF(AND(I1054=38000,R1054&gt;45.9,R1054&lt;=123.4),'[1]Pricing Schedule'!$J$97,
IF(AND(I1054=38000,R1054&gt;123.4,R1054&lt;=168.2,M1054&lt;=10),'[1]Pricing Schedule'!$J$105,
IF(AND(I1054=38000,R1054&gt;123.4,R1054&lt;=168.2,M1054&gt;10),'[1]Pricing Schedule'!$J$113,
IF(AND(I1054=38000,R1054&gt;168.2,R1054&lt;=336.4,M1054&lt;=10),('[1]Pricing Schedule'!$J$105),
IF(AND(I1054=38000,R1054&gt;168.2,R1054&lt;=336.4,M1054&gt;10),('[1]Pricing Schedule'!$J$113),
IF(AND(I1054=38000,R1054&gt;336.4,R1054&lt;=504.6,M1054&lt;=10),('[1]Pricing Schedule'!$J$105),
IF(AND(I1054=38000,R1054&gt;336.4,R1054&lt;=504.6,M1054&gt;10),('[1]Pricing Schedule'!$J$113),
IF(AND(I1054=38000,R1054&gt;504.6,R1054&lt;=672.8,M1054&lt;=10),('[1]Pricing Schedule'!$J$105),
IF(AND(I1054=38000,R1054&gt;504.6,R1054&lt;=672.8,M1054&gt;10),('[1]Pricing Schedule'!$J$113),
IF(AND(I1054=110000,R1054&lt;=12.8,M1054&gt;2),'[1]Pricing Schedule'!$J$63,
IF(AND(I1054=110000,R1054&lt;=12.8,M1054&lt;=2),'[1]Pricing Schedule'!$J$97,
IF(AND(I1054=110000,R1054&gt;12.8,R1054&lt;=22.8,M1054&gt;3),'[1]Pricing Schedule'!$J$72,
IF(AND(I1054=110000,R1054&gt;12.8,R1054&lt;=22.8,M1054&lt;=3),'[1]Pricing Schedule'!$J$97,
IF(AND(I1054=110000,R1054&gt;22.8,R1054&lt;=30.2),'[1]Pricing Schedule'!$J$81,
IF(AND(I1054=110000,R1054&gt;30.2,R1054&lt;=45.9),'[1]Pricing Schedule'!$J$90,
IF(AND(I1054=110000,R1054&gt;45.9,R1054&lt;=123.4),'[1]Pricing Schedule'!$J$97,
IF(AND(I1054=110000,R1054&gt;123.4,R1054&lt;=168.2,M1054&lt;=10),'[1]Pricing Schedule'!$J$105,
IF(AND(I1054=110000,R1054&gt;123.4,R1054&lt;=168.2,M1054&gt;10),'[1]Pricing Schedule'!$J$113,
IF(AND(I1054=110000,R1054&gt;168.2,R1054&lt;=336.2,M1054&lt;=10),('[1]Pricing Schedule'!$J$105),
IF(AND(I1054=110000,R1054&gt;168.2,R1054&lt;=336.2,M1054&gt;10),('[1]Pricing Schedule'!$J$113),
IF(AND(I1054=110000,R1054&gt;336.4,R1054&lt;=504.6,M1054&lt;=10),('[1]Pricing Schedule'!$J$105),
IF(AND(I1054=110000,R1054&gt;336.4,R1054&lt;=504.6,M1054&gt;10),('[1]Pricing Schedule'!$J$113),
IF(AND(I1054=110000,R1054&gt;504.6,R1054&lt;=672.8,M1054&lt;=10),('[1]Pricing Schedule'!$J$105),
IF(AND(I1054=110000,R1054&gt;504.6,R1054&lt;=672.8,M1054&gt;10),('[1]Pricing Schedule'!$J$113),
IF(AND(I1054=110000,R1054&gt;672.8,R1054&lt;=841,M1054&lt;=10),('[1]Pricing Schedule'!$J$105),
IF(AND(I1054=110000,R1054&gt;672.8,R1054&lt;=841,M1054&gt;10),('[1]Pricing Schedule'!$J$113),
IF(AND(I1054=110000,R1054&gt;1682,R1054&lt;=1850.2,M1054&lt;=10),('[1]Pricing Schedule'!$J$105),
IF(AND(I1054=110000,R1054&gt;1682,R1054&lt;=1850.2,M1054&gt;10),('[1]Pricing Schedule'!$J$113),
IF(AND(I1054=110000,R1054&gt;2018.4,R1054&lt;=2186.6,M1054&lt;=10),('[1]Pricing Schedule'!$J$105),
IF(AND(I1054=110000,R1054&gt;2018.4,R1054&lt;=2186.6,M1054&gt;10),('[1]Pricing Schedule'!$J$113),999999999)))))))))))))))))))))))))))))))))))))))</f>
        <v>7</v>
      </c>
      <c r="U1054" s="40">
        <f t="shared" si="102"/>
        <v>437635.71428571426</v>
      </c>
      <c r="V1054" s="41">
        <f t="shared" si="103"/>
        <v>2.2850054676916547</v>
      </c>
      <c r="Y1054" s="23">
        <v>151</v>
      </c>
      <c r="Z1054" s="23">
        <v>192</v>
      </c>
      <c r="AR1054" s="35"/>
    </row>
    <row r="1055" spans="1:44">
      <c r="A1055" s="23">
        <v>1056</v>
      </c>
      <c r="B1055" s="23">
        <v>1056</v>
      </c>
      <c r="C1055" s="23" t="s">
        <v>1563</v>
      </c>
      <c r="D1055" s="23" t="s">
        <v>384</v>
      </c>
      <c r="E1055" s="23" t="s">
        <v>384</v>
      </c>
      <c r="F1055" s="23" t="s">
        <v>1564</v>
      </c>
      <c r="G1055" s="23" t="s">
        <v>1565</v>
      </c>
      <c r="H1055" s="23" t="s">
        <v>113</v>
      </c>
      <c r="I1055" s="13">
        <v>38000</v>
      </c>
      <c r="J1055" s="13">
        <v>38000</v>
      </c>
      <c r="K1055" s="23" t="s">
        <v>119</v>
      </c>
      <c r="L1055" s="24">
        <v>9.327</v>
      </c>
      <c r="M1055" s="37">
        <f t="shared" si="98"/>
        <v>10</v>
      </c>
      <c r="N1055" s="24">
        <v>1.7450000000000001</v>
      </c>
      <c r="O1055" s="13">
        <v>2</v>
      </c>
      <c r="P1055" s="36">
        <f t="shared" si="99"/>
        <v>1.3087500000000001</v>
      </c>
      <c r="Q1055" s="38">
        <f t="shared" si="100"/>
        <v>12.600000000000001</v>
      </c>
      <c r="R1055" s="37">
        <f t="shared" si="101"/>
        <v>12.600000000000001</v>
      </c>
      <c r="S1055" s="39">
        <f>IF(AND(I1055=38000,R1055&lt;=4.5,M1055&gt;8),'[1]Pricing Schedule'!$F$8+('[1]Pricing Schedule'!$F$9*M1055),
IF(AND(I1055=38000,R1055&lt;=4.5,M1055&lt;=8),'[1]Pricing Schedule'!$F$34+('[1]Pricing Schedule'!$F$36*M1055),
IF(AND(I1055=38000,R1055&gt;4.5,R1055&lt;=9,M1055&gt;8),'[1]Pricing Schedule'!$F$17+('[1]Pricing Schedule'!$F$18*M1055),
IF(AND(I1055=38000,R1055&gt;4.5,R1055&lt;=9,M1055&lt;=8),'[1]Pricing Schedule'!$F$34+('[1]Pricing Schedule'!$F$36*M1055),
IF(AND(I1055=38000,R1055&gt;9,R1055&lt;=12.8,M1055&gt;8),'[1]Pricing Schedule'!$F$26+('[1]Pricing Schedule'!$F$27*M1055),
IF(AND(I1055=38000,R1055&gt;9,R1055&lt;=12.8,M1055&lt;=8),'[1]Pricing Schedule'!$F$34+('[1]Pricing Schedule'!$F$36*M1055),
IF(AND(I1055=38000,R1055&gt;12.8,R1055&lt;=22.8),'[1]Pricing Schedule'!$F$34+('[1]Pricing Schedule'!$F$36*M1055),
IF(AND(I1055=38000,R1055&gt;22.8,R1055&lt;=30.2),'[1]Pricing Schedule'!$F$43+('[1]Pricing Schedule'!$F$45*M1055),
IF(AND(I1055=38000,R1055&gt;30.2,R1055&lt;=45.9),'[1]Pricing Schedule'!$F$52+('[1]Pricing Schedule'!$F$54*M1055),
IF(AND(I1055=38000,R1055&gt;45.9,R1055&lt;=123.4),'[1]Pricing Schedule'!$F$96+('[1]Pricing Schedule'!$F$97*M1055),
IF(AND(I1055=38000,R1055&gt;123.4,R1055&lt;=168.2,M1055&lt;=10),'[1]Pricing Schedule'!$F$103+('[1]Pricing Schedule'!$F$105*M1055),
IF(AND(I1055=38000,R1055&gt;123.4,R1055&lt;=168.2,M1055&gt;10),'[1]Pricing Schedule'!$F$111+('[1]Pricing Schedule'!$F$113*M1055),
IF(AND(I1055=38000,R1055&gt;157.4,R1055&lt;=336.4,M1055&lt;=10),('[1]Pricing Schedule'!$F$103+('[1]Pricing Schedule'!$F$105*M1055))*2,
IF(AND(I1055=38000,R1055&gt;157.4,R1055&lt;=336.4,M1055&gt;10),('[1]Pricing Schedule'!$F$111+('[1]Pricing Schedule'!$F$113*M1055))*2,
IF(AND(I1055=38000,R1055&gt;314.8,R1055&lt;=504.6,M1055&lt;=10),('[1]Pricing Schedule'!$F$103+('[1]Pricing Schedule'!$F$105*M1055))*3,
IF(AND(I1055=38000,R1055&gt;314.8,R1055&lt;=504.6,M1055&gt;10),('[1]Pricing Schedule'!$F$111+('[1]Pricing Schedule'!$F$113*M1055))*3,
IF(AND(I1055=38000,R1055&gt;472.2,R1055&lt;=672.8,M1055&lt;=10),('[1]Pricing Schedule'!$F$103+('[1]Pricing Schedule'!$F$105*M1055))*4,
IF(AND(I1055=38000,R1055&gt;472.2,R1055&lt;=672.8,M1055&gt;10),('[1]Pricing Schedule'!$F$111+('[1]Pricing Schedule'!$F$113*M1055))*4,
IF(AND(I1055=110000,R1055&lt;=12.8,M1055&gt;2),'[1]Pricing Schedule'!$F$62+('[1]Pricing Schedule'!$F$63*M1055),
IF(AND(I1055=110000,R1055&lt;=12.8,M1055&lt;=2),'[1]Pricing Schedule'!$F$96+('[1]Pricing Schedule'!$F$97*M1055),
IF(AND(I1055=110000,R1055&gt;12.8,R1055&lt;=22.8,M1055&gt;3),'[1]Pricing Schedule'!$F$71+('[1]Pricing Schedule'!$F$72*M1055),
IF(AND(I1055=110000,R1055&gt;12.8,R1055&lt;=22.8,M1055&lt;=3),'[1]Pricing Schedule'!$F$96+('[1]Pricing Schedule'!$F$97*M1055),
IF(AND(I1055=110000,R1055&gt;22.8,R1055&lt;=30.2),'[1]Pricing Schedule'!$F$80+('[1]Pricing Schedule'!$F$81*M1055),
IF(AND(I1055=110000,R1055&gt;30.2,R1055&lt;=45.9),'[1]Pricing Schedule'!$F$89+('[1]Pricing Schedule'!$F$90*M1055),
IF(AND(I1055=110000,R1055&gt;45.9,R1055&lt;=123.4),'[1]Pricing Schedule'!$F$96+('[1]Pricing Schedule'!$F$97*M1055),
IF(AND(I1055=110000,R1055&gt;123.4,R1055&lt;=168.2,M1055&lt;=10),'[1]Pricing Schedule'!$F$103+('[1]Pricing Schedule'!$F$105*M1055),
IF(AND(I1055=110000,R1055&gt;123.4,R1055&lt;=168.2,M1055&gt;10),'[1]Pricing Schedule'!$F$111+('[1]Pricing Schedule'!$F$113*M1055),
IF(AND(I1055=110000,R1055&gt;168.2,R1055&lt;=336.4,M1055&lt;=10),('[1]Pricing Schedule'!$F$103+('[1]Pricing Schedule'!$F$105*M1055))*2,
IF(AND(I1055=110000,R1055&gt;168.2,R1055&lt;=336.4,M1055&gt;10),('[1]Pricing Schedule'!$F$111+('[1]Pricing Schedule'!$F$113*M1055))*2,
IF(AND(I1055=110000,R1055&gt;336.4,R1055&lt;=504.6,M1055&lt;=10),('[1]Pricing Schedule'!$F$103+('[1]Pricing Schedule'!$F$105*M1055))*3,
IF(AND(I1055=110000,R1055&gt;336.4,R1055&lt;=504.6,M1055&gt;10),('[1]Pricing Schedule'!$F$111+('[1]Pricing Schedule'!$F$113*M1055))*3,
IF(AND(I1055=110000,R1055&gt;504.6,R1055&lt;=672.8,M1055&lt;=10),('[1]Pricing Schedule'!$F$103+('[1]Pricing Schedule'!$F$105*M1055))*4,
IF(AND(I1055=110000,R1055&gt;504.6,R1055&lt;=672.8,M1055&gt;10),('[1]Pricing Schedule'!$F$111+('[1]Pricing Schedule'!$F$113*M1055))*4,
IF(AND(I1055=110000,R1055&gt;672.8,R1055&lt;=841,M1055&lt;=10),('[1]Pricing Schedule'!$F$103+('[1]Pricing Schedule'!$F$105*M1055))*5,
IF(AND(I1055=110000,R1055&gt;672.8,R1055&lt;=841,M1055&gt;10),('[1]Pricing Schedule'!$F$111+('[1]Pricing Schedule'!$F$113*M1055))*5,
IF(AND(I1055=110000,R1055&gt;672.8,R1055&lt;=841,M1055&lt;=10),('[1]Pricing Schedule'!$F$103+('[1]Pricing Schedule'!$F$105*M1055))*5,
IF(AND(I1055=110000,R1055&gt;672.8,R1055&lt;=841,M1055&gt;10),('[1]Pricing Schedule'!$F$111+('[1]Pricing Schedule'!$F$113*M1055))*5,
IF(AND(I1055=110000,R1055&gt;1345.6,R1055&lt;=1513.8,M1055&lt;=10),('[1]Pricing Schedule'!$F$103+('[1]Pricing Schedule'!$F$105*M1055))*9,
IF(AND(I1055=110000,R1055&gt;1345.6,R1055&lt;=1513.8,M1055&gt;10),('[1]Pricing Schedule'!$F$111+('[1]Pricing Schedule'!$F$113*M1055))*9,
9999999999)))))))))))))))))))))))))))))))))))))))</f>
        <v>1469550</v>
      </c>
      <c r="T1055" s="21">
        <f>IF(AND(I1055=38000,R1055&lt;=4.5,M1055&gt;8),'[1]Pricing Schedule'!$J$9,
IF(AND(I1055=38000,R1055&lt;=4.5,M1055&lt;=8),'[1]Pricing Schedule'!$J$36,
IF(AND(I1055=38000,R1055&gt;4.5,R1055&lt;=9,M1055&gt;8),'[1]Pricing Schedule'!$J$18,
IF(AND(I1055=38000,R1055&gt;4.5,R1055&lt;=9,M1055&lt;=8),'[1]Pricing Schedule'!$J$36,
IF(AND(I1055=38000,R1055&gt;9,R1055&lt;=12.8,M1055&gt;8),'[1]Pricing Schedule'!$J$27,
IF(AND(I1055=38000,R1055&gt;9,R1055&lt;=12.8,M1055&lt;=8),'[1]Pricing Schedule'!$J$36,
IF(AND(I1055=38000,R1055&gt;12.8,R1055&lt;=22.8),'[1]Pricing Schedule'!$J$36,
IF(AND(I1055=38000,R1055&gt;22.8,R1055&lt;=30.2),'[1]Pricing Schedule'!$J$45,
IF(AND(I1055=38000,R1055&gt;30.2,R1055&lt;=45.9),'[1]Pricing Schedule'!$J$54,
IF(AND(I1055=38000,R1055&gt;45.9,R1055&lt;=123.4),'[1]Pricing Schedule'!$J$97,
IF(AND(I1055=38000,R1055&gt;123.4,R1055&lt;=168.2,M1055&lt;=10),'[1]Pricing Schedule'!$J$105,
IF(AND(I1055=38000,R1055&gt;123.4,R1055&lt;=168.2,M1055&gt;10),'[1]Pricing Schedule'!$J$113,
IF(AND(I1055=38000,R1055&gt;168.2,R1055&lt;=336.4,M1055&lt;=10),('[1]Pricing Schedule'!$J$105),
IF(AND(I1055=38000,R1055&gt;168.2,R1055&lt;=336.4,M1055&gt;10),('[1]Pricing Schedule'!$J$113),
IF(AND(I1055=38000,R1055&gt;336.4,R1055&lt;=504.6,M1055&lt;=10),('[1]Pricing Schedule'!$J$105),
IF(AND(I1055=38000,R1055&gt;336.4,R1055&lt;=504.6,M1055&gt;10),('[1]Pricing Schedule'!$J$113),
IF(AND(I1055=38000,R1055&gt;504.6,R1055&lt;=672.8,M1055&lt;=10),('[1]Pricing Schedule'!$J$105),
IF(AND(I1055=38000,R1055&gt;504.6,R1055&lt;=672.8,M1055&gt;10),('[1]Pricing Schedule'!$J$113),
IF(AND(I1055=110000,R1055&lt;=12.8,M1055&gt;2),'[1]Pricing Schedule'!$J$63,
IF(AND(I1055=110000,R1055&lt;=12.8,M1055&lt;=2),'[1]Pricing Schedule'!$J$97,
IF(AND(I1055=110000,R1055&gt;12.8,R1055&lt;=22.8,M1055&gt;3),'[1]Pricing Schedule'!$J$72,
IF(AND(I1055=110000,R1055&gt;12.8,R1055&lt;=22.8,M1055&lt;=3),'[1]Pricing Schedule'!$J$97,
IF(AND(I1055=110000,R1055&gt;22.8,R1055&lt;=30.2),'[1]Pricing Schedule'!$J$81,
IF(AND(I1055=110000,R1055&gt;30.2,R1055&lt;=45.9),'[1]Pricing Schedule'!$J$90,
IF(AND(I1055=110000,R1055&gt;45.9,R1055&lt;=123.4),'[1]Pricing Schedule'!$J$97,
IF(AND(I1055=110000,R1055&gt;123.4,R1055&lt;=168.2,M1055&lt;=10),'[1]Pricing Schedule'!$J$105,
IF(AND(I1055=110000,R1055&gt;123.4,R1055&lt;=168.2,M1055&gt;10),'[1]Pricing Schedule'!$J$113,
IF(AND(I1055=110000,R1055&gt;168.2,R1055&lt;=336.2,M1055&lt;=10),('[1]Pricing Schedule'!$J$105),
IF(AND(I1055=110000,R1055&gt;168.2,R1055&lt;=336.2,M1055&gt;10),('[1]Pricing Schedule'!$J$113),
IF(AND(I1055=110000,R1055&gt;336.4,R1055&lt;=504.6,M1055&lt;=10),('[1]Pricing Schedule'!$J$105),
IF(AND(I1055=110000,R1055&gt;336.4,R1055&lt;=504.6,M1055&gt;10),('[1]Pricing Schedule'!$J$113),
IF(AND(I1055=110000,R1055&gt;504.6,R1055&lt;=672.8,M1055&lt;=10),('[1]Pricing Schedule'!$J$105),
IF(AND(I1055=110000,R1055&gt;504.6,R1055&lt;=672.8,M1055&gt;10),('[1]Pricing Schedule'!$J$113),
IF(AND(I1055=110000,R1055&gt;672.8,R1055&lt;=841,M1055&lt;=10),('[1]Pricing Schedule'!$J$105),
IF(AND(I1055=110000,R1055&gt;672.8,R1055&lt;=841,M1055&gt;10),('[1]Pricing Schedule'!$J$113),
IF(AND(I1055=110000,R1055&gt;1682,R1055&lt;=1850.2,M1055&lt;=10),('[1]Pricing Schedule'!$J$105),
IF(AND(I1055=110000,R1055&gt;1682,R1055&lt;=1850.2,M1055&gt;10),('[1]Pricing Schedule'!$J$113),
IF(AND(I1055=110000,R1055&gt;2018.4,R1055&lt;=2186.6,M1055&lt;=10),('[1]Pricing Schedule'!$J$105),
IF(AND(I1055=110000,R1055&gt;2018.4,R1055&lt;=2186.6,M1055&gt;10),('[1]Pricing Schedule'!$J$113),999999999)))))))))))))))))))))))))))))))))))))))</f>
        <v>3</v>
      </c>
      <c r="U1055" s="40">
        <f t="shared" si="102"/>
        <v>116630.95238095237</v>
      </c>
      <c r="V1055" s="41">
        <f t="shared" si="103"/>
        <v>8.5740532816168233</v>
      </c>
      <c r="Y1055" s="23">
        <v>151</v>
      </c>
      <c r="Z1055" s="23">
        <v>507</v>
      </c>
      <c r="AR1055" s="35"/>
    </row>
    <row r="1056" spans="1:44" s="44" customFormat="1">
      <c r="A1056" s="43">
        <v>1057</v>
      </c>
      <c r="B1056" s="43">
        <v>1057</v>
      </c>
      <c r="C1056" s="43" t="s">
        <v>1566</v>
      </c>
      <c r="D1056" s="23" t="s">
        <v>344</v>
      </c>
      <c r="E1056" s="23" t="s">
        <v>384</v>
      </c>
      <c r="F1056" s="43" t="s">
        <v>385</v>
      </c>
      <c r="G1056" s="43" t="s">
        <v>386</v>
      </c>
      <c r="H1056" s="43" t="s">
        <v>113</v>
      </c>
      <c r="I1056" s="44">
        <v>38000</v>
      </c>
      <c r="J1056" s="44">
        <v>38000</v>
      </c>
      <c r="K1056" s="43" t="s">
        <v>119</v>
      </c>
      <c r="L1056" s="45">
        <v>8.6560000000000006</v>
      </c>
      <c r="M1056" s="46">
        <f t="shared" si="98"/>
        <v>9</v>
      </c>
      <c r="N1056" s="45">
        <v>15.997</v>
      </c>
      <c r="O1056" s="44">
        <v>2</v>
      </c>
      <c r="P1056" s="46">
        <f t="shared" si="99"/>
        <v>11.99775</v>
      </c>
      <c r="Q1056" s="47">
        <f t="shared" si="100"/>
        <v>147</v>
      </c>
      <c r="R1056" s="46">
        <f t="shared" si="101"/>
        <v>147</v>
      </c>
      <c r="S1056" s="39">
        <f>IF(AND(I1056=38000,R1056&lt;=4.5,M1056&gt;8),'[1]Pricing Schedule'!$F$8+('[1]Pricing Schedule'!$F$9*M1056),
IF(AND(I1056=38000,R1056&lt;=4.5,M1056&lt;=8),'[1]Pricing Schedule'!$F$34+('[1]Pricing Schedule'!$F$36*M1056),
IF(AND(I1056=38000,R1056&gt;4.5,R1056&lt;=9,M1056&gt;8),'[1]Pricing Schedule'!$F$17+('[1]Pricing Schedule'!$F$18*M1056),
IF(AND(I1056=38000,R1056&gt;4.5,R1056&lt;=9,M1056&lt;=8),'[1]Pricing Schedule'!$F$34+('[1]Pricing Schedule'!$F$36*M1056),
IF(AND(I1056=38000,R1056&gt;9,R1056&lt;=12.8,M1056&gt;8),'[1]Pricing Schedule'!$F$26+('[1]Pricing Schedule'!$F$27*M1056),
IF(AND(I1056=38000,R1056&gt;9,R1056&lt;=12.8,M1056&lt;=8),'[1]Pricing Schedule'!$F$34+('[1]Pricing Schedule'!$F$36*M1056),
IF(AND(I1056=38000,R1056&gt;12.8,R1056&lt;=22.8),'[1]Pricing Schedule'!$F$34+('[1]Pricing Schedule'!$F$36*M1056),
IF(AND(I1056=38000,R1056&gt;22.8,R1056&lt;=30.2),'[1]Pricing Schedule'!$F$43+('[1]Pricing Schedule'!$F$45*M1056),
IF(AND(I1056=38000,R1056&gt;30.2,R1056&lt;=45.9),'[1]Pricing Schedule'!$F$52+('[1]Pricing Schedule'!$F$54*M1056),
IF(AND(I1056=38000,R1056&gt;45.9,R1056&lt;=123.4),'[1]Pricing Schedule'!$F$96+('[1]Pricing Schedule'!$F$97*M1056),
IF(AND(I1056=38000,R1056&gt;123.4,R1056&lt;=168.2,M1056&lt;=10),'[1]Pricing Schedule'!$F$103+('[1]Pricing Schedule'!$F$105*M1056),
IF(AND(I1056=38000,R1056&gt;123.4,R1056&lt;=168.2,M1056&gt;10),'[1]Pricing Schedule'!$F$111+('[1]Pricing Schedule'!$F$113*M1056),
IF(AND(I1056=38000,R1056&gt;157.4,R1056&lt;=336.4,M1056&lt;=10),('[1]Pricing Schedule'!$F$103+('[1]Pricing Schedule'!$F$105*M1056))*2,
IF(AND(I1056=38000,R1056&gt;157.4,R1056&lt;=336.4,M1056&gt;10),('[1]Pricing Schedule'!$F$111+('[1]Pricing Schedule'!$F$113*M1056))*2,
IF(AND(I1056=38000,R1056&gt;314.8,R1056&lt;=504.6,M1056&lt;=10),('[1]Pricing Schedule'!$F$103+('[1]Pricing Schedule'!$F$105*M1056))*3,
IF(AND(I1056=38000,R1056&gt;314.8,R1056&lt;=504.6,M1056&gt;10),('[1]Pricing Schedule'!$F$111+('[1]Pricing Schedule'!$F$113*M1056))*3,
IF(AND(I1056=38000,R1056&gt;472.2,R1056&lt;=672.8,M1056&lt;=10),('[1]Pricing Schedule'!$F$103+('[1]Pricing Schedule'!$F$105*M1056))*4,
IF(AND(I1056=38000,R1056&gt;472.2,R1056&lt;=672.8,M1056&gt;10),('[1]Pricing Schedule'!$F$111+('[1]Pricing Schedule'!$F$113*M1056))*4,
IF(AND(I1056=110000,R1056&lt;=12.8,M1056&gt;2),'[1]Pricing Schedule'!$F$62+('[1]Pricing Schedule'!$F$63*M1056),
IF(AND(I1056=110000,R1056&lt;=12.8,M1056&lt;=2),'[1]Pricing Schedule'!$F$96+('[1]Pricing Schedule'!$F$97*M1056),
IF(AND(I1056=110000,R1056&gt;12.8,R1056&lt;=22.8,M1056&gt;3),'[1]Pricing Schedule'!$F$71+('[1]Pricing Schedule'!$F$72*M1056),
IF(AND(I1056=110000,R1056&gt;12.8,R1056&lt;=22.8,M1056&lt;=3),'[1]Pricing Schedule'!$F$96+('[1]Pricing Schedule'!$F$97*M1056),
IF(AND(I1056=110000,R1056&gt;22.8,R1056&lt;=30.2),'[1]Pricing Schedule'!$F$80+('[1]Pricing Schedule'!$F$81*M1056),
IF(AND(I1056=110000,R1056&gt;30.2,R1056&lt;=45.9),'[1]Pricing Schedule'!$F$89+('[1]Pricing Schedule'!$F$90*M1056),
IF(AND(I1056=110000,R1056&gt;45.9,R1056&lt;=123.4),'[1]Pricing Schedule'!$F$96+('[1]Pricing Schedule'!$F$97*M1056),
IF(AND(I1056=110000,R1056&gt;123.4,R1056&lt;=168.2,M1056&lt;=10),'[1]Pricing Schedule'!$F$103+('[1]Pricing Schedule'!$F$105*M1056),
IF(AND(I1056=110000,R1056&gt;123.4,R1056&lt;=168.2,M1056&gt;10),'[1]Pricing Schedule'!$F$111+('[1]Pricing Schedule'!$F$113*M1056),
IF(AND(I1056=110000,R1056&gt;168.2,R1056&lt;=336.4,M1056&lt;=10),('[1]Pricing Schedule'!$F$103+('[1]Pricing Schedule'!$F$105*M1056))*2,
IF(AND(I1056=110000,R1056&gt;168.2,R1056&lt;=336.4,M1056&gt;10),('[1]Pricing Schedule'!$F$111+('[1]Pricing Schedule'!$F$113*M1056))*2,
IF(AND(I1056=110000,R1056&gt;336.4,R1056&lt;=504.6,M1056&lt;=10),('[1]Pricing Schedule'!$F$103+('[1]Pricing Schedule'!$F$105*M1056))*3,
IF(AND(I1056=110000,R1056&gt;336.4,R1056&lt;=504.6,M1056&gt;10),('[1]Pricing Schedule'!$F$111+('[1]Pricing Schedule'!$F$113*M1056))*3,
IF(AND(I1056=110000,R1056&gt;504.6,R1056&lt;=672.8,M1056&lt;=10),('[1]Pricing Schedule'!$F$103+('[1]Pricing Schedule'!$F$105*M1056))*4,
IF(AND(I1056=110000,R1056&gt;504.6,R1056&lt;=672.8,M1056&gt;10),('[1]Pricing Schedule'!$F$111+('[1]Pricing Schedule'!$F$113*M1056))*4,
IF(AND(I1056=110000,R1056&gt;672.8,R1056&lt;=841,M1056&lt;=10),('[1]Pricing Schedule'!$F$103+('[1]Pricing Schedule'!$F$105*M1056))*5,
IF(AND(I1056=110000,R1056&gt;672.8,R1056&lt;=841,M1056&gt;10),('[1]Pricing Schedule'!$F$111+('[1]Pricing Schedule'!$F$113*M1056))*5,
IF(AND(I1056=110000,R1056&gt;672.8,R1056&lt;=841,M1056&lt;=10),('[1]Pricing Schedule'!$F$103+('[1]Pricing Schedule'!$F$105*M1056))*5,
IF(AND(I1056=110000,R1056&gt;672.8,R1056&lt;=841,M1056&gt;10),('[1]Pricing Schedule'!$F$111+('[1]Pricing Schedule'!$F$113*M1056))*5,
IF(AND(I1056=110000,R1056&gt;1345.6,R1056&lt;=1513.8,M1056&lt;=10),('[1]Pricing Schedule'!$F$103+('[1]Pricing Schedule'!$F$105*M1056))*9,
IF(AND(I1056=110000,R1056&gt;1345.6,R1056&lt;=1513.8,M1056&gt;10),('[1]Pricing Schedule'!$F$111+('[1]Pricing Schedule'!$F$113*M1056))*9,
9999999999)))))))))))))))))))))))))))))))))))))))</f>
        <v>4339180</v>
      </c>
      <c r="T1056" s="48">
        <f>IF(AND(I1056=38000,R1056&lt;=4.5,M1056&gt;8),'[1]Pricing Schedule'!$J$9,
IF(AND(I1056=38000,R1056&lt;=4.5,M1056&lt;=8),'[1]Pricing Schedule'!$J$36,
IF(AND(I1056=38000,R1056&gt;4.5,R1056&lt;=9,M1056&gt;8),'[1]Pricing Schedule'!$J$18,
IF(AND(I1056=38000,R1056&gt;4.5,R1056&lt;=9,M1056&lt;=8),'[1]Pricing Schedule'!$J$36,
IF(AND(I1056=38000,R1056&gt;9,R1056&lt;=12.8,M1056&gt;8),'[1]Pricing Schedule'!$J$27,
IF(AND(I1056=38000,R1056&gt;9,R1056&lt;=12.8,M1056&lt;=8),'[1]Pricing Schedule'!$J$36,
IF(AND(I1056=38000,R1056&gt;12.8,R1056&lt;=22.8),'[1]Pricing Schedule'!$J$36,
IF(AND(I1056=38000,R1056&gt;22.8,R1056&lt;=30.2),'[1]Pricing Schedule'!$J$45,
IF(AND(I1056=38000,R1056&gt;30.2,R1056&lt;=45.9),'[1]Pricing Schedule'!$J$54,
IF(AND(I1056=38000,R1056&gt;45.9,R1056&lt;=123.4),'[1]Pricing Schedule'!$J$97,
IF(AND(I1056=38000,R1056&gt;123.4,R1056&lt;=168.2,M1056&lt;=10),'[1]Pricing Schedule'!$J$105,
IF(AND(I1056=38000,R1056&gt;123.4,R1056&lt;=168.2,M1056&gt;10),'[1]Pricing Schedule'!$J$113,
IF(AND(I1056=38000,R1056&gt;168.2,R1056&lt;=336.4,M1056&lt;=10),('[1]Pricing Schedule'!$J$105),
IF(AND(I1056=38000,R1056&gt;168.2,R1056&lt;=336.4,M1056&gt;10),('[1]Pricing Schedule'!$J$113),
IF(AND(I1056=38000,R1056&gt;336.4,R1056&lt;=504.6,M1056&lt;=10),('[1]Pricing Schedule'!$J$105),
IF(AND(I1056=38000,R1056&gt;336.4,R1056&lt;=504.6,M1056&gt;10),('[1]Pricing Schedule'!$J$113),
IF(AND(I1056=38000,R1056&gt;504.6,R1056&lt;=672.8,M1056&lt;=10),('[1]Pricing Schedule'!$J$105),
IF(AND(I1056=38000,R1056&gt;504.6,R1056&lt;=672.8,M1056&gt;10),('[1]Pricing Schedule'!$J$113),
IF(AND(I1056=110000,R1056&lt;=12.8,M1056&gt;2),'[1]Pricing Schedule'!$J$63,
IF(AND(I1056=110000,R1056&lt;=12.8,M1056&lt;=2),'[1]Pricing Schedule'!$J$97,
IF(AND(I1056=110000,R1056&gt;12.8,R1056&lt;=22.8,M1056&gt;3),'[1]Pricing Schedule'!$J$72,
IF(AND(I1056=110000,R1056&gt;12.8,R1056&lt;=22.8,M1056&lt;=3),'[1]Pricing Schedule'!$J$97,
IF(AND(I1056=110000,R1056&gt;22.8,R1056&lt;=30.2),'[1]Pricing Schedule'!$J$81,
IF(AND(I1056=110000,R1056&gt;30.2,R1056&lt;=45.9),'[1]Pricing Schedule'!$J$90,
IF(AND(I1056=110000,R1056&gt;45.9,R1056&lt;=123.4),'[1]Pricing Schedule'!$J$97,
IF(AND(I1056=110000,R1056&gt;123.4,R1056&lt;=168.2,M1056&lt;=10),'[1]Pricing Schedule'!$J$105,
IF(AND(I1056=110000,R1056&gt;123.4,R1056&lt;=168.2,M1056&gt;10),'[1]Pricing Schedule'!$J$113,
IF(AND(I1056=110000,R1056&gt;168.2,R1056&lt;=336.2,M1056&lt;=10),('[1]Pricing Schedule'!$J$105),
IF(AND(I1056=110000,R1056&gt;168.2,R1056&lt;=336.2,M1056&gt;10),('[1]Pricing Schedule'!$J$113),
IF(AND(I1056=110000,R1056&gt;336.4,R1056&lt;=504.6,M1056&lt;=10),('[1]Pricing Schedule'!$J$105),
IF(AND(I1056=110000,R1056&gt;336.4,R1056&lt;=504.6,M1056&gt;10),('[1]Pricing Schedule'!$J$113),
IF(AND(I1056=110000,R1056&gt;504.6,R1056&lt;=672.8,M1056&lt;=10),('[1]Pricing Schedule'!$J$105),
IF(AND(I1056=110000,R1056&gt;504.6,R1056&lt;=672.8,M1056&gt;10),('[1]Pricing Schedule'!$J$113),
IF(AND(I1056=110000,R1056&gt;672.8,R1056&lt;=841,M1056&lt;=10),('[1]Pricing Schedule'!$J$105),
IF(AND(I1056=110000,R1056&gt;672.8,R1056&lt;=841,M1056&gt;10),('[1]Pricing Schedule'!$J$113),
IF(AND(I1056=110000,R1056&gt;1682,R1056&lt;=1850.2,M1056&lt;=10),('[1]Pricing Schedule'!$J$105),
IF(AND(I1056=110000,R1056&gt;1682,R1056&lt;=1850.2,M1056&gt;10),('[1]Pricing Schedule'!$J$113),
IF(AND(I1056=110000,R1056&gt;2018.4,R1056&lt;=2186.6,M1056&lt;=10),('[1]Pricing Schedule'!$J$105),
IF(AND(I1056=110000,R1056&gt;2018.4,R1056&lt;=2186.6,M1056&gt;10),('[1]Pricing Schedule'!$J$113),999999999)))))))))))))))))))))))))))))))))))))))</f>
        <v>12</v>
      </c>
      <c r="U1056" s="49">
        <f t="shared" si="102"/>
        <v>29518.231292517008</v>
      </c>
      <c r="V1056" s="50">
        <f t="shared" si="103"/>
        <v>33.87736853506884</v>
      </c>
      <c r="W1056" s="13"/>
      <c r="X1056" s="13"/>
      <c r="Y1056" s="23">
        <v>239</v>
      </c>
      <c r="Z1056" s="23">
        <v>455</v>
      </c>
      <c r="AD1056" s="43"/>
      <c r="AE1056" s="43"/>
      <c r="AF1056" s="43"/>
      <c r="AR1056" s="51"/>
    </row>
    <row r="1057" spans="1:44" s="44" customFormat="1">
      <c r="A1057" s="43">
        <v>1058</v>
      </c>
      <c r="B1057" s="43">
        <v>1058</v>
      </c>
      <c r="C1057" s="43" t="s">
        <v>1567</v>
      </c>
      <c r="D1057" s="23" t="s">
        <v>344</v>
      </c>
      <c r="E1057" s="23" t="s">
        <v>384</v>
      </c>
      <c r="F1057" s="43" t="s">
        <v>703</v>
      </c>
      <c r="G1057" s="43" t="s">
        <v>704</v>
      </c>
      <c r="H1057" s="43" t="s">
        <v>113</v>
      </c>
      <c r="I1057" s="44">
        <v>38000</v>
      </c>
      <c r="J1057" s="43" t="s">
        <v>119</v>
      </c>
      <c r="K1057" s="44">
        <v>38000</v>
      </c>
      <c r="L1057" s="45">
        <v>9.0540000000000003</v>
      </c>
      <c r="M1057" s="46">
        <f t="shared" si="98"/>
        <v>10</v>
      </c>
      <c r="N1057" s="45">
        <v>14.646000000000001</v>
      </c>
      <c r="O1057" s="44">
        <v>2</v>
      </c>
      <c r="P1057" s="46">
        <f t="shared" si="99"/>
        <v>10.984500000000001</v>
      </c>
      <c r="Q1057" s="47">
        <f t="shared" si="100"/>
        <v>134.4</v>
      </c>
      <c r="R1057" s="46">
        <f t="shared" si="101"/>
        <v>134.4</v>
      </c>
      <c r="S1057" s="39">
        <f>IF(AND(I1057=38000,R1057&lt;=4.5,M1057&gt;8),'[1]Pricing Schedule'!$F$8+('[1]Pricing Schedule'!$F$9*M1057),
IF(AND(I1057=38000,R1057&lt;=4.5,M1057&lt;=8),'[1]Pricing Schedule'!$F$34+('[1]Pricing Schedule'!$F$36*M1057),
IF(AND(I1057=38000,R1057&gt;4.5,R1057&lt;=9,M1057&gt;8),'[1]Pricing Schedule'!$F$17+('[1]Pricing Schedule'!$F$18*M1057),
IF(AND(I1057=38000,R1057&gt;4.5,R1057&lt;=9,M1057&lt;=8),'[1]Pricing Schedule'!$F$34+('[1]Pricing Schedule'!$F$36*M1057),
IF(AND(I1057=38000,R1057&gt;9,R1057&lt;=12.8,M1057&gt;8),'[1]Pricing Schedule'!$F$26+('[1]Pricing Schedule'!$F$27*M1057),
IF(AND(I1057=38000,R1057&gt;9,R1057&lt;=12.8,M1057&lt;=8),'[1]Pricing Schedule'!$F$34+('[1]Pricing Schedule'!$F$36*M1057),
IF(AND(I1057=38000,R1057&gt;12.8,R1057&lt;=22.8),'[1]Pricing Schedule'!$F$34+('[1]Pricing Schedule'!$F$36*M1057),
IF(AND(I1057=38000,R1057&gt;22.8,R1057&lt;=30.2),'[1]Pricing Schedule'!$F$43+('[1]Pricing Schedule'!$F$45*M1057),
IF(AND(I1057=38000,R1057&gt;30.2,R1057&lt;=45.9),'[1]Pricing Schedule'!$F$52+('[1]Pricing Schedule'!$F$54*M1057),
IF(AND(I1057=38000,R1057&gt;45.9,R1057&lt;=123.4),'[1]Pricing Schedule'!$F$96+('[1]Pricing Schedule'!$F$97*M1057),
IF(AND(I1057=38000,R1057&gt;123.4,R1057&lt;=168.2,M1057&lt;=10),'[1]Pricing Schedule'!$F$103+('[1]Pricing Schedule'!$F$105*M1057),
IF(AND(I1057=38000,R1057&gt;123.4,R1057&lt;=168.2,M1057&gt;10),'[1]Pricing Schedule'!$F$111+('[1]Pricing Schedule'!$F$113*M1057),
IF(AND(I1057=38000,R1057&gt;157.4,R1057&lt;=336.4,M1057&lt;=10),('[1]Pricing Schedule'!$F$103+('[1]Pricing Schedule'!$F$105*M1057))*2,
IF(AND(I1057=38000,R1057&gt;157.4,R1057&lt;=336.4,M1057&gt;10),('[1]Pricing Schedule'!$F$111+('[1]Pricing Schedule'!$F$113*M1057))*2,
IF(AND(I1057=38000,R1057&gt;314.8,R1057&lt;=504.6,M1057&lt;=10),('[1]Pricing Schedule'!$F$103+('[1]Pricing Schedule'!$F$105*M1057))*3,
IF(AND(I1057=38000,R1057&gt;314.8,R1057&lt;=504.6,M1057&gt;10),('[1]Pricing Schedule'!$F$111+('[1]Pricing Schedule'!$F$113*M1057))*3,
IF(AND(I1057=38000,R1057&gt;472.2,R1057&lt;=672.8,M1057&lt;=10),('[1]Pricing Schedule'!$F$103+('[1]Pricing Schedule'!$F$105*M1057))*4,
IF(AND(I1057=38000,R1057&gt;472.2,R1057&lt;=672.8,M1057&gt;10),('[1]Pricing Schedule'!$F$111+('[1]Pricing Schedule'!$F$113*M1057))*4,
IF(AND(I1057=110000,R1057&lt;=12.8,M1057&gt;2),'[1]Pricing Schedule'!$F$62+('[1]Pricing Schedule'!$F$63*M1057),
IF(AND(I1057=110000,R1057&lt;=12.8,M1057&lt;=2),'[1]Pricing Schedule'!$F$96+('[1]Pricing Schedule'!$F$97*M1057),
IF(AND(I1057=110000,R1057&gt;12.8,R1057&lt;=22.8,M1057&gt;3),'[1]Pricing Schedule'!$F$71+('[1]Pricing Schedule'!$F$72*M1057),
IF(AND(I1057=110000,R1057&gt;12.8,R1057&lt;=22.8,M1057&lt;=3),'[1]Pricing Schedule'!$F$96+('[1]Pricing Schedule'!$F$97*M1057),
IF(AND(I1057=110000,R1057&gt;22.8,R1057&lt;=30.2),'[1]Pricing Schedule'!$F$80+('[1]Pricing Schedule'!$F$81*M1057),
IF(AND(I1057=110000,R1057&gt;30.2,R1057&lt;=45.9),'[1]Pricing Schedule'!$F$89+('[1]Pricing Schedule'!$F$90*M1057),
IF(AND(I1057=110000,R1057&gt;45.9,R1057&lt;=123.4),'[1]Pricing Schedule'!$F$96+('[1]Pricing Schedule'!$F$97*M1057),
IF(AND(I1057=110000,R1057&gt;123.4,R1057&lt;=168.2,M1057&lt;=10),'[1]Pricing Schedule'!$F$103+('[1]Pricing Schedule'!$F$105*M1057),
IF(AND(I1057=110000,R1057&gt;123.4,R1057&lt;=168.2,M1057&gt;10),'[1]Pricing Schedule'!$F$111+('[1]Pricing Schedule'!$F$113*M1057),
IF(AND(I1057=110000,R1057&gt;168.2,R1057&lt;=336.4,M1057&lt;=10),('[1]Pricing Schedule'!$F$103+('[1]Pricing Schedule'!$F$105*M1057))*2,
IF(AND(I1057=110000,R1057&gt;168.2,R1057&lt;=336.4,M1057&gt;10),('[1]Pricing Schedule'!$F$111+('[1]Pricing Schedule'!$F$113*M1057))*2,
IF(AND(I1057=110000,R1057&gt;336.4,R1057&lt;=504.6,M1057&lt;=10),('[1]Pricing Schedule'!$F$103+('[1]Pricing Schedule'!$F$105*M1057))*3,
IF(AND(I1057=110000,R1057&gt;336.4,R1057&lt;=504.6,M1057&gt;10),('[1]Pricing Schedule'!$F$111+('[1]Pricing Schedule'!$F$113*M1057))*3,
IF(AND(I1057=110000,R1057&gt;504.6,R1057&lt;=672.8,M1057&lt;=10),('[1]Pricing Schedule'!$F$103+('[1]Pricing Schedule'!$F$105*M1057))*4,
IF(AND(I1057=110000,R1057&gt;504.6,R1057&lt;=672.8,M1057&gt;10),('[1]Pricing Schedule'!$F$111+('[1]Pricing Schedule'!$F$113*M1057))*4,
IF(AND(I1057=110000,R1057&gt;672.8,R1057&lt;=841,M1057&lt;=10),('[1]Pricing Schedule'!$F$103+('[1]Pricing Schedule'!$F$105*M1057))*5,
IF(AND(I1057=110000,R1057&gt;672.8,R1057&lt;=841,M1057&gt;10),('[1]Pricing Schedule'!$F$111+('[1]Pricing Schedule'!$F$113*M1057))*5,
IF(AND(I1057=110000,R1057&gt;672.8,R1057&lt;=841,M1057&lt;=10),('[1]Pricing Schedule'!$F$103+('[1]Pricing Schedule'!$F$105*M1057))*5,
IF(AND(I1057=110000,R1057&gt;672.8,R1057&lt;=841,M1057&gt;10),('[1]Pricing Schedule'!$F$111+('[1]Pricing Schedule'!$F$113*M1057))*5,
IF(AND(I1057=110000,R1057&gt;1345.6,R1057&lt;=1513.8,M1057&lt;=10),('[1]Pricing Schedule'!$F$103+('[1]Pricing Schedule'!$F$105*M1057))*9,
IF(AND(I1057=110000,R1057&gt;1345.6,R1057&lt;=1513.8,M1057&gt;10),('[1]Pricing Schedule'!$F$111+('[1]Pricing Schedule'!$F$113*M1057))*9,
9999999999)))))))))))))))))))))))))))))))))))))))</f>
        <v>4719260</v>
      </c>
      <c r="T1057" s="48">
        <f>IF(AND(I1057=38000,R1057&lt;=4.5,M1057&gt;8),'[1]Pricing Schedule'!$J$9,
IF(AND(I1057=38000,R1057&lt;=4.5,M1057&lt;=8),'[1]Pricing Schedule'!$J$36,
IF(AND(I1057=38000,R1057&gt;4.5,R1057&lt;=9,M1057&gt;8),'[1]Pricing Schedule'!$J$18,
IF(AND(I1057=38000,R1057&gt;4.5,R1057&lt;=9,M1057&lt;=8),'[1]Pricing Schedule'!$J$36,
IF(AND(I1057=38000,R1057&gt;9,R1057&lt;=12.8,M1057&gt;8),'[1]Pricing Schedule'!$J$27,
IF(AND(I1057=38000,R1057&gt;9,R1057&lt;=12.8,M1057&lt;=8),'[1]Pricing Schedule'!$J$36,
IF(AND(I1057=38000,R1057&gt;12.8,R1057&lt;=22.8),'[1]Pricing Schedule'!$J$36,
IF(AND(I1057=38000,R1057&gt;22.8,R1057&lt;=30.2),'[1]Pricing Schedule'!$J$45,
IF(AND(I1057=38000,R1057&gt;30.2,R1057&lt;=45.9),'[1]Pricing Schedule'!$J$54,
IF(AND(I1057=38000,R1057&gt;45.9,R1057&lt;=123.4),'[1]Pricing Schedule'!$J$97,
IF(AND(I1057=38000,R1057&gt;123.4,R1057&lt;=168.2,M1057&lt;=10),'[1]Pricing Schedule'!$J$105,
IF(AND(I1057=38000,R1057&gt;123.4,R1057&lt;=168.2,M1057&gt;10),'[1]Pricing Schedule'!$J$113,
IF(AND(I1057=38000,R1057&gt;168.2,R1057&lt;=336.4,M1057&lt;=10),('[1]Pricing Schedule'!$J$105),
IF(AND(I1057=38000,R1057&gt;168.2,R1057&lt;=336.4,M1057&gt;10),('[1]Pricing Schedule'!$J$113),
IF(AND(I1057=38000,R1057&gt;336.4,R1057&lt;=504.6,M1057&lt;=10),('[1]Pricing Schedule'!$J$105),
IF(AND(I1057=38000,R1057&gt;336.4,R1057&lt;=504.6,M1057&gt;10),('[1]Pricing Schedule'!$J$113),
IF(AND(I1057=38000,R1057&gt;504.6,R1057&lt;=672.8,M1057&lt;=10),('[1]Pricing Schedule'!$J$105),
IF(AND(I1057=38000,R1057&gt;504.6,R1057&lt;=672.8,M1057&gt;10),('[1]Pricing Schedule'!$J$113),
IF(AND(I1057=110000,R1057&lt;=12.8,M1057&gt;2),'[1]Pricing Schedule'!$J$63,
IF(AND(I1057=110000,R1057&lt;=12.8,M1057&lt;=2),'[1]Pricing Schedule'!$J$97,
IF(AND(I1057=110000,R1057&gt;12.8,R1057&lt;=22.8,M1057&gt;3),'[1]Pricing Schedule'!$J$72,
IF(AND(I1057=110000,R1057&gt;12.8,R1057&lt;=22.8,M1057&lt;=3),'[1]Pricing Schedule'!$J$97,
IF(AND(I1057=110000,R1057&gt;22.8,R1057&lt;=30.2),'[1]Pricing Schedule'!$J$81,
IF(AND(I1057=110000,R1057&gt;30.2,R1057&lt;=45.9),'[1]Pricing Schedule'!$J$90,
IF(AND(I1057=110000,R1057&gt;45.9,R1057&lt;=123.4),'[1]Pricing Schedule'!$J$97,
IF(AND(I1057=110000,R1057&gt;123.4,R1057&lt;=168.2,M1057&lt;=10),'[1]Pricing Schedule'!$J$105,
IF(AND(I1057=110000,R1057&gt;123.4,R1057&lt;=168.2,M1057&gt;10),'[1]Pricing Schedule'!$J$113,
IF(AND(I1057=110000,R1057&gt;168.2,R1057&lt;=336.2,M1057&lt;=10),('[1]Pricing Schedule'!$J$105),
IF(AND(I1057=110000,R1057&gt;168.2,R1057&lt;=336.2,M1057&gt;10),('[1]Pricing Schedule'!$J$113),
IF(AND(I1057=110000,R1057&gt;336.4,R1057&lt;=504.6,M1057&lt;=10),('[1]Pricing Schedule'!$J$105),
IF(AND(I1057=110000,R1057&gt;336.4,R1057&lt;=504.6,M1057&gt;10),('[1]Pricing Schedule'!$J$113),
IF(AND(I1057=110000,R1057&gt;504.6,R1057&lt;=672.8,M1057&lt;=10),('[1]Pricing Schedule'!$J$105),
IF(AND(I1057=110000,R1057&gt;504.6,R1057&lt;=672.8,M1057&gt;10),('[1]Pricing Schedule'!$J$113),
IF(AND(I1057=110000,R1057&gt;672.8,R1057&lt;=841,M1057&lt;=10),('[1]Pricing Schedule'!$J$105),
IF(AND(I1057=110000,R1057&gt;672.8,R1057&lt;=841,M1057&gt;10),('[1]Pricing Schedule'!$J$113),
IF(AND(I1057=110000,R1057&gt;1682,R1057&lt;=1850.2,M1057&lt;=10),('[1]Pricing Schedule'!$J$105),
IF(AND(I1057=110000,R1057&gt;1682,R1057&lt;=1850.2,M1057&gt;10),('[1]Pricing Schedule'!$J$113),
IF(AND(I1057=110000,R1057&gt;2018.4,R1057&lt;=2186.6,M1057&lt;=10),('[1]Pricing Schedule'!$J$105),
IF(AND(I1057=110000,R1057&gt;2018.4,R1057&lt;=2186.6,M1057&gt;10),('[1]Pricing Schedule'!$J$113),999999999)))))))))))))))))))))))))))))))))))))))</f>
        <v>12</v>
      </c>
      <c r="U1057" s="49">
        <f t="shared" si="102"/>
        <v>35113.541666666664</v>
      </c>
      <c r="V1057" s="50">
        <f t="shared" si="103"/>
        <v>28.479041205612745</v>
      </c>
      <c r="W1057" s="13"/>
      <c r="X1057" s="13"/>
      <c r="Y1057" s="23">
        <v>42</v>
      </c>
      <c r="Z1057" s="23">
        <v>622</v>
      </c>
      <c r="AD1057" s="43"/>
      <c r="AE1057" s="43"/>
      <c r="AF1057" s="43"/>
      <c r="AR1057" s="51"/>
    </row>
    <row r="1058" spans="1:44" s="44" customFormat="1">
      <c r="A1058" s="43">
        <v>1059</v>
      </c>
      <c r="B1058" s="43">
        <v>1059</v>
      </c>
      <c r="C1058" s="43" t="s">
        <v>1568</v>
      </c>
      <c r="D1058" s="23" t="s">
        <v>384</v>
      </c>
      <c r="E1058" s="23" t="s">
        <v>384</v>
      </c>
      <c r="F1058" s="43" t="s">
        <v>388</v>
      </c>
      <c r="G1058" s="43" t="s">
        <v>389</v>
      </c>
      <c r="H1058" s="43" t="s">
        <v>113</v>
      </c>
      <c r="I1058" s="44">
        <v>38000</v>
      </c>
      <c r="J1058" s="44">
        <v>38000</v>
      </c>
      <c r="K1058" s="44">
        <v>10000</v>
      </c>
      <c r="L1058" s="45">
        <v>9.2270000000000003</v>
      </c>
      <c r="M1058" s="46">
        <f t="shared" si="98"/>
        <v>10</v>
      </c>
      <c r="N1058" s="45">
        <v>27.254000000000001</v>
      </c>
      <c r="O1058" s="44">
        <v>2</v>
      </c>
      <c r="P1058" s="46">
        <f t="shared" si="99"/>
        <v>20.4405</v>
      </c>
      <c r="Q1058" s="47">
        <f t="shared" si="100"/>
        <v>252</v>
      </c>
      <c r="R1058" s="46">
        <f t="shared" si="101"/>
        <v>252</v>
      </c>
      <c r="S1058" s="39">
        <f>IF(AND(I1058=38000,R1058&lt;=4.5,M1058&gt;8),'[1]Pricing Schedule'!$F$8+('[1]Pricing Schedule'!$F$9*M1058),
IF(AND(I1058=38000,R1058&lt;=4.5,M1058&lt;=8),'[1]Pricing Schedule'!$F$34+('[1]Pricing Schedule'!$F$36*M1058),
IF(AND(I1058=38000,R1058&gt;4.5,R1058&lt;=9,M1058&gt;8),'[1]Pricing Schedule'!$F$17+('[1]Pricing Schedule'!$F$18*M1058),
IF(AND(I1058=38000,R1058&gt;4.5,R1058&lt;=9,M1058&lt;=8),'[1]Pricing Schedule'!$F$34+('[1]Pricing Schedule'!$F$36*M1058),
IF(AND(I1058=38000,R1058&gt;9,R1058&lt;=12.8,M1058&gt;8),'[1]Pricing Schedule'!$F$26+('[1]Pricing Schedule'!$F$27*M1058),
IF(AND(I1058=38000,R1058&gt;9,R1058&lt;=12.8,M1058&lt;=8),'[1]Pricing Schedule'!$F$34+('[1]Pricing Schedule'!$F$36*M1058),
IF(AND(I1058=38000,R1058&gt;12.8,R1058&lt;=22.8),'[1]Pricing Schedule'!$F$34+('[1]Pricing Schedule'!$F$36*M1058),
IF(AND(I1058=38000,R1058&gt;22.8,R1058&lt;=30.2),'[1]Pricing Schedule'!$F$43+('[1]Pricing Schedule'!$F$45*M1058),
IF(AND(I1058=38000,R1058&gt;30.2,R1058&lt;=45.9),'[1]Pricing Schedule'!$F$52+('[1]Pricing Schedule'!$F$54*M1058),
IF(AND(I1058=38000,R1058&gt;45.9,R1058&lt;=123.4),'[1]Pricing Schedule'!$F$96+('[1]Pricing Schedule'!$F$97*M1058),
IF(AND(I1058=38000,R1058&gt;123.4,R1058&lt;=168.2,M1058&lt;=10),'[1]Pricing Schedule'!$F$103+('[1]Pricing Schedule'!$F$105*M1058),
IF(AND(I1058=38000,R1058&gt;123.4,R1058&lt;=168.2,M1058&gt;10),'[1]Pricing Schedule'!$F$111+('[1]Pricing Schedule'!$F$113*M1058),
IF(AND(I1058=38000,R1058&gt;157.4,R1058&lt;=336.4,M1058&lt;=10),('[1]Pricing Schedule'!$F$103+('[1]Pricing Schedule'!$F$105*M1058))*2,
IF(AND(I1058=38000,R1058&gt;157.4,R1058&lt;=336.4,M1058&gt;10),('[1]Pricing Schedule'!$F$111+('[1]Pricing Schedule'!$F$113*M1058))*2,
IF(AND(I1058=38000,R1058&gt;314.8,R1058&lt;=504.6,M1058&lt;=10),('[1]Pricing Schedule'!$F$103+('[1]Pricing Schedule'!$F$105*M1058))*3,
IF(AND(I1058=38000,R1058&gt;314.8,R1058&lt;=504.6,M1058&gt;10),('[1]Pricing Schedule'!$F$111+('[1]Pricing Schedule'!$F$113*M1058))*3,
IF(AND(I1058=38000,R1058&gt;472.2,R1058&lt;=672.8,M1058&lt;=10),('[1]Pricing Schedule'!$F$103+('[1]Pricing Schedule'!$F$105*M1058))*4,
IF(AND(I1058=38000,R1058&gt;472.2,R1058&lt;=672.8,M1058&gt;10),('[1]Pricing Schedule'!$F$111+('[1]Pricing Schedule'!$F$113*M1058))*4,
IF(AND(I1058=110000,R1058&lt;=12.8,M1058&gt;2),'[1]Pricing Schedule'!$F$62+('[1]Pricing Schedule'!$F$63*M1058),
IF(AND(I1058=110000,R1058&lt;=12.8,M1058&lt;=2),'[1]Pricing Schedule'!$F$96+('[1]Pricing Schedule'!$F$97*M1058),
IF(AND(I1058=110000,R1058&gt;12.8,R1058&lt;=22.8,M1058&gt;3),'[1]Pricing Schedule'!$F$71+('[1]Pricing Schedule'!$F$72*M1058),
IF(AND(I1058=110000,R1058&gt;12.8,R1058&lt;=22.8,M1058&lt;=3),'[1]Pricing Schedule'!$F$96+('[1]Pricing Schedule'!$F$97*M1058),
IF(AND(I1058=110000,R1058&gt;22.8,R1058&lt;=30.2),'[1]Pricing Schedule'!$F$80+('[1]Pricing Schedule'!$F$81*M1058),
IF(AND(I1058=110000,R1058&gt;30.2,R1058&lt;=45.9),'[1]Pricing Schedule'!$F$89+('[1]Pricing Schedule'!$F$90*M1058),
IF(AND(I1058=110000,R1058&gt;45.9,R1058&lt;=123.4),'[1]Pricing Schedule'!$F$96+('[1]Pricing Schedule'!$F$97*M1058),
IF(AND(I1058=110000,R1058&gt;123.4,R1058&lt;=168.2,M1058&lt;=10),'[1]Pricing Schedule'!$F$103+('[1]Pricing Schedule'!$F$105*M1058),
IF(AND(I1058=110000,R1058&gt;123.4,R1058&lt;=168.2,M1058&gt;10),'[1]Pricing Schedule'!$F$111+('[1]Pricing Schedule'!$F$113*M1058),
IF(AND(I1058=110000,R1058&gt;168.2,R1058&lt;=336.4,M1058&lt;=10),('[1]Pricing Schedule'!$F$103+('[1]Pricing Schedule'!$F$105*M1058))*2,
IF(AND(I1058=110000,R1058&gt;168.2,R1058&lt;=336.4,M1058&gt;10),('[1]Pricing Schedule'!$F$111+('[1]Pricing Schedule'!$F$113*M1058))*2,
IF(AND(I1058=110000,R1058&gt;336.4,R1058&lt;=504.6,M1058&lt;=10),('[1]Pricing Schedule'!$F$103+('[1]Pricing Schedule'!$F$105*M1058))*3,
IF(AND(I1058=110000,R1058&gt;336.4,R1058&lt;=504.6,M1058&gt;10),('[1]Pricing Schedule'!$F$111+('[1]Pricing Schedule'!$F$113*M1058))*3,
IF(AND(I1058=110000,R1058&gt;504.6,R1058&lt;=672.8,M1058&lt;=10),('[1]Pricing Schedule'!$F$103+('[1]Pricing Schedule'!$F$105*M1058))*4,
IF(AND(I1058=110000,R1058&gt;504.6,R1058&lt;=672.8,M1058&gt;10),('[1]Pricing Schedule'!$F$111+('[1]Pricing Schedule'!$F$113*M1058))*4,
IF(AND(I1058=110000,R1058&gt;672.8,R1058&lt;=841,M1058&lt;=10),('[1]Pricing Schedule'!$F$103+('[1]Pricing Schedule'!$F$105*M1058))*5,
IF(AND(I1058=110000,R1058&gt;672.8,R1058&lt;=841,M1058&gt;10),('[1]Pricing Schedule'!$F$111+('[1]Pricing Schedule'!$F$113*M1058))*5,
IF(AND(I1058=110000,R1058&gt;672.8,R1058&lt;=841,M1058&lt;=10),('[1]Pricing Schedule'!$F$103+('[1]Pricing Schedule'!$F$105*M1058))*5,
IF(AND(I1058=110000,R1058&gt;672.8,R1058&lt;=841,M1058&gt;10),('[1]Pricing Schedule'!$F$111+('[1]Pricing Schedule'!$F$113*M1058))*5,
IF(AND(I1058=110000,R1058&gt;1345.6,R1058&lt;=1513.8,M1058&lt;=10),('[1]Pricing Schedule'!$F$103+('[1]Pricing Schedule'!$F$105*M1058))*9,
IF(AND(I1058=110000,R1058&gt;1345.6,R1058&lt;=1513.8,M1058&gt;10),('[1]Pricing Schedule'!$F$111+('[1]Pricing Schedule'!$F$113*M1058))*9,
9999999999)))))))))))))))))))))))))))))))))))))))</f>
        <v>9438520</v>
      </c>
      <c r="T1058" s="48">
        <f>IF(AND(I1058=38000,R1058&lt;=4.5,M1058&gt;8),'[1]Pricing Schedule'!$J$9,
IF(AND(I1058=38000,R1058&lt;=4.5,M1058&lt;=8),'[1]Pricing Schedule'!$J$36,
IF(AND(I1058=38000,R1058&gt;4.5,R1058&lt;=9,M1058&gt;8),'[1]Pricing Schedule'!$J$18,
IF(AND(I1058=38000,R1058&gt;4.5,R1058&lt;=9,M1058&lt;=8),'[1]Pricing Schedule'!$J$36,
IF(AND(I1058=38000,R1058&gt;9,R1058&lt;=12.8,M1058&gt;8),'[1]Pricing Schedule'!$J$27,
IF(AND(I1058=38000,R1058&gt;9,R1058&lt;=12.8,M1058&lt;=8),'[1]Pricing Schedule'!$J$36,
IF(AND(I1058=38000,R1058&gt;12.8,R1058&lt;=22.8),'[1]Pricing Schedule'!$J$36,
IF(AND(I1058=38000,R1058&gt;22.8,R1058&lt;=30.2),'[1]Pricing Schedule'!$J$45,
IF(AND(I1058=38000,R1058&gt;30.2,R1058&lt;=45.9),'[1]Pricing Schedule'!$J$54,
IF(AND(I1058=38000,R1058&gt;45.9,R1058&lt;=123.4),'[1]Pricing Schedule'!$J$97,
IF(AND(I1058=38000,R1058&gt;123.4,R1058&lt;=168.2,M1058&lt;=10),'[1]Pricing Schedule'!$J$105,
IF(AND(I1058=38000,R1058&gt;123.4,R1058&lt;=168.2,M1058&gt;10),'[1]Pricing Schedule'!$J$113,
IF(AND(I1058=38000,R1058&gt;168.2,R1058&lt;=336.4,M1058&lt;=10),('[1]Pricing Schedule'!$J$105),
IF(AND(I1058=38000,R1058&gt;168.2,R1058&lt;=336.4,M1058&gt;10),('[1]Pricing Schedule'!$J$113),
IF(AND(I1058=38000,R1058&gt;336.4,R1058&lt;=504.6,M1058&lt;=10),('[1]Pricing Schedule'!$J$105),
IF(AND(I1058=38000,R1058&gt;336.4,R1058&lt;=504.6,M1058&gt;10),('[1]Pricing Schedule'!$J$113),
IF(AND(I1058=38000,R1058&gt;504.6,R1058&lt;=672.8,M1058&lt;=10),('[1]Pricing Schedule'!$J$105),
IF(AND(I1058=38000,R1058&gt;504.6,R1058&lt;=672.8,M1058&gt;10),('[1]Pricing Schedule'!$J$113),
IF(AND(I1058=110000,R1058&lt;=12.8,M1058&gt;2),'[1]Pricing Schedule'!$J$63,
IF(AND(I1058=110000,R1058&lt;=12.8,M1058&lt;=2),'[1]Pricing Schedule'!$J$97,
IF(AND(I1058=110000,R1058&gt;12.8,R1058&lt;=22.8,M1058&gt;3),'[1]Pricing Schedule'!$J$72,
IF(AND(I1058=110000,R1058&gt;12.8,R1058&lt;=22.8,M1058&lt;=3),'[1]Pricing Schedule'!$J$97,
IF(AND(I1058=110000,R1058&gt;22.8,R1058&lt;=30.2),'[1]Pricing Schedule'!$J$81,
IF(AND(I1058=110000,R1058&gt;30.2,R1058&lt;=45.9),'[1]Pricing Schedule'!$J$90,
IF(AND(I1058=110000,R1058&gt;45.9,R1058&lt;=123.4),'[1]Pricing Schedule'!$J$97,
IF(AND(I1058=110000,R1058&gt;123.4,R1058&lt;=168.2,M1058&lt;=10),'[1]Pricing Schedule'!$J$105,
IF(AND(I1058=110000,R1058&gt;123.4,R1058&lt;=168.2,M1058&gt;10),'[1]Pricing Schedule'!$J$113,
IF(AND(I1058=110000,R1058&gt;168.2,R1058&lt;=336.2,M1058&lt;=10),('[1]Pricing Schedule'!$J$105),
IF(AND(I1058=110000,R1058&gt;168.2,R1058&lt;=336.2,M1058&gt;10),('[1]Pricing Schedule'!$J$113),
IF(AND(I1058=110000,R1058&gt;336.4,R1058&lt;=504.6,M1058&lt;=10),('[1]Pricing Schedule'!$J$105),
IF(AND(I1058=110000,R1058&gt;336.4,R1058&lt;=504.6,M1058&gt;10),('[1]Pricing Schedule'!$J$113),
IF(AND(I1058=110000,R1058&gt;504.6,R1058&lt;=672.8,M1058&lt;=10),('[1]Pricing Schedule'!$J$105),
IF(AND(I1058=110000,R1058&gt;504.6,R1058&lt;=672.8,M1058&gt;10),('[1]Pricing Schedule'!$J$113),
IF(AND(I1058=110000,R1058&gt;672.8,R1058&lt;=841,M1058&lt;=10),('[1]Pricing Schedule'!$J$105),
IF(AND(I1058=110000,R1058&gt;672.8,R1058&lt;=841,M1058&gt;10),('[1]Pricing Schedule'!$J$113),
IF(AND(I1058=110000,R1058&gt;1682,R1058&lt;=1850.2,M1058&lt;=10),('[1]Pricing Schedule'!$J$105),
IF(AND(I1058=110000,R1058&gt;1682,R1058&lt;=1850.2,M1058&gt;10),('[1]Pricing Schedule'!$J$113),
IF(AND(I1058=110000,R1058&gt;2018.4,R1058&lt;=2186.6,M1058&lt;=10),('[1]Pricing Schedule'!$J$105),
IF(AND(I1058=110000,R1058&gt;2018.4,R1058&lt;=2186.6,M1058&gt;10),('[1]Pricing Schedule'!$J$113),999999999)))))))))))))))))))))))))))))))))))))))</f>
        <v>12</v>
      </c>
      <c r="U1058" s="49">
        <f t="shared" si="102"/>
        <v>37454.444444444445</v>
      </c>
      <c r="V1058" s="50">
        <f t="shared" si="103"/>
        <v>26.699101130261948</v>
      </c>
      <c r="W1058" s="13"/>
      <c r="X1058" s="13"/>
      <c r="Y1058" s="23">
        <v>487</v>
      </c>
      <c r="Z1058" s="23">
        <v>659</v>
      </c>
      <c r="AD1058" s="43"/>
      <c r="AE1058" s="43"/>
      <c r="AF1058" s="43"/>
      <c r="AR1058" s="51"/>
    </row>
    <row r="1059" spans="1:44" s="44" customFormat="1">
      <c r="A1059" s="43">
        <v>1060</v>
      </c>
      <c r="B1059" s="43">
        <v>1060</v>
      </c>
      <c r="C1059" s="43" t="s">
        <v>1569</v>
      </c>
      <c r="D1059" s="23" t="s">
        <v>384</v>
      </c>
      <c r="E1059" s="23" t="s">
        <v>384</v>
      </c>
      <c r="F1059" s="43" t="s">
        <v>706</v>
      </c>
      <c r="G1059" s="43" t="s">
        <v>707</v>
      </c>
      <c r="H1059" s="43" t="s">
        <v>113</v>
      </c>
      <c r="I1059" s="44">
        <v>38000</v>
      </c>
      <c r="J1059" s="44">
        <v>38000</v>
      </c>
      <c r="K1059" s="43" t="s">
        <v>119</v>
      </c>
      <c r="L1059" s="45">
        <v>10.714</v>
      </c>
      <c r="M1059" s="46">
        <f t="shared" si="98"/>
        <v>11</v>
      </c>
      <c r="N1059" s="45">
        <v>9.2379999999999995</v>
      </c>
      <c r="O1059" s="44">
        <v>2</v>
      </c>
      <c r="P1059" s="46">
        <f t="shared" si="99"/>
        <v>6.9284999999999997</v>
      </c>
      <c r="Q1059" s="47">
        <f t="shared" si="100"/>
        <v>84</v>
      </c>
      <c r="R1059" s="46">
        <f t="shared" si="101"/>
        <v>84</v>
      </c>
      <c r="S1059" s="39">
        <f>IF(AND(I1059=38000,R1059&lt;=4.5,M1059&gt;8),'[1]Pricing Schedule'!$F$8+('[1]Pricing Schedule'!$F$9*M1059),
IF(AND(I1059=38000,R1059&lt;=4.5,M1059&lt;=8),'[1]Pricing Schedule'!$F$34+('[1]Pricing Schedule'!$F$36*M1059),
IF(AND(I1059=38000,R1059&gt;4.5,R1059&lt;=9,M1059&gt;8),'[1]Pricing Schedule'!$F$17+('[1]Pricing Schedule'!$F$18*M1059),
IF(AND(I1059=38000,R1059&gt;4.5,R1059&lt;=9,M1059&lt;=8),'[1]Pricing Schedule'!$F$34+('[1]Pricing Schedule'!$F$36*M1059),
IF(AND(I1059=38000,R1059&gt;9,R1059&lt;=12.8,M1059&gt;8),'[1]Pricing Schedule'!$F$26+('[1]Pricing Schedule'!$F$27*M1059),
IF(AND(I1059=38000,R1059&gt;9,R1059&lt;=12.8,M1059&lt;=8),'[1]Pricing Schedule'!$F$34+('[1]Pricing Schedule'!$F$36*M1059),
IF(AND(I1059=38000,R1059&gt;12.8,R1059&lt;=22.8),'[1]Pricing Schedule'!$F$34+('[1]Pricing Schedule'!$F$36*M1059),
IF(AND(I1059=38000,R1059&gt;22.8,R1059&lt;=30.2),'[1]Pricing Schedule'!$F$43+('[1]Pricing Schedule'!$F$45*M1059),
IF(AND(I1059=38000,R1059&gt;30.2,R1059&lt;=45.9),'[1]Pricing Schedule'!$F$52+('[1]Pricing Schedule'!$F$54*M1059),
IF(AND(I1059=38000,R1059&gt;45.9,R1059&lt;=123.4),'[1]Pricing Schedule'!$F$96+('[1]Pricing Schedule'!$F$97*M1059),
IF(AND(I1059=38000,R1059&gt;123.4,R1059&lt;=168.2,M1059&lt;=10),'[1]Pricing Schedule'!$F$103+('[1]Pricing Schedule'!$F$105*M1059),
IF(AND(I1059=38000,R1059&gt;123.4,R1059&lt;=168.2,M1059&gt;10),'[1]Pricing Schedule'!$F$111+('[1]Pricing Schedule'!$F$113*M1059),
IF(AND(I1059=38000,R1059&gt;157.4,R1059&lt;=336.4,M1059&lt;=10),('[1]Pricing Schedule'!$F$103+('[1]Pricing Schedule'!$F$105*M1059))*2,
IF(AND(I1059=38000,R1059&gt;157.4,R1059&lt;=336.4,M1059&gt;10),('[1]Pricing Schedule'!$F$111+('[1]Pricing Schedule'!$F$113*M1059))*2,
IF(AND(I1059=38000,R1059&gt;314.8,R1059&lt;=504.6,M1059&lt;=10),('[1]Pricing Schedule'!$F$103+('[1]Pricing Schedule'!$F$105*M1059))*3,
IF(AND(I1059=38000,R1059&gt;314.8,R1059&lt;=504.6,M1059&gt;10),('[1]Pricing Schedule'!$F$111+('[1]Pricing Schedule'!$F$113*M1059))*3,
IF(AND(I1059=38000,R1059&gt;472.2,R1059&lt;=672.8,M1059&lt;=10),('[1]Pricing Schedule'!$F$103+('[1]Pricing Schedule'!$F$105*M1059))*4,
IF(AND(I1059=38000,R1059&gt;472.2,R1059&lt;=672.8,M1059&gt;10),('[1]Pricing Schedule'!$F$111+('[1]Pricing Schedule'!$F$113*M1059))*4,
IF(AND(I1059=110000,R1059&lt;=12.8,M1059&gt;2),'[1]Pricing Schedule'!$F$62+('[1]Pricing Schedule'!$F$63*M1059),
IF(AND(I1059=110000,R1059&lt;=12.8,M1059&lt;=2),'[1]Pricing Schedule'!$F$96+('[1]Pricing Schedule'!$F$97*M1059),
IF(AND(I1059=110000,R1059&gt;12.8,R1059&lt;=22.8,M1059&gt;3),'[1]Pricing Schedule'!$F$71+('[1]Pricing Schedule'!$F$72*M1059),
IF(AND(I1059=110000,R1059&gt;12.8,R1059&lt;=22.8,M1059&lt;=3),'[1]Pricing Schedule'!$F$96+('[1]Pricing Schedule'!$F$97*M1059),
IF(AND(I1059=110000,R1059&gt;22.8,R1059&lt;=30.2),'[1]Pricing Schedule'!$F$80+('[1]Pricing Schedule'!$F$81*M1059),
IF(AND(I1059=110000,R1059&gt;30.2,R1059&lt;=45.9),'[1]Pricing Schedule'!$F$89+('[1]Pricing Schedule'!$F$90*M1059),
IF(AND(I1059=110000,R1059&gt;45.9,R1059&lt;=123.4),'[1]Pricing Schedule'!$F$96+('[1]Pricing Schedule'!$F$97*M1059),
IF(AND(I1059=110000,R1059&gt;123.4,R1059&lt;=168.2,M1059&lt;=10),'[1]Pricing Schedule'!$F$103+('[1]Pricing Schedule'!$F$105*M1059),
IF(AND(I1059=110000,R1059&gt;123.4,R1059&lt;=168.2,M1059&gt;10),'[1]Pricing Schedule'!$F$111+('[1]Pricing Schedule'!$F$113*M1059),
IF(AND(I1059=110000,R1059&gt;168.2,R1059&lt;=336.4,M1059&lt;=10),('[1]Pricing Schedule'!$F$103+('[1]Pricing Schedule'!$F$105*M1059))*2,
IF(AND(I1059=110000,R1059&gt;168.2,R1059&lt;=336.4,M1059&gt;10),('[1]Pricing Schedule'!$F$111+('[1]Pricing Schedule'!$F$113*M1059))*2,
IF(AND(I1059=110000,R1059&gt;336.4,R1059&lt;=504.6,M1059&lt;=10),('[1]Pricing Schedule'!$F$103+('[1]Pricing Schedule'!$F$105*M1059))*3,
IF(AND(I1059=110000,R1059&gt;336.4,R1059&lt;=504.6,M1059&gt;10),('[1]Pricing Schedule'!$F$111+('[1]Pricing Schedule'!$F$113*M1059))*3,
IF(AND(I1059=110000,R1059&gt;504.6,R1059&lt;=672.8,M1059&lt;=10),('[1]Pricing Schedule'!$F$103+('[1]Pricing Schedule'!$F$105*M1059))*4,
IF(AND(I1059=110000,R1059&gt;504.6,R1059&lt;=672.8,M1059&gt;10),('[1]Pricing Schedule'!$F$111+('[1]Pricing Schedule'!$F$113*M1059))*4,
IF(AND(I1059=110000,R1059&gt;672.8,R1059&lt;=841,M1059&lt;=10),('[1]Pricing Schedule'!$F$103+('[1]Pricing Schedule'!$F$105*M1059))*5,
IF(AND(I1059=110000,R1059&gt;672.8,R1059&lt;=841,M1059&gt;10),('[1]Pricing Schedule'!$F$111+('[1]Pricing Schedule'!$F$113*M1059))*5,
IF(AND(I1059=110000,R1059&gt;672.8,R1059&lt;=841,M1059&lt;=10),('[1]Pricing Schedule'!$F$103+('[1]Pricing Schedule'!$F$105*M1059))*5,
IF(AND(I1059=110000,R1059&gt;672.8,R1059&lt;=841,M1059&gt;10),('[1]Pricing Schedule'!$F$111+('[1]Pricing Schedule'!$F$113*M1059))*5,
IF(AND(I1059=110000,R1059&gt;1345.6,R1059&lt;=1513.8,M1059&lt;=10),('[1]Pricing Schedule'!$F$103+('[1]Pricing Schedule'!$F$105*M1059))*9,
IF(AND(I1059=110000,R1059&gt;1345.6,R1059&lt;=1513.8,M1059&gt;10),('[1]Pricing Schedule'!$F$111+('[1]Pricing Schedule'!$F$113*M1059))*9,
9999999999)))))))))))))))))))))))))))))))))))))))</f>
        <v>3237370</v>
      </c>
      <c r="T1059" s="48">
        <f>IF(AND(I1059=38000,R1059&lt;=4.5,M1059&gt;8),'[1]Pricing Schedule'!$J$9,
IF(AND(I1059=38000,R1059&lt;=4.5,M1059&lt;=8),'[1]Pricing Schedule'!$J$36,
IF(AND(I1059=38000,R1059&gt;4.5,R1059&lt;=9,M1059&gt;8),'[1]Pricing Schedule'!$J$18,
IF(AND(I1059=38000,R1059&gt;4.5,R1059&lt;=9,M1059&lt;=8),'[1]Pricing Schedule'!$J$36,
IF(AND(I1059=38000,R1059&gt;9,R1059&lt;=12.8,M1059&gt;8),'[1]Pricing Schedule'!$J$27,
IF(AND(I1059=38000,R1059&gt;9,R1059&lt;=12.8,M1059&lt;=8),'[1]Pricing Schedule'!$J$36,
IF(AND(I1059=38000,R1059&gt;12.8,R1059&lt;=22.8),'[1]Pricing Schedule'!$J$36,
IF(AND(I1059=38000,R1059&gt;22.8,R1059&lt;=30.2),'[1]Pricing Schedule'!$J$45,
IF(AND(I1059=38000,R1059&gt;30.2,R1059&lt;=45.9),'[1]Pricing Schedule'!$J$54,
IF(AND(I1059=38000,R1059&gt;45.9,R1059&lt;=123.4),'[1]Pricing Schedule'!$J$97,
IF(AND(I1059=38000,R1059&gt;123.4,R1059&lt;=168.2,M1059&lt;=10),'[1]Pricing Schedule'!$J$105,
IF(AND(I1059=38000,R1059&gt;123.4,R1059&lt;=168.2,M1059&gt;10),'[1]Pricing Schedule'!$J$113,
IF(AND(I1059=38000,R1059&gt;168.2,R1059&lt;=336.4,M1059&lt;=10),('[1]Pricing Schedule'!$J$105),
IF(AND(I1059=38000,R1059&gt;168.2,R1059&lt;=336.4,M1059&gt;10),('[1]Pricing Schedule'!$J$113),
IF(AND(I1059=38000,R1059&gt;336.4,R1059&lt;=504.6,M1059&lt;=10),('[1]Pricing Schedule'!$J$105),
IF(AND(I1059=38000,R1059&gt;336.4,R1059&lt;=504.6,M1059&gt;10),('[1]Pricing Schedule'!$J$113),
IF(AND(I1059=38000,R1059&gt;504.6,R1059&lt;=672.8,M1059&lt;=10),('[1]Pricing Schedule'!$J$105),
IF(AND(I1059=38000,R1059&gt;504.6,R1059&lt;=672.8,M1059&gt;10),('[1]Pricing Schedule'!$J$113),
IF(AND(I1059=110000,R1059&lt;=12.8,M1059&gt;2),'[1]Pricing Schedule'!$J$63,
IF(AND(I1059=110000,R1059&lt;=12.8,M1059&lt;=2),'[1]Pricing Schedule'!$J$97,
IF(AND(I1059=110000,R1059&gt;12.8,R1059&lt;=22.8,M1059&gt;3),'[1]Pricing Schedule'!$J$72,
IF(AND(I1059=110000,R1059&gt;12.8,R1059&lt;=22.8,M1059&lt;=3),'[1]Pricing Schedule'!$J$97,
IF(AND(I1059=110000,R1059&gt;22.8,R1059&lt;=30.2),'[1]Pricing Schedule'!$J$81,
IF(AND(I1059=110000,R1059&gt;30.2,R1059&lt;=45.9),'[1]Pricing Schedule'!$J$90,
IF(AND(I1059=110000,R1059&gt;45.9,R1059&lt;=123.4),'[1]Pricing Schedule'!$J$97,
IF(AND(I1059=110000,R1059&gt;123.4,R1059&lt;=168.2,M1059&lt;=10),'[1]Pricing Schedule'!$J$105,
IF(AND(I1059=110000,R1059&gt;123.4,R1059&lt;=168.2,M1059&gt;10),'[1]Pricing Schedule'!$J$113,
IF(AND(I1059=110000,R1059&gt;168.2,R1059&lt;=336.2,M1059&lt;=10),('[1]Pricing Schedule'!$J$105),
IF(AND(I1059=110000,R1059&gt;168.2,R1059&lt;=336.2,M1059&gt;10),('[1]Pricing Schedule'!$J$113),
IF(AND(I1059=110000,R1059&gt;336.4,R1059&lt;=504.6,M1059&lt;=10),('[1]Pricing Schedule'!$J$105),
IF(AND(I1059=110000,R1059&gt;336.4,R1059&lt;=504.6,M1059&gt;10),('[1]Pricing Schedule'!$J$113),
IF(AND(I1059=110000,R1059&gt;504.6,R1059&lt;=672.8,M1059&lt;=10),('[1]Pricing Schedule'!$J$105),
IF(AND(I1059=110000,R1059&gt;504.6,R1059&lt;=672.8,M1059&gt;10),('[1]Pricing Schedule'!$J$113),
IF(AND(I1059=110000,R1059&gt;672.8,R1059&lt;=841,M1059&lt;=10),('[1]Pricing Schedule'!$J$105),
IF(AND(I1059=110000,R1059&gt;672.8,R1059&lt;=841,M1059&gt;10),('[1]Pricing Schedule'!$J$113),
IF(AND(I1059=110000,R1059&gt;1682,R1059&lt;=1850.2,M1059&lt;=10),('[1]Pricing Schedule'!$J$105),
IF(AND(I1059=110000,R1059&gt;1682,R1059&lt;=1850.2,M1059&gt;10),('[1]Pricing Schedule'!$J$113),
IF(AND(I1059=110000,R1059&gt;2018.4,R1059&lt;=2186.6,M1059&lt;=10),('[1]Pricing Schedule'!$J$105),
IF(AND(I1059=110000,R1059&gt;2018.4,R1059&lt;=2186.6,M1059&gt;10),('[1]Pricing Schedule'!$J$113),999999999)))))))))))))))))))))))))))))))))))))))</f>
        <v>11</v>
      </c>
      <c r="U1059" s="49">
        <f t="shared" si="102"/>
        <v>38540.119047619046</v>
      </c>
      <c r="V1059" s="50">
        <f t="shared" si="103"/>
        <v>25.946987832716061</v>
      </c>
      <c r="W1059" s="13"/>
      <c r="X1059" s="13"/>
      <c r="Y1059" s="23">
        <v>547</v>
      </c>
      <c r="Z1059" s="23">
        <v>505</v>
      </c>
      <c r="AD1059" s="43"/>
      <c r="AE1059" s="43"/>
      <c r="AF1059" s="43"/>
      <c r="AR1059" s="51"/>
    </row>
    <row r="1060" spans="1:44">
      <c r="A1060" s="23">
        <v>1061</v>
      </c>
      <c r="B1060" s="23">
        <v>1061</v>
      </c>
      <c r="C1060" s="23" t="s">
        <v>1570</v>
      </c>
      <c r="D1060" s="23" t="s">
        <v>384</v>
      </c>
      <c r="E1060" s="23" t="s">
        <v>384</v>
      </c>
      <c r="F1060" s="23" t="s">
        <v>391</v>
      </c>
      <c r="G1060" s="23" t="s">
        <v>392</v>
      </c>
      <c r="H1060" s="23" t="s">
        <v>133</v>
      </c>
      <c r="I1060" s="13">
        <v>110000</v>
      </c>
      <c r="J1060" s="13">
        <v>110000</v>
      </c>
      <c r="K1060" s="13">
        <v>38000</v>
      </c>
      <c r="L1060" s="24">
        <v>8.1890000000000001</v>
      </c>
      <c r="M1060" s="37">
        <f t="shared" si="98"/>
        <v>9</v>
      </c>
      <c r="N1060" s="24">
        <v>2.0430000000000001</v>
      </c>
      <c r="O1060" s="13">
        <v>2</v>
      </c>
      <c r="P1060" s="36">
        <f t="shared" si="99"/>
        <v>1.5322500000000001</v>
      </c>
      <c r="Q1060" s="38">
        <f t="shared" si="100"/>
        <v>16.8</v>
      </c>
      <c r="R1060" s="37">
        <f t="shared" si="101"/>
        <v>16.8</v>
      </c>
      <c r="S1060" s="39">
        <f>IF(AND(I1060=38000,R1060&lt;=4.5,M1060&gt;8),'[1]Pricing Schedule'!$F$8+('[1]Pricing Schedule'!$F$9*M1060),
IF(AND(I1060=38000,R1060&lt;=4.5,M1060&lt;=8),'[1]Pricing Schedule'!$F$34+('[1]Pricing Schedule'!$F$36*M1060),
IF(AND(I1060=38000,R1060&gt;4.5,R1060&lt;=9,M1060&gt;8),'[1]Pricing Schedule'!$F$17+('[1]Pricing Schedule'!$F$18*M1060),
IF(AND(I1060=38000,R1060&gt;4.5,R1060&lt;=9,M1060&lt;=8),'[1]Pricing Schedule'!$F$34+('[1]Pricing Schedule'!$F$36*M1060),
IF(AND(I1060=38000,R1060&gt;9,R1060&lt;=12.8,M1060&gt;8),'[1]Pricing Schedule'!$F$26+('[1]Pricing Schedule'!$F$27*M1060),
IF(AND(I1060=38000,R1060&gt;9,R1060&lt;=12.8,M1060&lt;=8),'[1]Pricing Schedule'!$F$34+('[1]Pricing Schedule'!$F$36*M1060),
IF(AND(I1060=38000,R1060&gt;12.8,R1060&lt;=22.8),'[1]Pricing Schedule'!$F$34+('[1]Pricing Schedule'!$F$36*M1060),
IF(AND(I1060=38000,R1060&gt;22.8,R1060&lt;=30.2),'[1]Pricing Schedule'!$F$43+('[1]Pricing Schedule'!$F$45*M1060),
IF(AND(I1060=38000,R1060&gt;30.2,R1060&lt;=45.9),'[1]Pricing Schedule'!$F$52+('[1]Pricing Schedule'!$F$54*M1060),
IF(AND(I1060=38000,R1060&gt;45.9,R1060&lt;=123.4),'[1]Pricing Schedule'!$F$96+('[1]Pricing Schedule'!$F$97*M1060),
IF(AND(I1060=38000,R1060&gt;123.4,R1060&lt;=168.2,M1060&lt;=10),'[1]Pricing Schedule'!$F$103+('[1]Pricing Schedule'!$F$105*M1060),
IF(AND(I1060=38000,R1060&gt;123.4,R1060&lt;=168.2,M1060&gt;10),'[1]Pricing Schedule'!$F$111+('[1]Pricing Schedule'!$F$113*M1060),
IF(AND(I1060=38000,R1060&gt;157.4,R1060&lt;=336.4,M1060&lt;=10),('[1]Pricing Schedule'!$F$103+('[1]Pricing Schedule'!$F$105*M1060))*2,
IF(AND(I1060=38000,R1060&gt;157.4,R1060&lt;=336.4,M1060&gt;10),('[1]Pricing Schedule'!$F$111+('[1]Pricing Schedule'!$F$113*M1060))*2,
IF(AND(I1060=38000,R1060&gt;314.8,R1060&lt;=504.6,M1060&lt;=10),('[1]Pricing Schedule'!$F$103+('[1]Pricing Schedule'!$F$105*M1060))*3,
IF(AND(I1060=38000,R1060&gt;314.8,R1060&lt;=504.6,M1060&gt;10),('[1]Pricing Schedule'!$F$111+('[1]Pricing Schedule'!$F$113*M1060))*3,
IF(AND(I1060=38000,R1060&gt;472.2,R1060&lt;=672.8,M1060&lt;=10),('[1]Pricing Schedule'!$F$103+('[1]Pricing Schedule'!$F$105*M1060))*4,
IF(AND(I1060=38000,R1060&gt;472.2,R1060&lt;=672.8,M1060&gt;10),('[1]Pricing Schedule'!$F$111+('[1]Pricing Schedule'!$F$113*M1060))*4,
IF(AND(I1060=110000,R1060&lt;=12.8,M1060&gt;2),'[1]Pricing Schedule'!$F$62+('[1]Pricing Schedule'!$F$63*M1060),
IF(AND(I1060=110000,R1060&lt;=12.8,M1060&lt;=2),'[1]Pricing Schedule'!$F$96+('[1]Pricing Schedule'!$F$97*M1060),
IF(AND(I1060=110000,R1060&gt;12.8,R1060&lt;=22.8,M1060&gt;3),'[1]Pricing Schedule'!$F$71+('[1]Pricing Schedule'!$F$72*M1060),
IF(AND(I1060=110000,R1060&gt;12.8,R1060&lt;=22.8,M1060&lt;=3),'[1]Pricing Schedule'!$F$96+('[1]Pricing Schedule'!$F$97*M1060),
IF(AND(I1060=110000,R1060&gt;22.8,R1060&lt;=30.2),'[1]Pricing Schedule'!$F$80+('[1]Pricing Schedule'!$F$81*M1060),
IF(AND(I1060=110000,R1060&gt;30.2,R1060&lt;=45.9),'[1]Pricing Schedule'!$F$89+('[1]Pricing Schedule'!$F$90*M1060),
IF(AND(I1060=110000,R1060&gt;45.9,R1060&lt;=123.4),'[1]Pricing Schedule'!$F$96+('[1]Pricing Schedule'!$F$97*M1060),
IF(AND(I1060=110000,R1060&gt;123.4,R1060&lt;=168.2,M1060&lt;=10),'[1]Pricing Schedule'!$F$103+('[1]Pricing Schedule'!$F$105*M1060),
IF(AND(I1060=110000,R1060&gt;123.4,R1060&lt;=168.2,M1060&gt;10),'[1]Pricing Schedule'!$F$111+('[1]Pricing Schedule'!$F$113*M1060),
IF(AND(I1060=110000,R1060&gt;168.2,R1060&lt;=336.4,M1060&lt;=10),('[1]Pricing Schedule'!$F$103+('[1]Pricing Schedule'!$F$105*M1060))*2,
IF(AND(I1060=110000,R1060&gt;168.2,R1060&lt;=336.4,M1060&gt;10),('[1]Pricing Schedule'!$F$111+('[1]Pricing Schedule'!$F$113*M1060))*2,
IF(AND(I1060=110000,R1060&gt;336.4,R1060&lt;=504.6,M1060&lt;=10),('[1]Pricing Schedule'!$F$103+('[1]Pricing Schedule'!$F$105*M1060))*3,
IF(AND(I1060=110000,R1060&gt;336.4,R1060&lt;=504.6,M1060&gt;10),('[1]Pricing Schedule'!$F$111+('[1]Pricing Schedule'!$F$113*M1060))*3,
IF(AND(I1060=110000,R1060&gt;504.6,R1060&lt;=672.8,M1060&lt;=10),('[1]Pricing Schedule'!$F$103+('[1]Pricing Schedule'!$F$105*M1060))*4,
IF(AND(I1060=110000,R1060&gt;504.6,R1060&lt;=672.8,M1060&gt;10),('[1]Pricing Schedule'!$F$111+('[1]Pricing Schedule'!$F$113*M1060))*4,
IF(AND(I1060=110000,R1060&gt;672.8,R1060&lt;=841,M1060&lt;=10),('[1]Pricing Schedule'!$F$103+('[1]Pricing Schedule'!$F$105*M1060))*5,
IF(AND(I1060=110000,R1060&gt;672.8,R1060&lt;=841,M1060&gt;10),('[1]Pricing Schedule'!$F$111+('[1]Pricing Schedule'!$F$113*M1060))*5,
IF(AND(I1060=110000,R1060&gt;672.8,R1060&lt;=841,M1060&lt;=10),('[1]Pricing Schedule'!$F$103+('[1]Pricing Schedule'!$F$105*M1060))*5,
IF(AND(I1060=110000,R1060&gt;672.8,R1060&lt;=841,M1060&gt;10),('[1]Pricing Schedule'!$F$111+('[1]Pricing Schedule'!$F$113*M1060))*5,
IF(AND(I1060=110000,R1060&gt;1345.6,R1060&lt;=1513.8,M1060&lt;=10),('[1]Pricing Schedule'!$F$103+('[1]Pricing Schedule'!$F$105*M1060))*9,
IF(AND(I1060=110000,R1060&gt;1345.6,R1060&lt;=1513.8,M1060&gt;10),('[1]Pricing Schedule'!$F$111+('[1]Pricing Schedule'!$F$113*M1060))*9,
9999999999)))))))))))))))))))))))))))))))))))))))</f>
        <v>2227140</v>
      </c>
      <c r="T1060" s="21">
        <f>IF(AND(I1060=38000,R1060&lt;=4.5,M1060&gt;8),'[1]Pricing Schedule'!$J$9,
IF(AND(I1060=38000,R1060&lt;=4.5,M1060&lt;=8),'[1]Pricing Schedule'!$J$36,
IF(AND(I1060=38000,R1060&gt;4.5,R1060&lt;=9,M1060&gt;8),'[1]Pricing Schedule'!$J$18,
IF(AND(I1060=38000,R1060&gt;4.5,R1060&lt;=9,M1060&lt;=8),'[1]Pricing Schedule'!$J$36,
IF(AND(I1060=38000,R1060&gt;9,R1060&lt;=12.8,M1060&gt;8),'[1]Pricing Schedule'!$J$27,
IF(AND(I1060=38000,R1060&gt;9,R1060&lt;=12.8,M1060&lt;=8),'[1]Pricing Schedule'!$J$36,
IF(AND(I1060=38000,R1060&gt;12.8,R1060&lt;=22.8),'[1]Pricing Schedule'!$J$36,
IF(AND(I1060=38000,R1060&gt;22.8,R1060&lt;=30.2),'[1]Pricing Schedule'!$J$45,
IF(AND(I1060=38000,R1060&gt;30.2,R1060&lt;=45.9),'[1]Pricing Schedule'!$J$54,
IF(AND(I1060=38000,R1060&gt;45.9,R1060&lt;=123.4),'[1]Pricing Schedule'!$J$97,
IF(AND(I1060=38000,R1060&gt;123.4,R1060&lt;=168.2,M1060&lt;=10),'[1]Pricing Schedule'!$J$105,
IF(AND(I1060=38000,R1060&gt;123.4,R1060&lt;=168.2,M1060&gt;10),'[1]Pricing Schedule'!$J$113,
IF(AND(I1060=38000,R1060&gt;168.2,R1060&lt;=336.4,M1060&lt;=10),('[1]Pricing Schedule'!$J$105),
IF(AND(I1060=38000,R1060&gt;168.2,R1060&lt;=336.4,M1060&gt;10),('[1]Pricing Schedule'!$J$113),
IF(AND(I1060=38000,R1060&gt;336.4,R1060&lt;=504.6,M1060&lt;=10),('[1]Pricing Schedule'!$J$105),
IF(AND(I1060=38000,R1060&gt;336.4,R1060&lt;=504.6,M1060&gt;10),('[1]Pricing Schedule'!$J$113),
IF(AND(I1060=38000,R1060&gt;504.6,R1060&lt;=672.8,M1060&lt;=10),('[1]Pricing Schedule'!$J$105),
IF(AND(I1060=38000,R1060&gt;504.6,R1060&lt;=672.8,M1060&gt;10),('[1]Pricing Schedule'!$J$113),
IF(AND(I1060=110000,R1060&lt;=12.8,M1060&gt;2),'[1]Pricing Schedule'!$J$63,
IF(AND(I1060=110000,R1060&lt;=12.8,M1060&lt;=2),'[1]Pricing Schedule'!$J$97,
IF(AND(I1060=110000,R1060&gt;12.8,R1060&lt;=22.8,M1060&gt;3),'[1]Pricing Schedule'!$J$72,
IF(AND(I1060=110000,R1060&gt;12.8,R1060&lt;=22.8,M1060&lt;=3),'[1]Pricing Schedule'!$J$97,
IF(AND(I1060=110000,R1060&gt;22.8,R1060&lt;=30.2),'[1]Pricing Schedule'!$J$81,
IF(AND(I1060=110000,R1060&gt;30.2,R1060&lt;=45.9),'[1]Pricing Schedule'!$J$90,
IF(AND(I1060=110000,R1060&gt;45.9,R1060&lt;=123.4),'[1]Pricing Schedule'!$J$97,
IF(AND(I1060=110000,R1060&gt;123.4,R1060&lt;=168.2,M1060&lt;=10),'[1]Pricing Schedule'!$J$105,
IF(AND(I1060=110000,R1060&gt;123.4,R1060&lt;=168.2,M1060&gt;10),'[1]Pricing Schedule'!$J$113,
IF(AND(I1060=110000,R1060&gt;168.2,R1060&lt;=336.2,M1060&lt;=10),('[1]Pricing Schedule'!$J$105),
IF(AND(I1060=110000,R1060&gt;168.2,R1060&lt;=336.2,M1060&gt;10),('[1]Pricing Schedule'!$J$113),
IF(AND(I1060=110000,R1060&gt;336.4,R1060&lt;=504.6,M1060&lt;=10),('[1]Pricing Schedule'!$J$105),
IF(AND(I1060=110000,R1060&gt;336.4,R1060&lt;=504.6,M1060&gt;10),('[1]Pricing Schedule'!$J$113),
IF(AND(I1060=110000,R1060&gt;504.6,R1060&lt;=672.8,M1060&lt;=10),('[1]Pricing Schedule'!$J$105),
IF(AND(I1060=110000,R1060&gt;504.6,R1060&lt;=672.8,M1060&gt;10),('[1]Pricing Schedule'!$J$113),
IF(AND(I1060=110000,R1060&gt;672.8,R1060&lt;=841,M1060&lt;=10),('[1]Pricing Schedule'!$J$105),
IF(AND(I1060=110000,R1060&gt;672.8,R1060&lt;=841,M1060&gt;10),('[1]Pricing Schedule'!$J$113),
IF(AND(I1060=110000,R1060&gt;1682,R1060&lt;=1850.2,M1060&lt;=10),('[1]Pricing Schedule'!$J$105),
IF(AND(I1060=110000,R1060&gt;1682,R1060&lt;=1850.2,M1060&gt;10),('[1]Pricing Schedule'!$J$113),
IF(AND(I1060=110000,R1060&gt;2018.4,R1060&lt;=2186.6,M1060&lt;=10),('[1]Pricing Schedule'!$J$105),
IF(AND(I1060=110000,R1060&gt;2018.4,R1060&lt;=2186.6,M1060&gt;10),('[1]Pricing Schedule'!$J$113),999999999)))))))))))))))))))))))))))))))))))))))</f>
        <v>8</v>
      </c>
      <c r="U1060" s="40">
        <f t="shared" si="102"/>
        <v>132567.85714285713</v>
      </c>
      <c r="V1060" s="41">
        <f t="shared" si="103"/>
        <v>7.5433066623562057</v>
      </c>
      <c r="Y1060" s="23">
        <v>84</v>
      </c>
      <c r="Z1060" s="23">
        <v>205</v>
      </c>
      <c r="AR1060" s="35"/>
    </row>
    <row r="1061" spans="1:44">
      <c r="A1061" s="23">
        <v>1062</v>
      </c>
      <c r="B1061" s="23">
        <v>1062</v>
      </c>
      <c r="C1061" s="23" t="s">
        <v>1571</v>
      </c>
      <c r="D1061" s="23" t="s">
        <v>384</v>
      </c>
      <c r="E1061" s="23" t="s">
        <v>384</v>
      </c>
      <c r="F1061" s="23" t="s">
        <v>1064</v>
      </c>
      <c r="G1061" s="23" t="s">
        <v>1065</v>
      </c>
      <c r="H1061" s="23" t="s">
        <v>113</v>
      </c>
      <c r="I1061" s="13">
        <v>38000</v>
      </c>
      <c r="J1061" s="13">
        <v>38000</v>
      </c>
      <c r="K1061" s="23" t="s">
        <v>119</v>
      </c>
      <c r="L1061" s="24">
        <v>4.0449999999999999</v>
      </c>
      <c r="M1061" s="37">
        <f t="shared" si="98"/>
        <v>5</v>
      </c>
      <c r="N1061" s="24">
        <v>0.93799999999999994</v>
      </c>
      <c r="O1061" s="13">
        <v>2</v>
      </c>
      <c r="P1061" s="36">
        <f t="shared" si="99"/>
        <v>0.70350000000000001</v>
      </c>
      <c r="Q1061" s="38">
        <f t="shared" si="100"/>
        <v>8.4</v>
      </c>
      <c r="R1061" s="37">
        <f t="shared" si="101"/>
        <v>8.4</v>
      </c>
      <c r="S1061" s="39">
        <f>IF(AND(I1061=38000,R1061&lt;=4.5,M1061&gt;8),'[1]Pricing Schedule'!$F$8+('[1]Pricing Schedule'!$F$9*M1061),
IF(AND(I1061=38000,R1061&lt;=4.5,M1061&lt;=8),'[1]Pricing Schedule'!$F$34+('[1]Pricing Schedule'!$F$36*M1061),
IF(AND(I1061=38000,R1061&gt;4.5,R1061&lt;=9,M1061&gt;8),'[1]Pricing Schedule'!$F$17+('[1]Pricing Schedule'!$F$18*M1061),
IF(AND(I1061=38000,R1061&gt;4.5,R1061&lt;=9,M1061&lt;=8),'[1]Pricing Schedule'!$F$34+('[1]Pricing Schedule'!$F$36*M1061),
IF(AND(I1061=38000,R1061&gt;9,R1061&lt;=12.8,M1061&gt;8),'[1]Pricing Schedule'!$F$26+('[1]Pricing Schedule'!$F$27*M1061),
IF(AND(I1061=38000,R1061&gt;9,R1061&lt;=12.8,M1061&lt;=8),'[1]Pricing Schedule'!$F$34+('[1]Pricing Schedule'!$F$36*M1061),
IF(AND(I1061=38000,R1061&gt;12.8,R1061&lt;=22.8),'[1]Pricing Schedule'!$F$34+('[1]Pricing Schedule'!$F$36*M1061),
IF(AND(I1061=38000,R1061&gt;22.8,R1061&lt;=30.2),'[1]Pricing Schedule'!$F$43+('[1]Pricing Schedule'!$F$45*M1061),
IF(AND(I1061=38000,R1061&gt;30.2,R1061&lt;=45.9),'[1]Pricing Schedule'!$F$52+('[1]Pricing Schedule'!$F$54*M1061),
IF(AND(I1061=38000,R1061&gt;45.9,R1061&lt;=123.4),'[1]Pricing Schedule'!$F$96+('[1]Pricing Schedule'!$F$97*M1061),
IF(AND(I1061=38000,R1061&gt;123.4,R1061&lt;=168.2,M1061&lt;=10),'[1]Pricing Schedule'!$F$103+('[1]Pricing Schedule'!$F$105*M1061),
IF(AND(I1061=38000,R1061&gt;123.4,R1061&lt;=168.2,M1061&gt;10),'[1]Pricing Schedule'!$F$111+('[1]Pricing Schedule'!$F$113*M1061),
IF(AND(I1061=38000,R1061&gt;157.4,R1061&lt;=336.4,M1061&lt;=10),('[1]Pricing Schedule'!$F$103+('[1]Pricing Schedule'!$F$105*M1061))*2,
IF(AND(I1061=38000,R1061&gt;157.4,R1061&lt;=336.4,M1061&gt;10),('[1]Pricing Schedule'!$F$111+('[1]Pricing Schedule'!$F$113*M1061))*2,
IF(AND(I1061=38000,R1061&gt;314.8,R1061&lt;=504.6,M1061&lt;=10),('[1]Pricing Schedule'!$F$103+('[1]Pricing Schedule'!$F$105*M1061))*3,
IF(AND(I1061=38000,R1061&gt;314.8,R1061&lt;=504.6,M1061&gt;10),('[1]Pricing Schedule'!$F$111+('[1]Pricing Schedule'!$F$113*M1061))*3,
IF(AND(I1061=38000,R1061&gt;472.2,R1061&lt;=672.8,M1061&lt;=10),('[1]Pricing Schedule'!$F$103+('[1]Pricing Schedule'!$F$105*M1061))*4,
IF(AND(I1061=38000,R1061&gt;472.2,R1061&lt;=672.8,M1061&gt;10),('[1]Pricing Schedule'!$F$111+('[1]Pricing Schedule'!$F$113*M1061))*4,
IF(AND(I1061=110000,R1061&lt;=12.8,M1061&gt;2),'[1]Pricing Schedule'!$F$62+('[1]Pricing Schedule'!$F$63*M1061),
IF(AND(I1061=110000,R1061&lt;=12.8,M1061&lt;=2),'[1]Pricing Schedule'!$F$96+('[1]Pricing Schedule'!$F$97*M1061),
IF(AND(I1061=110000,R1061&gt;12.8,R1061&lt;=22.8,M1061&gt;3),'[1]Pricing Schedule'!$F$71+('[1]Pricing Schedule'!$F$72*M1061),
IF(AND(I1061=110000,R1061&gt;12.8,R1061&lt;=22.8,M1061&lt;=3),'[1]Pricing Schedule'!$F$96+('[1]Pricing Schedule'!$F$97*M1061),
IF(AND(I1061=110000,R1061&gt;22.8,R1061&lt;=30.2),'[1]Pricing Schedule'!$F$80+('[1]Pricing Schedule'!$F$81*M1061),
IF(AND(I1061=110000,R1061&gt;30.2,R1061&lt;=45.9),'[1]Pricing Schedule'!$F$89+('[1]Pricing Schedule'!$F$90*M1061),
IF(AND(I1061=110000,R1061&gt;45.9,R1061&lt;=123.4),'[1]Pricing Schedule'!$F$96+('[1]Pricing Schedule'!$F$97*M1061),
IF(AND(I1061=110000,R1061&gt;123.4,R1061&lt;=168.2,M1061&lt;=10),'[1]Pricing Schedule'!$F$103+('[1]Pricing Schedule'!$F$105*M1061),
IF(AND(I1061=110000,R1061&gt;123.4,R1061&lt;=168.2,M1061&gt;10),'[1]Pricing Schedule'!$F$111+('[1]Pricing Schedule'!$F$113*M1061),
IF(AND(I1061=110000,R1061&gt;168.2,R1061&lt;=336.4,M1061&lt;=10),('[1]Pricing Schedule'!$F$103+('[1]Pricing Schedule'!$F$105*M1061))*2,
IF(AND(I1061=110000,R1061&gt;168.2,R1061&lt;=336.4,M1061&gt;10),('[1]Pricing Schedule'!$F$111+('[1]Pricing Schedule'!$F$113*M1061))*2,
IF(AND(I1061=110000,R1061&gt;336.4,R1061&lt;=504.6,M1061&lt;=10),('[1]Pricing Schedule'!$F$103+('[1]Pricing Schedule'!$F$105*M1061))*3,
IF(AND(I1061=110000,R1061&gt;336.4,R1061&lt;=504.6,M1061&gt;10),('[1]Pricing Schedule'!$F$111+('[1]Pricing Schedule'!$F$113*M1061))*3,
IF(AND(I1061=110000,R1061&gt;504.6,R1061&lt;=672.8,M1061&lt;=10),('[1]Pricing Schedule'!$F$103+('[1]Pricing Schedule'!$F$105*M1061))*4,
IF(AND(I1061=110000,R1061&gt;504.6,R1061&lt;=672.8,M1061&gt;10),('[1]Pricing Schedule'!$F$111+('[1]Pricing Schedule'!$F$113*M1061))*4,
IF(AND(I1061=110000,R1061&gt;672.8,R1061&lt;=841,M1061&lt;=10),('[1]Pricing Schedule'!$F$103+('[1]Pricing Schedule'!$F$105*M1061))*5,
IF(AND(I1061=110000,R1061&gt;672.8,R1061&lt;=841,M1061&gt;10),('[1]Pricing Schedule'!$F$111+('[1]Pricing Schedule'!$F$113*M1061))*5,
IF(AND(I1061=110000,R1061&gt;672.8,R1061&lt;=841,M1061&lt;=10),('[1]Pricing Schedule'!$F$103+('[1]Pricing Schedule'!$F$105*M1061))*5,
IF(AND(I1061=110000,R1061&gt;672.8,R1061&lt;=841,M1061&gt;10),('[1]Pricing Schedule'!$F$111+('[1]Pricing Schedule'!$F$113*M1061))*5,
IF(AND(I1061=110000,R1061&gt;1345.6,R1061&lt;=1513.8,M1061&lt;=10),('[1]Pricing Schedule'!$F$103+('[1]Pricing Schedule'!$F$105*M1061))*9,
IF(AND(I1061=110000,R1061&gt;1345.6,R1061&lt;=1513.8,M1061&gt;10),('[1]Pricing Schedule'!$F$111+('[1]Pricing Schedule'!$F$113*M1061))*9,
9999999999)))))))))))))))))))))))))))))))))))))))</f>
        <v>699140</v>
      </c>
      <c r="T1061" s="21">
        <f>IF(AND(I1061=38000,R1061&lt;=4.5,M1061&gt;8),'[1]Pricing Schedule'!$J$9,
IF(AND(I1061=38000,R1061&lt;=4.5,M1061&lt;=8),'[1]Pricing Schedule'!$J$36,
IF(AND(I1061=38000,R1061&gt;4.5,R1061&lt;=9,M1061&gt;8),'[1]Pricing Schedule'!$J$18,
IF(AND(I1061=38000,R1061&gt;4.5,R1061&lt;=9,M1061&lt;=8),'[1]Pricing Schedule'!$J$36,
IF(AND(I1061=38000,R1061&gt;9,R1061&lt;=12.8,M1061&gt;8),'[1]Pricing Schedule'!$J$27,
IF(AND(I1061=38000,R1061&gt;9,R1061&lt;=12.8,M1061&lt;=8),'[1]Pricing Schedule'!$J$36,
IF(AND(I1061=38000,R1061&gt;12.8,R1061&lt;=22.8),'[1]Pricing Schedule'!$J$36,
IF(AND(I1061=38000,R1061&gt;22.8,R1061&lt;=30.2),'[1]Pricing Schedule'!$J$45,
IF(AND(I1061=38000,R1061&gt;30.2,R1061&lt;=45.9),'[1]Pricing Schedule'!$J$54,
IF(AND(I1061=38000,R1061&gt;45.9,R1061&lt;=123.4),'[1]Pricing Schedule'!$J$97,
IF(AND(I1061=38000,R1061&gt;123.4,R1061&lt;=168.2,M1061&lt;=10),'[1]Pricing Schedule'!$J$105,
IF(AND(I1061=38000,R1061&gt;123.4,R1061&lt;=168.2,M1061&gt;10),'[1]Pricing Schedule'!$J$113,
IF(AND(I1061=38000,R1061&gt;168.2,R1061&lt;=336.4,M1061&lt;=10),('[1]Pricing Schedule'!$J$105),
IF(AND(I1061=38000,R1061&gt;168.2,R1061&lt;=336.4,M1061&gt;10),('[1]Pricing Schedule'!$J$113),
IF(AND(I1061=38000,R1061&gt;336.4,R1061&lt;=504.6,M1061&lt;=10),('[1]Pricing Schedule'!$J$105),
IF(AND(I1061=38000,R1061&gt;336.4,R1061&lt;=504.6,M1061&gt;10),('[1]Pricing Schedule'!$J$113),
IF(AND(I1061=38000,R1061&gt;504.6,R1061&lt;=672.8,M1061&lt;=10),('[1]Pricing Schedule'!$J$105),
IF(AND(I1061=38000,R1061&gt;504.6,R1061&lt;=672.8,M1061&gt;10),('[1]Pricing Schedule'!$J$113),
IF(AND(I1061=110000,R1061&lt;=12.8,M1061&gt;2),'[1]Pricing Schedule'!$J$63,
IF(AND(I1061=110000,R1061&lt;=12.8,M1061&lt;=2),'[1]Pricing Schedule'!$J$97,
IF(AND(I1061=110000,R1061&gt;12.8,R1061&lt;=22.8,M1061&gt;3),'[1]Pricing Schedule'!$J$72,
IF(AND(I1061=110000,R1061&gt;12.8,R1061&lt;=22.8,M1061&lt;=3),'[1]Pricing Schedule'!$J$97,
IF(AND(I1061=110000,R1061&gt;22.8,R1061&lt;=30.2),'[1]Pricing Schedule'!$J$81,
IF(AND(I1061=110000,R1061&gt;30.2,R1061&lt;=45.9),'[1]Pricing Schedule'!$J$90,
IF(AND(I1061=110000,R1061&gt;45.9,R1061&lt;=123.4),'[1]Pricing Schedule'!$J$97,
IF(AND(I1061=110000,R1061&gt;123.4,R1061&lt;=168.2,M1061&lt;=10),'[1]Pricing Schedule'!$J$105,
IF(AND(I1061=110000,R1061&gt;123.4,R1061&lt;=168.2,M1061&gt;10),'[1]Pricing Schedule'!$J$113,
IF(AND(I1061=110000,R1061&gt;168.2,R1061&lt;=336.2,M1061&lt;=10),('[1]Pricing Schedule'!$J$105),
IF(AND(I1061=110000,R1061&gt;168.2,R1061&lt;=336.2,M1061&gt;10),('[1]Pricing Schedule'!$J$113),
IF(AND(I1061=110000,R1061&gt;336.4,R1061&lt;=504.6,M1061&lt;=10),('[1]Pricing Schedule'!$J$105),
IF(AND(I1061=110000,R1061&gt;336.4,R1061&lt;=504.6,M1061&gt;10),('[1]Pricing Schedule'!$J$113),
IF(AND(I1061=110000,R1061&gt;504.6,R1061&lt;=672.8,M1061&lt;=10),('[1]Pricing Schedule'!$J$105),
IF(AND(I1061=110000,R1061&gt;504.6,R1061&lt;=672.8,M1061&gt;10),('[1]Pricing Schedule'!$J$113),
IF(AND(I1061=110000,R1061&gt;672.8,R1061&lt;=841,M1061&lt;=10),('[1]Pricing Schedule'!$J$105),
IF(AND(I1061=110000,R1061&gt;672.8,R1061&lt;=841,M1061&gt;10),('[1]Pricing Schedule'!$J$113),
IF(AND(I1061=110000,R1061&gt;1682,R1061&lt;=1850.2,M1061&lt;=10),('[1]Pricing Schedule'!$J$105),
IF(AND(I1061=110000,R1061&gt;1682,R1061&lt;=1850.2,M1061&gt;10),('[1]Pricing Schedule'!$J$113),
IF(AND(I1061=110000,R1061&gt;2018.4,R1061&lt;=2186.6,M1061&lt;=10),('[1]Pricing Schedule'!$J$105),
IF(AND(I1061=110000,R1061&gt;2018.4,R1061&lt;=2186.6,M1061&gt;10),('[1]Pricing Schedule'!$J$113),999999999)))))))))))))))))))))))))))))))))))))))</f>
        <v>4</v>
      </c>
      <c r="U1061" s="40">
        <f t="shared" si="102"/>
        <v>83230.952380952382</v>
      </c>
      <c r="V1061" s="41">
        <f t="shared" si="103"/>
        <v>12.014760992075979</v>
      </c>
      <c r="Y1061" s="23">
        <v>105</v>
      </c>
      <c r="Z1061" s="23">
        <v>354</v>
      </c>
      <c r="AR1061" s="35"/>
    </row>
    <row r="1062" spans="1:44">
      <c r="A1062" s="23">
        <v>1063</v>
      </c>
      <c r="B1062" s="23">
        <v>1063</v>
      </c>
      <c r="C1062" s="23" t="s">
        <v>1572</v>
      </c>
      <c r="D1062" s="23" t="s">
        <v>384</v>
      </c>
      <c r="E1062" s="23" t="s">
        <v>384</v>
      </c>
      <c r="F1062" s="23" t="s">
        <v>391</v>
      </c>
      <c r="G1062" s="23" t="s">
        <v>392</v>
      </c>
      <c r="H1062" s="23" t="s">
        <v>133</v>
      </c>
      <c r="I1062" s="13">
        <v>110000</v>
      </c>
      <c r="J1062" s="13">
        <v>110000</v>
      </c>
      <c r="K1062" s="13">
        <v>38000</v>
      </c>
      <c r="L1062" s="24">
        <v>5.5439999999999996</v>
      </c>
      <c r="M1062" s="37">
        <f t="shared" si="98"/>
        <v>6</v>
      </c>
      <c r="N1062" s="24">
        <v>1.893</v>
      </c>
      <c r="O1062" s="13">
        <v>2</v>
      </c>
      <c r="P1062" s="36">
        <f t="shared" si="99"/>
        <v>1.4197500000000001</v>
      </c>
      <c r="Q1062" s="38">
        <f t="shared" si="100"/>
        <v>16.8</v>
      </c>
      <c r="R1062" s="37">
        <f t="shared" si="101"/>
        <v>16.8</v>
      </c>
      <c r="S1062" s="39">
        <f>IF(AND(I1062=38000,R1062&lt;=4.5,M1062&gt;8),'[1]Pricing Schedule'!$F$8+('[1]Pricing Schedule'!$F$9*M1062),
IF(AND(I1062=38000,R1062&lt;=4.5,M1062&lt;=8),'[1]Pricing Schedule'!$F$34+('[1]Pricing Schedule'!$F$36*M1062),
IF(AND(I1062=38000,R1062&gt;4.5,R1062&lt;=9,M1062&gt;8),'[1]Pricing Schedule'!$F$17+('[1]Pricing Schedule'!$F$18*M1062),
IF(AND(I1062=38000,R1062&gt;4.5,R1062&lt;=9,M1062&lt;=8),'[1]Pricing Schedule'!$F$34+('[1]Pricing Schedule'!$F$36*M1062),
IF(AND(I1062=38000,R1062&gt;9,R1062&lt;=12.8,M1062&gt;8),'[1]Pricing Schedule'!$F$26+('[1]Pricing Schedule'!$F$27*M1062),
IF(AND(I1062=38000,R1062&gt;9,R1062&lt;=12.8,M1062&lt;=8),'[1]Pricing Schedule'!$F$34+('[1]Pricing Schedule'!$F$36*M1062),
IF(AND(I1062=38000,R1062&gt;12.8,R1062&lt;=22.8),'[1]Pricing Schedule'!$F$34+('[1]Pricing Schedule'!$F$36*M1062),
IF(AND(I1062=38000,R1062&gt;22.8,R1062&lt;=30.2),'[1]Pricing Schedule'!$F$43+('[1]Pricing Schedule'!$F$45*M1062),
IF(AND(I1062=38000,R1062&gt;30.2,R1062&lt;=45.9),'[1]Pricing Schedule'!$F$52+('[1]Pricing Schedule'!$F$54*M1062),
IF(AND(I1062=38000,R1062&gt;45.9,R1062&lt;=123.4),'[1]Pricing Schedule'!$F$96+('[1]Pricing Schedule'!$F$97*M1062),
IF(AND(I1062=38000,R1062&gt;123.4,R1062&lt;=168.2,M1062&lt;=10),'[1]Pricing Schedule'!$F$103+('[1]Pricing Schedule'!$F$105*M1062),
IF(AND(I1062=38000,R1062&gt;123.4,R1062&lt;=168.2,M1062&gt;10),'[1]Pricing Schedule'!$F$111+('[1]Pricing Schedule'!$F$113*M1062),
IF(AND(I1062=38000,R1062&gt;157.4,R1062&lt;=336.4,M1062&lt;=10),('[1]Pricing Schedule'!$F$103+('[1]Pricing Schedule'!$F$105*M1062))*2,
IF(AND(I1062=38000,R1062&gt;157.4,R1062&lt;=336.4,M1062&gt;10),('[1]Pricing Schedule'!$F$111+('[1]Pricing Schedule'!$F$113*M1062))*2,
IF(AND(I1062=38000,R1062&gt;314.8,R1062&lt;=504.6,M1062&lt;=10),('[1]Pricing Schedule'!$F$103+('[1]Pricing Schedule'!$F$105*M1062))*3,
IF(AND(I1062=38000,R1062&gt;314.8,R1062&lt;=504.6,M1062&gt;10),('[1]Pricing Schedule'!$F$111+('[1]Pricing Schedule'!$F$113*M1062))*3,
IF(AND(I1062=38000,R1062&gt;472.2,R1062&lt;=672.8,M1062&lt;=10),('[1]Pricing Schedule'!$F$103+('[1]Pricing Schedule'!$F$105*M1062))*4,
IF(AND(I1062=38000,R1062&gt;472.2,R1062&lt;=672.8,M1062&gt;10),('[1]Pricing Schedule'!$F$111+('[1]Pricing Schedule'!$F$113*M1062))*4,
IF(AND(I1062=110000,R1062&lt;=12.8,M1062&gt;2),'[1]Pricing Schedule'!$F$62+('[1]Pricing Schedule'!$F$63*M1062),
IF(AND(I1062=110000,R1062&lt;=12.8,M1062&lt;=2),'[1]Pricing Schedule'!$F$96+('[1]Pricing Schedule'!$F$97*M1062),
IF(AND(I1062=110000,R1062&gt;12.8,R1062&lt;=22.8,M1062&gt;3),'[1]Pricing Schedule'!$F$71+('[1]Pricing Schedule'!$F$72*M1062),
IF(AND(I1062=110000,R1062&gt;12.8,R1062&lt;=22.8,M1062&lt;=3),'[1]Pricing Schedule'!$F$96+('[1]Pricing Schedule'!$F$97*M1062),
IF(AND(I1062=110000,R1062&gt;22.8,R1062&lt;=30.2),'[1]Pricing Schedule'!$F$80+('[1]Pricing Schedule'!$F$81*M1062),
IF(AND(I1062=110000,R1062&gt;30.2,R1062&lt;=45.9),'[1]Pricing Schedule'!$F$89+('[1]Pricing Schedule'!$F$90*M1062),
IF(AND(I1062=110000,R1062&gt;45.9,R1062&lt;=123.4),'[1]Pricing Schedule'!$F$96+('[1]Pricing Schedule'!$F$97*M1062),
IF(AND(I1062=110000,R1062&gt;123.4,R1062&lt;=168.2,M1062&lt;=10),'[1]Pricing Schedule'!$F$103+('[1]Pricing Schedule'!$F$105*M1062),
IF(AND(I1062=110000,R1062&gt;123.4,R1062&lt;=168.2,M1062&gt;10),'[1]Pricing Schedule'!$F$111+('[1]Pricing Schedule'!$F$113*M1062),
IF(AND(I1062=110000,R1062&gt;168.2,R1062&lt;=336.4,M1062&lt;=10),('[1]Pricing Schedule'!$F$103+('[1]Pricing Schedule'!$F$105*M1062))*2,
IF(AND(I1062=110000,R1062&gt;168.2,R1062&lt;=336.4,M1062&gt;10),('[1]Pricing Schedule'!$F$111+('[1]Pricing Schedule'!$F$113*M1062))*2,
IF(AND(I1062=110000,R1062&gt;336.4,R1062&lt;=504.6,M1062&lt;=10),('[1]Pricing Schedule'!$F$103+('[1]Pricing Schedule'!$F$105*M1062))*3,
IF(AND(I1062=110000,R1062&gt;336.4,R1062&lt;=504.6,M1062&gt;10),('[1]Pricing Schedule'!$F$111+('[1]Pricing Schedule'!$F$113*M1062))*3,
IF(AND(I1062=110000,R1062&gt;504.6,R1062&lt;=672.8,M1062&lt;=10),('[1]Pricing Schedule'!$F$103+('[1]Pricing Schedule'!$F$105*M1062))*4,
IF(AND(I1062=110000,R1062&gt;504.6,R1062&lt;=672.8,M1062&gt;10),('[1]Pricing Schedule'!$F$111+('[1]Pricing Schedule'!$F$113*M1062))*4,
IF(AND(I1062=110000,R1062&gt;672.8,R1062&lt;=841,M1062&lt;=10),('[1]Pricing Schedule'!$F$103+('[1]Pricing Schedule'!$F$105*M1062))*5,
IF(AND(I1062=110000,R1062&gt;672.8,R1062&lt;=841,M1062&gt;10),('[1]Pricing Schedule'!$F$111+('[1]Pricing Schedule'!$F$113*M1062))*5,
IF(AND(I1062=110000,R1062&gt;672.8,R1062&lt;=841,M1062&lt;=10),('[1]Pricing Schedule'!$F$103+('[1]Pricing Schedule'!$F$105*M1062))*5,
IF(AND(I1062=110000,R1062&gt;672.8,R1062&lt;=841,M1062&gt;10),('[1]Pricing Schedule'!$F$111+('[1]Pricing Schedule'!$F$113*M1062))*5,
IF(AND(I1062=110000,R1062&gt;1345.6,R1062&lt;=1513.8,M1062&lt;=10),('[1]Pricing Schedule'!$F$103+('[1]Pricing Schedule'!$F$105*M1062))*9,
IF(AND(I1062=110000,R1062&gt;1345.6,R1062&lt;=1513.8,M1062&gt;10),('[1]Pricing Schedule'!$F$111+('[1]Pricing Schedule'!$F$113*M1062))*9,
9999999999)))))))))))))))))))))))))))))))))))))))</f>
        <v>2016330</v>
      </c>
      <c r="T1062" s="21">
        <f>IF(AND(I1062=38000,R1062&lt;=4.5,M1062&gt;8),'[1]Pricing Schedule'!$J$9,
IF(AND(I1062=38000,R1062&lt;=4.5,M1062&lt;=8),'[1]Pricing Schedule'!$J$36,
IF(AND(I1062=38000,R1062&gt;4.5,R1062&lt;=9,M1062&gt;8),'[1]Pricing Schedule'!$J$18,
IF(AND(I1062=38000,R1062&gt;4.5,R1062&lt;=9,M1062&lt;=8),'[1]Pricing Schedule'!$J$36,
IF(AND(I1062=38000,R1062&gt;9,R1062&lt;=12.8,M1062&gt;8),'[1]Pricing Schedule'!$J$27,
IF(AND(I1062=38000,R1062&gt;9,R1062&lt;=12.8,M1062&lt;=8),'[1]Pricing Schedule'!$J$36,
IF(AND(I1062=38000,R1062&gt;12.8,R1062&lt;=22.8),'[1]Pricing Schedule'!$J$36,
IF(AND(I1062=38000,R1062&gt;22.8,R1062&lt;=30.2),'[1]Pricing Schedule'!$J$45,
IF(AND(I1062=38000,R1062&gt;30.2,R1062&lt;=45.9),'[1]Pricing Schedule'!$J$54,
IF(AND(I1062=38000,R1062&gt;45.9,R1062&lt;=123.4),'[1]Pricing Schedule'!$J$97,
IF(AND(I1062=38000,R1062&gt;123.4,R1062&lt;=168.2,M1062&lt;=10),'[1]Pricing Schedule'!$J$105,
IF(AND(I1062=38000,R1062&gt;123.4,R1062&lt;=168.2,M1062&gt;10),'[1]Pricing Schedule'!$J$113,
IF(AND(I1062=38000,R1062&gt;168.2,R1062&lt;=336.4,M1062&lt;=10),('[1]Pricing Schedule'!$J$105),
IF(AND(I1062=38000,R1062&gt;168.2,R1062&lt;=336.4,M1062&gt;10),('[1]Pricing Schedule'!$J$113),
IF(AND(I1062=38000,R1062&gt;336.4,R1062&lt;=504.6,M1062&lt;=10),('[1]Pricing Schedule'!$J$105),
IF(AND(I1062=38000,R1062&gt;336.4,R1062&lt;=504.6,M1062&gt;10),('[1]Pricing Schedule'!$J$113),
IF(AND(I1062=38000,R1062&gt;504.6,R1062&lt;=672.8,M1062&lt;=10),('[1]Pricing Schedule'!$J$105),
IF(AND(I1062=38000,R1062&gt;504.6,R1062&lt;=672.8,M1062&gt;10),('[1]Pricing Schedule'!$J$113),
IF(AND(I1062=110000,R1062&lt;=12.8,M1062&gt;2),'[1]Pricing Schedule'!$J$63,
IF(AND(I1062=110000,R1062&lt;=12.8,M1062&lt;=2),'[1]Pricing Schedule'!$J$97,
IF(AND(I1062=110000,R1062&gt;12.8,R1062&lt;=22.8,M1062&gt;3),'[1]Pricing Schedule'!$J$72,
IF(AND(I1062=110000,R1062&gt;12.8,R1062&lt;=22.8,M1062&lt;=3),'[1]Pricing Schedule'!$J$97,
IF(AND(I1062=110000,R1062&gt;22.8,R1062&lt;=30.2),'[1]Pricing Schedule'!$J$81,
IF(AND(I1062=110000,R1062&gt;30.2,R1062&lt;=45.9),'[1]Pricing Schedule'!$J$90,
IF(AND(I1062=110000,R1062&gt;45.9,R1062&lt;=123.4),'[1]Pricing Schedule'!$J$97,
IF(AND(I1062=110000,R1062&gt;123.4,R1062&lt;=168.2,M1062&lt;=10),'[1]Pricing Schedule'!$J$105,
IF(AND(I1062=110000,R1062&gt;123.4,R1062&lt;=168.2,M1062&gt;10),'[1]Pricing Schedule'!$J$113,
IF(AND(I1062=110000,R1062&gt;168.2,R1062&lt;=336.2,M1062&lt;=10),('[1]Pricing Schedule'!$J$105),
IF(AND(I1062=110000,R1062&gt;168.2,R1062&lt;=336.2,M1062&gt;10),('[1]Pricing Schedule'!$J$113),
IF(AND(I1062=110000,R1062&gt;336.4,R1062&lt;=504.6,M1062&lt;=10),('[1]Pricing Schedule'!$J$105),
IF(AND(I1062=110000,R1062&gt;336.4,R1062&lt;=504.6,M1062&gt;10),('[1]Pricing Schedule'!$J$113),
IF(AND(I1062=110000,R1062&gt;504.6,R1062&lt;=672.8,M1062&lt;=10),('[1]Pricing Schedule'!$J$105),
IF(AND(I1062=110000,R1062&gt;504.6,R1062&lt;=672.8,M1062&gt;10),('[1]Pricing Schedule'!$J$113),
IF(AND(I1062=110000,R1062&gt;672.8,R1062&lt;=841,M1062&lt;=10),('[1]Pricing Schedule'!$J$105),
IF(AND(I1062=110000,R1062&gt;672.8,R1062&lt;=841,M1062&gt;10),('[1]Pricing Schedule'!$J$113),
IF(AND(I1062=110000,R1062&gt;1682,R1062&lt;=1850.2,M1062&lt;=10),('[1]Pricing Schedule'!$J$105),
IF(AND(I1062=110000,R1062&gt;1682,R1062&lt;=1850.2,M1062&gt;10),('[1]Pricing Schedule'!$J$113),
IF(AND(I1062=110000,R1062&gt;2018.4,R1062&lt;=2186.6,M1062&lt;=10),('[1]Pricing Schedule'!$J$105),
IF(AND(I1062=110000,R1062&gt;2018.4,R1062&lt;=2186.6,M1062&gt;10),('[1]Pricing Schedule'!$J$113),999999999)))))))))))))))))))))))))))))))))))))))</f>
        <v>8</v>
      </c>
      <c r="U1062" s="40">
        <f t="shared" si="102"/>
        <v>120019.64285714286</v>
      </c>
      <c r="V1062" s="41">
        <f t="shared" si="103"/>
        <v>8.3319694692833011</v>
      </c>
      <c r="Y1062" s="23">
        <v>105</v>
      </c>
      <c r="Z1062" s="23">
        <v>205</v>
      </c>
      <c r="AR1062" s="35"/>
    </row>
    <row r="1063" spans="1:44">
      <c r="A1063" s="23">
        <v>1064</v>
      </c>
      <c r="B1063" s="23">
        <v>1064</v>
      </c>
      <c r="C1063" s="23" t="s">
        <v>1573</v>
      </c>
      <c r="D1063" s="23" t="s">
        <v>149</v>
      </c>
      <c r="E1063" s="23" t="s">
        <v>709</v>
      </c>
      <c r="F1063" s="23" t="s">
        <v>710</v>
      </c>
      <c r="G1063" s="23" t="s">
        <v>711</v>
      </c>
      <c r="H1063" s="23" t="s">
        <v>113</v>
      </c>
      <c r="I1063" s="13">
        <v>38000</v>
      </c>
      <c r="J1063" s="13">
        <v>20000</v>
      </c>
      <c r="K1063" s="13">
        <v>38000</v>
      </c>
      <c r="L1063" s="24">
        <v>2.7690000000000001</v>
      </c>
      <c r="M1063" s="37">
        <f t="shared" si="98"/>
        <v>3</v>
      </c>
      <c r="N1063" s="24">
        <v>3.6379999999999999</v>
      </c>
      <c r="O1063" s="13">
        <v>2</v>
      </c>
      <c r="P1063" s="36">
        <f t="shared" si="99"/>
        <v>2.7284999999999999</v>
      </c>
      <c r="Q1063" s="38">
        <f t="shared" si="100"/>
        <v>33.6</v>
      </c>
      <c r="R1063" s="37">
        <f t="shared" si="101"/>
        <v>33.6</v>
      </c>
      <c r="S1063" s="39">
        <f>IF(AND(I1063=38000,R1063&lt;=4.5,M1063&gt;8),'[1]Pricing Schedule'!$F$8+('[1]Pricing Schedule'!$F$9*M1063),
IF(AND(I1063=38000,R1063&lt;=4.5,M1063&lt;=8),'[1]Pricing Schedule'!$F$34+('[1]Pricing Schedule'!$F$36*M1063),
IF(AND(I1063=38000,R1063&gt;4.5,R1063&lt;=9,M1063&gt;8),'[1]Pricing Schedule'!$F$17+('[1]Pricing Schedule'!$F$18*M1063),
IF(AND(I1063=38000,R1063&gt;4.5,R1063&lt;=9,M1063&lt;=8),'[1]Pricing Schedule'!$F$34+('[1]Pricing Schedule'!$F$36*M1063),
IF(AND(I1063=38000,R1063&gt;9,R1063&lt;=12.8,M1063&gt;8),'[1]Pricing Schedule'!$F$26+('[1]Pricing Schedule'!$F$27*M1063),
IF(AND(I1063=38000,R1063&gt;9,R1063&lt;=12.8,M1063&lt;=8),'[1]Pricing Schedule'!$F$34+('[1]Pricing Schedule'!$F$36*M1063),
IF(AND(I1063=38000,R1063&gt;12.8,R1063&lt;=22.8),'[1]Pricing Schedule'!$F$34+('[1]Pricing Schedule'!$F$36*M1063),
IF(AND(I1063=38000,R1063&gt;22.8,R1063&lt;=30.2),'[1]Pricing Schedule'!$F$43+('[1]Pricing Schedule'!$F$45*M1063),
IF(AND(I1063=38000,R1063&gt;30.2,R1063&lt;=45.9),'[1]Pricing Schedule'!$F$52+('[1]Pricing Schedule'!$F$54*M1063),
IF(AND(I1063=38000,R1063&gt;45.9,R1063&lt;=123.4),'[1]Pricing Schedule'!$F$96+('[1]Pricing Schedule'!$F$97*M1063),
IF(AND(I1063=38000,R1063&gt;123.4,R1063&lt;=168.2,M1063&lt;=10),'[1]Pricing Schedule'!$F$103+('[1]Pricing Schedule'!$F$105*M1063),
IF(AND(I1063=38000,R1063&gt;123.4,R1063&lt;=168.2,M1063&gt;10),'[1]Pricing Schedule'!$F$111+('[1]Pricing Schedule'!$F$113*M1063),
IF(AND(I1063=38000,R1063&gt;157.4,R1063&lt;=336.4,M1063&lt;=10),('[1]Pricing Schedule'!$F$103+('[1]Pricing Schedule'!$F$105*M1063))*2,
IF(AND(I1063=38000,R1063&gt;157.4,R1063&lt;=336.4,M1063&gt;10),('[1]Pricing Schedule'!$F$111+('[1]Pricing Schedule'!$F$113*M1063))*2,
IF(AND(I1063=38000,R1063&gt;314.8,R1063&lt;=504.6,M1063&lt;=10),('[1]Pricing Schedule'!$F$103+('[1]Pricing Schedule'!$F$105*M1063))*3,
IF(AND(I1063=38000,R1063&gt;314.8,R1063&lt;=504.6,M1063&gt;10),('[1]Pricing Schedule'!$F$111+('[1]Pricing Schedule'!$F$113*M1063))*3,
IF(AND(I1063=38000,R1063&gt;472.2,R1063&lt;=672.8,M1063&lt;=10),('[1]Pricing Schedule'!$F$103+('[1]Pricing Schedule'!$F$105*M1063))*4,
IF(AND(I1063=38000,R1063&gt;472.2,R1063&lt;=672.8,M1063&gt;10),('[1]Pricing Schedule'!$F$111+('[1]Pricing Schedule'!$F$113*M1063))*4,
IF(AND(I1063=110000,R1063&lt;=12.8,M1063&gt;2),'[1]Pricing Schedule'!$F$62+('[1]Pricing Schedule'!$F$63*M1063),
IF(AND(I1063=110000,R1063&lt;=12.8,M1063&lt;=2),'[1]Pricing Schedule'!$F$96+('[1]Pricing Schedule'!$F$97*M1063),
IF(AND(I1063=110000,R1063&gt;12.8,R1063&lt;=22.8,M1063&gt;3),'[1]Pricing Schedule'!$F$71+('[1]Pricing Schedule'!$F$72*M1063),
IF(AND(I1063=110000,R1063&gt;12.8,R1063&lt;=22.8,M1063&lt;=3),'[1]Pricing Schedule'!$F$96+('[1]Pricing Schedule'!$F$97*M1063),
IF(AND(I1063=110000,R1063&gt;22.8,R1063&lt;=30.2),'[1]Pricing Schedule'!$F$80+('[1]Pricing Schedule'!$F$81*M1063),
IF(AND(I1063=110000,R1063&gt;30.2,R1063&lt;=45.9),'[1]Pricing Schedule'!$F$89+('[1]Pricing Schedule'!$F$90*M1063),
IF(AND(I1063=110000,R1063&gt;45.9,R1063&lt;=123.4),'[1]Pricing Schedule'!$F$96+('[1]Pricing Schedule'!$F$97*M1063),
IF(AND(I1063=110000,R1063&gt;123.4,R1063&lt;=168.2,M1063&lt;=10),'[1]Pricing Schedule'!$F$103+('[1]Pricing Schedule'!$F$105*M1063),
IF(AND(I1063=110000,R1063&gt;123.4,R1063&lt;=168.2,M1063&gt;10),'[1]Pricing Schedule'!$F$111+('[1]Pricing Schedule'!$F$113*M1063),
IF(AND(I1063=110000,R1063&gt;168.2,R1063&lt;=336.4,M1063&lt;=10),('[1]Pricing Schedule'!$F$103+('[1]Pricing Schedule'!$F$105*M1063))*2,
IF(AND(I1063=110000,R1063&gt;168.2,R1063&lt;=336.4,M1063&gt;10),('[1]Pricing Schedule'!$F$111+('[1]Pricing Schedule'!$F$113*M1063))*2,
IF(AND(I1063=110000,R1063&gt;336.4,R1063&lt;=504.6,M1063&lt;=10),('[1]Pricing Schedule'!$F$103+('[1]Pricing Schedule'!$F$105*M1063))*3,
IF(AND(I1063=110000,R1063&gt;336.4,R1063&lt;=504.6,M1063&gt;10),('[1]Pricing Schedule'!$F$111+('[1]Pricing Schedule'!$F$113*M1063))*3,
IF(AND(I1063=110000,R1063&gt;504.6,R1063&lt;=672.8,M1063&lt;=10),('[1]Pricing Schedule'!$F$103+('[1]Pricing Schedule'!$F$105*M1063))*4,
IF(AND(I1063=110000,R1063&gt;504.6,R1063&lt;=672.8,M1063&gt;10),('[1]Pricing Schedule'!$F$111+('[1]Pricing Schedule'!$F$113*M1063))*4,
IF(AND(I1063=110000,R1063&gt;672.8,R1063&lt;=841,M1063&lt;=10),('[1]Pricing Schedule'!$F$103+('[1]Pricing Schedule'!$F$105*M1063))*5,
IF(AND(I1063=110000,R1063&gt;672.8,R1063&lt;=841,M1063&gt;10),('[1]Pricing Schedule'!$F$111+('[1]Pricing Schedule'!$F$113*M1063))*5,
IF(AND(I1063=110000,R1063&gt;672.8,R1063&lt;=841,M1063&lt;=10),('[1]Pricing Schedule'!$F$103+('[1]Pricing Schedule'!$F$105*M1063))*5,
IF(AND(I1063=110000,R1063&gt;672.8,R1063&lt;=841,M1063&gt;10),('[1]Pricing Schedule'!$F$111+('[1]Pricing Schedule'!$F$113*M1063))*5,
IF(AND(I1063=110000,R1063&gt;1345.6,R1063&lt;=1513.8,M1063&lt;=10),('[1]Pricing Schedule'!$F$103+('[1]Pricing Schedule'!$F$105*M1063))*9,
IF(AND(I1063=110000,R1063&gt;1345.6,R1063&lt;=1513.8,M1063&gt;10),('[1]Pricing Schedule'!$F$111+('[1]Pricing Schedule'!$F$113*M1063))*9,
9999999999)))))))))))))))))))))))))))))))))))))))</f>
        <v>681570</v>
      </c>
      <c r="T1063" s="21">
        <f>IF(AND(I1063=38000,R1063&lt;=4.5,M1063&gt;8),'[1]Pricing Schedule'!$J$9,
IF(AND(I1063=38000,R1063&lt;=4.5,M1063&lt;=8),'[1]Pricing Schedule'!$J$36,
IF(AND(I1063=38000,R1063&gt;4.5,R1063&lt;=9,M1063&gt;8),'[1]Pricing Schedule'!$J$18,
IF(AND(I1063=38000,R1063&gt;4.5,R1063&lt;=9,M1063&lt;=8),'[1]Pricing Schedule'!$J$36,
IF(AND(I1063=38000,R1063&gt;9,R1063&lt;=12.8,M1063&gt;8),'[1]Pricing Schedule'!$J$27,
IF(AND(I1063=38000,R1063&gt;9,R1063&lt;=12.8,M1063&lt;=8),'[1]Pricing Schedule'!$J$36,
IF(AND(I1063=38000,R1063&gt;12.8,R1063&lt;=22.8),'[1]Pricing Schedule'!$J$36,
IF(AND(I1063=38000,R1063&gt;22.8,R1063&lt;=30.2),'[1]Pricing Schedule'!$J$45,
IF(AND(I1063=38000,R1063&gt;30.2,R1063&lt;=45.9),'[1]Pricing Schedule'!$J$54,
IF(AND(I1063=38000,R1063&gt;45.9,R1063&lt;=123.4),'[1]Pricing Schedule'!$J$97,
IF(AND(I1063=38000,R1063&gt;123.4,R1063&lt;=168.2,M1063&lt;=10),'[1]Pricing Schedule'!$J$105,
IF(AND(I1063=38000,R1063&gt;123.4,R1063&lt;=168.2,M1063&gt;10),'[1]Pricing Schedule'!$J$113,
IF(AND(I1063=38000,R1063&gt;168.2,R1063&lt;=336.4,M1063&lt;=10),('[1]Pricing Schedule'!$J$105),
IF(AND(I1063=38000,R1063&gt;168.2,R1063&lt;=336.4,M1063&gt;10),('[1]Pricing Schedule'!$J$113),
IF(AND(I1063=38000,R1063&gt;336.4,R1063&lt;=504.6,M1063&lt;=10),('[1]Pricing Schedule'!$J$105),
IF(AND(I1063=38000,R1063&gt;336.4,R1063&lt;=504.6,M1063&gt;10),('[1]Pricing Schedule'!$J$113),
IF(AND(I1063=38000,R1063&gt;504.6,R1063&lt;=672.8,M1063&lt;=10),('[1]Pricing Schedule'!$J$105),
IF(AND(I1063=38000,R1063&gt;504.6,R1063&lt;=672.8,M1063&gt;10),('[1]Pricing Schedule'!$J$113),
IF(AND(I1063=110000,R1063&lt;=12.8,M1063&gt;2),'[1]Pricing Schedule'!$J$63,
IF(AND(I1063=110000,R1063&lt;=12.8,M1063&lt;=2),'[1]Pricing Schedule'!$J$97,
IF(AND(I1063=110000,R1063&gt;12.8,R1063&lt;=22.8,M1063&gt;3),'[1]Pricing Schedule'!$J$72,
IF(AND(I1063=110000,R1063&gt;12.8,R1063&lt;=22.8,M1063&lt;=3),'[1]Pricing Schedule'!$J$97,
IF(AND(I1063=110000,R1063&gt;22.8,R1063&lt;=30.2),'[1]Pricing Schedule'!$J$81,
IF(AND(I1063=110000,R1063&gt;30.2,R1063&lt;=45.9),'[1]Pricing Schedule'!$J$90,
IF(AND(I1063=110000,R1063&gt;45.9,R1063&lt;=123.4),'[1]Pricing Schedule'!$J$97,
IF(AND(I1063=110000,R1063&gt;123.4,R1063&lt;=168.2,M1063&lt;=10),'[1]Pricing Schedule'!$J$105,
IF(AND(I1063=110000,R1063&gt;123.4,R1063&lt;=168.2,M1063&gt;10),'[1]Pricing Schedule'!$J$113,
IF(AND(I1063=110000,R1063&gt;168.2,R1063&lt;=336.2,M1063&lt;=10),('[1]Pricing Schedule'!$J$105),
IF(AND(I1063=110000,R1063&gt;168.2,R1063&lt;=336.2,M1063&gt;10),('[1]Pricing Schedule'!$J$113),
IF(AND(I1063=110000,R1063&gt;336.4,R1063&lt;=504.6,M1063&lt;=10),('[1]Pricing Schedule'!$J$105),
IF(AND(I1063=110000,R1063&gt;336.4,R1063&lt;=504.6,M1063&gt;10),('[1]Pricing Schedule'!$J$113),
IF(AND(I1063=110000,R1063&gt;504.6,R1063&lt;=672.8,M1063&lt;=10),('[1]Pricing Schedule'!$J$105),
IF(AND(I1063=110000,R1063&gt;504.6,R1063&lt;=672.8,M1063&gt;10),('[1]Pricing Schedule'!$J$113),
IF(AND(I1063=110000,R1063&gt;672.8,R1063&lt;=841,M1063&lt;=10),('[1]Pricing Schedule'!$J$105),
IF(AND(I1063=110000,R1063&gt;672.8,R1063&lt;=841,M1063&gt;10),('[1]Pricing Schedule'!$J$113),
IF(AND(I1063=110000,R1063&gt;1682,R1063&lt;=1850.2,M1063&lt;=10),('[1]Pricing Schedule'!$J$105),
IF(AND(I1063=110000,R1063&gt;1682,R1063&lt;=1850.2,M1063&gt;10),('[1]Pricing Schedule'!$J$113),
IF(AND(I1063=110000,R1063&gt;2018.4,R1063&lt;=2186.6,M1063&lt;=10),('[1]Pricing Schedule'!$J$105),
IF(AND(I1063=110000,R1063&gt;2018.4,R1063&lt;=2186.6,M1063&gt;10),('[1]Pricing Schedule'!$J$113),999999999)))))))))))))))))))))))))))))))))))))))</f>
        <v>6</v>
      </c>
      <c r="U1063" s="40">
        <f t="shared" si="102"/>
        <v>20284.821428571428</v>
      </c>
      <c r="V1063" s="41">
        <f t="shared" si="103"/>
        <v>49.297944451780445</v>
      </c>
      <c r="Y1063" s="23">
        <v>107</v>
      </c>
      <c r="Z1063" s="23">
        <v>695</v>
      </c>
      <c r="AR1063" s="35"/>
    </row>
    <row r="1064" spans="1:44" s="44" customFormat="1">
      <c r="A1064" s="43">
        <v>1065</v>
      </c>
      <c r="B1064" s="43">
        <v>1065</v>
      </c>
      <c r="C1064" s="43" t="s">
        <v>1574</v>
      </c>
      <c r="D1064" s="23" t="s">
        <v>709</v>
      </c>
      <c r="E1064" s="23" t="s">
        <v>709</v>
      </c>
      <c r="F1064" s="43" t="s">
        <v>710</v>
      </c>
      <c r="G1064" s="43" t="s">
        <v>711</v>
      </c>
      <c r="H1064" s="43" t="s">
        <v>113</v>
      </c>
      <c r="I1064" s="44">
        <v>38000</v>
      </c>
      <c r="J1064" s="44">
        <v>20000</v>
      </c>
      <c r="K1064" s="44">
        <v>38000</v>
      </c>
      <c r="L1064" s="45">
        <v>3.4129999999999998</v>
      </c>
      <c r="M1064" s="46">
        <f t="shared" si="98"/>
        <v>4</v>
      </c>
      <c r="N1064" s="45">
        <v>5.6230000000000002</v>
      </c>
      <c r="O1064" s="44">
        <v>2</v>
      </c>
      <c r="P1064" s="46">
        <f t="shared" si="99"/>
        <v>4.2172499999999999</v>
      </c>
      <c r="Q1064" s="47">
        <f t="shared" si="100"/>
        <v>50.400000000000006</v>
      </c>
      <c r="R1064" s="46">
        <f t="shared" si="101"/>
        <v>50.400000000000006</v>
      </c>
      <c r="S1064" s="39">
        <f>IF(AND(I1064=38000,R1064&lt;=4.5,M1064&gt;8),'[1]Pricing Schedule'!$F$8+('[1]Pricing Schedule'!$F$9*M1064),
IF(AND(I1064=38000,R1064&lt;=4.5,M1064&lt;=8),'[1]Pricing Schedule'!$F$34+('[1]Pricing Schedule'!$F$36*M1064),
IF(AND(I1064=38000,R1064&gt;4.5,R1064&lt;=9,M1064&gt;8),'[1]Pricing Schedule'!$F$17+('[1]Pricing Schedule'!$F$18*M1064),
IF(AND(I1064=38000,R1064&gt;4.5,R1064&lt;=9,M1064&lt;=8),'[1]Pricing Schedule'!$F$34+('[1]Pricing Schedule'!$F$36*M1064),
IF(AND(I1064=38000,R1064&gt;9,R1064&lt;=12.8,M1064&gt;8),'[1]Pricing Schedule'!$F$26+('[1]Pricing Schedule'!$F$27*M1064),
IF(AND(I1064=38000,R1064&gt;9,R1064&lt;=12.8,M1064&lt;=8),'[1]Pricing Schedule'!$F$34+('[1]Pricing Schedule'!$F$36*M1064),
IF(AND(I1064=38000,R1064&gt;12.8,R1064&lt;=22.8),'[1]Pricing Schedule'!$F$34+('[1]Pricing Schedule'!$F$36*M1064),
IF(AND(I1064=38000,R1064&gt;22.8,R1064&lt;=30.2),'[1]Pricing Schedule'!$F$43+('[1]Pricing Schedule'!$F$45*M1064),
IF(AND(I1064=38000,R1064&gt;30.2,R1064&lt;=45.9),'[1]Pricing Schedule'!$F$52+('[1]Pricing Schedule'!$F$54*M1064),
IF(AND(I1064=38000,R1064&gt;45.9,R1064&lt;=123.4),'[1]Pricing Schedule'!$F$96+('[1]Pricing Schedule'!$F$97*M1064),
IF(AND(I1064=38000,R1064&gt;123.4,R1064&lt;=168.2,M1064&lt;=10),'[1]Pricing Schedule'!$F$103+('[1]Pricing Schedule'!$F$105*M1064),
IF(AND(I1064=38000,R1064&gt;123.4,R1064&lt;=168.2,M1064&gt;10),'[1]Pricing Schedule'!$F$111+('[1]Pricing Schedule'!$F$113*M1064),
IF(AND(I1064=38000,R1064&gt;157.4,R1064&lt;=336.4,M1064&lt;=10),('[1]Pricing Schedule'!$F$103+('[1]Pricing Schedule'!$F$105*M1064))*2,
IF(AND(I1064=38000,R1064&gt;157.4,R1064&lt;=336.4,M1064&gt;10),('[1]Pricing Schedule'!$F$111+('[1]Pricing Schedule'!$F$113*M1064))*2,
IF(AND(I1064=38000,R1064&gt;314.8,R1064&lt;=504.6,M1064&lt;=10),('[1]Pricing Schedule'!$F$103+('[1]Pricing Schedule'!$F$105*M1064))*3,
IF(AND(I1064=38000,R1064&gt;314.8,R1064&lt;=504.6,M1064&gt;10),('[1]Pricing Schedule'!$F$111+('[1]Pricing Schedule'!$F$113*M1064))*3,
IF(AND(I1064=38000,R1064&gt;472.2,R1064&lt;=672.8,M1064&lt;=10),('[1]Pricing Schedule'!$F$103+('[1]Pricing Schedule'!$F$105*M1064))*4,
IF(AND(I1064=38000,R1064&gt;472.2,R1064&lt;=672.8,M1064&gt;10),('[1]Pricing Schedule'!$F$111+('[1]Pricing Schedule'!$F$113*M1064))*4,
IF(AND(I1064=110000,R1064&lt;=12.8,M1064&gt;2),'[1]Pricing Schedule'!$F$62+('[1]Pricing Schedule'!$F$63*M1064),
IF(AND(I1064=110000,R1064&lt;=12.8,M1064&lt;=2),'[1]Pricing Schedule'!$F$96+('[1]Pricing Schedule'!$F$97*M1064),
IF(AND(I1064=110000,R1064&gt;12.8,R1064&lt;=22.8,M1064&gt;3),'[1]Pricing Schedule'!$F$71+('[1]Pricing Schedule'!$F$72*M1064),
IF(AND(I1064=110000,R1064&gt;12.8,R1064&lt;=22.8,M1064&lt;=3),'[1]Pricing Schedule'!$F$96+('[1]Pricing Schedule'!$F$97*M1064),
IF(AND(I1064=110000,R1064&gt;22.8,R1064&lt;=30.2),'[1]Pricing Schedule'!$F$80+('[1]Pricing Schedule'!$F$81*M1064),
IF(AND(I1064=110000,R1064&gt;30.2,R1064&lt;=45.9),'[1]Pricing Schedule'!$F$89+('[1]Pricing Schedule'!$F$90*M1064),
IF(AND(I1064=110000,R1064&gt;45.9,R1064&lt;=123.4),'[1]Pricing Schedule'!$F$96+('[1]Pricing Schedule'!$F$97*M1064),
IF(AND(I1064=110000,R1064&gt;123.4,R1064&lt;=168.2,M1064&lt;=10),'[1]Pricing Schedule'!$F$103+('[1]Pricing Schedule'!$F$105*M1064),
IF(AND(I1064=110000,R1064&gt;123.4,R1064&lt;=168.2,M1064&gt;10),'[1]Pricing Schedule'!$F$111+('[1]Pricing Schedule'!$F$113*M1064),
IF(AND(I1064=110000,R1064&gt;168.2,R1064&lt;=336.4,M1064&lt;=10),('[1]Pricing Schedule'!$F$103+('[1]Pricing Schedule'!$F$105*M1064))*2,
IF(AND(I1064=110000,R1064&gt;168.2,R1064&lt;=336.4,M1064&gt;10),('[1]Pricing Schedule'!$F$111+('[1]Pricing Schedule'!$F$113*M1064))*2,
IF(AND(I1064=110000,R1064&gt;336.4,R1064&lt;=504.6,M1064&lt;=10),('[1]Pricing Schedule'!$F$103+('[1]Pricing Schedule'!$F$105*M1064))*3,
IF(AND(I1064=110000,R1064&gt;336.4,R1064&lt;=504.6,M1064&gt;10),('[1]Pricing Schedule'!$F$111+('[1]Pricing Schedule'!$F$113*M1064))*3,
IF(AND(I1064=110000,R1064&gt;504.6,R1064&lt;=672.8,M1064&lt;=10),('[1]Pricing Schedule'!$F$103+('[1]Pricing Schedule'!$F$105*M1064))*4,
IF(AND(I1064=110000,R1064&gt;504.6,R1064&lt;=672.8,M1064&gt;10),('[1]Pricing Schedule'!$F$111+('[1]Pricing Schedule'!$F$113*M1064))*4,
IF(AND(I1064=110000,R1064&gt;672.8,R1064&lt;=841,M1064&lt;=10),('[1]Pricing Schedule'!$F$103+('[1]Pricing Schedule'!$F$105*M1064))*5,
IF(AND(I1064=110000,R1064&gt;672.8,R1064&lt;=841,M1064&gt;10),('[1]Pricing Schedule'!$F$111+('[1]Pricing Schedule'!$F$113*M1064))*5,
IF(AND(I1064=110000,R1064&gt;672.8,R1064&lt;=841,M1064&lt;=10),('[1]Pricing Schedule'!$F$103+('[1]Pricing Schedule'!$F$105*M1064))*5,
IF(AND(I1064=110000,R1064&gt;672.8,R1064&lt;=841,M1064&gt;10),('[1]Pricing Schedule'!$F$111+('[1]Pricing Schedule'!$F$113*M1064))*5,
IF(AND(I1064=110000,R1064&gt;1345.6,R1064&lt;=1513.8,M1064&lt;=10),('[1]Pricing Schedule'!$F$103+('[1]Pricing Schedule'!$F$105*M1064))*9,
IF(AND(I1064=110000,R1064&gt;1345.6,R1064&lt;=1513.8,M1064&gt;10),('[1]Pricing Schedule'!$F$111+('[1]Pricing Schedule'!$F$113*M1064))*9,
9999999999)))))))))))))))))))))))))))))))))))))))</f>
        <v>1761700</v>
      </c>
      <c r="T1064" s="48">
        <f>IF(AND(I1064=38000,R1064&lt;=4.5,M1064&gt;8),'[1]Pricing Schedule'!$J$9,
IF(AND(I1064=38000,R1064&lt;=4.5,M1064&lt;=8),'[1]Pricing Schedule'!$J$36,
IF(AND(I1064=38000,R1064&gt;4.5,R1064&lt;=9,M1064&gt;8),'[1]Pricing Schedule'!$J$18,
IF(AND(I1064=38000,R1064&gt;4.5,R1064&lt;=9,M1064&lt;=8),'[1]Pricing Schedule'!$J$36,
IF(AND(I1064=38000,R1064&gt;9,R1064&lt;=12.8,M1064&gt;8),'[1]Pricing Schedule'!$J$27,
IF(AND(I1064=38000,R1064&gt;9,R1064&lt;=12.8,M1064&lt;=8),'[1]Pricing Schedule'!$J$36,
IF(AND(I1064=38000,R1064&gt;12.8,R1064&lt;=22.8),'[1]Pricing Schedule'!$J$36,
IF(AND(I1064=38000,R1064&gt;22.8,R1064&lt;=30.2),'[1]Pricing Schedule'!$J$45,
IF(AND(I1064=38000,R1064&gt;30.2,R1064&lt;=45.9),'[1]Pricing Schedule'!$J$54,
IF(AND(I1064=38000,R1064&gt;45.9,R1064&lt;=123.4),'[1]Pricing Schedule'!$J$97,
IF(AND(I1064=38000,R1064&gt;123.4,R1064&lt;=168.2,M1064&lt;=10),'[1]Pricing Schedule'!$J$105,
IF(AND(I1064=38000,R1064&gt;123.4,R1064&lt;=168.2,M1064&gt;10),'[1]Pricing Schedule'!$J$113,
IF(AND(I1064=38000,R1064&gt;168.2,R1064&lt;=336.4,M1064&lt;=10),('[1]Pricing Schedule'!$J$105),
IF(AND(I1064=38000,R1064&gt;168.2,R1064&lt;=336.4,M1064&gt;10),('[1]Pricing Schedule'!$J$113),
IF(AND(I1064=38000,R1064&gt;336.4,R1064&lt;=504.6,M1064&lt;=10),('[1]Pricing Schedule'!$J$105),
IF(AND(I1064=38000,R1064&gt;336.4,R1064&lt;=504.6,M1064&gt;10),('[1]Pricing Schedule'!$J$113),
IF(AND(I1064=38000,R1064&gt;504.6,R1064&lt;=672.8,M1064&lt;=10),('[1]Pricing Schedule'!$J$105),
IF(AND(I1064=38000,R1064&gt;504.6,R1064&lt;=672.8,M1064&gt;10),('[1]Pricing Schedule'!$J$113),
IF(AND(I1064=110000,R1064&lt;=12.8,M1064&gt;2),'[1]Pricing Schedule'!$J$63,
IF(AND(I1064=110000,R1064&lt;=12.8,M1064&lt;=2),'[1]Pricing Schedule'!$J$97,
IF(AND(I1064=110000,R1064&gt;12.8,R1064&lt;=22.8,M1064&gt;3),'[1]Pricing Schedule'!$J$72,
IF(AND(I1064=110000,R1064&gt;12.8,R1064&lt;=22.8,M1064&lt;=3),'[1]Pricing Schedule'!$J$97,
IF(AND(I1064=110000,R1064&gt;22.8,R1064&lt;=30.2),'[1]Pricing Schedule'!$J$81,
IF(AND(I1064=110000,R1064&gt;30.2,R1064&lt;=45.9),'[1]Pricing Schedule'!$J$90,
IF(AND(I1064=110000,R1064&gt;45.9,R1064&lt;=123.4),'[1]Pricing Schedule'!$J$97,
IF(AND(I1064=110000,R1064&gt;123.4,R1064&lt;=168.2,M1064&lt;=10),'[1]Pricing Schedule'!$J$105,
IF(AND(I1064=110000,R1064&gt;123.4,R1064&lt;=168.2,M1064&gt;10),'[1]Pricing Schedule'!$J$113,
IF(AND(I1064=110000,R1064&gt;168.2,R1064&lt;=336.2,M1064&lt;=10),('[1]Pricing Schedule'!$J$105),
IF(AND(I1064=110000,R1064&gt;168.2,R1064&lt;=336.2,M1064&gt;10),('[1]Pricing Schedule'!$J$113),
IF(AND(I1064=110000,R1064&gt;336.4,R1064&lt;=504.6,M1064&lt;=10),('[1]Pricing Schedule'!$J$105),
IF(AND(I1064=110000,R1064&gt;336.4,R1064&lt;=504.6,M1064&gt;10),('[1]Pricing Schedule'!$J$113),
IF(AND(I1064=110000,R1064&gt;504.6,R1064&lt;=672.8,M1064&lt;=10),('[1]Pricing Schedule'!$J$105),
IF(AND(I1064=110000,R1064&gt;504.6,R1064&lt;=672.8,M1064&gt;10),('[1]Pricing Schedule'!$J$113),
IF(AND(I1064=110000,R1064&gt;672.8,R1064&lt;=841,M1064&lt;=10),('[1]Pricing Schedule'!$J$105),
IF(AND(I1064=110000,R1064&gt;672.8,R1064&lt;=841,M1064&gt;10),('[1]Pricing Schedule'!$J$113),
IF(AND(I1064=110000,R1064&gt;1682,R1064&lt;=1850.2,M1064&lt;=10),('[1]Pricing Schedule'!$J$105),
IF(AND(I1064=110000,R1064&gt;1682,R1064&lt;=1850.2,M1064&gt;10),('[1]Pricing Schedule'!$J$113),
IF(AND(I1064=110000,R1064&gt;2018.4,R1064&lt;=2186.6,M1064&lt;=10),('[1]Pricing Schedule'!$J$105),
IF(AND(I1064=110000,R1064&gt;2018.4,R1064&lt;=2186.6,M1064&gt;10),('[1]Pricing Schedule'!$J$113),999999999)))))))))))))))))))))))))))))))))))))))</f>
        <v>11</v>
      </c>
      <c r="U1064" s="49">
        <f t="shared" si="102"/>
        <v>34954.365079365074</v>
      </c>
      <c r="V1064" s="50">
        <f t="shared" si="103"/>
        <v>28.608730203780443</v>
      </c>
      <c r="W1064" s="13"/>
      <c r="X1064" s="13"/>
      <c r="Y1064" s="23">
        <v>600</v>
      </c>
      <c r="Z1064" s="23">
        <v>695</v>
      </c>
      <c r="AD1064" s="43"/>
      <c r="AE1064" s="43"/>
      <c r="AF1064" s="43"/>
      <c r="AR1064" s="51"/>
    </row>
    <row r="1065" spans="1:44">
      <c r="A1065" s="23">
        <v>1066</v>
      </c>
      <c r="B1065" s="23">
        <v>1066</v>
      </c>
      <c r="C1065" s="23" t="s">
        <v>1575</v>
      </c>
      <c r="D1065" s="23" t="s">
        <v>709</v>
      </c>
      <c r="E1065" s="23" t="s">
        <v>709</v>
      </c>
      <c r="F1065" s="23" t="s">
        <v>394</v>
      </c>
      <c r="G1065" s="23" t="s">
        <v>395</v>
      </c>
      <c r="H1065" s="23" t="s">
        <v>113</v>
      </c>
      <c r="I1065" s="13">
        <v>38000</v>
      </c>
      <c r="J1065" s="13">
        <v>38000</v>
      </c>
      <c r="K1065" s="23" t="s">
        <v>119</v>
      </c>
      <c r="L1065" s="24">
        <v>8.9969999999999999</v>
      </c>
      <c r="M1065" s="37">
        <f t="shared" si="98"/>
        <v>9</v>
      </c>
      <c r="N1065" s="24">
        <v>0.98799999999999999</v>
      </c>
      <c r="O1065" s="13">
        <v>2</v>
      </c>
      <c r="P1065" s="36">
        <f t="shared" si="99"/>
        <v>0.74099999999999999</v>
      </c>
      <c r="Q1065" s="38">
        <f t="shared" si="100"/>
        <v>8.4</v>
      </c>
      <c r="R1065" s="37">
        <f t="shared" si="101"/>
        <v>8.4</v>
      </c>
      <c r="S1065" s="39">
        <f>IF(AND(I1065=38000,R1065&lt;=4.5,M1065&gt;8),'[1]Pricing Schedule'!$F$8+('[1]Pricing Schedule'!$F$9*M1065),
IF(AND(I1065=38000,R1065&lt;=4.5,M1065&lt;=8),'[1]Pricing Schedule'!$F$34+('[1]Pricing Schedule'!$F$36*M1065),
IF(AND(I1065=38000,R1065&gt;4.5,R1065&lt;=9,M1065&gt;8),'[1]Pricing Schedule'!$F$17+('[1]Pricing Schedule'!$F$18*M1065),
IF(AND(I1065=38000,R1065&gt;4.5,R1065&lt;=9,M1065&lt;=8),'[1]Pricing Schedule'!$F$34+('[1]Pricing Schedule'!$F$36*M1065),
IF(AND(I1065=38000,R1065&gt;9,R1065&lt;=12.8,M1065&gt;8),'[1]Pricing Schedule'!$F$26+('[1]Pricing Schedule'!$F$27*M1065),
IF(AND(I1065=38000,R1065&gt;9,R1065&lt;=12.8,M1065&lt;=8),'[1]Pricing Schedule'!$F$34+('[1]Pricing Schedule'!$F$36*M1065),
IF(AND(I1065=38000,R1065&gt;12.8,R1065&lt;=22.8),'[1]Pricing Schedule'!$F$34+('[1]Pricing Schedule'!$F$36*M1065),
IF(AND(I1065=38000,R1065&gt;22.8,R1065&lt;=30.2),'[1]Pricing Schedule'!$F$43+('[1]Pricing Schedule'!$F$45*M1065),
IF(AND(I1065=38000,R1065&gt;30.2,R1065&lt;=45.9),'[1]Pricing Schedule'!$F$52+('[1]Pricing Schedule'!$F$54*M1065),
IF(AND(I1065=38000,R1065&gt;45.9,R1065&lt;=123.4),'[1]Pricing Schedule'!$F$96+('[1]Pricing Schedule'!$F$97*M1065),
IF(AND(I1065=38000,R1065&gt;123.4,R1065&lt;=168.2,M1065&lt;=10),'[1]Pricing Schedule'!$F$103+('[1]Pricing Schedule'!$F$105*M1065),
IF(AND(I1065=38000,R1065&gt;123.4,R1065&lt;=168.2,M1065&gt;10),'[1]Pricing Schedule'!$F$111+('[1]Pricing Schedule'!$F$113*M1065),
IF(AND(I1065=38000,R1065&gt;157.4,R1065&lt;=336.4,M1065&lt;=10),('[1]Pricing Schedule'!$F$103+('[1]Pricing Schedule'!$F$105*M1065))*2,
IF(AND(I1065=38000,R1065&gt;157.4,R1065&lt;=336.4,M1065&gt;10),('[1]Pricing Schedule'!$F$111+('[1]Pricing Schedule'!$F$113*M1065))*2,
IF(AND(I1065=38000,R1065&gt;314.8,R1065&lt;=504.6,M1065&lt;=10),('[1]Pricing Schedule'!$F$103+('[1]Pricing Schedule'!$F$105*M1065))*3,
IF(AND(I1065=38000,R1065&gt;314.8,R1065&lt;=504.6,M1065&gt;10),('[1]Pricing Schedule'!$F$111+('[1]Pricing Schedule'!$F$113*M1065))*3,
IF(AND(I1065=38000,R1065&gt;472.2,R1065&lt;=672.8,M1065&lt;=10),('[1]Pricing Schedule'!$F$103+('[1]Pricing Schedule'!$F$105*M1065))*4,
IF(AND(I1065=38000,R1065&gt;472.2,R1065&lt;=672.8,M1065&gt;10),('[1]Pricing Schedule'!$F$111+('[1]Pricing Schedule'!$F$113*M1065))*4,
IF(AND(I1065=110000,R1065&lt;=12.8,M1065&gt;2),'[1]Pricing Schedule'!$F$62+('[1]Pricing Schedule'!$F$63*M1065),
IF(AND(I1065=110000,R1065&lt;=12.8,M1065&lt;=2),'[1]Pricing Schedule'!$F$96+('[1]Pricing Schedule'!$F$97*M1065),
IF(AND(I1065=110000,R1065&gt;12.8,R1065&lt;=22.8,M1065&gt;3),'[1]Pricing Schedule'!$F$71+('[1]Pricing Schedule'!$F$72*M1065),
IF(AND(I1065=110000,R1065&gt;12.8,R1065&lt;=22.8,M1065&lt;=3),'[1]Pricing Schedule'!$F$96+('[1]Pricing Schedule'!$F$97*M1065),
IF(AND(I1065=110000,R1065&gt;22.8,R1065&lt;=30.2),'[1]Pricing Schedule'!$F$80+('[1]Pricing Schedule'!$F$81*M1065),
IF(AND(I1065=110000,R1065&gt;30.2,R1065&lt;=45.9),'[1]Pricing Schedule'!$F$89+('[1]Pricing Schedule'!$F$90*M1065),
IF(AND(I1065=110000,R1065&gt;45.9,R1065&lt;=123.4),'[1]Pricing Schedule'!$F$96+('[1]Pricing Schedule'!$F$97*M1065),
IF(AND(I1065=110000,R1065&gt;123.4,R1065&lt;=168.2,M1065&lt;=10),'[1]Pricing Schedule'!$F$103+('[1]Pricing Schedule'!$F$105*M1065),
IF(AND(I1065=110000,R1065&gt;123.4,R1065&lt;=168.2,M1065&gt;10),'[1]Pricing Schedule'!$F$111+('[1]Pricing Schedule'!$F$113*M1065),
IF(AND(I1065=110000,R1065&gt;168.2,R1065&lt;=336.4,M1065&lt;=10),('[1]Pricing Schedule'!$F$103+('[1]Pricing Schedule'!$F$105*M1065))*2,
IF(AND(I1065=110000,R1065&gt;168.2,R1065&lt;=336.4,M1065&gt;10),('[1]Pricing Schedule'!$F$111+('[1]Pricing Schedule'!$F$113*M1065))*2,
IF(AND(I1065=110000,R1065&gt;336.4,R1065&lt;=504.6,M1065&lt;=10),('[1]Pricing Schedule'!$F$103+('[1]Pricing Schedule'!$F$105*M1065))*3,
IF(AND(I1065=110000,R1065&gt;336.4,R1065&lt;=504.6,M1065&gt;10),('[1]Pricing Schedule'!$F$111+('[1]Pricing Schedule'!$F$113*M1065))*3,
IF(AND(I1065=110000,R1065&gt;504.6,R1065&lt;=672.8,M1065&lt;=10),('[1]Pricing Schedule'!$F$103+('[1]Pricing Schedule'!$F$105*M1065))*4,
IF(AND(I1065=110000,R1065&gt;504.6,R1065&lt;=672.8,M1065&gt;10),('[1]Pricing Schedule'!$F$111+('[1]Pricing Schedule'!$F$113*M1065))*4,
IF(AND(I1065=110000,R1065&gt;672.8,R1065&lt;=841,M1065&lt;=10),('[1]Pricing Schedule'!$F$103+('[1]Pricing Schedule'!$F$105*M1065))*5,
IF(AND(I1065=110000,R1065&gt;672.8,R1065&lt;=841,M1065&gt;10),('[1]Pricing Schedule'!$F$111+('[1]Pricing Schedule'!$F$113*M1065))*5,
IF(AND(I1065=110000,R1065&gt;672.8,R1065&lt;=841,M1065&lt;=10),('[1]Pricing Schedule'!$F$103+('[1]Pricing Schedule'!$F$105*M1065))*5,
IF(AND(I1065=110000,R1065&gt;672.8,R1065&lt;=841,M1065&gt;10),('[1]Pricing Schedule'!$F$111+('[1]Pricing Schedule'!$F$113*M1065))*5,
IF(AND(I1065=110000,R1065&gt;1345.6,R1065&lt;=1513.8,M1065&lt;=10),('[1]Pricing Schedule'!$F$103+('[1]Pricing Schedule'!$F$105*M1065))*9,
IF(AND(I1065=110000,R1065&gt;1345.6,R1065&lt;=1513.8,M1065&gt;10),('[1]Pricing Schedule'!$F$111+('[1]Pricing Schedule'!$F$113*M1065))*9,
9999999999)))))))))))))))))))))))))))))))))))))))</f>
        <v>1379800</v>
      </c>
      <c r="T1065" s="21">
        <f>IF(AND(I1065=38000,R1065&lt;=4.5,M1065&gt;8),'[1]Pricing Schedule'!$J$9,
IF(AND(I1065=38000,R1065&lt;=4.5,M1065&lt;=8),'[1]Pricing Schedule'!$J$36,
IF(AND(I1065=38000,R1065&gt;4.5,R1065&lt;=9,M1065&gt;8),'[1]Pricing Schedule'!$J$18,
IF(AND(I1065=38000,R1065&gt;4.5,R1065&lt;=9,M1065&lt;=8),'[1]Pricing Schedule'!$J$36,
IF(AND(I1065=38000,R1065&gt;9,R1065&lt;=12.8,M1065&gt;8),'[1]Pricing Schedule'!$J$27,
IF(AND(I1065=38000,R1065&gt;9,R1065&lt;=12.8,M1065&lt;=8),'[1]Pricing Schedule'!$J$36,
IF(AND(I1065=38000,R1065&gt;12.8,R1065&lt;=22.8),'[1]Pricing Schedule'!$J$36,
IF(AND(I1065=38000,R1065&gt;22.8,R1065&lt;=30.2),'[1]Pricing Schedule'!$J$45,
IF(AND(I1065=38000,R1065&gt;30.2,R1065&lt;=45.9),'[1]Pricing Schedule'!$J$54,
IF(AND(I1065=38000,R1065&gt;45.9,R1065&lt;=123.4),'[1]Pricing Schedule'!$J$97,
IF(AND(I1065=38000,R1065&gt;123.4,R1065&lt;=168.2,M1065&lt;=10),'[1]Pricing Schedule'!$J$105,
IF(AND(I1065=38000,R1065&gt;123.4,R1065&lt;=168.2,M1065&gt;10),'[1]Pricing Schedule'!$J$113,
IF(AND(I1065=38000,R1065&gt;168.2,R1065&lt;=336.4,M1065&lt;=10),('[1]Pricing Schedule'!$J$105),
IF(AND(I1065=38000,R1065&gt;168.2,R1065&lt;=336.4,M1065&gt;10),('[1]Pricing Schedule'!$J$113),
IF(AND(I1065=38000,R1065&gt;336.4,R1065&lt;=504.6,M1065&lt;=10),('[1]Pricing Schedule'!$J$105),
IF(AND(I1065=38000,R1065&gt;336.4,R1065&lt;=504.6,M1065&gt;10),('[1]Pricing Schedule'!$J$113),
IF(AND(I1065=38000,R1065&gt;504.6,R1065&lt;=672.8,M1065&lt;=10),('[1]Pricing Schedule'!$J$105),
IF(AND(I1065=38000,R1065&gt;504.6,R1065&lt;=672.8,M1065&gt;10),('[1]Pricing Schedule'!$J$113),
IF(AND(I1065=110000,R1065&lt;=12.8,M1065&gt;2),'[1]Pricing Schedule'!$J$63,
IF(AND(I1065=110000,R1065&lt;=12.8,M1065&lt;=2),'[1]Pricing Schedule'!$J$97,
IF(AND(I1065=110000,R1065&gt;12.8,R1065&lt;=22.8,M1065&gt;3),'[1]Pricing Schedule'!$J$72,
IF(AND(I1065=110000,R1065&gt;12.8,R1065&lt;=22.8,M1065&lt;=3),'[1]Pricing Schedule'!$J$97,
IF(AND(I1065=110000,R1065&gt;22.8,R1065&lt;=30.2),'[1]Pricing Schedule'!$J$81,
IF(AND(I1065=110000,R1065&gt;30.2,R1065&lt;=45.9),'[1]Pricing Schedule'!$J$90,
IF(AND(I1065=110000,R1065&gt;45.9,R1065&lt;=123.4),'[1]Pricing Schedule'!$J$97,
IF(AND(I1065=110000,R1065&gt;123.4,R1065&lt;=168.2,M1065&lt;=10),'[1]Pricing Schedule'!$J$105,
IF(AND(I1065=110000,R1065&gt;123.4,R1065&lt;=168.2,M1065&gt;10),'[1]Pricing Schedule'!$J$113,
IF(AND(I1065=110000,R1065&gt;168.2,R1065&lt;=336.2,M1065&lt;=10),('[1]Pricing Schedule'!$J$105),
IF(AND(I1065=110000,R1065&gt;168.2,R1065&lt;=336.2,M1065&gt;10),('[1]Pricing Schedule'!$J$113),
IF(AND(I1065=110000,R1065&gt;336.4,R1065&lt;=504.6,M1065&lt;=10),('[1]Pricing Schedule'!$J$105),
IF(AND(I1065=110000,R1065&gt;336.4,R1065&lt;=504.6,M1065&gt;10),('[1]Pricing Schedule'!$J$113),
IF(AND(I1065=110000,R1065&gt;504.6,R1065&lt;=672.8,M1065&lt;=10),('[1]Pricing Schedule'!$J$105),
IF(AND(I1065=110000,R1065&gt;504.6,R1065&lt;=672.8,M1065&gt;10),('[1]Pricing Schedule'!$J$113),
IF(AND(I1065=110000,R1065&gt;672.8,R1065&lt;=841,M1065&lt;=10),('[1]Pricing Schedule'!$J$105),
IF(AND(I1065=110000,R1065&gt;672.8,R1065&lt;=841,M1065&gt;10),('[1]Pricing Schedule'!$J$113),
IF(AND(I1065=110000,R1065&gt;1682,R1065&lt;=1850.2,M1065&lt;=10),('[1]Pricing Schedule'!$J$105),
IF(AND(I1065=110000,R1065&gt;1682,R1065&lt;=1850.2,M1065&gt;10),('[1]Pricing Schedule'!$J$113),
IF(AND(I1065=110000,R1065&gt;2018.4,R1065&lt;=2186.6,M1065&lt;=10),('[1]Pricing Schedule'!$J$105),
IF(AND(I1065=110000,R1065&gt;2018.4,R1065&lt;=2186.6,M1065&gt;10),('[1]Pricing Schedule'!$J$113),999999999)))))))))))))))))))))))))))))))))))))))</f>
        <v>2</v>
      </c>
      <c r="U1065" s="40">
        <f t="shared" si="102"/>
        <v>164261.90476190476</v>
      </c>
      <c r="V1065" s="41">
        <f t="shared" si="103"/>
        <v>6.087838817219887</v>
      </c>
      <c r="Y1065" s="23">
        <v>634</v>
      </c>
      <c r="Z1065" s="23">
        <v>257</v>
      </c>
      <c r="AR1065" s="35"/>
    </row>
    <row r="1066" spans="1:44" s="44" customFormat="1">
      <c r="A1066" s="43">
        <v>1067</v>
      </c>
      <c r="B1066" s="43">
        <v>1067</v>
      </c>
      <c r="C1066" s="43" t="s">
        <v>1576</v>
      </c>
      <c r="D1066" s="23" t="s">
        <v>344</v>
      </c>
      <c r="E1066" s="23" t="s">
        <v>709</v>
      </c>
      <c r="F1066" s="43" t="s">
        <v>400</v>
      </c>
      <c r="G1066" s="43" t="s">
        <v>401</v>
      </c>
      <c r="H1066" s="43" t="s">
        <v>113</v>
      </c>
      <c r="I1066" s="44">
        <v>38000</v>
      </c>
      <c r="J1066" s="44">
        <v>38000</v>
      </c>
      <c r="K1066" s="43" t="s">
        <v>119</v>
      </c>
      <c r="L1066" s="45">
        <v>11.773999999999999</v>
      </c>
      <c r="M1066" s="46">
        <f t="shared" si="98"/>
        <v>12</v>
      </c>
      <c r="N1066" s="45">
        <v>34.698</v>
      </c>
      <c r="O1066" s="44">
        <v>2</v>
      </c>
      <c r="P1066" s="46">
        <f t="shared" si="99"/>
        <v>26.023499999999999</v>
      </c>
      <c r="Q1066" s="47">
        <f t="shared" si="100"/>
        <v>323.40000000000003</v>
      </c>
      <c r="R1066" s="46">
        <f t="shared" si="101"/>
        <v>323.40000000000003</v>
      </c>
      <c r="S1066" s="39">
        <f>IF(AND(I1066=38000,R1066&lt;=4.5,M1066&gt;8),'[1]Pricing Schedule'!$F$8+('[1]Pricing Schedule'!$F$9*M1066),
IF(AND(I1066=38000,R1066&lt;=4.5,M1066&lt;=8),'[1]Pricing Schedule'!$F$34+('[1]Pricing Schedule'!$F$36*M1066),
IF(AND(I1066=38000,R1066&gt;4.5,R1066&lt;=9,M1066&gt;8),'[1]Pricing Schedule'!$F$17+('[1]Pricing Schedule'!$F$18*M1066),
IF(AND(I1066=38000,R1066&gt;4.5,R1066&lt;=9,M1066&lt;=8),'[1]Pricing Schedule'!$F$34+('[1]Pricing Schedule'!$F$36*M1066),
IF(AND(I1066=38000,R1066&gt;9,R1066&lt;=12.8,M1066&gt;8),'[1]Pricing Schedule'!$F$26+('[1]Pricing Schedule'!$F$27*M1066),
IF(AND(I1066=38000,R1066&gt;9,R1066&lt;=12.8,M1066&lt;=8),'[1]Pricing Schedule'!$F$34+('[1]Pricing Schedule'!$F$36*M1066),
IF(AND(I1066=38000,R1066&gt;12.8,R1066&lt;=22.8),'[1]Pricing Schedule'!$F$34+('[1]Pricing Schedule'!$F$36*M1066),
IF(AND(I1066=38000,R1066&gt;22.8,R1066&lt;=30.2),'[1]Pricing Schedule'!$F$43+('[1]Pricing Schedule'!$F$45*M1066),
IF(AND(I1066=38000,R1066&gt;30.2,R1066&lt;=45.9),'[1]Pricing Schedule'!$F$52+('[1]Pricing Schedule'!$F$54*M1066),
IF(AND(I1066=38000,R1066&gt;45.9,R1066&lt;=123.4),'[1]Pricing Schedule'!$F$96+('[1]Pricing Schedule'!$F$97*M1066),
IF(AND(I1066=38000,R1066&gt;123.4,R1066&lt;=168.2,M1066&lt;=10),'[1]Pricing Schedule'!$F$103+('[1]Pricing Schedule'!$F$105*M1066),
IF(AND(I1066=38000,R1066&gt;123.4,R1066&lt;=168.2,M1066&gt;10),'[1]Pricing Schedule'!$F$111+('[1]Pricing Schedule'!$F$113*M1066),
IF(AND(I1066=38000,R1066&gt;157.4,R1066&lt;=336.4,M1066&lt;=10),('[1]Pricing Schedule'!$F$103+('[1]Pricing Schedule'!$F$105*M1066))*2,
IF(AND(I1066=38000,R1066&gt;157.4,R1066&lt;=336.4,M1066&gt;10),('[1]Pricing Schedule'!$F$111+('[1]Pricing Schedule'!$F$113*M1066))*2,
IF(AND(I1066=38000,R1066&gt;314.8,R1066&lt;=504.6,M1066&lt;=10),('[1]Pricing Schedule'!$F$103+('[1]Pricing Schedule'!$F$105*M1066))*3,
IF(AND(I1066=38000,R1066&gt;314.8,R1066&lt;=504.6,M1066&gt;10),('[1]Pricing Schedule'!$F$111+('[1]Pricing Schedule'!$F$113*M1066))*3,
IF(AND(I1066=38000,R1066&gt;472.2,R1066&lt;=672.8,M1066&lt;=10),('[1]Pricing Schedule'!$F$103+('[1]Pricing Schedule'!$F$105*M1066))*4,
IF(AND(I1066=38000,R1066&gt;472.2,R1066&lt;=672.8,M1066&gt;10),('[1]Pricing Schedule'!$F$111+('[1]Pricing Schedule'!$F$113*M1066))*4,
IF(AND(I1066=110000,R1066&lt;=12.8,M1066&gt;2),'[1]Pricing Schedule'!$F$62+('[1]Pricing Schedule'!$F$63*M1066),
IF(AND(I1066=110000,R1066&lt;=12.8,M1066&lt;=2),'[1]Pricing Schedule'!$F$96+('[1]Pricing Schedule'!$F$97*M1066),
IF(AND(I1066=110000,R1066&gt;12.8,R1066&lt;=22.8,M1066&gt;3),'[1]Pricing Schedule'!$F$71+('[1]Pricing Schedule'!$F$72*M1066),
IF(AND(I1066=110000,R1066&gt;12.8,R1066&lt;=22.8,M1066&lt;=3),'[1]Pricing Schedule'!$F$96+('[1]Pricing Schedule'!$F$97*M1066),
IF(AND(I1066=110000,R1066&gt;22.8,R1066&lt;=30.2),'[1]Pricing Schedule'!$F$80+('[1]Pricing Schedule'!$F$81*M1066),
IF(AND(I1066=110000,R1066&gt;30.2,R1066&lt;=45.9),'[1]Pricing Schedule'!$F$89+('[1]Pricing Schedule'!$F$90*M1066),
IF(AND(I1066=110000,R1066&gt;45.9,R1066&lt;=123.4),'[1]Pricing Schedule'!$F$96+('[1]Pricing Schedule'!$F$97*M1066),
IF(AND(I1066=110000,R1066&gt;123.4,R1066&lt;=168.2,M1066&lt;=10),'[1]Pricing Schedule'!$F$103+('[1]Pricing Schedule'!$F$105*M1066),
IF(AND(I1066=110000,R1066&gt;123.4,R1066&lt;=168.2,M1066&gt;10),'[1]Pricing Schedule'!$F$111+('[1]Pricing Schedule'!$F$113*M1066),
IF(AND(I1066=110000,R1066&gt;168.2,R1066&lt;=336.4,M1066&lt;=10),('[1]Pricing Schedule'!$F$103+('[1]Pricing Schedule'!$F$105*M1066))*2,
IF(AND(I1066=110000,R1066&gt;168.2,R1066&lt;=336.4,M1066&gt;10),('[1]Pricing Schedule'!$F$111+('[1]Pricing Schedule'!$F$113*M1066))*2,
IF(AND(I1066=110000,R1066&gt;336.4,R1066&lt;=504.6,M1066&lt;=10),('[1]Pricing Schedule'!$F$103+('[1]Pricing Schedule'!$F$105*M1066))*3,
IF(AND(I1066=110000,R1066&gt;336.4,R1066&lt;=504.6,M1066&gt;10),('[1]Pricing Schedule'!$F$111+('[1]Pricing Schedule'!$F$113*M1066))*3,
IF(AND(I1066=110000,R1066&gt;504.6,R1066&lt;=672.8,M1066&lt;=10),('[1]Pricing Schedule'!$F$103+('[1]Pricing Schedule'!$F$105*M1066))*4,
IF(AND(I1066=110000,R1066&gt;504.6,R1066&lt;=672.8,M1066&gt;10),('[1]Pricing Schedule'!$F$111+('[1]Pricing Schedule'!$F$113*M1066))*4,
IF(AND(I1066=110000,R1066&gt;672.8,R1066&lt;=841,M1066&lt;=10),('[1]Pricing Schedule'!$F$103+('[1]Pricing Schedule'!$F$105*M1066))*5,
IF(AND(I1066=110000,R1066&gt;672.8,R1066&lt;=841,M1066&gt;10),('[1]Pricing Schedule'!$F$111+('[1]Pricing Schedule'!$F$113*M1066))*5,
IF(AND(I1066=110000,R1066&gt;672.8,R1066&lt;=841,M1066&lt;=10),('[1]Pricing Schedule'!$F$103+('[1]Pricing Schedule'!$F$105*M1066))*5,
IF(AND(I1066=110000,R1066&gt;672.8,R1066&lt;=841,M1066&gt;10),('[1]Pricing Schedule'!$F$111+('[1]Pricing Schedule'!$F$113*M1066))*5,
IF(AND(I1066=110000,R1066&gt;1345.6,R1066&lt;=1513.8,M1066&lt;=10),('[1]Pricing Schedule'!$F$103+('[1]Pricing Schedule'!$F$105*M1066))*9,
IF(AND(I1066=110000,R1066&gt;1345.6,R1066&lt;=1513.8,M1066&gt;10),('[1]Pricing Schedule'!$F$111+('[1]Pricing Schedule'!$F$113*M1066))*9,
9999999999)))))))))))))))))))))))))))))))))))))))</f>
        <v>9726200</v>
      </c>
      <c r="T1066" s="48">
        <f>IF(AND(I1066=38000,R1066&lt;=4.5,M1066&gt;8),'[1]Pricing Schedule'!$J$9,
IF(AND(I1066=38000,R1066&lt;=4.5,M1066&lt;=8),'[1]Pricing Schedule'!$J$36,
IF(AND(I1066=38000,R1066&gt;4.5,R1066&lt;=9,M1066&gt;8),'[1]Pricing Schedule'!$J$18,
IF(AND(I1066=38000,R1066&gt;4.5,R1066&lt;=9,M1066&lt;=8),'[1]Pricing Schedule'!$J$36,
IF(AND(I1066=38000,R1066&gt;9,R1066&lt;=12.8,M1066&gt;8),'[1]Pricing Schedule'!$J$27,
IF(AND(I1066=38000,R1066&gt;9,R1066&lt;=12.8,M1066&lt;=8),'[1]Pricing Schedule'!$J$36,
IF(AND(I1066=38000,R1066&gt;12.8,R1066&lt;=22.8),'[1]Pricing Schedule'!$J$36,
IF(AND(I1066=38000,R1066&gt;22.8,R1066&lt;=30.2),'[1]Pricing Schedule'!$J$45,
IF(AND(I1066=38000,R1066&gt;30.2,R1066&lt;=45.9),'[1]Pricing Schedule'!$J$54,
IF(AND(I1066=38000,R1066&gt;45.9,R1066&lt;=123.4),'[1]Pricing Schedule'!$J$97,
IF(AND(I1066=38000,R1066&gt;123.4,R1066&lt;=168.2,M1066&lt;=10),'[1]Pricing Schedule'!$J$105,
IF(AND(I1066=38000,R1066&gt;123.4,R1066&lt;=168.2,M1066&gt;10),'[1]Pricing Schedule'!$J$113,
IF(AND(I1066=38000,R1066&gt;168.2,R1066&lt;=336.4,M1066&lt;=10),('[1]Pricing Schedule'!$J$105),
IF(AND(I1066=38000,R1066&gt;168.2,R1066&lt;=336.4,M1066&gt;10),('[1]Pricing Schedule'!$J$113),
IF(AND(I1066=38000,R1066&gt;336.4,R1066&lt;=504.6,M1066&lt;=10),('[1]Pricing Schedule'!$J$105),
IF(AND(I1066=38000,R1066&gt;336.4,R1066&lt;=504.6,M1066&gt;10),('[1]Pricing Schedule'!$J$113),
IF(AND(I1066=38000,R1066&gt;504.6,R1066&lt;=672.8,M1066&lt;=10),('[1]Pricing Schedule'!$J$105),
IF(AND(I1066=38000,R1066&gt;504.6,R1066&lt;=672.8,M1066&gt;10),('[1]Pricing Schedule'!$J$113),
IF(AND(I1066=110000,R1066&lt;=12.8,M1066&gt;2),'[1]Pricing Schedule'!$J$63,
IF(AND(I1066=110000,R1066&lt;=12.8,M1066&lt;=2),'[1]Pricing Schedule'!$J$97,
IF(AND(I1066=110000,R1066&gt;12.8,R1066&lt;=22.8,M1066&gt;3),'[1]Pricing Schedule'!$J$72,
IF(AND(I1066=110000,R1066&gt;12.8,R1066&lt;=22.8,M1066&lt;=3),'[1]Pricing Schedule'!$J$97,
IF(AND(I1066=110000,R1066&gt;22.8,R1066&lt;=30.2),'[1]Pricing Schedule'!$J$81,
IF(AND(I1066=110000,R1066&gt;30.2,R1066&lt;=45.9),'[1]Pricing Schedule'!$J$90,
IF(AND(I1066=110000,R1066&gt;45.9,R1066&lt;=123.4),'[1]Pricing Schedule'!$J$97,
IF(AND(I1066=110000,R1066&gt;123.4,R1066&lt;=168.2,M1066&lt;=10),'[1]Pricing Schedule'!$J$105,
IF(AND(I1066=110000,R1066&gt;123.4,R1066&lt;=168.2,M1066&gt;10),'[1]Pricing Schedule'!$J$113,
IF(AND(I1066=110000,R1066&gt;168.2,R1066&lt;=336.2,M1066&lt;=10),('[1]Pricing Schedule'!$J$105),
IF(AND(I1066=110000,R1066&gt;168.2,R1066&lt;=336.2,M1066&gt;10),('[1]Pricing Schedule'!$J$113),
IF(AND(I1066=110000,R1066&gt;336.4,R1066&lt;=504.6,M1066&lt;=10),('[1]Pricing Schedule'!$J$105),
IF(AND(I1066=110000,R1066&gt;336.4,R1066&lt;=504.6,M1066&gt;10),('[1]Pricing Schedule'!$J$113),
IF(AND(I1066=110000,R1066&gt;504.6,R1066&lt;=672.8,M1066&lt;=10),('[1]Pricing Schedule'!$J$105),
IF(AND(I1066=110000,R1066&gt;504.6,R1066&lt;=672.8,M1066&gt;10),('[1]Pricing Schedule'!$J$113),
IF(AND(I1066=110000,R1066&gt;672.8,R1066&lt;=841,M1066&lt;=10),('[1]Pricing Schedule'!$J$105),
IF(AND(I1066=110000,R1066&gt;672.8,R1066&lt;=841,M1066&gt;10),('[1]Pricing Schedule'!$J$113),
IF(AND(I1066=110000,R1066&gt;1682,R1066&lt;=1850.2,M1066&lt;=10),('[1]Pricing Schedule'!$J$105),
IF(AND(I1066=110000,R1066&gt;1682,R1066&lt;=1850.2,M1066&gt;10),('[1]Pricing Schedule'!$J$113),
IF(AND(I1066=110000,R1066&gt;2018.4,R1066&lt;=2186.6,M1066&lt;=10),('[1]Pricing Schedule'!$J$105),
IF(AND(I1066=110000,R1066&gt;2018.4,R1066&lt;=2186.6,M1066&gt;10),('[1]Pricing Schedule'!$J$113),999999999)))))))))))))))))))))))))))))))))))))))</f>
        <v>13</v>
      </c>
      <c r="U1066" s="49">
        <f t="shared" si="102"/>
        <v>30074.829931972785</v>
      </c>
      <c r="V1066" s="50">
        <f t="shared" si="103"/>
        <v>33.250395838045698</v>
      </c>
      <c r="W1066" s="13"/>
      <c r="X1066" s="13"/>
      <c r="Y1066" s="23">
        <v>272</v>
      </c>
      <c r="Z1066" s="23">
        <v>585</v>
      </c>
      <c r="AD1066" s="43"/>
      <c r="AE1066" s="43"/>
      <c r="AF1066" s="43"/>
      <c r="AR1066" s="51"/>
    </row>
    <row r="1067" spans="1:44" s="44" customFormat="1">
      <c r="A1067" s="43">
        <v>1068</v>
      </c>
      <c r="B1067" s="43">
        <v>1068</v>
      </c>
      <c r="C1067" s="43" t="s">
        <v>1577</v>
      </c>
      <c r="D1067" s="23" t="s">
        <v>149</v>
      </c>
      <c r="E1067" s="23" t="s">
        <v>149</v>
      </c>
      <c r="F1067" s="43" t="s">
        <v>1578</v>
      </c>
      <c r="G1067" s="43" t="s">
        <v>1579</v>
      </c>
      <c r="H1067" s="43" t="s">
        <v>113</v>
      </c>
      <c r="I1067" s="44">
        <v>38000</v>
      </c>
      <c r="J1067" s="44">
        <v>38000</v>
      </c>
      <c r="K1067" s="43" t="s">
        <v>119</v>
      </c>
      <c r="L1067" s="45">
        <v>5.6580000000000004</v>
      </c>
      <c r="M1067" s="46">
        <f t="shared" si="98"/>
        <v>6</v>
      </c>
      <c r="N1067" s="45">
        <v>8.3439999999999905</v>
      </c>
      <c r="O1067" s="44">
        <v>2</v>
      </c>
      <c r="P1067" s="46">
        <f t="shared" si="99"/>
        <v>6.2579999999999929</v>
      </c>
      <c r="Q1067" s="47">
        <f t="shared" si="100"/>
        <v>75.600000000000009</v>
      </c>
      <c r="R1067" s="46">
        <f t="shared" si="101"/>
        <v>75.600000000000009</v>
      </c>
      <c r="S1067" s="39">
        <f>IF(AND(I1067=38000,R1067&lt;=4.5,M1067&gt;8),'[1]Pricing Schedule'!$F$8+('[1]Pricing Schedule'!$F$9*M1067),
IF(AND(I1067=38000,R1067&lt;=4.5,M1067&lt;=8),'[1]Pricing Schedule'!$F$34+('[1]Pricing Schedule'!$F$36*M1067),
IF(AND(I1067=38000,R1067&gt;4.5,R1067&lt;=9,M1067&gt;8),'[1]Pricing Schedule'!$F$17+('[1]Pricing Schedule'!$F$18*M1067),
IF(AND(I1067=38000,R1067&gt;4.5,R1067&lt;=9,M1067&lt;=8),'[1]Pricing Schedule'!$F$34+('[1]Pricing Schedule'!$F$36*M1067),
IF(AND(I1067=38000,R1067&gt;9,R1067&lt;=12.8,M1067&gt;8),'[1]Pricing Schedule'!$F$26+('[1]Pricing Schedule'!$F$27*M1067),
IF(AND(I1067=38000,R1067&gt;9,R1067&lt;=12.8,M1067&lt;=8),'[1]Pricing Schedule'!$F$34+('[1]Pricing Schedule'!$F$36*M1067),
IF(AND(I1067=38000,R1067&gt;12.8,R1067&lt;=22.8),'[1]Pricing Schedule'!$F$34+('[1]Pricing Schedule'!$F$36*M1067),
IF(AND(I1067=38000,R1067&gt;22.8,R1067&lt;=30.2),'[1]Pricing Schedule'!$F$43+('[1]Pricing Schedule'!$F$45*M1067),
IF(AND(I1067=38000,R1067&gt;30.2,R1067&lt;=45.9),'[1]Pricing Schedule'!$F$52+('[1]Pricing Schedule'!$F$54*M1067),
IF(AND(I1067=38000,R1067&gt;45.9,R1067&lt;=123.4),'[1]Pricing Schedule'!$F$96+('[1]Pricing Schedule'!$F$97*M1067),
IF(AND(I1067=38000,R1067&gt;123.4,R1067&lt;=168.2,M1067&lt;=10),'[1]Pricing Schedule'!$F$103+('[1]Pricing Schedule'!$F$105*M1067),
IF(AND(I1067=38000,R1067&gt;123.4,R1067&lt;=168.2,M1067&gt;10),'[1]Pricing Schedule'!$F$111+('[1]Pricing Schedule'!$F$113*M1067),
IF(AND(I1067=38000,R1067&gt;157.4,R1067&lt;=336.4,M1067&lt;=10),('[1]Pricing Schedule'!$F$103+('[1]Pricing Schedule'!$F$105*M1067))*2,
IF(AND(I1067=38000,R1067&gt;157.4,R1067&lt;=336.4,M1067&gt;10),('[1]Pricing Schedule'!$F$111+('[1]Pricing Schedule'!$F$113*M1067))*2,
IF(AND(I1067=38000,R1067&gt;314.8,R1067&lt;=504.6,M1067&lt;=10),('[1]Pricing Schedule'!$F$103+('[1]Pricing Schedule'!$F$105*M1067))*3,
IF(AND(I1067=38000,R1067&gt;314.8,R1067&lt;=504.6,M1067&gt;10),('[1]Pricing Schedule'!$F$111+('[1]Pricing Schedule'!$F$113*M1067))*3,
IF(AND(I1067=38000,R1067&gt;472.2,R1067&lt;=672.8,M1067&lt;=10),('[1]Pricing Schedule'!$F$103+('[1]Pricing Schedule'!$F$105*M1067))*4,
IF(AND(I1067=38000,R1067&gt;472.2,R1067&lt;=672.8,M1067&gt;10),('[1]Pricing Schedule'!$F$111+('[1]Pricing Schedule'!$F$113*M1067))*4,
IF(AND(I1067=110000,R1067&lt;=12.8,M1067&gt;2),'[1]Pricing Schedule'!$F$62+('[1]Pricing Schedule'!$F$63*M1067),
IF(AND(I1067=110000,R1067&lt;=12.8,M1067&lt;=2),'[1]Pricing Schedule'!$F$96+('[1]Pricing Schedule'!$F$97*M1067),
IF(AND(I1067=110000,R1067&gt;12.8,R1067&lt;=22.8,M1067&gt;3),'[1]Pricing Schedule'!$F$71+('[1]Pricing Schedule'!$F$72*M1067),
IF(AND(I1067=110000,R1067&gt;12.8,R1067&lt;=22.8,M1067&lt;=3),'[1]Pricing Schedule'!$F$96+('[1]Pricing Schedule'!$F$97*M1067),
IF(AND(I1067=110000,R1067&gt;22.8,R1067&lt;=30.2),'[1]Pricing Schedule'!$F$80+('[1]Pricing Schedule'!$F$81*M1067),
IF(AND(I1067=110000,R1067&gt;30.2,R1067&lt;=45.9),'[1]Pricing Schedule'!$F$89+('[1]Pricing Schedule'!$F$90*M1067),
IF(AND(I1067=110000,R1067&gt;45.9,R1067&lt;=123.4),'[1]Pricing Schedule'!$F$96+('[1]Pricing Schedule'!$F$97*M1067),
IF(AND(I1067=110000,R1067&gt;123.4,R1067&lt;=168.2,M1067&lt;=10),'[1]Pricing Schedule'!$F$103+('[1]Pricing Schedule'!$F$105*M1067),
IF(AND(I1067=110000,R1067&gt;123.4,R1067&lt;=168.2,M1067&gt;10),'[1]Pricing Schedule'!$F$111+('[1]Pricing Schedule'!$F$113*M1067),
IF(AND(I1067=110000,R1067&gt;168.2,R1067&lt;=336.4,M1067&lt;=10),('[1]Pricing Schedule'!$F$103+('[1]Pricing Schedule'!$F$105*M1067))*2,
IF(AND(I1067=110000,R1067&gt;168.2,R1067&lt;=336.4,M1067&gt;10),('[1]Pricing Schedule'!$F$111+('[1]Pricing Schedule'!$F$113*M1067))*2,
IF(AND(I1067=110000,R1067&gt;336.4,R1067&lt;=504.6,M1067&lt;=10),('[1]Pricing Schedule'!$F$103+('[1]Pricing Schedule'!$F$105*M1067))*3,
IF(AND(I1067=110000,R1067&gt;336.4,R1067&lt;=504.6,M1067&gt;10),('[1]Pricing Schedule'!$F$111+('[1]Pricing Schedule'!$F$113*M1067))*3,
IF(AND(I1067=110000,R1067&gt;504.6,R1067&lt;=672.8,M1067&lt;=10),('[1]Pricing Schedule'!$F$103+('[1]Pricing Schedule'!$F$105*M1067))*4,
IF(AND(I1067=110000,R1067&gt;504.6,R1067&lt;=672.8,M1067&gt;10),('[1]Pricing Schedule'!$F$111+('[1]Pricing Schedule'!$F$113*M1067))*4,
IF(AND(I1067=110000,R1067&gt;672.8,R1067&lt;=841,M1067&lt;=10),('[1]Pricing Schedule'!$F$103+('[1]Pricing Schedule'!$F$105*M1067))*5,
IF(AND(I1067=110000,R1067&gt;672.8,R1067&lt;=841,M1067&gt;10),('[1]Pricing Schedule'!$F$111+('[1]Pricing Schedule'!$F$113*M1067))*5,
IF(AND(I1067=110000,R1067&gt;672.8,R1067&lt;=841,M1067&lt;=10),('[1]Pricing Schedule'!$F$103+('[1]Pricing Schedule'!$F$105*M1067))*5,
IF(AND(I1067=110000,R1067&gt;672.8,R1067&lt;=841,M1067&gt;10),('[1]Pricing Schedule'!$F$111+('[1]Pricing Schedule'!$F$113*M1067))*5,
IF(AND(I1067=110000,R1067&gt;1345.6,R1067&lt;=1513.8,M1067&lt;=10),('[1]Pricing Schedule'!$F$103+('[1]Pricing Schedule'!$F$105*M1067))*9,
IF(AND(I1067=110000,R1067&gt;1345.6,R1067&lt;=1513.8,M1067&gt;10),('[1]Pricing Schedule'!$F$111+('[1]Pricing Schedule'!$F$113*M1067))*9,
9999999999)))))))))))))))))))))))))))))))))))))))</f>
        <v>2183320</v>
      </c>
      <c r="T1067" s="48">
        <f>IF(AND(I1067=38000,R1067&lt;=4.5,M1067&gt;8),'[1]Pricing Schedule'!$J$9,
IF(AND(I1067=38000,R1067&lt;=4.5,M1067&lt;=8),'[1]Pricing Schedule'!$J$36,
IF(AND(I1067=38000,R1067&gt;4.5,R1067&lt;=9,M1067&gt;8),'[1]Pricing Schedule'!$J$18,
IF(AND(I1067=38000,R1067&gt;4.5,R1067&lt;=9,M1067&lt;=8),'[1]Pricing Schedule'!$J$36,
IF(AND(I1067=38000,R1067&gt;9,R1067&lt;=12.8,M1067&gt;8),'[1]Pricing Schedule'!$J$27,
IF(AND(I1067=38000,R1067&gt;9,R1067&lt;=12.8,M1067&lt;=8),'[1]Pricing Schedule'!$J$36,
IF(AND(I1067=38000,R1067&gt;12.8,R1067&lt;=22.8),'[1]Pricing Schedule'!$J$36,
IF(AND(I1067=38000,R1067&gt;22.8,R1067&lt;=30.2),'[1]Pricing Schedule'!$J$45,
IF(AND(I1067=38000,R1067&gt;30.2,R1067&lt;=45.9),'[1]Pricing Schedule'!$J$54,
IF(AND(I1067=38000,R1067&gt;45.9,R1067&lt;=123.4),'[1]Pricing Schedule'!$J$97,
IF(AND(I1067=38000,R1067&gt;123.4,R1067&lt;=168.2,M1067&lt;=10),'[1]Pricing Schedule'!$J$105,
IF(AND(I1067=38000,R1067&gt;123.4,R1067&lt;=168.2,M1067&gt;10),'[1]Pricing Schedule'!$J$113,
IF(AND(I1067=38000,R1067&gt;168.2,R1067&lt;=336.4,M1067&lt;=10),('[1]Pricing Schedule'!$J$105),
IF(AND(I1067=38000,R1067&gt;168.2,R1067&lt;=336.4,M1067&gt;10),('[1]Pricing Schedule'!$J$113),
IF(AND(I1067=38000,R1067&gt;336.4,R1067&lt;=504.6,M1067&lt;=10),('[1]Pricing Schedule'!$J$105),
IF(AND(I1067=38000,R1067&gt;336.4,R1067&lt;=504.6,M1067&gt;10),('[1]Pricing Schedule'!$J$113),
IF(AND(I1067=38000,R1067&gt;504.6,R1067&lt;=672.8,M1067&lt;=10),('[1]Pricing Schedule'!$J$105),
IF(AND(I1067=38000,R1067&gt;504.6,R1067&lt;=672.8,M1067&gt;10),('[1]Pricing Schedule'!$J$113),
IF(AND(I1067=110000,R1067&lt;=12.8,M1067&gt;2),'[1]Pricing Schedule'!$J$63,
IF(AND(I1067=110000,R1067&lt;=12.8,M1067&lt;=2),'[1]Pricing Schedule'!$J$97,
IF(AND(I1067=110000,R1067&gt;12.8,R1067&lt;=22.8,M1067&gt;3),'[1]Pricing Schedule'!$J$72,
IF(AND(I1067=110000,R1067&gt;12.8,R1067&lt;=22.8,M1067&lt;=3),'[1]Pricing Schedule'!$J$97,
IF(AND(I1067=110000,R1067&gt;22.8,R1067&lt;=30.2),'[1]Pricing Schedule'!$J$81,
IF(AND(I1067=110000,R1067&gt;30.2,R1067&lt;=45.9),'[1]Pricing Schedule'!$J$90,
IF(AND(I1067=110000,R1067&gt;45.9,R1067&lt;=123.4),'[1]Pricing Schedule'!$J$97,
IF(AND(I1067=110000,R1067&gt;123.4,R1067&lt;=168.2,M1067&lt;=10),'[1]Pricing Schedule'!$J$105,
IF(AND(I1067=110000,R1067&gt;123.4,R1067&lt;=168.2,M1067&gt;10),'[1]Pricing Schedule'!$J$113,
IF(AND(I1067=110000,R1067&gt;168.2,R1067&lt;=336.2,M1067&lt;=10),('[1]Pricing Schedule'!$J$105),
IF(AND(I1067=110000,R1067&gt;168.2,R1067&lt;=336.2,M1067&gt;10),('[1]Pricing Schedule'!$J$113),
IF(AND(I1067=110000,R1067&gt;336.4,R1067&lt;=504.6,M1067&lt;=10),('[1]Pricing Schedule'!$J$105),
IF(AND(I1067=110000,R1067&gt;336.4,R1067&lt;=504.6,M1067&gt;10),('[1]Pricing Schedule'!$J$113),
IF(AND(I1067=110000,R1067&gt;504.6,R1067&lt;=672.8,M1067&lt;=10),('[1]Pricing Schedule'!$J$105),
IF(AND(I1067=110000,R1067&gt;504.6,R1067&lt;=672.8,M1067&gt;10),('[1]Pricing Schedule'!$J$113),
IF(AND(I1067=110000,R1067&gt;672.8,R1067&lt;=841,M1067&lt;=10),('[1]Pricing Schedule'!$J$105),
IF(AND(I1067=110000,R1067&gt;672.8,R1067&lt;=841,M1067&gt;10),('[1]Pricing Schedule'!$J$113),
IF(AND(I1067=110000,R1067&gt;1682,R1067&lt;=1850.2,M1067&lt;=10),('[1]Pricing Schedule'!$J$105),
IF(AND(I1067=110000,R1067&gt;1682,R1067&lt;=1850.2,M1067&gt;10),('[1]Pricing Schedule'!$J$113),
IF(AND(I1067=110000,R1067&gt;2018.4,R1067&lt;=2186.6,M1067&lt;=10),('[1]Pricing Schedule'!$J$105),
IF(AND(I1067=110000,R1067&gt;2018.4,R1067&lt;=2186.6,M1067&gt;10),('[1]Pricing Schedule'!$J$113),999999999)))))))))))))))))))))))))))))))))))))))</f>
        <v>11</v>
      </c>
      <c r="U1067" s="49">
        <f t="shared" si="102"/>
        <v>28879.894179894178</v>
      </c>
      <c r="V1067" s="50">
        <f t="shared" si="103"/>
        <v>34.62616565597348</v>
      </c>
      <c r="W1067" s="13"/>
      <c r="X1067" s="13"/>
      <c r="Y1067" s="23">
        <v>428</v>
      </c>
      <c r="Z1067" s="23">
        <v>583</v>
      </c>
      <c r="AD1067" s="43"/>
      <c r="AE1067" s="43"/>
      <c r="AF1067" s="43"/>
      <c r="AR1067" s="51"/>
    </row>
    <row r="1068" spans="1:44" s="44" customFormat="1">
      <c r="A1068" s="43">
        <v>1069</v>
      </c>
      <c r="B1068" s="43">
        <v>1069</v>
      </c>
      <c r="C1068" s="43" t="s">
        <v>1580</v>
      </c>
      <c r="D1068" s="23" t="s">
        <v>314</v>
      </c>
      <c r="E1068" s="23" t="s">
        <v>318</v>
      </c>
      <c r="F1068" s="43" t="s">
        <v>403</v>
      </c>
      <c r="G1068" s="43" t="s">
        <v>404</v>
      </c>
      <c r="H1068" s="43" t="s">
        <v>113</v>
      </c>
      <c r="I1068" s="44">
        <v>38000</v>
      </c>
      <c r="J1068" s="44">
        <v>38000</v>
      </c>
      <c r="K1068" s="43" t="s">
        <v>119</v>
      </c>
      <c r="L1068" s="45">
        <v>10.1</v>
      </c>
      <c r="M1068" s="46">
        <f t="shared" si="98"/>
        <v>11</v>
      </c>
      <c r="N1068" s="45">
        <v>8.8369999999999997</v>
      </c>
      <c r="O1068" s="44">
        <v>2</v>
      </c>
      <c r="P1068" s="46">
        <f t="shared" si="99"/>
        <v>6.6277499999999998</v>
      </c>
      <c r="Q1068" s="47">
        <f t="shared" si="100"/>
        <v>79.8</v>
      </c>
      <c r="R1068" s="46">
        <f t="shared" si="101"/>
        <v>79.8</v>
      </c>
      <c r="S1068" s="39">
        <f>IF(AND(I1068=38000,R1068&lt;=4.5,M1068&gt;8),'[1]Pricing Schedule'!$F$8+('[1]Pricing Schedule'!$F$9*M1068),
IF(AND(I1068=38000,R1068&lt;=4.5,M1068&lt;=8),'[1]Pricing Schedule'!$F$34+('[1]Pricing Schedule'!$F$36*M1068),
IF(AND(I1068=38000,R1068&gt;4.5,R1068&lt;=9,M1068&gt;8),'[1]Pricing Schedule'!$F$17+('[1]Pricing Schedule'!$F$18*M1068),
IF(AND(I1068=38000,R1068&gt;4.5,R1068&lt;=9,M1068&lt;=8),'[1]Pricing Schedule'!$F$34+('[1]Pricing Schedule'!$F$36*M1068),
IF(AND(I1068=38000,R1068&gt;9,R1068&lt;=12.8,M1068&gt;8),'[1]Pricing Schedule'!$F$26+('[1]Pricing Schedule'!$F$27*M1068),
IF(AND(I1068=38000,R1068&gt;9,R1068&lt;=12.8,M1068&lt;=8),'[1]Pricing Schedule'!$F$34+('[1]Pricing Schedule'!$F$36*M1068),
IF(AND(I1068=38000,R1068&gt;12.8,R1068&lt;=22.8),'[1]Pricing Schedule'!$F$34+('[1]Pricing Schedule'!$F$36*M1068),
IF(AND(I1068=38000,R1068&gt;22.8,R1068&lt;=30.2),'[1]Pricing Schedule'!$F$43+('[1]Pricing Schedule'!$F$45*M1068),
IF(AND(I1068=38000,R1068&gt;30.2,R1068&lt;=45.9),'[1]Pricing Schedule'!$F$52+('[1]Pricing Schedule'!$F$54*M1068),
IF(AND(I1068=38000,R1068&gt;45.9,R1068&lt;=123.4),'[1]Pricing Schedule'!$F$96+('[1]Pricing Schedule'!$F$97*M1068),
IF(AND(I1068=38000,R1068&gt;123.4,R1068&lt;=168.2,M1068&lt;=10),'[1]Pricing Schedule'!$F$103+('[1]Pricing Schedule'!$F$105*M1068),
IF(AND(I1068=38000,R1068&gt;123.4,R1068&lt;=168.2,M1068&gt;10),'[1]Pricing Schedule'!$F$111+('[1]Pricing Schedule'!$F$113*M1068),
IF(AND(I1068=38000,R1068&gt;157.4,R1068&lt;=336.4,M1068&lt;=10),('[1]Pricing Schedule'!$F$103+('[1]Pricing Schedule'!$F$105*M1068))*2,
IF(AND(I1068=38000,R1068&gt;157.4,R1068&lt;=336.4,M1068&gt;10),('[1]Pricing Schedule'!$F$111+('[1]Pricing Schedule'!$F$113*M1068))*2,
IF(AND(I1068=38000,R1068&gt;314.8,R1068&lt;=504.6,M1068&lt;=10),('[1]Pricing Schedule'!$F$103+('[1]Pricing Schedule'!$F$105*M1068))*3,
IF(AND(I1068=38000,R1068&gt;314.8,R1068&lt;=504.6,M1068&gt;10),('[1]Pricing Schedule'!$F$111+('[1]Pricing Schedule'!$F$113*M1068))*3,
IF(AND(I1068=38000,R1068&gt;472.2,R1068&lt;=672.8,M1068&lt;=10),('[1]Pricing Schedule'!$F$103+('[1]Pricing Schedule'!$F$105*M1068))*4,
IF(AND(I1068=38000,R1068&gt;472.2,R1068&lt;=672.8,M1068&gt;10),('[1]Pricing Schedule'!$F$111+('[1]Pricing Schedule'!$F$113*M1068))*4,
IF(AND(I1068=110000,R1068&lt;=12.8,M1068&gt;2),'[1]Pricing Schedule'!$F$62+('[1]Pricing Schedule'!$F$63*M1068),
IF(AND(I1068=110000,R1068&lt;=12.8,M1068&lt;=2),'[1]Pricing Schedule'!$F$96+('[1]Pricing Schedule'!$F$97*M1068),
IF(AND(I1068=110000,R1068&gt;12.8,R1068&lt;=22.8,M1068&gt;3),'[1]Pricing Schedule'!$F$71+('[1]Pricing Schedule'!$F$72*M1068),
IF(AND(I1068=110000,R1068&gt;12.8,R1068&lt;=22.8,M1068&lt;=3),'[1]Pricing Schedule'!$F$96+('[1]Pricing Schedule'!$F$97*M1068),
IF(AND(I1068=110000,R1068&gt;22.8,R1068&lt;=30.2),'[1]Pricing Schedule'!$F$80+('[1]Pricing Schedule'!$F$81*M1068),
IF(AND(I1068=110000,R1068&gt;30.2,R1068&lt;=45.9),'[1]Pricing Schedule'!$F$89+('[1]Pricing Schedule'!$F$90*M1068),
IF(AND(I1068=110000,R1068&gt;45.9,R1068&lt;=123.4),'[1]Pricing Schedule'!$F$96+('[1]Pricing Schedule'!$F$97*M1068),
IF(AND(I1068=110000,R1068&gt;123.4,R1068&lt;=168.2,M1068&lt;=10),'[1]Pricing Schedule'!$F$103+('[1]Pricing Schedule'!$F$105*M1068),
IF(AND(I1068=110000,R1068&gt;123.4,R1068&lt;=168.2,M1068&gt;10),'[1]Pricing Schedule'!$F$111+('[1]Pricing Schedule'!$F$113*M1068),
IF(AND(I1068=110000,R1068&gt;168.2,R1068&lt;=336.4,M1068&lt;=10),('[1]Pricing Schedule'!$F$103+('[1]Pricing Schedule'!$F$105*M1068))*2,
IF(AND(I1068=110000,R1068&gt;168.2,R1068&lt;=336.4,M1068&gt;10),('[1]Pricing Schedule'!$F$111+('[1]Pricing Schedule'!$F$113*M1068))*2,
IF(AND(I1068=110000,R1068&gt;336.4,R1068&lt;=504.6,M1068&lt;=10),('[1]Pricing Schedule'!$F$103+('[1]Pricing Schedule'!$F$105*M1068))*3,
IF(AND(I1068=110000,R1068&gt;336.4,R1068&lt;=504.6,M1068&gt;10),('[1]Pricing Schedule'!$F$111+('[1]Pricing Schedule'!$F$113*M1068))*3,
IF(AND(I1068=110000,R1068&gt;504.6,R1068&lt;=672.8,M1068&lt;=10),('[1]Pricing Schedule'!$F$103+('[1]Pricing Schedule'!$F$105*M1068))*4,
IF(AND(I1068=110000,R1068&gt;504.6,R1068&lt;=672.8,M1068&gt;10),('[1]Pricing Schedule'!$F$111+('[1]Pricing Schedule'!$F$113*M1068))*4,
IF(AND(I1068=110000,R1068&gt;672.8,R1068&lt;=841,M1068&lt;=10),('[1]Pricing Schedule'!$F$103+('[1]Pricing Schedule'!$F$105*M1068))*5,
IF(AND(I1068=110000,R1068&gt;672.8,R1068&lt;=841,M1068&gt;10),('[1]Pricing Schedule'!$F$111+('[1]Pricing Schedule'!$F$113*M1068))*5,
IF(AND(I1068=110000,R1068&gt;672.8,R1068&lt;=841,M1068&lt;=10),('[1]Pricing Schedule'!$F$103+('[1]Pricing Schedule'!$F$105*M1068))*5,
IF(AND(I1068=110000,R1068&gt;672.8,R1068&lt;=841,M1068&gt;10),('[1]Pricing Schedule'!$F$111+('[1]Pricing Schedule'!$F$113*M1068))*5,
IF(AND(I1068=110000,R1068&gt;1345.6,R1068&lt;=1513.8,M1068&lt;=10),('[1]Pricing Schedule'!$F$103+('[1]Pricing Schedule'!$F$105*M1068))*9,
IF(AND(I1068=110000,R1068&gt;1345.6,R1068&lt;=1513.8,M1068&gt;10),('[1]Pricing Schedule'!$F$111+('[1]Pricing Schedule'!$F$113*M1068))*9,
9999999999)))))))))))))))))))))))))))))))))))))))</f>
        <v>3237370</v>
      </c>
      <c r="T1068" s="48">
        <f>IF(AND(I1068=38000,R1068&lt;=4.5,M1068&gt;8),'[1]Pricing Schedule'!$J$9,
IF(AND(I1068=38000,R1068&lt;=4.5,M1068&lt;=8),'[1]Pricing Schedule'!$J$36,
IF(AND(I1068=38000,R1068&gt;4.5,R1068&lt;=9,M1068&gt;8),'[1]Pricing Schedule'!$J$18,
IF(AND(I1068=38000,R1068&gt;4.5,R1068&lt;=9,M1068&lt;=8),'[1]Pricing Schedule'!$J$36,
IF(AND(I1068=38000,R1068&gt;9,R1068&lt;=12.8,M1068&gt;8),'[1]Pricing Schedule'!$J$27,
IF(AND(I1068=38000,R1068&gt;9,R1068&lt;=12.8,M1068&lt;=8),'[1]Pricing Schedule'!$J$36,
IF(AND(I1068=38000,R1068&gt;12.8,R1068&lt;=22.8),'[1]Pricing Schedule'!$J$36,
IF(AND(I1068=38000,R1068&gt;22.8,R1068&lt;=30.2),'[1]Pricing Schedule'!$J$45,
IF(AND(I1068=38000,R1068&gt;30.2,R1068&lt;=45.9),'[1]Pricing Schedule'!$J$54,
IF(AND(I1068=38000,R1068&gt;45.9,R1068&lt;=123.4),'[1]Pricing Schedule'!$J$97,
IF(AND(I1068=38000,R1068&gt;123.4,R1068&lt;=168.2,M1068&lt;=10),'[1]Pricing Schedule'!$J$105,
IF(AND(I1068=38000,R1068&gt;123.4,R1068&lt;=168.2,M1068&gt;10),'[1]Pricing Schedule'!$J$113,
IF(AND(I1068=38000,R1068&gt;168.2,R1068&lt;=336.4,M1068&lt;=10),('[1]Pricing Schedule'!$J$105),
IF(AND(I1068=38000,R1068&gt;168.2,R1068&lt;=336.4,M1068&gt;10),('[1]Pricing Schedule'!$J$113),
IF(AND(I1068=38000,R1068&gt;336.4,R1068&lt;=504.6,M1068&lt;=10),('[1]Pricing Schedule'!$J$105),
IF(AND(I1068=38000,R1068&gt;336.4,R1068&lt;=504.6,M1068&gt;10),('[1]Pricing Schedule'!$J$113),
IF(AND(I1068=38000,R1068&gt;504.6,R1068&lt;=672.8,M1068&lt;=10),('[1]Pricing Schedule'!$J$105),
IF(AND(I1068=38000,R1068&gt;504.6,R1068&lt;=672.8,M1068&gt;10),('[1]Pricing Schedule'!$J$113),
IF(AND(I1068=110000,R1068&lt;=12.8,M1068&gt;2),'[1]Pricing Schedule'!$J$63,
IF(AND(I1068=110000,R1068&lt;=12.8,M1068&lt;=2),'[1]Pricing Schedule'!$J$97,
IF(AND(I1068=110000,R1068&gt;12.8,R1068&lt;=22.8,M1068&gt;3),'[1]Pricing Schedule'!$J$72,
IF(AND(I1068=110000,R1068&gt;12.8,R1068&lt;=22.8,M1068&lt;=3),'[1]Pricing Schedule'!$J$97,
IF(AND(I1068=110000,R1068&gt;22.8,R1068&lt;=30.2),'[1]Pricing Schedule'!$J$81,
IF(AND(I1068=110000,R1068&gt;30.2,R1068&lt;=45.9),'[1]Pricing Schedule'!$J$90,
IF(AND(I1068=110000,R1068&gt;45.9,R1068&lt;=123.4),'[1]Pricing Schedule'!$J$97,
IF(AND(I1068=110000,R1068&gt;123.4,R1068&lt;=168.2,M1068&lt;=10),'[1]Pricing Schedule'!$J$105,
IF(AND(I1068=110000,R1068&gt;123.4,R1068&lt;=168.2,M1068&gt;10),'[1]Pricing Schedule'!$J$113,
IF(AND(I1068=110000,R1068&gt;168.2,R1068&lt;=336.2,M1068&lt;=10),('[1]Pricing Schedule'!$J$105),
IF(AND(I1068=110000,R1068&gt;168.2,R1068&lt;=336.2,M1068&gt;10),('[1]Pricing Schedule'!$J$113),
IF(AND(I1068=110000,R1068&gt;336.4,R1068&lt;=504.6,M1068&lt;=10),('[1]Pricing Schedule'!$J$105),
IF(AND(I1068=110000,R1068&gt;336.4,R1068&lt;=504.6,M1068&gt;10),('[1]Pricing Schedule'!$J$113),
IF(AND(I1068=110000,R1068&gt;504.6,R1068&lt;=672.8,M1068&lt;=10),('[1]Pricing Schedule'!$J$105),
IF(AND(I1068=110000,R1068&gt;504.6,R1068&lt;=672.8,M1068&gt;10),('[1]Pricing Schedule'!$J$113),
IF(AND(I1068=110000,R1068&gt;672.8,R1068&lt;=841,M1068&lt;=10),('[1]Pricing Schedule'!$J$105),
IF(AND(I1068=110000,R1068&gt;672.8,R1068&lt;=841,M1068&gt;10),('[1]Pricing Schedule'!$J$113),
IF(AND(I1068=110000,R1068&gt;1682,R1068&lt;=1850.2,M1068&lt;=10),('[1]Pricing Schedule'!$J$105),
IF(AND(I1068=110000,R1068&gt;1682,R1068&lt;=1850.2,M1068&gt;10),('[1]Pricing Schedule'!$J$113),
IF(AND(I1068=110000,R1068&gt;2018.4,R1068&lt;=2186.6,M1068&lt;=10),('[1]Pricing Schedule'!$J$105),
IF(AND(I1068=110000,R1068&gt;2018.4,R1068&lt;=2186.6,M1068&gt;10),('[1]Pricing Schedule'!$J$113),999999999)))))))))))))))))))))))))))))))))))))))</f>
        <v>11</v>
      </c>
      <c r="U1068" s="49">
        <f t="shared" si="102"/>
        <v>40568.546365914786</v>
      </c>
      <c r="V1068" s="50">
        <f t="shared" si="103"/>
        <v>24.64963844108026</v>
      </c>
      <c r="W1068" s="13"/>
      <c r="X1068" s="13"/>
      <c r="Y1068" s="23">
        <v>151</v>
      </c>
      <c r="Z1068" s="23">
        <v>492</v>
      </c>
      <c r="AD1068" s="43"/>
      <c r="AE1068" s="43"/>
      <c r="AF1068" s="43"/>
      <c r="AR1068" s="51"/>
    </row>
    <row r="1069" spans="1:44">
      <c r="A1069" s="23">
        <v>1070</v>
      </c>
      <c r="B1069" s="23">
        <v>1070</v>
      </c>
      <c r="C1069" s="23" t="s">
        <v>1581</v>
      </c>
      <c r="D1069" s="23" t="s">
        <v>344</v>
      </c>
      <c r="E1069" s="23" t="s">
        <v>344</v>
      </c>
      <c r="F1069" s="23" t="s">
        <v>345</v>
      </c>
      <c r="G1069" s="23" t="s">
        <v>346</v>
      </c>
      <c r="H1069" s="23" t="s">
        <v>113</v>
      </c>
      <c r="I1069" s="13">
        <v>38000</v>
      </c>
      <c r="J1069" s="13">
        <v>38000</v>
      </c>
      <c r="K1069" s="23" t="s">
        <v>119</v>
      </c>
      <c r="L1069" s="24">
        <v>8.4190000000000005</v>
      </c>
      <c r="M1069" s="37">
        <f t="shared" si="98"/>
        <v>9</v>
      </c>
      <c r="N1069" s="24">
        <v>1.49</v>
      </c>
      <c r="O1069" s="13">
        <v>2</v>
      </c>
      <c r="P1069" s="36">
        <f t="shared" si="99"/>
        <v>1.1174999999999999</v>
      </c>
      <c r="Q1069" s="38">
        <f t="shared" si="100"/>
        <v>12.600000000000001</v>
      </c>
      <c r="R1069" s="37">
        <f t="shared" si="101"/>
        <v>12.600000000000001</v>
      </c>
      <c r="S1069" s="39">
        <f>IF(AND(I1069=38000,R1069&lt;=4.5,M1069&gt;8),'[1]Pricing Schedule'!$F$8+('[1]Pricing Schedule'!$F$9*M1069),
IF(AND(I1069=38000,R1069&lt;=4.5,M1069&lt;=8),'[1]Pricing Schedule'!$F$34+('[1]Pricing Schedule'!$F$36*M1069),
IF(AND(I1069=38000,R1069&gt;4.5,R1069&lt;=9,M1069&gt;8),'[1]Pricing Schedule'!$F$17+('[1]Pricing Schedule'!$F$18*M1069),
IF(AND(I1069=38000,R1069&gt;4.5,R1069&lt;=9,M1069&lt;=8),'[1]Pricing Schedule'!$F$34+('[1]Pricing Schedule'!$F$36*M1069),
IF(AND(I1069=38000,R1069&gt;9,R1069&lt;=12.8,M1069&gt;8),'[1]Pricing Schedule'!$F$26+('[1]Pricing Schedule'!$F$27*M1069),
IF(AND(I1069=38000,R1069&gt;9,R1069&lt;=12.8,M1069&lt;=8),'[1]Pricing Schedule'!$F$34+('[1]Pricing Schedule'!$F$36*M1069),
IF(AND(I1069=38000,R1069&gt;12.8,R1069&lt;=22.8),'[1]Pricing Schedule'!$F$34+('[1]Pricing Schedule'!$F$36*M1069),
IF(AND(I1069=38000,R1069&gt;22.8,R1069&lt;=30.2),'[1]Pricing Schedule'!$F$43+('[1]Pricing Schedule'!$F$45*M1069),
IF(AND(I1069=38000,R1069&gt;30.2,R1069&lt;=45.9),'[1]Pricing Schedule'!$F$52+('[1]Pricing Schedule'!$F$54*M1069),
IF(AND(I1069=38000,R1069&gt;45.9,R1069&lt;=123.4),'[1]Pricing Schedule'!$F$96+('[1]Pricing Schedule'!$F$97*M1069),
IF(AND(I1069=38000,R1069&gt;123.4,R1069&lt;=168.2,M1069&lt;=10),'[1]Pricing Schedule'!$F$103+('[1]Pricing Schedule'!$F$105*M1069),
IF(AND(I1069=38000,R1069&gt;123.4,R1069&lt;=168.2,M1069&gt;10),'[1]Pricing Schedule'!$F$111+('[1]Pricing Schedule'!$F$113*M1069),
IF(AND(I1069=38000,R1069&gt;157.4,R1069&lt;=336.4,M1069&lt;=10),('[1]Pricing Schedule'!$F$103+('[1]Pricing Schedule'!$F$105*M1069))*2,
IF(AND(I1069=38000,R1069&gt;157.4,R1069&lt;=336.4,M1069&gt;10),('[1]Pricing Schedule'!$F$111+('[1]Pricing Schedule'!$F$113*M1069))*2,
IF(AND(I1069=38000,R1069&gt;314.8,R1069&lt;=504.6,M1069&lt;=10),('[1]Pricing Schedule'!$F$103+('[1]Pricing Schedule'!$F$105*M1069))*3,
IF(AND(I1069=38000,R1069&gt;314.8,R1069&lt;=504.6,M1069&gt;10),('[1]Pricing Schedule'!$F$111+('[1]Pricing Schedule'!$F$113*M1069))*3,
IF(AND(I1069=38000,R1069&gt;472.2,R1069&lt;=672.8,M1069&lt;=10),('[1]Pricing Schedule'!$F$103+('[1]Pricing Schedule'!$F$105*M1069))*4,
IF(AND(I1069=38000,R1069&gt;472.2,R1069&lt;=672.8,M1069&gt;10),('[1]Pricing Schedule'!$F$111+('[1]Pricing Schedule'!$F$113*M1069))*4,
IF(AND(I1069=110000,R1069&lt;=12.8,M1069&gt;2),'[1]Pricing Schedule'!$F$62+('[1]Pricing Schedule'!$F$63*M1069),
IF(AND(I1069=110000,R1069&lt;=12.8,M1069&lt;=2),'[1]Pricing Schedule'!$F$96+('[1]Pricing Schedule'!$F$97*M1069),
IF(AND(I1069=110000,R1069&gt;12.8,R1069&lt;=22.8,M1069&gt;3),'[1]Pricing Schedule'!$F$71+('[1]Pricing Schedule'!$F$72*M1069),
IF(AND(I1069=110000,R1069&gt;12.8,R1069&lt;=22.8,M1069&lt;=3),'[1]Pricing Schedule'!$F$96+('[1]Pricing Schedule'!$F$97*M1069),
IF(AND(I1069=110000,R1069&gt;22.8,R1069&lt;=30.2),'[1]Pricing Schedule'!$F$80+('[1]Pricing Schedule'!$F$81*M1069),
IF(AND(I1069=110000,R1069&gt;30.2,R1069&lt;=45.9),'[1]Pricing Schedule'!$F$89+('[1]Pricing Schedule'!$F$90*M1069),
IF(AND(I1069=110000,R1069&gt;45.9,R1069&lt;=123.4),'[1]Pricing Schedule'!$F$96+('[1]Pricing Schedule'!$F$97*M1069),
IF(AND(I1069=110000,R1069&gt;123.4,R1069&lt;=168.2,M1069&lt;=10),'[1]Pricing Schedule'!$F$103+('[1]Pricing Schedule'!$F$105*M1069),
IF(AND(I1069=110000,R1069&gt;123.4,R1069&lt;=168.2,M1069&gt;10),'[1]Pricing Schedule'!$F$111+('[1]Pricing Schedule'!$F$113*M1069),
IF(AND(I1069=110000,R1069&gt;168.2,R1069&lt;=336.4,M1069&lt;=10),('[1]Pricing Schedule'!$F$103+('[1]Pricing Schedule'!$F$105*M1069))*2,
IF(AND(I1069=110000,R1069&gt;168.2,R1069&lt;=336.4,M1069&gt;10),('[1]Pricing Schedule'!$F$111+('[1]Pricing Schedule'!$F$113*M1069))*2,
IF(AND(I1069=110000,R1069&gt;336.4,R1069&lt;=504.6,M1069&lt;=10),('[1]Pricing Schedule'!$F$103+('[1]Pricing Schedule'!$F$105*M1069))*3,
IF(AND(I1069=110000,R1069&gt;336.4,R1069&lt;=504.6,M1069&gt;10),('[1]Pricing Schedule'!$F$111+('[1]Pricing Schedule'!$F$113*M1069))*3,
IF(AND(I1069=110000,R1069&gt;504.6,R1069&lt;=672.8,M1069&lt;=10),('[1]Pricing Schedule'!$F$103+('[1]Pricing Schedule'!$F$105*M1069))*4,
IF(AND(I1069=110000,R1069&gt;504.6,R1069&lt;=672.8,M1069&gt;10),('[1]Pricing Schedule'!$F$111+('[1]Pricing Schedule'!$F$113*M1069))*4,
IF(AND(I1069=110000,R1069&gt;672.8,R1069&lt;=841,M1069&lt;=10),('[1]Pricing Schedule'!$F$103+('[1]Pricing Schedule'!$F$105*M1069))*5,
IF(AND(I1069=110000,R1069&gt;672.8,R1069&lt;=841,M1069&gt;10),('[1]Pricing Schedule'!$F$111+('[1]Pricing Schedule'!$F$113*M1069))*5,
IF(AND(I1069=110000,R1069&gt;672.8,R1069&lt;=841,M1069&lt;=10),('[1]Pricing Schedule'!$F$103+('[1]Pricing Schedule'!$F$105*M1069))*5,
IF(AND(I1069=110000,R1069&gt;672.8,R1069&lt;=841,M1069&gt;10),('[1]Pricing Schedule'!$F$111+('[1]Pricing Schedule'!$F$113*M1069))*5,
IF(AND(I1069=110000,R1069&gt;1345.6,R1069&lt;=1513.8,M1069&lt;=10),('[1]Pricing Schedule'!$F$103+('[1]Pricing Schedule'!$F$105*M1069))*9,
IF(AND(I1069=110000,R1069&gt;1345.6,R1069&lt;=1513.8,M1069&gt;10),('[1]Pricing Schedule'!$F$111+('[1]Pricing Schedule'!$F$113*M1069))*9,
9999999999)))))))))))))))))))))))))))))))))))))))</f>
        <v>1416850</v>
      </c>
      <c r="T1069" s="21">
        <f>IF(AND(I1069=38000,R1069&lt;=4.5,M1069&gt;8),'[1]Pricing Schedule'!$J$9,
IF(AND(I1069=38000,R1069&lt;=4.5,M1069&lt;=8),'[1]Pricing Schedule'!$J$36,
IF(AND(I1069=38000,R1069&gt;4.5,R1069&lt;=9,M1069&gt;8),'[1]Pricing Schedule'!$J$18,
IF(AND(I1069=38000,R1069&gt;4.5,R1069&lt;=9,M1069&lt;=8),'[1]Pricing Schedule'!$J$36,
IF(AND(I1069=38000,R1069&gt;9,R1069&lt;=12.8,M1069&gt;8),'[1]Pricing Schedule'!$J$27,
IF(AND(I1069=38000,R1069&gt;9,R1069&lt;=12.8,M1069&lt;=8),'[1]Pricing Schedule'!$J$36,
IF(AND(I1069=38000,R1069&gt;12.8,R1069&lt;=22.8),'[1]Pricing Schedule'!$J$36,
IF(AND(I1069=38000,R1069&gt;22.8,R1069&lt;=30.2),'[1]Pricing Schedule'!$J$45,
IF(AND(I1069=38000,R1069&gt;30.2,R1069&lt;=45.9),'[1]Pricing Schedule'!$J$54,
IF(AND(I1069=38000,R1069&gt;45.9,R1069&lt;=123.4),'[1]Pricing Schedule'!$J$97,
IF(AND(I1069=38000,R1069&gt;123.4,R1069&lt;=168.2,M1069&lt;=10),'[1]Pricing Schedule'!$J$105,
IF(AND(I1069=38000,R1069&gt;123.4,R1069&lt;=168.2,M1069&gt;10),'[1]Pricing Schedule'!$J$113,
IF(AND(I1069=38000,R1069&gt;168.2,R1069&lt;=336.4,M1069&lt;=10),('[1]Pricing Schedule'!$J$105),
IF(AND(I1069=38000,R1069&gt;168.2,R1069&lt;=336.4,M1069&gt;10),('[1]Pricing Schedule'!$J$113),
IF(AND(I1069=38000,R1069&gt;336.4,R1069&lt;=504.6,M1069&lt;=10),('[1]Pricing Schedule'!$J$105),
IF(AND(I1069=38000,R1069&gt;336.4,R1069&lt;=504.6,M1069&gt;10),('[1]Pricing Schedule'!$J$113),
IF(AND(I1069=38000,R1069&gt;504.6,R1069&lt;=672.8,M1069&lt;=10),('[1]Pricing Schedule'!$J$105),
IF(AND(I1069=38000,R1069&gt;504.6,R1069&lt;=672.8,M1069&gt;10),('[1]Pricing Schedule'!$J$113),
IF(AND(I1069=110000,R1069&lt;=12.8,M1069&gt;2),'[1]Pricing Schedule'!$J$63,
IF(AND(I1069=110000,R1069&lt;=12.8,M1069&lt;=2),'[1]Pricing Schedule'!$J$97,
IF(AND(I1069=110000,R1069&gt;12.8,R1069&lt;=22.8,M1069&gt;3),'[1]Pricing Schedule'!$J$72,
IF(AND(I1069=110000,R1069&gt;12.8,R1069&lt;=22.8,M1069&lt;=3),'[1]Pricing Schedule'!$J$97,
IF(AND(I1069=110000,R1069&gt;22.8,R1069&lt;=30.2),'[1]Pricing Schedule'!$J$81,
IF(AND(I1069=110000,R1069&gt;30.2,R1069&lt;=45.9),'[1]Pricing Schedule'!$J$90,
IF(AND(I1069=110000,R1069&gt;45.9,R1069&lt;=123.4),'[1]Pricing Schedule'!$J$97,
IF(AND(I1069=110000,R1069&gt;123.4,R1069&lt;=168.2,M1069&lt;=10),'[1]Pricing Schedule'!$J$105,
IF(AND(I1069=110000,R1069&gt;123.4,R1069&lt;=168.2,M1069&gt;10),'[1]Pricing Schedule'!$J$113,
IF(AND(I1069=110000,R1069&gt;168.2,R1069&lt;=336.2,M1069&lt;=10),('[1]Pricing Schedule'!$J$105),
IF(AND(I1069=110000,R1069&gt;168.2,R1069&lt;=336.2,M1069&gt;10),('[1]Pricing Schedule'!$J$113),
IF(AND(I1069=110000,R1069&gt;336.4,R1069&lt;=504.6,M1069&lt;=10),('[1]Pricing Schedule'!$J$105),
IF(AND(I1069=110000,R1069&gt;336.4,R1069&lt;=504.6,M1069&gt;10),('[1]Pricing Schedule'!$J$113),
IF(AND(I1069=110000,R1069&gt;504.6,R1069&lt;=672.8,M1069&lt;=10),('[1]Pricing Schedule'!$J$105),
IF(AND(I1069=110000,R1069&gt;504.6,R1069&lt;=672.8,M1069&gt;10),('[1]Pricing Schedule'!$J$113),
IF(AND(I1069=110000,R1069&gt;672.8,R1069&lt;=841,M1069&lt;=10),('[1]Pricing Schedule'!$J$105),
IF(AND(I1069=110000,R1069&gt;672.8,R1069&lt;=841,M1069&gt;10),('[1]Pricing Schedule'!$J$113),
IF(AND(I1069=110000,R1069&gt;1682,R1069&lt;=1850.2,M1069&lt;=10),('[1]Pricing Schedule'!$J$105),
IF(AND(I1069=110000,R1069&gt;1682,R1069&lt;=1850.2,M1069&gt;10),('[1]Pricing Schedule'!$J$113),
IF(AND(I1069=110000,R1069&gt;2018.4,R1069&lt;=2186.6,M1069&lt;=10),('[1]Pricing Schedule'!$J$105),
IF(AND(I1069=110000,R1069&gt;2018.4,R1069&lt;=2186.6,M1069&gt;10),('[1]Pricing Schedule'!$J$113),999999999)))))))))))))))))))))))))))))))))))))))</f>
        <v>3</v>
      </c>
      <c r="U1069" s="40">
        <f t="shared" si="102"/>
        <v>112448.41269841269</v>
      </c>
      <c r="V1069" s="41">
        <f t="shared" si="103"/>
        <v>8.8929667925327323</v>
      </c>
      <c r="Y1069" s="23">
        <v>233</v>
      </c>
      <c r="Z1069" s="23">
        <v>645</v>
      </c>
      <c r="AR1069" s="35"/>
    </row>
    <row r="1070" spans="1:44">
      <c r="A1070" s="23">
        <v>1071</v>
      </c>
      <c r="B1070" s="23">
        <v>1071</v>
      </c>
      <c r="C1070" s="23" t="s">
        <v>1582</v>
      </c>
      <c r="D1070" s="23" t="s">
        <v>149</v>
      </c>
      <c r="E1070" s="23" t="s">
        <v>149</v>
      </c>
      <c r="F1070" s="23" t="s">
        <v>859</v>
      </c>
      <c r="G1070" s="23" t="s">
        <v>860</v>
      </c>
      <c r="H1070" s="23" t="s">
        <v>113</v>
      </c>
      <c r="I1070" s="13">
        <v>38000</v>
      </c>
      <c r="J1070" s="13">
        <v>38000</v>
      </c>
      <c r="K1070" s="23" t="s">
        <v>119</v>
      </c>
      <c r="L1070" s="24">
        <v>9.7439999999999998</v>
      </c>
      <c r="M1070" s="37">
        <f t="shared" si="98"/>
        <v>10</v>
      </c>
      <c r="N1070" s="24">
        <v>0.92100000000000004</v>
      </c>
      <c r="O1070" s="13">
        <v>2</v>
      </c>
      <c r="P1070" s="36">
        <f t="shared" si="99"/>
        <v>0.69074999999999998</v>
      </c>
      <c r="Q1070" s="38">
        <f t="shared" si="100"/>
        <v>8.4</v>
      </c>
      <c r="R1070" s="37">
        <f t="shared" si="101"/>
        <v>8.4</v>
      </c>
      <c r="S1070" s="39">
        <f>IF(AND(I1070=38000,R1070&lt;=4.5,M1070&gt;8),'[1]Pricing Schedule'!$F$8+('[1]Pricing Schedule'!$F$9*M1070),
IF(AND(I1070=38000,R1070&lt;=4.5,M1070&lt;=8),'[1]Pricing Schedule'!$F$34+('[1]Pricing Schedule'!$F$36*M1070),
IF(AND(I1070=38000,R1070&gt;4.5,R1070&lt;=9,M1070&gt;8),'[1]Pricing Schedule'!$F$17+('[1]Pricing Schedule'!$F$18*M1070),
IF(AND(I1070=38000,R1070&gt;4.5,R1070&lt;=9,M1070&lt;=8),'[1]Pricing Schedule'!$F$34+('[1]Pricing Schedule'!$F$36*M1070),
IF(AND(I1070=38000,R1070&gt;9,R1070&lt;=12.8,M1070&gt;8),'[1]Pricing Schedule'!$F$26+('[1]Pricing Schedule'!$F$27*M1070),
IF(AND(I1070=38000,R1070&gt;9,R1070&lt;=12.8,M1070&lt;=8),'[1]Pricing Schedule'!$F$34+('[1]Pricing Schedule'!$F$36*M1070),
IF(AND(I1070=38000,R1070&gt;12.8,R1070&lt;=22.8),'[1]Pricing Schedule'!$F$34+('[1]Pricing Schedule'!$F$36*M1070),
IF(AND(I1070=38000,R1070&gt;22.8,R1070&lt;=30.2),'[1]Pricing Schedule'!$F$43+('[1]Pricing Schedule'!$F$45*M1070),
IF(AND(I1070=38000,R1070&gt;30.2,R1070&lt;=45.9),'[1]Pricing Schedule'!$F$52+('[1]Pricing Schedule'!$F$54*M1070),
IF(AND(I1070=38000,R1070&gt;45.9,R1070&lt;=123.4),'[1]Pricing Schedule'!$F$96+('[1]Pricing Schedule'!$F$97*M1070),
IF(AND(I1070=38000,R1070&gt;123.4,R1070&lt;=168.2,M1070&lt;=10),'[1]Pricing Schedule'!$F$103+('[1]Pricing Schedule'!$F$105*M1070),
IF(AND(I1070=38000,R1070&gt;123.4,R1070&lt;=168.2,M1070&gt;10),'[1]Pricing Schedule'!$F$111+('[1]Pricing Schedule'!$F$113*M1070),
IF(AND(I1070=38000,R1070&gt;157.4,R1070&lt;=336.4,M1070&lt;=10),('[1]Pricing Schedule'!$F$103+('[1]Pricing Schedule'!$F$105*M1070))*2,
IF(AND(I1070=38000,R1070&gt;157.4,R1070&lt;=336.4,M1070&gt;10),('[1]Pricing Schedule'!$F$111+('[1]Pricing Schedule'!$F$113*M1070))*2,
IF(AND(I1070=38000,R1070&gt;314.8,R1070&lt;=504.6,M1070&lt;=10),('[1]Pricing Schedule'!$F$103+('[1]Pricing Schedule'!$F$105*M1070))*3,
IF(AND(I1070=38000,R1070&gt;314.8,R1070&lt;=504.6,M1070&gt;10),('[1]Pricing Schedule'!$F$111+('[1]Pricing Schedule'!$F$113*M1070))*3,
IF(AND(I1070=38000,R1070&gt;472.2,R1070&lt;=672.8,M1070&lt;=10),('[1]Pricing Schedule'!$F$103+('[1]Pricing Schedule'!$F$105*M1070))*4,
IF(AND(I1070=38000,R1070&gt;472.2,R1070&lt;=672.8,M1070&gt;10),('[1]Pricing Schedule'!$F$111+('[1]Pricing Schedule'!$F$113*M1070))*4,
IF(AND(I1070=110000,R1070&lt;=12.8,M1070&gt;2),'[1]Pricing Schedule'!$F$62+('[1]Pricing Schedule'!$F$63*M1070),
IF(AND(I1070=110000,R1070&lt;=12.8,M1070&lt;=2),'[1]Pricing Schedule'!$F$96+('[1]Pricing Schedule'!$F$97*M1070),
IF(AND(I1070=110000,R1070&gt;12.8,R1070&lt;=22.8,M1070&gt;3),'[1]Pricing Schedule'!$F$71+('[1]Pricing Schedule'!$F$72*M1070),
IF(AND(I1070=110000,R1070&gt;12.8,R1070&lt;=22.8,M1070&lt;=3),'[1]Pricing Schedule'!$F$96+('[1]Pricing Schedule'!$F$97*M1070),
IF(AND(I1070=110000,R1070&gt;22.8,R1070&lt;=30.2),'[1]Pricing Schedule'!$F$80+('[1]Pricing Schedule'!$F$81*M1070),
IF(AND(I1070=110000,R1070&gt;30.2,R1070&lt;=45.9),'[1]Pricing Schedule'!$F$89+('[1]Pricing Schedule'!$F$90*M1070),
IF(AND(I1070=110000,R1070&gt;45.9,R1070&lt;=123.4),'[1]Pricing Schedule'!$F$96+('[1]Pricing Schedule'!$F$97*M1070),
IF(AND(I1070=110000,R1070&gt;123.4,R1070&lt;=168.2,M1070&lt;=10),'[1]Pricing Schedule'!$F$103+('[1]Pricing Schedule'!$F$105*M1070),
IF(AND(I1070=110000,R1070&gt;123.4,R1070&lt;=168.2,M1070&gt;10),'[1]Pricing Schedule'!$F$111+('[1]Pricing Schedule'!$F$113*M1070),
IF(AND(I1070=110000,R1070&gt;168.2,R1070&lt;=336.4,M1070&lt;=10),('[1]Pricing Schedule'!$F$103+('[1]Pricing Schedule'!$F$105*M1070))*2,
IF(AND(I1070=110000,R1070&gt;168.2,R1070&lt;=336.4,M1070&gt;10),('[1]Pricing Schedule'!$F$111+('[1]Pricing Schedule'!$F$113*M1070))*2,
IF(AND(I1070=110000,R1070&gt;336.4,R1070&lt;=504.6,M1070&lt;=10),('[1]Pricing Schedule'!$F$103+('[1]Pricing Schedule'!$F$105*M1070))*3,
IF(AND(I1070=110000,R1070&gt;336.4,R1070&lt;=504.6,M1070&gt;10),('[1]Pricing Schedule'!$F$111+('[1]Pricing Schedule'!$F$113*M1070))*3,
IF(AND(I1070=110000,R1070&gt;504.6,R1070&lt;=672.8,M1070&lt;=10),('[1]Pricing Schedule'!$F$103+('[1]Pricing Schedule'!$F$105*M1070))*4,
IF(AND(I1070=110000,R1070&gt;504.6,R1070&lt;=672.8,M1070&gt;10),('[1]Pricing Schedule'!$F$111+('[1]Pricing Schedule'!$F$113*M1070))*4,
IF(AND(I1070=110000,R1070&gt;672.8,R1070&lt;=841,M1070&lt;=10),('[1]Pricing Schedule'!$F$103+('[1]Pricing Schedule'!$F$105*M1070))*5,
IF(AND(I1070=110000,R1070&gt;672.8,R1070&lt;=841,M1070&gt;10),('[1]Pricing Schedule'!$F$111+('[1]Pricing Schedule'!$F$113*M1070))*5,
IF(AND(I1070=110000,R1070&gt;672.8,R1070&lt;=841,M1070&lt;=10),('[1]Pricing Schedule'!$F$103+('[1]Pricing Schedule'!$F$105*M1070))*5,
IF(AND(I1070=110000,R1070&gt;672.8,R1070&lt;=841,M1070&gt;10),('[1]Pricing Schedule'!$F$111+('[1]Pricing Schedule'!$F$113*M1070))*5,
IF(AND(I1070=110000,R1070&gt;1345.6,R1070&lt;=1513.8,M1070&lt;=10),('[1]Pricing Schedule'!$F$103+('[1]Pricing Schedule'!$F$105*M1070))*9,
IF(AND(I1070=110000,R1070&gt;1345.6,R1070&lt;=1513.8,M1070&gt;10),('[1]Pricing Schedule'!$F$111+('[1]Pricing Schedule'!$F$113*M1070))*9,
9999999999)))))))))))))))))))))))))))))))))))))))</f>
        <v>1432500</v>
      </c>
      <c r="T1070" s="21">
        <f>IF(AND(I1070=38000,R1070&lt;=4.5,M1070&gt;8),'[1]Pricing Schedule'!$J$9,
IF(AND(I1070=38000,R1070&lt;=4.5,M1070&lt;=8),'[1]Pricing Schedule'!$J$36,
IF(AND(I1070=38000,R1070&gt;4.5,R1070&lt;=9,M1070&gt;8),'[1]Pricing Schedule'!$J$18,
IF(AND(I1070=38000,R1070&gt;4.5,R1070&lt;=9,M1070&lt;=8),'[1]Pricing Schedule'!$J$36,
IF(AND(I1070=38000,R1070&gt;9,R1070&lt;=12.8,M1070&gt;8),'[1]Pricing Schedule'!$J$27,
IF(AND(I1070=38000,R1070&gt;9,R1070&lt;=12.8,M1070&lt;=8),'[1]Pricing Schedule'!$J$36,
IF(AND(I1070=38000,R1070&gt;12.8,R1070&lt;=22.8),'[1]Pricing Schedule'!$J$36,
IF(AND(I1070=38000,R1070&gt;22.8,R1070&lt;=30.2),'[1]Pricing Schedule'!$J$45,
IF(AND(I1070=38000,R1070&gt;30.2,R1070&lt;=45.9),'[1]Pricing Schedule'!$J$54,
IF(AND(I1070=38000,R1070&gt;45.9,R1070&lt;=123.4),'[1]Pricing Schedule'!$J$97,
IF(AND(I1070=38000,R1070&gt;123.4,R1070&lt;=168.2,M1070&lt;=10),'[1]Pricing Schedule'!$J$105,
IF(AND(I1070=38000,R1070&gt;123.4,R1070&lt;=168.2,M1070&gt;10),'[1]Pricing Schedule'!$J$113,
IF(AND(I1070=38000,R1070&gt;168.2,R1070&lt;=336.4,M1070&lt;=10),('[1]Pricing Schedule'!$J$105),
IF(AND(I1070=38000,R1070&gt;168.2,R1070&lt;=336.4,M1070&gt;10),('[1]Pricing Schedule'!$J$113),
IF(AND(I1070=38000,R1070&gt;336.4,R1070&lt;=504.6,M1070&lt;=10),('[1]Pricing Schedule'!$J$105),
IF(AND(I1070=38000,R1070&gt;336.4,R1070&lt;=504.6,M1070&gt;10),('[1]Pricing Schedule'!$J$113),
IF(AND(I1070=38000,R1070&gt;504.6,R1070&lt;=672.8,M1070&lt;=10),('[1]Pricing Schedule'!$J$105),
IF(AND(I1070=38000,R1070&gt;504.6,R1070&lt;=672.8,M1070&gt;10),('[1]Pricing Schedule'!$J$113),
IF(AND(I1070=110000,R1070&lt;=12.8,M1070&gt;2),'[1]Pricing Schedule'!$J$63,
IF(AND(I1070=110000,R1070&lt;=12.8,M1070&lt;=2),'[1]Pricing Schedule'!$J$97,
IF(AND(I1070=110000,R1070&gt;12.8,R1070&lt;=22.8,M1070&gt;3),'[1]Pricing Schedule'!$J$72,
IF(AND(I1070=110000,R1070&gt;12.8,R1070&lt;=22.8,M1070&lt;=3),'[1]Pricing Schedule'!$J$97,
IF(AND(I1070=110000,R1070&gt;22.8,R1070&lt;=30.2),'[1]Pricing Schedule'!$J$81,
IF(AND(I1070=110000,R1070&gt;30.2,R1070&lt;=45.9),'[1]Pricing Schedule'!$J$90,
IF(AND(I1070=110000,R1070&gt;45.9,R1070&lt;=123.4),'[1]Pricing Schedule'!$J$97,
IF(AND(I1070=110000,R1070&gt;123.4,R1070&lt;=168.2,M1070&lt;=10),'[1]Pricing Schedule'!$J$105,
IF(AND(I1070=110000,R1070&gt;123.4,R1070&lt;=168.2,M1070&gt;10),'[1]Pricing Schedule'!$J$113,
IF(AND(I1070=110000,R1070&gt;168.2,R1070&lt;=336.2,M1070&lt;=10),('[1]Pricing Schedule'!$J$105),
IF(AND(I1070=110000,R1070&gt;168.2,R1070&lt;=336.2,M1070&gt;10),('[1]Pricing Schedule'!$J$113),
IF(AND(I1070=110000,R1070&gt;336.4,R1070&lt;=504.6,M1070&lt;=10),('[1]Pricing Schedule'!$J$105),
IF(AND(I1070=110000,R1070&gt;336.4,R1070&lt;=504.6,M1070&gt;10),('[1]Pricing Schedule'!$J$113),
IF(AND(I1070=110000,R1070&gt;504.6,R1070&lt;=672.8,M1070&lt;=10),('[1]Pricing Schedule'!$J$105),
IF(AND(I1070=110000,R1070&gt;504.6,R1070&lt;=672.8,M1070&gt;10),('[1]Pricing Schedule'!$J$113),
IF(AND(I1070=110000,R1070&gt;672.8,R1070&lt;=841,M1070&lt;=10),('[1]Pricing Schedule'!$J$105),
IF(AND(I1070=110000,R1070&gt;672.8,R1070&lt;=841,M1070&gt;10),('[1]Pricing Schedule'!$J$113),
IF(AND(I1070=110000,R1070&gt;1682,R1070&lt;=1850.2,M1070&lt;=10),('[1]Pricing Schedule'!$J$105),
IF(AND(I1070=110000,R1070&gt;1682,R1070&lt;=1850.2,M1070&gt;10),('[1]Pricing Schedule'!$J$113),
IF(AND(I1070=110000,R1070&gt;2018.4,R1070&lt;=2186.6,M1070&lt;=10),('[1]Pricing Schedule'!$J$105),
IF(AND(I1070=110000,R1070&gt;2018.4,R1070&lt;=2186.6,M1070&gt;10),('[1]Pricing Schedule'!$J$113),999999999)))))))))))))))))))))))))))))))))))))))</f>
        <v>2</v>
      </c>
      <c r="U1070" s="40">
        <f t="shared" si="102"/>
        <v>170535.71428571429</v>
      </c>
      <c r="V1070" s="41">
        <f t="shared" si="103"/>
        <v>5.8638743455497382</v>
      </c>
      <c r="Y1070" s="23">
        <v>178</v>
      </c>
      <c r="Z1070" s="23">
        <v>263</v>
      </c>
      <c r="AR1070" s="35"/>
    </row>
    <row r="1071" spans="1:44">
      <c r="A1071" s="23">
        <v>1072</v>
      </c>
      <c r="B1071" s="23">
        <v>1072</v>
      </c>
      <c r="C1071" s="23" t="s">
        <v>1583</v>
      </c>
      <c r="D1071" s="23" t="s">
        <v>423</v>
      </c>
      <c r="E1071" s="23" t="s">
        <v>423</v>
      </c>
      <c r="F1071" s="23" t="s">
        <v>1074</v>
      </c>
      <c r="G1071" s="23" t="s">
        <v>1075</v>
      </c>
      <c r="H1071" s="23" t="s">
        <v>113</v>
      </c>
      <c r="I1071" s="13">
        <v>38000</v>
      </c>
      <c r="J1071" s="13">
        <v>38000</v>
      </c>
      <c r="K1071" s="23" t="s">
        <v>119</v>
      </c>
      <c r="L1071" s="24">
        <v>9.1349999999999998</v>
      </c>
      <c r="M1071" s="37">
        <f t="shared" si="98"/>
        <v>10</v>
      </c>
      <c r="N1071" s="24">
        <v>1.1930000000000001</v>
      </c>
      <c r="O1071" s="13">
        <v>2</v>
      </c>
      <c r="P1071" s="36">
        <f t="shared" si="99"/>
        <v>0.89475000000000005</v>
      </c>
      <c r="Q1071" s="38">
        <f t="shared" si="100"/>
        <v>8.4</v>
      </c>
      <c r="R1071" s="37">
        <f t="shared" si="101"/>
        <v>8.4</v>
      </c>
      <c r="S1071" s="39">
        <f>IF(AND(I1071=38000,R1071&lt;=4.5,M1071&gt;8),'[1]Pricing Schedule'!$F$8+('[1]Pricing Schedule'!$F$9*M1071),
IF(AND(I1071=38000,R1071&lt;=4.5,M1071&lt;=8),'[1]Pricing Schedule'!$F$34+('[1]Pricing Schedule'!$F$36*M1071),
IF(AND(I1071=38000,R1071&gt;4.5,R1071&lt;=9,M1071&gt;8),'[1]Pricing Schedule'!$F$17+('[1]Pricing Schedule'!$F$18*M1071),
IF(AND(I1071=38000,R1071&gt;4.5,R1071&lt;=9,M1071&lt;=8),'[1]Pricing Schedule'!$F$34+('[1]Pricing Schedule'!$F$36*M1071),
IF(AND(I1071=38000,R1071&gt;9,R1071&lt;=12.8,M1071&gt;8),'[1]Pricing Schedule'!$F$26+('[1]Pricing Schedule'!$F$27*M1071),
IF(AND(I1071=38000,R1071&gt;9,R1071&lt;=12.8,M1071&lt;=8),'[1]Pricing Schedule'!$F$34+('[1]Pricing Schedule'!$F$36*M1071),
IF(AND(I1071=38000,R1071&gt;12.8,R1071&lt;=22.8),'[1]Pricing Schedule'!$F$34+('[1]Pricing Schedule'!$F$36*M1071),
IF(AND(I1071=38000,R1071&gt;22.8,R1071&lt;=30.2),'[1]Pricing Schedule'!$F$43+('[1]Pricing Schedule'!$F$45*M1071),
IF(AND(I1071=38000,R1071&gt;30.2,R1071&lt;=45.9),'[1]Pricing Schedule'!$F$52+('[1]Pricing Schedule'!$F$54*M1071),
IF(AND(I1071=38000,R1071&gt;45.9,R1071&lt;=123.4),'[1]Pricing Schedule'!$F$96+('[1]Pricing Schedule'!$F$97*M1071),
IF(AND(I1071=38000,R1071&gt;123.4,R1071&lt;=168.2,M1071&lt;=10),'[1]Pricing Schedule'!$F$103+('[1]Pricing Schedule'!$F$105*M1071),
IF(AND(I1071=38000,R1071&gt;123.4,R1071&lt;=168.2,M1071&gt;10),'[1]Pricing Schedule'!$F$111+('[1]Pricing Schedule'!$F$113*M1071),
IF(AND(I1071=38000,R1071&gt;157.4,R1071&lt;=336.4,M1071&lt;=10),('[1]Pricing Schedule'!$F$103+('[1]Pricing Schedule'!$F$105*M1071))*2,
IF(AND(I1071=38000,R1071&gt;157.4,R1071&lt;=336.4,M1071&gt;10),('[1]Pricing Schedule'!$F$111+('[1]Pricing Schedule'!$F$113*M1071))*2,
IF(AND(I1071=38000,R1071&gt;314.8,R1071&lt;=504.6,M1071&lt;=10),('[1]Pricing Schedule'!$F$103+('[1]Pricing Schedule'!$F$105*M1071))*3,
IF(AND(I1071=38000,R1071&gt;314.8,R1071&lt;=504.6,M1071&gt;10),('[1]Pricing Schedule'!$F$111+('[1]Pricing Schedule'!$F$113*M1071))*3,
IF(AND(I1071=38000,R1071&gt;472.2,R1071&lt;=672.8,M1071&lt;=10),('[1]Pricing Schedule'!$F$103+('[1]Pricing Schedule'!$F$105*M1071))*4,
IF(AND(I1071=38000,R1071&gt;472.2,R1071&lt;=672.8,M1071&gt;10),('[1]Pricing Schedule'!$F$111+('[1]Pricing Schedule'!$F$113*M1071))*4,
IF(AND(I1071=110000,R1071&lt;=12.8,M1071&gt;2),'[1]Pricing Schedule'!$F$62+('[1]Pricing Schedule'!$F$63*M1071),
IF(AND(I1071=110000,R1071&lt;=12.8,M1071&lt;=2),'[1]Pricing Schedule'!$F$96+('[1]Pricing Schedule'!$F$97*M1071),
IF(AND(I1071=110000,R1071&gt;12.8,R1071&lt;=22.8,M1071&gt;3),'[1]Pricing Schedule'!$F$71+('[1]Pricing Schedule'!$F$72*M1071),
IF(AND(I1071=110000,R1071&gt;12.8,R1071&lt;=22.8,M1071&lt;=3),'[1]Pricing Schedule'!$F$96+('[1]Pricing Schedule'!$F$97*M1071),
IF(AND(I1071=110000,R1071&gt;22.8,R1071&lt;=30.2),'[1]Pricing Schedule'!$F$80+('[1]Pricing Schedule'!$F$81*M1071),
IF(AND(I1071=110000,R1071&gt;30.2,R1071&lt;=45.9),'[1]Pricing Schedule'!$F$89+('[1]Pricing Schedule'!$F$90*M1071),
IF(AND(I1071=110000,R1071&gt;45.9,R1071&lt;=123.4),'[1]Pricing Schedule'!$F$96+('[1]Pricing Schedule'!$F$97*M1071),
IF(AND(I1071=110000,R1071&gt;123.4,R1071&lt;=168.2,M1071&lt;=10),'[1]Pricing Schedule'!$F$103+('[1]Pricing Schedule'!$F$105*M1071),
IF(AND(I1071=110000,R1071&gt;123.4,R1071&lt;=168.2,M1071&gt;10),'[1]Pricing Schedule'!$F$111+('[1]Pricing Schedule'!$F$113*M1071),
IF(AND(I1071=110000,R1071&gt;168.2,R1071&lt;=336.4,M1071&lt;=10),('[1]Pricing Schedule'!$F$103+('[1]Pricing Schedule'!$F$105*M1071))*2,
IF(AND(I1071=110000,R1071&gt;168.2,R1071&lt;=336.4,M1071&gt;10),('[1]Pricing Schedule'!$F$111+('[1]Pricing Schedule'!$F$113*M1071))*2,
IF(AND(I1071=110000,R1071&gt;336.4,R1071&lt;=504.6,M1071&lt;=10),('[1]Pricing Schedule'!$F$103+('[1]Pricing Schedule'!$F$105*M1071))*3,
IF(AND(I1071=110000,R1071&gt;336.4,R1071&lt;=504.6,M1071&gt;10),('[1]Pricing Schedule'!$F$111+('[1]Pricing Schedule'!$F$113*M1071))*3,
IF(AND(I1071=110000,R1071&gt;504.6,R1071&lt;=672.8,M1071&lt;=10),('[1]Pricing Schedule'!$F$103+('[1]Pricing Schedule'!$F$105*M1071))*4,
IF(AND(I1071=110000,R1071&gt;504.6,R1071&lt;=672.8,M1071&gt;10),('[1]Pricing Schedule'!$F$111+('[1]Pricing Schedule'!$F$113*M1071))*4,
IF(AND(I1071=110000,R1071&gt;672.8,R1071&lt;=841,M1071&lt;=10),('[1]Pricing Schedule'!$F$103+('[1]Pricing Schedule'!$F$105*M1071))*5,
IF(AND(I1071=110000,R1071&gt;672.8,R1071&lt;=841,M1071&gt;10),('[1]Pricing Schedule'!$F$111+('[1]Pricing Schedule'!$F$113*M1071))*5,
IF(AND(I1071=110000,R1071&gt;672.8,R1071&lt;=841,M1071&lt;=10),('[1]Pricing Schedule'!$F$103+('[1]Pricing Schedule'!$F$105*M1071))*5,
IF(AND(I1071=110000,R1071&gt;672.8,R1071&lt;=841,M1071&gt;10),('[1]Pricing Schedule'!$F$111+('[1]Pricing Schedule'!$F$113*M1071))*5,
IF(AND(I1071=110000,R1071&gt;1345.6,R1071&lt;=1513.8,M1071&lt;=10),('[1]Pricing Schedule'!$F$103+('[1]Pricing Schedule'!$F$105*M1071))*9,
IF(AND(I1071=110000,R1071&gt;1345.6,R1071&lt;=1513.8,M1071&gt;10),('[1]Pricing Schedule'!$F$111+('[1]Pricing Schedule'!$F$113*M1071))*9,
9999999999)))))))))))))))))))))))))))))))))))))))</f>
        <v>1432500</v>
      </c>
      <c r="T1071" s="21">
        <f>IF(AND(I1071=38000,R1071&lt;=4.5,M1071&gt;8),'[1]Pricing Schedule'!$J$9,
IF(AND(I1071=38000,R1071&lt;=4.5,M1071&lt;=8),'[1]Pricing Schedule'!$J$36,
IF(AND(I1071=38000,R1071&gt;4.5,R1071&lt;=9,M1071&gt;8),'[1]Pricing Schedule'!$J$18,
IF(AND(I1071=38000,R1071&gt;4.5,R1071&lt;=9,M1071&lt;=8),'[1]Pricing Schedule'!$J$36,
IF(AND(I1071=38000,R1071&gt;9,R1071&lt;=12.8,M1071&gt;8),'[1]Pricing Schedule'!$J$27,
IF(AND(I1071=38000,R1071&gt;9,R1071&lt;=12.8,M1071&lt;=8),'[1]Pricing Schedule'!$J$36,
IF(AND(I1071=38000,R1071&gt;12.8,R1071&lt;=22.8),'[1]Pricing Schedule'!$J$36,
IF(AND(I1071=38000,R1071&gt;22.8,R1071&lt;=30.2),'[1]Pricing Schedule'!$J$45,
IF(AND(I1071=38000,R1071&gt;30.2,R1071&lt;=45.9),'[1]Pricing Schedule'!$J$54,
IF(AND(I1071=38000,R1071&gt;45.9,R1071&lt;=123.4),'[1]Pricing Schedule'!$J$97,
IF(AND(I1071=38000,R1071&gt;123.4,R1071&lt;=168.2,M1071&lt;=10),'[1]Pricing Schedule'!$J$105,
IF(AND(I1071=38000,R1071&gt;123.4,R1071&lt;=168.2,M1071&gt;10),'[1]Pricing Schedule'!$J$113,
IF(AND(I1071=38000,R1071&gt;168.2,R1071&lt;=336.4,M1071&lt;=10),('[1]Pricing Schedule'!$J$105),
IF(AND(I1071=38000,R1071&gt;168.2,R1071&lt;=336.4,M1071&gt;10),('[1]Pricing Schedule'!$J$113),
IF(AND(I1071=38000,R1071&gt;336.4,R1071&lt;=504.6,M1071&lt;=10),('[1]Pricing Schedule'!$J$105),
IF(AND(I1071=38000,R1071&gt;336.4,R1071&lt;=504.6,M1071&gt;10),('[1]Pricing Schedule'!$J$113),
IF(AND(I1071=38000,R1071&gt;504.6,R1071&lt;=672.8,M1071&lt;=10),('[1]Pricing Schedule'!$J$105),
IF(AND(I1071=38000,R1071&gt;504.6,R1071&lt;=672.8,M1071&gt;10),('[1]Pricing Schedule'!$J$113),
IF(AND(I1071=110000,R1071&lt;=12.8,M1071&gt;2),'[1]Pricing Schedule'!$J$63,
IF(AND(I1071=110000,R1071&lt;=12.8,M1071&lt;=2),'[1]Pricing Schedule'!$J$97,
IF(AND(I1071=110000,R1071&gt;12.8,R1071&lt;=22.8,M1071&gt;3),'[1]Pricing Schedule'!$J$72,
IF(AND(I1071=110000,R1071&gt;12.8,R1071&lt;=22.8,M1071&lt;=3),'[1]Pricing Schedule'!$J$97,
IF(AND(I1071=110000,R1071&gt;22.8,R1071&lt;=30.2),'[1]Pricing Schedule'!$J$81,
IF(AND(I1071=110000,R1071&gt;30.2,R1071&lt;=45.9),'[1]Pricing Schedule'!$J$90,
IF(AND(I1071=110000,R1071&gt;45.9,R1071&lt;=123.4),'[1]Pricing Schedule'!$J$97,
IF(AND(I1071=110000,R1071&gt;123.4,R1071&lt;=168.2,M1071&lt;=10),'[1]Pricing Schedule'!$J$105,
IF(AND(I1071=110000,R1071&gt;123.4,R1071&lt;=168.2,M1071&gt;10),'[1]Pricing Schedule'!$J$113,
IF(AND(I1071=110000,R1071&gt;168.2,R1071&lt;=336.2,M1071&lt;=10),('[1]Pricing Schedule'!$J$105),
IF(AND(I1071=110000,R1071&gt;168.2,R1071&lt;=336.2,M1071&gt;10),('[1]Pricing Schedule'!$J$113),
IF(AND(I1071=110000,R1071&gt;336.4,R1071&lt;=504.6,M1071&lt;=10),('[1]Pricing Schedule'!$J$105),
IF(AND(I1071=110000,R1071&gt;336.4,R1071&lt;=504.6,M1071&gt;10),('[1]Pricing Schedule'!$J$113),
IF(AND(I1071=110000,R1071&gt;504.6,R1071&lt;=672.8,M1071&lt;=10),('[1]Pricing Schedule'!$J$105),
IF(AND(I1071=110000,R1071&gt;504.6,R1071&lt;=672.8,M1071&gt;10),('[1]Pricing Schedule'!$J$113),
IF(AND(I1071=110000,R1071&gt;672.8,R1071&lt;=841,M1071&lt;=10),('[1]Pricing Schedule'!$J$105),
IF(AND(I1071=110000,R1071&gt;672.8,R1071&lt;=841,M1071&gt;10),('[1]Pricing Schedule'!$J$113),
IF(AND(I1071=110000,R1071&gt;1682,R1071&lt;=1850.2,M1071&lt;=10),('[1]Pricing Schedule'!$J$105),
IF(AND(I1071=110000,R1071&gt;1682,R1071&lt;=1850.2,M1071&gt;10),('[1]Pricing Schedule'!$J$113),
IF(AND(I1071=110000,R1071&gt;2018.4,R1071&lt;=2186.6,M1071&lt;=10),('[1]Pricing Schedule'!$J$105),
IF(AND(I1071=110000,R1071&gt;2018.4,R1071&lt;=2186.6,M1071&gt;10),('[1]Pricing Schedule'!$J$113),999999999)))))))))))))))))))))))))))))))))))))))</f>
        <v>2</v>
      </c>
      <c r="U1071" s="40">
        <f t="shared" si="102"/>
        <v>170535.71428571429</v>
      </c>
      <c r="V1071" s="41">
        <f t="shared" si="103"/>
        <v>5.8638743455497382</v>
      </c>
      <c r="Y1071" s="23">
        <v>337</v>
      </c>
      <c r="Z1071" s="23">
        <v>16</v>
      </c>
      <c r="AR1071" s="35"/>
    </row>
    <row r="1072" spans="1:44" s="44" customFormat="1">
      <c r="A1072" s="43">
        <v>1073</v>
      </c>
      <c r="B1072" s="43">
        <v>1073</v>
      </c>
      <c r="C1072" s="43" t="s">
        <v>1584</v>
      </c>
      <c r="D1072" s="23" t="s">
        <v>149</v>
      </c>
      <c r="E1072" s="23" t="s">
        <v>149</v>
      </c>
      <c r="F1072" s="43" t="s">
        <v>432</v>
      </c>
      <c r="G1072" s="43" t="s">
        <v>433</v>
      </c>
      <c r="H1072" s="43" t="s">
        <v>113</v>
      </c>
      <c r="I1072" s="44">
        <v>38000</v>
      </c>
      <c r="J1072" s="43" t="s">
        <v>119</v>
      </c>
      <c r="K1072" s="44">
        <v>38000</v>
      </c>
      <c r="L1072" s="45">
        <v>7.44</v>
      </c>
      <c r="M1072" s="46">
        <f t="shared" si="98"/>
        <v>8</v>
      </c>
      <c r="N1072" s="45">
        <v>6.798</v>
      </c>
      <c r="O1072" s="44">
        <v>2</v>
      </c>
      <c r="P1072" s="46">
        <f t="shared" si="99"/>
        <v>5.0984999999999996</v>
      </c>
      <c r="Q1072" s="47">
        <f t="shared" si="100"/>
        <v>63</v>
      </c>
      <c r="R1072" s="46">
        <f t="shared" si="101"/>
        <v>63</v>
      </c>
      <c r="S1072" s="39">
        <f>IF(AND(I1072=38000,R1072&lt;=4.5,M1072&gt;8),'[1]Pricing Schedule'!$F$8+('[1]Pricing Schedule'!$F$9*M1072),
IF(AND(I1072=38000,R1072&lt;=4.5,M1072&lt;=8),'[1]Pricing Schedule'!$F$34+('[1]Pricing Schedule'!$F$36*M1072),
IF(AND(I1072=38000,R1072&gt;4.5,R1072&lt;=9,M1072&gt;8),'[1]Pricing Schedule'!$F$17+('[1]Pricing Schedule'!$F$18*M1072),
IF(AND(I1072=38000,R1072&gt;4.5,R1072&lt;=9,M1072&lt;=8),'[1]Pricing Schedule'!$F$34+('[1]Pricing Schedule'!$F$36*M1072),
IF(AND(I1072=38000,R1072&gt;9,R1072&lt;=12.8,M1072&gt;8),'[1]Pricing Schedule'!$F$26+('[1]Pricing Schedule'!$F$27*M1072),
IF(AND(I1072=38000,R1072&gt;9,R1072&lt;=12.8,M1072&lt;=8),'[1]Pricing Schedule'!$F$34+('[1]Pricing Schedule'!$F$36*M1072),
IF(AND(I1072=38000,R1072&gt;12.8,R1072&lt;=22.8),'[1]Pricing Schedule'!$F$34+('[1]Pricing Schedule'!$F$36*M1072),
IF(AND(I1072=38000,R1072&gt;22.8,R1072&lt;=30.2),'[1]Pricing Schedule'!$F$43+('[1]Pricing Schedule'!$F$45*M1072),
IF(AND(I1072=38000,R1072&gt;30.2,R1072&lt;=45.9),'[1]Pricing Schedule'!$F$52+('[1]Pricing Schedule'!$F$54*M1072),
IF(AND(I1072=38000,R1072&gt;45.9,R1072&lt;=123.4),'[1]Pricing Schedule'!$F$96+('[1]Pricing Schedule'!$F$97*M1072),
IF(AND(I1072=38000,R1072&gt;123.4,R1072&lt;=168.2,M1072&lt;=10),'[1]Pricing Schedule'!$F$103+('[1]Pricing Schedule'!$F$105*M1072),
IF(AND(I1072=38000,R1072&gt;123.4,R1072&lt;=168.2,M1072&gt;10),'[1]Pricing Schedule'!$F$111+('[1]Pricing Schedule'!$F$113*M1072),
IF(AND(I1072=38000,R1072&gt;157.4,R1072&lt;=336.4,M1072&lt;=10),('[1]Pricing Schedule'!$F$103+('[1]Pricing Schedule'!$F$105*M1072))*2,
IF(AND(I1072=38000,R1072&gt;157.4,R1072&lt;=336.4,M1072&gt;10),('[1]Pricing Schedule'!$F$111+('[1]Pricing Schedule'!$F$113*M1072))*2,
IF(AND(I1072=38000,R1072&gt;314.8,R1072&lt;=504.6,M1072&lt;=10),('[1]Pricing Schedule'!$F$103+('[1]Pricing Schedule'!$F$105*M1072))*3,
IF(AND(I1072=38000,R1072&gt;314.8,R1072&lt;=504.6,M1072&gt;10),('[1]Pricing Schedule'!$F$111+('[1]Pricing Schedule'!$F$113*M1072))*3,
IF(AND(I1072=38000,R1072&gt;472.2,R1072&lt;=672.8,M1072&lt;=10),('[1]Pricing Schedule'!$F$103+('[1]Pricing Schedule'!$F$105*M1072))*4,
IF(AND(I1072=38000,R1072&gt;472.2,R1072&lt;=672.8,M1072&gt;10),('[1]Pricing Schedule'!$F$111+('[1]Pricing Schedule'!$F$113*M1072))*4,
IF(AND(I1072=110000,R1072&lt;=12.8,M1072&gt;2),'[1]Pricing Schedule'!$F$62+('[1]Pricing Schedule'!$F$63*M1072),
IF(AND(I1072=110000,R1072&lt;=12.8,M1072&lt;=2),'[1]Pricing Schedule'!$F$96+('[1]Pricing Schedule'!$F$97*M1072),
IF(AND(I1072=110000,R1072&gt;12.8,R1072&lt;=22.8,M1072&gt;3),'[1]Pricing Schedule'!$F$71+('[1]Pricing Schedule'!$F$72*M1072),
IF(AND(I1072=110000,R1072&gt;12.8,R1072&lt;=22.8,M1072&lt;=3),'[1]Pricing Schedule'!$F$96+('[1]Pricing Schedule'!$F$97*M1072),
IF(AND(I1072=110000,R1072&gt;22.8,R1072&lt;=30.2),'[1]Pricing Schedule'!$F$80+('[1]Pricing Schedule'!$F$81*M1072),
IF(AND(I1072=110000,R1072&gt;30.2,R1072&lt;=45.9),'[1]Pricing Schedule'!$F$89+('[1]Pricing Schedule'!$F$90*M1072),
IF(AND(I1072=110000,R1072&gt;45.9,R1072&lt;=123.4),'[1]Pricing Schedule'!$F$96+('[1]Pricing Schedule'!$F$97*M1072),
IF(AND(I1072=110000,R1072&gt;123.4,R1072&lt;=168.2,M1072&lt;=10),'[1]Pricing Schedule'!$F$103+('[1]Pricing Schedule'!$F$105*M1072),
IF(AND(I1072=110000,R1072&gt;123.4,R1072&lt;=168.2,M1072&gt;10),'[1]Pricing Schedule'!$F$111+('[1]Pricing Schedule'!$F$113*M1072),
IF(AND(I1072=110000,R1072&gt;168.2,R1072&lt;=336.4,M1072&lt;=10),('[1]Pricing Schedule'!$F$103+('[1]Pricing Schedule'!$F$105*M1072))*2,
IF(AND(I1072=110000,R1072&gt;168.2,R1072&lt;=336.4,M1072&gt;10),('[1]Pricing Schedule'!$F$111+('[1]Pricing Schedule'!$F$113*M1072))*2,
IF(AND(I1072=110000,R1072&gt;336.4,R1072&lt;=504.6,M1072&lt;=10),('[1]Pricing Schedule'!$F$103+('[1]Pricing Schedule'!$F$105*M1072))*3,
IF(AND(I1072=110000,R1072&gt;336.4,R1072&lt;=504.6,M1072&gt;10),('[1]Pricing Schedule'!$F$111+('[1]Pricing Schedule'!$F$113*M1072))*3,
IF(AND(I1072=110000,R1072&gt;504.6,R1072&lt;=672.8,M1072&lt;=10),('[1]Pricing Schedule'!$F$103+('[1]Pricing Schedule'!$F$105*M1072))*4,
IF(AND(I1072=110000,R1072&gt;504.6,R1072&lt;=672.8,M1072&gt;10),('[1]Pricing Schedule'!$F$111+('[1]Pricing Schedule'!$F$113*M1072))*4,
IF(AND(I1072=110000,R1072&gt;672.8,R1072&lt;=841,M1072&lt;=10),('[1]Pricing Schedule'!$F$103+('[1]Pricing Schedule'!$F$105*M1072))*5,
IF(AND(I1072=110000,R1072&gt;672.8,R1072&lt;=841,M1072&gt;10),('[1]Pricing Schedule'!$F$111+('[1]Pricing Schedule'!$F$113*M1072))*5,
IF(AND(I1072=110000,R1072&gt;672.8,R1072&lt;=841,M1072&lt;=10),('[1]Pricing Schedule'!$F$103+('[1]Pricing Schedule'!$F$105*M1072))*5,
IF(AND(I1072=110000,R1072&gt;672.8,R1072&lt;=841,M1072&gt;10),('[1]Pricing Schedule'!$F$111+('[1]Pricing Schedule'!$F$113*M1072))*5,
IF(AND(I1072=110000,R1072&gt;1345.6,R1072&lt;=1513.8,M1072&lt;=10),('[1]Pricing Schedule'!$F$103+('[1]Pricing Schedule'!$F$105*M1072))*9,
IF(AND(I1072=110000,R1072&gt;1345.6,R1072&lt;=1513.8,M1072&gt;10),('[1]Pricing Schedule'!$F$111+('[1]Pricing Schedule'!$F$113*M1072))*9,
9999999999)))))))))))))))))))))))))))))))))))))))</f>
        <v>2604940</v>
      </c>
      <c r="T1072" s="48">
        <f>IF(AND(I1072=38000,R1072&lt;=4.5,M1072&gt;8),'[1]Pricing Schedule'!$J$9,
IF(AND(I1072=38000,R1072&lt;=4.5,M1072&lt;=8),'[1]Pricing Schedule'!$J$36,
IF(AND(I1072=38000,R1072&gt;4.5,R1072&lt;=9,M1072&gt;8),'[1]Pricing Schedule'!$J$18,
IF(AND(I1072=38000,R1072&gt;4.5,R1072&lt;=9,M1072&lt;=8),'[1]Pricing Schedule'!$J$36,
IF(AND(I1072=38000,R1072&gt;9,R1072&lt;=12.8,M1072&gt;8),'[1]Pricing Schedule'!$J$27,
IF(AND(I1072=38000,R1072&gt;9,R1072&lt;=12.8,M1072&lt;=8),'[1]Pricing Schedule'!$J$36,
IF(AND(I1072=38000,R1072&gt;12.8,R1072&lt;=22.8),'[1]Pricing Schedule'!$J$36,
IF(AND(I1072=38000,R1072&gt;22.8,R1072&lt;=30.2),'[1]Pricing Schedule'!$J$45,
IF(AND(I1072=38000,R1072&gt;30.2,R1072&lt;=45.9),'[1]Pricing Schedule'!$J$54,
IF(AND(I1072=38000,R1072&gt;45.9,R1072&lt;=123.4),'[1]Pricing Schedule'!$J$97,
IF(AND(I1072=38000,R1072&gt;123.4,R1072&lt;=168.2,M1072&lt;=10),'[1]Pricing Schedule'!$J$105,
IF(AND(I1072=38000,R1072&gt;123.4,R1072&lt;=168.2,M1072&gt;10),'[1]Pricing Schedule'!$J$113,
IF(AND(I1072=38000,R1072&gt;168.2,R1072&lt;=336.4,M1072&lt;=10),('[1]Pricing Schedule'!$J$105),
IF(AND(I1072=38000,R1072&gt;168.2,R1072&lt;=336.4,M1072&gt;10),('[1]Pricing Schedule'!$J$113),
IF(AND(I1072=38000,R1072&gt;336.4,R1072&lt;=504.6,M1072&lt;=10),('[1]Pricing Schedule'!$J$105),
IF(AND(I1072=38000,R1072&gt;336.4,R1072&lt;=504.6,M1072&gt;10),('[1]Pricing Schedule'!$J$113),
IF(AND(I1072=38000,R1072&gt;504.6,R1072&lt;=672.8,M1072&lt;=10),('[1]Pricing Schedule'!$J$105),
IF(AND(I1072=38000,R1072&gt;504.6,R1072&lt;=672.8,M1072&gt;10),('[1]Pricing Schedule'!$J$113),
IF(AND(I1072=110000,R1072&lt;=12.8,M1072&gt;2),'[1]Pricing Schedule'!$J$63,
IF(AND(I1072=110000,R1072&lt;=12.8,M1072&lt;=2),'[1]Pricing Schedule'!$J$97,
IF(AND(I1072=110000,R1072&gt;12.8,R1072&lt;=22.8,M1072&gt;3),'[1]Pricing Schedule'!$J$72,
IF(AND(I1072=110000,R1072&gt;12.8,R1072&lt;=22.8,M1072&lt;=3),'[1]Pricing Schedule'!$J$97,
IF(AND(I1072=110000,R1072&gt;22.8,R1072&lt;=30.2),'[1]Pricing Schedule'!$J$81,
IF(AND(I1072=110000,R1072&gt;30.2,R1072&lt;=45.9),'[1]Pricing Schedule'!$J$90,
IF(AND(I1072=110000,R1072&gt;45.9,R1072&lt;=123.4),'[1]Pricing Schedule'!$J$97,
IF(AND(I1072=110000,R1072&gt;123.4,R1072&lt;=168.2,M1072&lt;=10),'[1]Pricing Schedule'!$J$105,
IF(AND(I1072=110000,R1072&gt;123.4,R1072&lt;=168.2,M1072&gt;10),'[1]Pricing Schedule'!$J$113,
IF(AND(I1072=110000,R1072&gt;168.2,R1072&lt;=336.2,M1072&lt;=10),('[1]Pricing Schedule'!$J$105),
IF(AND(I1072=110000,R1072&gt;168.2,R1072&lt;=336.2,M1072&gt;10),('[1]Pricing Schedule'!$J$113),
IF(AND(I1072=110000,R1072&gt;336.4,R1072&lt;=504.6,M1072&lt;=10),('[1]Pricing Schedule'!$J$105),
IF(AND(I1072=110000,R1072&gt;336.4,R1072&lt;=504.6,M1072&gt;10),('[1]Pricing Schedule'!$J$113),
IF(AND(I1072=110000,R1072&gt;504.6,R1072&lt;=672.8,M1072&lt;=10),('[1]Pricing Schedule'!$J$105),
IF(AND(I1072=110000,R1072&gt;504.6,R1072&lt;=672.8,M1072&gt;10),('[1]Pricing Schedule'!$J$113),
IF(AND(I1072=110000,R1072&gt;672.8,R1072&lt;=841,M1072&lt;=10),('[1]Pricing Schedule'!$J$105),
IF(AND(I1072=110000,R1072&gt;672.8,R1072&lt;=841,M1072&gt;10),('[1]Pricing Schedule'!$J$113),
IF(AND(I1072=110000,R1072&gt;1682,R1072&lt;=1850.2,M1072&lt;=10),('[1]Pricing Schedule'!$J$105),
IF(AND(I1072=110000,R1072&gt;1682,R1072&lt;=1850.2,M1072&gt;10),('[1]Pricing Schedule'!$J$113),
IF(AND(I1072=110000,R1072&gt;2018.4,R1072&lt;=2186.6,M1072&lt;=10),('[1]Pricing Schedule'!$J$105),
IF(AND(I1072=110000,R1072&gt;2018.4,R1072&lt;=2186.6,M1072&gt;10),('[1]Pricing Schedule'!$J$113),999999999)))))))))))))))))))))))))))))))))))))))</f>
        <v>11</v>
      </c>
      <c r="U1072" s="49">
        <f t="shared" si="102"/>
        <v>41348.253968253972</v>
      </c>
      <c r="V1072" s="50">
        <f t="shared" si="103"/>
        <v>24.184818076424026</v>
      </c>
      <c r="W1072" s="13"/>
      <c r="X1072" s="13"/>
      <c r="Y1072" s="23">
        <v>275</v>
      </c>
      <c r="Z1072" s="23">
        <v>355</v>
      </c>
      <c r="AD1072" s="43"/>
      <c r="AE1072" s="43"/>
      <c r="AF1072" s="43"/>
      <c r="AR1072" s="51"/>
    </row>
    <row r="1073" spans="1:44">
      <c r="A1073" s="23">
        <v>1074</v>
      </c>
      <c r="B1073" s="23">
        <v>1074</v>
      </c>
      <c r="C1073" s="23" t="s">
        <v>1585</v>
      </c>
      <c r="D1073" s="23" t="s">
        <v>110</v>
      </c>
      <c r="E1073" s="23" t="s">
        <v>110</v>
      </c>
      <c r="F1073" s="23" t="s">
        <v>947</v>
      </c>
      <c r="G1073" s="23" t="s">
        <v>948</v>
      </c>
      <c r="H1073" s="23" t="s">
        <v>113</v>
      </c>
      <c r="I1073" s="13">
        <v>38000</v>
      </c>
      <c r="J1073" s="13">
        <v>38000</v>
      </c>
      <c r="K1073" s="13">
        <v>20000</v>
      </c>
      <c r="L1073" s="24">
        <v>7.1580000000000004</v>
      </c>
      <c r="M1073" s="37">
        <f t="shared" si="98"/>
        <v>8</v>
      </c>
      <c r="N1073" s="24">
        <v>0.47</v>
      </c>
      <c r="O1073" s="13">
        <v>2</v>
      </c>
      <c r="P1073" s="36">
        <f t="shared" si="99"/>
        <v>0.47</v>
      </c>
      <c r="Q1073" s="38">
        <f t="shared" si="100"/>
        <v>4.2</v>
      </c>
      <c r="R1073" s="37">
        <f t="shared" si="101"/>
        <v>4.2</v>
      </c>
      <c r="S1073" s="39">
        <f>IF(AND(I1073=38000,R1073&lt;=4.5,M1073&gt;8),'[1]Pricing Schedule'!$F$8+('[1]Pricing Schedule'!$F$9*M1073),
IF(AND(I1073=38000,R1073&lt;=4.5,M1073&lt;=8),'[1]Pricing Schedule'!$F$34+('[1]Pricing Schedule'!$F$36*M1073),
IF(AND(I1073=38000,R1073&gt;4.5,R1073&lt;=9,M1073&gt;8),'[1]Pricing Schedule'!$F$17+('[1]Pricing Schedule'!$F$18*M1073),
IF(AND(I1073=38000,R1073&gt;4.5,R1073&lt;=9,M1073&lt;=8),'[1]Pricing Schedule'!$F$34+('[1]Pricing Schedule'!$F$36*M1073),
IF(AND(I1073=38000,R1073&gt;9,R1073&lt;=12.8,M1073&gt;8),'[1]Pricing Schedule'!$F$26+('[1]Pricing Schedule'!$F$27*M1073),
IF(AND(I1073=38000,R1073&gt;9,R1073&lt;=12.8,M1073&lt;=8),'[1]Pricing Schedule'!$F$34+('[1]Pricing Schedule'!$F$36*M1073),
IF(AND(I1073=38000,R1073&gt;12.8,R1073&lt;=22.8),'[1]Pricing Schedule'!$F$34+('[1]Pricing Schedule'!$F$36*M1073),
IF(AND(I1073=38000,R1073&gt;22.8,R1073&lt;=30.2),'[1]Pricing Schedule'!$F$43+('[1]Pricing Schedule'!$F$45*M1073),
IF(AND(I1073=38000,R1073&gt;30.2,R1073&lt;=45.9),'[1]Pricing Schedule'!$F$52+('[1]Pricing Schedule'!$F$54*M1073),
IF(AND(I1073=38000,R1073&gt;45.9,R1073&lt;=123.4),'[1]Pricing Schedule'!$F$96+('[1]Pricing Schedule'!$F$97*M1073),
IF(AND(I1073=38000,R1073&gt;123.4,R1073&lt;=168.2,M1073&lt;=10),'[1]Pricing Schedule'!$F$103+('[1]Pricing Schedule'!$F$105*M1073),
IF(AND(I1073=38000,R1073&gt;123.4,R1073&lt;=168.2,M1073&gt;10),'[1]Pricing Schedule'!$F$111+('[1]Pricing Schedule'!$F$113*M1073),
IF(AND(I1073=38000,R1073&gt;157.4,R1073&lt;=336.4,M1073&lt;=10),('[1]Pricing Schedule'!$F$103+('[1]Pricing Schedule'!$F$105*M1073))*2,
IF(AND(I1073=38000,R1073&gt;157.4,R1073&lt;=336.4,M1073&gt;10),('[1]Pricing Schedule'!$F$111+('[1]Pricing Schedule'!$F$113*M1073))*2,
IF(AND(I1073=38000,R1073&gt;314.8,R1073&lt;=504.6,M1073&lt;=10),('[1]Pricing Schedule'!$F$103+('[1]Pricing Schedule'!$F$105*M1073))*3,
IF(AND(I1073=38000,R1073&gt;314.8,R1073&lt;=504.6,M1073&gt;10),('[1]Pricing Schedule'!$F$111+('[1]Pricing Schedule'!$F$113*M1073))*3,
IF(AND(I1073=38000,R1073&gt;472.2,R1073&lt;=672.8,M1073&lt;=10),('[1]Pricing Schedule'!$F$103+('[1]Pricing Schedule'!$F$105*M1073))*4,
IF(AND(I1073=38000,R1073&gt;472.2,R1073&lt;=672.8,M1073&gt;10),('[1]Pricing Schedule'!$F$111+('[1]Pricing Schedule'!$F$113*M1073))*4,
IF(AND(I1073=110000,R1073&lt;=12.8,M1073&gt;2),'[1]Pricing Schedule'!$F$62+('[1]Pricing Schedule'!$F$63*M1073),
IF(AND(I1073=110000,R1073&lt;=12.8,M1073&lt;=2),'[1]Pricing Schedule'!$F$96+('[1]Pricing Schedule'!$F$97*M1073),
IF(AND(I1073=110000,R1073&gt;12.8,R1073&lt;=22.8,M1073&gt;3),'[1]Pricing Schedule'!$F$71+('[1]Pricing Schedule'!$F$72*M1073),
IF(AND(I1073=110000,R1073&gt;12.8,R1073&lt;=22.8,M1073&lt;=3),'[1]Pricing Schedule'!$F$96+('[1]Pricing Schedule'!$F$97*M1073),
IF(AND(I1073=110000,R1073&gt;22.8,R1073&lt;=30.2),'[1]Pricing Schedule'!$F$80+('[1]Pricing Schedule'!$F$81*M1073),
IF(AND(I1073=110000,R1073&gt;30.2,R1073&lt;=45.9),'[1]Pricing Schedule'!$F$89+('[1]Pricing Schedule'!$F$90*M1073),
IF(AND(I1073=110000,R1073&gt;45.9,R1073&lt;=123.4),'[1]Pricing Schedule'!$F$96+('[1]Pricing Schedule'!$F$97*M1073),
IF(AND(I1073=110000,R1073&gt;123.4,R1073&lt;=168.2,M1073&lt;=10),'[1]Pricing Schedule'!$F$103+('[1]Pricing Schedule'!$F$105*M1073),
IF(AND(I1073=110000,R1073&gt;123.4,R1073&lt;=168.2,M1073&gt;10),'[1]Pricing Schedule'!$F$111+('[1]Pricing Schedule'!$F$113*M1073),
IF(AND(I1073=110000,R1073&gt;168.2,R1073&lt;=336.4,M1073&lt;=10),('[1]Pricing Schedule'!$F$103+('[1]Pricing Schedule'!$F$105*M1073))*2,
IF(AND(I1073=110000,R1073&gt;168.2,R1073&lt;=336.4,M1073&gt;10),('[1]Pricing Schedule'!$F$111+('[1]Pricing Schedule'!$F$113*M1073))*2,
IF(AND(I1073=110000,R1073&gt;336.4,R1073&lt;=504.6,M1073&lt;=10),('[1]Pricing Schedule'!$F$103+('[1]Pricing Schedule'!$F$105*M1073))*3,
IF(AND(I1073=110000,R1073&gt;336.4,R1073&lt;=504.6,M1073&gt;10),('[1]Pricing Schedule'!$F$111+('[1]Pricing Schedule'!$F$113*M1073))*3,
IF(AND(I1073=110000,R1073&gt;504.6,R1073&lt;=672.8,M1073&lt;=10),('[1]Pricing Schedule'!$F$103+('[1]Pricing Schedule'!$F$105*M1073))*4,
IF(AND(I1073=110000,R1073&gt;504.6,R1073&lt;=672.8,M1073&gt;10),('[1]Pricing Schedule'!$F$111+('[1]Pricing Schedule'!$F$113*M1073))*4,
IF(AND(I1073=110000,R1073&gt;672.8,R1073&lt;=841,M1073&lt;=10),('[1]Pricing Schedule'!$F$103+('[1]Pricing Schedule'!$F$105*M1073))*5,
IF(AND(I1073=110000,R1073&gt;672.8,R1073&lt;=841,M1073&gt;10),('[1]Pricing Schedule'!$F$111+('[1]Pricing Schedule'!$F$113*M1073))*5,
IF(AND(I1073=110000,R1073&gt;672.8,R1073&lt;=841,M1073&lt;=10),('[1]Pricing Schedule'!$F$103+('[1]Pricing Schedule'!$F$105*M1073))*5,
IF(AND(I1073=110000,R1073&gt;672.8,R1073&lt;=841,M1073&gt;10),('[1]Pricing Schedule'!$F$111+('[1]Pricing Schedule'!$F$113*M1073))*5,
IF(AND(I1073=110000,R1073&gt;1345.6,R1073&lt;=1513.8,M1073&lt;=10),('[1]Pricing Schedule'!$F$103+('[1]Pricing Schedule'!$F$105*M1073))*9,
IF(AND(I1073=110000,R1073&gt;1345.6,R1073&lt;=1513.8,M1073&gt;10),('[1]Pricing Schedule'!$F$111+('[1]Pricing Schedule'!$F$113*M1073))*9,
9999999999)))))))))))))))))))))))))))))))))))))))</f>
        <v>909950</v>
      </c>
      <c r="T1073" s="21">
        <f>IF(AND(I1073=38000,R1073&lt;=4.5,M1073&gt;8),'[1]Pricing Schedule'!$J$9,
IF(AND(I1073=38000,R1073&lt;=4.5,M1073&lt;=8),'[1]Pricing Schedule'!$J$36,
IF(AND(I1073=38000,R1073&gt;4.5,R1073&lt;=9,M1073&gt;8),'[1]Pricing Schedule'!$J$18,
IF(AND(I1073=38000,R1073&gt;4.5,R1073&lt;=9,M1073&lt;=8),'[1]Pricing Schedule'!$J$36,
IF(AND(I1073=38000,R1073&gt;9,R1073&lt;=12.8,M1073&gt;8),'[1]Pricing Schedule'!$J$27,
IF(AND(I1073=38000,R1073&gt;9,R1073&lt;=12.8,M1073&lt;=8),'[1]Pricing Schedule'!$J$36,
IF(AND(I1073=38000,R1073&gt;12.8,R1073&lt;=22.8),'[1]Pricing Schedule'!$J$36,
IF(AND(I1073=38000,R1073&gt;22.8,R1073&lt;=30.2),'[1]Pricing Schedule'!$J$45,
IF(AND(I1073=38000,R1073&gt;30.2,R1073&lt;=45.9),'[1]Pricing Schedule'!$J$54,
IF(AND(I1073=38000,R1073&gt;45.9,R1073&lt;=123.4),'[1]Pricing Schedule'!$J$97,
IF(AND(I1073=38000,R1073&gt;123.4,R1073&lt;=168.2,M1073&lt;=10),'[1]Pricing Schedule'!$J$105,
IF(AND(I1073=38000,R1073&gt;123.4,R1073&lt;=168.2,M1073&gt;10),'[1]Pricing Schedule'!$J$113,
IF(AND(I1073=38000,R1073&gt;168.2,R1073&lt;=336.4,M1073&lt;=10),('[1]Pricing Schedule'!$J$105),
IF(AND(I1073=38000,R1073&gt;168.2,R1073&lt;=336.4,M1073&gt;10),('[1]Pricing Schedule'!$J$113),
IF(AND(I1073=38000,R1073&gt;336.4,R1073&lt;=504.6,M1073&lt;=10),('[1]Pricing Schedule'!$J$105),
IF(AND(I1073=38000,R1073&gt;336.4,R1073&lt;=504.6,M1073&gt;10),('[1]Pricing Schedule'!$J$113),
IF(AND(I1073=38000,R1073&gt;504.6,R1073&lt;=672.8,M1073&lt;=10),('[1]Pricing Schedule'!$J$105),
IF(AND(I1073=38000,R1073&gt;504.6,R1073&lt;=672.8,M1073&gt;10),('[1]Pricing Schedule'!$J$113),
IF(AND(I1073=110000,R1073&lt;=12.8,M1073&gt;2),'[1]Pricing Schedule'!$J$63,
IF(AND(I1073=110000,R1073&lt;=12.8,M1073&lt;=2),'[1]Pricing Schedule'!$J$97,
IF(AND(I1073=110000,R1073&gt;12.8,R1073&lt;=22.8,M1073&gt;3),'[1]Pricing Schedule'!$J$72,
IF(AND(I1073=110000,R1073&gt;12.8,R1073&lt;=22.8,M1073&lt;=3),'[1]Pricing Schedule'!$J$97,
IF(AND(I1073=110000,R1073&gt;22.8,R1073&lt;=30.2),'[1]Pricing Schedule'!$J$81,
IF(AND(I1073=110000,R1073&gt;30.2,R1073&lt;=45.9),'[1]Pricing Schedule'!$J$90,
IF(AND(I1073=110000,R1073&gt;45.9,R1073&lt;=123.4),'[1]Pricing Schedule'!$J$97,
IF(AND(I1073=110000,R1073&gt;123.4,R1073&lt;=168.2,M1073&lt;=10),'[1]Pricing Schedule'!$J$105,
IF(AND(I1073=110000,R1073&gt;123.4,R1073&lt;=168.2,M1073&gt;10),'[1]Pricing Schedule'!$J$113,
IF(AND(I1073=110000,R1073&gt;168.2,R1073&lt;=336.2,M1073&lt;=10),('[1]Pricing Schedule'!$J$105),
IF(AND(I1073=110000,R1073&gt;168.2,R1073&lt;=336.2,M1073&gt;10),('[1]Pricing Schedule'!$J$113),
IF(AND(I1073=110000,R1073&gt;336.4,R1073&lt;=504.6,M1073&lt;=10),('[1]Pricing Schedule'!$J$105),
IF(AND(I1073=110000,R1073&gt;336.4,R1073&lt;=504.6,M1073&gt;10),('[1]Pricing Schedule'!$J$113),
IF(AND(I1073=110000,R1073&gt;504.6,R1073&lt;=672.8,M1073&lt;=10),('[1]Pricing Schedule'!$J$105),
IF(AND(I1073=110000,R1073&gt;504.6,R1073&lt;=672.8,M1073&gt;10),('[1]Pricing Schedule'!$J$113),
IF(AND(I1073=110000,R1073&gt;672.8,R1073&lt;=841,M1073&lt;=10),('[1]Pricing Schedule'!$J$105),
IF(AND(I1073=110000,R1073&gt;672.8,R1073&lt;=841,M1073&gt;10),('[1]Pricing Schedule'!$J$113),
IF(AND(I1073=110000,R1073&gt;1682,R1073&lt;=1850.2,M1073&lt;=10),('[1]Pricing Schedule'!$J$105),
IF(AND(I1073=110000,R1073&gt;1682,R1073&lt;=1850.2,M1073&gt;10),('[1]Pricing Schedule'!$J$113),
IF(AND(I1073=110000,R1073&gt;2018.4,R1073&lt;=2186.6,M1073&lt;=10),('[1]Pricing Schedule'!$J$105),
IF(AND(I1073=110000,R1073&gt;2018.4,R1073&lt;=2186.6,M1073&gt;10),('[1]Pricing Schedule'!$J$113),999999999)))))))))))))))))))))))))))))))))))))))</f>
        <v>4</v>
      </c>
      <c r="U1073" s="40">
        <f t="shared" si="102"/>
        <v>216654.76190476189</v>
      </c>
      <c r="V1073" s="41">
        <f t="shared" si="103"/>
        <v>4.6156382218803227</v>
      </c>
      <c r="Y1073" s="23">
        <v>124</v>
      </c>
      <c r="Z1073" s="23">
        <v>555</v>
      </c>
      <c r="AR1073" s="35"/>
    </row>
    <row r="1074" spans="1:44">
      <c r="A1074" s="23">
        <v>1075</v>
      </c>
      <c r="B1074" s="23">
        <v>1075</v>
      </c>
      <c r="C1074" s="23" t="s">
        <v>1586</v>
      </c>
      <c r="D1074" s="23" t="s">
        <v>110</v>
      </c>
      <c r="E1074" s="23" t="s">
        <v>110</v>
      </c>
      <c r="F1074" s="23" t="s">
        <v>947</v>
      </c>
      <c r="G1074" s="23" t="s">
        <v>948</v>
      </c>
      <c r="H1074" s="23" t="s">
        <v>113</v>
      </c>
      <c r="I1074" s="13">
        <v>38000</v>
      </c>
      <c r="J1074" s="13">
        <v>38000</v>
      </c>
      <c r="K1074" s="13">
        <v>20000</v>
      </c>
      <c r="L1074" s="24">
        <v>6.4359999999999999</v>
      </c>
      <c r="M1074" s="37">
        <f t="shared" si="98"/>
        <v>7</v>
      </c>
      <c r="N1074" s="24">
        <v>0.55000000000000004</v>
      </c>
      <c r="O1074" s="13">
        <v>2</v>
      </c>
      <c r="P1074" s="36">
        <f t="shared" si="99"/>
        <v>0.55000000000000004</v>
      </c>
      <c r="Q1074" s="38">
        <f t="shared" si="100"/>
        <v>4.2</v>
      </c>
      <c r="R1074" s="37">
        <f t="shared" si="101"/>
        <v>4.2</v>
      </c>
      <c r="S1074" s="39">
        <f>IF(AND(I1074=38000,R1074&lt;=4.5,M1074&gt;8),'[1]Pricing Schedule'!$F$8+('[1]Pricing Schedule'!$F$9*M1074),
IF(AND(I1074=38000,R1074&lt;=4.5,M1074&lt;=8),'[1]Pricing Schedule'!$F$34+('[1]Pricing Schedule'!$F$36*M1074),
IF(AND(I1074=38000,R1074&gt;4.5,R1074&lt;=9,M1074&gt;8),'[1]Pricing Schedule'!$F$17+('[1]Pricing Schedule'!$F$18*M1074),
IF(AND(I1074=38000,R1074&gt;4.5,R1074&lt;=9,M1074&lt;=8),'[1]Pricing Schedule'!$F$34+('[1]Pricing Schedule'!$F$36*M1074),
IF(AND(I1074=38000,R1074&gt;9,R1074&lt;=12.8,M1074&gt;8),'[1]Pricing Schedule'!$F$26+('[1]Pricing Schedule'!$F$27*M1074),
IF(AND(I1074=38000,R1074&gt;9,R1074&lt;=12.8,M1074&lt;=8),'[1]Pricing Schedule'!$F$34+('[1]Pricing Schedule'!$F$36*M1074),
IF(AND(I1074=38000,R1074&gt;12.8,R1074&lt;=22.8),'[1]Pricing Schedule'!$F$34+('[1]Pricing Schedule'!$F$36*M1074),
IF(AND(I1074=38000,R1074&gt;22.8,R1074&lt;=30.2),'[1]Pricing Schedule'!$F$43+('[1]Pricing Schedule'!$F$45*M1074),
IF(AND(I1074=38000,R1074&gt;30.2,R1074&lt;=45.9),'[1]Pricing Schedule'!$F$52+('[1]Pricing Schedule'!$F$54*M1074),
IF(AND(I1074=38000,R1074&gt;45.9,R1074&lt;=123.4),'[1]Pricing Schedule'!$F$96+('[1]Pricing Schedule'!$F$97*M1074),
IF(AND(I1074=38000,R1074&gt;123.4,R1074&lt;=168.2,M1074&lt;=10),'[1]Pricing Schedule'!$F$103+('[1]Pricing Schedule'!$F$105*M1074),
IF(AND(I1074=38000,R1074&gt;123.4,R1074&lt;=168.2,M1074&gt;10),'[1]Pricing Schedule'!$F$111+('[1]Pricing Schedule'!$F$113*M1074),
IF(AND(I1074=38000,R1074&gt;157.4,R1074&lt;=336.4,M1074&lt;=10),('[1]Pricing Schedule'!$F$103+('[1]Pricing Schedule'!$F$105*M1074))*2,
IF(AND(I1074=38000,R1074&gt;157.4,R1074&lt;=336.4,M1074&gt;10),('[1]Pricing Schedule'!$F$111+('[1]Pricing Schedule'!$F$113*M1074))*2,
IF(AND(I1074=38000,R1074&gt;314.8,R1074&lt;=504.6,M1074&lt;=10),('[1]Pricing Schedule'!$F$103+('[1]Pricing Schedule'!$F$105*M1074))*3,
IF(AND(I1074=38000,R1074&gt;314.8,R1074&lt;=504.6,M1074&gt;10),('[1]Pricing Schedule'!$F$111+('[1]Pricing Schedule'!$F$113*M1074))*3,
IF(AND(I1074=38000,R1074&gt;472.2,R1074&lt;=672.8,M1074&lt;=10),('[1]Pricing Schedule'!$F$103+('[1]Pricing Schedule'!$F$105*M1074))*4,
IF(AND(I1074=38000,R1074&gt;472.2,R1074&lt;=672.8,M1074&gt;10),('[1]Pricing Schedule'!$F$111+('[1]Pricing Schedule'!$F$113*M1074))*4,
IF(AND(I1074=110000,R1074&lt;=12.8,M1074&gt;2),'[1]Pricing Schedule'!$F$62+('[1]Pricing Schedule'!$F$63*M1074),
IF(AND(I1074=110000,R1074&lt;=12.8,M1074&lt;=2),'[1]Pricing Schedule'!$F$96+('[1]Pricing Schedule'!$F$97*M1074),
IF(AND(I1074=110000,R1074&gt;12.8,R1074&lt;=22.8,M1074&gt;3),'[1]Pricing Schedule'!$F$71+('[1]Pricing Schedule'!$F$72*M1074),
IF(AND(I1074=110000,R1074&gt;12.8,R1074&lt;=22.8,M1074&lt;=3),'[1]Pricing Schedule'!$F$96+('[1]Pricing Schedule'!$F$97*M1074),
IF(AND(I1074=110000,R1074&gt;22.8,R1074&lt;=30.2),'[1]Pricing Schedule'!$F$80+('[1]Pricing Schedule'!$F$81*M1074),
IF(AND(I1074=110000,R1074&gt;30.2,R1074&lt;=45.9),'[1]Pricing Schedule'!$F$89+('[1]Pricing Schedule'!$F$90*M1074),
IF(AND(I1074=110000,R1074&gt;45.9,R1074&lt;=123.4),'[1]Pricing Schedule'!$F$96+('[1]Pricing Schedule'!$F$97*M1074),
IF(AND(I1074=110000,R1074&gt;123.4,R1074&lt;=168.2,M1074&lt;=10),'[1]Pricing Schedule'!$F$103+('[1]Pricing Schedule'!$F$105*M1074),
IF(AND(I1074=110000,R1074&gt;123.4,R1074&lt;=168.2,M1074&gt;10),'[1]Pricing Schedule'!$F$111+('[1]Pricing Schedule'!$F$113*M1074),
IF(AND(I1074=110000,R1074&gt;168.2,R1074&lt;=336.4,M1074&lt;=10),('[1]Pricing Schedule'!$F$103+('[1]Pricing Schedule'!$F$105*M1074))*2,
IF(AND(I1074=110000,R1074&gt;168.2,R1074&lt;=336.4,M1074&gt;10),('[1]Pricing Schedule'!$F$111+('[1]Pricing Schedule'!$F$113*M1074))*2,
IF(AND(I1074=110000,R1074&gt;336.4,R1074&lt;=504.6,M1074&lt;=10),('[1]Pricing Schedule'!$F$103+('[1]Pricing Schedule'!$F$105*M1074))*3,
IF(AND(I1074=110000,R1074&gt;336.4,R1074&lt;=504.6,M1074&gt;10),('[1]Pricing Schedule'!$F$111+('[1]Pricing Schedule'!$F$113*M1074))*3,
IF(AND(I1074=110000,R1074&gt;504.6,R1074&lt;=672.8,M1074&lt;=10),('[1]Pricing Schedule'!$F$103+('[1]Pricing Schedule'!$F$105*M1074))*4,
IF(AND(I1074=110000,R1074&gt;504.6,R1074&lt;=672.8,M1074&gt;10),('[1]Pricing Schedule'!$F$111+('[1]Pricing Schedule'!$F$113*M1074))*4,
IF(AND(I1074=110000,R1074&gt;672.8,R1074&lt;=841,M1074&lt;=10),('[1]Pricing Schedule'!$F$103+('[1]Pricing Schedule'!$F$105*M1074))*5,
IF(AND(I1074=110000,R1074&gt;672.8,R1074&lt;=841,M1074&gt;10),('[1]Pricing Schedule'!$F$111+('[1]Pricing Schedule'!$F$113*M1074))*5,
IF(AND(I1074=110000,R1074&gt;672.8,R1074&lt;=841,M1074&lt;=10),('[1]Pricing Schedule'!$F$103+('[1]Pricing Schedule'!$F$105*M1074))*5,
IF(AND(I1074=110000,R1074&gt;672.8,R1074&lt;=841,M1074&gt;10),('[1]Pricing Schedule'!$F$111+('[1]Pricing Schedule'!$F$113*M1074))*5,
IF(AND(I1074=110000,R1074&gt;1345.6,R1074&lt;=1513.8,M1074&lt;=10),('[1]Pricing Schedule'!$F$103+('[1]Pricing Schedule'!$F$105*M1074))*9,
IF(AND(I1074=110000,R1074&gt;1345.6,R1074&lt;=1513.8,M1074&gt;10),('[1]Pricing Schedule'!$F$111+('[1]Pricing Schedule'!$F$113*M1074))*9,
9999999999)))))))))))))))))))))))))))))))))))))))</f>
        <v>839680</v>
      </c>
      <c r="T1074" s="21">
        <f>IF(AND(I1074=38000,R1074&lt;=4.5,M1074&gt;8),'[1]Pricing Schedule'!$J$9,
IF(AND(I1074=38000,R1074&lt;=4.5,M1074&lt;=8),'[1]Pricing Schedule'!$J$36,
IF(AND(I1074=38000,R1074&gt;4.5,R1074&lt;=9,M1074&gt;8),'[1]Pricing Schedule'!$J$18,
IF(AND(I1074=38000,R1074&gt;4.5,R1074&lt;=9,M1074&lt;=8),'[1]Pricing Schedule'!$J$36,
IF(AND(I1074=38000,R1074&gt;9,R1074&lt;=12.8,M1074&gt;8),'[1]Pricing Schedule'!$J$27,
IF(AND(I1074=38000,R1074&gt;9,R1074&lt;=12.8,M1074&lt;=8),'[1]Pricing Schedule'!$J$36,
IF(AND(I1074=38000,R1074&gt;12.8,R1074&lt;=22.8),'[1]Pricing Schedule'!$J$36,
IF(AND(I1074=38000,R1074&gt;22.8,R1074&lt;=30.2),'[1]Pricing Schedule'!$J$45,
IF(AND(I1074=38000,R1074&gt;30.2,R1074&lt;=45.9),'[1]Pricing Schedule'!$J$54,
IF(AND(I1074=38000,R1074&gt;45.9,R1074&lt;=123.4),'[1]Pricing Schedule'!$J$97,
IF(AND(I1074=38000,R1074&gt;123.4,R1074&lt;=168.2,M1074&lt;=10),'[1]Pricing Schedule'!$J$105,
IF(AND(I1074=38000,R1074&gt;123.4,R1074&lt;=168.2,M1074&gt;10),'[1]Pricing Schedule'!$J$113,
IF(AND(I1074=38000,R1074&gt;168.2,R1074&lt;=336.4,M1074&lt;=10),('[1]Pricing Schedule'!$J$105),
IF(AND(I1074=38000,R1074&gt;168.2,R1074&lt;=336.4,M1074&gt;10),('[1]Pricing Schedule'!$J$113),
IF(AND(I1074=38000,R1074&gt;336.4,R1074&lt;=504.6,M1074&lt;=10),('[1]Pricing Schedule'!$J$105),
IF(AND(I1074=38000,R1074&gt;336.4,R1074&lt;=504.6,M1074&gt;10),('[1]Pricing Schedule'!$J$113),
IF(AND(I1074=38000,R1074&gt;504.6,R1074&lt;=672.8,M1074&lt;=10),('[1]Pricing Schedule'!$J$105),
IF(AND(I1074=38000,R1074&gt;504.6,R1074&lt;=672.8,M1074&gt;10),('[1]Pricing Schedule'!$J$113),
IF(AND(I1074=110000,R1074&lt;=12.8,M1074&gt;2),'[1]Pricing Schedule'!$J$63,
IF(AND(I1074=110000,R1074&lt;=12.8,M1074&lt;=2),'[1]Pricing Schedule'!$J$97,
IF(AND(I1074=110000,R1074&gt;12.8,R1074&lt;=22.8,M1074&gt;3),'[1]Pricing Schedule'!$J$72,
IF(AND(I1074=110000,R1074&gt;12.8,R1074&lt;=22.8,M1074&lt;=3),'[1]Pricing Schedule'!$J$97,
IF(AND(I1074=110000,R1074&gt;22.8,R1074&lt;=30.2),'[1]Pricing Schedule'!$J$81,
IF(AND(I1074=110000,R1074&gt;30.2,R1074&lt;=45.9),'[1]Pricing Schedule'!$J$90,
IF(AND(I1074=110000,R1074&gt;45.9,R1074&lt;=123.4),'[1]Pricing Schedule'!$J$97,
IF(AND(I1074=110000,R1074&gt;123.4,R1074&lt;=168.2,M1074&lt;=10),'[1]Pricing Schedule'!$J$105,
IF(AND(I1074=110000,R1074&gt;123.4,R1074&lt;=168.2,M1074&gt;10),'[1]Pricing Schedule'!$J$113,
IF(AND(I1074=110000,R1074&gt;168.2,R1074&lt;=336.2,M1074&lt;=10),('[1]Pricing Schedule'!$J$105),
IF(AND(I1074=110000,R1074&gt;168.2,R1074&lt;=336.2,M1074&gt;10),('[1]Pricing Schedule'!$J$113),
IF(AND(I1074=110000,R1074&gt;336.4,R1074&lt;=504.6,M1074&lt;=10),('[1]Pricing Schedule'!$J$105),
IF(AND(I1074=110000,R1074&gt;336.4,R1074&lt;=504.6,M1074&gt;10),('[1]Pricing Schedule'!$J$113),
IF(AND(I1074=110000,R1074&gt;504.6,R1074&lt;=672.8,M1074&lt;=10),('[1]Pricing Schedule'!$J$105),
IF(AND(I1074=110000,R1074&gt;504.6,R1074&lt;=672.8,M1074&gt;10),('[1]Pricing Schedule'!$J$113),
IF(AND(I1074=110000,R1074&gt;672.8,R1074&lt;=841,M1074&lt;=10),('[1]Pricing Schedule'!$J$105),
IF(AND(I1074=110000,R1074&gt;672.8,R1074&lt;=841,M1074&gt;10),('[1]Pricing Schedule'!$J$113),
IF(AND(I1074=110000,R1074&gt;1682,R1074&lt;=1850.2,M1074&lt;=10),('[1]Pricing Schedule'!$J$105),
IF(AND(I1074=110000,R1074&gt;1682,R1074&lt;=1850.2,M1074&gt;10),('[1]Pricing Schedule'!$J$113),
IF(AND(I1074=110000,R1074&gt;2018.4,R1074&lt;=2186.6,M1074&lt;=10),('[1]Pricing Schedule'!$J$105),
IF(AND(I1074=110000,R1074&gt;2018.4,R1074&lt;=2186.6,M1074&gt;10),('[1]Pricing Schedule'!$J$113),999999999)))))))))))))))))))))))))))))))))))))))</f>
        <v>4</v>
      </c>
      <c r="U1074" s="40">
        <f t="shared" si="102"/>
        <v>199923.80952380953</v>
      </c>
      <c r="V1074" s="41">
        <f t="shared" si="103"/>
        <v>5.0019054878048781</v>
      </c>
      <c r="Y1074" s="23">
        <v>570</v>
      </c>
      <c r="Z1074" s="23">
        <v>555</v>
      </c>
      <c r="AR1074" s="35"/>
    </row>
    <row r="1075" spans="1:44">
      <c r="A1075" s="23">
        <v>1076</v>
      </c>
      <c r="B1075" s="23">
        <v>1076</v>
      </c>
      <c r="C1075" s="23" t="s">
        <v>1587</v>
      </c>
      <c r="D1075" s="23" t="s">
        <v>344</v>
      </c>
      <c r="E1075" s="23" t="s">
        <v>344</v>
      </c>
      <c r="F1075" s="23" t="s">
        <v>1588</v>
      </c>
      <c r="G1075" s="23" t="s">
        <v>1589</v>
      </c>
      <c r="H1075" s="23" t="s">
        <v>133</v>
      </c>
      <c r="I1075" s="13">
        <v>110000</v>
      </c>
      <c r="J1075" s="13">
        <v>110000</v>
      </c>
      <c r="K1075" s="13">
        <v>38000</v>
      </c>
      <c r="L1075" s="24">
        <v>8.2040000000000006</v>
      </c>
      <c r="M1075" s="37">
        <f t="shared" si="98"/>
        <v>9</v>
      </c>
      <c r="N1075" s="24">
        <v>8.9309999999999903</v>
      </c>
      <c r="O1075" s="13">
        <v>2</v>
      </c>
      <c r="P1075" s="36">
        <f t="shared" si="99"/>
        <v>6.6982499999999927</v>
      </c>
      <c r="Q1075" s="38">
        <f t="shared" si="100"/>
        <v>79.8</v>
      </c>
      <c r="R1075" s="37">
        <f t="shared" si="101"/>
        <v>79.8</v>
      </c>
      <c r="S1075" s="39">
        <f>IF(AND(I1075=38000,R1075&lt;=4.5,M1075&gt;8),'[1]Pricing Schedule'!$F$8+('[1]Pricing Schedule'!$F$9*M1075),
IF(AND(I1075=38000,R1075&lt;=4.5,M1075&lt;=8),'[1]Pricing Schedule'!$F$34+('[1]Pricing Schedule'!$F$36*M1075),
IF(AND(I1075=38000,R1075&gt;4.5,R1075&lt;=9,M1075&gt;8),'[1]Pricing Schedule'!$F$17+('[1]Pricing Schedule'!$F$18*M1075),
IF(AND(I1075=38000,R1075&gt;4.5,R1075&lt;=9,M1075&lt;=8),'[1]Pricing Schedule'!$F$34+('[1]Pricing Schedule'!$F$36*M1075),
IF(AND(I1075=38000,R1075&gt;9,R1075&lt;=12.8,M1075&gt;8),'[1]Pricing Schedule'!$F$26+('[1]Pricing Schedule'!$F$27*M1075),
IF(AND(I1075=38000,R1075&gt;9,R1075&lt;=12.8,M1075&lt;=8),'[1]Pricing Schedule'!$F$34+('[1]Pricing Schedule'!$F$36*M1075),
IF(AND(I1075=38000,R1075&gt;12.8,R1075&lt;=22.8),'[1]Pricing Schedule'!$F$34+('[1]Pricing Schedule'!$F$36*M1075),
IF(AND(I1075=38000,R1075&gt;22.8,R1075&lt;=30.2),'[1]Pricing Schedule'!$F$43+('[1]Pricing Schedule'!$F$45*M1075),
IF(AND(I1075=38000,R1075&gt;30.2,R1075&lt;=45.9),'[1]Pricing Schedule'!$F$52+('[1]Pricing Schedule'!$F$54*M1075),
IF(AND(I1075=38000,R1075&gt;45.9,R1075&lt;=123.4),'[1]Pricing Schedule'!$F$96+('[1]Pricing Schedule'!$F$97*M1075),
IF(AND(I1075=38000,R1075&gt;123.4,R1075&lt;=168.2,M1075&lt;=10),'[1]Pricing Schedule'!$F$103+('[1]Pricing Schedule'!$F$105*M1075),
IF(AND(I1075=38000,R1075&gt;123.4,R1075&lt;=168.2,M1075&gt;10),'[1]Pricing Schedule'!$F$111+('[1]Pricing Schedule'!$F$113*M1075),
IF(AND(I1075=38000,R1075&gt;157.4,R1075&lt;=336.4,M1075&lt;=10),('[1]Pricing Schedule'!$F$103+('[1]Pricing Schedule'!$F$105*M1075))*2,
IF(AND(I1075=38000,R1075&gt;157.4,R1075&lt;=336.4,M1075&gt;10),('[1]Pricing Schedule'!$F$111+('[1]Pricing Schedule'!$F$113*M1075))*2,
IF(AND(I1075=38000,R1075&gt;314.8,R1075&lt;=504.6,M1075&lt;=10),('[1]Pricing Schedule'!$F$103+('[1]Pricing Schedule'!$F$105*M1075))*3,
IF(AND(I1075=38000,R1075&gt;314.8,R1075&lt;=504.6,M1075&gt;10),('[1]Pricing Schedule'!$F$111+('[1]Pricing Schedule'!$F$113*M1075))*3,
IF(AND(I1075=38000,R1075&gt;472.2,R1075&lt;=672.8,M1075&lt;=10),('[1]Pricing Schedule'!$F$103+('[1]Pricing Schedule'!$F$105*M1075))*4,
IF(AND(I1075=38000,R1075&gt;472.2,R1075&lt;=672.8,M1075&gt;10),('[1]Pricing Schedule'!$F$111+('[1]Pricing Schedule'!$F$113*M1075))*4,
IF(AND(I1075=110000,R1075&lt;=12.8,M1075&gt;2),'[1]Pricing Schedule'!$F$62+('[1]Pricing Schedule'!$F$63*M1075),
IF(AND(I1075=110000,R1075&lt;=12.8,M1075&lt;=2),'[1]Pricing Schedule'!$F$96+('[1]Pricing Schedule'!$F$97*M1075),
IF(AND(I1075=110000,R1075&gt;12.8,R1075&lt;=22.8,M1075&gt;3),'[1]Pricing Schedule'!$F$71+('[1]Pricing Schedule'!$F$72*M1075),
IF(AND(I1075=110000,R1075&gt;12.8,R1075&lt;=22.8,M1075&lt;=3),'[1]Pricing Schedule'!$F$96+('[1]Pricing Schedule'!$F$97*M1075),
IF(AND(I1075=110000,R1075&gt;22.8,R1075&lt;=30.2),'[1]Pricing Schedule'!$F$80+('[1]Pricing Schedule'!$F$81*M1075),
IF(AND(I1075=110000,R1075&gt;30.2,R1075&lt;=45.9),'[1]Pricing Schedule'!$F$89+('[1]Pricing Schedule'!$F$90*M1075),
IF(AND(I1075=110000,R1075&gt;45.9,R1075&lt;=123.4),'[1]Pricing Schedule'!$F$96+('[1]Pricing Schedule'!$F$97*M1075),
IF(AND(I1075=110000,R1075&gt;123.4,R1075&lt;=168.2,M1075&lt;=10),'[1]Pricing Schedule'!$F$103+('[1]Pricing Schedule'!$F$105*M1075),
IF(AND(I1075=110000,R1075&gt;123.4,R1075&lt;=168.2,M1075&gt;10),'[1]Pricing Schedule'!$F$111+('[1]Pricing Schedule'!$F$113*M1075),
IF(AND(I1075=110000,R1075&gt;168.2,R1075&lt;=336.4,M1075&lt;=10),('[1]Pricing Schedule'!$F$103+('[1]Pricing Schedule'!$F$105*M1075))*2,
IF(AND(I1075=110000,R1075&gt;168.2,R1075&lt;=336.4,M1075&gt;10),('[1]Pricing Schedule'!$F$111+('[1]Pricing Schedule'!$F$113*M1075))*2,
IF(AND(I1075=110000,R1075&gt;336.4,R1075&lt;=504.6,M1075&lt;=10),('[1]Pricing Schedule'!$F$103+('[1]Pricing Schedule'!$F$105*M1075))*3,
IF(AND(I1075=110000,R1075&gt;336.4,R1075&lt;=504.6,M1075&gt;10),('[1]Pricing Schedule'!$F$111+('[1]Pricing Schedule'!$F$113*M1075))*3,
IF(AND(I1075=110000,R1075&gt;504.6,R1075&lt;=672.8,M1075&lt;=10),('[1]Pricing Schedule'!$F$103+('[1]Pricing Schedule'!$F$105*M1075))*4,
IF(AND(I1075=110000,R1075&gt;504.6,R1075&lt;=672.8,M1075&gt;10),('[1]Pricing Schedule'!$F$111+('[1]Pricing Schedule'!$F$113*M1075))*4,
IF(AND(I1075=110000,R1075&gt;672.8,R1075&lt;=841,M1075&lt;=10),('[1]Pricing Schedule'!$F$103+('[1]Pricing Schedule'!$F$105*M1075))*5,
IF(AND(I1075=110000,R1075&gt;672.8,R1075&lt;=841,M1075&gt;10),('[1]Pricing Schedule'!$F$111+('[1]Pricing Schedule'!$F$113*M1075))*5,
IF(AND(I1075=110000,R1075&gt;672.8,R1075&lt;=841,M1075&lt;=10),('[1]Pricing Schedule'!$F$103+('[1]Pricing Schedule'!$F$105*M1075))*5,
IF(AND(I1075=110000,R1075&gt;672.8,R1075&lt;=841,M1075&gt;10),('[1]Pricing Schedule'!$F$111+('[1]Pricing Schedule'!$F$113*M1075))*5,
IF(AND(I1075=110000,R1075&gt;1345.6,R1075&lt;=1513.8,M1075&lt;=10),('[1]Pricing Schedule'!$F$103+('[1]Pricing Schedule'!$F$105*M1075))*9,
IF(AND(I1075=110000,R1075&gt;1345.6,R1075&lt;=1513.8,M1075&gt;10),('[1]Pricing Schedule'!$F$111+('[1]Pricing Schedule'!$F$113*M1075))*9,
9999999999)))))))))))))))))))))))))))))))))))))))</f>
        <v>2815750</v>
      </c>
      <c r="T1075" s="21">
        <f>IF(AND(I1075=38000,R1075&lt;=4.5,M1075&gt;8),'[1]Pricing Schedule'!$J$9,
IF(AND(I1075=38000,R1075&lt;=4.5,M1075&lt;=8),'[1]Pricing Schedule'!$J$36,
IF(AND(I1075=38000,R1075&gt;4.5,R1075&lt;=9,M1075&gt;8),'[1]Pricing Schedule'!$J$18,
IF(AND(I1075=38000,R1075&gt;4.5,R1075&lt;=9,M1075&lt;=8),'[1]Pricing Schedule'!$J$36,
IF(AND(I1075=38000,R1075&gt;9,R1075&lt;=12.8,M1075&gt;8),'[1]Pricing Schedule'!$J$27,
IF(AND(I1075=38000,R1075&gt;9,R1075&lt;=12.8,M1075&lt;=8),'[1]Pricing Schedule'!$J$36,
IF(AND(I1075=38000,R1075&gt;12.8,R1075&lt;=22.8),'[1]Pricing Schedule'!$J$36,
IF(AND(I1075=38000,R1075&gt;22.8,R1075&lt;=30.2),'[1]Pricing Schedule'!$J$45,
IF(AND(I1075=38000,R1075&gt;30.2,R1075&lt;=45.9),'[1]Pricing Schedule'!$J$54,
IF(AND(I1075=38000,R1075&gt;45.9,R1075&lt;=123.4),'[1]Pricing Schedule'!$J$97,
IF(AND(I1075=38000,R1075&gt;123.4,R1075&lt;=168.2,M1075&lt;=10),'[1]Pricing Schedule'!$J$105,
IF(AND(I1075=38000,R1075&gt;123.4,R1075&lt;=168.2,M1075&gt;10),'[1]Pricing Schedule'!$J$113,
IF(AND(I1075=38000,R1075&gt;168.2,R1075&lt;=336.4,M1075&lt;=10),('[1]Pricing Schedule'!$J$105),
IF(AND(I1075=38000,R1075&gt;168.2,R1075&lt;=336.4,M1075&gt;10),('[1]Pricing Schedule'!$J$113),
IF(AND(I1075=38000,R1075&gt;336.4,R1075&lt;=504.6,M1075&lt;=10),('[1]Pricing Schedule'!$J$105),
IF(AND(I1075=38000,R1075&gt;336.4,R1075&lt;=504.6,M1075&gt;10),('[1]Pricing Schedule'!$J$113),
IF(AND(I1075=38000,R1075&gt;504.6,R1075&lt;=672.8,M1075&lt;=10),('[1]Pricing Schedule'!$J$105),
IF(AND(I1075=38000,R1075&gt;504.6,R1075&lt;=672.8,M1075&gt;10),('[1]Pricing Schedule'!$J$113),
IF(AND(I1075=110000,R1075&lt;=12.8,M1075&gt;2),'[1]Pricing Schedule'!$J$63,
IF(AND(I1075=110000,R1075&lt;=12.8,M1075&lt;=2),'[1]Pricing Schedule'!$J$97,
IF(AND(I1075=110000,R1075&gt;12.8,R1075&lt;=22.8,M1075&gt;3),'[1]Pricing Schedule'!$J$72,
IF(AND(I1075=110000,R1075&gt;12.8,R1075&lt;=22.8,M1075&lt;=3),'[1]Pricing Schedule'!$J$97,
IF(AND(I1075=110000,R1075&gt;22.8,R1075&lt;=30.2),'[1]Pricing Schedule'!$J$81,
IF(AND(I1075=110000,R1075&gt;30.2,R1075&lt;=45.9),'[1]Pricing Schedule'!$J$90,
IF(AND(I1075=110000,R1075&gt;45.9,R1075&lt;=123.4),'[1]Pricing Schedule'!$J$97,
IF(AND(I1075=110000,R1075&gt;123.4,R1075&lt;=168.2,M1075&lt;=10),'[1]Pricing Schedule'!$J$105,
IF(AND(I1075=110000,R1075&gt;123.4,R1075&lt;=168.2,M1075&gt;10),'[1]Pricing Schedule'!$J$113,
IF(AND(I1075=110000,R1075&gt;168.2,R1075&lt;=336.2,M1075&lt;=10),('[1]Pricing Schedule'!$J$105),
IF(AND(I1075=110000,R1075&gt;168.2,R1075&lt;=336.2,M1075&gt;10),('[1]Pricing Schedule'!$J$113),
IF(AND(I1075=110000,R1075&gt;336.4,R1075&lt;=504.6,M1075&lt;=10),('[1]Pricing Schedule'!$J$105),
IF(AND(I1075=110000,R1075&gt;336.4,R1075&lt;=504.6,M1075&gt;10),('[1]Pricing Schedule'!$J$113),
IF(AND(I1075=110000,R1075&gt;504.6,R1075&lt;=672.8,M1075&lt;=10),('[1]Pricing Schedule'!$J$105),
IF(AND(I1075=110000,R1075&gt;504.6,R1075&lt;=672.8,M1075&gt;10),('[1]Pricing Schedule'!$J$113),
IF(AND(I1075=110000,R1075&gt;672.8,R1075&lt;=841,M1075&lt;=10),('[1]Pricing Schedule'!$J$105),
IF(AND(I1075=110000,R1075&gt;672.8,R1075&lt;=841,M1075&gt;10),('[1]Pricing Schedule'!$J$113),
IF(AND(I1075=110000,R1075&gt;1682,R1075&lt;=1850.2,M1075&lt;=10),('[1]Pricing Schedule'!$J$105),
IF(AND(I1075=110000,R1075&gt;1682,R1075&lt;=1850.2,M1075&gt;10),('[1]Pricing Schedule'!$J$113),
IF(AND(I1075=110000,R1075&gt;2018.4,R1075&lt;=2186.6,M1075&lt;=10),('[1]Pricing Schedule'!$J$105),
IF(AND(I1075=110000,R1075&gt;2018.4,R1075&lt;=2186.6,M1075&gt;10),('[1]Pricing Schedule'!$J$113),999999999)))))))))))))))))))))))))))))))))))))))</f>
        <v>11</v>
      </c>
      <c r="U1075" s="40">
        <f t="shared" si="102"/>
        <v>35285.087719298244</v>
      </c>
      <c r="V1075" s="41">
        <f t="shared" si="103"/>
        <v>28.340584213797388</v>
      </c>
      <c r="Y1075" s="23">
        <v>64</v>
      </c>
      <c r="Z1075" s="23">
        <v>295</v>
      </c>
      <c r="AR1075" s="35"/>
    </row>
    <row r="1076" spans="1:44">
      <c r="A1076" s="23">
        <v>1077</v>
      </c>
      <c r="B1076" s="23">
        <v>1077</v>
      </c>
      <c r="C1076" s="23" t="s">
        <v>1590</v>
      </c>
      <c r="D1076" s="23" t="s">
        <v>141</v>
      </c>
      <c r="E1076" s="23" t="s">
        <v>141</v>
      </c>
      <c r="F1076" s="23" t="s">
        <v>153</v>
      </c>
      <c r="G1076" s="23" t="s">
        <v>154</v>
      </c>
      <c r="H1076" s="23" t="s">
        <v>133</v>
      </c>
      <c r="I1076" s="13">
        <v>110000</v>
      </c>
      <c r="J1076" s="13">
        <v>110000</v>
      </c>
      <c r="K1076" s="13">
        <v>38000</v>
      </c>
      <c r="L1076" s="24">
        <v>5.7610000000000001</v>
      </c>
      <c r="M1076" s="37">
        <f t="shared" si="98"/>
        <v>6</v>
      </c>
      <c r="N1076" s="24">
        <v>0.36199999999999999</v>
      </c>
      <c r="O1076" s="13">
        <v>2</v>
      </c>
      <c r="P1076" s="36">
        <f t="shared" si="99"/>
        <v>0.36199999999999999</v>
      </c>
      <c r="Q1076" s="38">
        <f t="shared" si="100"/>
        <v>4.2</v>
      </c>
      <c r="R1076" s="37">
        <f t="shared" si="101"/>
        <v>4.2</v>
      </c>
      <c r="S1076" s="39">
        <f>IF(AND(I1076=38000,R1076&lt;=4.5,M1076&gt;8),'[1]Pricing Schedule'!$F$8+('[1]Pricing Schedule'!$F$9*M1076),
IF(AND(I1076=38000,R1076&lt;=4.5,M1076&lt;=8),'[1]Pricing Schedule'!$F$34+('[1]Pricing Schedule'!$F$36*M1076),
IF(AND(I1076=38000,R1076&gt;4.5,R1076&lt;=9,M1076&gt;8),'[1]Pricing Schedule'!$F$17+('[1]Pricing Schedule'!$F$18*M1076),
IF(AND(I1076=38000,R1076&gt;4.5,R1076&lt;=9,M1076&lt;=8),'[1]Pricing Schedule'!$F$34+('[1]Pricing Schedule'!$F$36*M1076),
IF(AND(I1076=38000,R1076&gt;9,R1076&lt;=12.8,M1076&gt;8),'[1]Pricing Schedule'!$F$26+('[1]Pricing Schedule'!$F$27*M1076),
IF(AND(I1076=38000,R1076&gt;9,R1076&lt;=12.8,M1076&lt;=8),'[1]Pricing Schedule'!$F$34+('[1]Pricing Schedule'!$F$36*M1076),
IF(AND(I1076=38000,R1076&gt;12.8,R1076&lt;=22.8),'[1]Pricing Schedule'!$F$34+('[1]Pricing Schedule'!$F$36*M1076),
IF(AND(I1076=38000,R1076&gt;22.8,R1076&lt;=30.2),'[1]Pricing Schedule'!$F$43+('[1]Pricing Schedule'!$F$45*M1076),
IF(AND(I1076=38000,R1076&gt;30.2,R1076&lt;=45.9),'[1]Pricing Schedule'!$F$52+('[1]Pricing Schedule'!$F$54*M1076),
IF(AND(I1076=38000,R1076&gt;45.9,R1076&lt;=123.4),'[1]Pricing Schedule'!$F$96+('[1]Pricing Schedule'!$F$97*M1076),
IF(AND(I1076=38000,R1076&gt;123.4,R1076&lt;=168.2,M1076&lt;=10),'[1]Pricing Schedule'!$F$103+('[1]Pricing Schedule'!$F$105*M1076),
IF(AND(I1076=38000,R1076&gt;123.4,R1076&lt;=168.2,M1076&gt;10),'[1]Pricing Schedule'!$F$111+('[1]Pricing Schedule'!$F$113*M1076),
IF(AND(I1076=38000,R1076&gt;157.4,R1076&lt;=336.4,M1076&lt;=10),('[1]Pricing Schedule'!$F$103+('[1]Pricing Schedule'!$F$105*M1076))*2,
IF(AND(I1076=38000,R1076&gt;157.4,R1076&lt;=336.4,M1076&gt;10),('[1]Pricing Schedule'!$F$111+('[1]Pricing Schedule'!$F$113*M1076))*2,
IF(AND(I1076=38000,R1076&gt;314.8,R1076&lt;=504.6,M1076&lt;=10),('[1]Pricing Schedule'!$F$103+('[1]Pricing Schedule'!$F$105*M1076))*3,
IF(AND(I1076=38000,R1076&gt;314.8,R1076&lt;=504.6,M1076&gt;10),('[1]Pricing Schedule'!$F$111+('[1]Pricing Schedule'!$F$113*M1076))*3,
IF(AND(I1076=38000,R1076&gt;472.2,R1076&lt;=672.8,M1076&lt;=10),('[1]Pricing Schedule'!$F$103+('[1]Pricing Schedule'!$F$105*M1076))*4,
IF(AND(I1076=38000,R1076&gt;472.2,R1076&lt;=672.8,M1076&gt;10),('[1]Pricing Schedule'!$F$111+('[1]Pricing Schedule'!$F$113*M1076))*4,
IF(AND(I1076=110000,R1076&lt;=12.8,M1076&gt;2),'[1]Pricing Schedule'!$F$62+('[1]Pricing Schedule'!$F$63*M1076),
IF(AND(I1076=110000,R1076&lt;=12.8,M1076&lt;=2),'[1]Pricing Schedule'!$F$96+('[1]Pricing Schedule'!$F$97*M1076),
IF(AND(I1076=110000,R1076&gt;12.8,R1076&lt;=22.8,M1076&gt;3),'[1]Pricing Schedule'!$F$71+('[1]Pricing Schedule'!$F$72*M1076),
IF(AND(I1076=110000,R1076&gt;12.8,R1076&lt;=22.8,M1076&lt;=3),'[1]Pricing Schedule'!$F$96+('[1]Pricing Schedule'!$F$97*M1076),
IF(AND(I1076=110000,R1076&gt;22.8,R1076&lt;=30.2),'[1]Pricing Schedule'!$F$80+('[1]Pricing Schedule'!$F$81*M1076),
IF(AND(I1076=110000,R1076&gt;30.2,R1076&lt;=45.9),'[1]Pricing Schedule'!$F$89+('[1]Pricing Schedule'!$F$90*M1076),
IF(AND(I1076=110000,R1076&gt;45.9,R1076&lt;=123.4),'[1]Pricing Schedule'!$F$96+('[1]Pricing Schedule'!$F$97*M1076),
IF(AND(I1076=110000,R1076&gt;123.4,R1076&lt;=168.2,M1076&lt;=10),'[1]Pricing Schedule'!$F$103+('[1]Pricing Schedule'!$F$105*M1076),
IF(AND(I1076=110000,R1076&gt;123.4,R1076&lt;=168.2,M1076&gt;10),'[1]Pricing Schedule'!$F$111+('[1]Pricing Schedule'!$F$113*M1076),
IF(AND(I1076=110000,R1076&gt;168.2,R1076&lt;=336.4,M1076&lt;=10),('[1]Pricing Schedule'!$F$103+('[1]Pricing Schedule'!$F$105*M1076))*2,
IF(AND(I1076=110000,R1076&gt;168.2,R1076&lt;=336.4,M1076&gt;10),('[1]Pricing Schedule'!$F$111+('[1]Pricing Schedule'!$F$113*M1076))*2,
IF(AND(I1076=110000,R1076&gt;336.4,R1076&lt;=504.6,M1076&lt;=10),('[1]Pricing Schedule'!$F$103+('[1]Pricing Schedule'!$F$105*M1076))*3,
IF(AND(I1076=110000,R1076&gt;336.4,R1076&lt;=504.6,M1076&gt;10),('[1]Pricing Schedule'!$F$111+('[1]Pricing Schedule'!$F$113*M1076))*3,
IF(AND(I1076=110000,R1076&gt;504.6,R1076&lt;=672.8,M1076&lt;=10),('[1]Pricing Schedule'!$F$103+('[1]Pricing Schedule'!$F$105*M1076))*4,
IF(AND(I1076=110000,R1076&gt;504.6,R1076&lt;=672.8,M1076&gt;10),('[1]Pricing Schedule'!$F$111+('[1]Pricing Schedule'!$F$113*M1076))*4,
IF(AND(I1076=110000,R1076&gt;672.8,R1076&lt;=841,M1076&lt;=10),('[1]Pricing Schedule'!$F$103+('[1]Pricing Schedule'!$F$105*M1076))*5,
IF(AND(I1076=110000,R1076&gt;672.8,R1076&lt;=841,M1076&gt;10),('[1]Pricing Schedule'!$F$111+('[1]Pricing Schedule'!$F$113*M1076))*5,
IF(AND(I1076=110000,R1076&gt;672.8,R1076&lt;=841,M1076&lt;=10),('[1]Pricing Schedule'!$F$103+('[1]Pricing Schedule'!$F$105*M1076))*5,
IF(AND(I1076=110000,R1076&gt;672.8,R1076&lt;=841,M1076&gt;10),('[1]Pricing Schedule'!$F$111+('[1]Pricing Schedule'!$F$113*M1076))*5,
IF(AND(I1076=110000,R1076&gt;1345.6,R1076&lt;=1513.8,M1076&lt;=10),('[1]Pricing Schedule'!$F$103+('[1]Pricing Schedule'!$F$105*M1076))*9,
IF(AND(I1076=110000,R1076&gt;1345.6,R1076&lt;=1513.8,M1076&gt;10),('[1]Pricing Schedule'!$F$111+('[1]Pricing Schedule'!$F$113*M1076))*9,
9999999999)))))))))))))))))))))))))))))))))))))))</f>
        <v>1732670</v>
      </c>
      <c r="T1076" s="21">
        <f>IF(AND(I1076=38000,R1076&lt;=4.5,M1076&gt;8),'[1]Pricing Schedule'!$J$9,
IF(AND(I1076=38000,R1076&lt;=4.5,M1076&lt;=8),'[1]Pricing Schedule'!$J$36,
IF(AND(I1076=38000,R1076&gt;4.5,R1076&lt;=9,M1076&gt;8),'[1]Pricing Schedule'!$J$18,
IF(AND(I1076=38000,R1076&gt;4.5,R1076&lt;=9,M1076&lt;=8),'[1]Pricing Schedule'!$J$36,
IF(AND(I1076=38000,R1076&gt;9,R1076&lt;=12.8,M1076&gt;8),'[1]Pricing Schedule'!$J$27,
IF(AND(I1076=38000,R1076&gt;9,R1076&lt;=12.8,M1076&lt;=8),'[1]Pricing Schedule'!$J$36,
IF(AND(I1076=38000,R1076&gt;12.8,R1076&lt;=22.8),'[1]Pricing Schedule'!$J$36,
IF(AND(I1076=38000,R1076&gt;22.8,R1076&lt;=30.2),'[1]Pricing Schedule'!$J$45,
IF(AND(I1076=38000,R1076&gt;30.2,R1076&lt;=45.9),'[1]Pricing Schedule'!$J$54,
IF(AND(I1076=38000,R1076&gt;45.9,R1076&lt;=123.4),'[1]Pricing Schedule'!$J$97,
IF(AND(I1076=38000,R1076&gt;123.4,R1076&lt;=168.2,M1076&lt;=10),'[1]Pricing Schedule'!$J$105,
IF(AND(I1076=38000,R1076&gt;123.4,R1076&lt;=168.2,M1076&gt;10),'[1]Pricing Schedule'!$J$113,
IF(AND(I1076=38000,R1076&gt;168.2,R1076&lt;=336.4,M1076&lt;=10),('[1]Pricing Schedule'!$J$105),
IF(AND(I1076=38000,R1076&gt;168.2,R1076&lt;=336.4,M1076&gt;10),('[1]Pricing Schedule'!$J$113),
IF(AND(I1076=38000,R1076&gt;336.4,R1076&lt;=504.6,M1076&lt;=10),('[1]Pricing Schedule'!$J$105),
IF(AND(I1076=38000,R1076&gt;336.4,R1076&lt;=504.6,M1076&gt;10),('[1]Pricing Schedule'!$J$113),
IF(AND(I1076=38000,R1076&gt;504.6,R1076&lt;=672.8,M1076&lt;=10),('[1]Pricing Schedule'!$J$105),
IF(AND(I1076=38000,R1076&gt;504.6,R1076&lt;=672.8,M1076&gt;10),('[1]Pricing Schedule'!$J$113),
IF(AND(I1076=110000,R1076&lt;=12.8,M1076&gt;2),'[1]Pricing Schedule'!$J$63,
IF(AND(I1076=110000,R1076&lt;=12.8,M1076&lt;=2),'[1]Pricing Schedule'!$J$97,
IF(AND(I1076=110000,R1076&gt;12.8,R1076&lt;=22.8,M1076&gt;3),'[1]Pricing Schedule'!$J$72,
IF(AND(I1076=110000,R1076&gt;12.8,R1076&lt;=22.8,M1076&lt;=3),'[1]Pricing Schedule'!$J$97,
IF(AND(I1076=110000,R1076&gt;22.8,R1076&lt;=30.2),'[1]Pricing Schedule'!$J$81,
IF(AND(I1076=110000,R1076&gt;30.2,R1076&lt;=45.9),'[1]Pricing Schedule'!$J$90,
IF(AND(I1076=110000,R1076&gt;45.9,R1076&lt;=123.4),'[1]Pricing Schedule'!$J$97,
IF(AND(I1076=110000,R1076&gt;123.4,R1076&lt;=168.2,M1076&lt;=10),'[1]Pricing Schedule'!$J$105,
IF(AND(I1076=110000,R1076&gt;123.4,R1076&lt;=168.2,M1076&gt;10),'[1]Pricing Schedule'!$J$113,
IF(AND(I1076=110000,R1076&gt;168.2,R1076&lt;=336.2,M1076&lt;=10),('[1]Pricing Schedule'!$J$105),
IF(AND(I1076=110000,R1076&gt;168.2,R1076&lt;=336.2,M1076&gt;10),('[1]Pricing Schedule'!$J$113),
IF(AND(I1076=110000,R1076&gt;336.4,R1076&lt;=504.6,M1076&lt;=10),('[1]Pricing Schedule'!$J$105),
IF(AND(I1076=110000,R1076&gt;336.4,R1076&lt;=504.6,M1076&gt;10),('[1]Pricing Schedule'!$J$113),
IF(AND(I1076=110000,R1076&gt;504.6,R1076&lt;=672.8,M1076&lt;=10),('[1]Pricing Schedule'!$J$105),
IF(AND(I1076=110000,R1076&gt;504.6,R1076&lt;=672.8,M1076&gt;10),('[1]Pricing Schedule'!$J$113),
IF(AND(I1076=110000,R1076&gt;672.8,R1076&lt;=841,M1076&lt;=10),('[1]Pricing Schedule'!$J$105),
IF(AND(I1076=110000,R1076&gt;672.8,R1076&lt;=841,M1076&gt;10),('[1]Pricing Schedule'!$J$113),
IF(AND(I1076=110000,R1076&gt;1682,R1076&lt;=1850.2,M1076&lt;=10),('[1]Pricing Schedule'!$J$105),
IF(AND(I1076=110000,R1076&gt;1682,R1076&lt;=1850.2,M1076&gt;10),('[1]Pricing Schedule'!$J$113),
IF(AND(I1076=110000,R1076&gt;2018.4,R1076&lt;=2186.6,M1076&lt;=10),('[1]Pricing Schedule'!$J$105),
IF(AND(I1076=110000,R1076&gt;2018.4,R1076&lt;=2186.6,M1076&gt;10),('[1]Pricing Schedule'!$J$113),999999999)))))))))))))))))))))))))))))))))))))))</f>
        <v>7</v>
      </c>
      <c r="U1076" s="40">
        <f t="shared" si="102"/>
        <v>412540.47619047615</v>
      </c>
      <c r="V1076" s="41">
        <f t="shared" si="103"/>
        <v>2.4240045709800482</v>
      </c>
      <c r="Y1076" s="23">
        <v>168</v>
      </c>
      <c r="Z1076" s="23">
        <v>37</v>
      </c>
      <c r="AR1076" s="35"/>
    </row>
    <row r="1077" spans="1:44" s="44" customFormat="1">
      <c r="A1077" s="43">
        <v>1078</v>
      </c>
      <c r="B1077" s="43">
        <v>1078</v>
      </c>
      <c r="C1077" s="43" t="s">
        <v>1591</v>
      </c>
      <c r="D1077" s="23" t="s">
        <v>131</v>
      </c>
      <c r="E1077" s="23" t="s">
        <v>131</v>
      </c>
      <c r="F1077" s="43" t="s">
        <v>233</v>
      </c>
      <c r="G1077" s="43" t="s">
        <v>234</v>
      </c>
      <c r="H1077" s="43" t="s">
        <v>113</v>
      </c>
      <c r="I1077" s="44">
        <v>38000</v>
      </c>
      <c r="J1077" s="44">
        <v>38000</v>
      </c>
      <c r="K1077" s="43" t="s">
        <v>119</v>
      </c>
      <c r="L1077" s="45">
        <v>17.052</v>
      </c>
      <c r="M1077" s="46">
        <f t="shared" si="98"/>
        <v>18</v>
      </c>
      <c r="N1077" s="45">
        <v>6.7329999999999997</v>
      </c>
      <c r="O1077" s="44">
        <v>2</v>
      </c>
      <c r="P1077" s="46">
        <f t="shared" si="99"/>
        <v>5.0497499999999995</v>
      </c>
      <c r="Q1077" s="47">
        <f t="shared" si="100"/>
        <v>58.800000000000011</v>
      </c>
      <c r="R1077" s="46">
        <f t="shared" si="101"/>
        <v>58.800000000000011</v>
      </c>
      <c r="S1077" s="39">
        <f>IF(AND(I1077=38000,R1077&lt;=4.5,M1077&gt;8),'[1]Pricing Schedule'!$F$8+('[1]Pricing Schedule'!$F$9*M1077),
IF(AND(I1077=38000,R1077&lt;=4.5,M1077&lt;=8),'[1]Pricing Schedule'!$F$34+('[1]Pricing Schedule'!$F$36*M1077),
IF(AND(I1077=38000,R1077&gt;4.5,R1077&lt;=9,M1077&gt;8),'[1]Pricing Schedule'!$F$17+('[1]Pricing Schedule'!$F$18*M1077),
IF(AND(I1077=38000,R1077&gt;4.5,R1077&lt;=9,M1077&lt;=8),'[1]Pricing Schedule'!$F$34+('[1]Pricing Schedule'!$F$36*M1077),
IF(AND(I1077=38000,R1077&gt;9,R1077&lt;=12.8,M1077&gt;8),'[1]Pricing Schedule'!$F$26+('[1]Pricing Schedule'!$F$27*M1077),
IF(AND(I1077=38000,R1077&gt;9,R1077&lt;=12.8,M1077&lt;=8),'[1]Pricing Schedule'!$F$34+('[1]Pricing Schedule'!$F$36*M1077),
IF(AND(I1077=38000,R1077&gt;12.8,R1077&lt;=22.8),'[1]Pricing Schedule'!$F$34+('[1]Pricing Schedule'!$F$36*M1077),
IF(AND(I1077=38000,R1077&gt;22.8,R1077&lt;=30.2),'[1]Pricing Schedule'!$F$43+('[1]Pricing Schedule'!$F$45*M1077),
IF(AND(I1077=38000,R1077&gt;30.2,R1077&lt;=45.9),'[1]Pricing Schedule'!$F$52+('[1]Pricing Schedule'!$F$54*M1077),
IF(AND(I1077=38000,R1077&gt;45.9,R1077&lt;=123.4),'[1]Pricing Schedule'!$F$96+('[1]Pricing Schedule'!$F$97*M1077),
IF(AND(I1077=38000,R1077&gt;123.4,R1077&lt;=168.2,M1077&lt;=10),'[1]Pricing Schedule'!$F$103+('[1]Pricing Schedule'!$F$105*M1077),
IF(AND(I1077=38000,R1077&gt;123.4,R1077&lt;=168.2,M1077&gt;10),'[1]Pricing Schedule'!$F$111+('[1]Pricing Schedule'!$F$113*M1077),
IF(AND(I1077=38000,R1077&gt;157.4,R1077&lt;=336.4,M1077&lt;=10),('[1]Pricing Schedule'!$F$103+('[1]Pricing Schedule'!$F$105*M1077))*2,
IF(AND(I1077=38000,R1077&gt;157.4,R1077&lt;=336.4,M1077&gt;10),('[1]Pricing Schedule'!$F$111+('[1]Pricing Schedule'!$F$113*M1077))*2,
IF(AND(I1077=38000,R1077&gt;314.8,R1077&lt;=504.6,M1077&lt;=10),('[1]Pricing Schedule'!$F$103+('[1]Pricing Schedule'!$F$105*M1077))*3,
IF(AND(I1077=38000,R1077&gt;314.8,R1077&lt;=504.6,M1077&gt;10),('[1]Pricing Schedule'!$F$111+('[1]Pricing Schedule'!$F$113*M1077))*3,
IF(AND(I1077=38000,R1077&gt;472.2,R1077&lt;=672.8,M1077&lt;=10),('[1]Pricing Schedule'!$F$103+('[1]Pricing Schedule'!$F$105*M1077))*4,
IF(AND(I1077=38000,R1077&gt;472.2,R1077&lt;=672.8,M1077&gt;10),('[1]Pricing Schedule'!$F$111+('[1]Pricing Schedule'!$F$113*M1077))*4,
IF(AND(I1077=110000,R1077&lt;=12.8,M1077&gt;2),'[1]Pricing Schedule'!$F$62+('[1]Pricing Schedule'!$F$63*M1077),
IF(AND(I1077=110000,R1077&lt;=12.8,M1077&lt;=2),'[1]Pricing Schedule'!$F$96+('[1]Pricing Schedule'!$F$97*M1077),
IF(AND(I1077=110000,R1077&gt;12.8,R1077&lt;=22.8,M1077&gt;3),'[1]Pricing Schedule'!$F$71+('[1]Pricing Schedule'!$F$72*M1077),
IF(AND(I1077=110000,R1077&gt;12.8,R1077&lt;=22.8,M1077&lt;=3),'[1]Pricing Schedule'!$F$96+('[1]Pricing Schedule'!$F$97*M1077),
IF(AND(I1077=110000,R1077&gt;22.8,R1077&lt;=30.2),'[1]Pricing Schedule'!$F$80+('[1]Pricing Schedule'!$F$81*M1077),
IF(AND(I1077=110000,R1077&gt;30.2,R1077&lt;=45.9),'[1]Pricing Schedule'!$F$89+('[1]Pricing Schedule'!$F$90*M1077),
IF(AND(I1077=110000,R1077&gt;45.9,R1077&lt;=123.4),'[1]Pricing Schedule'!$F$96+('[1]Pricing Schedule'!$F$97*M1077),
IF(AND(I1077=110000,R1077&gt;123.4,R1077&lt;=168.2,M1077&lt;=10),'[1]Pricing Schedule'!$F$103+('[1]Pricing Schedule'!$F$105*M1077),
IF(AND(I1077=110000,R1077&gt;123.4,R1077&lt;=168.2,M1077&gt;10),'[1]Pricing Schedule'!$F$111+('[1]Pricing Schedule'!$F$113*M1077),
IF(AND(I1077=110000,R1077&gt;168.2,R1077&lt;=336.4,M1077&lt;=10),('[1]Pricing Schedule'!$F$103+('[1]Pricing Schedule'!$F$105*M1077))*2,
IF(AND(I1077=110000,R1077&gt;168.2,R1077&lt;=336.4,M1077&gt;10),('[1]Pricing Schedule'!$F$111+('[1]Pricing Schedule'!$F$113*M1077))*2,
IF(AND(I1077=110000,R1077&gt;336.4,R1077&lt;=504.6,M1077&lt;=10),('[1]Pricing Schedule'!$F$103+('[1]Pricing Schedule'!$F$105*M1077))*3,
IF(AND(I1077=110000,R1077&gt;336.4,R1077&lt;=504.6,M1077&gt;10),('[1]Pricing Schedule'!$F$111+('[1]Pricing Schedule'!$F$113*M1077))*3,
IF(AND(I1077=110000,R1077&gt;504.6,R1077&lt;=672.8,M1077&lt;=10),('[1]Pricing Schedule'!$F$103+('[1]Pricing Schedule'!$F$105*M1077))*4,
IF(AND(I1077=110000,R1077&gt;504.6,R1077&lt;=672.8,M1077&gt;10),('[1]Pricing Schedule'!$F$111+('[1]Pricing Schedule'!$F$113*M1077))*4,
IF(AND(I1077=110000,R1077&gt;672.8,R1077&lt;=841,M1077&lt;=10),('[1]Pricing Schedule'!$F$103+('[1]Pricing Schedule'!$F$105*M1077))*5,
IF(AND(I1077=110000,R1077&gt;672.8,R1077&lt;=841,M1077&gt;10),('[1]Pricing Schedule'!$F$111+('[1]Pricing Schedule'!$F$113*M1077))*5,
IF(AND(I1077=110000,R1077&gt;672.8,R1077&lt;=841,M1077&lt;=10),('[1]Pricing Schedule'!$F$103+('[1]Pricing Schedule'!$F$105*M1077))*5,
IF(AND(I1077=110000,R1077&gt;672.8,R1077&lt;=841,M1077&gt;10),('[1]Pricing Schedule'!$F$111+('[1]Pricing Schedule'!$F$113*M1077))*5,
IF(AND(I1077=110000,R1077&gt;1345.6,R1077&lt;=1513.8,M1077&lt;=10),('[1]Pricing Schedule'!$F$103+('[1]Pricing Schedule'!$F$105*M1077))*9,
IF(AND(I1077=110000,R1077&gt;1345.6,R1077&lt;=1513.8,M1077&gt;10),('[1]Pricing Schedule'!$F$111+('[1]Pricing Schedule'!$F$113*M1077))*9,
9999999999)))))))))))))))))))))))))))))))))))))))</f>
        <v>4713040</v>
      </c>
      <c r="T1077" s="48">
        <f>IF(AND(I1077=38000,R1077&lt;=4.5,M1077&gt;8),'[1]Pricing Schedule'!$J$9,
IF(AND(I1077=38000,R1077&lt;=4.5,M1077&lt;=8),'[1]Pricing Schedule'!$J$36,
IF(AND(I1077=38000,R1077&gt;4.5,R1077&lt;=9,M1077&gt;8),'[1]Pricing Schedule'!$J$18,
IF(AND(I1077=38000,R1077&gt;4.5,R1077&lt;=9,M1077&lt;=8),'[1]Pricing Schedule'!$J$36,
IF(AND(I1077=38000,R1077&gt;9,R1077&lt;=12.8,M1077&gt;8),'[1]Pricing Schedule'!$J$27,
IF(AND(I1077=38000,R1077&gt;9,R1077&lt;=12.8,M1077&lt;=8),'[1]Pricing Schedule'!$J$36,
IF(AND(I1077=38000,R1077&gt;12.8,R1077&lt;=22.8),'[1]Pricing Schedule'!$J$36,
IF(AND(I1077=38000,R1077&gt;22.8,R1077&lt;=30.2),'[1]Pricing Schedule'!$J$45,
IF(AND(I1077=38000,R1077&gt;30.2,R1077&lt;=45.9),'[1]Pricing Schedule'!$J$54,
IF(AND(I1077=38000,R1077&gt;45.9,R1077&lt;=123.4),'[1]Pricing Schedule'!$J$97,
IF(AND(I1077=38000,R1077&gt;123.4,R1077&lt;=168.2,M1077&lt;=10),'[1]Pricing Schedule'!$J$105,
IF(AND(I1077=38000,R1077&gt;123.4,R1077&lt;=168.2,M1077&gt;10),'[1]Pricing Schedule'!$J$113,
IF(AND(I1077=38000,R1077&gt;168.2,R1077&lt;=336.4,M1077&lt;=10),('[1]Pricing Schedule'!$J$105),
IF(AND(I1077=38000,R1077&gt;168.2,R1077&lt;=336.4,M1077&gt;10),('[1]Pricing Schedule'!$J$113),
IF(AND(I1077=38000,R1077&gt;336.4,R1077&lt;=504.6,M1077&lt;=10),('[1]Pricing Schedule'!$J$105),
IF(AND(I1077=38000,R1077&gt;336.4,R1077&lt;=504.6,M1077&gt;10),('[1]Pricing Schedule'!$J$113),
IF(AND(I1077=38000,R1077&gt;504.6,R1077&lt;=672.8,M1077&lt;=10),('[1]Pricing Schedule'!$J$105),
IF(AND(I1077=38000,R1077&gt;504.6,R1077&lt;=672.8,M1077&gt;10),('[1]Pricing Schedule'!$J$113),
IF(AND(I1077=110000,R1077&lt;=12.8,M1077&gt;2),'[1]Pricing Schedule'!$J$63,
IF(AND(I1077=110000,R1077&lt;=12.8,M1077&lt;=2),'[1]Pricing Schedule'!$J$97,
IF(AND(I1077=110000,R1077&gt;12.8,R1077&lt;=22.8,M1077&gt;3),'[1]Pricing Schedule'!$J$72,
IF(AND(I1077=110000,R1077&gt;12.8,R1077&lt;=22.8,M1077&lt;=3),'[1]Pricing Schedule'!$J$97,
IF(AND(I1077=110000,R1077&gt;22.8,R1077&lt;=30.2),'[1]Pricing Schedule'!$J$81,
IF(AND(I1077=110000,R1077&gt;30.2,R1077&lt;=45.9),'[1]Pricing Schedule'!$J$90,
IF(AND(I1077=110000,R1077&gt;45.9,R1077&lt;=123.4),'[1]Pricing Schedule'!$J$97,
IF(AND(I1077=110000,R1077&gt;123.4,R1077&lt;=168.2,M1077&lt;=10),'[1]Pricing Schedule'!$J$105,
IF(AND(I1077=110000,R1077&gt;123.4,R1077&lt;=168.2,M1077&gt;10),'[1]Pricing Schedule'!$J$113,
IF(AND(I1077=110000,R1077&gt;168.2,R1077&lt;=336.2,M1077&lt;=10),('[1]Pricing Schedule'!$J$105),
IF(AND(I1077=110000,R1077&gt;168.2,R1077&lt;=336.2,M1077&gt;10),('[1]Pricing Schedule'!$J$113),
IF(AND(I1077=110000,R1077&gt;336.4,R1077&lt;=504.6,M1077&lt;=10),('[1]Pricing Schedule'!$J$105),
IF(AND(I1077=110000,R1077&gt;336.4,R1077&lt;=504.6,M1077&gt;10),('[1]Pricing Schedule'!$J$113),
IF(AND(I1077=110000,R1077&gt;504.6,R1077&lt;=672.8,M1077&lt;=10),('[1]Pricing Schedule'!$J$105),
IF(AND(I1077=110000,R1077&gt;504.6,R1077&lt;=672.8,M1077&gt;10),('[1]Pricing Schedule'!$J$113),
IF(AND(I1077=110000,R1077&gt;672.8,R1077&lt;=841,M1077&lt;=10),('[1]Pricing Schedule'!$J$105),
IF(AND(I1077=110000,R1077&gt;672.8,R1077&lt;=841,M1077&gt;10),('[1]Pricing Schedule'!$J$113),
IF(AND(I1077=110000,R1077&gt;1682,R1077&lt;=1850.2,M1077&lt;=10),('[1]Pricing Schedule'!$J$105),
IF(AND(I1077=110000,R1077&gt;1682,R1077&lt;=1850.2,M1077&gt;10),('[1]Pricing Schedule'!$J$113),
IF(AND(I1077=110000,R1077&gt;2018.4,R1077&lt;=2186.6,M1077&lt;=10),('[1]Pricing Schedule'!$J$105),
IF(AND(I1077=110000,R1077&gt;2018.4,R1077&lt;=2186.6,M1077&gt;10),('[1]Pricing Schedule'!$J$113),999999999)))))))))))))))))))))))))))))))))))))))</f>
        <v>11</v>
      </c>
      <c r="U1077" s="49">
        <f t="shared" si="102"/>
        <v>80153.741496598625</v>
      </c>
      <c r="V1077" s="50">
        <f t="shared" si="103"/>
        <v>12.476023967545366</v>
      </c>
      <c r="W1077" s="13"/>
      <c r="X1077" s="13"/>
      <c r="Y1077" s="23">
        <v>610</v>
      </c>
      <c r="Z1077" s="23">
        <v>134</v>
      </c>
      <c r="AD1077" s="43"/>
      <c r="AE1077" s="43"/>
      <c r="AF1077" s="43"/>
      <c r="AR1077" s="51"/>
    </row>
    <row r="1078" spans="1:44">
      <c r="A1078" s="23">
        <v>1079</v>
      </c>
      <c r="B1078" s="23">
        <v>1079</v>
      </c>
      <c r="C1078" s="23" t="s">
        <v>1592</v>
      </c>
      <c r="D1078" s="23" t="s">
        <v>131</v>
      </c>
      <c r="E1078" s="23" t="s">
        <v>131</v>
      </c>
      <c r="F1078" s="23" t="s">
        <v>233</v>
      </c>
      <c r="G1078" s="23" t="s">
        <v>234</v>
      </c>
      <c r="H1078" s="23" t="s">
        <v>113</v>
      </c>
      <c r="I1078" s="13">
        <v>38000</v>
      </c>
      <c r="J1078" s="13">
        <v>38000</v>
      </c>
      <c r="K1078" s="23" t="s">
        <v>119</v>
      </c>
      <c r="L1078" s="24">
        <v>15.555999999999999</v>
      </c>
      <c r="M1078" s="37">
        <f t="shared" si="98"/>
        <v>16</v>
      </c>
      <c r="N1078" s="24">
        <v>2.7490000000000001</v>
      </c>
      <c r="O1078" s="13">
        <v>2</v>
      </c>
      <c r="P1078" s="36">
        <f t="shared" si="99"/>
        <v>2.06175</v>
      </c>
      <c r="Q1078" s="38">
        <f t="shared" si="100"/>
        <v>25.200000000000003</v>
      </c>
      <c r="R1078" s="37">
        <f t="shared" si="101"/>
        <v>25.200000000000003</v>
      </c>
      <c r="S1078" s="39">
        <f>IF(AND(I1078=38000,R1078&lt;=4.5,M1078&gt;8),'[1]Pricing Schedule'!$F$8+('[1]Pricing Schedule'!$F$9*M1078),
IF(AND(I1078=38000,R1078&lt;=4.5,M1078&lt;=8),'[1]Pricing Schedule'!$F$34+('[1]Pricing Schedule'!$F$36*M1078),
IF(AND(I1078=38000,R1078&gt;4.5,R1078&lt;=9,M1078&gt;8),'[1]Pricing Schedule'!$F$17+('[1]Pricing Schedule'!$F$18*M1078),
IF(AND(I1078=38000,R1078&gt;4.5,R1078&lt;=9,M1078&lt;=8),'[1]Pricing Schedule'!$F$34+('[1]Pricing Schedule'!$F$36*M1078),
IF(AND(I1078=38000,R1078&gt;9,R1078&lt;=12.8,M1078&gt;8),'[1]Pricing Schedule'!$F$26+('[1]Pricing Schedule'!$F$27*M1078),
IF(AND(I1078=38000,R1078&gt;9,R1078&lt;=12.8,M1078&lt;=8),'[1]Pricing Schedule'!$F$34+('[1]Pricing Schedule'!$F$36*M1078),
IF(AND(I1078=38000,R1078&gt;12.8,R1078&lt;=22.8),'[1]Pricing Schedule'!$F$34+('[1]Pricing Schedule'!$F$36*M1078),
IF(AND(I1078=38000,R1078&gt;22.8,R1078&lt;=30.2),'[1]Pricing Schedule'!$F$43+('[1]Pricing Schedule'!$F$45*M1078),
IF(AND(I1078=38000,R1078&gt;30.2,R1078&lt;=45.9),'[1]Pricing Schedule'!$F$52+('[1]Pricing Schedule'!$F$54*M1078),
IF(AND(I1078=38000,R1078&gt;45.9,R1078&lt;=123.4),'[1]Pricing Schedule'!$F$96+('[1]Pricing Schedule'!$F$97*M1078),
IF(AND(I1078=38000,R1078&gt;123.4,R1078&lt;=168.2,M1078&lt;=10),'[1]Pricing Schedule'!$F$103+('[1]Pricing Schedule'!$F$105*M1078),
IF(AND(I1078=38000,R1078&gt;123.4,R1078&lt;=168.2,M1078&gt;10),'[1]Pricing Schedule'!$F$111+('[1]Pricing Schedule'!$F$113*M1078),
IF(AND(I1078=38000,R1078&gt;157.4,R1078&lt;=336.4,M1078&lt;=10),('[1]Pricing Schedule'!$F$103+('[1]Pricing Schedule'!$F$105*M1078))*2,
IF(AND(I1078=38000,R1078&gt;157.4,R1078&lt;=336.4,M1078&gt;10),('[1]Pricing Schedule'!$F$111+('[1]Pricing Schedule'!$F$113*M1078))*2,
IF(AND(I1078=38000,R1078&gt;314.8,R1078&lt;=504.6,M1078&lt;=10),('[1]Pricing Schedule'!$F$103+('[1]Pricing Schedule'!$F$105*M1078))*3,
IF(AND(I1078=38000,R1078&gt;314.8,R1078&lt;=504.6,M1078&gt;10),('[1]Pricing Schedule'!$F$111+('[1]Pricing Schedule'!$F$113*M1078))*3,
IF(AND(I1078=38000,R1078&gt;472.2,R1078&lt;=672.8,M1078&lt;=10),('[1]Pricing Schedule'!$F$103+('[1]Pricing Schedule'!$F$105*M1078))*4,
IF(AND(I1078=38000,R1078&gt;472.2,R1078&lt;=672.8,M1078&gt;10),('[1]Pricing Schedule'!$F$111+('[1]Pricing Schedule'!$F$113*M1078))*4,
IF(AND(I1078=110000,R1078&lt;=12.8,M1078&gt;2),'[1]Pricing Schedule'!$F$62+('[1]Pricing Schedule'!$F$63*M1078),
IF(AND(I1078=110000,R1078&lt;=12.8,M1078&lt;=2),'[1]Pricing Schedule'!$F$96+('[1]Pricing Schedule'!$F$97*M1078),
IF(AND(I1078=110000,R1078&gt;12.8,R1078&lt;=22.8,M1078&gt;3),'[1]Pricing Schedule'!$F$71+('[1]Pricing Schedule'!$F$72*M1078),
IF(AND(I1078=110000,R1078&gt;12.8,R1078&lt;=22.8,M1078&lt;=3),'[1]Pricing Schedule'!$F$96+('[1]Pricing Schedule'!$F$97*M1078),
IF(AND(I1078=110000,R1078&gt;22.8,R1078&lt;=30.2),'[1]Pricing Schedule'!$F$80+('[1]Pricing Schedule'!$F$81*M1078),
IF(AND(I1078=110000,R1078&gt;30.2,R1078&lt;=45.9),'[1]Pricing Schedule'!$F$89+('[1]Pricing Schedule'!$F$90*M1078),
IF(AND(I1078=110000,R1078&gt;45.9,R1078&lt;=123.4),'[1]Pricing Schedule'!$F$96+('[1]Pricing Schedule'!$F$97*M1078),
IF(AND(I1078=110000,R1078&gt;123.4,R1078&lt;=168.2,M1078&lt;=10),'[1]Pricing Schedule'!$F$103+('[1]Pricing Schedule'!$F$105*M1078),
IF(AND(I1078=110000,R1078&gt;123.4,R1078&lt;=168.2,M1078&gt;10),'[1]Pricing Schedule'!$F$111+('[1]Pricing Schedule'!$F$113*M1078),
IF(AND(I1078=110000,R1078&gt;168.2,R1078&lt;=336.4,M1078&lt;=10),('[1]Pricing Schedule'!$F$103+('[1]Pricing Schedule'!$F$105*M1078))*2,
IF(AND(I1078=110000,R1078&gt;168.2,R1078&lt;=336.4,M1078&gt;10),('[1]Pricing Schedule'!$F$111+('[1]Pricing Schedule'!$F$113*M1078))*2,
IF(AND(I1078=110000,R1078&gt;336.4,R1078&lt;=504.6,M1078&lt;=10),('[1]Pricing Schedule'!$F$103+('[1]Pricing Schedule'!$F$105*M1078))*3,
IF(AND(I1078=110000,R1078&gt;336.4,R1078&lt;=504.6,M1078&gt;10),('[1]Pricing Schedule'!$F$111+('[1]Pricing Schedule'!$F$113*M1078))*3,
IF(AND(I1078=110000,R1078&gt;504.6,R1078&lt;=672.8,M1078&lt;=10),('[1]Pricing Schedule'!$F$103+('[1]Pricing Schedule'!$F$105*M1078))*4,
IF(AND(I1078=110000,R1078&gt;504.6,R1078&lt;=672.8,M1078&gt;10),('[1]Pricing Schedule'!$F$111+('[1]Pricing Schedule'!$F$113*M1078))*4,
IF(AND(I1078=110000,R1078&gt;672.8,R1078&lt;=841,M1078&lt;=10),('[1]Pricing Schedule'!$F$103+('[1]Pricing Schedule'!$F$105*M1078))*5,
IF(AND(I1078=110000,R1078&gt;672.8,R1078&lt;=841,M1078&gt;10),('[1]Pricing Schedule'!$F$111+('[1]Pricing Schedule'!$F$113*M1078))*5,
IF(AND(I1078=110000,R1078&gt;672.8,R1078&lt;=841,M1078&lt;=10),('[1]Pricing Schedule'!$F$103+('[1]Pricing Schedule'!$F$105*M1078))*5,
IF(AND(I1078=110000,R1078&gt;672.8,R1078&lt;=841,M1078&gt;10),('[1]Pricing Schedule'!$F$111+('[1]Pricing Schedule'!$F$113*M1078))*5,
IF(AND(I1078=110000,R1078&gt;1345.6,R1078&lt;=1513.8,M1078&lt;=10),('[1]Pricing Schedule'!$F$103+('[1]Pricing Schedule'!$F$105*M1078))*9,
IF(AND(I1078=110000,R1078&gt;1345.6,R1078&lt;=1513.8,M1078&gt;10),('[1]Pricing Schedule'!$F$111+('[1]Pricing Schedule'!$F$113*M1078))*9,
9999999999)))))))))))))))))))))))))))))))))))))))</f>
        <v>1769070</v>
      </c>
      <c r="T1078" s="21">
        <f>IF(AND(I1078=38000,R1078&lt;=4.5,M1078&gt;8),'[1]Pricing Schedule'!$J$9,
IF(AND(I1078=38000,R1078&lt;=4.5,M1078&lt;=8),'[1]Pricing Schedule'!$J$36,
IF(AND(I1078=38000,R1078&gt;4.5,R1078&lt;=9,M1078&gt;8),'[1]Pricing Schedule'!$J$18,
IF(AND(I1078=38000,R1078&gt;4.5,R1078&lt;=9,M1078&lt;=8),'[1]Pricing Schedule'!$J$36,
IF(AND(I1078=38000,R1078&gt;9,R1078&lt;=12.8,M1078&gt;8),'[1]Pricing Schedule'!$J$27,
IF(AND(I1078=38000,R1078&gt;9,R1078&lt;=12.8,M1078&lt;=8),'[1]Pricing Schedule'!$J$36,
IF(AND(I1078=38000,R1078&gt;12.8,R1078&lt;=22.8),'[1]Pricing Schedule'!$J$36,
IF(AND(I1078=38000,R1078&gt;22.8,R1078&lt;=30.2),'[1]Pricing Schedule'!$J$45,
IF(AND(I1078=38000,R1078&gt;30.2,R1078&lt;=45.9),'[1]Pricing Schedule'!$J$54,
IF(AND(I1078=38000,R1078&gt;45.9,R1078&lt;=123.4),'[1]Pricing Schedule'!$J$97,
IF(AND(I1078=38000,R1078&gt;123.4,R1078&lt;=168.2,M1078&lt;=10),'[1]Pricing Schedule'!$J$105,
IF(AND(I1078=38000,R1078&gt;123.4,R1078&lt;=168.2,M1078&gt;10),'[1]Pricing Schedule'!$J$113,
IF(AND(I1078=38000,R1078&gt;168.2,R1078&lt;=336.4,M1078&lt;=10),('[1]Pricing Schedule'!$J$105),
IF(AND(I1078=38000,R1078&gt;168.2,R1078&lt;=336.4,M1078&gt;10),('[1]Pricing Schedule'!$J$113),
IF(AND(I1078=38000,R1078&gt;336.4,R1078&lt;=504.6,M1078&lt;=10),('[1]Pricing Schedule'!$J$105),
IF(AND(I1078=38000,R1078&gt;336.4,R1078&lt;=504.6,M1078&gt;10),('[1]Pricing Schedule'!$J$113),
IF(AND(I1078=38000,R1078&gt;504.6,R1078&lt;=672.8,M1078&lt;=10),('[1]Pricing Schedule'!$J$105),
IF(AND(I1078=38000,R1078&gt;504.6,R1078&lt;=672.8,M1078&gt;10),('[1]Pricing Schedule'!$J$113),
IF(AND(I1078=110000,R1078&lt;=12.8,M1078&gt;2),'[1]Pricing Schedule'!$J$63,
IF(AND(I1078=110000,R1078&lt;=12.8,M1078&lt;=2),'[1]Pricing Schedule'!$J$97,
IF(AND(I1078=110000,R1078&gt;12.8,R1078&lt;=22.8,M1078&gt;3),'[1]Pricing Schedule'!$J$72,
IF(AND(I1078=110000,R1078&gt;12.8,R1078&lt;=22.8,M1078&lt;=3),'[1]Pricing Schedule'!$J$97,
IF(AND(I1078=110000,R1078&gt;22.8,R1078&lt;=30.2),'[1]Pricing Schedule'!$J$81,
IF(AND(I1078=110000,R1078&gt;30.2,R1078&lt;=45.9),'[1]Pricing Schedule'!$J$90,
IF(AND(I1078=110000,R1078&gt;45.9,R1078&lt;=123.4),'[1]Pricing Schedule'!$J$97,
IF(AND(I1078=110000,R1078&gt;123.4,R1078&lt;=168.2,M1078&lt;=10),'[1]Pricing Schedule'!$J$105,
IF(AND(I1078=110000,R1078&gt;123.4,R1078&lt;=168.2,M1078&gt;10),'[1]Pricing Schedule'!$J$113,
IF(AND(I1078=110000,R1078&gt;168.2,R1078&lt;=336.2,M1078&lt;=10),('[1]Pricing Schedule'!$J$105),
IF(AND(I1078=110000,R1078&gt;168.2,R1078&lt;=336.2,M1078&gt;10),('[1]Pricing Schedule'!$J$113),
IF(AND(I1078=110000,R1078&gt;336.4,R1078&lt;=504.6,M1078&lt;=10),('[1]Pricing Schedule'!$J$105),
IF(AND(I1078=110000,R1078&gt;336.4,R1078&lt;=504.6,M1078&gt;10),('[1]Pricing Schedule'!$J$113),
IF(AND(I1078=110000,R1078&gt;504.6,R1078&lt;=672.8,M1078&lt;=10),('[1]Pricing Schedule'!$J$105),
IF(AND(I1078=110000,R1078&gt;504.6,R1078&lt;=672.8,M1078&gt;10),('[1]Pricing Schedule'!$J$113),
IF(AND(I1078=110000,R1078&gt;672.8,R1078&lt;=841,M1078&lt;=10),('[1]Pricing Schedule'!$J$105),
IF(AND(I1078=110000,R1078&gt;672.8,R1078&lt;=841,M1078&gt;10),('[1]Pricing Schedule'!$J$113),
IF(AND(I1078=110000,R1078&gt;1682,R1078&lt;=1850.2,M1078&lt;=10),('[1]Pricing Schedule'!$J$105),
IF(AND(I1078=110000,R1078&gt;1682,R1078&lt;=1850.2,M1078&gt;10),('[1]Pricing Schedule'!$J$113),
IF(AND(I1078=110000,R1078&gt;2018.4,R1078&lt;=2186.6,M1078&lt;=10),('[1]Pricing Schedule'!$J$105),
IF(AND(I1078=110000,R1078&gt;2018.4,R1078&lt;=2186.6,M1078&gt;10),('[1]Pricing Schedule'!$J$113),999999999)))))))))))))))))))))))))))))))))))))))</f>
        <v>5</v>
      </c>
      <c r="U1078" s="40">
        <f t="shared" si="102"/>
        <v>70201.190476190473</v>
      </c>
      <c r="V1078" s="41">
        <f t="shared" si="103"/>
        <v>14.244772677169362</v>
      </c>
      <c r="Y1078" s="23">
        <v>419</v>
      </c>
      <c r="Z1078" s="23">
        <v>134</v>
      </c>
      <c r="AR1078" s="35"/>
    </row>
    <row r="1079" spans="1:44">
      <c r="A1079" s="23">
        <v>1080</v>
      </c>
      <c r="B1079" s="23">
        <v>1080</v>
      </c>
      <c r="C1079" s="23" t="s">
        <v>1593</v>
      </c>
      <c r="D1079" s="23" t="s">
        <v>149</v>
      </c>
      <c r="E1079" s="23" t="s">
        <v>149</v>
      </c>
      <c r="F1079" s="23" t="s">
        <v>647</v>
      </c>
      <c r="G1079" s="23" t="s">
        <v>648</v>
      </c>
      <c r="H1079" s="23" t="s">
        <v>133</v>
      </c>
      <c r="I1079" s="13">
        <v>110000</v>
      </c>
      <c r="J1079" s="23" t="s">
        <v>119</v>
      </c>
      <c r="K1079" s="13">
        <v>110000</v>
      </c>
      <c r="L1079" s="24">
        <v>10.289</v>
      </c>
      <c r="M1079" s="37">
        <f t="shared" si="98"/>
        <v>11</v>
      </c>
      <c r="N1079" s="24">
        <v>1.232</v>
      </c>
      <c r="O1079" s="13">
        <v>2</v>
      </c>
      <c r="P1079" s="36">
        <f t="shared" si="99"/>
        <v>0.92399999999999993</v>
      </c>
      <c r="Q1079" s="38">
        <f t="shared" si="100"/>
        <v>8.4</v>
      </c>
      <c r="R1079" s="37">
        <f t="shared" si="101"/>
        <v>8.4</v>
      </c>
      <c r="S1079" s="39">
        <f>IF(AND(I1079=38000,R1079&lt;=4.5,M1079&gt;8),'[1]Pricing Schedule'!$F$8+('[1]Pricing Schedule'!$F$9*M1079),
IF(AND(I1079=38000,R1079&lt;=4.5,M1079&lt;=8),'[1]Pricing Schedule'!$F$34+('[1]Pricing Schedule'!$F$36*M1079),
IF(AND(I1079=38000,R1079&gt;4.5,R1079&lt;=9,M1079&gt;8),'[1]Pricing Schedule'!$F$17+('[1]Pricing Schedule'!$F$18*M1079),
IF(AND(I1079=38000,R1079&gt;4.5,R1079&lt;=9,M1079&lt;=8),'[1]Pricing Schedule'!$F$34+('[1]Pricing Schedule'!$F$36*M1079),
IF(AND(I1079=38000,R1079&gt;9,R1079&lt;=12.8,M1079&gt;8),'[1]Pricing Schedule'!$F$26+('[1]Pricing Schedule'!$F$27*M1079),
IF(AND(I1079=38000,R1079&gt;9,R1079&lt;=12.8,M1079&lt;=8),'[1]Pricing Schedule'!$F$34+('[1]Pricing Schedule'!$F$36*M1079),
IF(AND(I1079=38000,R1079&gt;12.8,R1079&lt;=22.8),'[1]Pricing Schedule'!$F$34+('[1]Pricing Schedule'!$F$36*M1079),
IF(AND(I1079=38000,R1079&gt;22.8,R1079&lt;=30.2),'[1]Pricing Schedule'!$F$43+('[1]Pricing Schedule'!$F$45*M1079),
IF(AND(I1079=38000,R1079&gt;30.2,R1079&lt;=45.9),'[1]Pricing Schedule'!$F$52+('[1]Pricing Schedule'!$F$54*M1079),
IF(AND(I1079=38000,R1079&gt;45.9,R1079&lt;=123.4),'[1]Pricing Schedule'!$F$96+('[1]Pricing Schedule'!$F$97*M1079),
IF(AND(I1079=38000,R1079&gt;123.4,R1079&lt;=168.2,M1079&lt;=10),'[1]Pricing Schedule'!$F$103+('[1]Pricing Schedule'!$F$105*M1079),
IF(AND(I1079=38000,R1079&gt;123.4,R1079&lt;=168.2,M1079&gt;10),'[1]Pricing Schedule'!$F$111+('[1]Pricing Schedule'!$F$113*M1079),
IF(AND(I1079=38000,R1079&gt;157.4,R1079&lt;=336.4,M1079&lt;=10),('[1]Pricing Schedule'!$F$103+('[1]Pricing Schedule'!$F$105*M1079))*2,
IF(AND(I1079=38000,R1079&gt;157.4,R1079&lt;=336.4,M1079&gt;10),('[1]Pricing Schedule'!$F$111+('[1]Pricing Schedule'!$F$113*M1079))*2,
IF(AND(I1079=38000,R1079&gt;314.8,R1079&lt;=504.6,M1079&lt;=10),('[1]Pricing Schedule'!$F$103+('[1]Pricing Schedule'!$F$105*M1079))*3,
IF(AND(I1079=38000,R1079&gt;314.8,R1079&lt;=504.6,M1079&gt;10),('[1]Pricing Schedule'!$F$111+('[1]Pricing Schedule'!$F$113*M1079))*3,
IF(AND(I1079=38000,R1079&gt;472.2,R1079&lt;=672.8,M1079&lt;=10),('[1]Pricing Schedule'!$F$103+('[1]Pricing Schedule'!$F$105*M1079))*4,
IF(AND(I1079=38000,R1079&gt;472.2,R1079&lt;=672.8,M1079&gt;10),('[1]Pricing Schedule'!$F$111+('[1]Pricing Schedule'!$F$113*M1079))*4,
IF(AND(I1079=110000,R1079&lt;=12.8,M1079&gt;2),'[1]Pricing Schedule'!$F$62+('[1]Pricing Schedule'!$F$63*M1079),
IF(AND(I1079=110000,R1079&lt;=12.8,M1079&lt;=2),'[1]Pricing Schedule'!$F$96+('[1]Pricing Schedule'!$F$97*M1079),
IF(AND(I1079=110000,R1079&gt;12.8,R1079&lt;=22.8,M1079&gt;3),'[1]Pricing Schedule'!$F$71+('[1]Pricing Schedule'!$F$72*M1079),
IF(AND(I1079=110000,R1079&gt;12.8,R1079&lt;=22.8,M1079&lt;=3),'[1]Pricing Schedule'!$F$96+('[1]Pricing Schedule'!$F$97*M1079),
IF(AND(I1079=110000,R1079&gt;22.8,R1079&lt;=30.2),'[1]Pricing Schedule'!$F$80+('[1]Pricing Schedule'!$F$81*M1079),
IF(AND(I1079=110000,R1079&gt;30.2,R1079&lt;=45.9),'[1]Pricing Schedule'!$F$89+('[1]Pricing Schedule'!$F$90*M1079),
IF(AND(I1079=110000,R1079&gt;45.9,R1079&lt;=123.4),'[1]Pricing Schedule'!$F$96+('[1]Pricing Schedule'!$F$97*M1079),
IF(AND(I1079=110000,R1079&gt;123.4,R1079&lt;=168.2,M1079&lt;=10),'[1]Pricing Schedule'!$F$103+('[1]Pricing Schedule'!$F$105*M1079),
IF(AND(I1079=110000,R1079&gt;123.4,R1079&lt;=168.2,M1079&gt;10),'[1]Pricing Schedule'!$F$111+('[1]Pricing Schedule'!$F$113*M1079),
IF(AND(I1079=110000,R1079&gt;168.2,R1079&lt;=336.4,M1079&lt;=10),('[1]Pricing Schedule'!$F$103+('[1]Pricing Schedule'!$F$105*M1079))*2,
IF(AND(I1079=110000,R1079&gt;168.2,R1079&lt;=336.4,M1079&gt;10),('[1]Pricing Schedule'!$F$111+('[1]Pricing Schedule'!$F$113*M1079))*2,
IF(AND(I1079=110000,R1079&gt;336.4,R1079&lt;=504.6,M1079&lt;=10),('[1]Pricing Schedule'!$F$103+('[1]Pricing Schedule'!$F$105*M1079))*3,
IF(AND(I1079=110000,R1079&gt;336.4,R1079&lt;=504.6,M1079&gt;10),('[1]Pricing Schedule'!$F$111+('[1]Pricing Schedule'!$F$113*M1079))*3,
IF(AND(I1079=110000,R1079&gt;504.6,R1079&lt;=672.8,M1079&lt;=10),('[1]Pricing Schedule'!$F$103+('[1]Pricing Schedule'!$F$105*M1079))*4,
IF(AND(I1079=110000,R1079&gt;504.6,R1079&lt;=672.8,M1079&gt;10),('[1]Pricing Schedule'!$F$111+('[1]Pricing Schedule'!$F$113*M1079))*4,
IF(AND(I1079=110000,R1079&gt;672.8,R1079&lt;=841,M1079&lt;=10),('[1]Pricing Schedule'!$F$103+('[1]Pricing Schedule'!$F$105*M1079))*5,
IF(AND(I1079=110000,R1079&gt;672.8,R1079&lt;=841,M1079&gt;10),('[1]Pricing Schedule'!$F$111+('[1]Pricing Schedule'!$F$113*M1079))*5,
IF(AND(I1079=110000,R1079&gt;672.8,R1079&lt;=841,M1079&lt;=10),('[1]Pricing Schedule'!$F$103+('[1]Pricing Schedule'!$F$105*M1079))*5,
IF(AND(I1079=110000,R1079&gt;672.8,R1079&lt;=841,M1079&gt;10),('[1]Pricing Schedule'!$F$111+('[1]Pricing Schedule'!$F$113*M1079))*5,
IF(AND(I1079=110000,R1079&gt;1345.6,R1079&lt;=1513.8,M1079&lt;=10),('[1]Pricing Schedule'!$F$103+('[1]Pricing Schedule'!$F$105*M1079))*9,
IF(AND(I1079=110000,R1079&gt;1345.6,R1079&lt;=1513.8,M1079&gt;10),('[1]Pricing Schedule'!$F$111+('[1]Pricing Schedule'!$F$113*M1079))*9,
9999999999)))))))))))))))))))))))))))))))))))))))</f>
        <v>1996170</v>
      </c>
      <c r="T1079" s="21">
        <f>IF(AND(I1079=38000,R1079&lt;=4.5,M1079&gt;8),'[1]Pricing Schedule'!$J$9,
IF(AND(I1079=38000,R1079&lt;=4.5,M1079&lt;=8),'[1]Pricing Schedule'!$J$36,
IF(AND(I1079=38000,R1079&gt;4.5,R1079&lt;=9,M1079&gt;8),'[1]Pricing Schedule'!$J$18,
IF(AND(I1079=38000,R1079&gt;4.5,R1079&lt;=9,M1079&lt;=8),'[1]Pricing Schedule'!$J$36,
IF(AND(I1079=38000,R1079&gt;9,R1079&lt;=12.8,M1079&gt;8),'[1]Pricing Schedule'!$J$27,
IF(AND(I1079=38000,R1079&gt;9,R1079&lt;=12.8,M1079&lt;=8),'[1]Pricing Schedule'!$J$36,
IF(AND(I1079=38000,R1079&gt;12.8,R1079&lt;=22.8),'[1]Pricing Schedule'!$J$36,
IF(AND(I1079=38000,R1079&gt;22.8,R1079&lt;=30.2),'[1]Pricing Schedule'!$J$45,
IF(AND(I1079=38000,R1079&gt;30.2,R1079&lt;=45.9),'[1]Pricing Schedule'!$J$54,
IF(AND(I1079=38000,R1079&gt;45.9,R1079&lt;=123.4),'[1]Pricing Schedule'!$J$97,
IF(AND(I1079=38000,R1079&gt;123.4,R1079&lt;=168.2,M1079&lt;=10),'[1]Pricing Schedule'!$J$105,
IF(AND(I1079=38000,R1079&gt;123.4,R1079&lt;=168.2,M1079&gt;10),'[1]Pricing Schedule'!$J$113,
IF(AND(I1079=38000,R1079&gt;168.2,R1079&lt;=336.4,M1079&lt;=10),('[1]Pricing Schedule'!$J$105),
IF(AND(I1079=38000,R1079&gt;168.2,R1079&lt;=336.4,M1079&gt;10),('[1]Pricing Schedule'!$J$113),
IF(AND(I1079=38000,R1079&gt;336.4,R1079&lt;=504.6,M1079&lt;=10),('[1]Pricing Schedule'!$J$105),
IF(AND(I1079=38000,R1079&gt;336.4,R1079&lt;=504.6,M1079&gt;10),('[1]Pricing Schedule'!$J$113),
IF(AND(I1079=38000,R1079&gt;504.6,R1079&lt;=672.8,M1079&lt;=10),('[1]Pricing Schedule'!$J$105),
IF(AND(I1079=38000,R1079&gt;504.6,R1079&lt;=672.8,M1079&gt;10),('[1]Pricing Schedule'!$J$113),
IF(AND(I1079=110000,R1079&lt;=12.8,M1079&gt;2),'[1]Pricing Schedule'!$J$63,
IF(AND(I1079=110000,R1079&lt;=12.8,M1079&lt;=2),'[1]Pricing Schedule'!$J$97,
IF(AND(I1079=110000,R1079&gt;12.8,R1079&lt;=22.8,M1079&gt;3),'[1]Pricing Schedule'!$J$72,
IF(AND(I1079=110000,R1079&gt;12.8,R1079&lt;=22.8,M1079&lt;=3),'[1]Pricing Schedule'!$J$97,
IF(AND(I1079=110000,R1079&gt;22.8,R1079&lt;=30.2),'[1]Pricing Schedule'!$J$81,
IF(AND(I1079=110000,R1079&gt;30.2,R1079&lt;=45.9),'[1]Pricing Schedule'!$J$90,
IF(AND(I1079=110000,R1079&gt;45.9,R1079&lt;=123.4),'[1]Pricing Schedule'!$J$97,
IF(AND(I1079=110000,R1079&gt;123.4,R1079&lt;=168.2,M1079&lt;=10),'[1]Pricing Schedule'!$J$105,
IF(AND(I1079=110000,R1079&gt;123.4,R1079&lt;=168.2,M1079&gt;10),'[1]Pricing Schedule'!$J$113,
IF(AND(I1079=110000,R1079&gt;168.2,R1079&lt;=336.2,M1079&lt;=10),('[1]Pricing Schedule'!$J$105),
IF(AND(I1079=110000,R1079&gt;168.2,R1079&lt;=336.2,M1079&gt;10),('[1]Pricing Schedule'!$J$113),
IF(AND(I1079=110000,R1079&gt;336.4,R1079&lt;=504.6,M1079&lt;=10),('[1]Pricing Schedule'!$J$105),
IF(AND(I1079=110000,R1079&gt;336.4,R1079&lt;=504.6,M1079&gt;10),('[1]Pricing Schedule'!$J$113),
IF(AND(I1079=110000,R1079&gt;504.6,R1079&lt;=672.8,M1079&lt;=10),('[1]Pricing Schedule'!$J$105),
IF(AND(I1079=110000,R1079&gt;504.6,R1079&lt;=672.8,M1079&gt;10),('[1]Pricing Schedule'!$J$113),
IF(AND(I1079=110000,R1079&gt;672.8,R1079&lt;=841,M1079&lt;=10),('[1]Pricing Schedule'!$J$105),
IF(AND(I1079=110000,R1079&gt;672.8,R1079&lt;=841,M1079&gt;10),('[1]Pricing Schedule'!$J$113),
IF(AND(I1079=110000,R1079&gt;1682,R1079&lt;=1850.2,M1079&lt;=10),('[1]Pricing Schedule'!$J$105),
IF(AND(I1079=110000,R1079&gt;1682,R1079&lt;=1850.2,M1079&gt;10),('[1]Pricing Schedule'!$J$113),
IF(AND(I1079=110000,R1079&gt;2018.4,R1079&lt;=2186.6,M1079&lt;=10),('[1]Pricing Schedule'!$J$105),
IF(AND(I1079=110000,R1079&gt;2018.4,R1079&lt;=2186.6,M1079&gt;10),('[1]Pricing Schedule'!$J$113),999999999)))))))))))))))))))))))))))))))))))))))</f>
        <v>7</v>
      </c>
      <c r="U1079" s="40">
        <f t="shared" si="102"/>
        <v>237639.28571428571</v>
      </c>
      <c r="V1079" s="41">
        <f t="shared" si="103"/>
        <v>4.2080584318970828</v>
      </c>
      <c r="Y1079" s="23">
        <v>689</v>
      </c>
      <c r="Z1079" s="23">
        <v>668</v>
      </c>
      <c r="AR1079" s="35"/>
    </row>
    <row r="1080" spans="1:44">
      <c r="A1080" s="23">
        <v>1081</v>
      </c>
      <c r="B1080" s="23">
        <v>1081</v>
      </c>
      <c r="C1080" s="23" t="s">
        <v>1594</v>
      </c>
      <c r="D1080" s="23" t="s">
        <v>149</v>
      </c>
      <c r="E1080" s="23" t="s">
        <v>149</v>
      </c>
      <c r="F1080" s="23" t="s">
        <v>1595</v>
      </c>
      <c r="G1080" s="23" t="s">
        <v>1596</v>
      </c>
      <c r="H1080" s="23" t="s">
        <v>113</v>
      </c>
      <c r="I1080" s="13">
        <v>38000</v>
      </c>
      <c r="J1080" s="13">
        <v>38000</v>
      </c>
      <c r="K1080" s="23" t="s">
        <v>119</v>
      </c>
      <c r="L1080" s="24">
        <v>12.377000000000001</v>
      </c>
      <c r="M1080" s="37">
        <f t="shared" si="98"/>
        <v>13</v>
      </c>
      <c r="N1080" s="24">
        <v>0.49</v>
      </c>
      <c r="O1080" s="13">
        <v>2</v>
      </c>
      <c r="P1080" s="36">
        <f t="shared" si="99"/>
        <v>0.49</v>
      </c>
      <c r="Q1080" s="38">
        <f t="shared" si="100"/>
        <v>4.2</v>
      </c>
      <c r="R1080" s="37">
        <f t="shared" si="101"/>
        <v>4.2</v>
      </c>
      <c r="S1080" s="39">
        <f>IF(AND(I1080=38000,R1080&lt;=4.5,M1080&gt;8),'[1]Pricing Schedule'!$F$8+('[1]Pricing Schedule'!$F$9*M1080),
IF(AND(I1080=38000,R1080&lt;=4.5,M1080&lt;=8),'[1]Pricing Schedule'!$F$34+('[1]Pricing Schedule'!$F$36*M1080),
IF(AND(I1080=38000,R1080&gt;4.5,R1080&lt;=9,M1080&gt;8),'[1]Pricing Schedule'!$F$17+('[1]Pricing Schedule'!$F$18*M1080),
IF(AND(I1080=38000,R1080&gt;4.5,R1080&lt;=9,M1080&lt;=8),'[1]Pricing Schedule'!$F$34+('[1]Pricing Schedule'!$F$36*M1080),
IF(AND(I1080=38000,R1080&gt;9,R1080&lt;=12.8,M1080&gt;8),'[1]Pricing Schedule'!$F$26+('[1]Pricing Schedule'!$F$27*M1080),
IF(AND(I1080=38000,R1080&gt;9,R1080&lt;=12.8,M1080&lt;=8),'[1]Pricing Schedule'!$F$34+('[1]Pricing Schedule'!$F$36*M1080),
IF(AND(I1080=38000,R1080&gt;12.8,R1080&lt;=22.8),'[1]Pricing Schedule'!$F$34+('[1]Pricing Schedule'!$F$36*M1080),
IF(AND(I1080=38000,R1080&gt;22.8,R1080&lt;=30.2),'[1]Pricing Schedule'!$F$43+('[1]Pricing Schedule'!$F$45*M1080),
IF(AND(I1080=38000,R1080&gt;30.2,R1080&lt;=45.9),'[1]Pricing Schedule'!$F$52+('[1]Pricing Schedule'!$F$54*M1080),
IF(AND(I1080=38000,R1080&gt;45.9,R1080&lt;=123.4),'[1]Pricing Schedule'!$F$96+('[1]Pricing Schedule'!$F$97*M1080),
IF(AND(I1080=38000,R1080&gt;123.4,R1080&lt;=168.2,M1080&lt;=10),'[1]Pricing Schedule'!$F$103+('[1]Pricing Schedule'!$F$105*M1080),
IF(AND(I1080=38000,R1080&gt;123.4,R1080&lt;=168.2,M1080&gt;10),'[1]Pricing Schedule'!$F$111+('[1]Pricing Schedule'!$F$113*M1080),
IF(AND(I1080=38000,R1080&gt;157.4,R1080&lt;=336.4,M1080&lt;=10),('[1]Pricing Schedule'!$F$103+('[1]Pricing Schedule'!$F$105*M1080))*2,
IF(AND(I1080=38000,R1080&gt;157.4,R1080&lt;=336.4,M1080&gt;10),('[1]Pricing Schedule'!$F$111+('[1]Pricing Schedule'!$F$113*M1080))*2,
IF(AND(I1080=38000,R1080&gt;314.8,R1080&lt;=504.6,M1080&lt;=10),('[1]Pricing Schedule'!$F$103+('[1]Pricing Schedule'!$F$105*M1080))*3,
IF(AND(I1080=38000,R1080&gt;314.8,R1080&lt;=504.6,M1080&gt;10),('[1]Pricing Schedule'!$F$111+('[1]Pricing Schedule'!$F$113*M1080))*3,
IF(AND(I1080=38000,R1080&gt;472.2,R1080&lt;=672.8,M1080&lt;=10),('[1]Pricing Schedule'!$F$103+('[1]Pricing Schedule'!$F$105*M1080))*4,
IF(AND(I1080=38000,R1080&gt;472.2,R1080&lt;=672.8,M1080&gt;10),('[1]Pricing Schedule'!$F$111+('[1]Pricing Schedule'!$F$113*M1080))*4,
IF(AND(I1080=110000,R1080&lt;=12.8,M1080&gt;2),'[1]Pricing Schedule'!$F$62+('[1]Pricing Schedule'!$F$63*M1080),
IF(AND(I1080=110000,R1080&lt;=12.8,M1080&lt;=2),'[1]Pricing Schedule'!$F$96+('[1]Pricing Schedule'!$F$97*M1080),
IF(AND(I1080=110000,R1080&gt;12.8,R1080&lt;=22.8,M1080&gt;3),'[1]Pricing Schedule'!$F$71+('[1]Pricing Schedule'!$F$72*M1080),
IF(AND(I1080=110000,R1080&gt;12.8,R1080&lt;=22.8,M1080&lt;=3),'[1]Pricing Schedule'!$F$96+('[1]Pricing Schedule'!$F$97*M1080),
IF(AND(I1080=110000,R1080&gt;22.8,R1080&lt;=30.2),'[1]Pricing Schedule'!$F$80+('[1]Pricing Schedule'!$F$81*M1080),
IF(AND(I1080=110000,R1080&gt;30.2,R1080&lt;=45.9),'[1]Pricing Schedule'!$F$89+('[1]Pricing Schedule'!$F$90*M1080),
IF(AND(I1080=110000,R1080&gt;45.9,R1080&lt;=123.4),'[1]Pricing Schedule'!$F$96+('[1]Pricing Schedule'!$F$97*M1080),
IF(AND(I1080=110000,R1080&gt;123.4,R1080&lt;=168.2,M1080&lt;=10),'[1]Pricing Schedule'!$F$103+('[1]Pricing Schedule'!$F$105*M1080),
IF(AND(I1080=110000,R1080&gt;123.4,R1080&lt;=168.2,M1080&gt;10),'[1]Pricing Schedule'!$F$111+('[1]Pricing Schedule'!$F$113*M1080),
IF(AND(I1080=110000,R1080&gt;168.2,R1080&lt;=336.4,M1080&lt;=10),('[1]Pricing Schedule'!$F$103+('[1]Pricing Schedule'!$F$105*M1080))*2,
IF(AND(I1080=110000,R1080&gt;168.2,R1080&lt;=336.4,M1080&gt;10),('[1]Pricing Schedule'!$F$111+('[1]Pricing Schedule'!$F$113*M1080))*2,
IF(AND(I1080=110000,R1080&gt;336.4,R1080&lt;=504.6,M1080&lt;=10),('[1]Pricing Schedule'!$F$103+('[1]Pricing Schedule'!$F$105*M1080))*3,
IF(AND(I1080=110000,R1080&gt;336.4,R1080&lt;=504.6,M1080&gt;10),('[1]Pricing Schedule'!$F$111+('[1]Pricing Schedule'!$F$113*M1080))*3,
IF(AND(I1080=110000,R1080&gt;504.6,R1080&lt;=672.8,M1080&lt;=10),('[1]Pricing Schedule'!$F$103+('[1]Pricing Schedule'!$F$105*M1080))*4,
IF(AND(I1080=110000,R1080&gt;504.6,R1080&lt;=672.8,M1080&gt;10),('[1]Pricing Schedule'!$F$111+('[1]Pricing Schedule'!$F$113*M1080))*4,
IF(AND(I1080=110000,R1080&gt;672.8,R1080&lt;=841,M1080&lt;=10),('[1]Pricing Schedule'!$F$103+('[1]Pricing Schedule'!$F$105*M1080))*5,
IF(AND(I1080=110000,R1080&gt;672.8,R1080&lt;=841,M1080&gt;10),('[1]Pricing Schedule'!$F$111+('[1]Pricing Schedule'!$F$113*M1080))*5,
IF(AND(I1080=110000,R1080&gt;672.8,R1080&lt;=841,M1080&lt;=10),('[1]Pricing Schedule'!$F$103+('[1]Pricing Schedule'!$F$105*M1080))*5,
IF(AND(I1080=110000,R1080&gt;672.8,R1080&lt;=841,M1080&gt;10),('[1]Pricing Schedule'!$F$111+('[1]Pricing Schedule'!$F$113*M1080))*5,
IF(AND(I1080=110000,R1080&gt;1345.6,R1080&lt;=1513.8,M1080&lt;=10),('[1]Pricing Schedule'!$F$103+('[1]Pricing Schedule'!$F$105*M1080))*9,
IF(AND(I1080=110000,R1080&gt;1345.6,R1080&lt;=1513.8,M1080&gt;10),('[1]Pricing Schedule'!$F$111+('[1]Pricing Schedule'!$F$113*M1080))*9,
9999999999)))))))))))))))))))))))))))))))))))))))</f>
        <v>1545240</v>
      </c>
      <c r="T1080" s="21">
        <f>IF(AND(I1080=38000,R1080&lt;=4.5,M1080&gt;8),'[1]Pricing Schedule'!$J$9,
IF(AND(I1080=38000,R1080&lt;=4.5,M1080&lt;=8),'[1]Pricing Schedule'!$J$36,
IF(AND(I1080=38000,R1080&gt;4.5,R1080&lt;=9,M1080&gt;8),'[1]Pricing Schedule'!$J$18,
IF(AND(I1080=38000,R1080&gt;4.5,R1080&lt;=9,M1080&lt;=8),'[1]Pricing Schedule'!$J$36,
IF(AND(I1080=38000,R1080&gt;9,R1080&lt;=12.8,M1080&gt;8),'[1]Pricing Schedule'!$J$27,
IF(AND(I1080=38000,R1080&gt;9,R1080&lt;=12.8,M1080&lt;=8),'[1]Pricing Schedule'!$J$36,
IF(AND(I1080=38000,R1080&gt;12.8,R1080&lt;=22.8),'[1]Pricing Schedule'!$J$36,
IF(AND(I1080=38000,R1080&gt;22.8,R1080&lt;=30.2),'[1]Pricing Schedule'!$J$45,
IF(AND(I1080=38000,R1080&gt;30.2,R1080&lt;=45.9),'[1]Pricing Schedule'!$J$54,
IF(AND(I1080=38000,R1080&gt;45.9,R1080&lt;=123.4),'[1]Pricing Schedule'!$J$97,
IF(AND(I1080=38000,R1080&gt;123.4,R1080&lt;=168.2,M1080&lt;=10),'[1]Pricing Schedule'!$J$105,
IF(AND(I1080=38000,R1080&gt;123.4,R1080&lt;=168.2,M1080&gt;10),'[1]Pricing Schedule'!$J$113,
IF(AND(I1080=38000,R1080&gt;168.2,R1080&lt;=336.4,M1080&lt;=10),('[1]Pricing Schedule'!$J$105),
IF(AND(I1080=38000,R1080&gt;168.2,R1080&lt;=336.4,M1080&gt;10),('[1]Pricing Schedule'!$J$113),
IF(AND(I1080=38000,R1080&gt;336.4,R1080&lt;=504.6,M1080&lt;=10),('[1]Pricing Schedule'!$J$105),
IF(AND(I1080=38000,R1080&gt;336.4,R1080&lt;=504.6,M1080&gt;10),('[1]Pricing Schedule'!$J$113),
IF(AND(I1080=38000,R1080&gt;504.6,R1080&lt;=672.8,M1080&lt;=10),('[1]Pricing Schedule'!$J$105),
IF(AND(I1080=38000,R1080&gt;504.6,R1080&lt;=672.8,M1080&gt;10),('[1]Pricing Schedule'!$J$113),
IF(AND(I1080=110000,R1080&lt;=12.8,M1080&gt;2),'[1]Pricing Schedule'!$J$63,
IF(AND(I1080=110000,R1080&lt;=12.8,M1080&lt;=2),'[1]Pricing Schedule'!$J$97,
IF(AND(I1080=110000,R1080&gt;12.8,R1080&lt;=22.8,M1080&gt;3),'[1]Pricing Schedule'!$J$72,
IF(AND(I1080=110000,R1080&gt;12.8,R1080&lt;=22.8,M1080&lt;=3),'[1]Pricing Schedule'!$J$97,
IF(AND(I1080=110000,R1080&gt;22.8,R1080&lt;=30.2),'[1]Pricing Schedule'!$J$81,
IF(AND(I1080=110000,R1080&gt;30.2,R1080&lt;=45.9),'[1]Pricing Schedule'!$J$90,
IF(AND(I1080=110000,R1080&gt;45.9,R1080&lt;=123.4),'[1]Pricing Schedule'!$J$97,
IF(AND(I1080=110000,R1080&gt;123.4,R1080&lt;=168.2,M1080&lt;=10),'[1]Pricing Schedule'!$J$105,
IF(AND(I1080=110000,R1080&gt;123.4,R1080&lt;=168.2,M1080&gt;10),'[1]Pricing Schedule'!$J$113,
IF(AND(I1080=110000,R1080&gt;168.2,R1080&lt;=336.2,M1080&lt;=10),('[1]Pricing Schedule'!$J$105),
IF(AND(I1080=110000,R1080&gt;168.2,R1080&lt;=336.2,M1080&gt;10),('[1]Pricing Schedule'!$J$113),
IF(AND(I1080=110000,R1080&gt;336.4,R1080&lt;=504.6,M1080&lt;=10),('[1]Pricing Schedule'!$J$105),
IF(AND(I1080=110000,R1080&gt;336.4,R1080&lt;=504.6,M1080&gt;10),('[1]Pricing Schedule'!$J$113),
IF(AND(I1080=110000,R1080&gt;504.6,R1080&lt;=672.8,M1080&lt;=10),('[1]Pricing Schedule'!$J$105),
IF(AND(I1080=110000,R1080&gt;504.6,R1080&lt;=672.8,M1080&gt;10),('[1]Pricing Schedule'!$J$113),
IF(AND(I1080=110000,R1080&gt;672.8,R1080&lt;=841,M1080&lt;=10),('[1]Pricing Schedule'!$J$105),
IF(AND(I1080=110000,R1080&gt;672.8,R1080&lt;=841,M1080&gt;10),('[1]Pricing Schedule'!$J$113),
IF(AND(I1080=110000,R1080&gt;1682,R1080&lt;=1850.2,M1080&lt;=10),('[1]Pricing Schedule'!$J$105),
IF(AND(I1080=110000,R1080&gt;1682,R1080&lt;=1850.2,M1080&gt;10),('[1]Pricing Schedule'!$J$113),
IF(AND(I1080=110000,R1080&gt;2018.4,R1080&lt;=2186.6,M1080&lt;=10),('[1]Pricing Schedule'!$J$105),
IF(AND(I1080=110000,R1080&gt;2018.4,R1080&lt;=2186.6,M1080&gt;10),('[1]Pricing Schedule'!$J$113),999999999)))))))))))))))))))))))))))))))))))))))</f>
        <v>1</v>
      </c>
      <c r="U1080" s="40">
        <f t="shared" si="102"/>
        <v>367914.28571428568</v>
      </c>
      <c r="V1080" s="41">
        <f t="shared" si="103"/>
        <v>2.7180243845616214</v>
      </c>
      <c r="Y1080" s="23">
        <v>192</v>
      </c>
      <c r="Z1080" s="23">
        <v>433</v>
      </c>
      <c r="AR1080" s="35"/>
    </row>
    <row r="1081" spans="1:44">
      <c r="A1081" s="23">
        <v>1082</v>
      </c>
      <c r="B1081" s="23">
        <v>1082</v>
      </c>
      <c r="C1081" s="23" t="s">
        <v>1597</v>
      </c>
      <c r="D1081" s="23" t="s">
        <v>423</v>
      </c>
      <c r="E1081" s="23" t="s">
        <v>423</v>
      </c>
      <c r="F1081" s="23" t="s">
        <v>1598</v>
      </c>
      <c r="G1081" s="23" t="s">
        <v>1599</v>
      </c>
      <c r="H1081" s="23" t="s">
        <v>113</v>
      </c>
      <c r="I1081" s="13">
        <v>38000</v>
      </c>
      <c r="J1081" s="13">
        <v>38000</v>
      </c>
      <c r="K1081" s="23" t="s">
        <v>119</v>
      </c>
      <c r="L1081" s="24">
        <v>9.6890000000000001</v>
      </c>
      <c r="M1081" s="37">
        <f t="shared" si="98"/>
        <v>10</v>
      </c>
      <c r="N1081" s="24">
        <v>2.129</v>
      </c>
      <c r="O1081" s="13">
        <v>2</v>
      </c>
      <c r="P1081" s="36">
        <f t="shared" si="99"/>
        <v>1.5967500000000001</v>
      </c>
      <c r="Q1081" s="38">
        <f t="shared" si="100"/>
        <v>16.8</v>
      </c>
      <c r="R1081" s="37">
        <f t="shared" si="101"/>
        <v>16.8</v>
      </c>
      <c r="S1081" s="39">
        <f>IF(AND(I1081=38000,R1081&lt;=4.5,M1081&gt;8),'[1]Pricing Schedule'!$F$8+('[1]Pricing Schedule'!$F$9*M1081),
IF(AND(I1081=38000,R1081&lt;=4.5,M1081&lt;=8),'[1]Pricing Schedule'!$F$34+('[1]Pricing Schedule'!$F$36*M1081),
IF(AND(I1081=38000,R1081&gt;4.5,R1081&lt;=9,M1081&gt;8),'[1]Pricing Schedule'!$F$17+('[1]Pricing Schedule'!$F$18*M1081),
IF(AND(I1081=38000,R1081&gt;4.5,R1081&lt;=9,M1081&lt;=8),'[1]Pricing Schedule'!$F$34+('[1]Pricing Schedule'!$F$36*M1081),
IF(AND(I1081=38000,R1081&gt;9,R1081&lt;=12.8,M1081&gt;8),'[1]Pricing Schedule'!$F$26+('[1]Pricing Schedule'!$F$27*M1081),
IF(AND(I1081=38000,R1081&gt;9,R1081&lt;=12.8,M1081&lt;=8),'[1]Pricing Schedule'!$F$34+('[1]Pricing Schedule'!$F$36*M1081),
IF(AND(I1081=38000,R1081&gt;12.8,R1081&lt;=22.8),'[1]Pricing Schedule'!$F$34+('[1]Pricing Schedule'!$F$36*M1081),
IF(AND(I1081=38000,R1081&gt;22.8,R1081&lt;=30.2),'[1]Pricing Schedule'!$F$43+('[1]Pricing Schedule'!$F$45*M1081),
IF(AND(I1081=38000,R1081&gt;30.2,R1081&lt;=45.9),'[1]Pricing Schedule'!$F$52+('[1]Pricing Schedule'!$F$54*M1081),
IF(AND(I1081=38000,R1081&gt;45.9,R1081&lt;=123.4),'[1]Pricing Schedule'!$F$96+('[1]Pricing Schedule'!$F$97*M1081),
IF(AND(I1081=38000,R1081&gt;123.4,R1081&lt;=168.2,M1081&lt;=10),'[1]Pricing Schedule'!$F$103+('[1]Pricing Schedule'!$F$105*M1081),
IF(AND(I1081=38000,R1081&gt;123.4,R1081&lt;=168.2,M1081&gt;10),'[1]Pricing Schedule'!$F$111+('[1]Pricing Schedule'!$F$113*M1081),
IF(AND(I1081=38000,R1081&gt;157.4,R1081&lt;=336.4,M1081&lt;=10),('[1]Pricing Schedule'!$F$103+('[1]Pricing Schedule'!$F$105*M1081))*2,
IF(AND(I1081=38000,R1081&gt;157.4,R1081&lt;=336.4,M1081&gt;10),('[1]Pricing Schedule'!$F$111+('[1]Pricing Schedule'!$F$113*M1081))*2,
IF(AND(I1081=38000,R1081&gt;314.8,R1081&lt;=504.6,M1081&lt;=10),('[1]Pricing Schedule'!$F$103+('[1]Pricing Schedule'!$F$105*M1081))*3,
IF(AND(I1081=38000,R1081&gt;314.8,R1081&lt;=504.6,M1081&gt;10),('[1]Pricing Schedule'!$F$111+('[1]Pricing Schedule'!$F$113*M1081))*3,
IF(AND(I1081=38000,R1081&gt;472.2,R1081&lt;=672.8,M1081&lt;=10),('[1]Pricing Schedule'!$F$103+('[1]Pricing Schedule'!$F$105*M1081))*4,
IF(AND(I1081=38000,R1081&gt;472.2,R1081&lt;=672.8,M1081&gt;10),('[1]Pricing Schedule'!$F$111+('[1]Pricing Schedule'!$F$113*M1081))*4,
IF(AND(I1081=110000,R1081&lt;=12.8,M1081&gt;2),'[1]Pricing Schedule'!$F$62+('[1]Pricing Schedule'!$F$63*M1081),
IF(AND(I1081=110000,R1081&lt;=12.8,M1081&lt;=2),'[1]Pricing Schedule'!$F$96+('[1]Pricing Schedule'!$F$97*M1081),
IF(AND(I1081=110000,R1081&gt;12.8,R1081&lt;=22.8,M1081&gt;3),'[1]Pricing Schedule'!$F$71+('[1]Pricing Schedule'!$F$72*M1081),
IF(AND(I1081=110000,R1081&gt;12.8,R1081&lt;=22.8,M1081&lt;=3),'[1]Pricing Schedule'!$F$96+('[1]Pricing Schedule'!$F$97*M1081),
IF(AND(I1081=110000,R1081&gt;22.8,R1081&lt;=30.2),'[1]Pricing Schedule'!$F$80+('[1]Pricing Schedule'!$F$81*M1081),
IF(AND(I1081=110000,R1081&gt;30.2,R1081&lt;=45.9),'[1]Pricing Schedule'!$F$89+('[1]Pricing Schedule'!$F$90*M1081),
IF(AND(I1081=110000,R1081&gt;45.9,R1081&lt;=123.4),'[1]Pricing Schedule'!$F$96+('[1]Pricing Schedule'!$F$97*M1081),
IF(AND(I1081=110000,R1081&gt;123.4,R1081&lt;=168.2,M1081&lt;=10),'[1]Pricing Schedule'!$F$103+('[1]Pricing Schedule'!$F$105*M1081),
IF(AND(I1081=110000,R1081&gt;123.4,R1081&lt;=168.2,M1081&gt;10),'[1]Pricing Schedule'!$F$111+('[1]Pricing Schedule'!$F$113*M1081),
IF(AND(I1081=110000,R1081&gt;168.2,R1081&lt;=336.4,M1081&lt;=10),('[1]Pricing Schedule'!$F$103+('[1]Pricing Schedule'!$F$105*M1081))*2,
IF(AND(I1081=110000,R1081&gt;168.2,R1081&lt;=336.4,M1081&gt;10),('[1]Pricing Schedule'!$F$111+('[1]Pricing Schedule'!$F$113*M1081))*2,
IF(AND(I1081=110000,R1081&gt;336.4,R1081&lt;=504.6,M1081&lt;=10),('[1]Pricing Schedule'!$F$103+('[1]Pricing Schedule'!$F$105*M1081))*3,
IF(AND(I1081=110000,R1081&gt;336.4,R1081&lt;=504.6,M1081&gt;10),('[1]Pricing Schedule'!$F$111+('[1]Pricing Schedule'!$F$113*M1081))*3,
IF(AND(I1081=110000,R1081&gt;504.6,R1081&lt;=672.8,M1081&lt;=10),('[1]Pricing Schedule'!$F$103+('[1]Pricing Schedule'!$F$105*M1081))*4,
IF(AND(I1081=110000,R1081&gt;504.6,R1081&lt;=672.8,M1081&gt;10),('[1]Pricing Schedule'!$F$111+('[1]Pricing Schedule'!$F$113*M1081))*4,
IF(AND(I1081=110000,R1081&gt;672.8,R1081&lt;=841,M1081&lt;=10),('[1]Pricing Schedule'!$F$103+('[1]Pricing Schedule'!$F$105*M1081))*5,
IF(AND(I1081=110000,R1081&gt;672.8,R1081&lt;=841,M1081&gt;10),('[1]Pricing Schedule'!$F$111+('[1]Pricing Schedule'!$F$113*M1081))*5,
IF(AND(I1081=110000,R1081&gt;672.8,R1081&lt;=841,M1081&lt;=10),('[1]Pricing Schedule'!$F$103+('[1]Pricing Schedule'!$F$105*M1081))*5,
IF(AND(I1081=110000,R1081&gt;672.8,R1081&lt;=841,M1081&gt;10),('[1]Pricing Schedule'!$F$111+('[1]Pricing Schedule'!$F$113*M1081))*5,
IF(AND(I1081=110000,R1081&gt;1345.6,R1081&lt;=1513.8,M1081&lt;=10),('[1]Pricing Schedule'!$F$103+('[1]Pricing Schedule'!$F$105*M1081))*9,
IF(AND(I1081=110000,R1081&gt;1345.6,R1081&lt;=1513.8,M1081&gt;10),('[1]Pricing Schedule'!$F$111+('[1]Pricing Schedule'!$F$113*M1081))*9,
9999999999)))))))))))))))))))))))))))))))))))))))</f>
        <v>1050490</v>
      </c>
      <c r="T1081" s="21">
        <f>IF(AND(I1081=38000,R1081&lt;=4.5,M1081&gt;8),'[1]Pricing Schedule'!$J$9,
IF(AND(I1081=38000,R1081&lt;=4.5,M1081&lt;=8),'[1]Pricing Schedule'!$J$36,
IF(AND(I1081=38000,R1081&gt;4.5,R1081&lt;=9,M1081&gt;8),'[1]Pricing Schedule'!$J$18,
IF(AND(I1081=38000,R1081&gt;4.5,R1081&lt;=9,M1081&lt;=8),'[1]Pricing Schedule'!$J$36,
IF(AND(I1081=38000,R1081&gt;9,R1081&lt;=12.8,M1081&gt;8),'[1]Pricing Schedule'!$J$27,
IF(AND(I1081=38000,R1081&gt;9,R1081&lt;=12.8,M1081&lt;=8),'[1]Pricing Schedule'!$J$36,
IF(AND(I1081=38000,R1081&gt;12.8,R1081&lt;=22.8),'[1]Pricing Schedule'!$J$36,
IF(AND(I1081=38000,R1081&gt;22.8,R1081&lt;=30.2),'[1]Pricing Schedule'!$J$45,
IF(AND(I1081=38000,R1081&gt;30.2,R1081&lt;=45.9),'[1]Pricing Schedule'!$J$54,
IF(AND(I1081=38000,R1081&gt;45.9,R1081&lt;=123.4),'[1]Pricing Schedule'!$J$97,
IF(AND(I1081=38000,R1081&gt;123.4,R1081&lt;=168.2,M1081&lt;=10),'[1]Pricing Schedule'!$J$105,
IF(AND(I1081=38000,R1081&gt;123.4,R1081&lt;=168.2,M1081&gt;10),'[1]Pricing Schedule'!$J$113,
IF(AND(I1081=38000,R1081&gt;168.2,R1081&lt;=336.4,M1081&lt;=10),('[1]Pricing Schedule'!$J$105),
IF(AND(I1081=38000,R1081&gt;168.2,R1081&lt;=336.4,M1081&gt;10),('[1]Pricing Schedule'!$J$113),
IF(AND(I1081=38000,R1081&gt;336.4,R1081&lt;=504.6,M1081&lt;=10),('[1]Pricing Schedule'!$J$105),
IF(AND(I1081=38000,R1081&gt;336.4,R1081&lt;=504.6,M1081&gt;10),('[1]Pricing Schedule'!$J$113),
IF(AND(I1081=38000,R1081&gt;504.6,R1081&lt;=672.8,M1081&lt;=10),('[1]Pricing Schedule'!$J$105),
IF(AND(I1081=38000,R1081&gt;504.6,R1081&lt;=672.8,M1081&gt;10),('[1]Pricing Schedule'!$J$113),
IF(AND(I1081=110000,R1081&lt;=12.8,M1081&gt;2),'[1]Pricing Schedule'!$J$63,
IF(AND(I1081=110000,R1081&lt;=12.8,M1081&lt;=2),'[1]Pricing Schedule'!$J$97,
IF(AND(I1081=110000,R1081&gt;12.8,R1081&lt;=22.8,M1081&gt;3),'[1]Pricing Schedule'!$J$72,
IF(AND(I1081=110000,R1081&gt;12.8,R1081&lt;=22.8,M1081&lt;=3),'[1]Pricing Schedule'!$J$97,
IF(AND(I1081=110000,R1081&gt;22.8,R1081&lt;=30.2),'[1]Pricing Schedule'!$J$81,
IF(AND(I1081=110000,R1081&gt;30.2,R1081&lt;=45.9),'[1]Pricing Schedule'!$J$90,
IF(AND(I1081=110000,R1081&gt;45.9,R1081&lt;=123.4),'[1]Pricing Schedule'!$J$97,
IF(AND(I1081=110000,R1081&gt;123.4,R1081&lt;=168.2,M1081&lt;=10),'[1]Pricing Schedule'!$J$105,
IF(AND(I1081=110000,R1081&gt;123.4,R1081&lt;=168.2,M1081&gt;10),'[1]Pricing Schedule'!$J$113,
IF(AND(I1081=110000,R1081&gt;168.2,R1081&lt;=336.2,M1081&lt;=10),('[1]Pricing Schedule'!$J$105),
IF(AND(I1081=110000,R1081&gt;168.2,R1081&lt;=336.2,M1081&gt;10),('[1]Pricing Schedule'!$J$113),
IF(AND(I1081=110000,R1081&gt;336.4,R1081&lt;=504.6,M1081&lt;=10),('[1]Pricing Schedule'!$J$105),
IF(AND(I1081=110000,R1081&gt;336.4,R1081&lt;=504.6,M1081&gt;10),('[1]Pricing Schedule'!$J$113),
IF(AND(I1081=110000,R1081&gt;504.6,R1081&lt;=672.8,M1081&lt;=10),('[1]Pricing Schedule'!$J$105),
IF(AND(I1081=110000,R1081&gt;504.6,R1081&lt;=672.8,M1081&gt;10),('[1]Pricing Schedule'!$J$113),
IF(AND(I1081=110000,R1081&gt;672.8,R1081&lt;=841,M1081&lt;=10),('[1]Pricing Schedule'!$J$105),
IF(AND(I1081=110000,R1081&gt;672.8,R1081&lt;=841,M1081&gt;10),('[1]Pricing Schedule'!$J$113),
IF(AND(I1081=110000,R1081&gt;1682,R1081&lt;=1850.2,M1081&lt;=10),('[1]Pricing Schedule'!$J$105),
IF(AND(I1081=110000,R1081&gt;1682,R1081&lt;=1850.2,M1081&gt;10),('[1]Pricing Schedule'!$J$113),
IF(AND(I1081=110000,R1081&gt;2018.4,R1081&lt;=2186.6,M1081&lt;=10),('[1]Pricing Schedule'!$J$105),
IF(AND(I1081=110000,R1081&gt;2018.4,R1081&lt;=2186.6,M1081&gt;10),('[1]Pricing Schedule'!$J$113),999999999)))))))))))))))))))))))))))))))))))))))</f>
        <v>4</v>
      </c>
      <c r="U1081" s="40">
        <f t="shared" si="102"/>
        <v>62529.166666666664</v>
      </c>
      <c r="V1081" s="41">
        <f t="shared" si="103"/>
        <v>15.992536816152462</v>
      </c>
      <c r="Y1081" s="23">
        <v>362</v>
      </c>
      <c r="Z1081" s="23">
        <v>538</v>
      </c>
      <c r="AR1081" s="35"/>
    </row>
    <row r="1082" spans="1:44">
      <c r="A1082" s="23">
        <v>1083</v>
      </c>
      <c r="B1082" s="23">
        <v>1083</v>
      </c>
      <c r="C1082" s="23" t="s">
        <v>1600</v>
      </c>
      <c r="D1082" s="23" t="s">
        <v>141</v>
      </c>
      <c r="E1082" s="23" t="s">
        <v>141</v>
      </c>
      <c r="F1082" s="23" t="s">
        <v>639</v>
      </c>
      <c r="G1082" s="23" t="s">
        <v>640</v>
      </c>
      <c r="H1082" s="23" t="s">
        <v>113</v>
      </c>
      <c r="I1082" s="13">
        <v>38000</v>
      </c>
      <c r="J1082" s="23" t="s">
        <v>119</v>
      </c>
      <c r="K1082" s="13">
        <v>38000</v>
      </c>
      <c r="L1082" s="24">
        <v>5.5190000000000001</v>
      </c>
      <c r="M1082" s="37">
        <f t="shared" si="98"/>
        <v>6</v>
      </c>
      <c r="N1082" s="24">
        <v>1.6279999999999999</v>
      </c>
      <c r="O1082" s="13">
        <v>2</v>
      </c>
      <c r="P1082" s="36">
        <f t="shared" si="99"/>
        <v>1.2209999999999999</v>
      </c>
      <c r="Q1082" s="38">
        <f t="shared" si="100"/>
        <v>12.600000000000001</v>
      </c>
      <c r="R1082" s="37">
        <f t="shared" si="101"/>
        <v>12.600000000000001</v>
      </c>
      <c r="S1082" s="39">
        <f>IF(AND(I1082=38000,R1082&lt;=4.5,M1082&gt;8),'[1]Pricing Schedule'!$F$8+('[1]Pricing Schedule'!$F$9*M1082),
IF(AND(I1082=38000,R1082&lt;=4.5,M1082&lt;=8),'[1]Pricing Schedule'!$F$34+('[1]Pricing Schedule'!$F$36*M1082),
IF(AND(I1082=38000,R1082&gt;4.5,R1082&lt;=9,M1082&gt;8),'[1]Pricing Schedule'!$F$17+('[1]Pricing Schedule'!$F$18*M1082),
IF(AND(I1082=38000,R1082&gt;4.5,R1082&lt;=9,M1082&lt;=8),'[1]Pricing Schedule'!$F$34+('[1]Pricing Schedule'!$F$36*M1082),
IF(AND(I1082=38000,R1082&gt;9,R1082&lt;=12.8,M1082&gt;8),'[1]Pricing Schedule'!$F$26+('[1]Pricing Schedule'!$F$27*M1082),
IF(AND(I1082=38000,R1082&gt;9,R1082&lt;=12.8,M1082&lt;=8),'[1]Pricing Schedule'!$F$34+('[1]Pricing Schedule'!$F$36*M1082),
IF(AND(I1082=38000,R1082&gt;12.8,R1082&lt;=22.8),'[1]Pricing Schedule'!$F$34+('[1]Pricing Schedule'!$F$36*M1082),
IF(AND(I1082=38000,R1082&gt;22.8,R1082&lt;=30.2),'[1]Pricing Schedule'!$F$43+('[1]Pricing Schedule'!$F$45*M1082),
IF(AND(I1082=38000,R1082&gt;30.2,R1082&lt;=45.9),'[1]Pricing Schedule'!$F$52+('[1]Pricing Schedule'!$F$54*M1082),
IF(AND(I1082=38000,R1082&gt;45.9,R1082&lt;=123.4),'[1]Pricing Schedule'!$F$96+('[1]Pricing Schedule'!$F$97*M1082),
IF(AND(I1082=38000,R1082&gt;123.4,R1082&lt;=168.2,M1082&lt;=10),'[1]Pricing Schedule'!$F$103+('[1]Pricing Schedule'!$F$105*M1082),
IF(AND(I1082=38000,R1082&gt;123.4,R1082&lt;=168.2,M1082&gt;10),'[1]Pricing Schedule'!$F$111+('[1]Pricing Schedule'!$F$113*M1082),
IF(AND(I1082=38000,R1082&gt;157.4,R1082&lt;=336.4,M1082&lt;=10),('[1]Pricing Schedule'!$F$103+('[1]Pricing Schedule'!$F$105*M1082))*2,
IF(AND(I1082=38000,R1082&gt;157.4,R1082&lt;=336.4,M1082&gt;10),('[1]Pricing Schedule'!$F$111+('[1]Pricing Schedule'!$F$113*M1082))*2,
IF(AND(I1082=38000,R1082&gt;314.8,R1082&lt;=504.6,M1082&lt;=10),('[1]Pricing Schedule'!$F$103+('[1]Pricing Schedule'!$F$105*M1082))*3,
IF(AND(I1082=38000,R1082&gt;314.8,R1082&lt;=504.6,M1082&gt;10),('[1]Pricing Schedule'!$F$111+('[1]Pricing Schedule'!$F$113*M1082))*3,
IF(AND(I1082=38000,R1082&gt;472.2,R1082&lt;=672.8,M1082&lt;=10),('[1]Pricing Schedule'!$F$103+('[1]Pricing Schedule'!$F$105*M1082))*4,
IF(AND(I1082=38000,R1082&gt;472.2,R1082&lt;=672.8,M1082&gt;10),('[1]Pricing Schedule'!$F$111+('[1]Pricing Schedule'!$F$113*M1082))*4,
IF(AND(I1082=110000,R1082&lt;=12.8,M1082&gt;2),'[1]Pricing Schedule'!$F$62+('[1]Pricing Schedule'!$F$63*M1082),
IF(AND(I1082=110000,R1082&lt;=12.8,M1082&lt;=2),'[1]Pricing Schedule'!$F$96+('[1]Pricing Schedule'!$F$97*M1082),
IF(AND(I1082=110000,R1082&gt;12.8,R1082&lt;=22.8,M1082&gt;3),'[1]Pricing Schedule'!$F$71+('[1]Pricing Schedule'!$F$72*M1082),
IF(AND(I1082=110000,R1082&gt;12.8,R1082&lt;=22.8,M1082&lt;=3),'[1]Pricing Schedule'!$F$96+('[1]Pricing Schedule'!$F$97*M1082),
IF(AND(I1082=110000,R1082&gt;22.8,R1082&lt;=30.2),'[1]Pricing Schedule'!$F$80+('[1]Pricing Schedule'!$F$81*M1082),
IF(AND(I1082=110000,R1082&gt;30.2,R1082&lt;=45.9),'[1]Pricing Schedule'!$F$89+('[1]Pricing Schedule'!$F$90*M1082),
IF(AND(I1082=110000,R1082&gt;45.9,R1082&lt;=123.4),'[1]Pricing Schedule'!$F$96+('[1]Pricing Schedule'!$F$97*M1082),
IF(AND(I1082=110000,R1082&gt;123.4,R1082&lt;=168.2,M1082&lt;=10),'[1]Pricing Schedule'!$F$103+('[1]Pricing Schedule'!$F$105*M1082),
IF(AND(I1082=110000,R1082&gt;123.4,R1082&lt;=168.2,M1082&gt;10),'[1]Pricing Schedule'!$F$111+('[1]Pricing Schedule'!$F$113*M1082),
IF(AND(I1082=110000,R1082&gt;168.2,R1082&lt;=336.4,M1082&lt;=10),('[1]Pricing Schedule'!$F$103+('[1]Pricing Schedule'!$F$105*M1082))*2,
IF(AND(I1082=110000,R1082&gt;168.2,R1082&lt;=336.4,M1082&gt;10),('[1]Pricing Schedule'!$F$111+('[1]Pricing Schedule'!$F$113*M1082))*2,
IF(AND(I1082=110000,R1082&gt;336.4,R1082&lt;=504.6,M1082&lt;=10),('[1]Pricing Schedule'!$F$103+('[1]Pricing Schedule'!$F$105*M1082))*3,
IF(AND(I1082=110000,R1082&gt;336.4,R1082&lt;=504.6,M1082&gt;10),('[1]Pricing Schedule'!$F$111+('[1]Pricing Schedule'!$F$113*M1082))*3,
IF(AND(I1082=110000,R1082&gt;504.6,R1082&lt;=672.8,M1082&lt;=10),('[1]Pricing Schedule'!$F$103+('[1]Pricing Schedule'!$F$105*M1082))*4,
IF(AND(I1082=110000,R1082&gt;504.6,R1082&lt;=672.8,M1082&gt;10),('[1]Pricing Schedule'!$F$111+('[1]Pricing Schedule'!$F$113*M1082))*4,
IF(AND(I1082=110000,R1082&gt;672.8,R1082&lt;=841,M1082&lt;=10),('[1]Pricing Schedule'!$F$103+('[1]Pricing Schedule'!$F$105*M1082))*5,
IF(AND(I1082=110000,R1082&gt;672.8,R1082&lt;=841,M1082&gt;10),('[1]Pricing Schedule'!$F$111+('[1]Pricing Schedule'!$F$113*M1082))*5,
IF(AND(I1082=110000,R1082&gt;672.8,R1082&lt;=841,M1082&lt;=10),('[1]Pricing Schedule'!$F$103+('[1]Pricing Schedule'!$F$105*M1082))*5,
IF(AND(I1082=110000,R1082&gt;672.8,R1082&lt;=841,M1082&gt;10),('[1]Pricing Schedule'!$F$111+('[1]Pricing Schedule'!$F$113*M1082))*5,
IF(AND(I1082=110000,R1082&gt;1345.6,R1082&lt;=1513.8,M1082&lt;=10),('[1]Pricing Schedule'!$F$103+('[1]Pricing Schedule'!$F$105*M1082))*9,
IF(AND(I1082=110000,R1082&gt;1345.6,R1082&lt;=1513.8,M1082&gt;10),('[1]Pricing Schedule'!$F$111+('[1]Pricing Schedule'!$F$113*M1082))*9,
9999999999)))))))))))))))))))))))))))))))))))))))</f>
        <v>769410</v>
      </c>
      <c r="T1082" s="21">
        <f>IF(AND(I1082=38000,R1082&lt;=4.5,M1082&gt;8),'[1]Pricing Schedule'!$J$9,
IF(AND(I1082=38000,R1082&lt;=4.5,M1082&lt;=8),'[1]Pricing Schedule'!$J$36,
IF(AND(I1082=38000,R1082&gt;4.5,R1082&lt;=9,M1082&gt;8),'[1]Pricing Schedule'!$J$18,
IF(AND(I1082=38000,R1082&gt;4.5,R1082&lt;=9,M1082&lt;=8),'[1]Pricing Schedule'!$J$36,
IF(AND(I1082=38000,R1082&gt;9,R1082&lt;=12.8,M1082&gt;8),'[1]Pricing Schedule'!$J$27,
IF(AND(I1082=38000,R1082&gt;9,R1082&lt;=12.8,M1082&lt;=8),'[1]Pricing Schedule'!$J$36,
IF(AND(I1082=38000,R1082&gt;12.8,R1082&lt;=22.8),'[1]Pricing Schedule'!$J$36,
IF(AND(I1082=38000,R1082&gt;22.8,R1082&lt;=30.2),'[1]Pricing Schedule'!$J$45,
IF(AND(I1082=38000,R1082&gt;30.2,R1082&lt;=45.9),'[1]Pricing Schedule'!$J$54,
IF(AND(I1082=38000,R1082&gt;45.9,R1082&lt;=123.4),'[1]Pricing Schedule'!$J$97,
IF(AND(I1082=38000,R1082&gt;123.4,R1082&lt;=168.2,M1082&lt;=10),'[1]Pricing Schedule'!$J$105,
IF(AND(I1082=38000,R1082&gt;123.4,R1082&lt;=168.2,M1082&gt;10),'[1]Pricing Schedule'!$J$113,
IF(AND(I1082=38000,R1082&gt;168.2,R1082&lt;=336.4,M1082&lt;=10),('[1]Pricing Schedule'!$J$105),
IF(AND(I1082=38000,R1082&gt;168.2,R1082&lt;=336.4,M1082&gt;10),('[1]Pricing Schedule'!$J$113),
IF(AND(I1082=38000,R1082&gt;336.4,R1082&lt;=504.6,M1082&lt;=10),('[1]Pricing Schedule'!$J$105),
IF(AND(I1082=38000,R1082&gt;336.4,R1082&lt;=504.6,M1082&gt;10),('[1]Pricing Schedule'!$J$113),
IF(AND(I1082=38000,R1082&gt;504.6,R1082&lt;=672.8,M1082&lt;=10),('[1]Pricing Schedule'!$J$105),
IF(AND(I1082=38000,R1082&gt;504.6,R1082&lt;=672.8,M1082&gt;10),('[1]Pricing Schedule'!$J$113),
IF(AND(I1082=110000,R1082&lt;=12.8,M1082&gt;2),'[1]Pricing Schedule'!$J$63,
IF(AND(I1082=110000,R1082&lt;=12.8,M1082&lt;=2),'[1]Pricing Schedule'!$J$97,
IF(AND(I1082=110000,R1082&gt;12.8,R1082&lt;=22.8,M1082&gt;3),'[1]Pricing Schedule'!$J$72,
IF(AND(I1082=110000,R1082&gt;12.8,R1082&lt;=22.8,M1082&lt;=3),'[1]Pricing Schedule'!$J$97,
IF(AND(I1082=110000,R1082&gt;22.8,R1082&lt;=30.2),'[1]Pricing Schedule'!$J$81,
IF(AND(I1082=110000,R1082&gt;30.2,R1082&lt;=45.9),'[1]Pricing Schedule'!$J$90,
IF(AND(I1082=110000,R1082&gt;45.9,R1082&lt;=123.4),'[1]Pricing Schedule'!$J$97,
IF(AND(I1082=110000,R1082&gt;123.4,R1082&lt;=168.2,M1082&lt;=10),'[1]Pricing Schedule'!$J$105,
IF(AND(I1082=110000,R1082&gt;123.4,R1082&lt;=168.2,M1082&gt;10),'[1]Pricing Schedule'!$J$113,
IF(AND(I1082=110000,R1082&gt;168.2,R1082&lt;=336.2,M1082&lt;=10),('[1]Pricing Schedule'!$J$105),
IF(AND(I1082=110000,R1082&gt;168.2,R1082&lt;=336.2,M1082&gt;10),('[1]Pricing Schedule'!$J$113),
IF(AND(I1082=110000,R1082&gt;336.4,R1082&lt;=504.6,M1082&lt;=10),('[1]Pricing Schedule'!$J$105),
IF(AND(I1082=110000,R1082&gt;336.4,R1082&lt;=504.6,M1082&gt;10),('[1]Pricing Schedule'!$J$113),
IF(AND(I1082=110000,R1082&gt;504.6,R1082&lt;=672.8,M1082&lt;=10),('[1]Pricing Schedule'!$J$105),
IF(AND(I1082=110000,R1082&gt;504.6,R1082&lt;=672.8,M1082&gt;10),('[1]Pricing Schedule'!$J$113),
IF(AND(I1082=110000,R1082&gt;672.8,R1082&lt;=841,M1082&lt;=10),('[1]Pricing Schedule'!$J$105),
IF(AND(I1082=110000,R1082&gt;672.8,R1082&lt;=841,M1082&gt;10),('[1]Pricing Schedule'!$J$113),
IF(AND(I1082=110000,R1082&gt;1682,R1082&lt;=1850.2,M1082&lt;=10),('[1]Pricing Schedule'!$J$105),
IF(AND(I1082=110000,R1082&gt;1682,R1082&lt;=1850.2,M1082&gt;10),('[1]Pricing Schedule'!$J$113),
IF(AND(I1082=110000,R1082&gt;2018.4,R1082&lt;=2186.6,M1082&lt;=10),('[1]Pricing Schedule'!$J$105),
IF(AND(I1082=110000,R1082&gt;2018.4,R1082&lt;=2186.6,M1082&gt;10),('[1]Pricing Schedule'!$J$113),999999999)))))))))))))))))))))))))))))))))))))))</f>
        <v>4</v>
      </c>
      <c r="U1082" s="40">
        <f t="shared" si="102"/>
        <v>61064.28571428571</v>
      </c>
      <c r="V1082" s="41">
        <f t="shared" si="103"/>
        <v>16.376184349046675</v>
      </c>
      <c r="Y1082" s="23">
        <v>97</v>
      </c>
      <c r="Z1082" s="23">
        <v>699</v>
      </c>
      <c r="AR1082" s="35"/>
    </row>
    <row r="1083" spans="1:44">
      <c r="A1083" s="23">
        <v>1084</v>
      </c>
      <c r="B1083" s="23">
        <v>1084</v>
      </c>
      <c r="C1083" s="23" t="s">
        <v>1601</v>
      </c>
      <c r="D1083" s="23" t="s">
        <v>149</v>
      </c>
      <c r="E1083" s="23" t="s">
        <v>149</v>
      </c>
      <c r="F1083" s="23" t="s">
        <v>159</v>
      </c>
      <c r="G1083" s="23" t="s">
        <v>160</v>
      </c>
      <c r="H1083" s="23" t="s">
        <v>113</v>
      </c>
      <c r="I1083" s="13">
        <v>38000</v>
      </c>
      <c r="J1083" s="13">
        <v>38000</v>
      </c>
      <c r="K1083" s="13">
        <v>20000</v>
      </c>
      <c r="L1083" s="24">
        <v>3.63</v>
      </c>
      <c r="M1083" s="37">
        <f t="shared" si="98"/>
        <v>4</v>
      </c>
      <c r="N1083" s="24">
        <v>1.1000000000000001</v>
      </c>
      <c r="O1083" s="13">
        <v>2</v>
      </c>
      <c r="P1083" s="36">
        <f t="shared" si="99"/>
        <v>0.82500000000000007</v>
      </c>
      <c r="Q1083" s="38">
        <f t="shared" si="100"/>
        <v>8.4</v>
      </c>
      <c r="R1083" s="37">
        <f t="shared" si="101"/>
        <v>8.4</v>
      </c>
      <c r="S1083" s="39">
        <f>IF(AND(I1083=38000,R1083&lt;=4.5,M1083&gt;8),'[1]Pricing Schedule'!$F$8+('[1]Pricing Schedule'!$F$9*M1083),
IF(AND(I1083=38000,R1083&lt;=4.5,M1083&lt;=8),'[1]Pricing Schedule'!$F$34+('[1]Pricing Schedule'!$F$36*M1083),
IF(AND(I1083=38000,R1083&gt;4.5,R1083&lt;=9,M1083&gt;8),'[1]Pricing Schedule'!$F$17+('[1]Pricing Schedule'!$F$18*M1083),
IF(AND(I1083=38000,R1083&gt;4.5,R1083&lt;=9,M1083&lt;=8),'[1]Pricing Schedule'!$F$34+('[1]Pricing Schedule'!$F$36*M1083),
IF(AND(I1083=38000,R1083&gt;9,R1083&lt;=12.8,M1083&gt;8),'[1]Pricing Schedule'!$F$26+('[1]Pricing Schedule'!$F$27*M1083),
IF(AND(I1083=38000,R1083&gt;9,R1083&lt;=12.8,M1083&lt;=8),'[1]Pricing Schedule'!$F$34+('[1]Pricing Schedule'!$F$36*M1083),
IF(AND(I1083=38000,R1083&gt;12.8,R1083&lt;=22.8),'[1]Pricing Schedule'!$F$34+('[1]Pricing Schedule'!$F$36*M1083),
IF(AND(I1083=38000,R1083&gt;22.8,R1083&lt;=30.2),'[1]Pricing Schedule'!$F$43+('[1]Pricing Schedule'!$F$45*M1083),
IF(AND(I1083=38000,R1083&gt;30.2,R1083&lt;=45.9),'[1]Pricing Schedule'!$F$52+('[1]Pricing Schedule'!$F$54*M1083),
IF(AND(I1083=38000,R1083&gt;45.9,R1083&lt;=123.4),'[1]Pricing Schedule'!$F$96+('[1]Pricing Schedule'!$F$97*M1083),
IF(AND(I1083=38000,R1083&gt;123.4,R1083&lt;=168.2,M1083&lt;=10),'[1]Pricing Schedule'!$F$103+('[1]Pricing Schedule'!$F$105*M1083),
IF(AND(I1083=38000,R1083&gt;123.4,R1083&lt;=168.2,M1083&gt;10),'[1]Pricing Schedule'!$F$111+('[1]Pricing Schedule'!$F$113*M1083),
IF(AND(I1083=38000,R1083&gt;157.4,R1083&lt;=336.4,M1083&lt;=10),('[1]Pricing Schedule'!$F$103+('[1]Pricing Schedule'!$F$105*M1083))*2,
IF(AND(I1083=38000,R1083&gt;157.4,R1083&lt;=336.4,M1083&gt;10),('[1]Pricing Schedule'!$F$111+('[1]Pricing Schedule'!$F$113*M1083))*2,
IF(AND(I1083=38000,R1083&gt;314.8,R1083&lt;=504.6,M1083&lt;=10),('[1]Pricing Schedule'!$F$103+('[1]Pricing Schedule'!$F$105*M1083))*3,
IF(AND(I1083=38000,R1083&gt;314.8,R1083&lt;=504.6,M1083&gt;10),('[1]Pricing Schedule'!$F$111+('[1]Pricing Schedule'!$F$113*M1083))*3,
IF(AND(I1083=38000,R1083&gt;472.2,R1083&lt;=672.8,M1083&lt;=10),('[1]Pricing Schedule'!$F$103+('[1]Pricing Schedule'!$F$105*M1083))*4,
IF(AND(I1083=38000,R1083&gt;472.2,R1083&lt;=672.8,M1083&gt;10),('[1]Pricing Schedule'!$F$111+('[1]Pricing Schedule'!$F$113*M1083))*4,
IF(AND(I1083=110000,R1083&lt;=12.8,M1083&gt;2),'[1]Pricing Schedule'!$F$62+('[1]Pricing Schedule'!$F$63*M1083),
IF(AND(I1083=110000,R1083&lt;=12.8,M1083&lt;=2),'[1]Pricing Schedule'!$F$96+('[1]Pricing Schedule'!$F$97*M1083),
IF(AND(I1083=110000,R1083&gt;12.8,R1083&lt;=22.8,M1083&gt;3),'[1]Pricing Schedule'!$F$71+('[1]Pricing Schedule'!$F$72*M1083),
IF(AND(I1083=110000,R1083&gt;12.8,R1083&lt;=22.8,M1083&lt;=3),'[1]Pricing Schedule'!$F$96+('[1]Pricing Schedule'!$F$97*M1083),
IF(AND(I1083=110000,R1083&gt;22.8,R1083&lt;=30.2),'[1]Pricing Schedule'!$F$80+('[1]Pricing Schedule'!$F$81*M1083),
IF(AND(I1083=110000,R1083&gt;30.2,R1083&lt;=45.9),'[1]Pricing Schedule'!$F$89+('[1]Pricing Schedule'!$F$90*M1083),
IF(AND(I1083=110000,R1083&gt;45.9,R1083&lt;=123.4),'[1]Pricing Schedule'!$F$96+('[1]Pricing Schedule'!$F$97*M1083),
IF(AND(I1083=110000,R1083&gt;123.4,R1083&lt;=168.2,M1083&lt;=10),'[1]Pricing Schedule'!$F$103+('[1]Pricing Schedule'!$F$105*M1083),
IF(AND(I1083=110000,R1083&gt;123.4,R1083&lt;=168.2,M1083&gt;10),'[1]Pricing Schedule'!$F$111+('[1]Pricing Schedule'!$F$113*M1083),
IF(AND(I1083=110000,R1083&gt;168.2,R1083&lt;=336.4,M1083&lt;=10),('[1]Pricing Schedule'!$F$103+('[1]Pricing Schedule'!$F$105*M1083))*2,
IF(AND(I1083=110000,R1083&gt;168.2,R1083&lt;=336.4,M1083&gt;10),('[1]Pricing Schedule'!$F$111+('[1]Pricing Schedule'!$F$113*M1083))*2,
IF(AND(I1083=110000,R1083&gt;336.4,R1083&lt;=504.6,M1083&lt;=10),('[1]Pricing Schedule'!$F$103+('[1]Pricing Schedule'!$F$105*M1083))*3,
IF(AND(I1083=110000,R1083&gt;336.4,R1083&lt;=504.6,M1083&gt;10),('[1]Pricing Schedule'!$F$111+('[1]Pricing Schedule'!$F$113*M1083))*3,
IF(AND(I1083=110000,R1083&gt;504.6,R1083&lt;=672.8,M1083&lt;=10),('[1]Pricing Schedule'!$F$103+('[1]Pricing Schedule'!$F$105*M1083))*4,
IF(AND(I1083=110000,R1083&gt;504.6,R1083&lt;=672.8,M1083&gt;10),('[1]Pricing Schedule'!$F$111+('[1]Pricing Schedule'!$F$113*M1083))*4,
IF(AND(I1083=110000,R1083&gt;672.8,R1083&lt;=841,M1083&lt;=10),('[1]Pricing Schedule'!$F$103+('[1]Pricing Schedule'!$F$105*M1083))*5,
IF(AND(I1083=110000,R1083&gt;672.8,R1083&lt;=841,M1083&gt;10),('[1]Pricing Schedule'!$F$111+('[1]Pricing Schedule'!$F$113*M1083))*5,
IF(AND(I1083=110000,R1083&gt;672.8,R1083&lt;=841,M1083&lt;=10),('[1]Pricing Schedule'!$F$103+('[1]Pricing Schedule'!$F$105*M1083))*5,
IF(AND(I1083=110000,R1083&gt;672.8,R1083&lt;=841,M1083&gt;10),('[1]Pricing Schedule'!$F$111+('[1]Pricing Schedule'!$F$113*M1083))*5,
IF(AND(I1083=110000,R1083&gt;1345.6,R1083&lt;=1513.8,M1083&lt;=10),('[1]Pricing Schedule'!$F$103+('[1]Pricing Schedule'!$F$105*M1083))*9,
IF(AND(I1083=110000,R1083&gt;1345.6,R1083&lt;=1513.8,M1083&gt;10),('[1]Pricing Schedule'!$F$111+('[1]Pricing Schedule'!$F$113*M1083))*9,
9999999999)))))))))))))))))))))))))))))))))))))))</f>
        <v>628870</v>
      </c>
      <c r="T1083" s="21">
        <f>IF(AND(I1083=38000,R1083&lt;=4.5,M1083&gt;8),'[1]Pricing Schedule'!$J$9,
IF(AND(I1083=38000,R1083&lt;=4.5,M1083&lt;=8),'[1]Pricing Schedule'!$J$36,
IF(AND(I1083=38000,R1083&gt;4.5,R1083&lt;=9,M1083&gt;8),'[1]Pricing Schedule'!$J$18,
IF(AND(I1083=38000,R1083&gt;4.5,R1083&lt;=9,M1083&lt;=8),'[1]Pricing Schedule'!$J$36,
IF(AND(I1083=38000,R1083&gt;9,R1083&lt;=12.8,M1083&gt;8),'[1]Pricing Schedule'!$J$27,
IF(AND(I1083=38000,R1083&gt;9,R1083&lt;=12.8,M1083&lt;=8),'[1]Pricing Schedule'!$J$36,
IF(AND(I1083=38000,R1083&gt;12.8,R1083&lt;=22.8),'[1]Pricing Schedule'!$J$36,
IF(AND(I1083=38000,R1083&gt;22.8,R1083&lt;=30.2),'[1]Pricing Schedule'!$J$45,
IF(AND(I1083=38000,R1083&gt;30.2,R1083&lt;=45.9),'[1]Pricing Schedule'!$J$54,
IF(AND(I1083=38000,R1083&gt;45.9,R1083&lt;=123.4),'[1]Pricing Schedule'!$J$97,
IF(AND(I1083=38000,R1083&gt;123.4,R1083&lt;=168.2,M1083&lt;=10),'[1]Pricing Schedule'!$J$105,
IF(AND(I1083=38000,R1083&gt;123.4,R1083&lt;=168.2,M1083&gt;10),'[1]Pricing Schedule'!$J$113,
IF(AND(I1083=38000,R1083&gt;168.2,R1083&lt;=336.4,M1083&lt;=10),('[1]Pricing Schedule'!$J$105),
IF(AND(I1083=38000,R1083&gt;168.2,R1083&lt;=336.4,M1083&gt;10),('[1]Pricing Schedule'!$J$113),
IF(AND(I1083=38000,R1083&gt;336.4,R1083&lt;=504.6,M1083&lt;=10),('[1]Pricing Schedule'!$J$105),
IF(AND(I1083=38000,R1083&gt;336.4,R1083&lt;=504.6,M1083&gt;10),('[1]Pricing Schedule'!$J$113),
IF(AND(I1083=38000,R1083&gt;504.6,R1083&lt;=672.8,M1083&lt;=10),('[1]Pricing Schedule'!$J$105),
IF(AND(I1083=38000,R1083&gt;504.6,R1083&lt;=672.8,M1083&gt;10),('[1]Pricing Schedule'!$J$113),
IF(AND(I1083=110000,R1083&lt;=12.8,M1083&gt;2),'[1]Pricing Schedule'!$J$63,
IF(AND(I1083=110000,R1083&lt;=12.8,M1083&lt;=2),'[1]Pricing Schedule'!$J$97,
IF(AND(I1083=110000,R1083&gt;12.8,R1083&lt;=22.8,M1083&gt;3),'[1]Pricing Schedule'!$J$72,
IF(AND(I1083=110000,R1083&gt;12.8,R1083&lt;=22.8,M1083&lt;=3),'[1]Pricing Schedule'!$J$97,
IF(AND(I1083=110000,R1083&gt;22.8,R1083&lt;=30.2),'[1]Pricing Schedule'!$J$81,
IF(AND(I1083=110000,R1083&gt;30.2,R1083&lt;=45.9),'[1]Pricing Schedule'!$J$90,
IF(AND(I1083=110000,R1083&gt;45.9,R1083&lt;=123.4),'[1]Pricing Schedule'!$J$97,
IF(AND(I1083=110000,R1083&gt;123.4,R1083&lt;=168.2,M1083&lt;=10),'[1]Pricing Schedule'!$J$105,
IF(AND(I1083=110000,R1083&gt;123.4,R1083&lt;=168.2,M1083&gt;10),'[1]Pricing Schedule'!$J$113,
IF(AND(I1083=110000,R1083&gt;168.2,R1083&lt;=336.2,M1083&lt;=10),('[1]Pricing Schedule'!$J$105),
IF(AND(I1083=110000,R1083&gt;168.2,R1083&lt;=336.2,M1083&gt;10),('[1]Pricing Schedule'!$J$113),
IF(AND(I1083=110000,R1083&gt;336.4,R1083&lt;=504.6,M1083&lt;=10),('[1]Pricing Schedule'!$J$105),
IF(AND(I1083=110000,R1083&gt;336.4,R1083&lt;=504.6,M1083&gt;10),('[1]Pricing Schedule'!$J$113),
IF(AND(I1083=110000,R1083&gt;504.6,R1083&lt;=672.8,M1083&lt;=10),('[1]Pricing Schedule'!$J$105),
IF(AND(I1083=110000,R1083&gt;504.6,R1083&lt;=672.8,M1083&gt;10),('[1]Pricing Schedule'!$J$113),
IF(AND(I1083=110000,R1083&gt;672.8,R1083&lt;=841,M1083&lt;=10),('[1]Pricing Schedule'!$J$105),
IF(AND(I1083=110000,R1083&gt;672.8,R1083&lt;=841,M1083&gt;10),('[1]Pricing Schedule'!$J$113),
IF(AND(I1083=110000,R1083&gt;1682,R1083&lt;=1850.2,M1083&lt;=10),('[1]Pricing Schedule'!$J$105),
IF(AND(I1083=110000,R1083&gt;1682,R1083&lt;=1850.2,M1083&gt;10),('[1]Pricing Schedule'!$J$113),
IF(AND(I1083=110000,R1083&gt;2018.4,R1083&lt;=2186.6,M1083&lt;=10),('[1]Pricing Schedule'!$J$105),
IF(AND(I1083=110000,R1083&gt;2018.4,R1083&lt;=2186.6,M1083&gt;10),('[1]Pricing Schedule'!$J$113),999999999)))))))))))))))))))))))))))))))))))))))</f>
        <v>4</v>
      </c>
      <c r="U1083" s="40">
        <f t="shared" si="102"/>
        <v>74865.476190476184</v>
      </c>
      <c r="V1083" s="41">
        <f t="shared" si="103"/>
        <v>13.357291650102566</v>
      </c>
      <c r="Y1083" s="23">
        <v>64</v>
      </c>
      <c r="Z1083" s="23">
        <v>273</v>
      </c>
      <c r="AR1083" s="35"/>
    </row>
    <row r="1084" spans="1:44">
      <c r="A1084" s="23">
        <v>1085</v>
      </c>
      <c r="B1084" s="23">
        <v>1085</v>
      </c>
      <c r="C1084" s="23" t="s">
        <v>1602</v>
      </c>
      <c r="D1084" s="23" t="s">
        <v>149</v>
      </c>
      <c r="E1084" s="23" t="s">
        <v>149</v>
      </c>
      <c r="F1084" s="23" t="s">
        <v>159</v>
      </c>
      <c r="G1084" s="23" t="s">
        <v>160</v>
      </c>
      <c r="H1084" s="23" t="s">
        <v>113</v>
      </c>
      <c r="I1084" s="13">
        <v>38000</v>
      </c>
      <c r="J1084" s="13">
        <v>38000</v>
      </c>
      <c r="K1084" s="13">
        <v>20000</v>
      </c>
      <c r="L1084" s="24">
        <v>5.7169999999999996</v>
      </c>
      <c r="M1084" s="37">
        <f t="shared" si="98"/>
        <v>6</v>
      </c>
      <c r="N1084" s="24">
        <v>0.57299999999999995</v>
      </c>
      <c r="O1084" s="13">
        <v>2</v>
      </c>
      <c r="P1084" s="36">
        <f t="shared" si="99"/>
        <v>0.57299999999999995</v>
      </c>
      <c r="Q1084" s="38">
        <f t="shared" si="100"/>
        <v>4.2</v>
      </c>
      <c r="R1084" s="37">
        <f t="shared" si="101"/>
        <v>4.2</v>
      </c>
      <c r="S1084" s="39">
        <f>IF(AND(I1084=38000,R1084&lt;=4.5,M1084&gt;8),'[1]Pricing Schedule'!$F$8+('[1]Pricing Schedule'!$F$9*M1084),
IF(AND(I1084=38000,R1084&lt;=4.5,M1084&lt;=8),'[1]Pricing Schedule'!$F$34+('[1]Pricing Schedule'!$F$36*M1084),
IF(AND(I1084=38000,R1084&gt;4.5,R1084&lt;=9,M1084&gt;8),'[1]Pricing Schedule'!$F$17+('[1]Pricing Schedule'!$F$18*M1084),
IF(AND(I1084=38000,R1084&gt;4.5,R1084&lt;=9,M1084&lt;=8),'[1]Pricing Schedule'!$F$34+('[1]Pricing Schedule'!$F$36*M1084),
IF(AND(I1084=38000,R1084&gt;9,R1084&lt;=12.8,M1084&gt;8),'[1]Pricing Schedule'!$F$26+('[1]Pricing Schedule'!$F$27*M1084),
IF(AND(I1084=38000,R1084&gt;9,R1084&lt;=12.8,M1084&lt;=8),'[1]Pricing Schedule'!$F$34+('[1]Pricing Schedule'!$F$36*M1084),
IF(AND(I1084=38000,R1084&gt;12.8,R1084&lt;=22.8),'[1]Pricing Schedule'!$F$34+('[1]Pricing Schedule'!$F$36*M1084),
IF(AND(I1084=38000,R1084&gt;22.8,R1084&lt;=30.2),'[1]Pricing Schedule'!$F$43+('[1]Pricing Schedule'!$F$45*M1084),
IF(AND(I1084=38000,R1084&gt;30.2,R1084&lt;=45.9),'[1]Pricing Schedule'!$F$52+('[1]Pricing Schedule'!$F$54*M1084),
IF(AND(I1084=38000,R1084&gt;45.9,R1084&lt;=123.4),'[1]Pricing Schedule'!$F$96+('[1]Pricing Schedule'!$F$97*M1084),
IF(AND(I1084=38000,R1084&gt;123.4,R1084&lt;=168.2,M1084&lt;=10),'[1]Pricing Schedule'!$F$103+('[1]Pricing Schedule'!$F$105*M1084),
IF(AND(I1084=38000,R1084&gt;123.4,R1084&lt;=168.2,M1084&gt;10),'[1]Pricing Schedule'!$F$111+('[1]Pricing Schedule'!$F$113*M1084),
IF(AND(I1084=38000,R1084&gt;157.4,R1084&lt;=336.4,M1084&lt;=10),('[1]Pricing Schedule'!$F$103+('[1]Pricing Schedule'!$F$105*M1084))*2,
IF(AND(I1084=38000,R1084&gt;157.4,R1084&lt;=336.4,M1084&gt;10),('[1]Pricing Schedule'!$F$111+('[1]Pricing Schedule'!$F$113*M1084))*2,
IF(AND(I1084=38000,R1084&gt;314.8,R1084&lt;=504.6,M1084&lt;=10),('[1]Pricing Schedule'!$F$103+('[1]Pricing Schedule'!$F$105*M1084))*3,
IF(AND(I1084=38000,R1084&gt;314.8,R1084&lt;=504.6,M1084&gt;10),('[1]Pricing Schedule'!$F$111+('[1]Pricing Schedule'!$F$113*M1084))*3,
IF(AND(I1084=38000,R1084&gt;472.2,R1084&lt;=672.8,M1084&lt;=10),('[1]Pricing Schedule'!$F$103+('[1]Pricing Schedule'!$F$105*M1084))*4,
IF(AND(I1084=38000,R1084&gt;472.2,R1084&lt;=672.8,M1084&gt;10),('[1]Pricing Schedule'!$F$111+('[1]Pricing Schedule'!$F$113*M1084))*4,
IF(AND(I1084=110000,R1084&lt;=12.8,M1084&gt;2),'[1]Pricing Schedule'!$F$62+('[1]Pricing Schedule'!$F$63*M1084),
IF(AND(I1084=110000,R1084&lt;=12.8,M1084&lt;=2),'[1]Pricing Schedule'!$F$96+('[1]Pricing Schedule'!$F$97*M1084),
IF(AND(I1084=110000,R1084&gt;12.8,R1084&lt;=22.8,M1084&gt;3),'[1]Pricing Schedule'!$F$71+('[1]Pricing Schedule'!$F$72*M1084),
IF(AND(I1084=110000,R1084&gt;12.8,R1084&lt;=22.8,M1084&lt;=3),'[1]Pricing Schedule'!$F$96+('[1]Pricing Schedule'!$F$97*M1084),
IF(AND(I1084=110000,R1084&gt;22.8,R1084&lt;=30.2),'[1]Pricing Schedule'!$F$80+('[1]Pricing Schedule'!$F$81*M1084),
IF(AND(I1084=110000,R1084&gt;30.2,R1084&lt;=45.9),'[1]Pricing Schedule'!$F$89+('[1]Pricing Schedule'!$F$90*M1084),
IF(AND(I1084=110000,R1084&gt;45.9,R1084&lt;=123.4),'[1]Pricing Schedule'!$F$96+('[1]Pricing Schedule'!$F$97*M1084),
IF(AND(I1084=110000,R1084&gt;123.4,R1084&lt;=168.2,M1084&lt;=10),'[1]Pricing Schedule'!$F$103+('[1]Pricing Schedule'!$F$105*M1084),
IF(AND(I1084=110000,R1084&gt;123.4,R1084&lt;=168.2,M1084&gt;10),'[1]Pricing Schedule'!$F$111+('[1]Pricing Schedule'!$F$113*M1084),
IF(AND(I1084=110000,R1084&gt;168.2,R1084&lt;=336.4,M1084&lt;=10),('[1]Pricing Schedule'!$F$103+('[1]Pricing Schedule'!$F$105*M1084))*2,
IF(AND(I1084=110000,R1084&gt;168.2,R1084&lt;=336.4,M1084&gt;10),('[1]Pricing Schedule'!$F$111+('[1]Pricing Schedule'!$F$113*M1084))*2,
IF(AND(I1084=110000,R1084&gt;336.4,R1084&lt;=504.6,M1084&lt;=10),('[1]Pricing Schedule'!$F$103+('[1]Pricing Schedule'!$F$105*M1084))*3,
IF(AND(I1084=110000,R1084&gt;336.4,R1084&lt;=504.6,M1084&gt;10),('[1]Pricing Schedule'!$F$111+('[1]Pricing Schedule'!$F$113*M1084))*3,
IF(AND(I1084=110000,R1084&gt;504.6,R1084&lt;=672.8,M1084&lt;=10),('[1]Pricing Schedule'!$F$103+('[1]Pricing Schedule'!$F$105*M1084))*4,
IF(AND(I1084=110000,R1084&gt;504.6,R1084&lt;=672.8,M1084&gt;10),('[1]Pricing Schedule'!$F$111+('[1]Pricing Schedule'!$F$113*M1084))*4,
IF(AND(I1084=110000,R1084&gt;672.8,R1084&lt;=841,M1084&lt;=10),('[1]Pricing Schedule'!$F$103+('[1]Pricing Schedule'!$F$105*M1084))*5,
IF(AND(I1084=110000,R1084&gt;672.8,R1084&lt;=841,M1084&gt;10),('[1]Pricing Schedule'!$F$111+('[1]Pricing Schedule'!$F$113*M1084))*5,
IF(AND(I1084=110000,R1084&gt;672.8,R1084&lt;=841,M1084&lt;=10),('[1]Pricing Schedule'!$F$103+('[1]Pricing Schedule'!$F$105*M1084))*5,
IF(AND(I1084=110000,R1084&gt;672.8,R1084&lt;=841,M1084&gt;10),('[1]Pricing Schedule'!$F$111+('[1]Pricing Schedule'!$F$113*M1084))*5,
IF(AND(I1084=110000,R1084&gt;1345.6,R1084&lt;=1513.8,M1084&lt;=10),('[1]Pricing Schedule'!$F$103+('[1]Pricing Schedule'!$F$105*M1084))*9,
IF(AND(I1084=110000,R1084&gt;1345.6,R1084&lt;=1513.8,M1084&gt;10),('[1]Pricing Schedule'!$F$111+('[1]Pricing Schedule'!$F$113*M1084))*9,
9999999999)))))))))))))))))))))))))))))))))))))))</f>
        <v>769410</v>
      </c>
      <c r="T1084" s="21">
        <f>IF(AND(I1084=38000,R1084&lt;=4.5,M1084&gt;8),'[1]Pricing Schedule'!$J$9,
IF(AND(I1084=38000,R1084&lt;=4.5,M1084&lt;=8),'[1]Pricing Schedule'!$J$36,
IF(AND(I1084=38000,R1084&gt;4.5,R1084&lt;=9,M1084&gt;8),'[1]Pricing Schedule'!$J$18,
IF(AND(I1084=38000,R1084&gt;4.5,R1084&lt;=9,M1084&lt;=8),'[1]Pricing Schedule'!$J$36,
IF(AND(I1084=38000,R1084&gt;9,R1084&lt;=12.8,M1084&gt;8),'[1]Pricing Schedule'!$J$27,
IF(AND(I1084=38000,R1084&gt;9,R1084&lt;=12.8,M1084&lt;=8),'[1]Pricing Schedule'!$J$36,
IF(AND(I1084=38000,R1084&gt;12.8,R1084&lt;=22.8),'[1]Pricing Schedule'!$J$36,
IF(AND(I1084=38000,R1084&gt;22.8,R1084&lt;=30.2),'[1]Pricing Schedule'!$J$45,
IF(AND(I1084=38000,R1084&gt;30.2,R1084&lt;=45.9),'[1]Pricing Schedule'!$J$54,
IF(AND(I1084=38000,R1084&gt;45.9,R1084&lt;=123.4),'[1]Pricing Schedule'!$J$97,
IF(AND(I1084=38000,R1084&gt;123.4,R1084&lt;=168.2,M1084&lt;=10),'[1]Pricing Schedule'!$J$105,
IF(AND(I1084=38000,R1084&gt;123.4,R1084&lt;=168.2,M1084&gt;10),'[1]Pricing Schedule'!$J$113,
IF(AND(I1084=38000,R1084&gt;168.2,R1084&lt;=336.4,M1084&lt;=10),('[1]Pricing Schedule'!$J$105),
IF(AND(I1084=38000,R1084&gt;168.2,R1084&lt;=336.4,M1084&gt;10),('[1]Pricing Schedule'!$J$113),
IF(AND(I1084=38000,R1084&gt;336.4,R1084&lt;=504.6,M1084&lt;=10),('[1]Pricing Schedule'!$J$105),
IF(AND(I1084=38000,R1084&gt;336.4,R1084&lt;=504.6,M1084&gt;10),('[1]Pricing Schedule'!$J$113),
IF(AND(I1084=38000,R1084&gt;504.6,R1084&lt;=672.8,M1084&lt;=10),('[1]Pricing Schedule'!$J$105),
IF(AND(I1084=38000,R1084&gt;504.6,R1084&lt;=672.8,M1084&gt;10),('[1]Pricing Schedule'!$J$113),
IF(AND(I1084=110000,R1084&lt;=12.8,M1084&gt;2),'[1]Pricing Schedule'!$J$63,
IF(AND(I1084=110000,R1084&lt;=12.8,M1084&lt;=2),'[1]Pricing Schedule'!$J$97,
IF(AND(I1084=110000,R1084&gt;12.8,R1084&lt;=22.8,M1084&gt;3),'[1]Pricing Schedule'!$J$72,
IF(AND(I1084=110000,R1084&gt;12.8,R1084&lt;=22.8,M1084&lt;=3),'[1]Pricing Schedule'!$J$97,
IF(AND(I1084=110000,R1084&gt;22.8,R1084&lt;=30.2),'[1]Pricing Schedule'!$J$81,
IF(AND(I1084=110000,R1084&gt;30.2,R1084&lt;=45.9),'[1]Pricing Schedule'!$J$90,
IF(AND(I1084=110000,R1084&gt;45.9,R1084&lt;=123.4),'[1]Pricing Schedule'!$J$97,
IF(AND(I1084=110000,R1084&gt;123.4,R1084&lt;=168.2,M1084&lt;=10),'[1]Pricing Schedule'!$J$105,
IF(AND(I1084=110000,R1084&gt;123.4,R1084&lt;=168.2,M1084&gt;10),'[1]Pricing Schedule'!$J$113,
IF(AND(I1084=110000,R1084&gt;168.2,R1084&lt;=336.2,M1084&lt;=10),('[1]Pricing Schedule'!$J$105),
IF(AND(I1084=110000,R1084&gt;168.2,R1084&lt;=336.2,M1084&gt;10),('[1]Pricing Schedule'!$J$113),
IF(AND(I1084=110000,R1084&gt;336.4,R1084&lt;=504.6,M1084&lt;=10),('[1]Pricing Schedule'!$J$105),
IF(AND(I1084=110000,R1084&gt;336.4,R1084&lt;=504.6,M1084&gt;10),('[1]Pricing Schedule'!$J$113),
IF(AND(I1084=110000,R1084&gt;504.6,R1084&lt;=672.8,M1084&lt;=10),('[1]Pricing Schedule'!$J$105),
IF(AND(I1084=110000,R1084&gt;504.6,R1084&lt;=672.8,M1084&gt;10),('[1]Pricing Schedule'!$J$113),
IF(AND(I1084=110000,R1084&gt;672.8,R1084&lt;=841,M1084&lt;=10),('[1]Pricing Schedule'!$J$105),
IF(AND(I1084=110000,R1084&gt;672.8,R1084&lt;=841,M1084&gt;10),('[1]Pricing Schedule'!$J$113),
IF(AND(I1084=110000,R1084&gt;1682,R1084&lt;=1850.2,M1084&lt;=10),('[1]Pricing Schedule'!$J$105),
IF(AND(I1084=110000,R1084&gt;1682,R1084&lt;=1850.2,M1084&gt;10),('[1]Pricing Schedule'!$J$113),
IF(AND(I1084=110000,R1084&gt;2018.4,R1084&lt;=2186.6,M1084&lt;=10),('[1]Pricing Schedule'!$J$105),
IF(AND(I1084=110000,R1084&gt;2018.4,R1084&lt;=2186.6,M1084&gt;10),('[1]Pricing Schedule'!$J$113),999999999)))))))))))))))))))))))))))))))))))))))</f>
        <v>4</v>
      </c>
      <c r="U1084" s="40">
        <f t="shared" si="102"/>
        <v>183192.85714285713</v>
      </c>
      <c r="V1084" s="41">
        <f t="shared" si="103"/>
        <v>5.4587281163488903</v>
      </c>
      <c r="Y1084" s="23">
        <v>690</v>
      </c>
      <c r="Z1084" s="23">
        <v>273</v>
      </c>
      <c r="AR1084" s="35"/>
    </row>
    <row r="1085" spans="1:44">
      <c r="A1085" s="23">
        <v>1086</v>
      </c>
      <c r="B1085" s="23">
        <v>1086</v>
      </c>
      <c r="C1085" s="23" t="s">
        <v>1603</v>
      </c>
      <c r="D1085" s="23" t="s">
        <v>131</v>
      </c>
      <c r="E1085" s="23" t="s">
        <v>131</v>
      </c>
      <c r="F1085" s="23" t="s">
        <v>420</v>
      </c>
      <c r="G1085" s="23" t="s">
        <v>421</v>
      </c>
      <c r="H1085" s="23" t="s">
        <v>113</v>
      </c>
      <c r="I1085" s="13">
        <v>38000</v>
      </c>
      <c r="J1085" s="13">
        <v>38000</v>
      </c>
      <c r="K1085" s="23" t="s">
        <v>119</v>
      </c>
      <c r="L1085" s="24">
        <v>14.867000000000001</v>
      </c>
      <c r="M1085" s="37">
        <f t="shared" si="98"/>
        <v>15</v>
      </c>
      <c r="N1085" s="24">
        <v>0.84</v>
      </c>
      <c r="O1085" s="13">
        <v>2</v>
      </c>
      <c r="P1085" s="36">
        <f t="shared" si="99"/>
        <v>0.63</v>
      </c>
      <c r="Q1085" s="38">
        <f t="shared" si="100"/>
        <v>8.4</v>
      </c>
      <c r="R1085" s="37">
        <f t="shared" si="101"/>
        <v>8.4</v>
      </c>
      <c r="S1085" s="39">
        <f>IF(AND(I1085=38000,R1085&lt;=4.5,M1085&gt;8),'[1]Pricing Schedule'!$F$8+('[1]Pricing Schedule'!$F$9*M1085),
IF(AND(I1085=38000,R1085&lt;=4.5,M1085&lt;=8),'[1]Pricing Schedule'!$F$34+('[1]Pricing Schedule'!$F$36*M1085),
IF(AND(I1085=38000,R1085&gt;4.5,R1085&lt;=9,M1085&gt;8),'[1]Pricing Schedule'!$F$17+('[1]Pricing Schedule'!$F$18*M1085),
IF(AND(I1085=38000,R1085&gt;4.5,R1085&lt;=9,M1085&lt;=8),'[1]Pricing Schedule'!$F$34+('[1]Pricing Schedule'!$F$36*M1085),
IF(AND(I1085=38000,R1085&gt;9,R1085&lt;=12.8,M1085&gt;8),'[1]Pricing Schedule'!$F$26+('[1]Pricing Schedule'!$F$27*M1085),
IF(AND(I1085=38000,R1085&gt;9,R1085&lt;=12.8,M1085&lt;=8),'[1]Pricing Schedule'!$F$34+('[1]Pricing Schedule'!$F$36*M1085),
IF(AND(I1085=38000,R1085&gt;12.8,R1085&lt;=22.8),'[1]Pricing Schedule'!$F$34+('[1]Pricing Schedule'!$F$36*M1085),
IF(AND(I1085=38000,R1085&gt;22.8,R1085&lt;=30.2),'[1]Pricing Schedule'!$F$43+('[1]Pricing Schedule'!$F$45*M1085),
IF(AND(I1085=38000,R1085&gt;30.2,R1085&lt;=45.9),'[1]Pricing Schedule'!$F$52+('[1]Pricing Schedule'!$F$54*M1085),
IF(AND(I1085=38000,R1085&gt;45.9,R1085&lt;=123.4),'[1]Pricing Schedule'!$F$96+('[1]Pricing Schedule'!$F$97*M1085),
IF(AND(I1085=38000,R1085&gt;123.4,R1085&lt;=168.2,M1085&lt;=10),'[1]Pricing Schedule'!$F$103+('[1]Pricing Schedule'!$F$105*M1085),
IF(AND(I1085=38000,R1085&gt;123.4,R1085&lt;=168.2,M1085&gt;10),'[1]Pricing Schedule'!$F$111+('[1]Pricing Schedule'!$F$113*M1085),
IF(AND(I1085=38000,R1085&gt;157.4,R1085&lt;=336.4,M1085&lt;=10),('[1]Pricing Schedule'!$F$103+('[1]Pricing Schedule'!$F$105*M1085))*2,
IF(AND(I1085=38000,R1085&gt;157.4,R1085&lt;=336.4,M1085&gt;10),('[1]Pricing Schedule'!$F$111+('[1]Pricing Schedule'!$F$113*M1085))*2,
IF(AND(I1085=38000,R1085&gt;314.8,R1085&lt;=504.6,M1085&lt;=10),('[1]Pricing Schedule'!$F$103+('[1]Pricing Schedule'!$F$105*M1085))*3,
IF(AND(I1085=38000,R1085&gt;314.8,R1085&lt;=504.6,M1085&gt;10),('[1]Pricing Schedule'!$F$111+('[1]Pricing Schedule'!$F$113*M1085))*3,
IF(AND(I1085=38000,R1085&gt;472.2,R1085&lt;=672.8,M1085&lt;=10),('[1]Pricing Schedule'!$F$103+('[1]Pricing Schedule'!$F$105*M1085))*4,
IF(AND(I1085=38000,R1085&gt;472.2,R1085&lt;=672.8,M1085&gt;10),('[1]Pricing Schedule'!$F$111+('[1]Pricing Schedule'!$F$113*M1085))*4,
IF(AND(I1085=110000,R1085&lt;=12.8,M1085&gt;2),'[1]Pricing Schedule'!$F$62+('[1]Pricing Schedule'!$F$63*M1085),
IF(AND(I1085=110000,R1085&lt;=12.8,M1085&lt;=2),'[1]Pricing Schedule'!$F$96+('[1]Pricing Schedule'!$F$97*M1085),
IF(AND(I1085=110000,R1085&gt;12.8,R1085&lt;=22.8,M1085&gt;3),'[1]Pricing Schedule'!$F$71+('[1]Pricing Schedule'!$F$72*M1085),
IF(AND(I1085=110000,R1085&gt;12.8,R1085&lt;=22.8,M1085&lt;=3),'[1]Pricing Schedule'!$F$96+('[1]Pricing Schedule'!$F$97*M1085),
IF(AND(I1085=110000,R1085&gt;22.8,R1085&lt;=30.2),'[1]Pricing Schedule'!$F$80+('[1]Pricing Schedule'!$F$81*M1085),
IF(AND(I1085=110000,R1085&gt;30.2,R1085&lt;=45.9),'[1]Pricing Schedule'!$F$89+('[1]Pricing Schedule'!$F$90*M1085),
IF(AND(I1085=110000,R1085&gt;45.9,R1085&lt;=123.4),'[1]Pricing Schedule'!$F$96+('[1]Pricing Schedule'!$F$97*M1085),
IF(AND(I1085=110000,R1085&gt;123.4,R1085&lt;=168.2,M1085&lt;=10),'[1]Pricing Schedule'!$F$103+('[1]Pricing Schedule'!$F$105*M1085),
IF(AND(I1085=110000,R1085&gt;123.4,R1085&lt;=168.2,M1085&gt;10),'[1]Pricing Schedule'!$F$111+('[1]Pricing Schedule'!$F$113*M1085),
IF(AND(I1085=110000,R1085&gt;168.2,R1085&lt;=336.4,M1085&lt;=10),('[1]Pricing Schedule'!$F$103+('[1]Pricing Schedule'!$F$105*M1085))*2,
IF(AND(I1085=110000,R1085&gt;168.2,R1085&lt;=336.4,M1085&gt;10),('[1]Pricing Schedule'!$F$111+('[1]Pricing Schedule'!$F$113*M1085))*2,
IF(AND(I1085=110000,R1085&gt;336.4,R1085&lt;=504.6,M1085&lt;=10),('[1]Pricing Schedule'!$F$103+('[1]Pricing Schedule'!$F$105*M1085))*3,
IF(AND(I1085=110000,R1085&gt;336.4,R1085&lt;=504.6,M1085&gt;10),('[1]Pricing Schedule'!$F$111+('[1]Pricing Schedule'!$F$113*M1085))*3,
IF(AND(I1085=110000,R1085&gt;504.6,R1085&lt;=672.8,M1085&lt;=10),('[1]Pricing Schedule'!$F$103+('[1]Pricing Schedule'!$F$105*M1085))*4,
IF(AND(I1085=110000,R1085&gt;504.6,R1085&lt;=672.8,M1085&gt;10),('[1]Pricing Schedule'!$F$111+('[1]Pricing Schedule'!$F$113*M1085))*4,
IF(AND(I1085=110000,R1085&gt;672.8,R1085&lt;=841,M1085&lt;=10),('[1]Pricing Schedule'!$F$103+('[1]Pricing Schedule'!$F$105*M1085))*5,
IF(AND(I1085=110000,R1085&gt;672.8,R1085&lt;=841,M1085&gt;10),('[1]Pricing Schedule'!$F$111+('[1]Pricing Schedule'!$F$113*M1085))*5,
IF(AND(I1085=110000,R1085&gt;672.8,R1085&lt;=841,M1085&lt;=10),('[1]Pricing Schedule'!$F$103+('[1]Pricing Schedule'!$F$105*M1085))*5,
IF(AND(I1085=110000,R1085&gt;672.8,R1085&lt;=841,M1085&gt;10),('[1]Pricing Schedule'!$F$111+('[1]Pricing Schedule'!$F$113*M1085))*5,
IF(AND(I1085=110000,R1085&gt;1345.6,R1085&lt;=1513.8,M1085&lt;=10),('[1]Pricing Schedule'!$F$103+('[1]Pricing Schedule'!$F$105*M1085))*9,
IF(AND(I1085=110000,R1085&gt;1345.6,R1085&lt;=1513.8,M1085&gt;10),('[1]Pricing Schedule'!$F$111+('[1]Pricing Schedule'!$F$113*M1085))*9,
9999999999)))))))))))))))))))))))))))))))))))))))</f>
        <v>1696000</v>
      </c>
      <c r="T1085" s="21">
        <f>IF(AND(I1085=38000,R1085&lt;=4.5,M1085&gt;8),'[1]Pricing Schedule'!$J$9,
IF(AND(I1085=38000,R1085&lt;=4.5,M1085&lt;=8),'[1]Pricing Schedule'!$J$36,
IF(AND(I1085=38000,R1085&gt;4.5,R1085&lt;=9,M1085&gt;8),'[1]Pricing Schedule'!$J$18,
IF(AND(I1085=38000,R1085&gt;4.5,R1085&lt;=9,M1085&lt;=8),'[1]Pricing Schedule'!$J$36,
IF(AND(I1085=38000,R1085&gt;9,R1085&lt;=12.8,M1085&gt;8),'[1]Pricing Schedule'!$J$27,
IF(AND(I1085=38000,R1085&gt;9,R1085&lt;=12.8,M1085&lt;=8),'[1]Pricing Schedule'!$J$36,
IF(AND(I1085=38000,R1085&gt;12.8,R1085&lt;=22.8),'[1]Pricing Schedule'!$J$36,
IF(AND(I1085=38000,R1085&gt;22.8,R1085&lt;=30.2),'[1]Pricing Schedule'!$J$45,
IF(AND(I1085=38000,R1085&gt;30.2,R1085&lt;=45.9),'[1]Pricing Schedule'!$J$54,
IF(AND(I1085=38000,R1085&gt;45.9,R1085&lt;=123.4),'[1]Pricing Schedule'!$J$97,
IF(AND(I1085=38000,R1085&gt;123.4,R1085&lt;=168.2,M1085&lt;=10),'[1]Pricing Schedule'!$J$105,
IF(AND(I1085=38000,R1085&gt;123.4,R1085&lt;=168.2,M1085&gt;10),'[1]Pricing Schedule'!$J$113,
IF(AND(I1085=38000,R1085&gt;168.2,R1085&lt;=336.4,M1085&lt;=10),('[1]Pricing Schedule'!$J$105),
IF(AND(I1085=38000,R1085&gt;168.2,R1085&lt;=336.4,M1085&gt;10),('[1]Pricing Schedule'!$J$113),
IF(AND(I1085=38000,R1085&gt;336.4,R1085&lt;=504.6,M1085&lt;=10),('[1]Pricing Schedule'!$J$105),
IF(AND(I1085=38000,R1085&gt;336.4,R1085&lt;=504.6,M1085&gt;10),('[1]Pricing Schedule'!$J$113),
IF(AND(I1085=38000,R1085&gt;504.6,R1085&lt;=672.8,M1085&lt;=10),('[1]Pricing Schedule'!$J$105),
IF(AND(I1085=38000,R1085&gt;504.6,R1085&lt;=672.8,M1085&gt;10),('[1]Pricing Schedule'!$J$113),
IF(AND(I1085=110000,R1085&lt;=12.8,M1085&gt;2),'[1]Pricing Schedule'!$J$63,
IF(AND(I1085=110000,R1085&lt;=12.8,M1085&lt;=2),'[1]Pricing Schedule'!$J$97,
IF(AND(I1085=110000,R1085&gt;12.8,R1085&lt;=22.8,M1085&gt;3),'[1]Pricing Schedule'!$J$72,
IF(AND(I1085=110000,R1085&gt;12.8,R1085&lt;=22.8,M1085&lt;=3),'[1]Pricing Schedule'!$J$97,
IF(AND(I1085=110000,R1085&gt;22.8,R1085&lt;=30.2),'[1]Pricing Schedule'!$J$81,
IF(AND(I1085=110000,R1085&gt;30.2,R1085&lt;=45.9),'[1]Pricing Schedule'!$J$90,
IF(AND(I1085=110000,R1085&gt;45.9,R1085&lt;=123.4),'[1]Pricing Schedule'!$J$97,
IF(AND(I1085=110000,R1085&gt;123.4,R1085&lt;=168.2,M1085&lt;=10),'[1]Pricing Schedule'!$J$105,
IF(AND(I1085=110000,R1085&gt;123.4,R1085&lt;=168.2,M1085&gt;10),'[1]Pricing Schedule'!$J$113,
IF(AND(I1085=110000,R1085&gt;168.2,R1085&lt;=336.2,M1085&lt;=10),('[1]Pricing Schedule'!$J$105),
IF(AND(I1085=110000,R1085&gt;168.2,R1085&lt;=336.2,M1085&gt;10),('[1]Pricing Schedule'!$J$113),
IF(AND(I1085=110000,R1085&gt;336.4,R1085&lt;=504.6,M1085&lt;=10),('[1]Pricing Schedule'!$J$105),
IF(AND(I1085=110000,R1085&gt;336.4,R1085&lt;=504.6,M1085&gt;10),('[1]Pricing Schedule'!$J$113),
IF(AND(I1085=110000,R1085&gt;504.6,R1085&lt;=672.8,M1085&lt;=10),('[1]Pricing Schedule'!$J$105),
IF(AND(I1085=110000,R1085&gt;504.6,R1085&lt;=672.8,M1085&gt;10),('[1]Pricing Schedule'!$J$113),
IF(AND(I1085=110000,R1085&gt;672.8,R1085&lt;=841,M1085&lt;=10),('[1]Pricing Schedule'!$J$105),
IF(AND(I1085=110000,R1085&gt;672.8,R1085&lt;=841,M1085&gt;10),('[1]Pricing Schedule'!$J$113),
IF(AND(I1085=110000,R1085&gt;1682,R1085&lt;=1850.2,M1085&lt;=10),('[1]Pricing Schedule'!$J$105),
IF(AND(I1085=110000,R1085&gt;1682,R1085&lt;=1850.2,M1085&gt;10),('[1]Pricing Schedule'!$J$113),
IF(AND(I1085=110000,R1085&gt;2018.4,R1085&lt;=2186.6,M1085&lt;=10),('[1]Pricing Schedule'!$J$105),
IF(AND(I1085=110000,R1085&gt;2018.4,R1085&lt;=2186.6,M1085&gt;10),('[1]Pricing Schedule'!$J$113),999999999)))))))))))))))))))))))))))))))))))))))</f>
        <v>2</v>
      </c>
      <c r="U1085" s="40">
        <f t="shared" si="102"/>
        <v>201904.76190476189</v>
      </c>
      <c r="V1085" s="41">
        <f t="shared" si="103"/>
        <v>4.9528301886792452</v>
      </c>
      <c r="Y1085" s="23">
        <v>684</v>
      </c>
      <c r="Z1085" s="23">
        <v>107</v>
      </c>
      <c r="AR1085" s="35"/>
    </row>
    <row r="1086" spans="1:44">
      <c r="A1086" s="23">
        <v>1087</v>
      </c>
      <c r="B1086" s="23">
        <v>1087</v>
      </c>
      <c r="C1086" s="23" t="s">
        <v>1604</v>
      </c>
      <c r="D1086" s="23" t="s">
        <v>116</v>
      </c>
      <c r="E1086" s="23" t="s">
        <v>116</v>
      </c>
      <c r="F1086" s="23" t="s">
        <v>1605</v>
      </c>
      <c r="G1086" s="23" t="s">
        <v>1606</v>
      </c>
      <c r="H1086" s="23" t="s">
        <v>113</v>
      </c>
      <c r="I1086" s="13">
        <v>38000</v>
      </c>
      <c r="J1086" s="13">
        <v>38000</v>
      </c>
      <c r="K1086" s="23" t="s">
        <v>119</v>
      </c>
      <c r="L1086" s="24">
        <v>6.0090000000000003</v>
      </c>
      <c r="M1086" s="37">
        <f t="shared" si="98"/>
        <v>7</v>
      </c>
      <c r="N1086" s="24">
        <v>0.54100000000000004</v>
      </c>
      <c r="O1086" s="13">
        <v>2</v>
      </c>
      <c r="P1086" s="36">
        <f t="shared" si="99"/>
        <v>0.54100000000000004</v>
      </c>
      <c r="Q1086" s="38">
        <f t="shared" si="100"/>
        <v>4.2</v>
      </c>
      <c r="R1086" s="37">
        <f t="shared" si="101"/>
        <v>4.2</v>
      </c>
      <c r="S1086" s="39">
        <f>IF(AND(I1086=38000,R1086&lt;=4.5,M1086&gt;8),'[1]Pricing Schedule'!$F$8+('[1]Pricing Schedule'!$F$9*M1086),
IF(AND(I1086=38000,R1086&lt;=4.5,M1086&lt;=8),'[1]Pricing Schedule'!$F$34+('[1]Pricing Schedule'!$F$36*M1086),
IF(AND(I1086=38000,R1086&gt;4.5,R1086&lt;=9,M1086&gt;8),'[1]Pricing Schedule'!$F$17+('[1]Pricing Schedule'!$F$18*M1086),
IF(AND(I1086=38000,R1086&gt;4.5,R1086&lt;=9,M1086&lt;=8),'[1]Pricing Schedule'!$F$34+('[1]Pricing Schedule'!$F$36*M1086),
IF(AND(I1086=38000,R1086&gt;9,R1086&lt;=12.8,M1086&gt;8),'[1]Pricing Schedule'!$F$26+('[1]Pricing Schedule'!$F$27*M1086),
IF(AND(I1086=38000,R1086&gt;9,R1086&lt;=12.8,M1086&lt;=8),'[1]Pricing Schedule'!$F$34+('[1]Pricing Schedule'!$F$36*M1086),
IF(AND(I1086=38000,R1086&gt;12.8,R1086&lt;=22.8),'[1]Pricing Schedule'!$F$34+('[1]Pricing Schedule'!$F$36*M1086),
IF(AND(I1086=38000,R1086&gt;22.8,R1086&lt;=30.2),'[1]Pricing Schedule'!$F$43+('[1]Pricing Schedule'!$F$45*M1086),
IF(AND(I1086=38000,R1086&gt;30.2,R1086&lt;=45.9),'[1]Pricing Schedule'!$F$52+('[1]Pricing Schedule'!$F$54*M1086),
IF(AND(I1086=38000,R1086&gt;45.9,R1086&lt;=123.4),'[1]Pricing Schedule'!$F$96+('[1]Pricing Schedule'!$F$97*M1086),
IF(AND(I1086=38000,R1086&gt;123.4,R1086&lt;=168.2,M1086&lt;=10),'[1]Pricing Schedule'!$F$103+('[1]Pricing Schedule'!$F$105*M1086),
IF(AND(I1086=38000,R1086&gt;123.4,R1086&lt;=168.2,M1086&gt;10),'[1]Pricing Schedule'!$F$111+('[1]Pricing Schedule'!$F$113*M1086),
IF(AND(I1086=38000,R1086&gt;157.4,R1086&lt;=336.4,M1086&lt;=10),('[1]Pricing Schedule'!$F$103+('[1]Pricing Schedule'!$F$105*M1086))*2,
IF(AND(I1086=38000,R1086&gt;157.4,R1086&lt;=336.4,M1086&gt;10),('[1]Pricing Schedule'!$F$111+('[1]Pricing Schedule'!$F$113*M1086))*2,
IF(AND(I1086=38000,R1086&gt;314.8,R1086&lt;=504.6,M1086&lt;=10),('[1]Pricing Schedule'!$F$103+('[1]Pricing Schedule'!$F$105*M1086))*3,
IF(AND(I1086=38000,R1086&gt;314.8,R1086&lt;=504.6,M1086&gt;10),('[1]Pricing Schedule'!$F$111+('[1]Pricing Schedule'!$F$113*M1086))*3,
IF(AND(I1086=38000,R1086&gt;472.2,R1086&lt;=672.8,M1086&lt;=10),('[1]Pricing Schedule'!$F$103+('[1]Pricing Schedule'!$F$105*M1086))*4,
IF(AND(I1086=38000,R1086&gt;472.2,R1086&lt;=672.8,M1086&gt;10),('[1]Pricing Schedule'!$F$111+('[1]Pricing Schedule'!$F$113*M1086))*4,
IF(AND(I1086=110000,R1086&lt;=12.8,M1086&gt;2),'[1]Pricing Schedule'!$F$62+('[1]Pricing Schedule'!$F$63*M1086),
IF(AND(I1086=110000,R1086&lt;=12.8,M1086&lt;=2),'[1]Pricing Schedule'!$F$96+('[1]Pricing Schedule'!$F$97*M1086),
IF(AND(I1086=110000,R1086&gt;12.8,R1086&lt;=22.8,M1086&gt;3),'[1]Pricing Schedule'!$F$71+('[1]Pricing Schedule'!$F$72*M1086),
IF(AND(I1086=110000,R1086&gt;12.8,R1086&lt;=22.8,M1086&lt;=3),'[1]Pricing Schedule'!$F$96+('[1]Pricing Schedule'!$F$97*M1086),
IF(AND(I1086=110000,R1086&gt;22.8,R1086&lt;=30.2),'[1]Pricing Schedule'!$F$80+('[1]Pricing Schedule'!$F$81*M1086),
IF(AND(I1086=110000,R1086&gt;30.2,R1086&lt;=45.9),'[1]Pricing Schedule'!$F$89+('[1]Pricing Schedule'!$F$90*M1086),
IF(AND(I1086=110000,R1086&gt;45.9,R1086&lt;=123.4),'[1]Pricing Schedule'!$F$96+('[1]Pricing Schedule'!$F$97*M1086),
IF(AND(I1086=110000,R1086&gt;123.4,R1086&lt;=168.2,M1086&lt;=10),'[1]Pricing Schedule'!$F$103+('[1]Pricing Schedule'!$F$105*M1086),
IF(AND(I1086=110000,R1086&gt;123.4,R1086&lt;=168.2,M1086&gt;10),'[1]Pricing Schedule'!$F$111+('[1]Pricing Schedule'!$F$113*M1086),
IF(AND(I1086=110000,R1086&gt;168.2,R1086&lt;=336.4,M1086&lt;=10),('[1]Pricing Schedule'!$F$103+('[1]Pricing Schedule'!$F$105*M1086))*2,
IF(AND(I1086=110000,R1086&gt;168.2,R1086&lt;=336.4,M1086&gt;10),('[1]Pricing Schedule'!$F$111+('[1]Pricing Schedule'!$F$113*M1086))*2,
IF(AND(I1086=110000,R1086&gt;336.4,R1086&lt;=504.6,M1086&lt;=10),('[1]Pricing Schedule'!$F$103+('[1]Pricing Schedule'!$F$105*M1086))*3,
IF(AND(I1086=110000,R1086&gt;336.4,R1086&lt;=504.6,M1086&gt;10),('[1]Pricing Schedule'!$F$111+('[1]Pricing Schedule'!$F$113*M1086))*3,
IF(AND(I1086=110000,R1086&gt;504.6,R1086&lt;=672.8,M1086&lt;=10),('[1]Pricing Schedule'!$F$103+('[1]Pricing Schedule'!$F$105*M1086))*4,
IF(AND(I1086=110000,R1086&gt;504.6,R1086&lt;=672.8,M1086&gt;10),('[1]Pricing Schedule'!$F$111+('[1]Pricing Schedule'!$F$113*M1086))*4,
IF(AND(I1086=110000,R1086&gt;672.8,R1086&lt;=841,M1086&lt;=10),('[1]Pricing Schedule'!$F$103+('[1]Pricing Schedule'!$F$105*M1086))*5,
IF(AND(I1086=110000,R1086&gt;672.8,R1086&lt;=841,M1086&gt;10),('[1]Pricing Schedule'!$F$111+('[1]Pricing Schedule'!$F$113*M1086))*5,
IF(AND(I1086=110000,R1086&gt;672.8,R1086&lt;=841,M1086&lt;=10),('[1]Pricing Schedule'!$F$103+('[1]Pricing Schedule'!$F$105*M1086))*5,
IF(AND(I1086=110000,R1086&gt;672.8,R1086&lt;=841,M1086&gt;10),('[1]Pricing Schedule'!$F$111+('[1]Pricing Schedule'!$F$113*M1086))*5,
IF(AND(I1086=110000,R1086&gt;1345.6,R1086&lt;=1513.8,M1086&lt;=10),('[1]Pricing Schedule'!$F$103+('[1]Pricing Schedule'!$F$105*M1086))*9,
IF(AND(I1086=110000,R1086&gt;1345.6,R1086&lt;=1513.8,M1086&gt;10),('[1]Pricing Schedule'!$F$111+('[1]Pricing Schedule'!$F$113*M1086))*9,
9999999999)))))))))))))))))))))))))))))))))))))))</f>
        <v>839680</v>
      </c>
      <c r="T1086" s="21">
        <f>IF(AND(I1086=38000,R1086&lt;=4.5,M1086&gt;8),'[1]Pricing Schedule'!$J$9,
IF(AND(I1086=38000,R1086&lt;=4.5,M1086&lt;=8),'[1]Pricing Schedule'!$J$36,
IF(AND(I1086=38000,R1086&gt;4.5,R1086&lt;=9,M1086&gt;8),'[1]Pricing Schedule'!$J$18,
IF(AND(I1086=38000,R1086&gt;4.5,R1086&lt;=9,M1086&lt;=8),'[1]Pricing Schedule'!$J$36,
IF(AND(I1086=38000,R1086&gt;9,R1086&lt;=12.8,M1086&gt;8),'[1]Pricing Schedule'!$J$27,
IF(AND(I1086=38000,R1086&gt;9,R1086&lt;=12.8,M1086&lt;=8),'[1]Pricing Schedule'!$J$36,
IF(AND(I1086=38000,R1086&gt;12.8,R1086&lt;=22.8),'[1]Pricing Schedule'!$J$36,
IF(AND(I1086=38000,R1086&gt;22.8,R1086&lt;=30.2),'[1]Pricing Schedule'!$J$45,
IF(AND(I1086=38000,R1086&gt;30.2,R1086&lt;=45.9),'[1]Pricing Schedule'!$J$54,
IF(AND(I1086=38000,R1086&gt;45.9,R1086&lt;=123.4),'[1]Pricing Schedule'!$J$97,
IF(AND(I1086=38000,R1086&gt;123.4,R1086&lt;=168.2,M1086&lt;=10),'[1]Pricing Schedule'!$J$105,
IF(AND(I1086=38000,R1086&gt;123.4,R1086&lt;=168.2,M1086&gt;10),'[1]Pricing Schedule'!$J$113,
IF(AND(I1086=38000,R1086&gt;168.2,R1086&lt;=336.4,M1086&lt;=10),('[1]Pricing Schedule'!$J$105),
IF(AND(I1086=38000,R1086&gt;168.2,R1086&lt;=336.4,M1086&gt;10),('[1]Pricing Schedule'!$J$113),
IF(AND(I1086=38000,R1086&gt;336.4,R1086&lt;=504.6,M1086&lt;=10),('[1]Pricing Schedule'!$J$105),
IF(AND(I1086=38000,R1086&gt;336.4,R1086&lt;=504.6,M1086&gt;10),('[1]Pricing Schedule'!$J$113),
IF(AND(I1086=38000,R1086&gt;504.6,R1086&lt;=672.8,M1086&lt;=10),('[1]Pricing Schedule'!$J$105),
IF(AND(I1086=38000,R1086&gt;504.6,R1086&lt;=672.8,M1086&gt;10),('[1]Pricing Schedule'!$J$113),
IF(AND(I1086=110000,R1086&lt;=12.8,M1086&gt;2),'[1]Pricing Schedule'!$J$63,
IF(AND(I1086=110000,R1086&lt;=12.8,M1086&lt;=2),'[1]Pricing Schedule'!$J$97,
IF(AND(I1086=110000,R1086&gt;12.8,R1086&lt;=22.8,M1086&gt;3),'[1]Pricing Schedule'!$J$72,
IF(AND(I1086=110000,R1086&gt;12.8,R1086&lt;=22.8,M1086&lt;=3),'[1]Pricing Schedule'!$J$97,
IF(AND(I1086=110000,R1086&gt;22.8,R1086&lt;=30.2),'[1]Pricing Schedule'!$J$81,
IF(AND(I1086=110000,R1086&gt;30.2,R1086&lt;=45.9),'[1]Pricing Schedule'!$J$90,
IF(AND(I1086=110000,R1086&gt;45.9,R1086&lt;=123.4),'[1]Pricing Schedule'!$J$97,
IF(AND(I1086=110000,R1086&gt;123.4,R1086&lt;=168.2,M1086&lt;=10),'[1]Pricing Schedule'!$J$105,
IF(AND(I1086=110000,R1086&gt;123.4,R1086&lt;=168.2,M1086&gt;10),'[1]Pricing Schedule'!$J$113,
IF(AND(I1086=110000,R1086&gt;168.2,R1086&lt;=336.2,M1086&lt;=10),('[1]Pricing Schedule'!$J$105),
IF(AND(I1086=110000,R1086&gt;168.2,R1086&lt;=336.2,M1086&gt;10),('[1]Pricing Schedule'!$J$113),
IF(AND(I1086=110000,R1086&gt;336.4,R1086&lt;=504.6,M1086&lt;=10),('[1]Pricing Schedule'!$J$105),
IF(AND(I1086=110000,R1086&gt;336.4,R1086&lt;=504.6,M1086&gt;10),('[1]Pricing Schedule'!$J$113),
IF(AND(I1086=110000,R1086&gt;504.6,R1086&lt;=672.8,M1086&lt;=10),('[1]Pricing Schedule'!$J$105),
IF(AND(I1086=110000,R1086&gt;504.6,R1086&lt;=672.8,M1086&gt;10),('[1]Pricing Schedule'!$J$113),
IF(AND(I1086=110000,R1086&gt;672.8,R1086&lt;=841,M1086&lt;=10),('[1]Pricing Schedule'!$J$105),
IF(AND(I1086=110000,R1086&gt;672.8,R1086&lt;=841,M1086&gt;10),('[1]Pricing Schedule'!$J$113),
IF(AND(I1086=110000,R1086&gt;1682,R1086&lt;=1850.2,M1086&lt;=10),('[1]Pricing Schedule'!$J$105),
IF(AND(I1086=110000,R1086&gt;1682,R1086&lt;=1850.2,M1086&gt;10),('[1]Pricing Schedule'!$J$113),
IF(AND(I1086=110000,R1086&gt;2018.4,R1086&lt;=2186.6,M1086&lt;=10),('[1]Pricing Schedule'!$J$105),
IF(AND(I1086=110000,R1086&gt;2018.4,R1086&lt;=2186.6,M1086&gt;10),('[1]Pricing Schedule'!$J$113),999999999)))))))))))))))))))))))))))))))))))))))</f>
        <v>4</v>
      </c>
      <c r="U1086" s="40">
        <f t="shared" si="102"/>
        <v>199923.80952380953</v>
      </c>
      <c r="V1086" s="41">
        <f t="shared" si="103"/>
        <v>5.0019054878048781</v>
      </c>
      <c r="Y1086" s="23">
        <v>314</v>
      </c>
      <c r="Z1086" s="23">
        <v>103</v>
      </c>
      <c r="AR1086" s="35"/>
    </row>
    <row r="1087" spans="1:44">
      <c r="A1087" s="23">
        <v>1088</v>
      </c>
      <c r="B1087" s="23">
        <v>1088</v>
      </c>
      <c r="C1087" s="23" t="s">
        <v>1607</v>
      </c>
      <c r="D1087" s="23" t="s">
        <v>110</v>
      </c>
      <c r="E1087" s="23" t="s">
        <v>110</v>
      </c>
      <c r="F1087" s="23" t="s">
        <v>862</v>
      </c>
      <c r="G1087" s="23" t="s">
        <v>863</v>
      </c>
      <c r="H1087" s="23" t="s">
        <v>133</v>
      </c>
      <c r="I1087" s="13">
        <v>110000</v>
      </c>
      <c r="J1087" s="13">
        <v>110000</v>
      </c>
      <c r="K1087" s="13">
        <v>38000</v>
      </c>
      <c r="L1087" s="24">
        <v>5.9980000000000002</v>
      </c>
      <c r="M1087" s="37">
        <f t="shared" si="98"/>
        <v>6</v>
      </c>
      <c r="N1087" s="24">
        <v>0.82599999999999996</v>
      </c>
      <c r="O1087" s="13">
        <v>2</v>
      </c>
      <c r="P1087" s="36">
        <f t="shared" si="99"/>
        <v>0.61949999999999994</v>
      </c>
      <c r="Q1087" s="38">
        <f t="shared" si="100"/>
        <v>8.4</v>
      </c>
      <c r="R1087" s="37">
        <f t="shared" si="101"/>
        <v>8.4</v>
      </c>
      <c r="S1087" s="39">
        <f>IF(AND(I1087=38000,R1087&lt;=4.5,M1087&gt;8),'[1]Pricing Schedule'!$F$8+('[1]Pricing Schedule'!$F$9*M1087),
IF(AND(I1087=38000,R1087&lt;=4.5,M1087&lt;=8),'[1]Pricing Schedule'!$F$34+('[1]Pricing Schedule'!$F$36*M1087),
IF(AND(I1087=38000,R1087&gt;4.5,R1087&lt;=9,M1087&gt;8),'[1]Pricing Schedule'!$F$17+('[1]Pricing Schedule'!$F$18*M1087),
IF(AND(I1087=38000,R1087&gt;4.5,R1087&lt;=9,M1087&lt;=8),'[1]Pricing Schedule'!$F$34+('[1]Pricing Schedule'!$F$36*M1087),
IF(AND(I1087=38000,R1087&gt;9,R1087&lt;=12.8,M1087&gt;8),'[1]Pricing Schedule'!$F$26+('[1]Pricing Schedule'!$F$27*M1087),
IF(AND(I1087=38000,R1087&gt;9,R1087&lt;=12.8,M1087&lt;=8),'[1]Pricing Schedule'!$F$34+('[1]Pricing Schedule'!$F$36*M1087),
IF(AND(I1087=38000,R1087&gt;12.8,R1087&lt;=22.8),'[1]Pricing Schedule'!$F$34+('[1]Pricing Schedule'!$F$36*M1087),
IF(AND(I1087=38000,R1087&gt;22.8,R1087&lt;=30.2),'[1]Pricing Schedule'!$F$43+('[1]Pricing Schedule'!$F$45*M1087),
IF(AND(I1087=38000,R1087&gt;30.2,R1087&lt;=45.9),'[1]Pricing Schedule'!$F$52+('[1]Pricing Schedule'!$F$54*M1087),
IF(AND(I1087=38000,R1087&gt;45.9,R1087&lt;=123.4),'[1]Pricing Schedule'!$F$96+('[1]Pricing Schedule'!$F$97*M1087),
IF(AND(I1087=38000,R1087&gt;123.4,R1087&lt;=168.2,M1087&lt;=10),'[1]Pricing Schedule'!$F$103+('[1]Pricing Schedule'!$F$105*M1087),
IF(AND(I1087=38000,R1087&gt;123.4,R1087&lt;=168.2,M1087&gt;10),'[1]Pricing Schedule'!$F$111+('[1]Pricing Schedule'!$F$113*M1087),
IF(AND(I1087=38000,R1087&gt;157.4,R1087&lt;=336.4,M1087&lt;=10),('[1]Pricing Schedule'!$F$103+('[1]Pricing Schedule'!$F$105*M1087))*2,
IF(AND(I1087=38000,R1087&gt;157.4,R1087&lt;=336.4,M1087&gt;10),('[1]Pricing Schedule'!$F$111+('[1]Pricing Schedule'!$F$113*M1087))*2,
IF(AND(I1087=38000,R1087&gt;314.8,R1087&lt;=504.6,M1087&lt;=10),('[1]Pricing Schedule'!$F$103+('[1]Pricing Schedule'!$F$105*M1087))*3,
IF(AND(I1087=38000,R1087&gt;314.8,R1087&lt;=504.6,M1087&gt;10),('[1]Pricing Schedule'!$F$111+('[1]Pricing Schedule'!$F$113*M1087))*3,
IF(AND(I1087=38000,R1087&gt;472.2,R1087&lt;=672.8,M1087&lt;=10),('[1]Pricing Schedule'!$F$103+('[1]Pricing Schedule'!$F$105*M1087))*4,
IF(AND(I1087=38000,R1087&gt;472.2,R1087&lt;=672.8,M1087&gt;10),('[1]Pricing Schedule'!$F$111+('[1]Pricing Schedule'!$F$113*M1087))*4,
IF(AND(I1087=110000,R1087&lt;=12.8,M1087&gt;2),'[1]Pricing Schedule'!$F$62+('[1]Pricing Schedule'!$F$63*M1087),
IF(AND(I1087=110000,R1087&lt;=12.8,M1087&lt;=2),'[1]Pricing Schedule'!$F$96+('[1]Pricing Schedule'!$F$97*M1087),
IF(AND(I1087=110000,R1087&gt;12.8,R1087&lt;=22.8,M1087&gt;3),'[1]Pricing Schedule'!$F$71+('[1]Pricing Schedule'!$F$72*M1087),
IF(AND(I1087=110000,R1087&gt;12.8,R1087&lt;=22.8,M1087&lt;=3),'[1]Pricing Schedule'!$F$96+('[1]Pricing Schedule'!$F$97*M1087),
IF(AND(I1087=110000,R1087&gt;22.8,R1087&lt;=30.2),'[1]Pricing Schedule'!$F$80+('[1]Pricing Schedule'!$F$81*M1087),
IF(AND(I1087=110000,R1087&gt;30.2,R1087&lt;=45.9),'[1]Pricing Schedule'!$F$89+('[1]Pricing Schedule'!$F$90*M1087),
IF(AND(I1087=110000,R1087&gt;45.9,R1087&lt;=123.4),'[1]Pricing Schedule'!$F$96+('[1]Pricing Schedule'!$F$97*M1087),
IF(AND(I1087=110000,R1087&gt;123.4,R1087&lt;=168.2,M1087&lt;=10),'[1]Pricing Schedule'!$F$103+('[1]Pricing Schedule'!$F$105*M1087),
IF(AND(I1087=110000,R1087&gt;123.4,R1087&lt;=168.2,M1087&gt;10),'[1]Pricing Schedule'!$F$111+('[1]Pricing Schedule'!$F$113*M1087),
IF(AND(I1087=110000,R1087&gt;168.2,R1087&lt;=336.4,M1087&lt;=10),('[1]Pricing Schedule'!$F$103+('[1]Pricing Schedule'!$F$105*M1087))*2,
IF(AND(I1087=110000,R1087&gt;168.2,R1087&lt;=336.4,M1087&gt;10),('[1]Pricing Schedule'!$F$111+('[1]Pricing Schedule'!$F$113*M1087))*2,
IF(AND(I1087=110000,R1087&gt;336.4,R1087&lt;=504.6,M1087&lt;=10),('[1]Pricing Schedule'!$F$103+('[1]Pricing Schedule'!$F$105*M1087))*3,
IF(AND(I1087=110000,R1087&gt;336.4,R1087&lt;=504.6,M1087&gt;10),('[1]Pricing Schedule'!$F$111+('[1]Pricing Schedule'!$F$113*M1087))*3,
IF(AND(I1087=110000,R1087&gt;504.6,R1087&lt;=672.8,M1087&lt;=10),('[1]Pricing Schedule'!$F$103+('[1]Pricing Schedule'!$F$105*M1087))*4,
IF(AND(I1087=110000,R1087&gt;504.6,R1087&lt;=672.8,M1087&gt;10),('[1]Pricing Schedule'!$F$111+('[1]Pricing Schedule'!$F$113*M1087))*4,
IF(AND(I1087=110000,R1087&gt;672.8,R1087&lt;=841,M1087&lt;=10),('[1]Pricing Schedule'!$F$103+('[1]Pricing Schedule'!$F$105*M1087))*5,
IF(AND(I1087=110000,R1087&gt;672.8,R1087&lt;=841,M1087&gt;10),('[1]Pricing Schedule'!$F$111+('[1]Pricing Schedule'!$F$113*M1087))*5,
IF(AND(I1087=110000,R1087&gt;672.8,R1087&lt;=841,M1087&lt;=10),('[1]Pricing Schedule'!$F$103+('[1]Pricing Schedule'!$F$105*M1087))*5,
IF(AND(I1087=110000,R1087&gt;672.8,R1087&lt;=841,M1087&gt;10),('[1]Pricing Schedule'!$F$111+('[1]Pricing Schedule'!$F$113*M1087))*5,
IF(AND(I1087=110000,R1087&gt;1345.6,R1087&lt;=1513.8,M1087&lt;=10),('[1]Pricing Schedule'!$F$103+('[1]Pricing Schedule'!$F$105*M1087))*9,
IF(AND(I1087=110000,R1087&gt;1345.6,R1087&lt;=1513.8,M1087&gt;10),('[1]Pricing Schedule'!$F$111+('[1]Pricing Schedule'!$F$113*M1087))*9,
9999999999)))))))))))))))))))))))))))))))))))))))</f>
        <v>1732670</v>
      </c>
      <c r="T1087" s="21">
        <f>IF(AND(I1087=38000,R1087&lt;=4.5,M1087&gt;8),'[1]Pricing Schedule'!$J$9,
IF(AND(I1087=38000,R1087&lt;=4.5,M1087&lt;=8),'[1]Pricing Schedule'!$J$36,
IF(AND(I1087=38000,R1087&gt;4.5,R1087&lt;=9,M1087&gt;8),'[1]Pricing Schedule'!$J$18,
IF(AND(I1087=38000,R1087&gt;4.5,R1087&lt;=9,M1087&lt;=8),'[1]Pricing Schedule'!$J$36,
IF(AND(I1087=38000,R1087&gt;9,R1087&lt;=12.8,M1087&gt;8),'[1]Pricing Schedule'!$J$27,
IF(AND(I1087=38000,R1087&gt;9,R1087&lt;=12.8,M1087&lt;=8),'[1]Pricing Schedule'!$J$36,
IF(AND(I1087=38000,R1087&gt;12.8,R1087&lt;=22.8),'[1]Pricing Schedule'!$J$36,
IF(AND(I1087=38000,R1087&gt;22.8,R1087&lt;=30.2),'[1]Pricing Schedule'!$J$45,
IF(AND(I1087=38000,R1087&gt;30.2,R1087&lt;=45.9),'[1]Pricing Schedule'!$J$54,
IF(AND(I1087=38000,R1087&gt;45.9,R1087&lt;=123.4),'[1]Pricing Schedule'!$J$97,
IF(AND(I1087=38000,R1087&gt;123.4,R1087&lt;=168.2,M1087&lt;=10),'[1]Pricing Schedule'!$J$105,
IF(AND(I1087=38000,R1087&gt;123.4,R1087&lt;=168.2,M1087&gt;10),'[1]Pricing Schedule'!$J$113,
IF(AND(I1087=38000,R1087&gt;168.2,R1087&lt;=336.4,M1087&lt;=10),('[1]Pricing Schedule'!$J$105),
IF(AND(I1087=38000,R1087&gt;168.2,R1087&lt;=336.4,M1087&gt;10),('[1]Pricing Schedule'!$J$113),
IF(AND(I1087=38000,R1087&gt;336.4,R1087&lt;=504.6,M1087&lt;=10),('[1]Pricing Schedule'!$J$105),
IF(AND(I1087=38000,R1087&gt;336.4,R1087&lt;=504.6,M1087&gt;10),('[1]Pricing Schedule'!$J$113),
IF(AND(I1087=38000,R1087&gt;504.6,R1087&lt;=672.8,M1087&lt;=10),('[1]Pricing Schedule'!$J$105),
IF(AND(I1087=38000,R1087&gt;504.6,R1087&lt;=672.8,M1087&gt;10),('[1]Pricing Schedule'!$J$113),
IF(AND(I1087=110000,R1087&lt;=12.8,M1087&gt;2),'[1]Pricing Schedule'!$J$63,
IF(AND(I1087=110000,R1087&lt;=12.8,M1087&lt;=2),'[1]Pricing Schedule'!$J$97,
IF(AND(I1087=110000,R1087&gt;12.8,R1087&lt;=22.8,M1087&gt;3),'[1]Pricing Schedule'!$J$72,
IF(AND(I1087=110000,R1087&gt;12.8,R1087&lt;=22.8,M1087&lt;=3),'[1]Pricing Schedule'!$J$97,
IF(AND(I1087=110000,R1087&gt;22.8,R1087&lt;=30.2),'[1]Pricing Schedule'!$J$81,
IF(AND(I1087=110000,R1087&gt;30.2,R1087&lt;=45.9),'[1]Pricing Schedule'!$J$90,
IF(AND(I1087=110000,R1087&gt;45.9,R1087&lt;=123.4),'[1]Pricing Schedule'!$J$97,
IF(AND(I1087=110000,R1087&gt;123.4,R1087&lt;=168.2,M1087&lt;=10),'[1]Pricing Schedule'!$J$105,
IF(AND(I1087=110000,R1087&gt;123.4,R1087&lt;=168.2,M1087&gt;10),'[1]Pricing Schedule'!$J$113,
IF(AND(I1087=110000,R1087&gt;168.2,R1087&lt;=336.2,M1087&lt;=10),('[1]Pricing Schedule'!$J$105),
IF(AND(I1087=110000,R1087&gt;168.2,R1087&lt;=336.2,M1087&gt;10),('[1]Pricing Schedule'!$J$113),
IF(AND(I1087=110000,R1087&gt;336.4,R1087&lt;=504.6,M1087&lt;=10),('[1]Pricing Schedule'!$J$105),
IF(AND(I1087=110000,R1087&gt;336.4,R1087&lt;=504.6,M1087&gt;10),('[1]Pricing Schedule'!$J$113),
IF(AND(I1087=110000,R1087&gt;504.6,R1087&lt;=672.8,M1087&lt;=10),('[1]Pricing Schedule'!$J$105),
IF(AND(I1087=110000,R1087&gt;504.6,R1087&lt;=672.8,M1087&gt;10),('[1]Pricing Schedule'!$J$113),
IF(AND(I1087=110000,R1087&gt;672.8,R1087&lt;=841,M1087&lt;=10),('[1]Pricing Schedule'!$J$105),
IF(AND(I1087=110000,R1087&gt;672.8,R1087&lt;=841,M1087&gt;10),('[1]Pricing Schedule'!$J$113),
IF(AND(I1087=110000,R1087&gt;1682,R1087&lt;=1850.2,M1087&lt;=10),('[1]Pricing Schedule'!$J$105),
IF(AND(I1087=110000,R1087&gt;1682,R1087&lt;=1850.2,M1087&gt;10),('[1]Pricing Schedule'!$J$113),
IF(AND(I1087=110000,R1087&gt;2018.4,R1087&lt;=2186.6,M1087&lt;=10),('[1]Pricing Schedule'!$J$105),
IF(AND(I1087=110000,R1087&gt;2018.4,R1087&lt;=2186.6,M1087&gt;10),('[1]Pricing Schedule'!$J$113),999999999)))))))))))))))))))))))))))))))))))))))</f>
        <v>7</v>
      </c>
      <c r="U1087" s="40">
        <f t="shared" si="102"/>
        <v>206270.23809523808</v>
      </c>
      <c r="V1087" s="41">
        <f t="shared" si="103"/>
        <v>4.8480091419600964</v>
      </c>
      <c r="Y1087" s="23">
        <v>207</v>
      </c>
      <c r="Z1087" s="23">
        <v>189</v>
      </c>
      <c r="AR1087" s="35"/>
    </row>
    <row r="1088" spans="1:44">
      <c r="A1088" s="23">
        <v>1089</v>
      </c>
      <c r="B1088" s="23">
        <v>1089</v>
      </c>
      <c r="C1088" s="23" t="s">
        <v>1608</v>
      </c>
      <c r="D1088" s="23" t="s">
        <v>318</v>
      </c>
      <c r="E1088" s="23" t="s">
        <v>318</v>
      </c>
      <c r="F1088" s="23" t="s">
        <v>410</v>
      </c>
      <c r="G1088" s="23" t="s">
        <v>411</v>
      </c>
      <c r="H1088" s="23" t="s">
        <v>113</v>
      </c>
      <c r="I1088" s="13">
        <v>38000</v>
      </c>
      <c r="J1088" s="13">
        <v>20000</v>
      </c>
      <c r="K1088" s="13">
        <v>38000</v>
      </c>
      <c r="L1088" s="24">
        <v>7.37</v>
      </c>
      <c r="M1088" s="37">
        <f t="shared" si="98"/>
        <v>8</v>
      </c>
      <c r="N1088" s="24">
        <v>0.57399999999999995</v>
      </c>
      <c r="O1088" s="13">
        <v>2</v>
      </c>
      <c r="P1088" s="36">
        <f t="shared" si="99"/>
        <v>0.57399999999999995</v>
      </c>
      <c r="Q1088" s="38">
        <f t="shared" si="100"/>
        <v>4.2</v>
      </c>
      <c r="R1088" s="37">
        <f t="shared" si="101"/>
        <v>4.2</v>
      </c>
      <c r="S1088" s="39">
        <f>IF(AND(I1088=38000,R1088&lt;=4.5,M1088&gt;8),'[1]Pricing Schedule'!$F$8+('[1]Pricing Schedule'!$F$9*M1088),
IF(AND(I1088=38000,R1088&lt;=4.5,M1088&lt;=8),'[1]Pricing Schedule'!$F$34+('[1]Pricing Schedule'!$F$36*M1088),
IF(AND(I1088=38000,R1088&gt;4.5,R1088&lt;=9,M1088&gt;8),'[1]Pricing Schedule'!$F$17+('[1]Pricing Schedule'!$F$18*M1088),
IF(AND(I1088=38000,R1088&gt;4.5,R1088&lt;=9,M1088&lt;=8),'[1]Pricing Schedule'!$F$34+('[1]Pricing Schedule'!$F$36*M1088),
IF(AND(I1088=38000,R1088&gt;9,R1088&lt;=12.8,M1088&gt;8),'[1]Pricing Schedule'!$F$26+('[1]Pricing Schedule'!$F$27*M1088),
IF(AND(I1088=38000,R1088&gt;9,R1088&lt;=12.8,M1088&lt;=8),'[1]Pricing Schedule'!$F$34+('[1]Pricing Schedule'!$F$36*M1088),
IF(AND(I1088=38000,R1088&gt;12.8,R1088&lt;=22.8),'[1]Pricing Schedule'!$F$34+('[1]Pricing Schedule'!$F$36*M1088),
IF(AND(I1088=38000,R1088&gt;22.8,R1088&lt;=30.2),'[1]Pricing Schedule'!$F$43+('[1]Pricing Schedule'!$F$45*M1088),
IF(AND(I1088=38000,R1088&gt;30.2,R1088&lt;=45.9),'[1]Pricing Schedule'!$F$52+('[1]Pricing Schedule'!$F$54*M1088),
IF(AND(I1088=38000,R1088&gt;45.9,R1088&lt;=123.4),'[1]Pricing Schedule'!$F$96+('[1]Pricing Schedule'!$F$97*M1088),
IF(AND(I1088=38000,R1088&gt;123.4,R1088&lt;=168.2,M1088&lt;=10),'[1]Pricing Schedule'!$F$103+('[1]Pricing Schedule'!$F$105*M1088),
IF(AND(I1088=38000,R1088&gt;123.4,R1088&lt;=168.2,M1088&gt;10),'[1]Pricing Schedule'!$F$111+('[1]Pricing Schedule'!$F$113*M1088),
IF(AND(I1088=38000,R1088&gt;157.4,R1088&lt;=336.4,M1088&lt;=10),('[1]Pricing Schedule'!$F$103+('[1]Pricing Schedule'!$F$105*M1088))*2,
IF(AND(I1088=38000,R1088&gt;157.4,R1088&lt;=336.4,M1088&gt;10),('[1]Pricing Schedule'!$F$111+('[1]Pricing Schedule'!$F$113*M1088))*2,
IF(AND(I1088=38000,R1088&gt;314.8,R1088&lt;=504.6,M1088&lt;=10),('[1]Pricing Schedule'!$F$103+('[1]Pricing Schedule'!$F$105*M1088))*3,
IF(AND(I1088=38000,R1088&gt;314.8,R1088&lt;=504.6,M1088&gt;10),('[1]Pricing Schedule'!$F$111+('[1]Pricing Schedule'!$F$113*M1088))*3,
IF(AND(I1088=38000,R1088&gt;472.2,R1088&lt;=672.8,M1088&lt;=10),('[1]Pricing Schedule'!$F$103+('[1]Pricing Schedule'!$F$105*M1088))*4,
IF(AND(I1088=38000,R1088&gt;472.2,R1088&lt;=672.8,M1088&gt;10),('[1]Pricing Schedule'!$F$111+('[1]Pricing Schedule'!$F$113*M1088))*4,
IF(AND(I1088=110000,R1088&lt;=12.8,M1088&gt;2),'[1]Pricing Schedule'!$F$62+('[1]Pricing Schedule'!$F$63*M1088),
IF(AND(I1088=110000,R1088&lt;=12.8,M1088&lt;=2),'[1]Pricing Schedule'!$F$96+('[1]Pricing Schedule'!$F$97*M1088),
IF(AND(I1088=110000,R1088&gt;12.8,R1088&lt;=22.8,M1088&gt;3),'[1]Pricing Schedule'!$F$71+('[1]Pricing Schedule'!$F$72*M1088),
IF(AND(I1088=110000,R1088&gt;12.8,R1088&lt;=22.8,M1088&lt;=3),'[1]Pricing Schedule'!$F$96+('[1]Pricing Schedule'!$F$97*M1088),
IF(AND(I1088=110000,R1088&gt;22.8,R1088&lt;=30.2),'[1]Pricing Schedule'!$F$80+('[1]Pricing Schedule'!$F$81*M1088),
IF(AND(I1088=110000,R1088&gt;30.2,R1088&lt;=45.9),'[1]Pricing Schedule'!$F$89+('[1]Pricing Schedule'!$F$90*M1088),
IF(AND(I1088=110000,R1088&gt;45.9,R1088&lt;=123.4),'[1]Pricing Schedule'!$F$96+('[1]Pricing Schedule'!$F$97*M1088),
IF(AND(I1088=110000,R1088&gt;123.4,R1088&lt;=168.2,M1088&lt;=10),'[1]Pricing Schedule'!$F$103+('[1]Pricing Schedule'!$F$105*M1088),
IF(AND(I1088=110000,R1088&gt;123.4,R1088&lt;=168.2,M1088&gt;10),'[1]Pricing Schedule'!$F$111+('[1]Pricing Schedule'!$F$113*M1088),
IF(AND(I1088=110000,R1088&gt;168.2,R1088&lt;=336.4,M1088&lt;=10),('[1]Pricing Schedule'!$F$103+('[1]Pricing Schedule'!$F$105*M1088))*2,
IF(AND(I1088=110000,R1088&gt;168.2,R1088&lt;=336.4,M1088&gt;10),('[1]Pricing Schedule'!$F$111+('[1]Pricing Schedule'!$F$113*M1088))*2,
IF(AND(I1088=110000,R1088&gt;336.4,R1088&lt;=504.6,M1088&lt;=10),('[1]Pricing Schedule'!$F$103+('[1]Pricing Schedule'!$F$105*M1088))*3,
IF(AND(I1088=110000,R1088&gt;336.4,R1088&lt;=504.6,M1088&gt;10),('[1]Pricing Schedule'!$F$111+('[1]Pricing Schedule'!$F$113*M1088))*3,
IF(AND(I1088=110000,R1088&gt;504.6,R1088&lt;=672.8,M1088&lt;=10),('[1]Pricing Schedule'!$F$103+('[1]Pricing Schedule'!$F$105*M1088))*4,
IF(AND(I1088=110000,R1088&gt;504.6,R1088&lt;=672.8,M1088&gt;10),('[1]Pricing Schedule'!$F$111+('[1]Pricing Schedule'!$F$113*M1088))*4,
IF(AND(I1088=110000,R1088&gt;672.8,R1088&lt;=841,M1088&lt;=10),('[1]Pricing Schedule'!$F$103+('[1]Pricing Schedule'!$F$105*M1088))*5,
IF(AND(I1088=110000,R1088&gt;672.8,R1088&lt;=841,M1088&gt;10),('[1]Pricing Schedule'!$F$111+('[1]Pricing Schedule'!$F$113*M1088))*5,
IF(AND(I1088=110000,R1088&gt;672.8,R1088&lt;=841,M1088&lt;=10),('[1]Pricing Schedule'!$F$103+('[1]Pricing Schedule'!$F$105*M1088))*5,
IF(AND(I1088=110000,R1088&gt;672.8,R1088&lt;=841,M1088&gt;10),('[1]Pricing Schedule'!$F$111+('[1]Pricing Schedule'!$F$113*M1088))*5,
IF(AND(I1088=110000,R1088&gt;1345.6,R1088&lt;=1513.8,M1088&lt;=10),('[1]Pricing Schedule'!$F$103+('[1]Pricing Schedule'!$F$105*M1088))*9,
IF(AND(I1088=110000,R1088&gt;1345.6,R1088&lt;=1513.8,M1088&gt;10),('[1]Pricing Schedule'!$F$111+('[1]Pricing Schedule'!$F$113*M1088))*9,
9999999999)))))))))))))))))))))))))))))))))))))))</f>
        <v>909950</v>
      </c>
      <c r="T1088" s="21">
        <f>IF(AND(I1088=38000,R1088&lt;=4.5,M1088&gt;8),'[1]Pricing Schedule'!$J$9,
IF(AND(I1088=38000,R1088&lt;=4.5,M1088&lt;=8),'[1]Pricing Schedule'!$J$36,
IF(AND(I1088=38000,R1088&gt;4.5,R1088&lt;=9,M1088&gt;8),'[1]Pricing Schedule'!$J$18,
IF(AND(I1088=38000,R1088&gt;4.5,R1088&lt;=9,M1088&lt;=8),'[1]Pricing Schedule'!$J$36,
IF(AND(I1088=38000,R1088&gt;9,R1088&lt;=12.8,M1088&gt;8),'[1]Pricing Schedule'!$J$27,
IF(AND(I1088=38000,R1088&gt;9,R1088&lt;=12.8,M1088&lt;=8),'[1]Pricing Schedule'!$J$36,
IF(AND(I1088=38000,R1088&gt;12.8,R1088&lt;=22.8),'[1]Pricing Schedule'!$J$36,
IF(AND(I1088=38000,R1088&gt;22.8,R1088&lt;=30.2),'[1]Pricing Schedule'!$J$45,
IF(AND(I1088=38000,R1088&gt;30.2,R1088&lt;=45.9),'[1]Pricing Schedule'!$J$54,
IF(AND(I1088=38000,R1088&gt;45.9,R1088&lt;=123.4),'[1]Pricing Schedule'!$J$97,
IF(AND(I1088=38000,R1088&gt;123.4,R1088&lt;=168.2,M1088&lt;=10),'[1]Pricing Schedule'!$J$105,
IF(AND(I1088=38000,R1088&gt;123.4,R1088&lt;=168.2,M1088&gt;10),'[1]Pricing Schedule'!$J$113,
IF(AND(I1088=38000,R1088&gt;168.2,R1088&lt;=336.4,M1088&lt;=10),('[1]Pricing Schedule'!$J$105),
IF(AND(I1088=38000,R1088&gt;168.2,R1088&lt;=336.4,M1088&gt;10),('[1]Pricing Schedule'!$J$113),
IF(AND(I1088=38000,R1088&gt;336.4,R1088&lt;=504.6,M1088&lt;=10),('[1]Pricing Schedule'!$J$105),
IF(AND(I1088=38000,R1088&gt;336.4,R1088&lt;=504.6,M1088&gt;10),('[1]Pricing Schedule'!$J$113),
IF(AND(I1088=38000,R1088&gt;504.6,R1088&lt;=672.8,M1088&lt;=10),('[1]Pricing Schedule'!$J$105),
IF(AND(I1088=38000,R1088&gt;504.6,R1088&lt;=672.8,M1088&gt;10),('[1]Pricing Schedule'!$J$113),
IF(AND(I1088=110000,R1088&lt;=12.8,M1088&gt;2),'[1]Pricing Schedule'!$J$63,
IF(AND(I1088=110000,R1088&lt;=12.8,M1088&lt;=2),'[1]Pricing Schedule'!$J$97,
IF(AND(I1088=110000,R1088&gt;12.8,R1088&lt;=22.8,M1088&gt;3),'[1]Pricing Schedule'!$J$72,
IF(AND(I1088=110000,R1088&gt;12.8,R1088&lt;=22.8,M1088&lt;=3),'[1]Pricing Schedule'!$J$97,
IF(AND(I1088=110000,R1088&gt;22.8,R1088&lt;=30.2),'[1]Pricing Schedule'!$J$81,
IF(AND(I1088=110000,R1088&gt;30.2,R1088&lt;=45.9),'[1]Pricing Schedule'!$J$90,
IF(AND(I1088=110000,R1088&gt;45.9,R1088&lt;=123.4),'[1]Pricing Schedule'!$J$97,
IF(AND(I1088=110000,R1088&gt;123.4,R1088&lt;=168.2,M1088&lt;=10),'[1]Pricing Schedule'!$J$105,
IF(AND(I1088=110000,R1088&gt;123.4,R1088&lt;=168.2,M1088&gt;10),'[1]Pricing Schedule'!$J$113,
IF(AND(I1088=110000,R1088&gt;168.2,R1088&lt;=336.2,M1088&lt;=10),('[1]Pricing Schedule'!$J$105),
IF(AND(I1088=110000,R1088&gt;168.2,R1088&lt;=336.2,M1088&gt;10),('[1]Pricing Schedule'!$J$113),
IF(AND(I1088=110000,R1088&gt;336.4,R1088&lt;=504.6,M1088&lt;=10),('[1]Pricing Schedule'!$J$105),
IF(AND(I1088=110000,R1088&gt;336.4,R1088&lt;=504.6,M1088&gt;10),('[1]Pricing Schedule'!$J$113),
IF(AND(I1088=110000,R1088&gt;504.6,R1088&lt;=672.8,M1088&lt;=10),('[1]Pricing Schedule'!$J$105),
IF(AND(I1088=110000,R1088&gt;504.6,R1088&lt;=672.8,M1088&gt;10),('[1]Pricing Schedule'!$J$113),
IF(AND(I1088=110000,R1088&gt;672.8,R1088&lt;=841,M1088&lt;=10),('[1]Pricing Schedule'!$J$105),
IF(AND(I1088=110000,R1088&gt;672.8,R1088&lt;=841,M1088&gt;10),('[1]Pricing Schedule'!$J$113),
IF(AND(I1088=110000,R1088&gt;1682,R1088&lt;=1850.2,M1088&lt;=10),('[1]Pricing Schedule'!$J$105),
IF(AND(I1088=110000,R1088&gt;1682,R1088&lt;=1850.2,M1088&gt;10),('[1]Pricing Schedule'!$J$113),
IF(AND(I1088=110000,R1088&gt;2018.4,R1088&lt;=2186.6,M1088&lt;=10),('[1]Pricing Schedule'!$J$105),
IF(AND(I1088=110000,R1088&gt;2018.4,R1088&lt;=2186.6,M1088&gt;10),('[1]Pricing Schedule'!$J$113),999999999)))))))))))))))))))))))))))))))))))))))</f>
        <v>4</v>
      </c>
      <c r="U1088" s="40">
        <f t="shared" si="102"/>
        <v>216654.76190476189</v>
      </c>
      <c r="V1088" s="41">
        <f t="shared" si="103"/>
        <v>4.6156382218803227</v>
      </c>
      <c r="Y1088" s="23">
        <v>684</v>
      </c>
      <c r="Z1088" s="23">
        <v>616</v>
      </c>
      <c r="AR1088" s="35"/>
    </row>
    <row r="1089" spans="1:44">
      <c r="A1089" s="23">
        <v>1090</v>
      </c>
      <c r="B1089" s="23">
        <v>1090</v>
      </c>
      <c r="C1089" s="23" t="s">
        <v>1609</v>
      </c>
      <c r="D1089" s="23" t="s">
        <v>149</v>
      </c>
      <c r="E1089" s="23" t="s">
        <v>149</v>
      </c>
      <c r="F1089" s="23" t="s">
        <v>417</v>
      </c>
      <c r="G1089" s="23" t="s">
        <v>418</v>
      </c>
      <c r="H1089" s="23" t="s">
        <v>113</v>
      </c>
      <c r="I1089" s="13">
        <v>38000</v>
      </c>
      <c r="L1089" s="24">
        <v>6.4059999999999997</v>
      </c>
      <c r="M1089" s="37">
        <f t="shared" si="98"/>
        <v>7</v>
      </c>
      <c r="N1089" s="24">
        <v>3.1640000000000001</v>
      </c>
      <c r="O1089" s="13">
        <v>2</v>
      </c>
      <c r="P1089" s="36">
        <f t="shared" si="99"/>
        <v>2.3730000000000002</v>
      </c>
      <c r="Q1089" s="38">
        <f t="shared" si="100"/>
        <v>29.400000000000006</v>
      </c>
      <c r="R1089" s="37">
        <f t="shared" si="101"/>
        <v>29.400000000000006</v>
      </c>
      <c r="S1089" s="39">
        <f>IF(AND(I1089=38000,R1089&lt;=4.5,M1089&gt;8),'[1]Pricing Schedule'!$F$8+('[1]Pricing Schedule'!$F$9*M1089),
IF(AND(I1089=38000,R1089&lt;=4.5,M1089&lt;=8),'[1]Pricing Schedule'!$F$34+('[1]Pricing Schedule'!$F$36*M1089),
IF(AND(I1089=38000,R1089&gt;4.5,R1089&lt;=9,M1089&gt;8),'[1]Pricing Schedule'!$F$17+('[1]Pricing Schedule'!$F$18*M1089),
IF(AND(I1089=38000,R1089&gt;4.5,R1089&lt;=9,M1089&lt;=8),'[1]Pricing Schedule'!$F$34+('[1]Pricing Schedule'!$F$36*M1089),
IF(AND(I1089=38000,R1089&gt;9,R1089&lt;=12.8,M1089&gt;8),'[1]Pricing Schedule'!$F$26+('[1]Pricing Schedule'!$F$27*M1089),
IF(AND(I1089=38000,R1089&gt;9,R1089&lt;=12.8,M1089&lt;=8),'[1]Pricing Schedule'!$F$34+('[1]Pricing Schedule'!$F$36*M1089),
IF(AND(I1089=38000,R1089&gt;12.8,R1089&lt;=22.8),'[1]Pricing Schedule'!$F$34+('[1]Pricing Schedule'!$F$36*M1089),
IF(AND(I1089=38000,R1089&gt;22.8,R1089&lt;=30.2),'[1]Pricing Schedule'!$F$43+('[1]Pricing Schedule'!$F$45*M1089),
IF(AND(I1089=38000,R1089&gt;30.2,R1089&lt;=45.9),'[1]Pricing Schedule'!$F$52+('[1]Pricing Schedule'!$F$54*M1089),
IF(AND(I1089=38000,R1089&gt;45.9,R1089&lt;=123.4),'[1]Pricing Schedule'!$F$96+('[1]Pricing Schedule'!$F$97*M1089),
IF(AND(I1089=38000,R1089&gt;123.4,R1089&lt;=168.2,M1089&lt;=10),'[1]Pricing Schedule'!$F$103+('[1]Pricing Schedule'!$F$105*M1089),
IF(AND(I1089=38000,R1089&gt;123.4,R1089&lt;=168.2,M1089&gt;10),'[1]Pricing Schedule'!$F$111+('[1]Pricing Schedule'!$F$113*M1089),
IF(AND(I1089=38000,R1089&gt;157.4,R1089&lt;=336.4,M1089&lt;=10),('[1]Pricing Schedule'!$F$103+('[1]Pricing Schedule'!$F$105*M1089))*2,
IF(AND(I1089=38000,R1089&gt;157.4,R1089&lt;=336.4,M1089&gt;10),('[1]Pricing Schedule'!$F$111+('[1]Pricing Schedule'!$F$113*M1089))*2,
IF(AND(I1089=38000,R1089&gt;314.8,R1089&lt;=504.6,M1089&lt;=10),('[1]Pricing Schedule'!$F$103+('[1]Pricing Schedule'!$F$105*M1089))*3,
IF(AND(I1089=38000,R1089&gt;314.8,R1089&lt;=504.6,M1089&gt;10),('[1]Pricing Schedule'!$F$111+('[1]Pricing Schedule'!$F$113*M1089))*3,
IF(AND(I1089=38000,R1089&gt;472.2,R1089&lt;=672.8,M1089&lt;=10),('[1]Pricing Schedule'!$F$103+('[1]Pricing Schedule'!$F$105*M1089))*4,
IF(AND(I1089=38000,R1089&gt;472.2,R1089&lt;=672.8,M1089&gt;10),('[1]Pricing Schedule'!$F$111+('[1]Pricing Schedule'!$F$113*M1089))*4,
IF(AND(I1089=110000,R1089&lt;=12.8,M1089&gt;2),'[1]Pricing Schedule'!$F$62+('[1]Pricing Schedule'!$F$63*M1089),
IF(AND(I1089=110000,R1089&lt;=12.8,M1089&lt;=2),'[1]Pricing Schedule'!$F$96+('[1]Pricing Schedule'!$F$97*M1089),
IF(AND(I1089=110000,R1089&gt;12.8,R1089&lt;=22.8,M1089&gt;3),'[1]Pricing Schedule'!$F$71+('[1]Pricing Schedule'!$F$72*M1089),
IF(AND(I1089=110000,R1089&gt;12.8,R1089&lt;=22.8,M1089&lt;=3),'[1]Pricing Schedule'!$F$96+('[1]Pricing Schedule'!$F$97*M1089),
IF(AND(I1089=110000,R1089&gt;22.8,R1089&lt;=30.2),'[1]Pricing Schedule'!$F$80+('[1]Pricing Schedule'!$F$81*M1089),
IF(AND(I1089=110000,R1089&gt;30.2,R1089&lt;=45.9),'[1]Pricing Schedule'!$F$89+('[1]Pricing Schedule'!$F$90*M1089),
IF(AND(I1089=110000,R1089&gt;45.9,R1089&lt;=123.4),'[1]Pricing Schedule'!$F$96+('[1]Pricing Schedule'!$F$97*M1089),
IF(AND(I1089=110000,R1089&gt;123.4,R1089&lt;=168.2,M1089&lt;=10),'[1]Pricing Schedule'!$F$103+('[1]Pricing Schedule'!$F$105*M1089),
IF(AND(I1089=110000,R1089&gt;123.4,R1089&lt;=168.2,M1089&gt;10),'[1]Pricing Schedule'!$F$111+('[1]Pricing Schedule'!$F$113*M1089),
IF(AND(I1089=110000,R1089&gt;168.2,R1089&lt;=336.4,M1089&lt;=10),('[1]Pricing Schedule'!$F$103+('[1]Pricing Schedule'!$F$105*M1089))*2,
IF(AND(I1089=110000,R1089&gt;168.2,R1089&lt;=336.4,M1089&gt;10),('[1]Pricing Schedule'!$F$111+('[1]Pricing Schedule'!$F$113*M1089))*2,
IF(AND(I1089=110000,R1089&gt;336.4,R1089&lt;=504.6,M1089&lt;=10),('[1]Pricing Schedule'!$F$103+('[1]Pricing Schedule'!$F$105*M1089))*3,
IF(AND(I1089=110000,R1089&gt;336.4,R1089&lt;=504.6,M1089&gt;10),('[1]Pricing Schedule'!$F$111+('[1]Pricing Schedule'!$F$113*M1089))*3,
IF(AND(I1089=110000,R1089&gt;504.6,R1089&lt;=672.8,M1089&lt;=10),('[1]Pricing Schedule'!$F$103+('[1]Pricing Schedule'!$F$105*M1089))*4,
IF(AND(I1089=110000,R1089&gt;504.6,R1089&lt;=672.8,M1089&gt;10),('[1]Pricing Schedule'!$F$111+('[1]Pricing Schedule'!$F$113*M1089))*4,
IF(AND(I1089=110000,R1089&gt;672.8,R1089&lt;=841,M1089&lt;=10),('[1]Pricing Schedule'!$F$103+('[1]Pricing Schedule'!$F$105*M1089))*5,
IF(AND(I1089=110000,R1089&gt;672.8,R1089&lt;=841,M1089&gt;10),('[1]Pricing Schedule'!$F$111+('[1]Pricing Schedule'!$F$113*M1089))*5,
IF(AND(I1089=110000,R1089&gt;672.8,R1089&lt;=841,M1089&lt;=10),('[1]Pricing Schedule'!$F$103+('[1]Pricing Schedule'!$F$105*M1089))*5,
IF(AND(I1089=110000,R1089&gt;672.8,R1089&lt;=841,M1089&gt;10),('[1]Pricing Schedule'!$F$111+('[1]Pricing Schedule'!$F$113*M1089))*5,
IF(AND(I1089=110000,R1089&gt;1345.6,R1089&lt;=1513.8,M1089&lt;=10),('[1]Pricing Schedule'!$F$103+('[1]Pricing Schedule'!$F$105*M1089))*9,
IF(AND(I1089=110000,R1089&gt;1345.6,R1089&lt;=1513.8,M1089&gt;10),('[1]Pricing Schedule'!$F$111+('[1]Pricing Schedule'!$F$113*M1089))*9,
9999999999)))))))))))))))))))))))))))))))))))))))</f>
        <v>969600</v>
      </c>
      <c r="T1089" s="21">
        <f>IF(AND(I1089=38000,R1089&lt;=4.5,M1089&gt;8),'[1]Pricing Schedule'!$J$9,
IF(AND(I1089=38000,R1089&lt;=4.5,M1089&lt;=8),'[1]Pricing Schedule'!$J$36,
IF(AND(I1089=38000,R1089&gt;4.5,R1089&lt;=9,M1089&gt;8),'[1]Pricing Schedule'!$J$18,
IF(AND(I1089=38000,R1089&gt;4.5,R1089&lt;=9,M1089&lt;=8),'[1]Pricing Schedule'!$J$36,
IF(AND(I1089=38000,R1089&gt;9,R1089&lt;=12.8,M1089&gt;8),'[1]Pricing Schedule'!$J$27,
IF(AND(I1089=38000,R1089&gt;9,R1089&lt;=12.8,M1089&lt;=8),'[1]Pricing Schedule'!$J$36,
IF(AND(I1089=38000,R1089&gt;12.8,R1089&lt;=22.8),'[1]Pricing Schedule'!$J$36,
IF(AND(I1089=38000,R1089&gt;22.8,R1089&lt;=30.2),'[1]Pricing Schedule'!$J$45,
IF(AND(I1089=38000,R1089&gt;30.2,R1089&lt;=45.9),'[1]Pricing Schedule'!$J$54,
IF(AND(I1089=38000,R1089&gt;45.9,R1089&lt;=123.4),'[1]Pricing Schedule'!$J$97,
IF(AND(I1089=38000,R1089&gt;123.4,R1089&lt;=168.2,M1089&lt;=10),'[1]Pricing Schedule'!$J$105,
IF(AND(I1089=38000,R1089&gt;123.4,R1089&lt;=168.2,M1089&gt;10),'[1]Pricing Schedule'!$J$113,
IF(AND(I1089=38000,R1089&gt;168.2,R1089&lt;=336.4,M1089&lt;=10),('[1]Pricing Schedule'!$J$105),
IF(AND(I1089=38000,R1089&gt;168.2,R1089&lt;=336.4,M1089&gt;10),('[1]Pricing Schedule'!$J$113),
IF(AND(I1089=38000,R1089&gt;336.4,R1089&lt;=504.6,M1089&lt;=10),('[1]Pricing Schedule'!$J$105),
IF(AND(I1089=38000,R1089&gt;336.4,R1089&lt;=504.6,M1089&gt;10),('[1]Pricing Schedule'!$J$113),
IF(AND(I1089=38000,R1089&gt;504.6,R1089&lt;=672.8,M1089&lt;=10),('[1]Pricing Schedule'!$J$105),
IF(AND(I1089=38000,R1089&gt;504.6,R1089&lt;=672.8,M1089&gt;10),('[1]Pricing Schedule'!$J$113),
IF(AND(I1089=110000,R1089&lt;=12.8,M1089&gt;2),'[1]Pricing Schedule'!$J$63,
IF(AND(I1089=110000,R1089&lt;=12.8,M1089&lt;=2),'[1]Pricing Schedule'!$J$97,
IF(AND(I1089=110000,R1089&gt;12.8,R1089&lt;=22.8,M1089&gt;3),'[1]Pricing Schedule'!$J$72,
IF(AND(I1089=110000,R1089&gt;12.8,R1089&lt;=22.8,M1089&lt;=3),'[1]Pricing Schedule'!$J$97,
IF(AND(I1089=110000,R1089&gt;22.8,R1089&lt;=30.2),'[1]Pricing Schedule'!$J$81,
IF(AND(I1089=110000,R1089&gt;30.2,R1089&lt;=45.9),'[1]Pricing Schedule'!$J$90,
IF(AND(I1089=110000,R1089&gt;45.9,R1089&lt;=123.4),'[1]Pricing Schedule'!$J$97,
IF(AND(I1089=110000,R1089&gt;123.4,R1089&lt;=168.2,M1089&lt;=10),'[1]Pricing Schedule'!$J$105,
IF(AND(I1089=110000,R1089&gt;123.4,R1089&lt;=168.2,M1089&gt;10),'[1]Pricing Schedule'!$J$113,
IF(AND(I1089=110000,R1089&gt;168.2,R1089&lt;=336.2,M1089&lt;=10),('[1]Pricing Schedule'!$J$105),
IF(AND(I1089=110000,R1089&gt;168.2,R1089&lt;=336.2,M1089&gt;10),('[1]Pricing Schedule'!$J$113),
IF(AND(I1089=110000,R1089&gt;336.4,R1089&lt;=504.6,M1089&lt;=10),('[1]Pricing Schedule'!$J$105),
IF(AND(I1089=110000,R1089&gt;336.4,R1089&lt;=504.6,M1089&gt;10),('[1]Pricing Schedule'!$J$113),
IF(AND(I1089=110000,R1089&gt;504.6,R1089&lt;=672.8,M1089&lt;=10),('[1]Pricing Schedule'!$J$105),
IF(AND(I1089=110000,R1089&gt;504.6,R1089&lt;=672.8,M1089&gt;10),('[1]Pricing Schedule'!$J$113),
IF(AND(I1089=110000,R1089&gt;672.8,R1089&lt;=841,M1089&lt;=10),('[1]Pricing Schedule'!$J$105),
IF(AND(I1089=110000,R1089&gt;672.8,R1089&lt;=841,M1089&gt;10),('[1]Pricing Schedule'!$J$113),
IF(AND(I1089=110000,R1089&gt;1682,R1089&lt;=1850.2,M1089&lt;=10),('[1]Pricing Schedule'!$J$105),
IF(AND(I1089=110000,R1089&gt;1682,R1089&lt;=1850.2,M1089&gt;10),('[1]Pricing Schedule'!$J$113),
IF(AND(I1089=110000,R1089&gt;2018.4,R1089&lt;=2186.6,M1089&lt;=10),('[1]Pricing Schedule'!$J$105),
IF(AND(I1089=110000,R1089&gt;2018.4,R1089&lt;=2186.6,M1089&gt;10),('[1]Pricing Schedule'!$J$113),999999999)))))))))))))))))))))))))))))))))))))))</f>
        <v>5</v>
      </c>
      <c r="U1089" s="40">
        <f t="shared" si="102"/>
        <v>32979.591836734689</v>
      </c>
      <c r="V1089" s="41">
        <f t="shared" si="103"/>
        <v>30.321782178217831</v>
      </c>
      <c r="Y1089" s="23">
        <v>481</v>
      </c>
      <c r="Z1089" s="23">
        <v>261</v>
      </c>
      <c r="AR1089" s="35"/>
    </row>
    <row r="1090" spans="1:44">
      <c r="A1090" s="23">
        <v>1091</v>
      </c>
      <c r="B1090" s="23">
        <v>1091</v>
      </c>
      <c r="C1090" s="23" t="s">
        <v>1610</v>
      </c>
      <c r="D1090" s="23" t="s">
        <v>149</v>
      </c>
      <c r="E1090" s="23" t="s">
        <v>149</v>
      </c>
      <c r="F1090" s="23" t="s">
        <v>417</v>
      </c>
      <c r="G1090" s="23" t="s">
        <v>418</v>
      </c>
      <c r="H1090" s="23" t="s">
        <v>113</v>
      </c>
      <c r="I1090" s="13">
        <v>38000</v>
      </c>
      <c r="L1090" s="24">
        <v>5.3940000000000001</v>
      </c>
      <c r="M1090" s="37">
        <f t="shared" ref="M1090:M1153" si="104">ROUNDUP(L1090,0)</f>
        <v>6</v>
      </c>
      <c r="N1090" s="24">
        <v>1.1539999999999999</v>
      </c>
      <c r="O1090" s="13">
        <v>2</v>
      </c>
      <c r="P1090" s="36">
        <f t="shared" ref="P1090:P1153" si="105">IF(AND(O1090=1,N1090&gt;$AJ$2),N1090*$AQ$2,
IF(AND(O1090=1,N1090&lt;=$AJ$2),N1090,
IF(AND(O1090=2,N1090&gt;$AJ$3),N1090*$AQ$3,
IF(AND(O1090=2,N1090&lt;=$AJ$3),N1090,
IF(AND(O1090=3,N1090&gt;$AJ$4),N1090*$AQ$4,
IF(AND(O1090=3,N1090&lt;=$AJ$4),N1090,99999))))))</f>
        <v>0.86549999999999994</v>
      </c>
      <c r="Q1090" s="38">
        <f t="shared" ref="Q1090:Q1153" si="106">IF(AND(O1090=1,P1090&lt;$AJ$2),$AP$2,
IF(AND(O1090=1,P1090&gt;=$AJ$2,P1090&lt;$AL$2),$AP$2*2,
IF(AND(O1090=1,P1090&gt;=$AL$2),((FLOOR(P1090,$AK$2))/$AK$2)*$AP$2,
IF(AND(O1090=2,P1090&lt;$AJ$3),$AP$3,
IF(AND(O1090=2,P1090&gt;=$AJ$3,P1090&lt;$AL$3),$AP$3*2,
IF(AND(O1090=2,P1090&gt;=$AL$3),((FLOOR(P1090,$AK$3))/$AK$3)*$AP$3,
IF(AND(O1090=3,P1090&lt;$AJ$4),$AP$4,
IF(AND(O1090=3,P1090&gt;=$AJ$4,P1090&lt;$AL$4),$AP$4*2,
IF(AND(O1090=3,P1090&gt;=$AL$4),((FLOOR(P1090,$AK$4))/$AK$4)*$AP$4,9999999)))))))))</f>
        <v>8.4</v>
      </c>
      <c r="R1090" s="37">
        <f t="shared" ref="R1090:R1153" si="107">Q1090</f>
        <v>8.4</v>
      </c>
      <c r="S1090" s="39">
        <f>IF(AND(I1090=38000,R1090&lt;=4.5,M1090&gt;8),'[1]Pricing Schedule'!$F$8+('[1]Pricing Schedule'!$F$9*M1090),
IF(AND(I1090=38000,R1090&lt;=4.5,M1090&lt;=8),'[1]Pricing Schedule'!$F$34+('[1]Pricing Schedule'!$F$36*M1090),
IF(AND(I1090=38000,R1090&gt;4.5,R1090&lt;=9,M1090&gt;8),'[1]Pricing Schedule'!$F$17+('[1]Pricing Schedule'!$F$18*M1090),
IF(AND(I1090=38000,R1090&gt;4.5,R1090&lt;=9,M1090&lt;=8),'[1]Pricing Schedule'!$F$34+('[1]Pricing Schedule'!$F$36*M1090),
IF(AND(I1090=38000,R1090&gt;9,R1090&lt;=12.8,M1090&gt;8),'[1]Pricing Schedule'!$F$26+('[1]Pricing Schedule'!$F$27*M1090),
IF(AND(I1090=38000,R1090&gt;9,R1090&lt;=12.8,M1090&lt;=8),'[1]Pricing Schedule'!$F$34+('[1]Pricing Schedule'!$F$36*M1090),
IF(AND(I1090=38000,R1090&gt;12.8,R1090&lt;=22.8),'[1]Pricing Schedule'!$F$34+('[1]Pricing Schedule'!$F$36*M1090),
IF(AND(I1090=38000,R1090&gt;22.8,R1090&lt;=30.2),'[1]Pricing Schedule'!$F$43+('[1]Pricing Schedule'!$F$45*M1090),
IF(AND(I1090=38000,R1090&gt;30.2,R1090&lt;=45.9),'[1]Pricing Schedule'!$F$52+('[1]Pricing Schedule'!$F$54*M1090),
IF(AND(I1090=38000,R1090&gt;45.9,R1090&lt;=123.4),'[1]Pricing Schedule'!$F$96+('[1]Pricing Schedule'!$F$97*M1090),
IF(AND(I1090=38000,R1090&gt;123.4,R1090&lt;=168.2,M1090&lt;=10),'[1]Pricing Schedule'!$F$103+('[1]Pricing Schedule'!$F$105*M1090),
IF(AND(I1090=38000,R1090&gt;123.4,R1090&lt;=168.2,M1090&gt;10),'[1]Pricing Schedule'!$F$111+('[1]Pricing Schedule'!$F$113*M1090),
IF(AND(I1090=38000,R1090&gt;157.4,R1090&lt;=336.4,M1090&lt;=10),('[1]Pricing Schedule'!$F$103+('[1]Pricing Schedule'!$F$105*M1090))*2,
IF(AND(I1090=38000,R1090&gt;157.4,R1090&lt;=336.4,M1090&gt;10),('[1]Pricing Schedule'!$F$111+('[1]Pricing Schedule'!$F$113*M1090))*2,
IF(AND(I1090=38000,R1090&gt;314.8,R1090&lt;=504.6,M1090&lt;=10),('[1]Pricing Schedule'!$F$103+('[1]Pricing Schedule'!$F$105*M1090))*3,
IF(AND(I1090=38000,R1090&gt;314.8,R1090&lt;=504.6,M1090&gt;10),('[1]Pricing Schedule'!$F$111+('[1]Pricing Schedule'!$F$113*M1090))*3,
IF(AND(I1090=38000,R1090&gt;472.2,R1090&lt;=672.8,M1090&lt;=10),('[1]Pricing Schedule'!$F$103+('[1]Pricing Schedule'!$F$105*M1090))*4,
IF(AND(I1090=38000,R1090&gt;472.2,R1090&lt;=672.8,M1090&gt;10),('[1]Pricing Schedule'!$F$111+('[1]Pricing Schedule'!$F$113*M1090))*4,
IF(AND(I1090=110000,R1090&lt;=12.8,M1090&gt;2),'[1]Pricing Schedule'!$F$62+('[1]Pricing Schedule'!$F$63*M1090),
IF(AND(I1090=110000,R1090&lt;=12.8,M1090&lt;=2),'[1]Pricing Schedule'!$F$96+('[1]Pricing Schedule'!$F$97*M1090),
IF(AND(I1090=110000,R1090&gt;12.8,R1090&lt;=22.8,M1090&gt;3),'[1]Pricing Schedule'!$F$71+('[1]Pricing Schedule'!$F$72*M1090),
IF(AND(I1090=110000,R1090&gt;12.8,R1090&lt;=22.8,M1090&lt;=3),'[1]Pricing Schedule'!$F$96+('[1]Pricing Schedule'!$F$97*M1090),
IF(AND(I1090=110000,R1090&gt;22.8,R1090&lt;=30.2),'[1]Pricing Schedule'!$F$80+('[1]Pricing Schedule'!$F$81*M1090),
IF(AND(I1090=110000,R1090&gt;30.2,R1090&lt;=45.9),'[1]Pricing Schedule'!$F$89+('[1]Pricing Schedule'!$F$90*M1090),
IF(AND(I1090=110000,R1090&gt;45.9,R1090&lt;=123.4),'[1]Pricing Schedule'!$F$96+('[1]Pricing Schedule'!$F$97*M1090),
IF(AND(I1090=110000,R1090&gt;123.4,R1090&lt;=168.2,M1090&lt;=10),'[1]Pricing Schedule'!$F$103+('[1]Pricing Schedule'!$F$105*M1090),
IF(AND(I1090=110000,R1090&gt;123.4,R1090&lt;=168.2,M1090&gt;10),'[1]Pricing Schedule'!$F$111+('[1]Pricing Schedule'!$F$113*M1090),
IF(AND(I1090=110000,R1090&gt;168.2,R1090&lt;=336.4,M1090&lt;=10),('[1]Pricing Schedule'!$F$103+('[1]Pricing Schedule'!$F$105*M1090))*2,
IF(AND(I1090=110000,R1090&gt;168.2,R1090&lt;=336.4,M1090&gt;10),('[1]Pricing Schedule'!$F$111+('[1]Pricing Schedule'!$F$113*M1090))*2,
IF(AND(I1090=110000,R1090&gt;336.4,R1090&lt;=504.6,M1090&lt;=10),('[1]Pricing Schedule'!$F$103+('[1]Pricing Schedule'!$F$105*M1090))*3,
IF(AND(I1090=110000,R1090&gt;336.4,R1090&lt;=504.6,M1090&gt;10),('[1]Pricing Schedule'!$F$111+('[1]Pricing Schedule'!$F$113*M1090))*3,
IF(AND(I1090=110000,R1090&gt;504.6,R1090&lt;=672.8,M1090&lt;=10),('[1]Pricing Schedule'!$F$103+('[1]Pricing Schedule'!$F$105*M1090))*4,
IF(AND(I1090=110000,R1090&gt;504.6,R1090&lt;=672.8,M1090&gt;10),('[1]Pricing Schedule'!$F$111+('[1]Pricing Schedule'!$F$113*M1090))*4,
IF(AND(I1090=110000,R1090&gt;672.8,R1090&lt;=841,M1090&lt;=10),('[1]Pricing Schedule'!$F$103+('[1]Pricing Schedule'!$F$105*M1090))*5,
IF(AND(I1090=110000,R1090&gt;672.8,R1090&lt;=841,M1090&gt;10),('[1]Pricing Schedule'!$F$111+('[1]Pricing Schedule'!$F$113*M1090))*5,
IF(AND(I1090=110000,R1090&gt;672.8,R1090&lt;=841,M1090&lt;=10),('[1]Pricing Schedule'!$F$103+('[1]Pricing Schedule'!$F$105*M1090))*5,
IF(AND(I1090=110000,R1090&gt;672.8,R1090&lt;=841,M1090&gt;10),('[1]Pricing Schedule'!$F$111+('[1]Pricing Schedule'!$F$113*M1090))*5,
IF(AND(I1090=110000,R1090&gt;1345.6,R1090&lt;=1513.8,M1090&lt;=10),('[1]Pricing Schedule'!$F$103+('[1]Pricing Schedule'!$F$105*M1090))*9,
IF(AND(I1090=110000,R1090&gt;1345.6,R1090&lt;=1513.8,M1090&gt;10),('[1]Pricing Schedule'!$F$111+('[1]Pricing Schedule'!$F$113*M1090))*9,
9999999999)))))))))))))))))))))))))))))))))))))))</f>
        <v>769410</v>
      </c>
      <c r="T1090" s="21">
        <f>IF(AND(I1090=38000,R1090&lt;=4.5,M1090&gt;8),'[1]Pricing Schedule'!$J$9,
IF(AND(I1090=38000,R1090&lt;=4.5,M1090&lt;=8),'[1]Pricing Schedule'!$J$36,
IF(AND(I1090=38000,R1090&gt;4.5,R1090&lt;=9,M1090&gt;8),'[1]Pricing Schedule'!$J$18,
IF(AND(I1090=38000,R1090&gt;4.5,R1090&lt;=9,M1090&lt;=8),'[1]Pricing Schedule'!$J$36,
IF(AND(I1090=38000,R1090&gt;9,R1090&lt;=12.8,M1090&gt;8),'[1]Pricing Schedule'!$J$27,
IF(AND(I1090=38000,R1090&gt;9,R1090&lt;=12.8,M1090&lt;=8),'[1]Pricing Schedule'!$J$36,
IF(AND(I1090=38000,R1090&gt;12.8,R1090&lt;=22.8),'[1]Pricing Schedule'!$J$36,
IF(AND(I1090=38000,R1090&gt;22.8,R1090&lt;=30.2),'[1]Pricing Schedule'!$J$45,
IF(AND(I1090=38000,R1090&gt;30.2,R1090&lt;=45.9),'[1]Pricing Schedule'!$J$54,
IF(AND(I1090=38000,R1090&gt;45.9,R1090&lt;=123.4),'[1]Pricing Schedule'!$J$97,
IF(AND(I1090=38000,R1090&gt;123.4,R1090&lt;=168.2,M1090&lt;=10),'[1]Pricing Schedule'!$J$105,
IF(AND(I1090=38000,R1090&gt;123.4,R1090&lt;=168.2,M1090&gt;10),'[1]Pricing Schedule'!$J$113,
IF(AND(I1090=38000,R1090&gt;168.2,R1090&lt;=336.4,M1090&lt;=10),('[1]Pricing Schedule'!$J$105),
IF(AND(I1090=38000,R1090&gt;168.2,R1090&lt;=336.4,M1090&gt;10),('[1]Pricing Schedule'!$J$113),
IF(AND(I1090=38000,R1090&gt;336.4,R1090&lt;=504.6,M1090&lt;=10),('[1]Pricing Schedule'!$J$105),
IF(AND(I1090=38000,R1090&gt;336.4,R1090&lt;=504.6,M1090&gt;10),('[1]Pricing Schedule'!$J$113),
IF(AND(I1090=38000,R1090&gt;504.6,R1090&lt;=672.8,M1090&lt;=10),('[1]Pricing Schedule'!$J$105),
IF(AND(I1090=38000,R1090&gt;504.6,R1090&lt;=672.8,M1090&gt;10),('[1]Pricing Schedule'!$J$113),
IF(AND(I1090=110000,R1090&lt;=12.8,M1090&gt;2),'[1]Pricing Schedule'!$J$63,
IF(AND(I1090=110000,R1090&lt;=12.8,M1090&lt;=2),'[1]Pricing Schedule'!$J$97,
IF(AND(I1090=110000,R1090&gt;12.8,R1090&lt;=22.8,M1090&gt;3),'[1]Pricing Schedule'!$J$72,
IF(AND(I1090=110000,R1090&gt;12.8,R1090&lt;=22.8,M1090&lt;=3),'[1]Pricing Schedule'!$J$97,
IF(AND(I1090=110000,R1090&gt;22.8,R1090&lt;=30.2),'[1]Pricing Schedule'!$J$81,
IF(AND(I1090=110000,R1090&gt;30.2,R1090&lt;=45.9),'[1]Pricing Schedule'!$J$90,
IF(AND(I1090=110000,R1090&gt;45.9,R1090&lt;=123.4),'[1]Pricing Schedule'!$J$97,
IF(AND(I1090=110000,R1090&gt;123.4,R1090&lt;=168.2,M1090&lt;=10),'[1]Pricing Schedule'!$J$105,
IF(AND(I1090=110000,R1090&gt;123.4,R1090&lt;=168.2,M1090&gt;10),'[1]Pricing Schedule'!$J$113,
IF(AND(I1090=110000,R1090&gt;168.2,R1090&lt;=336.2,M1090&lt;=10),('[1]Pricing Schedule'!$J$105),
IF(AND(I1090=110000,R1090&gt;168.2,R1090&lt;=336.2,M1090&gt;10),('[1]Pricing Schedule'!$J$113),
IF(AND(I1090=110000,R1090&gt;336.4,R1090&lt;=504.6,M1090&lt;=10),('[1]Pricing Schedule'!$J$105),
IF(AND(I1090=110000,R1090&gt;336.4,R1090&lt;=504.6,M1090&gt;10),('[1]Pricing Schedule'!$J$113),
IF(AND(I1090=110000,R1090&gt;504.6,R1090&lt;=672.8,M1090&lt;=10),('[1]Pricing Schedule'!$J$105),
IF(AND(I1090=110000,R1090&gt;504.6,R1090&lt;=672.8,M1090&gt;10),('[1]Pricing Schedule'!$J$113),
IF(AND(I1090=110000,R1090&gt;672.8,R1090&lt;=841,M1090&lt;=10),('[1]Pricing Schedule'!$J$105),
IF(AND(I1090=110000,R1090&gt;672.8,R1090&lt;=841,M1090&gt;10),('[1]Pricing Schedule'!$J$113),
IF(AND(I1090=110000,R1090&gt;1682,R1090&lt;=1850.2,M1090&lt;=10),('[1]Pricing Schedule'!$J$105),
IF(AND(I1090=110000,R1090&gt;1682,R1090&lt;=1850.2,M1090&gt;10),('[1]Pricing Schedule'!$J$113),
IF(AND(I1090=110000,R1090&gt;2018.4,R1090&lt;=2186.6,M1090&lt;=10),('[1]Pricing Schedule'!$J$105),
IF(AND(I1090=110000,R1090&gt;2018.4,R1090&lt;=2186.6,M1090&gt;10),('[1]Pricing Schedule'!$J$113),999999999)))))))))))))))))))))))))))))))))))))))</f>
        <v>4</v>
      </c>
      <c r="U1090" s="40">
        <f t="shared" ref="U1090:U1153" si="108">S1090/R1090</f>
        <v>91596.428571428565</v>
      </c>
      <c r="V1090" s="41">
        <f t="shared" ref="V1090:V1153" si="109">(R1090*1000000)/S1090</f>
        <v>10.917456232697781</v>
      </c>
      <c r="Y1090" s="23">
        <v>205</v>
      </c>
      <c r="Z1090" s="23">
        <v>261</v>
      </c>
      <c r="AR1090" s="35"/>
    </row>
    <row r="1091" spans="1:44">
      <c r="A1091" s="23">
        <v>1092</v>
      </c>
      <c r="B1091" s="23">
        <v>1092</v>
      </c>
      <c r="C1091" s="23" t="s">
        <v>1611</v>
      </c>
      <c r="D1091" s="23" t="s">
        <v>131</v>
      </c>
      <c r="E1091" s="23" t="s">
        <v>131</v>
      </c>
      <c r="F1091" s="23" t="s">
        <v>1482</v>
      </c>
      <c r="G1091" s="23" t="s">
        <v>1483</v>
      </c>
      <c r="H1091" s="23" t="s">
        <v>133</v>
      </c>
      <c r="I1091" s="13">
        <v>110000</v>
      </c>
      <c r="J1091" s="23" t="s">
        <v>119</v>
      </c>
      <c r="K1091" s="13">
        <v>110000</v>
      </c>
      <c r="L1091" s="24">
        <v>7.9409999999999998</v>
      </c>
      <c r="M1091" s="37">
        <f t="shared" si="104"/>
        <v>8</v>
      </c>
      <c r="N1091" s="24">
        <v>0.66</v>
      </c>
      <c r="O1091" s="13">
        <v>2</v>
      </c>
      <c r="P1091" s="36">
        <f t="shared" si="105"/>
        <v>0.495</v>
      </c>
      <c r="Q1091" s="38">
        <f t="shared" si="106"/>
        <v>4.2</v>
      </c>
      <c r="R1091" s="37">
        <f t="shared" si="107"/>
        <v>4.2</v>
      </c>
      <c r="S1091" s="39">
        <f>IF(AND(I1091=38000,R1091&lt;=4.5,M1091&gt;8),'[1]Pricing Schedule'!$F$8+('[1]Pricing Schedule'!$F$9*M1091),
IF(AND(I1091=38000,R1091&lt;=4.5,M1091&lt;=8),'[1]Pricing Schedule'!$F$34+('[1]Pricing Schedule'!$F$36*M1091),
IF(AND(I1091=38000,R1091&gt;4.5,R1091&lt;=9,M1091&gt;8),'[1]Pricing Schedule'!$F$17+('[1]Pricing Schedule'!$F$18*M1091),
IF(AND(I1091=38000,R1091&gt;4.5,R1091&lt;=9,M1091&lt;=8),'[1]Pricing Schedule'!$F$34+('[1]Pricing Schedule'!$F$36*M1091),
IF(AND(I1091=38000,R1091&gt;9,R1091&lt;=12.8,M1091&gt;8),'[1]Pricing Schedule'!$F$26+('[1]Pricing Schedule'!$F$27*M1091),
IF(AND(I1091=38000,R1091&gt;9,R1091&lt;=12.8,M1091&lt;=8),'[1]Pricing Schedule'!$F$34+('[1]Pricing Schedule'!$F$36*M1091),
IF(AND(I1091=38000,R1091&gt;12.8,R1091&lt;=22.8),'[1]Pricing Schedule'!$F$34+('[1]Pricing Schedule'!$F$36*M1091),
IF(AND(I1091=38000,R1091&gt;22.8,R1091&lt;=30.2),'[1]Pricing Schedule'!$F$43+('[1]Pricing Schedule'!$F$45*M1091),
IF(AND(I1091=38000,R1091&gt;30.2,R1091&lt;=45.9),'[1]Pricing Schedule'!$F$52+('[1]Pricing Schedule'!$F$54*M1091),
IF(AND(I1091=38000,R1091&gt;45.9,R1091&lt;=123.4),'[1]Pricing Schedule'!$F$96+('[1]Pricing Schedule'!$F$97*M1091),
IF(AND(I1091=38000,R1091&gt;123.4,R1091&lt;=168.2,M1091&lt;=10),'[1]Pricing Schedule'!$F$103+('[1]Pricing Schedule'!$F$105*M1091),
IF(AND(I1091=38000,R1091&gt;123.4,R1091&lt;=168.2,M1091&gt;10),'[1]Pricing Schedule'!$F$111+('[1]Pricing Schedule'!$F$113*M1091),
IF(AND(I1091=38000,R1091&gt;157.4,R1091&lt;=336.4,M1091&lt;=10),('[1]Pricing Schedule'!$F$103+('[1]Pricing Schedule'!$F$105*M1091))*2,
IF(AND(I1091=38000,R1091&gt;157.4,R1091&lt;=336.4,M1091&gt;10),('[1]Pricing Schedule'!$F$111+('[1]Pricing Schedule'!$F$113*M1091))*2,
IF(AND(I1091=38000,R1091&gt;314.8,R1091&lt;=504.6,M1091&lt;=10),('[1]Pricing Schedule'!$F$103+('[1]Pricing Schedule'!$F$105*M1091))*3,
IF(AND(I1091=38000,R1091&gt;314.8,R1091&lt;=504.6,M1091&gt;10),('[1]Pricing Schedule'!$F$111+('[1]Pricing Schedule'!$F$113*M1091))*3,
IF(AND(I1091=38000,R1091&gt;472.2,R1091&lt;=672.8,M1091&lt;=10),('[1]Pricing Schedule'!$F$103+('[1]Pricing Schedule'!$F$105*M1091))*4,
IF(AND(I1091=38000,R1091&gt;472.2,R1091&lt;=672.8,M1091&gt;10),('[1]Pricing Schedule'!$F$111+('[1]Pricing Schedule'!$F$113*M1091))*4,
IF(AND(I1091=110000,R1091&lt;=12.8,M1091&gt;2),'[1]Pricing Schedule'!$F$62+('[1]Pricing Schedule'!$F$63*M1091),
IF(AND(I1091=110000,R1091&lt;=12.8,M1091&lt;=2),'[1]Pricing Schedule'!$F$96+('[1]Pricing Schedule'!$F$97*M1091),
IF(AND(I1091=110000,R1091&gt;12.8,R1091&lt;=22.8,M1091&gt;3),'[1]Pricing Schedule'!$F$71+('[1]Pricing Schedule'!$F$72*M1091),
IF(AND(I1091=110000,R1091&gt;12.8,R1091&lt;=22.8,M1091&lt;=3),'[1]Pricing Schedule'!$F$96+('[1]Pricing Schedule'!$F$97*M1091),
IF(AND(I1091=110000,R1091&gt;22.8,R1091&lt;=30.2),'[1]Pricing Schedule'!$F$80+('[1]Pricing Schedule'!$F$81*M1091),
IF(AND(I1091=110000,R1091&gt;30.2,R1091&lt;=45.9),'[1]Pricing Schedule'!$F$89+('[1]Pricing Schedule'!$F$90*M1091),
IF(AND(I1091=110000,R1091&gt;45.9,R1091&lt;=123.4),'[1]Pricing Schedule'!$F$96+('[1]Pricing Schedule'!$F$97*M1091),
IF(AND(I1091=110000,R1091&gt;123.4,R1091&lt;=168.2,M1091&lt;=10),'[1]Pricing Schedule'!$F$103+('[1]Pricing Schedule'!$F$105*M1091),
IF(AND(I1091=110000,R1091&gt;123.4,R1091&lt;=168.2,M1091&gt;10),'[1]Pricing Schedule'!$F$111+('[1]Pricing Schedule'!$F$113*M1091),
IF(AND(I1091=110000,R1091&gt;168.2,R1091&lt;=336.4,M1091&lt;=10),('[1]Pricing Schedule'!$F$103+('[1]Pricing Schedule'!$F$105*M1091))*2,
IF(AND(I1091=110000,R1091&gt;168.2,R1091&lt;=336.4,M1091&gt;10),('[1]Pricing Schedule'!$F$111+('[1]Pricing Schedule'!$F$113*M1091))*2,
IF(AND(I1091=110000,R1091&gt;336.4,R1091&lt;=504.6,M1091&lt;=10),('[1]Pricing Schedule'!$F$103+('[1]Pricing Schedule'!$F$105*M1091))*3,
IF(AND(I1091=110000,R1091&gt;336.4,R1091&lt;=504.6,M1091&gt;10),('[1]Pricing Schedule'!$F$111+('[1]Pricing Schedule'!$F$113*M1091))*3,
IF(AND(I1091=110000,R1091&gt;504.6,R1091&lt;=672.8,M1091&lt;=10),('[1]Pricing Schedule'!$F$103+('[1]Pricing Schedule'!$F$105*M1091))*4,
IF(AND(I1091=110000,R1091&gt;504.6,R1091&lt;=672.8,M1091&gt;10),('[1]Pricing Schedule'!$F$111+('[1]Pricing Schedule'!$F$113*M1091))*4,
IF(AND(I1091=110000,R1091&gt;672.8,R1091&lt;=841,M1091&lt;=10),('[1]Pricing Schedule'!$F$103+('[1]Pricing Schedule'!$F$105*M1091))*5,
IF(AND(I1091=110000,R1091&gt;672.8,R1091&lt;=841,M1091&gt;10),('[1]Pricing Schedule'!$F$111+('[1]Pricing Schedule'!$F$113*M1091))*5,
IF(AND(I1091=110000,R1091&gt;672.8,R1091&lt;=841,M1091&lt;=10),('[1]Pricing Schedule'!$F$103+('[1]Pricing Schedule'!$F$105*M1091))*5,
IF(AND(I1091=110000,R1091&gt;672.8,R1091&lt;=841,M1091&gt;10),('[1]Pricing Schedule'!$F$111+('[1]Pricing Schedule'!$F$113*M1091))*5,
IF(AND(I1091=110000,R1091&gt;1345.6,R1091&lt;=1513.8,M1091&lt;=10),('[1]Pricing Schedule'!$F$103+('[1]Pricing Schedule'!$F$105*M1091))*9,
IF(AND(I1091=110000,R1091&gt;1345.6,R1091&lt;=1513.8,M1091&gt;10),('[1]Pricing Schedule'!$F$111+('[1]Pricing Schedule'!$F$113*M1091))*9,
9999999999)))))))))))))))))))))))))))))))))))))))</f>
        <v>1838070</v>
      </c>
      <c r="T1091" s="21">
        <f>IF(AND(I1091=38000,R1091&lt;=4.5,M1091&gt;8),'[1]Pricing Schedule'!$J$9,
IF(AND(I1091=38000,R1091&lt;=4.5,M1091&lt;=8),'[1]Pricing Schedule'!$J$36,
IF(AND(I1091=38000,R1091&gt;4.5,R1091&lt;=9,M1091&gt;8),'[1]Pricing Schedule'!$J$18,
IF(AND(I1091=38000,R1091&gt;4.5,R1091&lt;=9,M1091&lt;=8),'[1]Pricing Schedule'!$J$36,
IF(AND(I1091=38000,R1091&gt;9,R1091&lt;=12.8,M1091&gt;8),'[1]Pricing Schedule'!$J$27,
IF(AND(I1091=38000,R1091&gt;9,R1091&lt;=12.8,M1091&lt;=8),'[1]Pricing Schedule'!$J$36,
IF(AND(I1091=38000,R1091&gt;12.8,R1091&lt;=22.8),'[1]Pricing Schedule'!$J$36,
IF(AND(I1091=38000,R1091&gt;22.8,R1091&lt;=30.2),'[1]Pricing Schedule'!$J$45,
IF(AND(I1091=38000,R1091&gt;30.2,R1091&lt;=45.9),'[1]Pricing Schedule'!$J$54,
IF(AND(I1091=38000,R1091&gt;45.9,R1091&lt;=123.4),'[1]Pricing Schedule'!$J$97,
IF(AND(I1091=38000,R1091&gt;123.4,R1091&lt;=168.2,M1091&lt;=10),'[1]Pricing Schedule'!$J$105,
IF(AND(I1091=38000,R1091&gt;123.4,R1091&lt;=168.2,M1091&gt;10),'[1]Pricing Schedule'!$J$113,
IF(AND(I1091=38000,R1091&gt;168.2,R1091&lt;=336.4,M1091&lt;=10),('[1]Pricing Schedule'!$J$105),
IF(AND(I1091=38000,R1091&gt;168.2,R1091&lt;=336.4,M1091&gt;10),('[1]Pricing Schedule'!$J$113),
IF(AND(I1091=38000,R1091&gt;336.4,R1091&lt;=504.6,M1091&lt;=10),('[1]Pricing Schedule'!$J$105),
IF(AND(I1091=38000,R1091&gt;336.4,R1091&lt;=504.6,M1091&gt;10),('[1]Pricing Schedule'!$J$113),
IF(AND(I1091=38000,R1091&gt;504.6,R1091&lt;=672.8,M1091&lt;=10),('[1]Pricing Schedule'!$J$105),
IF(AND(I1091=38000,R1091&gt;504.6,R1091&lt;=672.8,M1091&gt;10),('[1]Pricing Schedule'!$J$113),
IF(AND(I1091=110000,R1091&lt;=12.8,M1091&gt;2),'[1]Pricing Schedule'!$J$63,
IF(AND(I1091=110000,R1091&lt;=12.8,M1091&lt;=2),'[1]Pricing Schedule'!$J$97,
IF(AND(I1091=110000,R1091&gt;12.8,R1091&lt;=22.8,M1091&gt;3),'[1]Pricing Schedule'!$J$72,
IF(AND(I1091=110000,R1091&gt;12.8,R1091&lt;=22.8,M1091&lt;=3),'[1]Pricing Schedule'!$J$97,
IF(AND(I1091=110000,R1091&gt;22.8,R1091&lt;=30.2),'[1]Pricing Schedule'!$J$81,
IF(AND(I1091=110000,R1091&gt;30.2,R1091&lt;=45.9),'[1]Pricing Schedule'!$J$90,
IF(AND(I1091=110000,R1091&gt;45.9,R1091&lt;=123.4),'[1]Pricing Schedule'!$J$97,
IF(AND(I1091=110000,R1091&gt;123.4,R1091&lt;=168.2,M1091&lt;=10),'[1]Pricing Schedule'!$J$105,
IF(AND(I1091=110000,R1091&gt;123.4,R1091&lt;=168.2,M1091&gt;10),'[1]Pricing Schedule'!$J$113,
IF(AND(I1091=110000,R1091&gt;168.2,R1091&lt;=336.2,M1091&lt;=10),('[1]Pricing Schedule'!$J$105),
IF(AND(I1091=110000,R1091&gt;168.2,R1091&lt;=336.2,M1091&gt;10),('[1]Pricing Schedule'!$J$113),
IF(AND(I1091=110000,R1091&gt;336.4,R1091&lt;=504.6,M1091&lt;=10),('[1]Pricing Schedule'!$J$105),
IF(AND(I1091=110000,R1091&gt;336.4,R1091&lt;=504.6,M1091&gt;10),('[1]Pricing Schedule'!$J$113),
IF(AND(I1091=110000,R1091&gt;504.6,R1091&lt;=672.8,M1091&lt;=10),('[1]Pricing Schedule'!$J$105),
IF(AND(I1091=110000,R1091&gt;504.6,R1091&lt;=672.8,M1091&gt;10),('[1]Pricing Schedule'!$J$113),
IF(AND(I1091=110000,R1091&gt;672.8,R1091&lt;=841,M1091&lt;=10),('[1]Pricing Schedule'!$J$105),
IF(AND(I1091=110000,R1091&gt;672.8,R1091&lt;=841,M1091&gt;10),('[1]Pricing Schedule'!$J$113),
IF(AND(I1091=110000,R1091&gt;1682,R1091&lt;=1850.2,M1091&lt;=10),('[1]Pricing Schedule'!$J$105),
IF(AND(I1091=110000,R1091&gt;1682,R1091&lt;=1850.2,M1091&gt;10),('[1]Pricing Schedule'!$J$113),
IF(AND(I1091=110000,R1091&gt;2018.4,R1091&lt;=2186.6,M1091&lt;=10),('[1]Pricing Schedule'!$J$105),
IF(AND(I1091=110000,R1091&gt;2018.4,R1091&lt;=2186.6,M1091&gt;10),('[1]Pricing Schedule'!$J$113),999999999)))))))))))))))))))))))))))))))))))))))</f>
        <v>7</v>
      </c>
      <c r="U1091" s="40">
        <f t="shared" si="108"/>
        <v>437635.71428571426</v>
      </c>
      <c r="V1091" s="41">
        <f t="shared" si="109"/>
        <v>2.2850054676916547</v>
      </c>
      <c r="Y1091" s="23">
        <v>73</v>
      </c>
      <c r="Z1091" s="23">
        <v>155</v>
      </c>
      <c r="AR1091" s="35"/>
    </row>
    <row r="1092" spans="1:44">
      <c r="A1092" s="23">
        <v>1093</v>
      </c>
      <c r="B1092" s="23">
        <v>1093</v>
      </c>
      <c r="C1092" s="23" t="s">
        <v>1612</v>
      </c>
      <c r="D1092" s="23" t="s">
        <v>131</v>
      </c>
      <c r="E1092" s="23" t="s">
        <v>131</v>
      </c>
      <c r="F1092" s="23" t="s">
        <v>420</v>
      </c>
      <c r="G1092" s="23" t="s">
        <v>421</v>
      </c>
      <c r="H1092" s="23" t="s">
        <v>113</v>
      </c>
      <c r="I1092" s="13">
        <v>38000</v>
      </c>
      <c r="J1092" s="13">
        <v>38000</v>
      </c>
      <c r="K1092" s="23" t="s">
        <v>119</v>
      </c>
      <c r="L1092" s="24">
        <v>10.93</v>
      </c>
      <c r="M1092" s="37">
        <f t="shared" si="104"/>
        <v>11</v>
      </c>
      <c r="N1092" s="24">
        <v>2.7130000000000001</v>
      </c>
      <c r="O1092" s="13">
        <v>2</v>
      </c>
      <c r="P1092" s="36">
        <f t="shared" si="105"/>
        <v>2.0347499999999998</v>
      </c>
      <c r="Q1092" s="38">
        <f t="shared" si="106"/>
        <v>25.200000000000003</v>
      </c>
      <c r="R1092" s="37">
        <f t="shared" si="107"/>
        <v>25.200000000000003</v>
      </c>
      <c r="S1092" s="39">
        <f>IF(AND(I1092=38000,R1092&lt;=4.5,M1092&gt;8),'[1]Pricing Schedule'!$F$8+('[1]Pricing Schedule'!$F$9*M1092),
IF(AND(I1092=38000,R1092&lt;=4.5,M1092&lt;=8),'[1]Pricing Schedule'!$F$34+('[1]Pricing Schedule'!$F$36*M1092),
IF(AND(I1092=38000,R1092&gt;4.5,R1092&lt;=9,M1092&gt;8),'[1]Pricing Schedule'!$F$17+('[1]Pricing Schedule'!$F$18*M1092),
IF(AND(I1092=38000,R1092&gt;4.5,R1092&lt;=9,M1092&lt;=8),'[1]Pricing Schedule'!$F$34+('[1]Pricing Schedule'!$F$36*M1092),
IF(AND(I1092=38000,R1092&gt;9,R1092&lt;=12.8,M1092&gt;8),'[1]Pricing Schedule'!$F$26+('[1]Pricing Schedule'!$F$27*M1092),
IF(AND(I1092=38000,R1092&gt;9,R1092&lt;=12.8,M1092&lt;=8),'[1]Pricing Schedule'!$F$34+('[1]Pricing Schedule'!$F$36*M1092),
IF(AND(I1092=38000,R1092&gt;12.8,R1092&lt;=22.8),'[1]Pricing Schedule'!$F$34+('[1]Pricing Schedule'!$F$36*M1092),
IF(AND(I1092=38000,R1092&gt;22.8,R1092&lt;=30.2),'[1]Pricing Schedule'!$F$43+('[1]Pricing Schedule'!$F$45*M1092),
IF(AND(I1092=38000,R1092&gt;30.2,R1092&lt;=45.9),'[1]Pricing Schedule'!$F$52+('[1]Pricing Schedule'!$F$54*M1092),
IF(AND(I1092=38000,R1092&gt;45.9,R1092&lt;=123.4),'[1]Pricing Schedule'!$F$96+('[1]Pricing Schedule'!$F$97*M1092),
IF(AND(I1092=38000,R1092&gt;123.4,R1092&lt;=168.2,M1092&lt;=10),'[1]Pricing Schedule'!$F$103+('[1]Pricing Schedule'!$F$105*M1092),
IF(AND(I1092=38000,R1092&gt;123.4,R1092&lt;=168.2,M1092&gt;10),'[1]Pricing Schedule'!$F$111+('[1]Pricing Schedule'!$F$113*M1092),
IF(AND(I1092=38000,R1092&gt;157.4,R1092&lt;=336.4,M1092&lt;=10),('[1]Pricing Schedule'!$F$103+('[1]Pricing Schedule'!$F$105*M1092))*2,
IF(AND(I1092=38000,R1092&gt;157.4,R1092&lt;=336.4,M1092&gt;10),('[1]Pricing Schedule'!$F$111+('[1]Pricing Schedule'!$F$113*M1092))*2,
IF(AND(I1092=38000,R1092&gt;314.8,R1092&lt;=504.6,M1092&lt;=10),('[1]Pricing Schedule'!$F$103+('[1]Pricing Schedule'!$F$105*M1092))*3,
IF(AND(I1092=38000,R1092&gt;314.8,R1092&lt;=504.6,M1092&gt;10),('[1]Pricing Schedule'!$F$111+('[1]Pricing Schedule'!$F$113*M1092))*3,
IF(AND(I1092=38000,R1092&gt;472.2,R1092&lt;=672.8,M1092&lt;=10),('[1]Pricing Schedule'!$F$103+('[1]Pricing Schedule'!$F$105*M1092))*4,
IF(AND(I1092=38000,R1092&gt;472.2,R1092&lt;=672.8,M1092&gt;10),('[1]Pricing Schedule'!$F$111+('[1]Pricing Schedule'!$F$113*M1092))*4,
IF(AND(I1092=110000,R1092&lt;=12.8,M1092&gt;2),'[1]Pricing Schedule'!$F$62+('[1]Pricing Schedule'!$F$63*M1092),
IF(AND(I1092=110000,R1092&lt;=12.8,M1092&lt;=2),'[1]Pricing Schedule'!$F$96+('[1]Pricing Schedule'!$F$97*M1092),
IF(AND(I1092=110000,R1092&gt;12.8,R1092&lt;=22.8,M1092&gt;3),'[1]Pricing Schedule'!$F$71+('[1]Pricing Schedule'!$F$72*M1092),
IF(AND(I1092=110000,R1092&gt;12.8,R1092&lt;=22.8,M1092&lt;=3),'[1]Pricing Schedule'!$F$96+('[1]Pricing Schedule'!$F$97*M1092),
IF(AND(I1092=110000,R1092&gt;22.8,R1092&lt;=30.2),'[1]Pricing Schedule'!$F$80+('[1]Pricing Schedule'!$F$81*M1092),
IF(AND(I1092=110000,R1092&gt;30.2,R1092&lt;=45.9),'[1]Pricing Schedule'!$F$89+('[1]Pricing Schedule'!$F$90*M1092),
IF(AND(I1092=110000,R1092&gt;45.9,R1092&lt;=123.4),'[1]Pricing Schedule'!$F$96+('[1]Pricing Schedule'!$F$97*M1092),
IF(AND(I1092=110000,R1092&gt;123.4,R1092&lt;=168.2,M1092&lt;=10),'[1]Pricing Schedule'!$F$103+('[1]Pricing Schedule'!$F$105*M1092),
IF(AND(I1092=110000,R1092&gt;123.4,R1092&lt;=168.2,M1092&gt;10),'[1]Pricing Schedule'!$F$111+('[1]Pricing Schedule'!$F$113*M1092),
IF(AND(I1092=110000,R1092&gt;168.2,R1092&lt;=336.4,M1092&lt;=10),('[1]Pricing Schedule'!$F$103+('[1]Pricing Schedule'!$F$105*M1092))*2,
IF(AND(I1092=110000,R1092&gt;168.2,R1092&lt;=336.4,M1092&gt;10),('[1]Pricing Schedule'!$F$111+('[1]Pricing Schedule'!$F$113*M1092))*2,
IF(AND(I1092=110000,R1092&gt;336.4,R1092&lt;=504.6,M1092&lt;=10),('[1]Pricing Schedule'!$F$103+('[1]Pricing Schedule'!$F$105*M1092))*3,
IF(AND(I1092=110000,R1092&gt;336.4,R1092&lt;=504.6,M1092&gt;10),('[1]Pricing Schedule'!$F$111+('[1]Pricing Schedule'!$F$113*M1092))*3,
IF(AND(I1092=110000,R1092&gt;504.6,R1092&lt;=672.8,M1092&lt;=10),('[1]Pricing Schedule'!$F$103+('[1]Pricing Schedule'!$F$105*M1092))*4,
IF(AND(I1092=110000,R1092&gt;504.6,R1092&lt;=672.8,M1092&gt;10),('[1]Pricing Schedule'!$F$111+('[1]Pricing Schedule'!$F$113*M1092))*4,
IF(AND(I1092=110000,R1092&gt;672.8,R1092&lt;=841,M1092&lt;=10),('[1]Pricing Schedule'!$F$103+('[1]Pricing Schedule'!$F$105*M1092))*5,
IF(AND(I1092=110000,R1092&gt;672.8,R1092&lt;=841,M1092&gt;10),('[1]Pricing Schedule'!$F$111+('[1]Pricing Schedule'!$F$113*M1092))*5,
IF(AND(I1092=110000,R1092&gt;672.8,R1092&lt;=841,M1092&lt;=10),('[1]Pricing Schedule'!$F$103+('[1]Pricing Schedule'!$F$105*M1092))*5,
IF(AND(I1092=110000,R1092&gt;672.8,R1092&lt;=841,M1092&gt;10),('[1]Pricing Schedule'!$F$111+('[1]Pricing Schedule'!$F$113*M1092))*5,
IF(AND(I1092=110000,R1092&gt;1345.6,R1092&lt;=1513.8,M1092&lt;=10),('[1]Pricing Schedule'!$F$103+('[1]Pricing Schedule'!$F$105*M1092))*9,
IF(AND(I1092=110000,R1092&gt;1345.6,R1092&lt;=1513.8,M1092&gt;10),('[1]Pricing Schedule'!$F$111+('[1]Pricing Schedule'!$F$113*M1092))*9,
9999999999)))))))))))))))))))))))))))))))))))))))</f>
        <v>1324920</v>
      </c>
      <c r="T1092" s="21">
        <f>IF(AND(I1092=38000,R1092&lt;=4.5,M1092&gt;8),'[1]Pricing Schedule'!$J$9,
IF(AND(I1092=38000,R1092&lt;=4.5,M1092&lt;=8),'[1]Pricing Schedule'!$J$36,
IF(AND(I1092=38000,R1092&gt;4.5,R1092&lt;=9,M1092&gt;8),'[1]Pricing Schedule'!$J$18,
IF(AND(I1092=38000,R1092&gt;4.5,R1092&lt;=9,M1092&lt;=8),'[1]Pricing Schedule'!$J$36,
IF(AND(I1092=38000,R1092&gt;9,R1092&lt;=12.8,M1092&gt;8),'[1]Pricing Schedule'!$J$27,
IF(AND(I1092=38000,R1092&gt;9,R1092&lt;=12.8,M1092&lt;=8),'[1]Pricing Schedule'!$J$36,
IF(AND(I1092=38000,R1092&gt;12.8,R1092&lt;=22.8),'[1]Pricing Schedule'!$J$36,
IF(AND(I1092=38000,R1092&gt;22.8,R1092&lt;=30.2),'[1]Pricing Schedule'!$J$45,
IF(AND(I1092=38000,R1092&gt;30.2,R1092&lt;=45.9),'[1]Pricing Schedule'!$J$54,
IF(AND(I1092=38000,R1092&gt;45.9,R1092&lt;=123.4),'[1]Pricing Schedule'!$J$97,
IF(AND(I1092=38000,R1092&gt;123.4,R1092&lt;=168.2,M1092&lt;=10),'[1]Pricing Schedule'!$J$105,
IF(AND(I1092=38000,R1092&gt;123.4,R1092&lt;=168.2,M1092&gt;10),'[1]Pricing Schedule'!$J$113,
IF(AND(I1092=38000,R1092&gt;168.2,R1092&lt;=336.4,M1092&lt;=10),('[1]Pricing Schedule'!$J$105),
IF(AND(I1092=38000,R1092&gt;168.2,R1092&lt;=336.4,M1092&gt;10),('[1]Pricing Schedule'!$J$113),
IF(AND(I1092=38000,R1092&gt;336.4,R1092&lt;=504.6,M1092&lt;=10),('[1]Pricing Schedule'!$J$105),
IF(AND(I1092=38000,R1092&gt;336.4,R1092&lt;=504.6,M1092&gt;10),('[1]Pricing Schedule'!$J$113),
IF(AND(I1092=38000,R1092&gt;504.6,R1092&lt;=672.8,M1092&lt;=10),('[1]Pricing Schedule'!$J$105),
IF(AND(I1092=38000,R1092&gt;504.6,R1092&lt;=672.8,M1092&gt;10),('[1]Pricing Schedule'!$J$113),
IF(AND(I1092=110000,R1092&lt;=12.8,M1092&gt;2),'[1]Pricing Schedule'!$J$63,
IF(AND(I1092=110000,R1092&lt;=12.8,M1092&lt;=2),'[1]Pricing Schedule'!$J$97,
IF(AND(I1092=110000,R1092&gt;12.8,R1092&lt;=22.8,M1092&gt;3),'[1]Pricing Schedule'!$J$72,
IF(AND(I1092=110000,R1092&gt;12.8,R1092&lt;=22.8,M1092&lt;=3),'[1]Pricing Schedule'!$J$97,
IF(AND(I1092=110000,R1092&gt;22.8,R1092&lt;=30.2),'[1]Pricing Schedule'!$J$81,
IF(AND(I1092=110000,R1092&gt;30.2,R1092&lt;=45.9),'[1]Pricing Schedule'!$J$90,
IF(AND(I1092=110000,R1092&gt;45.9,R1092&lt;=123.4),'[1]Pricing Schedule'!$J$97,
IF(AND(I1092=110000,R1092&gt;123.4,R1092&lt;=168.2,M1092&lt;=10),'[1]Pricing Schedule'!$J$105,
IF(AND(I1092=110000,R1092&gt;123.4,R1092&lt;=168.2,M1092&gt;10),'[1]Pricing Schedule'!$J$113,
IF(AND(I1092=110000,R1092&gt;168.2,R1092&lt;=336.2,M1092&lt;=10),('[1]Pricing Schedule'!$J$105),
IF(AND(I1092=110000,R1092&gt;168.2,R1092&lt;=336.2,M1092&gt;10),('[1]Pricing Schedule'!$J$113),
IF(AND(I1092=110000,R1092&gt;336.4,R1092&lt;=504.6,M1092&lt;=10),('[1]Pricing Schedule'!$J$105),
IF(AND(I1092=110000,R1092&gt;336.4,R1092&lt;=504.6,M1092&gt;10),('[1]Pricing Schedule'!$J$113),
IF(AND(I1092=110000,R1092&gt;504.6,R1092&lt;=672.8,M1092&lt;=10),('[1]Pricing Schedule'!$J$105),
IF(AND(I1092=110000,R1092&gt;504.6,R1092&lt;=672.8,M1092&gt;10),('[1]Pricing Schedule'!$J$113),
IF(AND(I1092=110000,R1092&gt;672.8,R1092&lt;=841,M1092&lt;=10),('[1]Pricing Schedule'!$J$105),
IF(AND(I1092=110000,R1092&gt;672.8,R1092&lt;=841,M1092&gt;10),('[1]Pricing Schedule'!$J$113),
IF(AND(I1092=110000,R1092&gt;1682,R1092&lt;=1850.2,M1092&lt;=10),('[1]Pricing Schedule'!$J$105),
IF(AND(I1092=110000,R1092&gt;1682,R1092&lt;=1850.2,M1092&gt;10),('[1]Pricing Schedule'!$J$113),
IF(AND(I1092=110000,R1092&gt;2018.4,R1092&lt;=2186.6,M1092&lt;=10),('[1]Pricing Schedule'!$J$105),
IF(AND(I1092=110000,R1092&gt;2018.4,R1092&lt;=2186.6,M1092&gt;10),('[1]Pricing Schedule'!$J$113),999999999)))))))))))))))))))))))))))))))))))))))</f>
        <v>5</v>
      </c>
      <c r="U1092" s="40">
        <f t="shared" si="108"/>
        <v>52576.190476190473</v>
      </c>
      <c r="V1092" s="41">
        <f t="shared" si="109"/>
        <v>19.02001630287112</v>
      </c>
      <c r="Y1092" s="23">
        <v>481</v>
      </c>
      <c r="Z1092" s="23">
        <v>107</v>
      </c>
      <c r="AR1092" s="35"/>
    </row>
    <row r="1093" spans="1:44" s="44" customFormat="1">
      <c r="A1093" s="43">
        <v>1094</v>
      </c>
      <c r="B1093" s="43">
        <v>1094</v>
      </c>
      <c r="C1093" s="43" t="s">
        <v>1613</v>
      </c>
      <c r="D1093" s="23" t="s">
        <v>116</v>
      </c>
      <c r="E1093" s="23" t="s">
        <v>131</v>
      </c>
      <c r="F1093" s="43" t="s">
        <v>420</v>
      </c>
      <c r="G1093" s="43" t="s">
        <v>421</v>
      </c>
      <c r="H1093" s="43" t="s">
        <v>113</v>
      </c>
      <c r="I1093" s="44">
        <v>38000</v>
      </c>
      <c r="J1093" s="44">
        <v>38000</v>
      </c>
      <c r="K1093" s="43" t="s">
        <v>119</v>
      </c>
      <c r="L1093" s="45">
        <v>13.833</v>
      </c>
      <c r="M1093" s="46">
        <f t="shared" si="104"/>
        <v>14</v>
      </c>
      <c r="N1093" s="45">
        <v>10.364000000000001</v>
      </c>
      <c r="O1093" s="44">
        <v>2</v>
      </c>
      <c r="P1093" s="46">
        <f t="shared" si="105"/>
        <v>7.7730000000000006</v>
      </c>
      <c r="Q1093" s="47">
        <f t="shared" si="106"/>
        <v>96.600000000000009</v>
      </c>
      <c r="R1093" s="46">
        <f t="shared" si="107"/>
        <v>96.600000000000009</v>
      </c>
      <c r="S1093" s="39">
        <f>IF(AND(I1093=38000,R1093&lt;=4.5,M1093&gt;8),'[1]Pricing Schedule'!$F$8+('[1]Pricing Schedule'!$F$9*M1093),
IF(AND(I1093=38000,R1093&lt;=4.5,M1093&lt;=8),'[1]Pricing Schedule'!$F$34+('[1]Pricing Schedule'!$F$36*M1093),
IF(AND(I1093=38000,R1093&gt;4.5,R1093&lt;=9,M1093&gt;8),'[1]Pricing Schedule'!$F$17+('[1]Pricing Schedule'!$F$18*M1093),
IF(AND(I1093=38000,R1093&gt;4.5,R1093&lt;=9,M1093&lt;=8),'[1]Pricing Schedule'!$F$34+('[1]Pricing Schedule'!$F$36*M1093),
IF(AND(I1093=38000,R1093&gt;9,R1093&lt;=12.8,M1093&gt;8),'[1]Pricing Schedule'!$F$26+('[1]Pricing Schedule'!$F$27*M1093),
IF(AND(I1093=38000,R1093&gt;9,R1093&lt;=12.8,M1093&lt;=8),'[1]Pricing Schedule'!$F$34+('[1]Pricing Schedule'!$F$36*M1093),
IF(AND(I1093=38000,R1093&gt;12.8,R1093&lt;=22.8),'[1]Pricing Schedule'!$F$34+('[1]Pricing Schedule'!$F$36*M1093),
IF(AND(I1093=38000,R1093&gt;22.8,R1093&lt;=30.2),'[1]Pricing Schedule'!$F$43+('[1]Pricing Schedule'!$F$45*M1093),
IF(AND(I1093=38000,R1093&gt;30.2,R1093&lt;=45.9),'[1]Pricing Schedule'!$F$52+('[1]Pricing Schedule'!$F$54*M1093),
IF(AND(I1093=38000,R1093&gt;45.9,R1093&lt;=123.4),'[1]Pricing Schedule'!$F$96+('[1]Pricing Schedule'!$F$97*M1093),
IF(AND(I1093=38000,R1093&gt;123.4,R1093&lt;=168.2,M1093&lt;=10),'[1]Pricing Schedule'!$F$103+('[1]Pricing Schedule'!$F$105*M1093),
IF(AND(I1093=38000,R1093&gt;123.4,R1093&lt;=168.2,M1093&gt;10),'[1]Pricing Schedule'!$F$111+('[1]Pricing Schedule'!$F$113*M1093),
IF(AND(I1093=38000,R1093&gt;157.4,R1093&lt;=336.4,M1093&lt;=10),('[1]Pricing Schedule'!$F$103+('[1]Pricing Schedule'!$F$105*M1093))*2,
IF(AND(I1093=38000,R1093&gt;157.4,R1093&lt;=336.4,M1093&gt;10),('[1]Pricing Schedule'!$F$111+('[1]Pricing Schedule'!$F$113*M1093))*2,
IF(AND(I1093=38000,R1093&gt;314.8,R1093&lt;=504.6,M1093&lt;=10),('[1]Pricing Schedule'!$F$103+('[1]Pricing Schedule'!$F$105*M1093))*3,
IF(AND(I1093=38000,R1093&gt;314.8,R1093&lt;=504.6,M1093&gt;10),('[1]Pricing Schedule'!$F$111+('[1]Pricing Schedule'!$F$113*M1093))*3,
IF(AND(I1093=38000,R1093&gt;472.2,R1093&lt;=672.8,M1093&lt;=10),('[1]Pricing Schedule'!$F$103+('[1]Pricing Schedule'!$F$105*M1093))*4,
IF(AND(I1093=38000,R1093&gt;472.2,R1093&lt;=672.8,M1093&gt;10),('[1]Pricing Schedule'!$F$111+('[1]Pricing Schedule'!$F$113*M1093))*4,
IF(AND(I1093=110000,R1093&lt;=12.8,M1093&gt;2),'[1]Pricing Schedule'!$F$62+('[1]Pricing Schedule'!$F$63*M1093),
IF(AND(I1093=110000,R1093&lt;=12.8,M1093&lt;=2),'[1]Pricing Schedule'!$F$96+('[1]Pricing Schedule'!$F$97*M1093),
IF(AND(I1093=110000,R1093&gt;12.8,R1093&lt;=22.8,M1093&gt;3),'[1]Pricing Schedule'!$F$71+('[1]Pricing Schedule'!$F$72*M1093),
IF(AND(I1093=110000,R1093&gt;12.8,R1093&lt;=22.8,M1093&lt;=3),'[1]Pricing Schedule'!$F$96+('[1]Pricing Schedule'!$F$97*M1093),
IF(AND(I1093=110000,R1093&gt;22.8,R1093&lt;=30.2),'[1]Pricing Schedule'!$F$80+('[1]Pricing Schedule'!$F$81*M1093),
IF(AND(I1093=110000,R1093&gt;30.2,R1093&lt;=45.9),'[1]Pricing Schedule'!$F$89+('[1]Pricing Schedule'!$F$90*M1093),
IF(AND(I1093=110000,R1093&gt;45.9,R1093&lt;=123.4),'[1]Pricing Schedule'!$F$96+('[1]Pricing Schedule'!$F$97*M1093),
IF(AND(I1093=110000,R1093&gt;123.4,R1093&lt;=168.2,M1093&lt;=10),'[1]Pricing Schedule'!$F$103+('[1]Pricing Schedule'!$F$105*M1093),
IF(AND(I1093=110000,R1093&gt;123.4,R1093&lt;=168.2,M1093&gt;10),'[1]Pricing Schedule'!$F$111+('[1]Pricing Schedule'!$F$113*M1093),
IF(AND(I1093=110000,R1093&gt;168.2,R1093&lt;=336.4,M1093&lt;=10),('[1]Pricing Schedule'!$F$103+('[1]Pricing Schedule'!$F$105*M1093))*2,
IF(AND(I1093=110000,R1093&gt;168.2,R1093&lt;=336.4,M1093&gt;10),('[1]Pricing Schedule'!$F$111+('[1]Pricing Schedule'!$F$113*M1093))*2,
IF(AND(I1093=110000,R1093&gt;336.4,R1093&lt;=504.6,M1093&lt;=10),('[1]Pricing Schedule'!$F$103+('[1]Pricing Schedule'!$F$105*M1093))*3,
IF(AND(I1093=110000,R1093&gt;336.4,R1093&lt;=504.6,M1093&gt;10),('[1]Pricing Schedule'!$F$111+('[1]Pricing Schedule'!$F$113*M1093))*3,
IF(AND(I1093=110000,R1093&gt;504.6,R1093&lt;=672.8,M1093&lt;=10),('[1]Pricing Schedule'!$F$103+('[1]Pricing Schedule'!$F$105*M1093))*4,
IF(AND(I1093=110000,R1093&gt;504.6,R1093&lt;=672.8,M1093&gt;10),('[1]Pricing Schedule'!$F$111+('[1]Pricing Schedule'!$F$113*M1093))*4,
IF(AND(I1093=110000,R1093&gt;672.8,R1093&lt;=841,M1093&lt;=10),('[1]Pricing Schedule'!$F$103+('[1]Pricing Schedule'!$F$105*M1093))*5,
IF(AND(I1093=110000,R1093&gt;672.8,R1093&lt;=841,M1093&gt;10),('[1]Pricing Schedule'!$F$111+('[1]Pricing Schedule'!$F$113*M1093))*5,
IF(AND(I1093=110000,R1093&gt;672.8,R1093&lt;=841,M1093&lt;=10),('[1]Pricing Schedule'!$F$103+('[1]Pricing Schedule'!$F$105*M1093))*5,
IF(AND(I1093=110000,R1093&gt;672.8,R1093&lt;=841,M1093&gt;10),('[1]Pricing Schedule'!$F$111+('[1]Pricing Schedule'!$F$113*M1093))*5,
IF(AND(I1093=110000,R1093&gt;1345.6,R1093&lt;=1513.8,M1093&lt;=10),('[1]Pricing Schedule'!$F$103+('[1]Pricing Schedule'!$F$105*M1093))*9,
IF(AND(I1093=110000,R1093&gt;1345.6,R1093&lt;=1513.8,M1093&gt;10),('[1]Pricing Schedule'!$F$111+('[1]Pricing Schedule'!$F$113*M1093))*9,
9999999999)))))))))))))))))))))))))))))))))))))))</f>
        <v>3869800</v>
      </c>
      <c r="T1093" s="48">
        <f>IF(AND(I1093=38000,R1093&lt;=4.5,M1093&gt;8),'[1]Pricing Schedule'!$J$9,
IF(AND(I1093=38000,R1093&lt;=4.5,M1093&lt;=8),'[1]Pricing Schedule'!$J$36,
IF(AND(I1093=38000,R1093&gt;4.5,R1093&lt;=9,M1093&gt;8),'[1]Pricing Schedule'!$J$18,
IF(AND(I1093=38000,R1093&gt;4.5,R1093&lt;=9,M1093&lt;=8),'[1]Pricing Schedule'!$J$36,
IF(AND(I1093=38000,R1093&gt;9,R1093&lt;=12.8,M1093&gt;8),'[1]Pricing Schedule'!$J$27,
IF(AND(I1093=38000,R1093&gt;9,R1093&lt;=12.8,M1093&lt;=8),'[1]Pricing Schedule'!$J$36,
IF(AND(I1093=38000,R1093&gt;12.8,R1093&lt;=22.8),'[1]Pricing Schedule'!$J$36,
IF(AND(I1093=38000,R1093&gt;22.8,R1093&lt;=30.2),'[1]Pricing Schedule'!$J$45,
IF(AND(I1093=38000,R1093&gt;30.2,R1093&lt;=45.9),'[1]Pricing Schedule'!$J$54,
IF(AND(I1093=38000,R1093&gt;45.9,R1093&lt;=123.4),'[1]Pricing Schedule'!$J$97,
IF(AND(I1093=38000,R1093&gt;123.4,R1093&lt;=168.2,M1093&lt;=10),'[1]Pricing Schedule'!$J$105,
IF(AND(I1093=38000,R1093&gt;123.4,R1093&lt;=168.2,M1093&gt;10),'[1]Pricing Schedule'!$J$113,
IF(AND(I1093=38000,R1093&gt;168.2,R1093&lt;=336.4,M1093&lt;=10),('[1]Pricing Schedule'!$J$105),
IF(AND(I1093=38000,R1093&gt;168.2,R1093&lt;=336.4,M1093&gt;10),('[1]Pricing Schedule'!$J$113),
IF(AND(I1093=38000,R1093&gt;336.4,R1093&lt;=504.6,M1093&lt;=10),('[1]Pricing Schedule'!$J$105),
IF(AND(I1093=38000,R1093&gt;336.4,R1093&lt;=504.6,M1093&gt;10),('[1]Pricing Schedule'!$J$113),
IF(AND(I1093=38000,R1093&gt;504.6,R1093&lt;=672.8,M1093&lt;=10),('[1]Pricing Schedule'!$J$105),
IF(AND(I1093=38000,R1093&gt;504.6,R1093&lt;=672.8,M1093&gt;10),('[1]Pricing Schedule'!$J$113),
IF(AND(I1093=110000,R1093&lt;=12.8,M1093&gt;2),'[1]Pricing Schedule'!$J$63,
IF(AND(I1093=110000,R1093&lt;=12.8,M1093&lt;=2),'[1]Pricing Schedule'!$J$97,
IF(AND(I1093=110000,R1093&gt;12.8,R1093&lt;=22.8,M1093&gt;3),'[1]Pricing Schedule'!$J$72,
IF(AND(I1093=110000,R1093&gt;12.8,R1093&lt;=22.8,M1093&lt;=3),'[1]Pricing Schedule'!$J$97,
IF(AND(I1093=110000,R1093&gt;22.8,R1093&lt;=30.2),'[1]Pricing Schedule'!$J$81,
IF(AND(I1093=110000,R1093&gt;30.2,R1093&lt;=45.9),'[1]Pricing Schedule'!$J$90,
IF(AND(I1093=110000,R1093&gt;45.9,R1093&lt;=123.4),'[1]Pricing Schedule'!$J$97,
IF(AND(I1093=110000,R1093&gt;123.4,R1093&lt;=168.2,M1093&lt;=10),'[1]Pricing Schedule'!$J$105,
IF(AND(I1093=110000,R1093&gt;123.4,R1093&lt;=168.2,M1093&gt;10),'[1]Pricing Schedule'!$J$113,
IF(AND(I1093=110000,R1093&gt;168.2,R1093&lt;=336.2,M1093&lt;=10),('[1]Pricing Schedule'!$J$105),
IF(AND(I1093=110000,R1093&gt;168.2,R1093&lt;=336.2,M1093&gt;10),('[1]Pricing Schedule'!$J$113),
IF(AND(I1093=110000,R1093&gt;336.4,R1093&lt;=504.6,M1093&lt;=10),('[1]Pricing Schedule'!$J$105),
IF(AND(I1093=110000,R1093&gt;336.4,R1093&lt;=504.6,M1093&gt;10),('[1]Pricing Schedule'!$J$113),
IF(AND(I1093=110000,R1093&gt;504.6,R1093&lt;=672.8,M1093&lt;=10),('[1]Pricing Schedule'!$J$105),
IF(AND(I1093=110000,R1093&gt;504.6,R1093&lt;=672.8,M1093&gt;10),('[1]Pricing Schedule'!$J$113),
IF(AND(I1093=110000,R1093&gt;672.8,R1093&lt;=841,M1093&lt;=10),('[1]Pricing Schedule'!$J$105),
IF(AND(I1093=110000,R1093&gt;672.8,R1093&lt;=841,M1093&gt;10),('[1]Pricing Schedule'!$J$113),
IF(AND(I1093=110000,R1093&gt;1682,R1093&lt;=1850.2,M1093&lt;=10),('[1]Pricing Schedule'!$J$105),
IF(AND(I1093=110000,R1093&gt;1682,R1093&lt;=1850.2,M1093&gt;10),('[1]Pricing Schedule'!$J$113),
IF(AND(I1093=110000,R1093&gt;2018.4,R1093&lt;=2186.6,M1093&lt;=10),('[1]Pricing Schedule'!$J$105),
IF(AND(I1093=110000,R1093&gt;2018.4,R1093&lt;=2186.6,M1093&gt;10),('[1]Pricing Schedule'!$J$113),999999999)))))))))))))))))))))))))))))))))))))))</f>
        <v>11</v>
      </c>
      <c r="U1093" s="49">
        <f t="shared" si="108"/>
        <v>40060.041407867495</v>
      </c>
      <c r="V1093" s="50">
        <f t="shared" si="109"/>
        <v>24.962530363326273</v>
      </c>
      <c r="W1093" s="13"/>
      <c r="X1093" s="13"/>
      <c r="Y1093" s="23">
        <v>75</v>
      </c>
      <c r="Z1093" s="23">
        <v>107</v>
      </c>
      <c r="AD1093" s="43"/>
      <c r="AE1093" s="43"/>
      <c r="AF1093" s="43"/>
      <c r="AR1093" s="51"/>
    </row>
    <row r="1094" spans="1:44">
      <c r="A1094" s="23">
        <v>1095</v>
      </c>
      <c r="B1094" s="23">
        <v>1095</v>
      </c>
      <c r="C1094" s="23" t="s">
        <v>1614</v>
      </c>
      <c r="D1094" s="23" t="s">
        <v>131</v>
      </c>
      <c r="E1094" s="23" t="s">
        <v>131</v>
      </c>
      <c r="F1094" s="23" t="s">
        <v>420</v>
      </c>
      <c r="G1094" s="23" t="s">
        <v>421</v>
      </c>
      <c r="H1094" s="23" t="s">
        <v>113</v>
      </c>
      <c r="I1094" s="13">
        <v>38000</v>
      </c>
      <c r="J1094" s="13">
        <v>38000</v>
      </c>
      <c r="K1094" s="23" t="s">
        <v>119</v>
      </c>
      <c r="L1094" s="24">
        <v>14.536</v>
      </c>
      <c r="M1094" s="37">
        <f t="shared" si="104"/>
        <v>15</v>
      </c>
      <c r="N1094" s="24">
        <v>1.2569999999999999</v>
      </c>
      <c r="O1094" s="13">
        <v>2</v>
      </c>
      <c r="P1094" s="36">
        <f t="shared" si="105"/>
        <v>0.94274999999999998</v>
      </c>
      <c r="Q1094" s="38">
        <f t="shared" si="106"/>
        <v>8.4</v>
      </c>
      <c r="R1094" s="37">
        <f t="shared" si="107"/>
        <v>8.4</v>
      </c>
      <c r="S1094" s="39">
        <f>IF(AND(I1094=38000,R1094&lt;=4.5,M1094&gt;8),'[1]Pricing Schedule'!$F$8+('[1]Pricing Schedule'!$F$9*M1094),
IF(AND(I1094=38000,R1094&lt;=4.5,M1094&lt;=8),'[1]Pricing Schedule'!$F$34+('[1]Pricing Schedule'!$F$36*M1094),
IF(AND(I1094=38000,R1094&gt;4.5,R1094&lt;=9,M1094&gt;8),'[1]Pricing Schedule'!$F$17+('[1]Pricing Schedule'!$F$18*M1094),
IF(AND(I1094=38000,R1094&gt;4.5,R1094&lt;=9,M1094&lt;=8),'[1]Pricing Schedule'!$F$34+('[1]Pricing Schedule'!$F$36*M1094),
IF(AND(I1094=38000,R1094&gt;9,R1094&lt;=12.8,M1094&gt;8),'[1]Pricing Schedule'!$F$26+('[1]Pricing Schedule'!$F$27*M1094),
IF(AND(I1094=38000,R1094&gt;9,R1094&lt;=12.8,M1094&lt;=8),'[1]Pricing Schedule'!$F$34+('[1]Pricing Schedule'!$F$36*M1094),
IF(AND(I1094=38000,R1094&gt;12.8,R1094&lt;=22.8),'[1]Pricing Schedule'!$F$34+('[1]Pricing Schedule'!$F$36*M1094),
IF(AND(I1094=38000,R1094&gt;22.8,R1094&lt;=30.2),'[1]Pricing Schedule'!$F$43+('[1]Pricing Schedule'!$F$45*M1094),
IF(AND(I1094=38000,R1094&gt;30.2,R1094&lt;=45.9),'[1]Pricing Schedule'!$F$52+('[1]Pricing Schedule'!$F$54*M1094),
IF(AND(I1094=38000,R1094&gt;45.9,R1094&lt;=123.4),'[1]Pricing Schedule'!$F$96+('[1]Pricing Schedule'!$F$97*M1094),
IF(AND(I1094=38000,R1094&gt;123.4,R1094&lt;=168.2,M1094&lt;=10),'[1]Pricing Schedule'!$F$103+('[1]Pricing Schedule'!$F$105*M1094),
IF(AND(I1094=38000,R1094&gt;123.4,R1094&lt;=168.2,M1094&gt;10),'[1]Pricing Schedule'!$F$111+('[1]Pricing Schedule'!$F$113*M1094),
IF(AND(I1094=38000,R1094&gt;157.4,R1094&lt;=336.4,M1094&lt;=10),('[1]Pricing Schedule'!$F$103+('[1]Pricing Schedule'!$F$105*M1094))*2,
IF(AND(I1094=38000,R1094&gt;157.4,R1094&lt;=336.4,M1094&gt;10),('[1]Pricing Schedule'!$F$111+('[1]Pricing Schedule'!$F$113*M1094))*2,
IF(AND(I1094=38000,R1094&gt;314.8,R1094&lt;=504.6,M1094&lt;=10),('[1]Pricing Schedule'!$F$103+('[1]Pricing Schedule'!$F$105*M1094))*3,
IF(AND(I1094=38000,R1094&gt;314.8,R1094&lt;=504.6,M1094&gt;10),('[1]Pricing Schedule'!$F$111+('[1]Pricing Schedule'!$F$113*M1094))*3,
IF(AND(I1094=38000,R1094&gt;472.2,R1094&lt;=672.8,M1094&lt;=10),('[1]Pricing Schedule'!$F$103+('[1]Pricing Schedule'!$F$105*M1094))*4,
IF(AND(I1094=38000,R1094&gt;472.2,R1094&lt;=672.8,M1094&gt;10),('[1]Pricing Schedule'!$F$111+('[1]Pricing Schedule'!$F$113*M1094))*4,
IF(AND(I1094=110000,R1094&lt;=12.8,M1094&gt;2),'[1]Pricing Schedule'!$F$62+('[1]Pricing Schedule'!$F$63*M1094),
IF(AND(I1094=110000,R1094&lt;=12.8,M1094&lt;=2),'[1]Pricing Schedule'!$F$96+('[1]Pricing Schedule'!$F$97*M1094),
IF(AND(I1094=110000,R1094&gt;12.8,R1094&lt;=22.8,M1094&gt;3),'[1]Pricing Schedule'!$F$71+('[1]Pricing Schedule'!$F$72*M1094),
IF(AND(I1094=110000,R1094&gt;12.8,R1094&lt;=22.8,M1094&lt;=3),'[1]Pricing Schedule'!$F$96+('[1]Pricing Schedule'!$F$97*M1094),
IF(AND(I1094=110000,R1094&gt;22.8,R1094&lt;=30.2),'[1]Pricing Schedule'!$F$80+('[1]Pricing Schedule'!$F$81*M1094),
IF(AND(I1094=110000,R1094&gt;30.2,R1094&lt;=45.9),'[1]Pricing Schedule'!$F$89+('[1]Pricing Schedule'!$F$90*M1094),
IF(AND(I1094=110000,R1094&gt;45.9,R1094&lt;=123.4),'[1]Pricing Schedule'!$F$96+('[1]Pricing Schedule'!$F$97*M1094),
IF(AND(I1094=110000,R1094&gt;123.4,R1094&lt;=168.2,M1094&lt;=10),'[1]Pricing Schedule'!$F$103+('[1]Pricing Schedule'!$F$105*M1094),
IF(AND(I1094=110000,R1094&gt;123.4,R1094&lt;=168.2,M1094&gt;10),'[1]Pricing Schedule'!$F$111+('[1]Pricing Schedule'!$F$113*M1094),
IF(AND(I1094=110000,R1094&gt;168.2,R1094&lt;=336.4,M1094&lt;=10),('[1]Pricing Schedule'!$F$103+('[1]Pricing Schedule'!$F$105*M1094))*2,
IF(AND(I1094=110000,R1094&gt;168.2,R1094&lt;=336.4,M1094&gt;10),('[1]Pricing Schedule'!$F$111+('[1]Pricing Schedule'!$F$113*M1094))*2,
IF(AND(I1094=110000,R1094&gt;336.4,R1094&lt;=504.6,M1094&lt;=10),('[1]Pricing Schedule'!$F$103+('[1]Pricing Schedule'!$F$105*M1094))*3,
IF(AND(I1094=110000,R1094&gt;336.4,R1094&lt;=504.6,M1094&gt;10),('[1]Pricing Schedule'!$F$111+('[1]Pricing Schedule'!$F$113*M1094))*3,
IF(AND(I1094=110000,R1094&gt;504.6,R1094&lt;=672.8,M1094&lt;=10),('[1]Pricing Schedule'!$F$103+('[1]Pricing Schedule'!$F$105*M1094))*4,
IF(AND(I1094=110000,R1094&gt;504.6,R1094&lt;=672.8,M1094&gt;10),('[1]Pricing Schedule'!$F$111+('[1]Pricing Schedule'!$F$113*M1094))*4,
IF(AND(I1094=110000,R1094&gt;672.8,R1094&lt;=841,M1094&lt;=10),('[1]Pricing Schedule'!$F$103+('[1]Pricing Schedule'!$F$105*M1094))*5,
IF(AND(I1094=110000,R1094&gt;672.8,R1094&lt;=841,M1094&gt;10),('[1]Pricing Schedule'!$F$111+('[1]Pricing Schedule'!$F$113*M1094))*5,
IF(AND(I1094=110000,R1094&gt;672.8,R1094&lt;=841,M1094&lt;=10),('[1]Pricing Schedule'!$F$103+('[1]Pricing Schedule'!$F$105*M1094))*5,
IF(AND(I1094=110000,R1094&gt;672.8,R1094&lt;=841,M1094&gt;10),('[1]Pricing Schedule'!$F$111+('[1]Pricing Schedule'!$F$113*M1094))*5,
IF(AND(I1094=110000,R1094&gt;1345.6,R1094&lt;=1513.8,M1094&lt;=10),('[1]Pricing Schedule'!$F$103+('[1]Pricing Schedule'!$F$105*M1094))*9,
IF(AND(I1094=110000,R1094&gt;1345.6,R1094&lt;=1513.8,M1094&gt;10),('[1]Pricing Schedule'!$F$111+('[1]Pricing Schedule'!$F$113*M1094))*9,
9999999999)))))))))))))))))))))))))))))))))))))))</f>
        <v>1696000</v>
      </c>
      <c r="T1094" s="21">
        <f>IF(AND(I1094=38000,R1094&lt;=4.5,M1094&gt;8),'[1]Pricing Schedule'!$J$9,
IF(AND(I1094=38000,R1094&lt;=4.5,M1094&lt;=8),'[1]Pricing Schedule'!$J$36,
IF(AND(I1094=38000,R1094&gt;4.5,R1094&lt;=9,M1094&gt;8),'[1]Pricing Schedule'!$J$18,
IF(AND(I1094=38000,R1094&gt;4.5,R1094&lt;=9,M1094&lt;=8),'[1]Pricing Schedule'!$J$36,
IF(AND(I1094=38000,R1094&gt;9,R1094&lt;=12.8,M1094&gt;8),'[1]Pricing Schedule'!$J$27,
IF(AND(I1094=38000,R1094&gt;9,R1094&lt;=12.8,M1094&lt;=8),'[1]Pricing Schedule'!$J$36,
IF(AND(I1094=38000,R1094&gt;12.8,R1094&lt;=22.8),'[1]Pricing Schedule'!$J$36,
IF(AND(I1094=38000,R1094&gt;22.8,R1094&lt;=30.2),'[1]Pricing Schedule'!$J$45,
IF(AND(I1094=38000,R1094&gt;30.2,R1094&lt;=45.9),'[1]Pricing Schedule'!$J$54,
IF(AND(I1094=38000,R1094&gt;45.9,R1094&lt;=123.4),'[1]Pricing Schedule'!$J$97,
IF(AND(I1094=38000,R1094&gt;123.4,R1094&lt;=168.2,M1094&lt;=10),'[1]Pricing Schedule'!$J$105,
IF(AND(I1094=38000,R1094&gt;123.4,R1094&lt;=168.2,M1094&gt;10),'[1]Pricing Schedule'!$J$113,
IF(AND(I1094=38000,R1094&gt;168.2,R1094&lt;=336.4,M1094&lt;=10),('[1]Pricing Schedule'!$J$105),
IF(AND(I1094=38000,R1094&gt;168.2,R1094&lt;=336.4,M1094&gt;10),('[1]Pricing Schedule'!$J$113),
IF(AND(I1094=38000,R1094&gt;336.4,R1094&lt;=504.6,M1094&lt;=10),('[1]Pricing Schedule'!$J$105),
IF(AND(I1094=38000,R1094&gt;336.4,R1094&lt;=504.6,M1094&gt;10),('[1]Pricing Schedule'!$J$113),
IF(AND(I1094=38000,R1094&gt;504.6,R1094&lt;=672.8,M1094&lt;=10),('[1]Pricing Schedule'!$J$105),
IF(AND(I1094=38000,R1094&gt;504.6,R1094&lt;=672.8,M1094&gt;10),('[1]Pricing Schedule'!$J$113),
IF(AND(I1094=110000,R1094&lt;=12.8,M1094&gt;2),'[1]Pricing Schedule'!$J$63,
IF(AND(I1094=110000,R1094&lt;=12.8,M1094&lt;=2),'[1]Pricing Schedule'!$J$97,
IF(AND(I1094=110000,R1094&gt;12.8,R1094&lt;=22.8,M1094&gt;3),'[1]Pricing Schedule'!$J$72,
IF(AND(I1094=110000,R1094&gt;12.8,R1094&lt;=22.8,M1094&lt;=3),'[1]Pricing Schedule'!$J$97,
IF(AND(I1094=110000,R1094&gt;22.8,R1094&lt;=30.2),'[1]Pricing Schedule'!$J$81,
IF(AND(I1094=110000,R1094&gt;30.2,R1094&lt;=45.9),'[1]Pricing Schedule'!$J$90,
IF(AND(I1094=110000,R1094&gt;45.9,R1094&lt;=123.4),'[1]Pricing Schedule'!$J$97,
IF(AND(I1094=110000,R1094&gt;123.4,R1094&lt;=168.2,M1094&lt;=10),'[1]Pricing Schedule'!$J$105,
IF(AND(I1094=110000,R1094&gt;123.4,R1094&lt;=168.2,M1094&gt;10),'[1]Pricing Schedule'!$J$113,
IF(AND(I1094=110000,R1094&gt;168.2,R1094&lt;=336.2,M1094&lt;=10),('[1]Pricing Schedule'!$J$105),
IF(AND(I1094=110000,R1094&gt;168.2,R1094&lt;=336.2,M1094&gt;10),('[1]Pricing Schedule'!$J$113),
IF(AND(I1094=110000,R1094&gt;336.4,R1094&lt;=504.6,M1094&lt;=10),('[1]Pricing Schedule'!$J$105),
IF(AND(I1094=110000,R1094&gt;336.4,R1094&lt;=504.6,M1094&gt;10),('[1]Pricing Schedule'!$J$113),
IF(AND(I1094=110000,R1094&gt;504.6,R1094&lt;=672.8,M1094&lt;=10),('[1]Pricing Schedule'!$J$105),
IF(AND(I1094=110000,R1094&gt;504.6,R1094&lt;=672.8,M1094&gt;10),('[1]Pricing Schedule'!$J$113),
IF(AND(I1094=110000,R1094&gt;672.8,R1094&lt;=841,M1094&lt;=10),('[1]Pricing Schedule'!$J$105),
IF(AND(I1094=110000,R1094&gt;672.8,R1094&lt;=841,M1094&gt;10),('[1]Pricing Schedule'!$J$113),
IF(AND(I1094=110000,R1094&gt;1682,R1094&lt;=1850.2,M1094&lt;=10),('[1]Pricing Schedule'!$J$105),
IF(AND(I1094=110000,R1094&gt;1682,R1094&lt;=1850.2,M1094&gt;10),('[1]Pricing Schedule'!$J$113),
IF(AND(I1094=110000,R1094&gt;2018.4,R1094&lt;=2186.6,M1094&lt;=10),('[1]Pricing Schedule'!$J$105),
IF(AND(I1094=110000,R1094&gt;2018.4,R1094&lt;=2186.6,M1094&gt;10),('[1]Pricing Schedule'!$J$113),999999999)))))))))))))))))))))))))))))))))))))))</f>
        <v>2</v>
      </c>
      <c r="U1094" s="40">
        <f t="shared" si="108"/>
        <v>201904.76190476189</v>
      </c>
      <c r="V1094" s="41">
        <f t="shared" si="109"/>
        <v>4.9528301886792452</v>
      </c>
      <c r="Y1094" s="23">
        <v>459</v>
      </c>
      <c r="Z1094" s="23">
        <v>107</v>
      </c>
      <c r="AR1094" s="35"/>
    </row>
    <row r="1095" spans="1:44">
      <c r="A1095" s="23">
        <v>1096</v>
      </c>
      <c r="B1095" s="23">
        <v>1096</v>
      </c>
      <c r="C1095" s="23" t="s">
        <v>1615</v>
      </c>
      <c r="D1095" s="23" t="s">
        <v>131</v>
      </c>
      <c r="E1095" s="23" t="s">
        <v>131</v>
      </c>
      <c r="F1095" s="23" t="s">
        <v>420</v>
      </c>
      <c r="G1095" s="23" t="s">
        <v>421</v>
      </c>
      <c r="H1095" s="23" t="s">
        <v>113</v>
      </c>
      <c r="I1095" s="13">
        <v>38000</v>
      </c>
      <c r="J1095" s="13">
        <v>38000</v>
      </c>
      <c r="K1095" s="23" t="s">
        <v>119</v>
      </c>
      <c r="L1095" s="24">
        <v>14.802</v>
      </c>
      <c r="M1095" s="37">
        <f t="shared" si="104"/>
        <v>15</v>
      </c>
      <c r="N1095" s="24">
        <v>0.58799999999999997</v>
      </c>
      <c r="O1095" s="13">
        <v>2</v>
      </c>
      <c r="P1095" s="36">
        <f t="shared" si="105"/>
        <v>0.58799999999999997</v>
      </c>
      <c r="Q1095" s="38">
        <f t="shared" si="106"/>
        <v>4.2</v>
      </c>
      <c r="R1095" s="37">
        <f t="shared" si="107"/>
        <v>4.2</v>
      </c>
      <c r="S1095" s="39">
        <f>IF(AND(I1095=38000,R1095&lt;=4.5,M1095&gt;8),'[1]Pricing Schedule'!$F$8+('[1]Pricing Schedule'!$F$9*M1095),
IF(AND(I1095=38000,R1095&lt;=4.5,M1095&lt;=8),'[1]Pricing Schedule'!$F$34+('[1]Pricing Schedule'!$F$36*M1095),
IF(AND(I1095=38000,R1095&gt;4.5,R1095&lt;=9,M1095&gt;8),'[1]Pricing Schedule'!$F$17+('[1]Pricing Schedule'!$F$18*M1095),
IF(AND(I1095=38000,R1095&gt;4.5,R1095&lt;=9,M1095&lt;=8),'[1]Pricing Schedule'!$F$34+('[1]Pricing Schedule'!$F$36*M1095),
IF(AND(I1095=38000,R1095&gt;9,R1095&lt;=12.8,M1095&gt;8),'[1]Pricing Schedule'!$F$26+('[1]Pricing Schedule'!$F$27*M1095),
IF(AND(I1095=38000,R1095&gt;9,R1095&lt;=12.8,M1095&lt;=8),'[1]Pricing Schedule'!$F$34+('[1]Pricing Schedule'!$F$36*M1095),
IF(AND(I1095=38000,R1095&gt;12.8,R1095&lt;=22.8),'[1]Pricing Schedule'!$F$34+('[1]Pricing Schedule'!$F$36*M1095),
IF(AND(I1095=38000,R1095&gt;22.8,R1095&lt;=30.2),'[1]Pricing Schedule'!$F$43+('[1]Pricing Schedule'!$F$45*M1095),
IF(AND(I1095=38000,R1095&gt;30.2,R1095&lt;=45.9),'[1]Pricing Schedule'!$F$52+('[1]Pricing Schedule'!$F$54*M1095),
IF(AND(I1095=38000,R1095&gt;45.9,R1095&lt;=123.4),'[1]Pricing Schedule'!$F$96+('[1]Pricing Schedule'!$F$97*M1095),
IF(AND(I1095=38000,R1095&gt;123.4,R1095&lt;=168.2,M1095&lt;=10),'[1]Pricing Schedule'!$F$103+('[1]Pricing Schedule'!$F$105*M1095),
IF(AND(I1095=38000,R1095&gt;123.4,R1095&lt;=168.2,M1095&gt;10),'[1]Pricing Schedule'!$F$111+('[1]Pricing Schedule'!$F$113*M1095),
IF(AND(I1095=38000,R1095&gt;157.4,R1095&lt;=336.4,M1095&lt;=10),('[1]Pricing Schedule'!$F$103+('[1]Pricing Schedule'!$F$105*M1095))*2,
IF(AND(I1095=38000,R1095&gt;157.4,R1095&lt;=336.4,M1095&gt;10),('[1]Pricing Schedule'!$F$111+('[1]Pricing Schedule'!$F$113*M1095))*2,
IF(AND(I1095=38000,R1095&gt;314.8,R1095&lt;=504.6,M1095&lt;=10),('[1]Pricing Schedule'!$F$103+('[1]Pricing Schedule'!$F$105*M1095))*3,
IF(AND(I1095=38000,R1095&gt;314.8,R1095&lt;=504.6,M1095&gt;10),('[1]Pricing Schedule'!$F$111+('[1]Pricing Schedule'!$F$113*M1095))*3,
IF(AND(I1095=38000,R1095&gt;472.2,R1095&lt;=672.8,M1095&lt;=10),('[1]Pricing Schedule'!$F$103+('[1]Pricing Schedule'!$F$105*M1095))*4,
IF(AND(I1095=38000,R1095&gt;472.2,R1095&lt;=672.8,M1095&gt;10),('[1]Pricing Schedule'!$F$111+('[1]Pricing Schedule'!$F$113*M1095))*4,
IF(AND(I1095=110000,R1095&lt;=12.8,M1095&gt;2),'[1]Pricing Schedule'!$F$62+('[1]Pricing Schedule'!$F$63*M1095),
IF(AND(I1095=110000,R1095&lt;=12.8,M1095&lt;=2),'[1]Pricing Schedule'!$F$96+('[1]Pricing Schedule'!$F$97*M1095),
IF(AND(I1095=110000,R1095&gt;12.8,R1095&lt;=22.8,M1095&gt;3),'[1]Pricing Schedule'!$F$71+('[1]Pricing Schedule'!$F$72*M1095),
IF(AND(I1095=110000,R1095&gt;12.8,R1095&lt;=22.8,M1095&lt;=3),'[1]Pricing Schedule'!$F$96+('[1]Pricing Schedule'!$F$97*M1095),
IF(AND(I1095=110000,R1095&gt;22.8,R1095&lt;=30.2),'[1]Pricing Schedule'!$F$80+('[1]Pricing Schedule'!$F$81*M1095),
IF(AND(I1095=110000,R1095&gt;30.2,R1095&lt;=45.9),'[1]Pricing Schedule'!$F$89+('[1]Pricing Schedule'!$F$90*M1095),
IF(AND(I1095=110000,R1095&gt;45.9,R1095&lt;=123.4),'[1]Pricing Schedule'!$F$96+('[1]Pricing Schedule'!$F$97*M1095),
IF(AND(I1095=110000,R1095&gt;123.4,R1095&lt;=168.2,M1095&lt;=10),'[1]Pricing Schedule'!$F$103+('[1]Pricing Schedule'!$F$105*M1095),
IF(AND(I1095=110000,R1095&gt;123.4,R1095&lt;=168.2,M1095&gt;10),'[1]Pricing Schedule'!$F$111+('[1]Pricing Schedule'!$F$113*M1095),
IF(AND(I1095=110000,R1095&gt;168.2,R1095&lt;=336.4,M1095&lt;=10),('[1]Pricing Schedule'!$F$103+('[1]Pricing Schedule'!$F$105*M1095))*2,
IF(AND(I1095=110000,R1095&gt;168.2,R1095&lt;=336.4,M1095&gt;10),('[1]Pricing Schedule'!$F$111+('[1]Pricing Schedule'!$F$113*M1095))*2,
IF(AND(I1095=110000,R1095&gt;336.4,R1095&lt;=504.6,M1095&lt;=10),('[1]Pricing Schedule'!$F$103+('[1]Pricing Schedule'!$F$105*M1095))*3,
IF(AND(I1095=110000,R1095&gt;336.4,R1095&lt;=504.6,M1095&gt;10),('[1]Pricing Schedule'!$F$111+('[1]Pricing Schedule'!$F$113*M1095))*3,
IF(AND(I1095=110000,R1095&gt;504.6,R1095&lt;=672.8,M1095&lt;=10),('[1]Pricing Schedule'!$F$103+('[1]Pricing Schedule'!$F$105*M1095))*4,
IF(AND(I1095=110000,R1095&gt;504.6,R1095&lt;=672.8,M1095&gt;10),('[1]Pricing Schedule'!$F$111+('[1]Pricing Schedule'!$F$113*M1095))*4,
IF(AND(I1095=110000,R1095&gt;672.8,R1095&lt;=841,M1095&lt;=10),('[1]Pricing Schedule'!$F$103+('[1]Pricing Schedule'!$F$105*M1095))*5,
IF(AND(I1095=110000,R1095&gt;672.8,R1095&lt;=841,M1095&gt;10),('[1]Pricing Schedule'!$F$111+('[1]Pricing Schedule'!$F$113*M1095))*5,
IF(AND(I1095=110000,R1095&gt;672.8,R1095&lt;=841,M1095&lt;=10),('[1]Pricing Schedule'!$F$103+('[1]Pricing Schedule'!$F$105*M1095))*5,
IF(AND(I1095=110000,R1095&gt;672.8,R1095&lt;=841,M1095&gt;10),('[1]Pricing Schedule'!$F$111+('[1]Pricing Schedule'!$F$113*M1095))*5,
IF(AND(I1095=110000,R1095&gt;1345.6,R1095&lt;=1513.8,M1095&lt;=10),('[1]Pricing Schedule'!$F$103+('[1]Pricing Schedule'!$F$105*M1095))*9,
IF(AND(I1095=110000,R1095&gt;1345.6,R1095&lt;=1513.8,M1095&gt;10),('[1]Pricing Schedule'!$F$111+('[1]Pricing Schedule'!$F$113*M1095))*9,
9999999999)))))))))))))))))))))))))))))))))))))))</f>
        <v>1650640</v>
      </c>
      <c r="T1095" s="21">
        <f>IF(AND(I1095=38000,R1095&lt;=4.5,M1095&gt;8),'[1]Pricing Schedule'!$J$9,
IF(AND(I1095=38000,R1095&lt;=4.5,M1095&lt;=8),'[1]Pricing Schedule'!$J$36,
IF(AND(I1095=38000,R1095&gt;4.5,R1095&lt;=9,M1095&gt;8),'[1]Pricing Schedule'!$J$18,
IF(AND(I1095=38000,R1095&gt;4.5,R1095&lt;=9,M1095&lt;=8),'[1]Pricing Schedule'!$J$36,
IF(AND(I1095=38000,R1095&gt;9,R1095&lt;=12.8,M1095&gt;8),'[1]Pricing Schedule'!$J$27,
IF(AND(I1095=38000,R1095&gt;9,R1095&lt;=12.8,M1095&lt;=8),'[1]Pricing Schedule'!$J$36,
IF(AND(I1095=38000,R1095&gt;12.8,R1095&lt;=22.8),'[1]Pricing Schedule'!$J$36,
IF(AND(I1095=38000,R1095&gt;22.8,R1095&lt;=30.2),'[1]Pricing Schedule'!$J$45,
IF(AND(I1095=38000,R1095&gt;30.2,R1095&lt;=45.9),'[1]Pricing Schedule'!$J$54,
IF(AND(I1095=38000,R1095&gt;45.9,R1095&lt;=123.4),'[1]Pricing Schedule'!$J$97,
IF(AND(I1095=38000,R1095&gt;123.4,R1095&lt;=168.2,M1095&lt;=10),'[1]Pricing Schedule'!$J$105,
IF(AND(I1095=38000,R1095&gt;123.4,R1095&lt;=168.2,M1095&gt;10),'[1]Pricing Schedule'!$J$113,
IF(AND(I1095=38000,R1095&gt;168.2,R1095&lt;=336.4,M1095&lt;=10),('[1]Pricing Schedule'!$J$105),
IF(AND(I1095=38000,R1095&gt;168.2,R1095&lt;=336.4,M1095&gt;10),('[1]Pricing Schedule'!$J$113),
IF(AND(I1095=38000,R1095&gt;336.4,R1095&lt;=504.6,M1095&lt;=10),('[1]Pricing Schedule'!$J$105),
IF(AND(I1095=38000,R1095&gt;336.4,R1095&lt;=504.6,M1095&gt;10),('[1]Pricing Schedule'!$J$113),
IF(AND(I1095=38000,R1095&gt;504.6,R1095&lt;=672.8,M1095&lt;=10),('[1]Pricing Schedule'!$J$105),
IF(AND(I1095=38000,R1095&gt;504.6,R1095&lt;=672.8,M1095&gt;10),('[1]Pricing Schedule'!$J$113),
IF(AND(I1095=110000,R1095&lt;=12.8,M1095&gt;2),'[1]Pricing Schedule'!$J$63,
IF(AND(I1095=110000,R1095&lt;=12.8,M1095&lt;=2),'[1]Pricing Schedule'!$J$97,
IF(AND(I1095=110000,R1095&gt;12.8,R1095&lt;=22.8,M1095&gt;3),'[1]Pricing Schedule'!$J$72,
IF(AND(I1095=110000,R1095&gt;12.8,R1095&lt;=22.8,M1095&lt;=3),'[1]Pricing Schedule'!$J$97,
IF(AND(I1095=110000,R1095&gt;22.8,R1095&lt;=30.2),'[1]Pricing Schedule'!$J$81,
IF(AND(I1095=110000,R1095&gt;30.2,R1095&lt;=45.9),'[1]Pricing Schedule'!$J$90,
IF(AND(I1095=110000,R1095&gt;45.9,R1095&lt;=123.4),'[1]Pricing Schedule'!$J$97,
IF(AND(I1095=110000,R1095&gt;123.4,R1095&lt;=168.2,M1095&lt;=10),'[1]Pricing Schedule'!$J$105,
IF(AND(I1095=110000,R1095&gt;123.4,R1095&lt;=168.2,M1095&gt;10),'[1]Pricing Schedule'!$J$113,
IF(AND(I1095=110000,R1095&gt;168.2,R1095&lt;=336.2,M1095&lt;=10),('[1]Pricing Schedule'!$J$105),
IF(AND(I1095=110000,R1095&gt;168.2,R1095&lt;=336.2,M1095&gt;10),('[1]Pricing Schedule'!$J$113),
IF(AND(I1095=110000,R1095&gt;336.4,R1095&lt;=504.6,M1095&lt;=10),('[1]Pricing Schedule'!$J$105),
IF(AND(I1095=110000,R1095&gt;336.4,R1095&lt;=504.6,M1095&gt;10),('[1]Pricing Schedule'!$J$113),
IF(AND(I1095=110000,R1095&gt;504.6,R1095&lt;=672.8,M1095&lt;=10),('[1]Pricing Schedule'!$J$105),
IF(AND(I1095=110000,R1095&gt;504.6,R1095&lt;=672.8,M1095&gt;10),('[1]Pricing Schedule'!$J$113),
IF(AND(I1095=110000,R1095&gt;672.8,R1095&lt;=841,M1095&lt;=10),('[1]Pricing Schedule'!$J$105),
IF(AND(I1095=110000,R1095&gt;672.8,R1095&lt;=841,M1095&gt;10),('[1]Pricing Schedule'!$J$113),
IF(AND(I1095=110000,R1095&gt;1682,R1095&lt;=1850.2,M1095&lt;=10),('[1]Pricing Schedule'!$J$105),
IF(AND(I1095=110000,R1095&gt;1682,R1095&lt;=1850.2,M1095&gt;10),('[1]Pricing Schedule'!$J$113),
IF(AND(I1095=110000,R1095&gt;2018.4,R1095&lt;=2186.6,M1095&lt;=10),('[1]Pricing Schedule'!$J$105),
IF(AND(I1095=110000,R1095&gt;2018.4,R1095&lt;=2186.6,M1095&gt;10),('[1]Pricing Schedule'!$J$113),999999999)))))))))))))))))))))))))))))))))))))))</f>
        <v>1</v>
      </c>
      <c r="U1095" s="40">
        <f t="shared" si="108"/>
        <v>393009.52380952379</v>
      </c>
      <c r="V1095" s="41">
        <f t="shared" si="109"/>
        <v>2.5444676004458877</v>
      </c>
      <c r="Y1095" s="23">
        <v>459</v>
      </c>
      <c r="Z1095" s="23">
        <v>107</v>
      </c>
      <c r="AR1095" s="35"/>
    </row>
    <row r="1096" spans="1:44">
      <c r="A1096" s="23">
        <v>1097</v>
      </c>
      <c r="B1096" s="23">
        <v>1097</v>
      </c>
      <c r="C1096" s="23" t="s">
        <v>1616</v>
      </c>
      <c r="D1096" s="23" t="s">
        <v>131</v>
      </c>
      <c r="E1096" s="23" t="s">
        <v>131</v>
      </c>
      <c r="F1096" s="23" t="s">
        <v>230</v>
      </c>
      <c r="G1096" s="23" t="s">
        <v>231</v>
      </c>
      <c r="H1096" s="23" t="s">
        <v>113</v>
      </c>
      <c r="I1096" s="13">
        <v>38000</v>
      </c>
      <c r="J1096" s="13">
        <v>38000</v>
      </c>
      <c r="K1096" s="23" t="s">
        <v>119</v>
      </c>
      <c r="L1096" s="24">
        <v>6.4379999999999997</v>
      </c>
      <c r="M1096" s="37">
        <f t="shared" si="104"/>
        <v>7</v>
      </c>
      <c r="N1096" s="24">
        <v>0.95599999999999996</v>
      </c>
      <c r="O1096" s="13">
        <v>2</v>
      </c>
      <c r="P1096" s="36">
        <f t="shared" si="105"/>
        <v>0.71699999999999997</v>
      </c>
      <c r="Q1096" s="38">
        <f t="shared" si="106"/>
        <v>8.4</v>
      </c>
      <c r="R1096" s="37">
        <f t="shared" si="107"/>
        <v>8.4</v>
      </c>
      <c r="S1096" s="39">
        <f>IF(AND(I1096=38000,R1096&lt;=4.5,M1096&gt;8),'[1]Pricing Schedule'!$F$8+('[1]Pricing Schedule'!$F$9*M1096),
IF(AND(I1096=38000,R1096&lt;=4.5,M1096&lt;=8),'[1]Pricing Schedule'!$F$34+('[1]Pricing Schedule'!$F$36*M1096),
IF(AND(I1096=38000,R1096&gt;4.5,R1096&lt;=9,M1096&gt;8),'[1]Pricing Schedule'!$F$17+('[1]Pricing Schedule'!$F$18*M1096),
IF(AND(I1096=38000,R1096&gt;4.5,R1096&lt;=9,M1096&lt;=8),'[1]Pricing Schedule'!$F$34+('[1]Pricing Schedule'!$F$36*M1096),
IF(AND(I1096=38000,R1096&gt;9,R1096&lt;=12.8,M1096&gt;8),'[1]Pricing Schedule'!$F$26+('[1]Pricing Schedule'!$F$27*M1096),
IF(AND(I1096=38000,R1096&gt;9,R1096&lt;=12.8,M1096&lt;=8),'[1]Pricing Schedule'!$F$34+('[1]Pricing Schedule'!$F$36*M1096),
IF(AND(I1096=38000,R1096&gt;12.8,R1096&lt;=22.8),'[1]Pricing Schedule'!$F$34+('[1]Pricing Schedule'!$F$36*M1096),
IF(AND(I1096=38000,R1096&gt;22.8,R1096&lt;=30.2),'[1]Pricing Schedule'!$F$43+('[1]Pricing Schedule'!$F$45*M1096),
IF(AND(I1096=38000,R1096&gt;30.2,R1096&lt;=45.9),'[1]Pricing Schedule'!$F$52+('[1]Pricing Schedule'!$F$54*M1096),
IF(AND(I1096=38000,R1096&gt;45.9,R1096&lt;=123.4),'[1]Pricing Schedule'!$F$96+('[1]Pricing Schedule'!$F$97*M1096),
IF(AND(I1096=38000,R1096&gt;123.4,R1096&lt;=168.2,M1096&lt;=10),'[1]Pricing Schedule'!$F$103+('[1]Pricing Schedule'!$F$105*M1096),
IF(AND(I1096=38000,R1096&gt;123.4,R1096&lt;=168.2,M1096&gt;10),'[1]Pricing Schedule'!$F$111+('[1]Pricing Schedule'!$F$113*M1096),
IF(AND(I1096=38000,R1096&gt;157.4,R1096&lt;=336.4,M1096&lt;=10),('[1]Pricing Schedule'!$F$103+('[1]Pricing Schedule'!$F$105*M1096))*2,
IF(AND(I1096=38000,R1096&gt;157.4,R1096&lt;=336.4,M1096&gt;10),('[1]Pricing Schedule'!$F$111+('[1]Pricing Schedule'!$F$113*M1096))*2,
IF(AND(I1096=38000,R1096&gt;314.8,R1096&lt;=504.6,M1096&lt;=10),('[1]Pricing Schedule'!$F$103+('[1]Pricing Schedule'!$F$105*M1096))*3,
IF(AND(I1096=38000,R1096&gt;314.8,R1096&lt;=504.6,M1096&gt;10),('[1]Pricing Schedule'!$F$111+('[1]Pricing Schedule'!$F$113*M1096))*3,
IF(AND(I1096=38000,R1096&gt;472.2,R1096&lt;=672.8,M1096&lt;=10),('[1]Pricing Schedule'!$F$103+('[1]Pricing Schedule'!$F$105*M1096))*4,
IF(AND(I1096=38000,R1096&gt;472.2,R1096&lt;=672.8,M1096&gt;10),('[1]Pricing Schedule'!$F$111+('[1]Pricing Schedule'!$F$113*M1096))*4,
IF(AND(I1096=110000,R1096&lt;=12.8,M1096&gt;2),'[1]Pricing Schedule'!$F$62+('[1]Pricing Schedule'!$F$63*M1096),
IF(AND(I1096=110000,R1096&lt;=12.8,M1096&lt;=2),'[1]Pricing Schedule'!$F$96+('[1]Pricing Schedule'!$F$97*M1096),
IF(AND(I1096=110000,R1096&gt;12.8,R1096&lt;=22.8,M1096&gt;3),'[1]Pricing Schedule'!$F$71+('[1]Pricing Schedule'!$F$72*M1096),
IF(AND(I1096=110000,R1096&gt;12.8,R1096&lt;=22.8,M1096&lt;=3),'[1]Pricing Schedule'!$F$96+('[1]Pricing Schedule'!$F$97*M1096),
IF(AND(I1096=110000,R1096&gt;22.8,R1096&lt;=30.2),'[1]Pricing Schedule'!$F$80+('[1]Pricing Schedule'!$F$81*M1096),
IF(AND(I1096=110000,R1096&gt;30.2,R1096&lt;=45.9),'[1]Pricing Schedule'!$F$89+('[1]Pricing Schedule'!$F$90*M1096),
IF(AND(I1096=110000,R1096&gt;45.9,R1096&lt;=123.4),'[1]Pricing Schedule'!$F$96+('[1]Pricing Schedule'!$F$97*M1096),
IF(AND(I1096=110000,R1096&gt;123.4,R1096&lt;=168.2,M1096&lt;=10),'[1]Pricing Schedule'!$F$103+('[1]Pricing Schedule'!$F$105*M1096),
IF(AND(I1096=110000,R1096&gt;123.4,R1096&lt;=168.2,M1096&gt;10),'[1]Pricing Schedule'!$F$111+('[1]Pricing Schedule'!$F$113*M1096),
IF(AND(I1096=110000,R1096&gt;168.2,R1096&lt;=336.4,M1096&lt;=10),('[1]Pricing Schedule'!$F$103+('[1]Pricing Schedule'!$F$105*M1096))*2,
IF(AND(I1096=110000,R1096&gt;168.2,R1096&lt;=336.4,M1096&gt;10),('[1]Pricing Schedule'!$F$111+('[1]Pricing Schedule'!$F$113*M1096))*2,
IF(AND(I1096=110000,R1096&gt;336.4,R1096&lt;=504.6,M1096&lt;=10),('[1]Pricing Schedule'!$F$103+('[1]Pricing Schedule'!$F$105*M1096))*3,
IF(AND(I1096=110000,R1096&gt;336.4,R1096&lt;=504.6,M1096&gt;10),('[1]Pricing Schedule'!$F$111+('[1]Pricing Schedule'!$F$113*M1096))*3,
IF(AND(I1096=110000,R1096&gt;504.6,R1096&lt;=672.8,M1096&lt;=10),('[1]Pricing Schedule'!$F$103+('[1]Pricing Schedule'!$F$105*M1096))*4,
IF(AND(I1096=110000,R1096&gt;504.6,R1096&lt;=672.8,M1096&gt;10),('[1]Pricing Schedule'!$F$111+('[1]Pricing Schedule'!$F$113*M1096))*4,
IF(AND(I1096=110000,R1096&gt;672.8,R1096&lt;=841,M1096&lt;=10),('[1]Pricing Schedule'!$F$103+('[1]Pricing Schedule'!$F$105*M1096))*5,
IF(AND(I1096=110000,R1096&gt;672.8,R1096&lt;=841,M1096&gt;10),('[1]Pricing Schedule'!$F$111+('[1]Pricing Schedule'!$F$113*M1096))*5,
IF(AND(I1096=110000,R1096&gt;672.8,R1096&lt;=841,M1096&lt;=10),('[1]Pricing Schedule'!$F$103+('[1]Pricing Schedule'!$F$105*M1096))*5,
IF(AND(I1096=110000,R1096&gt;672.8,R1096&lt;=841,M1096&gt;10),('[1]Pricing Schedule'!$F$111+('[1]Pricing Schedule'!$F$113*M1096))*5,
IF(AND(I1096=110000,R1096&gt;1345.6,R1096&lt;=1513.8,M1096&lt;=10),('[1]Pricing Schedule'!$F$103+('[1]Pricing Schedule'!$F$105*M1096))*9,
IF(AND(I1096=110000,R1096&gt;1345.6,R1096&lt;=1513.8,M1096&gt;10),('[1]Pricing Schedule'!$F$111+('[1]Pricing Schedule'!$F$113*M1096))*9,
9999999999)))))))))))))))))))))))))))))))))))))))</f>
        <v>839680</v>
      </c>
      <c r="T1096" s="21">
        <f>IF(AND(I1096=38000,R1096&lt;=4.5,M1096&gt;8),'[1]Pricing Schedule'!$J$9,
IF(AND(I1096=38000,R1096&lt;=4.5,M1096&lt;=8),'[1]Pricing Schedule'!$J$36,
IF(AND(I1096=38000,R1096&gt;4.5,R1096&lt;=9,M1096&gt;8),'[1]Pricing Schedule'!$J$18,
IF(AND(I1096=38000,R1096&gt;4.5,R1096&lt;=9,M1096&lt;=8),'[1]Pricing Schedule'!$J$36,
IF(AND(I1096=38000,R1096&gt;9,R1096&lt;=12.8,M1096&gt;8),'[1]Pricing Schedule'!$J$27,
IF(AND(I1096=38000,R1096&gt;9,R1096&lt;=12.8,M1096&lt;=8),'[1]Pricing Schedule'!$J$36,
IF(AND(I1096=38000,R1096&gt;12.8,R1096&lt;=22.8),'[1]Pricing Schedule'!$J$36,
IF(AND(I1096=38000,R1096&gt;22.8,R1096&lt;=30.2),'[1]Pricing Schedule'!$J$45,
IF(AND(I1096=38000,R1096&gt;30.2,R1096&lt;=45.9),'[1]Pricing Schedule'!$J$54,
IF(AND(I1096=38000,R1096&gt;45.9,R1096&lt;=123.4),'[1]Pricing Schedule'!$J$97,
IF(AND(I1096=38000,R1096&gt;123.4,R1096&lt;=168.2,M1096&lt;=10),'[1]Pricing Schedule'!$J$105,
IF(AND(I1096=38000,R1096&gt;123.4,R1096&lt;=168.2,M1096&gt;10),'[1]Pricing Schedule'!$J$113,
IF(AND(I1096=38000,R1096&gt;168.2,R1096&lt;=336.4,M1096&lt;=10),('[1]Pricing Schedule'!$J$105),
IF(AND(I1096=38000,R1096&gt;168.2,R1096&lt;=336.4,M1096&gt;10),('[1]Pricing Schedule'!$J$113),
IF(AND(I1096=38000,R1096&gt;336.4,R1096&lt;=504.6,M1096&lt;=10),('[1]Pricing Schedule'!$J$105),
IF(AND(I1096=38000,R1096&gt;336.4,R1096&lt;=504.6,M1096&gt;10),('[1]Pricing Schedule'!$J$113),
IF(AND(I1096=38000,R1096&gt;504.6,R1096&lt;=672.8,M1096&lt;=10),('[1]Pricing Schedule'!$J$105),
IF(AND(I1096=38000,R1096&gt;504.6,R1096&lt;=672.8,M1096&gt;10),('[1]Pricing Schedule'!$J$113),
IF(AND(I1096=110000,R1096&lt;=12.8,M1096&gt;2),'[1]Pricing Schedule'!$J$63,
IF(AND(I1096=110000,R1096&lt;=12.8,M1096&lt;=2),'[1]Pricing Schedule'!$J$97,
IF(AND(I1096=110000,R1096&gt;12.8,R1096&lt;=22.8,M1096&gt;3),'[1]Pricing Schedule'!$J$72,
IF(AND(I1096=110000,R1096&gt;12.8,R1096&lt;=22.8,M1096&lt;=3),'[1]Pricing Schedule'!$J$97,
IF(AND(I1096=110000,R1096&gt;22.8,R1096&lt;=30.2),'[1]Pricing Schedule'!$J$81,
IF(AND(I1096=110000,R1096&gt;30.2,R1096&lt;=45.9),'[1]Pricing Schedule'!$J$90,
IF(AND(I1096=110000,R1096&gt;45.9,R1096&lt;=123.4),'[1]Pricing Schedule'!$J$97,
IF(AND(I1096=110000,R1096&gt;123.4,R1096&lt;=168.2,M1096&lt;=10),'[1]Pricing Schedule'!$J$105,
IF(AND(I1096=110000,R1096&gt;123.4,R1096&lt;=168.2,M1096&gt;10),'[1]Pricing Schedule'!$J$113,
IF(AND(I1096=110000,R1096&gt;168.2,R1096&lt;=336.2,M1096&lt;=10),('[1]Pricing Schedule'!$J$105),
IF(AND(I1096=110000,R1096&gt;168.2,R1096&lt;=336.2,M1096&gt;10),('[1]Pricing Schedule'!$J$113),
IF(AND(I1096=110000,R1096&gt;336.4,R1096&lt;=504.6,M1096&lt;=10),('[1]Pricing Schedule'!$J$105),
IF(AND(I1096=110000,R1096&gt;336.4,R1096&lt;=504.6,M1096&gt;10),('[1]Pricing Schedule'!$J$113),
IF(AND(I1096=110000,R1096&gt;504.6,R1096&lt;=672.8,M1096&lt;=10),('[1]Pricing Schedule'!$J$105),
IF(AND(I1096=110000,R1096&gt;504.6,R1096&lt;=672.8,M1096&gt;10),('[1]Pricing Schedule'!$J$113),
IF(AND(I1096=110000,R1096&gt;672.8,R1096&lt;=841,M1096&lt;=10),('[1]Pricing Schedule'!$J$105),
IF(AND(I1096=110000,R1096&gt;672.8,R1096&lt;=841,M1096&gt;10),('[1]Pricing Schedule'!$J$113),
IF(AND(I1096=110000,R1096&gt;1682,R1096&lt;=1850.2,M1096&lt;=10),('[1]Pricing Schedule'!$J$105),
IF(AND(I1096=110000,R1096&gt;1682,R1096&lt;=1850.2,M1096&gt;10),('[1]Pricing Schedule'!$J$113),
IF(AND(I1096=110000,R1096&gt;2018.4,R1096&lt;=2186.6,M1096&lt;=10),('[1]Pricing Schedule'!$J$105),
IF(AND(I1096=110000,R1096&gt;2018.4,R1096&lt;=2186.6,M1096&gt;10),('[1]Pricing Schedule'!$J$113),999999999)))))))))))))))))))))))))))))))))))))))</f>
        <v>4</v>
      </c>
      <c r="U1096" s="40">
        <f t="shared" si="108"/>
        <v>99961.904761904763</v>
      </c>
      <c r="V1096" s="41">
        <f t="shared" si="109"/>
        <v>10.003810975609756</v>
      </c>
      <c r="Y1096" s="23">
        <v>688</v>
      </c>
      <c r="Z1096" s="23">
        <v>595</v>
      </c>
      <c r="AR1096" s="35"/>
    </row>
    <row r="1097" spans="1:44">
      <c r="A1097" s="23">
        <v>1098</v>
      </c>
      <c r="B1097" s="23">
        <v>1098</v>
      </c>
      <c r="C1097" s="23" t="s">
        <v>1617</v>
      </c>
      <c r="D1097" s="23" t="s">
        <v>149</v>
      </c>
      <c r="E1097" s="23" t="s">
        <v>149</v>
      </c>
      <c r="F1097" s="23" t="s">
        <v>340</v>
      </c>
      <c r="G1097" s="23" t="s">
        <v>341</v>
      </c>
      <c r="H1097" s="23" t="s">
        <v>113</v>
      </c>
      <c r="I1097" s="13">
        <v>38000</v>
      </c>
      <c r="J1097" s="23" t="s">
        <v>119</v>
      </c>
      <c r="K1097" s="13">
        <v>38000</v>
      </c>
      <c r="L1097" s="24">
        <v>4.4710000000000001</v>
      </c>
      <c r="M1097" s="37">
        <f t="shared" si="104"/>
        <v>5</v>
      </c>
      <c r="N1097" s="24">
        <v>0.35</v>
      </c>
      <c r="O1097" s="13">
        <v>2</v>
      </c>
      <c r="P1097" s="36">
        <f t="shared" si="105"/>
        <v>0.35</v>
      </c>
      <c r="Q1097" s="38">
        <f t="shared" si="106"/>
        <v>4.2</v>
      </c>
      <c r="R1097" s="37">
        <f t="shared" si="107"/>
        <v>4.2</v>
      </c>
      <c r="S1097" s="39">
        <f>IF(AND(I1097=38000,R1097&lt;=4.5,M1097&gt;8),'[1]Pricing Schedule'!$F$8+('[1]Pricing Schedule'!$F$9*M1097),
IF(AND(I1097=38000,R1097&lt;=4.5,M1097&lt;=8),'[1]Pricing Schedule'!$F$34+('[1]Pricing Schedule'!$F$36*M1097),
IF(AND(I1097=38000,R1097&gt;4.5,R1097&lt;=9,M1097&gt;8),'[1]Pricing Schedule'!$F$17+('[1]Pricing Schedule'!$F$18*M1097),
IF(AND(I1097=38000,R1097&gt;4.5,R1097&lt;=9,M1097&lt;=8),'[1]Pricing Schedule'!$F$34+('[1]Pricing Schedule'!$F$36*M1097),
IF(AND(I1097=38000,R1097&gt;9,R1097&lt;=12.8,M1097&gt;8),'[1]Pricing Schedule'!$F$26+('[1]Pricing Schedule'!$F$27*M1097),
IF(AND(I1097=38000,R1097&gt;9,R1097&lt;=12.8,M1097&lt;=8),'[1]Pricing Schedule'!$F$34+('[1]Pricing Schedule'!$F$36*M1097),
IF(AND(I1097=38000,R1097&gt;12.8,R1097&lt;=22.8),'[1]Pricing Schedule'!$F$34+('[1]Pricing Schedule'!$F$36*M1097),
IF(AND(I1097=38000,R1097&gt;22.8,R1097&lt;=30.2),'[1]Pricing Schedule'!$F$43+('[1]Pricing Schedule'!$F$45*M1097),
IF(AND(I1097=38000,R1097&gt;30.2,R1097&lt;=45.9),'[1]Pricing Schedule'!$F$52+('[1]Pricing Schedule'!$F$54*M1097),
IF(AND(I1097=38000,R1097&gt;45.9,R1097&lt;=123.4),'[1]Pricing Schedule'!$F$96+('[1]Pricing Schedule'!$F$97*M1097),
IF(AND(I1097=38000,R1097&gt;123.4,R1097&lt;=168.2,M1097&lt;=10),'[1]Pricing Schedule'!$F$103+('[1]Pricing Schedule'!$F$105*M1097),
IF(AND(I1097=38000,R1097&gt;123.4,R1097&lt;=168.2,M1097&gt;10),'[1]Pricing Schedule'!$F$111+('[1]Pricing Schedule'!$F$113*M1097),
IF(AND(I1097=38000,R1097&gt;157.4,R1097&lt;=336.4,M1097&lt;=10),('[1]Pricing Schedule'!$F$103+('[1]Pricing Schedule'!$F$105*M1097))*2,
IF(AND(I1097=38000,R1097&gt;157.4,R1097&lt;=336.4,M1097&gt;10),('[1]Pricing Schedule'!$F$111+('[1]Pricing Schedule'!$F$113*M1097))*2,
IF(AND(I1097=38000,R1097&gt;314.8,R1097&lt;=504.6,M1097&lt;=10),('[1]Pricing Schedule'!$F$103+('[1]Pricing Schedule'!$F$105*M1097))*3,
IF(AND(I1097=38000,R1097&gt;314.8,R1097&lt;=504.6,M1097&gt;10),('[1]Pricing Schedule'!$F$111+('[1]Pricing Schedule'!$F$113*M1097))*3,
IF(AND(I1097=38000,R1097&gt;472.2,R1097&lt;=672.8,M1097&lt;=10),('[1]Pricing Schedule'!$F$103+('[1]Pricing Schedule'!$F$105*M1097))*4,
IF(AND(I1097=38000,R1097&gt;472.2,R1097&lt;=672.8,M1097&gt;10),('[1]Pricing Schedule'!$F$111+('[1]Pricing Schedule'!$F$113*M1097))*4,
IF(AND(I1097=110000,R1097&lt;=12.8,M1097&gt;2),'[1]Pricing Schedule'!$F$62+('[1]Pricing Schedule'!$F$63*M1097),
IF(AND(I1097=110000,R1097&lt;=12.8,M1097&lt;=2),'[1]Pricing Schedule'!$F$96+('[1]Pricing Schedule'!$F$97*M1097),
IF(AND(I1097=110000,R1097&gt;12.8,R1097&lt;=22.8,M1097&gt;3),'[1]Pricing Schedule'!$F$71+('[1]Pricing Schedule'!$F$72*M1097),
IF(AND(I1097=110000,R1097&gt;12.8,R1097&lt;=22.8,M1097&lt;=3),'[1]Pricing Schedule'!$F$96+('[1]Pricing Schedule'!$F$97*M1097),
IF(AND(I1097=110000,R1097&gt;22.8,R1097&lt;=30.2),'[1]Pricing Schedule'!$F$80+('[1]Pricing Schedule'!$F$81*M1097),
IF(AND(I1097=110000,R1097&gt;30.2,R1097&lt;=45.9),'[1]Pricing Schedule'!$F$89+('[1]Pricing Schedule'!$F$90*M1097),
IF(AND(I1097=110000,R1097&gt;45.9,R1097&lt;=123.4),'[1]Pricing Schedule'!$F$96+('[1]Pricing Schedule'!$F$97*M1097),
IF(AND(I1097=110000,R1097&gt;123.4,R1097&lt;=168.2,M1097&lt;=10),'[1]Pricing Schedule'!$F$103+('[1]Pricing Schedule'!$F$105*M1097),
IF(AND(I1097=110000,R1097&gt;123.4,R1097&lt;=168.2,M1097&gt;10),'[1]Pricing Schedule'!$F$111+('[1]Pricing Schedule'!$F$113*M1097),
IF(AND(I1097=110000,R1097&gt;168.2,R1097&lt;=336.4,M1097&lt;=10),('[1]Pricing Schedule'!$F$103+('[1]Pricing Schedule'!$F$105*M1097))*2,
IF(AND(I1097=110000,R1097&gt;168.2,R1097&lt;=336.4,M1097&gt;10),('[1]Pricing Schedule'!$F$111+('[1]Pricing Schedule'!$F$113*M1097))*2,
IF(AND(I1097=110000,R1097&gt;336.4,R1097&lt;=504.6,M1097&lt;=10),('[1]Pricing Schedule'!$F$103+('[1]Pricing Schedule'!$F$105*M1097))*3,
IF(AND(I1097=110000,R1097&gt;336.4,R1097&lt;=504.6,M1097&gt;10),('[1]Pricing Schedule'!$F$111+('[1]Pricing Schedule'!$F$113*M1097))*3,
IF(AND(I1097=110000,R1097&gt;504.6,R1097&lt;=672.8,M1097&lt;=10),('[1]Pricing Schedule'!$F$103+('[1]Pricing Schedule'!$F$105*M1097))*4,
IF(AND(I1097=110000,R1097&gt;504.6,R1097&lt;=672.8,M1097&gt;10),('[1]Pricing Schedule'!$F$111+('[1]Pricing Schedule'!$F$113*M1097))*4,
IF(AND(I1097=110000,R1097&gt;672.8,R1097&lt;=841,M1097&lt;=10),('[1]Pricing Schedule'!$F$103+('[1]Pricing Schedule'!$F$105*M1097))*5,
IF(AND(I1097=110000,R1097&gt;672.8,R1097&lt;=841,M1097&gt;10),('[1]Pricing Schedule'!$F$111+('[1]Pricing Schedule'!$F$113*M1097))*5,
IF(AND(I1097=110000,R1097&gt;672.8,R1097&lt;=841,M1097&lt;=10),('[1]Pricing Schedule'!$F$103+('[1]Pricing Schedule'!$F$105*M1097))*5,
IF(AND(I1097=110000,R1097&gt;672.8,R1097&lt;=841,M1097&gt;10),('[1]Pricing Schedule'!$F$111+('[1]Pricing Schedule'!$F$113*M1097))*5,
IF(AND(I1097=110000,R1097&gt;1345.6,R1097&lt;=1513.8,M1097&lt;=10),('[1]Pricing Schedule'!$F$103+('[1]Pricing Schedule'!$F$105*M1097))*9,
IF(AND(I1097=110000,R1097&gt;1345.6,R1097&lt;=1513.8,M1097&gt;10),('[1]Pricing Schedule'!$F$111+('[1]Pricing Schedule'!$F$113*M1097))*9,
9999999999)))))))))))))))))))))))))))))))))))))))</f>
        <v>699140</v>
      </c>
      <c r="T1097" s="21">
        <f>IF(AND(I1097=38000,R1097&lt;=4.5,M1097&gt;8),'[1]Pricing Schedule'!$J$9,
IF(AND(I1097=38000,R1097&lt;=4.5,M1097&lt;=8),'[1]Pricing Schedule'!$J$36,
IF(AND(I1097=38000,R1097&gt;4.5,R1097&lt;=9,M1097&gt;8),'[1]Pricing Schedule'!$J$18,
IF(AND(I1097=38000,R1097&gt;4.5,R1097&lt;=9,M1097&lt;=8),'[1]Pricing Schedule'!$J$36,
IF(AND(I1097=38000,R1097&gt;9,R1097&lt;=12.8,M1097&gt;8),'[1]Pricing Schedule'!$J$27,
IF(AND(I1097=38000,R1097&gt;9,R1097&lt;=12.8,M1097&lt;=8),'[1]Pricing Schedule'!$J$36,
IF(AND(I1097=38000,R1097&gt;12.8,R1097&lt;=22.8),'[1]Pricing Schedule'!$J$36,
IF(AND(I1097=38000,R1097&gt;22.8,R1097&lt;=30.2),'[1]Pricing Schedule'!$J$45,
IF(AND(I1097=38000,R1097&gt;30.2,R1097&lt;=45.9),'[1]Pricing Schedule'!$J$54,
IF(AND(I1097=38000,R1097&gt;45.9,R1097&lt;=123.4),'[1]Pricing Schedule'!$J$97,
IF(AND(I1097=38000,R1097&gt;123.4,R1097&lt;=168.2,M1097&lt;=10),'[1]Pricing Schedule'!$J$105,
IF(AND(I1097=38000,R1097&gt;123.4,R1097&lt;=168.2,M1097&gt;10),'[1]Pricing Schedule'!$J$113,
IF(AND(I1097=38000,R1097&gt;168.2,R1097&lt;=336.4,M1097&lt;=10),('[1]Pricing Schedule'!$J$105),
IF(AND(I1097=38000,R1097&gt;168.2,R1097&lt;=336.4,M1097&gt;10),('[1]Pricing Schedule'!$J$113),
IF(AND(I1097=38000,R1097&gt;336.4,R1097&lt;=504.6,M1097&lt;=10),('[1]Pricing Schedule'!$J$105),
IF(AND(I1097=38000,R1097&gt;336.4,R1097&lt;=504.6,M1097&gt;10),('[1]Pricing Schedule'!$J$113),
IF(AND(I1097=38000,R1097&gt;504.6,R1097&lt;=672.8,M1097&lt;=10),('[1]Pricing Schedule'!$J$105),
IF(AND(I1097=38000,R1097&gt;504.6,R1097&lt;=672.8,M1097&gt;10),('[1]Pricing Schedule'!$J$113),
IF(AND(I1097=110000,R1097&lt;=12.8,M1097&gt;2),'[1]Pricing Schedule'!$J$63,
IF(AND(I1097=110000,R1097&lt;=12.8,M1097&lt;=2),'[1]Pricing Schedule'!$J$97,
IF(AND(I1097=110000,R1097&gt;12.8,R1097&lt;=22.8,M1097&gt;3),'[1]Pricing Schedule'!$J$72,
IF(AND(I1097=110000,R1097&gt;12.8,R1097&lt;=22.8,M1097&lt;=3),'[1]Pricing Schedule'!$J$97,
IF(AND(I1097=110000,R1097&gt;22.8,R1097&lt;=30.2),'[1]Pricing Schedule'!$J$81,
IF(AND(I1097=110000,R1097&gt;30.2,R1097&lt;=45.9),'[1]Pricing Schedule'!$J$90,
IF(AND(I1097=110000,R1097&gt;45.9,R1097&lt;=123.4),'[1]Pricing Schedule'!$J$97,
IF(AND(I1097=110000,R1097&gt;123.4,R1097&lt;=168.2,M1097&lt;=10),'[1]Pricing Schedule'!$J$105,
IF(AND(I1097=110000,R1097&gt;123.4,R1097&lt;=168.2,M1097&gt;10),'[1]Pricing Schedule'!$J$113,
IF(AND(I1097=110000,R1097&gt;168.2,R1097&lt;=336.2,M1097&lt;=10),('[1]Pricing Schedule'!$J$105),
IF(AND(I1097=110000,R1097&gt;168.2,R1097&lt;=336.2,M1097&gt;10),('[1]Pricing Schedule'!$J$113),
IF(AND(I1097=110000,R1097&gt;336.4,R1097&lt;=504.6,M1097&lt;=10),('[1]Pricing Schedule'!$J$105),
IF(AND(I1097=110000,R1097&gt;336.4,R1097&lt;=504.6,M1097&gt;10),('[1]Pricing Schedule'!$J$113),
IF(AND(I1097=110000,R1097&gt;504.6,R1097&lt;=672.8,M1097&lt;=10),('[1]Pricing Schedule'!$J$105),
IF(AND(I1097=110000,R1097&gt;504.6,R1097&lt;=672.8,M1097&gt;10),('[1]Pricing Schedule'!$J$113),
IF(AND(I1097=110000,R1097&gt;672.8,R1097&lt;=841,M1097&lt;=10),('[1]Pricing Schedule'!$J$105),
IF(AND(I1097=110000,R1097&gt;672.8,R1097&lt;=841,M1097&gt;10),('[1]Pricing Schedule'!$J$113),
IF(AND(I1097=110000,R1097&gt;1682,R1097&lt;=1850.2,M1097&lt;=10),('[1]Pricing Schedule'!$J$105),
IF(AND(I1097=110000,R1097&gt;1682,R1097&lt;=1850.2,M1097&gt;10),('[1]Pricing Schedule'!$J$113),
IF(AND(I1097=110000,R1097&gt;2018.4,R1097&lt;=2186.6,M1097&lt;=10),('[1]Pricing Schedule'!$J$105),
IF(AND(I1097=110000,R1097&gt;2018.4,R1097&lt;=2186.6,M1097&gt;10),('[1]Pricing Schedule'!$J$113),999999999)))))))))))))))))))))))))))))))))))))))</f>
        <v>4</v>
      </c>
      <c r="U1097" s="40">
        <f t="shared" si="108"/>
        <v>166461.90476190476</v>
      </c>
      <c r="V1097" s="41">
        <f t="shared" si="109"/>
        <v>6.0073804960379897</v>
      </c>
      <c r="Y1097" s="23">
        <v>38</v>
      </c>
      <c r="Z1097" s="23">
        <v>77</v>
      </c>
      <c r="AR1097" s="35"/>
    </row>
    <row r="1098" spans="1:44">
      <c r="A1098" s="23">
        <v>1099</v>
      </c>
      <c r="B1098" s="23">
        <v>1099</v>
      </c>
      <c r="C1098" s="23" t="s">
        <v>1618</v>
      </c>
      <c r="D1098" s="23" t="s">
        <v>110</v>
      </c>
      <c r="E1098" s="23" t="s">
        <v>110</v>
      </c>
      <c r="F1098" s="23" t="s">
        <v>191</v>
      </c>
      <c r="G1098" s="23" t="s">
        <v>192</v>
      </c>
      <c r="H1098" s="23" t="s">
        <v>113</v>
      </c>
      <c r="I1098" s="13">
        <v>38000</v>
      </c>
      <c r="J1098" s="13">
        <v>38000</v>
      </c>
      <c r="K1098" s="13">
        <v>20000</v>
      </c>
      <c r="L1098" s="24">
        <v>16.504999999999999</v>
      </c>
      <c r="M1098" s="37">
        <f t="shared" si="104"/>
        <v>17</v>
      </c>
      <c r="N1098" s="24">
        <v>0.64800000000000002</v>
      </c>
      <c r="O1098" s="13">
        <v>2</v>
      </c>
      <c r="P1098" s="36">
        <f t="shared" si="105"/>
        <v>0.48599999999999999</v>
      </c>
      <c r="Q1098" s="38">
        <f t="shared" si="106"/>
        <v>4.2</v>
      </c>
      <c r="R1098" s="37">
        <f t="shared" si="107"/>
        <v>4.2</v>
      </c>
      <c r="S1098" s="39">
        <f>IF(AND(I1098=38000,R1098&lt;=4.5,M1098&gt;8),'[1]Pricing Schedule'!$F$8+('[1]Pricing Schedule'!$F$9*M1098),
IF(AND(I1098=38000,R1098&lt;=4.5,M1098&lt;=8),'[1]Pricing Schedule'!$F$34+('[1]Pricing Schedule'!$F$36*M1098),
IF(AND(I1098=38000,R1098&gt;4.5,R1098&lt;=9,M1098&gt;8),'[1]Pricing Schedule'!$F$17+('[1]Pricing Schedule'!$F$18*M1098),
IF(AND(I1098=38000,R1098&gt;4.5,R1098&lt;=9,M1098&lt;=8),'[1]Pricing Schedule'!$F$34+('[1]Pricing Schedule'!$F$36*M1098),
IF(AND(I1098=38000,R1098&gt;9,R1098&lt;=12.8,M1098&gt;8),'[1]Pricing Schedule'!$F$26+('[1]Pricing Schedule'!$F$27*M1098),
IF(AND(I1098=38000,R1098&gt;9,R1098&lt;=12.8,M1098&lt;=8),'[1]Pricing Schedule'!$F$34+('[1]Pricing Schedule'!$F$36*M1098),
IF(AND(I1098=38000,R1098&gt;12.8,R1098&lt;=22.8),'[1]Pricing Schedule'!$F$34+('[1]Pricing Schedule'!$F$36*M1098),
IF(AND(I1098=38000,R1098&gt;22.8,R1098&lt;=30.2),'[1]Pricing Schedule'!$F$43+('[1]Pricing Schedule'!$F$45*M1098),
IF(AND(I1098=38000,R1098&gt;30.2,R1098&lt;=45.9),'[1]Pricing Schedule'!$F$52+('[1]Pricing Schedule'!$F$54*M1098),
IF(AND(I1098=38000,R1098&gt;45.9,R1098&lt;=123.4),'[1]Pricing Schedule'!$F$96+('[1]Pricing Schedule'!$F$97*M1098),
IF(AND(I1098=38000,R1098&gt;123.4,R1098&lt;=168.2,M1098&lt;=10),'[1]Pricing Schedule'!$F$103+('[1]Pricing Schedule'!$F$105*M1098),
IF(AND(I1098=38000,R1098&gt;123.4,R1098&lt;=168.2,M1098&gt;10),'[1]Pricing Schedule'!$F$111+('[1]Pricing Schedule'!$F$113*M1098),
IF(AND(I1098=38000,R1098&gt;157.4,R1098&lt;=336.4,M1098&lt;=10),('[1]Pricing Schedule'!$F$103+('[1]Pricing Schedule'!$F$105*M1098))*2,
IF(AND(I1098=38000,R1098&gt;157.4,R1098&lt;=336.4,M1098&gt;10),('[1]Pricing Schedule'!$F$111+('[1]Pricing Schedule'!$F$113*M1098))*2,
IF(AND(I1098=38000,R1098&gt;314.8,R1098&lt;=504.6,M1098&lt;=10),('[1]Pricing Schedule'!$F$103+('[1]Pricing Schedule'!$F$105*M1098))*3,
IF(AND(I1098=38000,R1098&gt;314.8,R1098&lt;=504.6,M1098&gt;10),('[1]Pricing Schedule'!$F$111+('[1]Pricing Schedule'!$F$113*M1098))*3,
IF(AND(I1098=38000,R1098&gt;472.2,R1098&lt;=672.8,M1098&lt;=10),('[1]Pricing Schedule'!$F$103+('[1]Pricing Schedule'!$F$105*M1098))*4,
IF(AND(I1098=38000,R1098&gt;472.2,R1098&lt;=672.8,M1098&gt;10),('[1]Pricing Schedule'!$F$111+('[1]Pricing Schedule'!$F$113*M1098))*4,
IF(AND(I1098=110000,R1098&lt;=12.8,M1098&gt;2),'[1]Pricing Schedule'!$F$62+('[1]Pricing Schedule'!$F$63*M1098),
IF(AND(I1098=110000,R1098&lt;=12.8,M1098&lt;=2),'[1]Pricing Schedule'!$F$96+('[1]Pricing Schedule'!$F$97*M1098),
IF(AND(I1098=110000,R1098&gt;12.8,R1098&lt;=22.8,M1098&gt;3),'[1]Pricing Schedule'!$F$71+('[1]Pricing Schedule'!$F$72*M1098),
IF(AND(I1098=110000,R1098&gt;12.8,R1098&lt;=22.8,M1098&lt;=3),'[1]Pricing Schedule'!$F$96+('[1]Pricing Schedule'!$F$97*M1098),
IF(AND(I1098=110000,R1098&gt;22.8,R1098&lt;=30.2),'[1]Pricing Schedule'!$F$80+('[1]Pricing Schedule'!$F$81*M1098),
IF(AND(I1098=110000,R1098&gt;30.2,R1098&lt;=45.9),'[1]Pricing Schedule'!$F$89+('[1]Pricing Schedule'!$F$90*M1098),
IF(AND(I1098=110000,R1098&gt;45.9,R1098&lt;=123.4),'[1]Pricing Schedule'!$F$96+('[1]Pricing Schedule'!$F$97*M1098),
IF(AND(I1098=110000,R1098&gt;123.4,R1098&lt;=168.2,M1098&lt;=10),'[1]Pricing Schedule'!$F$103+('[1]Pricing Schedule'!$F$105*M1098),
IF(AND(I1098=110000,R1098&gt;123.4,R1098&lt;=168.2,M1098&gt;10),'[1]Pricing Schedule'!$F$111+('[1]Pricing Schedule'!$F$113*M1098),
IF(AND(I1098=110000,R1098&gt;168.2,R1098&lt;=336.4,M1098&lt;=10),('[1]Pricing Schedule'!$F$103+('[1]Pricing Schedule'!$F$105*M1098))*2,
IF(AND(I1098=110000,R1098&gt;168.2,R1098&lt;=336.4,M1098&gt;10),('[1]Pricing Schedule'!$F$111+('[1]Pricing Schedule'!$F$113*M1098))*2,
IF(AND(I1098=110000,R1098&gt;336.4,R1098&lt;=504.6,M1098&lt;=10),('[1]Pricing Schedule'!$F$103+('[1]Pricing Schedule'!$F$105*M1098))*3,
IF(AND(I1098=110000,R1098&gt;336.4,R1098&lt;=504.6,M1098&gt;10),('[1]Pricing Schedule'!$F$111+('[1]Pricing Schedule'!$F$113*M1098))*3,
IF(AND(I1098=110000,R1098&gt;504.6,R1098&lt;=672.8,M1098&lt;=10),('[1]Pricing Schedule'!$F$103+('[1]Pricing Schedule'!$F$105*M1098))*4,
IF(AND(I1098=110000,R1098&gt;504.6,R1098&lt;=672.8,M1098&gt;10),('[1]Pricing Schedule'!$F$111+('[1]Pricing Schedule'!$F$113*M1098))*4,
IF(AND(I1098=110000,R1098&gt;672.8,R1098&lt;=841,M1098&lt;=10),('[1]Pricing Schedule'!$F$103+('[1]Pricing Schedule'!$F$105*M1098))*5,
IF(AND(I1098=110000,R1098&gt;672.8,R1098&lt;=841,M1098&gt;10),('[1]Pricing Schedule'!$F$111+('[1]Pricing Schedule'!$F$113*M1098))*5,
IF(AND(I1098=110000,R1098&gt;672.8,R1098&lt;=841,M1098&lt;=10),('[1]Pricing Schedule'!$F$103+('[1]Pricing Schedule'!$F$105*M1098))*5,
IF(AND(I1098=110000,R1098&gt;672.8,R1098&lt;=841,M1098&gt;10),('[1]Pricing Schedule'!$F$111+('[1]Pricing Schedule'!$F$113*M1098))*5,
IF(AND(I1098=110000,R1098&gt;1345.6,R1098&lt;=1513.8,M1098&lt;=10),('[1]Pricing Schedule'!$F$103+('[1]Pricing Schedule'!$F$105*M1098))*9,
IF(AND(I1098=110000,R1098&gt;1345.6,R1098&lt;=1513.8,M1098&gt;10),('[1]Pricing Schedule'!$F$111+('[1]Pricing Schedule'!$F$113*M1098))*9,
9999999999)))))))))))))))))))))))))))))))))))))))</f>
        <v>1756040</v>
      </c>
      <c r="T1098" s="21">
        <f>IF(AND(I1098=38000,R1098&lt;=4.5,M1098&gt;8),'[1]Pricing Schedule'!$J$9,
IF(AND(I1098=38000,R1098&lt;=4.5,M1098&lt;=8),'[1]Pricing Schedule'!$J$36,
IF(AND(I1098=38000,R1098&gt;4.5,R1098&lt;=9,M1098&gt;8),'[1]Pricing Schedule'!$J$18,
IF(AND(I1098=38000,R1098&gt;4.5,R1098&lt;=9,M1098&lt;=8),'[1]Pricing Schedule'!$J$36,
IF(AND(I1098=38000,R1098&gt;9,R1098&lt;=12.8,M1098&gt;8),'[1]Pricing Schedule'!$J$27,
IF(AND(I1098=38000,R1098&gt;9,R1098&lt;=12.8,M1098&lt;=8),'[1]Pricing Schedule'!$J$36,
IF(AND(I1098=38000,R1098&gt;12.8,R1098&lt;=22.8),'[1]Pricing Schedule'!$J$36,
IF(AND(I1098=38000,R1098&gt;22.8,R1098&lt;=30.2),'[1]Pricing Schedule'!$J$45,
IF(AND(I1098=38000,R1098&gt;30.2,R1098&lt;=45.9),'[1]Pricing Schedule'!$J$54,
IF(AND(I1098=38000,R1098&gt;45.9,R1098&lt;=123.4),'[1]Pricing Schedule'!$J$97,
IF(AND(I1098=38000,R1098&gt;123.4,R1098&lt;=168.2,M1098&lt;=10),'[1]Pricing Schedule'!$J$105,
IF(AND(I1098=38000,R1098&gt;123.4,R1098&lt;=168.2,M1098&gt;10),'[1]Pricing Schedule'!$J$113,
IF(AND(I1098=38000,R1098&gt;168.2,R1098&lt;=336.4,M1098&lt;=10),('[1]Pricing Schedule'!$J$105),
IF(AND(I1098=38000,R1098&gt;168.2,R1098&lt;=336.4,M1098&gt;10),('[1]Pricing Schedule'!$J$113),
IF(AND(I1098=38000,R1098&gt;336.4,R1098&lt;=504.6,M1098&lt;=10),('[1]Pricing Schedule'!$J$105),
IF(AND(I1098=38000,R1098&gt;336.4,R1098&lt;=504.6,M1098&gt;10),('[1]Pricing Schedule'!$J$113),
IF(AND(I1098=38000,R1098&gt;504.6,R1098&lt;=672.8,M1098&lt;=10),('[1]Pricing Schedule'!$J$105),
IF(AND(I1098=38000,R1098&gt;504.6,R1098&lt;=672.8,M1098&gt;10),('[1]Pricing Schedule'!$J$113),
IF(AND(I1098=110000,R1098&lt;=12.8,M1098&gt;2),'[1]Pricing Schedule'!$J$63,
IF(AND(I1098=110000,R1098&lt;=12.8,M1098&lt;=2),'[1]Pricing Schedule'!$J$97,
IF(AND(I1098=110000,R1098&gt;12.8,R1098&lt;=22.8,M1098&gt;3),'[1]Pricing Schedule'!$J$72,
IF(AND(I1098=110000,R1098&gt;12.8,R1098&lt;=22.8,M1098&lt;=3),'[1]Pricing Schedule'!$J$97,
IF(AND(I1098=110000,R1098&gt;22.8,R1098&lt;=30.2),'[1]Pricing Schedule'!$J$81,
IF(AND(I1098=110000,R1098&gt;30.2,R1098&lt;=45.9),'[1]Pricing Schedule'!$J$90,
IF(AND(I1098=110000,R1098&gt;45.9,R1098&lt;=123.4),'[1]Pricing Schedule'!$J$97,
IF(AND(I1098=110000,R1098&gt;123.4,R1098&lt;=168.2,M1098&lt;=10),'[1]Pricing Schedule'!$J$105,
IF(AND(I1098=110000,R1098&gt;123.4,R1098&lt;=168.2,M1098&gt;10),'[1]Pricing Schedule'!$J$113,
IF(AND(I1098=110000,R1098&gt;168.2,R1098&lt;=336.2,M1098&lt;=10),('[1]Pricing Schedule'!$J$105),
IF(AND(I1098=110000,R1098&gt;168.2,R1098&lt;=336.2,M1098&gt;10),('[1]Pricing Schedule'!$J$113),
IF(AND(I1098=110000,R1098&gt;336.4,R1098&lt;=504.6,M1098&lt;=10),('[1]Pricing Schedule'!$J$105),
IF(AND(I1098=110000,R1098&gt;336.4,R1098&lt;=504.6,M1098&gt;10),('[1]Pricing Schedule'!$J$113),
IF(AND(I1098=110000,R1098&gt;504.6,R1098&lt;=672.8,M1098&lt;=10),('[1]Pricing Schedule'!$J$105),
IF(AND(I1098=110000,R1098&gt;504.6,R1098&lt;=672.8,M1098&gt;10),('[1]Pricing Schedule'!$J$113),
IF(AND(I1098=110000,R1098&gt;672.8,R1098&lt;=841,M1098&lt;=10),('[1]Pricing Schedule'!$J$105),
IF(AND(I1098=110000,R1098&gt;672.8,R1098&lt;=841,M1098&gt;10),('[1]Pricing Schedule'!$J$113),
IF(AND(I1098=110000,R1098&gt;1682,R1098&lt;=1850.2,M1098&lt;=10),('[1]Pricing Schedule'!$J$105),
IF(AND(I1098=110000,R1098&gt;1682,R1098&lt;=1850.2,M1098&gt;10),('[1]Pricing Schedule'!$J$113),
IF(AND(I1098=110000,R1098&gt;2018.4,R1098&lt;=2186.6,M1098&lt;=10),('[1]Pricing Schedule'!$J$105),
IF(AND(I1098=110000,R1098&gt;2018.4,R1098&lt;=2186.6,M1098&gt;10),('[1]Pricing Schedule'!$J$113),999999999)))))))))))))))))))))))))))))))))))))))</f>
        <v>1</v>
      </c>
      <c r="U1098" s="40">
        <f t="shared" si="108"/>
        <v>418104.76190476189</v>
      </c>
      <c r="V1098" s="41">
        <f t="shared" si="109"/>
        <v>2.3917450627548349</v>
      </c>
      <c r="Y1098" s="23">
        <v>387</v>
      </c>
      <c r="Z1098" s="23">
        <v>362</v>
      </c>
      <c r="AR1098" s="35"/>
    </row>
    <row r="1099" spans="1:44">
      <c r="A1099" s="23">
        <v>1100</v>
      </c>
      <c r="B1099" s="23">
        <v>1100</v>
      </c>
      <c r="C1099" s="23" t="s">
        <v>1619</v>
      </c>
      <c r="D1099" s="23" t="s">
        <v>423</v>
      </c>
      <c r="E1099" s="23" t="s">
        <v>423</v>
      </c>
      <c r="F1099" s="23" t="s">
        <v>1095</v>
      </c>
      <c r="G1099" s="23" t="s">
        <v>1096</v>
      </c>
      <c r="H1099" s="23" t="s">
        <v>113</v>
      </c>
      <c r="I1099" s="13">
        <v>38000</v>
      </c>
      <c r="J1099" s="13">
        <v>38000</v>
      </c>
      <c r="K1099" s="23" t="s">
        <v>119</v>
      </c>
      <c r="L1099" s="24">
        <v>6.31</v>
      </c>
      <c r="M1099" s="37">
        <f t="shared" si="104"/>
        <v>7</v>
      </c>
      <c r="N1099" s="24">
        <v>2.0139999999999998</v>
      </c>
      <c r="O1099" s="13">
        <v>2</v>
      </c>
      <c r="P1099" s="36">
        <f t="shared" si="105"/>
        <v>1.5105</v>
      </c>
      <c r="Q1099" s="38">
        <f t="shared" si="106"/>
        <v>16.8</v>
      </c>
      <c r="R1099" s="37">
        <f t="shared" si="107"/>
        <v>16.8</v>
      </c>
      <c r="S1099" s="39">
        <f>IF(AND(I1099=38000,R1099&lt;=4.5,M1099&gt;8),'[1]Pricing Schedule'!$F$8+('[1]Pricing Schedule'!$F$9*M1099),
IF(AND(I1099=38000,R1099&lt;=4.5,M1099&lt;=8),'[1]Pricing Schedule'!$F$34+('[1]Pricing Schedule'!$F$36*M1099),
IF(AND(I1099=38000,R1099&gt;4.5,R1099&lt;=9,M1099&gt;8),'[1]Pricing Schedule'!$F$17+('[1]Pricing Schedule'!$F$18*M1099),
IF(AND(I1099=38000,R1099&gt;4.5,R1099&lt;=9,M1099&lt;=8),'[1]Pricing Schedule'!$F$34+('[1]Pricing Schedule'!$F$36*M1099),
IF(AND(I1099=38000,R1099&gt;9,R1099&lt;=12.8,M1099&gt;8),'[1]Pricing Schedule'!$F$26+('[1]Pricing Schedule'!$F$27*M1099),
IF(AND(I1099=38000,R1099&gt;9,R1099&lt;=12.8,M1099&lt;=8),'[1]Pricing Schedule'!$F$34+('[1]Pricing Schedule'!$F$36*M1099),
IF(AND(I1099=38000,R1099&gt;12.8,R1099&lt;=22.8),'[1]Pricing Schedule'!$F$34+('[1]Pricing Schedule'!$F$36*M1099),
IF(AND(I1099=38000,R1099&gt;22.8,R1099&lt;=30.2),'[1]Pricing Schedule'!$F$43+('[1]Pricing Schedule'!$F$45*M1099),
IF(AND(I1099=38000,R1099&gt;30.2,R1099&lt;=45.9),'[1]Pricing Schedule'!$F$52+('[1]Pricing Schedule'!$F$54*M1099),
IF(AND(I1099=38000,R1099&gt;45.9,R1099&lt;=123.4),'[1]Pricing Schedule'!$F$96+('[1]Pricing Schedule'!$F$97*M1099),
IF(AND(I1099=38000,R1099&gt;123.4,R1099&lt;=168.2,M1099&lt;=10),'[1]Pricing Schedule'!$F$103+('[1]Pricing Schedule'!$F$105*M1099),
IF(AND(I1099=38000,R1099&gt;123.4,R1099&lt;=168.2,M1099&gt;10),'[1]Pricing Schedule'!$F$111+('[1]Pricing Schedule'!$F$113*M1099),
IF(AND(I1099=38000,R1099&gt;157.4,R1099&lt;=336.4,M1099&lt;=10),('[1]Pricing Schedule'!$F$103+('[1]Pricing Schedule'!$F$105*M1099))*2,
IF(AND(I1099=38000,R1099&gt;157.4,R1099&lt;=336.4,M1099&gt;10),('[1]Pricing Schedule'!$F$111+('[1]Pricing Schedule'!$F$113*M1099))*2,
IF(AND(I1099=38000,R1099&gt;314.8,R1099&lt;=504.6,M1099&lt;=10),('[1]Pricing Schedule'!$F$103+('[1]Pricing Schedule'!$F$105*M1099))*3,
IF(AND(I1099=38000,R1099&gt;314.8,R1099&lt;=504.6,M1099&gt;10),('[1]Pricing Schedule'!$F$111+('[1]Pricing Schedule'!$F$113*M1099))*3,
IF(AND(I1099=38000,R1099&gt;472.2,R1099&lt;=672.8,M1099&lt;=10),('[1]Pricing Schedule'!$F$103+('[1]Pricing Schedule'!$F$105*M1099))*4,
IF(AND(I1099=38000,R1099&gt;472.2,R1099&lt;=672.8,M1099&gt;10),('[1]Pricing Schedule'!$F$111+('[1]Pricing Schedule'!$F$113*M1099))*4,
IF(AND(I1099=110000,R1099&lt;=12.8,M1099&gt;2),'[1]Pricing Schedule'!$F$62+('[1]Pricing Schedule'!$F$63*M1099),
IF(AND(I1099=110000,R1099&lt;=12.8,M1099&lt;=2),'[1]Pricing Schedule'!$F$96+('[1]Pricing Schedule'!$F$97*M1099),
IF(AND(I1099=110000,R1099&gt;12.8,R1099&lt;=22.8,M1099&gt;3),'[1]Pricing Schedule'!$F$71+('[1]Pricing Schedule'!$F$72*M1099),
IF(AND(I1099=110000,R1099&gt;12.8,R1099&lt;=22.8,M1099&lt;=3),'[1]Pricing Schedule'!$F$96+('[1]Pricing Schedule'!$F$97*M1099),
IF(AND(I1099=110000,R1099&gt;22.8,R1099&lt;=30.2),'[1]Pricing Schedule'!$F$80+('[1]Pricing Schedule'!$F$81*M1099),
IF(AND(I1099=110000,R1099&gt;30.2,R1099&lt;=45.9),'[1]Pricing Schedule'!$F$89+('[1]Pricing Schedule'!$F$90*M1099),
IF(AND(I1099=110000,R1099&gt;45.9,R1099&lt;=123.4),'[1]Pricing Schedule'!$F$96+('[1]Pricing Schedule'!$F$97*M1099),
IF(AND(I1099=110000,R1099&gt;123.4,R1099&lt;=168.2,M1099&lt;=10),'[1]Pricing Schedule'!$F$103+('[1]Pricing Schedule'!$F$105*M1099),
IF(AND(I1099=110000,R1099&gt;123.4,R1099&lt;=168.2,M1099&gt;10),'[1]Pricing Schedule'!$F$111+('[1]Pricing Schedule'!$F$113*M1099),
IF(AND(I1099=110000,R1099&gt;168.2,R1099&lt;=336.4,M1099&lt;=10),('[1]Pricing Schedule'!$F$103+('[1]Pricing Schedule'!$F$105*M1099))*2,
IF(AND(I1099=110000,R1099&gt;168.2,R1099&lt;=336.4,M1099&gt;10),('[1]Pricing Schedule'!$F$111+('[1]Pricing Schedule'!$F$113*M1099))*2,
IF(AND(I1099=110000,R1099&gt;336.4,R1099&lt;=504.6,M1099&lt;=10),('[1]Pricing Schedule'!$F$103+('[1]Pricing Schedule'!$F$105*M1099))*3,
IF(AND(I1099=110000,R1099&gt;336.4,R1099&lt;=504.6,M1099&gt;10),('[1]Pricing Schedule'!$F$111+('[1]Pricing Schedule'!$F$113*M1099))*3,
IF(AND(I1099=110000,R1099&gt;504.6,R1099&lt;=672.8,M1099&lt;=10),('[1]Pricing Schedule'!$F$103+('[1]Pricing Schedule'!$F$105*M1099))*4,
IF(AND(I1099=110000,R1099&gt;504.6,R1099&lt;=672.8,M1099&gt;10),('[1]Pricing Schedule'!$F$111+('[1]Pricing Schedule'!$F$113*M1099))*4,
IF(AND(I1099=110000,R1099&gt;672.8,R1099&lt;=841,M1099&lt;=10),('[1]Pricing Schedule'!$F$103+('[1]Pricing Schedule'!$F$105*M1099))*5,
IF(AND(I1099=110000,R1099&gt;672.8,R1099&lt;=841,M1099&gt;10),('[1]Pricing Schedule'!$F$111+('[1]Pricing Schedule'!$F$113*M1099))*5,
IF(AND(I1099=110000,R1099&gt;672.8,R1099&lt;=841,M1099&lt;=10),('[1]Pricing Schedule'!$F$103+('[1]Pricing Schedule'!$F$105*M1099))*5,
IF(AND(I1099=110000,R1099&gt;672.8,R1099&lt;=841,M1099&gt;10),('[1]Pricing Schedule'!$F$111+('[1]Pricing Schedule'!$F$113*M1099))*5,
IF(AND(I1099=110000,R1099&gt;1345.6,R1099&lt;=1513.8,M1099&lt;=10),('[1]Pricing Schedule'!$F$103+('[1]Pricing Schedule'!$F$105*M1099))*9,
IF(AND(I1099=110000,R1099&gt;1345.6,R1099&lt;=1513.8,M1099&gt;10),('[1]Pricing Schedule'!$F$111+('[1]Pricing Schedule'!$F$113*M1099))*9,
9999999999)))))))))))))))))))))))))))))))))))))))</f>
        <v>839680</v>
      </c>
      <c r="T1099" s="21">
        <f>IF(AND(I1099=38000,R1099&lt;=4.5,M1099&gt;8),'[1]Pricing Schedule'!$J$9,
IF(AND(I1099=38000,R1099&lt;=4.5,M1099&lt;=8),'[1]Pricing Schedule'!$J$36,
IF(AND(I1099=38000,R1099&gt;4.5,R1099&lt;=9,M1099&gt;8),'[1]Pricing Schedule'!$J$18,
IF(AND(I1099=38000,R1099&gt;4.5,R1099&lt;=9,M1099&lt;=8),'[1]Pricing Schedule'!$J$36,
IF(AND(I1099=38000,R1099&gt;9,R1099&lt;=12.8,M1099&gt;8),'[1]Pricing Schedule'!$J$27,
IF(AND(I1099=38000,R1099&gt;9,R1099&lt;=12.8,M1099&lt;=8),'[1]Pricing Schedule'!$J$36,
IF(AND(I1099=38000,R1099&gt;12.8,R1099&lt;=22.8),'[1]Pricing Schedule'!$J$36,
IF(AND(I1099=38000,R1099&gt;22.8,R1099&lt;=30.2),'[1]Pricing Schedule'!$J$45,
IF(AND(I1099=38000,R1099&gt;30.2,R1099&lt;=45.9),'[1]Pricing Schedule'!$J$54,
IF(AND(I1099=38000,R1099&gt;45.9,R1099&lt;=123.4),'[1]Pricing Schedule'!$J$97,
IF(AND(I1099=38000,R1099&gt;123.4,R1099&lt;=168.2,M1099&lt;=10),'[1]Pricing Schedule'!$J$105,
IF(AND(I1099=38000,R1099&gt;123.4,R1099&lt;=168.2,M1099&gt;10),'[1]Pricing Schedule'!$J$113,
IF(AND(I1099=38000,R1099&gt;168.2,R1099&lt;=336.4,M1099&lt;=10),('[1]Pricing Schedule'!$J$105),
IF(AND(I1099=38000,R1099&gt;168.2,R1099&lt;=336.4,M1099&gt;10),('[1]Pricing Schedule'!$J$113),
IF(AND(I1099=38000,R1099&gt;336.4,R1099&lt;=504.6,M1099&lt;=10),('[1]Pricing Schedule'!$J$105),
IF(AND(I1099=38000,R1099&gt;336.4,R1099&lt;=504.6,M1099&gt;10),('[1]Pricing Schedule'!$J$113),
IF(AND(I1099=38000,R1099&gt;504.6,R1099&lt;=672.8,M1099&lt;=10),('[1]Pricing Schedule'!$J$105),
IF(AND(I1099=38000,R1099&gt;504.6,R1099&lt;=672.8,M1099&gt;10),('[1]Pricing Schedule'!$J$113),
IF(AND(I1099=110000,R1099&lt;=12.8,M1099&gt;2),'[1]Pricing Schedule'!$J$63,
IF(AND(I1099=110000,R1099&lt;=12.8,M1099&lt;=2),'[1]Pricing Schedule'!$J$97,
IF(AND(I1099=110000,R1099&gt;12.8,R1099&lt;=22.8,M1099&gt;3),'[1]Pricing Schedule'!$J$72,
IF(AND(I1099=110000,R1099&gt;12.8,R1099&lt;=22.8,M1099&lt;=3),'[1]Pricing Schedule'!$J$97,
IF(AND(I1099=110000,R1099&gt;22.8,R1099&lt;=30.2),'[1]Pricing Schedule'!$J$81,
IF(AND(I1099=110000,R1099&gt;30.2,R1099&lt;=45.9),'[1]Pricing Schedule'!$J$90,
IF(AND(I1099=110000,R1099&gt;45.9,R1099&lt;=123.4),'[1]Pricing Schedule'!$J$97,
IF(AND(I1099=110000,R1099&gt;123.4,R1099&lt;=168.2,M1099&lt;=10),'[1]Pricing Schedule'!$J$105,
IF(AND(I1099=110000,R1099&gt;123.4,R1099&lt;=168.2,M1099&gt;10),'[1]Pricing Schedule'!$J$113,
IF(AND(I1099=110000,R1099&gt;168.2,R1099&lt;=336.2,M1099&lt;=10),('[1]Pricing Schedule'!$J$105),
IF(AND(I1099=110000,R1099&gt;168.2,R1099&lt;=336.2,M1099&gt;10),('[1]Pricing Schedule'!$J$113),
IF(AND(I1099=110000,R1099&gt;336.4,R1099&lt;=504.6,M1099&lt;=10),('[1]Pricing Schedule'!$J$105),
IF(AND(I1099=110000,R1099&gt;336.4,R1099&lt;=504.6,M1099&gt;10),('[1]Pricing Schedule'!$J$113),
IF(AND(I1099=110000,R1099&gt;504.6,R1099&lt;=672.8,M1099&lt;=10),('[1]Pricing Schedule'!$J$105),
IF(AND(I1099=110000,R1099&gt;504.6,R1099&lt;=672.8,M1099&gt;10),('[1]Pricing Schedule'!$J$113),
IF(AND(I1099=110000,R1099&gt;672.8,R1099&lt;=841,M1099&lt;=10),('[1]Pricing Schedule'!$J$105),
IF(AND(I1099=110000,R1099&gt;672.8,R1099&lt;=841,M1099&gt;10),('[1]Pricing Schedule'!$J$113),
IF(AND(I1099=110000,R1099&gt;1682,R1099&lt;=1850.2,M1099&lt;=10),('[1]Pricing Schedule'!$J$105),
IF(AND(I1099=110000,R1099&gt;1682,R1099&lt;=1850.2,M1099&gt;10),('[1]Pricing Schedule'!$J$113),
IF(AND(I1099=110000,R1099&gt;2018.4,R1099&lt;=2186.6,M1099&lt;=10),('[1]Pricing Schedule'!$J$105),
IF(AND(I1099=110000,R1099&gt;2018.4,R1099&lt;=2186.6,M1099&gt;10),('[1]Pricing Schedule'!$J$113),999999999)))))))))))))))))))))))))))))))))))))))</f>
        <v>4</v>
      </c>
      <c r="U1099" s="40">
        <f t="shared" si="108"/>
        <v>49980.952380952382</v>
      </c>
      <c r="V1099" s="41">
        <f t="shared" si="109"/>
        <v>20.007621951219512</v>
      </c>
      <c r="Y1099" s="23">
        <v>543</v>
      </c>
      <c r="Z1099" s="23">
        <v>489</v>
      </c>
      <c r="AR1099" s="35"/>
    </row>
    <row r="1100" spans="1:44" s="44" customFormat="1">
      <c r="A1100" s="43">
        <v>1101</v>
      </c>
      <c r="B1100" s="43">
        <v>1101</v>
      </c>
      <c r="C1100" s="43" t="s">
        <v>1620</v>
      </c>
      <c r="D1100" s="23" t="s">
        <v>423</v>
      </c>
      <c r="E1100" s="23" t="s">
        <v>423</v>
      </c>
      <c r="F1100" s="43" t="s">
        <v>403</v>
      </c>
      <c r="G1100" s="43" t="s">
        <v>404</v>
      </c>
      <c r="H1100" s="43" t="s">
        <v>113</v>
      </c>
      <c r="I1100" s="44">
        <v>38000</v>
      </c>
      <c r="J1100" s="44">
        <v>38000</v>
      </c>
      <c r="K1100" s="43" t="s">
        <v>119</v>
      </c>
      <c r="L1100" s="45">
        <v>4.4630000000000001</v>
      </c>
      <c r="M1100" s="46">
        <f t="shared" si="104"/>
        <v>5</v>
      </c>
      <c r="N1100" s="45">
        <v>6.2309999999999999</v>
      </c>
      <c r="O1100" s="44">
        <v>2</v>
      </c>
      <c r="P1100" s="46">
        <f t="shared" si="105"/>
        <v>4.6732499999999995</v>
      </c>
      <c r="Q1100" s="47">
        <f t="shared" si="106"/>
        <v>54.599999999999994</v>
      </c>
      <c r="R1100" s="46">
        <f t="shared" si="107"/>
        <v>54.599999999999994</v>
      </c>
      <c r="S1100" s="39">
        <f>IF(AND(I1100=38000,R1100&lt;=4.5,M1100&gt;8),'[1]Pricing Schedule'!$F$8+('[1]Pricing Schedule'!$F$9*M1100),
IF(AND(I1100=38000,R1100&lt;=4.5,M1100&lt;=8),'[1]Pricing Schedule'!$F$34+('[1]Pricing Schedule'!$F$36*M1100),
IF(AND(I1100=38000,R1100&gt;4.5,R1100&lt;=9,M1100&gt;8),'[1]Pricing Schedule'!$F$17+('[1]Pricing Schedule'!$F$18*M1100),
IF(AND(I1100=38000,R1100&gt;4.5,R1100&lt;=9,M1100&lt;=8),'[1]Pricing Schedule'!$F$34+('[1]Pricing Schedule'!$F$36*M1100),
IF(AND(I1100=38000,R1100&gt;9,R1100&lt;=12.8,M1100&gt;8),'[1]Pricing Schedule'!$F$26+('[1]Pricing Schedule'!$F$27*M1100),
IF(AND(I1100=38000,R1100&gt;9,R1100&lt;=12.8,M1100&lt;=8),'[1]Pricing Schedule'!$F$34+('[1]Pricing Schedule'!$F$36*M1100),
IF(AND(I1100=38000,R1100&gt;12.8,R1100&lt;=22.8),'[1]Pricing Schedule'!$F$34+('[1]Pricing Schedule'!$F$36*M1100),
IF(AND(I1100=38000,R1100&gt;22.8,R1100&lt;=30.2),'[1]Pricing Schedule'!$F$43+('[1]Pricing Schedule'!$F$45*M1100),
IF(AND(I1100=38000,R1100&gt;30.2,R1100&lt;=45.9),'[1]Pricing Schedule'!$F$52+('[1]Pricing Schedule'!$F$54*M1100),
IF(AND(I1100=38000,R1100&gt;45.9,R1100&lt;=123.4),'[1]Pricing Schedule'!$F$96+('[1]Pricing Schedule'!$F$97*M1100),
IF(AND(I1100=38000,R1100&gt;123.4,R1100&lt;=168.2,M1100&lt;=10),'[1]Pricing Schedule'!$F$103+('[1]Pricing Schedule'!$F$105*M1100),
IF(AND(I1100=38000,R1100&gt;123.4,R1100&lt;=168.2,M1100&gt;10),'[1]Pricing Schedule'!$F$111+('[1]Pricing Schedule'!$F$113*M1100),
IF(AND(I1100=38000,R1100&gt;157.4,R1100&lt;=336.4,M1100&lt;=10),('[1]Pricing Schedule'!$F$103+('[1]Pricing Schedule'!$F$105*M1100))*2,
IF(AND(I1100=38000,R1100&gt;157.4,R1100&lt;=336.4,M1100&gt;10),('[1]Pricing Schedule'!$F$111+('[1]Pricing Schedule'!$F$113*M1100))*2,
IF(AND(I1100=38000,R1100&gt;314.8,R1100&lt;=504.6,M1100&lt;=10),('[1]Pricing Schedule'!$F$103+('[1]Pricing Schedule'!$F$105*M1100))*3,
IF(AND(I1100=38000,R1100&gt;314.8,R1100&lt;=504.6,M1100&gt;10),('[1]Pricing Schedule'!$F$111+('[1]Pricing Schedule'!$F$113*M1100))*3,
IF(AND(I1100=38000,R1100&gt;472.2,R1100&lt;=672.8,M1100&lt;=10),('[1]Pricing Schedule'!$F$103+('[1]Pricing Schedule'!$F$105*M1100))*4,
IF(AND(I1100=38000,R1100&gt;472.2,R1100&lt;=672.8,M1100&gt;10),('[1]Pricing Schedule'!$F$111+('[1]Pricing Schedule'!$F$113*M1100))*4,
IF(AND(I1100=110000,R1100&lt;=12.8,M1100&gt;2),'[1]Pricing Schedule'!$F$62+('[1]Pricing Schedule'!$F$63*M1100),
IF(AND(I1100=110000,R1100&lt;=12.8,M1100&lt;=2),'[1]Pricing Schedule'!$F$96+('[1]Pricing Schedule'!$F$97*M1100),
IF(AND(I1100=110000,R1100&gt;12.8,R1100&lt;=22.8,M1100&gt;3),'[1]Pricing Schedule'!$F$71+('[1]Pricing Schedule'!$F$72*M1100),
IF(AND(I1100=110000,R1100&gt;12.8,R1100&lt;=22.8,M1100&lt;=3),'[1]Pricing Schedule'!$F$96+('[1]Pricing Schedule'!$F$97*M1100),
IF(AND(I1100=110000,R1100&gt;22.8,R1100&lt;=30.2),'[1]Pricing Schedule'!$F$80+('[1]Pricing Schedule'!$F$81*M1100),
IF(AND(I1100=110000,R1100&gt;30.2,R1100&lt;=45.9),'[1]Pricing Schedule'!$F$89+('[1]Pricing Schedule'!$F$90*M1100),
IF(AND(I1100=110000,R1100&gt;45.9,R1100&lt;=123.4),'[1]Pricing Schedule'!$F$96+('[1]Pricing Schedule'!$F$97*M1100),
IF(AND(I1100=110000,R1100&gt;123.4,R1100&lt;=168.2,M1100&lt;=10),'[1]Pricing Schedule'!$F$103+('[1]Pricing Schedule'!$F$105*M1100),
IF(AND(I1100=110000,R1100&gt;123.4,R1100&lt;=168.2,M1100&gt;10),'[1]Pricing Schedule'!$F$111+('[1]Pricing Schedule'!$F$113*M1100),
IF(AND(I1100=110000,R1100&gt;168.2,R1100&lt;=336.4,M1100&lt;=10),('[1]Pricing Schedule'!$F$103+('[1]Pricing Schedule'!$F$105*M1100))*2,
IF(AND(I1100=110000,R1100&gt;168.2,R1100&lt;=336.4,M1100&gt;10),('[1]Pricing Schedule'!$F$111+('[1]Pricing Schedule'!$F$113*M1100))*2,
IF(AND(I1100=110000,R1100&gt;336.4,R1100&lt;=504.6,M1100&lt;=10),('[1]Pricing Schedule'!$F$103+('[1]Pricing Schedule'!$F$105*M1100))*3,
IF(AND(I1100=110000,R1100&gt;336.4,R1100&lt;=504.6,M1100&gt;10),('[1]Pricing Schedule'!$F$111+('[1]Pricing Schedule'!$F$113*M1100))*3,
IF(AND(I1100=110000,R1100&gt;504.6,R1100&lt;=672.8,M1100&lt;=10),('[1]Pricing Schedule'!$F$103+('[1]Pricing Schedule'!$F$105*M1100))*4,
IF(AND(I1100=110000,R1100&gt;504.6,R1100&lt;=672.8,M1100&gt;10),('[1]Pricing Schedule'!$F$111+('[1]Pricing Schedule'!$F$113*M1100))*4,
IF(AND(I1100=110000,R1100&gt;672.8,R1100&lt;=841,M1100&lt;=10),('[1]Pricing Schedule'!$F$103+('[1]Pricing Schedule'!$F$105*M1100))*5,
IF(AND(I1100=110000,R1100&gt;672.8,R1100&lt;=841,M1100&gt;10),('[1]Pricing Schedule'!$F$111+('[1]Pricing Schedule'!$F$113*M1100))*5,
IF(AND(I1100=110000,R1100&gt;672.8,R1100&lt;=841,M1100&lt;=10),('[1]Pricing Schedule'!$F$103+('[1]Pricing Schedule'!$F$105*M1100))*5,
IF(AND(I1100=110000,R1100&gt;672.8,R1100&lt;=841,M1100&gt;10),('[1]Pricing Schedule'!$F$111+('[1]Pricing Schedule'!$F$113*M1100))*5,
IF(AND(I1100=110000,R1100&gt;1345.6,R1100&lt;=1513.8,M1100&lt;=10),('[1]Pricing Schedule'!$F$103+('[1]Pricing Schedule'!$F$105*M1100))*9,
IF(AND(I1100=110000,R1100&gt;1345.6,R1100&lt;=1513.8,M1100&gt;10),('[1]Pricing Schedule'!$F$111+('[1]Pricing Schedule'!$F$113*M1100))*9,
9999999999)))))))))))))))))))))))))))))))))))))))</f>
        <v>1972510</v>
      </c>
      <c r="T1100" s="48">
        <f>IF(AND(I1100=38000,R1100&lt;=4.5,M1100&gt;8),'[1]Pricing Schedule'!$J$9,
IF(AND(I1100=38000,R1100&lt;=4.5,M1100&lt;=8),'[1]Pricing Schedule'!$J$36,
IF(AND(I1100=38000,R1100&gt;4.5,R1100&lt;=9,M1100&gt;8),'[1]Pricing Schedule'!$J$18,
IF(AND(I1100=38000,R1100&gt;4.5,R1100&lt;=9,M1100&lt;=8),'[1]Pricing Schedule'!$J$36,
IF(AND(I1100=38000,R1100&gt;9,R1100&lt;=12.8,M1100&gt;8),'[1]Pricing Schedule'!$J$27,
IF(AND(I1100=38000,R1100&gt;9,R1100&lt;=12.8,M1100&lt;=8),'[1]Pricing Schedule'!$J$36,
IF(AND(I1100=38000,R1100&gt;12.8,R1100&lt;=22.8),'[1]Pricing Schedule'!$J$36,
IF(AND(I1100=38000,R1100&gt;22.8,R1100&lt;=30.2),'[1]Pricing Schedule'!$J$45,
IF(AND(I1100=38000,R1100&gt;30.2,R1100&lt;=45.9),'[1]Pricing Schedule'!$J$54,
IF(AND(I1100=38000,R1100&gt;45.9,R1100&lt;=123.4),'[1]Pricing Schedule'!$J$97,
IF(AND(I1100=38000,R1100&gt;123.4,R1100&lt;=168.2,M1100&lt;=10),'[1]Pricing Schedule'!$J$105,
IF(AND(I1100=38000,R1100&gt;123.4,R1100&lt;=168.2,M1100&gt;10),'[1]Pricing Schedule'!$J$113,
IF(AND(I1100=38000,R1100&gt;168.2,R1100&lt;=336.4,M1100&lt;=10),('[1]Pricing Schedule'!$J$105),
IF(AND(I1100=38000,R1100&gt;168.2,R1100&lt;=336.4,M1100&gt;10),('[1]Pricing Schedule'!$J$113),
IF(AND(I1100=38000,R1100&gt;336.4,R1100&lt;=504.6,M1100&lt;=10),('[1]Pricing Schedule'!$J$105),
IF(AND(I1100=38000,R1100&gt;336.4,R1100&lt;=504.6,M1100&gt;10),('[1]Pricing Schedule'!$J$113),
IF(AND(I1100=38000,R1100&gt;504.6,R1100&lt;=672.8,M1100&lt;=10),('[1]Pricing Schedule'!$J$105),
IF(AND(I1100=38000,R1100&gt;504.6,R1100&lt;=672.8,M1100&gt;10),('[1]Pricing Schedule'!$J$113),
IF(AND(I1100=110000,R1100&lt;=12.8,M1100&gt;2),'[1]Pricing Schedule'!$J$63,
IF(AND(I1100=110000,R1100&lt;=12.8,M1100&lt;=2),'[1]Pricing Schedule'!$J$97,
IF(AND(I1100=110000,R1100&gt;12.8,R1100&lt;=22.8,M1100&gt;3),'[1]Pricing Schedule'!$J$72,
IF(AND(I1100=110000,R1100&gt;12.8,R1100&lt;=22.8,M1100&lt;=3),'[1]Pricing Schedule'!$J$97,
IF(AND(I1100=110000,R1100&gt;22.8,R1100&lt;=30.2),'[1]Pricing Schedule'!$J$81,
IF(AND(I1100=110000,R1100&gt;30.2,R1100&lt;=45.9),'[1]Pricing Schedule'!$J$90,
IF(AND(I1100=110000,R1100&gt;45.9,R1100&lt;=123.4),'[1]Pricing Schedule'!$J$97,
IF(AND(I1100=110000,R1100&gt;123.4,R1100&lt;=168.2,M1100&lt;=10),'[1]Pricing Schedule'!$J$105,
IF(AND(I1100=110000,R1100&gt;123.4,R1100&lt;=168.2,M1100&gt;10),'[1]Pricing Schedule'!$J$113,
IF(AND(I1100=110000,R1100&gt;168.2,R1100&lt;=336.2,M1100&lt;=10),('[1]Pricing Schedule'!$J$105),
IF(AND(I1100=110000,R1100&gt;168.2,R1100&lt;=336.2,M1100&gt;10),('[1]Pricing Schedule'!$J$113),
IF(AND(I1100=110000,R1100&gt;336.4,R1100&lt;=504.6,M1100&lt;=10),('[1]Pricing Schedule'!$J$105),
IF(AND(I1100=110000,R1100&gt;336.4,R1100&lt;=504.6,M1100&gt;10),('[1]Pricing Schedule'!$J$113),
IF(AND(I1100=110000,R1100&gt;504.6,R1100&lt;=672.8,M1100&lt;=10),('[1]Pricing Schedule'!$J$105),
IF(AND(I1100=110000,R1100&gt;504.6,R1100&lt;=672.8,M1100&gt;10),('[1]Pricing Schedule'!$J$113),
IF(AND(I1100=110000,R1100&gt;672.8,R1100&lt;=841,M1100&lt;=10),('[1]Pricing Schedule'!$J$105),
IF(AND(I1100=110000,R1100&gt;672.8,R1100&lt;=841,M1100&gt;10),('[1]Pricing Schedule'!$J$113),
IF(AND(I1100=110000,R1100&gt;1682,R1100&lt;=1850.2,M1100&lt;=10),('[1]Pricing Schedule'!$J$105),
IF(AND(I1100=110000,R1100&gt;1682,R1100&lt;=1850.2,M1100&gt;10),('[1]Pricing Schedule'!$J$113),
IF(AND(I1100=110000,R1100&gt;2018.4,R1100&lt;=2186.6,M1100&lt;=10),('[1]Pricing Schedule'!$J$105),
IF(AND(I1100=110000,R1100&gt;2018.4,R1100&lt;=2186.6,M1100&gt;10),('[1]Pricing Schedule'!$J$113),999999999)))))))))))))))))))))))))))))))))))))))</f>
        <v>11</v>
      </c>
      <c r="U1100" s="49">
        <f t="shared" si="108"/>
        <v>36126.556776556783</v>
      </c>
      <c r="V1100" s="50">
        <f t="shared" si="109"/>
        <v>27.680468033115165</v>
      </c>
      <c r="W1100" s="13"/>
      <c r="X1100" s="13"/>
      <c r="Y1100" s="23">
        <v>696</v>
      </c>
      <c r="Z1100" s="23">
        <v>492</v>
      </c>
      <c r="AD1100" s="43"/>
      <c r="AE1100" s="43"/>
      <c r="AF1100" s="43"/>
      <c r="AR1100" s="51"/>
    </row>
    <row r="1101" spans="1:44">
      <c r="A1101" s="23">
        <v>1102</v>
      </c>
      <c r="B1101" s="23">
        <v>1102</v>
      </c>
      <c r="C1101" s="23" t="s">
        <v>1621</v>
      </c>
      <c r="D1101" s="23" t="s">
        <v>344</v>
      </c>
      <c r="E1101" s="23" t="s">
        <v>344</v>
      </c>
      <c r="F1101" s="23" t="s">
        <v>1077</v>
      </c>
      <c r="G1101" s="23" t="s">
        <v>1078</v>
      </c>
      <c r="H1101" s="23" t="s">
        <v>113</v>
      </c>
      <c r="I1101" s="13">
        <v>38000</v>
      </c>
      <c r="J1101" s="23" t="s">
        <v>119</v>
      </c>
      <c r="K1101" s="13">
        <v>38000</v>
      </c>
      <c r="L1101" s="24">
        <v>3.4529999999999998</v>
      </c>
      <c r="M1101" s="37">
        <f t="shared" si="104"/>
        <v>4</v>
      </c>
      <c r="N1101" s="24">
        <v>1.8069999999999999</v>
      </c>
      <c r="O1101" s="13">
        <v>2</v>
      </c>
      <c r="P1101" s="36">
        <f t="shared" si="105"/>
        <v>1.3552499999999998</v>
      </c>
      <c r="Q1101" s="38">
        <f t="shared" si="106"/>
        <v>16.8</v>
      </c>
      <c r="R1101" s="37">
        <f t="shared" si="107"/>
        <v>16.8</v>
      </c>
      <c r="S1101" s="39">
        <f>IF(AND(I1101=38000,R1101&lt;=4.5,M1101&gt;8),'[1]Pricing Schedule'!$F$8+('[1]Pricing Schedule'!$F$9*M1101),
IF(AND(I1101=38000,R1101&lt;=4.5,M1101&lt;=8),'[1]Pricing Schedule'!$F$34+('[1]Pricing Schedule'!$F$36*M1101),
IF(AND(I1101=38000,R1101&gt;4.5,R1101&lt;=9,M1101&gt;8),'[1]Pricing Schedule'!$F$17+('[1]Pricing Schedule'!$F$18*M1101),
IF(AND(I1101=38000,R1101&gt;4.5,R1101&lt;=9,M1101&lt;=8),'[1]Pricing Schedule'!$F$34+('[1]Pricing Schedule'!$F$36*M1101),
IF(AND(I1101=38000,R1101&gt;9,R1101&lt;=12.8,M1101&gt;8),'[1]Pricing Schedule'!$F$26+('[1]Pricing Schedule'!$F$27*M1101),
IF(AND(I1101=38000,R1101&gt;9,R1101&lt;=12.8,M1101&lt;=8),'[1]Pricing Schedule'!$F$34+('[1]Pricing Schedule'!$F$36*M1101),
IF(AND(I1101=38000,R1101&gt;12.8,R1101&lt;=22.8),'[1]Pricing Schedule'!$F$34+('[1]Pricing Schedule'!$F$36*M1101),
IF(AND(I1101=38000,R1101&gt;22.8,R1101&lt;=30.2),'[1]Pricing Schedule'!$F$43+('[1]Pricing Schedule'!$F$45*M1101),
IF(AND(I1101=38000,R1101&gt;30.2,R1101&lt;=45.9),'[1]Pricing Schedule'!$F$52+('[1]Pricing Schedule'!$F$54*M1101),
IF(AND(I1101=38000,R1101&gt;45.9,R1101&lt;=123.4),'[1]Pricing Schedule'!$F$96+('[1]Pricing Schedule'!$F$97*M1101),
IF(AND(I1101=38000,R1101&gt;123.4,R1101&lt;=168.2,M1101&lt;=10),'[1]Pricing Schedule'!$F$103+('[1]Pricing Schedule'!$F$105*M1101),
IF(AND(I1101=38000,R1101&gt;123.4,R1101&lt;=168.2,M1101&gt;10),'[1]Pricing Schedule'!$F$111+('[1]Pricing Schedule'!$F$113*M1101),
IF(AND(I1101=38000,R1101&gt;157.4,R1101&lt;=336.4,M1101&lt;=10),('[1]Pricing Schedule'!$F$103+('[1]Pricing Schedule'!$F$105*M1101))*2,
IF(AND(I1101=38000,R1101&gt;157.4,R1101&lt;=336.4,M1101&gt;10),('[1]Pricing Schedule'!$F$111+('[1]Pricing Schedule'!$F$113*M1101))*2,
IF(AND(I1101=38000,R1101&gt;314.8,R1101&lt;=504.6,M1101&lt;=10),('[1]Pricing Schedule'!$F$103+('[1]Pricing Schedule'!$F$105*M1101))*3,
IF(AND(I1101=38000,R1101&gt;314.8,R1101&lt;=504.6,M1101&gt;10),('[1]Pricing Schedule'!$F$111+('[1]Pricing Schedule'!$F$113*M1101))*3,
IF(AND(I1101=38000,R1101&gt;472.2,R1101&lt;=672.8,M1101&lt;=10),('[1]Pricing Schedule'!$F$103+('[1]Pricing Schedule'!$F$105*M1101))*4,
IF(AND(I1101=38000,R1101&gt;472.2,R1101&lt;=672.8,M1101&gt;10),('[1]Pricing Schedule'!$F$111+('[1]Pricing Schedule'!$F$113*M1101))*4,
IF(AND(I1101=110000,R1101&lt;=12.8,M1101&gt;2),'[1]Pricing Schedule'!$F$62+('[1]Pricing Schedule'!$F$63*M1101),
IF(AND(I1101=110000,R1101&lt;=12.8,M1101&lt;=2),'[1]Pricing Schedule'!$F$96+('[1]Pricing Schedule'!$F$97*M1101),
IF(AND(I1101=110000,R1101&gt;12.8,R1101&lt;=22.8,M1101&gt;3),'[1]Pricing Schedule'!$F$71+('[1]Pricing Schedule'!$F$72*M1101),
IF(AND(I1101=110000,R1101&gt;12.8,R1101&lt;=22.8,M1101&lt;=3),'[1]Pricing Schedule'!$F$96+('[1]Pricing Schedule'!$F$97*M1101),
IF(AND(I1101=110000,R1101&gt;22.8,R1101&lt;=30.2),'[1]Pricing Schedule'!$F$80+('[1]Pricing Schedule'!$F$81*M1101),
IF(AND(I1101=110000,R1101&gt;30.2,R1101&lt;=45.9),'[1]Pricing Schedule'!$F$89+('[1]Pricing Schedule'!$F$90*M1101),
IF(AND(I1101=110000,R1101&gt;45.9,R1101&lt;=123.4),'[1]Pricing Schedule'!$F$96+('[1]Pricing Schedule'!$F$97*M1101),
IF(AND(I1101=110000,R1101&gt;123.4,R1101&lt;=168.2,M1101&lt;=10),'[1]Pricing Schedule'!$F$103+('[1]Pricing Schedule'!$F$105*M1101),
IF(AND(I1101=110000,R1101&gt;123.4,R1101&lt;=168.2,M1101&gt;10),'[1]Pricing Schedule'!$F$111+('[1]Pricing Schedule'!$F$113*M1101),
IF(AND(I1101=110000,R1101&gt;168.2,R1101&lt;=336.4,M1101&lt;=10),('[1]Pricing Schedule'!$F$103+('[1]Pricing Schedule'!$F$105*M1101))*2,
IF(AND(I1101=110000,R1101&gt;168.2,R1101&lt;=336.4,M1101&gt;10),('[1]Pricing Schedule'!$F$111+('[1]Pricing Schedule'!$F$113*M1101))*2,
IF(AND(I1101=110000,R1101&gt;336.4,R1101&lt;=504.6,M1101&lt;=10),('[1]Pricing Schedule'!$F$103+('[1]Pricing Schedule'!$F$105*M1101))*3,
IF(AND(I1101=110000,R1101&gt;336.4,R1101&lt;=504.6,M1101&gt;10),('[1]Pricing Schedule'!$F$111+('[1]Pricing Schedule'!$F$113*M1101))*3,
IF(AND(I1101=110000,R1101&gt;504.6,R1101&lt;=672.8,M1101&lt;=10),('[1]Pricing Schedule'!$F$103+('[1]Pricing Schedule'!$F$105*M1101))*4,
IF(AND(I1101=110000,R1101&gt;504.6,R1101&lt;=672.8,M1101&gt;10),('[1]Pricing Schedule'!$F$111+('[1]Pricing Schedule'!$F$113*M1101))*4,
IF(AND(I1101=110000,R1101&gt;672.8,R1101&lt;=841,M1101&lt;=10),('[1]Pricing Schedule'!$F$103+('[1]Pricing Schedule'!$F$105*M1101))*5,
IF(AND(I1101=110000,R1101&gt;672.8,R1101&lt;=841,M1101&gt;10),('[1]Pricing Schedule'!$F$111+('[1]Pricing Schedule'!$F$113*M1101))*5,
IF(AND(I1101=110000,R1101&gt;672.8,R1101&lt;=841,M1101&lt;=10),('[1]Pricing Schedule'!$F$103+('[1]Pricing Schedule'!$F$105*M1101))*5,
IF(AND(I1101=110000,R1101&gt;672.8,R1101&lt;=841,M1101&gt;10),('[1]Pricing Schedule'!$F$111+('[1]Pricing Schedule'!$F$113*M1101))*5,
IF(AND(I1101=110000,R1101&gt;1345.6,R1101&lt;=1513.8,M1101&lt;=10),('[1]Pricing Schedule'!$F$103+('[1]Pricing Schedule'!$F$105*M1101))*9,
IF(AND(I1101=110000,R1101&gt;1345.6,R1101&lt;=1513.8,M1101&gt;10),('[1]Pricing Schedule'!$F$111+('[1]Pricing Schedule'!$F$113*M1101))*9,
9999999999)))))))))))))))))))))))))))))))))))))))</f>
        <v>628870</v>
      </c>
      <c r="T1101" s="21">
        <f>IF(AND(I1101=38000,R1101&lt;=4.5,M1101&gt;8),'[1]Pricing Schedule'!$J$9,
IF(AND(I1101=38000,R1101&lt;=4.5,M1101&lt;=8),'[1]Pricing Schedule'!$J$36,
IF(AND(I1101=38000,R1101&gt;4.5,R1101&lt;=9,M1101&gt;8),'[1]Pricing Schedule'!$J$18,
IF(AND(I1101=38000,R1101&gt;4.5,R1101&lt;=9,M1101&lt;=8),'[1]Pricing Schedule'!$J$36,
IF(AND(I1101=38000,R1101&gt;9,R1101&lt;=12.8,M1101&gt;8),'[1]Pricing Schedule'!$J$27,
IF(AND(I1101=38000,R1101&gt;9,R1101&lt;=12.8,M1101&lt;=8),'[1]Pricing Schedule'!$J$36,
IF(AND(I1101=38000,R1101&gt;12.8,R1101&lt;=22.8),'[1]Pricing Schedule'!$J$36,
IF(AND(I1101=38000,R1101&gt;22.8,R1101&lt;=30.2),'[1]Pricing Schedule'!$J$45,
IF(AND(I1101=38000,R1101&gt;30.2,R1101&lt;=45.9),'[1]Pricing Schedule'!$J$54,
IF(AND(I1101=38000,R1101&gt;45.9,R1101&lt;=123.4),'[1]Pricing Schedule'!$J$97,
IF(AND(I1101=38000,R1101&gt;123.4,R1101&lt;=168.2,M1101&lt;=10),'[1]Pricing Schedule'!$J$105,
IF(AND(I1101=38000,R1101&gt;123.4,R1101&lt;=168.2,M1101&gt;10),'[1]Pricing Schedule'!$J$113,
IF(AND(I1101=38000,R1101&gt;168.2,R1101&lt;=336.4,M1101&lt;=10),('[1]Pricing Schedule'!$J$105),
IF(AND(I1101=38000,R1101&gt;168.2,R1101&lt;=336.4,M1101&gt;10),('[1]Pricing Schedule'!$J$113),
IF(AND(I1101=38000,R1101&gt;336.4,R1101&lt;=504.6,M1101&lt;=10),('[1]Pricing Schedule'!$J$105),
IF(AND(I1101=38000,R1101&gt;336.4,R1101&lt;=504.6,M1101&gt;10),('[1]Pricing Schedule'!$J$113),
IF(AND(I1101=38000,R1101&gt;504.6,R1101&lt;=672.8,M1101&lt;=10),('[1]Pricing Schedule'!$J$105),
IF(AND(I1101=38000,R1101&gt;504.6,R1101&lt;=672.8,M1101&gt;10),('[1]Pricing Schedule'!$J$113),
IF(AND(I1101=110000,R1101&lt;=12.8,M1101&gt;2),'[1]Pricing Schedule'!$J$63,
IF(AND(I1101=110000,R1101&lt;=12.8,M1101&lt;=2),'[1]Pricing Schedule'!$J$97,
IF(AND(I1101=110000,R1101&gt;12.8,R1101&lt;=22.8,M1101&gt;3),'[1]Pricing Schedule'!$J$72,
IF(AND(I1101=110000,R1101&gt;12.8,R1101&lt;=22.8,M1101&lt;=3),'[1]Pricing Schedule'!$J$97,
IF(AND(I1101=110000,R1101&gt;22.8,R1101&lt;=30.2),'[1]Pricing Schedule'!$J$81,
IF(AND(I1101=110000,R1101&gt;30.2,R1101&lt;=45.9),'[1]Pricing Schedule'!$J$90,
IF(AND(I1101=110000,R1101&gt;45.9,R1101&lt;=123.4),'[1]Pricing Schedule'!$J$97,
IF(AND(I1101=110000,R1101&gt;123.4,R1101&lt;=168.2,M1101&lt;=10),'[1]Pricing Schedule'!$J$105,
IF(AND(I1101=110000,R1101&gt;123.4,R1101&lt;=168.2,M1101&gt;10),'[1]Pricing Schedule'!$J$113,
IF(AND(I1101=110000,R1101&gt;168.2,R1101&lt;=336.2,M1101&lt;=10),('[1]Pricing Schedule'!$J$105),
IF(AND(I1101=110000,R1101&gt;168.2,R1101&lt;=336.2,M1101&gt;10),('[1]Pricing Schedule'!$J$113),
IF(AND(I1101=110000,R1101&gt;336.4,R1101&lt;=504.6,M1101&lt;=10),('[1]Pricing Schedule'!$J$105),
IF(AND(I1101=110000,R1101&gt;336.4,R1101&lt;=504.6,M1101&gt;10),('[1]Pricing Schedule'!$J$113),
IF(AND(I1101=110000,R1101&gt;504.6,R1101&lt;=672.8,M1101&lt;=10),('[1]Pricing Schedule'!$J$105),
IF(AND(I1101=110000,R1101&gt;504.6,R1101&lt;=672.8,M1101&gt;10),('[1]Pricing Schedule'!$J$113),
IF(AND(I1101=110000,R1101&gt;672.8,R1101&lt;=841,M1101&lt;=10),('[1]Pricing Schedule'!$J$105),
IF(AND(I1101=110000,R1101&gt;672.8,R1101&lt;=841,M1101&gt;10),('[1]Pricing Schedule'!$J$113),
IF(AND(I1101=110000,R1101&gt;1682,R1101&lt;=1850.2,M1101&lt;=10),('[1]Pricing Schedule'!$J$105),
IF(AND(I1101=110000,R1101&gt;1682,R1101&lt;=1850.2,M1101&gt;10),('[1]Pricing Schedule'!$J$113),
IF(AND(I1101=110000,R1101&gt;2018.4,R1101&lt;=2186.6,M1101&lt;=10),('[1]Pricing Schedule'!$J$105),
IF(AND(I1101=110000,R1101&gt;2018.4,R1101&lt;=2186.6,M1101&gt;10),('[1]Pricing Schedule'!$J$113),999999999)))))))))))))))))))))))))))))))))))))))</f>
        <v>4</v>
      </c>
      <c r="U1101" s="40">
        <f t="shared" si="108"/>
        <v>37432.738095238092</v>
      </c>
      <c r="V1101" s="41">
        <f t="shared" si="109"/>
        <v>26.714583300205131</v>
      </c>
      <c r="Y1101" s="23">
        <v>495</v>
      </c>
      <c r="Z1101" s="23">
        <v>692</v>
      </c>
      <c r="AR1101" s="35"/>
    </row>
    <row r="1102" spans="1:44">
      <c r="A1102" s="23">
        <v>1103</v>
      </c>
      <c r="B1102" s="23">
        <v>1103</v>
      </c>
      <c r="C1102" s="23" t="s">
        <v>1622</v>
      </c>
      <c r="D1102" s="23" t="s">
        <v>141</v>
      </c>
      <c r="E1102" s="23" t="s">
        <v>141</v>
      </c>
      <c r="F1102" s="23" t="s">
        <v>425</v>
      </c>
      <c r="G1102" s="23" t="s">
        <v>426</v>
      </c>
      <c r="H1102" s="23" t="s">
        <v>113</v>
      </c>
      <c r="I1102" s="13">
        <v>38000</v>
      </c>
      <c r="J1102" s="13">
        <v>38000</v>
      </c>
      <c r="K1102" s="23" t="s">
        <v>119</v>
      </c>
      <c r="L1102" s="24">
        <v>3.6259999999999999</v>
      </c>
      <c r="M1102" s="37">
        <f t="shared" si="104"/>
        <v>4</v>
      </c>
      <c r="N1102" s="24">
        <v>0.83</v>
      </c>
      <c r="O1102" s="13">
        <v>2</v>
      </c>
      <c r="P1102" s="36">
        <f t="shared" si="105"/>
        <v>0.62249999999999994</v>
      </c>
      <c r="Q1102" s="38">
        <f t="shared" si="106"/>
        <v>8.4</v>
      </c>
      <c r="R1102" s="37">
        <f t="shared" si="107"/>
        <v>8.4</v>
      </c>
      <c r="S1102" s="39">
        <f>IF(AND(I1102=38000,R1102&lt;=4.5,M1102&gt;8),'[1]Pricing Schedule'!$F$8+('[1]Pricing Schedule'!$F$9*M1102),
IF(AND(I1102=38000,R1102&lt;=4.5,M1102&lt;=8),'[1]Pricing Schedule'!$F$34+('[1]Pricing Schedule'!$F$36*M1102),
IF(AND(I1102=38000,R1102&gt;4.5,R1102&lt;=9,M1102&gt;8),'[1]Pricing Schedule'!$F$17+('[1]Pricing Schedule'!$F$18*M1102),
IF(AND(I1102=38000,R1102&gt;4.5,R1102&lt;=9,M1102&lt;=8),'[1]Pricing Schedule'!$F$34+('[1]Pricing Schedule'!$F$36*M1102),
IF(AND(I1102=38000,R1102&gt;9,R1102&lt;=12.8,M1102&gt;8),'[1]Pricing Schedule'!$F$26+('[1]Pricing Schedule'!$F$27*M1102),
IF(AND(I1102=38000,R1102&gt;9,R1102&lt;=12.8,M1102&lt;=8),'[1]Pricing Schedule'!$F$34+('[1]Pricing Schedule'!$F$36*M1102),
IF(AND(I1102=38000,R1102&gt;12.8,R1102&lt;=22.8),'[1]Pricing Schedule'!$F$34+('[1]Pricing Schedule'!$F$36*M1102),
IF(AND(I1102=38000,R1102&gt;22.8,R1102&lt;=30.2),'[1]Pricing Schedule'!$F$43+('[1]Pricing Schedule'!$F$45*M1102),
IF(AND(I1102=38000,R1102&gt;30.2,R1102&lt;=45.9),'[1]Pricing Schedule'!$F$52+('[1]Pricing Schedule'!$F$54*M1102),
IF(AND(I1102=38000,R1102&gt;45.9,R1102&lt;=123.4),'[1]Pricing Schedule'!$F$96+('[1]Pricing Schedule'!$F$97*M1102),
IF(AND(I1102=38000,R1102&gt;123.4,R1102&lt;=168.2,M1102&lt;=10),'[1]Pricing Schedule'!$F$103+('[1]Pricing Schedule'!$F$105*M1102),
IF(AND(I1102=38000,R1102&gt;123.4,R1102&lt;=168.2,M1102&gt;10),'[1]Pricing Schedule'!$F$111+('[1]Pricing Schedule'!$F$113*M1102),
IF(AND(I1102=38000,R1102&gt;157.4,R1102&lt;=336.4,M1102&lt;=10),('[1]Pricing Schedule'!$F$103+('[1]Pricing Schedule'!$F$105*M1102))*2,
IF(AND(I1102=38000,R1102&gt;157.4,R1102&lt;=336.4,M1102&gt;10),('[1]Pricing Schedule'!$F$111+('[1]Pricing Schedule'!$F$113*M1102))*2,
IF(AND(I1102=38000,R1102&gt;314.8,R1102&lt;=504.6,M1102&lt;=10),('[1]Pricing Schedule'!$F$103+('[1]Pricing Schedule'!$F$105*M1102))*3,
IF(AND(I1102=38000,R1102&gt;314.8,R1102&lt;=504.6,M1102&gt;10),('[1]Pricing Schedule'!$F$111+('[1]Pricing Schedule'!$F$113*M1102))*3,
IF(AND(I1102=38000,R1102&gt;472.2,R1102&lt;=672.8,M1102&lt;=10),('[1]Pricing Schedule'!$F$103+('[1]Pricing Schedule'!$F$105*M1102))*4,
IF(AND(I1102=38000,R1102&gt;472.2,R1102&lt;=672.8,M1102&gt;10),('[1]Pricing Schedule'!$F$111+('[1]Pricing Schedule'!$F$113*M1102))*4,
IF(AND(I1102=110000,R1102&lt;=12.8,M1102&gt;2),'[1]Pricing Schedule'!$F$62+('[1]Pricing Schedule'!$F$63*M1102),
IF(AND(I1102=110000,R1102&lt;=12.8,M1102&lt;=2),'[1]Pricing Schedule'!$F$96+('[1]Pricing Schedule'!$F$97*M1102),
IF(AND(I1102=110000,R1102&gt;12.8,R1102&lt;=22.8,M1102&gt;3),'[1]Pricing Schedule'!$F$71+('[1]Pricing Schedule'!$F$72*M1102),
IF(AND(I1102=110000,R1102&gt;12.8,R1102&lt;=22.8,M1102&lt;=3),'[1]Pricing Schedule'!$F$96+('[1]Pricing Schedule'!$F$97*M1102),
IF(AND(I1102=110000,R1102&gt;22.8,R1102&lt;=30.2),'[1]Pricing Schedule'!$F$80+('[1]Pricing Schedule'!$F$81*M1102),
IF(AND(I1102=110000,R1102&gt;30.2,R1102&lt;=45.9),'[1]Pricing Schedule'!$F$89+('[1]Pricing Schedule'!$F$90*M1102),
IF(AND(I1102=110000,R1102&gt;45.9,R1102&lt;=123.4),'[1]Pricing Schedule'!$F$96+('[1]Pricing Schedule'!$F$97*M1102),
IF(AND(I1102=110000,R1102&gt;123.4,R1102&lt;=168.2,M1102&lt;=10),'[1]Pricing Schedule'!$F$103+('[1]Pricing Schedule'!$F$105*M1102),
IF(AND(I1102=110000,R1102&gt;123.4,R1102&lt;=168.2,M1102&gt;10),'[1]Pricing Schedule'!$F$111+('[1]Pricing Schedule'!$F$113*M1102),
IF(AND(I1102=110000,R1102&gt;168.2,R1102&lt;=336.4,M1102&lt;=10),('[1]Pricing Schedule'!$F$103+('[1]Pricing Schedule'!$F$105*M1102))*2,
IF(AND(I1102=110000,R1102&gt;168.2,R1102&lt;=336.4,M1102&gt;10),('[1]Pricing Schedule'!$F$111+('[1]Pricing Schedule'!$F$113*M1102))*2,
IF(AND(I1102=110000,R1102&gt;336.4,R1102&lt;=504.6,M1102&lt;=10),('[1]Pricing Schedule'!$F$103+('[1]Pricing Schedule'!$F$105*M1102))*3,
IF(AND(I1102=110000,R1102&gt;336.4,R1102&lt;=504.6,M1102&gt;10),('[1]Pricing Schedule'!$F$111+('[1]Pricing Schedule'!$F$113*M1102))*3,
IF(AND(I1102=110000,R1102&gt;504.6,R1102&lt;=672.8,M1102&lt;=10),('[1]Pricing Schedule'!$F$103+('[1]Pricing Schedule'!$F$105*M1102))*4,
IF(AND(I1102=110000,R1102&gt;504.6,R1102&lt;=672.8,M1102&gt;10),('[1]Pricing Schedule'!$F$111+('[1]Pricing Schedule'!$F$113*M1102))*4,
IF(AND(I1102=110000,R1102&gt;672.8,R1102&lt;=841,M1102&lt;=10),('[1]Pricing Schedule'!$F$103+('[1]Pricing Schedule'!$F$105*M1102))*5,
IF(AND(I1102=110000,R1102&gt;672.8,R1102&lt;=841,M1102&gt;10),('[1]Pricing Schedule'!$F$111+('[1]Pricing Schedule'!$F$113*M1102))*5,
IF(AND(I1102=110000,R1102&gt;672.8,R1102&lt;=841,M1102&lt;=10),('[1]Pricing Schedule'!$F$103+('[1]Pricing Schedule'!$F$105*M1102))*5,
IF(AND(I1102=110000,R1102&gt;672.8,R1102&lt;=841,M1102&gt;10),('[1]Pricing Schedule'!$F$111+('[1]Pricing Schedule'!$F$113*M1102))*5,
IF(AND(I1102=110000,R1102&gt;1345.6,R1102&lt;=1513.8,M1102&lt;=10),('[1]Pricing Schedule'!$F$103+('[1]Pricing Schedule'!$F$105*M1102))*9,
IF(AND(I1102=110000,R1102&gt;1345.6,R1102&lt;=1513.8,M1102&gt;10),('[1]Pricing Schedule'!$F$111+('[1]Pricing Schedule'!$F$113*M1102))*9,
9999999999)))))))))))))))))))))))))))))))))))))))</f>
        <v>628870</v>
      </c>
      <c r="T1102" s="21">
        <f>IF(AND(I1102=38000,R1102&lt;=4.5,M1102&gt;8),'[1]Pricing Schedule'!$J$9,
IF(AND(I1102=38000,R1102&lt;=4.5,M1102&lt;=8),'[1]Pricing Schedule'!$J$36,
IF(AND(I1102=38000,R1102&gt;4.5,R1102&lt;=9,M1102&gt;8),'[1]Pricing Schedule'!$J$18,
IF(AND(I1102=38000,R1102&gt;4.5,R1102&lt;=9,M1102&lt;=8),'[1]Pricing Schedule'!$J$36,
IF(AND(I1102=38000,R1102&gt;9,R1102&lt;=12.8,M1102&gt;8),'[1]Pricing Schedule'!$J$27,
IF(AND(I1102=38000,R1102&gt;9,R1102&lt;=12.8,M1102&lt;=8),'[1]Pricing Schedule'!$J$36,
IF(AND(I1102=38000,R1102&gt;12.8,R1102&lt;=22.8),'[1]Pricing Schedule'!$J$36,
IF(AND(I1102=38000,R1102&gt;22.8,R1102&lt;=30.2),'[1]Pricing Schedule'!$J$45,
IF(AND(I1102=38000,R1102&gt;30.2,R1102&lt;=45.9),'[1]Pricing Schedule'!$J$54,
IF(AND(I1102=38000,R1102&gt;45.9,R1102&lt;=123.4),'[1]Pricing Schedule'!$J$97,
IF(AND(I1102=38000,R1102&gt;123.4,R1102&lt;=168.2,M1102&lt;=10),'[1]Pricing Schedule'!$J$105,
IF(AND(I1102=38000,R1102&gt;123.4,R1102&lt;=168.2,M1102&gt;10),'[1]Pricing Schedule'!$J$113,
IF(AND(I1102=38000,R1102&gt;168.2,R1102&lt;=336.4,M1102&lt;=10),('[1]Pricing Schedule'!$J$105),
IF(AND(I1102=38000,R1102&gt;168.2,R1102&lt;=336.4,M1102&gt;10),('[1]Pricing Schedule'!$J$113),
IF(AND(I1102=38000,R1102&gt;336.4,R1102&lt;=504.6,M1102&lt;=10),('[1]Pricing Schedule'!$J$105),
IF(AND(I1102=38000,R1102&gt;336.4,R1102&lt;=504.6,M1102&gt;10),('[1]Pricing Schedule'!$J$113),
IF(AND(I1102=38000,R1102&gt;504.6,R1102&lt;=672.8,M1102&lt;=10),('[1]Pricing Schedule'!$J$105),
IF(AND(I1102=38000,R1102&gt;504.6,R1102&lt;=672.8,M1102&gt;10),('[1]Pricing Schedule'!$J$113),
IF(AND(I1102=110000,R1102&lt;=12.8,M1102&gt;2),'[1]Pricing Schedule'!$J$63,
IF(AND(I1102=110000,R1102&lt;=12.8,M1102&lt;=2),'[1]Pricing Schedule'!$J$97,
IF(AND(I1102=110000,R1102&gt;12.8,R1102&lt;=22.8,M1102&gt;3),'[1]Pricing Schedule'!$J$72,
IF(AND(I1102=110000,R1102&gt;12.8,R1102&lt;=22.8,M1102&lt;=3),'[1]Pricing Schedule'!$J$97,
IF(AND(I1102=110000,R1102&gt;22.8,R1102&lt;=30.2),'[1]Pricing Schedule'!$J$81,
IF(AND(I1102=110000,R1102&gt;30.2,R1102&lt;=45.9),'[1]Pricing Schedule'!$J$90,
IF(AND(I1102=110000,R1102&gt;45.9,R1102&lt;=123.4),'[1]Pricing Schedule'!$J$97,
IF(AND(I1102=110000,R1102&gt;123.4,R1102&lt;=168.2,M1102&lt;=10),'[1]Pricing Schedule'!$J$105,
IF(AND(I1102=110000,R1102&gt;123.4,R1102&lt;=168.2,M1102&gt;10),'[1]Pricing Schedule'!$J$113,
IF(AND(I1102=110000,R1102&gt;168.2,R1102&lt;=336.2,M1102&lt;=10),('[1]Pricing Schedule'!$J$105),
IF(AND(I1102=110000,R1102&gt;168.2,R1102&lt;=336.2,M1102&gt;10),('[1]Pricing Schedule'!$J$113),
IF(AND(I1102=110000,R1102&gt;336.4,R1102&lt;=504.6,M1102&lt;=10),('[1]Pricing Schedule'!$J$105),
IF(AND(I1102=110000,R1102&gt;336.4,R1102&lt;=504.6,M1102&gt;10),('[1]Pricing Schedule'!$J$113),
IF(AND(I1102=110000,R1102&gt;504.6,R1102&lt;=672.8,M1102&lt;=10),('[1]Pricing Schedule'!$J$105),
IF(AND(I1102=110000,R1102&gt;504.6,R1102&lt;=672.8,M1102&gt;10),('[1]Pricing Schedule'!$J$113),
IF(AND(I1102=110000,R1102&gt;672.8,R1102&lt;=841,M1102&lt;=10),('[1]Pricing Schedule'!$J$105),
IF(AND(I1102=110000,R1102&gt;672.8,R1102&lt;=841,M1102&gt;10),('[1]Pricing Schedule'!$J$113),
IF(AND(I1102=110000,R1102&gt;1682,R1102&lt;=1850.2,M1102&lt;=10),('[1]Pricing Schedule'!$J$105),
IF(AND(I1102=110000,R1102&gt;1682,R1102&lt;=1850.2,M1102&gt;10),('[1]Pricing Schedule'!$J$113),
IF(AND(I1102=110000,R1102&gt;2018.4,R1102&lt;=2186.6,M1102&lt;=10),('[1]Pricing Schedule'!$J$105),
IF(AND(I1102=110000,R1102&gt;2018.4,R1102&lt;=2186.6,M1102&gt;10),('[1]Pricing Schedule'!$J$113),999999999)))))))))))))))))))))))))))))))))))))))</f>
        <v>4</v>
      </c>
      <c r="U1102" s="40">
        <f t="shared" si="108"/>
        <v>74865.476190476184</v>
      </c>
      <c r="V1102" s="41">
        <f t="shared" si="109"/>
        <v>13.357291650102566</v>
      </c>
      <c r="Y1102" s="23">
        <v>684</v>
      </c>
      <c r="Z1102" s="23">
        <v>591</v>
      </c>
      <c r="AR1102" s="35"/>
    </row>
    <row r="1103" spans="1:44" s="44" customFormat="1">
      <c r="A1103" s="43">
        <v>1104</v>
      </c>
      <c r="B1103" s="43">
        <v>1104</v>
      </c>
      <c r="C1103" s="43" t="s">
        <v>1623</v>
      </c>
      <c r="D1103" s="23" t="s">
        <v>131</v>
      </c>
      <c r="E1103" s="23" t="s">
        <v>131</v>
      </c>
      <c r="F1103" s="43" t="s">
        <v>428</v>
      </c>
      <c r="G1103" s="43" t="s">
        <v>429</v>
      </c>
      <c r="H1103" s="43" t="s">
        <v>113</v>
      </c>
      <c r="I1103" s="44">
        <v>38000</v>
      </c>
      <c r="J1103" s="44">
        <v>38000</v>
      </c>
      <c r="K1103" s="44">
        <v>10000</v>
      </c>
      <c r="L1103" s="45">
        <v>8.1340000000000003</v>
      </c>
      <c r="M1103" s="46">
        <f t="shared" si="104"/>
        <v>9</v>
      </c>
      <c r="N1103" s="45">
        <v>11.769</v>
      </c>
      <c r="O1103" s="44">
        <v>2</v>
      </c>
      <c r="P1103" s="46">
        <f t="shared" si="105"/>
        <v>8.8267500000000005</v>
      </c>
      <c r="Q1103" s="47">
        <f t="shared" si="106"/>
        <v>109.19999999999999</v>
      </c>
      <c r="R1103" s="46">
        <f t="shared" si="107"/>
        <v>109.19999999999999</v>
      </c>
      <c r="S1103" s="39">
        <f>IF(AND(I1103=38000,R1103&lt;=4.5,M1103&gt;8),'[1]Pricing Schedule'!$F$8+('[1]Pricing Schedule'!$F$9*M1103),
IF(AND(I1103=38000,R1103&lt;=4.5,M1103&lt;=8),'[1]Pricing Schedule'!$F$34+('[1]Pricing Schedule'!$F$36*M1103),
IF(AND(I1103=38000,R1103&gt;4.5,R1103&lt;=9,M1103&gt;8),'[1]Pricing Schedule'!$F$17+('[1]Pricing Schedule'!$F$18*M1103),
IF(AND(I1103=38000,R1103&gt;4.5,R1103&lt;=9,M1103&lt;=8),'[1]Pricing Schedule'!$F$34+('[1]Pricing Schedule'!$F$36*M1103),
IF(AND(I1103=38000,R1103&gt;9,R1103&lt;=12.8,M1103&gt;8),'[1]Pricing Schedule'!$F$26+('[1]Pricing Schedule'!$F$27*M1103),
IF(AND(I1103=38000,R1103&gt;9,R1103&lt;=12.8,M1103&lt;=8),'[1]Pricing Schedule'!$F$34+('[1]Pricing Schedule'!$F$36*M1103),
IF(AND(I1103=38000,R1103&gt;12.8,R1103&lt;=22.8),'[1]Pricing Schedule'!$F$34+('[1]Pricing Schedule'!$F$36*M1103),
IF(AND(I1103=38000,R1103&gt;22.8,R1103&lt;=30.2),'[1]Pricing Schedule'!$F$43+('[1]Pricing Schedule'!$F$45*M1103),
IF(AND(I1103=38000,R1103&gt;30.2,R1103&lt;=45.9),'[1]Pricing Schedule'!$F$52+('[1]Pricing Schedule'!$F$54*M1103),
IF(AND(I1103=38000,R1103&gt;45.9,R1103&lt;=123.4),'[1]Pricing Schedule'!$F$96+('[1]Pricing Schedule'!$F$97*M1103),
IF(AND(I1103=38000,R1103&gt;123.4,R1103&lt;=168.2,M1103&lt;=10),'[1]Pricing Schedule'!$F$103+('[1]Pricing Schedule'!$F$105*M1103),
IF(AND(I1103=38000,R1103&gt;123.4,R1103&lt;=168.2,M1103&gt;10),'[1]Pricing Schedule'!$F$111+('[1]Pricing Schedule'!$F$113*M1103),
IF(AND(I1103=38000,R1103&gt;157.4,R1103&lt;=336.4,M1103&lt;=10),('[1]Pricing Schedule'!$F$103+('[1]Pricing Schedule'!$F$105*M1103))*2,
IF(AND(I1103=38000,R1103&gt;157.4,R1103&lt;=336.4,M1103&gt;10),('[1]Pricing Schedule'!$F$111+('[1]Pricing Schedule'!$F$113*M1103))*2,
IF(AND(I1103=38000,R1103&gt;314.8,R1103&lt;=504.6,M1103&lt;=10),('[1]Pricing Schedule'!$F$103+('[1]Pricing Schedule'!$F$105*M1103))*3,
IF(AND(I1103=38000,R1103&gt;314.8,R1103&lt;=504.6,M1103&gt;10),('[1]Pricing Schedule'!$F$111+('[1]Pricing Schedule'!$F$113*M1103))*3,
IF(AND(I1103=38000,R1103&gt;472.2,R1103&lt;=672.8,M1103&lt;=10),('[1]Pricing Schedule'!$F$103+('[1]Pricing Schedule'!$F$105*M1103))*4,
IF(AND(I1103=38000,R1103&gt;472.2,R1103&lt;=672.8,M1103&gt;10),('[1]Pricing Schedule'!$F$111+('[1]Pricing Schedule'!$F$113*M1103))*4,
IF(AND(I1103=110000,R1103&lt;=12.8,M1103&gt;2),'[1]Pricing Schedule'!$F$62+('[1]Pricing Schedule'!$F$63*M1103),
IF(AND(I1103=110000,R1103&lt;=12.8,M1103&lt;=2),'[1]Pricing Schedule'!$F$96+('[1]Pricing Schedule'!$F$97*M1103),
IF(AND(I1103=110000,R1103&gt;12.8,R1103&lt;=22.8,M1103&gt;3),'[1]Pricing Schedule'!$F$71+('[1]Pricing Schedule'!$F$72*M1103),
IF(AND(I1103=110000,R1103&gt;12.8,R1103&lt;=22.8,M1103&lt;=3),'[1]Pricing Schedule'!$F$96+('[1]Pricing Schedule'!$F$97*M1103),
IF(AND(I1103=110000,R1103&gt;22.8,R1103&lt;=30.2),'[1]Pricing Schedule'!$F$80+('[1]Pricing Schedule'!$F$81*M1103),
IF(AND(I1103=110000,R1103&gt;30.2,R1103&lt;=45.9),'[1]Pricing Schedule'!$F$89+('[1]Pricing Schedule'!$F$90*M1103),
IF(AND(I1103=110000,R1103&gt;45.9,R1103&lt;=123.4),'[1]Pricing Schedule'!$F$96+('[1]Pricing Schedule'!$F$97*M1103),
IF(AND(I1103=110000,R1103&gt;123.4,R1103&lt;=168.2,M1103&lt;=10),'[1]Pricing Schedule'!$F$103+('[1]Pricing Schedule'!$F$105*M1103),
IF(AND(I1103=110000,R1103&gt;123.4,R1103&lt;=168.2,M1103&gt;10),'[1]Pricing Schedule'!$F$111+('[1]Pricing Schedule'!$F$113*M1103),
IF(AND(I1103=110000,R1103&gt;168.2,R1103&lt;=336.4,M1103&lt;=10),('[1]Pricing Schedule'!$F$103+('[1]Pricing Schedule'!$F$105*M1103))*2,
IF(AND(I1103=110000,R1103&gt;168.2,R1103&lt;=336.4,M1103&gt;10),('[1]Pricing Schedule'!$F$111+('[1]Pricing Schedule'!$F$113*M1103))*2,
IF(AND(I1103=110000,R1103&gt;336.4,R1103&lt;=504.6,M1103&lt;=10),('[1]Pricing Schedule'!$F$103+('[1]Pricing Schedule'!$F$105*M1103))*3,
IF(AND(I1103=110000,R1103&gt;336.4,R1103&lt;=504.6,M1103&gt;10),('[1]Pricing Schedule'!$F$111+('[1]Pricing Schedule'!$F$113*M1103))*3,
IF(AND(I1103=110000,R1103&gt;504.6,R1103&lt;=672.8,M1103&lt;=10),('[1]Pricing Schedule'!$F$103+('[1]Pricing Schedule'!$F$105*M1103))*4,
IF(AND(I1103=110000,R1103&gt;504.6,R1103&lt;=672.8,M1103&gt;10),('[1]Pricing Schedule'!$F$111+('[1]Pricing Schedule'!$F$113*M1103))*4,
IF(AND(I1103=110000,R1103&gt;672.8,R1103&lt;=841,M1103&lt;=10),('[1]Pricing Schedule'!$F$103+('[1]Pricing Schedule'!$F$105*M1103))*5,
IF(AND(I1103=110000,R1103&gt;672.8,R1103&lt;=841,M1103&gt;10),('[1]Pricing Schedule'!$F$111+('[1]Pricing Schedule'!$F$113*M1103))*5,
IF(AND(I1103=110000,R1103&gt;672.8,R1103&lt;=841,M1103&lt;=10),('[1]Pricing Schedule'!$F$103+('[1]Pricing Schedule'!$F$105*M1103))*5,
IF(AND(I1103=110000,R1103&gt;672.8,R1103&lt;=841,M1103&gt;10),('[1]Pricing Schedule'!$F$111+('[1]Pricing Schedule'!$F$113*M1103))*5,
IF(AND(I1103=110000,R1103&gt;1345.6,R1103&lt;=1513.8,M1103&lt;=10),('[1]Pricing Schedule'!$F$103+('[1]Pricing Schedule'!$F$105*M1103))*9,
IF(AND(I1103=110000,R1103&gt;1345.6,R1103&lt;=1513.8,M1103&gt;10),('[1]Pricing Schedule'!$F$111+('[1]Pricing Schedule'!$F$113*M1103))*9,
9999999999)))))))))))))))))))))))))))))))))))))))</f>
        <v>2815750</v>
      </c>
      <c r="T1103" s="48">
        <f>IF(AND(I1103=38000,R1103&lt;=4.5,M1103&gt;8),'[1]Pricing Schedule'!$J$9,
IF(AND(I1103=38000,R1103&lt;=4.5,M1103&lt;=8),'[1]Pricing Schedule'!$J$36,
IF(AND(I1103=38000,R1103&gt;4.5,R1103&lt;=9,M1103&gt;8),'[1]Pricing Schedule'!$J$18,
IF(AND(I1103=38000,R1103&gt;4.5,R1103&lt;=9,M1103&lt;=8),'[1]Pricing Schedule'!$J$36,
IF(AND(I1103=38000,R1103&gt;9,R1103&lt;=12.8,M1103&gt;8),'[1]Pricing Schedule'!$J$27,
IF(AND(I1103=38000,R1103&gt;9,R1103&lt;=12.8,M1103&lt;=8),'[1]Pricing Schedule'!$J$36,
IF(AND(I1103=38000,R1103&gt;12.8,R1103&lt;=22.8),'[1]Pricing Schedule'!$J$36,
IF(AND(I1103=38000,R1103&gt;22.8,R1103&lt;=30.2),'[1]Pricing Schedule'!$J$45,
IF(AND(I1103=38000,R1103&gt;30.2,R1103&lt;=45.9),'[1]Pricing Schedule'!$J$54,
IF(AND(I1103=38000,R1103&gt;45.9,R1103&lt;=123.4),'[1]Pricing Schedule'!$J$97,
IF(AND(I1103=38000,R1103&gt;123.4,R1103&lt;=168.2,M1103&lt;=10),'[1]Pricing Schedule'!$J$105,
IF(AND(I1103=38000,R1103&gt;123.4,R1103&lt;=168.2,M1103&gt;10),'[1]Pricing Schedule'!$J$113,
IF(AND(I1103=38000,R1103&gt;168.2,R1103&lt;=336.4,M1103&lt;=10),('[1]Pricing Schedule'!$J$105),
IF(AND(I1103=38000,R1103&gt;168.2,R1103&lt;=336.4,M1103&gt;10),('[1]Pricing Schedule'!$J$113),
IF(AND(I1103=38000,R1103&gt;336.4,R1103&lt;=504.6,M1103&lt;=10),('[1]Pricing Schedule'!$J$105),
IF(AND(I1103=38000,R1103&gt;336.4,R1103&lt;=504.6,M1103&gt;10),('[1]Pricing Schedule'!$J$113),
IF(AND(I1103=38000,R1103&gt;504.6,R1103&lt;=672.8,M1103&lt;=10),('[1]Pricing Schedule'!$J$105),
IF(AND(I1103=38000,R1103&gt;504.6,R1103&lt;=672.8,M1103&gt;10),('[1]Pricing Schedule'!$J$113),
IF(AND(I1103=110000,R1103&lt;=12.8,M1103&gt;2),'[1]Pricing Schedule'!$J$63,
IF(AND(I1103=110000,R1103&lt;=12.8,M1103&lt;=2),'[1]Pricing Schedule'!$J$97,
IF(AND(I1103=110000,R1103&gt;12.8,R1103&lt;=22.8,M1103&gt;3),'[1]Pricing Schedule'!$J$72,
IF(AND(I1103=110000,R1103&gt;12.8,R1103&lt;=22.8,M1103&lt;=3),'[1]Pricing Schedule'!$J$97,
IF(AND(I1103=110000,R1103&gt;22.8,R1103&lt;=30.2),'[1]Pricing Schedule'!$J$81,
IF(AND(I1103=110000,R1103&gt;30.2,R1103&lt;=45.9),'[1]Pricing Schedule'!$J$90,
IF(AND(I1103=110000,R1103&gt;45.9,R1103&lt;=123.4),'[1]Pricing Schedule'!$J$97,
IF(AND(I1103=110000,R1103&gt;123.4,R1103&lt;=168.2,M1103&lt;=10),'[1]Pricing Schedule'!$J$105,
IF(AND(I1103=110000,R1103&gt;123.4,R1103&lt;=168.2,M1103&gt;10),'[1]Pricing Schedule'!$J$113,
IF(AND(I1103=110000,R1103&gt;168.2,R1103&lt;=336.2,M1103&lt;=10),('[1]Pricing Schedule'!$J$105),
IF(AND(I1103=110000,R1103&gt;168.2,R1103&lt;=336.2,M1103&gt;10),('[1]Pricing Schedule'!$J$113),
IF(AND(I1103=110000,R1103&gt;336.4,R1103&lt;=504.6,M1103&lt;=10),('[1]Pricing Schedule'!$J$105),
IF(AND(I1103=110000,R1103&gt;336.4,R1103&lt;=504.6,M1103&gt;10),('[1]Pricing Schedule'!$J$113),
IF(AND(I1103=110000,R1103&gt;504.6,R1103&lt;=672.8,M1103&lt;=10),('[1]Pricing Schedule'!$J$105),
IF(AND(I1103=110000,R1103&gt;504.6,R1103&lt;=672.8,M1103&gt;10),('[1]Pricing Schedule'!$J$113),
IF(AND(I1103=110000,R1103&gt;672.8,R1103&lt;=841,M1103&lt;=10),('[1]Pricing Schedule'!$J$105),
IF(AND(I1103=110000,R1103&gt;672.8,R1103&lt;=841,M1103&gt;10),('[1]Pricing Schedule'!$J$113),
IF(AND(I1103=110000,R1103&gt;1682,R1103&lt;=1850.2,M1103&lt;=10),('[1]Pricing Schedule'!$J$105),
IF(AND(I1103=110000,R1103&gt;1682,R1103&lt;=1850.2,M1103&gt;10),('[1]Pricing Schedule'!$J$113),
IF(AND(I1103=110000,R1103&gt;2018.4,R1103&lt;=2186.6,M1103&lt;=10),('[1]Pricing Schedule'!$J$105),
IF(AND(I1103=110000,R1103&gt;2018.4,R1103&lt;=2186.6,M1103&gt;10),('[1]Pricing Schedule'!$J$113),999999999)))))))))))))))))))))))))))))))))))))))</f>
        <v>11</v>
      </c>
      <c r="U1103" s="49">
        <f t="shared" si="108"/>
        <v>25785.256410256414</v>
      </c>
      <c r="V1103" s="50">
        <f t="shared" si="109"/>
        <v>38.781852082038526</v>
      </c>
      <c r="W1103" s="13"/>
      <c r="X1103" s="13"/>
      <c r="Y1103" s="23">
        <v>634</v>
      </c>
      <c r="Z1103" s="23">
        <v>503</v>
      </c>
      <c r="AD1103" s="43"/>
      <c r="AE1103" s="43"/>
      <c r="AF1103" s="43"/>
      <c r="AR1103" s="51"/>
    </row>
    <row r="1104" spans="1:44">
      <c r="A1104" s="23">
        <v>1105</v>
      </c>
      <c r="B1104" s="23">
        <v>1105</v>
      </c>
      <c r="C1104" s="23" t="s">
        <v>1624</v>
      </c>
      <c r="D1104" s="23" t="s">
        <v>110</v>
      </c>
      <c r="E1104" s="23" t="s">
        <v>110</v>
      </c>
      <c r="F1104" s="23" t="s">
        <v>196</v>
      </c>
      <c r="G1104" s="23" t="s">
        <v>197</v>
      </c>
      <c r="H1104" s="23" t="s">
        <v>113</v>
      </c>
      <c r="I1104" s="13">
        <v>38000</v>
      </c>
      <c r="J1104" s="23" t="s">
        <v>119</v>
      </c>
      <c r="K1104" s="13">
        <v>38000</v>
      </c>
      <c r="L1104" s="24">
        <v>19.151</v>
      </c>
      <c r="M1104" s="37">
        <f t="shared" si="104"/>
        <v>20</v>
      </c>
      <c r="N1104" s="24">
        <v>0.57199999999999995</v>
      </c>
      <c r="O1104" s="13">
        <v>2</v>
      </c>
      <c r="P1104" s="36">
        <f t="shared" si="105"/>
        <v>0.57199999999999995</v>
      </c>
      <c r="Q1104" s="38">
        <f t="shared" si="106"/>
        <v>4.2</v>
      </c>
      <c r="R1104" s="37">
        <f t="shared" si="107"/>
        <v>4.2</v>
      </c>
      <c r="S1104" s="39">
        <f>IF(AND(I1104=38000,R1104&lt;=4.5,M1104&gt;8),'[1]Pricing Schedule'!$F$8+('[1]Pricing Schedule'!$F$9*M1104),
IF(AND(I1104=38000,R1104&lt;=4.5,M1104&lt;=8),'[1]Pricing Schedule'!$F$34+('[1]Pricing Schedule'!$F$36*M1104),
IF(AND(I1104=38000,R1104&gt;4.5,R1104&lt;=9,M1104&gt;8),'[1]Pricing Schedule'!$F$17+('[1]Pricing Schedule'!$F$18*M1104),
IF(AND(I1104=38000,R1104&gt;4.5,R1104&lt;=9,M1104&lt;=8),'[1]Pricing Schedule'!$F$34+('[1]Pricing Schedule'!$F$36*M1104),
IF(AND(I1104=38000,R1104&gt;9,R1104&lt;=12.8,M1104&gt;8),'[1]Pricing Schedule'!$F$26+('[1]Pricing Schedule'!$F$27*M1104),
IF(AND(I1104=38000,R1104&gt;9,R1104&lt;=12.8,M1104&lt;=8),'[1]Pricing Schedule'!$F$34+('[1]Pricing Schedule'!$F$36*M1104),
IF(AND(I1104=38000,R1104&gt;12.8,R1104&lt;=22.8),'[1]Pricing Schedule'!$F$34+('[1]Pricing Schedule'!$F$36*M1104),
IF(AND(I1104=38000,R1104&gt;22.8,R1104&lt;=30.2),'[1]Pricing Schedule'!$F$43+('[1]Pricing Schedule'!$F$45*M1104),
IF(AND(I1104=38000,R1104&gt;30.2,R1104&lt;=45.9),'[1]Pricing Schedule'!$F$52+('[1]Pricing Schedule'!$F$54*M1104),
IF(AND(I1104=38000,R1104&gt;45.9,R1104&lt;=123.4),'[1]Pricing Schedule'!$F$96+('[1]Pricing Schedule'!$F$97*M1104),
IF(AND(I1104=38000,R1104&gt;123.4,R1104&lt;=168.2,M1104&lt;=10),'[1]Pricing Schedule'!$F$103+('[1]Pricing Schedule'!$F$105*M1104),
IF(AND(I1104=38000,R1104&gt;123.4,R1104&lt;=168.2,M1104&gt;10),'[1]Pricing Schedule'!$F$111+('[1]Pricing Schedule'!$F$113*M1104),
IF(AND(I1104=38000,R1104&gt;157.4,R1104&lt;=336.4,M1104&lt;=10),('[1]Pricing Schedule'!$F$103+('[1]Pricing Schedule'!$F$105*M1104))*2,
IF(AND(I1104=38000,R1104&gt;157.4,R1104&lt;=336.4,M1104&gt;10),('[1]Pricing Schedule'!$F$111+('[1]Pricing Schedule'!$F$113*M1104))*2,
IF(AND(I1104=38000,R1104&gt;314.8,R1104&lt;=504.6,M1104&lt;=10),('[1]Pricing Schedule'!$F$103+('[1]Pricing Schedule'!$F$105*M1104))*3,
IF(AND(I1104=38000,R1104&gt;314.8,R1104&lt;=504.6,M1104&gt;10),('[1]Pricing Schedule'!$F$111+('[1]Pricing Schedule'!$F$113*M1104))*3,
IF(AND(I1104=38000,R1104&gt;472.2,R1104&lt;=672.8,M1104&lt;=10),('[1]Pricing Schedule'!$F$103+('[1]Pricing Schedule'!$F$105*M1104))*4,
IF(AND(I1104=38000,R1104&gt;472.2,R1104&lt;=672.8,M1104&gt;10),('[1]Pricing Schedule'!$F$111+('[1]Pricing Schedule'!$F$113*M1104))*4,
IF(AND(I1104=110000,R1104&lt;=12.8,M1104&gt;2),'[1]Pricing Schedule'!$F$62+('[1]Pricing Schedule'!$F$63*M1104),
IF(AND(I1104=110000,R1104&lt;=12.8,M1104&lt;=2),'[1]Pricing Schedule'!$F$96+('[1]Pricing Schedule'!$F$97*M1104),
IF(AND(I1104=110000,R1104&gt;12.8,R1104&lt;=22.8,M1104&gt;3),'[1]Pricing Schedule'!$F$71+('[1]Pricing Schedule'!$F$72*M1104),
IF(AND(I1104=110000,R1104&gt;12.8,R1104&lt;=22.8,M1104&lt;=3),'[1]Pricing Schedule'!$F$96+('[1]Pricing Schedule'!$F$97*M1104),
IF(AND(I1104=110000,R1104&gt;22.8,R1104&lt;=30.2),'[1]Pricing Schedule'!$F$80+('[1]Pricing Schedule'!$F$81*M1104),
IF(AND(I1104=110000,R1104&gt;30.2,R1104&lt;=45.9),'[1]Pricing Schedule'!$F$89+('[1]Pricing Schedule'!$F$90*M1104),
IF(AND(I1104=110000,R1104&gt;45.9,R1104&lt;=123.4),'[1]Pricing Schedule'!$F$96+('[1]Pricing Schedule'!$F$97*M1104),
IF(AND(I1104=110000,R1104&gt;123.4,R1104&lt;=168.2,M1104&lt;=10),'[1]Pricing Schedule'!$F$103+('[1]Pricing Schedule'!$F$105*M1104),
IF(AND(I1104=110000,R1104&gt;123.4,R1104&lt;=168.2,M1104&gt;10),'[1]Pricing Schedule'!$F$111+('[1]Pricing Schedule'!$F$113*M1104),
IF(AND(I1104=110000,R1104&gt;168.2,R1104&lt;=336.4,M1104&lt;=10),('[1]Pricing Schedule'!$F$103+('[1]Pricing Schedule'!$F$105*M1104))*2,
IF(AND(I1104=110000,R1104&gt;168.2,R1104&lt;=336.4,M1104&gt;10),('[1]Pricing Schedule'!$F$111+('[1]Pricing Schedule'!$F$113*M1104))*2,
IF(AND(I1104=110000,R1104&gt;336.4,R1104&lt;=504.6,M1104&lt;=10),('[1]Pricing Schedule'!$F$103+('[1]Pricing Schedule'!$F$105*M1104))*3,
IF(AND(I1104=110000,R1104&gt;336.4,R1104&lt;=504.6,M1104&gt;10),('[1]Pricing Schedule'!$F$111+('[1]Pricing Schedule'!$F$113*M1104))*3,
IF(AND(I1104=110000,R1104&gt;504.6,R1104&lt;=672.8,M1104&lt;=10),('[1]Pricing Schedule'!$F$103+('[1]Pricing Schedule'!$F$105*M1104))*4,
IF(AND(I1104=110000,R1104&gt;504.6,R1104&lt;=672.8,M1104&gt;10),('[1]Pricing Schedule'!$F$111+('[1]Pricing Schedule'!$F$113*M1104))*4,
IF(AND(I1104=110000,R1104&gt;672.8,R1104&lt;=841,M1104&lt;=10),('[1]Pricing Schedule'!$F$103+('[1]Pricing Schedule'!$F$105*M1104))*5,
IF(AND(I1104=110000,R1104&gt;672.8,R1104&lt;=841,M1104&gt;10),('[1]Pricing Schedule'!$F$111+('[1]Pricing Schedule'!$F$113*M1104))*5,
IF(AND(I1104=110000,R1104&gt;672.8,R1104&lt;=841,M1104&lt;=10),('[1]Pricing Schedule'!$F$103+('[1]Pricing Schedule'!$F$105*M1104))*5,
IF(AND(I1104=110000,R1104&gt;672.8,R1104&lt;=841,M1104&gt;10),('[1]Pricing Schedule'!$F$111+('[1]Pricing Schedule'!$F$113*M1104))*5,
IF(AND(I1104=110000,R1104&gt;1345.6,R1104&lt;=1513.8,M1104&lt;=10),('[1]Pricing Schedule'!$F$103+('[1]Pricing Schedule'!$F$105*M1104))*9,
IF(AND(I1104=110000,R1104&gt;1345.6,R1104&lt;=1513.8,M1104&gt;10),('[1]Pricing Schedule'!$F$111+('[1]Pricing Schedule'!$F$113*M1104))*9,
9999999999)))))))))))))))))))))))))))))))))))))))</f>
        <v>1914140</v>
      </c>
      <c r="T1104" s="21">
        <f>IF(AND(I1104=38000,R1104&lt;=4.5,M1104&gt;8),'[1]Pricing Schedule'!$J$9,
IF(AND(I1104=38000,R1104&lt;=4.5,M1104&lt;=8),'[1]Pricing Schedule'!$J$36,
IF(AND(I1104=38000,R1104&gt;4.5,R1104&lt;=9,M1104&gt;8),'[1]Pricing Schedule'!$J$18,
IF(AND(I1104=38000,R1104&gt;4.5,R1104&lt;=9,M1104&lt;=8),'[1]Pricing Schedule'!$J$36,
IF(AND(I1104=38000,R1104&gt;9,R1104&lt;=12.8,M1104&gt;8),'[1]Pricing Schedule'!$J$27,
IF(AND(I1104=38000,R1104&gt;9,R1104&lt;=12.8,M1104&lt;=8),'[1]Pricing Schedule'!$J$36,
IF(AND(I1104=38000,R1104&gt;12.8,R1104&lt;=22.8),'[1]Pricing Schedule'!$J$36,
IF(AND(I1104=38000,R1104&gt;22.8,R1104&lt;=30.2),'[1]Pricing Schedule'!$J$45,
IF(AND(I1104=38000,R1104&gt;30.2,R1104&lt;=45.9),'[1]Pricing Schedule'!$J$54,
IF(AND(I1104=38000,R1104&gt;45.9,R1104&lt;=123.4),'[1]Pricing Schedule'!$J$97,
IF(AND(I1104=38000,R1104&gt;123.4,R1104&lt;=168.2,M1104&lt;=10),'[1]Pricing Schedule'!$J$105,
IF(AND(I1104=38000,R1104&gt;123.4,R1104&lt;=168.2,M1104&gt;10),'[1]Pricing Schedule'!$J$113,
IF(AND(I1104=38000,R1104&gt;168.2,R1104&lt;=336.4,M1104&lt;=10),('[1]Pricing Schedule'!$J$105),
IF(AND(I1104=38000,R1104&gt;168.2,R1104&lt;=336.4,M1104&gt;10),('[1]Pricing Schedule'!$J$113),
IF(AND(I1104=38000,R1104&gt;336.4,R1104&lt;=504.6,M1104&lt;=10),('[1]Pricing Schedule'!$J$105),
IF(AND(I1104=38000,R1104&gt;336.4,R1104&lt;=504.6,M1104&gt;10),('[1]Pricing Schedule'!$J$113),
IF(AND(I1104=38000,R1104&gt;504.6,R1104&lt;=672.8,M1104&lt;=10),('[1]Pricing Schedule'!$J$105),
IF(AND(I1104=38000,R1104&gt;504.6,R1104&lt;=672.8,M1104&gt;10),('[1]Pricing Schedule'!$J$113),
IF(AND(I1104=110000,R1104&lt;=12.8,M1104&gt;2),'[1]Pricing Schedule'!$J$63,
IF(AND(I1104=110000,R1104&lt;=12.8,M1104&lt;=2),'[1]Pricing Schedule'!$J$97,
IF(AND(I1104=110000,R1104&gt;12.8,R1104&lt;=22.8,M1104&gt;3),'[1]Pricing Schedule'!$J$72,
IF(AND(I1104=110000,R1104&gt;12.8,R1104&lt;=22.8,M1104&lt;=3),'[1]Pricing Schedule'!$J$97,
IF(AND(I1104=110000,R1104&gt;22.8,R1104&lt;=30.2),'[1]Pricing Schedule'!$J$81,
IF(AND(I1104=110000,R1104&gt;30.2,R1104&lt;=45.9),'[1]Pricing Schedule'!$J$90,
IF(AND(I1104=110000,R1104&gt;45.9,R1104&lt;=123.4),'[1]Pricing Schedule'!$J$97,
IF(AND(I1104=110000,R1104&gt;123.4,R1104&lt;=168.2,M1104&lt;=10),'[1]Pricing Schedule'!$J$105,
IF(AND(I1104=110000,R1104&gt;123.4,R1104&lt;=168.2,M1104&gt;10),'[1]Pricing Schedule'!$J$113,
IF(AND(I1104=110000,R1104&gt;168.2,R1104&lt;=336.2,M1104&lt;=10),('[1]Pricing Schedule'!$J$105),
IF(AND(I1104=110000,R1104&gt;168.2,R1104&lt;=336.2,M1104&gt;10),('[1]Pricing Schedule'!$J$113),
IF(AND(I1104=110000,R1104&gt;336.4,R1104&lt;=504.6,M1104&lt;=10),('[1]Pricing Schedule'!$J$105),
IF(AND(I1104=110000,R1104&gt;336.4,R1104&lt;=504.6,M1104&gt;10),('[1]Pricing Schedule'!$J$113),
IF(AND(I1104=110000,R1104&gt;504.6,R1104&lt;=672.8,M1104&lt;=10),('[1]Pricing Schedule'!$J$105),
IF(AND(I1104=110000,R1104&gt;504.6,R1104&lt;=672.8,M1104&gt;10),('[1]Pricing Schedule'!$J$113),
IF(AND(I1104=110000,R1104&gt;672.8,R1104&lt;=841,M1104&lt;=10),('[1]Pricing Schedule'!$J$105),
IF(AND(I1104=110000,R1104&gt;672.8,R1104&lt;=841,M1104&gt;10),('[1]Pricing Schedule'!$J$113),
IF(AND(I1104=110000,R1104&gt;1682,R1104&lt;=1850.2,M1104&lt;=10),('[1]Pricing Schedule'!$J$105),
IF(AND(I1104=110000,R1104&gt;1682,R1104&lt;=1850.2,M1104&gt;10),('[1]Pricing Schedule'!$J$113),
IF(AND(I1104=110000,R1104&gt;2018.4,R1104&lt;=2186.6,M1104&lt;=10),('[1]Pricing Schedule'!$J$105),
IF(AND(I1104=110000,R1104&gt;2018.4,R1104&lt;=2186.6,M1104&gt;10),('[1]Pricing Schedule'!$J$113),999999999)))))))))))))))))))))))))))))))))))))))</f>
        <v>1</v>
      </c>
      <c r="U1104" s="40">
        <f t="shared" si="108"/>
        <v>455747.61904761905</v>
      </c>
      <c r="V1104" s="41">
        <f t="shared" si="109"/>
        <v>2.1941968717021743</v>
      </c>
      <c r="Y1104" s="23">
        <v>128</v>
      </c>
      <c r="Z1104" s="23">
        <v>337</v>
      </c>
      <c r="AR1104" s="35"/>
    </row>
    <row r="1105" spans="1:44">
      <c r="A1105" s="23">
        <v>1106</v>
      </c>
      <c r="B1105" s="23">
        <v>1106</v>
      </c>
      <c r="C1105" s="23" t="s">
        <v>1625</v>
      </c>
      <c r="D1105" s="23" t="s">
        <v>141</v>
      </c>
      <c r="E1105" s="23" t="s">
        <v>141</v>
      </c>
      <c r="F1105" s="23" t="s">
        <v>639</v>
      </c>
      <c r="G1105" s="23" t="s">
        <v>640</v>
      </c>
      <c r="H1105" s="23" t="s">
        <v>113</v>
      </c>
      <c r="I1105" s="13">
        <v>38000</v>
      </c>
      <c r="J1105" s="23" t="s">
        <v>119</v>
      </c>
      <c r="K1105" s="13">
        <v>38000</v>
      </c>
      <c r="L1105" s="24">
        <v>5.2560000000000002</v>
      </c>
      <c r="M1105" s="37">
        <f t="shared" si="104"/>
        <v>6</v>
      </c>
      <c r="N1105" s="24">
        <v>1.1499999999999999</v>
      </c>
      <c r="O1105" s="13">
        <v>2</v>
      </c>
      <c r="P1105" s="36">
        <f t="shared" si="105"/>
        <v>0.86249999999999993</v>
      </c>
      <c r="Q1105" s="38">
        <f t="shared" si="106"/>
        <v>8.4</v>
      </c>
      <c r="R1105" s="37">
        <f t="shared" si="107"/>
        <v>8.4</v>
      </c>
      <c r="S1105" s="39">
        <f>IF(AND(I1105=38000,R1105&lt;=4.5,M1105&gt;8),'[1]Pricing Schedule'!$F$8+('[1]Pricing Schedule'!$F$9*M1105),
IF(AND(I1105=38000,R1105&lt;=4.5,M1105&lt;=8),'[1]Pricing Schedule'!$F$34+('[1]Pricing Schedule'!$F$36*M1105),
IF(AND(I1105=38000,R1105&gt;4.5,R1105&lt;=9,M1105&gt;8),'[1]Pricing Schedule'!$F$17+('[1]Pricing Schedule'!$F$18*M1105),
IF(AND(I1105=38000,R1105&gt;4.5,R1105&lt;=9,M1105&lt;=8),'[1]Pricing Schedule'!$F$34+('[1]Pricing Schedule'!$F$36*M1105),
IF(AND(I1105=38000,R1105&gt;9,R1105&lt;=12.8,M1105&gt;8),'[1]Pricing Schedule'!$F$26+('[1]Pricing Schedule'!$F$27*M1105),
IF(AND(I1105=38000,R1105&gt;9,R1105&lt;=12.8,M1105&lt;=8),'[1]Pricing Schedule'!$F$34+('[1]Pricing Schedule'!$F$36*M1105),
IF(AND(I1105=38000,R1105&gt;12.8,R1105&lt;=22.8),'[1]Pricing Schedule'!$F$34+('[1]Pricing Schedule'!$F$36*M1105),
IF(AND(I1105=38000,R1105&gt;22.8,R1105&lt;=30.2),'[1]Pricing Schedule'!$F$43+('[1]Pricing Schedule'!$F$45*M1105),
IF(AND(I1105=38000,R1105&gt;30.2,R1105&lt;=45.9),'[1]Pricing Schedule'!$F$52+('[1]Pricing Schedule'!$F$54*M1105),
IF(AND(I1105=38000,R1105&gt;45.9,R1105&lt;=123.4),'[1]Pricing Schedule'!$F$96+('[1]Pricing Schedule'!$F$97*M1105),
IF(AND(I1105=38000,R1105&gt;123.4,R1105&lt;=168.2,M1105&lt;=10),'[1]Pricing Schedule'!$F$103+('[1]Pricing Schedule'!$F$105*M1105),
IF(AND(I1105=38000,R1105&gt;123.4,R1105&lt;=168.2,M1105&gt;10),'[1]Pricing Schedule'!$F$111+('[1]Pricing Schedule'!$F$113*M1105),
IF(AND(I1105=38000,R1105&gt;157.4,R1105&lt;=336.4,M1105&lt;=10),('[1]Pricing Schedule'!$F$103+('[1]Pricing Schedule'!$F$105*M1105))*2,
IF(AND(I1105=38000,R1105&gt;157.4,R1105&lt;=336.4,M1105&gt;10),('[1]Pricing Schedule'!$F$111+('[1]Pricing Schedule'!$F$113*M1105))*2,
IF(AND(I1105=38000,R1105&gt;314.8,R1105&lt;=504.6,M1105&lt;=10),('[1]Pricing Schedule'!$F$103+('[1]Pricing Schedule'!$F$105*M1105))*3,
IF(AND(I1105=38000,R1105&gt;314.8,R1105&lt;=504.6,M1105&gt;10),('[1]Pricing Schedule'!$F$111+('[1]Pricing Schedule'!$F$113*M1105))*3,
IF(AND(I1105=38000,R1105&gt;472.2,R1105&lt;=672.8,M1105&lt;=10),('[1]Pricing Schedule'!$F$103+('[1]Pricing Schedule'!$F$105*M1105))*4,
IF(AND(I1105=38000,R1105&gt;472.2,R1105&lt;=672.8,M1105&gt;10),('[1]Pricing Schedule'!$F$111+('[1]Pricing Schedule'!$F$113*M1105))*4,
IF(AND(I1105=110000,R1105&lt;=12.8,M1105&gt;2),'[1]Pricing Schedule'!$F$62+('[1]Pricing Schedule'!$F$63*M1105),
IF(AND(I1105=110000,R1105&lt;=12.8,M1105&lt;=2),'[1]Pricing Schedule'!$F$96+('[1]Pricing Schedule'!$F$97*M1105),
IF(AND(I1105=110000,R1105&gt;12.8,R1105&lt;=22.8,M1105&gt;3),'[1]Pricing Schedule'!$F$71+('[1]Pricing Schedule'!$F$72*M1105),
IF(AND(I1105=110000,R1105&gt;12.8,R1105&lt;=22.8,M1105&lt;=3),'[1]Pricing Schedule'!$F$96+('[1]Pricing Schedule'!$F$97*M1105),
IF(AND(I1105=110000,R1105&gt;22.8,R1105&lt;=30.2),'[1]Pricing Schedule'!$F$80+('[1]Pricing Schedule'!$F$81*M1105),
IF(AND(I1105=110000,R1105&gt;30.2,R1105&lt;=45.9),'[1]Pricing Schedule'!$F$89+('[1]Pricing Schedule'!$F$90*M1105),
IF(AND(I1105=110000,R1105&gt;45.9,R1105&lt;=123.4),'[1]Pricing Schedule'!$F$96+('[1]Pricing Schedule'!$F$97*M1105),
IF(AND(I1105=110000,R1105&gt;123.4,R1105&lt;=168.2,M1105&lt;=10),'[1]Pricing Schedule'!$F$103+('[1]Pricing Schedule'!$F$105*M1105),
IF(AND(I1105=110000,R1105&gt;123.4,R1105&lt;=168.2,M1105&gt;10),'[1]Pricing Schedule'!$F$111+('[1]Pricing Schedule'!$F$113*M1105),
IF(AND(I1105=110000,R1105&gt;168.2,R1105&lt;=336.4,M1105&lt;=10),('[1]Pricing Schedule'!$F$103+('[1]Pricing Schedule'!$F$105*M1105))*2,
IF(AND(I1105=110000,R1105&gt;168.2,R1105&lt;=336.4,M1105&gt;10),('[1]Pricing Schedule'!$F$111+('[1]Pricing Schedule'!$F$113*M1105))*2,
IF(AND(I1105=110000,R1105&gt;336.4,R1105&lt;=504.6,M1105&lt;=10),('[1]Pricing Schedule'!$F$103+('[1]Pricing Schedule'!$F$105*M1105))*3,
IF(AND(I1105=110000,R1105&gt;336.4,R1105&lt;=504.6,M1105&gt;10),('[1]Pricing Schedule'!$F$111+('[1]Pricing Schedule'!$F$113*M1105))*3,
IF(AND(I1105=110000,R1105&gt;504.6,R1105&lt;=672.8,M1105&lt;=10),('[1]Pricing Schedule'!$F$103+('[1]Pricing Schedule'!$F$105*M1105))*4,
IF(AND(I1105=110000,R1105&gt;504.6,R1105&lt;=672.8,M1105&gt;10),('[1]Pricing Schedule'!$F$111+('[1]Pricing Schedule'!$F$113*M1105))*4,
IF(AND(I1105=110000,R1105&gt;672.8,R1105&lt;=841,M1105&lt;=10),('[1]Pricing Schedule'!$F$103+('[1]Pricing Schedule'!$F$105*M1105))*5,
IF(AND(I1105=110000,R1105&gt;672.8,R1105&lt;=841,M1105&gt;10),('[1]Pricing Schedule'!$F$111+('[1]Pricing Schedule'!$F$113*M1105))*5,
IF(AND(I1105=110000,R1105&gt;672.8,R1105&lt;=841,M1105&lt;=10),('[1]Pricing Schedule'!$F$103+('[1]Pricing Schedule'!$F$105*M1105))*5,
IF(AND(I1105=110000,R1105&gt;672.8,R1105&lt;=841,M1105&gt;10),('[1]Pricing Schedule'!$F$111+('[1]Pricing Schedule'!$F$113*M1105))*5,
IF(AND(I1105=110000,R1105&gt;1345.6,R1105&lt;=1513.8,M1105&lt;=10),('[1]Pricing Schedule'!$F$103+('[1]Pricing Schedule'!$F$105*M1105))*9,
IF(AND(I1105=110000,R1105&gt;1345.6,R1105&lt;=1513.8,M1105&gt;10),('[1]Pricing Schedule'!$F$111+('[1]Pricing Schedule'!$F$113*M1105))*9,
9999999999)))))))))))))))))))))))))))))))))))))))</f>
        <v>769410</v>
      </c>
      <c r="T1105" s="21">
        <f>IF(AND(I1105=38000,R1105&lt;=4.5,M1105&gt;8),'[1]Pricing Schedule'!$J$9,
IF(AND(I1105=38000,R1105&lt;=4.5,M1105&lt;=8),'[1]Pricing Schedule'!$J$36,
IF(AND(I1105=38000,R1105&gt;4.5,R1105&lt;=9,M1105&gt;8),'[1]Pricing Schedule'!$J$18,
IF(AND(I1105=38000,R1105&gt;4.5,R1105&lt;=9,M1105&lt;=8),'[1]Pricing Schedule'!$J$36,
IF(AND(I1105=38000,R1105&gt;9,R1105&lt;=12.8,M1105&gt;8),'[1]Pricing Schedule'!$J$27,
IF(AND(I1105=38000,R1105&gt;9,R1105&lt;=12.8,M1105&lt;=8),'[1]Pricing Schedule'!$J$36,
IF(AND(I1105=38000,R1105&gt;12.8,R1105&lt;=22.8),'[1]Pricing Schedule'!$J$36,
IF(AND(I1105=38000,R1105&gt;22.8,R1105&lt;=30.2),'[1]Pricing Schedule'!$J$45,
IF(AND(I1105=38000,R1105&gt;30.2,R1105&lt;=45.9),'[1]Pricing Schedule'!$J$54,
IF(AND(I1105=38000,R1105&gt;45.9,R1105&lt;=123.4),'[1]Pricing Schedule'!$J$97,
IF(AND(I1105=38000,R1105&gt;123.4,R1105&lt;=168.2,M1105&lt;=10),'[1]Pricing Schedule'!$J$105,
IF(AND(I1105=38000,R1105&gt;123.4,R1105&lt;=168.2,M1105&gt;10),'[1]Pricing Schedule'!$J$113,
IF(AND(I1105=38000,R1105&gt;168.2,R1105&lt;=336.4,M1105&lt;=10),('[1]Pricing Schedule'!$J$105),
IF(AND(I1105=38000,R1105&gt;168.2,R1105&lt;=336.4,M1105&gt;10),('[1]Pricing Schedule'!$J$113),
IF(AND(I1105=38000,R1105&gt;336.4,R1105&lt;=504.6,M1105&lt;=10),('[1]Pricing Schedule'!$J$105),
IF(AND(I1105=38000,R1105&gt;336.4,R1105&lt;=504.6,M1105&gt;10),('[1]Pricing Schedule'!$J$113),
IF(AND(I1105=38000,R1105&gt;504.6,R1105&lt;=672.8,M1105&lt;=10),('[1]Pricing Schedule'!$J$105),
IF(AND(I1105=38000,R1105&gt;504.6,R1105&lt;=672.8,M1105&gt;10),('[1]Pricing Schedule'!$J$113),
IF(AND(I1105=110000,R1105&lt;=12.8,M1105&gt;2),'[1]Pricing Schedule'!$J$63,
IF(AND(I1105=110000,R1105&lt;=12.8,M1105&lt;=2),'[1]Pricing Schedule'!$J$97,
IF(AND(I1105=110000,R1105&gt;12.8,R1105&lt;=22.8,M1105&gt;3),'[1]Pricing Schedule'!$J$72,
IF(AND(I1105=110000,R1105&gt;12.8,R1105&lt;=22.8,M1105&lt;=3),'[1]Pricing Schedule'!$J$97,
IF(AND(I1105=110000,R1105&gt;22.8,R1105&lt;=30.2),'[1]Pricing Schedule'!$J$81,
IF(AND(I1105=110000,R1105&gt;30.2,R1105&lt;=45.9),'[1]Pricing Schedule'!$J$90,
IF(AND(I1105=110000,R1105&gt;45.9,R1105&lt;=123.4),'[1]Pricing Schedule'!$J$97,
IF(AND(I1105=110000,R1105&gt;123.4,R1105&lt;=168.2,M1105&lt;=10),'[1]Pricing Schedule'!$J$105,
IF(AND(I1105=110000,R1105&gt;123.4,R1105&lt;=168.2,M1105&gt;10),'[1]Pricing Schedule'!$J$113,
IF(AND(I1105=110000,R1105&gt;168.2,R1105&lt;=336.2,M1105&lt;=10),('[1]Pricing Schedule'!$J$105),
IF(AND(I1105=110000,R1105&gt;168.2,R1105&lt;=336.2,M1105&gt;10),('[1]Pricing Schedule'!$J$113),
IF(AND(I1105=110000,R1105&gt;336.4,R1105&lt;=504.6,M1105&lt;=10),('[1]Pricing Schedule'!$J$105),
IF(AND(I1105=110000,R1105&gt;336.4,R1105&lt;=504.6,M1105&gt;10),('[1]Pricing Schedule'!$J$113),
IF(AND(I1105=110000,R1105&gt;504.6,R1105&lt;=672.8,M1105&lt;=10),('[1]Pricing Schedule'!$J$105),
IF(AND(I1105=110000,R1105&gt;504.6,R1105&lt;=672.8,M1105&gt;10),('[1]Pricing Schedule'!$J$113),
IF(AND(I1105=110000,R1105&gt;672.8,R1105&lt;=841,M1105&lt;=10),('[1]Pricing Schedule'!$J$105),
IF(AND(I1105=110000,R1105&gt;672.8,R1105&lt;=841,M1105&gt;10),('[1]Pricing Schedule'!$J$113),
IF(AND(I1105=110000,R1105&gt;1682,R1105&lt;=1850.2,M1105&lt;=10),('[1]Pricing Schedule'!$J$105),
IF(AND(I1105=110000,R1105&gt;1682,R1105&lt;=1850.2,M1105&gt;10),('[1]Pricing Schedule'!$J$113),
IF(AND(I1105=110000,R1105&gt;2018.4,R1105&lt;=2186.6,M1105&lt;=10),('[1]Pricing Schedule'!$J$105),
IF(AND(I1105=110000,R1105&gt;2018.4,R1105&lt;=2186.6,M1105&gt;10),('[1]Pricing Schedule'!$J$113),999999999)))))))))))))))))))))))))))))))))))))))</f>
        <v>4</v>
      </c>
      <c r="U1105" s="40">
        <f t="shared" si="108"/>
        <v>91596.428571428565</v>
      </c>
      <c r="V1105" s="41">
        <f t="shared" si="109"/>
        <v>10.917456232697781</v>
      </c>
      <c r="Y1105" s="23">
        <v>244</v>
      </c>
      <c r="Z1105" s="23">
        <v>699</v>
      </c>
      <c r="AR1105" s="35"/>
    </row>
    <row r="1106" spans="1:44">
      <c r="A1106" s="23">
        <v>1107</v>
      </c>
      <c r="B1106" s="23">
        <v>1107</v>
      </c>
      <c r="C1106" s="23" t="s">
        <v>1626</v>
      </c>
      <c r="D1106" s="23" t="s">
        <v>141</v>
      </c>
      <c r="E1106" s="23" t="s">
        <v>141</v>
      </c>
      <c r="F1106" s="23" t="s">
        <v>639</v>
      </c>
      <c r="G1106" s="23" t="s">
        <v>640</v>
      </c>
      <c r="H1106" s="23" t="s">
        <v>113</v>
      </c>
      <c r="I1106" s="13">
        <v>38000</v>
      </c>
      <c r="J1106" s="23" t="s">
        <v>119</v>
      </c>
      <c r="K1106" s="13">
        <v>38000</v>
      </c>
      <c r="L1106" s="24">
        <v>7.51</v>
      </c>
      <c r="M1106" s="37">
        <f t="shared" si="104"/>
        <v>8</v>
      </c>
      <c r="N1106" s="24">
        <v>1.3440000000000001</v>
      </c>
      <c r="O1106" s="13">
        <v>2</v>
      </c>
      <c r="P1106" s="36">
        <f t="shared" si="105"/>
        <v>1.008</v>
      </c>
      <c r="Q1106" s="38">
        <f t="shared" si="106"/>
        <v>8.4</v>
      </c>
      <c r="R1106" s="37">
        <f t="shared" si="107"/>
        <v>8.4</v>
      </c>
      <c r="S1106" s="39">
        <f>IF(AND(I1106=38000,R1106&lt;=4.5,M1106&gt;8),'[1]Pricing Schedule'!$F$8+('[1]Pricing Schedule'!$F$9*M1106),
IF(AND(I1106=38000,R1106&lt;=4.5,M1106&lt;=8),'[1]Pricing Schedule'!$F$34+('[1]Pricing Schedule'!$F$36*M1106),
IF(AND(I1106=38000,R1106&gt;4.5,R1106&lt;=9,M1106&gt;8),'[1]Pricing Schedule'!$F$17+('[1]Pricing Schedule'!$F$18*M1106),
IF(AND(I1106=38000,R1106&gt;4.5,R1106&lt;=9,M1106&lt;=8),'[1]Pricing Schedule'!$F$34+('[1]Pricing Schedule'!$F$36*M1106),
IF(AND(I1106=38000,R1106&gt;9,R1106&lt;=12.8,M1106&gt;8),'[1]Pricing Schedule'!$F$26+('[1]Pricing Schedule'!$F$27*M1106),
IF(AND(I1106=38000,R1106&gt;9,R1106&lt;=12.8,M1106&lt;=8),'[1]Pricing Schedule'!$F$34+('[1]Pricing Schedule'!$F$36*M1106),
IF(AND(I1106=38000,R1106&gt;12.8,R1106&lt;=22.8),'[1]Pricing Schedule'!$F$34+('[1]Pricing Schedule'!$F$36*M1106),
IF(AND(I1106=38000,R1106&gt;22.8,R1106&lt;=30.2),'[1]Pricing Schedule'!$F$43+('[1]Pricing Schedule'!$F$45*M1106),
IF(AND(I1106=38000,R1106&gt;30.2,R1106&lt;=45.9),'[1]Pricing Schedule'!$F$52+('[1]Pricing Schedule'!$F$54*M1106),
IF(AND(I1106=38000,R1106&gt;45.9,R1106&lt;=123.4),'[1]Pricing Schedule'!$F$96+('[1]Pricing Schedule'!$F$97*M1106),
IF(AND(I1106=38000,R1106&gt;123.4,R1106&lt;=168.2,M1106&lt;=10),'[1]Pricing Schedule'!$F$103+('[1]Pricing Schedule'!$F$105*M1106),
IF(AND(I1106=38000,R1106&gt;123.4,R1106&lt;=168.2,M1106&gt;10),'[1]Pricing Schedule'!$F$111+('[1]Pricing Schedule'!$F$113*M1106),
IF(AND(I1106=38000,R1106&gt;157.4,R1106&lt;=336.4,M1106&lt;=10),('[1]Pricing Schedule'!$F$103+('[1]Pricing Schedule'!$F$105*M1106))*2,
IF(AND(I1106=38000,R1106&gt;157.4,R1106&lt;=336.4,M1106&gt;10),('[1]Pricing Schedule'!$F$111+('[1]Pricing Schedule'!$F$113*M1106))*2,
IF(AND(I1106=38000,R1106&gt;314.8,R1106&lt;=504.6,M1106&lt;=10),('[1]Pricing Schedule'!$F$103+('[1]Pricing Schedule'!$F$105*M1106))*3,
IF(AND(I1106=38000,R1106&gt;314.8,R1106&lt;=504.6,M1106&gt;10),('[1]Pricing Schedule'!$F$111+('[1]Pricing Schedule'!$F$113*M1106))*3,
IF(AND(I1106=38000,R1106&gt;472.2,R1106&lt;=672.8,M1106&lt;=10),('[1]Pricing Schedule'!$F$103+('[1]Pricing Schedule'!$F$105*M1106))*4,
IF(AND(I1106=38000,R1106&gt;472.2,R1106&lt;=672.8,M1106&gt;10),('[1]Pricing Schedule'!$F$111+('[1]Pricing Schedule'!$F$113*M1106))*4,
IF(AND(I1106=110000,R1106&lt;=12.8,M1106&gt;2),'[1]Pricing Schedule'!$F$62+('[1]Pricing Schedule'!$F$63*M1106),
IF(AND(I1106=110000,R1106&lt;=12.8,M1106&lt;=2),'[1]Pricing Schedule'!$F$96+('[1]Pricing Schedule'!$F$97*M1106),
IF(AND(I1106=110000,R1106&gt;12.8,R1106&lt;=22.8,M1106&gt;3),'[1]Pricing Schedule'!$F$71+('[1]Pricing Schedule'!$F$72*M1106),
IF(AND(I1106=110000,R1106&gt;12.8,R1106&lt;=22.8,M1106&lt;=3),'[1]Pricing Schedule'!$F$96+('[1]Pricing Schedule'!$F$97*M1106),
IF(AND(I1106=110000,R1106&gt;22.8,R1106&lt;=30.2),'[1]Pricing Schedule'!$F$80+('[1]Pricing Schedule'!$F$81*M1106),
IF(AND(I1106=110000,R1106&gt;30.2,R1106&lt;=45.9),'[1]Pricing Schedule'!$F$89+('[1]Pricing Schedule'!$F$90*M1106),
IF(AND(I1106=110000,R1106&gt;45.9,R1106&lt;=123.4),'[1]Pricing Schedule'!$F$96+('[1]Pricing Schedule'!$F$97*M1106),
IF(AND(I1106=110000,R1106&gt;123.4,R1106&lt;=168.2,M1106&lt;=10),'[1]Pricing Schedule'!$F$103+('[1]Pricing Schedule'!$F$105*M1106),
IF(AND(I1106=110000,R1106&gt;123.4,R1106&lt;=168.2,M1106&gt;10),'[1]Pricing Schedule'!$F$111+('[1]Pricing Schedule'!$F$113*M1106),
IF(AND(I1106=110000,R1106&gt;168.2,R1106&lt;=336.4,M1106&lt;=10),('[1]Pricing Schedule'!$F$103+('[1]Pricing Schedule'!$F$105*M1106))*2,
IF(AND(I1106=110000,R1106&gt;168.2,R1106&lt;=336.4,M1106&gt;10),('[1]Pricing Schedule'!$F$111+('[1]Pricing Schedule'!$F$113*M1106))*2,
IF(AND(I1106=110000,R1106&gt;336.4,R1106&lt;=504.6,M1106&lt;=10),('[1]Pricing Schedule'!$F$103+('[1]Pricing Schedule'!$F$105*M1106))*3,
IF(AND(I1106=110000,R1106&gt;336.4,R1106&lt;=504.6,M1106&gt;10),('[1]Pricing Schedule'!$F$111+('[1]Pricing Schedule'!$F$113*M1106))*3,
IF(AND(I1106=110000,R1106&gt;504.6,R1106&lt;=672.8,M1106&lt;=10),('[1]Pricing Schedule'!$F$103+('[1]Pricing Schedule'!$F$105*M1106))*4,
IF(AND(I1106=110000,R1106&gt;504.6,R1106&lt;=672.8,M1106&gt;10),('[1]Pricing Schedule'!$F$111+('[1]Pricing Schedule'!$F$113*M1106))*4,
IF(AND(I1106=110000,R1106&gt;672.8,R1106&lt;=841,M1106&lt;=10),('[1]Pricing Schedule'!$F$103+('[1]Pricing Schedule'!$F$105*M1106))*5,
IF(AND(I1106=110000,R1106&gt;672.8,R1106&lt;=841,M1106&gt;10),('[1]Pricing Schedule'!$F$111+('[1]Pricing Schedule'!$F$113*M1106))*5,
IF(AND(I1106=110000,R1106&gt;672.8,R1106&lt;=841,M1106&lt;=10),('[1]Pricing Schedule'!$F$103+('[1]Pricing Schedule'!$F$105*M1106))*5,
IF(AND(I1106=110000,R1106&gt;672.8,R1106&lt;=841,M1106&gt;10),('[1]Pricing Schedule'!$F$111+('[1]Pricing Schedule'!$F$113*M1106))*5,
IF(AND(I1106=110000,R1106&gt;1345.6,R1106&lt;=1513.8,M1106&lt;=10),('[1]Pricing Schedule'!$F$103+('[1]Pricing Schedule'!$F$105*M1106))*9,
IF(AND(I1106=110000,R1106&gt;1345.6,R1106&lt;=1513.8,M1106&gt;10),('[1]Pricing Schedule'!$F$111+('[1]Pricing Schedule'!$F$113*M1106))*9,
9999999999)))))))))))))))))))))))))))))))))))))))</f>
        <v>909950</v>
      </c>
      <c r="T1106" s="21">
        <f>IF(AND(I1106=38000,R1106&lt;=4.5,M1106&gt;8),'[1]Pricing Schedule'!$J$9,
IF(AND(I1106=38000,R1106&lt;=4.5,M1106&lt;=8),'[1]Pricing Schedule'!$J$36,
IF(AND(I1106=38000,R1106&gt;4.5,R1106&lt;=9,M1106&gt;8),'[1]Pricing Schedule'!$J$18,
IF(AND(I1106=38000,R1106&gt;4.5,R1106&lt;=9,M1106&lt;=8),'[1]Pricing Schedule'!$J$36,
IF(AND(I1106=38000,R1106&gt;9,R1106&lt;=12.8,M1106&gt;8),'[1]Pricing Schedule'!$J$27,
IF(AND(I1106=38000,R1106&gt;9,R1106&lt;=12.8,M1106&lt;=8),'[1]Pricing Schedule'!$J$36,
IF(AND(I1106=38000,R1106&gt;12.8,R1106&lt;=22.8),'[1]Pricing Schedule'!$J$36,
IF(AND(I1106=38000,R1106&gt;22.8,R1106&lt;=30.2),'[1]Pricing Schedule'!$J$45,
IF(AND(I1106=38000,R1106&gt;30.2,R1106&lt;=45.9),'[1]Pricing Schedule'!$J$54,
IF(AND(I1106=38000,R1106&gt;45.9,R1106&lt;=123.4),'[1]Pricing Schedule'!$J$97,
IF(AND(I1106=38000,R1106&gt;123.4,R1106&lt;=168.2,M1106&lt;=10),'[1]Pricing Schedule'!$J$105,
IF(AND(I1106=38000,R1106&gt;123.4,R1106&lt;=168.2,M1106&gt;10),'[1]Pricing Schedule'!$J$113,
IF(AND(I1106=38000,R1106&gt;168.2,R1106&lt;=336.4,M1106&lt;=10),('[1]Pricing Schedule'!$J$105),
IF(AND(I1106=38000,R1106&gt;168.2,R1106&lt;=336.4,M1106&gt;10),('[1]Pricing Schedule'!$J$113),
IF(AND(I1106=38000,R1106&gt;336.4,R1106&lt;=504.6,M1106&lt;=10),('[1]Pricing Schedule'!$J$105),
IF(AND(I1106=38000,R1106&gt;336.4,R1106&lt;=504.6,M1106&gt;10),('[1]Pricing Schedule'!$J$113),
IF(AND(I1106=38000,R1106&gt;504.6,R1106&lt;=672.8,M1106&lt;=10),('[1]Pricing Schedule'!$J$105),
IF(AND(I1106=38000,R1106&gt;504.6,R1106&lt;=672.8,M1106&gt;10),('[1]Pricing Schedule'!$J$113),
IF(AND(I1106=110000,R1106&lt;=12.8,M1106&gt;2),'[1]Pricing Schedule'!$J$63,
IF(AND(I1106=110000,R1106&lt;=12.8,M1106&lt;=2),'[1]Pricing Schedule'!$J$97,
IF(AND(I1106=110000,R1106&gt;12.8,R1106&lt;=22.8,M1106&gt;3),'[1]Pricing Schedule'!$J$72,
IF(AND(I1106=110000,R1106&gt;12.8,R1106&lt;=22.8,M1106&lt;=3),'[1]Pricing Schedule'!$J$97,
IF(AND(I1106=110000,R1106&gt;22.8,R1106&lt;=30.2),'[1]Pricing Schedule'!$J$81,
IF(AND(I1106=110000,R1106&gt;30.2,R1106&lt;=45.9),'[1]Pricing Schedule'!$J$90,
IF(AND(I1106=110000,R1106&gt;45.9,R1106&lt;=123.4),'[1]Pricing Schedule'!$J$97,
IF(AND(I1106=110000,R1106&gt;123.4,R1106&lt;=168.2,M1106&lt;=10),'[1]Pricing Schedule'!$J$105,
IF(AND(I1106=110000,R1106&gt;123.4,R1106&lt;=168.2,M1106&gt;10),'[1]Pricing Schedule'!$J$113,
IF(AND(I1106=110000,R1106&gt;168.2,R1106&lt;=336.2,M1106&lt;=10),('[1]Pricing Schedule'!$J$105),
IF(AND(I1106=110000,R1106&gt;168.2,R1106&lt;=336.2,M1106&gt;10),('[1]Pricing Schedule'!$J$113),
IF(AND(I1106=110000,R1106&gt;336.4,R1106&lt;=504.6,M1106&lt;=10),('[1]Pricing Schedule'!$J$105),
IF(AND(I1106=110000,R1106&gt;336.4,R1106&lt;=504.6,M1106&gt;10),('[1]Pricing Schedule'!$J$113),
IF(AND(I1106=110000,R1106&gt;504.6,R1106&lt;=672.8,M1106&lt;=10),('[1]Pricing Schedule'!$J$105),
IF(AND(I1106=110000,R1106&gt;504.6,R1106&lt;=672.8,M1106&gt;10),('[1]Pricing Schedule'!$J$113),
IF(AND(I1106=110000,R1106&gt;672.8,R1106&lt;=841,M1106&lt;=10),('[1]Pricing Schedule'!$J$105),
IF(AND(I1106=110000,R1106&gt;672.8,R1106&lt;=841,M1106&gt;10),('[1]Pricing Schedule'!$J$113),
IF(AND(I1106=110000,R1106&gt;1682,R1106&lt;=1850.2,M1106&lt;=10),('[1]Pricing Schedule'!$J$105),
IF(AND(I1106=110000,R1106&gt;1682,R1106&lt;=1850.2,M1106&gt;10),('[1]Pricing Schedule'!$J$113),
IF(AND(I1106=110000,R1106&gt;2018.4,R1106&lt;=2186.6,M1106&lt;=10),('[1]Pricing Schedule'!$J$105),
IF(AND(I1106=110000,R1106&gt;2018.4,R1106&lt;=2186.6,M1106&gt;10),('[1]Pricing Schedule'!$J$113),999999999)))))))))))))))))))))))))))))))))))))))</f>
        <v>4</v>
      </c>
      <c r="U1106" s="40">
        <f t="shared" si="108"/>
        <v>108327.38095238095</v>
      </c>
      <c r="V1106" s="41">
        <f t="shared" si="109"/>
        <v>9.2312764437606454</v>
      </c>
      <c r="Y1106" s="23">
        <v>321</v>
      </c>
      <c r="Z1106" s="23">
        <v>699</v>
      </c>
      <c r="AR1106" s="35"/>
    </row>
    <row r="1107" spans="1:44">
      <c r="A1107" s="23">
        <v>1108</v>
      </c>
      <c r="B1107" s="23">
        <v>1108</v>
      </c>
      <c r="C1107" s="23" t="s">
        <v>1627</v>
      </c>
      <c r="D1107" s="23" t="s">
        <v>110</v>
      </c>
      <c r="E1107" s="23" t="s">
        <v>110</v>
      </c>
      <c r="F1107" s="23" t="s">
        <v>199</v>
      </c>
      <c r="G1107" s="23" t="s">
        <v>200</v>
      </c>
      <c r="H1107" s="23" t="s">
        <v>113</v>
      </c>
      <c r="I1107" s="13">
        <v>38000</v>
      </c>
      <c r="J1107" s="13">
        <v>38000</v>
      </c>
      <c r="K1107" s="23" t="s">
        <v>119</v>
      </c>
      <c r="L1107" s="24">
        <v>8.7579999999999991</v>
      </c>
      <c r="M1107" s="37">
        <f t="shared" si="104"/>
        <v>9</v>
      </c>
      <c r="N1107" s="24">
        <v>0.80300000000000005</v>
      </c>
      <c r="O1107" s="13">
        <v>2</v>
      </c>
      <c r="P1107" s="36">
        <f t="shared" si="105"/>
        <v>0.60225000000000006</v>
      </c>
      <c r="Q1107" s="38">
        <f t="shared" si="106"/>
        <v>4.2</v>
      </c>
      <c r="R1107" s="37">
        <f t="shared" si="107"/>
        <v>4.2</v>
      </c>
      <c r="S1107" s="39">
        <f>IF(AND(I1107=38000,R1107&lt;=4.5,M1107&gt;8),'[1]Pricing Schedule'!$F$8+('[1]Pricing Schedule'!$F$9*M1107),
IF(AND(I1107=38000,R1107&lt;=4.5,M1107&lt;=8),'[1]Pricing Schedule'!$F$34+('[1]Pricing Schedule'!$F$36*M1107),
IF(AND(I1107=38000,R1107&gt;4.5,R1107&lt;=9,M1107&gt;8),'[1]Pricing Schedule'!$F$17+('[1]Pricing Schedule'!$F$18*M1107),
IF(AND(I1107=38000,R1107&gt;4.5,R1107&lt;=9,M1107&lt;=8),'[1]Pricing Schedule'!$F$34+('[1]Pricing Schedule'!$F$36*M1107),
IF(AND(I1107=38000,R1107&gt;9,R1107&lt;=12.8,M1107&gt;8),'[1]Pricing Schedule'!$F$26+('[1]Pricing Schedule'!$F$27*M1107),
IF(AND(I1107=38000,R1107&gt;9,R1107&lt;=12.8,M1107&lt;=8),'[1]Pricing Schedule'!$F$34+('[1]Pricing Schedule'!$F$36*M1107),
IF(AND(I1107=38000,R1107&gt;12.8,R1107&lt;=22.8),'[1]Pricing Schedule'!$F$34+('[1]Pricing Schedule'!$F$36*M1107),
IF(AND(I1107=38000,R1107&gt;22.8,R1107&lt;=30.2),'[1]Pricing Schedule'!$F$43+('[1]Pricing Schedule'!$F$45*M1107),
IF(AND(I1107=38000,R1107&gt;30.2,R1107&lt;=45.9),'[1]Pricing Schedule'!$F$52+('[1]Pricing Schedule'!$F$54*M1107),
IF(AND(I1107=38000,R1107&gt;45.9,R1107&lt;=123.4),'[1]Pricing Schedule'!$F$96+('[1]Pricing Schedule'!$F$97*M1107),
IF(AND(I1107=38000,R1107&gt;123.4,R1107&lt;=168.2,M1107&lt;=10),'[1]Pricing Schedule'!$F$103+('[1]Pricing Schedule'!$F$105*M1107),
IF(AND(I1107=38000,R1107&gt;123.4,R1107&lt;=168.2,M1107&gt;10),'[1]Pricing Schedule'!$F$111+('[1]Pricing Schedule'!$F$113*M1107),
IF(AND(I1107=38000,R1107&gt;157.4,R1107&lt;=336.4,M1107&lt;=10),('[1]Pricing Schedule'!$F$103+('[1]Pricing Schedule'!$F$105*M1107))*2,
IF(AND(I1107=38000,R1107&gt;157.4,R1107&lt;=336.4,M1107&gt;10),('[1]Pricing Schedule'!$F$111+('[1]Pricing Schedule'!$F$113*M1107))*2,
IF(AND(I1107=38000,R1107&gt;314.8,R1107&lt;=504.6,M1107&lt;=10),('[1]Pricing Schedule'!$F$103+('[1]Pricing Schedule'!$F$105*M1107))*3,
IF(AND(I1107=38000,R1107&gt;314.8,R1107&lt;=504.6,M1107&gt;10),('[1]Pricing Schedule'!$F$111+('[1]Pricing Schedule'!$F$113*M1107))*3,
IF(AND(I1107=38000,R1107&gt;472.2,R1107&lt;=672.8,M1107&lt;=10),('[1]Pricing Schedule'!$F$103+('[1]Pricing Schedule'!$F$105*M1107))*4,
IF(AND(I1107=38000,R1107&gt;472.2,R1107&lt;=672.8,M1107&gt;10),('[1]Pricing Schedule'!$F$111+('[1]Pricing Schedule'!$F$113*M1107))*4,
IF(AND(I1107=110000,R1107&lt;=12.8,M1107&gt;2),'[1]Pricing Schedule'!$F$62+('[1]Pricing Schedule'!$F$63*M1107),
IF(AND(I1107=110000,R1107&lt;=12.8,M1107&lt;=2),'[1]Pricing Schedule'!$F$96+('[1]Pricing Schedule'!$F$97*M1107),
IF(AND(I1107=110000,R1107&gt;12.8,R1107&lt;=22.8,M1107&gt;3),'[1]Pricing Schedule'!$F$71+('[1]Pricing Schedule'!$F$72*M1107),
IF(AND(I1107=110000,R1107&gt;12.8,R1107&lt;=22.8,M1107&lt;=3),'[1]Pricing Schedule'!$F$96+('[1]Pricing Schedule'!$F$97*M1107),
IF(AND(I1107=110000,R1107&gt;22.8,R1107&lt;=30.2),'[1]Pricing Schedule'!$F$80+('[1]Pricing Schedule'!$F$81*M1107),
IF(AND(I1107=110000,R1107&gt;30.2,R1107&lt;=45.9),'[1]Pricing Schedule'!$F$89+('[1]Pricing Schedule'!$F$90*M1107),
IF(AND(I1107=110000,R1107&gt;45.9,R1107&lt;=123.4),'[1]Pricing Schedule'!$F$96+('[1]Pricing Schedule'!$F$97*M1107),
IF(AND(I1107=110000,R1107&gt;123.4,R1107&lt;=168.2,M1107&lt;=10),'[1]Pricing Schedule'!$F$103+('[1]Pricing Schedule'!$F$105*M1107),
IF(AND(I1107=110000,R1107&gt;123.4,R1107&lt;=168.2,M1107&gt;10),'[1]Pricing Schedule'!$F$111+('[1]Pricing Schedule'!$F$113*M1107),
IF(AND(I1107=110000,R1107&gt;168.2,R1107&lt;=336.4,M1107&lt;=10),('[1]Pricing Schedule'!$F$103+('[1]Pricing Schedule'!$F$105*M1107))*2,
IF(AND(I1107=110000,R1107&gt;168.2,R1107&lt;=336.4,M1107&gt;10),('[1]Pricing Schedule'!$F$111+('[1]Pricing Schedule'!$F$113*M1107))*2,
IF(AND(I1107=110000,R1107&gt;336.4,R1107&lt;=504.6,M1107&lt;=10),('[1]Pricing Schedule'!$F$103+('[1]Pricing Schedule'!$F$105*M1107))*3,
IF(AND(I1107=110000,R1107&gt;336.4,R1107&lt;=504.6,M1107&gt;10),('[1]Pricing Schedule'!$F$111+('[1]Pricing Schedule'!$F$113*M1107))*3,
IF(AND(I1107=110000,R1107&gt;504.6,R1107&lt;=672.8,M1107&lt;=10),('[1]Pricing Schedule'!$F$103+('[1]Pricing Schedule'!$F$105*M1107))*4,
IF(AND(I1107=110000,R1107&gt;504.6,R1107&lt;=672.8,M1107&gt;10),('[1]Pricing Schedule'!$F$111+('[1]Pricing Schedule'!$F$113*M1107))*4,
IF(AND(I1107=110000,R1107&gt;672.8,R1107&lt;=841,M1107&lt;=10),('[1]Pricing Schedule'!$F$103+('[1]Pricing Schedule'!$F$105*M1107))*5,
IF(AND(I1107=110000,R1107&gt;672.8,R1107&lt;=841,M1107&gt;10),('[1]Pricing Schedule'!$F$111+('[1]Pricing Schedule'!$F$113*M1107))*5,
IF(AND(I1107=110000,R1107&gt;672.8,R1107&lt;=841,M1107&lt;=10),('[1]Pricing Schedule'!$F$103+('[1]Pricing Schedule'!$F$105*M1107))*5,
IF(AND(I1107=110000,R1107&gt;672.8,R1107&lt;=841,M1107&gt;10),('[1]Pricing Schedule'!$F$111+('[1]Pricing Schedule'!$F$113*M1107))*5,
IF(AND(I1107=110000,R1107&gt;1345.6,R1107&lt;=1513.8,M1107&lt;=10),('[1]Pricing Schedule'!$F$103+('[1]Pricing Schedule'!$F$105*M1107))*9,
IF(AND(I1107=110000,R1107&gt;1345.6,R1107&lt;=1513.8,M1107&gt;10),('[1]Pricing Schedule'!$F$111+('[1]Pricing Schedule'!$F$113*M1107))*9,
9999999999)))))))))))))))))))))))))))))))))))))))</f>
        <v>1334440</v>
      </c>
      <c r="T1107" s="21">
        <f>IF(AND(I1107=38000,R1107&lt;=4.5,M1107&gt;8),'[1]Pricing Schedule'!$J$9,
IF(AND(I1107=38000,R1107&lt;=4.5,M1107&lt;=8),'[1]Pricing Schedule'!$J$36,
IF(AND(I1107=38000,R1107&gt;4.5,R1107&lt;=9,M1107&gt;8),'[1]Pricing Schedule'!$J$18,
IF(AND(I1107=38000,R1107&gt;4.5,R1107&lt;=9,M1107&lt;=8),'[1]Pricing Schedule'!$J$36,
IF(AND(I1107=38000,R1107&gt;9,R1107&lt;=12.8,M1107&gt;8),'[1]Pricing Schedule'!$J$27,
IF(AND(I1107=38000,R1107&gt;9,R1107&lt;=12.8,M1107&lt;=8),'[1]Pricing Schedule'!$J$36,
IF(AND(I1107=38000,R1107&gt;12.8,R1107&lt;=22.8),'[1]Pricing Schedule'!$J$36,
IF(AND(I1107=38000,R1107&gt;22.8,R1107&lt;=30.2),'[1]Pricing Schedule'!$J$45,
IF(AND(I1107=38000,R1107&gt;30.2,R1107&lt;=45.9),'[1]Pricing Schedule'!$J$54,
IF(AND(I1107=38000,R1107&gt;45.9,R1107&lt;=123.4),'[1]Pricing Schedule'!$J$97,
IF(AND(I1107=38000,R1107&gt;123.4,R1107&lt;=168.2,M1107&lt;=10),'[1]Pricing Schedule'!$J$105,
IF(AND(I1107=38000,R1107&gt;123.4,R1107&lt;=168.2,M1107&gt;10),'[1]Pricing Schedule'!$J$113,
IF(AND(I1107=38000,R1107&gt;168.2,R1107&lt;=336.4,M1107&lt;=10),('[1]Pricing Schedule'!$J$105),
IF(AND(I1107=38000,R1107&gt;168.2,R1107&lt;=336.4,M1107&gt;10),('[1]Pricing Schedule'!$J$113),
IF(AND(I1107=38000,R1107&gt;336.4,R1107&lt;=504.6,M1107&lt;=10),('[1]Pricing Schedule'!$J$105),
IF(AND(I1107=38000,R1107&gt;336.4,R1107&lt;=504.6,M1107&gt;10),('[1]Pricing Schedule'!$J$113),
IF(AND(I1107=38000,R1107&gt;504.6,R1107&lt;=672.8,M1107&lt;=10),('[1]Pricing Schedule'!$J$105),
IF(AND(I1107=38000,R1107&gt;504.6,R1107&lt;=672.8,M1107&gt;10),('[1]Pricing Schedule'!$J$113),
IF(AND(I1107=110000,R1107&lt;=12.8,M1107&gt;2),'[1]Pricing Schedule'!$J$63,
IF(AND(I1107=110000,R1107&lt;=12.8,M1107&lt;=2),'[1]Pricing Schedule'!$J$97,
IF(AND(I1107=110000,R1107&gt;12.8,R1107&lt;=22.8,M1107&gt;3),'[1]Pricing Schedule'!$J$72,
IF(AND(I1107=110000,R1107&gt;12.8,R1107&lt;=22.8,M1107&lt;=3),'[1]Pricing Schedule'!$J$97,
IF(AND(I1107=110000,R1107&gt;22.8,R1107&lt;=30.2),'[1]Pricing Schedule'!$J$81,
IF(AND(I1107=110000,R1107&gt;30.2,R1107&lt;=45.9),'[1]Pricing Schedule'!$J$90,
IF(AND(I1107=110000,R1107&gt;45.9,R1107&lt;=123.4),'[1]Pricing Schedule'!$J$97,
IF(AND(I1107=110000,R1107&gt;123.4,R1107&lt;=168.2,M1107&lt;=10),'[1]Pricing Schedule'!$J$105,
IF(AND(I1107=110000,R1107&gt;123.4,R1107&lt;=168.2,M1107&gt;10),'[1]Pricing Schedule'!$J$113,
IF(AND(I1107=110000,R1107&gt;168.2,R1107&lt;=336.2,M1107&lt;=10),('[1]Pricing Schedule'!$J$105),
IF(AND(I1107=110000,R1107&gt;168.2,R1107&lt;=336.2,M1107&gt;10),('[1]Pricing Schedule'!$J$113),
IF(AND(I1107=110000,R1107&gt;336.4,R1107&lt;=504.6,M1107&lt;=10),('[1]Pricing Schedule'!$J$105),
IF(AND(I1107=110000,R1107&gt;336.4,R1107&lt;=504.6,M1107&gt;10),('[1]Pricing Schedule'!$J$113),
IF(AND(I1107=110000,R1107&gt;504.6,R1107&lt;=672.8,M1107&lt;=10),('[1]Pricing Schedule'!$J$105),
IF(AND(I1107=110000,R1107&gt;504.6,R1107&lt;=672.8,M1107&gt;10),('[1]Pricing Schedule'!$J$113),
IF(AND(I1107=110000,R1107&gt;672.8,R1107&lt;=841,M1107&lt;=10),('[1]Pricing Schedule'!$J$105),
IF(AND(I1107=110000,R1107&gt;672.8,R1107&lt;=841,M1107&gt;10),('[1]Pricing Schedule'!$J$113),
IF(AND(I1107=110000,R1107&gt;1682,R1107&lt;=1850.2,M1107&lt;=10),('[1]Pricing Schedule'!$J$105),
IF(AND(I1107=110000,R1107&gt;1682,R1107&lt;=1850.2,M1107&gt;10),('[1]Pricing Schedule'!$J$113),
IF(AND(I1107=110000,R1107&gt;2018.4,R1107&lt;=2186.6,M1107&lt;=10),('[1]Pricing Schedule'!$J$105),
IF(AND(I1107=110000,R1107&gt;2018.4,R1107&lt;=2186.6,M1107&gt;10),('[1]Pricing Schedule'!$J$113),999999999)))))))))))))))))))))))))))))))))))))))</f>
        <v>1</v>
      </c>
      <c r="U1107" s="40">
        <f t="shared" si="108"/>
        <v>317723.80952380953</v>
      </c>
      <c r="V1107" s="41">
        <f t="shared" si="109"/>
        <v>3.1473876682353645</v>
      </c>
      <c r="Y1107" s="23">
        <v>105</v>
      </c>
      <c r="Z1107" s="23">
        <v>151</v>
      </c>
      <c r="AR1107" s="35"/>
    </row>
    <row r="1108" spans="1:44">
      <c r="A1108" s="23">
        <v>1109</v>
      </c>
      <c r="B1108" s="23">
        <v>1109</v>
      </c>
      <c r="C1108" s="23" t="s">
        <v>1628</v>
      </c>
      <c r="D1108" s="23" t="s">
        <v>149</v>
      </c>
      <c r="E1108" s="23" t="s">
        <v>149</v>
      </c>
      <c r="F1108" s="23" t="s">
        <v>1629</v>
      </c>
      <c r="G1108" s="23" t="s">
        <v>1630</v>
      </c>
      <c r="H1108" s="23" t="s">
        <v>133</v>
      </c>
      <c r="I1108" s="13">
        <v>110000</v>
      </c>
      <c r="L1108" s="24">
        <v>5.9290000000000003</v>
      </c>
      <c r="M1108" s="37">
        <f t="shared" si="104"/>
        <v>6</v>
      </c>
      <c r="N1108" s="24">
        <v>0.97899999999999998</v>
      </c>
      <c r="O1108" s="13">
        <v>2</v>
      </c>
      <c r="P1108" s="36">
        <f t="shared" si="105"/>
        <v>0.73424999999999996</v>
      </c>
      <c r="Q1108" s="38">
        <f t="shared" si="106"/>
        <v>8.4</v>
      </c>
      <c r="R1108" s="37">
        <f t="shared" si="107"/>
        <v>8.4</v>
      </c>
      <c r="S1108" s="39">
        <f>IF(AND(I1108=38000,R1108&lt;=4.5,M1108&gt;8),'[1]Pricing Schedule'!$F$8+('[1]Pricing Schedule'!$F$9*M1108),
IF(AND(I1108=38000,R1108&lt;=4.5,M1108&lt;=8),'[1]Pricing Schedule'!$F$34+('[1]Pricing Schedule'!$F$36*M1108),
IF(AND(I1108=38000,R1108&gt;4.5,R1108&lt;=9,M1108&gt;8),'[1]Pricing Schedule'!$F$17+('[1]Pricing Schedule'!$F$18*M1108),
IF(AND(I1108=38000,R1108&gt;4.5,R1108&lt;=9,M1108&lt;=8),'[1]Pricing Schedule'!$F$34+('[1]Pricing Schedule'!$F$36*M1108),
IF(AND(I1108=38000,R1108&gt;9,R1108&lt;=12.8,M1108&gt;8),'[1]Pricing Schedule'!$F$26+('[1]Pricing Schedule'!$F$27*M1108),
IF(AND(I1108=38000,R1108&gt;9,R1108&lt;=12.8,M1108&lt;=8),'[1]Pricing Schedule'!$F$34+('[1]Pricing Schedule'!$F$36*M1108),
IF(AND(I1108=38000,R1108&gt;12.8,R1108&lt;=22.8),'[1]Pricing Schedule'!$F$34+('[1]Pricing Schedule'!$F$36*M1108),
IF(AND(I1108=38000,R1108&gt;22.8,R1108&lt;=30.2),'[1]Pricing Schedule'!$F$43+('[1]Pricing Schedule'!$F$45*M1108),
IF(AND(I1108=38000,R1108&gt;30.2,R1108&lt;=45.9),'[1]Pricing Schedule'!$F$52+('[1]Pricing Schedule'!$F$54*M1108),
IF(AND(I1108=38000,R1108&gt;45.9,R1108&lt;=123.4),'[1]Pricing Schedule'!$F$96+('[1]Pricing Schedule'!$F$97*M1108),
IF(AND(I1108=38000,R1108&gt;123.4,R1108&lt;=168.2,M1108&lt;=10),'[1]Pricing Schedule'!$F$103+('[1]Pricing Schedule'!$F$105*M1108),
IF(AND(I1108=38000,R1108&gt;123.4,R1108&lt;=168.2,M1108&gt;10),'[1]Pricing Schedule'!$F$111+('[1]Pricing Schedule'!$F$113*M1108),
IF(AND(I1108=38000,R1108&gt;157.4,R1108&lt;=336.4,M1108&lt;=10),('[1]Pricing Schedule'!$F$103+('[1]Pricing Schedule'!$F$105*M1108))*2,
IF(AND(I1108=38000,R1108&gt;157.4,R1108&lt;=336.4,M1108&gt;10),('[1]Pricing Schedule'!$F$111+('[1]Pricing Schedule'!$F$113*M1108))*2,
IF(AND(I1108=38000,R1108&gt;314.8,R1108&lt;=504.6,M1108&lt;=10),('[1]Pricing Schedule'!$F$103+('[1]Pricing Schedule'!$F$105*M1108))*3,
IF(AND(I1108=38000,R1108&gt;314.8,R1108&lt;=504.6,M1108&gt;10),('[1]Pricing Schedule'!$F$111+('[1]Pricing Schedule'!$F$113*M1108))*3,
IF(AND(I1108=38000,R1108&gt;472.2,R1108&lt;=672.8,M1108&lt;=10),('[1]Pricing Schedule'!$F$103+('[1]Pricing Schedule'!$F$105*M1108))*4,
IF(AND(I1108=38000,R1108&gt;472.2,R1108&lt;=672.8,M1108&gt;10),('[1]Pricing Schedule'!$F$111+('[1]Pricing Schedule'!$F$113*M1108))*4,
IF(AND(I1108=110000,R1108&lt;=12.8,M1108&gt;2),'[1]Pricing Schedule'!$F$62+('[1]Pricing Schedule'!$F$63*M1108),
IF(AND(I1108=110000,R1108&lt;=12.8,M1108&lt;=2),'[1]Pricing Schedule'!$F$96+('[1]Pricing Schedule'!$F$97*M1108),
IF(AND(I1108=110000,R1108&gt;12.8,R1108&lt;=22.8,M1108&gt;3),'[1]Pricing Schedule'!$F$71+('[1]Pricing Schedule'!$F$72*M1108),
IF(AND(I1108=110000,R1108&gt;12.8,R1108&lt;=22.8,M1108&lt;=3),'[1]Pricing Schedule'!$F$96+('[1]Pricing Schedule'!$F$97*M1108),
IF(AND(I1108=110000,R1108&gt;22.8,R1108&lt;=30.2),'[1]Pricing Schedule'!$F$80+('[1]Pricing Schedule'!$F$81*M1108),
IF(AND(I1108=110000,R1108&gt;30.2,R1108&lt;=45.9),'[1]Pricing Schedule'!$F$89+('[1]Pricing Schedule'!$F$90*M1108),
IF(AND(I1108=110000,R1108&gt;45.9,R1108&lt;=123.4),'[1]Pricing Schedule'!$F$96+('[1]Pricing Schedule'!$F$97*M1108),
IF(AND(I1108=110000,R1108&gt;123.4,R1108&lt;=168.2,M1108&lt;=10),'[1]Pricing Schedule'!$F$103+('[1]Pricing Schedule'!$F$105*M1108),
IF(AND(I1108=110000,R1108&gt;123.4,R1108&lt;=168.2,M1108&gt;10),'[1]Pricing Schedule'!$F$111+('[1]Pricing Schedule'!$F$113*M1108),
IF(AND(I1108=110000,R1108&gt;168.2,R1108&lt;=336.4,M1108&lt;=10),('[1]Pricing Schedule'!$F$103+('[1]Pricing Schedule'!$F$105*M1108))*2,
IF(AND(I1108=110000,R1108&gt;168.2,R1108&lt;=336.4,M1108&gt;10),('[1]Pricing Schedule'!$F$111+('[1]Pricing Schedule'!$F$113*M1108))*2,
IF(AND(I1108=110000,R1108&gt;336.4,R1108&lt;=504.6,M1108&lt;=10),('[1]Pricing Schedule'!$F$103+('[1]Pricing Schedule'!$F$105*M1108))*3,
IF(AND(I1108=110000,R1108&gt;336.4,R1108&lt;=504.6,M1108&gt;10),('[1]Pricing Schedule'!$F$111+('[1]Pricing Schedule'!$F$113*M1108))*3,
IF(AND(I1108=110000,R1108&gt;504.6,R1108&lt;=672.8,M1108&lt;=10),('[1]Pricing Schedule'!$F$103+('[1]Pricing Schedule'!$F$105*M1108))*4,
IF(AND(I1108=110000,R1108&gt;504.6,R1108&lt;=672.8,M1108&gt;10),('[1]Pricing Schedule'!$F$111+('[1]Pricing Schedule'!$F$113*M1108))*4,
IF(AND(I1108=110000,R1108&gt;672.8,R1108&lt;=841,M1108&lt;=10),('[1]Pricing Schedule'!$F$103+('[1]Pricing Schedule'!$F$105*M1108))*5,
IF(AND(I1108=110000,R1108&gt;672.8,R1108&lt;=841,M1108&gt;10),('[1]Pricing Schedule'!$F$111+('[1]Pricing Schedule'!$F$113*M1108))*5,
IF(AND(I1108=110000,R1108&gt;672.8,R1108&lt;=841,M1108&lt;=10),('[1]Pricing Schedule'!$F$103+('[1]Pricing Schedule'!$F$105*M1108))*5,
IF(AND(I1108=110000,R1108&gt;672.8,R1108&lt;=841,M1108&gt;10),('[1]Pricing Schedule'!$F$111+('[1]Pricing Schedule'!$F$113*M1108))*5,
IF(AND(I1108=110000,R1108&gt;1345.6,R1108&lt;=1513.8,M1108&lt;=10),('[1]Pricing Schedule'!$F$103+('[1]Pricing Schedule'!$F$105*M1108))*9,
IF(AND(I1108=110000,R1108&gt;1345.6,R1108&lt;=1513.8,M1108&gt;10),('[1]Pricing Schedule'!$F$111+('[1]Pricing Schedule'!$F$113*M1108))*9,
9999999999)))))))))))))))))))))))))))))))))))))))</f>
        <v>1732670</v>
      </c>
      <c r="T1108" s="21">
        <f>IF(AND(I1108=38000,R1108&lt;=4.5,M1108&gt;8),'[1]Pricing Schedule'!$J$9,
IF(AND(I1108=38000,R1108&lt;=4.5,M1108&lt;=8),'[1]Pricing Schedule'!$J$36,
IF(AND(I1108=38000,R1108&gt;4.5,R1108&lt;=9,M1108&gt;8),'[1]Pricing Schedule'!$J$18,
IF(AND(I1108=38000,R1108&gt;4.5,R1108&lt;=9,M1108&lt;=8),'[1]Pricing Schedule'!$J$36,
IF(AND(I1108=38000,R1108&gt;9,R1108&lt;=12.8,M1108&gt;8),'[1]Pricing Schedule'!$J$27,
IF(AND(I1108=38000,R1108&gt;9,R1108&lt;=12.8,M1108&lt;=8),'[1]Pricing Schedule'!$J$36,
IF(AND(I1108=38000,R1108&gt;12.8,R1108&lt;=22.8),'[1]Pricing Schedule'!$J$36,
IF(AND(I1108=38000,R1108&gt;22.8,R1108&lt;=30.2),'[1]Pricing Schedule'!$J$45,
IF(AND(I1108=38000,R1108&gt;30.2,R1108&lt;=45.9),'[1]Pricing Schedule'!$J$54,
IF(AND(I1108=38000,R1108&gt;45.9,R1108&lt;=123.4),'[1]Pricing Schedule'!$J$97,
IF(AND(I1108=38000,R1108&gt;123.4,R1108&lt;=168.2,M1108&lt;=10),'[1]Pricing Schedule'!$J$105,
IF(AND(I1108=38000,R1108&gt;123.4,R1108&lt;=168.2,M1108&gt;10),'[1]Pricing Schedule'!$J$113,
IF(AND(I1108=38000,R1108&gt;168.2,R1108&lt;=336.4,M1108&lt;=10),('[1]Pricing Schedule'!$J$105),
IF(AND(I1108=38000,R1108&gt;168.2,R1108&lt;=336.4,M1108&gt;10),('[1]Pricing Schedule'!$J$113),
IF(AND(I1108=38000,R1108&gt;336.4,R1108&lt;=504.6,M1108&lt;=10),('[1]Pricing Schedule'!$J$105),
IF(AND(I1108=38000,R1108&gt;336.4,R1108&lt;=504.6,M1108&gt;10),('[1]Pricing Schedule'!$J$113),
IF(AND(I1108=38000,R1108&gt;504.6,R1108&lt;=672.8,M1108&lt;=10),('[1]Pricing Schedule'!$J$105),
IF(AND(I1108=38000,R1108&gt;504.6,R1108&lt;=672.8,M1108&gt;10),('[1]Pricing Schedule'!$J$113),
IF(AND(I1108=110000,R1108&lt;=12.8,M1108&gt;2),'[1]Pricing Schedule'!$J$63,
IF(AND(I1108=110000,R1108&lt;=12.8,M1108&lt;=2),'[1]Pricing Schedule'!$J$97,
IF(AND(I1108=110000,R1108&gt;12.8,R1108&lt;=22.8,M1108&gt;3),'[1]Pricing Schedule'!$J$72,
IF(AND(I1108=110000,R1108&gt;12.8,R1108&lt;=22.8,M1108&lt;=3),'[1]Pricing Schedule'!$J$97,
IF(AND(I1108=110000,R1108&gt;22.8,R1108&lt;=30.2),'[1]Pricing Schedule'!$J$81,
IF(AND(I1108=110000,R1108&gt;30.2,R1108&lt;=45.9),'[1]Pricing Schedule'!$J$90,
IF(AND(I1108=110000,R1108&gt;45.9,R1108&lt;=123.4),'[1]Pricing Schedule'!$J$97,
IF(AND(I1108=110000,R1108&gt;123.4,R1108&lt;=168.2,M1108&lt;=10),'[1]Pricing Schedule'!$J$105,
IF(AND(I1108=110000,R1108&gt;123.4,R1108&lt;=168.2,M1108&gt;10),'[1]Pricing Schedule'!$J$113,
IF(AND(I1108=110000,R1108&gt;168.2,R1108&lt;=336.2,M1108&lt;=10),('[1]Pricing Schedule'!$J$105),
IF(AND(I1108=110000,R1108&gt;168.2,R1108&lt;=336.2,M1108&gt;10),('[1]Pricing Schedule'!$J$113),
IF(AND(I1108=110000,R1108&gt;336.4,R1108&lt;=504.6,M1108&lt;=10),('[1]Pricing Schedule'!$J$105),
IF(AND(I1108=110000,R1108&gt;336.4,R1108&lt;=504.6,M1108&gt;10),('[1]Pricing Schedule'!$J$113),
IF(AND(I1108=110000,R1108&gt;504.6,R1108&lt;=672.8,M1108&lt;=10),('[1]Pricing Schedule'!$J$105),
IF(AND(I1108=110000,R1108&gt;504.6,R1108&lt;=672.8,M1108&gt;10),('[1]Pricing Schedule'!$J$113),
IF(AND(I1108=110000,R1108&gt;672.8,R1108&lt;=841,M1108&lt;=10),('[1]Pricing Schedule'!$J$105),
IF(AND(I1108=110000,R1108&gt;672.8,R1108&lt;=841,M1108&gt;10),('[1]Pricing Schedule'!$J$113),
IF(AND(I1108=110000,R1108&gt;1682,R1108&lt;=1850.2,M1108&lt;=10),('[1]Pricing Schedule'!$J$105),
IF(AND(I1108=110000,R1108&gt;1682,R1108&lt;=1850.2,M1108&gt;10),('[1]Pricing Schedule'!$J$113),
IF(AND(I1108=110000,R1108&gt;2018.4,R1108&lt;=2186.6,M1108&lt;=10),('[1]Pricing Schedule'!$J$105),
IF(AND(I1108=110000,R1108&gt;2018.4,R1108&lt;=2186.6,M1108&gt;10),('[1]Pricing Schedule'!$J$113),999999999)))))))))))))))))))))))))))))))))))))))</f>
        <v>7</v>
      </c>
      <c r="U1108" s="40">
        <f t="shared" si="108"/>
        <v>206270.23809523808</v>
      </c>
      <c r="V1108" s="41">
        <f t="shared" si="109"/>
        <v>4.8480091419600964</v>
      </c>
      <c r="Y1108" s="23">
        <v>596</v>
      </c>
      <c r="Z1108" s="23">
        <v>32</v>
      </c>
      <c r="AR1108" s="35"/>
    </row>
    <row r="1109" spans="1:44">
      <c r="A1109" s="23">
        <v>1110</v>
      </c>
      <c r="B1109" s="23">
        <v>1110</v>
      </c>
      <c r="C1109" s="23" t="s">
        <v>1631</v>
      </c>
      <c r="D1109" s="23" t="s">
        <v>1103</v>
      </c>
      <c r="E1109" s="23" t="s">
        <v>1103</v>
      </c>
      <c r="F1109" s="23" t="s">
        <v>1632</v>
      </c>
      <c r="G1109" s="23" t="s">
        <v>1633</v>
      </c>
      <c r="H1109" s="23" t="s">
        <v>133</v>
      </c>
      <c r="I1109" s="13">
        <v>110000</v>
      </c>
      <c r="J1109" s="13">
        <v>110000</v>
      </c>
      <c r="K1109" s="13">
        <v>38000</v>
      </c>
      <c r="L1109" s="24">
        <v>9.25</v>
      </c>
      <c r="M1109" s="37">
        <f t="shared" si="104"/>
        <v>10</v>
      </c>
      <c r="N1109" s="24">
        <v>0.67</v>
      </c>
      <c r="O1109" s="13">
        <v>2</v>
      </c>
      <c r="P1109" s="36">
        <f t="shared" si="105"/>
        <v>0.50250000000000006</v>
      </c>
      <c r="Q1109" s="38">
        <f t="shared" si="106"/>
        <v>4.2</v>
      </c>
      <c r="R1109" s="37">
        <f t="shared" si="107"/>
        <v>4.2</v>
      </c>
      <c r="S1109" s="39">
        <f>IF(AND(I1109=38000,R1109&lt;=4.5,M1109&gt;8),'[1]Pricing Schedule'!$F$8+('[1]Pricing Schedule'!$F$9*M1109),
IF(AND(I1109=38000,R1109&lt;=4.5,M1109&lt;=8),'[1]Pricing Schedule'!$F$34+('[1]Pricing Schedule'!$F$36*M1109),
IF(AND(I1109=38000,R1109&gt;4.5,R1109&lt;=9,M1109&gt;8),'[1]Pricing Schedule'!$F$17+('[1]Pricing Schedule'!$F$18*M1109),
IF(AND(I1109=38000,R1109&gt;4.5,R1109&lt;=9,M1109&lt;=8),'[1]Pricing Schedule'!$F$34+('[1]Pricing Schedule'!$F$36*M1109),
IF(AND(I1109=38000,R1109&gt;9,R1109&lt;=12.8,M1109&gt;8),'[1]Pricing Schedule'!$F$26+('[1]Pricing Schedule'!$F$27*M1109),
IF(AND(I1109=38000,R1109&gt;9,R1109&lt;=12.8,M1109&lt;=8),'[1]Pricing Schedule'!$F$34+('[1]Pricing Schedule'!$F$36*M1109),
IF(AND(I1109=38000,R1109&gt;12.8,R1109&lt;=22.8),'[1]Pricing Schedule'!$F$34+('[1]Pricing Schedule'!$F$36*M1109),
IF(AND(I1109=38000,R1109&gt;22.8,R1109&lt;=30.2),'[1]Pricing Schedule'!$F$43+('[1]Pricing Schedule'!$F$45*M1109),
IF(AND(I1109=38000,R1109&gt;30.2,R1109&lt;=45.9),'[1]Pricing Schedule'!$F$52+('[1]Pricing Schedule'!$F$54*M1109),
IF(AND(I1109=38000,R1109&gt;45.9,R1109&lt;=123.4),'[1]Pricing Schedule'!$F$96+('[1]Pricing Schedule'!$F$97*M1109),
IF(AND(I1109=38000,R1109&gt;123.4,R1109&lt;=168.2,M1109&lt;=10),'[1]Pricing Schedule'!$F$103+('[1]Pricing Schedule'!$F$105*M1109),
IF(AND(I1109=38000,R1109&gt;123.4,R1109&lt;=168.2,M1109&gt;10),'[1]Pricing Schedule'!$F$111+('[1]Pricing Schedule'!$F$113*M1109),
IF(AND(I1109=38000,R1109&gt;157.4,R1109&lt;=336.4,M1109&lt;=10),('[1]Pricing Schedule'!$F$103+('[1]Pricing Schedule'!$F$105*M1109))*2,
IF(AND(I1109=38000,R1109&gt;157.4,R1109&lt;=336.4,M1109&gt;10),('[1]Pricing Schedule'!$F$111+('[1]Pricing Schedule'!$F$113*M1109))*2,
IF(AND(I1109=38000,R1109&gt;314.8,R1109&lt;=504.6,M1109&lt;=10),('[1]Pricing Schedule'!$F$103+('[1]Pricing Schedule'!$F$105*M1109))*3,
IF(AND(I1109=38000,R1109&gt;314.8,R1109&lt;=504.6,M1109&gt;10),('[1]Pricing Schedule'!$F$111+('[1]Pricing Schedule'!$F$113*M1109))*3,
IF(AND(I1109=38000,R1109&gt;472.2,R1109&lt;=672.8,M1109&lt;=10),('[1]Pricing Schedule'!$F$103+('[1]Pricing Schedule'!$F$105*M1109))*4,
IF(AND(I1109=38000,R1109&gt;472.2,R1109&lt;=672.8,M1109&gt;10),('[1]Pricing Schedule'!$F$111+('[1]Pricing Schedule'!$F$113*M1109))*4,
IF(AND(I1109=110000,R1109&lt;=12.8,M1109&gt;2),'[1]Pricing Schedule'!$F$62+('[1]Pricing Schedule'!$F$63*M1109),
IF(AND(I1109=110000,R1109&lt;=12.8,M1109&lt;=2),'[1]Pricing Schedule'!$F$96+('[1]Pricing Schedule'!$F$97*M1109),
IF(AND(I1109=110000,R1109&gt;12.8,R1109&lt;=22.8,M1109&gt;3),'[1]Pricing Schedule'!$F$71+('[1]Pricing Schedule'!$F$72*M1109),
IF(AND(I1109=110000,R1109&gt;12.8,R1109&lt;=22.8,M1109&lt;=3),'[1]Pricing Schedule'!$F$96+('[1]Pricing Schedule'!$F$97*M1109),
IF(AND(I1109=110000,R1109&gt;22.8,R1109&lt;=30.2),'[1]Pricing Schedule'!$F$80+('[1]Pricing Schedule'!$F$81*M1109),
IF(AND(I1109=110000,R1109&gt;30.2,R1109&lt;=45.9),'[1]Pricing Schedule'!$F$89+('[1]Pricing Schedule'!$F$90*M1109),
IF(AND(I1109=110000,R1109&gt;45.9,R1109&lt;=123.4),'[1]Pricing Schedule'!$F$96+('[1]Pricing Schedule'!$F$97*M1109),
IF(AND(I1109=110000,R1109&gt;123.4,R1109&lt;=168.2,M1109&lt;=10),'[1]Pricing Schedule'!$F$103+('[1]Pricing Schedule'!$F$105*M1109),
IF(AND(I1109=110000,R1109&gt;123.4,R1109&lt;=168.2,M1109&gt;10),'[1]Pricing Schedule'!$F$111+('[1]Pricing Schedule'!$F$113*M1109),
IF(AND(I1109=110000,R1109&gt;168.2,R1109&lt;=336.4,M1109&lt;=10),('[1]Pricing Schedule'!$F$103+('[1]Pricing Schedule'!$F$105*M1109))*2,
IF(AND(I1109=110000,R1109&gt;168.2,R1109&lt;=336.4,M1109&gt;10),('[1]Pricing Schedule'!$F$111+('[1]Pricing Schedule'!$F$113*M1109))*2,
IF(AND(I1109=110000,R1109&gt;336.4,R1109&lt;=504.6,M1109&lt;=10),('[1]Pricing Schedule'!$F$103+('[1]Pricing Schedule'!$F$105*M1109))*3,
IF(AND(I1109=110000,R1109&gt;336.4,R1109&lt;=504.6,M1109&gt;10),('[1]Pricing Schedule'!$F$111+('[1]Pricing Schedule'!$F$113*M1109))*3,
IF(AND(I1109=110000,R1109&gt;504.6,R1109&lt;=672.8,M1109&lt;=10),('[1]Pricing Schedule'!$F$103+('[1]Pricing Schedule'!$F$105*M1109))*4,
IF(AND(I1109=110000,R1109&gt;504.6,R1109&lt;=672.8,M1109&gt;10),('[1]Pricing Schedule'!$F$111+('[1]Pricing Schedule'!$F$113*M1109))*4,
IF(AND(I1109=110000,R1109&gt;672.8,R1109&lt;=841,M1109&lt;=10),('[1]Pricing Schedule'!$F$103+('[1]Pricing Schedule'!$F$105*M1109))*5,
IF(AND(I1109=110000,R1109&gt;672.8,R1109&lt;=841,M1109&gt;10),('[1]Pricing Schedule'!$F$111+('[1]Pricing Schedule'!$F$113*M1109))*5,
IF(AND(I1109=110000,R1109&gt;672.8,R1109&lt;=841,M1109&lt;=10),('[1]Pricing Schedule'!$F$103+('[1]Pricing Schedule'!$F$105*M1109))*5,
IF(AND(I1109=110000,R1109&gt;672.8,R1109&lt;=841,M1109&gt;10),('[1]Pricing Schedule'!$F$111+('[1]Pricing Schedule'!$F$113*M1109))*5,
IF(AND(I1109=110000,R1109&gt;1345.6,R1109&lt;=1513.8,M1109&lt;=10),('[1]Pricing Schedule'!$F$103+('[1]Pricing Schedule'!$F$105*M1109))*9,
IF(AND(I1109=110000,R1109&gt;1345.6,R1109&lt;=1513.8,M1109&gt;10),('[1]Pricing Schedule'!$F$111+('[1]Pricing Schedule'!$F$113*M1109))*9,
9999999999)))))))))))))))))))))))))))))))))))))))</f>
        <v>1943470</v>
      </c>
      <c r="T1109" s="21">
        <f>IF(AND(I1109=38000,R1109&lt;=4.5,M1109&gt;8),'[1]Pricing Schedule'!$J$9,
IF(AND(I1109=38000,R1109&lt;=4.5,M1109&lt;=8),'[1]Pricing Schedule'!$J$36,
IF(AND(I1109=38000,R1109&gt;4.5,R1109&lt;=9,M1109&gt;8),'[1]Pricing Schedule'!$J$18,
IF(AND(I1109=38000,R1109&gt;4.5,R1109&lt;=9,M1109&lt;=8),'[1]Pricing Schedule'!$J$36,
IF(AND(I1109=38000,R1109&gt;9,R1109&lt;=12.8,M1109&gt;8),'[1]Pricing Schedule'!$J$27,
IF(AND(I1109=38000,R1109&gt;9,R1109&lt;=12.8,M1109&lt;=8),'[1]Pricing Schedule'!$J$36,
IF(AND(I1109=38000,R1109&gt;12.8,R1109&lt;=22.8),'[1]Pricing Schedule'!$J$36,
IF(AND(I1109=38000,R1109&gt;22.8,R1109&lt;=30.2),'[1]Pricing Schedule'!$J$45,
IF(AND(I1109=38000,R1109&gt;30.2,R1109&lt;=45.9),'[1]Pricing Schedule'!$J$54,
IF(AND(I1109=38000,R1109&gt;45.9,R1109&lt;=123.4),'[1]Pricing Schedule'!$J$97,
IF(AND(I1109=38000,R1109&gt;123.4,R1109&lt;=168.2,M1109&lt;=10),'[1]Pricing Schedule'!$J$105,
IF(AND(I1109=38000,R1109&gt;123.4,R1109&lt;=168.2,M1109&gt;10),'[1]Pricing Schedule'!$J$113,
IF(AND(I1109=38000,R1109&gt;168.2,R1109&lt;=336.4,M1109&lt;=10),('[1]Pricing Schedule'!$J$105),
IF(AND(I1109=38000,R1109&gt;168.2,R1109&lt;=336.4,M1109&gt;10),('[1]Pricing Schedule'!$J$113),
IF(AND(I1109=38000,R1109&gt;336.4,R1109&lt;=504.6,M1109&lt;=10),('[1]Pricing Schedule'!$J$105),
IF(AND(I1109=38000,R1109&gt;336.4,R1109&lt;=504.6,M1109&gt;10),('[1]Pricing Schedule'!$J$113),
IF(AND(I1109=38000,R1109&gt;504.6,R1109&lt;=672.8,M1109&lt;=10),('[1]Pricing Schedule'!$J$105),
IF(AND(I1109=38000,R1109&gt;504.6,R1109&lt;=672.8,M1109&gt;10),('[1]Pricing Schedule'!$J$113),
IF(AND(I1109=110000,R1109&lt;=12.8,M1109&gt;2),'[1]Pricing Schedule'!$J$63,
IF(AND(I1109=110000,R1109&lt;=12.8,M1109&lt;=2),'[1]Pricing Schedule'!$J$97,
IF(AND(I1109=110000,R1109&gt;12.8,R1109&lt;=22.8,M1109&gt;3),'[1]Pricing Schedule'!$J$72,
IF(AND(I1109=110000,R1109&gt;12.8,R1109&lt;=22.8,M1109&lt;=3),'[1]Pricing Schedule'!$J$97,
IF(AND(I1109=110000,R1109&gt;22.8,R1109&lt;=30.2),'[1]Pricing Schedule'!$J$81,
IF(AND(I1109=110000,R1109&gt;30.2,R1109&lt;=45.9),'[1]Pricing Schedule'!$J$90,
IF(AND(I1109=110000,R1109&gt;45.9,R1109&lt;=123.4),'[1]Pricing Schedule'!$J$97,
IF(AND(I1109=110000,R1109&gt;123.4,R1109&lt;=168.2,M1109&lt;=10),'[1]Pricing Schedule'!$J$105,
IF(AND(I1109=110000,R1109&gt;123.4,R1109&lt;=168.2,M1109&gt;10),'[1]Pricing Schedule'!$J$113,
IF(AND(I1109=110000,R1109&gt;168.2,R1109&lt;=336.2,M1109&lt;=10),('[1]Pricing Schedule'!$J$105),
IF(AND(I1109=110000,R1109&gt;168.2,R1109&lt;=336.2,M1109&gt;10),('[1]Pricing Schedule'!$J$113),
IF(AND(I1109=110000,R1109&gt;336.4,R1109&lt;=504.6,M1109&lt;=10),('[1]Pricing Schedule'!$J$105),
IF(AND(I1109=110000,R1109&gt;336.4,R1109&lt;=504.6,M1109&gt;10),('[1]Pricing Schedule'!$J$113),
IF(AND(I1109=110000,R1109&gt;504.6,R1109&lt;=672.8,M1109&lt;=10),('[1]Pricing Schedule'!$J$105),
IF(AND(I1109=110000,R1109&gt;504.6,R1109&lt;=672.8,M1109&gt;10),('[1]Pricing Schedule'!$J$113),
IF(AND(I1109=110000,R1109&gt;672.8,R1109&lt;=841,M1109&lt;=10),('[1]Pricing Schedule'!$J$105),
IF(AND(I1109=110000,R1109&gt;672.8,R1109&lt;=841,M1109&gt;10),('[1]Pricing Schedule'!$J$113),
IF(AND(I1109=110000,R1109&gt;1682,R1109&lt;=1850.2,M1109&lt;=10),('[1]Pricing Schedule'!$J$105),
IF(AND(I1109=110000,R1109&gt;1682,R1109&lt;=1850.2,M1109&gt;10),('[1]Pricing Schedule'!$J$113),
IF(AND(I1109=110000,R1109&gt;2018.4,R1109&lt;=2186.6,M1109&lt;=10),('[1]Pricing Schedule'!$J$105),
IF(AND(I1109=110000,R1109&gt;2018.4,R1109&lt;=2186.6,M1109&gt;10),('[1]Pricing Schedule'!$J$113),999999999)))))))))))))))))))))))))))))))))))))))</f>
        <v>7</v>
      </c>
      <c r="U1109" s="40">
        <f t="shared" si="108"/>
        <v>462730.95238095237</v>
      </c>
      <c r="V1109" s="41">
        <f t="shared" si="109"/>
        <v>2.1610830113148132</v>
      </c>
      <c r="Y1109" s="23">
        <v>455</v>
      </c>
      <c r="Z1109" s="23">
        <v>34</v>
      </c>
      <c r="AR1109" s="35"/>
    </row>
    <row r="1110" spans="1:44">
      <c r="A1110" s="23">
        <v>1111</v>
      </c>
      <c r="B1110" s="23">
        <v>1111</v>
      </c>
      <c r="C1110" s="23" t="s">
        <v>1634</v>
      </c>
      <c r="D1110" s="23" t="s">
        <v>344</v>
      </c>
      <c r="E1110" s="23" t="s">
        <v>344</v>
      </c>
      <c r="F1110" s="23" t="s">
        <v>1635</v>
      </c>
      <c r="G1110" s="23" t="s">
        <v>1636</v>
      </c>
      <c r="H1110" s="23" t="s">
        <v>113</v>
      </c>
      <c r="I1110" s="13">
        <v>38000</v>
      </c>
      <c r="J1110" s="13">
        <v>38000</v>
      </c>
      <c r="K1110" s="23" t="s">
        <v>119</v>
      </c>
      <c r="L1110" s="24">
        <v>8.1180000000000003</v>
      </c>
      <c r="M1110" s="37">
        <f t="shared" si="104"/>
        <v>9</v>
      </c>
      <c r="N1110" s="24">
        <v>2.5350000000000001</v>
      </c>
      <c r="O1110" s="13">
        <v>2</v>
      </c>
      <c r="P1110" s="36">
        <f t="shared" si="105"/>
        <v>1.9012500000000001</v>
      </c>
      <c r="Q1110" s="38">
        <f t="shared" si="106"/>
        <v>21</v>
      </c>
      <c r="R1110" s="37">
        <f t="shared" si="107"/>
        <v>21</v>
      </c>
      <c r="S1110" s="39">
        <f>IF(AND(I1110=38000,R1110&lt;=4.5,M1110&gt;8),'[1]Pricing Schedule'!$F$8+('[1]Pricing Schedule'!$F$9*M1110),
IF(AND(I1110=38000,R1110&lt;=4.5,M1110&lt;=8),'[1]Pricing Schedule'!$F$34+('[1]Pricing Schedule'!$F$36*M1110),
IF(AND(I1110=38000,R1110&gt;4.5,R1110&lt;=9,M1110&gt;8),'[1]Pricing Schedule'!$F$17+('[1]Pricing Schedule'!$F$18*M1110),
IF(AND(I1110=38000,R1110&gt;4.5,R1110&lt;=9,M1110&lt;=8),'[1]Pricing Schedule'!$F$34+('[1]Pricing Schedule'!$F$36*M1110),
IF(AND(I1110=38000,R1110&gt;9,R1110&lt;=12.8,M1110&gt;8),'[1]Pricing Schedule'!$F$26+('[1]Pricing Schedule'!$F$27*M1110),
IF(AND(I1110=38000,R1110&gt;9,R1110&lt;=12.8,M1110&lt;=8),'[1]Pricing Schedule'!$F$34+('[1]Pricing Schedule'!$F$36*M1110),
IF(AND(I1110=38000,R1110&gt;12.8,R1110&lt;=22.8),'[1]Pricing Schedule'!$F$34+('[1]Pricing Schedule'!$F$36*M1110),
IF(AND(I1110=38000,R1110&gt;22.8,R1110&lt;=30.2),'[1]Pricing Schedule'!$F$43+('[1]Pricing Schedule'!$F$45*M1110),
IF(AND(I1110=38000,R1110&gt;30.2,R1110&lt;=45.9),'[1]Pricing Schedule'!$F$52+('[1]Pricing Schedule'!$F$54*M1110),
IF(AND(I1110=38000,R1110&gt;45.9,R1110&lt;=123.4),'[1]Pricing Schedule'!$F$96+('[1]Pricing Schedule'!$F$97*M1110),
IF(AND(I1110=38000,R1110&gt;123.4,R1110&lt;=168.2,M1110&lt;=10),'[1]Pricing Schedule'!$F$103+('[1]Pricing Schedule'!$F$105*M1110),
IF(AND(I1110=38000,R1110&gt;123.4,R1110&lt;=168.2,M1110&gt;10),'[1]Pricing Schedule'!$F$111+('[1]Pricing Schedule'!$F$113*M1110),
IF(AND(I1110=38000,R1110&gt;157.4,R1110&lt;=336.4,M1110&lt;=10),('[1]Pricing Schedule'!$F$103+('[1]Pricing Schedule'!$F$105*M1110))*2,
IF(AND(I1110=38000,R1110&gt;157.4,R1110&lt;=336.4,M1110&gt;10),('[1]Pricing Schedule'!$F$111+('[1]Pricing Schedule'!$F$113*M1110))*2,
IF(AND(I1110=38000,R1110&gt;314.8,R1110&lt;=504.6,M1110&lt;=10),('[1]Pricing Schedule'!$F$103+('[1]Pricing Schedule'!$F$105*M1110))*3,
IF(AND(I1110=38000,R1110&gt;314.8,R1110&lt;=504.6,M1110&gt;10),('[1]Pricing Schedule'!$F$111+('[1]Pricing Schedule'!$F$113*M1110))*3,
IF(AND(I1110=38000,R1110&gt;472.2,R1110&lt;=672.8,M1110&lt;=10),('[1]Pricing Schedule'!$F$103+('[1]Pricing Schedule'!$F$105*M1110))*4,
IF(AND(I1110=38000,R1110&gt;472.2,R1110&lt;=672.8,M1110&gt;10),('[1]Pricing Schedule'!$F$111+('[1]Pricing Schedule'!$F$113*M1110))*4,
IF(AND(I1110=110000,R1110&lt;=12.8,M1110&gt;2),'[1]Pricing Schedule'!$F$62+('[1]Pricing Schedule'!$F$63*M1110),
IF(AND(I1110=110000,R1110&lt;=12.8,M1110&lt;=2),'[1]Pricing Schedule'!$F$96+('[1]Pricing Schedule'!$F$97*M1110),
IF(AND(I1110=110000,R1110&gt;12.8,R1110&lt;=22.8,M1110&gt;3),'[1]Pricing Schedule'!$F$71+('[1]Pricing Schedule'!$F$72*M1110),
IF(AND(I1110=110000,R1110&gt;12.8,R1110&lt;=22.8,M1110&lt;=3),'[1]Pricing Schedule'!$F$96+('[1]Pricing Schedule'!$F$97*M1110),
IF(AND(I1110=110000,R1110&gt;22.8,R1110&lt;=30.2),'[1]Pricing Schedule'!$F$80+('[1]Pricing Schedule'!$F$81*M1110),
IF(AND(I1110=110000,R1110&gt;30.2,R1110&lt;=45.9),'[1]Pricing Schedule'!$F$89+('[1]Pricing Schedule'!$F$90*M1110),
IF(AND(I1110=110000,R1110&gt;45.9,R1110&lt;=123.4),'[1]Pricing Schedule'!$F$96+('[1]Pricing Schedule'!$F$97*M1110),
IF(AND(I1110=110000,R1110&gt;123.4,R1110&lt;=168.2,M1110&lt;=10),'[1]Pricing Schedule'!$F$103+('[1]Pricing Schedule'!$F$105*M1110),
IF(AND(I1110=110000,R1110&gt;123.4,R1110&lt;=168.2,M1110&gt;10),'[1]Pricing Schedule'!$F$111+('[1]Pricing Schedule'!$F$113*M1110),
IF(AND(I1110=110000,R1110&gt;168.2,R1110&lt;=336.4,M1110&lt;=10),('[1]Pricing Schedule'!$F$103+('[1]Pricing Schedule'!$F$105*M1110))*2,
IF(AND(I1110=110000,R1110&gt;168.2,R1110&lt;=336.4,M1110&gt;10),('[1]Pricing Schedule'!$F$111+('[1]Pricing Schedule'!$F$113*M1110))*2,
IF(AND(I1110=110000,R1110&gt;336.4,R1110&lt;=504.6,M1110&lt;=10),('[1]Pricing Schedule'!$F$103+('[1]Pricing Schedule'!$F$105*M1110))*3,
IF(AND(I1110=110000,R1110&gt;336.4,R1110&lt;=504.6,M1110&gt;10),('[1]Pricing Schedule'!$F$111+('[1]Pricing Schedule'!$F$113*M1110))*3,
IF(AND(I1110=110000,R1110&gt;504.6,R1110&lt;=672.8,M1110&lt;=10),('[1]Pricing Schedule'!$F$103+('[1]Pricing Schedule'!$F$105*M1110))*4,
IF(AND(I1110=110000,R1110&gt;504.6,R1110&lt;=672.8,M1110&gt;10),('[1]Pricing Schedule'!$F$111+('[1]Pricing Schedule'!$F$113*M1110))*4,
IF(AND(I1110=110000,R1110&gt;672.8,R1110&lt;=841,M1110&lt;=10),('[1]Pricing Schedule'!$F$103+('[1]Pricing Schedule'!$F$105*M1110))*5,
IF(AND(I1110=110000,R1110&gt;672.8,R1110&lt;=841,M1110&gt;10),('[1]Pricing Schedule'!$F$111+('[1]Pricing Schedule'!$F$113*M1110))*5,
IF(AND(I1110=110000,R1110&gt;672.8,R1110&lt;=841,M1110&lt;=10),('[1]Pricing Schedule'!$F$103+('[1]Pricing Schedule'!$F$105*M1110))*5,
IF(AND(I1110=110000,R1110&gt;672.8,R1110&lt;=841,M1110&gt;10),('[1]Pricing Schedule'!$F$111+('[1]Pricing Schedule'!$F$113*M1110))*5,
IF(AND(I1110=110000,R1110&gt;1345.6,R1110&lt;=1513.8,M1110&lt;=10),('[1]Pricing Schedule'!$F$103+('[1]Pricing Schedule'!$F$105*M1110))*9,
IF(AND(I1110=110000,R1110&gt;1345.6,R1110&lt;=1513.8,M1110&gt;10),('[1]Pricing Schedule'!$F$111+('[1]Pricing Schedule'!$F$113*M1110))*9,
9999999999)))))))))))))))))))))))))))))))))))))))</f>
        <v>980220</v>
      </c>
      <c r="T1110" s="21">
        <f>IF(AND(I1110=38000,R1110&lt;=4.5,M1110&gt;8),'[1]Pricing Schedule'!$J$9,
IF(AND(I1110=38000,R1110&lt;=4.5,M1110&lt;=8),'[1]Pricing Schedule'!$J$36,
IF(AND(I1110=38000,R1110&gt;4.5,R1110&lt;=9,M1110&gt;8),'[1]Pricing Schedule'!$J$18,
IF(AND(I1110=38000,R1110&gt;4.5,R1110&lt;=9,M1110&lt;=8),'[1]Pricing Schedule'!$J$36,
IF(AND(I1110=38000,R1110&gt;9,R1110&lt;=12.8,M1110&gt;8),'[1]Pricing Schedule'!$J$27,
IF(AND(I1110=38000,R1110&gt;9,R1110&lt;=12.8,M1110&lt;=8),'[1]Pricing Schedule'!$J$36,
IF(AND(I1110=38000,R1110&gt;12.8,R1110&lt;=22.8),'[1]Pricing Schedule'!$J$36,
IF(AND(I1110=38000,R1110&gt;22.8,R1110&lt;=30.2),'[1]Pricing Schedule'!$J$45,
IF(AND(I1110=38000,R1110&gt;30.2,R1110&lt;=45.9),'[1]Pricing Schedule'!$J$54,
IF(AND(I1110=38000,R1110&gt;45.9,R1110&lt;=123.4),'[1]Pricing Schedule'!$J$97,
IF(AND(I1110=38000,R1110&gt;123.4,R1110&lt;=168.2,M1110&lt;=10),'[1]Pricing Schedule'!$J$105,
IF(AND(I1110=38000,R1110&gt;123.4,R1110&lt;=168.2,M1110&gt;10),'[1]Pricing Schedule'!$J$113,
IF(AND(I1110=38000,R1110&gt;168.2,R1110&lt;=336.4,M1110&lt;=10),('[1]Pricing Schedule'!$J$105),
IF(AND(I1110=38000,R1110&gt;168.2,R1110&lt;=336.4,M1110&gt;10),('[1]Pricing Schedule'!$J$113),
IF(AND(I1110=38000,R1110&gt;336.4,R1110&lt;=504.6,M1110&lt;=10),('[1]Pricing Schedule'!$J$105),
IF(AND(I1110=38000,R1110&gt;336.4,R1110&lt;=504.6,M1110&gt;10),('[1]Pricing Schedule'!$J$113),
IF(AND(I1110=38000,R1110&gt;504.6,R1110&lt;=672.8,M1110&lt;=10),('[1]Pricing Schedule'!$J$105),
IF(AND(I1110=38000,R1110&gt;504.6,R1110&lt;=672.8,M1110&gt;10),('[1]Pricing Schedule'!$J$113),
IF(AND(I1110=110000,R1110&lt;=12.8,M1110&gt;2),'[1]Pricing Schedule'!$J$63,
IF(AND(I1110=110000,R1110&lt;=12.8,M1110&lt;=2),'[1]Pricing Schedule'!$J$97,
IF(AND(I1110=110000,R1110&gt;12.8,R1110&lt;=22.8,M1110&gt;3),'[1]Pricing Schedule'!$J$72,
IF(AND(I1110=110000,R1110&gt;12.8,R1110&lt;=22.8,M1110&lt;=3),'[1]Pricing Schedule'!$J$97,
IF(AND(I1110=110000,R1110&gt;22.8,R1110&lt;=30.2),'[1]Pricing Schedule'!$J$81,
IF(AND(I1110=110000,R1110&gt;30.2,R1110&lt;=45.9),'[1]Pricing Schedule'!$J$90,
IF(AND(I1110=110000,R1110&gt;45.9,R1110&lt;=123.4),'[1]Pricing Schedule'!$J$97,
IF(AND(I1110=110000,R1110&gt;123.4,R1110&lt;=168.2,M1110&lt;=10),'[1]Pricing Schedule'!$J$105,
IF(AND(I1110=110000,R1110&gt;123.4,R1110&lt;=168.2,M1110&gt;10),'[1]Pricing Schedule'!$J$113,
IF(AND(I1110=110000,R1110&gt;168.2,R1110&lt;=336.2,M1110&lt;=10),('[1]Pricing Schedule'!$J$105),
IF(AND(I1110=110000,R1110&gt;168.2,R1110&lt;=336.2,M1110&gt;10),('[1]Pricing Schedule'!$J$113),
IF(AND(I1110=110000,R1110&gt;336.4,R1110&lt;=504.6,M1110&lt;=10),('[1]Pricing Schedule'!$J$105),
IF(AND(I1110=110000,R1110&gt;336.4,R1110&lt;=504.6,M1110&gt;10),('[1]Pricing Schedule'!$J$113),
IF(AND(I1110=110000,R1110&gt;504.6,R1110&lt;=672.8,M1110&lt;=10),('[1]Pricing Schedule'!$J$105),
IF(AND(I1110=110000,R1110&gt;504.6,R1110&lt;=672.8,M1110&gt;10),('[1]Pricing Schedule'!$J$113),
IF(AND(I1110=110000,R1110&gt;672.8,R1110&lt;=841,M1110&lt;=10),('[1]Pricing Schedule'!$J$105),
IF(AND(I1110=110000,R1110&gt;672.8,R1110&lt;=841,M1110&gt;10),('[1]Pricing Schedule'!$J$113),
IF(AND(I1110=110000,R1110&gt;1682,R1110&lt;=1850.2,M1110&lt;=10),('[1]Pricing Schedule'!$J$105),
IF(AND(I1110=110000,R1110&gt;1682,R1110&lt;=1850.2,M1110&gt;10),('[1]Pricing Schedule'!$J$113),
IF(AND(I1110=110000,R1110&gt;2018.4,R1110&lt;=2186.6,M1110&lt;=10),('[1]Pricing Schedule'!$J$105),
IF(AND(I1110=110000,R1110&gt;2018.4,R1110&lt;=2186.6,M1110&gt;10),('[1]Pricing Schedule'!$J$113),999999999)))))))))))))))))))))))))))))))))))))))</f>
        <v>4</v>
      </c>
      <c r="U1110" s="40">
        <f t="shared" si="108"/>
        <v>46677.142857142855</v>
      </c>
      <c r="V1110" s="41">
        <f t="shared" si="109"/>
        <v>21.423762012609416</v>
      </c>
      <c r="Y1110" s="23">
        <v>684</v>
      </c>
      <c r="Z1110" s="23">
        <v>483</v>
      </c>
      <c r="AR1110" s="35"/>
    </row>
    <row r="1111" spans="1:44">
      <c r="A1111" s="23">
        <v>1112</v>
      </c>
      <c r="B1111" s="23">
        <v>1112</v>
      </c>
      <c r="C1111" s="23" t="s">
        <v>1637</v>
      </c>
      <c r="D1111" s="23" t="s">
        <v>141</v>
      </c>
      <c r="E1111" s="23" t="s">
        <v>141</v>
      </c>
      <c r="F1111" s="23" t="s">
        <v>1638</v>
      </c>
      <c r="G1111" s="23" t="s">
        <v>1639</v>
      </c>
      <c r="H1111" s="23" t="s">
        <v>113</v>
      </c>
      <c r="I1111" s="13">
        <v>38000</v>
      </c>
      <c r="J1111" s="13">
        <v>38000</v>
      </c>
      <c r="K1111" s="13">
        <v>10000</v>
      </c>
      <c r="L1111" s="24">
        <v>7.08</v>
      </c>
      <c r="M1111" s="37">
        <f t="shared" si="104"/>
        <v>8</v>
      </c>
      <c r="N1111" s="24">
        <v>1.0209999999999999</v>
      </c>
      <c r="O1111" s="13">
        <v>2</v>
      </c>
      <c r="P1111" s="36">
        <f t="shared" si="105"/>
        <v>0.76574999999999993</v>
      </c>
      <c r="Q1111" s="38">
        <f t="shared" si="106"/>
        <v>8.4</v>
      </c>
      <c r="R1111" s="37">
        <f t="shared" si="107"/>
        <v>8.4</v>
      </c>
      <c r="S1111" s="39">
        <f>IF(AND(I1111=38000,R1111&lt;=4.5,M1111&gt;8),'[1]Pricing Schedule'!$F$8+('[1]Pricing Schedule'!$F$9*M1111),
IF(AND(I1111=38000,R1111&lt;=4.5,M1111&lt;=8),'[1]Pricing Schedule'!$F$34+('[1]Pricing Schedule'!$F$36*M1111),
IF(AND(I1111=38000,R1111&gt;4.5,R1111&lt;=9,M1111&gt;8),'[1]Pricing Schedule'!$F$17+('[1]Pricing Schedule'!$F$18*M1111),
IF(AND(I1111=38000,R1111&gt;4.5,R1111&lt;=9,M1111&lt;=8),'[1]Pricing Schedule'!$F$34+('[1]Pricing Schedule'!$F$36*M1111),
IF(AND(I1111=38000,R1111&gt;9,R1111&lt;=12.8,M1111&gt;8),'[1]Pricing Schedule'!$F$26+('[1]Pricing Schedule'!$F$27*M1111),
IF(AND(I1111=38000,R1111&gt;9,R1111&lt;=12.8,M1111&lt;=8),'[1]Pricing Schedule'!$F$34+('[1]Pricing Schedule'!$F$36*M1111),
IF(AND(I1111=38000,R1111&gt;12.8,R1111&lt;=22.8),'[1]Pricing Schedule'!$F$34+('[1]Pricing Schedule'!$F$36*M1111),
IF(AND(I1111=38000,R1111&gt;22.8,R1111&lt;=30.2),'[1]Pricing Schedule'!$F$43+('[1]Pricing Schedule'!$F$45*M1111),
IF(AND(I1111=38000,R1111&gt;30.2,R1111&lt;=45.9),'[1]Pricing Schedule'!$F$52+('[1]Pricing Schedule'!$F$54*M1111),
IF(AND(I1111=38000,R1111&gt;45.9,R1111&lt;=123.4),'[1]Pricing Schedule'!$F$96+('[1]Pricing Schedule'!$F$97*M1111),
IF(AND(I1111=38000,R1111&gt;123.4,R1111&lt;=168.2,M1111&lt;=10),'[1]Pricing Schedule'!$F$103+('[1]Pricing Schedule'!$F$105*M1111),
IF(AND(I1111=38000,R1111&gt;123.4,R1111&lt;=168.2,M1111&gt;10),'[1]Pricing Schedule'!$F$111+('[1]Pricing Schedule'!$F$113*M1111),
IF(AND(I1111=38000,R1111&gt;157.4,R1111&lt;=336.4,M1111&lt;=10),('[1]Pricing Schedule'!$F$103+('[1]Pricing Schedule'!$F$105*M1111))*2,
IF(AND(I1111=38000,R1111&gt;157.4,R1111&lt;=336.4,M1111&gt;10),('[1]Pricing Schedule'!$F$111+('[1]Pricing Schedule'!$F$113*M1111))*2,
IF(AND(I1111=38000,R1111&gt;314.8,R1111&lt;=504.6,M1111&lt;=10),('[1]Pricing Schedule'!$F$103+('[1]Pricing Schedule'!$F$105*M1111))*3,
IF(AND(I1111=38000,R1111&gt;314.8,R1111&lt;=504.6,M1111&gt;10),('[1]Pricing Schedule'!$F$111+('[1]Pricing Schedule'!$F$113*M1111))*3,
IF(AND(I1111=38000,R1111&gt;472.2,R1111&lt;=672.8,M1111&lt;=10),('[1]Pricing Schedule'!$F$103+('[1]Pricing Schedule'!$F$105*M1111))*4,
IF(AND(I1111=38000,R1111&gt;472.2,R1111&lt;=672.8,M1111&gt;10),('[1]Pricing Schedule'!$F$111+('[1]Pricing Schedule'!$F$113*M1111))*4,
IF(AND(I1111=110000,R1111&lt;=12.8,M1111&gt;2),'[1]Pricing Schedule'!$F$62+('[1]Pricing Schedule'!$F$63*M1111),
IF(AND(I1111=110000,R1111&lt;=12.8,M1111&lt;=2),'[1]Pricing Schedule'!$F$96+('[1]Pricing Schedule'!$F$97*M1111),
IF(AND(I1111=110000,R1111&gt;12.8,R1111&lt;=22.8,M1111&gt;3),'[1]Pricing Schedule'!$F$71+('[1]Pricing Schedule'!$F$72*M1111),
IF(AND(I1111=110000,R1111&gt;12.8,R1111&lt;=22.8,M1111&lt;=3),'[1]Pricing Schedule'!$F$96+('[1]Pricing Schedule'!$F$97*M1111),
IF(AND(I1111=110000,R1111&gt;22.8,R1111&lt;=30.2),'[1]Pricing Schedule'!$F$80+('[1]Pricing Schedule'!$F$81*M1111),
IF(AND(I1111=110000,R1111&gt;30.2,R1111&lt;=45.9),'[1]Pricing Schedule'!$F$89+('[1]Pricing Schedule'!$F$90*M1111),
IF(AND(I1111=110000,R1111&gt;45.9,R1111&lt;=123.4),'[1]Pricing Schedule'!$F$96+('[1]Pricing Schedule'!$F$97*M1111),
IF(AND(I1111=110000,R1111&gt;123.4,R1111&lt;=168.2,M1111&lt;=10),'[1]Pricing Schedule'!$F$103+('[1]Pricing Schedule'!$F$105*M1111),
IF(AND(I1111=110000,R1111&gt;123.4,R1111&lt;=168.2,M1111&gt;10),'[1]Pricing Schedule'!$F$111+('[1]Pricing Schedule'!$F$113*M1111),
IF(AND(I1111=110000,R1111&gt;168.2,R1111&lt;=336.4,M1111&lt;=10),('[1]Pricing Schedule'!$F$103+('[1]Pricing Schedule'!$F$105*M1111))*2,
IF(AND(I1111=110000,R1111&gt;168.2,R1111&lt;=336.4,M1111&gt;10),('[1]Pricing Schedule'!$F$111+('[1]Pricing Schedule'!$F$113*M1111))*2,
IF(AND(I1111=110000,R1111&gt;336.4,R1111&lt;=504.6,M1111&lt;=10),('[1]Pricing Schedule'!$F$103+('[1]Pricing Schedule'!$F$105*M1111))*3,
IF(AND(I1111=110000,R1111&gt;336.4,R1111&lt;=504.6,M1111&gt;10),('[1]Pricing Schedule'!$F$111+('[1]Pricing Schedule'!$F$113*M1111))*3,
IF(AND(I1111=110000,R1111&gt;504.6,R1111&lt;=672.8,M1111&lt;=10),('[1]Pricing Schedule'!$F$103+('[1]Pricing Schedule'!$F$105*M1111))*4,
IF(AND(I1111=110000,R1111&gt;504.6,R1111&lt;=672.8,M1111&gt;10),('[1]Pricing Schedule'!$F$111+('[1]Pricing Schedule'!$F$113*M1111))*4,
IF(AND(I1111=110000,R1111&gt;672.8,R1111&lt;=841,M1111&lt;=10),('[1]Pricing Schedule'!$F$103+('[1]Pricing Schedule'!$F$105*M1111))*5,
IF(AND(I1111=110000,R1111&gt;672.8,R1111&lt;=841,M1111&gt;10),('[1]Pricing Schedule'!$F$111+('[1]Pricing Schedule'!$F$113*M1111))*5,
IF(AND(I1111=110000,R1111&gt;672.8,R1111&lt;=841,M1111&lt;=10),('[1]Pricing Schedule'!$F$103+('[1]Pricing Schedule'!$F$105*M1111))*5,
IF(AND(I1111=110000,R1111&gt;672.8,R1111&lt;=841,M1111&gt;10),('[1]Pricing Schedule'!$F$111+('[1]Pricing Schedule'!$F$113*M1111))*5,
IF(AND(I1111=110000,R1111&gt;1345.6,R1111&lt;=1513.8,M1111&lt;=10),('[1]Pricing Schedule'!$F$103+('[1]Pricing Schedule'!$F$105*M1111))*9,
IF(AND(I1111=110000,R1111&gt;1345.6,R1111&lt;=1513.8,M1111&gt;10),('[1]Pricing Schedule'!$F$111+('[1]Pricing Schedule'!$F$113*M1111))*9,
9999999999)))))))))))))))))))))))))))))))))))))))</f>
        <v>909950</v>
      </c>
      <c r="T1111" s="21">
        <f>IF(AND(I1111=38000,R1111&lt;=4.5,M1111&gt;8),'[1]Pricing Schedule'!$J$9,
IF(AND(I1111=38000,R1111&lt;=4.5,M1111&lt;=8),'[1]Pricing Schedule'!$J$36,
IF(AND(I1111=38000,R1111&gt;4.5,R1111&lt;=9,M1111&gt;8),'[1]Pricing Schedule'!$J$18,
IF(AND(I1111=38000,R1111&gt;4.5,R1111&lt;=9,M1111&lt;=8),'[1]Pricing Schedule'!$J$36,
IF(AND(I1111=38000,R1111&gt;9,R1111&lt;=12.8,M1111&gt;8),'[1]Pricing Schedule'!$J$27,
IF(AND(I1111=38000,R1111&gt;9,R1111&lt;=12.8,M1111&lt;=8),'[1]Pricing Schedule'!$J$36,
IF(AND(I1111=38000,R1111&gt;12.8,R1111&lt;=22.8),'[1]Pricing Schedule'!$J$36,
IF(AND(I1111=38000,R1111&gt;22.8,R1111&lt;=30.2),'[1]Pricing Schedule'!$J$45,
IF(AND(I1111=38000,R1111&gt;30.2,R1111&lt;=45.9),'[1]Pricing Schedule'!$J$54,
IF(AND(I1111=38000,R1111&gt;45.9,R1111&lt;=123.4),'[1]Pricing Schedule'!$J$97,
IF(AND(I1111=38000,R1111&gt;123.4,R1111&lt;=168.2,M1111&lt;=10),'[1]Pricing Schedule'!$J$105,
IF(AND(I1111=38000,R1111&gt;123.4,R1111&lt;=168.2,M1111&gt;10),'[1]Pricing Schedule'!$J$113,
IF(AND(I1111=38000,R1111&gt;168.2,R1111&lt;=336.4,M1111&lt;=10),('[1]Pricing Schedule'!$J$105),
IF(AND(I1111=38000,R1111&gt;168.2,R1111&lt;=336.4,M1111&gt;10),('[1]Pricing Schedule'!$J$113),
IF(AND(I1111=38000,R1111&gt;336.4,R1111&lt;=504.6,M1111&lt;=10),('[1]Pricing Schedule'!$J$105),
IF(AND(I1111=38000,R1111&gt;336.4,R1111&lt;=504.6,M1111&gt;10),('[1]Pricing Schedule'!$J$113),
IF(AND(I1111=38000,R1111&gt;504.6,R1111&lt;=672.8,M1111&lt;=10),('[1]Pricing Schedule'!$J$105),
IF(AND(I1111=38000,R1111&gt;504.6,R1111&lt;=672.8,M1111&gt;10),('[1]Pricing Schedule'!$J$113),
IF(AND(I1111=110000,R1111&lt;=12.8,M1111&gt;2),'[1]Pricing Schedule'!$J$63,
IF(AND(I1111=110000,R1111&lt;=12.8,M1111&lt;=2),'[1]Pricing Schedule'!$J$97,
IF(AND(I1111=110000,R1111&gt;12.8,R1111&lt;=22.8,M1111&gt;3),'[1]Pricing Schedule'!$J$72,
IF(AND(I1111=110000,R1111&gt;12.8,R1111&lt;=22.8,M1111&lt;=3),'[1]Pricing Schedule'!$J$97,
IF(AND(I1111=110000,R1111&gt;22.8,R1111&lt;=30.2),'[1]Pricing Schedule'!$J$81,
IF(AND(I1111=110000,R1111&gt;30.2,R1111&lt;=45.9),'[1]Pricing Schedule'!$J$90,
IF(AND(I1111=110000,R1111&gt;45.9,R1111&lt;=123.4),'[1]Pricing Schedule'!$J$97,
IF(AND(I1111=110000,R1111&gt;123.4,R1111&lt;=168.2,M1111&lt;=10),'[1]Pricing Schedule'!$J$105,
IF(AND(I1111=110000,R1111&gt;123.4,R1111&lt;=168.2,M1111&gt;10),'[1]Pricing Schedule'!$J$113,
IF(AND(I1111=110000,R1111&gt;168.2,R1111&lt;=336.2,M1111&lt;=10),('[1]Pricing Schedule'!$J$105),
IF(AND(I1111=110000,R1111&gt;168.2,R1111&lt;=336.2,M1111&gt;10),('[1]Pricing Schedule'!$J$113),
IF(AND(I1111=110000,R1111&gt;336.4,R1111&lt;=504.6,M1111&lt;=10),('[1]Pricing Schedule'!$J$105),
IF(AND(I1111=110000,R1111&gt;336.4,R1111&lt;=504.6,M1111&gt;10),('[1]Pricing Schedule'!$J$113),
IF(AND(I1111=110000,R1111&gt;504.6,R1111&lt;=672.8,M1111&lt;=10),('[1]Pricing Schedule'!$J$105),
IF(AND(I1111=110000,R1111&gt;504.6,R1111&lt;=672.8,M1111&gt;10),('[1]Pricing Schedule'!$J$113),
IF(AND(I1111=110000,R1111&gt;672.8,R1111&lt;=841,M1111&lt;=10),('[1]Pricing Schedule'!$J$105),
IF(AND(I1111=110000,R1111&gt;672.8,R1111&lt;=841,M1111&gt;10),('[1]Pricing Schedule'!$J$113),
IF(AND(I1111=110000,R1111&gt;1682,R1111&lt;=1850.2,M1111&lt;=10),('[1]Pricing Schedule'!$J$105),
IF(AND(I1111=110000,R1111&gt;1682,R1111&lt;=1850.2,M1111&gt;10),('[1]Pricing Schedule'!$J$113),
IF(AND(I1111=110000,R1111&gt;2018.4,R1111&lt;=2186.6,M1111&lt;=10),('[1]Pricing Schedule'!$J$105),
IF(AND(I1111=110000,R1111&gt;2018.4,R1111&lt;=2186.6,M1111&gt;10),('[1]Pricing Schedule'!$J$113),999999999)))))))))))))))))))))))))))))))))))))))</f>
        <v>4</v>
      </c>
      <c r="U1111" s="40">
        <f t="shared" si="108"/>
        <v>108327.38095238095</v>
      </c>
      <c r="V1111" s="41">
        <f t="shared" si="109"/>
        <v>9.2312764437606454</v>
      </c>
      <c r="Y1111" s="23">
        <v>684</v>
      </c>
      <c r="Z1111" s="23">
        <v>602</v>
      </c>
      <c r="AD1111" s="13"/>
      <c r="AE1111" s="13"/>
      <c r="AF1111" s="13"/>
      <c r="AR1111" s="35"/>
    </row>
    <row r="1112" spans="1:44">
      <c r="A1112" s="23">
        <v>1113</v>
      </c>
      <c r="B1112" s="23">
        <v>1113</v>
      </c>
      <c r="C1112" s="23" t="s">
        <v>1640</v>
      </c>
      <c r="D1112" s="23" t="s">
        <v>168</v>
      </c>
      <c r="E1112" s="23" t="s">
        <v>168</v>
      </c>
      <c r="F1112" s="23" t="s">
        <v>243</v>
      </c>
      <c r="G1112" s="23" t="s">
        <v>244</v>
      </c>
      <c r="H1112" s="23" t="s">
        <v>113</v>
      </c>
      <c r="I1112" s="13">
        <v>38000</v>
      </c>
      <c r="J1112" s="13">
        <v>38000</v>
      </c>
      <c r="K1112" s="13">
        <v>20000</v>
      </c>
      <c r="L1112" s="24">
        <v>11.398</v>
      </c>
      <c r="M1112" s="37">
        <f t="shared" si="104"/>
        <v>12</v>
      </c>
      <c r="N1112" s="24">
        <v>1.42</v>
      </c>
      <c r="O1112" s="13">
        <v>2</v>
      </c>
      <c r="P1112" s="36">
        <f t="shared" si="105"/>
        <v>1.0649999999999999</v>
      </c>
      <c r="Q1112" s="38">
        <f t="shared" si="106"/>
        <v>12.600000000000001</v>
      </c>
      <c r="R1112" s="37">
        <f t="shared" si="107"/>
        <v>12.600000000000001</v>
      </c>
      <c r="S1112" s="39">
        <f>IF(AND(I1112=38000,R1112&lt;=4.5,M1112&gt;8),'[1]Pricing Schedule'!$F$8+('[1]Pricing Schedule'!$F$9*M1112),
IF(AND(I1112=38000,R1112&lt;=4.5,M1112&lt;=8),'[1]Pricing Schedule'!$F$34+('[1]Pricing Schedule'!$F$36*M1112),
IF(AND(I1112=38000,R1112&gt;4.5,R1112&lt;=9,M1112&gt;8),'[1]Pricing Schedule'!$F$17+('[1]Pricing Schedule'!$F$18*M1112),
IF(AND(I1112=38000,R1112&gt;4.5,R1112&lt;=9,M1112&lt;=8),'[1]Pricing Schedule'!$F$34+('[1]Pricing Schedule'!$F$36*M1112),
IF(AND(I1112=38000,R1112&gt;9,R1112&lt;=12.8,M1112&gt;8),'[1]Pricing Schedule'!$F$26+('[1]Pricing Schedule'!$F$27*M1112),
IF(AND(I1112=38000,R1112&gt;9,R1112&lt;=12.8,M1112&lt;=8),'[1]Pricing Schedule'!$F$34+('[1]Pricing Schedule'!$F$36*M1112),
IF(AND(I1112=38000,R1112&gt;12.8,R1112&lt;=22.8),'[1]Pricing Schedule'!$F$34+('[1]Pricing Schedule'!$F$36*M1112),
IF(AND(I1112=38000,R1112&gt;22.8,R1112&lt;=30.2),'[1]Pricing Schedule'!$F$43+('[1]Pricing Schedule'!$F$45*M1112),
IF(AND(I1112=38000,R1112&gt;30.2,R1112&lt;=45.9),'[1]Pricing Schedule'!$F$52+('[1]Pricing Schedule'!$F$54*M1112),
IF(AND(I1112=38000,R1112&gt;45.9,R1112&lt;=123.4),'[1]Pricing Schedule'!$F$96+('[1]Pricing Schedule'!$F$97*M1112),
IF(AND(I1112=38000,R1112&gt;123.4,R1112&lt;=168.2,M1112&lt;=10),'[1]Pricing Schedule'!$F$103+('[1]Pricing Schedule'!$F$105*M1112),
IF(AND(I1112=38000,R1112&gt;123.4,R1112&lt;=168.2,M1112&gt;10),'[1]Pricing Schedule'!$F$111+('[1]Pricing Schedule'!$F$113*M1112),
IF(AND(I1112=38000,R1112&gt;157.4,R1112&lt;=336.4,M1112&lt;=10),('[1]Pricing Schedule'!$F$103+('[1]Pricing Schedule'!$F$105*M1112))*2,
IF(AND(I1112=38000,R1112&gt;157.4,R1112&lt;=336.4,M1112&gt;10),('[1]Pricing Schedule'!$F$111+('[1]Pricing Schedule'!$F$113*M1112))*2,
IF(AND(I1112=38000,R1112&gt;314.8,R1112&lt;=504.6,M1112&lt;=10),('[1]Pricing Schedule'!$F$103+('[1]Pricing Schedule'!$F$105*M1112))*3,
IF(AND(I1112=38000,R1112&gt;314.8,R1112&lt;=504.6,M1112&gt;10),('[1]Pricing Schedule'!$F$111+('[1]Pricing Schedule'!$F$113*M1112))*3,
IF(AND(I1112=38000,R1112&gt;472.2,R1112&lt;=672.8,M1112&lt;=10),('[1]Pricing Schedule'!$F$103+('[1]Pricing Schedule'!$F$105*M1112))*4,
IF(AND(I1112=38000,R1112&gt;472.2,R1112&lt;=672.8,M1112&gt;10),('[1]Pricing Schedule'!$F$111+('[1]Pricing Schedule'!$F$113*M1112))*4,
IF(AND(I1112=110000,R1112&lt;=12.8,M1112&gt;2),'[1]Pricing Schedule'!$F$62+('[1]Pricing Schedule'!$F$63*M1112),
IF(AND(I1112=110000,R1112&lt;=12.8,M1112&lt;=2),'[1]Pricing Schedule'!$F$96+('[1]Pricing Schedule'!$F$97*M1112),
IF(AND(I1112=110000,R1112&gt;12.8,R1112&lt;=22.8,M1112&gt;3),'[1]Pricing Schedule'!$F$71+('[1]Pricing Schedule'!$F$72*M1112),
IF(AND(I1112=110000,R1112&gt;12.8,R1112&lt;=22.8,M1112&lt;=3),'[1]Pricing Schedule'!$F$96+('[1]Pricing Schedule'!$F$97*M1112),
IF(AND(I1112=110000,R1112&gt;22.8,R1112&lt;=30.2),'[1]Pricing Schedule'!$F$80+('[1]Pricing Schedule'!$F$81*M1112),
IF(AND(I1112=110000,R1112&gt;30.2,R1112&lt;=45.9),'[1]Pricing Schedule'!$F$89+('[1]Pricing Schedule'!$F$90*M1112),
IF(AND(I1112=110000,R1112&gt;45.9,R1112&lt;=123.4),'[1]Pricing Schedule'!$F$96+('[1]Pricing Schedule'!$F$97*M1112),
IF(AND(I1112=110000,R1112&gt;123.4,R1112&lt;=168.2,M1112&lt;=10),'[1]Pricing Schedule'!$F$103+('[1]Pricing Schedule'!$F$105*M1112),
IF(AND(I1112=110000,R1112&gt;123.4,R1112&lt;=168.2,M1112&gt;10),'[1]Pricing Schedule'!$F$111+('[1]Pricing Schedule'!$F$113*M1112),
IF(AND(I1112=110000,R1112&gt;168.2,R1112&lt;=336.4,M1112&lt;=10),('[1]Pricing Schedule'!$F$103+('[1]Pricing Schedule'!$F$105*M1112))*2,
IF(AND(I1112=110000,R1112&gt;168.2,R1112&lt;=336.4,M1112&gt;10),('[1]Pricing Schedule'!$F$111+('[1]Pricing Schedule'!$F$113*M1112))*2,
IF(AND(I1112=110000,R1112&gt;336.4,R1112&lt;=504.6,M1112&lt;=10),('[1]Pricing Schedule'!$F$103+('[1]Pricing Schedule'!$F$105*M1112))*3,
IF(AND(I1112=110000,R1112&gt;336.4,R1112&lt;=504.6,M1112&gt;10),('[1]Pricing Schedule'!$F$111+('[1]Pricing Schedule'!$F$113*M1112))*3,
IF(AND(I1112=110000,R1112&gt;504.6,R1112&lt;=672.8,M1112&lt;=10),('[1]Pricing Schedule'!$F$103+('[1]Pricing Schedule'!$F$105*M1112))*4,
IF(AND(I1112=110000,R1112&gt;504.6,R1112&lt;=672.8,M1112&gt;10),('[1]Pricing Schedule'!$F$111+('[1]Pricing Schedule'!$F$113*M1112))*4,
IF(AND(I1112=110000,R1112&gt;672.8,R1112&lt;=841,M1112&lt;=10),('[1]Pricing Schedule'!$F$103+('[1]Pricing Schedule'!$F$105*M1112))*5,
IF(AND(I1112=110000,R1112&gt;672.8,R1112&lt;=841,M1112&gt;10),('[1]Pricing Schedule'!$F$111+('[1]Pricing Schedule'!$F$113*M1112))*5,
IF(AND(I1112=110000,R1112&gt;672.8,R1112&lt;=841,M1112&lt;=10),('[1]Pricing Schedule'!$F$103+('[1]Pricing Schedule'!$F$105*M1112))*5,
IF(AND(I1112=110000,R1112&gt;672.8,R1112&lt;=841,M1112&gt;10),('[1]Pricing Schedule'!$F$111+('[1]Pricing Schedule'!$F$113*M1112))*5,
IF(AND(I1112=110000,R1112&gt;1345.6,R1112&lt;=1513.8,M1112&lt;=10),('[1]Pricing Schedule'!$F$103+('[1]Pricing Schedule'!$F$105*M1112))*9,
IF(AND(I1112=110000,R1112&gt;1345.6,R1112&lt;=1513.8,M1112&gt;10),('[1]Pricing Schedule'!$F$111+('[1]Pricing Schedule'!$F$113*M1112))*9,
9999999999)))))))))))))))))))))))))))))))))))))))</f>
        <v>1574950</v>
      </c>
      <c r="T1112" s="21">
        <f>IF(AND(I1112=38000,R1112&lt;=4.5,M1112&gt;8),'[1]Pricing Schedule'!$J$9,
IF(AND(I1112=38000,R1112&lt;=4.5,M1112&lt;=8),'[1]Pricing Schedule'!$J$36,
IF(AND(I1112=38000,R1112&gt;4.5,R1112&lt;=9,M1112&gt;8),'[1]Pricing Schedule'!$J$18,
IF(AND(I1112=38000,R1112&gt;4.5,R1112&lt;=9,M1112&lt;=8),'[1]Pricing Schedule'!$J$36,
IF(AND(I1112=38000,R1112&gt;9,R1112&lt;=12.8,M1112&gt;8),'[1]Pricing Schedule'!$J$27,
IF(AND(I1112=38000,R1112&gt;9,R1112&lt;=12.8,M1112&lt;=8),'[1]Pricing Schedule'!$J$36,
IF(AND(I1112=38000,R1112&gt;12.8,R1112&lt;=22.8),'[1]Pricing Schedule'!$J$36,
IF(AND(I1112=38000,R1112&gt;22.8,R1112&lt;=30.2),'[1]Pricing Schedule'!$J$45,
IF(AND(I1112=38000,R1112&gt;30.2,R1112&lt;=45.9),'[1]Pricing Schedule'!$J$54,
IF(AND(I1112=38000,R1112&gt;45.9,R1112&lt;=123.4),'[1]Pricing Schedule'!$J$97,
IF(AND(I1112=38000,R1112&gt;123.4,R1112&lt;=168.2,M1112&lt;=10),'[1]Pricing Schedule'!$J$105,
IF(AND(I1112=38000,R1112&gt;123.4,R1112&lt;=168.2,M1112&gt;10),'[1]Pricing Schedule'!$J$113,
IF(AND(I1112=38000,R1112&gt;168.2,R1112&lt;=336.4,M1112&lt;=10),('[1]Pricing Schedule'!$J$105),
IF(AND(I1112=38000,R1112&gt;168.2,R1112&lt;=336.4,M1112&gt;10),('[1]Pricing Schedule'!$J$113),
IF(AND(I1112=38000,R1112&gt;336.4,R1112&lt;=504.6,M1112&lt;=10),('[1]Pricing Schedule'!$J$105),
IF(AND(I1112=38000,R1112&gt;336.4,R1112&lt;=504.6,M1112&gt;10),('[1]Pricing Schedule'!$J$113),
IF(AND(I1112=38000,R1112&gt;504.6,R1112&lt;=672.8,M1112&lt;=10),('[1]Pricing Schedule'!$J$105),
IF(AND(I1112=38000,R1112&gt;504.6,R1112&lt;=672.8,M1112&gt;10),('[1]Pricing Schedule'!$J$113),
IF(AND(I1112=110000,R1112&lt;=12.8,M1112&gt;2),'[1]Pricing Schedule'!$J$63,
IF(AND(I1112=110000,R1112&lt;=12.8,M1112&lt;=2),'[1]Pricing Schedule'!$J$97,
IF(AND(I1112=110000,R1112&gt;12.8,R1112&lt;=22.8,M1112&gt;3),'[1]Pricing Schedule'!$J$72,
IF(AND(I1112=110000,R1112&gt;12.8,R1112&lt;=22.8,M1112&lt;=3),'[1]Pricing Schedule'!$J$97,
IF(AND(I1112=110000,R1112&gt;22.8,R1112&lt;=30.2),'[1]Pricing Schedule'!$J$81,
IF(AND(I1112=110000,R1112&gt;30.2,R1112&lt;=45.9),'[1]Pricing Schedule'!$J$90,
IF(AND(I1112=110000,R1112&gt;45.9,R1112&lt;=123.4),'[1]Pricing Schedule'!$J$97,
IF(AND(I1112=110000,R1112&gt;123.4,R1112&lt;=168.2,M1112&lt;=10),'[1]Pricing Schedule'!$J$105,
IF(AND(I1112=110000,R1112&gt;123.4,R1112&lt;=168.2,M1112&gt;10),'[1]Pricing Schedule'!$J$113,
IF(AND(I1112=110000,R1112&gt;168.2,R1112&lt;=336.2,M1112&lt;=10),('[1]Pricing Schedule'!$J$105),
IF(AND(I1112=110000,R1112&gt;168.2,R1112&lt;=336.2,M1112&gt;10),('[1]Pricing Schedule'!$J$113),
IF(AND(I1112=110000,R1112&gt;336.4,R1112&lt;=504.6,M1112&lt;=10),('[1]Pricing Schedule'!$J$105),
IF(AND(I1112=110000,R1112&gt;336.4,R1112&lt;=504.6,M1112&gt;10),('[1]Pricing Schedule'!$J$113),
IF(AND(I1112=110000,R1112&gt;504.6,R1112&lt;=672.8,M1112&lt;=10),('[1]Pricing Schedule'!$J$105),
IF(AND(I1112=110000,R1112&gt;504.6,R1112&lt;=672.8,M1112&gt;10),('[1]Pricing Schedule'!$J$113),
IF(AND(I1112=110000,R1112&gt;672.8,R1112&lt;=841,M1112&lt;=10),('[1]Pricing Schedule'!$J$105),
IF(AND(I1112=110000,R1112&gt;672.8,R1112&lt;=841,M1112&gt;10),('[1]Pricing Schedule'!$J$113),
IF(AND(I1112=110000,R1112&gt;1682,R1112&lt;=1850.2,M1112&lt;=10),('[1]Pricing Schedule'!$J$105),
IF(AND(I1112=110000,R1112&gt;1682,R1112&lt;=1850.2,M1112&gt;10),('[1]Pricing Schedule'!$J$113),
IF(AND(I1112=110000,R1112&gt;2018.4,R1112&lt;=2186.6,M1112&lt;=10),('[1]Pricing Schedule'!$J$105),
IF(AND(I1112=110000,R1112&gt;2018.4,R1112&lt;=2186.6,M1112&gt;10),('[1]Pricing Schedule'!$J$113),999999999)))))))))))))))))))))))))))))))))))))))</f>
        <v>3</v>
      </c>
      <c r="U1112" s="40">
        <f t="shared" si="108"/>
        <v>124996.03174603173</v>
      </c>
      <c r="V1112" s="41">
        <f t="shared" si="109"/>
        <v>8.00025397631671</v>
      </c>
      <c r="Y1112" s="23">
        <v>636</v>
      </c>
      <c r="Z1112" s="23">
        <v>461</v>
      </c>
      <c r="AD1112" s="13"/>
      <c r="AE1112" s="13"/>
      <c r="AF1112" s="13"/>
      <c r="AR1112" s="35"/>
    </row>
    <row r="1113" spans="1:44">
      <c r="A1113" s="23">
        <v>1114</v>
      </c>
      <c r="B1113" s="23">
        <v>1114</v>
      </c>
      <c r="C1113" s="23" t="s">
        <v>1641</v>
      </c>
      <c r="D1113" s="23" t="s">
        <v>149</v>
      </c>
      <c r="E1113" s="23" t="s">
        <v>149</v>
      </c>
      <c r="F1113" s="23" t="s">
        <v>697</v>
      </c>
      <c r="G1113" s="23" t="s">
        <v>698</v>
      </c>
      <c r="H1113" s="23" t="s">
        <v>133</v>
      </c>
      <c r="I1113" s="13">
        <v>110000</v>
      </c>
      <c r="J1113" s="13">
        <v>110000</v>
      </c>
      <c r="K1113" s="13">
        <v>38000</v>
      </c>
      <c r="L1113" s="24">
        <v>6.6239999999999997</v>
      </c>
      <c r="M1113" s="37">
        <f t="shared" si="104"/>
        <v>7</v>
      </c>
      <c r="N1113" s="24">
        <v>1.0489999999999999</v>
      </c>
      <c r="O1113" s="13">
        <v>2</v>
      </c>
      <c r="P1113" s="36">
        <f t="shared" si="105"/>
        <v>0.78674999999999995</v>
      </c>
      <c r="Q1113" s="38">
        <f t="shared" si="106"/>
        <v>8.4</v>
      </c>
      <c r="R1113" s="37">
        <f t="shared" si="107"/>
        <v>8.4</v>
      </c>
      <c r="S1113" s="39">
        <f>IF(AND(I1113=38000,R1113&lt;=4.5,M1113&gt;8),'[1]Pricing Schedule'!$F$8+('[1]Pricing Schedule'!$F$9*M1113),
IF(AND(I1113=38000,R1113&lt;=4.5,M1113&lt;=8),'[1]Pricing Schedule'!$F$34+('[1]Pricing Schedule'!$F$36*M1113),
IF(AND(I1113=38000,R1113&gt;4.5,R1113&lt;=9,M1113&gt;8),'[1]Pricing Schedule'!$F$17+('[1]Pricing Schedule'!$F$18*M1113),
IF(AND(I1113=38000,R1113&gt;4.5,R1113&lt;=9,M1113&lt;=8),'[1]Pricing Schedule'!$F$34+('[1]Pricing Schedule'!$F$36*M1113),
IF(AND(I1113=38000,R1113&gt;9,R1113&lt;=12.8,M1113&gt;8),'[1]Pricing Schedule'!$F$26+('[1]Pricing Schedule'!$F$27*M1113),
IF(AND(I1113=38000,R1113&gt;9,R1113&lt;=12.8,M1113&lt;=8),'[1]Pricing Schedule'!$F$34+('[1]Pricing Schedule'!$F$36*M1113),
IF(AND(I1113=38000,R1113&gt;12.8,R1113&lt;=22.8),'[1]Pricing Schedule'!$F$34+('[1]Pricing Schedule'!$F$36*M1113),
IF(AND(I1113=38000,R1113&gt;22.8,R1113&lt;=30.2),'[1]Pricing Schedule'!$F$43+('[1]Pricing Schedule'!$F$45*M1113),
IF(AND(I1113=38000,R1113&gt;30.2,R1113&lt;=45.9),'[1]Pricing Schedule'!$F$52+('[1]Pricing Schedule'!$F$54*M1113),
IF(AND(I1113=38000,R1113&gt;45.9,R1113&lt;=123.4),'[1]Pricing Schedule'!$F$96+('[1]Pricing Schedule'!$F$97*M1113),
IF(AND(I1113=38000,R1113&gt;123.4,R1113&lt;=168.2,M1113&lt;=10),'[1]Pricing Schedule'!$F$103+('[1]Pricing Schedule'!$F$105*M1113),
IF(AND(I1113=38000,R1113&gt;123.4,R1113&lt;=168.2,M1113&gt;10),'[1]Pricing Schedule'!$F$111+('[1]Pricing Schedule'!$F$113*M1113),
IF(AND(I1113=38000,R1113&gt;157.4,R1113&lt;=336.4,M1113&lt;=10),('[1]Pricing Schedule'!$F$103+('[1]Pricing Schedule'!$F$105*M1113))*2,
IF(AND(I1113=38000,R1113&gt;157.4,R1113&lt;=336.4,M1113&gt;10),('[1]Pricing Schedule'!$F$111+('[1]Pricing Schedule'!$F$113*M1113))*2,
IF(AND(I1113=38000,R1113&gt;314.8,R1113&lt;=504.6,M1113&lt;=10),('[1]Pricing Schedule'!$F$103+('[1]Pricing Schedule'!$F$105*M1113))*3,
IF(AND(I1113=38000,R1113&gt;314.8,R1113&lt;=504.6,M1113&gt;10),('[1]Pricing Schedule'!$F$111+('[1]Pricing Schedule'!$F$113*M1113))*3,
IF(AND(I1113=38000,R1113&gt;472.2,R1113&lt;=672.8,M1113&lt;=10),('[1]Pricing Schedule'!$F$103+('[1]Pricing Schedule'!$F$105*M1113))*4,
IF(AND(I1113=38000,R1113&gt;472.2,R1113&lt;=672.8,M1113&gt;10),('[1]Pricing Schedule'!$F$111+('[1]Pricing Schedule'!$F$113*M1113))*4,
IF(AND(I1113=110000,R1113&lt;=12.8,M1113&gt;2),'[1]Pricing Schedule'!$F$62+('[1]Pricing Schedule'!$F$63*M1113),
IF(AND(I1113=110000,R1113&lt;=12.8,M1113&lt;=2),'[1]Pricing Schedule'!$F$96+('[1]Pricing Schedule'!$F$97*M1113),
IF(AND(I1113=110000,R1113&gt;12.8,R1113&lt;=22.8,M1113&gt;3),'[1]Pricing Schedule'!$F$71+('[1]Pricing Schedule'!$F$72*M1113),
IF(AND(I1113=110000,R1113&gt;12.8,R1113&lt;=22.8,M1113&lt;=3),'[1]Pricing Schedule'!$F$96+('[1]Pricing Schedule'!$F$97*M1113),
IF(AND(I1113=110000,R1113&gt;22.8,R1113&lt;=30.2),'[1]Pricing Schedule'!$F$80+('[1]Pricing Schedule'!$F$81*M1113),
IF(AND(I1113=110000,R1113&gt;30.2,R1113&lt;=45.9),'[1]Pricing Schedule'!$F$89+('[1]Pricing Schedule'!$F$90*M1113),
IF(AND(I1113=110000,R1113&gt;45.9,R1113&lt;=123.4),'[1]Pricing Schedule'!$F$96+('[1]Pricing Schedule'!$F$97*M1113),
IF(AND(I1113=110000,R1113&gt;123.4,R1113&lt;=168.2,M1113&lt;=10),'[1]Pricing Schedule'!$F$103+('[1]Pricing Schedule'!$F$105*M1113),
IF(AND(I1113=110000,R1113&gt;123.4,R1113&lt;=168.2,M1113&gt;10),'[1]Pricing Schedule'!$F$111+('[1]Pricing Schedule'!$F$113*M1113),
IF(AND(I1113=110000,R1113&gt;168.2,R1113&lt;=336.4,M1113&lt;=10),('[1]Pricing Schedule'!$F$103+('[1]Pricing Schedule'!$F$105*M1113))*2,
IF(AND(I1113=110000,R1113&gt;168.2,R1113&lt;=336.4,M1113&gt;10),('[1]Pricing Schedule'!$F$111+('[1]Pricing Schedule'!$F$113*M1113))*2,
IF(AND(I1113=110000,R1113&gt;336.4,R1113&lt;=504.6,M1113&lt;=10),('[1]Pricing Schedule'!$F$103+('[1]Pricing Schedule'!$F$105*M1113))*3,
IF(AND(I1113=110000,R1113&gt;336.4,R1113&lt;=504.6,M1113&gt;10),('[1]Pricing Schedule'!$F$111+('[1]Pricing Schedule'!$F$113*M1113))*3,
IF(AND(I1113=110000,R1113&gt;504.6,R1113&lt;=672.8,M1113&lt;=10),('[1]Pricing Schedule'!$F$103+('[1]Pricing Schedule'!$F$105*M1113))*4,
IF(AND(I1113=110000,R1113&gt;504.6,R1113&lt;=672.8,M1113&gt;10),('[1]Pricing Schedule'!$F$111+('[1]Pricing Schedule'!$F$113*M1113))*4,
IF(AND(I1113=110000,R1113&gt;672.8,R1113&lt;=841,M1113&lt;=10),('[1]Pricing Schedule'!$F$103+('[1]Pricing Schedule'!$F$105*M1113))*5,
IF(AND(I1113=110000,R1113&gt;672.8,R1113&lt;=841,M1113&gt;10),('[1]Pricing Schedule'!$F$111+('[1]Pricing Schedule'!$F$113*M1113))*5,
IF(AND(I1113=110000,R1113&gt;672.8,R1113&lt;=841,M1113&lt;=10),('[1]Pricing Schedule'!$F$103+('[1]Pricing Schedule'!$F$105*M1113))*5,
IF(AND(I1113=110000,R1113&gt;672.8,R1113&lt;=841,M1113&gt;10),('[1]Pricing Schedule'!$F$111+('[1]Pricing Schedule'!$F$113*M1113))*5,
IF(AND(I1113=110000,R1113&gt;1345.6,R1113&lt;=1513.8,M1113&lt;=10),('[1]Pricing Schedule'!$F$103+('[1]Pricing Schedule'!$F$105*M1113))*9,
IF(AND(I1113=110000,R1113&gt;1345.6,R1113&lt;=1513.8,M1113&gt;10),('[1]Pricing Schedule'!$F$111+('[1]Pricing Schedule'!$F$113*M1113))*9,
9999999999)))))))))))))))))))))))))))))))))))))))</f>
        <v>1785370</v>
      </c>
      <c r="T1113" s="21">
        <f>IF(AND(I1113=38000,R1113&lt;=4.5,M1113&gt;8),'[1]Pricing Schedule'!$J$9,
IF(AND(I1113=38000,R1113&lt;=4.5,M1113&lt;=8),'[1]Pricing Schedule'!$J$36,
IF(AND(I1113=38000,R1113&gt;4.5,R1113&lt;=9,M1113&gt;8),'[1]Pricing Schedule'!$J$18,
IF(AND(I1113=38000,R1113&gt;4.5,R1113&lt;=9,M1113&lt;=8),'[1]Pricing Schedule'!$J$36,
IF(AND(I1113=38000,R1113&gt;9,R1113&lt;=12.8,M1113&gt;8),'[1]Pricing Schedule'!$J$27,
IF(AND(I1113=38000,R1113&gt;9,R1113&lt;=12.8,M1113&lt;=8),'[1]Pricing Schedule'!$J$36,
IF(AND(I1113=38000,R1113&gt;12.8,R1113&lt;=22.8),'[1]Pricing Schedule'!$J$36,
IF(AND(I1113=38000,R1113&gt;22.8,R1113&lt;=30.2),'[1]Pricing Schedule'!$J$45,
IF(AND(I1113=38000,R1113&gt;30.2,R1113&lt;=45.9),'[1]Pricing Schedule'!$J$54,
IF(AND(I1113=38000,R1113&gt;45.9,R1113&lt;=123.4),'[1]Pricing Schedule'!$J$97,
IF(AND(I1113=38000,R1113&gt;123.4,R1113&lt;=168.2,M1113&lt;=10),'[1]Pricing Schedule'!$J$105,
IF(AND(I1113=38000,R1113&gt;123.4,R1113&lt;=168.2,M1113&gt;10),'[1]Pricing Schedule'!$J$113,
IF(AND(I1113=38000,R1113&gt;168.2,R1113&lt;=336.4,M1113&lt;=10),('[1]Pricing Schedule'!$J$105),
IF(AND(I1113=38000,R1113&gt;168.2,R1113&lt;=336.4,M1113&gt;10),('[1]Pricing Schedule'!$J$113),
IF(AND(I1113=38000,R1113&gt;336.4,R1113&lt;=504.6,M1113&lt;=10),('[1]Pricing Schedule'!$J$105),
IF(AND(I1113=38000,R1113&gt;336.4,R1113&lt;=504.6,M1113&gt;10),('[1]Pricing Schedule'!$J$113),
IF(AND(I1113=38000,R1113&gt;504.6,R1113&lt;=672.8,M1113&lt;=10),('[1]Pricing Schedule'!$J$105),
IF(AND(I1113=38000,R1113&gt;504.6,R1113&lt;=672.8,M1113&gt;10),('[1]Pricing Schedule'!$J$113),
IF(AND(I1113=110000,R1113&lt;=12.8,M1113&gt;2),'[1]Pricing Schedule'!$J$63,
IF(AND(I1113=110000,R1113&lt;=12.8,M1113&lt;=2),'[1]Pricing Schedule'!$J$97,
IF(AND(I1113=110000,R1113&gt;12.8,R1113&lt;=22.8,M1113&gt;3),'[1]Pricing Schedule'!$J$72,
IF(AND(I1113=110000,R1113&gt;12.8,R1113&lt;=22.8,M1113&lt;=3),'[1]Pricing Schedule'!$J$97,
IF(AND(I1113=110000,R1113&gt;22.8,R1113&lt;=30.2),'[1]Pricing Schedule'!$J$81,
IF(AND(I1113=110000,R1113&gt;30.2,R1113&lt;=45.9),'[1]Pricing Schedule'!$J$90,
IF(AND(I1113=110000,R1113&gt;45.9,R1113&lt;=123.4),'[1]Pricing Schedule'!$J$97,
IF(AND(I1113=110000,R1113&gt;123.4,R1113&lt;=168.2,M1113&lt;=10),'[1]Pricing Schedule'!$J$105,
IF(AND(I1113=110000,R1113&gt;123.4,R1113&lt;=168.2,M1113&gt;10),'[1]Pricing Schedule'!$J$113,
IF(AND(I1113=110000,R1113&gt;168.2,R1113&lt;=336.2,M1113&lt;=10),('[1]Pricing Schedule'!$J$105),
IF(AND(I1113=110000,R1113&gt;168.2,R1113&lt;=336.2,M1113&gt;10),('[1]Pricing Schedule'!$J$113),
IF(AND(I1113=110000,R1113&gt;336.4,R1113&lt;=504.6,M1113&lt;=10),('[1]Pricing Schedule'!$J$105),
IF(AND(I1113=110000,R1113&gt;336.4,R1113&lt;=504.6,M1113&gt;10),('[1]Pricing Schedule'!$J$113),
IF(AND(I1113=110000,R1113&gt;504.6,R1113&lt;=672.8,M1113&lt;=10),('[1]Pricing Schedule'!$J$105),
IF(AND(I1113=110000,R1113&gt;504.6,R1113&lt;=672.8,M1113&gt;10),('[1]Pricing Schedule'!$J$113),
IF(AND(I1113=110000,R1113&gt;672.8,R1113&lt;=841,M1113&lt;=10),('[1]Pricing Schedule'!$J$105),
IF(AND(I1113=110000,R1113&gt;672.8,R1113&lt;=841,M1113&gt;10),('[1]Pricing Schedule'!$J$113),
IF(AND(I1113=110000,R1113&gt;1682,R1113&lt;=1850.2,M1113&lt;=10),('[1]Pricing Schedule'!$J$105),
IF(AND(I1113=110000,R1113&gt;1682,R1113&lt;=1850.2,M1113&gt;10),('[1]Pricing Schedule'!$J$113),
IF(AND(I1113=110000,R1113&gt;2018.4,R1113&lt;=2186.6,M1113&lt;=10),('[1]Pricing Schedule'!$J$105),
IF(AND(I1113=110000,R1113&gt;2018.4,R1113&lt;=2186.6,M1113&gt;10),('[1]Pricing Schedule'!$J$113),999999999)))))))))))))))))))))))))))))))))))))))</f>
        <v>7</v>
      </c>
      <c r="U1113" s="40">
        <f t="shared" si="108"/>
        <v>212544.0476190476</v>
      </c>
      <c r="V1113" s="41">
        <f t="shared" si="109"/>
        <v>4.7049071060900545</v>
      </c>
      <c r="Y1113" s="23">
        <v>461</v>
      </c>
      <c r="Z1113" s="23">
        <v>192</v>
      </c>
      <c r="AD1113" s="13"/>
      <c r="AE1113" s="13"/>
      <c r="AF1113" s="13"/>
      <c r="AR1113" s="35"/>
    </row>
    <row r="1114" spans="1:44">
      <c r="A1114" s="23">
        <v>1115</v>
      </c>
      <c r="B1114" s="23">
        <v>1115</v>
      </c>
      <c r="C1114" s="23" t="s">
        <v>1642</v>
      </c>
      <c r="D1114" s="23" t="s">
        <v>121</v>
      </c>
      <c r="E1114" s="23" t="s">
        <v>121</v>
      </c>
      <c r="F1114" s="23" t="s">
        <v>1147</v>
      </c>
      <c r="G1114" s="23" t="s">
        <v>1148</v>
      </c>
      <c r="H1114" s="23" t="s">
        <v>133</v>
      </c>
      <c r="I1114" s="13">
        <v>110000</v>
      </c>
      <c r="J1114" s="23" t="s">
        <v>119</v>
      </c>
      <c r="K1114" s="13">
        <v>110000</v>
      </c>
      <c r="L1114" s="24">
        <v>8.2240000000000002</v>
      </c>
      <c r="M1114" s="37">
        <f t="shared" si="104"/>
        <v>9</v>
      </c>
      <c r="N1114" s="24">
        <v>0.9</v>
      </c>
      <c r="O1114" s="13">
        <v>2</v>
      </c>
      <c r="P1114" s="36">
        <f t="shared" si="105"/>
        <v>0.67500000000000004</v>
      </c>
      <c r="Q1114" s="38">
        <f t="shared" si="106"/>
        <v>8.4</v>
      </c>
      <c r="R1114" s="37">
        <f t="shared" si="107"/>
        <v>8.4</v>
      </c>
      <c r="S1114" s="39">
        <f>IF(AND(I1114=38000,R1114&lt;=4.5,M1114&gt;8),'[1]Pricing Schedule'!$F$8+('[1]Pricing Schedule'!$F$9*M1114),
IF(AND(I1114=38000,R1114&lt;=4.5,M1114&lt;=8),'[1]Pricing Schedule'!$F$34+('[1]Pricing Schedule'!$F$36*M1114),
IF(AND(I1114=38000,R1114&gt;4.5,R1114&lt;=9,M1114&gt;8),'[1]Pricing Schedule'!$F$17+('[1]Pricing Schedule'!$F$18*M1114),
IF(AND(I1114=38000,R1114&gt;4.5,R1114&lt;=9,M1114&lt;=8),'[1]Pricing Schedule'!$F$34+('[1]Pricing Schedule'!$F$36*M1114),
IF(AND(I1114=38000,R1114&gt;9,R1114&lt;=12.8,M1114&gt;8),'[1]Pricing Schedule'!$F$26+('[1]Pricing Schedule'!$F$27*M1114),
IF(AND(I1114=38000,R1114&gt;9,R1114&lt;=12.8,M1114&lt;=8),'[1]Pricing Schedule'!$F$34+('[1]Pricing Schedule'!$F$36*M1114),
IF(AND(I1114=38000,R1114&gt;12.8,R1114&lt;=22.8),'[1]Pricing Schedule'!$F$34+('[1]Pricing Schedule'!$F$36*M1114),
IF(AND(I1114=38000,R1114&gt;22.8,R1114&lt;=30.2),'[1]Pricing Schedule'!$F$43+('[1]Pricing Schedule'!$F$45*M1114),
IF(AND(I1114=38000,R1114&gt;30.2,R1114&lt;=45.9),'[1]Pricing Schedule'!$F$52+('[1]Pricing Schedule'!$F$54*M1114),
IF(AND(I1114=38000,R1114&gt;45.9,R1114&lt;=123.4),'[1]Pricing Schedule'!$F$96+('[1]Pricing Schedule'!$F$97*M1114),
IF(AND(I1114=38000,R1114&gt;123.4,R1114&lt;=168.2,M1114&lt;=10),'[1]Pricing Schedule'!$F$103+('[1]Pricing Schedule'!$F$105*M1114),
IF(AND(I1114=38000,R1114&gt;123.4,R1114&lt;=168.2,M1114&gt;10),'[1]Pricing Schedule'!$F$111+('[1]Pricing Schedule'!$F$113*M1114),
IF(AND(I1114=38000,R1114&gt;157.4,R1114&lt;=336.4,M1114&lt;=10),('[1]Pricing Schedule'!$F$103+('[1]Pricing Schedule'!$F$105*M1114))*2,
IF(AND(I1114=38000,R1114&gt;157.4,R1114&lt;=336.4,M1114&gt;10),('[1]Pricing Schedule'!$F$111+('[1]Pricing Schedule'!$F$113*M1114))*2,
IF(AND(I1114=38000,R1114&gt;314.8,R1114&lt;=504.6,M1114&lt;=10),('[1]Pricing Schedule'!$F$103+('[1]Pricing Schedule'!$F$105*M1114))*3,
IF(AND(I1114=38000,R1114&gt;314.8,R1114&lt;=504.6,M1114&gt;10),('[1]Pricing Schedule'!$F$111+('[1]Pricing Schedule'!$F$113*M1114))*3,
IF(AND(I1114=38000,R1114&gt;472.2,R1114&lt;=672.8,M1114&lt;=10),('[1]Pricing Schedule'!$F$103+('[1]Pricing Schedule'!$F$105*M1114))*4,
IF(AND(I1114=38000,R1114&gt;472.2,R1114&lt;=672.8,M1114&gt;10),('[1]Pricing Schedule'!$F$111+('[1]Pricing Schedule'!$F$113*M1114))*4,
IF(AND(I1114=110000,R1114&lt;=12.8,M1114&gt;2),'[1]Pricing Schedule'!$F$62+('[1]Pricing Schedule'!$F$63*M1114),
IF(AND(I1114=110000,R1114&lt;=12.8,M1114&lt;=2),'[1]Pricing Schedule'!$F$96+('[1]Pricing Schedule'!$F$97*M1114),
IF(AND(I1114=110000,R1114&gt;12.8,R1114&lt;=22.8,M1114&gt;3),'[1]Pricing Schedule'!$F$71+('[1]Pricing Schedule'!$F$72*M1114),
IF(AND(I1114=110000,R1114&gt;12.8,R1114&lt;=22.8,M1114&lt;=3),'[1]Pricing Schedule'!$F$96+('[1]Pricing Schedule'!$F$97*M1114),
IF(AND(I1114=110000,R1114&gt;22.8,R1114&lt;=30.2),'[1]Pricing Schedule'!$F$80+('[1]Pricing Schedule'!$F$81*M1114),
IF(AND(I1114=110000,R1114&gt;30.2,R1114&lt;=45.9),'[1]Pricing Schedule'!$F$89+('[1]Pricing Schedule'!$F$90*M1114),
IF(AND(I1114=110000,R1114&gt;45.9,R1114&lt;=123.4),'[1]Pricing Schedule'!$F$96+('[1]Pricing Schedule'!$F$97*M1114),
IF(AND(I1114=110000,R1114&gt;123.4,R1114&lt;=168.2,M1114&lt;=10),'[1]Pricing Schedule'!$F$103+('[1]Pricing Schedule'!$F$105*M1114),
IF(AND(I1114=110000,R1114&gt;123.4,R1114&lt;=168.2,M1114&gt;10),'[1]Pricing Schedule'!$F$111+('[1]Pricing Schedule'!$F$113*M1114),
IF(AND(I1114=110000,R1114&gt;168.2,R1114&lt;=336.4,M1114&lt;=10),('[1]Pricing Schedule'!$F$103+('[1]Pricing Schedule'!$F$105*M1114))*2,
IF(AND(I1114=110000,R1114&gt;168.2,R1114&lt;=336.4,M1114&gt;10),('[1]Pricing Schedule'!$F$111+('[1]Pricing Schedule'!$F$113*M1114))*2,
IF(AND(I1114=110000,R1114&gt;336.4,R1114&lt;=504.6,M1114&lt;=10),('[1]Pricing Schedule'!$F$103+('[1]Pricing Schedule'!$F$105*M1114))*3,
IF(AND(I1114=110000,R1114&gt;336.4,R1114&lt;=504.6,M1114&gt;10),('[1]Pricing Schedule'!$F$111+('[1]Pricing Schedule'!$F$113*M1114))*3,
IF(AND(I1114=110000,R1114&gt;504.6,R1114&lt;=672.8,M1114&lt;=10),('[1]Pricing Schedule'!$F$103+('[1]Pricing Schedule'!$F$105*M1114))*4,
IF(AND(I1114=110000,R1114&gt;504.6,R1114&lt;=672.8,M1114&gt;10),('[1]Pricing Schedule'!$F$111+('[1]Pricing Schedule'!$F$113*M1114))*4,
IF(AND(I1114=110000,R1114&gt;672.8,R1114&lt;=841,M1114&lt;=10),('[1]Pricing Schedule'!$F$103+('[1]Pricing Schedule'!$F$105*M1114))*5,
IF(AND(I1114=110000,R1114&gt;672.8,R1114&lt;=841,M1114&gt;10),('[1]Pricing Schedule'!$F$111+('[1]Pricing Schedule'!$F$113*M1114))*5,
IF(AND(I1114=110000,R1114&gt;672.8,R1114&lt;=841,M1114&lt;=10),('[1]Pricing Schedule'!$F$103+('[1]Pricing Schedule'!$F$105*M1114))*5,
IF(AND(I1114=110000,R1114&gt;672.8,R1114&lt;=841,M1114&gt;10),('[1]Pricing Schedule'!$F$111+('[1]Pricing Schedule'!$F$113*M1114))*5,
IF(AND(I1114=110000,R1114&gt;1345.6,R1114&lt;=1513.8,M1114&lt;=10),('[1]Pricing Schedule'!$F$103+('[1]Pricing Schedule'!$F$105*M1114))*9,
IF(AND(I1114=110000,R1114&gt;1345.6,R1114&lt;=1513.8,M1114&gt;10),('[1]Pricing Schedule'!$F$111+('[1]Pricing Schedule'!$F$113*M1114))*9,
9999999999)))))))))))))))))))))))))))))))))))))))</f>
        <v>1890770</v>
      </c>
      <c r="T1114" s="21">
        <f>IF(AND(I1114=38000,R1114&lt;=4.5,M1114&gt;8),'[1]Pricing Schedule'!$J$9,
IF(AND(I1114=38000,R1114&lt;=4.5,M1114&lt;=8),'[1]Pricing Schedule'!$J$36,
IF(AND(I1114=38000,R1114&gt;4.5,R1114&lt;=9,M1114&gt;8),'[1]Pricing Schedule'!$J$18,
IF(AND(I1114=38000,R1114&gt;4.5,R1114&lt;=9,M1114&lt;=8),'[1]Pricing Schedule'!$J$36,
IF(AND(I1114=38000,R1114&gt;9,R1114&lt;=12.8,M1114&gt;8),'[1]Pricing Schedule'!$J$27,
IF(AND(I1114=38000,R1114&gt;9,R1114&lt;=12.8,M1114&lt;=8),'[1]Pricing Schedule'!$J$36,
IF(AND(I1114=38000,R1114&gt;12.8,R1114&lt;=22.8),'[1]Pricing Schedule'!$J$36,
IF(AND(I1114=38000,R1114&gt;22.8,R1114&lt;=30.2),'[1]Pricing Schedule'!$J$45,
IF(AND(I1114=38000,R1114&gt;30.2,R1114&lt;=45.9),'[1]Pricing Schedule'!$J$54,
IF(AND(I1114=38000,R1114&gt;45.9,R1114&lt;=123.4),'[1]Pricing Schedule'!$J$97,
IF(AND(I1114=38000,R1114&gt;123.4,R1114&lt;=168.2,M1114&lt;=10),'[1]Pricing Schedule'!$J$105,
IF(AND(I1114=38000,R1114&gt;123.4,R1114&lt;=168.2,M1114&gt;10),'[1]Pricing Schedule'!$J$113,
IF(AND(I1114=38000,R1114&gt;168.2,R1114&lt;=336.4,M1114&lt;=10),('[1]Pricing Schedule'!$J$105),
IF(AND(I1114=38000,R1114&gt;168.2,R1114&lt;=336.4,M1114&gt;10),('[1]Pricing Schedule'!$J$113),
IF(AND(I1114=38000,R1114&gt;336.4,R1114&lt;=504.6,M1114&lt;=10),('[1]Pricing Schedule'!$J$105),
IF(AND(I1114=38000,R1114&gt;336.4,R1114&lt;=504.6,M1114&gt;10),('[1]Pricing Schedule'!$J$113),
IF(AND(I1114=38000,R1114&gt;504.6,R1114&lt;=672.8,M1114&lt;=10),('[1]Pricing Schedule'!$J$105),
IF(AND(I1114=38000,R1114&gt;504.6,R1114&lt;=672.8,M1114&gt;10),('[1]Pricing Schedule'!$J$113),
IF(AND(I1114=110000,R1114&lt;=12.8,M1114&gt;2),'[1]Pricing Schedule'!$J$63,
IF(AND(I1114=110000,R1114&lt;=12.8,M1114&lt;=2),'[1]Pricing Schedule'!$J$97,
IF(AND(I1114=110000,R1114&gt;12.8,R1114&lt;=22.8,M1114&gt;3),'[1]Pricing Schedule'!$J$72,
IF(AND(I1114=110000,R1114&gt;12.8,R1114&lt;=22.8,M1114&lt;=3),'[1]Pricing Schedule'!$J$97,
IF(AND(I1114=110000,R1114&gt;22.8,R1114&lt;=30.2),'[1]Pricing Schedule'!$J$81,
IF(AND(I1114=110000,R1114&gt;30.2,R1114&lt;=45.9),'[1]Pricing Schedule'!$J$90,
IF(AND(I1114=110000,R1114&gt;45.9,R1114&lt;=123.4),'[1]Pricing Schedule'!$J$97,
IF(AND(I1114=110000,R1114&gt;123.4,R1114&lt;=168.2,M1114&lt;=10),'[1]Pricing Schedule'!$J$105,
IF(AND(I1114=110000,R1114&gt;123.4,R1114&lt;=168.2,M1114&gt;10),'[1]Pricing Schedule'!$J$113,
IF(AND(I1114=110000,R1114&gt;168.2,R1114&lt;=336.2,M1114&lt;=10),('[1]Pricing Schedule'!$J$105),
IF(AND(I1114=110000,R1114&gt;168.2,R1114&lt;=336.2,M1114&gt;10),('[1]Pricing Schedule'!$J$113),
IF(AND(I1114=110000,R1114&gt;336.4,R1114&lt;=504.6,M1114&lt;=10),('[1]Pricing Schedule'!$J$105),
IF(AND(I1114=110000,R1114&gt;336.4,R1114&lt;=504.6,M1114&gt;10),('[1]Pricing Schedule'!$J$113),
IF(AND(I1114=110000,R1114&gt;504.6,R1114&lt;=672.8,M1114&lt;=10),('[1]Pricing Schedule'!$J$105),
IF(AND(I1114=110000,R1114&gt;504.6,R1114&lt;=672.8,M1114&gt;10),('[1]Pricing Schedule'!$J$113),
IF(AND(I1114=110000,R1114&gt;672.8,R1114&lt;=841,M1114&lt;=10),('[1]Pricing Schedule'!$J$105),
IF(AND(I1114=110000,R1114&gt;672.8,R1114&lt;=841,M1114&gt;10),('[1]Pricing Schedule'!$J$113),
IF(AND(I1114=110000,R1114&gt;1682,R1114&lt;=1850.2,M1114&lt;=10),('[1]Pricing Schedule'!$J$105),
IF(AND(I1114=110000,R1114&gt;1682,R1114&lt;=1850.2,M1114&gt;10),('[1]Pricing Schedule'!$J$113),
IF(AND(I1114=110000,R1114&gt;2018.4,R1114&lt;=2186.6,M1114&lt;=10),('[1]Pricing Schedule'!$J$105),
IF(AND(I1114=110000,R1114&gt;2018.4,R1114&lt;=2186.6,M1114&gt;10),('[1]Pricing Schedule'!$J$113),999999999)))))))))))))))))))))))))))))))))))))))</f>
        <v>7</v>
      </c>
      <c r="U1114" s="40">
        <f t="shared" si="108"/>
        <v>225091.66666666666</v>
      </c>
      <c r="V1114" s="41">
        <f t="shared" si="109"/>
        <v>4.4426344822479731</v>
      </c>
      <c r="Y1114" s="23">
        <v>325</v>
      </c>
      <c r="Z1114" s="23">
        <v>87</v>
      </c>
      <c r="AD1114" s="13"/>
      <c r="AE1114" s="13"/>
      <c r="AF1114" s="13"/>
      <c r="AR1114" s="35"/>
    </row>
    <row r="1115" spans="1:44">
      <c r="A1115" s="23">
        <v>1116</v>
      </c>
      <c r="B1115" s="23">
        <v>1116</v>
      </c>
      <c r="C1115" s="23" t="s">
        <v>1643</v>
      </c>
      <c r="D1115" s="23" t="s">
        <v>131</v>
      </c>
      <c r="E1115" s="23" t="s">
        <v>131</v>
      </c>
      <c r="F1115" s="23" t="s">
        <v>1644</v>
      </c>
      <c r="G1115" s="23" t="s">
        <v>1645</v>
      </c>
      <c r="H1115" s="23" t="s">
        <v>113</v>
      </c>
      <c r="I1115" s="13">
        <v>38000</v>
      </c>
      <c r="J1115" s="23" t="s">
        <v>119</v>
      </c>
      <c r="K1115" s="13">
        <v>38000</v>
      </c>
      <c r="L1115" s="24">
        <v>3.823</v>
      </c>
      <c r="M1115" s="37">
        <f t="shared" si="104"/>
        <v>4</v>
      </c>
      <c r="N1115" s="24">
        <v>0.77100000000000002</v>
      </c>
      <c r="O1115" s="13">
        <v>2</v>
      </c>
      <c r="P1115" s="36">
        <f t="shared" si="105"/>
        <v>0.57825000000000004</v>
      </c>
      <c r="Q1115" s="38">
        <f t="shared" si="106"/>
        <v>4.2</v>
      </c>
      <c r="R1115" s="37">
        <f t="shared" si="107"/>
        <v>4.2</v>
      </c>
      <c r="S1115" s="39">
        <f>IF(AND(I1115=38000,R1115&lt;=4.5,M1115&gt;8),'[1]Pricing Schedule'!$F$8+('[1]Pricing Schedule'!$F$9*M1115),
IF(AND(I1115=38000,R1115&lt;=4.5,M1115&lt;=8),'[1]Pricing Schedule'!$F$34+('[1]Pricing Schedule'!$F$36*M1115),
IF(AND(I1115=38000,R1115&gt;4.5,R1115&lt;=9,M1115&gt;8),'[1]Pricing Schedule'!$F$17+('[1]Pricing Schedule'!$F$18*M1115),
IF(AND(I1115=38000,R1115&gt;4.5,R1115&lt;=9,M1115&lt;=8),'[1]Pricing Schedule'!$F$34+('[1]Pricing Schedule'!$F$36*M1115),
IF(AND(I1115=38000,R1115&gt;9,R1115&lt;=12.8,M1115&gt;8),'[1]Pricing Schedule'!$F$26+('[1]Pricing Schedule'!$F$27*M1115),
IF(AND(I1115=38000,R1115&gt;9,R1115&lt;=12.8,M1115&lt;=8),'[1]Pricing Schedule'!$F$34+('[1]Pricing Schedule'!$F$36*M1115),
IF(AND(I1115=38000,R1115&gt;12.8,R1115&lt;=22.8),'[1]Pricing Schedule'!$F$34+('[1]Pricing Schedule'!$F$36*M1115),
IF(AND(I1115=38000,R1115&gt;22.8,R1115&lt;=30.2),'[1]Pricing Schedule'!$F$43+('[1]Pricing Schedule'!$F$45*M1115),
IF(AND(I1115=38000,R1115&gt;30.2,R1115&lt;=45.9),'[1]Pricing Schedule'!$F$52+('[1]Pricing Schedule'!$F$54*M1115),
IF(AND(I1115=38000,R1115&gt;45.9,R1115&lt;=123.4),'[1]Pricing Schedule'!$F$96+('[1]Pricing Schedule'!$F$97*M1115),
IF(AND(I1115=38000,R1115&gt;123.4,R1115&lt;=168.2,M1115&lt;=10),'[1]Pricing Schedule'!$F$103+('[1]Pricing Schedule'!$F$105*M1115),
IF(AND(I1115=38000,R1115&gt;123.4,R1115&lt;=168.2,M1115&gt;10),'[1]Pricing Schedule'!$F$111+('[1]Pricing Schedule'!$F$113*M1115),
IF(AND(I1115=38000,R1115&gt;157.4,R1115&lt;=336.4,M1115&lt;=10),('[1]Pricing Schedule'!$F$103+('[1]Pricing Schedule'!$F$105*M1115))*2,
IF(AND(I1115=38000,R1115&gt;157.4,R1115&lt;=336.4,M1115&gt;10),('[1]Pricing Schedule'!$F$111+('[1]Pricing Schedule'!$F$113*M1115))*2,
IF(AND(I1115=38000,R1115&gt;314.8,R1115&lt;=504.6,M1115&lt;=10),('[1]Pricing Schedule'!$F$103+('[1]Pricing Schedule'!$F$105*M1115))*3,
IF(AND(I1115=38000,R1115&gt;314.8,R1115&lt;=504.6,M1115&gt;10),('[1]Pricing Schedule'!$F$111+('[1]Pricing Schedule'!$F$113*M1115))*3,
IF(AND(I1115=38000,R1115&gt;472.2,R1115&lt;=672.8,M1115&lt;=10),('[1]Pricing Schedule'!$F$103+('[1]Pricing Schedule'!$F$105*M1115))*4,
IF(AND(I1115=38000,R1115&gt;472.2,R1115&lt;=672.8,M1115&gt;10),('[1]Pricing Schedule'!$F$111+('[1]Pricing Schedule'!$F$113*M1115))*4,
IF(AND(I1115=110000,R1115&lt;=12.8,M1115&gt;2),'[1]Pricing Schedule'!$F$62+('[1]Pricing Schedule'!$F$63*M1115),
IF(AND(I1115=110000,R1115&lt;=12.8,M1115&lt;=2),'[1]Pricing Schedule'!$F$96+('[1]Pricing Schedule'!$F$97*M1115),
IF(AND(I1115=110000,R1115&gt;12.8,R1115&lt;=22.8,M1115&gt;3),'[1]Pricing Schedule'!$F$71+('[1]Pricing Schedule'!$F$72*M1115),
IF(AND(I1115=110000,R1115&gt;12.8,R1115&lt;=22.8,M1115&lt;=3),'[1]Pricing Schedule'!$F$96+('[1]Pricing Schedule'!$F$97*M1115),
IF(AND(I1115=110000,R1115&gt;22.8,R1115&lt;=30.2),'[1]Pricing Schedule'!$F$80+('[1]Pricing Schedule'!$F$81*M1115),
IF(AND(I1115=110000,R1115&gt;30.2,R1115&lt;=45.9),'[1]Pricing Schedule'!$F$89+('[1]Pricing Schedule'!$F$90*M1115),
IF(AND(I1115=110000,R1115&gt;45.9,R1115&lt;=123.4),'[1]Pricing Schedule'!$F$96+('[1]Pricing Schedule'!$F$97*M1115),
IF(AND(I1115=110000,R1115&gt;123.4,R1115&lt;=168.2,M1115&lt;=10),'[1]Pricing Schedule'!$F$103+('[1]Pricing Schedule'!$F$105*M1115),
IF(AND(I1115=110000,R1115&gt;123.4,R1115&lt;=168.2,M1115&gt;10),'[1]Pricing Schedule'!$F$111+('[1]Pricing Schedule'!$F$113*M1115),
IF(AND(I1115=110000,R1115&gt;168.2,R1115&lt;=336.4,M1115&lt;=10),('[1]Pricing Schedule'!$F$103+('[1]Pricing Schedule'!$F$105*M1115))*2,
IF(AND(I1115=110000,R1115&gt;168.2,R1115&lt;=336.4,M1115&gt;10),('[1]Pricing Schedule'!$F$111+('[1]Pricing Schedule'!$F$113*M1115))*2,
IF(AND(I1115=110000,R1115&gt;336.4,R1115&lt;=504.6,M1115&lt;=10),('[1]Pricing Schedule'!$F$103+('[1]Pricing Schedule'!$F$105*M1115))*3,
IF(AND(I1115=110000,R1115&gt;336.4,R1115&lt;=504.6,M1115&gt;10),('[1]Pricing Schedule'!$F$111+('[1]Pricing Schedule'!$F$113*M1115))*3,
IF(AND(I1115=110000,R1115&gt;504.6,R1115&lt;=672.8,M1115&lt;=10),('[1]Pricing Schedule'!$F$103+('[1]Pricing Schedule'!$F$105*M1115))*4,
IF(AND(I1115=110000,R1115&gt;504.6,R1115&lt;=672.8,M1115&gt;10),('[1]Pricing Schedule'!$F$111+('[1]Pricing Schedule'!$F$113*M1115))*4,
IF(AND(I1115=110000,R1115&gt;672.8,R1115&lt;=841,M1115&lt;=10),('[1]Pricing Schedule'!$F$103+('[1]Pricing Schedule'!$F$105*M1115))*5,
IF(AND(I1115=110000,R1115&gt;672.8,R1115&lt;=841,M1115&gt;10),('[1]Pricing Schedule'!$F$111+('[1]Pricing Schedule'!$F$113*M1115))*5,
IF(AND(I1115=110000,R1115&gt;672.8,R1115&lt;=841,M1115&lt;=10),('[1]Pricing Schedule'!$F$103+('[1]Pricing Schedule'!$F$105*M1115))*5,
IF(AND(I1115=110000,R1115&gt;672.8,R1115&lt;=841,M1115&gt;10),('[1]Pricing Schedule'!$F$111+('[1]Pricing Schedule'!$F$113*M1115))*5,
IF(AND(I1115=110000,R1115&gt;1345.6,R1115&lt;=1513.8,M1115&lt;=10),('[1]Pricing Schedule'!$F$103+('[1]Pricing Schedule'!$F$105*M1115))*9,
IF(AND(I1115=110000,R1115&gt;1345.6,R1115&lt;=1513.8,M1115&gt;10),('[1]Pricing Schedule'!$F$111+('[1]Pricing Schedule'!$F$113*M1115))*9,
9999999999)))))))))))))))))))))))))))))))))))))))</f>
        <v>628870</v>
      </c>
      <c r="T1115" s="21">
        <f>IF(AND(I1115=38000,R1115&lt;=4.5,M1115&gt;8),'[1]Pricing Schedule'!$J$9,
IF(AND(I1115=38000,R1115&lt;=4.5,M1115&lt;=8),'[1]Pricing Schedule'!$J$36,
IF(AND(I1115=38000,R1115&gt;4.5,R1115&lt;=9,M1115&gt;8),'[1]Pricing Schedule'!$J$18,
IF(AND(I1115=38000,R1115&gt;4.5,R1115&lt;=9,M1115&lt;=8),'[1]Pricing Schedule'!$J$36,
IF(AND(I1115=38000,R1115&gt;9,R1115&lt;=12.8,M1115&gt;8),'[1]Pricing Schedule'!$J$27,
IF(AND(I1115=38000,R1115&gt;9,R1115&lt;=12.8,M1115&lt;=8),'[1]Pricing Schedule'!$J$36,
IF(AND(I1115=38000,R1115&gt;12.8,R1115&lt;=22.8),'[1]Pricing Schedule'!$J$36,
IF(AND(I1115=38000,R1115&gt;22.8,R1115&lt;=30.2),'[1]Pricing Schedule'!$J$45,
IF(AND(I1115=38000,R1115&gt;30.2,R1115&lt;=45.9),'[1]Pricing Schedule'!$J$54,
IF(AND(I1115=38000,R1115&gt;45.9,R1115&lt;=123.4),'[1]Pricing Schedule'!$J$97,
IF(AND(I1115=38000,R1115&gt;123.4,R1115&lt;=168.2,M1115&lt;=10),'[1]Pricing Schedule'!$J$105,
IF(AND(I1115=38000,R1115&gt;123.4,R1115&lt;=168.2,M1115&gt;10),'[1]Pricing Schedule'!$J$113,
IF(AND(I1115=38000,R1115&gt;168.2,R1115&lt;=336.4,M1115&lt;=10),('[1]Pricing Schedule'!$J$105),
IF(AND(I1115=38000,R1115&gt;168.2,R1115&lt;=336.4,M1115&gt;10),('[1]Pricing Schedule'!$J$113),
IF(AND(I1115=38000,R1115&gt;336.4,R1115&lt;=504.6,M1115&lt;=10),('[1]Pricing Schedule'!$J$105),
IF(AND(I1115=38000,R1115&gt;336.4,R1115&lt;=504.6,M1115&gt;10),('[1]Pricing Schedule'!$J$113),
IF(AND(I1115=38000,R1115&gt;504.6,R1115&lt;=672.8,M1115&lt;=10),('[1]Pricing Schedule'!$J$105),
IF(AND(I1115=38000,R1115&gt;504.6,R1115&lt;=672.8,M1115&gt;10),('[1]Pricing Schedule'!$J$113),
IF(AND(I1115=110000,R1115&lt;=12.8,M1115&gt;2),'[1]Pricing Schedule'!$J$63,
IF(AND(I1115=110000,R1115&lt;=12.8,M1115&lt;=2),'[1]Pricing Schedule'!$J$97,
IF(AND(I1115=110000,R1115&gt;12.8,R1115&lt;=22.8,M1115&gt;3),'[1]Pricing Schedule'!$J$72,
IF(AND(I1115=110000,R1115&gt;12.8,R1115&lt;=22.8,M1115&lt;=3),'[1]Pricing Schedule'!$J$97,
IF(AND(I1115=110000,R1115&gt;22.8,R1115&lt;=30.2),'[1]Pricing Schedule'!$J$81,
IF(AND(I1115=110000,R1115&gt;30.2,R1115&lt;=45.9),'[1]Pricing Schedule'!$J$90,
IF(AND(I1115=110000,R1115&gt;45.9,R1115&lt;=123.4),'[1]Pricing Schedule'!$J$97,
IF(AND(I1115=110000,R1115&gt;123.4,R1115&lt;=168.2,M1115&lt;=10),'[1]Pricing Schedule'!$J$105,
IF(AND(I1115=110000,R1115&gt;123.4,R1115&lt;=168.2,M1115&gt;10),'[1]Pricing Schedule'!$J$113,
IF(AND(I1115=110000,R1115&gt;168.2,R1115&lt;=336.2,M1115&lt;=10),('[1]Pricing Schedule'!$J$105),
IF(AND(I1115=110000,R1115&gt;168.2,R1115&lt;=336.2,M1115&gt;10),('[1]Pricing Schedule'!$J$113),
IF(AND(I1115=110000,R1115&gt;336.4,R1115&lt;=504.6,M1115&lt;=10),('[1]Pricing Schedule'!$J$105),
IF(AND(I1115=110000,R1115&gt;336.4,R1115&lt;=504.6,M1115&gt;10),('[1]Pricing Schedule'!$J$113),
IF(AND(I1115=110000,R1115&gt;504.6,R1115&lt;=672.8,M1115&lt;=10),('[1]Pricing Schedule'!$J$105),
IF(AND(I1115=110000,R1115&gt;504.6,R1115&lt;=672.8,M1115&gt;10),('[1]Pricing Schedule'!$J$113),
IF(AND(I1115=110000,R1115&gt;672.8,R1115&lt;=841,M1115&lt;=10),('[1]Pricing Schedule'!$J$105),
IF(AND(I1115=110000,R1115&gt;672.8,R1115&lt;=841,M1115&gt;10),('[1]Pricing Schedule'!$J$113),
IF(AND(I1115=110000,R1115&gt;1682,R1115&lt;=1850.2,M1115&lt;=10),('[1]Pricing Schedule'!$J$105),
IF(AND(I1115=110000,R1115&gt;1682,R1115&lt;=1850.2,M1115&gt;10),('[1]Pricing Schedule'!$J$113),
IF(AND(I1115=110000,R1115&gt;2018.4,R1115&lt;=2186.6,M1115&lt;=10),('[1]Pricing Schedule'!$J$105),
IF(AND(I1115=110000,R1115&gt;2018.4,R1115&lt;=2186.6,M1115&gt;10),('[1]Pricing Schedule'!$J$113),999999999)))))))))))))))))))))))))))))))))))))))</f>
        <v>4</v>
      </c>
      <c r="U1115" s="40">
        <f t="shared" si="108"/>
        <v>149730.95238095237</v>
      </c>
      <c r="V1115" s="41">
        <f t="shared" si="109"/>
        <v>6.6786458250512828</v>
      </c>
      <c r="Y1115" s="23">
        <v>638</v>
      </c>
      <c r="Z1115" s="23">
        <v>669</v>
      </c>
      <c r="AD1115" s="13"/>
      <c r="AE1115" s="13"/>
      <c r="AF1115" s="13"/>
      <c r="AR1115" s="35"/>
    </row>
    <row r="1116" spans="1:44" s="44" customFormat="1">
      <c r="A1116" s="43">
        <v>1117</v>
      </c>
      <c r="B1116" s="43">
        <v>1117</v>
      </c>
      <c r="C1116" s="43" t="s">
        <v>1646</v>
      </c>
      <c r="D1116" s="23" t="s">
        <v>121</v>
      </c>
      <c r="E1116" s="23" t="s">
        <v>121</v>
      </c>
      <c r="F1116" s="43" t="s">
        <v>125</v>
      </c>
      <c r="G1116" s="43" t="s">
        <v>126</v>
      </c>
      <c r="H1116" s="43" t="s">
        <v>113</v>
      </c>
      <c r="I1116" s="44">
        <v>38000</v>
      </c>
      <c r="J1116" s="44">
        <v>38000</v>
      </c>
      <c r="K1116" s="43" t="s">
        <v>119</v>
      </c>
      <c r="L1116" s="45">
        <v>7.05</v>
      </c>
      <c r="M1116" s="46">
        <f t="shared" si="104"/>
        <v>8</v>
      </c>
      <c r="N1116" s="45">
        <v>5.6580000000000004</v>
      </c>
      <c r="O1116" s="44">
        <v>2</v>
      </c>
      <c r="P1116" s="46">
        <f t="shared" si="105"/>
        <v>4.2435</v>
      </c>
      <c r="Q1116" s="47">
        <f t="shared" si="106"/>
        <v>50.400000000000006</v>
      </c>
      <c r="R1116" s="46">
        <f t="shared" si="107"/>
        <v>50.400000000000006</v>
      </c>
      <c r="S1116" s="39">
        <f>IF(AND(I1116=38000,R1116&lt;=4.5,M1116&gt;8),'[1]Pricing Schedule'!$F$8+('[1]Pricing Schedule'!$F$9*M1116),
IF(AND(I1116=38000,R1116&lt;=4.5,M1116&lt;=8),'[1]Pricing Schedule'!$F$34+('[1]Pricing Schedule'!$F$36*M1116),
IF(AND(I1116=38000,R1116&gt;4.5,R1116&lt;=9,M1116&gt;8),'[1]Pricing Schedule'!$F$17+('[1]Pricing Schedule'!$F$18*M1116),
IF(AND(I1116=38000,R1116&gt;4.5,R1116&lt;=9,M1116&lt;=8),'[1]Pricing Schedule'!$F$34+('[1]Pricing Schedule'!$F$36*M1116),
IF(AND(I1116=38000,R1116&gt;9,R1116&lt;=12.8,M1116&gt;8),'[1]Pricing Schedule'!$F$26+('[1]Pricing Schedule'!$F$27*M1116),
IF(AND(I1116=38000,R1116&gt;9,R1116&lt;=12.8,M1116&lt;=8),'[1]Pricing Schedule'!$F$34+('[1]Pricing Schedule'!$F$36*M1116),
IF(AND(I1116=38000,R1116&gt;12.8,R1116&lt;=22.8),'[1]Pricing Schedule'!$F$34+('[1]Pricing Schedule'!$F$36*M1116),
IF(AND(I1116=38000,R1116&gt;22.8,R1116&lt;=30.2),'[1]Pricing Schedule'!$F$43+('[1]Pricing Schedule'!$F$45*M1116),
IF(AND(I1116=38000,R1116&gt;30.2,R1116&lt;=45.9),'[1]Pricing Schedule'!$F$52+('[1]Pricing Schedule'!$F$54*M1116),
IF(AND(I1116=38000,R1116&gt;45.9,R1116&lt;=123.4),'[1]Pricing Schedule'!$F$96+('[1]Pricing Schedule'!$F$97*M1116),
IF(AND(I1116=38000,R1116&gt;123.4,R1116&lt;=168.2,M1116&lt;=10),'[1]Pricing Schedule'!$F$103+('[1]Pricing Schedule'!$F$105*M1116),
IF(AND(I1116=38000,R1116&gt;123.4,R1116&lt;=168.2,M1116&gt;10),'[1]Pricing Schedule'!$F$111+('[1]Pricing Schedule'!$F$113*M1116),
IF(AND(I1116=38000,R1116&gt;157.4,R1116&lt;=336.4,M1116&lt;=10),('[1]Pricing Schedule'!$F$103+('[1]Pricing Schedule'!$F$105*M1116))*2,
IF(AND(I1116=38000,R1116&gt;157.4,R1116&lt;=336.4,M1116&gt;10),('[1]Pricing Schedule'!$F$111+('[1]Pricing Schedule'!$F$113*M1116))*2,
IF(AND(I1116=38000,R1116&gt;314.8,R1116&lt;=504.6,M1116&lt;=10),('[1]Pricing Schedule'!$F$103+('[1]Pricing Schedule'!$F$105*M1116))*3,
IF(AND(I1116=38000,R1116&gt;314.8,R1116&lt;=504.6,M1116&gt;10),('[1]Pricing Schedule'!$F$111+('[1]Pricing Schedule'!$F$113*M1116))*3,
IF(AND(I1116=38000,R1116&gt;472.2,R1116&lt;=672.8,M1116&lt;=10),('[1]Pricing Schedule'!$F$103+('[1]Pricing Schedule'!$F$105*M1116))*4,
IF(AND(I1116=38000,R1116&gt;472.2,R1116&lt;=672.8,M1116&gt;10),('[1]Pricing Schedule'!$F$111+('[1]Pricing Schedule'!$F$113*M1116))*4,
IF(AND(I1116=110000,R1116&lt;=12.8,M1116&gt;2),'[1]Pricing Schedule'!$F$62+('[1]Pricing Schedule'!$F$63*M1116),
IF(AND(I1116=110000,R1116&lt;=12.8,M1116&lt;=2),'[1]Pricing Schedule'!$F$96+('[1]Pricing Schedule'!$F$97*M1116),
IF(AND(I1116=110000,R1116&gt;12.8,R1116&lt;=22.8,M1116&gt;3),'[1]Pricing Schedule'!$F$71+('[1]Pricing Schedule'!$F$72*M1116),
IF(AND(I1116=110000,R1116&gt;12.8,R1116&lt;=22.8,M1116&lt;=3),'[1]Pricing Schedule'!$F$96+('[1]Pricing Schedule'!$F$97*M1116),
IF(AND(I1116=110000,R1116&gt;22.8,R1116&lt;=30.2),'[1]Pricing Schedule'!$F$80+('[1]Pricing Schedule'!$F$81*M1116),
IF(AND(I1116=110000,R1116&gt;30.2,R1116&lt;=45.9),'[1]Pricing Schedule'!$F$89+('[1]Pricing Schedule'!$F$90*M1116),
IF(AND(I1116=110000,R1116&gt;45.9,R1116&lt;=123.4),'[1]Pricing Schedule'!$F$96+('[1]Pricing Schedule'!$F$97*M1116),
IF(AND(I1116=110000,R1116&gt;123.4,R1116&lt;=168.2,M1116&lt;=10),'[1]Pricing Schedule'!$F$103+('[1]Pricing Schedule'!$F$105*M1116),
IF(AND(I1116=110000,R1116&gt;123.4,R1116&lt;=168.2,M1116&gt;10),'[1]Pricing Schedule'!$F$111+('[1]Pricing Schedule'!$F$113*M1116),
IF(AND(I1116=110000,R1116&gt;168.2,R1116&lt;=336.4,M1116&lt;=10),('[1]Pricing Schedule'!$F$103+('[1]Pricing Schedule'!$F$105*M1116))*2,
IF(AND(I1116=110000,R1116&gt;168.2,R1116&lt;=336.4,M1116&gt;10),('[1]Pricing Schedule'!$F$111+('[1]Pricing Schedule'!$F$113*M1116))*2,
IF(AND(I1116=110000,R1116&gt;336.4,R1116&lt;=504.6,M1116&lt;=10),('[1]Pricing Schedule'!$F$103+('[1]Pricing Schedule'!$F$105*M1116))*3,
IF(AND(I1116=110000,R1116&gt;336.4,R1116&lt;=504.6,M1116&gt;10),('[1]Pricing Schedule'!$F$111+('[1]Pricing Schedule'!$F$113*M1116))*3,
IF(AND(I1116=110000,R1116&gt;504.6,R1116&lt;=672.8,M1116&lt;=10),('[1]Pricing Schedule'!$F$103+('[1]Pricing Schedule'!$F$105*M1116))*4,
IF(AND(I1116=110000,R1116&gt;504.6,R1116&lt;=672.8,M1116&gt;10),('[1]Pricing Schedule'!$F$111+('[1]Pricing Schedule'!$F$113*M1116))*4,
IF(AND(I1116=110000,R1116&gt;672.8,R1116&lt;=841,M1116&lt;=10),('[1]Pricing Schedule'!$F$103+('[1]Pricing Schedule'!$F$105*M1116))*5,
IF(AND(I1116=110000,R1116&gt;672.8,R1116&lt;=841,M1116&gt;10),('[1]Pricing Schedule'!$F$111+('[1]Pricing Schedule'!$F$113*M1116))*5,
IF(AND(I1116=110000,R1116&gt;672.8,R1116&lt;=841,M1116&lt;=10),('[1]Pricing Schedule'!$F$103+('[1]Pricing Schedule'!$F$105*M1116))*5,
IF(AND(I1116=110000,R1116&gt;672.8,R1116&lt;=841,M1116&gt;10),('[1]Pricing Schedule'!$F$111+('[1]Pricing Schedule'!$F$113*M1116))*5,
IF(AND(I1116=110000,R1116&gt;1345.6,R1116&lt;=1513.8,M1116&lt;=10),('[1]Pricing Schedule'!$F$103+('[1]Pricing Schedule'!$F$105*M1116))*9,
IF(AND(I1116=110000,R1116&gt;1345.6,R1116&lt;=1513.8,M1116&gt;10),('[1]Pricing Schedule'!$F$111+('[1]Pricing Schedule'!$F$113*M1116))*9,
9999999999)))))))))))))))))))))))))))))))))))))))</f>
        <v>2604940</v>
      </c>
      <c r="T1116" s="48">
        <f>IF(AND(I1116=38000,R1116&lt;=4.5,M1116&gt;8),'[1]Pricing Schedule'!$J$9,
IF(AND(I1116=38000,R1116&lt;=4.5,M1116&lt;=8),'[1]Pricing Schedule'!$J$36,
IF(AND(I1116=38000,R1116&gt;4.5,R1116&lt;=9,M1116&gt;8),'[1]Pricing Schedule'!$J$18,
IF(AND(I1116=38000,R1116&gt;4.5,R1116&lt;=9,M1116&lt;=8),'[1]Pricing Schedule'!$J$36,
IF(AND(I1116=38000,R1116&gt;9,R1116&lt;=12.8,M1116&gt;8),'[1]Pricing Schedule'!$J$27,
IF(AND(I1116=38000,R1116&gt;9,R1116&lt;=12.8,M1116&lt;=8),'[1]Pricing Schedule'!$J$36,
IF(AND(I1116=38000,R1116&gt;12.8,R1116&lt;=22.8),'[1]Pricing Schedule'!$J$36,
IF(AND(I1116=38000,R1116&gt;22.8,R1116&lt;=30.2),'[1]Pricing Schedule'!$J$45,
IF(AND(I1116=38000,R1116&gt;30.2,R1116&lt;=45.9),'[1]Pricing Schedule'!$J$54,
IF(AND(I1116=38000,R1116&gt;45.9,R1116&lt;=123.4),'[1]Pricing Schedule'!$J$97,
IF(AND(I1116=38000,R1116&gt;123.4,R1116&lt;=168.2,M1116&lt;=10),'[1]Pricing Schedule'!$J$105,
IF(AND(I1116=38000,R1116&gt;123.4,R1116&lt;=168.2,M1116&gt;10),'[1]Pricing Schedule'!$J$113,
IF(AND(I1116=38000,R1116&gt;168.2,R1116&lt;=336.4,M1116&lt;=10),('[1]Pricing Schedule'!$J$105),
IF(AND(I1116=38000,R1116&gt;168.2,R1116&lt;=336.4,M1116&gt;10),('[1]Pricing Schedule'!$J$113),
IF(AND(I1116=38000,R1116&gt;336.4,R1116&lt;=504.6,M1116&lt;=10),('[1]Pricing Schedule'!$J$105),
IF(AND(I1116=38000,R1116&gt;336.4,R1116&lt;=504.6,M1116&gt;10),('[1]Pricing Schedule'!$J$113),
IF(AND(I1116=38000,R1116&gt;504.6,R1116&lt;=672.8,M1116&lt;=10),('[1]Pricing Schedule'!$J$105),
IF(AND(I1116=38000,R1116&gt;504.6,R1116&lt;=672.8,M1116&gt;10),('[1]Pricing Schedule'!$J$113),
IF(AND(I1116=110000,R1116&lt;=12.8,M1116&gt;2),'[1]Pricing Schedule'!$J$63,
IF(AND(I1116=110000,R1116&lt;=12.8,M1116&lt;=2),'[1]Pricing Schedule'!$J$97,
IF(AND(I1116=110000,R1116&gt;12.8,R1116&lt;=22.8,M1116&gt;3),'[1]Pricing Schedule'!$J$72,
IF(AND(I1116=110000,R1116&gt;12.8,R1116&lt;=22.8,M1116&lt;=3),'[1]Pricing Schedule'!$J$97,
IF(AND(I1116=110000,R1116&gt;22.8,R1116&lt;=30.2),'[1]Pricing Schedule'!$J$81,
IF(AND(I1116=110000,R1116&gt;30.2,R1116&lt;=45.9),'[1]Pricing Schedule'!$J$90,
IF(AND(I1116=110000,R1116&gt;45.9,R1116&lt;=123.4),'[1]Pricing Schedule'!$J$97,
IF(AND(I1116=110000,R1116&gt;123.4,R1116&lt;=168.2,M1116&lt;=10),'[1]Pricing Schedule'!$J$105,
IF(AND(I1116=110000,R1116&gt;123.4,R1116&lt;=168.2,M1116&gt;10),'[1]Pricing Schedule'!$J$113,
IF(AND(I1116=110000,R1116&gt;168.2,R1116&lt;=336.2,M1116&lt;=10),('[1]Pricing Schedule'!$J$105),
IF(AND(I1116=110000,R1116&gt;168.2,R1116&lt;=336.2,M1116&gt;10),('[1]Pricing Schedule'!$J$113),
IF(AND(I1116=110000,R1116&gt;336.4,R1116&lt;=504.6,M1116&lt;=10),('[1]Pricing Schedule'!$J$105),
IF(AND(I1116=110000,R1116&gt;336.4,R1116&lt;=504.6,M1116&gt;10),('[1]Pricing Schedule'!$J$113),
IF(AND(I1116=110000,R1116&gt;504.6,R1116&lt;=672.8,M1116&lt;=10),('[1]Pricing Schedule'!$J$105),
IF(AND(I1116=110000,R1116&gt;504.6,R1116&lt;=672.8,M1116&gt;10),('[1]Pricing Schedule'!$J$113),
IF(AND(I1116=110000,R1116&gt;672.8,R1116&lt;=841,M1116&lt;=10),('[1]Pricing Schedule'!$J$105),
IF(AND(I1116=110000,R1116&gt;672.8,R1116&lt;=841,M1116&gt;10),('[1]Pricing Schedule'!$J$113),
IF(AND(I1116=110000,R1116&gt;1682,R1116&lt;=1850.2,M1116&lt;=10),('[1]Pricing Schedule'!$J$105),
IF(AND(I1116=110000,R1116&gt;1682,R1116&lt;=1850.2,M1116&gt;10),('[1]Pricing Schedule'!$J$113),
IF(AND(I1116=110000,R1116&gt;2018.4,R1116&lt;=2186.6,M1116&lt;=10),('[1]Pricing Schedule'!$J$105),
IF(AND(I1116=110000,R1116&gt;2018.4,R1116&lt;=2186.6,M1116&gt;10),('[1]Pricing Schedule'!$J$113),999999999)))))))))))))))))))))))))))))))))))))))</f>
        <v>11</v>
      </c>
      <c r="U1116" s="49">
        <f t="shared" si="108"/>
        <v>51685.317460317456</v>
      </c>
      <c r="V1116" s="50">
        <f t="shared" si="109"/>
        <v>19.347854461139224</v>
      </c>
      <c r="W1116" s="13"/>
      <c r="X1116" s="13"/>
      <c r="Y1116" s="23">
        <v>42</v>
      </c>
      <c r="Z1116" s="23">
        <v>138</v>
      </c>
      <c r="AR1116" s="51"/>
    </row>
    <row r="1117" spans="1:44">
      <c r="A1117" s="23">
        <v>1118</v>
      </c>
      <c r="B1117" s="23">
        <v>1118</v>
      </c>
      <c r="C1117" s="23" t="s">
        <v>1647</v>
      </c>
      <c r="D1117" s="23" t="s">
        <v>121</v>
      </c>
      <c r="E1117" s="23" t="s">
        <v>121</v>
      </c>
      <c r="F1117" s="23" t="s">
        <v>162</v>
      </c>
      <c r="G1117" s="23" t="s">
        <v>163</v>
      </c>
      <c r="H1117" s="23" t="s">
        <v>113</v>
      </c>
      <c r="I1117" s="13">
        <v>38000</v>
      </c>
      <c r="J1117" s="13">
        <v>38000</v>
      </c>
      <c r="K1117" s="23" t="s">
        <v>119</v>
      </c>
      <c r="L1117" s="24">
        <v>6.3179999999999996</v>
      </c>
      <c r="M1117" s="37">
        <f t="shared" si="104"/>
        <v>7</v>
      </c>
      <c r="N1117" s="24">
        <v>4.8090000000000002</v>
      </c>
      <c r="O1117" s="13">
        <v>2</v>
      </c>
      <c r="P1117" s="36">
        <f t="shared" si="105"/>
        <v>3.6067499999999999</v>
      </c>
      <c r="Q1117" s="38">
        <f t="shared" si="106"/>
        <v>42</v>
      </c>
      <c r="R1117" s="37">
        <f t="shared" si="107"/>
        <v>42</v>
      </c>
      <c r="S1117" s="39">
        <f>IF(AND(I1117=38000,R1117&lt;=4.5,M1117&gt;8),'[1]Pricing Schedule'!$F$8+('[1]Pricing Schedule'!$F$9*M1117),
IF(AND(I1117=38000,R1117&lt;=4.5,M1117&lt;=8),'[1]Pricing Schedule'!$F$34+('[1]Pricing Schedule'!$F$36*M1117),
IF(AND(I1117=38000,R1117&gt;4.5,R1117&lt;=9,M1117&gt;8),'[1]Pricing Schedule'!$F$17+('[1]Pricing Schedule'!$F$18*M1117),
IF(AND(I1117=38000,R1117&gt;4.5,R1117&lt;=9,M1117&lt;=8),'[1]Pricing Schedule'!$F$34+('[1]Pricing Schedule'!$F$36*M1117),
IF(AND(I1117=38000,R1117&gt;9,R1117&lt;=12.8,M1117&gt;8),'[1]Pricing Schedule'!$F$26+('[1]Pricing Schedule'!$F$27*M1117),
IF(AND(I1117=38000,R1117&gt;9,R1117&lt;=12.8,M1117&lt;=8),'[1]Pricing Schedule'!$F$34+('[1]Pricing Schedule'!$F$36*M1117),
IF(AND(I1117=38000,R1117&gt;12.8,R1117&lt;=22.8),'[1]Pricing Schedule'!$F$34+('[1]Pricing Schedule'!$F$36*M1117),
IF(AND(I1117=38000,R1117&gt;22.8,R1117&lt;=30.2),'[1]Pricing Schedule'!$F$43+('[1]Pricing Schedule'!$F$45*M1117),
IF(AND(I1117=38000,R1117&gt;30.2,R1117&lt;=45.9),'[1]Pricing Schedule'!$F$52+('[1]Pricing Schedule'!$F$54*M1117),
IF(AND(I1117=38000,R1117&gt;45.9,R1117&lt;=123.4),'[1]Pricing Schedule'!$F$96+('[1]Pricing Schedule'!$F$97*M1117),
IF(AND(I1117=38000,R1117&gt;123.4,R1117&lt;=168.2,M1117&lt;=10),'[1]Pricing Schedule'!$F$103+('[1]Pricing Schedule'!$F$105*M1117),
IF(AND(I1117=38000,R1117&gt;123.4,R1117&lt;=168.2,M1117&gt;10),'[1]Pricing Schedule'!$F$111+('[1]Pricing Schedule'!$F$113*M1117),
IF(AND(I1117=38000,R1117&gt;157.4,R1117&lt;=336.4,M1117&lt;=10),('[1]Pricing Schedule'!$F$103+('[1]Pricing Schedule'!$F$105*M1117))*2,
IF(AND(I1117=38000,R1117&gt;157.4,R1117&lt;=336.4,M1117&gt;10),('[1]Pricing Schedule'!$F$111+('[1]Pricing Schedule'!$F$113*M1117))*2,
IF(AND(I1117=38000,R1117&gt;314.8,R1117&lt;=504.6,M1117&lt;=10),('[1]Pricing Schedule'!$F$103+('[1]Pricing Schedule'!$F$105*M1117))*3,
IF(AND(I1117=38000,R1117&gt;314.8,R1117&lt;=504.6,M1117&gt;10),('[1]Pricing Schedule'!$F$111+('[1]Pricing Schedule'!$F$113*M1117))*3,
IF(AND(I1117=38000,R1117&gt;472.2,R1117&lt;=672.8,M1117&lt;=10),('[1]Pricing Schedule'!$F$103+('[1]Pricing Schedule'!$F$105*M1117))*4,
IF(AND(I1117=38000,R1117&gt;472.2,R1117&lt;=672.8,M1117&gt;10),('[1]Pricing Schedule'!$F$111+('[1]Pricing Schedule'!$F$113*M1117))*4,
IF(AND(I1117=110000,R1117&lt;=12.8,M1117&gt;2),'[1]Pricing Schedule'!$F$62+('[1]Pricing Schedule'!$F$63*M1117),
IF(AND(I1117=110000,R1117&lt;=12.8,M1117&lt;=2),'[1]Pricing Schedule'!$F$96+('[1]Pricing Schedule'!$F$97*M1117),
IF(AND(I1117=110000,R1117&gt;12.8,R1117&lt;=22.8,M1117&gt;3),'[1]Pricing Schedule'!$F$71+('[1]Pricing Schedule'!$F$72*M1117),
IF(AND(I1117=110000,R1117&gt;12.8,R1117&lt;=22.8,M1117&lt;=3),'[1]Pricing Schedule'!$F$96+('[1]Pricing Schedule'!$F$97*M1117),
IF(AND(I1117=110000,R1117&gt;22.8,R1117&lt;=30.2),'[1]Pricing Schedule'!$F$80+('[1]Pricing Schedule'!$F$81*M1117),
IF(AND(I1117=110000,R1117&gt;30.2,R1117&lt;=45.9),'[1]Pricing Schedule'!$F$89+('[1]Pricing Schedule'!$F$90*M1117),
IF(AND(I1117=110000,R1117&gt;45.9,R1117&lt;=123.4),'[1]Pricing Schedule'!$F$96+('[1]Pricing Schedule'!$F$97*M1117),
IF(AND(I1117=110000,R1117&gt;123.4,R1117&lt;=168.2,M1117&lt;=10),'[1]Pricing Schedule'!$F$103+('[1]Pricing Schedule'!$F$105*M1117),
IF(AND(I1117=110000,R1117&gt;123.4,R1117&lt;=168.2,M1117&gt;10),'[1]Pricing Schedule'!$F$111+('[1]Pricing Schedule'!$F$113*M1117),
IF(AND(I1117=110000,R1117&gt;168.2,R1117&lt;=336.4,M1117&lt;=10),('[1]Pricing Schedule'!$F$103+('[1]Pricing Schedule'!$F$105*M1117))*2,
IF(AND(I1117=110000,R1117&gt;168.2,R1117&lt;=336.4,M1117&gt;10),('[1]Pricing Schedule'!$F$111+('[1]Pricing Schedule'!$F$113*M1117))*2,
IF(AND(I1117=110000,R1117&gt;336.4,R1117&lt;=504.6,M1117&lt;=10),('[1]Pricing Schedule'!$F$103+('[1]Pricing Schedule'!$F$105*M1117))*3,
IF(AND(I1117=110000,R1117&gt;336.4,R1117&lt;=504.6,M1117&gt;10),('[1]Pricing Schedule'!$F$111+('[1]Pricing Schedule'!$F$113*M1117))*3,
IF(AND(I1117=110000,R1117&gt;504.6,R1117&lt;=672.8,M1117&lt;=10),('[1]Pricing Schedule'!$F$103+('[1]Pricing Schedule'!$F$105*M1117))*4,
IF(AND(I1117=110000,R1117&gt;504.6,R1117&lt;=672.8,M1117&gt;10),('[1]Pricing Schedule'!$F$111+('[1]Pricing Schedule'!$F$113*M1117))*4,
IF(AND(I1117=110000,R1117&gt;672.8,R1117&lt;=841,M1117&lt;=10),('[1]Pricing Schedule'!$F$103+('[1]Pricing Schedule'!$F$105*M1117))*5,
IF(AND(I1117=110000,R1117&gt;672.8,R1117&lt;=841,M1117&gt;10),('[1]Pricing Schedule'!$F$111+('[1]Pricing Schedule'!$F$113*M1117))*5,
IF(AND(I1117=110000,R1117&gt;672.8,R1117&lt;=841,M1117&lt;=10),('[1]Pricing Schedule'!$F$103+('[1]Pricing Schedule'!$F$105*M1117))*5,
IF(AND(I1117=110000,R1117&gt;672.8,R1117&lt;=841,M1117&gt;10),('[1]Pricing Schedule'!$F$111+('[1]Pricing Schedule'!$F$113*M1117))*5,
IF(AND(I1117=110000,R1117&gt;1345.6,R1117&lt;=1513.8,M1117&lt;=10),('[1]Pricing Schedule'!$F$103+('[1]Pricing Schedule'!$F$105*M1117))*9,
IF(AND(I1117=110000,R1117&gt;1345.6,R1117&lt;=1513.8,M1117&gt;10),('[1]Pricing Schedule'!$F$111+('[1]Pricing Schedule'!$F$113*M1117))*9,
9999999999)))))))))))))))))))))))))))))))))))))))</f>
        <v>1126610</v>
      </c>
      <c r="T1117" s="21">
        <f>IF(AND(I1117=38000,R1117&lt;=4.5,M1117&gt;8),'[1]Pricing Schedule'!$J$9,
IF(AND(I1117=38000,R1117&lt;=4.5,M1117&lt;=8),'[1]Pricing Schedule'!$J$36,
IF(AND(I1117=38000,R1117&gt;4.5,R1117&lt;=9,M1117&gt;8),'[1]Pricing Schedule'!$J$18,
IF(AND(I1117=38000,R1117&gt;4.5,R1117&lt;=9,M1117&lt;=8),'[1]Pricing Schedule'!$J$36,
IF(AND(I1117=38000,R1117&gt;9,R1117&lt;=12.8,M1117&gt;8),'[1]Pricing Schedule'!$J$27,
IF(AND(I1117=38000,R1117&gt;9,R1117&lt;=12.8,M1117&lt;=8),'[1]Pricing Schedule'!$J$36,
IF(AND(I1117=38000,R1117&gt;12.8,R1117&lt;=22.8),'[1]Pricing Schedule'!$J$36,
IF(AND(I1117=38000,R1117&gt;22.8,R1117&lt;=30.2),'[1]Pricing Schedule'!$J$45,
IF(AND(I1117=38000,R1117&gt;30.2,R1117&lt;=45.9),'[1]Pricing Schedule'!$J$54,
IF(AND(I1117=38000,R1117&gt;45.9,R1117&lt;=123.4),'[1]Pricing Schedule'!$J$97,
IF(AND(I1117=38000,R1117&gt;123.4,R1117&lt;=168.2,M1117&lt;=10),'[1]Pricing Schedule'!$J$105,
IF(AND(I1117=38000,R1117&gt;123.4,R1117&lt;=168.2,M1117&gt;10),'[1]Pricing Schedule'!$J$113,
IF(AND(I1117=38000,R1117&gt;168.2,R1117&lt;=336.4,M1117&lt;=10),('[1]Pricing Schedule'!$J$105),
IF(AND(I1117=38000,R1117&gt;168.2,R1117&lt;=336.4,M1117&gt;10),('[1]Pricing Schedule'!$J$113),
IF(AND(I1117=38000,R1117&gt;336.4,R1117&lt;=504.6,M1117&lt;=10),('[1]Pricing Schedule'!$J$105),
IF(AND(I1117=38000,R1117&gt;336.4,R1117&lt;=504.6,M1117&gt;10),('[1]Pricing Schedule'!$J$113),
IF(AND(I1117=38000,R1117&gt;504.6,R1117&lt;=672.8,M1117&lt;=10),('[1]Pricing Schedule'!$J$105),
IF(AND(I1117=38000,R1117&gt;504.6,R1117&lt;=672.8,M1117&gt;10),('[1]Pricing Schedule'!$J$113),
IF(AND(I1117=110000,R1117&lt;=12.8,M1117&gt;2),'[1]Pricing Schedule'!$J$63,
IF(AND(I1117=110000,R1117&lt;=12.8,M1117&lt;=2),'[1]Pricing Schedule'!$J$97,
IF(AND(I1117=110000,R1117&gt;12.8,R1117&lt;=22.8,M1117&gt;3),'[1]Pricing Schedule'!$J$72,
IF(AND(I1117=110000,R1117&gt;12.8,R1117&lt;=22.8,M1117&lt;=3),'[1]Pricing Schedule'!$J$97,
IF(AND(I1117=110000,R1117&gt;22.8,R1117&lt;=30.2),'[1]Pricing Schedule'!$J$81,
IF(AND(I1117=110000,R1117&gt;30.2,R1117&lt;=45.9),'[1]Pricing Schedule'!$J$90,
IF(AND(I1117=110000,R1117&gt;45.9,R1117&lt;=123.4),'[1]Pricing Schedule'!$J$97,
IF(AND(I1117=110000,R1117&gt;123.4,R1117&lt;=168.2,M1117&lt;=10),'[1]Pricing Schedule'!$J$105,
IF(AND(I1117=110000,R1117&gt;123.4,R1117&lt;=168.2,M1117&gt;10),'[1]Pricing Schedule'!$J$113,
IF(AND(I1117=110000,R1117&gt;168.2,R1117&lt;=336.2,M1117&lt;=10),('[1]Pricing Schedule'!$J$105),
IF(AND(I1117=110000,R1117&gt;168.2,R1117&lt;=336.2,M1117&gt;10),('[1]Pricing Schedule'!$J$113),
IF(AND(I1117=110000,R1117&gt;336.4,R1117&lt;=504.6,M1117&lt;=10),('[1]Pricing Schedule'!$J$105),
IF(AND(I1117=110000,R1117&gt;336.4,R1117&lt;=504.6,M1117&gt;10),('[1]Pricing Schedule'!$J$113),
IF(AND(I1117=110000,R1117&gt;504.6,R1117&lt;=672.8,M1117&lt;=10),('[1]Pricing Schedule'!$J$105),
IF(AND(I1117=110000,R1117&gt;504.6,R1117&lt;=672.8,M1117&gt;10),('[1]Pricing Schedule'!$J$113),
IF(AND(I1117=110000,R1117&gt;672.8,R1117&lt;=841,M1117&lt;=10),('[1]Pricing Schedule'!$J$105),
IF(AND(I1117=110000,R1117&gt;672.8,R1117&lt;=841,M1117&gt;10),('[1]Pricing Schedule'!$J$113),
IF(AND(I1117=110000,R1117&gt;1682,R1117&lt;=1850.2,M1117&lt;=10),('[1]Pricing Schedule'!$J$105),
IF(AND(I1117=110000,R1117&gt;1682,R1117&lt;=1850.2,M1117&gt;10),('[1]Pricing Schedule'!$J$113),
IF(AND(I1117=110000,R1117&gt;2018.4,R1117&lt;=2186.6,M1117&lt;=10),('[1]Pricing Schedule'!$J$105),
IF(AND(I1117=110000,R1117&gt;2018.4,R1117&lt;=2186.6,M1117&gt;10),('[1]Pricing Schedule'!$J$113),999999999)))))))))))))))))))))))))))))))))))))))</f>
        <v>6</v>
      </c>
      <c r="U1117" s="40">
        <f t="shared" si="108"/>
        <v>26824.047619047618</v>
      </c>
      <c r="V1117" s="41">
        <f t="shared" si="109"/>
        <v>37.279981537532954</v>
      </c>
      <c r="Y1117" s="23">
        <v>250</v>
      </c>
      <c r="Z1117" s="23">
        <v>610</v>
      </c>
      <c r="AD1117" s="13"/>
      <c r="AE1117" s="13"/>
      <c r="AF1117" s="13"/>
      <c r="AR1117" s="35"/>
    </row>
    <row r="1118" spans="1:44">
      <c r="A1118" s="23">
        <v>1119</v>
      </c>
      <c r="B1118" s="23">
        <v>1119</v>
      </c>
      <c r="C1118" s="23" t="s">
        <v>1648</v>
      </c>
      <c r="D1118" s="23" t="s">
        <v>121</v>
      </c>
      <c r="E1118" s="23" t="s">
        <v>121</v>
      </c>
      <c r="F1118" s="23" t="s">
        <v>162</v>
      </c>
      <c r="G1118" s="23" t="s">
        <v>163</v>
      </c>
      <c r="H1118" s="23" t="s">
        <v>113</v>
      </c>
      <c r="I1118" s="13">
        <v>38000</v>
      </c>
      <c r="J1118" s="13">
        <v>38000</v>
      </c>
      <c r="K1118" s="23" t="s">
        <v>119</v>
      </c>
      <c r="L1118" s="24">
        <v>8.6159999999999997</v>
      </c>
      <c r="M1118" s="37">
        <f t="shared" si="104"/>
        <v>9</v>
      </c>
      <c r="N1118" s="24">
        <v>0.66700000000000004</v>
      </c>
      <c r="O1118" s="13">
        <v>2</v>
      </c>
      <c r="P1118" s="36">
        <f t="shared" si="105"/>
        <v>0.50025000000000008</v>
      </c>
      <c r="Q1118" s="38">
        <f t="shared" si="106"/>
        <v>4.2</v>
      </c>
      <c r="R1118" s="37">
        <f t="shared" si="107"/>
        <v>4.2</v>
      </c>
      <c r="S1118" s="39">
        <f>IF(AND(I1118=38000,R1118&lt;=4.5,M1118&gt;8),'[1]Pricing Schedule'!$F$8+('[1]Pricing Schedule'!$F$9*M1118),
IF(AND(I1118=38000,R1118&lt;=4.5,M1118&lt;=8),'[1]Pricing Schedule'!$F$34+('[1]Pricing Schedule'!$F$36*M1118),
IF(AND(I1118=38000,R1118&gt;4.5,R1118&lt;=9,M1118&gt;8),'[1]Pricing Schedule'!$F$17+('[1]Pricing Schedule'!$F$18*M1118),
IF(AND(I1118=38000,R1118&gt;4.5,R1118&lt;=9,M1118&lt;=8),'[1]Pricing Schedule'!$F$34+('[1]Pricing Schedule'!$F$36*M1118),
IF(AND(I1118=38000,R1118&gt;9,R1118&lt;=12.8,M1118&gt;8),'[1]Pricing Schedule'!$F$26+('[1]Pricing Schedule'!$F$27*M1118),
IF(AND(I1118=38000,R1118&gt;9,R1118&lt;=12.8,M1118&lt;=8),'[1]Pricing Schedule'!$F$34+('[1]Pricing Schedule'!$F$36*M1118),
IF(AND(I1118=38000,R1118&gt;12.8,R1118&lt;=22.8),'[1]Pricing Schedule'!$F$34+('[1]Pricing Schedule'!$F$36*M1118),
IF(AND(I1118=38000,R1118&gt;22.8,R1118&lt;=30.2),'[1]Pricing Schedule'!$F$43+('[1]Pricing Schedule'!$F$45*M1118),
IF(AND(I1118=38000,R1118&gt;30.2,R1118&lt;=45.9),'[1]Pricing Schedule'!$F$52+('[1]Pricing Schedule'!$F$54*M1118),
IF(AND(I1118=38000,R1118&gt;45.9,R1118&lt;=123.4),'[1]Pricing Schedule'!$F$96+('[1]Pricing Schedule'!$F$97*M1118),
IF(AND(I1118=38000,R1118&gt;123.4,R1118&lt;=168.2,M1118&lt;=10),'[1]Pricing Schedule'!$F$103+('[1]Pricing Schedule'!$F$105*M1118),
IF(AND(I1118=38000,R1118&gt;123.4,R1118&lt;=168.2,M1118&gt;10),'[1]Pricing Schedule'!$F$111+('[1]Pricing Schedule'!$F$113*M1118),
IF(AND(I1118=38000,R1118&gt;157.4,R1118&lt;=336.4,M1118&lt;=10),('[1]Pricing Schedule'!$F$103+('[1]Pricing Schedule'!$F$105*M1118))*2,
IF(AND(I1118=38000,R1118&gt;157.4,R1118&lt;=336.4,M1118&gt;10),('[1]Pricing Schedule'!$F$111+('[1]Pricing Schedule'!$F$113*M1118))*2,
IF(AND(I1118=38000,R1118&gt;314.8,R1118&lt;=504.6,M1118&lt;=10),('[1]Pricing Schedule'!$F$103+('[1]Pricing Schedule'!$F$105*M1118))*3,
IF(AND(I1118=38000,R1118&gt;314.8,R1118&lt;=504.6,M1118&gt;10),('[1]Pricing Schedule'!$F$111+('[1]Pricing Schedule'!$F$113*M1118))*3,
IF(AND(I1118=38000,R1118&gt;472.2,R1118&lt;=672.8,M1118&lt;=10),('[1]Pricing Schedule'!$F$103+('[1]Pricing Schedule'!$F$105*M1118))*4,
IF(AND(I1118=38000,R1118&gt;472.2,R1118&lt;=672.8,M1118&gt;10),('[1]Pricing Schedule'!$F$111+('[1]Pricing Schedule'!$F$113*M1118))*4,
IF(AND(I1118=110000,R1118&lt;=12.8,M1118&gt;2),'[1]Pricing Schedule'!$F$62+('[1]Pricing Schedule'!$F$63*M1118),
IF(AND(I1118=110000,R1118&lt;=12.8,M1118&lt;=2),'[1]Pricing Schedule'!$F$96+('[1]Pricing Schedule'!$F$97*M1118),
IF(AND(I1118=110000,R1118&gt;12.8,R1118&lt;=22.8,M1118&gt;3),'[1]Pricing Schedule'!$F$71+('[1]Pricing Schedule'!$F$72*M1118),
IF(AND(I1118=110000,R1118&gt;12.8,R1118&lt;=22.8,M1118&lt;=3),'[1]Pricing Schedule'!$F$96+('[1]Pricing Schedule'!$F$97*M1118),
IF(AND(I1118=110000,R1118&gt;22.8,R1118&lt;=30.2),'[1]Pricing Schedule'!$F$80+('[1]Pricing Schedule'!$F$81*M1118),
IF(AND(I1118=110000,R1118&gt;30.2,R1118&lt;=45.9),'[1]Pricing Schedule'!$F$89+('[1]Pricing Schedule'!$F$90*M1118),
IF(AND(I1118=110000,R1118&gt;45.9,R1118&lt;=123.4),'[1]Pricing Schedule'!$F$96+('[1]Pricing Schedule'!$F$97*M1118),
IF(AND(I1118=110000,R1118&gt;123.4,R1118&lt;=168.2,M1118&lt;=10),'[1]Pricing Schedule'!$F$103+('[1]Pricing Schedule'!$F$105*M1118),
IF(AND(I1118=110000,R1118&gt;123.4,R1118&lt;=168.2,M1118&gt;10),'[1]Pricing Schedule'!$F$111+('[1]Pricing Schedule'!$F$113*M1118),
IF(AND(I1118=110000,R1118&gt;168.2,R1118&lt;=336.4,M1118&lt;=10),('[1]Pricing Schedule'!$F$103+('[1]Pricing Schedule'!$F$105*M1118))*2,
IF(AND(I1118=110000,R1118&gt;168.2,R1118&lt;=336.4,M1118&gt;10),('[1]Pricing Schedule'!$F$111+('[1]Pricing Schedule'!$F$113*M1118))*2,
IF(AND(I1118=110000,R1118&gt;336.4,R1118&lt;=504.6,M1118&lt;=10),('[1]Pricing Schedule'!$F$103+('[1]Pricing Schedule'!$F$105*M1118))*3,
IF(AND(I1118=110000,R1118&gt;336.4,R1118&lt;=504.6,M1118&gt;10),('[1]Pricing Schedule'!$F$111+('[1]Pricing Schedule'!$F$113*M1118))*3,
IF(AND(I1118=110000,R1118&gt;504.6,R1118&lt;=672.8,M1118&lt;=10),('[1]Pricing Schedule'!$F$103+('[1]Pricing Schedule'!$F$105*M1118))*4,
IF(AND(I1118=110000,R1118&gt;504.6,R1118&lt;=672.8,M1118&gt;10),('[1]Pricing Schedule'!$F$111+('[1]Pricing Schedule'!$F$113*M1118))*4,
IF(AND(I1118=110000,R1118&gt;672.8,R1118&lt;=841,M1118&lt;=10),('[1]Pricing Schedule'!$F$103+('[1]Pricing Schedule'!$F$105*M1118))*5,
IF(AND(I1118=110000,R1118&gt;672.8,R1118&lt;=841,M1118&gt;10),('[1]Pricing Schedule'!$F$111+('[1]Pricing Schedule'!$F$113*M1118))*5,
IF(AND(I1118=110000,R1118&gt;672.8,R1118&lt;=841,M1118&lt;=10),('[1]Pricing Schedule'!$F$103+('[1]Pricing Schedule'!$F$105*M1118))*5,
IF(AND(I1118=110000,R1118&gt;672.8,R1118&lt;=841,M1118&gt;10),('[1]Pricing Schedule'!$F$111+('[1]Pricing Schedule'!$F$113*M1118))*5,
IF(AND(I1118=110000,R1118&gt;1345.6,R1118&lt;=1513.8,M1118&lt;=10),('[1]Pricing Schedule'!$F$103+('[1]Pricing Schedule'!$F$105*M1118))*9,
IF(AND(I1118=110000,R1118&gt;1345.6,R1118&lt;=1513.8,M1118&gt;10),('[1]Pricing Schedule'!$F$111+('[1]Pricing Schedule'!$F$113*M1118))*9,
9999999999)))))))))))))))))))))))))))))))))))))))</f>
        <v>1334440</v>
      </c>
      <c r="T1118" s="21">
        <f>IF(AND(I1118=38000,R1118&lt;=4.5,M1118&gt;8),'[1]Pricing Schedule'!$J$9,
IF(AND(I1118=38000,R1118&lt;=4.5,M1118&lt;=8),'[1]Pricing Schedule'!$J$36,
IF(AND(I1118=38000,R1118&gt;4.5,R1118&lt;=9,M1118&gt;8),'[1]Pricing Schedule'!$J$18,
IF(AND(I1118=38000,R1118&gt;4.5,R1118&lt;=9,M1118&lt;=8),'[1]Pricing Schedule'!$J$36,
IF(AND(I1118=38000,R1118&gt;9,R1118&lt;=12.8,M1118&gt;8),'[1]Pricing Schedule'!$J$27,
IF(AND(I1118=38000,R1118&gt;9,R1118&lt;=12.8,M1118&lt;=8),'[1]Pricing Schedule'!$J$36,
IF(AND(I1118=38000,R1118&gt;12.8,R1118&lt;=22.8),'[1]Pricing Schedule'!$J$36,
IF(AND(I1118=38000,R1118&gt;22.8,R1118&lt;=30.2),'[1]Pricing Schedule'!$J$45,
IF(AND(I1118=38000,R1118&gt;30.2,R1118&lt;=45.9),'[1]Pricing Schedule'!$J$54,
IF(AND(I1118=38000,R1118&gt;45.9,R1118&lt;=123.4),'[1]Pricing Schedule'!$J$97,
IF(AND(I1118=38000,R1118&gt;123.4,R1118&lt;=168.2,M1118&lt;=10),'[1]Pricing Schedule'!$J$105,
IF(AND(I1118=38000,R1118&gt;123.4,R1118&lt;=168.2,M1118&gt;10),'[1]Pricing Schedule'!$J$113,
IF(AND(I1118=38000,R1118&gt;168.2,R1118&lt;=336.4,M1118&lt;=10),('[1]Pricing Schedule'!$J$105),
IF(AND(I1118=38000,R1118&gt;168.2,R1118&lt;=336.4,M1118&gt;10),('[1]Pricing Schedule'!$J$113),
IF(AND(I1118=38000,R1118&gt;336.4,R1118&lt;=504.6,M1118&lt;=10),('[1]Pricing Schedule'!$J$105),
IF(AND(I1118=38000,R1118&gt;336.4,R1118&lt;=504.6,M1118&gt;10),('[1]Pricing Schedule'!$J$113),
IF(AND(I1118=38000,R1118&gt;504.6,R1118&lt;=672.8,M1118&lt;=10),('[1]Pricing Schedule'!$J$105),
IF(AND(I1118=38000,R1118&gt;504.6,R1118&lt;=672.8,M1118&gt;10),('[1]Pricing Schedule'!$J$113),
IF(AND(I1118=110000,R1118&lt;=12.8,M1118&gt;2),'[1]Pricing Schedule'!$J$63,
IF(AND(I1118=110000,R1118&lt;=12.8,M1118&lt;=2),'[1]Pricing Schedule'!$J$97,
IF(AND(I1118=110000,R1118&gt;12.8,R1118&lt;=22.8,M1118&gt;3),'[1]Pricing Schedule'!$J$72,
IF(AND(I1118=110000,R1118&gt;12.8,R1118&lt;=22.8,M1118&lt;=3),'[1]Pricing Schedule'!$J$97,
IF(AND(I1118=110000,R1118&gt;22.8,R1118&lt;=30.2),'[1]Pricing Schedule'!$J$81,
IF(AND(I1118=110000,R1118&gt;30.2,R1118&lt;=45.9),'[1]Pricing Schedule'!$J$90,
IF(AND(I1118=110000,R1118&gt;45.9,R1118&lt;=123.4),'[1]Pricing Schedule'!$J$97,
IF(AND(I1118=110000,R1118&gt;123.4,R1118&lt;=168.2,M1118&lt;=10),'[1]Pricing Schedule'!$J$105,
IF(AND(I1118=110000,R1118&gt;123.4,R1118&lt;=168.2,M1118&gt;10),'[1]Pricing Schedule'!$J$113,
IF(AND(I1118=110000,R1118&gt;168.2,R1118&lt;=336.2,M1118&lt;=10),('[1]Pricing Schedule'!$J$105),
IF(AND(I1118=110000,R1118&gt;168.2,R1118&lt;=336.2,M1118&gt;10),('[1]Pricing Schedule'!$J$113),
IF(AND(I1118=110000,R1118&gt;336.4,R1118&lt;=504.6,M1118&lt;=10),('[1]Pricing Schedule'!$J$105),
IF(AND(I1118=110000,R1118&gt;336.4,R1118&lt;=504.6,M1118&gt;10),('[1]Pricing Schedule'!$J$113),
IF(AND(I1118=110000,R1118&gt;504.6,R1118&lt;=672.8,M1118&lt;=10),('[1]Pricing Schedule'!$J$105),
IF(AND(I1118=110000,R1118&gt;504.6,R1118&lt;=672.8,M1118&gt;10),('[1]Pricing Schedule'!$J$113),
IF(AND(I1118=110000,R1118&gt;672.8,R1118&lt;=841,M1118&lt;=10),('[1]Pricing Schedule'!$J$105),
IF(AND(I1118=110000,R1118&gt;672.8,R1118&lt;=841,M1118&gt;10),('[1]Pricing Schedule'!$J$113),
IF(AND(I1118=110000,R1118&gt;1682,R1118&lt;=1850.2,M1118&lt;=10),('[1]Pricing Schedule'!$J$105),
IF(AND(I1118=110000,R1118&gt;1682,R1118&lt;=1850.2,M1118&gt;10),('[1]Pricing Schedule'!$J$113),
IF(AND(I1118=110000,R1118&gt;2018.4,R1118&lt;=2186.6,M1118&lt;=10),('[1]Pricing Schedule'!$J$105),
IF(AND(I1118=110000,R1118&gt;2018.4,R1118&lt;=2186.6,M1118&gt;10),('[1]Pricing Schedule'!$J$113),999999999)))))))))))))))))))))))))))))))))))))))</f>
        <v>1</v>
      </c>
      <c r="U1118" s="40">
        <f t="shared" si="108"/>
        <v>317723.80952380953</v>
      </c>
      <c r="V1118" s="41">
        <f t="shared" si="109"/>
        <v>3.1473876682353645</v>
      </c>
      <c r="Y1118" s="23">
        <v>617</v>
      </c>
      <c r="Z1118" s="23">
        <v>610</v>
      </c>
      <c r="AD1118" s="13"/>
      <c r="AE1118" s="13"/>
      <c r="AF1118" s="13"/>
      <c r="AR1118" s="35"/>
    </row>
    <row r="1119" spans="1:44" s="44" customFormat="1">
      <c r="A1119" s="43">
        <v>1120</v>
      </c>
      <c r="B1119" s="43">
        <v>1120</v>
      </c>
      <c r="C1119" s="43" t="s">
        <v>1649</v>
      </c>
      <c r="D1119" s="23" t="s">
        <v>168</v>
      </c>
      <c r="E1119" s="23" t="s">
        <v>168</v>
      </c>
      <c r="F1119" s="43" t="s">
        <v>243</v>
      </c>
      <c r="G1119" s="43" t="s">
        <v>244</v>
      </c>
      <c r="H1119" s="43" t="s">
        <v>113</v>
      </c>
      <c r="I1119" s="44">
        <v>38000</v>
      </c>
      <c r="J1119" s="44">
        <v>38000</v>
      </c>
      <c r="K1119" s="44">
        <v>20000</v>
      </c>
      <c r="L1119" s="45">
        <v>8.84</v>
      </c>
      <c r="M1119" s="46">
        <f t="shared" si="104"/>
        <v>9</v>
      </c>
      <c r="N1119" s="45">
        <v>7.3620000000000001</v>
      </c>
      <c r="O1119" s="44">
        <v>2</v>
      </c>
      <c r="P1119" s="46">
        <f t="shared" si="105"/>
        <v>5.5214999999999996</v>
      </c>
      <c r="Q1119" s="47">
        <f t="shared" si="106"/>
        <v>67.2</v>
      </c>
      <c r="R1119" s="46">
        <f t="shared" si="107"/>
        <v>67.2</v>
      </c>
      <c r="S1119" s="39">
        <f>IF(AND(I1119=38000,R1119&lt;=4.5,M1119&gt;8),'[1]Pricing Schedule'!$F$8+('[1]Pricing Schedule'!$F$9*M1119),
IF(AND(I1119=38000,R1119&lt;=4.5,M1119&lt;=8),'[1]Pricing Schedule'!$F$34+('[1]Pricing Schedule'!$F$36*M1119),
IF(AND(I1119=38000,R1119&gt;4.5,R1119&lt;=9,M1119&gt;8),'[1]Pricing Schedule'!$F$17+('[1]Pricing Schedule'!$F$18*M1119),
IF(AND(I1119=38000,R1119&gt;4.5,R1119&lt;=9,M1119&lt;=8),'[1]Pricing Schedule'!$F$34+('[1]Pricing Schedule'!$F$36*M1119),
IF(AND(I1119=38000,R1119&gt;9,R1119&lt;=12.8,M1119&gt;8),'[1]Pricing Schedule'!$F$26+('[1]Pricing Schedule'!$F$27*M1119),
IF(AND(I1119=38000,R1119&gt;9,R1119&lt;=12.8,M1119&lt;=8),'[1]Pricing Schedule'!$F$34+('[1]Pricing Schedule'!$F$36*M1119),
IF(AND(I1119=38000,R1119&gt;12.8,R1119&lt;=22.8),'[1]Pricing Schedule'!$F$34+('[1]Pricing Schedule'!$F$36*M1119),
IF(AND(I1119=38000,R1119&gt;22.8,R1119&lt;=30.2),'[1]Pricing Schedule'!$F$43+('[1]Pricing Schedule'!$F$45*M1119),
IF(AND(I1119=38000,R1119&gt;30.2,R1119&lt;=45.9),'[1]Pricing Schedule'!$F$52+('[1]Pricing Schedule'!$F$54*M1119),
IF(AND(I1119=38000,R1119&gt;45.9,R1119&lt;=123.4),'[1]Pricing Schedule'!$F$96+('[1]Pricing Schedule'!$F$97*M1119),
IF(AND(I1119=38000,R1119&gt;123.4,R1119&lt;=168.2,M1119&lt;=10),'[1]Pricing Schedule'!$F$103+('[1]Pricing Schedule'!$F$105*M1119),
IF(AND(I1119=38000,R1119&gt;123.4,R1119&lt;=168.2,M1119&gt;10),'[1]Pricing Schedule'!$F$111+('[1]Pricing Schedule'!$F$113*M1119),
IF(AND(I1119=38000,R1119&gt;157.4,R1119&lt;=336.4,M1119&lt;=10),('[1]Pricing Schedule'!$F$103+('[1]Pricing Schedule'!$F$105*M1119))*2,
IF(AND(I1119=38000,R1119&gt;157.4,R1119&lt;=336.4,M1119&gt;10),('[1]Pricing Schedule'!$F$111+('[1]Pricing Schedule'!$F$113*M1119))*2,
IF(AND(I1119=38000,R1119&gt;314.8,R1119&lt;=504.6,M1119&lt;=10),('[1]Pricing Schedule'!$F$103+('[1]Pricing Schedule'!$F$105*M1119))*3,
IF(AND(I1119=38000,R1119&gt;314.8,R1119&lt;=504.6,M1119&gt;10),('[1]Pricing Schedule'!$F$111+('[1]Pricing Schedule'!$F$113*M1119))*3,
IF(AND(I1119=38000,R1119&gt;472.2,R1119&lt;=672.8,M1119&lt;=10),('[1]Pricing Schedule'!$F$103+('[1]Pricing Schedule'!$F$105*M1119))*4,
IF(AND(I1119=38000,R1119&gt;472.2,R1119&lt;=672.8,M1119&gt;10),('[1]Pricing Schedule'!$F$111+('[1]Pricing Schedule'!$F$113*M1119))*4,
IF(AND(I1119=110000,R1119&lt;=12.8,M1119&gt;2),'[1]Pricing Schedule'!$F$62+('[1]Pricing Schedule'!$F$63*M1119),
IF(AND(I1119=110000,R1119&lt;=12.8,M1119&lt;=2),'[1]Pricing Schedule'!$F$96+('[1]Pricing Schedule'!$F$97*M1119),
IF(AND(I1119=110000,R1119&gt;12.8,R1119&lt;=22.8,M1119&gt;3),'[1]Pricing Schedule'!$F$71+('[1]Pricing Schedule'!$F$72*M1119),
IF(AND(I1119=110000,R1119&gt;12.8,R1119&lt;=22.8,M1119&lt;=3),'[1]Pricing Schedule'!$F$96+('[1]Pricing Schedule'!$F$97*M1119),
IF(AND(I1119=110000,R1119&gt;22.8,R1119&lt;=30.2),'[1]Pricing Schedule'!$F$80+('[1]Pricing Schedule'!$F$81*M1119),
IF(AND(I1119=110000,R1119&gt;30.2,R1119&lt;=45.9),'[1]Pricing Schedule'!$F$89+('[1]Pricing Schedule'!$F$90*M1119),
IF(AND(I1119=110000,R1119&gt;45.9,R1119&lt;=123.4),'[1]Pricing Schedule'!$F$96+('[1]Pricing Schedule'!$F$97*M1119),
IF(AND(I1119=110000,R1119&gt;123.4,R1119&lt;=168.2,M1119&lt;=10),'[1]Pricing Schedule'!$F$103+('[1]Pricing Schedule'!$F$105*M1119),
IF(AND(I1119=110000,R1119&gt;123.4,R1119&lt;=168.2,M1119&gt;10),'[1]Pricing Schedule'!$F$111+('[1]Pricing Schedule'!$F$113*M1119),
IF(AND(I1119=110000,R1119&gt;168.2,R1119&lt;=336.4,M1119&lt;=10),('[1]Pricing Schedule'!$F$103+('[1]Pricing Schedule'!$F$105*M1119))*2,
IF(AND(I1119=110000,R1119&gt;168.2,R1119&lt;=336.4,M1119&gt;10),('[1]Pricing Schedule'!$F$111+('[1]Pricing Schedule'!$F$113*M1119))*2,
IF(AND(I1119=110000,R1119&gt;336.4,R1119&lt;=504.6,M1119&lt;=10),('[1]Pricing Schedule'!$F$103+('[1]Pricing Schedule'!$F$105*M1119))*3,
IF(AND(I1119=110000,R1119&gt;336.4,R1119&lt;=504.6,M1119&gt;10),('[1]Pricing Schedule'!$F$111+('[1]Pricing Schedule'!$F$113*M1119))*3,
IF(AND(I1119=110000,R1119&gt;504.6,R1119&lt;=672.8,M1119&lt;=10),('[1]Pricing Schedule'!$F$103+('[1]Pricing Schedule'!$F$105*M1119))*4,
IF(AND(I1119=110000,R1119&gt;504.6,R1119&lt;=672.8,M1119&gt;10),('[1]Pricing Schedule'!$F$111+('[1]Pricing Schedule'!$F$113*M1119))*4,
IF(AND(I1119=110000,R1119&gt;672.8,R1119&lt;=841,M1119&lt;=10),('[1]Pricing Schedule'!$F$103+('[1]Pricing Schedule'!$F$105*M1119))*5,
IF(AND(I1119=110000,R1119&gt;672.8,R1119&lt;=841,M1119&gt;10),('[1]Pricing Schedule'!$F$111+('[1]Pricing Schedule'!$F$113*M1119))*5,
IF(AND(I1119=110000,R1119&gt;672.8,R1119&lt;=841,M1119&lt;=10),('[1]Pricing Schedule'!$F$103+('[1]Pricing Schedule'!$F$105*M1119))*5,
IF(AND(I1119=110000,R1119&gt;672.8,R1119&lt;=841,M1119&gt;10),('[1]Pricing Schedule'!$F$111+('[1]Pricing Schedule'!$F$113*M1119))*5,
IF(AND(I1119=110000,R1119&gt;1345.6,R1119&lt;=1513.8,M1119&lt;=10),('[1]Pricing Schedule'!$F$103+('[1]Pricing Schedule'!$F$105*M1119))*9,
IF(AND(I1119=110000,R1119&gt;1345.6,R1119&lt;=1513.8,M1119&gt;10),('[1]Pricing Schedule'!$F$111+('[1]Pricing Schedule'!$F$113*M1119))*9,
9999999999)))))))))))))))))))))))))))))))))))))))</f>
        <v>2815750</v>
      </c>
      <c r="T1119" s="48">
        <f>IF(AND(I1119=38000,R1119&lt;=4.5,M1119&gt;8),'[1]Pricing Schedule'!$J$9,
IF(AND(I1119=38000,R1119&lt;=4.5,M1119&lt;=8),'[1]Pricing Schedule'!$J$36,
IF(AND(I1119=38000,R1119&gt;4.5,R1119&lt;=9,M1119&gt;8),'[1]Pricing Schedule'!$J$18,
IF(AND(I1119=38000,R1119&gt;4.5,R1119&lt;=9,M1119&lt;=8),'[1]Pricing Schedule'!$J$36,
IF(AND(I1119=38000,R1119&gt;9,R1119&lt;=12.8,M1119&gt;8),'[1]Pricing Schedule'!$J$27,
IF(AND(I1119=38000,R1119&gt;9,R1119&lt;=12.8,M1119&lt;=8),'[1]Pricing Schedule'!$J$36,
IF(AND(I1119=38000,R1119&gt;12.8,R1119&lt;=22.8),'[1]Pricing Schedule'!$J$36,
IF(AND(I1119=38000,R1119&gt;22.8,R1119&lt;=30.2),'[1]Pricing Schedule'!$J$45,
IF(AND(I1119=38000,R1119&gt;30.2,R1119&lt;=45.9),'[1]Pricing Schedule'!$J$54,
IF(AND(I1119=38000,R1119&gt;45.9,R1119&lt;=123.4),'[1]Pricing Schedule'!$J$97,
IF(AND(I1119=38000,R1119&gt;123.4,R1119&lt;=168.2,M1119&lt;=10),'[1]Pricing Schedule'!$J$105,
IF(AND(I1119=38000,R1119&gt;123.4,R1119&lt;=168.2,M1119&gt;10),'[1]Pricing Schedule'!$J$113,
IF(AND(I1119=38000,R1119&gt;168.2,R1119&lt;=336.4,M1119&lt;=10),('[1]Pricing Schedule'!$J$105),
IF(AND(I1119=38000,R1119&gt;168.2,R1119&lt;=336.4,M1119&gt;10),('[1]Pricing Schedule'!$J$113),
IF(AND(I1119=38000,R1119&gt;336.4,R1119&lt;=504.6,M1119&lt;=10),('[1]Pricing Schedule'!$J$105),
IF(AND(I1119=38000,R1119&gt;336.4,R1119&lt;=504.6,M1119&gt;10),('[1]Pricing Schedule'!$J$113),
IF(AND(I1119=38000,R1119&gt;504.6,R1119&lt;=672.8,M1119&lt;=10),('[1]Pricing Schedule'!$J$105),
IF(AND(I1119=38000,R1119&gt;504.6,R1119&lt;=672.8,M1119&gt;10),('[1]Pricing Schedule'!$J$113),
IF(AND(I1119=110000,R1119&lt;=12.8,M1119&gt;2),'[1]Pricing Schedule'!$J$63,
IF(AND(I1119=110000,R1119&lt;=12.8,M1119&lt;=2),'[1]Pricing Schedule'!$J$97,
IF(AND(I1119=110000,R1119&gt;12.8,R1119&lt;=22.8,M1119&gt;3),'[1]Pricing Schedule'!$J$72,
IF(AND(I1119=110000,R1119&gt;12.8,R1119&lt;=22.8,M1119&lt;=3),'[1]Pricing Schedule'!$J$97,
IF(AND(I1119=110000,R1119&gt;22.8,R1119&lt;=30.2),'[1]Pricing Schedule'!$J$81,
IF(AND(I1119=110000,R1119&gt;30.2,R1119&lt;=45.9),'[1]Pricing Schedule'!$J$90,
IF(AND(I1119=110000,R1119&gt;45.9,R1119&lt;=123.4),'[1]Pricing Schedule'!$J$97,
IF(AND(I1119=110000,R1119&gt;123.4,R1119&lt;=168.2,M1119&lt;=10),'[1]Pricing Schedule'!$J$105,
IF(AND(I1119=110000,R1119&gt;123.4,R1119&lt;=168.2,M1119&gt;10),'[1]Pricing Schedule'!$J$113,
IF(AND(I1119=110000,R1119&gt;168.2,R1119&lt;=336.2,M1119&lt;=10),('[1]Pricing Schedule'!$J$105),
IF(AND(I1119=110000,R1119&gt;168.2,R1119&lt;=336.2,M1119&gt;10),('[1]Pricing Schedule'!$J$113),
IF(AND(I1119=110000,R1119&gt;336.4,R1119&lt;=504.6,M1119&lt;=10),('[1]Pricing Schedule'!$J$105),
IF(AND(I1119=110000,R1119&gt;336.4,R1119&lt;=504.6,M1119&gt;10),('[1]Pricing Schedule'!$J$113),
IF(AND(I1119=110000,R1119&gt;504.6,R1119&lt;=672.8,M1119&lt;=10),('[1]Pricing Schedule'!$J$105),
IF(AND(I1119=110000,R1119&gt;504.6,R1119&lt;=672.8,M1119&gt;10),('[1]Pricing Schedule'!$J$113),
IF(AND(I1119=110000,R1119&gt;672.8,R1119&lt;=841,M1119&lt;=10),('[1]Pricing Schedule'!$J$105),
IF(AND(I1119=110000,R1119&gt;672.8,R1119&lt;=841,M1119&gt;10),('[1]Pricing Schedule'!$J$113),
IF(AND(I1119=110000,R1119&gt;1682,R1119&lt;=1850.2,M1119&lt;=10),('[1]Pricing Schedule'!$J$105),
IF(AND(I1119=110000,R1119&gt;1682,R1119&lt;=1850.2,M1119&gt;10),('[1]Pricing Schedule'!$J$113),
IF(AND(I1119=110000,R1119&gt;2018.4,R1119&lt;=2186.6,M1119&lt;=10),('[1]Pricing Schedule'!$J$105),
IF(AND(I1119=110000,R1119&gt;2018.4,R1119&lt;=2186.6,M1119&gt;10),('[1]Pricing Schedule'!$J$113),999999999)))))))))))))))))))))))))))))))))))))))</f>
        <v>11</v>
      </c>
      <c r="U1119" s="49">
        <f t="shared" si="108"/>
        <v>41901.041666666664</v>
      </c>
      <c r="V1119" s="50">
        <f t="shared" si="109"/>
        <v>23.865755127408327</v>
      </c>
      <c r="W1119" s="13"/>
      <c r="X1119" s="13"/>
      <c r="Y1119" s="23">
        <v>304</v>
      </c>
      <c r="Z1119" s="23">
        <v>461</v>
      </c>
      <c r="AR1119" s="51"/>
    </row>
    <row r="1120" spans="1:44">
      <c r="A1120" s="23">
        <v>1121</v>
      </c>
      <c r="B1120" s="23">
        <v>1121</v>
      </c>
      <c r="C1120" s="23" t="s">
        <v>1650</v>
      </c>
      <c r="D1120" s="23" t="s">
        <v>116</v>
      </c>
      <c r="E1120" s="23" t="s">
        <v>116</v>
      </c>
      <c r="F1120" s="23" t="s">
        <v>529</v>
      </c>
      <c r="G1120" s="23" t="s">
        <v>530</v>
      </c>
      <c r="H1120" s="23" t="s">
        <v>113</v>
      </c>
      <c r="I1120" s="13">
        <v>38000</v>
      </c>
      <c r="J1120" s="13">
        <v>38000</v>
      </c>
      <c r="K1120" s="23" t="s">
        <v>119</v>
      </c>
      <c r="L1120" s="24">
        <v>9.9760000000000009</v>
      </c>
      <c r="M1120" s="37">
        <f t="shared" si="104"/>
        <v>10</v>
      </c>
      <c r="N1120" s="24">
        <v>0.55600000000000005</v>
      </c>
      <c r="O1120" s="13">
        <v>2</v>
      </c>
      <c r="P1120" s="36">
        <f t="shared" si="105"/>
        <v>0.55600000000000005</v>
      </c>
      <c r="Q1120" s="38">
        <f t="shared" si="106"/>
        <v>4.2</v>
      </c>
      <c r="R1120" s="37">
        <f t="shared" si="107"/>
        <v>4.2</v>
      </c>
      <c r="S1120" s="39">
        <f>IF(AND(I1120=38000,R1120&lt;=4.5,M1120&gt;8),'[1]Pricing Schedule'!$F$8+('[1]Pricing Schedule'!$F$9*M1120),
IF(AND(I1120=38000,R1120&lt;=4.5,M1120&lt;=8),'[1]Pricing Schedule'!$F$34+('[1]Pricing Schedule'!$F$36*M1120),
IF(AND(I1120=38000,R1120&gt;4.5,R1120&lt;=9,M1120&gt;8),'[1]Pricing Schedule'!$F$17+('[1]Pricing Schedule'!$F$18*M1120),
IF(AND(I1120=38000,R1120&gt;4.5,R1120&lt;=9,M1120&lt;=8),'[1]Pricing Schedule'!$F$34+('[1]Pricing Schedule'!$F$36*M1120),
IF(AND(I1120=38000,R1120&gt;9,R1120&lt;=12.8,M1120&gt;8),'[1]Pricing Schedule'!$F$26+('[1]Pricing Schedule'!$F$27*M1120),
IF(AND(I1120=38000,R1120&gt;9,R1120&lt;=12.8,M1120&lt;=8),'[1]Pricing Schedule'!$F$34+('[1]Pricing Schedule'!$F$36*M1120),
IF(AND(I1120=38000,R1120&gt;12.8,R1120&lt;=22.8),'[1]Pricing Schedule'!$F$34+('[1]Pricing Schedule'!$F$36*M1120),
IF(AND(I1120=38000,R1120&gt;22.8,R1120&lt;=30.2),'[1]Pricing Schedule'!$F$43+('[1]Pricing Schedule'!$F$45*M1120),
IF(AND(I1120=38000,R1120&gt;30.2,R1120&lt;=45.9),'[1]Pricing Schedule'!$F$52+('[1]Pricing Schedule'!$F$54*M1120),
IF(AND(I1120=38000,R1120&gt;45.9,R1120&lt;=123.4),'[1]Pricing Schedule'!$F$96+('[1]Pricing Schedule'!$F$97*M1120),
IF(AND(I1120=38000,R1120&gt;123.4,R1120&lt;=168.2,M1120&lt;=10),'[1]Pricing Schedule'!$F$103+('[1]Pricing Schedule'!$F$105*M1120),
IF(AND(I1120=38000,R1120&gt;123.4,R1120&lt;=168.2,M1120&gt;10),'[1]Pricing Schedule'!$F$111+('[1]Pricing Schedule'!$F$113*M1120),
IF(AND(I1120=38000,R1120&gt;157.4,R1120&lt;=336.4,M1120&lt;=10),('[1]Pricing Schedule'!$F$103+('[1]Pricing Schedule'!$F$105*M1120))*2,
IF(AND(I1120=38000,R1120&gt;157.4,R1120&lt;=336.4,M1120&gt;10),('[1]Pricing Schedule'!$F$111+('[1]Pricing Schedule'!$F$113*M1120))*2,
IF(AND(I1120=38000,R1120&gt;314.8,R1120&lt;=504.6,M1120&lt;=10),('[1]Pricing Schedule'!$F$103+('[1]Pricing Schedule'!$F$105*M1120))*3,
IF(AND(I1120=38000,R1120&gt;314.8,R1120&lt;=504.6,M1120&gt;10),('[1]Pricing Schedule'!$F$111+('[1]Pricing Schedule'!$F$113*M1120))*3,
IF(AND(I1120=38000,R1120&gt;472.2,R1120&lt;=672.8,M1120&lt;=10),('[1]Pricing Schedule'!$F$103+('[1]Pricing Schedule'!$F$105*M1120))*4,
IF(AND(I1120=38000,R1120&gt;472.2,R1120&lt;=672.8,M1120&gt;10),('[1]Pricing Schedule'!$F$111+('[1]Pricing Schedule'!$F$113*M1120))*4,
IF(AND(I1120=110000,R1120&lt;=12.8,M1120&gt;2),'[1]Pricing Schedule'!$F$62+('[1]Pricing Schedule'!$F$63*M1120),
IF(AND(I1120=110000,R1120&lt;=12.8,M1120&lt;=2),'[1]Pricing Schedule'!$F$96+('[1]Pricing Schedule'!$F$97*M1120),
IF(AND(I1120=110000,R1120&gt;12.8,R1120&lt;=22.8,M1120&gt;3),'[1]Pricing Schedule'!$F$71+('[1]Pricing Schedule'!$F$72*M1120),
IF(AND(I1120=110000,R1120&gt;12.8,R1120&lt;=22.8,M1120&lt;=3),'[1]Pricing Schedule'!$F$96+('[1]Pricing Schedule'!$F$97*M1120),
IF(AND(I1120=110000,R1120&gt;22.8,R1120&lt;=30.2),'[1]Pricing Schedule'!$F$80+('[1]Pricing Schedule'!$F$81*M1120),
IF(AND(I1120=110000,R1120&gt;30.2,R1120&lt;=45.9),'[1]Pricing Schedule'!$F$89+('[1]Pricing Schedule'!$F$90*M1120),
IF(AND(I1120=110000,R1120&gt;45.9,R1120&lt;=123.4),'[1]Pricing Schedule'!$F$96+('[1]Pricing Schedule'!$F$97*M1120),
IF(AND(I1120=110000,R1120&gt;123.4,R1120&lt;=168.2,M1120&lt;=10),'[1]Pricing Schedule'!$F$103+('[1]Pricing Schedule'!$F$105*M1120),
IF(AND(I1120=110000,R1120&gt;123.4,R1120&lt;=168.2,M1120&gt;10),'[1]Pricing Schedule'!$F$111+('[1]Pricing Schedule'!$F$113*M1120),
IF(AND(I1120=110000,R1120&gt;168.2,R1120&lt;=336.4,M1120&lt;=10),('[1]Pricing Schedule'!$F$103+('[1]Pricing Schedule'!$F$105*M1120))*2,
IF(AND(I1120=110000,R1120&gt;168.2,R1120&lt;=336.4,M1120&gt;10),('[1]Pricing Schedule'!$F$111+('[1]Pricing Schedule'!$F$113*M1120))*2,
IF(AND(I1120=110000,R1120&gt;336.4,R1120&lt;=504.6,M1120&lt;=10),('[1]Pricing Schedule'!$F$103+('[1]Pricing Schedule'!$F$105*M1120))*3,
IF(AND(I1120=110000,R1120&gt;336.4,R1120&lt;=504.6,M1120&gt;10),('[1]Pricing Schedule'!$F$111+('[1]Pricing Schedule'!$F$113*M1120))*3,
IF(AND(I1120=110000,R1120&gt;504.6,R1120&lt;=672.8,M1120&lt;=10),('[1]Pricing Schedule'!$F$103+('[1]Pricing Schedule'!$F$105*M1120))*4,
IF(AND(I1120=110000,R1120&gt;504.6,R1120&lt;=672.8,M1120&gt;10),('[1]Pricing Schedule'!$F$111+('[1]Pricing Schedule'!$F$113*M1120))*4,
IF(AND(I1120=110000,R1120&gt;672.8,R1120&lt;=841,M1120&lt;=10),('[1]Pricing Schedule'!$F$103+('[1]Pricing Schedule'!$F$105*M1120))*5,
IF(AND(I1120=110000,R1120&gt;672.8,R1120&lt;=841,M1120&gt;10),('[1]Pricing Schedule'!$F$111+('[1]Pricing Schedule'!$F$113*M1120))*5,
IF(AND(I1120=110000,R1120&gt;672.8,R1120&lt;=841,M1120&lt;=10),('[1]Pricing Schedule'!$F$103+('[1]Pricing Schedule'!$F$105*M1120))*5,
IF(AND(I1120=110000,R1120&gt;672.8,R1120&lt;=841,M1120&gt;10),('[1]Pricing Schedule'!$F$111+('[1]Pricing Schedule'!$F$113*M1120))*5,
IF(AND(I1120=110000,R1120&gt;1345.6,R1120&lt;=1513.8,M1120&lt;=10),('[1]Pricing Schedule'!$F$103+('[1]Pricing Schedule'!$F$105*M1120))*9,
IF(AND(I1120=110000,R1120&gt;1345.6,R1120&lt;=1513.8,M1120&gt;10),('[1]Pricing Schedule'!$F$111+('[1]Pricing Schedule'!$F$113*M1120))*9,
9999999999)))))))))))))))))))))))))))))))))))))))</f>
        <v>1387140</v>
      </c>
      <c r="T1120" s="21">
        <f>IF(AND(I1120=38000,R1120&lt;=4.5,M1120&gt;8),'[1]Pricing Schedule'!$J$9,
IF(AND(I1120=38000,R1120&lt;=4.5,M1120&lt;=8),'[1]Pricing Schedule'!$J$36,
IF(AND(I1120=38000,R1120&gt;4.5,R1120&lt;=9,M1120&gt;8),'[1]Pricing Schedule'!$J$18,
IF(AND(I1120=38000,R1120&gt;4.5,R1120&lt;=9,M1120&lt;=8),'[1]Pricing Schedule'!$J$36,
IF(AND(I1120=38000,R1120&gt;9,R1120&lt;=12.8,M1120&gt;8),'[1]Pricing Schedule'!$J$27,
IF(AND(I1120=38000,R1120&gt;9,R1120&lt;=12.8,M1120&lt;=8),'[1]Pricing Schedule'!$J$36,
IF(AND(I1120=38000,R1120&gt;12.8,R1120&lt;=22.8),'[1]Pricing Schedule'!$J$36,
IF(AND(I1120=38000,R1120&gt;22.8,R1120&lt;=30.2),'[1]Pricing Schedule'!$J$45,
IF(AND(I1120=38000,R1120&gt;30.2,R1120&lt;=45.9),'[1]Pricing Schedule'!$J$54,
IF(AND(I1120=38000,R1120&gt;45.9,R1120&lt;=123.4),'[1]Pricing Schedule'!$J$97,
IF(AND(I1120=38000,R1120&gt;123.4,R1120&lt;=168.2,M1120&lt;=10),'[1]Pricing Schedule'!$J$105,
IF(AND(I1120=38000,R1120&gt;123.4,R1120&lt;=168.2,M1120&gt;10),'[1]Pricing Schedule'!$J$113,
IF(AND(I1120=38000,R1120&gt;168.2,R1120&lt;=336.4,M1120&lt;=10),('[1]Pricing Schedule'!$J$105),
IF(AND(I1120=38000,R1120&gt;168.2,R1120&lt;=336.4,M1120&gt;10),('[1]Pricing Schedule'!$J$113),
IF(AND(I1120=38000,R1120&gt;336.4,R1120&lt;=504.6,M1120&lt;=10),('[1]Pricing Schedule'!$J$105),
IF(AND(I1120=38000,R1120&gt;336.4,R1120&lt;=504.6,M1120&gt;10),('[1]Pricing Schedule'!$J$113),
IF(AND(I1120=38000,R1120&gt;504.6,R1120&lt;=672.8,M1120&lt;=10),('[1]Pricing Schedule'!$J$105),
IF(AND(I1120=38000,R1120&gt;504.6,R1120&lt;=672.8,M1120&gt;10),('[1]Pricing Schedule'!$J$113),
IF(AND(I1120=110000,R1120&lt;=12.8,M1120&gt;2),'[1]Pricing Schedule'!$J$63,
IF(AND(I1120=110000,R1120&lt;=12.8,M1120&lt;=2),'[1]Pricing Schedule'!$J$97,
IF(AND(I1120=110000,R1120&gt;12.8,R1120&lt;=22.8,M1120&gt;3),'[1]Pricing Schedule'!$J$72,
IF(AND(I1120=110000,R1120&gt;12.8,R1120&lt;=22.8,M1120&lt;=3),'[1]Pricing Schedule'!$J$97,
IF(AND(I1120=110000,R1120&gt;22.8,R1120&lt;=30.2),'[1]Pricing Schedule'!$J$81,
IF(AND(I1120=110000,R1120&gt;30.2,R1120&lt;=45.9),'[1]Pricing Schedule'!$J$90,
IF(AND(I1120=110000,R1120&gt;45.9,R1120&lt;=123.4),'[1]Pricing Schedule'!$J$97,
IF(AND(I1120=110000,R1120&gt;123.4,R1120&lt;=168.2,M1120&lt;=10),'[1]Pricing Schedule'!$J$105,
IF(AND(I1120=110000,R1120&gt;123.4,R1120&lt;=168.2,M1120&gt;10),'[1]Pricing Schedule'!$J$113,
IF(AND(I1120=110000,R1120&gt;168.2,R1120&lt;=336.2,M1120&lt;=10),('[1]Pricing Schedule'!$J$105),
IF(AND(I1120=110000,R1120&gt;168.2,R1120&lt;=336.2,M1120&gt;10),('[1]Pricing Schedule'!$J$113),
IF(AND(I1120=110000,R1120&gt;336.4,R1120&lt;=504.6,M1120&lt;=10),('[1]Pricing Schedule'!$J$105),
IF(AND(I1120=110000,R1120&gt;336.4,R1120&lt;=504.6,M1120&gt;10),('[1]Pricing Schedule'!$J$113),
IF(AND(I1120=110000,R1120&gt;504.6,R1120&lt;=672.8,M1120&lt;=10),('[1]Pricing Schedule'!$J$105),
IF(AND(I1120=110000,R1120&gt;504.6,R1120&lt;=672.8,M1120&gt;10),('[1]Pricing Schedule'!$J$113),
IF(AND(I1120=110000,R1120&gt;672.8,R1120&lt;=841,M1120&lt;=10),('[1]Pricing Schedule'!$J$105),
IF(AND(I1120=110000,R1120&gt;672.8,R1120&lt;=841,M1120&gt;10),('[1]Pricing Schedule'!$J$113),
IF(AND(I1120=110000,R1120&gt;1682,R1120&lt;=1850.2,M1120&lt;=10),('[1]Pricing Schedule'!$J$105),
IF(AND(I1120=110000,R1120&gt;1682,R1120&lt;=1850.2,M1120&gt;10),('[1]Pricing Schedule'!$J$113),
IF(AND(I1120=110000,R1120&gt;2018.4,R1120&lt;=2186.6,M1120&lt;=10),('[1]Pricing Schedule'!$J$105),
IF(AND(I1120=110000,R1120&gt;2018.4,R1120&lt;=2186.6,M1120&gt;10),('[1]Pricing Schedule'!$J$113),999999999)))))))))))))))))))))))))))))))))))))))</f>
        <v>1</v>
      </c>
      <c r="U1120" s="40">
        <f t="shared" si="108"/>
        <v>330271.42857142858</v>
      </c>
      <c r="V1120" s="41">
        <f t="shared" si="109"/>
        <v>3.0278126216531858</v>
      </c>
      <c r="Y1120" s="23">
        <v>71</v>
      </c>
      <c r="Z1120" s="23">
        <v>233</v>
      </c>
      <c r="AD1120" s="13"/>
      <c r="AE1120" s="13"/>
      <c r="AF1120" s="13"/>
      <c r="AR1120" s="35"/>
    </row>
    <row r="1121" spans="1:44">
      <c r="A1121" s="23">
        <v>1122</v>
      </c>
      <c r="B1121" s="23">
        <v>1122</v>
      </c>
      <c r="C1121" s="23" t="s">
        <v>1651</v>
      </c>
      <c r="D1121" s="23" t="s">
        <v>168</v>
      </c>
      <c r="E1121" s="23" t="s">
        <v>168</v>
      </c>
      <c r="F1121" s="23" t="s">
        <v>271</v>
      </c>
      <c r="G1121" s="23" t="s">
        <v>272</v>
      </c>
      <c r="H1121" s="23" t="s">
        <v>113</v>
      </c>
      <c r="I1121" s="13">
        <v>38000</v>
      </c>
      <c r="J1121" s="13">
        <v>38000</v>
      </c>
      <c r="K1121" s="23" t="s">
        <v>119</v>
      </c>
      <c r="L1121" s="24">
        <v>10.066000000000001</v>
      </c>
      <c r="M1121" s="37">
        <f t="shared" si="104"/>
        <v>11</v>
      </c>
      <c r="N1121" s="24">
        <v>2.484</v>
      </c>
      <c r="O1121" s="13">
        <v>2</v>
      </c>
      <c r="P1121" s="36">
        <f t="shared" si="105"/>
        <v>1.863</v>
      </c>
      <c r="Q1121" s="38">
        <f t="shared" si="106"/>
        <v>21</v>
      </c>
      <c r="R1121" s="37">
        <f t="shared" si="107"/>
        <v>21</v>
      </c>
      <c r="S1121" s="39">
        <f>IF(AND(I1121=38000,R1121&lt;=4.5,M1121&gt;8),'[1]Pricing Schedule'!$F$8+('[1]Pricing Schedule'!$F$9*M1121),
IF(AND(I1121=38000,R1121&lt;=4.5,M1121&lt;=8),'[1]Pricing Schedule'!$F$34+('[1]Pricing Schedule'!$F$36*M1121),
IF(AND(I1121=38000,R1121&gt;4.5,R1121&lt;=9,M1121&gt;8),'[1]Pricing Schedule'!$F$17+('[1]Pricing Schedule'!$F$18*M1121),
IF(AND(I1121=38000,R1121&gt;4.5,R1121&lt;=9,M1121&lt;=8),'[1]Pricing Schedule'!$F$34+('[1]Pricing Schedule'!$F$36*M1121),
IF(AND(I1121=38000,R1121&gt;9,R1121&lt;=12.8,M1121&gt;8),'[1]Pricing Schedule'!$F$26+('[1]Pricing Schedule'!$F$27*M1121),
IF(AND(I1121=38000,R1121&gt;9,R1121&lt;=12.8,M1121&lt;=8),'[1]Pricing Schedule'!$F$34+('[1]Pricing Schedule'!$F$36*M1121),
IF(AND(I1121=38000,R1121&gt;12.8,R1121&lt;=22.8),'[1]Pricing Schedule'!$F$34+('[1]Pricing Schedule'!$F$36*M1121),
IF(AND(I1121=38000,R1121&gt;22.8,R1121&lt;=30.2),'[1]Pricing Schedule'!$F$43+('[1]Pricing Schedule'!$F$45*M1121),
IF(AND(I1121=38000,R1121&gt;30.2,R1121&lt;=45.9),'[1]Pricing Schedule'!$F$52+('[1]Pricing Schedule'!$F$54*M1121),
IF(AND(I1121=38000,R1121&gt;45.9,R1121&lt;=123.4),'[1]Pricing Schedule'!$F$96+('[1]Pricing Schedule'!$F$97*M1121),
IF(AND(I1121=38000,R1121&gt;123.4,R1121&lt;=168.2,M1121&lt;=10),'[1]Pricing Schedule'!$F$103+('[1]Pricing Schedule'!$F$105*M1121),
IF(AND(I1121=38000,R1121&gt;123.4,R1121&lt;=168.2,M1121&gt;10),'[1]Pricing Schedule'!$F$111+('[1]Pricing Schedule'!$F$113*M1121),
IF(AND(I1121=38000,R1121&gt;157.4,R1121&lt;=336.4,M1121&lt;=10),('[1]Pricing Schedule'!$F$103+('[1]Pricing Schedule'!$F$105*M1121))*2,
IF(AND(I1121=38000,R1121&gt;157.4,R1121&lt;=336.4,M1121&gt;10),('[1]Pricing Schedule'!$F$111+('[1]Pricing Schedule'!$F$113*M1121))*2,
IF(AND(I1121=38000,R1121&gt;314.8,R1121&lt;=504.6,M1121&lt;=10),('[1]Pricing Schedule'!$F$103+('[1]Pricing Schedule'!$F$105*M1121))*3,
IF(AND(I1121=38000,R1121&gt;314.8,R1121&lt;=504.6,M1121&gt;10),('[1]Pricing Schedule'!$F$111+('[1]Pricing Schedule'!$F$113*M1121))*3,
IF(AND(I1121=38000,R1121&gt;472.2,R1121&lt;=672.8,M1121&lt;=10),('[1]Pricing Schedule'!$F$103+('[1]Pricing Schedule'!$F$105*M1121))*4,
IF(AND(I1121=38000,R1121&gt;472.2,R1121&lt;=672.8,M1121&gt;10),('[1]Pricing Schedule'!$F$111+('[1]Pricing Schedule'!$F$113*M1121))*4,
IF(AND(I1121=110000,R1121&lt;=12.8,M1121&gt;2),'[1]Pricing Schedule'!$F$62+('[1]Pricing Schedule'!$F$63*M1121),
IF(AND(I1121=110000,R1121&lt;=12.8,M1121&lt;=2),'[1]Pricing Schedule'!$F$96+('[1]Pricing Schedule'!$F$97*M1121),
IF(AND(I1121=110000,R1121&gt;12.8,R1121&lt;=22.8,M1121&gt;3),'[1]Pricing Schedule'!$F$71+('[1]Pricing Schedule'!$F$72*M1121),
IF(AND(I1121=110000,R1121&gt;12.8,R1121&lt;=22.8,M1121&lt;=3),'[1]Pricing Schedule'!$F$96+('[1]Pricing Schedule'!$F$97*M1121),
IF(AND(I1121=110000,R1121&gt;22.8,R1121&lt;=30.2),'[1]Pricing Schedule'!$F$80+('[1]Pricing Schedule'!$F$81*M1121),
IF(AND(I1121=110000,R1121&gt;30.2,R1121&lt;=45.9),'[1]Pricing Schedule'!$F$89+('[1]Pricing Schedule'!$F$90*M1121),
IF(AND(I1121=110000,R1121&gt;45.9,R1121&lt;=123.4),'[1]Pricing Schedule'!$F$96+('[1]Pricing Schedule'!$F$97*M1121),
IF(AND(I1121=110000,R1121&gt;123.4,R1121&lt;=168.2,M1121&lt;=10),'[1]Pricing Schedule'!$F$103+('[1]Pricing Schedule'!$F$105*M1121),
IF(AND(I1121=110000,R1121&gt;123.4,R1121&lt;=168.2,M1121&gt;10),'[1]Pricing Schedule'!$F$111+('[1]Pricing Schedule'!$F$113*M1121),
IF(AND(I1121=110000,R1121&gt;168.2,R1121&lt;=336.4,M1121&lt;=10),('[1]Pricing Schedule'!$F$103+('[1]Pricing Schedule'!$F$105*M1121))*2,
IF(AND(I1121=110000,R1121&gt;168.2,R1121&lt;=336.4,M1121&gt;10),('[1]Pricing Schedule'!$F$111+('[1]Pricing Schedule'!$F$113*M1121))*2,
IF(AND(I1121=110000,R1121&gt;336.4,R1121&lt;=504.6,M1121&lt;=10),('[1]Pricing Schedule'!$F$103+('[1]Pricing Schedule'!$F$105*M1121))*3,
IF(AND(I1121=110000,R1121&gt;336.4,R1121&lt;=504.6,M1121&gt;10),('[1]Pricing Schedule'!$F$111+('[1]Pricing Schedule'!$F$113*M1121))*3,
IF(AND(I1121=110000,R1121&gt;504.6,R1121&lt;=672.8,M1121&lt;=10),('[1]Pricing Schedule'!$F$103+('[1]Pricing Schedule'!$F$105*M1121))*4,
IF(AND(I1121=110000,R1121&gt;504.6,R1121&lt;=672.8,M1121&gt;10),('[1]Pricing Schedule'!$F$111+('[1]Pricing Schedule'!$F$113*M1121))*4,
IF(AND(I1121=110000,R1121&gt;672.8,R1121&lt;=841,M1121&lt;=10),('[1]Pricing Schedule'!$F$103+('[1]Pricing Schedule'!$F$105*M1121))*5,
IF(AND(I1121=110000,R1121&gt;672.8,R1121&lt;=841,M1121&gt;10),('[1]Pricing Schedule'!$F$111+('[1]Pricing Schedule'!$F$113*M1121))*5,
IF(AND(I1121=110000,R1121&gt;672.8,R1121&lt;=841,M1121&lt;=10),('[1]Pricing Schedule'!$F$103+('[1]Pricing Schedule'!$F$105*M1121))*5,
IF(AND(I1121=110000,R1121&gt;672.8,R1121&lt;=841,M1121&gt;10),('[1]Pricing Schedule'!$F$111+('[1]Pricing Schedule'!$F$113*M1121))*5,
IF(AND(I1121=110000,R1121&gt;1345.6,R1121&lt;=1513.8,M1121&lt;=10),('[1]Pricing Schedule'!$F$103+('[1]Pricing Schedule'!$F$105*M1121))*9,
IF(AND(I1121=110000,R1121&gt;1345.6,R1121&lt;=1513.8,M1121&gt;10),('[1]Pricing Schedule'!$F$111+('[1]Pricing Schedule'!$F$113*M1121))*9,
9999999999)))))))))))))))))))))))))))))))))))))))</f>
        <v>1120760</v>
      </c>
      <c r="T1121" s="21">
        <f>IF(AND(I1121=38000,R1121&lt;=4.5,M1121&gt;8),'[1]Pricing Schedule'!$J$9,
IF(AND(I1121=38000,R1121&lt;=4.5,M1121&lt;=8),'[1]Pricing Schedule'!$J$36,
IF(AND(I1121=38000,R1121&gt;4.5,R1121&lt;=9,M1121&gt;8),'[1]Pricing Schedule'!$J$18,
IF(AND(I1121=38000,R1121&gt;4.5,R1121&lt;=9,M1121&lt;=8),'[1]Pricing Schedule'!$J$36,
IF(AND(I1121=38000,R1121&gt;9,R1121&lt;=12.8,M1121&gt;8),'[1]Pricing Schedule'!$J$27,
IF(AND(I1121=38000,R1121&gt;9,R1121&lt;=12.8,M1121&lt;=8),'[1]Pricing Schedule'!$J$36,
IF(AND(I1121=38000,R1121&gt;12.8,R1121&lt;=22.8),'[1]Pricing Schedule'!$J$36,
IF(AND(I1121=38000,R1121&gt;22.8,R1121&lt;=30.2),'[1]Pricing Schedule'!$J$45,
IF(AND(I1121=38000,R1121&gt;30.2,R1121&lt;=45.9),'[1]Pricing Schedule'!$J$54,
IF(AND(I1121=38000,R1121&gt;45.9,R1121&lt;=123.4),'[1]Pricing Schedule'!$J$97,
IF(AND(I1121=38000,R1121&gt;123.4,R1121&lt;=168.2,M1121&lt;=10),'[1]Pricing Schedule'!$J$105,
IF(AND(I1121=38000,R1121&gt;123.4,R1121&lt;=168.2,M1121&gt;10),'[1]Pricing Schedule'!$J$113,
IF(AND(I1121=38000,R1121&gt;168.2,R1121&lt;=336.4,M1121&lt;=10),('[1]Pricing Schedule'!$J$105),
IF(AND(I1121=38000,R1121&gt;168.2,R1121&lt;=336.4,M1121&gt;10),('[1]Pricing Schedule'!$J$113),
IF(AND(I1121=38000,R1121&gt;336.4,R1121&lt;=504.6,M1121&lt;=10),('[1]Pricing Schedule'!$J$105),
IF(AND(I1121=38000,R1121&gt;336.4,R1121&lt;=504.6,M1121&gt;10),('[1]Pricing Schedule'!$J$113),
IF(AND(I1121=38000,R1121&gt;504.6,R1121&lt;=672.8,M1121&lt;=10),('[1]Pricing Schedule'!$J$105),
IF(AND(I1121=38000,R1121&gt;504.6,R1121&lt;=672.8,M1121&gt;10),('[1]Pricing Schedule'!$J$113),
IF(AND(I1121=110000,R1121&lt;=12.8,M1121&gt;2),'[1]Pricing Schedule'!$J$63,
IF(AND(I1121=110000,R1121&lt;=12.8,M1121&lt;=2),'[1]Pricing Schedule'!$J$97,
IF(AND(I1121=110000,R1121&gt;12.8,R1121&lt;=22.8,M1121&gt;3),'[1]Pricing Schedule'!$J$72,
IF(AND(I1121=110000,R1121&gt;12.8,R1121&lt;=22.8,M1121&lt;=3),'[1]Pricing Schedule'!$J$97,
IF(AND(I1121=110000,R1121&gt;22.8,R1121&lt;=30.2),'[1]Pricing Schedule'!$J$81,
IF(AND(I1121=110000,R1121&gt;30.2,R1121&lt;=45.9),'[1]Pricing Schedule'!$J$90,
IF(AND(I1121=110000,R1121&gt;45.9,R1121&lt;=123.4),'[1]Pricing Schedule'!$J$97,
IF(AND(I1121=110000,R1121&gt;123.4,R1121&lt;=168.2,M1121&lt;=10),'[1]Pricing Schedule'!$J$105,
IF(AND(I1121=110000,R1121&gt;123.4,R1121&lt;=168.2,M1121&gt;10),'[1]Pricing Schedule'!$J$113,
IF(AND(I1121=110000,R1121&gt;168.2,R1121&lt;=336.2,M1121&lt;=10),('[1]Pricing Schedule'!$J$105),
IF(AND(I1121=110000,R1121&gt;168.2,R1121&lt;=336.2,M1121&gt;10),('[1]Pricing Schedule'!$J$113),
IF(AND(I1121=110000,R1121&gt;336.4,R1121&lt;=504.6,M1121&lt;=10),('[1]Pricing Schedule'!$J$105),
IF(AND(I1121=110000,R1121&gt;336.4,R1121&lt;=504.6,M1121&gt;10),('[1]Pricing Schedule'!$J$113),
IF(AND(I1121=110000,R1121&gt;504.6,R1121&lt;=672.8,M1121&lt;=10),('[1]Pricing Schedule'!$J$105),
IF(AND(I1121=110000,R1121&gt;504.6,R1121&lt;=672.8,M1121&gt;10),('[1]Pricing Schedule'!$J$113),
IF(AND(I1121=110000,R1121&gt;672.8,R1121&lt;=841,M1121&lt;=10),('[1]Pricing Schedule'!$J$105),
IF(AND(I1121=110000,R1121&gt;672.8,R1121&lt;=841,M1121&gt;10),('[1]Pricing Schedule'!$J$113),
IF(AND(I1121=110000,R1121&gt;1682,R1121&lt;=1850.2,M1121&lt;=10),('[1]Pricing Schedule'!$J$105),
IF(AND(I1121=110000,R1121&gt;1682,R1121&lt;=1850.2,M1121&gt;10),('[1]Pricing Schedule'!$J$113),
IF(AND(I1121=110000,R1121&gt;2018.4,R1121&lt;=2186.6,M1121&lt;=10),('[1]Pricing Schedule'!$J$105),
IF(AND(I1121=110000,R1121&gt;2018.4,R1121&lt;=2186.6,M1121&gt;10),('[1]Pricing Schedule'!$J$113),999999999)))))))))))))))))))))))))))))))))))))))</f>
        <v>4</v>
      </c>
      <c r="U1121" s="40">
        <f t="shared" si="108"/>
        <v>53369.523809523809</v>
      </c>
      <c r="V1121" s="41">
        <f t="shared" si="109"/>
        <v>18.737285413469433</v>
      </c>
      <c r="Y1121" s="23">
        <v>107</v>
      </c>
      <c r="Z1121" s="23">
        <v>234</v>
      </c>
      <c r="AD1121" s="13"/>
      <c r="AE1121" s="13"/>
      <c r="AF1121" s="13"/>
      <c r="AR1121" s="35"/>
    </row>
    <row r="1122" spans="1:44">
      <c r="A1122" s="23">
        <v>1123</v>
      </c>
      <c r="B1122" s="23">
        <v>1123</v>
      </c>
      <c r="C1122" s="23" t="s">
        <v>1652</v>
      </c>
      <c r="D1122" s="23" t="s">
        <v>121</v>
      </c>
      <c r="E1122" s="23" t="s">
        <v>121</v>
      </c>
      <c r="F1122" s="23" t="s">
        <v>465</v>
      </c>
      <c r="G1122" s="23" t="s">
        <v>466</v>
      </c>
      <c r="H1122" s="23" t="s">
        <v>113</v>
      </c>
      <c r="I1122" s="13">
        <v>38000</v>
      </c>
      <c r="J1122" s="13">
        <v>38000</v>
      </c>
      <c r="K1122" s="23" t="s">
        <v>119</v>
      </c>
      <c r="L1122" s="24">
        <v>9.6829999999999998</v>
      </c>
      <c r="M1122" s="37">
        <f t="shared" si="104"/>
        <v>10</v>
      </c>
      <c r="N1122" s="24">
        <v>0.41599999999999998</v>
      </c>
      <c r="O1122" s="13">
        <v>2</v>
      </c>
      <c r="P1122" s="36">
        <f t="shared" si="105"/>
        <v>0.41599999999999998</v>
      </c>
      <c r="Q1122" s="38">
        <f t="shared" si="106"/>
        <v>4.2</v>
      </c>
      <c r="R1122" s="37">
        <f t="shared" si="107"/>
        <v>4.2</v>
      </c>
      <c r="S1122" s="39">
        <f>IF(AND(I1122=38000,R1122&lt;=4.5,M1122&gt;8),'[1]Pricing Schedule'!$F$8+('[1]Pricing Schedule'!$F$9*M1122),
IF(AND(I1122=38000,R1122&lt;=4.5,M1122&lt;=8),'[1]Pricing Schedule'!$F$34+('[1]Pricing Schedule'!$F$36*M1122),
IF(AND(I1122=38000,R1122&gt;4.5,R1122&lt;=9,M1122&gt;8),'[1]Pricing Schedule'!$F$17+('[1]Pricing Schedule'!$F$18*M1122),
IF(AND(I1122=38000,R1122&gt;4.5,R1122&lt;=9,M1122&lt;=8),'[1]Pricing Schedule'!$F$34+('[1]Pricing Schedule'!$F$36*M1122),
IF(AND(I1122=38000,R1122&gt;9,R1122&lt;=12.8,M1122&gt;8),'[1]Pricing Schedule'!$F$26+('[1]Pricing Schedule'!$F$27*M1122),
IF(AND(I1122=38000,R1122&gt;9,R1122&lt;=12.8,M1122&lt;=8),'[1]Pricing Schedule'!$F$34+('[1]Pricing Schedule'!$F$36*M1122),
IF(AND(I1122=38000,R1122&gt;12.8,R1122&lt;=22.8),'[1]Pricing Schedule'!$F$34+('[1]Pricing Schedule'!$F$36*M1122),
IF(AND(I1122=38000,R1122&gt;22.8,R1122&lt;=30.2),'[1]Pricing Schedule'!$F$43+('[1]Pricing Schedule'!$F$45*M1122),
IF(AND(I1122=38000,R1122&gt;30.2,R1122&lt;=45.9),'[1]Pricing Schedule'!$F$52+('[1]Pricing Schedule'!$F$54*M1122),
IF(AND(I1122=38000,R1122&gt;45.9,R1122&lt;=123.4),'[1]Pricing Schedule'!$F$96+('[1]Pricing Schedule'!$F$97*M1122),
IF(AND(I1122=38000,R1122&gt;123.4,R1122&lt;=168.2,M1122&lt;=10),'[1]Pricing Schedule'!$F$103+('[1]Pricing Schedule'!$F$105*M1122),
IF(AND(I1122=38000,R1122&gt;123.4,R1122&lt;=168.2,M1122&gt;10),'[1]Pricing Schedule'!$F$111+('[1]Pricing Schedule'!$F$113*M1122),
IF(AND(I1122=38000,R1122&gt;157.4,R1122&lt;=336.4,M1122&lt;=10),('[1]Pricing Schedule'!$F$103+('[1]Pricing Schedule'!$F$105*M1122))*2,
IF(AND(I1122=38000,R1122&gt;157.4,R1122&lt;=336.4,M1122&gt;10),('[1]Pricing Schedule'!$F$111+('[1]Pricing Schedule'!$F$113*M1122))*2,
IF(AND(I1122=38000,R1122&gt;314.8,R1122&lt;=504.6,M1122&lt;=10),('[1]Pricing Schedule'!$F$103+('[1]Pricing Schedule'!$F$105*M1122))*3,
IF(AND(I1122=38000,R1122&gt;314.8,R1122&lt;=504.6,M1122&gt;10),('[1]Pricing Schedule'!$F$111+('[1]Pricing Schedule'!$F$113*M1122))*3,
IF(AND(I1122=38000,R1122&gt;472.2,R1122&lt;=672.8,M1122&lt;=10),('[1]Pricing Schedule'!$F$103+('[1]Pricing Schedule'!$F$105*M1122))*4,
IF(AND(I1122=38000,R1122&gt;472.2,R1122&lt;=672.8,M1122&gt;10),('[1]Pricing Schedule'!$F$111+('[1]Pricing Schedule'!$F$113*M1122))*4,
IF(AND(I1122=110000,R1122&lt;=12.8,M1122&gt;2),'[1]Pricing Schedule'!$F$62+('[1]Pricing Schedule'!$F$63*M1122),
IF(AND(I1122=110000,R1122&lt;=12.8,M1122&lt;=2),'[1]Pricing Schedule'!$F$96+('[1]Pricing Schedule'!$F$97*M1122),
IF(AND(I1122=110000,R1122&gt;12.8,R1122&lt;=22.8,M1122&gt;3),'[1]Pricing Schedule'!$F$71+('[1]Pricing Schedule'!$F$72*M1122),
IF(AND(I1122=110000,R1122&gt;12.8,R1122&lt;=22.8,M1122&lt;=3),'[1]Pricing Schedule'!$F$96+('[1]Pricing Schedule'!$F$97*M1122),
IF(AND(I1122=110000,R1122&gt;22.8,R1122&lt;=30.2),'[1]Pricing Schedule'!$F$80+('[1]Pricing Schedule'!$F$81*M1122),
IF(AND(I1122=110000,R1122&gt;30.2,R1122&lt;=45.9),'[1]Pricing Schedule'!$F$89+('[1]Pricing Schedule'!$F$90*M1122),
IF(AND(I1122=110000,R1122&gt;45.9,R1122&lt;=123.4),'[1]Pricing Schedule'!$F$96+('[1]Pricing Schedule'!$F$97*M1122),
IF(AND(I1122=110000,R1122&gt;123.4,R1122&lt;=168.2,M1122&lt;=10),'[1]Pricing Schedule'!$F$103+('[1]Pricing Schedule'!$F$105*M1122),
IF(AND(I1122=110000,R1122&gt;123.4,R1122&lt;=168.2,M1122&gt;10),'[1]Pricing Schedule'!$F$111+('[1]Pricing Schedule'!$F$113*M1122),
IF(AND(I1122=110000,R1122&gt;168.2,R1122&lt;=336.4,M1122&lt;=10),('[1]Pricing Schedule'!$F$103+('[1]Pricing Schedule'!$F$105*M1122))*2,
IF(AND(I1122=110000,R1122&gt;168.2,R1122&lt;=336.4,M1122&gt;10),('[1]Pricing Schedule'!$F$111+('[1]Pricing Schedule'!$F$113*M1122))*2,
IF(AND(I1122=110000,R1122&gt;336.4,R1122&lt;=504.6,M1122&lt;=10),('[1]Pricing Schedule'!$F$103+('[1]Pricing Schedule'!$F$105*M1122))*3,
IF(AND(I1122=110000,R1122&gt;336.4,R1122&lt;=504.6,M1122&gt;10),('[1]Pricing Schedule'!$F$111+('[1]Pricing Schedule'!$F$113*M1122))*3,
IF(AND(I1122=110000,R1122&gt;504.6,R1122&lt;=672.8,M1122&lt;=10),('[1]Pricing Schedule'!$F$103+('[1]Pricing Schedule'!$F$105*M1122))*4,
IF(AND(I1122=110000,R1122&gt;504.6,R1122&lt;=672.8,M1122&gt;10),('[1]Pricing Schedule'!$F$111+('[1]Pricing Schedule'!$F$113*M1122))*4,
IF(AND(I1122=110000,R1122&gt;672.8,R1122&lt;=841,M1122&lt;=10),('[1]Pricing Schedule'!$F$103+('[1]Pricing Schedule'!$F$105*M1122))*5,
IF(AND(I1122=110000,R1122&gt;672.8,R1122&lt;=841,M1122&gt;10),('[1]Pricing Schedule'!$F$111+('[1]Pricing Schedule'!$F$113*M1122))*5,
IF(AND(I1122=110000,R1122&gt;672.8,R1122&lt;=841,M1122&lt;=10),('[1]Pricing Schedule'!$F$103+('[1]Pricing Schedule'!$F$105*M1122))*5,
IF(AND(I1122=110000,R1122&gt;672.8,R1122&lt;=841,M1122&gt;10),('[1]Pricing Schedule'!$F$111+('[1]Pricing Schedule'!$F$113*M1122))*5,
IF(AND(I1122=110000,R1122&gt;1345.6,R1122&lt;=1513.8,M1122&lt;=10),('[1]Pricing Schedule'!$F$103+('[1]Pricing Schedule'!$F$105*M1122))*9,
IF(AND(I1122=110000,R1122&gt;1345.6,R1122&lt;=1513.8,M1122&gt;10),('[1]Pricing Schedule'!$F$111+('[1]Pricing Schedule'!$F$113*M1122))*9,
9999999999)))))))))))))))))))))))))))))))))))))))</f>
        <v>1387140</v>
      </c>
      <c r="T1122" s="21">
        <f>IF(AND(I1122=38000,R1122&lt;=4.5,M1122&gt;8),'[1]Pricing Schedule'!$J$9,
IF(AND(I1122=38000,R1122&lt;=4.5,M1122&lt;=8),'[1]Pricing Schedule'!$J$36,
IF(AND(I1122=38000,R1122&gt;4.5,R1122&lt;=9,M1122&gt;8),'[1]Pricing Schedule'!$J$18,
IF(AND(I1122=38000,R1122&gt;4.5,R1122&lt;=9,M1122&lt;=8),'[1]Pricing Schedule'!$J$36,
IF(AND(I1122=38000,R1122&gt;9,R1122&lt;=12.8,M1122&gt;8),'[1]Pricing Schedule'!$J$27,
IF(AND(I1122=38000,R1122&gt;9,R1122&lt;=12.8,M1122&lt;=8),'[1]Pricing Schedule'!$J$36,
IF(AND(I1122=38000,R1122&gt;12.8,R1122&lt;=22.8),'[1]Pricing Schedule'!$J$36,
IF(AND(I1122=38000,R1122&gt;22.8,R1122&lt;=30.2),'[1]Pricing Schedule'!$J$45,
IF(AND(I1122=38000,R1122&gt;30.2,R1122&lt;=45.9),'[1]Pricing Schedule'!$J$54,
IF(AND(I1122=38000,R1122&gt;45.9,R1122&lt;=123.4),'[1]Pricing Schedule'!$J$97,
IF(AND(I1122=38000,R1122&gt;123.4,R1122&lt;=168.2,M1122&lt;=10),'[1]Pricing Schedule'!$J$105,
IF(AND(I1122=38000,R1122&gt;123.4,R1122&lt;=168.2,M1122&gt;10),'[1]Pricing Schedule'!$J$113,
IF(AND(I1122=38000,R1122&gt;168.2,R1122&lt;=336.4,M1122&lt;=10),('[1]Pricing Schedule'!$J$105),
IF(AND(I1122=38000,R1122&gt;168.2,R1122&lt;=336.4,M1122&gt;10),('[1]Pricing Schedule'!$J$113),
IF(AND(I1122=38000,R1122&gt;336.4,R1122&lt;=504.6,M1122&lt;=10),('[1]Pricing Schedule'!$J$105),
IF(AND(I1122=38000,R1122&gt;336.4,R1122&lt;=504.6,M1122&gt;10),('[1]Pricing Schedule'!$J$113),
IF(AND(I1122=38000,R1122&gt;504.6,R1122&lt;=672.8,M1122&lt;=10),('[1]Pricing Schedule'!$J$105),
IF(AND(I1122=38000,R1122&gt;504.6,R1122&lt;=672.8,M1122&gt;10),('[1]Pricing Schedule'!$J$113),
IF(AND(I1122=110000,R1122&lt;=12.8,M1122&gt;2),'[1]Pricing Schedule'!$J$63,
IF(AND(I1122=110000,R1122&lt;=12.8,M1122&lt;=2),'[1]Pricing Schedule'!$J$97,
IF(AND(I1122=110000,R1122&gt;12.8,R1122&lt;=22.8,M1122&gt;3),'[1]Pricing Schedule'!$J$72,
IF(AND(I1122=110000,R1122&gt;12.8,R1122&lt;=22.8,M1122&lt;=3),'[1]Pricing Schedule'!$J$97,
IF(AND(I1122=110000,R1122&gt;22.8,R1122&lt;=30.2),'[1]Pricing Schedule'!$J$81,
IF(AND(I1122=110000,R1122&gt;30.2,R1122&lt;=45.9),'[1]Pricing Schedule'!$J$90,
IF(AND(I1122=110000,R1122&gt;45.9,R1122&lt;=123.4),'[1]Pricing Schedule'!$J$97,
IF(AND(I1122=110000,R1122&gt;123.4,R1122&lt;=168.2,M1122&lt;=10),'[1]Pricing Schedule'!$J$105,
IF(AND(I1122=110000,R1122&gt;123.4,R1122&lt;=168.2,M1122&gt;10),'[1]Pricing Schedule'!$J$113,
IF(AND(I1122=110000,R1122&gt;168.2,R1122&lt;=336.2,M1122&lt;=10),('[1]Pricing Schedule'!$J$105),
IF(AND(I1122=110000,R1122&gt;168.2,R1122&lt;=336.2,M1122&gt;10),('[1]Pricing Schedule'!$J$113),
IF(AND(I1122=110000,R1122&gt;336.4,R1122&lt;=504.6,M1122&lt;=10),('[1]Pricing Schedule'!$J$105),
IF(AND(I1122=110000,R1122&gt;336.4,R1122&lt;=504.6,M1122&gt;10),('[1]Pricing Schedule'!$J$113),
IF(AND(I1122=110000,R1122&gt;504.6,R1122&lt;=672.8,M1122&lt;=10),('[1]Pricing Schedule'!$J$105),
IF(AND(I1122=110000,R1122&gt;504.6,R1122&lt;=672.8,M1122&gt;10),('[1]Pricing Schedule'!$J$113),
IF(AND(I1122=110000,R1122&gt;672.8,R1122&lt;=841,M1122&lt;=10),('[1]Pricing Schedule'!$J$105),
IF(AND(I1122=110000,R1122&gt;672.8,R1122&lt;=841,M1122&gt;10),('[1]Pricing Schedule'!$J$113),
IF(AND(I1122=110000,R1122&gt;1682,R1122&lt;=1850.2,M1122&lt;=10),('[1]Pricing Schedule'!$J$105),
IF(AND(I1122=110000,R1122&gt;1682,R1122&lt;=1850.2,M1122&gt;10),('[1]Pricing Schedule'!$J$113),
IF(AND(I1122=110000,R1122&gt;2018.4,R1122&lt;=2186.6,M1122&lt;=10),('[1]Pricing Schedule'!$J$105),
IF(AND(I1122=110000,R1122&gt;2018.4,R1122&lt;=2186.6,M1122&gt;10),('[1]Pricing Schedule'!$J$113),999999999)))))))))))))))))))))))))))))))))))))))</f>
        <v>1</v>
      </c>
      <c r="U1122" s="40">
        <f t="shared" si="108"/>
        <v>330271.42857142858</v>
      </c>
      <c r="V1122" s="41">
        <f t="shared" si="109"/>
        <v>3.0278126216531858</v>
      </c>
      <c r="Y1122" s="23">
        <v>642</v>
      </c>
      <c r="Z1122" s="23">
        <v>272</v>
      </c>
      <c r="AD1122" s="13"/>
      <c r="AE1122" s="13"/>
      <c r="AF1122" s="13"/>
      <c r="AR1122" s="35"/>
    </row>
    <row r="1123" spans="1:44">
      <c r="A1123" s="23">
        <v>1124</v>
      </c>
      <c r="B1123" s="23">
        <v>1124</v>
      </c>
      <c r="C1123" s="23" t="s">
        <v>1653</v>
      </c>
      <c r="D1123" s="23" t="s">
        <v>168</v>
      </c>
      <c r="E1123" s="23" t="s">
        <v>168</v>
      </c>
      <c r="F1123" s="23" t="s">
        <v>275</v>
      </c>
      <c r="G1123" s="23" t="s">
        <v>276</v>
      </c>
      <c r="H1123" s="23" t="s">
        <v>133</v>
      </c>
      <c r="I1123" s="13">
        <v>110000</v>
      </c>
      <c r="J1123" s="23" t="s">
        <v>119</v>
      </c>
      <c r="K1123" s="13">
        <v>110000</v>
      </c>
      <c r="L1123" s="24">
        <v>9.218</v>
      </c>
      <c r="M1123" s="37">
        <f t="shared" si="104"/>
        <v>10</v>
      </c>
      <c r="N1123" s="24">
        <v>1.607</v>
      </c>
      <c r="O1123" s="13">
        <v>2</v>
      </c>
      <c r="P1123" s="36">
        <f t="shared" si="105"/>
        <v>1.2052499999999999</v>
      </c>
      <c r="Q1123" s="38">
        <f t="shared" si="106"/>
        <v>12.600000000000001</v>
      </c>
      <c r="R1123" s="37">
        <f t="shared" si="107"/>
        <v>12.600000000000001</v>
      </c>
      <c r="S1123" s="39">
        <f>IF(AND(I1123=38000,R1123&lt;=4.5,M1123&gt;8),'[1]Pricing Schedule'!$F$8+('[1]Pricing Schedule'!$F$9*M1123),
IF(AND(I1123=38000,R1123&lt;=4.5,M1123&lt;=8),'[1]Pricing Schedule'!$F$34+('[1]Pricing Schedule'!$F$36*M1123),
IF(AND(I1123=38000,R1123&gt;4.5,R1123&lt;=9,M1123&gt;8),'[1]Pricing Schedule'!$F$17+('[1]Pricing Schedule'!$F$18*M1123),
IF(AND(I1123=38000,R1123&gt;4.5,R1123&lt;=9,M1123&lt;=8),'[1]Pricing Schedule'!$F$34+('[1]Pricing Schedule'!$F$36*M1123),
IF(AND(I1123=38000,R1123&gt;9,R1123&lt;=12.8,M1123&gt;8),'[1]Pricing Schedule'!$F$26+('[1]Pricing Schedule'!$F$27*M1123),
IF(AND(I1123=38000,R1123&gt;9,R1123&lt;=12.8,M1123&lt;=8),'[1]Pricing Schedule'!$F$34+('[1]Pricing Schedule'!$F$36*M1123),
IF(AND(I1123=38000,R1123&gt;12.8,R1123&lt;=22.8),'[1]Pricing Schedule'!$F$34+('[1]Pricing Schedule'!$F$36*M1123),
IF(AND(I1123=38000,R1123&gt;22.8,R1123&lt;=30.2),'[1]Pricing Schedule'!$F$43+('[1]Pricing Schedule'!$F$45*M1123),
IF(AND(I1123=38000,R1123&gt;30.2,R1123&lt;=45.9),'[1]Pricing Schedule'!$F$52+('[1]Pricing Schedule'!$F$54*M1123),
IF(AND(I1123=38000,R1123&gt;45.9,R1123&lt;=123.4),'[1]Pricing Schedule'!$F$96+('[1]Pricing Schedule'!$F$97*M1123),
IF(AND(I1123=38000,R1123&gt;123.4,R1123&lt;=168.2,M1123&lt;=10),'[1]Pricing Schedule'!$F$103+('[1]Pricing Schedule'!$F$105*M1123),
IF(AND(I1123=38000,R1123&gt;123.4,R1123&lt;=168.2,M1123&gt;10),'[1]Pricing Schedule'!$F$111+('[1]Pricing Schedule'!$F$113*M1123),
IF(AND(I1123=38000,R1123&gt;157.4,R1123&lt;=336.4,M1123&lt;=10),('[1]Pricing Schedule'!$F$103+('[1]Pricing Schedule'!$F$105*M1123))*2,
IF(AND(I1123=38000,R1123&gt;157.4,R1123&lt;=336.4,M1123&gt;10),('[1]Pricing Schedule'!$F$111+('[1]Pricing Schedule'!$F$113*M1123))*2,
IF(AND(I1123=38000,R1123&gt;314.8,R1123&lt;=504.6,M1123&lt;=10),('[1]Pricing Schedule'!$F$103+('[1]Pricing Schedule'!$F$105*M1123))*3,
IF(AND(I1123=38000,R1123&gt;314.8,R1123&lt;=504.6,M1123&gt;10),('[1]Pricing Schedule'!$F$111+('[1]Pricing Schedule'!$F$113*M1123))*3,
IF(AND(I1123=38000,R1123&gt;472.2,R1123&lt;=672.8,M1123&lt;=10),('[1]Pricing Schedule'!$F$103+('[1]Pricing Schedule'!$F$105*M1123))*4,
IF(AND(I1123=38000,R1123&gt;472.2,R1123&lt;=672.8,M1123&gt;10),('[1]Pricing Schedule'!$F$111+('[1]Pricing Schedule'!$F$113*M1123))*4,
IF(AND(I1123=110000,R1123&lt;=12.8,M1123&gt;2),'[1]Pricing Schedule'!$F$62+('[1]Pricing Schedule'!$F$63*M1123),
IF(AND(I1123=110000,R1123&lt;=12.8,M1123&lt;=2),'[1]Pricing Schedule'!$F$96+('[1]Pricing Schedule'!$F$97*M1123),
IF(AND(I1123=110000,R1123&gt;12.8,R1123&lt;=22.8,M1123&gt;3),'[1]Pricing Schedule'!$F$71+('[1]Pricing Schedule'!$F$72*M1123),
IF(AND(I1123=110000,R1123&gt;12.8,R1123&lt;=22.8,M1123&lt;=3),'[1]Pricing Schedule'!$F$96+('[1]Pricing Schedule'!$F$97*M1123),
IF(AND(I1123=110000,R1123&gt;22.8,R1123&lt;=30.2),'[1]Pricing Schedule'!$F$80+('[1]Pricing Schedule'!$F$81*M1123),
IF(AND(I1123=110000,R1123&gt;30.2,R1123&lt;=45.9),'[1]Pricing Schedule'!$F$89+('[1]Pricing Schedule'!$F$90*M1123),
IF(AND(I1123=110000,R1123&gt;45.9,R1123&lt;=123.4),'[1]Pricing Schedule'!$F$96+('[1]Pricing Schedule'!$F$97*M1123),
IF(AND(I1123=110000,R1123&gt;123.4,R1123&lt;=168.2,M1123&lt;=10),'[1]Pricing Schedule'!$F$103+('[1]Pricing Schedule'!$F$105*M1123),
IF(AND(I1123=110000,R1123&gt;123.4,R1123&lt;=168.2,M1123&gt;10),'[1]Pricing Schedule'!$F$111+('[1]Pricing Schedule'!$F$113*M1123),
IF(AND(I1123=110000,R1123&gt;168.2,R1123&lt;=336.4,M1123&lt;=10),('[1]Pricing Schedule'!$F$103+('[1]Pricing Schedule'!$F$105*M1123))*2,
IF(AND(I1123=110000,R1123&gt;168.2,R1123&lt;=336.4,M1123&gt;10),('[1]Pricing Schedule'!$F$111+('[1]Pricing Schedule'!$F$113*M1123))*2,
IF(AND(I1123=110000,R1123&gt;336.4,R1123&lt;=504.6,M1123&lt;=10),('[1]Pricing Schedule'!$F$103+('[1]Pricing Schedule'!$F$105*M1123))*3,
IF(AND(I1123=110000,R1123&gt;336.4,R1123&lt;=504.6,M1123&gt;10),('[1]Pricing Schedule'!$F$111+('[1]Pricing Schedule'!$F$113*M1123))*3,
IF(AND(I1123=110000,R1123&gt;504.6,R1123&lt;=672.8,M1123&lt;=10),('[1]Pricing Schedule'!$F$103+('[1]Pricing Schedule'!$F$105*M1123))*4,
IF(AND(I1123=110000,R1123&gt;504.6,R1123&lt;=672.8,M1123&gt;10),('[1]Pricing Schedule'!$F$111+('[1]Pricing Schedule'!$F$113*M1123))*4,
IF(AND(I1123=110000,R1123&gt;672.8,R1123&lt;=841,M1123&lt;=10),('[1]Pricing Schedule'!$F$103+('[1]Pricing Schedule'!$F$105*M1123))*5,
IF(AND(I1123=110000,R1123&gt;672.8,R1123&lt;=841,M1123&gt;10),('[1]Pricing Schedule'!$F$111+('[1]Pricing Schedule'!$F$113*M1123))*5,
IF(AND(I1123=110000,R1123&gt;672.8,R1123&lt;=841,M1123&lt;=10),('[1]Pricing Schedule'!$F$103+('[1]Pricing Schedule'!$F$105*M1123))*5,
IF(AND(I1123=110000,R1123&gt;672.8,R1123&lt;=841,M1123&gt;10),('[1]Pricing Schedule'!$F$111+('[1]Pricing Schedule'!$F$113*M1123))*5,
IF(AND(I1123=110000,R1123&gt;1345.6,R1123&lt;=1513.8,M1123&lt;=10),('[1]Pricing Schedule'!$F$103+('[1]Pricing Schedule'!$F$105*M1123))*9,
IF(AND(I1123=110000,R1123&gt;1345.6,R1123&lt;=1513.8,M1123&gt;10),('[1]Pricing Schedule'!$F$111+('[1]Pricing Schedule'!$F$113*M1123))*9,
9999999999)))))))))))))))))))))))))))))))))))))))</f>
        <v>1943470</v>
      </c>
      <c r="T1123" s="21">
        <f>IF(AND(I1123=38000,R1123&lt;=4.5,M1123&gt;8),'[1]Pricing Schedule'!$J$9,
IF(AND(I1123=38000,R1123&lt;=4.5,M1123&lt;=8),'[1]Pricing Schedule'!$J$36,
IF(AND(I1123=38000,R1123&gt;4.5,R1123&lt;=9,M1123&gt;8),'[1]Pricing Schedule'!$J$18,
IF(AND(I1123=38000,R1123&gt;4.5,R1123&lt;=9,M1123&lt;=8),'[1]Pricing Schedule'!$J$36,
IF(AND(I1123=38000,R1123&gt;9,R1123&lt;=12.8,M1123&gt;8),'[1]Pricing Schedule'!$J$27,
IF(AND(I1123=38000,R1123&gt;9,R1123&lt;=12.8,M1123&lt;=8),'[1]Pricing Schedule'!$J$36,
IF(AND(I1123=38000,R1123&gt;12.8,R1123&lt;=22.8),'[1]Pricing Schedule'!$J$36,
IF(AND(I1123=38000,R1123&gt;22.8,R1123&lt;=30.2),'[1]Pricing Schedule'!$J$45,
IF(AND(I1123=38000,R1123&gt;30.2,R1123&lt;=45.9),'[1]Pricing Schedule'!$J$54,
IF(AND(I1123=38000,R1123&gt;45.9,R1123&lt;=123.4),'[1]Pricing Schedule'!$J$97,
IF(AND(I1123=38000,R1123&gt;123.4,R1123&lt;=168.2,M1123&lt;=10),'[1]Pricing Schedule'!$J$105,
IF(AND(I1123=38000,R1123&gt;123.4,R1123&lt;=168.2,M1123&gt;10),'[1]Pricing Schedule'!$J$113,
IF(AND(I1123=38000,R1123&gt;168.2,R1123&lt;=336.4,M1123&lt;=10),('[1]Pricing Schedule'!$J$105),
IF(AND(I1123=38000,R1123&gt;168.2,R1123&lt;=336.4,M1123&gt;10),('[1]Pricing Schedule'!$J$113),
IF(AND(I1123=38000,R1123&gt;336.4,R1123&lt;=504.6,M1123&lt;=10),('[1]Pricing Schedule'!$J$105),
IF(AND(I1123=38000,R1123&gt;336.4,R1123&lt;=504.6,M1123&gt;10),('[1]Pricing Schedule'!$J$113),
IF(AND(I1123=38000,R1123&gt;504.6,R1123&lt;=672.8,M1123&lt;=10),('[1]Pricing Schedule'!$J$105),
IF(AND(I1123=38000,R1123&gt;504.6,R1123&lt;=672.8,M1123&gt;10),('[1]Pricing Schedule'!$J$113),
IF(AND(I1123=110000,R1123&lt;=12.8,M1123&gt;2),'[1]Pricing Schedule'!$J$63,
IF(AND(I1123=110000,R1123&lt;=12.8,M1123&lt;=2),'[1]Pricing Schedule'!$J$97,
IF(AND(I1123=110000,R1123&gt;12.8,R1123&lt;=22.8,M1123&gt;3),'[1]Pricing Schedule'!$J$72,
IF(AND(I1123=110000,R1123&gt;12.8,R1123&lt;=22.8,M1123&lt;=3),'[1]Pricing Schedule'!$J$97,
IF(AND(I1123=110000,R1123&gt;22.8,R1123&lt;=30.2),'[1]Pricing Schedule'!$J$81,
IF(AND(I1123=110000,R1123&gt;30.2,R1123&lt;=45.9),'[1]Pricing Schedule'!$J$90,
IF(AND(I1123=110000,R1123&gt;45.9,R1123&lt;=123.4),'[1]Pricing Schedule'!$J$97,
IF(AND(I1123=110000,R1123&gt;123.4,R1123&lt;=168.2,M1123&lt;=10),'[1]Pricing Schedule'!$J$105,
IF(AND(I1123=110000,R1123&gt;123.4,R1123&lt;=168.2,M1123&gt;10),'[1]Pricing Schedule'!$J$113,
IF(AND(I1123=110000,R1123&gt;168.2,R1123&lt;=336.2,M1123&lt;=10),('[1]Pricing Schedule'!$J$105),
IF(AND(I1123=110000,R1123&gt;168.2,R1123&lt;=336.2,M1123&gt;10),('[1]Pricing Schedule'!$J$113),
IF(AND(I1123=110000,R1123&gt;336.4,R1123&lt;=504.6,M1123&lt;=10),('[1]Pricing Schedule'!$J$105),
IF(AND(I1123=110000,R1123&gt;336.4,R1123&lt;=504.6,M1123&gt;10),('[1]Pricing Schedule'!$J$113),
IF(AND(I1123=110000,R1123&gt;504.6,R1123&lt;=672.8,M1123&lt;=10),('[1]Pricing Schedule'!$J$105),
IF(AND(I1123=110000,R1123&gt;504.6,R1123&lt;=672.8,M1123&gt;10),('[1]Pricing Schedule'!$J$113),
IF(AND(I1123=110000,R1123&gt;672.8,R1123&lt;=841,M1123&lt;=10),('[1]Pricing Schedule'!$J$105),
IF(AND(I1123=110000,R1123&gt;672.8,R1123&lt;=841,M1123&gt;10),('[1]Pricing Schedule'!$J$113),
IF(AND(I1123=110000,R1123&gt;1682,R1123&lt;=1850.2,M1123&lt;=10),('[1]Pricing Schedule'!$J$105),
IF(AND(I1123=110000,R1123&gt;1682,R1123&lt;=1850.2,M1123&gt;10),('[1]Pricing Schedule'!$J$113),
IF(AND(I1123=110000,R1123&gt;2018.4,R1123&lt;=2186.6,M1123&lt;=10),('[1]Pricing Schedule'!$J$105),
IF(AND(I1123=110000,R1123&gt;2018.4,R1123&lt;=2186.6,M1123&gt;10),('[1]Pricing Schedule'!$J$113),999999999)))))))))))))))))))))))))))))))))))))))</f>
        <v>7</v>
      </c>
      <c r="U1123" s="40">
        <f t="shared" si="108"/>
        <v>154243.65079365077</v>
      </c>
      <c r="V1123" s="41">
        <f t="shared" si="109"/>
        <v>6.4832490339444409</v>
      </c>
      <c r="Y1123" s="23">
        <v>668</v>
      </c>
      <c r="Z1123" s="23">
        <v>710</v>
      </c>
      <c r="AD1123" s="13"/>
      <c r="AE1123" s="13"/>
      <c r="AF1123" s="13"/>
      <c r="AR1123" s="35"/>
    </row>
    <row r="1124" spans="1:44">
      <c r="A1124" s="23">
        <v>1125</v>
      </c>
      <c r="B1124" s="23">
        <v>1125</v>
      </c>
      <c r="C1124" s="23" t="s">
        <v>1654</v>
      </c>
      <c r="D1124" s="23" t="s">
        <v>168</v>
      </c>
      <c r="E1124" s="23" t="s">
        <v>168</v>
      </c>
      <c r="F1124" s="23" t="s">
        <v>257</v>
      </c>
      <c r="G1124" s="23" t="s">
        <v>258</v>
      </c>
      <c r="H1124" s="23" t="s">
        <v>113</v>
      </c>
      <c r="I1124" s="13">
        <v>38000</v>
      </c>
      <c r="J1124" s="13">
        <v>38000</v>
      </c>
      <c r="K1124" s="13">
        <v>20000</v>
      </c>
      <c r="L1124" s="24">
        <v>5.3819999999999997</v>
      </c>
      <c r="M1124" s="37">
        <f t="shared" si="104"/>
        <v>6</v>
      </c>
      <c r="N1124" s="24">
        <v>1.657</v>
      </c>
      <c r="O1124" s="13">
        <v>2</v>
      </c>
      <c r="P1124" s="36">
        <f t="shared" si="105"/>
        <v>1.24275</v>
      </c>
      <c r="Q1124" s="38">
        <f t="shared" si="106"/>
        <v>12.600000000000001</v>
      </c>
      <c r="R1124" s="37">
        <f t="shared" si="107"/>
        <v>12.600000000000001</v>
      </c>
      <c r="S1124" s="39">
        <f>IF(AND(I1124=38000,R1124&lt;=4.5,M1124&gt;8),'[1]Pricing Schedule'!$F$8+('[1]Pricing Schedule'!$F$9*M1124),
IF(AND(I1124=38000,R1124&lt;=4.5,M1124&lt;=8),'[1]Pricing Schedule'!$F$34+('[1]Pricing Schedule'!$F$36*M1124),
IF(AND(I1124=38000,R1124&gt;4.5,R1124&lt;=9,M1124&gt;8),'[1]Pricing Schedule'!$F$17+('[1]Pricing Schedule'!$F$18*M1124),
IF(AND(I1124=38000,R1124&gt;4.5,R1124&lt;=9,M1124&lt;=8),'[1]Pricing Schedule'!$F$34+('[1]Pricing Schedule'!$F$36*M1124),
IF(AND(I1124=38000,R1124&gt;9,R1124&lt;=12.8,M1124&gt;8),'[1]Pricing Schedule'!$F$26+('[1]Pricing Schedule'!$F$27*M1124),
IF(AND(I1124=38000,R1124&gt;9,R1124&lt;=12.8,M1124&lt;=8),'[1]Pricing Schedule'!$F$34+('[1]Pricing Schedule'!$F$36*M1124),
IF(AND(I1124=38000,R1124&gt;12.8,R1124&lt;=22.8),'[1]Pricing Schedule'!$F$34+('[1]Pricing Schedule'!$F$36*M1124),
IF(AND(I1124=38000,R1124&gt;22.8,R1124&lt;=30.2),'[1]Pricing Schedule'!$F$43+('[1]Pricing Schedule'!$F$45*M1124),
IF(AND(I1124=38000,R1124&gt;30.2,R1124&lt;=45.9),'[1]Pricing Schedule'!$F$52+('[1]Pricing Schedule'!$F$54*M1124),
IF(AND(I1124=38000,R1124&gt;45.9,R1124&lt;=123.4),'[1]Pricing Schedule'!$F$96+('[1]Pricing Schedule'!$F$97*M1124),
IF(AND(I1124=38000,R1124&gt;123.4,R1124&lt;=168.2,M1124&lt;=10),'[1]Pricing Schedule'!$F$103+('[1]Pricing Schedule'!$F$105*M1124),
IF(AND(I1124=38000,R1124&gt;123.4,R1124&lt;=168.2,M1124&gt;10),'[1]Pricing Schedule'!$F$111+('[1]Pricing Schedule'!$F$113*M1124),
IF(AND(I1124=38000,R1124&gt;157.4,R1124&lt;=336.4,M1124&lt;=10),('[1]Pricing Schedule'!$F$103+('[1]Pricing Schedule'!$F$105*M1124))*2,
IF(AND(I1124=38000,R1124&gt;157.4,R1124&lt;=336.4,M1124&gt;10),('[1]Pricing Schedule'!$F$111+('[1]Pricing Schedule'!$F$113*M1124))*2,
IF(AND(I1124=38000,R1124&gt;314.8,R1124&lt;=504.6,M1124&lt;=10),('[1]Pricing Schedule'!$F$103+('[1]Pricing Schedule'!$F$105*M1124))*3,
IF(AND(I1124=38000,R1124&gt;314.8,R1124&lt;=504.6,M1124&gt;10),('[1]Pricing Schedule'!$F$111+('[1]Pricing Schedule'!$F$113*M1124))*3,
IF(AND(I1124=38000,R1124&gt;472.2,R1124&lt;=672.8,M1124&lt;=10),('[1]Pricing Schedule'!$F$103+('[1]Pricing Schedule'!$F$105*M1124))*4,
IF(AND(I1124=38000,R1124&gt;472.2,R1124&lt;=672.8,M1124&gt;10),('[1]Pricing Schedule'!$F$111+('[1]Pricing Schedule'!$F$113*M1124))*4,
IF(AND(I1124=110000,R1124&lt;=12.8,M1124&gt;2),'[1]Pricing Schedule'!$F$62+('[1]Pricing Schedule'!$F$63*M1124),
IF(AND(I1124=110000,R1124&lt;=12.8,M1124&lt;=2),'[1]Pricing Schedule'!$F$96+('[1]Pricing Schedule'!$F$97*M1124),
IF(AND(I1124=110000,R1124&gt;12.8,R1124&lt;=22.8,M1124&gt;3),'[1]Pricing Schedule'!$F$71+('[1]Pricing Schedule'!$F$72*M1124),
IF(AND(I1124=110000,R1124&gt;12.8,R1124&lt;=22.8,M1124&lt;=3),'[1]Pricing Schedule'!$F$96+('[1]Pricing Schedule'!$F$97*M1124),
IF(AND(I1124=110000,R1124&gt;22.8,R1124&lt;=30.2),'[1]Pricing Schedule'!$F$80+('[1]Pricing Schedule'!$F$81*M1124),
IF(AND(I1124=110000,R1124&gt;30.2,R1124&lt;=45.9),'[1]Pricing Schedule'!$F$89+('[1]Pricing Schedule'!$F$90*M1124),
IF(AND(I1124=110000,R1124&gt;45.9,R1124&lt;=123.4),'[1]Pricing Schedule'!$F$96+('[1]Pricing Schedule'!$F$97*M1124),
IF(AND(I1124=110000,R1124&gt;123.4,R1124&lt;=168.2,M1124&lt;=10),'[1]Pricing Schedule'!$F$103+('[1]Pricing Schedule'!$F$105*M1124),
IF(AND(I1124=110000,R1124&gt;123.4,R1124&lt;=168.2,M1124&gt;10),'[1]Pricing Schedule'!$F$111+('[1]Pricing Schedule'!$F$113*M1124),
IF(AND(I1124=110000,R1124&gt;168.2,R1124&lt;=336.4,M1124&lt;=10),('[1]Pricing Schedule'!$F$103+('[1]Pricing Schedule'!$F$105*M1124))*2,
IF(AND(I1124=110000,R1124&gt;168.2,R1124&lt;=336.4,M1124&gt;10),('[1]Pricing Schedule'!$F$111+('[1]Pricing Schedule'!$F$113*M1124))*2,
IF(AND(I1124=110000,R1124&gt;336.4,R1124&lt;=504.6,M1124&lt;=10),('[1]Pricing Schedule'!$F$103+('[1]Pricing Schedule'!$F$105*M1124))*3,
IF(AND(I1124=110000,R1124&gt;336.4,R1124&lt;=504.6,M1124&gt;10),('[1]Pricing Schedule'!$F$111+('[1]Pricing Schedule'!$F$113*M1124))*3,
IF(AND(I1124=110000,R1124&gt;504.6,R1124&lt;=672.8,M1124&lt;=10),('[1]Pricing Schedule'!$F$103+('[1]Pricing Schedule'!$F$105*M1124))*4,
IF(AND(I1124=110000,R1124&gt;504.6,R1124&lt;=672.8,M1124&gt;10),('[1]Pricing Schedule'!$F$111+('[1]Pricing Schedule'!$F$113*M1124))*4,
IF(AND(I1124=110000,R1124&gt;672.8,R1124&lt;=841,M1124&lt;=10),('[1]Pricing Schedule'!$F$103+('[1]Pricing Schedule'!$F$105*M1124))*5,
IF(AND(I1124=110000,R1124&gt;672.8,R1124&lt;=841,M1124&gt;10),('[1]Pricing Schedule'!$F$111+('[1]Pricing Schedule'!$F$113*M1124))*5,
IF(AND(I1124=110000,R1124&gt;672.8,R1124&lt;=841,M1124&lt;=10),('[1]Pricing Schedule'!$F$103+('[1]Pricing Schedule'!$F$105*M1124))*5,
IF(AND(I1124=110000,R1124&gt;672.8,R1124&lt;=841,M1124&gt;10),('[1]Pricing Schedule'!$F$111+('[1]Pricing Schedule'!$F$113*M1124))*5,
IF(AND(I1124=110000,R1124&gt;1345.6,R1124&lt;=1513.8,M1124&lt;=10),('[1]Pricing Schedule'!$F$103+('[1]Pricing Schedule'!$F$105*M1124))*9,
IF(AND(I1124=110000,R1124&gt;1345.6,R1124&lt;=1513.8,M1124&gt;10),('[1]Pricing Schedule'!$F$111+('[1]Pricing Schedule'!$F$113*M1124))*9,
9999999999)))))))))))))))))))))))))))))))))))))))</f>
        <v>769410</v>
      </c>
      <c r="T1124" s="21">
        <f>IF(AND(I1124=38000,R1124&lt;=4.5,M1124&gt;8),'[1]Pricing Schedule'!$J$9,
IF(AND(I1124=38000,R1124&lt;=4.5,M1124&lt;=8),'[1]Pricing Schedule'!$J$36,
IF(AND(I1124=38000,R1124&gt;4.5,R1124&lt;=9,M1124&gt;8),'[1]Pricing Schedule'!$J$18,
IF(AND(I1124=38000,R1124&gt;4.5,R1124&lt;=9,M1124&lt;=8),'[1]Pricing Schedule'!$J$36,
IF(AND(I1124=38000,R1124&gt;9,R1124&lt;=12.8,M1124&gt;8),'[1]Pricing Schedule'!$J$27,
IF(AND(I1124=38000,R1124&gt;9,R1124&lt;=12.8,M1124&lt;=8),'[1]Pricing Schedule'!$J$36,
IF(AND(I1124=38000,R1124&gt;12.8,R1124&lt;=22.8),'[1]Pricing Schedule'!$J$36,
IF(AND(I1124=38000,R1124&gt;22.8,R1124&lt;=30.2),'[1]Pricing Schedule'!$J$45,
IF(AND(I1124=38000,R1124&gt;30.2,R1124&lt;=45.9),'[1]Pricing Schedule'!$J$54,
IF(AND(I1124=38000,R1124&gt;45.9,R1124&lt;=123.4),'[1]Pricing Schedule'!$J$97,
IF(AND(I1124=38000,R1124&gt;123.4,R1124&lt;=168.2,M1124&lt;=10),'[1]Pricing Schedule'!$J$105,
IF(AND(I1124=38000,R1124&gt;123.4,R1124&lt;=168.2,M1124&gt;10),'[1]Pricing Schedule'!$J$113,
IF(AND(I1124=38000,R1124&gt;168.2,R1124&lt;=336.4,M1124&lt;=10),('[1]Pricing Schedule'!$J$105),
IF(AND(I1124=38000,R1124&gt;168.2,R1124&lt;=336.4,M1124&gt;10),('[1]Pricing Schedule'!$J$113),
IF(AND(I1124=38000,R1124&gt;336.4,R1124&lt;=504.6,M1124&lt;=10),('[1]Pricing Schedule'!$J$105),
IF(AND(I1124=38000,R1124&gt;336.4,R1124&lt;=504.6,M1124&gt;10),('[1]Pricing Schedule'!$J$113),
IF(AND(I1124=38000,R1124&gt;504.6,R1124&lt;=672.8,M1124&lt;=10),('[1]Pricing Schedule'!$J$105),
IF(AND(I1124=38000,R1124&gt;504.6,R1124&lt;=672.8,M1124&gt;10),('[1]Pricing Schedule'!$J$113),
IF(AND(I1124=110000,R1124&lt;=12.8,M1124&gt;2),'[1]Pricing Schedule'!$J$63,
IF(AND(I1124=110000,R1124&lt;=12.8,M1124&lt;=2),'[1]Pricing Schedule'!$J$97,
IF(AND(I1124=110000,R1124&gt;12.8,R1124&lt;=22.8,M1124&gt;3),'[1]Pricing Schedule'!$J$72,
IF(AND(I1124=110000,R1124&gt;12.8,R1124&lt;=22.8,M1124&lt;=3),'[1]Pricing Schedule'!$J$97,
IF(AND(I1124=110000,R1124&gt;22.8,R1124&lt;=30.2),'[1]Pricing Schedule'!$J$81,
IF(AND(I1124=110000,R1124&gt;30.2,R1124&lt;=45.9),'[1]Pricing Schedule'!$J$90,
IF(AND(I1124=110000,R1124&gt;45.9,R1124&lt;=123.4),'[1]Pricing Schedule'!$J$97,
IF(AND(I1124=110000,R1124&gt;123.4,R1124&lt;=168.2,M1124&lt;=10),'[1]Pricing Schedule'!$J$105,
IF(AND(I1124=110000,R1124&gt;123.4,R1124&lt;=168.2,M1124&gt;10),'[1]Pricing Schedule'!$J$113,
IF(AND(I1124=110000,R1124&gt;168.2,R1124&lt;=336.2,M1124&lt;=10),('[1]Pricing Schedule'!$J$105),
IF(AND(I1124=110000,R1124&gt;168.2,R1124&lt;=336.2,M1124&gt;10),('[1]Pricing Schedule'!$J$113),
IF(AND(I1124=110000,R1124&gt;336.4,R1124&lt;=504.6,M1124&lt;=10),('[1]Pricing Schedule'!$J$105),
IF(AND(I1124=110000,R1124&gt;336.4,R1124&lt;=504.6,M1124&gt;10),('[1]Pricing Schedule'!$J$113),
IF(AND(I1124=110000,R1124&gt;504.6,R1124&lt;=672.8,M1124&lt;=10),('[1]Pricing Schedule'!$J$105),
IF(AND(I1124=110000,R1124&gt;504.6,R1124&lt;=672.8,M1124&gt;10),('[1]Pricing Schedule'!$J$113),
IF(AND(I1124=110000,R1124&gt;672.8,R1124&lt;=841,M1124&lt;=10),('[1]Pricing Schedule'!$J$105),
IF(AND(I1124=110000,R1124&gt;672.8,R1124&lt;=841,M1124&gt;10),('[1]Pricing Schedule'!$J$113),
IF(AND(I1124=110000,R1124&gt;1682,R1124&lt;=1850.2,M1124&lt;=10),('[1]Pricing Schedule'!$J$105),
IF(AND(I1124=110000,R1124&gt;1682,R1124&lt;=1850.2,M1124&gt;10),('[1]Pricing Schedule'!$J$113),
IF(AND(I1124=110000,R1124&gt;2018.4,R1124&lt;=2186.6,M1124&lt;=10),('[1]Pricing Schedule'!$J$105),
IF(AND(I1124=110000,R1124&gt;2018.4,R1124&lt;=2186.6,M1124&gt;10),('[1]Pricing Schedule'!$J$113),999999999)))))))))))))))))))))))))))))))))))))))</f>
        <v>4</v>
      </c>
      <c r="U1124" s="40">
        <f t="shared" si="108"/>
        <v>61064.28571428571</v>
      </c>
      <c r="V1124" s="41">
        <f t="shared" si="109"/>
        <v>16.376184349046675</v>
      </c>
      <c r="Y1124" s="23">
        <v>131</v>
      </c>
      <c r="Z1124" s="23">
        <v>317</v>
      </c>
      <c r="AD1124" s="13"/>
      <c r="AE1124" s="13"/>
      <c r="AF1124" s="13"/>
      <c r="AR1124" s="35"/>
    </row>
    <row r="1125" spans="1:44">
      <c r="A1125" s="23">
        <v>1126</v>
      </c>
      <c r="B1125" s="23">
        <v>1126</v>
      </c>
      <c r="C1125" s="23" t="s">
        <v>1655</v>
      </c>
      <c r="D1125" s="23" t="s">
        <v>168</v>
      </c>
      <c r="E1125" s="23" t="s">
        <v>168</v>
      </c>
      <c r="F1125" s="23" t="s">
        <v>275</v>
      </c>
      <c r="G1125" s="23" t="s">
        <v>276</v>
      </c>
      <c r="H1125" s="23" t="s">
        <v>133</v>
      </c>
      <c r="I1125" s="13">
        <v>110000</v>
      </c>
      <c r="J1125" s="23" t="s">
        <v>119</v>
      </c>
      <c r="K1125" s="13">
        <v>110000</v>
      </c>
      <c r="L1125" s="24">
        <v>9.8070000000000004</v>
      </c>
      <c r="M1125" s="37">
        <f t="shared" si="104"/>
        <v>10</v>
      </c>
      <c r="N1125" s="24">
        <v>0.62</v>
      </c>
      <c r="O1125" s="13">
        <v>2</v>
      </c>
      <c r="P1125" s="36">
        <f t="shared" si="105"/>
        <v>0.46499999999999997</v>
      </c>
      <c r="Q1125" s="38">
        <f t="shared" si="106"/>
        <v>4.2</v>
      </c>
      <c r="R1125" s="37">
        <f t="shared" si="107"/>
        <v>4.2</v>
      </c>
      <c r="S1125" s="39">
        <f>IF(AND(I1125=38000,R1125&lt;=4.5,M1125&gt;8),'[1]Pricing Schedule'!$F$8+('[1]Pricing Schedule'!$F$9*M1125),
IF(AND(I1125=38000,R1125&lt;=4.5,M1125&lt;=8),'[1]Pricing Schedule'!$F$34+('[1]Pricing Schedule'!$F$36*M1125),
IF(AND(I1125=38000,R1125&gt;4.5,R1125&lt;=9,M1125&gt;8),'[1]Pricing Schedule'!$F$17+('[1]Pricing Schedule'!$F$18*M1125),
IF(AND(I1125=38000,R1125&gt;4.5,R1125&lt;=9,M1125&lt;=8),'[1]Pricing Schedule'!$F$34+('[1]Pricing Schedule'!$F$36*M1125),
IF(AND(I1125=38000,R1125&gt;9,R1125&lt;=12.8,M1125&gt;8),'[1]Pricing Schedule'!$F$26+('[1]Pricing Schedule'!$F$27*M1125),
IF(AND(I1125=38000,R1125&gt;9,R1125&lt;=12.8,M1125&lt;=8),'[1]Pricing Schedule'!$F$34+('[1]Pricing Schedule'!$F$36*M1125),
IF(AND(I1125=38000,R1125&gt;12.8,R1125&lt;=22.8),'[1]Pricing Schedule'!$F$34+('[1]Pricing Schedule'!$F$36*M1125),
IF(AND(I1125=38000,R1125&gt;22.8,R1125&lt;=30.2),'[1]Pricing Schedule'!$F$43+('[1]Pricing Schedule'!$F$45*M1125),
IF(AND(I1125=38000,R1125&gt;30.2,R1125&lt;=45.9),'[1]Pricing Schedule'!$F$52+('[1]Pricing Schedule'!$F$54*M1125),
IF(AND(I1125=38000,R1125&gt;45.9,R1125&lt;=123.4),'[1]Pricing Schedule'!$F$96+('[1]Pricing Schedule'!$F$97*M1125),
IF(AND(I1125=38000,R1125&gt;123.4,R1125&lt;=168.2,M1125&lt;=10),'[1]Pricing Schedule'!$F$103+('[1]Pricing Schedule'!$F$105*M1125),
IF(AND(I1125=38000,R1125&gt;123.4,R1125&lt;=168.2,M1125&gt;10),'[1]Pricing Schedule'!$F$111+('[1]Pricing Schedule'!$F$113*M1125),
IF(AND(I1125=38000,R1125&gt;157.4,R1125&lt;=336.4,M1125&lt;=10),('[1]Pricing Schedule'!$F$103+('[1]Pricing Schedule'!$F$105*M1125))*2,
IF(AND(I1125=38000,R1125&gt;157.4,R1125&lt;=336.4,M1125&gt;10),('[1]Pricing Schedule'!$F$111+('[1]Pricing Schedule'!$F$113*M1125))*2,
IF(AND(I1125=38000,R1125&gt;314.8,R1125&lt;=504.6,M1125&lt;=10),('[1]Pricing Schedule'!$F$103+('[1]Pricing Schedule'!$F$105*M1125))*3,
IF(AND(I1125=38000,R1125&gt;314.8,R1125&lt;=504.6,M1125&gt;10),('[1]Pricing Schedule'!$F$111+('[1]Pricing Schedule'!$F$113*M1125))*3,
IF(AND(I1125=38000,R1125&gt;472.2,R1125&lt;=672.8,M1125&lt;=10),('[1]Pricing Schedule'!$F$103+('[1]Pricing Schedule'!$F$105*M1125))*4,
IF(AND(I1125=38000,R1125&gt;472.2,R1125&lt;=672.8,M1125&gt;10),('[1]Pricing Schedule'!$F$111+('[1]Pricing Schedule'!$F$113*M1125))*4,
IF(AND(I1125=110000,R1125&lt;=12.8,M1125&gt;2),'[1]Pricing Schedule'!$F$62+('[1]Pricing Schedule'!$F$63*M1125),
IF(AND(I1125=110000,R1125&lt;=12.8,M1125&lt;=2),'[1]Pricing Schedule'!$F$96+('[1]Pricing Schedule'!$F$97*M1125),
IF(AND(I1125=110000,R1125&gt;12.8,R1125&lt;=22.8,M1125&gt;3),'[1]Pricing Schedule'!$F$71+('[1]Pricing Schedule'!$F$72*M1125),
IF(AND(I1125=110000,R1125&gt;12.8,R1125&lt;=22.8,M1125&lt;=3),'[1]Pricing Schedule'!$F$96+('[1]Pricing Schedule'!$F$97*M1125),
IF(AND(I1125=110000,R1125&gt;22.8,R1125&lt;=30.2),'[1]Pricing Schedule'!$F$80+('[1]Pricing Schedule'!$F$81*M1125),
IF(AND(I1125=110000,R1125&gt;30.2,R1125&lt;=45.9),'[1]Pricing Schedule'!$F$89+('[1]Pricing Schedule'!$F$90*M1125),
IF(AND(I1125=110000,R1125&gt;45.9,R1125&lt;=123.4),'[1]Pricing Schedule'!$F$96+('[1]Pricing Schedule'!$F$97*M1125),
IF(AND(I1125=110000,R1125&gt;123.4,R1125&lt;=168.2,M1125&lt;=10),'[1]Pricing Schedule'!$F$103+('[1]Pricing Schedule'!$F$105*M1125),
IF(AND(I1125=110000,R1125&gt;123.4,R1125&lt;=168.2,M1125&gt;10),'[1]Pricing Schedule'!$F$111+('[1]Pricing Schedule'!$F$113*M1125),
IF(AND(I1125=110000,R1125&gt;168.2,R1125&lt;=336.4,M1125&lt;=10),('[1]Pricing Schedule'!$F$103+('[1]Pricing Schedule'!$F$105*M1125))*2,
IF(AND(I1125=110000,R1125&gt;168.2,R1125&lt;=336.4,M1125&gt;10),('[1]Pricing Schedule'!$F$111+('[1]Pricing Schedule'!$F$113*M1125))*2,
IF(AND(I1125=110000,R1125&gt;336.4,R1125&lt;=504.6,M1125&lt;=10),('[1]Pricing Schedule'!$F$103+('[1]Pricing Schedule'!$F$105*M1125))*3,
IF(AND(I1125=110000,R1125&gt;336.4,R1125&lt;=504.6,M1125&gt;10),('[1]Pricing Schedule'!$F$111+('[1]Pricing Schedule'!$F$113*M1125))*3,
IF(AND(I1125=110000,R1125&gt;504.6,R1125&lt;=672.8,M1125&lt;=10),('[1]Pricing Schedule'!$F$103+('[1]Pricing Schedule'!$F$105*M1125))*4,
IF(AND(I1125=110000,R1125&gt;504.6,R1125&lt;=672.8,M1125&gt;10),('[1]Pricing Schedule'!$F$111+('[1]Pricing Schedule'!$F$113*M1125))*4,
IF(AND(I1125=110000,R1125&gt;672.8,R1125&lt;=841,M1125&lt;=10),('[1]Pricing Schedule'!$F$103+('[1]Pricing Schedule'!$F$105*M1125))*5,
IF(AND(I1125=110000,R1125&gt;672.8,R1125&lt;=841,M1125&gt;10),('[1]Pricing Schedule'!$F$111+('[1]Pricing Schedule'!$F$113*M1125))*5,
IF(AND(I1125=110000,R1125&gt;672.8,R1125&lt;=841,M1125&lt;=10),('[1]Pricing Schedule'!$F$103+('[1]Pricing Schedule'!$F$105*M1125))*5,
IF(AND(I1125=110000,R1125&gt;672.8,R1125&lt;=841,M1125&gt;10),('[1]Pricing Schedule'!$F$111+('[1]Pricing Schedule'!$F$113*M1125))*5,
IF(AND(I1125=110000,R1125&gt;1345.6,R1125&lt;=1513.8,M1125&lt;=10),('[1]Pricing Schedule'!$F$103+('[1]Pricing Schedule'!$F$105*M1125))*9,
IF(AND(I1125=110000,R1125&gt;1345.6,R1125&lt;=1513.8,M1125&gt;10),('[1]Pricing Schedule'!$F$111+('[1]Pricing Schedule'!$F$113*M1125))*9,
9999999999)))))))))))))))))))))))))))))))))))))))</f>
        <v>1943470</v>
      </c>
      <c r="T1125" s="21">
        <f>IF(AND(I1125=38000,R1125&lt;=4.5,M1125&gt;8),'[1]Pricing Schedule'!$J$9,
IF(AND(I1125=38000,R1125&lt;=4.5,M1125&lt;=8),'[1]Pricing Schedule'!$J$36,
IF(AND(I1125=38000,R1125&gt;4.5,R1125&lt;=9,M1125&gt;8),'[1]Pricing Schedule'!$J$18,
IF(AND(I1125=38000,R1125&gt;4.5,R1125&lt;=9,M1125&lt;=8),'[1]Pricing Schedule'!$J$36,
IF(AND(I1125=38000,R1125&gt;9,R1125&lt;=12.8,M1125&gt;8),'[1]Pricing Schedule'!$J$27,
IF(AND(I1125=38000,R1125&gt;9,R1125&lt;=12.8,M1125&lt;=8),'[1]Pricing Schedule'!$J$36,
IF(AND(I1125=38000,R1125&gt;12.8,R1125&lt;=22.8),'[1]Pricing Schedule'!$J$36,
IF(AND(I1125=38000,R1125&gt;22.8,R1125&lt;=30.2),'[1]Pricing Schedule'!$J$45,
IF(AND(I1125=38000,R1125&gt;30.2,R1125&lt;=45.9),'[1]Pricing Schedule'!$J$54,
IF(AND(I1125=38000,R1125&gt;45.9,R1125&lt;=123.4),'[1]Pricing Schedule'!$J$97,
IF(AND(I1125=38000,R1125&gt;123.4,R1125&lt;=168.2,M1125&lt;=10),'[1]Pricing Schedule'!$J$105,
IF(AND(I1125=38000,R1125&gt;123.4,R1125&lt;=168.2,M1125&gt;10),'[1]Pricing Schedule'!$J$113,
IF(AND(I1125=38000,R1125&gt;168.2,R1125&lt;=336.4,M1125&lt;=10),('[1]Pricing Schedule'!$J$105),
IF(AND(I1125=38000,R1125&gt;168.2,R1125&lt;=336.4,M1125&gt;10),('[1]Pricing Schedule'!$J$113),
IF(AND(I1125=38000,R1125&gt;336.4,R1125&lt;=504.6,M1125&lt;=10),('[1]Pricing Schedule'!$J$105),
IF(AND(I1125=38000,R1125&gt;336.4,R1125&lt;=504.6,M1125&gt;10),('[1]Pricing Schedule'!$J$113),
IF(AND(I1125=38000,R1125&gt;504.6,R1125&lt;=672.8,M1125&lt;=10),('[1]Pricing Schedule'!$J$105),
IF(AND(I1125=38000,R1125&gt;504.6,R1125&lt;=672.8,M1125&gt;10),('[1]Pricing Schedule'!$J$113),
IF(AND(I1125=110000,R1125&lt;=12.8,M1125&gt;2),'[1]Pricing Schedule'!$J$63,
IF(AND(I1125=110000,R1125&lt;=12.8,M1125&lt;=2),'[1]Pricing Schedule'!$J$97,
IF(AND(I1125=110000,R1125&gt;12.8,R1125&lt;=22.8,M1125&gt;3),'[1]Pricing Schedule'!$J$72,
IF(AND(I1125=110000,R1125&gt;12.8,R1125&lt;=22.8,M1125&lt;=3),'[1]Pricing Schedule'!$J$97,
IF(AND(I1125=110000,R1125&gt;22.8,R1125&lt;=30.2),'[1]Pricing Schedule'!$J$81,
IF(AND(I1125=110000,R1125&gt;30.2,R1125&lt;=45.9),'[1]Pricing Schedule'!$J$90,
IF(AND(I1125=110000,R1125&gt;45.9,R1125&lt;=123.4),'[1]Pricing Schedule'!$J$97,
IF(AND(I1125=110000,R1125&gt;123.4,R1125&lt;=168.2,M1125&lt;=10),'[1]Pricing Schedule'!$J$105,
IF(AND(I1125=110000,R1125&gt;123.4,R1125&lt;=168.2,M1125&gt;10),'[1]Pricing Schedule'!$J$113,
IF(AND(I1125=110000,R1125&gt;168.2,R1125&lt;=336.2,M1125&lt;=10),('[1]Pricing Schedule'!$J$105),
IF(AND(I1125=110000,R1125&gt;168.2,R1125&lt;=336.2,M1125&gt;10),('[1]Pricing Schedule'!$J$113),
IF(AND(I1125=110000,R1125&gt;336.4,R1125&lt;=504.6,M1125&lt;=10),('[1]Pricing Schedule'!$J$105),
IF(AND(I1125=110000,R1125&gt;336.4,R1125&lt;=504.6,M1125&gt;10),('[1]Pricing Schedule'!$J$113),
IF(AND(I1125=110000,R1125&gt;504.6,R1125&lt;=672.8,M1125&lt;=10),('[1]Pricing Schedule'!$J$105),
IF(AND(I1125=110000,R1125&gt;504.6,R1125&lt;=672.8,M1125&gt;10),('[1]Pricing Schedule'!$J$113),
IF(AND(I1125=110000,R1125&gt;672.8,R1125&lt;=841,M1125&lt;=10),('[1]Pricing Schedule'!$J$105),
IF(AND(I1125=110000,R1125&gt;672.8,R1125&lt;=841,M1125&gt;10),('[1]Pricing Schedule'!$J$113),
IF(AND(I1125=110000,R1125&gt;1682,R1125&lt;=1850.2,M1125&lt;=10),('[1]Pricing Schedule'!$J$105),
IF(AND(I1125=110000,R1125&gt;1682,R1125&lt;=1850.2,M1125&gt;10),('[1]Pricing Schedule'!$J$113),
IF(AND(I1125=110000,R1125&gt;2018.4,R1125&lt;=2186.6,M1125&lt;=10),('[1]Pricing Schedule'!$J$105),
IF(AND(I1125=110000,R1125&gt;2018.4,R1125&lt;=2186.6,M1125&gt;10),('[1]Pricing Schedule'!$J$113),999999999)))))))))))))))))))))))))))))))))))))))</f>
        <v>7</v>
      </c>
      <c r="U1125" s="40">
        <f t="shared" si="108"/>
        <v>462730.95238095237</v>
      </c>
      <c r="V1125" s="41">
        <f t="shared" si="109"/>
        <v>2.1610830113148132</v>
      </c>
      <c r="Y1125" s="23">
        <v>234</v>
      </c>
      <c r="Z1125" s="23">
        <v>710</v>
      </c>
      <c r="AD1125" s="13"/>
      <c r="AE1125" s="13"/>
      <c r="AF1125" s="13"/>
      <c r="AR1125" s="35"/>
    </row>
    <row r="1126" spans="1:44">
      <c r="A1126" s="23">
        <v>1127</v>
      </c>
      <c r="B1126" s="23">
        <v>1127</v>
      </c>
      <c r="C1126" s="23" t="s">
        <v>1656</v>
      </c>
      <c r="D1126" s="23" t="s">
        <v>285</v>
      </c>
      <c r="E1126" s="23" t="s">
        <v>285</v>
      </c>
      <c r="F1126" s="23" t="s">
        <v>448</v>
      </c>
      <c r="G1126" s="23" t="s">
        <v>449</v>
      </c>
      <c r="H1126" s="23" t="s">
        <v>113</v>
      </c>
      <c r="I1126" s="13">
        <v>38000</v>
      </c>
      <c r="J1126" s="13">
        <v>38000</v>
      </c>
      <c r="K1126" s="13">
        <v>20000</v>
      </c>
      <c r="L1126" s="24">
        <v>9.17</v>
      </c>
      <c r="M1126" s="37">
        <f t="shared" si="104"/>
        <v>10</v>
      </c>
      <c r="N1126" s="24">
        <v>3.5640000000000001</v>
      </c>
      <c r="O1126" s="13">
        <v>2</v>
      </c>
      <c r="P1126" s="36">
        <f t="shared" si="105"/>
        <v>2.673</v>
      </c>
      <c r="Q1126" s="38">
        <f t="shared" si="106"/>
        <v>29.400000000000006</v>
      </c>
      <c r="R1126" s="37">
        <f t="shared" si="107"/>
        <v>29.400000000000006</v>
      </c>
      <c r="S1126" s="39">
        <f>IF(AND(I1126=38000,R1126&lt;=4.5,M1126&gt;8),'[1]Pricing Schedule'!$F$8+('[1]Pricing Schedule'!$F$9*M1126),
IF(AND(I1126=38000,R1126&lt;=4.5,M1126&lt;=8),'[1]Pricing Schedule'!$F$34+('[1]Pricing Schedule'!$F$36*M1126),
IF(AND(I1126=38000,R1126&gt;4.5,R1126&lt;=9,M1126&gt;8),'[1]Pricing Schedule'!$F$17+('[1]Pricing Schedule'!$F$18*M1126),
IF(AND(I1126=38000,R1126&gt;4.5,R1126&lt;=9,M1126&lt;=8),'[1]Pricing Schedule'!$F$34+('[1]Pricing Schedule'!$F$36*M1126),
IF(AND(I1126=38000,R1126&gt;9,R1126&lt;=12.8,M1126&gt;8),'[1]Pricing Schedule'!$F$26+('[1]Pricing Schedule'!$F$27*M1126),
IF(AND(I1126=38000,R1126&gt;9,R1126&lt;=12.8,M1126&lt;=8),'[1]Pricing Schedule'!$F$34+('[1]Pricing Schedule'!$F$36*M1126),
IF(AND(I1126=38000,R1126&gt;12.8,R1126&lt;=22.8),'[1]Pricing Schedule'!$F$34+('[1]Pricing Schedule'!$F$36*M1126),
IF(AND(I1126=38000,R1126&gt;22.8,R1126&lt;=30.2),'[1]Pricing Schedule'!$F$43+('[1]Pricing Schedule'!$F$45*M1126),
IF(AND(I1126=38000,R1126&gt;30.2,R1126&lt;=45.9),'[1]Pricing Schedule'!$F$52+('[1]Pricing Schedule'!$F$54*M1126),
IF(AND(I1126=38000,R1126&gt;45.9,R1126&lt;=123.4),'[1]Pricing Schedule'!$F$96+('[1]Pricing Schedule'!$F$97*M1126),
IF(AND(I1126=38000,R1126&gt;123.4,R1126&lt;=168.2,M1126&lt;=10),'[1]Pricing Schedule'!$F$103+('[1]Pricing Schedule'!$F$105*M1126),
IF(AND(I1126=38000,R1126&gt;123.4,R1126&lt;=168.2,M1126&gt;10),'[1]Pricing Schedule'!$F$111+('[1]Pricing Schedule'!$F$113*M1126),
IF(AND(I1126=38000,R1126&gt;157.4,R1126&lt;=336.4,M1126&lt;=10),('[1]Pricing Schedule'!$F$103+('[1]Pricing Schedule'!$F$105*M1126))*2,
IF(AND(I1126=38000,R1126&gt;157.4,R1126&lt;=336.4,M1126&gt;10),('[1]Pricing Schedule'!$F$111+('[1]Pricing Schedule'!$F$113*M1126))*2,
IF(AND(I1126=38000,R1126&gt;314.8,R1126&lt;=504.6,M1126&lt;=10),('[1]Pricing Schedule'!$F$103+('[1]Pricing Schedule'!$F$105*M1126))*3,
IF(AND(I1126=38000,R1126&gt;314.8,R1126&lt;=504.6,M1126&gt;10),('[1]Pricing Schedule'!$F$111+('[1]Pricing Schedule'!$F$113*M1126))*3,
IF(AND(I1126=38000,R1126&gt;472.2,R1126&lt;=672.8,M1126&lt;=10),('[1]Pricing Schedule'!$F$103+('[1]Pricing Schedule'!$F$105*M1126))*4,
IF(AND(I1126=38000,R1126&gt;472.2,R1126&lt;=672.8,M1126&gt;10),('[1]Pricing Schedule'!$F$111+('[1]Pricing Schedule'!$F$113*M1126))*4,
IF(AND(I1126=110000,R1126&lt;=12.8,M1126&gt;2),'[1]Pricing Schedule'!$F$62+('[1]Pricing Schedule'!$F$63*M1126),
IF(AND(I1126=110000,R1126&lt;=12.8,M1126&lt;=2),'[1]Pricing Schedule'!$F$96+('[1]Pricing Schedule'!$F$97*M1126),
IF(AND(I1126=110000,R1126&gt;12.8,R1126&lt;=22.8,M1126&gt;3),'[1]Pricing Schedule'!$F$71+('[1]Pricing Schedule'!$F$72*M1126),
IF(AND(I1126=110000,R1126&gt;12.8,R1126&lt;=22.8,M1126&lt;=3),'[1]Pricing Schedule'!$F$96+('[1]Pricing Schedule'!$F$97*M1126),
IF(AND(I1126=110000,R1126&gt;22.8,R1126&lt;=30.2),'[1]Pricing Schedule'!$F$80+('[1]Pricing Schedule'!$F$81*M1126),
IF(AND(I1126=110000,R1126&gt;30.2,R1126&lt;=45.9),'[1]Pricing Schedule'!$F$89+('[1]Pricing Schedule'!$F$90*M1126),
IF(AND(I1126=110000,R1126&gt;45.9,R1126&lt;=123.4),'[1]Pricing Schedule'!$F$96+('[1]Pricing Schedule'!$F$97*M1126),
IF(AND(I1126=110000,R1126&gt;123.4,R1126&lt;=168.2,M1126&lt;=10),'[1]Pricing Schedule'!$F$103+('[1]Pricing Schedule'!$F$105*M1126),
IF(AND(I1126=110000,R1126&gt;123.4,R1126&lt;=168.2,M1126&gt;10),'[1]Pricing Schedule'!$F$111+('[1]Pricing Schedule'!$F$113*M1126),
IF(AND(I1126=110000,R1126&gt;168.2,R1126&lt;=336.4,M1126&lt;=10),('[1]Pricing Schedule'!$F$103+('[1]Pricing Schedule'!$F$105*M1126))*2,
IF(AND(I1126=110000,R1126&gt;168.2,R1126&lt;=336.4,M1126&gt;10),('[1]Pricing Schedule'!$F$111+('[1]Pricing Schedule'!$F$113*M1126))*2,
IF(AND(I1126=110000,R1126&gt;336.4,R1126&lt;=504.6,M1126&lt;=10),('[1]Pricing Schedule'!$F$103+('[1]Pricing Schedule'!$F$105*M1126))*3,
IF(AND(I1126=110000,R1126&gt;336.4,R1126&lt;=504.6,M1126&gt;10),('[1]Pricing Schedule'!$F$111+('[1]Pricing Schedule'!$F$113*M1126))*3,
IF(AND(I1126=110000,R1126&gt;504.6,R1126&lt;=672.8,M1126&lt;=10),('[1]Pricing Schedule'!$F$103+('[1]Pricing Schedule'!$F$105*M1126))*4,
IF(AND(I1126=110000,R1126&gt;504.6,R1126&lt;=672.8,M1126&gt;10),('[1]Pricing Schedule'!$F$111+('[1]Pricing Schedule'!$F$113*M1126))*4,
IF(AND(I1126=110000,R1126&gt;672.8,R1126&lt;=841,M1126&lt;=10),('[1]Pricing Schedule'!$F$103+('[1]Pricing Schedule'!$F$105*M1126))*5,
IF(AND(I1126=110000,R1126&gt;672.8,R1126&lt;=841,M1126&gt;10),('[1]Pricing Schedule'!$F$111+('[1]Pricing Schedule'!$F$113*M1126))*5,
IF(AND(I1126=110000,R1126&gt;672.8,R1126&lt;=841,M1126&lt;=10),('[1]Pricing Schedule'!$F$103+('[1]Pricing Schedule'!$F$105*M1126))*5,
IF(AND(I1126=110000,R1126&gt;672.8,R1126&lt;=841,M1126&gt;10),('[1]Pricing Schedule'!$F$111+('[1]Pricing Schedule'!$F$113*M1126))*5,
IF(AND(I1126=110000,R1126&gt;1345.6,R1126&lt;=1513.8,M1126&lt;=10),('[1]Pricing Schedule'!$F$103+('[1]Pricing Schedule'!$F$105*M1126))*9,
IF(AND(I1126=110000,R1126&gt;1345.6,R1126&lt;=1513.8,M1126&gt;10),('[1]Pricing Schedule'!$F$111+('[1]Pricing Schedule'!$F$113*M1126))*9,
9999999999)))))))))))))))))))))))))))))))))))))))</f>
        <v>1236090</v>
      </c>
      <c r="T1126" s="21">
        <f>IF(AND(I1126=38000,R1126&lt;=4.5,M1126&gt;8),'[1]Pricing Schedule'!$J$9,
IF(AND(I1126=38000,R1126&lt;=4.5,M1126&lt;=8),'[1]Pricing Schedule'!$J$36,
IF(AND(I1126=38000,R1126&gt;4.5,R1126&lt;=9,M1126&gt;8),'[1]Pricing Schedule'!$J$18,
IF(AND(I1126=38000,R1126&gt;4.5,R1126&lt;=9,M1126&lt;=8),'[1]Pricing Schedule'!$J$36,
IF(AND(I1126=38000,R1126&gt;9,R1126&lt;=12.8,M1126&gt;8),'[1]Pricing Schedule'!$J$27,
IF(AND(I1126=38000,R1126&gt;9,R1126&lt;=12.8,M1126&lt;=8),'[1]Pricing Schedule'!$J$36,
IF(AND(I1126=38000,R1126&gt;12.8,R1126&lt;=22.8),'[1]Pricing Schedule'!$J$36,
IF(AND(I1126=38000,R1126&gt;22.8,R1126&lt;=30.2),'[1]Pricing Schedule'!$J$45,
IF(AND(I1126=38000,R1126&gt;30.2,R1126&lt;=45.9),'[1]Pricing Schedule'!$J$54,
IF(AND(I1126=38000,R1126&gt;45.9,R1126&lt;=123.4),'[1]Pricing Schedule'!$J$97,
IF(AND(I1126=38000,R1126&gt;123.4,R1126&lt;=168.2,M1126&lt;=10),'[1]Pricing Schedule'!$J$105,
IF(AND(I1126=38000,R1126&gt;123.4,R1126&lt;=168.2,M1126&gt;10),'[1]Pricing Schedule'!$J$113,
IF(AND(I1126=38000,R1126&gt;168.2,R1126&lt;=336.4,M1126&lt;=10),('[1]Pricing Schedule'!$J$105),
IF(AND(I1126=38000,R1126&gt;168.2,R1126&lt;=336.4,M1126&gt;10),('[1]Pricing Schedule'!$J$113),
IF(AND(I1126=38000,R1126&gt;336.4,R1126&lt;=504.6,M1126&lt;=10),('[1]Pricing Schedule'!$J$105),
IF(AND(I1126=38000,R1126&gt;336.4,R1126&lt;=504.6,M1126&gt;10),('[1]Pricing Schedule'!$J$113),
IF(AND(I1126=38000,R1126&gt;504.6,R1126&lt;=672.8,M1126&lt;=10),('[1]Pricing Schedule'!$J$105),
IF(AND(I1126=38000,R1126&gt;504.6,R1126&lt;=672.8,M1126&gt;10),('[1]Pricing Schedule'!$J$113),
IF(AND(I1126=110000,R1126&lt;=12.8,M1126&gt;2),'[1]Pricing Schedule'!$J$63,
IF(AND(I1126=110000,R1126&lt;=12.8,M1126&lt;=2),'[1]Pricing Schedule'!$J$97,
IF(AND(I1126=110000,R1126&gt;12.8,R1126&lt;=22.8,M1126&gt;3),'[1]Pricing Schedule'!$J$72,
IF(AND(I1126=110000,R1126&gt;12.8,R1126&lt;=22.8,M1126&lt;=3),'[1]Pricing Schedule'!$J$97,
IF(AND(I1126=110000,R1126&gt;22.8,R1126&lt;=30.2),'[1]Pricing Schedule'!$J$81,
IF(AND(I1126=110000,R1126&gt;30.2,R1126&lt;=45.9),'[1]Pricing Schedule'!$J$90,
IF(AND(I1126=110000,R1126&gt;45.9,R1126&lt;=123.4),'[1]Pricing Schedule'!$J$97,
IF(AND(I1126=110000,R1126&gt;123.4,R1126&lt;=168.2,M1126&lt;=10),'[1]Pricing Schedule'!$J$105,
IF(AND(I1126=110000,R1126&gt;123.4,R1126&lt;=168.2,M1126&gt;10),'[1]Pricing Schedule'!$J$113,
IF(AND(I1126=110000,R1126&gt;168.2,R1126&lt;=336.2,M1126&lt;=10),('[1]Pricing Schedule'!$J$105),
IF(AND(I1126=110000,R1126&gt;168.2,R1126&lt;=336.2,M1126&gt;10),('[1]Pricing Schedule'!$J$113),
IF(AND(I1126=110000,R1126&gt;336.4,R1126&lt;=504.6,M1126&lt;=10),('[1]Pricing Schedule'!$J$105),
IF(AND(I1126=110000,R1126&gt;336.4,R1126&lt;=504.6,M1126&gt;10),('[1]Pricing Schedule'!$J$113),
IF(AND(I1126=110000,R1126&gt;504.6,R1126&lt;=672.8,M1126&lt;=10),('[1]Pricing Schedule'!$J$105),
IF(AND(I1126=110000,R1126&gt;504.6,R1126&lt;=672.8,M1126&gt;10),('[1]Pricing Schedule'!$J$113),
IF(AND(I1126=110000,R1126&gt;672.8,R1126&lt;=841,M1126&lt;=10),('[1]Pricing Schedule'!$J$105),
IF(AND(I1126=110000,R1126&gt;672.8,R1126&lt;=841,M1126&gt;10),('[1]Pricing Schedule'!$J$113),
IF(AND(I1126=110000,R1126&gt;1682,R1126&lt;=1850.2,M1126&lt;=10),('[1]Pricing Schedule'!$J$105),
IF(AND(I1126=110000,R1126&gt;1682,R1126&lt;=1850.2,M1126&gt;10),('[1]Pricing Schedule'!$J$113),
IF(AND(I1126=110000,R1126&gt;2018.4,R1126&lt;=2186.6,M1126&lt;=10),('[1]Pricing Schedule'!$J$105),
IF(AND(I1126=110000,R1126&gt;2018.4,R1126&lt;=2186.6,M1126&gt;10),('[1]Pricing Schedule'!$J$113),999999999)))))))))))))))))))))))))))))))))))))))</f>
        <v>5</v>
      </c>
      <c r="U1126" s="40">
        <f t="shared" si="108"/>
        <v>42043.8775510204</v>
      </c>
      <c r="V1126" s="41">
        <f t="shared" si="109"/>
        <v>23.78467587311604</v>
      </c>
      <c r="Y1126" s="23">
        <v>623</v>
      </c>
      <c r="Z1126" s="23">
        <v>178</v>
      </c>
      <c r="AD1126" s="13"/>
      <c r="AE1126" s="13"/>
      <c r="AF1126" s="13"/>
      <c r="AR1126" s="35"/>
    </row>
    <row r="1127" spans="1:44">
      <c r="A1127" s="23">
        <v>1128</v>
      </c>
      <c r="B1127" s="23">
        <v>1128</v>
      </c>
      <c r="C1127" s="23" t="s">
        <v>1657</v>
      </c>
      <c r="D1127" s="23" t="s">
        <v>285</v>
      </c>
      <c r="E1127" s="23" t="s">
        <v>285</v>
      </c>
      <c r="F1127" s="23" t="s">
        <v>448</v>
      </c>
      <c r="G1127" s="23" t="s">
        <v>449</v>
      </c>
      <c r="H1127" s="23" t="s">
        <v>113</v>
      </c>
      <c r="I1127" s="13">
        <v>38000</v>
      </c>
      <c r="J1127" s="13">
        <v>38000</v>
      </c>
      <c r="K1127" s="13">
        <v>20000</v>
      </c>
      <c r="L1127" s="24">
        <v>2.84</v>
      </c>
      <c r="M1127" s="37">
        <f t="shared" si="104"/>
        <v>3</v>
      </c>
      <c r="N1127" s="24">
        <v>2.34</v>
      </c>
      <c r="O1127" s="13">
        <v>2</v>
      </c>
      <c r="P1127" s="36">
        <f t="shared" si="105"/>
        <v>1.7549999999999999</v>
      </c>
      <c r="Q1127" s="38">
        <f t="shared" si="106"/>
        <v>21</v>
      </c>
      <c r="R1127" s="37">
        <f t="shared" si="107"/>
        <v>21</v>
      </c>
      <c r="S1127" s="39">
        <f>IF(AND(I1127=38000,R1127&lt;=4.5,M1127&gt;8),'[1]Pricing Schedule'!$F$8+('[1]Pricing Schedule'!$F$9*M1127),
IF(AND(I1127=38000,R1127&lt;=4.5,M1127&lt;=8),'[1]Pricing Schedule'!$F$34+('[1]Pricing Schedule'!$F$36*M1127),
IF(AND(I1127=38000,R1127&gt;4.5,R1127&lt;=9,M1127&gt;8),'[1]Pricing Schedule'!$F$17+('[1]Pricing Schedule'!$F$18*M1127),
IF(AND(I1127=38000,R1127&gt;4.5,R1127&lt;=9,M1127&lt;=8),'[1]Pricing Schedule'!$F$34+('[1]Pricing Schedule'!$F$36*M1127),
IF(AND(I1127=38000,R1127&gt;9,R1127&lt;=12.8,M1127&gt;8),'[1]Pricing Schedule'!$F$26+('[1]Pricing Schedule'!$F$27*M1127),
IF(AND(I1127=38000,R1127&gt;9,R1127&lt;=12.8,M1127&lt;=8),'[1]Pricing Schedule'!$F$34+('[1]Pricing Schedule'!$F$36*M1127),
IF(AND(I1127=38000,R1127&gt;12.8,R1127&lt;=22.8),'[1]Pricing Schedule'!$F$34+('[1]Pricing Schedule'!$F$36*M1127),
IF(AND(I1127=38000,R1127&gt;22.8,R1127&lt;=30.2),'[1]Pricing Schedule'!$F$43+('[1]Pricing Schedule'!$F$45*M1127),
IF(AND(I1127=38000,R1127&gt;30.2,R1127&lt;=45.9),'[1]Pricing Schedule'!$F$52+('[1]Pricing Schedule'!$F$54*M1127),
IF(AND(I1127=38000,R1127&gt;45.9,R1127&lt;=123.4),'[1]Pricing Schedule'!$F$96+('[1]Pricing Schedule'!$F$97*M1127),
IF(AND(I1127=38000,R1127&gt;123.4,R1127&lt;=168.2,M1127&lt;=10),'[1]Pricing Schedule'!$F$103+('[1]Pricing Schedule'!$F$105*M1127),
IF(AND(I1127=38000,R1127&gt;123.4,R1127&lt;=168.2,M1127&gt;10),'[1]Pricing Schedule'!$F$111+('[1]Pricing Schedule'!$F$113*M1127),
IF(AND(I1127=38000,R1127&gt;157.4,R1127&lt;=336.4,M1127&lt;=10),('[1]Pricing Schedule'!$F$103+('[1]Pricing Schedule'!$F$105*M1127))*2,
IF(AND(I1127=38000,R1127&gt;157.4,R1127&lt;=336.4,M1127&gt;10),('[1]Pricing Schedule'!$F$111+('[1]Pricing Schedule'!$F$113*M1127))*2,
IF(AND(I1127=38000,R1127&gt;314.8,R1127&lt;=504.6,M1127&lt;=10),('[1]Pricing Schedule'!$F$103+('[1]Pricing Schedule'!$F$105*M1127))*3,
IF(AND(I1127=38000,R1127&gt;314.8,R1127&lt;=504.6,M1127&gt;10),('[1]Pricing Schedule'!$F$111+('[1]Pricing Schedule'!$F$113*M1127))*3,
IF(AND(I1127=38000,R1127&gt;472.2,R1127&lt;=672.8,M1127&lt;=10),('[1]Pricing Schedule'!$F$103+('[1]Pricing Schedule'!$F$105*M1127))*4,
IF(AND(I1127=38000,R1127&gt;472.2,R1127&lt;=672.8,M1127&gt;10),('[1]Pricing Schedule'!$F$111+('[1]Pricing Schedule'!$F$113*M1127))*4,
IF(AND(I1127=110000,R1127&lt;=12.8,M1127&gt;2),'[1]Pricing Schedule'!$F$62+('[1]Pricing Schedule'!$F$63*M1127),
IF(AND(I1127=110000,R1127&lt;=12.8,M1127&lt;=2),'[1]Pricing Schedule'!$F$96+('[1]Pricing Schedule'!$F$97*M1127),
IF(AND(I1127=110000,R1127&gt;12.8,R1127&lt;=22.8,M1127&gt;3),'[1]Pricing Schedule'!$F$71+('[1]Pricing Schedule'!$F$72*M1127),
IF(AND(I1127=110000,R1127&gt;12.8,R1127&lt;=22.8,M1127&lt;=3),'[1]Pricing Schedule'!$F$96+('[1]Pricing Schedule'!$F$97*M1127),
IF(AND(I1127=110000,R1127&gt;22.8,R1127&lt;=30.2),'[1]Pricing Schedule'!$F$80+('[1]Pricing Schedule'!$F$81*M1127),
IF(AND(I1127=110000,R1127&gt;30.2,R1127&lt;=45.9),'[1]Pricing Schedule'!$F$89+('[1]Pricing Schedule'!$F$90*M1127),
IF(AND(I1127=110000,R1127&gt;45.9,R1127&lt;=123.4),'[1]Pricing Schedule'!$F$96+('[1]Pricing Schedule'!$F$97*M1127),
IF(AND(I1127=110000,R1127&gt;123.4,R1127&lt;=168.2,M1127&lt;=10),'[1]Pricing Schedule'!$F$103+('[1]Pricing Schedule'!$F$105*M1127),
IF(AND(I1127=110000,R1127&gt;123.4,R1127&lt;=168.2,M1127&gt;10),'[1]Pricing Schedule'!$F$111+('[1]Pricing Schedule'!$F$113*M1127),
IF(AND(I1127=110000,R1127&gt;168.2,R1127&lt;=336.4,M1127&lt;=10),('[1]Pricing Schedule'!$F$103+('[1]Pricing Schedule'!$F$105*M1127))*2,
IF(AND(I1127=110000,R1127&gt;168.2,R1127&lt;=336.4,M1127&gt;10),('[1]Pricing Schedule'!$F$111+('[1]Pricing Schedule'!$F$113*M1127))*2,
IF(AND(I1127=110000,R1127&gt;336.4,R1127&lt;=504.6,M1127&lt;=10),('[1]Pricing Schedule'!$F$103+('[1]Pricing Schedule'!$F$105*M1127))*3,
IF(AND(I1127=110000,R1127&gt;336.4,R1127&lt;=504.6,M1127&gt;10),('[1]Pricing Schedule'!$F$111+('[1]Pricing Schedule'!$F$113*M1127))*3,
IF(AND(I1127=110000,R1127&gt;504.6,R1127&lt;=672.8,M1127&lt;=10),('[1]Pricing Schedule'!$F$103+('[1]Pricing Schedule'!$F$105*M1127))*4,
IF(AND(I1127=110000,R1127&gt;504.6,R1127&lt;=672.8,M1127&gt;10),('[1]Pricing Schedule'!$F$111+('[1]Pricing Schedule'!$F$113*M1127))*4,
IF(AND(I1127=110000,R1127&gt;672.8,R1127&lt;=841,M1127&lt;=10),('[1]Pricing Schedule'!$F$103+('[1]Pricing Schedule'!$F$105*M1127))*5,
IF(AND(I1127=110000,R1127&gt;672.8,R1127&lt;=841,M1127&gt;10),('[1]Pricing Schedule'!$F$111+('[1]Pricing Schedule'!$F$113*M1127))*5,
IF(AND(I1127=110000,R1127&gt;672.8,R1127&lt;=841,M1127&lt;=10),('[1]Pricing Schedule'!$F$103+('[1]Pricing Schedule'!$F$105*M1127))*5,
IF(AND(I1127=110000,R1127&gt;672.8,R1127&lt;=841,M1127&gt;10),('[1]Pricing Schedule'!$F$111+('[1]Pricing Schedule'!$F$113*M1127))*5,
IF(AND(I1127=110000,R1127&gt;1345.6,R1127&lt;=1513.8,M1127&lt;=10),('[1]Pricing Schedule'!$F$103+('[1]Pricing Schedule'!$F$105*M1127))*9,
IF(AND(I1127=110000,R1127&gt;1345.6,R1127&lt;=1513.8,M1127&gt;10),('[1]Pricing Schedule'!$F$111+('[1]Pricing Schedule'!$F$113*M1127))*9,
9999999999)))))))))))))))))))))))))))))))))))))))</f>
        <v>558600</v>
      </c>
      <c r="T1127" s="21">
        <f>IF(AND(I1127=38000,R1127&lt;=4.5,M1127&gt;8),'[1]Pricing Schedule'!$J$9,
IF(AND(I1127=38000,R1127&lt;=4.5,M1127&lt;=8),'[1]Pricing Schedule'!$J$36,
IF(AND(I1127=38000,R1127&gt;4.5,R1127&lt;=9,M1127&gt;8),'[1]Pricing Schedule'!$J$18,
IF(AND(I1127=38000,R1127&gt;4.5,R1127&lt;=9,M1127&lt;=8),'[1]Pricing Schedule'!$J$36,
IF(AND(I1127=38000,R1127&gt;9,R1127&lt;=12.8,M1127&gt;8),'[1]Pricing Schedule'!$J$27,
IF(AND(I1127=38000,R1127&gt;9,R1127&lt;=12.8,M1127&lt;=8),'[1]Pricing Schedule'!$J$36,
IF(AND(I1127=38000,R1127&gt;12.8,R1127&lt;=22.8),'[1]Pricing Schedule'!$J$36,
IF(AND(I1127=38000,R1127&gt;22.8,R1127&lt;=30.2),'[1]Pricing Schedule'!$J$45,
IF(AND(I1127=38000,R1127&gt;30.2,R1127&lt;=45.9),'[1]Pricing Schedule'!$J$54,
IF(AND(I1127=38000,R1127&gt;45.9,R1127&lt;=123.4),'[1]Pricing Schedule'!$J$97,
IF(AND(I1127=38000,R1127&gt;123.4,R1127&lt;=168.2,M1127&lt;=10),'[1]Pricing Schedule'!$J$105,
IF(AND(I1127=38000,R1127&gt;123.4,R1127&lt;=168.2,M1127&gt;10),'[1]Pricing Schedule'!$J$113,
IF(AND(I1127=38000,R1127&gt;168.2,R1127&lt;=336.4,M1127&lt;=10),('[1]Pricing Schedule'!$J$105),
IF(AND(I1127=38000,R1127&gt;168.2,R1127&lt;=336.4,M1127&gt;10),('[1]Pricing Schedule'!$J$113),
IF(AND(I1127=38000,R1127&gt;336.4,R1127&lt;=504.6,M1127&lt;=10),('[1]Pricing Schedule'!$J$105),
IF(AND(I1127=38000,R1127&gt;336.4,R1127&lt;=504.6,M1127&gt;10),('[1]Pricing Schedule'!$J$113),
IF(AND(I1127=38000,R1127&gt;504.6,R1127&lt;=672.8,M1127&lt;=10),('[1]Pricing Schedule'!$J$105),
IF(AND(I1127=38000,R1127&gt;504.6,R1127&lt;=672.8,M1127&gt;10),('[1]Pricing Schedule'!$J$113),
IF(AND(I1127=110000,R1127&lt;=12.8,M1127&gt;2),'[1]Pricing Schedule'!$J$63,
IF(AND(I1127=110000,R1127&lt;=12.8,M1127&lt;=2),'[1]Pricing Schedule'!$J$97,
IF(AND(I1127=110000,R1127&gt;12.8,R1127&lt;=22.8,M1127&gt;3),'[1]Pricing Schedule'!$J$72,
IF(AND(I1127=110000,R1127&gt;12.8,R1127&lt;=22.8,M1127&lt;=3),'[1]Pricing Schedule'!$J$97,
IF(AND(I1127=110000,R1127&gt;22.8,R1127&lt;=30.2),'[1]Pricing Schedule'!$J$81,
IF(AND(I1127=110000,R1127&gt;30.2,R1127&lt;=45.9),'[1]Pricing Schedule'!$J$90,
IF(AND(I1127=110000,R1127&gt;45.9,R1127&lt;=123.4),'[1]Pricing Schedule'!$J$97,
IF(AND(I1127=110000,R1127&gt;123.4,R1127&lt;=168.2,M1127&lt;=10),'[1]Pricing Schedule'!$J$105,
IF(AND(I1127=110000,R1127&gt;123.4,R1127&lt;=168.2,M1127&gt;10),'[1]Pricing Schedule'!$J$113,
IF(AND(I1127=110000,R1127&gt;168.2,R1127&lt;=336.2,M1127&lt;=10),('[1]Pricing Schedule'!$J$105),
IF(AND(I1127=110000,R1127&gt;168.2,R1127&lt;=336.2,M1127&gt;10),('[1]Pricing Schedule'!$J$113),
IF(AND(I1127=110000,R1127&gt;336.4,R1127&lt;=504.6,M1127&lt;=10),('[1]Pricing Schedule'!$J$105),
IF(AND(I1127=110000,R1127&gt;336.4,R1127&lt;=504.6,M1127&gt;10),('[1]Pricing Schedule'!$J$113),
IF(AND(I1127=110000,R1127&gt;504.6,R1127&lt;=672.8,M1127&lt;=10),('[1]Pricing Schedule'!$J$105),
IF(AND(I1127=110000,R1127&gt;504.6,R1127&lt;=672.8,M1127&gt;10),('[1]Pricing Schedule'!$J$113),
IF(AND(I1127=110000,R1127&gt;672.8,R1127&lt;=841,M1127&lt;=10),('[1]Pricing Schedule'!$J$105),
IF(AND(I1127=110000,R1127&gt;672.8,R1127&lt;=841,M1127&gt;10),('[1]Pricing Schedule'!$J$113),
IF(AND(I1127=110000,R1127&gt;1682,R1127&lt;=1850.2,M1127&lt;=10),('[1]Pricing Schedule'!$J$105),
IF(AND(I1127=110000,R1127&gt;1682,R1127&lt;=1850.2,M1127&gt;10),('[1]Pricing Schedule'!$J$113),
IF(AND(I1127=110000,R1127&gt;2018.4,R1127&lt;=2186.6,M1127&lt;=10),('[1]Pricing Schedule'!$J$105),
IF(AND(I1127=110000,R1127&gt;2018.4,R1127&lt;=2186.6,M1127&gt;10),('[1]Pricing Schedule'!$J$113),999999999)))))))))))))))))))))))))))))))))))))))</f>
        <v>4</v>
      </c>
      <c r="U1127" s="40">
        <f t="shared" si="108"/>
        <v>26600</v>
      </c>
      <c r="V1127" s="41">
        <f t="shared" si="109"/>
        <v>37.593984962406012</v>
      </c>
      <c r="Y1127" s="23">
        <v>659</v>
      </c>
      <c r="Z1127" s="23">
        <v>178</v>
      </c>
      <c r="AD1127" s="13"/>
      <c r="AE1127" s="13"/>
      <c r="AF1127" s="13"/>
      <c r="AR1127" s="35"/>
    </row>
    <row r="1128" spans="1:44">
      <c r="A1128" s="23">
        <v>1129</v>
      </c>
      <c r="B1128" s="23">
        <v>1129</v>
      </c>
      <c r="C1128" s="23" t="s">
        <v>1658</v>
      </c>
      <c r="D1128" s="23" t="s">
        <v>168</v>
      </c>
      <c r="E1128" s="23" t="s">
        <v>168</v>
      </c>
      <c r="F1128" s="23" t="s">
        <v>529</v>
      </c>
      <c r="G1128" s="23" t="s">
        <v>530</v>
      </c>
      <c r="H1128" s="23" t="s">
        <v>113</v>
      </c>
      <c r="I1128" s="13">
        <v>38000</v>
      </c>
      <c r="J1128" s="13">
        <v>38000</v>
      </c>
      <c r="K1128" s="23" t="s">
        <v>119</v>
      </c>
      <c r="L1128" s="24">
        <v>11.439</v>
      </c>
      <c r="M1128" s="37">
        <f t="shared" si="104"/>
        <v>12</v>
      </c>
      <c r="N1128" s="24">
        <v>0.47099999999999997</v>
      </c>
      <c r="O1128" s="13">
        <v>2</v>
      </c>
      <c r="P1128" s="36">
        <f t="shared" si="105"/>
        <v>0.47099999999999997</v>
      </c>
      <c r="Q1128" s="38">
        <f t="shared" si="106"/>
        <v>4.2</v>
      </c>
      <c r="R1128" s="37">
        <f t="shared" si="107"/>
        <v>4.2</v>
      </c>
      <c r="S1128" s="39">
        <f>IF(AND(I1128=38000,R1128&lt;=4.5,M1128&gt;8),'[1]Pricing Schedule'!$F$8+('[1]Pricing Schedule'!$F$9*M1128),
IF(AND(I1128=38000,R1128&lt;=4.5,M1128&lt;=8),'[1]Pricing Schedule'!$F$34+('[1]Pricing Schedule'!$F$36*M1128),
IF(AND(I1128=38000,R1128&gt;4.5,R1128&lt;=9,M1128&gt;8),'[1]Pricing Schedule'!$F$17+('[1]Pricing Schedule'!$F$18*M1128),
IF(AND(I1128=38000,R1128&gt;4.5,R1128&lt;=9,M1128&lt;=8),'[1]Pricing Schedule'!$F$34+('[1]Pricing Schedule'!$F$36*M1128),
IF(AND(I1128=38000,R1128&gt;9,R1128&lt;=12.8,M1128&gt;8),'[1]Pricing Schedule'!$F$26+('[1]Pricing Schedule'!$F$27*M1128),
IF(AND(I1128=38000,R1128&gt;9,R1128&lt;=12.8,M1128&lt;=8),'[1]Pricing Schedule'!$F$34+('[1]Pricing Schedule'!$F$36*M1128),
IF(AND(I1128=38000,R1128&gt;12.8,R1128&lt;=22.8),'[1]Pricing Schedule'!$F$34+('[1]Pricing Schedule'!$F$36*M1128),
IF(AND(I1128=38000,R1128&gt;22.8,R1128&lt;=30.2),'[1]Pricing Schedule'!$F$43+('[1]Pricing Schedule'!$F$45*M1128),
IF(AND(I1128=38000,R1128&gt;30.2,R1128&lt;=45.9),'[1]Pricing Schedule'!$F$52+('[1]Pricing Schedule'!$F$54*M1128),
IF(AND(I1128=38000,R1128&gt;45.9,R1128&lt;=123.4),'[1]Pricing Schedule'!$F$96+('[1]Pricing Schedule'!$F$97*M1128),
IF(AND(I1128=38000,R1128&gt;123.4,R1128&lt;=168.2,M1128&lt;=10),'[1]Pricing Schedule'!$F$103+('[1]Pricing Schedule'!$F$105*M1128),
IF(AND(I1128=38000,R1128&gt;123.4,R1128&lt;=168.2,M1128&gt;10),'[1]Pricing Schedule'!$F$111+('[1]Pricing Schedule'!$F$113*M1128),
IF(AND(I1128=38000,R1128&gt;157.4,R1128&lt;=336.4,M1128&lt;=10),('[1]Pricing Schedule'!$F$103+('[1]Pricing Schedule'!$F$105*M1128))*2,
IF(AND(I1128=38000,R1128&gt;157.4,R1128&lt;=336.4,M1128&gt;10),('[1]Pricing Schedule'!$F$111+('[1]Pricing Schedule'!$F$113*M1128))*2,
IF(AND(I1128=38000,R1128&gt;314.8,R1128&lt;=504.6,M1128&lt;=10),('[1]Pricing Schedule'!$F$103+('[1]Pricing Schedule'!$F$105*M1128))*3,
IF(AND(I1128=38000,R1128&gt;314.8,R1128&lt;=504.6,M1128&gt;10),('[1]Pricing Schedule'!$F$111+('[1]Pricing Schedule'!$F$113*M1128))*3,
IF(AND(I1128=38000,R1128&gt;472.2,R1128&lt;=672.8,M1128&lt;=10),('[1]Pricing Schedule'!$F$103+('[1]Pricing Schedule'!$F$105*M1128))*4,
IF(AND(I1128=38000,R1128&gt;472.2,R1128&lt;=672.8,M1128&gt;10),('[1]Pricing Schedule'!$F$111+('[1]Pricing Schedule'!$F$113*M1128))*4,
IF(AND(I1128=110000,R1128&lt;=12.8,M1128&gt;2),'[1]Pricing Schedule'!$F$62+('[1]Pricing Schedule'!$F$63*M1128),
IF(AND(I1128=110000,R1128&lt;=12.8,M1128&lt;=2),'[1]Pricing Schedule'!$F$96+('[1]Pricing Schedule'!$F$97*M1128),
IF(AND(I1128=110000,R1128&gt;12.8,R1128&lt;=22.8,M1128&gt;3),'[1]Pricing Schedule'!$F$71+('[1]Pricing Schedule'!$F$72*M1128),
IF(AND(I1128=110000,R1128&gt;12.8,R1128&lt;=22.8,M1128&lt;=3),'[1]Pricing Schedule'!$F$96+('[1]Pricing Schedule'!$F$97*M1128),
IF(AND(I1128=110000,R1128&gt;22.8,R1128&lt;=30.2),'[1]Pricing Schedule'!$F$80+('[1]Pricing Schedule'!$F$81*M1128),
IF(AND(I1128=110000,R1128&gt;30.2,R1128&lt;=45.9),'[1]Pricing Schedule'!$F$89+('[1]Pricing Schedule'!$F$90*M1128),
IF(AND(I1128=110000,R1128&gt;45.9,R1128&lt;=123.4),'[1]Pricing Schedule'!$F$96+('[1]Pricing Schedule'!$F$97*M1128),
IF(AND(I1128=110000,R1128&gt;123.4,R1128&lt;=168.2,M1128&lt;=10),'[1]Pricing Schedule'!$F$103+('[1]Pricing Schedule'!$F$105*M1128),
IF(AND(I1128=110000,R1128&gt;123.4,R1128&lt;=168.2,M1128&gt;10),'[1]Pricing Schedule'!$F$111+('[1]Pricing Schedule'!$F$113*M1128),
IF(AND(I1128=110000,R1128&gt;168.2,R1128&lt;=336.4,M1128&lt;=10),('[1]Pricing Schedule'!$F$103+('[1]Pricing Schedule'!$F$105*M1128))*2,
IF(AND(I1128=110000,R1128&gt;168.2,R1128&lt;=336.4,M1128&gt;10),('[1]Pricing Schedule'!$F$111+('[1]Pricing Schedule'!$F$113*M1128))*2,
IF(AND(I1128=110000,R1128&gt;336.4,R1128&lt;=504.6,M1128&lt;=10),('[1]Pricing Schedule'!$F$103+('[1]Pricing Schedule'!$F$105*M1128))*3,
IF(AND(I1128=110000,R1128&gt;336.4,R1128&lt;=504.6,M1128&gt;10),('[1]Pricing Schedule'!$F$111+('[1]Pricing Schedule'!$F$113*M1128))*3,
IF(AND(I1128=110000,R1128&gt;504.6,R1128&lt;=672.8,M1128&lt;=10),('[1]Pricing Schedule'!$F$103+('[1]Pricing Schedule'!$F$105*M1128))*4,
IF(AND(I1128=110000,R1128&gt;504.6,R1128&lt;=672.8,M1128&gt;10),('[1]Pricing Schedule'!$F$111+('[1]Pricing Schedule'!$F$113*M1128))*4,
IF(AND(I1128=110000,R1128&gt;672.8,R1128&lt;=841,M1128&lt;=10),('[1]Pricing Schedule'!$F$103+('[1]Pricing Schedule'!$F$105*M1128))*5,
IF(AND(I1128=110000,R1128&gt;672.8,R1128&lt;=841,M1128&gt;10),('[1]Pricing Schedule'!$F$111+('[1]Pricing Schedule'!$F$113*M1128))*5,
IF(AND(I1128=110000,R1128&gt;672.8,R1128&lt;=841,M1128&lt;=10),('[1]Pricing Schedule'!$F$103+('[1]Pricing Schedule'!$F$105*M1128))*5,
IF(AND(I1128=110000,R1128&gt;672.8,R1128&lt;=841,M1128&gt;10),('[1]Pricing Schedule'!$F$111+('[1]Pricing Schedule'!$F$113*M1128))*5,
IF(AND(I1128=110000,R1128&gt;1345.6,R1128&lt;=1513.8,M1128&lt;=10),('[1]Pricing Schedule'!$F$103+('[1]Pricing Schedule'!$F$105*M1128))*9,
IF(AND(I1128=110000,R1128&gt;1345.6,R1128&lt;=1513.8,M1128&gt;10),('[1]Pricing Schedule'!$F$111+('[1]Pricing Schedule'!$F$113*M1128))*9,
9999999999)))))))))))))))))))))))))))))))))))))))</f>
        <v>1492540</v>
      </c>
      <c r="T1128" s="21">
        <f>IF(AND(I1128=38000,R1128&lt;=4.5,M1128&gt;8),'[1]Pricing Schedule'!$J$9,
IF(AND(I1128=38000,R1128&lt;=4.5,M1128&lt;=8),'[1]Pricing Schedule'!$J$36,
IF(AND(I1128=38000,R1128&gt;4.5,R1128&lt;=9,M1128&gt;8),'[1]Pricing Schedule'!$J$18,
IF(AND(I1128=38000,R1128&gt;4.5,R1128&lt;=9,M1128&lt;=8),'[1]Pricing Schedule'!$J$36,
IF(AND(I1128=38000,R1128&gt;9,R1128&lt;=12.8,M1128&gt;8),'[1]Pricing Schedule'!$J$27,
IF(AND(I1128=38000,R1128&gt;9,R1128&lt;=12.8,M1128&lt;=8),'[1]Pricing Schedule'!$J$36,
IF(AND(I1128=38000,R1128&gt;12.8,R1128&lt;=22.8),'[1]Pricing Schedule'!$J$36,
IF(AND(I1128=38000,R1128&gt;22.8,R1128&lt;=30.2),'[1]Pricing Schedule'!$J$45,
IF(AND(I1128=38000,R1128&gt;30.2,R1128&lt;=45.9),'[1]Pricing Schedule'!$J$54,
IF(AND(I1128=38000,R1128&gt;45.9,R1128&lt;=123.4),'[1]Pricing Schedule'!$J$97,
IF(AND(I1128=38000,R1128&gt;123.4,R1128&lt;=168.2,M1128&lt;=10),'[1]Pricing Schedule'!$J$105,
IF(AND(I1128=38000,R1128&gt;123.4,R1128&lt;=168.2,M1128&gt;10),'[1]Pricing Schedule'!$J$113,
IF(AND(I1128=38000,R1128&gt;168.2,R1128&lt;=336.4,M1128&lt;=10),('[1]Pricing Schedule'!$J$105),
IF(AND(I1128=38000,R1128&gt;168.2,R1128&lt;=336.4,M1128&gt;10),('[1]Pricing Schedule'!$J$113),
IF(AND(I1128=38000,R1128&gt;336.4,R1128&lt;=504.6,M1128&lt;=10),('[1]Pricing Schedule'!$J$105),
IF(AND(I1128=38000,R1128&gt;336.4,R1128&lt;=504.6,M1128&gt;10),('[1]Pricing Schedule'!$J$113),
IF(AND(I1128=38000,R1128&gt;504.6,R1128&lt;=672.8,M1128&lt;=10),('[1]Pricing Schedule'!$J$105),
IF(AND(I1128=38000,R1128&gt;504.6,R1128&lt;=672.8,M1128&gt;10),('[1]Pricing Schedule'!$J$113),
IF(AND(I1128=110000,R1128&lt;=12.8,M1128&gt;2),'[1]Pricing Schedule'!$J$63,
IF(AND(I1128=110000,R1128&lt;=12.8,M1128&lt;=2),'[1]Pricing Schedule'!$J$97,
IF(AND(I1128=110000,R1128&gt;12.8,R1128&lt;=22.8,M1128&gt;3),'[1]Pricing Schedule'!$J$72,
IF(AND(I1128=110000,R1128&gt;12.8,R1128&lt;=22.8,M1128&lt;=3),'[1]Pricing Schedule'!$J$97,
IF(AND(I1128=110000,R1128&gt;22.8,R1128&lt;=30.2),'[1]Pricing Schedule'!$J$81,
IF(AND(I1128=110000,R1128&gt;30.2,R1128&lt;=45.9),'[1]Pricing Schedule'!$J$90,
IF(AND(I1128=110000,R1128&gt;45.9,R1128&lt;=123.4),'[1]Pricing Schedule'!$J$97,
IF(AND(I1128=110000,R1128&gt;123.4,R1128&lt;=168.2,M1128&lt;=10),'[1]Pricing Schedule'!$J$105,
IF(AND(I1128=110000,R1128&gt;123.4,R1128&lt;=168.2,M1128&gt;10),'[1]Pricing Schedule'!$J$113,
IF(AND(I1128=110000,R1128&gt;168.2,R1128&lt;=336.2,M1128&lt;=10),('[1]Pricing Schedule'!$J$105),
IF(AND(I1128=110000,R1128&gt;168.2,R1128&lt;=336.2,M1128&gt;10),('[1]Pricing Schedule'!$J$113),
IF(AND(I1128=110000,R1128&gt;336.4,R1128&lt;=504.6,M1128&lt;=10),('[1]Pricing Schedule'!$J$105),
IF(AND(I1128=110000,R1128&gt;336.4,R1128&lt;=504.6,M1128&gt;10),('[1]Pricing Schedule'!$J$113),
IF(AND(I1128=110000,R1128&gt;504.6,R1128&lt;=672.8,M1128&lt;=10),('[1]Pricing Schedule'!$J$105),
IF(AND(I1128=110000,R1128&gt;504.6,R1128&lt;=672.8,M1128&gt;10),('[1]Pricing Schedule'!$J$113),
IF(AND(I1128=110000,R1128&gt;672.8,R1128&lt;=841,M1128&lt;=10),('[1]Pricing Schedule'!$J$105),
IF(AND(I1128=110000,R1128&gt;672.8,R1128&lt;=841,M1128&gt;10),('[1]Pricing Schedule'!$J$113),
IF(AND(I1128=110000,R1128&gt;1682,R1128&lt;=1850.2,M1128&lt;=10),('[1]Pricing Schedule'!$J$105),
IF(AND(I1128=110000,R1128&gt;1682,R1128&lt;=1850.2,M1128&gt;10),('[1]Pricing Schedule'!$J$113),
IF(AND(I1128=110000,R1128&gt;2018.4,R1128&lt;=2186.6,M1128&lt;=10),('[1]Pricing Schedule'!$J$105),
IF(AND(I1128=110000,R1128&gt;2018.4,R1128&lt;=2186.6,M1128&gt;10),('[1]Pricing Schedule'!$J$113),999999999)))))))))))))))))))))))))))))))))))))))</f>
        <v>1</v>
      </c>
      <c r="U1128" s="40">
        <f t="shared" si="108"/>
        <v>355366.66666666663</v>
      </c>
      <c r="V1128" s="41">
        <f t="shared" si="109"/>
        <v>2.8139949348091173</v>
      </c>
      <c r="Y1128" s="23">
        <v>151</v>
      </c>
      <c r="Z1128" s="23">
        <v>233</v>
      </c>
      <c r="AD1128" s="13"/>
      <c r="AE1128" s="13"/>
      <c r="AF1128" s="13"/>
      <c r="AR1128" s="35"/>
    </row>
    <row r="1129" spans="1:44">
      <c r="A1129" s="23">
        <v>1130</v>
      </c>
      <c r="B1129" s="23">
        <v>1130</v>
      </c>
      <c r="C1129" s="23" t="s">
        <v>1659</v>
      </c>
      <c r="D1129" s="23" t="s">
        <v>168</v>
      </c>
      <c r="E1129" s="23" t="s">
        <v>168</v>
      </c>
      <c r="F1129" s="23" t="s">
        <v>872</v>
      </c>
      <c r="G1129" s="23" t="s">
        <v>873</v>
      </c>
      <c r="H1129" s="23" t="s">
        <v>113</v>
      </c>
      <c r="I1129" s="13">
        <v>38000</v>
      </c>
      <c r="J1129" s="13">
        <v>38000</v>
      </c>
      <c r="K1129" s="23" t="s">
        <v>119</v>
      </c>
      <c r="L1129" s="24">
        <v>10.177</v>
      </c>
      <c r="M1129" s="37">
        <f t="shared" si="104"/>
        <v>11</v>
      </c>
      <c r="N1129" s="24">
        <v>0.77200000000000002</v>
      </c>
      <c r="O1129" s="13">
        <v>2</v>
      </c>
      <c r="P1129" s="36">
        <f t="shared" si="105"/>
        <v>0.57899999999999996</v>
      </c>
      <c r="Q1129" s="38">
        <f t="shared" si="106"/>
        <v>4.2</v>
      </c>
      <c r="R1129" s="37">
        <f t="shared" si="107"/>
        <v>4.2</v>
      </c>
      <c r="S1129" s="39">
        <f>IF(AND(I1129=38000,R1129&lt;=4.5,M1129&gt;8),'[1]Pricing Schedule'!$F$8+('[1]Pricing Schedule'!$F$9*M1129),
IF(AND(I1129=38000,R1129&lt;=4.5,M1129&lt;=8),'[1]Pricing Schedule'!$F$34+('[1]Pricing Schedule'!$F$36*M1129),
IF(AND(I1129=38000,R1129&gt;4.5,R1129&lt;=9,M1129&gt;8),'[1]Pricing Schedule'!$F$17+('[1]Pricing Schedule'!$F$18*M1129),
IF(AND(I1129=38000,R1129&gt;4.5,R1129&lt;=9,M1129&lt;=8),'[1]Pricing Schedule'!$F$34+('[1]Pricing Schedule'!$F$36*M1129),
IF(AND(I1129=38000,R1129&gt;9,R1129&lt;=12.8,M1129&gt;8),'[1]Pricing Schedule'!$F$26+('[1]Pricing Schedule'!$F$27*M1129),
IF(AND(I1129=38000,R1129&gt;9,R1129&lt;=12.8,M1129&lt;=8),'[1]Pricing Schedule'!$F$34+('[1]Pricing Schedule'!$F$36*M1129),
IF(AND(I1129=38000,R1129&gt;12.8,R1129&lt;=22.8),'[1]Pricing Schedule'!$F$34+('[1]Pricing Schedule'!$F$36*M1129),
IF(AND(I1129=38000,R1129&gt;22.8,R1129&lt;=30.2),'[1]Pricing Schedule'!$F$43+('[1]Pricing Schedule'!$F$45*M1129),
IF(AND(I1129=38000,R1129&gt;30.2,R1129&lt;=45.9),'[1]Pricing Schedule'!$F$52+('[1]Pricing Schedule'!$F$54*M1129),
IF(AND(I1129=38000,R1129&gt;45.9,R1129&lt;=123.4),'[1]Pricing Schedule'!$F$96+('[1]Pricing Schedule'!$F$97*M1129),
IF(AND(I1129=38000,R1129&gt;123.4,R1129&lt;=168.2,M1129&lt;=10),'[1]Pricing Schedule'!$F$103+('[1]Pricing Schedule'!$F$105*M1129),
IF(AND(I1129=38000,R1129&gt;123.4,R1129&lt;=168.2,M1129&gt;10),'[1]Pricing Schedule'!$F$111+('[1]Pricing Schedule'!$F$113*M1129),
IF(AND(I1129=38000,R1129&gt;157.4,R1129&lt;=336.4,M1129&lt;=10),('[1]Pricing Schedule'!$F$103+('[1]Pricing Schedule'!$F$105*M1129))*2,
IF(AND(I1129=38000,R1129&gt;157.4,R1129&lt;=336.4,M1129&gt;10),('[1]Pricing Schedule'!$F$111+('[1]Pricing Schedule'!$F$113*M1129))*2,
IF(AND(I1129=38000,R1129&gt;314.8,R1129&lt;=504.6,M1129&lt;=10),('[1]Pricing Schedule'!$F$103+('[1]Pricing Schedule'!$F$105*M1129))*3,
IF(AND(I1129=38000,R1129&gt;314.8,R1129&lt;=504.6,M1129&gt;10),('[1]Pricing Schedule'!$F$111+('[1]Pricing Schedule'!$F$113*M1129))*3,
IF(AND(I1129=38000,R1129&gt;472.2,R1129&lt;=672.8,M1129&lt;=10),('[1]Pricing Schedule'!$F$103+('[1]Pricing Schedule'!$F$105*M1129))*4,
IF(AND(I1129=38000,R1129&gt;472.2,R1129&lt;=672.8,M1129&gt;10),('[1]Pricing Schedule'!$F$111+('[1]Pricing Schedule'!$F$113*M1129))*4,
IF(AND(I1129=110000,R1129&lt;=12.8,M1129&gt;2),'[1]Pricing Schedule'!$F$62+('[1]Pricing Schedule'!$F$63*M1129),
IF(AND(I1129=110000,R1129&lt;=12.8,M1129&lt;=2),'[1]Pricing Schedule'!$F$96+('[1]Pricing Schedule'!$F$97*M1129),
IF(AND(I1129=110000,R1129&gt;12.8,R1129&lt;=22.8,M1129&gt;3),'[1]Pricing Schedule'!$F$71+('[1]Pricing Schedule'!$F$72*M1129),
IF(AND(I1129=110000,R1129&gt;12.8,R1129&lt;=22.8,M1129&lt;=3),'[1]Pricing Schedule'!$F$96+('[1]Pricing Schedule'!$F$97*M1129),
IF(AND(I1129=110000,R1129&gt;22.8,R1129&lt;=30.2),'[1]Pricing Schedule'!$F$80+('[1]Pricing Schedule'!$F$81*M1129),
IF(AND(I1129=110000,R1129&gt;30.2,R1129&lt;=45.9),'[1]Pricing Schedule'!$F$89+('[1]Pricing Schedule'!$F$90*M1129),
IF(AND(I1129=110000,R1129&gt;45.9,R1129&lt;=123.4),'[1]Pricing Schedule'!$F$96+('[1]Pricing Schedule'!$F$97*M1129),
IF(AND(I1129=110000,R1129&gt;123.4,R1129&lt;=168.2,M1129&lt;=10),'[1]Pricing Schedule'!$F$103+('[1]Pricing Schedule'!$F$105*M1129),
IF(AND(I1129=110000,R1129&gt;123.4,R1129&lt;=168.2,M1129&gt;10),'[1]Pricing Schedule'!$F$111+('[1]Pricing Schedule'!$F$113*M1129),
IF(AND(I1129=110000,R1129&gt;168.2,R1129&lt;=336.4,M1129&lt;=10),('[1]Pricing Schedule'!$F$103+('[1]Pricing Schedule'!$F$105*M1129))*2,
IF(AND(I1129=110000,R1129&gt;168.2,R1129&lt;=336.4,M1129&gt;10),('[1]Pricing Schedule'!$F$111+('[1]Pricing Schedule'!$F$113*M1129))*2,
IF(AND(I1129=110000,R1129&gt;336.4,R1129&lt;=504.6,M1129&lt;=10),('[1]Pricing Schedule'!$F$103+('[1]Pricing Schedule'!$F$105*M1129))*3,
IF(AND(I1129=110000,R1129&gt;336.4,R1129&lt;=504.6,M1129&gt;10),('[1]Pricing Schedule'!$F$111+('[1]Pricing Schedule'!$F$113*M1129))*3,
IF(AND(I1129=110000,R1129&gt;504.6,R1129&lt;=672.8,M1129&lt;=10),('[1]Pricing Schedule'!$F$103+('[1]Pricing Schedule'!$F$105*M1129))*4,
IF(AND(I1129=110000,R1129&gt;504.6,R1129&lt;=672.8,M1129&gt;10),('[1]Pricing Schedule'!$F$111+('[1]Pricing Schedule'!$F$113*M1129))*4,
IF(AND(I1129=110000,R1129&gt;672.8,R1129&lt;=841,M1129&lt;=10),('[1]Pricing Schedule'!$F$103+('[1]Pricing Schedule'!$F$105*M1129))*5,
IF(AND(I1129=110000,R1129&gt;672.8,R1129&lt;=841,M1129&gt;10),('[1]Pricing Schedule'!$F$111+('[1]Pricing Schedule'!$F$113*M1129))*5,
IF(AND(I1129=110000,R1129&gt;672.8,R1129&lt;=841,M1129&lt;=10),('[1]Pricing Schedule'!$F$103+('[1]Pricing Schedule'!$F$105*M1129))*5,
IF(AND(I1129=110000,R1129&gt;672.8,R1129&lt;=841,M1129&gt;10),('[1]Pricing Schedule'!$F$111+('[1]Pricing Schedule'!$F$113*M1129))*5,
IF(AND(I1129=110000,R1129&gt;1345.6,R1129&lt;=1513.8,M1129&lt;=10),('[1]Pricing Schedule'!$F$103+('[1]Pricing Schedule'!$F$105*M1129))*9,
IF(AND(I1129=110000,R1129&gt;1345.6,R1129&lt;=1513.8,M1129&gt;10),('[1]Pricing Schedule'!$F$111+('[1]Pricing Schedule'!$F$113*M1129))*9,
9999999999)))))))))))))))))))))))))))))))))))))))</f>
        <v>1439840</v>
      </c>
      <c r="T1129" s="21">
        <f>IF(AND(I1129=38000,R1129&lt;=4.5,M1129&gt;8),'[1]Pricing Schedule'!$J$9,
IF(AND(I1129=38000,R1129&lt;=4.5,M1129&lt;=8),'[1]Pricing Schedule'!$J$36,
IF(AND(I1129=38000,R1129&gt;4.5,R1129&lt;=9,M1129&gt;8),'[1]Pricing Schedule'!$J$18,
IF(AND(I1129=38000,R1129&gt;4.5,R1129&lt;=9,M1129&lt;=8),'[1]Pricing Schedule'!$J$36,
IF(AND(I1129=38000,R1129&gt;9,R1129&lt;=12.8,M1129&gt;8),'[1]Pricing Schedule'!$J$27,
IF(AND(I1129=38000,R1129&gt;9,R1129&lt;=12.8,M1129&lt;=8),'[1]Pricing Schedule'!$J$36,
IF(AND(I1129=38000,R1129&gt;12.8,R1129&lt;=22.8),'[1]Pricing Schedule'!$J$36,
IF(AND(I1129=38000,R1129&gt;22.8,R1129&lt;=30.2),'[1]Pricing Schedule'!$J$45,
IF(AND(I1129=38000,R1129&gt;30.2,R1129&lt;=45.9),'[1]Pricing Schedule'!$J$54,
IF(AND(I1129=38000,R1129&gt;45.9,R1129&lt;=123.4),'[1]Pricing Schedule'!$J$97,
IF(AND(I1129=38000,R1129&gt;123.4,R1129&lt;=168.2,M1129&lt;=10),'[1]Pricing Schedule'!$J$105,
IF(AND(I1129=38000,R1129&gt;123.4,R1129&lt;=168.2,M1129&gt;10),'[1]Pricing Schedule'!$J$113,
IF(AND(I1129=38000,R1129&gt;168.2,R1129&lt;=336.4,M1129&lt;=10),('[1]Pricing Schedule'!$J$105),
IF(AND(I1129=38000,R1129&gt;168.2,R1129&lt;=336.4,M1129&gt;10),('[1]Pricing Schedule'!$J$113),
IF(AND(I1129=38000,R1129&gt;336.4,R1129&lt;=504.6,M1129&lt;=10),('[1]Pricing Schedule'!$J$105),
IF(AND(I1129=38000,R1129&gt;336.4,R1129&lt;=504.6,M1129&gt;10),('[1]Pricing Schedule'!$J$113),
IF(AND(I1129=38000,R1129&gt;504.6,R1129&lt;=672.8,M1129&lt;=10),('[1]Pricing Schedule'!$J$105),
IF(AND(I1129=38000,R1129&gt;504.6,R1129&lt;=672.8,M1129&gt;10),('[1]Pricing Schedule'!$J$113),
IF(AND(I1129=110000,R1129&lt;=12.8,M1129&gt;2),'[1]Pricing Schedule'!$J$63,
IF(AND(I1129=110000,R1129&lt;=12.8,M1129&lt;=2),'[1]Pricing Schedule'!$J$97,
IF(AND(I1129=110000,R1129&gt;12.8,R1129&lt;=22.8,M1129&gt;3),'[1]Pricing Schedule'!$J$72,
IF(AND(I1129=110000,R1129&gt;12.8,R1129&lt;=22.8,M1129&lt;=3),'[1]Pricing Schedule'!$J$97,
IF(AND(I1129=110000,R1129&gt;22.8,R1129&lt;=30.2),'[1]Pricing Schedule'!$J$81,
IF(AND(I1129=110000,R1129&gt;30.2,R1129&lt;=45.9),'[1]Pricing Schedule'!$J$90,
IF(AND(I1129=110000,R1129&gt;45.9,R1129&lt;=123.4),'[1]Pricing Schedule'!$J$97,
IF(AND(I1129=110000,R1129&gt;123.4,R1129&lt;=168.2,M1129&lt;=10),'[1]Pricing Schedule'!$J$105,
IF(AND(I1129=110000,R1129&gt;123.4,R1129&lt;=168.2,M1129&gt;10),'[1]Pricing Schedule'!$J$113,
IF(AND(I1129=110000,R1129&gt;168.2,R1129&lt;=336.2,M1129&lt;=10),('[1]Pricing Schedule'!$J$105),
IF(AND(I1129=110000,R1129&gt;168.2,R1129&lt;=336.2,M1129&gt;10),('[1]Pricing Schedule'!$J$113),
IF(AND(I1129=110000,R1129&gt;336.4,R1129&lt;=504.6,M1129&lt;=10),('[1]Pricing Schedule'!$J$105),
IF(AND(I1129=110000,R1129&gt;336.4,R1129&lt;=504.6,M1129&gt;10),('[1]Pricing Schedule'!$J$113),
IF(AND(I1129=110000,R1129&gt;504.6,R1129&lt;=672.8,M1129&lt;=10),('[1]Pricing Schedule'!$J$105),
IF(AND(I1129=110000,R1129&gt;504.6,R1129&lt;=672.8,M1129&gt;10),('[1]Pricing Schedule'!$J$113),
IF(AND(I1129=110000,R1129&gt;672.8,R1129&lt;=841,M1129&lt;=10),('[1]Pricing Schedule'!$J$105),
IF(AND(I1129=110000,R1129&gt;672.8,R1129&lt;=841,M1129&gt;10),('[1]Pricing Schedule'!$J$113),
IF(AND(I1129=110000,R1129&gt;1682,R1129&lt;=1850.2,M1129&lt;=10),('[1]Pricing Schedule'!$J$105),
IF(AND(I1129=110000,R1129&gt;1682,R1129&lt;=1850.2,M1129&gt;10),('[1]Pricing Schedule'!$J$113),
IF(AND(I1129=110000,R1129&gt;2018.4,R1129&lt;=2186.6,M1129&lt;=10),('[1]Pricing Schedule'!$J$105),
IF(AND(I1129=110000,R1129&gt;2018.4,R1129&lt;=2186.6,M1129&gt;10),('[1]Pricing Schedule'!$J$113),999999999)))))))))))))))))))))))))))))))))))))))</f>
        <v>1</v>
      </c>
      <c r="U1129" s="40">
        <f t="shared" si="108"/>
        <v>342819.04761904763</v>
      </c>
      <c r="V1129" s="41">
        <f t="shared" si="109"/>
        <v>2.9169907767529724</v>
      </c>
      <c r="Y1129" s="23">
        <v>18</v>
      </c>
      <c r="Z1129" s="23">
        <v>431</v>
      </c>
      <c r="AD1129" s="13"/>
      <c r="AE1129" s="13"/>
      <c r="AF1129" s="13"/>
      <c r="AR1129" s="35"/>
    </row>
    <row r="1130" spans="1:44">
      <c r="A1130" s="23">
        <v>1131</v>
      </c>
      <c r="B1130" s="23">
        <v>1131</v>
      </c>
      <c r="C1130" s="23" t="s">
        <v>1660</v>
      </c>
      <c r="D1130" s="23" t="s">
        <v>280</v>
      </c>
      <c r="E1130" s="23" t="s">
        <v>280</v>
      </c>
      <c r="F1130" s="23" t="s">
        <v>451</v>
      </c>
      <c r="G1130" s="23" t="s">
        <v>452</v>
      </c>
      <c r="H1130" s="23" t="s">
        <v>113</v>
      </c>
      <c r="I1130" s="13">
        <v>38000</v>
      </c>
      <c r="J1130" s="13">
        <v>38000</v>
      </c>
      <c r="K1130" s="13">
        <v>10000</v>
      </c>
      <c r="L1130" s="24">
        <v>9.9749999999999996</v>
      </c>
      <c r="M1130" s="37">
        <f t="shared" si="104"/>
        <v>10</v>
      </c>
      <c r="N1130" s="24">
        <v>1.502</v>
      </c>
      <c r="O1130" s="13">
        <v>2</v>
      </c>
      <c r="P1130" s="36">
        <f t="shared" si="105"/>
        <v>1.1265000000000001</v>
      </c>
      <c r="Q1130" s="38">
        <f t="shared" si="106"/>
        <v>12.600000000000001</v>
      </c>
      <c r="R1130" s="37">
        <f t="shared" si="107"/>
        <v>12.600000000000001</v>
      </c>
      <c r="S1130" s="39">
        <f>IF(AND(I1130=38000,R1130&lt;=4.5,M1130&gt;8),'[1]Pricing Schedule'!$F$8+('[1]Pricing Schedule'!$F$9*M1130),
IF(AND(I1130=38000,R1130&lt;=4.5,M1130&lt;=8),'[1]Pricing Schedule'!$F$34+('[1]Pricing Schedule'!$F$36*M1130),
IF(AND(I1130=38000,R1130&gt;4.5,R1130&lt;=9,M1130&gt;8),'[1]Pricing Schedule'!$F$17+('[1]Pricing Schedule'!$F$18*M1130),
IF(AND(I1130=38000,R1130&gt;4.5,R1130&lt;=9,M1130&lt;=8),'[1]Pricing Schedule'!$F$34+('[1]Pricing Schedule'!$F$36*M1130),
IF(AND(I1130=38000,R1130&gt;9,R1130&lt;=12.8,M1130&gt;8),'[1]Pricing Schedule'!$F$26+('[1]Pricing Schedule'!$F$27*M1130),
IF(AND(I1130=38000,R1130&gt;9,R1130&lt;=12.8,M1130&lt;=8),'[1]Pricing Schedule'!$F$34+('[1]Pricing Schedule'!$F$36*M1130),
IF(AND(I1130=38000,R1130&gt;12.8,R1130&lt;=22.8),'[1]Pricing Schedule'!$F$34+('[1]Pricing Schedule'!$F$36*M1130),
IF(AND(I1130=38000,R1130&gt;22.8,R1130&lt;=30.2),'[1]Pricing Schedule'!$F$43+('[1]Pricing Schedule'!$F$45*M1130),
IF(AND(I1130=38000,R1130&gt;30.2,R1130&lt;=45.9),'[1]Pricing Schedule'!$F$52+('[1]Pricing Schedule'!$F$54*M1130),
IF(AND(I1130=38000,R1130&gt;45.9,R1130&lt;=123.4),'[1]Pricing Schedule'!$F$96+('[1]Pricing Schedule'!$F$97*M1130),
IF(AND(I1130=38000,R1130&gt;123.4,R1130&lt;=168.2,M1130&lt;=10),'[1]Pricing Schedule'!$F$103+('[1]Pricing Schedule'!$F$105*M1130),
IF(AND(I1130=38000,R1130&gt;123.4,R1130&lt;=168.2,M1130&gt;10),'[1]Pricing Schedule'!$F$111+('[1]Pricing Schedule'!$F$113*M1130),
IF(AND(I1130=38000,R1130&gt;157.4,R1130&lt;=336.4,M1130&lt;=10),('[1]Pricing Schedule'!$F$103+('[1]Pricing Schedule'!$F$105*M1130))*2,
IF(AND(I1130=38000,R1130&gt;157.4,R1130&lt;=336.4,M1130&gt;10),('[1]Pricing Schedule'!$F$111+('[1]Pricing Schedule'!$F$113*M1130))*2,
IF(AND(I1130=38000,R1130&gt;314.8,R1130&lt;=504.6,M1130&lt;=10),('[1]Pricing Schedule'!$F$103+('[1]Pricing Schedule'!$F$105*M1130))*3,
IF(AND(I1130=38000,R1130&gt;314.8,R1130&lt;=504.6,M1130&gt;10),('[1]Pricing Schedule'!$F$111+('[1]Pricing Schedule'!$F$113*M1130))*3,
IF(AND(I1130=38000,R1130&gt;472.2,R1130&lt;=672.8,M1130&lt;=10),('[1]Pricing Schedule'!$F$103+('[1]Pricing Schedule'!$F$105*M1130))*4,
IF(AND(I1130=38000,R1130&gt;472.2,R1130&lt;=672.8,M1130&gt;10),('[1]Pricing Schedule'!$F$111+('[1]Pricing Schedule'!$F$113*M1130))*4,
IF(AND(I1130=110000,R1130&lt;=12.8,M1130&gt;2),'[1]Pricing Schedule'!$F$62+('[1]Pricing Schedule'!$F$63*M1130),
IF(AND(I1130=110000,R1130&lt;=12.8,M1130&lt;=2),'[1]Pricing Schedule'!$F$96+('[1]Pricing Schedule'!$F$97*M1130),
IF(AND(I1130=110000,R1130&gt;12.8,R1130&lt;=22.8,M1130&gt;3),'[1]Pricing Schedule'!$F$71+('[1]Pricing Schedule'!$F$72*M1130),
IF(AND(I1130=110000,R1130&gt;12.8,R1130&lt;=22.8,M1130&lt;=3),'[1]Pricing Schedule'!$F$96+('[1]Pricing Schedule'!$F$97*M1130),
IF(AND(I1130=110000,R1130&gt;22.8,R1130&lt;=30.2),'[1]Pricing Schedule'!$F$80+('[1]Pricing Schedule'!$F$81*M1130),
IF(AND(I1130=110000,R1130&gt;30.2,R1130&lt;=45.9),'[1]Pricing Schedule'!$F$89+('[1]Pricing Schedule'!$F$90*M1130),
IF(AND(I1130=110000,R1130&gt;45.9,R1130&lt;=123.4),'[1]Pricing Schedule'!$F$96+('[1]Pricing Schedule'!$F$97*M1130),
IF(AND(I1130=110000,R1130&gt;123.4,R1130&lt;=168.2,M1130&lt;=10),'[1]Pricing Schedule'!$F$103+('[1]Pricing Schedule'!$F$105*M1130),
IF(AND(I1130=110000,R1130&gt;123.4,R1130&lt;=168.2,M1130&gt;10),'[1]Pricing Schedule'!$F$111+('[1]Pricing Schedule'!$F$113*M1130),
IF(AND(I1130=110000,R1130&gt;168.2,R1130&lt;=336.4,M1130&lt;=10),('[1]Pricing Schedule'!$F$103+('[1]Pricing Schedule'!$F$105*M1130))*2,
IF(AND(I1130=110000,R1130&gt;168.2,R1130&lt;=336.4,M1130&gt;10),('[1]Pricing Schedule'!$F$111+('[1]Pricing Schedule'!$F$113*M1130))*2,
IF(AND(I1130=110000,R1130&gt;336.4,R1130&lt;=504.6,M1130&lt;=10),('[1]Pricing Schedule'!$F$103+('[1]Pricing Schedule'!$F$105*M1130))*3,
IF(AND(I1130=110000,R1130&gt;336.4,R1130&lt;=504.6,M1130&gt;10),('[1]Pricing Schedule'!$F$111+('[1]Pricing Schedule'!$F$113*M1130))*3,
IF(AND(I1130=110000,R1130&gt;504.6,R1130&lt;=672.8,M1130&lt;=10),('[1]Pricing Schedule'!$F$103+('[1]Pricing Schedule'!$F$105*M1130))*4,
IF(AND(I1130=110000,R1130&gt;504.6,R1130&lt;=672.8,M1130&gt;10),('[1]Pricing Schedule'!$F$111+('[1]Pricing Schedule'!$F$113*M1130))*4,
IF(AND(I1130=110000,R1130&gt;672.8,R1130&lt;=841,M1130&lt;=10),('[1]Pricing Schedule'!$F$103+('[1]Pricing Schedule'!$F$105*M1130))*5,
IF(AND(I1130=110000,R1130&gt;672.8,R1130&lt;=841,M1130&gt;10),('[1]Pricing Schedule'!$F$111+('[1]Pricing Schedule'!$F$113*M1130))*5,
IF(AND(I1130=110000,R1130&gt;672.8,R1130&lt;=841,M1130&lt;=10),('[1]Pricing Schedule'!$F$103+('[1]Pricing Schedule'!$F$105*M1130))*5,
IF(AND(I1130=110000,R1130&gt;672.8,R1130&lt;=841,M1130&gt;10),('[1]Pricing Schedule'!$F$111+('[1]Pricing Schedule'!$F$113*M1130))*5,
IF(AND(I1130=110000,R1130&gt;1345.6,R1130&lt;=1513.8,M1130&lt;=10),('[1]Pricing Schedule'!$F$103+('[1]Pricing Schedule'!$F$105*M1130))*9,
IF(AND(I1130=110000,R1130&gt;1345.6,R1130&lt;=1513.8,M1130&gt;10),('[1]Pricing Schedule'!$F$111+('[1]Pricing Schedule'!$F$113*M1130))*9,
9999999999)))))))))))))))))))))))))))))))))))))))</f>
        <v>1469550</v>
      </c>
      <c r="T1130" s="21">
        <f>IF(AND(I1130=38000,R1130&lt;=4.5,M1130&gt;8),'[1]Pricing Schedule'!$J$9,
IF(AND(I1130=38000,R1130&lt;=4.5,M1130&lt;=8),'[1]Pricing Schedule'!$J$36,
IF(AND(I1130=38000,R1130&gt;4.5,R1130&lt;=9,M1130&gt;8),'[1]Pricing Schedule'!$J$18,
IF(AND(I1130=38000,R1130&gt;4.5,R1130&lt;=9,M1130&lt;=8),'[1]Pricing Schedule'!$J$36,
IF(AND(I1130=38000,R1130&gt;9,R1130&lt;=12.8,M1130&gt;8),'[1]Pricing Schedule'!$J$27,
IF(AND(I1130=38000,R1130&gt;9,R1130&lt;=12.8,M1130&lt;=8),'[1]Pricing Schedule'!$J$36,
IF(AND(I1130=38000,R1130&gt;12.8,R1130&lt;=22.8),'[1]Pricing Schedule'!$J$36,
IF(AND(I1130=38000,R1130&gt;22.8,R1130&lt;=30.2),'[1]Pricing Schedule'!$J$45,
IF(AND(I1130=38000,R1130&gt;30.2,R1130&lt;=45.9),'[1]Pricing Schedule'!$J$54,
IF(AND(I1130=38000,R1130&gt;45.9,R1130&lt;=123.4),'[1]Pricing Schedule'!$J$97,
IF(AND(I1130=38000,R1130&gt;123.4,R1130&lt;=168.2,M1130&lt;=10),'[1]Pricing Schedule'!$J$105,
IF(AND(I1130=38000,R1130&gt;123.4,R1130&lt;=168.2,M1130&gt;10),'[1]Pricing Schedule'!$J$113,
IF(AND(I1130=38000,R1130&gt;168.2,R1130&lt;=336.4,M1130&lt;=10),('[1]Pricing Schedule'!$J$105),
IF(AND(I1130=38000,R1130&gt;168.2,R1130&lt;=336.4,M1130&gt;10),('[1]Pricing Schedule'!$J$113),
IF(AND(I1130=38000,R1130&gt;336.4,R1130&lt;=504.6,M1130&lt;=10),('[1]Pricing Schedule'!$J$105),
IF(AND(I1130=38000,R1130&gt;336.4,R1130&lt;=504.6,M1130&gt;10),('[1]Pricing Schedule'!$J$113),
IF(AND(I1130=38000,R1130&gt;504.6,R1130&lt;=672.8,M1130&lt;=10),('[1]Pricing Schedule'!$J$105),
IF(AND(I1130=38000,R1130&gt;504.6,R1130&lt;=672.8,M1130&gt;10),('[1]Pricing Schedule'!$J$113),
IF(AND(I1130=110000,R1130&lt;=12.8,M1130&gt;2),'[1]Pricing Schedule'!$J$63,
IF(AND(I1130=110000,R1130&lt;=12.8,M1130&lt;=2),'[1]Pricing Schedule'!$J$97,
IF(AND(I1130=110000,R1130&gt;12.8,R1130&lt;=22.8,M1130&gt;3),'[1]Pricing Schedule'!$J$72,
IF(AND(I1130=110000,R1130&gt;12.8,R1130&lt;=22.8,M1130&lt;=3),'[1]Pricing Schedule'!$J$97,
IF(AND(I1130=110000,R1130&gt;22.8,R1130&lt;=30.2),'[1]Pricing Schedule'!$J$81,
IF(AND(I1130=110000,R1130&gt;30.2,R1130&lt;=45.9),'[1]Pricing Schedule'!$J$90,
IF(AND(I1130=110000,R1130&gt;45.9,R1130&lt;=123.4),'[1]Pricing Schedule'!$J$97,
IF(AND(I1130=110000,R1130&gt;123.4,R1130&lt;=168.2,M1130&lt;=10),'[1]Pricing Schedule'!$J$105,
IF(AND(I1130=110000,R1130&gt;123.4,R1130&lt;=168.2,M1130&gt;10),'[1]Pricing Schedule'!$J$113,
IF(AND(I1130=110000,R1130&gt;168.2,R1130&lt;=336.2,M1130&lt;=10),('[1]Pricing Schedule'!$J$105),
IF(AND(I1130=110000,R1130&gt;168.2,R1130&lt;=336.2,M1130&gt;10),('[1]Pricing Schedule'!$J$113),
IF(AND(I1130=110000,R1130&gt;336.4,R1130&lt;=504.6,M1130&lt;=10),('[1]Pricing Schedule'!$J$105),
IF(AND(I1130=110000,R1130&gt;336.4,R1130&lt;=504.6,M1130&gt;10),('[1]Pricing Schedule'!$J$113),
IF(AND(I1130=110000,R1130&gt;504.6,R1130&lt;=672.8,M1130&lt;=10),('[1]Pricing Schedule'!$J$105),
IF(AND(I1130=110000,R1130&gt;504.6,R1130&lt;=672.8,M1130&gt;10),('[1]Pricing Schedule'!$J$113),
IF(AND(I1130=110000,R1130&gt;672.8,R1130&lt;=841,M1130&lt;=10),('[1]Pricing Schedule'!$J$105),
IF(AND(I1130=110000,R1130&gt;672.8,R1130&lt;=841,M1130&gt;10),('[1]Pricing Schedule'!$J$113),
IF(AND(I1130=110000,R1130&gt;1682,R1130&lt;=1850.2,M1130&lt;=10),('[1]Pricing Schedule'!$J$105),
IF(AND(I1130=110000,R1130&gt;1682,R1130&lt;=1850.2,M1130&gt;10),('[1]Pricing Schedule'!$J$113),
IF(AND(I1130=110000,R1130&gt;2018.4,R1130&lt;=2186.6,M1130&lt;=10),('[1]Pricing Schedule'!$J$105),
IF(AND(I1130=110000,R1130&gt;2018.4,R1130&lt;=2186.6,M1130&gt;10),('[1]Pricing Schedule'!$J$113),999999999)))))))))))))))))))))))))))))))))))))))</f>
        <v>3</v>
      </c>
      <c r="U1130" s="40">
        <f t="shared" si="108"/>
        <v>116630.95238095237</v>
      </c>
      <c r="V1130" s="41">
        <f t="shared" si="109"/>
        <v>8.5740532816168233</v>
      </c>
      <c r="Y1130" s="23">
        <v>257</v>
      </c>
      <c r="Z1130" s="23">
        <v>206</v>
      </c>
      <c r="AD1130" s="13"/>
      <c r="AE1130" s="13"/>
      <c r="AF1130" s="13"/>
      <c r="AR1130" s="35"/>
    </row>
    <row r="1131" spans="1:44">
      <c r="A1131" s="23">
        <v>1132</v>
      </c>
      <c r="B1131" s="23">
        <v>1132</v>
      </c>
      <c r="C1131" s="23" t="s">
        <v>1661</v>
      </c>
      <c r="D1131" s="23" t="s">
        <v>280</v>
      </c>
      <c r="E1131" s="23" t="s">
        <v>280</v>
      </c>
      <c r="F1131" s="23" t="s">
        <v>454</v>
      </c>
      <c r="G1131" s="23" t="s">
        <v>455</v>
      </c>
      <c r="H1131" s="23" t="s">
        <v>113</v>
      </c>
      <c r="I1131" s="13">
        <v>38000</v>
      </c>
      <c r="J1131" s="13">
        <v>38000</v>
      </c>
      <c r="K1131" s="13">
        <v>10000</v>
      </c>
      <c r="L1131" s="24">
        <v>8.0679999999999996</v>
      </c>
      <c r="M1131" s="37">
        <f t="shared" si="104"/>
        <v>9</v>
      </c>
      <c r="N1131" s="24">
        <v>1.0609999999999999</v>
      </c>
      <c r="O1131" s="13">
        <v>2</v>
      </c>
      <c r="P1131" s="36">
        <f t="shared" si="105"/>
        <v>0.79574999999999996</v>
      </c>
      <c r="Q1131" s="38">
        <f t="shared" si="106"/>
        <v>8.4</v>
      </c>
      <c r="R1131" s="37">
        <f t="shared" si="107"/>
        <v>8.4</v>
      </c>
      <c r="S1131" s="39">
        <f>IF(AND(I1131=38000,R1131&lt;=4.5,M1131&gt;8),'[1]Pricing Schedule'!$F$8+('[1]Pricing Schedule'!$F$9*M1131),
IF(AND(I1131=38000,R1131&lt;=4.5,M1131&lt;=8),'[1]Pricing Schedule'!$F$34+('[1]Pricing Schedule'!$F$36*M1131),
IF(AND(I1131=38000,R1131&gt;4.5,R1131&lt;=9,M1131&gt;8),'[1]Pricing Schedule'!$F$17+('[1]Pricing Schedule'!$F$18*M1131),
IF(AND(I1131=38000,R1131&gt;4.5,R1131&lt;=9,M1131&lt;=8),'[1]Pricing Schedule'!$F$34+('[1]Pricing Schedule'!$F$36*M1131),
IF(AND(I1131=38000,R1131&gt;9,R1131&lt;=12.8,M1131&gt;8),'[1]Pricing Schedule'!$F$26+('[1]Pricing Schedule'!$F$27*M1131),
IF(AND(I1131=38000,R1131&gt;9,R1131&lt;=12.8,M1131&lt;=8),'[1]Pricing Schedule'!$F$34+('[1]Pricing Schedule'!$F$36*M1131),
IF(AND(I1131=38000,R1131&gt;12.8,R1131&lt;=22.8),'[1]Pricing Schedule'!$F$34+('[1]Pricing Schedule'!$F$36*M1131),
IF(AND(I1131=38000,R1131&gt;22.8,R1131&lt;=30.2),'[1]Pricing Schedule'!$F$43+('[1]Pricing Schedule'!$F$45*M1131),
IF(AND(I1131=38000,R1131&gt;30.2,R1131&lt;=45.9),'[1]Pricing Schedule'!$F$52+('[1]Pricing Schedule'!$F$54*M1131),
IF(AND(I1131=38000,R1131&gt;45.9,R1131&lt;=123.4),'[1]Pricing Schedule'!$F$96+('[1]Pricing Schedule'!$F$97*M1131),
IF(AND(I1131=38000,R1131&gt;123.4,R1131&lt;=168.2,M1131&lt;=10),'[1]Pricing Schedule'!$F$103+('[1]Pricing Schedule'!$F$105*M1131),
IF(AND(I1131=38000,R1131&gt;123.4,R1131&lt;=168.2,M1131&gt;10),'[1]Pricing Schedule'!$F$111+('[1]Pricing Schedule'!$F$113*M1131),
IF(AND(I1131=38000,R1131&gt;157.4,R1131&lt;=336.4,M1131&lt;=10),('[1]Pricing Schedule'!$F$103+('[1]Pricing Schedule'!$F$105*M1131))*2,
IF(AND(I1131=38000,R1131&gt;157.4,R1131&lt;=336.4,M1131&gt;10),('[1]Pricing Schedule'!$F$111+('[1]Pricing Schedule'!$F$113*M1131))*2,
IF(AND(I1131=38000,R1131&gt;314.8,R1131&lt;=504.6,M1131&lt;=10),('[1]Pricing Schedule'!$F$103+('[1]Pricing Schedule'!$F$105*M1131))*3,
IF(AND(I1131=38000,R1131&gt;314.8,R1131&lt;=504.6,M1131&gt;10),('[1]Pricing Schedule'!$F$111+('[1]Pricing Schedule'!$F$113*M1131))*3,
IF(AND(I1131=38000,R1131&gt;472.2,R1131&lt;=672.8,M1131&lt;=10),('[1]Pricing Schedule'!$F$103+('[1]Pricing Schedule'!$F$105*M1131))*4,
IF(AND(I1131=38000,R1131&gt;472.2,R1131&lt;=672.8,M1131&gt;10),('[1]Pricing Schedule'!$F$111+('[1]Pricing Schedule'!$F$113*M1131))*4,
IF(AND(I1131=110000,R1131&lt;=12.8,M1131&gt;2),'[1]Pricing Schedule'!$F$62+('[1]Pricing Schedule'!$F$63*M1131),
IF(AND(I1131=110000,R1131&lt;=12.8,M1131&lt;=2),'[1]Pricing Schedule'!$F$96+('[1]Pricing Schedule'!$F$97*M1131),
IF(AND(I1131=110000,R1131&gt;12.8,R1131&lt;=22.8,M1131&gt;3),'[1]Pricing Schedule'!$F$71+('[1]Pricing Schedule'!$F$72*M1131),
IF(AND(I1131=110000,R1131&gt;12.8,R1131&lt;=22.8,M1131&lt;=3),'[1]Pricing Schedule'!$F$96+('[1]Pricing Schedule'!$F$97*M1131),
IF(AND(I1131=110000,R1131&gt;22.8,R1131&lt;=30.2),'[1]Pricing Schedule'!$F$80+('[1]Pricing Schedule'!$F$81*M1131),
IF(AND(I1131=110000,R1131&gt;30.2,R1131&lt;=45.9),'[1]Pricing Schedule'!$F$89+('[1]Pricing Schedule'!$F$90*M1131),
IF(AND(I1131=110000,R1131&gt;45.9,R1131&lt;=123.4),'[1]Pricing Schedule'!$F$96+('[1]Pricing Schedule'!$F$97*M1131),
IF(AND(I1131=110000,R1131&gt;123.4,R1131&lt;=168.2,M1131&lt;=10),'[1]Pricing Schedule'!$F$103+('[1]Pricing Schedule'!$F$105*M1131),
IF(AND(I1131=110000,R1131&gt;123.4,R1131&lt;=168.2,M1131&gt;10),'[1]Pricing Schedule'!$F$111+('[1]Pricing Schedule'!$F$113*M1131),
IF(AND(I1131=110000,R1131&gt;168.2,R1131&lt;=336.4,M1131&lt;=10),('[1]Pricing Schedule'!$F$103+('[1]Pricing Schedule'!$F$105*M1131))*2,
IF(AND(I1131=110000,R1131&gt;168.2,R1131&lt;=336.4,M1131&gt;10),('[1]Pricing Schedule'!$F$111+('[1]Pricing Schedule'!$F$113*M1131))*2,
IF(AND(I1131=110000,R1131&gt;336.4,R1131&lt;=504.6,M1131&lt;=10),('[1]Pricing Schedule'!$F$103+('[1]Pricing Schedule'!$F$105*M1131))*3,
IF(AND(I1131=110000,R1131&gt;336.4,R1131&lt;=504.6,M1131&gt;10),('[1]Pricing Schedule'!$F$111+('[1]Pricing Schedule'!$F$113*M1131))*3,
IF(AND(I1131=110000,R1131&gt;504.6,R1131&lt;=672.8,M1131&lt;=10),('[1]Pricing Schedule'!$F$103+('[1]Pricing Schedule'!$F$105*M1131))*4,
IF(AND(I1131=110000,R1131&gt;504.6,R1131&lt;=672.8,M1131&gt;10),('[1]Pricing Schedule'!$F$111+('[1]Pricing Schedule'!$F$113*M1131))*4,
IF(AND(I1131=110000,R1131&gt;672.8,R1131&lt;=841,M1131&lt;=10),('[1]Pricing Schedule'!$F$103+('[1]Pricing Schedule'!$F$105*M1131))*5,
IF(AND(I1131=110000,R1131&gt;672.8,R1131&lt;=841,M1131&gt;10),('[1]Pricing Schedule'!$F$111+('[1]Pricing Schedule'!$F$113*M1131))*5,
IF(AND(I1131=110000,R1131&gt;672.8,R1131&lt;=841,M1131&lt;=10),('[1]Pricing Schedule'!$F$103+('[1]Pricing Schedule'!$F$105*M1131))*5,
IF(AND(I1131=110000,R1131&gt;672.8,R1131&lt;=841,M1131&gt;10),('[1]Pricing Schedule'!$F$111+('[1]Pricing Schedule'!$F$113*M1131))*5,
IF(AND(I1131=110000,R1131&gt;1345.6,R1131&lt;=1513.8,M1131&lt;=10),('[1]Pricing Schedule'!$F$103+('[1]Pricing Schedule'!$F$105*M1131))*9,
IF(AND(I1131=110000,R1131&gt;1345.6,R1131&lt;=1513.8,M1131&gt;10),('[1]Pricing Schedule'!$F$111+('[1]Pricing Schedule'!$F$113*M1131))*9,
9999999999)))))))))))))))))))))))))))))))))))))))</f>
        <v>1379800</v>
      </c>
      <c r="T1131" s="21">
        <f>IF(AND(I1131=38000,R1131&lt;=4.5,M1131&gt;8),'[1]Pricing Schedule'!$J$9,
IF(AND(I1131=38000,R1131&lt;=4.5,M1131&lt;=8),'[1]Pricing Schedule'!$J$36,
IF(AND(I1131=38000,R1131&gt;4.5,R1131&lt;=9,M1131&gt;8),'[1]Pricing Schedule'!$J$18,
IF(AND(I1131=38000,R1131&gt;4.5,R1131&lt;=9,M1131&lt;=8),'[1]Pricing Schedule'!$J$36,
IF(AND(I1131=38000,R1131&gt;9,R1131&lt;=12.8,M1131&gt;8),'[1]Pricing Schedule'!$J$27,
IF(AND(I1131=38000,R1131&gt;9,R1131&lt;=12.8,M1131&lt;=8),'[1]Pricing Schedule'!$J$36,
IF(AND(I1131=38000,R1131&gt;12.8,R1131&lt;=22.8),'[1]Pricing Schedule'!$J$36,
IF(AND(I1131=38000,R1131&gt;22.8,R1131&lt;=30.2),'[1]Pricing Schedule'!$J$45,
IF(AND(I1131=38000,R1131&gt;30.2,R1131&lt;=45.9),'[1]Pricing Schedule'!$J$54,
IF(AND(I1131=38000,R1131&gt;45.9,R1131&lt;=123.4),'[1]Pricing Schedule'!$J$97,
IF(AND(I1131=38000,R1131&gt;123.4,R1131&lt;=168.2,M1131&lt;=10),'[1]Pricing Schedule'!$J$105,
IF(AND(I1131=38000,R1131&gt;123.4,R1131&lt;=168.2,M1131&gt;10),'[1]Pricing Schedule'!$J$113,
IF(AND(I1131=38000,R1131&gt;168.2,R1131&lt;=336.4,M1131&lt;=10),('[1]Pricing Schedule'!$J$105),
IF(AND(I1131=38000,R1131&gt;168.2,R1131&lt;=336.4,M1131&gt;10),('[1]Pricing Schedule'!$J$113),
IF(AND(I1131=38000,R1131&gt;336.4,R1131&lt;=504.6,M1131&lt;=10),('[1]Pricing Schedule'!$J$105),
IF(AND(I1131=38000,R1131&gt;336.4,R1131&lt;=504.6,M1131&gt;10),('[1]Pricing Schedule'!$J$113),
IF(AND(I1131=38000,R1131&gt;504.6,R1131&lt;=672.8,M1131&lt;=10),('[1]Pricing Schedule'!$J$105),
IF(AND(I1131=38000,R1131&gt;504.6,R1131&lt;=672.8,M1131&gt;10),('[1]Pricing Schedule'!$J$113),
IF(AND(I1131=110000,R1131&lt;=12.8,M1131&gt;2),'[1]Pricing Schedule'!$J$63,
IF(AND(I1131=110000,R1131&lt;=12.8,M1131&lt;=2),'[1]Pricing Schedule'!$J$97,
IF(AND(I1131=110000,R1131&gt;12.8,R1131&lt;=22.8,M1131&gt;3),'[1]Pricing Schedule'!$J$72,
IF(AND(I1131=110000,R1131&gt;12.8,R1131&lt;=22.8,M1131&lt;=3),'[1]Pricing Schedule'!$J$97,
IF(AND(I1131=110000,R1131&gt;22.8,R1131&lt;=30.2),'[1]Pricing Schedule'!$J$81,
IF(AND(I1131=110000,R1131&gt;30.2,R1131&lt;=45.9),'[1]Pricing Schedule'!$J$90,
IF(AND(I1131=110000,R1131&gt;45.9,R1131&lt;=123.4),'[1]Pricing Schedule'!$J$97,
IF(AND(I1131=110000,R1131&gt;123.4,R1131&lt;=168.2,M1131&lt;=10),'[1]Pricing Schedule'!$J$105,
IF(AND(I1131=110000,R1131&gt;123.4,R1131&lt;=168.2,M1131&gt;10),'[1]Pricing Schedule'!$J$113,
IF(AND(I1131=110000,R1131&gt;168.2,R1131&lt;=336.2,M1131&lt;=10),('[1]Pricing Schedule'!$J$105),
IF(AND(I1131=110000,R1131&gt;168.2,R1131&lt;=336.2,M1131&gt;10),('[1]Pricing Schedule'!$J$113),
IF(AND(I1131=110000,R1131&gt;336.4,R1131&lt;=504.6,M1131&lt;=10),('[1]Pricing Schedule'!$J$105),
IF(AND(I1131=110000,R1131&gt;336.4,R1131&lt;=504.6,M1131&gt;10),('[1]Pricing Schedule'!$J$113),
IF(AND(I1131=110000,R1131&gt;504.6,R1131&lt;=672.8,M1131&lt;=10),('[1]Pricing Schedule'!$J$105),
IF(AND(I1131=110000,R1131&gt;504.6,R1131&lt;=672.8,M1131&gt;10),('[1]Pricing Schedule'!$J$113),
IF(AND(I1131=110000,R1131&gt;672.8,R1131&lt;=841,M1131&lt;=10),('[1]Pricing Schedule'!$J$105),
IF(AND(I1131=110000,R1131&gt;672.8,R1131&lt;=841,M1131&gt;10),('[1]Pricing Schedule'!$J$113),
IF(AND(I1131=110000,R1131&gt;1682,R1131&lt;=1850.2,M1131&lt;=10),('[1]Pricing Schedule'!$J$105),
IF(AND(I1131=110000,R1131&gt;1682,R1131&lt;=1850.2,M1131&gt;10),('[1]Pricing Schedule'!$J$113),
IF(AND(I1131=110000,R1131&gt;2018.4,R1131&lt;=2186.6,M1131&lt;=10),('[1]Pricing Schedule'!$J$105),
IF(AND(I1131=110000,R1131&gt;2018.4,R1131&lt;=2186.6,M1131&gt;10),('[1]Pricing Schedule'!$J$113),999999999)))))))))))))))))))))))))))))))))))))))</f>
        <v>2</v>
      </c>
      <c r="U1131" s="40">
        <f t="shared" si="108"/>
        <v>164261.90476190476</v>
      </c>
      <c r="V1131" s="41">
        <f t="shared" si="109"/>
        <v>6.087838817219887</v>
      </c>
      <c r="Y1131" s="23">
        <v>84</v>
      </c>
      <c r="Z1131" s="23">
        <v>68</v>
      </c>
      <c r="AD1131" s="13"/>
      <c r="AE1131" s="13"/>
      <c r="AF1131" s="13"/>
      <c r="AR1131" s="35"/>
    </row>
    <row r="1132" spans="1:44">
      <c r="A1132" s="23">
        <v>1133</v>
      </c>
      <c r="B1132" s="23">
        <v>1133</v>
      </c>
      <c r="C1132" s="23" t="s">
        <v>1662</v>
      </c>
      <c r="D1132" s="23" t="s">
        <v>168</v>
      </c>
      <c r="E1132" s="23" t="s">
        <v>168</v>
      </c>
      <c r="F1132" s="23" t="s">
        <v>458</v>
      </c>
      <c r="G1132" s="23" t="s">
        <v>459</v>
      </c>
      <c r="H1132" s="23" t="s">
        <v>113</v>
      </c>
      <c r="I1132" s="13">
        <v>38000</v>
      </c>
      <c r="L1132" s="24">
        <v>6.8049999999999997</v>
      </c>
      <c r="M1132" s="37">
        <f t="shared" si="104"/>
        <v>7</v>
      </c>
      <c r="N1132" s="24">
        <v>1.252</v>
      </c>
      <c r="O1132" s="13">
        <v>2</v>
      </c>
      <c r="P1132" s="36">
        <f t="shared" si="105"/>
        <v>0.93900000000000006</v>
      </c>
      <c r="Q1132" s="38">
        <f t="shared" si="106"/>
        <v>8.4</v>
      </c>
      <c r="R1132" s="37">
        <f t="shared" si="107"/>
        <v>8.4</v>
      </c>
      <c r="S1132" s="39">
        <f>IF(AND(I1132=38000,R1132&lt;=4.5,M1132&gt;8),'[1]Pricing Schedule'!$F$8+('[1]Pricing Schedule'!$F$9*M1132),
IF(AND(I1132=38000,R1132&lt;=4.5,M1132&lt;=8),'[1]Pricing Schedule'!$F$34+('[1]Pricing Schedule'!$F$36*M1132),
IF(AND(I1132=38000,R1132&gt;4.5,R1132&lt;=9,M1132&gt;8),'[1]Pricing Schedule'!$F$17+('[1]Pricing Schedule'!$F$18*M1132),
IF(AND(I1132=38000,R1132&gt;4.5,R1132&lt;=9,M1132&lt;=8),'[1]Pricing Schedule'!$F$34+('[1]Pricing Schedule'!$F$36*M1132),
IF(AND(I1132=38000,R1132&gt;9,R1132&lt;=12.8,M1132&gt;8),'[1]Pricing Schedule'!$F$26+('[1]Pricing Schedule'!$F$27*M1132),
IF(AND(I1132=38000,R1132&gt;9,R1132&lt;=12.8,M1132&lt;=8),'[1]Pricing Schedule'!$F$34+('[1]Pricing Schedule'!$F$36*M1132),
IF(AND(I1132=38000,R1132&gt;12.8,R1132&lt;=22.8),'[1]Pricing Schedule'!$F$34+('[1]Pricing Schedule'!$F$36*M1132),
IF(AND(I1132=38000,R1132&gt;22.8,R1132&lt;=30.2),'[1]Pricing Schedule'!$F$43+('[1]Pricing Schedule'!$F$45*M1132),
IF(AND(I1132=38000,R1132&gt;30.2,R1132&lt;=45.9),'[1]Pricing Schedule'!$F$52+('[1]Pricing Schedule'!$F$54*M1132),
IF(AND(I1132=38000,R1132&gt;45.9,R1132&lt;=123.4),'[1]Pricing Schedule'!$F$96+('[1]Pricing Schedule'!$F$97*M1132),
IF(AND(I1132=38000,R1132&gt;123.4,R1132&lt;=168.2,M1132&lt;=10),'[1]Pricing Schedule'!$F$103+('[1]Pricing Schedule'!$F$105*M1132),
IF(AND(I1132=38000,R1132&gt;123.4,R1132&lt;=168.2,M1132&gt;10),'[1]Pricing Schedule'!$F$111+('[1]Pricing Schedule'!$F$113*M1132),
IF(AND(I1132=38000,R1132&gt;157.4,R1132&lt;=336.4,M1132&lt;=10),('[1]Pricing Schedule'!$F$103+('[1]Pricing Schedule'!$F$105*M1132))*2,
IF(AND(I1132=38000,R1132&gt;157.4,R1132&lt;=336.4,M1132&gt;10),('[1]Pricing Schedule'!$F$111+('[1]Pricing Schedule'!$F$113*M1132))*2,
IF(AND(I1132=38000,R1132&gt;314.8,R1132&lt;=504.6,M1132&lt;=10),('[1]Pricing Schedule'!$F$103+('[1]Pricing Schedule'!$F$105*M1132))*3,
IF(AND(I1132=38000,R1132&gt;314.8,R1132&lt;=504.6,M1132&gt;10),('[1]Pricing Schedule'!$F$111+('[1]Pricing Schedule'!$F$113*M1132))*3,
IF(AND(I1132=38000,R1132&gt;472.2,R1132&lt;=672.8,M1132&lt;=10),('[1]Pricing Schedule'!$F$103+('[1]Pricing Schedule'!$F$105*M1132))*4,
IF(AND(I1132=38000,R1132&gt;472.2,R1132&lt;=672.8,M1132&gt;10),('[1]Pricing Schedule'!$F$111+('[1]Pricing Schedule'!$F$113*M1132))*4,
IF(AND(I1132=110000,R1132&lt;=12.8,M1132&gt;2),'[1]Pricing Schedule'!$F$62+('[1]Pricing Schedule'!$F$63*M1132),
IF(AND(I1132=110000,R1132&lt;=12.8,M1132&lt;=2),'[1]Pricing Schedule'!$F$96+('[1]Pricing Schedule'!$F$97*M1132),
IF(AND(I1132=110000,R1132&gt;12.8,R1132&lt;=22.8,M1132&gt;3),'[1]Pricing Schedule'!$F$71+('[1]Pricing Schedule'!$F$72*M1132),
IF(AND(I1132=110000,R1132&gt;12.8,R1132&lt;=22.8,M1132&lt;=3),'[1]Pricing Schedule'!$F$96+('[1]Pricing Schedule'!$F$97*M1132),
IF(AND(I1132=110000,R1132&gt;22.8,R1132&lt;=30.2),'[1]Pricing Schedule'!$F$80+('[1]Pricing Schedule'!$F$81*M1132),
IF(AND(I1132=110000,R1132&gt;30.2,R1132&lt;=45.9),'[1]Pricing Schedule'!$F$89+('[1]Pricing Schedule'!$F$90*M1132),
IF(AND(I1132=110000,R1132&gt;45.9,R1132&lt;=123.4),'[1]Pricing Schedule'!$F$96+('[1]Pricing Schedule'!$F$97*M1132),
IF(AND(I1132=110000,R1132&gt;123.4,R1132&lt;=168.2,M1132&lt;=10),'[1]Pricing Schedule'!$F$103+('[1]Pricing Schedule'!$F$105*M1132),
IF(AND(I1132=110000,R1132&gt;123.4,R1132&lt;=168.2,M1132&gt;10),'[1]Pricing Schedule'!$F$111+('[1]Pricing Schedule'!$F$113*M1132),
IF(AND(I1132=110000,R1132&gt;168.2,R1132&lt;=336.4,M1132&lt;=10),('[1]Pricing Schedule'!$F$103+('[1]Pricing Schedule'!$F$105*M1132))*2,
IF(AND(I1132=110000,R1132&gt;168.2,R1132&lt;=336.4,M1132&gt;10),('[1]Pricing Schedule'!$F$111+('[1]Pricing Schedule'!$F$113*M1132))*2,
IF(AND(I1132=110000,R1132&gt;336.4,R1132&lt;=504.6,M1132&lt;=10),('[1]Pricing Schedule'!$F$103+('[1]Pricing Schedule'!$F$105*M1132))*3,
IF(AND(I1132=110000,R1132&gt;336.4,R1132&lt;=504.6,M1132&gt;10),('[1]Pricing Schedule'!$F$111+('[1]Pricing Schedule'!$F$113*M1132))*3,
IF(AND(I1132=110000,R1132&gt;504.6,R1132&lt;=672.8,M1132&lt;=10),('[1]Pricing Schedule'!$F$103+('[1]Pricing Schedule'!$F$105*M1132))*4,
IF(AND(I1132=110000,R1132&gt;504.6,R1132&lt;=672.8,M1132&gt;10),('[1]Pricing Schedule'!$F$111+('[1]Pricing Schedule'!$F$113*M1132))*4,
IF(AND(I1132=110000,R1132&gt;672.8,R1132&lt;=841,M1132&lt;=10),('[1]Pricing Schedule'!$F$103+('[1]Pricing Schedule'!$F$105*M1132))*5,
IF(AND(I1132=110000,R1132&gt;672.8,R1132&lt;=841,M1132&gt;10),('[1]Pricing Schedule'!$F$111+('[1]Pricing Schedule'!$F$113*M1132))*5,
IF(AND(I1132=110000,R1132&gt;672.8,R1132&lt;=841,M1132&lt;=10),('[1]Pricing Schedule'!$F$103+('[1]Pricing Schedule'!$F$105*M1132))*5,
IF(AND(I1132=110000,R1132&gt;672.8,R1132&lt;=841,M1132&gt;10),('[1]Pricing Schedule'!$F$111+('[1]Pricing Schedule'!$F$113*M1132))*5,
IF(AND(I1132=110000,R1132&gt;1345.6,R1132&lt;=1513.8,M1132&lt;=10),('[1]Pricing Schedule'!$F$103+('[1]Pricing Schedule'!$F$105*M1132))*9,
IF(AND(I1132=110000,R1132&gt;1345.6,R1132&lt;=1513.8,M1132&gt;10),('[1]Pricing Schedule'!$F$111+('[1]Pricing Schedule'!$F$113*M1132))*9,
9999999999)))))))))))))))))))))))))))))))))))))))</f>
        <v>839680</v>
      </c>
      <c r="T1132" s="21">
        <f>IF(AND(I1132=38000,R1132&lt;=4.5,M1132&gt;8),'[1]Pricing Schedule'!$J$9,
IF(AND(I1132=38000,R1132&lt;=4.5,M1132&lt;=8),'[1]Pricing Schedule'!$J$36,
IF(AND(I1132=38000,R1132&gt;4.5,R1132&lt;=9,M1132&gt;8),'[1]Pricing Schedule'!$J$18,
IF(AND(I1132=38000,R1132&gt;4.5,R1132&lt;=9,M1132&lt;=8),'[1]Pricing Schedule'!$J$36,
IF(AND(I1132=38000,R1132&gt;9,R1132&lt;=12.8,M1132&gt;8),'[1]Pricing Schedule'!$J$27,
IF(AND(I1132=38000,R1132&gt;9,R1132&lt;=12.8,M1132&lt;=8),'[1]Pricing Schedule'!$J$36,
IF(AND(I1132=38000,R1132&gt;12.8,R1132&lt;=22.8),'[1]Pricing Schedule'!$J$36,
IF(AND(I1132=38000,R1132&gt;22.8,R1132&lt;=30.2),'[1]Pricing Schedule'!$J$45,
IF(AND(I1132=38000,R1132&gt;30.2,R1132&lt;=45.9),'[1]Pricing Schedule'!$J$54,
IF(AND(I1132=38000,R1132&gt;45.9,R1132&lt;=123.4),'[1]Pricing Schedule'!$J$97,
IF(AND(I1132=38000,R1132&gt;123.4,R1132&lt;=168.2,M1132&lt;=10),'[1]Pricing Schedule'!$J$105,
IF(AND(I1132=38000,R1132&gt;123.4,R1132&lt;=168.2,M1132&gt;10),'[1]Pricing Schedule'!$J$113,
IF(AND(I1132=38000,R1132&gt;168.2,R1132&lt;=336.4,M1132&lt;=10),('[1]Pricing Schedule'!$J$105),
IF(AND(I1132=38000,R1132&gt;168.2,R1132&lt;=336.4,M1132&gt;10),('[1]Pricing Schedule'!$J$113),
IF(AND(I1132=38000,R1132&gt;336.4,R1132&lt;=504.6,M1132&lt;=10),('[1]Pricing Schedule'!$J$105),
IF(AND(I1132=38000,R1132&gt;336.4,R1132&lt;=504.6,M1132&gt;10),('[1]Pricing Schedule'!$J$113),
IF(AND(I1132=38000,R1132&gt;504.6,R1132&lt;=672.8,M1132&lt;=10),('[1]Pricing Schedule'!$J$105),
IF(AND(I1132=38000,R1132&gt;504.6,R1132&lt;=672.8,M1132&gt;10),('[1]Pricing Schedule'!$J$113),
IF(AND(I1132=110000,R1132&lt;=12.8,M1132&gt;2),'[1]Pricing Schedule'!$J$63,
IF(AND(I1132=110000,R1132&lt;=12.8,M1132&lt;=2),'[1]Pricing Schedule'!$J$97,
IF(AND(I1132=110000,R1132&gt;12.8,R1132&lt;=22.8,M1132&gt;3),'[1]Pricing Schedule'!$J$72,
IF(AND(I1132=110000,R1132&gt;12.8,R1132&lt;=22.8,M1132&lt;=3),'[1]Pricing Schedule'!$J$97,
IF(AND(I1132=110000,R1132&gt;22.8,R1132&lt;=30.2),'[1]Pricing Schedule'!$J$81,
IF(AND(I1132=110000,R1132&gt;30.2,R1132&lt;=45.9),'[1]Pricing Schedule'!$J$90,
IF(AND(I1132=110000,R1132&gt;45.9,R1132&lt;=123.4),'[1]Pricing Schedule'!$J$97,
IF(AND(I1132=110000,R1132&gt;123.4,R1132&lt;=168.2,M1132&lt;=10),'[1]Pricing Schedule'!$J$105,
IF(AND(I1132=110000,R1132&gt;123.4,R1132&lt;=168.2,M1132&gt;10),'[1]Pricing Schedule'!$J$113,
IF(AND(I1132=110000,R1132&gt;168.2,R1132&lt;=336.2,M1132&lt;=10),('[1]Pricing Schedule'!$J$105),
IF(AND(I1132=110000,R1132&gt;168.2,R1132&lt;=336.2,M1132&gt;10),('[1]Pricing Schedule'!$J$113),
IF(AND(I1132=110000,R1132&gt;336.4,R1132&lt;=504.6,M1132&lt;=10),('[1]Pricing Schedule'!$J$105),
IF(AND(I1132=110000,R1132&gt;336.4,R1132&lt;=504.6,M1132&gt;10),('[1]Pricing Schedule'!$J$113),
IF(AND(I1132=110000,R1132&gt;504.6,R1132&lt;=672.8,M1132&lt;=10),('[1]Pricing Schedule'!$J$105),
IF(AND(I1132=110000,R1132&gt;504.6,R1132&lt;=672.8,M1132&gt;10),('[1]Pricing Schedule'!$J$113),
IF(AND(I1132=110000,R1132&gt;672.8,R1132&lt;=841,M1132&lt;=10),('[1]Pricing Schedule'!$J$105),
IF(AND(I1132=110000,R1132&gt;672.8,R1132&lt;=841,M1132&gt;10),('[1]Pricing Schedule'!$J$113),
IF(AND(I1132=110000,R1132&gt;1682,R1132&lt;=1850.2,M1132&lt;=10),('[1]Pricing Schedule'!$J$105),
IF(AND(I1132=110000,R1132&gt;1682,R1132&lt;=1850.2,M1132&gt;10),('[1]Pricing Schedule'!$J$113),
IF(AND(I1132=110000,R1132&gt;2018.4,R1132&lt;=2186.6,M1132&lt;=10),('[1]Pricing Schedule'!$J$105),
IF(AND(I1132=110000,R1132&gt;2018.4,R1132&lt;=2186.6,M1132&gt;10),('[1]Pricing Schedule'!$J$113),999999999)))))))))))))))))))))))))))))))))))))))</f>
        <v>4</v>
      </c>
      <c r="U1132" s="40">
        <f t="shared" si="108"/>
        <v>99961.904761904763</v>
      </c>
      <c r="V1132" s="41">
        <f t="shared" si="109"/>
        <v>10.003810975609756</v>
      </c>
      <c r="Y1132" s="23">
        <v>227</v>
      </c>
      <c r="Z1132" s="23">
        <v>203</v>
      </c>
      <c r="AD1132" s="13"/>
      <c r="AE1132" s="13"/>
      <c r="AF1132" s="13"/>
      <c r="AR1132" s="35"/>
    </row>
    <row r="1133" spans="1:44">
      <c r="A1133" s="23">
        <v>1134</v>
      </c>
      <c r="B1133" s="23">
        <v>1134</v>
      </c>
      <c r="C1133" s="23" t="s">
        <v>1663</v>
      </c>
      <c r="D1133" s="23" t="s">
        <v>786</v>
      </c>
      <c r="E1133" s="23" t="s">
        <v>280</v>
      </c>
      <c r="F1133" s="23" t="s">
        <v>451</v>
      </c>
      <c r="G1133" s="23" t="s">
        <v>452</v>
      </c>
      <c r="H1133" s="23" t="s">
        <v>113</v>
      </c>
      <c r="I1133" s="13">
        <v>38000</v>
      </c>
      <c r="J1133" s="13">
        <v>38000</v>
      </c>
      <c r="K1133" s="13">
        <v>10000</v>
      </c>
      <c r="L1133" s="24">
        <v>4.7969999999999997</v>
      </c>
      <c r="M1133" s="37">
        <f t="shared" si="104"/>
        <v>5</v>
      </c>
      <c r="N1133" s="24">
        <v>0.311</v>
      </c>
      <c r="O1133" s="13">
        <v>2</v>
      </c>
      <c r="P1133" s="36">
        <f t="shared" si="105"/>
        <v>0.311</v>
      </c>
      <c r="Q1133" s="38">
        <f t="shared" si="106"/>
        <v>4.2</v>
      </c>
      <c r="R1133" s="37">
        <f t="shared" si="107"/>
        <v>4.2</v>
      </c>
      <c r="S1133" s="39">
        <f>IF(AND(I1133=38000,R1133&lt;=4.5,M1133&gt;8),'[1]Pricing Schedule'!$F$8+('[1]Pricing Schedule'!$F$9*M1133),
IF(AND(I1133=38000,R1133&lt;=4.5,M1133&lt;=8),'[1]Pricing Schedule'!$F$34+('[1]Pricing Schedule'!$F$36*M1133),
IF(AND(I1133=38000,R1133&gt;4.5,R1133&lt;=9,M1133&gt;8),'[1]Pricing Schedule'!$F$17+('[1]Pricing Schedule'!$F$18*M1133),
IF(AND(I1133=38000,R1133&gt;4.5,R1133&lt;=9,M1133&lt;=8),'[1]Pricing Schedule'!$F$34+('[1]Pricing Schedule'!$F$36*M1133),
IF(AND(I1133=38000,R1133&gt;9,R1133&lt;=12.8,M1133&gt;8),'[1]Pricing Schedule'!$F$26+('[1]Pricing Schedule'!$F$27*M1133),
IF(AND(I1133=38000,R1133&gt;9,R1133&lt;=12.8,M1133&lt;=8),'[1]Pricing Schedule'!$F$34+('[1]Pricing Schedule'!$F$36*M1133),
IF(AND(I1133=38000,R1133&gt;12.8,R1133&lt;=22.8),'[1]Pricing Schedule'!$F$34+('[1]Pricing Schedule'!$F$36*M1133),
IF(AND(I1133=38000,R1133&gt;22.8,R1133&lt;=30.2),'[1]Pricing Schedule'!$F$43+('[1]Pricing Schedule'!$F$45*M1133),
IF(AND(I1133=38000,R1133&gt;30.2,R1133&lt;=45.9),'[1]Pricing Schedule'!$F$52+('[1]Pricing Schedule'!$F$54*M1133),
IF(AND(I1133=38000,R1133&gt;45.9,R1133&lt;=123.4),'[1]Pricing Schedule'!$F$96+('[1]Pricing Schedule'!$F$97*M1133),
IF(AND(I1133=38000,R1133&gt;123.4,R1133&lt;=168.2,M1133&lt;=10),'[1]Pricing Schedule'!$F$103+('[1]Pricing Schedule'!$F$105*M1133),
IF(AND(I1133=38000,R1133&gt;123.4,R1133&lt;=168.2,M1133&gt;10),'[1]Pricing Schedule'!$F$111+('[1]Pricing Schedule'!$F$113*M1133),
IF(AND(I1133=38000,R1133&gt;157.4,R1133&lt;=336.4,M1133&lt;=10),('[1]Pricing Schedule'!$F$103+('[1]Pricing Schedule'!$F$105*M1133))*2,
IF(AND(I1133=38000,R1133&gt;157.4,R1133&lt;=336.4,M1133&gt;10),('[1]Pricing Schedule'!$F$111+('[1]Pricing Schedule'!$F$113*M1133))*2,
IF(AND(I1133=38000,R1133&gt;314.8,R1133&lt;=504.6,M1133&lt;=10),('[1]Pricing Schedule'!$F$103+('[1]Pricing Schedule'!$F$105*M1133))*3,
IF(AND(I1133=38000,R1133&gt;314.8,R1133&lt;=504.6,M1133&gt;10),('[1]Pricing Schedule'!$F$111+('[1]Pricing Schedule'!$F$113*M1133))*3,
IF(AND(I1133=38000,R1133&gt;472.2,R1133&lt;=672.8,M1133&lt;=10),('[1]Pricing Schedule'!$F$103+('[1]Pricing Schedule'!$F$105*M1133))*4,
IF(AND(I1133=38000,R1133&gt;472.2,R1133&lt;=672.8,M1133&gt;10),('[1]Pricing Schedule'!$F$111+('[1]Pricing Schedule'!$F$113*M1133))*4,
IF(AND(I1133=110000,R1133&lt;=12.8,M1133&gt;2),'[1]Pricing Schedule'!$F$62+('[1]Pricing Schedule'!$F$63*M1133),
IF(AND(I1133=110000,R1133&lt;=12.8,M1133&lt;=2),'[1]Pricing Schedule'!$F$96+('[1]Pricing Schedule'!$F$97*M1133),
IF(AND(I1133=110000,R1133&gt;12.8,R1133&lt;=22.8,M1133&gt;3),'[1]Pricing Schedule'!$F$71+('[1]Pricing Schedule'!$F$72*M1133),
IF(AND(I1133=110000,R1133&gt;12.8,R1133&lt;=22.8,M1133&lt;=3),'[1]Pricing Schedule'!$F$96+('[1]Pricing Schedule'!$F$97*M1133),
IF(AND(I1133=110000,R1133&gt;22.8,R1133&lt;=30.2),'[1]Pricing Schedule'!$F$80+('[1]Pricing Schedule'!$F$81*M1133),
IF(AND(I1133=110000,R1133&gt;30.2,R1133&lt;=45.9),'[1]Pricing Schedule'!$F$89+('[1]Pricing Schedule'!$F$90*M1133),
IF(AND(I1133=110000,R1133&gt;45.9,R1133&lt;=123.4),'[1]Pricing Schedule'!$F$96+('[1]Pricing Schedule'!$F$97*M1133),
IF(AND(I1133=110000,R1133&gt;123.4,R1133&lt;=168.2,M1133&lt;=10),'[1]Pricing Schedule'!$F$103+('[1]Pricing Schedule'!$F$105*M1133),
IF(AND(I1133=110000,R1133&gt;123.4,R1133&lt;=168.2,M1133&gt;10),'[1]Pricing Schedule'!$F$111+('[1]Pricing Schedule'!$F$113*M1133),
IF(AND(I1133=110000,R1133&gt;168.2,R1133&lt;=336.4,M1133&lt;=10),('[1]Pricing Schedule'!$F$103+('[1]Pricing Schedule'!$F$105*M1133))*2,
IF(AND(I1133=110000,R1133&gt;168.2,R1133&lt;=336.4,M1133&gt;10),('[1]Pricing Schedule'!$F$111+('[1]Pricing Schedule'!$F$113*M1133))*2,
IF(AND(I1133=110000,R1133&gt;336.4,R1133&lt;=504.6,M1133&lt;=10),('[1]Pricing Schedule'!$F$103+('[1]Pricing Schedule'!$F$105*M1133))*3,
IF(AND(I1133=110000,R1133&gt;336.4,R1133&lt;=504.6,M1133&gt;10),('[1]Pricing Schedule'!$F$111+('[1]Pricing Schedule'!$F$113*M1133))*3,
IF(AND(I1133=110000,R1133&gt;504.6,R1133&lt;=672.8,M1133&lt;=10),('[1]Pricing Schedule'!$F$103+('[1]Pricing Schedule'!$F$105*M1133))*4,
IF(AND(I1133=110000,R1133&gt;504.6,R1133&lt;=672.8,M1133&gt;10),('[1]Pricing Schedule'!$F$111+('[1]Pricing Schedule'!$F$113*M1133))*4,
IF(AND(I1133=110000,R1133&gt;672.8,R1133&lt;=841,M1133&lt;=10),('[1]Pricing Schedule'!$F$103+('[1]Pricing Schedule'!$F$105*M1133))*5,
IF(AND(I1133=110000,R1133&gt;672.8,R1133&lt;=841,M1133&gt;10),('[1]Pricing Schedule'!$F$111+('[1]Pricing Schedule'!$F$113*M1133))*5,
IF(AND(I1133=110000,R1133&gt;672.8,R1133&lt;=841,M1133&lt;=10),('[1]Pricing Schedule'!$F$103+('[1]Pricing Schedule'!$F$105*M1133))*5,
IF(AND(I1133=110000,R1133&gt;672.8,R1133&lt;=841,M1133&gt;10),('[1]Pricing Schedule'!$F$111+('[1]Pricing Schedule'!$F$113*M1133))*5,
IF(AND(I1133=110000,R1133&gt;1345.6,R1133&lt;=1513.8,M1133&lt;=10),('[1]Pricing Schedule'!$F$103+('[1]Pricing Schedule'!$F$105*M1133))*9,
IF(AND(I1133=110000,R1133&gt;1345.6,R1133&lt;=1513.8,M1133&gt;10),('[1]Pricing Schedule'!$F$111+('[1]Pricing Schedule'!$F$113*M1133))*9,
9999999999)))))))))))))))))))))))))))))))))))))))</f>
        <v>699140</v>
      </c>
      <c r="T1133" s="21">
        <f>IF(AND(I1133=38000,R1133&lt;=4.5,M1133&gt;8),'[1]Pricing Schedule'!$J$9,
IF(AND(I1133=38000,R1133&lt;=4.5,M1133&lt;=8),'[1]Pricing Schedule'!$J$36,
IF(AND(I1133=38000,R1133&gt;4.5,R1133&lt;=9,M1133&gt;8),'[1]Pricing Schedule'!$J$18,
IF(AND(I1133=38000,R1133&gt;4.5,R1133&lt;=9,M1133&lt;=8),'[1]Pricing Schedule'!$J$36,
IF(AND(I1133=38000,R1133&gt;9,R1133&lt;=12.8,M1133&gt;8),'[1]Pricing Schedule'!$J$27,
IF(AND(I1133=38000,R1133&gt;9,R1133&lt;=12.8,M1133&lt;=8),'[1]Pricing Schedule'!$J$36,
IF(AND(I1133=38000,R1133&gt;12.8,R1133&lt;=22.8),'[1]Pricing Schedule'!$J$36,
IF(AND(I1133=38000,R1133&gt;22.8,R1133&lt;=30.2),'[1]Pricing Schedule'!$J$45,
IF(AND(I1133=38000,R1133&gt;30.2,R1133&lt;=45.9),'[1]Pricing Schedule'!$J$54,
IF(AND(I1133=38000,R1133&gt;45.9,R1133&lt;=123.4),'[1]Pricing Schedule'!$J$97,
IF(AND(I1133=38000,R1133&gt;123.4,R1133&lt;=168.2,M1133&lt;=10),'[1]Pricing Schedule'!$J$105,
IF(AND(I1133=38000,R1133&gt;123.4,R1133&lt;=168.2,M1133&gt;10),'[1]Pricing Schedule'!$J$113,
IF(AND(I1133=38000,R1133&gt;168.2,R1133&lt;=336.4,M1133&lt;=10),('[1]Pricing Schedule'!$J$105),
IF(AND(I1133=38000,R1133&gt;168.2,R1133&lt;=336.4,M1133&gt;10),('[1]Pricing Schedule'!$J$113),
IF(AND(I1133=38000,R1133&gt;336.4,R1133&lt;=504.6,M1133&lt;=10),('[1]Pricing Schedule'!$J$105),
IF(AND(I1133=38000,R1133&gt;336.4,R1133&lt;=504.6,M1133&gt;10),('[1]Pricing Schedule'!$J$113),
IF(AND(I1133=38000,R1133&gt;504.6,R1133&lt;=672.8,M1133&lt;=10),('[1]Pricing Schedule'!$J$105),
IF(AND(I1133=38000,R1133&gt;504.6,R1133&lt;=672.8,M1133&gt;10),('[1]Pricing Schedule'!$J$113),
IF(AND(I1133=110000,R1133&lt;=12.8,M1133&gt;2),'[1]Pricing Schedule'!$J$63,
IF(AND(I1133=110000,R1133&lt;=12.8,M1133&lt;=2),'[1]Pricing Schedule'!$J$97,
IF(AND(I1133=110000,R1133&gt;12.8,R1133&lt;=22.8,M1133&gt;3),'[1]Pricing Schedule'!$J$72,
IF(AND(I1133=110000,R1133&gt;12.8,R1133&lt;=22.8,M1133&lt;=3),'[1]Pricing Schedule'!$J$97,
IF(AND(I1133=110000,R1133&gt;22.8,R1133&lt;=30.2),'[1]Pricing Schedule'!$J$81,
IF(AND(I1133=110000,R1133&gt;30.2,R1133&lt;=45.9),'[1]Pricing Schedule'!$J$90,
IF(AND(I1133=110000,R1133&gt;45.9,R1133&lt;=123.4),'[1]Pricing Schedule'!$J$97,
IF(AND(I1133=110000,R1133&gt;123.4,R1133&lt;=168.2,M1133&lt;=10),'[1]Pricing Schedule'!$J$105,
IF(AND(I1133=110000,R1133&gt;123.4,R1133&lt;=168.2,M1133&gt;10),'[1]Pricing Schedule'!$J$113,
IF(AND(I1133=110000,R1133&gt;168.2,R1133&lt;=336.2,M1133&lt;=10),('[1]Pricing Schedule'!$J$105),
IF(AND(I1133=110000,R1133&gt;168.2,R1133&lt;=336.2,M1133&gt;10),('[1]Pricing Schedule'!$J$113),
IF(AND(I1133=110000,R1133&gt;336.4,R1133&lt;=504.6,M1133&lt;=10),('[1]Pricing Schedule'!$J$105),
IF(AND(I1133=110000,R1133&gt;336.4,R1133&lt;=504.6,M1133&gt;10),('[1]Pricing Schedule'!$J$113),
IF(AND(I1133=110000,R1133&gt;504.6,R1133&lt;=672.8,M1133&lt;=10),('[1]Pricing Schedule'!$J$105),
IF(AND(I1133=110000,R1133&gt;504.6,R1133&lt;=672.8,M1133&gt;10),('[1]Pricing Schedule'!$J$113),
IF(AND(I1133=110000,R1133&gt;672.8,R1133&lt;=841,M1133&lt;=10),('[1]Pricing Schedule'!$J$105),
IF(AND(I1133=110000,R1133&gt;672.8,R1133&lt;=841,M1133&gt;10),('[1]Pricing Schedule'!$J$113),
IF(AND(I1133=110000,R1133&gt;1682,R1133&lt;=1850.2,M1133&lt;=10),('[1]Pricing Schedule'!$J$105),
IF(AND(I1133=110000,R1133&gt;1682,R1133&lt;=1850.2,M1133&gt;10),('[1]Pricing Schedule'!$J$113),
IF(AND(I1133=110000,R1133&gt;2018.4,R1133&lt;=2186.6,M1133&lt;=10),('[1]Pricing Schedule'!$J$105),
IF(AND(I1133=110000,R1133&gt;2018.4,R1133&lt;=2186.6,M1133&gt;10),('[1]Pricing Schedule'!$J$113),999999999)))))))))))))))))))))))))))))))))))))))</f>
        <v>4</v>
      </c>
      <c r="U1133" s="40">
        <f t="shared" si="108"/>
        <v>166461.90476190476</v>
      </c>
      <c r="V1133" s="41">
        <f t="shared" si="109"/>
        <v>6.0073804960379897</v>
      </c>
      <c r="Y1133" s="23">
        <v>419</v>
      </c>
      <c r="Z1133" s="23">
        <v>206</v>
      </c>
      <c r="AD1133" s="13"/>
      <c r="AE1133" s="13"/>
      <c r="AF1133" s="13"/>
      <c r="AR1133" s="35"/>
    </row>
    <row r="1134" spans="1:44" s="44" customFormat="1">
      <c r="A1134" s="43">
        <v>1135</v>
      </c>
      <c r="B1134" s="43">
        <v>1135</v>
      </c>
      <c r="C1134" s="43" t="s">
        <v>1664</v>
      </c>
      <c r="D1134" s="23" t="s">
        <v>280</v>
      </c>
      <c r="E1134" s="23" t="s">
        <v>285</v>
      </c>
      <c r="F1134" s="43" t="s">
        <v>286</v>
      </c>
      <c r="G1134" s="43" t="s">
        <v>287</v>
      </c>
      <c r="H1134" s="43" t="s">
        <v>113</v>
      </c>
      <c r="I1134" s="44">
        <v>38000</v>
      </c>
      <c r="J1134" s="44">
        <v>38000</v>
      </c>
      <c r="K1134" s="44">
        <v>10000</v>
      </c>
      <c r="L1134" s="45">
        <v>8.9369999999999994</v>
      </c>
      <c r="M1134" s="46">
        <f t="shared" si="104"/>
        <v>9</v>
      </c>
      <c r="N1134" s="45">
        <v>8.0120000000000005</v>
      </c>
      <c r="O1134" s="44">
        <v>2</v>
      </c>
      <c r="P1134" s="46">
        <f t="shared" si="105"/>
        <v>6.0090000000000003</v>
      </c>
      <c r="Q1134" s="47">
        <f t="shared" si="106"/>
        <v>71.400000000000006</v>
      </c>
      <c r="R1134" s="46">
        <f t="shared" si="107"/>
        <v>71.400000000000006</v>
      </c>
      <c r="S1134" s="39">
        <f>IF(AND(I1134=38000,R1134&lt;=4.5,M1134&gt;8),'[1]Pricing Schedule'!$F$8+('[1]Pricing Schedule'!$F$9*M1134),
IF(AND(I1134=38000,R1134&lt;=4.5,M1134&lt;=8),'[1]Pricing Schedule'!$F$34+('[1]Pricing Schedule'!$F$36*M1134),
IF(AND(I1134=38000,R1134&gt;4.5,R1134&lt;=9,M1134&gt;8),'[1]Pricing Schedule'!$F$17+('[1]Pricing Schedule'!$F$18*M1134),
IF(AND(I1134=38000,R1134&gt;4.5,R1134&lt;=9,M1134&lt;=8),'[1]Pricing Schedule'!$F$34+('[1]Pricing Schedule'!$F$36*M1134),
IF(AND(I1134=38000,R1134&gt;9,R1134&lt;=12.8,M1134&gt;8),'[1]Pricing Schedule'!$F$26+('[1]Pricing Schedule'!$F$27*M1134),
IF(AND(I1134=38000,R1134&gt;9,R1134&lt;=12.8,M1134&lt;=8),'[1]Pricing Schedule'!$F$34+('[1]Pricing Schedule'!$F$36*M1134),
IF(AND(I1134=38000,R1134&gt;12.8,R1134&lt;=22.8),'[1]Pricing Schedule'!$F$34+('[1]Pricing Schedule'!$F$36*M1134),
IF(AND(I1134=38000,R1134&gt;22.8,R1134&lt;=30.2),'[1]Pricing Schedule'!$F$43+('[1]Pricing Schedule'!$F$45*M1134),
IF(AND(I1134=38000,R1134&gt;30.2,R1134&lt;=45.9),'[1]Pricing Schedule'!$F$52+('[1]Pricing Schedule'!$F$54*M1134),
IF(AND(I1134=38000,R1134&gt;45.9,R1134&lt;=123.4),'[1]Pricing Schedule'!$F$96+('[1]Pricing Schedule'!$F$97*M1134),
IF(AND(I1134=38000,R1134&gt;123.4,R1134&lt;=168.2,M1134&lt;=10),'[1]Pricing Schedule'!$F$103+('[1]Pricing Schedule'!$F$105*M1134),
IF(AND(I1134=38000,R1134&gt;123.4,R1134&lt;=168.2,M1134&gt;10),'[1]Pricing Schedule'!$F$111+('[1]Pricing Schedule'!$F$113*M1134),
IF(AND(I1134=38000,R1134&gt;157.4,R1134&lt;=336.4,M1134&lt;=10),('[1]Pricing Schedule'!$F$103+('[1]Pricing Schedule'!$F$105*M1134))*2,
IF(AND(I1134=38000,R1134&gt;157.4,R1134&lt;=336.4,M1134&gt;10),('[1]Pricing Schedule'!$F$111+('[1]Pricing Schedule'!$F$113*M1134))*2,
IF(AND(I1134=38000,R1134&gt;314.8,R1134&lt;=504.6,M1134&lt;=10),('[1]Pricing Schedule'!$F$103+('[1]Pricing Schedule'!$F$105*M1134))*3,
IF(AND(I1134=38000,R1134&gt;314.8,R1134&lt;=504.6,M1134&gt;10),('[1]Pricing Schedule'!$F$111+('[1]Pricing Schedule'!$F$113*M1134))*3,
IF(AND(I1134=38000,R1134&gt;472.2,R1134&lt;=672.8,M1134&lt;=10),('[1]Pricing Schedule'!$F$103+('[1]Pricing Schedule'!$F$105*M1134))*4,
IF(AND(I1134=38000,R1134&gt;472.2,R1134&lt;=672.8,M1134&gt;10),('[1]Pricing Schedule'!$F$111+('[1]Pricing Schedule'!$F$113*M1134))*4,
IF(AND(I1134=110000,R1134&lt;=12.8,M1134&gt;2),'[1]Pricing Schedule'!$F$62+('[1]Pricing Schedule'!$F$63*M1134),
IF(AND(I1134=110000,R1134&lt;=12.8,M1134&lt;=2),'[1]Pricing Schedule'!$F$96+('[1]Pricing Schedule'!$F$97*M1134),
IF(AND(I1134=110000,R1134&gt;12.8,R1134&lt;=22.8,M1134&gt;3),'[1]Pricing Schedule'!$F$71+('[1]Pricing Schedule'!$F$72*M1134),
IF(AND(I1134=110000,R1134&gt;12.8,R1134&lt;=22.8,M1134&lt;=3),'[1]Pricing Schedule'!$F$96+('[1]Pricing Schedule'!$F$97*M1134),
IF(AND(I1134=110000,R1134&gt;22.8,R1134&lt;=30.2),'[1]Pricing Schedule'!$F$80+('[1]Pricing Schedule'!$F$81*M1134),
IF(AND(I1134=110000,R1134&gt;30.2,R1134&lt;=45.9),'[1]Pricing Schedule'!$F$89+('[1]Pricing Schedule'!$F$90*M1134),
IF(AND(I1134=110000,R1134&gt;45.9,R1134&lt;=123.4),'[1]Pricing Schedule'!$F$96+('[1]Pricing Schedule'!$F$97*M1134),
IF(AND(I1134=110000,R1134&gt;123.4,R1134&lt;=168.2,M1134&lt;=10),'[1]Pricing Schedule'!$F$103+('[1]Pricing Schedule'!$F$105*M1134),
IF(AND(I1134=110000,R1134&gt;123.4,R1134&lt;=168.2,M1134&gt;10),'[1]Pricing Schedule'!$F$111+('[1]Pricing Schedule'!$F$113*M1134),
IF(AND(I1134=110000,R1134&gt;168.2,R1134&lt;=336.4,M1134&lt;=10),('[1]Pricing Schedule'!$F$103+('[1]Pricing Schedule'!$F$105*M1134))*2,
IF(AND(I1134=110000,R1134&gt;168.2,R1134&lt;=336.4,M1134&gt;10),('[1]Pricing Schedule'!$F$111+('[1]Pricing Schedule'!$F$113*M1134))*2,
IF(AND(I1134=110000,R1134&gt;336.4,R1134&lt;=504.6,M1134&lt;=10),('[1]Pricing Schedule'!$F$103+('[1]Pricing Schedule'!$F$105*M1134))*3,
IF(AND(I1134=110000,R1134&gt;336.4,R1134&lt;=504.6,M1134&gt;10),('[1]Pricing Schedule'!$F$111+('[1]Pricing Schedule'!$F$113*M1134))*3,
IF(AND(I1134=110000,R1134&gt;504.6,R1134&lt;=672.8,M1134&lt;=10),('[1]Pricing Schedule'!$F$103+('[1]Pricing Schedule'!$F$105*M1134))*4,
IF(AND(I1134=110000,R1134&gt;504.6,R1134&lt;=672.8,M1134&gt;10),('[1]Pricing Schedule'!$F$111+('[1]Pricing Schedule'!$F$113*M1134))*4,
IF(AND(I1134=110000,R1134&gt;672.8,R1134&lt;=841,M1134&lt;=10),('[1]Pricing Schedule'!$F$103+('[1]Pricing Schedule'!$F$105*M1134))*5,
IF(AND(I1134=110000,R1134&gt;672.8,R1134&lt;=841,M1134&gt;10),('[1]Pricing Schedule'!$F$111+('[1]Pricing Schedule'!$F$113*M1134))*5,
IF(AND(I1134=110000,R1134&gt;672.8,R1134&lt;=841,M1134&lt;=10),('[1]Pricing Schedule'!$F$103+('[1]Pricing Schedule'!$F$105*M1134))*5,
IF(AND(I1134=110000,R1134&gt;672.8,R1134&lt;=841,M1134&gt;10),('[1]Pricing Schedule'!$F$111+('[1]Pricing Schedule'!$F$113*M1134))*5,
IF(AND(I1134=110000,R1134&gt;1345.6,R1134&lt;=1513.8,M1134&lt;=10),('[1]Pricing Schedule'!$F$103+('[1]Pricing Schedule'!$F$105*M1134))*9,
IF(AND(I1134=110000,R1134&gt;1345.6,R1134&lt;=1513.8,M1134&gt;10),('[1]Pricing Schedule'!$F$111+('[1]Pricing Schedule'!$F$113*M1134))*9,
9999999999)))))))))))))))))))))))))))))))))))))))</f>
        <v>2815750</v>
      </c>
      <c r="T1134" s="48">
        <f>IF(AND(I1134=38000,R1134&lt;=4.5,M1134&gt;8),'[1]Pricing Schedule'!$J$9,
IF(AND(I1134=38000,R1134&lt;=4.5,M1134&lt;=8),'[1]Pricing Schedule'!$J$36,
IF(AND(I1134=38000,R1134&gt;4.5,R1134&lt;=9,M1134&gt;8),'[1]Pricing Schedule'!$J$18,
IF(AND(I1134=38000,R1134&gt;4.5,R1134&lt;=9,M1134&lt;=8),'[1]Pricing Schedule'!$J$36,
IF(AND(I1134=38000,R1134&gt;9,R1134&lt;=12.8,M1134&gt;8),'[1]Pricing Schedule'!$J$27,
IF(AND(I1134=38000,R1134&gt;9,R1134&lt;=12.8,M1134&lt;=8),'[1]Pricing Schedule'!$J$36,
IF(AND(I1134=38000,R1134&gt;12.8,R1134&lt;=22.8),'[1]Pricing Schedule'!$J$36,
IF(AND(I1134=38000,R1134&gt;22.8,R1134&lt;=30.2),'[1]Pricing Schedule'!$J$45,
IF(AND(I1134=38000,R1134&gt;30.2,R1134&lt;=45.9),'[1]Pricing Schedule'!$J$54,
IF(AND(I1134=38000,R1134&gt;45.9,R1134&lt;=123.4),'[1]Pricing Schedule'!$J$97,
IF(AND(I1134=38000,R1134&gt;123.4,R1134&lt;=168.2,M1134&lt;=10),'[1]Pricing Schedule'!$J$105,
IF(AND(I1134=38000,R1134&gt;123.4,R1134&lt;=168.2,M1134&gt;10),'[1]Pricing Schedule'!$J$113,
IF(AND(I1134=38000,R1134&gt;168.2,R1134&lt;=336.4,M1134&lt;=10),('[1]Pricing Schedule'!$J$105),
IF(AND(I1134=38000,R1134&gt;168.2,R1134&lt;=336.4,M1134&gt;10),('[1]Pricing Schedule'!$J$113),
IF(AND(I1134=38000,R1134&gt;336.4,R1134&lt;=504.6,M1134&lt;=10),('[1]Pricing Schedule'!$J$105),
IF(AND(I1134=38000,R1134&gt;336.4,R1134&lt;=504.6,M1134&gt;10),('[1]Pricing Schedule'!$J$113),
IF(AND(I1134=38000,R1134&gt;504.6,R1134&lt;=672.8,M1134&lt;=10),('[1]Pricing Schedule'!$J$105),
IF(AND(I1134=38000,R1134&gt;504.6,R1134&lt;=672.8,M1134&gt;10),('[1]Pricing Schedule'!$J$113),
IF(AND(I1134=110000,R1134&lt;=12.8,M1134&gt;2),'[1]Pricing Schedule'!$J$63,
IF(AND(I1134=110000,R1134&lt;=12.8,M1134&lt;=2),'[1]Pricing Schedule'!$J$97,
IF(AND(I1134=110000,R1134&gt;12.8,R1134&lt;=22.8,M1134&gt;3),'[1]Pricing Schedule'!$J$72,
IF(AND(I1134=110000,R1134&gt;12.8,R1134&lt;=22.8,M1134&lt;=3),'[1]Pricing Schedule'!$J$97,
IF(AND(I1134=110000,R1134&gt;22.8,R1134&lt;=30.2),'[1]Pricing Schedule'!$J$81,
IF(AND(I1134=110000,R1134&gt;30.2,R1134&lt;=45.9),'[1]Pricing Schedule'!$J$90,
IF(AND(I1134=110000,R1134&gt;45.9,R1134&lt;=123.4),'[1]Pricing Schedule'!$J$97,
IF(AND(I1134=110000,R1134&gt;123.4,R1134&lt;=168.2,M1134&lt;=10),'[1]Pricing Schedule'!$J$105,
IF(AND(I1134=110000,R1134&gt;123.4,R1134&lt;=168.2,M1134&gt;10),'[1]Pricing Schedule'!$J$113,
IF(AND(I1134=110000,R1134&gt;168.2,R1134&lt;=336.2,M1134&lt;=10),('[1]Pricing Schedule'!$J$105),
IF(AND(I1134=110000,R1134&gt;168.2,R1134&lt;=336.2,M1134&gt;10),('[1]Pricing Schedule'!$J$113),
IF(AND(I1134=110000,R1134&gt;336.4,R1134&lt;=504.6,M1134&lt;=10),('[1]Pricing Schedule'!$J$105),
IF(AND(I1134=110000,R1134&gt;336.4,R1134&lt;=504.6,M1134&gt;10),('[1]Pricing Schedule'!$J$113),
IF(AND(I1134=110000,R1134&gt;504.6,R1134&lt;=672.8,M1134&lt;=10),('[1]Pricing Schedule'!$J$105),
IF(AND(I1134=110000,R1134&gt;504.6,R1134&lt;=672.8,M1134&gt;10),('[1]Pricing Schedule'!$J$113),
IF(AND(I1134=110000,R1134&gt;672.8,R1134&lt;=841,M1134&lt;=10),('[1]Pricing Schedule'!$J$105),
IF(AND(I1134=110000,R1134&gt;672.8,R1134&lt;=841,M1134&gt;10),('[1]Pricing Schedule'!$J$113),
IF(AND(I1134=110000,R1134&gt;1682,R1134&lt;=1850.2,M1134&lt;=10),('[1]Pricing Schedule'!$J$105),
IF(AND(I1134=110000,R1134&gt;1682,R1134&lt;=1850.2,M1134&gt;10),('[1]Pricing Schedule'!$J$113),
IF(AND(I1134=110000,R1134&gt;2018.4,R1134&lt;=2186.6,M1134&lt;=10),('[1]Pricing Schedule'!$J$105),
IF(AND(I1134=110000,R1134&gt;2018.4,R1134&lt;=2186.6,M1134&gt;10),('[1]Pricing Schedule'!$J$113),999999999)))))))))))))))))))))))))))))))))))))))</f>
        <v>11</v>
      </c>
      <c r="U1134" s="49">
        <f t="shared" si="108"/>
        <v>39436.274509803916</v>
      </c>
      <c r="V1134" s="50">
        <f t="shared" si="109"/>
        <v>25.35736482287135</v>
      </c>
      <c r="W1134" s="13"/>
      <c r="X1134" s="13"/>
      <c r="Y1134" s="23">
        <v>634</v>
      </c>
      <c r="Z1134" s="23">
        <v>42</v>
      </c>
      <c r="AR1134" s="51"/>
    </row>
    <row r="1135" spans="1:44">
      <c r="A1135" s="23">
        <v>1136</v>
      </c>
      <c r="B1135" s="23">
        <v>1136</v>
      </c>
      <c r="C1135" s="23" t="s">
        <v>1665</v>
      </c>
      <c r="D1135" s="23" t="s">
        <v>285</v>
      </c>
      <c r="E1135" s="23" t="s">
        <v>285</v>
      </c>
      <c r="F1135" s="23" t="s">
        <v>448</v>
      </c>
      <c r="G1135" s="23" t="s">
        <v>449</v>
      </c>
      <c r="H1135" s="23" t="s">
        <v>113</v>
      </c>
      <c r="I1135" s="13">
        <v>38000</v>
      </c>
      <c r="J1135" s="13">
        <v>38000</v>
      </c>
      <c r="K1135" s="13">
        <v>20000</v>
      </c>
      <c r="L1135" s="24">
        <v>4.1449999999999996</v>
      </c>
      <c r="M1135" s="37">
        <f t="shared" si="104"/>
        <v>5</v>
      </c>
      <c r="N1135" s="24">
        <v>1.036</v>
      </c>
      <c r="O1135" s="13">
        <v>2</v>
      </c>
      <c r="P1135" s="36">
        <f t="shared" si="105"/>
        <v>0.77700000000000002</v>
      </c>
      <c r="Q1135" s="38">
        <f t="shared" si="106"/>
        <v>8.4</v>
      </c>
      <c r="R1135" s="37">
        <f t="shared" si="107"/>
        <v>8.4</v>
      </c>
      <c r="S1135" s="39">
        <f>IF(AND(I1135=38000,R1135&lt;=4.5,M1135&gt;8),'[1]Pricing Schedule'!$F$8+('[1]Pricing Schedule'!$F$9*M1135),
IF(AND(I1135=38000,R1135&lt;=4.5,M1135&lt;=8),'[1]Pricing Schedule'!$F$34+('[1]Pricing Schedule'!$F$36*M1135),
IF(AND(I1135=38000,R1135&gt;4.5,R1135&lt;=9,M1135&gt;8),'[1]Pricing Schedule'!$F$17+('[1]Pricing Schedule'!$F$18*M1135),
IF(AND(I1135=38000,R1135&gt;4.5,R1135&lt;=9,M1135&lt;=8),'[1]Pricing Schedule'!$F$34+('[1]Pricing Schedule'!$F$36*M1135),
IF(AND(I1135=38000,R1135&gt;9,R1135&lt;=12.8,M1135&gt;8),'[1]Pricing Schedule'!$F$26+('[1]Pricing Schedule'!$F$27*M1135),
IF(AND(I1135=38000,R1135&gt;9,R1135&lt;=12.8,M1135&lt;=8),'[1]Pricing Schedule'!$F$34+('[1]Pricing Schedule'!$F$36*M1135),
IF(AND(I1135=38000,R1135&gt;12.8,R1135&lt;=22.8),'[1]Pricing Schedule'!$F$34+('[1]Pricing Schedule'!$F$36*M1135),
IF(AND(I1135=38000,R1135&gt;22.8,R1135&lt;=30.2),'[1]Pricing Schedule'!$F$43+('[1]Pricing Schedule'!$F$45*M1135),
IF(AND(I1135=38000,R1135&gt;30.2,R1135&lt;=45.9),'[1]Pricing Schedule'!$F$52+('[1]Pricing Schedule'!$F$54*M1135),
IF(AND(I1135=38000,R1135&gt;45.9,R1135&lt;=123.4),'[1]Pricing Schedule'!$F$96+('[1]Pricing Schedule'!$F$97*M1135),
IF(AND(I1135=38000,R1135&gt;123.4,R1135&lt;=168.2,M1135&lt;=10),'[1]Pricing Schedule'!$F$103+('[1]Pricing Schedule'!$F$105*M1135),
IF(AND(I1135=38000,R1135&gt;123.4,R1135&lt;=168.2,M1135&gt;10),'[1]Pricing Schedule'!$F$111+('[1]Pricing Schedule'!$F$113*M1135),
IF(AND(I1135=38000,R1135&gt;157.4,R1135&lt;=336.4,M1135&lt;=10),('[1]Pricing Schedule'!$F$103+('[1]Pricing Schedule'!$F$105*M1135))*2,
IF(AND(I1135=38000,R1135&gt;157.4,R1135&lt;=336.4,M1135&gt;10),('[1]Pricing Schedule'!$F$111+('[1]Pricing Schedule'!$F$113*M1135))*2,
IF(AND(I1135=38000,R1135&gt;314.8,R1135&lt;=504.6,M1135&lt;=10),('[1]Pricing Schedule'!$F$103+('[1]Pricing Schedule'!$F$105*M1135))*3,
IF(AND(I1135=38000,R1135&gt;314.8,R1135&lt;=504.6,M1135&gt;10),('[1]Pricing Schedule'!$F$111+('[1]Pricing Schedule'!$F$113*M1135))*3,
IF(AND(I1135=38000,R1135&gt;472.2,R1135&lt;=672.8,M1135&lt;=10),('[1]Pricing Schedule'!$F$103+('[1]Pricing Schedule'!$F$105*M1135))*4,
IF(AND(I1135=38000,R1135&gt;472.2,R1135&lt;=672.8,M1135&gt;10),('[1]Pricing Schedule'!$F$111+('[1]Pricing Schedule'!$F$113*M1135))*4,
IF(AND(I1135=110000,R1135&lt;=12.8,M1135&gt;2),'[1]Pricing Schedule'!$F$62+('[1]Pricing Schedule'!$F$63*M1135),
IF(AND(I1135=110000,R1135&lt;=12.8,M1135&lt;=2),'[1]Pricing Schedule'!$F$96+('[1]Pricing Schedule'!$F$97*M1135),
IF(AND(I1135=110000,R1135&gt;12.8,R1135&lt;=22.8,M1135&gt;3),'[1]Pricing Schedule'!$F$71+('[1]Pricing Schedule'!$F$72*M1135),
IF(AND(I1135=110000,R1135&gt;12.8,R1135&lt;=22.8,M1135&lt;=3),'[1]Pricing Schedule'!$F$96+('[1]Pricing Schedule'!$F$97*M1135),
IF(AND(I1135=110000,R1135&gt;22.8,R1135&lt;=30.2),'[1]Pricing Schedule'!$F$80+('[1]Pricing Schedule'!$F$81*M1135),
IF(AND(I1135=110000,R1135&gt;30.2,R1135&lt;=45.9),'[1]Pricing Schedule'!$F$89+('[1]Pricing Schedule'!$F$90*M1135),
IF(AND(I1135=110000,R1135&gt;45.9,R1135&lt;=123.4),'[1]Pricing Schedule'!$F$96+('[1]Pricing Schedule'!$F$97*M1135),
IF(AND(I1135=110000,R1135&gt;123.4,R1135&lt;=168.2,M1135&lt;=10),'[1]Pricing Schedule'!$F$103+('[1]Pricing Schedule'!$F$105*M1135),
IF(AND(I1135=110000,R1135&gt;123.4,R1135&lt;=168.2,M1135&gt;10),'[1]Pricing Schedule'!$F$111+('[1]Pricing Schedule'!$F$113*M1135),
IF(AND(I1135=110000,R1135&gt;168.2,R1135&lt;=336.4,M1135&lt;=10),('[1]Pricing Schedule'!$F$103+('[1]Pricing Schedule'!$F$105*M1135))*2,
IF(AND(I1135=110000,R1135&gt;168.2,R1135&lt;=336.4,M1135&gt;10),('[1]Pricing Schedule'!$F$111+('[1]Pricing Schedule'!$F$113*M1135))*2,
IF(AND(I1135=110000,R1135&gt;336.4,R1135&lt;=504.6,M1135&lt;=10),('[1]Pricing Schedule'!$F$103+('[1]Pricing Schedule'!$F$105*M1135))*3,
IF(AND(I1135=110000,R1135&gt;336.4,R1135&lt;=504.6,M1135&gt;10),('[1]Pricing Schedule'!$F$111+('[1]Pricing Schedule'!$F$113*M1135))*3,
IF(AND(I1135=110000,R1135&gt;504.6,R1135&lt;=672.8,M1135&lt;=10),('[1]Pricing Schedule'!$F$103+('[1]Pricing Schedule'!$F$105*M1135))*4,
IF(AND(I1135=110000,R1135&gt;504.6,R1135&lt;=672.8,M1135&gt;10),('[1]Pricing Schedule'!$F$111+('[1]Pricing Schedule'!$F$113*M1135))*4,
IF(AND(I1135=110000,R1135&gt;672.8,R1135&lt;=841,M1135&lt;=10),('[1]Pricing Schedule'!$F$103+('[1]Pricing Schedule'!$F$105*M1135))*5,
IF(AND(I1135=110000,R1135&gt;672.8,R1135&lt;=841,M1135&gt;10),('[1]Pricing Schedule'!$F$111+('[1]Pricing Schedule'!$F$113*M1135))*5,
IF(AND(I1135=110000,R1135&gt;672.8,R1135&lt;=841,M1135&lt;=10),('[1]Pricing Schedule'!$F$103+('[1]Pricing Schedule'!$F$105*M1135))*5,
IF(AND(I1135=110000,R1135&gt;672.8,R1135&lt;=841,M1135&gt;10),('[1]Pricing Schedule'!$F$111+('[1]Pricing Schedule'!$F$113*M1135))*5,
IF(AND(I1135=110000,R1135&gt;1345.6,R1135&lt;=1513.8,M1135&lt;=10),('[1]Pricing Schedule'!$F$103+('[1]Pricing Schedule'!$F$105*M1135))*9,
IF(AND(I1135=110000,R1135&gt;1345.6,R1135&lt;=1513.8,M1135&gt;10),('[1]Pricing Schedule'!$F$111+('[1]Pricing Schedule'!$F$113*M1135))*9,
9999999999)))))))))))))))))))))))))))))))))))))))</f>
        <v>699140</v>
      </c>
      <c r="T1135" s="21">
        <f>IF(AND(I1135=38000,R1135&lt;=4.5,M1135&gt;8),'[1]Pricing Schedule'!$J$9,
IF(AND(I1135=38000,R1135&lt;=4.5,M1135&lt;=8),'[1]Pricing Schedule'!$J$36,
IF(AND(I1135=38000,R1135&gt;4.5,R1135&lt;=9,M1135&gt;8),'[1]Pricing Schedule'!$J$18,
IF(AND(I1135=38000,R1135&gt;4.5,R1135&lt;=9,M1135&lt;=8),'[1]Pricing Schedule'!$J$36,
IF(AND(I1135=38000,R1135&gt;9,R1135&lt;=12.8,M1135&gt;8),'[1]Pricing Schedule'!$J$27,
IF(AND(I1135=38000,R1135&gt;9,R1135&lt;=12.8,M1135&lt;=8),'[1]Pricing Schedule'!$J$36,
IF(AND(I1135=38000,R1135&gt;12.8,R1135&lt;=22.8),'[1]Pricing Schedule'!$J$36,
IF(AND(I1135=38000,R1135&gt;22.8,R1135&lt;=30.2),'[1]Pricing Schedule'!$J$45,
IF(AND(I1135=38000,R1135&gt;30.2,R1135&lt;=45.9),'[1]Pricing Schedule'!$J$54,
IF(AND(I1135=38000,R1135&gt;45.9,R1135&lt;=123.4),'[1]Pricing Schedule'!$J$97,
IF(AND(I1135=38000,R1135&gt;123.4,R1135&lt;=168.2,M1135&lt;=10),'[1]Pricing Schedule'!$J$105,
IF(AND(I1135=38000,R1135&gt;123.4,R1135&lt;=168.2,M1135&gt;10),'[1]Pricing Schedule'!$J$113,
IF(AND(I1135=38000,R1135&gt;168.2,R1135&lt;=336.4,M1135&lt;=10),('[1]Pricing Schedule'!$J$105),
IF(AND(I1135=38000,R1135&gt;168.2,R1135&lt;=336.4,M1135&gt;10),('[1]Pricing Schedule'!$J$113),
IF(AND(I1135=38000,R1135&gt;336.4,R1135&lt;=504.6,M1135&lt;=10),('[1]Pricing Schedule'!$J$105),
IF(AND(I1135=38000,R1135&gt;336.4,R1135&lt;=504.6,M1135&gt;10),('[1]Pricing Schedule'!$J$113),
IF(AND(I1135=38000,R1135&gt;504.6,R1135&lt;=672.8,M1135&lt;=10),('[1]Pricing Schedule'!$J$105),
IF(AND(I1135=38000,R1135&gt;504.6,R1135&lt;=672.8,M1135&gt;10),('[1]Pricing Schedule'!$J$113),
IF(AND(I1135=110000,R1135&lt;=12.8,M1135&gt;2),'[1]Pricing Schedule'!$J$63,
IF(AND(I1135=110000,R1135&lt;=12.8,M1135&lt;=2),'[1]Pricing Schedule'!$J$97,
IF(AND(I1135=110000,R1135&gt;12.8,R1135&lt;=22.8,M1135&gt;3),'[1]Pricing Schedule'!$J$72,
IF(AND(I1135=110000,R1135&gt;12.8,R1135&lt;=22.8,M1135&lt;=3),'[1]Pricing Schedule'!$J$97,
IF(AND(I1135=110000,R1135&gt;22.8,R1135&lt;=30.2),'[1]Pricing Schedule'!$J$81,
IF(AND(I1135=110000,R1135&gt;30.2,R1135&lt;=45.9),'[1]Pricing Schedule'!$J$90,
IF(AND(I1135=110000,R1135&gt;45.9,R1135&lt;=123.4),'[1]Pricing Schedule'!$J$97,
IF(AND(I1135=110000,R1135&gt;123.4,R1135&lt;=168.2,M1135&lt;=10),'[1]Pricing Schedule'!$J$105,
IF(AND(I1135=110000,R1135&gt;123.4,R1135&lt;=168.2,M1135&gt;10),'[1]Pricing Schedule'!$J$113,
IF(AND(I1135=110000,R1135&gt;168.2,R1135&lt;=336.2,M1135&lt;=10),('[1]Pricing Schedule'!$J$105),
IF(AND(I1135=110000,R1135&gt;168.2,R1135&lt;=336.2,M1135&gt;10),('[1]Pricing Schedule'!$J$113),
IF(AND(I1135=110000,R1135&gt;336.4,R1135&lt;=504.6,M1135&lt;=10),('[1]Pricing Schedule'!$J$105),
IF(AND(I1135=110000,R1135&gt;336.4,R1135&lt;=504.6,M1135&gt;10),('[1]Pricing Schedule'!$J$113),
IF(AND(I1135=110000,R1135&gt;504.6,R1135&lt;=672.8,M1135&lt;=10),('[1]Pricing Schedule'!$J$105),
IF(AND(I1135=110000,R1135&gt;504.6,R1135&lt;=672.8,M1135&gt;10),('[1]Pricing Schedule'!$J$113),
IF(AND(I1135=110000,R1135&gt;672.8,R1135&lt;=841,M1135&lt;=10),('[1]Pricing Schedule'!$J$105),
IF(AND(I1135=110000,R1135&gt;672.8,R1135&lt;=841,M1135&gt;10),('[1]Pricing Schedule'!$J$113),
IF(AND(I1135=110000,R1135&gt;1682,R1135&lt;=1850.2,M1135&lt;=10),('[1]Pricing Schedule'!$J$105),
IF(AND(I1135=110000,R1135&gt;1682,R1135&lt;=1850.2,M1135&gt;10),('[1]Pricing Schedule'!$J$113),
IF(AND(I1135=110000,R1135&gt;2018.4,R1135&lt;=2186.6,M1135&lt;=10),('[1]Pricing Schedule'!$J$105),
IF(AND(I1135=110000,R1135&gt;2018.4,R1135&lt;=2186.6,M1135&gt;10),('[1]Pricing Schedule'!$J$113),999999999)))))))))))))))))))))))))))))))))))))))</f>
        <v>4</v>
      </c>
      <c r="U1135" s="40">
        <f t="shared" si="108"/>
        <v>83230.952380952382</v>
      </c>
      <c r="V1135" s="41">
        <f t="shared" si="109"/>
        <v>12.014760992075979</v>
      </c>
      <c r="Y1135" s="23">
        <v>362</v>
      </c>
      <c r="Z1135" s="23">
        <v>178</v>
      </c>
      <c r="AD1135" s="13"/>
      <c r="AE1135" s="13"/>
      <c r="AF1135" s="13"/>
      <c r="AR1135" s="35"/>
    </row>
    <row r="1136" spans="1:44">
      <c r="A1136" s="23">
        <v>1137</v>
      </c>
      <c r="B1136" s="23">
        <v>1137</v>
      </c>
      <c r="C1136" s="23" t="s">
        <v>1666</v>
      </c>
      <c r="D1136" s="23" t="s">
        <v>280</v>
      </c>
      <c r="E1136" s="23" t="s">
        <v>280</v>
      </c>
      <c r="F1136" s="23" t="s">
        <v>1361</v>
      </c>
      <c r="G1136" s="23" t="s">
        <v>1362</v>
      </c>
      <c r="H1136" s="23" t="s">
        <v>133</v>
      </c>
      <c r="I1136" s="13">
        <v>110000</v>
      </c>
      <c r="J1136" s="13">
        <v>110000</v>
      </c>
      <c r="K1136" s="13">
        <v>38000</v>
      </c>
      <c r="L1136" s="24">
        <v>5.7859999999999996</v>
      </c>
      <c r="M1136" s="37">
        <f t="shared" si="104"/>
        <v>6</v>
      </c>
      <c r="N1136" s="24">
        <v>2.0569999999999999</v>
      </c>
      <c r="O1136" s="13">
        <v>2</v>
      </c>
      <c r="P1136" s="36">
        <f t="shared" si="105"/>
        <v>1.5427499999999998</v>
      </c>
      <c r="Q1136" s="38">
        <f t="shared" si="106"/>
        <v>16.8</v>
      </c>
      <c r="R1136" s="37">
        <f t="shared" si="107"/>
        <v>16.8</v>
      </c>
      <c r="S1136" s="39">
        <f>IF(AND(I1136=38000,R1136&lt;=4.5,M1136&gt;8),'[1]Pricing Schedule'!$F$8+('[1]Pricing Schedule'!$F$9*M1136),
IF(AND(I1136=38000,R1136&lt;=4.5,M1136&lt;=8),'[1]Pricing Schedule'!$F$34+('[1]Pricing Schedule'!$F$36*M1136),
IF(AND(I1136=38000,R1136&gt;4.5,R1136&lt;=9,M1136&gt;8),'[1]Pricing Schedule'!$F$17+('[1]Pricing Schedule'!$F$18*M1136),
IF(AND(I1136=38000,R1136&gt;4.5,R1136&lt;=9,M1136&lt;=8),'[1]Pricing Schedule'!$F$34+('[1]Pricing Schedule'!$F$36*M1136),
IF(AND(I1136=38000,R1136&gt;9,R1136&lt;=12.8,M1136&gt;8),'[1]Pricing Schedule'!$F$26+('[1]Pricing Schedule'!$F$27*M1136),
IF(AND(I1136=38000,R1136&gt;9,R1136&lt;=12.8,M1136&lt;=8),'[1]Pricing Schedule'!$F$34+('[1]Pricing Schedule'!$F$36*M1136),
IF(AND(I1136=38000,R1136&gt;12.8,R1136&lt;=22.8),'[1]Pricing Schedule'!$F$34+('[1]Pricing Schedule'!$F$36*M1136),
IF(AND(I1136=38000,R1136&gt;22.8,R1136&lt;=30.2),'[1]Pricing Schedule'!$F$43+('[1]Pricing Schedule'!$F$45*M1136),
IF(AND(I1136=38000,R1136&gt;30.2,R1136&lt;=45.9),'[1]Pricing Schedule'!$F$52+('[1]Pricing Schedule'!$F$54*M1136),
IF(AND(I1136=38000,R1136&gt;45.9,R1136&lt;=123.4),'[1]Pricing Schedule'!$F$96+('[1]Pricing Schedule'!$F$97*M1136),
IF(AND(I1136=38000,R1136&gt;123.4,R1136&lt;=168.2,M1136&lt;=10),'[1]Pricing Schedule'!$F$103+('[1]Pricing Schedule'!$F$105*M1136),
IF(AND(I1136=38000,R1136&gt;123.4,R1136&lt;=168.2,M1136&gt;10),'[1]Pricing Schedule'!$F$111+('[1]Pricing Schedule'!$F$113*M1136),
IF(AND(I1136=38000,R1136&gt;157.4,R1136&lt;=336.4,M1136&lt;=10),('[1]Pricing Schedule'!$F$103+('[1]Pricing Schedule'!$F$105*M1136))*2,
IF(AND(I1136=38000,R1136&gt;157.4,R1136&lt;=336.4,M1136&gt;10),('[1]Pricing Schedule'!$F$111+('[1]Pricing Schedule'!$F$113*M1136))*2,
IF(AND(I1136=38000,R1136&gt;314.8,R1136&lt;=504.6,M1136&lt;=10),('[1]Pricing Schedule'!$F$103+('[1]Pricing Schedule'!$F$105*M1136))*3,
IF(AND(I1136=38000,R1136&gt;314.8,R1136&lt;=504.6,M1136&gt;10),('[1]Pricing Schedule'!$F$111+('[1]Pricing Schedule'!$F$113*M1136))*3,
IF(AND(I1136=38000,R1136&gt;472.2,R1136&lt;=672.8,M1136&lt;=10),('[1]Pricing Schedule'!$F$103+('[1]Pricing Schedule'!$F$105*M1136))*4,
IF(AND(I1136=38000,R1136&gt;472.2,R1136&lt;=672.8,M1136&gt;10),('[1]Pricing Schedule'!$F$111+('[1]Pricing Schedule'!$F$113*M1136))*4,
IF(AND(I1136=110000,R1136&lt;=12.8,M1136&gt;2),'[1]Pricing Schedule'!$F$62+('[1]Pricing Schedule'!$F$63*M1136),
IF(AND(I1136=110000,R1136&lt;=12.8,M1136&lt;=2),'[1]Pricing Schedule'!$F$96+('[1]Pricing Schedule'!$F$97*M1136),
IF(AND(I1136=110000,R1136&gt;12.8,R1136&lt;=22.8,M1136&gt;3),'[1]Pricing Schedule'!$F$71+('[1]Pricing Schedule'!$F$72*M1136),
IF(AND(I1136=110000,R1136&gt;12.8,R1136&lt;=22.8,M1136&lt;=3),'[1]Pricing Schedule'!$F$96+('[1]Pricing Schedule'!$F$97*M1136),
IF(AND(I1136=110000,R1136&gt;22.8,R1136&lt;=30.2),'[1]Pricing Schedule'!$F$80+('[1]Pricing Schedule'!$F$81*M1136),
IF(AND(I1136=110000,R1136&gt;30.2,R1136&lt;=45.9),'[1]Pricing Schedule'!$F$89+('[1]Pricing Schedule'!$F$90*M1136),
IF(AND(I1136=110000,R1136&gt;45.9,R1136&lt;=123.4),'[1]Pricing Schedule'!$F$96+('[1]Pricing Schedule'!$F$97*M1136),
IF(AND(I1136=110000,R1136&gt;123.4,R1136&lt;=168.2,M1136&lt;=10),'[1]Pricing Schedule'!$F$103+('[1]Pricing Schedule'!$F$105*M1136),
IF(AND(I1136=110000,R1136&gt;123.4,R1136&lt;=168.2,M1136&gt;10),'[1]Pricing Schedule'!$F$111+('[1]Pricing Schedule'!$F$113*M1136),
IF(AND(I1136=110000,R1136&gt;168.2,R1136&lt;=336.4,M1136&lt;=10),('[1]Pricing Schedule'!$F$103+('[1]Pricing Schedule'!$F$105*M1136))*2,
IF(AND(I1136=110000,R1136&gt;168.2,R1136&lt;=336.4,M1136&gt;10),('[1]Pricing Schedule'!$F$111+('[1]Pricing Schedule'!$F$113*M1136))*2,
IF(AND(I1136=110000,R1136&gt;336.4,R1136&lt;=504.6,M1136&lt;=10),('[1]Pricing Schedule'!$F$103+('[1]Pricing Schedule'!$F$105*M1136))*3,
IF(AND(I1136=110000,R1136&gt;336.4,R1136&lt;=504.6,M1136&gt;10),('[1]Pricing Schedule'!$F$111+('[1]Pricing Schedule'!$F$113*M1136))*3,
IF(AND(I1136=110000,R1136&gt;504.6,R1136&lt;=672.8,M1136&lt;=10),('[1]Pricing Schedule'!$F$103+('[1]Pricing Schedule'!$F$105*M1136))*4,
IF(AND(I1136=110000,R1136&gt;504.6,R1136&lt;=672.8,M1136&gt;10),('[1]Pricing Schedule'!$F$111+('[1]Pricing Schedule'!$F$113*M1136))*4,
IF(AND(I1136=110000,R1136&gt;672.8,R1136&lt;=841,M1136&lt;=10),('[1]Pricing Schedule'!$F$103+('[1]Pricing Schedule'!$F$105*M1136))*5,
IF(AND(I1136=110000,R1136&gt;672.8,R1136&lt;=841,M1136&gt;10),('[1]Pricing Schedule'!$F$111+('[1]Pricing Schedule'!$F$113*M1136))*5,
IF(AND(I1136=110000,R1136&gt;672.8,R1136&lt;=841,M1136&lt;=10),('[1]Pricing Schedule'!$F$103+('[1]Pricing Schedule'!$F$105*M1136))*5,
IF(AND(I1136=110000,R1136&gt;672.8,R1136&lt;=841,M1136&gt;10),('[1]Pricing Schedule'!$F$111+('[1]Pricing Schedule'!$F$113*M1136))*5,
IF(AND(I1136=110000,R1136&gt;1345.6,R1136&lt;=1513.8,M1136&lt;=10),('[1]Pricing Schedule'!$F$103+('[1]Pricing Schedule'!$F$105*M1136))*9,
IF(AND(I1136=110000,R1136&gt;1345.6,R1136&lt;=1513.8,M1136&gt;10),('[1]Pricing Schedule'!$F$111+('[1]Pricing Schedule'!$F$113*M1136))*9,
9999999999)))))))))))))))))))))))))))))))))))))))</f>
        <v>2016330</v>
      </c>
      <c r="T1136" s="21">
        <f>IF(AND(I1136=38000,R1136&lt;=4.5,M1136&gt;8),'[1]Pricing Schedule'!$J$9,
IF(AND(I1136=38000,R1136&lt;=4.5,M1136&lt;=8),'[1]Pricing Schedule'!$J$36,
IF(AND(I1136=38000,R1136&gt;4.5,R1136&lt;=9,M1136&gt;8),'[1]Pricing Schedule'!$J$18,
IF(AND(I1136=38000,R1136&gt;4.5,R1136&lt;=9,M1136&lt;=8),'[1]Pricing Schedule'!$J$36,
IF(AND(I1136=38000,R1136&gt;9,R1136&lt;=12.8,M1136&gt;8),'[1]Pricing Schedule'!$J$27,
IF(AND(I1136=38000,R1136&gt;9,R1136&lt;=12.8,M1136&lt;=8),'[1]Pricing Schedule'!$J$36,
IF(AND(I1136=38000,R1136&gt;12.8,R1136&lt;=22.8),'[1]Pricing Schedule'!$J$36,
IF(AND(I1136=38000,R1136&gt;22.8,R1136&lt;=30.2),'[1]Pricing Schedule'!$J$45,
IF(AND(I1136=38000,R1136&gt;30.2,R1136&lt;=45.9),'[1]Pricing Schedule'!$J$54,
IF(AND(I1136=38000,R1136&gt;45.9,R1136&lt;=123.4),'[1]Pricing Schedule'!$J$97,
IF(AND(I1136=38000,R1136&gt;123.4,R1136&lt;=168.2,M1136&lt;=10),'[1]Pricing Schedule'!$J$105,
IF(AND(I1136=38000,R1136&gt;123.4,R1136&lt;=168.2,M1136&gt;10),'[1]Pricing Schedule'!$J$113,
IF(AND(I1136=38000,R1136&gt;168.2,R1136&lt;=336.4,M1136&lt;=10),('[1]Pricing Schedule'!$J$105),
IF(AND(I1136=38000,R1136&gt;168.2,R1136&lt;=336.4,M1136&gt;10),('[1]Pricing Schedule'!$J$113),
IF(AND(I1136=38000,R1136&gt;336.4,R1136&lt;=504.6,M1136&lt;=10),('[1]Pricing Schedule'!$J$105),
IF(AND(I1136=38000,R1136&gt;336.4,R1136&lt;=504.6,M1136&gt;10),('[1]Pricing Schedule'!$J$113),
IF(AND(I1136=38000,R1136&gt;504.6,R1136&lt;=672.8,M1136&lt;=10),('[1]Pricing Schedule'!$J$105),
IF(AND(I1136=38000,R1136&gt;504.6,R1136&lt;=672.8,M1136&gt;10),('[1]Pricing Schedule'!$J$113),
IF(AND(I1136=110000,R1136&lt;=12.8,M1136&gt;2),'[1]Pricing Schedule'!$J$63,
IF(AND(I1136=110000,R1136&lt;=12.8,M1136&lt;=2),'[1]Pricing Schedule'!$J$97,
IF(AND(I1136=110000,R1136&gt;12.8,R1136&lt;=22.8,M1136&gt;3),'[1]Pricing Schedule'!$J$72,
IF(AND(I1136=110000,R1136&gt;12.8,R1136&lt;=22.8,M1136&lt;=3),'[1]Pricing Schedule'!$J$97,
IF(AND(I1136=110000,R1136&gt;22.8,R1136&lt;=30.2),'[1]Pricing Schedule'!$J$81,
IF(AND(I1136=110000,R1136&gt;30.2,R1136&lt;=45.9),'[1]Pricing Schedule'!$J$90,
IF(AND(I1136=110000,R1136&gt;45.9,R1136&lt;=123.4),'[1]Pricing Schedule'!$J$97,
IF(AND(I1136=110000,R1136&gt;123.4,R1136&lt;=168.2,M1136&lt;=10),'[1]Pricing Schedule'!$J$105,
IF(AND(I1136=110000,R1136&gt;123.4,R1136&lt;=168.2,M1136&gt;10),'[1]Pricing Schedule'!$J$113,
IF(AND(I1136=110000,R1136&gt;168.2,R1136&lt;=336.2,M1136&lt;=10),('[1]Pricing Schedule'!$J$105),
IF(AND(I1136=110000,R1136&gt;168.2,R1136&lt;=336.2,M1136&gt;10),('[1]Pricing Schedule'!$J$113),
IF(AND(I1136=110000,R1136&gt;336.4,R1136&lt;=504.6,M1136&lt;=10),('[1]Pricing Schedule'!$J$105),
IF(AND(I1136=110000,R1136&gt;336.4,R1136&lt;=504.6,M1136&gt;10),('[1]Pricing Schedule'!$J$113),
IF(AND(I1136=110000,R1136&gt;504.6,R1136&lt;=672.8,M1136&lt;=10),('[1]Pricing Schedule'!$J$105),
IF(AND(I1136=110000,R1136&gt;504.6,R1136&lt;=672.8,M1136&gt;10),('[1]Pricing Schedule'!$J$113),
IF(AND(I1136=110000,R1136&gt;672.8,R1136&lt;=841,M1136&lt;=10),('[1]Pricing Schedule'!$J$105),
IF(AND(I1136=110000,R1136&gt;672.8,R1136&lt;=841,M1136&gt;10),('[1]Pricing Schedule'!$J$113),
IF(AND(I1136=110000,R1136&gt;1682,R1136&lt;=1850.2,M1136&lt;=10),('[1]Pricing Schedule'!$J$105),
IF(AND(I1136=110000,R1136&gt;1682,R1136&lt;=1850.2,M1136&gt;10),('[1]Pricing Schedule'!$J$113),
IF(AND(I1136=110000,R1136&gt;2018.4,R1136&lt;=2186.6,M1136&lt;=10),('[1]Pricing Schedule'!$J$105),
IF(AND(I1136=110000,R1136&gt;2018.4,R1136&lt;=2186.6,M1136&gt;10),('[1]Pricing Schedule'!$J$113),999999999)))))))))))))))))))))))))))))))))))))))</f>
        <v>8</v>
      </c>
      <c r="U1136" s="40">
        <f t="shared" si="108"/>
        <v>120019.64285714286</v>
      </c>
      <c r="V1136" s="41">
        <f t="shared" si="109"/>
        <v>8.3319694692833011</v>
      </c>
      <c r="Y1136" s="23">
        <v>151</v>
      </c>
      <c r="Z1136" s="23">
        <v>31</v>
      </c>
      <c r="AD1136" s="13"/>
      <c r="AE1136" s="13"/>
      <c r="AF1136" s="13"/>
      <c r="AR1136" s="35"/>
    </row>
    <row r="1137" spans="1:44">
      <c r="A1137" s="23">
        <v>1138</v>
      </c>
      <c r="B1137" s="23">
        <v>1138</v>
      </c>
      <c r="C1137" s="23" t="s">
        <v>1667</v>
      </c>
      <c r="D1137" s="23" t="s">
        <v>168</v>
      </c>
      <c r="E1137" s="23" t="s">
        <v>168</v>
      </c>
      <c r="F1137" s="23" t="s">
        <v>1668</v>
      </c>
      <c r="G1137" s="23" t="s">
        <v>1669</v>
      </c>
      <c r="H1137" s="23" t="s">
        <v>113</v>
      </c>
      <c r="I1137" s="13">
        <v>38000</v>
      </c>
      <c r="J1137" s="13">
        <v>38000</v>
      </c>
      <c r="K1137" s="23" t="s">
        <v>119</v>
      </c>
      <c r="L1137" s="24">
        <v>3.5819999999999999</v>
      </c>
      <c r="M1137" s="37">
        <f t="shared" si="104"/>
        <v>4</v>
      </c>
      <c r="N1137" s="24">
        <v>0.33900000000000002</v>
      </c>
      <c r="O1137" s="13">
        <v>2</v>
      </c>
      <c r="P1137" s="36">
        <f t="shared" si="105"/>
        <v>0.33900000000000002</v>
      </c>
      <c r="Q1137" s="38">
        <f t="shared" si="106"/>
        <v>4.2</v>
      </c>
      <c r="R1137" s="37">
        <f t="shared" si="107"/>
        <v>4.2</v>
      </c>
      <c r="S1137" s="39">
        <f>IF(AND(I1137=38000,R1137&lt;=4.5,M1137&gt;8),'[1]Pricing Schedule'!$F$8+('[1]Pricing Schedule'!$F$9*M1137),
IF(AND(I1137=38000,R1137&lt;=4.5,M1137&lt;=8),'[1]Pricing Schedule'!$F$34+('[1]Pricing Schedule'!$F$36*M1137),
IF(AND(I1137=38000,R1137&gt;4.5,R1137&lt;=9,M1137&gt;8),'[1]Pricing Schedule'!$F$17+('[1]Pricing Schedule'!$F$18*M1137),
IF(AND(I1137=38000,R1137&gt;4.5,R1137&lt;=9,M1137&lt;=8),'[1]Pricing Schedule'!$F$34+('[1]Pricing Schedule'!$F$36*M1137),
IF(AND(I1137=38000,R1137&gt;9,R1137&lt;=12.8,M1137&gt;8),'[1]Pricing Schedule'!$F$26+('[1]Pricing Schedule'!$F$27*M1137),
IF(AND(I1137=38000,R1137&gt;9,R1137&lt;=12.8,M1137&lt;=8),'[1]Pricing Schedule'!$F$34+('[1]Pricing Schedule'!$F$36*M1137),
IF(AND(I1137=38000,R1137&gt;12.8,R1137&lt;=22.8),'[1]Pricing Schedule'!$F$34+('[1]Pricing Schedule'!$F$36*M1137),
IF(AND(I1137=38000,R1137&gt;22.8,R1137&lt;=30.2),'[1]Pricing Schedule'!$F$43+('[1]Pricing Schedule'!$F$45*M1137),
IF(AND(I1137=38000,R1137&gt;30.2,R1137&lt;=45.9),'[1]Pricing Schedule'!$F$52+('[1]Pricing Schedule'!$F$54*M1137),
IF(AND(I1137=38000,R1137&gt;45.9,R1137&lt;=123.4),'[1]Pricing Schedule'!$F$96+('[1]Pricing Schedule'!$F$97*M1137),
IF(AND(I1137=38000,R1137&gt;123.4,R1137&lt;=168.2,M1137&lt;=10),'[1]Pricing Schedule'!$F$103+('[1]Pricing Schedule'!$F$105*M1137),
IF(AND(I1137=38000,R1137&gt;123.4,R1137&lt;=168.2,M1137&gt;10),'[1]Pricing Schedule'!$F$111+('[1]Pricing Schedule'!$F$113*M1137),
IF(AND(I1137=38000,R1137&gt;157.4,R1137&lt;=336.4,M1137&lt;=10),('[1]Pricing Schedule'!$F$103+('[1]Pricing Schedule'!$F$105*M1137))*2,
IF(AND(I1137=38000,R1137&gt;157.4,R1137&lt;=336.4,M1137&gt;10),('[1]Pricing Schedule'!$F$111+('[1]Pricing Schedule'!$F$113*M1137))*2,
IF(AND(I1137=38000,R1137&gt;314.8,R1137&lt;=504.6,M1137&lt;=10),('[1]Pricing Schedule'!$F$103+('[1]Pricing Schedule'!$F$105*M1137))*3,
IF(AND(I1137=38000,R1137&gt;314.8,R1137&lt;=504.6,M1137&gt;10),('[1]Pricing Schedule'!$F$111+('[1]Pricing Schedule'!$F$113*M1137))*3,
IF(AND(I1137=38000,R1137&gt;472.2,R1137&lt;=672.8,M1137&lt;=10),('[1]Pricing Schedule'!$F$103+('[1]Pricing Schedule'!$F$105*M1137))*4,
IF(AND(I1137=38000,R1137&gt;472.2,R1137&lt;=672.8,M1137&gt;10),('[1]Pricing Schedule'!$F$111+('[1]Pricing Schedule'!$F$113*M1137))*4,
IF(AND(I1137=110000,R1137&lt;=12.8,M1137&gt;2),'[1]Pricing Schedule'!$F$62+('[1]Pricing Schedule'!$F$63*M1137),
IF(AND(I1137=110000,R1137&lt;=12.8,M1137&lt;=2),'[1]Pricing Schedule'!$F$96+('[1]Pricing Schedule'!$F$97*M1137),
IF(AND(I1137=110000,R1137&gt;12.8,R1137&lt;=22.8,M1137&gt;3),'[1]Pricing Schedule'!$F$71+('[1]Pricing Schedule'!$F$72*M1137),
IF(AND(I1137=110000,R1137&gt;12.8,R1137&lt;=22.8,M1137&lt;=3),'[1]Pricing Schedule'!$F$96+('[1]Pricing Schedule'!$F$97*M1137),
IF(AND(I1137=110000,R1137&gt;22.8,R1137&lt;=30.2),'[1]Pricing Schedule'!$F$80+('[1]Pricing Schedule'!$F$81*M1137),
IF(AND(I1137=110000,R1137&gt;30.2,R1137&lt;=45.9),'[1]Pricing Schedule'!$F$89+('[1]Pricing Schedule'!$F$90*M1137),
IF(AND(I1137=110000,R1137&gt;45.9,R1137&lt;=123.4),'[1]Pricing Schedule'!$F$96+('[1]Pricing Schedule'!$F$97*M1137),
IF(AND(I1137=110000,R1137&gt;123.4,R1137&lt;=168.2,M1137&lt;=10),'[1]Pricing Schedule'!$F$103+('[1]Pricing Schedule'!$F$105*M1137),
IF(AND(I1137=110000,R1137&gt;123.4,R1137&lt;=168.2,M1137&gt;10),'[1]Pricing Schedule'!$F$111+('[1]Pricing Schedule'!$F$113*M1137),
IF(AND(I1137=110000,R1137&gt;168.2,R1137&lt;=336.4,M1137&lt;=10),('[1]Pricing Schedule'!$F$103+('[1]Pricing Schedule'!$F$105*M1137))*2,
IF(AND(I1137=110000,R1137&gt;168.2,R1137&lt;=336.4,M1137&gt;10),('[1]Pricing Schedule'!$F$111+('[1]Pricing Schedule'!$F$113*M1137))*2,
IF(AND(I1137=110000,R1137&gt;336.4,R1137&lt;=504.6,M1137&lt;=10),('[1]Pricing Schedule'!$F$103+('[1]Pricing Schedule'!$F$105*M1137))*3,
IF(AND(I1137=110000,R1137&gt;336.4,R1137&lt;=504.6,M1137&gt;10),('[1]Pricing Schedule'!$F$111+('[1]Pricing Schedule'!$F$113*M1137))*3,
IF(AND(I1137=110000,R1137&gt;504.6,R1137&lt;=672.8,M1137&lt;=10),('[1]Pricing Schedule'!$F$103+('[1]Pricing Schedule'!$F$105*M1137))*4,
IF(AND(I1137=110000,R1137&gt;504.6,R1137&lt;=672.8,M1137&gt;10),('[1]Pricing Schedule'!$F$111+('[1]Pricing Schedule'!$F$113*M1137))*4,
IF(AND(I1137=110000,R1137&gt;672.8,R1137&lt;=841,M1137&lt;=10),('[1]Pricing Schedule'!$F$103+('[1]Pricing Schedule'!$F$105*M1137))*5,
IF(AND(I1137=110000,R1137&gt;672.8,R1137&lt;=841,M1137&gt;10),('[1]Pricing Schedule'!$F$111+('[1]Pricing Schedule'!$F$113*M1137))*5,
IF(AND(I1137=110000,R1137&gt;672.8,R1137&lt;=841,M1137&lt;=10),('[1]Pricing Schedule'!$F$103+('[1]Pricing Schedule'!$F$105*M1137))*5,
IF(AND(I1137=110000,R1137&gt;672.8,R1137&lt;=841,M1137&gt;10),('[1]Pricing Schedule'!$F$111+('[1]Pricing Schedule'!$F$113*M1137))*5,
IF(AND(I1137=110000,R1137&gt;1345.6,R1137&lt;=1513.8,M1137&lt;=10),('[1]Pricing Schedule'!$F$103+('[1]Pricing Schedule'!$F$105*M1137))*9,
IF(AND(I1137=110000,R1137&gt;1345.6,R1137&lt;=1513.8,M1137&gt;10),('[1]Pricing Schedule'!$F$111+('[1]Pricing Schedule'!$F$113*M1137))*9,
9999999999)))))))))))))))))))))))))))))))))))))))</f>
        <v>628870</v>
      </c>
      <c r="T1137" s="21">
        <f>IF(AND(I1137=38000,R1137&lt;=4.5,M1137&gt;8),'[1]Pricing Schedule'!$J$9,
IF(AND(I1137=38000,R1137&lt;=4.5,M1137&lt;=8),'[1]Pricing Schedule'!$J$36,
IF(AND(I1137=38000,R1137&gt;4.5,R1137&lt;=9,M1137&gt;8),'[1]Pricing Schedule'!$J$18,
IF(AND(I1137=38000,R1137&gt;4.5,R1137&lt;=9,M1137&lt;=8),'[1]Pricing Schedule'!$J$36,
IF(AND(I1137=38000,R1137&gt;9,R1137&lt;=12.8,M1137&gt;8),'[1]Pricing Schedule'!$J$27,
IF(AND(I1137=38000,R1137&gt;9,R1137&lt;=12.8,M1137&lt;=8),'[1]Pricing Schedule'!$J$36,
IF(AND(I1137=38000,R1137&gt;12.8,R1137&lt;=22.8),'[1]Pricing Schedule'!$J$36,
IF(AND(I1137=38000,R1137&gt;22.8,R1137&lt;=30.2),'[1]Pricing Schedule'!$J$45,
IF(AND(I1137=38000,R1137&gt;30.2,R1137&lt;=45.9),'[1]Pricing Schedule'!$J$54,
IF(AND(I1137=38000,R1137&gt;45.9,R1137&lt;=123.4),'[1]Pricing Schedule'!$J$97,
IF(AND(I1137=38000,R1137&gt;123.4,R1137&lt;=168.2,M1137&lt;=10),'[1]Pricing Schedule'!$J$105,
IF(AND(I1137=38000,R1137&gt;123.4,R1137&lt;=168.2,M1137&gt;10),'[1]Pricing Schedule'!$J$113,
IF(AND(I1137=38000,R1137&gt;168.2,R1137&lt;=336.4,M1137&lt;=10),('[1]Pricing Schedule'!$J$105),
IF(AND(I1137=38000,R1137&gt;168.2,R1137&lt;=336.4,M1137&gt;10),('[1]Pricing Schedule'!$J$113),
IF(AND(I1137=38000,R1137&gt;336.4,R1137&lt;=504.6,M1137&lt;=10),('[1]Pricing Schedule'!$J$105),
IF(AND(I1137=38000,R1137&gt;336.4,R1137&lt;=504.6,M1137&gt;10),('[1]Pricing Schedule'!$J$113),
IF(AND(I1137=38000,R1137&gt;504.6,R1137&lt;=672.8,M1137&lt;=10),('[1]Pricing Schedule'!$J$105),
IF(AND(I1137=38000,R1137&gt;504.6,R1137&lt;=672.8,M1137&gt;10),('[1]Pricing Schedule'!$J$113),
IF(AND(I1137=110000,R1137&lt;=12.8,M1137&gt;2),'[1]Pricing Schedule'!$J$63,
IF(AND(I1137=110000,R1137&lt;=12.8,M1137&lt;=2),'[1]Pricing Schedule'!$J$97,
IF(AND(I1137=110000,R1137&gt;12.8,R1137&lt;=22.8,M1137&gt;3),'[1]Pricing Schedule'!$J$72,
IF(AND(I1137=110000,R1137&gt;12.8,R1137&lt;=22.8,M1137&lt;=3),'[1]Pricing Schedule'!$J$97,
IF(AND(I1137=110000,R1137&gt;22.8,R1137&lt;=30.2),'[1]Pricing Schedule'!$J$81,
IF(AND(I1137=110000,R1137&gt;30.2,R1137&lt;=45.9),'[1]Pricing Schedule'!$J$90,
IF(AND(I1137=110000,R1137&gt;45.9,R1137&lt;=123.4),'[1]Pricing Schedule'!$J$97,
IF(AND(I1137=110000,R1137&gt;123.4,R1137&lt;=168.2,M1137&lt;=10),'[1]Pricing Schedule'!$J$105,
IF(AND(I1137=110000,R1137&gt;123.4,R1137&lt;=168.2,M1137&gt;10),'[1]Pricing Schedule'!$J$113,
IF(AND(I1137=110000,R1137&gt;168.2,R1137&lt;=336.2,M1137&lt;=10),('[1]Pricing Schedule'!$J$105),
IF(AND(I1137=110000,R1137&gt;168.2,R1137&lt;=336.2,M1137&gt;10),('[1]Pricing Schedule'!$J$113),
IF(AND(I1137=110000,R1137&gt;336.4,R1137&lt;=504.6,M1137&lt;=10),('[1]Pricing Schedule'!$J$105),
IF(AND(I1137=110000,R1137&gt;336.4,R1137&lt;=504.6,M1137&gt;10),('[1]Pricing Schedule'!$J$113),
IF(AND(I1137=110000,R1137&gt;504.6,R1137&lt;=672.8,M1137&lt;=10),('[1]Pricing Schedule'!$J$105),
IF(AND(I1137=110000,R1137&gt;504.6,R1137&lt;=672.8,M1137&gt;10),('[1]Pricing Schedule'!$J$113),
IF(AND(I1137=110000,R1137&gt;672.8,R1137&lt;=841,M1137&lt;=10),('[1]Pricing Schedule'!$J$105),
IF(AND(I1137=110000,R1137&gt;672.8,R1137&lt;=841,M1137&gt;10),('[1]Pricing Schedule'!$J$113),
IF(AND(I1137=110000,R1137&gt;1682,R1137&lt;=1850.2,M1137&lt;=10),('[1]Pricing Schedule'!$J$105),
IF(AND(I1137=110000,R1137&gt;1682,R1137&lt;=1850.2,M1137&gt;10),('[1]Pricing Schedule'!$J$113),
IF(AND(I1137=110000,R1137&gt;2018.4,R1137&lt;=2186.6,M1137&lt;=10),('[1]Pricing Schedule'!$J$105),
IF(AND(I1137=110000,R1137&gt;2018.4,R1137&lt;=2186.6,M1137&gt;10),('[1]Pricing Schedule'!$J$113),999999999)))))))))))))))))))))))))))))))))))))))</f>
        <v>4</v>
      </c>
      <c r="U1137" s="40">
        <f t="shared" si="108"/>
        <v>149730.95238095237</v>
      </c>
      <c r="V1137" s="41">
        <f t="shared" si="109"/>
        <v>6.6786458250512828</v>
      </c>
      <c r="Y1137" s="23">
        <v>151</v>
      </c>
      <c r="Z1137" s="23">
        <v>173</v>
      </c>
      <c r="AD1137" s="13"/>
      <c r="AE1137" s="13"/>
      <c r="AF1137" s="13"/>
      <c r="AR1137" s="35"/>
    </row>
    <row r="1138" spans="1:44">
      <c r="A1138" s="23">
        <v>1139</v>
      </c>
      <c r="B1138" s="23">
        <v>1139</v>
      </c>
      <c r="C1138" s="23" t="s">
        <v>1670</v>
      </c>
      <c r="D1138" s="23" t="s">
        <v>116</v>
      </c>
      <c r="E1138" s="23" t="s">
        <v>116</v>
      </c>
      <c r="F1138" s="23" t="s">
        <v>905</v>
      </c>
      <c r="G1138" s="23" t="s">
        <v>906</v>
      </c>
      <c r="H1138" s="23" t="s">
        <v>133</v>
      </c>
      <c r="I1138" s="13">
        <v>110000</v>
      </c>
      <c r="J1138" s="13">
        <v>110000</v>
      </c>
      <c r="K1138" s="13">
        <v>38000</v>
      </c>
      <c r="L1138" s="24">
        <v>12.167</v>
      </c>
      <c r="M1138" s="37">
        <f t="shared" si="104"/>
        <v>13</v>
      </c>
      <c r="N1138" s="24">
        <v>0.42599999999999999</v>
      </c>
      <c r="O1138" s="13">
        <v>2</v>
      </c>
      <c r="P1138" s="36">
        <f t="shared" si="105"/>
        <v>0.42599999999999999</v>
      </c>
      <c r="Q1138" s="38">
        <f t="shared" si="106"/>
        <v>4.2</v>
      </c>
      <c r="R1138" s="37">
        <f t="shared" si="107"/>
        <v>4.2</v>
      </c>
      <c r="S1138" s="39">
        <f>IF(AND(I1138=38000,R1138&lt;=4.5,M1138&gt;8),'[1]Pricing Schedule'!$F$8+('[1]Pricing Schedule'!$F$9*M1138),
IF(AND(I1138=38000,R1138&lt;=4.5,M1138&lt;=8),'[1]Pricing Schedule'!$F$34+('[1]Pricing Schedule'!$F$36*M1138),
IF(AND(I1138=38000,R1138&gt;4.5,R1138&lt;=9,M1138&gt;8),'[1]Pricing Schedule'!$F$17+('[1]Pricing Schedule'!$F$18*M1138),
IF(AND(I1138=38000,R1138&gt;4.5,R1138&lt;=9,M1138&lt;=8),'[1]Pricing Schedule'!$F$34+('[1]Pricing Schedule'!$F$36*M1138),
IF(AND(I1138=38000,R1138&gt;9,R1138&lt;=12.8,M1138&gt;8),'[1]Pricing Schedule'!$F$26+('[1]Pricing Schedule'!$F$27*M1138),
IF(AND(I1138=38000,R1138&gt;9,R1138&lt;=12.8,M1138&lt;=8),'[1]Pricing Schedule'!$F$34+('[1]Pricing Schedule'!$F$36*M1138),
IF(AND(I1138=38000,R1138&gt;12.8,R1138&lt;=22.8),'[1]Pricing Schedule'!$F$34+('[1]Pricing Schedule'!$F$36*M1138),
IF(AND(I1138=38000,R1138&gt;22.8,R1138&lt;=30.2),'[1]Pricing Schedule'!$F$43+('[1]Pricing Schedule'!$F$45*M1138),
IF(AND(I1138=38000,R1138&gt;30.2,R1138&lt;=45.9),'[1]Pricing Schedule'!$F$52+('[1]Pricing Schedule'!$F$54*M1138),
IF(AND(I1138=38000,R1138&gt;45.9,R1138&lt;=123.4),'[1]Pricing Schedule'!$F$96+('[1]Pricing Schedule'!$F$97*M1138),
IF(AND(I1138=38000,R1138&gt;123.4,R1138&lt;=168.2,M1138&lt;=10),'[1]Pricing Schedule'!$F$103+('[1]Pricing Schedule'!$F$105*M1138),
IF(AND(I1138=38000,R1138&gt;123.4,R1138&lt;=168.2,M1138&gt;10),'[1]Pricing Schedule'!$F$111+('[1]Pricing Schedule'!$F$113*M1138),
IF(AND(I1138=38000,R1138&gt;157.4,R1138&lt;=336.4,M1138&lt;=10),('[1]Pricing Schedule'!$F$103+('[1]Pricing Schedule'!$F$105*M1138))*2,
IF(AND(I1138=38000,R1138&gt;157.4,R1138&lt;=336.4,M1138&gt;10),('[1]Pricing Schedule'!$F$111+('[1]Pricing Schedule'!$F$113*M1138))*2,
IF(AND(I1138=38000,R1138&gt;314.8,R1138&lt;=504.6,M1138&lt;=10),('[1]Pricing Schedule'!$F$103+('[1]Pricing Schedule'!$F$105*M1138))*3,
IF(AND(I1138=38000,R1138&gt;314.8,R1138&lt;=504.6,M1138&gt;10),('[1]Pricing Schedule'!$F$111+('[1]Pricing Schedule'!$F$113*M1138))*3,
IF(AND(I1138=38000,R1138&gt;472.2,R1138&lt;=672.8,M1138&lt;=10),('[1]Pricing Schedule'!$F$103+('[1]Pricing Schedule'!$F$105*M1138))*4,
IF(AND(I1138=38000,R1138&gt;472.2,R1138&lt;=672.8,M1138&gt;10),('[1]Pricing Schedule'!$F$111+('[1]Pricing Schedule'!$F$113*M1138))*4,
IF(AND(I1138=110000,R1138&lt;=12.8,M1138&gt;2),'[1]Pricing Schedule'!$F$62+('[1]Pricing Schedule'!$F$63*M1138),
IF(AND(I1138=110000,R1138&lt;=12.8,M1138&lt;=2),'[1]Pricing Schedule'!$F$96+('[1]Pricing Schedule'!$F$97*M1138),
IF(AND(I1138=110000,R1138&gt;12.8,R1138&lt;=22.8,M1138&gt;3),'[1]Pricing Schedule'!$F$71+('[1]Pricing Schedule'!$F$72*M1138),
IF(AND(I1138=110000,R1138&gt;12.8,R1138&lt;=22.8,M1138&lt;=3),'[1]Pricing Schedule'!$F$96+('[1]Pricing Schedule'!$F$97*M1138),
IF(AND(I1138=110000,R1138&gt;22.8,R1138&lt;=30.2),'[1]Pricing Schedule'!$F$80+('[1]Pricing Schedule'!$F$81*M1138),
IF(AND(I1138=110000,R1138&gt;30.2,R1138&lt;=45.9),'[1]Pricing Schedule'!$F$89+('[1]Pricing Schedule'!$F$90*M1138),
IF(AND(I1138=110000,R1138&gt;45.9,R1138&lt;=123.4),'[1]Pricing Schedule'!$F$96+('[1]Pricing Schedule'!$F$97*M1138),
IF(AND(I1138=110000,R1138&gt;123.4,R1138&lt;=168.2,M1138&lt;=10),'[1]Pricing Schedule'!$F$103+('[1]Pricing Schedule'!$F$105*M1138),
IF(AND(I1138=110000,R1138&gt;123.4,R1138&lt;=168.2,M1138&gt;10),'[1]Pricing Schedule'!$F$111+('[1]Pricing Schedule'!$F$113*M1138),
IF(AND(I1138=110000,R1138&gt;168.2,R1138&lt;=336.4,M1138&lt;=10),('[1]Pricing Schedule'!$F$103+('[1]Pricing Schedule'!$F$105*M1138))*2,
IF(AND(I1138=110000,R1138&gt;168.2,R1138&lt;=336.4,M1138&gt;10),('[1]Pricing Schedule'!$F$111+('[1]Pricing Schedule'!$F$113*M1138))*2,
IF(AND(I1138=110000,R1138&gt;336.4,R1138&lt;=504.6,M1138&lt;=10),('[1]Pricing Schedule'!$F$103+('[1]Pricing Schedule'!$F$105*M1138))*3,
IF(AND(I1138=110000,R1138&gt;336.4,R1138&lt;=504.6,M1138&gt;10),('[1]Pricing Schedule'!$F$111+('[1]Pricing Schedule'!$F$113*M1138))*3,
IF(AND(I1138=110000,R1138&gt;504.6,R1138&lt;=672.8,M1138&lt;=10),('[1]Pricing Schedule'!$F$103+('[1]Pricing Schedule'!$F$105*M1138))*4,
IF(AND(I1138=110000,R1138&gt;504.6,R1138&lt;=672.8,M1138&gt;10),('[1]Pricing Schedule'!$F$111+('[1]Pricing Schedule'!$F$113*M1138))*4,
IF(AND(I1138=110000,R1138&gt;672.8,R1138&lt;=841,M1138&lt;=10),('[1]Pricing Schedule'!$F$103+('[1]Pricing Schedule'!$F$105*M1138))*5,
IF(AND(I1138=110000,R1138&gt;672.8,R1138&lt;=841,M1138&gt;10),('[1]Pricing Schedule'!$F$111+('[1]Pricing Schedule'!$F$113*M1138))*5,
IF(AND(I1138=110000,R1138&gt;672.8,R1138&lt;=841,M1138&lt;=10),('[1]Pricing Schedule'!$F$103+('[1]Pricing Schedule'!$F$105*M1138))*5,
IF(AND(I1138=110000,R1138&gt;672.8,R1138&lt;=841,M1138&gt;10),('[1]Pricing Schedule'!$F$111+('[1]Pricing Schedule'!$F$113*M1138))*5,
IF(AND(I1138=110000,R1138&gt;1345.6,R1138&lt;=1513.8,M1138&lt;=10),('[1]Pricing Schedule'!$F$103+('[1]Pricing Schedule'!$F$105*M1138))*9,
IF(AND(I1138=110000,R1138&gt;1345.6,R1138&lt;=1513.8,M1138&gt;10),('[1]Pricing Schedule'!$F$111+('[1]Pricing Schedule'!$F$113*M1138))*9,
9999999999)))))))))))))))))))))))))))))))))))))))</f>
        <v>2101570</v>
      </c>
      <c r="T1138" s="21">
        <f>IF(AND(I1138=38000,R1138&lt;=4.5,M1138&gt;8),'[1]Pricing Schedule'!$J$9,
IF(AND(I1138=38000,R1138&lt;=4.5,M1138&lt;=8),'[1]Pricing Schedule'!$J$36,
IF(AND(I1138=38000,R1138&gt;4.5,R1138&lt;=9,M1138&gt;8),'[1]Pricing Schedule'!$J$18,
IF(AND(I1138=38000,R1138&gt;4.5,R1138&lt;=9,M1138&lt;=8),'[1]Pricing Schedule'!$J$36,
IF(AND(I1138=38000,R1138&gt;9,R1138&lt;=12.8,M1138&gt;8),'[1]Pricing Schedule'!$J$27,
IF(AND(I1138=38000,R1138&gt;9,R1138&lt;=12.8,M1138&lt;=8),'[1]Pricing Schedule'!$J$36,
IF(AND(I1138=38000,R1138&gt;12.8,R1138&lt;=22.8),'[1]Pricing Schedule'!$J$36,
IF(AND(I1138=38000,R1138&gt;22.8,R1138&lt;=30.2),'[1]Pricing Schedule'!$J$45,
IF(AND(I1138=38000,R1138&gt;30.2,R1138&lt;=45.9),'[1]Pricing Schedule'!$J$54,
IF(AND(I1138=38000,R1138&gt;45.9,R1138&lt;=123.4),'[1]Pricing Schedule'!$J$97,
IF(AND(I1138=38000,R1138&gt;123.4,R1138&lt;=168.2,M1138&lt;=10),'[1]Pricing Schedule'!$J$105,
IF(AND(I1138=38000,R1138&gt;123.4,R1138&lt;=168.2,M1138&gt;10),'[1]Pricing Schedule'!$J$113,
IF(AND(I1138=38000,R1138&gt;168.2,R1138&lt;=336.4,M1138&lt;=10),('[1]Pricing Schedule'!$J$105),
IF(AND(I1138=38000,R1138&gt;168.2,R1138&lt;=336.4,M1138&gt;10),('[1]Pricing Schedule'!$J$113),
IF(AND(I1138=38000,R1138&gt;336.4,R1138&lt;=504.6,M1138&lt;=10),('[1]Pricing Schedule'!$J$105),
IF(AND(I1138=38000,R1138&gt;336.4,R1138&lt;=504.6,M1138&gt;10),('[1]Pricing Schedule'!$J$113),
IF(AND(I1138=38000,R1138&gt;504.6,R1138&lt;=672.8,M1138&lt;=10),('[1]Pricing Schedule'!$J$105),
IF(AND(I1138=38000,R1138&gt;504.6,R1138&lt;=672.8,M1138&gt;10),('[1]Pricing Schedule'!$J$113),
IF(AND(I1138=110000,R1138&lt;=12.8,M1138&gt;2),'[1]Pricing Schedule'!$J$63,
IF(AND(I1138=110000,R1138&lt;=12.8,M1138&lt;=2),'[1]Pricing Schedule'!$J$97,
IF(AND(I1138=110000,R1138&gt;12.8,R1138&lt;=22.8,M1138&gt;3),'[1]Pricing Schedule'!$J$72,
IF(AND(I1138=110000,R1138&gt;12.8,R1138&lt;=22.8,M1138&lt;=3),'[1]Pricing Schedule'!$J$97,
IF(AND(I1138=110000,R1138&gt;22.8,R1138&lt;=30.2),'[1]Pricing Schedule'!$J$81,
IF(AND(I1138=110000,R1138&gt;30.2,R1138&lt;=45.9),'[1]Pricing Schedule'!$J$90,
IF(AND(I1138=110000,R1138&gt;45.9,R1138&lt;=123.4),'[1]Pricing Schedule'!$J$97,
IF(AND(I1138=110000,R1138&gt;123.4,R1138&lt;=168.2,M1138&lt;=10),'[1]Pricing Schedule'!$J$105,
IF(AND(I1138=110000,R1138&gt;123.4,R1138&lt;=168.2,M1138&gt;10),'[1]Pricing Schedule'!$J$113,
IF(AND(I1138=110000,R1138&gt;168.2,R1138&lt;=336.2,M1138&lt;=10),('[1]Pricing Schedule'!$J$105),
IF(AND(I1138=110000,R1138&gt;168.2,R1138&lt;=336.2,M1138&gt;10),('[1]Pricing Schedule'!$J$113),
IF(AND(I1138=110000,R1138&gt;336.4,R1138&lt;=504.6,M1138&lt;=10),('[1]Pricing Schedule'!$J$105),
IF(AND(I1138=110000,R1138&gt;336.4,R1138&lt;=504.6,M1138&gt;10),('[1]Pricing Schedule'!$J$113),
IF(AND(I1138=110000,R1138&gt;504.6,R1138&lt;=672.8,M1138&lt;=10),('[1]Pricing Schedule'!$J$105),
IF(AND(I1138=110000,R1138&gt;504.6,R1138&lt;=672.8,M1138&gt;10),('[1]Pricing Schedule'!$J$113),
IF(AND(I1138=110000,R1138&gt;672.8,R1138&lt;=841,M1138&lt;=10),('[1]Pricing Schedule'!$J$105),
IF(AND(I1138=110000,R1138&gt;672.8,R1138&lt;=841,M1138&gt;10),('[1]Pricing Schedule'!$J$113),
IF(AND(I1138=110000,R1138&gt;1682,R1138&lt;=1850.2,M1138&lt;=10),('[1]Pricing Schedule'!$J$105),
IF(AND(I1138=110000,R1138&gt;1682,R1138&lt;=1850.2,M1138&gt;10),('[1]Pricing Schedule'!$J$113),
IF(AND(I1138=110000,R1138&gt;2018.4,R1138&lt;=2186.6,M1138&lt;=10),('[1]Pricing Schedule'!$J$105),
IF(AND(I1138=110000,R1138&gt;2018.4,R1138&lt;=2186.6,M1138&gt;10),('[1]Pricing Schedule'!$J$113),999999999)))))))))))))))))))))))))))))))))))))))</f>
        <v>7</v>
      </c>
      <c r="U1138" s="40">
        <f t="shared" si="108"/>
        <v>500373.80952380953</v>
      </c>
      <c r="V1138" s="41">
        <f t="shared" si="109"/>
        <v>1.9985058789381271</v>
      </c>
      <c r="Y1138" s="23">
        <v>178</v>
      </c>
      <c r="Z1138" s="23">
        <v>109</v>
      </c>
      <c r="AD1138" s="13"/>
      <c r="AE1138" s="13"/>
      <c r="AF1138" s="13"/>
      <c r="AR1138" s="35"/>
    </row>
    <row r="1139" spans="1:44">
      <c r="A1139" s="23">
        <v>1140</v>
      </c>
      <c r="B1139" s="23">
        <v>1140</v>
      </c>
      <c r="C1139" s="23" t="s">
        <v>1671</v>
      </c>
      <c r="D1139" s="23" t="s">
        <v>1124</v>
      </c>
      <c r="E1139" s="23" t="s">
        <v>1124</v>
      </c>
      <c r="F1139" s="23" t="s">
        <v>1125</v>
      </c>
      <c r="G1139" s="23" t="s">
        <v>1126</v>
      </c>
      <c r="H1139" s="23" t="s">
        <v>113</v>
      </c>
      <c r="I1139" s="13">
        <v>38000</v>
      </c>
      <c r="J1139" s="13">
        <v>38000</v>
      </c>
      <c r="K1139" s="13">
        <v>10000</v>
      </c>
      <c r="L1139" s="24">
        <v>8.0190000000000001</v>
      </c>
      <c r="M1139" s="37">
        <f t="shared" si="104"/>
        <v>9</v>
      </c>
      <c r="N1139" s="24">
        <v>0.8</v>
      </c>
      <c r="O1139" s="13">
        <v>2</v>
      </c>
      <c r="P1139" s="36">
        <f t="shared" si="105"/>
        <v>0.60000000000000009</v>
      </c>
      <c r="Q1139" s="38">
        <f t="shared" si="106"/>
        <v>4.2</v>
      </c>
      <c r="R1139" s="37">
        <f t="shared" si="107"/>
        <v>4.2</v>
      </c>
      <c r="S1139" s="39">
        <f>IF(AND(I1139=38000,R1139&lt;=4.5,M1139&gt;8),'[1]Pricing Schedule'!$F$8+('[1]Pricing Schedule'!$F$9*M1139),
IF(AND(I1139=38000,R1139&lt;=4.5,M1139&lt;=8),'[1]Pricing Schedule'!$F$34+('[1]Pricing Schedule'!$F$36*M1139),
IF(AND(I1139=38000,R1139&gt;4.5,R1139&lt;=9,M1139&gt;8),'[1]Pricing Schedule'!$F$17+('[1]Pricing Schedule'!$F$18*M1139),
IF(AND(I1139=38000,R1139&gt;4.5,R1139&lt;=9,M1139&lt;=8),'[1]Pricing Schedule'!$F$34+('[1]Pricing Schedule'!$F$36*M1139),
IF(AND(I1139=38000,R1139&gt;9,R1139&lt;=12.8,M1139&gt;8),'[1]Pricing Schedule'!$F$26+('[1]Pricing Schedule'!$F$27*M1139),
IF(AND(I1139=38000,R1139&gt;9,R1139&lt;=12.8,M1139&lt;=8),'[1]Pricing Schedule'!$F$34+('[1]Pricing Schedule'!$F$36*M1139),
IF(AND(I1139=38000,R1139&gt;12.8,R1139&lt;=22.8),'[1]Pricing Schedule'!$F$34+('[1]Pricing Schedule'!$F$36*M1139),
IF(AND(I1139=38000,R1139&gt;22.8,R1139&lt;=30.2),'[1]Pricing Schedule'!$F$43+('[1]Pricing Schedule'!$F$45*M1139),
IF(AND(I1139=38000,R1139&gt;30.2,R1139&lt;=45.9),'[1]Pricing Schedule'!$F$52+('[1]Pricing Schedule'!$F$54*M1139),
IF(AND(I1139=38000,R1139&gt;45.9,R1139&lt;=123.4),'[1]Pricing Schedule'!$F$96+('[1]Pricing Schedule'!$F$97*M1139),
IF(AND(I1139=38000,R1139&gt;123.4,R1139&lt;=168.2,M1139&lt;=10),'[1]Pricing Schedule'!$F$103+('[1]Pricing Schedule'!$F$105*M1139),
IF(AND(I1139=38000,R1139&gt;123.4,R1139&lt;=168.2,M1139&gt;10),'[1]Pricing Schedule'!$F$111+('[1]Pricing Schedule'!$F$113*M1139),
IF(AND(I1139=38000,R1139&gt;157.4,R1139&lt;=336.4,M1139&lt;=10),('[1]Pricing Schedule'!$F$103+('[1]Pricing Schedule'!$F$105*M1139))*2,
IF(AND(I1139=38000,R1139&gt;157.4,R1139&lt;=336.4,M1139&gt;10),('[1]Pricing Schedule'!$F$111+('[1]Pricing Schedule'!$F$113*M1139))*2,
IF(AND(I1139=38000,R1139&gt;314.8,R1139&lt;=504.6,M1139&lt;=10),('[1]Pricing Schedule'!$F$103+('[1]Pricing Schedule'!$F$105*M1139))*3,
IF(AND(I1139=38000,R1139&gt;314.8,R1139&lt;=504.6,M1139&gt;10),('[1]Pricing Schedule'!$F$111+('[1]Pricing Schedule'!$F$113*M1139))*3,
IF(AND(I1139=38000,R1139&gt;472.2,R1139&lt;=672.8,M1139&lt;=10),('[1]Pricing Schedule'!$F$103+('[1]Pricing Schedule'!$F$105*M1139))*4,
IF(AND(I1139=38000,R1139&gt;472.2,R1139&lt;=672.8,M1139&gt;10),('[1]Pricing Schedule'!$F$111+('[1]Pricing Schedule'!$F$113*M1139))*4,
IF(AND(I1139=110000,R1139&lt;=12.8,M1139&gt;2),'[1]Pricing Schedule'!$F$62+('[1]Pricing Schedule'!$F$63*M1139),
IF(AND(I1139=110000,R1139&lt;=12.8,M1139&lt;=2),'[1]Pricing Schedule'!$F$96+('[1]Pricing Schedule'!$F$97*M1139),
IF(AND(I1139=110000,R1139&gt;12.8,R1139&lt;=22.8,M1139&gt;3),'[1]Pricing Schedule'!$F$71+('[1]Pricing Schedule'!$F$72*M1139),
IF(AND(I1139=110000,R1139&gt;12.8,R1139&lt;=22.8,M1139&lt;=3),'[1]Pricing Schedule'!$F$96+('[1]Pricing Schedule'!$F$97*M1139),
IF(AND(I1139=110000,R1139&gt;22.8,R1139&lt;=30.2),'[1]Pricing Schedule'!$F$80+('[1]Pricing Schedule'!$F$81*M1139),
IF(AND(I1139=110000,R1139&gt;30.2,R1139&lt;=45.9),'[1]Pricing Schedule'!$F$89+('[1]Pricing Schedule'!$F$90*M1139),
IF(AND(I1139=110000,R1139&gt;45.9,R1139&lt;=123.4),'[1]Pricing Schedule'!$F$96+('[1]Pricing Schedule'!$F$97*M1139),
IF(AND(I1139=110000,R1139&gt;123.4,R1139&lt;=168.2,M1139&lt;=10),'[1]Pricing Schedule'!$F$103+('[1]Pricing Schedule'!$F$105*M1139),
IF(AND(I1139=110000,R1139&gt;123.4,R1139&lt;=168.2,M1139&gt;10),'[1]Pricing Schedule'!$F$111+('[1]Pricing Schedule'!$F$113*M1139),
IF(AND(I1139=110000,R1139&gt;168.2,R1139&lt;=336.4,M1139&lt;=10),('[1]Pricing Schedule'!$F$103+('[1]Pricing Schedule'!$F$105*M1139))*2,
IF(AND(I1139=110000,R1139&gt;168.2,R1139&lt;=336.4,M1139&gt;10),('[1]Pricing Schedule'!$F$111+('[1]Pricing Schedule'!$F$113*M1139))*2,
IF(AND(I1139=110000,R1139&gt;336.4,R1139&lt;=504.6,M1139&lt;=10),('[1]Pricing Schedule'!$F$103+('[1]Pricing Schedule'!$F$105*M1139))*3,
IF(AND(I1139=110000,R1139&gt;336.4,R1139&lt;=504.6,M1139&gt;10),('[1]Pricing Schedule'!$F$111+('[1]Pricing Schedule'!$F$113*M1139))*3,
IF(AND(I1139=110000,R1139&gt;504.6,R1139&lt;=672.8,M1139&lt;=10),('[1]Pricing Schedule'!$F$103+('[1]Pricing Schedule'!$F$105*M1139))*4,
IF(AND(I1139=110000,R1139&gt;504.6,R1139&lt;=672.8,M1139&gt;10),('[1]Pricing Schedule'!$F$111+('[1]Pricing Schedule'!$F$113*M1139))*4,
IF(AND(I1139=110000,R1139&gt;672.8,R1139&lt;=841,M1139&lt;=10),('[1]Pricing Schedule'!$F$103+('[1]Pricing Schedule'!$F$105*M1139))*5,
IF(AND(I1139=110000,R1139&gt;672.8,R1139&lt;=841,M1139&gt;10),('[1]Pricing Schedule'!$F$111+('[1]Pricing Schedule'!$F$113*M1139))*5,
IF(AND(I1139=110000,R1139&gt;672.8,R1139&lt;=841,M1139&lt;=10),('[1]Pricing Schedule'!$F$103+('[1]Pricing Schedule'!$F$105*M1139))*5,
IF(AND(I1139=110000,R1139&gt;672.8,R1139&lt;=841,M1139&gt;10),('[1]Pricing Schedule'!$F$111+('[1]Pricing Schedule'!$F$113*M1139))*5,
IF(AND(I1139=110000,R1139&gt;1345.6,R1139&lt;=1513.8,M1139&lt;=10),('[1]Pricing Schedule'!$F$103+('[1]Pricing Schedule'!$F$105*M1139))*9,
IF(AND(I1139=110000,R1139&gt;1345.6,R1139&lt;=1513.8,M1139&gt;10),('[1]Pricing Schedule'!$F$111+('[1]Pricing Schedule'!$F$113*M1139))*9,
9999999999)))))))))))))))))))))))))))))))))))))))</f>
        <v>1334440</v>
      </c>
      <c r="T1139" s="21">
        <f>IF(AND(I1139=38000,R1139&lt;=4.5,M1139&gt;8),'[1]Pricing Schedule'!$J$9,
IF(AND(I1139=38000,R1139&lt;=4.5,M1139&lt;=8),'[1]Pricing Schedule'!$J$36,
IF(AND(I1139=38000,R1139&gt;4.5,R1139&lt;=9,M1139&gt;8),'[1]Pricing Schedule'!$J$18,
IF(AND(I1139=38000,R1139&gt;4.5,R1139&lt;=9,M1139&lt;=8),'[1]Pricing Schedule'!$J$36,
IF(AND(I1139=38000,R1139&gt;9,R1139&lt;=12.8,M1139&gt;8),'[1]Pricing Schedule'!$J$27,
IF(AND(I1139=38000,R1139&gt;9,R1139&lt;=12.8,M1139&lt;=8),'[1]Pricing Schedule'!$J$36,
IF(AND(I1139=38000,R1139&gt;12.8,R1139&lt;=22.8),'[1]Pricing Schedule'!$J$36,
IF(AND(I1139=38000,R1139&gt;22.8,R1139&lt;=30.2),'[1]Pricing Schedule'!$J$45,
IF(AND(I1139=38000,R1139&gt;30.2,R1139&lt;=45.9),'[1]Pricing Schedule'!$J$54,
IF(AND(I1139=38000,R1139&gt;45.9,R1139&lt;=123.4),'[1]Pricing Schedule'!$J$97,
IF(AND(I1139=38000,R1139&gt;123.4,R1139&lt;=168.2,M1139&lt;=10),'[1]Pricing Schedule'!$J$105,
IF(AND(I1139=38000,R1139&gt;123.4,R1139&lt;=168.2,M1139&gt;10),'[1]Pricing Schedule'!$J$113,
IF(AND(I1139=38000,R1139&gt;168.2,R1139&lt;=336.4,M1139&lt;=10),('[1]Pricing Schedule'!$J$105),
IF(AND(I1139=38000,R1139&gt;168.2,R1139&lt;=336.4,M1139&gt;10),('[1]Pricing Schedule'!$J$113),
IF(AND(I1139=38000,R1139&gt;336.4,R1139&lt;=504.6,M1139&lt;=10),('[1]Pricing Schedule'!$J$105),
IF(AND(I1139=38000,R1139&gt;336.4,R1139&lt;=504.6,M1139&gt;10),('[1]Pricing Schedule'!$J$113),
IF(AND(I1139=38000,R1139&gt;504.6,R1139&lt;=672.8,M1139&lt;=10),('[1]Pricing Schedule'!$J$105),
IF(AND(I1139=38000,R1139&gt;504.6,R1139&lt;=672.8,M1139&gt;10),('[1]Pricing Schedule'!$J$113),
IF(AND(I1139=110000,R1139&lt;=12.8,M1139&gt;2),'[1]Pricing Schedule'!$J$63,
IF(AND(I1139=110000,R1139&lt;=12.8,M1139&lt;=2),'[1]Pricing Schedule'!$J$97,
IF(AND(I1139=110000,R1139&gt;12.8,R1139&lt;=22.8,M1139&gt;3),'[1]Pricing Schedule'!$J$72,
IF(AND(I1139=110000,R1139&gt;12.8,R1139&lt;=22.8,M1139&lt;=3),'[1]Pricing Schedule'!$J$97,
IF(AND(I1139=110000,R1139&gt;22.8,R1139&lt;=30.2),'[1]Pricing Schedule'!$J$81,
IF(AND(I1139=110000,R1139&gt;30.2,R1139&lt;=45.9),'[1]Pricing Schedule'!$J$90,
IF(AND(I1139=110000,R1139&gt;45.9,R1139&lt;=123.4),'[1]Pricing Schedule'!$J$97,
IF(AND(I1139=110000,R1139&gt;123.4,R1139&lt;=168.2,M1139&lt;=10),'[1]Pricing Schedule'!$J$105,
IF(AND(I1139=110000,R1139&gt;123.4,R1139&lt;=168.2,M1139&gt;10),'[1]Pricing Schedule'!$J$113,
IF(AND(I1139=110000,R1139&gt;168.2,R1139&lt;=336.2,M1139&lt;=10),('[1]Pricing Schedule'!$J$105),
IF(AND(I1139=110000,R1139&gt;168.2,R1139&lt;=336.2,M1139&gt;10),('[1]Pricing Schedule'!$J$113),
IF(AND(I1139=110000,R1139&gt;336.4,R1139&lt;=504.6,M1139&lt;=10),('[1]Pricing Schedule'!$J$105),
IF(AND(I1139=110000,R1139&gt;336.4,R1139&lt;=504.6,M1139&gt;10),('[1]Pricing Schedule'!$J$113),
IF(AND(I1139=110000,R1139&gt;504.6,R1139&lt;=672.8,M1139&lt;=10),('[1]Pricing Schedule'!$J$105),
IF(AND(I1139=110000,R1139&gt;504.6,R1139&lt;=672.8,M1139&gt;10),('[1]Pricing Schedule'!$J$113),
IF(AND(I1139=110000,R1139&gt;672.8,R1139&lt;=841,M1139&lt;=10),('[1]Pricing Schedule'!$J$105),
IF(AND(I1139=110000,R1139&gt;672.8,R1139&lt;=841,M1139&gt;10),('[1]Pricing Schedule'!$J$113),
IF(AND(I1139=110000,R1139&gt;1682,R1139&lt;=1850.2,M1139&lt;=10),('[1]Pricing Schedule'!$J$105),
IF(AND(I1139=110000,R1139&gt;1682,R1139&lt;=1850.2,M1139&gt;10),('[1]Pricing Schedule'!$J$113),
IF(AND(I1139=110000,R1139&gt;2018.4,R1139&lt;=2186.6,M1139&lt;=10),('[1]Pricing Schedule'!$J$105),
IF(AND(I1139=110000,R1139&gt;2018.4,R1139&lt;=2186.6,M1139&gt;10),('[1]Pricing Schedule'!$J$113),999999999)))))))))))))))))))))))))))))))))))))))</f>
        <v>1</v>
      </c>
      <c r="U1139" s="40">
        <f t="shared" si="108"/>
        <v>317723.80952380953</v>
      </c>
      <c r="V1139" s="41">
        <f t="shared" si="109"/>
        <v>3.1473876682353645</v>
      </c>
      <c r="Y1139" s="23">
        <v>119</v>
      </c>
      <c r="Z1139" s="23">
        <v>246</v>
      </c>
      <c r="AD1139" s="13"/>
      <c r="AE1139" s="13"/>
      <c r="AF1139" s="13"/>
      <c r="AR1139" s="35"/>
    </row>
    <row r="1140" spans="1:44">
      <c r="A1140" s="23">
        <v>1141</v>
      </c>
      <c r="B1140" s="23">
        <v>1141</v>
      </c>
      <c r="C1140" s="23" t="s">
        <v>1672</v>
      </c>
      <c r="D1140" s="23" t="s">
        <v>116</v>
      </c>
      <c r="E1140" s="23" t="s">
        <v>116</v>
      </c>
      <c r="F1140" s="23" t="s">
        <v>883</v>
      </c>
      <c r="G1140" s="23" t="s">
        <v>884</v>
      </c>
      <c r="H1140" s="23" t="s">
        <v>113</v>
      </c>
      <c r="I1140" s="13">
        <v>38000</v>
      </c>
      <c r="J1140" s="13">
        <v>38000</v>
      </c>
      <c r="K1140" s="13">
        <v>20000</v>
      </c>
      <c r="L1140" s="24">
        <v>5.3769999999999998</v>
      </c>
      <c r="M1140" s="37">
        <f t="shared" si="104"/>
        <v>6</v>
      </c>
      <c r="N1140" s="24">
        <v>1.208</v>
      </c>
      <c r="O1140" s="13">
        <v>2</v>
      </c>
      <c r="P1140" s="36">
        <f t="shared" si="105"/>
        <v>0.90599999999999992</v>
      </c>
      <c r="Q1140" s="38">
        <f t="shared" si="106"/>
        <v>8.4</v>
      </c>
      <c r="R1140" s="37">
        <f t="shared" si="107"/>
        <v>8.4</v>
      </c>
      <c r="S1140" s="39">
        <f>IF(AND(I1140=38000,R1140&lt;=4.5,M1140&gt;8),'[1]Pricing Schedule'!$F$8+('[1]Pricing Schedule'!$F$9*M1140),
IF(AND(I1140=38000,R1140&lt;=4.5,M1140&lt;=8),'[1]Pricing Schedule'!$F$34+('[1]Pricing Schedule'!$F$36*M1140),
IF(AND(I1140=38000,R1140&gt;4.5,R1140&lt;=9,M1140&gt;8),'[1]Pricing Schedule'!$F$17+('[1]Pricing Schedule'!$F$18*M1140),
IF(AND(I1140=38000,R1140&gt;4.5,R1140&lt;=9,M1140&lt;=8),'[1]Pricing Schedule'!$F$34+('[1]Pricing Schedule'!$F$36*M1140),
IF(AND(I1140=38000,R1140&gt;9,R1140&lt;=12.8,M1140&gt;8),'[1]Pricing Schedule'!$F$26+('[1]Pricing Schedule'!$F$27*M1140),
IF(AND(I1140=38000,R1140&gt;9,R1140&lt;=12.8,M1140&lt;=8),'[1]Pricing Schedule'!$F$34+('[1]Pricing Schedule'!$F$36*M1140),
IF(AND(I1140=38000,R1140&gt;12.8,R1140&lt;=22.8),'[1]Pricing Schedule'!$F$34+('[1]Pricing Schedule'!$F$36*M1140),
IF(AND(I1140=38000,R1140&gt;22.8,R1140&lt;=30.2),'[1]Pricing Schedule'!$F$43+('[1]Pricing Schedule'!$F$45*M1140),
IF(AND(I1140=38000,R1140&gt;30.2,R1140&lt;=45.9),'[1]Pricing Schedule'!$F$52+('[1]Pricing Schedule'!$F$54*M1140),
IF(AND(I1140=38000,R1140&gt;45.9,R1140&lt;=123.4),'[1]Pricing Schedule'!$F$96+('[1]Pricing Schedule'!$F$97*M1140),
IF(AND(I1140=38000,R1140&gt;123.4,R1140&lt;=168.2,M1140&lt;=10),'[1]Pricing Schedule'!$F$103+('[1]Pricing Schedule'!$F$105*M1140),
IF(AND(I1140=38000,R1140&gt;123.4,R1140&lt;=168.2,M1140&gt;10),'[1]Pricing Schedule'!$F$111+('[1]Pricing Schedule'!$F$113*M1140),
IF(AND(I1140=38000,R1140&gt;157.4,R1140&lt;=336.4,M1140&lt;=10),('[1]Pricing Schedule'!$F$103+('[1]Pricing Schedule'!$F$105*M1140))*2,
IF(AND(I1140=38000,R1140&gt;157.4,R1140&lt;=336.4,M1140&gt;10),('[1]Pricing Schedule'!$F$111+('[1]Pricing Schedule'!$F$113*M1140))*2,
IF(AND(I1140=38000,R1140&gt;314.8,R1140&lt;=504.6,M1140&lt;=10),('[1]Pricing Schedule'!$F$103+('[1]Pricing Schedule'!$F$105*M1140))*3,
IF(AND(I1140=38000,R1140&gt;314.8,R1140&lt;=504.6,M1140&gt;10),('[1]Pricing Schedule'!$F$111+('[1]Pricing Schedule'!$F$113*M1140))*3,
IF(AND(I1140=38000,R1140&gt;472.2,R1140&lt;=672.8,M1140&lt;=10),('[1]Pricing Schedule'!$F$103+('[1]Pricing Schedule'!$F$105*M1140))*4,
IF(AND(I1140=38000,R1140&gt;472.2,R1140&lt;=672.8,M1140&gt;10),('[1]Pricing Schedule'!$F$111+('[1]Pricing Schedule'!$F$113*M1140))*4,
IF(AND(I1140=110000,R1140&lt;=12.8,M1140&gt;2),'[1]Pricing Schedule'!$F$62+('[1]Pricing Schedule'!$F$63*M1140),
IF(AND(I1140=110000,R1140&lt;=12.8,M1140&lt;=2),'[1]Pricing Schedule'!$F$96+('[1]Pricing Schedule'!$F$97*M1140),
IF(AND(I1140=110000,R1140&gt;12.8,R1140&lt;=22.8,M1140&gt;3),'[1]Pricing Schedule'!$F$71+('[1]Pricing Schedule'!$F$72*M1140),
IF(AND(I1140=110000,R1140&gt;12.8,R1140&lt;=22.8,M1140&lt;=3),'[1]Pricing Schedule'!$F$96+('[1]Pricing Schedule'!$F$97*M1140),
IF(AND(I1140=110000,R1140&gt;22.8,R1140&lt;=30.2),'[1]Pricing Schedule'!$F$80+('[1]Pricing Schedule'!$F$81*M1140),
IF(AND(I1140=110000,R1140&gt;30.2,R1140&lt;=45.9),'[1]Pricing Schedule'!$F$89+('[1]Pricing Schedule'!$F$90*M1140),
IF(AND(I1140=110000,R1140&gt;45.9,R1140&lt;=123.4),'[1]Pricing Schedule'!$F$96+('[1]Pricing Schedule'!$F$97*M1140),
IF(AND(I1140=110000,R1140&gt;123.4,R1140&lt;=168.2,M1140&lt;=10),'[1]Pricing Schedule'!$F$103+('[1]Pricing Schedule'!$F$105*M1140),
IF(AND(I1140=110000,R1140&gt;123.4,R1140&lt;=168.2,M1140&gt;10),'[1]Pricing Schedule'!$F$111+('[1]Pricing Schedule'!$F$113*M1140),
IF(AND(I1140=110000,R1140&gt;168.2,R1140&lt;=336.4,M1140&lt;=10),('[1]Pricing Schedule'!$F$103+('[1]Pricing Schedule'!$F$105*M1140))*2,
IF(AND(I1140=110000,R1140&gt;168.2,R1140&lt;=336.4,M1140&gt;10),('[1]Pricing Schedule'!$F$111+('[1]Pricing Schedule'!$F$113*M1140))*2,
IF(AND(I1140=110000,R1140&gt;336.4,R1140&lt;=504.6,M1140&lt;=10),('[1]Pricing Schedule'!$F$103+('[1]Pricing Schedule'!$F$105*M1140))*3,
IF(AND(I1140=110000,R1140&gt;336.4,R1140&lt;=504.6,M1140&gt;10),('[1]Pricing Schedule'!$F$111+('[1]Pricing Schedule'!$F$113*M1140))*3,
IF(AND(I1140=110000,R1140&gt;504.6,R1140&lt;=672.8,M1140&lt;=10),('[1]Pricing Schedule'!$F$103+('[1]Pricing Schedule'!$F$105*M1140))*4,
IF(AND(I1140=110000,R1140&gt;504.6,R1140&lt;=672.8,M1140&gt;10),('[1]Pricing Schedule'!$F$111+('[1]Pricing Schedule'!$F$113*M1140))*4,
IF(AND(I1140=110000,R1140&gt;672.8,R1140&lt;=841,M1140&lt;=10),('[1]Pricing Schedule'!$F$103+('[1]Pricing Schedule'!$F$105*M1140))*5,
IF(AND(I1140=110000,R1140&gt;672.8,R1140&lt;=841,M1140&gt;10),('[1]Pricing Schedule'!$F$111+('[1]Pricing Schedule'!$F$113*M1140))*5,
IF(AND(I1140=110000,R1140&gt;672.8,R1140&lt;=841,M1140&lt;=10),('[1]Pricing Schedule'!$F$103+('[1]Pricing Schedule'!$F$105*M1140))*5,
IF(AND(I1140=110000,R1140&gt;672.8,R1140&lt;=841,M1140&gt;10),('[1]Pricing Schedule'!$F$111+('[1]Pricing Schedule'!$F$113*M1140))*5,
IF(AND(I1140=110000,R1140&gt;1345.6,R1140&lt;=1513.8,M1140&lt;=10),('[1]Pricing Schedule'!$F$103+('[1]Pricing Schedule'!$F$105*M1140))*9,
IF(AND(I1140=110000,R1140&gt;1345.6,R1140&lt;=1513.8,M1140&gt;10),('[1]Pricing Schedule'!$F$111+('[1]Pricing Schedule'!$F$113*M1140))*9,
9999999999)))))))))))))))))))))))))))))))))))))))</f>
        <v>769410</v>
      </c>
      <c r="T1140" s="21">
        <f>IF(AND(I1140=38000,R1140&lt;=4.5,M1140&gt;8),'[1]Pricing Schedule'!$J$9,
IF(AND(I1140=38000,R1140&lt;=4.5,M1140&lt;=8),'[1]Pricing Schedule'!$J$36,
IF(AND(I1140=38000,R1140&gt;4.5,R1140&lt;=9,M1140&gt;8),'[1]Pricing Schedule'!$J$18,
IF(AND(I1140=38000,R1140&gt;4.5,R1140&lt;=9,M1140&lt;=8),'[1]Pricing Schedule'!$J$36,
IF(AND(I1140=38000,R1140&gt;9,R1140&lt;=12.8,M1140&gt;8),'[1]Pricing Schedule'!$J$27,
IF(AND(I1140=38000,R1140&gt;9,R1140&lt;=12.8,M1140&lt;=8),'[1]Pricing Schedule'!$J$36,
IF(AND(I1140=38000,R1140&gt;12.8,R1140&lt;=22.8),'[1]Pricing Schedule'!$J$36,
IF(AND(I1140=38000,R1140&gt;22.8,R1140&lt;=30.2),'[1]Pricing Schedule'!$J$45,
IF(AND(I1140=38000,R1140&gt;30.2,R1140&lt;=45.9),'[1]Pricing Schedule'!$J$54,
IF(AND(I1140=38000,R1140&gt;45.9,R1140&lt;=123.4),'[1]Pricing Schedule'!$J$97,
IF(AND(I1140=38000,R1140&gt;123.4,R1140&lt;=168.2,M1140&lt;=10),'[1]Pricing Schedule'!$J$105,
IF(AND(I1140=38000,R1140&gt;123.4,R1140&lt;=168.2,M1140&gt;10),'[1]Pricing Schedule'!$J$113,
IF(AND(I1140=38000,R1140&gt;168.2,R1140&lt;=336.4,M1140&lt;=10),('[1]Pricing Schedule'!$J$105),
IF(AND(I1140=38000,R1140&gt;168.2,R1140&lt;=336.4,M1140&gt;10),('[1]Pricing Schedule'!$J$113),
IF(AND(I1140=38000,R1140&gt;336.4,R1140&lt;=504.6,M1140&lt;=10),('[1]Pricing Schedule'!$J$105),
IF(AND(I1140=38000,R1140&gt;336.4,R1140&lt;=504.6,M1140&gt;10),('[1]Pricing Schedule'!$J$113),
IF(AND(I1140=38000,R1140&gt;504.6,R1140&lt;=672.8,M1140&lt;=10),('[1]Pricing Schedule'!$J$105),
IF(AND(I1140=38000,R1140&gt;504.6,R1140&lt;=672.8,M1140&gt;10),('[1]Pricing Schedule'!$J$113),
IF(AND(I1140=110000,R1140&lt;=12.8,M1140&gt;2),'[1]Pricing Schedule'!$J$63,
IF(AND(I1140=110000,R1140&lt;=12.8,M1140&lt;=2),'[1]Pricing Schedule'!$J$97,
IF(AND(I1140=110000,R1140&gt;12.8,R1140&lt;=22.8,M1140&gt;3),'[1]Pricing Schedule'!$J$72,
IF(AND(I1140=110000,R1140&gt;12.8,R1140&lt;=22.8,M1140&lt;=3),'[1]Pricing Schedule'!$J$97,
IF(AND(I1140=110000,R1140&gt;22.8,R1140&lt;=30.2),'[1]Pricing Schedule'!$J$81,
IF(AND(I1140=110000,R1140&gt;30.2,R1140&lt;=45.9),'[1]Pricing Schedule'!$J$90,
IF(AND(I1140=110000,R1140&gt;45.9,R1140&lt;=123.4),'[1]Pricing Schedule'!$J$97,
IF(AND(I1140=110000,R1140&gt;123.4,R1140&lt;=168.2,M1140&lt;=10),'[1]Pricing Schedule'!$J$105,
IF(AND(I1140=110000,R1140&gt;123.4,R1140&lt;=168.2,M1140&gt;10),'[1]Pricing Schedule'!$J$113,
IF(AND(I1140=110000,R1140&gt;168.2,R1140&lt;=336.2,M1140&lt;=10),('[1]Pricing Schedule'!$J$105),
IF(AND(I1140=110000,R1140&gt;168.2,R1140&lt;=336.2,M1140&gt;10),('[1]Pricing Schedule'!$J$113),
IF(AND(I1140=110000,R1140&gt;336.4,R1140&lt;=504.6,M1140&lt;=10),('[1]Pricing Schedule'!$J$105),
IF(AND(I1140=110000,R1140&gt;336.4,R1140&lt;=504.6,M1140&gt;10),('[1]Pricing Schedule'!$J$113),
IF(AND(I1140=110000,R1140&gt;504.6,R1140&lt;=672.8,M1140&lt;=10),('[1]Pricing Schedule'!$J$105),
IF(AND(I1140=110000,R1140&gt;504.6,R1140&lt;=672.8,M1140&gt;10),('[1]Pricing Schedule'!$J$113),
IF(AND(I1140=110000,R1140&gt;672.8,R1140&lt;=841,M1140&lt;=10),('[1]Pricing Schedule'!$J$105),
IF(AND(I1140=110000,R1140&gt;672.8,R1140&lt;=841,M1140&gt;10),('[1]Pricing Schedule'!$J$113),
IF(AND(I1140=110000,R1140&gt;1682,R1140&lt;=1850.2,M1140&lt;=10),('[1]Pricing Schedule'!$J$105),
IF(AND(I1140=110000,R1140&gt;1682,R1140&lt;=1850.2,M1140&gt;10),('[1]Pricing Schedule'!$J$113),
IF(AND(I1140=110000,R1140&gt;2018.4,R1140&lt;=2186.6,M1140&lt;=10),('[1]Pricing Schedule'!$J$105),
IF(AND(I1140=110000,R1140&gt;2018.4,R1140&lt;=2186.6,M1140&gt;10),('[1]Pricing Schedule'!$J$113),999999999)))))))))))))))))))))))))))))))))))))))</f>
        <v>4</v>
      </c>
      <c r="U1140" s="40">
        <f t="shared" si="108"/>
        <v>91596.428571428565</v>
      </c>
      <c r="V1140" s="41">
        <f t="shared" si="109"/>
        <v>10.917456232697781</v>
      </c>
      <c r="Y1140" s="23">
        <v>119</v>
      </c>
      <c r="Z1140" s="23">
        <v>598</v>
      </c>
      <c r="AD1140" s="13"/>
      <c r="AE1140" s="13"/>
      <c r="AF1140" s="13"/>
      <c r="AR1140" s="35"/>
    </row>
    <row r="1141" spans="1:44">
      <c r="A1141" s="23">
        <v>1142</v>
      </c>
      <c r="B1141" s="23">
        <v>1142</v>
      </c>
      <c r="C1141" s="23" t="s">
        <v>1673</v>
      </c>
      <c r="D1141" s="23" t="s">
        <v>116</v>
      </c>
      <c r="E1141" s="23" t="s">
        <v>116</v>
      </c>
      <c r="F1141" s="23" t="s">
        <v>883</v>
      </c>
      <c r="G1141" s="23" t="s">
        <v>884</v>
      </c>
      <c r="H1141" s="23" t="s">
        <v>113</v>
      </c>
      <c r="I1141" s="13">
        <v>38000</v>
      </c>
      <c r="J1141" s="13">
        <v>38000</v>
      </c>
      <c r="K1141" s="13">
        <v>20000</v>
      </c>
      <c r="L1141" s="24">
        <v>8.7040000000000006</v>
      </c>
      <c r="M1141" s="37">
        <f t="shared" si="104"/>
        <v>9</v>
      </c>
      <c r="N1141" s="24">
        <v>1.645</v>
      </c>
      <c r="O1141" s="13">
        <v>2</v>
      </c>
      <c r="P1141" s="36">
        <f t="shared" si="105"/>
        <v>1.2337500000000001</v>
      </c>
      <c r="Q1141" s="38">
        <f t="shared" si="106"/>
        <v>12.600000000000001</v>
      </c>
      <c r="R1141" s="37">
        <f t="shared" si="107"/>
        <v>12.600000000000001</v>
      </c>
      <c r="S1141" s="39">
        <f>IF(AND(I1141=38000,R1141&lt;=4.5,M1141&gt;8),'[1]Pricing Schedule'!$F$8+('[1]Pricing Schedule'!$F$9*M1141),
IF(AND(I1141=38000,R1141&lt;=4.5,M1141&lt;=8),'[1]Pricing Schedule'!$F$34+('[1]Pricing Schedule'!$F$36*M1141),
IF(AND(I1141=38000,R1141&gt;4.5,R1141&lt;=9,M1141&gt;8),'[1]Pricing Schedule'!$F$17+('[1]Pricing Schedule'!$F$18*M1141),
IF(AND(I1141=38000,R1141&gt;4.5,R1141&lt;=9,M1141&lt;=8),'[1]Pricing Schedule'!$F$34+('[1]Pricing Schedule'!$F$36*M1141),
IF(AND(I1141=38000,R1141&gt;9,R1141&lt;=12.8,M1141&gt;8),'[1]Pricing Schedule'!$F$26+('[1]Pricing Schedule'!$F$27*M1141),
IF(AND(I1141=38000,R1141&gt;9,R1141&lt;=12.8,M1141&lt;=8),'[1]Pricing Schedule'!$F$34+('[1]Pricing Schedule'!$F$36*M1141),
IF(AND(I1141=38000,R1141&gt;12.8,R1141&lt;=22.8),'[1]Pricing Schedule'!$F$34+('[1]Pricing Schedule'!$F$36*M1141),
IF(AND(I1141=38000,R1141&gt;22.8,R1141&lt;=30.2),'[1]Pricing Schedule'!$F$43+('[1]Pricing Schedule'!$F$45*M1141),
IF(AND(I1141=38000,R1141&gt;30.2,R1141&lt;=45.9),'[1]Pricing Schedule'!$F$52+('[1]Pricing Schedule'!$F$54*M1141),
IF(AND(I1141=38000,R1141&gt;45.9,R1141&lt;=123.4),'[1]Pricing Schedule'!$F$96+('[1]Pricing Schedule'!$F$97*M1141),
IF(AND(I1141=38000,R1141&gt;123.4,R1141&lt;=168.2,M1141&lt;=10),'[1]Pricing Schedule'!$F$103+('[1]Pricing Schedule'!$F$105*M1141),
IF(AND(I1141=38000,R1141&gt;123.4,R1141&lt;=168.2,M1141&gt;10),'[1]Pricing Schedule'!$F$111+('[1]Pricing Schedule'!$F$113*M1141),
IF(AND(I1141=38000,R1141&gt;157.4,R1141&lt;=336.4,M1141&lt;=10),('[1]Pricing Schedule'!$F$103+('[1]Pricing Schedule'!$F$105*M1141))*2,
IF(AND(I1141=38000,R1141&gt;157.4,R1141&lt;=336.4,M1141&gt;10),('[1]Pricing Schedule'!$F$111+('[1]Pricing Schedule'!$F$113*M1141))*2,
IF(AND(I1141=38000,R1141&gt;314.8,R1141&lt;=504.6,M1141&lt;=10),('[1]Pricing Schedule'!$F$103+('[1]Pricing Schedule'!$F$105*M1141))*3,
IF(AND(I1141=38000,R1141&gt;314.8,R1141&lt;=504.6,M1141&gt;10),('[1]Pricing Schedule'!$F$111+('[1]Pricing Schedule'!$F$113*M1141))*3,
IF(AND(I1141=38000,R1141&gt;472.2,R1141&lt;=672.8,M1141&lt;=10),('[1]Pricing Schedule'!$F$103+('[1]Pricing Schedule'!$F$105*M1141))*4,
IF(AND(I1141=38000,R1141&gt;472.2,R1141&lt;=672.8,M1141&gt;10),('[1]Pricing Schedule'!$F$111+('[1]Pricing Schedule'!$F$113*M1141))*4,
IF(AND(I1141=110000,R1141&lt;=12.8,M1141&gt;2),'[1]Pricing Schedule'!$F$62+('[1]Pricing Schedule'!$F$63*M1141),
IF(AND(I1141=110000,R1141&lt;=12.8,M1141&lt;=2),'[1]Pricing Schedule'!$F$96+('[1]Pricing Schedule'!$F$97*M1141),
IF(AND(I1141=110000,R1141&gt;12.8,R1141&lt;=22.8,M1141&gt;3),'[1]Pricing Schedule'!$F$71+('[1]Pricing Schedule'!$F$72*M1141),
IF(AND(I1141=110000,R1141&gt;12.8,R1141&lt;=22.8,M1141&lt;=3),'[1]Pricing Schedule'!$F$96+('[1]Pricing Schedule'!$F$97*M1141),
IF(AND(I1141=110000,R1141&gt;22.8,R1141&lt;=30.2),'[1]Pricing Schedule'!$F$80+('[1]Pricing Schedule'!$F$81*M1141),
IF(AND(I1141=110000,R1141&gt;30.2,R1141&lt;=45.9),'[1]Pricing Schedule'!$F$89+('[1]Pricing Schedule'!$F$90*M1141),
IF(AND(I1141=110000,R1141&gt;45.9,R1141&lt;=123.4),'[1]Pricing Schedule'!$F$96+('[1]Pricing Schedule'!$F$97*M1141),
IF(AND(I1141=110000,R1141&gt;123.4,R1141&lt;=168.2,M1141&lt;=10),'[1]Pricing Schedule'!$F$103+('[1]Pricing Schedule'!$F$105*M1141),
IF(AND(I1141=110000,R1141&gt;123.4,R1141&lt;=168.2,M1141&gt;10),'[1]Pricing Schedule'!$F$111+('[1]Pricing Schedule'!$F$113*M1141),
IF(AND(I1141=110000,R1141&gt;168.2,R1141&lt;=336.4,M1141&lt;=10),('[1]Pricing Schedule'!$F$103+('[1]Pricing Schedule'!$F$105*M1141))*2,
IF(AND(I1141=110000,R1141&gt;168.2,R1141&lt;=336.4,M1141&gt;10),('[1]Pricing Schedule'!$F$111+('[1]Pricing Schedule'!$F$113*M1141))*2,
IF(AND(I1141=110000,R1141&gt;336.4,R1141&lt;=504.6,M1141&lt;=10),('[1]Pricing Schedule'!$F$103+('[1]Pricing Schedule'!$F$105*M1141))*3,
IF(AND(I1141=110000,R1141&gt;336.4,R1141&lt;=504.6,M1141&gt;10),('[1]Pricing Schedule'!$F$111+('[1]Pricing Schedule'!$F$113*M1141))*3,
IF(AND(I1141=110000,R1141&gt;504.6,R1141&lt;=672.8,M1141&lt;=10),('[1]Pricing Schedule'!$F$103+('[1]Pricing Schedule'!$F$105*M1141))*4,
IF(AND(I1141=110000,R1141&gt;504.6,R1141&lt;=672.8,M1141&gt;10),('[1]Pricing Schedule'!$F$111+('[1]Pricing Schedule'!$F$113*M1141))*4,
IF(AND(I1141=110000,R1141&gt;672.8,R1141&lt;=841,M1141&lt;=10),('[1]Pricing Schedule'!$F$103+('[1]Pricing Schedule'!$F$105*M1141))*5,
IF(AND(I1141=110000,R1141&gt;672.8,R1141&lt;=841,M1141&gt;10),('[1]Pricing Schedule'!$F$111+('[1]Pricing Schedule'!$F$113*M1141))*5,
IF(AND(I1141=110000,R1141&gt;672.8,R1141&lt;=841,M1141&lt;=10),('[1]Pricing Schedule'!$F$103+('[1]Pricing Schedule'!$F$105*M1141))*5,
IF(AND(I1141=110000,R1141&gt;672.8,R1141&lt;=841,M1141&gt;10),('[1]Pricing Schedule'!$F$111+('[1]Pricing Schedule'!$F$113*M1141))*5,
IF(AND(I1141=110000,R1141&gt;1345.6,R1141&lt;=1513.8,M1141&lt;=10),('[1]Pricing Schedule'!$F$103+('[1]Pricing Schedule'!$F$105*M1141))*9,
IF(AND(I1141=110000,R1141&gt;1345.6,R1141&lt;=1513.8,M1141&gt;10),('[1]Pricing Schedule'!$F$111+('[1]Pricing Schedule'!$F$113*M1141))*9,
9999999999)))))))))))))))))))))))))))))))))))))))</f>
        <v>1416850</v>
      </c>
      <c r="T1141" s="21">
        <f>IF(AND(I1141=38000,R1141&lt;=4.5,M1141&gt;8),'[1]Pricing Schedule'!$J$9,
IF(AND(I1141=38000,R1141&lt;=4.5,M1141&lt;=8),'[1]Pricing Schedule'!$J$36,
IF(AND(I1141=38000,R1141&gt;4.5,R1141&lt;=9,M1141&gt;8),'[1]Pricing Schedule'!$J$18,
IF(AND(I1141=38000,R1141&gt;4.5,R1141&lt;=9,M1141&lt;=8),'[1]Pricing Schedule'!$J$36,
IF(AND(I1141=38000,R1141&gt;9,R1141&lt;=12.8,M1141&gt;8),'[1]Pricing Schedule'!$J$27,
IF(AND(I1141=38000,R1141&gt;9,R1141&lt;=12.8,M1141&lt;=8),'[1]Pricing Schedule'!$J$36,
IF(AND(I1141=38000,R1141&gt;12.8,R1141&lt;=22.8),'[1]Pricing Schedule'!$J$36,
IF(AND(I1141=38000,R1141&gt;22.8,R1141&lt;=30.2),'[1]Pricing Schedule'!$J$45,
IF(AND(I1141=38000,R1141&gt;30.2,R1141&lt;=45.9),'[1]Pricing Schedule'!$J$54,
IF(AND(I1141=38000,R1141&gt;45.9,R1141&lt;=123.4),'[1]Pricing Schedule'!$J$97,
IF(AND(I1141=38000,R1141&gt;123.4,R1141&lt;=168.2,M1141&lt;=10),'[1]Pricing Schedule'!$J$105,
IF(AND(I1141=38000,R1141&gt;123.4,R1141&lt;=168.2,M1141&gt;10),'[1]Pricing Schedule'!$J$113,
IF(AND(I1141=38000,R1141&gt;168.2,R1141&lt;=336.4,M1141&lt;=10),('[1]Pricing Schedule'!$J$105),
IF(AND(I1141=38000,R1141&gt;168.2,R1141&lt;=336.4,M1141&gt;10),('[1]Pricing Schedule'!$J$113),
IF(AND(I1141=38000,R1141&gt;336.4,R1141&lt;=504.6,M1141&lt;=10),('[1]Pricing Schedule'!$J$105),
IF(AND(I1141=38000,R1141&gt;336.4,R1141&lt;=504.6,M1141&gt;10),('[1]Pricing Schedule'!$J$113),
IF(AND(I1141=38000,R1141&gt;504.6,R1141&lt;=672.8,M1141&lt;=10),('[1]Pricing Schedule'!$J$105),
IF(AND(I1141=38000,R1141&gt;504.6,R1141&lt;=672.8,M1141&gt;10),('[1]Pricing Schedule'!$J$113),
IF(AND(I1141=110000,R1141&lt;=12.8,M1141&gt;2),'[1]Pricing Schedule'!$J$63,
IF(AND(I1141=110000,R1141&lt;=12.8,M1141&lt;=2),'[1]Pricing Schedule'!$J$97,
IF(AND(I1141=110000,R1141&gt;12.8,R1141&lt;=22.8,M1141&gt;3),'[1]Pricing Schedule'!$J$72,
IF(AND(I1141=110000,R1141&gt;12.8,R1141&lt;=22.8,M1141&lt;=3),'[1]Pricing Schedule'!$J$97,
IF(AND(I1141=110000,R1141&gt;22.8,R1141&lt;=30.2),'[1]Pricing Schedule'!$J$81,
IF(AND(I1141=110000,R1141&gt;30.2,R1141&lt;=45.9),'[1]Pricing Schedule'!$J$90,
IF(AND(I1141=110000,R1141&gt;45.9,R1141&lt;=123.4),'[1]Pricing Schedule'!$J$97,
IF(AND(I1141=110000,R1141&gt;123.4,R1141&lt;=168.2,M1141&lt;=10),'[1]Pricing Schedule'!$J$105,
IF(AND(I1141=110000,R1141&gt;123.4,R1141&lt;=168.2,M1141&gt;10),'[1]Pricing Schedule'!$J$113,
IF(AND(I1141=110000,R1141&gt;168.2,R1141&lt;=336.2,M1141&lt;=10),('[1]Pricing Schedule'!$J$105),
IF(AND(I1141=110000,R1141&gt;168.2,R1141&lt;=336.2,M1141&gt;10),('[1]Pricing Schedule'!$J$113),
IF(AND(I1141=110000,R1141&gt;336.4,R1141&lt;=504.6,M1141&lt;=10),('[1]Pricing Schedule'!$J$105),
IF(AND(I1141=110000,R1141&gt;336.4,R1141&lt;=504.6,M1141&gt;10),('[1]Pricing Schedule'!$J$113),
IF(AND(I1141=110000,R1141&gt;504.6,R1141&lt;=672.8,M1141&lt;=10),('[1]Pricing Schedule'!$J$105),
IF(AND(I1141=110000,R1141&gt;504.6,R1141&lt;=672.8,M1141&gt;10),('[1]Pricing Schedule'!$J$113),
IF(AND(I1141=110000,R1141&gt;672.8,R1141&lt;=841,M1141&lt;=10),('[1]Pricing Schedule'!$J$105),
IF(AND(I1141=110000,R1141&gt;672.8,R1141&lt;=841,M1141&gt;10),('[1]Pricing Schedule'!$J$113),
IF(AND(I1141=110000,R1141&gt;1682,R1141&lt;=1850.2,M1141&lt;=10),('[1]Pricing Schedule'!$J$105),
IF(AND(I1141=110000,R1141&gt;1682,R1141&lt;=1850.2,M1141&gt;10),('[1]Pricing Schedule'!$J$113),
IF(AND(I1141=110000,R1141&gt;2018.4,R1141&lt;=2186.6,M1141&lt;=10),('[1]Pricing Schedule'!$J$105),
IF(AND(I1141=110000,R1141&gt;2018.4,R1141&lt;=2186.6,M1141&gt;10),('[1]Pricing Schedule'!$J$113),999999999)))))))))))))))))))))))))))))))))))))))</f>
        <v>3</v>
      </c>
      <c r="U1141" s="40">
        <f t="shared" si="108"/>
        <v>112448.41269841269</v>
      </c>
      <c r="V1141" s="41">
        <f t="shared" si="109"/>
        <v>8.8929667925327323</v>
      </c>
      <c r="Y1141" s="23">
        <v>642</v>
      </c>
      <c r="Z1141" s="23">
        <v>598</v>
      </c>
      <c r="AD1141" s="13"/>
      <c r="AE1141" s="13"/>
      <c r="AF1141" s="13"/>
      <c r="AR1141" s="35"/>
    </row>
    <row r="1142" spans="1:44">
      <c r="A1142" s="23">
        <v>1143</v>
      </c>
      <c r="B1142" s="23">
        <v>1143</v>
      </c>
      <c r="C1142" s="23" t="s">
        <v>1674</v>
      </c>
      <c r="D1142" s="23" t="s">
        <v>116</v>
      </c>
      <c r="E1142" s="23" t="s">
        <v>116</v>
      </c>
      <c r="F1142" s="23" t="s">
        <v>890</v>
      </c>
      <c r="G1142" s="23" t="s">
        <v>891</v>
      </c>
      <c r="H1142" s="23" t="s">
        <v>113</v>
      </c>
      <c r="I1142" s="13">
        <v>38000</v>
      </c>
      <c r="J1142" s="13">
        <v>38000</v>
      </c>
      <c r="K1142" s="23" t="s">
        <v>119</v>
      </c>
      <c r="L1142" s="24">
        <v>8.0779999999999994</v>
      </c>
      <c r="M1142" s="37">
        <f t="shared" si="104"/>
        <v>9</v>
      </c>
      <c r="N1142" s="24">
        <v>0.56200000000000006</v>
      </c>
      <c r="O1142" s="13">
        <v>2</v>
      </c>
      <c r="P1142" s="36">
        <f t="shared" si="105"/>
        <v>0.56200000000000006</v>
      </c>
      <c r="Q1142" s="38">
        <f t="shared" si="106"/>
        <v>4.2</v>
      </c>
      <c r="R1142" s="37">
        <f t="shared" si="107"/>
        <v>4.2</v>
      </c>
      <c r="S1142" s="39">
        <f>IF(AND(I1142=38000,R1142&lt;=4.5,M1142&gt;8),'[1]Pricing Schedule'!$F$8+('[1]Pricing Schedule'!$F$9*M1142),
IF(AND(I1142=38000,R1142&lt;=4.5,M1142&lt;=8),'[1]Pricing Schedule'!$F$34+('[1]Pricing Schedule'!$F$36*M1142),
IF(AND(I1142=38000,R1142&gt;4.5,R1142&lt;=9,M1142&gt;8),'[1]Pricing Schedule'!$F$17+('[1]Pricing Schedule'!$F$18*M1142),
IF(AND(I1142=38000,R1142&gt;4.5,R1142&lt;=9,M1142&lt;=8),'[1]Pricing Schedule'!$F$34+('[1]Pricing Schedule'!$F$36*M1142),
IF(AND(I1142=38000,R1142&gt;9,R1142&lt;=12.8,M1142&gt;8),'[1]Pricing Schedule'!$F$26+('[1]Pricing Schedule'!$F$27*M1142),
IF(AND(I1142=38000,R1142&gt;9,R1142&lt;=12.8,M1142&lt;=8),'[1]Pricing Schedule'!$F$34+('[1]Pricing Schedule'!$F$36*M1142),
IF(AND(I1142=38000,R1142&gt;12.8,R1142&lt;=22.8),'[1]Pricing Schedule'!$F$34+('[1]Pricing Schedule'!$F$36*M1142),
IF(AND(I1142=38000,R1142&gt;22.8,R1142&lt;=30.2),'[1]Pricing Schedule'!$F$43+('[1]Pricing Schedule'!$F$45*M1142),
IF(AND(I1142=38000,R1142&gt;30.2,R1142&lt;=45.9),'[1]Pricing Schedule'!$F$52+('[1]Pricing Schedule'!$F$54*M1142),
IF(AND(I1142=38000,R1142&gt;45.9,R1142&lt;=123.4),'[1]Pricing Schedule'!$F$96+('[1]Pricing Schedule'!$F$97*M1142),
IF(AND(I1142=38000,R1142&gt;123.4,R1142&lt;=168.2,M1142&lt;=10),'[1]Pricing Schedule'!$F$103+('[1]Pricing Schedule'!$F$105*M1142),
IF(AND(I1142=38000,R1142&gt;123.4,R1142&lt;=168.2,M1142&gt;10),'[1]Pricing Schedule'!$F$111+('[1]Pricing Schedule'!$F$113*M1142),
IF(AND(I1142=38000,R1142&gt;157.4,R1142&lt;=336.4,M1142&lt;=10),('[1]Pricing Schedule'!$F$103+('[1]Pricing Schedule'!$F$105*M1142))*2,
IF(AND(I1142=38000,R1142&gt;157.4,R1142&lt;=336.4,M1142&gt;10),('[1]Pricing Schedule'!$F$111+('[1]Pricing Schedule'!$F$113*M1142))*2,
IF(AND(I1142=38000,R1142&gt;314.8,R1142&lt;=504.6,M1142&lt;=10),('[1]Pricing Schedule'!$F$103+('[1]Pricing Schedule'!$F$105*M1142))*3,
IF(AND(I1142=38000,R1142&gt;314.8,R1142&lt;=504.6,M1142&gt;10),('[1]Pricing Schedule'!$F$111+('[1]Pricing Schedule'!$F$113*M1142))*3,
IF(AND(I1142=38000,R1142&gt;472.2,R1142&lt;=672.8,M1142&lt;=10),('[1]Pricing Schedule'!$F$103+('[1]Pricing Schedule'!$F$105*M1142))*4,
IF(AND(I1142=38000,R1142&gt;472.2,R1142&lt;=672.8,M1142&gt;10),('[1]Pricing Schedule'!$F$111+('[1]Pricing Schedule'!$F$113*M1142))*4,
IF(AND(I1142=110000,R1142&lt;=12.8,M1142&gt;2),'[1]Pricing Schedule'!$F$62+('[1]Pricing Schedule'!$F$63*M1142),
IF(AND(I1142=110000,R1142&lt;=12.8,M1142&lt;=2),'[1]Pricing Schedule'!$F$96+('[1]Pricing Schedule'!$F$97*M1142),
IF(AND(I1142=110000,R1142&gt;12.8,R1142&lt;=22.8,M1142&gt;3),'[1]Pricing Schedule'!$F$71+('[1]Pricing Schedule'!$F$72*M1142),
IF(AND(I1142=110000,R1142&gt;12.8,R1142&lt;=22.8,M1142&lt;=3),'[1]Pricing Schedule'!$F$96+('[1]Pricing Schedule'!$F$97*M1142),
IF(AND(I1142=110000,R1142&gt;22.8,R1142&lt;=30.2),'[1]Pricing Schedule'!$F$80+('[1]Pricing Schedule'!$F$81*M1142),
IF(AND(I1142=110000,R1142&gt;30.2,R1142&lt;=45.9),'[1]Pricing Schedule'!$F$89+('[1]Pricing Schedule'!$F$90*M1142),
IF(AND(I1142=110000,R1142&gt;45.9,R1142&lt;=123.4),'[1]Pricing Schedule'!$F$96+('[1]Pricing Schedule'!$F$97*M1142),
IF(AND(I1142=110000,R1142&gt;123.4,R1142&lt;=168.2,M1142&lt;=10),'[1]Pricing Schedule'!$F$103+('[1]Pricing Schedule'!$F$105*M1142),
IF(AND(I1142=110000,R1142&gt;123.4,R1142&lt;=168.2,M1142&gt;10),'[1]Pricing Schedule'!$F$111+('[1]Pricing Schedule'!$F$113*M1142),
IF(AND(I1142=110000,R1142&gt;168.2,R1142&lt;=336.4,M1142&lt;=10),('[1]Pricing Schedule'!$F$103+('[1]Pricing Schedule'!$F$105*M1142))*2,
IF(AND(I1142=110000,R1142&gt;168.2,R1142&lt;=336.4,M1142&gt;10),('[1]Pricing Schedule'!$F$111+('[1]Pricing Schedule'!$F$113*M1142))*2,
IF(AND(I1142=110000,R1142&gt;336.4,R1142&lt;=504.6,M1142&lt;=10),('[1]Pricing Schedule'!$F$103+('[1]Pricing Schedule'!$F$105*M1142))*3,
IF(AND(I1142=110000,R1142&gt;336.4,R1142&lt;=504.6,M1142&gt;10),('[1]Pricing Schedule'!$F$111+('[1]Pricing Schedule'!$F$113*M1142))*3,
IF(AND(I1142=110000,R1142&gt;504.6,R1142&lt;=672.8,M1142&lt;=10),('[1]Pricing Schedule'!$F$103+('[1]Pricing Schedule'!$F$105*M1142))*4,
IF(AND(I1142=110000,R1142&gt;504.6,R1142&lt;=672.8,M1142&gt;10),('[1]Pricing Schedule'!$F$111+('[1]Pricing Schedule'!$F$113*M1142))*4,
IF(AND(I1142=110000,R1142&gt;672.8,R1142&lt;=841,M1142&lt;=10),('[1]Pricing Schedule'!$F$103+('[1]Pricing Schedule'!$F$105*M1142))*5,
IF(AND(I1142=110000,R1142&gt;672.8,R1142&lt;=841,M1142&gt;10),('[1]Pricing Schedule'!$F$111+('[1]Pricing Schedule'!$F$113*M1142))*5,
IF(AND(I1142=110000,R1142&gt;672.8,R1142&lt;=841,M1142&lt;=10),('[1]Pricing Schedule'!$F$103+('[1]Pricing Schedule'!$F$105*M1142))*5,
IF(AND(I1142=110000,R1142&gt;672.8,R1142&lt;=841,M1142&gt;10),('[1]Pricing Schedule'!$F$111+('[1]Pricing Schedule'!$F$113*M1142))*5,
IF(AND(I1142=110000,R1142&gt;1345.6,R1142&lt;=1513.8,M1142&lt;=10),('[1]Pricing Schedule'!$F$103+('[1]Pricing Schedule'!$F$105*M1142))*9,
IF(AND(I1142=110000,R1142&gt;1345.6,R1142&lt;=1513.8,M1142&gt;10),('[1]Pricing Schedule'!$F$111+('[1]Pricing Schedule'!$F$113*M1142))*9,
9999999999)))))))))))))))))))))))))))))))))))))))</f>
        <v>1334440</v>
      </c>
      <c r="T1142" s="21">
        <f>IF(AND(I1142=38000,R1142&lt;=4.5,M1142&gt;8),'[1]Pricing Schedule'!$J$9,
IF(AND(I1142=38000,R1142&lt;=4.5,M1142&lt;=8),'[1]Pricing Schedule'!$J$36,
IF(AND(I1142=38000,R1142&gt;4.5,R1142&lt;=9,M1142&gt;8),'[1]Pricing Schedule'!$J$18,
IF(AND(I1142=38000,R1142&gt;4.5,R1142&lt;=9,M1142&lt;=8),'[1]Pricing Schedule'!$J$36,
IF(AND(I1142=38000,R1142&gt;9,R1142&lt;=12.8,M1142&gt;8),'[1]Pricing Schedule'!$J$27,
IF(AND(I1142=38000,R1142&gt;9,R1142&lt;=12.8,M1142&lt;=8),'[1]Pricing Schedule'!$J$36,
IF(AND(I1142=38000,R1142&gt;12.8,R1142&lt;=22.8),'[1]Pricing Schedule'!$J$36,
IF(AND(I1142=38000,R1142&gt;22.8,R1142&lt;=30.2),'[1]Pricing Schedule'!$J$45,
IF(AND(I1142=38000,R1142&gt;30.2,R1142&lt;=45.9),'[1]Pricing Schedule'!$J$54,
IF(AND(I1142=38000,R1142&gt;45.9,R1142&lt;=123.4),'[1]Pricing Schedule'!$J$97,
IF(AND(I1142=38000,R1142&gt;123.4,R1142&lt;=168.2,M1142&lt;=10),'[1]Pricing Schedule'!$J$105,
IF(AND(I1142=38000,R1142&gt;123.4,R1142&lt;=168.2,M1142&gt;10),'[1]Pricing Schedule'!$J$113,
IF(AND(I1142=38000,R1142&gt;168.2,R1142&lt;=336.4,M1142&lt;=10),('[1]Pricing Schedule'!$J$105),
IF(AND(I1142=38000,R1142&gt;168.2,R1142&lt;=336.4,M1142&gt;10),('[1]Pricing Schedule'!$J$113),
IF(AND(I1142=38000,R1142&gt;336.4,R1142&lt;=504.6,M1142&lt;=10),('[1]Pricing Schedule'!$J$105),
IF(AND(I1142=38000,R1142&gt;336.4,R1142&lt;=504.6,M1142&gt;10),('[1]Pricing Schedule'!$J$113),
IF(AND(I1142=38000,R1142&gt;504.6,R1142&lt;=672.8,M1142&lt;=10),('[1]Pricing Schedule'!$J$105),
IF(AND(I1142=38000,R1142&gt;504.6,R1142&lt;=672.8,M1142&gt;10),('[1]Pricing Schedule'!$J$113),
IF(AND(I1142=110000,R1142&lt;=12.8,M1142&gt;2),'[1]Pricing Schedule'!$J$63,
IF(AND(I1142=110000,R1142&lt;=12.8,M1142&lt;=2),'[1]Pricing Schedule'!$J$97,
IF(AND(I1142=110000,R1142&gt;12.8,R1142&lt;=22.8,M1142&gt;3),'[1]Pricing Schedule'!$J$72,
IF(AND(I1142=110000,R1142&gt;12.8,R1142&lt;=22.8,M1142&lt;=3),'[1]Pricing Schedule'!$J$97,
IF(AND(I1142=110000,R1142&gt;22.8,R1142&lt;=30.2),'[1]Pricing Schedule'!$J$81,
IF(AND(I1142=110000,R1142&gt;30.2,R1142&lt;=45.9),'[1]Pricing Schedule'!$J$90,
IF(AND(I1142=110000,R1142&gt;45.9,R1142&lt;=123.4),'[1]Pricing Schedule'!$J$97,
IF(AND(I1142=110000,R1142&gt;123.4,R1142&lt;=168.2,M1142&lt;=10),'[1]Pricing Schedule'!$J$105,
IF(AND(I1142=110000,R1142&gt;123.4,R1142&lt;=168.2,M1142&gt;10),'[1]Pricing Schedule'!$J$113,
IF(AND(I1142=110000,R1142&gt;168.2,R1142&lt;=336.2,M1142&lt;=10),('[1]Pricing Schedule'!$J$105),
IF(AND(I1142=110000,R1142&gt;168.2,R1142&lt;=336.2,M1142&gt;10),('[1]Pricing Schedule'!$J$113),
IF(AND(I1142=110000,R1142&gt;336.4,R1142&lt;=504.6,M1142&lt;=10),('[1]Pricing Schedule'!$J$105),
IF(AND(I1142=110000,R1142&gt;336.4,R1142&lt;=504.6,M1142&gt;10),('[1]Pricing Schedule'!$J$113),
IF(AND(I1142=110000,R1142&gt;504.6,R1142&lt;=672.8,M1142&lt;=10),('[1]Pricing Schedule'!$J$105),
IF(AND(I1142=110000,R1142&gt;504.6,R1142&lt;=672.8,M1142&gt;10),('[1]Pricing Schedule'!$J$113),
IF(AND(I1142=110000,R1142&gt;672.8,R1142&lt;=841,M1142&lt;=10),('[1]Pricing Schedule'!$J$105),
IF(AND(I1142=110000,R1142&gt;672.8,R1142&lt;=841,M1142&gt;10),('[1]Pricing Schedule'!$J$113),
IF(AND(I1142=110000,R1142&gt;1682,R1142&lt;=1850.2,M1142&lt;=10),('[1]Pricing Schedule'!$J$105),
IF(AND(I1142=110000,R1142&gt;1682,R1142&lt;=1850.2,M1142&gt;10),('[1]Pricing Schedule'!$J$113),
IF(AND(I1142=110000,R1142&gt;2018.4,R1142&lt;=2186.6,M1142&lt;=10),('[1]Pricing Schedule'!$J$105),
IF(AND(I1142=110000,R1142&gt;2018.4,R1142&lt;=2186.6,M1142&gt;10),('[1]Pricing Schedule'!$J$113),999999999)))))))))))))))))))))))))))))))))))))))</f>
        <v>1</v>
      </c>
      <c r="U1142" s="40">
        <f t="shared" si="108"/>
        <v>317723.80952380953</v>
      </c>
      <c r="V1142" s="41">
        <f t="shared" si="109"/>
        <v>3.1473876682353645</v>
      </c>
      <c r="Y1142" s="23">
        <v>233</v>
      </c>
      <c r="Z1142" s="23">
        <v>549</v>
      </c>
      <c r="AD1142" s="13"/>
      <c r="AE1142" s="13"/>
      <c r="AF1142" s="13"/>
      <c r="AR1142" s="35"/>
    </row>
    <row r="1143" spans="1:44">
      <c r="A1143" s="23">
        <v>1144</v>
      </c>
      <c r="B1143" s="23">
        <v>1144</v>
      </c>
      <c r="C1143" s="23" t="s">
        <v>1675</v>
      </c>
      <c r="D1143" s="23" t="s">
        <v>168</v>
      </c>
      <c r="E1143" s="23" t="s">
        <v>168</v>
      </c>
      <c r="F1143" s="23" t="s">
        <v>872</v>
      </c>
      <c r="G1143" s="23" t="s">
        <v>873</v>
      </c>
      <c r="H1143" s="23" t="s">
        <v>113</v>
      </c>
      <c r="I1143" s="13">
        <v>38000</v>
      </c>
      <c r="J1143" s="13">
        <v>38000</v>
      </c>
      <c r="K1143" s="23" t="s">
        <v>119</v>
      </c>
      <c r="L1143" s="24">
        <v>12.1</v>
      </c>
      <c r="M1143" s="37">
        <f t="shared" si="104"/>
        <v>13</v>
      </c>
      <c r="N1143" s="24">
        <v>0.47499999999999998</v>
      </c>
      <c r="O1143" s="13">
        <v>2</v>
      </c>
      <c r="P1143" s="36">
        <f t="shared" si="105"/>
        <v>0.47499999999999998</v>
      </c>
      <c r="Q1143" s="38">
        <f t="shared" si="106"/>
        <v>4.2</v>
      </c>
      <c r="R1143" s="37">
        <f t="shared" si="107"/>
        <v>4.2</v>
      </c>
      <c r="S1143" s="39">
        <f>IF(AND(I1143=38000,R1143&lt;=4.5,M1143&gt;8),'[1]Pricing Schedule'!$F$8+('[1]Pricing Schedule'!$F$9*M1143),
IF(AND(I1143=38000,R1143&lt;=4.5,M1143&lt;=8),'[1]Pricing Schedule'!$F$34+('[1]Pricing Schedule'!$F$36*M1143),
IF(AND(I1143=38000,R1143&gt;4.5,R1143&lt;=9,M1143&gt;8),'[1]Pricing Schedule'!$F$17+('[1]Pricing Schedule'!$F$18*M1143),
IF(AND(I1143=38000,R1143&gt;4.5,R1143&lt;=9,M1143&lt;=8),'[1]Pricing Schedule'!$F$34+('[1]Pricing Schedule'!$F$36*M1143),
IF(AND(I1143=38000,R1143&gt;9,R1143&lt;=12.8,M1143&gt;8),'[1]Pricing Schedule'!$F$26+('[1]Pricing Schedule'!$F$27*M1143),
IF(AND(I1143=38000,R1143&gt;9,R1143&lt;=12.8,M1143&lt;=8),'[1]Pricing Schedule'!$F$34+('[1]Pricing Schedule'!$F$36*M1143),
IF(AND(I1143=38000,R1143&gt;12.8,R1143&lt;=22.8),'[1]Pricing Schedule'!$F$34+('[1]Pricing Schedule'!$F$36*M1143),
IF(AND(I1143=38000,R1143&gt;22.8,R1143&lt;=30.2),'[1]Pricing Schedule'!$F$43+('[1]Pricing Schedule'!$F$45*M1143),
IF(AND(I1143=38000,R1143&gt;30.2,R1143&lt;=45.9),'[1]Pricing Schedule'!$F$52+('[1]Pricing Schedule'!$F$54*M1143),
IF(AND(I1143=38000,R1143&gt;45.9,R1143&lt;=123.4),'[1]Pricing Schedule'!$F$96+('[1]Pricing Schedule'!$F$97*M1143),
IF(AND(I1143=38000,R1143&gt;123.4,R1143&lt;=168.2,M1143&lt;=10),'[1]Pricing Schedule'!$F$103+('[1]Pricing Schedule'!$F$105*M1143),
IF(AND(I1143=38000,R1143&gt;123.4,R1143&lt;=168.2,M1143&gt;10),'[1]Pricing Schedule'!$F$111+('[1]Pricing Schedule'!$F$113*M1143),
IF(AND(I1143=38000,R1143&gt;157.4,R1143&lt;=336.4,M1143&lt;=10),('[1]Pricing Schedule'!$F$103+('[1]Pricing Schedule'!$F$105*M1143))*2,
IF(AND(I1143=38000,R1143&gt;157.4,R1143&lt;=336.4,M1143&gt;10),('[1]Pricing Schedule'!$F$111+('[1]Pricing Schedule'!$F$113*M1143))*2,
IF(AND(I1143=38000,R1143&gt;314.8,R1143&lt;=504.6,M1143&lt;=10),('[1]Pricing Schedule'!$F$103+('[1]Pricing Schedule'!$F$105*M1143))*3,
IF(AND(I1143=38000,R1143&gt;314.8,R1143&lt;=504.6,M1143&gt;10),('[1]Pricing Schedule'!$F$111+('[1]Pricing Schedule'!$F$113*M1143))*3,
IF(AND(I1143=38000,R1143&gt;472.2,R1143&lt;=672.8,M1143&lt;=10),('[1]Pricing Schedule'!$F$103+('[1]Pricing Schedule'!$F$105*M1143))*4,
IF(AND(I1143=38000,R1143&gt;472.2,R1143&lt;=672.8,M1143&gt;10),('[1]Pricing Schedule'!$F$111+('[1]Pricing Schedule'!$F$113*M1143))*4,
IF(AND(I1143=110000,R1143&lt;=12.8,M1143&gt;2),'[1]Pricing Schedule'!$F$62+('[1]Pricing Schedule'!$F$63*M1143),
IF(AND(I1143=110000,R1143&lt;=12.8,M1143&lt;=2),'[1]Pricing Schedule'!$F$96+('[1]Pricing Schedule'!$F$97*M1143),
IF(AND(I1143=110000,R1143&gt;12.8,R1143&lt;=22.8,M1143&gt;3),'[1]Pricing Schedule'!$F$71+('[1]Pricing Schedule'!$F$72*M1143),
IF(AND(I1143=110000,R1143&gt;12.8,R1143&lt;=22.8,M1143&lt;=3),'[1]Pricing Schedule'!$F$96+('[1]Pricing Schedule'!$F$97*M1143),
IF(AND(I1143=110000,R1143&gt;22.8,R1143&lt;=30.2),'[1]Pricing Schedule'!$F$80+('[1]Pricing Schedule'!$F$81*M1143),
IF(AND(I1143=110000,R1143&gt;30.2,R1143&lt;=45.9),'[1]Pricing Schedule'!$F$89+('[1]Pricing Schedule'!$F$90*M1143),
IF(AND(I1143=110000,R1143&gt;45.9,R1143&lt;=123.4),'[1]Pricing Schedule'!$F$96+('[1]Pricing Schedule'!$F$97*M1143),
IF(AND(I1143=110000,R1143&gt;123.4,R1143&lt;=168.2,M1143&lt;=10),'[1]Pricing Schedule'!$F$103+('[1]Pricing Schedule'!$F$105*M1143),
IF(AND(I1143=110000,R1143&gt;123.4,R1143&lt;=168.2,M1143&gt;10),'[1]Pricing Schedule'!$F$111+('[1]Pricing Schedule'!$F$113*M1143),
IF(AND(I1143=110000,R1143&gt;168.2,R1143&lt;=336.4,M1143&lt;=10),('[1]Pricing Schedule'!$F$103+('[1]Pricing Schedule'!$F$105*M1143))*2,
IF(AND(I1143=110000,R1143&gt;168.2,R1143&lt;=336.4,M1143&gt;10),('[1]Pricing Schedule'!$F$111+('[1]Pricing Schedule'!$F$113*M1143))*2,
IF(AND(I1143=110000,R1143&gt;336.4,R1143&lt;=504.6,M1143&lt;=10),('[1]Pricing Schedule'!$F$103+('[1]Pricing Schedule'!$F$105*M1143))*3,
IF(AND(I1143=110000,R1143&gt;336.4,R1143&lt;=504.6,M1143&gt;10),('[1]Pricing Schedule'!$F$111+('[1]Pricing Schedule'!$F$113*M1143))*3,
IF(AND(I1143=110000,R1143&gt;504.6,R1143&lt;=672.8,M1143&lt;=10),('[1]Pricing Schedule'!$F$103+('[1]Pricing Schedule'!$F$105*M1143))*4,
IF(AND(I1143=110000,R1143&gt;504.6,R1143&lt;=672.8,M1143&gt;10),('[1]Pricing Schedule'!$F$111+('[1]Pricing Schedule'!$F$113*M1143))*4,
IF(AND(I1143=110000,R1143&gt;672.8,R1143&lt;=841,M1143&lt;=10),('[1]Pricing Schedule'!$F$103+('[1]Pricing Schedule'!$F$105*M1143))*5,
IF(AND(I1143=110000,R1143&gt;672.8,R1143&lt;=841,M1143&gt;10),('[1]Pricing Schedule'!$F$111+('[1]Pricing Schedule'!$F$113*M1143))*5,
IF(AND(I1143=110000,R1143&gt;672.8,R1143&lt;=841,M1143&lt;=10),('[1]Pricing Schedule'!$F$103+('[1]Pricing Schedule'!$F$105*M1143))*5,
IF(AND(I1143=110000,R1143&gt;672.8,R1143&lt;=841,M1143&gt;10),('[1]Pricing Schedule'!$F$111+('[1]Pricing Schedule'!$F$113*M1143))*5,
IF(AND(I1143=110000,R1143&gt;1345.6,R1143&lt;=1513.8,M1143&lt;=10),('[1]Pricing Schedule'!$F$103+('[1]Pricing Schedule'!$F$105*M1143))*9,
IF(AND(I1143=110000,R1143&gt;1345.6,R1143&lt;=1513.8,M1143&gt;10),('[1]Pricing Schedule'!$F$111+('[1]Pricing Schedule'!$F$113*M1143))*9,
9999999999)))))))))))))))))))))))))))))))))))))))</f>
        <v>1545240</v>
      </c>
      <c r="T1143" s="21">
        <f>IF(AND(I1143=38000,R1143&lt;=4.5,M1143&gt;8),'[1]Pricing Schedule'!$J$9,
IF(AND(I1143=38000,R1143&lt;=4.5,M1143&lt;=8),'[1]Pricing Schedule'!$J$36,
IF(AND(I1143=38000,R1143&gt;4.5,R1143&lt;=9,M1143&gt;8),'[1]Pricing Schedule'!$J$18,
IF(AND(I1143=38000,R1143&gt;4.5,R1143&lt;=9,M1143&lt;=8),'[1]Pricing Schedule'!$J$36,
IF(AND(I1143=38000,R1143&gt;9,R1143&lt;=12.8,M1143&gt;8),'[1]Pricing Schedule'!$J$27,
IF(AND(I1143=38000,R1143&gt;9,R1143&lt;=12.8,M1143&lt;=8),'[1]Pricing Schedule'!$J$36,
IF(AND(I1143=38000,R1143&gt;12.8,R1143&lt;=22.8),'[1]Pricing Schedule'!$J$36,
IF(AND(I1143=38000,R1143&gt;22.8,R1143&lt;=30.2),'[1]Pricing Schedule'!$J$45,
IF(AND(I1143=38000,R1143&gt;30.2,R1143&lt;=45.9),'[1]Pricing Schedule'!$J$54,
IF(AND(I1143=38000,R1143&gt;45.9,R1143&lt;=123.4),'[1]Pricing Schedule'!$J$97,
IF(AND(I1143=38000,R1143&gt;123.4,R1143&lt;=168.2,M1143&lt;=10),'[1]Pricing Schedule'!$J$105,
IF(AND(I1143=38000,R1143&gt;123.4,R1143&lt;=168.2,M1143&gt;10),'[1]Pricing Schedule'!$J$113,
IF(AND(I1143=38000,R1143&gt;168.2,R1143&lt;=336.4,M1143&lt;=10),('[1]Pricing Schedule'!$J$105),
IF(AND(I1143=38000,R1143&gt;168.2,R1143&lt;=336.4,M1143&gt;10),('[1]Pricing Schedule'!$J$113),
IF(AND(I1143=38000,R1143&gt;336.4,R1143&lt;=504.6,M1143&lt;=10),('[1]Pricing Schedule'!$J$105),
IF(AND(I1143=38000,R1143&gt;336.4,R1143&lt;=504.6,M1143&gt;10),('[1]Pricing Schedule'!$J$113),
IF(AND(I1143=38000,R1143&gt;504.6,R1143&lt;=672.8,M1143&lt;=10),('[1]Pricing Schedule'!$J$105),
IF(AND(I1143=38000,R1143&gt;504.6,R1143&lt;=672.8,M1143&gt;10),('[1]Pricing Schedule'!$J$113),
IF(AND(I1143=110000,R1143&lt;=12.8,M1143&gt;2),'[1]Pricing Schedule'!$J$63,
IF(AND(I1143=110000,R1143&lt;=12.8,M1143&lt;=2),'[1]Pricing Schedule'!$J$97,
IF(AND(I1143=110000,R1143&gt;12.8,R1143&lt;=22.8,M1143&gt;3),'[1]Pricing Schedule'!$J$72,
IF(AND(I1143=110000,R1143&gt;12.8,R1143&lt;=22.8,M1143&lt;=3),'[1]Pricing Schedule'!$J$97,
IF(AND(I1143=110000,R1143&gt;22.8,R1143&lt;=30.2),'[1]Pricing Schedule'!$J$81,
IF(AND(I1143=110000,R1143&gt;30.2,R1143&lt;=45.9),'[1]Pricing Schedule'!$J$90,
IF(AND(I1143=110000,R1143&gt;45.9,R1143&lt;=123.4),'[1]Pricing Schedule'!$J$97,
IF(AND(I1143=110000,R1143&gt;123.4,R1143&lt;=168.2,M1143&lt;=10),'[1]Pricing Schedule'!$J$105,
IF(AND(I1143=110000,R1143&gt;123.4,R1143&lt;=168.2,M1143&gt;10),'[1]Pricing Schedule'!$J$113,
IF(AND(I1143=110000,R1143&gt;168.2,R1143&lt;=336.2,M1143&lt;=10),('[1]Pricing Schedule'!$J$105),
IF(AND(I1143=110000,R1143&gt;168.2,R1143&lt;=336.2,M1143&gt;10),('[1]Pricing Schedule'!$J$113),
IF(AND(I1143=110000,R1143&gt;336.4,R1143&lt;=504.6,M1143&lt;=10),('[1]Pricing Schedule'!$J$105),
IF(AND(I1143=110000,R1143&gt;336.4,R1143&lt;=504.6,M1143&gt;10),('[1]Pricing Schedule'!$J$113),
IF(AND(I1143=110000,R1143&gt;504.6,R1143&lt;=672.8,M1143&lt;=10),('[1]Pricing Schedule'!$J$105),
IF(AND(I1143=110000,R1143&gt;504.6,R1143&lt;=672.8,M1143&gt;10),('[1]Pricing Schedule'!$J$113),
IF(AND(I1143=110000,R1143&gt;672.8,R1143&lt;=841,M1143&lt;=10),('[1]Pricing Schedule'!$J$105),
IF(AND(I1143=110000,R1143&gt;672.8,R1143&lt;=841,M1143&gt;10),('[1]Pricing Schedule'!$J$113),
IF(AND(I1143=110000,R1143&gt;1682,R1143&lt;=1850.2,M1143&lt;=10),('[1]Pricing Schedule'!$J$105),
IF(AND(I1143=110000,R1143&gt;1682,R1143&lt;=1850.2,M1143&gt;10),('[1]Pricing Schedule'!$J$113),
IF(AND(I1143=110000,R1143&gt;2018.4,R1143&lt;=2186.6,M1143&lt;=10),('[1]Pricing Schedule'!$J$105),
IF(AND(I1143=110000,R1143&gt;2018.4,R1143&lt;=2186.6,M1143&gt;10),('[1]Pricing Schedule'!$J$113),999999999)))))))))))))))))))))))))))))))))))))))</f>
        <v>1</v>
      </c>
      <c r="U1143" s="40">
        <f t="shared" si="108"/>
        <v>367914.28571428568</v>
      </c>
      <c r="V1143" s="41">
        <f t="shared" si="109"/>
        <v>2.7180243845616214</v>
      </c>
      <c r="Y1143" s="23">
        <v>699</v>
      </c>
      <c r="Z1143" s="23">
        <v>431</v>
      </c>
      <c r="AD1143" s="13"/>
      <c r="AE1143" s="13"/>
      <c r="AF1143" s="13"/>
      <c r="AR1143" s="35"/>
    </row>
    <row r="1144" spans="1:44">
      <c r="A1144" s="23">
        <v>1145</v>
      </c>
      <c r="B1144" s="23">
        <v>1145</v>
      </c>
      <c r="C1144" s="23" t="s">
        <v>1676</v>
      </c>
      <c r="D1144" s="23" t="s">
        <v>168</v>
      </c>
      <c r="E1144" s="23" t="s">
        <v>168</v>
      </c>
      <c r="F1144" s="23" t="s">
        <v>869</v>
      </c>
      <c r="G1144" s="23" t="s">
        <v>870</v>
      </c>
      <c r="H1144" s="23" t="s">
        <v>113</v>
      </c>
      <c r="I1144" s="13">
        <v>38000</v>
      </c>
      <c r="J1144" s="13">
        <v>38000</v>
      </c>
      <c r="K1144" s="23" t="s">
        <v>119</v>
      </c>
      <c r="L1144" s="24">
        <v>11.263999999999999</v>
      </c>
      <c r="M1144" s="37">
        <f t="shared" si="104"/>
        <v>12</v>
      </c>
      <c r="N1144" s="24">
        <v>0.182</v>
      </c>
      <c r="O1144" s="13">
        <v>2</v>
      </c>
      <c r="P1144" s="36">
        <f t="shared" si="105"/>
        <v>0.182</v>
      </c>
      <c r="Q1144" s="38">
        <f t="shared" si="106"/>
        <v>4.2</v>
      </c>
      <c r="R1144" s="37">
        <f t="shared" si="107"/>
        <v>4.2</v>
      </c>
      <c r="S1144" s="39">
        <f>IF(AND(I1144=38000,R1144&lt;=4.5,M1144&gt;8),'[1]Pricing Schedule'!$F$8+('[1]Pricing Schedule'!$F$9*M1144),
IF(AND(I1144=38000,R1144&lt;=4.5,M1144&lt;=8),'[1]Pricing Schedule'!$F$34+('[1]Pricing Schedule'!$F$36*M1144),
IF(AND(I1144=38000,R1144&gt;4.5,R1144&lt;=9,M1144&gt;8),'[1]Pricing Schedule'!$F$17+('[1]Pricing Schedule'!$F$18*M1144),
IF(AND(I1144=38000,R1144&gt;4.5,R1144&lt;=9,M1144&lt;=8),'[1]Pricing Schedule'!$F$34+('[1]Pricing Schedule'!$F$36*M1144),
IF(AND(I1144=38000,R1144&gt;9,R1144&lt;=12.8,M1144&gt;8),'[1]Pricing Schedule'!$F$26+('[1]Pricing Schedule'!$F$27*M1144),
IF(AND(I1144=38000,R1144&gt;9,R1144&lt;=12.8,M1144&lt;=8),'[1]Pricing Schedule'!$F$34+('[1]Pricing Schedule'!$F$36*M1144),
IF(AND(I1144=38000,R1144&gt;12.8,R1144&lt;=22.8),'[1]Pricing Schedule'!$F$34+('[1]Pricing Schedule'!$F$36*M1144),
IF(AND(I1144=38000,R1144&gt;22.8,R1144&lt;=30.2),'[1]Pricing Schedule'!$F$43+('[1]Pricing Schedule'!$F$45*M1144),
IF(AND(I1144=38000,R1144&gt;30.2,R1144&lt;=45.9),'[1]Pricing Schedule'!$F$52+('[1]Pricing Schedule'!$F$54*M1144),
IF(AND(I1144=38000,R1144&gt;45.9,R1144&lt;=123.4),'[1]Pricing Schedule'!$F$96+('[1]Pricing Schedule'!$F$97*M1144),
IF(AND(I1144=38000,R1144&gt;123.4,R1144&lt;=168.2,M1144&lt;=10),'[1]Pricing Schedule'!$F$103+('[1]Pricing Schedule'!$F$105*M1144),
IF(AND(I1144=38000,R1144&gt;123.4,R1144&lt;=168.2,M1144&gt;10),'[1]Pricing Schedule'!$F$111+('[1]Pricing Schedule'!$F$113*M1144),
IF(AND(I1144=38000,R1144&gt;157.4,R1144&lt;=336.4,M1144&lt;=10),('[1]Pricing Schedule'!$F$103+('[1]Pricing Schedule'!$F$105*M1144))*2,
IF(AND(I1144=38000,R1144&gt;157.4,R1144&lt;=336.4,M1144&gt;10),('[1]Pricing Schedule'!$F$111+('[1]Pricing Schedule'!$F$113*M1144))*2,
IF(AND(I1144=38000,R1144&gt;314.8,R1144&lt;=504.6,M1144&lt;=10),('[1]Pricing Schedule'!$F$103+('[1]Pricing Schedule'!$F$105*M1144))*3,
IF(AND(I1144=38000,R1144&gt;314.8,R1144&lt;=504.6,M1144&gt;10),('[1]Pricing Schedule'!$F$111+('[1]Pricing Schedule'!$F$113*M1144))*3,
IF(AND(I1144=38000,R1144&gt;472.2,R1144&lt;=672.8,M1144&lt;=10),('[1]Pricing Schedule'!$F$103+('[1]Pricing Schedule'!$F$105*M1144))*4,
IF(AND(I1144=38000,R1144&gt;472.2,R1144&lt;=672.8,M1144&gt;10),('[1]Pricing Schedule'!$F$111+('[1]Pricing Schedule'!$F$113*M1144))*4,
IF(AND(I1144=110000,R1144&lt;=12.8,M1144&gt;2),'[1]Pricing Schedule'!$F$62+('[1]Pricing Schedule'!$F$63*M1144),
IF(AND(I1144=110000,R1144&lt;=12.8,M1144&lt;=2),'[1]Pricing Schedule'!$F$96+('[1]Pricing Schedule'!$F$97*M1144),
IF(AND(I1144=110000,R1144&gt;12.8,R1144&lt;=22.8,M1144&gt;3),'[1]Pricing Schedule'!$F$71+('[1]Pricing Schedule'!$F$72*M1144),
IF(AND(I1144=110000,R1144&gt;12.8,R1144&lt;=22.8,M1144&lt;=3),'[1]Pricing Schedule'!$F$96+('[1]Pricing Schedule'!$F$97*M1144),
IF(AND(I1144=110000,R1144&gt;22.8,R1144&lt;=30.2),'[1]Pricing Schedule'!$F$80+('[1]Pricing Schedule'!$F$81*M1144),
IF(AND(I1144=110000,R1144&gt;30.2,R1144&lt;=45.9),'[1]Pricing Schedule'!$F$89+('[1]Pricing Schedule'!$F$90*M1144),
IF(AND(I1144=110000,R1144&gt;45.9,R1144&lt;=123.4),'[1]Pricing Schedule'!$F$96+('[1]Pricing Schedule'!$F$97*M1144),
IF(AND(I1144=110000,R1144&gt;123.4,R1144&lt;=168.2,M1144&lt;=10),'[1]Pricing Schedule'!$F$103+('[1]Pricing Schedule'!$F$105*M1144),
IF(AND(I1144=110000,R1144&gt;123.4,R1144&lt;=168.2,M1144&gt;10),'[1]Pricing Schedule'!$F$111+('[1]Pricing Schedule'!$F$113*M1144),
IF(AND(I1144=110000,R1144&gt;168.2,R1144&lt;=336.4,M1144&lt;=10),('[1]Pricing Schedule'!$F$103+('[1]Pricing Schedule'!$F$105*M1144))*2,
IF(AND(I1144=110000,R1144&gt;168.2,R1144&lt;=336.4,M1144&gt;10),('[1]Pricing Schedule'!$F$111+('[1]Pricing Schedule'!$F$113*M1144))*2,
IF(AND(I1144=110000,R1144&gt;336.4,R1144&lt;=504.6,M1144&lt;=10),('[1]Pricing Schedule'!$F$103+('[1]Pricing Schedule'!$F$105*M1144))*3,
IF(AND(I1144=110000,R1144&gt;336.4,R1144&lt;=504.6,M1144&gt;10),('[1]Pricing Schedule'!$F$111+('[1]Pricing Schedule'!$F$113*M1144))*3,
IF(AND(I1144=110000,R1144&gt;504.6,R1144&lt;=672.8,M1144&lt;=10),('[1]Pricing Schedule'!$F$103+('[1]Pricing Schedule'!$F$105*M1144))*4,
IF(AND(I1144=110000,R1144&gt;504.6,R1144&lt;=672.8,M1144&gt;10),('[1]Pricing Schedule'!$F$111+('[1]Pricing Schedule'!$F$113*M1144))*4,
IF(AND(I1144=110000,R1144&gt;672.8,R1144&lt;=841,M1144&lt;=10),('[1]Pricing Schedule'!$F$103+('[1]Pricing Schedule'!$F$105*M1144))*5,
IF(AND(I1144=110000,R1144&gt;672.8,R1144&lt;=841,M1144&gt;10),('[1]Pricing Schedule'!$F$111+('[1]Pricing Schedule'!$F$113*M1144))*5,
IF(AND(I1144=110000,R1144&gt;672.8,R1144&lt;=841,M1144&lt;=10),('[1]Pricing Schedule'!$F$103+('[1]Pricing Schedule'!$F$105*M1144))*5,
IF(AND(I1144=110000,R1144&gt;672.8,R1144&lt;=841,M1144&gt;10),('[1]Pricing Schedule'!$F$111+('[1]Pricing Schedule'!$F$113*M1144))*5,
IF(AND(I1144=110000,R1144&gt;1345.6,R1144&lt;=1513.8,M1144&lt;=10),('[1]Pricing Schedule'!$F$103+('[1]Pricing Schedule'!$F$105*M1144))*9,
IF(AND(I1144=110000,R1144&gt;1345.6,R1144&lt;=1513.8,M1144&gt;10),('[1]Pricing Schedule'!$F$111+('[1]Pricing Schedule'!$F$113*M1144))*9,
9999999999)))))))))))))))))))))))))))))))))))))))</f>
        <v>1492540</v>
      </c>
      <c r="T1144" s="21">
        <f>IF(AND(I1144=38000,R1144&lt;=4.5,M1144&gt;8),'[1]Pricing Schedule'!$J$9,
IF(AND(I1144=38000,R1144&lt;=4.5,M1144&lt;=8),'[1]Pricing Schedule'!$J$36,
IF(AND(I1144=38000,R1144&gt;4.5,R1144&lt;=9,M1144&gt;8),'[1]Pricing Schedule'!$J$18,
IF(AND(I1144=38000,R1144&gt;4.5,R1144&lt;=9,M1144&lt;=8),'[1]Pricing Schedule'!$J$36,
IF(AND(I1144=38000,R1144&gt;9,R1144&lt;=12.8,M1144&gt;8),'[1]Pricing Schedule'!$J$27,
IF(AND(I1144=38000,R1144&gt;9,R1144&lt;=12.8,M1144&lt;=8),'[1]Pricing Schedule'!$J$36,
IF(AND(I1144=38000,R1144&gt;12.8,R1144&lt;=22.8),'[1]Pricing Schedule'!$J$36,
IF(AND(I1144=38000,R1144&gt;22.8,R1144&lt;=30.2),'[1]Pricing Schedule'!$J$45,
IF(AND(I1144=38000,R1144&gt;30.2,R1144&lt;=45.9),'[1]Pricing Schedule'!$J$54,
IF(AND(I1144=38000,R1144&gt;45.9,R1144&lt;=123.4),'[1]Pricing Schedule'!$J$97,
IF(AND(I1144=38000,R1144&gt;123.4,R1144&lt;=168.2,M1144&lt;=10),'[1]Pricing Schedule'!$J$105,
IF(AND(I1144=38000,R1144&gt;123.4,R1144&lt;=168.2,M1144&gt;10),'[1]Pricing Schedule'!$J$113,
IF(AND(I1144=38000,R1144&gt;168.2,R1144&lt;=336.4,M1144&lt;=10),('[1]Pricing Schedule'!$J$105),
IF(AND(I1144=38000,R1144&gt;168.2,R1144&lt;=336.4,M1144&gt;10),('[1]Pricing Schedule'!$J$113),
IF(AND(I1144=38000,R1144&gt;336.4,R1144&lt;=504.6,M1144&lt;=10),('[1]Pricing Schedule'!$J$105),
IF(AND(I1144=38000,R1144&gt;336.4,R1144&lt;=504.6,M1144&gt;10),('[1]Pricing Schedule'!$J$113),
IF(AND(I1144=38000,R1144&gt;504.6,R1144&lt;=672.8,M1144&lt;=10),('[1]Pricing Schedule'!$J$105),
IF(AND(I1144=38000,R1144&gt;504.6,R1144&lt;=672.8,M1144&gt;10),('[1]Pricing Schedule'!$J$113),
IF(AND(I1144=110000,R1144&lt;=12.8,M1144&gt;2),'[1]Pricing Schedule'!$J$63,
IF(AND(I1144=110000,R1144&lt;=12.8,M1144&lt;=2),'[1]Pricing Schedule'!$J$97,
IF(AND(I1144=110000,R1144&gt;12.8,R1144&lt;=22.8,M1144&gt;3),'[1]Pricing Schedule'!$J$72,
IF(AND(I1144=110000,R1144&gt;12.8,R1144&lt;=22.8,M1144&lt;=3),'[1]Pricing Schedule'!$J$97,
IF(AND(I1144=110000,R1144&gt;22.8,R1144&lt;=30.2),'[1]Pricing Schedule'!$J$81,
IF(AND(I1144=110000,R1144&gt;30.2,R1144&lt;=45.9),'[1]Pricing Schedule'!$J$90,
IF(AND(I1144=110000,R1144&gt;45.9,R1144&lt;=123.4),'[1]Pricing Schedule'!$J$97,
IF(AND(I1144=110000,R1144&gt;123.4,R1144&lt;=168.2,M1144&lt;=10),'[1]Pricing Schedule'!$J$105,
IF(AND(I1144=110000,R1144&gt;123.4,R1144&lt;=168.2,M1144&gt;10),'[1]Pricing Schedule'!$J$113,
IF(AND(I1144=110000,R1144&gt;168.2,R1144&lt;=336.2,M1144&lt;=10),('[1]Pricing Schedule'!$J$105),
IF(AND(I1144=110000,R1144&gt;168.2,R1144&lt;=336.2,M1144&gt;10),('[1]Pricing Schedule'!$J$113),
IF(AND(I1144=110000,R1144&gt;336.4,R1144&lt;=504.6,M1144&lt;=10),('[1]Pricing Schedule'!$J$105),
IF(AND(I1144=110000,R1144&gt;336.4,R1144&lt;=504.6,M1144&gt;10),('[1]Pricing Schedule'!$J$113),
IF(AND(I1144=110000,R1144&gt;504.6,R1144&lt;=672.8,M1144&lt;=10),('[1]Pricing Schedule'!$J$105),
IF(AND(I1144=110000,R1144&gt;504.6,R1144&lt;=672.8,M1144&gt;10),('[1]Pricing Schedule'!$J$113),
IF(AND(I1144=110000,R1144&gt;672.8,R1144&lt;=841,M1144&lt;=10),('[1]Pricing Schedule'!$J$105),
IF(AND(I1144=110000,R1144&gt;672.8,R1144&lt;=841,M1144&gt;10),('[1]Pricing Schedule'!$J$113),
IF(AND(I1144=110000,R1144&gt;1682,R1144&lt;=1850.2,M1144&lt;=10),('[1]Pricing Schedule'!$J$105),
IF(AND(I1144=110000,R1144&gt;1682,R1144&lt;=1850.2,M1144&gt;10),('[1]Pricing Schedule'!$J$113),
IF(AND(I1144=110000,R1144&gt;2018.4,R1144&lt;=2186.6,M1144&lt;=10),('[1]Pricing Schedule'!$J$105),
IF(AND(I1144=110000,R1144&gt;2018.4,R1144&lt;=2186.6,M1144&gt;10),('[1]Pricing Schedule'!$J$113),999999999)))))))))))))))))))))))))))))))))))))))</f>
        <v>1</v>
      </c>
      <c r="U1144" s="40">
        <f t="shared" si="108"/>
        <v>355366.66666666663</v>
      </c>
      <c r="V1144" s="41">
        <f t="shared" si="109"/>
        <v>2.8139949348091173</v>
      </c>
      <c r="Y1144" s="23">
        <v>70</v>
      </c>
      <c r="Z1144" s="23">
        <v>640</v>
      </c>
      <c r="AD1144" s="13"/>
      <c r="AE1144" s="13"/>
      <c r="AF1144" s="13"/>
      <c r="AR1144" s="35"/>
    </row>
    <row r="1145" spans="1:44">
      <c r="A1145" s="23">
        <v>1146</v>
      </c>
      <c r="B1145" s="23">
        <v>1146</v>
      </c>
      <c r="C1145" s="23" t="s">
        <v>1677</v>
      </c>
      <c r="D1145" s="23" t="s">
        <v>121</v>
      </c>
      <c r="E1145" s="23" t="s">
        <v>121</v>
      </c>
      <c r="F1145" s="23" t="s">
        <v>1678</v>
      </c>
      <c r="G1145" s="23" t="s">
        <v>1679</v>
      </c>
      <c r="H1145" s="23" t="s">
        <v>113</v>
      </c>
      <c r="I1145" s="13">
        <v>38000</v>
      </c>
      <c r="J1145" s="13">
        <v>38000</v>
      </c>
      <c r="K1145" s="23" t="s">
        <v>119</v>
      </c>
      <c r="L1145" s="24">
        <v>5.32</v>
      </c>
      <c r="M1145" s="37">
        <f t="shared" si="104"/>
        <v>6</v>
      </c>
      <c r="N1145" s="24">
        <v>0.995</v>
      </c>
      <c r="O1145" s="13">
        <v>2</v>
      </c>
      <c r="P1145" s="36">
        <f t="shared" si="105"/>
        <v>0.74624999999999997</v>
      </c>
      <c r="Q1145" s="38">
        <f t="shared" si="106"/>
        <v>8.4</v>
      </c>
      <c r="R1145" s="37">
        <f t="shared" si="107"/>
        <v>8.4</v>
      </c>
      <c r="S1145" s="39">
        <f>IF(AND(I1145=38000,R1145&lt;=4.5,M1145&gt;8),'[1]Pricing Schedule'!$F$8+('[1]Pricing Schedule'!$F$9*M1145),
IF(AND(I1145=38000,R1145&lt;=4.5,M1145&lt;=8),'[1]Pricing Schedule'!$F$34+('[1]Pricing Schedule'!$F$36*M1145),
IF(AND(I1145=38000,R1145&gt;4.5,R1145&lt;=9,M1145&gt;8),'[1]Pricing Schedule'!$F$17+('[1]Pricing Schedule'!$F$18*M1145),
IF(AND(I1145=38000,R1145&gt;4.5,R1145&lt;=9,M1145&lt;=8),'[1]Pricing Schedule'!$F$34+('[1]Pricing Schedule'!$F$36*M1145),
IF(AND(I1145=38000,R1145&gt;9,R1145&lt;=12.8,M1145&gt;8),'[1]Pricing Schedule'!$F$26+('[1]Pricing Schedule'!$F$27*M1145),
IF(AND(I1145=38000,R1145&gt;9,R1145&lt;=12.8,M1145&lt;=8),'[1]Pricing Schedule'!$F$34+('[1]Pricing Schedule'!$F$36*M1145),
IF(AND(I1145=38000,R1145&gt;12.8,R1145&lt;=22.8),'[1]Pricing Schedule'!$F$34+('[1]Pricing Schedule'!$F$36*M1145),
IF(AND(I1145=38000,R1145&gt;22.8,R1145&lt;=30.2),'[1]Pricing Schedule'!$F$43+('[1]Pricing Schedule'!$F$45*M1145),
IF(AND(I1145=38000,R1145&gt;30.2,R1145&lt;=45.9),'[1]Pricing Schedule'!$F$52+('[1]Pricing Schedule'!$F$54*M1145),
IF(AND(I1145=38000,R1145&gt;45.9,R1145&lt;=123.4),'[1]Pricing Schedule'!$F$96+('[1]Pricing Schedule'!$F$97*M1145),
IF(AND(I1145=38000,R1145&gt;123.4,R1145&lt;=168.2,M1145&lt;=10),'[1]Pricing Schedule'!$F$103+('[1]Pricing Schedule'!$F$105*M1145),
IF(AND(I1145=38000,R1145&gt;123.4,R1145&lt;=168.2,M1145&gt;10),'[1]Pricing Schedule'!$F$111+('[1]Pricing Schedule'!$F$113*M1145),
IF(AND(I1145=38000,R1145&gt;157.4,R1145&lt;=336.4,M1145&lt;=10),('[1]Pricing Schedule'!$F$103+('[1]Pricing Schedule'!$F$105*M1145))*2,
IF(AND(I1145=38000,R1145&gt;157.4,R1145&lt;=336.4,M1145&gt;10),('[1]Pricing Schedule'!$F$111+('[1]Pricing Schedule'!$F$113*M1145))*2,
IF(AND(I1145=38000,R1145&gt;314.8,R1145&lt;=504.6,M1145&lt;=10),('[1]Pricing Schedule'!$F$103+('[1]Pricing Schedule'!$F$105*M1145))*3,
IF(AND(I1145=38000,R1145&gt;314.8,R1145&lt;=504.6,M1145&gt;10),('[1]Pricing Schedule'!$F$111+('[1]Pricing Schedule'!$F$113*M1145))*3,
IF(AND(I1145=38000,R1145&gt;472.2,R1145&lt;=672.8,M1145&lt;=10),('[1]Pricing Schedule'!$F$103+('[1]Pricing Schedule'!$F$105*M1145))*4,
IF(AND(I1145=38000,R1145&gt;472.2,R1145&lt;=672.8,M1145&gt;10),('[1]Pricing Schedule'!$F$111+('[1]Pricing Schedule'!$F$113*M1145))*4,
IF(AND(I1145=110000,R1145&lt;=12.8,M1145&gt;2),'[1]Pricing Schedule'!$F$62+('[1]Pricing Schedule'!$F$63*M1145),
IF(AND(I1145=110000,R1145&lt;=12.8,M1145&lt;=2),'[1]Pricing Schedule'!$F$96+('[1]Pricing Schedule'!$F$97*M1145),
IF(AND(I1145=110000,R1145&gt;12.8,R1145&lt;=22.8,M1145&gt;3),'[1]Pricing Schedule'!$F$71+('[1]Pricing Schedule'!$F$72*M1145),
IF(AND(I1145=110000,R1145&gt;12.8,R1145&lt;=22.8,M1145&lt;=3),'[1]Pricing Schedule'!$F$96+('[1]Pricing Schedule'!$F$97*M1145),
IF(AND(I1145=110000,R1145&gt;22.8,R1145&lt;=30.2),'[1]Pricing Schedule'!$F$80+('[1]Pricing Schedule'!$F$81*M1145),
IF(AND(I1145=110000,R1145&gt;30.2,R1145&lt;=45.9),'[1]Pricing Schedule'!$F$89+('[1]Pricing Schedule'!$F$90*M1145),
IF(AND(I1145=110000,R1145&gt;45.9,R1145&lt;=123.4),'[1]Pricing Schedule'!$F$96+('[1]Pricing Schedule'!$F$97*M1145),
IF(AND(I1145=110000,R1145&gt;123.4,R1145&lt;=168.2,M1145&lt;=10),'[1]Pricing Schedule'!$F$103+('[1]Pricing Schedule'!$F$105*M1145),
IF(AND(I1145=110000,R1145&gt;123.4,R1145&lt;=168.2,M1145&gt;10),'[1]Pricing Schedule'!$F$111+('[1]Pricing Schedule'!$F$113*M1145),
IF(AND(I1145=110000,R1145&gt;168.2,R1145&lt;=336.4,M1145&lt;=10),('[1]Pricing Schedule'!$F$103+('[1]Pricing Schedule'!$F$105*M1145))*2,
IF(AND(I1145=110000,R1145&gt;168.2,R1145&lt;=336.4,M1145&gt;10),('[1]Pricing Schedule'!$F$111+('[1]Pricing Schedule'!$F$113*M1145))*2,
IF(AND(I1145=110000,R1145&gt;336.4,R1145&lt;=504.6,M1145&lt;=10),('[1]Pricing Schedule'!$F$103+('[1]Pricing Schedule'!$F$105*M1145))*3,
IF(AND(I1145=110000,R1145&gt;336.4,R1145&lt;=504.6,M1145&gt;10),('[1]Pricing Schedule'!$F$111+('[1]Pricing Schedule'!$F$113*M1145))*3,
IF(AND(I1145=110000,R1145&gt;504.6,R1145&lt;=672.8,M1145&lt;=10),('[1]Pricing Schedule'!$F$103+('[1]Pricing Schedule'!$F$105*M1145))*4,
IF(AND(I1145=110000,R1145&gt;504.6,R1145&lt;=672.8,M1145&gt;10),('[1]Pricing Schedule'!$F$111+('[1]Pricing Schedule'!$F$113*M1145))*4,
IF(AND(I1145=110000,R1145&gt;672.8,R1145&lt;=841,M1145&lt;=10),('[1]Pricing Schedule'!$F$103+('[1]Pricing Schedule'!$F$105*M1145))*5,
IF(AND(I1145=110000,R1145&gt;672.8,R1145&lt;=841,M1145&gt;10),('[1]Pricing Schedule'!$F$111+('[1]Pricing Schedule'!$F$113*M1145))*5,
IF(AND(I1145=110000,R1145&gt;672.8,R1145&lt;=841,M1145&lt;=10),('[1]Pricing Schedule'!$F$103+('[1]Pricing Schedule'!$F$105*M1145))*5,
IF(AND(I1145=110000,R1145&gt;672.8,R1145&lt;=841,M1145&gt;10),('[1]Pricing Schedule'!$F$111+('[1]Pricing Schedule'!$F$113*M1145))*5,
IF(AND(I1145=110000,R1145&gt;1345.6,R1145&lt;=1513.8,M1145&lt;=10),('[1]Pricing Schedule'!$F$103+('[1]Pricing Schedule'!$F$105*M1145))*9,
IF(AND(I1145=110000,R1145&gt;1345.6,R1145&lt;=1513.8,M1145&gt;10),('[1]Pricing Schedule'!$F$111+('[1]Pricing Schedule'!$F$113*M1145))*9,
9999999999)))))))))))))))))))))))))))))))))))))))</f>
        <v>769410</v>
      </c>
      <c r="T1145" s="21">
        <f>IF(AND(I1145=38000,R1145&lt;=4.5,M1145&gt;8),'[1]Pricing Schedule'!$J$9,
IF(AND(I1145=38000,R1145&lt;=4.5,M1145&lt;=8),'[1]Pricing Schedule'!$J$36,
IF(AND(I1145=38000,R1145&gt;4.5,R1145&lt;=9,M1145&gt;8),'[1]Pricing Schedule'!$J$18,
IF(AND(I1145=38000,R1145&gt;4.5,R1145&lt;=9,M1145&lt;=8),'[1]Pricing Schedule'!$J$36,
IF(AND(I1145=38000,R1145&gt;9,R1145&lt;=12.8,M1145&gt;8),'[1]Pricing Schedule'!$J$27,
IF(AND(I1145=38000,R1145&gt;9,R1145&lt;=12.8,M1145&lt;=8),'[1]Pricing Schedule'!$J$36,
IF(AND(I1145=38000,R1145&gt;12.8,R1145&lt;=22.8),'[1]Pricing Schedule'!$J$36,
IF(AND(I1145=38000,R1145&gt;22.8,R1145&lt;=30.2),'[1]Pricing Schedule'!$J$45,
IF(AND(I1145=38000,R1145&gt;30.2,R1145&lt;=45.9),'[1]Pricing Schedule'!$J$54,
IF(AND(I1145=38000,R1145&gt;45.9,R1145&lt;=123.4),'[1]Pricing Schedule'!$J$97,
IF(AND(I1145=38000,R1145&gt;123.4,R1145&lt;=168.2,M1145&lt;=10),'[1]Pricing Schedule'!$J$105,
IF(AND(I1145=38000,R1145&gt;123.4,R1145&lt;=168.2,M1145&gt;10),'[1]Pricing Schedule'!$J$113,
IF(AND(I1145=38000,R1145&gt;168.2,R1145&lt;=336.4,M1145&lt;=10),('[1]Pricing Schedule'!$J$105),
IF(AND(I1145=38000,R1145&gt;168.2,R1145&lt;=336.4,M1145&gt;10),('[1]Pricing Schedule'!$J$113),
IF(AND(I1145=38000,R1145&gt;336.4,R1145&lt;=504.6,M1145&lt;=10),('[1]Pricing Schedule'!$J$105),
IF(AND(I1145=38000,R1145&gt;336.4,R1145&lt;=504.6,M1145&gt;10),('[1]Pricing Schedule'!$J$113),
IF(AND(I1145=38000,R1145&gt;504.6,R1145&lt;=672.8,M1145&lt;=10),('[1]Pricing Schedule'!$J$105),
IF(AND(I1145=38000,R1145&gt;504.6,R1145&lt;=672.8,M1145&gt;10),('[1]Pricing Schedule'!$J$113),
IF(AND(I1145=110000,R1145&lt;=12.8,M1145&gt;2),'[1]Pricing Schedule'!$J$63,
IF(AND(I1145=110000,R1145&lt;=12.8,M1145&lt;=2),'[1]Pricing Schedule'!$J$97,
IF(AND(I1145=110000,R1145&gt;12.8,R1145&lt;=22.8,M1145&gt;3),'[1]Pricing Schedule'!$J$72,
IF(AND(I1145=110000,R1145&gt;12.8,R1145&lt;=22.8,M1145&lt;=3),'[1]Pricing Schedule'!$J$97,
IF(AND(I1145=110000,R1145&gt;22.8,R1145&lt;=30.2),'[1]Pricing Schedule'!$J$81,
IF(AND(I1145=110000,R1145&gt;30.2,R1145&lt;=45.9),'[1]Pricing Schedule'!$J$90,
IF(AND(I1145=110000,R1145&gt;45.9,R1145&lt;=123.4),'[1]Pricing Schedule'!$J$97,
IF(AND(I1145=110000,R1145&gt;123.4,R1145&lt;=168.2,M1145&lt;=10),'[1]Pricing Schedule'!$J$105,
IF(AND(I1145=110000,R1145&gt;123.4,R1145&lt;=168.2,M1145&gt;10),'[1]Pricing Schedule'!$J$113,
IF(AND(I1145=110000,R1145&gt;168.2,R1145&lt;=336.2,M1145&lt;=10),('[1]Pricing Schedule'!$J$105),
IF(AND(I1145=110000,R1145&gt;168.2,R1145&lt;=336.2,M1145&gt;10),('[1]Pricing Schedule'!$J$113),
IF(AND(I1145=110000,R1145&gt;336.4,R1145&lt;=504.6,M1145&lt;=10),('[1]Pricing Schedule'!$J$105),
IF(AND(I1145=110000,R1145&gt;336.4,R1145&lt;=504.6,M1145&gt;10),('[1]Pricing Schedule'!$J$113),
IF(AND(I1145=110000,R1145&gt;504.6,R1145&lt;=672.8,M1145&lt;=10),('[1]Pricing Schedule'!$J$105),
IF(AND(I1145=110000,R1145&gt;504.6,R1145&lt;=672.8,M1145&gt;10),('[1]Pricing Schedule'!$J$113),
IF(AND(I1145=110000,R1145&gt;672.8,R1145&lt;=841,M1145&lt;=10),('[1]Pricing Schedule'!$J$105),
IF(AND(I1145=110000,R1145&gt;672.8,R1145&lt;=841,M1145&gt;10),('[1]Pricing Schedule'!$J$113),
IF(AND(I1145=110000,R1145&gt;1682,R1145&lt;=1850.2,M1145&lt;=10),('[1]Pricing Schedule'!$J$105),
IF(AND(I1145=110000,R1145&gt;1682,R1145&lt;=1850.2,M1145&gt;10),('[1]Pricing Schedule'!$J$113),
IF(AND(I1145=110000,R1145&gt;2018.4,R1145&lt;=2186.6,M1145&lt;=10),('[1]Pricing Schedule'!$J$105),
IF(AND(I1145=110000,R1145&gt;2018.4,R1145&lt;=2186.6,M1145&gt;10),('[1]Pricing Schedule'!$J$113),999999999)))))))))))))))))))))))))))))))))))))))</f>
        <v>4</v>
      </c>
      <c r="U1145" s="40">
        <f t="shared" si="108"/>
        <v>91596.428571428565</v>
      </c>
      <c r="V1145" s="41">
        <f t="shared" si="109"/>
        <v>10.917456232697781</v>
      </c>
      <c r="Y1145" s="23">
        <v>642</v>
      </c>
      <c r="Z1145" s="23">
        <v>574</v>
      </c>
      <c r="AD1145" s="13"/>
      <c r="AE1145" s="13"/>
      <c r="AF1145" s="13"/>
      <c r="AR1145" s="35"/>
    </row>
    <row r="1146" spans="1:44">
      <c r="A1146" s="23">
        <v>1147</v>
      </c>
      <c r="B1146" s="23">
        <v>1147</v>
      </c>
      <c r="C1146" s="23" t="s">
        <v>1680</v>
      </c>
      <c r="D1146" s="23" t="s">
        <v>121</v>
      </c>
      <c r="E1146" s="23" t="s">
        <v>121</v>
      </c>
      <c r="F1146" s="23" t="s">
        <v>349</v>
      </c>
      <c r="G1146" s="23" t="s">
        <v>350</v>
      </c>
      <c r="H1146" s="23" t="s">
        <v>113</v>
      </c>
      <c r="I1146" s="13">
        <v>38000</v>
      </c>
      <c r="J1146" s="13">
        <v>38000</v>
      </c>
      <c r="K1146" s="23" t="s">
        <v>119</v>
      </c>
      <c r="L1146" s="24">
        <v>3.4670000000000001</v>
      </c>
      <c r="M1146" s="37">
        <f t="shared" si="104"/>
        <v>4</v>
      </c>
      <c r="N1146" s="24">
        <v>0.77500000000000002</v>
      </c>
      <c r="O1146" s="13">
        <v>2</v>
      </c>
      <c r="P1146" s="36">
        <f t="shared" si="105"/>
        <v>0.58125000000000004</v>
      </c>
      <c r="Q1146" s="38">
        <f t="shared" si="106"/>
        <v>4.2</v>
      </c>
      <c r="R1146" s="37">
        <f t="shared" si="107"/>
        <v>4.2</v>
      </c>
      <c r="S1146" s="39">
        <f>IF(AND(I1146=38000,R1146&lt;=4.5,M1146&gt;8),'[1]Pricing Schedule'!$F$8+('[1]Pricing Schedule'!$F$9*M1146),
IF(AND(I1146=38000,R1146&lt;=4.5,M1146&lt;=8),'[1]Pricing Schedule'!$F$34+('[1]Pricing Schedule'!$F$36*M1146),
IF(AND(I1146=38000,R1146&gt;4.5,R1146&lt;=9,M1146&gt;8),'[1]Pricing Schedule'!$F$17+('[1]Pricing Schedule'!$F$18*M1146),
IF(AND(I1146=38000,R1146&gt;4.5,R1146&lt;=9,M1146&lt;=8),'[1]Pricing Schedule'!$F$34+('[1]Pricing Schedule'!$F$36*M1146),
IF(AND(I1146=38000,R1146&gt;9,R1146&lt;=12.8,M1146&gt;8),'[1]Pricing Schedule'!$F$26+('[1]Pricing Schedule'!$F$27*M1146),
IF(AND(I1146=38000,R1146&gt;9,R1146&lt;=12.8,M1146&lt;=8),'[1]Pricing Schedule'!$F$34+('[1]Pricing Schedule'!$F$36*M1146),
IF(AND(I1146=38000,R1146&gt;12.8,R1146&lt;=22.8),'[1]Pricing Schedule'!$F$34+('[1]Pricing Schedule'!$F$36*M1146),
IF(AND(I1146=38000,R1146&gt;22.8,R1146&lt;=30.2),'[1]Pricing Schedule'!$F$43+('[1]Pricing Schedule'!$F$45*M1146),
IF(AND(I1146=38000,R1146&gt;30.2,R1146&lt;=45.9),'[1]Pricing Schedule'!$F$52+('[1]Pricing Schedule'!$F$54*M1146),
IF(AND(I1146=38000,R1146&gt;45.9,R1146&lt;=123.4),'[1]Pricing Schedule'!$F$96+('[1]Pricing Schedule'!$F$97*M1146),
IF(AND(I1146=38000,R1146&gt;123.4,R1146&lt;=168.2,M1146&lt;=10),'[1]Pricing Schedule'!$F$103+('[1]Pricing Schedule'!$F$105*M1146),
IF(AND(I1146=38000,R1146&gt;123.4,R1146&lt;=168.2,M1146&gt;10),'[1]Pricing Schedule'!$F$111+('[1]Pricing Schedule'!$F$113*M1146),
IF(AND(I1146=38000,R1146&gt;157.4,R1146&lt;=336.4,M1146&lt;=10),('[1]Pricing Schedule'!$F$103+('[1]Pricing Schedule'!$F$105*M1146))*2,
IF(AND(I1146=38000,R1146&gt;157.4,R1146&lt;=336.4,M1146&gt;10),('[1]Pricing Schedule'!$F$111+('[1]Pricing Schedule'!$F$113*M1146))*2,
IF(AND(I1146=38000,R1146&gt;314.8,R1146&lt;=504.6,M1146&lt;=10),('[1]Pricing Schedule'!$F$103+('[1]Pricing Schedule'!$F$105*M1146))*3,
IF(AND(I1146=38000,R1146&gt;314.8,R1146&lt;=504.6,M1146&gt;10),('[1]Pricing Schedule'!$F$111+('[1]Pricing Schedule'!$F$113*M1146))*3,
IF(AND(I1146=38000,R1146&gt;472.2,R1146&lt;=672.8,M1146&lt;=10),('[1]Pricing Schedule'!$F$103+('[1]Pricing Schedule'!$F$105*M1146))*4,
IF(AND(I1146=38000,R1146&gt;472.2,R1146&lt;=672.8,M1146&gt;10),('[1]Pricing Schedule'!$F$111+('[1]Pricing Schedule'!$F$113*M1146))*4,
IF(AND(I1146=110000,R1146&lt;=12.8,M1146&gt;2),'[1]Pricing Schedule'!$F$62+('[1]Pricing Schedule'!$F$63*M1146),
IF(AND(I1146=110000,R1146&lt;=12.8,M1146&lt;=2),'[1]Pricing Schedule'!$F$96+('[1]Pricing Schedule'!$F$97*M1146),
IF(AND(I1146=110000,R1146&gt;12.8,R1146&lt;=22.8,M1146&gt;3),'[1]Pricing Schedule'!$F$71+('[1]Pricing Schedule'!$F$72*M1146),
IF(AND(I1146=110000,R1146&gt;12.8,R1146&lt;=22.8,M1146&lt;=3),'[1]Pricing Schedule'!$F$96+('[1]Pricing Schedule'!$F$97*M1146),
IF(AND(I1146=110000,R1146&gt;22.8,R1146&lt;=30.2),'[1]Pricing Schedule'!$F$80+('[1]Pricing Schedule'!$F$81*M1146),
IF(AND(I1146=110000,R1146&gt;30.2,R1146&lt;=45.9),'[1]Pricing Schedule'!$F$89+('[1]Pricing Schedule'!$F$90*M1146),
IF(AND(I1146=110000,R1146&gt;45.9,R1146&lt;=123.4),'[1]Pricing Schedule'!$F$96+('[1]Pricing Schedule'!$F$97*M1146),
IF(AND(I1146=110000,R1146&gt;123.4,R1146&lt;=168.2,M1146&lt;=10),'[1]Pricing Schedule'!$F$103+('[1]Pricing Schedule'!$F$105*M1146),
IF(AND(I1146=110000,R1146&gt;123.4,R1146&lt;=168.2,M1146&gt;10),'[1]Pricing Schedule'!$F$111+('[1]Pricing Schedule'!$F$113*M1146),
IF(AND(I1146=110000,R1146&gt;168.2,R1146&lt;=336.4,M1146&lt;=10),('[1]Pricing Schedule'!$F$103+('[1]Pricing Schedule'!$F$105*M1146))*2,
IF(AND(I1146=110000,R1146&gt;168.2,R1146&lt;=336.4,M1146&gt;10),('[1]Pricing Schedule'!$F$111+('[1]Pricing Schedule'!$F$113*M1146))*2,
IF(AND(I1146=110000,R1146&gt;336.4,R1146&lt;=504.6,M1146&lt;=10),('[1]Pricing Schedule'!$F$103+('[1]Pricing Schedule'!$F$105*M1146))*3,
IF(AND(I1146=110000,R1146&gt;336.4,R1146&lt;=504.6,M1146&gt;10),('[1]Pricing Schedule'!$F$111+('[1]Pricing Schedule'!$F$113*M1146))*3,
IF(AND(I1146=110000,R1146&gt;504.6,R1146&lt;=672.8,M1146&lt;=10),('[1]Pricing Schedule'!$F$103+('[1]Pricing Schedule'!$F$105*M1146))*4,
IF(AND(I1146=110000,R1146&gt;504.6,R1146&lt;=672.8,M1146&gt;10),('[1]Pricing Schedule'!$F$111+('[1]Pricing Schedule'!$F$113*M1146))*4,
IF(AND(I1146=110000,R1146&gt;672.8,R1146&lt;=841,M1146&lt;=10),('[1]Pricing Schedule'!$F$103+('[1]Pricing Schedule'!$F$105*M1146))*5,
IF(AND(I1146=110000,R1146&gt;672.8,R1146&lt;=841,M1146&gt;10),('[1]Pricing Schedule'!$F$111+('[1]Pricing Schedule'!$F$113*M1146))*5,
IF(AND(I1146=110000,R1146&gt;672.8,R1146&lt;=841,M1146&lt;=10),('[1]Pricing Schedule'!$F$103+('[1]Pricing Schedule'!$F$105*M1146))*5,
IF(AND(I1146=110000,R1146&gt;672.8,R1146&lt;=841,M1146&gt;10),('[1]Pricing Schedule'!$F$111+('[1]Pricing Schedule'!$F$113*M1146))*5,
IF(AND(I1146=110000,R1146&gt;1345.6,R1146&lt;=1513.8,M1146&lt;=10),('[1]Pricing Schedule'!$F$103+('[1]Pricing Schedule'!$F$105*M1146))*9,
IF(AND(I1146=110000,R1146&gt;1345.6,R1146&lt;=1513.8,M1146&gt;10),('[1]Pricing Schedule'!$F$111+('[1]Pricing Schedule'!$F$113*M1146))*9,
9999999999)))))))))))))))))))))))))))))))))))))))</f>
        <v>628870</v>
      </c>
      <c r="T1146" s="21">
        <f>IF(AND(I1146=38000,R1146&lt;=4.5,M1146&gt;8),'[1]Pricing Schedule'!$J$9,
IF(AND(I1146=38000,R1146&lt;=4.5,M1146&lt;=8),'[1]Pricing Schedule'!$J$36,
IF(AND(I1146=38000,R1146&gt;4.5,R1146&lt;=9,M1146&gt;8),'[1]Pricing Schedule'!$J$18,
IF(AND(I1146=38000,R1146&gt;4.5,R1146&lt;=9,M1146&lt;=8),'[1]Pricing Schedule'!$J$36,
IF(AND(I1146=38000,R1146&gt;9,R1146&lt;=12.8,M1146&gt;8),'[1]Pricing Schedule'!$J$27,
IF(AND(I1146=38000,R1146&gt;9,R1146&lt;=12.8,M1146&lt;=8),'[1]Pricing Schedule'!$J$36,
IF(AND(I1146=38000,R1146&gt;12.8,R1146&lt;=22.8),'[1]Pricing Schedule'!$J$36,
IF(AND(I1146=38000,R1146&gt;22.8,R1146&lt;=30.2),'[1]Pricing Schedule'!$J$45,
IF(AND(I1146=38000,R1146&gt;30.2,R1146&lt;=45.9),'[1]Pricing Schedule'!$J$54,
IF(AND(I1146=38000,R1146&gt;45.9,R1146&lt;=123.4),'[1]Pricing Schedule'!$J$97,
IF(AND(I1146=38000,R1146&gt;123.4,R1146&lt;=168.2,M1146&lt;=10),'[1]Pricing Schedule'!$J$105,
IF(AND(I1146=38000,R1146&gt;123.4,R1146&lt;=168.2,M1146&gt;10),'[1]Pricing Schedule'!$J$113,
IF(AND(I1146=38000,R1146&gt;168.2,R1146&lt;=336.4,M1146&lt;=10),('[1]Pricing Schedule'!$J$105),
IF(AND(I1146=38000,R1146&gt;168.2,R1146&lt;=336.4,M1146&gt;10),('[1]Pricing Schedule'!$J$113),
IF(AND(I1146=38000,R1146&gt;336.4,R1146&lt;=504.6,M1146&lt;=10),('[1]Pricing Schedule'!$J$105),
IF(AND(I1146=38000,R1146&gt;336.4,R1146&lt;=504.6,M1146&gt;10),('[1]Pricing Schedule'!$J$113),
IF(AND(I1146=38000,R1146&gt;504.6,R1146&lt;=672.8,M1146&lt;=10),('[1]Pricing Schedule'!$J$105),
IF(AND(I1146=38000,R1146&gt;504.6,R1146&lt;=672.8,M1146&gt;10),('[1]Pricing Schedule'!$J$113),
IF(AND(I1146=110000,R1146&lt;=12.8,M1146&gt;2),'[1]Pricing Schedule'!$J$63,
IF(AND(I1146=110000,R1146&lt;=12.8,M1146&lt;=2),'[1]Pricing Schedule'!$J$97,
IF(AND(I1146=110000,R1146&gt;12.8,R1146&lt;=22.8,M1146&gt;3),'[1]Pricing Schedule'!$J$72,
IF(AND(I1146=110000,R1146&gt;12.8,R1146&lt;=22.8,M1146&lt;=3),'[1]Pricing Schedule'!$J$97,
IF(AND(I1146=110000,R1146&gt;22.8,R1146&lt;=30.2),'[1]Pricing Schedule'!$J$81,
IF(AND(I1146=110000,R1146&gt;30.2,R1146&lt;=45.9),'[1]Pricing Schedule'!$J$90,
IF(AND(I1146=110000,R1146&gt;45.9,R1146&lt;=123.4),'[1]Pricing Schedule'!$J$97,
IF(AND(I1146=110000,R1146&gt;123.4,R1146&lt;=168.2,M1146&lt;=10),'[1]Pricing Schedule'!$J$105,
IF(AND(I1146=110000,R1146&gt;123.4,R1146&lt;=168.2,M1146&gt;10),'[1]Pricing Schedule'!$J$113,
IF(AND(I1146=110000,R1146&gt;168.2,R1146&lt;=336.2,M1146&lt;=10),('[1]Pricing Schedule'!$J$105),
IF(AND(I1146=110000,R1146&gt;168.2,R1146&lt;=336.2,M1146&gt;10),('[1]Pricing Schedule'!$J$113),
IF(AND(I1146=110000,R1146&gt;336.4,R1146&lt;=504.6,M1146&lt;=10),('[1]Pricing Schedule'!$J$105),
IF(AND(I1146=110000,R1146&gt;336.4,R1146&lt;=504.6,M1146&gt;10),('[1]Pricing Schedule'!$J$113),
IF(AND(I1146=110000,R1146&gt;504.6,R1146&lt;=672.8,M1146&lt;=10),('[1]Pricing Schedule'!$J$105),
IF(AND(I1146=110000,R1146&gt;504.6,R1146&lt;=672.8,M1146&gt;10),('[1]Pricing Schedule'!$J$113),
IF(AND(I1146=110000,R1146&gt;672.8,R1146&lt;=841,M1146&lt;=10),('[1]Pricing Schedule'!$J$105),
IF(AND(I1146=110000,R1146&gt;672.8,R1146&lt;=841,M1146&gt;10),('[1]Pricing Schedule'!$J$113),
IF(AND(I1146=110000,R1146&gt;1682,R1146&lt;=1850.2,M1146&lt;=10),('[1]Pricing Schedule'!$J$105),
IF(AND(I1146=110000,R1146&gt;1682,R1146&lt;=1850.2,M1146&gt;10),('[1]Pricing Schedule'!$J$113),
IF(AND(I1146=110000,R1146&gt;2018.4,R1146&lt;=2186.6,M1146&lt;=10),('[1]Pricing Schedule'!$J$105),
IF(AND(I1146=110000,R1146&gt;2018.4,R1146&lt;=2186.6,M1146&gt;10),('[1]Pricing Schedule'!$J$113),999999999)))))))))))))))))))))))))))))))))))))))</f>
        <v>4</v>
      </c>
      <c r="U1146" s="40">
        <f t="shared" si="108"/>
        <v>149730.95238095237</v>
      </c>
      <c r="V1146" s="41">
        <f t="shared" si="109"/>
        <v>6.6786458250512828</v>
      </c>
      <c r="Y1146" s="23">
        <v>42</v>
      </c>
      <c r="Z1146" s="23">
        <v>686</v>
      </c>
      <c r="AD1146" s="13"/>
      <c r="AE1146" s="13"/>
      <c r="AF1146" s="13"/>
      <c r="AR1146" s="35"/>
    </row>
    <row r="1147" spans="1:44">
      <c r="A1147" s="23">
        <v>1148</v>
      </c>
      <c r="B1147" s="23">
        <v>1148</v>
      </c>
      <c r="C1147" s="23" t="s">
        <v>1681</v>
      </c>
      <c r="D1147" s="23" t="s">
        <v>121</v>
      </c>
      <c r="E1147" s="23" t="s">
        <v>121</v>
      </c>
      <c r="F1147" s="23" t="s">
        <v>1682</v>
      </c>
      <c r="G1147" s="23" t="s">
        <v>1683</v>
      </c>
      <c r="H1147" s="23" t="s">
        <v>113</v>
      </c>
      <c r="I1147" s="13">
        <v>38000</v>
      </c>
      <c r="J1147" s="13">
        <v>38000</v>
      </c>
      <c r="K1147" s="23" t="s">
        <v>119</v>
      </c>
      <c r="L1147" s="24">
        <v>6.0339999999999998</v>
      </c>
      <c r="M1147" s="37">
        <f t="shared" si="104"/>
        <v>7</v>
      </c>
      <c r="N1147" s="24">
        <v>0.65</v>
      </c>
      <c r="O1147" s="13">
        <v>2</v>
      </c>
      <c r="P1147" s="36">
        <f t="shared" si="105"/>
        <v>0.48750000000000004</v>
      </c>
      <c r="Q1147" s="38">
        <f t="shared" si="106"/>
        <v>4.2</v>
      </c>
      <c r="R1147" s="37">
        <f t="shared" si="107"/>
        <v>4.2</v>
      </c>
      <c r="S1147" s="39">
        <f>IF(AND(I1147=38000,R1147&lt;=4.5,M1147&gt;8),'[1]Pricing Schedule'!$F$8+('[1]Pricing Schedule'!$F$9*M1147),
IF(AND(I1147=38000,R1147&lt;=4.5,M1147&lt;=8),'[1]Pricing Schedule'!$F$34+('[1]Pricing Schedule'!$F$36*M1147),
IF(AND(I1147=38000,R1147&gt;4.5,R1147&lt;=9,M1147&gt;8),'[1]Pricing Schedule'!$F$17+('[1]Pricing Schedule'!$F$18*M1147),
IF(AND(I1147=38000,R1147&gt;4.5,R1147&lt;=9,M1147&lt;=8),'[1]Pricing Schedule'!$F$34+('[1]Pricing Schedule'!$F$36*M1147),
IF(AND(I1147=38000,R1147&gt;9,R1147&lt;=12.8,M1147&gt;8),'[1]Pricing Schedule'!$F$26+('[1]Pricing Schedule'!$F$27*M1147),
IF(AND(I1147=38000,R1147&gt;9,R1147&lt;=12.8,M1147&lt;=8),'[1]Pricing Schedule'!$F$34+('[1]Pricing Schedule'!$F$36*M1147),
IF(AND(I1147=38000,R1147&gt;12.8,R1147&lt;=22.8),'[1]Pricing Schedule'!$F$34+('[1]Pricing Schedule'!$F$36*M1147),
IF(AND(I1147=38000,R1147&gt;22.8,R1147&lt;=30.2),'[1]Pricing Schedule'!$F$43+('[1]Pricing Schedule'!$F$45*M1147),
IF(AND(I1147=38000,R1147&gt;30.2,R1147&lt;=45.9),'[1]Pricing Schedule'!$F$52+('[1]Pricing Schedule'!$F$54*M1147),
IF(AND(I1147=38000,R1147&gt;45.9,R1147&lt;=123.4),'[1]Pricing Schedule'!$F$96+('[1]Pricing Schedule'!$F$97*M1147),
IF(AND(I1147=38000,R1147&gt;123.4,R1147&lt;=168.2,M1147&lt;=10),'[1]Pricing Schedule'!$F$103+('[1]Pricing Schedule'!$F$105*M1147),
IF(AND(I1147=38000,R1147&gt;123.4,R1147&lt;=168.2,M1147&gt;10),'[1]Pricing Schedule'!$F$111+('[1]Pricing Schedule'!$F$113*M1147),
IF(AND(I1147=38000,R1147&gt;157.4,R1147&lt;=336.4,M1147&lt;=10),('[1]Pricing Schedule'!$F$103+('[1]Pricing Schedule'!$F$105*M1147))*2,
IF(AND(I1147=38000,R1147&gt;157.4,R1147&lt;=336.4,M1147&gt;10),('[1]Pricing Schedule'!$F$111+('[1]Pricing Schedule'!$F$113*M1147))*2,
IF(AND(I1147=38000,R1147&gt;314.8,R1147&lt;=504.6,M1147&lt;=10),('[1]Pricing Schedule'!$F$103+('[1]Pricing Schedule'!$F$105*M1147))*3,
IF(AND(I1147=38000,R1147&gt;314.8,R1147&lt;=504.6,M1147&gt;10),('[1]Pricing Schedule'!$F$111+('[1]Pricing Schedule'!$F$113*M1147))*3,
IF(AND(I1147=38000,R1147&gt;472.2,R1147&lt;=672.8,M1147&lt;=10),('[1]Pricing Schedule'!$F$103+('[1]Pricing Schedule'!$F$105*M1147))*4,
IF(AND(I1147=38000,R1147&gt;472.2,R1147&lt;=672.8,M1147&gt;10),('[1]Pricing Schedule'!$F$111+('[1]Pricing Schedule'!$F$113*M1147))*4,
IF(AND(I1147=110000,R1147&lt;=12.8,M1147&gt;2),'[1]Pricing Schedule'!$F$62+('[1]Pricing Schedule'!$F$63*M1147),
IF(AND(I1147=110000,R1147&lt;=12.8,M1147&lt;=2),'[1]Pricing Schedule'!$F$96+('[1]Pricing Schedule'!$F$97*M1147),
IF(AND(I1147=110000,R1147&gt;12.8,R1147&lt;=22.8,M1147&gt;3),'[1]Pricing Schedule'!$F$71+('[1]Pricing Schedule'!$F$72*M1147),
IF(AND(I1147=110000,R1147&gt;12.8,R1147&lt;=22.8,M1147&lt;=3),'[1]Pricing Schedule'!$F$96+('[1]Pricing Schedule'!$F$97*M1147),
IF(AND(I1147=110000,R1147&gt;22.8,R1147&lt;=30.2),'[1]Pricing Schedule'!$F$80+('[1]Pricing Schedule'!$F$81*M1147),
IF(AND(I1147=110000,R1147&gt;30.2,R1147&lt;=45.9),'[1]Pricing Schedule'!$F$89+('[1]Pricing Schedule'!$F$90*M1147),
IF(AND(I1147=110000,R1147&gt;45.9,R1147&lt;=123.4),'[1]Pricing Schedule'!$F$96+('[1]Pricing Schedule'!$F$97*M1147),
IF(AND(I1147=110000,R1147&gt;123.4,R1147&lt;=168.2,M1147&lt;=10),'[1]Pricing Schedule'!$F$103+('[1]Pricing Schedule'!$F$105*M1147),
IF(AND(I1147=110000,R1147&gt;123.4,R1147&lt;=168.2,M1147&gt;10),'[1]Pricing Schedule'!$F$111+('[1]Pricing Schedule'!$F$113*M1147),
IF(AND(I1147=110000,R1147&gt;168.2,R1147&lt;=336.4,M1147&lt;=10),('[1]Pricing Schedule'!$F$103+('[1]Pricing Schedule'!$F$105*M1147))*2,
IF(AND(I1147=110000,R1147&gt;168.2,R1147&lt;=336.4,M1147&gt;10),('[1]Pricing Schedule'!$F$111+('[1]Pricing Schedule'!$F$113*M1147))*2,
IF(AND(I1147=110000,R1147&gt;336.4,R1147&lt;=504.6,M1147&lt;=10),('[1]Pricing Schedule'!$F$103+('[1]Pricing Schedule'!$F$105*M1147))*3,
IF(AND(I1147=110000,R1147&gt;336.4,R1147&lt;=504.6,M1147&gt;10),('[1]Pricing Schedule'!$F$111+('[1]Pricing Schedule'!$F$113*M1147))*3,
IF(AND(I1147=110000,R1147&gt;504.6,R1147&lt;=672.8,M1147&lt;=10),('[1]Pricing Schedule'!$F$103+('[1]Pricing Schedule'!$F$105*M1147))*4,
IF(AND(I1147=110000,R1147&gt;504.6,R1147&lt;=672.8,M1147&gt;10),('[1]Pricing Schedule'!$F$111+('[1]Pricing Schedule'!$F$113*M1147))*4,
IF(AND(I1147=110000,R1147&gt;672.8,R1147&lt;=841,M1147&lt;=10),('[1]Pricing Schedule'!$F$103+('[1]Pricing Schedule'!$F$105*M1147))*5,
IF(AND(I1147=110000,R1147&gt;672.8,R1147&lt;=841,M1147&gt;10),('[1]Pricing Schedule'!$F$111+('[1]Pricing Schedule'!$F$113*M1147))*5,
IF(AND(I1147=110000,R1147&gt;672.8,R1147&lt;=841,M1147&lt;=10),('[1]Pricing Schedule'!$F$103+('[1]Pricing Schedule'!$F$105*M1147))*5,
IF(AND(I1147=110000,R1147&gt;672.8,R1147&lt;=841,M1147&gt;10),('[1]Pricing Schedule'!$F$111+('[1]Pricing Schedule'!$F$113*M1147))*5,
IF(AND(I1147=110000,R1147&gt;1345.6,R1147&lt;=1513.8,M1147&lt;=10),('[1]Pricing Schedule'!$F$103+('[1]Pricing Schedule'!$F$105*M1147))*9,
IF(AND(I1147=110000,R1147&gt;1345.6,R1147&lt;=1513.8,M1147&gt;10),('[1]Pricing Schedule'!$F$111+('[1]Pricing Schedule'!$F$113*M1147))*9,
9999999999)))))))))))))))))))))))))))))))))))))))</f>
        <v>839680</v>
      </c>
      <c r="T1147" s="21">
        <f>IF(AND(I1147=38000,R1147&lt;=4.5,M1147&gt;8),'[1]Pricing Schedule'!$J$9,
IF(AND(I1147=38000,R1147&lt;=4.5,M1147&lt;=8),'[1]Pricing Schedule'!$J$36,
IF(AND(I1147=38000,R1147&gt;4.5,R1147&lt;=9,M1147&gt;8),'[1]Pricing Schedule'!$J$18,
IF(AND(I1147=38000,R1147&gt;4.5,R1147&lt;=9,M1147&lt;=8),'[1]Pricing Schedule'!$J$36,
IF(AND(I1147=38000,R1147&gt;9,R1147&lt;=12.8,M1147&gt;8),'[1]Pricing Schedule'!$J$27,
IF(AND(I1147=38000,R1147&gt;9,R1147&lt;=12.8,M1147&lt;=8),'[1]Pricing Schedule'!$J$36,
IF(AND(I1147=38000,R1147&gt;12.8,R1147&lt;=22.8),'[1]Pricing Schedule'!$J$36,
IF(AND(I1147=38000,R1147&gt;22.8,R1147&lt;=30.2),'[1]Pricing Schedule'!$J$45,
IF(AND(I1147=38000,R1147&gt;30.2,R1147&lt;=45.9),'[1]Pricing Schedule'!$J$54,
IF(AND(I1147=38000,R1147&gt;45.9,R1147&lt;=123.4),'[1]Pricing Schedule'!$J$97,
IF(AND(I1147=38000,R1147&gt;123.4,R1147&lt;=168.2,M1147&lt;=10),'[1]Pricing Schedule'!$J$105,
IF(AND(I1147=38000,R1147&gt;123.4,R1147&lt;=168.2,M1147&gt;10),'[1]Pricing Schedule'!$J$113,
IF(AND(I1147=38000,R1147&gt;168.2,R1147&lt;=336.4,M1147&lt;=10),('[1]Pricing Schedule'!$J$105),
IF(AND(I1147=38000,R1147&gt;168.2,R1147&lt;=336.4,M1147&gt;10),('[1]Pricing Schedule'!$J$113),
IF(AND(I1147=38000,R1147&gt;336.4,R1147&lt;=504.6,M1147&lt;=10),('[1]Pricing Schedule'!$J$105),
IF(AND(I1147=38000,R1147&gt;336.4,R1147&lt;=504.6,M1147&gt;10),('[1]Pricing Schedule'!$J$113),
IF(AND(I1147=38000,R1147&gt;504.6,R1147&lt;=672.8,M1147&lt;=10),('[1]Pricing Schedule'!$J$105),
IF(AND(I1147=38000,R1147&gt;504.6,R1147&lt;=672.8,M1147&gt;10),('[1]Pricing Schedule'!$J$113),
IF(AND(I1147=110000,R1147&lt;=12.8,M1147&gt;2),'[1]Pricing Schedule'!$J$63,
IF(AND(I1147=110000,R1147&lt;=12.8,M1147&lt;=2),'[1]Pricing Schedule'!$J$97,
IF(AND(I1147=110000,R1147&gt;12.8,R1147&lt;=22.8,M1147&gt;3),'[1]Pricing Schedule'!$J$72,
IF(AND(I1147=110000,R1147&gt;12.8,R1147&lt;=22.8,M1147&lt;=3),'[1]Pricing Schedule'!$J$97,
IF(AND(I1147=110000,R1147&gt;22.8,R1147&lt;=30.2),'[1]Pricing Schedule'!$J$81,
IF(AND(I1147=110000,R1147&gt;30.2,R1147&lt;=45.9),'[1]Pricing Schedule'!$J$90,
IF(AND(I1147=110000,R1147&gt;45.9,R1147&lt;=123.4),'[1]Pricing Schedule'!$J$97,
IF(AND(I1147=110000,R1147&gt;123.4,R1147&lt;=168.2,M1147&lt;=10),'[1]Pricing Schedule'!$J$105,
IF(AND(I1147=110000,R1147&gt;123.4,R1147&lt;=168.2,M1147&gt;10),'[1]Pricing Schedule'!$J$113,
IF(AND(I1147=110000,R1147&gt;168.2,R1147&lt;=336.2,M1147&lt;=10),('[1]Pricing Schedule'!$J$105),
IF(AND(I1147=110000,R1147&gt;168.2,R1147&lt;=336.2,M1147&gt;10),('[1]Pricing Schedule'!$J$113),
IF(AND(I1147=110000,R1147&gt;336.4,R1147&lt;=504.6,M1147&lt;=10),('[1]Pricing Schedule'!$J$105),
IF(AND(I1147=110000,R1147&gt;336.4,R1147&lt;=504.6,M1147&gt;10),('[1]Pricing Schedule'!$J$113),
IF(AND(I1147=110000,R1147&gt;504.6,R1147&lt;=672.8,M1147&lt;=10),('[1]Pricing Schedule'!$J$105),
IF(AND(I1147=110000,R1147&gt;504.6,R1147&lt;=672.8,M1147&gt;10),('[1]Pricing Schedule'!$J$113),
IF(AND(I1147=110000,R1147&gt;672.8,R1147&lt;=841,M1147&lt;=10),('[1]Pricing Schedule'!$J$105),
IF(AND(I1147=110000,R1147&gt;672.8,R1147&lt;=841,M1147&gt;10),('[1]Pricing Schedule'!$J$113),
IF(AND(I1147=110000,R1147&gt;1682,R1147&lt;=1850.2,M1147&lt;=10),('[1]Pricing Schedule'!$J$105),
IF(AND(I1147=110000,R1147&gt;1682,R1147&lt;=1850.2,M1147&gt;10),('[1]Pricing Schedule'!$J$113),
IF(AND(I1147=110000,R1147&gt;2018.4,R1147&lt;=2186.6,M1147&lt;=10),('[1]Pricing Schedule'!$J$105),
IF(AND(I1147=110000,R1147&gt;2018.4,R1147&lt;=2186.6,M1147&gt;10),('[1]Pricing Schedule'!$J$113),999999999)))))))))))))))))))))))))))))))))))))))</f>
        <v>4</v>
      </c>
      <c r="U1147" s="40">
        <f t="shared" si="108"/>
        <v>199923.80952380953</v>
      </c>
      <c r="V1147" s="41">
        <f t="shared" si="109"/>
        <v>5.0019054878048781</v>
      </c>
      <c r="Y1147" s="23">
        <v>233</v>
      </c>
      <c r="Z1147" s="23">
        <v>139</v>
      </c>
      <c r="AD1147" s="13"/>
      <c r="AE1147" s="13"/>
      <c r="AF1147" s="13"/>
      <c r="AR1147" s="35"/>
    </row>
    <row r="1148" spans="1:44" s="44" customFormat="1">
      <c r="A1148" s="43">
        <v>1149</v>
      </c>
      <c r="B1148" s="43">
        <v>1149</v>
      </c>
      <c r="C1148" s="43" t="s">
        <v>1684</v>
      </c>
      <c r="D1148" s="23" t="s">
        <v>121</v>
      </c>
      <c r="E1148" s="23" t="s">
        <v>121</v>
      </c>
      <c r="F1148" s="43" t="s">
        <v>465</v>
      </c>
      <c r="G1148" s="43" t="s">
        <v>466</v>
      </c>
      <c r="H1148" s="43" t="s">
        <v>113</v>
      </c>
      <c r="I1148" s="44">
        <v>38000</v>
      </c>
      <c r="J1148" s="44">
        <v>38000</v>
      </c>
      <c r="K1148" s="43" t="s">
        <v>119</v>
      </c>
      <c r="L1148" s="45">
        <v>7.54</v>
      </c>
      <c r="M1148" s="46">
        <f t="shared" si="104"/>
        <v>8</v>
      </c>
      <c r="N1148" s="45">
        <v>18.3799999999999</v>
      </c>
      <c r="O1148" s="44">
        <v>2</v>
      </c>
      <c r="P1148" s="46">
        <f t="shared" si="105"/>
        <v>13.784999999999926</v>
      </c>
      <c r="Q1148" s="47">
        <f t="shared" si="106"/>
        <v>168</v>
      </c>
      <c r="R1148" s="46">
        <f t="shared" si="107"/>
        <v>168</v>
      </c>
      <c r="S1148" s="39">
        <f>IF(AND(I1148=38000,R1148&lt;=4.5,M1148&gt;8),'[1]Pricing Schedule'!$F$8+('[1]Pricing Schedule'!$F$9*M1148),
IF(AND(I1148=38000,R1148&lt;=4.5,M1148&lt;=8),'[1]Pricing Schedule'!$F$34+('[1]Pricing Schedule'!$F$36*M1148),
IF(AND(I1148=38000,R1148&gt;4.5,R1148&lt;=9,M1148&gt;8),'[1]Pricing Schedule'!$F$17+('[1]Pricing Schedule'!$F$18*M1148),
IF(AND(I1148=38000,R1148&gt;4.5,R1148&lt;=9,M1148&lt;=8),'[1]Pricing Schedule'!$F$34+('[1]Pricing Schedule'!$F$36*M1148),
IF(AND(I1148=38000,R1148&gt;9,R1148&lt;=12.8,M1148&gt;8),'[1]Pricing Schedule'!$F$26+('[1]Pricing Schedule'!$F$27*M1148),
IF(AND(I1148=38000,R1148&gt;9,R1148&lt;=12.8,M1148&lt;=8),'[1]Pricing Schedule'!$F$34+('[1]Pricing Schedule'!$F$36*M1148),
IF(AND(I1148=38000,R1148&gt;12.8,R1148&lt;=22.8),'[1]Pricing Schedule'!$F$34+('[1]Pricing Schedule'!$F$36*M1148),
IF(AND(I1148=38000,R1148&gt;22.8,R1148&lt;=30.2),'[1]Pricing Schedule'!$F$43+('[1]Pricing Schedule'!$F$45*M1148),
IF(AND(I1148=38000,R1148&gt;30.2,R1148&lt;=45.9),'[1]Pricing Schedule'!$F$52+('[1]Pricing Schedule'!$F$54*M1148),
IF(AND(I1148=38000,R1148&gt;45.9,R1148&lt;=123.4),'[1]Pricing Schedule'!$F$96+('[1]Pricing Schedule'!$F$97*M1148),
IF(AND(I1148=38000,R1148&gt;123.4,R1148&lt;=168.2,M1148&lt;=10),'[1]Pricing Schedule'!$F$103+('[1]Pricing Schedule'!$F$105*M1148),
IF(AND(I1148=38000,R1148&gt;123.4,R1148&lt;=168.2,M1148&gt;10),'[1]Pricing Schedule'!$F$111+('[1]Pricing Schedule'!$F$113*M1148),
IF(AND(I1148=38000,R1148&gt;157.4,R1148&lt;=336.4,M1148&lt;=10),('[1]Pricing Schedule'!$F$103+('[1]Pricing Schedule'!$F$105*M1148))*2,
IF(AND(I1148=38000,R1148&gt;157.4,R1148&lt;=336.4,M1148&gt;10),('[1]Pricing Schedule'!$F$111+('[1]Pricing Schedule'!$F$113*M1148))*2,
IF(AND(I1148=38000,R1148&gt;314.8,R1148&lt;=504.6,M1148&lt;=10),('[1]Pricing Schedule'!$F$103+('[1]Pricing Schedule'!$F$105*M1148))*3,
IF(AND(I1148=38000,R1148&gt;314.8,R1148&lt;=504.6,M1148&gt;10),('[1]Pricing Schedule'!$F$111+('[1]Pricing Schedule'!$F$113*M1148))*3,
IF(AND(I1148=38000,R1148&gt;472.2,R1148&lt;=672.8,M1148&lt;=10),('[1]Pricing Schedule'!$F$103+('[1]Pricing Schedule'!$F$105*M1148))*4,
IF(AND(I1148=38000,R1148&gt;472.2,R1148&lt;=672.8,M1148&gt;10),('[1]Pricing Schedule'!$F$111+('[1]Pricing Schedule'!$F$113*M1148))*4,
IF(AND(I1148=110000,R1148&lt;=12.8,M1148&gt;2),'[1]Pricing Schedule'!$F$62+('[1]Pricing Schedule'!$F$63*M1148),
IF(AND(I1148=110000,R1148&lt;=12.8,M1148&lt;=2),'[1]Pricing Schedule'!$F$96+('[1]Pricing Schedule'!$F$97*M1148),
IF(AND(I1148=110000,R1148&gt;12.8,R1148&lt;=22.8,M1148&gt;3),'[1]Pricing Schedule'!$F$71+('[1]Pricing Schedule'!$F$72*M1148),
IF(AND(I1148=110000,R1148&gt;12.8,R1148&lt;=22.8,M1148&lt;=3),'[1]Pricing Schedule'!$F$96+('[1]Pricing Schedule'!$F$97*M1148),
IF(AND(I1148=110000,R1148&gt;22.8,R1148&lt;=30.2),'[1]Pricing Schedule'!$F$80+('[1]Pricing Schedule'!$F$81*M1148),
IF(AND(I1148=110000,R1148&gt;30.2,R1148&lt;=45.9),'[1]Pricing Schedule'!$F$89+('[1]Pricing Schedule'!$F$90*M1148),
IF(AND(I1148=110000,R1148&gt;45.9,R1148&lt;=123.4),'[1]Pricing Schedule'!$F$96+('[1]Pricing Schedule'!$F$97*M1148),
IF(AND(I1148=110000,R1148&gt;123.4,R1148&lt;=168.2,M1148&lt;=10),'[1]Pricing Schedule'!$F$103+('[1]Pricing Schedule'!$F$105*M1148),
IF(AND(I1148=110000,R1148&gt;123.4,R1148&lt;=168.2,M1148&gt;10),'[1]Pricing Schedule'!$F$111+('[1]Pricing Schedule'!$F$113*M1148),
IF(AND(I1148=110000,R1148&gt;168.2,R1148&lt;=336.4,M1148&lt;=10),('[1]Pricing Schedule'!$F$103+('[1]Pricing Schedule'!$F$105*M1148))*2,
IF(AND(I1148=110000,R1148&gt;168.2,R1148&lt;=336.4,M1148&gt;10),('[1]Pricing Schedule'!$F$111+('[1]Pricing Schedule'!$F$113*M1148))*2,
IF(AND(I1148=110000,R1148&gt;336.4,R1148&lt;=504.6,M1148&lt;=10),('[1]Pricing Schedule'!$F$103+('[1]Pricing Schedule'!$F$105*M1148))*3,
IF(AND(I1148=110000,R1148&gt;336.4,R1148&lt;=504.6,M1148&gt;10),('[1]Pricing Schedule'!$F$111+('[1]Pricing Schedule'!$F$113*M1148))*3,
IF(AND(I1148=110000,R1148&gt;504.6,R1148&lt;=672.8,M1148&lt;=10),('[1]Pricing Schedule'!$F$103+('[1]Pricing Schedule'!$F$105*M1148))*4,
IF(AND(I1148=110000,R1148&gt;504.6,R1148&lt;=672.8,M1148&gt;10),('[1]Pricing Schedule'!$F$111+('[1]Pricing Schedule'!$F$113*M1148))*4,
IF(AND(I1148=110000,R1148&gt;672.8,R1148&lt;=841,M1148&lt;=10),('[1]Pricing Schedule'!$F$103+('[1]Pricing Schedule'!$F$105*M1148))*5,
IF(AND(I1148=110000,R1148&gt;672.8,R1148&lt;=841,M1148&gt;10),('[1]Pricing Schedule'!$F$111+('[1]Pricing Schedule'!$F$113*M1148))*5,
IF(AND(I1148=110000,R1148&gt;672.8,R1148&lt;=841,M1148&lt;=10),('[1]Pricing Schedule'!$F$103+('[1]Pricing Schedule'!$F$105*M1148))*5,
IF(AND(I1148=110000,R1148&gt;672.8,R1148&lt;=841,M1148&gt;10),('[1]Pricing Schedule'!$F$111+('[1]Pricing Schedule'!$F$113*M1148))*5,
IF(AND(I1148=110000,R1148&gt;1345.6,R1148&lt;=1513.8,M1148&lt;=10),('[1]Pricing Schedule'!$F$103+('[1]Pricing Schedule'!$F$105*M1148))*9,
IF(AND(I1148=110000,R1148&gt;1345.6,R1148&lt;=1513.8,M1148&gt;10),('[1]Pricing Schedule'!$F$111+('[1]Pricing Schedule'!$F$113*M1148))*9,
9999999999)))))))))))))))))))))))))))))))))))))))</f>
        <v>3959100</v>
      </c>
      <c r="T1148" s="48">
        <f>IF(AND(I1148=38000,R1148&lt;=4.5,M1148&gt;8),'[1]Pricing Schedule'!$J$9,
IF(AND(I1148=38000,R1148&lt;=4.5,M1148&lt;=8),'[1]Pricing Schedule'!$J$36,
IF(AND(I1148=38000,R1148&gt;4.5,R1148&lt;=9,M1148&gt;8),'[1]Pricing Schedule'!$J$18,
IF(AND(I1148=38000,R1148&gt;4.5,R1148&lt;=9,M1148&lt;=8),'[1]Pricing Schedule'!$J$36,
IF(AND(I1148=38000,R1148&gt;9,R1148&lt;=12.8,M1148&gt;8),'[1]Pricing Schedule'!$J$27,
IF(AND(I1148=38000,R1148&gt;9,R1148&lt;=12.8,M1148&lt;=8),'[1]Pricing Schedule'!$J$36,
IF(AND(I1148=38000,R1148&gt;12.8,R1148&lt;=22.8),'[1]Pricing Schedule'!$J$36,
IF(AND(I1148=38000,R1148&gt;22.8,R1148&lt;=30.2),'[1]Pricing Schedule'!$J$45,
IF(AND(I1148=38000,R1148&gt;30.2,R1148&lt;=45.9),'[1]Pricing Schedule'!$J$54,
IF(AND(I1148=38000,R1148&gt;45.9,R1148&lt;=123.4),'[1]Pricing Schedule'!$J$97,
IF(AND(I1148=38000,R1148&gt;123.4,R1148&lt;=168.2,M1148&lt;=10),'[1]Pricing Schedule'!$J$105,
IF(AND(I1148=38000,R1148&gt;123.4,R1148&lt;=168.2,M1148&gt;10),'[1]Pricing Schedule'!$J$113,
IF(AND(I1148=38000,R1148&gt;168.2,R1148&lt;=336.4,M1148&lt;=10),('[1]Pricing Schedule'!$J$105),
IF(AND(I1148=38000,R1148&gt;168.2,R1148&lt;=336.4,M1148&gt;10),('[1]Pricing Schedule'!$J$113),
IF(AND(I1148=38000,R1148&gt;336.4,R1148&lt;=504.6,M1148&lt;=10),('[1]Pricing Schedule'!$J$105),
IF(AND(I1148=38000,R1148&gt;336.4,R1148&lt;=504.6,M1148&gt;10),('[1]Pricing Schedule'!$J$113),
IF(AND(I1148=38000,R1148&gt;504.6,R1148&lt;=672.8,M1148&lt;=10),('[1]Pricing Schedule'!$J$105),
IF(AND(I1148=38000,R1148&gt;504.6,R1148&lt;=672.8,M1148&gt;10),('[1]Pricing Schedule'!$J$113),
IF(AND(I1148=110000,R1148&lt;=12.8,M1148&gt;2),'[1]Pricing Schedule'!$J$63,
IF(AND(I1148=110000,R1148&lt;=12.8,M1148&lt;=2),'[1]Pricing Schedule'!$J$97,
IF(AND(I1148=110000,R1148&gt;12.8,R1148&lt;=22.8,M1148&gt;3),'[1]Pricing Schedule'!$J$72,
IF(AND(I1148=110000,R1148&gt;12.8,R1148&lt;=22.8,M1148&lt;=3),'[1]Pricing Schedule'!$J$97,
IF(AND(I1148=110000,R1148&gt;22.8,R1148&lt;=30.2),'[1]Pricing Schedule'!$J$81,
IF(AND(I1148=110000,R1148&gt;30.2,R1148&lt;=45.9),'[1]Pricing Schedule'!$J$90,
IF(AND(I1148=110000,R1148&gt;45.9,R1148&lt;=123.4),'[1]Pricing Schedule'!$J$97,
IF(AND(I1148=110000,R1148&gt;123.4,R1148&lt;=168.2,M1148&lt;=10),'[1]Pricing Schedule'!$J$105,
IF(AND(I1148=110000,R1148&gt;123.4,R1148&lt;=168.2,M1148&gt;10),'[1]Pricing Schedule'!$J$113,
IF(AND(I1148=110000,R1148&gt;168.2,R1148&lt;=336.2,M1148&lt;=10),('[1]Pricing Schedule'!$J$105),
IF(AND(I1148=110000,R1148&gt;168.2,R1148&lt;=336.2,M1148&gt;10),('[1]Pricing Schedule'!$J$113),
IF(AND(I1148=110000,R1148&gt;336.4,R1148&lt;=504.6,M1148&lt;=10),('[1]Pricing Schedule'!$J$105),
IF(AND(I1148=110000,R1148&gt;336.4,R1148&lt;=504.6,M1148&gt;10),('[1]Pricing Schedule'!$J$113),
IF(AND(I1148=110000,R1148&gt;504.6,R1148&lt;=672.8,M1148&lt;=10),('[1]Pricing Schedule'!$J$105),
IF(AND(I1148=110000,R1148&gt;504.6,R1148&lt;=672.8,M1148&gt;10),('[1]Pricing Schedule'!$J$113),
IF(AND(I1148=110000,R1148&gt;672.8,R1148&lt;=841,M1148&lt;=10),('[1]Pricing Schedule'!$J$105),
IF(AND(I1148=110000,R1148&gt;672.8,R1148&lt;=841,M1148&gt;10),('[1]Pricing Schedule'!$J$113),
IF(AND(I1148=110000,R1148&gt;1682,R1148&lt;=1850.2,M1148&lt;=10),('[1]Pricing Schedule'!$J$105),
IF(AND(I1148=110000,R1148&gt;1682,R1148&lt;=1850.2,M1148&gt;10),('[1]Pricing Schedule'!$J$113),
IF(AND(I1148=110000,R1148&gt;2018.4,R1148&lt;=2186.6,M1148&lt;=10),('[1]Pricing Schedule'!$J$105),
IF(AND(I1148=110000,R1148&gt;2018.4,R1148&lt;=2186.6,M1148&gt;10),('[1]Pricing Schedule'!$J$113),999999999)))))))))))))))))))))))))))))))))))))))</f>
        <v>12</v>
      </c>
      <c r="U1148" s="49">
        <f t="shared" si="108"/>
        <v>23566.071428571428</v>
      </c>
      <c r="V1148" s="50">
        <f t="shared" si="109"/>
        <v>42.43388648935364</v>
      </c>
      <c r="W1148" s="13"/>
      <c r="X1148" s="13"/>
      <c r="Y1148" s="23">
        <v>699</v>
      </c>
      <c r="Z1148" s="23">
        <v>272</v>
      </c>
      <c r="AR1148" s="51"/>
    </row>
    <row r="1149" spans="1:44">
      <c r="A1149" s="23">
        <v>1150</v>
      </c>
      <c r="B1149" s="23">
        <v>1150</v>
      </c>
      <c r="C1149" s="23" t="s">
        <v>1685</v>
      </c>
      <c r="D1149" s="23" t="s">
        <v>121</v>
      </c>
      <c r="E1149" s="23" t="s">
        <v>121</v>
      </c>
      <c r="F1149" s="23" t="s">
        <v>308</v>
      </c>
      <c r="G1149" s="23" t="s">
        <v>309</v>
      </c>
      <c r="H1149" s="23" t="s">
        <v>113</v>
      </c>
      <c r="I1149" s="13">
        <v>38000</v>
      </c>
      <c r="J1149" s="13">
        <v>38000</v>
      </c>
      <c r="K1149" s="13">
        <v>20000</v>
      </c>
      <c r="L1149" s="24">
        <v>8.2799999999999994</v>
      </c>
      <c r="M1149" s="37">
        <f t="shared" si="104"/>
        <v>9</v>
      </c>
      <c r="N1149" s="24">
        <v>0.22900000000000001</v>
      </c>
      <c r="O1149" s="13">
        <v>2</v>
      </c>
      <c r="P1149" s="36">
        <f t="shared" si="105"/>
        <v>0.22900000000000001</v>
      </c>
      <c r="Q1149" s="38">
        <f t="shared" si="106"/>
        <v>4.2</v>
      </c>
      <c r="R1149" s="37">
        <f t="shared" si="107"/>
        <v>4.2</v>
      </c>
      <c r="S1149" s="39">
        <f>IF(AND(I1149=38000,R1149&lt;=4.5,M1149&gt;8),'[1]Pricing Schedule'!$F$8+('[1]Pricing Schedule'!$F$9*M1149),
IF(AND(I1149=38000,R1149&lt;=4.5,M1149&lt;=8),'[1]Pricing Schedule'!$F$34+('[1]Pricing Schedule'!$F$36*M1149),
IF(AND(I1149=38000,R1149&gt;4.5,R1149&lt;=9,M1149&gt;8),'[1]Pricing Schedule'!$F$17+('[1]Pricing Schedule'!$F$18*M1149),
IF(AND(I1149=38000,R1149&gt;4.5,R1149&lt;=9,M1149&lt;=8),'[1]Pricing Schedule'!$F$34+('[1]Pricing Schedule'!$F$36*M1149),
IF(AND(I1149=38000,R1149&gt;9,R1149&lt;=12.8,M1149&gt;8),'[1]Pricing Schedule'!$F$26+('[1]Pricing Schedule'!$F$27*M1149),
IF(AND(I1149=38000,R1149&gt;9,R1149&lt;=12.8,M1149&lt;=8),'[1]Pricing Schedule'!$F$34+('[1]Pricing Schedule'!$F$36*M1149),
IF(AND(I1149=38000,R1149&gt;12.8,R1149&lt;=22.8),'[1]Pricing Schedule'!$F$34+('[1]Pricing Schedule'!$F$36*M1149),
IF(AND(I1149=38000,R1149&gt;22.8,R1149&lt;=30.2),'[1]Pricing Schedule'!$F$43+('[1]Pricing Schedule'!$F$45*M1149),
IF(AND(I1149=38000,R1149&gt;30.2,R1149&lt;=45.9),'[1]Pricing Schedule'!$F$52+('[1]Pricing Schedule'!$F$54*M1149),
IF(AND(I1149=38000,R1149&gt;45.9,R1149&lt;=123.4),'[1]Pricing Schedule'!$F$96+('[1]Pricing Schedule'!$F$97*M1149),
IF(AND(I1149=38000,R1149&gt;123.4,R1149&lt;=168.2,M1149&lt;=10),'[1]Pricing Schedule'!$F$103+('[1]Pricing Schedule'!$F$105*M1149),
IF(AND(I1149=38000,R1149&gt;123.4,R1149&lt;=168.2,M1149&gt;10),'[1]Pricing Schedule'!$F$111+('[1]Pricing Schedule'!$F$113*M1149),
IF(AND(I1149=38000,R1149&gt;157.4,R1149&lt;=336.4,M1149&lt;=10),('[1]Pricing Schedule'!$F$103+('[1]Pricing Schedule'!$F$105*M1149))*2,
IF(AND(I1149=38000,R1149&gt;157.4,R1149&lt;=336.4,M1149&gt;10),('[1]Pricing Schedule'!$F$111+('[1]Pricing Schedule'!$F$113*M1149))*2,
IF(AND(I1149=38000,R1149&gt;314.8,R1149&lt;=504.6,M1149&lt;=10),('[1]Pricing Schedule'!$F$103+('[1]Pricing Schedule'!$F$105*M1149))*3,
IF(AND(I1149=38000,R1149&gt;314.8,R1149&lt;=504.6,M1149&gt;10),('[1]Pricing Schedule'!$F$111+('[1]Pricing Schedule'!$F$113*M1149))*3,
IF(AND(I1149=38000,R1149&gt;472.2,R1149&lt;=672.8,M1149&lt;=10),('[1]Pricing Schedule'!$F$103+('[1]Pricing Schedule'!$F$105*M1149))*4,
IF(AND(I1149=38000,R1149&gt;472.2,R1149&lt;=672.8,M1149&gt;10),('[1]Pricing Schedule'!$F$111+('[1]Pricing Schedule'!$F$113*M1149))*4,
IF(AND(I1149=110000,R1149&lt;=12.8,M1149&gt;2),'[1]Pricing Schedule'!$F$62+('[1]Pricing Schedule'!$F$63*M1149),
IF(AND(I1149=110000,R1149&lt;=12.8,M1149&lt;=2),'[1]Pricing Schedule'!$F$96+('[1]Pricing Schedule'!$F$97*M1149),
IF(AND(I1149=110000,R1149&gt;12.8,R1149&lt;=22.8,M1149&gt;3),'[1]Pricing Schedule'!$F$71+('[1]Pricing Schedule'!$F$72*M1149),
IF(AND(I1149=110000,R1149&gt;12.8,R1149&lt;=22.8,M1149&lt;=3),'[1]Pricing Schedule'!$F$96+('[1]Pricing Schedule'!$F$97*M1149),
IF(AND(I1149=110000,R1149&gt;22.8,R1149&lt;=30.2),'[1]Pricing Schedule'!$F$80+('[1]Pricing Schedule'!$F$81*M1149),
IF(AND(I1149=110000,R1149&gt;30.2,R1149&lt;=45.9),'[1]Pricing Schedule'!$F$89+('[1]Pricing Schedule'!$F$90*M1149),
IF(AND(I1149=110000,R1149&gt;45.9,R1149&lt;=123.4),'[1]Pricing Schedule'!$F$96+('[1]Pricing Schedule'!$F$97*M1149),
IF(AND(I1149=110000,R1149&gt;123.4,R1149&lt;=168.2,M1149&lt;=10),'[1]Pricing Schedule'!$F$103+('[1]Pricing Schedule'!$F$105*M1149),
IF(AND(I1149=110000,R1149&gt;123.4,R1149&lt;=168.2,M1149&gt;10),'[1]Pricing Schedule'!$F$111+('[1]Pricing Schedule'!$F$113*M1149),
IF(AND(I1149=110000,R1149&gt;168.2,R1149&lt;=336.4,M1149&lt;=10),('[1]Pricing Schedule'!$F$103+('[1]Pricing Schedule'!$F$105*M1149))*2,
IF(AND(I1149=110000,R1149&gt;168.2,R1149&lt;=336.4,M1149&gt;10),('[1]Pricing Schedule'!$F$111+('[1]Pricing Schedule'!$F$113*M1149))*2,
IF(AND(I1149=110000,R1149&gt;336.4,R1149&lt;=504.6,M1149&lt;=10),('[1]Pricing Schedule'!$F$103+('[1]Pricing Schedule'!$F$105*M1149))*3,
IF(AND(I1149=110000,R1149&gt;336.4,R1149&lt;=504.6,M1149&gt;10),('[1]Pricing Schedule'!$F$111+('[1]Pricing Schedule'!$F$113*M1149))*3,
IF(AND(I1149=110000,R1149&gt;504.6,R1149&lt;=672.8,M1149&lt;=10),('[1]Pricing Schedule'!$F$103+('[1]Pricing Schedule'!$F$105*M1149))*4,
IF(AND(I1149=110000,R1149&gt;504.6,R1149&lt;=672.8,M1149&gt;10),('[1]Pricing Schedule'!$F$111+('[1]Pricing Schedule'!$F$113*M1149))*4,
IF(AND(I1149=110000,R1149&gt;672.8,R1149&lt;=841,M1149&lt;=10),('[1]Pricing Schedule'!$F$103+('[1]Pricing Schedule'!$F$105*M1149))*5,
IF(AND(I1149=110000,R1149&gt;672.8,R1149&lt;=841,M1149&gt;10),('[1]Pricing Schedule'!$F$111+('[1]Pricing Schedule'!$F$113*M1149))*5,
IF(AND(I1149=110000,R1149&gt;672.8,R1149&lt;=841,M1149&lt;=10),('[1]Pricing Schedule'!$F$103+('[1]Pricing Schedule'!$F$105*M1149))*5,
IF(AND(I1149=110000,R1149&gt;672.8,R1149&lt;=841,M1149&gt;10),('[1]Pricing Schedule'!$F$111+('[1]Pricing Schedule'!$F$113*M1149))*5,
IF(AND(I1149=110000,R1149&gt;1345.6,R1149&lt;=1513.8,M1149&lt;=10),('[1]Pricing Schedule'!$F$103+('[1]Pricing Schedule'!$F$105*M1149))*9,
IF(AND(I1149=110000,R1149&gt;1345.6,R1149&lt;=1513.8,M1149&gt;10),('[1]Pricing Schedule'!$F$111+('[1]Pricing Schedule'!$F$113*M1149))*9,
9999999999)))))))))))))))))))))))))))))))))))))))</f>
        <v>1334440</v>
      </c>
      <c r="T1149" s="21">
        <f>IF(AND(I1149=38000,R1149&lt;=4.5,M1149&gt;8),'[1]Pricing Schedule'!$J$9,
IF(AND(I1149=38000,R1149&lt;=4.5,M1149&lt;=8),'[1]Pricing Schedule'!$J$36,
IF(AND(I1149=38000,R1149&gt;4.5,R1149&lt;=9,M1149&gt;8),'[1]Pricing Schedule'!$J$18,
IF(AND(I1149=38000,R1149&gt;4.5,R1149&lt;=9,M1149&lt;=8),'[1]Pricing Schedule'!$J$36,
IF(AND(I1149=38000,R1149&gt;9,R1149&lt;=12.8,M1149&gt;8),'[1]Pricing Schedule'!$J$27,
IF(AND(I1149=38000,R1149&gt;9,R1149&lt;=12.8,M1149&lt;=8),'[1]Pricing Schedule'!$J$36,
IF(AND(I1149=38000,R1149&gt;12.8,R1149&lt;=22.8),'[1]Pricing Schedule'!$J$36,
IF(AND(I1149=38000,R1149&gt;22.8,R1149&lt;=30.2),'[1]Pricing Schedule'!$J$45,
IF(AND(I1149=38000,R1149&gt;30.2,R1149&lt;=45.9),'[1]Pricing Schedule'!$J$54,
IF(AND(I1149=38000,R1149&gt;45.9,R1149&lt;=123.4),'[1]Pricing Schedule'!$J$97,
IF(AND(I1149=38000,R1149&gt;123.4,R1149&lt;=168.2,M1149&lt;=10),'[1]Pricing Schedule'!$J$105,
IF(AND(I1149=38000,R1149&gt;123.4,R1149&lt;=168.2,M1149&gt;10),'[1]Pricing Schedule'!$J$113,
IF(AND(I1149=38000,R1149&gt;168.2,R1149&lt;=336.4,M1149&lt;=10),('[1]Pricing Schedule'!$J$105),
IF(AND(I1149=38000,R1149&gt;168.2,R1149&lt;=336.4,M1149&gt;10),('[1]Pricing Schedule'!$J$113),
IF(AND(I1149=38000,R1149&gt;336.4,R1149&lt;=504.6,M1149&lt;=10),('[1]Pricing Schedule'!$J$105),
IF(AND(I1149=38000,R1149&gt;336.4,R1149&lt;=504.6,M1149&gt;10),('[1]Pricing Schedule'!$J$113),
IF(AND(I1149=38000,R1149&gt;504.6,R1149&lt;=672.8,M1149&lt;=10),('[1]Pricing Schedule'!$J$105),
IF(AND(I1149=38000,R1149&gt;504.6,R1149&lt;=672.8,M1149&gt;10),('[1]Pricing Schedule'!$J$113),
IF(AND(I1149=110000,R1149&lt;=12.8,M1149&gt;2),'[1]Pricing Schedule'!$J$63,
IF(AND(I1149=110000,R1149&lt;=12.8,M1149&lt;=2),'[1]Pricing Schedule'!$J$97,
IF(AND(I1149=110000,R1149&gt;12.8,R1149&lt;=22.8,M1149&gt;3),'[1]Pricing Schedule'!$J$72,
IF(AND(I1149=110000,R1149&gt;12.8,R1149&lt;=22.8,M1149&lt;=3),'[1]Pricing Schedule'!$J$97,
IF(AND(I1149=110000,R1149&gt;22.8,R1149&lt;=30.2),'[1]Pricing Schedule'!$J$81,
IF(AND(I1149=110000,R1149&gt;30.2,R1149&lt;=45.9),'[1]Pricing Schedule'!$J$90,
IF(AND(I1149=110000,R1149&gt;45.9,R1149&lt;=123.4),'[1]Pricing Schedule'!$J$97,
IF(AND(I1149=110000,R1149&gt;123.4,R1149&lt;=168.2,M1149&lt;=10),'[1]Pricing Schedule'!$J$105,
IF(AND(I1149=110000,R1149&gt;123.4,R1149&lt;=168.2,M1149&gt;10),'[1]Pricing Schedule'!$J$113,
IF(AND(I1149=110000,R1149&gt;168.2,R1149&lt;=336.2,M1149&lt;=10),('[1]Pricing Schedule'!$J$105),
IF(AND(I1149=110000,R1149&gt;168.2,R1149&lt;=336.2,M1149&gt;10),('[1]Pricing Schedule'!$J$113),
IF(AND(I1149=110000,R1149&gt;336.4,R1149&lt;=504.6,M1149&lt;=10),('[1]Pricing Schedule'!$J$105),
IF(AND(I1149=110000,R1149&gt;336.4,R1149&lt;=504.6,M1149&gt;10),('[1]Pricing Schedule'!$J$113),
IF(AND(I1149=110000,R1149&gt;504.6,R1149&lt;=672.8,M1149&lt;=10),('[1]Pricing Schedule'!$J$105),
IF(AND(I1149=110000,R1149&gt;504.6,R1149&lt;=672.8,M1149&gt;10),('[1]Pricing Schedule'!$J$113),
IF(AND(I1149=110000,R1149&gt;672.8,R1149&lt;=841,M1149&lt;=10),('[1]Pricing Schedule'!$J$105),
IF(AND(I1149=110000,R1149&gt;672.8,R1149&lt;=841,M1149&gt;10),('[1]Pricing Schedule'!$J$113),
IF(AND(I1149=110000,R1149&gt;1682,R1149&lt;=1850.2,M1149&lt;=10),('[1]Pricing Schedule'!$J$105),
IF(AND(I1149=110000,R1149&gt;1682,R1149&lt;=1850.2,M1149&gt;10),('[1]Pricing Schedule'!$J$113),
IF(AND(I1149=110000,R1149&gt;2018.4,R1149&lt;=2186.6,M1149&lt;=10),('[1]Pricing Schedule'!$J$105),
IF(AND(I1149=110000,R1149&gt;2018.4,R1149&lt;=2186.6,M1149&gt;10),('[1]Pricing Schedule'!$J$113),999999999)))))))))))))))))))))))))))))))))))))))</f>
        <v>1</v>
      </c>
      <c r="U1149" s="40">
        <f t="shared" si="108"/>
        <v>317723.80952380953</v>
      </c>
      <c r="V1149" s="41">
        <f t="shared" si="109"/>
        <v>3.1473876682353645</v>
      </c>
      <c r="Y1149" s="23">
        <v>209</v>
      </c>
      <c r="Z1149" s="23">
        <v>239</v>
      </c>
      <c r="AD1149" s="13"/>
      <c r="AE1149" s="13"/>
      <c r="AF1149" s="13"/>
      <c r="AR1149" s="35"/>
    </row>
    <row r="1150" spans="1:44">
      <c r="A1150" s="23">
        <v>1151</v>
      </c>
      <c r="B1150" s="23">
        <v>1151</v>
      </c>
      <c r="C1150" s="23" t="s">
        <v>1686</v>
      </c>
      <c r="D1150" s="23" t="s">
        <v>121</v>
      </c>
      <c r="E1150" s="23" t="s">
        <v>121</v>
      </c>
      <c r="F1150" s="23" t="s">
        <v>125</v>
      </c>
      <c r="G1150" s="23" t="s">
        <v>126</v>
      </c>
      <c r="H1150" s="23" t="s">
        <v>113</v>
      </c>
      <c r="I1150" s="13">
        <v>38000</v>
      </c>
      <c r="J1150" s="13">
        <v>38000</v>
      </c>
      <c r="K1150" s="23" t="s">
        <v>119</v>
      </c>
      <c r="L1150" s="24">
        <v>3.879</v>
      </c>
      <c r="M1150" s="37">
        <f t="shared" si="104"/>
        <v>4</v>
      </c>
      <c r="N1150" s="24">
        <v>0.76500000000000001</v>
      </c>
      <c r="O1150" s="13">
        <v>2</v>
      </c>
      <c r="P1150" s="36">
        <f t="shared" si="105"/>
        <v>0.57374999999999998</v>
      </c>
      <c r="Q1150" s="38">
        <f t="shared" si="106"/>
        <v>4.2</v>
      </c>
      <c r="R1150" s="37">
        <f t="shared" si="107"/>
        <v>4.2</v>
      </c>
      <c r="S1150" s="39">
        <f>IF(AND(I1150=38000,R1150&lt;=4.5,M1150&gt;8),'[1]Pricing Schedule'!$F$8+('[1]Pricing Schedule'!$F$9*M1150),
IF(AND(I1150=38000,R1150&lt;=4.5,M1150&lt;=8),'[1]Pricing Schedule'!$F$34+('[1]Pricing Schedule'!$F$36*M1150),
IF(AND(I1150=38000,R1150&gt;4.5,R1150&lt;=9,M1150&gt;8),'[1]Pricing Schedule'!$F$17+('[1]Pricing Schedule'!$F$18*M1150),
IF(AND(I1150=38000,R1150&gt;4.5,R1150&lt;=9,M1150&lt;=8),'[1]Pricing Schedule'!$F$34+('[1]Pricing Schedule'!$F$36*M1150),
IF(AND(I1150=38000,R1150&gt;9,R1150&lt;=12.8,M1150&gt;8),'[1]Pricing Schedule'!$F$26+('[1]Pricing Schedule'!$F$27*M1150),
IF(AND(I1150=38000,R1150&gt;9,R1150&lt;=12.8,M1150&lt;=8),'[1]Pricing Schedule'!$F$34+('[1]Pricing Schedule'!$F$36*M1150),
IF(AND(I1150=38000,R1150&gt;12.8,R1150&lt;=22.8),'[1]Pricing Schedule'!$F$34+('[1]Pricing Schedule'!$F$36*M1150),
IF(AND(I1150=38000,R1150&gt;22.8,R1150&lt;=30.2),'[1]Pricing Schedule'!$F$43+('[1]Pricing Schedule'!$F$45*M1150),
IF(AND(I1150=38000,R1150&gt;30.2,R1150&lt;=45.9),'[1]Pricing Schedule'!$F$52+('[1]Pricing Schedule'!$F$54*M1150),
IF(AND(I1150=38000,R1150&gt;45.9,R1150&lt;=123.4),'[1]Pricing Schedule'!$F$96+('[1]Pricing Schedule'!$F$97*M1150),
IF(AND(I1150=38000,R1150&gt;123.4,R1150&lt;=168.2,M1150&lt;=10),'[1]Pricing Schedule'!$F$103+('[1]Pricing Schedule'!$F$105*M1150),
IF(AND(I1150=38000,R1150&gt;123.4,R1150&lt;=168.2,M1150&gt;10),'[1]Pricing Schedule'!$F$111+('[1]Pricing Schedule'!$F$113*M1150),
IF(AND(I1150=38000,R1150&gt;157.4,R1150&lt;=336.4,M1150&lt;=10),('[1]Pricing Schedule'!$F$103+('[1]Pricing Schedule'!$F$105*M1150))*2,
IF(AND(I1150=38000,R1150&gt;157.4,R1150&lt;=336.4,M1150&gt;10),('[1]Pricing Schedule'!$F$111+('[1]Pricing Schedule'!$F$113*M1150))*2,
IF(AND(I1150=38000,R1150&gt;314.8,R1150&lt;=504.6,M1150&lt;=10),('[1]Pricing Schedule'!$F$103+('[1]Pricing Schedule'!$F$105*M1150))*3,
IF(AND(I1150=38000,R1150&gt;314.8,R1150&lt;=504.6,M1150&gt;10),('[1]Pricing Schedule'!$F$111+('[1]Pricing Schedule'!$F$113*M1150))*3,
IF(AND(I1150=38000,R1150&gt;472.2,R1150&lt;=672.8,M1150&lt;=10),('[1]Pricing Schedule'!$F$103+('[1]Pricing Schedule'!$F$105*M1150))*4,
IF(AND(I1150=38000,R1150&gt;472.2,R1150&lt;=672.8,M1150&gt;10),('[1]Pricing Schedule'!$F$111+('[1]Pricing Schedule'!$F$113*M1150))*4,
IF(AND(I1150=110000,R1150&lt;=12.8,M1150&gt;2),'[1]Pricing Schedule'!$F$62+('[1]Pricing Schedule'!$F$63*M1150),
IF(AND(I1150=110000,R1150&lt;=12.8,M1150&lt;=2),'[1]Pricing Schedule'!$F$96+('[1]Pricing Schedule'!$F$97*M1150),
IF(AND(I1150=110000,R1150&gt;12.8,R1150&lt;=22.8,M1150&gt;3),'[1]Pricing Schedule'!$F$71+('[1]Pricing Schedule'!$F$72*M1150),
IF(AND(I1150=110000,R1150&gt;12.8,R1150&lt;=22.8,M1150&lt;=3),'[1]Pricing Schedule'!$F$96+('[1]Pricing Schedule'!$F$97*M1150),
IF(AND(I1150=110000,R1150&gt;22.8,R1150&lt;=30.2),'[1]Pricing Schedule'!$F$80+('[1]Pricing Schedule'!$F$81*M1150),
IF(AND(I1150=110000,R1150&gt;30.2,R1150&lt;=45.9),'[1]Pricing Schedule'!$F$89+('[1]Pricing Schedule'!$F$90*M1150),
IF(AND(I1150=110000,R1150&gt;45.9,R1150&lt;=123.4),'[1]Pricing Schedule'!$F$96+('[1]Pricing Schedule'!$F$97*M1150),
IF(AND(I1150=110000,R1150&gt;123.4,R1150&lt;=168.2,M1150&lt;=10),'[1]Pricing Schedule'!$F$103+('[1]Pricing Schedule'!$F$105*M1150),
IF(AND(I1150=110000,R1150&gt;123.4,R1150&lt;=168.2,M1150&gt;10),'[1]Pricing Schedule'!$F$111+('[1]Pricing Schedule'!$F$113*M1150),
IF(AND(I1150=110000,R1150&gt;168.2,R1150&lt;=336.4,M1150&lt;=10),('[1]Pricing Schedule'!$F$103+('[1]Pricing Schedule'!$F$105*M1150))*2,
IF(AND(I1150=110000,R1150&gt;168.2,R1150&lt;=336.4,M1150&gt;10),('[1]Pricing Schedule'!$F$111+('[1]Pricing Schedule'!$F$113*M1150))*2,
IF(AND(I1150=110000,R1150&gt;336.4,R1150&lt;=504.6,M1150&lt;=10),('[1]Pricing Schedule'!$F$103+('[1]Pricing Schedule'!$F$105*M1150))*3,
IF(AND(I1150=110000,R1150&gt;336.4,R1150&lt;=504.6,M1150&gt;10),('[1]Pricing Schedule'!$F$111+('[1]Pricing Schedule'!$F$113*M1150))*3,
IF(AND(I1150=110000,R1150&gt;504.6,R1150&lt;=672.8,M1150&lt;=10),('[1]Pricing Schedule'!$F$103+('[1]Pricing Schedule'!$F$105*M1150))*4,
IF(AND(I1150=110000,R1150&gt;504.6,R1150&lt;=672.8,M1150&gt;10),('[1]Pricing Schedule'!$F$111+('[1]Pricing Schedule'!$F$113*M1150))*4,
IF(AND(I1150=110000,R1150&gt;672.8,R1150&lt;=841,M1150&lt;=10),('[1]Pricing Schedule'!$F$103+('[1]Pricing Schedule'!$F$105*M1150))*5,
IF(AND(I1150=110000,R1150&gt;672.8,R1150&lt;=841,M1150&gt;10),('[1]Pricing Schedule'!$F$111+('[1]Pricing Schedule'!$F$113*M1150))*5,
IF(AND(I1150=110000,R1150&gt;672.8,R1150&lt;=841,M1150&lt;=10),('[1]Pricing Schedule'!$F$103+('[1]Pricing Schedule'!$F$105*M1150))*5,
IF(AND(I1150=110000,R1150&gt;672.8,R1150&lt;=841,M1150&gt;10),('[1]Pricing Schedule'!$F$111+('[1]Pricing Schedule'!$F$113*M1150))*5,
IF(AND(I1150=110000,R1150&gt;1345.6,R1150&lt;=1513.8,M1150&lt;=10),('[1]Pricing Schedule'!$F$103+('[1]Pricing Schedule'!$F$105*M1150))*9,
IF(AND(I1150=110000,R1150&gt;1345.6,R1150&lt;=1513.8,M1150&gt;10),('[1]Pricing Schedule'!$F$111+('[1]Pricing Schedule'!$F$113*M1150))*9,
9999999999)))))))))))))))))))))))))))))))))))))))</f>
        <v>628870</v>
      </c>
      <c r="T1150" s="21">
        <f>IF(AND(I1150=38000,R1150&lt;=4.5,M1150&gt;8),'[1]Pricing Schedule'!$J$9,
IF(AND(I1150=38000,R1150&lt;=4.5,M1150&lt;=8),'[1]Pricing Schedule'!$J$36,
IF(AND(I1150=38000,R1150&gt;4.5,R1150&lt;=9,M1150&gt;8),'[1]Pricing Schedule'!$J$18,
IF(AND(I1150=38000,R1150&gt;4.5,R1150&lt;=9,M1150&lt;=8),'[1]Pricing Schedule'!$J$36,
IF(AND(I1150=38000,R1150&gt;9,R1150&lt;=12.8,M1150&gt;8),'[1]Pricing Schedule'!$J$27,
IF(AND(I1150=38000,R1150&gt;9,R1150&lt;=12.8,M1150&lt;=8),'[1]Pricing Schedule'!$J$36,
IF(AND(I1150=38000,R1150&gt;12.8,R1150&lt;=22.8),'[1]Pricing Schedule'!$J$36,
IF(AND(I1150=38000,R1150&gt;22.8,R1150&lt;=30.2),'[1]Pricing Schedule'!$J$45,
IF(AND(I1150=38000,R1150&gt;30.2,R1150&lt;=45.9),'[1]Pricing Schedule'!$J$54,
IF(AND(I1150=38000,R1150&gt;45.9,R1150&lt;=123.4),'[1]Pricing Schedule'!$J$97,
IF(AND(I1150=38000,R1150&gt;123.4,R1150&lt;=168.2,M1150&lt;=10),'[1]Pricing Schedule'!$J$105,
IF(AND(I1150=38000,R1150&gt;123.4,R1150&lt;=168.2,M1150&gt;10),'[1]Pricing Schedule'!$J$113,
IF(AND(I1150=38000,R1150&gt;168.2,R1150&lt;=336.4,M1150&lt;=10),('[1]Pricing Schedule'!$J$105),
IF(AND(I1150=38000,R1150&gt;168.2,R1150&lt;=336.4,M1150&gt;10),('[1]Pricing Schedule'!$J$113),
IF(AND(I1150=38000,R1150&gt;336.4,R1150&lt;=504.6,M1150&lt;=10),('[1]Pricing Schedule'!$J$105),
IF(AND(I1150=38000,R1150&gt;336.4,R1150&lt;=504.6,M1150&gt;10),('[1]Pricing Schedule'!$J$113),
IF(AND(I1150=38000,R1150&gt;504.6,R1150&lt;=672.8,M1150&lt;=10),('[1]Pricing Schedule'!$J$105),
IF(AND(I1150=38000,R1150&gt;504.6,R1150&lt;=672.8,M1150&gt;10),('[1]Pricing Schedule'!$J$113),
IF(AND(I1150=110000,R1150&lt;=12.8,M1150&gt;2),'[1]Pricing Schedule'!$J$63,
IF(AND(I1150=110000,R1150&lt;=12.8,M1150&lt;=2),'[1]Pricing Schedule'!$J$97,
IF(AND(I1150=110000,R1150&gt;12.8,R1150&lt;=22.8,M1150&gt;3),'[1]Pricing Schedule'!$J$72,
IF(AND(I1150=110000,R1150&gt;12.8,R1150&lt;=22.8,M1150&lt;=3),'[1]Pricing Schedule'!$J$97,
IF(AND(I1150=110000,R1150&gt;22.8,R1150&lt;=30.2),'[1]Pricing Schedule'!$J$81,
IF(AND(I1150=110000,R1150&gt;30.2,R1150&lt;=45.9),'[1]Pricing Schedule'!$J$90,
IF(AND(I1150=110000,R1150&gt;45.9,R1150&lt;=123.4),'[1]Pricing Schedule'!$J$97,
IF(AND(I1150=110000,R1150&gt;123.4,R1150&lt;=168.2,M1150&lt;=10),'[1]Pricing Schedule'!$J$105,
IF(AND(I1150=110000,R1150&gt;123.4,R1150&lt;=168.2,M1150&gt;10),'[1]Pricing Schedule'!$J$113,
IF(AND(I1150=110000,R1150&gt;168.2,R1150&lt;=336.2,M1150&lt;=10),('[1]Pricing Schedule'!$J$105),
IF(AND(I1150=110000,R1150&gt;168.2,R1150&lt;=336.2,M1150&gt;10),('[1]Pricing Schedule'!$J$113),
IF(AND(I1150=110000,R1150&gt;336.4,R1150&lt;=504.6,M1150&lt;=10),('[1]Pricing Schedule'!$J$105),
IF(AND(I1150=110000,R1150&gt;336.4,R1150&lt;=504.6,M1150&gt;10),('[1]Pricing Schedule'!$J$113),
IF(AND(I1150=110000,R1150&gt;504.6,R1150&lt;=672.8,M1150&lt;=10),('[1]Pricing Schedule'!$J$105),
IF(AND(I1150=110000,R1150&gt;504.6,R1150&lt;=672.8,M1150&gt;10),('[1]Pricing Schedule'!$J$113),
IF(AND(I1150=110000,R1150&gt;672.8,R1150&lt;=841,M1150&lt;=10),('[1]Pricing Schedule'!$J$105),
IF(AND(I1150=110000,R1150&gt;672.8,R1150&lt;=841,M1150&gt;10),('[1]Pricing Schedule'!$J$113),
IF(AND(I1150=110000,R1150&gt;1682,R1150&lt;=1850.2,M1150&lt;=10),('[1]Pricing Schedule'!$J$105),
IF(AND(I1150=110000,R1150&gt;1682,R1150&lt;=1850.2,M1150&gt;10),('[1]Pricing Schedule'!$J$113),
IF(AND(I1150=110000,R1150&gt;2018.4,R1150&lt;=2186.6,M1150&lt;=10),('[1]Pricing Schedule'!$J$105),
IF(AND(I1150=110000,R1150&gt;2018.4,R1150&lt;=2186.6,M1150&gt;10),('[1]Pricing Schedule'!$J$113),999999999)))))))))))))))))))))))))))))))))))))))</f>
        <v>4</v>
      </c>
      <c r="U1150" s="40">
        <f t="shared" si="108"/>
        <v>149730.95238095237</v>
      </c>
      <c r="V1150" s="41">
        <f t="shared" si="109"/>
        <v>6.6786458250512828</v>
      </c>
      <c r="Y1150" s="23">
        <v>239</v>
      </c>
      <c r="Z1150" s="23">
        <v>138</v>
      </c>
      <c r="AD1150" s="13"/>
      <c r="AE1150" s="13"/>
      <c r="AF1150" s="13"/>
      <c r="AR1150" s="35"/>
    </row>
    <row r="1151" spans="1:44">
      <c r="A1151" s="23">
        <v>1152</v>
      </c>
      <c r="B1151" s="23">
        <v>1152</v>
      </c>
      <c r="C1151" s="23" t="s">
        <v>1687</v>
      </c>
      <c r="D1151" s="23" t="s">
        <v>168</v>
      </c>
      <c r="E1151" s="23" t="s">
        <v>168</v>
      </c>
      <c r="F1151" s="23" t="s">
        <v>263</v>
      </c>
      <c r="G1151" s="23" t="s">
        <v>264</v>
      </c>
      <c r="H1151" s="23" t="s">
        <v>113</v>
      </c>
      <c r="I1151" s="13">
        <v>38000</v>
      </c>
      <c r="J1151" s="13">
        <v>38000</v>
      </c>
      <c r="K1151" s="23" t="s">
        <v>119</v>
      </c>
      <c r="L1151" s="24">
        <v>2.391</v>
      </c>
      <c r="M1151" s="37">
        <f t="shared" si="104"/>
        <v>3</v>
      </c>
      <c r="N1151" s="24">
        <v>0.39900000000000002</v>
      </c>
      <c r="O1151" s="13">
        <v>2</v>
      </c>
      <c r="P1151" s="36">
        <f t="shared" si="105"/>
        <v>0.39900000000000002</v>
      </c>
      <c r="Q1151" s="38">
        <f t="shared" si="106"/>
        <v>4.2</v>
      </c>
      <c r="R1151" s="37">
        <f t="shared" si="107"/>
        <v>4.2</v>
      </c>
      <c r="S1151" s="39">
        <f>IF(AND(I1151=38000,R1151&lt;=4.5,M1151&gt;8),'[1]Pricing Schedule'!$F$8+('[1]Pricing Schedule'!$F$9*M1151),
IF(AND(I1151=38000,R1151&lt;=4.5,M1151&lt;=8),'[1]Pricing Schedule'!$F$34+('[1]Pricing Schedule'!$F$36*M1151),
IF(AND(I1151=38000,R1151&gt;4.5,R1151&lt;=9,M1151&gt;8),'[1]Pricing Schedule'!$F$17+('[1]Pricing Schedule'!$F$18*M1151),
IF(AND(I1151=38000,R1151&gt;4.5,R1151&lt;=9,M1151&lt;=8),'[1]Pricing Schedule'!$F$34+('[1]Pricing Schedule'!$F$36*M1151),
IF(AND(I1151=38000,R1151&gt;9,R1151&lt;=12.8,M1151&gt;8),'[1]Pricing Schedule'!$F$26+('[1]Pricing Schedule'!$F$27*M1151),
IF(AND(I1151=38000,R1151&gt;9,R1151&lt;=12.8,M1151&lt;=8),'[1]Pricing Schedule'!$F$34+('[1]Pricing Schedule'!$F$36*M1151),
IF(AND(I1151=38000,R1151&gt;12.8,R1151&lt;=22.8),'[1]Pricing Schedule'!$F$34+('[1]Pricing Schedule'!$F$36*M1151),
IF(AND(I1151=38000,R1151&gt;22.8,R1151&lt;=30.2),'[1]Pricing Schedule'!$F$43+('[1]Pricing Schedule'!$F$45*M1151),
IF(AND(I1151=38000,R1151&gt;30.2,R1151&lt;=45.9),'[1]Pricing Schedule'!$F$52+('[1]Pricing Schedule'!$F$54*M1151),
IF(AND(I1151=38000,R1151&gt;45.9,R1151&lt;=123.4),'[1]Pricing Schedule'!$F$96+('[1]Pricing Schedule'!$F$97*M1151),
IF(AND(I1151=38000,R1151&gt;123.4,R1151&lt;=168.2,M1151&lt;=10),'[1]Pricing Schedule'!$F$103+('[1]Pricing Schedule'!$F$105*M1151),
IF(AND(I1151=38000,R1151&gt;123.4,R1151&lt;=168.2,M1151&gt;10),'[1]Pricing Schedule'!$F$111+('[1]Pricing Schedule'!$F$113*M1151),
IF(AND(I1151=38000,R1151&gt;157.4,R1151&lt;=336.4,M1151&lt;=10),('[1]Pricing Schedule'!$F$103+('[1]Pricing Schedule'!$F$105*M1151))*2,
IF(AND(I1151=38000,R1151&gt;157.4,R1151&lt;=336.4,M1151&gt;10),('[1]Pricing Schedule'!$F$111+('[1]Pricing Schedule'!$F$113*M1151))*2,
IF(AND(I1151=38000,R1151&gt;314.8,R1151&lt;=504.6,M1151&lt;=10),('[1]Pricing Schedule'!$F$103+('[1]Pricing Schedule'!$F$105*M1151))*3,
IF(AND(I1151=38000,R1151&gt;314.8,R1151&lt;=504.6,M1151&gt;10),('[1]Pricing Schedule'!$F$111+('[1]Pricing Schedule'!$F$113*M1151))*3,
IF(AND(I1151=38000,R1151&gt;472.2,R1151&lt;=672.8,M1151&lt;=10),('[1]Pricing Schedule'!$F$103+('[1]Pricing Schedule'!$F$105*M1151))*4,
IF(AND(I1151=38000,R1151&gt;472.2,R1151&lt;=672.8,M1151&gt;10),('[1]Pricing Schedule'!$F$111+('[1]Pricing Schedule'!$F$113*M1151))*4,
IF(AND(I1151=110000,R1151&lt;=12.8,M1151&gt;2),'[1]Pricing Schedule'!$F$62+('[1]Pricing Schedule'!$F$63*M1151),
IF(AND(I1151=110000,R1151&lt;=12.8,M1151&lt;=2),'[1]Pricing Schedule'!$F$96+('[1]Pricing Schedule'!$F$97*M1151),
IF(AND(I1151=110000,R1151&gt;12.8,R1151&lt;=22.8,M1151&gt;3),'[1]Pricing Schedule'!$F$71+('[1]Pricing Schedule'!$F$72*M1151),
IF(AND(I1151=110000,R1151&gt;12.8,R1151&lt;=22.8,M1151&lt;=3),'[1]Pricing Schedule'!$F$96+('[1]Pricing Schedule'!$F$97*M1151),
IF(AND(I1151=110000,R1151&gt;22.8,R1151&lt;=30.2),'[1]Pricing Schedule'!$F$80+('[1]Pricing Schedule'!$F$81*M1151),
IF(AND(I1151=110000,R1151&gt;30.2,R1151&lt;=45.9),'[1]Pricing Schedule'!$F$89+('[1]Pricing Schedule'!$F$90*M1151),
IF(AND(I1151=110000,R1151&gt;45.9,R1151&lt;=123.4),'[1]Pricing Schedule'!$F$96+('[1]Pricing Schedule'!$F$97*M1151),
IF(AND(I1151=110000,R1151&gt;123.4,R1151&lt;=168.2,M1151&lt;=10),'[1]Pricing Schedule'!$F$103+('[1]Pricing Schedule'!$F$105*M1151),
IF(AND(I1151=110000,R1151&gt;123.4,R1151&lt;=168.2,M1151&gt;10),'[1]Pricing Schedule'!$F$111+('[1]Pricing Schedule'!$F$113*M1151),
IF(AND(I1151=110000,R1151&gt;168.2,R1151&lt;=336.4,M1151&lt;=10),('[1]Pricing Schedule'!$F$103+('[1]Pricing Schedule'!$F$105*M1151))*2,
IF(AND(I1151=110000,R1151&gt;168.2,R1151&lt;=336.4,M1151&gt;10),('[1]Pricing Schedule'!$F$111+('[1]Pricing Schedule'!$F$113*M1151))*2,
IF(AND(I1151=110000,R1151&gt;336.4,R1151&lt;=504.6,M1151&lt;=10),('[1]Pricing Schedule'!$F$103+('[1]Pricing Schedule'!$F$105*M1151))*3,
IF(AND(I1151=110000,R1151&gt;336.4,R1151&lt;=504.6,M1151&gt;10),('[1]Pricing Schedule'!$F$111+('[1]Pricing Schedule'!$F$113*M1151))*3,
IF(AND(I1151=110000,R1151&gt;504.6,R1151&lt;=672.8,M1151&lt;=10),('[1]Pricing Schedule'!$F$103+('[1]Pricing Schedule'!$F$105*M1151))*4,
IF(AND(I1151=110000,R1151&gt;504.6,R1151&lt;=672.8,M1151&gt;10),('[1]Pricing Schedule'!$F$111+('[1]Pricing Schedule'!$F$113*M1151))*4,
IF(AND(I1151=110000,R1151&gt;672.8,R1151&lt;=841,M1151&lt;=10),('[1]Pricing Schedule'!$F$103+('[1]Pricing Schedule'!$F$105*M1151))*5,
IF(AND(I1151=110000,R1151&gt;672.8,R1151&lt;=841,M1151&gt;10),('[1]Pricing Schedule'!$F$111+('[1]Pricing Schedule'!$F$113*M1151))*5,
IF(AND(I1151=110000,R1151&gt;672.8,R1151&lt;=841,M1151&lt;=10),('[1]Pricing Schedule'!$F$103+('[1]Pricing Schedule'!$F$105*M1151))*5,
IF(AND(I1151=110000,R1151&gt;672.8,R1151&lt;=841,M1151&gt;10),('[1]Pricing Schedule'!$F$111+('[1]Pricing Schedule'!$F$113*M1151))*5,
IF(AND(I1151=110000,R1151&gt;1345.6,R1151&lt;=1513.8,M1151&lt;=10),('[1]Pricing Schedule'!$F$103+('[1]Pricing Schedule'!$F$105*M1151))*9,
IF(AND(I1151=110000,R1151&gt;1345.6,R1151&lt;=1513.8,M1151&gt;10),('[1]Pricing Schedule'!$F$111+('[1]Pricing Schedule'!$F$113*M1151))*9,
9999999999)))))))))))))))))))))))))))))))))))))))</f>
        <v>558600</v>
      </c>
      <c r="T1151" s="21">
        <f>IF(AND(I1151=38000,R1151&lt;=4.5,M1151&gt;8),'[1]Pricing Schedule'!$J$9,
IF(AND(I1151=38000,R1151&lt;=4.5,M1151&lt;=8),'[1]Pricing Schedule'!$J$36,
IF(AND(I1151=38000,R1151&gt;4.5,R1151&lt;=9,M1151&gt;8),'[1]Pricing Schedule'!$J$18,
IF(AND(I1151=38000,R1151&gt;4.5,R1151&lt;=9,M1151&lt;=8),'[1]Pricing Schedule'!$J$36,
IF(AND(I1151=38000,R1151&gt;9,R1151&lt;=12.8,M1151&gt;8),'[1]Pricing Schedule'!$J$27,
IF(AND(I1151=38000,R1151&gt;9,R1151&lt;=12.8,M1151&lt;=8),'[1]Pricing Schedule'!$J$36,
IF(AND(I1151=38000,R1151&gt;12.8,R1151&lt;=22.8),'[1]Pricing Schedule'!$J$36,
IF(AND(I1151=38000,R1151&gt;22.8,R1151&lt;=30.2),'[1]Pricing Schedule'!$J$45,
IF(AND(I1151=38000,R1151&gt;30.2,R1151&lt;=45.9),'[1]Pricing Schedule'!$J$54,
IF(AND(I1151=38000,R1151&gt;45.9,R1151&lt;=123.4),'[1]Pricing Schedule'!$J$97,
IF(AND(I1151=38000,R1151&gt;123.4,R1151&lt;=168.2,M1151&lt;=10),'[1]Pricing Schedule'!$J$105,
IF(AND(I1151=38000,R1151&gt;123.4,R1151&lt;=168.2,M1151&gt;10),'[1]Pricing Schedule'!$J$113,
IF(AND(I1151=38000,R1151&gt;168.2,R1151&lt;=336.4,M1151&lt;=10),('[1]Pricing Schedule'!$J$105),
IF(AND(I1151=38000,R1151&gt;168.2,R1151&lt;=336.4,M1151&gt;10),('[1]Pricing Schedule'!$J$113),
IF(AND(I1151=38000,R1151&gt;336.4,R1151&lt;=504.6,M1151&lt;=10),('[1]Pricing Schedule'!$J$105),
IF(AND(I1151=38000,R1151&gt;336.4,R1151&lt;=504.6,M1151&gt;10),('[1]Pricing Schedule'!$J$113),
IF(AND(I1151=38000,R1151&gt;504.6,R1151&lt;=672.8,M1151&lt;=10),('[1]Pricing Schedule'!$J$105),
IF(AND(I1151=38000,R1151&gt;504.6,R1151&lt;=672.8,M1151&gt;10),('[1]Pricing Schedule'!$J$113),
IF(AND(I1151=110000,R1151&lt;=12.8,M1151&gt;2),'[1]Pricing Schedule'!$J$63,
IF(AND(I1151=110000,R1151&lt;=12.8,M1151&lt;=2),'[1]Pricing Schedule'!$J$97,
IF(AND(I1151=110000,R1151&gt;12.8,R1151&lt;=22.8,M1151&gt;3),'[1]Pricing Schedule'!$J$72,
IF(AND(I1151=110000,R1151&gt;12.8,R1151&lt;=22.8,M1151&lt;=3),'[1]Pricing Schedule'!$J$97,
IF(AND(I1151=110000,R1151&gt;22.8,R1151&lt;=30.2),'[1]Pricing Schedule'!$J$81,
IF(AND(I1151=110000,R1151&gt;30.2,R1151&lt;=45.9),'[1]Pricing Schedule'!$J$90,
IF(AND(I1151=110000,R1151&gt;45.9,R1151&lt;=123.4),'[1]Pricing Schedule'!$J$97,
IF(AND(I1151=110000,R1151&gt;123.4,R1151&lt;=168.2,M1151&lt;=10),'[1]Pricing Schedule'!$J$105,
IF(AND(I1151=110000,R1151&gt;123.4,R1151&lt;=168.2,M1151&gt;10),'[1]Pricing Schedule'!$J$113,
IF(AND(I1151=110000,R1151&gt;168.2,R1151&lt;=336.2,M1151&lt;=10),('[1]Pricing Schedule'!$J$105),
IF(AND(I1151=110000,R1151&gt;168.2,R1151&lt;=336.2,M1151&gt;10),('[1]Pricing Schedule'!$J$113),
IF(AND(I1151=110000,R1151&gt;336.4,R1151&lt;=504.6,M1151&lt;=10),('[1]Pricing Schedule'!$J$105),
IF(AND(I1151=110000,R1151&gt;336.4,R1151&lt;=504.6,M1151&gt;10),('[1]Pricing Schedule'!$J$113),
IF(AND(I1151=110000,R1151&gt;504.6,R1151&lt;=672.8,M1151&lt;=10),('[1]Pricing Schedule'!$J$105),
IF(AND(I1151=110000,R1151&gt;504.6,R1151&lt;=672.8,M1151&gt;10),('[1]Pricing Schedule'!$J$113),
IF(AND(I1151=110000,R1151&gt;672.8,R1151&lt;=841,M1151&lt;=10),('[1]Pricing Schedule'!$J$105),
IF(AND(I1151=110000,R1151&gt;672.8,R1151&lt;=841,M1151&gt;10),('[1]Pricing Schedule'!$J$113),
IF(AND(I1151=110000,R1151&gt;1682,R1151&lt;=1850.2,M1151&lt;=10),('[1]Pricing Schedule'!$J$105),
IF(AND(I1151=110000,R1151&gt;1682,R1151&lt;=1850.2,M1151&gt;10),('[1]Pricing Schedule'!$J$113),
IF(AND(I1151=110000,R1151&gt;2018.4,R1151&lt;=2186.6,M1151&lt;=10),('[1]Pricing Schedule'!$J$105),
IF(AND(I1151=110000,R1151&gt;2018.4,R1151&lt;=2186.6,M1151&gt;10),('[1]Pricing Schedule'!$J$113),999999999)))))))))))))))))))))))))))))))))))))))</f>
        <v>4</v>
      </c>
      <c r="U1151" s="40">
        <f t="shared" si="108"/>
        <v>133000</v>
      </c>
      <c r="V1151" s="41">
        <f t="shared" si="109"/>
        <v>7.518796992481203</v>
      </c>
      <c r="Y1151" s="23">
        <v>77</v>
      </c>
      <c r="Z1151" s="23">
        <v>419</v>
      </c>
      <c r="AD1151" s="13"/>
      <c r="AE1151" s="13"/>
      <c r="AF1151" s="13"/>
      <c r="AR1151" s="35"/>
    </row>
    <row r="1152" spans="1:44">
      <c r="A1152" s="23">
        <v>1153</v>
      </c>
      <c r="B1152" s="23">
        <v>1153</v>
      </c>
      <c r="C1152" s="23" t="s">
        <v>1688</v>
      </c>
      <c r="D1152" s="23" t="s">
        <v>168</v>
      </c>
      <c r="E1152" s="23" t="s">
        <v>168</v>
      </c>
      <c r="F1152" s="23" t="s">
        <v>257</v>
      </c>
      <c r="G1152" s="23" t="s">
        <v>258</v>
      </c>
      <c r="H1152" s="23" t="s">
        <v>113</v>
      </c>
      <c r="I1152" s="13">
        <v>38000</v>
      </c>
      <c r="J1152" s="13">
        <v>38000</v>
      </c>
      <c r="K1152" s="13">
        <v>20000</v>
      </c>
      <c r="L1152" s="24">
        <v>11.382</v>
      </c>
      <c r="M1152" s="37">
        <f t="shared" si="104"/>
        <v>12</v>
      </c>
      <c r="N1152" s="24">
        <v>0.14799999999999999</v>
      </c>
      <c r="O1152" s="13">
        <v>2</v>
      </c>
      <c r="P1152" s="36">
        <f t="shared" si="105"/>
        <v>0.14799999999999999</v>
      </c>
      <c r="Q1152" s="38">
        <f t="shared" si="106"/>
        <v>4.2</v>
      </c>
      <c r="R1152" s="37">
        <f t="shared" si="107"/>
        <v>4.2</v>
      </c>
      <c r="S1152" s="39">
        <f>IF(AND(I1152=38000,R1152&lt;=4.5,M1152&gt;8),'[1]Pricing Schedule'!$F$8+('[1]Pricing Schedule'!$F$9*M1152),
IF(AND(I1152=38000,R1152&lt;=4.5,M1152&lt;=8),'[1]Pricing Schedule'!$F$34+('[1]Pricing Schedule'!$F$36*M1152),
IF(AND(I1152=38000,R1152&gt;4.5,R1152&lt;=9,M1152&gt;8),'[1]Pricing Schedule'!$F$17+('[1]Pricing Schedule'!$F$18*M1152),
IF(AND(I1152=38000,R1152&gt;4.5,R1152&lt;=9,M1152&lt;=8),'[1]Pricing Schedule'!$F$34+('[1]Pricing Schedule'!$F$36*M1152),
IF(AND(I1152=38000,R1152&gt;9,R1152&lt;=12.8,M1152&gt;8),'[1]Pricing Schedule'!$F$26+('[1]Pricing Schedule'!$F$27*M1152),
IF(AND(I1152=38000,R1152&gt;9,R1152&lt;=12.8,M1152&lt;=8),'[1]Pricing Schedule'!$F$34+('[1]Pricing Schedule'!$F$36*M1152),
IF(AND(I1152=38000,R1152&gt;12.8,R1152&lt;=22.8),'[1]Pricing Schedule'!$F$34+('[1]Pricing Schedule'!$F$36*M1152),
IF(AND(I1152=38000,R1152&gt;22.8,R1152&lt;=30.2),'[1]Pricing Schedule'!$F$43+('[1]Pricing Schedule'!$F$45*M1152),
IF(AND(I1152=38000,R1152&gt;30.2,R1152&lt;=45.9),'[1]Pricing Schedule'!$F$52+('[1]Pricing Schedule'!$F$54*M1152),
IF(AND(I1152=38000,R1152&gt;45.9,R1152&lt;=123.4),'[1]Pricing Schedule'!$F$96+('[1]Pricing Schedule'!$F$97*M1152),
IF(AND(I1152=38000,R1152&gt;123.4,R1152&lt;=168.2,M1152&lt;=10),'[1]Pricing Schedule'!$F$103+('[1]Pricing Schedule'!$F$105*M1152),
IF(AND(I1152=38000,R1152&gt;123.4,R1152&lt;=168.2,M1152&gt;10),'[1]Pricing Schedule'!$F$111+('[1]Pricing Schedule'!$F$113*M1152),
IF(AND(I1152=38000,R1152&gt;157.4,R1152&lt;=336.4,M1152&lt;=10),('[1]Pricing Schedule'!$F$103+('[1]Pricing Schedule'!$F$105*M1152))*2,
IF(AND(I1152=38000,R1152&gt;157.4,R1152&lt;=336.4,M1152&gt;10),('[1]Pricing Schedule'!$F$111+('[1]Pricing Schedule'!$F$113*M1152))*2,
IF(AND(I1152=38000,R1152&gt;314.8,R1152&lt;=504.6,M1152&lt;=10),('[1]Pricing Schedule'!$F$103+('[1]Pricing Schedule'!$F$105*M1152))*3,
IF(AND(I1152=38000,R1152&gt;314.8,R1152&lt;=504.6,M1152&gt;10),('[1]Pricing Schedule'!$F$111+('[1]Pricing Schedule'!$F$113*M1152))*3,
IF(AND(I1152=38000,R1152&gt;472.2,R1152&lt;=672.8,M1152&lt;=10),('[1]Pricing Schedule'!$F$103+('[1]Pricing Schedule'!$F$105*M1152))*4,
IF(AND(I1152=38000,R1152&gt;472.2,R1152&lt;=672.8,M1152&gt;10),('[1]Pricing Schedule'!$F$111+('[1]Pricing Schedule'!$F$113*M1152))*4,
IF(AND(I1152=110000,R1152&lt;=12.8,M1152&gt;2),'[1]Pricing Schedule'!$F$62+('[1]Pricing Schedule'!$F$63*M1152),
IF(AND(I1152=110000,R1152&lt;=12.8,M1152&lt;=2),'[1]Pricing Schedule'!$F$96+('[1]Pricing Schedule'!$F$97*M1152),
IF(AND(I1152=110000,R1152&gt;12.8,R1152&lt;=22.8,M1152&gt;3),'[1]Pricing Schedule'!$F$71+('[1]Pricing Schedule'!$F$72*M1152),
IF(AND(I1152=110000,R1152&gt;12.8,R1152&lt;=22.8,M1152&lt;=3),'[1]Pricing Schedule'!$F$96+('[1]Pricing Schedule'!$F$97*M1152),
IF(AND(I1152=110000,R1152&gt;22.8,R1152&lt;=30.2),'[1]Pricing Schedule'!$F$80+('[1]Pricing Schedule'!$F$81*M1152),
IF(AND(I1152=110000,R1152&gt;30.2,R1152&lt;=45.9),'[1]Pricing Schedule'!$F$89+('[1]Pricing Schedule'!$F$90*M1152),
IF(AND(I1152=110000,R1152&gt;45.9,R1152&lt;=123.4),'[1]Pricing Schedule'!$F$96+('[1]Pricing Schedule'!$F$97*M1152),
IF(AND(I1152=110000,R1152&gt;123.4,R1152&lt;=168.2,M1152&lt;=10),'[1]Pricing Schedule'!$F$103+('[1]Pricing Schedule'!$F$105*M1152),
IF(AND(I1152=110000,R1152&gt;123.4,R1152&lt;=168.2,M1152&gt;10),'[1]Pricing Schedule'!$F$111+('[1]Pricing Schedule'!$F$113*M1152),
IF(AND(I1152=110000,R1152&gt;168.2,R1152&lt;=336.4,M1152&lt;=10),('[1]Pricing Schedule'!$F$103+('[1]Pricing Schedule'!$F$105*M1152))*2,
IF(AND(I1152=110000,R1152&gt;168.2,R1152&lt;=336.4,M1152&gt;10),('[1]Pricing Schedule'!$F$111+('[1]Pricing Schedule'!$F$113*M1152))*2,
IF(AND(I1152=110000,R1152&gt;336.4,R1152&lt;=504.6,M1152&lt;=10),('[1]Pricing Schedule'!$F$103+('[1]Pricing Schedule'!$F$105*M1152))*3,
IF(AND(I1152=110000,R1152&gt;336.4,R1152&lt;=504.6,M1152&gt;10),('[1]Pricing Schedule'!$F$111+('[1]Pricing Schedule'!$F$113*M1152))*3,
IF(AND(I1152=110000,R1152&gt;504.6,R1152&lt;=672.8,M1152&lt;=10),('[1]Pricing Schedule'!$F$103+('[1]Pricing Schedule'!$F$105*M1152))*4,
IF(AND(I1152=110000,R1152&gt;504.6,R1152&lt;=672.8,M1152&gt;10),('[1]Pricing Schedule'!$F$111+('[1]Pricing Schedule'!$F$113*M1152))*4,
IF(AND(I1152=110000,R1152&gt;672.8,R1152&lt;=841,M1152&lt;=10),('[1]Pricing Schedule'!$F$103+('[1]Pricing Schedule'!$F$105*M1152))*5,
IF(AND(I1152=110000,R1152&gt;672.8,R1152&lt;=841,M1152&gt;10),('[1]Pricing Schedule'!$F$111+('[1]Pricing Schedule'!$F$113*M1152))*5,
IF(AND(I1152=110000,R1152&gt;672.8,R1152&lt;=841,M1152&lt;=10),('[1]Pricing Schedule'!$F$103+('[1]Pricing Schedule'!$F$105*M1152))*5,
IF(AND(I1152=110000,R1152&gt;672.8,R1152&lt;=841,M1152&gt;10),('[1]Pricing Schedule'!$F$111+('[1]Pricing Schedule'!$F$113*M1152))*5,
IF(AND(I1152=110000,R1152&gt;1345.6,R1152&lt;=1513.8,M1152&lt;=10),('[1]Pricing Schedule'!$F$103+('[1]Pricing Schedule'!$F$105*M1152))*9,
IF(AND(I1152=110000,R1152&gt;1345.6,R1152&lt;=1513.8,M1152&gt;10),('[1]Pricing Schedule'!$F$111+('[1]Pricing Schedule'!$F$113*M1152))*9,
9999999999)))))))))))))))))))))))))))))))))))))))</f>
        <v>1492540</v>
      </c>
      <c r="T1152" s="21">
        <f>IF(AND(I1152=38000,R1152&lt;=4.5,M1152&gt;8),'[1]Pricing Schedule'!$J$9,
IF(AND(I1152=38000,R1152&lt;=4.5,M1152&lt;=8),'[1]Pricing Schedule'!$J$36,
IF(AND(I1152=38000,R1152&gt;4.5,R1152&lt;=9,M1152&gt;8),'[1]Pricing Schedule'!$J$18,
IF(AND(I1152=38000,R1152&gt;4.5,R1152&lt;=9,M1152&lt;=8),'[1]Pricing Schedule'!$J$36,
IF(AND(I1152=38000,R1152&gt;9,R1152&lt;=12.8,M1152&gt;8),'[1]Pricing Schedule'!$J$27,
IF(AND(I1152=38000,R1152&gt;9,R1152&lt;=12.8,M1152&lt;=8),'[1]Pricing Schedule'!$J$36,
IF(AND(I1152=38000,R1152&gt;12.8,R1152&lt;=22.8),'[1]Pricing Schedule'!$J$36,
IF(AND(I1152=38000,R1152&gt;22.8,R1152&lt;=30.2),'[1]Pricing Schedule'!$J$45,
IF(AND(I1152=38000,R1152&gt;30.2,R1152&lt;=45.9),'[1]Pricing Schedule'!$J$54,
IF(AND(I1152=38000,R1152&gt;45.9,R1152&lt;=123.4),'[1]Pricing Schedule'!$J$97,
IF(AND(I1152=38000,R1152&gt;123.4,R1152&lt;=168.2,M1152&lt;=10),'[1]Pricing Schedule'!$J$105,
IF(AND(I1152=38000,R1152&gt;123.4,R1152&lt;=168.2,M1152&gt;10),'[1]Pricing Schedule'!$J$113,
IF(AND(I1152=38000,R1152&gt;168.2,R1152&lt;=336.4,M1152&lt;=10),('[1]Pricing Schedule'!$J$105),
IF(AND(I1152=38000,R1152&gt;168.2,R1152&lt;=336.4,M1152&gt;10),('[1]Pricing Schedule'!$J$113),
IF(AND(I1152=38000,R1152&gt;336.4,R1152&lt;=504.6,M1152&lt;=10),('[1]Pricing Schedule'!$J$105),
IF(AND(I1152=38000,R1152&gt;336.4,R1152&lt;=504.6,M1152&gt;10),('[1]Pricing Schedule'!$J$113),
IF(AND(I1152=38000,R1152&gt;504.6,R1152&lt;=672.8,M1152&lt;=10),('[1]Pricing Schedule'!$J$105),
IF(AND(I1152=38000,R1152&gt;504.6,R1152&lt;=672.8,M1152&gt;10),('[1]Pricing Schedule'!$J$113),
IF(AND(I1152=110000,R1152&lt;=12.8,M1152&gt;2),'[1]Pricing Schedule'!$J$63,
IF(AND(I1152=110000,R1152&lt;=12.8,M1152&lt;=2),'[1]Pricing Schedule'!$J$97,
IF(AND(I1152=110000,R1152&gt;12.8,R1152&lt;=22.8,M1152&gt;3),'[1]Pricing Schedule'!$J$72,
IF(AND(I1152=110000,R1152&gt;12.8,R1152&lt;=22.8,M1152&lt;=3),'[1]Pricing Schedule'!$J$97,
IF(AND(I1152=110000,R1152&gt;22.8,R1152&lt;=30.2),'[1]Pricing Schedule'!$J$81,
IF(AND(I1152=110000,R1152&gt;30.2,R1152&lt;=45.9),'[1]Pricing Schedule'!$J$90,
IF(AND(I1152=110000,R1152&gt;45.9,R1152&lt;=123.4),'[1]Pricing Schedule'!$J$97,
IF(AND(I1152=110000,R1152&gt;123.4,R1152&lt;=168.2,M1152&lt;=10),'[1]Pricing Schedule'!$J$105,
IF(AND(I1152=110000,R1152&gt;123.4,R1152&lt;=168.2,M1152&gt;10),'[1]Pricing Schedule'!$J$113,
IF(AND(I1152=110000,R1152&gt;168.2,R1152&lt;=336.2,M1152&lt;=10),('[1]Pricing Schedule'!$J$105),
IF(AND(I1152=110000,R1152&gt;168.2,R1152&lt;=336.2,M1152&gt;10),('[1]Pricing Schedule'!$J$113),
IF(AND(I1152=110000,R1152&gt;336.4,R1152&lt;=504.6,M1152&lt;=10),('[1]Pricing Schedule'!$J$105),
IF(AND(I1152=110000,R1152&gt;336.4,R1152&lt;=504.6,M1152&gt;10),('[1]Pricing Schedule'!$J$113),
IF(AND(I1152=110000,R1152&gt;504.6,R1152&lt;=672.8,M1152&lt;=10),('[1]Pricing Schedule'!$J$105),
IF(AND(I1152=110000,R1152&gt;504.6,R1152&lt;=672.8,M1152&gt;10),('[1]Pricing Schedule'!$J$113),
IF(AND(I1152=110000,R1152&gt;672.8,R1152&lt;=841,M1152&lt;=10),('[1]Pricing Schedule'!$J$105),
IF(AND(I1152=110000,R1152&gt;672.8,R1152&lt;=841,M1152&gt;10),('[1]Pricing Schedule'!$J$113),
IF(AND(I1152=110000,R1152&gt;1682,R1152&lt;=1850.2,M1152&lt;=10),('[1]Pricing Schedule'!$J$105),
IF(AND(I1152=110000,R1152&gt;1682,R1152&lt;=1850.2,M1152&gt;10),('[1]Pricing Schedule'!$J$113),
IF(AND(I1152=110000,R1152&gt;2018.4,R1152&lt;=2186.6,M1152&lt;=10),('[1]Pricing Schedule'!$J$105),
IF(AND(I1152=110000,R1152&gt;2018.4,R1152&lt;=2186.6,M1152&gt;10),('[1]Pricing Schedule'!$J$113),999999999)))))))))))))))))))))))))))))))))))))))</f>
        <v>1</v>
      </c>
      <c r="U1152" s="40">
        <f t="shared" si="108"/>
        <v>355366.66666666663</v>
      </c>
      <c r="V1152" s="41">
        <f t="shared" si="109"/>
        <v>2.8139949348091173</v>
      </c>
      <c r="Y1152" s="23">
        <v>337</v>
      </c>
      <c r="Z1152" s="23">
        <v>317</v>
      </c>
      <c r="AD1152" s="13"/>
      <c r="AE1152" s="13"/>
      <c r="AF1152" s="13"/>
      <c r="AR1152" s="35"/>
    </row>
    <row r="1153" spans="1:44">
      <c r="A1153" s="23">
        <v>1154</v>
      </c>
      <c r="B1153" s="23">
        <v>1154</v>
      </c>
      <c r="C1153" s="23" t="s">
        <v>1689</v>
      </c>
      <c r="D1153" s="23" t="s">
        <v>285</v>
      </c>
      <c r="E1153" s="23" t="s">
        <v>285</v>
      </c>
      <c r="F1153" s="23" t="s">
        <v>448</v>
      </c>
      <c r="G1153" s="23" t="s">
        <v>449</v>
      </c>
      <c r="H1153" s="23" t="s">
        <v>113</v>
      </c>
      <c r="I1153" s="13">
        <v>38000</v>
      </c>
      <c r="J1153" s="13">
        <v>38000</v>
      </c>
      <c r="K1153" s="13">
        <v>20000</v>
      </c>
      <c r="L1153" s="24">
        <v>13.336</v>
      </c>
      <c r="M1153" s="37">
        <f t="shared" si="104"/>
        <v>14</v>
      </c>
      <c r="N1153" s="24">
        <v>0.14699999999999999</v>
      </c>
      <c r="O1153" s="13">
        <v>3</v>
      </c>
      <c r="P1153" s="36">
        <f t="shared" si="105"/>
        <v>0.14699999999999999</v>
      </c>
      <c r="Q1153" s="38">
        <f t="shared" si="106"/>
        <v>4.2</v>
      </c>
      <c r="R1153" s="37">
        <f t="shared" si="107"/>
        <v>4.2</v>
      </c>
      <c r="S1153" s="39">
        <f>IF(AND(I1153=38000,R1153&lt;=4.5,M1153&gt;8),'[1]Pricing Schedule'!$F$8+('[1]Pricing Schedule'!$F$9*M1153),
IF(AND(I1153=38000,R1153&lt;=4.5,M1153&lt;=8),'[1]Pricing Schedule'!$F$34+('[1]Pricing Schedule'!$F$36*M1153),
IF(AND(I1153=38000,R1153&gt;4.5,R1153&lt;=9,M1153&gt;8),'[1]Pricing Schedule'!$F$17+('[1]Pricing Schedule'!$F$18*M1153),
IF(AND(I1153=38000,R1153&gt;4.5,R1153&lt;=9,M1153&lt;=8),'[1]Pricing Schedule'!$F$34+('[1]Pricing Schedule'!$F$36*M1153),
IF(AND(I1153=38000,R1153&gt;9,R1153&lt;=12.8,M1153&gt;8),'[1]Pricing Schedule'!$F$26+('[1]Pricing Schedule'!$F$27*M1153),
IF(AND(I1153=38000,R1153&gt;9,R1153&lt;=12.8,M1153&lt;=8),'[1]Pricing Schedule'!$F$34+('[1]Pricing Schedule'!$F$36*M1153),
IF(AND(I1153=38000,R1153&gt;12.8,R1153&lt;=22.8),'[1]Pricing Schedule'!$F$34+('[1]Pricing Schedule'!$F$36*M1153),
IF(AND(I1153=38000,R1153&gt;22.8,R1153&lt;=30.2),'[1]Pricing Schedule'!$F$43+('[1]Pricing Schedule'!$F$45*M1153),
IF(AND(I1153=38000,R1153&gt;30.2,R1153&lt;=45.9),'[1]Pricing Schedule'!$F$52+('[1]Pricing Schedule'!$F$54*M1153),
IF(AND(I1153=38000,R1153&gt;45.9,R1153&lt;=123.4),'[1]Pricing Schedule'!$F$96+('[1]Pricing Schedule'!$F$97*M1153),
IF(AND(I1153=38000,R1153&gt;123.4,R1153&lt;=168.2,M1153&lt;=10),'[1]Pricing Schedule'!$F$103+('[1]Pricing Schedule'!$F$105*M1153),
IF(AND(I1153=38000,R1153&gt;123.4,R1153&lt;=168.2,M1153&gt;10),'[1]Pricing Schedule'!$F$111+('[1]Pricing Schedule'!$F$113*M1153),
IF(AND(I1153=38000,R1153&gt;157.4,R1153&lt;=336.4,M1153&lt;=10),('[1]Pricing Schedule'!$F$103+('[1]Pricing Schedule'!$F$105*M1153))*2,
IF(AND(I1153=38000,R1153&gt;157.4,R1153&lt;=336.4,M1153&gt;10),('[1]Pricing Schedule'!$F$111+('[1]Pricing Schedule'!$F$113*M1153))*2,
IF(AND(I1153=38000,R1153&gt;314.8,R1153&lt;=504.6,M1153&lt;=10),('[1]Pricing Schedule'!$F$103+('[1]Pricing Schedule'!$F$105*M1153))*3,
IF(AND(I1153=38000,R1153&gt;314.8,R1153&lt;=504.6,M1153&gt;10),('[1]Pricing Schedule'!$F$111+('[1]Pricing Schedule'!$F$113*M1153))*3,
IF(AND(I1153=38000,R1153&gt;472.2,R1153&lt;=672.8,M1153&lt;=10),('[1]Pricing Schedule'!$F$103+('[1]Pricing Schedule'!$F$105*M1153))*4,
IF(AND(I1153=38000,R1153&gt;472.2,R1153&lt;=672.8,M1153&gt;10),('[1]Pricing Schedule'!$F$111+('[1]Pricing Schedule'!$F$113*M1153))*4,
IF(AND(I1153=110000,R1153&lt;=12.8,M1153&gt;2),'[1]Pricing Schedule'!$F$62+('[1]Pricing Schedule'!$F$63*M1153),
IF(AND(I1153=110000,R1153&lt;=12.8,M1153&lt;=2),'[1]Pricing Schedule'!$F$96+('[1]Pricing Schedule'!$F$97*M1153),
IF(AND(I1153=110000,R1153&gt;12.8,R1153&lt;=22.8,M1153&gt;3),'[1]Pricing Schedule'!$F$71+('[1]Pricing Schedule'!$F$72*M1153),
IF(AND(I1153=110000,R1153&gt;12.8,R1153&lt;=22.8,M1153&lt;=3),'[1]Pricing Schedule'!$F$96+('[1]Pricing Schedule'!$F$97*M1153),
IF(AND(I1153=110000,R1153&gt;22.8,R1153&lt;=30.2),'[1]Pricing Schedule'!$F$80+('[1]Pricing Schedule'!$F$81*M1153),
IF(AND(I1153=110000,R1153&gt;30.2,R1153&lt;=45.9),'[1]Pricing Schedule'!$F$89+('[1]Pricing Schedule'!$F$90*M1153),
IF(AND(I1153=110000,R1153&gt;45.9,R1153&lt;=123.4),'[1]Pricing Schedule'!$F$96+('[1]Pricing Schedule'!$F$97*M1153),
IF(AND(I1153=110000,R1153&gt;123.4,R1153&lt;=168.2,M1153&lt;=10),'[1]Pricing Schedule'!$F$103+('[1]Pricing Schedule'!$F$105*M1153),
IF(AND(I1153=110000,R1153&gt;123.4,R1153&lt;=168.2,M1153&gt;10),'[1]Pricing Schedule'!$F$111+('[1]Pricing Schedule'!$F$113*M1153),
IF(AND(I1153=110000,R1153&gt;168.2,R1153&lt;=336.4,M1153&lt;=10),('[1]Pricing Schedule'!$F$103+('[1]Pricing Schedule'!$F$105*M1153))*2,
IF(AND(I1153=110000,R1153&gt;168.2,R1153&lt;=336.4,M1153&gt;10),('[1]Pricing Schedule'!$F$111+('[1]Pricing Schedule'!$F$113*M1153))*2,
IF(AND(I1153=110000,R1153&gt;336.4,R1153&lt;=504.6,M1153&lt;=10),('[1]Pricing Schedule'!$F$103+('[1]Pricing Schedule'!$F$105*M1153))*3,
IF(AND(I1153=110000,R1153&gt;336.4,R1153&lt;=504.6,M1153&gt;10),('[1]Pricing Schedule'!$F$111+('[1]Pricing Schedule'!$F$113*M1153))*3,
IF(AND(I1153=110000,R1153&gt;504.6,R1153&lt;=672.8,M1153&lt;=10),('[1]Pricing Schedule'!$F$103+('[1]Pricing Schedule'!$F$105*M1153))*4,
IF(AND(I1153=110000,R1153&gt;504.6,R1153&lt;=672.8,M1153&gt;10),('[1]Pricing Schedule'!$F$111+('[1]Pricing Schedule'!$F$113*M1153))*4,
IF(AND(I1153=110000,R1153&gt;672.8,R1153&lt;=841,M1153&lt;=10),('[1]Pricing Schedule'!$F$103+('[1]Pricing Schedule'!$F$105*M1153))*5,
IF(AND(I1153=110000,R1153&gt;672.8,R1153&lt;=841,M1153&gt;10),('[1]Pricing Schedule'!$F$111+('[1]Pricing Schedule'!$F$113*M1153))*5,
IF(AND(I1153=110000,R1153&gt;672.8,R1153&lt;=841,M1153&lt;=10),('[1]Pricing Schedule'!$F$103+('[1]Pricing Schedule'!$F$105*M1153))*5,
IF(AND(I1153=110000,R1153&gt;672.8,R1153&lt;=841,M1153&gt;10),('[1]Pricing Schedule'!$F$111+('[1]Pricing Schedule'!$F$113*M1153))*5,
IF(AND(I1153=110000,R1153&gt;1345.6,R1153&lt;=1513.8,M1153&lt;=10),('[1]Pricing Schedule'!$F$103+('[1]Pricing Schedule'!$F$105*M1153))*9,
IF(AND(I1153=110000,R1153&gt;1345.6,R1153&lt;=1513.8,M1153&gt;10),('[1]Pricing Schedule'!$F$111+('[1]Pricing Schedule'!$F$113*M1153))*9,
9999999999)))))))))))))))))))))))))))))))))))))))</f>
        <v>1597940</v>
      </c>
      <c r="T1153" s="21">
        <f>IF(AND(I1153=38000,R1153&lt;=4.5,M1153&gt;8),'[1]Pricing Schedule'!$J$9,
IF(AND(I1153=38000,R1153&lt;=4.5,M1153&lt;=8),'[1]Pricing Schedule'!$J$36,
IF(AND(I1153=38000,R1153&gt;4.5,R1153&lt;=9,M1153&gt;8),'[1]Pricing Schedule'!$J$18,
IF(AND(I1153=38000,R1153&gt;4.5,R1153&lt;=9,M1153&lt;=8),'[1]Pricing Schedule'!$J$36,
IF(AND(I1153=38000,R1153&gt;9,R1153&lt;=12.8,M1153&gt;8),'[1]Pricing Schedule'!$J$27,
IF(AND(I1153=38000,R1153&gt;9,R1153&lt;=12.8,M1153&lt;=8),'[1]Pricing Schedule'!$J$36,
IF(AND(I1153=38000,R1153&gt;12.8,R1153&lt;=22.8),'[1]Pricing Schedule'!$J$36,
IF(AND(I1153=38000,R1153&gt;22.8,R1153&lt;=30.2),'[1]Pricing Schedule'!$J$45,
IF(AND(I1153=38000,R1153&gt;30.2,R1153&lt;=45.9),'[1]Pricing Schedule'!$J$54,
IF(AND(I1153=38000,R1153&gt;45.9,R1153&lt;=123.4),'[1]Pricing Schedule'!$J$97,
IF(AND(I1153=38000,R1153&gt;123.4,R1153&lt;=168.2,M1153&lt;=10),'[1]Pricing Schedule'!$J$105,
IF(AND(I1153=38000,R1153&gt;123.4,R1153&lt;=168.2,M1153&gt;10),'[1]Pricing Schedule'!$J$113,
IF(AND(I1153=38000,R1153&gt;168.2,R1153&lt;=336.4,M1153&lt;=10),('[1]Pricing Schedule'!$J$105),
IF(AND(I1153=38000,R1153&gt;168.2,R1153&lt;=336.4,M1153&gt;10),('[1]Pricing Schedule'!$J$113),
IF(AND(I1153=38000,R1153&gt;336.4,R1153&lt;=504.6,M1153&lt;=10),('[1]Pricing Schedule'!$J$105),
IF(AND(I1153=38000,R1153&gt;336.4,R1153&lt;=504.6,M1153&gt;10),('[1]Pricing Schedule'!$J$113),
IF(AND(I1153=38000,R1153&gt;504.6,R1153&lt;=672.8,M1153&lt;=10),('[1]Pricing Schedule'!$J$105),
IF(AND(I1153=38000,R1153&gt;504.6,R1153&lt;=672.8,M1153&gt;10),('[1]Pricing Schedule'!$J$113),
IF(AND(I1153=110000,R1153&lt;=12.8,M1153&gt;2),'[1]Pricing Schedule'!$J$63,
IF(AND(I1153=110000,R1153&lt;=12.8,M1153&lt;=2),'[1]Pricing Schedule'!$J$97,
IF(AND(I1153=110000,R1153&gt;12.8,R1153&lt;=22.8,M1153&gt;3),'[1]Pricing Schedule'!$J$72,
IF(AND(I1153=110000,R1153&gt;12.8,R1153&lt;=22.8,M1153&lt;=3),'[1]Pricing Schedule'!$J$97,
IF(AND(I1153=110000,R1153&gt;22.8,R1153&lt;=30.2),'[1]Pricing Schedule'!$J$81,
IF(AND(I1153=110000,R1153&gt;30.2,R1153&lt;=45.9),'[1]Pricing Schedule'!$J$90,
IF(AND(I1153=110000,R1153&gt;45.9,R1153&lt;=123.4),'[1]Pricing Schedule'!$J$97,
IF(AND(I1153=110000,R1153&gt;123.4,R1153&lt;=168.2,M1153&lt;=10),'[1]Pricing Schedule'!$J$105,
IF(AND(I1153=110000,R1153&gt;123.4,R1153&lt;=168.2,M1153&gt;10),'[1]Pricing Schedule'!$J$113,
IF(AND(I1153=110000,R1153&gt;168.2,R1153&lt;=336.2,M1153&lt;=10),('[1]Pricing Schedule'!$J$105),
IF(AND(I1153=110000,R1153&gt;168.2,R1153&lt;=336.2,M1153&gt;10),('[1]Pricing Schedule'!$J$113),
IF(AND(I1153=110000,R1153&gt;336.4,R1153&lt;=504.6,M1153&lt;=10),('[1]Pricing Schedule'!$J$105),
IF(AND(I1153=110000,R1153&gt;336.4,R1153&lt;=504.6,M1153&gt;10),('[1]Pricing Schedule'!$J$113),
IF(AND(I1153=110000,R1153&gt;504.6,R1153&lt;=672.8,M1153&lt;=10),('[1]Pricing Schedule'!$J$105),
IF(AND(I1153=110000,R1153&gt;504.6,R1153&lt;=672.8,M1153&gt;10),('[1]Pricing Schedule'!$J$113),
IF(AND(I1153=110000,R1153&gt;672.8,R1153&lt;=841,M1153&lt;=10),('[1]Pricing Schedule'!$J$105),
IF(AND(I1153=110000,R1153&gt;672.8,R1153&lt;=841,M1153&gt;10),('[1]Pricing Schedule'!$J$113),
IF(AND(I1153=110000,R1153&gt;1682,R1153&lt;=1850.2,M1153&lt;=10),('[1]Pricing Schedule'!$J$105),
IF(AND(I1153=110000,R1153&gt;1682,R1153&lt;=1850.2,M1153&gt;10),('[1]Pricing Schedule'!$J$113),
IF(AND(I1153=110000,R1153&gt;2018.4,R1153&lt;=2186.6,M1153&lt;=10),('[1]Pricing Schedule'!$J$105),
IF(AND(I1153=110000,R1153&gt;2018.4,R1153&lt;=2186.6,M1153&gt;10),('[1]Pricing Schedule'!$J$113),999999999)))))))))))))))))))))))))))))))))))))))</f>
        <v>1</v>
      </c>
      <c r="U1153" s="40">
        <f t="shared" si="108"/>
        <v>380461.90476190473</v>
      </c>
      <c r="V1153" s="41">
        <f t="shared" si="109"/>
        <v>2.6283840444572388</v>
      </c>
      <c r="Y1153" s="23">
        <v>636</v>
      </c>
      <c r="Z1153" s="23">
        <v>178</v>
      </c>
      <c r="AD1153" s="13"/>
      <c r="AE1153" s="13"/>
      <c r="AF1153" s="13"/>
      <c r="AR1153" s="35"/>
    </row>
    <row r="1154" spans="1:44">
      <c r="A1154" s="23">
        <v>1155</v>
      </c>
      <c r="B1154" s="23">
        <v>1155</v>
      </c>
      <c r="C1154" s="23" t="s">
        <v>1690</v>
      </c>
      <c r="D1154" s="23" t="s">
        <v>141</v>
      </c>
      <c r="E1154" s="23" t="s">
        <v>141</v>
      </c>
      <c r="F1154" s="23" t="s">
        <v>146</v>
      </c>
      <c r="G1154" s="23" t="s">
        <v>147</v>
      </c>
      <c r="H1154" s="23" t="s">
        <v>113</v>
      </c>
      <c r="I1154" s="13">
        <v>38000</v>
      </c>
      <c r="J1154" s="13">
        <v>38000</v>
      </c>
      <c r="K1154" s="23" t="s">
        <v>119</v>
      </c>
      <c r="L1154" s="24">
        <v>1.5229999999999999</v>
      </c>
      <c r="M1154" s="37">
        <f t="shared" ref="M1154:M1217" si="110">ROUNDUP(L1154,0)</f>
        <v>2</v>
      </c>
      <c r="N1154" s="24">
        <v>0.29899999999999999</v>
      </c>
      <c r="O1154" s="13">
        <v>3</v>
      </c>
      <c r="P1154" s="36">
        <f t="shared" ref="P1154:P1217" si="111">IF(AND(O1154=1,N1154&gt;$AJ$2),N1154*$AQ$2,
IF(AND(O1154=1,N1154&lt;=$AJ$2),N1154,
IF(AND(O1154=2,N1154&gt;$AJ$3),N1154*$AQ$3,
IF(AND(O1154=2,N1154&lt;=$AJ$3),N1154,
IF(AND(O1154=3,N1154&gt;$AJ$4),N1154*$AQ$4,
IF(AND(O1154=3,N1154&lt;=$AJ$4),N1154,99999))))))</f>
        <v>0.29899999999999999</v>
      </c>
      <c r="Q1154" s="38">
        <f t="shared" ref="Q1154:Q1217" si="112">IF(AND(O1154=1,P1154&lt;$AJ$2),$AP$2,
IF(AND(O1154=1,P1154&gt;=$AJ$2,P1154&lt;$AL$2),$AP$2*2,
IF(AND(O1154=1,P1154&gt;=$AL$2),((FLOOR(P1154,$AK$2))/$AK$2)*$AP$2,
IF(AND(O1154=2,P1154&lt;$AJ$3),$AP$3,
IF(AND(O1154=2,P1154&gt;=$AJ$3,P1154&lt;$AL$3),$AP$3*2,
IF(AND(O1154=2,P1154&gt;=$AL$3),((FLOOR(P1154,$AK$3))/$AK$3)*$AP$3,
IF(AND(O1154=3,P1154&lt;$AJ$4),$AP$4,
IF(AND(O1154=3,P1154&gt;=$AJ$4,P1154&lt;$AL$4),$AP$4*2,
IF(AND(O1154=3,P1154&gt;=$AL$4),((FLOOR(P1154,$AK$4))/$AK$4)*$AP$4,9999999)))))))))</f>
        <v>4.2</v>
      </c>
      <c r="R1154" s="37">
        <f t="shared" ref="R1154:R1217" si="113">Q1154</f>
        <v>4.2</v>
      </c>
      <c r="S1154" s="39">
        <f>IF(AND(I1154=38000,R1154&lt;=4.5,M1154&gt;8),'[1]Pricing Schedule'!$F$8+('[1]Pricing Schedule'!$F$9*M1154),
IF(AND(I1154=38000,R1154&lt;=4.5,M1154&lt;=8),'[1]Pricing Schedule'!$F$34+('[1]Pricing Schedule'!$F$36*M1154),
IF(AND(I1154=38000,R1154&gt;4.5,R1154&lt;=9,M1154&gt;8),'[1]Pricing Schedule'!$F$17+('[1]Pricing Schedule'!$F$18*M1154),
IF(AND(I1154=38000,R1154&gt;4.5,R1154&lt;=9,M1154&lt;=8),'[1]Pricing Schedule'!$F$34+('[1]Pricing Schedule'!$F$36*M1154),
IF(AND(I1154=38000,R1154&gt;9,R1154&lt;=12.8,M1154&gt;8),'[1]Pricing Schedule'!$F$26+('[1]Pricing Schedule'!$F$27*M1154),
IF(AND(I1154=38000,R1154&gt;9,R1154&lt;=12.8,M1154&lt;=8),'[1]Pricing Schedule'!$F$34+('[1]Pricing Schedule'!$F$36*M1154),
IF(AND(I1154=38000,R1154&gt;12.8,R1154&lt;=22.8),'[1]Pricing Schedule'!$F$34+('[1]Pricing Schedule'!$F$36*M1154),
IF(AND(I1154=38000,R1154&gt;22.8,R1154&lt;=30.2),'[1]Pricing Schedule'!$F$43+('[1]Pricing Schedule'!$F$45*M1154),
IF(AND(I1154=38000,R1154&gt;30.2,R1154&lt;=45.9),'[1]Pricing Schedule'!$F$52+('[1]Pricing Schedule'!$F$54*M1154),
IF(AND(I1154=38000,R1154&gt;45.9,R1154&lt;=123.4),'[1]Pricing Schedule'!$F$96+('[1]Pricing Schedule'!$F$97*M1154),
IF(AND(I1154=38000,R1154&gt;123.4,R1154&lt;=168.2,M1154&lt;=10),'[1]Pricing Schedule'!$F$103+('[1]Pricing Schedule'!$F$105*M1154),
IF(AND(I1154=38000,R1154&gt;123.4,R1154&lt;=168.2,M1154&gt;10),'[1]Pricing Schedule'!$F$111+('[1]Pricing Schedule'!$F$113*M1154),
IF(AND(I1154=38000,R1154&gt;157.4,R1154&lt;=336.4,M1154&lt;=10),('[1]Pricing Schedule'!$F$103+('[1]Pricing Schedule'!$F$105*M1154))*2,
IF(AND(I1154=38000,R1154&gt;157.4,R1154&lt;=336.4,M1154&gt;10),('[1]Pricing Schedule'!$F$111+('[1]Pricing Schedule'!$F$113*M1154))*2,
IF(AND(I1154=38000,R1154&gt;314.8,R1154&lt;=504.6,M1154&lt;=10),('[1]Pricing Schedule'!$F$103+('[1]Pricing Schedule'!$F$105*M1154))*3,
IF(AND(I1154=38000,R1154&gt;314.8,R1154&lt;=504.6,M1154&gt;10),('[1]Pricing Schedule'!$F$111+('[1]Pricing Schedule'!$F$113*M1154))*3,
IF(AND(I1154=38000,R1154&gt;472.2,R1154&lt;=672.8,M1154&lt;=10),('[1]Pricing Schedule'!$F$103+('[1]Pricing Schedule'!$F$105*M1154))*4,
IF(AND(I1154=38000,R1154&gt;472.2,R1154&lt;=672.8,M1154&gt;10),('[1]Pricing Schedule'!$F$111+('[1]Pricing Schedule'!$F$113*M1154))*4,
IF(AND(I1154=110000,R1154&lt;=12.8,M1154&gt;2),'[1]Pricing Schedule'!$F$62+('[1]Pricing Schedule'!$F$63*M1154),
IF(AND(I1154=110000,R1154&lt;=12.8,M1154&lt;=2),'[1]Pricing Schedule'!$F$96+('[1]Pricing Schedule'!$F$97*M1154),
IF(AND(I1154=110000,R1154&gt;12.8,R1154&lt;=22.8,M1154&gt;3),'[1]Pricing Schedule'!$F$71+('[1]Pricing Schedule'!$F$72*M1154),
IF(AND(I1154=110000,R1154&gt;12.8,R1154&lt;=22.8,M1154&lt;=3),'[1]Pricing Schedule'!$F$96+('[1]Pricing Schedule'!$F$97*M1154),
IF(AND(I1154=110000,R1154&gt;22.8,R1154&lt;=30.2),'[1]Pricing Schedule'!$F$80+('[1]Pricing Schedule'!$F$81*M1154),
IF(AND(I1154=110000,R1154&gt;30.2,R1154&lt;=45.9),'[1]Pricing Schedule'!$F$89+('[1]Pricing Schedule'!$F$90*M1154),
IF(AND(I1154=110000,R1154&gt;45.9,R1154&lt;=123.4),'[1]Pricing Schedule'!$F$96+('[1]Pricing Schedule'!$F$97*M1154),
IF(AND(I1154=110000,R1154&gt;123.4,R1154&lt;=168.2,M1154&lt;=10),'[1]Pricing Schedule'!$F$103+('[1]Pricing Schedule'!$F$105*M1154),
IF(AND(I1154=110000,R1154&gt;123.4,R1154&lt;=168.2,M1154&gt;10),'[1]Pricing Schedule'!$F$111+('[1]Pricing Schedule'!$F$113*M1154),
IF(AND(I1154=110000,R1154&gt;168.2,R1154&lt;=336.4,M1154&lt;=10),('[1]Pricing Schedule'!$F$103+('[1]Pricing Schedule'!$F$105*M1154))*2,
IF(AND(I1154=110000,R1154&gt;168.2,R1154&lt;=336.4,M1154&gt;10),('[1]Pricing Schedule'!$F$111+('[1]Pricing Schedule'!$F$113*M1154))*2,
IF(AND(I1154=110000,R1154&gt;336.4,R1154&lt;=504.6,M1154&lt;=10),('[1]Pricing Schedule'!$F$103+('[1]Pricing Schedule'!$F$105*M1154))*3,
IF(AND(I1154=110000,R1154&gt;336.4,R1154&lt;=504.6,M1154&gt;10),('[1]Pricing Schedule'!$F$111+('[1]Pricing Schedule'!$F$113*M1154))*3,
IF(AND(I1154=110000,R1154&gt;504.6,R1154&lt;=672.8,M1154&lt;=10),('[1]Pricing Schedule'!$F$103+('[1]Pricing Schedule'!$F$105*M1154))*4,
IF(AND(I1154=110000,R1154&gt;504.6,R1154&lt;=672.8,M1154&gt;10),('[1]Pricing Schedule'!$F$111+('[1]Pricing Schedule'!$F$113*M1154))*4,
IF(AND(I1154=110000,R1154&gt;672.8,R1154&lt;=841,M1154&lt;=10),('[1]Pricing Schedule'!$F$103+('[1]Pricing Schedule'!$F$105*M1154))*5,
IF(AND(I1154=110000,R1154&gt;672.8,R1154&lt;=841,M1154&gt;10),('[1]Pricing Schedule'!$F$111+('[1]Pricing Schedule'!$F$113*M1154))*5,
IF(AND(I1154=110000,R1154&gt;672.8,R1154&lt;=841,M1154&lt;=10),('[1]Pricing Schedule'!$F$103+('[1]Pricing Schedule'!$F$105*M1154))*5,
IF(AND(I1154=110000,R1154&gt;672.8,R1154&lt;=841,M1154&gt;10),('[1]Pricing Schedule'!$F$111+('[1]Pricing Schedule'!$F$113*M1154))*5,
IF(AND(I1154=110000,R1154&gt;1345.6,R1154&lt;=1513.8,M1154&lt;=10),('[1]Pricing Schedule'!$F$103+('[1]Pricing Schedule'!$F$105*M1154))*9,
IF(AND(I1154=110000,R1154&gt;1345.6,R1154&lt;=1513.8,M1154&gt;10),('[1]Pricing Schedule'!$F$111+('[1]Pricing Schedule'!$F$113*M1154))*9,
9999999999)))))))))))))))))))))))))))))))))))))))</f>
        <v>488330</v>
      </c>
      <c r="T1154" s="21">
        <f>IF(AND(I1154=38000,R1154&lt;=4.5,M1154&gt;8),'[1]Pricing Schedule'!$J$9,
IF(AND(I1154=38000,R1154&lt;=4.5,M1154&lt;=8),'[1]Pricing Schedule'!$J$36,
IF(AND(I1154=38000,R1154&gt;4.5,R1154&lt;=9,M1154&gt;8),'[1]Pricing Schedule'!$J$18,
IF(AND(I1154=38000,R1154&gt;4.5,R1154&lt;=9,M1154&lt;=8),'[1]Pricing Schedule'!$J$36,
IF(AND(I1154=38000,R1154&gt;9,R1154&lt;=12.8,M1154&gt;8),'[1]Pricing Schedule'!$J$27,
IF(AND(I1154=38000,R1154&gt;9,R1154&lt;=12.8,M1154&lt;=8),'[1]Pricing Schedule'!$J$36,
IF(AND(I1154=38000,R1154&gt;12.8,R1154&lt;=22.8),'[1]Pricing Schedule'!$J$36,
IF(AND(I1154=38000,R1154&gt;22.8,R1154&lt;=30.2),'[1]Pricing Schedule'!$J$45,
IF(AND(I1154=38000,R1154&gt;30.2,R1154&lt;=45.9),'[1]Pricing Schedule'!$J$54,
IF(AND(I1154=38000,R1154&gt;45.9,R1154&lt;=123.4),'[1]Pricing Schedule'!$J$97,
IF(AND(I1154=38000,R1154&gt;123.4,R1154&lt;=168.2,M1154&lt;=10),'[1]Pricing Schedule'!$J$105,
IF(AND(I1154=38000,R1154&gt;123.4,R1154&lt;=168.2,M1154&gt;10),'[1]Pricing Schedule'!$J$113,
IF(AND(I1154=38000,R1154&gt;168.2,R1154&lt;=336.4,M1154&lt;=10),('[1]Pricing Schedule'!$J$105),
IF(AND(I1154=38000,R1154&gt;168.2,R1154&lt;=336.4,M1154&gt;10),('[1]Pricing Schedule'!$J$113),
IF(AND(I1154=38000,R1154&gt;336.4,R1154&lt;=504.6,M1154&lt;=10),('[1]Pricing Schedule'!$J$105),
IF(AND(I1154=38000,R1154&gt;336.4,R1154&lt;=504.6,M1154&gt;10),('[1]Pricing Schedule'!$J$113),
IF(AND(I1154=38000,R1154&gt;504.6,R1154&lt;=672.8,M1154&lt;=10),('[1]Pricing Schedule'!$J$105),
IF(AND(I1154=38000,R1154&gt;504.6,R1154&lt;=672.8,M1154&gt;10),('[1]Pricing Schedule'!$J$113),
IF(AND(I1154=110000,R1154&lt;=12.8,M1154&gt;2),'[1]Pricing Schedule'!$J$63,
IF(AND(I1154=110000,R1154&lt;=12.8,M1154&lt;=2),'[1]Pricing Schedule'!$J$97,
IF(AND(I1154=110000,R1154&gt;12.8,R1154&lt;=22.8,M1154&gt;3),'[1]Pricing Schedule'!$J$72,
IF(AND(I1154=110000,R1154&gt;12.8,R1154&lt;=22.8,M1154&lt;=3),'[1]Pricing Schedule'!$J$97,
IF(AND(I1154=110000,R1154&gt;22.8,R1154&lt;=30.2),'[1]Pricing Schedule'!$J$81,
IF(AND(I1154=110000,R1154&gt;30.2,R1154&lt;=45.9),'[1]Pricing Schedule'!$J$90,
IF(AND(I1154=110000,R1154&gt;45.9,R1154&lt;=123.4),'[1]Pricing Schedule'!$J$97,
IF(AND(I1154=110000,R1154&gt;123.4,R1154&lt;=168.2,M1154&lt;=10),'[1]Pricing Schedule'!$J$105,
IF(AND(I1154=110000,R1154&gt;123.4,R1154&lt;=168.2,M1154&gt;10),'[1]Pricing Schedule'!$J$113,
IF(AND(I1154=110000,R1154&gt;168.2,R1154&lt;=336.2,M1154&lt;=10),('[1]Pricing Schedule'!$J$105),
IF(AND(I1154=110000,R1154&gt;168.2,R1154&lt;=336.2,M1154&gt;10),('[1]Pricing Schedule'!$J$113),
IF(AND(I1154=110000,R1154&gt;336.4,R1154&lt;=504.6,M1154&lt;=10),('[1]Pricing Schedule'!$J$105),
IF(AND(I1154=110000,R1154&gt;336.4,R1154&lt;=504.6,M1154&gt;10),('[1]Pricing Schedule'!$J$113),
IF(AND(I1154=110000,R1154&gt;504.6,R1154&lt;=672.8,M1154&lt;=10),('[1]Pricing Schedule'!$J$105),
IF(AND(I1154=110000,R1154&gt;504.6,R1154&lt;=672.8,M1154&gt;10),('[1]Pricing Schedule'!$J$113),
IF(AND(I1154=110000,R1154&gt;672.8,R1154&lt;=841,M1154&lt;=10),('[1]Pricing Schedule'!$J$105),
IF(AND(I1154=110000,R1154&gt;672.8,R1154&lt;=841,M1154&gt;10),('[1]Pricing Schedule'!$J$113),
IF(AND(I1154=110000,R1154&gt;1682,R1154&lt;=1850.2,M1154&lt;=10),('[1]Pricing Schedule'!$J$105),
IF(AND(I1154=110000,R1154&gt;1682,R1154&lt;=1850.2,M1154&gt;10),('[1]Pricing Schedule'!$J$113),
IF(AND(I1154=110000,R1154&gt;2018.4,R1154&lt;=2186.6,M1154&lt;=10),('[1]Pricing Schedule'!$J$105),
IF(AND(I1154=110000,R1154&gt;2018.4,R1154&lt;=2186.6,M1154&gt;10),('[1]Pricing Schedule'!$J$113),999999999)))))))))))))))))))))))))))))))))))))))</f>
        <v>4</v>
      </c>
      <c r="U1154" s="40">
        <f t="shared" ref="U1154:U1217" si="114">S1154/R1154</f>
        <v>116269.04761904762</v>
      </c>
      <c r="V1154" s="41">
        <f t="shared" ref="V1154:V1217" si="115">(R1154*1000000)/S1154</f>
        <v>8.6007413019884087</v>
      </c>
      <c r="Y1154" s="23">
        <v>170</v>
      </c>
      <c r="Z1154" s="23">
        <v>597</v>
      </c>
      <c r="AD1154" s="13"/>
      <c r="AE1154" s="13"/>
      <c r="AF1154" s="13"/>
      <c r="AR1154" s="35"/>
    </row>
    <row r="1155" spans="1:44">
      <c r="A1155" s="23">
        <v>1156</v>
      </c>
      <c r="B1155" s="23">
        <v>1156</v>
      </c>
      <c r="C1155" s="23" t="s">
        <v>1691</v>
      </c>
      <c r="D1155" s="23" t="s">
        <v>318</v>
      </c>
      <c r="E1155" s="23" t="s">
        <v>318</v>
      </c>
      <c r="F1155" s="23" t="s">
        <v>1692</v>
      </c>
      <c r="G1155" s="23" t="s">
        <v>1693</v>
      </c>
      <c r="H1155" s="23" t="s">
        <v>113</v>
      </c>
      <c r="I1155" s="13">
        <v>38000</v>
      </c>
      <c r="J1155" s="13">
        <v>38000</v>
      </c>
      <c r="K1155" s="23" t="s">
        <v>119</v>
      </c>
      <c r="L1155" s="24">
        <v>6.3879999999999999</v>
      </c>
      <c r="M1155" s="37">
        <f t="shared" si="110"/>
        <v>7</v>
      </c>
      <c r="N1155" s="24">
        <v>0.16500000000000001</v>
      </c>
      <c r="O1155" s="13">
        <v>3</v>
      </c>
      <c r="P1155" s="36">
        <f t="shared" si="111"/>
        <v>0.16500000000000001</v>
      </c>
      <c r="Q1155" s="38">
        <f t="shared" si="112"/>
        <v>4.2</v>
      </c>
      <c r="R1155" s="37">
        <f t="shared" si="113"/>
        <v>4.2</v>
      </c>
      <c r="S1155" s="39">
        <f>IF(AND(I1155=38000,R1155&lt;=4.5,M1155&gt;8),'[1]Pricing Schedule'!$F$8+('[1]Pricing Schedule'!$F$9*M1155),
IF(AND(I1155=38000,R1155&lt;=4.5,M1155&lt;=8),'[1]Pricing Schedule'!$F$34+('[1]Pricing Schedule'!$F$36*M1155),
IF(AND(I1155=38000,R1155&gt;4.5,R1155&lt;=9,M1155&gt;8),'[1]Pricing Schedule'!$F$17+('[1]Pricing Schedule'!$F$18*M1155),
IF(AND(I1155=38000,R1155&gt;4.5,R1155&lt;=9,M1155&lt;=8),'[1]Pricing Schedule'!$F$34+('[1]Pricing Schedule'!$F$36*M1155),
IF(AND(I1155=38000,R1155&gt;9,R1155&lt;=12.8,M1155&gt;8),'[1]Pricing Schedule'!$F$26+('[1]Pricing Schedule'!$F$27*M1155),
IF(AND(I1155=38000,R1155&gt;9,R1155&lt;=12.8,M1155&lt;=8),'[1]Pricing Schedule'!$F$34+('[1]Pricing Schedule'!$F$36*M1155),
IF(AND(I1155=38000,R1155&gt;12.8,R1155&lt;=22.8),'[1]Pricing Schedule'!$F$34+('[1]Pricing Schedule'!$F$36*M1155),
IF(AND(I1155=38000,R1155&gt;22.8,R1155&lt;=30.2),'[1]Pricing Schedule'!$F$43+('[1]Pricing Schedule'!$F$45*M1155),
IF(AND(I1155=38000,R1155&gt;30.2,R1155&lt;=45.9),'[1]Pricing Schedule'!$F$52+('[1]Pricing Schedule'!$F$54*M1155),
IF(AND(I1155=38000,R1155&gt;45.9,R1155&lt;=123.4),'[1]Pricing Schedule'!$F$96+('[1]Pricing Schedule'!$F$97*M1155),
IF(AND(I1155=38000,R1155&gt;123.4,R1155&lt;=168.2,M1155&lt;=10),'[1]Pricing Schedule'!$F$103+('[1]Pricing Schedule'!$F$105*M1155),
IF(AND(I1155=38000,R1155&gt;123.4,R1155&lt;=168.2,M1155&gt;10),'[1]Pricing Schedule'!$F$111+('[1]Pricing Schedule'!$F$113*M1155),
IF(AND(I1155=38000,R1155&gt;157.4,R1155&lt;=336.4,M1155&lt;=10),('[1]Pricing Schedule'!$F$103+('[1]Pricing Schedule'!$F$105*M1155))*2,
IF(AND(I1155=38000,R1155&gt;157.4,R1155&lt;=336.4,M1155&gt;10),('[1]Pricing Schedule'!$F$111+('[1]Pricing Schedule'!$F$113*M1155))*2,
IF(AND(I1155=38000,R1155&gt;314.8,R1155&lt;=504.6,M1155&lt;=10),('[1]Pricing Schedule'!$F$103+('[1]Pricing Schedule'!$F$105*M1155))*3,
IF(AND(I1155=38000,R1155&gt;314.8,R1155&lt;=504.6,M1155&gt;10),('[1]Pricing Schedule'!$F$111+('[1]Pricing Schedule'!$F$113*M1155))*3,
IF(AND(I1155=38000,R1155&gt;472.2,R1155&lt;=672.8,M1155&lt;=10),('[1]Pricing Schedule'!$F$103+('[1]Pricing Schedule'!$F$105*M1155))*4,
IF(AND(I1155=38000,R1155&gt;472.2,R1155&lt;=672.8,M1155&gt;10),('[1]Pricing Schedule'!$F$111+('[1]Pricing Schedule'!$F$113*M1155))*4,
IF(AND(I1155=110000,R1155&lt;=12.8,M1155&gt;2),'[1]Pricing Schedule'!$F$62+('[1]Pricing Schedule'!$F$63*M1155),
IF(AND(I1155=110000,R1155&lt;=12.8,M1155&lt;=2),'[1]Pricing Schedule'!$F$96+('[1]Pricing Schedule'!$F$97*M1155),
IF(AND(I1155=110000,R1155&gt;12.8,R1155&lt;=22.8,M1155&gt;3),'[1]Pricing Schedule'!$F$71+('[1]Pricing Schedule'!$F$72*M1155),
IF(AND(I1155=110000,R1155&gt;12.8,R1155&lt;=22.8,M1155&lt;=3),'[1]Pricing Schedule'!$F$96+('[1]Pricing Schedule'!$F$97*M1155),
IF(AND(I1155=110000,R1155&gt;22.8,R1155&lt;=30.2),'[1]Pricing Schedule'!$F$80+('[1]Pricing Schedule'!$F$81*M1155),
IF(AND(I1155=110000,R1155&gt;30.2,R1155&lt;=45.9),'[1]Pricing Schedule'!$F$89+('[1]Pricing Schedule'!$F$90*M1155),
IF(AND(I1155=110000,R1155&gt;45.9,R1155&lt;=123.4),'[1]Pricing Schedule'!$F$96+('[1]Pricing Schedule'!$F$97*M1155),
IF(AND(I1155=110000,R1155&gt;123.4,R1155&lt;=168.2,M1155&lt;=10),'[1]Pricing Schedule'!$F$103+('[1]Pricing Schedule'!$F$105*M1155),
IF(AND(I1155=110000,R1155&gt;123.4,R1155&lt;=168.2,M1155&gt;10),'[1]Pricing Schedule'!$F$111+('[1]Pricing Schedule'!$F$113*M1155),
IF(AND(I1155=110000,R1155&gt;168.2,R1155&lt;=336.4,M1155&lt;=10),('[1]Pricing Schedule'!$F$103+('[1]Pricing Schedule'!$F$105*M1155))*2,
IF(AND(I1155=110000,R1155&gt;168.2,R1155&lt;=336.4,M1155&gt;10),('[1]Pricing Schedule'!$F$111+('[1]Pricing Schedule'!$F$113*M1155))*2,
IF(AND(I1155=110000,R1155&gt;336.4,R1155&lt;=504.6,M1155&lt;=10),('[1]Pricing Schedule'!$F$103+('[1]Pricing Schedule'!$F$105*M1155))*3,
IF(AND(I1155=110000,R1155&gt;336.4,R1155&lt;=504.6,M1155&gt;10),('[1]Pricing Schedule'!$F$111+('[1]Pricing Schedule'!$F$113*M1155))*3,
IF(AND(I1155=110000,R1155&gt;504.6,R1155&lt;=672.8,M1155&lt;=10),('[1]Pricing Schedule'!$F$103+('[1]Pricing Schedule'!$F$105*M1155))*4,
IF(AND(I1155=110000,R1155&gt;504.6,R1155&lt;=672.8,M1155&gt;10),('[1]Pricing Schedule'!$F$111+('[1]Pricing Schedule'!$F$113*M1155))*4,
IF(AND(I1155=110000,R1155&gt;672.8,R1155&lt;=841,M1155&lt;=10),('[1]Pricing Schedule'!$F$103+('[1]Pricing Schedule'!$F$105*M1155))*5,
IF(AND(I1155=110000,R1155&gt;672.8,R1155&lt;=841,M1155&gt;10),('[1]Pricing Schedule'!$F$111+('[1]Pricing Schedule'!$F$113*M1155))*5,
IF(AND(I1155=110000,R1155&gt;672.8,R1155&lt;=841,M1155&lt;=10),('[1]Pricing Schedule'!$F$103+('[1]Pricing Schedule'!$F$105*M1155))*5,
IF(AND(I1155=110000,R1155&gt;672.8,R1155&lt;=841,M1155&gt;10),('[1]Pricing Schedule'!$F$111+('[1]Pricing Schedule'!$F$113*M1155))*5,
IF(AND(I1155=110000,R1155&gt;1345.6,R1155&lt;=1513.8,M1155&lt;=10),('[1]Pricing Schedule'!$F$103+('[1]Pricing Schedule'!$F$105*M1155))*9,
IF(AND(I1155=110000,R1155&gt;1345.6,R1155&lt;=1513.8,M1155&gt;10),('[1]Pricing Schedule'!$F$111+('[1]Pricing Schedule'!$F$113*M1155))*9,
9999999999)))))))))))))))))))))))))))))))))))))))</f>
        <v>839680</v>
      </c>
      <c r="T1155" s="21">
        <f>IF(AND(I1155=38000,R1155&lt;=4.5,M1155&gt;8),'[1]Pricing Schedule'!$J$9,
IF(AND(I1155=38000,R1155&lt;=4.5,M1155&lt;=8),'[1]Pricing Schedule'!$J$36,
IF(AND(I1155=38000,R1155&gt;4.5,R1155&lt;=9,M1155&gt;8),'[1]Pricing Schedule'!$J$18,
IF(AND(I1155=38000,R1155&gt;4.5,R1155&lt;=9,M1155&lt;=8),'[1]Pricing Schedule'!$J$36,
IF(AND(I1155=38000,R1155&gt;9,R1155&lt;=12.8,M1155&gt;8),'[1]Pricing Schedule'!$J$27,
IF(AND(I1155=38000,R1155&gt;9,R1155&lt;=12.8,M1155&lt;=8),'[1]Pricing Schedule'!$J$36,
IF(AND(I1155=38000,R1155&gt;12.8,R1155&lt;=22.8),'[1]Pricing Schedule'!$J$36,
IF(AND(I1155=38000,R1155&gt;22.8,R1155&lt;=30.2),'[1]Pricing Schedule'!$J$45,
IF(AND(I1155=38000,R1155&gt;30.2,R1155&lt;=45.9),'[1]Pricing Schedule'!$J$54,
IF(AND(I1155=38000,R1155&gt;45.9,R1155&lt;=123.4),'[1]Pricing Schedule'!$J$97,
IF(AND(I1155=38000,R1155&gt;123.4,R1155&lt;=168.2,M1155&lt;=10),'[1]Pricing Schedule'!$J$105,
IF(AND(I1155=38000,R1155&gt;123.4,R1155&lt;=168.2,M1155&gt;10),'[1]Pricing Schedule'!$J$113,
IF(AND(I1155=38000,R1155&gt;168.2,R1155&lt;=336.4,M1155&lt;=10),('[1]Pricing Schedule'!$J$105),
IF(AND(I1155=38000,R1155&gt;168.2,R1155&lt;=336.4,M1155&gt;10),('[1]Pricing Schedule'!$J$113),
IF(AND(I1155=38000,R1155&gt;336.4,R1155&lt;=504.6,M1155&lt;=10),('[1]Pricing Schedule'!$J$105),
IF(AND(I1155=38000,R1155&gt;336.4,R1155&lt;=504.6,M1155&gt;10),('[1]Pricing Schedule'!$J$113),
IF(AND(I1155=38000,R1155&gt;504.6,R1155&lt;=672.8,M1155&lt;=10),('[1]Pricing Schedule'!$J$105),
IF(AND(I1155=38000,R1155&gt;504.6,R1155&lt;=672.8,M1155&gt;10),('[1]Pricing Schedule'!$J$113),
IF(AND(I1155=110000,R1155&lt;=12.8,M1155&gt;2),'[1]Pricing Schedule'!$J$63,
IF(AND(I1155=110000,R1155&lt;=12.8,M1155&lt;=2),'[1]Pricing Schedule'!$J$97,
IF(AND(I1155=110000,R1155&gt;12.8,R1155&lt;=22.8,M1155&gt;3),'[1]Pricing Schedule'!$J$72,
IF(AND(I1155=110000,R1155&gt;12.8,R1155&lt;=22.8,M1155&lt;=3),'[1]Pricing Schedule'!$J$97,
IF(AND(I1155=110000,R1155&gt;22.8,R1155&lt;=30.2),'[1]Pricing Schedule'!$J$81,
IF(AND(I1155=110000,R1155&gt;30.2,R1155&lt;=45.9),'[1]Pricing Schedule'!$J$90,
IF(AND(I1155=110000,R1155&gt;45.9,R1155&lt;=123.4),'[1]Pricing Schedule'!$J$97,
IF(AND(I1155=110000,R1155&gt;123.4,R1155&lt;=168.2,M1155&lt;=10),'[1]Pricing Schedule'!$J$105,
IF(AND(I1155=110000,R1155&gt;123.4,R1155&lt;=168.2,M1155&gt;10),'[1]Pricing Schedule'!$J$113,
IF(AND(I1155=110000,R1155&gt;168.2,R1155&lt;=336.2,M1155&lt;=10),('[1]Pricing Schedule'!$J$105),
IF(AND(I1155=110000,R1155&gt;168.2,R1155&lt;=336.2,M1155&gt;10),('[1]Pricing Schedule'!$J$113),
IF(AND(I1155=110000,R1155&gt;336.4,R1155&lt;=504.6,M1155&lt;=10),('[1]Pricing Schedule'!$J$105),
IF(AND(I1155=110000,R1155&gt;336.4,R1155&lt;=504.6,M1155&gt;10),('[1]Pricing Schedule'!$J$113),
IF(AND(I1155=110000,R1155&gt;504.6,R1155&lt;=672.8,M1155&lt;=10),('[1]Pricing Schedule'!$J$105),
IF(AND(I1155=110000,R1155&gt;504.6,R1155&lt;=672.8,M1155&gt;10),('[1]Pricing Schedule'!$J$113),
IF(AND(I1155=110000,R1155&gt;672.8,R1155&lt;=841,M1155&lt;=10),('[1]Pricing Schedule'!$J$105),
IF(AND(I1155=110000,R1155&gt;672.8,R1155&lt;=841,M1155&gt;10),('[1]Pricing Schedule'!$J$113),
IF(AND(I1155=110000,R1155&gt;1682,R1155&lt;=1850.2,M1155&lt;=10),('[1]Pricing Schedule'!$J$105),
IF(AND(I1155=110000,R1155&gt;1682,R1155&lt;=1850.2,M1155&gt;10),('[1]Pricing Schedule'!$J$113),
IF(AND(I1155=110000,R1155&gt;2018.4,R1155&lt;=2186.6,M1155&lt;=10),('[1]Pricing Schedule'!$J$105),
IF(AND(I1155=110000,R1155&gt;2018.4,R1155&lt;=2186.6,M1155&gt;10),('[1]Pricing Schedule'!$J$113),999999999)))))))))))))))))))))))))))))))))))))))</f>
        <v>4</v>
      </c>
      <c r="U1155" s="40">
        <f t="shared" si="114"/>
        <v>199923.80952380953</v>
      </c>
      <c r="V1155" s="41">
        <f t="shared" si="115"/>
        <v>5.0019054878048781</v>
      </c>
      <c r="Y1155" s="23">
        <v>48</v>
      </c>
      <c r="Z1155" s="23">
        <v>493</v>
      </c>
      <c r="AD1155" s="13"/>
      <c r="AE1155" s="13"/>
      <c r="AF1155" s="13"/>
      <c r="AR1155" s="35"/>
    </row>
    <row r="1156" spans="1:44">
      <c r="A1156" s="23">
        <v>1158</v>
      </c>
      <c r="B1156" s="23">
        <v>1158</v>
      </c>
      <c r="C1156" s="23" t="s">
        <v>1694</v>
      </c>
      <c r="D1156" s="23" t="s">
        <v>110</v>
      </c>
      <c r="E1156" s="23" t="s">
        <v>110</v>
      </c>
      <c r="F1156" s="23" t="s">
        <v>196</v>
      </c>
      <c r="G1156" s="23" t="s">
        <v>197</v>
      </c>
      <c r="H1156" s="23" t="s">
        <v>113</v>
      </c>
      <c r="I1156" s="13">
        <v>38000</v>
      </c>
      <c r="J1156" s="23" t="s">
        <v>119</v>
      </c>
      <c r="K1156" s="13">
        <v>38000</v>
      </c>
      <c r="L1156" s="24">
        <v>8.0939999999999994</v>
      </c>
      <c r="M1156" s="37">
        <f t="shared" si="110"/>
        <v>9</v>
      </c>
      <c r="N1156" s="24">
        <v>0.14599999999999999</v>
      </c>
      <c r="O1156" s="13">
        <v>3</v>
      </c>
      <c r="P1156" s="36">
        <f t="shared" si="111"/>
        <v>0.14599999999999999</v>
      </c>
      <c r="Q1156" s="38">
        <f t="shared" si="112"/>
        <v>4.2</v>
      </c>
      <c r="R1156" s="37">
        <f t="shared" si="113"/>
        <v>4.2</v>
      </c>
      <c r="S1156" s="39">
        <f>IF(AND(I1156=38000,R1156&lt;=4.5,M1156&gt;8),'[1]Pricing Schedule'!$F$8+('[1]Pricing Schedule'!$F$9*M1156),
IF(AND(I1156=38000,R1156&lt;=4.5,M1156&lt;=8),'[1]Pricing Schedule'!$F$34+('[1]Pricing Schedule'!$F$36*M1156),
IF(AND(I1156=38000,R1156&gt;4.5,R1156&lt;=9,M1156&gt;8),'[1]Pricing Schedule'!$F$17+('[1]Pricing Schedule'!$F$18*M1156),
IF(AND(I1156=38000,R1156&gt;4.5,R1156&lt;=9,M1156&lt;=8),'[1]Pricing Schedule'!$F$34+('[1]Pricing Schedule'!$F$36*M1156),
IF(AND(I1156=38000,R1156&gt;9,R1156&lt;=12.8,M1156&gt;8),'[1]Pricing Schedule'!$F$26+('[1]Pricing Schedule'!$F$27*M1156),
IF(AND(I1156=38000,R1156&gt;9,R1156&lt;=12.8,M1156&lt;=8),'[1]Pricing Schedule'!$F$34+('[1]Pricing Schedule'!$F$36*M1156),
IF(AND(I1156=38000,R1156&gt;12.8,R1156&lt;=22.8),'[1]Pricing Schedule'!$F$34+('[1]Pricing Schedule'!$F$36*M1156),
IF(AND(I1156=38000,R1156&gt;22.8,R1156&lt;=30.2),'[1]Pricing Schedule'!$F$43+('[1]Pricing Schedule'!$F$45*M1156),
IF(AND(I1156=38000,R1156&gt;30.2,R1156&lt;=45.9),'[1]Pricing Schedule'!$F$52+('[1]Pricing Schedule'!$F$54*M1156),
IF(AND(I1156=38000,R1156&gt;45.9,R1156&lt;=123.4),'[1]Pricing Schedule'!$F$96+('[1]Pricing Schedule'!$F$97*M1156),
IF(AND(I1156=38000,R1156&gt;123.4,R1156&lt;=168.2,M1156&lt;=10),'[1]Pricing Schedule'!$F$103+('[1]Pricing Schedule'!$F$105*M1156),
IF(AND(I1156=38000,R1156&gt;123.4,R1156&lt;=168.2,M1156&gt;10),'[1]Pricing Schedule'!$F$111+('[1]Pricing Schedule'!$F$113*M1156),
IF(AND(I1156=38000,R1156&gt;157.4,R1156&lt;=336.4,M1156&lt;=10),('[1]Pricing Schedule'!$F$103+('[1]Pricing Schedule'!$F$105*M1156))*2,
IF(AND(I1156=38000,R1156&gt;157.4,R1156&lt;=336.4,M1156&gt;10),('[1]Pricing Schedule'!$F$111+('[1]Pricing Schedule'!$F$113*M1156))*2,
IF(AND(I1156=38000,R1156&gt;314.8,R1156&lt;=504.6,M1156&lt;=10),('[1]Pricing Schedule'!$F$103+('[1]Pricing Schedule'!$F$105*M1156))*3,
IF(AND(I1156=38000,R1156&gt;314.8,R1156&lt;=504.6,M1156&gt;10),('[1]Pricing Schedule'!$F$111+('[1]Pricing Schedule'!$F$113*M1156))*3,
IF(AND(I1156=38000,R1156&gt;472.2,R1156&lt;=672.8,M1156&lt;=10),('[1]Pricing Schedule'!$F$103+('[1]Pricing Schedule'!$F$105*M1156))*4,
IF(AND(I1156=38000,R1156&gt;472.2,R1156&lt;=672.8,M1156&gt;10),('[1]Pricing Schedule'!$F$111+('[1]Pricing Schedule'!$F$113*M1156))*4,
IF(AND(I1156=110000,R1156&lt;=12.8,M1156&gt;2),'[1]Pricing Schedule'!$F$62+('[1]Pricing Schedule'!$F$63*M1156),
IF(AND(I1156=110000,R1156&lt;=12.8,M1156&lt;=2),'[1]Pricing Schedule'!$F$96+('[1]Pricing Schedule'!$F$97*M1156),
IF(AND(I1156=110000,R1156&gt;12.8,R1156&lt;=22.8,M1156&gt;3),'[1]Pricing Schedule'!$F$71+('[1]Pricing Schedule'!$F$72*M1156),
IF(AND(I1156=110000,R1156&gt;12.8,R1156&lt;=22.8,M1156&lt;=3),'[1]Pricing Schedule'!$F$96+('[1]Pricing Schedule'!$F$97*M1156),
IF(AND(I1156=110000,R1156&gt;22.8,R1156&lt;=30.2),'[1]Pricing Schedule'!$F$80+('[1]Pricing Schedule'!$F$81*M1156),
IF(AND(I1156=110000,R1156&gt;30.2,R1156&lt;=45.9),'[1]Pricing Schedule'!$F$89+('[1]Pricing Schedule'!$F$90*M1156),
IF(AND(I1156=110000,R1156&gt;45.9,R1156&lt;=123.4),'[1]Pricing Schedule'!$F$96+('[1]Pricing Schedule'!$F$97*M1156),
IF(AND(I1156=110000,R1156&gt;123.4,R1156&lt;=168.2,M1156&lt;=10),'[1]Pricing Schedule'!$F$103+('[1]Pricing Schedule'!$F$105*M1156),
IF(AND(I1156=110000,R1156&gt;123.4,R1156&lt;=168.2,M1156&gt;10),'[1]Pricing Schedule'!$F$111+('[1]Pricing Schedule'!$F$113*M1156),
IF(AND(I1156=110000,R1156&gt;168.2,R1156&lt;=336.4,M1156&lt;=10),('[1]Pricing Schedule'!$F$103+('[1]Pricing Schedule'!$F$105*M1156))*2,
IF(AND(I1156=110000,R1156&gt;168.2,R1156&lt;=336.4,M1156&gt;10),('[1]Pricing Schedule'!$F$111+('[1]Pricing Schedule'!$F$113*M1156))*2,
IF(AND(I1156=110000,R1156&gt;336.4,R1156&lt;=504.6,M1156&lt;=10),('[1]Pricing Schedule'!$F$103+('[1]Pricing Schedule'!$F$105*M1156))*3,
IF(AND(I1156=110000,R1156&gt;336.4,R1156&lt;=504.6,M1156&gt;10),('[1]Pricing Schedule'!$F$111+('[1]Pricing Schedule'!$F$113*M1156))*3,
IF(AND(I1156=110000,R1156&gt;504.6,R1156&lt;=672.8,M1156&lt;=10),('[1]Pricing Schedule'!$F$103+('[1]Pricing Schedule'!$F$105*M1156))*4,
IF(AND(I1156=110000,R1156&gt;504.6,R1156&lt;=672.8,M1156&gt;10),('[1]Pricing Schedule'!$F$111+('[1]Pricing Schedule'!$F$113*M1156))*4,
IF(AND(I1156=110000,R1156&gt;672.8,R1156&lt;=841,M1156&lt;=10),('[1]Pricing Schedule'!$F$103+('[1]Pricing Schedule'!$F$105*M1156))*5,
IF(AND(I1156=110000,R1156&gt;672.8,R1156&lt;=841,M1156&gt;10),('[1]Pricing Schedule'!$F$111+('[1]Pricing Schedule'!$F$113*M1156))*5,
IF(AND(I1156=110000,R1156&gt;672.8,R1156&lt;=841,M1156&lt;=10),('[1]Pricing Schedule'!$F$103+('[1]Pricing Schedule'!$F$105*M1156))*5,
IF(AND(I1156=110000,R1156&gt;672.8,R1156&lt;=841,M1156&gt;10),('[1]Pricing Schedule'!$F$111+('[1]Pricing Schedule'!$F$113*M1156))*5,
IF(AND(I1156=110000,R1156&gt;1345.6,R1156&lt;=1513.8,M1156&lt;=10),('[1]Pricing Schedule'!$F$103+('[1]Pricing Schedule'!$F$105*M1156))*9,
IF(AND(I1156=110000,R1156&gt;1345.6,R1156&lt;=1513.8,M1156&gt;10),('[1]Pricing Schedule'!$F$111+('[1]Pricing Schedule'!$F$113*M1156))*9,
9999999999)))))))))))))))))))))))))))))))))))))))</f>
        <v>1334440</v>
      </c>
      <c r="T1156" s="21">
        <f>IF(AND(I1156=38000,R1156&lt;=4.5,M1156&gt;8),'[1]Pricing Schedule'!$J$9,
IF(AND(I1156=38000,R1156&lt;=4.5,M1156&lt;=8),'[1]Pricing Schedule'!$J$36,
IF(AND(I1156=38000,R1156&gt;4.5,R1156&lt;=9,M1156&gt;8),'[1]Pricing Schedule'!$J$18,
IF(AND(I1156=38000,R1156&gt;4.5,R1156&lt;=9,M1156&lt;=8),'[1]Pricing Schedule'!$J$36,
IF(AND(I1156=38000,R1156&gt;9,R1156&lt;=12.8,M1156&gt;8),'[1]Pricing Schedule'!$J$27,
IF(AND(I1156=38000,R1156&gt;9,R1156&lt;=12.8,M1156&lt;=8),'[1]Pricing Schedule'!$J$36,
IF(AND(I1156=38000,R1156&gt;12.8,R1156&lt;=22.8),'[1]Pricing Schedule'!$J$36,
IF(AND(I1156=38000,R1156&gt;22.8,R1156&lt;=30.2),'[1]Pricing Schedule'!$J$45,
IF(AND(I1156=38000,R1156&gt;30.2,R1156&lt;=45.9),'[1]Pricing Schedule'!$J$54,
IF(AND(I1156=38000,R1156&gt;45.9,R1156&lt;=123.4),'[1]Pricing Schedule'!$J$97,
IF(AND(I1156=38000,R1156&gt;123.4,R1156&lt;=168.2,M1156&lt;=10),'[1]Pricing Schedule'!$J$105,
IF(AND(I1156=38000,R1156&gt;123.4,R1156&lt;=168.2,M1156&gt;10),'[1]Pricing Schedule'!$J$113,
IF(AND(I1156=38000,R1156&gt;168.2,R1156&lt;=336.4,M1156&lt;=10),('[1]Pricing Schedule'!$J$105),
IF(AND(I1156=38000,R1156&gt;168.2,R1156&lt;=336.4,M1156&gt;10),('[1]Pricing Schedule'!$J$113),
IF(AND(I1156=38000,R1156&gt;336.4,R1156&lt;=504.6,M1156&lt;=10),('[1]Pricing Schedule'!$J$105),
IF(AND(I1156=38000,R1156&gt;336.4,R1156&lt;=504.6,M1156&gt;10),('[1]Pricing Schedule'!$J$113),
IF(AND(I1156=38000,R1156&gt;504.6,R1156&lt;=672.8,M1156&lt;=10),('[1]Pricing Schedule'!$J$105),
IF(AND(I1156=38000,R1156&gt;504.6,R1156&lt;=672.8,M1156&gt;10),('[1]Pricing Schedule'!$J$113),
IF(AND(I1156=110000,R1156&lt;=12.8,M1156&gt;2),'[1]Pricing Schedule'!$J$63,
IF(AND(I1156=110000,R1156&lt;=12.8,M1156&lt;=2),'[1]Pricing Schedule'!$J$97,
IF(AND(I1156=110000,R1156&gt;12.8,R1156&lt;=22.8,M1156&gt;3),'[1]Pricing Schedule'!$J$72,
IF(AND(I1156=110000,R1156&gt;12.8,R1156&lt;=22.8,M1156&lt;=3),'[1]Pricing Schedule'!$J$97,
IF(AND(I1156=110000,R1156&gt;22.8,R1156&lt;=30.2),'[1]Pricing Schedule'!$J$81,
IF(AND(I1156=110000,R1156&gt;30.2,R1156&lt;=45.9),'[1]Pricing Schedule'!$J$90,
IF(AND(I1156=110000,R1156&gt;45.9,R1156&lt;=123.4),'[1]Pricing Schedule'!$J$97,
IF(AND(I1156=110000,R1156&gt;123.4,R1156&lt;=168.2,M1156&lt;=10),'[1]Pricing Schedule'!$J$105,
IF(AND(I1156=110000,R1156&gt;123.4,R1156&lt;=168.2,M1156&gt;10),'[1]Pricing Schedule'!$J$113,
IF(AND(I1156=110000,R1156&gt;168.2,R1156&lt;=336.2,M1156&lt;=10),('[1]Pricing Schedule'!$J$105),
IF(AND(I1156=110000,R1156&gt;168.2,R1156&lt;=336.2,M1156&gt;10),('[1]Pricing Schedule'!$J$113),
IF(AND(I1156=110000,R1156&gt;336.4,R1156&lt;=504.6,M1156&lt;=10),('[1]Pricing Schedule'!$J$105),
IF(AND(I1156=110000,R1156&gt;336.4,R1156&lt;=504.6,M1156&gt;10),('[1]Pricing Schedule'!$J$113),
IF(AND(I1156=110000,R1156&gt;504.6,R1156&lt;=672.8,M1156&lt;=10),('[1]Pricing Schedule'!$J$105),
IF(AND(I1156=110000,R1156&gt;504.6,R1156&lt;=672.8,M1156&gt;10),('[1]Pricing Schedule'!$J$113),
IF(AND(I1156=110000,R1156&gt;672.8,R1156&lt;=841,M1156&lt;=10),('[1]Pricing Schedule'!$J$105),
IF(AND(I1156=110000,R1156&gt;672.8,R1156&lt;=841,M1156&gt;10),('[1]Pricing Schedule'!$J$113),
IF(AND(I1156=110000,R1156&gt;1682,R1156&lt;=1850.2,M1156&lt;=10),('[1]Pricing Schedule'!$J$105),
IF(AND(I1156=110000,R1156&gt;1682,R1156&lt;=1850.2,M1156&gt;10),('[1]Pricing Schedule'!$J$113),
IF(AND(I1156=110000,R1156&gt;2018.4,R1156&lt;=2186.6,M1156&lt;=10),('[1]Pricing Schedule'!$J$105),
IF(AND(I1156=110000,R1156&gt;2018.4,R1156&lt;=2186.6,M1156&gt;10),('[1]Pricing Schedule'!$J$113),999999999)))))))))))))))))))))))))))))))))))))))</f>
        <v>1</v>
      </c>
      <c r="U1156" s="40">
        <f t="shared" si="114"/>
        <v>317723.80952380953</v>
      </c>
      <c r="V1156" s="41">
        <f t="shared" si="115"/>
        <v>3.1473876682353645</v>
      </c>
      <c r="Y1156" s="23">
        <v>311</v>
      </c>
      <c r="Z1156" s="23">
        <v>337</v>
      </c>
      <c r="AD1156" s="13"/>
      <c r="AE1156" s="13"/>
      <c r="AF1156" s="13"/>
      <c r="AR1156" s="35"/>
    </row>
    <row r="1157" spans="1:44">
      <c r="A1157" s="23">
        <v>1159</v>
      </c>
      <c r="B1157" s="23">
        <v>1159</v>
      </c>
      <c r="C1157" s="23" t="s">
        <v>1695</v>
      </c>
      <c r="D1157" s="23" t="s">
        <v>110</v>
      </c>
      <c r="E1157" s="23" t="s">
        <v>110</v>
      </c>
      <c r="F1157" s="23" t="s">
        <v>203</v>
      </c>
      <c r="G1157" s="23" t="s">
        <v>204</v>
      </c>
      <c r="H1157" s="23" t="s">
        <v>113</v>
      </c>
      <c r="I1157" s="13">
        <v>38000</v>
      </c>
      <c r="J1157" s="13">
        <v>38000</v>
      </c>
      <c r="K1157" s="13">
        <v>20000</v>
      </c>
      <c r="L1157" s="24">
        <v>7.1109999999999998</v>
      </c>
      <c r="M1157" s="37">
        <f t="shared" si="110"/>
        <v>8</v>
      </c>
      <c r="N1157" s="24">
        <v>0.20200000000000001</v>
      </c>
      <c r="O1157" s="13">
        <v>3</v>
      </c>
      <c r="P1157" s="36">
        <f t="shared" si="111"/>
        <v>0.20200000000000001</v>
      </c>
      <c r="Q1157" s="38">
        <f t="shared" si="112"/>
        <v>4.2</v>
      </c>
      <c r="R1157" s="37">
        <f t="shared" si="113"/>
        <v>4.2</v>
      </c>
      <c r="S1157" s="39">
        <f>IF(AND(I1157=38000,R1157&lt;=4.5,M1157&gt;8),'[1]Pricing Schedule'!$F$8+('[1]Pricing Schedule'!$F$9*M1157),
IF(AND(I1157=38000,R1157&lt;=4.5,M1157&lt;=8),'[1]Pricing Schedule'!$F$34+('[1]Pricing Schedule'!$F$36*M1157),
IF(AND(I1157=38000,R1157&gt;4.5,R1157&lt;=9,M1157&gt;8),'[1]Pricing Schedule'!$F$17+('[1]Pricing Schedule'!$F$18*M1157),
IF(AND(I1157=38000,R1157&gt;4.5,R1157&lt;=9,M1157&lt;=8),'[1]Pricing Schedule'!$F$34+('[1]Pricing Schedule'!$F$36*M1157),
IF(AND(I1157=38000,R1157&gt;9,R1157&lt;=12.8,M1157&gt;8),'[1]Pricing Schedule'!$F$26+('[1]Pricing Schedule'!$F$27*M1157),
IF(AND(I1157=38000,R1157&gt;9,R1157&lt;=12.8,M1157&lt;=8),'[1]Pricing Schedule'!$F$34+('[1]Pricing Schedule'!$F$36*M1157),
IF(AND(I1157=38000,R1157&gt;12.8,R1157&lt;=22.8),'[1]Pricing Schedule'!$F$34+('[1]Pricing Schedule'!$F$36*M1157),
IF(AND(I1157=38000,R1157&gt;22.8,R1157&lt;=30.2),'[1]Pricing Schedule'!$F$43+('[1]Pricing Schedule'!$F$45*M1157),
IF(AND(I1157=38000,R1157&gt;30.2,R1157&lt;=45.9),'[1]Pricing Schedule'!$F$52+('[1]Pricing Schedule'!$F$54*M1157),
IF(AND(I1157=38000,R1157&gt;45.9,R1157&lt;=123.4),'[1]Pricing Schedule'!$F$96+('[1]Pricing Schedule'!$F$97*M1157),
IF(AND(I1157=38000,R1157&gt;123.4,R1157&lt;=168.2,M1157&lt;=10),'[1]Pricing Schedule'!$F$103+('[1]Pricing Schedule'!$F$105*M1157),
IF(AND(I1157=38000,R1157&gt;123.4,R1157&lt;=168.2,M1157&gt;10),'[1]Pricing Schedule'!$F$111+('[1]Pricing Schedule'!$F$113*M1157),
IF(AND(I1157=38000,R1157&gt;157.4,R1157&lt;=336.4,M1157&lt;=10),('[1]Pricing Schedule'!$F$103+('[1]Pricing Schedule'!$F$105*M1157))*2,
IF(AND(I1157=38000,R1157&gt;157.4,R1157&lt;=336.4,M1157&gt;10),('[1]Pricing Schedule'!$F$111+('[1]Pricing Schedule'!$F$113*M1157))*2,
IF(AND(I1157=38000,R1157&gt;314.8,R1157&lt;=504.6,M1157&lt;=10),('[1]Pricing Schedule'!$F$103+('[1]Pricing Schedule'!$F$105*M1157))*3,
IF(AND(I1157=38000,R1157&gt;314.8,R1157&lt;=504.6,M1157&gt;10),('[1]Pricing Schedule'!$F$111+('[1]Pricing Schedule'!$F$113*M1157))*3,
IF(AND(I1157=38000,R1157&gt;472.2,R1157&lt;=672.8,M1157&lt;=10),('[1]Pricing Schedule'!$F$103+('[1]Pricing Schedule'!$F$105*M1157))*4,
IF(AND(I1157=38000,R1157&gt;472.2,R1157&lt;=672.8,M1157&gt;10),('[1]Pricing Schedule'!$F$111+('[1]Pricing Schedule'!$F$113*M1157))*4,
IF(AND(I1157=110000,R1157&lt;=12.8,M1157&gt;2),'[1]Pricing Schedule'!$F$62+('[1]Pricing Schedule'!$F$63*M1157),
IF(AND(I1157=110000,R1157&lt;=12.8,M1157&lt;=2),'[1]Pricing Schedule'!$F$96+('[1]Pricing Schedule'!$F$97*M1157),
IF(AND(I1157=110000,R1157&gt;12.8,R1157&lt;=22.8,M1157&gt;3),'[1]Pricing Schedule'!$F$71+('[1]Pricing Schedule'!$F$72*M1157),
IF(AND(I1157=110000,R1157&gt;12.8,R1157&lt;=22.8,M1157&lt;=3),'[1]Pricing Schedule'!$F$96+('[1]Pricing Schedule'!$F$97*M1157),
IF(AND(I1157=110000,R1157&gt;22.8,R1157&lt;=30.2),'[1]Pricing Schedule'!$F$80+('[1]Pricing Schedule'!$F$81*M1157),
IF(AND(I1157=110000,R1157&gt;30.2,R1157&lt;=45.9),'[1]Pricing Schedule'!$F$89+('[1]Pricing Schedule'!$F$90*M1157),
IF(AND(I1157=110000,R1157&gt;45.9,R1157&lt;=123.4),'[1]Pricing Schedule'!$F$96+('[1]Pricing Schedule'!$F$97*M1157),
IF(AND(I1157=110000,R1157&gt;123.4,R1157&lt;=168.2,M1157&lt;=10),'[1]Pricing Schedule'!$F$103+('[1]Pricing Schedule'!$F$105*M1157),
IF(AND(I1157=110000,R1157&gt;123.4,R1157&lt;=168.2,M1157&gt;10),'[1]Pricing Schedule'!$F$111+('[1]Pricing Schedule'!$F$113*M1157),
IF(AND(I1157=110000,R1157&gt;168.2,R1157&lt;=336.4,M1157&lt;=10),('[1]Pricing Schedule'!$F$103+('[1]Pricing Schedule'!$F$105*M1157))*2,
IF(AND(I1157=110000,R1157&gt;168.2,R1157&lt;=336.4,M1157&gt;10),('[1]Pricing Schedule'!$F$111+('[1]Pricing Schedule'!$F$113*M1157))*2,
IF(AND(I1157=110000,R1157&gt;336.4,R1157&lt;=504.6,M1157&lt;=10),('[1]Pricing Schedule'!$F$103+('[1]Pricing Schedule'!$F$105*M1157))*3,
IF(AND(I1157=110000,R1157&gt;336.4,R1157&lt;=504.6,M1157&gt;10),('[1]Pricing Schedule'!$F$111+('[1]Pricing Schedule'!$F$113*M1157))*3,
IF(AND(I1157=110000,R1157&gt;504.6,R1157&lt;=672.8,M1157&lt;=10),('[1]Pricing Schedule'!$F$103+('[1]Pricing Schedule'!$F$105*M1157))*4,
IF(AND(I1157=110000,R1157&gt;504.6,R1157&lt;=672.8,M1157&gt;10),('[1]Pricing Schedule'!$F$111+('[1]Pricing Schedule'!$F$113*M1157))*4,
IF(AND(I1157=110000,R1157&gt;672.8,R1157&lt;=841,M1157&lt;=10),('[1]Pricing Schedule'!$F$103+('[1]Pricing Schedule'!$F$105*M1157))*5,
IF(AND(I1157=110000,R1157&gt;672.8,R1157&lt;=841,M1157&gt;10),('[1]Pricing Schedule'!$F$111+('[1]Pricing Schedule'!$F$113*M1157))*5,
IF(AND(I1157=110000,R1157&gt;672.8,R1157&lt;=841,M1157&lt;=10),('[1]Pricing Schedule'!$F$103+('[1]Pricing Schedule'!$F$105*M1157))*5,
IF(AND(I1157=110000,R1157&gt;672.8,R1157&lt;=841,M1157&gt;10),('[1]Pricing Schedule'!$F$111+('[1]Pricing Schedule'!$F$113*M1157))*5,
IF(AND(I1157=110000,R1157&gt;1345.6,R1157&lt;=1513.8,M1157&lt;=10),('[1]Pricing Schedule'!$F$103+('[1]Pricing Schedule'!$F$105*M1157))*9,
IF(AND(I1157=110000,R1157&gt;1345.6,R1157&lt;=1513.8,M1157&gt;10),('[1]Pricing Schedule'!$F$111+('[1]Pricing Schedule'!$F$113*M1157))*9,
9999999999)))))))))))))))))))))))))))))))))))))))</f>
        <v>909950</v>
      </c>
      <c r="T1157" s="21">
        <f>IF(AND(I1157=38000,R1157&lt;=4.5,M1157&gt;8),'[1]Pricing Schedule'!$J$9,
IF(AND(I1157=38000,R1157&lt;=4.5,M1157&lt;=8),'[1]Pricing Schedule'!$J$36,
IF(AND(I1157=38000,R1157&gt;4.5,R1157&lt;=9,M1157&gt;8),'[1]Pricing Schedule'!$J$18,
IF(AND(I1157=38000,R1157&gt;4.5,R1157&lt;=9,M1157&lt;=8),'[1]Pricing Schedule'!$J$36,
IF(AND(I1157=38000,R1157&gt;9,R1157&lt;=12.8,M1157&gt;8),'[1]Pricing Schedule'!$J$27,
IF(AND(I1157=38000,R1157&gt;9,R1157&lt;=12.8,M1157&lt;=8),'[1]Pricing Schedule'!$J$36,
IF(AND(I1157=38000,R1157&gt;12.8,R1157&lt;=22.8),'[1]Pricing Schedule'!$J$36,
IF(AND(I1157=38000,R1157&gt;22.8,R1157&lt;=30.2),'[1]Pricing Schedule'!$J$45,
IF(AND(I1157=38000,R1157&gt;30.2,R1157&lt;=45.9),'[1]Pricing Schedule'!$J$54,
IF(AND(I1157=38000,R1157&gt;45.9,R1157&lt;=123.4),'[1]Pricing Schedule'!$J$97,
IF(AND(I1157=38000,R1157&gt;123.4,R1157&lt;=168.2,M1157&lt;=10),'[1]Pricing Schedule'!$J$105,
IF(AND(I1157=38000,R1157&gt;123.4,R1157&lt;=168.2,M1157&gt;10),'[1]Pricing Schedule'!$J$113,
IF(AND(I1157=38000,R1157&gt;168.2,R1157&lt;=336.4,M1157&lt;=10),('[1]Pricing Schedule'!$J$105),
IF(AND(I1157=38000,R1157&gt;168.2,R1157&lt;=336.4,M1157&gt;10),('[1]Pricing Schedule'!$J$113),
IF(AND(I1157=38000,R1157&gt;336.4,R1157&lt;=504.6,M1157&lt;=10),('[1]Pricing Schedule'!$J$105),
IF(AND(I1157=38000,R1157&gt;336.4,R1157&lt;=504.6,M1157&gt;10),('[1]Pricing Schedule'!$J$113),
IF(AND(I1157=38000,R1157&gt;504.6,R1157&lt;=672.8,M1157&lt;=10),('[1]Pricing Schedule'!$J$105),
IF(AND(I1157=38000,R1157&gt;504.6,R1157&lt;=672.8,M1157&gt;10),('[1]Pricing Schedule'!$J$113),
IF(AND(I1157=110000,R1157&lt;=12.8,M1157&gt;2),'[1]Pricing Schedule'!$J$63,
IF(AND(I1157=110000,R1157&lt;=12.8,M1157&lt;=2),'[1]Pricing Schedule'!$J$97,
IF(AND(I1157=110000,R1157&gt;12.8,R1157&lt;=22.8,M1157&gt;3),'[1]Pricing Schedule'!$J$72,
IF(AND(I1157=110000,R1157&gt;12.8,R1157&lt;=22.8,M1157&lt;=3),'[1]Pricing Schedule'!$J$97,
IF(AND(I1157=110000,R1157&gt;22.8,R1157&lt;=30.2),'[1]Pricing Schedule'!$J$81,
IF(AND(I1157=110000,R1157&gt;30.2,R1157&lt;=45.9),'[1]Pricing Schedule'!$J$90,
IF(AND(I1157=110000,R1157&gt;45.9,R1157&lt;=123.4),'[1]Pricing Schedule'!$J$97,
IF(AND(I1157=110000,R1157&gt;123.4,R1157&lt;=168.2,M1157&lt;=10),'[1]Pricing Schedule'!$J$105,
IF(AND(I1157=110000,R1157&gt;123.4,R1157&lt;=168.2,M1157&gt;10),'[1]Pricing Schedule'!$J$113,
IF(AND(I1157=110000,R1157&gt;168.2,R1157&lt;=336.2,M1157&lt;=10),('[1]Pricing Schedule'!$J$105),
IF(AND(I1157=110000,R1157&gt;168.2,R1157&lt;=336.2,M1157&gt;10),('[1]Pricing Schedule'!$J$113),
IF(AND(I1157=110000,R1157&gt;336.4,R1157&lt;=504.6,M1157&lt;=10),('[1]Pricing Schedule'!$J$105),
IF(AND(I1157=110000,R1157&gt;336.4,R1157&lt;=504.6,M1157&gt;10),('[1]Pricing Schedule'!$J$113),
IF(AND(I1157=110000,R1157&gt;504.6,R1157&lt;=672.8,M1157&lt;=10),('[1]Pricing Schedule'!$J$105),
IF(AND(I1157=110000,R1157&gt;504.6,R1157&lt;=672.8,M1157&gt;10),('[1]Pricing Schedule'!$J$113),
IF(AND(I1157=110000,R1157&gt;672.8,R1157&lt;=841,M1157&lt;=10),('[1]Pricing Schedule'!$J$105),
IF(AND(I1157=110000,R1157&gt;672.8,R1157&lt;=841,M1157&gt;10),('[1]Pricing Schedule'!$J$113),
IF(AND(I1157=110000,R1157&gt;1682,R1157&lt;=1850.2,M1157&lt;=10),('[1]Pricing Schedule'!$J$105),
IF(AND(I1157=110000,R1157&gt;1682,R1157&lt;=1850.2,M1157&gt;10),('[1]Pricing Schedule'!$J$113),
IF(AND(I1157=110000,R1157&gt;2018.4,R1157&lt;=2186.6,M1157&lt;=10),('[1]Pricing Schedule'!$J$105),
IF(AND(I1157=110000,R1157&gt;2018.4,R1157&lt;=2186.6,M1157&gt;10),('[1]Pricing Schedule'!$J$113),999999999)))))))))))))))))))))))))))))))))))))))</f>
        <v>4</v>
      </c>
      <c r="U1157" s="40">
        <f t="shared" si="114"/>
        <v>216654.76190476189</v>
      </c>
      <c r="V1157" s="41">
        <f t="shared" si="115"/>
        <v>4.6156382218803227</v>
      </c>
      <c r="Y1157" s="23">
        <v>583</v>
      </c>
      <c r="Z1157" s="23">
        <v>321</v>
      </c>
      <c r="AD1157" s="13"/>
      <c r="AE1157" s="13"/>
      <c r="AF1157" s="13"/>
      <c r="AR1157" s="35"/>
    </row>
    <row r="1158" spans="1:44">
      <c r="A1158" s="23">
        <v>1160</v>
      </c>
      <c r="B1158" s="23">
        <v>1160</v>
      </c>
      <c r="C1158" s="23" t="s">
        <v>1696</v>
      </c>
      <c r="D1158" s="23" t="s">
        <v>110</v>
      </c>
      <c r="E1158" s="23" t="s">
        <v>110</v>
      </c>
      <c r="F1158" s="23" t="s">
        <v>224</v>
      </c>
      <c r="G1158" s="23" t="s">
        <v>225</v>
      </c>
      <c r="H1158" s="23" t="s">
        <v>113</v>
      </c>
      <c r="I1158" s="13">
        <v>38000</v>
      </c>
      <c r="J1158" s="13">
        <v>38000</v>
      </c>
      <c r="K1158" s="13">
        <v>20000</v>
      </c>
      <c r="L1158" s="24">
        <v>6.1829999999999998</v>
      </c>
      <c r="M1158" s="37">
        <f t="shared" si="110"/>
        <v>7</v>
      </c>
      <c r="N1158" s="24">
        <v>0.10100000000000001</v>
      </c>
      <c r="O1158" s="13">
        <v>3</v>
      </c>
      <c r="P1158" s="36">
        <f t="shared" si="111"/>
        <v>0.10100000000000001</v>
      </c>
      <c r="Q1158" s="38">
        <f t="shared" si="112"/>
        <v>4.2</v>
      </c>
      <c r="R1158" s="37">
        <f t="shared" si="113"/>
        <v>4.2</v>
      </c>
      <c r="S1158" s="39">
        <f>IF(AND(I1158=38000,R1158&lt;=4.5,M1158&gt;8),'[1]Pricing Schedule'!$F$8+('[1]Pricing Schedule'!$F$9*M1158),
IF(AND(I1158=38000,R1158&lt;=4.5,M1158&lt;=8),'[1]Pricing Schedule'!$F$34+('[1]Pricing Schedule'!$F$36*M1158),
IF(AND(I1158=38000,R1158&gt;4.5,R1158&lt;=9,M1158&gt;8),'[1]Pricing Schedule'!$F$17+('[1]Pricing Schedule'!$F$18*M1158),
IF(AND(I1158=38000,R1158&gt;4.5,R1158&lt;=9,M1158&lt;=8),'[1]Pricing Schedule'!$F$34+('[1]Pricing Schedule'!$F$36*M1158),
IF(AND(I1158=38000,R1158&gt;9,R1158&lt;=12.8,M1158&gt;8),'[1]Pricing Schedule'!$F$26+('[1]Pricing Schedule'!$F$27*M1158),
IF(AND(I1158=38000,R1158&gt;9,R1158&lt;=12.8,M1158&lt;=8),'[1]Pricing Schedule'!$F$34+('[1]Pricing Schedule'!$F$36*M1158),
IF(AND(I1158=38000,R1158&gt;12.8,R1158&lt;=22.8),'[1]Pricing Schedule'!$F$34+('[1]Pricing Schedule'!$F$36*M1158),
IF(AND(I1158=38000,R1158&gt;22.8,R1158&lt;=30.2),'[1]Pricing Schedule'!$F$43+('[1]Pricing Schedule'!$F$45*M1158),
IF(AND(I1158=38000,R1158&gt;30.2,R1158&lt;=45.9),'[1]Pricing Schedule'!$F$52+('[1]Pricing Schedule'!$F$54*M1158),
IF(AND(I1158=38000,R1158&gt;45.9,R1158&lt;=123.4),'[1]Pricing Schedule'!$F$96+('[1]Pricing Schedule'!$F$97*M1158),
IF(AND(I1158=38000,R1158&gt;123.4,R1158&lt;=168.2,M1158&lt;=10),'[1]Pricing Schedule'!$F$103+('[1]Pricing Schedule'!$F$105*M1158),
IF(AND(I1158=38000,R1158&gt;123.4,R1158&lt;=168.2,M1158&gt;10),'[1]Pricing Schedule'!$F$111+('[1]Pricing Schedule'!$F$113*M1158),
IF(AND(I1158=38000,R1158&gt;157.4,R1158&lt;=336.4,M1158&lt;=10),('[1]Pricing Schedule'!$F$103+('[1]Pricing Schedule'!$F$105*M1158))*2,
IF(AND(I1158=38000,R1158&gt;157.4,R1158&lt;=336.4,M1158&gt;10),('[1]Pricing Schedule'!$F$111+('[1]Pricing Schedule'!$F$113*M1158))*2,
IF(AND(I1158=38000,R1158&gt;314.8,R1158&lt;=504.6,M1158&lt;=10),('[1]Pricing Schedule'!$F$103+('[1]Pricing Schedule'!$F$105*M1158))*3,
IF(AND(I1158=38000,R1158&gt;314.8,R1158&lt;=504.6,M1158&gt;10),('[1]Pricing Schedule'!$F$111+('[1]Pricing Schedule'!$F$113*M1158))*3,
IF(AND(I1158=38000,R1158&gt;472.2,R1158&lt;=672.8,M1158&lt;=10),('[1]Pricing Schedule'!$F$103+('[1]Pricing Schedule'!$F$105*M1158))*4,
IF(AND(I1158=38000,R1158&gt;472.2,R1158&lt;=672.8,M1158&gt;10),('[1]Pricing Schedule'!$F$111+('[1]Pricing Schedule'!$F$113*M1158))*4,
IF(AND(I1158=110000,R1158&lt;=12.8,M1158&gt;2),'[1]Pricing Schedule'!$F$62+('[1]Pricing Schedule'!$F$63*M1158),
IF(AND(I1158=110000,R1158&lt;=12.8,M1158&lt;=2),'[1]Pricing Schedule'!$F$96+('[1]Pricing Schedule'!$F$97*M1158),
IF(AND(I1158=110000,R1158&gt;12.8,R1158&lt;=22.8,M1158&gt;3),'[1]Pricing Schedule'!$F$71+('[1]Pricing Schedule'!$F$72*M1158),
IF(AND(I1158=110000,R1158&gt;12.8,R1158&lt;=22.8,M1158&lt;=3),'[1]Pricing Schedule'!$F$96+('[1]Pricing Schedule'!$F$97*M1158),
IF(AND(I1158=110000,R1158&gt;22.8,R1158&lt;=30.2),'[1]Pricing Schedule'!$F$80+('[1]Pricing Schedule'!$F$81*M1158),
IF(AND(I1158=110000,R1158&gt;30.2,R1158&lt;=45.9),'[1]Pricing Schedule'!$F$89+('[1]Pricing Schedule'!$F$90*M1158),
IF(AND(I1158=110000,R1158&gt;45.9,R1158&lt;=123.4),'[1]Pricing Schedule'!$F$96+('[1]Pricing Schedule'!$F$97*M1158),
IF(AND(I1158=110000,R1158&gt;123.4,R1158&lt;=168.2,M1158&lt;=10),'[1]Pricing Schedule'!$F$103+('[1]Pricing Schedule'!$F$105*M1158),
IF(AND(I1158=110000,R1158&gt;123.4,R1158&lt;=168.2,M1158&gt;10),'[1]Pricing Schedule'!$F$111+('[1]Pricing Schedule'!$F$113*M1158),
IF(AND(I1158=110000,R1158&gt;168.2,R1158&lt;=336.4,M1158&lt;=10),('[1]Pricing Schedule'!$F$103+('[1]Pricing Schedule'!$F$105*M1158))*2,
IF(AND(I1158=110000,R1158&gt;168.2,R1158&lt;=336.4,M1158&gt;10),('[1]Pricing Schedule'!$F$111+('[1]Pricing Schedule'!$F$113*M1158))*2,
IF(AND(I1158=110000,R1158&gt;336.4,R1158&lt;=504.6,M1158&lt;=10),('[1]Pricing Schedule'!$F$103+('[1]Pricing Schedule'!$F$105*M1158))*3,
IF(AND(I1158=110000,R1158&gt;336.4,R1158&lt;=504.6,M1158&gt;10),('[1]Pricing Schedule'!$F$111+('[1]Pricing Schedule'!$F$113*M1158))*3,
IF(AND(I1158=110000,R1158&gt;504.6,R1158&lt;=672.8,M1158&lt;=10),('[1]Pricing Schedule'!$F$103+('[1]Pricing Schedule'!$F$105*M1158))*4,
IF(AND(I1158=110000,R1158&gt;504.6,R1158&lt;=672.8,M1158&gt;10),('[1]Pricing Schedule'!$F$111+('[1]Pricing Schedule'!$F$113*M1158))*4,
IF(AND(I1158=110000,R1158&gt;672.8,R1158&lt;=841,M1158&lt;=10),('[1]Pricing Schedule'!$F$103+('[1]Pricing Schedule'!$F$105*M1158))*5,
IF(AND(I1158=110000,R1158&gt;672.8,R1158&lt;=841,M1158&gt;10),('[1]Pricing Schedule'!$F$111+('[1]Pricing Schedule'!$F$113*M1158))*5,
IF(AND(I1158=110000,R1158&gt;672.8,R1158&lt;=841,M1158&lt;=10),('[1]Pricing Schedule'!$F$103+('[1]Pricing Schedule'!$F$105*M1158))*5,
IF(AND(I1158=110000,R1158&gt;672.8,R1158&lt;=841,M1158&gt;10),('[1]Pricing Schedule'!$F$111+('[1]Pricing Schedule'!$F$113*M1158))*5,
IF(AND(I1158=110000,R1158&gt;1345.6,R1158&lt;=1513.8,M1158&lt;=10),('[1]Pricing Schedule'!$F$103+('[1]Pricing Schedule'!$F$105*M1158))*9,
IF(AND(I1158=110000,R1158&gt;1345.6,R1158&lt;=1513.8,M1158&gt;10),('[1]Pricing Schedule'!$F$111+('[1]Pricing Schedule'!$F$113*M1158))*9,
9999999999)))))))))))))))))))))))))))))))))))))))</f>
        <v>839680</v>
      </c>
      <c r="T1158" s="21">
        <f>IF(AND(I1158=38000,R1158&lt;=4.5,M1158&gt;8),'[1]Pricing Schedule'!$J$9,
IF(AND(I1158=38000,R1158&lt;=4.5,M1158&lt;=8),'[1]Pricing Schedule'!$J$36,
IF(AND(I1158=38000,R1158&gt;4.5,R1158&lt;=9,M1158&gt;8),'[1]Pricing Schedule'!$J$18,
IF(AND(I1158=38000,R1158&gt;4.5,R1158&lt;=9,M1158&lt;=8),'[1]Pricing Schedule'!$J$36,
IF(AND(I1158=38000,R1158&gt;9,R1158&lt;=12.8,M1158&gt;8),'[1]Pricing Schedule'!$J$27,
IF(AND(I1158=38000,R1158&gt;9,R1158&lt;=12.8,M1158&lt;=8),'[1]Pricing Schedule'!$J$36,
IF(AND(I1158=38000,R1158&gt;12.8,R1158&lt;=22.8),'[1]Pricing Schedule'!$J$36,
IF(AND(I1158=38000,R1158&gt;22.8,R1158&lt;=30.2),'[1]Pricing Schedule'!$J$45,
IF(AND(I1158=38000,R1158&gt;30.2,R1158&lt;=45.9),'[1]Pricing Schedule'!$J$54,
IF(AND(I1158=38000,R1158&gt;45.9,R1158&lt;=123.4),'[1]Pricing Schedule'!$J$97,
IF(AND(I1158=38000,R1158&gt;123.4,R1158&lt;=168.2,M1158&lt;=10),'[1]Pricing Schedule'!$J$105,
IF(AND(I1158=38000,R1158&gt;123.4,R1158&lt;=168.2,M1158&gt;10),'[1]Pricing Schedule'!$J$113,
IF(AND(I1158=38000,R1158&gt;168.2,R1158&lt;=336.4,M1158&lt;=10),('[1]Pricing Schedule'!$J$105),
IF(AND(I1158=38000,R1158&gt;168.2,R1158&lt;=336.4,M1158&gt;10),('[1]Pricing Schedule'!$J$113),
IF(AND(I1158=38000,R1158&gt;336.4,R1158&lt;=504.6,M1158&lt;=10),('[1]Pricing Schedule'!$J$105),
IF(AND(I1158=38000,R1158&gt;336.4,R1158&lt;=504.6,M1158&gt;10),('[1]Pricing Schedule'!$J$113),
IF(AND(I1158=38000,R1158&gt;504.6,R1158&lt;=672.8,M1158&lt;=10),('[1]Pricing Schedule'!$J$105),
IF(AND(I1158=38000,R1158&gt;504.6,R1158&lt;=672.8,M1158&gt;10),('[1]Pricing Schedule'!$J$113),
IF(AND(I1158=110000,R1158&lt;=12.8,M1158&gt;2),'[1]Pricing Schedule'!$J$63,
IF(AND(I1158=110000,R1158&lt;=12.8,M1158&lt;=2),'[1]Pricing Schedule'!$J$97,
IF(AND(I1158=110000,R1158&gt;12.8,R1158&lt;=22.8,M1158&gt;3),'[1]Pricing Schedule'!$J$72,
IF(AND(I1158=110000,R1158&gt;12.8,R1158&lt;=22.8,M1158&lt;=3),'[1]Pricing Schedule'!$J$97,
IF(AND(I1158=110000,R1158&gt;22.8,R1158&lt;=30.2),'[1]Pricing Schedule'!$J$81,
IF(AND(I1158=110000,R1158&gt;30.2,R1158&lt;=45.9),'[1]Pricing Schedule'!$J$90,
IF(AND(I1158=110000,R1158&gt;45.9,R1158&lt;=123.4),'[1]Pricing Schedule'!$J$97,
IF(AND(I1158=110000,R1158&gt;123.4,R1158&lt;=168.2,M1158&lt;=10),'[1]Pricing Schedule'!$J$105,
IF(AND(I1158=110000,R1158&gt;123.4,R1158&lt;=168.2,M1158&gt;10),'[1]Pricing Schedule'!$J$113,
IF(AND(I1158=110000,R1158&gt;168.2,R1158&lt;=336.2,M1158&lt;=10),('[1]Pricing Schedule'!$J$105),
IF(AND(I1158=110000,R1158&gt;168.2,R1158&lt;=336.2,M1158&gt;10),('[1]Pricing Schedule'!$J$113),
IF(AND(I1158=110000,R1158&gt;336.4,R1158&lt;=504.6,M1158&lt;=10),('[1]Pricing Schedule'!$J$105),
IF(AND(I1158=110000,R1158&gt;336.4,R1158&lt;=504.6,M1158&gt;10),('[1]Pricing Schedule'!$J$113),
IF(AND(I1158=110000,R1158&gt;504.6,R1158&lt;=672.8,M1158&lt;=10),('[1]Pricing Schedule'!$J$105),
IF(AND(I1158=110000,R1158&gt;504.6,R1158&lt;=672.8,M1158&gt;10),('[1]Pricing Schedule'!$J$113),
IF(AND(I1158=110000,R1158&gt;672.8,R1158&lt;=841,M1158&lt;=10),('[1]Pricing Schedule'!$J$105),
IF(AND(I1158=110000,R1158&gt;672.8,R1158&lt;=841,M1158&gt;10),('[1]Pricing Schedule'!$J$113),
IF(AND(I1158=110000,R1158&gt;1682,R1158&lt;=1850.2,M1158&lt;=10),('[1]Pricing Schedule'!$J$105),
IF(AND(I1158=110000,R1158&gt;1682,R1158&lt;=1850.2,M1158&gt;10),('[1]Pricing Schedule'!$J$113),
IF(AND(I1158=110000,R1158&gt;2018.4,R1158&lt;=2186.6,M1158&lt;=10),('[1]Pricing Schedule'!$J$105),
IF(AND(I1158=110000,R1158&gt;2018.4,R1158&lt;=2186.6,M1158&gt;10),('[1]Pricing Schedule'!$J$113),999999999)))))))))))))))))))))))))))))))))))))))</f>
        <v>4</v>
      </c>
      <c r="U1158" s="40">
        <f t="shared" si="114"/>
        <v>199923.80952380953</v>
      </c>
      <c r="V1158" s="41">
        <f t="shared" si="115"/>
        <v>5.0019054878048781</v>
      </c>
      <c r="Y1158" s="23">
        <v>492</v>
      </c>
      <c r="Z1158" s="23">
        <v>634</v>
      </c>
      <c r="AD1158" s="13"/>
      <c r="AE1158" s="13"/>
      <c r="AF1158" s="13"/>
      <c r="AR1158" s="35"/>
    </row>
    <row r="1159" spans="1:44">
      <c r="A1159" s="23">
        <v>1161</v>
      </c>
      <c r="B1159" s="23">
        <v>1161</v>
      </c>
      <c r="C1159" s="23" t="s">
        <v>1697</v>
      </c>
      <c r="D1159" s="23" t="s">
        <v>709</v>
      </c>
      <c r="E1159" s="23" t="s">
        <v>709</v>
      </c>
      <c r="F1159" s="23" t="s">
        <v>1698</v>
      </c>
      <c r="G1159" s="23" t="s">
        <v>1699</v>
      </c>
      <c r="H1159" s="23" t="s">
        <v>133</v>
      </c>
      <c r="I1159" s="13">
        <v>110000</v>
      </c>
      <c r="L1159" s="24">
        <v>7.1539999999999999</v>
      </c>
      <c r="M1159" s="37">
        <f t="shared" si="110"/>
        <v>8</v>
      </c>
      <c r="N1159" s="24">
        <v>0.26700000000000002</v>
      </c>
      <c r="O1159" s="13">
        <v>3</v>
      </c>
      <c r="P1159" s="36">
        <f t="shared" si="111"/>
        <v>0.26700000000000002</v>
      </c>
      <c r="Q1159" s="38">
        <f t="shared" si="112"/>
        <v>4.2</v>
      </c>
      <c r="R1159" s="37">
        <f t="shared" si="113"/>
        <v>4.2</v>
      </c>
      <c r="S1159" s="39">
        <f>IF(AND(I1159=38000,R1159&lt;=4.5,M1159&gt;8),'[1]Pricing Schedule'!$F$8+('[1]Pricing Schedule'!$F$9*M1159),
IF(AND(I1159=38000,R1159&lt;=4.5,M1159&lt;=8),'[1]Pricing Schedule'!$F$34+('[1]Pricing Schedule'!$F$36*M1159),
IF(AND(I1159=38000,R1159&gt;4.5,R1159&lt;=9,M1159&gt;8),'[1]Pricing Schedule'!$F$17+('[1]Pricing Schedule'!$F$18*M1159),
IF(AND(I1159=38000,R1159&gt;4.5,R1159&lt;=9,M1159&lt;=8),'[1]Pricing Schedule'!$F$34+('[1]Pricing Schedule'!$F$36*M1159),
IF(AND(I1159=38000,R1159&gt;9,R1159&lt;=12.8,M1159&gt;8),'[1]Pricing Schedule'!$F$26+('[1]Pricing Schedule'!$F$27*M1159),
IF(AND(I1159=38000,R1159&gt;9,R1159&lt;=12.8,M1159&lt;=8),'[1]Pricing Schedule'!$F$34+('[1]Pricing Schedule'!$F$36*M1159),
IF(AND(I1159=38000,R1159&gt;12.8,R1159&lt;=22.8),'[1]Pricing Schedule'!$F$34+('[1]Pricing Schedule'!$F$36*M1159),
IF(AND(I1159=38000,R1159&gt;22.8,R1159&lt;=30.2),'[1]Pricing Schedule'!$F$43+('[1]Pricing Schedule'!$F$45*M1159),
IF(AND(I1159=38000,R1159&gt;30.2,R1159&lt;=45.9),'[1]Pricing Schedule'!$F$52+('[1]Pricing Schedule'!$F$54*M1159),
IF(AND(I1159=38000,R1159&gt;45.9,R1159&lt;=123.4),'[1]Pricing Schedule'!$F$96+('[1]Pricing Schedule'!$F$97*M1159),
IF(AND(I1159=38000,R1159&gt;123.4,R1159&lt;=168.2,M1159&lt;=10),'[1]Pricing Schedule'!$F$103+('[1]Pricing Schedule'!$F$105*M1159),
IF(AND(I1159=38000,R1159&gt;123.4,R1159&lt;=168.2,M1159&gt;10),'[1]Pricing Schedule'!$F$111+('[1]Pricing Schedule'!$F$113*M1159),
IF(AND(I1159=38000,R1159&gt;157.4,R1159&lt;=336.4,M1159&lt;=10),('[1]Pricing Schedule'!$F$103+('[1]Pricing Schedule'!$F$105*M1159))*2,
IF(AND(I1159=38000,R1159&gt;157.4,R1159&lt;=336.4,M1159&gt;10),('[1]Pricing Schedule'!$F$111+('[1]Pricing Schedule'!$F$113*M1159))*2,
IF(AND(I1159=38000,R1159&gt;314.8,R1159&lt;=504.6,M1159&lt;=10),('[1]Pricing Schedule'!$F$103+('[1]Pricing Schedule'!$F$105*M1159))*3,
IF(AND(I1159=38000,R1159&gt;314.8,R1159&lt;=504.6,M1159&gt;10),('[1]Pricing Schedule'!$F$111+('[1]Pricing Schedule'!$F$113*M1159))*3,
IF(AND(I1159=38000,R1159&gt;472.2,R1159&lt;=672.8,M1159&lt;=10),('[1]Pricing Schedule'!$F$103+('[1]Pricing Schedule'!$F$105*M1159))*4,
IF(AND(I1159=38000,R1159&gt;472.2,R1159&lt;=672.8,M1159&gt;10),('[1]Pricing Schedule'!$F$111+('[1]Pricing Schedule'!$F$113*M1159))*4,
IF(AND(I1159=110000,R1159&lt;=12.8,M1159&gt;2),'[1]Pricing Schedule'!$F$62+('[1]Pricing Schedule'!$F$63*M1159),
IF(AND(I1159=110000,R1159&lt;=12.8,M1159&lt;=2),'[1]Pricing Schedule'!$F$96+('[1]Pricing Schedule'!$F$97*M1159),
IF(AND(I1159=110000,R1159&gt;12.8,R1159&lt;=22.8,M1159&gt;3),'[1]Pricing Schedule'!$F$71+('[1]Pricing Schedule'!$F$72*M1159),
IF(AND(I1159=110000,R1159&gt;12.8,R1159&lt;=22.8,M1159&lt;=3),'[1]Pricing Schedule'!$F$96+('[1]Pricing Schedule'!$F$97*M1159),
IF(AND(I1159=110000,R1159&gt;22.8,R1159&lt;=30.2),'[1]Pricing Schedule'!$F$80+('[1]Pricing Schedule'!$F$81*M1159),
IF(AND(I1159=110000,R1159&gt;30.2,R1159&lt;=45.9),'[1]Pricing Schedule'!$F$89+('[1]Pricing Schedule'!$F$90*M1159),
IF(AND(I1159=110000,R1159&gt;45.9,R1159&lt;=123.4),'[1]Pricing Schedule'!$F$96+('[1]Pricing Schedule'!$F$97*M1159),
IF(AND(I1159=110000,R1159&gt;123.4,R1159&lt;=168.2,M1159&lt;=10),'[1]Pricing Schedule'!$F$103+('[1]Pricing Schedule'!$F$105*M1159),
IF(AND(I1159=110000,R1159&gt;123.4,R1159&lt;=168.2,M1159&gt;10),'[1]Pricing Schedule'!$F$111+('[1]Pricing Schedule'!$F$113*M1159),
IF(AND(I1159=110000,R1159&gt;168.2,R1159&lt;=336.4,M1159&lt;=10),('[1]Pricing Schedule'!$F$103+('[1]Pricing Schedule'!$F$105*M1159))*2,
IF(AND(I1159=110000,R1159&gt;168.2,R1159&lt;=336.4,M1159&gt;10),('[1]Pricing Schedule'!$F$111+('[1]Pricing Schedule'!$F$113*M1159))*2,
IF(AND(I1159=110000,R1159&gt;336.4,R1159&lt;=504.6,M1159&lt;=10),('[1]Pricing Schedule'!$F$103+('[1]Pricing Schedule'!$F$105*M1159))*3,
IF(AND(I1159=110000,R1159&gt;336.4,R1159&lt;=504.6,M1159&gt;10),('[1]Pricing Schedule'!$F$111+('[1]Pricing Schedule'!$F$113*M1159))*3,
IF(AND(I1159=110000,R1159&gt;504.6,R1159&lt;=672.8,M1159&lt;=10),('[1]Pricing Schedule'!$F$103+('[1]Pricing Schedule'!$F$105*M1159))*4,
IF(AND(I1159=110000,R1159&gt;504.6,R1159&lt;=672.8,M1159&gt;10),('[1]Pricing Schedule'!$F$111+('[1]Pricing Schedule'!$F$113*M1159))*4,
IF(AND(I1159=110000,R1159&gt;672.8,R1159&lt;=841,M1159&lt;=10),('[1]Pricing Schedule'!$F$103+('[1]Pricing Schedule'!$F$105*M1159))*5,
IF(AND(I1159=110000,R1159&gt;672.8,R1159&lt;=841,M1159&gt;10),('[1]Pricing Schedule'!$F$111+('[1]Pricing Schedule'!$F$113*M1159))*5,
IF(AND(I1159=110000,R1159&gt;672.8,R1159&lt;=841,M1159&lt;=10),('[1]Pricing Schedule'!$F$103+('[1]Pricing Schedule'!$F$105*M1159))*5,
IF(AND(I1159=110000,R1159&gt;672.8,R1159&lt;=841,M1159&gt;10),('[1]Pricing Schedule'!$F$111+('[1]Pricing Schedule'!$F$113*M1159))*5,
IF(AND(I1159=110000,R1159&gt;1345.6,R1159&lt;=1513.8,M1159&lt;=10),('[1]Pricing Schedule'!$F$103+('[1]Pricing Schedule'!$F$105*M1159))*9,
IF(AND(I1159=110000,R1159&gt;1345.6,R1159&lt;=1513.8,M1159&gt;10),('[1]Pricing Schedule'!$F$111+('[1]Pricing Schedule'!$F$113*M1159))*9,
9999999999)))))))))))))))))))))))))))))))))))))))</f>
        <v>1838070</v>
      </c>
      <c r="T1159" s="21">
        <f>IF(AND(I1159=38000,R1159&lt;=4.5,M1159&gt;8),'[1]Pricing Schedule'!$J$9,
IF(AND(I1159=38000,R1159&lt;=4.5,M1159&lt;=8),'[1]Pricing Schedule'!$J$36,
IF(AND(I1159=38000,R1159&gt;4.5,R1159&lt;=9,M1159&gt;8),'[1]Pricing Schedule'!$J$18,
IF(AND(I1159=38000,R1159&gt;4.5,R1159&lt;=9,M1159&lt;=8),'[1]Pricing Schedule'!$J$36,
IF(AND(I1159=38000,R1159&gt;9,R1159&lt;=12.8,M1159&gt;8),'[1]Pricing Schedule'!$J$27,
IF(AND(I1159=38000,R1159&gt;9,R1159&lt;=12.8,M1159&lt;=8),'[1]Pricing Schedule'!$J$36,
IF(AND(I1159=38000,R1159&gt;12.8,R1159&lt;=22.8),'[1]Pricing Schedule'!$J$36,
IF(AND(I1159=38000,R1159&gt;22.8,R1159&lt;=30.2),'[1]Pricing Schedule'!$J$45,
IF(AND(I1159=38000,R1159&gt;30.2,R1159&lt;=45.9),'[1]Pricing Schedule'!$J$54,
IF(AND(I1159=38000,R1159&gt;45.9,R1159&lt;=123.4),'[1]Pricing Schedule'!$J$97,
IF(AND(I1159=38000,R1159&gt;123.4,R1159&lt;=168.2,M1159&lt;=10),'[1]Pricing Schedule'!$J$105,
IF(AND(I1159=38000,R1159&gt;123.4,R1159&lt;=168.2,M1159&gt;10),'[1]Pricing Schedule'!$J$113,
IF(AND(I1159=38000,R1159&gt;168.2,R1159&lt;=336.4,M1159&lt;=10),('[1]Pricing Schedule'!$J$105),
IF(AND(I1159=38000,R1159&gt;168.2,R1159&lt;=336.4,M1159&gt;10),('[1]Pricing Schedule'!$J$113),
IF(AND(I1159=38000,R1159&gt;336.4,R1159&lt;=504.6,M1159&lt;=10),('[1]Pricing Schedule'!$J$105),
IF(AND(I1159=38000,R1159&gt;336.4,R1159&lt;=504.6,M1159&gt;10),('[1]Pricing Schedule'!$J$113),
IF(AND(I1159=38000,R1159&gt;504.6,R1159&lt;=672.8,M1159&lt;=10),('[1]Pricing Schedule'!$J$105),
IF(AND(I1159=38000,R1159&gt;504.6,R1159&lt;=672.8,M1159&gt;10),('[1]Pricing Schedule'!$J$113),
IF(AND(I1159=110000,R1159&lt;=12.8,M1159&gt;2),'[1]Pricing Schedule'!$J$63,
IF(AND(I1159=110000,R1159&lt;=12.8,M1159&lt;=2),'[1]Pricing Schedule'!$J$97,
IF(AND(I1159=110000,R1159&gt;12.8,R1159&lt;=22.8,M1159&gt;3),'[1]Pricing Schedule'!$J$72,
IF(AND(I1159=110000,R1159&gt;12.8,R1159&lt;=22.8,M1159&lt;=3),'[1]Pricing Schedule'!$J$97,
IF(AND(I1159=110000,R1159&gt;22.8,R1159&lt;=30.2),'[1]Pricing Schedule'!$J$81,
IF(AND(I1159=110000,R1159&gt;30.2,R1159&lt;=45.9),'[1]Pricing Schedule'!$J$90,
IF(AND(I1159=110000,R1159&gt;45.9,R1159&lt;=123.4),'[1]Pricing Schedule'!$J$97,
IF(AND(I1159=110000,R1159&gt;123.4,R1159&lt;=168.2,M1159&lt;=10),'[1]Pricing Schedule'!$J$105,
IF(AND(I1159=110000,R1159&gt;123.4,R1159&lt;=168.2,M1159&gt;10),'[1]Pricing Schedule'!$J$113,
IF(AND(I1159=110000,R1159&gt;168.2,R1159&lt;=336.2,M1159&lt;=10),('[1]Pricing Schedule'!$J$105),
IF(AND(I1159=110000,R1159&gt;168.2,R1159&lt;=336.2,M1159&gt;10),('[1]Pricing Schedule'!$J$113),
IF(AND(I1159=110000,R1159&gt;336.4,R1159&lt;=504.6,M1159&lt;=10),('[1]Pricing Schedule'!$J$105),
IF(AND(I1159=110000,R1159&gt;336.4,R1159&lt;=504.6,M1159&gt;10),('[1]Pricing Schedule'!$J$113),
IF(AND(I1159=110000,R1159&gt;504.6,R1159&lt;=672.8,M1159&lt;=10),('[1]Pricing Schedule'!$J$105),
IF(AND(I1159=110000,R1159&gt;504.6,R1159&lt;=672.8,M1159&gt;10),('[1]Pricing Schedule'!$J$113),
IF(AND(I1159=110000,R1159&gt;672.8,R1159&lt;=841,M1159&lt;=10),('[1]Pricing Schedule'!$J$105),
IF(AND(I1159=110000,R1159&gt;672.8,R1159&lt;=841,M1159&gt;10),('[1]Pricing Schedule'!$J$113),
IF(AND(I1159=110000,R1159&gt;1682,R1159&lt;=1850.2,M1159&lt;=10),('[1]Pricing Schedule'!$J$105),
IF(AND(I1159=110000,R1159&gt;1682,R1159&lt;=1850.2,M1159&gt;10),('[1]Pricing Schedule'!$J$113),
IF(AND(I1159=110000,R1159&gt;2018.4,R1159&lt;=2186.6,M1159&lt;=10),('[1]Pricing Schedule'!$J$105),
IF(AND(I1159=110000,R1159&gt;2018.4,R1159&lt;=2186.6,M1159&gt;10),('[1]Pricing Schedule'!$J$113),999999999)))))))))))))))))))))))))))))))))))))))</f>
        <v>7</v>
      </c>
      <c r="U1159" s="40">
        <f t="shared" si="114"/>
        <v>437635.71428571426</v>
      </c>
      <c r="V1159" s="41">
        <f t="shared" si="115"/>
        <v>2.2850054676916547</v>
      </c>
      <c r="Y1159" s="23">
        <v>105</v>
      </c>
      <c r="Z1159" s="23">
        <v>144</v>
      </c>
      <c r="AD1159" s="13"/>
      <c r="AE1159" s="13"/>
      <c r="AF1159" s="13"/>
      <c r="AR1159" s="35"/>
    </row>
    <row r="1160" spans="1:44">
      <c r="A1160" s="23">
        <v>1162</v>
      </c>
      <c r="B1160" s="23">
        <v>1162</v>
      </c>
      <c r="C1160" s="23" t="s">
        <v>1700</v>
      </c>
      <c r="D1160" s="23" t="s">
        <v>131</v>
      </c>
      <c r="E1160" s="23" t="s">
        <v>131</v>
      </c>
      <c r="F1160" s="23" t="s">
        <v>1701</v>
      </c>
      <c r="G1160" s="23" t="s">
        <v>1702</v>
      </c>
      <c r="H1160" s="23" t="s">
        <v>113</v>
      </c>
      <c r="I1160" s="13">
        <v>38000</v>
      </c>
      <c r="J1160" s="13">
        <v>38000</v>
      </c>
      <c r="K1160" s="13">
        <v>10000</v>
      </c>
      <c r="L1160" s="24">
        <v>7.1120000000000001</v>
      </c>
      <c r="M1160" s="37">
        <f t="shared" si="110"/>
        <v>8</v>
      </c>
      <c r="N1160" s="24">
        <v>0.1</v>
      </c>
      <c r="O1160" s="13">
        <v>3</v>
      </c>
      <c r="P1160" s="36">
        <f t="shared" si="111"/>
        <v>0.1</v>
      </c>
      <c r="Q1160" s="38">
        <f t="shared" si="112"/>
        <v>4.2</v>
      </c>
      <c r="R1160" s="37">
        <f t="shared" si="113"/>
        <v>4.2</v>
      </c>
      <c r="S1160" s="39">
        <f>IF(AND(I1160=38000,R1160&lt;=4.5,M1160&gt;8),'[1]Pricing Schedule'!$F$8+('[1]Pricing Schedule'!$F$9*M1160),
IF(AND(I1160=38000,R1160&lt;=4.5,M1160&lt;=8),'[1]Pricing Schedule'!$F$34+('[1]Pricing Schedule'!$F$36*M1160),
IF(AND(I1160=38000,R1160&gt;4.5,R1160&lt;=9,M1160&gt;8),'[1]Pricing Schedule'!$F$17+('[1]Pricing Schedule'!$F$18*M1160),
IF(AND(I1160=38000,R1160&gt;4.5,R1160&lt;=9,M1160&lt;=8),'[1]Pricing Schedule'!$F$34+('[1]Pricing Schedule'!$F$36*M1160),
IF(AND(I1160=38000,R1160&gt;9,R1160&lt;=12.8,M1160&gt;8),'[1]Pricing Schedule'!$F$26+('[1]Pricing Schedule'!$F$27*M1160),
IF(AND(I1160=38000,R1160&gt;9,R1160&lt;=12.8,M1160&lt;=8),'[1]Pricing Schedule'!$F$34+('[1]Pricing Schedule'!$F$36*M1160),
IF(AND(I1160=38000,R1160&gt;12.8,R1160&lt;=22.8),'[1]Pricing Schedule'!$F$34+('[1]Pricing Schedule'!$F$36*M1160),
IF(AND(I1160=38000,R1160&gt;22.8,R1160&lt;=30.2),'[1]Pricing Schedule'!$F$43+('[1]Pricing Schedule'!$F$45*M1160),
IF(AND(I1160=38000,R1160&gt;30.2,R1160&lt;=45.9),'[1]Pricing Schedule'!$F$52+('[1]Pricing Schedule'!$F$54*M1160),
IF(AND(I1160=38000,R1160&gt;45.9,R1160&lt;=123.4),'[1]Pricing Schedule'!$F$96+('[1]Pricing Schedule'!$F$97*M1160),
IF(AND(I1160=38000,R1160&gt;123.4,R1160&lt;=168.2,M1160&lt;=10),'[1]Pricing Schedule'!$F$103+('[1]Pricing Schedule'!$F$105*M1160),
IF(AND(I1160=38000,R1160&gt;123.4,R1160&lt;=168.2,M1160&gt;10),'[1]Pricing Schedule'!$F$111+('[1]Pricing Schedule'!$F$113*M1160),
IF(AND(I1160=38000,R1160&gt;157.4,R1160&lt;=336.4,M1160&lt;=10),('[1]Pricing Schedule'!$F$103+('[1]Pricing Schedule'!$F$105*M1160))*2,
IF(AND(I1160=38000,R1160&gt;157.4,R1160&lt;=336.4,M1160&gt;10),('[1]Pricing Schedule'!$F$111+('[1]Pricing Schedule'!$F$113*M1160))*2,
IF(AND(I1160=38000,R1160&gt;314.8,R1160&lt;=504.6,M1160&lt;=10),('[1]Pricing Schedule'!$F$103+('[1]Pricing Schedule'!$F$105*M1160))*3,
IF(AND(I1160=38000,R1160&gt;314.8,R1160&lt;=504.6,M1160&gt;10),('[1]Pricing Schedule'!$F$111+('[1]Pricing Schedule'!$F$113*M1160))*3,
IF(AND(I1160=38000,R1160&gt;472.2,R1160&lt;=672.8,M1160&lt;=10),('[1]Pricing Schedule'!$F$103+('[1]Pricing Schedule'!$F$105*M1160))*4,
IF(AND(I1160=38000,R1160&gt;472.2,R1160&lt;=672.8,M1160&gt;10),('[1]Pricing Schedule'!$F$111+('[1]Pricing Schedule'!$F$113*M1160))*4,
IF(AND(I1160=110000,R1160&lt;=12.8,M1160&gt;2),'[1]Pricing Schedule'!$F$62+('[1]Pricing Schedule'!$F$63*M1160),
IF(AND(I1160=110000,R1160&lt;=12.8,M1160&lt;=2),'[1]Pricing Schedule'!$F$96+('[1]Pricing Schedule'!$F$97*M1160),
IF(AND(I1160=110000,R1160&gt;12.8,R1160&lt;=22.8,M1160&gt;3),'[1]Pricing Schedule'!$F$71+('[1]Pricing Schedule'!$F$72*M1160),
IF(AND(I1160=110000,R1160&gt;12.8,R1160&lt;=22.8,M1160&lt;=3),'[1]Pricing Schedule'!$F$96+('[1]Pricing Schedule'!$F$97*M1160),
IF(AND(I1160=110000,R1160&gt;22.8,R1160&lt;=30.2),'[1]Pricing Schedule'!$F$80+('[1]Pricing Schedule'!$F$81*M1160),
IF(AND(I1160=110000,R1160&gt;30.2,R1160&lt;=45.9),'[1]Pricing Schedule'!$F$89+('[1]Pricing Schedule'!$F$90*M1160),
IF(AND(I1160=110000,R1160&gt;45.9,R1160&lt;=123.4),'[1]Pricing Schedule'!$F$96+('[1]Pricing Schedule'!$F$97*M1160),
IF(AND(I1160=110000,R1160&gt;123.4,R1160&lt;=168.2,M1160&lt;=10),'[1]Pricing Schedule'!$F$103+('[1]Pricing Schedule'!$F$105*M1160),
IF(AND(I1160=110000,R1160&gt;123.4,R1160&lt;=168.2,M1160&gt;10),'[1]Pricing Schedule'!$F$111+('[1]Pricing Schedule'!$F$113*M1160),
IF(AND(I1160=110000,R1160&gt;168.2,R1160&lt;=336.4,M1160&lt;=10),('[1]Pricing Schedule'!$F$103+('[1]Pricing Schedule'!$F$105*M1160))*2,
IF(AND(I1160=110000,R1160&gt;168.2,R1160&lt;=336.4,M1160&gt;10),('[1]Pricing Schedule'!$F$111+('[1]Pricing Schedule'!$F$113*M1160))*2,
IF(AND(I1160=110000,R1160&gt;336.4,R1160&lt;=504.6,M1160&lt;=10),('[1]Pricing Schedule'!$F$103+('[1]Pricing Schedule'!$F$105*M1160))*3,
IF(AND(I1160=110000,R1160&gt;336.4,R1160&lt;=504.6,M1160&gt;10),('[1]Pricing Schedule'!$F$111+('[1]Pricing Schedule'!$F$113*M1160))*3,
IF(AND(I1160=110000,R1160&gt;504.6,R1160&lt;=672.8,M1160&lt;=10),('[1]Pricing Schedule'!$F$103+('[1]Pricing Schedule'!$F$105*M1160))*4,
IF(AND(I1160=110000,R1160&gt;504.6,R1160&lt;=672.8,M1160&gt;10),('[1]Pricing Schedule'!$F$111+('[1]Pricing Schedule'!$F$113*M1160))*4,
IF(AND(I1160=110000,R1160&gt;672.8,R1160&lt;=841,M1160&lt;=10),('[1]Pricing Schedule'!$F$103+('[1]Pricing Schedule'!$F$105*M1160))*5,
IF(AND(I1160=110000,R1160&gt;672.8,R1160&lt;=841,M1160&gt;10),('[1]Pricing Schedule'!$F$111+('[1]Pricing Schedule'!$F$113*M1160))*5,
IF(AND(I1160=110000,R1160&gt;672.8,R1160&lt;=841,M1160&lt;=10),('[1]Pricing Schedule'!$F$103+('[1]Pricing Schedule'!$F$105*M1160))*5,
IF(AND(I1160=110000,R1160&gt;672.8,R1160&lt;=841,M1160&gt;10),('[1]Pricing Schedule'!$F$111+('[1]Pricing Schedule'!$F$113*M1160))*5,
IF(AND(I1160=110000,R1160&gt;1345.6,R1160&lt;=1513.8,M1160&lt;=10),('[1]Pricing Schedule'!$F$103+('[1]Pricing Schedule'!$F$105*M1160))*9,
IF(AND(I1160=110000,R1160&gt;1345.6,R1160&lt;=1513.8,M1160&gt;10),('[1]Pricing Schedule'!$F$111+('[1]Pricing Schedule'!$F$113*M1160))*9,
9999999999)))))))))))))))))))))))))))))))))))))))</f>
        <v>909950</v>
      </c>
      <c r="T1160" s="21">
        <f>IF(AND(I1160=38000,R1160&lt;=4.5,M1160&gt;8),'[1]Pricing Schedule'!$J$9,
IF(AND(I1160=38000,R1160&lt;=4.5,M1160&lt;=8),'[1]Pricing Schedule'!$J$36,
IF(AND(I1160=38000,R1160&gt;4.5,R1160&lt;=9,M1160&gt;8),'[1]Pricing Schedule'!$J$18,
IF(AND(I1160=38000,R1160&gt;4.5,R1160&lt;=9,M1160&lt;=8),'[1]Pricing Schedule'!$J$36,
IF(AND(I1160=38000,R1160&gt;9,R1160&lt;=12.8,M1160&gt;8),'[1]Pricing Schedule'!$J$27,
IF(AND(I1160=38000,R1160&gt;9,R1160&lt;=12.8,M1160&lt;=8),'[1]Pricing Schedule'!$J$36,
IF(AND(I1160=38000,R1160&gt;12.8,R1160&lt;=22.8),'[1]Pricing Schedule'!$J$36,
IF(AND(I1160=38000,R1160&gt;22.8,R1160&lt;=30.2),'[1]Pricing Schedule'!$J$45,
IF(AND(I1160=38000,R1160&gt;30.2,R1160&lt;=45.9),'[1]Pricing Schedule'!$J$54,
IF(AND(I1160=38000,R1160&gt;45.9,R1160&lt;=123.4),'[1]Pricing Schedule'!$J$97,
IF(AND(I1160=38000,R1160&gt;123.4,R1160&lt;=168.2,M1160&lt;=10),'[1]Pricing Schedule'!$J$105,
IF(AND(I1160=38000,R1160&gt;123.4,R1160&lt;=168.2,M1160&gt;10),'[1]Pricing Schedule'!$J$113,
IF(AND(I1160=38000,R1160&gt;168.2,R1160&lt;=336.4,M1160&lt;=10),('[1]Pricing Schedule'!$J$105),
IF(AND(I1160=38000,R1160&gt;168.2,R1160&lt;=336.4,M1160&gt;10),('[1]Pricing Schedule'!$J$113),
IF(AND(I1160=38000,R1160&gt;336.4,R1160&lt;=504.6,M1160&lt;=10),('[1]Pricing Schedule'!$J$105),
IF(AND(I1160=38000,R1160&gt;336.4,R1160&lt;=504.6,M1160&gt;10),('[1]Pricing Schedule'!$J$113),
IF(AND(I1160=38000,R1160&gt;504.6,R1160&lt;=672.8,M1160&lt;=10),('[1]Pricing Schedule'!$J$105),
IF(AND(I1160=38000,R1160&gt;504.6,R1160&lt;=672.8,M1160&gt;10),('[1]Pricing Schedule'!$J$113),
IF(AND(I1160=110000,R1160&lt;=12.8,M1160&gt;2),'[1]Pricing Schedule'!$J$63,
IF(AND(I1160=110000,R1160&lt;=12.8,M1160&lt;=2),'[1]Pricing Schedule'!$J$97,
IF(AND(I1160=110000,R1160&gt;12.8,R1160&lt;=22.8,M1160&gt;3),'[1]Pricing Schedule'!$J$72,
IF(AND(I1160=110000,R1160&gt;12.8,R1160&lt;=22.8,M1160&lt;=3),'[1]Pricing Schedule'!$J$97,
IF(AND(I1160=110000,R1160&gt;22.8,R1160&lt;=30.2),'[1]Pricing Schedule'!$J$81,
IF(AND(I1160=110000,R1160&gt;30.2,R1160&lt;=45.9),'[1]Pricing Schedule'!$J$90,
IF(AND(I1160=110000,R1160&gt;45.9,R1160&lt;=123.4),'[1]Pricing Schedule'!$J$97,
IF(AND(I1160=110000,R1160&gt;123.4,R1160&lt;=168.2,M1160&lt;=10),'[1]Pricing Schedule'!$J$105,
IF(AND(I1160=110000,R1160&gt;123.4,R1160&lt;=168.2,M1160&gt;10),'[1]Pricing Schedule'!$J$113,
IF(AND(I1160=110000,R1160&gt;168.2,R1160&lt;=336.2,M1160&lt;=10),('[1]Pricing Schedule'!$J$105),
IF(AND(I1160=110000,R1160&gt;168.2,R1160&lt;=336.2,M1160&gt;10),('[1]Pricing Schedule'!$J$113),
IF(AND(I1160=110000,R1160&gt;336.4,R1160&lt;=504.6,M1160&lt;=10),('[1]Pricing Schedule'!$J$105),
IF(AND(I1160=110000,R1160&gt;336.4,R1160&lt;=504.6,M1160&gt;10),('[1]Pricing Schedule'!$J$113),
IF(AND(I1160=110000,R1160&gt;504.6,R1160&lt;=672.8,M1160&lt;=10),('[1]Pricing Schedule'!$J$105),
IF(AND(I1160=110000,R1160&gt;504.6,R1160&lt;=672.8,M1160&gt;10),('[1]Pricing Schedule'!$J$113),
IF(AND(I1160=110000,R1160&gt;672.8,R1160&lt;=841,M1160&lt;=10),('[1]Pricing Schedule'!$J$105),
IF(AND(I1160=110000,R1160&gt;672.8,R1160&lt;=841,M1160&gt;10),('[1]Pricing Schedule'!$J$113),
IF(AND(I1160=110000,R1160&gt;1682,R1160&lt;=1850.2,M1160&lt;=10),('[1]Pricing Schedule'!$J$105),
IF(AND(I1160=110000,R1160&gt;1682,R1160&lt;=1850.2,M1160&gt;10),('[1]Pricing Schedule'!$J$113),
IF(AND(I1160=110000,R1160&gt;2018.4,R1160&lt;=2186.6,M1160&lt;=10),('[1]Pricing Schedule'!$J$105),
IF(AND(I1160=110000,R1160&gt;2018.4,R1160&lt;=2186.6,M1160&gt;10),('[1]Pricing Schedule'!$J$113),999999999)))))))))))))))))))))))))))))))))))))))</f>
        <v>4</v>
      </c>
      <c r="U1160" s="40">
        <f t="shared" si="114"/>
        <v>216654.76190476189</v>
      </c>
      <c r="V1160" s="41">
        <f t="shared" si="115"/>
        <v>4.6156382218803227</v>
      </c>
      <c r="Y1160" s="23">
        <v>610</v>
      </c>
      <c r="Z1160" s="23">
        <v>176</v>
      </c>
      <c r="AD1160" s="13"/>
      <c r="AE1160" s="13"/>
      <c r="AF1160" s="13"/>
      <c r="AR1160" s="35"/>
    </row>
    <row r="1161" spans="1:44">
      <c r="A1161" s="23">
        <v>1163</v>
      </c>
      <c r="B1161" s="23">
        <v>1163</v>
      </c>
      <c r="C1161" s="23" t="s">
        <v>1703</v>
      </c>
      <c r="D1161" s="23" t="s">
        <v>131</v>
      </c>
      <c r="E1161" s="23" t="s">
        <v>131</v>
      </c>
      <c r="F1161" s="23" t="s">
        <v>1704</v>
      </c>
      <c r="G1161" s="23" t="s">
        <v>1705</v>
      </c>
      <c r="H1161" s="23" t="s">
        <v>113</v>
      </c>
      <c r="I1161" s="13">
        <v>38000</v>
      </c>
      <c r="J1161" s="13">
        <v>38000</v>
      </c>
      <c r="K1161" s="13">
        <v>10000</v>
      </c>
      <c r="L1161" s="24">
        <v>1.4670000000000001</v>
      </c>
      <c r="M1161" s="37">
        <f t="shared" si="110"/>
        <v>2</v>
      </c>
      <c r="N1161" s="24">
        <v>0.11600000000000001</v>
      </c>
      <c r="O1161" s="13">
        <v>3</v>
      </c>
      <c r="P1161" s="36">
        <f t="shared" si="111"/>
        <v>0.11600000000000001</v>
      </c>
      <c r="Q1161" s="38">
        <f t="shared" si="112"/>
        <v>4.2</v>
      </c>
      <c r="R1161" s="37">
        <f t="shared" si="113"/>
        <v>4.2</v>
      </c>
      <c r="S1161" s="39">
        <f>IF(AND(I1161=38000,R1161&lt;=4.5,M1161&gt;8),'[1]Pricing Schedule'!$F$8+('[1]Pricing Schedule'!$F$9*M1161),
IF(AND(I1161=38000,R1161&lt;=4.5,M1161&lt;=8),'[1]Pricing Schedule'!$F$34+('[1]Pricing Schedule'!$F$36*M1161),
IF(AND(I1161=38000,R1161&gt;4.5,R1161&lt;=9,M1161&gt;8),'[1]Pricing Schedule'!$F$17+('[1]Pricing Schedule'!$F$18*M1161),
IF(AND(I1161=38000,R1161&gt;4.5,R1161&lt;=9,M1161&lt;=8),'[1]Pricing Schedule'!$F$34+('[1]Pricing Schedule'!$F$36*M1161),
IF(AND(I1161=38000,R1161&gt;9,R1161&lt;=12.8,M1161&gt;8),'[1]Pricing Schedule'!$F$26+('[1]Pricing Schedule'!$F$27*M1161),
IF(AND(I1161=38000,R1161&gt;9,R1161&lt;=12.8,M1161&lt;=8),'[1]Pricing Schedule'!$F$34+('[1]Pricing Schedule'!$F$36*M1161),
IF(AND(I1161=38000,R1161&gt;12.8,R1161&lt;=22.8),'[1]Pricing Schedule'!$F$34+('[1]Pricing Schedule'!$F$36*M1161),
IF(AND(I1161=38000,R1161&gt;22.8,R1161&lt;=30.2),'[1]Pricing Schedule'!$F$43+('[1]Pricing Schedule'!$F$45*M1161),
IF(AND(I1161=38000,R1161&gt;30.2,R1161&lt;=45.9),'[1]Pricing Schedule'!$F$52+('[1]Pricing Schedule'!$F$54*M1161),
IF(AND(I1161=38000,R1161&gt;45.9,R1161&lt;=123.4),'[1]Pricing Schedule'!$F$96+('[1]Pricing Schedule'!$F$97*M1161),
IF(AND(I1161=38000,R1161&gt;123.4,R1161&lt;=168.2,M1161&lt;=10),'[1]Pricing Schedule'!$F$103+('[1]Pricing Schedule'!$F$105*M1161),
IF(AND(I1161=38000,R1161&gt;123.4,R1161&lt;=168.2,M1161&gt;10),'[1]Pricing Schedule'!$F$111+('[1]Pricing Schedule'!$F$113*M1161),
IF(AND(I1161=38000,R1161&gt;157.4,R1161&lt;=336.4,M1161&lt;=10),('[1]Pricing Schedule'!$F$103+('[1]Pricing Schedule'!$F$105*M1161))*2,
IF(AND(I1161=38000,R1161&gt;157.4,R1161&lt;=336.4,M1161&gt;10),('[1]Pricing Schedule'!$F$111+('[1]Pricing Schedule'!$F$113*M1161))*2,
IF(AND(I1161=38000,R1161&gt;314.8,R1161&lt;=504.6,M1161&lt;=10),('[1]Pricing Schedule'!$F$103+('[1]Pricing Schedule'!$F$105*M1161))*3,
IF(AND(I1161=38000,R1161&gt;314.8,R1161&lt;=504.6,M1161&gt;10),('[1]Pricing Schedule'!$F$111+('[1]Pricing Schedule'!$F$113*M1161))*3,
IF(AND(I1161=38000,R1161&gt;472.2,R1161&lt;=672.8,M1161&lt;=10),('[1]Pricing Schedule'!$F$103+('[1]Pricing Schedule'!$F$105*M1161))*4,
IF(AND(I1161=38000,R1161&gt;472.2,R1161&lt;=672.8,M1161&gt;10),('[1]Pricing Schedule'!$F$111+('[1]Pricing Schedule'!$F$113*M1161))*4,
IF(AND(I1161=110000,R1161&lt;=12.8,M1161&gt;2),'[1]Pricing Schedule'!$F$62+('[1]Pricing Schedule'!$F$63*M1161),
IF(AND(I1161=110000,R1161&lt;=12.8,M1161&lt;=2),'[1]Pricing Schedule'!$F$96+('[1]Pricing Schedule'!$F$97*M1161),
IF(AND(I1161=110000,R1161&gt;12.8,R1161&lt;=22.8,M1161&gt;3),'[1]Pricing Schedule'!$F$71+('[1]Pricing Schedule'!$F$72*M1161),
IF(AND(I1161=110000,R1161&gt;12.8,R1161&lt;=22.8,M1161&lt;=3),'[1]Pricing Schedule'!$F$96+('[1]Pricing Schedule'!$F$97*M1161),
IF(AND(I1161=110000,R1161&gt;22.8,R1161&lt;=30.2),'[1]Pricing Schedule'!$F$80+('[1]Pricing Schedule'!$F$81*M1161),
IF(AND(I1161=110000,R1161&gt;30.2,R1161&lt;=45.9),'[1]Pricing Schedule'!$F$89+('[1]Pricing Schedule'!$F$90*M1161),
IF(AND(I1161=110000,R1161&gt;45.9,R1161&lt;=123.4),'[1]Pricing Schedule'!$F$96+('[1]Pricing Schedule'!$F$97*M1161),
IF(AND(I1161=110000,R1161&gt;123.4,R1161&lt;=168.2,M1161&lt;=10),'[1]Pricing Schedule'!$F$103+('[1]Pricing Schedule'!$F$105*M1161),
IF(AND(I1161=110000,R1161&gt;123.4,R1161&lt;=168.2,M1161&gt;10),'[1]Pricing Schedule'!$F$111+('[1]Pricing Schedule'!$F$113*M1161),
IF(AND(I1161=110000,R1161&gt;168.2,R1161&lt;=336.4,M1161&lt;=10),('[1]Pricing Schedule'!$F$103+('[1]Pricing Schedule'!$F$105*M1161))*2,
IF(AND(I1161=110000,R1161&gt;168.2,R1161&lt;=336.4,M1161&gt;10),('[1]Pricing Schedule'!$F$111+('[1]Pricing Schedule'!$F$113*M1161))*2,
IF(AND(I1161=110000,R1161&gt;336.4,R1161&lt;=504.6,M1161&lt;=10),('[1]Pricing Schedule'!$F$103+('[1]Pricing Schedule'!$F$105*M1161))*3,
IF(AND(I1161=110000,R1161&gt;336.4,R1161&lt;=504.6,M1161&gt;10),('[1]Pricing Schedule'!$F$111+('[1]Pricing Schedule'!$F$113*M1161))*3,
IF(AND(I1161=110000,R1161&gt;504.6,R1161&lt;=672.8,M1161&lt;=10),('[1]Pricing Schedule'!$F$103+('[1]Pricing Schedule'!$F$105*M1161))*4,
IF(AND(I1161=110000,R1161&gt;504.6,R1161&lt;=672.8,M1161&gt;10),('[1]Pricing Schedule'!$F$111+('[1]Pricing Schedule'!$F$113*M1161))*4,
IF(AND(I1161=110000,R1161&gt;672.8,R1161&lt;=841,M1161&lt;=10),('[1]Pricing Schedule'!$F$103+('[1]Pricing Schedule'!$F$105*M1161))*5,
IF(AND(I1161=110000,R1161&gt;672.8,R1161&lt;=841,M1161&gt;10),('[1]Pricing Schedule'!$F$111+('[1]Pricing Schedule'!$F$113*M1161))*5,
IF(AND(I1161=110000,R1161&gt;672.8,R1161&lt;=841,M1161&lt;=10),('[1]Pricing Schedule'!$F$103+('[1]Pricing Schedule'!$F$105*M1161))*5,
IF(AND(I1161=110000,R1161&gt;672.8,R1161&lt;=841,M1161&gt;10),('[1]Pricing Schedule'!$F$111+('[1]Pricing Schedule'!$F$113*M1161))*5,
IF(AND(I1161=110000,R1161&gt;1345.6,R1161&lt;=1513.8,M1161&lt;=10),('[1]Pricing Schedule'!$F$103+('[1]Pricing Schedule'!$F$105*M1161))*9,
IF(AND(I1161=110000,R1161&gt;1345.6,R1161&lt;=1513.8,M1161&gt;10),('[1]Pricing Schedule'!$F$111+('[1]Pricing Schedule'!$F$113*M1161))*9,
9999999999)))))))))))))))))))))))))))))))))))))))</f>
        <v>488330</v>
      </c>
      <c r="T1161" s="21">
        <f>IF(AND(I1161=38000,R1161&lt;=4.5,M1161&gt;8),'[1]Pricing Schedule'!$J$9,
IF(AND(I1161=38000,R1161&lt;=4.5,M1161&lt;=8),'[1]Pricing Schedule'!$J$36,
IF(AND(I1161=38000,R1161&gt;4.5,R1161&lt;=9,M1161&gt;8),'[1]Pricing Schedule'!$J$18,
IF(AND(I1161=38000,R1161&gt;4.5,R1161&lt;=9,M1161&lt;=8),'[1]Pricing Schedule'!$J$36,
IF(AND(I1161=38000,R1161&gt;9,R1161&lt;=12.8,M1161&gt;8),'[1]Pricing Schedule'!$J$27,
IF(AND(I1161=38000,R1161&gt;9,R1161&lt;=12.8,M1161&lt;=8),'[1]Pricing Schedule'!$J$36,
IF(AND(I1161=38000,R1161&gt;12.8,R1161&lt;=22.8),'[1]Pricing Schedule'!$J$36,
IF(AND(I1161=38000,R1161&gt;22.8,R1161&lt;=30.2),'[1]Pricing Schedule'!$J$45,
IF(AND(I1161=38000,R1161&gt;30.2,R1161&lt;=45.9),'[1]Pricing Schedule'!$J$54,
IF(AND(I1161=38000,R1161&gt;45.9,R1161&lt;=123.4),'[1]Pricing Schedule'!$J$97,
IF(AND(I1161=38000,R1161&gt;123.4,R1161&lt;=168.2,M1161&lt;=10),'[1]Pricing Schedule'!$J$105,
IF(AND(I1161=38000,R1161&gt;123.4,R1161&lt;=168.2,M1161&gt;10),'[1]Pricing Schedule'!$J$113,
IF(AND(I1161=38000,R1161&gt;168.2,R1161&lt;=336.4,M1161&lt;=10),('[1]Pricing Schedule'!$J$105),
IF(AND(I1161=38000,R1161&gt;168.2,R1161&lt;=336.4,M1161&gt;10),('[1]Pricing Schedule'!$J$113),
IF(AND(I1161=38000,R1161&gt;336.4,R1161&lt;=504.6,M1161&lt;=10),('[1]Pricing Schedule'!$J$105),
IF(AND(I1161=38000,R1161&gt;336.4,R1161&lt;=504.6,M1161&gt;10),('[1]Pricing Schedule'!$J$113),
IF(AND(I1161=38000,R1161&gt;504.6,R1161&lt;=672.8,M1161&lt;=10),('[1]Pricing Schedule'!$J$105),
IF(AND(I1161=38000,R1161&gt;504.6,R1161&lt;=672.8,M1161&gt;10),('[1]Pricing Schedule'!$J$113),
IF(AND(I1161=110000,R1161&lt;=12.8,M1161&gt;2),'[1]Pricing Schedule'!$J$63,
IF(AND(I1161=110000,R1161&lt;=12.8,M1161&lt;=2),'[1]Pricing Schedule'!$J$97,
IF(AND(I1161=110000,R1161&gt;12.8,R1161&lt;=22.8,M1161&gt;3),'[1]Pricing Schedule'!$J$72,
IF(AND(I1161=110000,R1161&gt;12.8,R1161&lt;=22.8,M1161&lt;=3),'[1]Pricing Schedule'!$J$97,
IF(AND(I1161=110000,R1161&gt;22.8,R1161&lt;=30.2),'[1]Pricing Schedule'!$J$81,
IF(AND(I1161=110000,R1161&gt;30.2,R1161&lt;=45.9),'[1]Pricing Schedule'!$J$90,
IF(AND(I1161=110000,R1161&gt;45.9,R1161&lt;=123.4),'[1]Pricing Schedule'!$J$97,
IF(AND(I1161=110000,R1161&gt;123.4,R1161&lt;=168.2,M1161&lt;=10),'[1]Pricing Schedule'!$J$105,
IF(AND(I1161=110000,R1161&gt;123.4,R1161&lt;=168.2,M1161&gt;10),'[1]Pricing Schedule'!$J$113,
IF(AND(I1161=110000,R1161&gt;168.2,R1161&lt;=336.2,M1161&lt;=10),('[1]Pricing Schedule'!$J$105),
IF(AND(I1161=110000,R1161&gt;168.2,R1161&lt;=336.2,M1161&gt;10),('[1]Pricing Schedule'!$J$113),
IF(AND(I1161=110000,R1161&gt;336.4,R1161&lt;=504.6,M1161&lt;=10),('[1]Pricing Schedule'!$J$105),
IF(AND(I1161=110000,R1161&gt;336.4,R1161&lt;=504.6,M1161&gt;10),('[1]Pricing Schedule'!$J$113),
IF(AND(I1161=110000,R1161&gt;504.6,R1161&lt;=672.8,M1161&lt;=10),('[1]Pricing Schedule'!$J$105),
IF(AND(I1161=110000,R1161&gt;504.6,R1161&lt;=672.8,M1161&gt;10),('[1]Pricing Schedule'!$J$113),
IF(AND(I1161=110000,R1161&gt;672.8,R1161&lt;=841,M1161&lt;=10),('[1]Pricing Schedule'!$J$105),
IF(AND(I1161=110000,R1161&gt;672.8,R1161&lt;=841,M1161&gt;10),('[1]Pricing Schedule'!$J$113),
IF(AND(I1161=110000,R1161&gt;1682,R1161&lt;=1850.2,M1161&lt;=10),('[1]Pricing Schedule'!$J$105),
IF(AND(I1161=110000,R1161&gt;1682,R1161&lt;=1850.2,M1161&gt;10),('[1]Pricing Schedule'!$J$113),
IF(AND(I1161=110000,R1161&gt;2018.4,R1161&lt;=2186.6,M1161&lt;=10),('[1]Pricing Schedule'!$J$105),
IF(AND(I1161=110000,R1161&gt;2018.4,R1161&lt;=2186.6,M1161&gt;10),('[1]Pricing Schedule'!$J$113),999999999)))))))))))))))))))))))))))))))))))))))</f>
        <v>4</v>
      </c>
      <c r="U1161" s="40">
        <f t="shared" si="114"/>
        <v>116269.04761904762</v>
      </c>
      <c r="V1161" s="41">
        <f t="shared" si="115"/>
        <v>8.6007413019884087</v>
      </c>
      <c r="Y1161" s="23">
        <v>337</v>
      </c>
      <c r="Z1161" s="23">
        <v>673</v>
      </c>
      <c r="AD1161" s="13"/>
      <c r="AE1161" s="13"/>
      <c r="AF1161" s="13"/>
      <c r="AR1161" s="35"/>
    </row>
    <row r="1162" spans="1:44">
      <c r="A1162" s="23">
        <v>1164</v>
      </c>
      <c r="B1162" s="23">
        <v>1164</v>
      </c>
      <c r="C1162" s="23" t="s">
        <v>1706</v>
      </c>
      <c r="D1162" s="23" t="s">
        <v>786</v>
      </c>
      <c r="E1162" s="23" t="s">
        <v>786</v>
      </c>
      <c r="F1162" s="23" t="s">
        <v>451</v>
      </c>
      <c r="G1162" s="23" t="s">
        <v>452</v>
      </c>
      <c r="H1162" s="23" t="s">
        <v>113</v>
      </c>
      <c r="I1162" s="13">
        <v>38000</v>
      </c>
      <c r="J1162" s="13">
        <v>38000</v>
      </c>
      <c r="K1162" s="13">
        <v>10000</v>
      </c>
      <c r="L1162" s="24">
        <v>8.3610000000000007</v>
      </c>
      <c r="M1162" s="37">
        <f t="shared" si="110"/>
        <v>9</v>
      </c>
      <c r="N1162" s="24">
        <v>9.9000000000000005E-2</v>
      </c>
      <c r="O1162" s="13">
        <v>3</v>
      </c>
      <c r="P1162" s="36">
        <f t="shared" si="111"/>
        <v>9.9000000000000005E-2</v>
      </c>
      <c r="Q1162" s="38">
        <f t="shared" si="112"/>
        <v>4.2</v>
      </c>
      <c r="R1162" s="37">
        <f t="shared" si="113"/>
        <v>4.2</v>
      </c>
      <c r="S1162" s="39">
        <f>IF(AND(I1162=38000,R1162&lt;=4.5,M1162&gt;8),'[1]Pricing Schedule'!$F$8+('[1]Pricing Schedule'!$F$9*M1162),
IF(AND(I1162=38000,R1162&lt;=4.5,M1162&lt;=8),'[1]Pricing Schedule'!$F$34+('[1]Pricing Schedule'!$F$36*M1162),
IF(AND(I1162=38000,R1162&gt;4.5,R1162&lt;=9,M1162&gt;8),'[1]Pricing Schedule'!$F$17+('[1]Pricing Schedule'!$F$18*M1162),
IF(AND(I1162=38000,R1162&gt;4.5,R1162&lt;=9,M1162&lt;=8),'[1]Pricing Schedule'!$F$34+('[1]Pricing Schedule'!$F$36*M1162),
IF(AND(I1162=38000,R1162&gt;9,R1162&lt;=12.8,M1162&gt;8),'[1]Pricing Schedule'!$F$26+('[1]Pricing Schedule'!$F$27*M1162),
IF(AND(I1162=38000,R1162&gt;9,R1162&lt;=12.8,M1162&lt;=8),'[1]Pricing Schedule'!$F$34+('[1]Pricing Schedule'!$F$36*M1162),
IF(AND(I1162=38000,R1162&gt;12.8,R1162&lt;=22.8),'[1]Pricing Schedule'!$F$34+('[1]Pricing Schedule'!$F$36*M1162),
IF(AND(I1162=38000,R1162&gt;22.8,R1162&lt;=30.2),'[1]Pricing Schedule'!$F$43+('[1]Pricing Schedule'!$F$45*M1162),
IF(AND(I1162=38000,R1162&gt;30.2,R1162&lt;=45.9),'[1]Pricing Schedule'!$F$52+('[1]Pricing Schedule'!$F$54*M1162),
IF(AND(I1162=38000,R1162&gt;45.9,R1162&lt;=123.4),'[1]Pricing Schedule'!$F$96+('[1]Pricing Schedule'!$F$97*M1162),
IF(AND(I1162=38000,R1162&gt;123.4,R1162&lt;=168.2,M1162&lt;=10),'[1]Pricing Schedule'!$F$103+('[1]Pricing Schedule'!$F$105*M1162),
IF(AND(I1162=38000,R1162&gt;123.4,R1162&lt;=168.2,M1162&gt;10),'[1]Pricing Schedule'!$F$111+('[1]Pricing Schedule'!$F$113*M1162),
IF(AND(I1162=38000,R1162&gt;157.4,R1162&lt;=336.4,M1162&lt;=10),('[1]Pricing Schedule'!$F$103+('[1]Pricing Schedule'!$F$105*M1162))*2,
IF(AND(I1162=38000,R1162&gt;157.4,R1162&lt;=336.4,M1162&gt;10),('[1]Pricing Schedule'!$F$111+('[1]Pricing Schedule'!$F$113*M1162))*2,
IF(AND(I1162=38000,R1162&gt;314.8,R1162&lt;=504.6,M1162&lt;=10),('[1]Pricing Schedule'!$F$103+('[1]Pricing Schedule'!$F$105*M1162))*3,
IF(AND(I1162=38000,R1162&gt;314.8,R1162&lt;=504.6,M1162&gt;10),('[1]Pricing Schedule'!$F$111+('[1]Pricing Schedule'!$F$113*M1162))*3,
IF(AND(I1162=38000,R1162&gt;472.2,R1162&lt;=672.8,M1162&lt;=10),('[1]Pricing Schedule'!$F$103+('[1]Pricing Schedule'!$F$105*M1162))*4,
IF(AND(I1162=38000,R1162&gt;472.2,R1162&lt;=672.8,M1162&gt;10),('[1]Pricing Schedule'!$F$111+('[1]Pricing Schedule'!$F$113*M1162))*4,
IF(AND(I1162=110000,R1162&lt;=12.8,M1162&gt;2),'[1]Pricing Schedule'!$F$62+('[1]Pricing Schedule'!$F$63*M1162),
IF(AND(I1162=110000,R1162&lt;=12.8,M1162&lt;=2),'[1]Pricing Schedule'!$F$96+('[1]Pricing Schedule'!$F$97*M1162),
IF(AND(I1162=110000,R1162&gt;12.8,R1162&lt;=22.8,M1162&gt;3),'[1]Pricing Schedule'!$F$71+('[1]Pricing Schedule'!$F$72*M1162),
IF(AND(I1162=110000,R1162&gt;12.8,R1162&lt;=22.8,M1162&lt;=3),'[1]Pricing Schedule'!$F$96+('[1]Pricing Schedule'!$F$97*M1162),
IF(AND(I1162=110000,R1162&gt;22.8,R1162&lt;=30.2),'[1]Pricing Schedule'!$F$80+('[1]Pricing Schedule'!$F$81*M1162),
IF(AND(I1162=110000,R1162&gt;30.2,R1162&lt;=45.9),'[1]Pricing Schedule'!$F$89+('[1]Pricing Schedule'!$F$90*M1162),
IF(AND(I1162=110000,R1162&gt;45.9,R1162&lt;=123.4),'[1]Pricing Schedule'!$F$96+('[1]Pricing Schedule'!$F$97*M1162),
IF(AND(I1162=110000,R1162&gt;123.4,R1162&lt;=168.2,M1162&lt;=10),'[1]Pricing Schedule'!$F$103+('[1]Pricing Schedule'!$F$105*M1162),
IF(AND(I1162=110000,R1162&gt;123.4,R1162&lt;=168.2,M1162&gt;10),'[1]Pricing Schedule'!$F$111+('[1]Pricing Schedule'!$F$113*M1162),
IF(AND(I1162=110000,R1162&gt;168.2,R1162&lt;=336.4,M1162&lt;=10),('[1]Pricing Schedule'!$F$103+('[1]Pricing Schedule'!$F$105*M1162))*2,
IF(AND(I1162=110000,R1162&gt;168.2,R1162&lt;=336.4,M1162&gt;10),('[1]Pricing Schedule'!$F$111+('[1]Pricing Schedule'!$F$113*M1162))*2,
IF(AND(I1162=110000,R1162&gt;336.4,R1162&lt;=504.6,M1162&lt;=10),('[1]Pricing Schedule'!$F$103+('[1]Pricing Schedule'!$F$105*M1162))*3,
IF(AND(I1162=110000,R1162&gt;336.4,R1162&lt;=504.6,M1162&gt;10),('[1]Pricing Schedule'!$F$111+('[1]Pricing Schedule'!$F$113*M1162))*3,
IF(AND(I1162=110000,R1162&gt;504.6,R1162&lt;=672.8,M1162&lt;=10),('[1]Pricing Schedule'!$F$103+('[1]Pricing Schedule'!$F$105*M1162))*4,
IF(AND(I1162=110000,R1162&gt;504.6,R1162&lt;=672.8,M1162&gt;10),('[1]Pricing Schedule'!$F$111+('[1]Pricing Schedule'!$F$113*M1162))*4,
IF(AND(I1162=110000,R1162&gt;672.8,R1162&lt;=841,M1162&lt;=10),('[1]Pricing Schedule'!$F$103+('[1]Pricing Schedule'!$F$105*M1162))*5,
IF(AND(I1162=110000,R1162&gt;672.8,R1162&lt;=841,M1162&gt;10),('[1]Pricing Schedule'!$F$111+('[1]Pricing Schedule'!$F$113*M1162))*5,
IF(AND(I1162=110000,R1162&gt;672.8,R1162&lt;=841,M1162&lt;=10),('[1]Pricing Schedule'!$F$103+('[1]Pricing Schedule'!$F$105*M1162))*5,
IF(AND(I1162=110000,R1162&gt;672.8,R1162&lt;=841,M1162&gt;10),('[1]Pricing Schedule'!$F$111+('[1]Pricing Schedule'!$F$113*M1162))*5,
IF(AND(I1162=110000,R1162&gt;1345.6,R1162&lt;=1513.8,M1162&lt;=10),('[1]Pricing Schedule'!$F$103+('[1]Pricing Schedule'!$F$105*M1162))*9,
IF(AND(I1162=110000,R1162&gt;1345.6,R1162&lt;=1513.8,M1162&gt;10),('[1]Pricing Schedule'!$F$111+('[1]Pricing Schedule'!$F$113*M1162))*9,
9999999999)))))))))))))))))))))))))))))))))))))))</f>
        <v>1334440</v>
      </c>
      <c r="T1162" s="21">
        <f>IF(AND(I1162=38000,R1162&lt;=4.5,M1162&gt;8),'[1]Pricing Schedule'!$J$9,
IF(AND(I1162=38000,R1162&lt;=4.5,M1162&lt;=8),'[1]Pricing Schedule'!$J$36,
IF(AND(I1162=38000,R1162&gt;4.5,R1162&lt;=9,M1162&gt;8),'[1]Pricing Schedule'!$J$18,
IF(AND(I1162=38000,R1162&gt;4.5,R1162&lt;=9,M1162&lt;=8),'[1]Pricing Schedule'!$J$36,
IF(AND(I1162=38000,R1162&gt;9,R1162&lt;=12.8,M1162&gt;8),'[1]Pricing Schedule'!$J$27,
IF(AND(I1162=38000,R1162&gt;9,R1162&lt;=12.8,M1162&lt;=8),'[1]Pricing Schedule'!$J$36,
IF(AND(I1162=38000,R1162&gt;12.8,R1162&lt;=22.8),'[1]Pricing Schedule'!$J$36,
IF(AND(I1162=38000,R1162&gt;22.8,R1162&lt;=30.2),'[1]Pricing Schedule'!$J$45,
IF(AND(I1162=38000,R1162&gt;30.2,R1162&lt;=45.9),'[1]Pricing Schedule'!$J$54,
IF(AND(I1162=38000,R1162&gt;45.9,R1162&lt;=123.4),'[1]Pricing Schedule'!$J$97,
IF(AND(I1162=38000,R1162&gt;123.4,R1162&lt;=168.2,M1162&lt;=10),'[1]Pricing Schedule'!$J$105,
IF(AND(I1162=38000,R1162&gt;123.4,R1162&lt;=168.2,M1162&gt;10),'[1]Pricing Schedule'!$J$113,
IF(AND(I1162=38000,R1162&gt;168.2,R1162&lt;=336.4,M1162&lt;=10),('[1]Pricing Schedule'!$J$105),
IF(AND(I1162=38000,R1162&gt;168.2,R1162&lt;=336.4,M1162&gt;10),('[1]Pricing Schedule'!$J$113),
IF(AND(I1162=38000,R1162&gt;336.4,R1162&lt;=504.6,M1162&lt;=10),('[1]Pricing Schedule'!$J$105),
IF(AND(I1162=38000,R1162&gt;336.4,R1162&lt;=504.6,M1162&gt;10),('[1]Pricing Schedule'!$J$113),
IF(AND(I1162=38000,R1162&gt;504.6,R1162&lt;=672.8,M1162&lt;=10),('[1]Pricing Schedule'!$J$105),
IF(AND(I1162=38000,R1162&gt;504.6,R1162&lt;=672.8,M1162&gt;10),('[1]Pricing Schedule'!$J$113),
IF(AND(I1162=110000,R1162&lt;=12.8,M1162&gt;2),'[1]Pricing Schedule'!$J$63,
IF(AND(I1162=110000,R1162&lt;=12.8,M1162&lt;=2),'[1]Pricing Schedule'!$J$97,
IF(AND(I1162=110000,R1162&gt;12.8,R1162&lt;=22.8,M1162&gt;3),'[1]Pricing Schedule'!$J$72,
IF(AND(I1162=110000,R1162&gt;12.8,R1162&lt;=22.8,M1162&lt;=3),'[1]Pricing Schedule'!$J$97,
IF(AND(I1162=110000,R1162&gt;22.8,R1162&lt;=30.2),'[1]Pricing Schedule'!$J$81,
IF(AND(I1162=110000,R1162&gt;30.2,R1162&lt;=45.9),'[1]Pricing Schedule'!$J$90,
IF(AND(I1162=110000,R1162&gt;45.9,R1162&lt;=123.4),'[1]Pricing Schedule'!$J$97,
IF(AND(I1162=110000,R1162&gt;123.4,R1162&lt;=168.2,M1162&lt;=10),'[1]Pricing Schedule'!$J$105,
IF(AND(I1162=110000,R1162&gt;123.4,R1162&lt;=168.2,M1162&gt;10),'[1]Pricing Schedule'!$J$113,
IF(AND(I1162=110000,R1162&gt;168.2,R1162&lt;=336.2,M1162&lt;=10),('[1]Pricing Schedule'!$J$105),
IF(AND(I1162=110000,R1162&gt;168.2,R1162&lt;=336.2,M1162&gt;10),('[1]Pricing Schedule'!$J$113),
IF(AND(I1162=110000,R1162&gt;336.4,R1162&lt;=504.6,M1162&lt;=10),('[1]Pricing Schedule'!$J$105),
IF(AND(I1162=110000,R1162&gt;336.4,R1162&lt;=504.6,M1162&gt;10),('[1]Pricing Schedule'!$J$113),
IF(AND(I1162=110000,R1162&gt;504.6,R1162&lt;=672.8,M1162&lt;=10),('[1]Pricing Schedule'!$J$105),
IF(AND(I1162=110000,R1162&gt;504.6,R1162&lt;=672.8,M1162&gt;10),('[1]Pricing Schedule'!$J$113),
IF(AND(I1162=110000,R1162&gt;672.8,R1162&lt;=841,M1162&lt;=10),('[1]Pricing Schedule'!$J$105),
IF(AND(I1162=110000,R1162&gt;672.8,R1162&lt;=841,M1162&gt;10),('[1]Pricing Schedule'!$J$113),
IF(AND(I1162=110000,R1162&gt;1682,R1162&lt;=1850.2,M1162&lt;=10),('[1]Pricing Schedule'!$J$105),
IF(AND(I1162=110000,R1162&gt;1682,R1162&lt;=1850.2,M1162&gt;10),('[1]Pricing Schedule'!$J$113),
IF(AND(I1162=110000,R1162&gt;2018.4,R1162&lt;=2186.6,M1162&lt;=10),('[1]Pricing Schedule'!$J$105),
IF(AND(I1162=110000,R1162&gt;2018.4,R1162&lt;=2186.6,M1162&gt;10),('[1]Pricing Schedule'!$J$113),999999999)))))))))))))))))))))))))))))))))))))))</f>
        <v>1</v>
      </c>
      <c r="U1162" s="40">
        <f t="shared" si="114"/>
        <v>317723.80952380953</v>
      </c>
      <c r="V1162" s="41">
        <f t="shared" si="115"/>
        <v>3.1473876682353645</v>
      </c>
      <c r="Y1162" s="23">
        <v>151</v>
      </c>
      <c r="Z1162" s="23">
        <v>206</v>
      </c>
      <c r="AD1162" s="13"/>
      <c r="AE1162" s="13"/>
      <c r="AF1162" s="13"/>
      <c r="AR1162" s="35"/>
    </row>
    <row r="1163" spans="1:44">
      <c r="A1163" s="23">
        <v>1165</v>
      </c>
      <c r="B1163" s="23">
        <v>1165</v>
      </c>
      <c r="C1163" s="23" t="s">
        <v>1707</v>
      </c>
      <c r="D1163" s="23" t="s">
        <v>344</v>
      </c>
      <c r="E1163" s="23" t="s">
        <v>344</v>
      </c>
      <c r="F1163" s="23" t="s">
        <v>1708</v>
      </c>
      <c r="G1163" s="23" t="s">
        <v>1709</v>
      </c>
      <c r="H1163" s="23" t="s">
        <v>133</v>
      </c>
      <c r="I1163" s="13">
        <v>110000</v>
      </c>
      <c r="J1163" s="13">
        <v>110000</v>
      </c>
      <c r="K1163" s="23" t="s">
        <v>119</v>
      </c>
      <c r="L1163" s="24">
        <v>4.1050000000000004</v>
      </c>
      <c r="M1163" s="37">
        <f t="shared" si="110"/>
        <v>5</v>
      </c>
      <c r="N1163" s="24">
        <v>0.20399999999999999</v>
      </c>
      <c r="O1163" s="13">
        <v>3</v>
      </c>
      <c r="P1163" s="36">
        <f t="shared" si="111"/>
        <v>0.20399999999999999</v>
      </c>
      <c r="Q1163" s="38">
        <f t="shared" si="112"/>
        <v>4.2</v>
      </c>
      <c r="R1163" s="37">
        <f t="shared" si="113"/>
        <v>4.2</v>
      </c>
      <c r="S1163" s="39">
        <f>IF(AND(I1163=38000,R1163&lt;=4.5,M1163&gt;8),'[1]Pricing Schedule'!$F$8+('[1]Pricing Schedule'!$F$9*M1163),
IF(AND(I1163=38000,R1163&lt;=4.5,M1163&lt;=8),'[1]Pricing Schedule'!$F$34+('[1]Pricing Schedule'!$F$36*M1163),
IF(AND(I1163=38000,R1163&gt;4.5,R1163&lt;=9,M1163&gt;8),'[1]Pricing Schedule'!$F$17+('[1]Pricing Schedule'!$F$18*M1163),
IF(AND(I1163=38000,R1163&gt;4.5,R1163&lt;=9,M1163&lt;=8),'[1]Pricing Schedule'!$F$34+('[1]Pricing Schedule'!$F$36*M1163),
IF(AND(I1163=38000,R1163&gt;9,R1163&lt;=12.8,M1163&gt;8),'[1]Pricing Schedule'!$F$26+('[1]Pricing Schedule'!$F$27*M1163),
IF(AND(I1163=38000,R1163&gt;9,R1163&lt;=12.8,M1163&lt;=8),'[1]Pricing Schedule'!$F$34+('[1]Pricing Schedule'!$F$36*M1163),
IF(AND(I1163=38000,R1163&gt;12.8,R1163&lt;=22.8),'[1]Pricing Schedule'!$F$34+('[1]Pricing Schedule'!$F$36*M1163),
IF(AND(I1163=38000,R1163&gt;22.8,R1163&lt;=30.2),'[1]Pricing Schedule'!$F$43+('[1]Pricing Schedule'!$F$45*M1163),
IF(AND(I1163=38000,R1163&gt;30.2,R1163&lt;=45.9),'[1]Pricing Schedule'!$F$52+('[1]Pricing Schedule'!$F$54*M1163),
IF(AND(I1163=38000,R1163&gt;45.9,R1163&lt;=123.4),'[1]Pricing Schedule'!$F$96+('[1]Pricing Schedule'!$F$97*M1163),
IF(AND(I1163=38000,R1163&gt;123.4,R1163&lt;=168.2,M1163&lt;=10),'[1]Pricing Schedule'!$F$103+('[1]Pricing Schedule'!$F$105*M1163),
IF(AND(I1163=38000,R1163&gt;123.4,R1163&lt;=168.2,M1163&gt;10),'[1]Pricing Schedule'!$F$111+('[1]Pricing Schedule'!$F$113*M1163),
IF(AND(I1163=38000,R1163&gt;157.4,R1163&lt;=336.4,M1163&lt;=10),('[1]Pricing Schedule'!$F$103+('[1]Pricing Schedule'!$F$105*M1163))*2,
IF(AND(I1163=38000,R1163&gt;157.4,R1163&lt;=336.4,M1163&gt;10),('[1]Pricing Schedule'!$F$111+('[1]Pricing Schedule'!$F$113*M1163))*2,
IF(AND(I1163=38000,R1163&gt;314.8,R1163&lt;=504.6,M1163&lt;=10),('[1]Pricing Schedule'!$F$103+('[1]Pricing Schedule'!$F$105*M1163))*3,
IF(AND(I1163=38000,R1163&gt;314.8,R1163&lt;=504.6,M1163&gt;10),('[1]Pricing Schedule'!$F$111+('[1]Pricing Schedule'!$F$113*M1163))*3,
IF(AND(I1163=38000,R1163&gt;472.2,R1163&lt;=672.8,M1163&lt;=10),('[1]Pricing Schedule'!$F$103+('[1]Pricing Schedule'!$F$105*M1163))*4,
IF(AND(I1163=38000,R1163&gt;472.2,R1163&lt;=672.8,M1163&gt;10),('[1]Pricing Schedule'!$F$111+('[1]Pricing Schedule'!$F$113*M1163))*4,
IF(AND(I1163=110000,R1163&lt;=12.8,M1163&gt;2),'[1]Pricing Schedule'!$F$62+('[1]Pricing Schedule'!$F$63*M1163),
IF(AND(I1163=110000,R1163&lt;=12.8,M1163&lt;=2),'[1]Pricing Schedule'!$F$96+('[1]Pricing Schedule'!$F$97*M1163),
IF(AND(I1163=110000,R1163&gt;12.8,R1163&lt;=22.8,M1163&gt;3),'[1]Pricing Schedule'!$F$71+('[1]Pricing Schedule'!$F$72*M1163),
IF(AND(I1163=110000,R1163&gt;12.8,R1163&lt;=22.8,M1163&lt;=3),'[1]Pricing Schedule'!$F$96+('[1]Pricing Schedule'!$F$97*M1163),
IF(AND(I1163=110000,R1163&gt;22.8,R1163&lt;=30.2),'[1]Pricing Schedule'!$F$80+('[1]Pricing Schedule'!$F$81*M1163),
IF(AND(I1163=110000,R1163&gt;30.2,R1163&lt;=45.9),'[1]Pricing Schedule'!$F$89+('[1]Pricing Schedule'!$F$90*M1163),
IF(AND(I1163=110000,R1163&gt;45.9,R1163&lt;=123.4),'[1]Pricing Schedule'!$F$96+('[1]Pricing Schedule'!$F$97*M1163),
IF(AND(I1163=110000,R1163&gt;123.4,R1163&lt;=168.2,M1163&lt;=10),'[1]Pricing Schedule'!$F$103+('[1]Pricing Schedule'!$F$105*M1163),
IF(AND(I1163=110000,R1163&gt;123.4,R1163&lt;=168.2,M1163&gt;10),'[1]Pricing Schedule'!$F$111+('[1]Pricing Schedule'!$F$113*M1163),
IF(AND(I1163=110000,R1163&gt;168.2,R1163&lt;=336.4,M1163&lt;=10),('[1]Pricing Schedule'!$F$103+('[1]Pricing Schedule'!$F$105*M1163))*2,
IF(AND(I1163=110000,R1163&gt;168.2,R1163&lt;=336.4,M1163&gt;10),('[1]Pricing Schedule'!$F$111+('[1]Pricing Schedule'!$F$113*M1163))*2,
IF(AND(I1163=110000,R1163&gt;336.4,R1163&lt;=504.6,M1163&lt;=10),('[1]Pricing Schedule'!$F$103+('[1]Pricing Schedule'!$F$105*M1163))*3,
IF(AND(I1163=110000,R1163&gt;336.4,R1163&lt;=504.6,M1163&gt;10),('[1]Pricing Schedule'!$F$111+('[1]Pricing Schedule'!$F$113*M1163))*3,
IF(AND(I1163=110000,R1163&gt;504.6,R1163&lt;=672.8,M1163&lt;=10),('[1]Pricing Schedule'!$F$103+('[1]Pricing Schedule'!$F$105*M1163))*4,
IF(AND(I1163=110000,R1163&gt;504.6,R1163&lt;=672.8,M1163&gt;10),('[1]Pricing Schedule'!$F$111+('[1]Pricing Schedule'!$F$113*M1163))*4,
IF(AND(I1163=110000,R1163&gt;672.8,R1163&lt;=841,M1163&lt;=10),('[1]Pricing Schedule'!$F$103+('[1]Pricing Schedule'!$F$105*M1163))*5,
IF(AND(I1163=110000,R1163&gt;672.8,R1163&lt;=841,M1163&gt;10),('[1]Pricing Schedule'!$F$111+('[1]Pricing Schedule'!$F$113*M1163))*5,
IF(AND(I1163=110000,R1163&gt;672.8,R1163&lt;=841,M1163&lt;=10),('[1]Pricing Schedule'!$F$103+('[1]Pricing Schedule'!$F$105*M1163))*5,
IF(AND(I1163=110000,R1163&gt;672.8,R1163&lt;=841,M1163&gt;10),('[1]Pricing Schedule'!$F$111+('[1]Pricing Schedule'!$F$113*M1163))*5,
IF(AND(I1163=110000,R1163&gt;1345.6,R1163&lt;=1513.8,M1163&lt;=10),('[1]Pricing Schedule'!$F$103+('[1]Pricing Schedule'!$F$105*M1163))*9,
IF(AND(I1163=110000,R1163&gt;1345.6,R1163&lt;=1513.8,M1163&gt;10),('[1]Pricing Schedule'!$F$111+('[1]Pricing Schedule'!$F$113*M1163))*9,
9999999999)))))))))))))))))))))))))))))))))))))))</f>
        <v>1679970</v>
      </c>
      <c r="T1163" s="21">
        <f>IF(AND(I1163=38000,R1163&lt;=4.5,M1163&gt;8),'[1]Pricing Schedule'!$J$9,
IF(AND(I1163=38000,R1163&lt;=4.5,M1163&lt;=8),'[1]Pricing Schedule'!$J$36,
IF(AND(I1163=38000,R1163&gt;4.5,R1163&lt;=9,M1163&gt;8),'[1]Pricing Schedule'!$J$18,
IF(AND(I1163=38000,R1163&gt;4.5,R1163&lt;=9,M1163&lt;=8),'[1]Pricing Schedule'!$J$36,
IF(AND(I1163=38000,R1163&gt;9,R1163&lt;=12.8,M1163&gt;8),'[1]Pricing Schedule'!$J$27,
IF(AND(I1163=38000,R1163&gt;9,R1163&lt;=12.8,M1163&lt;=8),'[1]Pricing Schedule'!$J$36,
IF(AND(I1163=38000,R1163&gt;12.8,R1163&lt;=22.8),'[1]Pricing Schedule'!$J$36,
IF(AND(I1163=38000,R1163&gt;22.8,R1163&lt;=30.2),'[1]Pricing Schedule'!$J$45,
IF(AND(I1163=38000,R1163&gt;30.2,R1163&lt;=45.9),'[1]Pricing Schedule'!$J$54,
IF(AND(I1163=38000,R1163&gt;45.9,R1163&lt;=123.4),'[1]Pricing Schedule'!$J$97,
IF(AND(I1163=38000,R1163&gt;123.4,R1163&lt;=168.2,M1163&lt;=10),'[1]Pricing Schedule'!$J$105,
IF(AND(I1163=38000,R1163&gt;123.4,R1163&lt;=168.2,M1163&gt;10),'[1]Pricing Schedule'!$J$113,
IF(AND(I1163=38000,R1163&gt;168.2,R1163&lt;=336.4,M1163&lt;=10),('[1]Pricing Schedule'!$J$105),
IF(AND(I1163=38000,R1163&gt;168.2,R1163&lt;=336.4,M1163&gt;10),('[1]Pricing Schedule'!$J$113),
IF(AND(I1163=38000,R1163&gt;336.4,R1163&lt;=504.6,M1163&lt;=10),('[1]Pricing Schedule'!$J$105),
IF(AND(I1163=38000,R1163&gt;336.4,R1163&lt;=504.6,M1163&gt;10),('[1]Pricing Schedule'!$J$113),
IF(AND(I1163=38000,R1163&gt;504.6,R1163&lt;=672.8,M1163&lt;=10),('[1]Pricing Schedule'!$J$105),
IF(AND(I1163=38000,R1163&gt;504.6,R1163&lt;=672.8,M1163&gt;10),('[1]Pricing Schedule'!$J$113),
IF(AND(I1163=110000,R1163&lt;=12.8,M1163&gt;2),'[1]Pricing Schedule'!$J$63,
IF(AND(I1163=110000,R1163&lt;=12.8,M1163&lt;=2),'[1]Pricing Schedule'!$J$97,
IF(AND(I1163=110000,R1163&gt;12.8,R1163&lt;=22.8,M1163&gt;3),'[1]Pricing Schedule'!$J$72,
IF(AND(I1163=110000,R1163&gt;12.8,R1163&lt;=22.8,M1163&lt;=3),'[1]Pricing Schedule'!$J$97,
IF(AND(I1163=110000,R1163&gt;22.8,R1163&lt;=30.2),'[1]Pricing Schedule'!$J$81,
IF(AND(I1163=110000,R1163&gt;30.2,R1163&lt;=45.9),'[1]Pricing Schedule'!$J$90,
IF(AND(I1163=110000,R1163&gt;45.9,R1163&lt;=123.4),'[1]Pricing Schedule'!$J$97,
IF(AND(I1163=110000,R1163&gt;123.4,R1163&lt;=168.2,M1163&lt;=10),'[1]Pricing Schedule'!$J$105,
IF(AND(I1163=110000,R1163&gt;123.4,R1163&lt;=168.2,M1163&gt;10),'[1]Pricing Schedule'!$J$113,
IF(AND(I1163=110000,R1163&gt;168.2,R1163&lt;=336.2,M1163&lt;=10),('[1]Pricing Schedule'!$J$105),
IF(AND(I1163=110000,R1163&gt;168.2,R1163&lt;=336.2,M1163&gt;10),('[1]Pricing Schedule'!$J$113),
IF(AND(I1163=110000,R1163&gt;336.4,R1163&lt;=504.6,M1163&lt;=10),('[1]Pricing Schedule'!$J$105),
IF(AND(I1163=110000,R1163&gt;336.4,R1163&lt;=504.6,M1163&gt;10),('[1]Pricing Schedule'!$J$113),
IF(AND(I1163=110000,R1163&gt;504.6,R1163&lt;=672.8,M1163&lt;=10),('[1]Pricing Schedule'!$J$105),
IF(AND(I1163=110000,R1163&gt;504.6,R1163&lt;=672.8,M1163&gt;10),('[1]Pricing Schedule'!$J$113),
IF(AND(I1163=110000,R1163&gt;672.8,R1163&lt;=841,M1163&lt;=10),('[1]Pricing Schedule'!$J$105),
IF(AND(I1163=110000,R1163&gt;672.8,R1163&lt;=841,M1163&gt;10),('[1]Pricing Schedule'!$J$113),
IF(AND(I1163=110000,R1163&gt;1682,R1163&lt;=1850.2,M1163&lt;=10),('[1]Pricing Schedule'!$J$105),
IF(AND(I1163=110000,R1163&gt;1682,R1163&lt;=1850.2,M1163&gt;10),('[1]Pricing Schedule'!$J$113),
IF(AND(I1163=110000,R1163&gt;2018.4,R1163&lt;=2186.6,M1163&lt;=10),('[1]Pricing Schedule'!$J$105),
IF(AND(I1163=110000,R1163&gt;2018.4,R1163&lt;=2186.6,M1163&gt;10),('[1]Pricing Schedule'!$J$113),999999999)))))))))))))))))))))))))))))))))))))))</f>
        <v>7</v>
      </c>
      <c r="U1163" s="40">
        <f t="shared" si="114"/>
        <v>399992.8571428571</v>
      </c>
      <c r="V1163" s="41">
        <f t="shared" si="115"/>
        <v>2.5000446436543511</v>
      </c>
      <c r="Y1163" s="23">
        <v>231</v>
      </c>
      <c r="Z1163" s="23">
        <v>300</v>
      </c>
      <c r="AD1163" s="13"/>
      <c r="AE1163" s="13"/>
      <c r="AF1163" s="13"/>
      <c r="AR1163" s="35"/>
    </row>
    <row r="1164" spans="1:44">
      <c r="A1164" s="23">
        <v>1166</v>
      </c>
      <c r="B1164" s="23">
        <v>1166</v>
      </c>
      <c r="C1164" s="23" t="s">
        <v>1710</v>
      </c>
      <c r="D1164" s="23" t="s">
        <v>423</v>
      </c>
      <c r="E1164" s="23" t="s">
        <v>423</v>
      </c>
      <c r="F1164" s="23" t="s">
        <v>1708</v>
      </c>
      <c r="G1164" s="23" t="s">
        <v>1709</v>
      </c>
      <c r="H1164" s="23" t="s">
        <v>133</v>
      </c>
      <c r="I1164" s="13">
        <v>110000</v>
      </c>
      <c r="J1164" s="13">
        <v>110000</v>
      </c>
      <c r="K1164" s="23" t="s">
        <v>119</v>
      </c>
      <c r="L1164" s="24">
        <v>4.5960000000000001</v>
      </c>
      <c r="M1164" s="37">
        <f t="shared" si="110"/>
        <v>5</v>
      </c>
      <c r="N1164" s="24">
        <v>0.18099999999999999</v>
      </c>
      <c r="O1164" s="13">
        <v>3</v>
      </c>
      <c r="P1164" s="36">
        <f t="shared" si="111"/>
        <v>0.18099999999999999</v>
      </c>
      <c r="Q1164" s="38">
        <f t="shared" si="112"/>
        <v>4.2</v>
      </c>
      <c r="R1164" s="37">
        <f t="shared" si="113"/>
        <v>4.2</v>
      </c>
      <c r="S1164" s="39">
        <f>IF(AND(I1164=38000,R1164&lt;=4.5,M1164&gt;8),'[1]Pricing Schedule'!$F$8+('[1]Pricing Schedule'!$F$9*M1164),
IF(AND(I1164=38000,R1164&lt;=4.5,M1164&lt;=8),'[1]Pricing Schedule'!$F$34+('[1]Pricing Schedule'!$F$36*M1164),
IF(AND(I1164=38000,R1164&gt;4.5,R1164&lt;=9,M1164&gt;8),'[1]Pricing Schedule'!$F$17+('[1]Pricing Schedule'!$F$18*M1164),
IF(AND(I1164=38000,R1164&gt;4.5,R1164&lt;=9,M1164&lt;=8),'[1]Pricing Schedule'!$F$34+('[1]Pricing Schedule'!$F$36*M1164),
IF(AND(I1164=38000,R1164&gt;9,R1164&lt;=12.8,M1164&gt;8),'[1]Pricing Schedule'!$F$26+('[1]Pricing Schedule'!$F$27*M1164),
IF(AND(I1164=38000,R1164&gt;9,R1164&lt;=12.8,M1164&lt;=8),'[1]Pricing Schedule'!$F$34+('[1]Pricing Schedule'!$F$36*M1164),
IF(AND(I1164=38000,R1164&gt;12.8,R1164&lt;=22.8),'[1]Pricing Schedule'!$F$34+('[1]Pricing Schedule'!$F$36*M1164),
IF(AND(I1164=38000,R1164&gt;22.8,R1164&lt;=30.2),'[1]Pricing Schedule'!$F$43+('[1]Pricing Schedule'!$F$45*M1164),
IF(AND(I1164=38000,R1164&gt;30.2,R1164&lt;=45.9),'[1]Pricing Schedule'!$F$52+('[1]Pricing Schedule'!$F$54*M1164),
IF(AND(I1164=38000,R1164&gt;45.9,R1164&lt;=123.4),'[1]Pricing Schedule'!$F$96+('[1]Pricing Schedule'!$F$97*M1164),
IF(AND(I1164=38000,R1164&gt;123.4,R1164&lt;=168.2,M1164&lt;=10),'[1]Pricing Schedule'!$F$103+('[1]Pricing Schedule'!$F$105*M1164),
IF(AND(I1164=38000,R1164&gt;123.4,R1164&lt;=168.2,M1164&gt;10),'[1]Pricing Schedule'!$F$111+('[1]Pricing Schedule'!$F$113*M1164),
IF(AND(I1164=38000,R1164&gt;157.4,R1164&lt;=336.4,M1164&lt;=10),('[1]Pricing Schedule'!$F$103+('[1]Pricing Schedule'!$F$105*M1164))*2,
IF(AND(I1164=38000,R1164&gt;157.4,R1164&lt;=336.4,M1164&gt;10),('[1]Pricing Schedule'!$F$111+('[1]Pricing Schedule'!$F$113*M1164))*2,
IF(AND(I1164=38000,R1164&gt;314.8,R1164&lt;=504.6,M1164&lt;=10),('[1]Pricing Schedule'!$F$103+('[1]Pricing Schedule'!$F$105*M1164))*3,
IF(AND(I1164=38000,R1164&gt;314.8,R1164&lt;=504.6,M1164&gt;10),('[1]Pricing Schedule'!$F$111+('[1]Pricing Schedule'!$F$113*M1164))*3,
IF(AND(I1164=38000,R1164&gt;472.2,R1164&lt;=672.8,M1164&lt;=10),('[1]Pricing Schedule'!$F$103+('[1]Pricing Schedule'!$F$105*M1164))*4,
IF(AND(I1164=38000,R1164&gt;472.2,R1164&lt;=672.8,M1164&gt;10),('[1]Pricing Schedule'!$F$111+('[1]Pricing Schedule'!$F$113*M1164))*4,
IF(AND(I1164=110000,R1164&lt;=12.8,M1164&gt;2),'[1]Pricing Schedule'!$F$62+('[1]Pricing Schedule'!$F$63*M1164),
IF(AND(I1164=110000,R1164&lt;=12.8,M1164&lt;=2),'[1]Pricing Schedule'!$F$96+('[1]Pricing Schedule'!$F$97*M1164),
IF(AND(I1164=110000,R1164&gt;12.8,R1164&lt;=22.8,M1164&gt;3),'[1]Pricing Schedule'!$F$71+('[1]Pricing Schedule'!$F$72*M1164),
IF(AND(I1164=110000,R1164&gt;12.8,R1164&lt;=22.8,M1164&lt;=3),'[1]Pricing Schedule'!$F$96+('[1]Pricing Schedule'!$F$97*M1164),
IF(AND(I1164=110000,R1164&gt;22.8,R1164&lt;=30.2),'[1]Pricing Schedule'!$F$80+('[1]Pricing Schedule'!$F$81*M1164),
IF(AND(I1164=110000,R1164&gt;30.2,R1164&lt;=45.9),'[1]Pricing Schedule'!$F$89+('[1]Pricing Schedule'!$F$90*M1164),
IF(AND(I1164=110000,R1164&gt;45.9,R1164&lt;=123.4),'[1]Pricing Schedule'!$F$96+('[1]Pricing Schedule'!$F$97*M1164),
IF(AND(I1164=110000,R1164&gt;123.4,R1164&lt;=168.2,M1164&lt;=10),'[1]Pricing Schedule'!$F$103+('[1]Pricing Schedule'!$F$105*M1164),
IF(AND(I1164=110000,R1164&gt;123.4,R1164&lt;=168.2,M1164&gt;10),'[1]Pricing Schedule'!$F$111+('[1]Pricing Schedule'!$F$113*M1164),
IF(AND(I1164=110000,R1164&gt;168.2,R1164&lt;=336.4,M1164&lt;=10),('[1]Pricing Schedule'!$F$103+('[1]Pricing Schedule'!$F$105*M1164))*2,
IF(AND(I1164=110000,R1164&gt;168.2,R1164&lt;=336.4,M1164&gt;10),('[1]Pricing Schedule'!$F$111+('[1]Pricing Schedule'!$F$113*M1164))*2,
IF(AND(I1164=110000,R1164&gt;336.4,R1164&lt;=504.6,M1164&lt;=10),('[1]Pricing Schedule'!$F$103+('[1]Pricing Schedule'!$F$105*M1164))*3,
IF(AND(I1164=110000,R1164&gt;336.4,R1164&lt;=504.6,M1164&gt;10),('[1]Pricing Schedule'!$F$111+('[1]Pricing Schedule'!$F$113*M1164))*3,
IF(AND(I1164=110000,R1164&gt;504.6,R1164&lt;=672.8,M1164&lt;=10),('[1]Pricing Schedule'!$F$103+('[1]Pricing Schedule'!$F$105*M1164))*4,
IF(AND(I1164=110000,R1164&gt;504.6,R1164&lt;=672.8,M1164&gt;10),('[1]Pricing Schedule'!$F$111+('[1]Pricing Schedule'!$F$113*M1164))*4,
IF(AND(I1164=110000,R1164&gt;672.8,R1164&lt;=841,M1164&lt;=10),('[1]Pricing Schedule'!$F$103+('[1]Pricing Schedule'!$F$105*M1164))*5,
IF(AND(I1164=110000,R1164&gt;672.8,R1164&lt;=841,M1164&gt;10),('[1]Pricing Schedule'!$F$111+('[1]Pricing Schedule'!$F$113*M1164))*5,
IF(AND(I1164=110000,R1164&gt;672.8,R1164&lt;=841,M1164&lt;=10),('[1]Pricing Schedule'!$F$103+('[1]Pricing Schedule'!$F$105*M1164))*5,
IF(AND(I1164=110000,R1164&gt;672.8,R1164&lt;=841,M1164&gt;10),('[1]Pricing Schedule'!$F$111+('[1]Pricing Schedule'!$F$113*M1164))*5,
IF(AND(I1164=110000,R1164&gt;1345.6,R1164&lt;=1513.8,M1164&lt;=10),('[1]Pricing Schedule'!$F$103+('[1]Pricing Schedule'!$F$105*M1164))*9,
IF(AND(I1164=110000,R1164&gt;1345.6,R1164&lt;=1513.8,M1164&gt;10),('[1]Pricing Schedule'!$F$111+('[1]Pricing Schedule'!$F$113*M1164))*9,
9999999999)))))))))))))))))))))))))))))))))))))))</f>
        <v>1679970</v>
      </c>
      <c r="T1164" s="21">
        <f>IF(AND(I1164=38000,R1164&lt;=4.5,M1164&gt;8),'[1]Pricing Schedule'!$J$9,
IF(AND(I1164=38000,R1164&lt;=4.5,M1164&lt;=8),'[1]Pricing Schedule'!$J$36,
IF(AND(I1164=38000,R1164&gt;4.5,R1164&lt;=9,M1164&gt;8),'[1]Pricing Schedule'!$J$18,
IF(AND(I1164=38000,R1164&gt;4.5,R1164&lt;=9,M1164&lt;=8),'[1]Pricing Schedule'!$J$36,
IF(AND(I1164=38000,R1164&gt;9,R1164&lt;=12.8,M1164&gt;8),'[1]Pricing Schedule'!$J$27,
IF(AND(I1164=38000,R1164&gt;9,R1164&lt;=12.8,M1164&lt;=8),'[1]Pricing Schedule'!$J$36,
IF(AND(I1164=38000,R1164&gt;12.8,R1164&lt;=22.8),'[1]Pricing Schedule'!$J$36,
IF(AND(I1164=38000,R1164&gt;22.8,R1164&lt;=30.2),'[1]Pricing Schedule'!$J$45,
IF(AND(I1164=38000,R1164&gt;30.2,R1164&lt;=45.9),'[1]Pricing Schedule'!$J$54,
IF(AND(I1164=38000,R1164&gt;45.9,R1164&lt;=123.4),'[1]Pricing Schedule'!$J$97,
IF(AND(I1164=38000,R1164&gt;123.4,R1164&lt;=168.2,M1164&lt;=10),'[1]Pricing Schedule'!$J$105,
IF(AND(I1164=38000,R1164&gt;123.4,R1164&lt;=168.2,M1164&gt;10),'[1]Pricing Schedule'!$J$113,
IF(AND(I1164=38000,R1164&gt;168.2,R1164&lt;=336.4,M1164&lt;=10),('[1]Pricing Schedule'!$J$105),
IF(AND(I1164=38000,R1164&gt;168.2,R1164&lt;=336.4,M1164&gt;10),('[1]Pricing Schedule'!$J$113),
IF(AND(I1164=38000,R1164&gt;336.4,R1164&lt;=504.6,M1164&lt;=10),('[1]Pricing Schedule'!$J$105),
IF(AND(I1164=38000,R1164&gt;336.4,R1164&lt;=504.6,M1164&gt;10),('[1]Pricing Schedule'!$J$113),
IF(AND(I1164=38000,R1164&gt;504.6,R1164&lt;=672.8,M1164&lt;=10),('[1]Pricing Schedule'!$J$105),
IF(AND(I1164=38000,R1164&gt;504.6,R1164&lt;=672.8,M1164&gt;10),('[1]Pricing Schedule'!$J$113),
IF(AND(I1164=110000,R1164&lt;=12.8,M1164&gt;2),'[1]Pricing Schedule'!$J$63,
IF(AND(I1164=110000,R1164&lt;=12.8,M1164&lt;=2),'[1]Pricing Schedule'!$J$97,
IF(AND(I1164=110000,R1164&gt;12.8,R1164&lt;=22.8,M1164&gt;3),'[1]Pricing Schedule'!$J$72,
IF(AND(I1164=110000,R1164&gt;12.8,R1164&lt;=22.8,M1164&lt;=3),'[1]Pricing Schedule'!$J$97,
IF(AND(I1164=110000,R1164&gt;22.8,R1164&lt;=30.2),'[1]Pricing Schedule'!$J$81,
IF(AND(I1164=110000,R1164&gt;30.2,R1164&lt;=45.9),'[1]Pricing Schedule'!$J$90,
IF(AND(I1164=110000,R1164&gt;45.9,R1164&lt;=123.4),'[1]Pricing Schedule'!$J$97,
IF(AND(I1164=110000,R1164&gt;123.4,R1164&lt;=168.2,M1164&lt;=10),'[1]Pricing Schedule'!$J$105,
IF(AND(I1164=110000,R1164&gt;123.4,R1164&lt;=168.2,M1164&gt;10),'[1]Pricing Schedule'!$J$113,
IF(AND(I1164=110000,R1164&gt;168.2,R1164&lt;=336.2,M1164&lt;=10),('[1]Pricing Schedule'!$J$105),
IF(AND(I1164=110000,R1164&gt;168.2,R1164&lt;=336.2,M1164&gt;10),('[1]Pricing Schedule'!$J$113),
IF(AND(I1164=110000,R1164&gt;336.4,R1164&lt;=504.6,M1164&lt;=10),('[1]Pricing Schedule'!$J$105),
IF(AND(I1164=110000,R1164&gt;336.4,R1164&lt;=504.6,M1164&gt;10),('[1]Pricing Schedule'!$J$113),
IF(AND(I1164=110000,R1164&gt;504.6,R1164&lt;=672.8,M1164&lt;=10),('[1]Pricing Schedule'!$J$105),
IF(AND(I1164=110000,R1164&gt;504.6,R1164&lt;=672.8,M1164&gt;10),('[1]Pricing Schedule'!$J$113),
IF(AND(I1164=110000,R1164&gt;672.8,R1164&lt;=841,M1164&lt;=10),('[1]Pricing Schedule'!$J$105),
IF(AND(I1164=110000,R1164&gt;672.8,R1164&lt;=841,M1164&gt;10),('[1]Pricing Schedule'!$J$113),
IF(AND(I1164=110000,R1164&gt;1682,R1164&lt;=1850.2,M1164&lt;=10),('[1]Pricing Schedule'!$J$105),
IF(AND(I1164=110000,R1164&gt;1682,R1164&lt;=1850.2,M1164&gt;10),('[1]Pricing Schedule'!$J$113),
IF(AND(I1164=110000,R1164&gt;2018.4,R1164&lt;=2186.6,M1164&lt;=10),('[1]Pricing Schedule'!$J$105),
IF(AND(I1164=110000,R1164&gt;2018.4,R1164&lt;=2186.6,M1164&gt;10),('[1]Pricing Schedule'!$J$113),999999999)))))))))))))))))))))))))))))))))))))))</f>
        <v>7</v>
      </c>
      <c r="U1164" s="40">
        <f t="shared" si="114"/>
        <v>399992.8571428571</v>
      </c>
      <c r="V1164" s="41">
        <f t="shared" si="115"/>
        <v>2.5000446436543511</v>
      </c>
      <c r="Y1164" s="23">
        <v>461</v>
      </c>
      <c r="Z1164" s="23">
        <v>300</v>
      </c>
      <c r="AD1164" s="13"/>
      <c r="AE1164" s="13"/>
      <c r="AF1164" s="13"/>
      <c r="AR1164" s="35"/>
    </row>
    <row r="1165" spans="1:44">
      <c r="A1165" s="23">
        <v>1167</v>
      </c>
      <c r="B1165" s="23">
        <v>1167</v>
      </c>
      <c r="C1165" s="23" t="s">
        <v>1711</v>
      </c>
      <c r="D1165" s="23" t="s">
        <v>384</v>
      </c>
      <c r="E1165" s="23" t="s">
        <v>384</v>
      </c>
      <c r="F1165" s="23" t="s">
        <v>1074</v>
      </c>
      <c r="G1165" s="23" t="s">
        <v>1075</v>
      </c>
      <c r="H1165" s="23" t="s">
        <v>113</v>
      </c>
      <c r="I1165" s="13">
        <v>38000</v>
      </c>
      <c r="J1165" s="13">
        <v>38000</v>
      </c>
      <c r="K1165" s="23" t="s">
        <v>119</v>
      </c>
      <c r="L1165" s="24">
        <v>2.1859999999999999</v>
      </c>
      <c r="M1165" s="37">
        <f t="shared" si="110"/>
        <v>3</v>
      </c>
      <c r="N1165" s="24">
        <v>0.22</v>
      </c>
      <c r="O1165" s="13">
        <v>3</v>
      </c>
      <c r="P1165" s="36">
        <f t="shared" si="111"/>
        <v>0.22</v>
      </c>
      <c r="Q1165" s="38">
        <f t="shared" si="112"/>
        <v>4.2</v>
      </c>
      <c r="R1165" s="37">
        <f t="shared" si="113"/>
        <v>4.2</v>
      </c>
      <c r="S1165" s="39">
        <f>IF(AND(I1165=38000,R1165&lt;=4.5,M1165&gt;8),'[1]Pricing Schedule'!$F$8+('[1]Pricing Schedule'!$F$9*M1165),
IF(AND(I1165=38000,R1165&lt;=4.5,M1165&lt;=8),'[1]Pricing Schedule'!$F$34+('[1]Pricing Schedule'!$F$36*M1165),
IF(AND(I1165=38000,R1165&gt;4.5,R1165&lt;=9,M1165&gt;8),'[1]Pricing Schedule'!$F$17+('[1]Pricing Schedule'!$F$18*M1165),
IF(AND(I1165=38000,R1165&gt;4.5,R1165&lt;=9,M1165&lt;=8),'[1]Pricing Schedule'!$F$34+('[1]Pricing Schedule'!$F$36*M1165),
IF(AND(I1165=38000,R1165&gt;9,R1165&lt;=12.8,M1165&gt;8),'[1]Pricing Schedule'!$F$26+('[1]Pricing Schedule'!$F$27*M1165),
IF(AND(I1165=38000,R1165&gt;9,R1165&lt;=12.8,M1165&lt;=8),'[1]Pricing Schedule'!$F$34+('[1]Pricing Schedule'!$F$36*M1165),
IF(AND(I1165=38000,R1165&gt;12.8,R1165&lt;=22.8),'[1]Pricing Schedule'!$F$34+('[1]Pricing Schedule'!$F$36*M1165),
IF(AND(I1165=38000,R1165&gt;22.8,R1165&lt;=30.2),'[1]Pricing Schedule'!$F$43+('[1]Pricing Schedule'!$F$45*M1165),
IF(AND(I1165=38000,R1165&gt;30.2,R1165&lt;=45.9),'[1]Pricing Schedule'!$F$52+('[1]Pricing Schedule'!$F$54*M1165),
IF(AND(I1165=38000,R1165&gt;45.9,R1165&lt;=123.4),'[1]Pricing Schedule'!$F$96+('[1]Pricing Schedule'!$F$97*M1165),
IF(AND(I1165=38000,R1165&gt;123.4,R1165&lt;=168.2,M1165&lt;=10),'[1]Pricing Schedule'!$F$103+('[1]Pricing Schedule'!$F$105*M1165),
IF(AND(I1165=38000,R1165&gt;123.4,R1165&lt;=168.2,M1165&gt;10),'[1]Pricing Schedule'!$F$111+('[1]Pricing Schedule'!$F$113*M1165),
IF(AND(I1165=38000,R1165&gt;157.4,R1165&lt;=336.4,M1165&lt;=10),('[1]Pricing Schedule'!$F$103+('[1]Pricing Schedule'!$F$105*M1165))*2,
IF(AND(I1165=38000,R1165&gt;157.4,R1165&lt;=336.4,M1165&gt;10),('[1]Pricing Schedule'!$F$111+('[1]Pricing Schedule'!$F$113*M1165))*2,
IF(AND(I1165=38000,R1165&gt;314.8,R1165&lt;=504.6,M1165&lt;=10),('[1]Pricing Schedule'!$F$103+('[1]Pricing Schedule'!$F$105*M1165))*3,
IF(AND(I1165=38000,R1165&gt;314.8,R1165&lt;=504.6,M1165&gt;10),('[1]Pricing Schedule'!$F$111+('[1]Pricing Schedule'!$F$113*M1165))*3,
IF(AND(I1165=38000,R1165&gt;472.2,R1165&lt;=672.8,M1165&lt;=10),('[1]Pricing Schedule'!$F$103+('[1]Pricing Schedule'!$F$105*M1165))*4,
IF(AND(I1165=38000,R1165&gt;472.2,R1165&lt;=672.8,M1165&gt;10),('[1]Pricing Schedule'!$F$111+('[1]Pricing Schedule'!$F$113*M1165))*4,
IF(AND(I1165=110000,R1165&lt;=12.8,M1165&gt;2),'[1]Pricing Schedule'!$F$62+('[1]Pricing Schedule'!$F$63*M1165),
IF(AND(I1165=110000,R1165&lt;=12.8,M1165&lt;=2),'[1]Pricing Schedule'!$F$96+('[1]Pricing Schedule'!$F$97*M1165),
IF(AND(I1165=110000,R1165&gt;12.8,R1165&lt;=22.8,M1165&gt;3),'[1]Pricing Schedule'!$F$71+('[1]Pricing Schedule'!$F$72*M1165),
IF(AND(I1165=110000,R1165&gt;12.8,R1165&lt;=22.8,M1165&lt;=3),'[1]Pricing Schedule'!$F$96+('[1]Pricing Schedule'!$F$97*M1165),
IF(AND(I1165=110000,R1165&gt;22.8,R1165&lt;=30.2),'[1]Pricing Schedule'!$F$80+('[1]Pricing Schedule'!$F$81*M1165),
IF(AND(I1165=110000,R1165&gt;30.2,R1165&lt;=45.9),'[1]Pricing Schedule'!$F$89+('[1]Pricing Schedule'!$F$90*M1165),
IF(AND(I1165=110000,R1165&gt;45.9,R1165&lt;=123.4),'[1]Pricing Schedule'!$F$96+('[1]Pricing Schedule'!$F$97*M1165),
IF(AND(I1165=110000,R1165&gt;123.4,R1165&lt;=168.2,M1165&lt;=10),'[1]Pricing Schedule'!$F$103+('[1]Pricing Schedule'!$F$105*M1165),
IF(AND(I1165=110000,R1165&gt;123.4,R1165&lt;=168.2,M1165&gt;10),'[1]Pricing Schedule'!$F$111+('[1]Pricing Schedule'!$F$113*M1165),
IF(AND(I1165=110000,R1165&gt;168.2,R1165&lt;=336.4,M1165&lt;=10),('[1]Pricing Schedule'!$F$103+('[1]Pricing Schedule'!$F$105*M1165))*2,
IF(AND(I1165=110000,R1165&gt;168.2,R1165&lt;=336.4,M1165&gt;10),('[1]Pricing Schedule'!$F$111+('[1]Pricing Schedule'!$F$113*M1165))*2,
IF(AND(I1165=110000,R1165&gt;336.4,R1165&lt;=504.6,M1165&lt;=10),('[1]Pricing Schedule'!$F$103+('[1]Pricing Schedule'!$F$105*M1165))*3,
IF(AND(I1165=110000,R1165&gt;336.4,R1165&lt;=504.6,M1165&gt;10),('[1]Pricing Schedule'!$F$111+('[1]Pricing Schedule'!$F$113*M1165))*3,
IF(AND(I1165=110000,R1165&gt;504.6,R1165&lt;=672.8,M1165&lt;=10),('[1]Pricing Schedule'!$F$103+('[1]Pricing Schedule'!$F$105*M1165))*4,
IF(AND(I1165=110000,R1165&gt;504.6,R1165&lt;=672.8,M1165&gt;10),('[1]Pricing Schedule'!$F$111+('[1]Pricing Schedule'!$F$113*M1165))*4,
IF(AND(I1165=110000,R1165&gt;672.8,R1165&lt;=841,M1165&lt;=10),('[1]Pricing Schedule'!$F$103+('[1]Pricing Schedule'!$F$105*M1165))*5,
IF(AND(I1165=110000,R1165&gt;672.8,R1165&lt;=841,M1165&gt;10),('[1]Pricing Schedule'!$F$111+('[1]Pricing Schedule'!$F$113*M1165))*5,
IF(AND(I1165=110000,R1165&gt;672.8,R1165&lt;=841,M1165&lt;=10),('[1]Pricing Schedule'!$F$103+('[1]Pricing Schedule'!$F$105*M1165))*5,
IF(AND(I1165=110000,R1165&gt;672.8,R1165&lt;=841,M1165&gt;10),('[1]Pricing Schedule'!$F$111+('[1]Pricing Schedule'!$F$113*M1165))*5,
IF(AND(I1165=110000,R1165&gt;1345.6,R1165&lt;=1513.8,M1165&lt;=10),('[1]Pricing Schedule'!$F$103+('[1]Pricing Schedule'!$F$105*M1165))*9,
IF(AND(I1165=110000,R1165&gt;1345.6,R1165&lt;=1513.8,M1165&gt;10),('[1]Pricing Schedule'!$F$111+('[1]Pricing Schedule'!$F$113*M1165))*9,
9999999999)))))))))))))))))))))))))))))))))))))))</f>
        <v>558600</v>
      </c>
      <c r="T1165" s="21">
        <f>IF(AND(I1165=38000,R1165&lt;=4.5,M1165&gt;8),'[1]Pricing Schedule'!$J$9,
IF(AND(I1165=38000,R1165&lt;=4.5,M1165&lt;=8),'[1]Pricing Schedule'!$J$36,
IF(AND(I1165=38000,R1165&gt;4.5,R1165&lt;=9,M1165&gt;8),'[1]Pricing Schedule'!$J$18,
IF(AND(I1165=38000,R1165&gt;4.5,R1165&lt;=9,M1165&lt;=8),'[1]Pricing Schedule'!$J$36,
IF(AND(I1165=38000,R1165&gt;9,R1165&lt;=12.8,M1165&gt;8),'[1]Pricing Schedule'!$J$27,
IF(AND(I1165=38000,R1165&gt;9,R1165&lt;=12.8,M1165&lt;=8),'[1]Pricing Schedule'!$J$36,
IF(AND(I1165=38000,R1165&gt;12.8,R1165&lt;=22.8),'[1]Pricing Schedule'!$J$36,
IF(AND(I1165=38000,R1165&gt;22.8,R1165&lt;=30.2),'[1]Pricing Schedule'!$J$45,
IF(AND(I1165=38000,R1165&gt;30.2,R1165&lt;=45.9),'[1]Pricing Schedule'!$J$54,
IF(AND(I1165=38000,R1165&gt;45.9,R1165&lt;=123.4),'[1]Pricing Schedule'!$J$97,
IF(AND(I1165=38000,R1165&gt;123.4,R1165&lt;=168.2,M1165&lt;=10),'[1]Pricing Schedule'!$J$105,
IF(AND(I1165=38000,R1165&gt;123.4,R1165&lt;=168.2,M1165&gt;10),'[1]Pricing Schedule'!$J$113,
IF(AND(I1165=38000,R1165&gt;168.2,R1165&lt;=336.4,M1165&lt;=10),('[1]Pricing Schedule'!$J$105),
IF(AND(I1165=38000,R1165&gt;168.2,R1165&lt;=336.4,M1165&gt;10),('[1]Pricing Schedule'!$J$113),
IF(AND(I1165=38000,R1165&gt;336.4,R1165&lt;=504.6,M1165&lt;=10),('[1]Pricing Schedule'!$J$105),
IF(AND(I1165=38000,R1165&gt;336.4,R1165&lt;=504.6,M1165&gt;10),('[1]Pricing Schedule'!$J$113),
IF(AND(I1165=38000,R1165&gt;504.6,R1165&lt;=672.8,M1165&lt;=10),('[1]Pricing Schedule'!$J$105),
IF(AND(I1165=38000,R1165&gt;504.6,R1165&lt;=672.8,M1165&gt;10),('[1]Pricing Schedule'!$J$113),
IF(AND(I1165=110000,R1165&lt;=12.8,M1165&gt;2),'[1]Pricing Schedule'!$J$63,
IF(AND(I1165=110000,R1165&lt;=12.8,M1165&lt;=2),'[1]Pricing Schedule'!$J$97,
IF(AND(I1165=110000,R1165&gt;12.8,R1165&lt;=22.8,M1165&gt;3),'[1]Pricing Schedule'!$J$72,
IF(AND(I1165=110000,R1165&gt;12.8,R1165&lt;=22.8,M1165&lt;=3),'[1]Pricing Schedule'!$J$97,
IF(AND(I1165=110000,R1165&gt;22.8,R1165&lt;=30.2),'[1]Pricing Schedule'!$J$81,
IF(AND(I1165=110000,R1165&gt;30.2,R1165&lt;=45.9),'[1]Pricing Schedule'!$J$90,
IF(AND(I1165=110000,R1165&gt;45.9,R1165&lt;=123.4),'[1]Pricing Schedule'!$J$97,
IF(AND(I1165=110000,R1165&gt;123.4,R1165&lt;=168.2,M1165&lt;=10),'[1]Pricing Schedule'!$J$105,
IF(AND(I1165=110000,R1165&gt;123.4,R1165&lt;=168.2,M1165&gt;10),'[1]Pricing Schedule'!$J$113,
IF(AND(I1165=110000,R1165&gt;168.2,R1165&lt;=336.2,M1165&lt;=10),('[1]Pricing Schedule'!$J$105),
IF(AND(I1165=110000,R1165&gt;168.2,R1165&lt;=336.2,M1165&gt;10),('[1]Pricing Schedule'!$J$113),
IF(AND(I1165=110000,R1165&gt;336.4,R1165&lt;=504.6,M1165&lt;=10),('[1]Pricing Schedule'!$J$105),
IF(AND(I1165=110000,R1165&gt;336.4,R1165&lt;=504.6,M1165&gt;10),('[1]Pricing Schedule'!$J$113),
IF(AND(I1165=110000,R1165&gt;504.6,R1165&lt;=672.8,M1165&lt;=10),('[1]Pricing Schedule'!$J$105),
IF(AND(I1165=110000,R1165&gt;504.6,R1165&lt;=672.8,M1165&gt;10),('[1]Pricing Schedule'!$J$113),
IF(AND(I1165=110000,R1165&gt;672.8,R1165&lt;=841,M1165&lt;=10),('[1]Pricing Schedule'!$J$105),
IF(AND(I1165=110000,R1165&gt;672.8,R1165&lt;=841,M1165&gt;10),('[1]Pricing Schedule'!$J$113),
IF(AND(I1165=110000,R1165&gt;1682,R1165&lt;=1850.2,M1165&lt;=10),('[1]Pricing Schedule'!$J$105),
IF(AND(I1165=110000,R1165&gt;1682,R1165&lt;=1850.2,M1165&gt;10),('[1]Pricing Schedule'!$J$113),
IF(AND(I1165=110000,R1165&gt;2018.4,R1165&lt;=2186.6,M1165&lt;=10),('[1]Pricing Schedule'!$J$105),
IF(AND(I1165=110000,R1165&gt;2018.4,R1165&lt;=2186.6,M1165&gt;10),('[1]Pricing Schedule'!$J$113),999999999)))))))))))))))))))))))))))))))))))))))</f>
        <v>4</v>
      </c>
      <c r="U1165" s="40">
        <f t="shared" si="114"/>
        <v>133000</v>
      </c>
      <c r="V1165" s="41">
        <f t="shared" si="115"/>
        <v>7.518796992481203</v>
      </c>
      <c r="Y1165" s="23">
        <v>133</v>
      </c>
      <c r="Z1165" s="23">
        <v>16</v>
      </c>
      <c r="AD1165" s="13"/>
      <c r="AE1165" s="13"/>
      <c r="AF1165" s="13"/>
      <c r="AR1165" s="35"/>
    </row>
    <row r="1166" spans="1:44">
      <c r="A1166" s="23">
        <v>1168</v>
      </c>
      <c r="B1166" s="23">
        <v>1168</v>
      </c>
      <c r="C1166" s="23" t="s">
        <v>1712</v>
      </c>
      <c r="D1166" s="23" t="s">
        <v>709</v>
      </c>
      <c r="E1166" s="23" t="s">
        <v>709</v>
      </c>
      <c r="F1166" s="23" t="s">
        <v>1713</v>
      </c>
      <c r="G1166" s="23" t="s">
        <v>1714</v>
      </c>
      <c r="H1166" s="23" t="s">
        <v>113</v>
      </c>
      <c r="I1166" s="13">
        <v>38000</v>
      </c>
      <c r="J1166" s="13">
        <v>38000</v>
      </c>
      <c r="K1166" s="23" t="s">
        <v>119</v>
      </c>
      <c r="L1166" s="24">
        <v>5.3310000000000004</v>
      </c>
      <c r="M1166" s="37">
        <f t="shared" si="110"/>
        <v>6</v>
      </c>
      <c r="N1166" s="24">
        <v>0.35399999999999998</v>
      </c>
      <c r="O1166" s="13">
        <v>3</v>
      </c>
      <c r="P1166" s="36">
        <f t="shared" si="111"/>
        <v>0.35399999999999998</v>
      </c>
      <c r="Q1166" s="38">
        <f t="shared" si="112"/>
        <v>4.2</v>
      </c>
      <c r="R1166" s="37">
        <f t="shared" si="113"/>
        <v>4.2</v>
      </c>
      <c r="S1166" s="39">
        <f>IF(AND(I1166=38000,R1166&lt;=4.5,M1166&gt;8),'[1]Pricing Schedule'!$F$8+('[1]Pricing Schedule'!$F$9*M1166),
IF(AND(I1166=38000,R1166&lt;=4.5,M1166&lt;=8),'[1]Pricing Schedule'!$F$34+('[1]Pricing Schedule'!$F$36*M1166),
IF(AND(I1166=38000,R1166&gt;4.5,R1166&lt;=9,M1166&gt;8),'[1]Pricing Schedule'!$F$17+('[1]Pricing Schedule'!$F$18*M1166),
IF(AND(I1166=38000,R1166&gt;4.5,R1166&lt;=9,M1166&lt;=8),'[1]Pricing Schedule'!$F$34+('[1]Pricing Schedule'!$F$36*M1166),
IF(AND(I1166=38000,R1166&gt;9,R1166&lt;=12.8,M1166&gt;8),'[1]Pricing Schedule'!$F$26+('[1]Pricing Schedule'!$F$27*M1166),
IF(AND(I1166=38000,R1166&gt;9,R1166&lt;=12.8,M1166&lt;=8),'[1]Pricing Schedule'!$F$34+('[1]Pricing Schedule'!$F$36*M1166),
IF(AND(I1166=38000,R1166&gt;12.8,R1166&lt;=22.8),'[1]Pricing Schedule'!$F$34+('[1]Pricing Schedule'!$F$36*M1166),
IF(AND(I1166=38000,R1166&gt;22.8,R1166&lt;=30.2),'[1]Pricing Schedule'!$F$43+('[1]Pricing Schedule'!$F$45*M1166),
IF(AND(I1166=38000,R1166&gt;30.2,R1166&lt;=45.9),'[1]Pricing Schedule'!$F$52+('[1]Pricing Schedule'!$F$54*M1166),
IF(AND(I1166=38000,R1166&gt;45.9,R1166&lt;=123.4),'[1]Pricing Schedule'!$F$96+('[1]Pricing Schedule'!$F$97*M1166),
IF(AND(I1166=38000,R1166&gt;123.4,R1166&lt;=168.2,M1166&lt;=10),'[1]Pricing Schedule'!$F$103+('[1]Pricing Schedule'!$F$105*M1166),
IF(AND(I1166=38000,R1166&gt;123.4,R1166&lt;=168.2,M1166&gt;10),'[1]Pricing Schedule'!$F$111+('[1]Pricing Schedule'!$F$113*M1166),
IF(AND(I1166=38000,R1166&gt;157.4,R1166&lt;=336.4,M1166&lt;=10),('[1]Pricing Schedule'!$F$103+('[1]Pricing Schedule'!$F$105*M1166))*2,
IF(AND(I1166=38000,R1166&gt;157.4,R1166&lt;=336.4,M1166&gt;10),('[1]Pricing Schedule'!$F$111+('[1]Pricing Schedule'!$F$113*M1166))*2,
IF(AND(I1166=38000,R1166&gt;314.8,R1166&lt;=504.6,M1166&lt;=10),('[1]Pricing Schedule'!$F$103+('[1]Pricing Schedule'!$F$105*M1166))*3,
IF(AND(I1166=38000,R1166&gt;314.8,R1166&lt;=504.6,M1166&gt;10),('[1]Pricing Schedule'!$F$111+('[1]Pricing Schedule'!$F$113*M1166))*3,
IF(AND(I1166=38000,R1166&gt;472.2,R1166&lt;=672.8,M1166&lt;=10),('[1]Pricing Schedule'!$F$103+('[1]Pricing Schedule'!$F$105*M1166))*4,
IF(AND(I1166=38000,R1166&gt;472.2,R1166&lt;=672.8,M1166&gt;10),('[1]Pricing Schedule'!$F$111+('[1]Pricing Schedule'!$F$113*M1166))*4,
IF(AND(I1166=110000,R1166&lt;=12.8,M1166&gt;2),'[1]Pricing Schedule'!$F$62+('[1]Pricing Schedule'!$F$63*M1166),
IF(AND(I1166=110000,R1166&lt;=12.8,M1166&lt;=2),'[1]Pricing Schedule'!$F$96+('[1]Pricing Schedule'!$F$97*M1166),
IF(AND(I1166=110000,R1166&gt;12.8,R1166&lt;=22.8,M1166&gt;3),'[1]Pricing Schedule'!$F$71+('[1]Pricing Schedule'!$F$72*M1166),
IF(AND(I1166=110000,R1166&gt;12.8,R1166&lt;=22.8,M1166&lt;=3),'[1]Pricing Schedule'!$F$96+('[1]Pricing Schedule'!$F$97*M1166),
IF(AND(I1166=110000,R1166&gt;22.8,R1166&lt;=30.2),'[1]Pricing Schedule'!$F$80+('[1]Pricing Schedule'!$F$81*M1166),
IF(AND(I1166=110000,R1166&gt;30.2,R1166&lt;=45.9),'[1]Pricing Schedule'!$F$89+('[1]Pricing Schedule'!$F$90*M1166),
IF(AND(I1166=110000,R1166&gt;45.9,R1166&lt;=123.4),'[1]Pricing Schedule'!$F$96+('[1]Pricing Schedule'!$F$97*M1166),
IF(AND(I1166=110000,R1166&gt;123.4,R1166&lt;=168.2,M1166&lt;=10),'[1]Pricing Schedule'!$F$103+('[1]Pricing Schedule'!$F$105*M1166),
IF(AND(I1166=110000,R1166&gt;123.4,R1166&lt;=168.2,M1166&gt;10),'[1]Pricing Schedule'!$F$111+('[1]Pricing Schedule'!$F$113*M1166),
IF(AND(I1166=110000,R1166&gt;168.2,R1166&lt;=336.4,M1166&lt;=10),('[1]Pricing Schedule'!$F$103+('[1]Pricing Schedule'!$F$105*M1166))*2,
IF(AND(I1166=110000,R1166&gt;168.2,R1166&lt;=336.4,M1166&gt;10),('[1]Pricing Schedule'!$F$111+('[1]Pricing Schedule'!$F$113*M1166))*2,
IF(AND(I1166=110000,R1166&gt;336.4,R1166&lt;=504.6,M1166&lt;=10),('[1]Pricing Schedule'!$F$103+('[1]Pricing Schedule'!$F$105*M1166))*3,
IF(AND(I1166=110000,R1166&gt;336.4,R1166&lt;=504.6,M1166&gt;10),('[1]Pricing Schedule'!$F$111+('[1]Pricing Schedule'!$F$113*M1166))*3,
IF(AND(I1166=110000,R1166&gt;504.6,R1166&lt;=672.8,M1166&lt;=10),('[1]Pricing Schedule'!$F$103+('[1]Pricing Schedule'!$F$105*M1166))*4,
IF(AND(I1166=110000,R1166&gt;504.6,R1166&lt;=672.8,M1166&gt;10),('[1]Pricing Schedule'!$F$111+('[1]Pricing Schedule'!$F$113*M1166))*4,
IF(AND(I1166=110000,R1166&gt;672.8,R1166&lt;=841,M1166&lt;=10),('[1]Pricing Schedule'!$F$103+('[1]Pricing Schedule'!$F$105*M1166))*5,
IF(AND(I1166=110000,R1166&gt;672.8,R1166&lt;=841,M1166&gt;10),('[1]Pricing Schedule'!$F$111+('[1]Pricing Schedule'!$F$113*M1166))*5,
IF(AND(I1166=110000,R1166&gt;672.8,R1166&lt;=841,M1166&lt;=10),('[1]Pricing Schedule'!$F$103+('[1]Pricing Schedule'!$F$105*M1166))*5,
IF(AND(I1166=110000,R1166&gt;672.8,R1166&lt;=841,M1166&gt;10),('[1]Pricing Schedule'!$F$111+('[1]Pricing Schedule'!$F$113*M1166))*5,
IF(AND(I1166=110000,R1166&gt;1345.6,R1166&lt;=1513.8,M1166&lt;=10),('[1]Pricing Schedule'!$F$103+('[1]Pricing Schedule'!$F$105*M1166))*9,
IF(AND(I1166=110000,R1166&gt;1345.6,R1166&lt;=1513.8,M1166&gt;10),('[1]Pricing Schedule'!$F$111+('[1]Pricing Schedule'!$F$113*M1166))*9,
9999999999)))))))))))))))))))))))))))))))))))))))</f>
        <v>769410</v>
      </c>
      <c r="T1166" s="21">
        <f>IF(AND(I1166=38000,R1166&lt;=4.5,M1166&gt;8),'[1]Pricing Schedule'!$J$9,
IF(AND(I1166=38000,R1166&lt;=4.5,M1166&lt;=8),'[1]Pricing Schedule'!$J$36,
IF(AND(I1166=38000,R1166&gt;4.5,R1166&lt;=9,M1166&gt;8),'[1]Pricing Schedule'!$J$18,
IF(AND(I1166=38000,R1166&gt;4.5,R1166&lt;=9,M1166&lt;=8),'[1]Pricing Schedule'!$J$36,
IF(AND(I1166=38000,R1166&gt;9,R1166&lt;=12.8,M1166&gt;8),'[1]Pricing Schedule'!$J$27,
IF(AND(I1166=38000,R1166&gt;9,R1166&lt;=12.8,M1166&lt;=8),'[1]Pricing Schedule'!$J$36,
IF(AND(I1166=38000,R1166&gt;12.8,R1166&lt;=22.8),'[1]Pricing Schedule'!$J$36,
IF(AND(I1166=38000,R1166&gt;22.8,R1166&lt;=30.2),'[1]Pricing Schedule'!$J$45,
IF(AND(I1166=38000,R1166&gt;30.2,R1166&lt;=45.9),'[1]Pricing Schedule'!$J$54,
IF(AND(I1166=38000,R1166&gt;45.9,R1166&lt;=123.4),'[1]Pricing Schedule'!$J$97,
IF(AND(I1166=38000,R1166&gt;123.4,R1166&lt;=168.2,M1166&lt;=10),'[1]Pricing Schedule'!$J$105,
IF(AND(I1166=38000,R1166&gt;123.4,R1166&lt;=168.2,M1166&gt;10),'[1]Pricing Schedule'!$J$113,
IF(AND(I1166=38000,R1166&gt;168.2,R1166&lt;=336.4,M1166&lt;=10),('[1]Pricing Schedule'!$J$105),
IF(AND(I1166=38000,R1166&gt;168.2,R1166&lt;=336.4,M1166&gt;10),('[1]Pricing Schedule'!$J$113),
IF(AND(I1166=38000,R1166&gt;336.4,R1166&lt;=504.6,M1166&lt;=10),('[1]Pricing Schedule'!$J$105),
IF(AND(I1166=38000,R1166&gt;336.4,R1166&lt;=504.6,M1166&gt;10),('[1]Pricing Schedule'!$J$113),
IF(AND(I1166=38000,R1166&gt;504.6,R1166&lt;=672.8,M1166&lt;=10),('[1]Pricing Schedule'!$J$105),
IF(AND(I1166=38000,R1166&gt;504.6,R1166&lt;=672.8,M1166&gt;10),('[1]Pricing Schedule'!$J$113),
IF(AND(I1166=110000,R1166&lt;=12.8,M1166&gt;2),'[1]Pricing Schedule'!$J$63,
IF(AND(I1166=110000,R1166&lt;=12.8,M1166&lt;=2),'[1]Pricing Schedule'!$J$97,
IF(AND(I1166=110000,R1166&gt;12.8,R1166&lt;=22.8,M1166&gt;3),'[1]Pricing Schedule'!$J$72,
IF(AND(I1166=110000,R1166&gt;12.8,R1166&lt;=22.8,M1166&lt;=3),'[1]Pricing Schedule'!$J$97,
IF(AND(I1166=110000,R1166&gt;22.8,R1166&lt;=30.2),'[1]Pricing Schedule'!$J$81,
IF(AND(I1166=110000,R1166&gt;30.2,R1166&lt;=45.9),'[1]Pricing Schedule'!$J$90,
IF(AND(I1166=110000,R1166&gt;45.9,R1166&lt;=123.4),'[1]Pricing Schedule'!$J$97,
IF(AND(I1166=110000,R1166&gt;123.4,R1166&lt;=168.2,M1166&lt;=10),'[1]Pricing Schedule'!$J$105,
IF(AND(I1166=110000,R1166&gt;123.4,R1166&lt;=168.2,M1166&gt;10),'[1]Pricing Schedule'!$J$113,
IF(AND(I1166=110000,R1166&gt;168.2,R1166&lt;=336.2,M1166&lt;=10),('[1]Pricing Schedule'!$J$105),
IF(AND(I1166=110000,R1166&gt;168.2,R1166&lt;=336.2,M1166&gt;10),('[1]Pricing Schedule'!$J$113),
IF(AND(I1166=110000,R1166&gt;336.4,R1166&lt;=504.6,M1166&lt;=10),('[1]Pricing Schedule'!$J$105),
IF(AND(I1166=110000,R1166&gt;336.4,R1166&lt;=504.6,M1166&gt;10),('[1]Pricing Schedule'!$J$113),
IF(AND(I1166=110000,R1166&gt;504.6,R1166&lt;=672.8,M1166&lt;=10),('[1]Pricing Schedule'!$J$105),
IF(AND(I1166=110000,R1166&gt;504.6,R1166&lt;=672.8,M1166&gt;10),('[1]Pricing Schedule'!$J$113),
IF(AND(I1166=110000,R1166&gt;672.8,R1166&lt;=841,M1166&lt;=10),('[1]Pricing Schedule'!$J$105),
IF(AND(I1166=110000,R1166&gt;672.8,R1166&lt;=841,M1166&gt;10),('[1]Pricing Schedule'!$J$113),
IF(AND(I1166=110000,R1166&gt;1682,R1166&lt;=1850.2,M1166&lt;=10),('[1]Pricing Schedule'!$J$105),
IF(AND(I1166=110000,R1166&gt;1682,R1166&lt;=1850.2,M1166&gt;10),('[1]Pricing Schedule'!$J$113),
IF(AND(I1166=110000,R1166&gt;2018.4,R1166&lt;=2186.6,M1166&lt;=10),('[1]Pricing Schedule'!$J$105),
IF(AND(I1166=110000,R1166&gt;2018.4,R1166&lt;=2186.6,M1166&gt;10),('[1]Pricing Schedule'!$J$113),999999999)))))))))))))))))))))))))))))))))))))))</f>
        <v>4</v>
      </c>
      <c r="U1166" s="40">
        <f t="shared" si="114"/>
        <v>183192.85714285713</v>
      </c>
      <c r="V1166" s="41">
        <f t="shared" si="115"/>
        <v>5.4587281163488903</v>
      </c>
      <c r="Y1166" s="23">
        <v>33</v>
      </c>
      <c r="Z1166" s="23">
        <v>590</v>
      </c>
      <c r="AD1166" s="13"/>
      <c r="AE1166" s="13"/>
      <c r="AF1166" s="13"/>
      <c r="AR1166" s="35"/>
    </row>
    <row r="1167" spans="1:44">
      <c r="A1167" s="23">
        <v>1169</v>
      </c>
      <c r="B1167" s="23">
        <v>1169</v>
      </c>
      <c r="C1167" s="23" t="s">
        <v>1715</v>
      </c>
      <c r="D1167" s="23" t="s">
        <v>131</v>
      </c>
      <c r="E1167" s="23" t="s">
        <v>131</v>
      </c>
      <c r="F1167" s="23" t="s">
        <v>1477</v>
      </c>
      <c r="G1167" s="23" t="s">
        <v>1478</v>
      </c>
      <c r="H1167" s="23" t="s">
        <v>133</v>
      </c>
      <c r="I1167" s="13">
        <v>110000</v>
      </c>
      <c r="J1167" s="23" t="s">
        <v>119</v>
      </c>
      <c r="K1167" s="13">
        <v>110000</v>
      </c>
      <c r="L1167" s="24">
        <v>6.5780000000000003</v>
      </c>
      <c r="M1167" s="37">
        <f t="shared" si="110"/>
        <v>7</v>
      </c>
      <c r="N1167" s="24">
        <v>0.13400000000000001</v>
      </c>
      <c r="O1167" s="13">
        <v>3</v>
      </c>
      <c r="P1167" s="36">
        <f t="shared" si="111"/>
        <v>0.13400000000000001</v>
      </c>
      <c r="Q1167" s="38">
        <f t="shared" si="112"/>
        <v>4.2</v>
      </c>
      <c r="R1167" s="37">
        <f t="shared" si="113"/>
        <v>4.2</v>
      </c>
      <c r="S1167" s="39">
        <f>IF(AND(I1167=38000,R1167&lt;=4.5,M1167&gt;8),'[1]Pricing Schedule'!$F$8+('[1]Pricing Schedule'!$F$9*M1167),
IF(AND(I1167=38000,R1167&lt;=4.5,M1167&lt;=8),'[1]Pricing Schedule'!$F$34+('[1]Pricing Schedule'!$F$36*M1167),
IF(AND(I1167=38000,R1167&gt;4.5,R1167&lt;=9,M1167&gt;8),'[1]Pricing Schedule'!$F$17+('[1]Pricing Schedule'!$F$18*M1167),
IF(AND(I1167=38000,R1167&gt;4.5,R1167&lt;=9,M1167&lt;=8),'[1]Pricing Schedule'!$F$34+('[1]Pricing Schedule'!$F$36*M1167),
IF(AND(I1167=38000,R1167&gt;9,R1167&lt;=12.8,M1167&gt;8),'[1]Pricing Schedule'!$F$26+('[1]Pricing Schedule'!$F$27*M1167),
IF(AND(I1167=38000,R1167&gt;9,R1167&lt;=12.8,M1167&lt;=8),'[1]Pricing Schedule'!$F$34+('[1]Pricing Schedule'!$F$36*M1167),
IF(AND(I1167=38000,R1167&gt;12.8,R1167&lt;=22.8),'[1]Pricing Schedule'!$F$34+('[1]Pricing Schedule'!$F$36*M1167),
IF(AND(I1167=38000,R1167&gt;22.8,R1167&lt;=30.2),'[1]Pricing Schedule'!$F$43+('[1]Pricing Schedule'!$F$45*M1167),
IF(AND(I1167=38000,R1167&gt;30.2,R1167&lt;=45.9),'[1]Pricing Schedule'!$F$52+('[1]Pricing Schedule'!$F$54*M1167),
IF(AND(I1167=38000,R1167&gt;45.9,R1167&lt;=123.4),'[1]Pricing Schedule'!$F$96+('[1]Pricing Schedule'!$F$97*M1167),
IF(AND(I1167=38000,R1167&gt;123.4,R1167&lt;=168.2,M1167&lt;=10),'[1]Pricing Schedule'!$F$103+('[1]Pricing Schedule'!$F$105*M1167),
IF(AND(I1167=38000,R1167&gt;123.4,R1167&lt;=168.2,M1167&gt;10),'[1]Pricing Schedule'!$F$111+('[1]Pricing Schedule'!$F$113*M1167),
IF(AND(I1167=38000,R1167&gt;157.4,R1167&lt;=336.4,M1167&lt;=10),('[1]Pricing Schedule'!$F$103+('[1]Pricing Schedule'!$F$105*M1167))*2,
IF(AND(I1167=38000,R1167&gt;157.4,R1167&lt;=336.4,M1167&gt;10),('[1]Pricing Schedule'!$F$111+('[1]Pricing Schedule'!$F$113*M1167))*2,
IF(AND(I1167=38000,R1167&gt;314.8,R1167&lt;=504.6,M1167&lt;=10),('[1]Pricing Schedule'!$F$103+('[1]Pricing Schedule'!$F$105*M1167))*3,
IF(AND(I1167=38000,R1167&gt;314.8,R1167&lt;=504.6,M1167&gt;10),('[1]Pricing Schedule'!$F$111+('[1]Pricing Schedule'!$F$113*M1167))*3,
IF(AND(I1167=38000,R1167&gt;472.2,R1167&lt;=672.8,M1167&lt;=10),('[1]Pricing Schedule'!$F$103+('[1]Pricing Schedule'!$F$105*M1167))*4,
IF(AND(I1167=38000,R1167&gt;472.2,R1167&lt;=672.8,M1167&gt;10),('[1]Pricing Schedule'!$F$111+('[1]Pricing Schedule'!$F$113*M1167))*4,
IF(AND(I1167=110000,R1167&lt;=12.8,M1167&gt;2),'[1]Pricing Schedule'!$F$62+('[1]Pricing Schedule'!$F$63*M1167),
IF(AND(I1167=110000,R1167&lt;=12.8,M1167&lt;=2),'[1]Pricing Schedule'!$F$96+('[1]Pricing Schedule'!$F$97*M1167),
IF(AND(I1167=110000,R1167&gt;12.8,R1167&lt;=22.8,M1167&gt;3),'[1]Pricing Schedule'!$F$71+('[1]Pricing Schedule'!$F$72*M1167),
IF(AND(I1167=110000,R1167&gt;12.8,R1167&lt;=22.8,M1167&lt;=3),'[1]Pricing Schedule'!$F$96+('[1]Pricing Schedule'!$F$97*M1167),
IF(AND(I1167=110000,R1167&gt;22.8,R1167&lt;=30.2),'[1]Pricing Schedule'!$F$80+('[1]Pricing Schedule'!$F$81*M1167),
IF(AND(I1167=110000,R1167&gt;30.2,R1167&lt;=45.9),'[1]Pricing Schedule'!$F$89+('[1]Pricing Schedule'!$F$90*M1167),
IF(AND(I1167=110000,R1167&gt;45.9,R1167&lt;=123.4),'[1]Pricing Schedule'!$F$96+('[1]Pricing Schedule'!$F$97*M1167),
IF(AND(I1167=110000,R1167&gt;123.4,R1167&lt;=168.2,M1167&lt;=10),'[1]Pricing Schedule'!$F$103+('[1]Pricing Schedule'!$F$105*M1167),
IF(AND(I1167=110000,R1167&gt;123.4,R1167&lt;=168.2,M1167&gt;10),'[1]Pricing Schedule'!$F$111+('[1]Pricing Schedule'!$F$113*M1167),
IF(AND(I1167=110000,R1167&gt;168.2,R1167&lt;=336.4,M1167&lt;=10),('[1]Pricing Schedule'!$F$103+('[1]Pricing Schedule'!$F$105*M1167))*2,
IF(AND(I1167=110000,R1167&gt;168.2,R1167&lt;=336.4,M1167&gt;10),('[1]Pricing Schedule'!$F$111+('[1]Pricing Schedule'!$F$113*M1167))*2,
IF(AND(I1167=110000,R1167&gt;336.4,R1167&lt;=504.6,M1167&lt;=10),('[1]Pricing Schedule'!$F$103+('[1]Pricing Schedule'!$F$105*M1167))*3,
IF(AND(I1167=110000,R1167&gt;336.4,R1167&lt;=504.6,M1167&gt;10),('[1]Pricing Schedule'!$F$111+('[1]Pricing Schedule'!$F$113*M1167))*3,
IF(AND(I1167=110000,R1167&gt;504.6,R1167&lt;=672.8,M1167&lt;=10),('[1]Pricing Schedule'!$F$103+('[1]Pricing Schedule'!$F$105*M1167))*4,
IF(AND(I1167=110000,R1167&gt;504.6,R1167&lt;=672.8,M1167&gt;10),('[1]Pricing Schedule'!$F$111+('[1]Pricing Schedule'!$F$113*M1167))*4,
IF(AND(I1167=110000,R1167&gt;672.8,R1167&lt;=841,M1167&lt;=10),('[1]Pricing Schedule'!$F$103+('[1]Pricing Schedule'!$F$105*M1167))*5,
IF(AND(I1167=110000,R1167&gt;672.8,R1167&lt;=841,M1167&gt;10),('[1]Pricing Schedule'!$F$111+('[1]Pricing Schedule'!$F$113*M1167))*5,
IF(AND(I1167=110000,R1167&gt;672.8,R1167&lt;=841,M1167&lt;=10),('[1]Pricing Schedule'!$F$103+('[1]Pricing Schedule'!$F$105*M1167))*5,
IF(AND(I1167=110000,R1167&gt;672.8,R1167&lt;=841,M1167&gt;10),('[1]Pricing Schedule'!$F$111+('[1]Pricing Schedule'!$F$113*M1167))*5,
IF(AND(I1167=110000,R1167&gt;1345.6,R1167&lt;=1513.8,M1167&lt;=10),('[1]Pricing Schedule'!$F$103+('[1]Pricing Schedule'!$F$105*M1167))*9,
IF(AND(I1167=110000,R1167&gt;1345.6,R1167&lt;=1513.8,M1167&gt;10),('[1]Pricing Schedule'!$F$111+('[1]Pricing Schedule'!$F$113*M1167))*9,
9999999999)))))))))))))))))))))))))))))))))))))))</f>
        <v>1785370</v>
      </c>
      <c r="T1167" s="21">
        <f>IF(AND(I1167=38000,R1167&lt;=4.5,M1167&gt;8),'[1]Pricing Schedule'!$J$9,
IF(AND(I1167=38000,R1167&lt;=4.5,M1167&lt;=8),'[1]Pricing Schedule'!$J$36,
IF(AND(I1167=38000,R1167&gt;4.5,R1167&lt;=9,M1167&gt;8),'[1]Pricing Schedule'!$J$18,
IF(AND(I1167=38000,R1167&gt;4.5,R1167&lt;=9,M1167&lt;=8),'[1]Pricing Schedule'!$J$36,
IF(AND(I1167=38000,R1167&gt;9,R1167&lt;=12.8,M1167&gt;8),'[1]Pricing Schedule'!$J$27,
IF(AND(I1167=38000,R1167&gt;9,R1167&lt;=12.8,M1167&lt;=8),'[1]Pricing Schedule'!$J$36,
IF(AND(I1167=38000,R1167&gt;12.8,R1167&lt;=22.8),'[1]Pricing Schedule'!$J$36,
IF(AND(I1167=38000,R1167&gt;22.8,R1167&lt;=30.2),'[1]Pricing Schedule'!$J$45,
IF(AND(I1167=38000,R1167&gt;30.2,R1167&lt;=45.9),'[1]Pricing Schedule'!$J$54,
IF(AND(I1167=38000,R1167&gt;45.9,R1167&lt;=123.4),'[1]Pricing Schedule'!$J$97,
IF(AND(I1167=38000,R1167&gt;123.4,R1167&lt;=168.2,M1167&lt;=10),'[1]Pricing Schedule'!$J$105,
IF(AND(I1167=38000,R1167&gt;123.4,R1167&lt;=168.2,M1167&gt;10),'[1]Pricing Schedule'!$J$113,
IF(AND(I1167=38000,R1167&gt;168.2,R1167&lt;=336.4,M1167&lt;=10),('[1]Pricing Schedule'!$J$105),
IF(AND(I1167=38000,R1167&gt;168.2,R1167&lt;=336.4,M1167&gt;10),('[1]Pricing Schedule'!$J$113),
IF(AND(I1167=38000,R1167&gt;336.4,R1167&lt;=504.6,M1167&lt;=10),('[1]Pricing Schedule'!$J$105),
IF(AND(I1167=38000,R1167&gt;336.4,R1167&lt;=504.6,M1167&gt;10),('[1]Pricing Schedule'!$J$113),
IF(AND(I1167=38000,R1167&gt;504.6,R1167&lt;=672.8,M1167&lt;=10),('[1]Pricing Schedule'!$J$105),
IF(AND(I1167=38000,R1167&gt;504.6,R1167&lt;=672.8,M1167&gt;10),('[1]Pricing Schedule'!$J$113),
IF(AND(I1167=110000,R1167&lt;=12.8,M1167&gt;2),'[1]Pricing Schedule'!$J$63,
IF(AND(I1167=110000,R1167&lt;=12.8,M1167&lt;=2),'[1]Pricing Schedule'!$J$97,
IF(AND(I1167=110000,R1167&gt;12.8,R1167&lt;=22.8,M1167&gt;3),'[1]Pricing Schedule'!$J$72,
IF(AND(I1167=110000,R1167&gt;12.8,R1167&lt;=22.8,M1167&lt;=3),'[1]Pricing Schedule'!$J$97,
IF(AND(I1167=110000,R1167&gt;22.8,R1167&lt;=30.2),'[1]Pricing Schedule'!$J$81,
IF(AND(I1167=110000,R1167&gt;30.2,R1167&lt;=45.9),'[1]Pricing Schedule'!$J$90,
IF(AND(I1167=110000,R1167&gt;45.9,R1167&lt;=123.4),'[1]Pricing Schedule'!$J$97,
IF(AND(I1167=110000,R1167&gt;123.4,R1167&lt;=168.2,M1167&lt;=10),'[1]Pricing Schedule'!$J$105,
IF(AND(I1167=110000,R1167&gt;123.4,R1167&lt;=168.2,M1167&gt;10),'[1]Pricing Schedule'!$J$113,
IF(AND(I1167=110000,R1167&gt;168.2,R1167&lt;=336.2,M1167&lt;=10),('[1]Pricing Schedule'!$J$105),
IF(AND(I1167=110000,R1167&gt;168.2,R1167&lt;=336.2,M1167&gt;10),('[1]Pricing Schedule'!$J$113),
IF(AND(I1167=110000,R1167&gt;336.4,R1167&lt;=504.6,M1167&lt;=10),('[1]Pricing Schedule'!$J$105),
IF(AND(I1167=110000,R1167&gt;336.4,R1167&lt;=504.6,M1167&gt;10),('[1]Pricing Schedule'!$J$113),
IF(AND(I1167=110000,R1167&gt;504.6,R1167&lt;=672.8,M1167&lt;=10),('[1]Pricing Schedule'!$J$105),
IF(AND(I1167=110000,R1167&gt;504.6,R1167&lt;=672.8,M1167&gt;10),('[1]Pricing Schedule'!$J$113),
IF(AND(I1167=110000,R1167&gt;672.8,R1167&lt;=841,M1167&lt;=10),('[1]Pricing Schedule'!$J$105),
IF(AND(I1167=110000,R1167&gt;672.8,R1167&lt;=841,M1167&gt;10),('[1]Pricing Schedule'!$J$113),
IF(AND(I1167=110000,R1167&gt;1682,R1167&lt;=1850.2,M1167&lt;=10),('[1]Pricing Schedule'!$J$105),
IF(AND(I1167=110000,R1167&gt;1682,R1167&lt;=1850.2,M1167&gt;10),('[1]Pricing Schedule'!$J$113),
IF(AND(I1167=110000,R1167&gt;2018.4,R1167&lt;=2186.6,M1167&lt;=10),('[1]Pricing Schedule'!$J$105),
IF(AND(I1167=110000,R1167&gt;2018.4,R1167&lt;=2186.6,M1167&gt;10),('[1]Pricing Schedule'!$J$113),999999999)))))))))))))))))))))))))))))))))))))))</f>
        <v>7</v>
      </c>
      <c r="U1167" s="40">
        <f t="shared" si="114"/>
        <v>425088.09523809521</v>
      </c>
      <c r="V1167" s="41">
        <f t="shared" si="115"/>
        <v>2.3524535530450272</v>
      </c>
      <c r="Y1167" s="23">
        <v>96</v>
      </c>
      <c r="Z1167" s="23">
        <v>116</v>
      </c>
      <c r="AD1167" s="13"/>
      <c r="AE1167" s="13"/>
      <c r="AF1167" s="13"/>
      <c r="AR1167" s="35"/>
    </row>
    <row r="1168" spans="1:44">
      <c r="A1168" s="23">
        <v>1170</v>
      </c>
      <c r="B1168" s="23">
        <v>1170</v>
      </c>
      <c r="C1168" s="23" t="s">
        <v>1716</v>
      </c>
      <c r="D1168" s="23" t="s">
        <v>131</v>
      </c>
      <c r="E1168" s="23" t="s">
        <v>131</v>
      </c>
      <c r="F1168" s="23" t="s">
        <v>1717</v>
      </c>
      <c r="G1168" s="23" t="s">
        <v>1718</v>
      </c>
      <c r="H1168" s="23" t="s">
        <v>113</v>
      </c>
      <c r="I1168" s="13">
        <v>38000</v>
      </c>
      <c r="J1168" s="13">
        <v>38000</v>
      </c>
      <c r="K1168" s="13">
        <v>10000</v>
      </c>
      <c r="L1168" s="24">
        <v>6.2960000000000003</v>
      </c>
      <c r="M1168" s="37">
        <f t="shared" si="110"/>
        <v>7</v>
      </c>
      <c r="N1168" s="24">
        <v>9.6000000000000002E-2</v>
      </c>
      <c r="O1168" s="13">
        <v>3</v>
      </c>
      <c r="P1168" s="36">
        <f t="shared" si="111"/>
        <v>9.6000000000000002E-2</v>
      </c>
      <c r="Q1168" s="38">
        <f t="shared" si="112"/>
        <v>4.2</v>
      </c>
      <c r="R1168" s="37">
        <f t="shared" si="113"/>
        <v>4.2</v>
      </c>
      <c r="S1168" s="39">
        <f>IF(AND(I1168=38000,R1168&lt;=4.5,M1168&gt;8),'[1]Pricing Schedule'!$F$8+('[1]Pricing Schedule'!$F$9*M1168),
IF(AND(I1168=38000,R1168&lt;=4.5,M1168&lt;=8),'[1]Pricing Schedule'!$F$34+('[1]Pricing Schedule'!$F$36*M1168),
IF(AND(I1168=38000,R1168&gt;4.5,R1168&lt;=9,M1168&gt;8),'[1]Pricing Schedule'!$F$17+('[1]Pricing Schedule'!$F$18*M1168),
IF(AND(I1168=38000,R1168&gt;4.5,R1168&lt;=9,M1168&lt;=8),'[1]Pricing Schedule'!$F$34+('[1]Pricing Schedule'!$F$36*M1168),
IF(AND(I1168=38000,R1168&gt;9,R1168&lt;=12.8,M1168&gt;8),'[1]Pricing Schedule'!$F$26+('[1]Pricing Schedule'!$F$27*M1168),
IF(AND(I1168=38000,R1168&gt;9,R1168&lt;=12.8,M1168&lt;=8),'[1]Pricing Schedule'!$F$34+('[1]Pricing Schedule'!$F$36*M1168),
IF(AND(I1168=38000,R1168&gt;12.8,R1168&lt;=22.8),'[1]Pricing Schedule'!$F$34+('[1]Pricing Schedule'!$F$36*M1168),
IF(AND(I1168=38000,R1168&gt;22.8,R1168&lt;=30.2),'[1]Pricing Schedule'!$F$43+('[1]Pricing Schedule'!$F$45*M1168),
IF(AND(I1168=38000,R1168&gt;30.2,R1168&lt;=45.9),'[1]Pricing Schedule'!$F$52+('[1]Pricing Schedule'!$F$54*M1168),
IF(AND(I1168=38000,R1168&gt;45.9,R1168&lt;=123.4),'[1]Pricing Schedule'!$F$96+('[1]Pricing Schedule'!$F$97*M1168),
IF(AND(I1168=38000,R1168&gt;123.4,R1168&lt;=168.2,M1168&lt;=10),'[1]Pricing Schedule'!$F$103+('[1]Pricing Schedule'!$F$105*M1168),
IF(AND(I1168=38000,R1168&gt;123.4,R1168&lt;=168.2,M1168&gt;10),'[1]Pricing Schedule'!$F$111+('[1]Pricing Schedule'!$F$113*M1168),
IF(AND(I1168=38000,R1168&gt;157.4,R1168&lt;=336.4,M1168&lt;=10),('[1]Pricing Schedule'!$F$103+('[1]Pricing Schedule'!$F$105*M1168))*2,
IF(AND(I1168=38000,R1168&gt;157.4,R1168&lt;=336.4,M1168&gt;10),('[1]Pricing Schedule'!$F$111+('[1]Pricing Schedule'!$F$113*M1168))*2,
IF(AND(I1168=38000,R1168&gt;314.8,R1168&lt;=504.6,M1168&lt;=10),('[1]Pricing Schedule'!$F$103+('[1]Pricing Schedule'!$F$105*M1168))*3,
IF(AND(I1168=38000,R1168&gt;314.8,R1168&lt;=504.6,M1168&gt;10),('[1]Pricing Schedule'!$F$111+('[1]Pricing Schedule'!$F$113*M1168))*3,
IF(AND(I1168=38000,R1168&gt;472.2,R1168&lt;=672.8,M1168&lt;=10),('[1]Pricing Schedule'!$F$103+('[1]Pricing Schedule'!$F$105*M1168))*4,
IF(AND(I1168=38000,R1168&gt;472.2,R1168&lt;=672.8,M1168&gt;10),('[1]Pricing Schedule'!$F$111+('[1]Pricing Schedule'!$F$113*M1168))*4,
IF(AND(I1168=110000,R1168&lt;=12.8,M1168&gt;2),'[1]Pricing Schedule'!$F$62+('[1]Pricing Schedule'!$F$63*M1168),
IF(AND(I1168=110000,R1168&lt;=12.8,M1168&lt;=2),'[1]Pricing Schedule'!$F$96+('[1]Pricing Schedule'!$F$97*M1168),
IF(AND(I1168=110000,R1168&gt;12.8,R1168&lt;=22.8,M1168&gt;3),'[1]Pricing Schedule'!$F$71+('[1]Pricing Schedule'!$F$72*M1168),
IF(AND(I1168=110000,R1168&gt;12.8,R1168&lt;=22.8,M1168&lt;=3),'[1]Pricing Schedule'!$F$96+('[1]Pricing Schedule'!$F$97*M1168),
IF(AND(I1168=110000,R1168&gt;22.8,R1168&lt;=30.2),'[1]Pricing Schedule'!$F$80+('[1]Pricing Schedule'!$F$81*M1168),
IF(AND(I1168=110000,R1168&gt;30.2,R1168&lt;=45.9),'[1]Pricing Schedule'!$F$89+('[1]Pricing Schedule'!$F$90*M1168),
IF(AND(I1168=110000,R1168&gt;45.9,R1168&lt;=123.4),'[1]Pricing Schedule'!$F$96+('[1]Pricing Schedule'!$F$97*M1168),
IF(AND(I1168=110000,R1168&gt;123.4,R1168&lt;=168.2,M1168&lt;=10),'[1]Pricing Schedule'!$F$103+('[1]Pricing Schedule'!$F$105*M1168),
IF(AND(I1168=110000,R1168&gt;123.4,R1168&lt;=168.2,M1168&gt;10),'[1]Pricing Schedule'!$F$111+('[1]Pricing Schedule'!$F$113*M1168),
IF(AND(I1168=110000,R1168&gt;168.2,R1168&lt;=336.4,M1168&lt;=10),('[1]Pricing Schedule'!$F$103+('[1]Pricing Schedule'!$F$105*M1168))*2,
IF(AND(I1168=110000,R1168&gt;168.2,R1168&lt;=336.4,M1168&gt;10),('[1]Pricing Schedule'!$F$111+('[1]Pricing Schedule'!$F$113*M1168))*2,
IF(AND(I1168=110000,R1168&gt;336.4,R1168&lt;=504.6,M1168&lt;=10),('[1]Pricing Schedule'!$F$103+('[1]Pricing Schedule'!$F$105*M1168))*3,
IF(AND(I1168=110000,R1168&gt;336.4,R1168&lt;=504.6,M1168&gt;10),('[1]Pricing Schedule'!$F$111+('[1]Pricing Schedule'!$F$113*M1168))*3,
IF(AND(I1168=110000,R1168&gt;504.6,R1168&lt;=672.8,M1168&lt;=10),('[1]Pricing Schedule'!$F$103+('[1]Pricing Schedule'!$F$105*M1168))*4,
IF(AND(I1168=110000,R1168&gt;504.6,R1168&lt;=672.8,M1168&gt;10),('[1]Pricing Schedule'!$F$111+('[1]Pricing Schedule'!$F$113*M1168))*4,
IF(AND(I1168=110000,R1168&gt;672.8,R1168&lt;=841,M1168&lt;=10),('[1]Pricing Schedule'!$F$103+('[1]Pricing Schedule'!$F$105*M1168))*5,
IF(AND(I1168=110000,R1168&gt;672.8,R1168&lt;=841,M1168&gt;10),('[1]Pricing Schedule'!$F$111+('[1]Pricing Schedule'!$F$113*M1168))*5,
IF(AND(I1168=110000,R1168&gt;672.8,R1168&lt;=841,M1168&lt;=10),('[1]Pricing Schedule'!$F$103+('[1]Pricing Schedule'!$F$105*M1168))*5,
IF(AND(I1168=110000,R1168&gt;672.8,R1168&lt;=841,M1168&gt;10),('[1]Pricing Schedule'!$F$111+('[1]Pricing Schedule'!$F$113*M1168))*5,
IF(AND(I1168=110000,R1168&gt;1345.6,R1168&lt;=1513.8,M1168&lt;=10),('[1]Pricing Schedule'!$F$103+('[1]Pricing Schedule'!$F$105*M1168))*9,
IF(AND(I1168=110000,R1168&gt;1345.6,R1168&lt;=1513.8,M1168&gt;10),('[1]Pricing Schedule'!$F$111+('[1]Pricing Schedule'!$F$113*M1168))*9,
9999999999)))))))))))))))))))))))))))))))))))))))</f>
        <v>839680</v>
      </c>
      <c r="T1168" s="21">
        <f>IF(AND(I1168=38000,R1168&lt;=4.5,M1168&gt;8),'[1]Pricing Schedule'!$J$9,
IF(AND(I1168=38000,R1168&lt;=4.5,M1168&lt;=8),'[1]Pricing Schedule'!$J$36,
IF(AND(I1168=38000,R1168&gt;4.5,R1168&lt;=9,M1168&gt;8),'[1]Pricing Schedule'!$J$18,
IF(AND(I1168=38000,R1168&gt;4.5,R1168&lt;=9,M1168&lt;=8),'[1]Pricing Schedule'!$J$36,
IF(AND(I1168=38000,R1168&gt;9,R1168&lt;=12.8,M1168&gt;8),'[1]Pricing Schedule'!$J$27,
IF(AND(I1168=38000,R1168&gt;9,R1168&lt;=12.8,M1168&lt;=8),'[1]Pricing Schedule'!$J$36,
IF(AND(I1168=38000,R1168&gt;12.8,R1168&lt;=22.8),'[1]Pricing Schedule'!$J$36,
IF(AND(I1168=38000,R1168&gt;22.8,R1168&lt;=30.2),'[1]Pricing Schedule'!$J$45,
IF(AND(I1168=38000,R1168&gt;30.2,R1168&lt;=45.9),'[1]Pricing Schedule'!$J$54,
IF(AND(I1168=38000,R1168&gt;45.9,R1168&lt;=123.4),'[1]Pricing Schedule'!$J$97,
IF(AND(I1168=38000,R1168&gt;123.4,R1168&lt;=168.2,M1168&lt;=10),'[1]Pricing Schedule'!$J$105,
IF(AND(I1168=38000,R1168&gt;123.4,R1168&lt;=168.2,M1168&gt;10),'[1]Pricing Schedule'!$J$113,
IF(AND(I1168=38000,R1168&gt;168.2,R1168&lt;=336.4,M1168&lt;=10),('[1]Pricing Schedule'!$J$105),
IF(AND(I1168=38000,R1168&gt;168.2,R1168&lt;=336.4,M1168&gt;10),('[1]Pricing Schedule'!$J$113),
IF(AND(I1168=38000,R1168&gt;336.4,R1168&lt;=504.6,M1168&lt;=10),('[1]Pricing Schedule'!$J$105),
IF(AND(I1168=38000,R1168&gt;336.4,R1168&lt;=504.6,M1168&gt;10),('[1]Pricing Schedule'!$J$113),
IF(AND(I1168=38000,R1168&gt;504.6,R1168&lt;=672.8,M1168&lt;=10),('[1]Pricing Schedule'!$J$105),
IF(AND(I1168=38000,R1168&gt;504.6,R1168&lt;=672.8,M1168&gt;10),('[1]Pricing Schedule'!$J$113),
IF(AND(I1168=110000,R1168&lt;=12.8,M1168&gt;2),'[1]Pricing Schedule'!$J$63,
IF(AND(I1168=110000,R1168&lt;=12.8,M1168&lt;=2),'[1]Pricing Schedule'!$J$97,
IF(AND(I1168=110000,R1168&gt;12.8,R1168&lt;=22.8,M1168&gt;3),'[1]Pricing Schedule'!$J$72,
IF(AND(I1168=110000,R1168&gt;12.8,R1168&lt;=22.8,M1168&lt;=3),'[1]Pricing Schedule'!$J$97,
IF(AND(I1168=110000,R1168&gt;22.8,R1168&lt;=30.2),'[1]Pricing Schedule'!$J$81,
IF(AND(I1168=110000,R1168&gt;30.2,R1168&lt;=45.9),'[1]Pricing Schedule'!$J$90,
IF(AND(I1168=110000,R1168&gt;45.9,R1168&lt;=123.4),'[1]Pricing Schedule'!$J$97,
IF(AND(I1168=110000,R1168&gt;123.4,R1168&lt;=168.2,M1168&lt;=10),'[1]Pricing Schedule'!$J$105,
IF(AND(I1168=110000,R1168&gt;123.4,R1168&lt;=168.2,M1168&gt;10),'[1]Pricing Schedule'!$J$113,
IF(AND(I1168=110000,R1168&gt;168.2,R1168&lt;=336.2,M1168&lt;=10),('[1]Pricing Schedule'!$J$105),
IF(AND(I1168=110000,R1168&gt;168.2,R1168&lt;=336.2,M1168&gt;10),('[1]Pricing Schedule'!$J$113),
IF(AND(I1168=110000,R1168&gt;336.4,R1168&lt;=504.6,M1168&lt;=10),('[1]Pricing Schedule'!$J$105),
IF(AND(I1168=110000,R1168&gt;336.4,R1168&lt;=504.6,M1168&gt;10),('[1]Pricing Schedule'!$J$113),
IF(AND(I1168=110000,R1168&gt;504.6,R1168&lt;=672.8,M1168&lt;=10),('[1]Pricing Schedule'!$J$105),
IF(AND(I1168=110000,R1168&gt;504.6,R1168&lt;=672.8,M1168&gt;10),('[1]Pricing Schedule'!$J$113),
IF(AND(I1168=110000,R1168&gt;672.8,R1168&lt;=841,M1168&lt;=10),('[1]Pricing Schedule'!$J$105),
IF(AND(I1168=110000,R1168&gt;672.8,R1168&lt;=841,M1168&gt;10),('[1]Pricing Schedule'!$J$113),
IF(AND(I1168=110000,R1168&gt;1682,R1168&lt;=1850.2,M1168&lt;=10),('[1]Pricing Schedule'!$J$105),
IF(AND(I1168=110000,R1168&gt;1682,R1168&lt;=1850.2,M1168&gt;10),('[1]Pricing Schedule'!$J$113),
IF(AND(I1168=110000,R1168&gt;2018.4,R1168&lt;=2186.6,M1168&lt;=10),('[1]Pricing Schedule'!$J$105),
IF(AND(I1168=110000,R1168&gt;2018.4,R1168&lt;=2186.6,M1168&gt;10),('[1]Pricing Schedule'!$J$113),999999999)))))))))))))))))))))))))))))))))))))))</f>
        <v>4</v>
      </c>
      <c r="U1168" s="40">
        <f t="shared" si="114"/>
        <v>199923.80952380953</v>
      </c>
      <c r="V1168" s="41">
        <f t="shared" si="115"/>
        <v>5.0019054878048781</v>
      </c>
      <c r="Y1168" s="23">
        <v>637</v>
      </c>
      <c r="Z1168" s="23">
        <v>141</v>
      </c>
      <c r="AD1168" s="13"/>
      <c r="AE1168" s="13"/>
      <c r="AF1168" s="13"/>
      <c r="AR1168" s="35"/>
    </row>
    <row r="1169" spans="1:44">
      <c r="A1169" s="23">
        <v>1171</v>
      </c>
      <c r="B1169" s="23">
        <v>1171</v>
      </c>
      <c r="C1169" s="23" t="s">
        <v>1719</v>
      </c>
      <c r="D1169" s="23" t="s">
        <v>131</v>
      </c>
      <c r="E1169" s="23" t="s">
        <v>131</v>
      </c>
      <c r="F1169" s="23" t="s">
        <v>1720</v>
      </c>
      <c r="G1169" s="23" t="s">
        <v>1721</v>
      </c>
      <c r="H1169" s="23" t="s">
        <v>133</v>
      </c>
      <c r="I1169" s="13">
        <v>110000</v>
      </c>
      <c r="J1169" s="13">
        <v>110000</v>
      </c>
      <c r="K1169" s="13">
        <v>38000</v>
      </c>
      <c r="L1169" s="24">
        <v>10.651999999999999</v>
      </c>
      <c r="M1169" s="37">
        <f t="shared" si="110"/>
        <v>11</v>
      </c>
      <c r="N1169" s="24">
        <v>0.113</v>
      </c>
      <c r="O1169" s="13">
        <v>3</v>
      </c>
      <c r="P1169" s="36">
        <f t="shared" si="111"/>
        <v>0.113</v>
      </c>
      <c r="Q1169" s="38">
        <f t="shared" si="112"/>
        <v>4.2</v>
      </c>
      <c r="R1169" s="37">
        <f t="shared" si="113"/>
        <v>4.2</v>
      </c>
      <c r="S1169" s="39">
        <f>IF(AND(I1169=38000,R1169&lt;=4.5,M1169&gt;8),'[1]Pricing Schedule'!$F$8+('[1]Pricing Schedule'!$F$9*M1169),
IF(AND(I1169=38000,R1169&lt;=4.5,M1169&lt;=8),'[1]Pricing Schedule'!$F$34+('[1]Pricing Schedule'!$F$36*M1169),
IF(AND(I1169=38000,R1169&gt;4.5,R1169&lt;=9,M1169&gt;8),'[1]Pricing Schedule'!$F$17+('[1]Pricing Schedule'!$F$18*M1169),
IF(AND(I1169=38000,R1169&gt;4.5,R1169&lt;=9,M1169&lt;=8),'[1]Pricing Schedule'!$F$34+('[1]Pricing Schedule'!$F$36*M1169),
IF(AND(I1169=38000,R1169&gt;9,R1169&lt;=12.8,M1169&gt;8),'[1]Pricing Schedule'!$F$26+('[1]Pricing Schedule'!$F$27*M1169),
IF(AND(I1169=38000,R1169&gt;9,R1169&lt;=12.8,M1169&lt;=8),'[1]Pricing Schedule'!$F$34+('[1]Pricing Schedule'!$F$36*M1169),
IF(AND(I1169=38000,R1169&gt;12.8,R1169&lt;=22.8),'[1]Pricing Schedule'!$F$34+('[1]Pricing Schedule'!$F$36*M1169),
IF(AND(I1169=38000,R1169&gt;22.8,R1169&lt;=30.2),'[1]Pricing Schedule'!$F$43+('[1]Pricing Schedule'!$F$45*M1169),
IF(AND(I1169=38000,R1169&gt;30.2,R1169&lt;=45.9),'[1]Pricing Schedule'!$F$52+('[1]Pricing Schedule'!$F$54*M1169),
IF(AND(I1169=38000,R1169&gt;45.9,R1169&lt;=123.4),'[1]Pricing Schedule'!$F$96+('[1]Pricing Schedule'!$F$97*M1169),
IF(AND(I1169=38000,R1169&gt;123.4,R1169&lt;=168.2,M1169&lt;=10),'[1]Pricing Schedule'!$F$103+('[1]Pricing Schedule'!$F$105*M1169),
IF(AND(I1169=38000,R1169&gt;123.4,R1169&lt;=168.2,M1169&gt;10),'[1]Pricing Schedule'!$F$111+('[1]Pricing Schedule'!$F$113*M1169),
IF(AND(I1169=38000,R1169&gt;157.4,R1169&lt;=336.4,M1169&lt;=10),('[1]Pricing Schedule'!$F$103+('[1]Pricing Schedule'!$F$105*M1169))*2,
IF(AND(I1169=38000,R1169&gt;157.4,R1169&lt;=336.4,M1169&gt;10),('[1]Pricing Schedule'!$F$111+('[1]Pricing Schedule'!$F$113*M1169))*2,
IF(AND(I1169=38000,R1169&gt;314.8,R1169&lt;=504.6,M1169&lt;=10),('[1]Pricing Schedule'!$F$103+('[1]Pricing Schedule'!$F$105*M1169))*3,
IF(AND(I1169=38000,R1169&gt;314.8,R1169&lt;=504.6,M1169&gt;10),('[1]Pricing Schedule'!$F$111+('[1]Pricing Schedule'!$F$113*M1169))*3,
IF(AND(I1169=38000,R1169&gt;472.2,R1169&lt;=672.8,M1169&lt;=10),('[1]Pricing Schedule'!$F$103+('[1]Pricing Schedule'!$F$105*M1169))*4,
IF(AND(I1169=38000,R1169&gt;472.2,R1169&lt;=672.8,M1169&gt;10),('[1]Pricing Schedule'!$F$111+('[1]Pricing Schedule'!$F$113*M1169))*4,
IF(AND(I1169=110000,R1169&lt;=12.8,M1169&gt;2),'[1]Pricing Schedule'!$F$62+('[1]Pricing Schedule'!$F$63*M1169),
IF(AND(I1169=110000,R1169&lt;=12.8,M1169&lt;=2),'[1]Pricing Schedule'!$F$96+('[1]Pricing Schedule'!$F$97*M1169),
IF(AND(I1169=110000,R1169&gt;12.8,R1169&lt;=22.8,M1169&gt;3),'[1]Pricing Schedule'!$F$71+('[1]Pricing Schedule'!$F$72*M1169),
IF(AND(I1169=110000,R1169&gt;12.8,R1169&lt;=22.8,M1169&lt;=3),'[1]Pricing Schedule'!$F$96+('[1]Pricing Schedule'!$F$97*M1169),
IF(AND(I1169=110000,R1169&gt;22.8,R1169&lt;=30.2),'[1]Pricing Schedule'!$F$80+('[1]Pricing Schedule'!$F$81*M1169),
IF(AND(I1169=110000,R1169&gt;30.2,R1169&lt;=45.9),'[1]Pricing Schedule'!$F$89+('[1]Pricing Schedule'!$F$90*M1169),
IF(AND(I1169=110000,R1169&gt;45.9,R1169&lt;=123.4),'[1]Pricing Schedule'!$F$96+('[1]Pricing Schedule'!$F$97*M1169),
IF(AND(I1169=110000,R1169&gt;123.4,R1169&lt;=168.2,M1169&lt;=10),'[1]Pricing Schedule'!$F$103+('[1]Pricing Schedule'!$F$105*M1169),
IF(AND(I1169=110000,R1169&gt;123.4,R1169&lt;=168.2,M1169&gt;10),'[1]Pricing Schedule'!$F$111+('[1]Pricing Schedule'!$F$113*M1169),
IF(AND(I1169=110000,R1169&gt;168.2,R1169&lt;=336.4,M1169&lt;=10),('[1]Pricing Schedule'!$F$103+('[1]Pricing Schedule'!$F$105*M1169))*2,
IF(AND(I1169=110000,R1169&gt;168.2,R1169&lt;=336.4,M1169&gt;10),('[1]Pricing Schedule'!$F$111+('[1]Pricing Schedule'!$F$113*M1169))*2,
IF(AND(I1169=110000,R1169&gt;336.4,R1169&lt;=504.6,M1169&lt;=10),('[1]Pricing Schedule'!$F$103+('[1]Pricing Schedule'!$F$105*M1169))*3,
IF(AND(I1169=110000,R1169&gt;336.4,R1169&lt;=504.6,M1169&gt;10),('[1]Pricing Schedule'!$F$111+('[1]Pricing Schedule'!$F$113*M1169))*3,
IF(AND(I1169=110000,R1169&gt;504.6,R1169&lt;=672.8,M1169&lt;=10),('[1]Pricing Schedule'!$F$103+('[1]Pricing Schedule'!$F$105*M1169))*4,
IF(AND(I1169=110000,R1169&gt;504.6,R1169&lt;=672.8,M1169&gt;10),('[1]Pricing Schedule'!$F$111+('[1]Pricing Schedule'!$F$113*M1169))*4,
IF(AND(I1169=110000,R1169&gt;672.8,R1169&lt;=841,M1169&lt;=10),('[1]Pricing Schedule'!$F$103+('[1]Pricing Schedule'!$F$105*M1169))*5,
IF(AND(I1169=110000,R1169&gt;672.8,R1169&lt;=841,M1169&gt;10),('[1]Pricing Schedule'!$F$111+('[1]Pricing Schedule'!$F$113*M1169))*5,
IF(AND(I1169=110000,R1169&gt;672.8,R1169&lt;=841,M1169&lt;=10),('[1]Pricing Schedule'!$F$103+('[1]Pricing Schedule'!$F$105*M1169))*5,
IF(AND(I1169=110000,R1169&gt;672.8,R1169&lt;=841,M1169&gt;10),('[1]Pricing Schedule'!$F$111+('[1]Pricing Schedule'!$F$113*M1169))*5,
IF(AND(I1169=110000,R1169&gt;1345.6,R1169&lt;=1513.8,M1169&lt;=10),('[1]Pricing Schedule'!$F$103+('[1]Pricing Schedule'!$F$105*M1169))*9,
IF(AND(I1169=110000,R1169&gt;1345.6,R1169&lt;=1513.8,M1169&gt;10),('[1]Pricing Schedule'!$F$111+('[1]Pricing Schedule'!$F$113*M1169))*9,
9999999999)))))))))))))))))))))))))))))))))))))))</f>
        <v>1996170</v>
      </c>
      <c r="T1169" s="21">
        <f>IF(AND(I1169=38000,R1169&lt;=4.5,M1169&gt;8),'[1]Pricing Schedule'!$J$9,
IF(AND(I1169=38000,R1169&lt;=4.5,M1169&lt;=8),'[1]Pricing Schedule'!$J$36,
IF(AND(I1169=38000,R1169&gt;4.5,R1169&lt;=9,M1169&gt;8),'[1]Pricing Schedule'!$J$18,
IF(AND(I1169=38000,R1169&gt;4.5,R1169&lt;=9,M1169&lt;=8),'[1]Pricing Schedule'!$J$36,
IF(AND(I1169=38000,R1169&gt;9,R1169&lt;=12.8,M1169&gt;8),'[1]Pricing Schedule'!$J$27,
IF(AND(I1169=38000,R1169&gt;9,R1169&lt;=12.8,M1169&lt;=8),'[1]Pricing Schedule'!$J$36,
IF(AND(I1169=38000,R1169&gt;12.8,R1169&lt;=22.8),'[1]Pricing Schedule'!$J$36,
IF(AND(I1169=38000,R1169&gt;22.8,R1169&lt;=30.2),'[1]Pricing Schedule'!$J$45,
IF(AND(I1169=38000,R1169&gt;30.2,R1169&lt;=45.9),'[1]Pricing Schedule'!$J$54,
IF(AND(I1169=38000,R1169&gt;45.9,R1169&lt;=123.4),'[1]Pricing Schedule'!$J$97,
IF(AND(I1169=38000,R1169&gt;123.4,R1169&lt;=168.2,M1169&lt;=10),'[1]Pricing Schedule'!$J$105,
IF(AND(I1169=38000,R1169&gt;123.4,R1169&lt;=168.2,M1169&gt;10),'[1]Pricing Schedule'!$J$113,
IF(AND(I1169=38000,R1169&gt;168.2,R1169&lt;=336.4,M1169&lt;=10),('[1]Pricing Schedule'!$J$105),
IF(AND(I1169=38000,R1169&gt;168.2,R1169&lt;=336.4,M1169&gt;10),('[1]Pricing Schedule'!$J$113),
IF(AND(I1169=38000,R1169&gt;336.4,R1169&lt;=504.6,M1169&lt;=10),('[1]Pricing Schedule'!$J$105),
IF(AND(I1169=38000,R1169&gt;336.4,R1169&lt;=504.6,M1169&gt;10),('[1]Pricing Schedule'!$J$113),
IF(AND(I1169=38000,R1169&gt;504.6,R1169&lt;=672.8,M1169&lt;=10),('[1]Pricing Schedule'!$J$105),
IF(AND(I1169=38000,R1169&gt;504.6,R1169&lt;=672.8,M1169&gt;10),('[1]Pricing Schedule'!$J$113),
IF(AND(I1169=110000,R1169&lt;=12.8,M1169&gt;2),'[1]Pricing Schedule'!$J$63,
IF(AND(I1169=110000,R1169&lt;=12.8,M1169&lt;=2),'[1]Pricing Schedule'!$J$97,
IF(AND(I1169=110000,R1169&gt;12.8,R1169&lt;=22.8,M1169&gt;3),'[1]Pricing Schedule'!$J$72,
IF(AND(I1169=110000,R1169&gt;12.8,R1169&lt;=22.8,M1169&lt;=3),'[1]Pricing Schedule'!$J$97,
IF(AND(I1169=110000,R1169&gt;22.8,R1169&lt;=30.2),'[1]Pricing Schedule'!$J$81,
IF(AND(I1169=110000,R1169&gt;30.2,R1169&lt;=45.9),'[1]Pricing Schedule'!$J$90,
IF(AND(I1169=110000,R1169&gt;45.9,R1169&lt;=123.4),'[1]Pricing Schedule'!$J$97,
IF(AND(I1169=110000,R1169&gt;123.4,R1169&lt;=168.2,M1169&lt;=10),'[1]Pricing Schedule'!$J$105,
IF(AND(I1169=110000,R1169&gt;123.4,R1169&lt;=168.2,M1169&gt;10),'[1]Pricing Schedule'!$J$113,
IF(AND(I1169=110000,R1169&gt;168.2,R1169&lt;=336.2,M1169&lt;=10),('[1]Pricing Schedule'!$J$105),
IF(AND(I1169=110000,R1169&gt;168.2,R1169&lt;=336.2,M1169&gt;10),('[1]Pricing Schedule'!$J$113),
IF(AND(I1169=110000,R1169&gt;336.4,R1169&lt;=504.6,M1169&lt;=10),('[1]Pricing Schedule'!$J$105),
IF(AND(I1169=110000,R1169&gt;336.4,R1169&lt;=504.6,M1169&gt;10),('[1]Pricing Schedule'!$J$113),
IF(AND(I1169=110000,R1169&gt;504.6,R1169&lt;=672.8,M1169&lt;=10),('[1]Pricing Schedule'!$J$105),
IF(AND(I1169=110000,R1169&gt;504.6,R1169&lt;=672.8,M1169&gt;10),('[1]Pricing Schedule'!$J$113),
IF(AND(I1169=110000,R1169&gt;672.8,R1169&lt;=841,M1169&lt;=10),('[1]Pricing Schedule'!$J$105),
IF(AND(I1169=110000,R1169&gt;672.8,R1169&lt;=841,M1169&gt;10),('[1]Pricing Schedule'!$J$113),
IF(AND(I1169=110000,R1169&gt;1682,R1169&lt;=1850.2,M1169&lt;=10),('[1]Pricing Schedule'!$J$105),
IF(AND(I1169=110000,R1169&gt;1682,R1169&lt;=1850.2,M1169&gt;10),('[1]Pricing Schedule'!$J$113),
IF(AND(I1169=110000,R1169&gt;2018.4,R1169&lt;=2186.6,M1169&lt;=10),('[1]Pricing Schedule'!$J$105),
IF(AND(I1169=110000,R1169&gt;2018.4,R1169&lt;=2186.6,M1169&gt;10),('[1]Pricing Schedule'!$J$113),999999999)))))))))))))))))))))))))))))))))))))))</f>
        <v>7</v>
      </c>
      <c r="U1169" s="40">
        <f t="shared" si="114"/>
        <v>475278.57142857142</v>
      </c>
      <c r="V1169" s="41">
        <f t="shared" si="115"/>
        <v>2.1040292159485414</v>
      </c>
      <c r="Y1169" s="23">
        <v>37</v>
      </c>
      <c r="Z1169" s="23">
        <v>12</v>
      </c>
      <c r="AD1169" s="13"/>
      <c r="AE1169" s="13"/>
      <c r="AF1169" s="13"/>
      <c r="AR1169" s="35"/>
    </row>
    <row r="1170" spans="1:44">
      <c r="A1170" s="23">
        <v>1172</v>
      </c>
      <c r="B1170" s="23">
        <v>1172</v>
      </c>
      <c r="C1170" s="23" t="s">
        <v>1722</v>
      </c>
      <c r="D1170" s="23" t="s">
        <v>131</v>
      </c>
      <c r="E1170" s="23" t="s">
        <v>131</v>
      </c>
      <c r="F1170" s="23" t="s">
        <v>1635</v>
      </c>
      <c r="G1170" s="23" t="s">
        <v>1636</v>
      </c>
      <c r="H1170" s="23" t="s">
        <v>113</v>
      </c>
      <c r="I1170" s="13">
        <v>38000</v>
      </c>
      <c r="J1170" s="13">
        <v>38000</v>
      </c>
      <c r="K1170" s="23" t="s">
        <v>119</v>
      </c>
      <c r="L1170" s="24">
        <v>7.4349999999999996</v>
      </c>
      <c r="M1170" s="37">
        <f t="shared" si="110"/>
        <v>8</v>
      </c>
      <c r="N1170" s="24">
        <v>0.20699999999999999</v>
      </c>
      <c r="O1170" s="13">
        <v>3</v>
      </c>
      <c r="P1170" s="36">
        <f t="shared" si="111"/>
        <v>0.20699999999999999</v>
      </c>
      <c r="Q1170" s="38">
        <f t="shared" si="112"/>
        <v>4.2</v>
      </c>
      <c r="R1170" s="37">
        <f t="shared" si="113"/>
        <v>4.2</v>
      </c>
      <c r="S1170" s="39">
        <f>IF(AND(I1170=38000,R1170&lt;=4.5,M1170&gt;8),'[1]Pricing Schedule'!$F$8+('[1]Pricing Schedule'!$F$9*M1170),
IF(AND(I1170=38000,R1170&lt;=4.5,M1170&lt;=8),'[1]Pricing Schedule'!$F$34+('[1]Pricing Schedule'!$F$36*M1170),
IF(AND(I1170=38000,R1170&gt;4.5,R1170&lt;=9,M1170&gt;8),'[1]Pricing Schedule'!$F$17+('[1]Pricing Schedule'!$F$18*M1170),
IF(AND(I1170=38000,R1170&gt;4.5,R1170&lt;=9,M1170&lt;=8),'[1]Pricing Schedule'!$F$34+('[1]Pricing Schedule'!$F$36*M1170),
IF(AND(I1170=38000,R1170&gt;9,R1170&lt;=12.8,M1170&gt;8),'[1]Pricing Schedule'!$F$26+('[1]Pricing Schedule'!$F$27*M1170),
IF(AND(I1170=38000,R1170&gt;9,R1170&lt;=12.8,M1170&lt;=8),'[1]Pricing Schedule'!$F$34+('[1]Pricing Schedule'!$F$36*M1170),
IF(AND(I1170=38000,R1170&gt;12.8,R1170&lt;=22.8),'[1]Pricing Schedule'!$F$34+('[1]Pricing Schedule'!$F$36*M1170),
IF(AND(I1170=38000,R1170&gt;22.8,R1170&lt;=30.2),'[1]Pricing Schedule'!$F$43+('[1]Pricing Schedule'!$F$45*M1170),
IF(AND(I1170=38000,R1170&gt;30.2,R1170&lt;=45.9),'[1]Pricing Schedule'!$F$52+('[1]Pricing Schedule'!$F$54*M1170),
IF(AND(I1170=38000,R1170&gt;45.9,R1170&lt;=123.4),'[1]Pricing Schedule'!$F$96+('[1]Pricing Schedule'!$F$97*M1170),
IF(AND(I1170=38000,R1170&gt;123.4,R1170&lt;=168.2,M1170&lt;=10),'[1]Pricing Schedule'!$F$103+('[1]Pricing Schedule'!$F$105*M1170),
IF(AND(I1170=38000,R1170&gt;123.4,R1170&lt;=168.2,M1170&gt;10),'[1]Pricing Schedule'!$F$111+('[1]Pricing Schedule'!$F$113*M1170),
IF(AND(I1170=38000,R1170&gt;157.4,R1170&lt;=336.4,M1170&lt;=10),('[1]Pricing Schedule'!$F$103+('[1]Pricing Schedule'!$F$105*M1170))*2,
IF(AND(I1170=38000,R1170&gt;157.4,R1170&lt;=336.4,M1170&gt;10),('[1]Pricing Schedule'!$F$111+('[1]Pricing Schedule'!$F$113*M1170))*2,
IF(AND(I1170=38000,R1170&gt;314.8,R1170&lt;=504.6,M1170&lt;=10),('[1]Pricing Schedule'!$F$103+('[1]Pricing Schedule'!$F$105*M1170))*3,
IF(AND(I1170=38000,R1170&gt;314.8,R1170&lt;=504.6,M1170&gt;10),('[1]Pricing Schedule'!$F$111+('[1]Pricing Schedule'!$F$113*M1170))*3,
IF(AND(I1170=38000,R1170&gt;472.2,R1170&lt;=672.8,M1170&lt;=10),('[1]Pricing Schedule'!$F$103+('[1]Pricing Schedule'!$F$105*M1170))*4,
IF(AND(I1170=38000,R1170&gt;472.2,R1170&lt;=672.8,M1170&gt;10),('[1]Pricing Schedule'!$F$111+('[1]Pricing Schedule'!$F$113*M1170))*4,
IF(AND(I1170=110000,R1170&lt;=12.8,M1170&gt;2),'[1]Pricing Schedule'!$F$62+('[1]Pricing Schedule'!$F$63*M1170),
IF(AND(I1170=110000,R1170&lt;=12.8,M1170&lt;=2),'[1]Pricing Schedule'!$F$96+('[1]Pricing Schedule'!$F$97*M1170),
IF(AND(I1170=110000,R1170&gt;12.8,R1170&lt;=22.8,M1170&gt;3),'[1]Pricing Schedule'!$F$71+('[1]Pricing Schedule'!$F$72*M1170),
IF(AND(I1170=110000,R1170&gt;12.8,R1170&lt;=22.8,M1170&lt;=3),'[1]Pricing Schedule'!$F$96+('[1]Pricing Schedule'!$F$97*M1170),
IF(AND(I1170=110000,R1170&gt;22.8,R1170&lt;=30.2),'[1]Pricing Schedule'!$F$80+('[1]Pricing Schedule'!$F$81*M1170),
IF(AND(I1170=110000,R1170&gt;30.2,R1170&lt;=45.9),'[1]Pricing Schedule'!$F$89+('[1]Pricing Schedule'!$F$90*M1170),
IF(AND(I1170=110000,R1170&gt;45.9,R1170&lt;=123.4),'[1]Pricing Schedule'!$F$96+('[1]Pricing Schedule'!$F$97*M1170),
IF(AND(I1170=110000,R1170&gt;123.4,R1170&lt;=168.2,M1170&lt;=10),'[1]Pricing Schedule'!$F$103+('[1]Pricing Schedule'!$F$105*M1170),
IF(AND(I1170=110000,R1170&gt;123.4,R1170&lt;=168.2,M1170&gt;10),'[1]Pricing Schedule'!$F$111+('[1]Pricing Schedule'!$F$113*M1170),
IF(AND(I1170=110000,R1170&gt;168.2,R1170&lt;=336.4,M1170&lt;=10),('[1]Pricing Schedule'!$F$103+('[1]Pricing Schedule'!$F$105*M1170))*2,
IF(AND(I1170=110000,R1170&gt;168.2,R1170&lt;=336.4,M1170&gt;10),('[1]Pricing Schedule'!$F$111+('[1]Pricing Schedule'!$F$113*M1170))*2,
IF(AND(I1170=110000,R1170&gt;336.4,R1170&lt;=504.6,M1170&lt;=10),('[1]Pricing Schedule'!$F$103+('[1]Pricing Schedule'!$F$105*M1170))*3,
IF(AND(I1170=110000,R1170&gt;336.4,R1170&lt;=504.6,M1170&gt;10),('[1]Pricing Schedule'!$F$111+('[1]Pricing Schedule'!$F$113*M1170))*3,
IF(AND(I1170=110000,R1170&gt;504.6,R1170&lt;=672.8,M1170&lt;=10),('[1]Pricing Schedule'!$F$103+('[1]Pricing Schedule'!$F$105*M1170))*4,
IF(AND(I1170=110000,R1170&gt;504.6,R1170&lt;=672.8,M1170&gt;10),('[1]Pricing Schedule'!$F$111+('[1]Pricing Schedule'!$F$113*M1170))*4,
IF(AND(I1170=110000,R1170&gt;672.8,R1170&lt;=841,M1170&lt;=10),('[1]Pricing Schedule'!$F$103+('[1]Pricing Schedule'!$F$105*M1170))*5,
IF(AND(I1170=110000,R1170&gt;672.8,R1170&lt;=841,M1170&gt;10),('[1]Pricing Schedule'!$F$111+('[1]Pricing Schedule'!$F$113*M1170))*5,
IF(AND(I1170=110000,R1170&gt;672.8,R1170&lt;=841,M1170&lt;=10),('[1]Pricing Schedule'!$F$103+('[1]Pricing Schedule'!$F$105*M1170))*5,
IF(AND(I1170=110000,R1170&gt;672.8,R1170&lt;=841,M1170&gt;10),('[1]Pricing Schedule'!$F$111+('[1]Pricing Schedule'!$F$113*M1170))*5,
IF(AND(I1170=110000,R1170&gt;1345.6,R1170&lt;=1513.8,M1170&lt;=10),('[1]Pricing Schedule'!$F$103+('[1]Pricing Schedule'!$F$105*M1170))*9,
IF(AND(I1170=110000,R1170&gt;1345.6,R1170&lt;=1513.8,M1170&gt;10),('[1]Pricing Schedule'!$F$111+('[1]Pricing Schedule'!$F$113*M1170))*9,
9999999999)))))))))))))))))))))))))))))))))))))))</f>
        <v>909950</v>
      </c>
      <c r="T1170" s="21">
        <f>IF(AND(I1170=38000,R1170&lt;=4.5,M1170&gt;8),'[1]Pricing Schedule'!$J$9,
IF(AND(I1170=38000,R1170&lt;=4.5,M1170&lt;=8),'[1]Pricing Schedule'!$J$36,
IF(AND(I1170=38000,R1170&gt;4.5,R1170&lt;=9,M1170&gt;8),'[1]Pricing Schedule'!$J$18,
IF(AND(I1170=38000,R1170&gt;4.5,R1170&lt;=9,M1170&lt;=8),'[1]Pricing Schedule'!$J$36,
IF(AND(I1170=38000,R1170&gt;9,R1170&lt;=12.8,M1170&gt;8),'[1]Pricing Schedule'!$J$27,
IF(AND(I1170=38000,R1170&gt;9,R1170&lt;=12.8,M1170&lt;=8),'[1]Pricing Schedule'!$J$36,
IF(AND(I1170=38000,R1170&gt;12.8,R1170&lt;=22.8),'[1]Pricing Schedule'!$J$36,
IF(AND(I1170=38000,R1170&gt;22.8,R1170&lt;=30.2),'[1]Pricing Schedule'!$J$45,
IF(AND(I1170=38000,R1170&gt;30.2,R1170&lt;=45.9),'[1]Pricing Schedule'!$J$54,
IF(AND(I1170=38000,R1170&gt;45.9,R1170&lt;=123.4),'[1]Pricing Schedule'!$J$97,
IF(AND(I1170=38000,R1170&gt;123.4,R1170&lt;=168.2,M1170&lt;=10),'[1]Pricing Schedule'!$J$105,
IF(AND(I1170=38000,R1170&gt;123.4,R1170&lt;=168.2,M1170&gt;10),'[1]Pricing Schedule'!$J$113,
IF(AND(I1170=38000,R1170&gt;168.2,R1170&lt;=336.4,M1170&lt;=10),('[1]Pricing Schedule'!$J$105),
IF(AND(I1170=38000,R1170&gt;168.2,R1170&lt;=336.4,M1170&gt;10),('[1]Pricing Schedule'!$J$113),
IF(AND(I1170=38000,R1170&gt;336.4,R1170&lt;=504.6,M1170&lt;=10),('[1]Pricing Schedule'!$J$105),
IF(AND(I1170=38000,R1170&gt;336.4,R1170&lt;=504.6,M1170&gt;10),('[1]Pricing Schedule'!$J$113),
IF(AND(I1170=38000,R1170&gt;504.6,R1170&lt;=672.8,M1170&lt;=10),('[1]Pricing Schedule'!$J$105),
IF(AND(I1170=38000,R1170&gt;504.6,R1170&lt;=672.8,M1170&gt;10),('[1]Pricing Schedule'!$J$113),
IF(AND(I1170=110000,R1170&lt;=12.8,M1170&gt;2),'[1]Pricing Schedule'!$J$63,
IF(AND(I1170=110000,R1170&lt;=12.8,M1170&lt;=2),'[1]Pricing Schedule'!$J$97,
IF(AND(I1170=110000,R1170&gt;12.8,R1170&lt;=22.8,M1170&gt;3),'[1]Pricing Schedule'!$J$72,
IF(AND(I1170=110000,R1170&gt;12.8,R1170&lt;=22.8,M1170&lt;=3),'[1]Pricing Schedule'!$J$97,
IF(AND(I1170=110000,R1170&gt;22.8,R1170&lt;=30.2),'[1]Pricing Schedule'!$J$81,
IF(AND(I1170=110000,R1170&gt;30.2,R1170&lt;=45.9),'[1]Pricing Schedule'!$J$90,
IF(AND(I1170=110000,R1170&gt;45.9,R1170&lt;=123.4),'[1]Pricing Schedule'!$J$97,
IF(AND(I1170=110000,R1170&gt;123.4,R1170&lt;=168.2,M1170&lt;=10),'[1]Pricing Schedule'!$J$105,
IF(AND(I1170=110000,R1170&gt;123.4,R1170&lt;=168.2,M1170&gt;10),'[1]Pricing Schedule'!$J$113,
IF(AND(I1170=110000,R1170&gt;168.2,R1170&lt;=336.2,M1170&lt;=10),('[1]Pricing Schedule'!$J$105),
IF(AND(I1170=110000,R1170&gt;168.2,R1170&lt;=336.2,M1170&gt;10),('[1]Pricing Schedule'!$J$113),
IF(AND(I1170=110000,R1170&gt;336.4,R1170&lt;=504.6,M1170&lt;=10),('[1]Pricing Schedule'!$J$105),
IF(AND(I1170=110000,R1170&gt;336.4,R1170&lt;=504.6,M1170&gt;10),('[1]Pricing Schedule'!$J$113),
IF(AND(I1170=110000,R1170&gt;504.6,R1170&lt;=672.8,M1170&lt;=10),('[1]Pricing Schedule'!$J$105),
IF(AND(I1170=110000,R1170&gt;504.6,R1170&lt;=672.8,M1170&gt;10),('[1]Pricing Schedule'!$J$113),
IF(AND(I1170=110000,R1170&gt;672.8,R1170&lt;=841,M1170&lt;=10),('[1]Pricing Schedule'!$J$105),
IF(AND(I1170=110000,R1170&gt;672.8,R1170&lt;=841,M1170&gt;10),('[1]Pricing Schedule'!$J$113),
IF(AND(I1170=110000,R1170&gt;1682,R1170&lt;=1850.2,M1170&lt;=10),('[1]Pricing Schedule'!$J$105),
IF(AND(I1170=110000,R1170&gt;1682,R1170&lt;=1850.2,M1170&gt;10),('[1]Pricing Schedule'!$J$113),
IF(AND(I1170=110000,R1170&gt;2018.4,R1170&lt;=2186.6,M1170&lt;=10),('[1]Pricing Schedule'!$J$105),
IF(AND(I1170=110000,R1170&gt;2018.4,R1170&lt;=2186.6,M1170&gt;10),('[1]Pricing Schedule'!$J$113),999999999)))))))))))))))))))))))))))))))))))))))</f>
        <v>4</v>
      </c>
      <c r="U1170" s="40">
        <f t="shared" si="114"/>
        <v>216654.76190476189</v>
      </c>
      <c r="V1170" s="41">
        <f t="shared" si="115"/>
        <v>4.6156382218803227</v>
      </c>
      <c r="Y1170" s="23">
        <v>168</v>
      </c>
      <c r="Z1170" s="23">
        <v>483</v>
      </c>
      <c r="AD1170" s="13"/>
      <c r="AE1170" s="13"/>
      <c r="AF1170" s="13"/>
      <c r="AR1170" s="35"/>
    </row>
    <row r="1171" spans="1:44">
      <c r="A1171" s="23">
        <v>1173</v>
      </c>
      <c r="B1171" s="23">
        <v>1173</v>
      </c>
      <c r="C1171" s="23" t="s">
        <v>1723</v>
      </c>
      <c r="D1171" s="23" t="s">
        <v>116</v>
      </c>
      <c r="E1171" s="23" t="s">
        <v>116</v>
      </c>
      <c r="F1171" s="23" t="s">
        <v>1724</v>
      </c>
      <c r="G1171" s="23" t="s">
        <v>1725</v>
      </c>
      <c r="H1171" s="23" t="s">
        <v>113</v>
      </c>
      <c r="I1171" s="13">
        <v>38000</v>
      </c>
      <c r="J1171" s="13">
        <v>38000</v>
      </c>
      <c r="K1171" s="23" t="s">
        <v>119</v>
      </c>
      <c r="L1171" s="24">
        <v>6.1879999999999997</v>
      </c>
      <c r="M1171" s="37">
        <f t="shared" si="110"/>
        <v>7</v>
      </c>
      <c r="N1171" s="24">
        <v>0.30599999999999999</v>
      </c>
      <c r="O1171" s="13">
        <v>3</v>
      </c>
      <c r="P1171" s="36">
        <f t="shared" si="111"/>
        <v>0.30599999999999999</v>
      </c>
      <c r="Q1171" s="38">
        <f t="shared" si="112"/>
        <v>4.2</v>
      </c>
      <c r="R1171" s="37">
        <f t="shared" si="113"/>
        <v>4.2</v>
      </c>
      <c r="S1171" s="39">
        <f>IF(AND(I1171=38000,R1171&lt;=4.5,M1171&gt;8),'[1]Pricing Schedule'!$F$8+('[1]Pricing Schedule'!$F$9*M1171),
IF(AND(I1171=38000,R1171&lt;=4.5,M1171&lt;=8),'[1]Pricing Schedule'!$F$34+('[1]Pricing Schedule'!$F$36*M1171),
IF(AND(I1171=38000,R1171&gt;4.5,R1171&lt;=9,M1171&gt;8),'[1]Pricing Schedule'!$F$17+('[1]Pricing Schedule'!$F$18*M1171),
IF(AND(I1171=38000,R1171&gt;4.5,R1171&lt;=9,M1171&lt;=8),'[1]Pricing Schedule'!$F$34+('[1]Pricing Schedule'!$F$36*M1171),
IF(AND(I1171=38000,R1171&gt;9,R1171&lt;=12.8,M1171&gt;8),'[1]Pricing Schedule'!$F$26+('[1]Pricing Schedule'!$F$27*M1171),
IF(AND(I1171=38000,R1171&gt;9,R1171&lt;=12.8,M1171&lt;=8),'[1]Pricing Schedule'!$F$34+('[1]Pricing Schedule'!$F$36*M1171),
IF(AND(I1171=38000,R1171&gt;12.8,R1171&lt;=22.8),'[1]Pricing Schedule'!$F$34+('[1]Pricing Schedule'!$F$36*M1171),
IF(AND(I1171=38000,R1171&gt;22.8,R1171&lt;=30.2),'[1]Pricing Schedule'!$F$43+('[1]Pricing Schedule'!$F$45*M1171),
IF(AND(I1171=38000,R1171&gt;30.2,R1171&lt;=45.9),'[1]Pricing Schedule'!$F$52+('[1]Pricing Schedule'!$F$54*M1171),
IF(AND(I1171=38000,R1171&gt;45.9,R1171&lt;=123.4),'[1]Pricing Schedule'!$F$96+('[1]Pricing Schedule'!$F$97*M1171),
IF(AND(I1171=38000,R1171&gt;123.4,R1171&lt;=168.2,M1171&lt;=10),'[1]Pricing Schedule'!$F$103+('[1]Pricing Schedule'!$F$105*M1171),
IF(AND(I1171=38000,R1171&gt;123.4,R1171&lt;=168.2,M1171&gt;10),'[1]Pricing Schedule'!$F$111+('[1]Pricing Schedule'!$F$113*M1171),
IF(AND(I1171=38000,R1171&gt;157.4,R1171&lt;=336.4,M1171&lt;=10),('[1]Pricing Schedule'!$F$103+('[1]Pricing Schedule'!$F$105*M1171))*2,
IF(AND(I1171=38000,R1171&gt;157.4,R1171&lt;=336.4,M1171&gt;10),('[1]Pricing Schedule'!$F$111+('[1]Pricing Schedule'!$F$113*M1171))*2,
IF(AND(I1171=38000,R1171&gt;314.8,R1171&lt;=504.6,M1171&lt;=10),('[1]Pricing Schedule'!$F$103+('[1]Pricing Schedule'!$F$105*M1171))*3,
IF(AND(I1171=38000,R1171&gt;314.8,R1171&lt;=504.6,M1171&gt;10),('[1]Pricing Schedule'!$F$111+('[1]Pricing Schedule'!$F$113*M1171))*3,
IF(AND(I1171=38000,R1171&gt;472.2,R1171&lt;=672.8,M1171&lt;=10),('[1]Pricing Schedule'!$F$103+('[1]Pricing Schedule'!$F$105*M1171))*4,
IF(AND(I1171=38000,R1171&gt;472.2,R1171&lt;=672.8,M1171&gt;10),('[1]Pricing Schedule'!$F$111+('[1]Pricing Schedule'!$F$113*M1171))*4,
IF(AND(I1171=110000,R1171&lt;=12.8,M1171&gt;2),'[1]Pricing Schedule'!$F$62+('[1]Pricing Schedule'!$F$63*M1171),
IF(AND(I1171=110000,R1171&lt;=12.8,M1171&lt;=2),'[1]Pricing Schedule'!$F$96+('[1]Pricing Schedule'!$F$97*M1171),
IF(AND(I1171=110000,R1171&gt;12.8,R1171&lt;=22.8,M1171&gt;3),'[1]Pricing Schedule'!$F$71+('[1]Pricing Schedule'!$F$72*M1171),
IF(AND(I1171=110000,R1171&gt;12.8,R1171&lt;=22.8,M1171&lt;=3),'[1]Pricing Schedule'!$F$96+('[1]Pricing Schedule'!$F$97*M1171),
IF(AND(I1171=110000,R1171&gt;22.8,R1171&lt;=30.2),'[1]Pricing Schedule'!$F$80+('[1]Pricing Schedule'!$F$81*M1171),
IF(AND(I1171=110000,R1171&gt;30.2,R1171&lt;=45.9),'[1]Pricing Schedule'!$F$89+('[1]Pricing Schedule'!$F$90*M1171),
IF(AND(I1171=110000,R1171&gt;45.9,R1171&lt;=123.4),'[1]Pricing Schedule'!$F$96+('[1]Pricing Schedule'!$F$97*M1171),
IF(AND(I1171=110000,R1171&gt;123.4,R1171&lt;=168.2,M1171&lt;=10),'[1]Pricing Schedule'!$F$103+('[1]Pricing Schedule'!$F$105*M1171),
IF(AND(I1171=110000,R1171&gt;123.4,R1171&lt;=168.2,M1171&gt;10),'[1]Pricing Schedule'!$F$111+('[1]Pricing Schedule'!$F$113*M1171),
IF(AND(I1171=110000,R1171&gt;168.2,R1171&lt;=336.4,M1171&lt;=10),('[1]Pricing Schedule'!$F$103+('[1]Pricing Schedule'!$F$105*M1171))*2,
IF(AND(I1171=110000,R1171&gt;168.2,R1171&lt;=336.4,M1171&gt;10),('[1]Pricing Schedule'!$F$111+('[1]Pricing Schedule'!$F$113*M1171))*2,
IF(AND(I1171=110000,R1171&gt;336.4,R1171&lt;=504.6,M1171&lt;=10),('[1]Pricing Schedule'!$F$103+('[1]Pricing Schedule'!$F$105*M1171))*3,
IF(AND(I1171=110000,R1171&gt;336.4,R1171&lt;=504.6,M1171&gt;10),('[1]Pricing Schedule'!$F$111+('[1]Pricing Schedule'!$F$113*M1171))*3,
IF(AND(I1171=110000,R1171&gt;504.6,R1171&lt;=672.8,M1171&lt;=10),('[1]Pricing Schedule'!$F$103+('[1]Pricing Schedule'!$F$105*M1171))*4,
IF(AND(I1171=110000,R1171&gt;504.6,R1171&lt;=672.8,M1171&gt;10),('[1]Pricing Schedule'!$F$111+('[1]Pricing Schedule'!$F$113*M1171))*4,
IF(AND(I1171=110000,R1171&gt;672.8,R1171&lt;=841,M1171&lt;=10),('[1]Pricing Schedule'!$F$103+('[1]Pricing Schedule'!$F$105*M1171))*5,
IF(AND(I1171=110000,R1171&gt;672.8,R1171&lt;=841,M1171&gt;10),('[1]Pricing Schedule'!$F$111+('[1]Pricing Schedule'!$F$113*M1171))*5,
IF(AND(I1171=110000,R1171&gt;672.8,R1171&lt;=841,M1171&lt;=10),('[1]Pricing Schedule'!$F$103+('[1]Pricing Schedule'!$F$105*M1171))*5,
IF(AND(I1171=110000,R1171&gt;672.8,R1171&lt;=841,M1171&gt;10),('[1]Pricing Schedule'!$F$111+('[1]Pricing Schedule'!$F$113*M1171))*5,
IF(AND(I1171=110000,R1171&gt;1345.6,R1171&lt;=1513.8,M1171&lt;=10),('[1]Pricing Schedule'!$F$103+('[1]Pricing Schedule'!$F$105*M1171))*9,
IF(AND(I1171=110000,R1171&gt;1345.6,R1171&lt;=1513.8,M1171&gt;10),('[1]Pricing Schedule'!$F$111+('[1]Pricing Schedule'!$F$113*M1171))*9,
9999999999)))))))))))))))))))))))))))))))))))))))</f>
        <v>839680</v>
      </c>
      <c r="T1171" s="21">
        <f>IF(AND(I1171=38000,R1171&lt;=4.5,M1171&gt;8),'[1]Pricing Schedule'!$J$9,
IF(AND(I1171=38000,R1171&lt;=4.5,M1171&lt;=8),'[1]Pricing Schedule'!$J$36,
IF(AND(I1171=38000,R1171&gt;4.5,R1171&lt;=9,M1171&gt;8),'[1]Pricing Schedule'!$J$18,
IF(AND(I1171=38000,R1171&gt;4.5,R1171&lt;=9,M1171&lt;=8),'[1]Pricing Schedule'!$J$36,
IF(AND(I1171=38000,R1171&gt;9,R1171&lt;=12.8,M1171&gt;8),'[1]Pricing Schedule'!$J$27,
IF(AND(I1171=38000,R1171&gt;9,R1171&lt;=12.8,M1171&lt;=8),'[1]Pricing Schedule'!$J$36,
IF(AND(I1171=38000,R1171&gt;12.8,R1171&lt;=22.8),'[1]Pricing Schedule'!$J$36,
IF(AND(I1171=38000,R1171&gt;22.8,R1171&lt;=30.2),'[1]Pricing Schedule'!$J$45,
IF(AND(I1171=38000,R1171&gt;30.2,R1171&lt;=45.9),'[1]Pricing Schedule'!$J$54,
IF(AND(I1171=38000,R1171&gt;45.9,R1171&lt;=123.4),'[1]Pricing Schedule'!$J$97,
IF(AND(I1171=38000,R1171&gt;123.4,R1171&lt;=168.2,M1171&lt;=10),'[1]Pricing Schedule'!$J$105,
IF(AND(I1171=38000,R1171&gt;123.4,R1171&lt;=168.2,M1171&gt;10),'[1]Pricing Schedule'!$J$113,
IF(AND(I1171=38000,R1171&gt;168.2,R1171&lt;=336.4,M1171&lt;=10),('[1]Pricing Schedule'!$J$105),
IF(AND(I1171=38000,R1171&gt;168.2,R1171&lt;=336.4,M1171&gt;10),('[1]Pricing Schedule'!$J$113),
IF(AND(I1171=38000,R1171&gt;336.4,R1171&lt;=504.6,M1171&lt;=10),('[1]Pricing Schedule'!$J$105),
IF(AND(I1171=38000,R1171&gt;336.4,R1171&lt;=504.6,M1171&gt;10),('[1]Pricing Schedule'!$J$113),
IF(AND(I1171=38000,R1171&gt;504.6,R1171&lt;=672.8,M1171&lt;=10),('[1]Pricing Schedule'!$J$105),
IF(AND(I1171=38000,R1171&gt;504.6,R1171&lt;=672.8,M1171&gt;10),('[1]Pricing Schedule'!$J$113),
IF(AND(I1171=110000,R1171&lt;=12.8,M1171&gt;2),'[1]Pricing Schedule'!$J$63,
IF(AND(I1171=110000,R1171&lt;=12.8,M1171&lt;=2),'[1]Pricing Schedule'!$J$97,
IF(AND(I1171=110000,R1171&gt;12.8,R1171&lt;=22.8,M1171&gt;3),'[1]Pricing Schedule'!$J$72,
IF(AND(I1171=110000,R1171&gt;12.8,R1171&lt;=22.8,M1171&lt;=3),'[1]Pricing Schedule'!$J$97,
IF(AND(I1171=110000,R1171&gt;22.8,R1171&lt;=30.2),'[1]Pricing Schedule'!$J$81,
IF(AND(I1171=110000,R1171&gt;30.2,R1171&lt;=45.9),'[1]Pricing Schedule'!$J$90,
IF(AND(I1171=110000,R1171&gt;45.9,R1171&lt;=123.4),'[1]Pricing Schedule'!$J$97,
IF(AND(I1171=110000,R1171&gt;123.4,R1171&lt;=168.2,M1171&lt;=10),'[1]Pricing Schedule'!$J$105,
IF(AND(I1171=110000,R1171&gt;123.4,R1171&lt;=168.2,M1171&gt;10),'[1]Pricing Schedule'!$J$113,
IF(AND(I1171=110000,R1171&gt;168.2,R1171&lt;=336.2,M1171&lt;=10),('[1]Pricing Schedule'!$J$105),
IF(AND(I1171=110000,R1171&gt;168.2,R1171&lt;=336.2,M1171&gt;10),('[1]Pricing Schedule'!$J$113),
IF(AND(I1171=110000,R1171&gt;336.4,R1171&lt;=504.6,M1171&lt;=10),('[1]Pricing Schedule'!$J$105),
IF(AND(I1171=110000,R1171&gt;336.4,R1171&lt;=504.6,M1171&gt;10),('[1]Pricing Schedule'!$J$113),
IF(AND(I1171=110000,R1171&gt;504.6,R1171&lt;=672.8,M1171&lt;=10),('[1]Pricing Schedule'!$J$105),
IF(AND(I1171=110000,R1171&gt;504.6,R1171&lt;=672.8,M1171&gt;10),('[1]Pricing Schedule'!$J$113),
IF(AND(I1171=110000,R1171&gt;672.8,R1171&lt;=841,M1171&lt;=10),('[1]Pricing Schedule'!$J$105),
IF(AND(I1171=110000,R1171&gt;672.8,R1171&lt;=841,M1171&gt;10),('[1]Pricing Schedule'!$J$113),
IF(AND(I1171=110000,R1171&gt;1682,R1171&lt;=1850.2,M1171&lt;=10),('[1]Pricing Schedule'!$J$105),
IF(AND(I1171=110000,R1171&gt;1682,R1171&lt;=1850.2,M1171&gt;10),('[1]Pricing Schedule'!$J$113),
IF(AND(I1171=110000,R1171&gt;2018.4,R1171&lt;=2186.6,M1171&lt;=10),('[1]Pricing Schedule'!$J$105),
IF(AND(I1171=110000,R1171&gt;2018.4,R1171&lt;=2186.6,M1171&gt;10),('[1]Pricing Schedule'!$J$113),999999999)))))))))))))))))))))))))))))))))))))))</f>
        <v>4</v>
      </c>
      <c r="U1171" s="40">
        <f t="shared" si="114"/>
        <v>199923.80952380953</v>
      </c>
      <c r="V1171" s="41">
        <f t="shared" si="115"/>
        <v>5.0019054878048781</v>
      </c>
      <c r="Y1171" s="23">
        <v>83</v>
      </c>
      <c r="Z1171" s="23">
        <v>439</v>
      </c>
      <c r="AD1171" s="13"/>
      <c r="AE1171" s="13"/>
      <c r="AF1171" s="13"/>
      <c r="AR1171" s="35"/>
    </row>
    <row r="1172" spans="1:44">
      <c r="A1172" s="23">
        <v>1174</v>
      </c>
      <c r="B1172" s="23">
        <v>1174</v>
      </c>
      <c r="C1172" s="23" t="s">
        <v>1726</v>
      </c>
      <c r="D1172" s="23" t="s">
        <v>786</v>
      </c>
      <c r="E1172" s="23" t="s">
        <v>786</v>
      </c>
      <c r="F1172" s="23" t="s">
        <v>1727</v>
      </c>
      <c r="G1172" s="23" t="s">
        <v>1728</v>
      </c>
      <c r="H1172" s="23" t="s">
        <v>113</v>
      </c>
      <c r="I1172" s="13">
        <v>38000</v>
      </c>
      <c r="J1172" s="13">
        <v>38000</v>
      </c>
      <c r="K1172" s="13">
        <v>10000</v>
      </c>
      <c r="L1172" s="24">
        <v>4.33</v>
      </c>
      <c r="M1172" s="37">
        <f t="shared" si="110"/>
        <v>5</v>
      </c>
      <c r="N1172" s="24">
        <v>0.113</v>
      </c>
      <c r="O1172" s="13">
        <v>3</v>
      </c>
      <c r="P1172" s="36">
        <f t="shared" si="111"/>
        <v>0.113</v>
      </c>
      <c r="Q1172" s="38">
        <f t="shared" si="112"/>
        <v>4.2</v>
      </c>
      <c r="R1172" s="37">
        <f t="shared" si="113"/>
        <v>4.2</v>
      </c>
      <c r="S1172" s="39">
        <f>IF(AND(I1172=38000,R1172&lt;=4.5,M1172&gt;8),'[1]Pricing Schedule'!$F$8+('[1]Pricing Schedule'!$F$9*M1172),
IF(AND(I1172=38000,R1172&lt;=4.5,M1172&lt;=8),'[1]Pricing Schedule'!$F$34+('[1]Pricing Schedule'!$F$36*M1172),
IF(AND(I1172=38000,R1172&gt;4.5,R1172&lt;=9,M1172&gt;8),'[1]Pricing Schedule'!$F$17+('[1]Pricing Schedule'!$F$18*M1172),
IF(AND(I1172=38000,R1172&gt;4.5,R1172&lt;=9,M1172&lt;=8),'[1]Pricing Schedule'!$F$34+('[1]Pricing Schedule'!$F$36*M1172),
IF(AND(I1172=38000,R1172&gt;9,R1172&lt;=12.8,M1172&gt;8),'[1]Pricing Schedule'!$F$26+('[1]Pricing Schedule'!$F$27*M1172),
IF(AND(I1172=38000,R1172&gt;9,R1172&lt;=12.8,M1172&lt;=8),'[1]Pricing Schedule'!$F$34+('[1]Pricing Schedule'!$F$36*M1172),
IF(AND(I1172=38000,R1172&gt;12.8,R1172&lt;=22.8),'[1]Pricing Schedule'!$F$34+('[1]Pricing Schedule'!$F$36*M1172),
IF(AND(I1172=38000,R1172&gt;22.8,R1172&lt;=30.2),'[1]Pricing Schedule'!$F$43+('[1]Pricing Schedule'!$F$45*M1172),
IF(AND(I1172=38000,R1172&gt;30.2,R1172&lt;=45.9),'[1]Pricing Schedule'!$F$52+('[1]Pricing Schedule'!$F$54*M1172),
IF(AND(I1172=38000,R1172&gt;45.9,R1172&lt;=123.4),'[1]Pricing Schedule'!$F$96+('[1]Pricing Schedule'!$F$97*M1172),
IF(AND(I1172=38000,R1172&gt;123.4,R1172&lt;=168.2,M1172&lt;=10),'[1]Pricing Schedule'!$F$103+('[1]Pricing Schedule'!$F$105*M1172),
IF(AND(I1172=38000,R1172&gt;123.4,R1172&lt;=168.2,M1172&gt;10),'[1]Pricing Schedule'!$F$111+('[1]Pricing Schedule'!$F$113*M1172),
IF(AND(I1172=38000,R1172&gt;157.4,R1172&lt;=336.4,M1172&lt;=10),('[1]Pricing Schedule'!$F$103+('[1]Pricing Schedule'!$F$105*M1172))*2,
IF(AND(I1172=38000,R1172&gt;157.4,R1172&lt;=336.4,M1172&gt;10),('[1]Pricing Schedule'!$F$111+('[1]Pricing Schedule'!$F$113*M1172))*2,
IF(AND(I1172=38000,R1172&gt;314.8,R1172&lt;=504.6,M1172&lt;=10),('[1]Pricing Schedule'!$F$103+('[1]Pricing Schedule'!$F$105*M1172))*3,
IF(AND(I1172=38000,R1172&gt;314.8,R1172&lt;=504.6,M1172&gt;10),('[1]Pricing Schedule'!$F$111+('[1]Pricing Schedule'!$F$113*M1172))*3,
IF(AND(I1172=38000,R1172&gt;472.2,R1172&lt;=672.8,M1172&lt;=10),('[1]Pricing Schedule'!$F$103+('[1]Pricing Schedule'!$F$105*M1172))*4,
IF(AND(I1172=38000,R1172&gt;472.2,R1172&lt;=672.8,M1172&gt;10),('[1]Pricing Schedule'!$F$111+('[1]Pricing Schedule'!$F$113*M1172))*4,
IF(AND(I1172=110000,R1172&lt;=12.8,M1172&gt;2),'[1]Pricing Schedule'!$F$62+('[1]Pricing Schedule'!$F$63*M1172),
IF(AND(I1172=110000,R1172&lt;=12.8,M1172&lt;=2),'[1]Pricing Schedule'!$F$96+('[1]Pricing Schedule'!$F$97*M1172),
IF(AND(I1172=110000,R1172&gt;12.8,R1172&lt;=22.8,M1172&gt;3),'[1]Pricing Schedule'!$F$71+('[1]Pricing Schedule'!$F$72*M1172),
IF(AND(I1172=110000,R1172&gt;12.8,R1172&lt;=22.8,M1172&lt;=3),'[1]Pricing Schedule'!$F$96+('[1]Pricing Schedule'!$F$97*M1172),
IF(AND(I1172=110000,R1172&gt;22.8,R1172&lt;=30.2),'[1]Pricing Schedule'!$F$80+('[1]Pricing Schedule'!$F$81*M1172),
IF(AND(I1172=110000,R1172&gt;30.2,R1172&lt;=45.9),'[1]Pricing Schedule'!$F$89+('[1]Pricing Schedule'!$F$90*M1172),
IF(AND(I1172=110000,R1172&gt;45.9,R1172&lt;=123.4),'[1]Pricing Schedule'!$F$96+('[1]Pricing Schedule'!$F$97*M1172),
IF(AND(I1172=110000,R1172&gt;123.4,R1172&lt;=168.2,M1172&lt;=10),'[1]Pricing Schedule'!$F$103+('[1]Pricing Schedule'!$F$105*M1172),
IF(AND(I1172=110000,R1172&gt;123.4,R1172&lt;=168.2,M1172&gt;10),'[1]Pricing Schedule'!$F$111+('[1]Pricing Schedule'!$F$113*M1172),
IF(AND(I1172=110000,R1172&gt;168.2,R1172&lt;=336.4,M1172&lt;=10),('[1]Pricing Schedule'!$F$103+('[1]Pricing Schedule'!$F$105*M1172))*2,
IF(AND(I1172=110000,R1172&gt;168.2,R1172&lt;=336.4,M1172&gt;10),('[1]Pricing Schedule'!$F$111+('[1]Pricing Schedule'!$F$113*M1172))*2,
IF(AND(I1172=110000,R1172&gt;336.4,R1172&lt;=504.6,M1172&lt;=10),('[1]Pricing Schedule'!$F$103+('[1]Pricing Schedule'!$F$105*M1172))*3,
IF(AND(I1172=110000,R1172&gt;336.4,R1172&lt;=504.6,M1172&gt;10),('[1]Pricing Schedule'!$F$111+('[1]Pricing Schedule'!$F$113*M1172))*3,
IF(AND(I1172=110000,R1172&gt;504.6,R1172&lt;=672.8,M1172&lt;=10),('[1]Pricing Schedule'!$F$103+('[1]Pricing Schedule'!$F$105*M1172))*4,
IF(AND(I1172=110000,R1172&gt;504.6,R1172&lt;=672.8,M1172&gt;10),('[1]Pricing Schedule'!$F$111+('[1]Pricing Schedule'!$F$113*M1172))*4,
IF(AND(I1172=110000,R1172&gt;672.8,R1172&lt;=841,M1172&lt;=10),('[1]Pricing Schedule'!$F$103+('[1]Pricing Schedule'!$F$105*M1172))*5,
IF(AND(I1172=110000,R1172&gt;672.8,R1172&lt;=841,M1172&gt;10),('[1]Pricing Schedule'!$F$111+('[1]Pricing Schedule'!$F$113*M1172))*5,
IF(AND(I1172=110000,R1172&gt;672.8,R1172&lt;=841,M1172&lt;=10),('[1]Pricing Schedule'!$F$103+('[1]Pricing Schedule'!$F$105*M1172))*5,
IF(AND(I1172=110000,R1172&gt;672.8,R1172&lt;=841,M1172&gt;10),('[1]Pricing Schedule'!$F$111+('[1]Pricing Schedule'!$F$113*M1172))*5,
IF(AND(I1172=110000,R1172&gt;1345.6,R1172&lt;=1513.8,M1172&lt;=10),('[1]Pricing Schedule'!$F$103+('[1]Pricing Schedule'!$F$105*M1172))*9,
IF(AND(I1172=110000,R1172&gt;1345.6,R1172&lt;=1513.8,M1172&gt;10),('[1]Pricing Schedule'!$F$111+('[1]Pricing Schedule'!$F$113*M1172))*9,
9999999999)))))))))))))))))))))))))))))))))))))))</f>
        <v>699140</v>
      </c>
      <c r="T1172" s="21">
        <f>IF(AND(I1172=38000,R1172&lt;=4.5,M1172&gt;8),'[1]Pricing Schedule'!$J$9,
IF(AND(I1172=38000,R1172&lt;=4.5,M1172&lt;=8),'[1]Pricing Schedule'!$J$36,
IF(AND(I1172=38000,R1172&gt;4.5,R1172&lt;=9,M1172&gt;8),'[1]Pricing Schedule'!$J$18,
IF(AND(I1172=38000,R1172&gt;4.5,R1172&lt;=9,M1172&lt;=8),'[1]Pricing Schedule'!$J$36,
IF(AND(I1172=38000,R1172&gt;9,R1172&lt;=12.8,M1172&gt;8),'[1]Pricing Schedule'!$J$27,
IF(AND(I1172=38000,R1172&gt;9,R1172&lt;=12.8,M1172&lt;=8),'[1]Pricing Schedule'!$J$36,
IF(AND(I1172=38000,R1172&gt;12.8,R1172&lt;=22.8),'[1]Pricing Schedule'!$J$36,
IF(AND(I1172=38000,R1172&gt;22.8,R1172&lt;=30.2),'[1]Pricing Schedule'!$J$45,
IF(AND(I1172=38000,R1172&gt;30.2,R1172&lt;=45.9),'[1]Pricing Schedule'!$J$54,
IF(AND(I1172=38000,R1172&gt;45.9,R1172&lt;=123.4),'[1]Pricing Schedule'!$J$97,
IF(AND(I1172=38000,R1172&gt;123.4,R1172&lt;=168.2,M1172&lt;=10),'[1]Pricing Schedule'!$J$105,
IF(AND(I1172=38000,R1172&gt;123.4,R1172&lt;=168.2,M1172&gt;10),'[1]Pricing Schedule'!$J$113,
IF(AND(I1172=38000,R1172&gt;168.2,R1172&lt;=336.4,M1172&lt;=10),('[1]Pricing Schedule'!$J$105),
IF(AND(I1172=38000,R1172&gt;168.2,R1172&lt;=336.4,M1172&gt;10),('[1]Pricing Schedule'!$J$113),
IF(AND(I1172=38000,R1172&gt;336.4,R1172&lt;=504.6,M1172&lt;=10),('[1]Pricing Schedule'!$J$105),
IF(AND(I1172=38000,R1172&gt;336.4,R1172&lt;=504.6,M1172&gt;10),('[1]Pricing Schedule'!$J$113),
IF(AND(I1172=38000,R1172&gt;504.6,R1172&lt;=672.8,M1172&lt;=10),('[1]Pricing Schedule'!$J$105),
IF(AND(I1172=38000,R1172&gt;504.6,R1172&lt;=672.8,M1172&gt;10),('[1]Pricing Schedule'!$J$113),
IF(AND(I1172=110000,R1172&lt;=12.8,M1172&gt;2),'[1]Pricing Schedule'!$J$63,
IF(AND(I1172=110000,R1172&lt;=12.8,M1172&lt;=2),'[1]Pricing Schedule'!$J$97,
IF(AND(I1172=110000,R1172&gt;12.8,R1172&lt;=22.8,M1172&gt;3),'[1]Pricing Schedule'!$J$72,
IF(AND(I1172=110000,R1172&gt;12.8,R1172&lt;=22.8,M1172&lt;=3),'[1]Pricing Schedule'!$J$97,
IF(AND(I1172=110000,R1172&gt;22.8,R1172&lt;=30.2),'[1]Pricing Schedule'!$J$81,
IF(AND(I1172=110000,R1172&gt;30.2,R1172&lt;=45.9),'[1]Pricing Schedule'!$J$90,
IF(AND(I1172=110000,R1172&gt;45.9,R1172&lt;=123.4),'[1]Pricing Schedule'!$J$97,
IF(AND(I1172=110000,R1172&gt;123.4,R1172&lt;=168.2,M1172&lt;=10),'[1]Pricing Schedule'!$J$105,
IF(AND(I1172=110000,R1172&gt;123.4,R1172&lt;=168.2,M1172&gt;10),'[1]Pricing Schedule'!$J$113,
IF(AND(I1172=110000,R1172&gt;168.2,R1172&lt;=336.2,M1172&lt;=10),('[1]Pricing Schedule'!$J$105),
IF(AND(I1172=110000,R1172&gt;168.2,R1172&lt;=336.2,M1172&gt;10),('[1]Pricing Schedule'!$J$113),
IF(AND(I1172=110000,R1172&gt;336.4,R1172&lt;=504.6,M1172&lt;=10),('[1]Pricing Schedule'!$J$105),
IF(AND(I1172=110000,R1172&gt;336.4,R1172&lt;=504.6,M1172&gt;10),('[1]Pricing Schedule'!$J$113),
IF(AND(I1172=110000,R1172&gt;504.6,R1172&lt;=672.8,M1172&lt;=10),('[1]Pricing Schedule'!$J$105),
IF(AND(I1172=110000,R1172&gt;504.6,R1172&lt;=672.8,M1172&gt;10),('[1]Pricing Schedule'!$J$113),
IF(AND(I1172=110000,R1172&gt;672.8,R1172&lt;=841,M1172&lt;=10),('[1]Pricing Schedule'!$J$105),
IF(AND(I1172=110000,R1172&gt;672.8,R1172&lt;=841,M1172&gt;10),('[1]Pricing Schedule'!$J$113),
IF(AND(I1172=110000,R1172&gt;1682,R1172&lt;=1850.2,M1172&lt;=10),('[1]Pricing Schedule'!$J$105),
IF(AND(I1172=110000,R1172&gt;1682,R1172&lt;=1850.2,M1172&gt;10),('[1]Pricing Schedule'!$J$113),
IF(AND(I1172=110000,R1172&gt;2018.4,R1172&lt;=2186.6,M1172&lt;=10),('[1]Pricing Schedule'!$J$105),
IF(AND(I1172=110000,R1172&gt;2018.4,R1172&lt;=2186.6,M1172&gt;10),('[1]Pricing Schedule'!$J$113),999999999)))))))))))))))))))))))))))))))))))))))</f>
        <v>4</v>
      </c>
      <c r="U1172" s="40">
        <f t="shared" si="114"/>
        <v>166461.90476190476</v>
      </c>
      <c r="V1172" s="41">
        <f t="shared" si="115"/>
        <v>6.0073804960379897</v>
      </c>
      <c r="Y1172" s="23">
        <v>461</v>
      </c>
      <c r="Z1172" s="23">
        <v>502</v>
      </c>
      <c r="AD1172" s="13"/>
      <c r="AE1172" s="13"/>
      <c r="AF1172" s="13"/>
      <c r="AR1172" s="35"/>
    </row>
    <row r="1173" spans="1:44">
      <c r="A1173" s="23">
        <v>1175</v>
      </c>
      <c r="B1173" s="23">
        <v>1175</v>
      </c>
      <c r="C1173" s="23" t="s">
        <v>1729</v>
      </c>
      <c r="D1173" s="23" t="s">
        <v>116</v>
      </c>
      <c r="E1173" s="23" t="s">
        <v>116</v>
      </c>
      <c r="F1173" s="23" t="s">
        <v>1730</v>
      </c>
      <c r="G1173" s="23" t="s">
        <v>1731</v>
      </c>
      <c r="H1173" s="23" t="s">
        <v>133</v>
      </c>
      <c r="I1173" s="13">
        <v>110000</v>
      </c>
      <c r="J1173" s="23" t="s">
        <v>119</v>
      </c>
      <c r="K1173" s="13">
        <v>110000</v>
      </c>
      <c r="L1173" s="24">
        <v>4.2030000000000003</v>
      </c>
      <c r="M1173" s="37">
        <f t="shared" si="110"/>
        <v>5</v>
      </c>
      <c r="N1173" s="24">
        <v>0.10299999999999999</v>
      </c>
      <c r="O1173" s="13">
        <v>3</v>
      </c>
      <c r="P1173" s="36">
        <f t="shared" si="111"/>
        <v>0.10299999999999999</v>
      </c>
      <c r="Q1173" s="38">
        <f t="shared" si="112"/>
        <v>4.2</v>
      </c>
      <c r="R1173" s="37">
        <f t="shared" si="113"/>
        <v>4.2</v>
      </c>
      <c r="S1173" s="39">
        <f>IF(AND(I1173=38000,R1173&lt;=4.5,M1173&gt;8),'[1]Pricing Schedule'!$F$8+('[1]Pricing Schedule'!$F$9*M1173),
IF(AND(I1173=38000,R1173&lt;=4.5,M1173&lt;=8),'[1]Pricing Schedule'!$F$34+('[1]Pricing Schedule'!$F$36*M1173),
IF(AND(I1173=38000,R1173&gt;4.5,R1173&lt;=9,M1173&gt;8),'[1]Pricing Schedule'!$F$17+('[1]Pricing Schedule'!$F$18*M1173),
IF(AND(I1173=38000,R1173&gt;4.5,R1173&lt;=9,M1173&lt;=8),'[1]Pricing Schedule'!$F$34+('[1]Pricing Schedule'!$F$36*M1173),
IF(AND(I1173=38000,R1173&gt;9,R1173&lt;=12.8,M1173&gt;8),'[1]Pricing Schedule'!$F$26+('[1]Pricing Schedule'!$F$27*M1173),
IF(AND(I1173=38000,R1173&gt;9,R1173&lt;=12.8,M1173&lt;=8),'[1]Pricing Schedule'!$F$34+('[1]Pricing Schedule'!$F$36*M1173),
IF(AND(I1173=38000,R1173&gt;12.8,R1173&lt;=22.8),'[1]Pricing Schedule'!$F$34+('[1]Pricing Schedule'!$F$36*M1173),
IF(AND(I1173=38000,R1173&gt;22.8,R1173&lt;=30.2),'[1]Pricing Schedule'!$F$43+('[1]Pricing Schedule'!$F$45*M1173),
IF(AND(I1173=38000,R1173&gt;30.2,R1173&lt;=45.9),'[1]Pricing Schedule'!$F$52+('[1]Pricing Schedule'!$F$54*M1173),
IF(AND(I1173=38000,R1173&gt;45.9,R1173&lt;=123.4),'[1]Pricing Schedule'!$F$96+('[1]Pricing Schedule'!$F$97*M1173),
IF(AND(I1173=38000,R1173&gt;123.4,R1173&lt;=168.2,M1173&lt;=10),'[1]Pricing Schedule'!$F$103+('[1]Pricing Schedule'!$F$105*M1173),
IF(AND(I1173=38000,R1173&gt;123.4,R1173&lt;=168.2,M1173&gt;10),'[1]Pricing Schedule'!$F$111+('[1]Pricing Schedule'!$F$113*M1173),
IF(AND(I1173=38000,R1173&gt;157.4,R1173&lt;=336.4,M1173&lt;=10),('[1]Pricing Schedule'!$F$103+('[1]Pricing Schedule'!$F$105*M1173))*2,
IF(AND(I1173=38000,R1173&gt;157.4,R1173&lt;=336.4,M1173&gt;10),('[1]Pricing Schedule'!$F$111+('[1]Pricing Schedule'!$F$113*M1173))*2,
IF(AND(I1173=38000,R1173&gt;314.8,R1173&lt;=504.6,M1173&lt;=10),('[1]Pricing Schedule'!$F$103+('[1]Pricing Schedule'!$F$105*M1173))*3,
IF(AND(I1173=38000,R1173&gt;314.8,R1173&lt;=504.6,M1173&gt;10),('[1]Pricing Schedule'!$F$111+('[1]Pricing Schedule'!$F$113*M1173))*3,
IF(AND(I1173=38000,R1173&gt;472.2,R1173&lt;=672.8,M1173&lt;=10),('[1]Pricing Schedule'!$F$103+('[1]Pricing Schedule'!$F$105*M1173))*4,
IF(AND(I1173=38000,R1173&gt;472.2,R1173&lt;=672.8,M1173&gt;10),('[1]Pricing Schedule'!$F$111+('[1]Pricing Schedule'!$F$113*M1173))*4,
IF(AND(I1173=110000,R1173&lt;=12.8,M1173&gt;2),'[1]Pricing Schedule'!$F$62+('[1]Pricing Schedule'!$F$63*M1173),
IF(AND(I1173=110000,R1173&lt;=12.8,M1173&lt;=2),'[1]Pricing Schedule'!$F$96+('[1]Pricing Schedule'!$F$97*M1173),
IF(AND(I1173=110000,R1173&gt;12.8,R1173&lt;=22.8,M1173&gt;3),'[1]Pricing Schedule'!$F$71+('[1]Pricing Schedule'!$F$72*M1173),
IF(AND(I1173=110000,R1173&gt;12.8,R1173&lt;=22.8,M1173&lt;=3),'[1]Pricing Schedule'!$F$96+('[1]Pricing Schedule'!$F$97*M1173),
IF(AND(I1173=110000,R1173&gt;22.8,R1173&lt;=30.2),'[1]Pricing Schedule'!$F$80+('[1]Pricing Schedule'!$F$81*M1173),
IF(AND(I1173=110000,R1173&gt;30.2,R1173&lt;=45.9),'[1]Pricing Schedule'!$F$89+('[1]Pricing Schedule'!$F$90*M1173),
IF(AND(I1173=110000,R1173&gt;45.9,R1173&lt;=123.4),'[1]Pricing Schedule'!$F$96+('[1]Pricing Schedule'!$F$97*M1173),
IF(AND(I1173=110000,R1173&gt;123.4,R1173&lt;=168.2,M1173&lt;=10),'[1]Pricing Schedule'!$F$103+('[1]Pricing Schedule'!$F$105*M1173),
IF(AND(I1173=110000,R1173&gt;123.4,R1173&lt;=168.2,M1173&gt;10),'[1]Pricing Schedule'!$F$111+('[1]Pricing Schedule'!$F$113*M1173),
IF(AND(I1173=110000,R1173&gt;168.2,R1173&lt;=336.4,M1173&lt;=10),('[1]Pricing Schedule'!$F$103+('[1]Pricing Schedule'!$F$105*M1173))*2,
IF(AND(I1173=110000,R1173&gt;168.2,R1173&lt;=336.4,M1173&gt;10),('[1]Pricing Schedule'!$F$111+('[1]Pricing Schedule'!$F$113*M1173))*2,
IF(AND(I1173=110000,R1173&gt;336.4,R1173&lt;=504.6,M1173&lt;=10),('[1]Pricing Schedule'!$F$103+('[1]Pricing Schedule'!$F$105*M1173))*3,
IF(AND(I1173=110000,R1173&gt;336.4,R1173&lt;=504.6,M1173&gt;10),('[1]Pricing Schedule'!$F$111+('[1]Pricing Schedule'!$F$113*M1173))*3,
IF(AND(I1173=110000,R1173&gt;504.6,R1173&lt;=672.8,M1173&lt;=10),('[1]Pricing Schedule'!$F$103+('[1]Pricing Schedule'!$F$105*M1173))*4,
IF(AND(I1173=110000,R1173&gt;504.6,R1173&lt;=672.8,M1173&gt;10),('[1]Pricing Schedule'!$F$111+('[1]Pricing Schedule'!$F$113*M1173))*4,
IF(AND(I1173=110000,R1173&gt;672.8,R1173&lt;=841,M1173&lt;=10),('[1]Pricing Schedule'!$F$103+('[1]Pricing Schedule'!$F$105*M1173))*5,
IF(AND(I1173=110000,R1173&gt;672.8,R1173&lt;=841,M1173&gt;10),('[1]Pricing Schedule'!$F$111+('[1]Pricing Schedule'!$F$113*M1173))*5,
IF(AND(I1173=110000,R1173&gt;672.8,R1173&lt;=841,M1173&lt;=10),('[1]Pricing Schedule'!$F$103+('[1]Pricing Schedule'!$F$105*M1173))*5,
IF(AND(I1173=110000,R1173&gt;672.8,R1173&lt;=841,M1173&gt;10),('[1]Pricing Schedule'!$F$111+('[1]Pricing Schedule'!$F$113*M1173))*5,
IF(AND(I1173=110000,R1173&gt;1345.6,R1173&lt;=1513.8,M1173&lt;=10),('[1]Pricing Schedule'!$F$103+('[1]Pricing Schedule'!$F$105*M1173))*9,
IF(AND(I1173=110000,R1173&gt;1345.6,R1173&lt;=1513.8,M1173&gt;10),('[1]Pricing Schedule'!$F$111+('[1]Pricing Schedule'!$F$113*M1173))*9,
9999999999)))))))))))))))))))))))))))))))))))))))</f>
        <v>1679970</v>
      </c>
      <c r="T1173" s="21">
        <f>IF(AND(I1173=38000,R1173&lt;=4.5,M1173&gt;8),'[1]Pricing Schedule'!$J$9,
IF(AND(I1173=38000,R1173&lt;=4.5,M1173&lt;=8),'[1]Pricing Schedule'!$J$36,
IF(AND(I1173=38000,R1173&gt;4.5,R1173&lt;=9,M1173&gt;8),'[1]Pricing Schedule'!$J$18,
IF(AND(I1173=38000,R1173&gt;4.5,R1173&lt;=9,M1173&lt;=8),'[1]Pricing Schedule'!$J$36,
IF(AND(I1173=38000,R1173&gt;9,R1173&lt;=12.8,M1173&gt;8),'[1]Pricing Schedule'!$J$27,
IF(AND(I1173=38000,R1173&gt;9,R1173&lt;=12.8,M1173&lt;=8),'[1]Pricing Schedule'!$J$36,
IF(AND(I1173=38000,R1173&gt;12.8,R1173&lt;=22.8),'[1]Pricing Schedule'!$J$36,
IF(AND(I1173=38000,R1173&gt;22.8,R1173&lt;=30.2),'[1]Pricing Schedule'!$J$45,
IF(AND(I1173=38000,R1173&gt;30.2,R1173&lt;=45.9),'[1]Pricing Schedule'!$J$54,
IF(AND(I1173=38000,R1173&gt;45.9,R1173&lt;=123.4),'[1]Pricing Schedule'!$J$97,
IF(AND(I1173=38000,R1173&gt;123.4,R1173&lt;=168.2,M1173&lt;=10),'[1]Pricing Schedule'!$J$105,
IF(AND(I1173=38000,R1173&gt;123.4,R1173&lt;=168.2,M1173&gt;10),'[1]Pricing Schedule'!$J$113,
IF(AND(I1173=38000,R1173&gt;168.2,R1173&lt;=336.4,M1173&lt;=10),('[1]Pricing Schedule'!$J$105),
IF(AND(I1173=38000,R1173&gt;168.2,R1173&lt;=336.4,M1173&gt;10),('[1]Pricing Schedule'!$J$113),
IF(AND(I1173=38000,R1173&gt;336.4,R1173&lt;=504.6,M1173&lt;=10),('[1]Pricing Schedule'!$J$105),
IF(AND(I1173=38000,R1173&gt;336.4,R1173&lt;=504.6,M1173&gt;10),('[1]Pricing Schedule'!$J$113),
IF(AND(I1173=38000,R1173&gt;504.6,R1173&lt;=672.8,M1173&lt;=10),('[1]Pricing Schedule'!$J$105),
IF(AND(I1173=38000,R1173&gt;504.6,R1173&lt;=672.8,M1173&gt;10),('[1]Pricing Schedule'!$J$113),
IF(AND(I1173=110000,R1173&lt;=12.8,M1173&gt;2),'[1]Pricing Schedule'!$J$63,
IF(AND(I1173=110000,R1173&lt;=12.8,M1173&lt;=2),'[1]Pricing Schedule'!$J$97,
IF(AND(I1173=110000,R1173&gt;12.8,R1173&lt;=22.8,M1173&gt;3),'[1]Pricing Schedule'!$J$72,
IF(AND(I1173=110000,R1173&gt;12.8,R1173&lt;=22.8,M1173&lt;=3),'[1]Pricing Schedule'!$J$97,
IF(AND(I1173=110000,R1173&gt;22.8,R1173&lt;=30.2),'[1]Pricing Schedule'!$J$81,
IF(AND(I1173=110000,R1173&gt;30.2,R1173&lt;=45.9),'[1]Pricing Schedule'!$J$90,
IF(AND(I1173=110000,R1173&gt;45.9,R1173&lt;=123.4),'[1]Pricing Schedule'!$J$97,
IF(AND(I1173=110000,R1173&gt;123.4,R1173&lt;=168.2,M1173&lt;=10),'[1]Pricing Schedule'!$J$105,
IF(AND(I1173=110000,R1173&gt;123.4,R1173&lt;=168.2,M1173&gt;10),'[1]Pricing Schedule'!$J$113,
IF(AND(I1173=110000,R1173&gt;168.2,R1173&lt;=336.2,M1173&lt;=10),('[1]Pricing Schedule'!$J$105),
IF(AND(I1173=110000,R1173&gt;168.2,R1173&lt;=336.2,M1173&gt;10),('[1]Pricing Schedule'!$J$113),
IF(AND(I1173=110000,R1173&gt;336.4,R1173&lt;=504.6,M1173&lt;=10),('[1]Pricing Schedule'!$J$105),
IF(AND(I1173=110000,R1173&gt;336.4,R1173&lt;=504.6,M1173&gt;10),('[1]Pricing Schedule'!$J$113),
IF(AND(I1173=110000,R1173&gt;504.6,R1173&lt;=672.8,M1173&lt;=10),('[1]Pricing Schedule'!$J$105),
IF(AND(I1173=110000,R1173&gt;504.6,R1173&lt;=672.8,M1173&gt;10),('[1]Pricing Schedule'!$J$113),
IF(AND(I1173=110000,R1173&gt;672.8,R1173&lt;=841,M1173&lt;=10),('[1]Pricing Schedule'!$J$105),
IF(AND(I1173=110000,R1173&gt;672.8,R1173&lt;=841,M1173&gt;10),('[1]Pricing Schedule'!$J$113),
IF(AND(I1173=110000,R1173&gt;1682,R1173&lt;=1850.2,M1173&lt;=10),('[1]Pricing Schedule'!$J$105),
IF(AND(I1173=110000,R1173&gt;1682,R1173&lt;=1850.2,M1173&gt;10),('[1]Pricing Schedule'!$J$113),
IF(AND(I1173=110000,R1173&gt;2018.4,R1173&lt;=2186.6,M1173&lt;=10),('[1]Pricing Schedule'!$J$105),
IF(AND(I1173=110000,R1173&gt;2018.4,R1173&lt;=2186.6,M1173&gt;10),('[1]Pricing Schedule'!$J$113),999999999)))))))))))))))))))))))))))))))))))))))</f>
        <v>7</v>
      </c>
      <c r="U1173" s="40">
        <f t="shared" si="114"/>
        <v>399992.8571428571</v>
      </c>
      <c r="V1173" s="41">
        <f t="shared" si="115"/>
        <v>2.5000446436543511</v>
      </c>
      <c r="Y1173" s="23">
        <v>419</v>
      </c>
      <c r="Z1173" s="23">
        <v>269</v>
      </c>
      <c r="AD1173" s="13"/>
      <c r="AE1173" s="13"/>
      <c r="AF1173" s="13"/>
      <c r="AR1173" s="35"/>
    </row>
    <row r="1174" spans="1:44">
      <c r="A1174" s="23">
        <v>1176</v>
      </c>
      <c r="B1174" s="23">
        <v>1176</v>
      </c>
      <c r="C1174" s="23" t="s">
        <v>1732</v>
      </c>
      <c r="D1174" s="23" t="s">
        <v>816</v>
      </c>
      <c r="E1174" s="23" t="s">
        <v>816</v>
      </c>
      <c r="F1174" s="23" t="s">
        <v>1730</v>
      </c>
      <c r="G1174" s="23" t="s">
        <v>1731</v>
      </c>
      <c r="H1174" s="23" t="s">
        <v>133</v>
      </c>
      <c r="I1174" s="13">
        <v>110000</v>
      </c>
      <c r="J1174" s="23" t="s">
        <v>119</v>
      </c>
      <c r="K1174" s="13">
        <v>110000</v>
      </c>
      <c r="L1174" s="24">
        <v>4.1680000000000001</v>
      </c>
      <c r="M1174" s="37">
        <f t="shared" si="110"/>
        <v>5</v>
      </c>
      <c r="N1174" s="24">
        <v>0.14799999999999999</v>
      </c>
      <c r="O1174" s="13">
        <v>3</v>
      </c>
      <c r="P1174" s="36">
        <f t="shared" si="111"/>
        <v>0.14799999999999999</v>
      </c>
      <c r="Q1174" s="38">
        <f t="shared" si="112"/>
        <v>4.2</v>
      </c>
      <c r="R1174" s="37">
        <f t="shared" si="113"/>
        <v>4.2</v>
      </c>
      <c r="S1174" s="39">
        <f>IF(AND(I1174=38000,R1174&lt;=4.5,M1174&gt;8),'[1]Pricing Schedule'!$F$8+('[1]Pricing Schedule'!$F$9*M1174),
IF(AND(I1174=38000,R1174&lt;=4.5,M1174&lt;=8),'[1]Pricing Schedule'!$F$34+('[1]Pricing Schedule'!$F$36*M1174),
IF(AND(I1174=38000,R1174&gt;4.5,R1174&lt;=9,M1174&gt;8),'[1]Pricing Schedule'!$F$17+('[1]Pricing Schedule'!$F$18*M1174),
IF(AND(I1174=38000,R1174&gt;4.5,R1174&lt;=9,M1174&lt;=8),'[1]Pricing Schedule'!$F$34+('[1]Pricing Schedule'!$F$36*M1174),
IF(AND(I1174=38000,R1174&gt;9,R1174&lt;=12.8,M1174&gt;8),'[1]Pricing Schedule'!$F$26+('[1]Pricing Schedule'!$F$27*M1174),
IF(AND(I1174=38000,R1174&gt;9,R1174&lt;=12.8,M1174&lt;=8),'[1]Pricing Schedule'!$F$34+('[1]Pricing Schedule'!$F$36*M1174),
IF(AND(I1174=38000,R1174&gt;12.8,R1174&lt;=22.8),'[1]Pricing Schedule'!$F$34+('[1]Pricing Schedule'!$F$36*M1174),
IF(AND(I1174=38000,R1174&gt;22.8,R1174&lt;=30.2),'[1]Pricing Schedule'!$F$43+('[1]Pricing Schedule'!$F$45*M1174),
IF(AND(I1174=38000,R1174&gt;30.2,R1174&lt;=45.9),'[1]Pricing Schedule'!$F$52+('[1]Pricing Schedule'!$F$54*M1174),
IF(AND(I1174=38000,R1174&gt;45.9,R1174&lt;=123.4),'[1]Pricing Schedule'!$F$96+('[1]Pricing Schedule'!$F$97*M1174),
IF(AND(I1174=38000,R1174&gt;123.4,R1174&lt;=168.2,M1174&lt;=10),'[1]Pricing Schedule'!$F$103+('[1]Pricing Schedule'!$F$105*M1174),
IF(AND(I1174=38000,R1174&gt;123.4,R1174&lt;=168.2,M1174&gt;10),'[1]Pricing Schedule'!$F$111+('[1]Pricing Schedule'!$F$113*M1174),
IF(AND(I1174=38000,R1174&gt;157.4,R1174&lt;=336.4,M1174&lt;=10),('[1]Pricing Schedule'!$F$103+('[1]Pricing Schedule'!$F$105*M1174))*2,
IF(AND(I1174=38000,R1174&gt;157.4,R1174&lt;=336.4,M1174&gt;10),('[1]Pricing Schedule'!$F$111+('[1]Pricing Schedule'!$F$113*M1174))*2,
IF(AND(I1174=38000,R1174&gt;314.8,R1174&lt;=504.6,M1174&lt;=10),('[1]Pricing Schedule'!$F$103+('[1]Pricing Schedule'!$F$105*M1174))*3,
IF(AND(I1174=38000,R1174&gt;314.8,R1174&lt;=504.6,M1174&gt;10),('[1]Pricing Schedule'!$F$111+('[1]Pricing Schedule'!$F$113*M1174))*3,
IF(AND(I1174=38000,R1174&gt;472.2,R1174&lt;=672.8,M1174&lt;=10),('[1]Pricing Schedule'!$F$103+('[1]Pricing Schedule'!$F$105*M1174))*4,
IF(AND(I1174=38000,R1174&gt;472.2,R1174&lt;=672.8,M1174&gt;10),('[1]Pricing Schedule'!$F$111+('[1]Pricing Schedule'!$F$113*M1174))*4,
IF(AND(I1174=110000,R1174&lt;=12.8,M1174&gt;2),'[1]Pricing Schedule'!$F$62+('[1]Pricing Schedule'!$F$63*M1174),
IF(AND(I1174=110000,R1174&lt;=12.8,M1174&lt;=2),'[1]Pricing Schedule'!$F$96+('[1]Pricing Schedule'!$F$97*M1174),
IF(AND(I1174=110000,R1174&gt;12.8,R1174&lt;=22.8,M1174&gt;3),'[1]Pricing Schedule'!$F$71+('[1]Pricing Schedule'!$F$72*M1174),
IF(AND(I1174=110000,R1174&gt;12.8,R1174&lt;=22.8,M1174&lt;=3),'[1]Pricing Schedule'!$F$96+('[1]Pricing Schedule'!$F$97*M1174),
IF(AND(I1174=110000,R1174&gt;22.8,R1174&lt;=30.2),'[1]Pricing Schedule'!$F$80+('[1]Pricing Schedule'!$F$81*M1174),
IF(AND(I1174=110000,R1174&gt;30.2,R1174&lt;=45.9),'[1]Pricing Schedule'!$F$89+('[1]Pricing Schedule'!$F$90*M1174),
IF(AND(I1174=110000,R1174&gt;45.9,R1174&lt;=123.4),'[1]Pricing Schedule'!$F$96+('[1]Pricing Schedule'!$F$97*M1174),
IF(AND(I1174=110000,R1174&gt;123.4,R1174&lt;=168.2,M1174&lt;=10),'[1]Pricing Schedule'!$F$103+('[1]Pricing Schedule'!$F$105*M1174),
IF(AND(I1174=110000,R1174&gt;123.4,R1174&lt;=168.2,M1174&gt;10),'[1]Pricing Schedule'!$F$111+('[1]Pricing Schedule'!$F$113*M1174),
IF(AND(I1174=110000,R1174&gt;168.2,R1174&lt;=336.4,M1174&lt;=10),('[1]Pricing Schedule'!$F$103+('[1]Pricing Schedule'!$F$105*M1174))*2,
IF(AND(I1174=110000,R1174&gt;168.2,R1174&lt;=336.4,M1174&gt;10),('[1]Pricing Schedule'!$F$111+('[1]Pricing Schedule'!$F$113*M1174))*2,
IF(AND(I1174=110000,R1174&gt;336.4,R1174&lt;=504.6,M1174&lt;=10),('[1]Pricing Schedule'!$F$103+('[1]Pricing Schedule'!$F$105*M1174))*3,
IF(AND(I1174=110000,R1174&gt;336.4,R1174&lt;=504.6,M1174&gt;10),('[1]Pricing Schedule'!$F$111+('[1]Pricing Schedule'!$F$113*M1174))*3,
IF(AND(I1174=110000,R1174&gt;504.6,R1174&lt;=672.8,M1174&lt;=10),('[1]Pricing Schedule'!$F$103+('[1]Pricing Schedule'!$F$105*M1174))*4,
IF(AND(I1174=110000,R1174&gt;504.6,R1174&lt;=672.8,M1174&gt;10),('[1]Pricing Schedule'!$F$111+('[1]Pricing Schedule'!$F$113*M1174))*4,
IF(AND(I1174=110000,R1174&gt;672.8,R1174&lt;=841,M1174&lt;=10),('[1]Pricing Schedule'!$F$103+('[1]Pricing Schedule'!$F$105*M1174))*5,
IF(AND(I1174=110000,R1174&gt;672.8,R1174&lt;=841,M1174&gt;10),('[1]Pricing Schedule'!$F$111+('[1]Pricing Schedule'!$F$113*M1174))*5,
IF(AND(I1174=110000,R1174&gt;672.8,R1174&lt;=841,M1174&lt;=10),('[1]Pricing Schedule'!$F$103+('[1]Pricing Schedule'!$F$105*M1174))*5,
IF(AND(I1174=110000,R1174&gt;672.8,R1174&lt;=841,M1174&gt;10),('[1]Pricing Schedule'!$F$111+('[1]Pricing Schedule'!$F$113*M1174))*5,
IF(AND(I1174=110000,R1174&gt;1345.6,R1174&lt;=1513.8,M1174&lt;=10),('[1]Pricing Schedule'!$F$103+('[1]Pricing Schedule'!$F$105*M1174))*9,
IF(AND(I1174=110000,R1174&gt;1345.6,R1174&lt;=1513.8,M1174&gt;10),('[1]Pricing Schedule'!$F$111+('[1]Pricing Schedule'!$F$113*M1174))*9,
9999999999)))))))))))))))))))))))))))))))))))))))</f>
        <v>1679970</v>
      </c>
      <c r="T1174" s="21">
        <f>IF(AND(I1174=38000,R1174&lt;=4.5,M1174&gt;8),'[1]Pricing Schedule'!$J$9,
IF(AND(I1174=38000,R1174&lt;=4.5,M1174&lt;=8),'[1]Pricing Schedule'!$J$36,
IF(AND(I1174=38000,R1174&gt;4.5,R1174&lt;=9,M1174&gt;8),'[1]Pricing Schedule'!$J$18,
IF(AND(I1174=38000,R1174&gt;4.5,R1174&lt;=9,M1174&lt;=8),'[1]Pricing Schedule'!$J$36,
IF(AND(I1174=38000,R1174&gt;9,R1174&lt;=12.8,M1174&gt;8),'[1]Pricing Schedule'!$J$27,
IF(AND(I1174=38000,R1174&gt;9,R1174&lt;=12.8,M1174&lt;=8),'[1]Pricing Schedule'!$J$36,
IF(AND(I1174=38000,R1174&gt;12.8,R1174&lt;=22.8),'[1]Pricing Schedule'!$J$36,
IF(AND(I1174=38000,R1174&gt;22.8,R1174&lt;=30.2),'[1]Pricing Schedule'!$J$45,
IF(AND(I1174=38000,R1174&gt;30.2,R1174&lt;=45.9),'[1]Pricing Schedule'!$J$54,
IF(AND(I1174=38000,R1174&gt;45.9,R1174&lt;=123.4),'[1]Pricing Schedule'!$J$97,
IF(AND(I1174=38000,R1174&gt;123.4,R1174&lt;=168.2,M1174&lt;=10),'[1]Pricing Schedule'!$J$105,
IF(AND(I1174=38000,R1174&gt;123.4,R1174&lt;=168.2,M1174&gt;10),'[1]Pricing Schedule'!$J$113,
IF(AND(I1174=38000,R1174&gt;168.2,R1174&lt;=336.4,M1174&lt;=10),('[1]Pricing Schedule'!$J$105),
IF(AND(I1174=38000,R1174&gt;168.2,R1174&lt;=336.4,M1174&gt;10),('[1]Pricing Schedule'!$J$113),
IF(AND(I1174=38000,R1174&gt;336.4,R1174&lt;=504.6,M1174&lt;=10),('[1]Pricing Schedule'!$J$105),
IF(AND(I1174=38000,R1174&gt;336.4,R1174&lt;=504.6,M1174&gt;10),('[1]Pricing Schedule'!$J$113),
IF(AND(I1174=38000,R1174&gt;504.6,R1174&lt;=672.8,M1174&lt;=10),('[1]Pricing Schedule'!$J$105),
IF(AND(I1174=38000,R1174&gt;504.6,R1174&lt;=672.8,M1174&gt;10),('[1]Pricing Schedule'!$J$113),
IF(AND(I1174=110000,R1174&lt;=12.8,M1174&gt;2),'[1]Pricing Schedule'!$J$63,
IF(AND(I1174=110000,R1174&lt;=12.8,M1174&lt;=2),'[1]Pricing Schedule'!$J$97,
IF(AND(I1174=110000,R1174&gt;12.8,R1174&lt;=22.8,M1174&gt;3),'[1]Pricing Schedule'!$J$72,
IF(AND(I1174=110000,R1174&gt;12.8,R1174&lt;=22.8,M1174&lt;=3),'[1]Pricing Schedule'!$J$97,
IF(AND(I1174=110000,R1174&gt;22.8,R1174&lt;=30.2),'[1]Pricing Schedule'!$J$81,
IF(AND(I1174=110000,R1174&gt;30.2,R1174&lt;=45.9),'[1]Pricing Schedule'!$J$90,
IF(AND(I1174=110000,R1174&gt;45.9,R1174&lt;=123.4),'[1]Pricing Schedule'!$J$97,
IF(AND(I1174=110000,R1174&gt;123.4,R1174&lt;=168.2,M1174&lt;=10),'[1]Pricing Schedule'!$J$105,
IF(AND(I1174=110000,R1174&gt;123.4,R1174&lt;=168.2,M1174&gt;10),'[1]Pricing Schedule'!$J$113,
IF(AND(I1174=110000,R1174&gt;168.2,R1174&lt;=336.2,M1174&lt;=10),('[1]Pricing Schedule'!$J$105),
IF(AND(I1174=110000,R1174&gt;168.2,R1174&lt;=336.2,M1174&gt;10),('[1]Pricing Schedule'!$J$113),
IF(AND(I1174=110000,R1174&gt;336.4,R1174&lt;=504.6,M1174&lt;=10),('[1]Pricing Schedule'!$J$105),
IF(AND(I1174=110000,R1174&gt;336.4,R1174&lt;=504.6,M1174&gt;10),('[1]Pricing Schedule'!$J$113),
IF(AND(I1174=110000,R1174&gt;504.6,R1174&lt;=672.8,M1174&lt;=10),('[1]Pricing Schedule'!$J$105),
IF(AND(I1174=110000,R1174&gt;504.6,R1174&lt;=672.8,M1174&gt;10),('[1]Pricing Schedule'!$J$113),
IF(AND(I1174=110000,R1174&gt;672.8,R1174&lt;=841,M1174&lt;=10),('[1]Pricing Schedule'!$J$105),
IF(AND(I1174=110000,R1174&gt;672.8,R1174&lt;=841,M1174&gt;10),('[1]Pricing Schedule'!$J$113),
IF(AND(I1174=110000,R1174&gt;1682,R1174&lt;=1850.2,M1174&lt;=10),('[1]Pricing Schedule'!$J$105),
IF(AND(I1174=110000,R1174&gt;1682,R1174&lt;=1850.2,M1174&gt;10),('[1]Pricing Schedule'!$J$113),
IF(AND(I1174=110000,R1174&gt;2018.4,R1174&lt;=2186.6,M1174&lt;=10),('[1]Pricing Schedule'!$J$105),
IF(AND(I1174=110000,R1174&gt;2018.4,R1174&lt;=2186.6,M1174&gt;10),('[1]Pricing Schedule'!$J$113),999999999)))))))))))))))))))))))))))))))))))))))</f>
        <v>7</v>
      </c>
      <c r="U1174" s="40">
        <f t="shared" si="114"/>
        <v>399992.8571428571</v>
      </c>
      <c r="V1174" s="41">
        <f t="shared" si="115"/>
        <v>2.5000446436543511</v>
      </c>
      <c r="Y1174" s="23">
        <v>109</v>
      </c>
      <c r="Z1174" s="23">
        <v>269</v>
      </c>
      <c r="AD1174" s="13"/>
      <c r="AE1174" s="13"/>
      <c r="AF1174" s="13"/>
      <c r="AR1174" s="35"/>
    </row>
    <row r="1175" spans="1:44">
      <c r="A1175" s="23">
        <v>1177</v>
      </c>
      <c r="B1175" s="23">
        <v>1177</v>
      </c>
      <c r="C1175" s="23" t="s">
        <v>1733</v>
      </c>
      <c r="D1175" s="23" t="s">
        <v>786</v>
      </c>
      <c r="E1175" s="23" t="s">
        <v>786</v>
      </c>
      <c r="F1175" s="23" t="s">
        <v>1730</v>
      </c>
      <c r="G1175" s="23" t="s">
        <v>1731</v>
      </c>
      <c r="H1175" s="23" t="s">
        <v>133</v>
      </c>
      <c r="I1175" s="13">
        <v>110000</v>
      </c>
      <c r="J1175" s="23" t="s">
        <v>119</v>
      </c>
      <c r="K1175" s="13">
        <v>110000</v>
      </c>
      <c r="L1175" s="24">
        <v>1.9790000000000001</v>
      </c>
      <c r="M1175" s="37">
        <f t="shared" si="110"/>
        <v>2</v>
      </c>
      <c r="N1175" s="24">
        <v>0.121</v>
      </c>
      <c r="O1175" s="13">
        <v>3</v>
      </c>
      <c r="P1175" s="36">
        <f t="shared" si="111"/>
        <v>0.121</v>
      </c>
      <c r="Q1175" s="38">
        <f t="shared" si="112"/>
        <v>4.2</v>
      </c>
      <c r="R1175" s="37">
        <f t="shared" si="113"/>
        <v>4.2</v>
      </c>
      <c r="S1175" s="39">
        <f>IF(AND(I1175=38000,R1175&lt;=4.5,M1175&gt;8),'[1]Pricing Schedule'!$F$8+('[1]Pricing Schedule'!$F$9*M1175),
IF(AND(I1175=38000,R1175&lt;=4.5,M1175&lt;=8),'[1]Pricing Schedule'!$F$34+('[1]Pricing Schedule'!$F$36*M1175),
IF(AND(I1175=38000,R1175&gt;4.5,R1175&lt;=9,M1175&gt;8),'[1]Pricing Schedule'!$F$17+('[1]Pricing Schedule'!$F$18*M1175),
IF(AND(I1175=38000,R1175&gt;4.5,R1175&lt;=9,M1175&lt;=8),'[1]Pricing Schedule'!$F$34+('[1]Pricing Schedule'!$F$36*M1175),
IF(AND(I1175=38000,R1175&gt;9,R1175&lt;=12.8,M1175&gt;8),'[1]Pricing Schedule'!$F$26+('[1]Pricing Schedule'!$F$27*M1175),
IF(AND(I1175=38000,R1175&gt;9,R1175&lt;=12.8,M1175&lt;=8),'[1]Pricing Schedule'!$F$34+('[1]Pricing Schedule'!$F$36*M1175),
IF(AND(I1175=38000,R1175&gt;12.8,R1175&lt;=22.8),'[1]Pricing Schedule'!$F$34+('[1]Pricing Schedule'!$F$36*M1175),
IF(AND(I1175=38000,R1175&gt;22.8,R1175&lt;=30.2),'[1]Pricing Schedule'!$F$43+('[1]Pricing Schedule'!$F$45*M1175),
IF(AND(I1175=38000,R1175&gt;30.2,R1175&lt;=45.9),'[1]Pricing Schedule'!$F$52+('[1]Pricing Schedule'!$F$54*M1175),
IF(AND(I1175=38000,R1175&gt;45.9,R1175&lt;=123.4),'[1]Pricing Schedule'!$F$96+('[1]Pricing Schedule'!$F$97*M1175),
IF(AND(I1175=38000,R1175&gt;123.4,R1175&lt;=168.2,M1175&lt;=10),'[1]Pricing Schedule'!$F$103+('[1]Pricing Schedule'!$F$105*M1175),
IF(AND(I1175=38000,R1175&gt;123.4,R1175&lt;=168.2,M1175&gt;10),'[1]Pricing Schedule'!$F$111+('[1]Pricing Schedule'!$F$113*M1175),
IF(AND(I1175=38000,R1175&gt;157.4,R1175&lt;=336.4,M1175&lt;=10),('[1]Pricing Schedule'!$F$103+('[1]Pricing Schedule'!$F$105*M1175))*2,
IF(AND(I1175=38000,R1175&gt;157.4,R1175&lt;=336.4,M1175&gt;10),('[1]Pricing Schedule'!$F$111+('[1]Pricing Schedule'!$F$113*M1175))*2,
IF(AND(I1175=38000,R1175&gt;314.8,R1175&lt;=504.6,M1175&lt;=10),('[1]Pricing Schedule'!$F$103+('[1]Pricing Schedule'!$F$105*M1175))*3,
IF(AND(I1175=38000,R1175&gt;314.8,R1175&lt;=504.6,M1175&gt;10),('[1]Pricing Schedule'!$F$111+('[1]Pricing Schedule'!$F$113*M1175))*3,
IF(AND(I1175=38000,R1175&gt;472.2,R1175&lt;=672.8,M1175&lt;=10),('[1]Pricing Schedule'!$F$103+('[1]Pricing Schedule'!$F$105*M1175))*4,
IF(AND(I1175=38000,R1175&gt;472.2,R1175&lt;=672.8,M1175&gt;10),('[1]Pricing Schedule'!$F$111+('[1]Pricing Schedule'!$F$113*M1175))*4,
IF(AND(I1175=110000,R1175&lt;=12.8,M1175&gt;2),'[1]Pricing Schedule'!$F$62+('[1]Pricing Schedule'!$F$63*M1175),
IF(AND(I1175=110000,R1175&lt;=12.8,M1175&lt;=2),'[1]Pricing Schedule'!$F$96+('[1]Pricing Schedule'!$F$97*M1175),
IF(AND(I1175=110000,R1175&gt;12.8,R1175&lt;=22.8,M1175&gt;3),'[1]Pricing Schedule'!$F$71+('[1]Pricing Schedule'!$F$72*M1175),
IF(AND(I1175=110000,R1175&gt;12.8,R1175&lt;=22.8,M1175&lt;=3),'[1]Pricing Schedule'!$F$96+('[1]Pricing Schedule'!$F$97*M1175),
IF(AND(I1175=110000,R1175&gt;22.8,R1175&lt;=30.2),'[1]Pricing Schedule'!$F$80+('[1]Pricing Schedule'!$F$81*M1175),
IF(AND(I1175=110000,R1175&gt;30.2,R1175&lt;=45.9),'[1]Pricing Schedule'!$F$89+('[1]Pricing Schedule'!$F$90*M1175),
IF(AND(I1175=110000,R1175&gt;45.9,R1175&lt;=123.4),'[1]Pricing Schedule'!$F$96+('[1]Pricing Schedule'!$F$97*M1175),
IF(AND(I1175=110000,R1175&gt;123.4,R1175&lt;=168.2,M1175&lt;=10),'[1]Pricing Schedule'!$F$103+('[1]Pricing Schedule'!$F$105*M1175),
IF(AND(I1175=110000,R1175&gt;123.4,R1175&lt;=168.2,M1175&gt;10),'[1]Pricing Schedule'!$F$111+('[1]Pricing Schedule'!$F$113*M1175),
IF(AND(I1175=110000,R1175&gt;168.2,R1175&lt;=336.4,M1175&lt;=10),('[1]Pricing Schedule'!$F$103+('[1]Pricing Schedule'!$F$105*M1175))*2,
IF(AND(I1175=110000,R1175&gt;168.2,R1175&lt;=336.4,M1175&gt;10),('[1]Pricing Schedule'!$F$111+('[1]Pricing Schedule'!$F$113*M1175))*2,
IF(AND(I1175=110000,R1175&gt;336.4,R1175&lt;=504.6,M1175&lt;=10),('[1]Pricing Schedule'!$F$103+('[1]Pricing Schedule'!$F$105*M1175))*3,
IF(AND(I1175=110000,R1175&gt;336.4,R1175&lt;=504.6,M1175&gt;10),('[1]Pricing Schedule'!$F$111+('[1]Pricing Schedule'!$F$113*M1175))*3,
IF(AND(I1175=110000,R1175&gt;504.6,R1175&lt;=672.8,M1175&lt;=10),('[1]Pricing Schedule'!$F$103+('[1]Pricing Schedule'!$F$105*M1175))*4,
IF(AND(I1175=110000,R1175&gt;504.6,R1175&lt;=672.8,M1175&gt;10),('[1]Pricing Schedule'!$F$111+('[1]Pricing Schedule'!$F$113*M1175))*4,
IF(AND(I1175=110000,R1175&gt;672.8,R1175&lt;=841,M1175&lt;=10),('[1]Pricing Schedule'!$F$103+('[1]Pricing Schedule'!$F$105*M1175))*5,
IF(AND(I1175=110000,R1175&gt;672.8,R1175&lt;=841,M1175&gt;10),('[1]Pricing Schedule'!$F$111+('[1]Pricing Schedule'!$F$113*M1175))*5,
IF(AND(I1175=110000,R1175&gt;672.8,R1175&lt;=841,M1175&lt;=10),('[1]Pricing Schedule'!$F$103+('[1]Pricing Schedule'!$F$105*M1175))*5,
IF(AND(I1175=110000,R1175&gt;672.8,R1175&lt;=841,M1175&gt;10),('[1]Pricing Schedule'!$F$111+('[1]Pricing Schedule'!$F$113*M1175))*5,
IF(AND(I1175=110000,R1175&gt;1345.6,R1175&lt;=1513.8,M1175&lt;=10),('[1]Pricing Schedule'!$F$103+('[1]Pricing Schedule'!$F$105*M1175))*9,
IF(AND(I1175=110000,R1175&gt;1345.6,R1175&lt;=1513.8,M1175&gt;10),('[1]Pricing Schedule'!$F$111+('[1]Pricing Schedule'!$F$113*M1175))*9,
9999999999)))))))))))))))))))))))))))))))))))))))</f>
        <v>1340080</v>
      </c>
      <c r="T1175" s="21">
        <f>IF(AND(I1175=38000,R1175&lt;=4.5,M1175&gt;8),'[1]Pricing Schedule'!$J$9,
IF(AND(I1175=38000,R1175&lt;=4.5,M1175&lt;=8),'[1]Pricing Schedule'!$J$36,
IF(AND(I1175=38000,R1175&gt;4.5,R1175&lt;=9,M1175&gt;8),'[1]Pricing Schedule'!$J$18,
IF(AND(I1175=38000,R1175&gt;4.5,R1175&lt;=9,M1175&lt;=8),'[1]Pricing Schedule'!$J$36,
IF(AND(I1175=38000,R1175&gt;9,R1175&lt;=12.8,M1175&gt;8),'[1]Pricing Schedule'!$J$27,
IF(AND(I1175=38000,R1175&gt;9,R1175&lt;=12.8,M1175&lt;=8),'[1]Pricing Schedule'!$J$36,
IF(AND(I1175=38000,R1175&gt;12.8,R1175&lt;=22.8),'[1]Pricing Schedule'!$J$36,
IF(AND(I1175=38000,R1175&gt;22.8,R1175&lt;=30.2),'[1]Pricing Schedule'!$J$45,
IF(AND(I1175=38000,R1175&gt;30.2,R1175&lt;=45.9),'[1]Pricing Schedule'!$J$54,
IF(AND(I1175=38000,R1175&gt;45.9,R1175&lt;=123.4),'[1]Pricing Schedule'!$J$97,
IF(AND(I1175=38000,R1175&gt;123.4,R1175&lt;=168.2,M1175&lt;=10),'[1]Pricing Schedule'!$J$105,
IF(AND(I1175=38000,R1175&gt;123.4,R1175&lt;=168.2,M1175&gt;10),'[1]Pricing Schedule'!$J$113,
IF(AND(I1175=38000,R1175&gt;168.2,R1175&lt;=336.4,M1175&lt;=10),('[1]Pricing Schedule'!$J$105),
IF(AND(I1175=38000,R1175&gt;168.2,R1175&lt;=336.4,M1175&gt;10),('[1]Pricing Schedule'!$J$113),
IF(AND(I1175=38000,R1175&gt;336.4,R1175&lt;=504.6,M1175&lt;=10),('[1]Pricing Schedule'!$J$105),
IF(AND(I1175=38000,R1175&gt;336.4,R1175&lt;=504.6,M1175&gt;10),('[1]Pricing Schedule'!$J$113),
IF(AND(I1175=38000,R1175&gt;504.6,R1175&lt;=672.8,M1175&lt;=10),('[1]Pricing Schedule'!$J$105),
IF(AND(I1175=38000,R1175&gt;504.6,R1175&lt;=672.8,M1175&gt;10),('[1]Pricing Schedule'!$J$113),
IF(AND(I1175=110000,R1175&lt;=12.8,M1175&gt;2),'[1]Pricing Schedule'!$J$63,
IF(AND(I1175=110000,R1175&lt;=12.8,M1175&lt;=2),'[1]Pricing Schedule'!$J$97,
IF(AND(I1175=110000,R1175&gt;12.8,R1175&lt;=22.8,M1175&gt;3),'[1]Pricing Schedule'!$J$72,
IF(AND(I1175=110000,R1175&gt;12.8,R1175&lt;=22.8,M1175&lt;=3),'[1]Pricing Schedule'!$J$97,
IF(AND(I1175=110000,R1175&gt;22.8,R1175&lt;=30.2),'[1]Pricing Schedule'!$J$81,
IF(AND(I1175=110000,R1175&gt;30.2,R1175&lt;=45.9),'[1]Pricing Schedule'!$J$90,
IF(AND(I1175=110000,R1175&gt;45.9,R1175&lt;=123.4),'[1]Pricing Schedule'!$J$97,
IF(AND(I1175=110000,R1175&gt;123.4,R1175&lt;=168.2,M1175&lt;=10),'[1]Pricing Schedule'!$J$105,
IF(AND(I1175=110000,R1175&gt;123.4,R1175&lt;=168.2,M1175&gt;10),'[1]Pricing Schedule'!$J$113,
IF(AND(I1175=110000,R1175&gt;168.2,R1175&lt;=336.2,M1175&lt;=10),('[1]Pricing Schedule'!$J$105),
IF(AND(I1175=110000,R1175&gt;168.2,R1175&lt;=336.2,M1175&gt;10),('[1]Pricing Schedule'!$J$113),
IF(AND(I1175=110000,R1175&gt;336.4,R1175&lt;=504.6,M1175&lt;=10),('[1]Pricing Schedule'!$J$105),
IF(AND(I1175=110000,R1175&gt;336.4,R1175&lt;=504.6,M1175&gt;10),('[1]Pricing Schedule'!$J$113),
IF(AND(I1175=110000,R1175&gt;504.6,R1175&lt;=672.8,M1175&lt;=10),('[1]Pricing Schedule'!$J$105),
IF(AND(I1175=110000,R1175&gt;504.6,R1175&lt;=672.8,M1175&gt;10),('[1]Pricing Schedule'!$J$113),
IF(AND(I1175=110000,R1175&gt;672.8,R1175&lt;=841,M1175&lt;=10),('[1]Pricing Schedule'!$J$105),
IF(AND(I1175=110000,R1175&gt;672.8,R1175&lt;=841,M1175&gt;10),('[1]Pricing Schedule'!$J$113),
IF(AND(I1175=110000,R1175&gt;1682,R1175&lt;=1850.2,M1175&lt;=10),('[1]Pricing Schedule'!$J$105),
IF(AND(I1175=110000,R1175&gt;1682,R1175&lt;=1850.2,M1175&gt;10),('[1]Pricing Schedule'!$J$113),
IF(AND(I1175=110000,R1175&gt;2018.4,R1175&lt;=2186.6,M1175&lt;=10),('[1]Pricing Schedule'!$J$105),
IF(AND(I1175=110000,R1175&gt;2018.4,R1175&lt;=2186.6,M1175&gt;10),('[1]Pricing Schedule'!$J$113),999999999)))))))))))))))))))))))))))))))))))))))</f>
        <v>11</v>
      </c>
      <c r="U1175" s="40">
        <f t="shared" si="114"/>
        <v>319066.66666666663</v>
      </c>
      <c r="V1175" s="41">
        <f t="shared" si="115"/>
        <v>3.134141245298788</v>
      </c>
      <c r="Y1175" s="23">
        <v>31</v>
      </c>
      <c r="Z1175" s="23">
        <v>269</v>
      </c>
      <c r="AD1175" s="13"/>
      <c r="AE1175" s="13"/>
      <c r="AF1175" s="13"/>
      <c r="AR1175" s="35"/>
    </row>
    <row r="1176" spans="1:44">
      <c r="A1176" s="23">
        <v>1178</v>
      </c>
      <c r="B1176" s="23">
        <v>1178</v>
      </c>
      <c r="C1176" s="23" t="s">
        <v>1734</v>
      </c>
      <c r="D1176" s="23" t="s">
        <v>816</v>
      </c>
      <c r="E1176" s="23" t="s">
        <v>816</v>
      </c>
      <c r="F1176" s="23" t="s">
        <v>1730</v>
      </c>
      <c r="G1176" s="23" t="s">
        <v>1731</v>
      </c>
      <c r="H1176" s="23" t="s">
        <v>133</v>
      </c>
      <c r="I1176" s="13">
        <v>110000</v>
      </c>
      <c r="J1176" s="23" t="s">
        <v>119</v>
      </c>
      <c r="K1176" s="13">
        <v>110000</v>
      </c>
      <c r="L1176" s="24">
        <v>3.8740000000000001</v>
      </c>
      <c r="M1176" s="37">
        <f t="shared" si="110"/>
        <v>4</v>
      </c>
      <c r="N1176" s="24">
        <v>0.33300000000000002</v>
      </c>
      <c r="O1176" s="13">
        <v>3</v>
      </c>
      <c r="P1176" s="36">
        <f t="shared" si="111"/>
        <v>0.33300000000000002</v>
      </c>
      <c r="Q1176" s="38">
        <f t="shared" si="112"/>
        <v>4.2</v>
      </c>
      <c r="R1176" s="37">
        <f t="shared" si="113"/>
        <v>4.2</v>
      </c>
      <c r="S1176" s="39">
        <f>IF(AND(I1176=38000,R1176&lt;=4.5,M1176&gt;8),'[1]Pricing Schedule'!$F$8+('[1]Pricing Schedule'!$F$9*M1176),
IF(AND(I1176=38000,R1176&lt;=4.5,M1176&lt;=8),'[1]Pricing Schedule'!$F$34+('[1]Pricing Schedule'!$F$36*M1176),
IF(AND(I1176=38000,R1176&gt;4.5,R1176&lt;=9,M1176&gt;8),'[1]Pricing Schedule'!$F$17+('[1]Pricing Schedule'!$F$18*M1176),
IF(AND(I1176=38000,R1176&gt;4.5,R1176&lt;=9,M1176&lt;=8),'[1]Pricing Schedule'!$F$34+('[1]Pricing Schedule'!$F$36*M1176),
IF(AND(I1176=38000,R1176&gt;9,R1176&lt;=12.8,M1176&gt;8),'[1]Pricing Schedule'!$F$26+('[1]Pricing Schedule'!$F$27*M1176),
IF(AND(I1176=38000,R1176&gt;9,R1176&lt;=12.8,M1176&lt;=8),'[1]Pricing Schedule'!$F$34+('[1]Pricing Schedule'!$F$36*M1176),
IF(AND(I1176=38000,R1176&gt;12.8,R1176&lt;=22.8),'[1]Pricing Schedule'!$F$34+('[1]Pricing Schedule'!$F$36*M1176),
IF(AND(I1176=38000,R1176&gt;22.8,R1176&lt;=30.2),'[1]Pricing Schedule'!$F$43+('[1]Pricing Schedule'!$F$45*M1176),
IF(AND(I1176=38000,R1176&gt;30.2,R1176&lt;=45.9),'[1]Pricing Schedule'!$F$52+('[1]Pricing Schedule'!$F$54*M1176),
IF(AND(I1176=38000,R1176&gt;45.9,R1176&lt;=123.4),'[1]Pricing Schedule'!$F$96+('[1]Pricing Schedule'!$F$97*M1176),
IF(AND(I1176=38000,R1176&gt;123.4,R1176&lt;=168.2,M1176&lt;=10),'[1]Pricing Schedule'!$F$103+('[1]Pricing Schedule'!$F$105*M1176),
IF(AND(I1176=38000,R1176&gt;123.4,R1176&lt;=168.2,M1176&gt;10),'[1]Pricing Schedule'!$F$111+('[1]Pricing Schedule'!$F$113*M1176),
IF(AND(I1176=38000,R1176&gt;157.4,R1176&lt;=336.4,M1176&lt;=10),('[1]Pricing Schedule'!$F$103+('[1]Pricing Schedule'!$F$105*M1176))*2,
IF(AND(I1176=38000,R1176&gt;157.4,R1176&lt;=336.4,M1176&gt;10),('[1]Pricing Schedule'!$F$111+('[1]Pricing Schedule'!$F$113*M1176))*2,
IF(AND(I1176=38000,R1176&gt;314.8,R1176&lt;=504.6,M1176&lt;=10),('[1]Pricing Schedule'!$F$103+('[1]Pricing Schedule'!$F$105*M1176))*3,
IF(AND(I1176=38000,R1176&gt;314.8,R1176&lt;=504.6,M1176&gt;10),('[1]Pricing Schedule'!$F$111+('[1]Pricing Schedule'!$F$113*M1176))*3,
IF(AND(I1176=38000,R1176&gt;472.2,R1176&lt;=672.8,M1176&lt;=10),('[1]Pricing Schedule'!$F$103+('[1]Pricing Schedule'!$F$105*M1176))*4,
IF(AND(I1176=38000,R1176&gt;472.2,R1176&lt;=672.8,M1176&gt;10),('[1]Pricing Schedule'!$F$111+('[1]Pricing Schedule'!$F$113*M1176))*4,
IF(AND(I1176=110000,R1176&lt;=12.8,M1176&gt;2),'[1]Pricing Schedule'!$F$62+('[1]Pricing Schedule'!$F$63*M1176),
IF(AND(I1176=110000,R1176&lt;=12.8,M1176&lt;=2),'[1]Pricing Schedule'!$F$96+('[1]Pricing Schedule'!$F$97*M1176),
IF(AND(I1176=110000,R1176&gt;12.8,R1176&lt;=22.8,M1176&gt;3),'[1]Pricing Schedule'!$F$71+('[1]Pricing Schedule'!$F$72*M1176),
IF(AND(I1176=110000,R1176&gt;12.8,R1176&lt;=22.8,M1176&lt;=3),'[1]Pricing Schedule'!$F$96+('[1]Pricing Schedule'!$F$97*M1176),
IF(AND(I1176=110000,R1176&gt;22.8,R1176&lt;=30.2),'[1]Pricing Schedule'!$F$80+('[1]Pricing Schedule'!$F$81*M1176),
IF(AND(I1176=110000,R1176&gt;30.2,R1176&lt;=45.9),'[1]Pricing Schedule'!$F$89+('[1]Pricing Schedule'!$F$90*M1176),
IF(AND(I1176=110000,R1176&gt;45.9,R1176&lt;=123.4),'[1]Pricing Schedule'!$F$96+('[1]Pricing Schedule'!$F$97*M1176),
IF(AND(I1176=110000,R1176&gt;123.4,R1176&lt;=168.2,M1176&lt;=10),'[1]Pricing Schedule'!$F$103+('[1]Pricing Schedule'!$F$105*M1176),
IF(AND(I1176=110000,R1176&gt;123.4,R1176&lt;=168.2,M1176&gt;10),'[1]Pricing Schedule'!$F$111+('[1]Pricing Schedule'!$F$113*M1176),
IF(AND(I1176=110000,R1176&gt;168.2,R1176&lt;=336.4,M1176&lt;=10),('[1]Pricing Schedule'!$F$103+('[1]Pricing Schedule'!$F$105*M1176))*2,
IF(AND(I1176=110000,R1176&gt;168.2,R1176&lt;=336.4,M1176&gt;10),('[1]Pricing Schedule'!$F$111+('[1]Pricing Schedule'!$F$113*M1176))*2,
IF(AND(I1176=110000,R1176&gt;336.4,R1176&lt;=504.6,M1176&lt;=10),('[1]Pricing Schedule'!$F$103+('[1]Pricing Schedule'!$F$105*M1176))*3,
IF(AND(I1176=110000,R1176&gt;336.4,R1176&lt;=504.6,M1176&gt;10),('[1]Pricing Schedule'!$F$111+('[1]Pricing Schedule'!$F$113*M1176))*3,
IF(AND(I1176=110000,R1176&gt;504.6,R1176&lt;=672.8,M1176&lt;=10),('[1]Pricing Schedule'!$F$103+('[1]Pricing Schedule'!$F$105*M1176))*4,
IF(AND(I1176=110000,R1176&gt;504.6,R1176&lt;=672.8,M1176&gt;10),('[1]Pricing Schedule'!$F$111+('[1]Pricing Schedule'!$F$113*M1176))*4,
IF(AND(I1176=110000,R1176&gt;672.8,R1176&lt;=841,M1176&lt;=10),('[1]Pricing Schedule'!$F$103+('[1]Pricing Schedule'!$F$105*M1176))*5,
IF(AND(I1176=110000,R1176&gt;672.8,R1176&lt;=841,M1176&gt;10),('[1]Pricing Schedule'!$F$111+('[1]Pricing Schedule'!$F$113*M1176))*5,
IF(AND(I1176=110000,R1176&gt;672.8,R1176&lt;=841,M1176&lt;=10),('[1]Pricing Schedule'!$F$103+('[1]Pricing Schedule'!$F$105*M1176))*5,
IF(AND(I1176=110000,R1176&gt;672.8,R1176&lt;=841,M1176&gt;10),('[1]Pricing Schedule'!$F$111+('[1]Pricing Schedule'!$F$113*M1176))*5,
IF(AND(I1176=110000,R1176&gt;1345.6,R1176&lt;=1513.8,M1176&lt;=10),('[1]Pricing Schedule'!$F$103+('[1]Pricing Schedule'!$F$105*M1176))*9,
IF(AND(I1176=110000,R1176&gt;1345.6,R1176&lt;=1513.8,M1176&gt;10),('[1]Pricing Schedule'!$F$111+('[1]Pricing Schedule'!$F$113*M1176))*9,
9999999999)))))))))))))))))))))))))))))))))))))))</f>
        <v>1627270</v>
      </c>
      <c r="T1176" s="21">
        <f>IF(AND(I1176=38000,R1176&lt;=4.5,M1176&gt;8),'[1]Pricing Schedule'!$J$9,
IF(AND(I1176=38000,R1176&lt;=4.5,M1176&lt;=8),'[1]Pricing Schedule'!$J$36,
IF(AND(I1176=38000,R1176&gt;4.5,R1176&lt;=9,M1176&gt;8),'[1]Pricing Schedule'!$J$18,
IF(AND(I1176=38000,R1176&gt;4.5,R1176&lt;=9,M1176&lt;=8),'[1]Pricing Schedule'!$J$36,
IF(AND(I1176=38000,R1176&gt;9,R1176&lt;=12.8,M1176&gt;8),'[1]Pricing Schedule'!$J$27,
IF(AND(I1176=38000,R1176&gt;9,R1176&lt;=12.8,M1176&lt;=8),'[1]Pricing Schedule'!$J$36,
IF(AND(I1176=38000,R1176&gt;12.8,R1176&lt;=22.8),'[1]Pricing Schedule'!$J$36,
IF(AND(I1176=38000,R1176&gt;22.8,R1176&lt;=30.2),'[1]Pricing Schedule'!$J$45,
IF(AND(I1176=38000,R1176&gt;30.2,R1176&lt;=45.9),'[1]Pricing Schedule'!$J$54,
IF(AND(I1176=38000,R1176&gt;45.9,R1176&lt;=123.4),'[1]Pricing Schedule'!$J$97,
IF(AND(I1176=38000,R1176&gt;123.4,R1176&lt;=168.2,M1176&lt;=10),'[1]Pricing Schedule'!$J$105,
IF(AND(I1176=38000,R1176&gt;123.4,R1176&lt;=168.2,M1176&gt;10),'[1]Pricing Schedule'!$J$113,
IF(AND(I1176=38000,R1176&gt;168.2,R1176&lt;=336.4,M1176&lt;=10),('[1]Pricing Schedule'!$J$105),
IF(AND(I1176=38000,R1176&gt;168.2,R1176&lt;=336.4,M1176&gt;10),('[1]Pricing Schedule'!$J$113),
IF(AND(I1176=38000,R1176&gt;336.4,R1176&lt;=504.6,M1176&lt;=10),('[1]Pricing Schedule'!$J$105),
IF(AND(I1176=38000,R1176&gt;336.4,R1176&lt;=504.6,M1176&gt;10),('[1]Pricing Schedule'!$J$113),
IF(AND(I1176=38000,R1176&gt;504.6,R1176&lt;=672.8,M1176&lt;=10),('[1]Pricing Schedule'!$J$105),
IF(AND(I1176=38000,R1176&gt;504.6,R1176&lt;=672.8,M1176&gt;10),('[1]Pricing Schedule'!$J$113),
IF(AND(I1176=110000,R1176&lt;=12.8,M1176&gt;2),'[1]Pricing Schedule'!$J$63,
IF(AND(I1176=110000,R1176&lt;=12.8,M1176&lt;=2),'[1]Pricing Schedule'!$J$97,
IF(AND(I1176=110000,R1176&gt;12.8,R1176&lt;=22.8,M1176&gt;3),'[1]Pricing Schedule'!$J$72,
IF(AND(I1176=110000,R1176&gt;12.8,R1176&lt;=22.8,M1176&lt;=3),'[1]Pricing Schedule'!$J$97,
IF(AND(I1176=110000,R1176&gt;22.8,R1176&lt;=30.2),'[1]Pricing Schedule'!$J$81,
IF(AND(I1176=110000,R1176&gt;30.2,R1176&lt;=45.9),'[1]Pricing Schedule'!$J$90,
IF(AND(I1176=110000,R1176&gt;45.9,R1176&lt;=123.4),'[1]Pricing Schedule'!$J$97,
IF(AND(I1176=110000,R1176&gt;123.4,R1176&lt;=168.2,M1176&lt;=10),'[1]Pricing Schedule'!$J$105,
IF(AND(I1176=110000,R1176&gt;123.4,R1176&lt;=168.2,M1176&gt;10),'[1]Pricing Schedule'!$J$113,
IF(AND(I1176=110000,R1176&gt;168.2,R1176&lt;=336.2,M1176&lt;=10),('[1]Pricing Schedule'!$J$105),
IF(AND(I1176=110000,R1176&gt;168.2,R1176&lt;=336.2,M1176&gt;10),('[1]Pricing Schedule'!$J$113),
IF(AND(I1176=110000,R1176&gt;336.4,R1176&lt;=504.6,M1176&lt;=10),('[1]Pricing Schedule'!$J$105),
IF(AND(I1176=110000,R1176&gt;336.4,R1176&lt;=504.6,M1176&gt;10),('[1]Pricing Schedule'!$J$113),
IF(AND(I1176=110000,R1176&gt;504.6,R1176&lt;=672.8,M1176&lt;=10),('[1]Pricing Schedule'!$J$105),
IF(AND(I1176=110000,R1176&gt;504.6,R1176&lt;=672.8,M1176&gt;10),('[1]Pricing Schedule'!$J$113),
IF(AND(I1176=110000,R1176&gt;672.8,R1176&lt;=841,M1176&lt;=10),('[1]Pricing Schedule'!$J$105),
IF(AND(I1176=110000,R1176&gt;672.8,R1176&lt;=841,M1176&gt;10),('[1]Pricing Schedule'!$J$113),
IF(AND(I1176=110000,R1176&gt;1682,R1176&lt;=1850.2,M1176&lt;=10),('[1]Pricing Schedule'!$J$105),
IF(AND(I1176=110000,R1176&gt;1682,R1176&lt;=1850.2,M1176&gt;10),('[1]Pricing Schedule'!$J$113),
IF(AND(I1176=110000,R1176&gt;2018.4,R1176&lt;=2186.6,M1176&lt;=10),('[1]Pricing Schedule'!$J$105),
IF(AND(I1176=110000,R1176&gt;2018.4,R1176&lt;=2186.6,M1176&gt;10),('[1]Pricing Schedule'!$J$113),999999999)))))))))))))))))))))))))))))))))))))))</f>
        <v>7</v>
      </c>
      <c r="U1176" s="40">
        <f t="shared" si="114"/>
        <v>387445.23809523811</v>
      </c>
      <c r="V1176" s="41">
        <f t="shared" si="115"/>
        <v>2.5810099123071155</v>
      </c>
      <c r="Y1176" s="23">
        <v>638</v>
      </c>
      <c r="Z1176" s="23">
        <v>269</v>
      </c>
      <c r="AD1176" s="13"/>
      <c r="AE1176" s="13"/>
      <c r="AF1176" s="13"/>
      <c r="AR1176" s="35"/>
    </row>
    <row r="1177" spans="1:44">
      <c r="A1177" s="23">
        <v>1179</v>
      </c>
      <c r="B1177" s="23">
        <v>1179</v>
      </c>
      <c r="C1177" s="23" t="s">
        <v>1735</v>
      </c>
      <c r="D1177" s="23" t="s">
        <v>816</v>
      </c>
      <c r="E1177" s="23" t="s">
        <v>816</v>
      </c>
      <c r="F1177" s="23" t="s">
        <v>1730</v>
      </c>
      <c r="G1177" s="23" t="s">
        <v>1731</v>
      </c>
      <c r="H1177" s="23" t="s">
        <v>133</v>
      </c>
      <c r="I1177" s="13">
        <v>110000</v>
      </c>
      <c r="J1177" s="23" t="s">
        <v>119</v>
      </c>
      <c r="K1177" s="13">
        <v>110000</v>
      </c>
      <c r="L1177" s="24">
        <v>10.09</v>
      </c>
      <c r="M1177" s="37">
        <f t="shared" si="110"/>
        <v>11</v>
      </c>
      <c r="N1177" s="24">
        <v>0.14599999999999999</v>
      </c>
      <c r="O1177" s="13">
        <v>3</v>
      </c>
      <c r="P1177" s="36">
        <f t="shared" si="111"/>
        <v>0.14599999999999999</v>
      </c>
      <c r="Q1177" s="38">
        <f t="shared" si="112"/>
        <v>4.2</v>
      </c>
      <c r="R1177" s="37">
        <f t="shared" si="113"/>
        <v>4.2</v>
      </c>
      <c r="S1177" s="39">
        <f>IF(AND(I1177=38000,R1177&lt;=4.5,M1177&gt;8),'[1]Pricing Schedule'!$F$8+('[1]Pricing Schedule'!$F$9*M1177),
IF(AND(I1177=38000,R1177&lt;=4.5,M1177&lt;=8),'[1]Pricing Schedule'!$F$34+('[1]Pricing Schedule'!$F$36*M1177),
IF(AND(I1177=38000,R1177&gt;4.5,R1177&lt;=9,M1177&gt;8),'[1]Pricing Schedule'!$F$17+('[1]Pricing Schedule'!$F$18*M1177),
IF(AND(I1177=38000,R1177&gt;4.5,R1177&lt;=9,M1177&lt;=8),'[1]Pricing Schedule'!$F$34+('[1]Pricing Schedule'!$F$36*M1177),
IF(AND(I1177=38000,R1177&gt;9,R1177&lt;=12.8,M1177&gt;8),'[1]Pricing Schedule'!$F$26+('[1]Pricing Schedule'!$F$27*M1177),
IF(AND(I1177=38000,R1177&gt;9,R1177&lt;=12.8,M1177&lt;=8),'[1]Pricing Schedule'!$F$34+('[1]Pricing Schedule'!$F$36*M1177),
IF(AND(I1177=38000,R1177&gt;12.8,R1177&lt;=22.8),'[1]Pricing Schedule'!$F$34+('[1]Pricing Schedule'!$F$36*M1177),
IF(AND(I1177=38000,R1177&gt;22.8,R1177&lt;=30.2),'[1]Pricing Schedule'!$F$43+('[1]Pricing Schedule'!$F$45*M1177),
IF(AND(I1177=38000,R1177&gt;30.2,R1177&lt;=45.9),'[1]Pricing Schedule'!$F$52+('[1]Pricing Schedule'!$F$54*M1177),
IF(AND(I1177=38000,R1177&gt;45.9,R1177&lt;=123.4),'[1]Pricing Schedule'!$F$96+('[1]Pricing Schedule'!$F$97*M1177),
IF(AND(I1177=38000,R1177&gt;123.4,R1177&lt;=168.2,M1177&lt;=10),'[1]Pricing Schedule'!$F$103+('[1]Pricing Schedule'!$F$105*M1177),
IF(AND(I1177=38000,R1177&gt;123.4,R1177&lt;=168.2,M1177&gt;10),'[1]Pricing Schedule'!$F$111+('[1]Pricing Schedule'!$F$113*M1177),
IF(AND(I1177=38000,R1177&gt;157.4,R1177&lt;=336.4,M1177&lt;=10),('[1]Pricing Schedule'!$F$103+('[1]Pricing Schedule'!$F$105*M1177))*2,
IF(AND(I1177=38000,R1177&gt;157.4,R1177&lt;=336.4,M1177&gt;10),('[1]Pricing Schedule'!$F$111+('[1]Pricing Schedule'!$F$113*M1177))*2,
IF(AND(I1177=38000,R1177&gt;314.8,R1177&lt;=504.6,M1177&lt;=10),('[1]Pricing Schedule'!$F$103+('[1]Pricing Schedule'!$F$105*M1177))*3,
IF(AND(I1177=38000,R1177&gt;314.8,R1177&lt;=504.6,M1177&gt;10),('[1]Pricing Schedule'!$F$111+('[1]Pricing Schedule'!$F$113*M1177))*3,
IF(AND(I1177=38000,R1177&gt;472.2,R1177&lt;=672.8,M1177&lt;=10),('[1]Pricing Schedule'!$F$103+('[1]Pricing Schedule'!$F$105*M1177))*4,
IF(AND(I1177=38000,R1177&gt;472.2,R1177&lt;=672.8,M1177&gt;10),('[1]Pricing Schedule'!$F$111+('[1]Pricing Schedule'!$F$113*M1177))*4,
IF(AND(I1177=110000,R1177&lt;=12.8,M1177&gt;2),'[1]Pricing Schedule'!$F$62+('[1]Pricing Schedule'!$F$63*M1177),
IF(AND(I1177=110000,R1177&lt;=12.8,M1177&lt;=2),'[1]Pricing Schedule'!$F$96+('[1]Pricing Schedule'!$F$97*M1177),
IF(AND(I1177=110000,R1177&gt;12.8,R1177&lt;=22.8,M1177&gt;3),'[1]Pricing Schedule'!$F$71+('[1]Pricing Schedule'!$F$72*M1177),
IF(AND(I1177=110000,R1177&gt;12.8,R1177&lt;=22.8,M1177&lt;=3),'[1]Pricing Schedule'!$F$96+('[1]Pricing Schedule'!$F$97*M1177),
IF(AND(I1177=110000,R1177&gt;22.8,R1177&lt;=30.2),'[1]Pricing Schedule'!$F$80+('[1]Pricing Schedule'!$F$81*M1177),
IF(AND(I1177=110000,R1177&gt;30.2,R1177&lt;=45.9),'[1]Pricing Schedule'!$F$89+('[1]Pricing Schedule'!$F$90*M1177),
IF(AND(I1177=110000,R1177&gt;45.9,R1177&lt;=123.4),'[1]Pricing Schedule'!$F$96+('[1]Pricing Schedule'!$F$97*M1177),
IF(AND(I1177=110000,R1177&gt;123.4,R1177&lt;=168.2,M1177&lt;=10),'[1]Pricing Schedule'!$F$103+('[1]Pricing Schedule'!$F$105*M1177),
IF(AND(I1177=110000,R1177&gt;123.4,R1177&lt;=168.2,M1177&gt;10),'[1]Pricing Schedule'!$F$111+('[1]Pricing Schedule'!$F$113*M1177),
IF(AND(I1177=110000,R1177&gt;168.2,R1177&lt;=336.4,M1177&lt;=10),('[1]Pricing Schedule'!$F$103+('[1]Pricing Schedule'!$F$105*M1177))*2,
IF(AND(I1177=110000,R1177&gt;168.2,R1177&lt;=336.4,M1177&gt;10),('[1]Pricing Schedule'!$F$111+('[1]Pricing Schedule'!$F$113*M1177))*2,
IF(AND(I1177=110000,R1177&gt;336.4,R1177&lt;=504.6,M1177&lt;=10),('[1]Pricing Schedule'!$F$103+('[1]Pricing Schedule'!$F$105*M1177))*3,
IF(AND(I1177=110000,R1177&gt;336.4,R1177&lt;=504.6,M1177&gt;10),('[1]Pricing Schedule'!$F$111+('[1]Pricing Schedule'!$F$113*M1177))*3,
IF(AND(I1177=110000,R1177&gt;504.6,R1177&lt;=672.8,M1177&lt;=10),('[1]Pricing Schedule'!$F$103+('[1]Pricing Schedule'!$F$105*M1177))*4,
IF(AND(I1177=110000,R1177&gt;504.6,R1177&lt;=672.8,M1177&gt;10),('[1]Pricing Schedule'!$F$111+('[1]Pricing Schedule'!$F$113*M1177))*4,
IF(AND(I1177=110000,R1177&gt;672.8,R1177&lt;=841,M1177&lt;=10),('[1]Pricing Schedule'!$F$103+('[1]Pricing Schedule'!$F$105*M1177))*5,
IF(AND(I1177=110000,R1177&gt;672.8,R1177&lt;=841,M1177&gt;10),('[1]Pricing Schedule'!$F$111+('[1]Pricing Schedule'!$F$113*M1177))*5,
IF(AND(I1177=110000,R1177&gt;672.8,R1177&lt;=841,M1177&lt;=10),('[1]Pricing Schedule'!$F$103+('[1]Pricing Schedule'!$F$105*M1177))*5,
IF(AND(I1177=110000,R1177&gt;672.8,R1177&lt;=841,M1177&gt;10),('[1]Pricing Schedule'!$F$111+('[1]Pricing Schedule'!$F$113*M1177))*5,
IF(AND(I1177=110000,R1177&gt;1345.6,R1177&lt;=1513.8,M1177&lt;=10),('[1]Pricing Schedule'!$F$103+('[1]Pricing Schedule'!$F$105*M1177))*9,
IF(AND(I1177=110000,R1177&gt;1345.6,R1177&lt;=1513.8,M1177&gt;10),('[1]Pricing Schedule'!$F$111+('[1]Pricing Schedule'!$F$113*M1177))*9,
9999999999)))))))))))))))))))))))))))))))))))))))</f>
        <v>1996170</v>
      </c>
      <c r="T1177" s="21">
        <f>IF(AND(I1177=38000,R1177&lt;=4.5,M1177&gt;8),'[1]Pricing Schedule'!$J$9,
IF(AND(I1177=38000,R1177&lt;=4.5,M1177&lt;=8),'[1]Pricing Schedule'!$J$36,
IF(AND(I1177=38000,R1177&gt;4.5,R1177&lt;=9,M1177&gt;8),'[1]Pricing Schedule'!$J$18,
IF(AND(I1177=38000,R1177&gt;4.5,R1177&lt;=9,M1177&lt;=8),'[1]Pricing Schedule'!$J$36,
IF(AND(I1177=38000,R1177&gt;9,R1177&lt;=12.8,M1177&gt;8),'[1]Pricing Schedule'!$J$27,
IF(AND(I1177=38000,R1177&gt;9,R1177&lt;=12.8,M1177&lt;=8),'[1]Pricing Schedule'!$J$36,
IF(AND(I1177=38000,R1177&gt;12.8,R1177&lt;=22.8),'[1]Pricing Schedule'!$J$36,
IF(AND(I1177=38000,R1177&gt;22.8,R1177&lt;=30.2),'[1]Pricing Schedule'!$J$45,
IF(AND(I1177=38000,R1177&gt;30.2,R1177&lt;=45.9),'[1]Pricing Schedule'!$J$54,
IF(AND(I1177=38000,R1177&gt;45.9,R1177&lt;=123.4),'[1]Pricing Schedule'!$J$97,
IF(AND(I1177=38000,R1177&gt;123.4,R1177&lt;=168.2,M1177&lt;=10),'[1]Pricing Schedule'!$J$105,
IF(AND(I1177=38000,R1177&gt;123.4,R1177&lt;=168.2,M1177&gt;10),'[1]Pricing Schedule'!$J$113,
IF(AND(I1177=38000,R1177&gt;168.2,R1177&lt;=336.4,M1177&lt;=10),('[1]Pricing Schedule'!$J$105),
IF(AND(I1177=38000,R1177&gt;168.2,R1177&lt;=336.4,M1177&gt;10),('[1]Pricing Schedule'!$J$113),
IF(AND(I1177=38000,R1177&gt;336.4,R1177&lt;=504.6,M1177&lt;=10),('[1]Pricing Schedule'!$J$105),
IF(AND(I1177=38000,R1177&gt;336.4,R1177&lt;=504.6,M1177&gt;10),('[1]Pricing Schedule'!$J$113),
IF(AND(I1177=38000,R1177&gt;504.6,R1177&lt;=672.8,M1177&lt;=10),('[1]Pricing Schedule'!$J$105),
IF(AND(I1177=38000,R1177&gt;504.6,R1177&lt;=672.8,M1177&gt;10),('[1]Pricing Schedule'!$J$113),
IF(AND(I1177=110000,R1177&lt;=12.8,M1177&gt;2),'[1]Pricing Schedule'!$J$63,
IF(AND(I1177=110000,R1177&lt;=12.8,M1177&lt;=2),'[1]Pricing Schedule'!$J$97,
IF(AND(I1177=110000,R1177&gt;12.8,R1177&lt;=22.8,M1177&gt;3),'[1]Pricing Schedule'!$J$72,
IF(AND(I1177=110000,R1177&gt;12.8,R1177&lt;=22.8,M1177&lt;=3),'[1]Pricing Schedule'!$J$97,
IF(AND(I1177=110000,R1177&gt;22.8,R1177&lt;=30.2),'[1]Pricing Schedule'!$J$81,
IF(AND(I1177=110000,R1177&gt;30.2,R1177&lt;=45.9),'[1]Pricing Schedule'!$J$90,
IF(AND(I1177=110000,R1177&gt;45.9,R1177&lt;=123.4),'[1]Pricing Schedule'!$J$97,
IF(AND(I1177=110000,R1177&gt;123.4,R1177&lt;=168.2,M1177&lt;=10),'[1]Pricing Schedule'!$J$105,
IF(AND(I1177=110000,R1177&gt;123.4,R1177&lt;=168.2,M1177&gt;10),'[1]Pricing Schedule'!$J$113,
IF(AND(I1177=110000,R1177&gt;168.2,R1177&lt;=336.2,M1177&lt;=10),('[1]Pricing Schedule'!$J$105),
IF(AND(I1177=110000,R1177&gt;168.2,R1177&lt;=336.2,M1177&gt;10),('[1]Pricing Schedule'!$J$113),
IF(AND(I1177=110000,R1177&gt;336.4,R1177&lt;=504.6,M1177&lt;=10),('[1]Pricing Schedule'!$J$105),
IF(AND(I1177=110000,R1177&gt;336.4,R1177&lt;=504.6,M1177&gt;10),('[1]Pricing Schedule'!$J$113),
IF(AND(I1177=110000,R1177&gt;504.6,R1177&lt;=672.8,M1177&lt;=10),('[1]Pricing Schedule'!$J$105),
IF(AND(I1177=110000,R1177&gt;504.6,R1177&lt;=672.8,M1177&gt;10),('[1]Pricing Schedule'!$J$113),
IF(AND(I1177=110000,R1177&gt;672.8,R1177&lt;=841,M1177&lt;=10),('[1]Pricing Schedule'!$J$105),
IF(AND(I1177=110000,R1177&gt;672.8,R1177&lt;=841,M1177&gt;10),('[1]Pricing Schedule'!$J$113),
IF(AND(I1177=110000,R1177&gt;1682,R1177&lt;=1850.2,M1177&lt;=10),('[1]Pricing Schedule'!$J$105),
IF(AND(I1177=110000,R1177&gt;1682,R1177&lt;=1850.2,M1177&gt;10),('[1]Pricing Schedule'!$J$113),
IF(AND(I1177=110000,R1177&gt;2018.4,R1177&lt;=2186.6,M1177&lt;=10),('[1]Pricing Schedule'!$J$105),
IF(AND(I1177=110000,R1177&gt;2018.4,R1177&lt;=2186.6,M1177&gt;10),('[1]Pricing Schedule'!$J$113),999999999)))))))))))))))))))))))))))))))))))))))</f>
        <v>7</v>
      </c>
      <c r="U1177" s="40">
        <f t="shared" si="114"/>
        <v>475278.57142857142</v>
      </c>
      <c r="V1177" s="41">
        <f t="shared" si="115"/>
        <v>2.1040292159485414</v>
      </c>
      <c r="Y1177" s="23">
        <v>250</v>
      </c>
      <c r="Z1177" s="23">
        <v>269</v>
      </c>
      <c r="AD1177" s="13"/>
      <c r="AE1177" s="13"/>
      <c r="AF1177" s="13"/>
      <c r="AR1177" s="35"/>
    </row>
    <row r="1178" spans="1:44">
      <c r="A1178" s="23">
        <v>1180</v>
      </c>
      <c r="B1178" s="23">
        <v>1180</v>
      </c>
      <c r="C1178" s="23" t="s">
        <v>1736</v>
      </c>
      <c r="D1178" s="23" t="s">
        <v>470</v>
      </c>
      <c r="E1178" s="23" t="s">
        <v>470</v>
      </c>
      <c r="F1178" s="23" t="s">
        <v>1737</v>
      </c>
      <c r="G1178" s="23" t="s">
        <v>1738</v>
      </c>
      <c r="H1178" s="23" t="s">
        <v>113</v>
      </c>
      <c r="I1178" s="13">
        <v>38000</v>
      </c>
      <c r="J1178" s="13">
        <v>38000</v>
      </c>
      <c r="K1178" s="23" t="s">
        <v>119</v>
      </c>
      <c r="L1178" s="24">
        <v>4.2279999999999998</v>
      </c>
      <c r="M1178" s="37">
        <f t="shared" si="110"/>
        <v>5</v>
      </c>
      <c r="N1178" s="24">
        <v>0.11</v>
      </c>
      <c r="O1178" s="13">
        <v>3</v>
      </c>
      <c r="P1178" s="36">
        <f t="shared" si="111"/>
        <v>0.11</v>
      </c>
      <c r="Q1178" s="38">
        <f t="shared" si="112"/>
        <v>4.2</v>
      </c>
      <c r="R1178" s="37">
        <f t="shared" si="113"/>
        <v>4.2</v>
      </c>
      <c r="S1178" s="39">
        <f>IF(AND(I1178=38000,R1178&lt;=4.5,M1178&gt;8),'[1]Pricing Schedule'!$F$8+('[1]Pricing Schedule'!$F$9*M1178),
IF(AND(I1178=38000,R1178&lt;=4.5,M1178&lt;=8),'[1]Pricing Schedule'!$F$34+('[1]Pricing Schedule'!$F$36*M1178),
IF(AND(I1178=38000,R1178&gt;4.5,R1178&lt;=9,M1178&gt;8),'[1]Pricing Schedule'!$F$17+('[1]Pricing Schedule'!$F$18*M1178),
IF(AND(I1178=38000,R1178&gt;4.5,R1178&lt;=9,M1178&lt;=8),'[1]Pricing Schedule'!$F$34+('[1]Pricing Schedule'!$F$36*M1178),
IF(AND(I1178=38000,R1178&gt;9,R1178&lt;=12.8,M1178&gt;8),'[1]Pricing Schedule'!$F$26+('[1]Pricing Schedule'!$F$27*M1178),
IF(AND(I1178=38000,R1178&gt;9,R1178&lt;=12.8,M1178&lt;=8),'[1]Pricing Schedule'!$F$34+('[1]Pricing Schedule'!$F$36*M1178),
IF(AND(I1178=38000,R1178&gt;12.8,R1178&lt;=22.8),'[1]Pricing Schedule'!$F$34+('[1]Pricing Schedule'!$F$36*M1178),
IF(AND(I1178=38000,R1178&gt;22.8,R1178&lt;=30.2),'[1]Pricing Schedule'!$F$43+('[1]Pricing Schedule'!$F$45*M1178),
IF(AND(I1178=38000,R1178&gt;30.2,R1178&lt;=45.9),'[1]Pricing Schedule'!$F$52+('[1]Pricing Schedule'!$F$54*M1178),
IF(AND(I1178=38000,R1178&gt;45.9,R1178&lt;=123.4),'[1]Pricing Schedule'!$F$96+('[1]Pricing Schedule'!$F$97*M1178),
IF(AND(I1178=38000,R1178&gt;123.4,R1178&lt;=168.2,M1178&lt;=10),'[1]Pricing Schedule'!$F$103+('[1]Pricing Schedule'!$F$105*M1178),
IF(AND(I1178=38000,R1178&gt;123.4,R1178&lt;=168.2,M1178&gt;10),'[1]Pricing Schedule'!$F$111+('[1]Pricing Schedule'!$F$113*M1178),
IF(AND(I1178=38000,R1178&gt;157.4,R1178&lt;=336.4,M1178&lt;=10),('[1]Pricing Schedule'!$F$103+('[1]Pricing Schedule'!$F$105*M1178))*2,
IF(AND(I1178=38000,R1178&gt;157.4,R1178&lt;=336.4,M1178&gt;10),('[1]Pricing Schedule'!$F$111+('[1]Pricing Schedule'!$F$113*M1178))*2,
IF(AND(I1178=38000,R1178&gt;314.8,R1178&lt;=504.6,M1178&lt;=10),('[1]Pricing Schedule'!$F$103+('[1]Pricing Schedule'!$F$105*M1178))*3,
IF(AND(I1178=38000,R1178&gt;314.8,R1178&lt;=504.6,M1178&gt;10),('[1]Pricing Schedule'!$F$111+('[1]Pricing Schedule'!$F$113*M1178))*3,
IF(AND(I1178=38000,R1178&gt;472.2,R1178&lt;=672.8,M1178&lt;=10),('[1]Pricing Schedule'!$F$103+('[1]Pricing Schedule'!$F$105*M1178))*4,
IF(AND(I1178=38000,R1178&gt;472.2,R1178&lt;=672.8,M1178&gt;10),('[1]Pricing Schedule'!$F$111+('[1]Pricing Schedule'!$F$113*M1178))*4,
IF(AND(I1178=110000,R1178&lt;=12.8,M1178&gt;2),'[1]Pricing Schedule'!$F$62+('[1]Pricing Schedule'!$F$63*M1178),
IF(AND(I1178=110000,R1178&lt;=12.8,M1178&lt;=2),'[1]Pricing Schedule'!$F$96+('[1]Pricing Schedule'!$F$97*M1178),
IF(AND(I1178=110000,R1178&gt;12.8,R1178&lt;=22.8,M1178&gt;3),'[1]Pricing Schedule'!$F$71+('[1]Pricing Schedule'!$F$72*M1178),
IF(AND(I1178=110000,R1178&gt;12.8,R1178&lt;=22.8,M1178&lt;=3),'[1]Pricing Schedule'!$F$96+('[1]Pricing Schedule'!$F$97*M1178),
IF(AND(I1178=110000,R1178&gt;22.8,R1178&lt;=30.2),'[1]Pricing Schedule'!$F$80+('[1]Pricing Schedule'!$F$81*M1178),
IF(AND(I1178=110000,R1178&gt;30.2,R1178&lt;=45.9),'[1]Pricing Schedule'!$F$89+('[1]Pricing Schedule'!$F$90*M1178),
IF(AND(I1178=110000,R1178&gt;45.9,R1178&lt;=123.4),'[1]Pricing Schedule'!$F$96+('[1]Pricing Schedule'!$F$97*M1178),
IF(AND(I1178=110000,R1178&gt;123.4,R1178&lt;=168.2,M1178&lt;=10),'[1]Pricing Schedule'!$F$103+('[1]Pricing Schedule'!$F$105*M1178),
IF(AND(I1178=110000,R1178&gt;123.4,R1178&lt;=168.2,M1178&gt;10),'[1]Pricing Schedule'!$F$111+('[1]Pricing Schedule'!$F$113*M1178),
IF(AND(I1178=110000,R1178&gt;168.2,R1178&lt;=336.4,M1178&lt;=10),('[1]Pricing Schedule'!$F$103+('[1]Pricing Schedule'!$F$105*M1178))*2,
IF(AND(I1178=110000,R1178&gt;168.2,R1178&lt;=336.4,M1178&gt;10),('[1]Pricing Schedule'!$F$111+('[1]Pricing Schedule'!$F$113*M1178))*2,
IF(AND(I1178=110000,R1178&gt;336.4,R1178&lt;=504.6,M1178&lt;=10),('[1]Pricing Schedule'!$F$103+('[1]Pricing Schedule'!$F$105*M1178))*3,
IF(AND(I1178=110000,R1178&gt;336.4,R1178&lt;=504.6,M1178&gt;10),('[1]Pricing Schedule'!$F$111+('[1]Pricing Schedule'!$F$113*M1178))*3,
IF(AND(I1178=110000,R1178&gt;504.6,R1178&lt;=672.8,M1178&lt;=10),('[1]Pricing Schedule'!$F$103+('[1]Pricing Schedule'!$F$105*M1178))*4,
IF(AND(I1178=110000,R1178&gt;504.6,R1178&lt;=672.8,M1178&gt;10),('[1]Pricing Schedule'!$F$111+('[1]Pricing Schedule'!$F$113*M1178))*4,
IF(AND(I1178=110000,R1178&gt;672.8,R1178&lt;=841,M1178&lt;=10),('[1]Pricing Schedule'!$F$103+('[1]Pricing Schedule'!$F$105*M1178))*5,
IF(AND(I1178=110000,R1178&gt;672.8,R1178&lt;=841,M1178&gt;10),('[1]Pricing Schedule'!$F$111+('[1]Pricing Schedule'!$F$113*M1178))*5,
IF(AND(I1178=110000,R1178&gt;672.8,R1178&lt;=841,M1178&lt;=10),('[1]Pricing Schedule'!$F$103+('[1]Pricing Schedule'!$F$105*M1178))*5,
IF(AND(I1178=110000,R1178&gt;672.8,R1178&lt;=841,M1178&gt;10),('[1]Pricing Schedule'!$F$111+('[1]Pricing Schedule'!$F$113*M1178))*5,
IF(AND(I1178=110000,R1178&gt;1345.6,R1178&lt;=1513.8,M1178&lt;=10),('[1]Pricing Schedule'!$F$103+('[1]Pricing Schedule'!$F$105*M1178))*9,
IF(AND(I1178=110000,R1178&gt;1345.6,R1178&lt;=1513.8,M1178&gt;10),('[1]Pricing Schedule'!$F$111+('[1]Pricing Schedule'!$F$113*M1178))*9,
9999999999)))))))))))))))))))))))))))))))))))))))</f>
        <v>699140</v>
      </c>
      <c r="T1178" s="21">
        <f>IF(AND(I1178=38000,R1178&lt;=4.5,M1178&gt;8),'[1]Pricing Schedule'!$J$9,
IF(AND(I1178=38000,R1178&lt;=4.5,M1178&lt;=8),'[1]Pricing Schedule'!$J$36,
IF(AND(I1178=38000,R1178&gt;4.5,R1178&lt;=9,M1178&gt;8),'[1]Pricing Schedule'!$J$18,
IF(AND(I1178=38000,R1178&gt;4.5,R1178&lt;=9,M1178&lt;=8),'[1]Pricing Schedule'!$J$36,
IF(AND(I1178=38000,R1178&gt;9,R1178&lt;=12.8,M1178&gt;8),'[1]Pricing Schedule'!$J$27,
IF(AND(I1178=38000,R1178&gt;9,R1178&lt;=12.8,M1178&lt;=8),'[1]Pricing Schedule'!$J$36,
IF(AND(I1178=38000,R1178&gt;12.8,R1178&lt;=22.8),'[1]Pricing Schedule'!$J$36,
IF(AND(I1178=38000,R1178&gt;22.8,R1178&lt;=30.2),'[1]Pricing Schedule'!$J$45,
IF(AND(I1178=38000,R1178&gt;30.2,R1178&lt;=45.9),'[1]Pricing Schedule'!$J$54,
IF(AND(I1178=38000,R1178&gt;45.9,R1178&lt;=123.4),'[1]Pricing Schedule'!$J$97,
IF(AND(I1178=38000,R1178&gt;123.4,R1178&lt;=168.2,M1178&lt;=10),'[1]Pricing Schedule'!$J$105,
IF(AND(I1178=38000,R1178&gt;123.4,R1178&lt;=168.2,M1178&gt;10),'[1]Pricing Schedule'!$J$113,
IF(AND(I1178=38000,R1178&gt;168.2,R1178&lt;=336.4,M1178&lt;=10),('[1]Pricing Schedule'!$J$105),
IF(AND(I1178=38000,R1178&gt;168.2,R1178&lt;=336.4,M1178&gt;10),('[1]Pricing Schedule'!$J$113),
IF(AND(I1178=38000,R1178&gt;336.4,R1178&lt;=504.6,M1178&lt;=10),('[1]Pricing Schedule'!$J$105),
IF(AND(I1178=38000,R1178&gt;336.4,R1178&lt;=504.6,M1178&gt;10),('[1]Pricing Schedule'!$J$113),
IF(AND(I1178=38000,R1178&gt;504.6,R1178&lt;=672.8,M1178&lt;=10),('[1]Pricing Schedule'!$J$105),
IF(AND(I1178=38000,R1178&gt;504.6,R1178&lt;=672.8,M1178&gt;10),('[1]Pricing Schedule'!$J$113),
IF(AND(I1178=110000,R1178&lt;=12.8,M1178&gt;2),'[1]Pricing Schedule'!$J$63,
IF(AND(I1178=110000,R1178&lt;=12.8,M1178&lt;=2),'[1]Pricing Schedule'!$J$97,
IF(AND(I1178=110000,R1178&gt;12.8,R1178&lt;=22.8,M1178&gt;3),'[1]Pricing Schedule'!$J$72,
IF(AND(I1178=110000,R1178&gt;12.8,R1178&lt;=22.8,M1178&lt;=3),'[1]Pricing Schedule'!$J$97,
IF(AND(I1178=110000,R1178&gt;22.8,R1178&lt;=30.2),'[1]Pricing Schedule'!$J$81,
IF(AND(I1178=110000,R1178&gt;30.2,R1178&lt;=45.9),'[1]Pricing Schedule'!$J$90,
IF(AND(I1178=110000,R1178&gt;45.9,R1178&lt;=123.4),'[1]Pricing Schedule'!$J$97,
IF(AND(I1178=110000,R1178&gt;123.4,R1178&lt;=168.2,M1178&lt;=10),'[1]Pricing Schedule'!$J$105,
IF(AND(I1178=110000,R1178&gt;123.4,R1178&lt;=168.2,M1178&gt;10),'[1]Pricing Schedule'!$J$113,
IF(AND(I1178=110000,R1178&gt;168.2,R1178&lt;=336.2,M1178&lt;=10),('[1]Pricing Schedule'!$J$105),
IF(AND(I1178=110000,R1178&gt;168.2,R1178&lt;=336.2,M1178&gt;10),('[1]Pricing Schedule'!$J$113),
IF(AND(I1178=110000,R1178&gt;336.4,R1178&lt;=504.6,M1178&lt;=10),('[1]Pricing Schedule'!$J$105),
IF(AND(I1178=110000,R1178&gt;336.4,R1178&lt;=504.6,M1178&gt;10),('[1]Pricing Schedule'!$J$113),
IF(AND(I1178=110000,R1178&gt;504.6,R1178&lt;=672.8,M1178&lt;=10),('[1]Pricing Schedule'!$J$105),
IF(AND(I1178=110000,R1178&gt;504.6,R1178&lt;=672.8,M1178&gt;10),('[1]Pricing Schedule'!$J$113),
IF(AND(I1178=110000,R1178&gt;672.8,R1178&lt;=841,M1178&lt;=10),('[1]Pricing Schedule'!$J$105),
IF(AND(I1178=110000,R1178&gt;672.8,R1178&lt;=841,M1178&gt;10),('[1]Pricing Schedule'!$J$113),
IF(AND(I1178=110000,R1178&gt;1682,R1178&lt;=1850.2,M1178&lt;=10),('[1]Pricing Schedule'!$J$105),
IF(AND(I1178=110000,R1178&gt;1682,R1178&lt;=1850.2,M1178&gt;10),('[1]Pricing Schedule'!$J$113),
IF(AND(I1178=110000,R1178&gt;2018.4,R1178&lt;=2186.6,M1178&lt;=10),('[1]Pricing Schedule'!$J$105),
IF(AND(I1178=110000,R1178&gt;2018.4,R1178&lt;=2186.6,M1178&gt;10),('[1]Pricing Schedule'!$J$113),999999999)))))))))))))))))))))))))))))))))))))))</f>
        <v>4</v>
      </c>
      <c r="U1178" s="40">
        <f t="shared" si="114"/>
        <v>166461.90476190476</v>
      </c>
      <c r="V1178" s="41">
        <f t="shared" si="115"/>
        <v>6.0073804960379897</v>
      </c>
      <c r="Y1178" s="23">
        <v>650</v>
      </c>
      <c r="Z1178" s="23">
        <v>701</v>
      </c>
      <c r="AD1178" s="13"/>
      <c r="AE1178" s="13"/>
      <c r="AF1178" s="13"/>
      <c r="AR1178" s="35"/>
    </row>
    <row r="1179" spans="1:44">
      <c r="A1179" s="23">
        <v>1181</v>
      </c>
      <c r="B1179" s="23">
        <v>1181</v>
      </c>
      <c r="C1179" s="23" t="s">
        <v>1739</v>
      </c>
      <c r="D1179" s="23" t="s">
        <v>1740</v>
      </c>
      <c r="E1179" s="23" t="s">
        <v>1740</v>
      </c>
      <c r="F1179" s="23" t="s">
        <v>1741</v>
      </c>
      <c r="G1179" s="23" t="s">
        <v>1742</v>
      </c>
      <c r="H1179" s="23" t="s">
        <v>113</v>
      </c>
      <c r="I1179" s="13">
        <v>38000</v>
      </c>
      <c r="J1179" s="13">
        <v>38000</v>
      </c>
      <c r="K1179" s="23" t="s">
        <v>119</v>
      </c>
      <c r="L1179" s="24">
        <v>4.431</v>
      </c>
      <c r="M1179" s="37">
        <f t="shared" si="110"/>
        <v>5</v>
      </c>
      <c r="N1179" s="24">
        <v>0.11700000000000001</v>
      </c>
      <c r="O1179" s="13">
        <v>3</v>
      </c>
      <c r="P1179" s="36">
        <f t="shared" si="111"/>
        <v>0.11700000000000001</v>
      </c>
      <c r="Q1179" s="38">
        <f t="shared" si="112"/>
        <v>4.2</v>
      </c>
      <c r="R1179" s="37">
        <f t="shared" si="113"/>
        <v>4.2</v>
      </c>
      <c r="S1179" s="39">
        <f>IF(AND(I1179=38000,R1179&lt;=4.5,M1179&gt;8),'[1]Pricing Schedule'!$F$8+('[1]Pricing Schedule'!$F$9*M1179),
IF(AND(I1179=38000,R1179&lt;=4.5,M1179&lt;=8),'[1]Pricing Schedule'!$F$34+('[1]Pricing Schedule'!$F$36*M1179),
IF(AND(I1179=38000,R1179&gt;4.5,R1179&lt;=9,M1179&gt;8),'[1]Pricing Schedule'!$F$17+('[1]Pricing Schedule'!$F$18*M1179),
IF(AND(I1179=38000,R1179&gt;4.5,R1179&lt;=9,M1179&lt;=8),'[1]Pricing Schedule'!$F$34+('[1]Pricing Schedule'!$F$36*M1179),
IF(AND(I1179=38000,R1179&gt;9,R1179&lt;=12.8,M1179&gt;8),'[1]Pricing Schedule'!$F$26+('[1]Pricing Schedule'!$F$27*M1179),
IF(AND(I1179=38000,R1179&gt;9,R1179&lt;=12.8,M1179&lt;=8),'[1]Pricing Schedule'!$F$34+('[1]Pricing Schedule'!$F$36*M1179),
IF(AND(I1179=38000,R1179&gt;12.8,R1179&lt;=22.8),'[1]Pricing Schedule'!$F$34+('[1]Pricing Schedule'!$F$36*M1179),
IF(AND(I1179=38000,R1179&gt;22.8,R1179&lt;=30.2),'[1]Pricing Schedule'!$F$43+('[1]Pricing Schedule'!$F$45*M1179),
IF(AND(I1179=38000,R1179&gt;30.2,R1179&lt;=45.9),'[1]Pricing Schedule'!$F$52+('[1]Pricing Schedule'!$F$54*M1179),
IF(AND(I1179=38000,R1179&gt;45.9,R1179&lt;=123.4),'[1]Pricing Schedule'!$F$96+('[1]Pricing Schedule'!$F$97*M1179),
IF(AND(I1179=38000,R1179&gt;123.4,R1179&lt;=168.2,M1179&lt;=10),'[1]Pricing Schedule'!$F$103+('[1]Pricing Schedule'!$F$105*M1179),
IF(AND(I1179=38000,R1179&gt;123.4,R1179&lt;=168.2,M1179&gt;10),'[1]Pricing Schedule'!$F$111+('[1]Pricing Schedule'!$F$113*M1179),
IF(AND(I1179=38000,R1179&gt;157.4,R1179&lt;=336.4,M1179&lt;=10),('[1]Pricing Schedule'!$F$103+('[1]Pricing Schedule'!$F$105*M1179))*2,
IF(AND(I1179=38000,R1179&gt;157.4,R1179&lt;=336.4,M1179&gt;10),('[1]Pricing Schedule'!$F$111+('[1]Pricing Schedule'!$F$113*M1179))*2,
IF(AND(I1179=38000,R1179&gt;314.8,R1179&lt;=504.6,M1179&lt;=10),('[1]Pricing Schedule'!$F$103+('[1]Pricing Schedule'!$F$105*M1179))*3,
IF(AND(I1179=38000,R1179&gt;314.8,R1179&lt;=504.6,M1179&gt;10),('[1]Pricing Schedule'!$F$111+('[1]Pricing Schedule'!$F$113*M1179))*3,
IF(AND(I1179=38000,R1179&gt;472.2,R1179&lt;=672.8,M1179&lt;=10),('[1]Pricing Schedule'!$F$103+('[1]Pricing Schedule'!$F$105*M1179))*4,
IF(AND(I1179=38000,R1179&gt;472.2,R1179&lt;=672.8,M1179&gt;10),('[1]Pricing Schedule'!$F$111+('[1]Pricing Schedule'!$F$113*M1179))*4,
IF(AND(I1179=110000,R1179&lt;=12.8,M1179&gt;2),'[1]Pricing Schedule'!$F$62+('[1]Pricing Schedule'!$F$63*M1179),
IF(AND(I1179=110000,R1179&lt;=12.8,M1179&lt;=2),'[1]Pricing Schedule'!$F$96+('[1]Pricing Schedule'!$F$97*M1179),
IF(AND(I1179=110000,R1179&gt;12.8,R1179&lt;=22.8,M1179&gt;3),'[1]Pricing Schedule'!$F$71+('[1]Pricing Schedule'!$F$72*M1179),
IF(AND(I1179=110000,R1179&gt;12.8,R1179&lt;=22.8,M1179&lt;=3),'[1]Pricing Schedule'!$F$96+('[1]Pricing Schedule'!$F$97*M1179),
IF(AND(I1179=110000,R1179&gt;22.8,R1179&lt;=30.2),'[1]Pricing Schedule'!$F$80+('[1]Pricing Schedule'!$F$81*M1179),
IF(AND(I1179=110000,R1179&gt;30.2,R1179&lt;=45.9),'[1]Pricing Schedule'!$F$89+('[1]Pricing Schedule'!$F$90*M1179),
IF(AND(I1179=110000,R1179&gt;45.9,R1179&lt;=123.4),'[1]Pricing Schedule'!$F$96+('[1]Pricing Schedule'!$F$97*M1179),
IF(AND(I1179=110000,R1179&gt;123.4,R1179&lt;=168.2,M1179&lt;=10),'[1]Pricing Schedule'!$F$103+('[1]Pricing Schedule'!$F$105*M1179),
IF(AND(I1179=110000,R1179&gt;123.4,R1179&lt;=168.2,M1179&gt;10),'[1]Pricing Schedule'!$F$111+('[1]Pricing Schedule'!$F$113*M1179),
IF(AND(I1179=110000,R1179&gt;168.2,R1179&lt;=336.4,M1179&lt;=10),('[1]Pricing Schedule'!$F$103+('[1]Pricing Schedule'!$F$105*M1179))*2,
IF(AND(I1179=110000,R1179&gt;168.2,R1179&lt;=336.4,M1179&gt;10),('[1]Pricing Schedule'!$F$111+('[1]Pricing Schedule'!$F$113*M1179))*2,
IF(AND(I1179=110000,R1179&gt;336.4,R1179&lt;=504.6,M1179&lt;=10),('[1]Pricing Schedule'!$F$103+('[1]Pricing Schedule'!$F$105*M1179))*3,
IF(AND(I1179=110000,R1179&gt;336.4,R1179&lt;=504.6,M1179&gt;10),('[1]Pricing Schedule'!$F$111+('[1]Pricing Schedule'!$F$113*M1179))*3,
IF(AND(I1179=110000,R1179&gt;504.6,R1179&lt;=672.8,M1179&lt;=10),('[1]Pricing Schedule'!$F$103+('[1]Pricing Schedule'!$F$105*M1179))*4,
IF(AND(I1179=110000,R1179&gt;504.6,R1179&lt;=672.8,M1179&gt;10),('[1]Pricing Schedule'!$F$111+('[1]Pricing Schedule'!$F$113*M1179))*4,
IF(AND(I1179=110000,R1179&gt;672.8,R1179&lt;=841,M1179&lt;=10),('[1]Pricing Schedule'!$F$103+('[1]Pricing Schedule'!$F$105*M1179))*5,
IF(AND(I1179=110000,R1179&gt;672.8,R1179&lt;=841,M1179&gt;10),('[1]Pricing Schedule'!$F$111+('[1]Pricing Schedule'!$F$113*M1179))*5,
IF(AND(I1179=110000,R1179&gt;672.8,R1179&lt;=841,M1179&lt;=10),('[1]Pricing Schedule'!$F$103+('[1]Pricing Schedule'!$F$105*M1179))*5,
IF(AND(I1179=110000,R1179&gt;672.8,R1179&lt;=841,M1179&gt;10),('[1]Pricing Schedule'!$F$111+('[1]Pricing Schedule'!$F$113*M1179))*5,
IF(AND(I1179=110000,R1179&gt;1345.6,R1179&lt;=1513.8,M1179&lt;=10),('[1]Pricing Schedule'!$F$103+('[1]Pricing Schedule'!$F$105*M1179))*9,
IF(AND(I1179=110000,R1179&gt;1345.6,R1179&lt;=1513.8,M1179&gt;10),('[1]Pricing Schedule'!$F$111+('[1]Pricing Schedule'!$F$113*M1179))*9,
9999999999)))))))))))))))))))))))))))))))))))))))</f>
        <v>699140</v>
      </c>
      <c r="T1179" s="21">
        <f>IF(AND(I1179=38000,R1179&lt;=4.5,M1179&gt;8),'[1]Pricing Schedule'!$J$9,
IF(AND(I1179=38000,R1179&lt;=4.5,M1179&lt;=8),'[1]Pricing Schedule'!$J$36,
IF(AND(I1179=38000,R1179&gt;4.5,R1179&lt;=9,M1179&gt;8),'[1]Pricing Schedule'!$J$18,
IF(AND(I1179=38000,R1179&gt;4.5,R1179&lt;=9,M1179&lt;=8),'[1]Pricing Schedule'!$J$36,
IF(AND(I1179=38000,R1179&gt;9,R1179&lt;=12.8,M1179&gt;8),'[1]Pricing Schedule'!$J$27,
IF(AND(I1179=38000,R1179&gt;9,R1179&lt;=12.8,M1179&lt;=8),'[1]Pricing Schedule'!$J$36,
IF(AND(I1179=38000,R1179&gt;12.8,R1179&lt;=22.8),'[1]Pricing Schedule'!$J$36,
IF(AND(I1179=38000,R1179&gt;22.8,R1179&lt;=30.2),'[1]Pricing Schedule'!$J$45,
IF(AND(I1179=38000,R1179&gt;30.2,R1179&lt;=45.9),'[1]Pricing Schedule'!$J$54,
IF(AND(I1179=38000,R1179&gt;45.9,R1179&lt;=123.4),'[1]Pricing Schedule'!$J$97,
IF(AND(I1179=38000,R1179&gt;123.4,R1179&lt;=168.2,M1179&lt;=10),'[1]Pricing Schedule'!$J$105,
IF(AND(I1179=38000,R1179&gt;123.4,R1179&lt;=168.2,M1179&gt;10),'[1]Pricing Schedule'!$J$113,
IF(AND(I1179=38000,R1179&gt;168.2,R1179&lt;=336.4,M1179&lt;=10),('[1]Pricing Schedule'!$J$105),
IF(AND(I1179=38000,R1179&gt;168.2,R1179&lt;=336.4,M1179&gt;10),('[1]Pricing Schedule'!$J$113),
IF(AND(I1179=38000,R1179&gt;336.4,R1179&lt;=504.6,M1179&lt;=10),('[1]Pricing Schedule'!$J$105),
IF(AND(I1179=38000,R1179&gt;336.4,R1179&lt;=504.6,M1179&gt;10),('[1]Pricing Schedule'!$J$113),
IF(AND(I1179=38000,R1179&gt;504.6,R1179&lt;=672.8,M1179&lt;=10),('[1]Pricing Schedule'!$J$105),
IF(AND(I1179=38000,R1179&gt;504.6,R1179&lt;=672.8,M1179&gt;10),('[1]Pricing Schedule'!$J$113),
IF(AND(I1179=110000,R1179&lt;=12.8,M1179&gt;2),'[1]Pricing Schedule'!$J$63,
IF(AND(I1179=110000,R1179&lt;=12.8,M1179&lt;=2),'[1]Pricing Schedule'!$J$97,
IF(AND(I1179=110000,R1179&gt;12.8,R1179&lt;=22.8,M1179&gt;3),'[1]Pricing Schedule'!$J$72,
IF(AND(I1179=110000,R1179&gt;12.8,R1179&lt;=22.8,M1179&lt;=3),'[1]Pricing Schedule'!$J$97,
IF(AND(I1179=110000,R1179&gt;22.8,R1179&lt;=30.2),'[1]Pricing Schedule'!$J$81,
IF(AND(I1179=110000,R1179&gt;30.2,R1179&lt;=45.9),'[1]Pricing Schedule'!$J$90,
IF(AND(I1179=110000,R1179&gt;45.9,R1179&lt;=123.4),'[1]Pricing Schedule'!$J$97,
IF(AND(I1179=110000,R1179&gt;123.4,R1179&lt;=168.2,M1179&lt;=10),'[1]Pricing Schedule'!$J$105,
IF(AND(I1179=110000,R1179&gt;123.4,R1179&lt;=168.2,M1179&gt;10),'[1]Pricing Schedule'!$J$113,
IF(AND(I1179=110000,R1179&gt;168.2,R1179&lt;=336.2,M1179&lt;=10),('[1]Pricing Schedule'!$J$105),
IF(AND(I1179=110000,R1179&gt;168.2,R1179&lt;=336.2,M1179&gt;10),('[1]Pricing Schedule'!$J$113),
IF(AND(I1179=110000,R1179&gt;336.4,R1179&lt;=504.6,M1179&lt;=10),('[1]Pricing Schedule'!$J$105),
IF(AND(I1179=110000,R1179&gt;336.4,R1179&lt;=504.6,M1179&gt;10),('[1]Pricing Schedule'!$J$113),
IF(AND(I1179=110000,R1179&gt;504.6,R1179&lt;=672.8,M1179&lt;=10),('[1]Pricing Schedule'!$J$105),
IF(AND(I1179=110000,R1179&gt;504.6,R1179&lt;=672.8,M1179&gt;10),('[1]Pricing Schedule'!$J$113),
IF(AND(I1179=110000,R1179&gt;672.8,R1179&lt;=841,M1179&lt;=10),('[1]Pricing Schedule'!$J$105),
IF(AND(I1179=110000,R1179&gt;672.8,R1179&lt;=841,M1179&gt;10),('[1]Pricing Schedule'!$J$113),
IF(AND(I1179=110000,R1179&gt;1682,R1179&lt;=1850.2,M1179&lt;=10),('[1]Pricing Schedule'!$J$105),
IF(AND(I1179=110000,R1179&gt;1682,R1179&lt;=1850.2,M1179&gt;10),('[1]Pricing Schedule'!$J$113),
IF(AND(I1179=110000,R1179&gt;2018.4,R1179&lt;=2186.6,M1179&lt;=10),('[1]Pricing Schedule'!$J$105),
IF(AND(I1179=110000,R1179&gt;2018.4,R1179&lt;=2186.6,M1179&gt;10),('[1]Pricing Schedule'!$J$113),999999999)))))))))))))))))))))))))))))))))))))))</f>
        <v>4</v>
      </c>
      <c r="U1179" s="40">
        <f t="shared" si="114"/>
        <v>166461.90476190476</v>
      </c>
      <c r="V1179" s="41">
        <f t="shared" si="115"/>
        <v>6.0073804960379897</v>
      </c>
      <c r="Y1179" s="23">
        <v>110</v>
      </c>
      <c r="Z1179" s="23">
        <v>575</v>
      </c>
      <c r="AD1179" s="13"/>
      <c r="AE1179" s="13"/>
      <c r="AF1179" s="13"/>
      <c r="AR1179" s="35"/>
    </row>
    <row r="1180" spans="1:44">
      <c r="A1180" s="23">
        <v>1182</v>
      </c>
      <c r="B1180" s="23">
        <v>1182</v>
      </c>
      <c r="C1180" s="23" t="s">
        <v>1743</v>
      </c>
      <c r="D1180" s="23" t="s">
        <v>816</v>
      </c>
      <c r="E1180" s="23" t="s">
        <v>816</v>
      </c>
      <c r="F1180" s="23" t="s">
        <v>1083</v>
      </c>
      <c r="G1180" s="23" t="s">
        <v>1084</v>
      </c>
      <c r="H1180" s="23" t="s">
        <v>113</v>
      </c>
      <c r="I1180" s="13">
        <v>38000</v>
      </c>
      <c r="J1180" s="13">
        <v>38000</v>
      </c>
      <c r="K1180" s="23" t="s">
        <v>119</v>
      </c>
      <c r="L1180" s="24">
        <v>3.3980000000000001</v>
      </c>
      <c r="M1180" s="37">
        <f t="shared" si="110"/>
        <v>4</v>
      </c>
      <c r="N1180" s="24">
        <v>9.7000000000000003E-2</v>
      </c>
      <c r="O1180" s="13">
        <v>3</v>
      </c>
      <c r="P1180" s="36">
        <f t="shared" si="111"/>
        <v>9.7000000000000003E-2</v>
      </c>
      <c r="Q1180" s="38">
        <f t="shared" si="112"/>
        <v>4.2</v>
      </c>
      <c r="R1180" s="37">
        <f t="shared" si="113"/>
        <v>4.2</v>
      </c>
      <c r="S1180" s="39">
        <f>IF(AND(I1180=38000,R1180&lt;=4.5,M1180&gt;8),'[1]Pricing Schedule'!$F$8+('[1]Pricing Schedule'!$F$9*M1180),
IF(AND(I1180=38000,R1180&lt;=4.5,M1180&lt;=8),'[1]Pricing Schedule'!$F$34+('[1]Pricing Schedule'!$F$36*M1180),
IF(AND(I1180=38000,R1180&gt;4.5,R1180&lt;=9,M1180&gt;8),'[1]Pricing Schedule'!$F$17+('[1]Pricing Schedule'!$F$18*M1180),
IF(AND(I1180=38000,R1180&gt;4.5,R1180&lt;=9,M1180&lt;=8),'[1]Pricing Schedule'!$F$34+('[1]Pricing Schedule'!$F$36*M1180),
IF(AND(I1180=38000,R1180&gt;9,R1180&lt;=12.8,M1180&gt;8),'[1]Pricing Schedule'!$F$26+('[1]Pricing Schedule'!$F$27*M1180),
IF(AND(I1180=38000,R1180&gt;9,R1180&lt;=12.8,M1180&lt;=8),'[1]Pricing Schedule'!$F$34+('[1]Pricing Schedule'!$F$36*M1180),
IF(AND(I1180=38000,R1180&gt;12.8,R1180&lt;=22.8),'[1]Pricing Schedule'!$F$34+('[1]Pricing Schedule'!$F$36*M1180),
IF(AND(I1180=38000,R1180&gt;22.8,R1180&lt;=30.2),'[1]Pricing Schedule'!$F$43+('[1]Pricing Schedule'!$F$45*M1180),
IF(AND(I1180=38000,R1180&gt;30.2,R1180&lt;=45.9),'[1]Pricing Schedule'!$F$52+('[1]Pricing Schedule'!$F$54*M1180),
IF(AND(I1180=38000,R1180&gt;45.9,R1180&lt;=123.4),'[1]Pricing Schedule'!$F$96+('[1]Pricing Schedule'!$F$97*M1180),
IF(AND(I1180=38000,R1180&gt;123.4,R1180&lt;=168.2,M1180&lt;=10),'[1]Pricing Schedule'!$F$103+('[1]Pricing Schedule'!$F$105*M1180),
IF(AND(I1180=38000,R1180&gt;123.4,R1180&lt;=168.2,M1180&gt;10),'[1]Pricing Schedule'!$F$111+('[1]Pricing Schedule'!$F$113*M1180),
IF(AND(I1180=38000,R1180&gt;157.4,R1180&lt;=336.4,M1180&lt;=10),('[1]Pricing Schedule'!$F$103+('[1]Pricing Schedule'!$F$105*M1180))*2,
IF(AND(I1180=38000,R1180&gt;157.4,R1180&lt;=336.4,M1180&gt;10),('[1]Pricing Schedule'!$F$111+('[1]Pricing Schedule'!$F$113*M1180))*2,
IF(AND(I1180=38000,R1180&gt;314.8,R1180&lt;=504.6,M1180&lt;=10),('[1]Pricing Schedule'!$F$103+('[1]Pricing Schedule'!$F$105*M1180))*3,
IF(AND(I1180=38000,R1180&gt;314.8,R1180&lt;=504.6,M1180&gt;10),('[1]Pricing Schedule'!$F$111+('[1]Pricing Schedule'!$F$113*M1180))*3,
IF(AND(I1180=38000,R1180&gt;472.2,R1180&lt;=672.8,M1180&lt;=10),('[1]Pricing Schedule'!$F$103+('[1]Pricing Schedule'!$F$105*M1180))*4,
IF(AND(I1180=38000,R1180&gt;472.2,R1180&lt;=672.8,M1180&gt;10),('[1]Pricing Schedule'!$F$111+('[1]Pricing Schedule'!$F$113*M1180))*4,
IF(AND(I1180=110000,R1180&lt;=12.8,M1180&gt;2),'[1]Pricing Schedule'!$F$62+('[1]Pricing Schedule'!$F$63*M1180),
IF(AND(I1180=110000,R1180&lt;=12.8,M1180&lt;=2),'[1]Pricing Schedule'!$F$96+('[1]Pricing Schedule'!$F$97*M1180),
IF(AND(I1180=110000,R1180&gt;12.8,R1180&lt;=22.8,M1180&gt;3),'[1]Pricing Schedule'!$F$71+('[1]Pricing Schedule'!$F$72*M1180),
IF(AND(I1180=110000,R1180&gt;12.8,R1180&lt;=22.8,M1180&lt;=3),'[1]Pricing Schedule'!$F$96+('[1]Pricing Schedule'!$F$97*M1180),
IF(AND(I1180=110000,R1180&gt;22.8,R1180&lt;=30.2),'[1]Pricing Schedule'!$F$80+('[1]Pricing Schedule'!$F$81*M1180),
IF(AND(I1180=110000,R1180&gt;30.2,R1180&lt;=45.9),'[1]Pricing Schedule'!$F$89+('[1]Pricing Schedule'!$F$90*M1180),
IF(AND(I1180=110000,R1180&gt;45.9,R1180&lt;=123.4),'[1]Pricing Schedule'!$F$96+('[1]Pricing Schedule'!$F$97*M1180),
IF(AND(I1180=110000,R1180&gt;123.4,R1180&lt;=168.2,M1180&lt;=10),'[1]Pricing Schedule'!$F$103+('[1]Pricing Schedule'!$F$105*M1180),
IF(AND(I1180=110000,R1180&gt;123.4,R1180&lt;=168.2,M1180&gt;10),'[1]Pricing Schedule'!$F$111+('[1]Pricing Schedule'!$F$113*M1180),
IF(AND(I1180=110000,R1180&gt;168.2,R1180&lt;=336.4,M1180&lt;=10),('[1]Pricing Schedule'!$F$103+('[1]Pricing Schedule'!$F$105*M1180))*2,
IF(AND(I1180=110000,R1180&gt;168.2,R1180&lt;=336.4,M1180&gt;10),('[1]Pricing Schedule'!$F$111+('[1]Pricing Schedule'!$F$113*M1180))*2,
IF(AND(I1180=110000,R1180&gt;336.4,R1180&lt;=504.6,M1180&lt;=10),('[1]Pricing Schedule'!$F$103+('[1]Pricing Schedule'!$F$105*M1180))*3,
IF(AND(I1180=110000,R1180&gt;336.4,R1180&lt;=504.6,M1180&gt;10),('[1]Pricing Schedule'!$F$111+('[1]Pricing Schedule'!$F$113*M1180))*3,
IF(AND(I1180=110000,R1180&gt;504.6,R1180&lt;=672.8,M1180&lt;=10),('[1]Pricing Schedule'!$F$103+('[1]Pricing Schedule'!$F$105*M1180))*4,
IF(AND(I1180=110000,R1180&gt;504.6,R1180&lt;=672.8,M1180&gt;10),('[1]Pricing Schedule'!$F$111+('[1]Pricing Schedule'!$F$113*M1180))*4,
IF(AND(I1180=110000,R1180&gt;672.8,R1180&lt;=841,M1180&lt;=10),('[1]Pricing Schedule'!$F$103+('[1]Pricing Schedule'!$F$105*M1180))*5,
IF(AND(I1180=110000,R1180&gt;672.8,R1180&lt;=841,M1180&gt;10),('[1]Pricing Schedule'!$F$111+('[1]Pricing Schedule'!$F$113*M1180))*5,
IF(AND(I1180=110000,R1180&gt;672.8,R1180&lt;=841,M1180&lt;=10),('[1]Pricing Schedule'!$F$103+('[1]Pricing Schedule'!$F$105*M1180))*5,
IF(AND(I1180=110000,R1180&gt;672.8,R1180&lt;=841,M1180&gt;10),('[1]Pricing Schedule'!$F$111+('[1]Pricing Schedule'!$F$113*M1180))*5,
IF(AND(I1180=110000,R1180&gt;1345.6,R1180&lt;=1513.8,M1180&lt;=10),('[1]Pricing Schedule'!$F$103+('[1]Pricing Schedule'!$F$105*M1180))*9,
IF(AND(I1180=110000,R1180&gt;1345.6,R1180&lt;=1513.8,M1180&gt;10),('[1]Pricing Schedule'!$F$111+('[1]Pricing Schedule'!$F$113*M1180))*9,
9999999999)))))))))))))))))))))))))))))))))))))))</f>
        <v>628870</v>
      </c>
      <c r="T1180" s="21">
        <f>IF(AND(I1180=38000,R1180&lt;=4.5,M1180&gt;8),'[1]Pricing Schedule'!$J$9,
IF(AND(I1180=38000,R1180&lt;=4.5,M1180&lt;=8),'[1]Pricing Schedule'!$J$36,
IF(AND(I1180=38000,R1180&gt;4.5,R1180&lt;=9,M1180&gt;8),'[1]Pricing Schedule'!$J$18,
IF(AND(I1180=38000,R1180&gt;4.5,R1180&lt;=9,M1180&lt;=8),'[1]Pricing Schedule'!$J$36,
IF(AND(I1180=38000,R1180&gt;9,R1180&lt;=12.8,M1180&gt;8),'[1]Pricing Schedule'!$J$27,
IF(AND(I1180=38000,R1180&gt;9,R1180&lt;=12.8,M1180&lt;=8),'[1]Pricing Schedule'!$J$36,
IF(AND(I1180=38000,R1180&gt;12.8,R1180&lt;=22.8),'[1]Pricing Schedule'!$J$36,
IF(AND(I1180=38000,R1180&gt;22.8,R1180&lt;=30.2),'[1]Pricing Schedule'!$J$45,
IF(AND(I1180=38000,R1180&gt;30.2,R1180&lt;=45.9),'[1]Pricing Schedule'!$J$54,
IF(AND(I1180=38000,R1180&gt;45.9,R1180&lt;=123.4),'[1]Pricing Schedule'!$J$97,
IF(AND(I1180=38000,R1180&gt;123.4,R1180&lt;=168.2,M1180&lt;=10),'[1]Pricing Schedule'!$J$105,
IF(AND(I1180=38000,R1180&gt;123.4,R1180&lt;=168.2,M1180&gt;10),'[1]Pricing Schedule'!$J$113,
IF(AND(I1180=38000,R1180&gt;168.2,R1180&lt;=336.4,M1180&lt;=10),('[1]Pricing Schedule'!$J$105),
IF(AND(I1180=38000,R1180&gt;168.2,R1180&lt;=336.4,M1180&gt;10),('[1]Pricing Schedule'!$J$113),
IF(AND(I1180=38000,R1180&gt;336.4,R1180&lt;=504.6,M1180&lt;=10),('[1]Pricing Schedule'!$J$105),
IF(AND(I1180=38000,R1180&gt;336.4,R1180&lt;=504.6,M1180&gt;10),('[1]Pricing Schedule'!$J$113),
IF(AND(I1180=38000,R1180&gt;504.6,R1180&lt;=672.8,M1180&lt;=10),('[1]Pricing Schedule'!$J$105),
IF(AND(I1180=38000,R1180&gt;504.6,R1180&lt;=672.8,M1180&gt;10),('[1]Pricing Schedule'!$J$113),
IF(AND(I1180=110000,R1180&lt;=12.8,M1180&gt;2),'[1]Pricing Schedule'!$J$63,
IF(AND(I1180=110000,R1180&lt;=12.8,M1180&lt;=2),'[1]Pricing Schedule'!$J$97,
IF(AND(I1180=110000,R1180&gt;12.8,R1180&lt;=22.8,M1180&gt;3),'[1]Pricing Schedule'!$J$72,
IF(AND(I1180=110000,R1180&gt;12.8,R1180&lt;=22.8,M1180&lt;=3),'[1]Pricing Schedule'!$J$97,
IF(AND(I1180=110000,R1180&gt;22.8,R1180&lt;=30.2),'[1]Pricing Schedule'!$J$81,
IF(AND(I1180=110000,R1180&gt;30.2,R1180&lt;=45.9),'[1]Pricing Schedule'!$J$90,
IF(AND(I1180=110000,R1180&gt;45.9,R1180&lt;=123.4),'[1]Pricing Schedule'!$J$97,
IF(AND(I1180=110000,R1180&gt;123.4,R1180&lt;=168.2,M1180&lt;=10),'[1]Pricing Schedule'!$J$105,
IF(AND(I1180=110000,R1180&gt;123.4,R1180&lt;=168.2,M1180&gt;10),'[1]Pricing Schedule'!$J$113,
IF(AND(I1180=110000,R1180&gt;168.2,R1180&lt;=336.2,M1180&lt;=10),('[1]Pricing Schedule'!$J$105),
IF(AND(I1180=110000,R1180&gt;168.2,R1180&lt;=336.2,M1180&gt;10),('[1]Pricing Schedule'!$J$113),
IF(AND(I1180=110000,R1180&gt;336.4,R1180&lt;=504.6,M1180&lt;=10),('[1]Pricing Schedule'!$J$105),
IF(AND(I1180=110000,R1180&gt;336.4,R1180&lt;=504.6,M1180&gt;10),('[1]Pricing Schedule'!$J$113),
IF(AND(I1180=110000,R1180&gt;504.6,R1180&lt;=672.8,M1180&lt;=10),('[1]Pricing Schedule'!$J$105),
IF(AND(I1180=110000,R1180&gt;504.6,R1180&lt;=672.8,M1180&gt;10),('[1]Pricing Schedule'!$J$113),
IF(AND(I1180=110000,R1180&gt;672.8,R1180&lt;=841,M1180&lt;=10),('[1]Pricing Schedule'!$J$105),
IF(AND(I1180=110000,R1180&gt;672.8,R1180&lt;=841,M1180&gt;10),('[1]Pricing Schedule'!$J$113),
IF(AND(I1180=110000,R1180&gt;1682,R1180&lt;=1850.2,M1180&lt;=10),('[1]Pricing Schedule'!$J$105),
IF(AND(I1180=110000,R1180&gt;1682,R1180&lt;=1850.2,M1180&gt;10),('[1]Pricing Schedule'!$J$113),
IF(AND(I1180=110000,R1180&gt;2018.4,R1180&lt;=2186.6,M1180&lt;=10),('[1]Pricing Schedule'!$J$105),
IF(AND(I1180=110000,R1180&gt;2018.4,R1180&lt;=2186.6,M1180&gt;10),('[1]Pricing Schedule'!$J$113),999999999)))))))))))))))))))))))))))))))))))))))</f>
        <v>4</v>
      </c>
      <c r="U1180" s="40">
        <f t="shared" si="114"/>
        <v>149730.95238095237</v>
      </c>
      <c r="V1180" s="41">
        <f t="shared" si="115"/>
        <v>6.6786458250512828</v>
      </c>
      <c r="Y1180" s="23">
        <v>105</v>
      </c>
      <c r="Z1180" s="23">
        <v>84</v>
      </c>
      <c r="AD1180" s="13"/>
      <c r="AE1180" s="13"/>
      <c r="AF1180" s="13"/>
      <c r="AR1180" s="35"/>
    </row>
    <row r="1181" spans="1:44">
      <c r="A1181" s="23">
        <v>1183</v>
      </c>
      <c r="B1181" s="23">
        <v>1183</v>
      </c>
      <c r="C1181" s="23" t="s">
        <v>1744</v>
      </c>
      <c r="D1181" s="23" t="s">
        <v>1745</v>
      </c>
      <c r="E1181" s="23" t="s">
        <v>816</v>
      </c>
      <c r="F1181" s="23" t="s">
        <v>1746</v>
      </c>
      <c r="G1181" s="23" t="s">
        <v>1747</v>
      </c>
      <c r="H1181" s="23" t="s">
        <v>113</v>
      </c>
      <c r="I1181" s="13">
        <v>38000</v>
      </c>
      <c r="J1181" s="13">
        <v>38000</v>
      </c>
      <c r="K1181" s="23" t="s">
        <v>119</v>
      </c>
      <c r="L1181" s="24">
        <v>2.3159999999999998</v>
      </c>
      <c r="M1181" s="37">
        <f t="shared" si="110"/>
        <v>3</v>
      </c>
      <c r="N1181" s="24">
        <v>0.121</v>
      </c>
      <c r="O1181" s="13">
        <v>3</v>
      </c>
      <c r="P1181" s="36">
        <f t="shared" si="111"/>
        <v>0.121</v>
      </c>
      <c r="Q1181" s="38">
        <f t="shared" si="112"/>
        <v>4.2</v>
      </c>
      <c r="R1181" s="37">
        <f t="shared" si="113"/>
        <v>4.2</v>
      </c>
      <c r="S1181" s="39">
        <f>IF(AND(I1181=38000,R1181&lt;=4.5,M1181&gt;8),'[1]Pricing Schedule'!$F$8+('[1]Pricing Schedule'!$F$9*M1181),
IF(AND(I1181=38000,R1181&lt;=4.5,M1181&lt;=8),'[1]Pricing Schedule'!$F$34+('[1]Pricing Schedule'!$F$36*M1181),
IF(AND(I1181=38000,R1181&gt;4.5,R1181&lt;=9,M1181&gt;8),'[1]Pricing Schedule'!$F$17+('[1]Pricing Schedule'!$F$18*M1181),
IF(AND(I1181=38000,R1181&gt;4.5,R1181&lt;=9,M1181&lt;=8),'[1]Pricing Schedule'!$F$34+('[1]Pricing Schedule'!$F$36*M1181),
IF(AND(I1181=38000,R1181&gt;9,R1181&lt;=12.8,M1181&gt;8),'[1]Pricing Schedule'!$F$26+('[1]Pricing Schedule'!$F$27*M1181),
IF(AND(I1181=38000,R1181&gt;9,R1181&lt;=12.8,M1181&lt;=8),'[1]Pricing Schedule'!$F$34+('[1]Pricing Schedule'!$F$36*M1181),
IF(AND(I1181=38000,R1181&gt;12.8,R1181&lt;=22.8),'[1]Pricing Schedule'!$F$34+('[1]Pricing Schedule'!$F$36*M1181),
IF(AND(I1181=38000,R1181&gt;22.8,R1181&lt;=30.2),'[1]Pricing Schedule'!$F$43+('[1]Pricing Schedule'!$F$45*M1181),
IF(AND(I1181=38000,R1181&gt;30.2,R1181&lt;=45.9),'[1]Pricing Schedule'!$F$52+('[1]Pricing Schedule'!$F$54*M1181),
IF(AND(I1181=38000,R1181&gt;45.9,R1181&lt;=123.4),'[1]Pricing Schedule'!$F$96+('[1]Pricing Schedule'!$F$97*M1181),
IF(AND(I1181=38000,R1181&gt;123.4,R1181&lt;=168.2,M1181&lt;=10),'[1]Pricing Schedule'!$F$103+('[1]Pricing Schedule'!$F$105*M1181),
IF(AND(I1181=38000,R1181&gt;123.4,R1181&lt;=168.2,M1181&gt;10),'[1]Pricing Schedule'!$F$111+('[1]Pricing Schedule'!$F$113*M1181),
IF(AND(I1181=38000,R1181&gt;157.4,R1181&lt;=336.4,M1181&lt;=10),('[1]Pricing Schedule'!$F$103+('[1]Pricing Schedule'!$F$105*M1181))*2,
IF(AND(I1181=38000,R1181&gt;157.4,R1181&lt;=336.4,M1181&gt;10),('[1]Pricing Schedule'!$F$111+('[1]Pricing Schedule'!$F$113*M1181))*2,
IF(AND(I1181=38000,R1181&gt;314.8,R1181&lt;=504.6,M1181&lt;=10),('[1]Pricing Schedule'!$F$103+('[1]Pricing Schedule'!$F$105*M1181))*3,
IF(AND(I1181=38000,R1181&gt;314.8,R1181&lt;=504.6,M1181&gt;10),('[1]Pricing Schedule'!$F$111+('[1]Pricing Schedule'!$F$113*M1181))*3,
IF(AND(I1181=38000,R1181&gt;472.2,R1181&lt;=672.8,M1181&lt;=10),('[1]Pricing Schedule'!$F$103+('[1]Pricing Schedule'!$F$105*M1181))*4,
IF(AND(I1181=38000,R1181&gt;472.2,R1181&lt;=672.8,M1181&gt;10),('[1]Pricing Schedule'!$F$111+('[1]Pricing Schedule'!$F$113*M1181))*4,
IF(AND(I1181=110000,R1181&lt;=12.8,M1181&gt;2),'[1]Pricing Schedule'!$F$62+('[1]Pricing Schedule'!$F$63*M1181),
IF(AND(I1181=110000,R1181&lt;=12.8,M1181&lt;=2),'[1]Pricing Schedule'!$F$96+('[1]Pricing Schedule'!$F$97*M1181),
IF(AND(I1181=110000,R1181&gt;12.8,R1181&lt;=22.8,M1181&gt;3),'[1]Pricing Schedule'!$F$71+('[1]Pricing Schedule'!$F$72*M1181),
IF(AND(I1181=110000,R1181&gt;12.8,R1181&lt;=22.8,M1181&lt;=3),'[1]Pricing Schedule'!$F$96+('[1]Pricing Schedule'!$F$97*M1181),
IF(AND(I1181=110000,R1181&gt;22.8,R1181&lt;=30.2),'[1]Pricing Schedule'!$F$80+('[1]Pricing Schedule'!$F$81*M1181),
IF(AND(I1181=110000,R1181&gt;30.2,R1181&lt;=45.9),'[1]Pricing Schedule'!$F$89+('[1]Pricing Schedule'!$F$90*M1181),
IF(AND(I1181=110000,R1181&gt;45.9,R1181&lt;=123.4),'[1]Pricing Schedule'!$F$96+('[1]Pricing Schedule'!$F$97*M1181),
IF(AND(I1181=110000,R1181&gt;123.4,R1181&lt;=168.2,M1181&lt;=10),'[1]Pricing Schedule'!$F$103+('[1]Pricing Schedule'!$F$105*M1181),
IF(AND(I1181=110000,R1181&gt;123.4,R1181&lt;=168.2,M1181&gt;10),'[1]Pricing Schedule'!$F$111+('[1]Pricing Schedule'!$F$113*M1181),
IF(AND(I1181=110000,R1181&gt;168.2,R1181&lt;=336.4,M1181&lt;=10),('[1]Pricing Schedule'!$F$103+('[1]Pricing Schedule'!$F$105*M1181))*2,
IF(AND(I1181=110000,R1181&gt;168.2,R1181&lt;=336.4,M1181&gt;10),('[1]Pricing Schedule'!$F$111+('[1]Pricing Schedule'!$F$113*M1181))*2,
IF(AND(I1181=110000,R1181&gt;336.4,R1181&lt;=504.6,M1181&lt;=10),('[1]Pricing Schedule'!$F$103+('[1]Pricing Schedule'!$F$105*M1181))*3,
IF(AND(I1181=110000,R1181&gt;336.4,R1181&lt;=504.6,M1181&gt;10),('[1]Pricing Schedule'!$F$111+('[1]Pricing Schedule'!$F$113*M1181))*3,
IF(AND(I1181=110000,R1181&gt;504.6,R1181&lt;=672.8,M1181&lt;=10),('[1]Pricing Schedule'!$F$103+('[1]Pricing Schedule'!$F$105*M1181))*4,
IF(AND(I1181=110000,R1181&gt;504.6,R1181&lt;=672.8,M1181&gt;10),('[1]Pricing Schedule'!$F$111+('[1]Pricing Schedule'!$F$113*M1181))*4,
IF(AND(I1181=110000,R1181&gt;672.8,R1181&lt;=841,M1181&lt;=10),('[1]Pricing Schedule'!$F$103+('[1]Pricing Schedule'!$F$105*M1181))*5,
IF(AND(I1181=110000,R1181&gt;672.8,R1181&lt;=841,M1181&gt;10),('[1]Pricing Schedule'!$F$111+('[1]Pricing Schedule'!$F$113*M1181))*5,
IF(AND(I1181=110000,R1181&gt;672.8,R1181&lt;=841,M1181&lt;=10),('[1]Pricing Schedule'!$F$103+('[1]Pricing Schedule'!$F$105*M1181))*5,
IF(AND(I1181=110000,R1181&gt;672.8,R1181&lt;=841,M1181&gt;10),('[1]Pricing Schedule'!$F$111+('[1]Pricing Schedule'!$F$113*M1181))*5,
IF(AND(I1181=110000,R1181&gt;1345.6,R1181&lt;=1513.8,M1181&lt;=10),('[1]Pricing Schedule'!$F$103+('[1]Pricing Schedule'!$F$105*M1181))*9,
IF(AND(I1181=110000,R1181&gt;1345.6,R1181&lt;=1513.8,M1181&gt;10),('[1]Pricing Schedule'!$F$111+('[1]Pricing Schedule'!$F$113*M1181))*9,
9999999999)))))))))))))))))))))))))))))))))))))))</f>
        <v>558600</v>
      </c>
      <c r="T1181" s="21">
        <f>IF(AND(I1181=38000,R1181&lt;=4.5,M1181&gt;8),'[1]Pricing Schedule'!$J$9,
IF(AND(I1181=38000,R1181&lt;=4.5,M1181&lt;=8),'[1]Pricing Schedule'!$J$36,
IF(AND(I1181=38000,R1181&gt;4.5,R1181&lt;=9,M1181&gt;8),'[1]Pricing Schedule'!$J$18,
IF(AND(I1181=38000,R1181&gt;4.5,R1181&lt;=9,M1181&lt;=8),'[1]Pricing Schedule'!$J$36,
IF(AND(I1181=38000,R1181&gt;9,R1181&lt;=12.8,M1181&gt;8),'[1]Pricing Schedule'!$J$27,
IF(AND(I1181=38000,R1181&gt;9,R1181&lt;=12.8,M1181&lt;=8),'[1]Pricing Schedule'!$J$36,
IF(AND(I1181=38000,R1181&gt;12.8,R1181&lt;=22.8),'[1]Pricing Schedule'!$J$36,
IF(AND(I1181=38000,R1181&gt;22.8,R1181&lt;=30.2),'[1]Pricing Schedule'!$J$45,
IF(AND(I1181=38000,R1181&gt;30.2,R1181&lt;=45.9),'[1]Pricing Schedule'!$J$54,
IF(AND(I1181=38000,R1181&gt;45.9,R1181&lt;=123.4),'[1]Pricing Schedule'!$J$97,
IF(AND(I1181=38000,R1181&gt;123.4,R1181&lt;=168.2,M1181&lt;=10),'[1]Pricing Schedule'!$J$105,
IF(AND(I1181=38000,R1181&gt;123.4,R1181&lt;=168.2,M1181&gt;10),'[1]Pricing Schedule'!$J$113,
IF(AND(I1181=38000,R1181&gt;168.2,R1181&lt;=336.4,M1181&lt;=10),('[1]Pricing Schedule'!$J$105),
IF(AND(I1181=38000,R1181&gt;168.2,R1181&lt;=336.4,M1181&gt;10),('[1]Pricing Schedule'!$J$113),
IF(AND(I1181=38000,R1181&gt;336.4,R1181&lt;=504.6,M1181&lt;=10),('[1]Pricing Schedule'!$J$105),
IF(AND(I1181=38000,R1181&gt;336.4,R1181&lt;=504.6,M1181&gt;10),('[1]Pricing Schedule'!$J$113),
IF(AND(I1181=38000,R1181&gt;504.6,R1181&lt;=672.8,M1181&lt;=10),('[1]Pricing Schedule'!$J$105),
IF(AND(I1181=38000,R1181&gt;504.6,R1181&lt;=672.8,M1181&gt;10),('[1]Pricing Schedule'!$J$113),
IF(AND(I1181=110000,R1181&lt;=12.8,M1181&gt;2),'[1]Pricing Schedule'!$J$63,
IF(AND(I1181=110000,R1181&lt;=12.8,M1181&lt;=2),'[1]Pricing Schedule'!$J$97,
IF(AND(I1181=110000,R1181&gt;12.8,R1181&lt;=22.8,M1181&gt;3),'[1]Pricing Schedule'!$J$72,
IF(AND(I1181=110000,R1181&gt;12.8,R1181&lt;=22.8,M1181&lt;=3),'[1]Pricing Schedule'!$J$97,
IF(AND(I1181=110000,R1181&gt;22.8,R1181&lt;=30.2),'[1]Pricing Schedule'!$J$81,
IF(AND(I1181=110000,R1181&gt;30.2,R1181&lt;=45.9),'[1]Pricing Schedule'!$J$90,
IF(AND(I1181=110000,R1181&gt;45.9,R1181&lt;=123.4),'[1]Pricing Schedule'!$J$97,
IF(AND(I1181=110000,R1181&gt;123.4,R1181&lt;=168.2,M1181&lt;=10),'[1]Pricing Schedule'!$J$105,
IF(AND(I1181=110000,R1181&gt;123.4,R1181&lt;=168.2,M1181&gt;10),'[1]Pricing Schedule'!$J$113,
IF(AND(I1181=110000,R1181&gt;168.2,R1181&lt;=336.2,M1181&lt;=10),('[1]Pricing Schedule'!$J$105),
IF(AND(I1181=110000,R1181&gt;168.2,R1181&lt;=336.2,M1181&gt;10),('[1]Pricing Schedule'!$J$113),
IF(AND(I1181=110000,R1181&gt;336.4,R1181&lt;=504.6,M1181&lt;=10),('[1]Pricing Schedule'!$J$105),
IF(AND(I1181=110000,R1181&gt;336.4,R1181&lt;=504.6,M1181&gt;10),('[1]Pricing Schedule'!$J$113),
IF(AND(I1181=110000,R1181&gt;504.6,R1181&lt;=672.8,M1181&lt;=10),('[1]Pricing Schedule'!$J$105),
IF(AND(I1181=110000,R1181&gt;504.6,R1181&lt;=672.8,M1181&gt;10),('[1]Pricing Schedule'!$J$113),
IF(AND(I1181=110000,R1181&gt;672.8,R1181&lt;=841,M1181&lt;=10),('[1]Pricing Schedule'!$J$105),
IF(AND(I1181=110000,R1181&gt;672.8,R1181&lt;=841,M1181&gt;10),('[1]Pricing Schedule'!$J$113),
IF(AND(I1181=110000,R1181&gt;1682,R1181&lt;=1850.2,M1181&lt;=10),('[1]Pricing Schedule'!$J$105),
IF(AND(I1181=110000,R1181&gt;1682,R1181&lt;=1850.2,M1181&gt;10),('[1]Pricing Schedule'!$J$113),
IF(AND(I1181=110000,R1181&gt;2018.4,R1181&lt;=2186.6,M1181&lt;=10),('[1]Pricing Schedule'!$J$105),
IF(AND(I1181=110000,R1181&gt;2018.4,R1181&lt;=2186.6,M1181&gt;10),('[1]Pricing Schedule'!$J$113),999999999)))))))))))))))))))))))))))))))))))))))</f>
        <v>4</v>
      </c>
      <c r="U1181" s="40">
        <f t="shared" si="114"/>
        <v>133000</v>
      </c>
      <c r="V1181" s="41">
        <f t="shared" si="115"/>
        <v>7.518796992481203</v>
      </c>
      <c r="Y1181" s="23">
        <v>710</v>
      </c>
      <c r="Z1181" s="23">
        <v>657</v>
      </c>
      <c r="AD1181" s="13"/>
      <c r="AE1181" s="13"/>
      <c r="AF1181" s="13"/>
      <c r="AR1181" s="35"/>
    </row>
    <row r="1182" spans="1:44">
      <c r="A1182" s="23">
        <v>1184</v>
      </c>
      <c r="B1182" s="23">
        <v>1184</v>
      </c>
      <c r="C1182" s="23" t="s">
        <v>1748</v>
      </c>
      <c r="D1182" s="23" t="s">
        <v>1745</v>
      </c>
      <c r="E1182" s="23" t="s">
        <v>1745</v>
      </c>
      <c r="F1182" s="23" t="s">
        <v>1749</v>
      </c>
      <c r="G1182" s="23" t="s">
        <v>1750</v>
      </c>
      <c r="H1182" s="23" t="s">
        <v>133</v>
      </c>
      <c r="I1182" s="13">
        <v>110000</v>
      </c>
      <c r="J1182" s="13">
        <v>110000</v>
      </c>
      <c r="K1182" s="13">
        <v>38000</v>
      </c>
      <c r="L1182" s="24">
        <v>6.1529999999999996</v>
      </c>
      <c r="M1182" s="37">
        <f t="shared" si="110"/>
        <v>7</v>
      </c>
      <c r="N1182" s="24">
        <v>0.24399999999999999</v>
      </c>
      <c r="O1182" s="13">
        <v>3</v>
      </c>
      <c r="P1182" s="36">
        <f t="shared" si="111"/>
        <v>0.24399999999999999</v>
      </c>
      <c r="Q1182" s="38">
        <f t="shared" si="112"/>
        <v>4.2</v>
      </c>
      <c r="R1182" s="37">
        <f t="shared" si="113"/>
        <v>4.2</v>
      </c>
      <c r="S1182" s="39">
        <f>IF(AND(I1182=38000,R1182&lt;=4.5,M1182&gt;8),'[1]Pricing Schedule'!$F$8+('[1]Pricing Schedule'!$F$9*M1182),
IF(AND(I1182=38000,R1182&lt;=4.5,M1182&lt;=8),'[1]Pricing Schedule'!$F$34+('[1]Pricing Schedule'!$F$36*M1182),
IF(AND(I1182=38000,R1182&gt;4.5,R1182&lt;=9,M1182&gt;8),'[1]Pricing Schedule'!$F$17+('[1]Pricing Schedule'!$F$18*M1182),
IF(AND(I1182=38000,R1182&gt;4.5,R1182&lt;=9,M1182&lt;=8),'[1]Pricing Schedule'!$F$34+('[1]Pricing Schedule'!$F$36*M1182),
IF(AND(I1182=38000,R1182&gt;9,R1182&lt;=12.8,M1182&gt;8),'[1]Pricing Schedule'!$F$26+('[1]Pricing Schedule'!$F$27*M1182),
IF(AND(I1182=38000,R1182&gt;9,R1182&lt;=12.8,M1182&lt;=8),'[1]Pricing Schedule'!$F$34+('[1]Pricing Schedule'!$F$36*M1182),
IF(AND(I1182=38000,R1182&gt;12.8,R1182&lt;=22.8),'[1]Pricing Schedule'!$F$34+('[1]Pricing Schedule'!$F$36*M1182),
IF(AND(I1182=38000,R1182&gt;22.8,R1182&lt;=30.2),'[1]Pricing Schedule'!$F$43+('[1]Pricing Schedule'!$F$45*M1182),
IF(AND(I1182=38000,R1182&gt;30.2,R1182&lt;=45.9),'[1]Pricing Schedule'!$F$52+('[1]Pricing Schedule'!$F$54*M1182),
IF(AND(I1182=38000,R1182&gt;45.9,R1182&lt;=123.4),'[1]Pricing Schedule'!$F$96+('[1]Pricing Schedule'!$F$97*M1182),
IF(AND(I1182=38000,R1182&gt;123.4,R1182&lt;=168.2,M1182&lt;=10),'[1]Pricing Schedule'!$F$103+('[1]Pricing Schedule'!$F$105*M1182),
IF(AND(I1182=38000,R1182&gt;123.4,R1182&lt;=168.2,M1182&gt;10),'[1]Pricing Schedule'!$F$111+('[1]Pricing Schedule'!$F$113*M1182),
IF(AND(I1182=38000,R1182&gt;157.4,R1182&lt;=336.4,M1182&lt;=10),('[1]Pricing Schedule'!$F$103+('[1]Pricing Schedule'!$F$105*M1182))*2,
IF(AND(I1182=38000,R1182&gt;157.4,R1182&lt;=336.4,M1182&gt;10),('[1]Pricing Schedule'!$F$111+('[1]Pricing Schedule'!$F$113*M1182))*2,
IF(AND(I1182=38000,R1182&gt;314.8,R1182&lt;=504.6,M1182&lt;=10),('[1]Pricing Schedule'!$F$103+('[1]Pricing Schedule'!$F$105*M1182))*3,
IF(AND(I1182=38000,R1182&gt;314.8,R1182&lt;=504.6,M1182&gt;10),('[1]Pricing Schedule'!$F$111+('[1]Pricing Schedule'!$F$113*M1182))*3,
IF(AND(I1182=38000,R1182&gt;472.2,R1182&lt;=672.8,M1182&lt;=10),('[1]Pricing Schedule'!$F$103+('[1]Pricing Schedule'!$F$105*M1182))*4,
IF(AND(I1182=38000,R1182&gt;472.2,R1182&lt;=672.8,M1182&gt;10),('[1]Pricing Schedule'!$F$111+('[1]Pricing Schedule'!$F$113*M1182))*4,
IF(AND(I1182=110000,R1182&lt;=12.8,M1182&gt;2),'[1]Pricing Schedule'!$F$62+('[1]Pricing Schedule'!$F$63*M1182),
IF(AND(I1182=110000,R1182&lt;=12.8,M1182&lt;=2),'[1]Pricing Schedule'!$F$96+('[1]Pricing Schedule'!$F$97*M1182),
IF(AND(I1182=110000,R1182&gt;12.8,R1182&lt;=22.8,M1182&gt;3),'[1]Pricing Schedule'!$F$71+('[1]Pricing Schedule'!$F$72*M1182),
IF(AND(I1182=110000,R1182&gt;12.8,R1182&lt;=22.8,M1182&lt;=3),'[1]Pricing Schedule'!$F$96+('[1]Pricing Schedule'!$F$97*M1182),
IF(AND(I1182=110000,R1182&gt;22.8,R1182&lt;=30.2),'[1]Pricing Schedule'!$F$80+('[1]Pricing Schedule'!$F$81*M1182),
IF(AND(I1182=110000,R1182&gt;30.2,R1182&lt;=45.9),'[1]Pricing Schedule'!$F$89+('[1]Pricing Schedule'!$F$90*M1182),
IF(AND(I1182=110000,R1182&gt;45.9,R1182&lt;=123.4),'[1]Pricing Schedule'!$F$96+('[1]Pricing Schedule'!$F$97*M1182),
IF(AND(I1182=110000,R1182&gt;123.4,R1182&lt;=168.2,M1182&lt;=10),'[1]Pricing Schedule'!$F$103+('[1]Pricing Schedule'!$F$105*M1182),
IF(AND(I1182=110000,R1182&gt;123.4,R1182&lt;=168.2,M1182&gt;10),'[1]Pricing Schedule'!$F$111+('[1]Pricing Schedule'!$F$113*M1182),
IF(AND(I1182=110000,R1182&gt;168.2,R1182&lt;=336.4,M1182&lt;=10),('[1]Pricing Schedule'!$F$103+('[1]Pricing Schedule'!$F$105*M1182))*2,
IF(AND(I1182=110000,R1182&gt;168.2,R1182&lt;=336.4,M1182&gt;10),('[1]Pricing Schedule'!$F$111+('[1]Pricing Schedule'!$F$113*M1182))*2,
IF(AND(I1182=110000,R1182&gt;336.4,R1182&lt;=504.6,M1182&lt;=10),('[1]Pricing Schedule'!$F$103+('[1]Pricing Schedule'!$F$105*M1182))*3,
IF(AND(I1182=110000,R1182&gt;336.4,R1182&lt;=504.6,M1182&gt;10),('[1]Pricing Schedule'!$F$111+('[1]Pricing Schedule'!$F$113*M1182))*3,
IF(AND(I1182=110000,R1182&gt;504.6,R1182&lt;=672.8,M1182&lt;=10),('[1]Pricing Schedule'!$F$103+('[1]Pricing Schedule'!$F$105*M1182))*4,
IF(AND(I1182=110000,R1182&gt;504.6,R1182&lt;=672.8,M1182&gt;10),('[1]Pricing Schedule'!$F$111+('[1]Pricing Schedule'!$F$113*M1182))*4,
IF(AND(I1182=110000,R1182&gt;672.8,R1182&lt;=841,M1182&lt;=10),('[1]Pricing Schedule'!$F$103+('[1]Pricing Schedule'!$F$105*M1182))*5,
IF(AND(I1182=110000,R1182&gt;672.8,R1182&lt;=841,M1182&gt;10),('[1]Pricing Schedule'!$F$111+('[1]Pricing Schedule'!$F$113*M1182))*5,
IF(AND(I1182=110000,R1182&gt;672.8,R1182&lt;=841,M1182&lt;=10),('[1]Pricing Schedule'!$F$103+('[1]Pricing Schedule'!$F$105*M1182))*5,
IF(AND(I1182=110000,R1182&gt;672.8,R1182&lt;=841,M1182&gt;10),('[1]Pricing Schedule'!$F$111+('[1]Pricing Schedule'!$F$113*M1182))*5,
IF(AND(I1182=110000,R1182&gt;1345.6,R1182&lt;=1513.8,M1182&lt;=10),('[1]Pricing Schedule'!$F$103+('[1]Pricing Schedule'!$F$105*M1182))*9,
IF(AND(I1182=110000,R1182&gt;1345.6,R1182&lt;=1513.8,M1182&gt;10),('[1]Pricing Schedule'!$F$111+('[1]Pricing Schedule'!$F$113*M1182))*9,
9999999999)))))))))))))))))))))))))))))))))))))))</f>
        <v>1785370</v>
      </c>
      <c r="T1182" s="21">
        <f>IF(AND(I1182=38000,R1182&lt;=4.5,M1182&gt;8),'[1]Pricing Schedule'!$J$9,
IF(AND(I1182=38000,R1182&lt;=4.5,M1182&lt;=8),'[1]Pricing Schedule'!$J$36,
IF(AND(I1182=38000,R1182&gt;4.5,R1182&lt;=9,M1182&gt;8),'[1]Pricing Schedule'!$J$18,
IF(AND(I1182=38000,R1182&gt;4.5,R1182&lt;=9,M1182&lt;=8),'[1]Pricing Schedule'!$J$36,
IF(AND(I1182=38000,R1182&gt;9,R1182&lt;=12.8,M1182&gt;8),'[1]Pricing Schedule'!$J$27,
IF(AND(I1182=38000,R1182&gt;9,R1182&lt;=12.8,M1182&lt;=8),'[1]Pricing Schedule'!$J$36,
IF(AND(I1182=38000,R1182&gt;12.8,R1182&lt;=22.8),'[1]Pricing Schedule'!$J$36,
IF(AND(I1182=38000,R1182&gt;22.8,R1182&lt;=30.2),'[1]Pricing Schedule'!$J$45,
IF(AND(I1182=38000,R1182&gt;30.2,R1182&lt;=45.9),'[1]Pricing Schedule'!$J$54,
IF(AND(I1182=38000,R1182&gt;45.9,R1182&lt;=123.4),'[1]Pricing Schedule'!$J$97,
IF(AND(I1182=38000,R1182&gt;123.4,R1182&lt;=168.2,M1182&lt;=10),'[1]Pricing Schedule'!$J$105,
IF(AND(I1182=38000,R1182&gt;123.4,R1182&lt;=168.2,M1182&gt;10),'[1]Pricing Schedule'!$J$113,
IF(AND(I1182=38000,R1182&gt;168.2,R1182&lt;=336.4,M1182&lt;=10),('[1]Pricing Schedule'!$J$105),
IF(AND(I1182=38000,R1182&gt;168.2,R1182&lt;=336.4,M1182&gt;10),('[1]Pricing Schedule'!$J$113),
IF(AND(I1182=38000,R1182&gt;336.4,R1182&lt;=504.6,M1182&lt;=10),('[1]Pricing Schedule'!$J$105),
IF(AND(I1182=38000,R1182&gt;336.4,R1182&lt;=504.6,M1182&gt;10),('[1]Pricing Schedule'!$J$113),
IF(AND(I1182=38000,R1182&gt;504.6,R1182&lt;=672.8,M1182&lt;=10),('[1]Pricing Schedule'!$J$105),
IF(AND(I1182=38000,R1182&gt;504.6,R1182&lt;=672.8,M1182&gt;10),('[1]Pricing Schedule'!$J$113),
IF(AND(I1182=110000,R1182&lt;=12.8,M1182&gt;2),'[1]Pricing Schedule'!$J$63,
IF(AND(I1182=110000,R1182&lt;=12.8,M1182&lt;=2),'[1]Pricing Schedule'!$J$97,
IF(AND(I1182=110000,R1182&gt;12.8,R1182&lt;=22.8,M1182&gt;3),'[1]Pricing Schedule'!$J$72,
IF(AND(I1182=110000,R1182&gt;12.8,R1182&lt;=22.8,M1182&lt;=3),'[1]Pricing Schedule'!$J$97,
IF(AND(I1182=110000,R1182&gt;22.8,R1182&lt;=30.2),'[1]Pricing Schedule'!$J$81,
IF(AND(I1182=110000,R1182&gt;30.2,R1182&lt;=45.9),'[1]Pricing Schedule'!$J$90,
IF(AND(I1182=110000,R1182&gt;45.9,R1182&lt;=123.4),'[1]Pricing Schedule'!$J$97,
IF(AND(I1182=110000,R1182&gt;123.4,R1182&lt;=168.2,M1182&lt;=10),'[1]Pricing Schedule'!$J$105,
IF(AND(I1182=110000,R1182&gt;123.4,R1182&lt;=168.2,M1182&gt;10),'[1]Pricing Schedule'!$J$113,
IF(AND(I1182=110000,R1182&gt;168.2,R1182&lt;=336.2,M1182&lt;=10),('[1]Pricing Schedule'!$J$105),
IF(AND(I1182=110000,R1182&gt;168.2,R1182&lt;=336.2,M1182&gt;10),('[1]Pricing Schedule'!$J$113),
IF(AND(I1182=110000,R1182&gt;336.4,R1182&lt;=504.6,M1182&lt;=10),('[1]Pricing Schedule'!$J$105),
IF(AND(I1182=110000,R1182&gt;336.4,R1182&lt;=504.6,M1182&gt;10),('[1]Pricing Schedule'!$J$113),
IF(AND(I1182=110000,R1182&gt;504.6,R1182&lt;=672.8,M1182&lt;=10),('[1]Pricing Schedule'!$J$105),
IF(AND(I1182=110000,R1182&gt;504.6,R1182&lt;=672.8,M1182&gt;10),('[1]Pricing Schedule'!$J$113),
IF(AND(I1182=110000,R1182&gt;672.8,R1182&lt;=841,M1182&lt;=10),('[1]Pricing Schedule'!$J$105),
IF(AND(I1182=110000,R1182&gt;672.8,R1182&lt;=841,M1182&gt;10),('[1]Pricing Schedule'!$J$113),
IF(AND(I1182=110000,R1182&gt;1682,R1182&lt;=1850.2,M1182&lt;=10),('[1]Pricing Schedule'!$J$105),
IF(AND(I1182=110000,R1182&gt;1682,R1182&lt;=1850.2,M1182&gt;10),('[1]Pricing Schedule'!$J$113),
IF(AND(I1182=110000,R1182&gt;2018.4,R1182&lt;=2186.6,M1182&lt;=10),('[1]Pricing Schedule'!$J$105),
IF(AND(I1182=110000,R1182&gt;2018.4,R1182&lt;=2186.6,M1182&gt;10),('[1]Pricing Schedule'!$J$113),999999999)))))))))))))))))))))))))))))))))))))))</f>
        <v>7</v>
      </c>
      <c r="U1182" s="40">
        <f t="shared" si="114"/>
        <v>425088.09523809521</v>
      </c>
      <c r="V1182" s="41">
        <f t="shared" si="115"/>
        <v>2.3524535530450272</v>
      </c>
      <c r="Y1182" s="23">
        <v>133</v>
      </c>
      <c r="Z1182" s="23">
        <v>216</v>
      </c>
      <c r="AD1182" s="13"/>
      <c r="AE1182" s="13"/>
      <c r="AF1182" s="13"/>
      <c r="AR1182" s="35"/>
    </row>
    <row r="1183" spans="1:44">
      <c r="A1183" s="23">
        <v>1185</v>
      </c>
      <c r="B1183" s="23">
        <v>1185</v>
      </c>
      <c r="C1183" s="23" t="s">
        <v>1751</v>
      </c>
      <c r="D1183" s="23" t="s">
        <v>816</v>
      </c>
      <c r="E1183" s="23" t="s">
        <v>816</v>
      </c>
      <c r="F1183" s="23" t="s">
        <v>1746</v>
      </c>
      <c r="G1183" s="23" t="s">
        <v>1747</v>
      </c>
      <c r="H1183" s="23" t="s">
        <v>113</v>
      </c>
      <c r="I1183" s="13">
        <v>38000</v>
      </c>
      <c r="J1183" s="13">
        <v>38000</v>
      </c>
      <c r="K1183" s="23" t="s">
        <v>119</v>
      </c>
      <c r="L1183" s="24">
        <v>4.141</v>
      </c>
      <c r="M1183" s="37">
        <f t="shared" si="110"/>
        <v>5</v>
      </c>
      <c r="N1183" s="24">
        <v>0.27400000000000002</v>
      </c>
      <c r="O1183" s="13">
        <v>3</v>
      </c>
      <c r="P1183" s="36">
        <f t="shared" si="111"/>
        <v>0.27400000000000002</v>
      </c>
      <c r="Q1183" s="38">
        <f t="shared" si="112"/>
        <v>4.2</v>
      </c>
      <c r="R1183" s="37">
        <f t="shared" si="113"/>
        <v>4.2</v>
      </c>
      <c r="S1183" s="39">
        <f>IF(AND(I1183=38000,R1183&lt;=4.5,M1183&gt;8),'[1]Pricing Schedule'!$F$8+('[1]Pricing Schedule'!$F$9*M1183),
IF(AND(I1183=38000,R1183&lt;=4.5,M1183&lt;=8),'[1]Pricing Schedule'!$F$34+('[1]Pricing Schedule'!$F$36*M1183),
IF(AND(I1183=38000,R1183&gt;4.5,R1183&lt;=9,M1183&gt;8),'[1]Pricing Schedule'!$F$17+('[1]Pricing Schedule'!$F$18*M1183),
IF(AND(I1183=38000,R1183&gt;4.5,R1183&lt;=9,M1183&lt;=8),'[1]Pricing Schedule'!$F$34+('[1]Pricing Schedule'!$F$36*M1183),
IF(AND(I1183=38000,R1183&gt;9,R1183&lt;=12.8,M1183&gt;8),'[1]Pricing Schedule'!$F$26+('[1]Pricing Schedule'!$F$27*M1183),
IF(AND(I1183=38000,R1183&gt;9,R1183&lt;=12.8,M1183&lt;=8),'[1]Pricing Schedule'!$F$34+('[1]Pricing Schedule'!$F$36*M1183),
IF(AND(I1183=38000,R1183&gt;12.8,R1183&lt;=22.8),'[1]Pricing Schedule'!$F$34+('[1]Pricing Schedule'!$F$36*M1183),
IF(AND(I1183=38000,R1183&gt;22.8,R1183&lt;=30.2),'[1]Pricing Schedule'!$F$43+('[1]Pricing Schedule'!$F$45*M1183),
IF(AND(I1183=38000,R1183&gt;30.2,R1183&lt;=45.9),'[1]Pricing Schedule'!$F$52+('[1]Pricing Schedule'!$F$54*M1183),
IF(AND(I1183=38000,R1183&gt;45.9,R1183&lt;=123.4),'[1]Pricing Schedule'!$F$96+('[1]Pricing Schedule'!$F$97*M1183),
IF(AND(I1183=38000,R1183&gt;123.4,R1183&lt;=168.2,M1183&lt;=10),'[1]Pricing Schedule'!$F$103+('[1]Pricing Schedule'!$F$105*M1183),
IF(AND(I1183=38000,R1183&gt;123.4,R1183&lt;=168.2,M1183&gt;10),'[1]Pricing Schedule'!$F$111+('[1]Pricing Schedule'!$F$113*M1183),
IF(AND(I1183=38000,R1183&gt;157.4,R1183&lt;=336.4,M1183&lt;=10),('[1]Pricing Schedule'!$F$103+('[1]Pricing Schedule'!$F$105*M1183))*2,
IF(AND(I1183=38000,R1183&gt;157.4,R1183&lt;=336.4,M1183&gt;10),('[1]Pricing Schedule'!$F$111+('[1]Pricing Schedule'!$F$113*M1183))*2,
IF(AND(I1183=38000,R1183&gt;314.8,R1183&lt;=504.6,M1183&lt;=10),('[1]Pricing Schedule'!$F$103+('[1]Pricing Schedule'!$F$105*M1183))*3,
IF(AND(I1183=38000,R1183&gt;314.8,R1183&lt;=504.6,M1183&gt;10),('[1]Pricing Schedule'!$F$111+('[1]Pricing Schedule'!$F$113*M1183))*3,
IF(AND(I1183=38000,R1183&gt;472.2,R1183&lt;=672.8,M1183&lt;=10),('[1]Pricing Schedule'!$F$103+('[1]Pricing Schedule'!$F$105*M1183))*4,
IF(AND(I1183=38000,R1183&gt;472.2,R1183&lt;=672.8,M1183&gt;10),('[1]Pricing Schedule'!$F$111+('[1]Pricing Schedule'!$F$113*M1183))*4,
IF(AND(I1183=110000,R1183&lt;=12.8,M1183&gt;2),'[1]Pricing Schedule'!$F$62+('[1]Pricing Schedule'!$F$63*M1183),
IF(AND(I1183=110000,R1183&lt;=12.8,M1183&lt;=2),'[1]Pricing Schedule'!$F$96+('[1]Pricing Schedule'!$F$97*M1183),
IF(AND(I1183=110000,R1183&gt;12.8,R1183&lt;=22.8,M1183&gt;3),'[1]Pricing Schedule'!$F$71+('[1]Pricing Schedule'!$F$72*M1183),
IF(AND(I1183=110000,R1183&gt;12.8,R1183&lt;=22.8,M1183&lt;=3),'[1]Pricing Schedule'!$F$96+('[1]Pricing Schedule'!$F$97*M1183),
IF(AND(I1183=110000,R1183&gt;22.8,R1183&lt;=30.2),'[1]Pricing Schedule'!$F$80+('[1]Pricing Schedule'!$F$81*M1183),
IF(AND(I1183=110000,R1183&gt;30.2,R1183&lt;=45.9),'[1]Pricing Schedule'!$F$89+('[1]Pricing Schedule'!$F$90*M1183),
IF(AND(I1183=110000,R1183&gt;45.9,R1183&lt;=123.4),'[1]Pricing Schedule'!$F$96+('[1]Pricing Schedule'!$F$97*M1183),
IF(AND(I1183=110000,R1183&gt;123.4,R1183&lt;=168.2,M1183&lt;=10),'[1]Pricing Schedule'!$F$103+('[1]Pricing Schedule'!$F$105*M1183),
IF(AND(I1183=110000,R1183&gt;123.4,R1183&lt;=168.2,M1183&gt;10),'[1]Pricing Schedule'!$F$111+('[1]Pricing Schedule'!$F$113*M1183),
IF(AND(I1183=110000,R1183&gt;168.2,R1183&lt;=336.4,M1183&lt;=10),('[1]Pricing Schedule'!$F$103+('[1]Pricing Schedule'!$F$105*M1183))*2,
IF(AND(I1183=110000,R1183&gt;168.2,R1183&lt;=336.4,M1183&gt;10),('[1]Pricing Schedule'!$F$111+('[1]Pricing Schedule'!$F$113*M1183))*2,
IF(AND(I1183=110000,R1183&gt;336.4,R1183&lt;=504.6,M1183&lt;=10),('[1]Pricing Schedule'!$F$103+('[1]Pricing Schedule'!$F$105*M1183))*3,
IF(AND(I1183=110000,R1183&gt;336.4,R1183&lt;=504.6,M1183&gt;10),('[1]Pricing Schedule'!$F$111+('[1]Pricing Schedule'!$F$113*M1183))*3,
IF(AND(I1183=110000,R1183&gt;504.6,R1183&lt;=672.8,M1183&lt;=10),('[1]Pricing Schedule'!$F$103+('[1]Pricing Schedule'!$F$105*M1183))*4,
IF(AND(I1183=110000,R1183&gt;504.6,R1183&lt;=672.8,M1183&gt;10),('[1]Pricing Schedule'!$F$111+('[1]Pricing Schedule'!$F$113*M1183))*4,
IF(AND(I1183=110000,R1183&gt;672.8,R1183&lt;=841,M1183&lt;=10),('[1]Pricing Schedule'!$F$103+('[1]Pricing Schedule'!$F$105*M1183))*5,
IF(AND(I1183=110000,R1183&gt;672.8,R1183&lt;=841,M1183&gt;10),('[1]Pricing Schedule'!$F$111+('[1]Pricing Schedule'!$F$113*M1183))*5,
IF(AND(I1183=110000,R1183&gt;672.8,R1183&lt;=841,M1183&lt;=10),('[1]Pricing Schedule'!$F$103+('[1]Pricing Schedule'!$F$105*M1183))*5,
IF(AND(I1183=110000,R1183&gt;672.8,R1183&lt;=841,M1183&gt;10),('[1]Pricing Schedule'!$F$111+('[1]Pricing Schedule'!$F$113*M1183))*5,
IF(AND(I1183=110000,R1183&gt;1345.6,R1183&lt;=1513.8,M1183&lt;=10),('[1]Pricing Schedule'!$F$103+('[1]Pricing Schedule'!$F$105*M1183))*9,
IF(AND(I1183=110000,R1183&gt;1345.6,R1183&lt;=1513.8,M1183&gt;10),('[1]Pricing Schedule'!$F$111+('[1]Pricing Schedule'!$F$113*M1183))*9,
9999999999)))))))))))))))))))))))))))))))))))))))</f>
        <v>699140</v>
      </c>
      <c r="T1183" s="21">
        <f>IF(AND(I1183=38000,R1183&lt;=4.5,M1183&gt;8),'[1]Pricing Schedule'!$J$9,
IF(AND(I1183=38000,R1183&lt;=4.5,M1183&lt;=8),'[1]Pricing Schedule'!$J$36,
IF(AND(I1183=38000,R1183&gt;4.5,R1183&lt;=9,M1183&gt;8),'[1]Pricing Schedule'!$J$18,
IF(AND(I1183=38000,R1183&gt;4.5,R1183&lt;=9,M1183&lt;=8),'[1]Pricing Schedule'!$J$36,
IF(AND(I1183=38000,R1183&gt;9,R1183&lt;=12.8,M1183&gt;8),'[1]Pricing Schedule'!$J$27,
IF(AND(I1183=38000,R1183&gt;9,R1183&lt;=12.8,M1183&lt;=8),'[1]Pricing Schedule'!$J$36,
IF(AND(I1183=38000,R1183&gt;12.8,R1183&lt;=22.8),'[1]Pricing Schedule'!$J$36,
IF(AND(I1183=38000,R1183&gt;22.8,R1183&lt;=30.2),'[1]Pricing Schedule'!$J$45,
IF(AND(I1183=38000,R1183&gt;30.2,R1183&lt;=45.9),'[1]Pricing Schedule'!$J$54,
IF(AND(I1183=38000,R1183&gt;45.9,R1183&lt;=123.4),'[1]Pricing Schedule'!$J$97,
IF(AND(I1183=38000,R1183&gt;123.4,R1183&lt;=168.2,M1183&lt;=10),'[1]Pricing Schedule'!$J$105,
IF(AND(I1183=38000,R1183&gt;123.4,R1183&lt;=168.2,M1183&gt;10),'[1]Pricing Schedule'!$J$113,
IF(AND(I1183=38000,R1183&gt;168.2,R1183&lt;=336.4,M1183&lt;=10),('[1]Pricing Schedule'!$J$105),
IF(AND(I1183=38000,R1183&gt;168.2,R1183&lt;=336.4,M1183&gt;10),('[1]Pricing Schedule'!$J$113),
IF(AND(I1183=38000,R1183&gt;336.4,R1183&lt;=504.6,M1183&lt;=10),('[1]Pricing Schedule'!$J$105),
IF(AND(I1183=38000,R1183&gt;336.4,R1183&lt;=504.6,M1183&gt;10),('[1]Pricing Schedule'!$J$113),
IF(AND(I1183=38000,R1183&gt;504.6,R1183&lt;=672.8,M1183&lt;=10),('[1]Pricing Schedule'!$J$105),
IF(AND(I1183=38000,R1183&gt;504.6,R1183&lt;=672.8,M1183&gt;10),('[1]Pricing Schedule'!$J$113),
IF(AND(I1183=110000,R1183&lt;=12.8,M1183&gt;2),'[1]Pricing Schedule'!$J$63,
IF(AND(I1183=110000,R1183&lt;=12.8,M1183&lt;=2),'[1]Pricing Schedule'!$J$97,
IF(AND(I1183=110000,R1183&gt;12.8,R1183&lt;=22.8,M1183&gt;3),'[1]Pricing Schedule'!$J$72,
IF(AND(I1183=110000,R1183&gt;12.8,R1183&lt;=22.8,M1183&lt;=3),'[1]Pricing Schedule'!$J$97,
IF(AND(I1183=110000,R1183&gt;22.8,R1183&lt;=30.2),'[1]Pricing Schedule'!$J$81,
IF(AND(I1183=110000,R1183&gt;30.2,R1183&lt;=45.9),'[1]Pricing Schedule'!$J$90,
IF(AND(I1183=110000,R1183&gt;45.9,R1183&lt;=123.4),'[1]Pricing Schedule'!$J$97,
IF(AND(I1183=110000,R1183&gt;123.4,R1183&lt;=168.2,M1183&lt;=10),'[1]Pricing Schedule'!$J$105,
IF(AND(I1183=110000,R1183&gt;123.4,R1183&lt;=168.2,M1183&gt;10),'[1]Pricing Schedule'!$J$113,
IF(AND(I1183=110000,R1183&gt;168.2,R1183&lt;=336.2,M1183&lt;=10),('[1]Pricing Schedule'!$J$105),
IF(AND(I1183=110000,R1183&gt;168.2,R1183&lt;=336.2,M1183&gt;10),('[1]Pricing Schedule'!$J$113),
IF(AND(I1183=110000,R1183&gt;336.4,R1183&lt;=504.6,M1183&lt;=10),('[1]Pricing Schedule'!$J$105),
IF(AND(I1183=110000,R1183&gt;336.4,R1183&lt;=504.6,M1183&gt;10),('[1]Pricing Schedule'!$J$113),
IF(AND(I1183=110000,R1183&gt;504.6,R1183&lt;=672.8,M1183&lt;=10),('[1]Pricing Schedule'!$J$105),
IF(AND(I1183=110000,R1183&gt;504.6,R1183&lt;=672.8,M1183&gt;10),('[1]Pricing Schedule'!$J$113),
IF(AND(I1183=110000,R1183&gt;672.8,R1183&lt;=841,M1183&lt;=10),('[1]Pricing Schedule'!$J$105),
IF(AND(I1183=110000,R1183&gt;672.8,R1183&lt;=841,M1183&gt;10),('[1]Pricing Schedule'!$J$113),
IF(AND(I1183=110000,R1183&gt;1682,R1183&lt;=1850.2,M1183&lt;=10),('[1]Pricing Schedule'!$J$105),
IF(AND(I1183=110000,R1183&gt;1682,R1183&lt;=1850.2,M1183&gt;10),('[1]Pricing Schedule'!$J$113),
IF(AND(I1183=110000,R1183&gt;2018.4,R1183&lt;=2186.6,M1183&lt;=10),('[1]Pricing Schedule'!$J$105),
IF(AND(I1183=110000,R1183&gt;2018.4,R1183&lt;=2186.6,M1183&gt;10),('[1]Pricing Schedule'!$J$113),999999999)))))))))))))))))))))))))))))))))))))))</f>
        <v>4</v>
      </c>
      <c r="U1183" s="40">
        <f t="shared" si="114"/>
        <v>166461.90476190476</v>
      </c>
      <c r="V1183" s="41">
        <f t="shared" si="115"/>
        <v>6.0073804960379897</v>
      </c>
      <c r="Y1183" s="23">
        <v>362</v>
      </c>
      <c r="Z1183" s="23">
        <v>657</v>
      </c>
      <c r="AD1183" s="13"/>
      <c r="AE1183" s="13"/>
      <c r="AF1183" s="13"/>
      <c r="AR1183" s="35"/>
    </row>
    <row r="1184" spans="1:44">
      <c r="A1184" s="23">
        <v>1186</v>
      </c>
      <c r="B1184" s="23">
        <v>1186</v>
      </c>
      <c r="C1184" s="23" t="s">
        <v>1752</v>
      </c>
      <c r="D1184" s="23" t="s">
        <v>816</v>
      </c>
      <c r="E1184" s="23" t="s">
        <v>816</v>
      </c>
      <c r="F1184" s="23" t="s">
        <v>1753</v>
      </c>
      <c r="G1184" s="23" t="s">
        <v>1754</v>
      </c>
      <c r="H1184" s="23" t="s">
        <v>133</v>
      </c>
      <c r="I1184" s="13">
        <v>110000</v>
      </c>
      <c r="J1184" s="13">
        <v>20000</v>
      </c>
      <c r="K1184" s="13">
        <v>110000</v>
      </c>
      <c r="L1184" s="24">
        <v>2.3290000000000002</v>
      </c>
      <c r="M1184" s="37">
        <f t="shared" si="110"/>
        <v>3</v>
      </c>
      <c r="N1184" s="24">
        <v>0.246</v>
      </c>
      <c r="O1184" s="13">
        <v>3</v>
      </c>
      <c r="P1184" s="36">
        <f t="shared" si="111"/>
        <v>0.246</v>
      </c>
      <c r="Q1184" s="38">
        <f t="shared" si="112"/>
        <v>4.2</v>
      </c>
      <c r="R1184" s="37">
        <f t="shared" si="113"/>
        <v>4.2</v>
      </c>
      <c r="S1184" s="39">
        <f>IF(AND(I1184=38000,R1184&lt;=4.5,M1184&gt;8),'[1]Pricing Schedule'!$F$8+('[1]Pricing Schedule'!$F$9*M1184),
IF(AND(I1184=38000,R1184&lt;=4.5,M1184&lt;=8),'[1]Pricing Schedule'!$F$34+('[1]Pricing Schedule'!$F$36*M1184),
IF(AND(I1184=38000,R1184&gt;4.5,R1184&lt;=9,M1184&gt;8),'[1]Pricing Schedule'!$F$17+('[1]Pricing Schedule'!$F$18*M1184),
IF(AND(I1184=38000,R1184&gt;4.5,R1184&lt;=9,M1184&lt;=8),'[1]Pricing Schedule'!$F$34+('[1]Pricing Schedule'!$F$36*M1184),
IF(AND(I1184=38000,R1184&gt;9,R1184&lt;=12.8,M1184&gt;8),'[1]Pricing Schedule'!$F$26+('[1]Pricing Schedule'!$F$27*M1184),
IF(AND(I1184=38000,R1184&gt;9,R1184&lt;=12.8,M1184&lt;=8),'[1]Pricing Schedule'!$F$34+('[1]Pricing Schedule'!$F$36*M1184),
IF(AND(I1184=38000,R1184&gt;12.8,R1184&lt;=22.8),'[1]Pricing Schedule'!$F$34+('[1]Pricing Schedule'!$F$36*M1184),
IF(AND(I1184=38000,R1184&gt;22.8,R1184&lt;=30.2),'[1]Pricing Schedule'!$F$43+('[1]Pricing Schedule'!$F$45*M1184),
IF(AND(I1184=38000,R1184&gt;30.2,R1184&lt;=45.9),'[1]Pricing Schedule'!$F$52+('[1]Pricing Schedule'!$F$54*M1184),
IF(AND(I1184=38000,R1184&gt;45.9,R1184&lt;=123.4),'[1]Pricing Schedule'!$F$96+('[1]Pricing Schedule'!$F$97*M1184),
IF(AND(I1184=38000,R1184&gt;123.4,R1184&lt;=168.2,M1184&lt;=10),'[1]Pricing Schedule'!$F$103+('[1]Pricing Schedule'!$F$105*M1184),
IF(AND(I1184=38000,R1184&gt;123.4,R1184&lt;=168.2,M1184&gt;10),'[1]Pricing Schedule'!$F$111+('[1]Pricing Schedule'!$F$113*M1184),
IF(AND(I1184=38000,R1184&gt;157.4,R1184&lt;=336.4,M1184&lt;=10),('[1]Pricing Schedule'!$F$103+('[1]Pricing Schedule'!$F$105*M1184))*2,
IF(AND(I1184=38000,R1184&gt;157.4,R1184&lt;=336.4,M1184&gt;10),('[1]Pricing Schedule'!$F$111+('[1]Pricing Schedule'!$F$113*M1184))*2,
IF(AND(I1184=38000,R1184&gt;314.8,R1184&lt;=504.6,M1184&lt;=10),('[1]Pricing Schedule'!$F$103+('[1]Pricing Schedule'!$F$105*M1184))*3,
IF(AND(I1184=38000,R1184&gt;314.8,R1184&lt;=504.6,M1184&gt;10),('[1]Pricing Schedule'!$F$111+('[1]Pricing Schedule'!$F$113*M1184))*3,
IF(AND(I1184=38000,R1184&gt;472.2,R1184&lt;=672.8,M1184&lt;=10),('[1]Pricing Schedule'!$F$103+('[1]Pricing Schedule'!$F$105*M1184))*4,
IF(AND(I1184=38000,R1184&gt;472.2,R1184&lt;=672.8,M1184&gt;10),('[1]Pricing Schedule'!$F$111+('[1]Pricing Schedule'!$F$113*M1184))*4,
IF(AND(I1184=110000,R1184&lt;=12.8,M1184&gt;2),'[1]Pricing Schedule'!$F$62+('[1]Pricing Schedule'!$F$63*M1184),
IF(AND(I1184=110000,R1184&lt;=12.8,M1184&lt;=2),'[1]Pricing Schedule'!$F$96+('[1]Pricing Schedule'!$F$97*M1184),
IF(AND(I1184=110000,R1184&gt;12.8,R1184&lt;=22.8,M1184&gt;3),'[1]Pricing Schedule'!$F$71+('[1]Pricing Schedule'!$F$72*M1184),
IF(AND(I1184=110000,R1184&gt;12.8,R1184&lt;=22.8,M1184&lt;=3),'[1]Pricing Schedule'!$F$96+('[1]Pricing Schedule'!$F$97*M1184),
IF(AND(I1184=110000,R1184&gt;22.8,R1184&lt;=30.2),'[1]Pricing Schedule'!$F$80+('[1]Pricing Schedule'!$F$81*M1184),
IF(AND(I1184=110000,R1184&gt;30.2,R1184&lt;=45.9),'[1]Pricing Schedule'!$F$89+('[1]Pricing Schedule'!$F$90*M1184),
IF(AND(I1184=110000,R1184&gt;45.9,R1184&lt;=123.4),'[1]Pricing Schedule'!$F$96+('[1]Pricing Schedule'!$F$97*M1184),
IF(AND(I1184=110000,R1184&gt;123.4,R1184&lt;=168.2,M1184&lt;=10),'[1]Pricing Schedule'!$F$103+('[1]Pricing Schedule'!$F$105*M1184),
IF(AND(I1184=110000,R1184&gt;123.4,R1184&lt;=168.2,M1184&gt;10),'[1]Pricing Schedule'!$F$111+('[1]Pricing Schedule'!$F$113*M1184),
IF(AND(I1184=110000,R1184&gt;168.2,R1184&lt;=336.4,M1184&lt;=10),('[1]Pricing Schedule'!$F$103+('[1]Pricing Schedule'!$F$105*M1184))*2,
IF(AND(I1184=110000,R1184&gt;168.2,R1184&lt;=336.4,M1184&gt;10),('[1]Pricing Schedule'!$F$111+('[1]Pricing Schedule'!$F$113*M1184))*2,
IF(AND(I1184=110000,R1184&gt;336.4,R1184&lt;=504.6,M1184&lt;=10),('[1]Pricing Schedule'!$F$103+('[1]Pricing Schedule'!$F$105*M1184))*3,
IF(AND(I1184=110000,R1184&gt;336.4,R1184&lt;=504.6,M1184&gt;10),('[1]Pricing Schedule'!$F$111+('[1]Pricing Schedule'!$F$113*M1184))*3,
IF(AND(I1184=110000,R1184&gt;504.6,R1184&lt;=672.8,M1184&lt;=10),('[1]Pricing Schedule'!$F$103+('[1]Pricing Schedule'!$F$105*M1184))*4,
IF(AND(I1184=110000,R1184&gt;504.6,R1184&lt;=672.8,M1184&gt;10),('[1]Pricing Schedule'!$F$111+('[1]Pricing Schedule'!$F$113*M1184))*4,
IF(AND(I1184=110000,R1184&gt;672.8,R1184&lt;=841,M1184&lt;=10),('[1]Pricing Schedule'!$F$103+('[1]Pricing Schedule'!$F$105*M1184))*5,
IF(AND(I1184=110000,R1184&gt;672.8,R1184&lt;=841,M1184&gt;10),('[1]Pricing Schedule'!$F$111+('[1]Pricing Schedule'!$F$113*M1184))*5,
IF(AND(I1184=110000,R1184&gt;672.8,R1184&lt;=841,M1184&lt;=10),('[1]Pricing Schedule'!$F$103+('[1]Pricing Schedule'!$F$105*M1184))*5,
IF(AND(I1184=110000,R1184&gt;672.8,R1184&lt;=841,M1184&gt;10),('[1]Pricing Schedule'!$F$111+('[1]Pricing Schedule'!$F$113*M1184))*5,
IF(AND(I1184=110000,R1184&gt;1345.6,R1184&lt;=1513.8,M1184&lt;=10),('[1]Pricing Schedule'!$F$103+('[1]Pricing Schedule'!$F$105*M1184))*9,
IF(AND(I1184=110000,R1184&gt;1345.6,R1184&lt;=1513.8,M1184&gt;10),('[1]Pricing Schedule'!$F$111+('[1]Pricing Schedule'!$F$113*M1184))*9,
9999999999)))))))))))))))))))))))))))))))))))))))</f>
        <v>1574570</v>
      </c>
      <c r="T1184" s="21">
        <f>IF(AND(I1184=38000,R1184&lt;=4.5,M1184&gt;8),'[1]Pricing Schedule'!$J$9,
IF(AND(I1184=38000,R1184&lt;=4.5,M1184&lt;=8),'[1]Pricing Schedule'!$J$36,
IF(AND(I1184=38000,R1184&gt;4.5,R1184&lt;=9,M1184&gt;8),'[1]Pricing Schedule'!$J$18,
IF(AND(I1184=38000,R1184&gt;4.5,R1184&lt;=9,M1184&lt;=8),'[1]Pricing Schedule'!$J$36,
IF(AND(I1184=38000,R1184&gt;9,R1184&lt;=12.8,M1184&gt;8),'[1]Pricing Schedule'!$J$27,
IF(AND(I1184=38000,R1184&gt;9,R1184&lt;=12.8,M1184&lt;=8),'[1]Pricing Schedule'!$J$36,
IF(AND(I1184=38000,R1184&gt;12.8,R1184&lt;=22.8),'[1]Pricing Schedule'!$J$36,
IF(AND(I1184=38000,R1184&gt;22.8,R1184&lt;=30.2),'[1]Pricing Schedule'!$J$45,
IF(AND(I1184=38000,R1184&gt;30.2,R1184&lt;=45.9),'[1]Pricing Schedule'!$J$54,
IF(AND(I1184=38000,R1184&gt;45.9,R1184&lt;=123.4),'[1]Pricing Schedule'!$J$97,
IF(AND(I1184=38000,R1184&gt;123.4,R1184&lt;=168.2,M1184&lt;=10),'[1]Pricing Schedule'!$J$105,
IF(AND(I1184=38000,R1184&gt;123.4,R1184&lt;=168.2,M1184&gt;10),'[1]Pricing Schedule'!$J$113,
IF(AND(I1184=38000,R1184&gt;168.2,R1184&lt;=336.4,M1184&lt;=10),('[1]Pricing Schedule'!$J$105),
IF(AND(I1184=38000,R1184&gt;168.2,R1184&lt;=336.4,M1184&gt;10),('[1]Pricing Schedule'!$J$113),
IF(AND(I1184=38000,R1184&gt;336.4,R1184&lt;=504.6,M1184&lt;=10),('[1]Pricing Schedule'!$J$105),
IF(AND(I1184=38000,R1184&gt;336.4,R1184&lt;=504.6,M1184&gt;10),('[1]Pricing Schedule'!$J$113),
IF(AND(I1184=38000,R1184&gt;504.6,R1184&lt;=672.8,M1184&lt;=10),('[1]Pricing Schedule'!$J$105),
IF(AND(I1184=38000,R1184&gt;504.6,R1184&lt;=672.8,M1184&gt;10),('[1]Pricing Schedule'!$J$113),
IF(AND(I1184=110000,R1184&lt;=12.8,M1184&gt;2),'[1]Pricing Schedule'!$J$63,
IF(AND(I1184=110000,R1184&lt;=12.8,M1184&lt;=2),'[1]Pricing Schedule'!$J$97,
IF(AND(I1184=110000,R1184&gt;12.8,R1184&lt;=22.8,M1184&gt;3),'[1]Pricing Schedule'!$J$72,
IF(AND(I1184=110000,R1184&gt;12.8,R1184&lt;=22.8,M1184&lt;=3),'[1]Pricing Schedule'!$J$97,
IF(AND(I1184=110000,R1184&gt;22.8,R1184&lt;=30.2),'[1]Pricing Schedule'!$J$81,
IF(AND(I1184=110000,R1184&gt;30.2,R1184&lt;=45.9),'[1]Pricing Schedule'!$J$90,
IF(AND(I1184=110000,R1184&gt;45.9,R1184&lt;=123.4),'[1]Pricing Schedule'!$J$97,
IF(AND(I1184=110000,R1184&gt;123.4,R1184&lt;=168.2,M1184&lt;=10),'[1]Pricing Schedule'!$J$105,
IF(AND(I1184=110000,R1184&gt;123.4,R1184&lt;=168.2,M1184&gt;10),'[1]Pricing Schedule'!$J$113,
IF(AND(I1184=110000,R1184&gt;168.2,R1184&lt;=336.2,M1184&lt;=10),('[1]Pricing Schedule'!$J$105),
IF(AND(I1184=110000,R1184&gt;168.2,R1184&lt;=336.2,M1184&gt;10),('[1]Pricing Schedule'!$J$113),
IF(AND(I1184=110000,R1184&gt;336.4,R1184&lt;=504.6,M1184&lt;=10),('[1]Pricing Schedule'!$J$105),
IF(AND(I1184=110000,R1184&gt;336.4,R1184&lt;=504.6,M1184&gt;10),('[1]Pricing Schedule'!$J$113),
IF(AND(I1184=110000,R1184&gt;504.6,R1184&lt;=672.8,M1184&lt;=10),('[1]Pricing Schedule'!$J$105),
IF(AND(I1184=110000,R1184&gt;504.6,R1184&lt;=672.8,M1184&gt;10),('[1]Pricing Schedule'!$J$113),
IF(AND(I1184=110000,R1184&gt;672.8,R1184&lt;=841,M1184&lt;=10),('[1]Pricing Schedule'!$J$105),
IF(AND(I1184=110000,R1184&gt;672.8,R1184&lt;=841,M1184&gt;10),('[1]Pricing Schedule'!$J$113),
IF(AND(I1184=110000,R1184&gt;1682,R1184&lt;=1850.2,M1184&lt;=10),('[1]Pricing Schedule'!$J$105),
IF(AND(I1184=110000,R1184&gt;1682,R1184&lt;=1850.2,M1184&gt;10),('[1]Pricing Schedule'!$J$113),
IF(AND(I1184=110000,R1184&gt;2018.4,R1184&lt;=2186.6,M1184&lt;=10),('[1]Pricing Schedule'!$J$105),
IF(AND(I1184=110000,R1184&gt;2018.4,R1184&lt;=2186.6,M1184&gt;10),('[1]Pricing Schedule'!$J$113),999999999)))))))))))))))))))))))))))))))))))))))</f>
        <v>7</v>
      </c>
      <c r="U1184" s="40">
        <f t="shared" si="114"/>
        <v>374897.61904761905</v>
      </c>
      <c r="V1184" s="41">
        <f t="shared" si="115"/>
        <v>2.6673949078161021</v>
      </c>
      <c r="Y1184" s="23">
        <v>252</v>
      </c>
      <c r="Z1184" s="23">
        <v>530</v>
      </c>
      <c r="AD1184" s="13"/>
      <c r="AE1184" s="13"/>
      <c r="AF1184" s="13"/>
      <c r="AR1184" s="35"/>
    </row>
    <row r="1185" spans="1:44">
      <c r="A1185" s="23">
        <v>1187</v>
      </c>
      <c r="B1185" s="23">
        <v>1187</v>
      </c>
      <c r="C1185" s="23" t="s">
        <v>1755</v>
      </c>
      <c r="D1185" s="23" t="s">
        <v>816</v>
      </c>
      <c r="E1185" s="23" t="s">
        <v>816</v>
      </c>
      <c r="F1185" s="23" t="s">
        <v>1756</v>
      </c>
      <c r="G1185" s="23" t="s">
        <v>1757</v>
      </c>
      <c r="H1185" s="23" t="s">
        <v>133</v>
      </c>
      <c r="I1185" s="13">
        <v>110000</v>
      </c>
      <c r="L1185" s="24">
        <v>4.3440000000000003</v>
      </c>
      <c r="M1185" s="37">
        <f t="shared" si="110"/>
        <v>5</v>
      </c>
      <c r="N1185" s="24">
        <v>0.23</v>
      </c>
      <c r="O1185" s="13">
        <v>3</v>
      </c>
      <c r="P1185" s="36">
        <f t="shared" si="111"/>
        <v>0.23</v>
      </c>
      <c r="Q1185" s="38">
        <f t="shared" si="112"/>
        <v>4.2</v>
      </c>
      <c r="R1185" s="37">
        <f t="shared" si="113"/>
        <v>4.2</v>
      </c>
      <c r="S1185" s="39">
        <f>IF(AND(I1185=38000,R1185&lt;=4.5,M1185&gt;8),'[1]Pricing Schedule'!$F$8+('[1]Pricing Schedule'!$F$9*M1185),
IF(AND(I1185=38000,R1185&lt;=4.5,M1185&lt;=8),'[1]Pricing Schedule'!$F$34+('[1]Pricing Schedule'!$F$36*M1185),
IF(AND(I1185=38000,R1185&gt;4.5,R1185&lt;=9,M1185&gt;8),'[1]Pricing Schedule'!$F$17+('[1]Pricing Schedule'!$F$18*M1185),
IF(AND(I1185=38000,R1185&gt;4.5,R1185&lt;=9,M1185&lt;=8),'[1]Pricing Schedule'!$F$34+('[1]Pricing Schedule'!$F$36*M1185),
IF(AND(I1185=38000,R1185&gt;9,R1185&lt;=12.8,M1185&gt;8),'[1]Pricing Schedule'!$F$26+('[1]Pricing Schedule'!$F$27*M1185),
IF(AND(I1185=38000,R1185&gt;9,R1185&lt;=12.8,M1185&lt;=8),'[1]Pricing Schedule'!$F$34+('[1]Pricing Schedule'!$F$36*M1185),
IF(AND(I1185=38000,R1185&gt;12.8,R1185&lt;=22.8),'[1]Pricing Schedule'!$F$34+('[1]Pricing Schedule'!$F$36*M1185),
IF(AND(I1185=38000,R1185&gt;22.8,R1185&lt;=30.2),'[1]Pricing Schedule'!$F$43+('[1]Pricing Schedule'!$F$45*M1185),
IF(AND(I1185=38000,R1185&gt;30.2,R1185&lt;=45.9),'[1]Pricing Schedule'!$F$52+('[1]Pricing Schedule'!$F$54*M1185),
IF(AND(I1185=38000,R1185&gt;45.9,R1185&lt;=123.4),'[1]Pricing Schedule'!$F$96+('[1]Pricing Schedule'!$F$97*M1185),
IF(AND(I1185=38000,R1185&gt;123.4,R1185&lt;=168.2,M1185&lt;=10),'[1]Pricing Schedule'!$F$103+('[1]Pricing Schedule'!$F$105*M1185),
IF(AND(I1185=38000,R1185&gt;123.4,R1185&lt;=168.2,M1185&gt;10),'[1]Pricing Schedule'!$F$111+('[1]Pricing Schedule'!$F$113*M1185),
IF(AND(I1185=38000,R1185&gt;157.4,R1185&lt;=336.4,M1185&lt;=10),('[1]Pricing Schedule'!$F$103+('[1]Pricing Schedule'!$F$105*M1185))*2,
IF(AND(I1185=38000,R1185&gt;157.4,R1185&lt;=336.4,M1185&gt;10),('[1]Pricing Schedule'!$F$111+('[1]Pricing Schedule'!$F$113*M1185))*2,
IF(AND(I1185=38000,R1185&gt;314.8,R1185&lt;=504.6,M1185&lt;=10),('[1]Pricing Schedule'!$F$103+('[1]Pricing Schedule'!$F$105*M1185))*3,
IF(AND(I1185=38000,R1185&gt;314.8,R1185&lt;=504.6,M1185&gt;10),('[1]Pricing Schedule'!$F$111+('[1]Pricing Schedule'!$F$113*M1185))*3,
IF(AND(I1185=38000,R1185&gt;472.2,R1185&lt;=672.8,M1185&lt;=10),('[1]Pricing Schedule'!$F$103+('[1]Pricing Schedule'!$F$105*M1185))*4,
IF(AND(I1185=38000,R1185&gt;472.2,R1185&lt;=672.8,M1185&gt;10),('[1]Pricing Schedule'!$F$111+('[1]Pricing Schedule'!$F$113*M1185))*4,
IF(AND(I1185=110000,R1185&lt;=12.8,M1185&gt;2),'[1]Pricing Schedule'!$F$62+('[1]Pricing Schedule'!$F$63*M1185),
IF(AND(I1185=110000,R1185&lt;=12.8,M1185&lt;=2),'[1]Pricing Schedule'!$F$96+('[1]Pricing Schedule'!$F$97*M1185),
IF(AND(I1185=110000,R1185&gt;12.8,R1185&lt;=22.8,M1185&gt;3),'[1]Pricing Schedule'!$F$71+('[1]Pricing Schedule'!$F$72*M1185),
IF(AND(I1185=110000,R1185&gt;12.8,R1185&lt;=22.8,M1185&lt;=3),'[1]Pricing Schedule'!$F$96+('[1]Pricing Schedule'!$F$97*M1185),
IF(AND(I1185=110000,R1185&gt;22.8,R1185&lt;=30.2),'[1]Pricing Schedule'!$F$80+('[1]Pricing Schedule'!$F$81*M1185),
IF(AND(I1185=110000,R1185&gt;30.2,R1185&lt;=45.9),'[1]Pricing Schedule'!$F$89+('[1]Pricing Schedule'!$F$90*M1185),
IF(AND(I1185=110000,R1185&gt;45.9,R1185&lt;=123.4),'[1]Pricing Schedule'!$F$96+('[1]Pricing Schedule'!$F$97*M1185),
IF(AND(I1185=110000,R1185&gt;123.4,R1185&lt;=168.2,M1185&lt;=10),'[1]Pricing Schedule'!$F$103+('[1]Pricing Schedule'!$F$105*M1185),
IF(AND(I1185=110000,R1185&gt;123.4,R1185&lt;=168.2,M1185&gt;10),'[1]Pricing Schedule'!$F$111+('[1]Pricing Schedule'!$F$113*M1185),
IF(AND(I1185=110000,R1185&gt;168.2,R1185&lt;=336.4,M1185&lt;=10),('[1]Pricing Schedule'!$F$103+('[1]Pricing Schedule'!$F$105*M1185))*2,
IF(AND(I1185=110000,R1185&gt;168.2,R1185&lt;=336.4,M1185&gt;10),('[1]Pricing Schedule'!$F$111+('[1]Pricing Schedule'!$F$113*M1185))*2,
IF(AND(I1185=110000,R1185&gt;336.4,R1185&lt;=504.6,M1185&lt;=10),('[1]Pricing Schedule'!$F$103+('[1]Pricing Schedule'!$F$105*M1185))*3,
IF(AND(I1185=110000,R1185&gt;336.4,R1185&lt;=504.6,M1185&gt;10),('[1]Pricing Schedule'!$F$111+('[1]Pricing Schedule'!$F$113*M1185))*3,
IF(AND(I1185=110000,R1185&gt;504.6,R1185&lt;=672.8,M1185&lt;=10),('[1]Pricing Schedule'!$F$103+('[1]Pricing Schedule'!$F$105*M1185))*4,
IF(AND(I1185=110000,R1185&gt;504.6,R1185&lt;=672.8,M1185&gt;10),('[1]Pricing Schedule'!$F$111+('[1]Pricing Schedule'!$F$113*M1185))*4,
IF(AND(I1185=110000,R1185&gt;672.8,R1185&lt;=841,M1185&lt;=10),('[1]Pricing Schedule'!$F$103+('[1]Pricing Schedule'!$F$105*M1185))*5,
IF(AND(I1185=110000,R1185&gt;672.8,R1185&lt;=841,M1185&gt;10),('[1]Pricing Schedule'!$F$111+('[1]Pricing Schedule'!$F$113*M1185))*5,
IF(AND(I1185=110000,R1185&gt;672.8,R1185&lt;=841,M1185&lt;=10),('[1]Pricing Schedule'!$F$103+('[1]Pricing Schedule'!$F$105*M1185))*5,
IF(AND(I1185=110000,R1185&gt;672.8,R1185&lt;=841,M1185&gt;10),('[1]Pricing Schedule'!$F$111+('[1]Pricing Schedule'!$F$113*M1185))*5,
IF(AND(I1185=110000,R1185&gt;1345.6,R1185&lt;=1513.8,M1185&lt;=10),('[1]Pricing Schedule'!$F$103+('[1]Pricing Schedule'!$F$105*M1185))*9,
IF(AND(I1185=110000,R1185&gt;1345.6,R1185&lt;=1513.8,M1185&gt;10),('[1]Pricing Schedule'!$F$111+('[1]Pricing Schedule'!$F$113*M1185))*9,
9999999999)))))))))))))))))))))))))))))))))))))))</f>
        <v>1679970</v>
      </c>
      <c r="T1185" s="21">
        <f>IF(AND(I1185=38000,R1185&lt;=4.5,M1185&gt;8),'[1]Pricing Schedule'!$J$9,
IF(AND(I1185=38000,R1185&lt;=4.5,M1185&lt;=8),'[1]Pricing Schedule'!$J$36,
IF(AND(I1185=38000,R1185&gt;4.5,R1185&lt;=9,M1185&gt;8),'[1]Pricing Schedule'!$J$18,
IF(AND(I1185=38000,R1185&gt;4.5,R1185&lt;=9,M1185&lt;=8),'[1]Pricing Schedule'!$J$36,
IF(AND(I1185=38000,R1185&gt;9,R1185&lt;=12.8,M1185&gt;8),'[1]Pricing Schedule'!$J$27,
IF(AND(I1185=38000,R1185&gt;9,R1185&lt;=12.8,M1185&lt;=8),'[1]Pricing Schedule'!$J$36,
IF(AND(I1185=38000,R1185&gt;12.8,R1185&lt;=22.8),'[1]Pricing Schedule'!$J$36,
IF(AND(I1185=38000,R1185&gt;22.8,R1185&lt;=30.2),'[1]Pricing Schedule'!$J$45,
IF(AND(I1185=38000,R1185&gt;30.2,R1185&lt;=45.9),'[1]Pricing Schedule'!$J$54,
IF(AND(I1185=38000,R1185&gt;45.9,R1185&lt;=123.4),'[1]Pricing Schedule'!$J$97,
IF(AND(I1185=38000,R1185&gt;123.4,R1185&lt;=168.2,M1185&lt;=10),'[1]Pricing Schedule'!$J$105,
IF(AND(I1185=38000,R1185&gt;123.4,R1185&lt;=168.2,M1185&gt;10),'[1]Pricing Schedule'!$J$113,
IF(AND(I1185=38000,R1185&gt;168.2,R1185&lt;=336.4,M1185&lt;=10),('[1]Pricing Schedule'!$J$105),
IF(AND(I1185=38000,R1185&gt;168.2,R1185&lt;=336.4,M1185&gt;10),('[1]Pricing Schedule'!$J$113),
IF(AND(I1185=38000,R1185&gt;336.4,R1185&lt;=504.6,M1185&lt;=10),('[1]Pricing Schedule'!$J$105),
IF(AND(I1185=38000,R1185&gt;336.4,R1185&lt;=504.6,M1185&gt;10),('[1]Pricing Schedule'!$J$113),
IF(AND(I1185=38000,R1185&gt;504.6,R1185&lt;=672.8,M1185&lt;=10),('[1]Pricing Schedule'!$J$105),
IF(AND(I1185=38000,R1185&gt;504.6,R1185&lt;=672.8,M1185&gt;10),('[1]Pricing Schedule'!$J$113),
IF(AND(I1185=110000,R1185&lt;=12.8,M1185&gt;2),'[1]Pricing Schedule'!$J$63,
IF(AND(I1185=110000,R1185&lt;=12.8,M1185&lt;=2),'[1]Pricing Schedule'!$J$97,
IF(AND(I1185=110000,R1185&gt;12.8,R1185&lt;=22.8,M1185&gt;3),'[1]Pricing Schedule'!$J$72,
IF(AND(I1185=110000,R1185&gt;12.8,R1185&lt;=22.8,M1185&lt;=3),'[1]Pricing Schedule'!$J$97,
IF(AND(I1185=110000,R1185&gt;22.8,R1185&lt;=30.2),'[1]Pricing Schedule'!$J$81,
IF(AND(I1185=110000,R1185&gt;30.2,R1185&lt;=45.9),'[1]Pricing Schedule'!$J$90,
IF(AND(I1185=110000,R1185&gt;45.9,R1185&lt;=123.4),'[1]Pricing Schedule'!$J$97,
IF(AND(I1185=110000,R1185&gt;123.4,R1185&lt;=168.2,M1185&lt;=10),'[1]Pricing Schedule'!$J$105,
IF(AND(I1185=110000,R1185&gt;123.4,R1185&lt;=168.2,M1185&gt;10),'[1]Pricing Schedule'!$J$113,
IF(AND(I1185=110000,R1185&gt;168.2,R1185&lt;=336.2,M1185&lt;=10),('[1]Pricing Schedule'!$J$105),
IF(AND(I1185=110000,R1185&gt;168.2,R1185&lt;=336.2,M1185&gt;10),('[1]Pricing Schedule'!$J$113),
IF(AND(I1185=110000,R1185&gt;336.4,R1185&lt;=504.6,M1185&lt;=10),('[1]Pricing Schedule'!$J$105),
IF(AND(I1185=110000,R1185&gt;336.4,R1185&lt;=504.6,M1185&gt;10),('[1]Pricing Schedule'!$J$113),
IF(AND(I1185=110000,R1185&gt;504.6,R1185&lt;=672.8,M1185&lt;=10),('[1]Pricing Schedule'!$J$105),
IF(AND(I1185=110000,R1185&gt;504.6,R1185&lt;=672.8,M1185&gt;10),('[1]Pricing Schedule'!$J$113),
IF(AND(I1185=110000,R1185&gt;672.8,R1185&lt;=841,M1185&lt;=10),('[1]Pricing Schedule'!$J$105),
IF(AND(I1185=110000,R1185&gt;672.8,R1185&lt;=841,M1185&gt;10),('[1]Pricing Schedule'!$J$113),
IF(AND(I1185=110000,R1185&gt;1682,R1185&lt;=1850.2,M1185&lt;=10),('[1]Pricing Schedule'!$J$105),
IF(AND(I1185=110000,R1185&gt;1682,R1185&lt;=1850.2,M1185&gt;10),('[1]Pricing Schedule'!$J$113),
IF(AND(I1185=110000,R1185&gt;2018.4,R1185&lt;=2186.6,M1185&lt;=10),('[1]Pricing Schedule'!$J$105),
IF(AND(I1185=110000,R1185&gt;2018.4,R1185&lt;=2186.6,M1185&gt;10),('[1]Pricing Schedule'!$J$113),999999999)))))))))))))))))))))))))))))))))))))))</f>
        <v>7</v>
      </c>
      <c r="U1185" s="40">
        <f t="shared" si="114"/>
        <v>399992.8571428571</v>
      </c>
      <c r="V1185" s="41">
        <f t="shared" si="115"/>
        <v>2.5000446436543511</v>
      </c>
      <c r="Y1185" s="23">
        <v>651</v>
      </c>
      <c r="Z1185" s="23">
        <v>168</v>
      </c>
      <c r="AD1185" s="13"/>
      <c r="AE1185" s="13"/>
      <c r="AF1185" s="13"/>
      <c r="AR1185" s="35"/>
    </row>
    <row r="1186" spans="1:44">
      <c r="A1186" s="23">
        <v>1188</v>
      </c>
      <c r="B1186" s="23">
        <v>1188</v>
      </c>
      <c r="C1186" s="23" t="s">
        <v>1758</v>
      </c>
      <c r="D1186" s="23" t="s">
        <v>816</v>
      </c>
      <c r="E1186" s="23" t="s">
        <v>816</v>
      </c>
      <c r="F1186" s="23" t="s">
        <v>1756</v>
      </c>
      <c r="G1186" s="23" t="s">
        <v>1757</v>
      </c>
      <c r="H1186" s="23" t="s">
        <v>133</v>
      </c>
      <c r="I1186" s="13">
        <v>110000</v>
      </c>
      <c r="L1186" s="24">
        <v>4.8920000000000003</v>
      </c>
      <c r="M1186" s="37">
        <f t="shared" si="110"/>
        <v>5</v>
      </c>
      <c r="N1186" s="24">
        <v>0.249</v>
      </c>
      <c r="O1186" s="13">
        <v>3</v>
      </c>
      <c r="P1186" s="36">
        <f t="shared" si="111"/>
        <v>0.249</v>
      </c>
      <c r="Q1186" s="38">
        <f t="shared" si="112"/>
        <v>4.2</v>
      </c>
      <c r="R1186" s="37">
        <f t="shared" si="113"/>
        <v>4.2</v>
      </c>
      <c r="S1186" s="39">
        <f>IF(AND(I1186=38000,R1186&lt;=4.5,M1186&gt;8),'[1]Pricing Schedule'!$F$8+('[1]Pricing Schedule'!$F$9*M1186),
IF(AND(I1186=38000,R1186&lt;=4.5,M1186&lt;=8),'[1]Pricing Schedule'!$F$34+('[1]Pricing Schedule'!$F$36*M1186),
IF(AND(I1186=38000,R1186&gt;4.5,R1186&lt;=9,M1186&gt;8),'[1]Pricing Schedule'!$F$17+('[1]Pricing Schedule'!$F$18*M1186),
IF(AND(I1186=38000,R1186&gt;4.5,R1186&lt;=9,M1186&lt;=8),'[1]Pricing Schedule'!$F$34+('[1]Pricing Schedule'!$F$36*M1186),
IF(AND(I1186=38000,R1186&gt;9,R1186&lt;=12.8,M1186&gt;8),'[1]Pricing Schedule'!$F$26+('[1]Pricing Schedule'!$F$27*M1186),
IF(AND(I1186=38000,R1186&gt;9,R1186&lt;=12.8,M1186&lt;=8),'[1]Pricing Schedule'!$F$34+('[1]Pricing Schedule'!$F$36*M1186),
IF(AND(I1186=38000,R1186&gt;12.8,R1186&lt;=22.8),'[1]Pricing Schedule'!$F$34+('[1]Pricing Schedule'!$F$36*M1186),
IF(AND(I1186=38000,R1186&gt;22.8,R1186&lt;=30.2),'[1]Pricing Schedule'!$F$43+('[1]Pricing Schedule'!$F$45*M1186),
IF(AND(I1186=38000,R1186&gt;30.2,R1186&lt;=45.9),'[1]Pricing Schedule'!$F$52+('[1]Pricing Schedule'!$F$54*M1186),
IF(AND(I1186=38000,R1186&gt;45.9,R1186&lt;=123.4),'[1]Pricing Schedule'!$F$96+('[1]Pricing Schedule'!$F$97*M1186),
IF(AND(I1186=38000,R1186&gt;123.4,R1186&lt;=168.2,M1186&lt;=10),'[1]Pricing Schedule'!$F$103+('[1]Pricing Schedule'!$F$105*M1186),
IF(AND(I1186=38000,R1186&gt;123.4,R1186&lt;=168.2,M1186&gt;10),'[1]Pricing Schedule'!$F$111+('[1]Pricing Schedule'!$F$113*M1186),
IF(AND(I1186=38000,R1186&gt;157.4,R1186&lt;=336.4,M1186&lt;=10),('[1]Pricing Schedule'!$F$103+('[1]Pricing Schedule'!$F$105*M1186))*2,
IF(AND(I1186=38000,R1186&gt;157.4,R1186&lt;=336.4,M1186&gt;10),('[1]Pricing Schedule'!$F$111+('[1]Pricing Schedule'!$F$113*M1186))*2,
IF(AND(I1186=38000,R1186&gt;314.8,R1186&lt;=504.6,M1186&lt;=10),('[1]Pricing Schedule'!$F$103+('[1]Pricing Schedule'!$F$105*M1186))*3,
IF(AND(I1186=38000,R1186&gt;314.8,R1186&lt;=504.6,M1186&gt;10),('[1]Pricing Schedule'!$F$111+('[1]Pricing Schedule'!$F$113*M1186))*3,
IF(AND(I1186=38000,R1186&gt;472.2,R1186&lt;=672.8,M1186&lt;=10),('[1]Pricing Schedule'!$F$103+('[1]Pricing Schedule'!$F$105*M1186))*4,
IF(AND(I1186=38000,R1186&gt;472.2,R1186&lt;=672.8,M1186&gt;10),('[1]Pricing Schedule'!$F$111+('[1]Pricing Schedule'!$F$113*M1186))*4,
IF(AND(I1186=110000,R1186&lt;=12.8,M1186&gt;2),'[1]Pricing Schedule'!$F$62+('[1]Pricing Schedule'!$F$63*M1186),
IF(AND(I1186=110000,R1186&lt;=12.8,M1186&lt;=2),'[1]Pricing Schedule'!$F$96+('[1]Pricing Schedule'!$F$97*M1186),
IF(AND(I1186=110000,R1186&gt;12.8,R1186&lt;=22.8,M1186&gt;3),'[1]Pricing Schedule'!$F$71+('[1]Pricing Schedule'!$F$72*M1186),
IF(AND(I1186=110000,R1186&gt;12.8,R1186&lt;=22.8,M1186&lt;=3),'[1]Pricing Schedule'!$F$96+('[1]Pricing Schedule'!$F$97*M1186),
IF(AND(I1186=110000,R1186&gt;22.8,R1186&lt;=30.2),'[1]Pricing Schedule'!$F$80+('[1]Pricing Schedule'!$F$81*M1186),
IF(AND(I1186=110000,R1186&gt;30.2,R1186&lt;=45.9),'[1]Pricing Schedule'!$F$89+('[1]Pricing Schedule'!$F$90*M1186),
IF(AND(I1186=110000,R1186&gt;45.9,R1186&lt;=123.4),'[1]Pricing Schedule'!$F$96+('[1]Pricing Schedule'!$F$97*M1186),
IF(AND(I1186=110000,R1186&gt;123.4,R1186&lt;=168.2,M1186&lt;=10),'[1]Pricing Schedule'!$F$103+('[1]Pricing Schedule'!$F$105*M1186),
IF(AND(I1186=110000,R1186&gt;123.4,R1186&lt;=168.2,M1186&gt;10),'[1]Pricing Schedule'!$F$111+('[1]Pricing Schedule'!$F$113*M1186),
IF(AND(I1186=110000,R1186&gt;168.2,R1186&lt;=336.4,M1186&lt;=10),('[1]Pricing Schedule'!$F$103+('[1]Pricing Schedule'!$F$105*M1186))*2,
IF(AND(I1186=110000,R1186&gt;168.2,R1186&lt;=336.4,M1186&gt;10),('[1]Pricing Schedule'!$F$111+('[1]Pricing Schedule'!$F$113*M1186))*2,
IF(AND(I1186=110000,R1186&gt;336.4,R1186&lt;=504.6,M1186&lt;=10),('[1]Pricing Schedule'!$F$103+('[1]Pricing Schedule'!$F$105*M1186))*3,
IF(AND(I1186=110000,R1186&gt;336.4,R1186&lt;=504.6,M1186&gt;10),('[1]Pricing Schedule'!$F$111+('[1]Pricing Schedule'!$F$113*M1186))*3,
IF(AND(I1186=110000,R1186&gt;504.6,R1186&lt;=672.8,M1186&lt;=10),('[1]Pricing Schedule'!$F$103+('[1]Pricing Schedule'!$F$105*M1186))*4,
IF(AND(I1186=110000,R1186&gt;504.6,R1186&lt;=672.8,M1186&gt;10),('[1]Pricing Schedule'!$F$111+('[1]Pricing Schedule'!$F$113*M1186))*4,
IF(AND(I1186=110000,R1186&gt;672.8,R1186&lt;=841,M1186&lt;=10),('[1]Pricing Schedule'!$F$103+('[1]Pricing Schedule'!$F$105*M1186))*5,
IF(AND(I1186=110000,R1186&gt;672.8,R1186&lt;=841,M1186&gt;10),('[1]Pricing Schedule'!$F$111+('[1]Pricing Schedule'!$F$113*M1186))*5,
IF(AND(I1186=110000,R1186&gt;672.8,R1186&lt;=841,M1186&lt;=10),('[1]Pricing Schedule'!$F$103+('[1]Pricing Schedule'!$F$105*M1186))*5,
IF(AND(I1186=110000,R1186&gt;672.8,R1186&lt;=841,M1186&gt;10),('[1]Pricing Schedule'!$F$111+('[1]Pricing Schedule'!$F$113*M1186))*5,
IF(AND(I1186=110000,R1186&gt;1345.6,R1186&lt;=1513.8,M1186&lt;=10),('[1]Pricing Schedule'!$F$103+('[1]Pricing Schedule'!$F$105*M1186))*9,
IF(AND(I1186=110000,R1186&gt;1345.6,R1186&lt;=1513.8,M1186&gt;10),('[1]Pricing Schedule'!$F$111+('[1]Pricing Schedule'!$F$113*M1186))*9,
9999999999)))))))))))))))))))))))))))))))))))))))</f>
        <v>1679970</v>
      </c>
      <c r="T1186" s="21">
        <f>IF(AND(I1186=38000,R1186&lt;=4.5,M1186&gt;8),'[1]Pricing Schedule'!$J$9,
IF(AND(I1186=38000,R1186&lt;=4.5,M1186&lt;=8),'[1]Pricing Schedule'!$J$36,
IF(AND(I1186=38000,R1186&gt;4.5,R1186&lt;=9,M1186&gt;8),'[1]Pricing Schedule'!$J$18,
IF(AND(I1186=38000,R1186&gt;4.5,R1186&lt;=9,M1186&lt;=8),'[1]Pricing Schedule'!$J$36,
IF(AND(I1186=38000,R1186&gt;9,R1186&lt;=12.8,M1186&gt;8),'[1]Pricing Schedule'!$J$27,
IF(AND(I1186=38000,R1186&gt;9,R1186&lt;=12.8,M1186&lt;=8),'[1]Pricing Schedule'!$J$36,
IF(AND(I1186=38000,R1186&gt;12.8,R1186&lt;=22.8),'[1]Pricing Schedule'!$J$36,
IF(AND(I1186=38000,R1186&gt;22.8,R1186&lt;=30.2),'[1]Pricing Schedule'!$J$45,
IF(AND(I1186=38000,R1186&gt;30.2,R1186&lt;=45.9),'[1]Pricing Schedule'!$J$54,
IF(AND(I1186=38000,R1186&gt;45.9,R1186&lt;=123.4),'[1]Pricing Schedule'!$J$97,
IF(AND(I1186=38000,R1186&gt;123.4,R1186&lt;=168.2,M1186&lt;=10),'[1]Pricing Schedule'!$J$105,
IF(AND(I1186=38000,R1186&gt;123.4,R1186&lt;=168.2,M1186&gt;10),'[1]Pricing Schedule'!$J$113,
IF(AND(I1186=38000,R1186&gt;168.2,R1186&lt;=336.4,M1186&lt;=10),('[1]Pricing Schedule'!$J$105),
IF(AND(I1186=38000,R1186&gt;168.2,R1186&lt;=336.4,M1186&gt;10),('[1]Pricing Schedule'!$J$113),
IF(AND(I1186=38000,R1186&gt;336.4,R1186&lt;=504.6,M1186&lt;=10),('[1]Pricing Schedule'!$J$105),
IF(AND(I1186=38000,R1186&gt;336.4,R1186&lt;=504.6,M1186&gt;10),('[1]Pricing Schedule'!$J$113),
IF(AND(I1186=38000,R1186&gt;504.6,R1186&lt;=672.8,M1186&lt;=10),('[1]Pricing Schedule'!$J$105),
IF(AND(I1186=38000,R1186&gt;504.6,R1186&lt;=672.8,M1186&gt;10),('[1]Pricing Schedule'!$J$113),
IF(AND(I1186=110000,R1186&lt;=12.8,M1186&gt;2),'[1]Pricing Schedule'!$J$63,
IF(AND(I1186=110000,R1186&lt;=12.8,M1186&lt;=2),'[1]Pricing Schedule'!$J$97,
IF(AND(I1186=110000,R1186&gt;12.8,R1186&lt;=22.8,M1186&gt;3),'[1]Pricing Schedule'!$J$72,
IF(AND(I1186=110000,R1186&gt;12.8,R1186&lt;=22.8,M1186&lt;=3),'[1]Pricing Schedule'!$J$97,
IF(AND(I1186=110000,R1186&gt;22.8,R1186&lt;=30.2),'[1]Pricing Schedule'!$J$81,
IF(AND(I1186=110000,R1186&gt;30.2,R1186&lt;=45.9),'[1]Pricing Schedule'!$J$90,
IF(AND(I1186=110000,R1186&gt;45.9,R1186&lt;=123.4),'[1]Pricing Schedule'!$J$97,
IF(AND(I1186=110000,R1186&gt;123.4,R1186&lt;=168.2,M1186&lt;=10),'[1]Pricing Schedule'!$J$105,
IF(AND(I1186=110000,R1186&gt;123.4,R1186&lt;=168.2,M1186&gt;10),'[1]Pricing Schedule'!$J$113,
IF(AND(I1186=110000,R1186&gt;168.2,R1186&lt;=336.2,M1186&lt;=10),('[1]Pricing Schedule'!$J$105),
IF(AND(I1186=110000,R1186&gt;168.2,R1186&lt;=336.2,M1186&gt;10),('[1]Pricing Schedule'!$J$113),
IF(AND(I1186=110000,R1186&gt;336.4,R1186&lt;=504.6,M1186&lt;=10),('[1]Pricing Schedule'!$J$105),
IF(AND(I1186=110000,R1186&gt;336.4,R1186&lt;=504.6,M1186&gt;10),('[1]Pricing Schedule'!$J$113),
IF(AND(I1186=110000,R1186&gt;504.6,R1186&lt;=672.8,M1186&lt;=10),('[1]Pricing Schedule'!$J$105),
IF(AND(I1186=110000,R1186&gt;504.6,R1186&lt;=672.8,M1186&gt;10),('[1]Pricing Schedule'!$J$113),
IF(AND(I1186=110000,R1186&gt;672.8,R1186&lt;=841,M1186&lt;=10),('[1]Pricing Schedule'!$J$105),
IF(AND(I1186=110000,R1186&gt;672.8,R1186&lt;=841,M1186&gt;10),('[1]Pricing Schedule'!$J$113),
IF(AND(I1186=110000,R1186&gt;1682,R1186&lt;=1850.2,M1186&lt;=10),('[1]Pricing Schedule'!$J$105),
IF(AND(I1186=110000,R1186&gt;1682,R1186&lt;=1850.2,M1186&gt;10),('[1]Pricing Schedule'!$J$113),
IF(AND(I1186=110000,R1186&gt;2018.4,R1186&lt;=2186.6,M1186&lt;=10),('[1]Pricing Schedule'!$J$105),
IF(AND(I1186=110000,R1186&gt;2018.4,R1186&lt;=2186.6,M1186&gt;10),('[1]Pricing Schedule'!$J$113),999999999)))))))))))))))))))))))))))))))))))))))</f>
        <v>7</v>
      </c>
      <c r="U1186" s="40">
        <f t="shared" si="114"/>
        <v>399992.8571428571</v>
      </c>
      <c r="V1186" s="41">
        <f t="shared" si="115"/>
        <v>2.5000446436543511</v>
      </c>
      <c r="Y1186" s="23">
        <v>600</v>
      </c>
      <c r="Z1186" s="23">
        <v>168</v>
      </c>
      <c r="AD1186" s="13"/>
      <c r="AE1186" s="13"/>
      <c r="AF1186" s="13"/>
      <c r="AR1186" s="35"/>
    </row>
    <row r="1187" spans="1:44">
      <c r="A1187" s="23">
        <v>1189</v>
      </c>
      <c r="B1187" s="23">
        <v>1189</v>
      </c>
      <c r="C1187" s="23" t="s">
        <v>1759</v>
      </c>
      <c r="D1187" s="23" t="s">
        <v>816</v>
      </c>
      <c r="E1187" s="23" t="s">
        <v>816</v>
      </c>
      <c r="F1187" s="23" t="s">
        <v>1753</v>
      </c>
      <c r="G1187" s="23" t="s">
        <v>1754</v>
      </c>
      <c r="H1187" s="23" t="s">
        <v>133</v>
      </c>
      <c r="I1187" s="13">
        <v>110000</v>
      </c>
      <c r="J1187" s="13">
        <v>20000</v>
      </c>
      <c r="K1187" s="13">
        <v>110000</v>
      </c>
      <c r="L1187" s="24">
        <v>5.5679999999999996</v>
      </c>
      <c r="M1187" s="37">
        <f t="shared" si="110"/>
        <v>6</v>
      </c>
      <c r="N1187" s="24">
        <v>0.129</v>
      </c>
      <c r="O1187" s="13">
        <v>3</v>
      </c>
      <c r="P1187" s="36">
        <f t="shared" si="111"/>
        <v>0.129</v>
      </c>
      <c r="Q1187" s="38">
        <f t="shared" si="112"/>
        <v>4.2</v>
      </c>
      <c r="R1187" s="37">
        <f t="shared" si="113"/>
        <v>4.2</v>
      </c>
      <c r="S1187" s="39">
        <f>IF(AND(I1187=38000,R1187&lt;=4.5,M1187&gt;8),'[1]Pricing Schedule'!$F$8+('[1]Pricing Schedule'!$F$9*M1187),
IF(AND(I1187=38000,R1187&lt;=4.5,M1187&lt;=8),'[1]Pricing Schedule'!$F$34+('[1]Pricing Schedule'!$F$36*M1187),
IF(AND(I1187=38000,R1187&gt;4.5,R1187&lt;=9,M1187&gt;8),'[1]Pricing Schedule'!$F$17+('[1]Pricing Schedule'!$F$18*M1187),
IF(AND(I1187=38000,R1187&gt;4.5,R1187&lt;=9,M1187&lt;=8),'[1]Pricing Schedule'!$F$34+('[1]Pricing Schedule'!$F$36*M1187),
IF(AND(I1187=38000,R1187&gt;9,R1187&lt;=12.8,M1187&gt;8),'[1]Pricing Schedule'!$F$26+('[1]Pricing Schedule'!$F$27*M1187),
IF(AND(I1187=38000,R1187&gt;9,R1187&lt;=12.8,M1187&lt;=8),'[1]Pricing Schedule'!$F$34+('[1]Pricing Schedule'!$F$36*M1187),
IF(AND(I1187=38000,R1187&gt;12.8,R1187&lt;=22.8),'[1]Pricing Schedule'!$F$34+('[1]Pricing Schedule'!$F$36*M1187),
IF(AND(I1187=38000,R1187&gt;22.8,R1187&lt;=30.2),'[1]Pricing Schedule'!$F$43+('[1]Pricing Schedule'!$F$45*M1187),
IF(AND(I1187=38000,R1187&gt;30.2,R1187&lt;=45.9),'[1]Pricing Schedule'!$F$52+('[1]Pricing Schedule'!$F$54*M1187),
IF(AND(I1187=38000,R1187&gt;45.9,R1187&lt;=123.4),'[1]Pricing Schedule'!$F$96+('[1]Pricing Schedule'!$F$97*M1187),
IF(AND(I1187=38000,R1187&gt;123.4,R1187&lt;=168.2,M1187&lt;=10),'[1]Pricing Schedule'!$F$103+('[1]Pricing Schedule'!$F$105*M1187),
IF(AND(I1187=38000,R1187&gt;123.4,R1187&lt;=168.2,M1187&gt;10),'[1]Pricing Schedule'!$F$111+('[1]Pricing Schedule'!$F$113*M1187),
IF(AND(I1187=38000,R1187&gt;157.4,R1187&lt;=336.4,M1187&lt;=10),('[1]Pricing Schedule'!$F$103+('[1]Pricing Schedule'!$F$105*M1187))*2,
IF(AND(I1187=38000,R1187&gt;157.4,R1187&lt;=336.4,M1187&gt;10),('[1]Pricing Schedule'!$F$111+('[1]Pricing Schedule'!$F$113*M1187))*2,
IF(AND(I1187=38000,R1187&gt;314.8,R1187&lt;=504.6,M1187&lt;=10),('[1]Pricing Schedule'!$F$103+('[1]Pricing Schedule'!$F$105*M1187))*3,
IF(AND(I1187=38000,R1187&gt;314.8,R1187&lt;=504.6,M1187&gt;10),('[1]Pricing Schedule'!$F$111+('[1]Pricing Schedule'!$F$113*M1187))*3,
IF(AND(I1187=38000,R1187&gt;472.2,R1187&lt;=672.8,M1187&lt;=10),('[1]Pricing Schedule'!$F$103+('[1]Pricing Schedule'!$F$105*M1187))*4,
IF(AND(I1187=38000,R1187&gt;472.2,R1187&lt;=672.8,M1187&gt;10),('[1]Pricing Schedule'!$F$111+('[1]Pricing Schedule'!$F$113*M1187))*4,
IF(AND(I1187=110000,R1187&lt;=12.8,M1187&gt;2),'[1]Pricing Schedule'!$F$62+('[1]Pricing Schedule'!$F$63*M1187),
IF(AND(I1187=110000,R1187&lt;=12.8,M1187&lt;=2),'[1]Pricing Schedule'!$F$96+('[1]Pricing Schedule'!$F$97*M1187),
IF(AND(I1187=110000,R1187&gt;12.8,R1187&lt;=22.8,M1187&gt;3),'[1]Pricing Schedule'!$F$71+('[1]Pricing Schedule'!$F$72*M1187),
IF(AND(I1187=110000,R1187&gt;12.8,R1187&lt;=22.8,M1187&lt;=3),'[1]Pricing Schedule'!$F$96+('[1]Pricing Schedule'!$F$97*M1187),
IF(AND(I1187=110000,R1187&gt;22.8,R1187&lt;=30.2),'[1]Pricing Schedule'!$F$80+('[1]Pricing Schedule'!$F$81*M1187),
IF(AND(I1187=110000,R1187&gt;30.2,R1187&lt;=45.9),'[1]Pricing Schedule'!$F$89+('[1]Pricing Schedule'!$F$90*M1187),
IF(AND(I1187=110000,R1187&gt;45.9,R1187&lt;=123.4),'[1]Pricing Schedule'!$F$96+('[1]Pricing Schedule'!$F$97*M1187),
IF(AND(I1187=110000,R1187&gt;123.4,R1187&lt;=168.2,M1187&lt;=10),'[1]Pricing Schedule'!$F$103+('[1]Pricing Schedule'!$F$105*M1187),
IF(AND(I1187=110000,R1187&gt;123.4,R1187&lt;=168.2,M1187&gt;10),'[1]Pricing Schedule'!$F$111+('[1]Pricing Schedule'!$F$113*M1187),
IF(AND(I1187=110000,R1187&gt;168.2,R1187&lt;=336.4,M1187&lt;=10),('[1]Pricing Schedule'!$F$103+('[1]Pricing Schedule'!$F$105*M1187))*2,
IF(AND(I1187=110000,R1187&gt;168.2,R1187&lt;=336.4,M1187&gt;10),('[1]Pricing Schedule'!$F$111+('[1]Pricing Schedule'!$F$113*M1187))*2,
IF(AND(I1187=110000,R1187&gt;336.4,R1187&lt;=504.6,M1187&lt;=10),('[1]Pricing Schedule'!$F$103+('[1]Pricing Schedule'!$F$105*M1187))*3,
IF(AND(I1187=110000,R1187&gt;336.4,R1187&lt;=504.6,M1187&gt;10),('[1]Pricing Schedule'!$F$111+('[1]Pricing Schedule'!$F$113*M1187))*3,
IF(AND(I1187=110000,R1187&gt;504.6,R1187&lt;=672.8,M1187&lt;=10),('[1]Pricing Schedule'!$F$103+('[1]Pricing Schedule'!$F$105*M1187))*4,
IF(AND(I1187=110000,R1187&gt;504.6,R1187&lt;=672.8,M1187&gt;10),('[1]Pricing Schedule'!$F$111+('[1]Pricing Schedule'!$F$113*M1187))*4,
IF(AND(I1187=110000,R1187&gt;672.8,R1187&lt;=841,M1187&lt;=10),('[1]Pricing Schedule'!$F$103+('[1]Pricing Schedule'!$F$105*M1187))*5,
IF(AND(I1187=110000,R1187&gt;672.8,R1187&lt;=841,M1187&gt;10),('[1]Pricing Schedule'!$F$111+('[1]Pricing Schedule'!$F$113*M1187))*5,
IF(AND(I1187=110000,R1187&gt;672.8,R1187&lt;=841,M1187&lt;=10),('[1]Pricing Schedule'!$F$103+('[1]Pricing Schedule'!$F$105*M1187))*5,
IF(AND(I1187=110000,R1187&gt;672.8,R1187&lt;=841,M1187&gt;10),('[1]Pricing Schedule'!$F$111+('[1]Pricing Schedule'!$F$113*M1187))*5,
IF(AND(I1187=110000,R1187&gt;1345.6,R1187&lt;=1513.8,M1187&lt;=10),('[1]Pricing Schedule'!$F$103+('[1]Pricing Schedule'!$F$105*M1187))*9,
IF(AND(I1187=110000,R1187&gt;1345.6,R1187&lt;=1513.8,M1187&gt;10),('[1]Pricing Schedule'!$F$111+('[1]Pricing Schedule'!$F$113*M1187))*9,
9999999999)))))))))))))))))))))))))))))))))))))))</f>
        <v>1732670</v>
      </c>
      <c r="T1187" s="21">
        <f>IF(AND(I1187=38000,R1187&lt;=4.5,M1187&gt;8),'[1]Pricing Schedule'!$J$9,
IF(AND(I1187=38000,R1187&lt;=4.5,M1187&lt;=8),'[1]Pricing Schedule'!$J$36,
IF(AND(I1187=38000,R1187&gt;4.5,R1187&lt;=9,M1187&gt;8),'[1]Pricing Schedule'!$J$18,
IF(AND(I1187=38000,R1187&gt;4.5,R1187&lt;=9,M1187&lt;=8),'[1]Pricing Schedule'!$J$36,
IF(AND(I1187=38000,R1187&gt;9,R1187&lt;=12.8,M1187&gt;8),'[1]Pricing Schedule'!$J$27,
IF(AND(I1187=38000,R1187&gt;9,R1187&lt;=12.8,M1187&lt;=8),'[1]Pricing Schedule'!$J$36,
IF(AND(I1187=38000,R1187&gt;12.8,R1187&lt;=22.8),'[1]Pricing Schedule'!$J$36,
IF(AND(I1187=38000,R1187&gt;22.8,R1187&lt;=30.2),'[1]Pricing Schedule'!$J$45,
IF(AND(I1187=38000,R1187&gt;30.2,R1187&lt;=45.9),'[1]Pricing Schedule'!$J$54,
IF(AND(I1187=38000,R1187&gt;45.9,R1187&lt;=123.4),'[1]Pricing Schedule'!$J$97,
IF(AND(I1187=38000,R1187&gt;123.4,R1187&lt;=168.2,M1187&lt;=10),'[1]Pricing Schedule'!$J$105,
IF(AND(I1187=38000,R1187&gt;123.4,R1187&lt;=168.2,M1187&gt;10),'[1]Pricing Schedule'!$J$113,
IF(AND(I1187=38000,R1187&gt;168.2,R1187&lt;=336.4,M1187&lt;=10),('[1]Pricing Schedule'!$J$105),
IF(AND(I1187=38000,R1187&gt;168.2,R1187&lt;=336.4,M1187&gt;10),('[1]Pricing Schedule'!$J$113),
IF(AND(I1187=38000,R1187&gt;336.4,R1187&lt;=504.6,M1187&lt;=10),('[1]Pricing Schedule'!$J$105),
IF(AND(I1187=38000,R1187&gt;336.4,R1187&lt;=504.6,M1187&gt;10),('[1]Pricing Schedule'!$J$113),
IF(AND(I1187=38000,R1187&gt;504.6,R1187&lt;=672.8,M1187&lt;=10),('[1]Pricing Schedule'!$J$105),
IF(AND(I1187=38000,R1187&gt;504.6,R1187&lt;=672.8,M1187&gt;10),('[1]Pricing Schedule'!$J$113),
IF(AND(I1187=110000,R1187&lt;=12.8,M1187&gt;2),'[1]Pricing Schedule'!$J$63,
IF(AND(I1187=110000,R1187&lt;=12.8,M1187&lt;=2),'[1]Pricing Schedule'!$J$97,
IF(AND(I1187=110000,R1187&gt;12.8,R1187&lt;=22.8,M1187&gt;3),'[1]Pricing Schedule'!$J$72,
IF(AND(I1187=110000,R1187&gt;12.8,R1187&lt;=22.8,M1187&lt;=3),'[1]Pricing Schedule'!$J$97,
IF(AND(I1187=110000,R1187&gt;22.8,R1187&lt;=30.2),'[1]Pricing Schedule'!$J$81,
IF(AND(I1187=110000,R1187&gt;30.2,R1187&lt;=45.9),'[1]Pricing Schedule'!$J$90,
IF(AND(I1187=110000,R1187&gt;45.9,R1187&lt;=123.4),'[1]Pricing Schedule'!$J$97,
IF(AND(I1187=110000,R1187&gt;123.4,R1187&lt;=168.2,M1187&lt;=10),'[1]Pricing Schedule'!$J$105,
IF(AND(I1187=110000,R1187&gt;123.4,R1187&lt;=168.2,M1187&gt;10),'[1]Pricing Schedule'!$J$113,
IF(AND(I1187=110000,R1187&gt;168.2,R1187&lt;=336.2,M1187&lt;=10),('[1]Pricing Schedule'!$J$105),
IF(AND(I1187=110000,R1187&gt;168.2,R1187&lt;=336.2,M1187&gt;10),('[1]Pricing Schedule'!$J$113),
IF(AND(I1187=110000,R1187&gt;336.4,R1187&lt;=504.6,M1187&lt;=10),('[1]Pricing Schedule'!$J$105),
IF(AND(I1187=110000,R1187&gt;336.4,R1187&lt;=504.6,M1187&gt;10),('[1]Pricing Schedule'!$J$113),
IF(AND(I1187=110000,R1187&gt;504.6,R1187&lt;=672.8,M1187&lt;=10),('[1]Pricing Schedule'!$J$105),
IF(AND(I1187=110000,R1187&gt;504.6,R1187&lt;=672.8,M1187&gt;10),('[1]Pricing Schedule'!$J$113),
IF(AND(I1187=110000,R1187&gt;672.8,R1187&lt;=841,M1187&lt;=10),('[1]Pricing Schedule'!$J$105),
IF(AND(I1187=110000,R1187&gt;672.8,R1187&lt;=841,M1187&gt;10),('[1]Pricing Schedule'!$J$113),
IF(AND(I1187=110000,R1187&gt;1682,R1187&lt;=1850.2,M1187&lt;=10),('[1]Pricing Schedule'!$J$105),
IF(AND(I1187=110000,R1187&gt;1682,R1187&lt;=1850.2,M1187&gt;10),('[1]Pricing Schedule'!$J$113),
IF(AND(I1187=110000,R1187&gt;2018.4,R1187&lt;=2186.6,M1187&lt;=10),('[1]Pricing Schedule'!$J$105),
IF(AND(I1187=110000,R1187&gt;2018.4,R1187&lt;=2186.6,M1187&gt;10),('[1]Pricing Schedule'!$J$113),999999999)))))))))))))))))))))))))))))))))))))))</f>
        <v>7</v>
      </c>
      <c r="U1187" s="40">
        <f t="shared" si="114"/>
        <v>412540.47619047615</v>
      </c>
      <c r="V1187" s="41">
        <f t="shared" si="115"/>
        <v>2.4240045709800482</v>
      </c>
      <c r="Y1187" s="23">
        <v>105</v>
      </c>
      <c r="Z1187" s="23">
        <v>530</v>
      </c>
      <c r="AD1187" s="13"/>
      <c r="AE1187" s="13"/>
      <c r="AF1187" s="13"/>
      <c r="AR1187" s="35"/>
    </row>
    <row r="1188" spans="1:44">
      <c r="A1188" s="23">
        <v>1190</v>
      </c>
      <c r="B1188" s="23">
        <v>1190</v>
      </c>
      <c r="C1188" s="23" t="s">
        <v>1760</v>
      </c>
      <c r="D1188" s="23" t="s">
        <v>344</v>
      </c>
      <c r="E1188" s="23" t="s">
        <v>344</v>
      </c>
      <c r="F1188" s="23" t="s">
        <v>1761</v>
      </c>
      <c r="G1188" s="23" t="s">
        <v>1762</v>
      </c>
      <c r="H1188" s="23" t="s">
        <v>133</v>
      </c>
      <c r="I1188" s="13">
        <v>110000</v>
      </c>
      <c r="J1188" s="13">
        <v>110000</v>
      </c>
      <c r="K1188" s="13">
        <v>38000</v>
      </c>
      <c r="L1188" s="24">
        <v>1.101</v>
      </c>
      <c r="M1188" s="37">
        <f t="shared" si="110"/>
        <v>2</v>
      </c>
      <c r="N1188" s="24">
        <v>0.22500000000000001</v>
      </c>
      <c r="O1188" s="13">
        <v>3</v>
      </c>
      <c r="P1188" s="36">
        <f t="shared" si="111"/>
        <v>0.22500000000000001</v>
      </c>
      <c r="Q1188" s="38">
        <f t="shared" si="112"/>
        <v>4.2</v>
      </c>
      <c r="R1188" s="37">
        <f t="shared" si="113"/>
        <v>4.2</v>
      </c>
      <c r="S1188" s="39">
        <f>IF(AND(I1188=38000,R1188&lt;=4.5,M1188&gt;8),'[1]Pricing Schedule'!$F$8+('[1]Pricing Schedule'!$F$9*M1188),
IF(AND(I1188=38000,R1188&lt;=4.5,M1188&lt;=8),'[1]Pricing Schedule'!$F$34+('[1]Pricing Schedule'!$F$36*M1188),
IF(AND(I1188=38000,R1188&gt;4.5,R1188&lt;=9,M1188&gt;8),'[1]Pricing Schedule'!$F$17+('[1]Pricing Schedule'!$F$18*M1188),
IF(AND(I1188=38000,R1188&gt;4.5,R1188&lt;=9,M1188&lt;=8),'[1]Pricing Schedule'!$F$34+('[1]Pricing Schedule'!$F$36*M1188),
IF(AND(I1188=38000,R1188&gt;9,R1188&lt;=12.8,M1188&gt;8),'[1]Pricing Schedule'!$F$26+('[1]Pricing Schedule'!$F$27*M1188),
IF(AND(I1188=38000,R1188&gt;9,R1188&lt;=12.8,M1188&lt;=8),'[1]Pricing Schedule'!$F$34+('[1]Pricing Schedule'!$F$36*M1188),
IF(AND(I1188=38000,R1188&gt;12.8,R1188&lt;=22.8),'[1]Pricing Schedule'!$F$34+('[1]Pricing Schedule'!$F$36*M1188),
IF(AND(I1188=38000,R1188&gt;22.8,R1188&lt;=30.2),'[1]Pricing Schedule'!$F$43+('[1]Pricing Schedule'!$F$45*M1188),
IF(AND(I1188=38000,R1188&gt;30.2,R1188&lt;=45.9),'[1]Pricing Schedule'!$F$52+('[1]Pricing Schedule'!$F$54*M1188),
IF(AND(I1188=38000,R1188&gt;45.9,R1188&lt;=123.4),'[1]Pricing Schedule'!$F$96+('[1]Pricing Schedule'!$F$97*M1188),
IF(AND(I1188=38000,R1188&gt;123.4,R1188&lt;=168.2,M1188&lt;=10),'[1]Pricing Schedule'!$F$103+('[1]Pricing Schedule'!$F$105*M1188),
IF(AND(I1188=38000,R1188&gt;123.4,R1188&lt;=168.2,M1188&gt;10),'[1]Pricing Schedule'!$F$111+('[1]Pricing Schedule'!$F$113*M1188),
IF(AND(I1188=38000,R1188&gt;157.4,R1188&lt;=336.4,M1188&lt;=10),('[1]Pricing Schedule'!$F$103+('[1]Pricing Schedule'!$F$105*M1188))*2,
IF(AND(I1188=38000,R1188&gt;157.4,R1188&lt;=336.4,M1188&gt;10),('[1]Pricing Schedule'!$F$111+('[1]Pricing Schedule'!$F$113*M1188))*2,
IF(AND(I1188=38000,R1188&gt;314.8,R1188&lt;=504.6,M1188&lt;=10),('[1]Pricing Schedule'!$F$103+('[1]Pricing Schedule'!$F$105*M1188))*3,
IF(AND(I1188=38000,R1188&gt;314.8,R1188&lt;=504.6,M1188&gt;10),('[1]Pricing Schedule'!$F$111+('[1]Pricing Schedule'!$F$113*M1188))*3,
IF(AND(I1188=38000,R1188&gt;472.2,R1188&lt;=672.8,M1188&lt;=10),('[1]Pricing Schedule'!$F$103+('[1]Pricing Schedule'!$F$105*M1188))*4,
IF(AND(I1188=38000,R1188&gt;472.2,R1188&lt;=672.8,M1188&gt;10),('[1]Pricing Schedule'!$F$111+('[1]Pricing Schedule'!$F$113*M1188))*4,
IF(AND(I1188=110000,R1188&lt;=12.8,M1188&gt;2),'[1]Pricing Schedule'!$F$62+('[1]Pricing Schedule'!$F$63*M1188),
IF(AND(I1188=110000,R1188&lt;=12.8,M1188&lt;=2),'[1]Pricing Schedule'!$F$96+('[1]Pricing Schedule'!$F$97*M1188),
IF(AND(I1188=110000,R1188&gt;12.8,R1188&lt;=22.8,M1188&gt;3),'[1]Pricing Schedule'!$F$71+('[1]Pricing Schedule'!$F$72*M1188),
IF(AND(I1188=110000,R1188&gt;12.8,R1188&lt;=22.8,M1188&lt;=3),'[1]Pricing Schedule'!$F$96+('[1]Pricing Schedule'!$F$97*M1188),
IF(AND(I1188=110000,R1188&gt;22.8,R1188&lt;=30.2),'[1]Pricing Schedule'!$F$80+('[1]Pricing Schedule'!$F$81*M1188),
IF(AND(I1188=110000,R1188&gt;30.2,R1188&lt;=45.9),'[1]Pricing Schedule'!$F$89+('[1]Pricing Schedule'!$F$90*M1188),
IF(AND(I1188=110000,R1188&gt;45.9,R1188&lt;=123.4),'[1]Pricing Schedule'!$F$96+('[1]Pricing Schedule'!$F$97*M1188),
IF(AND(I1188=110000,R1188&gt;123.4,R1188&lt;=168.2,M1188&lt;=10),'[1]Pricing Schedule'!$F$103+('[1]Pricing Schedule'!$F$105*M1188),
IF(AND(I1188=110000,R1188&gt;123.4,R1188&lt;=168.2,M1188&gt;10),'[1]Pricing Schedule'!$F$111+('[1]Pricing Schedule'!$F$113*M1188),
IF(AND(I1188=110000,R1188&gt;168.2,R1188&lt;=336.4,M1188&lt;=10),('[1]Pricing Schedule'!$F$103+('[1]Pricing Schedule'!$F$105*M1188))*2,
IF(AND(I1188=110000,R1188&gt;168.2,R1188&lt;=336.4,M1188&gt;10),('[1]Pricing Schedule'!$F$111+('[1]Pricing Schedule'!$F$113*M1188))*2,
IF(AND(I1188=110000,R1188&gt;336.4,R1188&lt;=504.6,M1188&lt;=10),('[1]Pricing Schedule'!$F$103+('[1]Pricing Schedule'!$F$105*M1188))*3,
IF(AND(I1188=110000,R1188&gt;336.4,R1188&lt;=504.6,M1188&gt;10),('[1]Pricing Schedule'!$F$111+('[1]Pricing Schedule'!$F$113*M1188))*3,
IF(AND(I1188=110000,R1188&gt;504.6,R1188&lt;=672.8,M1188&lt;=10),('[1]Pricing Schedule'!$F$103+('[1]Pricing Schedule'!$F$105*M1188))*4,
IF(AND(I1188=110000,R1188&gt;504.6,R1188&lt;=672.8,M1188&gt;10),('[1]Pricing Schedule'!$F$111+('[1]Pricing Schedule'!$F$113*M1188))*4,
IF(AND(I1188=110000,R1188&gt;672.8,R1188&lt;=841,M1188&lt;=10),('[1]Pricing Schedule'!$F$103+('[1]Pricing Schedule'!$F$105*M1188))*5,
IF(AND(I1188=110000,R1188&gt;672.8,R1188&lt;=841,M1188&gt;10),('[1]Pricing Schedule'!$F$111+('[1]Pricing Schedule'!$F$113*M1188))*5,
IF(AND(I1188=110000,R1188&gt;672.8,R1188&lt;=841,M1188&lt;=10),('[1]Pricing Schedule'!$F$103+('[1]Pricing Schedule'!$F$105*M1188))*5,
IF(AND(I1188=110000,R1188&gt;672.8,R1188&lt;=841,M1188&gt;10),('[1]Pricing Schedule'!$F$111+('[1]Pricing Schedule'!$F$113*M1188))*5,
IF(AND(I1188=110000,R1188&gt;1345.6,R1188&lt;=1513.8,M1188&lt;=10),('[1]Pricing Schedule'!$F$103+('[1]Pricing Schedule'!$F$105*M1188))*9,
IF(AND(I1188=110000,R1188&gt;1345.6,R1188&lt;=1513.8,M1188&gt;10),('[1]Pricing Schedule'!$F$111+('[1]Pricing Schedule'!$F$113*M1188))*9,
9999999999)))))))))))))))))))))))))))))))))))))))</f>
        <v>1340080</v>
      </c>
      <c r="T1188" s="21">
        <f>IF(AND(I1188=38000,R1188&lt;=4.5,M1188&gt;8),'[1]Pricing Schedule'!$J$9,
IF(AND(I1188=38000,R1188&lt;=4.5,M1188&lt;=8),'[1]Pricing Schedule'!$J$36,
IF(AND(I1188=38000,R1188&gt;4.5,R1188&lt;=9,M1188&gt;8),'[1]Pricing Schedule'!$J$18,
IF(AND(I1188=38000,R1188&gt;4.5,R1188&lt;=9,M1188&lt;=8),'[1]Pricing Schedule'!$J$36,
IF(AND(I1188=38000,R1188&gt;9,R1188&lt;=12.8,M1188&gt;8),'[1]Pricing Schedule'!$J$27,
IF(AND(I1188=38000,R1188&gt;9,R1188&lt;=12.8,M1188&lt;=8),'[1]Pricing Schedule'!$J$36,
IF(AND(I1188=38000,R1188&gt;12.8,R1188&lt;=22.8),'[1]Pricing Schedule'!$J$36,
IF(AND(I1188=38000,R1188&gt;22.8,R1188&lt;=30.2),'[1]Pricing Schedule'!$J$45,
IF(AND(I1188=38000,R1188&gt;30.2,R1188&lt;=45.9),'[1]Pricing Schedule'!$J$54,
IF(AND(I1188=38000,R1188&gt;45.9,R1188&lt;=123.4),'[1]Pricing Schedule'!$J$97,
IF(AND(I1188=38000,R1188&gt;123.4,R1188&lt;=168.2,M1188&lt;=10),'[1]Pricing Schedule'!$J$105,
IF(AND(I1188=38000,R1188&gt;123.4,R1188&lt;=168.2,M1188&gt;10),'[1]Pricing Schedule'!$J$113,
IF(AND(I1188=38000,R1188&gt;168.2,R1188&lt;=336.4,M1188&lt;=10),('[1]Pricing Schedule'!$J$105),
IF(AND(I1188=38000,R1188&gt;168.2,R1188&lt;=336.4,M1188&gt;10),('[1]Pricing Schedule'!$J$113),
IF(AND(I1188=38000,R1188&gt;336.4,R1188&lt;=504.6,M1188&lt;=10),('[1]Pricing Schedule'!$J$105),
IF(AND(I1188=38000,R1188&gt;336.4,R1188&lt;=504.6,M1188&gt;10),('[1]Pricing Schedule'!$J$113),
IF(AND(I1188=38000,R1188&gt;504.6,R1188&lt;=672.8,M1188&lt;=10),('[1]Pricing Schedule'!$J$105),
IF(AND(I1188=38000,R1188&gt;504.6,R1188&lt;=672.8,M1188&gt;10),('[1]Pricing Schedule'!$J$113),
IF(AND(I1188=110000,R1188&lt;=12.8,M1188&gt;2),'[1]Pricing Schedule'!$J$63,
IF(AND(I1188=110000,R1188&lt;=12.8,M1188&lt;=2),'[1]Pricing Schedule'!$J$97,
IF(AND(I1188=110000,R1188&gt;12.8,R1188&lt;=22.8,M1188&gt;3),'[1]Pricing Schedule'!$J$72,
IF(AND(I1188=110000,R1188&gt;12.8,R1188&lt;=22.8,M1188&lt;=3),'[1]Pricing Schedule'!$J$97,
IF(AND(I1188=110000,R1188&gt;22.8,R1188&lt;=30.2),'[1]Pricing Schedule'!$J$81,
IF(AND(I1188=110000,R1188&gt;30.2,R1188&lt;=45.9),'[1]Pricing Schedule'!$J$90,
IF(AND(I1188=110000,R1188&gt;45.9,R1188&lt;=123.4),'[1]Pricing Schedule'!$J$97,
IF(AND(I1188=110000,R1188&gt;123.4,R1188&lt;=168.2,M1188&lt;=10),'[1]Pricing Schedule'!$J$105,
IF(AND(I1188=110000,R1188&gt;123.4,R1188&lt;=168.2,M1188&gt;10),'[1]Pricing Schedule'!$J$113,
IF(AND(I1188=110000,R1188&gt;168.2,R1188&lt;=336.2,M1188&lt;=10),('[1]Pricing Schedule'!$J$105),
IF(AND(I1188=110000,R1188&gt;168.2,R1188&lt;=336.2,M1188&gt;10),('[1]Pricing Schedule'!$J$113),
IF(AND(I1188=110000,R1188&gt;336.4,R1188&lt;=504.6,M1188&lt;=10),('[1]Pricing Schedule'!$J$105),
IF(AND(I1188=110000,R1188&gt;336.4,R1188&lt;=504.6,M1188&gt;10),('[1]Pricing Schedule'!$J$113),
IF(AND(I1188=110000,R1188&gt;504.6,R1188&lt;=672.8,M1188&lt;=10),('[1]Pricing Schedule'!$J$105),
IF(AND(I1188=110000,R1188&gt;504.6,R1188&lt;=672.8,M1188&gt;10),('[1]Pricing Schedule'!$J$113),
IF(AND(I1188=110000,R1188&gt;672.8,R1188&lt;=841,M1188&lt;=10),('[1]Pricing Schedule'!$J$105),
IF(AND(I1188=110000,R1188&gt;672.8,R1188&lt;=841,M1188&gt;10),('[1]Pricing Schedule'!$J$113),
IF(AND(I1188=110000,R1188&gt;1682,R1188&lt;=1850.2,M1188&lt;=10),('[1]Pricing Schedule'!$J$105),
IF(AND(I1188=110000,R1188&gt;1682,R1188&lt;=1850.2,M1188&gt;10),('[1]Pricing Schedule'!$J$113),
IF(AND(I1188=110000,R1188&gt;2018.4,R1188&lt;=2186.6,M1188&lt;=10),('[1]Pricing Schedule'!$J$105),
IF(AND(I1188=110000,R1188&gt;2018.4,R1188&lt;=2186.6,M1188&gt;10),('[1]Pricing Schedule'!$J$113),999999999)))))))))))))))))))))))))))))))))))))))</f>
        <v>11</v>
      </c>
      <c r="U1188" s="40">
        <f t="shared" si="114"/>
        <v>319066.66666666663</v>
      </c>
      <c r="V1188" s="41">
        <f t="shared" si="115"/>
        <v>3.134141245298788</v>
      </c>
      <c r="Y1188" s="23">
        <v>105</v>
      </c>
      <c r="Z1188" s="23">
        <v>53</v>
      </c>
      <c r="AD1188" s="13"/>
      <c r="AE1188" s="13"/>
      <c r="AF1188" s="13"/>
      <c r="AR1188" s="35"/>
    </row>
    <row r="1189" spans="1:44">
      <c r="A1189" s="23">
        <v>1191</v>
      </c>
      <c r="B1189" s="23">
        <v>1191</v>
      </c>
      <c r="C1189" s="23" t="s">
        <v>1763</v>
      </c>
      <c r="D1189" s="23" t="s">
        <v>1745</v>
      </c>
      <c r="E1189" s="23" t="s">
        <v>470</v>
      </c>
      <c r="F1189" s="23" t="s">
        <v>1764</v>
      </c>
      <c r="G1189" s="23" t="s">
        <v>1765</v>
      </c>
      <c r="H1189" s="23" t="s">
        <v>133</v>
      </c>
      <c r="I1189" s="13">
        <v>110000</v>
      </c>
      <c r="J1189" s="13">
        <v>110000</v>
      </c>
      <c r="K1189" s="13">
        <v>20000</v>
      </c>
      <c r="L1189" s="24">
        <v>1.976</v>
      </c>
      <c r="M1189" s="37">
        <f t="shared" si="110"/>
        <v>2</v>
      </c>
      <c r="N1189" s="24">
        <v>0.121</v>
      </c>
      <c r="O1189" s="13">
        <v>3</v>
      </c>
      <c r="P1189" s="36">
        <f t="shared" si="111"/>
        <v>0.121</v>
      </c>
      <c r="Q1189" s="38">
        <f t="shared" si="112"/>
        <v>4.2</v>
      </c>
      <c r="R1189" s="37">
        <f t="shared" si="113"/>
        <v>4.2</v>
      </c>
      <c r="S1189" s="39">
        <f>IF(AND(I1189=38000,R1189&lt;=4.5,M1189&gt;8),'[1]Pricing Schedule'!$F$8+('[1]Pricing Schedule'!$F$9*M1189),
IF(AND(I1189=38000,R1189&lt;=4.5,M1189&lt;=8),'[1]Pricing Schedule'!$F$34+('[1]Pricing Schedule'!$F$36*M1189),
IF(AND(I1189=38000,R1189&gt;4.5,R1189&lt;=9,M1189&gt;8),'[1]Pricing Schedule'!$F$17+('[1]Pricing Schedule'!$F$18*M1189),
IF(AND(I1189=38000,R1189&gt;4.5,R1189&lt;=9,M1189&lt;=8),'[1]Pricing Schedule'!$F$34+('[1]Pricing Schedule'!$F$36*M1189),
IF(AND(I1189=38000,R1189&gt;9,R1189&lt;=12.8,M1189&gt;8),'[1]Pricing Schedule'!$F$26+('[1]Pricing Schedule'!$F$27*M1189),
IF(AND(I1189=38000,R1189&gt;9,R1189&lt;=12.8,M1189&lt;=8),'[1]Pricing Schedule'!$F$34+('[1]Pricing Schedule'!$F$36*M1189),
IF(AND(I1189=38000,R1189&gt;12.8,R1189&lt;=22.8),'[1]Pricing Schedule'!$F$34+('[1]Pricing Schedule'!$F$36*M1189),
IF(AND(I1189=38000,R1189&gt;22.8,R1189&lt;=30.2),'[1]Pricing Schedule'!$F$43+('[1]Pricing Schedule'!$F$45*M1189),
IF(AND(I1189=38000,R1189&gt;30.2,R1189&lt;=45.9),'[1]Pricing Schedule'!$F$52+('[1]Pricing Schedule'!$F$54*M1189),
IF(AND(I1189=38000,R1189&gt;45.9,R1189&lt;=123.4),'[1]Pricing Schedule'!$F$96+('[1]Pricing Schedule'!$F$97*M1189),
IF(AND(I1189=38000,R1189&gt;123.4,R1189&lt;=168.2,M1189&lt;=10),'[1]Pricing Schedule'!$F$103+('[1]Pricing Schedule'!$F$105*M1189),
IF(AND(I1189=38000,R1189&gt;123.4,R1189&lt;=168.2,M1189&gt;10),'[1]Pricing Schedule'!$F$111+('[1]Pricing Schedule'!$F$113*M1189),
IF(AND(I1189=38000,R1189&gt;157.4,R1189&lt;=336.4,M1189&lt;=10),('[1]Pricing Schedule'!$F$103+('[1]Pricing Schedule'!$F$105*M1189))*2,
IF(AND(I1189=38000,R1189&gt;157.4,R1189&lt;=336.4,M1189&gt;10),('[1]Pricing Schedule'!$F$111+('[1]Pricing Schedule'!$F$113*M1189))*2,
IF(AND(I1189=38000,R1189&gt;314.8,R1189&lt;=504.6,M1189&lt;=10),('[1]Pricing Schedule'!$F$103+('[1]Pricing Schedule'!$F$105*M1189))*3,
IF(AND(I1189=38000,R1189&gt;314.8,R1189&lt;=504.6,M1189&gt;10),('[1]Pricing Schedule'!$F$111+('[1]Pricing Schedule'!$F$113*M1189))*3,
IF(AND(I1189=38000,R1189&gt;472.2,R1189&lt;=672.8,M1189&lt;=10),('[1]Pricing Schedule'!$F$103+('[1]Pricing Schedule'!$F$105*M1189))*4,
IF(AND(I1189=38000,R1189&gt;472.2,R1189&lt;=672.8,M1189&gt;10),('[1]Pricing Schedule'!$F$111+('[1]Pricing Schedule'!$F$113*M1189))*4,
IF(AND(I1189=110000,R1189&lt;=12.8,M1189&gt;2),'[1]Pricing Schedule'!$F$62+('[1]Pricing Schedule'!$F$63*M1189),
IF(AND(I1189=110000,R1189&lt;=12.8,M1189&lt;=2),'[1]Pricing Schedule'!$F$96+('[1]Pricing Schedule'!$F$97*M1189),
IF(AND(I1189=110000,R1189&gt;12.8,R1189&lt;=22.8,M1189&gt;3),'[1]Pricing Schedule'!$F$71+('[1]Pricing Schedule'!$F$72*M1189),
IF(AND(I1189=110000,R1189&gt;12.8,R1189&lt;=22.8,M1189&lt;=3),'[1]Pricing Schedule'!$F$96+('[1]Pricing Schedule'!$F$97*M1189),
IF(AND(I1189=110000,R1189&gt;22.8,R1189&lt;=30.2),'[1]Pricing Schedule'!$F$80+('[1]Pricing Schedule'!$F$81*M1189),
IF(AND(I1189=110000,R1189&gt;30.2,R1189&lt;=45.9),'[1]Pricing Schedule'!$F$89+('[1]Pricing Schedule'!$F$90*M1189),
IF(AND(I1189=110000,R1189&gt;45.9,R1189&lt;=123.4),'[1]Pricing Schedule'!$F$96+('[1]Pricing Schedule'!$F$97*M1189),
IF(AND(I1189=110000,R1189&gt;123.4,R1189&lt;=168.2,M1189&lt;=10),'[1]Pricing Schedule'!$F$103+('[1]Pricing Schedule'!$F$105*M1189),
IF(AND(I1189=110000,R1189&gt;123.4,R1189&lt;=168.2,M1189&gt;10),'[1]Pricing Schedule'!$F$111+('[1]Pricing Schedule'!$F$113*M1189),
IF(AND(I1189=110000,R1189&gt;168.2,R1189&lt;=336.4,M1189&lt;=10),('[1]Pricing Schedule'!$F$103+('[1]Pricing Schedule'!$F$105*M1189))*2,
IF(AND(I1189=110000,R1189&gt;168.2,R1189&lt;=336.4,M1189&gt;10),('[1]Pricing Schedule'!$F$111+('[1]Pricing Schedule'!$F$113*M1189))*2,
IF(AND(I1189=110000,R1189&gt;336.4,R1189&lt;=504.6,M1189&lt;=10),('[1]Pricing Schedule'!$F$103+('[1]Pricing Schedule'!$F$105*M1189))*3,
IF(AND(I1189=110000,R1189&gt;336.4,R1189&lt;=504.6,M1189&gt;10),('[1]Pricing Schedule'!$F$111+('[1]Pricing Schedule'!$F$113*M1189))*3,
IF(AND(I1189=110000,R1189&gt;504.6,R1189&lt;=672.8,M1189&lt;=10),('[1]Pricing Schedule'!$F$103+('[1]Pricing Schedule'!$F$105*M1189))*4,
IF(AND(I1189=110000,R1189&gt;504.6,R1189&lt;=672.8,M1189&gt;10),('[1]Pricing Schedule'!$F$111+('[1]Pricing Schedule'!$F$113*M1189))*4,
IF(AND(I1189=110000,R1189&gt;672.8,R1189&lt;=841,M1189&lt;=10),('[1]Pricing Schedule'!$F$103+('[1]Pricing Schedule'!$F$105*M1189))*5,
IF(AND(I1189=110000,R1189&gt;672.8,R1189&lt;=841,M1189&gt;10),('[1]Pricing Schedule'!$F$111+('[1]Pricing Schedule'!$F$113*M1189))*5,
IF(AND(I1189=110000,R1189&gt;672.8,R1189&lt;=841,M1189&lt;=10),('[1]Pricing Schedule'!$F$103+('[1]Pricing Schedule'!$F$105*M1189))*5,
IF(AND(I1189=110000,R1189&gt;672.8,R1189&lt;=841,M1189&gt;10),('[1]Pricing Schedule'!$F$111+('[1]Pricing Schedule'!$F$113*M1189))*5,
IF(AND(I1189=110000,R1189&gt;1345.6,R1189&lt;=1513.8,M1189&lt;=10),('[1]Pricing Schedule'!$F$103+('[1]Pricing Schedule'!$F$105*M1189))*9,
IF(AND(I1189=110000,R1189&gt;1345.6,R1189&lt;=1513.8,M1189&gt;10),('[1]Pricing Schedule'!$F$111+('[1]Pricing Schedule'!$F$113*M1189))*9,
9999999999)))))))))))))))))))))))))))))))))))))))</f>
        <v>1340080</v>
      </c>
      <c r="T1189" s="21">
        <f>IF(AND(I1189=38000,R1189&lt;=4.5,M1189&gt;8),'[1]Pricing Schedule'!$J$9,
IF(AND(I1189=38000,R1189&lt;=4.5,M1189&lt;=8),'[1]Pricing Schedule'!$J$36,
IF(AND(I1189=38000,R1189&gt;4.5,R1189&lt;=9,M1189&gt;8),'[1]Pricing Schedule'!$J$18,
IF(AND(I1189=38000,R1189&gt;4.5,R1189&lt;=9,M1189&lt;=8),'[1]Pricing Schedule'!$J$36,
IF(AND(I1189=38000,R1189&gt;9,R1189&lt;=12.8,M1189&gt;8),'[1]Pricing Schedule'!$J$27,
IF(AND(I1189=38000,R1189&gt;9,R1189&lt;=12.8,M1189&lt;=8),'[1]Pricing Schedule'!$J$36,
IF(AND(I1189=38000,R1189&gt;12.8,R1189&lt;=22.8),'[1]Pricing Schedule'!$J$36,
IF(AND(I1189=38000,R1189&gt;22.8,R1189&lt;=30.2),'[1]Pricing Schedule'!$J$45,
IF(AND(I1189=38000,R1189&gt;30.2,R1189&lt;=45.9),'[1]Pricing Schedule'!$J$54,
IF(AND(I1189=38000,R1189&gt;45.9,R1189&lt;=123.4),'[1]Pricing Schedule'!$J$97,
IF(AND(I1189=38000,R1189&gt;123.4,R1189&lt;=168.2,M1189&lt;=10),'[1]Pricing Schedule'!$J$105,
IF(AND(I1189=38000,R1189&gt;123.4,R1189&lt;=168.2,M1189&gt;10),'[1]Pricing Schedule'!$J$113,
IF(AND(I1189=38000,R1189&gt;168.2,R1189&lt;=336.4,M1189&lt;=10),('[1]Pricing Schedule'!$J$105),
IF(AND(I1189=38000,R1189&gt;168.2,R1189&lt;=336.4,M1189&gt;10),('[1]Pricing Schedule'!$J$113),
IF(AND(I1189=38000,R1189&gt;336.4,R1189&lt;=504.6,M1189&lt;=10),('[1]Pricing Schedule'!$J$105),
IF(AND(I1189=38000,R1189&gt;336.4,R1189&lt;=504.6,M1189&gt;10),('[1]Pricing Schedule'!$J$113),
IF(AND(I1189=38000,R1189&gt;504.6,R1189&lt;=672.8,M1189&lt;=10),('[1]Pricing Schedule'!$J$105),
IF(AND(I1189=38000,R1189&gt;504.6,R1189&lt;=672.8,M1189&gt;10),('[1]Pricing Schedule'!$J$113),
IF(AND(I1189=110000,R1189&lt;=12.8,M1189&gt;2),'[1]Pricing Schedule'!$J$63,
IF(AND(I1189=110000,R1189&lt;=12.8,M1189&lt;=2),'[1]Pricing Schedule'!$J$97,
IF(AND(I1189=110000,R1189&gt;12.8,R1189&lt;=22.8,M1189&gt;3),'[1]Pricing Schedule'!$J$72,
IF(AND(I1189=110000,R1189&gt;12.8,R1189&lt;=22.8,M1189&lt;=3),'[1]Pricing Schedule'!$J$97,
IF(AND(I1189=110000,R1189&gt;22.8,R1189&lt;=30.2),'[1]Pricing Schedule'!$J$81,
IF(AND(I1189=110000,R1189&gt;30.2,R1189&lt;=45.9),'[1]Pricing Schedule'!$J$90,
IF(AND(I1189=110000,R1189&gt;45.9,R1189&lt;=123.4),'[1]Pricing Schedule'!$J$97,
IF(AND(I1189=110000,R1189&gt;123.4,R1189&lt;=168.2,M1189&lt;=10),'[1]Pricing Schedule'!$J$105,
IF(AND(I1189=110000,R1189&gt;123.4,R1189&lt;=168.2,M1189&gt;10),'[1]Pricing Schedule'!$J$113,
IF(AND(I1189=110000,R1189&gt;168.2,R1189&lt;=336.2,M1189&lt;=10),('[1]Pricing Schedule'!$J$105),
IF(AND(I1189=110000,R1189&gt;168.2,R1189&lt;=336.2,M1189&gt;10),('[1]Pricing Schedule'!$J$113),
IF(AND(I1189=110000,R1189&gt;336.4,R1189&lt;=504.6,M1189&lt;=10),('[1]Pricing Schedule'!$J$105),
IF(AND(I1189=110000,R1189&gt;336.4,R1189&lt;=504.6,M1189&gt;10),('[1]Pricing Schedule'!$J$113),
IF(AND(I1189=110000,R1189&gt;504.6,R1189&lt;=672.8,M1189&lt;=10),('[1]Pricing Schedule'!$J$105),
IF(AND(I1189=110000,R1189&gt;504.6,R1189&lt;=672.8,M1189&gt;10),('[1]Pricing Schedule'!$J$113),
IF(AND(I1189=110000,R1189&gt;672.8,R1189&lt;=841,M1189&lt;=10),('[1]Pricing Schedule'!$J$105),
IF(AND(I1189=110000,R1189&gt;672.8,R1189&lt;=841,M1189&gt;10),('[1]Pricing Schedule'!$J$113),
IF(AND(I1189=110000,R1189&gt;1682,R1189&lt;=1850.2,M1189&lt;=10),('[1]Pricing Schedule'!$J$105),
IF(AND(I1189=110000,R1189&gt;1682,R1189&lt;=1850.2,M1189&gt;10),('[1]Pricing Schedule'!$J$113),
IF(AND(I1189=110000,R1189&gt;2018.4,R1189&lt;=2186.6,M1189&lt;=10),('[1]Pricing Schedule'!$J$105),
IF(AND(I1189=110000,R1189&gt;2018.4,R1189&lt;=2186.6,M1189&gt;10),('[1]Pricing Schedule'!$J$113),999999999)))))))))))))))))))))))))))))))))))))))</f>
        <v>11</v>
      </c>
      <c r="U1189" s="40">
        <f t="shared" si="114"/>
        <v>319066.66666666663</v>
      </c>
      <c r="V1189" s="41">
        <f t="shared" si="115"/>
        <v>3.134141245298788</v>
      </c>
      <c r="Y1189" s="23">
        <v>195</v>
      </c>
      <c r="Z1189" s="23">
        <v>228</v>
      </c>
      <c r="AD1189" s="13"/>
      <c r="AE1189" s="13"/>
      <c r="AF1189" s="13"/>
      <c r="AR1189" s="35"/>
    </row>
    <row r="1190" spans="1:44">
      <c r="A1190" s="23">
        <v>1192</v>
      </c>
      <c r="B1190" s="23">
        <v>1192</v>
      </c>
      <c r="C1190" s="23" t="s">
        <v>1766</v>
      </c>
      <c r="D1190" s="23" t="s">
        <v>470</v>
      </c>
      <c r="E1190" s="23" t="s">
        <v>470</v>
      </c>
      <c r="F1190" s="23" t="s">
        <v>1737</v>
      </c>
      <c r="G1190" s="23" t="s">
        <v>1738</v>
      </c>
      <c r="H1190" s="23" t="s">
        <v>113</v>
      </c>
      <c r="I1190" s="13">
        <v>38000</v>
      </c>
      <c r="J1190" s="13">
        <v>38000</v>
      </c>
      <c r="K1190" s="23" t="s">
        <v>119</v>
      </c>
      <c r="L1190" s="24">
        <v>5.4880000000000004</v>
      </c>
      <c r="M1190" s="37">
        <f t="shared" si="110"/>
        <v>6</v>
      </c>
      <c r="N1190" s="24">
        <v>0.20200000000000001</v>
      </c>
      <c r="O1190" s="13">
        <v>3</v>
      </c>
      <c r="P1190" s="36">
        <f t="shared" si="111"/>
        <v>0.20200000000000001</v>
      </c>
      <c r="Q1190" s="38">
        <f t="shared" si="112"/>
        <v>4.2</v>
      </c>
      <c r="R1190" s="37">
        <f t="shared" si="113"/>
        <v>4.2</v>
      </c>
      <c r="S1190" s="39">
        <f>IF(AND(I1190=38000,R1190&lt;=4.5,M1190&gt;8),'[1]Pricing Schedule'!$F$8+('[1]Pricing Schedule'!$F$9*M1190),
IF(AND(I1190=38000,R1190&lt;=4.5,M1190&lt;=8),'[1]Pricing Schedule'!$F$34+('[1]Pricing Schedule'!$F$36*M1190),
IF(AND(I1190=38000,R1190&gt;4.5,R1190&lt;=9,M1190&gt;8),'[1]Pricing Schedule'!$F$17+('[1]Pricing Schedule'!$F$18*M1190),
IF(AND(I1190=38000,R1190&gt;4.5,R1190&lt;=9,M1190&lt;=8),'[1]Pricing Schedule'!$F$34+('[1]Pricing Schedule'!$F$36*M1190),
IF(AND(I1190=38000,R1190&gt;9,R1190&lt;=12.8,M1190&gt;8),'[1]Pricing Schedule'!$F$26+('[1]Pricing Schedule'!$F$27*M1190),
IF(AND(I1190=38000,R1190&gt;9,R1190&lt;=12.8,M1190&lt;=8),'[1]Pricing Schedule'!$F$34+('[1]Pricing Schedule'!$F$36*M1190),
IF(AND(I1190=38000,R1190&gt;12.8,R1190&lt;=22.8),'[1]Pricing Schedule'!$F$34+('[1]Pricing Schedule'!$F$36*M1190),
IF(AND(I1190=38000,R1190&gt;22.8,R1190&lt;=30.2),'[1]Pricing Schedule'!$F$43+('[1]Pricing Schedule'!$F$45*M1190),
IF(AND(I1190=38000,R1190&gt;30.2,R1190&lt;=45.9),'[1]Pricing Schedule'!$F$52+('[1]Pricing Schedule'!$F$54*M1190),
IF(AND(I1190=38000,R1190&gt;45.9,R1190&lt;=123.4),'[1]Pricing Schedule'!$F$96+('[1]Pricing Schedule'!$F$97*M1190),
IF(AND(I1190=38000,R1190&gt;123.4,R1190&lt;=168.2,M1190&lt;=10),'[1]Pricing Schedule'!$F$103+('[1]Pricing Schedule'!$F$105*M1190),
IF(AND(I1190=38000,R1190&gt;123.4,R1190&lt;=168.2,M1190&gt;10),'[1]Pricing Schedule'!$F$111+('[1]Pricing Schedule'!$F$113*M1190),
IF(AND(I1190=38000,R1190&gt;157.4,R1190&lt;=336.4,M1190&lt;=10),('[1]Pricing Schedule'!$F$103+('[1]Pricing Schedule'!$F$105*M1190))*2,
IF(AND(I1190=38000,R1190&gt;157.4,R1190&lt;=336.4,M1190&gt;10),('[1]Pricing Schedule'!$F$111+('[1]Pricing Schedule'!$F$113*M1190))*2,
IF(AND(I1190=38000,R1190&gt;314.8,R1190&lt;=504.6,M1190&lt;=10),('[1]Pricing Schedule'!$F$103+('[1]Pricing Schedule'!$F$105*M1190))*3,
IF(AND(I1190=38000,R1190&gt;314.8,R1190&lt;=504.6,M1190&gt;10),('[1]Pricing Schedule'!$F$111+('[1]Pricing Schedule'!$F$113*M1190))*3,
IF(AND(I1190=38000,R1190&gt;472.2,R1190&lt;=672.8,M1190&lt;=10),('[1]Pricing Schedule'!$F$103+('[1]Pricing Schedule'!$F$105*M1190))*4,
IF(AND(I1190=38000,R1190&gt;472.2,R1190&lt;=672.8,M1190&gt;10),('[1]Pricing Schedule'!$F$111+('[1]Pricing Schedule'!$F$113*M1190))*4,
IF(AND(I1190=110000,R1190&lt;=12.8,M1190&gt;2),'[1]Pricing Schedule'!$F$62+('[1]Pricing Schedule'!$F$63*M1190),
IF(AND(I1190=110000,R1190&lt;=12.8,M1190&lt;=2),'[1]Pricing Schedule'!$F$96+('[1]Pricing Schedule'!$F$97*M1190),
IF(AND(I1190=110000,R1190&gt;12.8,R1190&lt;=22.8,M1190&gt;3),'[1]Pricing Schedule'!$F$71+('[1]Pricing Schedule'!$F$72*M1190),
IF(AND(I1190=110000,R1190&gt;12.8,R1190&lt;=22.8,M1190&lt;=3),'[1]Pricing Schedule'!$F$96+('[1]Pricing Schedule'!$F$97*M1190),
IF(AND(I1190=110000,R1190&gt;22.8,R1190&lt;=30.2),'[1]Pricing Schedule'!$F$80+('[1]Pricing Schedule'!$F$81*M1190),
IF(AND(I1190=110000,R1190&gt;30.2,R1190&lt;=45.9),'[1]Pricing Schedule'!$F$89+('[1]Pricing Schedule'!$F$90*M1190),
IF(AND(I1190=110000,R1190&gt;45.9,R1190&lt;=123.4),'[1]Pricing Schedule'!$F$96+('[1]Pricing Schedule'!$F$97*M1190),
IF(AND(I1190=110000,R1190&gt;123.4,R1190&lt;=168.2,M1190&lt;=10),'[1]Pricing Schedule'!$F$103+('[1]Pricing Schedule'!$F$105*M1190),
IF(AND(I1190=110000,R1190&gt;123.4,R1190&lt;=168.2,M1190&gt;10),'[1]Pricing Schedule'!$F$111+('[1]Pricing Schedule'!$F$113*M1190),
IF(AND(I1190=110000,R1190&gt;168.2,R1190&lt;=336.4,M1190&lt;=10),('[1]Pricing Schedule'!$F$103+('[1]Pricing Schedule'!$F$105*M1190))*2,
IF(AND(I1190=110000,R1190&gt;168.2,R1190&lt;=336.4,M1190&gt;10),('[1]Pricing Schedule'!$F$111+('[1]Pricing Schedule'!$F$113*M1190))*2,
IF(AND(I1190=110000,R1190&gt;336.4,R1190&lt;=504.6,M1190&lt;=10),('[1]Pricing Schedule'!$F$103+('[1]Pricing Schedule'!$F$105*M1190))*3,
IF(AND(I1190=110000,R1190&gt;336.4,R1190&lt;=504.6,M1190&gt;10),('[1]Pricing Schedule'!$F$111+('[1]Pricing Schedule'!$F$113*M1190))*3,
IF(AND(I1190=110000,R1190&gt;504.6,R1190&lt;=672.8,M1190&lt;=10),('[1]Pricing Schedule'!$F$103+('[1]Pricing Schedule'!$F$105*M1190))*4,
IF(AND(I1190=110000,R1190&gt;504.6,R1190&lt;=672.8,M1190&gt;10),('[1]Pricing Schedule'!$F$111+('[1]Pricing Schedule'!$F$113*M1190))*4,
IF(AND(I1190=110000,R1190&gt;672.8,R1190&lt;=841,M1190&lt;=10),('[1]Pricing Schedule'!$F$103+('[1]Pricing Schedule'!$F$105*M1190))*5,
IF(AND(I1190=110000,R1190&gt;672.8,R1190&lt;=841,M1190&gt;10),('[1]Pricing Schedule'!$F$111+('[1]Pricing Schedule'!$F$113*M1190))*5,
IF(AND(I1190=110000,R1190&gt;672.8,R1190&lt;=841,M1190&lt;=10),('[1]Pricing Schedule'!$F$103+('[1]Pricing Schedule'!$F$105*M1190))*5,
IF(AND(I1190=110000,R1190&gt;672.8,R1190&lt;=841,M1190&gt;10),('[1]Pricing Schedule'!$F$111+('[1]Pricing Schedule'!$F$113*M1190))*5,
IF(AND(I1190=110000,R1190&gt;1345.6,R1190&lt;=1513.8,M1190&lt;=10),('[1]Pricing Schedule'!$F$103+('[1]Pricing Schedule'!$F$105*M1190))*9,
IF(AND(I1190=110000,R1190&gt;1345.6,R1190&lt;=1513.8,M1190&gt;10),('[1]Pricing Schedule'!$F$111+('[1]Pricing Schedule'!$F$113*M1190))*9,
9999999999)))))))))))))))))))))))))))))))))))))))</f>
        <v>769410</v>
      </c>
      <c r="T1190" s="21">
        <f>IF(AND(I1190=38000,R1190&lt;=4.5,M1190&gt;8),'[1]Pricing Schedule'!$J$9,
IF(AND(I1190=38000,R1190&lt;=4.5,M1190&lt;=8),'[1]Pricing Schedule'!$J$36,
IF(AND(I1190=38000,R1190&gt;4.5,R1190&lt;=9,M1190&gt;8),'[1]Pricing Schedule'!$J$18,
IF(AND(I1190=38000,R1190&gt;4.5,R1190&lt;=9,M1190&lt;=8),'[1]Pricing Schedule'!$J$36,
IF(AND(I1190=38000,R1190&gt;9,R1190&lt;=12.8,M1190&gt;8),'[1]Pricing Schedule'!$J$27,
IF(AND(I1190=38000,R1190&gt;9,R1190&lt;=12.8,M1190&lt;=8),'[1]Pricing Schedule'!$J$36,
IF(AND(I1190=38000,R1190&gt;12.8,R1190&lt;=22.8),'[1]Pricing Schedule'!$J$36,
IF(AND(I1190=38000,R1190&gt;22.8,R1190&lt;=30.2),'[1]Pricing Schedule'!$J$45,
IF(AND(I1190=38000,R1190&gt;30.2,R1190&lt;=45.9),'[1]Pricing Schedule'!$J$54,
IF(AND(I1190=38000,R1190&gt;45.9,R1190&lt;=123.4),'[1]Pricing Schedule'!$J$97,
IF(AND(I1190=38000,R1190&gt;123.4,R1190&lt;=168.2,M1190&lt;=10),'[1]Pricing Schedule'!$J$105,
IF(AND(I1190=38000,R1190&gt;123.4,R1190&lt;=168.2,M1190&gt;10),'[1]Pricing Schedule'!$J$113,
IF(AND(I1190=38000,R1190&gt;168.2,R1190&lt;=336.4,M1190&lt;=10),('[1]Pricing Schedule'!$J$105),
IF(AND(I1190=38000,R1190&gt;168.2,R1190&lt;=336.4,M1190&gt;10),('[1]Pricing Schedule'!$J$113),
IF(AND(I1190=38000,R1190&gt;336.4,R1190&lt;=504.6,M1190&lt;=10),('[1]Pricing Schedule'!$J$105),
IF(AND(I1190=38000,R1190&gt;336.4,R1190&lt;=504.6,M1190&gt;10),('[1]Pricing Schedule'!$J$113),
IF(AND(I1190=38000,R1190&gt;504.6,R1190&lt;=672.8,M1190&lt;=10),('[1]Pricing Schedule'!$J$105),
IF(AND(I1190=38000,R1190&gt;504.6,R1190&lt;=672.8,M1190&gt;10),('[1]Pricing Schedule'!$J$113),
IF(AND(I1190=110000,R1190&lt;=12.8,M1190&gt;2),'[1]Pricing Schedule'!$J$63,
IF(AND(I1190=110000,R1190&lt;=12.8,M1190&lt;=2),'[1]Pricing Schedule'!$J$97,
IF(AND(I1190=110000,R1190&gt;12.8,R1190&lt;=22.8,M1190&gt;3),'[1]Pricing Schedule'!$J$72,
IF(AND(I1190=110000,R1190&gt;12.8,R1190&lt;=22.8,M1190&lt;=3),'[1]Pricing Schedule'!$J$97,
IF(AND(I1190=110000,R1190&gt;22.8,R1190&lt;=30.2),'[1]Pricing Schedule'!$J$81,
IF(AND(I1190=110000,R1190&gt;30.2,R1190&lt;=45.9),'[1]Pricing Schedule'!$J$90,
IF(AND(I1190=110000,R1190&gt;45.9,R1190&lt;=123.4),'[1]Pricing Schedule'!$J$97,
IF(AND(I1190=110000,R1190&gt;123.4,R1190&lt;=168.2,M1190&lt;=10),'[1]Pricing Schedule'!$J$105,
IF(AND(I1190=110000,R1190&gt;123.4,R1190&lt;=168.2,M1190&gt;10),'[1]Pricing Schedule'!$J$113,
IF(AND(I1190=110000,R1190&gt;168.2,R1190&lt;=336.2,M1190&lt;=10),('[1]Pricing Schedule'!$J$105),
IF(AND(I1190=110000,R1190&gt;168.2,R1190&lt;=336.2,M1190&gt;10),('[1]Pricing Schedule'!$J$113),
IF(AND(I1190=110000,R1190&gt;336.4,R1190&lt;=504.6,M1190&lt;=10),('[1]Pricing Schedule'!$J$105),
IF(AND(I1190=110000,R1190&gt;336.4,R1190&lt;=504.6,M1190&gt;10),('[1]Pricing Schedule'!$J$113),
IF(AND(I1190=110000,R1190&gt;504.6,R1190&lt;=672.8,M1190&lt;=10),('[1]Pricing Schedule'!$J$105),
IF(AND(I1190=110000,R1190&gt;504.6,R1190&lt;=672.8,M1190&gt;10),('[1]Pricing Schedule'!$J$113),
IF(AND(I1190=110000,R1190&gt;672.8,R1190&lt;=841,M1190&lt;=10),('[1]Pricing Schedule'!$J$105),
IF(AND(I1190=110000,R1190&gt;672.8,R1190&lt;=841,M1190&gt;10),('[1]Pricing Schedule'!$J$113),
IF(AND(I1190=110000,R1190&gt;1682,R1190&lt;=1850.2,M1190&lt;=10),('[1]Pricing Schedule'!$J$105),
IF(AND(I1190=110000,R1190&gt;1682,R1190&lt;=1850.2,M1190&gt;10),('[1]Pricing Schedule'!$J$113),
IF(AND(I1190=110000,R1190&gt;2018.4,R1190&lt;=2186.6,M1190&lt;=10),('[1]Pricing Schedule'!$J$105),
IF(AND(I1190=110000,R1190&gt;2018.4,R1190&lt;=2186.6,M1190&gt;10),('[1]Pricing Schedule'!$J$113),999999999)))))))))))))))))))))))))))))))))))))))</f>
        <v>4</v>
      </c>
      <c r="U1190" s="40">
        <f t="shared" si="114"/>
        <v>183192.85714285713</v>
      </c>
      <c r="V1190" s="41">
        <f t="shared" si="115"/>
        <v>5.4587281163488903</v>
      </c>
      <c r="Y1190" s="23">
        <v>203</v>
      </c>
      <c r="Z1190" s="23">
        <v>701</v>
      </c>
      <c r="AD1190" s="13"/>
      <c r="AE1190" s="13"/>
      <c r="AF1190" s="13"/>
      <c r="AR1190" s="35"/>
    </row>
    <row r="1191" spans="1:44">
      <c r="A1191" s="23">
        <v>1193</v>
      </c>
      <c r="B1191" s="23">
        <v>1193</v>
      </c>
      <c r="C1191" s="23" t="s">
        <v>1767</v>
      </c>
      <c r="D1191" s="23" t="s">
        <v>187</v>
      </c>
      <c r="E1191" s="23" t="s">
        <v>187</v>
      </c>
      <c r="F1191" s="23" t="s">
        <v>1768</v>
      </c>
      <c r="G1191" s="23" t="s">
        <v>1769</v>
      </c>
      <c r="H1191" s="23" t="s">
        <v>113</v>
      </c>
      <c r="I1191" s="13">
        <v>38000</v>
      </c>
      <c r="J1191" s="13">
        <v>38000</v>
      </c>
      <c r="K1191" s="23" t="s">
        <v>119</v>
      </c>
      <c r="L1191" s="24">
        <v>3.0619999999999998</v>
      </c>
      <c r="M1191" s="37">
        <f t="shared" si="110"/>
        <v>4</v>
      </c>
      <c r="N1191" s="24">
        <v>0.40400000000000003</v>
      </c>
      <c r="O1191" s="13">
        <v>3</v>
      </c>
      <c r="P1191" s="36">
        <f t="shared" si="111"/>
        <v>0.40400000000000003</v>
      </c>
      <c r="Q1191" s="38">
        <f t="shared" si="112"/>
        <v>4.2</v>
      </c>
      <c r="R1191" s="37">
        <f t="shared" si="113"/>
        <v>4.2</v>
      </c>
      <c r="S1191" s="39">
        <f>IF(AND(I1191=38000,R1191&lt;=4.5,M1191&gt;8),'[1]Pricing Schedule'!$F$8+('[1]Pricing Schedule'!$F$9*M1191),
IF(AND(I1191=38000,R1191&lt;=4.5,M1191&lt;=8),'[1]Pricing Schedule'!$F$34+('[1]Pricing Schedule'!$F$36*M1191),
IF(AND(I1191=38000,R1191&gt;4.5,R1191&lt;=9,M1191&gt;8),'[1]Pricing Schedule'!$F$17+('[1]Pricing Schedule'!$F$18*M1191),
IF(AND(I1191=38000,R1191&gt;4.5,R1191&lt;=9,M1191&lt;=8),'[1]Pricing Schedule'!$F$34+('[1]Pricing Schedule'!$F$36*M1191),
IF(AND(I1191=38000,R1191&gt;9,R1191&lt;=12.8,M1191&gt;8),'[1]Pricing Schedule'!$F$26+('[1]Pricing Schedule'!$F$27*M1191),
IF(AND(I1191=38000,R1191&gt;9,R1191&lt;=12.8,M1191&lt;=8),'[1]Pricing Schedule'!$F$34+('[1]Pricing Schedule'!$F$36*M1191),
IF(AND(I1191=38000,R1191&gt;12.8,R1191&lt;=22.8),'[1]Pricing Schedule'!$F$34+('[1]Pricing Schedule'!$F$36*M1191),
IF(AND(I1191=38000,R1191&gt;22.8,R1191&lt;=30.2),'[1]Pricing Schedule'!$F$43+('[1]Pricing Schedule'!$F$45*M1191),
IF(AND(I1191=38000,R1191&gt;30.2,R1191&lt;=45.9),'[1]Pricing Schedule'!$F$52+('[1]Pricing Schedule'!$F$54*M1191),
IF(AND(I1191=38000,R1191&gt;45.9,R1191&lt;=123.4),'[1]Pricing Schedule'!$F$96+('[1]Pricing Schedule'!$F$97*M1191),
IF(AND(I1191=38000,R1191&gt;123.4,R1191&lt;=168.2,M1191&lt;=10),'[1]Pricing Schedule'!$F$103+('[1]Pricing Schedule'!$F$105*M1191),
IF(AND(I1191=38000,R1191&gt;123.4,R1191&lt;=168.2,M1191&gt;10),'[1]Pricing Schedule'!$F$111+('[1]Pricing Schedule'!$F$113*M1191),
IF(AND(I1191=38000,R1191&gt;157.4,R1191&lt;=336.4,M1191&lt;=10),('[1]Pricing Schedule'!$F$103+('[1]Pricing Schedule'!$F$105*M1191))*2,
IF(AND(I1191=38000,R1191&gt;157.4,R1191&lt;=336.4,M1191&gt;10),('[1]Pricing Schedule'!$F$111+('[1]Pricing Schedule'!$F$113*M1191))*2,
IF(AND(I1191=38000,R1191&gt;314.8,R1191&lt;=504.6,M1191&lt;=10),('[1]Pricing Schedule'!$F$103+('[1]Pricing Schedule'!$F$105*M1191))*3,
IF(AND(I1191=38000,R1191&gt;314.8,R1191&lt;=504.6,M1191&gt;10),('[1]Pricing Schedule'!$F$111+('[1]Pricing Schedule'!$F$113*M1191))*3,
IF(AND(I1191=38000,R1191&gt;472.2,R1191&lt;=672.8,M1191&lt;=10),('[1]Pricing Schedule'!$F$103+('[1]Pricing Schedule'!$F$105*M1191))*4,
IF(AND(I1191=38000,R1191&gt;472.2,R1191&lt;=672.8,M1191&gt;10),('[1]Pricing Schedule'!$F$111+('[1]Pricing Schedule'!$F$113*M1191))*4,
IF(AND(I1191=110000,R1191&lt;=12.8,M1191&gt;2),'[1]Pricing Schedule'!$F$62+('[1]Pricing Schedule'!$F$63*M1191),
IF(AND(I1191=110000,R1191&lt;=12.8,M1191&lt;=2),'[1]Pricing Schedule'!$F$96+('[1]Pricing Schedule'!$F$97*M1191),
IF(AND(I1191=110000,R1191&gt;12.8,R1191&lt;=22.8,M1191&gt;3),'[1]Pricing Schedule'!$F$71+('[1]Pricing Schedule'!$F$72*M1191),
IF(AND(I1191=110000,R1191&gt;12.8,R1191&lt;=22.8,M1191&lt;=3),'[1]Pricing Schedule'!$F$96+('[1]Pricing Schedule'!$F$97*M1191),
IF(AND(I1191=110000,R1191&gt;22.8,R1191&lt;=30.2),'[1]Pricing Schedule'!$F$80+('[1]Pricing Schedule'!$F$81*M1191),
IF(AND(I1191=110000,R1191&gt;30.2,R1191&lt;=45.9),'[1]Pricing Schedule'!$F$89+('[1]Pricing Schedule'!$F$90*M1191),
IF(AND(I1191=110000,R1191&gt;45.9,R1191&lt;=123.4),'[1]Pricing Schedule'!$F$96+('[1]Pricing Schedule'!$F$97*M1191),
IF(AND(I1191=110000,R1191&gt;123.4,R1191&lt;=168.2,M1191&lt;=10),'[1]Pricing Schedule'!$F$103+('[1]Pricing Schedule'!$F$105*M1191),
IF(AND(I1191=110000,R1191&gt;123.4,R1191&lt;=168.2,M1191&gt;10),'[1]Pricing Schedule'!$F$111+('[1]Pricing Schedule'!$F$113*M1191),
IF(AND(I1191=110000,R1191&gt;168.2,R1191&lt;=336.4,M1191&lt;=10),('[1]Pricing Schedule'!$F$103+('[1]Pricing Schedule'!$F$105*M1191))*2,
IF(AND(I1191=110000,R1191&gt;168.2,R1191&lt;=336.4,M1191&gt;10),('[1]Pricing Schedule'!$F$111+('[1]Pricing Schedule'!$F$113*M1191))*2,
IF(AND(I1191=110000,R1191&gt;336.4,R1191&lt;=504.6,M1191&lt;=10),('[1]Pricing Schedule'!$F$103+('[1]Pricing Schedule'!$F$105*M1191))*3,
IF(AND(I1191=110000,R1191&gt;336.4,R1191&lt;=504.6,M1191&gt;10),('[1]Pricing Schedule'!$F$111+('[1]Pricing Schedule'!$F$113*M1191))*3,
IF(AND(I1191=110000,R1191&gt;504.6,R1191&lt;=672.8,M1191&lt;=10),('[1]Pricing Schedule'!$F$103+('[1]Pricing Schedule'!$F$105*M1191))*4,
IF(AND(I1191=110000,R1191&gt;504.6,R1191&lt;=672.8,M1191&gt;10),('[1]Pricing Schedule'!$F$111+('[1]Pricing Schedule'!$F$113*M1191))*4,
IF(AND(I1191=110000,R1191&gt;672.8,R1191&lt;=841,M1191&lt;=10),('[1]Pricing Schedule'!$F$103+('[1]Pricing Schedule'!$F$105*M1191))*5,
IF(AND(I1191=110000,R1191&gt;672.8,R1191&lt;=841,M1191&gt;10),('[1]Pricing Schedule'!$F$111+('[1]Pricing Schedule'!$F$113*M1191))*5,
IF(AND(I1191=110000,R1191&gt;672.8,R1191&lt;=841,M1191&lt;=10),('[1]Pricing Schedule'!$F$103+('[1]Pricing Schedule'!$F$105*M1191))*5,
IF(AND(I1191=110000,R1191&gt;672.8,R1191&lt;=841,M1191&gt;10),('[1]Pricing Schedule'!$F$111+('[1]Pricing Schedule'!$F$113*M1191))*5,
IF(AND(I1191=110000,R1191&gt;1345.6,R1191&lt;=1513.8,M1191&lt;=10),('[1]Pricing Schedule'!$F$103+('[1]Pricing Schedule'!$F$105*M1191))*9,
IF(AND(I1191=110000,R1191&gt;1345.6,R1191&lt;=1513.8,M1191&gt;10),('[1]Pricing Schedule'!$F$111+('[1]Pricing Schedule'!$F$113*M1191))*9,
9999999999)))))))))))))))))))))))))))))))))))))))</f>
        <v>628870</v>
      </c>
      <c r="T1191" s="21">
        <f>IF(AND(I1191=38000,R1191&lt;=4.5,M1191&gt;8),'[1]Pricing Schedule'!$J$9,
IF(AND(I1191=38000,R1191&lt;=4.5,M1191&lt;=8),'[1]Pricing Schedule'!$J$36,
IF(AND(I1191=38000,R1191&gt;4.5,R1191&lt;=9,M1191&gt;8),'[1]Pricing Schedule'!$J$18,
IF(AND(I1191=38000,R1191&gt;4.5,R1191&lt;=9,M1191&lt;=8),'[1]Pricing Schedule'!$J$36,
IF(AND(I1191=38000,R1191&gt;9,R1191&lt;=12.8,M1191&gt;8),'[1]Pricing Schedule'!$J$27,
IF(AND(I1191=38000,R1191&gt;9,R1191&lt;=12.8,M1191&lt;=8),'[1]Pricing Schedule'!$J$36,
IF(AND(I1191=38000,R1191&gt;12.8,R1191&lt;=22.8),'[1]Pricing Schedule'!$J$36,
IF(AND(I1191=38000,R1191&gt;22.8,R1191&lt;=30.2),'[1]Pricing Schedule'!$J$45,
IF(AND(I1191=38000,R1191&gt;30.2,R1191&lt;=45.9),'[1]Pricing Schedule'!$J$54,
IF(AND(I1191=38000,R1191&gt;45.9,R1191&lt;=123.4),'[1]Pricing Schedule'!$J$97,
IF(AND(I1191=38000,R1191&gt;123.4,R1191&lt;=168.2,M1191&lt;=10),'[1]Pricing Schedule'!$J$105,
IF(AND(I1191=38000,R1191&gt;123.4,R1191&lt;=168.2,M1191&gt;10),'[1]Pricing Schedule'!$J$113,
IF(AND(I1191=38000,R1191&gt;168.2,R1191&lt;=336.4,M1191&lt;=10),('[1]Pricing Schedule'!$J$105),
IF(AND(I1191=38000,R1191&gt;168.2,R1191&lt;=336.4,M1191&gt;10),('[1]Pricing Schedule'!$J$113),
IF(AND(I1191=38000,R1191&gt;336.4,R1191&lt;=504.6,M1191&lt;=10),('[1]Pricing Schedule'!$J$105),
IF(AND(I1191=38000,R1191&gt;336.4,R1191&lt;=504.6,M1191&gt;10),('[1]Pricing Schedule'!$J$113),
IF(AND(I1191=38000,R1191&gt;504.6,R1191&lt;=672.8,M1191&lt;=10),('[1]Pricing Schedule'!$J$105),
IF(AND(I1191=38000,R1191&gt;504.6,R1191&lt;=672.8,M1191&gt;10),('[1]Pricing Schedule'!$J$113),
IF(AND(I1191=110000,R1191&lt;=12.8,M1191&gt;2),'[1]Pricing Schedule'!$J$63,
IF(AND(I1191=110000,R1191&lt;=12.8,M1191&lt;=2),'[1]Pricing Schedule'!$J$97,
IF(AND(I1191=110000,R1191&gt;12.8,R1191&lt;=22.8,M1191&gt;3),'[1]Pricing Schedule'!$J$72,
IF(AND(I1191=110000,R1191&gt;12.8,R1191&lt;=22.8,M1191&lt;=3),'[1]Pricing Schedule'!$J$97,
IF(AND(I1191=110000,R1191&gt;22.8,R1191&lt;=30.2),'[1]Pricing Schedule'!$J$81,
IF(AND(I1191=110000,R1191&gt;30.2,R1191&lt;=45.9),'[1]Pricing Schedule'!$J$90,
IF(AND(I1191=110000,R1191&gt;45.9,R1191&lt;=123.4),'[1]Pricing Schedule'!$J$97,
IF(AND(I1191=110000,R1191&gt;123.4,R1191&lt;=168.2,M1191&lt;=10),'[1]Pricing Schedule'!$J$105,
IF(AND(I1191=110000,R1191&gt;123.4,R1191&lt;=168.2,M1191&gt;10),'[1]Pricing Schedule'!$J$113,
IF(AND(I1191=110000,R1191&gt;168.2,R1191&lt;=336.2,M1191&lt;=10),('[1]Pricing Schedule'!$J$105),
IF(AND(I1191=110000,R1191&gt;168.2,R1191&lt;=336.2,M1191&gt;10),('[1]Pricing Schedule'!$J$113),
IF(AND(I1191=110000,R1191&gt;336.4,R1191&lt;=504.6,M1191&lt;=10),('[1]Pricing Schedule'!$J$105),
IF(AND(I1191=110000,R1191&gt;336.4,R1191&lt;=504.6,M1191&gt;10),('[1]Pricing Schedule'!$J$113),
IF(AND(I1191=110000,R1191&gt;504.6,R1191&lt;=672.8,M1191&lt;=10),('[1]Pricing Schedule'!$J$105),
IF(AND(I1191=110000,R1191&gt;504.6,R1191&lt;=672.8,M1191&gt;10),('[1]Pricing Schedule'!$J$113),
IF(AND(I1191=110000,R1191&gt;672.8,R1191&lt;=841,M1191&lt;=10),('[1]Pricing Schedule'!$J$105),
IF(AND(I1191=110000,R1191&gt;672.8,R1191&lt;=841,M1191&gt;10),('[1]Pricing Schedule'!$J$113),
IF(AND(I1191=110000,R1191&gt;1682,R1191&lt;=1850.2,M1191&lt;=10),('[1]Pricing Schedule'!$J$105),
IF(AND(I1191=110000,R1191&gt;1682,R1191&lt;=1850.2,M1191&gt;10),('[1]Pricing Schedule'!$J$113),
IF(AND(I1191=110000,R1191&gt;2018.4,R1191&lt;=2186.6,M1191&lt;=10),('[1]Pricing Schedule'!$J$105),
IF(AND(I1191=110000,R1191&gt;2018.4,R1191&lt;=2186.6,M1191&gt;10),('[1]Pricing Schedule'!$J$113),999999999)))))))))))))))))))))))))))))))))))))))</f>
        <v>4</v>
      </c>
      <c r="U1191" s="40">
        <f t="shared" si="114"/>
        <v>149730.95238095237</v>
      </c>
      <c r="V1191" s="41">
        <f t="shared" si="115"/>
        <v>6.6786458250512828</v>
      </c>
      <c r="Y1191" s="23">
        <v>78</v>
      </c>
      <c r="Z1191" s="23">
        <v>544</v>
      </c>
      <c r="AD1191" s="13"/>
      <c r="AE1191" s="13"/>
      <c r="AF1191" s="13"/>
      <c r="AR1191" s="35"/>
    </row>
    <row r="1192" spans="1:44">
      <c r="A1192" s="23">
        <v>1194</v>
      </c>
      <c r="B1192" s="23">
        <v>1194</v>
      </c>
      <c r="C1192" s="23" t="s">
        <v>1770</v>
      </c>
      <c r="D1192" s="23" t="s">
        <v>121</v>
      </c>
      <c r="E1192" s="23" t="s">
        <v>121</v>
      </c>
      <c r="F1192" s="23" t="s">
        <v>1403</v>
      </c>
      <c r="G1192" s="23" t="s">
        <v>1404</v>
      </c>
      <c r="H1192" s="23" t="s">
        <v>113</v>
      </c>
      <c r="I1192" s="13">
        <v>38000</v>
      </c>
      <c r="J1192" s="13">
        <v>38000</v>
      </c>
      <c r="K1192" s="13">
        <v>20000</v>
      </c>
      <c r="L1192" s="24">
        <v>5.141</v>
      </c>
      <c r="M1192" s="37">
        <f t="shared" si="110"/>
        <v>6</v>
      </c>
      <c r="N1192" s="24">
        <v>0.18099999999999999</v>
      </c>
      <c r="O1192" s="13">
        <v>3</v>
      </c>
      <c r="P1192" s="36">
        <f t="shared" si="111"/>
        <v>0.18099999999999999</v>
      </c>
      <c r="Q1192" s="38">
        <f t="shared" si="112"/>
        <v>4.2</v>
      </c>
      <c r="R1192" s="37">
        <f t="shared" si="113"/>
        <v>4.2</v>
      </c>
      <c r="S1192" s="39">
        <f>IF(AND(I1192=38000,R1192&lt;=4.5,M1192&gt;8),'[1]Pricing Schedule'!$F$8+('[1]Pricing Schedule'!$F$9*M1192),
IF(AND(I1192=38000,R1192&lt;=4.5,M1192&lt;=8),'[1]Pricing Schedule'!$F$34+('[1]Pricing Schedule'!$F$36*M1192),
IF(AND(I1192=38000,R1192&gt;4.5,R1192&lt;=9,M1192&gt;8),'[1]Pricing Schedule'!$F$17+('[1]Pricing Schedule'!$F$18*M1192),
IF(AND(I1192=38000,R1192&gt;4.5,R1192&lt;=9,M1192&lt;=8),'[1]Pricing Schedule'!$F$34+('[1]Pricing Schedule'!$F$36*M1192),
IF(AND(I1192=38000,R1192&gt;9,R1192&lt;=12.8,M1192&gt;8),'[1]Pricing Schedule'!$F$26+('[1]Pricing Schedule'!$F$27*M1192),
IF(AND(I1192=38000,R1192&gt;9,R1192&lt;=12.8,M1192&lt;=8),'[1]Pricing Schedule'!$F$34+('[1]Pricing Schedule'!$F$36*M1192),
IF(AND(I1192=38000,R1192&gt;12.8,R1192&lt;=22.8),'[1]Pricing Schedule'!$F$34+('[1]Pricing Schedule'!$F$36*M1192),
IF(AND(I1192=38000,R1192&gt;22.8,R1192&lt;=30.2),'[1]Pricing Schedule'!$F$43+('[1]Pricing Schedule'!$F$45*M1192),
IF(AND(I1192=38000,R1192&gt;30.2,R1192&lt;=45.9),'[1]Pricing Schedule'!$F$52+('[1]Pricing Schedule'!$F$54*M1192),
IF(AND(I1192=38000,R1192&gt;45.9,R1192&lt;=123.4),'[1]Pricing Schedule'!$F$96+('[1]Pricing Schedule'!$F$97*M1192),
IF(AND(I1192=38000,R1192&gt;123.4,R1192&lt;=168.2,M1192&lt;=10),'[1]Pricing Schedule'!$F$103+('[1]Pricing Schedule'!$F$105*M1192),
IF(AND(I1192=38000,R1192&gt;123.4,R1192&lt;=168.2,M1192&gt;10),'[1]Pricing Schedule'!$F$111+('[1]Pricing Schedule'!$F$113*M1192),
IF(AND(I1192=38000,R1192&gt;157.4,R1192&lt;=336.4,M1192&lt;=10),('[1]Pricing Schedule'!$F$103+('[1]Pricing Schedule'!$F$105*M1192))*2,
IF(AND(I1192=38000,R1192&gt;157.4,R1192&lt;=336.4,M1192&gt;10),('[1]Pricing Schedule'!$F$111+('[1]Pricing Schedule'!$F$113*M1192))*2,
IF(AND(I1192=38000,R1192&gt;314.8,R1192&lt;=504.6,M1192&lt;=10),('[1]Pricing Schedule'!$F$103+('[1]Pricing Schedule'!$F$105*M1192))*3,
IF(AND(I1192=38000,R1192&gt;314.8,R1192&lt;=504.6,M1192&gt;10),('[1]Pricing Schedule'!$F$111+('[1]Pricing Schedule'!$F$113*M1192))*3,
IF(AND(I1192=38000,R1192&gt;472.2,R1192&lt;=672.8,M1192&lt;=10),('[1]Pricing Schedule'!$F$103+('[1]Pricing Schedule'!$F$105*M1192))*4,
IF(AND(I1192=38000,R1192&gt;472.2,R1192&lt;=672.8,M1192&gt;10),('[1]Pricing Schedule'!$F$111+('[1]Pricing Schedule'!$F$113*M1192))*4,
IF(AND(I1192=110000,R1192&lt;=12.8,M1192&gt;2),'[1]Pricing Schedule'!$F$62+('[1]Pricing Schedule'!$F$63*M1192),
IF(AND(I1192=110000,R1192&lt;=12.8,M1192&lt;=2),'[1]Pricing Schedule'!$F$96+('[1]Pricing Schedule'!$F$97*M1192),
IF(AND(I1192=110000,R1192&gt;12.8,R1192&lt;=22.8,M1192&gt;3),'[1]Pricing Schedule'!$F$71+('[1]Pricing Schedule'!$F$72*M1192),
IF(AND(I1192=110000,R1192&gt;12.8,R1192&lt;=22.8,M1192&lt;=3),'[1]Pricing Schedule'!$F$96+('[1]Pricing Schedule'!$F$97*M1192),
IF(AND(I1192=110000,R1192&gt;22.8,R1192&lt;=30.2),'[1]Pricing Schedule'!$F$80+('[1]Pricing Schedule'!$F$81*M1192),
IF(AND(I1192=110000,R1192&gt;30.2,R1192&lt;=45.9),'[1]Pricing Schedule'!$F$89+('[1]Pricing Schedule'!$F$90*M1192),
IF(AND(I1192=110000,R1192&gt;45.9,R1192&lt;=123.4),'[1]Pricing Schedule'!$F$96+('[1]Pricing Schedule'!$F$97*M1192),
IF(AND(I1192=110000,R1192&gt;123.4,R1192&lt;=168.2,M1192&lt;=10),'[1]Pricing Schedule'!$F$103+('[1]Pricing Schedule'!$F$105*M1192),
IF(AND(I1192=110000,R1192&gt;123.4,R1192&lt;=168.2,M1192&gt;10),'[1]Pricing Schedule'!$F$111+('[1]Pricing Schedule'!$F$113*M1192),
IF(AND(I1192=110000,R1192&gt;168.2,R1192&lt;=336.4,M1192&lt;=10),('[1]Pricing Schedule'!$F$103+('[1]Pricing Schedule'!$F$105*M1192))*2,
IF(AND(I1192=110000,R1192&gt;168.2,R1192&lt;=336.4,M1192&gt;10),('[1]Pricing Schedule'!$F$111+('[1]Pricing Schedule'!$F$113*M1192))*2,
IF(AND(I1192=110000,R1192&gt;336.4,R1192&lt;=504.6,M1192&lt;=10),('[1]Pricing Schedule'!$F$103+('[1]Pricing Schedule'!$F$105*M1192))*3,
IF(AND(I1192=110000,R1192&gt;336.4,R1192&lt;=504.6,M1192&gt;10),('[1]Pricing Schedule'!$F$111+('[1]Pricing Schedule'!$F$113*M1192))*3,
IF(AND(I1192=110000,R1192&gt;504.6,R1192&lt;=672.8,M1192&lt;=10),('[1]Pricing Schedule'!$F$103+('[1]Pricing Schedule'!$F$105*M1192))*4,
IF(AND(I1192=110000,R1192&gt;504.6,R1192&lt;=672.8,M1192&gt;10),('[1]Pricing Schedule'!$F$111+('[1]Pricing Schedule'!$F$113*M1192))*4,
IF(AND(I1192=110000,R1192&gt;672.8,R1192&lt;=841,M1192&lt;=10),('[1]Pricing Schedule'!$F$103+('[1]Pricing Schedule'!$F$105*M1192))*5,
IF(AND(I1192=110000,R1192&gt;672.8,R1192&lt;=841,M1192&gt;10),('[1]Pricing Schedule'!$F$111+('[1]Pricing Schedule'!$F$113*M1192))*5,
IF(AND(I1192=110000,R1192&gt;672.8,R1192&lt;=841,M1192&lt;=10),('[1]Pricing Schedule'!$F$103+('[1]Pricing Schedule'!$F$105*M1192))*5,
IF(AND(I1192=110000,R1192&gt;672.8,R1192&lt;=841,M1192&gt;10),('[1]Pricing Schedule'!$F$111+('[1]Pricing Schedule'!$F$113*M1192))*5,
IF(AND(I1192=110000,R1192&gt;1345.6,R1192&lt;=1513.8,M1192&lt;=10),('[1]Pricing Schedule'!$F$103+('[1]Pricing Schedule'!$F$105*M1192))*9,
IF(AND(I1192=110000,R1192&gt;1345.6,R1192&lt;=1513.8,M1192&gt;10),('[1]Pricing Schedule'!$F$111+('[1]Pricing Schedule'!$F$113*M1192))*9,
9999999999)))))))))))))))))))))))))))))))))))))))</f>
        <v>769410</v>
      </c>
      <c r="T1192" s="21">
        <f>IF(AND(I1192=38000,R1192&lt;=4.5,M1192&gt;8),'[1]Pricing Schedule'!$J$9,
IF(AND(I1192=38000,R1192&lt;=4.5,M1192&lt;=8),'[1]Pricing Schedule'!$J$36,
IF(AND(I1192=38000,R1192&gt;4.5,R1192&lt;=9,M1192&gt;8),'[1]Pricing Schedule'!$J$18,
IF(AND(I1192=38000,R1192&gt;4.5,R1192&lt;=9,M1192&lt;=8),'[1]Pricing Schedule'!$J$36,
IF(AND(I1192=38000,R1192&gt;9,R1192&lt;=12.8,M1192&gt;8),'[1]Pricing Schedule'!$J$27,
IF(AND(I1192=38000,R1192&gt;9,R1192&lt;=12.8,M1192&lt;=8),'[1]Pricing Schedule'!$J$36,
IF(AND(I1192=38000,R1192&gt;12.8,R1192&lt;=22.8),'[1]Pricing Schedule'!$J$36,
IF(AND(I1192=38000,R1192&gt;22.8,R1192&lt;=30.2),'[1]Pricing Schedule'!$J$45,
IF(AND(I1192=38000,R1192&gt;30.2,R1192&lt;=45.9),'[1]Pricing Schedule'!$J$54,
IF(AND(I1192=38000,R1192&gt;45.9,R1192&lt;=123.4),'[1]Pricing Schedule'!$J$97,
IF(AND(I1192=38000,R1192&gt;123.4,R1192&lt;=168.2,M1192&lt;=10),'[1]Pricing Schedule'!$J$105,
IF(AND(I1192=38000,R1192&gt;123.4,R1192&lt;=168.2,M1192&gt;10),'[1]Pricing Schedule'!$J$113,
IF(AND(I1192=38000,R1192&gt;168.2,R1192&lt;=336.4,M1192&lt;=10),('[1]Pricing Schedule'!$J$105),
IF(AND(I1192=38000,R1192&gt;168.2,R1192&lt;=336.4,M1192&gt;10),('[1]Pricing Schedule'!$J$113),
IF(AND(I1192=38000,R1192&gt;336.4,R1192&lt;=504.6,M1192&lt;=10),('[1]Pricing Schedule'!$J$105),
IF(AND(I1192=38000,R1192&gt;336.4,R1192&lt;=504.6,M1192&gt;10),('[1]Pricing Schedule'!$J$113),
IF(AND(I1192=38000,R1192&gt;504.6,R1192&lt;=672.8,M1192&lt;=10),('[1]Pricing Schedule'!$J$105),
IF(AND(I1192=38000,R1192&gt;504.6,R1192&lt;=672.8,M1192&gt;10),('[1]Pricing Schedule'!$J$113),
IF(AND(I1192=110000,R1192&lt;=12.8,M1192&gt;2),'[1]Pricing Schedule'!$J$63,
IF(AND(I1192=110000,R1192&lt;=12.8,M1192&lt;=2),'[1]Pricing Schedule'!$J$97,
IF(AND(I1192=110000,R1192&gt;12.8,R1192&lt;=22.8,M1192&gt;3),'[1]Pricing Schedule'!$J$72,
IF(AND(I1192=110000,R1192&gt;12.8,R1192&lt;=22.8,M1192&lt;=3),'[1]Pricing Schedule'!$J$97,
IF(AND(I1192=110000,R1192&gt;22.8,R1192&lt;=30.2),'[1]Pricing Schedule'!$J$81,
IF(AND(I1192=110000,R1192&gt;30.2,R1192&lt;=45.9),'[1]Pricing Schedule'!$J$90,
IF(AND(I1192=110000,R1192&gt;45.9,R1192&lt;=123.4),'[1]Pricing Schedule'!$J$97,
IF(AND(I1192=110000,R1192&gt;123.4,R1192&lt;=168.2,M1192&lt;=10),'[1]Pricing Schedule'!$J$105,
IF(AND(I1192=110000,R1192&gt;123.4,R1192&lt;=168.2,M1192&gt;10),'[1]Pricing Schedule'!$J$113,
IF(AND(I1192=110000,R1192&gt;168.2,R1192&lt;=336.2,M1192&lt;=10),('[1]Pricing Schedule'!$J$105),
IF(AND(I1192=110000,R1192&gt;168.2,R1192&lt;=336.2,M1192&gt;10),('[1]Pricing Schedule'!$J$113),
IF(AND(I1192=110000,R1192&gt;336.4,R1192&lt;=504.6,M1192&lt;=10),('[1]Pricing Schedule'!$J$105),
IF(AND(I1192=110000,R1192&gt;336.4,R1192&lt;=504.6,M1192&gt;10),('[1]Pricing Schedule'!$J$113),
IF(AND(I1192=110000,R1192&gt;504.6,R1192&lt;=672.8,M1192&lt;=10),('[1]Pricing Schedule'!$J$105),
IF(AND(I1192=110000,R1192&gt;504.6,R1192&lt;=672.8,M1192&gt;10),('[1]Pricing Schedule'!$J$113),
IF(AND(I1192=110000,R1192&gt;672.8,R1192&lt;=841,M1192&lt;=10),('[1]Pricing Schedule'!$J$105),
IF(AND(I1192=110000,R1192&gt;672.8,R1192&lt;=841,M1192&gt;10),('[1]Pricing Schedule'!$J$113),
IF(AND(I1192=110000,R1192&gt;1682,R1192&lt;=1850.2,M1192&lt;=10),('[1]Pricing Schedule'!$J$105),
IF(AND(I1192=110000,R1192&gt;1682,R1192&lt;=1850.2,M1192&gt;10),('[1]Pricing Schedule'!$J$113),
IF(AND(I1192=110000,R1192&gt;2018.4,R1192&lt;=2186.6,M1192&lt;=10),('[1]Pricing Schedule'!$J$105),
IF(AND(I1192=110000,R1192&gt;2018.4,R1192&lt;=2186.6,M1192&gt;10),('[1]Pricing Schedule'!$J$113),999999999)))))))))))))))))))))))))))))))))))))))</f>
        <v>4</v>
      </c>
      <c r="U1192" s="40">
        <f t="shared" si="114"/>
        <v>183192.85714285713</v>
      </c>
      <c r="V1192" s="41">
        <f t="shared" si="115"/>
        <v>5.4587281163488903</v>
      </c>
      <c r="Y1192" s="23">
        <v>151</v>
      </c>
      <c r="Z1192" s="23">
        <v>289</v>
      </c>
      <c r="AD1192" s="13"/>
      <c r="AE1192" s="13"/>
      <c r="AF1192" s="13"/>
      <c r="AR1192" s="35"/>
    </row>
    <row r="1193" spans="1:44">
      <c r="A1193" s="23">
        <v>1195</v>
      </c>
      <c r="B1193" s="23">
        <v>1195</v>
      </c>
      <c r="C1193" s="23" t="s">
        <v>1771</v>
      </c>
      <c r="D1193" s="23" t="s">
        <v>121</v>
      </c>
      <c r="E1193" s="23" t="s">
        <v>121</v>
      </c>
      <c r="F1193" s="23" t="s">
        <v>311</v>
      </c>
      <c r="H1193" s="23" t="s">
        <v>113</v>
      </c>
      <c r="I1193" s="13">
        <v>38000</v>
      </c>
      <c r="L1193" s="24">
        <v>9.3140000000000001</v>
      </c>
      <c r="M1193" s="37">
        <f t="shared" si="110"/>
        <v>10</v>
      </c>
      <c r="N1193" s="24">
        <v>0.125</v>
      </c>
      <c r="O1193" s="13">
        <v>3</v>
      </c>
      <c r="P1193" s="36">
        <f t="shared" si="111"/>
        <v>0.125</v>
      </c>
      <c r="Q1193" s="38">
        <f t="shared" si="112"/>
        <v>4.2</v>
      </c>
      <c r="R1193" s="37">
        <f t="shared" si="113"/>
        <v>4.2</v>
      </c>
      <c r="S1193" s="39">
        <f>IF(AND(I1193=38000,R1193&lt;=4.5,M1193&gt;8),'[1]Pricing Schedule'!$F$8+('[1]Pricing Schedule'!$F$9*M1193),
IF(AND(I1193=38000,R1193&lt;=4.5,M1193&lt;=8),'[1]Pricing Schedule'!$F$34+('[1]Pricing Schedule'!$F$36*M1193),
IF(AND(I1193=38000,R1193&gt;4.5,R1193&lt;=9,M1193&gt;8),'[1]Pricing Schedule'!$F$17+('[1]Pricing Schedule'!$F$18*M1193),
IF(AND(I1193=38000,R1193&gt;4.5,R1193&lt;=9,M1193&lt;=8),'[1]Pricing Schedule'!$F$34+('[1]Pricing Schedule'!$F$36*M1193),
IF(AND(I1193=38000,R1193&gt;9,R1193&lt;=12.8,M1193&gt;8),'[1]Pricing Schedule'!$F$26+('[1]Pricing Schedule'!$F$27*M1193),
IF(AND(I1193=38000,R1193&gt;9,R1193&lt;=12.8,M1193&lt;=8),'[1]Pricing Schedule'!$F$34+('[1]Pricing Schedule'!$F$36*M1193),
IF(AND(I1193=38000,R1193&gt;12.8,R1193&lt;=22.8),'[1]Pricing Schedule'!$F$34+('[1]Pricing Schedule'!$F$36*M1193),
IF(AND(I1193=38000,R1193&gt;22.8,R1193&lt;=30.2),'[1]Pricing Schedule'!$F$43+('[1]Pricing Schedule'!$F$45*M1193),
IF(AND(I1193=38000,R1193&gt;30.2,R1193&lt;=45.9),'[1]Pricing Schedule'!$F$52+('[1]Pricing Schedule'!$F$54*M1193),
IF(AND(I1193=38000,R1193&gt;45.9,R1193&lt;=123.4),'[1]Pricing Schedule'!$F$96+('[1]Pricing Schedule'!$F$97*M1193),
IF(AND(I1193=38000,R1193&gt;123.4,R1193&lt;=168.2,M1193&lt;=10),'[1]Pricing Schedule'!$F$103+('[1]Pricing Schedule'!$F$105*M1193),
IF(AND(I1193=38000,R1193&gt;123.4,R1193&lt;=168.2,M1193&gt;10),'[1]Pricing Schedule'!$F$111+('[1]Pricing Schedule'!$F$113*M1193),
IF(AND(I1193=38000,R1193&gt;157.4,R1193&lt;=336.4,M1193&lt;=10),('[1]Pricing Schedule'!$F$103+('[1]Pricing Schedule'!$F$105*M1193))*2,
IF(AND(I1193=38000,R1193&gt;157.4,R1193&lt;=336.4,M1193&gt;10),('[1]Pricing Schedule'!$F$111+('[1]Pricing Schedule'!$F$113*M1193))*2,
IF(AND(I1193=38000,R1193&gt;314.8,R1193&lt;=504.6,M1193&lt;=10),('[1]Pricing Schedule'!$F$103+('[1]Pricing Schedule'!$F$105*M1193))*3,
IF(AND(I1193=38000,R1193&gt;314.8,R1193&lt;=504.6,M1193&gt;10),('[1]Pricing Schedule'!$F$111+('[1]Pricing Schedule'!$F$113*M1193))*3,
IF(AND(I1193=38000,R1193&gt;472.2,R1193&lt;=672.8,M1193&lt;=10),('[1]Pricing Schedule'!$F$103+('[1]Pricing Schedule'!$F$105*M1193))*4,
IF(AND(I1193=38000,R1193&gt;472.2,R1193&lt;=672.8,M1193&gt;10),('[1]Pricing Schedule'!$F$111+('[1]Pricing Schedule'!$F$113*M1193))*4,
IF(AND(I1193=110000,R1193&lt;=12.8,M1193&gt;2),'[1]Pricing Schedule'!$F$62+('[1]Pricing Schedule'!$F$63*M1193),
IF(AND(I1193=110000,R1193&lt;=12.8,M1193&lt;=2),'[1]Pricing Schedule'!$F$96+('[1]Pricing Schedule'!$F$97*M1193),
IF(AND(I1193=110000,R1193&gt;12.8,R1193&lt;=22.8,M1193&gt;3),'[1]Pricing Schedule'!$F$71+('[1]Pricing Schedule'!$F$72*M1193),
IF(AND(I1193=110000,R1193&gt;12.8,R1193&lt;=22.8,M1193&lt;=3),'[1]Pricing Schedule'!$F$96+('[1]Pricing Schedule'!$F$97*M1193),
IF(AND(I1193=110000,R1193&gt;22.8,R1193&lt;=30.2),'[1]Pricing Schedule'!$F$80+('[1]Pricing Schedule'!$F$81*M1193),
IF(AND(I1193=110000,R1193&gt;30.2,R1193&lt;=45.9),'[1]Pricing Schedule'!$F$89+('[1]Pricing Schedule'!$F$90*M1193),
IF(AND(I1193=110000,R1193&gt;45.9,R1193&lt;=123.4),'[1]Pricing Schedule'!$F$96+('[1]Pricing Schedule'!$F$97*M1193),
IF(AND(I1193=110000,R1193&gt;123.4,R1193&lt;=168.2,M1193&lt;=10),'[1]Pricing Schedule'!$F$103+('[1]Pricing Schedule'!$F$105*M1193),
IF(AND(I1193=110000,R1193&gt;123.4,R1193&lt;=168.2,M1193&gt;10),'[1]Pricing Schedule'!$F$111+('[1]Pricing Schedule'!$F$113*M1193),
IF(AND(I1193=110000,R1193&gt;168.2,R1193&lt;=336.4,M1193&lt;=10),('[1]Pricing Schedule'!$F$103+('[1]Pricing Schedule'!$F$105*M1193))*2,
IF(AND(I1193=110000,R1193&gt;168.2,R1193&lt;=336.4,M1193&gt;10),('[1]Pricing Schedule'!$F$111+('[1]Pricing Schedule'!$F$113*M1193))*2,
IF(AND(I1193=110000,R1193&gt;336.4,R1193&lt;=504.6,M1193&lt;=10),('[1]Pricing Schedule'!$F$103+('[1]Pricing Schedule'!$F$105*M1193))*3,
IF(AND(I1193=110000,R1193&gt;336.4,R1193&lt;=504.6,M1193&gt;10),('[1]Pricing Schedule'!$F$111+('[1]Pricing Schedule'!$F$113*M1193))*3,
IF(AND(I1193=110000,R1193&gt;504.6,R1193&lt;=672.8,M1193&lt;=10),('[1]Pricing Schedule'!$F$103+('[1]Pricing Schedule'!$F$105*M1193))*4,
IF(AND(I1193=110000,R1193&gt;504.6,R1193&lt;=672.8,M1193&gt;10),('[1]Pricing Schedule'!$F$111+('[1]Pricing Schedule'!$F$113*M1193))*4,
IF(AND(I1193=110000,R1193&gt;672.8,R1193&lt;=841,M1193&lt;=10),('[1]Pricing Schedule'!$F$103+('[1]Pricing Schedule'!$F$105*M1193))*5,
IF(AND(I1193=110000,R1193&gt;672.8,R1193&lt;=841,M1193&gt;10),('[1]Pricing Schedule'!$F$111+('[1]Pricing Schedule'!$F$113*M1193))*5,
IF(AND(I1193=110000,R1193&gt;672.8,R1193&lt;=841,M1193&lt;=10),('[1]Pricing Schedule'!$F$103+('[1]Pricing Schedule'!$F$105*M1193))*5,
IF(AND(I1193=110000,R1193&gt;672.8,R1193&lt;=841,M1193&gt;10),('[1]Pricing Schedule'!$F$111+('[1]Pricing Schedule'!$F$113*M1193))*5,
IF(AND(I1193=110000,R1193&gt;1345.6,R1193&lt;=1513.8,M1193&lt;=10),('[1]Pricing Schedule'!$F$103+('[1]Pricing Schedule'!$F$105*M1193))*9,
IF(AND(I1193=110000,R1193&gt;1345.6,R1193&lt;=1513.8,M1193&gt;10),('[1]Pricing Schedule'!$F$111+('[1]Pricing Schedule'!$F$113*M1193))*9,
9999999999)))))))))))))))))))))))))))))))))))))))</f>
        <v>1387140</v>
      </c>
      <c r="T1193" s="21">
        <f>IF(AND(I1193=38000,R1193&lt;=4.5,M1193&gt;8),'[1]Pricing Schedule'!$J$9,
IF(AND(I1193=38000,R1193&lt;=4.5,M1193&lt;=8),'[1]Pricing Schedule'!$J$36,
IF(AND(I1193=38000,R1193&gt;4.5,R1193&lt;=9,M1193&gt;8),'[1]Pricing Schedule'!$J$18,
IF(AND(I1193=38000,R1193&gt;4.5,R1193&lt;=9,M1193&lt;=8),'[1]Pricing Schedule'!$J$36,
IF(AND(I1193=38000,R1193&gt;9,R1193&lt;=12.8,M1193&gt;8),'[1]Pricing Schedule'!$J$27,
IF(AND(I1193=38000,R1193&gt;9,R1193&lt;=12.8,M1193&lt;=8),'[1]Pricing Schedule'!$J$36,
IF(AND(I1193=38000,R1193&gt;12.8,R1193&lt;=22.8),'[1]Pricing Schedule'!$J$36,
IF(AND(I1193=38000,R1193&gt;22.8,R1193&lt;=30.2),'[1]Pricing Schedule'!$J$45,
IF(AND(I1193=38000,R1193&gt;30.2,R1193&lt;=45.9),'[1]Pricing Schedule'!$J$54,
IF(AND(I1193=38000,R1193&gt;45.9,R1193&lt;=123.4),'[1]Pricing Schedule'!$J$97,
IF(AND(I1193=38000,R1193&gt;123.4,R1193&lt;=168.2,M1193&lt;=10),'[1]Pricing Schedule'!$J$105,
IF(AND(I1193=38000,R1193&gt;123.4,R1193&lt;=168.2,M1193&gt;10),'[1]Pricing Schedule'!$J$113,
IF(AND(I1193=38000,R1193&gt;168.2,R1193&lt;=336.4,M1193&lt;=10),('[1]Pricing Schedule'!$J$105),
IF(AND(I1193=38000,R1193&gt;168.2,R1193&lt;=336.4,M1193&gt;10),('[1]Pricing Schedule'!$J$113),
IF(AND(I1193=38000,R1193&gt;336.4,R1193&lt;=504.6,M1193&lt;=10),('[1]Pricing Schedule'!$J$105),
IF(AND(I1193=38000,R1193&gt;336.4,R1193&lt;=504.6,M1193&gt;10),('[1]Pricing Schedule'!$J$113),
IF(AND(I1193=38000,R1193&gt;504.6,R1193&lt;=672.8,M1193&lt;=10),('[1]Pricing Schedule'!$J$105),
IF(AND(I1193=38000,R1193&gt;504.6,R1193&lt;=672.8,M1193&gt;10),('[1]Pricing Schedule'!$J$113),
IF(AND(I1193=110000,R1193&lt;=12.8,M1193&gt;2),'[1]Pricing Schedule'!$J$63,
IF(AND(I1193=110000,R1193&lt;=12.8,M1193&lt;=2),'[1]Pricing Schedule'!$J$97,
IF(AND(I1193=110000,R1193&gt;12.8,R1193&lt;=22.8,M1193&gt;3),'[1]Pricing Schedule'!$J$72,
IF(AND(I1193=110000,R1193&gt;12.8,R1193&lt;=22.8,M1193&lt;=3),'[1]Pricing Schedule'!$J$97,
IF(AND(I1193=110000,R1193&gt;22.8,R1193&lt;=30.2),'[1]Pricing Schedule'!$J$81,
IF(AND(I1193=110000,R1193&gt;30.2,R1193&lt;=45.9),'[1]Pricing Schedule'!$J$90,
IF(AND(I1193=110000,R1193&gt;45.9,R1193&lt;=123.4),'[1]Pricing Schedule'!$J$97,
IF(AND(I1193=110000,R1193&gt;123.4,R1193&lt;=168.2,M1193&lt;=10),'[1]Pricing Schedule'!$J$105,
IF(AND(I1193=110000,R1193&gt;123.4,R1193&lt;=168.2,M1193&gt;10),'[1]Pricing Schedule'!$J$113,
IF(AND(I1193=110000,R1193&gt;168.2,R1193&lt;=336.2,M1193&lt;=10),('[1]Pricing Schedule'!$J$105),
IF(AND(I1193=110000,R1193&gt;168.2,R1193&lt;=336.2,M1193&gt;10),('[1]Pricing Schedule'!$J$113),
IF(AND(I1193=110000,R1193&gt;336.4,R1193&lt;=504.6,M1193&lt;=10),('[1]Pricing Schedule'!$J$105),
IF(AND(I1193=110000,R1193&gt;336.4,R1193&lt;=504.6,M1193&gt;10),('[1]Pricing Schedule'!$J$113),
IF(AND(I1193=110000,R1193&gt;504.6,R1193&lt;=672.8,M1193&lt;=10),('[1]Pricing Schedule'!$J$105),
IF(AND(I1193=110000,R1193&gt;504.6,R1193&lt;=672.8,M1193&gt;10),('[1]Pricing Schedule'!$J$113),
IF(AND(I1193=110000,R1193&gt;672.8,R1193&lt;=841,M1193&lt;=10),('[1]Pricing Schedule'!$J$105),
IF(AND(I1193=110000,R1193&gt;672.8,R1193&lt;=841,M1193&gt;10),('[1]Pricing Schedule'!$J$113),
IF(AND(I1193=110000,R1193&gt;1682,R1193&lt;=1850.2,M1193&lt;=10),('[1]Pricing Schedule'!$J$105),
IF(AND(I1193=110000,R1193&gt;1682,R1193&lt;=1850.2,M1193&gt;10),('[1]Pricing Schedule'!$J$113),
IF(AND(I1193=110000,R1193&gt;2018.4,R1193&lt;=2186.6,M1193&lt;=10),('[1]Pricing Schedule'!$J$105),
IF(AND(I1193=110000,R1193&gt;2018.4,R1193&lt;=2186.6,M1193&gt;10),('[1]Pricing Schedule'!$J$113),999999999)))))))))))))))))))))))))))))))))))))))</f>
        <v>1</v>
      </c>
      <c r="U1193" s="40">
        <f t="shared" si="114"/>
        <v>330271.42857142858</v>
      </c>
      <c r="V1193" s="41">
        <f t="shared" si="115"/>
        <v>3.0278126216531858</v>
      </c>
      <c r="Y1193" s="23">
        <v>77</v>
      </c>
      <c r="Z1193" s="23">
        <v>689</v>
      </c>
      <c r="AD1193" s="13"/>
      <c r="AE1193" s="13"/>
      <c r="AF1193" s="13"/>
      <c r="AR1193" s="35"/>
    </row>
    <row r="1194" spans="1:44">
      <c r="A1194" s="23">
        <v>1196</v>
      </c>
      <c r="B1194" s="23">
        <v>1196</v>
      </c>
      <c r="C1194" s="23" t="s">
        <v>1772</v>
      </c>
      <c r="D1194" s="23" t="s">
        <v>116</v>
      </c>
      <c r="E1194" s="23" t="s">
        <v>116</v>
      </c>
      <c r="F1194" s="23" t="s">
        <v>1773</v>
      </c>
      <c r="G1194" s="23" t="s">
        <v>1774</v>
      </c>
      <c r="H1194" s="23" t="s">
        <v>113</v>
      </c>
      <c r="I1194" s="13">
        <v>38000</v>
      </c>
      <c r="J1194" s="13">
        <v>38000</v>
      </c>
      <c r="K1194" s="23" t="s">
        <v>119</v>
      </c>
      <c r="L1194" s="24">
        <v>6.6639999999999997</v>
      </c>
      <c r="M1194" s="37">
        <f t="shared" si="110"/>
        <v>7</v>
      </c>
      <c r="N1194" s="24">
        <v>0.222</v>
      </c>
      <c r="O1194" s="13">
        <v>3</v>
      </c>
      <c r="P1194" s="36">
        <f t="shared" si="111"/>
        <v>0.222</v>
      </c>
      <c r="Q1194" s="38">
        <f t="shared" si="112"/>
        <v>4.2</v>
      </c>
      <c r="R1194" s="37">
        <f t="shared" si="113"/>
        <v>4.2</v>
      </c>
      <c r="S1194" s="39">
        <f>IF(AND(I1194=38000,R1194&lt;=4.5,M1194&gt;8),'[1]Pricing Schedule'!$F$8+('[1]Pricing Schedule'!$F$9*M1194),
IF(AND(I1194=38000,R1194&lt;=4.5,M1194&lt;=8),'[1]Pricing Schedule'!$F$34+('[1]Pricing Schedule'!$F$36*M1194),
IF(AND(I1194=38000,R1194&gt;4.5,R1194&lt;=9,M1194&gt;8),'[1]Pricing Schedule'!$F$17+('[1]Pricing Schedule'!$F$18*M1194),
IF(AND(I1194=38000,R1194&gt;4.5,R1194&lt;=9,M1194&lt;=8),'[1]Pricing Schedule'!$F$34+('[1]Pricing Schedule'!$F$36*M1194),
IF(AND(I1194=38000,R1194&gt;9,R1194&lt;=12.8,M1194&gt;8),'[1]Pricing Schedule'!$F$26+('[1]Pricing Schedule'!$F$27*M1194),
IF(AND(I1194=38000,R1194&gt;9,R1194&lt;=12.8,M1194&lt;=8),'[1]Pricing Schedule'!$F$34+('[1]Pricing Schedule'!$F$36*M1194),
IF(AND(I1194=38000,R1194&gt;12.8,R1194&lt;=22.8),'[1]Pricing Schedule'!$F$34+('[1]Pricing Schedule'!$F$36*M1194),
IF(AND(I1194=38000,R1194&gt;22.8,R1194&lt;=30.2),'[1]Pricing Schedule'!$F$43+('[1]Pricing Schedule'!$F$45*M1194),
IF(AND(I1194=38000,R1194&gt;30.2,R1194&lt;=45.9),'[1]Pricing Schedule'!$F$52+('[1]Pricing Schedule'!$F$54*M1194),
IF(AND(I1194=38000,R1194&gt;45.9,R1194&lt;=123.4),'[1]Pricing Schedule'!$F$96+('[1]Pricing Schedule'!$F$97*M1194),
IF(AND(I1194=38000,R1194&gt;123.4,R1194&lt;=168.2,M1194&lt;=10),'[1]Pricing Schedule'!$F$103+('[1]Pricing Schedule'!$F$105*M1194),
IF(AND(I1194=38000,R1194&gt;123.4,R1194&lt;=168.2,M1194&gt;10),'[1]Pricing Schedule'!$F$111+('[1]Pricing Schedule'!$F$113*M1194),
IF(AND(I1194=38000,R1194&gt;157.4,R1194&lt;=336.4,M1194&lt;=10),('[1]Pricing Schedule'!$F$103+('[1]Pricing Schedule'!$F$105*M1194))*2,
IF(AND(I1194=38000,R1194&gt;157.4,R1194&lt;=336.4,M1194&gt;10),('[1]Pricing Schedule'!$F$111+('[1]Pricing Schedule'!$F$113*M1194))*2,
IF(AND(I1194=38000,R1194&gt;314.8,R1194&lt;=504.6,M1194&lt;=10),('[1]Pricing Schedule'!$F$103+('[1]Pricing Schedule'!$F$105*M1194))*3,
IF(AND(I1194=38000,R1194&gt;314.8,R1194&lt;=504.6,M1194&gt;10),('[1]Pricing Schedule'!$F$111+('[1]Pricing Schedule'!$F$113*M1194))*3,
IF(AND(I1194=38000,R1194&gt;472.2,R1194&lt;=672.8,M1194&lt;=10),('[1]Pricing Schedule'!$F$103+('[1]Pricing Schedule'!$F$105*M1194))*4,
IF(AND(I1194=38000,R1194&gt;472.2,R1194&lt;=672.8,M1194&gt;10),('[1]Pricing Schedule'!$F$111+('[1]Pricing Schedule'!$F$113*M1194))*4,
IF(AND(I1194=110000,R1194&lt;=12.8,M1194&gt;2),'[1]Pricing Schedule'!$F$62+('[1]Pricing Schedule'!$F$63*M1194),
IF(AND(I1194=110000,R1194&lt;=12.8,M1194&lt;=2),'[1]Pricing Schedule'!$F$96+('[1]Pricing Schedule'!$F$97*M1194),
IF(AND(I1194=110000,R1194&gt;12.8,R1194&lt;=22.8,M1194&gt;3),'[1]Pricing Schedule'!$F$71+('[1]Pricing Schedule'!$F$72*M1194),
IF(AND(I1194=110000,R1194&gt;12.8,R1194&lt;=22.8,M1194&lt;=3),'[1]Pricing Schedule'!$F$96+('[1]Pricing Schedule'!$F$97*M1194),
IF(AND(I1194=110000,R1194&gt;22.8,R1194&lt;=30.2),'[1]Pricing Schedule'!$F$80+('[1]Pricing Schedule'!$F$81*M1194),
IF(AND(I1194=110000,R1194&gt;30.2,R1194&lt;=45.9),'[1]Pricing Schedule'!$F$89+('[1]Pricing Schedule'!$F$90*M1194),
IF(AND(I1194=110000,R1194&gt;45.9,R1194&lt;=123.4),'[1]Pricing Schedule'!$F$96+('[1]Pricing Schedule'!$F$97*M1194),
IF(AND(I1194=110000,R1194&gt;123.4,R1194&lt;=168.2,M1194&lt;=10),'[1]Pricing Schedule'!$F$103+('[1]Pricing Schedule'!$F$105*M1194),
IF(AND(I1194=110000,R1194&gt;123.4,R1194&lt;=168.2,M1194&gt;10),'[1]Pricing Schedule'!$F$111+('[1]Pricing Schedule'!$F$113*M1194),
IF(AND(I1194=110000,R1194&gt;168.2,R1194&lt;=336.4,M1194&lt;=10),('[1]Pricing Schedule'!$F$103+('[1]Pricing Schedule'!$F$105*M1194))*2,
IF(AND(I1194=110000,R1194&gt;168.2,R1194&lt;=336.4,M1194&gt;10),('[1]Pricing Schedule'!$F$111+('[1]Pricing Schedule'!$F$113*M1194))*2,
IF(AND(I1194=110000,R1194&gt;336.4,R1194&lt;=504.6,M1194&lt;=10),('[1]Pricing Schedule'!$F$103+('[1]Pricing Schedule'!$F$105*M1194))*3,
IF(AND(I1194=110000,R1194&gt;336.4,R1194&lt;=504.6,M1194&gt;10),('[1]Pricing Schedule'!$F$111+('[1]Pricing Schedule'!$F$113*M1194))*3,
IF(AND(I1194=110000,R1194&gt;504.6,R1194&lt;=672.8,M1194&lt;=10),('[1]Pricing Schedule'!$F$103+('[1]Pricing Schedule'!$F$105*M1194))*4,
IF(AND(I1194=110000,R1194&gt;504.6,R1194&lt;=672.8,M1194&gt;10),('[1]Pricing Schedule'!$F$111+('[1]Pricing Schedule'!$F$113*M1194))*4,
IF(AND(I1194=110000,R1194&gt;672.8,R1194&lt;=841,M1194&lt;=10),('[1]Pricing Schedule'!$F$103+('[1]Pricing Schedule'!$F$105*M1194))*5,
IF(AND(I1194=110000,R1194&gt;672.8,R1194&lt;=841,M1194&gt;10),('[1]Pricing Schedule'!$F$111+('[1]Pricing Schedule'!$F$113*M1194))*5,
IF(AND(I1194=110000,R1194&gt;672.8,R1194&lt;=841,M1194&lt;=10),('[1]Pricing Schedule'!$F$103+('[1]Pricing Schedule'!$F$105*M1194))*5,
IF(AND(I1194=110000,R1194&gt;672.8,R1194&lt;=841,M1194&gt;10),('[1]Pricing Schedule'!$F$111+('[1]Pricing Schedule'!$F$113*M1194))*5,
IF(AND(I1194=110000,R1194&gt;1345.6,R1194&lt;=1513.8,M1194&lt;=10),('[1]Pricing Schedule'!$F$103+('[1]Pricing Schedule'!$F$105*M1194))*9,
IF(AND(I1194=110000,R1194&gt;1345.6,R1194&lt;=1513.8,M1194&gt;10),('[1]Pricing Schedule'!$F$111+('[1]Pricing Schedule'!$F$113*M1194))*9,
9999999999)))))))))))))))))))))))))))))))))))))))</f>
        <v>839680</v>
      </c>
      <c r="T1194" s="21">
        <f>IF(AND(I1194=38000,R1194&lt;=4.5,M1194&gt;8),'[1]Pricing Schedule'!$J$9,
IF(AND(I1194=38000,R1194&lt;=4.5,M1194&lt;=8),'[1]Pricing Schedule'!$J$36,
IF(AND(I1194=38000,R1194&gt;4.5,R1194&lt;=9,M1194&gt;8),'[1]Pricing Schedule'!$J$18,
IF(AND(I1194=38000,R1194&gt;4.5,R1194&lt;=9,M1194&lt;=8),'[1]Pricing Schedule'!$J$36,
IF(AND(I1194=38000,R1194&gt;9,R1194&lt;=12.8,M1194&gt;8),'[1]Pricing Schedule'!$J$27,
IF(AND(I1194=38000,R1194&gt;9,R1194&lt;=12.8,M1194&lt;=8),'[1]Pricing Schedule'!$J$36,
IF(AND(I1194=38000,R1194&gt;12.8,R1194&lt;=22.8),'[1]Pricing Schedule'!$J$36,
IF(AND(I1194=38000,R1194&gt;22.8,R1194&lt;=30.2),'[1]Pricing Schedule'!$J$45,
IF(AND(I1194=38000,R1194&gt;30.2,R1194&lt;=45.9),'[1]Pricing Schedule'!$J$54,
IF(AND(I1194=38000,R1194&gt;45.9,R1194&lt;=123.4),'[1]Pricing Schedule'!$J$97,
IF(AND(I1194=38000,R1194&gt;123.4,R1194&lt;=168.2,M1194&lt;=10),'[1]Pricing Schedule'!$J$105,
IF(AND(I1194=38000,R1194&gt;123.4,R1194&lt;=168.2,M1194&gt;10),'[1]Pricing Schedule'!$J$113,
IF(AND(I1194=38000,R1194&gt;168.2,R1194&lt;=336.4,M1194&lt;=10),('[1]Pricing Schedule'!$J$105),
IF(AND(I1194=38000,R1194&gt;168.2,R1194&lt;=336.4,M1194&gt;10),('[1]Pricing Schedule'!$J$113),
IF(AND(I1194=38000,R1194&gt;336.4,R1194&lt;=504.6,M1194&lt;=10),('[1]Pricing Schedule'!$J$105),
IF(AND(I1194=38000,R1194&gt;336.4,R1194&lt;=504.6,M1194&gt;10),('[1]Pricing Schedule'!$J$113),
IF(AND(I1194=38000,R1194&gt;504.6,R1194&lt;=672.8,M1194&lt;=10),('[1]Pricing Schedule'!$J$105),
IF(AND(I1194=38000,R1194&gt;504.6,R1194&lt;=672.8,M1194&gt;10),('[1]Pricing Schedule'!$J$113),
IF(AND(I1194=110000,R1194&lt;=12.8,M1194&gt;2),'[1]Pricing Schedule'!$J$63,
IF(AND(I1194=110000,R1194&lt;=12.8,M1194&lt;=2),'[1]Pricing Schedule'!$J$97,
IF(AND(I1194=110000,R1194&gt;12.8,R1194&lt;=22.8,M1194&gt;3),'[1]Pricing Schedule'!$J$72,
IF(AND(I1194=110000,R1194&gt;12.8,R1194&lt;=22.8,M1194&lt;=3),'[1]Pricing Schedule'!$J$97,
IF(AND(I1194=110000,R1194&gt;22.8,R1194&lt;=30.2),'[1]Pricing Schedule'!$J$81,
IF(AND(I1194=110000,R1194&gt;30.2,R1194&lt;=45.9),'[1]Pricing Schedule'!$J$90,
IF(AND(I1194=110000,R1194&gt;45.9,R1194&lt;=123.4),'[1]Pricing Schedule'!$J$97,
IF(AND(I1194=110000,R1194&gt;123.4,R1194&lt;=168.2,M1194&lt;=10),'[1]Pricing Schedule'!$J$105,
IF(AND(I1194=110000,R1194&gt;123.4,R1194&lt;=168.2,M1194&gt;10),'[1]Pricing Schedule'!$J$113,
IF(AND(I1194=110000,R1194&gt;168.2,R1194&lt;=336.2,M1194&lt;=10),('[1]Pricing Schedule'!$J$105),
IF(AND(I1194=110000,R1194&gt;168.2,R1194&lt;=336.2,M1194&gt;10),('[1]Pricing Schedule'!$J$113),
IF(AND(I1194=110000,R1194&gt;336.4,R1194&lt;=504.6,M1194&lt;=10),('[1]Pricing Schedule'!$J$105),
IF(AND(I1194=110000,R1194&gt;336.4,R1194&lt;=504.6,M1194&gt;10),('[1]Pricing Schedule'!$J$113),
IF(AND(I1194=110000,R1194&gt;504.6,R1194&lt;=672.8,M1194&lt;=10),('[1]Pricing Schedule'!$J$105),
IF(AND(I1194=110000,R1194&gt;504.6,R1194&lt;=672.8,M1194&gt;10),('[1]Pricing Schedule'!$J$113),
IF(AND(I1194=110000,R1194&gt;672.8,R1194&lt;=841,M1194&lt;=10),('[1]Pricing Schedule'!$J$105),
IF(AND(I1194=110000,R1194&gt;672.8,R1194&lt;=841,M1194&gt;10),('[1]Pricing Schedule'!$J$113),
IF(AND(I1194=110000,R1194&gt;1682,R1194&lt;=1850.2,M1194&lt;=10),('[1]Pricing Schedule'!$J$105),
IF(AND(I1194=110000,R1194&gt;1682,R1194&lt;=1850.2,M1194&gt;10),('[1]Pricing Schedule'!$J$113),
IF(AND(I1194=110000,R1194&gt;2018.4,R1194&lt;=2186.6,M1194&lt;=10),('[1]Pricing Schedule'!$J$105),
IF(AND(I1194=110000,R1194&gt;2018.4,R1194&lt;=2186.6,M1194&gt;10),('[1]Pricing Schedule'!$J$113),999999999)))))))))))))))))))))))))))))))))))))))</f>
        <v>4</v>
      </c>
      <c r="U1194" s="40">
        <f t="shared" si="114"/>
        <v>199923.80952380953</v>
      </c>
      <c r="V1194" s="41">
        <f t="shared" si="115"/>
        <v>5.0019054878048781</v>
      </c>
      <c r="Y1194" s="23">
        <v>684</v>
      </c>
      <c r="Z1194" s="23">
        <v>175</v>
      </c>
      <c r="AD1194" s="13"/>
      <c r="AE1194" s="13"/>
      <c r="AF1194" s="13"/>
      <c r="AR1194" s="35"/>
    </row>
    <row r="1195" spans="1:44">
      <c r="A1195" s="23">
        <v>1197</v>
      </c>
      <c r="B1195" s="23">
        <v>1197</v>
      </c>
      <c r="C1195" s="23" t="s">
        <v>1775</v>
      </c>
      <c r="D1195" s="23" t="s">
        <v>1124</v>
      </c>
      <c r="E1195" s="23" t="s">
        <v>1124</v>
      </c>
      <c r="F1195" s="23" t="s">
        <v>1776</v>
      </c>
      <c r="G1195" s="23" t="s">
        <v>1777</v>
      </c>
      <c r="H1195" s="23" t="s">
        <v>133</v>
      </c>
      <c r="I1195" s="13">
        <v>110000</v>
      </c>
      <c r="J1195" s="13">
        <v>110000</v>
      </c>
      <c r="K1195" s="13">
        <v>38000</v>
      </c>
      <c r="L1195" s="24">
        <v>5.6150000000000002</v>
      </c>
      <c r="M1195" s="37">
        <f t="shared" si="110"/>
        <v>6</v>
      </c>
      <c r="N1195" s="24">
        <v>0.19600000000000001</v>
      </c>
      <c r="O1195" s="13">
        <v>3</v>
      </c>
      <c r="P1195" s="36">
        <f t="shared" si="111"/>
        <v>0.19600000000000001</v>
      </c>
      <c r="Q1195" s="38">
        <f t="shared" si="112"/>
        <v>4.2</v>
      </c>
      <c r="R1195" s="37">
        <f t="shared" si="113"/>
        <v>4.2</v>
      </c>
      <c r="S1195" s="39">
        <f>IF(AND(I1195=38000,R1195&lt;=4.5,M1195&gt;8),'[1]Pricing Schedule'!$F$8+('[1]Pricing Schedule'!$F$9*M1195),
IF(AND(I1195=38000,R1195&lt;=4.5,M1195&lt;=8),'[1]Pricing Schedule'!$F$34+('[1]Pricing Schedule'!$F$36*M1195),
IF(AND(I1195=38000,R1195&gt;4.5,R1195&lt;=9,M1195&gt;8),'[1]Pricing Schedule'!$F$17+('[1]Pricing Schedule'!$F$18*M1195),
IF(AND(I1195=38000,R1195&gt;4.5,R1195&lt;=9,M1195&lt;=8),'[1]Pricing Schedule'!$F$34+('[1]Pricing Schedule'!$F$36*M1195),
IF(AND(I1195=38000,R1195&gt;9,R1195&lt;=12.8,M1195&gt;8),'[1]Pricing Schedule'!$F$26+('[1]Pricing Schedule'!$F$27*M1195),
IF(AND(I1195=38000,R1195&gt;9,R1195&lt;=12.8,M1195&lt;=8),'[1]Pricing Schedule'!$F$34+('[1]Pricing Schedule'!$F$36*M1195),
IF(AND(I1195=38000,R1195&gt;12.8,R1195&lt;=22.8),'[1]Pricing Schedule'!$F$34+('[1]Pricing Schedule'!$F$36*M1195),
IF(AND(I1195=38000,R1195&gt;22.8,R1195&lt;=30.2),'[1]Pricing Schedule'!$F$43+('[1]Pricing Schedule'!$F$45*M1195),
IF(AND(I1195=38000,R1195&gt;30.2,R1195&lt;=45.9),'[1]Pricing Schedule'!$F$52+('[1]Pricing Schedule'!$F$54*M1195),
IF(AND(I1195=38000,R1195&gt;45.9,R1195&lt;=123.4),'[1]Pricing Schedule'!$F$96+('[1]Pricing Schedule'!$F$97*M1195),
IF(AND(I1195=38000,R1195&gt;123.4,R1195&lt;=168.2,M1195&lt;=10),'[1]Pricing Schedule'!$F$103+('[1]Pricing Schedule'!$F$105*M1195),
IF(AND(I1195=38000,R1195&gt;123.4,R1195&lt;=168.2,M1195&gt;10),'[1]Pricing Schedule'!$F$111+('[1]Pricing Schedule'!$F$113*M1195),
IF(AND(I1195=38000,R1195&gt;157.4,R1195&lt;=336.4,M1195&lt;=10),('[1]Pricing Schedule'!$F$103+('[1]Pricing Schedule'!$F$105*M1195))*2,
IF(AND(I1195=38000,R1195&gt;157.4,R1195&lt;=336.4,M1195&gt;10),('[1]Pricing Schedule'!$F$111+('[1]Pricing Schedule'!$F$113*M1195))*2,
IF(AND(I1195=38000,R1195&gt;314.8,R1195&lt;=504.6,M1195&lt;=10),('[1]Pricing Schedule'!$F$103+('[1]Pricing Schedule'!$F$105*M1195))*3,
IF(AND(I1195=38000,R1195&gt;314.8,R1195&lt;=504.6,M1195&gt;10),('[1]Pricing Schedule'!$F$111+('[1]Pricing Schedule'!$F$113*M1195))*3,
IF(AND(I1195=38000,R1195&gt;472.2,R1195&lt;=672.8,M1195&lt;=10),('[1]Pricing Schedule'!$F$103+('[1]Pricing Schedule'!$F$105*M1195))*4,
IF(AND(I1195=38000,R1195&gt;472.2,R1195&lt;=672.8,M1195&gt;10),('[1]Pricing Schedule'!$F$111+('[1]Pricing Schedule'!$F$113*M1195))*4,
IF(AND(I1195=110000,R1195&lt;=12.8,M1195&gt;2),'[1]Pricing Schedule'!$F$62+('[1]Pricing Schedule'!$F$63*M1195),
IF(AND(I1195=110000,R1195&lt;=12.8,M1195&lt;=2),'[1]Pricing Schedule'!$F$96+('[1]Pricing Schedule'!$F$97*M1195),
IF(AND(I1195=110000,R1195&gt;12.8,R1195&lt;=22.8,M1195&gt;3),'[1]Pricing Schedule'!$F$71+('[1]Pricing Schedule'!$F$72*M1195),
IF(AND(I1195=110000,R1195&gt;12.8,R1195&lt;=22.8,M1195&lt;=3),'[1]Pricing Schedule'!$F$96+('[1]Pricing Schedule'!$F$97*M1195),
IF(AND(I1195=110000,R1195&gt;22.8,R1195&lt;=30.2),'[1]Pricing Schedule'!$F$80+('[1]Pricing Schedule'!$F$81*M1195),
IF(AND(I1195=110000,R1195&gt;30.2,R1195&lt;=45.9),'[1]Pricing Schedule'!$F$89+('[1]Pricing Schedule'!$F$90*M1195),
IF(AND(I1195=110000,R1195&gt;45.9,R1195&lt;=123.4),'[1]Pricing Schedule'!$F$96+('[1]Pricing Schedule'!$F$97*M1195),
IF(AND(I1195=110000,R1195&gt;123.4,R1195&lt;=168.2,M1195&lt;=10),'[1]Pricing Schedule'!$F$103+('[1]Pricing Schedule'!$F$105*M1195),
IF(AND(I1195=110000,R1195&gt;123.4,R1195&lt;=168.2,M1195&gt;10),'[1]Pricing Schedule'!$F$111+('[1]Pricing Schedule'!$F$113*M1195),
IF(AND(I1195=110000,R1195&gt;168.2,R1195&lt;=336.4,M1195&lt;=10),('[1]Pricing Schedule'!$F$103+('[1]Pricing Schedule'!$F$105*M1195))*2,
IF(AND(I1195=110000,R1195&gt;168.2,R1195&lt;=336.4,M1195&gt;10),('[1]Pricing Schedule'!$F$111+('[1]Pricing Schedule'!$F$113*M1195))*2,
IF(AND(I1195=110000,R1195&gt;336.4,R1195&lt;=504.6,M1195&lt;=10),('[1]Pricing Schedule'!$F$103+('[1]Pricing Schedule'!$F$105*M1195))*3,
IF(AND(I1195=110000,R1195&gt;336.4,R1195&lt;=504.6,M1195&gt;10),('[1]Pricing Schedule'!$F$111+('[1]Pricing Schedule'!$F$113*M1195))*3,
IF(AND(I1195=110000,R1195&gt;504.6,R1195&lt;=672.8,M1195&lt;=10),('[1]Pricing Schedule'!$F$103+('[1]Pricing Schedule'!$F$105*M1195))*4,
IF(AND(I1195=110000,R1195&gt;504.6,R1195&lt;=672.8,M1195&gt;10),('[1]Pricing Schedule'!$F$111+('[1]Pricing Schedule'!$F$113*M1195))*4,
IF(AND(I1195=110000,R1195&gt;672.8,R1195&lt;=841,M1195&lt;=10),('[1]Pricing Schedule'!$F$103+('[1]Pricing Schedule'!$F$105*M1195))*5,
IF(AND(I1195=110000,R1195&gt;672.8,R1195&lt;=841,M1195&gt;10),('[1]Pricing Schedule'!$F$111+('[1]Pricing Schedule'!$F$113*M1195))*5,
IF(AND(I1195=110000,R1195&gt;672.8,R1195&lt;=841,M1195&lt;=10),('[1]Pricing Schedule'!$F$103+('[1]Pricing Schedule'!$F$105*M1195))*5,
IF(AND(I1195=110000,R1195&gt;672.8,R1195&lt;=841,M1195&gt;10),('[1]Pricing Schedule'!$F$111+('[1]Pricing Schedule'!$F$113*M1195))*5,
IF(AND(I1195=110000,R1195&gt;1345.6,R1195&lt;=1513.8,M1195&lt;=10),('[1]Pricing Schedule'!$F$103+('[1]Pricing Schedule'!$F$105*M1195))*9,
IF(AND(I1195=110000,R1195&gt;1345.6,R1195&lt;=1513.8,M1195&gt;10),('[1]Pricing Schedule'!$F$111+('[1]Pricing Schedule'!$F$113*M1195))*9,
9999999999)))))))))))))))))))))))))))))))))))))))</f>
        <v>1732670</v>
      </c>
      <c r="T1195" s="21">
        <f>IF(AND(I1195=38000,R1195&lt;=4.5,M1195&gt;8),'[1]Pricing Schedule'!$J$9,
IF(AND(I1195=38000,R1195&lt;=4.5,M1195&lt;=8),'[1]Pricing Schedule'!$J$36,
IF(AND(I1195=38000,R1195&gt;4.5,R1195&lt;=9,M1195&gt;8),'[1]Pricing Schedule'!$J$18,
IF(AND(I1195=38000,R1195&gt;4.5,R1195&lt;=9,M1195&lt;=8),'[1]Pricing Schedule'!$J$36,
IF(AND(I1195=38000,R1195&gt;9,R1195&lt;=12.8,M1195&gt;8),'[1]Pricing Schedule'!$J$27,
IF(AND(I1195=38000,R1195&gt;9,R1195&lt;=12.8,M1195&lt;=8),'[1]Pricing Schedule'!$J$36,
IF(AND(I1195=38000,R1195&gt;12.8,R1195&lt;=22.8),'[1]Pricing Schedule'!$J$36,
IF(AND(I1195=38000,R1195&gt;22.8,R1195&lt;=30.2),'[1]Pricing Schedule'!$J$45,
IF(AND(I1195=38000,R1195&gt;30.2,R1195&lt;=45.9),'[1]Pricing Schedule'!$J$54,
IF(AND(I1195=38000,R1195&gt;45.9,R1195&lt;=123.4),'[1]Pricing Schedule'!$J$97,
IF(AND(I1195=38000,R1195&gt;123.4,R1195&lt;=168.2,M1195&lt;=10),'[1]Pricing Schedule'!$J$105,
IF(AND(I1195=38000,R1195&gt;123.4,R1195&lt;=168.2,M1195&gt;10),'[1]Pricing Schedule'!$J$113,
IF(AND(I1195=38000,R1195&gt;168.2,R1195&lt;=336.4,M1195&lt;=10),('[1]Pricing Schedule'!$J$105),
IF(AND(I1195=38000,R1195&gt;168.2,R1195&lt;=336.4,M1195&gt;10),('[1]Pricing Schedule'!$J$113),
IF(AND(I1195=38000,R1195&gt;336.4,R1195&lt;=504.6,M1195&lt;=10),('[1]Pricing Schedule'!$J$105),
IF(AND(I1195=38000,R1195&gt;336.4,R1195&lt;=504.6,M1195&gt;10),('[1]Pricing Schedule'!$J$113),
IF(AND(I1195=38000,R1195&gt;504.6,R1195&lt;=672.8,M1195&lt;=10),('[1]Pricing Schedule'!$J$105),
IF(AND(I1195=38000,R1195&gt;504.6,R1195&lt;=672.8,M1195&gt;10),('[1]Pricing Schedule'!$J$113),
IF(AND(I1195=110000,R1195&lt;=12.8,M1195&gt;2),'[1]Pricing Schedule'!$J$63,
IF(AND(I1195=110000,R1195&lt;=12.8,M1195&lt;=2),'[1]Pricing Schedule'!$J$97,
IF(AND(I1195=110000,R1195&gt;12.8,R1195&lt;=22.8,M1195&gt;3),'[1]Pricing Schedule'!$J$72,
IF(AND(I1195=110000,R1195&gt;12.8,R1195&lt;=22.8,M1195&lt;=3),'[1]Pricing Schedule'!$J$97,
IF(AND(I1195=110000,R1195&gt;22.8,R1195&lt;=30.2),'[1]Pricing Schedule'!$J$81,
IF(AND(I1195=110000,R1195&gt;30.2,R1195&lt;=45.9),'[1]Pricing Schedule'!$J$90,
IF(AND(I1195=110000,R1195&gt;45.9,R1195&lt;=123.4),'[1]Pricing Schedule'!$J$97,
IF(AND(I1195=110000,R1195&gt;123.4,R1195&lt;=168.2,M1195&lt;=10),'[1]Pricing Schedule'!$J$105,
IF(AND(I1195=110000,R1195&gt;123.4,R1195&lt;=168.2,M1195&gt;10),'[1]Pricing Schedule'!$J$113,
IF(AND(I1195=110000,R1195&gt;168.2,R1195&lt;=336.2,M1195&lt;=10),('[1]Pricing Schedule'!$J$105),
IF(AND(I1195=110000,R1195&gt;168.2,R1195&lt;=336.2,M1195&gt;10),('[1]Pricing Schedule'!$J$113),
IF(AND(I1195=110000,R1195&gt;336.4,R1195&lt;=504.6,M1195&lt;=10),('[1]Pricing Schedule'!$J$105),
IF(AND(I1195=110000,R1195&gt;336.4,R1195&lt;=504.6,M1195&gt;10),('[1]Pricing Schedule'!$J$113),
IF(AND(I1195=110000,R1195&gt;504.6,R1195&lt;=672.8,M1195&lt;=10),('[1]Pricing Schedule'!$J$105),
IF(AND(I1195=110000,R1195&gt;504.6,R1195&lt;=672.8,M1195&gt;10),('[1]Pricing Schedule'!$J$113),
IF(AND(I1195=110000,R1195&gt;672.8,R1195&lt;=841,M1195&lt;=10),('[1]Pricing Schedule'!$J$105),
IF(AND(I1195=110000,R1195&gt;672.8,R1195&lt;=841,M1195&gt;10),('[1]Pricing Schedule'!$J$113),
IF(AND(I1195=110000,R1195&gt;1682,R1195&lt;=1850.2,M1195&lt;=10),('[1]Pricing Schedule'!$J$105),
IF(AND(I1195=110000,R1195&gt;1682,R1195&lt;=1850.2,M1195&gt;10),('[1]Pricing Schedule'!$J$113),
IF(AND(I1195=110000,R1195&gt;2018.4,R1195&lt;=2186.6,M1195&lt;=10),('[1]Pricing Schedule'!$J$105),
IF(AND(I1195=110000,R1195&gt;2018.4,R1195&lt;=2186.6,M1195&gt;10),('[1]Pricing Schedule'!$J$113),999999999)))))))))))))))))))))))))))))))))))))))</f>
        <v>7</v>
      </c>
      <c r="U1195" s="40">
        <f t="shared" si="114"/>
        <v>412540.47619047615</v>
      </c>
      <c r="V1195" s="41">
        <f t="shared" si="115"/>
        <v>2.4240045709800482</v>
      </c>
      <c r="Y1195" s="23">
        <v>231</v>
      </c>
      <c r="Z1195" s="23">
        <v>229</v>
      </c>
      <c r="AD1195" s="13"/>
      <c r="AE1195" s="13"/>
      <c r="AF1195" s="13"/>
      <c r="AR1195" s="35"/>
    </row>
    <row r="1196" spans="1:44">
      <c r="A1196" s="23">
        <v>1198</v>
      </c>
      <c r="B1196" s="23">
        <v>1198</v>
      </c>
      <c r="C1196" s="23" t="s">
        <v>1778</v>
      </c>
      <c r="D1196" s="23" t="s">
        <v>280</v>
      </c>
      <c r="E1196" s="23" t="s">
        <v>280</v>
      </c>
      <c r="F1196" s="23" t="s">
        <v>875</v>
      </c>
      <c r="G1196" s="23" t="s">
        <v>876</v>
      </c>
      <c r="H1196" s="23" t="s">
        <v>113</v>
      </c>
      <c r="I1196" s="13">
        <v>38000</v>
      </c>
      <c r="J1196" s="13">
        <v>38000</v>
      </c>
      <c r="K1196" s="13">
        <v>10000</v>
      </c>
      <c r="L1196" s="24">
        <v>2.3490000000000002</v>
      </c>
      <c r="M1196" s="37">
        <f t="shared" si="110"/>
        <v>3</v>
      </c>
      <c r="N1196" s="24">
        <v>0.13400000000000001</v>
      </c>
      <c r="O1196" s="13">
        <v>3</v>
      </c>
      <c r="P1196" s="36">
        <f t="shared" si="111"/>
        <v>0.13400000000000001</v>
      </c>
      <c r="Q1196" s="38">
        <f t="shared" si="112"/>
        <v>4.2</v>
      </c>
      <c r="R1196" s="37">
        <f t="shared" si="113"/>
        <v>4.2</v>
      </c>
      <c r="S1196" s="39">
        <f>IF(AND(I1196=38000,R1196&lt;=4.5,M1196&gt;8),'[1]Pricing Schedule'!$F$8+('[1]Pricing Schedule'!$F$9*M1196),
IF(AND(I1196=38000,R1196&lt;=4.5,M1196&lt;=8),'[1]Pricing Schedule'!$F$34+('[1]Pricing Schedule'!$F$36*M1196),
IF(AND(I1196=38000,R1196&gt;4.5,R1196&lt;=9,M1196&gt;8),'[1]Pricing Schedule'!$F$17+('[1]Pricing Schedule'!$F$18*M1196),
IF(AND(I1196=38000,R1196&gt;4.5,R1196&lt;=9,M1196&lt;=8),'[1]Pricing Schedule'!$F$34+('[1]Pricing Schedule'!$F$36*M1196),
IF(AND(I1196=38000,R1196&gt;9,R1196&lt;=12.8,M1196&gt;8),'[1]Pricing Schedule'!$F$26+('[1]Pricing Schedule'!$F$27*M1196),
IF(AND(I1196=38000,R1196&gt;9,R1196&lt;=12.8,M1196&lt;=8),'[1]Pricing Schedule'!$F$34+('[1]Pricing Schedule'!$F$36*M1196),
IF(AND(I1196=38000,R1196&gt;12.8,R1196&lt;=22.8),'[1]Pricing Schedule'!$F$34+('[1]Pricing Schedule'!$F$36*M1196),
IF(AND(I1196=38000,R1196&gt;22.8,R1196&lt;=30.2),'[1]Pricing Schedule'!$F$43+('[1]Pricing Schedule'!$F$45*M1196),
IF(AND(I1196=38000,R1196&gt;30.2,R1196&lt;=45.9),'[1]Pricing Schedule'!$F$52+('[1]Pricing Schedule'!$F$54*M1196),
IF(AND(I1196=38000,R1196&gt;45.9,R1196&lt;=123.4),'[1]Pricing Schedule'!$F$96+('[1]Pricing Schedule'!$F$97*M1196),
IF(AND(I1196=38000,R1196&gt;123.4,R1196&lt;=168.2,M1196&lt;=10),'[1]Pricing Schedule'!$F$103+('[1]Pricing Schedule'!$F$105*M1196),
IF(AND(I1196=38000,R1196&gt;123.4,R1196&lt;=168.2,M1196&gt;10),'[1]Pricing Schedule'!$F$111+('[1]Pricing Schedule'!$F$113*M1196),
IF(AND(I1196=38000,R1196&gt;157.4,R1196&lt;=336.4,M1196&lt;=10),('[1]Pricing Schedule'!$F$103+('[1]Pricing Schedule'!$F$105*M1196))*2,
IF(AND(I1196=38000,R1196&gt;157.4,R1196&lt;=336.4,M1196&gt;10),('[1]Pricing Schedule'!$F$111+('[1]Pricing Schedule'!$F$113*M1196))*2,
IF(AND(I1196=38000,R1196&gt;314.8,R1196&lt;=504.6,M1196&lt;=10),('[1]Pricing Schedule'!$F$103+('[1]Pricing Schedule'!$F$105*M1196))*3,
IF(AND(I1196=38000,R1196&gt;314.8,R1196&lt;=504.6,M1196&gt;10),('[1]Pricing Schedule'!$F$111+('[1]Pricing Schedule'!$F$113*M1196))*3,
IF(AND(I1196=38000,R1196&gt;472.2,R1196&lt;=672.8,M1196&lt;=10),('[1]Pricing Schedule'!$F$103+('[1]Pricing Schedule'!$F$105*M1196))*4,
IF(AND(I1196=38000,R1196&gt;472.2,R1196&lt;=672.8,M1196&gt;10),('[1]Pricing Schedule'!$F$111+('[1]Pricing Schedule'!$F$113*M1196))*4,
IF(AND(I1196=110000,R1196&lt;=12.8,M1196&gt;2),'[1]Pricing Schedule'!$F$62+('[1]Pricing Schedule'!$F$63*M1196),
IF(AND(I1196=110000,R1196&lt;=12.8,M1196&lt;=2),'[1]Pricing Schedule'!$F$96+('[1]Pricing Schedule'!$F$97*M1196),
IF(AND(I1196=110000,R1196&gt;12.8,R1196&lt;=22.8,M1196&gt;3),'[1]Pricing Schedule'!$F$71+('[1]Pricing Schedule'!$F$72*M1196),
IF(AND(I1196=110000,R1196&gt;12.8,R1196&lt;=22.8,M1196&lt;=3),'[1]Pricing Schedule'!$F$96+('[1]Pricing Schedule'!$F$97*M1196),
IF(AND(I1196=110000,R1196&gt;22.8,R1196&lt;=30.2),'[1]Pricing Schedule'!$F$80+('[1]Pricing Schedule'!$F$81*M1196),
IF(AND(I1196=110000,R1196&gt;30.2,R1196&lt;=45.9),'[1]Pricing Schedule'!$F$89+('[1]Pricing Schedule'!$F$90*M1196),
IF(AND(I1196=110000,R1196&gt;45.9,R1196&lt;=123.4),'[1]Pricing Schedule'!$F$96+('[1]Pricing Schedule'!$F$97*M1196),
IF(AND(I1196=110000,R1196&gt;123.4,R1196&lt;=168.2,M1196&lt;=10),'[1]Pricing Schedule'!$F$103+('[1]Pricing Schedule'!$F$105*M1196),
IF(AND(I1196=110000,R1196&gt;123.4,R1196&lt;=168.2,M1196&gt;10),'[1]Pricing Schedule'!$F$111+('[1]Pricing Schedule'!$F$113*M1196),
IF(AND(I1196=110000,R1196&gt;168.2,R1196&lt;=336.4,M1196&lt;=10),('[1]Pricing Schedule'!$F$103+('[1]Pricing Schedule'!$F$105*M1196))*2,
IF(AND(I1196=110000,R1196&gt;168.2,R1196&lt;=336.4,M1196&gt;10),('[1]Pricing Schedule'!$F$111+('[1]Pricing Schedule'!$F$113*M1196))*2,
IF(AND(I1196=110000,R1196&gt;336.4,R1196&lt;=504.6,M1196&lt;=10),('[1]Pricing Schedule'!$F$103+('[1]Pricing Schedule'!$F$105*M1196))*3,
IF(AND(I1196=110000,R1196&gt;336.4,R1196&lt;=504.6,M1196&gt;10),('[1]Pricing Schedule'!$F$111+('[1]Pricing Schedule'!$F$113*M1196))*3,
IF(AND(I1196=110000,R1196&gt;504.6,R1196&lt;=672.8,M1196&lt;=10),('[1]Pricing Schedule'!$F$103+('[1]Pricing Schedule'!$F$105*M1196))*4,
IF(AND(I1196=110000,R1196&gt;504.6,R1196&lt;=672.8,M1196&gt;10),('[1]Pricing Schedule'!$F$111+('[1]Pricing Schedule'!$F$113*M1196))*4,
IF(AND(I1196=110000,R1196&gt;672.8,R1196&lt;=841,M1196&lt;=10),('[1]Pricing Schedule'!$F$103+('[1]Pricing Schedule'!$F$105*M1196))*5,
IF(AND(I1196=110000,R1196&gt;672.8,R1196&lt;=841,M1196&gt;10),('[1]Pricing Schedule'!$F$111+('[1]Pricing Schedule'!$F$113*M1196))*5,
IF(AND(I1196=110000,R1196&gt;672.8,R1196&lt;=841,M1196&lt;=10),('[1]Pricing Schedule'!$F$103+('[1]Pricing Schedule'!$F$105*M1196))*5,
IF(AND(I1196=110000,R1196&gt;672.8,R1196&lt;=841,M1196&gt;10),('[1]Pricing Schedule'!$F$111+('[1]Pricing Schedule'!$F$113*M1196))*5,
IF(AND(I1196=110000,R1196&gt;1345.6,R1196&lt;=1513.8,M1196&lt;=10),('[1]Pricing Schedule'!$F$103+('[1]Pricing Schedule'!$F$105*M1196))*9,
IF(AND(I1196=110000,R1196&gt;1345.6,R1196&lt;=1513.8,M1196&gt;10),('[1]Pricing Schedule'!$F$111+('[1]Pricing Schedule'!$F$113*M1196))*9,
9999999999)))))))))))))))))))))))))))))))))))))))</f>
        <v>558600</v>
      </c>
      <c r="T1196" s="21">
        <f>IF(AND(I1196=38000,R1196&lt;=4.5,M1196&gt;8),'[1]Pricing Schedule'!$J$9,
IF(AND(I1196=38000,R1196&lt;=4.5,M1196&lt;=8),'[1]Pricing Schedule'!$J$36,
IF(AND(I1196=38000,R1196&gt;4.5,R1196&lt;=9,M1196&gt;8),'[1]Pricing Schedule'!$J$18,
IF(AND(I1196=38000,R1196&gt;4.5,R1196&lt;=9,M1196&lt;=8),'[1]Pricing Schedule'!$J$36,
IF(AND(I1196=38000,R1196&gt;9,R1196&lt;=12.8,M1196&gt;8),'[1]Pricing Schedule'!$J$27,
IF(AND(I1196=38000,R1196&gt;9,R1196&lt;=12.8,M1196&lt;=8),'[1]Pricing Schedule'!$J$36,
IF(AND(I1196=38000,R1196&gt;12.8,R1196&lt;=22.8),'[1]Pricing Schedule'!$J$36,
IF(AND(I1196=38000,R1196&gt;22.8,R1196&lt;=30.2),'[1]Pricing Schedule'!$J$45,
IF(AND(I1196=38000,R1196&gt;30.2,R1196&lt;=45.9),'[1]Pricing Schedule'!$J$54,
IF(AND(I1196=38000,R1196&gt;45.9,R1196&lt;=123.4),'[1]Pricing Schedule'!$J$97,
IF(AND(I1196=38000,R1196&gt;123.4,R1196&lt;=168.2,M1196&lt;=10),'[1]Pricing Schedule'!$J$105,
IF(AND(I1196=38000,R1196&gt;123.4,R1196&lt;=168.2,M1196&gt;10),'[1]Pricing Schedule'!$J$113,
IF(AND(I1196=38000,R1196&gt;168.2,R1196&lt;=336.4,M1196&lt;=10),('[1]Pricing Schedule'!$J$105),
IF(AND(I1196=38000,R1196&gt;168.2,R1196&lt;=336.4,M1196&gt;10),('[1]Pricing Schedule'!$J$113),
IF(AND(I1196=38000,R1196&gt;336.4,R1196&lt;=504.6,M1196&lt;=10),('[1]Pricing Schedule'!$J$105),
IF(AND(I1196=38000,R1196&gt;336.4,R1196&lt;=504.6,M1196&gt;10),('[1]Pricing Schedule'!$J$113),
IF(AND(I1196=38000,R1196&gt;504.6,R1196&lt;=672.8,M1196&lt;=10),('[1]Pricing Schedule'!$J$105),
IF(AND(I1196=38000,R1196&gt;504.6,R1196&lt;=672.8,M1196&gt;10),('[1]Pricing Schedule'!$J$113),
IF(AND(I1196=110000,R1196&lt;=12.8,M1196&gt;2),'[1]Pricing Schedule'!$J$63,
IF(AND(I1196=110000,R1196&lt;=12.8,M1196&lt;=2),'[1]Pricing Schedule'!$J$97,
IF(AND(I1196=110000,R1196&gt;12.8,R1196&lt;=22.8,M1196&gt;3),'[1]Pricing Schedule'!$J$72,
IF(AND(I1196=110000,R1196&gt;12.8,R1196&lt;=22.8,M1196&lt;=3),'[1]Pricing Schedule'!$J$97,
IF(AND(I1196=110000,R1196&gt;22.8,R1196&lt;=30.2),'[1]Pricing Schedule'!$J$81,
IF(AND(I1196=110000,R1196&gt;30.2,R1196&lt;=45.9),'[1]Pricing Schedule'!$J$90,
IF(AND(I1196=110000,R1196&gt;45.9,R1196&lt;=123.4),'[1]Pricing Schedule'!$J$97,
IF(AND(I1196=110000,R1196&gt;123.4,R1196&lt;=168.2,M1196&lt;=10),'[1]Pricing Schedule'!$J$105,
IF(AND(I1196=110000,R1196&gt;123.4,R1196&lt;=168.2,M1196&gt;10),'[1]Pricing Schedule'!$J$113,
IF(AND(I1196=110000,R1196&gt;168.2,R1196&lt;=336.2,M1196&lt;=10),('[1]Pricing Schedule'!$J$105),
IF(AND(I1196=110000,R1196&gt;168.2,R1196&lt;=336.2,M1196&gt;10),('[1]Pricing Schedule'!$J$113),
IF(AND(I1196=110000,R1196&gt;336.4,R1196&lt;=504.6,M1196&lt;=10),('[1]Pricing Schedule'!$J$105),
IF(AND(I1196=110000,R1196&gt;336.4,R1196&lt;=504.6,M1196&gt;10),('[1]Pricing Schedule'!$J$113),
IF(AND(I1196=110000,R1196&gt;504.6,R1196&lt;=672.8,M1196&lt;=10),('[1]Pricing Schedule'!$J$105),
IF(AND(I1196=110000,R1196&gt;504.6,R1196&lt;=672.8,M1196&gt;10),('[1]Pricing Schedule'!$J$113),
IF(AND(I1196=110000,R1196&gt;672.8,R1196&lt;=841,M1196&lt;=10),('[1]Pricing Schedule'!$J$105),
IF(AND(I1196=110000,R1196&gt;672.8,R1196&lt;=841,M1196&gt;10),('[1]Pricing Schedule'!$J$113),
IF(AND(I1196=110000,R1196&gt;1682,R1196&lt;=1850.2,M1196&lt;=10),('[1]Pricing Schedule'!$J$105),
IF(AND(I1196=110000,R1196&gt;1682,R1196&lt;=1850.2,M1196&gt;10),('[1]Pricing Schedule'!$J$113),
IF(AND(I1196=110000,R1196&gt;2018.4,R1196&lt;=2186.6,M1196&lt;=10),('[1]Pricing Schedule'!$J$105),
IF(AND(I1196=110000,R1196&gt;2018.4,R1196&lt;=2186.6,M1196&gt;10),('[1]Pricing Schedule'!$J$113),999999999)))))))))))))))))))))))))))))))))))))))</f>
        <v>4</v>
      </c>
      <c r="U1196" s="40">
        <f t="shared" si="114"/>
        <v>133000</v>
      </c>
      <c r="V1196" s="41">
        <f t="shared" si="115"/>
        <v>7.518796992481203</v>
      </c>
      <c r="Y1196" s="23">
        <v>362</v>
      </c>
      <c r="Z1196" s="23">
        <v>95</v>
      </c>
      <c r="AD1196" s="13"/>
      <c r="AE1196" s="13"/>
      <c r="AF1196" s="13"/>
      <c r="AR1196" s="35"/>
    </row>
    <row r="1197" spans="1:44">
      <c r="A1197" s="23">
        <v>1199</v>
      </c>
      <c r="B1197" s="23">
        <v>1199</v>
      </c>
      <c r="C1197" s="23" t="s">
        <v>1779</v>
      </c>
      <c r="D1197" s="23" t="s">
        <v>110</v>
      </c>
      <c r="E1197" s="23" t="s">
        <v>110</v>
      </c>
      <c r="F1197" s="23" t="s">
        <v>196</v>
      </c>
      <c r="G1197" s="23" t="s">
        <v>197</v>
      </c>
      <c r="H1197" s="23" t="s">
        <v>113</v>
      </c>
      <c r="I1197" s="13">
        <v>38000</v>
      </c>
      <c r="J1197" s="23" t="s">
        <v>119</v>
      </c>
      <c r="K1197" s="13">
        <v>38000</v>
      </c>
      <c r="L1197" s="24">
        <v>7.1840000000000002</v>
      </c>
      <c r="M1197" s="37">
        <f t="shared" si="110"/>
        <v>8</v>
      </c>
      <c r="N1197" s="24">
        <v>0.14199999999999999</v>
      </c>
      <c r="O1197" s="13">
        <v>3</v>
      </c>
      <c r="P1197" s="36">
        <f t="shared" si="111"/>
        <v>0.14199999999999999</v>
      </c>
      <c r="Q1197" s="38">
        <f t="shared" si="112"/>
        <v>4.2</v>
      </c>
      <c r="R1197" s="37">
        <f t="shared" si="113"/>
        <v>4.2</v>
      </c>
      <c r="S1197" s="39">
        <f>IF(AND(I1197=38000,R1197&lt;=4.5,M1197&gt;8),'[1]Pricing Schedule'!$F$8+('[1]Pricing Schedule'!$F$9*M1197),
IF(AND(I1197=38000,R1197&lt;=4.5,M1197&lt;=8),'[1]Pricing Schedule'!$F$34+('[1]Pricing Schedule'!$F$36*M1197),
IF(AND(I1197=38000,R1197&gt;4.5,R1197&lt;=9,M1197&gt;8),'[1]Pricing Schedule'!$F$17+('[1]Pricing Schedule'!$F$18*M1197),
IF(AND(I1197=38000,R1197&gt;4.5,R1197&lt;=9,M1197&lt;=8),'[1]Pricing Schedule'!$F$34+('[1]Pricing Schedule'!$F$36*M1197),
IF(AND(I1197=38000,R1197&gt;9,R1197&lt;=12.8,M1197&gt;8),'[1]Pricing Schedule'!$F$26+('[1]Pricing Schedule'!$F$27*M1197),
IF(AND(I1197=38000,R1197&gt;9,R1197&lt;=12.8,M1197&lt;=8),'[1]Pricing Schedule'!$F$34+('[1]Pricing Schedule'!$F$36*M1197),
IF(AND(I1197=38000,R1197&gt;12.8,R1197&lt;=22.8),'[1]Pricing Schedule'!$F$34+('[1]Pricing Schedule'!$F$36*M1197),
IF(AND(I1197=38000,R1197&gt;22.8,R1197&lt;=30.2),'[1]Pricing Schedule'!$F$43+('[1]Pricing Schedule'!$F$45*M1197),
IF(AND(I1197=38000,R1197&gt;30.2,R1197&lt;=45.9),'[1]Pricing Schedule'!$F$52+('[1]Pricing Schedule'!$F$54*M1197),
IF(AND(I1197=38000,R1197&gt;45.9,R1197&lt;=123.4),'[1]Pricing Schedule'!$F$96+('[1]Pricing Schedule'!$F$97*M1197),
IF(AND(I1197=38000,R1197&gt;123.4,R1197&lt;=168.2,M1197&lt;=10),'[1]Pricing Schedule'!$F$103+('[1]Pricing Schedule'!$F$105*M1197),
IF(AND(I1197=38000,R1197&gt;123.4,R1197&lt;=168.2,M1197&gt;10),'[1]Pricing Schedule'!$F$111+('[1]Pricing Schedule'!$F$113*M1197),
IF(AND(I1197=38000,R1197&gt;157.4,R1197&lt;=336.4,M1197&lt;=10),('[1]Pricing Schedule'!$F$103+('[1]Pricing Schedule'!$F$105*M1197))*2,
IF(AND(I1197=38000,R1197&gt;157.4,R1197&lt;=336.4,M1197&gt;10),('[1]Pricing Schedule'!$F$111+('[1]Pricing Schedule'!$F$113*M1197))*2,
IF(AND(I1197=38000,R1197&gt;314.8,R1197&lt;=504.6,M1197&lt;=10),('[1]Pricing Schedule'!$F$103+('[1]Pricing Schedule'!$F$105*M1197))*3,
IF(AND(I1197=38000,R1197&gt;314.8,R1197&lt;=504.6,M1197&gt;10),('[1]Pricing Schedule'!$F$111+('[1]Pricing Schedule'!$F$113*M1197))*3,
IF(AND(I1197=38000,R1197&gt;472.2,R1197&lt;=672.8,M1197&lt;=10),('[1]Pricing Schedule'!$F$103+('[1]Pricing Schedule'!$F$105*M1197))*4,
IF(AND(I1197=38000,R1197&gt;472.2,R1197&lt;=672.8,M1197&gt;10),('[1]Pricing Schedule'!$F$111+('[1]Pricing Schedule'!$F$113*M1197))*4,
IF(AND(I1197=110000,R1197&lt;=12.8,M1197&gt;2),'[1]Pricing Schedule'!$F$62+('[1]Pricing Schedule'!$F$63*M1197),
IF(AND(I1197=110000,R1197&lt;=12.8,M1197&lt;=2),'[1]Pricing Schedule'!$F$96+('[1]Pricing Schedule'!$F$97*M1197),
IF(AND(I1197=110000,R1197&gt;12.8,R1197&lt;=22.8,M1197&gt;3),'[1]Pricing Schedule'!$F$71+('[1]Pricing Schedule'!$F$72*M1197),
IF(AND(I1197=110000,R1197&gt;12.8,R1197&lt;=22.8,M1197&lt;=3),'[1]Pricing Schedule'!$F$96+('[1]Pricing Schedule'!$F$97*M1197),
IF(AND(I1197=110000,R1197&gt;22.8,R1197&lt;=30.2),'[1]Pricing Schedule'!$F$80+('[1]Pricing Schedule'!$F$81*M1197),
IF(AND(I1197=110000,R1197&gt;30.2,R1197&lt;=45.9),'[1]Pricing Schedule'!$F$89+('[1]Pricing Schedule'!$F$90*M1197),
IF(AND(I1197=110000,R1197&gt;45.9,R1197&lt;=123.4),'[1]Pricing Schedule'!$F$96+('[1]Pricing Schedule'!$F$97*M1197),
IF(AND(I1197=110000,R1197&gt;123.4,R1197&lt;=168.2,M1197&lt;=10),'[1]Pricing Schedule'!$F$103+('[1]Pricing Schedule'!$F$105*M1197),
IF(AND(I1197=110000,R1197&gt;123.4,R1197&lt;=168.2,M1197&gt;10),'[1]Pricing Schedule'!$F$111+('[1]Pricing Schedule'!$F$113*M1197),
IF(AND(I1197=110000,R1197&gt;168.2,R1197&lt;=336.4,M1197&lt;=10),('[1]Pricing Schedule'!$F$103+('[1]Pricing Schedule'!$F$105*M1197))*2,
IF(AND(I1197=110000,R1197&gt;168.2,R1197&lt;=336.4,M1197&gt;10),('[1]Pricing Schedule'!$F$111+('[1]Pricing Schedule'!$F$113*M1197))*2,
IF(AND(I1197=110000,R1197&gt;336.4,R1197&lt;=504.6,M1197&lt;=10),('[1]Pricing Schedule'!$F$103+('[1]Pricing Schedule'!$F$105*M1197))*3,
IF(AND(I1197=110000,R1197&gt;336.4,R1197&lt;=504.6,M1197&gt;10),('[1]Pricing Schedule'!$F$111+('[1]Pricing Schedule'!$F$113*M1197))*3,
IF(AND(I1197=110000,R1197&gt;504.6,R1197&lt;=672.8,M1197&lt;=10),('[1]Pricing Schedule'!$F$103+('[1]Pricing Schedule'!$F$105*M1197))*4,
IF(AND(I1197=110000,R1197&gt;504.6,R1197&lt;=672.8,M1197&gt;10),('[1]Pricing Schedule'!$F$111+('[1]Pricing Schedule'!$F$113*M1197))*4,
IF(AND(I1197=110000,R1197&gt;672.8,R1197&lt;=841,M1197&lt;=10),('[1]Pricing Schedule'!$F$103+('[1]Pricing Schedule'!$F$105*M1197))*5,
IF(AND(I1197=110000,R1197&gt;672.8,R1197&lt;=841,M1197&gt;10),('[1]Pricing Schedule'!$F$111+('[1]Pricing Schedule'!$F$113*M1197))*5,
IF(AND(I1197=110000,R1197&gt;672.8,R1197&lt;=841,M1197&lt;=10),('[1]Pricing Schedule'!$F$103+('[1]Pricing Schedule'!$F$105*M1197))*5,
IF(AND(I1197=110000,R1197&gt;672.8,R1197&lt;=841,M1197&gt;10),('[1]Pricing Schedule'!$F$111+('[1]Pricing Schedule'!$F$113*M1197))*5,
IF(AND(I1197=110000,R1197&gt;1345.6,R1197&lt;=1513.8,M1197&lt;=10),('[1]Pricing Schedule'!$F$103+('[1]Pricing Schedule'!$F$105*M1197))*9,
IF(AND(I1197=110000,R1197&gt;1345.6,R1197&lt;=1513.8,M1197&gt;10),('[1]Pricing Schedule'!$F$111+('[1]Pricing Schedule'!$F$113*M1197))*9,
9999999999)))))))))))))))))))))))))))))))))))))))</f>
        <v>909950</v>
      </c>
      <c r="T1197" s="21">
        <f>IF(AND(I1197=38000,R1197&lt;=4.5,M1197&gt;8),'[1]Pricing Schedule'!$J$9,
IF(AND(I1197=38000,R1197&lt;=4.5,M1197&lt;=8),'[1]Pricing Schedule'!$J$36,
IF(AND(I1197=38000,R1197&gt;4.5,R1197&lt;=9,M1197&gt;8),'[1]Pricing Schedule'!$J$18,
IF(AND(I1197=38000,R1197&gt;4.5,R1197&lt;=9,M1197&lt;=8),'[1]Pricing Schedule'!$J$36,
IF(AND(I1197=38000,R1197&gt;9,R1197&lt;=12.8,M1197&gt;8),'[1]Pricing Schedule'!$J$27,
IF(AND(I1197=38000,R1197&gt;9,R1197&lt;=12.8,M1197&lt;=8),'[1]Pricing Schedule'!$J$36,
IF(AND(I1197=38000,R1197&gt;12.8,R1197&lt;=22.8),'[1]Pricing Schedule'!$J$36,
IF(AND(I1197=38000,R1197&gt;22.8,R1197&lt;=30.2),'[1]Pricing Schedule'!$J$45,
IF(AND(I1197=38000,R1197&gt;30.2,R1197&lt;=45.9),'[1]Pricing Schedule'!$J$54,
IF(AND(I1197=38000,R1197&gt;45.9,R1197&lt;=123.4),'[1]Pricing Schedule'!$J$97,
IF(AND(I1197=38000,R1197&gt;123.4,R1197&lt;=168.2,M1197&lt;=10),'[1]Pricing Schedule'!$J$105,
IF(AND(I1197=38000,R1197&gt;123.4,R1197&lt;=168.2,M1197&gt;10),'[1]Pricing Schedule'!$J$113,
IF(AND(I1197=38000,R1197&gt;168.2,R1197&lt;=336.4,M1197&lt;=10),('[1]Pricing Schedule'!$J$105),
IF(AND(I1197=38000,R1197&gt;168.2,R1197&lt;=336.4,M1197&gt;10),('[1]Pricing Schedule'!$J$113),
IF(AND(I1197=38000,R1197&gt;336.4,R1197&lt;=504.6,M1197&lt;=10),('[1]Pricing Schedule'!$J$105),
IF(AND(I1197=38000,R1197&gt;336.4,R1197&lt;=504.6,M1197&gt;10),('[1]Pricing Schedule'!$J$113),
IF(AND(I1197=38000,R1197&gt;504.6,R1197&lt;=672.8,M1197&lt;=10),('[1]Pricing Schedule'!$J$105),
IF(AND(I1197=38000,R1197&gt;504.6,R1197&lt;=672.8,M1197&gt;10),('[1]Pricing Schedule'!$J$113),
IF(AND(I1197=110000,R1197&lt;=12.8,M1197&gt;2),'[1]Pricing Schedule'!$J$63,
IF(AND(I1197=110000,R1197&lt;=12.8,M1197&lt;=2),'[1]Pricing Schedule'!$J$97,
IF(AND(I1197=110000,R1197&gt;12.8,R1197&lt;=22.8,M1197&gt;3),'[1]Pricing Schedule'!$J$72,
IF(AND(I1197=110000,R1197&gt;12.8,R1197&lt;=22.8,M1197&lt;=3),'[1]Pricing Schedule'!$J$97,
IF(AND(I1197=110000,R1197&gt;22.8,R1197&lt;=30.2),'[1]Pricing Schedule'!$J$81,
IF(AND(I1197=110000,R1197&gt;30.2,R1197&lt;=45.9),'[1]Pricing Schedule'!$J$90,
IF(AND(I1197=110000,R1197&gt;45.9,R1197&lt;=123.4),'[1]Pricing Schedule'!$J$97,
IF(AND(I1197=110000,R1197&gt;123.4,R1197&lt;=168.2,M1197&lt;=10),'[1]Pricing Schedule'!$J$105,
IF(AND(I1197=110000,R1197&gt;123.4,R1197&lt;=168.2,M1197&gt;10),'[1]Pricing Schedule'!$J$113,
IF(AND(I1197=110000,R1197&gt;168.2,R1197&lt;=336.2,M1197&lt;=10),('[1]Pricing Schedule'!$J$105),
IF(AND(I1197=110000,R1197&gt;168.2,R1197&lt;=336.2,M1197&gt;10),('[1]Pricing Schedule'!$J$113),
IF(AND(I1197=110000,R1197&gt;336.4,R1197&lt;=504.6,M1197&lt;=10),('[1]Pricing Schedule'!$J$105),
IF(AND(I1197=110000,R1197&gt;336.4,R1197&lt;=504.6,M1197&gt;10),('[1]Pricing Schedule'!$J$113),
IF(AND(I1197=110000,R1197&gt;504.6,R1197&lt;=672.8,M1197&lt;=10),('[1]Pricing Schedule'!$J$105),
IF(AND(I1197=110000,R1197&gt;504.6,R1197&lt;=672.8,M1197&gt;10),('[1]Pricing Schedule'!$J$113),
IF(AND(I1197=110000,R1197&gt;672.8,R1197&lt;=841,M1197&lt;=10),('[1]Pricing Schedule'!$J$105),
IF(AND(I1197=110000,R1197&gt;672.8,R1197&lt;=841,M1197&gt;10),('[1]Pricing Schedule'!$J$113),
IF(AND(I1197=110000,R1197&gt;1682,R1197&lt;=1850.2,M1197&lt;=10),('[1]Pricing Schedule'!$J$105),
IF(AND(I1197=110000,R1197&gt;1682,R1197&lt;=1850.2,M1197&gt;10),('[1]Pricing Schedule'!$J$113),
IF(AND(I1197=110000,R1197&gt;2018.4,R1197&lt;=2186.6,M1197&lt;=10),('[1]Pricing Schedule'!$J$105),
IF(AND(I1197=110000,R1197&gt;2018.4,R1197&lt;=2186.6,M1197&gt;10),('[1]Pricing Schedule'!$J$113),999999999)))))))))))))))))))))))))))))))))))))))</f>
        <v>4</v>
      </c>
      <c r="U1197" s="40">
        <f t="shared" si="114"/>
        <v>216654.76190476189</v>
      </c>
      <c r="V1197" s="41">
        <f t="shared" si="115"/>
        <v>4.6156382218803227</v>
      </c>
      <c r="Y1197" s="23">
        <v>106</v>
      </c>
      <c r="Z1197" s="23">
        <v>337</v>
      </c>
      <c r="AD1197" s="13"/>
      <c r="AE1197" s="13"/>
      <c r="AF1197" s="13"/>
      <c r="AR1197" s="35"/>
    </row>
    <row r="1198" spans="1:44">
      <c r="A1198" s="23">
        <v>1200</v>
      </c>
      <c r="B1198" s="23">
        <v>1200</v>
      </c>
      <c r="C1198" s="23" t="s">
        <v>1780</v>
      </c>
      <c r="D1198" s="23" t="s">
        <v>110</v>
      </c>
      <c r="E1198" s="23" t="s">
        <v>110</v>
      </c>
      <c r="F1198" s="23" t="s">
        <v>196</v>
      </c>
      <c r="G1198" s="23" t="s">
        <v>197</v>
      </c>
      <c r="H1198" s="23" t="s">
        <v>113</v>
      </c>
      <c r="I1198" s="13">
        <v>38000</v>
      </c>
      <c r="J1198" s="23" t="s">
        <v>119</v>
      </c>
      <c r="K1198" s="13">
        <v>38000</v>
      </c>
      <c r="L1198" s="24">
        <v>7.0819999999999999</v>
      </c>
      <c r="M1198" s="37">
        <f t="shared" si="110"/>
        <v>8</v>
      </c>
      <c r="N1198" s="24">
        <v>0.14499999999999999</v>
      </c>
      <c r="O1198" s="13">
        <v>3</v>
      </c>
      <c r="P1198" s="36">
        <f t="shared" si="111"/>
        <v>0.14499999999999999</v>
      </c>
      <c r="Q1198" s="38">
        <f t="shared" si="112"/>
        <v>4.2</v>
      </c>
      <c r="R1198" s="37">
        <f t="shared" si="113"/>
        <v>4.2</v>
      </c>
      <c r="S1198" s="39">
        <f>IF(AND(I1198=38000,R1198&lt;=4.5,M1198&gt;8),'[1]Pricing Schedule'!$F$8+('[1]Pricing Schedule'!$F$9*M1198),
IF(AND(I1198=38000,R1198&lt;=4.5,M1198&lt;=8),'[1]Pricing Schedule'!$F$34+('[1]Pricing Schedule'!$F$36*M1198),
IF(AND(I1198=38000,R1198&gt;4.5,R1198&lt;=9,M1198&gt;8),'[1]Pricing Schedule'!$F$17+('[1]Pricing Schedule'!$F$18*M1198),
IF(AND(I1198=38000,R1198&gt;4.5,R1198&lt;=9,M1198&lt;=8),'[1]Pricing Schedule'!$F$34+('[1]Pricing Schedule'!$F$36*M1198),
IF(AND(I1198=38000,R1198&gt;9,R1198&lt;=12.8,M1198&gt;8),'[1]Pricing Schedule'!$F$26+('[1]Pricing Schedule'!$F$27*M1198),
IF(AND(I1198=38000,R1198&gt;9,R1198&lt;=12.8,M1198&lt;=8),'[1]Pricing Schedule'!$F$34+('[1]Pricing Schedule'!$F$36*M1198),
IF(AND(I1198=38000,R1198&gt;12.8,R1198&lt;=22.8),'[1]Pricing Schedule'!$F$34+('[1]Pricing Schedule'!$F$36*M1198),
IF(AND(I1198=38000,R1198&gt;22.8,R1198&lt;=30.2),'[1]Pricing Schedule'!$F$43+('[1]Pricing Schedule'!$F$45*M1198),
IF(AND(I1198=38000,R1198&gt;30.2,R1198&lt;=45.9),'[1]Pricing Schedule'!$F$52+('[1]Pricing Schedule'!$F$54*M1198),
IF(AND(I1198=38000,R1198&gt;45.9,R1198&lt;=123.4),'[1]Pricing Schedule'!$F$96+('[1]Pricing Schedule'!$F$97*M1198),
IF(AND(I1198=38000,R1198&gt;123.4,R1198&lt;=168.2,M1198&lt;=10),'[1]Pricing Schedule'!$F$103+('[1]Pricing Schedule'!$F$105*M1198),
IF(AND(I1198=38000,R1198&gt;123.4,R1198&lt;=168.2,M1198&gt;10),'[1]Pricing Schedule'!$F$111+('[1]Pricing Schedule'!$F$113*M1198),
IF(AND(I1198=38000,R1198&gt;157.4,R1198&lt;=336.4,M1198&lt;=10),('[1]Pricing Schedule'!$F$103+('[1]Pricing Schedule'!$F$105*M1198))*2,
IF(AND(I1198=38000,R1198&gt;157.4,R1198&lt;=336.4,M1198&gt;10),('[1]Pricing Schedule'!$F$111+('[1]Pricing Schedule'!$F$113*M1198))*2,
IF(AND(I1198=38000,R1198&gt;314.8,R1198&lt;=504.6,M1198&lt;=10),('[1]Pricing Schedule'!$F$103+('[1]Pricing Schedule'!$F$105*M1198))*3,
IF(AND(I1198=38000,R1198&gt;314.8,R1198&lt;=504.6,M1198&gt;10),('[1]Pricing Schedule'!$F$111+('[1]Pricing Schedule'!$F$113*M1198))*3,
IF(AND(I1198=38000,R1198&gt;472.2,R1198&lt;=672.8,M1198&lt;=10),('[1]Pricing Schedule'!$F$103+('[1]Pricing Schedule'!$F$105*M1198))*4,
IF(AND(I1198=38000,R1198&gt;472.2,R1198&lt;=672.8,M1198&gt;10),('[1]Pricing Schedule'!$F$111+('[1]Pricing Schedule'!$F$113*M1198))*4,
IF(AND(I1198=110000,R1198&lt;=12.8,M1198&gt;2),'[1]Pricing Schedule'!$F$62+('[1]Pricing Schedule'!$F$63*M1198),
IF(AND(I1198=110000,R1198&lt;=12.8,M1198&lt;=2),'[1]Pricing Schedule'!$F$96+('[1]Pricing Schedule'!$F$97*M1198),
IF(AND(I1198=110000,R1198&gt;12.8,R1198&lt;=22.8,M1198&gt;3),'[1]Pricing Schedule'!$F$71+('[1]Pricing Schedule'!$F$72*M1198),
IF(AND(I1198=110000,R1198&gt;12.8,R1198&lt;=22.8,M1198&lt;=3),'[1]Pricing Schedule'!$F$96+('[1]Pricing Schedule'!$F$97*M1198),
IF(AND(I1198=110000,R1198&gt;22.8,R1198&lt;=30.2),'[1]Pricing Schedule'!$F$80+('[1]Pricing Schedule'!$F$81*M1198),
IF(AND(I1198=110000,R1198&gt;30.2,R1198&lt;=45.9),'[1]Pricing Schedule'!$F$89+('[1]Pricing Schedule'!$F$90*M1198),
IF(AND(I1198=110000,R1198&gt;45.9,R1198&lt;=123.4),'[1]Pricing Schedule'!$F$96+('[1]Pricing Schedule'!$F$97*M1198),
IF(AND(I1198=110000,R1198&gt;123.4,R1198&lt;=168.2,M1198&lt;=10),'[1]Pricing Schedule'!$F$103+('[1]Pricing Schedule'!$F$105*M1198),
IF(AND(I1198=110000,R1198&gt;123.4,R1198&lt;=168.2,M1198&gt;10),'[1]Pricing Schedule'!$F$111+('[1]Pricing Schedule'!$F$113*M1198),
IF(AND(I1198=110000,R1198&gt;168.2,R1198&lt;=336.4,M1198&lt;=10),('[1]Pricing Schedule'!$F$103+('[1]Pricing Schedule'!$F$105*M1198))*2,
IF(AND(I1198=110000,R1198&gt;168.2,R1198&lt;=336.4,M1198&gt;10),('[1]Pricing Schedule'!$F$111+('[1]Pricing Schedule'!$F$113*M1198))*2,
IF(AND(I1198=110000,R1198&gt;336.4,R1198&lt;=504.6,M1198&lt;=10),('[1]Pricing Schedule'!$F$103+('[1]Pricing Schedule'!$F$105*M1198))*3,
IF(AND(I1198=110000,R1198&gt;336.4,R1198&lt;=504.6,M1198&gt;10),('[1]Pricing Schedule'!$F$111+('[1]Pricing Schedule'!$F$113*M1198))*3,
IF(AND(I1198=110000,R1198&gt;504.6,R1198&lt;=672.8,M1198&lt;=10),('[1]Pricing Schedule'!$F$103+('[1]Pricing Schedule'!$F$105*M1198))*4,
IF(AND(I1198=110000,R1198&gt;504.6,R1198&lt;=672.8,M1198&gt;10),('[1]Pricing Schedule'!$F$111+('[1]Pricing Schedule'!$F$113*M1198))*4,
IF(AND(I1198=110000,R1198&gt;672.8,R1198&lt;=841,M1198&lt;=10),('[1]Pricing Schedule'!$F$103+('[1]Pricing Schedule'!$F$105*M1198))*5,
IF(AND(I1198=110000,R1198&gt;672.8,R1198&lt;=841,M1198&gt;10),('[1]Pricing Schedule'!$F$111+('[1]Pricing Schedule'!$F$113*M1198))*5,
IF(AND(I1198=110000,R1198&gt;672.8,R1198&lt;=841,M1198&lt;=10),('[1]Pricing Schedule'!$F$103+('[1]Pricing Schedule'!$F$105*M1198))*5,
IF(AND(I1198=110000,R1198&gt;672.8,R1198&lt;=841,M1198&gt;10),('[1]Pricing Schedule'!$F$111+('[1]Pricing Schedule'!$F$113*M1198))*5,
IF(AND(I1198=110000,R1198&gt;1345.6,R1198&lt;=1513.8,M1198&lt;=10),('[1]Pricing Schedule'!$F$103+('[1]Pricing Schedule'!$F$105*M1198))*9,
IF(AND(I1198=110000,R1198&gt;1345.6,R1198&lt;=1513.8,M1198&gt;10),('[1]Pricing Schedule'!$F$111+('[1]Pricing Schedule'!$F$113*M1198))*9,
9999999999)))))))))))))))))))))))))))))))))))))))</f>
        <v>909950</v>
      </c>
      <c r="T1198" s="21">
        <f>IF(AND(I1198=38000,R1198&lt;=4.5,M1198&gt;8),'[1]Pricing Schedule'!$J$9,
IF(AND(I1198=38000,R1198&lt;=4.5,M1198&lt;=8),'[1]Pricing Schedule'!$J$36,
IF(AND(I1198=38000,R1198&gt;4.5,R1198&lt;=9,M1198&gt;8),'[1]Pricing Schedule'!$J$18,
IF(AND(I1198=38000,R1198&gt;4.5,R1198&lt;=9,M1198&lt;=8),'[1]Pricing Schedule'!$J$36,
IF(AND(I1198=38000,R1198&gt;9,R1198&lt;=12.8,M1198&gt;8),'[1]Pricing Schedule'!$J$27,
IF(AND(I1198=38000,R1198&gt;9,R1198&lt;=12.8,M1198&lt;=8),'[1]Pricing Schedule'!$J$36,
IF(AND(I1198=38000,R1198&gt;12.8,R1198&lt;=22.8),'[1]Pricing Schedule'!$J$36,
IF(AND(I1198=38000,R1198&gt;22.8,R1198&lt;=30.2),'[1]Pricing Schedule'!$J$45,
IF(AND(I1198=38000,R1198&gt;30.2,R1198&lt;=45.9),'[1]Pricing Schedule'!$J$54,
IF(AND(I1198=38000,R1198&gt;45.9,R1198&lt;=123.4),'[1]Pricing Schedule'!$J$97,
IF(AND(I1198=38000,R1198&gt;123.4,R1198&lt;=168.2,M1198&lt;=10),'[1]Pricing Schedule'!$J$105,
IF(AND(I1198=38000,R1198&gt;123.4,R1198&lt;=168.2,M1198&gt;10),'[1]Pricing Schedule'!$J$113,
IF(AND(I1198=38000,R1198&gt;168.2,R1198&lt;=336.4,M1198&lt;=10),('[1]Pricing Schedule'!$J$105),
IF(AND(I1198=38000,R1198&gt;168.2,R1198&lt;=336.4,M1198&gt;10),('[1]Pricing Schedule'!$J$113),
IF(AND(I1198=38000,R1198&gt;336.4,R1198&lt;=504.6,M1198&lt;=10),('[1]Pricing Schedule'!$J$105),
IF(AND(I1198=38000,R1198&gt;336.4,R1198&lt;=504.6,M1198&gt;10),('[1]Pricing Schedule'!$J$113),
IF(AND(I1198=38000,R1198&gt;504.6,R1198&lt;=672.8,M1198&lt;=10),('[1]Pricing Schedule'!$J$105),
IF(AND(I1198=38000,R1198&gt;504.6,R1198&lt;=672.8,M1198&gt;10),('[1]Pricing Schedule'!$J$113),
IF(AND(I1198=110000,R1198&lt;=12.8,M1198&gt;2),'[1]Pricing Schedule'!$J$63,
IF(AND(I1198=110000,R1198&lt;=12.8,M1198&lt;=2),'[1]Pricing Schedule'!$J$97,
IF(AND(I1198=110000,R1198&gt;12.8,R1198&lt;=22.8,M1198&gt;3),'[1]Pricing Schedule'!$J$72,
IF(AND(I1198=110000,R1198&gt;12.8,R1198&lt;=22.8,M1198&lt;=3),'[1]Pricing Schedule'!$J$97,
IF(AND(I1198=110000,R1198&gt;22.8,R1198&lt;=30.2),'[1]Pricing Schedule'!$J$81,
IF(AND(I1198=110000,R1198&gt;30.2,R1198&lt;=45.9),'[1]Pricing Schedule'!$J$90,
IF(AND(I1198=110000,R1198&gt;45.9,R1198&lt;=123.4),'[1]Pricing Schedule'!$J$97,
IF(AND(I1198=110000,R1198&gt;123.4,R1198&lt;=168.2,M1198&lt;=10),'[1]Pricing Schedule'!$J$105,
IF(AND(I1198=110000,R1198&gt;123.4,R1198&lt;=168.2,M1198&gt;10),'[1]Pricing Schedule'!$J$113,
IF(AND(I1198=110000,R1198&gt;168.2,R1198&lt;=336.2,M1198&lt;=10),('[1]Pricing Schedule'!$J$105),
IF(AND(I1198=110000,R1198&gt;168.2,R1198&lt;=336.2,M1198&gt;10),('[1]Pricing Schedule'!$J$113),
IF(AND(I1198=110000,R1198&gt;336.4,R1198&lt;=504.6,M1198&lt;=10),('[1]Pricing Schedule'!$J$105),
IF(AND(I1198=110000,R1198&gt;336.4,R1198&lt;=504.6,M1198&gt;10),('[1]Pricing Schedule'!$J$113),
IF(AND(I1198=110000,R1198&gt;504.6,R1198&lt;=672.8,M1198&lt;=10),('[1]Pricing Schedule'!$J$105),
IF(AND(I1198=110000,R1198&gt;504.6,R1198&lt;=672.8,M1198&gt;10),('[1]Pricing Schedule'!$J$113),
IF(AND(I1198=110000,R1198&gt;672.8,R1198&lt;=841,M1198&lt;=10),('[1]Pricing Schedule'!$J$105),
IF(AND(I1198=110000,R1198&gt;672.8,R1198&lt;=841,M1198&gt;10),('[1]Pricing Schedule'!$J$113),
IF(AND(I1198=110000,R1198&gt;1682,R1198&lt;=1850.2,M1198&lt;=10),('[1]Pricing Schedule'!$J$105),
IF(AND(I1198=110000,R1198&gt;1682,R1198&lt;=1850.2,M1198&gt;10),('[1]Pricing Schedule'!$J$113),
IF(AND(I1198=110000,R1198&gt;2018.4,R1198&lt;=2186.6,M1198&lt;=10),('[1]Pricing Schedule'!$J$105),
IF(AND(I1198=110000,R1198&gt;2018.4,R1198&lt;=2186.6,M1198&gt;10),('[1]Pricing Schedule'!$J$113),999999999)))))))))))))))))))))))))))))))))))))))</f>
        <v>4</v>
      </c>
      <c r="U1198" s="40">
        <f t="shared" si="114"/>
        <v>216654.76190476189</v>
      </c>
      <c r="V1198" s="41">
        <f t="shared" si="115"/>
        <v>4.6156382218803227</v>
      </c>
      <c r="Y1198" s="23">
        <v>206</v>
      </c>
      <c r="Z1198" s="23">
        <v>337</v>
      </c>
      <c r="AD1198" s="13"/>
      <c r="AE1198" s="13"/>
      <c r="AF1198" s="13"/>
      <c r="AR1198" s="35"/>
    </row>
    <row r="1199" spans="1:44">
      <c r="A1199" s="23">
        <v>1201</v>
      </c>
      <c r="B1199" s="23">
        <v>1201</v>
      </c>
      <c r="C1199" s="23" t="s">
        <v>1781</v>
      </c>
      <c r="D1199" s="23" t="s">
        <v>384</v>
      </c>
      <c r="E1199" s="23" t="s">
        <v>384</v>
      </c>
      <c r="F1199" s="23" t="s">
        <v>716</v>
      </c>
      <c r="G1199" s="23" t="s">
        <v>717</v>
      </c>
      <c r="H1199" s="23" t="s">
        <v>133</v>
      </c>
      <c r="I1199" s="13">
        <v>110000</v>
      </c>
      <c r="J1199" s="13">
        <v>110000</v>
      </c>
      <c r="K1199" s="13">
        <v>38000</v>
      </c>
      <c r="L1199" s="24">
        <v>3.2589999999999999</v>
      </c>
      <c r="M1199" s="37">
        <f t="shared" si="110"/>
        <v>4</v>
      </c>
      <c r="N1199" s="24">
        <v>0.26200000000000001</v>
      </c>
      <c r="O1199" s="13">
        <v>3</v>
      </c>
      <c r="P1199" s="36">
        <f t="shared" si="111"/>
        <v>0.26200000000000001</v>
      </c>
      <c r="Q1199" s="38">
        <f t="shared" si="112"/>
        <v>4.2</v>
      </c>
      <c r="R1199" s="37">
        <f t="shared" si="113"/>
        <v>4.2</v>
      </c>
      <c r="S1199" s="39">
        <f>IF(AND(I1199=38000,R1199&lt;=4.5,M1199&gt;8),'[1]Pricing Schedule'!$F$8+('[1]Pricing Schedule'!$F$9*M1199),
IF(AND(I1199=38000,R1199&lt;=4.5,M1199&lt;=8),'[1]Pricing Schedule'!$F$34+('[1]Pricing Schedule'!$F$36*M1199),
IF(AND(I1199=38000,R1199&gt;4.5,R1199&lt;=9,M1199&gt;8),'[1]Pricing Schedule'!$F$17+('[1]Pricing Schedule'!$F$18*M1199),
IF(AND(I1199=38000,R1199&gt;4.5,R1199&lt;=9,M1199&lt;=8),'[1]Pricing Schedule'!$F$34+('[1]Pricing Schedule'!$F$36*M1199),
IF(AND(I1199=38000,R1199&gt;9,R1199&lt;=12.8,M1199&gt;8),'[1]Pricing Schedule'!$F$26+('[1]Pricing Schedule'!$F$27*M1199),
IF(AND(I1199=38000,R1199&gt;9,R1199&lt;=12.8,M1199&lt;=8),'[1]Pricing Schedule'!$F$34+('[1]Pricing Schedule'!$F$36*M1199),
IF(AND(I1199=38000,R1199&gt;12.8,R1199&lt;=22.8),'[1]Pricing Schedule'!$F$34+('[1]Pricing Schedule'!$F$36*M1199),
IF(AND(I1199=38000,R1199&gt;22.8,R1199&lt;=30.2),'[1]Pricing Schedule'!$F$43+('[1]Pricing Schedule'!$F$45*M1199),
IF(AND(I1199=38000,R1199&gt;30.2,R1199&lt;=45.9),'[1]Pricing Schedule'!$F$52+('[1]Pricing Schedule'!$F$54*M1199),
IF(AND(I1199=38000,R1199&gt;45.9,R1199&lt;=123.4),'[1]Pricing Schedule'!$F$96+('[1]Pricing Schedule'!$F$97*M1199),
IF(AND(I1199=38000,R1199&gt;123.4,R1199&lt;=168.2,M1199&lt;=10),'[1]Pricing Schedule'!$F$103+('[1]Pricing Schedule'!$F$105*M1199),
IF(AND(I1199=38000,R1199&gt;123.4,R1199&lt;=168.2,M1199&gt;10),'[1]Pricing Schedule'!$F$111+('[1]Pricing Schedule'!$F$113*M1199),
IF(AND(I1199=38000,R1199&gt;157.4,R1199&lt;=336.4,M1199&lt;=10),('[1]Pricing Schedule'!$F$103+('[1]Pricing Schedule'!$F$105*M1199))*2,
IF(AND(I1199=38000,R1199&gt;157.4,R1199&lt;=336.4,M1199&gt;10),('[1]Pricing Schedule'!$F$111+('[1]Pricing Schedule'!$F$113*M1199))*2,
IF(AND(I1199=38000,R1199&gt;314.8,R1199&lt;=504.6,M1199&lt;=10),('[1]Pricing Schedule'!$F$103+('[1]Pricing Schedule'!$F$105*M1199))*3,
IF(AND(I1199=38000,R1199&gt;314.8,R1199&lt;=504.6,M1199&gt;10),('[1]Pricing Schedule'!$F$111+('[1]Pricing Schedule'!$F$113*M1199))*3,
IF(AND(I1199=38000,R1199&gt;472.2,R1199&lt;=672.8,M1199&lt;=10),('[1]Pricing Schedule'!$F$103+('[1]Pricing Schedule'!$F$105*M1199))*4,
IF(AND(I1199=38000,R1199&gt;472.2,R1199&lt;=672.8,M1199&gt;10),('[1]Pricing Schedule'!$F$111+('[1]Pricing Schedule'!$F$113*M1199))*4,
IF(AND(I1199=110000,R1199&lt;=12.8,M1199&gt;2),'[1]Pricing Schedule'!$F$62+('[1]Pricing Schedule'!$F$63*M1199),
IF(AND(I1199=110000,R1199&lt;=12.8,M1199&lt;=2),'[1]Pricing Schedule'!$F$96+('[1]Pricing Schedule'!$F$97*M1199),
IF(AND(I1199=110000,R1199&gt;12.8,R1199&lt;=22.8,M1199&gt;3),'[1]Pricing Schedule'!$F$71+('[1]Pricing Schedule'!$F$72*M1199),
IF(AND(I1199=110000,R1199&gt;12.8,R1199&lt;=22.8,M1199&lt;=3),'[1]Pricing Schedule'!$F$96+('[1]Pricing Schedule'!$F$97*M1199),
IF(AND(I1199=110000,R1199&gt;22.8,R1199&lt;=30.2),'[1]Pricing Schedule'!$F$80+('[1]Pricing Schedule'!$F$81*M1199),
IF(AND(I1199=110000,R1199&gt;30.2,R1199&lt;=45.9),'[1]Pricing Schedule'!$F$89+('[1]Pricing Schedule'!$F$90*M1199),
IF(AND(I1199=110000,R1199&gt;45.9,R1199&lt;=123.4),'[1]Pricing Schedule'!$F$96+('[1]Pricing Schedule'!$F$97*M1199),
IF(AND(I1199=110000,R1199&gt;123.4,R1199&lt;=168.2,M1199&lt;=10),'[1]Pricing Schedule'!$F$103+('[1]Pricing Schedule'!$F$105*M1199),
IF(AND(I1199=110000,R1199&gt;123.4,R1199&lt;=168.2,M1199&gt;10),'[1]Pricing Schedule'!$F$111+('[1]Pricing Schedule'!$F$113*M1199),
IF(AND(I1199=110000,R1199&gt;168.2,R1199&lt;=336.4,M1199&lt;=10),('[1]Pricing Schedule'!$F$103+('[1]Pricing Schedule'!$F$105*M1199))*2,
IF(AND(I1199=110000,R1199&gt;168.2,R1199&lt;=336.4,M1199&gt;10),('[1]Pricing Schedule'!$F$111+('[1]Pricing Schedule'!$F$113*M1199))*2,
IF(AND(I1199=110000,R1199&gt;336.4,R1199&lt;=504.6,M1199&lt;=10),('[1]Pricing Schedule'!$F$103+('[1]Pricing Schedule'!$F$105*M1199))*3,
IF(AND(I1199=110000,R1199&gt;336.4,R1199&lt;=504.6,M1199&gt;10),('[1]Pricing Schedule'!$F$111+('[1]Pricing Schedule'!$F$113*M1199))*3,
IF(AND(I1199=110000,R1199&gt;504.6,R1199&lt;=672.8,M1199&lt;=10),('[1]Pricing Schedule'!$F$103+('[1]Pricing Schedule'!$F$105*M1199))*4,
IF(AND(I1199=110000,R1199&gt;504.6,R1199&lt;=672.8,M1199&gt;10),('[1]Pricing Schedule'!$F$111+('[1]Pricing Schedule'!$F$113*M1199))*4,
IF(AND(I1199=110000,R1199&gt;672.8,R1199&lt;=841,M1199&lt;=10),('[1]Pricing Schedule'!$F$103+('[1]Pricing Schedule'!$F$105*M1199))*5,
IF(AND(I1199=110000,R1199&gt;672.8,R1199&lt;=841,M1199&gt;10),('[1]Pricing Schedule'!$F$111+('[1]Pricing Schedule'!$F$113*M1199))*5,
IF(AND(I1199=110000,R1199&gt;672.8,R1199&lt;=841,M1199&lt;=10),('[1]Pricing Schedule'!$F$103+('[1]Pricing Schedule'!$F$105*M1199))*5,
IF(AND(I1199=110000,R1199&gt;672.8,R1199&lt;=841,M1199&gt;10),('[1]Pricing Schedule'!$F$111+('[1]Pricing Schedule'!$F$113*M1199))*5,
IF(AND(I1199=110000,R1199&gt;1345.6,R1199&lt;=1513.8,M1199&lt;=10),('[1]Pricing Schedule'!$F$103+('[1]Pricing Schedule'!$F$105*M1199))*9,
IF(AND(I1199=110000,R1199&gt;1345.6,R1199&lt;=1513.8,M1199&gt;10),('[1]Pricing Schedule'!$F$111+('[1]Pricing Schedule'!$F$113*M1199))*9,
9999999999)))))))))))))))))))))))))))))))))))))))</f>
        <v>1627270</v>
      </c>
      <c r="T1199" s="21">
        <f>IF(AND(I1199=38000,R1199&lt;=4.5,M1199&gt;8),'[1]Pricing Schedule'!$J$9,
IF(AND(I1199=38000,R1199&lt;=4.5,M1199&lt;=8),'[1]Pricing Schedule'!$J$36,
IF(AND(I1199=38000,R1199&gt;4.5,R1199&lt;=9,M1199&gt;8),'[1]Pricing Schedule'!$J$18,
IF(AND(I1199=38000,R1199&gt;4.5,R1199&lt;=9,M1199&lt;=8),'[1]Pricing Schedule'!$J$36,
IF(AND(I1199=38000,R1199&gt;9,R1199&lt;=12.8,M1199&gt;8),'[1]Pricing Schedule'!$J$27,
IF(AND(I1199=38000,R1199&gt;9,R1199&lt;=12.8,M1199&lt;=8),'[1]Pricing Schedule'!$J$36,
IF(AND(I1199=38000,R1199&gt;12.8,R1199&lt;=22.8),'[1]Pricing Schedule'!$J$36,
IF(AND(I1199=38000,R1199&gt;22.8,R1199&lt;=30.2),'[1]Pricing Schedule'!$J$45,
IF(AND(I1199=38000,R1199&gt;30.2,R1199&lt;=45.9),'[1]Pricing Schedule'!$J$54,
IF(AND(I1199=38000,R1199&gt;45.9,R1199&lt;=123.4),'[1]Pricing Schedule'!$J$97,
IF(AND(I1199=38000,R1199&gt;123.4,R1199&lt;=168.2,M1199&lt;=10),'[1]Pricing Schedule'!$J$105,
IF(AND(I1199=38000,R1199&gt;123.4,R1199&lt;=168.2,M1199&gt;10),'[1]Pricing Schedule'!$J$113,
IF(AND(I1199=38000,R1199&gt;168.2,R1199&lt;=336.4,M1199&lt;=10),('[1]Pricing Schedule'!$J$105),
IF(AND(I1199=38000,R1199&gt;168.2,R1199&lt;=336.4,M1199&gt;10),('[1]Pricing Schedule'!$J$113),
IF(AND(I1199=38000,R1199&gt;336.4,R1199&lt;=504.6,M1199&lt;=10),('[1]Pricing Schedule'!$J$105),
IF(AND(I1199=38000,R1199&gt;336.4,R1199&lt;=504.6,M1199&gt;10),('[1]Pricing Schedule'!$J$113),
IF(AND(I1199=38000,R1199&gt;504.6,R1199&lt;=672.8,M1199&lt;=10),('[1]Pricing Schedule'!$J$105),
IF(AND(I1199=38000,R1199&gt;504.6,R1199&lt;=672.8,M1199&gt;10),('[1]Pricing Schedule'!$J$113),
IF(AND(I1199=110000,R1199&lt;=12.8,M1199&gt;2),'[1]Pricing Schedule'!$J$63,
IF(AND(I1199=110000,R1199&lt;=12.8,M1199&lt;=2),'[1]Pricing Schedule'!$J$97,
IF(AND(I1199=110000,R1199&gt;12.8,R1199&lt;=22.8,M1199&gt;3),'[1]Pricing Schedule'!$J$72,
IF(AND(I1199=110000,R1199&gt;12.8,R1199&lt;=22.8,M1199&lt;=3),'[1]Pricing Schedule'!$J$97,
IF(AND(I1199=110000,R1199&gt;22.8,R1199&lt;=30.2),'[1]Pricing Schedule'!$J$81,
IF(AND(I1199=110000,R1199&gt;30.2,R1199&lt;=45.9),'[1]Pricing Schedule'!$J$90,
IF(AND(I1199=110000,R1199&gt;45.9,R1199&lt;=123.4),'[1]Pricing Schedule'!$J$97,
IF(AND(I1199=110000,R1199&gt;123.4,R1199&lt;=168.2,M1199&lt;=10),'[1]Pricing Schedule'!$J$105,
IF(AND(I1199=110000,R1199&gt;123.4,R1199&lt;=168.2,M1199&gt;10),'[1]Pricing Schedule'!$J$113,
IF(AND(I1199=110000,R1199&gt;168.2,R1199&lt;=336.2,M1199&lt;=10),('[1]Pricing Schedule'!$J$105),
IF(AND(I1199=110000,R1199&gt;168.2,R1199&lt;=336.2,M1199&gt;10),('[1]Pricing Schedule'!$J$113),
IF(AND(I1199=110000,R1199&gt;336.4,R1199&lt;=504.6,M1199&lt;=10),('[1]Pricing Schedule'!$J$105),
IF(AND(I1199=110000,R1199&gt;336.4,R1199&lt;=504.6,M1199&gt;10),('[1]Pricing Schedule'!$J$113),
IF(AND(I1199=110000,R1199&gt;504.6,R1199&lt;=672.8,M1199&lt;=10),('[1]Pricing Schedule'!$J$105),
IF(AND(I1199=110000,R1199&gt;504.6,R1199&lt;=672.8,M1199&gt;10),('[1]Pricing Schedule'!$J$113),
IF(AND(I1199=110000,R1199&gt;672.8,R1199&lt;=841,M1199&lt;=10),('[1]Pricing Schedule'!$J$105),
IF(AND(I1199=110000,R1199&gt;672.8,R1199&lt;=841,M1199&gt;10),('[1]Pricing Schedule'!$J$113),
IF(AND(I1199=110000,R1199&gt;1682,R1199&lt;=1850.2,M1199&lt;=10),('[1]Pricing Schedule'!$J$105),
IF(AND(I1199=110000,R1199&gt;1682,R1199&lt;=1850.2,M1199&gt;10),('[1]Pricing Schedule'!$J$113),
IF(AND(I1199=110000,R1199&gt;2018.4,R1199&lt;=2186.6,M1199&lt;=10),('[1]Pricing Schedule'!$J$105),
IF(AND(I1199=110000,R1199&gt;2018.4,R1199&lt;=2186.6,M1199&gt;10),('[1]Pricing Schedule'!$J$113),999999999)))))))))))))))))))))))))))))))))))))))</f>
        <v>7</v>
      </c>
      <c r="U1199" s="40">
        <f t="shared" si="114"/>
        <v>387445.23809523811</v>
      </c>
      <c r="V1199" s="41">
        <f t="shared" si="115"/>
        <v>2.5810099123071155</v>
      </c>
      <c r="Y1199" s="23">
        <v>304</v>
      </c>
      <c r="Z1199" s="23">
        <v>64</v>
      </c>
      <c r="AD1199" s="13"/>
      <c r="AE1199" s="13"/>
      <c r="AF1199" s="13"/>
      <c r="AR1199" s="35"/>
    </row>
    <row r="1200" spans="1:44">
      <c r="A1200" s="23">
        <v>1202</v>
      </c>
      <c r="B1200" s="23">
        <v>1202</v>
      </c>
      <c r="C1200" s="23" t="s">
        <v>1782</v>
      </c>
      <c r="D1200" s="23" t="s">
        <v>344</v>
      </c>
      <c r="E1200" s="23" t="s">
        <v>344</v>
      </c>
      <c r="F1200" s="23" t="s">
        <v>797</v>
      </c>
      <c r="G1200" s="23" t="s">
        <v>798</v>
      </c>
      <c r="H1200" s="23" t="s">
        <v>113</v>
      </c>
      <c r="I1200" s="13">
        <v>38000</v>
      </c>
      <c r="J1200" s="13">
        <v>38000</v>
      </c>
      <c r="K1200" s="23" t="s">
        <v>119</v>
      </c>
      <c r="L1200" s="24">
        <v>5.0419999999999998</v>
      </c>
      <c r="M1200" s="37">
        <f t="shared" si="110"/>
        <v>6</v>
      </c>
      <c r="N1200" s="24">
        <v>0.193</v>
      </c>
      <c r="O1200" s="13">
        <v>3</v>
      </c>
      <c r="P1200" s="36">
        <f t="shared" si="111"/>
        <v>0.193</v>
      </c>
      <c r="Q1200" s="38">
        <f t="shared" si="112"/>
        <v>4.2</v>
      </c>
      <c r="R1200" s="37">
        <f t="shared" si="113"/>
        <v>4.2</v>
      </c>
      <c r="S1200" s="39">
        <f>IF(AND(I1200=38000,R1200&lt;=4.5,M1200&gt;8),'[1]Pricing Schedule'!$F$8+('[1]Pricing Schedule'!$F$9*M1200),
IF(AND(I1200=38000,R1200&lt;=4.5,M1200&lt;=8),'[1]Pricing Schedule'!$F$34+('[1]Pricing Schedule'!$F$36*M1200),
IF(AND(I1200=38000,R1200&gt;4.5,R1200&lt;=9,M1200&gt;8),'[1]Pricing Schedule'!$F$17+('[1]Pricing Schedule'!$F$18*M1200),
IF(AND(I1200=38000,R1200&gt;4.5,R1200&lt;=9,M1200&lt;=8),'[1]Pricing Schedule'!$F$34+('[1]Pricing Schedule'!$F$36*M1200),
IF(AND(I1200=38000,R1200&gt;9,R1200&lt;=12.8,M1200&gt;8),'[1]Pricing Schedule'!$F$26+('[1]Pricing Schedule'!$F$27*M1200),
IF(AND(I1200=38000,R1200&gt;9,R1200&lt;=12.8,M1200&lt;=8),'[1]Pricing Schedule'!$F$34+('[1]Pricing Schedule'!$F$36*M1200),
IF(AND(I1200=38000,R1200&gt;12.8,R1200&lt;=22.8),'[1]Pricing Schedule'!$F$34+('[1]Pricing Schedule'!$F$36*M1200),
IF(AND(I1200=38000,R1200&gt;22.8,R1200&lt;=30.2),'[1]Pricing Schedule'!$F$43+('[1]Pricing Schedule'!$F$45*M1200),
IF(AND(I1200=38000,R1200&gt;30.2,R1200&lt;=45.9),'[1]Pricing Schedule'!$F$52+('[1]Pricing Schedule'!$F$54*M1200),
IF(AND(I1200=38000,R1200&gt;45.9,R1200&lt;=123.4),'[1]Pricing Schedule'!$F$96+('[1]Pricing Schedule'!$F$97*M1200),
IF(AND(I1200=38000,R1200&gt;123.4,R1200&lt;=168.2,M1200&lt;=10),'[1]Pricing Schedule'!$F$103+('[1]Pricing Schedule'!$F$105*M1200),
IF(AND(I1200=38000,R1200&gt;123.4,R1200&lt;=168.2,M1200&gt;10),'[1]Pricing Schedule'!$F$111+('[1]Pricing Schedule'!$F$113*M1200),
IF(AND(I1200=38000,R1200&gt;157.4,R1200&lt;=336.4,M1200&lt;=10),('[1]Pricing Schedule'!$F$103+('[1]Pricing Schedule'!$F$105*M1200))*2,
IF(AND(I1200=38000,R1200&gt;157.4,R1200&lt;=336.4,M1200&gt;10),('[1]Pricing Schedule'!$F$111+('[1]Pricing Schedule'!$F$113*M1200))*2,
IF(AND(I1200=38000,R1200&gt;314.8,R1200&lt;=504.6,M1200&lt;=10),('[1]Pricing Schedule'!$F$103+('[1]Pricing Schedule'!$F$105*M1200))*3,
IF(AND(I1200=38000,R1200&gt;314.8,R1200&lt;=504.6,M1200&gt;10),('[1]Pricing Schedule'!$F$111+('[1]Pricing Schedule'!$F$113*M1200))*3,
IF(AND(I1200=38000,R1200&gt;472.2,R1200&lt;=672.8,M1200&lt;=10),('[1]Pricing Schedule'!$F$103+('[1]Pricing Schedule'!$F$105*M1200))*4,
IF(AND(I1200=38000,R1200&gt;472.2,R1200&lt;=672.8,M1200&gt;10),('[1]Pricing Schedule'!$F$111+('[1]Pricing Schedule'!$F$113*M1200))*4,
IF(AND(I1200=110000,R1200&lt;=12.8,M1200&gt;2),'[1]Pricing Schedule'!$F$62+('[1]Pricing Schedule'!$F$63*M1200),
IF(AND(I1200=110000,R1200&lt;=12.8,M1200&lt;=2),'[1]Pricing Schedule'!$F$96+('[1]Pricing Schedule'!$F$97*M1200),
IF(AND(I1200=110000,R1200&gt;12.8,R1200&lt;=22.8,M1200&gt;3),'[1]Pricing Schedule'!$F$71+('[1]Pricing Schedule'!$F$72*M1200),
IF(AND(I1200=110000,R1200&gt;12.8,R1200&lt;=22.8,M1200&lt;=3),'[1]Pricing Schedule'!$F$96+('[1]Pricing Schedule'!$F$97*M1200),
IF(AND(I1200=110000,R1200&gt;22.8,R1200&lt;=30.2),'[1]Pricing Schedule'!$F$80+('[1]Pricing Schedule'!$F$81*M1200),
IF(AND(I1200=110000,R1200&gt;30.2,R1200&lt;=45.9),'[1]Pricing Schedule'!$F$89+('[1]Pricing Schedule'!$F$90*M1200),
IF(AND(I1200=110000,R1200&gt;45.9,R1200&lt;=123.4),'[1]Pricing Schedule'!$F$96+('[1]Pricing Schedule'!$F$97*M1200),
IF(AND(I1200=110000,R1200&gt;123.4,R1200&lt;=168.2,M1200&lt;=10),'[1]Pricing Schedule'!$F$103+('[1]Pricing Schedule'!$F$105*M1200),
IF(AND(I1200=110000,R1200&gt;123.4,R1200&lt;=168.2,M1200&gt;10),'[1]Pricing Schedule'!$F$111+('[1]Pricing Schedule'!$F$113*M1200),
IF(AND(I1200=110000,R1200&gt;168.2,R1200&lt;=336.4,M1200&lt;=10),('[1]Pricing Schedule'!$F$103+('[1]Pricing Schedule'!$F$105*M1200))*2,
IF(AND(I1200=110000,R1200&gt;168.2,R1200&lt;=336.4,M1200&gt;10),('[1]Pricing Schedule'!$F$111+('[1]Pricing Schedule'!$F$113*M1200))*2,
IF(AND(I1200=110000,R1200&gt;336.4,R1200&lt;=504.6,M1200&lt;=10),('[1]Pricing Schedule'!$F$103+('[1]Pricing Schedule'!$F$105*M1200))*3,
IF(AND(I1200=110000,R1200&gt;336.4,R1200&lt;=504.6,M1200&gt;10),('[1]Pricing Schedule'!$F$111+('[1]Pricing Schedule'!$F$113*M1200))*3,
IF(AND(I1200=110000,R1200&gt;504.6,R1200&lt;=672.8,M1200&lt;=10),('[1]Pricing Schedule'!$F$103+('[1]Pricing Schedule'!$F$105*M1200))*4,
IF(AND(I1200=110000,R1200&gt;504.6,R1200&lt;=672.8,M1200&gt;10),('[1]Pricing Schedule'!$F$111+('[1]Pricing Schedule'!$F$113*M1200))*4,
IF(AND(I1200=110000,R1200&gt;672.8,R1200&lt;=841,M1200&lt;=10),('[1]Pricing Schedule'!$F$103+('[1]Pricing Schedule'!$F$105*M1200))*5,
IF(AND(I1200=110000,R1200&gt;672.8,R1200&lt;=841,M1200&gt;10),('[1]Pricing Schedule'!$F$111+('[1]Pricing Schedule'!$F$113*M1200))*5,
IF(AND(I1200=110000,R1200&gt;672.8,R1200&lt;=841,M1200&lt;=10),('[1]Pricing Schedule'!$F$103+('[1]Pricing Schedule'!$F$105*M1200))*5,
IF(AND(I1200=110000,R1200&gt;672.8,R1200&lt;=841,M1200&gt;10),('[1]Pricing Schedule'!$F$111+('[1]Pricing Schedule'!$F$113*M1200))*5,
IF(AND(I1200=110000,R1200&gt;1345.6,R1200&lt;=1513.8,M1200&lt;=10),('[1]Pricing Schedule'!$F$103+('[1]Pricing Schedule'!$F$105*M1200))*9,
IF(AND(I1200=110000,R1200&gt;1345.6,R1200&lt;=1513.8,M1200&gt;10),('[1]Pricing Schedule'!$F$111+('[1]Pricing Schedule'!$F$113*M1200))*9,
9999999999)))))))))))))))))))))))))))))))))))))))</f>
        <v>769410</v>
      </c>
      <c r="T1200" s="21">
        <f>IF(AND(I1200=38000,R1200&lt;=4.5,M1200&gt;8),'[1]Pricing Schedule'!$J$9,
IF(AND(I1200=38000,R1200&lt;=4.5,M1200&lt;=8),'[1]Pricing Schedule'!$J$36,
IF(AND(I1200=38000,R1200&gt;4.5,R1200&lt;=9,M1200&gt;8),'[1]Pricing Schedule'!$J$18,
IF(AND(I1200=38000,R1200&gt;4.5,R1200&lt;=9,M1200&lt;=8),'[1]Pricing Schedule'!$J$36,
IF(AND(I1200=38000,R1200&gt;9,R1200&lt;=12.8,M1200&gt;8),'[1]Pricing Schedule'!$J$27,
IF(AND(I1200=38000,R1200&gt;9,R1200&lt;=12.8,M1200&lt;=8),'[1]Pricing Schedule'!$J$36,
IF(AND(I1200=38000,R1200&gt;12.8,R1200&lt;=22.8),'[1]Pricing Schedule'!$J$36,
IF(AND(I1200=38000,R1200&gt;22.8,R1200&lt;=30.2),'[1]Pricing Schedule'!$J$45,
IF(AND(I1200=38000,R1200&gt;30.2,R1200&lt;=45.9),'[1]Pricing Schedule'!$J$54,
IF(AND(I1200=38000,R1200&gt;45.9,R1200&lt;=123.4),'[1]Pricing Schedule'!$J$97,
IF(AND(I1200=38000,R1200&gt;123.4,R1200&lt;=168.2,M1200&lt;=10),'[1]Pricing Schedule'!$J$105,
IF(AND(I1200=38000,R1200&gt;123.4,R1200&lt;=168.2,M1200&gt;10),'[1]Pricing Schedule'!$J$113,
IF(AND(I1200=38000,R1200&gt;168.2,R1200&lt;=336.4,M1200&lt;=10),('[1]Pricing Schedule'!$J$105),
IF(AND(I1200=38000,R1200&gt;168.2,R1200&lt;=336.4,M1200&gt;10),('[1]Pricing Schedule'!$J$113),
IF(AND(I1200=38000,R1200&gt;336.4,R1200&lt;=504.6,M1200&lt;=10),('[1]Pricing Schedule'!$J$105),
IF(AND(I1200=38000,R1200&gt;336.4,R1200&lt;=504.6,M1200&gt;10),('[1]Pricing Schedule'!$J$113),
IF(AND(I1200=38000,R1200&gt;504.6,R1200&lt;=672.8,M1200&lt;=10),('[1]Pricing Schedule'!$J$105),
IF(AND(I1200=38000,R1200&gt;504.6,R1200&lt;=672.8,M1200&gt;10),('[1]Pricing Schedule'!$J$113),
IF(AND(I1200=110000,R1200&lt;=12.8,M1200&gt;2),'[1]Pricing Schedule'!$J$63,
IF(AND(I1200=110000,R1200&lt;=12.8,M1200&lt;=2),'[1]Pricing Schedule'!$J$97,
IF(AND(I1200=110000,R1200&gt;12.8,R1200&lt;=22.8,M1200&gt;3),'[1]Pricing Schedule'!$J$72,
IF(AND(I1200=110000,R1200&gt;12.8,R1200&lt;=22.8,M1200&lt;=3),'[1]Pricing Schedule'!$J$97,
IF(AND(I1200=110000,R1200&gt;22.8,R1200&lt;=30.2),'[1]Pricing Schedule'!$J$81,
IF(AND(I1200=110000,R1200&gt;30.2,R1200&lt;=45.9),'[1]Pricing Schedule'!$J$90,
IF(AND(I1200=110000,R1200&gt;45.9,R1200&lt;=123.4),'[1]Pricing Schedule'!$J$97,
IF(AND(I1200=110000,R1200&gt;123.4,R1200&lt;=168.2,M1200&lt;=10),'[1]Pricing Schedule'!$J$105,
IF(AND(I1200=110000,R1200&gt;123.4,R1200&lt;=168.2,M1200&gt;10),'[1]Pricing Schedule'!$J$113,
IF(AND(I1200=110000,R1200&gt;168.2,R1200&lt;=336.2,M1200&lt;=10),('[1]Pricing Schedule'!$J$105),
IF(AND(I1200=110000,R1200&gt;168.2,R1200&lt;=336.2,M1200&gt;10),('[1]Pricing Schedule'!$J$113),
IF(AND(I1200=110000,R1200&gt;336.4,R1200&lt;=504.6,M1200&lt;=10),('[1]Pricing Schedule'!$J$105),
IF(AND(I1200=110000,R1200&gt;336.4,R1200&lt;=504.6,M1200&gt;10),('[1]Pricing Schedule'!$J$113),
IF(AND(I1200=110000,R1200&gt;504.6,R1200&lt;=672.8,M1200&lt;=10),('[1]Pricing Schedule'!$J$105),
IF(AND(I1200=110000,R1200&gt;504.6,R1200&lt;=672.8,M1200&gt;10),('[1]Pricing Schedule'!$J$113),
IF(AND(I1200=110000,R1200&gt;672.8,R1200&lt;=841,M1200&lt;=10),('[1]Pricing Schedule'!$J$105),
IF(AND(I1200=110000,R1200&gt;672.8,R1200&lt;=841,M1200&gt;10),('[1]Pricing Schedule'!$J$113),
IF(AND(I1200=110000,R1200&gt;1682,R1200&lt;=1850.2,M1200&lt;=10),('[1]Pricing Schedule'!$J$105),
IF(AND(I1200=110000,R1200&gt;1682,R1200&lt;=1850.2,M1200&gt;10),('[1]Pricing Schedule'!$J$113),
IF(AND(I1200=110000,R1200&gt;2018.4,R1200&lt;=2186.6,M1200&lt;=10),('[1]Pricing Schedule'!$J$105),
IF(AND(I1200=110000,R1200&gt;2018.4,R1200&lt;=2186.6,M1200&gt;10),('[1]Pricing Schedule'!$J$113),999999999)))))))))))))))))))))))))))))))))))))))</f>
        <v>4</v>
      </c>
      <c r="U1200" s="40">
        <f t="shared" si="114"/>
        <v>183192.85714285713</v>
      </c>
      <c r="V1200" s="41">
        <f t="shared" si="115"/>
        <v>5.4587281163488903</v>
      </c>
      <c r="Y1200" s="23">
        <v>481</v>
      </c>
      <c r="Z1200" s="23">
        <v>347</v>
      </c>
      <c r="AD1200" s="13"/>
      <c r="AE1200" s="13"/>
      <c r="AF1200" s="13"/>
      <c r="AR1200" s="35"/>
    </row>
    <row r="1201" spans="1:44">
      <c r="A1201" s="23">
        <v>1203</v>
      </c>
      <c r="B1201" s="23">
        <v>1203</v>
      </c>
      <c r="C1201" s="23" t="s">
        <v>1783</v>
      </c>
      <c r="D1201" s="23" t="s">
        <v>816</v>
      </c>
      <c r="E1201" s="23" t="s">
        <v>816</v>
      </c>
      <c r="F1201" s="23" t="s">
        <v>1784</v>
      </c>
      <c r="G1201" s="23" t="s">
        <v>1785</v>
      </c>
      <c r="H1201" s="23" t="s">
        <v>133</v>
      </c>
      <c r="I1201" s="13">
        <v>110000</v>
      </c>
      <c r="J1201" s="13">
        <v>110000</v>
      </c>
      <c r="K1201" s="13">
        <v>38000</v>
      </c>
      <c r="L1201" s="24">
        <v>2.9510000000000001</v>
      </c>
      <c r="M1201" s="37">
        <f t="shared" si="110"/>
        <v>3</v>
      </c>
      <c r="N1201" s="24">
        <v>0.29199999999999998</v>
      </c>
      <c r="O1201" s="13">
        <v>3</v>
      </c>
      <c r="P1201" s="36">
        <f t="shared" si="111"/>
        <v>0.29199999999999998</v>
      </c>
      <c r="Q1201" s="38">
        <f t="shared" si="112"/>
        <v>4.2</v>
      </c>
      <c r="R1201" s="37">
        <f t="shared" si="113"/>
        <v>4.2</v>
      </c>
      <c r="S1201" s="39">
        <f>IF(AND(I1201=38000,R1201&lt;=4.5,M1201&gt;8),'[1]Pricing Schedule'!$F$8+('[1]Pricing Schedule'!$F$9*M1201),
IF(AND(I1201=38000,R1201&lt;=4.5,M1201&lt;=8),'[1]Pricing Schedule'!$F$34+('[1]Pricing Schedule'!$F$36*M1201),
IF(AND(I1201=38000,R1201&gt;4.5,R1201&lt;=9,M1201&gt;8),'[1]Pricing Schedule'!$F$17+('[1]Pricing Schedule'!$F$18*M1201),
IF(AND(I1201=38000,R1201&gt;4.5,R1201&lt;=9,M1201&lt;=8),'[1]Pricing Schedule'!$F$34+('[1]Pricing Schedule'!$F$36*M1201),
IF(AND(I1201=38000,R1201&gt;9,R1201&lt;=12.8,M1201&gt;8),'[1]Pricing Schedule'!$F$26+('[1]Pricing Schedule'!$F$27*M1201),
IF(AND(I1201=38000,R1201&gt;9,R1201&lt;=12.8,M1201&lt;=8),'[1]Pricing Schedule'!$F$34+('[1]Pricing Schedule'!$F$36*M1201),
IF(AND(I1201=38000,R1201&gt;12.8,R1201&lt;=22.8),'[1]Pricing Schedule'!$F$34+('[1]Pricing Schedule'!$F$36*M1201),
IF(AND(I1201=38000,R1201&gt;22.8,R1201&lt;=30.2),'[1]Pricing Schedule'!$F$43+('[1]Pricing Schedule'!$F$45*M1201),
IF(AND(I1201=38000,R1201&gt;30.2,R1201&lt;=45.9),'[1]Pricing Schedule'!$F$52+('[1]Pricing Schedule'!$F$54*M1201),
IF(AND(I1201=38000,R1201&gt;45.9,R1201&lt;=123.4),'[1]Pricing Schedule'!$F$96+('[1]Pricing Schedule'!$F$97*M1201),
IF(AND(I1201=38000,R1201&gt;123.4,R1201&lt;=168.2,M1201&lt;=10),'[1]Pricing Schedule'!$F$103+('[1]Pricing Schedule'!$F$105*M1201),
IF(AND(I1201=38000,R1201&gt;123.4,R1201&lt;=168.2,M1201&gt;10),'[1]Pricing Schedule'!$F$111+('[1]Pricing Schedule'!$F$113*M1201),
IF(AND(I1201=38000,R1201&gt;157.4,R1201&lt;=336.4,M1201&lt;=10),('[1]Pricing Schedule'!$F$103+('[1]Pricing Schedule'!$F$105*M1201))*2,
IF(AND(I1201=38000,R1201&gt;157.4,R1201&lt;=336.4,M1201&gt;10),('[1]Pricing Schedule'!$F$111+('[1]Pricing Schedule'!$F$113*M1201))*2,
IF(AND(I1201=38000,R1201&gt;314.8,R1201&lt;=504.6,M1201&lt;=10),('[1]Pricing Schedule'!$F$103+('[1]Pricing Schedule'!$F$105*M1201))*3,
IF(AND(I1201=38000,R1201&gt;314.8,R1201&lt;=504.6,M1201&gt;10),('[1]Pricing Schedule'!$F$111+('[1]Pricing Schedule'!$F$113*M1201))*3,
IF(AND(I1201=38000,R1201&gt;472.2,R1201&lt;=672.8,M1201&lt;=10),('[1]Pricing Schedule'!$F$103+('[1]Pricing Schedule'!$F$105*M1201))*4,
IF(AND(I1201=38000,R1201&gt;472.2,R1201&lt;=672.8,M1201&gt;10),('[1]Pricing Schedule'!$F$111+('[1]Pricing Schedule'!$F$113*M1201))*4,
IF(AND(I1201=110000,R1201&lt;=12.8,M1201&gt;2),'[1]Pricing Schedule'!$F$62+('[1]Pricing Schedule'!$F$63*M1201),
IF(AND(I1201=110000,R1201&lt;=12.8,M1201&lt;=2),'[1]Pricing Schedule'!$F$96+('[1]Pricing Schedule'!$F$97*M1201),
IF(AND(I1201=110000,R1201&gt;12.8,R1201&lt;=22.8,M1201&gt;3),'[1]Pricing Schedule'!$F$71+('[1]Pricing Schedule'!$F$72*M1201),
IF(AND(I1201=110000,R1201&gt;12.8,R1201&lt;=22.8,M1201&lt;=3),'[1]Pricing Schedule'!$F$96+('[1]Pricing Schedule'!$F$97*M1201),
IF(AND(I1201=110000,R1201&gt;22.8,R1201&lt;=30.2),'[1]Pricing Schedule'!$F$80+('[1]Pricing Schedule'!$F$81*M1201),
IF(AND(I1201=110000,R1201&gt;30.2,R1201&lt;=45.9),'[1]Pricing Schedule'!$F$89+('[1]Pricing Schedule'!$F$90*M1201),
IF(AND(I1201=110000,R1201&gt;45.9,R1201&lt;=123.4),'[1]Pricing Schedule'!$F$96+('[1]Pricing Schedule'!$F$97*M1201),
IF(AND(I1201=110000,R1201&gt;123.4,R1201&lt;=168.2,M1201&lt;=10),'[1]Pricing Schedule'!$F$103+('[1]Pricing Schedule'!$F$105*M1201),
IF(AND(I1201=110000,R1201&gt;123.4,R1201&lt;=168.2,M1201&gt;10),'[1]Pricing Schedule'!$F$111+('[1]Pricing Schedule'!$F$113*M1201),
IF(AND(I1201=110000,R1201&gt;168.2,R1201&lt;=336.4,M1201&lt;=10),('[1]Pricing Schedule'!$F$103+('[1]Pricing Schedule'!$F$105*M1201))*2,
IF(AND(I1201=110000,R1201&gt;168.2,R1201&lt;=336.4,M1201&gt;10),('[1]Pricing Schedule'!$F$111+('[1]Pricing Schedule'!$F$113*M1201))*2,
IF(AND(I1201=110000,R1201&gt;336.4,R1201&lt;=504.6,M1201&lt;=10),('[1]Pricing Schedule'!$F$103+('[1]Pricing Schedule'!$F$105*M1201))*3,
IF(AND(I1201=110000,R1201&gt;336.4,R1201&lt;=504.6,M1201&gt;10),('[1]Pricing Schedule'!$F$111+('[1]Pricing Schedule'!$F$113*M1201))*3,
IF(AND(I1201=110000,R1201&gt;504.6,R1201&lt;=672.8,M1201&lt;=10),('[1]Pricing Schedule'!$F$103+('[1]Pricing Schedule'!$F$105*M1201))*4,
IF(AND(I1201=110000,R1201&gt;504.6,R1201&lt;=672.8,M1201&gt;10),('[1]Pricing Schedule'!$F$111+('[1]Pricing Schedule'!$F$113*M1201))*4,
IF(AND(I1201=110000,R1201&gt;672.8,R1201&lt;=841,M1201&lt;=10),('[1]Pricing Schedule'!$F$103+('[1]Pricing Schedule'!$F$105*M1201))*5,
IF(AND(I1201=110000,R1201&gt;672.8,R1201&lt;=841,M1201&gt;10),('[1]Pricing Schedule'!$F$111+('[1]Pricing Schedule'!$F$113*M1201))*5,
IF(AND(I1201=110000,R1201&gt;672.8,R1201&lt;=841,M1201&lt;=10),('[1]Pricing Schedule'!$F$103+('[1]Pricing Schedule'!$F$105*M1201))*5,
IF(AND(I1201=110000,R1201&gt;672.8,R1201&lt;=841,M1201&gt;10),('[1]Pricing Schedule'!$F$111+('[1]Pricing Schedule'!$F$113*M1201))*5,
IF(AND(I1201=110000,R1201&gt;1345.6,R1201&lt;=1513.8,M1201&lt;=10),('[1]Pricing Schedule'!$F$103+('[1]Pricing Schedule'!$F$105*M1201))*9,
IF(AND(I1201=110000,R1201&gt;1345.6,R1201&lt;=1513.8,M1201&gt;10),('[1]Pricing Schedule'!$F$111+('[1]Pricing Schedule'!$F$113*M1201))*9,
9999999999)))))))))))))))))))))))))))))))))))))))</f>
        <v>1574570</v>
      </c>
      <c r="T1201" s="21">
        <f>IF(AND(I1201=38000,R1201&lt;=4.5,M1201&gt;8),'[1]Pricing Schedule'!$J$9,
IF(AND(I1201=38000,R1201&lt;=4.5,M1201&lt;=8),'[1]Pricing Schedule'!$J$36,
IF(AND(I1201=38000,R1201&gt;4.5,R1201&lt;=9,M1201&gt;8),'[1]Pricing Schedule'!$J$18,
IF(AND(I1201=38000,R1201&gt;4.5,R1201&lt;=9,M1201&lt;=8),'[1]Pricing Schedule'!$J$36,
IF(AND(I1201=38000,R1201&gt;9,R1201&lt;=12.8,M1201&gt;8),'[1]Pricing Schedule'!$J$27,
IF(AND(I1201=38000,R1201&gt;9,R1201&lt;=12.8,M1201&lt;=8),'[1]Pricing Schedule'!$J$36,
IF(AND(I1201=38000,R1201&gt;12.8,R1201&lt;=22.8),'[1]Pricing Schedule'!$J$36,
IF(AND(I1201=38000,R1201&gt;22.8,R1201&lt;=30.2),'[1]Pricing Schedule'!$J$45,
IF(AND(I1201=38000,R1201&gt;30.2,R1201&lt;=45.9),'[1]Pricing Schedule'!$J$54,
IF(AND(I1201=38000,R1201&gt;45.9,R1201&lt;=123.4),'[1]Pricing Schedule'!$J$97,
IF(AND(I1201=38000,R1201&gt;123.4,R1201&lt;=168.2,M1201&lt;=10),'[1]Pricing Schedule'!$J$105,
IF(AND(I1201=38000,R1201&gt;123.4,R1201&lt;=168.2,M1201&gt;10),'[1]Pricing Schedule'!$J$113,
IF(AND(I1201=38000,R1201&gt;168.2,R1201&lt;=336.4,M1201&lt;=10),('[1]Pricing Schedule'!$J$105),
IF(AND(I1201=38000,R1201&gt;168.2,R1201&lt;=336.4,M1201&gt;10),('[1]Pricing Schedule'!$J$113),
IF(AND(I1201=38000,R1201&gt;336.4,R1201&lt;=504.6,M1201&lt;=10),('[1]Pricing Schedule'!$J$105),
IF(AND(I1201=38000,R1201&gt;336.4,R1201&lt;=504.6,M1201&gt;10),('[1]Pricing Schedule'!$J$113),
IF(AND(I1201=38000,R1201&gt;504.6,R1201&lt;=672.8,M1201&lt;=10),('[1]Pricing Schedule'!$J$105),
IF(AND(I1201=38000,R1201&gt;504.6,R1201&lt;=672.8,M1201&gt;10),('[1]Pricing Schedule'!$J$113),
IF(AND(I1201=110000,R1201&lt;=12.8,M1201&gt;2),'[1]Pricing Schedule'!$J$63,
IF(AND(I1201=110000,R1201&lt;=12.8,M1201&lt;=2),'[1]Pricing Schedule'!$J$97,
IF(AND(I1201=110000,R1201&gt;12.8,R1201&lt;=22.8,M1201&gt;3),'[1]Pricing Schedule'!$J$72,
IF(AND(I1201=110000,R1201&gt;12.8,R1201&lt;=22.8,M1201&lt;=3),'[1]Pricing Schedule'!$J$97,
IF(AND(I1201=110000,R1201&gt;22.8,R1201&lt;=30.2),'[1]Pricing Schedule'!$J$81,
IF(AND(I1201=110000,R1201&gt;30.2,R1201&lt;=45.9),'[1]Pricing Schedule'!$J$90,
IF(AND(I1201=110000,R1201&gt;45.9,R1201&lt;=123.4),'[1]Pricing Schedule'!$J$97,
IF(AND(I1201=110000,R1201&gt;123.4,R1201&lt;=168.2,M1201&lt;=10),'[1]Pricing Schedule'!$J$105,
IF(AND(I1201=110000,R1201&gt;123.4,R1201&lt;=168.2,M1201&gt;10),'[1]Pricing Schedule'!$J$113,
IF(AND(I1201=110000,R1201&gt;168.2,R1201&lt;=336.2,M1201&lt;=10),('[1]Pricing Schedule'!$J$105),
IF(AND(I1201=110000,R1201&gt;168.2,R1201&lt;=336.2,M1201&gt;10),('[1]Pricing Schedule'!$J$113),
IF(AND(I1201=110000,R1201&gt;336.4,R1201&lt;=504.6,M1201&lt;=10),('[1]Pricing Schedule'!$J$105),
IF(AND(I1201=110000,R1201&gt;336.4,R1201&lt;=504.6,M1201&gt;10),('[1]Pricing Schedule'!$J$113),
IF(AND(I1201=110000,R1201&gt;504.6,R1201&lt;=672.8,M1201&lt;=10),('[1]Pricing Schedule'!$J$105),
IF(AND(I1201=110000,R1201&gt;504.6,R1201&lt;=672.8,M1201&gt;10),('[1]Pricing Schedule'!$J$113),
IF(AND(I1201=110000,R1201&gt;672.8,R1201&lt;=841,M1201&lt;=10),('[1]Pricing Schedule'!$J$105),
IF(AND(I1201=110000,R1201&gt;672.8,R1201&lt;=841,M1201&gt;10),('[1]Pricing Schedule'!$J$113),
IF(AND(I1201=110000,R1201&gt;1682,R1201&lt;=1850.2,M1201&lt;=10),('[1]Pricing Schedule'!$J$105),
IF(AND(I1201=110000,R1201&gt;1682,R1201&lt;=1850.2,M1201&gt;10),('[1]Pricing Schedule'!$J$113),
IF(AND(I1201=110000,R1201&gt;2018.4,R1201&lt;=2186.6,M1201&lt;=10),('[1]Pricing Schedule'!$J$105),
IF(AND(I1201=110000,R1201&gt;2018.4,R1201&lt;=2186.6,M1201&gt;10),('[1]Pricing Schedule'!$J$113),999999999)))))))))))))))))))))))))))))))))))))))</f>
        <v>7</v>
      </c>
      <c r="U1201" s="40">
        <f t="shared" si="114"/>
        <v>374897.61904761905</v>
      </c>
      <c r="V1201" s="41">
        <f t="shared" si="115"/>
        <v>2.6673949078161021</v>
      </c>
      <c r="Y1201" s="23">
        <v>637</v>
      </c>
      <c r="Z1201" s="23">
        <v>551</v>
      </c>
      <c r="AD1201" s="13"/>
      <c r="AE1201" s="13"/>
      <c r="AF1201" s="13"/>
      <c r="AR1201" s="35"/>
    </row>
    <row r="1202" spans="1:44">
      <c r="A1202" s="23">
        <v>1204</v>
      </c>
      <c r="B1202" s="23">
        <v>1204</v>
      </c>
      <c r="C1202" s="23" t="s">
        <v>1786</v>
      </c>
      <c r="D1202" s="23" t="s">
        <v>816</v>
      </c>
      <c r="E1202" s="23" t="s">
        <v>816</v>
      </c>
      <c r="F1202" s="23" t="s">
        <v>1784</v>
      </c>
      <c r="G1202" s="23" t="s">
        <v>1785</v>
      </c>
      <c r="H1202" s="23" t="s">
        <v>133</v>
      </c>
      <c r="I1202" s="13">
        <v>110000</v>
      </c>
      <c r="J1202" s="13">
        <v>110000</v>
      </c>
      <c r="K1202" s="13">
        <v>38000</v>
      </c>
      <c r="L1202" s="24">
        <v>3.8010000000000002</v>
      </c>
      <c r="M1202" s="37">
        <f t="shared" si="110"/>
        <v>4</v>
      </c>
      <c r="N1202" s="24">
        <v>0.20300000000000001</v>
      </c>
      <c r="O1202" s="13">
        <v>3</v>
      </c>
      <c r="P1202" s="36">
        <f t="shared" si="111"/>
        <v>0.20300000000000001</v>
      </c>
      <c r="Q1202" s="38">
        <f t="shared" si="112"/>
        <v>4.2</v>
      </c>
      <c r="R1202" s="37">
        <f t="shared" si="113"/>
        <v>4.2</v>
      </c>
      <c r="S1202" s="39">
        <f>IF(AND(I1202=38000,R1202&lt;=4.5,M1202&gt;8),'[1]Pricing Schedule'!$F$8+('[1]Pricing Schedule'!$F$9*M1202),
IF(AND(I1202=38000,R1202&lt;=4.5,M1202&lt;=8),'[1]Pricing Schedule'!$F$34+('[1]Pricing Schedule'!$F$36*M1202),
IF(AND(I1202=38000,R1202&gt;4.5,R1202&lt;=9,M1202&gt;8),'[1]Pricing Schedule'!$F$17+('[1]Pricing Schedule'!$F$18*M1202),
IF(AND(I1202=38000,R1202&gt;4.5,R1202&lt;=9,M1202&lt;=8),'[1]Pricing Schedule'!$F$34+('[1]Pricing Schedule'!$F$36*M1202),
IF(AND(I1202=38000,R1202&gt;9,R1202&lt;=12.8,M1202&gt;8),'[1]Pricing Schedule'!$F$26+('[1]Pricing Schedule'!$F$27*M1202),
IF(AND(I1202=38000,R1202&gt;9,R1202&lt;=12.8,M1202&lt;=8),'[1]Pricing Schedule'!$F$34+('[1]Pricing Schedule'!$F$36*M1202),
IF(AND(I1202=38000,R1202&gt;12.8,R1202&lt;=22.8),'[1]Pricing Schedule'!$F$34+('[1]Pricing Schedule'!$F$36*M1202),
IF(AND(I1202=38000,R1202&gt;22.8,R1202&lt;=30.2),'[1]Pricing Schedule'!$F$43+('[1]Pricing Schedule'!$F$45*M1202),
IF(AND(I1202=38000,R1202&gt;30.2,R1202&lt;=45.9),'[1]Pricing Schedule'!$F$52+('[1]Pricing Schedule'!$F$54*M1202),
IF(AND(I1202=38000,R1202&gt;45.9,R1202&lt;=123.4),'[1]Pricing Schedule'!$F$96+('[1]Pricing Schedule'!$F$97*M1202),
IF(AND(I1202=38000,R1202&gt;123.4,R1202&lt;=168.2,M1202&lt;=10),'[1]Pricing Schedule'!$F$103+('[1]Pricing Schedule'!$F$105*M1202),
IF(AND(I1202=38000,R1202&gt;123.4,R1202&lt;=168.2,M1202&gt;10),'[1]Pricing Schedule'!$F$111+('[1]Pricing Schedule'!$F$113*M1202),
IF(AND(I1202=38000,R1202&gt;157.4,R1202&lt;=336.4,M1202&lt;=10),('[1]Pricing Schedule'!$F$103+('[1]Pricing Schedule'!$F$105*M1202))*2,
IF(AND(I1202=38000,R1202&gt;157.4,R1202&lt;=336.4,M1202&gt;10),('[1]Pricing Schedule'!$F$111+('[1]Pricing Schedule'!$F$113*M1202))*2,
IF(AND(I1202=38000,R1202&gt;314.8,R1202&lt;=504.6,M1202&lt;=10),('[1]Pricing Schedule'!$F$103+('[1]Pricing Schedule'!$F$105*M1202))*3,
IF(AND(I1202=38000,R1202&gt;314.8,R1202&lt;=504.6,M1202&gt;10),('[1]Pricing Schedule'!$F$111+('[1]Pricing Schedule'!$F$113*M1202))*3,
IF(AND(I1202=38000,R1202&gt;472.2,R1202&lt;=672.8,M1202&lt;=10),('[1]Pricing Schedule'!$F$103+('[1]Pricing Schedule'!$F$105*M1202))*4,
IF(AND(I1202=38000,R1202&gt;472.2,R1202&lt;=672.8,M1202&gt;10),('[1]Pricing Schedule'!$F$111+('[1]Pricing Schedule'!$F$113*M1202))*4,
IF(AND(I1202=110000,R1202&lt;=12.8,M1202&gt;2),'[1]Pricing Schedule'!$F$62+('[1]Pricing Schedule'!$F$63*M1202),
IF(AND(I1202=110000,R1202&lt;=12.8,M1202&lt;=2),'[1]Pricing Schedule'!$F$96+('[1]Pricing Schedule'!$F$97*M1202),
IF(AND(I1202=110000,R1202&gt;12.8,R1202&lt;=22.8,M1202&gt;3),'[1]Pricing Schedule'!$F$71+('[1]Pricing Schedule'!$F$72*M1202),
IF(AND(I1202=110000,R1202&gt;12.8,R1202&lt;=22.8,M1202&lt;=3),'[1]Pricing Schedule'!$F$96+('[1]Pricing Schedule'!$F$97*M1202),
IF(AND(I1202=110000,R1202&gt;22.8,R1202&lt;=30.2),'[1]Pricing Schedule'!$F$80+('[1]Pricing Schedule'!$F$81*M1202),
IF(AND(I1202=110000,R1202&gt;30.2,R1202&lt;=45.9),'[1]Pricing Schedule'!$F$89+('[1]Pricing Schedule'!$F$90*M1202),
IF(AND(I1202=110000,R1202&gt;45.9,R1202&lt;=123.4),'[1]Pricing Schedule'!$F$96+('[1]Pricing Schedule'!$F$97*M1202),
IF(AND(I1202=110000,R1202&gt;123.4,R1202&lt;=168.2,M1202&lt;=10),'[1]Pricing Schedule'!$F$103+('[1]Pricing Schedule'!$F$105*M1202),
IF(AND(I1202=110000,R1202&gt;123.4,R1202&lt;=168.2,M1202&gt;10),'[1]Pricing Schedule'!$F$111+('[1]Pricing Schedule'!$F$113*M1202),
IF(AND(I1202=110000,R1202&gt;168.2,R1202&lt;=336.4,M1202&lt;=10),('[1]Pricing Schedule'!$F$103+('[1]Pricing Schedule'!$F$105*M1202))*2,
IF(AND(I1202=110000,R1202&gt;168.2,R1202&lt;=336.4,M1202&gt;10),('[1]Pricing Schedule'!$F$111+('[1]Pricing Schedule'!$F$113*M1202))*2,
IF(AND(I1202=110000,R1202&gt;336.4,R1202&lt;=504.6,M1202&lt;=10),('[1]Pricing Schedule'!$F$103+('[1]Pricing Schedule'!$F$105*M1202))*3,
IF(AND(I1202=110000,R1202&gt;336.4,R1202&lt;=504.6,M1202&gt;10),('[1]Pricing Schedule'!$F$111+('[1]Pricing Schedule'!$F$113*M1202))*3,
IF(AND(I1202=110000,R1202&gt;504.6,R1202&lt;=672.8,M1202&lt;=10),('[1]Pricing Schedule'!$F$103+('[1]Pricing Schedule'!$F$105*M1202))*4,
IF(AND(I1202=110000,R1202&gt;504.6,R1202&lt;=672.8,M1202&gt;10),('[1]Pricing Schedule'!$F$111+('[1]Pricing Schedule'!$F$113*M1202))*4,
IF(AND(I1202=110000,R1202&gt;672.8,R1202&lt;=841,M1202&lt;=10),('[1]Pricing Schedule'!$F$103+('[1]Pricing Schedule'!$F$105*M1202))*5,
IF(AND(I1202=110000,R1202&gt;672.8,R1202&lt;=841,M1202&gt;10),('[1]Pricing Schedule'!$F$111+('[1]Pricing Schedule'!$F$113*M1202))*5,
IF(AND(I1202=110000,R1202&gt;672.8,R1202&lt;=841,M1202&lt;=10),('[1]Pricing Schedule'!$F$103+('[1]Pricing Schedule'!$F$105*M1202))*5,
IF(AND(I1202=110000,R1202&gt;672.8,R1202&lt;=841,M1202&gt;10),('[1]Pricing Schedule'!$F$111+('[1]Pricing Schedule'!$F$113*M1202))*5,
IF(AND(I1202=110000,R1202&gt;1345.6,R1202&lt;=1513.8,M1202&lt;=10),('[1]Pricing Schedule'!$F$103+('[1]Pricing Schedule'!$F$105*M1202))*9,
IF(AND(I1202=110000,R1202&gt;1345.6,R1202&lt;=1513.8,M1202&gt;10),('[1]Pricing Schedule'!$F$111+('[1]Pricing Schedule'!$F$113*M1202))*9,
9999999999)))))))))))))))))))))))))))))))))))))))</f>
        <v>1627270</v>
      </c>
      <c r="T1202" s="21">
        <f>IF(AND(I1202=38000,R1202&lt;=4.5,M1202&gt;8),'[1]Pricing Schedule'!$J$9,
IF(AND(I1202=38000,R1202&lt;=4.5,M1202&lt;=8),'[1]Pricing Schedule'!$J$36,
IF(AND(I1202=38000,R1202&gt;4.5,R1202&lt;=9,M1202&gt;8),'[1]Pricing Schedule'!$J$18,
IF(AND(I1202=38000,R1202&gt;4.5,R1202&lt;=9,M1202&lt;=8),'[1]Pricing Schedule'!$J$36,
IF(AND(I1202=38000,R1202&gt;9,R1202&lt;=12.8,M1202&gt;8),'[1]Pricing Schedule'!$J$27,
IF(AND(I1202=38000,R1202&gt;9,R1202&lt;=12.8,M1202&lt;=8),'[1]Pricing Schedule'!$J$36,
IF(AND(I1202=38000,R1202&gt;12.8,R1202&lt;=22.8),'[1]Pricing Schedule'!$J$36,
IF(AND(I1202=38000,R1202&gt;22.8,R1202&lt;=30.2),'[1]Pricing Schedule'!$J$45,
IF(AND(I1202=38000,R1202&gt;30.2,R1202&lt;=45.9),'[1]Pricing Schedule'!$J$54,
IF(AND(I1202=38000,R1202&gt;45.9,R1202&lt;=123.4),'[1]Pricing Schedule'!$J$97,
IF(AND(I1202=38000,R1202&gt;123.4,R1202&lt;=168.2,M1202&lt;=10),'[1]Pricing Schedule'!$J$105,
IF(AND(I1202=38000,R1202&gt;123.4,R1202&lt;=168.2,M1202&gt;10),'[1]Pricing Schedule'!$J$113,
IF(AND(I1202=38000,R1202&gt;168.2,R1202&lt;=336.4,M1202&lt;=10),('[1]Pricing Schedule'!$J$105),
IF(AND(I1202=38000,R1202&gt;168.2,R1202&lt;=336.4,M1202&gt;10),('[1]Pricing Schedule'!$J$113),
IF(AND(I1202=38000,R1202&gt;336.4,R1202&lt;=504.6,M1202&lt;=10),('[1]Pricing Schedule'!$J$105),
IF(AND(I1202=38000,R1202&gt;336.4,R1202&lt;=504.6,M1202&gt;10),('[1]Pricing Schedule'!$J$113),
IF(AND(I1202=38000,R1202&gt;504.6,R1202&lt;=672.8,M1202&lt;=10),('[1]Pricing Schedule'!$J$105),
IF(AND(I1202=38000,R1202&gt;504.6,R1202&lt;=672.8,M1202&gt;10),('[1]Pricing Schedule'!$J$113),
IF(AND(I1202=110000,R1202&lt;=12.8,M1202&gt;2),'[1]Pricing Schedule'!$J$63,
IF(AND(I1202=110000,R1202&lt;=12.8,M1202&lt;=2),'[1]Pricing Schedule'!$J$97,
IF(AND(I1202=110000,R1202&gt;12.8,R1202&lt;=22.8,M1202&gt;3),'[1]Pricing Schedule'!$J$72,
IF(AND(I1202=110000,R1202&gt;12.8,R1202&lt;=22.8,M1202&lt;=3),'[1]Pricing Schedule'!$J$97,
IF(AND(I1202=110000,R1202&gt;22.8,R1202&lt;=30.2),'[1]Pricing Schedule'!$J$81,
IF(AND(I1202=110000,R1202&gt;30.2,R1202&lt;=45.9),'[1]Pricing Schedule'!$J$90,
IF(AND(I1202=110000,R1202&gt;45.9,R1202&lt;=123.4),'[1]Pricing Schedule'!$J$97,
IF(AND(I1202=110000,R1202&gt;123.4,R1202&lt;=168.2,M1202&lt;=10),'[1]Pricing Schedule'!$J$105,
IF(AND(I1202=110000,R1202&gt;123.4,R1202&lt;=168.2,M1202&gt;10),'[1]Pricing Schedule'!$J$113,
IF(AND(I1202=110000,R1202&gt;168.2,R1202&lt;=336.2,M1202&lt;=10),('[1]Pricing Schedule'!$J$105),
IF(AND(I1202=110000,R1202&gt;168.2,R1202&lt;=336.2,M1202&gt;10),('[1]Pricing Schedule'!$J$113),
IF(AND(I1202=110000,R1202&gt;336.4,R1202&lt;=504.6,M1202&lt;=10),('[1]Pricing Schedule'!$J$105),
IF(AND(I1202=110000,R1202&gt;336.4,R1202&lt;=504.6,M1202&gt;10),('[1]Pricing Schedule'!$J$113),
IF(AND(I1202=110000,R1202&gt;504.6,R1202&lt;=672.8,M1202&lt;=10),('[1]Pricing Schedule'!$J$105),
IF(AND(I1202=110000,R1202&gt;504.6,R1202&lt;=672.8,M1202&gt;10),('[1]Pricing Schedule'!$J$113),
IF(AND(I1202=110000,R1202&gt;672.8,R1202&lt;=841,M1202&lt;=10),('[1]Pricing Schedule'!$J$105),
IF(AND(I1202=110000,R1202&gt;672.8,R1202&lt;=841,M1202&gt;10),('[1]Pricing Schedule'!$J$113),
IF(AND(I1202=110000,R1202&gt;1682,R1202&lt;=1850.2,M1202&lt;=10),('[1]Pricing Schedule'!$J$105),
IF(AND(I1202=110000,R1202&gt;1682,R1202&lt;=1850.2,M1202&gt;10),('[1]Pricing Schedule'!$J$113),
IF(AND(I1202=110000,R1202&gt;2018.4,R1202&lt;=2186.6,M1202&lt;=10),('[1]Pricing Schedule'!$J$105),
IF(AND(I1202=110000,R1202&gt;2018.4,R1202&lt;=2186.6,M1202&gt;10),('[1]Pricing Schedule'!$J$113),999999999)))))))))))))))))))))))))))))))))))))))</f>
        <v>7</v>
      </c>
      <c r="U1202" s="40">
        <f t="shared" si="114"/>
        <v>387445.23809523811</v>
      </c>
      <c r="V1202" s="41">
        <f t="shared" si="115"/>
        <v>2.5810099123071155</v>
      </c>
      <c r="Y1202" s="23">
        <v>642</v>
      </c>
      <c r="Z1202" s="23">
        <v>551</v>
      </c>
      <c r="AD1202" s="13"/>
      <c r="AE1202" s="13"/>
      <c r="AF1202" s="13"/>
      <c r="AR1202" s="35"/>
    </row>
    <row r="1203" spans="1:44">
      <c r="A1203" s="23">
        <v>1205</v>
      </c>
      <c r="B1203" s="23">
        <v>1205</v>
      </c>
      <c r="C1203" s="23" t="s">
        <v>1787</v>
      </c>
      <c r="D1203" s="23" t="s">
        <v>1124</v>
      </c>
      <c r="E1203" s="23" t="s">
        <v>1124</v>
      </c>
      <c r="F1203" s="23" t="s">
        <v>1788</v>
      </c>
      <c r="G1203" s="23" t="s">
        <v>1789</v>
      </c>
      <c r="H1203" s="23" t="s">
        <v>113</v>
      </c>
      <c r="I1203" s="13">
        <v>38000</v>
      </c>
      <c r="J1203" s="13">
        <v>38000</v>
      </c>
      <c r="K1203" s="13">
        <v>10000</v>
      </c>
      <c r="L1203" s="24">
        <v>5.3460000000000001</v>
      </c>
      <c r="M1203" s="37">
        <f t="shared" si="110"/>
        <v>6</v>
      </c>
      <c r="N1203" s="24">
        <v>9.0999999999999998E-2</v>
      </c>
      <c r="O1203" s="13">
        <v>3</v>
      </c>
      <c r="P1203" s="36">
        <f t="shared" si="111"/>
        <v>9.0999999999999998E-2</v>
      </c>
      <c r="Q1203" s="38">
        <f t="shared" si="112"/>
        <v>4.2</v>
      </c>
      <c r="R1203" s="37">
        <f t="shared" si="113"/>
        <v>4.2</v>
      </c>
      <c r="S1203" s="39">
        <f>IF(AND(I1203=38000,R1203&lt;=4.5,M1203&gt;8),'[1]Pricing Schedule'!$F$8+('[1]Pricing Schedule'!$F$9*M1203),
IF(AND(I1203=38000,R1203&lt;=4.5,M1203&lt;=8),'[1]Pricing Schedule'!$F$34+('[1]Pricing Schedule'!$F$36*M1203),
IF(AND(I1203=38000,R1203&gt;4.5,R1203&lt;=9,M1203&gt;8),'[1]Pricing Schedule'!$F$17+('[1]Pricing Schedule'!$F$18*M1203),
IF(AND(I1203=38000,R1203&gt;4.5,R1203&lt;=9,M1203&lt;=8),'[1]Pricing Schedule'!$F$34+('[1]Pricing Schedule'!$F$36*M1203),
IF(AND(I1203=38000,R1203&gt;9,R1203&lt;=12.8,M1203&gt;8),'[1]Pricing Schedule'!$F$26+('[1]Pricing Schedule'!$F$27*M1203),
IF(AND(I1203=38000,R1203&gt;9,R1203&lt;=12.8,M1203&lt;=8),'[1]Pricing Schedule'!$F$34+('[1]Pricing Schedule'!$F$36*M1203),
IF(AND(I1203=38000,R1203&gt;12.8,R1203&lt;=22.8),'[1]Pricing Schedule'!$F$34+('[1]Pricing Schedule'!$F$36*M1203),
IF(AND(I1203=38000,R1203&gt;22.8,R1203&lt;=30.2),'[1]Pricing Schedule'!$F$43+('[1]Pricing Schedule'!$F$45*M1203),
IF(AND(I1203=38000,R1203&gt;30.2,R1203&lt;=45.9),'[1]Pricing Schedule'!$F$52+('[1]Pricing Schedule'!$F$54*M1203),
IF(AND(I1203=38000,R1203&gt;45.9,R1203&lt;=123.4),'[1]Pricing Schedule'!$F$96+('[1]Pricing Schedule'!$F$97*M1203),
IF(AND(I1203=38000,R1203&gt;123.4,R1203&lt;=168.2,M1203&lt;=10),'[1]Pricing Schedule'!$F$103+('[1]Pricing Schedule'!$F$105*M1203),
IF(AND(I1203=38000,R1203&gt;123.4,R1203&lt;=168.2,M1203&gt;10),'[1]Pricing Schedule'!$F$111+('[1]Pricing Schedule'!$F$113*M1203),
IF(AND(I1203=38000,R1203&gt;157.4,R1203&lt;=336.4,M1203&lt;=10),('[1]Pricing Schedule'!$F$103+('[1]Pricing Schedule'!$F$105*M1203))*2,
IF(AND(I1203=38000,R1203&gt;157.4,R1203&lt;=336.4,M1203&gt;10),('[1]Pricing Schedule'!$F$111+('[1]Pricing Schedule'!$F$113*M1203))*2,
IF(AND(I1203=38000,R1203&gt;314.8,R1203&lt;=504.6,M1203&lt;=10),('[1]Pricing Schedule'!$F$103+('[1]Pricing Schedule'!$F$105*M1203))*3,
IF(AND(I1203=38000,R1203&gt;314.8,R1203&lt;=504.6,M1203&gt;10),('[1]Pricing Schedule'!$F$111+('[1]Pricing Schedule'!$F$113*M1203))*3,
IF(AND(I1203=38000,R1203&gt;472.2,R1203&lt;=672.8,M1203&lt;=10),('[1]Pricing Schedule'!$F$103+('[1]Pricing Schedule'!$F$105*M1203))*4,
IF(AND(I1203=38000,R1203&gt;472.2,R1203&lt;=672.8,M1203&gt;10),('[1]Pricing Schedule'!$F$111+('[1]Pricing Schedule'!$F$113*M1203))*4,
IF(AND(I1203=110000,R1203&lt;=12.8,M1203&gt;2),'[1]Pricing Schedule'!$F$62+('[1]Pricing Schedule'!$F$63*M1203),
IF(AND(I1203=110000,R1203&lt;=12.8,M1203&lt;=2),'[1]Pricing Schedule'!$F$96+('[1]Pricing Schedule'!$F$97*M1203),
IF(AND(I1203=110000,R1203&gt;12.8,R1203&lt;=22.8,M1203&gt;3),'[1]Pricing Schedule'!$F$71+('[1]Pricing Schedule'!$F$72*M1203),
IF(AND(I1203=110000,R1203&gt;12.8,R1203&lt;=22.8,M1203&lt;=3),'[1]Pricing Schedule'!$F$96+('[1]Pricing Schedule'!$F$97*M1203),
IF(AND(I1203=110000,R1203&gt;22.8,R1203&lt;=30.2),'[1]Pricing Schedule'!$F$80+('[1]Pricing Schedule'!$F$81*M1203),
IF(AND(I1203=110000,R1203&gt;30.2,R1203&lt;=45.9),'[1]Pricing Schedule'!$F$89+('[1]Pricing Schedule'!$F$90*M1203),
IF(AND(I1203=110000,R1203&gt;45.9,R1203&lt;=123.4),'[1]Pricing Schedule'!$F$96+('[1]Pricing Schedule'!$F$97*M1203),
IF(AND(I1203=110000,R1203&gt;123.4,R1203&lt;=168.2,M1203&lt;=10),'[1]Pricing Schedule'!$F$103+('[1]Pricing Schedule'!$F$105*M1203),
IF(AND(I1203=110000,R1203&gt;123.4,R1203&lt;=168.2,M1203&gt;10),'[1]Pricing Schedule'!$F$111+('[1]Pricing Schedule'!$F$113*M1203),
IF(AND(I1203=110000,R1203&gt;168.2,R1203&lt;=336.4,M1203&lt;=10),('[1]Pricing Schedule'!$F$103+('[1]Pricing Schedule'!$F$105*M1203))*2,
IF(AND(I1203=110000,R1203&gt;168.2,R1203&lt;=336.4,M1203&gt;10),('[1]Pricing Schedule'!$F$111+('[1]Pricing Schedule'!$F$113*M1203))*2,
IF(AND(I1203=110000,R1203&gt;336.4,R1203&lt;=504.6,M1203&lt;=10),('[1]Pricing Schedule'!$F$103+('[1]Pricing Schedule'!$F$105*M1203))*3,
IF(AND(I1203=110000,R1203&gt;336.4,R1203&lt;=504.6,M1203&gt;10),('[1]Pricing Schedule'!$F$111+('[1]Pricing Schedule'!$F$113*M1203))*3,
IF(AND(I1203=110000,R1203&gt;504.6,R1203&lt;=672.8,M1203&lt;=10),('[1]Pricing Schedule'!$F$103+('[1]Pricing Schedule'!$F$105*M1203))*4,
IF(AND(I1203=110000,R1203&gt;504.6,R1203&lt;=672.8,M1203&gt;10),('[1]Pricing Schedule'!$F$111+('[1]Pricing Schedule'!$F$113*M1203))*4,
IF(AND(I1203=110000,R1203&gt;672.8,R1203&lt;=841,M1203&lt;=10),('[1]Pricing Schedule'!$F$103+('[1]Pricing Schedule'!$F$105*M1203))*5,
IF(AND(I1203=110000,R1203&gt;672.8,R1203&lt;=841,M1203&gt;10),('[1]Pricing Schedule'!$F$111+('[1]Pricing Schedule'!$F$113*M1203))*5,
IF(AND(I1203=110000,R1203&gt;672.8,R1203&lt;=841,M1203&lt;=10),('[1]Pricing Schedule'!$F$103+('[1]Pricing Schedule'!$F$105*M1203))*5,
IF(AND(I1203=110000,R1203&gt;672.8,R1203&lt;=841,M1203&gt;10),('[1]Pricing Schedule'!$F$111+('[1]Pricing Schedule'!$F$113*M1203))*5,
IF(AND(I1203=110000,R1203&gt;1345.6,R1203&lt;=1513.8,M1203&lt;=10),('[1]Pricing Schedule'!$F$103+('[1]Pricing Schedule'!$F$105*M1203))*9,
IF(AND(I1203=110000,R1203&gt;1345.6,R1203&lt;=1513.8,M1203&gt;10),('[1]Pricing Schedule'!$F$111+('[1]Pricing Schedule'!$F$113*M1203))*9,
9999999999)))))))))))))))))))))))))))))))))))))))</f>
        <v>769410</v>
      </c>
      <c r="T1203" s="21">
        <f>IF(AND(I1203=38000,R1203&lt;=4.5,M1203&gt;8),'[1]Pricing Schedule'!$J$9,
IF(AND(I1203=38000,R1203&lt;=4.5,M1203&lt;=8),'[1]Pricing Schedule'!$J$36,
IF(AND(I1203=38000,R1203&gt;4.5,R1203&lt;=9,M1203&gt;8),'[1]Pricing Schedule'!$J$18,
IF(AND(I1203=38000,R1203&gt;4.5,R1203&lt;=9,M1203&lt;=8),'[1]Pricing Schedule'!$J$36,
IF(AND(I1203=38000,R1203&gt;9,R1203&lt;=12.8,M1203&gt;8),'[1]Pricing Schedule'!$J$27,
IF(AND(I1203=38000,R1203&gt;9,R1203&lt;=12.8,M1203&lt;=8),'[1]Pricing Schedule'!$J$36,
IF(AND(I1203=38000,R1203&gt;12.8,R1203&lt;=22.8),'[1]Pricing Schedule'!$J$36,
IF(AND(I1203=38000,R1203&gt;22.8,R1203&lt;=30.2),'[1]Pricing Schedule'!$J$45,
IF(AND(I1203=38000,R1203&gt;30.2,R1203&lt;=45.9),'[1]Pricing Schedule'!$J$54,
IF(AND(I1203=38000,R1203&gt;45.9,R1203&lt;=123.4),'[1]Pricing Schedule'!$J$97,
IF(AND(I1203=38000,R1203&gt;123.4,R1203&lt;=168.2,M1203&lt;=10),'[1]Pricing Schedule'!$J$105,
IF(AND(I1203=38000,R1203&gt;123.4,R1203&lt;=168.2,M1203&gt;10),'[1]Pricing Schedule'!$J$113,
IF(AND(I1203=38000,R1203&gt;168.2,R1203&lt;=336.4,M1203&lt;=10),('[1]Pricing Schedule'!$J$105),
IF(AND(I1203=38000,R1203&gt;168.2,R1203&lt;=336.4,M1203&gt;10),('[1]Pricing Schedule'!$J$113),
IF(AND(I1203=38000,R1203&gt;336.4,R1203&lt;=504.6,M1203&lt;=10),('[1]Pricing Schedule'!$J$105),
IF(AND(I1203=38000,R1203&gt;336.4,R1203&lt;=504.6,M1203&gt;10),('[1]Pricing Schedule'!$J$113),
IF(AND(I1203=38000,R1203&gt;504.6,R1203&lt;=672.8,M1203&lt;=10),('[1]Pricing Schedule'!$J$105),
IF(AND(I1203=38000,R1203&gt;504.6,R1203&lt;=672.8,M1203&gt;10),('[1]Pricing Schedule'!$J$113),
IF(AND(I1203=110000,R1203&lt;=12.8,M1203&gt;2),'[1]Pricing Schedule'!$J$63,
IF(AND(I1203=110000,R1203&lt;=12.8,M1203&lt;=2),'[1]Pricing Schedule'!$J$97,
IF(AND(I1203=110000,R1203&gt;12.8,R1203&lt;=22.8,M1203&gt;3),'[1]Pricing Schedule'!$J$72,
IF(AND(I1203=110000,R1203&gt;12.8,R1203&lt;=22.8,M1203&lt;=3),'[1]Pricing Schedule'!$J$97,
IF(AND(I1203=110000,R1203&gt;22.8,R1203&lt;=30.2),'[1]Pricing Schedule'!$J$81,
IF(AND(I1203=110000,R1203&gt;30.2,R1203&lt;=45.9),'[1]Pricing Schedule'!$J$90,
IF(AND(I1203=110000,R1203&gt;45.9,R1203&lt;=123.4),'[1]Pricing Schedule'!$J$97,
IF(AND(I1203=110000,R1203&gt;123.4,R1203&lt;=168.2,M1203&lt;=10),'[1]Pricing Schedule'!$J$105,
IF(AND(I1203=110000,R1203&gt;123.4,R1203&lt;=168.2,M1203&gt;10),'[1]Pricing Schedule'!$J$113,
IF(AND(I1203=110000,R1203&gt;168.2,R1203&lt;=336.2,M1203&lt;=10),('[1]Pricing Schedule'!$J$105),
IF(AND(I1203=110000,R1203&gt;168.2,R1203&lt;=336.2,M1203&gt;10),('[1]Pricing Schedule'!$J$113),
IF(AND(I1203=110000,R1203&gt;336.4,R1203&lt;=504.6,M1203&lt;=10),('[1]Pricing Schedule'!$J$105),
IF(AND(I1203=110000,R1203&gt;336.4,R1203&lt;=504.6,M1203&gt;10),('[1]Pricing Schedule'!$J$113),
IF(AND(I1203=110000,R1203&gt;504.6,R1203&lt;=672.8,M1203&lt;=10),('[1]Pricing Schedule'!$J$105),
IF(AND(I1203=110000,R1203&gt;504.6,R1203&lt;=672.8,M1203&gt;10),('[1]Pricing Schedule'!$J$113),
IF(AND(I1203=110000,R1203&gt;672.8,R1203&lt;=841,M1203&lt;=10),('[1]Pricing Schedule'!$J$105),
IF(AND(I1203=110000,R1203&gt;672.8,R1203&lt;=841,M1203&gt;10),('[1]Pricing Schedule'!$J$113),
IF(AND(I1203=110000,R1203&gt;1682,R1203&lt;=1850.2,M1203&lt;=10),('[1]Pricing Schedule'!$J$105),
IF(AND(I1203=110000,R1203&gt;1682,R1203&lt;=1850.2,M1203&gt;10),('[1]Pricing Schedule'!$J$113),
IF(AND(I1203=110000,R1203&gt;2018.4,R1203&lt;=2186.6,M1203&lt;=10),('[1]Pricing Schedule'!$J$105),
IF(AND(I1203=110000,R1203&gt;2018.4,R1203&lt;=2186.6,M1203&gt;10),('[1]Pricing Schedule'!$J$113),999999999)))))))))))))))))))))))))))))))))))))))</f>
        <v>4</v>
      </c>
      <c r="U1203" s="40">
        <f t="shared" si="114"/>
        <v>183192.85714285713</v>
      </c>
      <c r="V1203" s="41">
        <f t="shared" si="115"/>
        <v>5.4587281163488903</v>
      </c>
      <c r="Y1203" s="23">
        <v>118</v>
      </c>
      <c r="Z1203" s="23">
        <v>652</v>
      </c>
      <c r="AD1203" s="13"/>
      <c r="AE1203" s="13"/>
      <c r="AF1203" s="13"/>
      <c r="AR1203" s="35"/>
    </row>
    <row r="1204" spans="1:44">
      <c r="A1204" s="23">
        <v>1206</v>
      </c>
      <c r="B1204" s="23">
        <v>1206</v>
      </c>
      <c r="C1204" s="23" t="s">
        <v>1790</v>
      </c>
      <c r="D1204" s="23" t="s">
        <v>131</v>
      </c>
      <c r="E1204" s="23" t="s">
        <v>131</v>
      </c>
      <c r="F1204" s="23" t="s">
        <v>1717</v>
      </c>
      <c r="G1204" s="23" t="s">
        <v>1718</v>
      </c>
      <c r="H1204" s="23" t="s">
        <v>113</v>
      </c>
      <c r="I1204" s="13">
        <v>38000</v>
      </c>
      <c r="J1204" s="13">
        <v>38000</v>
      </c>
      <c r="K1204" s="13">
        <v>10000</v>
      </c>
      <c r="L1204" s="24">
        <v>12.035</v>
      </c>
      <c r="M1204" s="37">
        <f t="shared" si="110"/>
        <v>13</v>
      </c>
      <c r="N1204" s="24">
        <v>0.113</v>
      </c>
      <c r="O1204" s="13">
        <v>3</v>
      </c>
      <c r="P1204" s="36">
        <f t="shared" si="111"/>
        <v>0.113</v>
      </c>
      <c r="Q1204" s="38">
        <f t="shared" si="112"/>
        <v>4.2</v>
      </c>
      <c r="R1204" s="37">
        <f t="shared" si="113"/>
        <v>4.2</v>
      </c>
      <c r="S1204" s="39">
        <f>IF(AND(I1204=38000,R1204&lt;=4.5,M1204&gt;8),'[1]Pricing Schedule'!$F$8+('[1]Pricing Schedule'!$F$9*M1204),
IF(AND(I1204=38000,R1204&lt;=4.5,M1204&lt;=8),'[1]Pricing Schedule'!$F$34+('[1]Pricing Schedule'!$F$36*M1204),
IF(AND(I1204=38000,R1204&gt;4.5,R1204&lt;=9,M1204&gt;8),'[1]Pricing Schedule'!$F$17+('[1]Pricing Schedule'!$F$18*M1204),
IF(AND(I1204=38000,R1204&gt;4.5,R1204&lt;=9,M1204&lt;=8),'[1]Pricing Schedule'!$F$34+('[1]Pricing Schedule'!$F$36*M1204),
IF(AND(I1204=38000,R1204&gt;9,R1204&lt;=12.8,M1204&gt;8),'[1]Pricing Schedule'!$F$26+('[1]Pricing Schedule'!$F$27*M1204),
IF(AND(I1204=38000,R1204&gt;9,R1204&lt;=12.8,M1204&lt;=8),'[1]Pricing Schedule'!$F$34+('[1]Pricing Schedule'!$F$36*M1204),
IF(AND(I1204=38000,R1204&gt;12.8,R1204&lt;=22.8),'[1]Pricing Schedule'!$F$34+('[1]Pricing Schedule'!$F$36*M1204),
IF(AND(I1204=38000,R1204&gt;22.8,R1204&lt;=30.2),'[1]Pricing Schedule'!$F$43+('[1]Pricing Schedule'!$F$45*M1204),
IF(AND(I1204=38000,R1204&gt;30.2,R1204&lt;=45.9),'[1]Pricing Schedule'!$F$52+('[1]Pricing Schedule'!$F$54*M1204),
IF(AND(I1204=38000,R1204&gt;45.9,R1204&lt;=123.4),'[1]Pricing Schedule'!$F$96+('[1]Pricing Schedule'!$F$97*M1204),
IF(AND(I1204=38000,R1204&gt;123.4,R1204&lt;=168.2,M1204&lt;=10),'[1]Pricing Schedule'!$F$103+('[1]Pricing Schedule'!$F$105*M1204),
IF(AND(I1204=38000,R1204&gt;123.4,R1204&lt;=168.2,M1204&gt;10),'[1]Pricing Schedule'!$F$111+('[1]Pricing Schedule'!$F$113*M1204),
IF(AND(I1204=38000,R1204&gt;157.4,R1204&lt;=336.4,M1204&lt;=10),('[1]Pricing Schedule'!$F$103+('[1]Pricing Schedule'!$F$105*M1204))*2,
IF(AND(I1204=38000,R1204&gt;157.4,R1204&lt;=336.4,M1204&gt;10),('[1]Pricing Schedule'!$F$111+('[1]Pricing Schedule'!$F$113*M1204))*2,
IF(AND(I1204=38000,R1204&gt;314.8,R1204&lt;=504.6,M1204&lt;=10),('[1]Pricing Schedule'!$F$103+('[1]Pricing Schedule'!$F$105*M1204))*3,
IF(AND(I1204=38000,R1204&gt;314.8,R1204&lt;=504.6,M1204&gt;10),('[1]Pricing Schedule'!$F$111+('[1]Pricing Schedule'!$F$113*M1204))*3,
IF(AND(I1204=38000,R1204&gt;472.2,R1204&lt;=672.8,M1204&lt;=10),('[1]Pricing Schedule'!$F$103+('[1]Pricing Schedule'!$F$105*M1204))*4,
IF(AND(I1204=38000,R1204&gt;472.2,R1204&lt;=672.8,M1204&gt;10),('[1]Pricing Schedule'!$F$111+('[1]Pricing Schedule'!$F$113*M1204))*4,
IF(AND(I1204=110000,R1204&lt;=12.8,M1204&gt;2),'[1]Pricing Schedule'!$F$62+('[1]Pricing Schedule'!$F$63*M1204),
IF(AND(I1204=110000,R1204&lt;=12.8,M1204&lt;=2),'[1]Pricing Schedule'!$F$96+('[1]Pricing Schedule'!$F$97*M1204),
IF(AND(I1204=110000,R1204&gt;12.8,R1204&lt;=22.8,M1204&gt;3),'[1]Pricing Schedule'!$F$71+('[1]Pricing Schedule'!$F$72*M1204),
IF(AND(I1204=110000,R1204&gt;12.8,R1204&lt;=22.8,M1204&lt;=3),'[1]Pricing Schedule'!$F$96+('[1]Pricing Schedule'!$F$97*M1204),
IF(AND(I1204=110000,R1204&gt;22.8,R1204&lt;=30.2),'[1]Pricing Schedule'!$F$80+('[1]Pricing Schedule'!$F$81*M1204),
IF(AND(I1204=110000,R1204&gt;30.2,R1204&lt;=45.9),'[1]Pricing Schedule'!$F$89+('[1]Pricing Schedule'!$F$90*M1204),
IF(AND(I1204=110000,R1204&gt;45.9,R1204&lt;=123.4),'[1]Pricing Schedule'!$F$96+('[1]Pricing Schedule'!$F$97*M1204),
IF(AND(I1204=110000,R1204&gt;123.4,R1204&lt;=168.2,M1204&lt;=10),'[1]Pricing Schedule'!$F$103+('[1]Pricing Schedule'!$F$105*M1204),
IF(AND(I1204=110000,R1204&gt;123.4,R1204&lt;=168.2,M1204&gt;10),'[1]Pricing Schedule'!$F$111+('[1]Pricing Schedule'!$F$113*M1204),
IF(AND(I1204=110000,R1204&gt;168.2,R1204&lt;=336.4,M1204&lt;=10),('[1]Pricing Schedule'!$F$103+('[1]Pricing Schedule'!$F$105*M1204))*2,
IF(AND(I1204=110000,R1204&gt;168.2,R1204&lt;=336.4,M1204&gt;10),('[1]Pricing Schedule'!$F$111+('[1]Pricing Schedule'!$F$113*M1204))*2,
IF(AND(I1204=110000,R1204&gt;336.4,R1204&lt;=504.6,M1204&lt;=10),('[1]Pricing Schedule'!$F$103+('[1]Pricing Schedule'!$F$105*M1204))*3,
IF(AND(I1204=110000,R1204&gt;336.4,R1204&lt;=504.6,M1204&gt;10),('[1]Pricing Schedule'!$F$111+('[1]Pricing Schedule'!$F$113*M1204))*3,
IF(AND(I1204=110000,R1204&gt;504.6,R1204&lt;=672.8,M1204&lt;=10),('[1]Pricing Schedule'!$F$103+('[1]Pricing Schedule'!$F$105*M1204))*4,
IF(AND(I1204=110000,R1204&gt;504.6,R1204&lt;=672.8,M1204&gt;10),('[1]Pricing Schedule'!$F$111+('[1]Pricing Schedule'!$F$113*M1204))*4,
IF(AND(I1204=110000,R1204&gt;672.8,R1204&lt;=841,M1204&lt;=10),('[1]Pricing Schedule'!$F$103+('[1]Pricing Schedule'!$F$105*M1204))*5,
IF(AND(I1204=110000,R1204&gt;672.8,R1204&lt;=841,M1204&gt;10),('[1]Pricing Schedule'!$F$111+('[1]Pricing Schedule'!$F$113*M1204))*5,
IF(AND(I1204=110000,R1204&gt;672.8,R1204&lt;=841,M1204&lt;=10),('[1]Pricing Schedule'!$F$103+('[1]Pricing Schedule'!$F$105*M1204))*5,
IF(AND(I1204=110000,R1204&gt;672.8,R1204&lt;=841,M1204&gt;10),('[1]Pricing Schedule'!$F$111+('[1]Pricing Schedule'!$F$113*M1204))*5,
IF(AND(I1204=110000,R1204&gt;1345.6,R1204&lt;=1513.8,M1204&lt;=10),('[1]Pricing Schedule'!$F$103+('[1]Pricing Schedule'!$F$105*M1204))*9,
IF(AND(I1204=110000,R1204&gt;1345.6,R1204&lt;=1513.8,M1204&gt;10),('[1]Pricing Schedule'!$F$111+('[1]Pricing Schedule'!$F$113*M1204))*9,
9999999999)))))))))))))))))))))))))))))))))))))))</f>
        <v>1545240</v>
      </c>
      <c r="T1204" s="21">
        <f>IF(AND(I1204=38000,R1204&lt;=4.5,M1204&gt;8),'[1]Pricing Schedule'!$J$9,
IF(AND(I1204=38000,R1204&lt;=4.5,M1204&lt;=8),'[1]Pricing Schedule'!$J$36,
IF(AND(I1204=38000,R1204&gt;4.5,R1204&lt;=9,M1204&gt;8),'[1]Pricing Schedule'!$J$18,
IF(AND(I1204=38000,R1204&gt;4.5,R1204&lt;=9,M1204&lt;=8),'[1]Pricing Schedule'!$J$36,
IF(AND(I1204=38000,R1204&gt;9,R1204&lt;=12.8,M1204&gt;8),'[1]Pricing Schedule'!$J$27,
IF(AND(I1204=38000,R1204&gt;9,R1204&lt;=12.8,M1204&lt;=8),'[1]Pricing Schedule'!$J$36,
IF(AND(I1204=38000,R1204&gt;12.8,R1204&lt;=22.8),'[1]Pricing Schedule'!$J$36,
IF(AND(I1204=38000,R1204&gt;22.8,R1204&lt;=30.2),'[1]Pricing Schedule'!$J$45,
IF(AND(I1204=38000,R1204&gt;30.2,R1204&lt;=45.9),'[1]Pricing Schedule'!$J$54,
IF(AND(I1204=38000,R1204&gt;45.9,R1204&lt;=123.4),'[1]Pricing Schedule'!$J$97,
IF(AND(I1204=38000,R1204&gt;123.4,R1204&lt;=168.2,M1204&lt;=10),'[1]Pricing Schedule'!$J$105,
IF(AND(I1204=38000,R1204&gt;123.4,R1204&lt;=168.2,M1204&gt;10),'[1]Pricing Schedule'!$J$113,
IF(AND(I1204=38000,R1204&gt;168.2,R1204&lt;=336.4,M1204&lt;=10),('[1]Pricing Schedule'!$J$105),
IF(AND(I1204=38000,R1204&gt;168.2,R1204&lt;=336.4,M1204&gt;10),('[1]Pricing Schedule'!$J$113),
IF(AND(I1204=38000,R1204&gt;336.4,R1204&lt;=504.6,M1204&lt;=10),('[1]Pricing Schedule'!$J$105),
IF(AND(I1204=38000,R1204&gt;336.4,R1204&lt;=504.6,M1204&gt;10),('[1]Pricing Schedule'!$J$113),
IF(AND(I1204=38000,R1204&gt;504.6,R1204&lt;=672.8,M1204&lt;=10),('[1]Pricing Schedule'!$J$105),
IF(AND(I1204=38000,R1204&gt;504.6,R1204&lt;=672.8,M1204&gt;10),('[1]Pricing Schedule'!$J$113),
IF(AND(I1204=110000,R1204&lt;=12.8,M1204&gt;2),'[1]Pricing Schedule'!$J$63,
IF(AND(I1204=110000,R1204&lt;=12.8,M1204&lt;=2),'[1]Pricing Schedule'!$J$97,
IF(AND(I1204=110000,R1204&gt;12.8,R1204&lt;=22.8,M1204&gt;3),'[1]Pricing Schedule'!$J$72,
IF(AND(I1204=110000,R1204&gt;12.8,R1204&lt;=22.8,M1204&lt;=3),'[1]Pricing Schedule'!$J$97,
IF(AND(I1204=110000,R1204&gt;22.8,R1204&lt;=30.2),'[1]Pricing Schedule'!$J$81,
IF(AND(I1204=110000,R1204&gt;30.2,R1204&lt;=45.9),'[1]Pricing Schedule'!$J$90,
IF(AND(I1204=110000,R1204&gt;45.9,R1204&lt;=123.4),'[1]Pricing Schedule'!$J$97,
IF(AND(I1204=110000,R1204&gt;123.4,R1204&lt;=168.2,M1204&lt;=10),'[1]Pricing Schedule'!$J$105,
IF(AND(I1204=110000,R1204&gt;123.4,R1204&lt;=168.2,M1204&gt;10),'[1]Pricing Schedule'!$J$113,
IF(AND(I1204=110000,R1204&gt;168.2,R1204&lt;=336.2,M1204&lt;=10),('[1]Pricing Schedule'!$J$105),
IF(AND(I1204=110000,R1204&gt;168.2,R1204&lt;=336.2,M1204&gt;10),('[1]Pricing Schedule'!$J$113),
IF(AND(I1204=110000,R1204&gt;336.4,R1204&lt;=504.6,M1204&lt;=10),('[1]Pricing Schedule'!$J$105),
IF(AND(I1204=110000,R1204&gt;336.4,R1204&lt;=504.6,M1204&gt;10),('[1]Pricing Schedule'!$J$113),
IF(AND(I1204=110000,R1204&gt;504.6,R1204&lt;=672.8,M1204&lt;=10),('[1]Pricing Schedule'!$J$105),
IF(AND(I1204=110000,R1204&gt;504.6,R1204&lt;=672.8,M1204&gt;10),('[1]Pricing Schedule'!$J$113),
IF(AND(I1204=110000,R1204&gt;672.8,R1204&lt;=841,M1204&lt;=10),('[1]Pricing Schedule'!$J$105),
IF(AND(I1204=110000,R1204&gt;672.8,R1204&lt;=841,M1204&gt;10),('[1]Pricing Schedule'!$J$113),
IF(AND(I1204=110000,R1204&gt;1682,R1204&lt;=1850.2,M1204&lt;=10),('[1]Pricing Schedule'!$J$105),
IF(AND(I1204=110000,R1204&gt;1682,R1204&lt;=1850.2,M1204&gt;10),('[1]Pricing Schedule'!$J$113),
IF(AND(I1204=110000,R1204&gt;2018.4,R1204&lt;=2186.6,M1204&lt;=10),('[1]Pricing Schedule'!$J$105),
IF(AND(I1204=110000,R1204&gt;2018.4,R1204&lt;=2186.6,M1204&gt;10),('[1]Pricing Schedule'!$J$113),999999999)))))))))))))))))))))))))))))))))))))))</f>
        <v>1</v>
      </c>
      <c r="U1204" s="40">
        <f t="shared" si="114"/>
        <v>367914.28571428568</v>
      </c>
      <c r="V1204" s="41">
        <f t="shared" si="115"/>
        <v>2.7180243845616214</v>
      </c>
      <c r="Y1204" s="23">
        <v>175</v>
      </c>
      <c r="Z1204" s="23">
        <v>141</v>
      </c>
      <c r="AD1204" s="13"/>
      <c r="AE1204" s="13"/>
      <c r="AF1204" s="13"/>
      <c r="AR1204" s="35"/>
    </row>
    <row r="1205" spans="1:44">
      <c r="A1205" s="23">
        <v>1207</v>
      </c>
      <c r="B1205" s="23">
        <v>1207</v>
      </c>
      <c r="C1205" s="23" t="s">
        <v>1791</v>
      </c>
      <c r="D1205" s="23" t="s">
        <v>131</v>
      </c>
      <c r="E1205" s="23" t="s">
        <v>131</v>
      </c>
      <c r="F1205" s="23" t="s">
        <v>1717</v>
      </c>
      <c r="G1205" s="23" t="s">
        <v>1718</v>
      </c>
      <c r="H1205" s="23" t="s">
        <v>113</v>
      </c>
      <c r="I1205" s="13">
        <v>38000</v>
      </c>
      <c r="J1205" s="13">
        <v>38000</v>
      </c>
      <c r="K1205" s="13">
        <v>10000</v>
      </c>
      <c r="L1205" s="24">
        <v>5.2350000000000003</v>
      </c>
      <c r="M1205" s="37">
        <f t="shared" si="110"/>
        <v>6</v>
      </c>
      <c r="N1205" s="24">
        <v>0.36599999999999999</v>
      </c>
      <c r="O1205" s="13">
        <v>3</v>
      </c>
      <c r="P1205" s="36">
        <f t="shared" si="111"/>
        <v>0.36599999999999999</v>
      </c>
      <c r="Q1205" s="38">
        <f t="shared" si="112"/>
        <v>4.2</v>
      </c>
      <c r="R1205" s="37">
        <f t="shared" si="113"/>
        <v>4.2</v>
      </c>
      <c r="S1205" s="39">
        <f>IF(AND(I1205=38000,R1205&lt;=4.5,M1205&gt;8),'[1]Pricing Schedule'!$F$8+('[1]Pricing Schedule'!$F$9*M1205),
IF(AND(I1205=38000,R1205&lt;=4.5,M1205&lt;=8),'[1]Pricing Schedule'!$F$34+('[1]Pricing Schedule'!$F$36*M1205),
IF(AND(I1205=38000,R1205&gt;4.5,R1205&lt;=9,M1205&gt;8),'[1]Pricing Schedule'!$F$17+('[1]Pricing Schedule'!$F$18*M1205),
IF(AND(I1205=38000,R1205&gt;4.5,R1205&lt;=9,M1205&lt;=8),'[1]Pricing Schedule'!$F$34+('[1]Pricing Schedule'!$F$36*M1205),
IF(AND(I1205=38000,R1205&gt;9,R1205&lt;=12.8,M1205&gt;8),'[1]Pricing Schedule'!$F$26+('[1]Pricing Schedule'!$F$27*M1205),
IF(AND(I1205=38000,R1205&gt;9,R1205&lt;=12.8,M1205&lt;=8),'[1]Pricing Schedule'!$F$34+('[1]Pricing Schedule'!$F$36*M1205),
IF(AND(I1205=38000,R1205&gt;12.8,R1205&lt;=22.8),'[1]Pricing Schedule'!$F$34+('[1]Pricing Schedule'!$F$36*M1205),
IF(AND(I1205=38000,R1205&gt;22.8,R1205&lt;=30.2),'[1]Pricing Schedule'!$F$43+('[1]Pricing Schedule'!$F$45*M1205),
IF(AND(I1205=38000,R1205&gt;30.2,R1205&lt;=45.9),'[1]Pricing Schedule'!$F$52+('[1]Pricing Schedule'!$F$54*M1205),
IF(AND(I1205=38000,R1205&gt;45.9,R1205&lt;=123.4),'[1]Pricing Schedule'!$F$96+('[1]Pricing Schedule'!$F$97*M1205),
IF(AND(I1205=38000,R1205&gt;123.4,R1205&lt;=168.2,M1205&lt;=10),'[1]Pricing Schedule'!$F$103+('[1]Pricing Schedule'!$F$105*M1205),
IF(AND(I1205=38000,R1205&gt;123.4,R1205&lt;=168.2,M1205&gt;10),'[1]Pricing Schedule'!$F$111+('[1]Pricing Schedule'!$F$113*M1205),
IF(AND(I1205=38000,R1205&gt;157.4,R1205&lt;=336.4,M1205&lt;=10),('[1]Pricing Schedule'!$F$103+('[1]Pricing Schedule'!$F$105*M1205))*2,
IF(AND(I1205=38000,R1205&gt;157.4,R1205&lt;=336.4,M1205&gt;10),('[1]Pricing Schedule'!$F$111+('[1]Pricing Schedule'!$F$113*M1205))*2,
IF(AND(I1205=38000,R1205&gt;314.8,R1205&lt;=504.6,M1205&lt;=10),('[1]Pricing Schedule'!$F$103+('[1]Pricing Schedule'!$F$105*M1205))*3,
IF(AND(I1205=38000,R1205&gt;314.8,R1205&lt;=504.6,M1205&gt;10),('[1]Pricing Schedule'!$F$111+('[1]Pricing Schedule'!$F$113*M1205))*3,
IF(AND(I1205=38000,R1205&gt;472.2,R1205&lt;=672.8,M1205&lt;=10),('[1]Pricing Schedule'!$F$103+('[1]Pricing Schedule'!$F$105*M1205))*4,
IF(AND(I1205=38000,R1205&gt;472.2,R1205&lt;=672.8,M1205&gt;10),('[1]Pricing Schedule'!$F$111+('[1]Pricing Schedule'!$F$113*M1205))*4,
IF(AND(I1205=110000,R1205&lt;=12.8,M1205&gt;2),'[1]Pricing Schedule'!$F$62+('[1]Pricing Schedule'!$F$63*M1205),
IF(AND(I1205=110000,R1205&lt;=12.8,M1205&lt;=2),'[1]Pricing Schedule'!$F$96+('[1]Pricing Schedule'!$F$97*M1205),
IF(AND(I1205=110000,R1205&gt;12.8,R1205&lt;=22.8,M1205&gt;3),'[1]Pricing Schedule'!$F$71+('[1]Pricing Schedule'!$F$72*M1205),
IF(AND(I1205=110000,R1205&gt;12.8,R1205&lt;=22.8,M1205&lt;=3),'[1]Pricing Schedule'!$F$96+('[1]Pricing Schedule'!$F$97*M1205),
IF(AND(I1205=110000,R1205&gt;22.8,R1205&lt;=30.2),'[1]Pricing Schedule'!$F$80+('[1]Pricing Schedule'!$F$81*M1205),
IF(AND(I1205=110000,R1205&gt;30.2,R1205&lt;=45.9),'[1]Pricing Schedule'!$F$89+('[1]Pricing Schedule'!$F$90*M1205),
IF(AND(I1205=110000,R1205&gt;45.9,R1205&lt;=123.4),'[1]Pricing Schedule'!$F$96+('[1]Pricing Schedule'!$F$97*M1205),
IF(AND(I1205=110000,R1205&gt;123.4,R1205&lt;=168.2,M1205&lt;=10),'[1]Pricing Schedule'!$F$103+('[1]Pricing Schedule'!$F$105*M1205),
IF(AND(I1205=110000,R1205&gt;123.4,R1205&lt;=168.2,M1205&gt;10),'[1]Pricing Schedule'!$F$111+('[1]Pricing Schedule'!$F$113*M1205),
IF(AND(I1205=110000,R1205&gt;168.2,R1205&lt;=336.4,M1205&lt;=10),('[1]Pricing Schedule'!$F$103+('[1]Pricing Schedule'!$F$105*M1205))*2,
IF(AND(I1205=110000,R1205&gt;168.2,R1205&lt;=336.4,M1205&gt;10),('[1]Pricing Schedule'!$F$111+('[1]Pricing Schedule'!$F$113*M1205))*2,
IF(AND(I1205=110000,R1205&gt;336.4,R1205&lt;=504.6,M1205&lt;=10),('[1]Pricing Schedule'!$F$103+('[1]Pricing Schedule'!$F$105*M1205))*3,
IF(AND(I1205=110000,R1205&gt;336.4,R1205&lt;=504.6,M1205&gt;10),('[1]Pricing Schedule'!$F$111+('[1]Pricing Schedule'!$F$113*M1205))*3,
IF(AND(I1205=110000,R1205&gt;504.6,R1205&lt;=672.8,M1205&lt;=10),('[1]Pricing Schedule'!$F$103+('[1]Pricing Schedule'!$F$105*M1205))*4,
IF(AND(I1205=110000,R1205&gt;504.6,R1205&lt;=672.8,M1205&gt;10),('[1]Pricing Schedule'!$F$111+('[1]Pricing Schedule'!$F$113*M1205))*4,
IF(AND(I1205=110000,R1205&gt;672.8,R1205&lt;=841,M1205&lt;=10),('[1]Pricing Schedule'!$F$103+('[1]Pricing Schedule'!$F$105*M1205))*5,
IF(AND(I1205=110000,R1205&gt;672.8,R1205&lt;=841,M1205&gt;10),('[1]Pricing Schedule'!$F$111+('[1]Pricing Schedule'!$F$113*M1205))*5,
IF(AND(I1205=110000,R1205&gt;672.8,R1205&lt;=841,M1205&lt;=10),('[1]Pricing Schedule'!$F$103+('[1]Pricing Schedule'!$F$105*M1205))*5,
IF(AND(I1205=110000,R1205&gt;672.8,R1205&lt;=841,M1205&gt;10),('[1]Pricing Schedule'!$F$111+('[1]Pricing Schedule'!$F$113*M1205))*5,
IF(AND(I1205=110000,R1205&gt;1345.6,R1205&lt;=1513.8,M1205&lt;=10),('[1]Pricing Schedule'!$F$103+('[1]Pricing Schedule'!$F$105*M1205))*9,
IF(AND(I1205=110000,R1205&gt;1345.6,R1205&lt;=1513.8,M1205&gt;10),('[1]Pricing Schedule'!$F$111+('[1]Pricing Schedule'!$F$113*M1205))*9,
9999999999)))))))))))))))))))))))))))))))))))))))</f>
        <v>769410</v>
      </c>
      <c r="T1205" s="21">
        <f>IF(AND(I1205=38000,R1205&lt;=4.5,M1205&gt;8),'[1]Pricing Schedule'!$J$9,
IF(AND(I1205=38000,R1205&lt;=4.5,M1205&lt;=8),'[1]Pricing Schedule'!$J$36,
IF(AND(I1205=38000,R1205&gt;4.5,R1205&lt;=9,M1205&gt;8),'[1]Pricing Schedule'!$J$18,
IF(AND(I1205=38000,R1205&gt;4.5,R1205&lt;=9,M1205&lt;=8),'[1]Pricing Schedule'!$J$36,
IF(AND(I1205=38000,R1205&gt;9,R1205&lt;=12.8,M1205&gt;8),'[1]Pricing Schedule'!$J$27,
IF(AND(I1205=38000,R1205&gt;9,R1205&lt;=12.8,M1205&lt;=8),'[1]Pricing Schedule'!$J$36,
IF(AND(I1205=38000,R1205&gt;12.8,R1205&lt;=22.8),'[1]Pricing Schedule'!$J$36,
IF(AND(I1205=38000,R1205&gt;22.8,R1205&lt;=30.2),'[1]Pricing Schedule'!$J$45,
IF(AND(I1205=38000,R1205&gt;30.2,R1205&lt;=45.9),'[1]Pricing Schedule'!$J$54,
IF(AND(I1205=38000,R1205&gt;45.9,R1205&lt;=123.4),'[1]Pricing Schedule'!$J$97,
IF(AND(I1205=38000,R1205&gt;123.4,R1205&lt;=168.2,M1205&lt;=10),'[1]Pricing Schedule'!$J$105,
IF(AND(I1205=38000,R1205&gt;123.4,R1205&lt;=168.2,M1205&gt;10),'[1]Pricing Schedule'!$J$113,
IF(AND(I1205=38000,R1205&gt;168.2,R1205&lt;=336.4,M1205&lt;=10),('[1]Pricing Schedule'!$J$105),
IF(AND(I1205=38000,R1205&gt;168.2,R1205&lt;=336.4,M1205&gt;10),('[1]Pricing Schedule'!$J$113),
IF(AND(I1205=38000,R1205&gt;336.4,R1205&lt;=504.6,M1205&lt;=10),('[1]Pricing Schedule'!$J$105),
IF(AND(I1205=38000,R1205&gt;336.4,R1205&lt;=504.6,M1205&gt;10),('[1]Pricing Schedule'!$J$113),
IF(AND(I1205=38000,R1205&gt;504.6,R1205&lt;=672.8,M1205&lt;=10),('[1]Pricing Schedule'!$J$105),
IF(AND(I1205=38000,R1205&gt;504.6,R1205&lt;=672.8,M1205&gt;10),('[1]Pricing Schedule'!$J$113),
IF(AND(I1205=110000,R1205&lt;=12.8,M1205&gt;2),'[1]Pricing Schedule'!$J$63,
IF(AND(I1205=110000,R1205&lt;=12.8,M1205&lt;=2),'[1]Pricing Schedule'!$J$97,
IF(AND(I1205=110000,R1205&gt;12.8,R1205&lt;=22.8,M1205&gt;3),'[1]Pricing Schedule'!$J$72,
IF(AND(I1205=110000,R1205&gt;12.8,R1205&lt;=22.8,M1205&lt;=3),'[1]Pricing Schedule'!$J$97,
IF(AND(I1205=110000,R1205&gt;22.8,R1205&lt;=30.2),'[1]Pricing Schedule'!$J$81,
IF(AND(I1205=110000,R1205&gt;30.2,R1205&lt;=45.9),'[1]Pricing Schedule'!$J$90,
IF(AND(I1205=110000,R1205&gt;45.9,R1205&lt;=123.4),'[1]Pricing Schedule'!$J$97,
IF(AND(I1205=110000,R1205&gt;123.4,R1205&lt;=168.2,M1205&lt;=10),'[1]Pricing Schedule'!$J$105,
IF(AND(I1205=110000,R1205&gt;123.4,R1205&lt;=168.2,M1205&gt;10),'[1]Pricing Schedule'!$J$113,
IF(AND(I1205=110000,R1205&gt;168.2,R1205&lt;=336.2,M1205&lt;=10),('[1]Pricing Schedule'!$J$105),
IF(AND(I1205=110000,R1205&gt;168.2,R1205&lt;=336.2,M1205&gt;10),('[1]Pricing Schedule'!$J$113),
IF(AND(I1205=110000,R1205&gt;336.4,R1205&lt;=504.6,M1205&lt;=10),('[1]Pricing Schedule'!$J$105),
IF(AND(I1205=110000,R1205&gt;336.4,R1205&lt;=504.6,M1205&gt;10),('[1]Pricing Schedule'!$J$113),
IF(AND(I1205=110000,R1205&gt;504.6,R1205&lt;=672.8,M1205&lt;=10),('[1]Pricing Schedule'!$J$105),
IF(AND(I1205=110000,R1205&gt;504.6,R1205&lt;=672.8,M1205&gt;10),('[1]Pricing Schedule'!$J$113),
IF(AND(I1205=110000,R1205&gt;672.8,R1205&lt;=841,M1205&lt;=10),('[1]Pricing Schedule'!$J$105),
IF(AND(I1205=110000,R1205&gt;672.8,R1205&lt;=841,M1205&gt;10),('[1]Pricing Schedule'!$J$113),
IF(AND(I1205=110000,R1205&gt;1682,R1205&lt;=1850.2,M1205&lt;=10),('[1]Pricing Schedule'!$J$105),
IF(AND(I1205=110000,R1205&gt;1682,R1205&lt;=1850.2,M1205&gt;10),('[1]Pricing Schedule'!$J$113),
IF(AND(I1205=110000,R1205&gt;2018.4,R1205&lt;=2186.6,M1205&lt;=10),('[1]Pricing Schedule'!$J$105),
IF(AND(I1205=110000,R1205&gt;2018.4,R1205&lt;=2186.6,M1205&gt;10),('[1]Pricing Schedule'!$J$113),999999999)))))))))))))))))))))))))))))))))))))))</f>
        <v>4</v>
      </c>
      <c r="U1205" s="40">
        <f t="shared" si="114"/>
        <v>183192.85714285713</v>
      </c>
      <c r="V1205" s="41">
        <f t="shared" si="115"/>
        <v>5.4587281163488903</v>
      </c>
      <c r="Y1205" s="23">
        <v>83</v>
      </c>
      <c r="Z1205" s="23">
        <v>141</v>
      </c>
      <c r="AD1205" s="13"/>
      <c r="AE1205" s="13"/>
      <c r="AF1205" s="13"/>
      <c r="AR1205" s="35"/>
    </row>
    <row r="1206" spans="1:44">
      <c r="A1206" s="23">
        <v>1208</v>
      </c>
      <c r="B1206" s="23">
        <v>1208</v>
      </c>
      <c r="C1206" s="23" t="s">
        <v>1792</v>
      </c>
      <c r="D1206" s="23" t="s">
        <v>1745</v>
      </c>
      <c r="E1206" s="23" t="s">
        <v>1745</v>
      </c>
      <c r="F1206" s="23" t="s">
        <v>1632</v>
      </c>
      <c r="G1206" s="23" t="s">
        <v>1633</v>
      </c>
      <c r="H1206" s="23" t="s">
        <v>133</v>
      </c>
      <c r="I1206" s="13">
        <v>110000</v>
      </c>
      <c r="J1206" s="13">
        <v>110000</v>
      </c>
      <c r="K1206" s="13">
        <v>38000</v>
      </c>
      <c r="L1206" s="24">
        <v>5.5049999999999999</v>
      </c>
      <c r="M1206" s="37">
        <f t="shared" si="110"/>
        <v>6</v>
      </c>
      <c r="N1206" s="24">
        <v>0.113</v>
      </c>
      <c r="O1206" s="13">
        <v>3</v>
      </c>
      <c r="P1206" s="36">
        <f t="shared" si="111"/>
        <v>0.113</v>
      </c>
      <c r="Q1206" s="38">
        <f t="shared" si="112"/>
        <v>4.2</v>
      </c>
      <c r="R1206" s="37">
        <f t="shared" si="113"/>
        <v>4.2</v>
      </c>
      <c r="S1206" s="39">
        <f>IF(AND(I1206=38000,R1206&lt;=4.5,M1206&gt;8),'[1]Pricing Schedule'!$F$8+('[1]Pricing Schedule'!$F$9*M1206),
IF(AND(I1206=38000,R1206&lt;=4.5,M1206&lt;=8),'[1]Pricing Schedule'!$F$34+('[1]Pricing Schedule'!$F$36*M1206),
IF(AND(I1206=38000,R1206&gt;4.5,R1206&lt;=9,M1206&gt;8),'[1]Pricing Schedule'!$F$17+('[1]Pricing Schedule'!$F$18*M1206),
IF(AND(I1206=38000,R1206&gt;4.5,R1206&lt;=9,M1206&lt;=8),'[1]Pricing Schedule'!$F$34+('[1]Pricing Schedule'!$F$36*M1206),
IF(AND(I1206=38000,R1206&gt;9,R1206&lt;=12.8,M1206&gt;8),'[1]Pricing Schedule'!$F$26+('[1]Pricing Schedule'!$F$27*M1206),
IF(AND(I1206=38000,R1206&gt;9,R1206&lt;=12.8,M1206&lt;=8),'[1]Pricing Schedule'!$F$34+('[1]Pricing Schedule'!$F$36*M1206),
IF(AND(I1206=38000,R1206&gt;12.8,R1206&lt;=22.8),'[1]Pricing Schedule'!$F$34+('[1]Pricing Schedule'!$F$36*M1206),
IF(AND(I1206=38000,R1206&gt;22.8,R1206&lt;=30.2),'[1]Pricing Schedule'!$F$43+('[1]Pricing Schedule'!$F$45*M1206),
IF(AND(I1206=38000,R1206&gt;30.2,R1206&lt;=45.9),'[1]Pricing Schedule'!$F$52+('[1]Pricing Schedule'!$F$54*M1206),
IF(AND(I1206=38000,R1206&gt;45.9,R1206&lt;=123.4),'[1]Pricing Schedule'!$F$96+('[1]Pricing Schedule'!$F$97*M1206),
IF(AND(I1206=38000,R1206&gt;123.4,R1206&lt;=168.2,M1206&lt;=10),'[1]Pricing Schedule'!$F$103+('[1]Pricing Schedule'!$F$105*M1206),
IF(AND(I1206=38000,R1206&gt;123.4,R1206&lt;=168.2,M1206&gt;10),'[1]Pricing Schedule'!$F$111+('[1]Pricing Schedule'!$F$113*M1206),
IF(AND(I1206=38000,R1206&gt;157.4,R1206&lt;=336.4,M1206&lt;=10),('[1]Pricing Schedule'!$F$103+('[1]Pricing Schedule'!$F$105*M1206))*2,
IF(AND(I1206=38000,R1206&gt;157.4,R1206&lt;=336.4,M1206&gt;10),('[1]Pricing Schedule'!$F$111+('[1]Pricing Schedule'!$F$113*M1206))*2,
IF(AND(I1206=38000,R1206&gt;314.8,R1206&lt;=504.6,M1206&lt;=10),('[1]Pricing Schedule'!$F$103+('[1]Pricing Schedule'!$F$105*M1206))*3,
IF(AND(I1206=38000,R1206&gt;314.8,R1206&lt;=504.6,M1206&gt;10),('[1]Pricing Schedule'!$F$111+('[1]Pricing Schedule'!$F$113*M1206))*3,
IF(AND(I1206=38000,R1206&gt;472.2,R1206&lt;=672.8,M1206&lt;=10),('[1]Pricing Schedule'!$F$103+('[1]Pricing Schedule'!$F$105*M1206))*4,
IF(AND(I1206=38000,R1206&gt;472.2,R1206&lt;=672.8,M1206&gt;10),('[1]Pricing Schedule'!$F$111+('[1]Pricing Schedule'!$F$113*M1206))*4,
IF(AND(I1206=110000,R1206&lt;=12.8,M1206&gt;2),'[1]Pricing Schedule'!$F$62+('[1]Pricing Schedule'!$F$63*M1206),
IF(AND(I1206=110000,R1206&lt;=12.8,M1206&lt;=2),'[1]Pricing Schedule'!$F$96+('[1]Pricing Schedule'!$F$97*M1206),
IF(AND(I1206=110000,R1206&gt;12.8,R1206&lt;=22.8,M1206&gt;3),'[1]Pricing Schedule'!$F$71+('[1]Pricing Schedule'!$F$72*M1206),
IF(AND(I1206=110000,R1206&gt;12.8,R1206&lt;=22.8,M1206&lt;=3),'[1]Pricing Schedule'!$F$96+('[1]Pricing Schedule'!$F$97*M1206),
IF(AND(I1206=110000,R1206&gt;22.8,R1206&lt;=30.2),'[1]Pricing Schedule'!$F$80+('[1]Pricing Schedule'!$F$81*M1206),
IF(AND(I1206=110000,R1206&gt;30.2,R1206&lt;=45.9),'[1]Pricing Schedule'!$F$89+('[1]Pricing Schedule'!$F$90*M1206),
IF(AND(I1206=110000,R1206&gt;45.9,R1206&lt;=123.4),'[1]Pricing Schedule'!$F$96+('[1]Pricing Schedule'!$F$97*M1206),
IF(AND(I1206=110000,R1206&gt;123.4,R1206&lt;=168.2,M1206&lt;=10),'[1]Pricing Schedule'!$F$103+('[1]Pricing Schedule'!$F$105*M1206),
IF(AND(I1206=110000,R1206&gt;123.4,R1206&lt;=168.2,M1206&gt;10),'[1]Pricing Schedule'!$F$111+('[1]Pricing Schedule'!$F$113*M1206),
IF(AND(I1206=110000,R1206&gt;168.2,R1206&lt;=336.4,M1206&lt;=10),('[1]Pricing Schedule'!$F$103+('[1]Pricing Schedule'!$F$105*M1206))*2,
IF(AND(I1206=110000,R1206&gt;168.2,R1206&lt;=336.4,M1206&gt;10),('[1]Pricing Schedule'!$F$111+('[1]Pricing Schedule'!$F$113*M1206))*2,
IF(AND(I1206=110000,R1206&gt;336.4,R1206&lt;=504.6,M1206&lt;=10),('[1]Pricing Schedule'!$F$103+('[1]Pricing Schedule'!$F$105*M1206))*3,
IF(AND(I1206=110000,R1206&gt;336.4,R1206&lt;=504.6,M1206&gt;10),('[1]Pricing Schedule'!$F$111+('[1]Pricing Schedule'!$F$113*M1206))*3,
IF(AND(I1206=110000,R1206&gt;504.6,R1206&lt;=672.8,M1206&lt;=10),('[1]Pricing Schedule'!$F$103+('[1]Pricing Schedule'!$F$105*M1206))*4,
IF(AND(I1206=110000,R1206&gt;504.6,R1206&lt;=672.8,M1206&gt;10),('[1]Pricing Schedule'!$F$111+('[1]Pricing Schedule'!$F$113*M1206))*4,
IF(AND(I1206=110000,R1206&gt;672.8,R1206&lt;=841,M1206&lt;=10),('[1]Pricing Schedule'!$F$103+('[1]Pricing Schedule'!$F$105*M1206))*5,
IF(AND(I1206=110000,R1206&gt;672.8,R1206&lt;=841,M1206&gt;10),('[1]Pricing Schedule'!$F$111+('[1]Pricing Schedule'!$F$113*M1206))*5,
IF(AND(I1206=110000,R1206&gt;672.8,R1206&lt;=841,M1206&lt;=10),('[1]Pricing Schedule'!$F$103+('[1]Pricing Schedule'!$F$105*M1206))*5,
IF(AND(I1206=110000,R1206&gt;672.8,R1206&lt;=841,M1206&gt;10),('[1]Pricing Schedule'!$F$111+('[1]Pricing Schedule'!$F$113*M1206))*5,
IF(AND(I1206=110000,R1206&gt;1345.6,R1206&lt;=1513.8,M1206&lt;=10),('[1]Pricing Schedule'!$F$103+('[1]Pricing Schedule'!$F$105*M1206))*9,
IF(AND(I1206=110000,R1206&gt;1345.6,R1206&lt;=1513.8,M1206&gt;10),('[1]Pricing Schedule'!$F$111+('[1]Pricing Schedule'!$F$113*M1206))*9,
9999999999)))))))))))))))))))))))))))))))))))))))</f>
        <v>1732670</v>
      </c>
      <c r="T1206" s="21">
        <f>IF(AND(I1206=38000,R1206&lt;=4.5,M1206&gt;8),'[1]Pricing Schedule'!$J$9,
IF(AND(I1206=38000,R1206&lt;=4.5,M1206&lt;=8),'[1]Pricing Schedule'!$J$36,
IF(AND(I1206=38000,R1206&gt;4.5,R1206&lt;=9,M1206&gt;8),'[1]Pricing Schedule'!$J$18,
IF(AND(I1206=38000,R1206&gt;4.5,R1206&lt;=9,M1206&lt;=8),'[1]Pricing Schedule'!$J$36,
IF(AND(I1206=38000,R1206&gt;9,R1206&lt;=12.8,M1206&gt;8),'[1]Pricing Schedule'!$J$27,
IF(AND(I1206=38000,R1206&gt;9,R1206&lt;=12.8,M1206&lt;=8),'[1]Pricing Schedule'!$J$36,
IF(AND(I1206=38000,R1206&gt;12.8,R1206&lt;=22.8),'[1]Pricing Schedule'!$J$36,
IF(AND(I1206=38000,R1206&gt;22.8,R1206&lt;=30.2),'[1]Pricing Schedule'!$J$45,
IF(AND(I1206=38000,R1206&gt;30.2,R1206&lt;=45.9),'[1]Pricing Schedule'!$J$54,
IF(AND(I1206=38000,R1206&gt;45.9,R1206&lt;=123.4),'[1]Pricing Schedule'!$J$97,
IF(AND(I1206=38000,R1206&gt;123.4,R1206&lt;=168.2,M1206&lt;=10),'[1]Pricing Schedule'!$J$105,
IF(AND(I1206=38000,R1206&gt;123.4,R1206&lt;=168.2,M1206&gt;10),'[1]Pricing Schedule'!$J$113,
IF(AND(I1206=38000,R1206&gt;168.2,R1206&lt;=336.4,M1206&lt;=10),('[1]Pricing Schedule'!$J$105),
IF(AND(I1206=38000,R1206&gt;168.2,R1206&lt;=336.4,M1206&gt;10),('[1]Pricing Schedule'!$J$113),
IF(AND(I1206=38000,R1206&gt;336.4,R1206&lt;=504.6,M1206&lt;=10),('[1]Pricing Schedule'!$J$105),
IF(AND(I1206=38000,R1206&gt;336.4,R1206&lt;=504.6,M1206&gt;10),('[1]Pricing Schedule'!$J$113),
IF(AND(I1206=38000,R1206&gt;504.6,R1206&lt;=672.8,M1206&lt;=10),('[1]Pricing Schedule'!$J$105),
IF(AND(I1206=38000,R1206&gt;504.6,R1206&lt;=672.8,M1206&gt;10),('[1]Pricing Schedule'!$J$113),
IF(AND(I1206=110000,R1206&lt;=12.8,M1206&gt;2),'[1]Pricing Schedule'!$J$63,
IF(AND(I1206=110000,R1206&lt;=12.8,M1206&lt;=2),'[1]Pricing Schedule'!$J$97,
IF(AND(I1206=110000,R1206&gt;12.8,R1206&lt;=22.8,M1206&gt;3),'[1]Pricing Schedule'!$J$72,
IF(AND(I1206=110000,R1206&gt;12.8,R1206&lt;=22.8,M1206&lt;=3),'[1]Pricing Schedule'!$J$97,
IF(AND(I1206=110000,R1206&gt;22.8,R1206&lt;=30.2),'[1]Pricing Schedule'!$J$81,
IF(AND(I1206=110000,R1206&gt;30.2,R1206&lt;=45.9),'[1]Pricing Schedule'!$J$90,
IF(AND(I1206=110000,R1206&gt;45.9,R1206&lt;=123.4),'[1]Pricing Schedule'!$J$97,
IF(AND(I1206=110000,R1206&gt;123.4,R1206&lt;=168.2,M1206&lt;=10),'[1]Pricing Schedule'!$J$105,
IF(AND(I1206=110000,R1206&gt;123.4,R1206&lt;=168.2,M1206&gt;10),'[1]Pricing Schedule'!$J$113,
IF(AND(I1206=110000,R1206&gt;168.2,R1206&lt;=336.2,M1206&lt;=10),('[1]Pricing Schedule'!$J$105),
IF(AND(I1206=110000,R1206&gt;168.2,R1206&lt;=336.2,M1206&gt;10),('[1]Pricing Schedule'!$J$113),
IF(AND(I1206=110000,R1206&gt;336.4,R1206&lt;=504.6,M1206&lt;=10),('[1]Pricing Schedule'!$J$105),
IF(AND(I1206=110000,R1206&gt;336.4,R1206&lt;=504.6,M1206&gt;10),('[1]Pricing Schedule'!$J$113),
IF(AND(I1206=110000,R1206&gt;504.6,R1206&lt;=672.8,M1206&lt;=10),('[1]Pricing Schedule'!$J$105),
IF(AND(I1206=110000,R1206&gt;504.6,R1206&lt;=672.8,M1206&gt;10),('[1]Pricing Schedule'!$J$113),
IF(AND(I1206=110000,R1206&gt;672.8,R1206&lt;=841,M1206&lt;=10),('[1]Pricing Schedule'!$J$105),
IF(AND(I1206=110000,R1206&gt;672.8,R1206&lt;=841,M1206&gt;10),('[1]Pricing Schedule'!$J$113),
IF(AND(I1206=110000,R1206&gt;1682,R1206&lt;=1850.2,M1206&lt;=10),('[1]Pricing Schedule'!$J$105),
IF(AND(I1206=110000,R1206&gt;1682,R1206&lt;=1850.2,M1206&gt;10),('[1]Pricing Schedule'!$J$113),
IF(AND(I1206=110000,R1206&gt;2018.4,R1206&lt;=2186.6,M1206&lt;=10),('[1]Pricing Schedule'!$J$105),
IF(AND(I1206=110000,R1206&gt;2018.4,R1206&lt;=2186.6,M1206&gt;10),('[1]Pricing Schedule'!$J$113),999999999)))))))))))))))))))))))))))))))))))))))</f>
        <v>7</v>
      </c>
      <c r="U1206" s="40">
        <f t="shared" si="114"/>
        <v>412540.47619047615</v>
      </c>
      <c r="V1206" s="41">
        <f t="shared" si="115"/>
        <v>2.4240045709800482</v>
      </c>
      <c r="Y1206" s="23">
        <v>508</v>
      </c>
      <c r="Z1206" s="23">
        <v>34</v>
      </c>
      <c r="AD1206" s="13"/>
      <c r="AE1206" s="13"/>
      <c r="AF1206" s="13"/>
      <c r="AR1206" s="35"/>
    </row>
    <row r="1207" spans="1:44">
      <c r="A1207" s="23">
        <v>1209</v>
      </c>
      <c r="B1207" s="23">
        <v>1209</v>
      </c>
      <c r="C1207" s="23" t="s">
        <v>1793</v>
      </c>
      <c r="D1207" s="23" t="s">
        <v>1745</v>
      </c>
      <c r="E1207" s="23" t="s">
        <v>1745</v>
      </c>
      <c r="F1207" s="23" t="s">
        <v>1632</v>
      </c>
      <c r="G1207" s="23" t="s">
        <v>1633</v>
      </c>
      <c r="H1207" s="23" t="s">
        <v>133</v>
      </c>
      <c r="I1207" s="13">
        <v>110000</v>
      </c>
      <c r="J1207" s="13">
        <v>110000</v>
      </c>
      <c r="K1207" s="13">
        <v>38000</v>
      </c>
      <c r="L1207" s="24">
        <v>5.41</v>
      </c>
      <c r="M1207" s="37">
        <f t="shared" si="110"/>
        <v>6</v>
      </c>
      <c r="N1207" s="24">
        <v>0.223</v>
      </c>
      <c r="O1207" s="13">
        <v>3</v>
      </c>
      <c r="P1207" s="36">
        <f t="shared" si="111"/>
        <v>0.223</v>
      </c>
      <c r="Q1207" s="38">
        <f t="shared" si="112"/>
        <v>4.2</v>
      </c>
      <c r="R1207" s="37">
        <f t="shared" si="113"/>
        <v>4.2</v>
      </c>
      <c r="S1207" s="39">
        <f>IF(AND(I1207=38000,R1207&lt;=4.5,M1207&gt;8),'[1]Pricing Schedule'!$F$8+('[1]Pricing Schedule'!$F$9*M1207),
IF(AND(I1207=38000,R1207&lt;=4.5,M1207&lt;=8),'[1]Pricing Schedule'!$F$34+('[1]Pricing Schedule'!$F$36*M1207),
IF(AND(I1207=38000,R1207&gt;4.5,R1207&lt;=9,M1207&gt;8),'[1]Pricing Schedule'!$F$17+('[1]Pricing Schedule'!$F$18*M1207),
IF(AND(I1207=38000,R1207&gt;4.5,R1207&lt;=9,M1207&lt;=8),'[1]Pricing Schedule'!$F$34+('[1]Pricing Schedule'!$F$36*M1207),
IF(AND(I1207=38000,R1207&gt;9,R1207&lt;=12.8,M1207&gt;8),'[1]Pricing Schedule'!$F$26+('[1]Pricing Schedule'!$F$27*M1207),
IF(AND(I1207=38000,R1207&gt;9,R1207&lt;=12.8,M1207&lt;=8),'[1]Pricing Schedule'!$F$34+('[1]Pricing Schedule'!$F$36*M1207),
IF(AND(I1207=38000,R1207&gt;12.8,R1207&lt;=22.8),'[1]Pricing Schedule'!$F$34+('[1]Pricing Schedule'!$F$36*M1207),
IF(AND(I1207=38000,R1207&gt;22.8,R1207&lt;=30.2),'[1]Pricing Schedule'!$F$43+('[1]Pricing Schedule'!$F$45*M1207),
IF(AND(I1207=38000,R1207&gt;30.2,R1207&lt;=45.9),'[1]Pricing Schedule'!$F$52+('[1]Pricing Schedule'!$F$54*M1207),
IF(AND(I1207=38000,R1207&gt;45.9,R1207&lt;=123.4),'[1]Pricing Schedule'!$F$96+('[1]Pricing Schedule'!$F$97*M1207),
IF(AND(I1207=38000,R1207&gt;123.4,R1207&lt;=168.2,M1207&lt;=10),'[1]Pricing Schedule'!$F$103+('[1]Pricing Schedule'!$F$105*M1207),
IF(AND(I1207=38000,R1207&gt;123.4,R1207&lt;=168.2,M1207&gt;10),'[1]Pricing Schedule'!$F$111+('[1]Pricing Schedule'!$F$113*M1207),
IF(AND(I1207=38000,R1207&gt;157.4,R1207&lt;=336.4,M1207&lt;=10),('[1]Pricing Schedule'!$F$103+('[1]Pricing Schedule'!$F$105*M1207))*2,
IF(AND(I1207=38000,R1207&gt;157.4,R1207&lt;=336.4,M1207&gt;10),('[1]Pricing Schedule'!$F$111+('[1]Pricing Schedule'!$F$113*M1207))*2,
IF(AND(I1207=38000,R1207&gt;314.8,R1207&lt;=504.6,M1207&lt;=10),('[1]Pricing Schedule'!$F$103+('[1]Pricing Schedule'!$F$105*M1207))*3,
IF(AND(I1207=38000,R1207&gt;314.8,R1207&lt;=504.6,M1207&gt;10),('[1]Pricing Schedule'!$F$111+('[1]Pricing Schedule'!$F$113*M1207))*3,
IF(AND(I1207=38000,R1207&gt;472.2,R1207&lt;=672.8,M1207&lt;=10),('[1]Pricing Schedule'!$F$103+('[1]Pricing Schedule'!$F$105*M1207))*4,
IF(AND(I1207=38000,R1207&gt;472.2,R1207&lt;=672.8,M1207&gt;10),('[1]Pricing Schedule'!$F$111+('[1]Pricing Schedule'!$F$113*M1207))*4,
IF(AND(I1207=110000,R1207&lt;=12.8,M1207&gt;2),'[1]Pricing Schedule'!$F$62+('[1]Pricing Schedule'!$F$63*M1207),
IF(AND(I1207=110000,R1207&lt;=12.8,M1207&lt;=2),'[1]Pricing Schedule'!$F$96+('[1]Pricing Schedule'!$F$97*M1207),
IF(AND(I1207=110000,R1207&gt;12.8,R1207&lt;=22.8,M1207&gt;3),'[1]Pricing Schedule'!$F$71+('[1]Pricing Schedule'!$F$72*M1207),
IF(AND(I1207=110000,R1207&gt;12.8,R1207&lt;=22.8,M1207&lt;=3),'[1]Pricing Schedule'!$F$96+('[1]Pricing Schedule'!$F$97*M1207),
IF(AND(I1207=110000,R1207&gt;22.8,R1207&lt;=30.2),'[1]Pricing Schedule'!$F$80+('[1]Pricing Schedule'!$F$81*M1207),
IF(AND(I1207=110000,R1207&gt;30.2,R1207&lt;=45.9),'[1]Pricing Schedule'!$F$89+('[1]Pricing Schedule'!$F$90*M1207),
IF(AND(I1207=110000,R1207&gt;45.9,R1207&lt;=123.4),'[1]Pricing Schedule'!$F$96+('[1]Pricing Schedule'!$F$97*M1207),
IF(AND(I1207=110000,R1207&gt;123.4,R1207&lt;=168.2,M1207&lt;=10),'[1]Pricing Schedule'!$F$103+('[1]Pricing Schedule'!$F$105*M1207),
IF(AND(I1207=110000,R1207&gt;123.4,R1207&lt;=168.2,M1207&gt;10),'[1]Pricing Schedule'!$F$111+('[1]Pricing Schedule'!$F$113*M1207),
IF(AND(I1207=110000,R1207&gt;168.2,R1207&lt;=336.4,M1207&lt;=10),('[1]Pricing Schedule'!$F$103+('[1]Pricing Schedule'!$F$105*M1207))*2,
IF(AND(I1207=110000,R1207&gt;168.2,R1207&lt;=336.4,M1207&gt;10),('[1]Pricing Schedule'!$F$111+('[1]Pricing Schedule'!$F$113*M1207))*2,
IF(AND(I1207=110000,R1207&gt;336.4,R1207&lt;=504.6,M1207&lt;=10),('[1]Pricing Schedule'!$F$103+('[1]Pricing Schedule'!$F$105*M1207))*3,
IF(AND(I1207=110000,R1207&gt;336.4,R1207&lt;=504.6,M1207&gt;10),('[1]Pricing Schedule'!$F$111+('[1]Pricing Schedule'!$F$113*M1207))*3,
IF(AND(I1207=110000,R1207&gt;504.6,R1207&lt;=672.8,M1207&lt;=10),('[1]Pricing Schedule'!$F$103+('[1]Pricing Schedule'!$F$105*M1207))*4,
IF(AND(I1207=110000,R1207&gt;504.6,R1207&lt;=672.8,M1207&gt;10),('[1]Pricing Schedule'!$F$111+('[1]Pricing Schedule'!$F$113*M1207))*4,
IF(AND(I1207=110000,R1207&gt;672.8,R1207&lt;=841,M1207&lt;=10),('[1]Pricing Schedule'!$F$103+('[1]Pricing Schedule'!$F$105*M1207))*5,
IF(AND(I1207=110000,R1207&gt;672.8,R1207&lt;=841,M1207&gt;10),('[1]Pricing Schedule'!$F$111+('[1]Pricing Schedule'!$F$113*M1207))*5,
IF(AND(I1207=110000,R1207&gt;672.8,R1207&lt;=841,M1207&lt;=10),('[1]Pricing Schedule'!$F$103+('[1]Pricing Schedule'!$F$105*M1207))*5,
IF(AND(I1207=110000,R1207&gt;672.8,R1207&lt;=841,M1207&gt;10),('[1]Pricing Schedule'!$F$111+('[1]Pricing Schedule'!$F$113*M1207))*5,
IF(AND(I1207=110000,R1207&gt;1345.6,R1207&lt;=1513.8,M1207&lt;=10),('[1]Pricing Schedule'!$F$103+('[1]Pricing Schedule'!$F$105*M1207))*9,
IF(AND(I1207=110000,R1207&gt;1345.6,R1207&lt;=1513.8,M1207&gt;10),('[1]Pricing Schedule'!$F$111+('[1]Pricing Schedule'!$F$113*M1207))*9,
9999999999)))))))))))))))))))))))))))))))))))))))</f>
        <v>1732670</v>
      </c>
      <c r="T1207" s="21">
        <f>IF(AND(I1207=38000,R1207&lt;=4.5,M1207&gt;8),'[1]Pricing Schedule'!$J$9,
IF(AND(I1207=38000,R1207&lt;=4.5,M1207&lt;=8),'[1]Pricing Schedule'!$J$36,
IF(AND(I1207=38000,R1207&gt;4.5,R1207&lt;=9,M1207&gt;8),'[1]Pricing Schedule'!$J$18,
IF(AND(I1207=38000,R1207&gt;4.5,R1207&lt;=9,M1207&lt;=8),'[1]Pricing Schedule'!$J$36,
IF(AND(I1207=38000,R1207&gt;9,R1207&lt;=12.8,M1207&gt;8),'[1]Pricing Schedule'!$J$27,
IF(AND(I1207=38000,R1207&gt;9,R1207&lt;=12.8,M1207&lt;=8),'[1]Pricing Schedule'!$J$36,
IF(AND(I1207=38000,R1207&gt;12.8,R1207&lt;=22.8),'[1]Pricing Schedule'!$J$36,
IF(AND(I1207=38000,R1207&gt;22.8,R1207&lt;=30.2),'[1]Pricing Schedule'!$J$45,
IF(AND(I1207=38000,R1207&gt;30.2,R1207&lt;=45.9),'[1]Pricing Schedule'!$J$54,
IF(AND(I1207=38000,R1207&gt;45.9,R1207&lt;=123.4),'[1]Pricing Schedule'!$J$97,
IF(AND(I1207=38000,R1207&gt;123.4,R1207&lt;=168.2,M1207&lt;=10),'[1]Pricing Schedule'!$J$105,
IF(AND(I1207=38000,R1207&gt;123.4,R1207&lt;=168.2,M1207&gt;10),'[1]Pricing Schedule'!$J$113,
IF(AND(I1207=38000,R1207&gt;168.2,R1207&lt;=336.4,M1207&lt;=10),('[1]Pricing Schedule'!$J$105),
IF(AND(I1207=38000,R1207&gt;168.2,R1207&lt;=336.4,M1207&gt;10),('[1]Pricing Schedule'!$J$113),
IF(AND(I1207=38000,R1207&gt;336.4,R1207&lt;=504.6,M1207&lt;=10),('[1]Pricing Schedule'!$J$105),
IF(AND(I1207=38000,R1207&gt;336.4,R1207&lt;=504.6,M1207&gt;10),('[1]Pricing Schedule'!$J$113),
IF(AND(I1207=38000,R1207&gt;504.6,R1207&lt;=672.8,M1207&lt;=10),('[1]Pricing Schedule'!$J$105),
IF(AND(I1207=38000,R1207&gt;504.6,R1207&lt;=672.8,M1207&gt;10),('[1]Pricing Schedule'!$J$113),
IF(AND(I1207=110000,R1207&lt;=12.8,M1207&gt;2),'[1]Pricing Schedule'!$J$63,
IF(AND(I1207=110000,R1207&lt;=12.8,M1207&lt;=2),'[1]Pricing Schedule'!$J$97,
IF(AND(I1207=110000,R1207&gt;12.8,R1207&lt;=22.8,M1207&gt;3),'[1]Pricing Schedule'!$J$72,
IF(AND(I1207=110000,R1207&gt;12.8,R1207&lt;=22.8,M1207&lt;=3),'[1]Pricing Schedule'!$J$97,
IF(AND(I1207=110000,R1207&gt;22.8,R1207&lt;=30.2),'[1]Pricing Schedule'!$J$81,
IF(AND(I1207=110000,R1207&gt;30.2,R1207&lt;=45.9),'[1]Pricing Schedule'!$J$90,
IF(AND(I1207=110000,R1207&gt;45.9,R1207&lt;=123.4),'[1]Pricing Schedule'!$J$97,
IF(AND(I1207=110000,R1207&gt;123.4,R1207&lt;=168.2,M1207&lt;=10),'[1]Pricing Schedule'!$J$105,
IF(AND(I1207=110000,R1207&gt;123.4,R1207&lt;=168.2,M1207&gt;10),'[1]Pricing Schedule'!$J$113,
IF(AND(I1207=110000,R1207&gt;168.2,R1207&lt;=336.2,M1207&lt;=10),('[1]Pricing Schedule'!$J$105),
IF(AND(I1207=110000,R1207&gt;168.2,R1207&lt;=336.2,M1207&gt;10),('[1]Pricing Schedule'!$J$113),
IF(AND(I1207=110000,R1207&gt;336.4,R1207&lt;=504.6,M1207&lt;=10),('[1]Pricing Schedule'!$J$105),
IF(AND(I1207=110000,R1207&gt;336.4,R1207&lt;=504.6,M1207&gt;10),('[1]Pricing Schedule'!$J$113),
IF(AND(I1207=110000,R1207&gt;504.6,R1207&lt;=672.8,M1207&lt;=10),('[1]Pricing Schedule'!$J$105),
IF(AND(I1207=110000,R1207&gt;504.6,R1207&lt;=672.8,M1207&gt;10),('[1]Pricing Schedule'!$J$113),
IF(AND(I1207=110000,R1207&gt;672.8,R1207&lt;=841,M1207&lt;=10),('[1]Pricing Schedule'!$J$105),
IF(AND(I1207=110000,R1207&gt;672.8,R1207&lt;=841,M1207&gt;10),('[1]Pricing Schedule'!$J$113),
IF(AND(I1207=110000,R1207&gt;1682,R1207&lt;=1850.2,M1207&lt;=10),('[1]Pricing Schedule'!$J$105),
IF(AND(I1207=110000,R1207&gt;1682,R1207&lt;=1850.2,M1207&gt;10),('[1]Pricing Schedule'!$J$113),
IF(AND(I1207=110000,R1207&gt;2018.4,R1207&lt;=2186.6,M1207&lt;=10),('[1]Pricing Schedule'!$J$105),
IF(AND(I1207=110000,R1207&gt;2018.4,R1207&lt;=2186.6,M1207&gt;10),('[1]Pricing Schedule'!$J$113),999999999)))))))))))))))))))))))))))))))))))))))</f>
        <v>7</v>
      </c>
      <c r="U1207" s="40">
        <f t="shared" si="114"/>
        <v>412540.47619047615</v>
      </c>
      <c r="V1207" s="41">
        <f t="shared" si="115"/>
        <v>2.4240045709800482</v>
      </c>
      <c r="Y1207" s="23">
        <v>690</v>
      </c>
      <c r="Z1207" s="23">
        <v>34</v>
      </c>
      <c r="AD1207" s="13"/>
      <c r="AE1207" s="13"/>
      <c r="AF1207" s="13"/>
      <c r="AR1207" s="35"/>
    </row>
    <row r="1208" spans="1:44">
      <c r="A1208" s="23">
        <v>1210</v>
      </c>
      <c r="B1208" s="23">
        <v>1210</v>
      </c>
      <c r="C1208" s="23" t="s">
        <v>1794</v>
      </c>
      <c r="D1208" s="23" t="s">
        <v>384</v>
      </c>
      <c r="E1208" s="23" t="s">
        <v>384</v>
      </c>
      <c r="F1208" s="23" t="s">
        <v>865</v>
      </c>
      <c r="G1208" s="23" t="s">
        <v>866</v>
      </c>
      <c r="H1208" s="23" t="s">
        <v>133</v>
      </c>
      <c r="I1208" s="13">
        <v>110000</v>
      </c>
      <c r="J1208" s="13">
        <v>20000</v>
      </c>
      <c r="K1208" s="13">
        <v>110000</v>
      </c>
      <c r="L1208" s="24">
        <v>6.67</v>
      </c>
      <c r="M1208" s="37">
        <f t="shared" si="110"/>
        <v>7</v>
      </c>
      <c r="N1208" s="24">
        <v>0.1</v>
      </c>
      <c r="O1208" s="13">
        <v>3</v>
      </c>
      <c r="P1208" s="36">
        <f t="shared" si="111"/>
        <v>0.1</v>
      </c>
      <c r="Q1208" s="38">
        <f t="shared" si="112"/>
        <v>4.2</v>
      </c>
      <c r="R1208" s="37">
        <f t="shared" si="113"/>
        <v>4.2</v>
      </c>
      <c r="S1208" s="39">
        <f>IF(AND(I1208=38000,R1208&lt;=4.5,M1208&gt;8),'[1]Pricing Schedule'!$F$8+('[1]Pricing Schedule'!$F$9*M1208),
IF(AND(I1208=38000,R1208&lt;=4.5,M1208&lt;=8),'[1]Pricing Schedule'!$F$34+('[1]Pricing Schedule'!$F$36*M1208),
IF(AND(I1208=38000,R1208&gt;4.5,R1208&lt;=9,M1208&gt;8),'[1]Pricing Schedule'!$F$17+('[1]Pricing Schedule'!$F$18*M1208),
IF(AND(I1208=38000,R1208&gt;4.5,R1208&lt;=9,M1208&lt;=8),'[1]Pricing Schedule'!$F$34+('[1]Pricing Schedule'!$F$36*M1208),
IF(AND(I1208=38000,R1208&gt;9,R1208&lt;=12.8,M1208&gt;8),'[1]Pricing Schedule'!$F$26+('[1]Pricing Schedule'!$F$27*M1208),
IF(AND(I1208=38000,R1208&gt;9,R1208&lt;=12.8,M1208&lt;=8),'[1]Pricing Schedule'!$F$34+('[1]Pricing Schedule'!$F$36*M1208),
IF(AND(I1208=38000,R1208&gt;12.8,R1208&lt;=22.8),'[1]Pricing Schedule'!$F$34+('[1]Pricing Schedule'!$F$36*M1208),
IF(AND(I1208=38000,R1208&gt;22.8,R1208&lt;=30.2),'[1]Pricing Schedule'!$F$43+('[1]Pricing Schedule'!$F$45*M1208),
IF(AND(I1208=38000,R1208&gt;30.2,R1208&lt;=45.9),'[1]Pricing Schedule'!$F$52+('[1]Pricing Schedule'!$F$54*M1208),
IF(AND(I1208=38000,R1208&gt;45.9,R1208&lt;=123.4),'[1]Pricing Schedule'!$F$96+('[1]Pricing Schedule'!$F$97*M1208),
IF(AND(I1208=38000,R1208&gt;123.4,R1208&lt;=168.2,M1208&lt;=10),'[1]Pricing Schedule'!$F$103+('[1]Pricing Schedule'!$F$105*M1208),
IF(AND(I1208=38000,R1208&gt;123.4,R1208&lt;=168.2,M1208&gt;10),'[1]Pricing Schedule'!$F$111+('[1]Pricing Schedule'!$F$113*M1208),
IF(AND(I1208=38000,R1208&gt;157.4,R1208&lt;=336.4,M1208&lt;=10),('[1]Pricing Schedule'!$F$103+('[1]Pricing Schedule'!$F$105*M1208))*2,
IF(AND(I1208=38000,R1208&gt;157.4,R1208&lt;=336.4,M1208&gt;10),('[1]Pricing Schedule'!$F$111+('[1]Pricing Schedule'!$F$113*M1208))*2,
IF(AND(I1208=38000,R1208&gt;314.8,R1208&lt;=504.6,M1208&lt;=10),('[1]Pricing Schedule'!$F$103+('[1]Pricing Schedule'!$F$105*M1208))*3,
IF(AND(I1208=38000,R1208&gt;314.8,R1208&lt;=504.6,M1208&gt;10),('[1]Pricing Schedule'!$F$111+('[1]Pricing Schedule'!$F$113*M1208))*3,
IF(AND(I1208=38000,R1208&gt;472.2,R1208&lt;=672.8,M1208&lt;=10),('[1]Pricing Schedule'!$F$103+('[1]Pricing Schedule'!$F$105*M1208))*4,
IF(AND(I1208=38000,R1208&gt;472.2,R1208&lt;=672.8,M1208&gt;10),('[1]Pricing Schedule'!$F$111+('[1]Pricing Schedule'!$F$113*M1208))*4,
IF(AND(I1208=110000,R1208&lt;=12.8,M1208&gt;2),'[1]Pricing Schedule'!$F$62+('[1]Pricing Schedule'!$F$63*M1208),
IF(AND(I1208=110000,R1208&lt;=12.8,M1208&lt;=2),'[1]Pricing Schedule'!$F$96+('[1]Pricing Schedule'!$F$97*M1208),
IF(AND(I1208=110000,R1208&gt;12.8,R1208&lt;=22.8,M1208&gt;3),'[1]Pricing Schedule'!$F$71+('[1]Pricing Schedule'!$F$72*M1208),
IF(AND(I1208=110000,R1208&gt;12.8,R1208&lt;=22.8,M1208&lt;=3),'[1]Pricing Schedule'!$F$96+('[1]Pricing Schedule'!$F$97*M1208),
IF(AND(I1208=110000,R1208&gt;22.8,R1208&lt;=30.2),'[1]Pricing Schedule'!$F$80+('[1]Pricing Schedule'!$F$81*M1208),
IF(AND(I1208=110000,R1208&gt;30.2,R1208&lt;=45.9),'[1]Pricing Schedule'!$F$89+('[1]Pricing Schedule'!$F$90*M1208),
IF(AND(I1208=110000,R1208&gt;45.9,R1208&lt;=123.4),'[1]Pricing Schedule'!$F$96+('[1]Pricing Schedule'!$F$97*M1208),
IF(AND(I1208=110000,R1208&gt;123.4,R1208&lt;=168.2,M1208&lt;=10),'[1]Pricing Schedule'!$F$103+('[1]Pricing Schedule'!$F$105*M1208),
IF(AND(I1208=110000,R1208&gt;123.4,R1208&lt;=168.2,M1208&gt;10),'[1]Pricing Schedule'!$F$111+('[1]Pricing Schedule'!$F$113*M1208),
IF(AND(I1208=110000,R1208&gt;168.2,R1208&lt;=336.4,M1208&lt;=10),('[1]Pricing Schedule'!$F$103+('[1]Pricing Schedule'!$F$105*M1208))*2,
IF(AND(I1208=110000,R1208&gt;168.2,R1208&lt;=336.4,M1208&gt;10),('[1]Pricing Schedule'!$F$111+('[1]Pricing Schedule'!$F$113*M1208))*2,
IF(AND(I1208=110000,R1208&gt;336.4,R1208&lt;=504.6,M1208&lt;=10),('[1]Pricing Schedule'!$F$103+('[1]Pricing Schedule'!$F$105*M1208))*3,
IF(AND(I1208=110000,R1208&gt;336.4,R1208&lt;=504.6,M1208&gt;10),('[1]Pricing Schedule'!$F$111+('[1]Pricing Schedule'!$F$113*M1208))*3,
IF(AND(I1208=110000,R1208&gt;504.6,R1208&lt;=672.8,M1208&lt;=10),('[1]Pricing Schedule'!$F$103+('[1]Pricing Schedule'!$F$105*M1208))*4,
IF(AND(I1208=110000,R1208&gt;504.6,R1208&lt;=672.8,M1208&gt;10),('[1]Pricing Schedule'!$F$111+('[1]Pricing Schedule'!$F$113*M1208))*4,
IF(AND(I1208=110000,R1208&gt;672.8,R1208&lt;=841,M1208&lt;=10),('[1]Pricing Schedule'!$F$103+('[1]Pricing Schedule'!$F$105*M1208))*5,
IF(AND(I1208=110000,R1208&gt;672.8,R1208&lt;=841,M1208&gt;10),('[1]Pricing Schedule'!$F$111+('[1]Pricing Schedule'!$F$113*M1208))*5,
IF(AND(I1208=110000,R1208&gt;672.8,R1208&lt;=841,M1208&lt;=10),('[1]Pricing Schedule'!$F$103+('[1]Pricing Schedule'!$F$105*M1208))*5,
IF(AND(I1208=110000,R1208&gt;672.8,R1208&lt;=841,M1208&gt;10),('[1]Pricing Schedule'!$F$111+('[1]Pricing Schedule'!$F$113*M1208))*5,
IF(AND(I1208=110000,R1208&gt;1345.6,R1208&lt;=1513.8,M1208&lt;=10),('[1]Pricing Schedule'!$F$103+('[1]Pricing Schedule'!$F$105*M1208))*9,
IF(AND(I1208=110000,R1208&gt;1345.6,R1208&lt;=1513.8,M1208&gt;10),('[1]Pricing Schedule'!$F$111+('[1]Pricing Schedule'!$F$113*M1208))*9,
9999999999)))))))))))))))))))))))))))))))))))))))</f>
        <v>1785370</v>
      </c>
      <c r="T1208" s="21">
        <f>IF(AND(I1208=38000,R1208&lt;=4.5,M1208&gt;8),'[1]Pricing Schedule'!$J$9,
IF(AND(I1208=38000,R1208&lt;=4.5,M1208&lt;=8),'[1]Pricing Schedule'!$J$36,
IF(AND(I1208=38000,R1208&gt;4.5,R1208&lt;=9,M1208&gt;8),'[1]Pricing Schedule'!$J$18,
IF(AND(I1208=38000,R1208&gt;4.5,R1208&lt;=9,M1208&lt;=8),'[1]Pricing Schedule'!$J$36,
IF(AND(I1208=38000,R1208&gt;9,R1208&lt;=12.8,M1208&gt;8),'[1]Pricing Schedule'!$J$27,
IF(AND(I1208=38000,R1208&gt;9,R1208&lt;=12.8,M1208&lt;=8),'[1]Pricing Schedule'!$J$36,
IF(AND(I1208=38000,R1208&gt;12.8,R1208&lt;=22.8),'[1]Pricing Schedule'!$J$36,
IF(AND(I1208=38000,R1208&gt;22.8,R1208&lt;=30.2),'[1]Pricing Schedule'!$J$45,
IF(AND(I1208=38000,R1208&gt;30.2,R1208&lt;=45.9),'[1]Pricing Schedule'!$J$54,
IF(AND(I1208=38000,R1208&gt;45.9,R1208&lt;=123.4),'[1]Pricing Schedule'!$J$97,
IF(AND(I1208=38000,R1208&gt;123.4,R1208&lt;=168.2,M1208&lt;=10),'[1]Pricing Schedule'!$J$105,
IF(AND(I1208=38000,R1208&gt;123.4,R1208&lt;=168.2,M1208&gt;10),'[1]Pricing Schedule'!$J$113,
IF(AND(I1208=38000,R1208&gt;168.2,R1208&lt;=336.4,M1208&lt;=10),('[1]Pricing Schedule'!$J$105),
IF(AND(I1208=38000,R1208&gt;168.2,R1208&lt;=336.4,M1208&gt;10),('[1]Pricing Schedule'!$J$113),
IF(AND(I1208=38000,R1208&gt;336.4,R1208&lt;=504.6,M1208&lt;=10),('[1]Pricing Schedule'!$J$105),
IF(AND(I1208=38000,R1208&gt;336.4,R1208&lt;=504.6,M1208&gt;10),('[1]Pricing Schedule'!$J$113),
IF(AND(I1208=38000,R1208&gt;504.6,R1208&lt;=672.8,M1208&lt;=10),('[1]Pricing Schedule'!$J$105),
IF(AND(I1208=38000,R1208&gt;504.6,R1208&lt;=672.8,M1208&gt;10),('[1]Pricing Schedule'!$J$113),
IF(AND(I1208=110000,R1208&lt;=12.8,M1208&gt;2),'[1]Pricing Schedule'!$J$63,
IF(AND(I1208=110000,R1208&lt;=12.8,M1208&lt;=2),'[1]Pricing Schedule'!$J$97,
IF(AND(I1208=110000,R1208&gt;12.8,R1208&lt;=22.8,M1208&gt;3),'[1]Pricing Schedule'!$J$72,
IF(AND(I1208=110000,R1208&gt;12.8,R1208&lt;=22.8,M1208&lt;=3),'[1]Pricing Schedule'!$J$97,
IF(AND(I1208=110000,R1208&gt;22.8,R1208&lt;=30.2),'[1]Pricing Schedule'!$J$81,
IF(AND(I1208=110000,R1208&gt;30.2,R1208&lt;=45.9),'[1]Pricing Schedule'!$J$90,
IF(AND(I1208=110000,R1208&gt;45.9,R1208&lt;=123.4),'[1]Pricing Schedule'!$J$97,
IF(AND(I1208=110000,R1208&gt;123.4,R1208&lt;=168.2,M1208&lt;=10),'[1]Pricing Schedule'!$J$105,
IF(AND(I1208=110000,R1208&gt;123.4,R1208&lt;=168.2,M1208&gt;10),'[1]Pricing Schedule'!$J$113,
IF(AND(I1208=110000,R1208&gt;168.2,R1208&lt;=336.2,M1208&lt;=10),('[1]Pricing Schedule'!$J$105),
IF(AND(I1208=110000,R1208&gt;168.2,R1208&lt;=336.2,M1208&gt;10),('[1]Pricing Schedule'!$J$113),
IF(AND(I1208=110000,R1208&gt;336.4,R1208&lt;=504.6,M1208&lt;=10),('[1]Pricing Schedule'!$J$105),
IF(AND(I1208=110000,R1208&gt;336.4,R1208&lt;=504.6,M1208&gt;10),('[1]Pricing Schedule'!$J$113),
IF(AND(I1208=110000,R1208&gt;504.6,R1208&lt;=672.8,M1208&lt;=10),('[1]Pricing Schedule'!$J$105),
IF(AND(I1208=110000,R1208&gt;504.6,R1208&lt;=672.8,M1208&gt;10),('[1]Pricing Schedule'!$J$113),
IF(AND(I1208=110000,R1208&gt;672.8,R1208&lt;=841,M1208&lt;=10),('[1]Pricing Schedule'!$J$105),
IF(AND(I1208=110000,R1208&gt;672.8,R1208&lt;=841,M1208&gt;10),('[1]Pricing Schedule'!$J$113),
IF(AND(I1208=110000,R1208&gt;1682,R1208&lt;=1850.2,M1208&lt;=10),('[1]Pricing Schedule'!$J$105),
IF(AND(I1208=110000,R1208&gt;1682,R1208&lt;=1850.2,M1208&gt;10),('[1]Pricing Schedule'!$J$113),
IF(AND(I1208=110000,R1208&gt;2018.4,R1208&lt;=2186.6,M1208&lt;=10),('[1]Pricing Schedule'!$J$105),
IF(AND(I1208=110000,R1208&gt;2018.4,R1208&lt;=2186.6,M1208&gt;10),('[1]Pricing Schedule'!$J$113),999999999)))))))))))))))))))))))))))))))))))))))</f>
        <v>7</v>
      </c>
      <c r="U1208" s="40">
        <f t="shared" si="114"/>
        <v>425088.09523809521</v>
      </c>
      <c r="V1208" s="41">
        <f t="shared" si="115"/>
        <v>2.3524535530450272</v>
      </c>
      <c r="Y1208" s="23">
        <v>378</v>
      </c>
      <c r="Z1208" s="23">
        <v>532</v>
      </c>
      <c r="AD1208" s="13"/>
      <c r="AE1208" s="13"/>
      <c r="AF1208" s="13"/>
      <c r="AR1208" s="35"/>
    </row>
    <row r="1209" spans="1:44">
      <c r="A1209" s="23">
        <v>1211</v>
      </c>
      <c r="B1209" s="23">
        <v>1211</v>
      </c>
      <c r="C1209" s="23" t="s">
        <v>1795</v>
      </c>
      <c r="D1209" s="23" t="s">
        <v>423</v>
      </c>
      <c r="E1209" s="23" t="s">
        <v>423</v>
      </c>
      <c r="F1209" s="23" t="s">
        <v>1796</v>
      </c>
      <c r="G1209" s="23" t="s">
        <v>1797</v>
      </c>
      <c r="H1209" s="23" t="s">
        <v>113</v>
      </c>
      <c r="I1209" s="13">
        <v>38000</v>
      </c>
      <c r="J1209" s="13">
        <v>38000</v>
      </c>
      <c r="K1209" s="23" t="s">
        <v>119</v>
      </c>
      <c r="L1209" s="24">
        <v>3.3940000000000001</v>
      </c>
      <c r="M1209" s="37">
        <f t="shared" si="110"/>
        <v>4</v>
      </c>
      <c r="N1209" s="24">
        <v>0.28799999999999998</v>
      </c>
      <c r="O1209" s="13">
        <v>3</v>
      </c>
      <c r="P1209" s="36">
        <f t="shared" si="111"/>
        <v>0.28799999999999998</v>
      </c>
      <c r="Q1209" s="38">
        <f t="shared" si="112"/>
        <v>4.2</v>
      </c>
      <c r="R1209" s="37">
        <f t="shared" si="113"/>
        <v>4.2</v>
      </c>
      <c r="S1209" s="39">
        <f>IF(AND(I1209=38000,R1209&lt;=4.5,M1209&gt;8),'[1]Pricing Schedule'!$F$8+('[1]Pricing Schedule'!$F$9*M1209),
IF(AND(I1209=38000,R1209&lt;=4.5,M1209&lt;=8),'[1]Pricing Schedule'!$F$34+('[1]Pricing Schedule'!$F$36*M1209),
IF(AND(I1209=38000,R1209&gt;4.5,R1209&lt;=9,M1209&gt;8),'[1]Pricing Schedule'!$F$17+('[1]Pricing Schedule'!$F$18*M1209),
IF(AND(I1209=38000,R1209&gt;4.5,R1209&lt;=9,M1209&lt;=8),'[1]Pricing Schedule'!$F$34+('[1]Pricing Schedule'!$F$36*M1209),
IF(AND(I1209=38000,R1209&gt;9,R1209&lt;=12.8,M1209&gt;8),'[1]Pricing Schedule'!$F$26+('[1]Pricing Schedule'!$F$27*M1209),
IF(AND(I1209=38000,R1209&gt;9,R1209&lt;=12.8,M1209&lt;=8),'[1]Pricing Schedule'!$F$34+('[1]Pricing Schedule'!$F$36*M1209),
IF(AND(I1209=38000,R1209&gt;12.8,R1209&lt;=22.8),'[1]Pricing Schedule'!$F$34+('[1]Pricing Schedule'!$F$36*M1209),
IF(AND(I1209=38000,R1209&gt;22.8,R1209&lt;=30.2),'[1]Pricing Schedule'!$F$43+('[1]Pricing Schedule'!$F$45*M1209),
IF(AND(I1209=38000,R1209&gt;30.2,R1209&lt;=45.9),'[1]Pricing Schedule'!$F$52+('[1]Pricing Schedule'!$F$54*M1209),
IF(AND(I1209=38000,R1209&gt;45.9,R1209&lt;=123.4),'[1]Pricing Schedule'!$F$96+('[1]Pricing Schedule'!$F$97*M1209),
IF(AND(I1209=38000,R1209&gt;123.4,R1209&lt;=168.2,M1209&lt;=10),'[1]Pricing Schedule'!$F$103+('[1]Pricing Schedule'!$F$105*M1209),
IF(AND(I1209=38000,R1209&gt;123.4,R1209&lt;=168.2,M1209&gt;10),'[1]Pricing Schedule'!$F$111+('[1]Pricing Schedule'!$F$113*M1209),
IF(AND(I1209=38000,R1209&gt;157.4,R1209&lt;=336.4,M1209&lt;=10),('[1]Pricing Schedule'!$F$103+('[1]Pricing Schedule'!$F$105*M1209))*2,
IF(AND(I1209=38000,R1209&gt;157.4,R1209&lt;=336.4,M1209&gt;10),('[1]Pricing Schedule'!$F$111+('[1]Pricing Schedule'!$F$113*M1209))*2,
IF(AND(I1209=38000,R1209&gt;314.8,R1209&lt;=504.6,M1209&lt;=10),('[1]Pricing Schedule'!$F$103+('[1]Pricing Schedule'!$F$105*M1209))*3,
IF(AND(I1209=38000,R1209&gt;314.8,R1209&lt;=504.6,M1209&gt;10),('[1]Pricing Schedule'!$F$111+('[1]Pricing Schedule'!$F$113*M1209))*3,
IF(AND(I1209=38000,R1209&gt;472.2,R1209&lt;=672.8,M1209&lt;=10),('[1]Pricing Schedule'!$F$103+('[1]Pricing Schedule'!$F$105*M1209))*4,
IF(AND(I1209=38000,R1209&gt;472.2,R1209&lt;=672.8,M1209&gt;10),('[1]Pricing Schedule'!$F$111+('[1]Pricing Schedule'!$F$113*M1209))*4,
IF(AND(I1209=110000,R1209&lt;=12.8,M1209&gt;2),'[1]Pricing Schedule'!$F$62+('[1]Pricing Schedule'!$F$63*M1209),
IF(AND(I1209=110000,R1209&lt;=12.8,M1209&lt;=2),'[1]Pricing Schedule'!$F$96+('[1]Pricing Schedule'!$F$97*M1209),
IF(AND(I1209=110000,R1209&gt;12.8,R1209&lt;=22.8,M1209&gt;3),'[1]Pricing Schedule'!$F$71+('[1]Pricing Schedule'!$F$72*M1209),
IF(AND(I1209=110000,R1209&gt;12.8,R1209&lt;=22.8,M1209&lt;=3),'[1]Pricing Schedule'!$F$96+('[1]Pricing Schedule'!$F$97*M1209),
IF(AND(I1209=110000,R1209&gt;22.8,R1209&lt;=30.2),'[1]Pricing Schedule'!$F$80+('[1]Pricing Schedule'!$F$81*M1209),
IF(AND(I1209=110000,R1209&gt;30.2,R1209&lt;=45.9),'[1]Pricing Schedule'!$F$89+('[1]Pricing Schedule'!$F$90*M1209),
IF(AND(I1209=110000,R1209&gt;45.9,R1209&lt;=123.4),'[1]Pricing Schedule'!$F$96+('[1]Pricing Schedule'!$F$97*M1209),
IF(AND(I1209=110000,R1209&gt;123.4,R1209&lt;=168.2,M1209&lt;=10),'[1]Pricing Schedule'!$F$103+('[1]Pricing Schedule'!$F$105*M1209),
IF(AND(I1209=110000,R1209&gt;123.4,R1209&lt;=168.2,M1209&gt;10),'[1]Pricing Schedule'!$F$111+('[1]Pricing Schedule'!$F$113*M1209),
IF(AND(I1209=110000,R1209&gt;168.2,R1209&lt;=336.4,M1209&lt;=10),('[1]Pricing Schedule'!$F$103+('[1]Pricing Schedule'!$F$105*M1209))*2,
IF(AND(I1209=110000,R1209&gt;168.2,R1209&lt;=336.4,M1209&gt;10),('[1]Pricing Schedule'!$F$111+('[1]Pricing Schedule'!$F$113*M1209))*2,
IF(AND(I1209=110000,R1209&gt;336.4,R1209&lt;=504.6,M1209&lt;=10),('[1]Pricing Schedule'!$F$103+('[1]Pricing Schedule'!$F$105*M1209))*3,
IF(AND(I1209=110000,R1209&gt;336.4,R1209&lt;=504.6,M1209&gt;10),('[1]Pricing Schedule'!$F$111+('[1]Pricing Schedule'!$F$113*M1209))*3,
IF(AND(I1209=110000,R1209&gt;504.6,R1209&lt;=672.8,M1209&lt;=10),('[1]Pricing Schedule'!$F$103+('[1]Pricing Schedule'!$F$105*M1209))*4,
IF(AND(I1209=110000,R1209&gt;504.6,R1209&lt;=672.8,M1209&gt;10),('[1]Pricing Schedule'!$F$111+('[1]Pricing Schedule'!$F$113*M1209))*4,
IF(AND(I1209=110000,R1209&gt;672.8,R1209&lt;=841,M1209&lt;=10),('[1]Pricing Schedule'!$F$103+('[1]Pricing Schedule'!$F$105*M1209))*5,
IF(AND(I1209=110000,R1209&gt;672.8,R1209&lt;=841,M1209&gt;10),('[1]Pricing Schedule'!$F$111+('[1]Pricing Schedule'!$F$113*M1209))*5,
IF(AND(I1209=110000,R1209&gt;672.8,R1209&lt;=841,M1209&lt;=10),('[1]Pricing Schedule'!$F$103+('[1]Pricing Schedule'!$F$105*M1209))*5,
IF(AND(I1209=110000,R1209&gt;672.8,R1209&lt;=841,M1209&gt;10),('[1]Pricing Schedule'!$F$111+('[1]Pricing Schedule'!$F$113*M1209))*5,
IF(AND(I1209=110000,R1209&gt;1345.6,R1209&lt;=1513.8,M1209&lt;=10),('[1]Pricing Schedule'!$F$103+('[1]Pricing Schedule'!$F$105*M1209))*9,
IF(AND(I1209=110000,R1209&gt;1345.6,R1209&lt;=1513.8,M1209&gt;10),('[1]Pricing Schedule'!$F$111+('[1]Pricing Schedule'!$F$113*M1209))*9,
9999999999)))))))))))))))))))))))))))))))))))))))</f>
        <v>628870</v>
      </c>
      <c r="T1209" s="21">
        <f>IF(AND(I1209=38000,R1209&lt;=4.5,M1209&gt;8),'[1]Pricing Schedule'!$J$9,
IF(AND(I1209=38000,R1209&lt;=4.5,M1209&lt;=8),'[1]Pricing Schedule'!$J$36,
IF(AND(I1209=38000,R1209&gt;4.5,R1209&lt;=9,M1209&gt;8),'[1]Pricing Schedule'!$J$18,
IF(AND(I1209=38000,R1209&gt;4.5,R1209&lt;=9,M1209&lt;=8),'[1]Pricing Schedule'!$J$36,
IF(AND(I1209=38000,R1209&gt;9,R1209&lt;=12.8,M1209&gt;8),'[1]Pricing Schedule'!$J$27,
IF(AND(I1209=38000,R1209&gt;9,R1209&lt;=12.8,M1209&lt;=8),'[1]Pricing Schedule'!$J$36,
IF(AND(I1209=38000,R1209&gt;12.8,R1209&lt;=22.8),'[1]Pricing Schedule'!$J$36,
IF(AND(I1209=38000,R1209&gt;22.8,R1209&lt;=30.2),'[1]Pricing Schedule'!$J$45,
IF(AND(I1209=38000,R1209&gt;30.2,R1209&lt;=45.9),'[1]Pricing Schedule'!$J$54,
IF(AND(I1209=38000,R1209&gt;45.9,R1209&lt;=123.4),'[1]Pricing Schedule'!$J$97,
IF(AND(I1209=38000,R1209&gt;123.4,R1209&lt;=168.2,M1209&lt;=10),'[1]Pricing Schedule'!$J$105,
IF(AND(I1209=38000,R1209&gt;123.4,R1209&lt;=168.2,M1209&gt;10),'[1]Pricing Schedule'!$J$113,
IF(AND(I1209=38000,R1209&gt;168.2,R1209&lt;=336.4,M1209&lt;=10),('[1]Pricing Schedule'!$J$105),
IF(AND(I1209=38000,R1209&gt;168.2,R1209&lt;=336.4,M1209&gt;10),('[1]Pricing Schedule'!$J$113),
IF(AND(I1209=38000,R1209&gt;336.4,R1209&lt;=504.6,M1209&lt;=10),('[1]Pricing Schedule'!$J$105),
IF(AND(I1209=38000,R1209&gt;336.4,R1209&lt;=504.6,M1209&gt;10),('[1]Pricing Schedule'!$J$113),
IF(AND(I1209=38000,R1209&gt;504.6,R1209&lt;=672.8,M1209&lt;=10),('[1]Pricing Schedule'!$J$105),
IF(AND(I1209=38000,R1209&gt;504.6,R1209&lt;=672.8,M1209&gt;10),('[1]Pricing Schedule'!$J$113),
IF(AND(I1209=110000,R1209&lt;=12.8,M1209&gt;2),'[1]Pricing Schedule'!$J$63,
IF(AND(I1209=110000,R1209&lt;=12.8,M1209&lt;=2),'[1]Pricing Schedule'!$J$97,
IF(AND(I1209=110000,R1209&gt;12.8,R1209&lt;=22.8,M1209&gt;3),'[1]Pricing Schedule'!$J$72,
IF(AND(I1209=110000,R1209&gt;12.8,R1209&lt;=22.8,M1209&lt;=3),'[1]Pricing Schedule'!$J$97,
IF(AND(I1209=110000,R1209&gt;22.8,R1209&lt;=30.2),'[1]Pricing Schedule'!$J$81,
IF(AND(I1209=110000,R1209&gt;30.2,R1209&lt;=45.9),'[1]Pricing Schedule'!$J$90,
IF(AND(I1209=110000,R1209&gt;45.9,R1209&lt;=123.4),'[1]Pricing Schedule'!$J$97,
IF(AND(I1209=110000,R1209&gt;123.4,R1209&lt;=168.2,M1209&lt;=10),'[1]Pricing Schedule'!$J$105,
IF(AND(I1209=110000,R1209&gt;123.4,R1209&lt;=168.2,M1209&gt;10),'[1]Pricing Schedule'!$J$113,
IF(AND(I1209=110000,R1209&gt;168.2,R1209&lt;=336.2,M1209&lt;=10),('[1]Pricing Schedule'!$J$105),
IF(AND(I1209=110000,R1209&gt;168.2,R1209&lt;=336.2,M1209&gt;10),('[1]Pricing Schedule'!$J$113),
IF(AND(I1209=110000,R1209&gt;336.4,R1209&lt;=504.6,M1209&lt;=10),('[1]Pricing Schedule'!$J$105),
IF(AND(I1209=110000,R1209&gt;336.4,R1209&lt;=504.6,M1209&gt;10),('[1]Pricing Schedule'!$J$113),
IF(AND(I1209=110000,R1209&gt;504.6,R1209&lt;=672.8,M1209&lt;=10),('[1]Pricing Schedule'!$J$105),
IF(AND(I1209=110000,R1209&gt;504.6,R1209&lt;=672.8,M1209&gt;10),('[1]Pricing Schedule'!$J$113),
IF(AND(I1209=110000,R1209&gt;672.8,R1209&lt;=841,M1209&lt;=10),('[1]Pricing Schedule'!$J$105),
IF(AND(I1209=110000,R1209&gt;672.8,R1209&lt;=841,M1209&gt;10),('[1]Pricing Schedule'!$J$113),
IF(AND(I1209=110000,R1209&gt;1682,R1209&lt;=1850.2,M1209&lt;=10),('[1]Pricing Schedule'!$J$105),
IF(AND(I1209=110000,R1209&gt;1682,R1209&lt;=1850.2,M1209&gt;10),('[1]Pricing Schedule'!$J$113),
IF(AND(I1209=110000,R1209&gt;2018.4,R1209&lt;=2186.6,M1209&lt;=10),('[1]Pricing Schedule'!$J$105),
IF(AND(I1209=110000,R1209&gt;2018.4,R1209&lt;=2186.6,M1209&gt;10),('[1]Pricing Schedule'!$J$113),999999999)))))))))))))))))))))))))))))))))))))))</f>
        <v>4</v>
      </c>
      <c r="U1209" s="40">
        <f t="shared" si="114"/>
        <v>149730.95238095237</v>
      </c>
      <c r="V1209" s="41">
        <f t="shared" si="115"/>
        <v>6.6786458250512828</v>
      </c>
      <c r="Y1209" s="23">
        <v>105</v>
      </c>
      <c r="Z1209" s="23">
        <v>98</v>
      </c>
      <c r="AD1209" s="13"/>
      <c r="AE1209" s="13"/>
      <c r="AF1209" s="13"/>
      <c r="AR1209" s="35"/>
    </row>
    <row r="1210" spans="1:44">
      <c r="A1210" s="23">
        <v>1212</v>
      </c>
      <c r="B1210" s="23">
        <v>1212</v>
      </c>
      <c r="C1210" s="23" t="s">
        <v>1798</v>
      </c>
      <c r="D1210" s="23" t="s">
        <v>1103</v>
      </c>
      <c r="E1210" s="23" t="s">
        <v>1103</v>
      </c>
      <c r="F1210" s="23" t="s">
        <v>1104</v>
      </c>
      <c r="G1210" s="23" t="s">
        <v>1105</v>
      </c>
      <c r="H1210" s="23" t="s">
        <v>113</v>
      </c>
      <c r="I1210" s="13">
        <v>38000</v>
      </c>
      <c r="J1210" s="13">
        <v>38000</v>
      </c>
      <c r="K1210" s="23" t="s">
        <v>119</v>
      </c>
      <c r="L1210" s="24">
        <v>7.8639999999999999</v>
      </c>
      <c r="M1210" s="37">
        <f t="shared" si="110"/>
        <v>8</v>
      </c>
      <c r="N1210" s="24">
        <v>0.32600000000000001</v>
      </c>
      <c r="O1210" s="13">
        <v>3</v>
      </c>
      <c r="P1210" s="36">
        <f t="shared" si="111"/>
        <v>0.32600000000000001</v>
      </c>
      <c r="Q1210" s="38">
        <f t="shared" si="112"/>
        <v>4.2</v>
      </c>
      <c r="R1210" s="37">
        <f t="shared" si="113"/>
        <v>4.2</v>
      </c>
      <c r="S1210" s="39">
        <f>IF(AND(I1210=38000,R1210&lt;=4.5,M1210&gt;8),'[1]Pricing Schedule'!$F$8+('[1]Pricing Schedule'!$F$9*M1210),
IF(AND(I1210=38000,R1210&lt;=4.5,M1210&lt;=8),'[1]Pricing Schedule'!$F$34+('[1]Pricing Schedule'!$F$36*M1210),
IF(AND(I1210=38000,R1210&gt;4.5,R1210&lt;=9,M1210&gt;8),'[1]Pricing Schedule'!$F$17+('[1]Pricing Schedule'!$F$18*M1210),
IF(AND(I1210=38000,R1210&gt;4.5,R1210&lt;=9,M1210&lt;=8),'[1]Pricing Schedule'!$F$34+('[1]Pricing Schedule'!$F$36*M1210),
IF(AND(I1210=38000,R1210&gt;9,R1210&lt;=12.8,M1210&gt;8),'[1]Pricing Schedule'!$F$26+('[1]Pricing Schedule'!$F$27*M1210),
IF(AND(I1210=38000,R1210&gt;9,R1210&lt;=12.8,M1210&lt;=8),'[1]Pricing Schedule'!$F$34+('[1]Pricing Schedule'!$F$36*M1210),
IF(AND(I1210=38000,R1210&gt;12.8,R1210&lt;=22.8),'[1]Pricing Schedule'!$F$34+('[1]Pricing Schedule'!$F$36*M1210),
IF(AND(I1210=38000,R1210&gt;22.8,R1210&lt;=30.2),'[1]Pricing Schedule'!$F$43+('[1]Pricing Schedule'!$F$45*M1210),
IF(AND(I1210=38000,R1210&gt;30.2,R1210&lt;=45.9),'[1]Pricing Schedule'!$F$52+('[1]Pricing Schedule'!$F$54*M1210),
IF(AND(I1210=38000,R1210&gt;45.9,R1210&lt;=123.4),'[1]Pricing Schedule'!$F$96+('[1]Pricing Schedule'!$F$97*M1210),
IF(AND(I1210=38000,R1210&gt;123.4,R1210&lt;=168.2,M1210&lt;=10),'[1]Pricing Schedule'!$F$103+('[1]Pricing Schedule'!$F$105*M1210),
IF(AND(I1210=38000,R1210&gt;123.4,R1210&lt;=168.2,M1210&gt;10),'[1]Pricing Schedule'!$F$111+('[1]Pricing Schedule'!$F$113*M1210),
IF(AND(I1210=38000,R1210&gt;157.4,R1210&lt;=336.4,M1210&lt;=10),('[1]Pricing Schedule'!$F$103+('[1]Pricing Schedule'!$F$105*M1210))*2,
IF(AND(I1210=38000,R1210&gt;157.4,R1210&lt;=336.4,M1210&gt;10),('[1]Pricing Schedule'!$F$111+('[1]Pricing Schedule'!$F$113*M1210))*2,
IF(AND(I1210=38000,R1210&gt;314.8,R1210&lt;=504.6,M1210&lt;=10),('[1]Pricing Schedule'!$F$103+('[1]Pricing Schedule'!$F$105*M1210))*3,
IF(AND(I1210=38000,R1210&gt;314.8,R1210&lt;=504.6,M1210&gt;10),('[1]Pricing Schedule'!$F$111+('[1]Pricing Schedule'!$F$113*M1210))*3,
IF(AND(I1210=38000,R1210&gt;472.2,R1210&lt;=672.8,M1210&lt;=10),('[1]Pricing Schedule'!$F$103+('[1]Pricing Schedule'!$F$105*M1210))*4,
IF(AND(I1210=38000,R1210&gt;472.2,R1210&lt;=672.8,M1210&gt;10),('[1]Pricing Schedule'!$F$111+('[1]Pricing Schedule'!$F$113*M1210))*4,
IF(AND(I1210=110000,R1210&lt;=12.8,M1210&gt;2),'[1]Pricing Schedule'!$F$62+('[1]Pricing Schedule'!$F$63*M1210),
IF(AND(I1210=110000,R1210&lt;=12.8,M1210&lt;=2),'[1]Pricing Schedule'!$F$96+('[1]Pricing Schedule'!$F$97*M1210),
IF(AND(I1210=110000,R1210&gt;12.8,R1210&lt;=22.8,M1210&gt;3),'[1]Pricing Schedule'!$F$71+('[1]Pricing Schedule'!$F$72*M1210),
IF(AND(I1210=110000,R1210&gt;12.8,R1210&lt;=22.8,M1210&lt;=3),'[1]Pricing Schedule'!$F$96+('[1]Pricing Schedule'!$F$97*M1210),
IF(AND(I1210=110000,R1210&gt;22.8,R1210&lt;=30.2),'[1]Pricing Schedule'!$F$80+('[1]Pricing Schedule'!$F$81*M1210),
IF(AND(I1210=110000,R1210&gt;30.2,R1210&lt;=45.9),'[1]Pricing Schedule'!$F$89+('[1]Pricing Schedule'!$F$90*M1210),
IF(AND(I1210=110000,R1210&gt;45.9,R1210&lt;=123.4),'[1]Pricing Schedule'!$F$96+('[1]Pricing Schedule'!$F$97*M1210),
IF(AND(I1210=110000,R1210&gt;123.4,R1210&lt;=168.2,M1210&lt;=10),'[1]Pricing Schedule'!$F$103+('[1]Pricing Schedule'!$F$105*M1210),
IF(AND(I1210=110000,R1210&gt;123.4,R1210&lt;=168.2,M1210&gt;10),'[1]Pricing Schedule'!$F$111+('[1]Pricing Schedule'!$F$113*M1210),
IF(AND(I1210=110000,R1210&gt;168.2,R1210&lt;=336.4,M1210&lt;=10),('[1]Pricing Schedule'!$F$103+('[1]Pricing Schedule'!$F$105*M1210))*2,
IF(AND(I1210=110000,R1210&gt;168.2,R1210&lt;=336.4,M1210&gt;10),('[1]Pricing Schedule'!$F$111+('[1]Pricing Schedule'!$F$113*M1210))*2,
IF(AND(I1210=110000,R1210&gt;336.4,R1210&lt;=504.6,M1210&lt;=10),('[1]Pricing Schedule'!$F$103+('[1]Pricing Schedule'!$F$105*M1210))*3,
IF(AND(I1210=110000,R1210&gt;336.4,R1210&lt;=504.6,M1210&gt;10),('[1]Pricing Schedule'!$F$111+('[1]Pricing Schedule'!$F$113*M1210))*3,
IF(AND(I1210=110000,R1210&gt;504.6,R1210&lt;=672.8,M1210&lt;=10),('[1]Pricing Schedule'!$F$103+('[1]Pricing Schedule'!$F$105*M1210))*4,
IF(AND(I1210=110000,R1210&gt;504.6,R1210&lt;=672.8,M1210&gt;10),('[1]Pricing Schedule'!$F$111+('[1]Pricing Schedule'!$F$113*M1210))*4,
IF(AND(I1210=110000,R1210&gt;672.8,R1210&lt;=841,M1210&lt;=10),('[1]Pricing Schedule'!$F$103+('[1]Pricing Schedule'!$F$105*M1210))*5,
IF(AND(I1210=110000,R1210&gt;672.8,R1210&lt;=841,M1210&gt;10),('[1]Pricing Schedule'!$F$111+('[1]Pricing Schedule'!$F$113*M1210))*5,
IF(AND(I1210=110000,R1210&gt;672.8,R1210&lt;=841,M1210&lt;=10),('[1]Pricing Schedule'!$F$103+('[1]Pricing Schedule'!$F$105*M1210))*5,
IF(AND(I1210=110000,R1210&gt;672.8,R1210&lt;=841,M1210&gt;10),('[1]Pricing Schedule'!$F$111+('[1]Pricing Schedule'!$F$113*M1210))*5,
IF(AND(I1210=110000,R1210&gt;1345.6,R1210&lt;=1513.8,M1210&lt;=10),('[1]Pricing Schedule'!$F$103+('[1]Pricing Schedule'!$F$105*M1210))*9,
IF(AND(I1210=110000,R1210&gt;1345.6,R1210&lt;=1513.8,M1210&gt;10),('[1]Pricing Schedule'!$F$111+('[1]Pricing Schedule'!$F$113*M1210))*9,
9999999999)))))))))))))))))))))))))))))))))))))))</f>
        <v>909950</v>
      </c>
      <c r="T1210" s="21">
        <f>IF(AND(I1210=38000,R1210&lt;=4.5,M1210&gt;8),'[1]Pricing Schedule'!$J$9,
IF(AND(I1210=38000,R1210&lt;=4.5,M1210&lt;=8),'[1]Pricing Schedule'!$J$36,
IF(AND(I1210=38000,R1210&gt;4.5,R1210&lt;=9,M1210&gt;8),'[1]Pricing Schedule'!$J$18,
IF(AND(I1210=38000,R1210&gt;4.5,R1210&lt;=9,M1210&lt;=8),'[1]Pricing Schedule'!$J$36,
IF(AND(I1210=38000,R1210&gt;9,R1210&lt;=12.8,M1210&gt;8),'[1]Pricing Schedule'!$J$27,
IF(AND(I1210=38000,R1210&gt;9,R1210&lt;=12.8,M1210&lt;=8),'[1]Pricing Schedule'!$J$36,
IF(AND(I1210=38000,R1210&gt;12.8,R1210&lt;=22.8),'[1]Pricing Schedule'!$J$36,
IF(AND(I1210=38000,R1210&gt;22.8,R1210&lt;=30.2),'[1]Pricing Schedule'!$J$45,
IF(AND(I1210=38000,R1210&gt;30.2,R1210&lt;=45.9),'[1]Pricing Schedule'!$J$54,
IF(AND(I1210=38000,R1210&gt;45.9,R1210&lt;=123.4),'[1]Pricing Schedule'!$J$97,
IF(AND(I1210=38000,R1210&gt;123.4,R1210&lt;=168.2,M1210&lt;=10),'[1]Pricing Schedule'!$J$105,
IF(AND(I1210=38000,R1210&gt;123.4,R1210&lt;=168.2,M1210&gt;10),'[1]Pricing Schedule'!$J$113,
IF(AND(I1210=38000,R1210&gt;168.2,R1210&lt;=336.4,M1210&lt;=10),('[1]Pricing Schedule'!$J$105),
IF(AND(I1210=38000,R1210&gt;168.2,R1210&lt;=336.4,M1210&gt;10),('[1]Pricing Schedule'!$J$113),
IF(AND(I1210=38000,R1210&gt;336.4,R1210&lt;=504.6,M1210&lt;=10),('[1]Pricing Schedule'!$J$105),
IF(AND(I1210=38000,R1210&gt;336.4,R1210&lt;=504.6,M1210&gt;10),('[1]Pricing Schedule'!$J$113),
IF(AND(I1210=38000,R1210&gt;504.6,R1210&lt;=672.8,M1210&lt;=10),('[1]Pricing Schedule'!$J$105),
IF(AND(I1210=38000,R1210&gt;504.6,R1210&lt;=672.8,M1210&gt;10),('[1]Pricing Schedule'!$J$113),
IF(AND(I1210=110000,R1210&lt;=12.8,M1210&gt;2),'[1]Pricing Schedule'!$J$63,
IF(AND(I1210=110000,R1210&lt;=12.8,M1210&lt;=2),'[1]Pricing Schedule'!$J$97,
IF(AND(I1210=110000,R1210&gt;12.8,R1210&lt;=22.8,M1210&gt;3),'[1]Pricing Schedule'!$J$72,
IF(AND(I1210=110000,R1210&gt;12.8,R1210&lt;=22.8,M1210&lt;=3),'[1]Pricing Schedule'!$J$97,
IF(AND(I1210=110000,R1210&gt;22.8,R1210&lt;=30.2),'[1]Pricing Schedule'!$J$81,
IF(AND(I1210=110000,R1210&gt;30.2,R1210&lt;=45.9),'[1]Pricing Schedule'!$J$90,
IF(AND(I1210=110000,R1210&gt;45.9,R1210&lt;=123.4),'[1]Pricing Schedule'!$J$97,
IF(AND(I1210=110000,R1210&gt;123.4,R1210&lt;=168.2,M1210&lt;=10),'[1]Pricing Schedule'!$J$105,
IF(AND(I1210=110000,R1210&gt;123.4,R1210&lt;=168.2,M1210&gt;10),'[1]Pricing Schedule'!$J$113,
IF(AND(I1210=110000,R1210&gt;168.2,R1210&lt;=336.2,M1210&lt;=10),('[1]Pricing Schedule'!$J$105),
IF(AND(I1210=110000,R1210&gt;168.2,R1210&lt;=336.2,M1210&gt;10),('[1]Pricing Schedule'!$J$113),
IF(AND(I1210=110000,R1210&gt;336.4,R1210&lt;=504.6,M1210&lt;=10),('[1]Pricing Schedule'!$J$105),
IF(AND(I1210=110000,R1210&gt;336.4,R1210&lt;=504.6,M1210&gt;10),('[1]Pricing Schedule'!$J$113),
IF(AND(I1210=110000,R1210&gt;504.6,R1210&lt;=672.8,M1210&lt;=10),('[1]Pricing Schedule'!$J$105),
IF(AND(I1210=110000,R1210&gt;504.6,R1210&lt;=672.8,M1210&gt;10),('[1]Pricing Schedule'!$J$113),
IF(AND(I1210=110000,R1210&gt;672.8,R1210&lt;=841,M1210&lt;=10),('[1]Pricing Schedule'!$J$105),
IF(AND(I1210=110000,R1210&gt;672.8,R1210&lt;=841,M1210&gt;10),('[1]Pricing Schedule'!$J$113),
IF(AND(I1210=110000,R1210&gt;1682,R1210&lt;=1850.2,M1210&lt;=10),('[1]Pricing Schedule'!$J$105),
IF(AND(I1210=110000,R1210&gt;1682,R1210&lt;=1850.2,M1210&gt;10),('[1]Pricing Schedule'!$J$113),
IF(AND(I1210=110000,R1210&gt;2018.4,R1210&lt;=2186.6,M1210&lt;=10),('[1]Pricing Schedule'!$J$105),
IF(AND(I1210=110000,R1210&gt;2018.4,R1210&lt;=2186.6,M1210&gt;10),('[1]Pricing Schedule'!$J$113),999999999)))))))))))))))))))))))))))))))))))))))</f>
        <v>4</v>
      </c>
      <c r="U1210" s="40">
        <f t="shared" si="114"/>
        <v>216654.76190476189</v>
      </c>
      <c r="V1210" s="41">
        <f t="shared" si="115"/>
        <v>4.6156382218803227</v>
      </c>
      <c r="Y1210" s="23">
        <v>384</v>
      </c>
      <c r="Z1210" s="23">
        <v>486</v>
      </c>
      <c r="AD1210" s="13"/>
      <c r="AE1210" s="13"/>
      <c r="AF1210" s="13"/>
      <c r="AR1210" s="35"/>
    </row>
    <row r="1211" spans="1:44">
      <c r="A1211" s="23">
        <v>1213</v>
      </c>
      <c r="B1211" s="23">
        <v>1213</v>
      </c>
      <c r="C1211" s="23" t="s">
        <v>1799</v>
      </c>
      <c r="D1211" s="23" t="s">
        <v>344</v>
      </c>
      <c r="E1211" s="23" t="s">
        <v>344</v>
      </c>
      <c r="F1211" s="23" t="s">
        <v>1800</v>
      </c>
      <c r="G1211" s="23" t="s">
        <v>1801</v>
      </c>
      <c r="H1211" s="23" t="s">
        <v>113</v>
      </c>
      <c r="I1211" s="13">
        <v>38000</v>
      </c>
      <c r="J1211" s="13">
        <v>38000</v>
      </c>
      <c r="K1211" s="23" t="s">
        <v>119</v>
      </c>
      <c r="L1211" s="24">
        <v>13.053000000000001</v>
      </c>
      <c r="M1211" s="37">
        <f t="shared" si="110"/>
        <v>14</v>
      </c>
      <c r="N1211" s="24">
        <v>0.31</v>
      </c>
      <c r="O1211" s="13">
        <v>3</v>
      </c>
      <c r="P1211" s="36">
        <f t="shared" si="111"/>
        <v>0.31</v>
      </c>
      <c r="Q1211" s="38">
        <f t="shared" si="112"/>
        <v>4.2</v>
      </c>
      <c r="R1211" s="37">
        <f t="shared" si="113"/>
        <v>4.2</v>
      </c>
      <c r="S1211" s="39">
        <f>IF(AND(I1211=38000,R1211&lt;=4.5,M1211&gt;8),'[1]Pricing Schedule'!$F$8+('[1]Pricing Schedule'!$F$9*M1211),
IF(AND(I1211=38000,R1211&lt;=4.5,M1211&lt;=8),'[1]Pricing Schedule'!$F$34+('[1]Pricing Schedule'!$F$36*M1211),
IF(AND(I1211=38000,R1211&gt;4.5,R1211&lt;=9,M1211&gt;8),'[1]Pricing Schedule'!$F$17+('[1]Pricing Schedule'!$F$18*M1211),
IF(AND(I1211=38000,R1211&gt;4.5,R1211&lt;=9,M1211&lt;=8),'[1]Pricing Schedule'!$F$34+('[1]Pricing Schedule'!$F$36*M1211),
IF(AND(I1211=38000,R1211&gt;9,R1211&lt;=12.8,M1211&gt;8),'[1]Pricing Schedule'!$F$26+('[1]Pricing Schedule'!$F$27*M1211),
IF(AND(I1211=38000,R1211&gt;9,R1211&lt;=12.8,M1211&lt;=8),'[1]Pricing Schedule'!$F$34+('[1]Pricing Schedule'!$F$36*M1211),
IF(AND(I1211=38000,R1211&gt;12.8,R1211&lt;=22.8),'[1]Pricing Schedule'!$F$34+('[1]Pricing Schedule'!$F$36*M1211),
IF(AND(I1211=38000,R1211&gt;22.8,R1211&lt;=30.2),'[1]Pricing Schedule'!$F$43+('[1]Pricing Schedule'!$F$45*M1211),
IF(AND(I1211=38000,R1211&gt;30.2,R1211&lt;=45.9),'[1]Pricing Schedule'!$F$52+('[1]Pricing Schedule'!$F$54*M1211),
IF(AND(I1211=38000,R1211&gt;45.9,R1211&lt;=123.4),'[1]Pricing Schedule'!$F$96+('[1]Pricing Schedule'!$F$97*M1211),
IF(AND(I1211=38000,R1211&gt;123.4,R1211&lt;=168.2,M1211&lt;=10),'[1]Pricing Schedule'!$F$103+('[1]Pricing Schedule'!$F$105*M1211),
IF(AND(I1211=38000,R1211&gt;123.4,R1211&lt;=168.2,M1211&gt;10),'[1]Pricing Schedule'!$F$111+('[1]Pricing Schedule'!$F$113*M1211),
IF(AND(I1211=38000,R1211&gt;157.4,R1211&lt;=336.4,M1211&lt;=10),('[1]Pricing Schedule'!$F$103+('[1]Pricing Schedule'!$F$105*M1211))*2,
IF(AND(I1211=38000,R1211&gt;157.4,R1211&lt;=336.4,M1211&gt;10),('[1]Pricing Schedule'!$F$111+('[1]Pricing Schedule'!$F$113*M1211))*2,
IF(AND(I1211=38000,R1211&gt;314.8,R1211&lt;=504.6,M1211&lt;=10),('[1]Pricing Schedule'!$F$103+('[1]Pricing Schedule'!$F$105*M1211))*3,
IF(AND(I1211=38000,R1211&gt;314.8,R1211&lt;=504.6,M1211&gt;10),('[1]Pricing Schedule'!$F$111+('[1]Pricing Schedule'!$F$113*M1211))*3,
IF(AND(I1211=38000,R1211&gt;472.2,R1211&lt;=672.8,M1211&lt;=10),('[1]Pricing Schedule'!$F$103+('[1]Pricing Schedule'!$F$105*M1211))*4,
IF(AND(I1211=38000,R1211&gt;472.2,R1211&lt;=672.8,M1211&gt;10),('[1]Pricing Schedule'!$F$111+('[1]Pricing Schedule'!$F$113*M1211))*4,
IF(AND(I1211=110000,R1211&lt;=12.8,M1211&gt;2),'[1]Pricing Schedule'!$F$62+('[1]Pricing Schedule'!$F$63*M1211),
IF(AND(I1211=110000,R1211&lt;=12.8,M1211&lt;=2),'[1]Pricing Schedule'!$F$96+('[1]Pricing Schedule'!$F$97*M1211),
IF(AND(I1211=110000,R1211&gt;12.8,R1211&lt;=22.8,M1211&gt;3),'[1]Pricing Schedule'!$F$71+('[1]Pricing Schedule'!$F$72*M1211),
IF(AND(I1211=110000,R1211&gt;12.8,R1211&lt;=22.8,M1211&lt;=3),'[1]Pricing Schedule'!$F$96+('[1]Pricing Schedule'!$F$97*M1211),
IF(AND(I1211=110000,R1211&gt;22.8,R1211&lt;=30.2),'[1]Pricing Schedule'!$F$80+('[1]Pricing Schedule'!$F$81*M1211),
IF(AND(I1211=110000,R1211&gt;30.2,R1211&lt;=45.9),'[1]Pricing Schedule'!$F$89+('[1]Pricing Schedule'!$F$90*M1211),
IF(AND(I1211=110000,R1211&gt;45.9,R1211&lt;=123.4),'[1]Pricing Schedule'!$F$96+('[1]Pricing Schedule'!$F$97*M1211),
IF(AND(I1211=110000,R1211&gt;123.4,R1211&lt;=168.2,M1211&lt;=10),'[1]Pricing Schedule'!$F$103+('[1]Pricing Schedule'!$F$105*M1211),
IF(AND(I1211=110000,R1211&gt;123.4,R1211&lt;=168.2,M1211&gt;10),'[1]Pricing Schedule'!$F$111+('[1]Pricing Schedule'!$F$113*M1211),
IF(AND(I1211=110000,R1211&gt;168.2,R1211&lt;=336.4,M1211&lt;=10),('[1]Pricing Schedule'!$F$103+('[1]Pricing Schedule'!$F$105*M1211))*2,
IF(AND(I1211=110000,R1211&gt;168.2,R1211&lt;=336.4,M1211&gt;10),('[1]Pricing Schedule'!$F$111+('[1]Pricing Schedule'!$F$113*M1211))*2,
IF(AND(I1211=110000,R1211&gt;336.4,R1211&lt;=504.6,M1211&lt;=10),('[1]Pricing Schedule'!$F$103+('[1]Pricing Schedule'!$F$105*M1211))*3,
IF(AND(I1211=110000,R1211&gt;336.4,R1211&lt;=504.6,M1211&gt;10),('[1]Pricing Schedule'!$F$111+('[1]Pricing Schedule'!$F$113*M1211))*3,
IF(AND(I1211=110000,R1211&gt;504.6,R1211&lt;=672.8,M1211&lt;=10),('[1]Pricing Schedule'!$F$103+('[1]Pricing Schedule'!$F$105*M1211))*4,
IF(AND(I1211=110000,R1211&gt;504.6,R1211&lt;=672.8,M1211&gt;10),('[1]Pricing Schedule'!$F$111+('[1]Pricing Schedule'!$F$113*M1211))*4,
IF(AND(I1211=110000,R1211&gt;672.8,R1211&lt;=841,M1211&lt;=10),('[1]Pricing Schedule'!$F$103+('[1]Pricing Schedule'!$F$105*M1211))*5,
IF(AND(I1211=110000,R1211&gt;672.8,R1211&lt;=841,M1211&gt;10),('[1]Pricing Schedule'!$F$111+('[1]Pricing Schedule'!$F$113*M1211))*5,
IF(AND(I1211=110000,R1211&gt;672.8,R1211&lt;=841,M1211&lt;=10),('[1]Pricing Schedule'!$F$103+('[1]Pricing Schedule'!$F$105*M1211))*5,
IF(AND(I1211=110000,R1211&gt;672.8,R1211&lt;=841,M1211&gt;10),('[1]Pricing Schedule'!$F$111+('[1]Pricing Schedule'!$F$113*M1211))*5,
IF(AND(I1211=110000,R1211&gt;1345.6,R1211&lt;=1513.8,M1211&lt;=10),('[1]Pricing Schedule'!$F$103+('[1]Pricing Schedule'!$F$105*M1211))*9,
IF(AND(I1211=110000,R1211&gt;1345.6,R1211&lt;=1513.8,M1211&gt;10),('[1]Pricing Schedule'!$F$111+('[1]Pricing Schedule'!$F$113*M1211))*9,
9999999999)))))))))))))))))))))))))))))))))))))))</f>
        <v>1597940</v>
      </c>
      <c r="T1211" s="21">
        <f>IF(AND(I1211=38000,R1211&lt;=4.5,M1211&gt;8),'[1]Pricing Schedule'!$J$9,
IF(AND(I1211=38000,R1211&lt;=4.5,M1211&lt;=8),'[1]Pricing Schedule'!$J$36,
IF(AND(I1211=38000,R1211&gt;4.5,R1211&lt;=9,M1211&gt;8),'[1]Pricing Schedule'!$J$18,
IF(AND(I1211=38000,R1211&gt;4.5,R1211&lt;=9,M1211&lt;=8),'[1]Pricing Schedule'!$J$36,
IF(AND(I1211=38000,R1211&gt;9,R1211&lt;=12.8,M1211&gt;8),'[1]Pricing Schedule'!$J$27,
IF(AND(I1211=38000,R1211&gt;9,R1211&lt;=12.8,M1211&lt;=8),'[1]Pricing Schedule'!$J$36,
IF(AND(I1211=38000,R1211&gt;12.8,R1211&lt;=22.8),'[1]Pricing Schedule'!$J$36,
IF(AND(I1211=38000,R1211&gt;22.8,R1211&lt;=30.2),'[1]Pricing Schedule'!$J$45,
IF(AND(I1211=38000,R1211&gt;30.2,R1211&lt;=45.9),'[1]Pricing Schedule'!$J$54,
IF(AND(I1211=38000,R1211&gt;45.9,R1211&lt;=123.4),'[1]Pricing Schedule'!$J$97,
IF(AND(I1211=38000,R1211&gt;123.4,R1211&lt;=168.2,M1211&lt;=10),'[1]Pricing Schedule'!$J$105,
IF(AND(I1211=38000,R1211&gt;123.4,R1211&lt;=168.2,M1211&gt;10),'[1]Pricing Schedule'!$J$113,
IF(AND(I1211=38000,R1211&gt;168.2,R1211&lt;=336.4,M1211&lt;=10),('[1]Pricing Schedule'!$J$105),
IF(AND(I1211=38000,R1211&gt;168.2,R1211&lt;=336.4,M1211&gt;10),('[1]Pricing Schedule'!$J$113),
IF(AND(I1211=38000,R1211&gt;336.4,R1211&lt;=504.6,M1211&lt;=10),('[1]Pricing Schedule'!$J$105),
IF(AND(I1211=38000,R1211&gt;336.4,R1211&lt;=504.6,M1211&gt;10),('[1]Pricing Schedule'!$J$113),
IF(AND(I1211=38000,R1211&gt;504.6,R1211&lt;=672.8,M1211&lt;=10),('[1]Pricing Schedule'!$J$105),
IF(AND(I1211=38000,R1211&gt;504.6,R1211&lt;=672.8,M1211&gt;10),('[1]Pricing Schedule'!$J$113),
IF(AND(I1211=110000,R1211&lt;=12.8,M1211&gt;2),'[1]Pricing Schedule'!$J$63,
IF(AND(I1211=110000,R1211&lt;=12.8,M1211&lt;=2),'[1]Pricing Schedule'!$J$97,
IF(AND(I1211=110000,R1211&gt;12.8,R1211&lt;=22.8,M1211&gt;3),'[1]Pricing Schedule'!$J$72,
IF(AND(I1211=110000,R1211&gt;12.8,R1211&lt;=22.8,M1211&lt;=3),'[1]Pricing Schedule'!$J$97,
IF(AND(I1211=110000,R1211&gt;22.8,R1211&lt;=30.2),'[1]Pricing Schedule'!$J$81,
IF(AND(I1211=110000,R1211&gt;30.2,R1211&lt;=45.9),'[1]Pricing Schedule'!$J$90,
IF(AND(I1211=110000,R1211&gt;45.9,R1211&lt;=123.4),'[1]Pricing Schedule'!$J$97,
IF(AND(I1211=110000,R1211&gt;123.4,R1211&lt;=168.2,M1211&lt;=10),'[1]Pricing Schedule'!$J$105,
IF(AND(I1211=110000,R1211&gt;123.4,R1211&lt;=168.2,M1211&gt;10),'[1]Pricing Schedule'!$J$113,
IF(AND(I1211=110000,R1211&gt;168.2,R1211&lt;=336.2,M1211&lt;=10),('[1]Pricing Schedule'!$J$105),
IF(AND(I1211=110000,R1211&gt;168.2,R1211&lt;=336.2,M1211&gt;10),('[1]Pricing Schedule'!$J$113),
IF(AND(I1211=110000,R1211&gt;336.4,R1211&lt;=504.6,M1211&lt;=10),('[1]Pricing Schedule'!$J$105),
IF(AND(I1211=110000,R1211&gt;336.4,R1211&lt;=504.6,M1211&gt;10),('[1]Pricing Schedule'!$J$113),
IF(AND(I1211=110000,R1211&gt;504.6,R1211&lt;=672.8,M1211&lt;=10),('[1]Pricing Schedule'!$J$105),
IF(AND(I1211=110000,R1211&gt;504.6,R1211&lt;=672.8,M1211&gt;10),('[1]Pricing Schedule'!$J$113),
IF(AND(I1211=110000,R1211&gt;672.8,R1211&lt;=841,M1211&lt;=10),('[1]Pricing Schedule'!$J$105),
IF(AND(I1211=110000,R1211&gt;672.8,R1211&lt;=841,M1211&gt;10),('[1]Pricing Schedule'!$J$113),
IF(AND(I1211=110000,R1211&gt;1682,R1211&lt;=1850.2,M1211&lt;=10),('[1]Pricing Schedule'!$J$105),
IF(AND(I1211=110000,R1211&gt;1682,R1211&lt;=1850.2,M1211&gt;10),('[1]Pricing Schedule'!$J$113),
IF(AND(I1211=110000,R1211&gt;2018.4,R1211&lt;=2186.6,M1211&lt;=10),('[1]Pricing Schedule'!$J$105),
IF(AND(I1211=110000,R1211&gt;2018.4,R1211&lt;=2186.6,M1211&gt;10),('[1]Pricing Schedule'!$J$113),999999999)))))))))))))))))))))))))))))))))))))))</f>
        <v>1</v>
      </c>
      <c r="U1211" s="40">
        <f t="shared" si="114"/>
        <v>380461.90476190473</v>
      </c>
      <c r="V1211" s="41">
        <f t="shared" si="115"/>
        <v>2.6283840444572388</v>
      </c>
      <c r="Y1211" s="23">
        <v>62</v>
      </c>
      <c r="Z1211" s="23">
        <v>459</v>
      </c>
      <c r="AD1211" s="13"/>
      <c r="AE1211" s="13"/>
      <c r="AF1211" s="13"/>
      <c r="AR1211" s="35"/>
    </row>
    <row r="1212" spans="1:44">
      <c r="A1212" s="23">
        <v>1214</v>
      </c>
      <c r="B1212" s="23">
        <v>1214</v>
      </c>
      <c r="C1212" s="23" t="s">
        <v>1802</v>
      </c>
      <c r="D1212" s="23" t="s">
        <v>344</v>
      </c>
      <c r="E1212" s="23" t="s">
        <v>344</v>
      </c>
      <c r="F1212" s="23" t="s">
        <v>1803</v>
      </c>
      <c r="G1212" s="23" t="s">
        <v>1804</v>
      </c>
      <c r="H1212" s="23" t="s">
        <v>113</v>
      </c>
      <c r="I1212" s="13">
        <v>38000</v>
      </c>
      <c r="J1212" s="13">
        <v>38000</v>
      </c>
      <c r="K1212" s="23" t="s">
        <v>119</v>
      </c>
      <c r="L1212" s="24">
        <v>16.259</v>
      </c>
      <c r="M1212" s="37">
        <f t="shared" si="110"/>
        <v>17</v>
      </c>
      <c r="N1212" s="24">
        <v>0.114</v>
      </c>
      <c r="O1212" s="13">
        <v>3</v>
      </c>
      <c r="P1212" s="36">
        <f t="shared" si="111"/>
        <v>0.114</v>
      </c>
      <c r="Q1212" s="38">
        <f t="shared" si="112"/>
        <v>4.2</v>
      </c>
      <c r="R1212" s="37">
        <f t="shared" si="113"/>
        <v>4.2</v>
      </c>
      <c r="S1212" s="39">
        <f>IF(AND(I1212=38000,R1212&lt;=4.5,M1212&gt;8),'[1]Pricing Schedule'!$F$8+('[1]Pricing Schedule'!$F$9*M1212),
IF(AND(I1212=38000,R1212&lt;=4.5,M1212&lt;=8),'[1]Pricing Schedule'!$F$34+('[1]Pricing Schedule'!$F$36*M1212),
IF(AND(I1212=38000,R1212&gt;4.5,R1212&lt;=9,M1212&gt;8),'[1]Pricing Schedule'!$F$17+('[1]Pricing Schedule'!$F$18*M1212),
IF(AND(I1212=38000,R1212&gt;4.5,R1212&lt;=9,M1212&lt;=8),'[1]Pricing Schedule'!$F$34+('[1]Pricing Schedule'!$F$36*M1212),
IF(AND(I1212=38000,R1212&gt;9,R1212&lt;=12.8,M1212&gt;8),'[1]Pricing Schedule'!$F$26+('[1]Pricing Schedule'!$F$27*M1212),
IF(AND(I1212=38000,R1212&gt;9,R1212&lt;=12.8,M1212&lt;=8),'[1]Pricing Schedule'!$F$34+('[1]Pricing Schedule'!$F$36*M1212),
IF(AND(I1212=38000,R1212&gt;12.8,R1212&lt;=22.8),'[1]Pricing Schedule'!$F$34+('[1]Pricing Schedule'!$F$36*M1212),
IF(AND(I1212=38000,R1212&gt;22.8,R1212&lt;=30.2),'[1]Pricing Schedule'!$F$43+('[1]Pricing Schedule'!$F$45*M1212),
IF(AND(I1212=38000,R1212&gt;30.2,R1212&lt;=45.9),'[1]Pricing Schedule'!$F$52+('[1]Pricing Schedule'!$F$54*M1212),
IF(AND(I1212=38000,R1212&gt;45.9,R1212&lt;=123.4),'[1]Pricing Schedule'!$F$96+('[1]Pricing Schedule'!$F$97*M1212),
IF(AND(I1212=38000,R1212&gt;123.4,R1212&lt;=168.2,M1212&lt;=10),'[1]Pricing Schedule'!$F$103+('[1]Pricing Schedule'!$F$105*M1212),
IF(AND(I1212=38000,R1212&gt;123.4,R1212&lt;=168.2,M1212&gt;10),'[1]Pricing Schedule'!$F$111+('[1]Pricing Schedule'!$F$113*M1212),
IF(AND(I1212=38000,R1212&gt;157.4,R1212&lt;=336.4,M1212&lt;=10),('[1]Pricing Schedule'!$F$103+('[1]Pricing Schedule'!$F$105*M1212))*2,
IF(AND(I1212=38000,R1212&gt;157.4,R1212&lt;=336.4,M1212&gt;10),('[1]Pricing Schedule'!$F$111+('[1]Pricing Schedule'!$F$113*M1212))*2,
IF(AND(I1212=38000,R1212&gt;314.8,R1212&lt;=504.6,M1212&lt;=10),('[1]Pricing Schedule'!$F$103+('[1]Pricing Schedule'!$F$105*M1212))*3,
IF(AND(I1212=38000,R1212&gt;314.8,R1212&lt;=504.6,M1212&gt;10),('[1]Pricing Schedule'!$F$111+('[1]Pricing Schedule'!$F$113*M1212))*3,
IF(AND(I1212=38000,R1212&gt;472.2,R1212&lt;=672.8,M1212&lt;=10),('[1]Pricing Schedule'!$F$103+('[1]Pricing Schedule'!$F$105*M1212))*4,
IF(AND(I1212=38000,R1212&gt;472.2,R1212&lt;=672.8,M1212&gt;10),('[1]Pricing Schedule'!$F$111+('[1]Pricing Schedule'!$F$113*M1212))*4,
IF(AND(I1212=110000,R1212&lt;=12.8,M1212&gt;2),'[1]Pricing Schedule'!$F$62+('[1]Pricing Schedule'!$F$63*M1212),
IF(AND(I1212=110000,R1212&lt;=12.8,M1212&lt;=2),'[1]Pricing Schedule'!$F$96+('[1]Pricing Schedule'!$F$97*M1212),
IF(AND(I1212=110000,R1212&gt;12.8,R1212&lt;=22.8,M1212&gt;3),'[1]Pricing Schedule'!$F$71+('[1]Pricing Schedule'!$F$72*M1212),
IF(AND(I1212=110000,R1212&gt;12.8,R1212&lt;=22.8,M1212&lt;=3),'[1]Pricing Schedule'!$F$96+('[1]Pricing Schedule'!$F$97*M1212),
IF(AND(I1212=110000,R1212&gt;22.8,R1212&lt;=30.2),'[1]Pricing Schedule'!$F$80+('[1]Pricing Schedule'!$F$81*M1212),
IF(AND(I1212=110000,R1212&gt;30.2,R1212&lt;=45.9),'[1]Pricing Schedule'!$F$89+('[1]Pricing Schedule'!$F$90*M1212),
IF(AND(I1212=110000,R1212&gt;45.9,R1212&lt;=123.4),'[1]Pricing Schedule'!$F$96+('[1]Pricing Schedule'!$F$97*M1212),
IF(AND(I1212=110000,R1212&gt;123.4,R1212&lt;=168.2,M1212&lt;=10),'[1]Pricing Schedule'!$F$103+('[1]Pricing Schedule'!$F$105*M1212),
IF(AND(I1212=110000,R1212&gt;123.4,R1212&lt;=168.2,M1212&gt;10),'[1]Pricing Schedule'!$F$111+('[1]Pricing Schedule'!$F$113*M1212),
IF(AND(I1212=110000,R1212&gt;168.2,R1212&lt;=336.4,M1212&lt;=10),('[1]Pricing Schedule'!$F$103+('[1]Pricing Schedule'!$F$105*M1212))*2,
IF(AND(I1212=110000,R1212&gt;168.2,R1212&lt;=336.4,M1212&gt;10),('[1]Pricing Schedule'!$F$111+('[1]Pricing Schedule'!$F$113*M1212))*2,
IF(AND(I1212=110000,R1212&gt;336.4,R1212&lt;=504.6,M1212&lt;=10),('[1]Pricing Schedule'!$F$103+('[1]Pricing Schedule'!$F$105*M1212))*3,
IF(AND(I1212=110000,R1212&gt;336.4,R1212&lt;=504.6,M1212&gt;10),('[1]Pricing Schedule'!$F$111+('[1]Pricing Schedule'!$F$113*M1212))*3,
IF(AND(I1212=110000,R1212&gt;504.6,R1212&lt;=672.8,M1212&lt;=10),('[1]Pricing Schedule'!$F$103+('[1]Pricing Schedule'!$F$105*M1212))*4,
IF(AND(I1212=110000,R1212&gt;504.6,R1212&lt;=672.8,M1212&gt;10),('[1]Pricing Schedule'!$F$111+('[1]Pricing Schedule'!$F$113*M1212))*4,
IF(AND(I1212=110000,R1212&gt;672.8,R1212&lt;=841,M1212&lt;=10),('[1]Pricing Schedule'!$F$103+('[1]Pricing Schedule'!$F$105*M1212))*5,
IF(AND(I1212=110000,R1212&gt;672.8,R1212&lt;=841,M1212&gt;10),('[1]Pricing Schedule'!$F$111+('[1]Pricing Schedule'!$F$113*M1212))*5,
IF(AND(I1212=110000,R1212&gt;672.8,R1212&lt;=841,M1212&lt;=10),('[1]Pricing Schedule'!$F$103+('[1]Pricing Schedule'!$F$105*M1212))*5,
IF(AND(I1212=110000,R1212&gt;672.8,R1212&lt;=841,M1212&gt;10),('[1]Pricing Schedule'!$F$111+('[1]Pricing Schedule'!$F$113*M1212))*5,
IF(AND(I1212=110000,R1212&gt;1345.6,R1212&lt;=1513.8,M1212&lt;=10),('[1]Pricing Schedule'!$F$103+('[1]Pricing Schedule'!$F$105*M1212))*9,
IF(AND(I1212=110000,R1212&gt;1345.6,R1212&lt;=1513.8,M1212&gt;10),('[1]Pricing Schedule'!$F$111+('[1]Pricing Schedule'!$F$113*M1212))*9,
9999999999)))))))))))))))))))))))))))))))))))))))</f>
        <v>1756040</v>
      </c>
      <c r="T1212" s="21">
        <f>IF(AND(I1212=38000,R1212&lt;=4.5,M1212&gt;8),'[1]Pricing Schedule'!$J$9,
IF(AND(I1212=38000,R1212&lt;=4.5,M1212&lt;=8),'[1]Pricing Schedule'!$J$36,
IF(AND(I1212=38000,R1212&gt;4.5,R1212&lt;=9,M1212&gt;8),'[1]Pricing Schedule'!$J$18,
IF(AND(I1212=38000,R1212&gt;4.5,R1212&lt;=9,M1212&lt;=8),'[1]Pricing Schedule'!$J$36,
IF(AND(I1212=38000,R1212&gt;9,R1212&lt;=12.8,M1212&gt;8),'[1]Pricing Schedule'!$J$27,
IF(AND(I1212=38000,R1212&gt;9,R1212&lt;=12.8,M1212&lt;=8),'[1]Pricing Schedule'!$J$36,
IF(AND(I1212=38000,R1212&gt;12.8,R1212&lt;=22.8),'[1]Pricing Schedule'!$J$36,
IF(AND(I1212=38000,R1212&gt;22.8,R1212&lt;=30.2),'[1]Pricing Schedule'!$J$45,
IF(AND(I1212=38000,R1212&gt;30.2,R1212&lt;=45.9),'[1]Pricing Schedule'!$J$54,
IF(AND(I1212=38000,R1212&gt;45.9,R1212&lt;=123.4),'[1]Pricing Schedule'!$J$97,
IF(AND(I1212=38000,R1212&gt;123.4,R1212&lt;=168.2,M1212&lt;=10),'[1]Pricing Schedule'!$J$105,
IF(AND(I1212=38000,R1212&gt;123.4,R1212&lt;=168.2,M1212&gt;10),'[1]Pricing Schedule'!$J$113,
IF(AND(I1212=38000,R1212&gt;168.2,R1212&lt;=336.4,M1212&lt;=10),('[1]Pricing Schedule'!$J$105),
IF(AND(I1212=38000,R1212&gt;168.2,R1212&lt;=336.4,M1212&gt;10),('[1]Pricing Schedule'!$J$113),
IF(AND(I1212=38000,R1212&gt;336.4,R1212&lt;=504.6,M1212&lt;=10),('[1]Pricing Schedule'!$J$105),
IF(AND(I1212=38000,R1212&gt;336.4,R1212&lt;=504.6,M1212&gt;10),('[1]Pricing Schedule'!$J$113),
IF(AND(I1212=38000,R1212&gt;504.6,R1212&lt;=672.8,M1212&lt;=10),('[1]Pricing Schedule'!$J$105),
IF(AND(I1212=38000,R1212&gt;504.6,R1212&lt;=672.8,M1212&gt;10),('[1]Pricing Schedule'!$J$113),
IF(AND(I1212=110000,R1212&lt;=12.8,M1212&gt;2),'[1]Pricing Schedule'!$J$63,
IF(AND(I1212=110000,R1212&lt;=12.8,M1212&lt;=2),'[1]Pricing Schedule'!$J$97,
IF(AND(I1212=110000,R1212&gt;12.8,R1212&lt;=22.8,M1212&gt;3),'[1]Pricing Schedule'!$J$72,
IF(AND(I1212=110000,R1212&gt;12.8,R1212&lt;=22.8,M1212&lt;=3),'[1]Pricing Schedule'!$J$97,
IF(AND(I1212=110000,R1212&gt;22.8,R1212&lt;=30.2),'[1]Pricing Schedule'!$J$81,
IF(AND(I1212=110000,R1212&gt;30.2,R1212&lt;=45.9),'[1]Pricing Schedule'!$J$90,
IF(AND(I1212=110000,R1212&gt;45.9,R1212&lt;=123.4),'[1]Pricing Schedule'!$J$97,
IF(AND(I1212=110000,R1212&gt;123.4,R1212&lt;=168.2,M1212&lt;=10),'[1]Pricing Schedule'!$J$105,
IF(AND(I1212=110000,R1212&gt;123.4,R1212&lt;=168.2,M1212&gt;10),'[1]Pricing Schedule'!$J$113,
IF(AND(I1212=110000,R1212&gt;168.2,R1212&lt;=336.2,M1212&lt;=10),('[1]Pricing Schedule'!$J$105),
IF(AND(I1212=110000,R1212&gt;168.2,R1212&lt;=336.2,M1212&gt;10),('[1]Pricing Schedule'!$J$113),
IF(AND(I1212=110000,R1212&gt;336.4,R1212&lt;=504.6,M1212&lt;=10),('[1]Pricing Schedule'!$J$105),
IF(AND(I1212=110000,R1212&gt;336.4,R1212&lt;=504.6,M1212&gt;10),('[1]Pricing Schedule'!$J$113),
IF(AND(I1212=110000,R1212&gt;504.6,R1212&lt;=672.8,M1212&lt;=10),('[1]Pricing Schedule'!$J$105),
IF(AND(I1212=110000,R1212&gt;504.6,R1212&lt;=672.8,M1212&gt;10),('[1]Pricing Schedule'!$J$113),
IF(AND(I1212=110000,R1212&gt;672.8,R1212&lt;=841,M1212&lt;=10),('[1]Pricing Schedule'!$J$105),
IF(AND(I1212=110000,R1212&gt;672.8,R1212&lt;=841,M1212&gt;10),('[1]Pricing Schedule'!$J$113),
IF(AND(I1212=110000,R1212&gt;1682,R1212&lt;=1850.2,M1212&lt;=10),('[1]Pricing Schedule'!$J$105),
IF(AND(I1212=110000,R1212&gt;1682,R1212&lt;=1850.2,M1212&gt;10),('[1]Pricing Schedule'!$J$113),
IF(AND(I1212=110000,R1212&gt;2018.4,R1212&lt;=2186.6,M1212&lt;=10),('[1]Pricing Schedule'!$J$105),
IF(AND(I1212=110000,R1212&gt;2018.4,R1212&lt;=2186.6,M1212&gt;10),('[1]Pricing Schedule'!$J$113),999999999)))))))))))))))))))))))))))))))))))))))</f>
        <v>1</v>
      </c>
      <c r="U1212" s="40">
        <f t="shared" si="114"/>
        <v>418104.76190476189</v>
      </c>
      <c r="V1212" s="41">
        <f t="shared" si="115"/>
        <v>2.3917450627548349</v>
      </c>
      <c r="Y1212" s="23">
        <v>304</v>
      </c>
      <c r="Z1212" s="23">
        <v>325</v>
      </c>
      <c r="AD1212" s="13"/>
      <c r="AE1212" s="13"/>
      <c r="AF1212" s="13"/>
      <c r="AR1212" s="35"/>
    </row>
    <row r="1213" spans="1:44">
      <c r="A1213" s="23">
        <v>1215</v>
      </c>
      <c r="B1213" s="23">
        <v>1215</v>
      </c>
      <c r="C1213" s="23" t="s">
        <v>1805</v>
      </c>
      <c r="D1213" s="23" t="s">
        <v>131</v>
      </c>
      <c r="E1213" s="23" t="s">
        <v>131</v>
      </c>
      <c r="F1213" s="23" t="s">
        <v>420</v>
      </c>
      <c r="G1213" s="23" t="s">
        <v>421</v>
      </c>
      <c r="H1213" s="23" t="s">
        <v>113</v>
      </c>
      <c r="I1213" s="13">
        <v>38000</v>
      </c>
      <c r="J1213" s="13">
        <v>38000</v>
      </c>
      <c r="K1213" s="23" t="s">
        <v>119</v>
      </c>
      <c r="L1213" s="24">
        <v>11.444000000000001</v>
      </c>
      <c r="M1213" s="37">
        <f t="shared" si="110"/>
        <v>12</v>
      </c>
      <c r="N1213" s="24">
        <v>0.372</v>
      </c>
      <c r="O1213" s="13">
        <v>3</v>
      </c>
      <c r="P1213" s="36">
        <f t="shared" si="111"/>
        <v>0.372</v>
      </c>
      <c r="Q1213" s="38">
        <f t="shared" si="112"/>
        <v>4.2</v>
      </c>
      <c r="R1213" s="37">
        <f t="shared" si="113"/>
        <v>4.2</v>
      </c>
      <c r="S1213" s="39">
        <f>IF(AND(I1213=38000,R1213&lt;=4.5,M1213&gt;8),'[1]Pricing Schedule'!$F$8+('[1]Pricing Schedule'!$F$9*M1213),
IF(AND(I1213=38000,R1213&lt;=4.5,M1213&lt;=8),'[1]Pricing Schedule'!$F$34+('[1]Pricing Schedule'!$F$36*M1213),
IF(AND(I1213=38000,R1213&gt;4.5,R1213&lt;=9,M1213&gt;8),'[1]Pricing Schedule'!$F$17+('[1]Pricing Schedule'!$F$18*M1213),
IF(AND(I1213=38000,R1213&gt;4.5,R1213&lt;=9,M1213&lt;=8),'[1]Pricing Schedule'!$F$34+('[1]Pricing Schedule'!$F$36*M1213),
IF(AND(I1213=38000,R1213&gt;9,R1213&lt;=12.8,M1213&gt;8),'[1]Pricing Schedule'!$F$26+('[1]Pricing Schedule'!$F$27*M1213),
IF(AND(I1213=38000,R1213&gt;9,R1213&lt;=12.8,M1213&lt;=8),'[1]Pricing Schedule'!$F$34+('[1]Pricing Schedule'!$F$36*M1213),
IF(AND(I1213=38000,R1213&gt;12.8,R1213&lt;=22.8),'[1]Pricing Schedule'!$F$34+('[1]Pricing Schedule'!$F$36*M1213),
IF(AND(I1213=38000,R1213&gt;22.8,R1213&lt;=30.2),'[1]Pricing Schedule'!$F$43+('[1]Pricing Schedule'!$F$45*M1213),
IF(AND(I1213=38000,R1213&gt;30.2,R1213&lt;=45.9),'[1]Pricing Schedule'!$F$52+('[1]Pricing Schedule'!$F$54*M1213),
IF(AND(I1213=38000,R1213&gt;45.9,R1213&lt;=123.4),'[1]Pricing Schedule'!$F$96+('[1]Pricing Schedule'!$F$97*M1213),
IF(AND(I1213=38000,R1213&gt;123.4,R1213&lt;=168.2,M1213&lt;=10),'[1]Pricing Schedule'!$F$103+('[1]Pricing Schedule'!$F$105*M1213),
IF(AND(I1213=38000,R1213&gt;123.4,R1213&lt;=168.2,M1213&gt;10),'[1]Pricing Schedule'!$F$111+('[1]Pricing Schedule'!$F$113*M1213),
IF(AND(I1213=38000,R1213&gt;157.4,R1213&lt;=336.4,M1213&lt;=10),('[1]Pricing Schedule'!$F$103+('[1]Pricing Schedule'!$F$105*M1213))*2,
IF(AND(I1213=38000,R1213&gt;157.4,R1213&lt;=336.4,M1213&gt;10),('[1]Pricing Schedule'!$F$111+('[1]Pricing Schedule'!$F$113*M1213))*2,
IF(AND(I1213=38000,R1213&gt;314.8,R1213&lt;=504.6,M1213&lt;=10),('[1]Pricing Schedule'!$F$103+('[1]Pricing Schedule'!$F$105*M1213))*3,
IF(AND(I1213=38000,R1213&gt;314.8,R1213&lt;=504.6,M1213&gt;10),('[1]Pricing Schedule'!$F$111+('[1]Pricing Schedule'!$F$113*M1213))*3,
IF(AND(I1213=38000,R1213&gt;472.2,R1213&lt;=672.8,M1213&lt;=10),('[1]Pricing Schedule'!$F$103+('[1]Pricing Schedule'!$F$105*M1213))*4,
IF(AND(I1213=38000,R1213&gt;472.2,R1213&lt;=672.8,M1213&gt;10),('[1]Pricing Schedule'!$F$111+('[1]Pricing Schedule'!$F$113*M1213))*4,
IF(AND(I1213=110000,R1213&lt;=12.8,M1213&gt;2),'[1]Pricing Schedule'!$F$62+('[1]Pricing Schedule'!$F$63*M1213),
IF(AND(I1213=110000,R1213&lt;=12.8,M1213&lt;=2),'[1]Pricing Schedule'!$F$96+('[1]Pricing Schedule'!$F$97*M1213),
IF(AND(I1213=110000,R1213&gt;12.8,R1213&lt;=22.8,M1213&gt;3),'[1]Pricing Schedule'!$F$71+('[1]Pricing Schedule'!$F$72*M1213),
IF(AND(I1213=110000,R1213&gt;12.8,R1213&lt;=22.8,M1213&lt;=3),'[1]Pricing Schedule'!$F$96+('[1]Pricing Schedule'!$F$97*M1213),
IF(AND(I1213=110000,R1213&gt;22.8,R1213&lt;=30.2),'[1]Pricing Schedule'!$F$80+('[1]Pricing Schedule'!$F$81*M1213),
IF(AND(I1213=110000,R1213&gt;30.2,R1213&lt;=45.9),'[1]Pricing Schedule'!$F$89+('[1]Pricing Schedule'!$F$90*M1213),
IF(AND(I1213=110000,R1213&gt;45.9,R1213&lt;=123.4),'[1]Pricing Schedule'!$F$96+('[1]Pricing Schedule'!$F$97*M1213),
IF(AND(I1213=110000,R1213&gt;123.4,R1213&lt;=168.2,M1213&lt;=10),'[1]Pricing Schedule'!$F$103+('[1]Pricing Schedule'!$F$105*M1213),
IF(AND(I1213=110000,R1213&gt;123.4,R1213&lt;=168.2,M1213&gt;10),'[1]Pricing Schedule'!$F$111+('[1]Pricing Schedule'!$F$113*M1213),
IF(AND(I1213=110000,R1213&gt;168.2,R1213&lt;=336.4,M1213&lt;=10),('[1]Pricing Schedule'!$F$103+('[1]Pricing Schedule'!$F$105*M1213))*2,
IF(AND(I1213=110000,R1213&gt;168.2,R1213&lt;=336.4,M1213&gt;10),('[1]Pricing Schedule'!$F$111+('[1]Pricing Schedule'!$F$113*M1213))*2,
IF(AND(I1213=110000,R1213&gt;336.4,R1213&lt;=504.6,M1213&lt;=10),('[1]Pricing Schedule'!$F$103+('[1]Pricing Schedule'!$F$105*M1213))*3,
IF(AND(I1213=110000,R1213&gt;336.4,R1213&lt;=504.6,M1213&gt;10),('[1]Pricing Schedule'!$F$111+('[1]Pricing Schedule'!$F$113*M1213))*3,
IF(AND(I1213=110000,R1213&gt;504.6,R1213&lt;=672.8,M1213&lt;=10),('[1]Pricing Schedule'!$F$103+('[1]Pricing Schedule'!$F$105*M1213))*4,
IF(AND(I1213=110000,R1213&gt;504.6,R1213&lt;=672.8,M1213&gt;10),('[1]Pricing Schedule'!$F$111+('[1]Pricing Schedule'!$F$113*M1213))*4,
IF(AND(I1213=110000,R1213&gt;672.8,R1213&lt;=841,M1213&lt;=10),('[1]Pricing Schedule'!$F$103+('[1]Pricing Schedule'!$F$105*M1213))*5,
IF(AND(I1213=110000,R1213&gt;672.8,R1213&lt;=841,M1213&gt;10),('[1]Pricing Schedule'!$F$111+('[1]Pricing Schedule'!$F$113*M1213))*5,
IF(AND(I1213=110000,R1213&gt;672.8,R1213&lt;=841,M1213&lt;=10),('[1]Pricing Schedule'!$F$103+('[1]Pricing Schedule'!$F$105*M1213))*5,
IF(AND(I1213=110000,R1213&gt;672.8,R1213&lt;=841,M1213&gt;10),('[1]Pricing Schedule'!$F$111+('[1]Pricing Schedule'!$F$113*M1213))*5,
IF(AND(I1213=110000,R1213&gt;1345.6,R1213&lt;=1513.8,M1213&lt;=10),('[1]Pricing Schedule'!$F$103+('[1]Pricing Schedule'!$F$105*M1213))*9,
IF(AND(I1213=110000,R1213&gt;1345.6,R1213&lt;=1513.8,M1213&gt;10),('[1]Pricing Schedule'!$F$111+('[1]Pricing Schedule'!$F$113*M1213))*9,
9999999999)))))))))))))))))))))))))))))))))))))))</f>
        <v>1492540</v>
      </c>
      <c r="T1213" s="21">
        <f>IF(AND(I1213=38000,R1213&lt;=4.5,M1213&gt;8),'[1]Pricing Schedule'!$J$9,
IF(AND(I1213=38000,R1213&lt;=4.5,M1213&lt;=8),'[1]Pricing Schedule'!$J$36,
IF(AND(I1213=38000,R1213&gt;4.5,R1213&lt;=9,M1213&gt;8),'[1]Pricing Schedule'!$J$18,
IF(AND(I1213=38000,R1213&gt;4.5,R1213&lt;=9,M1213&lt;=8),'[1]Pricing Schedule'!$J$36,
IF(AND(I1213=38000,R1213&gt;9,R1213&lt;=12.8,M1213&gt;8),'[1]Pricing Schedule'!$J$27,
IF(AND(I1213=38000,R1213&gt;9,R1213&lt;=12.8,M1213&lt;=8),'[1]Pricing Schedule'!$J$36,
IF(AND(I1213=38000,R1213&gt;12.8,R1213&lt;=22.8),'[1]Pricing Schedule'!$J$36,
IF(AND(I1213=38000,R1213&gt;22.8,R1213&lt;=30.2),'[1]Pricing Schedule'!$J$45,
IF(AND(I1213=38000,R1213&gt;30.2,R1213&lt;=45.9),'[1]Pricing Schedule'!$J$54,
IF(AND(I1213=38000,R1213&gt;45.9,R1213&lt;=123.4),'[1]Pricing Schedule'!$J$97,
IF(AND(I1213=38000,R1213&gt;123.4,R1213&lt;=168.2,M1213&lt;=10),'[1]Pricing Schedule'!$J$105,
IF(AND(I1213=38000,R1213&gt;123.4,R1213&lt;=168.2,M1213&gt;10),'[1]Pricing Schedule'!$J$113,
IF(AND(I1213=38000,R1213&gt;168.2,R1213&lt;=336.4,M1213&lt;=10),('[1]Pricing Schedule'!$J$105),
IF(AND(I1213=38000,R1213&gt;168.2,R1213&lt;=336.4,M1213&gt;10),('[1]Pricing Schedule'!$J$113),
IF(AND(I1213=38000,R1213&gt;336.4,R1213&lt;=504.6,M1213&lt;=10),('[1]Pricing Schedule'!$J$105),
IF(AND(I1213=38000,R1213&gt;336.4,R1213&lt;=504.6,M1213&gt;10),('[1]Pricing Schedule'!$J$113),
IF(AND(I1213=38000,R1213&gt;504.6,R1213&lt;=672.8,M1213&lt;=10),('[1]Pricing Schedule'!$J$105),
IF(AND(I1213=38000,R1213&gt;504.6,R1213&lt;=672.8,M1213&gt;10),('[1]Pricing Schedule'!$J$113),
IF(AND(I1213=110000,R1213&lt;=12.8,M1213&gt;2),'[1]Pricing Schedule'!$J$63,
IF(AND(I1213=110000,R1213&lt;=12.8,M1213&lt;=2),'[1]Pricing Schedule'!$J$97,
IF(AND(I1213=110000,R1213&gt;12.8,R1213&lt;=22.8,M1213&gt;3),'[1]Pricing Schedule'!$J$72,
IF(AND(I1213=110000,R1213&gt;12.8,R1213&lt;=22.8,M1213&lt;=3),'[1]Pricing Schedule'!$J$97,
IF(AND(I1213=110000,R1213&gt;22.8,R1213&lt;=30.2),'[1]Pricing Schedule'!$J$81,
IF(AND(I1213=110000,R1213&gt;30.2,R1213&lt;=45.9),'[1]Pricing Schedule'!$J$90,
IF(AND(I1213=110000,R1213&gt;45.9,R1213&lt;=123.4),'[1]Pricing Schedule'!$J$97,
IF(AND(I1213=110000,R1213&gt;123.4,R1213&lt;=168.2,M1213&lt;=10),'[1]Pricing Schedule'!$J$105,
IF(AND(I1213=110000,R1213&gt;123.4,R1213&lt;=168.2,M1213&gt;10),'[1]Pricing Schedule'!$J$113,
IF(AND(I1213=110000,R1213&gt;168.2,R1213&lt;=336.2,M1213&lt;=10),('[1]Pricing Schedule'!$J$105),
IF(AND(I1213=110000,R1213&gt;168.2,R1213&lt;=336.2,M1213&gt;10),('[1]Pricing Schedule'!$J$113),
IF(AND(I1213=110000,R1213&gt;336.4,R1213&lt;=504.6,M1213&lt;=10),('[1]Pricing Schedule'!$J$105),
IF(AND(I1213=110000,R1213&gt;336.4,R1213&lt;=504.6,M1213&gt;10),('[1]Pricing Schedule'!$J$113),
IF(AND(I1213=110000,R1213&gt;504.6,R1213&lt;=672.8,M1213&lt;=10),('[1]Pricing Schedule'!$J$105),
IF(AND(I1213=110000,R1213&gt;504.6,R1213&lt;=672.8,M1213&gt;10),('[1]Pricing Schedule'!$J$113),
IF(AND(I1213=110000,R1213&gt;672.8,R1213&lt;=841,M1213&lt;=10),('[1]Pricing Schedule'!$J$105),
IF(AND(I1213=110000,R1213&gt;672.8,R1213&lt;=841,M1213&gt;10),('[1]Pricing Schedule'!$J$113),
IF(AND(I1213=110000,R1213&gt;1682,R1213&lt;=1850.2,M1213&lt;=10),('[1]Pricing Schedule'!$J$105),
IF(AND(I1213=110000,R1213&gt;1682,R1213&lt;=1850.2,M1213&gt;10),('[1]Pricing Schedule'!$J$113),
IF(AND(I1213=110000,R1213&gt;2018.4,R1213&lt;=2186.6,M1213&lt;=10),('[1]Pricing Schedule'!$J$105),
IF(AND(I1213=110000,R1213&gt;2018.4,R1213&lt;=2186.6,M1213&gt;10),('[1]Pricing Schedule'!$J$113),999999999)))))))))))))))))))))))))))))))))))))))</f>
        <v>1</v>
      </c>
      <c r="U1213" s="40">
        <f t="shared" si="114"/>
        <v>355366.66666666663</v>
      </c>
      <c r="V1213" s="41">
        <f t="shared" si="115"/>
        <v>2.8139949348091173</v>
      </c>
      <c r="Y1213" s="23">
        <v>652</v>
      </c>
      <c r="Z1213" s="23">
        <v>107</v>
      </c>
      <c r="AD1213" s="13"/>
      <c r="AE1213" s="13"/>
      <c r="AF1213" s="13"/>
      <c r="AR1213" s="35"/>
    </row>
    <row r="1214" spans="1:44">
      <c r="A1214" s="23">
        <v>1216</v>
      </c>
      <c r="B1214" s="23">
        <v>1216</v>
      </c>
      <c r="C1214" s="23" t="s">
        <v>1806</v>
      </c>
      <c r="D1214" s="23" t="s">
        <v>344</v>
      </c>
      <c r="E1214" s="23" t="s">
        <v>344</v>
      </c>
      <c r="F1214" s="23" t="s">
        <v>1803</v>
      </c>
      <c r="G1214" s="23" t="s">
        <v>1804</v>
      </c>
      <c r="H1214" s="23" t="s">
        <v>113</v>
      </c>
      <c r="I1214" s="13">
        <v>38000</v>
      </c>
      <c r="J1214" s="13">
        <v>38000</v>
      </c>
      <c r="K1214" s="23" t="s">
        <v>119</v>
      </c>
      <c r="L1214" s="24">
        <v>10.840999999999999</v>
      </c>
      <c r="M1214" s="37">
        <f t="shared" si="110"/>
        <v>11</v>
      </c>
      <c r="N1214" s="24">
        <v>0.12</v>
      </c>
      <c r="O1214" s="13">
        <v>3</v>
      </c>
      <c r="P1214" s="36">
        <f t="shared" si="111"/>
        <v>0.12</v>
      </c>
      <c r="Q1214" s="38">
        <f t="shared" si="112"/>
        <v>4.2</v>
      </c>
      <c r="R1214" s="37">
        <f t="shared" si="113"/>
        <v>4.2</v>
      </c>
      <c r="S1214" s="39">
        <f>IF(AND(I1214=38000,R1214&lt;=4.5,M1214&gt;8),'[1]Pricing Schedule'!$F$8+('[1]Pricing Schedule'!$F$9*M1214),
IF(AND(I1214=38000,R1214&lt;=4.5,M1214&lt;=8),'[1]Pricing Schedule'!$F$34+('[1]Pricing Schedule'!$F$36*M1214),
IF(AND(I1214=38000,R1214&gt;4.5,R1214&lt;=9,M1214&gt;8),'[1]Pricing Schedule'!$F$17+('[1]Pricing Schedule'!$F$18*M1214),
IF(AND(I1214=38000,R1214&gt;4.5,R1214&lt;=9,M1214&lt;=8),'[1]Pricing Schedule'!$F$34+('[1]Pricing Schedule'!$F$36*M1214),
IF(AND(I1214=38000,R1214&gt;9,R1214&lt;=12.8,M1214&gt;8),'[1]Pricing Schedule'!$F$26+('[1]Pricing Schedule'!$F$27*M1214),
IF(AND(I1214=38000,R1214&gt;9,R1214&lt;=12.8,M1214&lt;=8),'[1]Pricing Schedule'!$F$34+('[1]Pricing Schedule'!$F$36*M1214),
IF(AND(I1214=38000,R1214&gt;12.8,R1214&lt;=22.8),'[1]Pricing Schedule'!$F$34+('[1]Pricing Schedule'!$F$36*M1214),
IF(AND(I1214=38000,R1214&gt;22.8,R1214&lt;=30.2),'[1]Pricing Schedule'!$F$43+('[1]Pricing Schedule'!$F$45*M1214),
IF(AND(I1214=38000,R1214&gt;30.2,R1214&lt;=45.9),'[1]Pricing Schedule'!$F$52+('[1]Pricing Schedule'!$F$54*M1214),
IF(AND(I1214=38000,R1214&gt;45.9,R1214&lt;=123.4),'[1]Pricing Schedule'!$F$96+('[1]Pricing Schedule'!$F$97*M1214),
IF(AND(I1214=38000,R1214&gt;123.4,R1214&lt;=168.2,M1214&lt;=10),'[1]Pricing Schedule'!$F$103+('[1]Pricing Schedule'!$F$105*M1214),
IF(AND(I1214=38000,R1214&gt;123.4,R1214&lt;=168.2,M1214&gt;10),'[1]Pricing Schedule'!$F$111+('[1]Pricing Schedule'!$F$113*M1214),
IF(AND(I1214=38000,R1214&gt;157.4,R1214&lt;=336.4,M1214&lt;=10),('[1]Pricing Schedule'!$F$103+('[1]Pricing Schedule'!$F$105*M1214))*2,
IF(AND(I1214=38000,R1214&gt;157.4,R1214&lt;=336.4,M1214&gt;10),('[1]Pricing Schedule'!$F$111+('[1]Pricing Schedule'!$F$113*M1214))*2,
IF(AND(I1214=38000,R1214&gt;314.8,R1214&lt;=504.6,M1214&lt;=10),('[1]Pricing Schedule'!$F$103+('[1]Pricing Schedule'!$F$105*M1214))*3,
IF(AND(I1214=38000,R1214&gt;314.8,R1214&lt;=504.6,M1214&gt;10),('[1]Pricing Schedule'!$F$111+('[1]Pricing Schedule'!$F$113*M1214))*3,
IF(AND(I1214=38000,R1214&gt;472.2,R1214&lt;=672.8,M1214&lt;=10),('[1]Pricing Schedule'!$F$103+('[1]Pricing Schedule'!$F$105*M1214))*4,
IF(AND(I1214=38000,R1214&gt;472.2,R1214&lt;=672.8,M1214&gt;10),('[1]Pricing Schedule'!$F$111+('[1]Pricing Schedule'!$F$113*M1214))*4,
IF(AND(I1214=110000,R1214&lt;=12.8,M1214&gt;2),'[1]Pricing Schedule'!$F$62+('[1]Pricing Schedule'!$F$63*M1214),
IF(AND(I1214=110000,R1214&lt;=12.8,M1214&lt;=2),'[1]Pricing Schedule'!$F$96+('[1]Pricing Schedule'!$F$97*M1214),
IF(AND(I1214=110000,R1214&gt;12.8,R1214&lt;=22.8,M1214&gt;3),'[1]Pricing Schedule'!$F$71+('[1]Pricing Schedule'!$F$72*M1214),
IF(AND(I1214=110000,R1214&gt;12.8,R1214&lt;=22.8,M1214&lt;=3),'[1]Pricing Schedule'!$F$96+('[1]Pricing Schedule'!$F$97*M1214),
IF(AND(I1214=110000,R1214&gt;22.8,R1214&lt;=30.2),'[1]Pricing Schedule'!$F$80+('[1]Pricing Schedule'!$F$81*M1214),
IF(AND(I1214=110000,R1214&gt;30.2,R1214&lt;=45.9),'[1]Pricing Schedule'!$F$89+('[1]Pricing Schedule'!$F$90*M1214),
IF(AND(I1214=110000,R1214&gt;45.9,R1214&lt;=123.4),'[1]Pricing Schedule'!$F$96+('[1]Pricing Schedule'!$F$97*M1214),
IF(AND(I1214=110000,R1214&gt;123.4,R1214&lt;=168.2,M1214&lt;=10),'[1]Pricing Schedule'!$F$103+('[1]Pricing Schedule'!$F$105*M1214),
IF(AND(I1214=110000,R1214&gt;123.4,R1214&lt;=168.2,M1214&gt;10),'[1]Pricing Schedule'!$F$111+('[1]Pricing Schedule'!$F$113*M1214),
IF(AND(I1214=110000,R1214&gt;168.2,R1214&lt;=336.4,M1214&lt;=10),('[1]Pricing Schedule'!$F$103+('[1]Pricing Schedule'!$F$105*M1214))*2,
IF(AND(I1214=110000,R1214&gt;168.2,R1214&lt;=336.4,M1214&gt;10),('[1]Pricing Schedule'!$F$111+('[1]Pricing Schedule'!$F$113*M1214))*2,
IF(AND(I1214=110000,R1214&gt;336.4,R1214&lt;=504.6,M1214&lt;=10),('[1]Pricing Schedule'!$F$103+('[1]Pricing Schedule'!$F$105*M1214))*3,
IF(AND(I1214=110000,R1214&gt;336.4,R1214&lt;=504.6,M1214&gt;10),('[1]Pricing Schedule'!$F$111+('[1]Pricing Schedule'!$F$113*M1214))*3,
IF(AND(I1214=110000,R1214&gt;504.6,R1214&lt;=672.8,M1214&lt;=10),('[1]Pricing Schedule'!$F$103+('[1]Pricing Schedule'!$F$105*M1214))*4,
IF(AND(I1214=110000,R1214&gt;504.6,R1214&lt;=672.8,M1214&gt;10),('[1]Pricing Schedule'!$F$111+('[1]Pricing Schedule'!$F$113*M1214))*4,
IF(AND(I1214=110000,R1214&gt;672.8,R1214&lt;=841,M1214&lt;=10),('[1]Pricing Schedule'!$F$103+('[1]Pricing Schedule'!$F$105*M1214))*5,
IF(AND(I1214=110000,R1214&gt;672.8,R1214&lt;=841,M1214&gt;10),('[1]Pricing Schedule'!$F$111+('[1]Pricing Schedule'!$F$113*M1214))*5,
IF(AND(I1214=110000,R1214&gt;672.8,R1214&lt;=841,M1214&lt;=10),('[1]Pricing Schedule'!$F$103+('[1]Pricing Schedule'!$F$105*M1214))*5,
IF(AND(I1214=110000,R1214&gt;672.8,R1214&lt;=841,M1214&gt;10),('[1]Pricing Schedule'!$F$111+('[1]Pricing Schedule'!$F$113*M1214))*5,
IF(AND(I1214=110000,R1214&gt;1345.6,R1214&lt;=1513.8,M1214&lt;=10),('[1]Pricing Schedule'!$F$103+('[1]Pricing Schedule'!$F$105*M1214))*9,
IF(AND(I1214=110000,R1214&gt;1345.6,R1214&lt;=1513.8,M1214&gt;10),('[1]Pricing Schedule'!$F$111+('[1]Pricing Schedule'!$F$113*M1214))*9,
9999999999)))))))))))))))))))))))))))))))))))))))</f>
        <v>1439840</v>
      </c>
      <c r="T1214" s="21">
        <f>IF(AND(I1214=38000,R1214&lt;=4.5,M1214&gt;8),'[1]Pricing Schedule'!$J$9,
IF(AND(I1214=38000,R1214&lt;=4.5,M1214&lt;=8),'[1]Pricing Schedule'!$J$36,
IF(AND(I1214=38000,R1214&gt;4.5,R1214&lt;=9,M1214&gt;8),'[1]Pricing Schedule'!$J$18,
IF(AND(I1214=38000,R1214&gt;4.5,R1214&lt;=9,M1214&lt;=8),'[1]Pricing Schedule'!$J$36,
IF(AND(I1214=38000,R1214&gt;9,R1214&lt;=12.8,M1214&gt;8),'[1]Pricing Schedule'!$J$27,
IF(AND(I1214=38000,R1214&gt;9,R1214&lt;=12.8,M1214&lt;=8),'[1]Pricing Schedule'!$J$36,
IF(AND(I1214=38000,R1214&gt;12.8,R1214&lt;=22.8),'[1]Pricing Schedule'!$J$36,
IF(AND(I1214=38000,R1214&gt;22.8,R1214&lt;=30.2),'[1]Pricing Schedule'!$J$45,
IF(AND(I1214=38000,R1214&gt;30.2,R1214&lt;=45.9),'[1]Pricing Schedule'!$J$54,
IF(AND(I1214=38000,R1214&gt;45.9,R1214&lt;=123.4),'[1]Pricing Schedule'!$J$97,
IF(AND(I1214=38000,R1214&gt;123.4,R1214&lt;=168.2,M1214&lt;=10),'[1]Pricing Schedule'!$J$105,
IF(AND(I1214=38000,R1214&gt;123.4,R1214&lt;=168.2,M1214&gt;10),'[1]Pricing Schedule'!$J$113,
IF(AND(I1214=38000,R1214&gt;168.2,R1214&lt;=336.4,M1214&lt;=10),('[1]Pricing Schedule'!$J$105),
IF(AND(I1214=38000,R1214&gt;168.2,R1214&lt;=336.4,M1214&gt;10),('[1]Pricing Schedule'!$J$113),
IF(AND(I1214=38000,R1214&gt;336.4,R1214&lt;=504.6,M1214&lt;=10),('[1]Pricing Schedule'!$J$105),
IF(AND(I1214=38000,R1214&gt;336.4,R1214&lt;=504.6,M1214&gt;10),('[1]Pricing Schedule'!$J$113),
IF(AND(I1214=38000,R1214&gt;504.6,R1214&lt;=672.8,M1214&lt;=10),('[1]Pricing Schedule'!$J$105),
IF(AND(I1214=38000,R1214&gt;504.6,R1214&lt;=672.8,M1214&gt;10),('[1]Pricing Schedule'!$J$113),
IF(AND(I1214=110000,R1214&lt;=12.8,M1214&gt;2),'[1]Pricing Schedule'!$J$63,
IF(AND(I1214=110000,R1214&lt;=12.8,M1214&lt;=2),'[1]Pricing Schedule'!$J$97,
IF(AND(I1214=110000,R1214&gt;12.8,R1214&lt;=22.8,M1214&gt;3),'[1]Pricing Schedule'!$J$72,
IF(AND(I1214=110000,R1214&gt;12.8,R1214&lt;=22.8,M1214&lt;=3),'[1]Pricing Schedule'!$J$97,
IF(AND(I1214=110000,R1214&gt;22.8,R1214&lt;=30.2),'[1]Pricing Schedule'!$J$81,
IF(AND(I1214=110000,R1214&gt;30.2,R1214&lt;=45.9),'[1]Pricing Schedule'!$J$90,
IF(AND(I1214=110000,R1214&gt;45.9,R1214&lt;=123.4),'[1]Pricing Schedule'!$J$97,
IF(AND(I1214=110000,R1214&gt;123.4,R1214&lt;=168.2,M1214&lt;=10),'[1]Pricing Schedule'!$J$105,
IF(AND(I1214=110000,R1214&gt;123.4,R1214&lt;=168.2,M1214&gt;10),'[1]Pricing Schedule'!$J$113,
IF(AND(I1214=110000,R1214&gt;168.2,R1214&lt;=336.2,M1214&lt;=10),('[1]Pricing Schedule'!$J$105),
IF(AND(I1214=110000,R1214&gt;168.2,R1214&lt;=336.2,M1214&gt;10),('[1]Pricing Schedule'!$J$113),
IF(AND(I1214=110000,R1214&gt;336.4,R1214&lt;=504.6,M1214&lt;=10),('[1]Pricing Schedule'!$J$105),
IF(AND(I1214=110000,R1214&gt;336.4,R1214&lt;=504.6,M1214&gt;10),('[1]Pricing Schedule'!$J$113),
IF(AND(I1214=110000,R1214&gt;504.6,R1214&lt;=672.8,M1214&lt;=10),('[1]Pricing Schedule'!$J$105),
IF(AND(I1214=110000,R1214&gt;504.6,R1214&lt;=672.8,M1214&gt;10),('[1]Pricing Schedule'!$J$113),
IF(AND(I1214=110000,R1214&gt;672.8,R1214&lt;=841,M1214&lt;=10),('[1]Pricing Schedule'!$J$105),
IF(AND(I1214=110000,R1214&gt;672.8,R1214&lt;=841,M1214&gt;10),('[1]Pricing Schedule'!$J$113),
IF(AND(I1214=110000,R1214&gt;1682,R1214&lt;=1850.2,M1214&lt;=10),('[1]Pricing Schedule'!$J$105),
IF(AND(I1214=110000,R1214&gt;1682,R1214&lt;=1850.2,M1214&gt;10),('[1]Pricing Schedule'!$J$113),
IF(AND(I1214=110000,R1214&gt;2018.4,R1214&lt;=2186.6,M1214&lt;=10),('[1]Pricing Schedule'!$J$105),
IF(AND(I1214=110000,R1214&gt;2018.4,R1214&lt;=2186.6,M1214&gt;10),('[1]Pricing Schedule'!$J$113),999999999)))))))))))))))))))))))))))))))))))))))</f>
        <v>1</v>
      </c>
      <c r="U1214" s="40">
        <f t="shared" si="114"/>
        <v>342819.04761904763</v>
      </c>
      <c r="V1214" s="41">
        <f t="shared" si="115"/>
        <v>2.9169907767529724</v>
      </c>
      <c r="Y1214" s="23">
        <v>35</v>
      </c>
      <c r="Z1214" s="23">
        <v>325</v>
      </c>
      <c r="AD1214" s="13"/>
      <c r="AE1214" s="13"/>
      <c r="AF1214" s="13"/>
      <c r="AR1214" s="35"/>
    </row>
    <row r="1215" spans="1:44">
      <c r="A1215" s="23">
        <v>1217</v>
      </c>
      <c r="B1215" s="23">
        <v>1217</v>
      </c>
      <c r="C1215" s="23" t="s">
        <v>1807</v>
      </c>
      <c r="D1215" s="23" t="s">
        <v>1745</v>
      </c>
      <c r="E1215" s="23" t="s">
        <v>1745</v>
      </c>
      <c r="F1215" s="23" t="s">
        <v>1749</v>
      </c>
      <c r="G1215" s="23" t="s">
        <v>1750</v>
      </c>
      <c r="H1215" s="23" t="s">
        <v>133</v>
      </c>
      <c r="I1215" s="13">
        <v>110000</v>
      </c>
      <c r="J1215" s="13">
        <v>110000</v>
      </c>
      <c r="K1215" s="13">
        <v>38000</v>
      </c>
      <c r="L1215" s="24">
        <v>4.4370000000000003</v>
      </c>
      <c r="M1215" s="37">
        <f t="shared" si="110"/>
        <v>5</v>
      </c>
      <c r="N1215" s="24">
        <v>0.11899999999999999</v>
      </c>
      <c r="O1215" s="13">
        <v>3</v>
      </c>
      <c r="P1215" s="36">
        <f t="shared" si="111"/>
        <v>0.11899999999999999</v>
      </c>
      <c r="Q1215" s="38">
        <f t="shared" si="112"/>
        <v>4.2</v>
      </c>
      <c r="R1215" s="37">
        <f t="shared" si="113"/>
        <v>4.2</v>
      </c>
      <c r="S1215" s="39">
        <f>IF(AND(I1215=38000,R1215&lt;=4.5,M1215&gt;8),'[1]Pricing Schedule'!$F$8+('[1]Pricing Schedule'!$F$9*M1215),
IF(AND(I1215=38000,R1215&lt;=4.5,M1215&lt;=8),'[1]Pricing Schedule'!$F$34+('[1]Pricing Schedule'!$F$36*M1215),
IF(AND(I1215=38000,R1215&gt;4.5,R1215&lt;=9,M1215&gt;8),'[1]Pricing Schedule'!$F$17+('[1]Pricing Schedule'!$F$18*M1215),
IF(AND(I1215=38000,R1215&gt;4.5,R1215&lt;=9,M1215&lt;=8),'[1]Pricing Schedule'!$F$34+('[1]Pricing Schedule'!$F$36*M1215),
IF(AND(I1215=38000,R1215&gt;9,R1215&lt;=12.8,M1215&gt;8),'[1]Pricing Schedule'!$F$26+('[1]Pricing Schedule'!$F$27*M1215),
IF(AND(I1215=38000,R1215&gt;9,R1215&lt;=12.8,M1215&lt;=8),'[1]Pricing Schedule'!$F$34+('[1]Pricing Schedule'!$F$36*M1215),
IF(AND(I1215=38000,R1215&gt;12.8,R1215&lt;=22.8),'[1]Pricing Schedule'!$F$34+('[1]Pricing Schedule'!$F$36*M1215),
IF(AND(I1215=38000,R1215&gt;22.8,R1215&lt;=30.2),'[1]Pricing Schedule'!$F$43+('[1]Pricing Schedule'!$F$45*M1215),
IF(AND(I1215=38000,R1215&gt;30.2,R1215&lt;=45.9),'[1]Pricing Schedule'!$F$52+('[1]Pricing Schedule'!$F$54*M1215),
IF(AND(I1215=38000,R1215&gt;45.9,R1215&lt;=123.4),'[1]Pricing Schedule'!$F$96+('[1]Pricing Schedule'!$F$97*M1215),
IF(AND(I1215=38000,R1215&gt;123.4,R1215&lt;=168.2,M1215&lt;=10),'[1]Pricing Schedule'!$F$103+('[1]Pricing Schedule'!$F$105*M1215),
IF(AND(I1215=38000,R1215&gt;123.4,R1215&lt;=168.2,M1215&gt;10),'[1]Pricing Schedule'!$F$111+('[1]Pricing Schedule'!$F$113*M1215),
IF(AND(I1215=38000,R1215&gt;157.4,R1215&lt;=336.4,M1215&lt;=10),('[1]Pricing Schedule'!$F$103+('[1]Pricing Schedule'!$F$105*M1215))*2,
IF(AND(I1215=38000,R1215&gt;157.4,R1215&lt;=336.4,M1215&gt;10),('[1]Pricing Schedule'!$F$111+('[1]Pricing Schedule'!$F$113*M1215))*2,
IF(AND(I1215=38000,R1215&gt;314.8,R1215&lt;=504.6,M1215&lt;=10),('[1]Pricing Schedule'!$F$103+('[1]Pricing Schedule'!$F$105*M1215))*3,
IF(AND(I1215=38000,R1215&gt;314.8,R1215&lt;=504.6,M1215&gt;10),('[1]Pricing Schedule'!$F$111+('[1]Pricing Schedule'!$F$113*M1215))*3,
IF(AND(I1215=38000,R1215&gt;472.2,R1215&lt;=672.8,M1215&lt;=10),('[1]Pricing Schedule'!$F$103+('[1]Pricing Schedule'!$F$105*M1215))*4,
IF(AND(I1215=38000,R1215&gt;472.2,R1215&lt;=672.8,M1215&gt;10),('[1]Pricing Schedule'!$F$111+('[1]Pricing Schedule'!$F$113*M1215))*4,
IF(AND(I1215=110000,R1215&lt;=12.8,M1215&gt;2),'[1]Pricing Schedule'!$F$62+('[1]Pricing Schedule'!$F$63*M1215),
IF(AND(I1215=110000,R1215&lt;=12.8,M1215&lt;=2),'[1]Pricing Schedule'!$F$96+('[1]Pricing Schedule'!$F$97*M1215),
IF(AND(I1215=110000,R1215&gt;12.8,R1215&lt;=22.8,M1215&gt;3),'[1]Pricing Schedule'!$F$71+('[1]Pricing Schedule'!$F$72*M1215),
IF(AND(I1215=110000,R1215&gt;12.8,R1215&lt;=22.8,M1215&lt;=3),'[1]Pricing Schedule'!$F$96+('[1]Pricing Schedule'!$F$97*M1215),
IF(AND(I1215=110000,R1215&gt;22.8,R1215&lt;=30.2),'[1]Pricing Schedule'!$F$80+('[1]Pricing Schedule'!$F$81*M1215),
IF(AND(I1215=110000,R1215&gt;30.2,R1215&lt;=45.9),'[1]Pricing Schedule'!$F$89+('[1]Pricing Schedule'!$F$90*M1215),
IF(AND(I1215=110000,R1215&gt;45.9,R1215&lt;=123.4),'[1]Pricing Schedule'!$F$96+('[1]Pricing Schedule'!$F$97*M1215),
IF(AND(I1215=110000,R1215&gt;123.4,R1215&lt;=168.2,M1215&lt;=10),'[1]Pricing Schedule'!$F$103+('[1]Pricing Schedule'!$F$105*M1215),
IF(AND(I1215=110000,R1215&gt;123.4,R1215&lt;=168.2,M1215&gt;10),'[1]Pricing Schedule'!$F$111+('[1]Pricing Schedule'!$F$113*M1215),
IF(AND(I1215=110000,R1215&gt;168.2,R1215&lt;=336.4,M1215&lt;=10),('[1]Pricing Schedule'!$F$103+('[1]Pricing Schedule'!$F$105*M1215))*2,
IF(AND(I1215=110000,R1215&gt;168.2,R1215&lt;=336.4,M1215&gt;10),('[1]Pricing Schedule'!$F$111+('[1]Pricing Schedule'!$F$113*M1215))*2,
IF(AND(I1215=110000,R1215&gt;336.4,R1215&lt;=504.6,M1215&lt;=10),('[1]Pricing Schedule'!$F$103+('[1]Pricing Schedule'!$F$105*M1215))*3,
IF(AND(I1215=110000,R1215&gt;336.4,R1215&lt;=504.6,M1215&gt;10),('[1]Pricing Schedule'!$F$111+('[1]Pricing Schedule'!$F$113*M1215))*3,
IF(AND(I1215=110000,R1215&gt;504.6,R1215&lt;=672.8,M1215&lt;=10),('[1]Pricing Schedule'!$F$103+('[1]Pricing Schedule'!$F$105*M1215))*4,
IF(AND(I1215=110000,R1215&gt;504.6,R1215&lt;=672.8,M1215&gt;10),('[1]Pricing Schedule'!$F$111+('[1]Pricing Schedule'!$F$113*M1215))*4,
IF(AND(I1215=110000,R1215&gt;672.8,R1215&lt;=841,M1215&lt;=10),('[1]Pricing Schedule'!$F$103+('[1]Pricing Schedule'!$F$105*M1215))*5,
IF(AND(I1215=110000,R1215&gt;672.8,R1215&lt;=841,M1215&gt;10),('[1]Pricing Schedule'!$F$111+('[1]Pricing Schedule'!$F$113*M1215))*5,
IF(AND(I1215=110000,R1215&gt;672.8,R1215&lt;=841,M1215&lt;=10),('[1]Pricing Schedule'!$F$103+('[1]Pricing Schedule'!$F$105*M1215))*5,
IF(AND(I1215=110000,R1215&gt;672.8,R1215&lt;=841,M1215&gt;10),('[1]Pricing Schedule'!$F$111+('[1]Pricing Schedule'!$F$113*M1215))*5,
IF(AND(I1215=110000,R1215&gt;1345.6,R1215&lt;=1513.8,M1215&lt;=10),('[1]Pricing Schedule'!$F$103+('[1]Pricing Schedule'!$F$105*M1215))*9,
IF(AND(I1215=110000,R1215&gt;1345.6,R1215&lt;=1513.8,M1215&gt;10),('[1]Pricing Schedule'!$F$111+('[1]Pricing Schedule'!$F$113*M1215))*9,
9999999999)))))))))))))))))))))))))))))))))))))))</f>
        <v>1679970</v>
      </c>
      <c r="T1215" s="21">
        <f>IF(AND(I1215=38000,R1215&lt;=4.5,M1215&gt;8),'[1]Pricing Schedule'!$J$9,
IF(AND(I1215=38000,R1215&lt;=4.5,M1215&lt;=8),'[1]Pricing Schedule'!$J$36,
IF(AND(I1215=38000,R1215&gt;4.5,R1215&lt;=9,M1215&gt;8),'[1]Pricing Schedule'!$J$18,
IF(AND(I1215=38000,R1215&gt;4.5,R1215&lt;=9,M1215&lt;=8),'[1]Pricing Schedule'!$J$36,
IF(AND(I1215=38000,R1215&gt;9,R1215&lt;=12.8,M1215&gt;8),'[1]Pricing Schedule'!$J$27,
IF(AND(I1215=38000,R1215&gt;9,R1215&lt;=12.8,M1215&lt;=8),'[1]Pricing Schedule'!$J$36,
IF(AND(I1215=38000,R1215&gt;12.8,R1215&lt;=22.8),'[1]Pricing Schedule'!$J$36,
IF(AND(I1215=38000,R1215&gt;22.8,R1215&lt;=30.2),'[1]Pricing Schedule'!$J$45,
IF(AND(I1215=38000,R1215&gt;30.2,R1215&lt;=45.9),'[1]Pricing Schedule'!$J$54,
IF(AND(I1215=38000,R1215&gt;45.9,R1215&lt;=123.4),'[1]Pricing Schedule'!$J$97,
IF(AND(I1215=38000,R1215&gt;123.4,R1215&lt;=168.2,M1215&lt;=10),'[1]Pricing Schedule'!$J$105,
IF(AND(I1215=38000,R1215&gt;123.4,R1215&lt;=168.2,M1215&gt;10),'[1]Pricing Schedule'!$J$113,
IF(AND(I1215=38000,R1215&gt;168.2,R1215&lt;=336.4,M1215&lt;=10),('[1]Pricing Schedule'!$J$105),
IF(AND(I1215=38000,R1215&gt;168.2,R1215&lt;=336.4,M1215&gt;10),('[1]Pricing Schedule'!$J$113),
IF(AND(I1215=38000,R1215&gt;336.4,R1215&lt;=504.6,M1215&lt;=10),('[1]Pricing Schedule'!$J$105),
IF(AND(I1215=38000,R1215&gt;336.4,R1215&lt;=504.6,M1215&gt;10),('[1]Pricing Schedule'!$J$113),
IF(AND(I1215=38000,R1215&gt;504.6,R1215&lt;=672.8,M1215&lt;=10),('[1]Pricing Schedule'!$J$105),
IF(AND(I1215=38000,R1215&gt;504.6,R1215&lt;=672.8,M1215&gt;10),('[1]Pricing Schedule'!$J$113),
IF(AND(I1215=110000,R1215&lt;=12.8,M1215&gt;2),'[1]Pricing Schedule'!$J$63,
IF(AND(I1215=110000,R1215&lt;=12.8,M1215&lt;=2),'[1]Pricing Schedule'!$J$97,
IF(AND(I1215=110000,R1215&gt;12.8,R1215&lt;=22.8,M1215&gt;3),'[1]Pricing Schedule'!$J$72,
IF(AND(I1215=110000,R1215&gt;12.8,R1215&lt;=22.8,M1215&lt;=3),'[1]Pricing Schedule'!$J$97,
IF(AND(I1215=110000,R1215&gt;22.8,R1215&lt;=30.2),'[1]Pricing Schedule'!$J$81,
IF(AND(I1215=110000,R1215&gt;30.2,R1215&lt;=45.9),'[1]Pricing Schedule'!$J$90,
IF(AND(I1215=110000,R1215&gt;45.9,R1215&lt;=123.4),'[1]Pricing Schedule'!$J$97,
IF(AND(I1215=110000,R1215&gt;123.4,R1215&lt;=168.2,M1215&lt;=10),'[1]Pricing Schedule'!$J$105,
IF(AND(I1215=110000,R1215&gt;123.4,R1215&lt;=168.2,M1215&gt;10),'[1]Pricing Schedule'!$J$113,
IF(AND(I1215=110000,R1215&gt;168.2,R1215&lt;=336.2,M1215&lt;=10),('[1]Pricing Schedule'!$J$105),
IF(AND(I1215=110000,R1215&gt;168.2,R1215&lt;=336.2,M1215&gt;10),('[1]Pricing Schedule'!$J$113),
IF(AND(I1215=110000,R1215&gt;336.4,R1215&lt;=504.6,M1215&lt;=10),('[1]Pricing Schedule'!$J$105),
IF(AND(I1215=110000,R1215&gt;336.4,R1215&lt;=504.6,M1215&gt;10),('[1]Pricing Schedule'!$J$113),
IF(AND(I1215=110000,R1215&gt;504.6,R1215&lt;=672.8,M1215&lt;=10),('[1]Pricing Schedule'!$J$105),
IF(AND(I1215=110000,R1215&gt;504.6,R1215&lt;=672.8,M1215&gt;10),('[1]Pricing Schedule'!$J$113),
IF(AND(I1215=110000,R1215&gt;672.8,R1215&lt;=841,M1215&lt;=10),('[1]Pricing Schedule'!$J$105),
IF(AND(I1215=110000,R1215&gt;672.8,R1215&lt;=841,M1215&gt;10),('[1]Pricing Schedule'!$J$113),
IF(AND(I1215=110000,R1215&gt;1682,R1215&lt;=1850.2,M1215&lt;=10),('[1]Pricing Schedule'!$J$105),
IF(AND(I1215=110000,R1215&gt;1682,R1215&lt;=1850.2,M1215&gt;10),('[1]Pricing Schedule'!$J$113),
IF(AND(I1215=110000,R1215&gt;2018.4,R1215&lt;=2186.6,M1215&lt;=10),('[1]Pricing Schedule'!$J$105),
IF(AND(I1215=110000,R1215&gt;2018.4,R1215&lt;=2186.6,M1215&gt;10),('[1]Pricing Schedule'!$J$113),999999999)))))))))))))))))))))))))))))))))))))))</f>
        <v>7</v>
      </c>
      <c r="U1215" s="40">
        <f t="shared" si="114"/>
        <v>399992.8571428571</v>
      </c>
      <c r="V1215" s="41">
        <f t="shared" si="115"/>
        <v>2.5000446436543511</v>
      </c>
      <c r="Y1215" s="23">
        <v>502</v>
      </c>
      <c r="Z1215" s="23">
        <v>216</v>
      </c>
      <c r="AD1215" s="13"/>
      <c r="AE1215" s="13"/>
      <c r="AF1215" s="13"/>
      <c r="AR1215" s="35"/>
    </row>
    <row r="1216" spans="1:44">
      <c r="A1216" s="23">
        <v>1218</v>
      </c>
      <c r="B1216" s="23">
        <v>1218</v>
      </c>
      <c r="C1216" s="23" t="s">
        <v>1808</v>
      </c>
      <c r="D1216" s="23" t="s">
        <v>1745</v>
      </c>
      <c r="E1216" s="23" t="s">
        <v>1745</v>
      </c>
      <c r="F1216" s="23" t="s">
        <v>1749</v>
      </c>
      <c r="G1216" s="23" t="s">
        <v>1750</v>
      </c>
      <c r="H1216" s="23" t="s">
        <v>133</v>
      </c>
      <c r="I1216" s="13">
        <v>110000</v>
      </c>
      <c r="J1216" s="13">
        <v>110000</v>
      </c>
      <c r="K1216" s="13">
        <v>38000</v>
      </c>
      <c r="L1216" s="24">
        <v>2.9780000000000002</v>
      </c>
      <c r="M1216" s="37">
        <f t="shared" si="110"/>
        <v>3</v>
      </c>
      <c r="N1216" s="24">
        <v>0.16400000000000001</v>
      </c>
      <c r="O1216" s="13">
        <v>3</v>
      </c>
      <c r="P1216" s="36">
        <f t="shared" si="111"/>
        <v>0.16400000000000001</v>
      </c>
      <c r="Q1216" s="38">
        <f t="shared" si="112"/>
        <v>4.2</v>
      </c>
      <c r="R1216" s="37">
        <f t="shared" si="113"/>
        <v>4.2</v>
      </c>
      <c r="S1216" s="39">
        <f>IF(AND(I1216=38000,R1216&lt;=4.5,M1216&gt;8),'[1]Pricing Schedule'!$F$8+('[1]Pricing Schedule'!$F$9*M1216),
IF(AND(I1216=38000,R1216&lt;=4.5,M1216&lt;=8),'[1]Pricing Schedule'!$F$34+('[1]Pricing Schedule'!$F$36*M1216),
IF(AND(I1216=38000,R1216&gt;4.5,R1216&lt;=9,M1216&gt;8),'[1]Pricing Schedule'!$F$17+('[1]Pricing Schedule'!$F$18*M1216),
IF(AND(I1216=38000,R1216&gt;4.5,R1216&lt;=9,M1216&lt;=8),'[1]Pricing Schedule'!$F$34+('[1]Pricing Schedule'!$F$36*M1216),
IF(AND(I1216=38000,R1216&gt;9,R1216&lt;=12.8,M1216&gt;8),'[1]Pricing Schedule'!$F$26+('[1]Pricing Schedule'!$F$27*M1216),
IF(AND(I1216=38000,R1216&gt;9,R1216&lt;=12.8,M1216&lt;=8),'[1]Pricing Schedule'!$F$34+('[1]Pricing Schedule'!$F$36*M1216),
IF(AND(I1216=38000,R1216&gt;12.8,R1216&lt;=22.8),'[1]Pricing Schedule'!$F$34+('[1]Pricing Schedule'!$F$36*M1216),
IF(AND(I1216=38000,R1216&gt;22.8,R1216&lt;=30.2),'[1]Pricing Schedule'!$F$43+('[1]Pricing Schedule'!$F$45*M1216),
IF(AND(I1216=38000,R1216&gt;30.2,R1216&lt;=45.9),'[1]Pricing Schedule'!$F$52+('[1]Pricing Schedule'!$F$54*M1216),
IF(AND(I1216=38000,R1216&gt;45.9,R1216&lt;=123.4),'[1]Pricing Schedule'!$F$96+('[1]Pricing Schedule'!$F$97*M1216),
IF(AND(I1216=38000,R1216&gt;123.4,R1216&lt;=168.2,M1216&lt;=10),'[1]Pricing Schedule'!$F$103+('[1]Pricing Schedule'!$F$105*M1216),
IF(AND(I1216=38000,R1216&gt;123.4,R1216&lt;=168.2,M1216&gt;10),'[1]Pricing Schedule'!$F$111+('[1]Pricing Schedule'!$F$113*M1216),
IF(AND(I1216=38000,R1216&gt;157.4,R1216&lt;=336.4,M1216&lt;=10),('[1]Pricing Schedule'!$F$103+('[1]Pricing Schedule'!$F$105*M1216))*2,
IF(AND(I1216=38000,R1216&gt;157.4,R1216&lt;=336.4,M1216&gt;10),('[1]Pricing Schedule'!$F$111+('[1]Pricing Schedule'!$F$113*M1216))*2,
IF(AND(I1216=38000,R1216&gt;314.8,R1216&lt;=504.6,M1216&lt;=10),('[1]Pricing Schedule'!$F$103+('[1]Pricing Schedule'!$F$105*M1216))*3,
IF(AND(I1216=38000,R1216&gt;314.8,R1216&lt;=504.6,M1216&gt;10),('[1]Pricing Schedule'!$F$111+('[1]Pricing Schedule'!$F$113*M1216))*3,
IF(AND(I1216=38000,R1216&gt;472.2,R1216&lt;=672.8,M1216&lt;=10),('[1]Pricing Schedule'!$F$103+('[1]Pricing Schedule'!$F$105*M1216))*4,
IF(AND(I1216=38000,R1216&gt;472.2,R1216&lt;=672.8,M1216&gt;10),('[1]Pricing Schedule'!$F$111+('[1]Pricing Schedule'!$F$113*M1216))*4,
IF(AND(I1216=110000,R1216&lt;=12.8,M1216&gt;2),'[1]Pricing Schedule'!$F$62+('[1]Pricing Schedule'!$F$63*M1216),
IF(AND(I1216=110000,R1216&lt;=12.8,M1216&lt;=2),'[1]Pricing Schedule'!$F$96+('[1]Pricing Schedule'!$F$97*M1216),
IF(AND(I1216=110000,R1216&gt;12.8,R1216&lt;=22.8,M1216&gt;3),'[1]Pricing Schedule'!$F$71+('[1]Pricing Schedule'!$F$72*M1216),
IF(AND(I1216=110000,R1216&gt;12.8,R1216&lt;=22.8,M1216&lt;=3),'[1]Pricing Schedule'!$F$96+('[1]Pricing Schedule'!$F$97*M1216),
IF(AND(I1216=110000,R1216&gt;22.8,R1216&lt;=30.2),'[1]Pricing Schedule'!$F$80+('[1]Pricing Schedule'!$F$81*M1216),
IF(AND(I1216=110000,R1216&gt;30.2,R1216&lt;=45.9),'[1]Pricing Schedule'!$F$89+('[1]Pricing Schedule'!$F$90*M1216),
IF(AND(I1216=110000,R1216&gt;45.9,R1216&lt;=123.4),'[1]Pricing Schedule'!$F$96+('[1]Pricing Schedule'!$F$97*M1216),
IF(AND(I1216=110000,R1216&gt;123.4,R1216&lt;=168.2,M1216&lt;=10),'[1]Pricing Schedule'!$F$103+('[1]Pricing Schedule'!$F$105*M1216),
IF(AND(I1216=110000,R1216&gt;123.4,R1216&lt;=168.2,M1216&gt;10),'[1]Pricing Schedule'!$F$111+('[1]Pricing Schedule'!$F$113*M1216),
IF(AND(I1216=110000,R1216&gt;168.2,R1216&lt;=336.4,M1216&lt;=10),('[1]Pricing Schedule'!$F$103+('[1]Pricing Schedule'!$F$105*M1216))*2,
IF(AND(I1216=110000,R1216&gt;168.2,R1216&lt;=336.4,M1216&gt;10),('[1]Pricing Schedule'!$F$111+('[1]Pricing Schedule'!$F$113*M1216))*2,
IF(AND(I1216=110000,R1216&gt;336.4,R1216&lt;=504.6,M1216&lt;=10),('[1]Pricing Schedule'!$F$103+('[1]Pricing Schedule'!$F$105*M1216))*3,
IF(AND(I1216=110000,R1216&gt;336.4,R1216&lt;=504.6,M1216&gt;10),('[1]Pricing Schedule'!$F$111+('[1]Pricing Schedule'!$F$113*M1216))*3,
IF(AND(I1216=110000,R1216&gt;504.6,R1216&lt;=672.8,M1216&lt;=10),('[1]Pricing Schedule'!$F$103+('[1]Pricing Schedule'!$F$105*M1216))*4,
IF(AND(I1216=110000,R1216&gt;504.6,R1216&lt;=672.8,M1216&gt;10),('[1]Pricing Schedule'!$F$111+('[1]Pricing Schedule'!$F$113*M1216))*4,
IF(AND(I1216=110000,R1216&gt;672.8,R1216&lt;=841,M1216&lt;=10),('[1]Pricing Schedule'!$F$103+('[1]Pricing Schedule'!$F$105*M1216))*5,
IF(AND(I1216=110000,R1216&gt;672.8,R1216&lt;=841,M1216&gt;10),('[1]Pricing Schedule'!$F$111+('[1]Pricing Schedule'!$F$113*M1216))*5,
IF(AND(I1216=110000,R1216&gt;672.8,R1216&lt;=841,M1216&lt;=10),('[1]Pricing Schedule'!$F$103+('[1]Pricing Schedule'!$F$105*M1216))*5,
IF(AND(I1216=110000,R1216&gt;672.8,R1216&lt;=841,M1216&gt;10),('[1]Pricing Schedule'!$F$111+('[1]Pricing Schedule'!$F$113*M1216))*5,
IF(AND(I1216=110000,R1216&gt;1345.6,R1216&lt;=1513.8,M1216&lt;=10),('[1]Pricing Schedule'!$F$103+('[1]Pricing Schedule'!$F$105*M1216))*9,
IF(AND(I1216=110000,R1216&gt;1345.6,R1216&lt;=1513.8,M1216&gt;10),('[1]Pricing Schedule'!$F$111+('[1]Pricing Schedule'!$F$113*M1216))*9,
9999999999)))))))))))))))))))))))))))))))))))))))</f>
        <v>1574570</v>
      </c>
      <c r="T1216" s="21">
        <f>IF(AND(I1216=38000,R1216&lt;=4.5,M1216&gt;8),'[1]Pricing Schedule'!$J$9,
IF(AND(I1216=38000,R1216&lt;=4.5,M1216&lt;=8),'[1]Pricing Schedule'!$J$36,
IF(AND(I1216=38000,R1216&gt;4.5,R1216&lt;=9,M1216&gt;8),'[1]Pricing Schedule'!$J$18,
IF(AND(I1216=38000,R1216&gt;4.5,R1216&lt;=9,M1216&lt;=8),'[1]Pricing Schedule'!$J$36,
IF(AND(I1216=38000,R1216&gt;9,R1216&lt;=12.8,M1216&gt;8),'[1]Pricing Schedule'!$J$27,
IF(AND(I1216=38000,R1216&gt;9,R1216&lt;=12.8,M1216&lt;=8),'[1]Pricing Schedule'!$J$36,
IF(AND(I1216=38000,R1216&gt;12.8,R1216&lt;=22.8),'[1]Pricing Schedule'!$J$36,
IF(AND(I1216=38000,R1216&gt;22.8,R1216&lt;=30.2),'[1]Pricing Schedule'!$J$45,
IF(AND(I1216=38000,R1216&gt;30.2,R1216&lt;=45.9),'[1]Pricing Schedule'!$J$54,
IF(AND(I1216=38000,R1216&gt;45.9,R1216&lt;=123.4),'[1]Pricing Schedule'!$J$97,
IF(AND(I1216=38000,R1216&gt;123.4,R1216&lt;=168.2,M1216&lt;=10),'[1]Pricing Schedule'!$J$105,
IF(AND(I1216=38000,R1216&gt;123.4,R1216&lt;=168.2,M1216&gt;10),'[1]Pricing Schedule'!$J$113,
IF(AND(I1216=38000,R1216&gt;168.2,R1216&lt;=336.4,M1216&lt;=10),('[1]Pricing Schedule'!$J$105),
IF(AND(I1216=38000,R1216&gt;168.2,R1216&lt;=336.4,M1216&gt;10),('[1]Pricing Schedule'!$J$113),
IF(AND(I1216=38000,R1216&gt;336.4,R1216&lt;=504.6,M1216&lt;=10),('[1]Pricing Schedule'!$J$105),
IF(AND(I1216=38000,R1216&gt;336.4,R1216&lt;=504.6,M1216&gt;10),('[1]Pricing Schedule'!$J$113),
IF(AND(I1216=38000,R1216&gt;504.6,R1216&lt;=672.8,M1216&lt;=10),('[1]Pricing Schedule'!$J$105),
IF(AND(I1216=38000,R1216&gt;504.6,R1216&lt;=672.8,M1216&gt;10),('[1]Pricing Schedule'!$J$113),
IF(AND(I1216=110000,R1216&lt;=12.8,M1216&gt;2),'[1]Pricing Schedule'!$J$63,
IF(AND(I1216=110000,R1216&lt;=12.8,M1216&lt;=2),'[1]Pricing Schedule'!$J$97,
IF(AND(I1216=110000,R1216&gt;12.8,R1216&lt;=22.8,M1216&gt;3),'[1]Pricing Schedule'!$J$72,
IF(AND(I1216=110000,R1216&gt;12.8,R1216&lt;=22.8,M1216&lt;=3),'[1]Pricing Schedule'!$J$97,
IF(AND(I1216=110000,R1216&gt;22.8,R1216&lt;=30.2),'[1]Pricing Schedule'!$J$81,
IF(AND(I1216=110000,R1216&gt;30.2,R1216&lt;=45.9),'[1]Pricing Schedule'!$J$90,
IF(AND(I1216=110000,R1216&gt;45.9,R1216&lt;=123.4),'[1]Pricing Schedule'!$J$97,
IF(AND(I1216=110000,R1216&gt;123.4,R1216&lt;=168.2,M1216&lt;=10),'[1]Pricing Schedule'!$J$105,
IF(AND(I1216=110000,R1216&gt;123.4,R1216&lt;=168.2,M1216&gt;10),'[1]Pricing Schedule'!$J$113,
IF(AND(I1216=110000,R1216&gt;168.2,R1216&lt;=336.2,M1216&lt;=10),('[1]Pricing Schedule'!$J$105),
IF(AND(I1216=110000,R1216&gt;168.2,R1216&lt;=336.2,M1216&gt;10),('[1]Pricing Schedule'!$J$113),
IF(AND(I1216=110000,R1216&gt;336.4,R1216&lt;=504.6,M1216&lt;=10),('[1]Pricing Schedule'!$J$105),
IF(AND(I1216=110000,R1216&gt;336.4,R1216&lt;=504.6,M1216&gt;10),('[1]Pricing Schedule'!$J$113),
IF(AND(I1216=110000,R1216&gt;504.6,R1216&lt;=672.8,M1216&lt;=10),('[1]Pricing Schedule'!$J$105),
IF(AND(I1216=110000,R1216&gt;504.6,R1216&lt;=672.8,M1216&gt;10),('[1]Pricing Schedule'!$J$113),
IF(AND(I1216=110000,R1216&gt;672.8,R1216&lt;=841,M1216&lt;=10),('[1]Pricing Schedule'!$J$105),
IF(AND(I1216=110000,R1216&gt;672.8,R1216&lt;=841,M1216&gt;10),('[1]Pricing Schedule'!$J$113),
IF(AND(I1216=110000,R1216&gt;1682,R1216&lt;=1850.2,M1216&lt;=10),('[1]Pricing Schedule'!$J$105),
IF(AND(I1216=110000,R1216&gt;1682,R1216&lt;=1850.2,M1216&gt;10),('[1]Pricing Schedule'!$J$113),
IF(AND(I1216=110000,R1216&gt;2018.4,R1216&lt;=2186.6,M1216&lt;=10),('[1]Pricing Schedule'!$J$105),
IF(AND(I1216=110000,R1216&gt;2018.4,R1216&lt;=2186.6,M1216&gt;10),('[1]Pricing Schedule'!$J$113),999999999)))))))))))))))))))))))))))))))))))))))</f>
        <v>7</v>
      </c>
      <c r="U1216" s="40">
        <f t="shared" si="114"/>
        <v>374897.61904761905</v>
      </c>
      <c r="V1216" s="41">
        <f t="shared" si="115"/>
        <v>2.6673949078161021</v>
      </c>
      <c r="Y1216" s="23">
        <v>161</v>
      </c>
      <c r="Z1216" s="23">
        <v>216</v>
      </c>
      <c r="AD1216" s="13"/>
      <c r="AE1216" s="13"/>
      <c r="AF1216" s="13"/>
      <c r="AR1216" s="35"/>
    </row>
    <row r="1217" spans="1:44">
      <c r="A1217" s="23">
        <v>1219</v>
      </c>
      <c r="B1217" s="23">
        <v>1219</v>
      </c>
      <c r="C1217" s="23" t="s">
        <v>1809</v>
      </c>
      <c r="D1217" s="23" t="s">
        <v>116</v>
      </c>
      <c r="E1217" s="23" t="s">
        <v>116</v>
      </c>
      <c r="F1217" s="23" t="s">
        <v>1810</v>
      </c>
      <c r="G1217" s="23" t="s">
        <v>1811</v>
      </c>
      <c r="H1217" s="23" t="s">
        <v>113</v>
      </c>
      <c r="I1217" s="13">
        <v>38000</v>
      </c>
      <c r="J1217" s="13">
        <v>38000</v>
      </c>
      <c r="K1217" s="13">
        <v>20000</v>
      </c>
      <c r="L1217" s="24">
        <v>10.488</v>
      </c>
      <c r="M1217" s="37">
        <f t="shared" si="110"/>
        <v>11</v>
      </c>
      <c r="N1217" s="24">
        <v>9.1999999999999998E-2</v>
      </c>
      <c r="O1217" s="13">
        <v>3</v>
      </c>
      <c r="P1217" s="36">
        <f t="shared" si="111"/>
        <v>9.1999999999999998E-2</v>
      </c>
      <c r="Q1217" s="38">
        <f t="shared" si="112"/>
        <v>4.2</v>
      </c>
      <c r="R1217" s="37">
        <f t="shared" si="113"/>
        <v>4.2</v>
      </c>
      <c r="S1217" s="39">
        <f>IF(AND(I1217=38000,R1217&lt;=4.5,M1217&gt;8),'[1]Pricing Schedule'!$F$8+('[1]Pricing Schedule'!$F$9*M1217),
IF(AND(I1217=38000,R1217&lt;=4.5,M1217&lt;=8),'[1]Pricing Schedule'!$F$34+('[1]Pricing Schedule'!$F$36*M1217),
IF(AND(I1217=38000,R1217&gt;4.5,R1217&lt;=9,M1217&gt;8),'[1]Pricing Schedule'!$F$17+('[1]Pricing Schedule'!$F$18*M1217),
IF(AND(I1217=38000,R1217&gt;4.5,R1217&lt;=9,M1217&lt;=8),'[1]Pricing Schedule'!$F$34+('[1]Pricing Schedule'!$F$36*M1217),
IF(AND(I1217=38000,R1217&gt;9,R1217&lt;=12.8,M1217&gt;8),'[1]Pricing Schedule'!$F$26+('[1]Pricing Schedule'!$F$27*M1217),
IF(AND(I1217=38000,R1217&gt;9,R1217&lt;=12.8,M1217&lt;=8),'[1]Pricing Schedule'!$F$34+('[1]Pricing Schedule'!$F$36*M1217),
IF(AND(I1217=38000,R1217&gt;12.8,R1217&lt;=22.8),'[1]Pricing Schedule'!$F$34+('[1]Pricing Schedule'!$F$36*M1217),
IF(AND(I1217=38000,R1217&gt;22.8,R1217&lt;=30.2),'[1]Pricing Schedule'!$F$43+('[1]Pricing Schedule'!$F$45*M1217),
IF(AND(I1217=38000,R1217&gt;30.2,R1217&lt;=45.9),'[1]Pricing Schedule'!$F$52+('[1]Pricing Schedule'!$F$54*M1217),
IF(AND(I1217=38000,R1217&gt;45.9,R1217&lt;=123.4),'[1]Pricing Schedule'!$F$96+('[1]Pricing Schedule'!$F$97*M1217),
IF(AND(I1217=38000,R1217&gt;123.4,R1217&lt;=168.2,M1217&lt;=10),'[1]Pricing Schedule'!$F$103+('[1]Pricing Schedule'!$F$105*M1217),
IF(AND(I1217=38000,R1217&gt;123.4,R1217&lt;=168.2,M1217&gt;10),'[1]Pricing Schedule'!$F$111+('[1]Pricing Schedule'!$F$113*M1217),
IF(AND(I1217=38000,R1217&gt;157.4,R1217&lt;=336.4,M1217&lt;=10),('[1]Pricing Schedule'!$F$103+('[1]Pricing Schedule'!$F$105*M1217))*2,
IF(AND(I1217=38000,R1217&gt;157.4,R1217&lt;=336.4,M1217&gt;10),('[1]Pricing Schedule'!$F$111+('[1]Pricing Schedule'!$F$113*M1217))*2,
IF(AND(I1217=38000,R1217&gt;314.8,R1217&lt;=504.6,M1217&lt;=10),('[1]Pricing Schedule'!$F$103+('[1]Pricing Schedule'!$F$105*M1217))*3,
IF(AND(I1217=38000,R1217&gt;314.8,R1217&lt;=504.6,M1217&gt;10),('[1]Pricing Schedule'!$F$111+('[1]Pricing Schedule'!$F$113*M1217))*3,
IF(AND(I1217=38000,R1217&gt;472.2,R1217&lt;=672.8,M1217&lt;=10),('[1]Pricing Schedule'!$F$103+('[1]Pricing Schedule'!$F$105*M1217))*4,
IF(AND(I1217=38000,R1217&gt;472.2,R1217&lt;=672.8,M1217&gt;10),('[1]Pricing Schedule'!$F$111+('[1]Pricing Schedule'!$F$113*M1217))*4,
IF(AND(I1217=110000,R1217&lt;=12.8,M1217&gt;2),'[1]Pricing Schedule'!$F$62+('[1]Pricing Schedule'!$F$63*M1217),
IF(AND(I1217=110000,R1217&lt;=12.8,M1217&lt;=2),'[1]Pricing Schedule'!$F$96+('[1]Pricing Schedule'!$F$97*M1217),
IF(AND(I1217=110000,R1217&gt;12.8,R1217&lt;=22.8,M1217&gt;3),'[1]Pricing Schedule'!$F$71+('[1]Pricing Schedule'!$F$72*M1217),
IF(AND(I1217=110000,R1217&gt;12.8,R1217&lt;=22.8,M1217&lt;=3),'[1]Pricing Schedule'!$F$96+('[1]Pricing Schedule'!$F$97*M1217),
IF(AND(I1217=110000,R1217&gt;22.8,R1217&lt;=30.2),'[1]Pricing Schedule'!$F$80+('[1]Pricing Schedule'!$F$81*M1217),
IF(AND(I1217=110000,R1217&gt;30.2,R1217&lt;=45.9),'[1]Pricing Schedule'!$F$89+('[1]Pricing Schedule'!$F$90*M1217),
IF(AND(I1217=110000,R1217&gt;45.9,R1217&lt;=123.4),'[1]Pricing Schedule'!$F$96+('[1]Pricing Schedule'!$F$97*M1217),
IF(AND(I1217=110000,R1217&gt;123.4,R1217&lt;=168.2,M1217&lt;=10),'[1]Pricing Schedule'!$F$103+('[1]Pricing Schedule'!$F$105*M1217),
IF(AND(I1217=110000,R1217&gt;123.4,R1217&lt;=168.2,M1217&gt;10),'[1]Pricing Schedule'!$F$111+('[1]Pricing Schedule'!$F$113*M1217),
IF(AND(I1217=110000,R1217&gt;168.2,R1217&lt;=336.4,M1217&lt;=10),('[1]Pricing Schedule'!$F$103+('[1]Pricing Schedule'!$F$105*M1217))*2,
IF(AND(I1217=110000,R1217&gt;168.2,R1217&lt;=336.4,M1217&gt;10),('[1]Pricing Schedule'!$F$111+('[1]Pricing Schedule'!$F$113*M1217))*2,
IF(AND(I1217=110000,R1217&gt;336.4,R1217&lt;=504.6,M1217&lt;=10),('[1]Pricing Schedule'!$F$103+('[1]Pricing Schedule'!$F$105*M1217))*3,
IF(AND(I1217=110000,R1217&gt;336.4,R1217&lt;=504.6,M1217&gt;10),('[1]Pricing Schedule'!$F$111+('[1]Pricing Schedule'!$F$113*M1217))*3,
IF(AND(I1217=110000,R1217&gt;504.6,R1217&lt;=672.8,M1217&lt;=10),('[1]Pricing Schedule'!$F$103+('[1]Pricing Schedule'!$F$105*M1217))*4,
IF(AND(I1217=110000,R1217&gt;504.6,R1217&lt;=672.8,M1217&gt;10),('[1]Pricing Schedule'!$F$111+('[1]Pricing Schedule'!$F$113*M1217))*4,
IF(AND(I1217=110000,R1217&gt;672.8,R1217&lt;=841,M1217&lt;=10),('[1]Pricing Schedule'!$F$103+('[1]Pricing Schedule'!$F$105*M1217))*5,
IF(AND(I1217=110000,R1217&gt;672.8,R1217&lt;=841,M1217&gt;10),('[1]Pricing Schedule'!$F$111+('[1]Pricing Schedule'!$F$113*M1217))*5,
IF(AND(I1217=110000,R1217&gt;672.8,R1217&lt;=841,M1217&lt;=10),('[1]Pricing Schedule'!$F$103+('[1]Pricing Schedule'!$F$105*M1217))*5,
IF(AND(I1217=110000,R1217&gt;672.8,R1217&lt;=841,M1217&gt;10),('[1]Pricing Schedule'!$F$111+('[1]Pricing Schedule'!$F$113*M1217))*5,
IF(AND(I1217=110000,R1217&gt;1345.6,R1217&lt;=1513.8,M1217&lt;=10),('[1]Pricing Schedule'!$F$103+('[1]Pricing Schedule'!$F$105*M1217))*9,
IF(AND(I1217=110000,R1217&gt;1345.6,R1217&lt;=1513.8,M1217&gt;10),('[1]Pricing Schedule'!$F$111+('[1]Pricing Schedule'!$F$113*M1217))*9,
9999999999)))))))))))))))))))))))))))))))))))))))</f>
        <v>1439840</v>
      </c>
      <c r="T1217" s="21">
        <f>IF(AND(I1217=38000,R1217&lt;=4.5,M1217&gt;8),'[1]Pricing Schedule'!$J$9,
IF(AND(I1217=38000,R1217&lt;=4.5,M1217&lt;=8),'[1]Pricing Schedule'!$J$36,
IF(AND(I1217=38000,R1217&gt;4.5,R1217&lt;=9,M1217&gt;8),'[1]Pricing Schedule'!$J$18,
IF(AND(I1217=38000,R1217&gt;4.5,R1217&lt;=9,M1217&lt;=8),'[1]Pricing Schedule'!$J$36,
IF(AND(I1217=38000,R1217&gt;9,R1217&lt;=12.8,M1217&gt;8),'[1]Pricing Schedule'!$J$27,
IF(AND(I1217=38000,R1217&gt;9,R1217&lt;=12.8,M1217&lt;=8),'[1]Pricing Schedule'!$J$36,
IF(AND(I1217=38000,R1217&gt;12.8,R1217&lt;=22.8),'[1]Pricing Schedule'!$J$36,
IF(AND(I1217=38000,R1217&gt;22.8,R1217&lt;=30.2),'[1]Pricing Schedule'!$J$45,
IF(AND(I1217=38000,R1217&gt;30.2,R1217&lt;=45.9),'[1]Pricing Schedule'!$J$54,
IF(AND(I1217=38000,R1217&gt;45.9,R1217&lt;=123.4),'[1]Pricing Schedule'!$J$97,
IF(AND(I1217=38000,R1217&gt;123.4,R1217&lt;=168.2,M1217&lt;=10),'[1]Pricing Schedule'!$J$105,
IF(AND(I1217=38000,R1217&gt;123.4,R1217&lt;=168.2,M1217&gt;10),'[1]Pricing Schedule'!$J$113,
IF(AND(I1217=38000,R1217&gt;168.2,R1217&lt;=336.4,M1217&lt;=10),('[1]Pricing Schedule'!$J$105),
IF(AND(I1217=38000,R1217&gt;168.2,R1217&lt;=336.4,M1217&gt;10),('[1]Pricing Schedule'!$J$113),
IF(AND(I1217=38000,R1217&gt;336.4,R1217&lt;=504.6,M1217&lt;=10),('[1]Pricing Schedule'!$J$105),
IF(AND(I1217=38000,R1217&gt;336.4,R1217&lt;=504.6,M1217&gt;10),('[1]Pricing Schedule'!$J$113),
IF(AND(I1217=38000,R1217&gt;504.6,R1217&lt;=672.8,M1217&lt;=10),('[1]Pricing Schedule'!$J$105),
IF(AND(I1217=38000,R1217&gt;504.6,R1217&lt;=672.8,M1217&gt;10),('[1]Pricing Schedule'!$J$113),
IF(AND(I1217=110000,R1217&lt;=12.8,M1217&gt;2),'[1]Pricing Schedule'!$J$63,
IF(AND(I1217=110000,R1217&lt;=12.8,M1217&lt;=2),'[1]Pricing Schedule'!$J$97,
IF(AND(I1217=110000,R1217&gt;12.8,R1217&lt;=22.8,M1217&gt;3),'[1]Pricing Schedule'!$J$72,
IF(AND(I1217=110000,R1217&gt;12.8,R1217&lt;=22.8,M1217&lt;=3),'[1]Pricing Schedule'!$J$97,
IF(AND(I1217=110000,R1217&gt;22.8,R1217&lt;=30.2),'[1]Pricing Schedule'!$J$81,
IF(AND(I1217=110000,R1217&gt;30.2,R1217&lt;=45.9),'[1]Pricing Schedule'!$J$90,
IF(AND(I1217=110000,R1217&gt;45.9,R1217&lt;=123.4),'[1]Pricing Schedule'!$J$97,
IF(AND(I1217=110000,R1217&gt;123.4,R1217&lt;=168.2,M1217&lt;=10),'[1]Pricing Schedule'!$J$105,
IF(AND(I1217=110000,R1217&gt;123.4,R1217&lt;=168.2,M1217&gt;10),'[1]Pricing Schedule'!$J$113,
IF(AND(I1217=110000,R1217&gt;168.2,R1217&lt;=336.2,M1217&lt;=10),('[1]Pricing Schedule'!$J$105),
IF(AND(I1217=110000,R1217&gt;168.2,R1217&lt;=336.2,M1217&gt;10),('[1]Pricing Schedule'!$J$113),
IF(AND(I1217=110000,R1217&gt;336.4,R1217&lt;=504.6,M1217&lt;=10),('[1]Pricing Schedule'!$J$105),
IF(AND(I1217=110000,R1217&gt;336.4,R1217&lt;=504.6,M1217&gt;10),('[1]Pricing Schedule'!$J$113),
IF(AND(I1217=110000,R1217&gt;504.6,R1217&lt;=672.8,M1217&lt;=10),('[1]Pricing Schedule'!$J$105),
IF(AND(I1217=110000,R1217&gt;504.6,R1217&lt;=672.8,M1217&gt;10),('[1]Pricing Schedule'!$J$113),
IF(AND(I1217=110000,R1217&gt;672.8,R1217&lt;=841,M1217&lt;=10),('[1]Pricing Schedule'!$J$105),
IF(AND(I1217=110000,R1217&gt;672.8,R1217&lt;=841,M1217&gt;10),('[1]Pricing Schedule'!$J$113),
IF(AND(I1217=110000,R1217&gt;1682,R1217&lt;=1850.2,M1217&lt;=10),('[1]Pricing Schedule'!$J$105),
IF(AND(I1217=110000,R1217&gt;1682,R1217&lt;=1850.2,M1217&gt;10),('[1]Pricing Schedule'!$J$113),
IF(AND(I1217=110000,R1217&gt;2018.4,R1217&lt;=2186.6,M1217&lt;=10),('[1]Pricing Schedule'!$J$105),
IF(AND(I1217=110000,R1217&gt;2018.4,R1217&lt;=2186.6,M1217&gt;10),('[1]Pricing Schedule'!$J$113),999999999)))))))))))))))))))))))))))))))))))))))</f>
        <v>1</v>
      </c>
      <c r="U1217" s="40">
        <f t="shared" si="114"/>
        <v>342819.04761904763</v>
      </c>
      <c r="V1217" s="41">
        <f t="shared" si="115"/>
        <v>2.9169907767529724</v>
      </c>
      <c r="Y1217" s="23">
        <v>72</v>
      </c>
      <c r="Z1217" s="23">
        <v>236</v>
      </c>
      <c r="AD1217" s="13"/>
      <c r="AE1217" s="13"/>
      <c r="AF1217" s="13"/>
      <c r="AR1217" s="35"/>
    </row>
    <row r="1218" spans="1:44">
      <c r="A1218" s="23">
        <v>1220</v>
      </c>
      <c r="B1218" s="23">
        <v>1220</v>
      </c>
      <c r="C1218" s="23" t="s">
        <v>1812</v>
      </c>
      <c r="D1218" s="23" t="s">
        <v>344</v>
      </c>
      <c r="E1218" s="23" t="s">
        <v>344</v>
      </c>
      <c r="F1218" s="23" t="s">
        <v>1813</v>
      </c>
      <c r="G1218" s="23" t="s">
        <v>1814</v>
      </c>
      <c r="H1218" s="23" t="s">
        <v>133</v>
      </c>
      <c r="I1218" s="13">
        <v>110000</v>
      </c>
      <c r="J1218" s="13">
        <v>110000</v>
      </c>
      <c r="K1218" s="13">
        <v>38000</v>
      </c>
      <c r="L1218" s="24">
        <v>6.45</v>
      </c>
      <c r="M1218" s="37">
        <f t="shared" ref="M1218:M1281" si="116">ROUNDUP(L1218,0)</f>
        <v>7</v>
      </c>
      <c r="N1218" s="24">
        <v>0.23799999999999999</v>
      </c>
      <c r="O1218" s="13">
        <v>3</v>
      </c>
      <c r="P1218" s="36">
        <f t="shared" ref="P1218:P1281" si="117">IF(AND(O1218=1,N1218&gt;$AJ$2),N1218*$AQ$2,
IF(AND(O1218=1,N1218&lt;=$AJ$2),N1218,
IF(AND(O1218=2,N1218&gt;$AJ$3),N1218*$AQ$3,
IF(AND(O1218=2,N1218&lt;=$AJ$3),N1218,
IF(AND(O1218=3,N1218&gt;$AJ$4),N1218*$AQ$4,
IF(AND(O1218=3,N1218&lt;=$AJ$4),N1218,99999))))))</f>
        <v>0.23799999999999999</v>
      </c>
      <c r="Q1218" s="38">
        <f t="shared" ref="Q1218:Q1281" si="118">IF(AND(O1218=1,P1218&lt;$AJ$2),$AP$2,
IF(AND(O1218=1,P1218&gt;=$AJ$2,P1218&lt;$AL$2),$AP$2*2,
IF(AND(O1218=1,P1218&gt;=$AL$2),((FLOOR(P1218,$AK$2))/$AK$2)*$AP$2,
IF(AND(O1218=2,P1218&lt;$AJ$3),$AP$3,
IF(AND(O1218=2,P1218&gt;=$AJ$3,P1218&lt;$AL$3),$AP$3*2,
IF(AND(O1218=2,P1218&gt;=$AL$3),((FLOOR(P1218,$AK$3))/$AK$3)*$AP$3,
IF(AND(O1218=3,P1218&lt;$AJ$4),$AP$4,
IF(AND(O1218=3,P1218&gt;=$AJ$4,P1218&lt;$AL$4),$AP$4*2,
IF(AND(O1218=3,P1218&gt;=$AL$4),((FLOOR(P1218,$AK$4))/$AK$4)*$AP$4,9999999)))))))))</f>
        <v>4.2</v>
      </c>
      <c r="R1218" s="37">
        <f t="shared" ref="R1218:R1281" si="119">Q1218</f>
        <v>4.2</v>
      </c>
      <c r="S1218" s="39">
        <f>IF(AND(I1218=38000,R1218&lt;=4.5,M1218&gt;8),'[1]Pricing Schedule'!$F$8+('[1]Pricing Schedule'!$F$9*M1218),
IF(AND(I1218=38000,R1218&lt;=4.5,M1218&lt;=8),'[1]Pricing Schedule'!$F$34+('[1]Pricing Schedule'!$F$36*M1218),
IF(AND(I1218=38000,R1218&gt;4.5,R1218&lt;=9,M1218&gt;8),'[1]Pricing Schedule'!$F$17+('[1]Pricing Schedule'!$F$18*M1218),
IF(AND(I1218=38000,R1218&gt;4.5,R1218&lt;=9,M1218&lt;=8),'[1]Pricing Schedule'!$F$34+('[1]Pricing Schedule'!$F$36*M1218),
IF(AND(I1218=38000,R1218&gt;9,R1218&lt;=12.8,M1218&gt;8),'[1]Pricing Schedule'!$F$26+('[1]Pricing Schedule'!$F$27*M1218),
IF(AND(I1218=38000,R1218&gt;9,R1218&lt;=12.8,M1218&lt;=8),'[1]Pricing Schedule'!$F$34+('[1]Pricing Schedule'!$F$36*M1218),
IF(AND(I1218=38000,R1218&gt;12.8,R1218&lt;=22.8),'[1]Pricing Schedule'!$F$34+('[1]Pricing Schedule'!$F$36*M1218),
IF(AND(I1218=38000,R1218&gt;22.8,R1218&lt;=30.2),'[1]Pricing Schedule'!$F$43+('[1]Pricing Schedule'!$F$45*M1218),
IF(AND(I1218=38000,R1218&gt;30.2,R1218&lt;=45.9),'[1]Pricing Schedule'!$F$52+('[1]Pricing Schedule'!$F$54*M1218),
IF(AND(I1218=38000,R1218&gt;45.9,R1218&lt;=123.4),'[1]Pricing Schedule'!$F$96+('[1]Pricing Schedule'!$F$97*M1218),
IF(AND(I1218=38000,R1218&gt;123.4,R1218&lt;=168.2,M1218&lt;=10),'[1]Pricing Schedule'!$F$103+('[1]Pricing Schedule'!$F$105*M1218),
IF(AND(I1218=38000,R1218&gt;123.4,R1218&lt;=168.2,M1218&gt;10),'[1]Pricing Schedule'!$F$111+('[1]Pricing Schedule'!$F$113*M1218),
IF(AND(I1218=38000,R1218&gt;157.4,R1218&lt;=336.4,M1218&lt;=10),('[1]Pricing Schedule'!$F$103+('[1]Pricing Schedule'!$F$105*M1218))*2,
IF(AND(I1218=38000,R1218&gt;157.4,R1218&lt;=336.4,M1218&gt;10),('[1]Pricing Schedule'!$F$111+('[1]Pricing Schedule'!$F$113*M1218))*2,
IF(AND(I1218=38000,R1218&gt;314.8,R1218&lt;=504.6,M1218&lt;=10),('[1]Pricing Schedule'!$F$103+('[1]Pricing Schedule'!$F$105*M1218))*3,
IF(AND(I1218=38000,R1218&gt;314.8,R1218&lt;=504.6,M1218&gt;10),('[1]Pricing Schedule'!$F$111+('[1]Pricing Schedule'!$F$113*M1218))*3,
IF(AND(I1218=38000,R1218&gt;472.2,R1218&lt;=672.8,M1218&lt;=10),('[1]Pricing Schedule'!$F$103+('[1]Pricing Schedule'!$F$105*M1218))*4,
IF(AND(I1218=38000,R1218&gt;472.2,R1218&lt;=672.8,M1218&gt;10),('[1]Pricing Schedule'!$F$111+('[1]Pricing Schedule'!$F$113*M1218))*4,
IF(AND(I1218=110000,R1218&lt;=12.8,M1218&gt;2),'[1]Pricing Schedule'!$F$62+('[1]Pricing Schedule'!$F$63*M1218),
IF(AND(I1218=110000,R1218&lt;=12.8,M1218&lt;=2),'[1]Pricing Schedule'!$F$96+('[1]Pricing Schedule'!$F$97*M1218),
IF(AND(I1218=110000,R1218&gt;12.8,R1218&lt;=22.8,M1218&gt;3),'[1]Pricing Schedule'!$F$71+('[1]Pricing Schedule'!$F$72*M1218),
IF(AND(I1218=110000,R1218&gt;12.8,R1218&lt;=22.8,M1218&lt;=3),'[1]Pricing Schedule'!$F$96+('[1]Pricing Schedule'!$F$97*M1218),
IF(AND(I1218=110000,R1218&gt;22.8,R1218&lt;=30.2),'[1]Pricing Schedule'!$F$80+('[1]Pricing Schedule'!$F$81*M1218),
IF(AND(I1218=110000,R1218&gt;30.2,R1218&lt;=45.9),'[1]Pricing Schedule'!$F$89+('[1]Pricing Schedule'!$F$90*M1218),
IF(AND(I1218=110000,R1218&gt;45.9,R1218&lt;=123.4),'[1]Pricing Schedule'!$F$96+('[1]Pricing Schedule'!$F$97*M1218),
IF(AND(I1218=110000,R1218&gt;123.4,R1218&lt;=168.2,M1218&lt;=10),'[1]Pricing Schedule'!$F$103+('[1]Pricing Schedule'!$F$105*M1218),
IF(AND(I1218=110000,R1218&gt;123.4,R1218&lt;=168.2,M1218&gt;10),'[1]Pricing Schedule'!$F$111+('[1]Pricing Schedule'!$F$113*M1218),
IF(AND(I1218=110000,R1218&gt;168.2,R1218&lt;=336.4,M1218&lt;=10),('[1]Pricing Schedule'!$F$103+('[1]Pricing Schedule'!$F$105*M1218))*2,
IF(AND(I1218=110000,R1218&gt;168.2,R1218&lt;=336.4,M1218&gt;10),('[1]Pricing Schedule'!$F$111+('[1]Pricing Schedule'!$F$113*M1218))*2,
IF(AND(I1218=110000,R1218&gt;336.4,R1218&lt;=504.6,M1218&lt;=10),('[1]Pricing Schedule'!$F$103+('[1]Pricing Schedule'!$F$105*M1218))*3,
IF(AND(I1218=110000,R1218&gt;336.4,R1218&lt;=504.6,M1218&gt;10),('[1]Pricing Schedule'!$F$111+('[1]Pricing Schedule'!$F$113*M1218))*3,
IF(AND(I1218=110000,R1218&gt;504.6,R1218&lt;=672.8,M1218&lt;=10),('[1]Pricing Schedule'!$F$103+('[1]Pricing Schedule'!$F$105*M1218))*4,
IF(AND(I1218=110000,R1218&gt;504.6,R1218&lt;=672.8,M1218&gt;10),('[1]Pricing Schedule'!$F$111+('[1]Pricing Schedule'!$F$113*M1218))*4,
IF(AND(I1218=110000,R1218&gt;672.8,R1218&lt;=841,M1218&lt;=10),('[1]Pricing Schedule'!$F$103+('[1]Pricing Schedule'!$F$105*M1218))*5,
IF(AND(I1218=110000,R1218&gt;672.8,R1218&lt;=841,M1218&gt;10),('[1]Pricing Schedule'!$F$111+('[1]Pricing Schedule'!$F$113*M1218))*5,
IF(AND(I1218=110000,R1218&gt;672.8,R1218&lt;=841,M1218&lt;=10),('[1]Pricing Schedule'!$F$103+('[1]Pricing Schedule'!$F$105*M1218))*5,
IF(AND(I1218=110000,R1218&gt;672.8,R1218&lt;=841,M1218&gt;10),('[1]Pricing Schedule'!$F$111+('[1]Pricing Schedule'!$F$113*M1218))*5,
IF(AND(I1218=110000,R1218&gt;1345.6,R1218&lt;=1513.8,M1218&lt;=10),('[1]Pricing Schedule'!$F$103+('[1]Pricing Schedule'!$F$105*M1218))*9,
IF(AND(I1218=110000,R1218&gt;1345.6,R1218&lt;=1513.8,M1218&gt;10),('[1]Pricing Schedule'!$F$111+('[1]Pricing Schedule'!$F$113*M1218))*9,
9999999999)))))))))))))))))))))))))))))))))))))))</f>
        <v>1785370</v>
      </c>
      <c r="T1218" s="21">
        <f>IF(AND(I1218=38000,R1218&lt;=4.5,M1218&gt;8),'[1]Pricing Schedule'!$J$9,
IF(AND(I1218=38000,R1218&lt;=4.5,M1218&lt;=8),'[1]Pricing Schedule'!$J$36,
IF(AND(I1218=38000,R1218&gt;4.5,R1218&lt;=9,M1218&gt;8),'[1]Pricing Schedule'!$J$18,
IF(AND(I1218=38000,R1218&gt;4.5,R1218&lt;=9,M1218&lt;=8),'[1]Pricing Schedule'!$J$36,
IF(AND(I1218=38000,R1218&gt;9,R1218&lt;=12.8,M1218&gt;8),'[1]Pricing Schedule'!$J$27,
IF(AND(I1218=38000,R1218&gt;9,R1218&lt;=12.8,M1218&lt;=8),'[1]Pricing Schedule'!$J$36,
IF(AND(I1218=38000,R1218&gt;12.8,R1218&lt;=22.8),'[1]Pricing Schedule'!$J$36,
IF(AND(I1218=38000,R1218&gt;22.8,R1218&lt;=30.2),'[1]Pricing Schedule'!$J$45,
IF(AND(I1218=38000,R1218&gt;30.2,R1218&lt;=45.9),'[1]Pricing Schedule'!$J$54,
IF(AND(I1218=38000,R1218&gt;45.9,R1218&lt;=123.4),'[1]Pricing Schedule'!$J$97,
IF(AND(I1218=38000,R1218&gt;123.4,R1218&lt;=168.2,M1218&lt;=10),'[1]Pricing Schedule'!$J$105,
IF(AND(I1218=38000,R1218&gt;123.4,R1218&lt;=168.2,M1218&gt;10),'[1]Pricing Schedule'!$J$113,
IF(AND(I1218=38000,R1218&gt;168.2,R1218&lt;=336.4,M1218&lt;=10),('[1]Pricing Schedule'!$J$105),
IF(AND(I1218=38000,R1218&gt;168.2,R1218&lt;=336.4,M1218&gt;10),('[1]Pricing Schedule'!$J$113),
IF(AND(I1218=38000,R1218&gt;336.4,R1218&lt;=504.6,M1218&lt;=10),('[1]Pricing Schedule'!$J$105),
IF(AND(I1218=38000,R1218&gt;336.4,R1218&lt;=504.6,M1218&gt;10),('[1]Pricing Schedule'!$J$113),
IF(AND(I1218=38000,R1218&gt;504.6,R1218&lt;=672.8,M1218&lt;=10),('[1]Pricing Schedule'!$J$105),
IF(AND(I1218=38000,R1218&gt;504.6,R1218&lt;=672.8,M1218&gt;10),('[1]Pricing Schedule'!$J$113),
IF(AND(I1218=110000,R1218&lt;=12.8,M1218&gt;2),'[1]Pricing Schedule'!$J$63,
IF(AND(I1218=110000,R1218&lt;=12.8,M1218&lt;=2),'[1]Pricing Schedule'!$J$97,
IF(AND(I1218=110000,R1218&gt;12.8,R1218&lt;=22.8,M1218&gt;3),'[1]Pricing Schedule'!$J$72,
IF(AND(I1218=110000,R1218&gt;12.8,R1218&lt;=22.8,M1218&lt;=3),'[1]Pricing Schedule'!$J$97,
IF(AND(I1218=110000,R1218&gt;22.8,R1218&lt;=30.2),'[1]Pricing Schedule'!$J$81,
IF(AND(I1218=110000,R1218&gt;30.2,R1218&lt;=45.9),'[1]Pricing Schedule'!$J$90,
IF(AND(I1218=110000,R1218&gt;45.9,R1218&lt;=123.4),'[1]Pricing Schedule'!$J$97,
IF(AND(I1218=110000,R1218&gt;123.4,R1218&lt;=168.2,M1218&lt;=10),'[1]Pricing Schedule'!$J$105,
IF(AND(I1218=110000,R1218&gt;123.4,R1218&lt;=168.2,M1218&gt;10),'[1]Pricing Schedule'!$J$113,
IF(AND(I1218=110000,R1218&gt;168.2,R1218&lt;=336.2,M1218&lt;=10),('[1]Pricing Schedule'!$J$105),
IF(AND(I1218=110000,R1218&gt;168.2,R1218&lt;=336.2,M1218&gt;10),('[1]Pricing Schedule'!$J$113),
IF(AND(I1218=110000,R1218&gt;336.4,R1218&lt;=504.6,M1218&lt;=10),('[1]Pricing Schedule'!$J$105),
IF(AND(I1218=110000,R1218&gt;336.4,R1218&lt;=504.6,M1218&gt;10),('[1]Pricing Schedule'!$J$113),
IF(AND(I1218=110000,R1218&gt;504.6,R1218&lt;=672.8,M1218&lt;=10),('[1]Pricing Schedule'!$J$105),
IF(AND(I1218=110000,R1218&gt;504.6,R1218&lt;=672.8,M1218&gt;10),('[1]Pricing Schedule'!$J$113),
IF(AND(I1218=110000,R1218&gt;672.8,R1218&lt;=841,M1218&lt;=10),('[1]Pricing Schedule'!$J$105),
IF(AND(I1218=110000,R1218&gt;672.8,R1218&lt;=841,M1218&gt;10),('[1]Pricing Schedule'!$J$113),
IF(AND(I1218=110000,R1218&gt;1682,R1218&lt;=1850.2,M1218&lt;=10),('[1]Pricing Schedule'!$J$105),
IF(AND(I1218=110000,R1218&gt;1682,R1218&lt;=1850.2,M1218&gt;10),('[1]Pricing Schedule'!$J$113),
IF(AND(I1218=110000,R1218&gt;2018.4,R1218&lt;=2186.6,M1218&lt;=10),('[1]Pricing Schedule'!$J$105),
IF(AND(I1218=110000,R1218&gt;2018.4,R1218&lt;=2186.6,M1218&gt;10),('[1]Pricing Schedule'!$J$113),999999999)))))))))))))))))))))))))))))))))))))))</f>
        <v>7</v>
      </c>
      <c r="U1218" s="40">
        <f t="shared" ref="U1218:U1281" si="120">S1218/R1218</f>
        <v>425088.09523809521</v>
      </c>
      <c r="V1218" s="41">
        <f t="shared" ref="V1218:V1281" si="121">(R1218*1000000)/S1218</f>
        <v>2.3524535530450272</v>
      </c>
      <c r="Y1218" s="23">
        <v>635</v>
      </c>
      <c r="Z1218" s="23">
        <v>594</v>
      </c>
      <c r="AD1218" s="13"/>
      <c r="AE1218" s="13"/>
      <c r="AF1218" s="13"/>
      <c r="AR1218" s="35"/>
    </row>
    <row r="1219" spans="1:44">
      <c r="A1219" s="23">
        <v>1221</v>
      </c>
      <c r="B1219" s="23">
        <v>1221</v>
      </c>
      <c r="C1219" s="23" t="s">
        <v>1815</v>
      </c>
      <c r="D1219" s="23" t="s">
        <v>1103</v>
      </c>
      <c r="E1219" s="23" t="s">
        <v>1103</v>
      </c>
      <c r="F1219" s="23" t="s">
        <v>803</v>
      </c>
      <c r="G1219" s="23" t="s">
        <v>804</v>
      </c>
      <c r="H1219" s="23" t="s">
        <v>113</v>
      </c>
      <c r="I1219" s="13">
        <v>38000</v>
      </c>
      <c r="J1219" s="13">
        <v>38000</v>
      </c>
      <c r="K1219" s="23" t="s">
        <v>119</v>
      </c>
      <c r="L1219" s="24">
        <v>8.5299999999999994</v>
      </c>
      <c r="M1219" s="37">
        <f t="shared" si="116"/>
        <v>9</v>
      </c>
      <c r="N1219" s="24">
        <v>0.123</v>
      </c>
      <c r="O1219" s="13">
        <v>3</v>
      </c>
      <c r="P1219" s="36">
        <f t="shared" si="117"/>
        <v>0.123</v>
      </c>
      <c r="Q1219" s="38">
        <f t="shared" si="118"/>
        <v>4.2</v>
      </c>
      <c r="R1219" s="37">
        <f t="shared" si="119"/>
        <v>4.2</v>
      </c>
      <c r="S1219" s="39">
        <f>IF(AND(I1219=38000,R1219&lt;=4.5,M1219&gt;8),'[1]Pricing Schedule'!$F$8+('[1]Pricing Schedule'!$F$9*M1219),
IF(AND(I1219=38000,R1219&lt;=4.5,M1219&lt;=8),'[1]Pricing Schedule'!$F$34+('[1]Pricing Schedule'!$F$36*M1219),
IF(AND(I1219=38000,R1219&gt;4.5,R1219&lt;=9,M1219&gt;8),'[1]Pricing Schedule'!$F$17+('[1]Pricing Schedule'!$F$18*M1219),
IF(AND(I1219=38000,R1219&gt;4.5,R1219&lt;=9,M1219&lt;=8),'[1]Pricing Schedule'!$F$34+('[1]Pricing Schedule'!$F$36*M1219),
IF(AND(I1219=38000,R1219&gt;9,R1219&lt;=12.8,M1219&gt;8),'[1]Pricing Schedule'!$F$26+('[1]Pricing Schedule'!$F$27*M1219),
IF(AND(I1219=38000,R1219&gt;9,R1219&lt;=12.8,M1219&lt;=8),'[1]Pricing Schedule'!$F$34+('[1]Pricing Schedule'!$F$36*M1219),
IF(AND(I1219=38000,R1219&gt;12.8,R1219&lt;=22.8),'[1]Pricing Schedule'!$F$34+('[1]Pricing Schedule'!$F$36*M1219),
IF(AND(I1219=38000,R1219&gt;22.8,R1219&lt;=30.2),'[1]Pricing Schedule'!$F$43+('[1]Pricing Schedule'!$F$45*M1219),
IF(AND(I1219=38000,R1219&gt;30.2,R1219&lt;=45.9),'[1]Pricing Schedule'!$F$52+('[1]Pricing Schedule'!$F$54*M1219),
IF(AND(I1219=38000,R1219&gt;45.9,R1219&lt;=123.4),'[1]Pricing Schedule'!$F$96+('[1]Pricing Schedule'!$F$97*M1219),
IF(AND(I1219=38000,R1219&gt;123.4,R1219&lt;=168.2,M1219&lt;=10),'[1]Pricing Schedule'!$F$103+('[1]Pricing Schedule'!$F$105*M1219),
IF(AND(I1219=38000,R1219&gt;123.4,R1219&lt;=168.2,M1219&gt;10),'[1]Pricing Schedule'!$F$111+('[1]Pricing Schedule'!$F$113*M1219),
IF(AND(I1219=38000,R1219&gt;157.4,R1219&lt;=336.4,M1219&lt;=10),('[1]Pricing Schedule'!$F$103+('[1]Pricing Schedule'!$F$105*M1219))*2,
IF(AND(I1219=38000,R1219&gt;157.4,R1219&lt;=336.4,M1219&gt;10),('[1]Pricing Schedule'!$F$111+('[1]Pricing Schedule'!$F$113*M1219))*2,
IF(AND(I1219=38000,R1219&gt;314.8,R1219&lt;=504.6,M1219&lt;=10),('[1]Pricing Schedule'!$F$103+('[1]Pricing Schedule'!$F$105*M1219))*3,
IF(AND(I1219=38000,R1219&gt;314.8,R1219&lt;=504.6,M1219&gt;10),('[1]Pricing Schedule'!$F$111+('[1]Pricing Schedule'!$F$113*M1219))*3,
IF(AND(I1219=38000,R1219&gt;472.2,R1219&lt;=672.8,M1219&lt;=10),('[1]Pricing Schedule'!$F$103+('[1]Pricing Schedule'!$F$105*M1219))*4,
IF(AND(I1219=38000,R1219&gt;472.2,R1219&lt;=672.8,M1219&gt;10),('[1]Pricing Schedule'!$F$111+('[1]Pricing Schedule'!$F$113*M1219))*4,
IF(AND(I1219=110000,R1219&lt;=12.8,M1219&gt;2),'[1]Pricing Schedule'!$F$62+('[1]Pricing Schedule'!$F$63*M1219),
IF(AND(I1219=110000,R1219&lt;=12.8,M1219&lt;=2),'[1]Pricing Schedule'!$F$96+('[1]Pricing Schedule'!$F$97*M1219),
IF(AND(I1219=110000,R1219&gt;12.8,R1219&lt;=22.8,M1219&gt;3),'[1]Pricing Schedule'!$F$71+('[1]Pricing Schedule'!$F$72*M1219),
IF(AND(I1219=110000,R1219&gt;12.8,R1219&lt;=22.8,M1219&lt;=3),'[1]Pricing Schedule'!$F$96+('[1]Pricing Schedule'!$F$97*M1219),
IF(AND(I1219=110000,R1219&gt;22.8,R1219&lt;=30.2),'[1]Pricing Schedule'!$F$80+('[1]Pricing Schedule'!$F$81*M1219),
IF(AND(I1219=110000,R1219&gt;30.2,R1219&lt;=45.9),'[1]Pricing Schedule'!$F$89+('[1]Pricing Schedule'!$F$90*M1219),
IF(AND(I1219=110000,R1219&gt;45.9,R1219&lt;=123.4),'[1]Pricing Schedule'!$F$96+('[1]Pricing Schedule'!$F$97*M1219),
IF(AND(I1219=110000,R1219&gt;123.4,R1219&lt;=168.2,M1219&lt;=10),'[1]Pricing Schedule'!$F$103+('[1]Pricing Schedule'!$F$105*M1219),
IF(AND(I1219=110000,R1219&gt;123.4,R1219&lt;=168.2,M1219&gt;10),'[1]Pricing Schedule'!$F$111+('[1]Pricing Schedule'!$F$113*M1219),
IF(AND(I1219=110000,R1219&gt;168.2,R1219&lt;=336.4,M1219&lt;=10),('[1]Pricing Schedule'!$F$103+('[1]Pricing Schedule'!$F$105*M1219))*2,
IF(AND(I1219=110000,R1219&gt;168.2,R1219&lt;=336.4,M1219&gt;10),('[1]Pricing Schedule'!$F$111+('[1]Pricing Schedule'!$F$113*M1219))*2,
IF(AND(I1219=110000,R1219&gt;336.4,R1219&lt;=504.6,M1219&lt;=10),('[1]Pricing Schedule'!$F$103+('[1]Pricing Schedule'!$F$105*M1219))*3,
IF(AND(I1219=110000,R1219&gt;336.4,R1219&lt;=504.6,M1219&gt;10),('[1]Pricing Schedule'!$F$111+('[1]Pricing Schedule'!$F$113*M1219))*3,
IF(AND(I1219=110000,R1219&gt;504.6,R1219&lt;=672.8,M1219&lt;=10),('[1]Pricing Schedule'!$F$103+('[1]Pricing Schedule'!$F$105*M1219))*4,
IF(AND(I1219=110000,R1219&gt;504.6,R1219&lt;=672.8,M1219&gt;10),('[1]Pricing Schedule'!$F$111+('[1]Pricing Schedule'!$F$113*M1219))*4,
IF(AND(I1219=110000,R1219&gt;672.8,R1219&lt;=841,M1219&lt;=10),('[1]Pricing Schedule'!$F$103+('[1]Pricing Schedule'!$F$105*M1219))*5,
IF(AND(I1219=110000,R1219&gt;672.8,R1219&lt;=841,M1219&gt;10),('[1]Pricing Schedule'!$F$111+('[1]Pricing Schedule'!$F$113*M1219))*5,
IF(AND(I1219=110000,R1219&gt;672.8,R1219&lt;=841,M1219&lt;=10),('[1]Pricing Schedule'!$F$103+('[1]Pricing Schedule'!$F$105*M1219))*5,
IF(AND(I1219=110000,R1219&gt;672.8,R1219&lt;=841,M1219&gt;10),('[1]Pricing Schedule'!$F$111+('[1]Pricing Schedule'!$F$113*M1219))*5,
IF(AND(I1219=110000,R1219&gt;1345.6,R1219&lt;=1513.8,M1219&lt;=10),('[1]Pricing Schedule'!$F$103+('[1]Pricing Schedule'!$F$105*M1219))*9,
IF(AND(I1219=110000,R1219&gt;1345.6,R1219&lt;=1513.8,M1219&gt;10),('[1]Pricing Schedule'!$F$111+('[1]Pricing Schedule'!$F$113*M1219))*9,
9999999999)))))))))))))))))))))))))))))))))))))))</f>
        <v>1334440</v>
      </c>
      <c r="T1219" s="21">
        <f>IF(AND(I1219=38000,R1219&lt;=4.5,M1219&gt;8),'[1]Pricing Schedule'!$J$9,
IF(AND(I1219=38000,R1219&lt;=4.5,M1219&lt;=8),'[1]Pricing Schedule'!$J$36,
IF(AND(I1219=38000,R1219&gt;4.5,R1219&lt;=9,M1219&gt;8),'[1]Pricing Schedule'!$J$18,
IF(AND(I1219=38000,R1219&gt;4.5,R1219&lt;=9,M1219&lt;=8),'[1]Pricing Schedule'!$J$36,
IF(AND(I1219=38000,R1219&gt;9,R1219&lt;=12.8,M1219&gt;8),'[1]Pricing Schedule'!$J$27,
IF(AND(I1219=38000,R1219&gt;9,R1219&lt;=12.8,M1219&lt;=8),'[1]Pricing Schedule'!$J$36,
IF(AND(I1219=38000,R1219&gt;12.8,R1219&lt;=22.8),'[1]Pricing Schedule'!$J$36,
IF(AND(I1219=38000,R1219&gt;22.8,R1219&lt;=30.2),'[1]Pricing Schedule'!$J$45,
IF(AND(I1219=38000,R1219&gt;30.2,R1219&lt;=45.9),'[1]Pricing Schedule'!$J$54,
IF(AND(I1219=38000,R1219&gt;45.9,R1219&lt;=123.4),'[1]Pricing Schedule'!$J$97,
IF(AND(I1219=38000,R1219&gt;123.4,R1219&lt;=168.2,M1219&lt;=10),'[1]Pricing Schedule'!$J$105,
IF(AND(I1219=38000,R1219&gt;123.4,R1219&lt;=168.2,M1219&gt;10),'[1]Pricing Schedule'!$J$113,
IF(AND(I1219=38000,R1219&gt;168.2,R1219&lt;=336.4,M1219&lt;=10),('[1]Pricing Schedule'!$J$105),
IF(AND(I1219=38000,R1219&gt;168.2,R1219&lt;=336.4,M1219&gt;10),('[1]Pricing Schedule'!$J$113),
IF(AND(I1219=38000,R1219&gt;336.4,R1219&lt;=504.6,M1219&lt;=10),('[1]Pricing Schedule'!$J$105),
IF(AND(I1219=38000,R1219&gt;336.4,R1219&lt;=504.6,M1219&gt;10),('[1]Pricing Schedule'!$J$113),
IF(AND(I1219=38000,R1219&gt;504.6,R1219&lt;=672.8,M1219&lt;=10),('[1]Pricing Schedule'!$J$105),
IF(AND(I1219=38000,R1219&gt;504.6,R1219&lt;=672.8,M1219&gt;10),('[1]Pricing Schedule'!$J$113),
IF(AND(I1219=110000,R1219&lt;=12.8,M1219&gt;2),'[1]Pricing Schedule'!$J$63,
IF(AND(I1219=110000,R1219&lt;=12.8,M1219&lt;=2),'[1]Pricing Schedule'!$J$97,
IF(AND(I1219=110000,R1219&gt;12.8,R1219&lt;=22.8,M1219&gt;3),'[1]Pricing Schedule'!$J$72,
IF(AND(I1219=110000,R1219&gt;12.8,R1219&lt;=22.8,M1219&lt;=3),'[1]Pricing Schedule'!$J$97,
IF(AND(I1219=110000,R1219&gt;22.8,R1219&lt;=30.2),'[1]Pricing Schedule'!$J$81,
IF(AND(I1219=110000,R1219&gt;30.2,R1219&lt;=45.9),'[1]Pricing Schedule'!$J$90,
IF(AND(I1219=110000,R1219&gt;45.9,R1219&lt;=123.4),'[1]Pricing Schedule'!$J$97,
IF(AND(I1219=110000,R1219&gt;123.4,R1219&lt;=168.2,M1219&lt;=10),'[1]Pricing Schedule'!$J$105,
IF(AND(I1219=110000,R1219&gt;123.4,R1219&lt;=168.2,M1219&gt;10),'[1]Pricing Schedule'!$J$113,
IF(AND(I1219=110000,R1219&gt;168.2,R1219&lt;=336.2,M1219&lt;=10),('[1]Pricing Schedule'!$J$105),
IF(AND(I1219=110000,R1219&gt;168.2,R1219&lt;=336.2,M1219&gt;10),('[1]Pricing Schedule'!$J$113),
IF(AND(I1219=110000,R1219&gt;336.4,R1219&lt;=504.6,M1219&lt;=10),('[1]Pricing Schedule'!$J$105),
IF(AND(I1219=110000,R1219&gt;336.4,R1219&lt;=504.6,M1219&gt;10),('[1]Pricing Schedule'!$J$113),
IF(AND(I1219=110000,R1219&gt;504.6,R1219&lt;=672.8,M1219&lt;=10),('[1]Pricing Schedule'!$J$105),
IF(AND(I1219=110000,R1219&gt;504.6,R1219&lt;=672.8,M1219&gt;10),('[1]Pricing Schedule'!$J$113),
IF(AND(I1219=110000,R1219&gt;672.8,R1219&lt;=841,M1219&lt;=10),('[1]Pricing Schedule'!$J$105),
IF(AND(I1219=110000,R1219&gt;672.8,R1219&lt;=841,M1219&gt;10),('[1]Pricing Schedule'!$J$113),
IF(AND(I1219=110000,R1219&gt;1682,R1219&lt;=1850.2,M1219&lt;=10),('[1]Pricing Schedule'!$J$105),
IF(AND(I1219=110000,R1219&gt;1682,R1219&lt;=1850.2,M1219&gt;10),('[1]Pricing Schedule'!$J$113),
IF(AND(I1219=110000,R1219&gt;2018.4,R1219&lt;=2186.6,M1219&lt;=10),('[1]Pricing Schedule'!$J$105),
IF(AND(I1219=110000,R1219&gt;2018.4,R1219&lt;=2186.6,M1219&gt;10),('[1]Pricing Schedule'!$J$113),999999999)))))))))))))))))))))))))))))))))))))))</f>
        <v>1</v>
      </c>
      <c r="U1219" s="40">
        <f t="shared" si="120"/>
        <v>317723.80952380953</v>
      </c>
      <c r="V1219" s="41">
        <f t="shared" si="121"/>
        <v>3.1473876682353645</v>
      </c>
      <c r="Y1219" s="23">
        <v>397</v>
      </c>
      <c r="Z1219" s="23">
        <v>372</v>
      </c>
      <c r="AD1219" s="13"/>
      <c r="AE1219" s="13"/>
      <c r="AF1219" s="13"/>
      <c r="AR1219" s="35"/>
    </row>
    <row r="1220" spans="1:44">
      <c r="A1220" s="23">
        <v>1222</v>
      </c>
      <c r="B1220" s="23">
        <v>1222</v>
      </c>
      <c r="C1220" s="23" t="s">
        <v>1816</v>
      </c>
      <c r="D1220" s="23" t="s">
        <v>1103</v>
      </c>
      <c r="E1220" s="23" t="s">
        <v>1103</v>
      </c>
      <c r="F1220" s="23" t="s">
        <v>803</v>
      </c>
      <c r="G1220" s="23" t="s">
        <v>804</v>
      </c>
      <c r="H1220" s="23" t="s">
        <v>113</v>
      </c>
      <c r="I1220" s="13">
        <v>38000</v>
      </c>
      <c r="J1220" s="13">
        <v>38000</v>
      </c>
      <c r="K1220" s="23" t="s">
        <v>119</v>
      </c>
      <c r="L1220" s="24">
        <v>8.2159999999999993</v>
      </c>
      <c r="M1220" s="37">
        <f t="shared" si="116"/>
        <v>9</v>
      </c>
      <c r="N1220" s="24">
        <v>9.2999999999999999E-2</v>
      </c>
      <c r="O1220" s="13">
        <v>3</v>
      </c>
      <c r="P1220" s="36">
        <f t="shared" si="117"/>
        <v>9.2999999999999999E-2</v>
      </c>
      <c r="Q1220" s="38">
        <f t="shared" si="118"/>
        <v>4.2</v>
      </c>
      <c r="R1220" s="37">
        <f t="shared" si="119"/>
        <v>4.2</v>
      </c>
      <c r="S1220" s="39">
        <f>IF(AND(I1220=38000,R1220&lt;=4.5,M1220&gt;8),'[1]Pricing Schedule'!$F$8+('[1]Pricing Schedule'!$F$9*M1220),
IF(AND(I1220=38000,R1220&lt;=4.5,M1220&lt;=8),'[1]Pricing Schedule'!$F$34+('[1]Pricing Schedule'!$F$36*M1220),
IF(AND(I1220=38000,R1220&gt;4.5,R1220&lt;=9,M1220&gt;8),'[1]Pricing Schedule'!$F$17+('[1]Pricing Schedule'!$F$18*M1220),
IF(AND(I1220=38000,R1220&gt;4.5,R1220&lt;=9,M1220&lt;=8),'[1]Pricing Schedule'!$F$34+('[1]Pricing Schedule'!$F$36*M1220),
IF(AND(I1220=38000,R1220&gt;9,R1220&lt;=12.8,M1220&gt;8),'[1]Pricing Schedule'!$F$26+('[1]Pricing Schedule'!$F$27*M1220),
IF(AND(I1220=38000,R1220&gt;9,R1220&lt;=12.8,M1220&lt;=8),'[1]Pricing Schedule'!$F$34+('[1]Pricing Schedule'!$F$36*M1220),
IF(AND(I1220=38000,R1220&gt;12.8,R1220&lt;=22.8),'[1]Pricing Schedule'!$F$34+('[1]Pricing Schedule'!$F$36*M1220),
IF(AND(I1220=38000,R1220&gt;22.8,R1220&lt;=30.2),'[1]Pricing Schedule'!$F$43+('[1]Pricing Schedule'!$F$45*M1220),
IF(AND(I1220=38000,R1220&gt;30.2,R1220&lt;=45.9),'[1]Pricing Schedule'!$F$52+('[1]Pricing Schedule'!$F$54*M1220),
IF(AND(I1220=38000,R1220&gt;45.9,R1220&lt;=123.4),'[1]Pricing Schedule'!$F$96+('[1]Pricing Schedule'!$F$97*M1220),
IF(AND(I1220=38000,R1220&gt;123.4,R1220&lt;=168.2,M1220&lt;=10),'[1]Pricing Schedule'!$F$103+('[1]Pricing Schedule'!$F$105*M1220),
IF(AND(I1220=38000,R1220&gt;123.4,R1220&lt;=168.2,M1220&gt;10),'[1]Pricing Schedule'!$F$111+('[1]Pricing Schedule'!$F$113*M1220),
IF(AND(I1220=38000,R1220&gt;157.4,R1220&lt;=336.4,M1220&lt;=10),('[1]Pricing Schedule'!$F$103+('[1]Pricing Schedule'!$F$105*M1220))*2,
IF(AND(I1220=38000,R1220&gt;157.4,R1220&lt;=336.4,M1220&gt;10),('[1]Pricing Schedule'!$F$111+('[1]Pricing Schedule'!$F$113*M1220))*2,
IF(AND(I1220=38000,R1220&gt;314.8,R1220&lt;=504.6,M1220&lt;=10),('[1]Pricing Schedule'!$F$103+('[1]Pricing Schedule'!$F$105*M1220))*3,
IF(AND(I1220=38000,R1220&gt;314.8,R1220&lt;=504.6,M1220&gt;10),('[1]Pricing Schedule'!$F$111+('[1]Pricing Schedule'!$F$113*M1220))*3,
IF(AND(I1220=38000,R1220&gt;472.2,R1220&lt;=672.8,M1220&lt;=10),('[1]Pricing Schedule'!$F$103+('[1]Pricing Schedule'!$F$105*M1220))*4,
IF(AND(I1220=38000,R1220&gt;472.2,R1220&lt;=672.8,M1220&gt;10),('[1]Pricing Schedule'!$F$111+('[1]Pricing Schedule'!$F$113*M1220))*4,
IF(AND(I1220=110000,R1220&lt;=12.8,M1220&gt;2),'[1]Pricing Schedule'!$F$62+('[1]Pricing Schedule'!$F$63*M1220),
IF(AND(I1220=110000,R1220&lt;=12.8,M1220&lt;=2),'[1]Pricing Schedule'!$F$96+('[1]Pricing Schedule'!$F$97*M1220),
IF(AND(I1220=110000,R1220&gt;12.8,R1220&lt;=22.8,M1220&gt;3),'[1]Pricing Schedule'!$F$71+('[1]Pricing Schedule'!$F$72*M1220),
IF(AND(I1220=110000,R1220&gt;12.8,R1220&lt;=22.8,M1220&lt;=3),'[1]Pricing Schedule'!$F$96+('[1]Pricing Schedule'!$F$97*M1220),
IF(AND(I1220=110000,R1220&gt;22.8,R1220&lt;=30.2),'[1]Pricing Schedule'!$F$80+('[1]Pricing Schedule'!$F$81*M1220),
IF(AND(I1220=110000,R1220&gt;30.2,R1220&lt;=45.9),'[1]Pricing Schedule'!$F$89+('[1]Pricing Schedule'!$F$90*M1220),
IF(AND(I1220=110000,R1220&gt;45.9,R1220&lt;=123.4),'[1]Pricing Schedule'!$F$96+('[1]Pricing Schedule'!$F$97*M1220),
IF(AND(I1220=110000,R1220&gt;123.4,R1220&lt;=168.2,M1220&lt;=10),'[1]Pricing Schedule'!$F$103+('[1]Pricing Schedule'!$F$105*M1220),
IF(AND(I1220=110000,R1220&gt;123.4,R1220&lt;=168.2,M1220&gt;10),'[1]Pricing Schedule'!$F$111+('[1]Pricing Schedule'!$F$113*M1220),
IF(AND(I1220=110000,R1220&gt;168.2,R1220&lt;=336.4,M1220&lt;=10),('[1]Pricing Schedule'!$F$103+('[1]Pricing Schedule'!$F$105*M1220))*2,
IF(AND(I1220=110000,R1220&gt;168.2,R1220&lt;=336.4,M1220&gt;10),('[1]Pricing Schedule'!$F$111+('[1]Pricing Schedule'!$F$113*M1220))*2,
IF(AND(I1220=110000,R1220&gt;336.4,R1220&lt;=504.6,M1220&lt;=10),('[1]Pricing Schedule'!$F$103+('[1]Pricing Schedule'!$F$105*M1220))*3,
IF(AND(I1220=110000,R1220&gt;336.4,R1220&lt;=504.6,M1220&gt;10),('[1]Pricing Schedule'!$F$111+('[1]Pricing Schedule'!$F$113*M1220))*3,
IF(AND(I1220=110000,R1220&gt;504.6,R1220&lt;=672.8,M1220&lt;=10),('[1]Pricing Schedule'!$F$103+('[1]Pricing Schedule'!$F$105*M1220))*4,
IF(AND(I1220=110000,R1220&gt;504.6,R1220&lt;=672.8,M1220&gt;10),('[1]Pricing Schedule'!$F$111+('[1]Pricing Schedule'!$F$113*M1220))*4,
IF(AND(I1220=110000,R1220&gt;672.8,R1220&lt;=841,M1220&lt;=10),('[1]Pricing Schedule'!$F$103+('[1]Pricing Schedule'!$F$105*M1220))*5,
IF(AND(I1220=110000,R1220&gt;672.8,R1220&lt;=841,M1220&gt;10),('[1]Pricing Schedule'!$F$111+('[1]Pricing Schedule'!$F$113*M1220))*5,
IF(AND(I1220=110000,R1220&gt;672.8,R1220&lt;=841,M1220&lt;=10),('[1]Pricing Schedule'!$F$103+('[1]Pricing Schedule'!$F$105*M1220))*5,
IF(AND(I1220=110000,R1220&gt;672.8,R1220&lt;=841,M1220&gt;10),('[1]Pricing Schedule'!$F$111+('[1]Pricing Schedule'!$F$113*M1220))*5,
IF(AND(I1220=110000,R1220&gt;1345.6,R1220&lt;=1513.8,M1220&lt;=10),('[1]Pricing Schedule'!$F$103+('[1]Pricing Schedule'!$F$105*M1220))*9,
IF(AND(I1220=110000,R1220&gt;1345.6,R1220&lt;=1513.8,M1220&gt;10),('[1]Pricing Schedule'!$F$111+('[1]Pricing Schedule'!$F$113*M1220))*9,
9999999999)))))))))))))))))))))))))))))))))))))))</f>
        <v>1334440</v>
      </c>
      <c r="T1220" s="21">
        <f>IF(AND(I1220=38000,R1220&lt;=4.5,M1220&gt;8),'[1]Pricing Schedule'!$J$9,
IF(AND(I1220=38000,R1220&lt;=4.5,M1220&lt;=8),'[1]Pricing Schedule'!$J$36,
IF(AND(I1220=38000,R1220&gt;4.5,R1220&lt;=9,M1220&gt;8),'[1]Pricing Schedule'!$J$18,
IF(AND(I1220=38000,R1220&gt;4.5,R1220&lt;=9,M1220&lt;=8),'[1]Pricing Schedule'!$J$36,
IF(AND(I1220=38000,R1220&gt;9,R1220&lt;=12.8,M1220&gt;8),'[1]Pricing Schedule'!$J$27,
IF(AND(I1220=38000,R1220&gt;9,R1220&lt;=12.8,M1220&lt;=8),'[1]Pricing Schedule'!$J$36,
IF(AND(I1220=38000,R1220&gt;12.8,R1220&lt;=22.8),'[1]Pricing Schedule'!$J$36,
IF(AND(I1220=38000,R1220&gt;22.8,R1220&lt;=30.2),'[1]Pricing Schedule'!$J$45,
IF(AND(I1220=38000,R1220&gt;30.2,R1220&lt;=45.9),'[1]Pricing Schedule'!$J$54,
IF(AND(I1220=38000,R1220&gt;45.9,R1220&lt;=123.4),'[1]Pricing Schedule'!$J$97,
IF(AND(I1220=38000,R1220&gt;123.4,R1220&lt;=168.2,M1220&lt;=10),'[1]Pricing Schedule'!$J$105,
IF(AND(I1220=38000,R1220&gt;123.4,R1220&lt;=168.2,M1220&gt;10),'[1]Pricing Schedule'!$J$113,
IF(AND(I1220=38000,R1220&gt;168.2,R1220&lt;=336.4,M1220&lt;=10),('[1]Pricing Schedule'!$J$105),
IF(AND(I1220=38000,R1220&gt;168.2,R1220&lt;=336.4,M1220&gt;10),('[1]Pricing Schedule'!$J$113),
IF(AND(I1220=38000,R1220&gt;336.4,R1220&lt;=504.6,M1220&lt;=10),('[1]Pricing Schedule'!$J$105),
IF(AND(I1220=38000,R1220&gt;336.4,R1220&lt;=504.6,M1220&gt;10),('[1]Pricing Schedule'!$J$113),
IF(AND(I1220=38000,R1220&gt;504.6,R1220&lt;=672.8,M1220&lt;=10),('[1]Pricing Schedule'!$J$105),
IF(AND(I1220=38000,R1220&gt;504.6,R1220&lt;=672.8,M1220&gt;10),('[1]Pricing Schedule'!$J$113),
IF(AND(I1220=110000,R1220&lt;=12.8,M1220&gt;2),'[1]Pricing Schedule'!$J$63,
IF(AND(I1220=110000,R1220&lt;=12.8,M1220&lt;=2),'[1]Pricing Schedule'!$J$97,
IF(AND(I1220=110000,R1220&gt;12.8,R1220&lt;=22.8,M1220&gt;3),'[1]Pricing Schedule'!$J$72,
IF(AND(I1220=110000,R1220&gt;12.8,R1220&lt;=22.8,M1220&lt;=3),'[1]Pricing Schedule'!$J$97,
IF(AND(I1220=110000,R1220&gt;22.8,R1220&lt;=30.2),'[1]Pricing Schedule'!$J$81,
IF(AND(I1220=110000,R1220&gt;30.2,R1220&lt;=45.9),'[1]Pricing Schedule'!$J$90,
IF(AND(I1220=110000,R1220&gt;45.9,R1220&lt;=123.4),'[1]Pricing Schedule'!$J$97,
IF(AND(I1220=110000,R1220&gt;123.4,R1220&lt;=168.2,M1220&lt;=10),'[1]Pricing Schedule'!$J$105,
IF(AND(I1220=110000,R1220&gt;123.4,R1220&lt;=168.2,M1220&gt;10),'[1]Pricing Schedule'!$J$113,
IF(AND(I1220=110000,R1220&gt;168.2,R1220&lt;=336.2,M1220&lt;=10),('[1]Pricing Schedule'!$J$105),
IF(AND(I1220=110000,R1220&gt;168.2,R1220&lt;=336.2,M1220&gt;10),('[1]Pricing Schedule'!$J$113),
IF(AND(I1220=110000,R1220&gt;336.4,R1220&lt;=504.6,M1220&lt;=10),('[1]Pricing Schedule'!$J$105),
IF(AND(I1220=110000,R1220&gt;336.4,R1220&lt;=504.6,M1220&gt;10),('[1]Pricing Schedule'!$J$113),
IF(AND(I1220=110000,R1220&gt;504.6,R1220&lt;=672.8,M1220&lt;=10),('[1]Pricing Schedule'!$J$105),
IF(AND(I1220=110000,R1220&gt;504.6,R1220&lt;=672.8,M1220&gt;10),('[1]Pricing Schedule'!$J$113),
IF(AND(I1220=110000,R1220&gt;672.8,R1220&lt;=841,M1220&lt;=10),('[1]Pricing Schedule'!$J$105),
IF(AND(I1220=110000,R1220&gt;672.8,R1220&lt;=841,M1220&gt;10),('[1]Pricing Schedule'!$J$113),
IF(AND(I1220=110000,R1220&gt;1682,R1220&lt;=1850.2,M1220&lt;=10),('[1]Pricing Schedule'!$J$105),
IF(AND(I1220=110000,R1220&gt;1682,R1220&lt;=1850.2,M1220&gt;10),('[1]Pricing Schedule'!$J$113),
IF(AND(I1220=110000,R1220&gt;2018.4,R1220&lt;=2186.6,M1220&lt;=10),('[1]Pricing Schedule'!$J$105),
IF(AND(I1220=110000,R1220&gt;2018.4,R1220&lt;=2186.6,M1220&gt;10),('[1]Pricing Schedule'!$J$113),999999999)))))))))))))))))))))))))))))))))))))))</f>
        <v>1</v>
      </c>
      <c r="U1220" s="40">
        <f t="shared" si="120"/>
        <v>317723.80952380953</v>
      </c>
      <c r="V1220" s="41">
        <f t="shared" si="121"/>
        <v>3.1473876682353645</v>
      </c>
      <c r="Y1220" s="23">
        <v>634</v>
      </c>
      <c r="Z1220" s="23">
        <v>372</v>
      </c>
      <c r="AD1220" s="13"/>
      <c r="AE1220" s="13"/>
      <c r="AF1220" s="13"/>
      <c r="AR1220" s="35"/>
    </row>
    <row r="1221" spans="1:44">
      <c r="A1221" s="23">
        <v>1223</v>
      </c>
      <c r="B1221" s="23">
        <v>1223</v>
      </c>
      <c r="C1221" s="23" t="s">
        <v>1817</v>
      </c>
      <c r="D1221" s="23" t="s">
        <v>1103</v>
      </c>
      <c r="E1221" s="23" t="s">
        <v>1103</v>
      </c>
      <c r="F1221" s="23" t="s">
        <v>1818</v>
      </c>
      <c r="G1221" s="23" t="s">
        <v>1819</v>
      </c>
      <c r="H1221" s="23" t="s">
        <v>113</v>
      </c>
      <c r="I1221" s="13">
        <v>38000</v>
      </c>
      <c r="J1221" s="13">
        <v>38000</v>
      </c>
      <c r="K1221" s="23" t="s">
        <v>119</v>
      </c>
      <c r="L1221" s="24">
        <v>8.5289999999999999</v>
      </c>
      <c r="M1221" s="37">
        <f t="shared" si="116"/>
        <v>9</v>
      </c>
      <c r="N1221" s="24">
        <v>0.40500000000000003</v>
      </c>
      <c r="O1221" s="13">
        <v>3</v>
      </c>
      <c r="P1221" s="36">
        <f t="shared" si="117"/>
        <v>0.40500000000000003</v>
      </c>
      <c r="Q1221" s="38">
        <f t="shared" si="118"/>
        <v>4.2</v>
      </c>
      <c r="R1221" s="37">
        <f t="shared" si="119"/>
        <v>4.2</v>
      </c>
      <c r="S1221" s="39">
        <f>IF(AND(I1221=38000,R1221&lt;=4.5,M1221&gt;8),'[1]Pricing Schedule'!$F$8+('[1]Pricing Schedule'!$F$9*M1221),
IF(AND(I1221=38000,R1221&lt;=4.5,M1221&lt;=8),'[1]Pricing Schedule'!$F$34+('[1]Pricing Schedule'!$F$36*M1221),
IF(AND(I1221=38000,R1221&gt;4.5,R1221&lt;=9,M1221&gt;8),'[1]Pricing Schedule'!$F$17+('[1]Pricing Schedule'!$F$18*M1221),
IF(AND(I1221=38000,R1221&gt;4.5,R1221&lt;=9,M1221&lt;=8),'[1]Pricing Schedule'!$F$34+('[1]Pricing Schedule'!$F$36*M1221),
IF(AND(I1221=38000,R1221&gt;9,R1221&lt;=12.8,M1221&gt;8),'[1]Pricing Schedule'!$F$26+('[1]Pricing Schedule'!$F$27*M1221),
IF(AND(I1221=38000,R1221&gt;9,R1221&lt;=12.8,M1221&lt;=8),'[1]Pricing Schedule'!$F$34+('[1]Pricing Schedule'!$F$36*M1221),
IF(AND(I1221=38000,R1221&gt;12.8,R1221&lt;=22.8),'[1]Pricing Schedule'!$F$34+('[1]Pricing Schedule'!$F$36*M1221),
IF(AND(I1221=38000,R1221&gt;22.8,R1221&lt;=30.2),'[1]Pricing Schedule'!$F$43+('[1]Pricing Schedule'!$F$45*M1221),
IF(AND(I1221=38000,R1221&gt;30.2,R1221&lt;=45.9),'[1]Pricing Schedule'!$F$52+('[1]Pricing Schedule'!$F$54*M1221),
IF(AND(I1221=38000,R1221&gt;45.9,R1221&lt;=123.4),'[1]Pricing Schedule'!$F$96+('[1]Pricing Schedule'!$F$97*M1221),
IF(AND(I1221=38000,R1221&gt;123.4,R1221&lt;=168.2,M1221&lt;=10),'[1]Pricing Schedule'!$F$103+('[1]Pricing Schedule'!$F$105*M1221),
IF(AND(I1221=38000,R1221&gt;123.4,R1221&lt;=168.2,M1221&gt;10),'[1]Pricing Schedule'!$F$111+('[1]Pricing Schedule'!$F$113*M1221),
IF(AND(I1221=38000,R1221&gt;157.4,R1221&lt;=336.4,M1221&lt;=10),('[1]Pricing Schedule'!$F$103+('[1]Pricing Schedule'!$F$105*M1221))*2,
IF(AND(I1221=38000,R1221&gt;157.4,R1221&lt;=336.4,M1221&gt;10),('[1]Pricing Schedule'!$F$111+('[1]Pricing Schedule'!$F$113*M1221))*2,
IF(AND(I1221=38000,R1221&gt;314.8,R1221&lt;=504.6,M1221&lt;=10),('[1]Pricing Schedule'!$F$103+('[1]Pricing Schedule'!$F$105*M1221))*3,
IF(AND(I1221=38000,R1221&gt;314.8,R1221&lt;=504.6,M1221&gt;10),('[1]Pricing Schedule'!$F$111+('[1]Pricing Schedule'!$F$113*M1221))*3,
IF(AND(I1221=38000,R1221&gt;472.2,R1221&lt;=672.8,M1221&lt;=10),('[1]Pricing Schedule'!$F$103+('[1]Pricing Schedule'!$F$105*M1221))*4,
IF(AND(I1221=38000,R1221&gt;472.2,R1221&lt;=672.8,M1221&gt;10),('[1]Pricing Schedule'!$F$111+('[1]Pricing Schedule'!$F$113*M1221))*4,
IF(AND(I1221=110000,R1221&lt;=12.8,M1221&gt;2),'[1]Pricing Schedule'!$F$62+('[1]Pricing Schedule'!$F$63*M1221),
IF(AND(I1221=110000,R1221&lt;=12.8,M1221&lt;=2),'[1]Pricing Schedule'!$F$96+('[1]Pricing Schedule'!$F$97*M1221),
IF(AND(I1221=110000,R1221&gt;12.8,R1221&lt;=22.8,M1221&gt;3),'[1]Pricing Schedule'!$F$71+('[1]Pricing Schedule'!$F$72*M1221),
IF(AND(I1221=110000,R1221&gt;12.8,R1221&lt;=22.8,M1221&lt;=3),'[1]Pricing Schedule'!$F$96+('[1]Pricing Schedule'!$F$97*M1221),
IF(AND(I1221=110000,R1221&gt;22.8,R1221&lt;=30.2),'[1]Pricing Schedule'!$F$80+('[1]Pricing Schedule'!$F$81*M1221),
IF(AND(I1221=110000,R1221&gt;30.2,R1221&lt;=45.9),'[1]Pricing Schedule'!$F$89+('[1]Pricing Schedule'!$F$90*M1221),
IF(AND(I1221=110000,R1221&gt;45.9,R1221&lt;=123.4),'[1]Pricing Schedule'!$F$96+('[1]Pricing Schedule'!$F$97*M1221),
IF(AND(I1221=110000,R1221&gt;123.4,R1221&lt;=168.2,M1221&lt;=10),'[1]Pricing Schedule'!$F$103+('[1]Pricing Schedule'!$F$105*M1221),
IF(AND(I1221=110000,R1221&gt;123.4,R1221&lt;=168.2,M1221&gt;10),'[1]Pricing Schedule'!$F$111+('[1]Pricing Schedule'!$F$113*M1221),
IF(AND(I1221=110000,R1221&gt;168.2,R1221&lt;=336.4,M1221&lt;=10),('[1]Pricing Schedule'!$F$103+('[1]Pricing Schedule'!$F$105*M1221))*2,
IF(AND(I1221=110000,R1221&gt;168.2,R1221&lt;=336.4,M1221&gt;10),('[1]Pricing Schedule'!$F$111+('[1]Pricing Schedule'!$F$113*M1221))*2,
IF(AND(I1221=110000,R1221&gt;336.4,R1221&lt;=504.6,M1221&lt;=10),('[1]Pricing Schedule'!$F$103+('[1]Pricing Schedule'!$F$105*M1221))*3,
IF(AND(I1221=110000,R1221&gt;336.4,R1221&lt;=504.6,M1221&gt;10),('[1]Pricing Schedule'!$F$111+('[1]Pricing Schedule'!$F$113*M1221))*3,
IF(AND(I1221=110000,R1221&gt;504.6,R1221&lt;=672.8,M1221&lt;=10),('[1]Pricing Schedule'!$F$103+('[1]Pricing Schedule'!$F$105*M1221))*4,
IF(AND(I1221=110000,R1221&gt;504.6,R1221&lt;=672.8,M1221&gt;10),('[1]Pricing Schedule'!$F$111+('[1]Pricing Schedule'!$F$113*M1221))*4,
IF(AND(I1221=110000,R1221&gt;672.8,R1221&lt;=841,M1221&lt;=10),('[1]Pricing Schedule'!$F$103+('[1]Pricing Schedule'!$F$105*M1221))*5,
IF(AND(I1221=110000,R1221&gt;672.8,R1221&lt;=841,M1221&gt;10),('[1]Pricing Schedule'!$F$111+('[1]Pricing Schedule'!$F$113*M1221))*5,
IF(AND(I1221=110000,R1221&gt;672.8,R1221&lt;=841,M1221&lt;=10),('[1]Pricing Schedule'!$F$103+('[1]Pricing Schedule'!$F$105*M1221))*5,
IF(AND(I1221=110000,R1221&gt;672.8,R1221&lt;=841,M1221&gt;10),('[1]Pricing Schedule'!$F$111+('[1]Pricing Schedule'!$F$113*M1221))*5,
IF(AND(I1221=110000,R1221&gt;1345.6,R1221&lt;=1513.8,M1221&lt;=10),('[1]Pricing Schedule'!$F$103+('[1]Pricing Schedule'!$F$105*M1221))*9,
IF(AND(I1221=110000,R1221&gt;1345.6,R1221&lt;=1513.8,M1221&gt;10),('[1]Pricing Schedule'!$F$111+('[1]Pricing Schedule'!$F$113*M1221))*9,
9999999999)))))))))))))))))))))))))))))))))))))))</f>
        <v>1334440</v>
      </c>
      <c r="T1221" s="21">
        <f>IF(AND(I1221=38000,R1221&lt;=4.5,M1221&gt;8),'[1]Pricing Schedule'!$J$9,
IF(AND(I1221=38000,R1221&lt;=4.5,M1221&lt;=8),'[1]Pricing Schedule'!$J$36,
IF(AND(I1221=38000,R1221&gt;4.5,R1221&lt;=9,M1221&gt;8),'[1]Pricing Schedule'!$J$18,
IF(AND(I1221=38000,R1221&gt;4.5,R1221&lt;=9,M1221&lt;=8),'[1]Pricing Schedule'!$J$36,
IF(AND(I1221=38000,R1221&gt;9,R1221&lt;=12.8,M1221&gt;8),'[1]Pricing Schedule'!$J$27,
IF(AND(I1221=38000,R1221&gt;9,R1221&lt;=12.8,M1221&lt;=8),'[1]Pricing Schedule'!$J$36,
IF(AND(I1221=38000,R1221&gt;12.8,R1221&lt;=22.8),'[1]Pricing Schedule'!$J$36,
IF(AND(I1221=38000,R1221&gt;22.8,R1221&lt;=30.2),'[1]Pricing Schedule'!$J$45,
IF(AND(I1221=38000,R1221&gt;30.2,R1221&lt;=45.9),'[1]Pricing Schedule'!$J$54,
IF(AND(I1221=38000,R1221&gt;45.9,R1221&lt;=123.4),'[1]Pricing Schedule'!$J$97,
IF(AND(I1221=38000,R1221&gt;123.4,R1221&lt;=168.2,M1221&lt;=10),'[1]Pricing Schedule'!$J$105,
IF(AND(I1221=38000,R1221&gt;123.4,R1221&lt;=168.2,M1221&gt;10),'[1]Pricing Schedule'!$J$113,
IF(AND(I1221=38000,R1221&gt;168.2,R1221&lt;=336.4,M1221&lt;=10),('[1]Pricing Schedule'!$J$105),
IF(AND(I1221=38000,R1221&gt;168.2,R1221&lt;=336.4,M1221&gt;10),('[1]Pricing Schedule'!$J$113),
IF(AND(I1221=38000,R1221&gt;336.4,R1221&lt;=504.6,M1221&lt;=10),('[1]Pricing Schedule'!$J$105),
IF(AND(I1221=38000,R1221&gt;336.4,R1221&lt;=504.6,M1221&gt;10),('[1]Pricing Schedule'!$J$113),
IF(AND(I1221=38000,R1221&gt;504.6,R1221&lt;=672.8,M1221&lt;=10),('[1]Pricing Schedule'!$J$105),
IF(AND(I1221=38000,R1221&gt;504.6,R1221&lt;=672.8,M1221&gt;10),('[1]Pricing Schedule'!$J$113),
IF(AND(I1221=110000,R1221&lt;=12.8,M1221&gt;2),'[1]Pricing Schedule'!$J$63,
IF(AND(I1221=110000,R1221&lt;=12.8,M1221&lt;=2),'[1]Pricing Schedule'!$J$97,
IF(AND(I1221=110000,R1221&gt;12.8,R1221&lt;=22.8,M1221&gt;3),'[1]Pricing Schedule'!$J$72,
IF(AND(I1221=110000,R1221&gt;12.8,R1221&lt;=22.8,M1221&lt;=3),'[1]Pricing Schedule'!$J$97,
IF(AND(I1221=110000,R1221&gt;22.8,R1221&lt;=30.2),'[1]Pricing Schedule'!$J$81,
IF(AND(I1221=110000,R1221&gt;30.2,R1221&lt;=45.9),'[1]Pricing Schedule'!$J$90,
IF(AND(I1221=110000,R1221&gt;45.9,R1221&lt;=123.4),'[1]Pricing Schedule'!$J$97,
IF(AND(I1221=110000,R1221&gt;123.4,R1221&lt;=168.2,M1221&lt;=10),'[1]Pricing Schedule'!$J$105,
IF(AND(I1221=110000,R1221&gt;123.4,R1221&lt;=168.2,M1221&gt;10),'[1]Pricing Schedule'!$J$113,
IF(AND(I1221=110000,R1221&gt;168.2,R1221&lt;=336.2,M1221&lt;=10),('[1]Pricing Schedule'!$J$105),
IF(AND(I1221=110000,R1221&gt;168.2,R1221&lt;=336.2,M1221&gt;10),('[1]Pricing Schedule'!$J$113),
IF(AND(I1221=110000,R1221&gt;336.4,R1221&lt;=504.6,M1221&lt;=10),('[1]Pricing Schedule'!$J$105),
IF(AND(I1221=110000,R1221&gt;336.4,R1221&lt;=504.6,M1221&gt;10),('[1]Pricing Schedule'!$J$113),
IF(AND(I1221=110000,R1221&gt;504.6,R1221&lt;=672.8,M1221&lt;=10),('[1]Pricing Schedule'!$J$105),
IF(AND(I1221=110000,R1221&gt;504.6,R1221&lt;=672.8,M1221&gt;10),('[1]Pricing Schedule'!$J$113),
IF(AND(I1221=110000,R1221&gt;672.8,R1221&lt;=841,M1221&lt;=10),('[1]Pricing Schedule'!$J$105),
IF(AND(I1221=110000,R1221&gt;672.8,R1221&lt;=841,M1221&gt;10),('[1]Pricing Schedule'!$J$113),
IF(AND(I1221=110000,R1221&gt;1682,R1221&lt;=1850.2,M1221&lt;=10),('[1]Pricing Schedule'!$J$105),
IF(AND(I1221=110000,R1221&gt;1682,R1221&lt;=1850.2,M1221&gt;10),('[1]Pricing Schedule'!$J$113),
IF(AND(I1221=110000,R1221&gt;2018.4,R1221&lt;=2186.6,M1221&lt;=10),('[1]Pricing Schedule'!$J$105),
IF(AND(I1221=110000,R1221&gt;2018.4,R1221&lt;=2186.6,M1221&gt;10),('[1]Pricing Schedule'!$J$113),999999999)))))))))))))))))))))))))))))))))))))))</f>
        <v>1</v>
      </c>
      <c r="U1221" s="40">
        <f t="shared" si="120"/>
        <v>317723.80952380953</v>
      </c>
      <c r="V1221" s="41">
        <f t="shared" si="121"/>
        <v>3.1473876682353645</v>
      </c>
      <c r="Y1221" s="23">
        <v>642</v>
      </c>
      <c r="Z1221" s="23">
        <v>464</v>
      </c>
      <c r="AD1221" s="13"/>
      <c r="AE1221" s="13"/>
      <c r="AF1221" s="13"/>
      <c r="AR1221" s="35"/>
    </row>
    <row r="1222" spans="1:44">
      <c r="A1222" s="23">
        <v>1224</v>
      </c>
      <c r="B1222" s="23">
        <v>1224</v>
      </c>
      <c r="C1222" s="23" t="s">
        <v>1820</v>
      </c>
      <c r="D1222" s="23" t="s">
        <v>131</v>
      </c>
      <c r="E1222" s="23" t="s">
        <v>131</v>
      </c>
      <c r="F1222" s="23" t="s">
        <v>1717</v>
      </c>
      <c r="G1222" s="23" t="s">
        <v>1718</v>
      </c>
      <c r="H1222" s="23" t="s">
        <v>113</v>
      </c>
      <c r="I1222" s="13">
        <v>38000</v>
      </c>
      <c r="J1222" s="13">
        <v>38000</v>
      </c>
      <c r="K1222" s="13">
        <v>10000</v>
      </c>
      <c r="L1222" s="24">
        <v>11.773</v>
      </c>
      <c r="M1222" s="37">
        <f t="shared" si="116"/>
        <v>12</v>
      </c>
      <c r="N1222" s="24">
        <v>0.2</v>
      </c>
      <c r="O1222" s="13">
        <v>3</v>
      </c>
      <c r="P1222" s="36">
        <f t="shared" si="117"/>
        <v>0.2</v>
      </c>
      <c r="Q1222" s="38">
        <f t="shared" si="118"/>
        <v>4.2</v>
      </c>
      <c r="R1222" s="37">
        <f t="shared" si="119"/>
        <v>4.2</v>
      </c>
      <c r="S1222" s="39">
        <f>IF(AND(I1222=38000,R1222&lt;=4.5,M1222&gt;8),'[1]Pricing Schedule'!$F$8+('[1]Pricing Schedule'!$F$9*M1222),
IF(AND(I1222=38000,R1222&lt;=4.5,M1222&lt;=8),'[1]Pricing Schedule'!$F$34+('[1]Pricing Schedule'!$F$36*M1222),
IF(AND(I1222=38000,R1222&gt;4.5,R1222&lt;=9,M1222&gt;8),'[1]Pricing Schedule'!$F$17+('[1]Pricing Schedule'!$F$18*M1222),
IF(AND(I1222=38000,R1222&gt;4.5,R1222&lt;=9,M1222&lt;=8),'[1]Pricing Schedule'!$F$34+('[1]Pricing Schedule'!$F$36*M1222),
IF(AND(I1222=38000,R1222&gt;9,R1222&lt;=12.8,M1222&gt;8),'[1]Pricing Schedule'!$F$26+('[1]Pricing Schedule'!$F$27*M1222),
IF(AND(I1222=38000,R1222&gt;9,R1222&lt;=12.8,M1222&lt;=8),'[1]Pricing Schedule'!$F$34+('[1]Pricing Schedule'!$F$36*M1222),
IF(AND(I1222=38000,R1222&gt;12.8,R1222&lt;=22.8),'[1]Pricing Schedule'!$F$34+('[1]Pricing Schedule'!$F$36*M1222),
IF(AND(I1222=38000,R1222&gt;22.8,R1222&lt;=30.2),'[1]Pricing Schedule'!$F$43+('[1]Pricing Schedule'!$F$45*M1222),
IF(AND(I1222=38000,R1222&gt;30.2,R1222&lt;=45.9),'[1]Pricing Schedule'!$F$52+('[1]Pricing Schedule'!$F$54*M1222),
IF(AND(I1222=38000,R1222&gt;45.9,R1222&lt;=123.4),'[1]Pricing Schedule'!$F$96+('[1]Pricing Schedule'!$F$97*M1222),
IF(AND(I1222=38000,R1222&gt;123.4,R1222&lt;=168.2,M1222&lt;=10),'[1]Pricing Schedule'!$F$103+('[1]Pricing Schedule'!$F$105*M1222),
IF(AND(I1222=38000,R1222&gt;123.4,R1222&lt;=168.2,M1222&gt;10),'[1]Pricing Schedule'!$F$111+('[1]Pricing Schedule'!$F$113*M1222),
IF(AND(I1222=38000,R1222&gt;157.4,R1222&lt;=336.4,M1222&lt;=10),('[1]Pricing Schedule'!$F$103+('[1]Pricing Schedule'!$F$105*M1222))*2,
IF(AND(I1222=38000,R1222&gt;157.4,R1222&lt;=336.4,M1222&gt;10),('[1]Pricing Schedule'!$F$111+('[1]Pricing Schedule'!$F$113*M1222))*2,
IF(AND(I1222=38000,R1222&gt;314.8,R1222&lt;=504.6,M1222&lt;=10),('[1]Pricing Schedule'!$F$103+('[1]Pricing Schedule'!$F$105*M1222))*3,
IF(AND(I1222=38000,R1222&gt;314.8,R1222&lt;=504.6,M1222&gt;10),('[1]Pricing Schedule'!$F$111+('[1]Pricing Schedule'!$F$113*M1222))*3,
IF(AND(I1222=38000,R1222&gt;472.2,R1222&lt;=672.8,M1222&lt;=10),('[1]Pricing Schedule'!$F$103+('[1]Pricing Schedule'!$F$105*M1222))*4,
IF(AND(I1222=38000,R1222&gt;472.2,R1222&lt;=672.8,M1222&gt;10),('[1]Pricing Schedule'!$F$111+('[1]Pricing Schedule'!$F$113*M1222))*4,
IF(AND(I1222=110000,R1222&lt;=12.8,M1222&gt;2),'[1]Pricing Schedule'!$F$62+('[1]Pricing Schedule'!$F$63*M1222),
IF(AND(I1222=110000,R1222&lt;=12.8,M1222&lt;=2),'[1]Pricing Schedule'!$F$96+('[1]Pricing Schedule'!$F$97*M1222),
IF(AND(I1222=110000,R1222&gt;12.8,R1222&lt;=22.8,M1222&gt;3),'[1]Pricing Schedule'!$F$71+('[1]Pricing Schedule'!$F$72*M1222),
IF(AND(I1222=110000,R1222&gt;12.8,R1222&lt;=22.8,M1222&lt;=3),'[1]Pricing Schedule'!$F$96+('[1]Pricing Schedule'!$F$97*M1222),
IF(AND(I1222=110000,R1222&gt;22.8,R1222&lt;=30.2),'[1]Pricing Schedule'!$F$80+('[1]Pricing Schedule'!$F$81*M1222),
IF(AND(I1222=110000,R1222&gt;30.2,R1222&lt;=45.9),'[1]Pricing Schedule'!$F$89+('[1]Pricing Schedule'!$F$90*M1222),
IF(AND(I1222=110000,R1222&gt;45.9,R1222&lt;=123.4),'[1]Pricing Schedule'!$F$96+('[1]Pricing Schedule'!$F$97*M1222),
IF(AND(I1222=110000,R1222&gt;123.4,R1222&lt;=168.2,M1222&lt;=10),'[1]Pricing Schedule'!$F$103+('[1]Pricing Schedule'!$F$105*M1222),
IF(AND(I1222=110000,R1222&gt;123.4,R1222&lt;=168.2,M1222&gt;10),'[1]Pricing Schedule'!$F$111+('[1]Pricing Schedule'!$F$113*M1222),
IF(AND(I1222=110000,R1222&gt;168.2,R1222&lt;=336.4,M1222&lt;=10),('[1]Pricing Schedule'!$F$103+('[1]Pricing Schedule'!$F$105*M1222))*2,
IF(AND(I1222=110000,R1222&gt;168.2,R1222&lt;=336.4,M1222&gt;10),('[1]Pricing Schedule'!$F$111+('[1]Pricing Schedule'!$F$113*M1222))*2,
IF(AND(I1222=110000,R1222&gt;336.4,R1222&lt;=504.6,M1222&lt;=10),('[1]Pricing Schedule'!$F$103+('[1]Pricing Schedule'!$F$105*M1222))*3,
IF(AND(I1222=110000,R1222&gt;336.4,R1222&lt;=504.6,M1222&gt;10),('[1]Pricing Schedule'!$F$111+('[1]Pricing Schedule'!$F$113*M1222))*3,
IF(AND(I1222=110000,R1222&gt;504.6,R1222&lt;=672.8,M1222&lt;=10),('[1]Pricing Schedule'!$F$103+('[1]Pricing Schedule'!$F$105*M1222))*4,
IF(AND(I1222=110000,R1222&gt;504.6,R1222&lt;=672.8,M1222&gt;10),('[1]Pricing Schedule'!$F$111+('[1]Pricing Schedule'!$F$113*M1222))*4,
IF(AND(I1222=110000,R1222&gt;672.8,R1222&lt;=841,M1222&lt;=10),('[1]Pricing Schedule'!$F$103+('[1]Pricing Schedule'!$F$105*M1222))*5,
IF(AND(I1222=110000,R1222&gt;672.8,R1222&lt;=841,M1222&gt;10),('[1]Pricing Schedule'!$F$111+('[1]Pricing Schedule'!$F$113*M1222))*5,
IF(AND(I1222=110000,R1222&gt;672.8,R1222&lt;=841,M1222&lt;=10),('[1]Pricing Schedule'!$F$103+('[1]Pricing Schedule'!$F$105*M1222))*5,
IF(AND(I1222=110000,R1222&gt;672.8,R1222&lt;=841,M1222&gt;10),('[1]Pricing Schedule'!$F$111+('[1]Pricing Schedule'!$F$113*M1222))*5,
IF(AND(I1222=110000,R1222&gt;1345.6,R1222&lt;=1513.8,M1222&lt;=10),('[1]Pricing Schedule'!$F$103+('[1]Pricing Schedule'!$F$105*M1222))*9,
IF(AND(I1222=110000,R1222&gt;1345.6,R1222&lt;=1513.8,M1222&gt;10),('[1]Pricing Schedule'!$F$111+('[1]Pricing Schedule'!$F$113*M1222))*9,
9999999999)))))))))))))))))))))))))))))))))))))))</f>
        <v>1492540</v>
      </c>
      <c r="T1222" s="21">
        <f>IF(AND(I1222=38000,R1222&lt;=4.5,M1222&gt;8),'[1]Pricing Schedule'!$J$9,
IF(AND(I1222=38000,R1222&lt;=4.5,M1222&lt;=8),'[1]Pricing Schedule'!$J$36,
IF(AND(I1222=38000,R1222&gt;4.5,R1222&lt;=9,M1222&gt;8),'[1]Pricing Schedule'!$J$18,
IF(AND(I1222=38000,R1222&gt;4.5,R1222&lt;=9,M1222&lt;=8),'[1]Pricing Schedule'!$J$36,
IF(AND(I1222=38000,R1222&gt;9,R1222&lt;=12.8,M1222&gt;8),'[1]Pricing Schedule'!$J$27,
IF(AND(I1222=38000,R1222&gt;9,R1222&lt;=12.8,M1222&lt;=8),'[1]Pricing Schedule'!$J$36,
IF(AND(I1222=38000,R1222&gt;12.8,R1222&lt;=22.8),'[1]Pricing Schedule'!$J$36,
IF(AND(I1222=38000,R1222&gt;22.8,R1222&lt;=30.2),'[1]Pricing Schedule'!$J$45,
IF(AND(I1222=38000,R1222&gt;30.2,R1222&lt;=45.9),'[1]Pricing Schedule'!$J$54,
IF(AND(I1222=38000,R1222&gt;45.9,R1222&lt;=123.4),'[1]Pricing Schedule'!$J$97,
IF(AND(I1222=38000,R1222&gt;123.4,R1222&lt;=168.2,M1222&lt;=10),'[1]Pricing Schedule'!$J$105,
IF(AND(I1222=38000,R1222&gt;123.4,R1222&lt;=168.2,M1222&gt;10),'[1]Pricing Schedule'!$J$113,
IF(AND(I1222=38000,R1222&gt;168.2,R1222&lt;=336.4,M1222&lt;=10),('[1]Pricing Schedule'!$J$105),
IF(AND(I1222=38000,R1222&gt;168.2,R1222&lt;=336.4,M1222&gt;10),('[1]Pricing Schedule'!$J$113),
IF(AND(I1222=38000,R1222&gt;336.4,R1222&lt;=504.6,M1222&lt;=10),('[1]Pricing Schedule'!$J$105),
IF(AND(I1222=38000,R1222&gt;336.4,R1222&lt;=504.6,M1222&gt;10),('[1]Pricing Schedule'!$J$113),
IF(AND(I1222=38000,R1222&gt;504.6,R1222&lt;=672.8,M1222&lt;=10),('[1]Pricing Schedule'!$J$105),
IF(AND(I1222=38000,R1222&gt;504.6,R1222&lt;=672.8,M1222&gt;10),('[1]Pricing Schedule'!$J$113),
IF(AND(I1222=110000,R1222&lt;=12.8,M1222&gt;2),'[1]Pricing Schedule'!$J$63,
IF(AND(I1222=110000,R1222&lt;=12.8,M1222&lt;=2),'[1]Pricing Schedule'!$J$97,
IF(AND(I1222=110000,R1222&gt;12.8,R1222&lt;=22.8,M1222&gt;3),'[1]Pricing Schedule'!$J$72,
IF(AND(I1222=110000,R1222&gt;12.8,R1222&lt;=22.8,M1222&lt;=3),'[1]Pricing Schedule'!$J$97,
IF(AND(I1222=110000,R1222&gt;22.8,R1222&lt;=30.2),'[1]Pricing Schedule'!$J$81,
IF(AND(I1222=110000,R1222&gt;30.2,R1222&lt;=45.9),'[1]Pricing Schedule'!$J$90,
IF(AND(I1222=110000,R1222&gt;45.9,R1222&lt;=123.4),'[1]Pricing Schedule'!$J$97,
IF(AND(I1222=110000,R1222&gt;123.4,R1222&lt;=168.2,M1222&lt;=10),'[1]Pricing Schedule'!$J$105,
IF(AND(I1222=110000,R1222&gt;123.4,R1222&lt;=168.2,M1222&gt;10),'[1]Pricing Schedule'!$J$113,
IF(AND(I1222=110000,R1222&gt;168.2,R1222&lt;=336.2,M1222&lt;=10),('[1]Pricing Schedule'!$J$105),
IF(AND(I1222=110000,R1222&gt;168.2,R1222&lt;=336.2,M1222&gt;10),('[1]Pricing Schedule'!$J$113),
IF(AND(I1222=110000,R1222&gt;336.4,R1222&lt;=504.6,M1222&lt;=10),('[1]Pricing Schedule'!$J$105),
IF(AND(I1222=110000,R1222&gt;336.4,R1222&lt;=504.6,M1222&gt;10),('[1]Pricing Schedule'!$J$113),
IF(AND(I1222=110000,R1222&gt;504.6,R1222&lt;=672.8,M1222&lt;=10),('[1]Pricing Schedule'!$J$105),
IF(AND(I1222=110000,R1222&gt;504.6,R1222&lt;=672.8,M1222&gt;10),('[1]Pricing Schedule'!$J$113),
IF(AND(I1222=110000,R1222&gt;672.8,R1222&lt;=841,M1222&lt;=10),('[1]Pricing Schedule'!$J$105),
IF(AND(I1222=110000,R1222&gt;672.8,R1222&lt;=841,M1222&gt;10),('[1]Pricing Schedule'!$J$113),
IF(AND(I1222=110000,R1222&gt;1682,R1222&lt;=1850.2,M1222&lt;=10),('[1]Pricing Schedule'!$J$105),
IF(AND(I1222=110000,R1222&gt;1682,R1222&lt;=1850.2,M1222&gt;10),('[1]Pricing Schedule'!$J$113),
IF(AND(I1222=110000,R1222&gt;2018.4,R1222&lt;=2186.6,M1222&lt;=10),('[1]Pricing Schedule'!$J$105),
IF(AND(I1222=110000,R1222&gt;2018.4,R1222&lt;=2186.6,M1222&gt;10),('[1]Pricing Schedule'!$J$113),999999999)))))))))))))))))))))))))))))))))))))))</f>
        <v>1</v>
      </c>
      <c r="U1222" s="40">
        <f t="shared" si="120"/>
        <v>355366.66666666663</v>
      </c>
      <c r="V1222" s="41">
        <f t="shared" si="121"/>
        <v>2.8139949348091173</v>
      </c>
      <c r="Y1222" s="23">
        <v>337</v>
      </c>
      <c r="Z1222" s="23">
        <v>141</v>
      </c>
      <c r="AD1222" s="13"/>
      <c r="AE1222" s="13"/>
      <c r="AF1222" s="13"/>
      <c r="AR1222" s="35"/>
    </row>
    <row r="1223" spans="1:44">
      <c r="A1223" s="23">
        <v>1225</v>
      </c>
      <c r="B1223" s="23">
        <v>1225</v>
      </c>
      <c r="C1223" s="23" t="s">
        <v>1821</v>
      </c>
      <c r="D1223" s="23" t="s">
        <v>116</v>
      </c>
      <c r="E1223" s="23" t="s">
        <v>116</v>
      </c>
      <c r="F1223" s="23" t="s">
        <v>420</v>
      </c>
      <c r="G1223" s="23" t="s">
        <v>421</v>
      </c>
      <c r="H1223" s="23" t="s">
        <v>113</v>
      </c>
      <c r="I1223" s="13">
        <v>38000</v>
      </c>
      <c r="J1223" s="13">
        <v>38000</v>
      </c>
      <c r="K1223" s="23" t="s">
        <v>119</v>
      </c>
      <c r="L1223" s="24">
        <v>4.1139999999999999</v>
      </c>
      <c r="M1223" s="37">
        <f t="shared" si="116"/>
        <v>5</v>
      </c>
      <c r="N1223" s="24">
        <v>0.18</v>
      </c>
      <c r="O1223" s="13">
        <v>3</v>
      </c>
      <c r="P1223" s="36">
        <f t="shared" si="117"/>
        <v>0.18</v>
      </c>
      <c r="Q1223" s="38">
        <f t="shared" si="118"/>
        <v>4.2</v>
      </c>
      <c r="R1223" s="37">
        <f t="shared" si="119"/>
        <v>4.2</v>
      </c>
      <c r="S1223" s="39">
        <f>IF(AND(I1223=38000,R1223&lt;=4.5,M1223&gt;8),'[1]Pricing Schedule'!$F$8+('[1]Pricing Schedule'!$F$9*M1223),
IF(AND(I1223=38000,R1223&lt;=4.5,M1223&lt;=8),'[1]Pricing Schedule'!$F$34+('[1]Pricing Schedule'!$F$36*M1223),
IF(AND(I1223=38000,R1223&gt;4.5,R1223&lt;=9,M1223&gt;8),'[1]Pricing Schedule'!$F$17+('[1]Pricing Schedule'!$F$18*M1223),
IF(AND(I1223=38000,R1223&gt;4.5,R1223&lt;=9,M1223&lt;=8),'[1]Pricing Schedule'!$F$34+('[1]Pricing Schedule'!$F$36*M1223),
IF(AND(I1223=38000,R1223&gt;9,R1223&lt;=12.8,M1223&gt;8),'[1]Pricing Schedule'!$F$26+('[1]Pricing Schedule'!$F$27*M1223),
IF(AND(I1223=38000,R1223&gt;9,R1223&lt;=12.8,M1223&lt;=8),'[1]Pricing Schedule'!$F$34+('[1]Pricing Schedule'!$F$36*M1223),
IF(AND(I1223=38000,R1223&gt;12.8,R1223&lt;=22.8),'[1]Pricing Schedule'!$F$34+('[1]Pricing Schedule'!$F$36*M1223),
IF(AND(I1223=38000,R1223&gt;22.8,R1223&lt;=30.2),'[1]Pricing Schedule'!$F$43+('[1]Pricing Schedule'!$F$45*M1223),
IF(AND(I1223=38000,R1223&gt;30.2,R1223&lt;=45.9),'[1]Pricing Schedule'!$F$52+('[1]Pricing Schedule'!$F$54*M1223),
IF(AND(I1223=38000,R1223&gt;45.9,R1223&lt;=123.4),'[1]Pricing Schedule'!$F$96+('[1]Pricing Schedule'!$F$97*M1223),
IF(AND(I1223=38000,R1223&gt;123.4,R1223&lt;=168.2,M1223&lt;=10),'[1]Pricing Schedule'!$F$103+('[1]Pricing Schedule'!$F$105*M1223),
IF(AND(I1223=38000,R1223&gt;123.4,R1223&lt;=168.2,M1223&gt;10),'[1]Pricing Schedule'!$F$111+('[1]Pricing Schedule'!$F$113*M1223),
IF(AND(I1223=38000,R1223&gt;157.4,R1223&lt;=336.4,M1223&lt;=10),('[1]Pricing Schedule'!$F$103+('[1]Pricing Schedule'!$F$105*M1223))*2,
IF(AND(I1223=38000,R1223&gt;157.4,R1223&lt;=336.4,M1223&gt;10),('[1]Pricing Schedule'!$F$111+('[1]Pricing Schedule'!$F$113*M1223))*2,
IF(AND(I1223=38000,R1223&gt;314.8,R1223&lt;=504.6,M1223&lt;=10),('[1]Pricing Schedule'!$F$103+('[1]Pricing Schedule'!$F$105*M1223))*3,
IF(AND(I1223=38000,R1223&gt;314.8,R1223&lt;=504.6,M1223&gt;10),('[1]Pricing Schedule'!$F$111+('[1]Pricing Schedule'!$F$113*M1223))*3,
IF(AND(I1223=38000,R1223&gt;472.2,R1223&lt;=672.8,M1223&lt;=10),('[1]Pricing Schedule'!$F$103+('[1]Pricing Schedule'!$F$105*M1223))*4,
IF(AND(I1223=38000,R1223&gt;472.2,R1223&lt;=672.8,M1223&gt;10),('[1]Pricing Schedule'!$F$111+('[1]Pricing Schedule'!$F$113*M1223))*4,
IF(AND(I1223=110000,R1223&lt;=12.8,M1223&gt;2),'[1]Pricing Schedule'!$F$62+('[1]Pricing Schedule'!$F$63*M1223),
IF(AND(I1223=110000,R1223&lt;=12.8,M1223&lt;=2),'[1]Pricing Schedule'!$F$96+('[1]Pricing Schedule'!$F$97*M1223),
IF(AND(I1223=110000,R1223&gt;12.8,R1223&lt;=22.8,M1223&gt;3),'[1]Pricing Schedule'!$F$71+('[1]Pricing Schedule'!$F$72*M1223),
IF(AND(I1223=110000,R1223&gt;12.8,R1223&lt;=22.8,M1223&lt;=3),'[1]Pricing Schedule'!$F$96+('[1]Pricing Schedule'!$F$97*M1223),
IF(AND(I1223=110000,R1223&gt;22.8,R1223&lt;=30.2),'[1]Pricing Schedule'!$F$80+('[1]Pricing Schedule'!$F$81*M1223),
IF(AND(I1223=110000,R1223&gt;30.2,R1223&lt;=45.9),'[1]Pricing Schedule'!$F$89+('[1]Pricing Schedule'!$F$90*M1223),
IF(AND(I1223=110000,R1223&gt;45.9,R1223&lt;=123.4),'[1]Pricing Schedule'!$F$96+('[1]Pricing Schedule'!$F$97*M1223),
IF(AND(I1223=110000,R1223&gt;123.4,R1223&lt;=168.2,M1223&lt;=10),'[1]Pricing Schedule'!$F$103+('[1]Pricing Schedule'!$F$105*M1223),
IF(AND(I1223=110000,R1223&gt;123.4,R1223&lt;=168.2,M1223&gt;10),'[1]Pricing Schedule'!$F$111+('[1]Pricing Schedule'!$F$113*M1223),
IF(AND(I1223=110000,R1223&gt;168.2,R1223&lt;=336.4,M1223&lt;=10),('[1]Pricing Schedule'!$F$103+('[1]Pricing Schedule'!$F$105*M1223))*2,
IF(AND(I1223=110000,R1223&gt;168.2,R1223&lt;=336.4,M1223&gt;10),('[1]Pricing Schedule'!$F$111+('[1]Pricing Schedule'!$F$113*M1223))*2,
IF(AND(I1223=110000,R1223&gt;336.4,R1223&lt;=504.6,M1223&lt;=10),('[1]Pricing Schedule'!$F$103+('[1]Pricing Schedule'!$F$105*M1223))*3,
IF(AND(I1223=110000,R1223&gt;336.4,R1223&lt;=504.6,M1223&gt;10),('[1]Pricing Schedule'!$F$111+('[1]Pricing Schedule'!$F$113*M1223))*3,
IF(AND(I1223=110000,R1223&gt;504.6,R1223&lt;=672.8,M1223&lt;=10),('[1]Pricing Schedule'!$F$103+('[1]Pricing Schedule'!$F$105*M1223))*4,
IF(AND(I1223=110000,R1223&gt;504.6,R1223&lt;=672.8,M1223&gt;10),('[1]Pricing Schedule'!$F$111+('[1]Pricing Schedule'!$F$113*M1223))*4,
IF(AND(I1223=110000,R1223&gt;672.8,R1223&lt;=841,M1223&lt;=10),('[1]Pricing Schedule'!$F$103+('[1]Pricing Schedule'!$F$105*M1223))*5,
IF(AND(I1223=110000,R1223&gt;672.8,R1223&lt;=841,M1223&gt;10),('[1]Pricing Schedule'!$F$111+('[1]Pricing Schedule'!$F$113*M1223))*5,
IF(AND(I1223=110000,R1223&gt;672.8,R1223&lt;=841,M1223&lt;=10),('[1]Pricing Schedule'!$F$103+('[1]Pricing Schedule'!$F$105*M1223))*5,
IF(AND(I1223=110000,R1223&gt;672.8,R1223&lt;=841,M1223&gt;10),('[1]Pricing Schedule'!$F$111+('[1]Pricing Schedule'!$F$113*M1223))*5,
IF(AND(I1223=110000,R1223&gt;1345.6,R1223&lt;=1513.8,M1223&lt;=10),('[1]Pricing Schedule'!$F$103+('[1]Pricing Schedule'!$F$105*M1223))*9,
IF(AND(I1223=110000,R1223&gt;1345.6,R1223&lt;=1513.8,M1223&gt;10),('[1]Pricing Schedule'!$F$111+('[1]Pricing Schedule'!$F$113*M1223))*9,
9999999999)))))))))))))))))))))))))))))))))))))))</f>
        <v>699140</v>
      </c>
      <c r="T1223" s="21">
        <f>IF(AND(I1223=38000,R1223&lt;=4.5,M1223&gt;8),'[1]Pricing Schedule'!$J$9,
IF(AND(I1223=38000,R1223&lt;=4.5,M1223&lt;=8),'[1]Pricing Schedule'!$J$36,
IF(AND(I1223=38000,R1223&gt;4.5,R1223&lt;=9,M1223&gt;8),'[1]Pricing Schedule'!$J$18,
IF(AND(I1223=38000,R1223&gt;4.5,R1223&lt;=9,M1223&lt;=8),'[1]Pricing Schedule'!$J$36,
IF(AND(I1223=38000,R1223&gt;9,R1223&lt;=12.8,M1223&gt;8),'[1]Pricing Schedule'!$J$27,
IF(AND(I1223=38000,R1223&gt;9,R1223&lt;=12.8,M1223&lt;=8),'[1]Pricing Schedule'!$J$36,
IF(AND(I1223=38000,R1223&gt;12.8,R1223&lt;=22.8),'[1]Pricing Schedule'!$J$36,
IF(AND(I1223=38000,R1223&gt;22.8,R1223&lt;=30.2),'[1]Pricing Schedule'!$J$45,
IF(AND(I1223=38000,R1223&gt;30.2,R1223&lt;=45.9),'[1]Pricing Schedule'!$J$54,
IF(AND(I1223=38000,R1223&gt;45.9,R1223&lt;=123.4),'[1]Pricing Schedule'!$J$97,
IF(AND(I1223=38000,R1223&gt;123.4,R1223&lt;=168.2,M1223&lt;=10),'[1]Pricing Schedule'!$J$105,
IF(AND(I1223=38000,R1223&gt;123.4,R1223&lt;=168.2,M1223&gt;10),'[1]Pricing Schedule'!$J$113,
IF(AND(I1223=38000,R1223&gt;168.2,R1223&lt;=336.4,M1223&lt;=10),('[1]Pricing Schedule'!$J$105),
IF(AND(I1223=38000,R1223&gt;168.2,R1223&lt;=336.4,M1223&gt;10),('[1]Pricing Schedule'!$J$113),
IF(AND(I1223=38000,R1223&gt;336.4,R1223&lt;=504.6,M1223&lt;=10),('[1]Pricing Schedule'!$J$105),
IF(AND(I1223=38000,R1223&gt;336.4,R1223&lt;=504.6,M1223&gt;10),('[1]Pricing Schedule'!$J$113),
IF(AND(I1223=38000,R1223&gt;504.6,R1223&lt;=672.8,M1223&lt;=10),('[1]Pricing Schedule'!$J$105),
IF(AND(I1223=38000,R1223&gt;504.6,R1223&lt;=672.8,M1223&gt;10),('[1]Pricing Schedule'!$J$113),
IF(AND(I1223=110000,R1223&lt;=12.8,M1223&gt;2),'[1]Pricing Schedule'!$J$63,
IF(AND(I1223=110000,R1223&lt;=12.8,M1223&lt;=2),'[1]Pricing Schedule'!$J$97,
IF(AND(I1223=110000,R1223&gt;12.8,R1223&lt;=22.8,M1223&gt;3),'[1]Pricing Schedule'!$J$72,
IF(AND(I1223=110000,R1223&gt;12.8,R1223&lt;=22.8,M1223&lt;=3),'[1]Pricing Schedule'!$J$97,
IF(AND(I1223=110000,R1223&gt;22.8,R1223&lt;=30.2),'[1]Pricing Schedule'!$J$81,
IF(AND(I1223=110000,R1223&gt;30.2,R1223&lt;=45.9),'[1]Pricing Schedule'!$J$90,
IF(AND(I1223=110000,R1223&gt;45.9,R1223&lt;=123.4),'[1]Pricing Schedule'!$J$97,
IF(AND(I1223=110000,R1223&gt;123.4,R1223&lt;=168.2,M1223&lt;=10),'[1]Pricing Schedule'!$J$105,
IF(AND(I1223=110000,R1223&gt;123.4,R1223&lt;=168.2,M1223&gt;10),'[1]Pricing Schedule'!$J$113,
IF(AND(I1223=110000,R1223&gt;168.2,R1223&lt;=336.2,M1223&lt;=10),('[1]Pricing Schedule'!$J$105),
IF(AND(I1223=110000,R1223&gt;168.2,R1223&lt;=336.2,M1223&gt;10),('[1]Pricing Schedule'!$J$113),
IF(AND(I1223=110000,R1223&gt;336.4,R1223&lt;=504.6,M1223&lt;=10),('[1]Pricing Schedule'!$J$105),
IF(AND(I1223=110000,R1223&gt;336.4,R1223&lt;=504.6,M1223&gt;10),('[1]Pricing Schedule'!$J$113),
IF(AND(I1223=110000,R1223&gt;504.6,R1223&lt;=672.8,M1223&lt;=10),('[1]Pricing Schedule'!$J$105),
IF(AND(I1223=110000,R1223&gt;504.6,R1223&lt;=672.8,M1223&gt;10),('[1]Pricing Schedule'!$J$113),
IF(AND(I1223=110000,R1223&gt;672.8,R1223&lt;=841,M1223&lt;=10),('[1]Pricing Schedule'!$J$105),
IF(AND(I1223=110000,R1223&gt;672.8,R1223&lt;=841,M1223&gt;10),('[1]Pricing Schedule'!$J$113),
IF(AND(I1223=110000,R1223&gt;1682,R1223&lt;=1850.2,M1223&lt;=10),('[1]Pricing Schedule'!$J$105),
IF(AND(I1223=110000,R1223&gt;1682,R1223&lt;=1850.2,M1223&gt;10),('[1]Pricing Schedule'!$J$113),
IF(AND(I1223=110000,R1223&gt;2018.4,R1223&lt;=2186.6,M1223&lt;=10),('[1]Pricing Schedule'!$J$105),
IF(AND(I1223=110000,R1223&gt;2018.4,R1223&lt;=2186.6,M1223&gt;10),('[1]Pricing Schedule'!$J$113),999999999)))))))))))))))))))))))))))))))))))))))</f>
        <v>4</v>
      </c>
      <c r="U1223" s="40">
        <f t="shared" si="120"/>
        <v>166461.90476190476</v>
      </c>
      <c r="V1223" s="41">
        <f t="shared" si="121"/>
        <v>6.0073804960379897</v>
      </c>
      <c r="Y1223" s="23">
        <v>337</v>
      </c>
      <c r="Z1223" s="23">
        <v>107</v>
      </c>
      <c r="AD1223" s="13"/>
      <c r="AE1223" s="13"/>
      <c r="AF1223" s="13"/>
      <c r="AR1223" s="35"/>
    </row>
    <row r="1224" spans="1:44">
      <c r="A1224" s="23">
        <v>1226</v>
      </c>
      <c r="B1224" s="23">
        <v>1226</v>
      </c>
      <c r="C1224" s="23" t="s">
        <v>1822</v>
      </c>
      <c r="D1224" s="23" t="s">
        <v>816</v>
      </c>
      <c r="E1224" s="23" t="s">
        <v>816</v>
      </c>
      <c r="F1224" s="23" t="s">
        <v>1823</v>
      </c>
      <c r="G1224" s="23" t="s">
        <v>1824</v>
      </c>
      <c r="H1224" s="23" t="s">
        <v>113</v>
      </c>
      <c r="I1224" s="13">
        <v>38000</v>
      </c>
      <c r="J1224" s="13">
        <v>38000</v>
      </c>
      <c r="K1224" s="23" t="s">
        <v>119</v>
      </c>
      <c r="L1224" s="24">
        <v>10.558999999999999</v>
      </c>
      <c r="M1224" s="37">
        <f t="shared" si="116"/>
        <v>11</v>
      </c>
      <c r="N1224" s="24">
        <v>0.157</v>
      </c>
      <c r="O1224" s="13">
        <v>3</v>
      </c>
      <c r="P1224" s="36">
        <f t="shared" si="117"/>
        <v>0.157</v>
      </c>
      <c r="Q1224" s="38">
        <f t="shared" si="118"/>
        <v>4.2</v>
      </c>
      <c r="R1224" s="37">
        <f t="shared" si="119"/>
        <v>4.2</v>
      </c>
      <c r="S1224" s="39">
        <f>IF(AND(I1224=38000,R1224&lt;=4.5,M1224&gt;8),'[1]Pricing Schedule'!$F$8+('[1]Pricing Schedule'!$F$9*M1224),
IF(AND(I1224=38000,R1224&lt;=4.5,M1224&lt;=8),'[1]Pricing Schedule'!$F$34+('[1]Pricing Schedule'!$F$36*M1224),
IF(AND(I1224=38000,R1224&gt;4.5,R1224&lt;=9,M1224&gt;8),'[1]Pricing Schedule'!$F$17+('[1]Pricing Schedule'!$F$18*M1224),
IF(AND(I1224=38000,R1224&gt;4.5,R1224&lt;=9,M1224&lt;=8),'[1]Pricing Schedule'!$F$34+('[1]Pricing Schedule'!$F$36*M1224),
IF(AND(I1224=38000,R1224&gt;9,R1224&lt;=12.8,M1224&gt;8),'[1]Pricing Schedule'!$F$26+('[1]Pricing Schedule'!$F$27*M1224),
IF(AND(I1224=38000,R1224&gt;9,R1224&lt;=12.8,M1224&lt;=8),'[1]Pricing Schedule'!$F$34+('[1]Pricing Schedule'!$F$36*M1224),
IF(AND(I1224=38000,R1224&gt;12.8,R1224&lt;=22.8),'[1]Pricing Schedule'!$F$34+('[1]Pricing Schedule'!$F$36*M1224),
IF(AND(I1224=38000,R1224&gt;22.8,R1224&lt;=30.2),'[1]Pricing Schedule'!$F$43+('[1]Pricing Schedule'!$F$45*M1224),
IF(AND(I1224=38000,R1224&gt;30.2,R1224&lt;=45.9),'[1]Pricing Schedule'!$F$52+('[1]Pricing Schedule'!$F$54*M1224),
IF(AND(I1224=38000,R1224&gt;45.9,R1224&lt;=123.4),'[1]Pricing Schedule'!$F$96+('[1]Pricing Schedule'!$F$97*M1224),
IF(AND(I1224=38000,R1224&gt;123.4,R1224&lt;=168.2,M1224&lt;=10),'[1]Pricing Schedule'!$F$103+('[1]Pricing Schedule'!$F$105*M1224),
IF(AND(I1224=38000,R1224&gt;123.4,R1224&lt;=168.2,M1224&gt;10),'[1]Pricing Schedule'!$F$111+('[1]Pricing Schedule'!$F$113*M1224),
IF(AND(I1224=38000,R1224&gt;157.4,R1224&lt;=336.4,M1224&lt;=10),('[1]Pricing Schedule'!$F$103+('[1]Pricing Schedule'!$F$105*M1224))*2,
IF(AND(I1224=38000,R1224&gt;157.4,R1224&lt;=336.4,M1224&gt;10),('[1]Pricing Schedule'!$F$111+('[1]Pricing Schedule'!$F$113*M1224))*2,
IF(AND(I1224=38000,R1224&gt;314.8,R1224&lt;=504.6,M1224&lt;=10),('[1]Pricing Schedule'!$F$103+('[1]Pricing Schedule'!$F$105*M1224))*3,
IF(AND(I1224=38000,R1224&gt;314.8,R1224&lt;=504.6,M1224&gt;10),('[1]Pricing Schedule'!$F$111+('[1]Pricing Schedule'!$F$113*M1224))*3,
IF(AND(I1224=38000,R1224&gt;472.2,R1224&lt;=672.8,M1224&lt;=10),('[1]Pricing Schedule'!$F$103+('[1]Pricing Schedule'!$F$105*M1224))*4,
IF(AND(I1224=38000,R1224&gt;472.2,R1224&lt;=672.8,M1224&gt;10),('[1]Pricing Schedule'!$F$111+('[1]Pricing Schedule'!$F$113*M1224))*4,
IF(AND(I1224=110000,R1224&lt;=12.8,M1224&gt;2),'[1]Pricing Schedule'!$F$62+('[1]Pricing Schedule'!$F$63*M1224),
IF(AND(I1224=110000,R1224&lt;=12.8,M1224&lt;=2),'[1]Pricing Schedule'!$F$96+('[1]Pricing Schedule'!$F$97*M1224),
IF(AND(I1224=110000,R1224&gt;12.8,R1224&lt;=22.8,M1224&gt;3),'[1]Pricing Schedule'!$F$71+('[1]Pricing Schedule'!$F$72*M1224),
IF(AND(I1224=110000,R1224&gt;12.8,R1224&lt;=22.8,M1224&lt;=3),'[1]Pricing Schedule'!$F$96+('[1]Pricing Schedule'!$F$97*M1224),
IF(AND(I1224=110000,R1224&gt;22.8,R1224&lt;=30.2),'[1]Pricing Schedule'!$F$80+('[1]Pricing Schedule'!$F$81*M1224),
IF(AND(I1224=110000,R1224&gt;30.2,R1224&lt;=45.9),'[1]Pricing Schedule'!$F$89+('[1]Pricing Schedule'!$F$90*M1224),
IF(AND(I1224=110000,R1224&gt;45.9,R1224&lt;=123.4),'[1]Pricing Schedule'!$F$96+('[1]Pricing Schedule'!$F$97*M1224),
IF(AND(I1224=110000,R1224&gt;123.4,R1224&lt;=168.2,M1224&lt;=10),'[1]Pricing Schedule'!$F$103+('[1]Pricing Schedule'!$F$105*M1224),
IF(AND(I1224=110000,R1224&gt;123.4,R1224&lt;=168.2,M1224&gt;10),'[1]Pricing Schedule'!$F$111+('[1]Pricing Schedule'!$F$113*M1224),
IF(AND(I1224=110000,R1224&gt;168.2,R1224&lt;=336.4,M1224&lt;=10),('[1]Pricing Schedule'!$F$103+('[1]Pricing Schedule'!$F$105*M1224))*2,
IF(AND(I1224=110000,R1224&gt;168.2,R1224&lt;=336.4,M1224&gt;10),('[1]Pricing Schedule'!$F$111+('[1]Pricing Schedule'!$F$113*M1224))*2,
IF(AND(I1224=110000,R1224&gt;336.4,R1224&lt;=504.6,M1224&lt;=10),('[1]Pricing Schedule'!$F$103+('[1]Pricing Schedule'!$F$105*M1224))*3,
IF(AND(I1224=110000,R1224&gt;336.4,R1224&lt;=504.6,M1224&gt;10),('[1]Pricing Schedule'!$F$111+('[1]Pricing Schedule'!$F$113*M1224))*3,
IF(AND(I1224=110000,R1224&gt;504.6,R1224&lt;=672.8,M1224&lt;=10),('[1]Pricing Schedule'!$F$103+('[1]Pricing Schedule'!$F$105*M1224))*4,
IF(AND(I1224=110000,R1224&gt;504.6,R1224&lt;=672.8,M1224&gt;10),('[1]Pricing Schedule'!$F$111+('[1]Pricing Schedule'!$F$113*M1224))*4,
IF(AND(I1224=110000,R1224&gt;672.8,R1224&lt;=841,M1224&lt;=10),('[1]Pricing Schedule'!$F$103+('[1]Pricing Schedule'!$F$105*M1224))*5,
IF(AND(I1224=110000,R1224&gt;672.8,R1224&lt;=841,M1224&gt;10),('[1]Pricing Schedule'!$F$111+('[1]Pricing Schedule'!$F$113*M1224))*5,
IF(AND(I1224=110000,R1224&gt;672.8,R1224&lt;=841,M1224&lt;=10),('[1]Pricing Schedule'!$F$103+('[1]Pricing Schedule'!$F$105*M1224))*5,
IF(AND(I1224=110000,R1224&gt;672.8,R1224&lt;=841,M1224&gt;10),('[1]Pricing Schedule'!$F$111+('[1]Pricing Schedule'!$F$113*M1224))*5,
IF(AND(I1224=110000,R1224&gt;1345.6,R1224&lt;=1513.8,M1224&lt;=10),('[1]Pricing Schedule'!$F$103+('[1]Pricing Schedule'!$F$105*M1224))*9,
IF(AND(I1224=110000,R1224&gt;1345.6,R1224&lt;=1513.8,M1224&gt;10),('[1]Pricing Schedule'!$F$111+('[1]Pricing Schedule'!$F$113*M1224))*9,
9999999999)))))))))))))))))))))))))))))))))))))))</f>
        <v>1439840</v>
      </c>
      <c r="T1224" s="21">
        <f>IF(AND(I1224=38000,R1224&lt;=4.5,M1224&gt;8),'[1]Pricing Schedule'!$J$9,
IF(AND(I1224=38000,R1224&lt;=4.5,M1224&lt;=8),'[1]Pricing Schedule'!$J$36,
IF(AND(I1224=38000,R1224&gt;4.5,R1224&lt;=9,M1224&gt;8),'[1]Pricing Schedule'!$J$18,
IF(AND(I1224=38000,R1224&gt;4.5,R1224&lt;=9,M1224&lt;=8),'[1]Pricing Schedule'!$J$36,
IF(AND(I1224=38000,R1224&gt;9,R1224&lt;=12.8,M1224&gt;8),'[1]Pricing Schedule'!$J$27,
IF(AND(I1224=38000,R1224&gt;9,R1224&lt;=12.8,M1224&lt;=8),'[1]Pricing Schedule'!$J$36,
IF(AND(I1224=38000,R1224&gt;12.8,R1224&lt;=22.8),'[1]Pricing Schedule'!$J$36,
IF(AND(I1224=38000,R1224&gt;22.8,R1224&lt;=30.2),'[1]Pricing Schedule'!$J$45,
IF(AND(I1224=38000,R1224&gt;30.2,R1224&lt;=45.9),'[1]Pricing Schedule'!$J$54,
IF(AND(I1224=38000,R1224&gt;45.9,R1224&lt;=123.4),'[1]Pricing Schedule'!$J$97,
IF(AND(I1224=38000,R1224&gt;123.4,R1224&lt;=168.2,M1224&lt;=10),'[1]Pricing Schedule'!$J$105,
IF(AND(I1224=38000,R1224&gt;123.4,R1224&lt;=168.2,M1224&gt;10),'[1]Pricing Schedule'!$J$113,
IF(AND(I1224=38000,R1224&gt;168.2,R1224&lt;=336.4,M1224&lt;=10),('[1]Pricing Schedule'!$J$105),
IF(AND(I1224=38000,R1224&gt;168.2,R1224&lt;=336.4,M1224&gt;10),('[1]Pricing Schedule'!$J$113),
IF(AND(I1224=38000,R1224&gt;336.4,R1224&lt;=504.6,M1224&lt;=10),('[1]Pricing Schedule'!$J$105),
IF(AND(I1224=38000,R1224&gt;336.4,R1224&lt;=504.6,M1224&gt;10),('[1]Pricing Schedule'!$J$113),
IF(AND(I1224=38000,R1224&gt;504.6,R1224&lt;=672.8,M1224&lt;=10),('[1]Pricing Schedule'!$J$105),
IF(AND(I1224=38000,R1224&gt;504.6,R1224&lt;=672.8,M1224&gt;10),('[1]Pricing Schedule'!$J$113),
IF(AND(I1224=110000,R1224&lt;=12.8,M1224&gt;2),'[1]Pricing Schedule'!$J$63,
IF(AND(I1224=110000,R1224&lt;=12.8,M1224&lt;=2),'[1]Pricing Schedule'!$J$97,
IF(AND(I1224=110000,R1224&gt;12.8,R1224&lt;=22.8,M1224&gt;3),'[1]Pricing Schedule'!$J$72,
IF(AND(I1224=110000,R1224&gt;12.8,R1224&lt;=22.8,M1224&lt;=3),'[1]Pricing Schedule'!$J$97,
IF(AND(I1224=110000,R1224&gt;22.8,R1224&lt;=30.2),'[1]Pricing Schedule'!$J$81,
IF(AND(I1224=110000,R1224&gt;30.2,R1224&lt;=45.9),'[1]Pricing Schedule'!$J$90,
IF(AND(I1224=110000,R1224&gt;45.9,R1224&lt;=123.4),'[1]Pricing Schedule'!$J$97,
IF(AND(I1224=110000,R1224&gt;123.4,R1224&lt;=168.2,M1224&lt;=10),'[1]Pricing Schedule'!$J$105,
IF(AND(I1224=110000,R1224&gt;123.4,R1224&lt;=168.2,M1224&gt;10),'[1]Pricing Schedule'!$J$113,
IF(AND(I1224=110000,R1224&gt;168.2,R1224&lt;=336.2,M1224&lt;=10),('[1]Pricing Schedule'!$J$105),
IF(AND(I1224=110000,R1224&gt;168.2,R1224&lt;=336.2,M1224&gt;10),('[1]Pricing Schedule'!$J$113),
IF(AND(I1224=110000,R1224&gt;336.4,R1224&lt;=504.6,M1224&lt;=10),('[1]Pricing Schedule'!$J$105),
IF(AND(I1224=110000,R1224&gt;336.4,R1224&lt;=504.6,M1224&gt;10),('[1]Pricing Schedule'!$J$113),
IF(AND(I1224=110000,R1224&gt;504.6,R1224&lt;=672.8,M1224&lt;=10),('[1]Pricing Schedule'!$J$105),
IF(AND(I1224=110000,R1224&gt;504.6,R1224&lt;=672.8,M1224&gt;10),('[1]Pricing Schedule'!$J$113),
IF(AND(I1224=110000,R1224&gt;672.8,R1224&lt;=841,M1224&lt;=10),('[1]Pricing Schedule'!$J$105),
IF(AND(I1224=110000,R1224&gt;672.8,R1224&lt;=841,M1224&gt;10),('[1]Pricing Schedule'!$J$113),
IF(AND(I1224=110000,R1224&gt;1682,R1224&lt;=1850.2,M1224&lt;=10),('[1]Pricing Schedule'!$J$105),
IF(AND(I1224=110000,R1224&gt;1682,R1224&lt;=1850.2,M1224&gt;10),('[1]Pricing Schedule'!$J$113),
IF(AND(I1224=110000,R1224&gt;2018.4,R1224&lt;=2186.6,M1224&lt;=10),('[1]Pricing Schedule'!$J$105),
IF(AND(I1224=110000,R1224&gt;2018.4,R1224&lt;=2186.6,M1224&gt;10),('[1]Pricing Schedule'!$J$113),999999999)))))))))))))))))))))))))))))))))))))))</f>
        <v>1</v>
      </c>
      <c r="U1224" s="40">
        <f t="shared" si="120"/>
        <v>342819.04761904763</v>
      </c>
      <c r="V1224" s="41">
        <f t="shared" si="121"/>
        <v>2.9169907767529724</v>
      </c>
      <c r="Y1224" s="23">
        <v>269</v>
      </c>
      <c r="Z1224" s="23">
        <v>231</v>
      </c>
      <c r="AD1224" s="13"/>
      <c r="AE1224" s="13"/>
      <c r="AF1224" s="13"/>
      <c r="AR1224" s="35"/>
    </row>
    <row r="1225" spans="1:44">
      <c r="A1225" s="23">
        <v>1227</v>
      </c>
      <c r="B1225" s="23">
        <v>1227</v>
      </c>
      <c r="C1225" s="23" t="s">
        <v>1825</v>
      </c>
      <c r="D1225" s="23" t="s">
        <v>816</v>
      </c>
      <c r="E1225" s="23" t="s">
        <v>816</v>
      </c>
      <c r="F1225" s="23" t="s">
        <v>1823</v>
      </c>
      <c r="G1225" s="23" t="s">
        <v>1824</v>
      </c>
      <c r="H1225" s="23" t="s">
        <v>113</v>
      </c>
      <c r="I1225" s="13">
        <v>38000</v>
      </c>
      <c r="J1225" s="13">
        <v>38000</v>
      </c>
      <c r="K1225" s="23" t="s">
        <v>119</v>
      </c>
      <c r="L1225" s="24">
        <v>10.69</v>
      </c>
      <c r="M1225" s="37">
        <f t="shared" si="116"/>
        <v>11</v>
      </c>
      <c r="N1225" s="24">
        <v>0.13500000000000001</v>
      </c>
      <c r="O1225" s="13">
        <v>3</v>
      </c>
      <c r="P1225" s="36">
        <f t="shared" si="117"/>
        <v>0.13500000000000001</v>
      </c>
      <c r="Q1225" s="38">
        <f t="shared" si="118"/>
        <v>4.2</v>
      </c>
      <c r="R1225" s="37">
        <f t="shared" si="119"/>
        <v>4.2</v>
      </c>
      <c r="S1225" s="39">
        <f>IF(AND(I1225=38000,R1225&lt;=4.5,M1225&gt;8),'[1]Pricing Schedule'!$F$8+('[1]Pricing Schedule'!$F$9*M1225),
IF(AND(I1225=38000,R1225&lt;=4.5,M1225&lt;=8),'[1]Pricing Schedule'!$F$34+('[1]Pricing Schedule'!$F$36*M1225),
IF(AND(I1225=38000,R1225&gt;4.5,R1225&lt;=9,M1225&gt;8),'[1]Pricing Schedule'!$F$17+('[1]Pricing Schedule'!$F$18*M1225),
IF(AND(I1225=38000,R1225&gt;4.5,R1225&lt;=9,M1225&lt;=8),'[1]Pricing Schedule'!$F$34+('[1]Pricing Schedule'!$F$36*M1225),
IF(AND(I1225=38000,R1225&gt;9,R1225&lt;=12.8,M1225&gt;8),'[1]Pricing Schedule'!$F$26+('[1]Pricing Schedule'!$F$27*M1225),
IF(AND(I1225=38000,R1225&gt;9,R1225&lt;=12.8,M1225&lt;=8),'[1]Pricing Schedule'!$F$34+('[1]Pricing Schedule'!$F$36*M1225),
IF(AND(I1225=38000,R1225&gt;12.8,R1225&lt;=22.8),'[1]Pricing Schedule'!$F$34+('[1]Pricing Schedule'!$F$36*M1225),
IF(AND(I1225=38000,R1225&gt;22.8,R1225&lt;=30.2),'[1]Pricing Schedule'!$F$43+('[1]Pricing Schedule'!$F$45*M1225),
IF(AND(I1225=38000,R1225&gt;30.2,R1225&lt;=45.9),'[1]Pricing Schedule'!$F$52+('[1]Pricing Schedule'!$F$54*M1225),
IF(AND(I1225=38000,R1225&gt;45.9,R1225&lt;=123.4),'[1]Pricing Schedule'!$F$96+('[1]Pricing Schedule'!$F$97*M1225),
IF(AND(I1225=38000,R1225&gt;123.4,R1225&lt;=168.2,M1225&lt;=10),'[1]Pricing Schedule'!$F$103+('[1]Pricing Schedule'!$F$105*M1225),
IF(AND(I1225=38000,R1225&gt;123.4,R1225&lt;=168.2,M1225&gt;10),'[1]Pricing Schedule'!$F$111+('[1]Pricing Schedule'!$F$113*M1225),
IF(AND(I1225=38000,R1225&gt;157.4,R1225&lt;=336.4,M1225&lt;=10),('[1]Pricing Schedule'!$F$103+('[1]Pricing Schedule'!$F$105*M1225))*2,
IF(AND(I1225=38000,R1225&gt;157.4,R1225&lt;=336.4,M1225&gt;10),('[1]Pricing Schedule'!$F$111+('[1]Pricing Schedule'!$F$113*M1225))*2,
IF(AND(I1225=38000,R1225&gt;314.8,R1225&lt;=504.6,M1225&lt;=10),('[1]Pricing Schedule'!$F$103+('[1]Pricing Schedule'!$F$105*M1225))*3,
IF(AND(I1225=38000,R1225&gt;314.8,R1225&lt;=504.6,M1225&gt;10),('[1]Pricing Schedule'!$F$111+('[1]Pricing Schedule'!$F$113*M1225))*3,
IF(AND(I1225=38000,R1225&gt;472.2,R1225&lt;=672.8,M1225&lt;=10),('[1]Pricing Schedule'!$F$103+('[1]Pricing Schedule'!$F$105*M1225))*4,
IF(AND(I1225=38000,R1225&gt;472.2,R1225&lt;=672.8,M1225&gt;10),('[1]Pricing Schedule'!$F$111+('[1]Pricing Schedule'!$F$113*M1225))*4,
IF(AND(I1225=110000,R1225&lt;=12.8,M1225&gt;2),'[1]Pricing Schedule'!$F$62+('[1]Pricing Schedule'!$F$63*M1225),
IF(AND(I1225=110000,R1225&lt;=12.8,M1225&lt;=2),'[1]Pricing Schedule'!$F$96+('[1]Pricing Schedule'!$F$97*M1225),
IF(AND(I1225=110000,R1225&gt;12.8,R1225&lt;=22.8,M1225&gt;3),'[1]Pricing Schedule'!$F$71+('[1]Pricing Schedule'!$F$72*M1225),
IF(AND(I1225=110000,R1225&gt;12.8,R1225&lt;=22.8,M1225&lt;=3),'[1]Pricing Schedule'!$F$96+('[1]Pricing Schedule'!$F$97*M1225),
IF(AND(I1225=110000,R1225&gt;22.8,R1225&lt;=30.2),'[1]Pricing Schedule'!$F$80+('[1]Pricing Schedule'!$F$81*M1225),
IF(AND(I1225=110000,R1225&gt;30.2,R1225&lt;=45.9),'[1]Pricing Schedule'!$F$89+('[1]Pricing Schedule'!$F$90*M1225),
IF(AND(I1225=110000,R1225&gt;45.9,R1225&lt;=123.4),'[1]Pricing Schedule'!$F$96+('[1]Pricing Schedule'!$F$97*M1225),
IF(AND(I1225=110000,R1225&gt;123.4,R1225&lt;=168.2,M1225&lt;=10),'[1]Pricing Schedule'!$F$103+('[1]Pricing Schedule'!$F$105*M1225),
IF(AND(I1225=110000,R1225&gt;123.4,R1225&lt;=168.2,M1225&gt;10),'[1]Pricing Schedule'!$F$111+('[1]Pricing Schedule'!$F$113*M1225),
IF(AND(I1225=110000,R1225&gt;168.2,R1225&lt;=336.4,M1225&lt;=10),('[1]Pricing Schedule'!$F$103+('[1]Pricing Schedule'!$F$105*M1225))*2,
IF(AND(I1225=110000,R1225&gt;168.2,R1225&lt;=336.4,M1225&gt;10),('[1]Pricing Schedule'!$F$111+('[1]Pricing Schedule'!$F$113*M1225))*2,
IF(AND(I1225=110000,R1225&gt;336.4,R1225&lt;=504.6,M1225&lt;=10),('[1]Pricing Schedule'!$F$103+('[1]Pricing Schedule'!$F$105*M1225))*3,
IF(AND(I1225=110000,R1225&gt;336.4,R1225&lt;=504.6,M1225&gt;10),('[1]Pricing Schedule'!$F$111+('[1]Pricing Schedule'!$F$113*M1225))*3,
IF(AND(I1225=110000,R1225&gt;504.6,R1225&lt;=672.8,M1225&lt;=10),('[1]Pricing Schedule'!$F$103+('[1]Pricing Schedule'!$F$105*M1225))*4,
IF(AND(I1225=110000,R1225&gt;504.6,R1225&lt;=672.8,M1225&gt;10),('[1]Pricing Schedule'!$F$111+('[1]Pricing Schedule'!$F$113*M1225))*4,
IF(AND(I1225=110000,R1225&gt;672.8,R1225&lt;=841,M1225&lt;=10),('[1]Pricing Schedule'!$F$103+('[1]Pricing Schedule'!$F$105*M1225))*5,
IF(AND(I1225=110000,R1225&gt;672.8,R1225&lt;=841,M1225&gt;10),('[1]Pricing Schedule'!$F$111+('[1]Pricing Schedule'!$F$113*M1225))*5,
IF(AND(I1225=110000,R1225&gt;672.8,R1225&lt;=841,M1225&lt;=10),('[1]Pricing Schedule'!$F$103+('[1]Pricing Schedule'!$F$105*M1225))*5,
IF(AND(I1225=110000,R1225&gt;672.8,R1225&lt;=841,M1225&gt;10),('[1]Pricing Schedule'!$F$111+('[1]Pricing Schedule'!$F$113*M1225))*5,
IF(AND(I1225=110000,R1225&gt;1345.6,R1225&lt;=1513.8,M1225&lt;=10),('[1]Pricing Schedule'!$F$103+('[1]Pricing Schedule'!$F$105*M1225))*9,
IF(AND(I1225=110000,R1225&gt;1345.6,R1225&lt;=1513.8,M1225&gt;10),('[1]Pricing Schedule'!$F$111+('[1]Pricing Schedule'!$F$113*M1225))*9,
9999999999)))))))))))))))))))))))))))))))))))))))</f>
        <v>1439840</v>
      </c>
      <c r="T1225" s="21">
        <f>IF(AND(I1225=38000,R1225&lt;=4.5,M1225&gt;8),'[1]Pricing Schedule'!$J$9,
IF(AND(I1225=38000,R1225&lt;=4.5,M1225&lt;=8),'[1]Pricing Schedule'!$J$36,
IF(AND(I1225=38000,R1225&gt;4.5,R1225&lt;=9,M1225&gt;8),'[1]Pricing Schedule'!$J$18,
IF(AND(I1225=38000,R1225&gt;4.5,R1225&lt;=9,M1225&lt;=8),'[1]Pricing Schedule'!$J$36,
IF(AND(I1225=38000,R1225&gt;9,R1225&lt;=12.8,M1225&gt;8),'[1]Pricing Schedule'!$J$27,
IF(AND(I1225=38000,R1225&gt;9,R1225&lt;=12.8,M1225&lt;=8),'[1]Pricing Schedule'!$J$36,
IF(AND(I1225=38000,R1225&gt;12.8,R1225&lt;=22.8),'[1]Pricing Schedule'!$J$36,
IF(AND(I1225=38000,R1225&gt;22.8,R1225&lt;=30.2),'[1]Pricing Schedule'!$J$45,
IF(AND(I1225=38000,R1225&gt;30.2,R1225&lt;=45.9),'[1]Pricing Schedule'!$J$54,
IF(AND(I1225=38000,R1225&gt;45.9,R1225&lt;=123.4),'[1]Pricing Schedule'!$J$97,
IF(AND(I1225=38000,R1225&gt;123.4,R1225&lt;=168.2,M1225&lt;=10),'[1]Pricing Schedule'!$J$105,
IF(AND(I1225=38000,R1225&gt;123.4,R1225&lt;=168.2,M1225&gt;10),'[1]Pricing Schedule'!$J$113,
IF(AND(I1225=38000,R1225&gt;168.2,R1225&lt;=336.4,M1225&lt;=10),('[1]Pricing Schedule'!$J$105),
IF(AND(I1225=38000,R1225&gt;168.2,R1225&lt;=336.4,M1225&gt;10),('[1]Pricing Schedule'!$J$113),
IF(AND(I1225=38000,R1225&gt;336.4,R1225&lt;=504.6,M1225&lt;=10),('[1]Pricing Schedule'!$J$105),
IF(AND(I1225=38000,R1225&gt;336.4,R1225&lt;=504.6,M1225&gt;10),('[1]Pricing Schedule'!$J$113),
IF(AND(I1225=38000,R1225&gt;504.6,R1225&lt;=672.8,M1225&lt;=10),('[1]Pricing Schedule'!$J$105),
IF(AND(I1225=38000,R1225&gt;504.6,R1225&lt;=672.8,M1225&gt;10),('[1]Pricing Schedule'!$J$113),
IF(AND(I1225=110000,R1225&lt;=12.8,M1225&gt;2),'[1]Pricing Schedule'!$J$63,
IF(AND(I1225=110000,R1225&lt;=12.8,M1225&lt;=2),'[1]Pricing Schedule'!$J$97,
IF(AND(I1225=110000,R1225&gt;12.8,R1225&lt;=22.8,M1225&gt;3),'[1]Pricing Schedule'!$J$72,
IF(AND(I1225=110000,R1225&gt;12.8,R1225&lt;=22.8,M1225&lt;=3),'[1]Pricing Schedule'!$J$97,
IF(AND(I1225=110000,R1225&gt;22.8,R1225&lt;=30.2),'[1]Pricing Schedule'!$J$81,
IF(AND(I1225=110000,R1225&gt;30.2,R1225&lt;=45.9),'[1]Pricing Schedule'!$J$90,
IF(AND(I1225=110000,R1225&gt;45.9,R1225&lt;=123.4),'[1]Pricing Schedule'!$J$97,
IF(AND(I1225=110000,R1225&gt;123.4,R1225&lt;=168.2,M1225&lt;=10),'[1]Pricing Schedule'!$J$105,
IF(AND(I1225=110000,R1225&gt;123.4,R1225&lt;=168.2,M1225&gt;10),'[1]Pricing Schedule'!$J$113,
IF(AND(I1225=110000,R1225&gt;168.2,R1225&lt;=336.2,M1225&lt;=10),('[1]Pricing Schedule'!$J$105),
IF(AND(I1225=110000,R1225&gt;168.2,R1225&lt;=336.2,M1225&gt;10),('[1]Pricing Schedule'!$J$113),
IF(AND(I1225=110000,R1225&gt;336.4,R1225&lt;=504.6,M1225&lt;=10),('[1]Pricing Schedule'!$J$105),
IF(AND(I1225=110000,R1225&gt;336.4,R1225&lt;=504.6,M1225&gt;10),('[1]Pricing Schedule'!$J$113),
IF(AND(I1225=110000,R1225&gt;504.6,R1225&lt;=672.8,M1225&lt;=10),('[1]Pricing Schedule'!$J$105),
IF(AND(I1225=110000,R1225&gt;504.6,R1225&lt;=672.8,M1225&gt;10),('[1]Pricing Schedule'!$J$113),
IF(AND(I1225=110000,R1225&gt;672.8,R1225&lt;=841,M1225&lt;=10),('[1]Pricing Schedule'!$J$105),
IF(AND(I1225=110000,R1225&gt;672.8,R1225&lt;=841,M1225&gt;10),('[1]Pricing Schedule'!$J$113),
IF(AND(I1225=110000,R1225&gt;1682,R1225&lt;=1850.2,M1225&lt;=10),('[1]Pricing Schedule'!$J$105),
IF(AND(I1225=110000,R1225&gt;1682,R1225&lt;=1850.2,M1225&gt;10),('[1]Pricing Schedule'!$J$113),
IF(AND(I1225=110000,R1225&gt;2018.4,R1225&lt;=2186.6,M1225&lt;=10),('[1]Pricing Schedule'!$J$105),
IF(AND(I1225=110000,R1225&gt;2018.4,R1225&lt;=2186.6,M1225&gt;10),('[1]Pricing Schedule'!$J$113),999999999)))))))))))))))))))))))))))))))))))))))</f>
        <v>1</v>
      </c>
      <c r="U1225" s="40">
        <f t="shared" si="120"/>
        <v>342819.04761904763</v>
      </c>
      <c r="V1225" s="41">
        <f t="shared" si="121"/>
        <v>2.9169907767529724</v>
      </c>
      <c r="Y1225" s="23">
        <v>289</v>
      </c>
      <c r="Z1225" s="23">
        <v>231</v>
      </c>
      <c r="AD1225" s="13"/>
      <c r="AE1225" s="13"/>
      <c r="AF1225" s="13"/>
      <c r="AR1225" s="35"/>
    </row>
    <row r="1226" spans="1:44">
      <c r="A1226" s="23">
        <v>1228</v>
      </c>
      <c r="B1226" s="23">
        <v>1228</v>
      </c>
      <c r="C1226" s="23" t="s">
        <v>1826</v>
      </c>
      <c r="D1226" s="23" t="s">
        <v>116</v>
      </c>
      <c r="E1226" s="23" t="s">
        <v>116</v>
      </c>
      <c r="F1226" s="23" t="s">
        <v>1827</v>
      </c>
      <c r="G1226" s="23" t="s">
        <v>1828</v>
      </c>
      <c r="H1226" s="23" t="s">
        <v>113</v>
      </c>
      <c r="I1226" s="13">
        <v>38000</v>
      </c>
      <c r="J1226" s="13">
        <v>38000</v>
      </c>
      <c r="K1226" s="23" t="s">
        <v>119</v>
      </c>
      <c r="L1226" s="24">
        <v>15.999000000000001</v>
      </c>
      <c r="M1226" s="37">
        <f t="shared" si="116"/>
        <v>16</v>
      </c>
      <c r="N1226" s="24">
        <v>0.14199999999999999</v>
      </c>
      <c r="O1226" s="13">
        <v>3</v>
      </c>
      <c r="P1226" s="36">
        <f t="shared" si="117"/>
        <v>0.14199999999999999</v>
      </c>
      <c r="Q1226" s="38">
        <f t="shared" si="118"/>
        <v>4.2</v>
      </c>
      <c r="R1226" s="37">
        <f t="shared" si="119"/>
        <v>4.2</v>
      </c>
      <c r="S1226" s="39">
        <f>IF(AND(I1226=38000,R1226&lt;=4.5,M1226&gt;8),'[1]Pricing Schedule'!$F$8+('[1]Pricing Schedule'!$F$9*M1226),
IF(AND(I1226=38000,R1226&lt;=4.5,M1226&lt;=8),'[1]Pricing Schedule'!$F$34+('[1]Pricing Schedule'!$F$36*M1226),
IF(AND(I1226=38000,R1226&gt;4.5,R1226&lt;=9,M1226&gt;8),'[1]Pricing Schedule'!$F$17+('[1]Pricing Schedule'!$F$18*M1226),
IF(AND(I1226=38000,R1226&gt;4.5,R1226&lt;=9,M1226&lt;=8),'[1]Pricing Schedule'!$F$34+('[1]Pricing Schedule'!$F$36*M1226),
IF(AND(I1226=38000,R1226&gt;9,R1226&lt;=12.8,M1226&gt;8),'[1]Pricing Schedule'!$F$26+('[1]Pricing Schedule'!$F$27*M1226),
IF(AND(I1226=38000,R1226&gt;9,R1226&lt;=12.8,M1226&lt;=8),'[1]Pricing Schedule'!$F$34+('[1]Pricing Schedule'!$F$36*M1226),
IF(AND(I1226=38000,R1226&gt;12.8,R1226&lt;=22.8),'[1]Pricing Schedule'!$F$34+('[1]Pricing Schedule'!$F$36*M1226),
IF(AND(I1226=38000,R1226&gt;22.8,R1226&lt;=30.2),'[1]Pricing Schedule'!$F$43+('[1]Pricing Schedule'!$F$45*M1226),
IF(AND(I1226=38000,R1226&gt;30.2,R1226&lt;=45.9),'[1]Pricing Schedule'!$F$52+('[1]Pricing Schedule'!$F$54*M1226),
IF(AND(I1226=38000,R1226&gt;45.9,R1226&lt;=123.4),'[1]Pricing Schedule'!$F$96+('[1]Pricing Schedule'!$F$97*M1226),
IF(AND(I1226=38000,R1226&gt;123.4,R1226&lt;=168.2,M1226&lt;=10),'[1]Pricing Schedule'!$F$103+('[1]Pricing Schedule'!$F$105*M1226),
IF(AND(I1226=38000,R1226&gt;123.4,R1226&lt;=168.2,M1226&gt;10),'[1]Pricing Schedule'!$F$111+('[1]Pricing Schedule'!$F$113*M1226),
IF(AND(I1226=38000,R1226&gt;157.4,R1226&lt;=336.4,M1226&lt;=10),('[1]Pricing Schedule'!$F$103+('[1]Pricing Schedule'!$F$105*M1226))*2,
IF(AND(I1226=38000,R1226&gt;157.4,R1226&lt;=336.4,M1226&gt;10),('[1]Pricing Schedule'!$F$111+('[1]Pricing Schedule'!$F$113*M1226))*2,
IF(AND(I1226=38000,R1226&gt;314.8,R1226&lt;=504.6,M1226&lt;=10),('[1]Pricing Schedule'!$F$103+('[1]Pricing Schedule'!$F$105*M1226))*3,
IF(AND(I1226=38000,R1226&gt;314.8,R1226&lt;=504.6,M1226&gt;10),('[1]Pricing Schedule'!$F$111+('[1]Pricing Schedule'!$F$113*M1226))*3,
IF(AND(I1226=38000,R1226&gt;472.2,R1226&lt;=672.8,M1226&lt;=10),('[1]Pricing Schedule'!$F$103+('[1]Pricing Schedule'!$F$105*M1226))*4,
IF(AND(I1226=38000,R1226&gt;472.2,R1226&lt;=672.8,M1226&gt;10),('[1]Pricing Schedule'!$F$111+('[1]Pricing Schedule'!$F$113*M1226))*4,
IF(AND(I1226=110000,R1226&lt;=12.8,M1226&gt;2),'[1]Pricing Schedule'!$F$62+('[1]Pricing Schedule'!$F$63*M1226),
IF(AND(I1226=110000,R1226&lt;=12.8,M1226&lt;=2),'[1]Pricing Schedule'!$F$96+('[1]Pricing Schedule'!$F$97*M1226),
IF(AND(I1226=110000,R1226&gt;12.8,R1226&lt;=22.8,M1226&gt;3),'[1]Pricing Schedule'!$F$71+('[1]Pricing Schedule'!$F$72*M1226),
IF(AND(I1226=110000,R1226&gt;12.8,R1226&lt;=22.8,M1226&lt;=3),'[1]Pricing Schedule'!$F$96+('[1]Pricing Schedule'!$F$97*M1226),
IF(AND(I1226=110000,R1226&gt;22.8,R1226&lt;=30.2),'[1]Pricing Schedule'!$F$80+('[1]Pricing Schedule'!$F$81*M1226),
IF(AND(I1226=110000,R1226&gt;30.2,R1226&lt;=45.9),'[1]Pricing Schedule'!$F$89+('[1]Pricing Schedule'!$F$90*M1226),
IF(AND(I1226=110000,R1226&gt;45.9,R1226&lt;=123.4),'[1]Pricing Schedule'!$F$96+('[1]Pricing Schedule'!$F$97*M1226),
IF(AND(I1226=110000,R1226&gt;123.4,R1226&lt;=168.2,M1226&lt;=10),'[1]Pricing Schedule'!$F$103+('[1]Pricing Schedule'!$F$105*M1226),
IF(AND(I1226=110000,R1226&gt;123.4,R1226&lt;=168.2,M1226&gt;10),'[1]Pricing Schedule'!$F$111+('[1]Pricing Schedule'!$F$113*M1226),
IF(AND(I1226=110000,R1226&gt;168.2,R1226&lt;=336.4,M1226&lt;=10),('[1]Pricing Schedule'!$F$103+('[1]Pricing Schedule'!$F$105*M1226))*2,
IF(AND(I1226=110000,R1226&gt;168.2,R1226&lt;=336.4,M1226&gt;10),('[1]Pricing Schedule'!$F$111+('[1]Pricing Schedule'!$F$113*M1226))*2,
IF(AND(I1226=110000,R1226&gt;336.4,R1226&lt;=504.6,M1226&lt;=10),('[1]Pricing Schedule'!$F$103+('[1]Pricing Schedule'!$F$105*M1226))*3,
IF(AND(I1226=110000,R1226&gt;336.4,R1226&lt;=504.6,M1226&gt;10),('[1]Pricing Schedule'!$F$111+('[1]Pricing Schedule'!$F$113*M1226))*3,
IF(AND(I1226=110000,R1226&gt;504.6,R1226&lt;=672.8,M1226&lt;=10),('[1]Pricing Schedule'!$F$103+('[1]Pricing Schedule'!$F$105*M1226))*4,
IF(AND(I1226=110000,R1226&gt;504.6,R1226&lt;=672.8,M1226&gt;10),('[1]Pricing Schedule'!$F$111+('[1]Pricing Schedule'!$F$113*M1226))*4,
IF(AND(I1226=110000,R1226&gt;672.8,R1226&lt;=841,M1226&lt;=10),('[1]Pricing Schedule'!$F$103+('[1]Pricing Schedule'!$F$105*M1226))*5,
IF(AND(I1226=110000,R1226&gt;672.8,R1226&lt;=841,M1226&gt;10),('[1]Pricing Schedule'!$F$111+('[1]Pricing Schedule'!$F$113*M1226))*5,
IF(AND(I1226=110000,R1226&gt;672.8,R1226&lt;=841,M1226&lt;=10),('[1]Pricing Schedule'!$F$103+('[1]Pricing Schedule'!$F$105*M1226))*5,
IF(AND(I1226=110000,R1226&gt;672.8,R1226&lt;=841,M1226&gt;10),('[1]Pricing Schedule'!$F$111+('[1]Pricing Schedule'!$F$113*M1226))*5,
IF(AND(I1226=110000,R1226&gt;1345.6,R1226&lt;=1513.8,M1226&lt;=10),('[1]Pricing Schedule'!$F$103+('[1]Pricing Schedule'!$F$105*M1226))*9,
IF(AND(I1226=110000,R1226&gt;1345.6,R1226&lt;=1513.8,M1226&gt;10),('[1]Pricing Schedule'!$F$111+('[1]Pricing Schedule'!$F$113*M1226))*9,
9999999999)))))))))))))))))))))))))))))))))))))))</f>
        <v>1703340</v>
      </c>
      <c r="T1226" s="21">
        <f>IF(AND(I1226=38000,R1226&lt;=4.5,M1226&gt;8),'[1]Pricing Schedule'!$J$9,
IF(AND(I1226=38000,R1226&lt;=4.5,M1226&lt;=8),'[1]Pricing Schedule'!$J$36,
IF(AND(I1226=38000,R1226&gt;4.5,R1226&lt;=9,M1226&gt;8),'[1]Pricing Schedule'!$J$18,
IF(AND(I1226=38000,R1226&gt;4.5,R1226&lt;=9,M1226&lt;=8),'[1]Pricing Schedule'!$J$36,
IF(AND(I1226=38000,R1226&gt;9,R1226&lt;=12.8,M1226&gt;8),'[1]Pricing Schedule'!$J$27,
IF(AND(I1226=38000,R1226&gt;9,R1226&lt;=12.8,M1226&lt;=8),'[1]Pricing Schedule'!$J$36,
IF(AND(I1226=38000,R1226&gt;12.8,R1226&lt;=22.8),'[1]Pricing Schedule'!$J$36,
IF(AND(I1226=38000,R1226&gt;22.8,R1226&lt;=30.2),'[1]Pricing Schedule'!$J$45,
IF(AND(I1226=38000,R1226&gt;30.2,R1226&lt;=45.9),'[1]Pricing Schedule'!$J$54,
IF(AND(I1226=38000,R1226&gt;45.9,R1226&lt;=123.4),'[1]Pricing Schedule'!$J$97,
IF(AND(I1226=38000,R1226&gt;123.4,R1226&lt;=168.2,M1226&lt;=10),'[1]Pricing Schedule'!$J$105,
IF(AND(I1226=38000,R1226&gt;123.4,R1226&lt;=168.2,M1226&gt;10),'[1]Pricing Schedule'!$J$113,
IF(AND(I1226=38000,R1226&gt;168.2,R1226&lt;=336.4,M1226&lt;=10),('[1]Pricing Schedule'!$J$105),
IF(AND(I1226=38000,R1226&gt;168.2,R1226&lt;=336.4,M1226&gt;10),('[1]Pricing Schedule'!$J$113),
IF(AND(I1226=38000,R1226&gt;336.4,R1226&lt;=504.6,M1226&lt;=10),('[1]Pricing Schedule'!$J$105),
IF(AND(I1226=38000,R1226&gt;336.4,R1226&lt;=504.6,M1226&gt;10),('[1]Pricing Schedule'!$J$113),
IF(AND(I1226=38000,R1226&gt;504.6,R1226&lt;=672.8,M1226&lt;=10),('[1]Pricing Schedule'!$J$105),
IF(AND(I1226=38000,R1226&gt;504.6,R1226&lt;=672.8,M1226&gt;10),('[1]Pricing Schedule'!$J$113),
IF(AND(I1226=110000,R1226&lt;=12.8,M1226&gt;2),'[1]Pricing Schedule'!$J$63,
IF(AND(I1226=110000,R1226&lt;=12.8,M1226&lt;=2),'[1]Pricing Schedule'!$J$97,
IF(AND(I1226=110000,R1226&gt;12.8,R1226&lt;=22.8,M1226&gt;3),'[1]Pricing Schedule'!$J$72,
IF(AND(I1226=110000,R1226&gt;12.8,R1226&lt;=22.8,M1226&lt;=3),'[1]Pricing Schedule'!$J$97,
IF(AND(I1226=110000,R1226&gt;22.8,R1226&lt;=30.2),'[1]Pricing Schedule'!$J$81,
IF(AND(I1226=110000,R1226&gt;30.2,R1226&lt;=45.9),'[1]Pricing Schedule'!$J$90,
IF(AND(I1226=110000,R1226&gt;45.9,R1226&lt;=123.4),'[1]Pricing Schedule'!$J$97,
IF(AND(I1226=110000,R1226&gt;123.4,R1226&lt;=168.2,M1226&lt;=10),'[1]Pricing Schedule'!$J$105,
IF(AND(I1226=110000,R1226&gt;123.4,R1226&lt;=168.2,M1226&gt;10),'[1]Pricing Schedule'!$J$113,
IF(AND(I1226=110000,R1226&gt;168.2,R1226&lt;=336.2,M1226&lt;=10),('[1]Pricing Schedule'!$J$105),
IF(AND(I1226=110000,R1226&gt;168.2,R1226&lt;=336.2,M1226&gt;10),('[1]Pricing Schedule'!$J$113),
IF(AND(I1226=110000,R1226&gt;336.4,R1226&lt;=504.6,M1226&lt;=10),('[1]Pricing Schedule'!$J$105),
IF(AND(I1226=110000,R1226&gt;336.4,R1226&lt;=504.6,M1226&gt;10),('[1]Pricing Schedule'!$J$113),
IF(AND(I1226=110000,R1226&gt;504.6,R1226&lt;=672.8,M1226&lt;=10),('[1]Pricing Schedule'!$J$105),
IF(AND(I1226=110000,R1226&gt;504.6,R1226&lt;=672.8,M1226&gt;10),('[1]Pricing Schedule'!$J$113),
IF(AND(I1226=110000,R1226&gt;672.8,R1226&lt;=841,M1226&lt;=10),('[1]Pricing Schedule'!$J$105),
IF(AND(I1226=110000,R1226&gt;672.8,R1226&lt;=841,M1226&gt;10),('[1]Pricing Schedule'!$J$113),
IF(AND(I1226=110000,R1226&gt;1682,R1226&lt;=1850.2,M1226&lt;=10),('[1]Pricing Schedule'!$J$105),
IF(AND(I1226=110000,R1226&gt;1682,R1226&lt;=1850.2,M1226&gt;10),('[1]Pricing Schedule'!$J$113),
IF(AND(I1226=110000,R1226&gt;2018.4,R1226&lt;=2186.6,M1226&lt;=10),('[1]Pricing Schedule'!$J$105),
IF(AND(I1226=110000,R1226&gt;2018.4,R1226&lt;=2186.6,M1226&gt;10),('[1]Pricing Schedule'!$J$113),999999999)))))))))))))))))))))))))))))))))))))))</f>
        <v>1</v>
      </c>
      <c r="U1226" s="40">
        <f t="shared" si="120"/>
        <v>405557.14285714284</v>
      </c>
      <c r="V1226" s="41">
        <f t="shared" si="121"/>
        <v>2.4657437739969708</v>
      </c>
      <c r="Y1226" s="23">
        <v>170</v>
      </c>
      <c r="Z1226" s="23">
        <v>104</v>
      </c>
      <c r="AD1226" s="13"/>
      <c r="AE1226" s="13"/>
      <c r="AF1226" s="13"/>
      <c r="AR1226" s="35"/>
    </row>
    <row r="1227" spans="1:44">
      <c r="A1227" s="23">
        <v>1229</v>
      </c>
      <c r="B1227" s="23">
        <v>1229</v>
      </c>
      <c r="C1227" s="23" t="s">
        <v>1829</v>
      </c>
      <c r="D1227" s="23" t="s">
        <v>116</v>
      </c>
      <c r="E1227" s="23" t="s">
        <v>116</v>
      </c>
      <c r="F1227" s="23" t="s">
        <v>1827</v>
      </c>
      <c r="G1227" s="23" t="s">
        <v>1828</v>
      </c>
      <c r="H1227" s="23" t="s">
        <v>113</v>
      </c>
      <c r="I1227" s="13">
        <v>38000</v>
      </c>
      <c r="J1227" s="13">
        <v>38000</v>
      </c>
      <c r="K1227" s="23" t="s">
        <v>119</v>
      </c>
      <c r="L1227" s="24">
        <v>15.183999999999999</v>
      </c>
      <c r="M1227" s="37">
        <f t="shared" si="116"/>
        <v>16</v>
      </c>
      <c r="N1227" s="24">
        <v>0.161</v>
      </c>
      <c r="O1227" s="13">
        <v>3</v>
      </c>
      <c r="P1227" s="36">
        <f t="shared" si="117"/>
        <v>0.161</v>
      </c>
      <c r="Q1227" s="38">
        <f t="shared" si="118"/>
        <v>4.2</v>
      </c>
      <c r="R1227" s="37">
        <f t="shared" si="119"/>
        <v>4.2</v>
      </c>
      <c r="S1227" s="39">
        <f>IF(AND(I1227=38000,R1227&lt;=4.5,M1227&gt;8),'[1]Pricing Schedule'!$F$8+('[1]Pricing Schedule'!$F$9*M1227),
IF(AND(I1227=38000,R1227&lt;=4.5,M1227&lt;=8),'[1]Pricing Schedule'!$F$34+('[1]Pricing Schedule'!$F$36*M1227),
IF(AND(I1227=38000,R1227&gt;4.5,R1227&lt;=9,M1227&gt;8),'[1]Pricing Schedule'!$F$17+('[1]Pricing Schedule'!$F$18*M1227),
IF(AND(I1227=38000,R1227&gt;4.5,R1227&lt;=9,M1227&lt;=8),'[1]Pricing Schedule'!$F$34+('[1]Pricing Schedule'!$F$36*M1227),
IF(AND(I1227=38000,R1227&gt;9,R1227&lt;=12.8,M1227&gt;8),'[1]Pricing Schedule'!$F$26+('[1]Pricing Schedule'!$F$27*M1227),
IF(AND(I1227=38000,R1227&gt;9,R1227&lt;=12.8,M1227&lt;=8),'[1]Pricing Schedule'!$F$34+('[1]Pricing Schedule'!$F$36*M1227),
IF(AND(I1227=38000,R1227&gt;12.8,R1227&lt;=22.8),'[1]Pricing Schedule'!$F$34+('[1]Pricing Schedule'!$F$36*M1227),
IF(AND(I1227=38000,R1227&gt;22.8,R1227&lt;=30.2),'[1]Pricing Schedule'!$F$43+('[1]Pricing Schedule'!$F$45*M1227),
IF(AND(I1227=38000,R1227&gt;30.2,R1227&lt;=45.9),'[1]Pricing Schedule'!$F$52+('[1]Pricing Schedule'!$F$54*M1227),
IF(AND(I1227=38000,R1227&gt;45.9,R1227&lt;=123.4),'[1]Pricing Schedule'!$F$96+('[1]Pricing Schedule'!$F$97*M1227),
IF(AND(I1227=38000,R1227&gt;123.4,R1227&lt;=168.2,M1227&lt;=10),'[1]Pricing Schedule'!$F$103+('[1]Pricing Schedule'!$F$105*M1227),
IF(AND(I1227=38000,R1227&gt;123.4,R1227&lt;=168.2,M1227&gt;10),'[1]Pricing Schedule'!$F$111+('[1]Pricing Schedule'!$F$113*M1227),
IF(AND(I1227=38000,R1227&gt;157.4,R1227&lt;=336.4,M1227&lt;=10),('[1]Pricing Schedule'!$F$103+('[1]Pricing Schedule'!$F$105*M1227))*2,
IF(AND(I1227=38000,R1227&gt;157.4,R1227&lt;=336.4,M1227&gt;10),('[1]Pricing Schedule'!$F$111+('[1]Pricing Schedule'!$F$113*M1227))*2,
IF(AND(I1227=38000,R1227&gt;314.8,R1227&lt;=504.6,M1227&lt;=10),('[1]Pricing Schedule'!$F$103+('[1]Pricing Schedule'!$F$105*M1227))*3,
IF(AND(I1227=38000,R1227&gt;314.8,R1227&lt;=504.6,M1227&gt;10),('[1]Pricing Schedule'!$F$111+('[1]Pricing Schedule'!$F$113*M1227))*3,
IF(AND(I1227=38000,R1227&gt;472.2,R1227&lt;=672.8,M1227&lt;=10),('[1]Pricing Schedule'!$F$103+('[1]Pricing Schedule'!$F$105*M1227))*4,
IF(AND(I1227=38000,R1227&gt;472.2,R1227&lt;=672.8,M1227&gt;10),('[1]Pricing Schedule'!$F$111+('[1]Pricing Schedule'!$F$113*M1227))*4,
IF(AND(I1227=110000,R1227&lt;=12.8,M1227&gt;2),'[1]Pricing Schedule'!$F$62+('[1]Pricing Schedule'!$F$63*M1227),
IF(AND(I1227=110000,R1227&lt;=12.8,M1227&lt;=2),'[1]Pricing Schedule'!$F$96+('[1]Pricing Schedule'!$F$97*M1227),
IF(AND(I1227=110000,R1227&gt;12.8,R1227&lt;=22.8,M1227&gt;3),'[1]Pricing Schedule'!$F$71+('[1]Pricing Schedule'!$F$72*M1227),
IF(AND(I1227=110000,R1227&gt;12.8,R1227&lt;=22.8,M1227&lt;=3),'[1]Pricing Schedule'!$F$96+('[1]Pricing Schedule'!$F$97*M1227),
IF(AND(I1227=110000,R1227&gt;22.8,R1227&lt;=30.2),'[1]Pricing Schedule'!$F$80+('[1]Pricing Schedule'!$F$81*M1227),
IF(AND(I1227=110000,R1227&gt;30.2,R1227&lt;=45.9),'[1]Pricing Schedule'!$F$89+('[1]Pricing Schedule'!$F$90*M1227),
IF(AND(I1227=110000,R1227&gt;45.9,R1227&lt;=123.4),'[1]Pricing Schedule'!$F$96+('[1]Pricing Schedule'!$F$97*M1227),
IF(AND(I1227=110000,R1227&gt;123.4,R1227&lt;=168.2,M1227&lt;=10),'[1]Pricing Schedule'!$F$103+('[1]Pricing Schedule'!$F$105*M1227),
IF(AND(I1227=110000,R1227&gt;123.4,R1227&lt;=168.2,M1227&gt;10),'[1]Pricing Schedule'!$F$111+('[1]Pricing Schedule'!$F$113*M1227),
IF(AND(I1227=110000,R1227&gt;168.2,R1227&lt;=336.4,M1227&lt;=10),('[1]Pricing Schedule'!$F$103+('[1]Pricing Schedule'!$F$105*M1227))*2,
IF(AND(I1227=110000,R1227&gt;168.2,R1227&lt;=336.4,M1227&gt;10),('[1]Pricing Schedule'!$F$111+('[1]Pricing Schedule'!$F$113*M1227))*2,
IF(AND(I1227=110000,R1227&gt;336.4,R1227&lt;=504.6,M1227&lt;=10),('[1]Pricing Schedule'!$F$103+('[1]Pricing Schedule'!$F$105*M1227))*3,
IF(AND(I1227=110000,R1227&gt;336.4,R1227&lt;=504.6,M1227&gt;10),('[1]Pricing Schedule'!$F$111+('[1]Pricing Schedule'!$F$113*M1227))*3,
IF(AND(I1227=110000,R1227&gt;504.6,R1227&lt;=672.8,M1227&lt;=10),('[1]Pricing Schedule'!$F$103+('[1]Pricing Schedule'!$F$105*M1227))*4,
IF(AND(I1227=110000,R1227&gt;504.6,R1227&lt;=672.8,M1227&gt;10),('[1]Pricing Schedule'!$F$111+('[1]Pricing Schedule'!$F$113*M1227))*4,
IF(AND(I1227=110000,R1227&gt;672.8,R1227&lt;=841,M1227&lt;=10),('[1]Pricing Schedule'!$F$103+('[1]Pricing Schedule'!$F$105*M1227))*5,
IF(AND(I1227=110000,R1227&gt;672.8,R1227&lt;=841,M1227&gt;10),('[1]Pricing Schedule'!$F$111+('[1]Pricing Schedule'!$F$113*M1227))*5,
IF(AND(I1227=110000,R1227&gt;672.8,R1227&lt;=841,M1227&lt;=10),('[1]Pricing Schedule'!$F$103+('[1]Pricing Schedule'!$F$105*M1227))*5,
IF(AND(I1227=110000,R1227&gt;672.8,R1227&lt;=841,M1227&gt;10),('[1]Pricing Schedule'!$F$111+('[1]Pricing Schedule'!$F$113*M1227))*5,
IF(AND(I1227=110000,R1227&gt;1345.6,R1227&lt;=1513.8,M1227&lt;=10),('[1]Pricing Schedule'!$F$103+('[1]Pricing Schedule'!$F$105*M1227))*9,
IF(AND(I1227=110000,R1227&gt;1345.6,R1227&lt;=1513.8,M1227&gt;10),('[1]Pricing Schedule'!$F$111+('[1]Pricing Schedule'!$F$113*M1227))*9,
9999999999)))))))))))))))))))))))))))))))))))))))</f>
        <v>1703340</v>
      </c>
      <c r="T1227" s="21">
        <f>IF(AND(I1227=38000,R1227&lt;=4.5,M1227&gt;8),'[1]Pricing Schedule'!$J$9,
IF(AND(I1227=38000,R1227&lt;=4.5,M1227&lt;=8),'[1]Pricing Schedule'!$J$36,
IF(AND(I1227=38000,R1227&gt;4.5,R1227&lt;=9,M1227&gt;8),'[1]Pricing Schedule'!$J$18,
IF(AND(I1227=38000,R1227&gt;4.5,R1227&lt;=9,M1227&lt;=8),'[1]Pricing Schedule'!$J$36,
IF(AND(I1227=38000,R1227&gt;9,R1227&lt;=12.8,M1227&gt;8),'[1]Pricing Schedule'!$J$27,
IF(AND(I1227=38000,R1227&gt;9,R1227&lt;=12.8,M1227&lt;=8),'[1]Pricing Schedule'!$J$36,
IF(AND(I1227=38000,R1227&gt;12.8,R1227&lt;=22.8),'[1]Pricing Schedule'!$J$36,
IF(AND(I1227=38000,R1227&gt;22.8,R1227&lt;=30.2),'[1]Pricing Schedule'!$J$45,
IF(AND(I1227=38000,R1227&gt;30.2,R1227&lt;=45.9),'[1]Pricing Schedule'!$J$54,
IF(AND(I1227=38000,R1227&gt;45.9,R1227&lt;=123.4),'[1]Pricing Schedule'!$J$97,
IF(AND(I1227=38000,R1227&gt;123.4,R1227&lt;=168.2,M1227&lt;=10),'[1]Pricing Schedule'!$J$105,
IF(AND(I1227=38000,R1227&gt;123.4,R1227&lt;=168.2,M1227&gt;10),'[1]Pricing Schedule'!$J$113,
IF(AND(I1227=38000,R1227&gt;168.2,R1227&lt;=336.4,M1227&lt;=10),('[1]Pricing Schedule'!$J$105),
IF(AND(I1227=38000,R1227&gt;168.2,R1227&lt;=336.4,M1227&gt;10),('[1]Pricing Schedule'!$J$113),
IF(AND(I1227=38000,R1227&gt;336.4,R1227&lt;=504.6,M1227&lt;=10),('[1]Pricing Schedule'!$J$105),
IF(AND(I1227=38000,R1227&gt;336.4,R1227&lt;=504.6,M1227&gt;10),('[1]Pricing Schedule'!$J$113),
IF(AND(I1227=38000,R1227&gt;504.6,R1227&lt;=672.8,M1227&lt;=10),('[1]Pricing Schedule'!$J$105),
IF(AND(I1227=38000,R1227&gt;504.6,R1227&lt;=672.8,M1227&gt;10),('[1]Pricing Schedule'!$J$113),
IF(AND(I1227=110000,R1227&lt;=12.8,M1227&gt;2),'[1]Pricing Schedule'!$J$63,
IF(AND(I1227=110000,R1227&lt;=12.8,M1227&lt;=2),'[1]Pricing Schedule'!$J$97,
IF(AND(I1227=110000,R1227&gt;12.8,R1227&lt;=22.8,M1227&gt;3),'[1]Pricing Schedule'!$J$72,
IF(AND(I1227=110000,R1227&gt;12.8,R1227&lt;=22.8,M1227&lt;=3),'[1]Pricing Schedule'!$J$97,
IF(AND(I1227=110000,R1227&gt;22.8,R1227&lt;=30.2),'[1]Pricing Schedule'!$J$81,
IF(AND(I1227=110000,R1227&gt;30.2,R1227&lt;=45.9),'[1]Pricing Schedule'!$J$90,
IF(AND(I1227=110000,R1227&gt;45.9,R1227&lt;=123.4),'[1]Pricing Schedule'!$J$97,
IF(AND(I1227=110000,R1227&gt;123.4,R1227&lt;=168.2,M1227&lt;=10),'[1]Pricing Schedule'!$J$105,
IF(AND(I1227=110000,R1227&gt;123.4,R1227&lt;=168.2,M1227&gt;10),'[1]Pricing Schedule'!$J$113,
IF(AND(I1227=110000,R1227&gt;168.2,R1227&lt;=336.2,M1227&lt;=10),('[1]Pricing Schedule'!$J$105),
IF(AND(I1227=110000,R1227&gt;168.2,R1227&lt;=336.2,M1227&gt;10),('[1]Pricing Schedule'!$J$113),
IF(AND(I1227=110000,R1227&gt;336.4,R1227&lt;=504.6,M1227&lt;=10),('[1]Pricing Schedule'!$J$105),
IF(AND(I1227=110000,R1227&gt;336.4,R1227&lt;=504.6,M1227&gt;10),('[1]Pricing Schedule'!$J$113),
IF(AND(I1227=110000,R1227&gt;504.6,R1227&lt;=672.8,M1227&lt;=10),('[1]Pricing Schedule'!$J$105),
IF(AND(I1227=110000,R1227&gt;504.6,R1227&lt;=672.8,M1227&gt;10),('[1]Pricing Schedule'!$J$113),
IF(AND(I1227=110000,R1227&gt;672.8,R1227&lt;=841,M1227&lt;=10),('[1]Pricing Schedule'!$J$105),
IF(AND(I1227=110000,R1227&gt;672.8,R1227&lt;=841,M1227&gt;10),('[1]Pricing Schedule'!$J$113),
IF(AND(I1227=110000,R1227&gt;1682,R1227&lt;=1850.2,M1227&lt;=10),('[1]Pricing Schedule'!$J$105),
IF(AND(I1227=110000,R1227&gt;1682,R1227&lt;=1850.2,M1227&gt;10),('[1]Pricing Schedule'!$J$113),
IF(AND(I1227=110000,R1227&gt;2018.4,R1227&lt;=2186.6,M1227&lt;=10),('[1]Pricing Schedule'!$J$105),
IF(AND(I1227=110000,R1227&gt;2018.4,R1227&lt;=2186.6,M1227&gt;10),('[1]Pricing Schedule'!$J$113),999999999)))))))))))))))))))))))))))))))))))))))</f>
        <v>1</v>
      </c>
      <c r="U1227" s="40">
        <f t="shared" si="120"/>
        <v>405557.14285714284</v>
      </c>
      <c r="V1227" s="41">
        <f t="shared" si="121"/>
        <v>2.4657437739969708</v>
      </c>
      <c r="Y1227" s="23">
        <v>495</v>
      </c>
      <c r="Z1227" s="23">
        <v>104</v>
      </c>
      <c r="AD1227" s="13"/>
      <c r="AE1227" s="13"/>
      <c r="AF1227" s="13"/>
      <c r="AR1227" s="35"/>
    </row>
    <row r="1228" spans="1:44">
      <c r="A1228" s="23">
        <v>1230</v>
      </c>
      <c r="B1228" s="23">
        <v>1230</v>
      </c>
      <c r="C1228" s="23" t="s">
        <v>1830</v>
      </c>
      <c r="D1228" s="23" t="s">
        <v>709</v>
      </c>
      <c r="E1228" s="23" t="s">
        <v>709</v>
      </c>
      <c r="F1228" s="23" t="s">
        <v>1831</v>
      </c>
      <c r="G1228" s="23" t="s">
        <v>1832</v>
      </c>
      <c r="H1228" s="23" t="s">
        <v>113</v>
      </c>
      <c r="I1228" s="13">
        <v>38000</v>
      </c>
      <c r="J1228" s="13">
        <v>38000</v>
      </c>
      <c r="K1228" s="13">
        <v>10000</v>
      </c>
      <c r="L1228" s="24">
        <v>6.4489999999999998</v>
      </c>
      <c r="M1228" s="37">
        <f t="shared" si="116"/>
        <v>7</v>
      </c>
      <c r="N1228" s="24">
        <v>0.43</v>
      </c>
      <c r="O1228" s="13">
        <v>3</v>
      </c>
      <c r="P1228" s="36">
        <f t="shared" si="117"/>
        <v>0.43</v>
      </c>
      <c r="Q1228" s="38">
        <f t="shared" si="118"/>
        <v>4.2</v>
      </c>
      <c r="R1228" s="37">
        <f t="shared" si="119"/>
        <v>4.2</v>
      </c>
      <c r="S1228" s="39">
        <f>IF(AND(I1228=38000,R1228&lt;=4.5,M1228&gt;8),'[1]Pricing Schedule'!$F$8+('[1]Pricing Schedule'!$F$9*M1228),
IF(AND(I1228=38000,R1228&lt;=4.5,M1228&lt;=8),'[1]Pricing Schedule'!$F$34+('[1]Pricing Schedule'!$F$36*M1228),
IF(AND(I1228=38000,R1228&gt;4.5,R1228&lt;=9,M1228&gt;8),'[1]Pricing Schedule'!$F$17+('[1]Pricing Schedule'!$F$18*M1228),
IF(AND(I1228=38000,R1228&gt;4.5,R1228&lt;=9,M1228&lt;=8),'[1]Pricing Schedule'!$F$34+('[1]Pricing Schedule'!$F$36*M1228),
IF(AND(I1228=38000,R1228&gt;9,R1228&lt;=12.8,M1228&gt;8),'[1]Pricing Schedule'!$F$26+('[1]Pricing Schedule'!$F$27*M1228),
IF(AND(I1228=38000,R1228&gt;9,R1228&lt;=12.8,M1228&lt;=8),'[1]Pricing Schedule'!$F$34+('[1]Pricing Schedule'!$F$36*M1228),
IF(AND(I1228=38000,R1228&gt;12.8,R1228&lt;=22.8),'[1]Pricing Schedule'!$F$34+('[1]Pricing Schedule'!$F$36*M1228),
IF(AND(I1228=38000,R1228&gt;22.8,R1228&lt;=30.2),'[1]Pricing Schedule'!$F$43+('[1]Pricing Schedule'!$F$45*M1228),
IF(AND(I1228=38000,R1228&gt;30.2,R1228&lt;=45.9),'[1]Pricing Schedule'!$F$52+('[1]Pricing Schedule'!$F$54*M1228),
IF(AND(I1228=38000,R1228&gt;45.9,R1228&lt;=123.4),'[1]Pricing Schedule'!$F$96+('[1]Pricing Schedule'!$F$97*M1228),
IF(AND(I1228=38000,R1228&gt;123.4,R1228&lt;=168.2,M1228&lt;=10),'[1]Pricing Schedule'!$F$103+('[1]Pricing Schedule'!$F$105*M1228),
IF(AND(I1228=38000,R1228&gt;123.4,R1228&lt;=168.2,M1228&gt;10),'[1]Pricing Schedule'!$F$111+('[1]Pricing Schedule'!$F$113*M1228),
IF(AND(I1228=38000,R1228&gt;157.4,R1228&lt;=336.4,M1228&lt;=10),('[1]Pricing Schedule'!$F$103+('[1]Pricing Schedule'!$F$105*M1228))*2,
IF(AND(I1228=38000,R1228&gt;157.4,R1228&lt;=336.4,M1228&gt;10),('[1]Pricing Schedule'!$F$111+('[1]Pricing Schedule'!$F$113*M1228))*2,
IF(AND(I1228=38000,R1228&gt;314.8,R1228&lt;=504.6,M1228&lt;=10),('[1]Pricing Schedule'!$F$103+('[1]Pricing Schedule'!$F$105*M1228))*3,
IF(AND(I1228=38000,R1228&gt;314.8,R1228&lt;=504.6,M1228&gt;10),('[1]Pricing Schedule'!$F$111+('[1]Pricing Schedule'!$F$113*M1228))*3,
IF(AND(I1228=38000,R1228&gt;472.2,R1228&lt;=672.8,M1228&lt;=10),('[1]Pricing Schedule'!$F$103+('[1]Pricing Schedule'!$F$105*M1228))*4,
IF(AND(I1228=38000,R1228&gt;472.2,R1228&lt;=672.8,M1228&gt;10),('[1]Pricing Schedule'!$F$111+('[1]Pricing Schedule'!$F$113*M1228))*4,
IF(AND(I1228=110000,R1228&lt;=12.8,M1228&gt;2),'[1]Pricing Schedule'!$F$62+('[1]Pricing Schedule'!$F$63*M1228),
IF(AND(I1228=110000,R1228&lt;=12.8,M1228&lt;=2),'[1]Pricing Schedule'!$F$96+('[1]Pricing Schedule'!$F$97*M1228),
IF(AND(I1228=110000,R1228&gt;12.8,R1228&lt;=22.8,M1228&gt;3),'[1]Pricing Schedule'!$F$71+('[1]Pricing Schedule'!$F$72*M1228),
IF(AND(I1228=110000,R1228&gt;12.8,R1228&lt;=22.8,M1228&lt;=3),'[1]Pricing Schedule'!$F$96+('[1]Pricing Schedule'!$F$97*M1228),
IF(AND(I1228=110000,R1228&gt;22.8,R1228&lt;=30.2),'[1]Pricing Schedule'!$F$80+('[1]Pricing Schedule'!$F$81*M1228),
IF(AND(I1228=110000,R1228&gt;30.2,R1228&lt;=45.9),'[1]Pricing Schedule'!$F$89+('[1]Pricing Schedule'!$F$90*M1228),
IF(AND(I1228=110000,R1228&gt;45.9,R1228&lt;=123.4),'[1]Pricing Schedule'!$F$96+('[1]Pricing Schedule'!$F$97*M1228),
IF(AND(I1228=110000,R1228&gt;123.4,R1228&lt;=168.2,M1228&lt;=10),'[1]Pricing Schedule'!$F$103+('[1]Pricing Schedule'!$F$105*M1228),
IF(AND(I1228=110000,R1228&gt;123.4,R1228&lt;=168.2,M1228&gt;10),'[1]Pricing Schedule'!$F$111+('[1]Pricing Schedule'!$F$113*M1228),
IF(AND(I1228=110000,R1228&gt;168.2,R1228&lt;=336.4,M1228&lt;=10),('[1]Pricing Schedule'!$F$103+('[1]Pricing Schedule'!$F$105*M1228))*2,
IF(AND(I1228=110000,R1228&gt;168.2,R1228&lt;=336.4,M1228&gt;10),('[1]Pricing Schedule'!$F$111+('[1]Pricing Schedule'!$F$113*M1228))*2,
IF(AND(I1228=110000,R1228&gt;336.4,R1228&lt;=504.6,M1228&lt;=10),('[1]Pricing Schedule'!$F$103+('[1]Pricing Schedule'!$F$105*M1228))*3,
IF(AND(I1228=110000,R1228&gt;336.4,R1228&lt;=504.6,M1228&gt;10),('[1]Pricing Schedule'!$F$111+('[1]Pricing Schedule'!$F$113*M1228))*3,
IF(AND(I1228=110000,R1228&gt;504.6,R1228&lt;=672.8,M1228&lt;=10),('[1]Pricing Schedule'!$F$103+('[1]Pricing Schedule'!$F$105*M1228))*4,
IF(AND(I1228=110000,R1228&gt;504.6,R1228&lt;=672.8,M1228&gt;10),('[1]Pricing Schedule'!$F$111+('[1]Pricing Schedule'!$F$113*M1228))*4,
IF(AND(I1228=110000,R1228&gt;672.8,R1228&lt;=841,M1228&lt;=10),('[1]Pricing Schedule'!$F$103+('[1]Pricing Schedule'!$F$105*M1228))*5,
IF(AND(I1228=110000,R1228&gt;672.8,R1228&lt;=841,M1228&gt;10),('[1]Pricing Schedule'!$F$111+('[1]Pricing Schedule'!$F$113*M1228))*5,
IF(AND(I1228=110000,R1228&gt;672.8,R1228&lt;=841,M1228&lt;=10),('[1]Pricing Schedule'!$F$103+('[1]Pricing Schedule'!$F$105*M1228))*5,
IF(AND(I1228=110000,R1228&gt;672.8,R1228&lt;=841,M1228&gt;10),('[1]Pricing Schedule'!$F$111+('[1]Pricing Schedule'!$F$113*M1228))*5,
IF(AND(I1228=110000,R1228&gt;1345.6,R1228&lt;=1513.8,M1228&lt;=10),('[1]Pricing Schedule'!$F$103+('[1]Pricing Schedule'!$F$105*M1228))*9,
IF(AND(I1228=110000,R1228&gt;1345.6,R1228&lt;=1513.8,M1228&gt;10),('[1]Pricing Schedule'!$F$111+('[1]Pricing Schedule'!$F$113*M1228))*9,
9999999999)))))))))))))))))))))))))))))))))))))))</f>
        <v>839680</v>
      </c>
      <c r="T1228" s="21">
        <f>IF(AND(I1228=38000,R1228&lt;=4.5,M1228&gt;8),'[1]Pricing Schedule'!$J$9,
IF(AND(I1228=38000,R1228&lt;=4.5,M1228&lt;=8),'[1]Pricing Schedule'!$J$36,
IF(AND(I1228=38000,R1228&gt;4.5,R1228&lt;=9,M1228&gt;8),'[1]Pricing Schedule'!$J$18,
IF(AND(I1228=38000,R1228&gt;4.5,R1228&lt;=9,M1228&lt;=8),'[1]Pricing Schedule'!$J$36,
IF(AND(I1228=38000,R1228&gt;9,R1228&lt;=12.8,M1228&gt;8),'[1]Pricing Schedule'!$J$27,
IF(AND(I1228=38000,R1228&gt;9,R1228&lt;=12.8,M1228&lt;=8),'[1]Pricing Schedule'!$J$36,
IF(AND(I1228=38000,R1228&gt;12.8,R1228&lt;=22.8),'[1]Pricing Schedule'!$J$36,
IF(AND(I1228=38000,R1228&gt;22.8,R1228&lt;=30.2),'[1]Pricing Schedule'!$J$45,
IF(AND(I1228=38000,R1228&gt;30.2,R1228&lt;=45.9),'[1]Pricing Schedule'!$J$54,
IF(AND(I1228=38000,R1228&gt;45.9,R1228&lt;=123.4),'[1]Pricing Schedule'!$J$97,
IF(AND(I1228=38000,R1228&gt;123.4,R1228&lt;=168.2,M1228&lt;=10),'[1]Pricing Schedule'!$J$105,
IF(AND(I1228=38000,R1228&gt;123.4,R1228&lt;=168.2,M1228&gt;10),'[1]Pricing Schedule'!$J$113,
IF(AND(I1228=38000,R1228&gt;168.2,R1228&lt;=336.4,M1228&lt;=10),('[1]Pricing Schedule'!$J$105),
IF(AND(I1228=38000,R1228&gt;168.2,R1228&lt;=336.4,M1228&gt;10),('[1]Pricing Schedule'!$J$113),
IF(AND(I1228=38000,R1228&gt;336.4,R1228&lt;=504.6,M1228&lt;=10),('[1]Pricing Schedule'!$J$105),
IF(AND(I1228=38000,R1228&gt;336.4,R1228&lt;=504.6,M1228&gt;10),('[1]Pricing Schedule'!$J$113),
IF(AND(I1228=38000,R1228&gt;504.6,R1228&lt;=672.8,M1228&lt;=10),('[1]Pricing Schedule'!$J$105),
IF(AND(I1228=38000,R1228&gt;504.6,R1228&lt;=672.8,M1228&gt;10),('[1]Pricing Schedule'!$J$113),
IF(AND(I1228=110000,R1228&lt;=12.8,M1228&gt;2),'[1]Pricing Schedule'!$J$63,
IF(AND(I1228=110000,R1228&lt;=12.8,M1228&lt;=2),'[1]Pricing Schedule'!$J$97,
IF(AND(I1228=110000,R1228&gt;12.8,R1228&lt;=22.8,M1228&gt;3),'[1]Pricing Schedule'!$J$72,
IF(AND(I1228=110000,R1228&gt;12.8,R1228&lt;=22.8,M1228&lt;=3),'[1]Pricing Schedule'!$J$97,
IF(AND(I1228=110000,R1228&gt;22.8,R1228&lt;=30.2),'[1]Pricing Schedule'!$J$81,
IF(AND(I1228=110000,R1228&gt;30.2,R1228&lt;=45.9),'[1]Pricing Schedule'!$J$90,
IF(AND(I1228=110000,R1228&gt;45.9,R1228&lt;=123.4),'[1]Pricing Schedule'!$J$97,
IF(AND(I1228=110000,R1228&gt;123.4,R1228&lt;=168.2,M1228&lt;=10),'[1]Pricing Schedule'!$J$105,
IF(AND(I1228=110000,R1228&gt;123.4,R1228&lt;=168.2,M1228&gt;10),'[1]Pricing Schedule'!$J$113,
IF(AND(I1228=110000,R1228&gt;168.2,R1228&lt;=336.2,M1228&lt;=10),('[1]Pricing Schedule'!$J$105),
IF(AND(I1228=110000,R1228&gt;168.2,R1228&lt;=336.2,M1228&gt;10),('[1]Pricing Schedule'!$J$113),
IF(AND(I1228=110000,R1228&gt;336.4,R1228&lt;=504.6,M1228&lt;=10),('[1]Pricing Schedule'!$J$105),
IF(AND(I1228=110000,R1228&gt;336.4,R1228&lt;=504.6,M1228&gt;10),('[1]Pricing Schedule'!$J$113),
IF(AND(I1228=110000,R1228&gt;504.6,R1228&lt;=672.8,M1228&lt;=10),('[1]Pricing Schedule'!$J$105),
IF(AND(I1228=110000,R1228&gt;504.6,R1228&lt;=672.8,M1228&gt;10),('[1]Pricing Schedule'!$J$113),
IF(AND(I1228=110000,R1228&gt;672.8,R1228&lt;=841,M1228&lt;=10),('[1]Pricing Schedule'!$J$105),
IF(AND(I1228=110000,R1228&gt;672.8,R1228&lt;=841,M1228&gt;10),('[1]Pricing Schedule'!$J$113),
IF(AND(I1228=110000,R1228&gt;1682,R1228&lt;=1850.2,M1228&lt;=10),('[1]Pricing Schedule'!$J$105),
IF(AND(I1228=110000,R1228&gt;1682,R1228&lt;=1850.2,M1228&gt;10),('[1]Pricing Schedule'!$J$113),
IF(AND(I1228=110000,R1228&gt;2018.4,R1228&lt;=2186.6,M1228&lt;=10),('[1]Pricing Schedule'!$J$105),
IF(AND(I1228=110000,R1228&gt;2018.4,R1228&lt;=2186.6,M1228&gt;10),('[1]Pricing Schedule'!$J$113),999999999)))))))))))))))))))))))))))))))))))))))</f>
        <v>4</v>
      </c>
      <c r="U1228" s="40">
        <f t="shared" si="120"/>
        <v>199923.80952380953</v>
      </c>
      <c r="V1228" s="41">
        <f t="shared" si="121"/>
        <v>5.0019054878048781</v>
      </c>
      <c r="Y1228" s="23">
        <v>419</v>
      </c>
      <c r="Z1228" s="23">
        <v>402</v>
      </c>
      <c r="AD1228" s="13"/>
      <c r="AE1228" s="13"/>
      <c r="AF1228" s="13"/>
      <c r="AR1228" s="35"/>
    </row>
    <row r="1229" spans="1:44">
      <c r="A1229" s="23">
        <v>1231</v>
      </c>
      <c r="B1229" s="23">
        <v>1231</v>
      </c>
      <c r="C1229" s="23" t="s">
        <v>1833</v>
      </c>
      <c r="D1229" s="23" t="s">
        <v>786</v>
      </c>
      <c r="E1229" s="23" t="s">
        <v>786</v>
      </c>
      <c r="F1229" s="23" t="s">
        <v>1730</v>
      </c>
      <c r="G1229" s="23" t="s">
        <v>1731</v>
      </c>
      <c r="H1229" s="23" t="s">
        <v>133</v>
      </c>
      <c r="I1229" s="13">
        <v>110000</v>
      </c>
      <c r="J1229" s="23" t="s">
        <v>119</v>
      </c>
      <c r="K1229" s="13">
        <v>110000</v>
      </c>
      <c r="L1229" s="24">
        <v>6.415</v>
      </c>
      <c r="M1229" s="37">
        <f t="shared" si="116"/>
        <v>7</v>
      </c>
      <c r="N1229" s="24">
        <v>0.112</v>
      </c>
      <c r="O1229" s="13">
        <v>3</v>
      </c>
      <c r="P1229" s="36">
        <f t="shared" si="117"/>
        <v>0.112</v>
      </c>
      <c r="Q1229" s="38">
        <f t="shared" si="118"/>
        <v>4.2</v>
      </c>
      <c r="R1229" s="37">
        <f t="shared" si="119"/>
        <v>4.2</v>
      </c>
      <c r="S1229" s="39">
        <f>IF(AND(I1229=38000,R1229&lt;=4.5,M1229&gt;8),'[1]Pricing Schedule'!$F$8+('[1]Pricing Schedule'!$F$9*M1229),
IF(AND(I1229=38000,R1229&lt;=4.5,M1229&lt;=8),'[1]Pricing Schedule'!$F$34+('[1]Pricing Schedule'!$F$36*M1229),
IF(AND(I1229=38000,R1229&gt;4.5,R1229&lt;=9,M1229&gt;8),'[1]Pricing Schedule'!$F$17+('[1]Pricing Schedule'!$F$18*M1229),
IF(AND(I1229=38000,R1229&gt;4.5,R1229&lt;=9,M1229&lt;=8),'[1]Pricing Schedule'!$F$34+('[1]Pricing Schedule'!$F$36*M1229),
IF(AND(I1229=38000,R1229&gt;9,R1229&lt;=12.8,M1229&gt;8),'[1]Pricing Schedule'!$F$26+('[1]Pricing Schedule'!$F$27*M1229),
IF(AND(I1229=38000,R1229&gt;9,R1229&lt;=12.8,M1229&lt;=8),'[1]Pricing Schedule'!$F$34+('[1]Pricing Schedule'!$F$36*M1229),
IF(AND(I1229=38000,R1229&gt;12.8,R1229&lt;=22.8),'[1]Pricing Schedule'!$F$34+('[1]Pricing Schedule'!$F$36*M1229),
IF(AND(I1229=38000,R1229&gt;22.8,R1229&lt;=30.2),'[1]Pricing Schedule'!$F$43+('[1]Pricing Schedule'!$F$45*M1229),
IF(AND(I1229=38000,R1229&gt;30.2,R1229&lt;=45.9),'[1]Pricing Schedule'!$F$52+('[1]Pricing Schedule'!$F$54*M1229),
IF(AND(I1229=38000,R1229&gt;45.9,R1229&lt;=123.4),'[1]Pricing Schedule'!$F$96+('[1]Pricing Schedule'!$F$97*M1229),
IF(AND(I1229=38000,R1229&gt;123.4,R1229&lt;=168.2,M1229&lt;=10),'[1]Pricing Schedule'!$F$103+('[1]Pricing Schedule'!$F$105*M1229),
IF(AND(I1229=38000,R1229&gt;123.4,R1229&lt;=168.2,M1229&gt;10),'[1]Pricing Schedule'!$F$111+('[1]Pricing Schedule'!$F$113*M1229),
IF(AND(I1229=38000,R1229&gt;157.4,R1229&lt;=336.4,M1229&lt;=10),('[1]Pricing Schedule'!$F$103+('[1]Pricing Schedule'!$F$105*M1229))*2,
IF(AND(I1229=38000,R1229&gt;157.4,R1229&lt;=336.4,M1229&gt;10),('[1]Pricing Schedule'!$F$111+('[1]Pricing Schedule'!$F$113*M1229))*2,
IF(AND(I1229=38000,R1229&gt;314.8,R1229&lt;=504.6,M1229&lt;=10),('[1]Pricing Schedule'!$F$103+('[1]Pricing Schedule'!$F$105*M1229))*3,
IF(AND(I1229=38000,R1229&gt;314.8,R1229&lt;=504.6,M1229&gt;10),('[1]Pricing Schedule'!$F$111+('[1]Pricing Schedule'!$F$113*M1229))*3,
IF(AND(I1229=38000,R1229&gt;472.2,R1229&lt;=672.8,M1229&lt;=10),('[1]Pricing Schedule'!$F$103+('[1]Pricing Schedule'!$F$105*M1229))*4,
IF(AND(I1229=38000,R1229&gt;472.2,R1229&lt;=672.8,M1229&gt;10),('[1]Pricing Schedule'!$F$111+('[1]Pricing Schedule'!$F$113*M1229))*4,
IF(AND(I1229=110000,R1229&lt;=12.8,M1229&gt;2),'[1]Pricing Schedule'!$F$62+('[1]Pricing Schedule'!$F$63*M1229),
IF(AND(I1229=110000,R1229&lt;=12.8,M1229&lt;=2),'[1]Pricing Schedule'!$F$96+('[1]Pricing Schedule'!$F$97*M1229),
IF(AND(I1229=110000,R1229&gt;12.8,R1229&lt;=22.8,M1229&gt;3),'[1]Pricing Schedule'!$F$71+('[1]Pricing Schedule'!$F$72*M1229),
IF(AND(I1229=110000,R1229&gt;12.8,R1229&lt;=22.8,M1229&lt;=3),'[1]Pricing Schedule'!$F$96+('[1]Pricing Schedule'!$F$97*M1229),
IF(AND(I1229=110000,R1229&gt;22.8,R1229&lt;=30.2),'[1]Pricing Schedule'!$F$80+('[1]Pricing Schedule'!$F$81*M1229),
IF(AND(I1229=110000,R1229&gt;30.2,R1229&lt;=45.9),'[1]Pricing Schedule'!$F$89+('[1]Pricing Schedule'!$F$90*M1229),
IF(AND(I1229=110000,R1229&gt;45.9,R1229&lt;=123.4),'[1]Pricing Schedule'!$F$96+('[1]Pricing Schedule'!$F$97*M1229),
IF(AND(I1229=110000,R1229&gt;123.4,R1229&lt;=168.2,M1229&lt;=10),'[1]Pricing Schedule'!$F$103+('[1]Pricing Schedule'!$F$105*M1229),
IF(AND(I1229=110000,R1229&gt;123.4,R1229&lt;=168.2,M1229&gt;10),'[1]Pricing Schedule'!$F$111+('[1]Pricing Schedule'!$F$113*M1229),
IF(AND(I1229=110000,R1229&gt;168.2,R1229&lt;=336.4,M1229&lt;=10),('[1]Pricing Schedule'!$F$103+('[1]Pricing Schedule'!$F$105*M1229))*2,
IF(AND(I1229=110000,R1229&gt;168.2,R1229&lt;=336.4,M1229&gt;10),('[1]Pricing Schedule'!$F$111+('[1]Pricing Schedule'!$F$113*M1229))*2,
IF(AND(I1229=110000,R1229&gt;336.4,R1229&lt;=504.6,M1229&lt;=10),('[1]Pricing Schedule'!$F$103+('[1]Pricing Schedule'!$F$105*M1229))*3,
IF(AND(I1229=110000,R1229&gt;336.4,R1229&lt;=504.6,M1229&gt;10),('[1]Pricing Schedule'!$F$111+('[1]Pricing Schedule'!$F$113*M1229))*3,
IF(AND(I1229=110000,R1229&gt;504.6,R1229&lt;=672.8,M1229&lt;=10),('[1]Pricing Schedule'!$F$103+('[1]Pricing Schedule'!$F$105*M1229))*4,
IF(AND(I1229=110000,R1229&gt;504.6,R1229&lt;=672.8,M1229&gt;10),('[1]Pricing Schedule'!$F$111+('[1]Pricing Schedule'!$F$113*M1229))*4,
IF(AND(I1229=110000,R1229&gt;672.8,R1229&lt;=841,M1229&lt;=10),('[1]Pricing Schedule'!$F$103+('[1]Pricing Schedule'!$F$105*M1229))*5,
IF(AND(I1229=110000,R1229&gt;672.8,R1229&lt;=841,M1229&gt;10),('[1]Pricing Schedule'!$F$111+('[1]Pricing Schedule'!$F$113*M1229))*5,
IF(AND(I1229=110000,R1229&gt;672.8,R1229&lt;=841,M1229&lt;=10),('[1]Pricing Schedule'!$F$103+('[1]Pricing Schedule'!$F$105*M1229))*5,
IF(AND(I1229=110000,R1229&gt;672.8,R1229&lt;=841,M1229&gt;10),('[1]Pricing Schedule'!$F$111+('[1]Pricing Schedule'!$F$113*M1229))*5,
IF(AND(I1229=110000,R1229&gt;1345.6,R1229&lt;=1513.8,M1229&lt;=10),('[1]Pricing Schedule'!$F$103+('[1]Pricing Schedule'!$F$105*M1229))*9,
IF(AND(I1229=110000,R1229&gt;1345.6,R1229&lt;=1513.8,M1229&gt;10),('[1]Pricing Schedule'!$F$111+('[1]Pricing Schedule'!$F$113*M1229))*9,
9999999999)))))))))))))))))))))))))))))))))))))))</f>
        <v>1785370</v>
      </c>
      <c r="T1229" s="21">
        <f>IF(AND(I1229=38000,R1229&lt;=4.5,M1229&gt;8),'[1]Pricing Schedule'!$J$9,
IF(AND(I1229=38000,R1229&lt;=4.5,M1229&lt;=8),'[1]Pricing Schedule'!$J$36,
IF(AND(I1229=38000,R1229&gt;4.5,R1229&lt;=9,M1229&gt;8),'[1]Pricing Schedule'!$J$18,
IF(AND(I1229=38000,R1229&gt;4.5,R1229&lt;=9,M1229&lt;=8),'[1]Pricing Schedule'!$J$36,
IF(AND(I1229=38000,R1229&gt;9,R1229&lt;=12.8,M1229&gt;8),'[1]Pricing Schedule'!$J$27,
IF(AND(I1229=38000,R1229&gt;9,R1229&lt;=12.8,M1229&lt;=8),'[1]Pricing Schedule'!$J$36,
IF(AND(I1229=38000,R1229&gt;12.8,R1229&lt;=22.8),'[1]Pricing Schedule'!$J$36,
IF(AND(I1229=38000,R1229&gt;22.8,R1229&lt;=30.2),'[1]Pricing Schedule'!$J$45,
IF(AND(I1229=38000,R1229&gt;30.2,R1229&lt;=45.9),'[1]Pricing Schedule'!$J$54,
IF(AND(I1229=38000,R1229&gt;45.9,R1229&lt;=123.4),'[1]Pricing Schedule'!$J$97,
IF(AND(I1229=38000,R1229&gt;123.4,R1229&lt;=168.2,M1229&lt;=10),'[1]Pricing Schedule'!$J$105,
IF(AND(I1229=38000,R1229&gt;123.4,R1229&lt;=168.2,M1229&gt;10),'[1]Pricing Schedule'!$J$113,
IF(AND(I1229=38000,R1229&gt;168.2,R1229&lt;=336.4,M1229&lt;=10),('[1]Pricing Schedule'!$J$105),
IF(AND(I1229=38000,R1229&gt;168.2,R1229&lt;=336.4,M1229&gt;10),('[1]Pricing Schedule'!$J$113),
IF(AND(I1229=38000,R1229&gt;336.4,R1229&lt;=504.6,M1229&lt;=10),('[1]Pricing Schedule'!$J$105),
IF(AND(I1229=38000,R1229&gt;336.4,R1229&lt;=504.6,M1229&gt;10),('[1]Pricing Schedule'!$J$113),
IF(AND(I1229=38000,R1229&gt;504.6,R1229&lt;=672.8,M1229&lt;=10),('[1]Pricing Schedule'!$J$105),
IF(AND(I1229=38000,R1229&gt;504.6,R1229&lt;=672.8,M1229&gt;10),('[1]Pricing Schedule'!$J$113),
IF(AND(I1229=110000,R1229&lt;=12.8,M1229&gt;2),'[1]Pricing Schedule'!$J$63,
IF(AND(I1229=110000,R1229&lt;=12.8,M1229&lt;=2),'[1]Pricing Schedule'!$J$97,
IF(AND(I1229=110000,R1229&gt;12.8,R1229&lt;=22.8,M1229&gt;3),'[1]Pricing Schedule'!$J$72,
IF(AND(I1229=110000,R1229&gt;12.8,R1229&lt;=22.8,M1229&lt;=3),'[1]Pricing Schedule'!$J$97,
IF(AND(I1229=110000,R1229&gt;22.8,R1229&lt;=30.2),'[1]Pricing Schedule'!$J$81,
IF(AND(I1229=110000,R1229&gt;30.2,R1229&lt;=45.9),'[1]Pricing Schedule'!$J$90,
IF(AND(I1229=110000,R1229&gt;45.9,R1229&lt;=123.4),'[1]Pricing Schedule'!$J$97,
IF(AND(I1229=110000,R1229&gt;123.4,R1229&lt;=168.2,M1229&lt;=10),'[1]Pricing Schedule'!$J$105,
IF(AND(I1229=110000,R1229&gt;123.4,R1229&lt;=168.2,M1229&gt;10),'[1]Pricing Schedule'!$J$113,
IF(AND(I1229=110000,R1229&gt;168.2,R1229&lt;=336.2,M1229&lt;=10),('[1]Pricing Schedule'!$J$105),
IF(AND(I1229=110000,R1229&gt;168.2,R1229&lt;=336.2,M1229&gt;10),('[1]Pricing Schedule'!$J$113),
IF(AND(I1229=110000,R1229&gt;336.4,R1229&lt;=504.6,M1229&lt;=10),('[1]Pricing Schedule'!$J$105),
IF(AND(I1229=110000,R1229&gt;336.4,R1229&lt;=504.6,M1229&gt;10),('[1]Pricing Schedule'!$J$113),
IF(AND(I1229=110000,R1229&gt;504.6,R1229&lt;=672.8,M1229&lt;=10),('[1]Pricing Schedule'!$J$105),
IF(AND(I1229=110000,R1229&gt;504.6,R1229&lt;=672.8,M1229&gt;10),('[1]Pricing Schedule'!$J$113),
IF(AND(I1229=110000,R1229&gt;672.8,R1229&lt;=841,M1229&lt;=10),('[1]Pricing Schedule'!$J$105),
IF(AND(I1229=110000,R1229&gt;672.8,R1229&lt;=841,M1229&gt;10),('[1]Pricing Schedule'!$J$113),
IF(AND(I1229=110000,R1229&gt;1682,R1229&lt;=1850.2,M1229&lt;=10),('[1]Pricing Schedule'!$J$105),
IF(AND(I1229=110000,R1229&gt;1682,R1229&lt;=1850.2,M1229&gt;10),('[1]Pricing Schedule'!$J$113),
IF(AND(I1229=110000,R1229&gt;2018.4,R1229&lt;=2186.6,M1229&lt;=10),('[1]Pricing Schedule'!$J$105),
IF(AND(I1229=110000,R1229&gt;2018.4,R1229&lt;=2186.6,M1229&gt;10),('[1]Pricing Schedule'!$J$113),999999999)))))))))))))))))))))))))))))))))))))))</f>
        <v>7</v>
      </c>
      <c r="U1229" s="40">
        <f t="shared" si="120"/>
        <v>425088.09523809521</v>
      </c>
      <c r="V1229" s="41">
        <f t="shared" si="121"/>
        <v>2.3524535530450272</v>
      </c>
      <c r="Y1229" s="23">
        <v>591</v>
      </c>
      <c r="Z1229" s="23">
        <v>269</v>
      </c>
      <c r="AD1229" s="13"/>
      <c r="AE1229" s="13"/>
      <c r="AF1229" s="13"/>
      <c r="AR1229" s="35"/>
    </row>
    <row r="1230" spans="1:44">
      <c r="A1230" s="23">
        <v>1232</v>
      </c>
      <c r="B1230" s="23">
        <v>1232</v>
      </c>
      <c r="C1230" s="23" t="s">
        <v>1834</v>
      </c>
      <c r="D1230" s="23" t="s">
        <v>344</v>
      </c>
      <c r="E1230" s="23" t="s">
        <v>344</v>
      </c>
      <c r="F1230" s="23" t="s">
        <v>345</v>
      </c>
      <c r="G1230" s="23" t="s">
        <v>346</v>
      </c>
      <c r="H1230" s="23" t="s">
        <v>113</v>
      </c>
      <c r="I1230" s="13">
        <v>38000</v>
      </c>
      <c r="J1230" s="13">
        <v>38000</v>
      </c>
      <c r="K1230" s="23" t="s">
        <v>119</v>
      </c>
      <c r="L1230" s="24">
        <v>6.234</v>
      </c>
      <c r="M1230" s="37">
        <f t="shared" si="116"/>
        <v>7</v>
      </c>
      <c r="N1230" s="24">
        <v>0.248</v>
      </c>
      <c r="O1230" s="13">
        <v>3</v>
      </c>
      <c r="P1230" s="36">
        <f t="shared" si="117"/>
        <v>0.248</v>
      </c>
      <c r="Q1230" s="38">
        <f t="shared" si="118"/>
        <v>4.2</v>
      </c>
      <c r="R1230" s="37">
        <f t="shared" si="119"/>
        <v>4.2</v>
      </c>
      <c r="S1230" s="39">
        <f>IF(AND(I1230=38000,R1230&lt;=4.5,M1230&gt;8),'[1]Pricing Schedule'!$F$8+('[1]Pricing Schedule'!$F$9*M1230),
IF(AND(I1230=38000,R1230&lt;=4.5,M1230&lt;=8),'[1]Pricing Schedule'!$F$34+('[1]Pricing Schedule'!$F$36*M1230),
IF(AND(I1230=38000,R1230&gt;4.5,R1230&lt;=9,M1230&gt;8),'[1]Pricing Schedule'!$F$17+('[1]Pricing Schedule'!$F$18*M1230),
IF(AND(I1230=38000,R1230&gt;4.5,R1230&lt;=9,M1230&lt;=8),'[1]Pricing Schedule'!$F$34+('[1]Pricing Schedule'!$F$36*M1230),
IF(AND(I1230=38000,R1230&gt;9,R1230&lt;=12.8,M1230&gt;8),'[1]Pricing Schedule'!$F$26+('[1]Pricing Schedule'!$F$27*M1230),
IF(AND(I1230=38000,R1230&gt;9,R1230&lt;=12.8,M1230&lt;=8),'[1]Pricing Schedule'!$F$34+('[1]Pricing Schedule'!$F$36*M1230),
IF(AND(I1230=38000,R1230&gt;12.8,R1230&lt;=22.8),'[1]Pricing Schedule'!$F$34+('[1]Pricing Schedule'!$F$36*M1230),
IF(AND(I1230=38000,R1230&gt;22.8,R1230&lt;=30.2),'[1]Pricing Schedule'!$F$43+('[1]Pricing Schedule'!$F$45*M1230),
IF(AND(I1230=38000,R1230&gt;30.2,R1230&lt;=45.9),'[1]Pricing Schedule'!$F$52+('[1]Pricing Schedule'!$F$54*M1230),
IF(AND(I1230=38000,R1230&gt;45.9,R1230&lt;=123.4),'[1]Pricing Schedule'!$F$96+('[1]Pricing Schedule'!$F$97*M1230),
IF(AND(I1230=38000,R1230&gt;123.4,R1230&lt;=168.2,M1230&lt;=10),'[1]Pricing Schedule'!$F$103+('[1]Pricing Schedule'!$F$105*M1230),
IF(AND(I1230=38000,R1230&gt;123.4,R1230&lt;=168.2,M1230&gt;10),'[1]Pricing Schedule'!$F$111+('[1]Pricing Schedule'!$F$113*M1230),
IF(AND(I1230=38000,R1230&gt;157.4,R1230&lt;=336.4,M1230&lt;=10),('[1]Pricing Schedule'!$F$103+('[1]Pricing Schedule'!$F$105*M1230))*2,
IF(AND(I1230=38000,R1230&gt;157.4,R1230&lt;=336.4,M1230&gt;10),('[1]Pricing Schedule'!$F$111+('[1]Pricing Schedule'!$F$113*M1230))*2,
IF(AND(I1230=38000,R1230&gt;314.8,R1230&lt;=504.6,M1230&lt;=10),('[1]Pricing Schedule'!$F$103+('[1]Pricing Schedule'!$F$105*M1230))*3,
IF(AND(I1230=38000,R1230&gt;314.8,R1230&lt;=504.6,M1230&gt;10),('[1]Pricing Schedule'!$F$111+('[1]Pricing Schedule'!$F$113*M1230))*3,
IF(AND(I1230=38000,R1230&gt;472.2,R1230&lt;=672.8,M1230&lt;=10),('[1]Pricing Schedule'!$F$103+('[1]Pricing Schedule'!$F$105*M1230))*4,
IF(AND(I1230=38000,R1230&gt;472.2,R1230&lt;=672.8,M1230&gt;10),('[1]Pricing Schedule'!$F$111+('[1]Pricing Schedule'!$F$113*M1230))*4,
IF(AND(I1230=110000,R1230&lt;=12.8,M1230&gt;2),'[1]Pricing Schedule'!$F$62+('[1]Pricing Schedule'!$F$63*M1230),
IF(AND(I1230=110000,R1230&lt;=12.8,M1230&lt;=2),'[1]Pricing Schedule'!$F$96+('[1]Pricing Schedule'!$F$97*M1230),
IF(AND(I1230=110000,R1230&gt;12.8,R1230&lt;=22.8,M1230&gt;3),'[1]Pricing Schedule'!$F$71+('[1]Pricing Schedule'!$F$72*M1230),
IF(AND(I1230=110000,R1230&gt;12.8,R1230&lt;=22.8,M1230&lt;=3),'[1]Pricing Schedule'!$F$96+('[1]Pricing Schedule'!$F$97*M1230),
IF(AND(I1230=110000,R1230&gt;22.8,R1230&lt;=30.2),'[1]Pricing Schedule'!$F$80+('[1]Pricing Schedule'!$F$81*M1230),
IF(AND(I1230=110000,R1230&gt;30.2,R1230&lt;=45.9),'[1]Pricing Schedule'!$F$89+('[1]Pricing Schedule'!$F$90*M1230),
IF(AND(I1230=110000,R1230&gt;45.9,R1230&lt;=123.4),'[1]Pricing Schedule'!$F$96+('[1]Pricing Schedule'!$F$97*M1230),
IF(AND(I1230=110000,R1230&gt;123.4,R1230&lt;=168.2,M1230&lt;=10),'[1]Pricing Schedule'!$F$103+('[1]Pricing Schedule'!$F$105*M1230),
IF(AND(I1230=110000,R1230&gt;123.4,R1230&lt;=168.2,M1230&gt;10),'[1]Pricing Schedule'!$F$111+('[1]Pricing Schedule'!$F$113*M1230),
IF(AND(I1230=110000,R1230&gt;168.2,R1230&lt;=336.4,M1230&lt;=10),('[1]Pricing Schedule'!$F$103+('[1]Pricing Schedule'!$F$105*M1230))*2,
IF(AND(I1230=110000,R1230&gt;168.2,R1230&lt;=336.4,M1230&gt;10),('[1]Pricing Schedule'!$F$111+('[1]Pricing Schedule'!$F$113*M1230))*2,
IF(AND(I1230=110000,R1230&gt;336.4,R1230&lt;=504.6,M1230&lt;=10),('[1]Pricing Schedule'!$F$103+('[1]Pricing Schedule'!$F$105*M1230))*3,
IF(AND(I1230=110000,R1230&gt;336.4,R1230&lt;=504.6,M1230&gt;10),('[1]Pricing Schedule'!$F$111+('[1]Pricing Schedule'!$F$113*M1230))*3,
IF(AND(I1230=110000,R1230&gt;504.6,R1230&lt;=672.8,M1230&lt;=10),('[1]Pricing Schedule'!$F$103+('[1]Pricing Schedule'!$F$105*M1230))*4,
IF(AND(I1230=110000,R1230&gt;504.6,R1230&lt;=672.8,M1230&gt;10),('[1]Pricing Schedule'!$F$111+('[1]Pricing Schedule'!$F$113*M1230))*4,
IF(AND(I1230=110000,R1230&gt;672.8,R1230&lt;=841,M1230&lt;=10),('[1]Pricing Schedule'!$F$103+('[1]Pricing Schedule'!$F$105*M1230))*5,
IF(AND(I1230=110000,R1230&gt;672.8,R1230&lt;=841,M1230&gt;10),('[1]Pricing Schedule'!$F$111+('[1]Pricing Schedule'!$F$113*M1230))*5,
IF(AND(I1230=110000,R1230&gt;672.8,R1230&lt;=841,M1230&lt;=10),('[1]Pricing Schedule'!$F$103+('[1]Pricing Schedule'!$F$105*M1230))*5,
IF(AND(I1230=110000,R1230&gt;672.8,R1230&lt;=841,M1230&gt;10),('[1]Pricing Schedule'!$F$111+('[1]Pricing Schedule'!$F$113*M1230))*5,
IF(AND(I1230=110000,R1230&gt;1345.6,R1230&lt;=1513.8,M1230&lt;=10),('[1]Pricing Schedule'!$F$103+('[1]Pricing Schedule'!$F$105*M1230))*9,
IF(AND(I1230=110000,R1230&gt;1345.6,R1230&lt;=1513.8,M1230&gt;10),('[1]Pricing Schedule'!$F$111+('[1]Pricing Schedule'!$F$113*M1230))*9,
9999999999)))))))))))))))))))))))))))))))))))))))</f>
        <v>839680</v>
      </c>
      <c r="T1230" s="21">
        <f>IF(AND(I1230=38000,R1230&lt;=4.5,M1230&gt;8),'[1]Pricing Schedule'!$J$9,
IF(AND(I1230=38000,R1230&lt;=4.5,M1230&lt;=8),'[1]Pricing Schedule'!$J$36,
IF(AND(I1230=38000,R1230&gt;4.5,R1230&lt;=9,M1230&gt;8),'[1]Pricing Schedule'!$J$18,
IF(AND(I1230=38000,R1230&gt;4.5,R1230&lt;=9,M1230&lt;=8),'[1]Pricing Schedule'!$J$36,
IF(AND(I1230=38000,R1230&gt;9,R1230&lt;=12.8,M1230&gt;8),'[1]Pricing Schedule'!$J$27,
IF(AND(I1230=38000,R1230&gt;9,R1230&lt;=12.8,M1230&lt;=8),'[1]Pricing Schedule'!$J$36,
IF(AND(I1230=38000,R1230&gt;12.8,R1230&lt;=22.8),'[1]Pricing Schedule'!$J$36,
IF(AND(I1230=38000,R1230&gt;22.8,R1230&lt;=30.2),'[1]Pricing Schedule'!$J$45,
IF(AND(I1230=38000,R1230&gt;30.2,R1230&lt;=45.9),'[1]Pricing Schedule'!$J$54,
IF(AND(I1230=38000,R1230&gt;45.9,R1230&lt;=123.4),'[1]Pricing Schedule'!$J$97,
IF(AND(I1230=38000,R1230&gt;123.4,R1230&lt;=168.2,M1230&lt;=10),'[1]Pricing Schedule'!$J$105,
IF(AND(I1230=38000,R1230&gt;123.4,R1230&lt;=168.2,M1230&gt;10),'[1]Pricing Schedule'!$J$113,
IF(AND(I1230=38000,R1230&gt;168.2,R1230&lt;=336.4,M1230&lt;=10),('[1]Pricing Schedule'!$J$105),
IF(AND(I1230=38000,R1230&gt;168.2,R1230&lt;=336.4,M1230&gt;10),('[1]Pricing Schedule'!$J$113),
IF(AND(I1230=38000,R1230&gt;336.4,R1230&lt;=504.6,M1230&lt;=10),('[1]Pricing Schedule'!$J$105),
IF(AND(I1230=38000,R1230&gt;336.4,R1230&lt;=504.6,M1230&gt;10),('[1]Pricing Schedule'!$J$113),
IF(AND(I1230=38000,R1230&gt;504.6,R1230&lt;=672.8,M1230&lt;=10),('[1]Pricing Schedule'!$J$105),
IF(AND(I1230=38000,R1230&gt;504.6,R1230&lt;=672.8,M1230&gt;10),('[1]Pricing Schedule'!$J$113),
IF(AND(I1230=110000,R1230&lt;=12.8,M1230&gt;2),'[1]Pricing Schedule'!$J$63,
IF(AND(I1230=110000,R1230&lt;=12.8,M1230&lt;=2),'[1]Pricing Schedule'!$J$97,
IF(AND(I1230=110000,R1230&gt;12.8,R1230&lt;=22.8,M1230&gt;3),'[1]Pricing Schedule'!$J$72,
IF(AND(I1230=110000,R1230&gt;12.8,R1230&lt;=22.8,M1230&lt;=3),'[1]Pricing Schedule'!$J$97,
IF(AND(I1230=110000,R1230&gt;22.8,R1230&lt;=30.2),'[1]Pricing Schedule'!$J$81,
IF(AND(I1230=110000,R1230&gt;30.2,R1230&lt;=45.9),'[1]Pricing Schedule'!$J$90,
IF(AND(I1230=110000,R1230&gt;45.9,R1230&lt;=123.4),'[1]Pricing Schedule'!$J$97,
IF(AND(I1230=110000,R1230&gt;123.4,R1230&lt;=168.2,M1230&lt;=10),'[1]Pricing Schedule'!$J$105,
IF(AND(I1230=110000,R1230&gt;123.4,R1230&lt;=168.2,M1230&gt;10),'[1]Pricing Schedule'!$J$113,
IF(AND(I1230=110000,R1230&gt;168.2,R1230&lt;=336.2,M1230&lt;=10),('[1]Pricing Schedule'!$J$105),
IF(AND(I1230=110000,R1230&gt;168.2,R1230&lt;=336.2,M1230&gt;10),('[1]Pricing Schedule'!$J$113),
IF(AND(I1230=110000,R1230&gt;336.4,R1230&lt;=504.6,M1230&lt;=10),('[1]Pricing Schedule'!$J$105),
IF(AND(I1230=110000,R1230&gt;336.4,R1230&lt;=504.6,M1230&gt;10),('[1]Pricing Schedule'!$J$113),
IF(AND(I1230=110000,R1230&gt;504.6,R1230&lt;=672.8,M1230&lt;=10),('[1]Pricing Schedule'!$J$105),
IF(AND(I1230=110000,R1230&gt;504.6,R1230&lt;=672.8,M1230&gt;10),('[1]Pricing Schedule'!$J$113),
IF(AND(I1230=110000,R1230&gt;672.8,R1230&lt;=841,M1230&lt;=10),('[1]Pricing Schedule'!$J$105),
IF(AND(I1230=110000,R1230&gt;672.8,R1230&lt;=841,M1230&gt;10),('[1]Pricing Schedule'!$J$113),
IF(AND(I1230=110000,R1230&gt;1682,R1230&lt;=1850.2,M1230&lt;=10),('[1]Pricing Schedule'!$J$105),
IF(AND(I1230=110000,R1230&gt;1682,R1230&lt;=1850.2,M1230&gt;10),('[1]Pricing Schedule'!$J$113),
IF(AND(I1230=110000,R1230&gt;2018.4,R1230&lt;=2186.6,M1230&lt;=10),('[1]Pricing Schedule'!$J$105),
IF(AND(I1230=110000,R1230&gt;2018.4,R1230&lt;=2186.6,M1230&gt;10),('[1]Pricing Schedule'!$J$113),999999999)))))))))))))))))))))))))))))))))))))))</f>
        <v>4</v>
      </c>
      <c r="U1230" s="40">
        <f t="shared" si="120"/>
        <v>199923.80952380953</v>
      </c>
      <c r="V1230" s="41">
        <f t="shared" si="121"/>
        <v>5.0019054878048781</v>
      </c>
      <c r="Y1230" s="23">
        <v>275</v>
      </c>
      <c r="Z1230" s="23">
        <v>645</v>
      </c>
      <c r="AD1230" s="13"/>
      <c r="AE1230" s="13"/>
      <c r="AF1230" s="13"/>
      <c r="AR1230" s="35"/>
    </row>
    <row r="1231" spans="1:44">
      <c r="A1231" s="23">
        <v>1233</v>
      </c>
      <c r="B1231" s="23">
        <v>1233</v>
      </c>
      <c r="C1231" s="23" t="s">
        <v>1835</v>
      </c>
      <c r="D1231" s="23" t="s">
        <v>816</v>
      </c>
      <c r="E1231" s="23" t="s">
        <v>816</v>
      </c>
      <c r="F1231" s="23" t="s">
        <v>1083</v>
      </c>
      <c r="G1231" s="23" t="s">
        <v>1084</v>
      </c>
      <c r="H1231" s="23" t="s">
        <v>113</v>
      </c>
      <c r="I1231" s="13">
        <v>38000</v>
      </c>
      <c r="J1231" s="13">
        <v>38000</v>
      </c>
      <c r="K1231" s="23" t="s">
        <v>119</v>
      </c>
      <c r="L1231" s="24">
        <v>6.0540000000000003</v>
      </c>
      <c r="M1231" s="37">
        <f t="shared" si="116"/>
        <v>7</v>
      </c>
      <c r="N1231" s="24">
        <v>0.109</v>
      </c>
      <c r="O1231" s="13">
        <v>3</v>
      </c>
      <c r="P1231" s="36">
        <f t="shared" si="117"/>
        <v>0.109</v>
      </c>
      <c r="Q1231" s="38">
        <f t="shared" si="118"/>
        <v>4.2</v>
      </c>
      <c r="R1231" s="37">
        <f t="shared" si="119"/>
        <v>4.2</v>
      </c>
      <c r="S1231" s="39">
        <f>IF(AND(I1231=38000,R1231&lt;=4.5,M1231&gt;8),'[1]Pricing Schedule'!$F$8+('[1]Pricing Schedule'!$F$9*M1231),
IF(AND(I1231=38000,R1231&lt;=4.5,M1231&lt;=8),'[1]Pricing Schedule'!$F$34+('[1]Pricing Schedule'!$F$36*M1231),
IF(AND(I1231=38000,R1231&gt;4.5,R1231&lt;=9,M1231&gt;8),'[1]Pricing Schedule'!$F$17+('[1]Pricing Schedule'!$F$18*M1231),
IF(AND(I1231=38000,R1231&gt;4.5,R1231&lt;=9,M1231&lt;=8),'[1]Pricing Schedule'!$F$34+('[1]Pricing Schedule'!$F$36*M1231),
IF(AND(I1231=38000,R1231&gt;9,R1231&lt;=12.8,M1231&gt;8),'[1]Pricing Schedule'!$F$26+('[1]Pricing Schedule'!$F$27*M1231),
IF(AND(I1231=38000,R1231&gt;9,R1231&lt;=12.8,M1231&lt;=8),'[1]Pricing Schedule'!$F$34+('[1]Pricing Schedule'!$F$36*M1231),
IF(AND(I1231=38000,R1231&gt;12.8,R1231&lt;=22.8),'[1]Pricing Schedule'!$F$34+('[1]Pricing Schedule'!$F$36*M1231),
IF(AND(I1231=38000,R1231&gt;22.8,R1231&lt;=30.2),'[1]Pricing Schedule'!$F$43+('[1]Pricing Schedule'!$F$45*M1231),
IF(AND(I1231=38000,R1231&gt;30.2,R1231&lt;=45.9),'[1]Pricing Schedule'!$F$52+('[1]Pricing Schedule'!$F$54*M1231),
IF(AND(I1231=38000,R1231&gt;45.9,R1231&lt;=123.4),'[1]Pricing Schedule'!$F$96+('[1]Pricing Schedule'!$F$97*M1231),
IF(AND(I1231=38000,R1231&gt;123.4,R1231&lt;=168.2,M1231&lt;=10),'[1]Pricing Schedule'!$F$103+('[1]Pricing Schedule'!$F$105*M1231),
IF(AND(I1231=38000,R1231&gt;123.4,R1231&lt;=168.2,M1231&gt;10),'[1]Pricing Schedule'!$F$111+('[1]Pricing Schedule'!$F$113*M1231),
IF(AND(I1231=38000,R1231&gt;157.4,R1231&lt;=336.4,M1231&lt;=10),('[1]Pricing Schedule'!$F$103+('[1]Pricing Schedule'!$F$105*M1231))*2,
IF(AND(I1231=38000,R1231&gt;157.4,R1231&lt;=336.4,M1231&gt;10),('[1]Pricing Schedule'!$F$111+('[1]Pricing Schedule'!$F$113*M1231))*2,
IF(AND(I1231=38000,R1231&gt;314.8,R1231&lt;=504.6,M1231&lt;=10),('[1]Pricing Schedule'!$F$103+('[1]Pricing Schedule'!$F$105*M1231))*3,
IF(AND(I1231=38000,R1231&gt;314.8,R1231&lt;=504.6,M1231&gt;10),('[1]Pricing Schedule'!$F$111+('[1]Pricing Schedule'!$F$113*M1231))*3,
IF(AND(I1231=38000,R1231&gt;472.2,R1231&lt;=672.8,M1231&lt;=10),('[1]Pricing Schedule'!$F$103+('[1]Pricing Schedule'!$F$105*M1231))*4,
IF(AND(I1231=38000,R1231&gt;472.2,R1231&lt;=672.8,M1231&gt;10),('[1]Pricing Schedule'!$F$111+('[1]Pricing Schedule'!$F$113*M1231))*4,
IF(AND(I1231=110000,R1231&lt;=12.8,M1231&gt;2),'[1]Pricing Schedule'!$F$62+('[1]Pricing Schedule'!$F$63*M1231),
IF(AND(I1231=110000,R1231&lt;=12.8,M1231&lt;=2),'[1]Pricing Schedule'!$F$96+('[1]Pricing Schedule'!$F$97*M1231),
IF(AND(I1231=110000,R1231&gt;12.8,R1231&lt;=22.8,M1231&gt;3),'[1]Pricing Schedule'!$F$71+('[1]Pricing Schedule'!$F$72*M1231),
IF(AND(I1231=110000,R1231&gt;12.8,R1231&lt;=22.8,M1231&lt;=3),'[1]Pricing Schedule'!$F$96+('[1]Pricing Schedule'!$F$97*M1231),
IF(AND(I1231=110000,R1231&gt;22.8,R1231&lt;=30.2),'[1]Pricing Schedule'!$F$80+('[1]Pricing Schedule'!$F$81*M1231),
IF(AND(I1231=110000,R1231&gt;30.2,R1231&lt;=45.9),'[1]Pricing Schedule'!$F$89+('[1]Pricing Schedule'!$F$90*M1231),
IF(AND(I1231=110000,R1231&gt;45.9,R1231&lt;=123.4),'[1]Pricing Schedule'!$F$96+('[1]Pricing Schedule'!$F$97*M1231),
IF(AND(I1231=110000,R1231&gt;123.4,R1231&lt;=168.2,M1231&lt;=10),'[1]Pricing Schedule'!$F$103+('[1]Pricing Schedule'!$F$105*M1231),
IF(AND(I1231=110000,R1231&gt;123.4,R1231&lt;=168.2,M1231&gt;10),'[1]Pricing Schedule'!$F$111+('[1]Pricing Schedule'!$F$113*M1231),
IF(AND(I1231=110000,R1231&gt;168.2,R1231&lt;=336.4,M1231&lt;=10),('[1]Pricing Schedule'!$F$103+('[1]Pricing Schedule'!$F$105*M1231))*2,
IF(AND(I1231=110000,R1231&gt;168.2,R1231&lt;=336.4,M1231&gt;10),('[1]Pricing Schedule'!$F$111+('[1]Pricing Schedule'!$F$113*M1231))*2,
IF(AND(I1231=110000,R1231&gt;336.4,R1231&lt;=504.6,M1231&lt;=10),('[1]Pricing Schedule'!$F$103+('[1]Pricing Schedule'!$F$105*M1231))*3,
IF(AND(I1231=110000,R1231&gt;336.4,R1231&lt;=504.6,M1231&gt;10),('[1]Pricing Schedule'!$F$111+('[1]Pricing Schedule'!$F$113*M1231))*3,
IF(AND(I1231=110000,R1231&gt;504.6,R1231&lt;=672.8,M1231&lt;=10),('[1]Pricing Schedule'!$F$103+('[1]Pricing Schedule'!$F$105*M1231))*4,
IF(AND(I1231=110000,R1231&gt;504.6,R1231&lt;=672.8,M1231&gt;10),('[1]Pricing Schedule'!$F$111+('[1]Pricing Schedule'!$F$113*M1231))*4,
IF(AND(I1231=110000,R1231&gt;672.8,R1231&lt;=841,M1231&lt;=10),('[1]Pricing Schedule'!$F$103+('[1]Pricing Schedule'!$F$105*M1231))*5,
IF(AND(I1231=110000,R1231&gt;672.8,R1231&lt;=841,M1231&gt;10),('[1]Pricing Schedule'!$F$111+('[1]Pricing Schedule'!$F$113*M1231))*5,
IF(AND(I1231=110000,R1231&gt;672.8,R1231&lt;=841,M1231&lt;=10),('[1]Pricing Schedule'!$F$103+('[1]Pricing Schedule'!$F$105*M1231))*5,
IF(AND(I1231=110000,R1231&gt;672.8,R1231&lt;=841,M1231&gt;10),('[1]Pricing Schedule'!$F$111+('[1]Pricing Schedule'!$F$113*M1231))*5,
IF(AND(I1231=110000,R1231&gt;1345.6,R1231&lt;=1513.8,M1231&lt;=10),('[1]Pricing Schedule'!$F$103+('[1]Pricing Schedule'!$F$105*M1231))*9,
IF(AND(I1231=110000,R1231&gt;1345.6,R1231&lt;=1513.8,M1231&gt;10),('[1]Pricing Schedule'!$F$111+('[1]Pricing Schedule'!$F$113*M1231))*9,
9999999999)))))))))))))))))))))))))))))))))))))))</f>
        <v>839680</v>
      </c>
      <c r="T1231" s="21">
        <f>IF(AND(I1231=38000,R1231&lt;=4.5,M1231&gt;8),'[1]Pricing Schedule'!$J$9,
IF(AND(I1231=38000,R1231&lt;=4.5,M1231&lt;=8),'[1]Pricing Schedule'!$J$36,
IF(AND(I1231=38000,R1231&gt;4.5,R1231&lt;=9,M1231&gt;8),'[1]Pricing Schedule'!$J$18,
IF(AND(I1231=38000,R1231&gt;4.5,R1231&lt;=9,M1231&lt;=8),'[1]Pricing Schedule'!$J$36,
IF(AND(I1231=38000,R1231&gt;9,R1231&lt;=12.8,M1231&gt;8),'[1]Pricing Schedule'!$J$27,
IF(AND(I1231=38000,R1231&gt;9,R1231&lt;=12.8,M1231&lt;=8),'[1]Pricing Schedule'!$J$36,
IF(AND(I1231=38000,R1231&gt;12.8,R1231&lt;=22.8),'[1]Pricing Schedule'!$J$36,
IF(AND(I1231=38000,R1231&gt;22.8,R1231&lt;=30.2),'[1]Pricing Schedule'!$J$45,
IF(AND(I1231=38000,R1231&gt;30.2,R1231&lt;=45.9),'[1]Pricing Schedule'!$J$54,
IF(AND(I1231=38000,R1231&gt;45.9,R1231&lt;=123.4),'[1]Pricing Schedule'!$J$97,
IF(AND(I1231=38000,R1231&gt;123.4,R1231&lt;=168.2,M1231&lt;=10),'[1]Pricing Schedule'!$J$105,
IF(AND(I1231=38000,R1231&gt;123.4,R1231&lt;=168.2,M1231&gt;10),'[1]Pricing Schedule'!$J$113,
IF(AND(I1231=38000,R1231&gt;168.2,R1231&lt;=336.4,M1231&lt;=10),('[1]Pricing Schedule'!$J$105),
IF(AND(I1231=38000,R1231&gt;168.2,R1231&lt;=336.4,M1231&gt;10),('[1]Pricing Schedule'!$J$113),
IF(AND(I1231=38000,R1231&gt;336.4,R1231&lt;=504.6,M1231&lt;=10),('[1]Pricing Schedule'!$J$105),
IF(AND(I1231=38000,R1231&gt;336.4,R1231&lt;=504.6,M1231&gt;10),('[1]Pricing Schedule'!$J$113),
IF(AND(I1231=38000,R1231&gt;504.6,R1231&lt;=672.8,M1231&lt;=10),('[1]Pricing Schedule'!$J$105),
IF(AND(I1231=38000,R1231&gt;504.6,R1231&lt;=672.8,M1231&gt;10),('[1]Pricing Schedule'!$J$113),
IF(AND(I1231=110000,R1231&lt;=12.8,M1231&gt;2),'[1]Pricing Schedule'!$J$63,
IF(AND(I1231=110000,R1231&lt;=12.8,M1231&lt;=2),'[1]Pricing Schedule'!$J$97,
IF(AND(I1231=110000,R1231&gt;12.8,R1231&lt;=22.8,M1231&gt;3),'[1]Pricing Schedule'!$J$72,
IF(AND(I1231=110000,R1231&gt;12.8,R1231&lt;=22.8,M1231&lt;=3),'[1]Pricing Schedule'!$J$97,
IF(AND(I1231=110000,R1231&gt;22.8,R1231&lt;=30.2),'[1]Pricing Schedule'!$J$81,
IF(AND(I1231=110000,R1231&gt;30.2,R1231&lt;=45.9),'[1]Pricing Schedule'!$J$90,
IF(AND(I1231=110000,R1231&gt;45.9,R1231&lt;=123.4),'[1]Pricing Schedule'!$J$97,
IF(AND(I1231=110000,R1231&gt;123.4,R1231&lt;=168.2,M1231&lt;=10),'[1]Pricing Schedule'!$J$105,
IF(AND(I1231=110000,R1231&gt;123.4,R1231&lt;=168.2,M1231&gt;10),'[1]Pricing Schedule'!$J$113,
IF(AND(I1231=110000,R1231&gt;168.2,R1231&lt;=336.2,M1231&lt;=10),('[1]Pricing Schedule'!$J$105),
IF(AND(I1231=110000,R1231&gt;168.2,R1231&lt;=336.2,M1231&gt;10),('[1]Pricing Schedule'!$J$113),
IF(AND(I1231=110000,R1231&gt;336.4,R1231&lt;=504.6,M1231&lt;=10),('[1]Pricing Schedule'!$J$105),
IF(AND(I1231=110000,R1231&gt;336.4,R1231&lt;=504.6,M1231&gt;10),('[1]Pricing Schedule'!$J$113),
IF(AND(I1231=110000,R1231&gt;504.6,R1231&lt;=672.8,M1231&lt;=10),('[1]Pricing Schedule'!$J$105),
IF(AND(I1231=110000,R1231&gt;504.6,R1231&lt;=672.8,M1231&gt;10),('[1]Pricing Schedule'!$J$113),
IF(AND(I1231=110000,R1231&gt;672.8,R1231&lt;=841,M1231&lt;=10),('[1]Pricing Schedule'!$J$105),
IF(AND(I1231=110000,R1231&gt;672.8,R1231&lt;=841,M1231&gt;10),('[1]Pricing Schedule'!$J$113),
IF(AND(I1231=110000,R1231&gt;1682,R1231&lt;=1850.2,M1231&lt;=10),('[1]Pricing Schedule'!$J$105),
IF(AND(I1231=110000,R1231&gt;1682,R1231&lt;=1850.2,M1231&gt;10),('[1]Pricing Schedule'!$J$113),
IF(AND(I1231=110000,R1231&gt;2018.4,R1231&lt;=2186.6,M1231&lt;=10),('[1]Pricing Schedule'!$J$105),
IF(AND(I1231=110000,R1231&gt;2018.4,R1231&lt;=2186.6,M1231&gt;10),('[1]Pricing Schedule'!$J$113),999999999)))))))))))))))))))))))))))))))))))))))</f>
        <v>4</v>
      </c>
      <c r="U1231" s="40">
        <f t="shared" si="120"/>
        <v>199923.80952380953</v>
      </c>
      <c r="V1231" s="41">
        <f t="shared" si="121"/>
        <v>5.0019054878048781</v>
      </c>
      <c r="Y1231" s="23">
        <v>635</v>
      </c>
      <c r="Z1231" s="23">
        <v>84</v>
      </c>
      <c r="AD1231" s="13"/>
      <c r="AE1231" s="13"/>
      <c r="AF1231" s="13"/>
      <c r="AR1231" s="35"/>
    </row>
    <row r="1232" spans="1:44">
      <c r="A1232" s="23">
        <v>1234</v>
      </c>
      <c r="B1232" s="23">
        <v>1234</v>
      </c>
      <c r="C1232" s="23" t="s">
        <v>1836</v>
      </c>
      <c r="D1232" s="23" t="s">
        <v>116</v>
      </c>
      <c r="E1232" s="23" t="s">
        <v>116</v>
      </c>
      <c r="F1232" s="23" t="s">
        <v>1837</v>
      </c>
      <c r="G1232" s="23" t="s">
        <v>1838</v>
      </c>
      <c r="H1232" s="23" t="s">
        <v>113</v>
      </c>
      <c r="I1232" s="13">
        <v>38000</v>
      </c>
      <c r="J1232" s="13">
        <v>38000</v>
      </c>
      <c r="K1232" s="23" t="s">
        <v>119</v>
      </c>
      <c r="L1232" s="24">
        <v>2.8</v>
      </c>
      <c r="M1232" s="37">
        <f t="shared" si="116"/>
        <v>3</v>
      </c>
      <c r="N1232" s="24">
        <v>9.6000000000000002E-2</v>
      </c>
      <c r="O1232" s="13">
        <v>3</v>
      </c>
      <c r="P1232" s="36">
        <f t="shared" si="117"/>
        <v>9.6000000000000002E-2</v>
      </c>
      <c r="Q1232" s="38">
        <f t="shared" si="118"/>
        <v>4.2</v>
      </c>
      <c r="R1232" s="37">
        <f t="shared" si="119"/>
        <v>4.2</v>
      </c>
      <c r="S1232" s="39">
        <f>IF(AND(I1232=38000,R1232&lt;=4.5,M1232&gt;8),'[1]Pricing Schedule'!$F$8+('[1]Pricing Schedule'!$F$9*M1232),
IF(AND(I1232=38000,R1232&lt;=4.5,M1232&lt;=8),'[1]Pricing Schedule'!$F$34+('[1]Pricing Schedule'!$F$36*M1232),
IF(AND(I1232=38000,R1232&gt;4.5,R1232&lt;=9,M1232&gt;8),'[1]Pricing Schedule'!$F$17+('[1]Pricing Schedule'!$F$18*M1232),
IF(AND(I1232=38000,R1232&gt;4.5,R1232&lt;=9,M1232&lt;=8),'[1]Pricing Schedule'!$F$34+('[1]Pricing Schedule'!$F$36*M1232),
IF(AND(I1232=38000,R1232&gt;9,R1232&lt;=12.8,M1232&gt;8),'[1]Pricing Schedule'!$F$26+('[1]Pricing Schedule'!$F$27*M1232),
IF(AND(I1232=38000,R1232&gt;9,R1232&lt;=12.8,M1232&lt;=8),'[1]Pricing Schedule'!$F$34+('[1]Pricing Schedule'!$F$36*M1232),
IF(AND(I1232=38000,R1232&gt;12.8,R1232&lt;=22.8),'[1]Pricing Schedule'!$F$34+('[1]Pricing Schedule'!$F$36*M1232),
IF(AND(I1232=38000,R1232&gt;22.8,R1232&lt;=30.2),'[1]Pricing Schedule'!$F$43+('[1]Pricing Schedule'!$F$45*M1232),
IF(AND(I1232=38000,R1232&gt;30.2,R1232&lt;=45.9),'[1]Pricing Schedule'!$F$52+('[1]Pricing Schedule'!$F$54*M1232),
IF(AND(I1232=38000,R1232&gt;45.9,R1232&lt;=123.4),'[1]Pricing Schedule'!$F$96+('[1]Pricing Schedule'!$F$97*M1232),
IF(AND(I1232=38000,R1232&gt;123.4,R1232&lt;=168.2,M1232&lt;=10),'[1]Pricing Schedule'!$F$103+('[1]Pricing Schedule'!$F$105*M1232),
IF(AND(I1232=38000,R1232&gt;123.4,R1232&lt;=168.2,M1232&gt;10),'[1]Pricing Schedule'!$F$111+('[1]Pricing Schedule'!$F$113*M1232),
IF(AND(I1232=38000,R1232&gt;157.4,R1232&lt;=336.4,M1232&lt;=10),('[1]Pricing Schedule'!$F$103+('[1]Pricing Schedule'!$F$105*M1232))*2,
IF(AND(I1232=38000,R1232&gt;157.4,R1232&lt;=336.4,M1232&gt;10),('[1]Pricing Schedule'!$F$111+('[1]Pricing Schedule'!$F$113*M1232))*2,
IF(AND(I1232=38000,R1232&gt;314.8,R1232&lt;=504.6,M1232&lt;=10),('[1]Pricing Schedule'!$F$103+('[1]Pricing Schedule'!$F$105*M1232))*3,
IF(AND(I1232=38000,R1232&gt;314.8,R1232&lt;=504.6,M1232&gt;10),('[1]Pricing Schedule'!$F$111+('[1]Pricing Schedule'!$F$113*M1232))*3,
IF(AND(I1232=38000,R1232&gt;472.2,R1232&lt;=672.8,M1232&lt;=10),('[1]Pricing Schedule'!$F$103+('[1]Pricing Schedule'!$F$105*M1232))*4,
IF(AND(I1232=38000,R1232&gt;472.2,R1232&lt;=672.8,M1232&gt;10),('[1]Pricing Schedule'!$F$111+('[1]Pricing Schedule'!$F$113*M1232))*4,
IF(AND(I1232=110000,R1232&lt;=12.8,M1232&gt;2),'[1]Pricing Schedule'!$F$62+('[1]Pricing Schedule'!$F$63*M1232),
IF(AND(I1232=110000,R1232&lt;=12.8,M1232&lt;=2),'[1]Pricing Schedule'!$F$96+('[1]Pricing Schedule'!$F$97*M1232),
IF(AND(I1232=110000,R1232&gt;12.8,R1232&lt;=22.8,M1232&gt;3),'[1]Pricing Schedule'!$F$71+('[1]Pricing Schedule'!$F$72*M1232),
IF(AND(I1232=110000,R1232&gt;12.8,R1232&lt;=22.8,M1232&lt;=3),'[1]Pricing Schedule'!$F$96+('[1]Pricing Schedule'!$F$97*M1232),
IF(AND(I1232=110000,R1232&gt;22.8,R1232&lt;=30.2),'[1]Pricing Schedule'!$F$80+('[1]Pricing Schedule'!$F$81*M1232),
IF(AND(I1232=110000,R1232&gt;30.2,R1232&lt;=45.9),'[1]Pricing Schedule'!$F$89+('[1]Pricing Schedule'!$F$90*M1232),
IF(AND(I1232=110000,R1232&gt;45.9,R1232&lt;=123.4),'[1]Pricing Schedule'!$F$96+('[1]Pricing Schedule'!$F$97*M1232),
IF(AND(I1232=110000,R1232&gt;123.4,R1232&lt;=168.2,M1232&lt;=10),'[1]Pricing Schedule'!$F$103+('[1]Pricing Schedule'!$F$105*M1232),
IF(AND(I1232=110000,R1232&gt;123.4,R1232&lt;=168.2,M1232&gt;10),'[1]Pricing Schedule'!$F$111+('[1]Pricing Schedule'!$F$113*M1232),
IF(AND(I1232=110000,R1232&gt;168.2,R1232&lt;=336.4,M1232&lt;=10),('[1]Pricing Schedule'!$F$103+('[1]Pricing Schedule'!$F$105*M1232))*2,
IF(AND(I1232=110000,R1232&gt;168.2,R1232&lt;=336.4,M1232&gt;10),('[1]Pricing Schedule'!$F$111+('[1]Pricing Schedule'!$F$113*M1232))*2,
IF(AND(I1232=110000,R1232&gt;336.4,R1232&lt;=504.6,M1232&lt;=10),('[1]Pricing Schedule'!$F$103+('[1]Pricing Schedule'!$F$105*M1232))*3,
IF(AND(I1232=110000,R1232&gt;336.4,R1232&lt;=504.6,M1232&gt;10),('[1]Pricing Schedule'!$F$111+('[1]Pricing Schedule'!$F$113*M1232))*3,
IF(AND(I1232=110000,R1232&gt;504.6,R1232&lt;=672.8,M1232&lt;=10),('[1]Pricing Schedule'!$F$103+('[1]Pricing Schedule'!$F$105*M1232))*4,
IF(AND(I1232=110000,R1232&gt;504.6,R1232&lt;=672.8,M1232&gt;10),('[1]Pricing Schedule'!$F$111+('[1]Pricing Schedule'!$F$113*M1232))*4,
IF(AND(I1232=110000,R1232&gt;672.8,R1232&lt;=841,M1232&lt;=10),('[1]Pricing Schedule'!$F$103+('[1]Pricing Schedule'!$F$105*M1232))*5,
IF(AND(I1232=110000,R1232&gt;672.8,R1232&lt;=841,M1232&gt;10),('[1]Pricing Schedule'!$F$111+('[1]Pricing Schedule'!$F$113*M1232))*5,
IF(AND(I1232=110000,R1232&gt;672.8,R1232&lt;=841,M1232&lt;=10),('[1]Pricing Schedule'!$F$103+('[1]Pricing Schedule'!$F$105*M1232))*5,
IF(AND(I1232=110000,R1232&gt;672.8,R1232&lt;=841,M1232&gt;10),('[1]Pricing Schedule'!$F$111+('[1]Pricing Schedule'!$F$113*M1232))*5,
IF(AND(I1232=110000,R1232&gt;1345.6,R1232&lt;=1513.8,M1232&lt;=10),('[1]Pricing Schedule'!$F$103+('[1]Pricing Schedule'!$F$105*M1232))*9,
IF(AND(I1232=110000,R1232&gt;1345.6,R1232&lt;=1513.8,M1232&gt;10),('[1]Pricing Schedule'!$F$111+('[1]Pricing Schedule'!$F$113*M1232))*9,
9999999999)))))))))))))))))))))))))))))))))))))))</f>
        <v>558600</v>
      </c>
      <c r="T1232" s="21">
        <f>IF(AND(I1232=38000,R1232&lt;=4.5,M1232&gt;8),'[1]Pricing Schedule'!$J$9,
IF(AND(I1232=38000,R1232&lt;=4.5,M1232&lt;=8),'[1]Pricing Schedule'!$J$36,
IF(AND(I1232=38000,R1232&gt;4.5,R1232&lt;=9,M1232&gt;8),'[1]Pricing Schedule'!$J$18,
IF(AND(I1232=38000,R1232&gt;4.5,R1232&lt;=9,M1232&lt;=8),'[1]Pricing Schedule'!$J$36,
IF(AND(I1232=38000,R1232&gt;9,R1232&lt;=12.8,M1232&gt;8),'[1]Pricing Schedule'!$J$27,
IF(AND(I1232=38000,R1232&gt;9,R1232&lt;=12.8,M1232&lt;=8),'[1]Pricing Schedule'!$J$36,
IF(AND(I1232=38000,R1232&gt;12.8,R1232&lt;=22.8),'[1]Pricing Schedule'!$J$36,
IF(AND(I1232=38000,R1232&gt;22.8,R1232&lt;=30.2),'[1]Pricing Schedule'!$J$45,
IF(AND(I1232=38000,R1232&gt;30.2,R1232&lt;=45.9),'[1]Pricing Schedule'!$J$54,
IF(AND(I1232=38000,R1232&gt;45.9,R1232&lt;=123.4),'[1]Pricing Schedule'!$J$97,
IF(AND(I1232=38000,R1232&gt;123.4,R1232&lt;=168.2,M1232&lt;=10),'[1]Pricing Schedule'!$J$105,
IF(AND(I1232=38000,R1232&gt;123.4,R1232&lt;=168.2,M1232&gt;10),'[1]Pricing Schedule'!$J$113,
IF(AND(I1232=38000,R1232&gt;168.2,R1232&lt;=336.4,M1232&lt;=10),('[1]Pricing Schedule'!$J$105),
IF(AND(I1232=38000,R1232&gt;168.2,R1232&lt;=336.4,M1232&gt;10),('[1]Pricing Schedule'!$J$113),
IF(AND(I1232=38000,R1232&gt;336.4,R1232&lt;=504.6,M1232&lt;=10),('[1]Pricing Schedule'!$J$105),
IF(AND(I1232=38000,R1232&gt;336.4,R1232&lt;=504.6,M1232&gt;10),('[1]Pricing Schedule'!$J$113),
IF(AND(I1232=38000,R1232&gt;504.6,R1232&lt;=672.8,M1232&lt;=10),('[1]Pricing Schedule'!$J$105),
IF(AND(I1232=38000,R1232&gt;504.6,R1232&lt;=672.8,M1232&gt;10),('[1]Pricing Schedule'!$J$113),
IF(AND(I1232=110000,R1232&lt;=12.8,M1232&gt;2),'[1]Pricing Schedule'!$J$63,
IF(AND(I1232=110000,R1232&lt;=12.8,M1232&lt;=2),'[1]Pricing Schedule'!$J$97,
IF(AND(I1232=110000,R1232&gt;12.8,R1232&lt;=22.8,M1232&gt;3),'[1]Pricing Schedule'!$J$72,
IF(AND(I1232=110000,R1232&gt;12.8,R1232&lt;=22.8,M1232&lt;=3),'[1]Pricing Schedule'!$J$97,
IF(AND(I1232=110000,R1232&gt;22.8,R1232&lt;=30.2),'[1]Pricing Schedule'!$J$81,
IF(AND(I1232=110000,R1232&gt;30.2,R1232&lt;=45.9),'[1]Pricing Schedule'!$J$90,
IF(AND(I1232=110000,R1232&gt;45.9,R1232&lt;=123.4),'[1]Pricing Schedule'!$J$97,
IF(AND(I1232=110000,R1232&gt;123.4,R1232&lt;=168.2,M1232&lt;=10),'[1]Pricing Schedule'!$J$105,
IF(AND(I1232=110000,R1232&gt;123.4,R1232&lt;=168.2,M1232&gt;10),'[1]Pricing Schedule'!$J$113,
IF(AND(I1232=110000,R1232&gt;168.2,R1232&lt;=336.2,M1232&lt;=10),('[1]Pricing Schedule'!$J$105),
IF(AND(I1232=110000,R1232&gt;168.2,R1232&lt;=336.2,M1232&gt;10),('[1]Pricing Schedule'!$J$113),
IF(AND(I1232=110000,R1232&gt;336.4,R1232&lt;=504.6,M1232&lt;=10),('[1]Pricing Schedule'!$J$105),
IF(AND(I1232=110000,R1232&gt;336.4,R1232&lt;=504.6,M1232&gt;10),('[1]Pricing Schedule'!$J$113),
IF(AND(I1232=110000,R1232&gt;504.6,R1232&lt;=672.8,M1232&lt;=10),('[1]Pricing Schedule'!$J$105),
IF(AND(I1232=110000,R1232&gt;504.6,R1232&lt;=672.8,M1232&gt;10),('[1]Pricing Schedule'!$J$113),
IF(AND(I1232=110000,R1232&gt;672.8,R1232&lt;=841,M1232&lt;=10),('[1]Pricing Schedule'!$J$105),
IF(AND(I1232=110000,R1232&gt;672.8,R1232&lt;=841,M1232&gt;10),('[1]Pricing Schedule'!$J$113),
IF(AND(I1232=110000,R1232&gt;1682,R1232&lt;=1850.2,M1232&lt;=10),('[1]Pricing Schedule'!$J$105),
IF(AND(I1232=110000,R1232&gt;1682,R1232&lt;=1850.2,M1232&gt;10),('[1]Pricing Schedule'!$J$113),
IF(AND(I1232=110000,R1232&gt;2018.4,R1232&lt;=2186.6,M1232&lt;=10),('[1]Pricing Schedule'!$J$105),
IF(AND(I1232=110000,R1232&gt;2018.4,R1232&lt;=2186.6,M1232&gt;10),('[1]Pricing Schedule'!$J$113),999999999)))))))))))))))))))))))))))))))))))))))</f>
        <v>4</v>
      </c>
      <c r="U1232" s="40">
        <f t="shared" si="120"/>
        <v>133000</v>
      </c>
      <c r="V1232" s="41">
        <f t="shared" si="121"/>
        <v>7.518796992481203</v>
      </c>
      <c r="Y1232" s="23">
        <v>387</v>
      </c>
      <c r="Z1232" s="23">
        <v>235</v>
      </c>
      <c r="AD1232" s="13"/>
      <c r="AE1232" s="13"/>
      <c r="AF1232" s="13"/>
      <c r="AR1232" s="35"/>
    </row>
    <row r="1233" spans="1:44">
      <c r="A1233" s="23">
        <v>1235</v>
      </c>
      <c r="B1233" s="23">
        <v>1235</v>
      </c>
      <c r="C1233" s="23" t="s">
        <v>1839</v>
      </c>
      <c r="D1233" s="23" t="s">
        <v>1124</v>
      </c>
      <c r="E1233" s="23" t="s">
        <v>1124</v>
      </c>
      <c r="F1233" s="23" t="s">
        <v>1840</v>
      </c>
      <c r="G1233" s="23" t="s">
        <v>1841</v>
      </c>
      <c r="H1233" s="23" t="s">
        <v>113</v>
      </c>
      <c r="I1233" s="13">
        <v>38000</v>
      </c>
      <c r="J1233" s="13">
        <v>38000</v>
      </c>
      <c r="K1233" s="13">
        <v>10000</v>
      </c>
      <c r="L1233" s="24">
        <v>4.8410000000000002</v>
      </c>
      <c r="M1233" s="37">
        <f t="shared" si="116"/>
        <v>5</v>
      </c>
      <c r="N1233" s="24">
        <v>0.19800000000000001</v>
      </c>
      <c r="O1233" s="13">
        <v>3</v>
      </c>
      <c r="P1233" s="36">
        <f t="shared" si="117"/>
        <v>0.19800000000000001</v>
      </c>
      <c r="Q1233" s="38">
        <f t="shared" si="118"/>
        <v>4.2</v>
      </c>
      <c r="R1233" s="37">
        <f t="shared" si="119"/>
        <v>4.2</v>
      </c>
      <c r="S1233" s="39">
        <f>IF(AND(I1233=38000,R1233&lt;=4.5,M1233&gt;8),'[1]Pricing Schedule'!$F$8+('[1]Pricing Schedule'!$F$9*M1233),
IF(AND(I1233=38000,R1233&lt;=4.5,M1233&lt;=8),'[1]Pricing Schedule'!$F$34+('[1]Pricing Schedule'!$F$36*M1233),
IF(AND(I1233=38000,R1233&gt;4.5,R1233&lt;=9,M1233&gt;8),'[1]Pricing Schedule'!$F$17+('[1]Pricing Schedule'!$F$18*M1233),
IF(AND(I1233=38000,R1233&gt;4.5,R1233&lt;=9,M1233&lt;=8),'[1]Pricing Schedule'!$F$34+('[1]Pricing Schedule'!$F$36*M1233),
IF(AND(I1233=38000,R1233&gt;9,R1233&lt;=12.8,M1233&gt;8),'[1]Pricing Schedule'!$F$26+('[1]Pricing Schedule'!$F$27*M1233),
IF(AND(I1233=38000,R1233&gt;9,R1233&lt;=12.8,M1233&lt;=8),'[1]Pricing Schedule'!$F$34+('[1]Pricing Schedule'!$F$36*M1233),
IF(AND(I1233=38000,R1233&gt;12.8,R1233&lt;=22.8),'[1]Pricing Schedule'!$F$34+('[1]Pricing Schedule'!$F$36*M1233),
IF(AND(I1233=38000,R1233&gt;22.8,R1233&lt;=30.2),'[1]Pricing Schedule'!$F$43+('[1]Pricing Schedule'!$F$45*M1233),
IF(AND(I1233=38000,R1233&gt;30.2,R1233&lt;=45.9),'[1]Pricing Schedule'!$F$52+('[1]Pricing Schedule'!$F$54*M1233),
IF(AND(I1233=38000,R1233&gt;45.9,R1233&lt;=123.4),'[1]Pricing Schedule'!$F$96+('[1]Pricing Schedule'!$F$97*M1233),
IF(AND(I1233=38000,R1233&gt;123.4,R1233&lt;=168.2,M1233&lt;=10),'[1]Pricing Schedule'!$F$103+('[1]Pricing Schedule'!$F$105*M1233),
IF(AND(I1233=38000,R1233&gt;123.4,R1233&lt;=168.2,M1233&gt;10),'[1]Pricing Schedule'!$F$111+('[1]Pricing Schedule'!$F$113*M1233),
IF(AND(I1233=38000,R1233&gt;157.4,R1233&lt;=336.4,M1233&lt;=10),('[1]Pricing Schedule'!$F$103+('[1]Pricing Schedule'!$F$105*M1233))*2,
IF(AND(I1233=38000,R1233&gt;157.4,R1233&lt;=336.4,M1233&gt;10),('[1]Pricing Schedule'!$F$111+('[1]Pricing Schedule'!$F$113*M1233))*2,
IF(AND(I1233=38000,R1233&gt;314.8,R1233&lt;=504.6,M1233&lt;=10),('[1]Pricing Schedule'!$F$103+('[1]Pricing Schedule'!$F$105*M1233))*3,
IF(AND(I1233=38000,R1233&gt;314.8,R1233&lt;=504.6,M1233&gt;10),('[1]Pricing Schedule'!$F$111+('[1]Pricing Schedule'!$F$113*M1233))*3,
IF(AND(I1233=38000,R1233&gt;472.2,R1233&lt;=672.8,M1233&lt;=10),('[1]Pricing Schedule'!$F$103+('[1]Pricing Schedule'!$F$105*M1233))*4,
IF(AND(I1233=38000,R1233&gt;472.2,R1233&lt;=672.8,M1233&gt;10),('[1]Pricing Schedule'!$F$111+('[1]Pricing Schedule'!$F$113*M1233))*4,
IF(AND(I1233=110000,R1233&lt;=12.8,M1233&gt;2),'[1]Pricing Schedule'!$F$62+('[1]Pricing Schedule'!$F$63*M1233),
IF(AND(I1233=110000,R1233&lt;=12.8,M1233&lt;=2),'[1]Pricing Schedule'!$F$96+('[1]Pricing Schedule'!$F$97*M1233),
IF(AND(I1233=110000,R1233&gt;12.8,R1233&lt;=22.8,M1233&gt;3),'[1]Pricing Schedule'!$F$71+('[1]Pricing Schedule'!$F$72*M1233),
IF(AND(I1233=110000,R1233&gt;12.8,R1233&lt;=22.8,M1233&lt;=3),'[1]Pricing Schedule'!$F$96+('[1]Pricing Schedule'!$F$97*M1233),
IF(AND(I1233=110000,R1233&gt;22.8,R1233&lt;=30.2),'[1]Pricing Schedule'!$F$80+('[1]Pricing Schedule'!$F$81*M1233),
IF(AND(I1233=110000,R1233&gt;30.2,R1233&lt;=45.9),'[1]Pricing Schedule'!$F$89+('[1]Pricing Schedule'!$F$90*M1233),
IF(AND(I1233=110000,R1233&gt;45.9,R1233&lt;=123.4),'[1]Pricing Schedule'!$F$96+('[1]Pricing Schedule'!$F$97*M1233),
IF(AND(I1233=110000,R1233&gt;123.4,R1233&lt;=168.2,M1233&lt;=10),'[1]Pricing Schedule'!$F$103+('[1]Pricing Schedule'!$F$105*M1233),
IF(AND(I1233=110000,R1233&gt;123.4,R1233&lt;=168.2,M1233&gt;10),'[1]Pricing Schedule'!$F$111+('[1]Pricing Schedule'!$F$113*M1233),
IF(AND(I1233=110000,R1233&gt;168.2,R1233&lt;=336.4,M1233&lt;=10),('[1]Pricing Schedule'!$F$103+('[1]Pricing Schedule'!$F$105*M1233))*2,
IF(AND(I1233=110000,R1233&gt;168.2,R1233&lt;=336.4,M1233&gt;10),('[1]Pricing Schedule'!$F$111+('[1]Pricing Schedule'!$F$113*M1233))*2,
IF(AND(I1233=110000,R1233&gt;336.4,R1233&lt;=504.6,M1233&lt;=10),('[1]Pricing Schedule'!$F$103+('[1]Pricing Schedule'!$F$105*M1233))*3,
IF(AND(I1233=110000,R1233&gt;336.4,R1233&lt;=504.6,M1233&gt;10),('[1]Pricing Schedule'!$F$111+('[1]Pricing Schedule'!$F$113*M1233))*3,
IF(AND(I1233=110000,R1233&gt;504.6,R1233&lt;=672.8,M1233&lt;=10),('[1]Pricing Schedule'!$F$103+('[1]Pricing Schedule'!$F$105*M1233))*4,
IF(AND(I1233=110000,R1233&gt;504.6,R1233&lt;=672.8,M1233&gt;10),('[1]Pricing Schedule'!$F$111+('[1]Pricing Schedule'!$F$113*M1233))*4,
IF(AND(I1233=110000,R1233&gt;672.8,R1233&lt;=841,M1233&lt;=10),('[1]Pricing Schedule'!$F$103+('[1]Pricing Schedule'!$F$105*M1233))*5,
IF(AND(I1233=110000,R1233&gt;672.8,R1233&lt;=841,M1233&gt;10),('[1]Pricing Schedule'!$F$111+('[1]Pricing Schedule'!$F$113*M1233))*5,
IF(AND(I1233=110000,R1233&gt;672.8,R1233&lt;=841,M1233&lt;=10),('[1]Pricing Schedule'!$F$103+('[1]Pricing Schedule'!$F$105*M1233))*5,
IF(AND(I1233=110000,R1233&gt;672.8,R1233&lt;=841,M1233&gt;10),('[1]Pricing Schedule'!$F$111+('[1]Pricing Schedule'!$F$113*M1233))*5,
IF(AND(I1233=110000,R1233&gt;1345.6,R1233&lt;=1513.8,M1233&lt;=10),('[1]Pricing Schedule'!$F$103+('[1]Pricing Schedule'!$F$105*M1233))*9,
IF(AND(I1233=110000,R1233&gt;1345.6,R1233&lt;=1513.8,M1233&gt;10),('[1]Pricing Schedule'!$F$111+('[1]Pricing Schedule'!$F$113*M1233))*9,
9999999999)))))))))))))))))))))))))))))))))))))))</f>
        <v>699140</v>
      </c>
      <c r="T1233" s="21">
        <f>IF(AND(I1233=38000,R1233&lt;=4.5,M1233&gt;8),'[1]Pricing Schedule'!$J$9,
IF(AND(I1233=38000,R1233&lt;=4.5,M1233&lt;=8),'[1]Pricing Schedule'!$J$36,
IF(AND(I1233=38000,R1233&gt;4.5,R1233&lt;=9,M1233&gt;8),'[1]Pricing Schedule'!$J$18,
IF(AND(I1233=38000,R1233&gt;4.5,R1233&lt;=9,M1233&lt;=8),'[1]Pricing Schedule'!$J$36,
IF(AND(I1233=38000,R1233&gt;9,R1233&lt;=12.8,M1233&gt;8),'[1]Pricing Schedule'!$J$27,
IF(AND(I1233=38000,R1233&gt;9,R1233&lt;=12.8,M1233&lt;=8),'[1]Pricing Schedule'!$J$36,
IF(AND(I1233=38000,R1233&gt;12.8,R1233&lt;=22.8),'[1]Pricing Schedule'!$J$36,
IF(AND(I1233=38000,R1233&gt;22.8,R1233&lt;=30.2),'[1]Pricing Schedule'!$J$45,
IF(AND(I1233=38000,R1233&gt;30.2,R1233&lt;=45.9),'[1]Pricing Schedule'!$J$54,
IF(AND(I1233=38000,R1233&gt;45.9,R1233&lt;=123.4),'[1]Pricing Schedule'!$J$97,
IF(AND(I1233=38000,R1233&gt;123.4,R1233&lt;=168.2,M1233&lt;=10),'[1]Pricing Schedule'!$J$105,
IF(AND(I1233=38000,R1233&gt;123.4,R1233&lt;=168.2,M1233&gt;10),'[1]Pricing Schedule'!$J$113,
IF(AND(I1233=38000,R1233&gt;168.2,R1233&lt;=336.4,M1233&lt;=10),('[1]Pricing Schedule'!$J$105),
IF(AND(I1233=38000,R1233&gt;168.2,R1233&lt;=336.4,M1233&gt;10),('[1]Pricing Schedule'!$J$113),
IF(AND(I1233=38000,R1233&gt;336.4,R1233&lt;=504.6,M1233&lt;=10),('[1]Pricing Schedule'!$J$105),
IF(AND(I1233=38000,R1233&gt;336.4,R1233&lt;=504.6,M1233&gt;10),('[1]Pricing Schedule'!$J$113),
IF(AND(I1233=38000,R1233&gt;504.6,R1233&lt;=672.8,M1233&lt;=10),('[1]Pricing Schedule'!$J$105),
IF(AND(I1233=38000,R1233&gt;504.6,R1233&lt;=672.8,M1233&gt;10),('[1]Pricing Schedule'!$J$113),
IF(AND(I1233=110000,R1233&lt;=12.8,M1233&gt;2),'[1]Pricing Schedule'!$J$63,
IF(AND(I1233=110000,R1233&lt;=12.8,M1233&lt;=2),'[1]Pricing Schedule'!$J$97,
IF(AND(I1233=110000,R1233&gt;12.8,R1233&lt;=22.8,M1233&gt;3),'[1]Pricing Schedule'!$J$72,
IF(AND(I1233=110000,R1233&gt;12.8,R1233&lt;=22.8,M1233&lt;=3),'[1]Pricing Schedule'!$J$97,
IF(AND(I1233=110000,R1233&gt;22.8,R1233&lt;=30.2),'[1]Pricing Schedule'!$J$81,
IF(AND(I1233=110000,R1233&gt;30.2,R1233&lt;=45.9),'[1]Pricing Schedule'!$J$90,
IF(AND(I1233=110000,R1233&gt;45.9,R1233&lt;=123.4),'[1]Pricing Schedule'!$J$97,
IF(AND(I1233=110000,R1233&gt;123.4,R1233&lt;=168.2,M1233&lt;=10),'[1]Pricing Schedule'!$J$105,
IF(AND(I1233=110000,R1233&gt;123.4,R1233&lt;=168.2,M1233&gt;10),'[1]Pricing Schedule'!$J$113,
IF(AND(I1233=110000,R1233&gt;168.2,R1233&lt;=336.2,M1233&lt;=10),('[1]Pricing Schedule'!$J$105),
IF(AND(I1233=110000,R1233&gt;168.2,R1233&lt;=336.2,M1233&gt;10),('[1]Pricing Schedule'!$J$113),
IF(AND(I1233=110000,R1233&gt;336.4,R1233&lt;=504.6,M1233&lt;=10),('[1]Pricing Schedule'!$J$105),
IF(AND(I1233=110000,R1233&gt;336.4,R1233&lt;=504.6,M1233&gt;10),('[1]Pricing Schedule'!$J$113),
IF(AND(I1233=110000,R1233&gt;504.6,R1233&lt;=672.8,M1233&lt;=10),('[1]Pricing Schedule'!$J$105),
IF(AND(I1233=110000,R1233&gt;504.6,R1233&lt;=672.8,M1233&gt;10),('[1]Pricing Schedule'!$J$113),
IF(AND(I1233=110000,R1233&gt;672.8,R1233&lt;=841,M1233&lt;=10),('[1]Pricing Schedule'!$J$105),
IF(AND(I1233=110000,R1233&gt;672.8,R1233&lt;=841,M1233&gt;10),('[1]Pricing Schedule'!$J$113),
IF(AND(I1233=110000,R1233&gt;1682,R1233&lt;=1850.2,M1233&lt;=10),('[1]Pricing Schedule'!$J$105),
IF(AND(I1233=110000,R1233&gt;1682,R1233&lt;=1850.2,M1233&gt;10),('[1]Pricing Schedule'!$J$113),
IF(AND(I1233=110000,R1233&gt;2018.4,R1233&lt;=2186.6,M1233&lt;=10),('[1]Pricing Schedule'!$J$105),
IF(AND(I1233=110000,R1233&gt;2018.4,R1233&lt;=2186.6,M1233&gt;10),('[1]Pricing Schedule'!$J$113),999999999)))))))))))))))))))))))))))))))))))))))</f>
        <v>4</v>
      </c>
      <c r="U1233" s="40">
        <f t="shared" si="120"/>
        <v>166461.90476190476</v>
      </c>
      <c r="V1233" s="41">
        <f t="shared" si="121"/>
        <v>6.0073804960379897</v>
      </c>
      <c r="Y1233" s="23">
        <v>686</v>
      </c>
      <c r="Z1233" s="23">
        <v>52</v>
      </c>
      <c r="AD1233" s="13"/>
      <c r="AE1233" s="13"/>
      <c r="AF1233" s="13"/>
      <c r="AR1233" s="35"/>
    </row>
    <row r="1234" spans="1:44">
      <c r="A1234" s="23">
        <v>1236</v>
      </c>
      <c r="B1234" s="23">
        <v>1236</v>
      </c>
      <c r="C1234" s="23" t="s">
        <v>1842</v>
      </c>
      <c r="D1234" s="23" t="s">
        <v>786</v>
      </c>
      <c r="E1234" s="23" t="s">
        <v>786</v>
      </c>
      <c r="F1234" s="23" t="s">
        <v>1810</v>
      </c>
      <c r="G1234" s="23" t="s">
        <v>1811</v>
      </c>
      <c r="H1234" s="23" t="s">
        <v>113</v>
      </c>
      <c r="I1234" s="13">
        <v>38000</v>
      </c>
      <c r="J1234" s="13">
        <v>38000</v>
      </c>
      <c r="K1234" s="13">
        <v>20000</v>
      </c>
      <c r="L1234" s="24">
        <v>6.0179999999999998</v>
      </c>
      <c r="M1234" s="37">
        <f t="shared" si="116"/>
        <v>7</v>
      </c>
      <c r="N1234" s="24">
        <v>0.30499999999999999</v>
      </c>
      <c r="O1234" s="13">
        <v>3</v>
      </c>
      <c r="P1234" s="36">
        <f t="shared" si="117"/>
        <v>0.30499999999999999</v>
      </c>
      <c r="Q1234" s="38">
        <f t="shared" si="118"/>
        <v>4.2</v>
      </c>
      <c r="R1234" s="37">
        <f t="shared" si="119"/>
        <v>4.2</v>
      </c>
      <c r="S1234" s="39">
        <f>IF(AND(I1234=38000,R1234&lt;=4.5,M1234&gt;8),'[1]Pricing Schedule'!$F$8+('[1]Pricing Schedule'!$F$9*M1234),
IF(AND(I1234=38000,R1234&lt;=4.5,M1234&lt;=8),'[1]Pricing Schedule'!$F$34+('[1]Pricing Schedule'!$F$36*M1234),
IF(AND(I1234=38000,R1234&gt;4.5,R1234&lt;=9,M1234&gt;8),'[1]Pricing Schedule'!$F$17+('[1]Pricing Schedule'!$F$18*M1234),
IF(AND(I1234=38000,R1234&gt;4.5,R1234&lt;=9,M1234&lt;=8),'[1]Pricing Schedule'!$F$34+('[1]Pricing Schedule'!$F$36*M1234),
IF(AND(I1234=38000,R1234&gt;9,R1234&lt;=12.8,M1234&gt;8),'[1]Pricing Schedule'!$F$26+('[1]Pricing Schedule'!$F$27*M1234),
IF(AND(I1234=38000,R1234&gt;9,R1234&lt;=12.8,M1234&lt;=8),'[1]Pricing Schedule'!$F$34+('[1]Pricing Schedule'!$F$36*M1234),
IF(AND(I1234=38000,R1234&gt;12.8,R1234&lt;=22.8),'[1]Pricing Schedule'!$F$34+('[1]Pricing Schedule'!$F$36*M1234),
IF(AND(I1234=38000,R1234&gt;22.8,R1234&lt;=30.2),'[1]Pricing Schedule'!$F$43+('[1]Pricing Schedule'!$F$45*M1234),
IF(AND(I1234=38000,R1234&gt;30.2,R1234&lt;=45.9),'[1]Pricing Schedule'!$F$52+('[1]Pricing Schedule'!$F$54*M1234),
IF(AND(I1234=38000,R1234&gt;45.9,R1234&lt;=123.4),'[1]Pricing Schedule'!$F$96+('[1]Pricing Schedule'!$F$97*M1234),
IF(AND(I1234=38000,R1234&gt;123.4,R1234&lt;=168.2,M1234&lt;=10),'[1]Pricing Schedule'!$F$103+('[1]Pricing Schedule'!$F$105*M1234),
IF(AND(I1234=38000,R1234&gt;123.4,R1234&lt;=168.2,M1234&gt;10),'[1]Pricing Schedule'!$F$111+('[1]Pricing Schedule'!$F$113*M1234),
IF(AND(I1234=38000,R1234&gt;157.4,R1234&lt;=336.4,M1234&lt;=10),('[1]Pricing Schedule'!$F$103+('[1]Pricing Schedule'!$F$105*M1234))*2,
IF(AND(I1234=38000,R1234&gt;157.4,R1234&lt;=336.4,M1234&gt;10),('[1]Pricing Schedule'!$F$111+('[1]Pricing Schedule'!$F$113*M1234))*2,
IF(AND(I1234=38000,R1234&gt;314.8,R1234&lt;=504.6,M1234&lt;=10),('[1]Pricing Schedule'!$F$103+('[1]Pricing Schedule'!$F$105*M1234))*3,
IF(AND(I1234=38000,R1234&gt;314.8,R1234&lt;=504.6,M1234&gt;10),('[1]Pricing Schedule'!$F$111+('[1]Pricing Schedule'!$F$113*M1234))*3,
IF(AND(I1234=38000,R1234&gt;472.2,R1234&lt;=672.8,M1234&lt;=10),('[1]Pricing Schedule'!$F$103+('[1]Pricing Schedule'!$F$105*M1234))*4,
IF(AND(I1234=38000,R1234&gt;472.2,R1234&lt;=672.8,M1234&gt;10),('[1]Pricing Schedule'!$F$111+('[1]Pricing Schedule'!$F$113*M1234))*4,
IF(AND(I1234=110000,R1234&lt;=12.8,M1234&gt;2),'[1]Pricing Schedule'!$F$62+('[1]Pricing Schedule'!$F$63*M1234),
IF(AND(I1234=110000,R1234&lt;=12.8,M1234&lt;=2),'[1]Pricing Schedule'!$F$96+('[1]Pricing Schedule'!$F$97*M1234),
IF(AND(I1234=110000,R1234&gt;12.8,R1234&lt;=22.8,M1234&gt;3),'[1]Pricing Schedule'!$F$71+('[1]Pricing Schedule'!$F$72*M1234),
IF(AND(I1234=110000,R1234&gt;12.8,R1234&lt;=22.8,M1234&lt;=3),'[1]Pricing Schedule'!$F$96+('[1]Pricing Schedule'!$F$97*M1234),
IF(AND(I1234=110000,R1234&gt;22.8,R1234&lt;=30.2),'[1]Pricing Schedule'!$F$80+('[1]Pricing Schedule'!$F$81*M1234),
IF(AND(I1234=110000,R1234&gt;30.2,R1234&lt;=45.9),'[1]Pricing Schedule'!$F$89+('[1]Pricing Schedule'!$F$90*M1234),
IF(AND(I1234=110000,R1234&gt;45.9,R1234&lt;=123.4),'[1]Pricing Schedule'!$F$96+('[1]Pricing Schedule'!$F$97*M1234),
IF(AND(I1234=110000,R1234&gt;123.4,R1234&lt;=168.2,M1234&lt;=10),'[1]Pricing Schedule'!$F$103+('[1]Pricing Schedule'!$F$105*M1234),
IF(AND(I1234=110000,R1234&gt;123.4,R1234&lt;=168.2,M1234&gt;10),'[1]Pricing Schedule'!$F$111+('[1]Pricing Schedule'!$F$113*M1234),
IF(AND(I1234=110000,R1234&gt;168.2,R1234&lt;=336.4,M1234&lt;=10),('[1]Pricing Schedule'!$F$103+('[1]Pricing Schedule'!$F$105*M1234))*2,
IF(AND(I1234=110000,R1234&gt;168.2,R1234&lt;=336.4,M1234&gt;10),('[1]Pricing Schedule'!$F$111+('[1]Pricing Schedule'!$F$113*M1234))*2,
IF(AND(I1234=110000,R1234&gt;336.4,R1234&lt;=504.6,M1234&lt;=10),('[1]Pricing Schedule'!$F$103+('[1]Pricing Schedule'!$F$105*M1234))*3,
IF(AND(I1234=110000,R1234&gt;336.4,R1234&lt;=504.6,M1234&gt;10),('[1]Pricing Schedule'!$F$111+('[1]Pricing Schedule'!$F$113*M1234))*3,
IF(AND(I1234=110000,R1234&gt;504.6,R1234&lt;=672.8,M1234&lt;=10),('[1]Pricing Schedule'!$F$103+('[1]Pricing Schedule'!$F$105*M1234))*4,
IF(AND(I1234=110000,R1234&gt;504.6,R1234&lt;=672.8,M1234&gt;10),('[1]Pricing Schedule'!$F$111+('[1]Pricing Schedule'!$F$113*M1234))*4,
IF(AND(I1234=110000,R1234&gt;672.8,R1234&lt;=841,M1234&lt;=10),('[1]Pricing Schedule'!$F$103+('[1]Pricing Schedule'!$F$105*M1234))*5,
IF(AND(I1234=110000,R1234&gt;672.8,R1234&lt;=841,M1234&gt;10),('[1]Pricing Schedule'!$F$111+('[1]Pricing Schedule'!$F$113*M1234))*5,
IF(AND(I1234=110000,R1234&gt;672.8,R1234&lt;=841,M1234&lt;=10),('[1]Pricing Schedule'!$F$103+('[1]Pricing Schedule'!$F$105*M1234))*5,
IF(AND(I1234=110000,R1234&gt;672.8,R1234&lt;=841,M1234&gt;10),('[1]Pricing Schedule'!$F$111+('[1]Pricing Schedule'!$F$113*M1234))*5,
IF(AND(I1234=110000,R1234&gt;1345.6,R1234&lt;=1513.8,M1234&lt;=10),('[1]Pricing Schedule'!$F$103+('[1]Pricing Schedule'!$F$105*M1234))*9,
IF(AND(I1234=110000,R1234&gt;1345.6,R1234&lt;=1513.8,M1234&gt;10),('[1]Pricing Schedule'!$F$111+('[1]Pricing Schedule'!$F$113*M1234))*9,
9999999999)))))))))))))))))))))))))))))))))))))))</f>
        <v>839680</v>
      </c>
      <c r="T1234" s="21">
        <f>IF(AND(I1234=38000,R1234&lt;=4.5,M1234&gt;8),'[1]Pricing Schedule'!$J$9,
IF(AND(I1234=38000,R1234&lt;=4.5,M1234&lt;=8),'[1]Pricing Schedule'!$J$36,
IF(AND(I1234=38000,R1234&gt;4.5,R1234&lt;=9,M1234&gt;8),'[1]Pricing Schedule'!$J$18,
IF(AND(I1234=38000,R1234&gt;4.5,R1234&lt;=9,M1234&lt;=8),'[1]Pricing Schedule'!$J$36,
IF(AND(I1234=38000,R1234&gt;9,R1234&lt;=12.8,M1234&gt;8),'[1]Pricing Schedule'!$J$27,
IF(AND(I1234=38000,R1234&gt;9,R1234&lt;=12.8,M1234&lt;=8),'[1]Pricing Schedule'!$J$36,
IF(AND(I1234=38000,R1234&gt;12.8,R1234&lt;=22.8),'[1]Pricing Schedule'!$J$36,
IF(AND(I1234=38000,R1234&gt;22.8,R1234&lt;=30.2),'[1]Pricing Schedule'!$J$45,
IF(AND(I1234=38000,R1234&gt;30.2,R1234&lt;=45.9),'[1]Pricing Schedule'!$J$54,
IF(AND(I1234=38000,R1234&gt;45.9,R1234&lt;=123.4),'[1]Pricing Schedule'!$J$97,
IF(AND(I1234=38000,R1234&gt;123.4,R1234&lt;=168.2,M1234&lt;=10),'[1]Pricing Schedule'!$J$105,
IF(AND(I1234=38000,R1234&gt;123.4,R1234&lt;=168.2,M1234&gt;10),'[1]Pricing Schedule'!$J$113,
IF(AND(I1234=38000,R1234&gt;168.2,R1234&lt;=336.4,M1234&lt;=10),('[1]Pricing Schedule'!$J$105),
IF(AND(I1234=38000,R1234&gt;168.2,R1234&lt;=336.4,M1234&gt;10),('[1]Pricing Schedule'!$J$113),
IF(AND(I1234=38000,R1234&gt;336.4,R1234&lt;=504.6,M1234&lt;=10),('[1]Pricing Schedule'!$J$105),
IF(AND(I1234=38000,R1234&gt;336.4,R1234&lt;=504.6,M1234&gt;10),('[1]Pricing Schedule'!$J$113),
IF(AND(I1234=38000,R1234&gt;504.6,R1234&lt;=672.8,M1234&lt;=10),('[1]Pricing Schedule'!$J$105),
IF(AND(I1234=38000,R1234&gt;504.6,R1234&lt;=672.8,M1234&gt;10),('[1]Pricing Schedule'!$J$113),
IF(AND(I1234=110000,R1234&lt;=12.8,M1234&gt;2),'[1]Pricing Schedule'!$J$63,
IF(AND(I1234=110000,R1234&lt;=12.8,M1234&lt;=2),'[1]Pricing Schedule'!$J$97,
IF(AND(I1234=110000,R1234&gt;12.8,R1234&lt;=22.8,M1234&gt;3),'[1]Pricing Schedule'!$J$72,
IF(AND(I1234=110000,R1234&gt;12.8,R1234&lt;=22.8,M1234&lt;=3),'[1]Pricing Schedule'!$J$97,
IF(AND(I1234=110000,R1234&gt;22.8,R1234&lt;=30.2),'[1]Pricing Schedule'!$J$81,
IF(AND(I1234=110000,R1234&gt;30.2,R1234&lt;=45.9),'[1]Pricing Schedule'!$J$90,
IF(AND(I1234=110000,R1234&gt;45.9,R1234&lt;=123.4),'[1]Pricing Schedule'!$J$97,
IF(AND(I1234=110000,R1234&gt;123.4,R1234&lt;=168.2,M1234&lt;=10),'[1]Pricing Schedule'!$J$105,
IF(AND(I1234=110000,R1234&gt;123.4,R1234&lt;=168.2,M1234&gt;10),'[1]Pricing Schedule'!$J$113,
IF(AND(I1234=110000,R1234&gt;168.2,R1234&lt;=336.2,M1234&lt;=10),('[1]Pricing Schedule'!$J$105),
IF(AND(I1234=110000,R1234&gt;168.2,R1234&lt;=336.2,M1234&gt;10),('[1]Pricing Schedule'!$J$113),
IF(AND(I1234=110000,R1234&gt;336.4,R1234&lt;=504.6,M1234&lt;=10),('[1]Pricing Schedule'!$J$105),
IF(AND(I1234=110000,R1234&gt;336.4,R1234&lt;=504.6,M1234&gt;10),('[1]Pricing Schedule'!$J$113),
IF(AND(I1234=110000,R1234&gt;504.6,R1234&lt;=672.8,M1234&lt;=10),('[1]Pricing Schedule'!$J$105),
IF(AND(I1234=110000,R1234&gt;504.6,R1234&lt;=672.8,M1234&gt;10),('[1]Pricing Schedule'!$J$113),
IF(AND(I1234=110000,R1234&gt;672.8,R1234&lt;=841,M1234&lt;=10),('[1]Pricing Schedule'!$J$105),
IF(AND(I1234=110000,R1234&gt;672.8,R1234&lt;=841,M1234&gt;10),('[1]Pricing Schedule'!$J$113),
IF(AND(I1234=110000,R1234&gt;1682,R1234&lt;=1850.2,M1234&lt;=10),('[1]Pricing Schedule'!$J$105),
IF(AND(I1234=110000,R1234&gt;1682,R1234&lt;=1850.2,M1234&gt;10),('[1]Pricing Schedule'!$J$113),
IF(AND(I1234=110000,R1234&gt;2018.4,R1234&lt;=2186.6,M1234&lt;=10),('[1]Pricing Schedule'!$J$105),
IF(AND(I1234=110000,R1234&gt;2018.4,R1234&lt;=2186.6,M1234&gt;10),('[1]Pricing Schedule'!$J$113),999999999)))))))))))))))))))))))))))))))))))))))</f>
        <v>4</v>
      </c>
      <c r="U1234" s="40">
        <f t="shared" si="120"/>
        <v>199923.80952380953</v>
      </c>
      <c r="V1234" s="41">
        <f t="shared" si="121"/>
        <v>5.0019054878048781</v>
      </c>
      <c r="Y1234" s="23">
        <v>68</v>
      </c>
      <c r="Z1234" s="23">
        <v>236</v>
      </c>
      <c r="AD1234" s="13"/>
      <c r="AE1234" s="13"/>
      <c r="AF1234" s="13"/>
      <c r="AR1234" s="35"/>
    </row>
    <row r="1235" spans="1:44">
      <c r="A1235" s="23">
        <v>1237</v>
      </c>
      <c r="B1235" s="23">
        <v>1237</v>
      </c>
      <c r="C1235" s="23" t="s">
        <v>1843</v>
      </c>
      <c r="D1235" s="23" t="s">
        <v>110</v>
      </c>
      <c r="E1235" s="23" t="s">
        <v>110</v>
      </c>
      <c r="F1235" s="23" t="s">
        <v>191</v>
      </c>
      <c r="G1235" s="23" t="s">
        <v>192</v>
      </c>
      <c r="H1235" s="23" t="s">
        <v>113</v>
      </c>
      <c r="I1235" s="13">
        <v>38000</v>
      </c>
      <c r="J1235" s="13">
        <v>38000</v>
      </c>
      <c r="K1235" s="13">
        <v>20000</v>
      </c>
      <c r="L1235" s="24">
        <v>11.618</v>
      </c>
      <c r="M1235" s="37">
        <f t="shared" si="116"/>
        <v>12</v>
      </c>
      <c r="N1235" s="24">
        <v>9.7000000000000003E-2</v>
      </c>
      <c r="O1235" s="13">
        <v>3</v>
      </c>
      <c r="P1235" s="36">
        <f t="shared" si="117"/>
        <v>9.7000000000000003E-2</v>
      </c>
      <c r="Q1235" s="38">
        <f t="shared" si="118"/>
        <v>4.2</v>
      </c>
      <c r="R1235" s="37">
        <f t="shared" si="119"/>
        <v>4.2</v>
      </c>
      <c r="S1235" s="39">
        <f>IF(AND(I1235=38000,R1235&lt;=4.5,M1235&gt;8),'[1]Pricing Schedule'!$F$8+('[1]Pricing Schedule'!$F$9*M1235),
IF(AND(I1235=38000,R1235&lt;=4.5,M1235&lt;=8),'[1]Pricing Schedule'!$F$34+('[1]Pricing Schedule'!$F$36*M1235),
IF(AND(I1235=38000,R1235&gt;4.5,R1235&lt;=9,M1235&gt;8),'[1]Pricing Schedule'!$F$17+('[1]Pricing Schedule'!$F$18*M1235),
IF(AND(I1235=38000,R1235&gt;4.5,R1235&lt;=9,M1235&lt;=8),'[1]Pricing Schedule'!$F$34+('[1]Pricing Schedule'!$F$36*M1235),
IF(AND(I1235=38000,R1235&gt;9,R1235&lt;=12.8,M1235&gt;8),'[1]Pricing Schedule'!$F$26+('[1]Pricing Schedule'!$F$27*M1235),
IF(AND(I1235=38000,R1235&gt;9,R1235&lt;=12.8,M1235&lt;=8),'[1]Pricing Schedule'!$F$34+('[1]Pricing Schedule'!$F$36*M1235),
IF(AND(I1235=38000,R1235&gt;12.8,R1235&lt;=22.8),'[1]Pricing Schedule'!$F$34+('[1]Pricing Schedule'!$F$36*M1235),
IF(AND(I1235=38000,R1235&gt;22.8,R1235&lt;=30.2),'[1]Pricing Schedule'!$F$43+('[1]Pricing Schedule'!$F$45*M1235),
IF(AND(I1235=38000,R1235&gt;30.2,R1235&lt;=45.9),'[1]Pricing Schedule'!$F$52+('[1]Pricing Schedule'!$F$54*M1235),
IF(AND(I1235=38000,R1235&gt;45.9,R1235&lt;=123.4),'[1]Pricing Schedule'!$F$96+('[1]Pricing Schedule'!$F$97*M1235),
IF(AND(I1235=38000,R1235&gt;123.4,R1235&lt;=168.2,M1235&lt;=10),'[1]Pricing Schedule'!$F$103+('[1]Pricing Schedule'!$F$105*M1235),
IF(AND(I1235=38000,R1235&gt;123.4,R1235&lt;=168.2,M1235&gt;10),'[1]Pricing Schedule'!$F$111+('[1]Pricing Schedule'!$F$113*M1235),
IF(AND(I1235=38000,R1235&gt;157.4,R1235&lt;=336.4,M1235&lt;=10),('[1]Pricing Schedule'!$F$103+('[1]Pricing Schedule'!$F$105*M1235))*2,
IF(AND(I1235=38000,R1235&gt;157.4,R1235&lt;=336.4,M1235&gt;10),('[1]Pricing Schedule'!$F$111+('[1]Pricing Schedule'!$F$113*M1235))*2,
IF(AND(I1235=38000,R1235&gt;314.8,R1235&lt;=504.6,M1235&lt;=10),('[1]Pricing Schedule'!$F$103+('[1]Pricing Schedule'!$F$105*M1235))*3,
IF(AND(I1235=38000,R1235&gt;314.8,R1235&lt;=504.6,M1235&gt;10),('[1]Pricing Schedule'!$F$111+('[1]Pricing Schedule'!$F$113*M1235))*3,
IF(AND(I1235=38000,R1235&gt;472.2,R1235&lt;=672.8,M1235&lt;=10),('[1]Pricing Schedule'!$F$103+('[1]Pricing Schedule'!$F$105*M1235))*4,
IF(AND(I1235=38000,R1235&gt;472.2,R1235&lt;=672.8,M1235&gt;10),('[1]Pricing Schedule'!$F$111+('[1]Pricing Schedule'!$F$113*M1235))*4,
IF(AND(I1235=110000,R1235&lt;=12.8,M1235&gt;2),'[1]Pricing Schedule'!$F$62+('[1]Pricing Schedule'!$F$63*M1235),
IF(AND(I1235=110000,R1235&lt;=12.8,M1235&lt;=2),'[1]Pricing Schedule'!$F$96+('[1]Pricing Schedule'!$F$97*M1235),
IF(AND(I1235=110000,R1235&gt;12.8,R1235&lt;=22.8,M1235&gt;3),'[1]Pricing Schedule'!$F$71+('[1]Pricing Schedule'!$F$72*M1235),
IF(AND(I1235=110000,R1235&gt;12.8,R1235&lt;=22.8,M1235&lt;=3),'[1]Pricing Schedule'!$F$96+('[1]Pricing Schedule'!$F$97*M1235),
IF(AND(I1235=110000,R1235&gt;22.8,R1235&lt;=30.2),'[1]Pricing Schedule'!$F$80+('[1]Pricing Schedule'!$F$81*M1235),
IF(AND(I1235=110000,R1235&gt;30.2,R1235&lt;=45.9),'[1]Pricing Schedule'!$F$89+('[1]Pricing Schedule'!$F$90*M1235),
IF(AND(I1235=110000,R1235&gt;45.9,R1235&lt;=123.4),'[1]Pricing Schedule'!$F$96+('[1]Pricing Schedule'!$F$97*M1235),
IF(AND(I1235=110000,R1235&gt;123.4,R1235&lt;=168.2,M1235&lt;=10),'[1]Pricing Schedule'!$F$103+('[1]Pricing Schedule'!$F$105*M1235),
IF(AND(I1235=110000,R1235&gt;123.4,R1235&lt;=168.2,M1235&gt;10),'[1]Pricing Schedule'!$F$111+('[1]Pricing Schedule'!$F$113*M1235),
IF(AND(I1235=110000,R1235&gt;168.2,R1235&lt;=336.4,M1235&lt;=10),('[1]Pricing Schedule'!$F$103+('[1]Pricing Schedule'!$F$105*M1235))*2,
IF(AND(I1235=110000,R1235&gt;168.2,R1235&lt;=336.4,M1235&gt;10),('[1]Pricing Schedule'!$F$111+('[1]Pricing Schedule'!$F$113*M1235))*2,
IF(AND(I1235=110000,R1235&gt;336.4,R1235&lt;=504.6,M1235&lt;=10),('[1]Pricing Schedule'!$F$103+('[1]Pricing Schedule'!$F$105*M1235))*3,
IF(AND(I1235=110000,R1235&gt;336.4,R1235&lt;=504.6,M1235&gt;10),('[1]Pricing Schedule'!$F$111+('[1]Pricing Schedule'!$F$113*M1235))*3,
IF(AND(I1235=110000,R1235&gt;504.6,R1235&lt;=672.8,M1235&lt;=10),('[1]Pricing Schedule'!$F$103+('[1]Pricing Schedule'!$F$105*M1235))*4,
IF(AND(I1235=110000,R1235&gt;504.6,R1235&lt;=672.8,M1235&gt;10),('[1]Pricing Schedule'!$F$111+('[1]Pricing Schedule'!$F$113*M1235))*4,
IF(AND(I1235=110000,R1235&gt;672.8,R1235&lt;=841,M1235&lt;=10),('[1]Pricing Schedule'!$F$103+('[1]Pricing Schedule'!$F$105*M1235))*5,
IF(AND(I1235=110000,R1235&gt;672.8,R1235&lt;=841,M1235&gt;10),('[1]Pricing Schedule'!$F$111+('[1]Pricing Schedule'!$F$113*M1235))*5,
IF(AND(I1235=110000,R1235&gt;672.8,R1235&lt;=841,M1235&lt;=10),('[1]Pricing Schedule'!$F$103+('[1]Pricing Schedule'!$F$105*M1235))*5,
IF(AND(I1235=110000,R1235&gt;672.8,R1235&lt;=841,M1235&gt;10),('[1]Pricing Schedule'!$F$111+('[1]Pricing Schedule'!$F$113*M1235))*5,
IF(AND(I1235=110000,R1235&gt;1345.6,R1235&lt;=1513.8,M1235&lt;=10),('[1]Pricing Schedule'!$F$103+('[1]Pricing Schedule'!$F$105*M1235))*9,
IF(AND(I1235=110000,R1235&gt;1345.6,R1235&lt;=1513.8,M1235&gt;10),('[1]Pricing Schedule'!$F$111+('[1]Pricing Schedule'!$F$113*M1235))*9,
9999999999)))))))))))))))))))))))))))))))))))))))</f>
        <v>1492540</v>
      </c>
      <c r="T1235" s="21">
        <f>IF(AND(I1235=38000,R1235&lt;=4.5,M1235&gt;8),'[1]Pricing Schedule'!$J$9,
IF(AND(I1235=38000,R1235&lt;=4.5,M1235&lt;=8),'[1]Pricing Schedule'!$J$36,
IF(AND(I1235=38000,R1235&gt;4.5,R1235&lt;=9,M1235&gt;8),'[1]Pricing Schedule'!$J$18,
IF(AND(I1235=38000,R1235&gt;4.5,R1235&lt;=9,M1235&lt;=8),'[1]Pricing Schedule'!$J$36,
IF(AND(I1235=38000,R1235&gt;9,R1235&lt;=12.8,M1235&gt;8),'[1]Pricing Schedule'!$J$27,
IF(AND(I1235=38000,R1235&gt;9,R1235&lt;=12.8,M1235&lt;=8),'[1]Pricing Schedule'!$J$36,
IF(AND(I1235=38000,R1235&gt;12.8,R1235&lt;=22.8),'[1]Pricing Schedule'!$J$36,
IF(AND(I1235=38000,R1235&gt;22.8,R1235&lt;=30.2),'[1]Pricing Schedule'!$J$45,
IF(AND(I1235=38000,R1235&gt;30.2,R1235&lt;=45.9),'[1]Pricing Schedule'!$J$54,
IF(AND(I1235=38000,R1235&gt;45.9,R1235&lt;=123.4),'[1]Pricing Schedule'!$J$97,
IF(AND(I1235=38000,R1235&gt;123.4,R1235&lt;=168.2,M1235&lt;=10),'[1]Pricing Schedule'!$J$105,
IF(AND(I1235=38000,R1235&gt;123.4,R1235&lt;=168.2,M1235&gt;10),'[1]Pricing Schedule'!$J$113,
IF(AND(I1235=38000,R1235&gt;168.2,R1235&lt;=336.4,M1235&lt;=10),('[1]Pricing Schedule'!$J$105),
IF(AND(I1235=38000,R1235&gt;168.2,R1235&lt;=336.4,M1235&gt;10),('[1]Pricing Schedule'!$J$113),
IF(AND(I1235=38000,R1235&gt;336.4,R1235&lt;=504.6,M1235&lt;=10),('[1]Pricing Schedule'!$J$105),
IF(AND(I1235=38000,R1235&gt;336.4,R1235&lt;=504.6,M1235&gt;10),('[1]Pricing Schedule'!$J$113),
IF(AND(I1235=38000,R1235&gt;504.6,R1235&lt;=672.8,M1235&lt;=10),('[1]Pricing Schedule'!$J$105),
IF(AND(I1235=38000,R1235&gt;504.6,R1235&lt;=672.8,M1235&gt;10),('[1]Pricing Schedule'!$J$113),
IF(AND(I1235=110000,R1235&lt;=12.8,M1235&gt;2),'[1]Pricing Schedule'!$J$63,
IF(AND(I1235=110000,R1235&lt;=12.8,M1235&lt;=2),'[1]Pricing Schedule'!$J$97,
IF(AND(I1235=110000,R1235&gt;12.8,R1235&lt;=22.8,M1235&gt;3),'[1]Pricing Schedule'!$J$72,
IF(AND(I1235=110000,R1235&gt;12.8,R1235&lt;=22.8,M1235&lt;=3),'[1]Pricing Schedule'!$J$97,
IF(AND(I1235=110000,R1235&gt;22.8,R1235&lt;=30.2),'[1]Pricing Schedule'!$J$81,
IF(AND(I1235=110000,R1235&gt;30.2,R1235&lt;=45.9),'[1]Pricing Schedule'!$J$90,
IF(AND(I1235=110000,R1235&gt;45.9,R1235&lt;=123.4),'[1]Pricing Schedule'!$J$97,
IF(AND(I1235=110000,R1235&gt;123.4,R1235&lt;=168.2,M1235&lt;=10),'[1]Pricing Schedule'!$J$105,
IF(AND(I1235=110000,R1235&gt;123.4,R1235&lt;=168.2,M1235&gt;10),'[1]Pricing Schedule'!$J$113,
IF(AND(I1235=110000,R1235&gt;168.2,R1235&lt;=336.2,M1235&lt;=10),('[1]Pricing Schedule'!$J$105),
IF(AND(I1235=110000,R1235&gt;168.2,R1235&lt;=336.2,M1235&gt;10),('[1]Pricing Schedule'!$J$113),
IF(AND(I1235=110000,R1235&gt;336.4,R1235&lt;=504.6,M1235&lt;=10),('[1]Pricing Schedule'!$J$105),
IF(AND(I1235=110000,R1235&gt;336.4,R1235&lt;=504.6,M1235&gt;10),('[1]Pricing Schedule'!$J$113),
IF(AND(I1235=110000,R1235&gt;504.6,R1235&lt;=672.8,M1235&lt;=10),('[1]Pricing Schedule'!$J$105),
IF(AND(I1235=110000,R1235&gt;504.6,R1235&lt;=672.8,M1235&gt;10),('[1]Pricing Schedule'!$J$113),
IF(AND(I1235=110000,R1235&gt;672.8,R1235&lt;=841,M1235&lt;=10),('[1]Pricing Schedule'!$J$105),
IF(AND(I1235=110000,R1235&gt;672.8,R1235&lt;=841,M1235&gt;10),('[1]Pricing Schedule'!$J$113),
IF(AND(I1235=110000,R1235&gt;1682,R1235&lt;=1850.2,M1235&lt;=10),('[1]Pricing Schedule'!$J$105),
IF(AND(I1235=110000,R1235&gt;1682,R1235&lt;=1850.2,M1235&gt;10),('[1]Pricing Schedule'!$J$113),
IF(AND(I1235=110000,R1235&gt;2018.4,R1235&lt;=2186.6,M1235&lt;=10),('[1]Pricing Schedule'!$J$105),
IF(AND(I1235=110000,R1235&gt;2018.4,R1235&lt;=2186.6,M1235&gt;10),('[1]Pricing Schedule'!$J$113),999999999)))))))))))))))))))))))))))))))))))))))</f>
        <v>1</v>
      </c>
      <c r="U1235" s="40">
        <f t="shared" si="120"/>
        <v>355366.66666666663</v>
      </c>
      <c r="V1235" s="41">
        <f t="shared" si="121"/>
        <v>2.8139949348091173</v>
      </c>
      <c r="Y1235" s="23">
        <v>203</v>
      </c>
      <c r="Z1235" s="23">
        <v>362</v>
      </c>
      <c r="AD1235" s="13"/>
      <c r="AE1235" s="13"/>
      <c r="AF1235" s="13"/>
      <c r="AR1235" s="35"/>
    </row>
    <row r="1236" spans="1:44">
      <c r="A1236" s="23">
        <v>1238</v>
      </c>
      <c r="B1236" s="23">
        <v>1238</v>
      </c>
      <c r="C1236" s="23" t="s">
        <v>1844</v>
      </c>
      <c r="D1236" s="23" t="s">
        <v>149</v>
      </c>
      <c r="E1236" s="23" t="s">
        <v>149</v>
      </c>
      <c r="F1236" s="23" t="s">
        <v>1629</v>
      </c>
      <c r="G1236" s="23" t="s">
        <v>1630</v>
      </c>
      <c r="H1236" s="23" t="s">
        <v>133</v>
      </c>
      <c r="I1236" s="13">
        <v>110000</v>
      </c>
      <c r="L1236" s="24">
        <v>2.048</v>
      </c>
      <c r="M1236" s="37">
        <f t="shared" si="116"/>
        <v>3</v>
      </c>
      <c r="N1236" s="24">
        <v>0.13</v>
      </c>
      <c r="O1236" s="13">
        <v>3</v>
      </c>
      <c r="P1236" s="36">
        <f t="shared" si="117"/>
        <v>0.13</v>
      </c>
      <c r="Q1236" s="38">
        <f t="shared" si="118"/>
        <v>4.2</v>
      </c>
      <c r="R1236" s="37">
        <f t="shared" si="119"/>
        <v>4.2</v>
      </c>
      <c r="S1236" s="39">
        <f>IF(AND(I1236=38000,R1236&lt;=4.5,M1236&gt;8),'[1]Pricing Schedule'!$F$8+('[1]Pricing Schedule'!$F$9*M1236),
IF(AND(I1236=38000,R1236&lt;=4.5,M1236&lt;=8),'[1]Pricing Schedule'!$F$34+('[1]Pricing Schedule'!$F$36*M1236),
IF(AND(I1236=38000,R1236&gt;4.5,R1236&lt;=9,M1236&gt;8),'[1]Pricing Schedule'!$F$17+('[1]Pricing Schedule'!$F$18*M1236),
IF(AND(I1236=38000,R1236&gt;4.5,R1236&lt;=9,M1236&lt;=8),'[1]Pricing Schedule'!$F$34+('[1]Pricing Schedule'!$F$36*M1236),
IF(AND(I1236=38000,R1236&gt;9,R1236&lt;=12.8,M1236&gt;8),'[1]Pricing Schedule'!$F$26+('[1]Pricing Schedule'!$F$27*M1236),
IF(AND(I1236=38000,R1236&gt;9,R1236&lt;=12.8,M1236&lt;=8),'[1]Pricing Schedule'!$F$34+('[1]Pricing Schedule'!$F$36*M1236),
IF(AND(I1236=38000,R1236&gt;12.8,R1236&lt;=22.8),'[1]Pricing Schedule'!$F$34+('[1]Pricing Schedule'!$F$36*M1236),
IF(AND(I1236=38000,R1236&gt;22.8,R1236&lt;=30.2),'[1]Pricing Schedule'!$F$43+('[1]Pricing Schedule'!$F$45*M1236),
IF(AND(I1236=38000,R1236&gt;30.2,R1236&lt;=45.9),'[1]Pricing Schedule'!$F$52+('[1]Pricing Schedule'!$F$54*M1236),
IF(AND(I1236=38000,R1236&gt;45.9,R1236&lt;=123.4),'[1]Pricing Schedule'!$F$96+('[1]Pricing Schedule'!$F$97*M1236),
IF(AND(I1236=38000,R1236&gt;123.4,R1236&lt;=168.2,M1236&lt;=10),'[1]Pricing Schedule'!$F$103+('[1]Pricing Schedule'!$F$105*M1236),
IF(AND(I1236=38000,R1236&gt;123.4,R1236&lt;=168.2,M1236&gt;10),'[1]Pricing Schedule'!$F$111+('[1]Pricing Schedule'!$F$113*M1236),
IF(AND(I1236=38000,R1236&gt;157.4,R1236&lt;=336.4,M1236&lt;=10),('[1]Pricing Schedule'!$F$103+('[1]Pricing Schedule'!$F$105*M1236))*2,
IF(AND(I1236=38000,R1236&gt;157.4,R1236&lt;=336.4,M1236&gt;10),('[1]Pricing Schedule'!$F$111+('[1]Pricing Schedule'!$F$113*M1236))*2,
IF(AND(I1236=38000,R1236&gt;314.8,R1236&lt;=504.6,M1236&lt;=10),('[1]Pricing Schedule'!$F$103+('[1]Pricing Schedule'!$F$105*M1236))*3,
IF(AND(I1236=38000,R1236&gt;314.8,R1236&lt;=504.6,M1236&gt;10),('[1]Pricing Schedule'!$F$111+('[1]Pricing Schedule'!$F$113*M1236))*3,
IF(AND(I1236=38000,R1236&gt;472.2,R1236&lt;=672.8,M1236&lt;=10),('[1]Pricing Schedule'!$F$103+('[1]Pricing Schedule'!$F$105*M1236))*4,
IF(AND(I1236=38000,R1236&gt;472.2,R1236&lt;=672.8,M1236&gt;10),('[1]Pricing Schedule'!$F$111+('[1]Pricing Schedule'!$F$113*M1236))*4,
IF(AND(I1236=110000,R1236&lt;=12.8,M1236&gt;2),'[1]Pricing Schedule'!$F$62+('[1]Pricing Schedule'!$F$63*M1236),
IF(AND(I1236=110000,R1236&lt;=12.8,M1236&lt;=2),'[1]Pricing Schedule'!$F$96+('[1]Pricing Schedule'!$F$97*M1236),
IF(AND(I1236=110000,R1236&gt;12.8,R1236&lt;=22.8,M1236&gt;3),'[1]Pricing Schedule'!$F$71+('[1]Pricing Schedule'!$F$72*M1236),
IF(AND(I1236=110000,R1236&gt;12.8,R1236&lt;=22.8,M1236&lt;=3),'[1]Pricing Schedule'!$F$96+('[1]Pricing Schedule'!$F$97*M1236),
IF(AND(I1236=110000,R1236&gt;22.8,R1236&lt;=30.2),'[1]Pricing Schedule'!$F$80+('[1]Pricing Schedule'!$F$81*M1236),
IF(AND(I1236=110000,R1236&gt;30.2,R1236&lt;=45.9),'[1]Pricing Schedule'!$F$89+('[1]Pricing Schedule'!$F$90*M1236),
IF(AND(I1236=110000,R1236&gt;45.9,R1236&lt;=123.4),'[1]Pricing Schedule'!$F$96+('[1]Pricing Schedule'!$F$97*M1236),
IF(AND(I1236=110000,R1236&gt;123.4,R1236&lt;=168.2,M1236&lt;=10),'[1]Pricing Schedule'!$F$103+('[1]Pricing Schedule'!$F$105*M1236),
IF(AND(I1236=110000,R1236&gt;123.4,R1236&lt;=168.2,M1236&gt;10),'[1]Pricing Schedule'!$F$111+('[1]Pricing Schedule'!$F$113*M1236),
IF(AND(I1236=110000,R1236&gt;168.2,R1236&lt;=336.4,M1236&lt;=10),('[1]Pricing Schedule'!$F$103+('[1]Pricing Schedule'!$F$105*M1236))*2,
IF(AND(I1236=110000,R1236&gt;168.2,R1236&lt;=336.4,M1236&gt;10),('[1]Pricing Schedule'!$F$111+('[1]Pricing Schedule'!$F$113*M1236))*2,
IF(AND(I1236=110000,R1236&gt;336.4,R1236&lt;=504.6,M1236&lt;=10),('[1]Pricing Schedule'!$F$103+('[1]Pricing Schedule'!$F$105*M1236))*3,
IF(AND(I1236=110000,R1236&gt;336.4,R1236&lt;=504.6,M1236&gt;10),('[1]Pricing Schedule'!$F$111+('[1]Pricing Schedule'!$F$113*M1236))*3,
IF(AND(I1236=110000,R1236&gt;504.6,R1236&lt;=672.8,M1236&lt;=10),('[1]Pricing Schedule'!$F$103+('[1]Pricing Schedule'!$F$105*M1236))*4,
IF(AND(I1236=110000,R1236&gt;504.6,R1236&lt;=672.8,M1236&gt;10),('[1]Pricing Schedule'!$F$111+('[1]Pricing Schedule'!$F$113*M1236))*4,
IF(AND(I1236=110000,R1236&gt;672.8,R1236&lt;=841,M1236&lt;=10),('[1]Pricing Schedule'!$F$103+('[1]Pricing Schedule'!$F$105*M1236))*5,
IF(AND(I1236=110000,R1236&gt;672.8,R1236&lt;=841,M1236&gt;10),('[1]Pricing Schedule'!$F$111+('[1]Pricing Schedule'!$F$113*M1236))*5,
IF(AND(I1236=110000,R1236&gt;672.8,R1236&lt;=841,M1236&lt;=10),('[1]Pricing Schedule'!$F$103+('[1]Pricing Schedule'!$F$105*M1236))*5,
IF(AND(I1236=110000,R1236&gt;672.8,R1236&lt;=841,M1236&gt;10),('[1]Pricing Schedule'!$F$111+('[1]Pricing Schedule'!$F$113*M1236))*5,
IF(AND(I1236=110000,R1236&gt;1345.6,R1236&lt;=1513.8,M1236&lt;=10),('[1]Pricing Schedule'!$F$103+('[1]Pricing Schedule'!$F$105*M1236))*9,
IF(AND(I1236=110000,R1236&gt;1345.6,R1236&lt;=1513.8,M1236&gt;10),('[1]Pricing Schedule'!$F$111+('[1]Pricing Schedule'!$F$113*M1236))*9,
9999999999)))))))))))))))))))))))))))))))))))))))</f>
        <v>1574570</v>
      </c>
      <c r="T1236" s="21">
        <f>IF(AND(I1236=38000,R1236&lt;=4.5,M1236&gt;8),'[1]Pricing Schedule'!$J$9,
IF(AND(I1236=38000,R1236&lt;=4.5,M1236&lt;=8),'[1]Pricing Schedule'!$J$36,
IF(AND(I1236=38000,R1236&gt;4.5,R1236&lt;=9,M1236&gt;8),'[1]Pricing Schedule'!$J$18,
IF(AND(I1236=38000,R1236&gt;4.5,R1236&lt;=9,M1236&lt;=8),'[1]Pricing Schedule'!$J$36,
IF(AND(I1236=38000,R1236&gt;9,R1236&lt;=12.8,M1236&gt;8),'[1]Pricing Schedule'!$J$27,
IF(AND(I1236=38000,R1236&gt;9,R1236&lt;=12.8,M1236&lt;=8),'[1]Pricing Schedule'!$J$36,
IF(AND(I1236=38000,R1236&gt;12.8,R1236&lt;=22.8),'[1]Pricing Schedule'!$J$36,
IF(AND(I1236=38000,R1236&gt;22.8,R1236&lt;=30.2),'[1]Pricing Schedule'!$J$45,
IF(AND(I1236=38000,R1236&gt;30.2,R1236&lt;=45.9),'[1]Pricing Schedule'!$J$54,
IF(AND(I1236=38000,R1236&gt;45.9,R1236&lt;=123.4),'[1]Pricing Schedule'!$J$97,
IF(AND(I1236=38000,R1236&gt;123.4,R1236&lt;=168.2,M1236&lt;=10),'[1]Pricing Schedule'!$J$105,
IF(AND(I1236=38000,R1236&gt;123.4,R1236&lt;=168.2,M1236&gt;10),'[1]Pricing Schedule'!$J$113,
IF(AND(I1236=38000,R1236&gt;168.2,R1236&lt;=336.4,M1236&lt;=10),('[1]Pricing Schedule'!$J$105),
IF(AND(I1236=38000,R1236&gt;168.2,R1236&lt;=336.4,M1236&gt;10),('[1]Pricing Schedule'!$J$113),
IF(AND(I1236=38000,R1236&gt;336.4,R1236&lt;=504.6,M1236&lt;=10),('[1]Pricing Schedule'!$J$105),
IF(AND(I1236=38000,R1236&gt;336.4,R1236&lt;=504.6,M1236&gt;10),('[1]Pricing Schedule'!$J$113),
IF(AND(I1236=38000,R1236&gt;504.6,R1236&lt;=672.8,M1236&lt;=10),('[1]Pricing Schedule'!$J$105),
IF(AND(I1236=38000,R1236&gt;504.6,R1236&lt;=672.8,M1236&gt;10),('[1]Pricing Schedule'!$J$113),
IF(AND(I1236=110000,R1236&lt;=12.8,M1236&gt;2),'[1]Pricing Schedule'!$J$63,
IF(AND(I1236=110000,R1236&lt;=12.8,M1236&lt;=2),'[1]Pricing Schedule'!$J$97,
IF(AND(I1236=110000,R1236&gt;12.8,R1236&lt;=22.8,M1236&gt;3),'[1]Pricing Schedule'!$J$72,
IF(AND(I1236=110000,R1236&gt;12.8,R1236&lt;=22.8,M1236&lt;=3),'[1]Pricing Schedule'!$J$97,
IF(AND(I1236=110000,R1236&gt;22.8,R1236&lt;=30.2),'[1]Pricing Schedule'!$J$81,
IF(AND(I1236=110000,R1236&gt;30.2,R1236&lt;=45.9),'[1]Pricing Schedule'!$J$90,
IF(AND(I1236=110000,R1236&gt;45.9,R1236&lt;=123.4),'[1]Pricing Schedule'!$J$97,
IF(AND(I1236=110000,R1236&gt;123.4,R1236&lt;=168.2,M1236&lt;=10),'[1]Pricing Schedule'!$J$105,
IF(AND(I1236=110000,R1236&gt;123.4,R1236&lt;=168.2,M1236&gt;10),'[1]Pricing Schedule'!$J$113,
IF(AND(I1236=110000,R1236&gt;168.2,R1236&lt;=336.2,M1236&lt;=10),('[1]Pricing Schedule'!$J$105),
IF(AND(I1236=110000,R1236&gt;168.2,R1236&lt;=336.2,M1236&gt;10),('[1]Pricing Schedule'!$J$113),
IF(AND(I1236=110000,R1236&gt;336.4,R1236&lt;=504.6,M1236&lt;=10),('[1]Pricing Schedule'!$J$105),
IF(AND(I1236=110000,R1236&gt;336.4,R1236&lt;=504.6,M1236&gt;10),('[1]Pricing Schedule'!$J$113),
IF(AND(I1236=110000,R1236&gt;504.6,R1236&lt;=672.8,M1236&lt;=10),('[1]Pricing Schedule'!$J$105),
IF(AND(I1236=110000,R1236&gt;504.6,R1236&lt;=672.8,M1236&gt;10),('[1]Pricing Schedule'!$J$113),
IF(AND(I1236=110000,R1236&gt;672.8,R1236&lt;=841,M1236&lt;=10),('[1]Pricing Schedule'!$J$105),
IF(AND(I1236=110000,R1236&gt;672.8,R1236&lt;=841,M1236&gt;10),('[1]Pricing Schedule'!$J$113),
IF(AND(I1236=110000,R1236&gt;1682,R1236&lt;=1850.2,M1236&lt;=10),('[1]Pricing Schedule'!$J$105),
IF(AND(I1236=110000,R1236&gt;1682,R1236&lt;=1850.2,M1236&gt;10),('[1]Pricing Schedule'!$J$113),
IF(AND(I1236=110000,R1236&gt;2018.4,R1236&lt;=2186.6,M1236&lt;=10),('[1]Pricing Schedule'!$J$105),
IF(AND(I1236=110000,R1236&gt;2018.4,R1236&lt;=2186.6,M1236&gt;10),('[1]Pricing Schedule'!$J$113),999999999)))))))))))))))))))))))))))))))))))))))</f>
        <v>7</v>
      </c>
      <c r="U1236" s="40">
        <f t="shared" si="120"/>
        <v>374897.61904761905</v>
      </c>
      <c r="V1236" s="41">
        <f t="shared" si="121"/>
        <v>2.6673949078161021</v>
      </c>
      <c r="Y1236" s="23">
        <v>206</v>
      </c>
      <c r="Z1236" s="23">
        <v>32</v>
      </c>
      <c r="AD1236" s="13"/>
      <c r="AE1236" s="13"/>
      <c r="AF1236" s="13"/>
      <c r="AR1236" s="35"/>
    </row>
    <row r="1237" spans="1:44">
      <c r="A1237" s="23">
        <v>1239</v>
      </c>
      <c r="B1237" s="23">
        <v>1239</v>
      </c>
      <c r="C1237" s="23" t="s">
        <v>1845</v>
      </c>
      <c r="D1237" s="23" t="s">
        <v>131</v>
      </c>
      <c r="E1237" s="23" t="s">
        <v>131</v>
      </c>
      <c r="F1237" s="23" t="s">
        <v>1846</v>
      </c>
      <c r="G1237" s="23" t="s">
        <v>1847</v>
      </c>
      <c r="H1237" s="23" t="s">
        <v>113</v>
      </c>
      <c r="I1237" s="13">
        <v>38000</v>
      </c>
      <c r="L1237" s="24">
        <v>6.5359999999999996</v>
      </c>
      <c r="M1237" s="37">
        <f t="shared" si="116"/>
        <v>7</v>
      </c>
      <c r="N1237" s="24">
        <v>0.221</v>
      </c>
      <c r="O1237" s="13">
        <v>3</v>
      </c>
      <c r="P1237" s="36">
        <f t="shared" si="117"/>
        <v>0.221</v>
      </c>
      <c r="Q1237" s="38">
        <f t="shared" si="118"/>
        <v>4.2</v>
      </c>
      <c r="R1237" s="37">
        <f t="shared" si="119"/>
        <v>4.2</v>
      </c>
      <c r="S1237" s="39">
        <f>IF(AND(I1237=38000,R1237&lt;=4.5,M1237&gt;8),'[1]Pricing Schedule'!$F$8+('[1]Pricing Schedule'!$F$9*M1237),
IF(AND(I1237=38000,R1237&lt;=4.5,M1237&lt;=8),'[1]Pricing Schedule'!$F$34+('[1]Pricing Schedule'!$F$36*M1237),
IF(AND(I1237=38000,R1237&gt;4.5,R1237&lt;=9,M1237&gt;8),'[1]Pricing Schedule'!$F$17+('[1]Pricing Schedule'!$F$18*M1237),
IF(AND(I1237=38000,R1237&gt;4.5,R1237&lt;=9,M1237&lt;=8),'[1]Pricing Schedule'!$F$34+('[1]Pricing Schedule'!$F$36*M1237),
IF(AND(I1237=38000,R1237&gt;9,R1237&lt;=12.8,M1237&gt;8),'[1]Pricing Schedule'!$F$26+('[1]Pricing Schedule'!$F$27*M1237),
IF(AND(I1237=38000,R1237&gt;9,R1237&lt;=12.8,M1237&lt;=8),'[1]Pricing Schedule'!$F$34+('[1]Pricing Schedule'!$F$36*M1237),
IF(AND(I1237=38000,R1237&gt;12.8,R1237&lt;=22.8),'[1]Pricing Schedule'!$F$34+('[1]Pricing Schedule'!$F$36*M1237),
IF(AND(I1237=38000,R1237&gt;22.8,R1237&lt;=30.2),'[1]Pricing Schedule'!$F$43+('[1]Pricing Schedule'!$F$45*M1237),
IF(AND(I1237=38000,R1237&gt;30.2,R1237&lt;=45.9),'[1]Pricing Schedule'!$F$52+('[1]Pricing Schedule'!$F$54*M1237),
IF(AND(I1237=38000,R1237&gt;45.9,R1237&lt;=123.4),'[1]Pricing Schedule'!$F$96+('[1]Pricing Schedule'!$F$97*M1237),
IF(AND(I1237=38000,R1237&gt;123.4,R1237&lt;=168.2,M1237&lt;=10),'[1]Pricing Schedule'!$F$103+('[1]Pricing Schedule'!$F$105*M1237),
IF(AND(I1237=38000,R1237&gt;123.4,R1237&lt;=168.2,M1237&gt;10),'[1]Pricing Schedule'!$F$111+('[1]Pricing Schedule'!$F$113*M1237),
IF(AND(I1237=38000,R1237&gt;157.4,R1237&lt;=336.4,M1237&lt;=10),('[1]Pricing Schedule'!$F$103+('[1]Pricing Schedule'!$F$105*M1237))*2,
IF(AND(I1237=38000,R1237&gt;157.4,R1237&lt;=336.4,M1237&gt;10),('[1]Pricing Schedule'!$F$111+('[1]Pricing Schedule'!$F$113*M1237))*2,
IF(AND(I1237=38000,R1237&gt;314.8,R1237&lt;=504.6,M1237&lt;=10),('[1]Pricing Schedule'!$F$103+('[1]Pricing Schedule'!$F$105*M1237))*3,
IF(AND(I1237=38000,R1237&gt;314.8,R1237&lt;=504.6,M1237&gt;10),('[1]Pricing Schedule'!$F$111+('[1]Pricing Schedule'!$F$113*M1237))*3,
IF(AND(I1237=38000,R1237&gt;472.2,R1237&lt;=672.8,M1237&lt;=10),('[1]Pricing Schedule'!$F$103+('[1]Pricing Schedule'!$F$105*M1237))*4,
IF(AND(I1237=38000,R1237&gt;472.2,R1237&lt;=672.8,M1237&gt;10),('[1]Pricing Schedule'!$F$111+('[1]Pricing Schedule'!$F$113*M1237))*4,
IF(AND(I1237=110000,R1237&lt;=12.8,M1237&gt;2),'[1]Pricing Schedule'!$F$62+('[1]Pricing Schedule'!$F$63*M1237),
IF(AND(I1237=110000,R1237&lt;=12.8,M1237&lt;=2),'[1]Pricing Schedule'!$F$96+('[1]Pricing Schedule'!$F$97*M1237),
IF(AND(I1237=110000,R1237&gt;12.8,R1237&lt;=22.8,M1237&gt;3),'[1]Pricing Schedule'!$F$71+('[1]Pricing Schedule'!$F$72*M1237),
IF(AND(I1237=110000,R1237&gt;12.8,R1237&lt;=22.8,M1237&lt;=3),'[1]Pricing Schedule'!$F$96+('[1]Pricing Schedule'!$F$97*M1237),
IF(AND(I1237=110000,R1237&gt;22.8,R1237&lt;=30.2),'[1]Pricing Schedule'!$F$80+('[1]Pricing Schedule'!$F$81*M1237),
IF(AND(I1237=110000,R1237&gt;30.2,R1237&lt;=45.9),'[1]Pricing Schedule'!$F$89+('[1]Pricing Schedule'!$F$90*M1237),
IF(AND(I1237=110000,R1237&gt;45.9,R1237&lt;=123.4),'[1]Pricing Schedule'!$F$96+('[1]Pricing Schedule'!$F$97*M1237),
IF(AND(I1237=110000,R1237&gt;123.4,R1237&lt;=168.2,M1237&lt;=10),'[1]Pricing Schedule'!$F$103+('[1]Pricing Schedule'!$F$105*M1237),
IF(AND(I1237=110000,R1237&gt;123.4,R1237&lt;=168.2,M1237&gt;10),'[1]Pricing Schedule'!$F$111+('[1]Pricing Schedule'!$F$113*M1237),
IF(AND(I1237=110000,R1237&gt;168.2,R1237&lt;=336.4,M1237&lt;=10),('[1]Pricing Schedule'!$F$103+('[1]Pricing Schedule'!$F$105*M1237))*2,
IF(AND(I1237=110000,R1237&gt;168.2,R1237&lt;=336.4,M1237&gt;10),('[1]Pricing Schedule'!$F$111+('[1]Pricing Schedule'!$F$113*M1237))*2,
IF(AND(I1237=110000,R1237&gt;336.4,R1237&lt;=504.6,M1237&lt;=10),('[1]Pricing Schedule'!$F$103+('[1]Pricing Schedule'!$F$105*M1237))*3,
IF(AND(I1237=110000,R1237&gt;336.4,R1237&lt;=504.6,M1237&gt;10),('[1]Pricing Schedule'!$F$111+('[1]Pricing Schedule'!$F$113*M1237))*3,
IF(AND(I1237=110000,R1237&gt;504.6,R1237&lt;=672.8,M1237&lt;=10),('[1]Pricing Schedule'!$F$103+('[1]Pricing Schedule'!$F$105*M1237))*4,
IF(AND(I1237=110000,R1237&gt;504.6,R1237&lt;=672.8,M1237&gt;10),('[1]Pricing Schedule'!$F$111+('[1]Pricing Schedule'!$F$113*M1237))*4,
IF(AND(I1237=110000,R1237&gt;672.8,R1237&lt;=841,M1237&lt;=10),('[1]Pricing Schedule'!$F$103+('[1]Pricing Schedule'!$F$105*M1237))*5,
IF(AND(I1237=110000,R1237&gt;672.8,R1237&lt;=841,M1237&gt;10),('[1]Pricing Schedule'!$F$111+('[1]Pricing Schedule'!$F$113*M1237))*5,
IF(AND(I1237=110000,R1237&gt;672.8,R1237&lt;=841,M1237&lt;=10),('[1]Pricing Schedule'!$F$103+('[1]Pricing Schedule'!$F$105*M1237))*5,
IF(AND(I1237=110000,R1237&gt;672.8,R1237&lt;=841,M1237&gt;10),('[1]Pricing Schedule'!$F$111+('[1]Pricing Schedule'!$F$113*M1237))*5,
IF(AND(I1237=110000,R1237&gt;1345.6,R1237&lt;=1513.8,M1237&lt;=10),('[1]Pricing Schedule'!$F$103+('[1]Pricing Schedule'!$F$105*M1237))*9,
IF(AND(I1237=110000,R1237&gt;1345.6,R1237&lt;=1513.8,M1237&gt;10),('[1]Pricing Schedule'!$F$111+('[1]Pricing Schedule'!$F$113*M1237))*9,
9999999999)))))))))))))))))))))))))))))))))))))))</f>
        <v>839680</v>
      </c>
      <c r="T1237" s="21">
        <f>IF(AND(I1237=38000,R1237&lt;=4.5,M1237&gt;8),'[1]Pricing Schedule'!$J$9,
IF(AND(I1237=38000,R1237&lt;=4.5,M1237&lt;=8),'[1]Pricing Schedule'!$J$36,
IF(AND(I1237=38000,R1237&gt;4.5,R1237&lt;=9,M1237&gt;8),'[1]Pricing Schedule'!$J$18,
IF(AND(I1237=38000,R1237&gt;4.5,R1237&lt;=9,M1237&lt;=8),'[1]Pricing Schedule'!$J$36,
IF(AND(I1237=38000,R1237&gt;9,R1237&lt;=12.8,M1237&gt;8),'[1]Pricing Schedule'!$J$27,
IF(AND(I1237=38000,R1237&gt;9,R1237&lt;=12.8,M1237&lt;=8),'[1]Pricing Schedule'!$J$36,
IF(AND(I1237=38000,R1237&gt;12.8,R1237&lt;=22.8),'[1]Pricing Schedule'!$J$36,
IF(AND(I1237=38000,R1237&gt;22.8,R1237&lt;=30.2),'[1]Pricing Schedule'!$J$45,
IF(AND(I1237=38000,R1237&gt;30.2,R1237&lt;=45.9),'[1]Pricing Schedule'!$J$54,
IF(AND(I1237=38000,R1237&gt;45.9,R1237&lt;=123.4),'[1]Pricing Schedule'!$J$97,
IF(AND(I1237=38000,R1237&gt;123.4,R1237&lt;=168.2,M1237&lt;=10),'[1]Pricing Schedule'!$J$105,
IF(AND(I1237=38000,R1237&gt;123.4,R1237&lt;=168.2,M1237&gt;10),'[1]Pricing Schedule'!$J$113,
IF(AND(I1237=38000,R1237&gt;168.2,R1237&lt;=336.4,M1237&lt;=10),('[1]Pricing Schedule'!$J$105),
IF(AND(I1237=38000,R1237&gt;168.2,R1237&lt;=336.4,M1237&gt;10),('[1]Pricing Schedule'!$J$113),
IF(AND(I1237=38000,R1237&gt;336.4,R1237&lt;=504.6,M1237&lt;=10),('[1]Pricing Schedule'!$J$105),
IF(AND(I1237=38000,R1237&gt;336.4,R1237&lt;=504.6,M1237&gt;10),('[1]Pricing Schedule'!$J$113),
IF(AND(I1237=38000,R1237&gt;504.6,R1237&lt;=672.8,M1237&lt;=10),('[1]Pricing Schedule'!$J$105),
IF(AND(I1237=38000,R1237&gt;504.6,R1237&lt;=672.8,M1237&gt;10),('[1]Pricing Schedule'!$J$113),
IF(AND(I1237=110000,R1237&lt;=12.8,M1237&gt;2),'[1]Pricing Schedule'!$J$63,
IF(AND(I1237=110000,R1237&lt;=12.8,M1237&lt;=2),'[1]Pricing Schedule'!$J$97,
IF(AND(I1237=110000,R1237&gt;12.8,R1237&lt;=22.8,M1237&gt;3),'[1]Pricing Schedule'!$J$72,
IF(AND(I1237=110000,R1237&gt;12.8,R1237&lt;=22.8,M1237&lt;=3),'[1]Pricing Schedule'!$J$97,
IF(AND(I1237=110000,R1237&gt;22.8,R1237&lt;=30.2),'[1]Pricing Schedule'!$J$81,
IF(AND(I1237=110000,R1237&gt;30.2,R1237&lt;=45.9),'[1]Pricing Schedule'!$J$90,
IF(AND(I1237=110000,R1237&gt;45.9,R1237&lt;=123.4),'[1]Pricing Schedule'!$J$97,
IF(AND(I1237=110000,R1237&gt;123.4,R1237&lt;=168.2,M1237&lt;=10),'[1]Pricing Schedule'!$J$105,
IF(AND(I1237=110000,R1237&gt;123.4,R1237&lt;=168.2,M1237&gt;10),'[1]Pricing Schedule'!$J$113,
IF(AND(I1237=110000,R1237&gt;168.2,R1237&lt;=336.2,M1237&lt;=10),('[1]Pricing Schedule'!$J$105),
IF(AND(I1237=110000,R1237&gt;168.2,R1237&lt;=336.2,M1237&gt;10),('[1]Pricing Schedule'!$J$113),
IF(AND(I1237=110000,R1237&gt;336.4,R1237&lt;=504.6,M1237&lt;=10),('[1]Pricing Schedule'!$J$105),
IF(AND(I1237=110000,R1237&gt;336.4,R1237&lt;=504.6,M1237&gt;10),('[1]Pricing Schedule'!$J$113),
IF(AND(I1237=110000,R1237&gt;504.6,R1237&lt;=672.8,M1237&lt;=10),('[1]Pricing Schedule'!$J$105),
IF(AND(I1237=110000,R1237&gt;504.6,R1237&lt;=672.8,M1237&gt;10),('[1]Pricing Schedule'!$J$113),
IF(AND(I1237=110000,R1237&gt;672.8,R1237&lt;=841,M1237&lt;=10),('[1]Pricing Schedule'!$J$105),
IF(AND(I1237=110000,R1237&gt;672.8,R1237&lt;=841,M1237&gt;10),('[1]Pricing Schedule'!$J$113),
IF(AND(I1237=110000,R1237&gt;1682,R1237&lt;=1850.2,M1237&lt;=10),('[1]Pricing Schedule'!$J$105),
IF(AND(I1237=110000,R1237&gt;1682,R1237&lt;=1850.2,M1237&gt;10),('[1]Pricing Schedule'!$J$113),
IF(AND(I1237=110000,R1237&gt;2018.4,R1237&lt;=2186.6,M1237&lt;=10),('[1]Pricing Schedule'!$J$105),
IF(AND(I1237=110000,R1237&gt;2018.4,R1237&lt;=2186.6,M1237&gt;10),('[1]Pricing Schedule'!$J$113),999999999)))))))))))))))))))))))))))))))))))))))</f>
        <v>4</v>
      </c>
      <c r="U1237" s="40">
        <f t="shared" si="120"/>
        <v>199923.80952380953</v>
      </c>
      <c r="V1237" s="41">
        <f t="shared" si="121"/>
        <v>5.0019054878048781</v>
      </c>
      <c r="Y1237" s="23">
        <v>492</v>
      </c>
      <c r="Z1237" s="23">
        <v>149</v>
      </c>
      <c r="AD1237" s="13"/>
      <c r="AE1237" s="13"/>
      <c r="AF1237" s="13"/>
      <c r="AR1237" s="35"/>
    </row>
    <row r="1238" spans="1:44">
      <c r="A1238" s="23">
        <v>1240</v>
      </c>
      <c r="B1238" s="23">
        <v>1240</v>
      </c>
      <c r="C1238" s="23" t="s">
        <v>1848</v>
      </c>
      <c r="D1238" s="23" t="s">
        <v>116</v>
      </c>
      <c r="E1238" s="23" t="s">
        <v>116</v>
      </c>
      <c r="F1238" s="23" t="s">
        <v>1724</v>
      </c>
      <c r="G1238" s="23" t="s">
        <v>1725</v>
      </c>
      <c r="H1238" s="23" t="s">
        <v>113</v>
      </c>
      <c r="I1238" s="13">
        <v>38000</v>
      </c>
      <c r="J1238" s="13">
        <v>38000</v>
      </c>
      <c r="K1238" s="23" t="s">
        <v>119</v>
      </c>
      <c r="L1238" s="24">
        <v>8.5609999999999999</v>
      </c>
      <c r="M1238" s="37">
        <f t="shared" si="116"/>
        <v>9</v>
      </c>
      <c r="N1238" s="24">
        <v>0.156</v>
      </c>
      <c r="O1238" s="13">
        <v>3</v>
      </c>
      <c r="P1238" s="36">
        <f t="shared" si="117"/>
        <v>0.156</v>
      </c>
      <c r="Q1238" s="38">
        <f t="shared" si="118"/>
        <v>4.2</v>
      </c>
      <c r="R1238" s="37">
        <f t="shared" si="119"/>
        <v>4.2</v>
      </c>
      <c r="S1238" s="39">
        <f>IF(AND(I1238=38000,R1238&lt;=4.5,M1238&gt;8),'[1]Pricing Schedule'!$F$8+('[1]Pricing Schedule'!$F$9*M1238),
IF(AND(I1238=38000,R1238&lt;=4.5,M1238&lt;=8),'[1]Pricing Schedule'!$F$34+('[1]Pricing Schedule'!$F$36*M1238),
IF(AND(I1238=38000,R1238&gt;4.5,R1238&lt;=9,M1238&gt;8),'[1]Pricing Schedule'!$F$17+('[1]Pricing Schedule'!$F$18*M1238),
IF(AND(I1238=38000,R1238&gt;4.5,R1238&lt;=9,M1238&lt;=8),'[1]Pricing Schedule'!$F$34+('[1]Pricing Schedule'!$F$36*M1238),
IF(AND(I1238=38000,R1238&gt;9,R1238&lt;=12.8,M1238&gt;8),'[1]Pricing Schedule'!$F$26+('[1]Pricing Schedule'!$F$27*M1238),
IF(AND(I1238=38000,R1238&gt;9,R1238&lt;=12.8,M1238&lt;=8),'[1]Pricing Schedule'!$F$34+('[1]Pricing Schedule'!$F$36*M1238),
IF(AND(I1238=38000,R1238&gt;12.8,R1238&lt;=22.8),'[1]Pricing Schedule'!$F$34+('[1]Pricing Schedule'!$F$36*M1238),
IF(AND(I1238=38000,R1238&gt;22.8,R1238&lt;=30.2),'[1]Pricing Schedule'!$F$43+('[1]Pricing Schedule'!$F$45*M1238),
IF(AND(I1238=38000,R1238&gt;30.2,R1238&lt;=45.9),'[1]Pricing Schedule'!$F$52+('[1]Pricing Schedule'!$F$54*M1238),
IF(AND(I1238=38000,R1238&gt;45.9,R1238&lt;=123.4),'[1]Pricing Schedule'!$F$96+('[1]Pricing Schedule'!$F$97*M1238),
IF(AND(I1238=38000,R1238&gt;123.4,R1238&lt;=168.2,M1238&lt;=10),'[1]Pricing Schedule'!$F$103+('[1]Pricing Schedule'!$F$105*M1238),
IF(AND(I1238=38000,R1238&gt;123.4,R1238&lt;=168.2,M1238&gt;10),'[1]Pricing Schedule'!$F$111+('[1]Pricing Schedule'!$F$113*M1238),
IF(AND(I1238=38000,R1238&gt;157.4,R1238&lt;=336.4,M1238&lt;=10),('[1]Pricing Schedule'!$F$103+('[1]Pricing Schedule'!$F$105*M1238))*2,
IF(AND(I1238=38000,R1238&gt;157.4,R1238&lt;=336.4,M1238&gt;10),('[1]Pricing Schedule'!$F$111+('[1]Pricing Schedule'!$F$113*M1238))*2,
IF(AND(I1238=38000,R1238&gt;314.8,R1238&lt;=504.6,M1238&lt;=10),('[1]Pricing Schedule'!$F$103+('[1]Pricing Schedule'!$F$105*M1238))*3,
IF(AND(I1238=38000,R1238&gt;314.8,R1238&lt;=504.6,M1238&gt;10),('[1]Pricing Schedule'!$F$111+('[1]Pricing Schedule'!$F$113*M1238))*3,
IF(AND(I1238=38000,R1238&gt;472.2,R1238&lt;=672.8,M1238&lt;=10),('[1]Pricing Schedule'!$F$103+('[1]Pricing Schedule'!$F$105*M1238))*4,
IF(AND(I1238=38000,R1238&gt;472.2,R1238&lt;=672.8,M1238&gt;10),('[1]Pricing Schedule'!$F$111+('[1]Pricing Schedule'!$F$113*M1238))*4,
IF(AND(I1238=110000,R1238&lt;=12.8,M1238&gt;2),'[1]Pricing Schedule'!$F$62+('[1]Pricing Schedule'!$F$63*M1238),
IF(AND(I1238=110000,R1238&lt;=12.8,M1238&lt;=2),'[1]Pricing Schedule'!$F$96+('[1]Pricing Schedule'!$F$97*M1238),
IF(AND(I1238=110000,R1238&gt;12.8,R1238&lt;=22.8,M1238&gt;3),'[1]Pricing Schedule'!$F$71+('[1]Pricing Schedule'!$F$72*M1238),
IF(AND(I1238=110000,R1238&gt;12.8,R1238&lt;=22.8,M1238&lt;=3),'[1]Pricing Schedule'!$F$96+('[1]Pricing Schedule'!$F$97*M1238),
IF(AND(I1238=110000,R1238&gt;22.8,R1238&lt;=30.2),'[1]Pricing Schedule'!$F$80+('[1]Pricing Schedule'!$F$81*M1238),
IF(AND(I1238=110000,R1238&gt;30.2,R1238&lt;=45.9),'[1]Pricing Schedule'!$F$89+('[1]Pricing Schedule'!$F$90*M1238),
IF(AND(I1238=110000,R1238&gt;45.9,R1238&lt;=123.4),'[1]Pricing Schedule'!$F$96+('[1]Pricing Schedule'!$F$97*M1238),
IF(AND(I1238=110000,R1238&gt;123.4,R1238&lt;=168.2,M1238&lt;=10),'[1]Pricing Schedule'!$F$103+('[1]Pricing Schedule'!$F$105*M1238),
IF(AND(I1238=110000,R1238&gt;123.4,R1238&lt;=168.2,M1238&gt;10),'[1]Pricing Schedule'!$F$111+('[1]Pricing Schedule'!$F$113*M1238),
IF(AND(I1238=110000,R1238&gt;168.2,R1238&lt;=336.4,M1238&lt;=10),('[1]Pricing Schedule'!$F$103+('[1]Pricing Schedule'!$F$105*M1238))*2,
IF(AND(I1238=110000,R1238&gt;168.2,R1238&lt;=336.4,M1238&gt;10),('[1]Pricing Schedule'!$F$111+('[1]Pricing Schedule'!$F$113*M1238))*2,
IF(AND(I1238=110000,R1238&gt;336.4,R1238&lt;=504.6,M1238&lt;=10),('[1]Pricing Schedule'!$F$103+('[1]Pricing Schedule'!$F$105*M1238))*3,
IF(AND(I1238=110000,R1238&gt;336.4,R1238&lt;=504.6,M1238&gt;10),('[1]Pricing Schedule'!$F$111+('[1]Pricing Schedule'!$F$113*M1238))*3,
IF(AND(I1238=110000,R1238&gt;504.6,R1238&lt;=672.8,M1238&lt;=10),('[1]Pricing Schedule'!$F$103+('[1]Pricing Schedule'!$F$105*M1238))*4,
IF(AND(I1238=110000,R1238&gt;504.6,R1238&lt;=672.8,M1238&gt;10),('[1]Pricing Schedule'!$F$111+('[1]Pricing Schedule'!$F$113*M1238))*4,
IF(AND(I1238=110000,R1238&gt;672.8,R1238&lt;=841,M1238&lt;=10),('[1]Pricing Schedule'!$F$103+('[1]Pricing Schedule'!$F$105*M1238))*5,
IF(AND(I1238=110000,R1238&gt;672.8,R1238&lt;=841,M1238&gt;10),('[1]Pricing Schedule'!$F$111+('[1]Pricing Schedule'!$F$113*M1238))*5,
IF(AND(I1238=110000,R1238&gt;672.8,R1238&lt;=841,M1238&lt;=10),('[1]Pricing Schedule'!$F$103+('[1]Pricing Schedule'!$F$105*M1238))*5,
IF(AND(I1238=110000,R1238&gt;672.8,R1238&lt;=841,M1238&gt;10),('[1]Pricing Schedule'!$F$111+('[1]Pricing Schedule'!$F$113*M1238))*5,
IF(AND(I1238=110000,R1238&gt;1345.6,R1238&lt;=1513.8,M1238&lt;=10),('[1]Pricing Schedule'!$F$103+('[1]Pricing Schedule'!$F$105*M1238))*9,
IF(AND(I1238=110000,R1238&gt;1345.6,R1238&lt;=1513.8,M1238&gt;10),('[1]Pricing Schedule'!$F$111+('[1]Pricing Schedule'!$F$113*M1238))*9,
9999999999)))))))))))))))))))))))))))))))))))))))</f>
        <v>1334440</v>
      </c>
      <c r="T1238" s="21">
        <f>IF(AND(I1238=38000,R1238&lt;=4.5,M1238&gt;8),'[1]Pricing Schedule'!$J$9,
IF(AND(I1238=38000,R1238&lt;=4.5,M1238&lt;=8),'[1]Pricing Schedule'!$J$36,
IF(AND(I1238=38000,R1238&gt;4.5,R1238&lt;=9,M1238&gt;8),'[1]Pricing Schedule'!$J$18,
IF(AND(I1238=38000,R1238&gt;4.5,R1238&lt;=9,M1238&lt;=8),'[1]Pricing Schedule'!$J$36,
IF(AND(I1238=38000,R1238&gt;9,R1238&lt;=12.8,M1238&gt;8),'[1]Pricing Schedule'!$J$27,
IF(AND(I1238=38000,R1238&gt;9,R1238&lt;=12.8,M1238&lt;=8),'[1]Pricing Schedule'!$J$36,
IF(AND(I1238=38000,R1238&gt;12.8,R1238&lt;=22.8),'[1]Pricing Schedule'!$J$36,
IF(AND(I1238=38000,R1238&gt;22.8,R1238&lt;=30.2),'[1]Pricing Schedule'!$J$45,
IF(AND(I1238=38000,R1238&gt;30.2,R1238&lt;=45.9),'[1]Pricing Schedule'!$J$54,
IF(AND(I1238=38000,R1238&gt;45.9,R1238&lt;=123.4),'[1]Pricing Schedule'!$J$97,
IF(AND(I1238=38000,R1238&gt;123.4,R1238&lt;=168.2,M1238&lt;=10),'[1]Pricing Schedule'!$J$105,
IF(AND(I1238=38000,R1238&gt;123.4,R1238&lt;=168.2,M1238&gt;10),'[1]Pricing Schedule'!$J$113,
IF(AND(I1238=38000,R1238&gt;168.2,R1238&lt;=336.4,M1238&lt;=10),('[1]Pricing Schedule'!$J$105),
IF(AND(I1238=38000,R1238&gt;168.2,R1238&lt;=336.4,M1238&gt;10),('[1]Pricing Schedule'!$J$113),
IF(AND(I1238=38000,R1238&gt;336.4,R1238&lt;=504.6,M1238&lt;=10),('[1]Pricing Schedule'!$J$105),
IF(AND(I1238=38000,R1238&gt;336.4,R1238&lt;=504.6,M1238&gt;10),('[1]Pricing Schedule'!$J$113),
IF(AND(I1238=38000,R1238&gt;504.6,R1238&lt;=672.8,M1238&lt;=10),('[1]Pricing Schedule'!$J$105),
IF(AND(I1238=38000,R1238&gt;504.6,R1238&lt;=672.8,M1238&gt;10),('[1]Pricing Schedule'!$J$113),
IF(AND(I1238=110000,R1238&lt;=12.8,M1238&gt;2),'[1]Pricing Schedule'!$J$63,
IF(AND(I1238=110000,R1238&lt;=12.8,M1238&lt;=2),'[1]Pricing Schedule'!$J$97,
IF(AND(I1238=110000,R1238&gt;12.8,R1238&lt;=22.8,M1238&gt;3),'[1]Pricing Schedule'!$J$72,
IF(AND(I1238=110000,R1238&gt;12.8,R1238&lt;=22.8,M1238&lt;=3),'[1]Pricing Schedule'!$J$97,
IF(AND(I1238=110000,R1238&gt;22.8,R1238&lt;=30.2),'[1]Pricing Schedule'!$J$81,
IF(AND(I1238=110000,R1238&gt;30.2,R1238&lt;=45.9),'[1]Pricing Schedule'!$J$90,
IF(AND(I1238=110000,R1238&gt;45.9,R1238&lt;=123.4),'[1]Pricing Schedule'!$J$97,
IF(AND(I1238=110000,R1238&gt;123.4,R1238&lt;=168.2,M1238&lt;=10),'[1]Pricing Schedule'!$J$105,
IF(AND(I1238=110000,R1238&gt;123.4,R1238&lt;=168.2,M1238&gt;10),'[1]Pricing Schedule'!$J$113,
IF(AND(I1238=110000,R1238&gt;168.2,R1238&lt;=336.2,M1238&lt;=10),('[1]Pricing Schedule'!$J$105),
IF(AND(I1238=110000,R1238&gt;168.2,R1238&lt;=336.2,M1238&gt;10),('[1]Pricing Schedule'!$J$113),
IF(AND(I1238=110000,R1238&gt;336.4,R1238&lt;=504.6,M1238&lt;=10),('[1]Pricing Schedule'!$J$105),
IF(AND(I1238=110000,R1238&gt;336.4,R1238&lt;=504.6,M1238&gt;10),('[1]Pricing Schedule'!$J$113),
IF(AND(I1238=110000,R1238&gt;504.6,R1238&lt;=672.8,M1238&lt;=10),('[1]Pricing Schedule'!$J$105),
IF(AND(I1238=110000,R1238&gt;504.6,R1238&lt;=672.8,M1238&gt;10),('[1]Pricing Schedule'!$J$113),
IF(AND(I1238=110000,R1238&gt;672.8,R1238&lt;=841,M1238&lt;=10),('[1]Pricing Schedule'!$J$105),
IF(AND(I1238=110000,R1238&gt;672.8,R1238&lt;=841,M1238&gt;10),('[1]Pricing Schedule'!$J$113),
IF(AND(I1238=110000,R1238&gt;1682,R1238&lt;=1850.2,M1238&lt;=10),('[1]Pricing Schedule'!$J$105),
IF(AND(I1238=110000,R1238&gt;1682,R1238&lt;=1850.2,M1238&gt;10),('[1]Pricing Schedule'!$J$113),
IF(AND(I1238=110000,R1238&gt;2018.4,R1238&lt;=2186.6,M1238&lt;=10),('[1]Pricing Schedule'!$J$105),
IF(AND(I1238=110000,R1238&gt;2018.4,R1238&lt;=2186.6,M1238&gt;10),('[1]Pricing Schedule'!$J$113),999999999)))))))))))))))))))))))))))))))))))))))</f>
        <v>1</v>
      </c>
      <c r="U1238" s="40">
        <f t="shared" si="120"/>
        <v>317723.80952380953</v>
      </c>
      <c r="V1238" s="41">
        <f t="shared" si="121"/>
        <v>3.1473876682353645</v>
      </c>
      <c r="Y1238" s="23">
        <v>637</v>
      </c>
      <c r="Z1238" s="23">
        <v>439</v>
      </c>
      <c r="AD1238" s="13"/>
      <c r="AE1238" s="13"/>
      <c r="AF1238" s="13"/>
      <c r="AR1238" s="35"/>
    </row>
    <row r="1239" spans="1:44">
      <c r="A1239" s="23">
        <v>1241</v>
      </c>
      <c r="B1239" s="23">
        <v>1241</v>
      </c>
      <c r="C1239" s="23" t="s">
        <v>1849</v>
      </c>
      <c r="D1239" s="23" t="s">
        <v>110</v>
      </c>
      <c r="E1239" s="23" t="s">
        <v>110</v>
      </c>
      <c r="F1239" s="23" t="s">
        <v>191</v>
      </c>
      <c r="G1239" s="23" t="s">
        <v>192</v>
      </c>
      <c r="H1239" s="23" t="s">
        <v>113</v>
      </c>
      <c r="I1239" s="13">
        <v>38000</v>
      </c>
      <c r="J1239" s="13">
        <v>38000</v>
      </c>
      <c r="K1239" s="13">
        <v>20000</v>
      </c>
      <c r="L1239" s="24">
        <v>9.8949999999999996</v>
      </c>
      <c r="M1239" s="37">
        <f t="shared" si="116"/>
        <v>10</v>
      </c>
      <c r="N1239" s="24">
        <v>0.23499999999999999</v>
      </c>
      <c r="O1239" s="13">
        <v>3</v>
      </c>
      <c r="P1239" s="36">
        <f t="shared" si="117"/>
        <v>0.23499999999999999</v>
      </c>
      <c r="Q1239" s="38">
        <f t="shared" si="118"/>
        <v>4.2</v>
      </c>
      <c r="R1239" s="37">
        <f t="shared" si="119"/>
        <v>4.2</v>
      </c>
      <c r="S1239" s="39">
        <f>IF(AND(I1239=38000,R1239&lt;=4.5,M1239&gt;8),'[1]Pricing Schedule'!$F$8+('[1]Pricing Schedule'!$F$9*M1239),
IF(AND(I1239=38000,R1239&lt;=4.5,M1239&lt;=8),'[1]Pricing Schedule'!$F$34+('[1]Pricing Schedule'!$F$36*M1239),
IF(AND(I1239=38000,R1239&gt;4.5,R1239&lt;=9,M1239&gt;8),'[1]Pricing Schedule'!$F$17+('[1]Pricing Schedule'!$F$18*M1239),
IF(AND(I1239=38000,R1239&gt;4.5,R1239&lt;=9,M1239&lt;=8),'[1]Pricing Schedule'!$F$34+('[1]Pricing Schedule'!$F$36*M1239),
IF(AND(I1239=38000,R1239&gt;9,R1239&lt;=12.8,M1239&gt;8),'[1]Pricing Schedule'!$F$26+('[1]Pricing Schedule'!$F$27*M1239),
IF(AND(I1239=38000,R1239&gt;9,R1239&lt;=12.8,M1239&lt;=8),'[1]Pricing Schedule'!$F$34+('[1]Pricing Schedule'!$F$36*M1239),
IF(AND(I1239=38000,R1239&gt;12.8,R1239&lt;=22.8),'[1]Pricing Schedule'!$F$34+('[1]Pricing Schedule'!$F$36*M1239),
IF(AND(I1239=38000,R1239&gt;22.8,R1239&lt;=30.2),'[1]Pricing Schedule'!$F$43+('[1]Pricing Schedule'!$F$45*M1239),
IF(AND(I1239=38000,R1239&gt;30.2,R1239&lt;=45.9),'[1]Pricing Schedule'!$F$52+('[1]Pricing Schedule'!$F$54*M1239),
IF(AND(I1239=38000,R1239&gt;45.9,R1239&lt;=123.4),'[1]Pricing Schedule'!$F$96+('[1]Pricing Schedule'!$F$97*M1239),
IF(AND(I1239=38000,R1239&gt;123.4,R1239&lt;=168.2,M1239&lt;=10),'[1]Pricing Schedule'!$F$103+('[1]Pricing Schedule'!$F$105*M1239),
IF(AND(I1239=38000,R1239&gt;123.4,R1239&lt;=168.2,M1239&gt;10),'[1]Pricing Schedule'!$F$111+('[1]Pricing Schedule'!$F$113*M1239),
IF(AND(I1239=38000,R1239&gt;157.4,R1239&lt;=336.4,M1239&lt;=10),('[1]Pricing Schedule'!$F$103+('[1]Pricing Schedule'!$F$105*M1239))*2,
IF(AND(I1239=38000,R1239&gt;157.4,R1239&lt;=336.4,M1239&gt;10),('[1]Pricing Schedule'!$F$111+('[1]Pricing Schedule'!$F$113*M1239))*2,
IF(AND(I1239=38000,R1239&gt;314.8,R1239&lt;=504.6,M1239&lt;=10),('[1]Pricing Schedule'!$F$103+('[1]Pricing Schedule'!$F$105*M1239))*3,
IF(AND(I1239=38000,R1239&gt;314.8,R1239&lt;=504.6,M1239&gt;10),('[1]Pricing Schedule'!$F$111+('[1]Pricing Schedule'!$F$113*M1239))*3,
IF(AND(I1239=38000,R1239&gt;472.2,R1239&lt;=672.8,M1239&lt;=10),('[1]Pricing Schedule'!$F$103+('[1]Pricing Schedule'!$F$105*M1239))*4,
IF(AND(I1239=38000,R1239&gt;472.2,R1239&lt;=672.8,M1239&gt;10),('[1]Pricing Schedule'!$F$111+('[1]Pricing Schedule'!$F$113*M1239))*4,
IF(AND(I1239=110000,R1239&lt;=12.8,M1239&gt;2),'[1]Pricing Schedule'!$F$62+('[1]Pricing Schedule'!$F$63*M1239),
IF(AND(I1239=110000,R1239&lt;=12.8,M1239&lt;=2),'[1]Pricing Schedule'!$F$96+('[1]Pricing Schedule'!$F$97*M1239),
IF(AND(I1239=110000,R1239&gt;12.8,R1239&lt;=22.8,M1239&gt;3),'[1]Pricing Schedule'!$F$71+('[1]Pricing Schedule'!$F$72*M1239),
IF(AND(I1239=110000,R1239&gt;12.8,R1239&lt;=22.8,M1239&lt;=3),'[1]Pricing Schedule'!$F$96+('[1]Pricing Schedule'!$F$97*M1239),
IF(AND(I1239=110000,R1239&gt;22.8,R1239&lt;=30.2),'[1]Pricing Schedule'!$F$80+('[1]Pricing Schedule'!$F$81*M1239),
IF(AND(I1239=110000,R1239&gt;30.2,R1239&lt;=45.9),'[1]Pricing Schedule'!$F$89+('[1]Pricing Schedule'!$F$90*M1239),
IF(AND(I1239=110000,R1239&gt;45.9,R1239&lt;=123.4),'[1]Pricing Schedule'!$F$96+('[1]Pricing Schedule'!$F$97*M1239),
IF(AND(I1239=110000,R1239&gt;123.4,R1239&lt;=168.2,M1239&lt;=10),'[1]Pricing Schedule'!$F$103+('[1]Pricing Schedule'!$F$105*M1239),
IF(AND(I1239=110000,R1239&gt;123.4,R1239&lt;=168.2,M1239&gt;10),'[1]Pricing Schedule'!$F$111+('[1]Pricing Schedule'!$F$113*M1239),
IF(AND(I1239=110000,R1239&gt;168.2,R1239&lt;=336.4,M1239&lt;=10),('[1]Pricing Schedule'!$F$103+('[1]Pricing Schedule'!$F$105*M1239))*2,
IF(AND(I1239=110000,R1239&gt;168.2,R1239&lt;=336.4,M1239&gt;10),('[1]Pricing Schedule'!$F$111+('[1]Pricing Schedule'!$F$113*M1239))*2,
IF(AND(I1239=110000,R1239&gt;336.4,R1239&lt;=504.6,M1239&lt;=10),('[1]Pricing Schedule'!$F$103+('[1]Pricing Schedule'!$F$105*M1239))*3,
IF(AND(I1239=110000,R1239&gt;336.4,R1239&lt;=504.6,M1239&gt;10),('[1]Pricing Schedule'!$F$111+('[1]Pricing Schedule'!$F$113*M1239))*3,
IF(AND(I1239=110000,R1239&gt;504.6,R1239&lt;=672.8,M1239&lt;=10),('[1]Pricing Schedule'!$F$103+('[1]Pricing Schedule'!$F$105*M1239))*4,
IF(AND(I1239=110000,R1239&gt;504.6,R1239&lt;=672.8,M1239&gt;10),('[1]Pricing Schedule'!$F$111+('[1]Pricing Schedule'!$F$113*M1239))*4,
IF(AND(I1239=110000,R1239&gt;672.8,R1239&lt;=841,M1239&lt;=10),('[1]Pricing Schedule'!$F$103+('[1]Pricing Schedule'!$F$105*M1239))*5,
IF(AND(I1239=110000,R1239&gt;672.8,R1239&lt;=841,M1239&gt;10),('[1]Pricing Schedule'!$F$111+('[1]Pricing Schedule'!$F$113*M1239))*5,
IF(AND(I1239=110000,R1239&gt;672.8,R1239&lt;=841,M1239&lt;=10),('[1]Pricing Schedule'!$F$103+('[1]Pricing Schedule'!$F$105*M1239))*5,
IF(AND(I1239=110000,R1239&gt;672.8,R1239&lt;=841,M1239&gt;10),('[1]Pricing Schedule'!$F$111+('[1]Pricing Schedule'!$F$113*M1239))*5,
IF(AND(I1239=110000,R1239&gt;1345.6,R1239&lt;=1513.8,M1239&lt;=10),('[1]Pricing Schedule'!$F$103+('[1]Pricing Schedule'!$F$105*M1239))*9,
IF(AND(I1239=110000,R1239&gt;1345.6,R1239&lt;=1513.8,M1239&gt;10),('[1]Pricing Schedule'!$F$111+('[1]Pricing Schedule'!$F$113*M1239))*9,
9999999999)))))))))))))))))))))))))))))))))))))))</f>
        <v>1387140</v>
      </c>
      <c r="T1239" s="21">
        <f>IF(AND(I1239=38000,R1239&lt;=4.5,M1239&gt;8),'[1]Pricing Schedule'!$J$9,
IF(AND(I1239=38000,R1239&lt;=4.5,M1239&lt;=8),'[1]Pricing Schedule'!$J$36,
IF(AND(I1239=38000,R1239&gt;4.5,R1239&lt;=9,M1239&gt;8),'[1]Pricing Schedule'!$J$18,
IF(AND(I1239=38000,R1239&gt;4.5,R1239&lt;=9,M1239&lt;=8),'[1]Pricing Schedule'!$J$36,
IF(AND(I1239=38000,R1239&gt;9,R1239&lt;=12.8,M1239&gt;8),'[1]Pricing Schedule'!$J$27,
IF(AND(I1239=38000,R1239&gt;9,R1239&lt;=12.8,M1239&lt;=8),'[1]Pricing Schedule'!$J$36,
IF(AND(I1239=38000,R1239&gt;12.8,R1239&lt;=22.8),'[1]Pricing Schedule'!$J$36,
IF(AND(I1239=38000,R1239&gt;22.8,R1239&lt;=30.2),'[1]Pricing Schedule'!$J$45,
IF(AND(I1239=38000,R1239&gt;30.2,R1239&lt;=45.9),'[1]Pricing Schedule'!$J$54,
IF(AND(I1239=38000,R1239&gt;45.9,R1239&lt;=123.4),'[1]Pricing Schedule'!$J$97,
IF(AND(I1239=38000,R1239&gt;123.4,R1239&lt;=168.2,M1239&lt;=10),'[1]Pricing Schedule'!$J$105,
IF(AND(I1239=38000,R1239&gt;123.4,R1239&lt;=168.2,M1239&gt;10),'[1]Pricing Schedule'!$J$113,
IF(AND(I1239=38000,R1239&gt;168.2,R1239&lt;=336.4,M1239&lt;=10),('[1]Pricing Schedule'!$J$105),
IF(AND(I1239=38000,R1239&gt;168.2,R1239&lt;=336.4,M1239&gt;10),('[1]Pricing Schedule'!$J$113),
IF(AND(I1239=38000,R1239&gt;336.4,R1239&lt;=504.6,M1239&lt;=10),('[1]Pricing Schedule'!$J$105),
IF(AND(I1239=38000,R1239&gt;336.4,R1239&lt;=504.6,M1239&gt;10),('[1]Pricing Schedule'!$J$113),
IF(AND(I1239=38000,R1239&gt;504.6,R1239&lt;=672.8,M1239&lt;=10),('[1]Pricing Schedule'!$J$105),
IF(AND(I1239=38000,R1239&gt;504.6,R1239&lt;=672.8,M1239&gt;10),('[1]Pricing Schedule'!$J$113),
IF(AND(I1239=110000,R1239&lt;=12.8,M1239&gt;2),'[1]Pricing Schedule'!$J$63,
IF(AND(I1239=110000,R1239&lt;=12.8,M1239&lt;=2),'[1]Pricing Schedule'!$J$97,
IF(AND(I1239=110000,R1239&gt;12.8,R1239&lt;=22.8,M1239&gt;3),'[1]Pricing Schedule'!$J$72,
IF(AND(I1239=110000,R1239&gt;12.8,R1239&lt;=22.8,M1239&lt;=3),'[1]Pricing Schedule'!$J$97,
IF(AND(I1239=110000,R1239&gt;22.8,R1239&lt;=30.2),'[1]Pricing Schedule'!$J$81,
IF(AND(I1239=110000,R1239&gt;30.2,R1239&lt;=45.9),'[1]Pricing Schedule'!$J$90,
IF(AND(I1239=110000,R1239&gt;45.9,R1239&lt;=123.4),'[1]Pricing Schedule'!$J$97,
IF(AND(I1239=110000,R1239&gt;123.4,R1239&lt;=168.2,M1239&lt;=10),'[1]Pricing Schedule'!$J$105,
IF(AND(I1239=110000,R1239&gt;123.4,R1239&lt;=168.2,M1239&gt;10),'[1]Pricing Schedule'!$J$113,
IF(AND(I1239=110000,R1239&gt;168.2,R1239&lt;=336.2,M1239&lt;=10),('[1]Pricing Schedule'!$J$105),
IF(AND(I1239=110000,R1239&gt;168.2,R1239&lt;=336.2,M1239&gt;10),('[1]Pricing Schedule'!$J$113),
IF(AND(I1239=110000,R1239&gt;336.4,R1239&lt;=504.6,M1239&lt;=10),('[1]Pricing Schedule'!$J$105),
IF(AND(I1239=110000,R1239&gt;336.4,R1239&lt;=504.6,M1239&gt;10),('[1]Pricing Schedule'!$J$113),
IF(AND(I1239=110000,R1239&gt;504.6,R1239&lt;=672.8,M1239&lt;=10),('[1]Pricing Schedule'!$J$105),
IF(AND(I1239=110000,R1239&gt;504.6,R1239&lt;=672.8,M1239&gt;10),('[1]Pricing Schedule'!$J$113),
IF(AND(I1239=110000,R1239&gt;672.8,R1239&lt;=841,M1239&lt;=10),('[1]Pricing Schedule'!$J$105),
IF(AND(I1239=110000,R1239&gt;672.8,R1239&lt;=841,M1239&gt;10),('[1]Pricing Schedule'!$J$113),
IF(AND(I1239=110000,R1239&gt;1682,R1239&lt;=1850.2,M1239&lt;=10),('[1]Pricing Schedule'!$J$105),
IF(AND(I1239=110000,R1239&gt;1682,R1239&lt;=1850.2,M1239&gt;10),('[1]Pricing Schedule'!$J$113),
IF(AND(I1239=110000,R1239&gt;2018.4,R1239&lt;=2186.6,M1239&lt;=10),('[1]Pricing Schedule'!$J$105),
IF(AND(I1239=110000,R1239&gt;2018.4,R1239&lt;=2186.6,M1239&gt;10),('[1]Pricing Schedule'!$J$113),999999999)))))))))))))))))))))))))))))))))))))))</f>
        <v>1</v>
      </c>
      <c r="U1239" s="40">
        <f t="shared" si="120"/>
        <v>330271.42857142858</v>
      </c>
      <c r="V1239" s="41">
        <f t="shared" si="121"/>
        <v>3.0278126216531858</v>
      </c>
      <c r="Y1239" s="23">
        <v>105</v>
      </c>
      <c r="Z1239" s="23">
        <v>362</v>
      </c>
      <c r="AD1239" s="13"/>
      <c r="AE1239" s="13"/>
      <c r="AF1239" s="13"/>
      <c r="AR1239" s="35"/>
    </row>
    <row r="1240" spans="1:44">
      <c r="A1240" s="23">
        <v>1242</v>
      </c>
      <c r="B1240" s="23">
        <v>1242</v>
      </c>
      <c r="C1240" s="23" t="s">
        <v>1850</v>
      </c>
      <c r="D1240" s="23" t="s">
        <v>149</v>
      </c>
      <c r="E1240" s="23" t="s">
        <v>149</v>
      </c>
      <c r="F1240" s="23" t="s">
        <v>1851</v>
      </c>
      <c r="G1240" s="23" t="s">
        <v>1852</v>
      </c>
      <c r="H1240" s="23" t="s">
        <v>113</v>
      </c>
      <c r="I1240" s="13">
        <v>38000</v>
      </c>
      <c r="J1240" s="13">
        <v>38000</v>
      </c>
      <c r="K1240" s="23" t="s">
        <v>119</v>
      </c>
      <c r="L1240" s="24">
        <v>4.74</v>
      </c>
      <c r="M1240" s="37">
        <f t="shared" si="116"/>
        <v>5</v>
      </c>
      <c r="N1240" s="24">
        <v>0.11700000000000001</v>
      </c>
      <c r="O1240" s="13">
        <v>3</v>
      </c>
      <c r="P1240" s="36">
        <f t="shared" si="117"/>
        <v>0.11700000000000001</v>
      </c>
      <c r="Q1240" s="38">
        <f t="shared" si="118"/>
        <v>4.2</v>
      </c>
      <c r="R1240" s="37">
        <f t="shared" si="119"/>
        <v>4.2</v>
      </c>
      <c r="S1240" s="39">
        <f>IF(AND(I1240=38000,R1240&lt;=4.5,M1240&gt;8),'[1]Pricing Schedule'!$F$8+('[1]Pricing Schedule'!$F$9*M1240),
IF(AND(I1240=38000,R1240&lt;=4.5,M1240&lt;=8),'[1]Pricing Schedule'!$F$34+('[1]Pricing Schedule'!$F$36*M1240),
IF(AND(I1240=38000,R1240&gt;4.5,R1240&lt;=9,M1240&gt;8),'[1]Pricing Schedule'!$F$17+('[1]Pricing Schedule'!$F$18*M1240),
IF(AND(I1240=38000,R1240&gt;4.5,R1240&lt;=9,M1240&lt;=8),'[1]Pricing Schedule'!$F$34+('[1]Pricing Schedule'!$F$36*M1240),
IF(AND(I1240=38000,R1240&gt;9,R1240&lt;=12.8,M1240&gt;8),'[1]Pricing Schedule'!$F$26+('[1]Pricing Schedule'!$F$27*M1240),
IF(AND(I1240=38000,R1240&gt;9,R1240&lt;=12.8,M1240&lt;=8),'[1]Pricing Schedule'!$F$34+('[1]Pricing Schedule'!$F$36*M1240),
IF(AND(I1240=38000,R1240&gt;12.8,R1240&lt;=22.8),'[1]Pricing Schedule'!$F$34+('[1]Pricing Schedule'!$F$36*M1240),
IF(AND(I1240=38000,R1240&gt;22.8,R1240&lt;=30.2),'[1]Pricing Schedule'!$F$43+('[1]Pricing Schedule'!$F$45*M1240),
IF(AND(I1240=38000,R1240&gt;30.2,R1240&lt;=45.9),'[1]Pricing Schedule'!$F$52+('[1]Pricing Schedule'!$F$54*M1240),
IF(AND(I1240=38000,R1240&gt;45.9,R1240&lt;=123.4),'[1]Pricing Schedule'!$F$96+('[1]Pricing Schedule'!$F$97*M1240),
IF(AND(I1240=38000,R1240&gt;123.4,R1240&lt;=168.2,M1240&lt;=10),'[1]Pricing Schedule'!$F$103+('[1]Pricing Schedule'!$F$105*M1240),
IF(AND(I1240=38000,R1240&gt;123.4,R1240&lt;=168.2,M1240&gt;10),'[1]Pricing Schedule'!$F$111+('[1]Pricing Schedule'!$F$113*M1240),
IF(AND(I1240=38000,R1240&gt;157.4,R1240&lt;=336.4,M1240&lt;=10),('[1]Pricing Schedule'!$F$103+('[1]Pricing Schedule'!$F$105*M1240))*2,
IF(AND(I1240=38000,R1240&gt;157.4,R1240&lt;=336.4,M1240&gt;10),('[1]Pricing Schedule'!$F$111+('[1]Pricing Schedule'!$F$113*M1240))*2,
IF(AND(I1240=38000,R1240&gt;314.8,R1240&lt;=504.6,M1240&lt;=10),('[1]Pricing Schedule'!$F$103+('[1]Pricing Schedule'!$F$105*M1240))*3,
IF(AND(I1240=38000,R1240&gt;314.8,R1240&lt;=504.6,M1240&gt;10),('[1]Pricing Schedule'!$F$111+('[1]Pricing Schedule'!$F$113*M1240))*3,
IF(AND(I1240=38000,R1240&gt;472.2,R1240&lt;=672.8,M1240&lt;=10),('[1]Pricing Schedule'!$F$103+('[1]Pricing Schedule'!$F$105*M1240))*4,
IF(AND(I1240=38000,R1240&gt;472.2,R1240&lt;=672.8,M1240&gt;10),('[1]Pricing Schedule'!$F$111+('[1]Pricing Schedule'!$F$113*M1240))*4,
IF(AND(I1240=110000,R1240&lt;=12.8,M1240&gt;2),'[1]Pricing Schedule'!$F$62+('[1]Pricing Schedule'!$F$63*M1240),
IF(AND(I1240=110000,R1240&lt;=12.8,M1240&lt;=2),'[1]Pricing Schedule'!$F$96+('[1]Pricing Schedule'!$F$97*M1240),
IF(AND(I1240=110000,R1240&gt;12.8,R1240&lt;=22.8,M1240&gt;3),'[1]Pricing Schedule'!$F$71+('[1]Pricing Schedule'!$F$72*M1240),
IF(AND(I1240=110000,R1240&gt;12.8,R1240&lt;=22.8,M1240&lt;=3),'[1]Pricing Schedule'!$F$96+('[1]Pricing Schedule'!$F$97*M1240),
IF(AND(I1240=110000,R1240&gt;22.8,R1240&lt;=30.2),'[1]Pricing Schedule'!$F$80+('[1]Pricing Schedule'!$F$81*M1240),
IF(AND(I1240=110000,R1240&gt;30.2,R1240&lt;=45.9),'[1]Pricing Schedule'!$F$89+('[1]Pricing Schedule'!$F$90*M1240),
IF(AND(I1240=110000,R1240&gt;45.9,R1240&lt;=123.4),'[1]Pricing Schedule'!$F$96+('[1]Pricing Schedule'!$F$97*M1240),
IF(AND(I1240=110000,R1240&gt;123.4,R1240&lt;=168.2,M1240&lt;=10),'[1]Pricing Schedule'!$F$103+('[1]Pricing Schedule'!$F$105*M1240),
IF(AND(I1240=110000,R1240&gt;123.4,R1240&lt;=168.2,M1240&gt;10),'[1]Pricing Schedule'!$F$111+('[1]Pricing Schedule'!$F$113*M1240),
IF(AND(I1240=110000,R1240&gt;168.2,R1240&lt;=336.4,M1240&lt;=10),('[1]Pricing Schedule'!$F$103+('[1]Pricing Schedule'!$F$105*M1240))*2,
IF(AND(I1240=110000,R1240&gt;168.2,R1240&lt;=336.4,M1240&gt;10),('[1]Pricing Schedule'!$F$111+('[1]Pricing Schedule'!$F$113*M1240))*2,
IF(AND(I1240=110000,R1240&gt;336.4,R1240&lt;=504.6,M1240&lt;=10),('[1]Pricing Schedule'!$F$103+('[1]Pricing Schedule'!$F$105*M1240))*3,
IF(AND(I1240=110000,R1240&gt;336.4,R1240&lt;=504.6,M1240&gt;10),('[1]Pricing Schedule'!$F$111+('[1]Pricing Schedule'!$F$113*M1240))*3,
IF(AND(I1240=110000,R1240&gt;504.6,R1240&lt;=672.8,M1240&lt;=10),('[1]Pricing Schedule'!$F$103+('[1]Pricing Schedule'!$F$105*M1240))*4,
IF(AND(I1240=110000,R1240&gt;504.6,R1240&lt;=672.8,M1240&gt;10),('[1]Pricing Schedule'!$F$111+('[1]Pricing Schedule'!$F$113*M1240))*4,
IF(AND(I1240=110000,R1240&gt;672.8,R1240&lt;=841,M1240&lt;=10),('[1]Pricing Schedule'!$F$103+('[1]Pricing Schedule'!$F$105*M1240))*5,
IF(AND(I1240=110000,R1240&gt;672.8,R1240&lt;=841,M1240&gt;10),('[1]Pricing Schedule'!$F$111+('[1]Pricing Schedule'!$F$113*M1240))*5,
IF(AND(I1240=110000,R1240&gt;672.8,R1240&lt;=841,M1240&lt;=10),('[1]Pricing Schedule'!$F$103+('[1]Pricing Schedule'!$F$105*M1240))*5,
IF(AND(I1240=110000,R1240&gt;672.8,R1240&lt;=841,M1240&gt;10),('[1]Pricing Schedule'!$F$111+('[1]Pricing Schedule'!$F$113*M1240))*5,
IF(AND(I1240=110000,R1240&gt;1345.6,R1240&lt;=1513.8,M1240&lt;=10),('[1]Pricing Schedule'!$F$103+('[1]Pricing Schedule'!$F$105*M1240))*9,
IF(AND(I1240=110000,R1240&gt;1345.6,R1240&lt;=1513.8,M1240&gt;10),('[1]Pricing Schedule'!$F$111+('[1]Pricing Schedule'!$F$113*M1240))*9,
9999999999)))))))))))))))))))))))))))))))))))))))</f>
        <v>699140</v>
      </c>
      <c r="T1240" s="21">
        <f>IF(AND(I1240=38000,R1240&lt;=4.5,M1240&gt;8),'[1]Pricing Schedule'!$J$9,
IF(AND(I1240=38000,R1240&lt;=4.5,M1240&lt;=8),'[1]Pricing Schedule'!$J$36,
IF(AND(I1240=38000,R1240&gt;4.5,R1240&lt;=9,M1240&gt;8),'[1]Pricing Schedule'!$J$18,
IF(AND(I1240=38000,R1240&gt;4.5,R1240&lt;=9,M1240&lt;=8),'[1]Pricing Schedule'!$J$36,
IF(AND(I1240=38000,R1240&gt;9,R1240&lt;=12.8,M1240&gt;8),'[1]Pricing Schedule'!$J$27,
IF(AND(I1240=38000,R1240&gt;9,R1240&lt;=12.8,M1240&lt;=8),'[1]Pricing Schedule'!$J$36,
IF(AND(I1240=38000,R1240&gt;12.8,R1240&lt;=22.8),'[1]Pricing Schedule'!$J$36,
IF(AND(I1240=38000,R1240&gt;22.8,R1240&lt;=30.2),'[1]Pricing Schedule'!$J$45,
IF(AND(I1240=38000,R1240&gt;30.2,R1240&lt;=45.9),'[1]Pricing Schedule'!$J$54,
IF(AND(I1240=38000,R1240&gt;45.9,R1240&lt;=123.4),'[1]Pricing Schedule'!$J$97,
IF(AND(I1240=38000,R1240&gt;123.4,R1240&lt;=168.2,M1240&lt;=10),'[1]Pricing Schedule'!$J$105,
IF(AND(I1240=38000,R1240&gt;123.4,R1240&lt;=168.2,M1240&gt;10),'[1]Pricing Schedule'!$J$113,
IF(AND(I1240=38000,R1240&gt;168.2,R1240&lt;=336.4,M1240&lt;=10),('[1]Pricing Schedule'!$J$105),
IF(AND(I1240=38000,R1240&gt;168.2,R1240&lt;=336.4,M1240&gt;10),('[1]Pricing Schedule'!$J$113),
IF(AND(I1240=38000,R1240&gt;336.4,R1240&lt;=504.6,M1240&lt;=10),('[1]Pricing Schedule'!$J$105),
IF(AND(I1240=38000,R1240&gt;336.4,R1240&lt;=504.6,M1240&gt;10),('[1]Pricing Schedule'!$J$113),
IF(AND(I1240=38000,R1240&gt;504.6,R1240&lt;=672.8,M1240&lt;=10),('[1]Pricing Schedule'!$J$105),
IF(AND(I1240=38000,R1240&gt;504.6,R1240&lt;=672.8,M1240&gt;10),('[1]Pricing Schedule'!$J$113),
IF(AND(I1240=110000,R1240&lt;=12.8,M1240&gt;2),'[1]Pricing Schedule'!$J$63,
IF(AND(I1240=110000,R1240&lt;=12.8,M1240&lt;=2),'[1]Pricing Schedule'!$J$97,
IF(AND(I1240=110000,R1240&gt;12.8,R1240&lt;=22.8,M1240&gt;3),'[1]Pricing Schedule'!$J$72,
IF(AND(I1240=110000,R1240&gt;12.8,R1240&lt;=22.8,M1240&lt;=3),'[1]Pricing Schedule'!$J$97,
IF(AND(I1240=110000,R1240&gt;22.8,R1240&lt;=30.2),'[1]Pricing Schedule'!$J$81,
IF(AND(I1240=110000,R1240&gt;30.2,R1240&lt;=45.9),'[1]Pricing Schedule'!$J$90,
IF(AND(I1240=110000,R1240&gt;45.9,R1240&lt;=123.4),'[1]Pricing Schedule'!$J$97,
IF(AND(I1240=110000,R1240&gt;123.4,R1240&lt;=168.2,M1240&lt;=10),'[1]Pricing Schedule'!$J$105,
IF(AND(I1240=110000,R1240&gt;123.4,R1240&lt;=168.2,M1240&gt;10),'[1]Pricing Schedule'!$J$113,
IF(AND(I1240=110000,R1240&gt;168.2,R1240&lt;=336.2,M1240&lt;=10),('[1]Pricing Schedule'!$J$105),
IF(AND(I1240=110000,R1240&gt;168.2,R1240&lt;=336.2,M1240&gt;10),('[1]Pricing Schedule'!$J$113),
IF(AND(I1240=110000,R1240&gt;336.4,R1240&lt;=504.6,M1240&lt;=10),('[1]Pricing Schedule'!$J$105),
IF(AND(I1240=110000,R1240&gt;336.4,R1240&lt;=504.6,M1240&gt;10),('[1]Pricing Schedule'!$J$113),
IF(AND(I1240=110000,R1240&gt;504.6,R1240&lt;=672.8,M1240&lt;=10),('[1]Pricing Schedule'!$J$105),
IF(AND(I1240=110000,R1240&gt;504.6,R1240&lt;=672.8,M1240&gt;10),('[1]Pricing Schedule'!$J$113),
IF(AND(I1240=110000,R1240&gt;672.8,R1240&lt;=841,M1240&lt;=10),('[1]Pricing Schedule'!$J$105),
IF(AND(I1240=110000,R1240&gt;672.8,R1240&lt;=841,M1240&gt;10),('[1]Pricing Schedule'!$J$113),
IF(AND(I1240=110000,R1240&gt;1682,R1240&lt;=1850.2,M1240&lt;=10),('[1]Pricing Schedule'!$J$105),
IF(AND(I1240=110000,R1240&gt;1682,R1240&lt;=1850.2,M1240&gt;10),('[1]Pricing Schedule'!$J$113),
IF(AND(I1240=110000,R1240&gt;2018.4,R1240&lt;=2186.6,M1240&lt;=10),('[1]Pricing Schedule'!$J$105),
IF(AND(I1240=110000,R1240&gt;2018.4,R1240&lt;=2186.6,M1240&gt;10),('[1]Pricing Schedule'!$J$113),999999999)))))))))))))))))))))))))))))))))))))))</f>
        <v>4</v>
      </c>
      <c r="U1240" s="40">
        <f t="shared" si="120"/>
        <v>166461.90476190476</v>
      </c>
      <c r="V1240" s="41">
        <f t="shared" si="121"/>
        <v>6.0073804960379897</v>
      </c>
      <c r="Y1240" s="23">
        <v>347</v>
      </c>
      <c r="Z1240" s="23">
        <v>581</v>
      </c>
      <c r="AD1240" s="13"/>
      <c r="AE1240" s="13"/>
      <c r="AF1240" s="13"/>
      <c r="AR1240" s="35"/>
    </row>
    <row r="1241" spans="1:44">
      <c r="A1241" s="23">
        <v>1243</v>
      </c>
      <c r="B1241" s="23">
        <v>1243</v>
      </c>
      <c r="C1241" s="23" t="s">
        <v>1853</v>
      </c>
      <c r="D1241" s="23" t="s">
        <v>423</v>
      </c>
      <c r="E1241" s="23" t="s">
        <v>423</v>
      </c>
      <c r="F1241" s="23" t="s">
        <v>1796</v>
      </c>
      <c r="G1241" s="23" t="s">
        <v>1797</v>
      </c>
      <c r="H1241" s="23" t="s">
        <v>113</v>
      </c>
      <c r="I1241" s="13">
        <v>38000</v>
      </c>
      <c r="J1241" s="13">
        <v>38000</v>
      </c>
      <c r="K1241" s="23" t="s">
        <v>119</v>
      </c>
      <c r="L1241" s="24">
        <v>7.899</v>
      </c>
      <c r="M1241" s="37">
        <f t="shared" si="116"/>
        <v>8</v>
      </c>
      <c r="N1241" s="24">
        <v>0.35599999999999998</v>
      </c>
      <c r="O1241" s="13">
        <v>3</v>
      </c>
      <c r="P1241" s="36">
        <f t="shared" si="117"/>
        <v>0.35599999999999998</v>
      </c>
      <c r="Q1241" s="38">
        <f t="shared" si="118"/>
        <v>4.2</v>
      </c>
      <c r="R1241" s="37">
        <f t="shared" si="119"/>
        <v>4.2</v>
      </c>
      <c r="S1241" s="39">
        <f>IF(AND(I1241=38000,R1241&lt;=4.5,M1241&gt;8),'[1]Pricing Schedule'!$F$8+('[1]Pricing Schedule'!$F$9*M1241),
IF(AND(I1241=38000,R1241&lt;=4.5,M1241&lt;=8),'[1]Pricing Schedule'!$F$34+('[1]Pricing Schedule'!$F$36*M1241),
IF(AND(I1241=38000,R1241&gt;4.5,R1241&lt;=9,M1241&gt;8),'[1]Pricing Schedule'!$F$17+('[1]Pricing Schedule'!$F$18*M1241),
IF(AND(I1241=38000,R1241&gt;4.5,R1241&lt;=9,M1241&lt;=8),'[1]Pricing Schedule'!$F$34+('[1]Pricing Schedule'!$F$36*M1241),
IF(AND(I1241=38000,R1241&gt;9,R1241&lt;=12.8,M1241&gt;8),'[1]Pricing Schedule'!$F$26+('[1]Pricing Schedule'!$F$27*M1241),
IF(AND(I1241=38000,R1241&gt;9,R1241&lt;=12.8,M1241&lt;=8),'[1]Pricing Schedule'!$F$34+('[1]Pricing Schedule'!$F$36*M1241),
IF(AND(I1241=38000,R1241&gt;12.8,R1241&lt;=22.8),'[1]Pricing Schedule'!$F$34+('[1]Pricing Schedule'!$F$36*M1241),
IF(AND(I1241=38000,R1241&gt;22.8,R1241&lt;=30.2),'[1]Pricing Schedule'!$F$43+('[1]Pricing Schedule'!$F$45*M1241),
IF(AND(I1241=38000,R1241&gt;30.2,R1241&lt;=45.9),'[1]Pricing Schedule'!$F$52+('[1]Pricing Schedule'!$F$54*M1241),
IF(AND(I1241=38000,R1241&gt;45.9,R1241&lt;=123.4),'[1]Pricing Schedule'!$F$96+('[1]Pricing Schedule'!$F$97*M1241),
IF(AND(I1241=38000,R1241&gt;123.4,R1241&lt;=168.2,M1241&lt;=10),'[1]Pricing Schedule'!$F$103+('[1]Pricing Schedule'!$F$105*M1241),
IF(AND(I1241=38000,R1241&gt;123.4,R1241&lt;=168.2,M1241&gt;10),'[1]Pricing Schedule'!$F$111+('[1]Pricing Schedule'!$F$113*M1241),
IF(AND(I1241=38000,R1241&gt;157.4,R1241&lt;=336.4,M1241&lt;=10),('[1]Pricing Schedule'!$F$103+('[1]Pricing Schedule'!$F$105*M1241))*2,
IF(AND(I1241=38000,R1241&gt;157.4,R1241&lt;=336.4,M1241&gt;10),('[1]Pricing Schedule'!$F$111+('[1]Pricing Schedule'!$F$113*M1241))*2,
IF(AND(I1241=38000,R1241&gt;314.8,R1241&lt;=504.6,M1241&lt;=10),('[1]Pricing Schedule'!$F$103+('[1]Pricing Schedule'!$F$105*M1241))*3,
IF(AND(I1241=38000,R1241&gt;314.8,R1241&lt;=504.6,M1241&gt;10),('[1]Pricing Schedule'!$F$111+('[1]Pricing Schedule'!$F$113*M1241))*3,
IF(AND(I1241=38000,R1241&gt;472.2,R1241&lt;=672.8,M1241&lt;=10),('[1]Pricing Schedule'!$F$103+('[1]Pricing Schedule'!$F$105*M1241))*4,
IF(AND(I1241=38000,R1241&gt;472.2,R1241&lt;=672.8,M1241&gt;10),('[1]Pricing Schedule'!$F$111+('[1]Pricing Schedule'!$F$113*M1241))*4,
IF(AND(I1241=110000,R1241&lt;=12.8,M1241&gt;2),'[1]Pricing Schedule'!$F$62+('[1]Pricing Schedule'!$F$63*M1241),
IF(AND(I1241=110000,R1241&lt;=12.8,M1241&lt;=2),'[1]Pricing Schedule'!$F$96+('[1]Pricing Schedule'!$F$97*M1241),
IF(AND(I1241=110000,R1241&gt;12.8,R1241&lt;=22.8,M1241&gt;3),'[1]Pricing Schedule'!$F$71+('[1]Pricing Schedule'!$F$72*M1241),
IF(AND(I1241=110000,R1241&gt;12.8,R1241&lt;=22.8,M1241&lt;=3),'[1]Pricing Schedule'!$F$96+('[1]Pricing Schedule'!$F$97*M1241),
IF(AND(I1241=110000,R1241&gt;22.8,R1241&lt;=30.2),'[1]Pricing Schedule'!$F$80+('[1]Pricing Schedule'!$F$81*M1241),
IF(AND(I1241=110000,R1241&gt;30.2,R1241&lt;=45.9),'[1]Pricing Schedule'!$F$89+('[1]Pricing Schedule'!$F$90*M1241),
IF(AND(I1241=110000,R1241&gt;45.9,R1241&lt;=123.4),'[1]Pricing Schedule'!$F$96+('[1]Pricing Schedule'!$F$97*M1241),
IF(AND(I1241=110000,R1241&gt;123.4,R1241&lt;=168.2,M1241&lt;=10),'[1]Pricing Schedule'!$F$103+('[1]Pricing Schedule'!$F$105*M1241),
IF(AND(I1241=110000,R1241&gt;123.4,R1241&lt;=168.2,M1241&gt;10),'[1]Pricing Schedule'!$F$111+('[1]Pricing Schedule'!$F$113*M1241),
IF(AND(I1241=110000,R1241&gt;168.2,R1241&lt;=336.4,M1241&lt;=10),('[1]Pricing Schedule'!$F$103+('[1]Pricing Schedule'!$F$105*M1241))*2,
IF(AND(I1241=110000,R1241&gt;168.2,R1241&lt;=336.4,M1241&gt;10),('[1]Pricing Schedule'!$F$111+('[1]Pricing Schedule'!$F$113*M1241))*2,
IF(AND(I1241=110000,R1241&gt;336.4,R1241&lt;=504.6,M1241&lt;=10),('[1]Pricing Schedule'!$F$103+('[1]Pricing Schedule'!$F$105*M1241))*3,
IF(AND(I1241=110000,R1241&gt;336.4,R1241&lt;=504.6,M1241&gt;10),('[1]Pricing Schedule'!$F$111+('[1]Pricing Schedule'!$F$113*M1241))*3,
IF(AND(I1241=110000,R1241&gt;504.6,R1241&lt;=672.8,M1241&lt;=10),('[1]Pricing Schedule'!$F$103+('[1]Pricing Schedule'!$F$105*M1241))*4,
IF(AND(I1241=110000,R1241&gt;504.6,R1241&lt;=672.8,M1241&gt;10),('[1]Pricing Schedule'!$F$111+('[1]Pricing Schedule'!$F$113*M1241))*4,
IF(AND(I1241=110000,R1241&gt;672.8,R1241&lt;=841,M1241&lt;=10),('[1]Pricing Schedule'!$F$103+('[1]Pricing Schedule'!$F$105*M1241))*5,
IF(AND(I1241=110000,R1241&gt;672.8,R1241&lt;=841,M1241&gt;10),('[1]Pricing Schedule'!$F$111+('[1]Pricing Schedule'!$F$113*M1241))*5,
IF(AND(I1241=110000,R1241&gt;672.8,R1241&lt;=841,M1241&lt;=10),('[1]Pricing Schedule'!$F$103+('[1]Pricing Schedule'!$F$105*M1241))*5,
IF(AND(I1241=110000,R1241&gt;672.8,R1241&lt;=841,M1241&gt;10),('[1]Pricing Schedule'!$F$111+('[1]Pricing Schedule'!$F$113*M1241))*5,
IF(AND(I1241=110000,R1241&gt;1345.6,R1241&lt;=1513.8,M1241&lt;=10),('[1]Pricing Schedule'!$F$103+('[1]Pricing Schedule'!$F$105*M1241))*9,
IF(AND(I1241=110000,R1241&gt;1345.6,R1241&lt;=1513.8,M1241&gt;10),('[1]Pricing Schedule'!$F$111+('[1]Pricing Schedule'!$F$113*M1241))*9,
9999999999)))))))))))))))))))))))))))))))))))))))</f>
        <v>909950</v>
      </c>
      <c r="T1241" s="21">
        <f>IF(AND(I1241=38000,R1241&lt;=4.5,M1241&gt;8),'[1]Pricing Schedule'!$J$9,
IF(AND(I1241=38000,R1241&lt;=4.5,M1241&lt;=8),'[1]Pricing Schedule'!$J$36,
IF(AND(I1241=38000,R1241&gt;4.5,R1241&lt;=9,M1241&gt;8),'[1]Pricing Schedule'!$J$18,
IF(AND(I1241=38000,R1241&gt;4.5,R1241&lt;=9,M1241&lt;=8),'[1]Pricing Schedule'!$J$36,
IF(AND(I1241=38000,R1241&gt;9,R1241&lt;=12.8,M1241&gt;8),'[1]Pricing Schedule'!$J$27,
IF(AND(I1241=38000,R1241&gt;9,R1241&lt;=12.8,M1241&lt;=8),'[1]Pricing Schedule'!$J$36,
IF(AND(I1241=38000,R1241&gt;12.8,R1241&lt;=22.8),'[1]Pricing Schedule'!$J$36,
IF(AND(I1241=38000,R1241&gt;22.8,R1241&lt;=30.2),'[1]Pricing Schedule'!$J$45,
IF(AND(I1241=38000,R1241&gt;30.2,R1241&lt;=45.9),'[1]Pricing Schedule'!$J$54,
IF(AND(I1241=38000,R1241&gt;45.9,R1241&lt;=123.4),'[1]Pricing Schedule'!$J$97,
IF(AND(I1241=38000,R1241&gt;123.4,R1241&lt;=168.2,M1241&lt;=10),'[1]Pricing Schedule'!$J$105,
IF(AND(I1241=38000,R1241&gt;123.4,R1241&lt;=168.2,M1241&gt;10),'[1]Pricing Schedule'!$J$113,
IF(AND(I1241=38000,R1241&gt;168.2,R1241&lt;=336.4,M1241&lt;=10),('[1]Pricing Schedule'!$J$105),
IF(AND(I1241=38000,R1241&gt;168.2,R1241&lt;=336.4,M1241&gt;10),('[1]Pricing Schedule'!$J$113),
IF(AND(I1241=38000,R1241&gt;336.4,R1241&lt;=504.6,M1241&lt;=10),('[1]Pricing Schedule'!$J$105),
IF(AND(I1241=38000,R1241&gt;336.4,R1241&lt;=504.6,M1241&gt;10),('[1]Pricing Schedule'!$J$113),
IF(AND(I1241=38000,R1241&gt;504.6,R1241&lt;=672.8,M1241&lt;=10),('[1]Pricing Schedule'!$J$105),
IF(AND(I1241=38000,R1241&gt;504.6,R1241&lt;=672.8,M1241&gt;10),('[1]Pricing Schedule'!$J$113),
IF(AND(I1241=110000,R1241&lt;=12.8,M1241&gt;2),'[1]Pricing Schedule'!$J$63,
IF(AND(I1241=110000,R1241&lt;=12.8,M1241&lt;=2),'[1]Pricing Schedule'!$J$97,
IF(AND(I1241=110000,R1241&gt;12.8,R1241&lt;=22.8,M1241&gt;3),'[1]Pricing Schedule'!$J$72,
IF(AND(I1241=110000,R1241&gt;12.8,R1241&lt;=22.8,M1241&lt;=3),'[1]Pricing Schedule'!$J$97,
IF(AND(I1241=110000,R1241&gt;22.8,R1241&lt;=30.2),'[1]Pricing Schedule'!$J$81,
IF(AND(I1241=110000,R1241&gt;30.2,R1241&lt;=45.9),'[1]Pricing Schedule'!$J$90,
IF(AND(I1241=110000,R1241&gt;45.9,R1241&lt;=123.4),'[1]Pricing Schedule'!$J$97,
IF(AND(I1241=110000,R1241&gt;123.4,R1241&lt;=168.2,M1241&lt;=10),'[1]Pricing Schedule'!$J$105,
IF(AND(I1241=110000,R1241&gt;123.4,R1241&lt;=168.2,M1241&gt;10),'[1]Pricing Schedule'!$J$113,
IF(AND(I1241=110000,R1241&gt;168.2,R1241&lt;=336.2,M1241&lt;=10),('[1]Pricing Schedule'!$J$105),
IF(AND(I1241=110000,R1241&gt;168.2,R1241&lt;=336.2,M1241&gt;10),('[1]Pricing Schedule'!$J$113),
IF(AND(I1241=110000,R1241&gt;336.4,R1241&lt;=504.6,M1241&lt;=10),('[1]Pricing Schedule'!$J$105),
IF(AND(I1241=110000,R1241&gt;336.4,R1241&lt;=504.6,M1241&gt;10),('[1]Pricing Schedule'!$J$113),
IF(AND(I1241=110000,R1241&gt;504.6,R1241&lt;=672.8,M1241&lt;=10),('[1]Pricing Schedule'!$J$105),
IF(AND(I1241=110000,R1241&gt;504.6,R1241&lt;=672.8,M1241&gt;10),('[1]Pricing Schedule'!$J$113),
IF(AND(I1241=110000,R1241&gt;672.8,R1241&lt;=841,M1241&lt;=10),('[1]Pricing Schedule'!$J$105),
IF(AND(I1241=110000,R1241&gt;672.8,R1241&lt;=841,M1241&gt;10),('[1]Pricing Schedule'!$J$113),
IF(AND(I1241=110000,R1241&gt;1682,R1241&lt;=1850.2,M1241&lt;=10),('[1]Pricing Schedule'!$J$105),
IF(AND(I1241=110000,R1241&gt;1682,R1241&lt;=1850.2,M1241&gt;10),('[1]Pricing Schedule'!$J$113),
IF(AND(I1241=110000,R1241&gt;2018.4,R1241&lt;=2186.6,M1241&lt;=10),('[1]Pricing Schedule'!$J$105),
IF(AND(I1241=110000,R1241&gt;2018.4,R1241&lt;=2186.6,M1241&gt;10),('[1]Pricing Schedule'!$J$113),999999999)))))))))))))))))))))))))))))))))))))))</f>
        <v>4</v>
      </c>
      <c r="U1241" s="40">
        <f t="shared" si="120"/>
        <v>216654.76190476189</v>
      </c>
      <c r="V1241" s="41">
        <f t="shared" si="121"/>
        <v>4.6156382218803227</v>
      </c>
      <c r="Y1241" s="23">
        <v>53</v>
      </c>
      <c r="Z1241" s="23">
        <v>98</v>
      </c>
      <c r="AD1241" s="13"/>
      <c r="AE1241" s="13"/>
      <c r="AF1241" s="13"/>
      <c r="AR1241" s="35"/>
    </row>
    <row r="1242" spans="1:44">
      <c r="A1242" s="23">
        <v>1244</v>
      </c>
      <c r="B1242" s="23">
        <v>1244</v>
      </c>
      <c r="C1242" s="23" t="s">
        <v>1854</v>
      </c>
      <c r="D1242" s="23" t="s">
        <v>816</v>
      </c>
      <c r="E1242" s="23" t="s">
        <v>816</v>
      </c>
      <c r="F1242" s="23" t="s">
        <v>1855</v>
      </c>
      <c r="G1242" s="23" t="s">
        <v>1856</v>
      </c>
      <c r="H1242" s="23" t="s">
        <v>113</v>
      </c>
      <c r="I1242" s="13">
        <v>38000</v>
      </c>
      <c r="J1242" s="13">
        <v>38000</v>
      </c>
      <c r="K1242" s="23" t="s">
        <v>119</v>
      </c>
      <c r="L1242" s="24">
        <v>6.0250000000000004</v>
      </c>
      <c r="M1242" s="37">
        <f t="shared" si="116"/>
        <v>7</v>
      </c>
      <c r="N1242" s="24">
        <v>0.14399999999999999</v>
      </c>
      <c r="O1242" s="13">
        <v>3</v>
      </c>
      <c r="P1242" s="36">
        <f t="shared" si="117"/>
        <v>0.14399999999999999</v>
      </c>
      <c r="Q1242" s="38">
        <f t="shared" si="118"/>
        <v>4.2</v>
      </c>
      <c r="R1242" s="37">
        <f t="shared" si="119"/>
        <v>4.2</v>
      </c>
      <c r="S1242" s="39">
        <f>IF(AND(I1242=38000,R1242&lt;=4.5,M1242&gt;8),'[1]Pricing Schedule'!$F$8+('[1]Pricing Schedule'!$F$9*M1242),
IF(AND(I1242=38000,R1242&lt;=4.5,M1242&lt;=8),'[1]Pricing Schedule'!$F$34+('[1]Pricing Schedule'!$F$36*M1242),
IF(AND(I1242=38000,R1242&gt;4.5,R1242&lt;=9,M1242&gt;8),'[1]Pricing Schedule'!$F$17+('[1]Pricing Schedule'!$F$18*M1242),
IF(AND(I1242=38000,R1242&gt;4.5,R1242&lt;=9,M1242&lt;=8),'[1]Pricing Schedule'!$F$34+('[1]Pricing Schedule'!$F$36*M1242),
IF(AND(I1242=38000,R1242&gt;9,R1242&lt;=12.8,M1242&gt;8),'[1]Pricing Schedule'!$F$26+('[1]Pricing Schedule'!$F$27*M1242),
IF(AND(I1242=38000,R1242&gt;9,R1242&lt;=12.8,M1242&lt;=8),'[1]Pricing Schedule'!$F$34+('[1]Pricing Schedule'!$F$36*M1242),
IF(AND(I1242=38000,R1242&gt;12.8,R1242&lt;=22.8),'[1]Pricing Schedule'!$F$34+('[1]Pricing Schedule'!$F$36*M1242),
IF(AND(I1242=38000,R1242&gt;22.8,R1242&lt;=30.2),'[1]Pricing Schedule'!$F$43+('[1]Pricing Schedule'!$F$45*M1242),
IF(AND(I1242=38000,R1242&gt;30.2,R1242&lt;=45.9),'[1]Pricing Schedule'!$F$52+('[1]Pricing Schedule'!$F$54*M1242),
IF(AND(I1242=38000,R1242&gt;45.9,R1242&lt;=123.4),'[1]Pricing Schedule'!$F$96+('[1]Pricing Schedule'!$F$97*M1242),
IF(AND(I1242=38000,R1242&gt;123.4,R1242&lt;=168.2,M1242&lt;=10),'[1]Pricing Schedule'!$F$103+('[1]Pricing Schedule'!$F$105*M1242),
IF(AND(I1242=38000,R1242&gt;123.4,R1242&lt;=168.2,M1242&gt;10),'[1]Pricing Schedule'!$F$111+('[1]Pricing Schedule'!$F$113*M1242),
IF(AND(I1242=38000,R1242&gt;157.4,R1242&lt;=336.4,M1242&lt;=10),('[1]Pricing Schedule'!$F$103+('[1]Pricing Schedule'!$F$105*M1242))*2,
IF(AND(I1242=38000,R1242&gt;157.4,R1242&lt;=336.4,M1242&gt;10),('[1]Pricing Schedule'!$F$111+('[1]Pricing Schedule'!$F$113*M1242))*2,
IF(AND(I1242=38000,R1242&gt;314.8,R1242&lt;=504.6,M1242&lt;=10),('[1]Pricing Schedule'!$F$103+('[1]Pricing Schedule'!$F$105*M1242))*3,
IF(AND(I1242=38000,R1242&gt;314.8,R1242&lt;=504.6,M1242&gt;10),('[1]Pricing Schedule'!$F$111+('[1]Pricing Schedule'!$F$113*M1242))*3,
IF(AND(I1242=38000,R1242&gt;472.2,R1242&lt;=672.8,M1242&lt;=10),('[1]Pricing Schedule'!$F$103+('[1]Pricing Schedule'!$F$105*M1242))*4,
IF(AND(I1242=38000,R1242&gt;472.2,R1242&lt;=672.8,M1242&gt;10),('[1]Pricing Schedule'!$F$111+('[1]Pricing Schedule'!$F$113*M1242))*4,
IF(AND(I1242=110000,R1242&lt;=12.8,M1242&gt;2),'[1]Pricing Schedule'!$F$62+('[1]Pricing Schedule'!$F$63*M1242),
IF(AND(I1242=110000,R1242&lt;=12.8,M1242&lt;=2),'[1]Pricing Schedule'!$F$96+('[1]Pricing Schedule'!$F$97*M1242),
IF(AND(I1242=110000,R1242&gt;12.8,R1242&lt;=22.8,M1242&gt;3),'[1]Pricing Schedule'!$F$71+('[1]Pricing Schedule'!$F$72*M1242),
IF(AND(I1242=110000,R1242&gt;12.8,R1242&lt;=22.8,M1242&lt;=3),'[1]Pricing Schedule'!$F$96+('[1]Pricing Schedule'!$F$97*M1242),
IF(AND(I1242=110000,R1242&gt;22.8,R1242&lt;=30.2),'[1]Pricing Schedule'!$F$80+('[1]Pricing Schedule'!$F$81*M1242),
IF(AND(I1242=110000,R1242&gt;30.2,R1242&lt;=45.9),'[1]Pricing Schedule'!$F$89+('[1]Pricing Schedule'!$F$90*M1242),
IF(AND(I1242=110000,R1242&gt;45.9,R1242&lt;=123.4),'[1]Pricing Schedule'!$F$96+('[1]Pricing Schedule'!$F$97*M1242),
IF(AND(I1242=110000,R1242&gt;123.4,R1242&lt;=168.2,M1242&lt;=10),'[1]Pricing Schedule'!$F$103+('[1]Pricing Schedule'!$F$105*M1242),
IF(AND(I1242=110000,R1242&gt;123.4,R1242&lt;=168.2,M1242&gt;10),'[1]Pricing Schedule'!$F$111+('[1]Pricing Schedule'!$F$113*M1242),
IF(AND(I1242=110000,R1242&gt;168.2,R1242&lt;=336.4,M1242&lt;=10),('[1]Pricing Schedule'!$F$103+('[1]Pricing Schedule'!$F$105*M1242))*2,
IF(AND(I1242=110000,R1242&gt;168.2,R1242&lt;=336.4,M1242&gt;10),('[1]Pricing Schedule'!$F$111+('[1]Pricing Schedule'!$F$113*M1242))*2,
IF(AND(I1242=110000,R1242&gt;336.4,R1242&lt;=504.6,M1242&lt;=10),('[1]Pricing Schedule'!$F$103+('[1]Pricing Schedule'!$F$105*M1242))*3,
IF(AND(I1242=110000,R1242&gt;336.4,R1242&lt;=504.6,M1242&gt;10),('[1]Pricing Schedule'!$F$111+('[1]Pricing Schedule'!$F$113*M1242))*3,
IF(AND(I1242=110000,R1242&gt;504.6,R1242&lt;=672.8,M1242&lt;=10),('[1]Pricing Schedule'!$F$103+('[1]Pricing Schedule'!$F$105*M1242))*4,
IF(AND(I1242=110000,R1242&gt;504.6,R1242&lt;=672.8,M1242&gt;10),('[1]Pricing Schedule'!$F$111+('[1]Pricing Schedule'!$F$113*M1242))*4,
IF(AND(I1242=110000,R1242&gt;672.8,R1242&lt;=841,M1242&lt;=10),('[1]Pricing Schedule'!$F$103+('[1]Pricing Schedule'!$F$105*M1242))*5,
IF(AND(I1242=110000,R1242&gt;672.8,R1242&lt;=841,M1242&gt;10),('[1]Pricing Schedule'!$F$111+('[1]Pricing Schedule'!$F$113*M1242))*5,
IF(AND(I1242=110000,R1242&gt;672.8,R1242&lt;=841,M1242&lt;=10),('[1]Pricing Schedule'!$F$103+('[1]Pricing Schedule'!$F$105*M1242))*5,
IF(AND(I1242=110000,R1242&gt;672.8,R1242&lt;=841,M1242&gt;10),('[1]Pricing Schedule'!$F$111+('[1]Pricing Schedule'!$F$113*M1242))*5,
IF(AND(I1242=110000,R1242&gt;1345.6,R1242&lt;=1513.8,M1242&lt;=10),('[1]Pricing Schedule'!$F$103+('[1]Pricing Schedule'!$F$105*M1242))*9,
IF(AND(I1242=110000,R1242&gt;1345.6,R1242&lt;=1513.8,M1242&gt;10),('[1]Pricing Schedule'!$F$111+('[1]Pricing Schedule'!$F$113*M1242))*9,
9999999999)))))))))))))))))))))))))))))))))))))))</f>
        <v>839680</v>
      </c>
      <c r="T1242" s="21">
        <f>IF(AND(I1242=38000,R1242&lt;=4.5,M1242&gt;8),'[1]Pricing Schedule'!$J$9,
IF(AND(I1242=38000,R1242&lt;=4.5,M1242&lt;=8),'[1]Pricing Schedule'!$J$36,
IF(AND(I1242=38000,R1242&gt;4.5,R1242&lt;=9,M1242&gt;8),'[1]Pricing Schedule'!$J$18,
IF(AND(I1242=38000,R1242&gt;4.5,R1242&lt;=9,M1242&lt;=8),'[1]Pricing Schedule'!$J$36,
IF(AND(I1242=38000,R1242&gt;9,R1242&lt;=12.8,M1242&gt;8),'[1]Pricing Schedule'!$J$27,
IF(AND(I1242=38000,R1242&gt;9,R1242&lt;=12.8,M1242&lt;=8),'[1]Pricing Schedule'!$J$36,
IF(AND(I1242=38000,R1242&gt;12.8,R1242&lt;=22.8),'[1]Pricing Schedule'!$J$36,
IF(AND(I1242=38000,R1242&gt;22.8,R1242&lt;=30.2),'[1]Pricing Schedule'!$J$45,
IF(AND(I1242=38000,R1242&gt;30.2,R1242&lt;=45.9),'[1]Pricing Schedule'!$J$54,
IF(AND(I1242=38000,R1242&gt;45.9,R1242&lt;=123.4),'[1]Pricing Schedule'!$J$97,
IF(AND(I1242=38000,R1242&gt;123.4,R1242&lt;=168.2,M1242&lt;=10),'[1]Pricing Schedule'!$J$105,
IF(AND(I1242=38000,R1242&gt;123.4,R1242&lt;=168.2,M1242&gt;10),'[1]Pricing Schedule'!$J$113,
IF(AND(I1242=38000,R1242&gt;168.2,R1242&lt;=336.4,M1242&lt;=10),('[1]Pricing Schedule'!$J$105),
IF(AND(I1242=38000,R1242&gt;168.2,R1242&lt;=336.4,M1242&gt;10),('[1]Pricing Schedule'!$J$113),
IF(AND(I1242=38000,R1242&gt;336.4,R1242&lt;=504.6,M1242&lt;=10),('[1]Pricing Schedule'!$J$105),
IF(AND(I1242=38000,R1242&gt;336.4,R1242&lt;=504.6,M1242&gt;10),('[1]Pricing Schedule'!$J$113),
IF(AND(I1242=38000,R1242&gt;504.6,R1242&lt;=672.8,M1242&lt;=10),('[1]Pricing Schedule'!$J$105),
IF(AND(I1242=38000,R1242&gt;504.6,R1242&lt;=672.8,M1242&gt;10),('[1]Pricing Schedule'!$J$113),
IF(AND(I1242=110000,R1242&lt;=12.8,M1242&gt;2),'[1]Pricing Schedule'!$J$63,
IF(AND(I1242=110000,R1242&lt;=12.8,M1242&lt;=2),'[1]Pricing Schedule'!$J$97,
IF(AND(I1242=110000,R1242&gt;12.8,R1242&lt;=22.8,M1242&gt;3),'[1]Pricing Schedule'!$J$72,
IF(AND(I1242=110000,R1242&gt;12.8,R1242&lt;=22.8,M1242&lt;=3),'[1]Pricing Schedule'!$J$97,
IF(AND(I1242=110000,R1242&gt;22.8,R1242&lt;=30.2),'[1]Pricing Schedule'!$J$81,
IF(AND(I1242=110000,R1242&gt;30.2,R1242&lt;=45.9),'[1]Pricing Schedule'!$J$90,
IF(AND(I1242=110000,R1242&gt;45.9,R1242&lt;=123.4),'[1]Pricing Schedule'!$J$97,
IF(AND(I1242=110000,R1242&gt;123.4,R1242&lt;=168.2,M1242&lt;=10),'[1]Pricing Schedule'!$J$105,
IF(AND(I1242=110000,R1242&gt;123.4,R1242&lt;=168.2,M1242&gt;10),'[1]Pricing Schedule'!$J$113,
IF(AND(I1242=110000,R1242&gt;168.2,R1242&lt;=336.2,M1242&lt;=10),('[1]Pricing Schedule'!$J$105),
IF(AND(I1242=110000,R1242&gt;168.2,R1242&lt;=336.2,M1242&gt;10),('[1]Pricing Schedule'!$J$113),
IF(AND(I1242=110000,R1242&gt;336.4,R1242&lt;=504.6,M1242&lt;=10),('[1]Pricing Schedule'!$J$105),
IF(AND(I1242=110000,R1242&gt;336.4,R1242&lt;=504.6,M1242&gt;10),('[1]Pricing Schedule'!$J$113),
IF(AND(I1242=110000,R1242&gt;504.6,R1242&lt;=672.8,M1242&lt;=10),('[1]Pricing Schedule'!$J$105),
IF(AND(I1242=110000,R1242&gt;504.6,R1242&lt;=672.8,M1242&gt;10),('[1]Pricing Schedule'!$J$113),
IF(AND(I1242=110000,R1242&gt;672.8,R1242&lt;=841,M1242&lt;=10),('[1]Pricing Schedule'!$J$105),
IF(AND(I1242=110000,R1242&gt;672.8,R1242&lt;=841,M1242&gt;10),('[1]Pricing Schedule'!$J$113),
IF(AND(I1242=110000,R1242&gt;1682,R1242&lt;=1850.2,M1242&lt;=10),('[1]Pricing Schedule'!$J$105),
IF(AND(I1242=110000,R1242&gt;1682,R1242&lt;=1850.2,M1242&gt;10),('[1]Pricing Schedule'!$J$113),
IF(AND(I1242=110000,R1242&gt;2018.4,R1242&lt;=2186.6,M1242&lt;=10),('[1]Pricing Schedule'!$J$105),
IF(AND(I1242=110000,R1242&gt;2018.4,R1242&lt;=2186.6,M1242&gt;10),('[1]Pricing Schedule'!$J$113),999999999)))))))))))))))))))))))))))))))))))))))</f>
        <v>4</v>
      </c>
      <c r="U1242" s="40">
        <f t="shared" si="120"/>
        <v>199923.80952380953</v>
      </c>
      <c r="V1242" s="41">
        <f t="shared" si="121"/>
        <v>5.0019054878048781</v>
      </c>
      <c r="Y1242" s="23">
        <v>75</v>
      </c>
      <c r="Z1242" s="23">
        <v>541</v>
      </c>
      <c r="AD1242" s="13"/>
      <c r="AE1242" s="13"/>
      <c r="AF1242" s="13"/>
      <c r="AR1242" s="35"/>
    </row>
    <row r="1243" spans="1:44">
      <c r="A1243" s="23">
        <v>1245</v>
      </c>
      <c r="B1243" s="23">
        <v>1245</v>
      </c>
      <c r="C1243" s="23" t="s">
        <v>1857</v>
      </c>
      <c r="D1243" s="23" t="s">
        <v>344</v>
      </c>
      <c r="E1243" s="23" t="s">
        <v>344</v>
      </c>
      <c r="F1243" s="23" t="s">
        <v>1796</v>
      </c>
      <c r="G1243" s="23" t="s">
        <v>1797</v>
      </c>
      <c r="H1243" s="23" t="s">
        <v>113</v>
      </c>
      <c r="I1243" s="13">
        <v>38000</v>
      </c>
      <c r="J1243" s="13">
        <v>38000</v>
      </c>
      <c r="K1243" s="23" t="s">
        <v>119</v>
      </c>
      <c r="L1243" s="24">
        <v>10.028</v>
      </c>
      <c r="M1243" s="37">
        <f t="shared" si="116"/>
        <v>11</v>
      </c>
      <c r="N1243" s="24">
        <v>0.184</v>
      </c>
      <c r="O1243" s="13">
        <v>3</v>
      </c>
      <c r="P1243" s="36">
        <f t="shared" si="117"/>
        <v>0.184</v>
      </c>
      <c r="Q1243" s="38">
        <f t="shared" si="118"/>
        <v>4.2</v>
      </c>
      <c r="R1243" s="37">
        <f t="shared" si="119"/>
        <v>4.2</v>
      </c>
      <c r="S1243" s="39">
        <f>IF(AND(I1243=38000,R1243&lt;=4.5,M1243&gt;8),'[1]Pricing Schedule'!$F$8+('[1]Pricing Schedule'!$F$9*M1243),
IF(AND(I1243=38000,R1243&lt;=4.5,M1243&lt;=8),'[1]Pricing Schedule'!$F$34+('[1]Pricing Schedule'!$F$36*M1243),
IF(AND(I1243=38000,R1243&gt;4.5,R1243&lt;=9,M1243&gt;8),'[1]Pricing Schedule'!$F$17+('[1]Pricing Schedule'!$F$18*M1243),
IF(AND(I1243=38000,R1243&gt;4.5,R1243&lt;=9,M1243&lt;=8),'[1]Pricing Schedule'!$F$34+('[1]Pricing Schedule'!$F$36*M1243),
IF(AND(I1243=38000,R1243&gt;9,R1243&lt;=12.8,M1243&gt;8),'[1]Pricing Schedule'!$F$26+('[1]Pricing Schedule'!$F$27*M1243),
IF(AND(I1243=38000,R1243&gt;9,R1243&lt;=12.8,M1243&lt;=8),'[1]Pricing Schedule'!$F$34+('[1]Pricing Schedule'!$F$36*M1243),
IF(AND(I1243=38000,R1243&gt;12.8,R1243&lt;=22.8),'[1]Pricing Schedule'!$F$34+('[1]Pricing Schedule'!$F$36*M1243),
IF(AND(I1243=38000,R1243&gt;22.8,R1243&lt;=30.2),'[1]Pricing Schedule'!$F$43+('[1]Pricing Schedule'!$F$45*M1243),
IF(AND(I1243=38000,R1243&gt;30.2,R1243&lt;=45.9),'[1]Pricing Schedule'!$F$52+('[1]Pricing Schedule'!$F$54*M1243),
IF(AND(I1243=38000,R1243&gt;45.9,R1243&lt;=123.4),'[1]Pricing Schedule'!$F$96+('[1]Pricing Schedule'!$F$97*M1243),
IF(AND(I1243=38000,R1243&gt;123.4,R1243&lt;=168.2,M1243&lt;=10),'[1]Pricing Schedule'!$F$103+('[1]Pricing Schedule'!$F$105*M1243),
IF(AND(I1243=38000,R1243&gt;123.4,R1243&lt;=168.2,M1243&gt;10),'[1]Pricing Schedule'!$F$111+('[1]Pricing Schedule'!$F$113*M1243),
IF(AND(I1243=38000,R1243&gt;157.4,R1243&lt;=336.4,M1243&lt;=10),('[1]Pricing Schedule'!$F$103+('[1]Pricing Schedule'!$F$105*M1243))*2,
IF(AND(I1243=38000,R1243&gt;157.4,R1243&lt;=336.4,M1243&gt;10),('[1]Pricing Schedule'!$F$111+('[1]Pricing Schedule'!$F$113*M1243))*2,
IF(AND(I1243=38000,R1243&gt;314.8,R1243&lt;=504.6,M1243&lt;=10),('[1]Pricing Schedule'!$F$103+('[1]Pricing Schedule'!$F$105*M1243))*3,
IF(AND(I1243=38000,R1243&gt;314.8,R1243&lt;=504.6,M1243&gt;10),('[1]Pricing Schedule'!$F$111+('[1]Pricing Schedule'!$F$113*M1243))*3,
IF(AND(I1243=38000,R1243&gt;472.2,R1243&lt;=672.8,M1243&lt;=10),('[1]Pricing Schedule'!$F$103+('[1]Pricing Schedule'!$F$105*M1243))*4,
IF(AND(I1243=38000,R1243&gt;472.2,R1243&lt;=672.8,M1243&gt;10),('[1]Pricing Schedule'!$F$111+('[1]Pricing Schedule'!$F$113*M1243))*4,
IF(AND(I1243=110000,R1243&lt;=12.8,M1243&gt;2),'[1]Pricing Schedule'!$F$62+('[1]Pricing Schedule'!$F$63*M1243),
IF(AND(I1243=110000,R1243&lt;=12.8,M1243&lt;=2),'[1]Pricing Schedule'!$F$96+('[1]Pricing Schedule'!$F$97*M1243),
IF(AND(I1243=110000,R1243&gt;12.8,R1243&lt;=22.8,M1243&gt;3),'[1]Pricing Schedule'!$F$71+('[1]Pricing Schedule'!$F$72*M1243),
IF(AND(I1243=110000,R1243&gt;12.8,R1243&lt;=22.8,M1243&lt;=3),'[1]Pricing Schedule'!$F$96+('[1]Pricing Schedule'!$F$97*M1243),
IF(AND(I1243=110000,R1243&gt;22.8,R1243&lt;=30.2),'[1]Pricing Schedule'!$F$80+('[1]Pricing Schedule'!$F$81*M1243),
IF(AND(I1243=110000,R1243&gt;30.2,R1243&lt;=45.9),'[1]Pricing Schedule'!$F$89+('[1]Pricing Schedule'!$F$90*M1243),
IF(AND(I1243=110000,R1243&gt;45.9,R1243&lt;=123.4),'[1]Pricing Schedule'!$F$96+('[1]Pricing Schedule'!$F$97*M1243),
IF(AND(I1243=110000,R1243&gt;123.4,R1243&lt;=168.2,M1243&lt;=10),'[1]Pricing Schedule'!$F$103+('[1]Pricing Schedule'!$F$105*M1243),
IF(AND(I1243=110000,R1243&gt;123.4,R1243&lt;=168.2,M1243&gt;10),'[1]Pricing Schedule'!$F$111+('[1]Pricing Schedule'!$F$113*M1243),
IF(AND(I1243=110000,R1243&gt;168.2,R1243&lt;=336.4,M1243&lt;=10),('[1]Pricing Schedule'!$F$103+('[1]Pricing Schedule'!$F$105*M1243))*2,
IF(AND(I1243=110000,R1243&gt;168.2,R1243&lt;=336.4,M1243&gt;10),('[1]Pricing Schedule'!$F$111+('[1]Pricing Schedule'!$F$113*M1243))*2,
IF(AND(I1243=110000,R1243&gt;336.4,R1243&lt;=504.6,M1243&lt;=10),('[1]Pricing Schedule'!$F$103+('[1]Pricing Schedule'!$F$105*M1243))*3,
IF(AND(I1243=110000,R1243&gt;336.4,R1243&lt;=504.6,M1243&gt;10),('[1]Pricing Schedule'!$F$111+('[1]Pricing Schedule'!$F$113*M1243))*3,
IF(AND(I1243=110000,R1243&gt;504.6,R1243&lt;=672.8,M1243&lt;=10),('[1]Pricing Schedule'!$F$103+('[1]Pricing Schedule'!$F$105*M1243))*4,
IF(AND(I1243=110000,R1243&gt;504.6,R1243&lt;=672.8,M1243&gt;10),('[1]Pricing Schedule'!$F$111+('[1]Pricing Schedule'!$F$113*M1243))*4,
IF(AND(I1243=110000,R1243&gt;672.8,R1243&lt;=841,M1243&lt;=10),('[1]Pricing Schedule'!$F$103+('[1]Pricing Schedule'!$F$105*M1243))*5,
IF(AND(I1243=110000,R1243&gt;672.8,R1243&lt;=841,M1243&gt;10),('[1]Pricing Schedule'!$F$111+('[1]Pricing Schedule'!$F$113*M1243))*5,
IF(AND(I1243=110000,R1243&gt;672.8,R1243&lt;=841,M1243&lt;=10),('[1]Pricing Schedule'!$F$103+('[1]Pricing Schedule'!$F$105*M1243))*5,
IF(AND(I1243=110000,R1243&gt;672.8,R1243&lt;=841,M1243&gt;10),('[1]Pricing Schedule'!$F$111+('[1]Pricing Schedule'!$F$113*M1243))*5,
IF(AND(I1243=110000,R1243&gt;1345.6,R1243&lt;=1513.8,M1243&lt;=10),('[1]Pricing Schedule'!$F$103+('[1]Pricing Schedule'!$F$105*M1243))*9,
IF(AND(I1243=110000,R1243&gt;1345.6,R1243&lt;=1513.8,M1243&gt;10),('[1]Pricing Schedule'!$F$111+('[1]Pricing Schedule'!$F$113*M1243))*9,
9999999999)))))))))))))))))))))))))))))))))))))))</f>
        <v>1439840</v>
      </c>
      <c r="T1243" s="21">
        <f>IF(AND(I1243=38000,R1243&lt;=4.5,M1243&gt;8),'[1]Pricing Schedule'!$J$9,
IF(AND(I1243=38000,R1243&lt;=4.5,M1243&lt;=8),'[1]Pricing Schedule'!$J$36,
IF(AND(I1243=38000,R1243&gt;4.5,R1243&lt;=9,M1243&gt;8),'[1]Pricing Schedule'!$J$18,
IF(AND(I1243=38000,R1243&gt;4.5,R1243&lt;=9,M1243&lt;=8),'[1]Pricing Schedule'!$J$36,
IF(AND(I1243=38000,R1243&gt;9,R1243&lt;=12.8,M1243&gt;8),'[1]Pricing Schedule'!$J$27,
IF(AND(I1243=38000,R1243&gt;9,R1243&lt;=12.8,M1243&lt;=8),'[1]Pricing Schedule'!$J$36,
IF(AND(I1243=38000,R1243&gt;12.8,R1243&lt;=22.8),'[1]Pricing Schedule'!$J$36,
IF(AND(I1243=38000,R1243&gt;22.8,R1243&lt;=30.2),'[1]Pricing Schedule'!$J$45,
IF(AND(I1243=38000,R1243&gt;30.2,R1243&lt;=45.9),'[1]Pricing Schedule'!$J$54,
IF(AND(I1243=38000,R1243&gt;45.9,R1243&lt;=123.4),'[1]Pricing Schedule'!$J$97,
IF(AND(I1243=38000,R1243&gt;123.4,R1243&lt;=168.2,M1243&lt;=10),'[1]Pricing Schedule'!$J$105,
IF(AND(I1243=38000,R1243&gt;123.4,R1243&lt;=168.2,M1243&gt;10),'[1]Pricing Schedule'!$J$113,
IF(AND(I1243=38000,R1243&gt;168.2,R1243&lt;=336.4,M1243&lt;=10),('[1]Pricing Schedule'!$J$105),
IF(AND(I1243=38000,R1243&gt;168.2,R1243&lt;=336.4,M1243&gt;10),('[1]Pricing Schedule'!$J$113),
IF(AND(I1243=38000,R1243&gt;336.4,R1243&lt;=504.6,M1243&lt;=10),('[1]Pricing Schedule'!$J$105),
IF(AND(I1243=38000,R1243&gt;336.4,R1243&lt;=504.6,M1243&gt;10),('[1]Pricing Schedule'!$J$113),
IF(AND(I1243=38000,R1243&gt;504.6,R1243&lt;=672.8,M1243&lt;=10),('[1]Pricing Schedule'!$J$105),
IF(AND(I1243=38000,R1243&gt;504.6,R1243&lt;=672.8,M1243&gt;10),('[1]Pricing Schedule'!$J$113),
IF(AND(I1243=110000,R1243&lt;=12.8,M1243&gt;2),'[1]Pricing Schedule'!$J$63,
IF(AND(I1243=110000,R1243&lt;=12.8,M1243&lt;=2),'[1]Pricing Schedule'!$J$97,
IF(AND(I1243=110000,R1243&gt;12.8,R1243&lt;=22.8,M1243&gt;3),'[1]Pricing Schedule'!$J$72,
IF(AND(I1243=110000,R1243&gt;12.8,R1243&lt;=22.8,M1243&lt;=3),'[1]Pricing Schedule'!$J$97,
IF(AND(I1243=110000,R1243&gt;22.8,R1243&lt;=30.2),'[1]Pricing Schedule'!$J$81,
IF(AND(I1243=110000,R1243&gt;30.2,R1243&lt;=45.9),'[1]Pricing Schedule'!$J$90,
IF(AND(I1243=110000,R1243&gt;45.9,R1243&lt;=123.4),'[1]Pricing Schedule'!$J$97,
IF(AND(I1243=110000,R1243&gt;123.4,R1243&lt;=168.2,M1243&lt;=10),'[1]Pricing Schedule'!$J$105,
IF(AND(I1243=110000,R1243&gt;123.4,R1243&lt;=168.2,M1243&gt;10),'[1]Pricing Schedule'!$J$113,
IF(AND(I1243=110000,R1243&gt;168.2,R1243&lt;=336.2,M1243&lt;=10),('[1]Pricing Schedule'!$J$105),
IF(AND(I1243=110000,R1243&gt;168.2,R1243&lt;=336.2,M1243&gt;10),('[1]Pricing Schedule'!$J$113),
IF(AND(I1243=110000,R1243&gt;336.4,R1243&lt;=504.6,M1243&lt;=10),('[1]Pricing Schedule'!$J$105),
IF(AND(I1243=110000,R1243&gt;336.4,R1243&lt;=504.6,M1243&gt;10),('[1]Pricing Schedule'!$J$113),
IF(AND(I1243=110000,R1243&gt;504.6,R1243&lt;=672.8,M1243&lt;=10),('[1]Pricing Schedule'!$J$105),
IF(AND(I1243=110000,R1243&gt;504.6,R1243&lt;=672.8,M1243&gt;10),('[1]Pricing Schedule'!$J$113),
IF(AND(I1243=110000,R1243&gt;672.8,R1243&lt;=841,M1243&lt;=10),('[1]Pricing Schedule'!$J$105),
IF(AND(I1243=110000,R1243&gt;672.8,R1243&lt;=841,M1243&gt;10),('[1]Pricing Schedule'!$J$113),
IF(AND(I1243=110000,R1243&gt;1682,R1243&lt;=1850.2,M1243&lt;=10),('[1]Pricing Schedule'!$J$105),
IF(AND(I1243=110000,R1243&gt;1682,R1243&lt;=1850.2,M1243&gt;10),('[1]Pricing Schedule'!$J$113),
IF(AND(I1243=110000,R1243&gt;2018.4,R1243&lt;=2186.6,M1243&lt;=10),('[1]Pricing Schedule'!$J$105),
IF(AND(I1243=110000,R1243&gt;2018.4,R1243&lt;=2186.6,M1243&gt;10),('[1]Pricing Schedule'!$J$113),999999999)))))))))))))))))))))))))))))))))))))))</f>
        <v>1</v>
      </c>
      <c r="U1243" s="40">
        <f t="shared" si="120"/>
        <v>342819.04761904763</v>
      </c>
      <c r="V1243" s="41">
        <f t="shared" si="121"/>
        <v>2.9169907767529724</v>
      </c>
      <c r="Y1243" s="23">
        <v>623</v>
      </c>
      <c r="Z1243" s="23">
        <v>98</v>
      </c>
      <c r="AD1243" s="13"/>
      <c r="AE1243" s="13"/>
      <c r="AF1243" s="13"/>
      <c r="AR1243" s="35"/>
    </row>
    <row r="1244" spans="1:44">
      <c r="A1244" s="23">
        <v>1246</v>
      </c>
      <c r="B1244" s="23">
        <v>1246</v>
      </c>
      <c r="C1244" s="23" t="s">
        <v>1858</v>
      </c>
      <c r="D1244" s="23" t="s">
        <v>816</v>
      </c>
      <c r="E1244" s="23" t="s">
        <v>816</v>
      </c>
      <c r="F1244" s="23" t="s">
        <v>1859</v>
      </c>
      <c r="G1244" s="23" t="s">
        <v>1860</v>
      </c>
      <c r="H1244" s="23" t="s">
        <v>113</v>
      </c>
      <c r="I1244" s="13">
        <v>38000</v>
      </c>
      <c r="J1244" s="13">
        <v>38000</v>
      </c>
      <c r="K1244" s="23" t="s">
        <v>119</v>
      </c>
      <c r="L1244" s="24">
        <v>4.6639999999999997</v>
      </c>
      <c r="M1244" s="37">
        <f t="shared" si="116"/>
        <v>5</v>
      </c>
      <c r="N1244" s="24">
        <v>0.255</v>
      </c>
      <c r="O1244" s="13">
        <v>3</v>
      </c>
      <c r="P1244" s="36">
        <f t="shared" si="117"/>
        <v>0.255</v>
      </c>
      <c r="Q1244" s="38">
        <f t="shared" si="118"/>
        <v>4.2</v>
      </c>
      <c r="R1244" s="37">
        <f t="shared" si="119"/>
        <v>4.2</v>
      </c>
      <c r="S1244" s="39">
        <f>IF(AND(I1244=38000,R1244&lt;=4.5,M1244&gt;8),'[1]Pricing Schedule'!$F$8+('[1]Pricing Schedule'!$F$9*M1244),
IF(AND(I1244=38000,R1244&lt;=4.5,M1244&lt;=8),'[1]Pricing Schedule'!$F$34+('[1]Pricing Schedule'!$F$36*M1244),
IF(AND(I1244=38000,R1244&gt;4.5,R1244&lt;=9,M1244&gt;8),'[1]Pricing Schedule'!$F$17+('[1]Pricing Schedule'!$F$18*M1244),
IF(AND(I1244=38000,R1244&gt;4.5,R1244&lt;=9,M1244&lt;=8),'[1]Pricing Schedule'!$F$34+('[1]Pricing Schedule'!$F$36*M1244),
IF(AND(I1244=38000,R1244&gt;9,R1244&lt;=12.8,M1244&gt;8),'[1]Pricing Schedule'!$F$26+('[1]Pricing Schedule'!$F$27*M1244),
IF(AND(I1244=38000,R1244&gt;9,R1244&lt;=12.8,M1244&lt;=8),'[1]Pricing Schedule'!$F$34+('[1]Pricing Schedule'!$F$36*M1244),
IF(AND(I1244=38000,R1244&gt;12.8,R1244&lt;=22.8),'[1]Pricing Schedule'!$F$34+('[1]Pricing Schedule'!$F$36*M1244),
IF(AND(I1244=38000,R1244&gt;22.8,R1244&lt;=30.2),'[1]Pricing Schedule'!$F$43+('[1]Pricing Schedule'!$F$45*M1244),
IF(AND(I1244=38000,R1244&gt;30.2,R1244&lt;=45.9),'[1]Pricing Schedule'!$F$52+('[1]Pricing Schedule'!$F$54*M1244),
IF(AND(I1244=38000,R1244&gt;45.9,R1244&lt;=123.4),'[1]Pricing Schedule'!$F$96+('[1]Pricing Schedule'!$F$97*M1244),
IF(AND(I1244=38000,R1244&gt;123.4,R1244&lt;=168.2,M1244&lt;=10),'[1]Pricing Schedule'!$F$103+('[1]Pricing Schedule'!$F$105*M1244),
IF(AND(I1244=38000,R1244&gt;123.4,R1244&lt;=168.2,M1244&gt;10),'[1]Pricing Schedule'!$F$111+('[1]Pricing Schedule'!$F$113*M1244),
IF(AND(I1244=38000,R1244&gt;157.4,R1244&lt;=336.4,M1244&lt;=10),('[1]Pricing Schedule'!$F$103+('[1]Pricing Schedule'!$F$105*M1244))*2,
IF(AND(I1244=38000,R1244&gt;157.4,R1244&lt;=336.4,M1244&gt;10),('[1]Pricing Schedule'!$F$111+('[1]Pricing Schedule'!$F$113*M1244))*2,
IF(AND(I1244=38000,R1244&gt;314.8,R1244&lt;=504.6,M1244&lt;=10),('[1]Pricing Schedule'!$F$103+('[1]Pricing Schedule'!$F$105*M1244))*3,
IF(AND(I1244=38000,R1244&gt;314.8,R1244&lt;=504.6,M1244&gt;10),('[1]Pricing Schedule'!$F$111+('[1]Pricing Schedule'!$F$113*M1244))*3,
IF(AND(I1244=38000,R1244&gt;472.2,R1244&lt;=672.8,M1244&lt;=10),('[1]Pricing Schedule'!$F$103+('[1]Pricing Schedule'!$F$105*M1244))*4,
IF(AND(I1244=38000,R1244&gt;472.2,R1244&lt;=672.8,M1244&gt;10),('[1]Pricing Schedule'!$F$111+('[1]Pricing Schedule'!$F$113*M1244))*4,
IF(AND(I1244=110000,R1244&lt;=12.8,M1244&gt;2),'[1]Pricing Schedule'!$F$62+('[1]Pricing Schedule'!$F$63*M1244),
IF(AND(I1244=110000,R1244&lt;=12.8,M1244&lt;=2),'[1]Pricing Schedule'!$F$96+('[1]Pricing Schedule'!$F$97*M1244),
IF(AND(I1244=110000,R1244&gt;12.8,R1244&lt;=22.8,M1244&gt;3),'[1]Pricing Schedule'!$F$71+('[1]Pricing Schedule'!$F$72*M1244),
IF(AND(I1244=110000,R1244&gt;12.8,R1244&lt;=22.8,M1244&lt;=3),'[1]Pricing Schedule'!$F$96+('[1]Pricing Schedule'!$F$97*M1244),
IF(AND(I1244=110000,R1244&gt;22.8,R1244&lt;=30.2),'[1]Pricing Schedule'!$F$80+('[1]Pricing Schedule'!$F$81*M1244),
IF(AND(I1244=110000,R1244&gt;30.2,R1244&lt;=45.9),'[1]Pricing Schedule'!$F$89+('[1]Pricing Schedule'!$F$90*M1244),
IF(AND(I1244=110000,R1244&gt;45.9,R1244&lt;=123.4),'[1]Pricing Schedule'!$F$96+('[1]Pricing Schedule'!$F$97*M1244),
IF(AND(I1244=110000,R1244&gt;123.4,R1244&lt;=168.2,M1244&lt;=10),'[1]Pricing Schedule'!$F$103+('[1]Pricing Schedule'!$F$105*M1244),
IF(AND(I1244=110000,R1244&gt;123.4,R1244&lt;=168.2,M1244&gt;10),'[1]Pricing Schedule'!$F$111+('[1]Pricing Schedule'!$F$113*M1244),
IF(AND(I1244=110000,R1244&gt;168.2,R1244&lt;=336.4,M1244&lt;=10),('[1]Pricing Schedule'!$F$103+('[1]Pricing Schedule'!$F$105*M1244))*2,
IF(AND(I1244=110000,R1244&gt;168.2,R1244&lt;=336.4,M1244&gt;10),('[1]Pricing Schedule'!$F$111+('[1]Pricing Schedule'!$F$113*M1244))*2,
IF(AND(I1244=110000,R1244&gt;336.4,R1244&lt;=504.6,M1244&lt;=10),('[1]Pricing Schedule'!$F$103+('[1]Pricing Schedule'!$F$105*M1244))*3,
IF(AND(I1244=110000,R1244&gt;336.4,R1244&lt;=504.6,M1244&gt;10),('[1]Pricing Schedule'!$F$111+('[1]Pricing Schedule'!$F$113*M1244))*3,
IF(AND(I1244=110000,R1244&gt;504.6,R1244&lt;=672.8,M1244&lt;=10),('[1]Pricing Schedule'!$F$103+('[1]Pricing Schedule'!$F$105*M1244))*4,
IF(AND(I1244=110000,R1244&gt;504.6,R1244&lt;=672.8,M1244&gt;10),('[1]Pricing Schedule'!$F$111+('[1]Pricing Schedule'!$F$113*M1244))*4,
IF(AND(I1244=110000,R1244&gt;672.8,R1244&lt;=841,M1244&lt;=10),('[1]Pricing Schedule'!$F$103+('[1]Pricing Schedule'!$F$105*M1244))*5,
IF(AND(I1244=110000,R1244&gt;672.8,R1244&lt;=841,M1244&gt;10),('[1]Pricing Schedule'!$F$111+('[1]Pricing Schedule'!$F$113*M1244))*5,
IF(AND(I1244=110000,R1244&gt;672.8,R1244&lt;=841,M1244&lt;=10),('[1]Pricing Schedule'!$F$103+('[1]Pricing Schedule'!$F$105*M1244))*5,
IF(AND(I1244=110000,R1244&gt;672.8,R1244&lt;=841,M1244&gt;10),('[1]Pricing Schedule'!$F$111+('[1]Pricing Schedule'!$F$113*M1244))*5,
IF(AND(I1244=110000,R1244&gt;1345.6,R1244&lt;=1513.8,M1244&lt;=10),('[1]Pricing Schedule'!$F$103+('[1]Pricing Schedule'!$F$105*M1244))*9,
IF(AND(I1244=110000,R1244&gt;1345.6,R1244&lt;=1513.8,M1244&gt;10),('[1]Pricing Schedule'!$F$111+('[1]Pricing Schedule'!$F$113*M1244))*9,
9999999999)))))))))))))))))))))))))))))))))))))))</f>
        <v>699140</v>
      </c>
      <c r="T1244" s="21">
        <f>IF(AND(I1244=38000,R1244&lt;=4.5,M1244&gt;8),'[1]Pricing Schedule'!$J$9,
IF(AND(I1244=38000,R1244&lt;=4.5,M1244&lt;=8),'[1]Pricing Schedule'!$J$36,
IF(AND(I1244=38000,R1244&gt;4.5,R1244&lt;=9,M1244&gt;8),'[1]Pricing Schedule'!$J$18,
IF(AND(I1244=38000,R1244&gt;4.5,R1244&lt;=9,M1244&lt;=8),'[1]Pricing Schedule'!$J$36,
IF(AND(I1244=38000,R1244&gt;9,R1244&lt;=12.8,M1244&gt;8),'[1]Pricing Schedule'!$J$27,
IF(AND(I1244=38000,R1244&gt;9,R1244&lt;=12.8,M1244&lt;=8),'[1]Pricing Schedule'!$J$36,
IF(AND(I1244=38000,R1244&gt;12.8,R1244&lt;=22.8),'[1]Pricing Schedule'!$J$36,
IF(AND(I1244=38000,R1244&gt;22.8,R1244&lt;=30.2),'[1]Pricing Schedule'!$J$45,
IF(AND(I1244=38000,R1244&gt;30.2,R1244&lt;=45.9),'[1]Pricing Schedule'!$J$54,
IF(AND(I1244=38000,R1244&gt;45.9,R1244&lt;=123.4),'[1]Pricing Schedule'!$J$97,
IF(AND(I1244=38000,R1244&gt;123.4,R1244&lt;=168.2,M1244&lt;=10),'[1]Pricing Schedule'!$J$105,
IF(AND(I1244=38000,R1244&gt;123.4,R1244&lt;=168.2,M1244&gt;10),'[1]Pricing Schedule'!$J$113,
IF(AND(I1244=38000,R1244&gt;168.2,R1244&lt;=336.4,M1244&lt;=10),('[1]Pricing Schedule'!$J$105),
IF(AND(I1244=38000,R1244&gt;168.2,R1244&lt;=336.4,M1244&gt;10),('[1]Pricing Schedule'!$J$113),
IF(AND(I1244=38000,R1244&gt;336.4,R1244&lt;=504.6,M1244&lt;=10),('[1]Pricing Schedule'!$J$105),
IF(AND(I1244=38000,R1244&gt;336.4,R1244&lt;=504.6,M1244&gt;10),('[1]Pricing Schedule'!$J$113),
IF(AND(I1244=38000,R1244&gt;504.6,R1244&lt;=672.8,M1244&lt;=10),('[1]Pricing Schedule'!$J$105),
IF(AND(I1244=38000,R1244&gt;504.6,R1244&lt;=672.8,M1244&gt;10),('[1]Pricing Schedule'!$J$113),
IF(AND(I1244=110000,R1244&lt;=12.8,M1244&gt;2),'[1]Pricing Schedule'!$J$63,
IF(AND(I1244=110000,R1244&lt;=12.8,M1244&lt;=2),'[1]Pricing Schedule'!$J$97,
IF(AND(I1244=110000,R1244&gt;12.8,R1244&lt;=22.8,M1244&gt;3),'[1]Pricing Schedule'!$J$72,
IF(AND(I1244=110000,R1244&gt;12.8,R1244&lt;=22.8,M1244&lt;=3),'[1]Pricing Schedule'!$J$97,
IF(AND(I1244=110000,R1244&gt;22.8,R1244&lt;=30.2),'[1]Pricing Schedule'!$J$81,
IF(AND(I1244=110000,R1244&gt;30.2,R1244&lt;=45.9),'[1]Pricing Schedule'!$J$90,
IF(AND(I1244=110000,R1244&gt;45.9,R1244&lt;=123.4),'[1]Pricing Schedule'!$J$97,
IF(AND(I1244=110000,R1244&gt;123.4,R1244&lt;=168.2,M1244&lt;=10),'[1]Pricing Schedule'!$J$105,
IF(AND(I1244=110000,R1244&gt;123.4,R1244&lt;=168.2,M1244&gt;10),'[1]Pricing Schedule'!$J$113,
IF(AND(I1244=110000,R1244&gt;168.2,R1244&lt;=336.2,M1244&lt;=10),('[1]Pricing Schedule'!$J$105),
IF(AND(I1244=110000,R1244&gt;168.2,R1244&lt;=336.2,M1244&gt;10),('[1]Pricing Schedule'!$J$113),
IF(AND(I1244=110000,R1244&gt;336.4,R1244&lt;=504.6,M1244&lt;=10),('[1]Pricing Schedule'!$J$105),
IF(AND(I1244=110000,R1244&gt;336.4,R1244&lt;=504.6,M1244&gt;10),('[1]Pricing Schedule'!$J$113),
IF(AND(I1244=110000,R1244&gt;504.6,R1244&lt;=672.8,M1244&lt;=10),('[1]Pricing Schedule'!$J$105),
IF(AND(I1244=110000,R1244&gt;504.6,R1244&lt;=672.8,M1244&gt;10),('[1]Pricing Schedule'!$J$113),
IF(AND(I1244=110000,R1244&gt;672.8,R1244&lt;=841,M1244&lt;=10),('[1]Pricing Schedule'!$J$105),
IF(AND(I1244=110000,R1244&gt;672.8,R1244&lt;=841,M1244&gt;10),('[1]Pricing Schedule'!$J$113),
IF(AND(I1244=110000,R1244&gt;1682,R1244&lt;=1850.2,M1244&lt;=10),('[1]Pricing Schedule'!$J$105),
IF(AND(I1244=110000,R1244&gt;1682,R1244&lt;=1850.2,M1244&gt;10),('[1]Pricing Schedule'!$J$113),
IF(AND(I1244=110000,R1244&gt;2018.4,R1244&lt;=2186.6,M1244&lt;=10),('[1]Pricing Schedule'!$J$105),
IF(AND(I1244=110000,R1244&gt;2018.4,R1244&lt;=2186.6,M1244&gt;10),('[1]Pricing Schedule'!$J$113),999999999)))))))))))))))))))))))))))))))))))))))</f>
        <v>4</v>
      </c>
      <c r="U1244" s="40">
        <f t="shared" si="120"/>
        <v>166461.90476190476</v>
      </c>
      <c r="V1244" s="41">
        <f t="shared" si="121"/>
        <v>6.0073804960379897</v>
      </c>
      <c r="Y1244" s="23">
        <v>96</v>
      </c>
      <c r="Z1244" s="23">
        <v>468</v>
      </c>
      <c r="AD1244" s="13"/>
      <c r="AE1244" s="13"/>
      <c r="AF1244" s="13"/>
      <c r="AR1244" s="35"/>
    </row>
    <row r="1245" spans="1:44">
      <c r="A1245" s="23">
        <v>1247</v>
      </c>
      <c r="B1245" s="23">
        <v>1247</v>
      </c>
      <c r="C1245" s="23" t="s">
        <v>1861</v>
      </c>
      <c r="D1245" s="23" t="s">
        <v>149</v>
      </c>
      <c r="E1245" s="23" t="s">
        <v>149</v>
      </c>
      <c r="F1245" s="23" t="s">
        <v>1862</v>
      </c>
      <c r="G1245" s="23" t="s">
        <v>1863</v>
      </c>
      <c r="H1245" s="23" t="s">
        <v>113</v>
      </c>
      <c r="I1245" s="13">
        <v>38000</v>
      </c>
      <c r="J1245" s="13">
        <v>38000</v>
      </c>
      <c r="K1245" s="23" t="s">
        <v>119</v>
      </c>
      <c r="L1245" s="24">
        <v>5.3529999999999998</v>
      </c>
      <c r="M1245" s="37">
        <f t="shared" si="116"/>
        <v>6</v>
      </c>
      <c r="N1245" s="24">
        <v>0.113</v>
      </c>
      <c r="O1245" s="13">
        <v>3</v>
      </c>
      <c r="P1245" s="36">
        <f t="shared" si="117"/>
        <v>0.113</v>
      </c>
      <c r="Q1245" s="38">
        <f t="shared" si="118"/>
        <v>4.2</v>
      </c>
      <c r="R1245" s="37">
        <f t="shared" si="119"/>
        <v>4.2</v>
      </c>
      <c r="S1245" s="39">
        <f>IF(AND(I1245=38000,R1245&lt;=4.5,M1245&gt;8),'[1]Pricing Schedule'!$F$8+('[1]Pricing Schedule'!$F$9*M1245),
IF(AND(I1245=38000,R1245&lt;=4.5,M1245&lt;=8),'[1]Pricing Schedule'!$F$34+('[1]Pricing Schedule'!$F$36*M1245),
IF(AND(I1245=38000,R1245&gt;4.5,R1245&lt;=9,M1245&gt;8),'[1]Pricing Schedule'!$F$17+('[1]Pricing Schedule'!$F$18*M1245),
IF(AND(I1245=38000,R1245&gt;4.5,R1245&lt;=9,M1245&lt;=8),'[1]Pricing Schedule'!$F$34+('[1]Pricing Schedule'!$F$36*M1245),
IF(AND(I1245=38000,R1245&gt;9,R1245&lt;=12.8,M1245&gt;8),'[1]Pricing Schedule'!$F$26+('[1]Pricing Schedule'!$F$27*M1245),
IF(AND(I1245=38000,R1245&gt;9,R1245&lt;=12.8,M1245&lt;=8),'[1]Pricing Schedule'!$F$34+('[1]Pricing Schedule'!$F$36*M1245),
IF(AND(I1245=38000,R1245&gt;12.8,R1245&lt;=22.8),'[1]Pricing Schedule'!$F$34+('[1]Pricing Schedule'!$F$36*M1245),
IF(AND(I1245=38000,R1245&gt;22.8,R1245&lt;=30.2),'[1]Pricing Schedule'!$F$43+('[1]Pricing Schedule'!$F$45*M1245),
IF(AND(I1245=38000,R1245&gt;30.2,R1245&lt;=45.9),'[1]Pricing Schedule'!$F$52+('[1]Pricing Schedule'!$F$54*M1245),
IF(AND(I1245=38000,R1245&gt;45.9,R1245&lt;=123.4),'[1]Pricing Schedule'!$F$96+('[1]Pricing Schedule'!$F$97*M1245),
IF(AND(I1245=38000,R1245&gt;123.4,R1245&lt;=168.2,M1245&lt;=10),'[1]Pricing Schedule'!$F$103+('[1]Pricing Schedule'!$F$105*M1245),
IF(AND(I1245=38000,R1245&gt;123.4,R1245&lt;=168.2,M1245&gt;10),'[1]Pricing Schedule'!$F$111+('[1]Pricing Schedule'!$F$113*M1245),
IF(AND(I1245=38000,R1245&gt;157.4,R1245&lt;=336.4,M1245&lt;=10),('[1]Pricing Schedule'!$F$103+('[1]Pricing Schedule'!$F$105*M1245))*2,
IF(AND(I1245=38000,R1245&gt;157.4,R1245&lt;=336.4,M1245&gt;10),('[1]Pricing Schedule'!$F$111+('[1]Pricing Schedule'!$F$113*M1245))*2,
IF(AND(I1245=38000,R1245&gt;314.8,R1245&lt;=504.6,M1245&lt;=10),('[1]Pricing Schedule'!$F$103+('[1]Pricing Schedule'!$F$105*M1245))*3,
IF(AND(I1245=38000,R1245&gt;314.8,R1245&lt;=504.6,M1245&gt;10),('[1]Pricing Schedule'!$F$111+('[1]Pricing Schedule'!$F$113*M1245))*3,
IF(AND(I1245=38000,R1245&gt;472.2,R1245&lt;=672.8,M1245&lt;=10),('[1]Pricing Schedule'!$F$103+('[1]Pricing Schedule'!$F$105*M1245))*4,
IF(AND(I1245=38000,R1245&gt;472.2,R1245&lt;=672.8,M1245&gt;10),('[1]Pricing Schedule'!$F$111+('[1]Pricing Schedule'!$F$113*M1245))*4,
IF(AND(I1245=110000,R1245&lt;=12.8,M1245&gt;2),'[1]Pricing Schedule'!$F$62+('[1]Pricing Schedule'!$F$63*M1245),
IF(AND(I1245=110000,R1245&lt;=12.8,M1245&lt;=2),'[1]Pricing Schedule'!$F$96+('[1]Pricing Schedule'!$F$97*M1245),
IF(AND(I1245=110000,R1245&gt;12.8,R1245&lt;=22.8,M1245&gt;3),'[1]Pricing Schedule'!$F$71+('[1]Pricing Schedule'!$F$72*M1245),
IF(AND(I1245=110000,R1245&gt;12.8,R1245&lt;=22.8,M1245&lt;=3),'[1]Pricing Schedule'!$F$96+('[1]Pricing Schedule'!$F$97*M1245),
IF(AND(I1245=110000,R1245&gt;22.8,R1245&lt;=30.2),'[1]Pricing Schedule'!$F$80+('[1]Pricing Schedule'!$F$81*M1245),
IF(AND(I1245=110000,R1245&gt;30.2,R1245&lt;=45.9),'[1]Pricing Schedule'!$F$89+('[1]Pricing Schedule'!$F$90*M1245),
IF(AND(I1245=110000,R1245&gt;45.9,R1245&lt;=123.4),'[1]Pricing Schedule'!$F$96+('[1]Pricing Schedule'!$F$97*M1245),
IF(AND(I1245=110000,R1245&gt;123.4,R1245&lt;=168.2,M1245&lt;=10),'[1]Pricing Schedule'!$F$103+('[1]Pricing Schedule'!$F$105*M1245),
IF(AND(I1245=110000,R1245&gt;123.4,R1245&lt;=168.2,M1245&gt;10),'[1]Pricing Schedule'!$F$111+('[1]Pricing Schedule'!$F$113*M1245),
IF(AND(I1245=110000,R1245&gt;168.2,R1245&lt;=336.4,M1245&lt;=10),('[1]Pricing Schedule'!$F$103+('[1]Pricing Schedule'!$F$105*M1245))*2,
IF(AND(I1245=110000,R1245&gt;168.2,R1245&lt;=336.4,M1245&gt;10),('[1]Pricing Schedule'!$F$111+('[1]Pricing Schedule'!$F$113*M1245))*2,
IF(AND(I1245=110000,R1245&gt;336.4,R1245&lt;=504.6,M1245&lt;=10),('[1]Pricing Schedule'!$F$103+('[1]Pricing Schedule'!$F$105*M1245))*3,
IF(AND(I1245=110000,R1245&gt;336.4,R1245&lt;=504.6,M1245&gt;10),('[1]Pricing Schedule'!$F$111+('[1]Pricing Schedule'!$F$113*M1245))*3,
IF(AND(I1245=110000,R1245&gt;504.6,R1245&lt;=672.8,M1245&lt;=10),('[1]Pricing Schedule'!$F$103+('[1]Pricing Schedule'!$F$105*M1245))*4,
IF(AND(I1245=110000,R1245&gt;504.6,R1245&lt;=672.8,M1245&gt;10),('[1]Pricing Schedule'!$F$111+('[1]Pricing Schedule'!$F$113*M1245))*4,
IF(AND(I1245=110000,R1245&gt;672.8,R1245&lt;=841,M1245&lt;=10),('[1]Pricing Schedule'!$F$103+('[1]Pricing Schedule'!$F$105*M1245))*5,
IF(AND(I1245=110000,R1245&gt;672.8,R1245&lt;=841,M1245&gt;10),('[1]Pricing Schedule'!$F$111+('[1]Pricing Schedule'!$F$113*M1245))*5,
IF(AND(I1245=110000,R1245&gt;672.8,R1245&lt;=841,M1245&lt;=10),('[1]Pricing Schedule'!$F$103+('[1]Pricing Schedule'!$F$105*M1245))*5,
IF(AND(I1245=110000,R1245&gt;672.8,R1245&lt;=841,M1245&gt;10),('[1]Pricing Schedule'!$F$111+('[1]Pricing Schedule'!$F$113*M1245))*5,
IF(AND(I1245=110000,R1245&gt;1345.6,R1245&lt;=1513.8,M1245&lt;=10),('[1]Pricing Schedule'!$F$103+('[1]Pricing Schedule'!$F$105*M1245))*9,
IF(AND(I1245=110000,R1245&gt;1345.6,R1245&lt;=1513.8,M1245&gt;10),('[1]Pricing Schedule'!$F$111+('[1]Pricing Schedule'!$F$113*M1245))*9,
9999999999)))))))))))))))))))))))))))))))))))))))</f>
        <v>769410</v>
      </c>
      <c r="T1245" s="21">
        <f>IF(AND(I1245=38000,R1245&lt;=4.5,M1245&gt;8),'[1]Pricing Schedule'!$J$9,
IF(AND(I1245=38000,R1245&lt;=4.5,M1245&lt;=8),'[1]Pricing Schedule'!$J$36,
IF(AND(I1245=38000,R1245&gt;4.5,R1245&lt;=9,M1245&gt;8),'[1]Pricing Schedule'!$J$18,
IF(AND(I1245=38000,R1245&gt;4.5,R1245&lt;=9,M1245&lt;=8),'[1]Pricing Schedule'!$J$36,
IF(AND(I1245=38000,R1245&gt;9,R1245&lt;=12.8,M1245&gt;8),'[1]Pricing Schedule'!$J$27,
IF(AND(I1245=38000,R1245&gt;9,R1245&lt;=12.8,M1245&lt;=8),'[1]Pricing Schedule'!$J$36,
IF(AND(I1245=38000,R1245&gt;12.8,R1245&lt;=22.8),'[1]Pricing Schedule'!$J$36,
IF(AND(I1245=38000,R1245&gt;22.8,R1245&lt;=30.2),'[1]Pricing Schedule'!$J$45,
IF(AND(I1245=38000,R1245&gt;30.2,R1245&lt;=45.9),'[1]Pricing Schedule'!$J$54,
IF(AND(I1245=38000,R1245&gt;45.9,R1245&lt;=123.4),'[1]Pricing Schedule'!$J$97,
IF(AND(I1245=38000,R1245&gt;123.4,R1245&lt;=168.2,M1245&lt;=10),'[1]Pricing Schedule'!$J$105,
IF(AND(I1245=38000,R1245&gt;123.4,R1245&lt;=168.2,M1245&gt;10),'[1]Pricing Schedule'!$J$113,
IF(AND(I1245=38000,R1245&gt;168.2,R1245&lt;=336.4,M1245&lt;=10),('[1]Pricing Schedule'!$J$105),
IF(AND(I1245=38000,R1245&gt;168.2,R1245&lt;=336.4,M1245&gt;10),('[1]Pricing Schedule'!$J$113),
IF(AND(I1245=38000,R1245&gt;336.4,R1245&lt;=504.6,M1245&lt;=10),('[1]Pricing Schedule'!$J$105),
IF(AND(I1245=38000,R1245&gt;336.4,R1245&lt;=504.6,M1245&gt;10),('[1]Pricing Schedule'!$J$113),
IF(AND(I1245=38000,R1245&gt;504.6,R1245&lt;=672.8,M1245&lt;=10),('[1]Pricing Schedule'!$J$105),
IF(AND(I1245=38000,R1245&gt;504.6,R1245&lt;=672.8,M1245&gt;10),('[1]Pricing Schedule'!$J$113),
IF(AND(I1245=110000,R1245&lt;=12.8,M1245&gt;2),'[1]Pricing Schedule'!$J$63,
IF(AND(I1245=110000,R1245&lt;=12.8,M1245&lt;=2),'[1]Pricing Schedule'!$J$97,
IF(AND(I1245=110000,R1245&gt;12.8,R1245&lt;=22.8,M1245&gt;3),'[1]Pricing Schedule'!$J$72,
IF(AND(I1245=110000,R1245&gt;12.8,R1245&lt;=22.8,M1245&lt;=3),'[1]Pricing Schedule'!$J$97,
IF(AND(I1245=110000,R1245&gt;22.8,R1245&lt;=30.2),'[1]Pricing Schedule'!$J$81,
IF(AND(I1245=110000,R1245&gt;30.2,R1245&lt;=45.9),'[1]Pricing Schedule'!$J$90,
IF(AND(I1245=110000,R1245&gt;45.9,R1245&lt;=123.4),'[1]Pricing Schedule'!$J$97,
IF(AND(I1245=110000,R1245&gt;123.4,R1245&lt;=168.2,M1245&lt;=10),'[1]Pricing Schedule'!$J$105,
IF(AND(I1245=110000,R1245&gt;123.4,R1245&lt;=168.2,M1245&gt;10),'[1]Pricing Schedule'!$J$113,
IF(AND(I1245=110000,R1245&gt;168.2,R1245&lt;=336.2,M1245&lt;=10),('[1]Pricing Schedule'!$J$105),
IF(AND(I1245=110000,R1245&gt;168.2,R1245&lt;=336.2,M1245&gt;10),('[1]Pricing Schedule'!$J$113),
IF(AND(I1245=110000,R1245&gt;336.4,R1245&lt;=504.6,M1245&lt;=10),('[1]Pricing Schedule'!$J$105),
IF(AND(I1245=110000,R1245&gt;336.4,R1245&lt;=504.6,M1245&gt;10),('[1]Pricing Schedule'!$J$113),
IF(AND(I1245=110000,R1245&gt;504.6,R1245&lt;=672.8,M1245&lt;=10),('[1]Pricing Schedule'!$J$105),
IF(AND(I1245=110000,R1245&gt;504.6,R1245&lt;=672.8,M1245&gt;10),('[1]Pricing Schedule'!$J$113),
IF(AND(I1245=110000,R1245&gt;672.8,R1245&lt;=841,M1245&lt;=10),('[1]Pricing Schedule'!$J$105),
IF(AND(I1245=110000,R1245&gt;672.8,R1245&lt;=841,M1245&gt;10),('[1]Pricing Schedule'!$J$113),
IF(AND(I1245=110000,R1245&gt;1682,R1245&lt;=1850.2,M1245&lt;=10),('[1]Pricing Schedule'!$J$105),
IF(AND(I1245=110000,R1245&gt;1682,R1245&lt;=1850.2,M1245&gt;10),('[1]Pricing Schedule'!$J$113),
IF(AND(I1245=110000,R1245&gt;2018.4,R1245&lt;=2186.6,M1245&lt;=10),('[1]Pricing Schedule'!$J$105),
IF(AND(I1245=110000,R1245&gt;2018.4,R1245&lt;=2186.6,M1245&gt;10),('[1]Pricing Schedule'!$J$113),999999999)))))))))))))))))))))))))))))))))))))))</f>
        <v>4</v>
      </c>
      <c r="U1245" s="40">
        <f t="shared" si="120"/>
        <v>183192.85714285713</v>
      </c>
      <c r="V1245" s="41">
        <f t="shared" si="121"/>
        <v>5.4587281163488903</v>
      </c>
      <c r="Y1245" s="23">
        <v>470</v>
      </c>
      <c r="Z1245" s="23">
        <v>606</v>
      </c>
      <c r="AD1245" s="13"/>
      <c r="AE1245" s="13"/>
      <c r="AF1245" s="13"/>
      <c r="AR1245" s="35"/>
    </row>
    <row r="1246" spans="1:44">
      <c r="A1246" s="23">
        <v>1248</v>
      </c>
      <c r="B1246" s="23">
        <v>1248</v>
      </c>
      <c r="C1246" s="23" t="s">
        <v>1864</v>
      </c>
      <c r="D1246" s="23" t="s">
        <v>149</v>
      </c>
      <c r="E1246" s="23" t="s">
        <v>149</v>
      </c>
      <c r="F1246" s="23" t="s">
        <v>1578</v>
      </c>
      <c r="G1246" s="23" t="s">
        <v>1579</v>
      </c>
      <c r="H1246" s="23" t="s">
        <v>113</v>
      </c>
      <c r="I1246" s="13">
        <v>38000</v>
      </c>
      <c r="J1246" s="13">
        <v>38000</v>
      </c>
      <c r="K1246" s="23" t="s">
        <v>119</v>
      </c>
      <c r="L1246" s="24">
        <v>9.3249999999999993</v>
      </c>
      <c r="M1246" s="37">
        <f t="shared" si="116"/>
        <v>10</v>
      </c>
      <c r="N1246" s="24">
        <v>0.221</v>
      </c>
      <c r="O1246" s="13">
        <v>3</v>
      </c>
      <c r="P1246" s="36">
        <f t="shared" si="117"/>
        <v>0.221</v>
      </c>
      <c r="Q1246" s="38">
        <f t="shared" si="118"/>
        <v>4.2</v>
      </c>
      <c r="R1246" s="37">
        <f t="shared" si="119"/>
        <v>4.2</v>
      </c>
      <c r="S1246" s="39">
        <f>IF(AND(I1246=38000,R1246&lt;=4.5,M1246&gt;8),'[1]Pricing Schedule'!$F$8+('[1]Pricing Schedule'!$F$9*M1246),
IF(AND(I1246=38000,R1246&lt;=4.5,M1246&lt;=8),'[1]Pricing Schedule'!$F$34+('[1]Pricing Schedule'!$F$36*M1246),
IF(AND(I1246=38000,R1246&gt;4.5,R1246&lt;=9,M1246&gt;8),'[1]Pricing Schedule'!$F$17+('[1]Pricing Schedule'!$F$18*M1246),
IF(AND(I1246=38000,R1246&gt;4.5,R1246&lt;=9,M1246&lt;=8),'[1]Pricing Schedule'!$F$34+('[1]Pricing Schedule'!$F$36*M1246),
IF(AND(I1246=38000,R1246&gt;9,R1246&lt;=12.8,M1246&gt;8),'[1]Pricing Schedule'!$F$26+('[1]Pricing Schedule'!$F$27*M1246),
IF(AND(I1246=38000,R1246&gt;9,R1246&lt;=12.8,M1246&lt;=8),'[1]Pricing Schedule'!$F$34+('[1]Pricing Schedule'!$F$36*M1246),
IF(AND(I1246=38000,R1246&gt;12.8,R1246&lt;=22.8),'[1]Pricing Schedule'!$F$34+('[1]Pricing Schedule'!$F$36*M1246),
IF(AND(I1246=38000,R1246&gt;22.8,R1246&lt;=30.2),'[1]Pricing Schedule'!$F$43+('[1]Pricing Schedule'!$F$45*M1246),
IF(AND(I1246=38000,R1246&gt;30.2,R1246&lt;=45.9),'[1]Pricing Schedule'!$F$52+('[1]Pricing Schedule'!$F$54*M1246),
IF(AND(I1246=38000,R1246&gt;45.9,R1246&lt;=123.4),'[1]Pricing Schedule'!$F$96+('[1]Pricing Schedule'!$F$97*M1246),
IF(AND(I1246=38000,R1246&gt;123.4,R1246&lt;=168.2,M1246&lt;=10),'[1]Pricing Schedule'!$F$103+('[1]Pricing Schedule'!$F$105*M1246),
IF(AND(I1246=38000,R1246&gt;123.4,R1246&lt;=168.2,M1246&gt;10),'[1]Pricing Schedule'!$F$111+('[1]Pricing Schedule'!$F$113*M1246),
IF(AND(I1246=38000,R1246&gt;157.4,R1246&lt;=336.4,M1246&lt;=10),('[1]Pricing Schedule'!$F$103+('[1]Pricing Schedule'!$F$105*M1246))*2,
IF(AND(I1246=38000,R1246&gt;157.4,R1246&lt;=336.4,M1246&gt;10),('[1]Pricing Schedule'!$F$111+('[1]Pricing Schedule'!$F$113*M1246))*2,
IF(AND(I1246=38000,R1246&gt;314.8,R1246&lt;=504.6,M1246&lt;=10),('[1]Pricing Schedule'!$F$103+('[1]Pricing Schedule'!$F$105*M1246))*3,
IF(AND(I1246=38000,R1246&gt;314.8,R1246&lt;=504.6,M1246&gt;10),('[1]Pricing Schedule'!$F$111+('[1]Pricing Schedule'!$F$113*M1246))*3,
IF(AND(I1246=38000,R1246&gt;472.2,R1246&lt;=672.8,M1246&lt;=10),('[1]Pricing Schedule'!$F$103+('[1]Pricing Schedule'!$F$105*M1246))*4,
IF(AND(I1246=38000,R1246&gt;472.2,R1246&lt;=672.8,M1246&gt;10),('[1]Pricing Schedule'!$F$111+('[1]Pricing Schedule'!$F$113*M1246))*4,
IF(AND(I1246=110000,R1246&lt;=12.8,M1246&gt;2),'[1]Pricing Schedule'!$F$62+('[1]Pricing Schedule'!$F$63*M1246),
IF(AND(I1246=110000,R1246&lt;=12.8,M1246&lt;=2),'[1]Pricing Schedule'!$F$96+('[1]Pricing Schedule'!$F$97*M1246),
IF(AND(I1246=110000,R1246&gt;12.8,R1246&lt;=22.8,M1246&gt;3),'[1]Pricing Schedule'!$F$71+('[1]Pricing Schedule'!$F$72*M1246),
IF(AND(I1246=110000,R1246&gt;12.8,R1246&lt;=22.8,M1246&lt;=3),'[1]Pricing Schedule'!$F$96+('[1]Pricing Schedule'!$F$97*M1246),
IF(AND(I1246=110000,R1246&gt;22.8,R1246&lt;=30.2),'[1]Pricing Schedule'!$F$80+('[1]Pricing Schedule'!$F$81*M1246),
IF(AND(I1246=110000,R1246&gt;30.2,R1246&lt;=45.9),'[1]Pricing Schedule'!$F$89+('[1]Pricing Schedule'!$F$90*M1246),
IF(AND(I1246=110000,R1246&gt;45.9,R1246&lt;=123.4),'[1]Pricing Schedule'!$F$96+('[1]Pricing Schedule'!$F$97*M1246),
IF(AND(I1246=110000,R1246&gt;123.4,R1246&lt;=168.2,M1246&lt;=10),'[1]Pricing Schedule'!$F$103+('[1]Pricing Schedule'!$F$105*M1246),
IF(AND(I1246=110000,R1246&gt;123.4,R1246&lt;=168.2,M1246&gt;10),'[1]Pricing Schedule'!$F$111+('[1]Pricing Schedule'!$F$113*M1246),
IF(AND(I1246=110000,R1246&gt;168.2,R1246&lt;=336.4,M1246&lt;=10),('[1]Pricing Schedule'!$F$103+('[1]Pricing Schedule'!$F$105*M1246))*2,
IF(AND(I1246=110000,R1246&gt;168.2,R1246&lt;=336.4,M1246&gt;10),('[1]Pricing Schedule'!$F$111+('[1]Pricing Schedule'!$F$113*M1246))*2,
IF(AND(I1246=110000,R1246&gt;336.4,R1246&lt;=504.6,M1246&lt;=10),('[1]Pricing Schedule'!$F$103+('[1]Pricing Schedule'!$F$105*M1246))*3,
IF(AND(I1246=110000,R1246&gt;336.4,R1246&lt;=504.6,M1246&gt;10),('[1]Pricing Schedule'!$F$111+('[1]Pricing Schedule'!$F$113*M1246))*3,
IF(AND(I1246=110000,R1246&gt;504.6,R1246&lt;=672.8,M1246&lt;=10),('[1]Pricing Schedule'!$F$103+('[1]Pricing Schedule'!$F$105*M1246))*4,
IF(AND(I1246=110000,R1246&gt;504.6,R1246&lt;=672.8,M1246&gt;10),('[1]Pricing Schedule'!$F$111+('[1]Pricing Schedule'!$F$113*M1246))*4,
IF(AND(I1246=110000,R1246&gt;672.8,R1246&lt;=841,M1246&lt;=10),('[1]Pricing Schedule'!$F$103+('[1]Pricing Schedule'!$F$105*M1246))*5,
IF(AND(I1246=110000,R1246&gt;672.8,R1246&lt;=841,M1246&gt;10),('[1]Pricing Schedule'!$F$111+('[1]Pricing Schedule'!$F$113*M1246))*5,
IF(AND(I1246=110000,R1246&gt;672.8,R1246&lt;=841,M1246&lt;=10),('[1]Pricing Schedule'!$F$103+('[1]Pricing Schedule'!$F$105*M1246))*5,
IF(AND(I1246=110000,R1246&gt;672.8,R1246&lt;=841,M1246&gt;10),('[1]Pricing Schedule'!$F$111+('[1]Pricing Schedule'!$F$113*M1246))*5,
IF(AND(I1246=110000,R1246&gt;1345.6,R1246&lt;=1513.8,M1246&lt;=10),('[1]Pricing Schedule'!$F$103+('[1]Pricing Schedule'!$F$105*M1246))*9,
IF(AND(I1246=110000,R1246&gt;1345.6,R1246&lt;=1513.8,M1246&gt;10),('[1]Pricing Schedule'!$F$111+('[1]Pricing Schedule'!$F$113*M1246))*9,
9999999999)))))))))))))))))))))))))))))))))))))))</f>
        <v>1387140</v>
      </c>
      <c r="T1246" s="21">
        <f>IF(AND(I1246=38000,R1246&lt;=4.5,M1246&gt;8),'[1]Pricing Schedule'!$J$9,
IF(AND(I1246=38000,R1246&lt;=4.5,M1246&lt;=8),'[1]Pricing Schedule'!$J$36,
IF(AND(I1246=38000,R1246&gt;4.5,R1246&lt;=9,M1246&gt;8),'[1]Pricing Schedule'!$J$18,
IF(AND(I1246=38000,R1246&gt;4.5,R1246&lt;=9,M1246&lt;=8),'[1]Pricing Schedule'!$J$36,
IF(AND(I1246=38000,R1246&gt;9,R1246&lt;=12.8,M1246&gt;8),'[1]Pricing Schedule'!$J$27,
IF(AND(I1246=38000,R1246&gt;9,R1246&lt;=12.8,M1246&lt;=8),'[1]Pricing Schedule'!$J$36,
IF(AND(I1246=38000,R1246&gt;12.8,R1246&lt;=22.8),'[1]Pricing Schedule'!$J$36,
IF(AND(I1246=38000,R1246&gt;22.8,R1246&lt;=30.2),'[1]Pricing Schedule'!$J$45,
IF(AND(I1246=38000,R1246&gt;30.2,R1246&lt;=45.9),'[1]Pricing Schedule'!$J$54,
IF(AND(I1246=38000,R1246&gt;45.9,R1246&lt;=123.4),'[1]Pricing Schedule'!$J$97,
IF(AND(I1246=38000,R1246&gt;123.4,R1246&lt;=168.2,M1246&lt;=10),'[1]Pricing Schedule'!$J$105,
IF(AND(I1246=38000,R1246&gt;123.4,R1246&lt;=168.2,M1246&gt;10),'[1]Pricing Schedule'!$J$113,
IF(AND(I1246=38000,R1246&gt;168.2,R1246&lt;=336.4,M1246&lt;=10),('[1]Pricing Schedule'!$J$105),
IF(AND(I1246=38000,R1246&gt;168.2,R1246&lt;=336.4,M1246&gt;10),('[1]Pricing Schedule'!$J$113),
IF(AND(I1246=38000,R1246&gt;336.4,R1246&lt;=504.6,M1246&lt;=10),('[1]Pricing Schedule'!$J$105),
IF(AND(I1246=38000,R1246&gt;336.4,R1246&lt;=504.6,M1246&gt;10),('[1]Pricing Schedule'!$J$113),
IF(AND(I1246=38000,R1246&gt;504.6,R1246&lt;=672.8,M1246&lt;=10),('[1]Pricing Schedule'!$J$105),
IF(AND(I1246=38000,R1246&gt;504.6,R1246&lt;=672.8,M1246&gt;10),('[1]Pricing Schedule'!$J$113),
IF(AND(I1246=110000,R1246&lt;=12.8,M1246&gt;2),'[1]Pricing Schedule'!$J$63,
IF(AND(I1246=110000,R1246&lt;=12.8,M1246&lt;=2),'[1]Pricing Schedule'!$J$97,
IF(AND(I1246=110000,R1246&gt;12.8,R1246&lt;=22.8,M1246&gt;3),'[1]Pricing Schedule'!$J$72,
IF(AND(I1246=110000,R1246&gt;12.8,R1246&lt;=22.8,M1246&lt;=3),'[1]Pricing Schedule'!$J$97,
IF(AND(I1246=110000,R1246&gt;22.8,R1246&lt;=30.2),'[1]Pricing Schedule'!$J$81,
IF(AND(I1246=110000,R1246&gt;30.2,R1246&lt;=45.9),'[1]Pricing Schedule'!$J$90,
IF(AND(I1246=110000,R1246&gt;45.9,R1246&lt;=123.4),'[1]Pricing Schedule'!$J$97,
IF(AND(I1246=110000,R1246&gt;123.4,R1246&lt;=168.2,M1246&lt;=10),'[1]Pricing Schedule'!$J$105,
IF(AND(I1246=110000,R1246&gt;123.4,R1246&lt;=168.2,M1246&gt;10),'[1]Pricing Schedule'!$J$113,
IF(AND(I1246=110000,R1246&gt;168.2,R1246&lt;=336.2,M1246&lt;=10),('[1]Pricing Schedule'!$J$105),
IF(AND(I1246=110000,R1246&gt;168.2,R1246&lt;=336.2,M1246&gt;10),('[1]Pricing Schedule'!$J$113),
IF(AND(I1246=110000,R1246&gt;336.4,R1246&lt;=504.6,M1246&lt;=10),('[1]Pricing Schedule'!$J$105),
IF(AND(I1246=110000,R1246&gt;336.4,R1246&lt;=504.6,M1246&gt;10),('[1]Pricing Schedule'!$J$113),
IF(AND(I1246=110000,R1246&gt;504.6,R1246&lt;=672.8,M1246&lt;=10),('[1]Pricing Schedule'!$J$105),
IF(AND(I1246=110000,R1246&gt;504.6,R1246&lt;=672.8,M1246&gt;10),('[1]Pricing Schedule'!$J$113),
IF(AND(I1246=110000,R1246&gt;672.8,R1246&lt;=841,M1246&lt;=10),('[1]Pricing Schedule'!$J$105),
IF(AND(I1246=110000,R1246&gt;672.8,R1246&lt;=841,M1246&gt;10),('[1]Pricing Schedule'!$J$113),
IF(AND(I1246=110000,R1246&gt;1682,R1246&lt;=1850.2,M1246&lt;=10),('[1]Pricing Schedule'!$J$105),
IF(AND(I1246=110000,R1246&gt;1682,R1246&lt;=1850.2,M1246&gt;10),('[1]Pricing Schedule'!$J$113),
IF(AND(I1246=110000,R1246&gt;2018.4,R1246&lt;=2186.6,M1246&lt;=10),('[1]Pricing Schedule'!$J$105),
IF(AND(I1246=110000,R1246&gt;2018.4,R1246&lt;=2186.6,M1246&gt;10),('[1]Pricing Schedule'!$J$113),999999999)))))))))))))))))))))))))))))))))))))))</f>
        <v>1</v>
      </c>
      <c r="U1246" s="40">
        <f t="shared" si="120"/>
        <v>330271.42857142858</v>
      </c>
      <c r="V1246" s="41">
        <f t="shared" si="121"/>
        <v>3.0278126216531858</v>
      </c>
      <c r="Y1246" s="23">
        <v>337</v>
      </c>
      <c r="Z1246" s="23">
        <v>583</v>
      </c>
      <c r="AD1246" s="13"/>
      <c r="AE1246" s="13"/>
      <c r="AF1246" s="13"/>
      <c r="AR1246" s="35"/>
    </row>
    <row r="1247" spans="1:44">
      <c r="A1247" s="23">
        <v>1249</v>
      </c>
      <c r="B1247" s="23">
        <v>1249</v>
      </c>
      <c r="C1247" s="23" t="s">
        <v>1865</v>
      </c>
      <c r="D1247" s="23" t="s">
        <v>344</v>
      </c>
      <c r="E1247" s="23" t="s">
        <v>1103</v>
      </c>
      <c r="F1247" s="23" t="s">
        <v>1866</v>
      </c>
      <c r="G1247" s="23" t="s">
        <v>1645</v>
      </c>
      <c r="H1247" s="23" t="s">
        <v>113</v>
      </c>
      <c r="I1247" s="13">
        <v>38000</v>
      </c>
      <c r="J1247" s="23" t="s">
        <v>119</v>
      </c>
      <c r="K1247" s="13">
        <v>38000</v>
      </c>
      <c r="L1247" s="24">
        <v>6.79</v>
      </c>
      <c r="M1247" s="37">
        <f t="shared" si="116"/>
        <v>7</v>
      </c>
      <c r="N1247" s="24">
        <v>0.154</v>
      </c>
      <c r="O1247" s="13">
        <v>3</v>
      </c>
      <c r="P1247" s="36">
        <f t="shared" si="117"/>
        <v>0.154</v>
      </c>
      <c r="Q1247" s="38">
        <f t="shared" si="118"/>
        <v>4.2</v>
      </c>
      <c r="R1247" s="37">
        <f t="shared" si="119"/>
        <v>4.2</v>
      </c>
      <c r="S1247" s="39">
        <f>IF(AND(I1247=38000,R1247&lt;=4.5,M1247&gt;8),'[1]Pricing Schedule'!$F$8+('[1]Pricing Schedule'!$F$9*M1247),
IF(AND(I1247=38000,R1247&lt;=4.5,M1247&lt;=8),'[1]Pricing Schedule'!$F$34+('[1]Pricing Schedule'!$F$36*M1247),
IF(AND(I1247=38000,R1247&gt;4.5,R1247&lt;=9,M1247&gt;8),'[1]Pricing Schedule'!$F$17+('[1]Pricing Schedule'!$F$18*M1247),
IF(AND(I1247=38000,R1247&gt;4.5,R1247&lt;=9,M1247&lt;=8),'[1]Pricing Schedule'!$F$34+('[1]Pricing Schedule'!$F$36*M1247),
IF(AND(I1247=38000,R1247&gt;9,R1247&lt;=12.8,M1247&gt;8),'[1]Pricing Schedule'!$F$26+('[1]Pricing Schedule'!$F$27*M1247),
IF(AND(I1247=38000,R1247&gt;9,R1247&lt;=12.8,M1247&lt;=8),'[1]Pricing Schedule'!$F$34+('[1]Pricing Schedule'!$F$36*M1247),
IF(AND(I1247=38000,R1247&gt;12.8,R1247&lt;=22.8),'[1]Pricing Schedule'!$F$34+('[1]Pricing Schedule'!$F$36*M1247),
IF(AND(I1247=38000,R1247&gt;22.8,R1247&lt;=30.2),'[1]Pricing Schedule'!$F$43+('[1]Pricing Schedule'!$F$45*M1247),
IF(AND(I1247=38000,R1247&gt;30.2,R1247&lt;=45.9),'[1]Pricing Schedule'!$F$52+('[1]Pricing Schedule'!$F$54*M1247),
IF(AND(I1247=38000,R1247&gt;45.9,R1247&lt;=123.4),'[1]Pricing Schedule'!$F$96+('[1]Pricing Schedule'!$F$97*M1247),
IF(AND(I1247=38000,R1247&gt;123.4,R1247&lt;=168.2,M1247&lt;=10),'[1]Pricing Schedule'!$F$103+('[1]Pricing Schedule'!$F$105*M1247),
IF(AND(I1247=38000,R1247&gt;123.4,R1247&lt;=168.2,M1247&gt;10),'[1]Pricing Schedule'!$F$111+('[1]Pricing Schedule'!$F$113*M1247),
IF(AND(I1247=38000,R1247&gt;157.4,R1247&lt;=336.4,M1247&lt;=10),('[1]Pricing Schedule'!$F$103+('[1]Pricing Schedule'!$F$105*M1247))*2,
IF(AND(I1247=38000,R1247&gt;157.4,R1247&lt;=336.4,M1247&gt;10),('[1]Pricing Schedule'!$F$111+('[1]Pricing Schedule'!$F$113*M1247))*2,
IF(AND(I1247=38000,R1247&gt;314.8,R1247&lt;=504.6,M1247&lt;=10),('[1]Pricing Schedule'!$F$103+('[1]Pricing Schedule'!$F$105*M1247))*3,
IF(AND(I1247=38000,R1247&gt;314.8,R1247&lt;=504.6,M1247&gt;10),('[1]Pricing Schedule'!$F$111+('[1]Pricing Schedule'!$F$113*M1247))*3,
IF(AND(I1247=38000,R1247&gt;472.2,R1247&lt;=672.8,M1247&lt;=10),('[1]Pricing Schedule'!$F$103+('[1]Pricing Schedule'!$F$105*M1247))*4,
IF(AND(I1247=38000,R1247&gt;472.2,R1247&lt;=672.8,M1247&gt;10),('[1]Pricing Schedule'!$F$111+('[1]Pricing Schedule'!$F$113*M1247))*4,
IF(AND(I1247=110000,R1247&lt;=12.8,M1247&gt;2),'[1]Pricing Schedule'!$F$62+('[1]Pricing Schedule'!$F$63*M1247),
IF(AND(I1247=110000,R1247&lt;=12.8,M1247&lt;=2),'[1]Pricing Schedule'!$F$96+('[1]Pricing Schedule'!$F$97*M1247),
IF(AND(I1247=110000,R1247&gt;12.8,R1247&lt;=22.8,M1247&gt;3),'[1]Pricing Schedule'!$F$71+('[1]Pricing Schedule'!$F$72*M1247),
IF(AND(I1247=110000,R1247&gt;12.8,R1247&lt;=22.8,M1247&lt;=3),'[1]Pricing Schedule'!$F$96+('[1]Pricing Schedule'!$F$97*M1247),
IF(AND(I1247=110000,R1247&gt;22.8,R1247&lt;=30.2),'[1]Pricing Schedule'!$F$80+('[1]Pricing Schedule'!$F$81*M1247),
IF(AND(I1247=110000,R1247&gt;30.2,R1247&lt;=45.9),'[1]Pricing Schedule'!$F$89+('[1]Pricing Schedule'!$F$90*M1247),
IF(AND(I1247=110000,R1247&gt;45.9,R1247&lt;=123.4),'[1]Pricing Schedule'!$F$96+('[1]Pricing Schedule'!$F$97*M1247),
IF(AND(I1247=110000,R1247&gt;123.4,R1247&lt;=168.2,M1247&lt;=10),'[1]Pricing Schedule'!$F$103+('[1]Pricing Schedule'!$F$105*M1247),
IF(AND(I1247=110000,R1247&gt;123.4,R1247&lt;=168.2,M1247&gt;10),'[1]Pricing Schedule'!$F$111+('[1]Pricing Schedule'!$F$113*M1247),
IF(AND(I1247=110000,R1247&gt;168.2,R1247&lt;=336.4,M1247&lt;=10),('[1]Pricing Schedule'!$F$103+('[1]Pricing Schedule'!$F$105*M1247))*2,
IF(AND(I1247=110000,R1247&gt;168.2,R1247&lt;=336.4,M1247&gt;10),('[1]Pricing Schedule'!$F$111+('[1]Pricing Schedule'!$F$113*M1247))*2,
IF(AND(I1247=110000,R1247&gt;336.4,R1247&lt;=504.6,M1247&lt;=10),('[1]Pricing Schedule'!$F$103+('[1]Pricing Schedule'!$F$105*M1247))*3,
IF(AND(I1247=110000,R1247&gt;336.4,R1247&lt;=504.6,M1247&gt;10),('[1]Pricing Schedule'!$F$111+('[1]Pricing Schedule'!$F$113*M1247))*3,
IF(AND(I1247=110000,R1247&gt;504.6,R1247&lt;=672.8,M1247&lt;=10),('[1]Pricing Schedule'!$F$103+('[1]Pricing Schedule'!$F$105*M1247))*4,
IF(AND(I1247=110000,R1247&gt;504.6,R1247&lt;=672.8,M1247&gt;10),('[1]Pricing Schedule'!$F$111+('[1]Pricing Schedule'!$F$113*M1247))*4,
IF(AND(I1247=110000,R1247&gt;672.8,R1247&lt;=841,M1247&lt;=10),('[1]Pricing Schedule'!$F$103+('[1]Pricing Schedule'!$F$105*M1247))*5,
IF(AND(I1247=110000,R1247&gt;672.8,R1247&lt;=841,M1247&gt;10),('[1]Pricing Schedule'!$F$111+('[1]Pricing Schedule'!$F$113*M1247))*5,
IF(AND(I1247=110000,R1247&gt;672.8,R1247&lt;=841,M1247&lt;=10),('[1]Pricing Schedule'!$F$103+('[1]Pricing Schedule'!$F$105*M1247))*5,
IF(AND(I1247=110000,R1247&gt;672.8,R1247&lt;=841,M1247&gt;10),('[1]Pricing Schedule'!$F$111+('[1]Pricing Schedule'!$F$113*M1247))*5,
IF(AND(I1247=110000,R1247&gt;1345.6,R1247&lt;=1513.8,M1247&lt;=10),('[1]Pricing Schedule'!$F$103+('[1]Pricing Schedule'!$F$105*M1247))*9,
IF(AND(I1247=110000,R1247&gt;1345.6,R1247&lt;=1513.8,M1247&gt;10),('[1]Pricing Schedule'!$F$111+('[1]Pricing Schedule'!$F$113*M1247))*9,
9999999999)))))))))))))))))))))))))))))))))))))))</f>
        <v>839680</v>
      </c>
      <c r="T1247" s="21">
        <f>IF(AND(I1247=38000,R1247&lt;=4.5,M1247&gt;8),'[1]Pricing Schedule'!$J$9,
IF(AND(I1247=38000,R1247&lt;=4.5,M1247&lt;=8),'[1]Pricing Schedule'!$J$36,
IF(AND(I1247=38000,R1247&gt;4.5,R1247&lt;=9,M1247&gt;8),'[1]Pricing Schedule'!$J$18,
IF(AND(I1247=38000,R1247&gt;4.5,R1247&lt;=9,M1247&lt;=8),'[1]Pricing Schedule'!$J$36,
IF(AND(I1247=38000,R1247&gt;9,R1247&lt;=12.8,M1247&gt;8),'[1]Pricing Schedule'!$J$27,
IF(AND(I1247=38000,R1247&gt;9,R1247&lt;=12.8,M1247&lt;=8),'[1]Pricing Schedule'!$J$36,
IF(AND(I1247=38000,R1247&gt;12.8,R1247&lt;=22.8),'[1]Pricing Schedule'!$J$36,
IF(AND(I1247=38000,R1247&gt;22.8,R1247&lt;=30.2),'[1]Pricing Schedule'!$J$45,
IF(AND(I1247=38000,R1247&gt;30.2,R1247&lt;=45.9),'[1]Pricing Schedule'!$J$54,
IF(AND(I1247=38000,R1247&gt;45.9,R1247&lt;=123.4),'[1]Pricing Schedule'!$J$97,
IF(AND(I1247=38000,R1247&gt;123.4,R1247&lt;=168.2,M1247&lt;=10),'[1]Pricing Schedule'!$J$105,
IF(AND(I1247=38000,R1247&gt;123.4,R1247&lt;=168.2,M1247&gt;10),'[1]Pricing Schedule'!$J$113,
IF(AND(I1247=38000,R1247&gt;168.2,R1247&lt;=336.4,M1247&lt;=10),('[1]Pricing Schedule'!$J$105),
IF(AND(I1247=38000,R1247&gt;168.2,R1247&lt;=336.4,M1247&gt;10),('[1]Pricing Schedule'!$J$113),
IF(AND(I1247=38000,R1247&gt;336.4,R1247&lt;=504.6,M1247&lt;=10),('[1]Pricing Schedule'!$J$105),
IF(AND(I1247=38000,R1247&gt;336.4,R1247&lt;=504.6,M1247&gt;10),('[1]Pricing Schedule'!$J$113),
IF(AND(I1247=38000,R1247&gt;504.6,R1247&lt;=672.8,M1247&lt;=10),('[1]Pricing Schedule'!$J$105),
IF(AND(I1247=38000,R1247&gt;504.6,R1247&lt;=672.8,M1247&gt;10),('[1]Pricing Schedule'!$J$113),
IF(AND(I1247=110000,R1247&lt;=12.8,M1247&gt;2),'[1]Pricing Schedule'!$J$63,
IF(AND(I1247=110000,R1247&lt;=12.8,M1247&lt;=2),'[1]Pricing Schedule'!$J$97,
IF(AND(I1247=110000,R1247&gt;12.8,R1247&lt;=22.8,M1247&gt;3),'[1]Pricing Schedule'!$J$72,
IF(AND(I1247=110000,R1247&gt;12.8,R1247&lt;=22.8,M1247&lt;=3),'[1]Pricing Schedule'!$J$97,
IF(AND(I1247=110000,R1247&gt;22.8,R1247&lt;=30.2),'[1]Pricing Schedule'!$J$81,
IF(AND(I1247=110000,R1247&gt;30.2,R1247&lt;=45.9),'[1]Pricing Schedule'!$J$90,
IF(AND(I1247=110000,R1247&gt;45.9,R1247&lt;=123.4),'[1]Pricing Schedule'!$J$97,
IF(AND(I1247=110000,R1247&gt;123.4,R1247&lt;=168.2,M1247&lt;=10),'[1]Pricing Schedule'!$J$105,
IF(AND(I1247=110000,R1247&gt;123.4,R1247&lt;=168.2,M1247&gt;10),'[1]Pricing Schedule'!$J$113,
IF(AND(I1247=110000,R1247&gt;168.2,R1247&lt;=336.2,M1247&lt;=10),('[1]Pricing Schedule'!$J$105),
IF(AND(I1247=110000,R1247&gt;168.2,R1247&lt;=336.2,M1247&gt;10),('[1]Pricing Schedule'!$J$113),
IF(AND(I1247=110000,R1247&gt;336.4,R1247&lt;=504.6,M1247&lt;=10),('[1]Pricing Schedule'!$J$105),
IF(AND(I1247=110000,R1247&gt;336.4,R1247&lt;=504.6,M1247&gt;10),('[1]Pricing Schedule'!$J$113),
IF(AND(I1247=110000,R1247&gt;504.6,R1247&lt;=672.8,M1247&lt;=10),('[1]Pricing Schedule'!$J$105),
IF(AND(I1247=110000,R1247&gt;504.6,R1247&lt;=672.8,M1247&gt;10),('[1]Pricing Schedule'!$J$113),
IF(AND(I1247=110000,R1247&gt;672.8,R1247&lt;=841,M1247&lt;=10),('[1]Pricing Schedule'!$J$105),
IF(AND(I1247=110000,R1247&gt;672.8,R1247&lt;=841,M1247&gt;10),('[1]Pricing Schedule'!$J$113),
IF(AND(I1247=110000,R1247&gt;1682,R1247&lt;=1850.2,M1247&lt;=10),('[1]Pricing Schedule'!$J$105),
IF(AND(I1247=110000,R1247&gt;1682,R1247&lt;=1850.2,M1247&gt;10),('[1]Pricing Schedule'!$J$113),
IF(AND(I1247=110000,R1247&gt;2018.4,R1247&lt;=2186.6,M1247&lt;=10),('[1]Pricing Schedule'!$J$105),
IF(AND(I1247=110000,R1247&gt;2018.4,R1247&lt;=2186.6,M1247&gt;10),('[1]Pricing Schedule'!$J$113),999999999)))))))))))))))))))))))))))))))))))))))</f>
        <v>4</v>
      </c>
      <c r="U1247" s="40">
        <f t="shared" si="120"/>
        <v>199923.80952380953</v>
      </c>
      <c r="V1247" s="41">
        <f t="shared" si="121"/>
        <v>5.0019054878048781</v>
      </c>
      <c r="Y1247" s="23">
        <v>302</v>
      </c>
      <c r="Z1247" s="23">
        <v>666</v>
      </c>
      <c r="AD1247" s="13"/>
      <c r="AE1247" s="13"/>
      <c r="AF1247" s="13"/>
      <c r="AR1247" s="35"/>
    </row>
    <row r="1248" spans="1:44">
      <c r="A1248" s="23">
        <v>1250</v>
      </c>
      <c r="B1248" s="23">
        <v>1250</v>
      </c>
      <c r="C1248" s="23" t="s">
        <v>1867</v>
      </c>
      <c r="D1248" s="23" t="s">
        <v>141</v>
      </c>
      <c r="E1248" s="23" t="s">
        <v>141</v>
      </c>
      <c r="F1248" s="23" t="s">
        <v>639</v>
      </c>
      <c r="G1248" s="23" t="s">
        <v>640</v>
      </c>
      <c r="H1248" s="23" t="s">
        <v>113</v>
      </c>
      <c r="I1248" s="13">
        <v>38000</v>
      </c>
      <c r="J1248" s="23" t="s">
        <v>119</v>
      </c>
      <c r="K1248" s="13">
        <v>38000</v>
      </c>
      <c r="L1248" s="24">
        <v>3.0569999999999999</v>
      </c>
      <c r="M1248" s="37">
        <f t="shared" si="116"/>
        <v>4</v>
      </c>
      <c r="N1248" s="24">
        <v>0.20100000000000001</v>
      </c>
      <c r="O1248" s="13">
        <v>3</v>
      </c>
      <c r="P1248" s="36">
        <f t="shared" si="117"/>
        <v>0.20100000000000001</v>
      </c>
      <c r="Q1248" s="38">
        <f t="shared" si="118"/>
        <v>4.2</v>
      </c>
      <c r="R1248" s="37">
        <f t="shared" si="119"/>
        <v>4.2</v>
      </c>
      <c r="S1248" s="39">
        <f>IF(AND(I1248=38000,R1248&lt;=4.5,M1248&gt;8),'[1]Pricing Schedule'!$F$8+('[1]Pricing Schedule'!$F$9*M1248),
IF(AND(I1248=38000,R1248&lt;=4.5,M1248&lt;=8),'[1]Pricing Schedule'!$F$34+('[1]Pricing Schedule'!$F$36*M1248),
IF(AND(I1248=38000,R1248&gt;4.5,R1248&lt;=9,M1248&gt;8),'[1]Pricing Schedule'!$F$17+('[1]Pricing Schedule'!$F$18*M1248),
IF(AND(I1248=38000,R1248&gt;4.5,R1248&lt;=9,M1248&lt;=8),'[1]Pricing Schedule'!$F$34+('[1]Pricing Schedule'!$F$36*M1248),
IF(AND(I1248=38000,R1248&gt;9,R1248&lt;=12.8,M1248&gt;8),'[1]Pricing Schedule'!$F$26+('[1]Pricing Schedule'!$F$27*M1248),
IF(AND(I1248=38000,R1248&gt;9,R1248&lt;=12.8,M1248&lt;=8),'[1]Pricing Schedule'!$F$34+('[1]Pricing Schedule'!$F$36*M1248),
IF(AND(I1248=38000,R1248&gt;12.8,R1248&lt;=22.8),'[1]Pricing Schedule'!$F$34+('[1]Pricing Schedule'!$F$36*M1248),
IF(AND(I1248=38000,R1248&gt;22.8,R1248&lt;=30.2),'[1]Pricing Schedule'!$F$43+('[1]Pricing Schedule'!$F$45*M1248),
IF(AND(I1248=38000,R1248&gt;30.2,R1248&lt;=45.9),'[1]Pricing Schedule'!$F$52+('[1]Pricing Schedule'!$F$54*M1248),
IF(AND(I1248=38000,R1248&gt;45.9,R1248&lt;=123.4),'[1]Pricing Schedule'!$F$96+('[1]Pricing Schedule'!$F$97*M1248),
IF(AND(I1248=38000,R1248&gt;123.4,R1248&lt;=168.2,M1248&lt;=10),'[1]Pricing Schedule'!$F$103+('[1]Pricing Schedule'!$F$105*M1248),
IF(AND(I1248=38000,R1248&gt;123.4,R1248&lt;=168.2,M1248&gt;10),'[1]Pricing Schedule'!$F$111+('[1]Pricing Schedule'!$F$113*M1248),
IF(AND(I1248=38000,R1248&gt;157.4,R1248&lt;=336.4,M1248&lt;=10),('[1]Pricing Schedule'!$F$103+('[1]Pricing Schedule'!$F$105*M1248))*2,
IF(AND(I1248=38000,R1248&gt;157.4,R1248&lt;=336.4,M1248&gt;10),('[1]Pricing Schedule'!$F$111+('[1]Pricing Schedule'!$F$113*M1248))*2,
IF(AND(I1248=38000,R1248&gt;314.8,R1248&lt;=504.6,M1248&lt;=10),('[1]Pricing Schedule'!$F$103+('[1]Pricing Schedule'!$F$105*M1248))*3,
IF(AND(I1248=38000,R1248&gt;314.8,R1248&lt;=504.6,M1248&gt;10),('[1]Pricing Schedule'!$F$111+('[1]Pricing Schedule'!$F$113*M1248))*3,
IF(AND(I1248=38000,R1248&gt;472.2,R1248&lt;=672.8,M1248&lt;=10),('[1]Pricing Schedule'!$F$103+('[1]Pricing Schedule'!$F$105*M1248))*4,
IF(AND(I1248=38000,R1248&gt;472.2,R1248&lt;=672.8,M1248&gt;10),('[1]Pricing Schedule'!$F$111+('[1]Pricing Schedule'!$F$113*M1248))*4,
IF(AND(I1248=110000,R1248&lt;=12.8,M1248&gt;2),'[1]Pricing Schedule'!$F$62+('[1]Pricing Schedule'!$F$63*M1248),
IF(AND(I1248=110000,R1248&lt;=12.8,M1248&lt;=2),'[1]Pricing Schedule'!$F$96+('[1]Pricing Schedule'!$F$97*M1248),
IF(AND(I1248=110000,R1248&gt;12.8,R1248&lt;=22.8,M1248&gt;3),'[1]Pricing Schedule'!$F$71+('[1]Pricing Schedule'!$F$72*M1248),
IF(AND(I1248=110000,R1248&gt;12.8,R1248&lt;=22.8,M1248&lt;=3),'[1]Pricing Schedule'!$F$96+('[1]Pricing Schedule'!$F$97*M1248),
IF(AND(I1248=110000,R1248&gt;22.8,R1248&lt;=30.2),'[1]Pricing Schedule'!$F$80+('[1]Pricing Schedule'!$F$81*M1248),
IF(AND(I1248=110000,R1248&gt;30.2,R1248&lt;=45.9),'[1]Pricing Schedule'!$F$89+('[1]Pricing Schedule'!$F$90*M1248),
IF(AND(I1248=110000,R1248&gt;45.9,R1248&lt;=123.4),'[1]Pricing Schedule'!$F$96+('[1]Pricing Schedule'!$F$97*M1248),
IF(AND(I1248=110000,R1248&gt;123.4,R1248&lt;=168.2,M1248&lt;=10),'[1]Pricing Schedule'!$F$103+('[1]Pricing Schedule'!$F$105*M1248),
IF(AND(I1248=110000,R1248&gt;123.4,R1248&lt;=168.2,M1248&gt;10),'[1]Pricing Schedule'!$F$111+('[1]Pricing Schedule'!$F$113*M1248),
IF(AND(I1248=110000,R1248&gt;168.2,R1248&lt;=336.4,M1248&lt;=10),('[1]Pricing Schedule'!$F$103+('[1]Pricing Schedule'!$F$105*M1248))*2,
IF(AND(I1248=110000,R1248&gt;168.2,R1248&lt;=336.4,M1248&gt;10),('[1]Pricing Schedule'!$F$111+('[1]Pricing Schedule'!$F$113*M1248))*2,
IF(AND(I1248=110000,R1248&gt;336.4,R1248&lt;=504.6,M1248&lt;=10),('[1]Pricing Schedule'!$F$103+('[1]Pricing Schedule'!$F$105*M1248))*3,
IF(AND(I1248=110000,R1248&gt;336.4,R1248&lt;=504.6,M1248&gt;10),('[1]Pricing Schedule'!$F$111+('[1]Pricing Schedule'!$F$113*M1248))*3,
IF(AND(I1248=110000,R1248&gt;504.6,R1248&lt;=672.8,M1248&lt;=10),('[1]Pricing Schedule'!$F$103+('[1]Pricing Schedule'!$F$105*M1248))*4,
IF(AND(I1248=110000,R1248&gt;504.6,R1248&lt;=672.8,M1248&gt;10),('[1]Pricing Schedule'!$F$111+('[1]Pricing Schedule'!$F$113*M1248))*4,
IF(AND(I1248=110000,R1248&gt;672.8,R1248&lt;=841,M1248&lt;=10),('[1]Pricing Schedule'!$F$103+('[1]Pricing Schedule'!$F$105*M1248))*5,
IF(AND(I1248=110000,R1248&gt;672.8,R1248&lt;=841,M1248&gt;10),('[1]Pricing Schedule'!$F$111+('[1]Pricing Schedule'!$F$113*M1248))*5,
IF(AND(I1248=110000,R1248&gt;672.8,R1248&lt;=841,M1248&lt;=10),('[1]Pricing Schedule'!$F$103+('[1]Pricing Schedule'!$F$105*M1248))*5,
IF(AND(I1248=110000,R1248&gt;672.8,R1248&lt;=841,M1248&gt;10),('[1]Pricing Schedule'!$F$111+('[1]Pricing Schedule'!$F$113*M1248))*5,
IF(AND(I1248=110000,R1248&gt;1345.6,R1248&lt;=1513.8,M1248&lt;=10),('[1]Pricing Schedule'!$F$103+('[1]Pricing Schedule'!$F$105*M1248))*9,
IF(AND(I1248=110000,R1248&gt;1345.6,R1248&lt;=1513.8,M1248&gt;10),('[1]Pricing Schedule'!$F$111+('[1]Pricing Schedule'!$F$113*M1248))*9,
9999999999)))))))))))))))))))))))))))))))))))))))</f>
        <v>628870</v>
      </c>
      <c r="T1248" s="21">
        <f>IF(AND(I1248=38000,R1248&lt;=4.5,M1248&gt;8),'[1]Pricing Schedule'!$J$9,
IF(AND(I1248=38000,R1248&lt;=4.5,M1248&lt;=8),'[1]Pricing Schedule'!$J$36,
IF(AND(I1248=38000,R1248&gt;4.5,R1248&lt;=9,M1248&gt;8),'[1]Pricing Schedule'!$J$18,
IF(AND(I1248=38000,R1248&gt;4.5,R1248&lt;=9,M1248&lt;=8),'[1]Pricing Schedule'!$J$36,
IF(AND(I1248=38000,R1248&gt;9,R1248&lt;=12.8,M1248&gt;8),'[1]Pricing Schedule'!$J$27,
IF(AND(I1248=38000,R1248&gt;9,R1248&lt;=12.8,M1248&lt;=8),'[1]Pricing Schedule'!$J$36,
IF(AND(I1248=38000,R1248&gt;12.8,R1248&lt;=22.8),'[1]Pricing Schedule'!$J$36,
IF(AND(I1248=38000,R1248&gt;22.8,R1248&lt;=30.2),'[1]Pricing Schedule'!$J$45,
IF(AND(I1248=38000,R1248&gt;30.2,R1248&lt;=45.9),'[1]Pricing Schedule'!$J$54,
IF(AND(I1248=38000,R1248&gt;45.9,R1248&lt;=123.4),'[1]Pricing Schedule'!$J$97,
IF(AND(I1248=38000,R1248&gt;123.4,R1248&lt;=168.2,M1248&lt;=10),'[1]Pricing Schedule'!$J$105,
IF(AND(I1248=38000,R1248&gt;123.4,R1248&lt;=168.2,M1248&gt;10),'[1]Pricing Schedule'!$J$113,
IF(AND(I1248=38000,R1248&gt;168.2,R1248&lt;=336.4,M1248&lt;=10),('[1]Pricing Schedule'!$J$105),
IF(AND(I1248=38000,R1248&gt;168.2,R1248&lt;=336.4,M1248&gt;10),('[1]Pricing Schedule'!$J$113),
IF(AND(I1248=38000,R1248&gt;336.4,R1248&lt;=504.6,M1248&lt;=10),('[1]Pricing Schedule'!$J$105),
IF(AND(I1248=38000,R1248&gt;336.4,R1248&lt;=504.6,M1248&gt;10),('[1]Pricing Schedule'!$J$113),
IF(AND(I1248=38000,R1248&gt;504.6,R1248&lt;=672.8,M1248&lt;=10),('[1]Pricing Schedule'!$J$105),
IF(AND(I1248=38000,R1248&gt;504.6,R1248&lt;=672.8,M1248&gt;10),('[1]Pricing Schedule'!$J$113),
IF(AND(I1248=110000,R1248&lt;=12.8,M1248&gt;2),'[1]Pricing Schedule'!$J$63,
IF(AND(I1248=110000,R1248&lt;=12.8,M1248&lt;=2),'[1]Pricing Schedule'!$J$97,
IF(AND(I1248=110000,R1248&gt;12.8,R1248&lt;=22.8,M1248&gt;3),'[1]Pricing Schedule'!$J$72,
IF(AND(I1248=110000,R1248&gt;12.8,R1248&lt;=22.8,M1248&lt;=3),'[1]Pricing Schedule'!$J$97,
IF(AND(I1248=110000,R1248&gt;22.8,R1248&lt;=30.2),'[1]Pricing Schedule'!$J$81,
IF(AND(I1248=110000,R1248&gt;30.2,R1248&lt;=45.9),'[1]Pricing Schedule'!$J$90,
IF(AND(I1248=110000,R1248&gt;45.9,R1248&lt;=123.4),'[1]Pricing Schedule'!$J$97,
IF(AND(I1248=110000,R1248&gt;123.4,R1248&lt;=168.2,M1248&lt;=10),'[1]Pricing Schedule'!$J$105,
IF(AND(I1248=110000,R1248&gt;123.4,R1248&lt;=168.2,M1248&gt;10),'[1]Pricing Schedule'!$J$113,
IF(AND(I1248=110000,R1248&gt;168.2,R1248&lt;=336.2,M1248&lt;=10),('[1]Pricing Schedule'!$J$105),
IF(AND(I1248=110000,R1248&gt;168.2,R1248&lt;=336.2,M1248&gt;10),('[1]Pricing Schedule'!$J$113),
IF(AND(I1248=110000,R1248&gt;336.4,R1248&lt;=504.6,M1248&lt;=10),('[1]Pricing Schedule'!$J$105),
IF(AND(I1248=110000,R1248&gt;336.4,R1248&lt;=504.6,M1248&gt;10),('[1]Pricing Schedule'!$J$113),
IF(AND(I1248=110000,R1248&gt;504.6,R1248&lt;=672.8,M1248&lt;=10),('[1]Pricing Schedule'!$J$105),
IF(AND(I1248=110000,R1248&gt;504.6,R1248&lt;=672.8,M1248&gt;10),('[1]Pricing Schedule'!$J$113),
IF(AND(I1248=110000,R1248&gt;672.8,R1248&lt;=841,M1248&lt;=10),('[1]Pricing Schedule'!$J$105),
IF(AND(I1248=110000,R1248&gt;672.8,R1248&lt;=841,M1248&gt;10),('[1]Pricing Schedule'!$J$113),
IF(AND(I1248=110000,R1248&gt;1682,R1248&lt;=1850.2,M1248&lt;=10),('[1]Pricing Schedule'!$J$105),
IF(AND(I1248=110000,R1248&gt;1682,R1248&lt;=1850.2,M1248&gt;10),('[1]Pricing Schedule'!$J$113),
IF(AND(I1248=110000,R1248&gt;2018.4,R1248&lt;=2186.6,M1248&lt;=10),('[1]Pricing Schedule'!$J$105),
IF(AND(I1248=110000,R1248&gt;2018.4,R1248&lt;=2186.6,M1248&gt;10),('[1]Pricing Schedule'!$J$113),999999999)))))))))))))))))))))))))))))))))))))))</f>
        <v>4</v>
      </c>
      <c r="U1248" s="40">
        <f t="shared" si="120"/>
        <v>149730.95238095237</v>
      </c>
      <c r="V1248" s="41">
        <f t="shared" si="121"/>
        <v>6.6786458250512828</v>
      </c>
      <c r="Y1248" s="23">
        <v>337</v>
      </c>
      <c r="Z1248" s="23">
        <v>699</v>
      </c>
      <c r="AD1248" s="13"/>
      <c r="AE1248" s="13"/>
      <c r="AF1248" s="13"/>
      <c r="AR1248" s="35"/>
    </row>
    <row r="1249" spans="1:44">
      <c r="A1249" s="23">
        <v>1251</v>
      </c>
      <c r="B1249" s="23">
        <v>1251</v>
      </c>
      <c r="C1249" s="23" t="s">
        <v>1868</v>
      </c>
      <c r="D1249" s="23" t="s">
        <v>816</v>
      </c>
      <c r="E1249" s="23" t="s">
        <v>816</v>
      </c>
      <c r="F1249" s="23" t="s">
        <v>1869</v>
      </c>
      <c r="G1249" s="23" t="s">
        <v>1870</v>
      </c>
      <c r="H1249" s="23" t="s">
        <v>113</v>
      </c>
      <c r="I1249" s="13">
        <v>38000</v>
      </c>
      <c r="J1249" s="13">
        <v>38000</v>
      </c>
      <c r="K1249" s="23" t="s">
        <v>119</v>
      </c>
      <c r="L1249" s="24">
        <v>2.0329999999999999</v>
      </c>
      <c r="M1249" s="37">
        <f t="shared" si="116"/>
        <v>3</v>
      </c>
      <c r="N1249" s="24">
        <v>0.125</v>
      </c>
      <c r="O1249" s="13">
        <v>3</v>
      </c>
      <c r="P1249" s="36">
        <f t="shared" si="117"/>
        <v>0.125</v>
      </c>
      <c r="Q1249" s="38">
        <f t="shared" si="118"/>
        <v>4.2</v>
      </c>
      <c r="R1249" s="37">
        <f t="shared" si="119"/>
        <v>4.2</v>
      </c>
      <c r="S1249" s="39">
        <f>IF(AND(I1249=38000,R1249&lt;=4.5,M1249&gt;8),'[1]Pricing Schedule'!$F$8+('[1]Pricing Schedule'!$F$9*M1249),
IF(AND(I1249=38000,R1249&lt;=4.5,M1249&lt;=8),'[1]Pricing Schedule'!$F$34+('[1]Pricing Schedule'!$F$36*M1249),
IF(AND(I1249=38000,R1249&gt;4.5,R1249&lt;=9,M1249&gt;8),'[1]Pricing Schedule'!$F$17+('[1]Pricing Schedule'!$F$18*M1249),
IF(AND(I1249=38000,R1249&gt;4.5,R1249&lt;=9,M1249&lt;=8),'[1]Pricing Schedule'!$F$34+('[1]Pricing Schedule'!$F$36*M1249),
IF(AND(I1249=38000,R1249&gt;9,R1249&lt;=12.8,M1249&gt;8),'[1]Pricing Schedule'!$F$26+('[1]Pricing Schedule'!$F$27*M1249),
IF(AND(I1249=38000,R1249&gt;9,R1249&lt;=12.8,M1249&lt;=8),'[1]Pricing Schedule'!$F$34+('[1]Pricing Schedule'!$F$36*M1249),
IF(AND(I1249=38000,R1249&gt;12.8,R1249&lt;=22.8),'[1]Pricing Schedule'!$F$34+('[1]Pricing Schedule'!$F$36*M1249),
IF(AND(I1249=38000,R1249&gt;22.8,R1249&lt;=30.2),'[1]Pricing Schedule'!$F$43+('[1]Pricing Schedule'!$F$45*M1249),
IF(AND(I1249=38000,R1249&gt;30.2,R1249&lt;=45.9),'[1]Pricing Schedule'!$F$52+('[1]Pricing Schedule'!$F$54*M1249),
IF(AND(I1249=38000,R1249&gt;45.9,R1249&lt;=123.4),'[1]Pricing Schedule'!$F$96+('[1]Pricing Schedule'!$F$97*M1249),
IF(AND(I1249=38000,R1249&gt;123.4,R1249&lt;=168.2,M1249&lt;=10),'[1]Pricing Schedule'!$F$103+('[1]Pricing Schedule'!$F$105*M1249),
IF(AND(I1249=38000,R1249&gt;123.4,R1249&lt;=168.2,M1249&gt;10),'[1]Pricing Schedule'!$F$111+('[1]Pricing Schedule'!$F$113*M1249),
IF(AND(I1249=38000,R1249&gt;157.4,R1249&lt;=336.4,M1249&lt;=10),('[1]Pricing Schedule'!$F$103+('[1]Pricing Schedule'!$F$105*M1249))*2,
IF(AND(I1249=38000,R1249&gt;157.4,R1249&lt;=336.4,M1249&gt;10),('[1]Pricing Schedule'!$F$111+('[1]Pricing Schedule'!$F$113*M1249))*2,
IF(AND(I1249=38000,R1249&gt;314.8,R1249&lt;=504.6,M1249&lt;=10),('[1]Pricing Schedule'!$F$103+('[1]Pricing Schedule'!$F$105*M1249))*3,
IF(AND(I1249=38000,R1249&gt;314.8,R1249&lt;=504.6,M1249&gt;10),('[1]Pricing Schedule'!$F$111+('[1]Pricing Schedule'!$F$113*M1249))*3,
IF(AND(I1249=38000,R1249&gt;472.2,R1249&lt;=672.8,M1249&lt;=10),('[1]Pricing Schedule'!$F$103+('[1]Pricing Schedule'!$F$105*M1249))*4,
IF(AND(I1249=38000,R1249&gt;472.2,R1249&lt;=672.8,M1249&gt;10),('[1]Pricing Schedule'!$F$111+('[1]Pricing Schedule'!$F$113*M1249))*4,
IF(AND(I1249=110000,R1249&lt;=12.8,M1249&gt;2),'[1]Pricing Schedule'!$F$62+('[1]Pricing Schedule'!$F$63*M1249),
IF(AND(I1249=110000,R1249&lt;=12.8,M1249&lt;=2),'[1]Pricing Schedule'!$F$96+('[1]Pricing Schedule'!$F$97*M1249),
IF(AND(I1249=110000,R1249&gt;12.8,R1249&lt;=22.8,M1249&gt;3),'[1]Pricing Schedule'!$F$71+('[1]Pricing Schedule'!$F$72*M1249),
IF(AND(I1249=110000,R1249&gt;12.8,R1249&lt;=22.8,M1249&lt;=3),'[1]Pricing Schedule'!$F$96+('[1]Pricing Schedule'!$F$97*M1249),
IF(AND(I1249=110000,R1249&gt;22.8,R1249&lt;=30.2),'[1]Pricing Schedule'!$F$80+('[1]Pricing Schedule'!$F$81*M1249),
IF(AND(I1249=110000,R1249&gt;30.2,R1249&lt;=45.9),'[1]Pricing Schedule'!$F$89+('[1]Pricing Schedule'!$F$90*M1249),
IF(AND(I1249=110000,R1249&gt;45.9,R1249&lt;=123.4),'[1]Pricing Schedule'!$F$96+('[1]Pricing Schedule'!$F$97*M1249),
IF(AND(I1249=110000,R1249&gt;123.4,R1249&lt;=168.2,M1249&lt;=10),'[1]Pricing Schedule'!$F$103+('[1]Pricing Schedule'!$F$105*M1249),
IF(AND(I1249=110000,R1249&gt;123.4,R1249&lt;=168.2,M1249&gt;10),'[1]Pricing Schedule'!$F$111+('[1]Pricing Schedule'!$F$113*M1249),
IF(AND(I1249=110000,R1249&gt;168.2,R1249&lt;=336.4,M1249&lt;=10),('[1]Pricing Schedule'!$F$103+('[1]Pricing Schedule'!$F$105*M1249))*2,
IF(AND(I1249=110000,R1249&gt;168.2,R1249&lt;=336.4,M1249&gt;10),('[1]Pricing Schedule'!$F$111+('[1]Pricing Schedule'!$F$113*M1249))*2,
IF(AND(I1249=110000,R1249&gt;336.4,R1249&lt;=504.6,M1249&lt;=10),('[1]Pricing Schedule'!$F$103+('[1]Pricing Schedule'!$F$105*M1249))*3,
IF(AND(I1249=110000,R1249&gt;336.4,R1249&lt;=504.6,M1249&gt;10),('[1]Pricing Schedule'!$F$111+('[1]Pricing Schedule'!$F$113*M1249))*3,
IF(AND(I1249=110000,R1249&gt;504.6,R1249&lt;=672.8,M1249&lt;=10),('[1]Pricing Schedule'!$F$103+('[1]Pricing Schedule'!$F$105*M1249))*4,
IF(AND(I1249=110000,R1249&gt;504.6,R1249&lt;=672.8,M1249&gt;10),('[1]Pricing Schedule'!$F$111+('[1]Pricing Schedule'!$F$113*M1249))*4,
IF(AND(I1249=110000,R1249&gt;672.8,R1249&lt;=841,M1249&lt;=10),('[1]Pricing Schedule'!$F$103+('[1]Pricing Schedule'!$F$105*M1249))*5,
IF(AND(I1249=110000,R1249&gt;672.8,R1249&lt;=841,M1249&gt;10),('[1]Pricing Schedule'!$F$111+('[1]Pricing Schedule'!$F$113*M1249))*5,
IF(AND(I1249=110000,R1249&gt;672.8,R1249&lt;=841,M1249&lt;=10),('[1]Pricing Schedule'!$F$103+('[1]Pricing Schedule'!$F$105*M1249))*5,
IF(AND(I1249=110000,R1249&gt;672.8,R1249&lt;=841,M1249&gt;10),('[1]Pricing Schedule'!$F$111+('[1]Pricing Schedule'!$F$113*M1249))*5,
IF(AND(I1249=110000,R1249&gt;1345.6,R1249&lt;=1513.8,M1249&lt;=10),('[1]Pricing Schedule'!$F$103+('[1]Pricing Schedule'!$F$105*M1249))*9,
IF(AND(I1249=110000,R1249&gt;1345.6,R1249&lt;=1513.8,M1249&gt;10),('[1]Pricing Schedule'!$F$111+('[1]Pricing Schedule'!$F$113*M1249))*9,
9999999999)))))))))))))))))))))))))))))))))))))))</f>
        <v>558600</v>
      </c>
      <c r="T1249" s="21">
        <f>IF(AND(I1249=38000,R1249&lt;=4.5,M1249&gt;8),'[1]Pricing Schedule'!$J$9,
IF(AND(I1249=38000,R1249&lt;=4.5,M1249&lt;=8),'[1]Pricing Schedule'!$J$36,
IF(AND(I1249=38000,R1249&gt;4.5,R1249&lt;=9,M1249&gt;8),'[1]Pricing Schedule'!$J$18,
IF(AND(I1249=38000,R1249&gt;4.5,R1249&lt;=9,M1249&lt;=8),'[1]Pricing Schedule'!$J$36,
IF(AND(I1249=38000,R1249&gt;9,R1249&lt;=12.8,M1249&gt;8),'[1]Pricing Schedule'!$J$27,
IF(AND(I1249=38000,R1249&gt;9,R1249&lt;=12.8,M1249&lt;=8),'[1]Pricing Schedule'!$J$36,
IF(AND(I1249=38000,R1249&gt;12.8,R1249&lt;=22.8),'[1]Pricing Schedule'!$J$36,
IF(AND(I1249=38000,R1249&gt;22.8,R1249&lt;=30.2),'[1]Pricing Schedule'!$J$45,
IF(AND(I1249=38000,R1249&gt;30.2,R1249&lt;=45.9),'[1]Pricing Schedule'!$J$54,
IF(AND(I1249=38000,R1249&gt;45.9,R1249&lt;=123.4),'[1]Pricing Schedule'!$J$97,
IF(AND(I1249=38000,R1249&gt;123.4,R1249&lt;=168.2,M1249&lt;=10),'[1]Pricing Schedule'!$J$105,
IF(AND(I1249=38000,R1249&gt;123.4,R1249&lt;=168.2,M1249&gt;10),'[1]Pricing Schedule'!$J$113,
IF(AND(I1249=38000,R1249&gt;168.2,R1249&lt;=336.4,M1249&lt;=10),('[1]Pricing Schedule'!$J$105),
IF(AND(I1249=38000,R1249&gt;168.2,R1249&lt;=336.4,M1249&gt;10),('[1]Pricing Schedule'!$J$113),
IF(AND(I1249=38000,R1249&gt;336.4,R1249&lt;=504.6,M1249&lt;=10),('[1]Pricing Schedule'!$J$105),
IF(AND(I1249=38000,R1249&gt;336.4,R1249&lt;=504.6,M1249&gt;10),('[1]Pricing Schedule'!$J$113),
IF(AND(I1249=38000,R1249&gt;504.6,R1249&lt;=672.8,M1249&lt;=10),('[1]Pricing Schedule'!$J$105),
IF(AND(I1249=38000,R1249&gt;504.6,R1249&lt;=672.8,M1249&gt;10),('[1]Pricing Schedule'!$J$113),
IF(AND(I1249=110000,R1249&lt;=12.8,M1249&gt;2),'[1]Pricing Schedule'!$J$63,
IF(AND(I1249=110000,R1249&lt;=12.8,M1249&lt;=2),'[1]Pricing Schedule'!$J$97,
IF(AND(I1249=110000,R1249&gt;12.8,R1249&lt;=22.8,M1249&gt;3),'[1]Pricing Schedule'!$J$72,
IF(AND(I1249=110000,R1249&gt;12.8,R1249&lt;=22.8,M1249&lt;=3),'[1]Pricing Schedule'!$J$97,
IF(AND(I1249=110000,R1249&gt;22.8,R1249&lt;=30.2),'[1]Pricing Schedule'!$J$81,
IF(AND(I1249=110000,R1249&gt;30.2,R1249&lt;=45.9),'[1]Pricing Schedule'!$J$90,
IF(AND(I1249=110000,R1249&gt;45.9,R1249&lt;=123.4),'[1]Pricing Schedule'!$J$97,
IF(AND(I1249=110000,R1249&gt;123.4,R1249&lt;=168.2,M1249&lt;=10),'[1]Pricing Schedule'!$J$105,
IF(AND(I1249=110000,R1249&gt;123.4,R1249&lt;=168.2,M1249&gt;10),'[1]Pricing Schedule'!$J$113,
IF(AND(I1249=110000,R1249&gt;168.2,R1249&lt;=336.2,M1249&lt;=10),('[1]Pricing Schedule'!$J$105),
IF(AND(I1249=110000,R1249&gt;168.2,R1249&lt;=336.2,M1249&gt;10),('[1]Pricing Schedule'!$J$113),
IF(AND(I1249=110000,R1249&gt;336.4,R1249&lt;=504.6,M1249&lt;=10),('[1]Pricing Schedule'!$J$105),
IF(AND(I1249=110000,R1249&gt;336.4,R1249&lt;=504.6,M1249&gt;10),('[1]Pricing Schedule'!$J$113),
IF(AND(I1249=110000,R1249&gt;504.6,R1249&lt;=672.8,M1249&lt;=10),('[1]Pricing Schedule'!$J$105),
IF(AND(I1249=110000,R1249&gt;504.6,R1249&lt;=672.8,M1249&gt;10),('[1]Pricing Schedule'!$J$113),
IF(AND(I1249=110000,R1249&gt;672.8,R1249&lt;=841,M1249&lt;=10),('[1]Pricing Schedule'!$J$105),
IF(AND(I1249=110000,R1249&gt;672.8,R1249&lt;=841,M1249&gt;10),('[1]Pricing Schedule'!$J$113),
IF(AND(I1249=110000,R1249&gt;1682,R1249&lt;=1850.2,M1249&lt;=10),('[1]Pricing Schedule'!$J$105),
IF(AND(I1249=110000,R1249&gt;1682,R1249&lt;=1850.2,M1249&gt;10),('[1]Pricing Schedule'!$J$113),
IF(AND(I1249=110000,R1249&gt;2018.4,R1249&lt;=2186.6,M1249&lt;=10),('[1]Pricing Schedule'!$J$105),
IF(AND(I1249=110000,R1249&gt;2018.4,R1249&lt;=2186.6,M1249&gt;10),('[1]Pricing Schedule'!$J$113),999999999)))))))))))))))))))))))))))))))))))))))</f>
        <v>4</v>
      </c>
      <c r="U1249" s="40">
        <f t="shared" si="120"/>
        <v>133000</v>
      </c>
      <c r="V1249" s="41">
        <f t="shared" si="121"/>
        <v>7.518796992481203</v>
      </c>
      <c r="Y1249" s="23">
        <v>376</v>
      </c>
      <c r="Z1249" s="23">
        <v>469</v>
      </c>
      <c r="AD1249" s="13"/>
      <c r="AE1249" s="13"/>
      <c r="AF1249" s="13"/>
      <c r="AR1249" s="35"/>
    </row>
    <row r="1250" spans="1:44">
      <c r="A1250" s="23">
        <v>1252</v>
      </c>
      <c r="B1250" s="23">
        <v>1252</v>
      </c>
      <c r="C1250" s="23" t="s">
        <v>1871</v>
      </c>
      <c r="D1250" s="23" t="s">
        <v>1745</v>
      </c>
      <c r="E1250" s="23" t="s">
        <v>1745</v>
      </c>
      <c r="F1250" s="23" t="s">
        <v>1764</v>
      </c>
      <c r="G1250" s="23" t="s">
        <v>1765</v>
      </c>
      <c r="H1250" s="23" t="s">
        <v>133</v>
      </c>
      <c r="I1250" s="13">
        <v>110000</v>
      </c>
      <c r="J1250" s="13">
        <v>110000</v>
      </c>
      <c r="K1250" s="13">
        <v>20000</v>
      </c>
      <c r="L1250" s="24">
        <v>2.7989999999999999</v>
      </c>
      <c r="M1250" s="37">
        <f t="shared" si="116"/>
        <v>3</v>
      </c>
      <c r="N1250" s="24">
        <v>0.20899999999999999</v>
      </c>
      <c r="O1250" s="13">
        <v>3</v>
      </c>
      <c r="P1250" s="36">
        <f t="shared" si="117"/>
        <v>0.20899999999999999</v>
      </c>
      <c r="Q1250" s="38">
        <f t="shared" si="118"/>
        <v>4.2</v>
      </c>
      <c r="R1250" s="37">
        <f t="shared" si="119"/>
        <v>4.2</v>
      </c>
      <c r="S1250" s="39">
        <f>IF(AND(I1250=38000,R1250&lt;=4.5,M1250&gt;8),'[1]Pricing Schedule'!$F$8+('[1]Pricing Schedule'!$F$9*M1250),
IF(AND(I1250=38000,R1250&lt;=4.5,M1250&lt;=8),'[1]Pricing Schedule'!$F$34+('[1]Pricing Schedule'!$F$36*M1250),
IF(AND(I1250=38000,R1250&gt;4.5,R1250&lt;=9,M1250&gt;8),'[1]Pricing Schedule'!$F$17+('[1]Pricing Schedule'!$F$18*M1250),
IF(AND(I1250=38000,R1250&gt;4.5,R1250&lt;=9,M1250&lt;=8),'[1]Pricing Schedule'!$F$34+('[1]Pricing Schedule'!$F$36*M1250),
IF(AND(I1250=38000,R1250&gt;9,R1250&lt;=12.8,M1250&gt;8),'[1]Pricing Schedule'!$F$26+('[1]Pricing Schedule'!$F$27*M1250),
IF(AND(I1250=38000,R1250&gt;9,R1250&lt;=12.8,M1250&lt;=8),'[1]Pricing Schedule'!$F$34+('[1]Pricing Schedule'!$F$36*M1250),
IF(AND(I1250=38000,R1250&gt;12.8,R1250&lt;=22.8),'[1]Pricing Schedule'!$F$34+('[1]Pricing Schedule'!$F$36*M1250),
IF(AND(I1250=38000,R1250&gt;22.8,R1250&lt;=30.2),'[1]Pricing Schedule'!$F$43+('[1]Pricing Schedule'!$F$45*M1250),
IF(AND(I1250=38000,R1250&gt;30.2,R1250&lt;=45.9),'[1]Pricing Schedule'!$F$52+('[1]Pricing Schedule'!$F$54*M1250),
IF(AND(I1250=38000,R1250&gt;45.9,R1250&lt;=123.4),'[1]Pricing Schedule'!$F$96+('[1]Pricing Schedule'!$F$97*M1250),
IF(AND(I1250=38000,R1250&gt;123.4,R1250&lt;=168.2,M1250&lt;=10),'[1]Pricing Schedule'!$F$103+('[1]Pricing Schedule'!$F$105*M1250),
IF(AND(I1250=38000,R1250&gt;123.4,R1250&lt;=168.2,M1250&gt;10),'[1]Pricing Schedule'!$F$111+('[1]Pricing Schedule'!$F$113*M1250),
IF(AND(I1250=38000,R1250&gt;157.4,R1250&lt;=336.4,M1250&lt;=10),('[1]Pricing Schedule'!$F$103+('[1]Pricing Schedule'!$F$105*M1250))*2,
IF(AND(I1250=38000,R1250&gt;157.4,R1250&lt;=336.4,M1250&gt;10),('[1]Pricing Schedule'!$F$111+('[1]Pricing Schedule'!$F$113*M1250))*2,
IF(AND(I1250=38000,R1250&gt;314.8,R1250&lt;=504.6,M1250&lt;=10),('[1]Pricing Schedule'!$F$103+('[1]Pricing Schedule'!$F$105*M1250))*3,
IF(AND(I1250=38000,R1250&gt;314.8,R1250&lt;=504.6,M1250&gt;10),('[1]Pricing Schedule'!$F$111+('[1]Pricing Schedule'!$F$113*M1250))*3,
IF(AND(I1250=38000,R1250&gt;472.2,R1250&lt;=672.8,M1250&lt;=10),('[1]Pricing Schedule'!$F$103+('[1]Pricing Schedule'!$F$105*M1250))*4,
IF(AND(I1250=38000,R1250&gt;472.2,R1250&lt;=672.8,M1250&gt;10),('[1]Pricing Schedule'!$F$111+('[1]Pricing Schedule'!$F$113*M1250))*4,
IF(AND(I1250=110000,R1250&lt;=12.8,M1250&gt;2),'[1]Pricing Schedule'!$F$62+('[1]Pricing Schedule'!$F$63*M1250),
IF(AND(I1250=110000,R1250&lt;=12.8,M1250&lt;=2),'[1]Pricing Schedule'!$F$96+('[1]Pricing Schedule'!$F$97*M1250),
IF(AND(I1250=110000,R1250&gt;12.8,R1250&lt;=22.8,M1250&gt;3),'[1]Pricing Schedule'!$F$71+('[1]Pricing Schedule'!$F$72*M1250),
IF(AND(I1250=110000,R1250&gt;12.8,R1250&lt;=22.8,M1250&lt;=3),'[1]Pricing Schedule'!$F$96+('[1]Pricing Schedule'!$F$97*M1250),
IF(AND(I1250=110000,R1250&gt;22.8,R1250&lt;=30.2),'[1]Pricing Schedule'!$F$80+('[1]Pricing Schedule'!$F$81*M1250),
IF(AND(I1250=110000,R1250&gt;30.2,R1250&lt;=45.9),'[1]Pricing Schedule'!$F$89+('[1]Pricing Schedule'!$F$90*M1250),
IF(AND(I1250=110000,R1250&gt;45.9,R1250&lt;=123.4),'[1]Pricing Schedule'!$F$96+('[1]Pricing Schedule'!$F$97*M1250),
IF(AND(I1250=110000,R1250&gt;123.4,R1250&lt;=168.2,M1250&lt;=10),'[1]Pricing Schedule'!$F$103+('[1]Pricing Schedule'!$F$105*M1250),
IF(AND(I1250=110000,R1250&gt;123.4,R1250&lt;=168.2,M1250&gt;10),'[1]Pricing Schedule'!$F$111+('[1]Pricing Schedule'!$F$113*M1250),
IF(AND(I1250=110000,R1250&gt;168.2,R1250&lt;=336.4,M1250&lt;=10),('[1]Pricing Schedule'!$F$103+('[1]Pricing Schedule'!$F$105*M1250))*2,
IF(AND(I1250=110000,R1250&gt;168.2,R1250&lt;=336.4,M1250&gt;10),('[1]Pricing Schedule'!$F$111+('[1]Pricing Schedule'!$F$113*M1250))*2,
IF(AND(I1250=110000,R1250&gt;336.4,R1250&lt;=504.6,M1250&lt;=10),('[1]Pricing Schedule'!$F$103+('[1]Pricing Schedule'!$F$105*M1250))*3,
IF(AND(I1250=110000,R1250&gt;336.4,R1250&lt;=504.6,M1250&gt;10),('[1]Pricing Schedule'!$F$111+('[1]Pricing Schedule'!$F$113*M1250))*3,
IF(AND(I1250=110000,R1250&gt;504.6,R1250&lt;=672.8,M1250&lt;=10),('[1]Pricing Schedule'!$F$103+('[1]Pricing Schedule'!$F$105*M1250))*4,
IF(AND(I1250=110000,R1250&gt;504.6,R1250&lt;=672.8,M1250&gt;10),('[1]Pricing Schedule'!$F$111+('[1]Pricing Schedule'!$F$113*M1250))*4,
IF(AND(I1250=110000,R1250&gt;672.8,R1250&lt;=841,M1250&lt;=10),('[1]Pricing Schedule'!$F$103+('[1]Pricing Schedule'!$F$105*M1250))*5,
IF(AND(I1250=110000,R1250&gt;672.8,R1250&lt;=841,M1250&gt;10),('[1]Pricing Schedule'!$F$111+('[1]Pricing Schedule'!$F$113*M1250))*5,
IF(AND(I1250=110000,R1250&gt;672.8,R1250&lt;=841,M1250&lt;=10),('[1]Pricing Schedule'!$F$103+('[1]Pricing Schedule'!$F$105*M1250))*5,
IF(AND(I1250=110000,R1250&gt;672.8,R1250&lt;=841,M1250&gt;10),('[1]Pricing Schedule'!$F$111+('[1]Pricing Schedule'!$F$113*M1250))*5,
IF(AND(I1250=110000,R1250&gt;1345.6,R1250&lt;=1513.8,M1250&lt;=10),('[1]Pricing Schedule'!$F$103+('[1]Pricing Schedule'!$F$105*M1250))*9,
IF(AND(I1250=110000,R1250&gt;1345.6,R1250&lt;=1513.8,M1250&gt;10),('[1]Pricing Schedule'!$F$111+('[1]Pricing Schedule'!$F$113*M1250))*9,
9999999999)))))))))))))))))))))))))))))))))))))))</f>
        <v>1574570</v>
      </c>
      <c r="T1250" s="21">
        <f>IF(AND(I1250=38000,R1250&lt;=4.5,M1250&gt;8),'[1]Pricing Schedule'!$J$9,
IF(AND(I1250=38000,R1250&lt;=4.5,M1250&lt;=8),'[1]Pricing Schedule'!$J$36,
IF(AND(I1250=38000,R1250&gt;4.5,R1250&lt;=9,M1250&gt;8),'[1]Pricing Schedule'!$J$18,
IF(AND(I1250=38000,R1250&gt;4.5,R1250&lt;=9,M1250&lt;=8),'[1]Pricing Schedule'!$J$36,
IF(AND(I1250=38000,R1250&gt;9,R1250&lt;=12.8,M1250&gt;8),'[1]Pricing Schedule'!$J$27,
IF(AND(I1250=38000,R1250&gt;9,R1250&lt;=12.8,M1250&lt;=8),'[1]Pricing Schedule'!$J$36,
IF(AND(I1250=38000,R1250&gt;12.8,R1250&lt;=22.8),'[1]Pricing Schedule'!$J$36,
IF(AND(I1250=38000,R1250&gt;22.8,R1250&lt;=30.2),'[1]Pricing Schedule'!$J$45,
IF(AND(I1250=38000,R1250&gt;30.2,R1250&lt;=45.9),'[1]Pricing Schedule'!$J$54,
IF(AND(I1250=38000,R1250&gt;45.9,R1250&lt;=123.4),'[1]Pricing Schedule'!$J$97,
IF(AND(I1250=38000,R1250&gt;123.4,R1250&lt;=168.2,M1250&lt;=10),'[1]Pricing Schedule'!$J$105,
IF(AND(I1250=38000,R1250&gt;123.4,R1250&lt;=168.2,M1250&gt;10),'[1]Pricing Schedule'!$J$113,
IF(AND(I1250=38000,R1250&gt;168.2,R1250&lt;=336.4,M1250&lt;=10),('[1]Pricing Schedule'!$J$105),
IF(AND(I1250=38000,R1250&gt;168.2,R1250&lt;=336.4,M1250&gt;10),('[1]Pricing Schedule'!$J$113),
IF(AND(I1250=38000,R1250&gt;336.4,R1250&lt;=504.6,M1250&lt;=10),('[1]Pricing Schedule'!$J$105),
IF(AND(I1250=38000,R1250&gt;336.4,R1250&lt;=504.6,M1250&gt;10),('[1]Pricing Schedule'!$J$113),
IF(AND(I1250=38000,R1250&gt;504.6,R1250&lt;=672.8,M1250&lt;=10),('[1]Pricing Schedule'!$J$105),
IF(AND(I1250=38000,R1250&gt;504.6,R1250&lt;=672.8,M1250&gt;10),('[1]Pricing Schedule'!$J$113),
IF(AND(I1250=110000,R1250&lt;=12.8,M1250&gt;2),'[1]Pricing Schedule'!$J$63,
IF(AND(I1250=110000,R1250&lt;=12.8,M1250&lt;=2),'[1]Pricing Schedule'!$J$97,
IF(AND(I1250=110000,R1250&gt;12.8,R1250&lt;=22.8,M1250&gt;3),'[1]Pricing Schedule'!$J$72,
IF(AND(I1250=110000,R1250&gt;12.8,R1250&lt;=22.8,M1250&lt;=3),'[1]Pricing Schedule'!$J$97,
IF(AND(I1250=110000,R1250&gt;22.8,R1250&lt;=30.2),'[1]Pricing Schedule'!$J$81,
IF(AND(I1250=110000,R1250&gt;30.2,R1250&lt;=45.9),'[1]Pricing Schedule'!$J$90,
IF(AND(I1250=110000,R1250&gt;45.9,R1250&lt;=123.4),'[1]Pricing Schedule'!$J$97,
IF(AND(I1250=110000,R1250&gt;123.4,R1250&lt;=168.2,M1250&lt;=10),'[1]Pricing Schedule'!$J$105,
IF(AND(I1250=110000,R1250&gt;123.4,R1250&lt;=168.2,M1250&gt;10),'[1]Pricing Schedule'!$J$113,
IF(AND(I1250=110000,R1250&gt;168.2,R1250&lt;=336.2,M1250&lt;=10),('[1]Pricing Schedule'!$J$105),
IF(AND(I1250=110000,R1250&gt;168.2,R1250&lt;=336.2,M1250&gt;10),('[1]Pricing Schedule'!$J$113),
IF(AND(I1250=110000,R1250&gt;336.4,R1250&lt;=504.6,M1250&lt;=10),('[1]Pricing Schedule'!$J$105),
IF(AND(I1250=110000,R1250&gt;336.4,R1250&lt;=504.6,M1250&gt;10),('[1]Pricing Schedule'!$J$113),
IF(AND(I1250=110000,R1250&gt;504.6,R1250&lt;=672.8,M1250&lt;=10),('[1]Pricing Schedule'!$J$105),
IF(AND(I1250=110000,R1250&gt;504.6,R1250&lt;=672.8,M1250&gt;10),('[1]Pricing Schedule'!$J$113),
IF(AND(I1250=110000,R1250&gt;672.8,R1250&lt;=841,M1250&lt;=10),('[1]Pricing Schedule'!$J$105),
IF(AND(I1250=110000,R1250&gt;672.8,R1250&lt;=841,M1250&gt;10),('[1]Pricing Schedule'!$J$113),
IF(AND(I1250=110000,R1250&gt;1682,R1250&lt;=1850.2,M1250&lt;=10),('[1]Pricing Schedule'!$J$105),
IF(AND(I1250=110000,R1250&gt;1682,R1250&lt;=1850.2,M1250&gt;10),('[1]Pricing Schedule'!$J$113),
IF(AND(I1250=110000,R1250&gt;2018.4,R1250&lt;=2186.6,M1250&lt;=10),('[1]Pricing Schedule'!$J$105),
IF(AND(I1250=110000,R1250&gt;2018.4,R1250&lt;=2186.6,M1250&gt;10),('[1]Pricing Schedule'!$J$113),999999999)))))))))))))))))))))))))))))))))))))))</f>
        <v>7</v>
      </c>
      <c r="U1250" s="40">
        <f t="shared" si="120"/>
        <v>374897.61904761905</v>
      </c>
      <c r="V1250" s="41">
        <f t="shared" si="121"/>
        <v>2.6673949078161021</v>
      </c>
      <c r="Y1250" s="23">
        <v>640</v>
      </c>
      <c r="Z1250" s="23">
        <v>228</v>
      </c>
      <c r="AD1250" s="13"/>
      <c r="AE1250" s="13"/>
      <c r="AF1250" s="13"/>
      <c r="AR1250" s="35"/>
    </row>
    <row r="1251" spans="1:44">
      <c r="A1251" s="23">
        <v>1253</v>
      </c>
      <c r="B1251" s="23">
        <v>1253</v>
      </c>
      <c r="C1251" s="23" t="s">
        <v>1872</v>
      </c>
      <c r="D1251" s="23" t="s">
        <v>1103</v>
      </c>
      <c r="E1251" s="23" t="s">
        <v>1103</v>
      </c>
      <c r="F1251" s="23" t="s">
        <v>1873</v>
      </c>
      <c r="G1251" s="23" t="s">
        <v>1874</v>
      </c>
      <c r="H1251" s="23" t="s">
        <v>113</v>
      </c>
      <c r="I1251" s="13">
        <v>38000</v>
      </c>
      <c r="J1251" s="13">
        <v>38000</v>
      </c>
      <c r="K1251" s="23" t="s">
        <v>119</v>
      </c>
      <c r="L1251" s="24">
        <v>8.6020000000000003</v>
      </c>
      <c r="M1251" s="37">
        <f t="shared" si="116"/>
        <v>9</v>
      </c>
      <c r="N1251" s="24">
        <v>0.115</v>
      </c>
      <c r="O1251" s="13">
        <v>3</v>
      </c>
      <c r="P1251" s="36">
        <f t="shared" si="117"/>
        <v>0.115</v>
      </c>
      <c r="Q1251" s="38">
        <f t="shared" si="118"/>
        <v>4.2</v>
      </c>
      <c r="R1251" s="37">
        <f t="shared" si="119"/>
        <v>4.2</v>
      </c>
      <c r="S1251" s="39">
        <f>IF(AND(I1251=38000,R1251&lt;=4.5,M1251&gt;8),'[1]Pricing Schedule'!$F$8+('[1]Pricing Schedule'!$F$9*M1251),
IF(AND(I1251=38000,R1251&lt;=4.5,M1251&lt;=8),'[1]Pricing Schedule'!$F$34+('[1]Pricing Schedule'!$F$36*M1251),
IF(AND(I1251=38000,R1251&gt;4.5,R1251&lt;=9,M1251&gt;8),'[1]Pricing Schedule'!$F$17+('[1]Pricing Schedule'!$F$18*M1251),
IF(AND(I1251=38000,R1251&gt;4.5,R1251&lt;=9,M1251&lt;=8),'[1]Pricing Schedule'!$F$34+('[1]Pricing Schedule'!$F$36*M1251),
IF(AND(I1251=38000,R1251&gt;9,R1251&lt;=12.8,M1251&gt;8),'[1]Pricing Schedule'!$F$26+('[1]Pricing Schedule'!$F$27*M1251),
IF(AND(I1251=38000,R1251&gt;9,R1251&lt;=12.8,M1251&lt;=8),'[1]Pricing Schedule'!$F$34+('[1]Pricing Schedule'!$F$36*M1251),
IF(AND(I1251=38000,R1251&gt;12.8,R1251&lt;=22.8),'[1]Pricing Schedule'!$F$34+('[1]Pricing Schedule'!$F$36*M1251),
IF(AND(I1251=38000,R1251&gt;22.8,R1251&lt;=30.2),'[1]Pricing Schedule'!$F$43+('[1]Pricing Schedule'!$F$45*M1251),
IF(AND(I1251=38000,R1251&gt;30.2,R1251&lt;=45.9),'[1]Pricing Schedule'!$F$52+('[1]Pricing Schedule'!$F$54*M1251),
IF(AND(I1251=38000,R1251&gt;45.9,R1251&lt;=123.4),'[1]Pricing Schedule'!$F$96+('[1]Pricing Schedule'!$F$97*M1251),
IF(AND(I1251=38000,R1251&gt;123.4,R1251&lt;=168.2,M1251&lt;=10),'[1]Pricing Schedule'!$F$103+('[1]Pricing Schedule'!$F$105*M1251),
IF(AND(I1251=38000,R1251&gt;123.4,R1251&lt;=168.2,M1251&gt;10),'[1]Pricing Schedule'!$F$111+('[1]Pricing Schedule'!$F$113*M1251),
IF(AND(I1251=38000,R1251&gt;157.4,R1251&lt;=336.4,M1251&lt;=10),('[1]Pricing Schedule'!$F$103+('[1]Pricing Schedule'!$F$105*M1251))*2,
IF(AND(I1251=38000,R1251&gt;157.4,R1251&lt;=336.4,M1251&gt;10),('[1]Pricing Schedule'!$F$111+('[1]Pricing Schedule'!$F$113*M1251))*2,
IF(AND(I1251=38000,R1251&gt;314.8,R1251&lt;=504.6,M1251&lt;=10),('[1]Pricing Schedule'!$F$103+('[1]Pricing Schedule'!$F$105*M1251))*3,
IF(AND(I1251=38000,R1251&gt;314.8,R1251&lt;=504.6,M1251&gt;10),('[1]Pricing Schedule'!$F$111+('[1]Pricing Schedule'!$F$113*M1251))*3,
IF(AND(I1251=38000,R1251&gt;472.2,R1251&lt;=672.8,M1251&lt;=10),('[1]Pricing Schedule'!$F$103+('[1]Pricing Schedule'!$F$105*M1251))*4,
IF(AND(I1251=38000,R1251&gt;472.2,R1251&lt;=672.8,M1251&gt;10),('[1]Pricing Schedule'!$F$111+('[1]Pricing Schedule'!$F$113*M1251))*4,
IF(AND(I1251=110000,R1251&lt;=12.8,M1251&gt;2),'[1]Pricing Schedule'!$F$62+('[1]Pricing Schedule'!$F$63*M1251),
IF(AND(I1251=110000,R1251&lt;=12.8,M1251&lt;=2),'[1]Pricing Schedule'!$F$96+('[1]Pricing Schedule'!$F$97*M1251),
IF(AND(I1251=110000,R1251&gt;12.8,R1251&lt;=22.8,M1251&gt;3),'[1]Pricing Schedule'!$F$71+('[1]Pricing Schedule'!$F$72*M1251),
IF(AND(I1251=110000,R1251&gt;12.8,R1251&lt;=22.8,M1251&lt;=3),'[1]Pricing Schedule'!$F$96+('[1]Pricing Schedule'!$F$97*M1251),
IF(AND(I1251=110000,R1251&gt;22.8,R1251&lt;=30.2),'[1]Pricing Schedule'!$F$80+('[1]Pricing Schedule'!$F$81*M1251),
IF(AND(I1251=110000,R1251&gt;30.2,R1251&lt;=45.9),'[1]Pricing Schedule'!$F$89+('[1]Pricing Schedule'!$F$90*M1251),
IF(AND(I1251=110000,R1251&gt;45.9,R1251&lt;=123.4),'[1]Pricing Schedule'!$F$96+('[1]Pricing Schedule'!$F$97*M1251),
IF(AND(I1251=110000,R1251&gt;123.4,R1251&lt;=168.2,M1251&lt;=10),'[1]Pricing Schedule'!$F$103+('[1]Pricing Schedule'!$F$105*M1251),
IF(AND(I1251=110000,R1251&gt;123.4,R1251&lt;=168.2,M1251&gt;10),'[1]Pricing Schedule'!$F$111+('[1]Pricing Schedule'!$F$113*M1251),
IF(AND(I1251=110000,R1251&gt;168.2,R1251&lt;=336.4,M1251&lt;=10),('[1]Pricing Schedule'!$F$103+('[1]Pricing Schedule'!$F$105*M1251))*2,
IF(AND(I1251=110000,R1251&gt;168.2,R1251&lt;=336.4,M1251&gt;10),('[1]Pricing Schedule'!$F$111+('[1]Pricing Schedule'!$F$113*M1251))*2,
IF(AND(I1251=110000,R1251&gt;336.4,R1251&lt;=504.6,M1251&lt;=10),('[1]Pricing Schedule'!$F$103+('[1]Pricing Schedule'!$F$105*M1251))*3,
IF(AND(I1251=110000,R1251&gt;336.4,R1251&lt;=504.6,M1251&gt;10),('[1]Pricing Schedule'!$F$111+('[1]Pricing Schedule'!$F$113*M1251))*3,
IF(AND(I1251=110000,R1251&gt;504.6,R1251&lt;=672.8,M1251&lt;=10),('[1]Pricing Schedule'!$F$103+('[1]Pricing Schedule'!$F$105*M1251))*4,
IF(AND(I1251=110000,R1251&gt;504.6,R1251&lt;=672.8,M1251&gt;10),('[1]Pricing Schedule'!$F$111+('[1]Pricing Schedule'!$F$113*M1251))*4,
IF(AND(I1251=110000,R1251&gt;672.8,R1251&lt;=841,M1251&lt;=10),('[1]Pricing Schedule'!$F$103+('[1]Pricing Schedule'!$F$105*M1251))*5,
IF(AND(I1251=110000,R1251&gt;672.8,R1251&lt;=841,M1251&gt;10),('[1]Pricing Schedule'!$F$111+('[1]Pricing Schedule'!$F$113*M1251))*5,
IF(AND(I1251=110000,R1251&gt;672.8,R1251&lt;=841,M1251&lt;=10),('[1]Pricing Schedule'!$F$103+('[1]Pricing Schedule'!$F$105*M1251))*5,
IF(AND(I1251=110000,R1251&gt;672.8,R1251&lt;=841,M1251&gt;10),('[1]Pricing Schedule'!$F$111+('[1]Pricing Schedule'!$F$113*M1251))*5,
IF(AND(I1251=110000,R1251&gt;1345.6,R1251&lt;=1513.8,M1251&lt;=10),('[1]Pricing Schedule'!$F$103+('[1]Pricing Schedule'!$F$105*M1251))*9,
IF(AND(I1251=110000,R1251&gt;1345.6,R1251&lt;=1513.8,M1251&gt;10),('[1]Pricing Schedule'!$F$111+('[1]Pricing Schedule'!$F$113*M1251))*9,
9999999999)))))))))))))))))))))))))))))))))))))))</f>
        <v>1334440</v>
      </c>
      <c r="T1251" s="21">
        <f>IF(AND(I1251=38000,R1251&lt;=4.5,M1251&gt;8),'[1]Pricing Schedule'!$J$9,
IF(AND(I1251=38000,R1251&lt;=4.5,M1251&lt;=8),'[1]Pricing Schedule'!$J$36,
IF(AND(I1251=38000,R1251&gt;4.5,R1251&lt;=9,M1251&gt;8),'[1]Pricing Schedule'!$J$18,
IF(AND(I1251=38000,R1251&gt;4.5,R1251&lt;=9,M1251&lt;=8),'[1]Pricing Schedule'!$J$36,
IF(AND(I1251=38000,R1251&gt;9,R1251&lt;=12.8,M1251&gt;8),'[1]Pricing Schedule'!$J$27,
IF(AND(I1251=38000,R1251&gt;9,R1251&lt;=12.8,M1251&lt;=8),'[1]Pricing Schedule'!$J$36,
IF(AND(I1251=38000,R1251&gt;12.8,R1251&lt;=22.8),'[1]Pricing Schedule'!$J$36,
IF(AND(I1251=38000,R1251&gt;22.8,R1251&lt;=30.2),'[1]Pricing Schedule'!$J$45,
IF(AND(I1251=38000,R1251&gt;30.2,R1251&lt;=45.9),'[1]Pricing Schedule'!$J$54,
IF(AND(I1251=38000,R1251&gt;45.9,R1251&lt;=123.4),'[1]Pricing Schedule'!$J$97,
IF(AND(I1251=38000,R1251&gt;123.4,R1251&lt;=168.2,M1251&lt;=10),'[1]Pricing Schedule'!$J$105,
IF(AND(I1251=38000,R1251&gt;123.4,R1251&lt;=168.2,M1251&gt;10),'[1]Pricing Schedule'!$J$113,
IF(AND(I1251=38000,R1251&gt;168.2,R1251&lt;=336.4,M1251&lt;=10),('[1]Pricing Schedule'!$J$105),
IF(AND(I1251=38000,R1251&gt;168.2,R1251&lt;=336.4,M1251&gt;10),('[1]Pricing Schedule'!$J$113),
IF(AND(I1251=38000,R1251&gt;336.4,R1251&lt;=504.6,M1251&lt;=10),('[1]Pricing Schedule'!$J$105),
IF(AND(I1251=38000,R1251&gt;336.4,R1251&lt;=504.6,M1251&gt;10),('[1]Pricing Schedule'!$J$113),
IF(AND(I1251=38000,R1251&gt;504.6,R1251&lt;=672.8,M1251&lt;=10),('[1]Pricing Schedule'!$J$105),
IF(AND(I1251=38000,R1251&gt;504.6,R1251&lt;=672.8,M1251&gt;10),('[1]Pricing Schedule'!$J$113),
IF(AND(I1251=110000,R1251&lt;=12.8,M1251&gt;2),'[1]Pricing Schedule'!$J$63,
IF(AND(I1251=110000,R1251&lt;=12.8,M1251&lt;=2),'[1]Pricing Schedule'!$J$97,
IF(AND(I1251=110000,R1251&gt;12.8,R1251&lt;=22.8,M1251&gt;3),'[1]Pricing Schedule'!$J$72,
IF(AND(I1251=110000,R1251&gt;12.8,R1251&lt;=22.8,M1251&lt;=3),'[1]Pricing Schedule'!$J$97,
IF(AND(I1251=110000,R1251&gt;22.8,R1251&lt;=30.2),'[1]Pricing Schedule'!$J$81,
IF(AND(I1251=110000,R1251&gt;30.2,R1251&lt;=45.9),'[1]Pricing Schedule'!$J$90,
IF(AND(I1251=110000,R1251&gt;45.9,R1251&lt;=123.4),'[1]Pricing Schedule'!$J$97,
IF(AND(I1251=110000,R1251&gt;123.4,R1251&lt;=168.2,M1251&lt;=10),'[1]Pricing Schedule'!$J$105,
IF(AND(I1251=110000,R1251&gt;123.4,R1251&lt;=168.2,M1251&gt;10),'[1]Pricing Schedule'!$J$113,
IF(AND(I1251=110000,R1251&gt;168.2,R1251&lt;=336.2,M1251&lt;=10),('[1]Pricing Schedule'!$J$105),
IF(AND(I1251=110000,R1251&gt;168.2,R1251&lt;=336.2,M1251&gt;10),('[1]Pricing Schedule'!$J$113),
IF(AND(I1251=110000,R1251&gt;336.4,R1251&lt;=504.6,M1251&lt;=10),('[1]Pricing Schedule'!$J$105),
IF(AND(I1251=110000,R1251&gt;336.4,R1251&lt;=504.6,M1251&gt;10),('[1]Pricing Schedule'!$J$113),
IF(AND(I1251=110000,R1251&gt;504.6,R1251&lt;=672.8,M1251&lt;=10),('[1]Pricing Schedule'!$J$105),
IF(AND(I1251=110000,R1251&gt;504.6,R1251&lt;=672.8,M1251&gt;10),('[1]Pricing Schedule'!$J$113),
IF(AND(I1251=110000,R1251&gt;672.8,R1251&lt;=841,M1251&lt;=10),('[1]Pricing Schedule'!$J$105),
IF(AND(I1251=110000,R1251&gt;672.8,R1251&lt;=841,M1251&gt;10),('[1]Pricing Schedule'!$J$113),
IF(AND(I1251=110000,R1251&gt;1682,R1251&lt;=1850.2,M1251&lt;=10),('[1]Pricing Schedule'!$J$105),
IF(AND(I1251=110000,R1251&gt;1682,R1251&lt;=1850.2,M1251&gt;10),('[1]Pricing Schedule'!$J$113),
IF(AND(I1251=110000,R1251&gt;2018.4,R1251&lt;=2186.6,M1251&lt;=10),('[1]Pricing Schedule'!$J$105),
IF(AND(I1251=110000,R1251&gt;2018.4,R1251&lt;=2186.6,M1251&gt;10),('[1]Pricing Schedule'!$J$113),999999999)))))))))))))))))))))))))))))))))))))))</f>
        <v>1</v>
      </c>
      <c r="U1251" s="40">
        <f t="shared" si="120"/>
        <v>317723.80952380953</v>
      </c>
      <c r="V1251" s="41">
        <f t="shared" si="121"/>
        <v>3.1473876682353645</v>
      </c>
      <c r="Y1251" s="23">
        <v>105</v>
      </c>
      <c r="Z1251" s="23">
        <v>35</v>
      </c>
      <c r="AD1251" s="13"/>
      <c r="AE1251" s="13"/>
      <c r="AF1251" s="13"/>
      <c r="AR1251" s="35"/>
    </row>
    <row r="1252" spans="1:44">
      <c r="A1252" s="23">
        <v>1254</v>
      </c>
      <c r="B1252" s="23">
        <v>1254</v>
      </c>
      <c r="C1252" s="23" t="s">
        <v>1875</v>
      </c>
      <c r="D1252" s="23" t="s">
        <v>1103</v>
      </c>
      <c r="E1252" s="23" t="s">
        <v>1103</v>
      </c>
      <c r="F1252" s="23" t="s">
        <v>1632</v>
      </c>
      <c r="G1252" s="23" t="s">
        <v>1633</v>
      </c>
      <c r="H1252" s="23" t="s">
        <v>133</v>
      </c>
      <c r="I1252" s="13">
        <v>110000</v>
      </c>
      <c r="J1252" s="13">
        <v>110000</v>
      </c>
      <c r="K1252" s="13">
        <v>38000</v>
      </c>
      <c r="L1252" s="24">
        <v>8.048</v>
      </c>
      <c r="M1252" s="37">
        <f t="shared" si="116"/>
        <v>9</v>
      </c>
      <c r="N1252" s="24">
        <v>0.32500000000000001</v>
      </c>
      <c r="O1252" s="13">
        <v>3</v>
      </c>
      <c r="P1252" s="36">
        <f t="shared" si="117"/>
        <v>0.32500000000000001</v>
      </c>
      <c r="Q1252" s="38">
        <f t="shared" si="118"/>
        <v>4.2</v>
      </c>
      <c r="R1252" s="37">
        <f t="shared" si="119"/>
        <v>4.2</v>
      </c>
      <c r="S1252" s="39">
        <f>IF(AND(I1252=38000,R1252&lt;=4.5,M1252&gt;8),'[1]Pricing Schedule'!$F$8+('[1]Pricing Schedule'!$F$9*M1252),
IF(AND(I1252=38000,R1252&lt;=4.5,M1252&lt;=8),'[1]Pricing Schedule'!$F$34+('[1]Pricing Schedule'!$F$36*M1252),
IF(AND(I1252=38000,R1252&gt;4.5,R1252&lt;=9,M1252&gt;8),'[1]Pricing Schedule'!$F$17+('[1]Pricing Schedule'!$F$18*M1252),
IF(AND(I1252=38000,R1252&gt;4.5,R1252&lt;=9,M1252&lt;=8),'[1]Pricing Schedule'!$F$34+('[1]Pricing Schedule'!$F$36*M1252),
IF(AND(I1252=38000,R1252&gt;9,R1252&lt;=12.8,M1252&gt;8),'[1]Pricing Schedule'!$F$26+('[1]Pricing Schedule'!$F$27*M1252),
IF(AND(I1252=38000,R1252&gt;9,R1252&lt;=12.8,M1252&lt;=8),'[1]Pricing Schedule'!$F$34+('[1]Pricing Schedule'!$F$36*M1252),
IF(AND(I1252=38000,R1252&gt;12.8,R1252&lt;=22.8),'[1]Pricing Schedule'!$F$34+('[1]Pricing Schedule'!$F$36*M1252),
IF(AND(I1252=38000,R1252&gt;22.8,R1252&lt;=30.2),'[1]Pricing Schedule'!$F$43+('[1]Pricing Schedule'!$F$45*M1252),
IF(AND(I1252=38000,R1252&gt;30.2,R1252&lt;=45.9),'[1]Pricing Schedule'!$F$52+('[1]Pricing Schedule'!$F$54*M1252),
IF(AND(I1252=38000,R1252&gt;45.9,R1252&lt;=123.4),'[1]Pricing Schedule'!$F$96+('[1]Pricing Schedule'!$F$97*M1252),
IF(AND(I1252=38000,R1252&gt;123.4,R1252&lt;=168.2,M1252&lt;=10),'[1]Pricing Schedule'!$F$103+('[1]Pricing Schedule'!$F$105*M1252),
IF(AND(I1252=38000,R1252&gt;123.4,R1252&lt;=168.2,M1252&gt;10),'[1]Pricing Schedule'!$F$111+('[1]Pricing Schedule'!$F$113*M1252),
IF(AND(I1252=38000,R1252&gt;157.4,R1252&lt;=336.4,M1252&lt;=10),('[1]Pricing Schedule'!$F$103+('[1]Pricing Schedule'!$F$105*M1252))*2,
IF(AND(I1252=38000,R1252&gt;157.4,R1252&lt;=336.4,M1252&gt;10),('[1]Pricing Schedule'!$F$111+('[1]Pricing Schedule'!$F$113*M1252))*2,
IF(AND(I1252=38000,R1252&gt;314.8,R1252&lt;=504.6,M1252&lt;=10),('[1]Pricing Schedule'!$F$103+('[1]Pricing Schedule'!$F$105*M1252))*3,
IF(AND(I1252=38000,R1252&gt;314.8,R1252&lt;=504.6,M1252&gt;10),('[1]Pricing Schedule'!$F$111+('[1]Pricing Schedule'!$F$113*M1252))*3,
IF(AND(I1252=38000,R1252&gt;472.2,R1252&lt;=672.8,M1252&lt;=10),('[1]Pricing Schedule'!$F$103+('[1]Pricing Schedule'!$F$105*M1252))*4,
IF(AND(I1252=38000,R1252&gt;472.2,R1252&lt;=672.8,M1252&gt;10),('[1]Pricing Schedule'!$F$111+('[1]Pricing Schedule'!$F$113*M1252))*4,
IF(AND(I1252=110000,R1252&lt;=12.8,M1252&gt;2),'[1]Pricing Schedule'!$F$62+('[1]Pricing Schedule'!$F$63*M1252),
IF(AND(I1252=110000,R1252&lt;=12.8,M1252&lt;=2),'[1]Pricing Schedule'!$F$96+('[1]Pricing Schedule'!$F$97*M1252),
IF(AND(I1252=110000,R1252&gt;12.8,R1252&lt;=22.8,M1252&gt;3),'[1]Pricing Schedule'!$F$71+('[1]Pricing Schedule'!$F$72*M1252),
IF(AND(I1252=110000,R1252&gt;12.8,R1252&lt;=22.8,M1252&lt;=3),'[1]Pricing Schedule'!$F$96+('[1]Pricing Schedule'!$F$97*M1252),
IF(AND(I1252=110000,R1252&gt;22.8,R1252&lt;=30.2),'[1]Pricing Schedule'!$F$80+('[1]Pricing Schedule'!$F$81*M1252),
IF(AND(I1252=110000,R1252&gt;30.2,R1252&lt;=45.9),'[1]Pricing Schedule'!$F$89+('[1]Pricing Schedule'!$F$90*M1252),
IF(AND(I1252=110000,R1252&gt;45.9,R1252&lt;=123.4),'[1]Pricing Schedule'!$F$96+('[1]Pricing Schedule'!$F$97*M1252),
IF(AND(I1252=110000,R1252&gt;123.4,R1252&lt;=168.2,M1252&lt;=10),'[1]Pricing Schedule'!$F$103+('[1]Pricing Schedule'!$F$105*M1252),
IF(AND(I1252=110000,R1252&gt;123.4,R1252&lt;=168.2,M1252&gt;10),'[1]Pricing Schedule'!$F$111+('[1]Pricing Schedule'!$F$113*M1252),
IF(AND(I1252=110000,R1252&gt;168.2,R1252&lt;=336.4,M1252&lt;=10),('[1]Pricing Schedule'!$F$103+('[1]Pricing Schedule'!$F$105*M1252))*2,
IF(AND(I1252=110000,R1252&gt;168.2,R1252&lt;=336.4,M1252&gt;10),('[1]Pricing Schedule'!$F$111+('[1]Pricing Schedule'!$F$113*M1252))*2,
IF(AND(I1252=110000,R1252&gt;336.4,R1252&lt;=504.6,M1252&lt;=10),('[1]Pricing Schedule'!$F$103+('[1]Pricing Schedule'!$F$105*M1252))*3,
IF(AND(I1252=110000,R1252&gt;336.4,R1252&lt;=504.6,M1252&gt;10),('[1]Pricing Schedule'!$F$111+('[1]Pricing Schedule'!$F$113*M1252))*3,
IF(AND(I1252=110000,R1252&gt;504.6,R1252&lt;=672.8,M1252&lt;=10),('[1]Pricing Schedule'!$F$103+('[1]Pricing Schedule'!$F$105*M1252))*4,
IF(AND(I1252=110000,R1252&gt;504.6,R1252&lt;=672.8,M1252&gt;10),('[1]Pricing Schedule'!$F$111+('[1]Pricing Schedule'!$F$113*M1252))*4,
IF(AND(I1252=110000,R1252&gt;672.8,R1252&lt;=841,M1252&lt;=10),('[1]Pricing Schedule'!$F$103+('[1]Pricing Schedule'!$F$105*M1252))*5,
IF(AND(I1252=110000,R1252&gt;672.8,R1252&lt;=841,M1252&gt;10),('[1]Pricing Schedule'!$F$111+('[1]Pricing Schedule'!$F$113*M1252))*5,
IF(AND(I1252=110000,R1252&gt;672.8,R1252&lt;=841,M1252&lt;=10),('[1]Pricing Schedule'!$F$103+('[1]Pricing Schedule'!$F$105*M1252))*5,
IF(AND(I1252=110000,R1252&gt;672.8,R1252&lt;=841,M1252&gt;10),('[1]Pricing Schedule'!$F$111+('[1]Pricing Schedule'!$F$113*M1252))*5,
IF(AND(I1252=110000,R1252&gt;1345.6,R1252&lt;=1513.8,M1252&lt;=10),('[1]Pricing Schedule'!$F$103+('[1]Pricing Schedule'!$F$105*M1252))*9,
IF(AND(I1252=110000,R1252&gt;1345.6,R1252&lt;=1513.8,M1252&gt;10),('[1]Pricing Schedule'!$F$111+('[1]Pricing Schedule'!$F$113*M1252))*9,
9999999999)))))))))))))))))))))))))))))))))))))))</f>
        <v>1890770</v>
      </c>
      <c r="T1252" s="21">
        <f>IF(AND(I1252=38000,R1252&lt;=4.5,M1252&gt;8),'[1]Pricing Schedule'!$J$9,
IF(AND(I1252=38000,R1252&lt;=4.5,M1252&lt;=8),'[1]Pricing Schedule'!$J$36,
IF(AND(I1252=38000,R1252&gt;4.5,R1252&lt;=9,M1252&gt;8),'[1]Pricing Schedule'!$J$18,
IF(AND(I1252=38000,R1252&gt;4.5,R1252&lt;=9,M1252&lt;=8),'[1]Pricing Schedule'!$J$36,
IF(AND(I1252=38000,R1252&gt;9,R1252&lt;=12.8,M1252&gt;8),'[1]Pricing Schedule'!$J$27,
IF(AND(I1252=38000,R1252&gt;9,R1252&lt;=12.8,M1252&lt;=8),'[1]Pricing Schedule'!$J$36,
IF(AND(I1252=38000,R1252&gt;12.8,R1252&lt;=22.8),'[1]Pricing Schedule'!$J$36,
IF(AND(I1252=38000,R1252&gt;22.8,R1252&lt;=30.2),'[1]Pricing Schedule'!$J$45,
IF(AND(I1252=38000,R1252&gt;30.2,R1252&lt;=45.9),'[1]Pricing Schedule'!$J$54,
IF(AND(I1252=38000,R1252&gt;45.9,R1252&lt;=123.4),'[1]Pricing Schedule'!$J$97,
IF(AND(I1252=38000,R1252&gt;123.4,R1252&lt;=168.2,M1252&lt;=10),'[1]Pricing Schedule'!$J$105,
IF(AND(I1252=38000,R1252&gt;123.4,R1252&lt;=168.2,M1252&gt;10),'[1]Pricing Schedule'!$J$113,
IF(AND(I1252=38000,R1252&gt;168.2,R1252&lt;=336.4,M1252&lt;=10),('[1]Pricing Schedule'!$J$105),
IF(AND(I1252=38000,R1252&gt;168.2,R1252&lt;=336.4,M1252&gt;10),('[1]Pricing Schedule'!$J$113),
IF(AND(I1252=38000,R1252&gt;336.4,R1252&lt;=504.6,M1252&lt;=10),('[1]Pricing Schedule'!$J$105),
IF(AND(I1252=38000,R1252&gt;336.4,R1252&lt;=504.6,M1252&gt;10),('[1]Pricing Schedule'!$J$113),
IF(AND(I1252=38000,R1252&gt;504.6,R1252&lt;=672.8,M1252&lt;=10),('[1]Pricing Schedule'!$J$105),
IF(AND(I1252=38000,R1252&gt;504.6,R1252&lt;=672.8,M1252&gt;10),('[1]Pricing Schedule'!$J$113),
IF(AND(I1252=110000,R1252&lt;=12.8,M1252&gt;2),'[1]Pricing Schedule'!$J$63,
IF(AND(I1252=110000,R1252&lt;=12.8,M1252&lt;=2),'[1]Pricing Schedule'!$J$97,
IF(AND(I1252=110000,R1252&gt;12.8,R1252&lt;=22.8,M1252&gt;3),'[1]Pricing Schedule'!$J$72,
IF(AND(I1252=110000,R1252&gt;12.8,R1252&lt;=22.8,M1252&lt;=3),'[1]Pricing Schedule'!$J$97,
IF(AND(I1252=110000,R1252&gt;22.8,R1252&lt;=30.2),'[1]Pricing Schedule'!$J$81,
IF(AND(I1252=110000,R1252&gt;30.2,R1252&lt;=45.9),'[1]Pricing Schedule'!$J$90,
IF(AND(I1252=110000,R1252&gt;45.9,R1252&lt;=123.4),'[1]Pricing Schedule'!$J$97,
IF(AND(I1252=110000,R1252&gt;123.4,R1252&lt;=168.2,M1252&lt;=10),'[1]Pricing Schedule'!$J$105,
IF(AND(I1252=110000,R1252&gt;123.4,R1252&lt;=168.2,M1252&gt;10),'[1]Pricing Schedule'!$J$113,
IF(AND(I1252=110000,R1252&gt;168.2,R1252&lt;=336.2,M1252&lt;=10),('[1]Pricing Schedule'!$J$105),
IF(AND(I1252=110000,R1252&gt;168.2,R1252&lt;=336.2,M1252&gt;10),('[1]Pricing Schedule'!$J$113),
IF(AND(I1252=110000,R1252&gt;336.4,R1252&lt;=504.6,M1252&lt;=10),('[1]Pricing Schedule'!$J$105),
IF(AND(I1252=110000,R1252&gt;336.4,R1252&lt;=504.6,M1252&gt;10),('[1]Pricing Schedule'!$J$113),
IF(AND(I1252=110000,R1252&gt;504.6,R1252&lt;=672.8,M1252&lt;=10),('[1]Pricing Schedule'!$J$105),
IF(AND(I1252=110000,R1252&gt;504.6,R1252&lt;=672.8,M1252&gt;10),('[1]Pricing Schedule'!$J$113),
IF(AND(I1252=110000,R1252&gt;672.8,R1252&lt;=841,M1252&lt;=10),('[1]Pricing Schedule'!$J$105),
IF(AND(I1252=110000,R1252&gt;672.8,R1252&lt;=841,M1252&gt;10),('[1]Pricing Schedule'!$J$113),
IF(AND(I1252=110000,R1252&gt;1682,R1252&lt;=1850.2,M1252&lt;=10),('[1]Pricing Schedule'!$J$105),
IF(AND(I1252=110000,R1252&gt;1682,R1252&lt;=1850.2,M1252&gt;10),('[1]Pricing Schedule'!$J$113),
IF(AND(I1252=110000,R1252&gt;2018.4,R1252&lt;=2186.6,M1252&lt;=10),('[1]Pricing Schedule'!$J$105),
IF(AND(I1252=110000,R1252&gt;2018.4,R1252&lt;=2186.6,M1252&gt;10),('[1]Pricing Schedule'!$J$113),999999999)))))))))))))))))))))))))))))))))))))))</f>
        <v>7</v>
      </c>
      <c r="U1252" s="40">
        <f t="shared" si="120"/>
        <v>450183.33333333331</v>
      </c>
      <c r="V1252" s="41">
        <f t="shared" si="121"/>
        <v>2.2213172411239865</v>
      </c>
      <c r="Y1252" s="23">
        <v>537</v>
      </c>
      <c r="Z1252" s="23">
        <v>34</v>
      </c>
      <c r="AD1252" s="13"/>
      <c r="AE1252" s="13"/>
      <c r="AF1252" s="13"/>
      <c r="AR1252" s="35"/>
    </row>
    <row r="1253" spans="1:44">
      <c r="A1253" s="23">
        <v>1255</v>
      </c>
      <c r="B1253" s="23">
        <v>1255</v>
      </c>
      <c r="C1253" s="23" t="s">
        <v>1876</v>
      </c>
      <c r="D1253" s="23" t="s">
        <v>816</v>
      </c>
      <c r="E1253" s="23" t="s">
        <v>816</v>
      </c>
      <c r="F1253" s="23" t="s">
        <v>1823</v>
      </c>
      <c r="G1253" s="23" t="s">
        <v>1824</v>
      </c>
      <c r="H1253" s="23" t="s">
        <v>113</v>
      </c>
      <c r="I1253" s="13">
        <v>38000</v>
      </c>
      <c r="J1253" s="13">
        <v>38000</v>
      </c>
      <c r="K1253" s="23" t="s">
        <v>119</v>
      </c>
      <c r="L1253" s="24">
        <v>13.115</v>
      </c>
      <c r="M1253" s="37">
        <f t="shared" si="116"/>
        <v>14</v>
      </c>
      <c r="N1253" s="24">
        <v>0.19500000000000001</v>
      </c>
      <c r="O1253" s="13">
        <v>3</v>
      </c>
      <c r="P1253" s="36">
        <f t="shared" si="117"/>
        <v>0.19500000000000001</v>
      </c>
      <c r="Q1253" s="38">
        <f t="shared" si="118"/>
        <v>4.2</v>
      </c>
      <c r="R1253" s="37">
        <f t="shared" si="119"/>
        <v>4.2</v>
      </c>
      <c r="S1253" s="39">
        <f>IF(AND(I1253=38000,R1253&lt;=4.5,M1253&gt;8),'[1]Pricing Schedule'!$F$8+('[1]Pricing Schedule'!$F$9*M1253),
IF(AND(I1253=38000,R1253&lt;=4.5,M1253&lt;=8),'[1]Pricing Schedule'!$F$34+('[1]Pricing Schedule'!$F$36*M1253),
IF(AND(I1253=38000,R1253&gt;4.5,R1253&lt;=9,M1253&gt;8),'[1]Pricing Schedule'!$F$17+('[1]Pricing Schedule'!$F$18*M1253),
IF(AND(I1253=38000,R1253&gt;4.5,R1253&lt;=9,M1253&lt;=8),'[1]Pricing Schedule'!$F$34+('[1]Pricing Schedule'!$F$36*M1253),
IF(AND(I1253=38000,R1253&gt;9,R1253&lt;=12.8,M1253&gt;8),'[1]Pricing Schedule'!$F$26+('[1]Pricing Schedule'!$F$27*M1253),
IF(AND(I1253=38000,R1253&gt;9,R1253&lt;=12.8,M1253&lt;=8),'[1]Pricing Schedule'!$F$34+('[1]Pricing Schedule'!$F$36*M1253),
IF(AND(I1253=38000,R1253&gt;12.8,R1253&lt;=22.8),'[1]Pricing Schedule'!$F$34+('[1]Pricing Schedule'!$F$36*M1253),
IF(AND(I1253=38000,R1253&gt;22.8,R1253&lt;=30.2),'[1]Pricing Schedule'!$F$43+('[1]Pricing Schedule'!$F$45*M1253),
IF(AND(I1253=38000,R1253&gt;30.2,R1253&lt;=45.9),'[1]Pricing Schedule'!$F$52+('[1]Pricing Schedule'!$F$54*M1253),
IF(AND(I1253=38000,R1253&gt;45.9,R1253&lt;=123.4),'[1]Pricing Schedule'!$F$96+('[1]Pricing Schedule'!$F$97*M1253),
IF(AND(I1253=38000,R1253&gt;123.4,R1253&lt;=168.2,M1253&lt;=10),'[1]Pricing Schedule'!$F$103+('[1]Pricing Schedule'!$F$105*M1253),
IF(AND(I1253=38000,R1253&gt;123.4,R1253&lt;=168.2,M1253&gt;10),'[1]Pricing Schedule'!$F$111+('[1]Pricing Schedule'!$F$113*M1253),
IF(AND(I1253=38000,R1253&gt;157.4,R1253&lt;=336.4,M1253&lt;=10),('[1]Pricing Schedule'!$F$103+('[1]Pricing Schedule'!$F$105*M1253))*2,
IF(AND(I1253=38000,R1253&gt;157.4,R1253&lt;=336.4,M1253&gt;10),('[1]Pricing Schedule'!$F$111+('[1]Pricing Schedule'!$F$113*M1253))*2,
IF(AND(I1253=38000,R1253&gt;314.8,R1253&lt;=504.6,M1253&lt;=10),('[1]Pricing Schedule'!$F$103+('[1]Pricing Schedule'!$F$105*M1253))*3,
IF(AND(I1253=38000,R1253&gt;314.8,R1253&lt;=504.6,M1253&gt;10),('[1]Pricing Schedule'!$F$111+('[1]Pricing Schedule'!$F$113*M1253))*3,
IF(AND(I1253=38000,R1253&gt;472.2,R1253&lt;=672.8,M1253&lt;=10),('[1]Pricing Schedule'!$F$103+('[1]Pricing Schedule'!$F$105*M1253))*4,
IF(AND(I1253=38000,R1253&gt;472.2,R1253&lt;=672.8,M1253&gt;10),('[1]Pricing Schedule'!$F$111+('[1]Pricing Schedule'!$F$113*M1253))*4,
IF(AND(I1253=110000,R1253&lt;=12.8,M1253&gt;2),'[1]Pricing Schedule'!$F$62+('[1]Pricing Schedule'!$F$63*M1253),
IF(AND(I1253=110000,R1253&lt;=12.8,M1253&lt;=2),'[1]Pricing Schedule'!$F$96+('[1]Pricing Schedule'!$F$97*M1253),
IF(AND(I1253=110000,R1253&gt;12.8,R1253&lt;=22.8,M1253&gt;3),'[1]Pricing Schedule'!$F$71+('[1]Pricing Schedule'!$F$72*M1253),
IF(AND(I1253=110000,R1253&gt;12.8,R1253&lt;=22.8,M1253&lt;=3),'[1]Pricing Schedule'!$F$96+('[1]Pricing Schedule'!$F$97*M1253),
IF(AND(I1253=110000,R1253&gt;22.8,R1253&lt;=30.2),'[1]Pricing Schedule'!$F$80+('[1]Pricing Schedule'!$F$81*M1253),
IF(AND(I1253=110000,R1253&gt;30.2,R1253&lt;=45.9),'[1]Pricing Schedule'!$F$89+('[1]Pricing Schedule'!$F$90*M1253),
IF(AND(I1253=110000,R1253&gt;45.9,R1253&lt;=123.4),'[1]Pricing Schedule'!$F$96+('[1]Pricing Schedule'!$F$97*M1253),
IF(AND(I1253=110000,R1253&gt;123.4,R1253&lt;=168.2,M1253&lt;=10),'[1]Pricing Schedule'!$F$103+('[1]Pricing Schedule'!$F$105*M1253),
IF(AND(I1253=110000,R1253&gt;123.4,R1253&lt;=168.2,M1253&gt;10),'[1]Pricing Schedule'!$F$111+('[1]Pricing Schedule'!$F$113*M1253),
IF(AND(I1253=110000,R1253&gt;168.2,R1253&lt;=336.4,M1253&lt;=10),('[1]Pricing Schedule'!$F$103+('[1]Pricing Schedule'!$F$105*M1253))*2,
IF(AND(I1253=110000,R1253&gt;168.2,R1253&lt;=336.4,M1253&gt;10),('[1]Pricing Schedule'!$F$111+('[1]Pricing Schedule'!$F$113*M1253))*2,
IF(AND(I1253=110000,R1253&gt;336.4,R1253&lt;=504.6,M1253&lt;=10),('[1]Pricing Schedule'!$F$103+('[1]Pricing Schedule'!$F$105*M1253))*3,
IF(AND(I1253=110000,R1253&gt;336.4,R1253&lt;=504.6,M1253&gt;10),('[1]Pricing Schedule'!$F$111+('[1]Pricing Schedule'!$F$113*M1253))*3,
IF(AND(I1253=110000,R1253&gt;504.6,R1253&lt;=672.8,M1253&lt;=10),('[1]Pricing Schedule'!$F$103+('[1]Pricing Schedule'!$F$105*M1253))*4,
IF(AND(I1253=110000,R1253&gt;504.6,R1253&lt;=672.8,M1253&gt;10),('[1]Pricing Schedule'!$F$111+('[1]Pricing Schedule'!$F$113*M1253))*4,
IF(AND(I1253=110000,R1253&gt;672.8,R1253&lt;=841,M1253&lt;=10),('[1]Pricing Schedule'!$F$103+('[1]Pricing Schedule'!$F$105*M1253))*5,
IF(AND(I1253=110000,R1253&gt;672.8,R1253&lt;=841,M1253&gt;10),('[1]Pricing Schedule'!$F$111+('[1]Pricing Schedule'!$F$113*M1253))*5,
IF(AND(I1253=110000,R1253&gt;672.8,R1253&lt;=841,M1253&lt;=10),('[1]Pricing Schedule'!$F$103+('[1]Pricing Schedule'!$F$105*M1253))*5,
IF(AND(I1253=110000,R1253&gt;672.8,R1253&lt;=841,M1253&gt;10),('[1]Pricing Schedule'!$F$111+('[1]Pricing Schedule'!$F$113*M1253))*5,
IF(AND(I1253=110000,R1253&gt;1345.6,R1253&lt;=1513.8,M1253&lt;=10),('[1]Pricing Schedule'!$F$103+('[1]Pricing Schedule'!$F$105*M1253))*9,
IF(AND(I1253=110000,R1253&gt;1345.6,R1253&lt;=1513.8,M1253&gt;10),('[1]Pricing Schedule'!$F$111+('[1]Pricing Schedule'!$F$113*M1253))*9,
9999999999)))))))))))))))))))))))))))))))))))))))</f>
        <v>1597940</v>
      </c>
      <c r="T1253" s="21">
        <f>IF(AND(I1253=38000,R1253&lt;=4.5,M1253&gt;8),'[1]Pricing Schedule'!$J$9,
IF(AND(I1253=38000,R1253&lt;=4.5,M1253&lt;=8),'[1]Pricing Schedule'!$J$36,
IF(AND(I1253=38000,R1253&gt;4.5,R1253&lt;=9,M1253&gt;8),'[1]Pricing Schedule'!$J$18,
IF(AND(I1253=38000,R1253&gt;4.5,R1253&lt;=9,M1253&lt;=8),'[1]Pricing Schedule'!$J$36,
IF(AND(I1253=38000,R1253&gt;9,R1253&lt;=12.8,M1253&gt;8),'[1]Pricing Schedule'!$J$27,
IF(AND(I1253=38000,R1253&gt;9,R1253&lt;=12.8,M1253&lt;=8),'[1]Pricing Schedule'!$J$36,
IF(AND(I1253=38000,R1253&gt;12.8,R1253&lt;=22.8),'[1]Pricing Schedule'!$J$36,
IF(AND(I1253=38000,R1253&gt;22.8,R1253&lt;=30.2),'[1]Pricing Schedule'!$J$45,
IF(AND(I1253=38000,R1253&gt;30.2,R1253&lt;=45.9),'[1]Pricing Schedule'!$J$54,
IF(AND(I1253=38000,R1253&gt;45.9,R1253&lt;=123.4),'[1]Pricing Schedule'!$J$97,
IF(AND(I1253=38000,R1253&gt;123.4,R1253&lt;=168.2,M1253&lt;=10),'[1]Pricing Schedule'!$J$105,
IF(AND(I1253=38000,R1253&gt;123.4,R1253&lt;=168.2,M1253&gt;10),'[1]Pricing Schedule'!$J$113,
IF(AND(I1253=38000,R1253&gt;168.2,R1253&lt;=336.4,M1253&lt;=10),('[1]Pricing Schedule'!$J$105),
IF(AND(I1253=38000,R1253&gt;168.2,R1253&lt;=336.4,M1253&gt;10),('[1]Pricing Schedule'!$J$113),
IF(AND(I1253=38000,R1253&gt;336.4,R1253&lt;=504.6,M1253&lt;=10),('[1]Pricing Schedule'!$J$105),
IF(AND(I1253=38000,R1253&gt;336.4,R1253&lt;=504.6,M1253&gt;10),('[1]Pricing Schedule'!$J$113),
IF(AND(I1253=38000,R1253&gt;504.6,R1253&lt;=672.8,M1253&lt;=10),('[1]Pricing Schedule'!$J$105),
IF(AND(I1253=38000,R1253&gt;504.6,R1253&lt;=672.8,M1253&gt;10),('[1]Pricing Schedule'!$J$113),
IF(AND(I1253=110000,R1253&lt;=12.8,M1253&gt;2),'[1]Pricing Schedule'!$J$63,
IF(AND(I1253=110000,R1253&lt;=12.8,M1253&lt;=2),'[1]Pricing Schedule'!$J$97,
IF(AND(I1253=110000,R1253&gt;12.8,R1253&lt;=22.8,M1253&gt;3),'[1]Pricing Schedule'!$J$72,
IF(AND(I1253=110000,R1253&gt;12.8,R1253&lt;=22.8,M1253&lt;=3),'[1]Pricing Schedule'!$J$97,
IF(AND(I1253=110000,R1253&gt;22.8,R1253&lt;=30.2),'[1]Pricing Schedule'!$J$81,
IF(AND(I1253=110000,R1253&gt;30.2,R1253&lt;=45.9),'[1]Pricing Schedule'!$J$90,
IF(AND(I1253=110000,R1253&gt;45.9,R1253&lt;=123.4),'[1]Pricing Schedule'!$J$97,
IF(AND(I1253=110000,R1253&gt;123.4,R1253&lt;=168.2,M1253&lt;=10),'[1]Pricing Schedule'!$J$105,
IF(AND(I1253=110000,R1253&gt;123.4,R1253&lt;=168.2,M1253&gt;10),'[1]Pricing Schedule'!$J$113,
IF(AND(I1253=110000,R1253&gt;168.2,R1253&lt;=336.2,M1253&lt;=10),('[1]Pricing Schedule'!$J$105),
IF(AND(I1253=110000,R1253&gt;168.2,R1253&lt;=336.2,M1253&gt;10),('[1]Pricing Schedule'!$J$113),
IF(AND(I1253=110000,R1253&gt;336.4,R1253&lt;=504.6,M1253&lt;=10),('[1]Pricing Schedule'!$J$105),
IF(AND(I1253=110000,R1253&gt;336.4,R1253&lt;=504.6,M1253&gt;10),('[1]Pricing Schedule'!$J$113),
IF(AND(I1253=110000,R1253&gt;504.6,R1253&lt;=672.8,M1253&lt;=10),('[1]Pricing Schedule'!$J$105),
IF(AND(I1253=110000,R1253&gt;504.6,R1253&lt;=672.8,M1253&gt;10),('[1]Pricing Schedule'!$J$113),
IF(AND(I1253=110000,R1253&gt;672.8,R1253&lt;=841,M1253&lt;=10),('[1]Pricing Schedule'!$J$105),
IF(AND(I1253=110000,R1253&gt;672.8,R1253&lt;=841,M1253&gt;10),('[1]Pricing Schedule'!$J$113),
IF(AND(I1253=110000,R1253&gt;1682,R1253&lt;=1850.2,M1253&lt;=10),('[1]Pricing Schedule'!$J$105),
IF(AND(I1253=110000,R1253&gt;1682,R1253&lt;=1850.2,M1253&gt;10),('[1]Pricing Schedule'!$J$113),
IF(AND(I1253=110000,R1253&gt;2018.4,R1253&lt;=2186.6,M1253&lt;=10),('[1]Pricing Schedule'!$J$105),
IF(AND(I1253=110000,R1253&gt;2018.4,R1253&lt;=2186.6,M1253&gt;10),('[1]Pricing Schedule'!$J$113),999999999)))))))))))))))))))))))))))))))))))))))</f>
        <v>1</v>
      </c>
      <c r="U1253" s="40">
        <f t="shared" si="120"/>
        <v>380461.90476190473</v>
      </c>
      <c r="V1253" s="41">
        <f t="shared" si="121"/>
        <v>2.6283840444572388</v>
      </c>
      <c r="Y1253" s="23">
        <v>105</v>
      </c>
      <c r="Z1253" s="23">
        <v>231</v>
      </c>
      <c r="AD1253" s="13"/>
      <c r="AE1253" s="13"/>
      <c r="AF1253" s="13"/>
      <c r="AR1253" s="35"/>
    </row>
    <row r="1254" spans="1:44">
      <c r="A1254" s="23">
        <v>1256</v>
      </c>
      <c r="B1254" s="23">
        <v>1256</v>
      </c>
      <c r="C1254" s="23" t="s">
        <v>1877</v>
      </c>
      <c r="D1254" s="23" t="s">
        <v>816</v>
      </c>
      <c r="E1254" s="23" t="s">
        <v>1103</v>
      </c>
      <c r="F1254" s="23" t="s">
        <v>1878</v>
      </c>
      <c r="G1254" s="23" t="s">
        <v>1879</v>
      </c>
      <c r="H1254" s="23" t="s">
        <v>113</v>
      </c>
      <c r="I1254" s="13">
        <v>38000</v>
      </c>
      <c r="J1254" s="13">
        <v>38000</v>
      </c>
      <c r="K1254" s="13">
        <v>20000</v>
      </c>
      <c r="L1254" s="24">
        <v>12.321999999999999</v>
      </c>
      <c r="M1254" s="37">
        <f t="shared" si="116"/>
        <v>13</v>
      </c>
      <c r="N1254" s="24">
        <v>0.183</v>
      </c>
      <c r="O1254" s="13">
        <v>3</v>
      </c>
      <c r="P1254" s="36">
        <f t="shared" si="117"/>
        <v>0.183</v>
      </c>
      <c r="Q1254" s="38">
        <f t="shared" si="118"/>
        <v>4.2</v>
      </c>
      <c r="R1254" s="37">
        <f t="shared" si="119"/>
        <v>4.2</v>
      </c>
      <c r="S1254" s="39">
        <f>IF(AND(I1254=38000,R1254&lt;=4.5,M1254&gt;8),'[1]Pricing Schedule'!$F$8+('[1]Pricing Schedule'!$F$9*M1254),
IF(AND(I1254=38000,R1254&lt;=4.5,M1254&lt;=8),'[1]Pricing Schedule'!$F$34+('[1]Pricing Schedule'!$F$36*M1254),
IF(AND(I1254=38000,R1254&gt;4.5,R1254&lt;=9,M1254&gt;8),'[1]Pricing Schedule'!$F$17+('[1]Pricing Schedule'!$F$18*M1254),
IF(AND(I1254=38000,R1254&gt;4.5,R1254&lt;=9,M1254&lt;=8),'[1]Pricing Schedule'!$F$34+('[1]Pricing Schedule'!$F$36*M1254),
IF(AND(I1254=38000,R1254&gt;9,R1254&lt;=12.8,M1254&gt;8),'[1]Pricing Schedule'!$F$26+('[1]Pricing Schedule'!$F$27*M1254),
IF(AND(I1254=38000,R1254&gt;9,R1254&lt;=12.8,M1254&lt;=8),'[1]Pricing Schedule'!$F$34+('[1]Pricing Schedule'!$F$36*M1254),
IF(AND(I1254=38000,R1254&gt;12.8,R1254&lt;=22.8),'[1]Pricing Schedule'!$F$34+('[1]Pricing Schedule'!$F$36*M1254),
IF(AND(I1254=38000,R1254&gt;22.8,R1254&lt;=30.2),'[1]Pricing Schedule'!$F$43+('[1]Pricing Schedule'!$F$45*M1254),
IF(AND(I1254=38000,R1254&gt;30.2,R1254&lt;=45.9),'[1]Pricing Schedule'!$F$52+('[1]Pricing Schedule'!$F$54*M1254),
IF(AND(I1254=38000,R1254&gt;45.9,R1254&lt;=123.4),'[1]Pricing Schedule'!$F$96+('[1]Pricing Schedule'!$F$97*M1254),
IF(AND(I1254=38000,R1254&gt;123.4,R1254&lt;=168.2,M1254&lt;=10),'[1]Pricing Schedule'!$F$103+('[1]Pricing Schedule'!$F$105*M1254),
IF(AND(I1254=38000,R1254&gt;123.4,R1254&lt;=168.2,M1254&gt;10),'[1]Pricing Schedule'!$F$111+('[1]Pricing Schedule'!$F$113*M1254),
IF(AND(I1254=38000,R1254&gt;157.4,R1254&lt;=336.4,M1254&lt;=10),('[1]Pricing Schedule'!$F$103+('[1]Pricing Schedule'!$F$105*M1254))*2,
IF(AND(I1254=38000,R1254&gt;157.4,R1254&lt;=336.4,M1254&gt;10),('[1]Pricing Schedule'!$F$111+('[1]Pricing Schedule'!$F$113*M1254))*2,
IF(AND(I1254=38000,R1254&gt;314.8,R1254&lt;=504.6,M1254&lt;=10),('[1]Pricing Schedule'!$F$103+('[1]Pricing Schedule'!$F$105*M1254))*3,
IF(AND(I1254=38000,R1254&gt;314.8,R1254&lt;=504.6,M1254&gt;10),('[1]Pricing Schedule'!$F$111+('[1]Pricing Schedule'!$F$113*M1254))*3,
IF(AND(I1254=38000,R1254&gt;472.2,R1254&lt;=672.8,M1254&lt;=10),('[1]Pricing Schedule'!$F$103+('[1]Pricing Schedule'!$F$105*M1254))*4,
IF(AND(I1254=38000,R1254&gt;472.2,R1254&lt;=672.8,M1254&gt;10),('[1]Pricing Schedule'!$F$111+('[1]Pricing Schedule'!$F$113*M1254))*4,
IF(AND(I1254=110000,R1254&lt;=12.8,M1254&gt;2),'[1]Pricing Schedule'!$F$62+('[1]Pricing Schedule'!$F$63*M1254),
IF(AND(I1254=110000,R1254&lt;=12.8,M1254&lt;=2),'[1]Pricing Schedule'!$F$96+('[1]Pricing Schedule'!$F$97*M1254),
IF(AND(I1254=110000,R1254&gt;12.8,R1254&lt;=22.8,M1254&gt;3),'[1]Pricing Schedule'!$F$71+('[1]Pricing Schedule'!$F$72*M1254),
IF(AND(I1254=110000,R1254&gt;12.8,R1254&lt;=22.8,M1254&lt;=3),'[1]Pricing Schedule'!$F$96+('[1]Pricing Schedule'!$F$97*M1254),
IF(AND(I1254=110000,R1254&gt;22.8,R1254&lt;=30.2),'[1]Pricing Schedule'!$F$80+('[1]Pricing Schedule'!$F$81*M1254),
IF(AND(I1254=110000,R1254&gt;30.2,R1254&lt;=45.9),'[1]Pricing Schedule'!$F$89+('[1]Pricing Schedule'!$F$90*M1254),
IF(AND(I1254=110000,R1254&gt;45.9,R1254&lt;=123.4),'[1]Pricing Schedule'!$F$96+('[1]Pricing Schedule'!$F$97*M1254),
IF(AND(I1254=110000,R1254&gt;123.4,R1254&lt;=168.2,M1254&lt;=10),'[1]Pricing Schedule'!$F$103+('[1]Pricing Schedule'!$F$105*M1254),
IF(AND(I1254=110000,R1254&gt;123.4,R1254&lt;=168.2,M1254&gt;10),'[1]Pricing Schedule'!$F$111+('[1]Pricing Schedule'!$F$113*M1254),
IF(AND(I1254=110000,R1254&gt;168.2,R1254&lt;=336.4,M1254&lt;=10),('[1]Pricing Schedule'!$F$103+('[1]Pricing Schedule'!$F$105*M1254))*2,
IF(AND(I1254=110000,R1254&gt;168.2,R1254&lt;=336.4,M1254&gt;10),('[1]Pricing Schedule'!$F$111+('[1]Pricing Schedule'!$F$113*M1254))*2,
IF(AND(I1254=110000,R1254&gt;336.4,R1254&lt;=504.6,M1254&lt;=10),('[1]Pricing Schedule'!$F$103+('[1]Pricing Schedule'!$F$105*M1254))*3,
IF(AND(I1254=110000,R1254&gt;336.4,R1254&lt;=504.6,M1254&gt;10),('[1]Pricing Schedule'!$F$111+('[1]Pricing Schedule'!$F$113*M1254))*3,
IF(AND(I1254=110000,R1254&gt;504.6,R1254&lt;=672.8,M1254&lt;=10),('[1]Pricing Schedule'!$F$103+('[1]Pricing Schedule'!$F$105*M1254))*4,
IF(AND(I1254=110000,R1254&gt;504.6,R1254&lt;=672.8,M1254&gt;10),('[1]Pricing Schedule'!$F$111+('[1]Pricing Schedule'!$F$113*M1254))*4,
IF(AND(I1254=110000,R1254&gt;672.8,R1254&lt;=841,M1254&lt;=10),('[1]Pricing Schedule'!$F$103+('[1]Pricing Schedule'!$F$105*M1254))*5,
IF(AND(I1254=110000,R1254&gt;672.8,R1254&lt;=841,M1254&gt;10),('[1]Pricing Schedule'!$F$111+('[1]Pricing Schedule'!$F$113*M1254))*5,
IF(AND(I1254=110000,R1254&gt;672.8,R1254&lt;=841,M1254&lt;=10),('[1]Pricing Schedule'!$F$103+('[1]Pricing Schedule'!$F$105*M1254))*5,
IF(AND(I1254=110000,R1254&gt;672.8,R1254&lt;=841,M1254&gt;10),('[1]Pricing Schedule'!$F$111+('[1]Pricing Schedule'!$F$113*M1254))*5,
IF(AND(I1254=110000,R1254&gt;1345.6,R1254&lt;=1513.8,M1254&lt;=10),('[1]Pricing Schedule'!$F$103+('[1]Pricing Schedule'!$F$105*M1254))*9,
IF(AND(I1254=110000,R1254&gt;1345.6,R1254&lt;=1513.8,M1254&gt;10),('[1]Pricing Schedule'!$F$111+('[1]Pricing Schedule'!$F$113*M1254))*9,
9999999999)))))))))))))))))))))))))))))))))))))))</f>
        <v>1545240</v>
      </c>
      <c r="T1254" s="21">
        <f>IF(AND(I1254=38000,R1254&lt;=4.5,M1254&gt;8),'[1]Pricing Schedule'!$J$9,
IF(AND(I1254=38000,R1254&lt;=4.5,M1254&lt;=8),'[1]Pricing Schedule'!$J$36,
IF(AND(I1254=38000,R1254&gt;4.5,R1254&lt;=9,M1254&gt;8),'[1]Pricing Schedule'!$J$18,
IF(AND(I1254=38000,R1254&gt;4.5,R1254&lt;=9,M1254&lt;=8),'[1]Pricing Schedule'!$J$36,
IF(AND(I1254=38000,R1254&gt;9,R1254&lt;=12.8,M1254&gt;8),'[1]Pricing Schedule'!$J$27,
IF(AND(I1254=38000,R1254&gt;9,R1254&lt;=12.8,M1254&lt;=8),'[1]Pricing Schedule'!$J$36,
IF(AND(I1254=38000,R1254&gt;12.8,R1254&lt;=22.8),'[1]Pricing Schedule'!$J$36,
IF(AND(I1254=38000,R1254&gt;22.8,R1254&lt;=30.2),'[1]Pricing Schedule'!$J$45,
IF(AND(I1254=38000,R1254&gt;30.2,R1254&lt;=45.9),'[1]Pricing Schedule'!$J$54,
IF(AND(I1254=38000,R1254&gt;45.9,R1254&lt;=123.4),'[1]Pricing Schedule'!$J$97,
IF(AND(I1254=38000,R1254&gt;123.4,R1254&lt;=168.2,M1254&lt;=10),'[1]Pricing Schedule'!$J$105,
IF(AND(I1254=38000,R1254&gt;123.4,R1254&lt;=168.2,M1254&gt;10),'[1]Pricing Schedule'!$J$113,
IF(AND(I1254=38000,R1254&gt;168.2,R1254&lt;=336.4,M1254&lt;=10),('[1]Pricing Schedule'!$J$105),
IF(AND(I1254=38000,R1254&gt;168.2,R1254&lt;=336.4,M1254&gt;10),('[1]Pricing Schedule'!$J$113),
IF(AND(I1254=38000,R1254&gt;336.4,R1254&lt;=504.6,M1254&lt;=10),('[1]Pricing Schedule'!$J$105),
IF(AND(I1254=38000,R1254&gt;336.4,R1254&lt;=504.6,M1254&gt;10),('[1]Pricing Schedule'!$J$113),
IF(AND(I1254=38000,R1254&gt;504.6,R1254&lt;=672.8,M1254&lt;=10),('[1]Pricing Schedule'!$J$105),
IF(AND(I1254=38000,R1254&gt;504.6,R1254&lt;=672.8,M1254&gt;10),('[1]Pricing Schedule'!$J$113),
IF(AND(I1254=110000,R1254&lt;=12.8,M1254&gt;2),'[1]Pricing Schedule'!$J$63,
IF(AND(I1254=110000,R1254&lt;=12.8,M1254&lt;=2),'[1]Pricing Schedule'!$J$97,
IF(AND(I1254=110000,R1254&gt;12.8,R1254&lt;=22.8,M1254&gt;3),'[1]Pricing Schedule'!$J$72,
IF(AND(I1254=110000,R1254&gt;12.8,R1254&lt;=22.8,M1254&lt;=3),'[1]Pricing Schedule'!$J$97,
IF(AND(I1254=110000,R1254&gt;22.8,R1254&lt;=30.2),'[1]Pricing Schedule'!$J$81,
IF(AND(I1254=110000,R1254&gt;30.2,R1254&lt;=45.9),'[1]Pricing Schedule'!$J$90,
IF(AND(I1254=110000,R1254&gt;45.9,R1254&lt;=123.4),'[1]Pricing Schedule'!$J$97,
IF(AND(I1254=110000,R1254&gt;123.4,R1254&lt;=168.2,M1254&lt;=10),'[1]Pricing Schedule'!$J$105,
IF(AND(I1254=110000,R1254&gt;123.4,R1254&lt;=168.2,M1254&gt;10),'[1]Pricing Schedule'!$J$113,
IF(AND(I1254=110000,R1254&gt;168.2,R1254&lt;=336.2,M1254&lt;=10),('[1]Pricing Schedule'!$J$105),
IF(AND(I1254=110000,R1254&gt;168.2,R1254&lt;=336.2,M1254&gt;10),('[1]Pricing Schedule'!$J$113),
IF(AND(I1254=110000,R1254&gt;336.4,R1254&lt;=504.6,M1254&lt;=10),('[1]Pricing Schedule'!$J$105),
IF(AND(I1254=110000,R1254&gt;336.4,R1254&lt;=504.6,M1254&gt;10),('[1]Pricing Schedule'!$J$113),
IF(AND(I1254=110000,R1254&gt;504.6,R1254&lt;=672.8,M1254&lt;=10),('[1]Pricing Schedule'!$J$105),
IF(AND(I1254=110000,R1254&gt;504.6,R1254&lt;=672.8,M1254&gt;10),('[1]Pricing Schedule'!$J$113),
IF(AND(I1254=110000,R1254&gt;672.8,R1254&lt;=841,M1254&lt;=10),('[1]Pricing Schedule'!$J$105),
IF(AND(I1254=110000,R1254&gt;672.8,R1254&lt;=841,M1254&gt;10),('[1]Pricing Schedule'!$J$113),
IF(AND(I1254=110000,R1254&gt;1682,R1254&lt;=1850.2,M1254&lt;=10),('[1]Pricing Schedule'!$J$105),
IF(AND(I1254=110000,R1254&gt;1682,R1254&lt;=1850.2,M1254&gt;10),('[1]Pricing Schedule'!$J$113),
IF(AND(I1254=110000,R1254&gt;2018.4,R1254&lt;=2186.6,M1254&lt;=10),('[1]Pricing Schedule'!$J$105),
IF(AND(I1254=110000,R1254&gt;2018.4,R1254&lt;=2186.6,M1254&gt;10),('[1]Pricing Schedule'!$J$113),999999999)))))))))))))))))))))))))))))))))))))))</f>
        <v>1</v>
      </c>
      <c r="U1254" s="40">
        <f t="shared" si="120"/>
        <v>367914.28571428568</v>
      </c>
      <c r="V1254" s="41">
        <f t="shared" si="121"/>
        <v>2.7180243845616214</v>
      </c>
      <c r="Y1254" s="23">
        <v>673</v>
      </c>
      <c r="Z1254" s="23">
        <v>311</v>
      </c>
      <c r="AD1254" s="13"/>
      <c r="AE1254" s="13"/>
      <c r="AF1254" s="13"/>
      <c r="AR1254" s="35"/>
    </row>
    <row r="1255" spans="1:44">
      <c r="A1255" s="23">
        <v>1257</v>
      </c>
      <c r="B1255" s="23">
        <v>1257</v>
      </c>
      <c r="C1255" s="23" t="s">
        <v>1880</v>
      </c>
      <c r="D1255" s="23" t="s">
        <v>116</v>
      </c>
      <c r="E1255" s="23" t="s">
        <v>116</v>
      </c>
      <c r="F1255" s="23" t="s">
        <v>1810</v>
      </c>
      <c r="G1255" s="23" t="s">
        <v>1811</v>
      </c>
      <c r="H1255" s="23" t="s">
        <v>113</v>
      </c>
      <c r="I1255" s="13">
        <v>38000</v>
      </c>
      <c r="J1255" s="13">
        <v>38000</v>
      </c>
      <c r="K1255" s="13">
        <v>20000</v>
      </c>
      <c r="L1255" s="24">
        <v>6.69</v>
      </c>
      <c r="M1255" s="37">
        <f t="shared" si="116"/>
        <v>7</v>
      </c>
      <c r="N1255" s="24">
        <v>0.26200000000000001</v>
      </c>
      <c r="O1255" s="13">
        <v>3</v>
      </c>
      <c r="P1255" s="36">
        <f t="shared" si="117"/>
        <v>0.26200000000000001</v>
      </c>
      <c r="Q1255" s="38">
        <f t="shared" si="118"/>
        <v>4.2</v>
      </c>
      <c r="R1255" s="37">
        <f t="shared" si="119"/>
        <v>4.2</v>
      </c>
      <c r="S1255" s="39">
        <f>IF(AND(I1255=38000,R1255&lt;=4.5,M1255&gt;8),'[1]Pricing Schedule'!$F$8+('[1]Pricing Schedule'!$F$9*M1255),
IF(AND(I1255=38000,R1255&lt;=4.5,M1255&lt;=8),'[1]Pricing Schedule'!$F$34+('[1]Pricing Schedule'!$F$36*M1255),
IF(AND(I1255=38000,R1255&gt;4.5,R1255&lt;=9,M1255&gt;8),'[1]Pricing Schedule'!$F$17+('[1]Pricing Schedule'!$F$18*M1255),
IF(AND(I1255=38000,R1255&gt;4.5,R1255&lt;=9,M1255&lt;=8),'[1]Pricing Schedule'!$F$34+('[1]Pricing Schedule'!$F$36*M1255),
IF(AND(I1255=38000,R1255&gt;9,R1255&lt;=12.8,M1255&gt;8),'[1]Pricing Schedule'!$F$26+('[1]Pricing Schedule'!$F$27*M1255),
IF(AND(I1255=38000,R1255&gt;9,R1255&lt;=12.8,M1255&lt;=8),'[1]Pricing Schedule'!$F$34+('[1]Pricing Schedule'!$F$36*M1255),
IF(AND(I1255=38000,R1255&gt;12.8,R1255&lt;=22.8),'[1]Pricing Schedule'!$F$34+('[1]Pricing Schedule'!$F$36*M1255),
IF(AND(I1255=38000,R1255&gt;22.8,R1255&lt;=30.2),'[1]Pricing Schedule'!$F$43+('[1]Pricing Schedule'!$F$45*M1255),
IF(AND(I1255=38000,R1255&gt;30.2,R1255&lt;=45.9),'[1]Pricing Schedule'!$F$52+('[1]Pricing Schedule'!$F$54*M1255),
IF(AND(I1255=38000,R1255&gt;45.9,R1255&lt;=123.4),'[1]Pricing Schedule'!$F$96+('[1]Pricing Schedule'!$F$97*M1255),
IF(AND(I1255=38000,R1255&gt;123.4,R1255&lt;=168.2,M1255&lt;=10),'[1]Pricing Schedule'!$F$103+('[1]Pricing Schedule'!$F$105*M1255),
IF(AND(I1255=38000,R1255&gt;123.4,R1255&lt;=168.2,M1255&gt;10),'[1]Pricing Schedule'!$F$111+('[1]Pricing Schedule'!$F$113*M1255),
IF(AND(I1255=38000,R1255&gt;157.4,R1255&lt;=336.4,M1255&lt;=10),('[1]Pricing Schedule'!$F$103+('[1]Pricing Schedule'!$F$105*M1255))*2,
IF(AND(I1255=38000,R1255&gt;157.4,R1255&lt;=336.4,M1255&gt;10),('[1]Pricing Schedule'!$F$111+('[1]Pricing Schedule'!$F$113*M1255))*2,
IF(AND(I1255=38000,R1255&gt;314.8,R1255&lt;=504.6,M1255&lt;=10),('[1]Pricing Schedule'!$F$103+('[1]Pricing Schedule'!$F$105*M1255))*3,
IF(AND(I1255=38000,R1255&gt;314.8,R1255&lt;=504.6,M1255&gt;10),('[1]Pricing Schedule'!$F$111+('[1]Pricing Schedule'!$F$113*M1255))*3,
IF(AND(I1255=38000,R1255&gt;472.2,R1255&lt;=672.8,M1255&lt;=10),('[1]Pricing Schedule'!$F$103+('[1]Pricing Schedule'!$F$105*M1255))*4,
IF(AND(I1255=38000,R1255&gt;472.2,R1255&lt;=672.8,M1255&gt;10),('[1]Pricing Schedule'!$F$111+('[1]Pricing Schedule'!$F$113*M1255))*4,
IF(AND(I1255=110000,R1255&lt;=12.8,M1255&gt;2),'[1]Pricing Schedule'!$F$62+('[1]Pricing Schedule'!$F$63*M1255),
IF(AND(I1255=110000,R1255&lt;=12.8,M1255&lt;=2),'[1]Pricing Schedule'!$F$96+('[1]Pricing Schedule'!$F$97*M1255),
IF(AND(I1255=110000,R1255&gt;12.8,R1255&lt;=22.8,M1255&gt;3),'[1]Pricing Schedule'!$F$71+('[1]Pricing Schedule'!$F$72*M1255),
IF(AND(I1255=110000,R1255&gt;12.8,R1255&lt;=22.8,M1255&lt;=3),'[1]Pricing Schedule'!$F$96+('[1]Pricing Schedule'!$F$97*M1255),
IF(AND(I1255=110000,R1255&gt;22.8,R1255&lt;=30.2),'[1]Pricing Schedule'!$F$80+('[1]Pricing Schedule'!$F$81*M1255),
IF(AND(I1255=110000,R1255&gt;30.2,R1255&lt;=45.9),'[1]Pricing Schedule'!$F$89+('[1]Pricing Schedule'!$F$90*M1255),
IF(AND(I1255=110000,R1255&gt;45.9,R1255&lt;=123.4),'[1]Pricing Schedule'!$F$96+('[1]Pricing Schedule'!$F$97*M1255),
IF(AND(I1255=110000,R1255&gt;123.4,R1255&lt;=168.2,M1255&lt;=10),'[1]Pricing Schedule'!$F$103+('[1]Pricing Schedule'!$F$105*M1255),
IF(AND(I1255=110000,R1255&gt;123.4,R1255&lt;=168.2,M1255&gt;10),'[1]Pricing Schedule'!$F$111+('[1]Pricing Schedule'!$F$113*M1255),
IF(AND(I1255=110000,R1255&gt;168.2,R1255&lt;=336.4,M1255&lt;=10),('[1]Pricing Schedule'!$F$103+('[1]Pricing Schedule'!$F$105*M1255))*2,
IF(AND(I1255=110000,R1255&gt;168.2,R1255&lt;=336.4,M1255&gt;10),('[1]Pricing Schedule'!$F$111+('[1]Pricing Schedule'!$F$113*M1255))*2,
IF(AND(I1255=110000,R1255&gt;336.4,R1255&lt;=504.6,M1255&lt;=10),('[1]Pricing Schedule'!$F$103+('[1]Pricing Schedule'!$F$105*M1255))*3,
IF(AND(I1255=110000,R1255&gt;336.4,R1255&lt;=504.6,M1255&gt;10),('[1]Pricing Schedule'!$F$111+('[1]Pricing Schedule'!$F$113*M1255))*3,
IF(AND(I1255=110000,R1255&gt;504.6,R1255&lt;=672.8,M1255&lt;=10),('[1]Pricing Schedule'!$F$103+('[1]Pricing Schedule'!$F$105*M1255))*4,
IF(AND(I1255=110000,R1255&gt;504.6,R1255&lt;=672.8,M1255&gt;10),('[1]Pricing Schedule'!$F$111+('[1]Pricing Schedule'!$F$113*M1255))*4,
IF(AND(I1255=110000,R1255&gt;672.8,R1255&lt;=841,M1255&lt;=10),('[1]Pricing Schedule'!$F$103+('[1]Pricing Schedule'!$F$105*M1255))*5,
IF(AND(I1255=110000,R1255&gt;672.8,R1255&lt;=841,M1255&gt;10),('[1]Pricing Schedule'!$F$111+('[1]Pricing Schedule'!$F$113*M1255))*5,
IF(AND(I1255=110000,R1255&gt;672.8,R1255&lt;=841,M1255&lt;=10),('[1]Pricing Schedule'!$F$103+('[1]Pricing Schedule'!$F$105*M1255))*5,
IF(AND(I1255=110000,R1255&gt;672.8,R1255&lt;=841,M1255&gt;10),('[1]Pricing Schedule'!$F$111+('[1]Pricing Schedule'!$F$113*M1255))*5,
IF(AND(I1255=110000,R1255&gt;1345.6,R1255&lt;=1513.8,M1255&lt;=10),('[1]Pricing Schedule'!$F$103+('[1]Pricing Schedule'!$F$105*M1255))*9,
IF(AND(I1255=110000,R1255&gt;1345.6,R1255&lt;=1513.8,M1255&gt;10),('[1]Pricing Schedule'!$F$111+('[1]Pricing Schedule'!$F$113*M1255))*9,
9999999999)))))))))))))))))))))))))))))))))))))))</f>
        <v>839680</v>
      </c>
      <c r="T1255" s="21">
        <f>IF(AND(I1255=38000,R1255&lt;=4.5,M1255&gt;8),'[1]Pricing Schedule'!$J$9,
IF(AND(I1255=38000,R1255&lt;=4.5,M1255&lt;=8),'[1]Pricing Schedule'!$J$36,
IF(AND(I1255=38000,R1255&gt;4.5,R1255&lt;=9,M1255&gt;8),'[1]Pricing Schedule'!$J$18,
IF(AND(I1255=38000,R1255&gt;4.5,R1255&lt;=9,M1255&lt;=8),'[1]Pricing Schedule'!$J$36,
IF(AND(I1255=38000,R1255&gt;9,R1255&lt;=12.8,M1255&gt;8),'[1]Pricing Schedule'!$J$27,
IF(AND(I1255=38000,R1255&gt;9,R1255&lt;=12.8,M1255&lt;=8),'[1]Pricing Schedule'!$J$36,
IF(AND(I1255=38000,R1255&gt;12.8,R1255&lt;=22.8),'[1]Pricing Schedule'!$J$36,
IF(AND(I1255=38000,R1255&gt;22.8,R1255&lt;=30.2),'[1]Pricing Schedule'!$J$45,
IF(AND(I1255=38000,R1255&gt;30.2,R1255&lt;=45.9),'[1]Pricing Schedule'!$J$54,
IF(AND(I1255=38000,R1255&gt;45.9,R1255&lt;=123.4),'[1]Pricing Schedule'!$J$97,
IF(AND(I1255=38000,R1255&gt;123.4,R1255&lt;=168.2,M1255&lt;=10),'[1]Pricing Schedule'!$J$105,
IF(AND(I1255=38000,R1255&gt;123.4,R1255&lt;=168.2,M1255&gt;10),'[1]Pricing Schedule'!$J$113,
IF(AND(I1255=38000,R1255&gt;168.2,R1255&lt;=336.4,M1255&lt;=10),('[1]Pricing Schedule'!$J$105),
IF(AND(I1255=38000,R1255&gt;168.2,R1255&lt;=336.4,M1255&gt;10),('[1]Pricing Schedule'!$J$113),
IF(AND(I1255=38000,R1255&gt;336.4,R1255&lt;=504.6,M1255&lt;=10),('[1]Pricing Schedule'!$J$105),
IF(AND(I1255=38000,R1255&gt;336.4,R1255&lt;=504.6,M1255&gt;10),('[1]Pricing Schedule'!$J$113),
IF(AND(I1255=38000,R1255&gt;504.6,R1255&lt;=672.8,M1255&lt;=10),('[1]Pricing Schedule'!$J$105),
IF(AND(I1255=38000,R1255&gt;504.6,R1255&lt;=672.8,M1255&gt;10),('[1]Pricing Schedule'!$J$113),
IF(AND(I1255=110000,R1255&lt;=12.8,M1255&gt;2),'[1]Pricing Schedule'!$J$63,
IF(AND(I1255=110000,R1255&lt;=12.8,M1255&lt;=2),'[1]Pricing Schedule'!$J$97,
IF(AND(I1255=110000,R1255&gt;12.8,R1255&lt;=22.8,M1255&gt;3),'[1]Pricing Schedule'!$J$72,
IF(AND(I1255=110000,R1255&gt;12.8,R1255&lt;=22.8,M1255&lt;=3),'[1]Pricing Schedule'!$J$97,
IF(AND(I1255=110000,R1255&gt;22.8,R1255&lt;=30.2),'[1]Pricing Schedule'!$J$81,
IF(AND(I1255=110000,R1255&gt;30.2,R1255&lt;=45.9),'[1]Pricing Schedule'!$J$90,
IF(AND(I1255=110000,R1255&gt;45.9,R1255&lt;=123.4),'[1]Pricing Schedule'!$J$97,
IF(AND(I1255=110000,R1255&gt;123.4,R1255&lt;=168.2,M1255&lt;=10),'[1]Pricing Schedule'!$J$105,
IF(AND(I1255=110000,R1255&gt;123.4,R1255&lt;=168.2,M1255&gt;10),'[1]Pricing Schedule'!$J$113,
IF(AND(I1255=110000,R1255&gt;168.2,R1255&lt;=336.2,M1255&lt;=10),('[1]Pricing Schedule'!$J$105),
IF(AND(I1255=110000,R1255&gt;168.2,R1255&lt;=336.2,M1255&gt;10),('[1]Pricing Schedule'!$J$113),
IF(AND(I1255=110000,R1255&gt;336.4,R1255&lt;=504.6,M1255&lt;=10),('[1]Pricing Schedule'!$J$105),
IF(AND(I1255=110000,R1255&gt;336.4,R1255&lt;=504.6,M1255&gt;10),('[1]Pricing Schedule'!$J$113),
IF(AND(I1255=110000,R1255&gt;504.6,R1255&lt;=672.8,M1255&lt;=10),('[1]Pricing Schedule'!$J$105),
IF(AND(I1255=110000,R1255&gt;504.6,R1255&lt;=672.8,M1255&gt;10),('[1]Pricing Schedule'!$J$113),
IF(AND(I1255=110000,R1255&gt;672.8,R1255&lt;=841,M1255&lt;=10),('[1]Pricing Schedule'!$J$105),
IF(AND(I1255=110000,R1255&gt;672.8,R1255&lt;=841,M1255&gt;10),('[1]Pricing Schedule'!$J$113),
IF(AND(I1255=110000,R1255&gt;1682,R1255&lt;=1850.2,M1255&lt;=10),('[1]Pricing Schedule'!$J$105),
IF(AND(I1255=110000,R1255&gt;1682,R1255&lt;=1850.2,M1255&gt;10),('[1]Pricing Schedule'!$J$113),
IF(AND(I1255=110000,R1255&gt;2018.4,R1255&lt;=2186.6,M1255&lt;=10),('[1]Pricing Schedule'!$J$105),
IF(AND(I1255=110000,R1255&gt;2018.4,R1255&lt;=2186.6,M1255&gt;10),('[1]Pricing Schedule'!$J$113),999999999)))))))))))))))))))))))))))))))))))))))</f>
        <v>4</v>
      </c>
      <c r="U1255" s="40">
        <f t="shared" si="120"/>
        <v>199923.80952380953</v>
      </c>
      <c r="V1255" s="41">
        <f t="shared" si="121"/>
        <v>5.0019054878048781</v>
      </c>
      <c r="Y1255" s="23">
        <v>362</v>
      </c>
      <c r="Z1255" s="23">
        <v>236</v>
      </c>
      <c r="AD1255" s="13"/>
      <c r="AE1255" s="13"/>
      <c r="AF1255" s="13"/>
      <c r="AR1255" s="35"/>
    </row>
    <row r="1256" spans="1:44">
      <c r="A1256" s="23">
        <v>1258</v>
      </c>
      <c r="B1256" s="23">
        <v>1258</v>
      </c>
      <c r="C1256" s="23" t="s">
        <v>1881</v>
      </c>
      <c r="D1256" s="23" t="s">
        <v>131</v>
      </c>
      <c r="E1256" s="23" t="s">
        <v>131</v>
      </c>
      <c r="F1256" s="23" t="s">
        <v>1846</v>
      </c>
      <c r="G1256" s="23" t="s">
        <v>1847</v>
      </c>
      <c r="H1256" s="23" t="s">
        <v>113</v>
      </c>
      <c r="I1256" s="13">
        <v>38000</v>
      </c>
      <c r="L1256" s="24">
        <v>4.4400000000000004</v>
      </c>
      <c r="M1256" s="37">
        <f t="shared" si="116"/>
        <v>5</v>
      </c>
      <c r="N1256" s="24">
        <v>0.32600000000000001</v>
      </c>
      <c r="O1256" s="13">
        <v>3</v>
      </c>
      <c r="P1256" s="36">
        <f t="shared" si="117"/>
        <v>0.32600000000000001</v>
      </c>
      <c r="Q1256" s="38">
        <f t="shared" si="118"/>
        <v>4.2</v>
      </c>
      <c r="R1256" s="37">
        <f t="shared" si="119"/>
        <v>4.2</v>
      </c>
      <c r="S1256" s="39">
        <f>IF(AND(I1256=38000,R1256&lt;=4.5,M1256&gt;8),'[1]Pricing Schedule'!$F$8+('[1]Pricing Schedule'!$F$9*M1256),
IF(AND(I1256=38000,R1256&lt;=4.5,M1256&lt;=8),'[1]Pricing Schedule'!$F$34+('[1]Pricing Schedule'!$F$36*M1256),
IF(AND(I1256=38000,R1256&gt;4.5,R1256&lt;=9,M1256&gt;8),'[1]Pricing Schedule'!$F$17+('[1]Pricing Schedule'!$F$18*M1256),
IF(AND(I1256=38000,R1256&gt;4.5,R1256&lt;=9,M1256&lt;=8),'[1]Pricing Schedule'!$F$34+('[1]Pricing Schedule'!$F$36*M1256),
IF(AND(I1256=38000,R1256&gt;9,R1256&lt;=12.8,M1256&gt;8),'[1]Pricing Schedule'!$F$26+('[1]Pricing Schedule'!$F$27*M1256),
IF(AND(I1256=38000,R1256&gt;9,R1256&lt;=12.8,M1256&lt;=8),'[1]Pricing Schedule'!$F$34+('[1]Pricing Schedule'!$F$36*M1256),
IF(AND(I1256=38000,R1256&gt;12.8,R1256&lt;=22.8),'[1]Pricing Schedule'!$F$34+('[1]Pricing Schedule'!$F$36*M1256),
IF(AND(I1256=38000,R1256&gt;22.8,R1256&lt;=30.2),'[1]Pricing Schedule'!$F$43+('[1]Pricing Schedule'!$F$45*M1256),
IF(AND(I1256=38000,R1256&gt;30.2,R1256&lt;=45.9),'[1]Pricing Schedule'!$F$52+('[1]Pricing Schedule'!$F$54*M1256),
IF(AND(I1256=38000,R1256&gt;45.9,R1256&lt;=123.4),'[1]Pricing Schedule'!$F$96+('[1]Pricing Schedule'!$F$97*M1256),
IF(AND(I1256=38000,R1256&gt;123.4,R1256&lt;=168.2,M1256&lt;=10),'[1]Pricing Schedule'!$F$103+('[1]Pricing Schedule'!$F$105*M1256),
IF(AND(I1256=38000,R1256&gt;123.4,R1256&lt;=168.2,M1256&gt;10),'[1]Pricing Schedule'!$F$111+('[1]Pricing Schedule'!$F$113*M1256),
IF(AND(I1256=38000,R1256&gt;157.4,R1256&lt;=336.4,M1256&lt;=10),('[1]Pricing Schedule'!$F$103+('[1]Pricing Schedule'!$F$105*M1256))*2,
IF(AND(I1256=38000,R1256&gt;157.4,R1256&lt;=336.4,M1256&gt;10),('[1]Pricing Schedule'!$F$111+('[1]Pricing Schedule'!$F$113*M1256))*2,
IF(AND(I1256=38000,R1256&gt;314.8,R1256&lt;=504.6,M1256&lt;=10),('[1]Pricing Schedule'!$F$103+('[1]Pricing Schedule'!$F$105*M1256))*3,
IF(AND(I1256=38000,R1256&gt;314.8,R1256&lt;=504.6,M1256&gt;10),('[1]Pricing Schedule'!$F$111+('[1]Pricing Schedule'!$F$113*M1256))*3,
IF(AND(I1256=38000,R1256&gt;472.2,R1256&lt;=672.8,M1256&lt;=10),('[1]Pricing Schedule'!$F$103+('[1]Pricing Schedule'!$F$105*M1256))*4,
IF(AND(I1256=38000,R1256&gt;472.2,R1256&lt;=672.8,M1256&gt;10),('[1]Pricing Schedule'!$F$111+('[1]Pricing Schedule'!$F$113*M1256))*4,
IF(AND(I1256=110000,R1256&lt;=12.8,M1256&gt;2),'[1]Pricing Schedule'!$F$62+('[1]Pricing Schedule'!$F$63*M1256),
IF(AND(I1256=110000,R1256&lt;=12.8,M1256&lt;=2),'[1]Pricing Schedule'!$F$96+('[1]Pricing Schedule'!$F$97*M1256),
IF(AND(I1256=110000,R1256&gt;12.8,R1256&lt;=22.8,M1256&gt;3),'[1]Pricing Schedule'!$F$71+('[1]Pricing Schedule'!$F$72*M1256),
IF(AND(I1256=110000,R1256&gt;12.8,R1256&lt;=22.8,M1256&lt;=3),'[1]Pricing Schedule'!$F$96+('[1]Pricing Schedule'!$F$97*M1256),
IF(AND(I1256=110000,R1256&gt;22.8,R1256&lt;=30.2),'[1]Pricing Schedule'!$F$80+('[1]Pricing Schedule'!$F$81*M1256),
IF(AND(I1256=110000,R1256&gt;30.2,R1256&lt;=45.9),'[1]Pricing Schedule'!$F$89+('[1]Pricing Schedule'!$F$90*M1256),
IF(AND(I1256=110000,R1256&gt;45.9,R1256&lt;=123.4),'[1]Pricing Schedule'!$F$96+('[1]Pricing Schedule'!$F$97*M1256),
IF(AND(I1256=110000,R1256&gt;123.4,R1256&lt;=168.2,M1256&lt;=10),'[1]Pricing Schedule'!$F$103+('[1]Pricing Schedule'!$F$105*M1256),
IF(AND(I1256=110000,R1256&gt;123.4,R1256&lt;=168.2,M1256&gt;10),'[1]Pricing Schedule'!$F$111+('[1]Pricing Schedule'!$F$113*M1256),
IF(AND(I1256=110000,R1256&gt;168.2,R1256&lt;=336.4,M1256&lt;=10),('[1]Pricing Schedule'!$F$103+('[1]Pricing Schedule'!$F$105*M1256))*2,
IF(AND(I1256=110000,R1256&gt;168.2,R1256&lt;=336.4,M1256&gt;10),('[1]Pricing Schedule'!$F$111+('[1]Pricing Schedule'!$F$113*M1256))*2,
IF(AND(I1256=110000,R1256&gt;336.4,R1256&lt;=504.6,M1256&lt;=10),('[1]Pricing Schedule'!$F$103+('[1]Pricing Schedule'!$F$105*M1256))*3,
IF(AND(I1256=110000,R1256&gt;336.4,R1256&lt;=504.6,M1256&gt;10),('[1]Pricing Schedule'!$F$111+('[1]Pricing Schedule'!$F$113*M1256))*3,
IF(AND(I1256=110000,R1256&gt;504.6,R1256&lt;=672.8,M1256&lt;=10),('[1]Pricing Schedule'!$F$103+('[1]Pricing Schedule'!$F$105*M1256))*4,
IF(AND(I1256=110000,R1256&gt;504.6,R1256&lt;=672.8,M1256&gt;10),('[1]Pricing Schedule'!$F$111+('[1]Pricing Schedule'!$F$113*M1256))*4,
IF(AND(I1256=110000,R1256&gt;672.8,R1256&lt;=841,M1256&lt;=10),('[1]Pricing Schedule'!$F$103+('[1]Pricing Schedule'!$F$105*M1256))*5,
IF(AND(I1256=110000,R1256&gt;672.8,R1256&lt;=841,M1256&gt;10),('[1]Pricing Schedule'!$F$111+('[1]Pricing Schedule'!$F$113*M1256))*5,
IF(AND(I1256=110000,R1256&gt;672.8,R1256&lt;=841,M1256&lt;=10),('[1]Pricing Schedule'!$F$103+('[1]Pricing Schedule'!$F$105*M1256))*5,
IF(AND(I1256=110000,R1256&gt;672.8,R1256&lt;=841,M1256&gt;10),('[1]Pricing Schedule'!$F$111+('[1]Pricing Schedule'!$F$113*M1256))*5,
IF(AND(I1256=110000,R1256&gt;1345.6,R1256&lt;=1513.8,M1256&lt;=10),('[1]Pricing Schedule'!$F$103+('[1]Pricing Schedule'!$F$105*M1256))*9,
IF(AND(I1256=110000,R1256&gt;1345.6,R1256&lt;=1513.8,M1256&gt;10),('[1]Pricing Schedule'!$F$111+('[1]Pricing Schedule'!$F$113*M1256))*9,
9999999999)))))))))))))))))))))))))))))))))))))))</f>
        <v>699140</v>
      </c>
      <c r="T1256" s="21">
        <f>IF(AND(I1256=38000,R1256&lt;=4.5,M1256&gt;8),'[1]Pricing Schedule'!$J$9,
IF(AND(I1256=38000,R1256&lt;=4.5,M1256&lt;=8),'[1]Pricing Schedule'!$J$36,
IF(AND(I1256=38000,R1256&gt;4.5,R1256&lt;=9,M1256&gt;8),'[1]Pricing Schedule'!$J$18,
IF(AND(I1256=38000,R1256&gt;4.5,R1256&lt;=9,M1256&lt;=8),'[1]Pricing Schedule'!$J$36,
IF(AND(I1256=38000,R1256&gt;9,R1256&lt;=12.8,M1256&gt;8),'[1]Pricing Schedule'!$J$27,
IF(AND(I1256=38000,R1256&gt;9,R1256&lt;=12.8,M1256&lt;=8),'[1]Pricing Schedule'!$J$36,
IF(AND(I1256=38000,R1256&gt;12.8,R1256&lt;=22.8),'[1]Pricing Schedule'!$J$36,
IF(AND(I1256=38000,R1256&gt;22.8,R1256&lt;=30.2),'[1]Pricing Schedule'!$J$45,
IF(AND(I1256=38000,R1256&gt;30.2,R1256&lt;=45.9),'[1]Pricing Schedule'!$J$54,
IF(AND(I1256=38000,R1256&gt;45.9,R1256&lt;=123.4),'[1]Pricing Schedule'!$J$97,
IF(AND(I1256=38000,R1256&gt;123.4,R1256&lt;=168.2,M1256&lt;=10),'[1]Pricing Schedule'!$J$105,
IF(AND(I1256=38000,R1256&gt;123.4,R1256&lt;=168.2,M1256&gt;10),'[1]Pricing Schedule'!$J$113,
IF(AND(I1256=38000,R1256&gt;168.2,R1256&lt;=336.4,M1256&lt;=10),('[1]Pricing Schedule'!$J$105),
IF(AND(I1256=38000,R1256&gt;168.2,R1256&lt;=336.4,M1256&gt;10),('[1]Pricing Schedule'!$J$113),
IF(AND(I1256=38000,R1256&gt;336.4,R1256&lt;=504.6,M1256&lt;=10),('[1]Pricing Schedule'!$J$105),
IF(AND(I1256=38000,R1256&gt;336.4,R1256&lt;=504.6,M1256&gt;10),('[1]Pricing Schedule'!$J$113),
IF(AND(I1256=38000,R1256&gt;504.6,R1256&lt;=672.8,M1256&lt;=10),('[1]Pricing Schedule'!$J$105),
IF(AND(I1256=38000,R1256&gt;504.6,R1256&lt;=672.8,M1256&gt;10),('[1]Pricing Schedule'!$J$113),
IF(AND(I1256=110000,R1256&lt;=12.8,M1256&gt;2),'[1]Pricing Schedule'!$J$63,
IF(AND(I1256=110000,R1256&lt;=12.8,M1256&lt;=2),'[1]Pricing Schedule'!$J$97,
IF(AND(I1256=110000,R1256&gt;12.8,R1256&lt;=22.8,M1256&gt;3),'[1]Pricing Schedule'!$J$72,
IF(AND(I1256=110000,R1256&gt;12.8,R1256&lt;=22.8,M1256&lt;=3),'[1]Pricing Schedule'!$J$97,
IF(AND(I1256=110000,R1256&gt;22.8,R1256&lt;=30.2),'[1]Pricing Schedule'!$J$81,
IF(AND(I1256=110000,R1256&gt;30.2,R1256&lt;=45.9),'[1]Pricing Schedule'!$J$90,
IF(AND(I1256=110000,R1256&gt;45.9,R1256&lt;=123.4),'[1]Pricing Schedule'!$J$97,
IF(AND(I1256=110000,R1256&gt;123.4,R1256&lt;=168.2,M1256&lt;=10),'[1]Pricing Schedule'!$J$105,
IF(AND(I1256=110000,R1256&gt;123.4,R1256&lt;=168.2,M1256&gt;10),'[1]Pricing Schedule'!$J$113,
IF(AND(I1256=110000,R1256&gt;168.2,R1256&lt;=336.2,M1256&lt;=10),('[1]Pricing Schedule'!$J$105),
IF(AND(I1256=110000,R1256&gt;168.2,R1256&lt;=336.2,M1256&gt;10),('[1]Pricing Schedule'!$J$113),
IF(AND(I1256=110000,R1256&gt;336.4,R1256&lt;=504.6,M1256&lt;=10),('[1]Pricing Schedule'!$J$105),
IF(AND(I1256=110000,R1256&gt;336.4,R1256&lt;=504.6,M1256&gt;10),('[1]Pricing Schedule'!$J$113),
IF(AND(I1256=110000,R1256&gt;504.6,R1256&lt;=672.8,M1256&lt;=10),('[1]Pricing Schedule'!$J$105),
IF(AND(I1256=110000,R1256&gt;504.6,R1256&lt;=672.8,M1256&gt;10),('[1]Pricing Schedule'!$J$113),
IF(AND(I1256=110000,R1256&gt;672.8,R1256&lt;=841,M1256&lt;=10),('[1]Pricing Schedule'!$J$105),
IF(AND(I1256=110000,R1256&gt;672.8,R1256&lt;=841,M1256&gt;10),('[1]Pricing Schedule'!$J$113),
IF(AND(I1256=110000,R1256&gt;1682,R1256&lt;=1850.2,M1256&lt;=10),('[1]Pricing Schedule'!$J$105),
IF(AND(I1256=110000,R1256&gt;1682,R1256&lt;=1850.2,M1256&gt;10),('[1]Pricing Schedule'!$J$113),
IF(AND(I1256=110000,R1256&gt;2018.4,R1256&lt;=2186.6,M1256&lt;=10),('[1]Pricing Schedule'!$J$105),
IF(AND(I1256=110000,R1256&gt;2018.4,R1256&lt;=2186.6,M1256&gt;10),('[1]Pricing Schedule'!$J$113),999999999)))))))))))))))))))))))))))))))))))))))</f>
        <v>4</v>
      </c>
      <c r="U1256" s="40">
        <f t="shared" si="120"/>
        <v>166461.90476190476</v>
      </c>
      <c r="V1256" s="41">
        <f t="shared" si="121"/>
        <v>6.0073804960379897</v>
      </c>
      <c r="Y1256" s="23">
        <v>688</v>
      </c>
      <c r="Z1256" s="23">
        <v>149</v>
      </c>
      <c r="AD1256" s="13"/>
      <c r="AE1256" s="13"/>
      <c r="AF1256" s="13"/>
      <c r="AR1256" s="35"/>
    </row>
    <row r="1257" spans="1:44">
      <c r="A1257" s="23">
        <v>1259</v>
      </c>
      <c r="B1257" s="23">
        <v>1259</v>
      </c>
      <c r="C1257" s="23" t="s">
        <v>1882</v>
      </c>
      <c r="D1257" s="23" t="s">
        <v>141</v>
      </c>
      <c r="E1257" s="23" t="s">
        <v>141</v>
      </c>
      <c r="F1257" s="23" t="s">
        <v>639</v>
      </c>
      <c r="G1257" s="23" t="s">
        <v>640</v>
      </c>
      <c r="H1257" s="23" t="s">
        <v>113</v>
      </c>
      <c r="I1257" s="13">
        <v>38000</v>
      </c>
      <c r="J1257" s="23" t="s">
        <v>119</v>
      </c>
      <c r="K1257" s="13">
        <v>38000</v>
      </c>
      <c r="L1257" s="24">
        <v>8.2560000000000002</v>
      </c>
      <c r="M1257" s="37">
        <f t="shared" si="116"/>
        <v>9</v>
      </c>
      <c r="N1257" s="24">
        <v>0.108</v>
      </c>
      <c r="O1257" s="13">
        <v>3</v>
      </c>
      <c r="P1257" s="36">
        <f t="shared" si="117"/>
        <v>0.108</v>
      </c>
      <c r="Q1257" s="38">
        <f t="shared" si="118"/>
        <v>4.2</v>
      </c>
      <c r="R1257" s="37">
        <f t="shared" si="119"/>
        <v>4.2</v>
      </c>
      <c r="S1257" s="39">
        <f>IF(AND(I1257=38000,R1257&lt;=4.5,M1257&gt;8),'[1]Pricing Schedule'!$F$8+('[1]Pricing Schedule'!$F$9*M1257),
IF(AND(I1257=38000,R1257&lt;=4.5,M1257&lt;=8),'[1]Pricing Schedule'!$F$34+('[1]Pricing Schedule'!$F$36*M1257),
IF(AND(I1257=38000,R1257&gt;4.5,R1257&lt;=9,M1257&gt;8),'[1]Pricing Schedule'!$F$17+('[1]Pricing Schedule'!$F$18*M1257),
IF(AND(I1257=38000,R1257&gt;4.5,R1257&lt;=9,M1257&lt;=8),'[1]Pricing Schedule'!$F$34+('[1]Pricing Schedule'!$F$36*M1257),
IF(AND(I1257=38000,R1257&gt;9,R1257&lt;=12.8,M1257&gt;8),'[1]Pricing Schedule'!$F$26+('[1]Pricing Schedule'!$F$27*M1257),
IF(AND(I1257=38000,R1257&gt;9,R1257&lt;=12.8,M1257&lt;=8),'[1]Pricing Schedule'!$F$34+('[1]Pricing Schedule'!$F$36*M1257),
IF(AND(I1257=38000,R1257&gt;12.8,R1257&lt;=22.8),'[1]Pricing Schedule'!$F$34+('[1]Pricing Schedule'!$F$36*M1257),
IF(AND(I1257=38000,R1257&gt;22.8,R1257&lt;=30.2),'[1]Pricing Schedule'!$F$43+('[1]Pricing Schedule'!$F$45*M1257),
IF(AND(I1257=38000,R1257&gt;30.2,R1257&lt;=45.9),'[1]Pricing Schedule'!$F$52+('[1]Pricing Schedule'!$F$54*M1257),
IF(AND(I1257=38000,R1257&gt;45.9,R1257&lt;=123.4),'[1]Pricing Schedule'!$F$96+('[1]Pricing Schedule'!$F$97*M1257),
IF(AND(I1257=38000,R1257&gt;123.4,R1257&lt;=168.2,M1257&lt;=10),'[1]Pricing Schedule'!$F$103+('[1]Pricing Schedule'!$F$105*M1257),
IF(AND(I1257=38000,R1257&gt;123.4,R1257&lt;=168.2,M1257&gt;10),'[1]Pricing Schedule'!$F$111+('[1]Pricing Schedule'!$F$113*M1257),
IF(AND(I1257=38000,R1257&gt;157.4,R1257&lt;=336.4,M1257&lt;=10),('[1]Pricing Schedule'!$F$103+('[1]Pricing Schedule'!$F$105*M1257))*2,
IF(AND(I1257=38000,R1257&gt;157.4,R1257&lt;=336.4,M1257&gt;10),('[1]Pricing Schedule'!$F$111+('[1]Pricing Schedule'!$F$113*M1257))*2,
IF(AND(I1257=38000,R1257&gt;314.8,R1257&lt;=504.6,M1257&lt;=10),('[1]Pricing Schedule'!$F$103+('[1]Pricing Schedule'!$F$105*M1257))*3,
IF(AND(I1257=38000,R1257&gt;314.8,R1257&lt;=504.6,M1257&gt;10),('[1]Pricing Schedule'!$F$111+('[1]Pricing Schedule'!$F$113*M1257))*3,
IF(AND(I1257=38000,R1257&gt;472.2,R1257&lt;=672.8,M1257&lt;=10),('[1]Pricing Schedule'!$F$103+('[1]Pricing Schedule'!$F$105*M1257))*4,
IF(AND(I1257=38000,R1257&gt;472.2,R1257&lt;=672.8,M1257&gt;10),('[1]Pricing Schedule'!$F$111+('[1]Pricing Schedule'!$F$113*M1257))*4,
IF(AND(I1257=110000,R1257&lt;=12.8,M1257&gt;2),'[1]Pricing Schedule'!$F$62+('[1]Pricing Schedule'!$F$63*M1257),
IF(AND(I1257=110000,R1257&lt;=12.8,M1257&lt;=2),'[1]Pricing Schedule'!$F$96+('[1]Pricing Schedule'!$F$97*M1257),
IF(AND(I1257=110000,R1257&gt;12.8,R1257&lt;=22.8,M1257&gt;3),'[1]Pricing Schedule'!$F$71+('[1]Pricing Schedule'!$F$72*M1257),
IF(AND(I1257=110000,R1257&gt;12.8,R1257&lt;=22.8,M1257&lt;=3),'[1]Pricing Schedule'!$F$96+('[1]Pricing Schedule'!$F$97*M1257),
IF(AND(I1257=110000,R1257&gt;22.8,R1257&lt;=30.2),'[1]Pricing Schedule'!$F$80+('[1]Pricing Schedule'!$F$81*M1257),
IF(AND(I1257=110000,R1257&gt;30.2,R1257&lt;=45.9),'[1]Pricing Schedule'!$F$89+('[1]Pricing Schedule'!$F$90*M1257),
IF(AND(I1257=110000,R1257&gt;45.9,R1257&lt;=123.4),'[1]Pricing Schedule'!$F$96+('[1]Pricing Schedule'!$F$97*M1257),
IF(AND(I1257=110000,R1257&gt;123.4,R1257&lt;=168.2,M1257&lt;=10),'[1]Pricing Schedule'!$F$103+('[1]Pricing Schedule'!$F$105*M1257),
IF(AND(I1257=110000,R1257&gt;123.4,R1257&lt;=168.2,M1257&gt;10),'[1]Pricing Schedule'!$F$111+('[1]Pricing Schedule'!$F$113*M1257),
IF(AND(I1257=110000,R1257&gt;168.2,R1257&lt;=336.4,M1257&lt;=10),('[1]Pricing Schedule'!$F$103+('[1]Pricing Schedule'!$F$105*M1257))*2,
IF(AND(I1257=110000,R1257&gt;168.2,R1257&lt;=336.4,M1257&gt;10),('[1]Pricing Schedule'!$F$111+('[1]Pricing Schedule'!$F$113*M1257))*2,
IF(AND(I1257=110000,R1257&gt;336.4,R1257&lt;=504.6,M1257&lt;=10),('[1]Pricing Schedule'!$F$103+('[1]Pricing Schedule'!$F$105*M1257))*3,
IF(AND(I1257=110000,R1257&gt;336.4,R1257&lt;=504.6,M1257&gt;10),('[1]Pricing Schedule'!$F$111+('[1]Pricing Schedule'!$F$113*M1257))*3,
IF(AND(I1257=110000,R1257&gt;504.6,R1257&lt;=672.8,M1257&lt;=10),('[1]Pricing Schedule'!$F$103+('[1]Pricing Schedule'!$F$105*M1257))*4,
IF(AND(I1257=110000,R1257&gt;504.6,R1257&lt;=672.8,M1257&gt;10),('[1]Pricing Schedule'!$F$111+('[1]Pricing Schedule'!$F$113*M1257))*4,
IF(AND(I1257=110000,R1257&gt;672.8,R1257&lt;=841,M1257&lt;=10),('[1]Pricing Schedule'!$F$103+('[1]Pricing Schedule'!$F$105*M1257))*5,
IF(AND(I1257=110000,R1257&gt;672.8,R1257&lt;=841,M1257&gt;10),('[1]Pricing Schedule'!$F$111+('[1]Pricing Schedule'!$F$113*M1257))*5,
IF(AND(I1257=110000,R1257&gt;672.8,R1257&lt;=841,M1257&lt;=10),('[1]Pricing Schedule'!$F$103+('[1]Pricing Schedule'!$F$105*M1257))*5,
IF(AND(I1257=110000,R1257&gt;672.8,R1257&lt;=841,M1257&gt;10),('[1]Pricing Schedule'!$F$111+('[1]Pricing Schedule'!$F$113*M1257))*5,
IF(AND(I1257=110000,R1257&gt;1345.6,R1257&lt;=1513.8,M1257&lt;=10),('[1]Pricing Schedule'!$F$103+('[1]Pricing Schedule'!$F$105*M1257))*9,
IF(AND(I1257=110000,R1257&gt;1345.6,R1257&lt;=1513.8,M1257&gt;10),('[1]Pricing Schedule'!$F$111+('[1]Pricing Schedule'!$F$113*M1257))*9,
9999999999)))))))))))))))))))))))))))))))))))))))</f>
        <v>1334440</v>
      </c>
      <c r="T1257" s="21">
        <f>IF(AND(I1257=38000,R1257&lt;=4.5,M1257&gt;8),'[1]Pricing Schedule'!$J$9,
IF(AND(I1257=38000,R1257&lt;=4.5,M1257&lt;=8),'[1]Pricing Schedule'!$J$36,
IF(AND(I1257=38000,R1257&gt;4.5,R1257&lt;=9,M1257&gt;8),'[1]Pricing Schedule'!$J$18,
IF(AND(I1257=38000,R1257&gt;4.5,R1257&lt;=9,M1257&lt;=8),'[1]Pricing Schedule'!$J$36,
IF(AND(I1257=38000,R1257&gt;9,R1257&lt;=12.8,M1257&gt;8),'[1]Pricing Schedule'!$J$27,
IF(AND(I1257=38000,R1257&gt;9,R1257&lt;=12.8,M1257&lt;=8),'[1]Pricing Schedule'!$J$36,
IF(AND(I1257=38000,R1257&gt;12.8,R1257&lt;=22.8),'[1]Pricing Schedule'!$J$36,
IF(AND(I1257=38000,R1257&gt;22.8,R1257&lt;=30.2),'[1]Pricing Schedule'!$J$45,
IF(AND(I1257=38000,R1257&gt;30.2,R1257&lt;=45.9),'[1]Pricing Schedule'!$J$54,
IF(AND(I1257=38000,R1257&gt;45.9,R1257&lt;=123.4),'[1]Pricing Schedule'!$J$97,
IF(AND(I1257=38000,R1257&gt;123.4,R1257&lt;=168.2,M1257&lt;=10),'[1]Pricing Schedule'!$J$105,
IF(AND(I1257=38000,R1257&gt;123.4,R1257&lt;=168.2,M1257&gt;10),'[1]Pricing Schedule'!$J$113,
IF(AND(I1257=38000,R1257&gt;168.2,R1257&lt;=336.4,M1257&lt;=10),('[1]Pricing Schedule'!$J$105),
IF(AND(I1257=38000,R1257&gt;168.2,R1257&lt;=336.4,M1257&gt;10),('[1]Pricing Schedule'!$J$113),
IF(AND(I1257=38000,R1257&gt;336.4,R1257&lt;=504.6,M1257&lt;=10),('[1]Pricing Schedule'!$J$105),
IF(AND(I1257=38000,R1257&gt;336.4,R1257&lt;=504.6,M1257&gt;10),('[1]Pricing Schedule'!$J$113),
IF(AND(I1257=38000,R1257&gt;504.6,R1257&lt;=672.8,M1257&lt;=10),('[1]Pricing Schedule'!$J$105),
IF(AND(I1257=38000,R1257&gt;504.6,R1257&lt;=672.8,M1257&gt;10),('[1]Pricing Schedule'!$J$113),
IF(AND(I1257=110000,R1257&lt;=12.8,M1257&gt;2),'[1]Pricing Schedule'!$J$63,
IF(AND(I1257=110000,R1257&lt;=12.8,M1257&lt;=2),'[1]Pricing Schedule'!$J$97,
IF(AND(I1257=110000,R1257&gt;12.8,R1257&lt;=22.8,M1257&gt;3),'[1]Pricing Schedule'!$J$72,
IF(AND(I1257=110000,R1257&gt;12.8,R1257&lt;=22.8,M1257&lt;=3),'[1]Pricing Schedule'!$J$97,
IF(AND(I1257=110000,R1257&gt;22.8,R1257&lt;=30.2),'[1]Pricing Schedule'!$J$81,
IF(AND(I1257=110000,R1257&gt;30.2,R1257&lt;=45.9),'[1]Pricing Schedule'!$J$90,
IF(AND(I1257=110000,R1257&gt;45.9,R1257&lt;=123.4),'[1]Pricing Schedule'!$J$97,
IF(AND(I1257=110000,R1257&gt;123.4,R1257&lt;=168.2,M1257&lt;=10),'[1]Pricing Schedule'!$J$105,
IF(AND(I1257=110000,R1257&gt;123.4,R1257&lt;=168.2,M1257&gt;10),'[1]Pricing Schedule'!$J$113,
IF(AND(I1257=110000,R1257&gt;168.2,R1257&lt;=336.2,M1257&lt;=10),('[1]Pricing Schedule'!$J$105),
IF(AND(I1257=110000,R1257&gt;168.2,R1257&lt;=336.2,M1257&gt;10),('[1]Pricing Schedule'!$J$113),
IF(AND(I1257=110000,R1257&gt;336.4,R1257&lt;=504.6,M1257&lt;=10),('[1]Pricing Schedule'!$J$105),
IF(AND(I1257=110000,R1257&gt;336.4,R1257&lt;=504.6,M1257&gt;10),('[1]Pricing Schedule'!$J$113),
IF(AND(I1257=110000,R1257&gt;504.6,R1257&lt;=672.8,M1257&lt;=10),('[1]Pricing Schedule'!$J$105),
IF(AND(I1257=110000,R1257&gt;504.6,R1257&lt;=672.8,M1257&gt;10),('[1]Pricing Schedule'!$J$113),
IF(AND(I1257=110000,R1257&gt;672.8,R1257&lt;=841,M1257&lt;=10),('[1]Pricing Schedule'!$J$105),
IF(AND(I1257=110000,R1257&gt;672.8,R1257&lt;=841,M1257&gt;10),('[1]Pricing Schedule'!$J$113),
IF(AND(I1257=110000,R1257&gt;1682,R1257&lt;=1850.2,M1257&lt;=10),('[1]Pricing Schedule'!$J$105),
IF(AND(I1257=110000,R1257&gt;1682,R1257&lt;=1850.2,M1257&gt;10),('[1]Pricing Schedule'!$J$113),
IF(AND(I1257=110000,R1257&gt;2018.4,R1257&lt;=2186.6,M1257&lt;=10),('[1]Pricing Schedule'!$J$105),
IF(AND(I1257=110000,R1257&gt;2018.4,R1257&lt;=2186.6,M1257&gt;10),('[1]Pricing Schedule'!$J$113),999999999)))))))))))))))))))))))))))))))))))))))</f>
        <v>1</v>
      </c>
      <c r="U1257" s="40">
        <f t="shared" si="120"/>
        <v>317723.80952380953</v>
      </c>
      <c r="V1257" s="41">
        <f t="shared" si="121"/>
        <v>3.1473876682353645</v>
      </c>
      <c r="Y1257" s="23">
        <v>141</v>
      </c>
      <c r="Z1257" s="23">
        <v>699</v>
      </c>
      <c r="AD1257" s="13"/>
      <c r="AE1257" s="13"/>
      <c r="AF1257" s="13"/>
      <c r="AR1257" s="35"/>
    </row>
    <row r="1258" spans="1:44">
      <c r="A1258" s="23">
        <v>1260</v>
      </c>
      <c r="B1258" s="23">
        <v>1260</v>
      </c>
      <c r="C1258" s="23" t="s">
        <v>1883</v>
      </c>
      <c r="D1258" s="23" t="s">
        <v>1745</v>
      </c>
      <c r="E1258" s="23" t="s">
        <v>1103</v>
      </c>
      <c r="F1258" s="23" t="s">
        <v>1869</v>
      </c>
      <c r="G1258" s="23" t="s">
        <v>1870</v>
      </c>
      <c r="H1258" s="23" t="s">
        <v>113</v>
      </c>
      <c r="I1258" s="13">
        <v>38000</v>
      </c>
      <c r="J1258" s="13">
        <v>38000</v>
      </c>
      <c r="K1258" s="23" t="s">
        <v>119</v>
      </c>
      <c r="L1258" s="24">
        <v>9.83</v>
      </c>
      <c r="M1258" s="37">
        <f t="shared" si="116"/>
        <v>10</v>
      </c>
      <c r="N1258" s="24">
        <v>0.122</v>
      </c>
      <c r="O1258" s="13">
        <v>3</v>
      </c>
      <c r="P1258" s="36">
        <f t="shared" si="117"/>
        <v>0.122</v>
      </c>
      <c r="Q1258" s="38">
        <f t="shared" si="118"/>
        <v>4.2</v>
      </c>
      <c r="R1258" s="37">
        <f t="shared" si="119"/>
        <v>4.2</v>
      </c>
      <c r="S1258" s="39">
        <f>IF(AND(I1258=38000,R1258&lt;=4.5,M1258&gt;8),'[1]Pricing Schedule'!$F$8+('[1]Pricing Schedule'!$F$9*M1258),
IF(AND(I1258=38000,R1258&lt;=4.5,M1258&lt;=8),'[1]Pricing Schedule'!$F$34+('[1]Pricing Schedule'!$F$36*M1258),
IF(AND(I1258=38000,R1258&gt;4.5,R1258&lt;=9,M1258&gt;8),'[1]Pricing Schedule'!$F$17+('[1]Pricing Schedule'!$F$18*M1258),
IF(AND(I1258=38000,R1258&gt;4.5,R1258&lt;=9,M1258&lt;=8),'[1]Pricing Schedule'!$F$34+('[1]Pricing Schedule'!$F$36*M1258),
IF(AND(I1258=38000,R1258&gt;9,R1258&lt;=12.8,M1258&gt;8),'[1]Pricing Schedule'!$F$26+('[1]Pricing Schedule'!$F$27*M1258),
IF(AND(I1258=38000,R1258&gt;9,R1258&lt;=12.8,M1258&lt;=8),'[1]Pricing Schedule'!$F$34+('[1]Pricing Schedule'!$F$36*M1258),
IF(AND(I1258=38000,R1258&gt;12.8,R1258&lt;=22.8),'[1]Pricing Schedule'!$F$34+('[1]Pricing Schedule'!$F$36*M1258),
IF(AND(I1258=38000,R1258&gt;22.8,R1258&lt;=30.2),'[1]Pricing Schedule'!$F$43+('[1]Pricing Schedule'!$F$45*M1258),
IF(AND(I1258=38000,R1258&gt;30.2,R1258&lt;=45.9),'[1]Pricing Schedule'!$F$52+('[1]Pricing Schedule'!$F$54*M1258),
IF(AND(I1258=38000,R1258&gt;45.9,R1258&lt;=123.4),'[1]Pricing Schedule'!$F$96+('[1]Pricing Schedule'!$F$97*M1258),
IF(AND(I1258=38000,R1258&gt;123.4,R1258&lt;=168.2,M1258&lt;=10),'[1]Pricing Schedule'!$F$103+('[1]Pricing Schedule'!$F$105*M1258),
IF(AND(I1258=38000,R1258&gt;123.4,R1258&lt;=168.2,M1258&gt;10),'[1]Pricing Schedule'!$F$111+('[1]Pricing Schedule'!$F$113*M1258),
IF(AND(I1258=38000,R1258&gt;157.4,R1258&lt;=336.4,M1258&lt;=10),('[1]Pricing Schedule'!$F$103+('[1]Pricing Schedule'!$F$105*M1258))*2,
IF(AND(I1258=38000,R1258&gt;157.4,R1258&lt;=336.4,M1258&gt;10),('[1]Pricing Schedule'!$F$111+('[1]Pricing Schedule'!$F$113*M1258))*2,
IF(AND(I1258=38000,R1258&gt;314.8,R1258&lt;=504.6,M1258&lt;=10),('[1]Pricing Schedule'!$F$103+('[1]Pricing Schedule'!$F$105*M1258))*3,
IF(AND(I1258=38000,R1258&gt;314.8,R1258&lt;=504.6,M1258&gt;10),('[1]Pricing Schedule'!$F$111+('[1]Pricing Schedule'!$F$113*M1258))*3,
IF(AND(I1258=38000,R1258&gt;472.2,R1258&lt;=672.8,M1258&lt;=10),('[1]Pricing Schedule'!$F$103+('[1]Pricing Schedule'!$F$105*M1258))*4,
IF(AND(I1258=38000,R1258&gt;472.2,R1258&lt;=672.8,M1258&gt;10),('[1]Pricing Schedule'!$F$111+('[1]Pricing Schedule'!$F$113*M1258))*4,
IF(AND(I1258=110000,R1258&lt;=12.8,M1258&gt;2),'[1]Pricing Schedule'!$F$62+('[1]Pricing Schedule'!$F$63*M1258),
IF(AND(I1258=110000,R1258&lt;=12.8,M1258&lt;=2),'[1]Pricing Schedule'!$F$96+('[1]Pricing Schedule'!$F$97*M1258),
IF(AND(I1258=110000,R1258&gt;12.8,R1258&lt;=22.8,M1258&gt;3),'[1]Pricing Schedule'!$F$71+('[1]Pricing Schedule'!$F$72*M1258),
IF(AND(I1258=110000,R1258&gt;12.8,R1258&lt;=22.8,M1258&lt;=3),'[1]Pricing Schedule'!$F$96+('[1]Pricing Schedule'!$F$97*M1258),
IF(AND(I1258=110000,R1258&gt;22.8,R1258&lt;=30.2),'[1]Pricing Schedule'!$F$80+('[1]Pricing Schedule'!$F$81*M1258),
IF(AND(I1258=110000,R1258&gt;30.2,R1258&lt;=45.9),'[1]Pricing Schedule'!$F$89+('[1]Pricing Schedule'!$F$90*M1258),
IF(AND(I1258=110000,R1258&gt;45.9,R1258&lt;=123.4),'[1]Pricing Schedule'!$F$96+('[1]Pricing Schedule'!$F$97*M1258),
IF(AND(I1258=110000,R1258&gt;123.4,R1258&lt;=168.2,M1258&lt;=10),'[1]Pricing Schedule'!$F$103+('[1]Pricing Schedule'!$F$105*M1258),
IF(AND(I1258=110000,R1258&gt;123.4,R1258&lt;=168.2,M1258&gt;10),'[1]Pricing Schedule'!$F$111+('[1]Pricing Schedule'!$F$113*M1258),
IF(AND(I1258=110000,R1258&gt;168.2,R1258&lt;=336.4,M1258&lt;=10),('[1]Pricing Schedule'!$F$103+('[1]Pricing Schedule'!$F$105*M1258))*2,
IF(AND(I1258=110000,R1258&gt;168.2,R1258&lt;=336.4,M1258&gt;10),('[1]Pricing Schedule'!$F$111+('[1]Pricing Schedule'!$F$113*M1258))*2,
IF(AND(I1258=110000,R1258&gt;336.4,R1258&lt;=504.6,M1258&lt;=10),('[1]Pricing Schedule'!$F$103+('[1]Pricing Schedule'!$F$105*M1258))*3,
IF(AND(I1258=110000,R1258&gt;336.4,R1258&lt;=504.6,M1258&gt;10),('[1]Pricing Schedule'!$F$111+('[1]Pricing Schedule'!$F$113*M1258))*3,
IF(AND(I1258=110000,R1258&gt;504.6,R1258&lt;=672.8,M1258&lt;=10),('[1]Pricing Schedule'!$F$103+('[1]Pricing Schedule'!$F$105*M1258))*4,
IF(AND(I1258=110000,R1258&gt;504.6,R1258&lt;=672.8,M1258&gt;10),('[1]Pricing Schedule'!$F$111+('[1]Pricing Schedule'!$F$113*M1258))*4,
IF(AND(I1258=110000,R1258&gt;672.8,R1258&lt;=841,M1258&lt;=10),('[1]Pricing Schedule'!$F$103+('[1]Pricing Schedule'!$F$105*M1258))*5,
IF(AND(I1258=110000,R1258&gt;672.8,R1258&lt;=841,M1258&gt;10),('[1]Pricing Schedule'!$F$111+('[1]Pricing Schedule'!$F$113*M1258))*5,
IF(AND(I1258=110000,R1258&gt;672.8,R1258&lt;=841,M1258&lt;=10),('[1]Pricing Schedule'!$F$103+('[1]Pricing Schedule'!$F$105*M1258))*5,
IF(AND(I1258=110000,R1258&gt;672.8,R1258&lt;=841,M1258&gt;10),('[1]Pricing Schedule'!$F$111+('[1]Pricing Schedule'!$F$113*M1258))*5,
IF(AND(I1258=110000,R1258&gt;1345.6,R1258&lt;=1513.8,M1258&lt;=10),('[1]Pricing Schedule'!$F$103+('[1]Pricing Schedule'!$F$105*M1258))*9,
IF(AND(I1258=110000,R1258&gt;1345.6,R1258&lt;=1513.8,M1258&gt;10),('[1]Pricing Schedule'!$F$111+('[1]Pricing Schedule'!$F$113*M1258))*9,
9999999999)))))))))))))))))))))))))))))))))))))))</f>
        <v>1387140</v>
      </c>
      <c r="T1258" s="21">
        <f>IF(AND(I1258=38000,R1258&lt;=4.5,M1258&gt;8),'[1]Pricing Schedule'!$J$9,
IF(AND(I1258=38000,R1258&lt;=4.5,M1258&lt;=8),'[1]Pricing Schedule'!$J$36,
IF(AND(I1258=38000,R1258&gt;4.5,R1258&lt;=9,M1258&gt;8),'[1]Pricing Schedule'!$J$18,
IF(AND(I1258=38000,R1258&gt;4.5,R1258&lt;=9,M1258&lt;=8),'[1]Pricing Schedule'!$J$36,
IF(AND(I1258=38000,R1258&gt;9,R1258&lt;=12.8,M1258&gt;8),'[1]Pricing Schedule'!$J$27,
IF(AND(I1258=38000,R1258&gt;9,R1258&lt;=12.8,M1258&lt;=8),'[1]Pricing Schedule'!$J$36,
IF(AND(I1258=38000,R1258&gt;12.8,R1258&lt;=22.8),'[1]Pricing Schedule'!$J$36,
IF(AND(I1258=38000,R1258&gt;22.8,R1258&lt;=30.2),'[1]Pricing Schedule'!$J$45,
IF(AND(I1258=38000,R1258&gt;30.2,R1258&lt;=45.9),'[1]Pricing Schedule'!$J$54,
IF(AND(I1258=38000,R1258&gt;45.9,R1258&lt;=123.4),'[1]Pricing Schedule'!$J$97,
IF(AND(I1258=38000,R1258&gt;123.4,R1258&lt;=168.2,M1258&lt;=10),'[1]Pricing Schedule'!$J$105,
IF(AND(I1258=38000,R1258&gt;123.4,R1258&lt;=168.2,M1258&gt;10),'[1]Pricing Schedule'!$J$113,
IF(AND(I1258=38000,R1258&gt;168.2,R1258&lt;=336.4,M1258&lt;=10),('[1]Pricing Schedule'!$J$105),
IF(AND(I1258=38000,R1258&gt;168.2,R1258&lt;=336.4,M1258&gt;10),('[1]Pricing Schedule'!$J$113),
IF(AND(I1258=38000,R1258&gt;336.4,R1258&lt;=504.6,M1258&lt;=10),('[1]Pricing Schedule'!$J$105),
IF(AND(I1258=38000,R1258&gt;336.4,R1258&lt;=504.6,M1258&gt;10),('[1]Pricing Schedule'!$J$113),
IF(AND(I1258=38000,R1258&gt;504.6,R1258&lt;=672.8,M1258&lt;=10),('[1]Pricing Schedule'!$J$105),
IF(AND(I1258=38000,R1258&gt;504.6,R1258&lt;=672.8,M1258&gt;10),('[1]Pricing Schedule'!$J$113),
IF(AND(I1258=110000,R1258&lt;=12.8,M1258&gt;2),'[1]Pricing Schedule'!$J$63,
IF(AND(I1258=110000,R1258&lt;=12.8,M1258&lt;=2),'[1]Pricing Schedule'!$J$97,
IF(AND(I1258=110000,R1258&gt;12.8,R1258&lt;=22.8,M1258&gt;3),'[1]Pricing Schedule'!$J$72,
IF(AND(I1258=110000,R1258&gt;12.8,R1258&lt;=22.8,M1258&lt;=3),'[1]Pricing Schedule'!$J$97,
IF(AND(I1258=110000,R1258&gt;22.8,R1258&lt;=30.2),'[1]Pricing Schedule'!$J$81,
IF(AND(I1258=110000,R1258&gt;30.2,R1258&lt;=45.9),'[1]Pricing Schedule'!$J$90,
IF(AND(I1258=110000,R1258&gt;45.9,R1258&lt;=123.4),'[1]Pricing Schedule'!$J$97,
IF(AND(I1258=110000,R1258&gt;123.4,R1258&lt;=168.2,M1258&lt;=10),'[1]Pricing Schedule'!$J$105,
IF(AND(I1258=110000,R1258&gt;123.4,R1258&lt;=168.2,M1258&gt;10),'[1]Pricing Schedule'!$J$113,
IF(AND(I1258=110000,R1258&gt;168.2,R1258&lt;=336.2,M1258&lt;=10),('[1]Pricing Schedule'!$J$105),
IF(AND(I1258=110000,R1258&gt;168.2,R1258&lt;=336.2,M1258&gt;10),('[1]Pricing Schedule'!$J$113),
IF(AND(I1258=110000,R1258&gt;336.4,R1258&lt;=504.6,M1258&lt;=10),('[1]Pricing Schedule'!$J$105),
IF(AND(I1258=110000,R1258&gt;336.4,R1258&lt;=504.6,M1258&gt;10),('[1]Pricing Schedule'!$J$113),
IF(AND(I1258=110000,R1258&gt;504.6,R1258&lt;=672.8,M1258&lt;=10),('[1]Pricing Schedule'!$J$105),
IF(AND(I1258=110000,R1258&gt;504.6,R1258&lt;=672.8,M1258&gt;10),('[1]Pricing Schedule'!$J$113),
IF(AND(I1258=110000,R1258&gt;672.8,R1258&lt;=841,M1258&lt;=10),('[1]Pricing Schedule'!$J$105),
IF(AND(I1258=110000,R1258&gt;672.8,R1258&lt;=841,M1258&gt;10),('[1]Pricing Schedule'!$J$113),
IF(AND(I1258=110000,R1258&gt;1682,R1258&lt;=1850.2,M1258&lt;=10),('[1]Pricing Schedule'!$J$105),
IF(AND(I1258=110000,R1258&gt;1682,R1258&lt;=1850.2,M1258&gt;10),('[1]Pricing Schedule'!$J$113),
IF(AND(I1258=110000,R1258&gt;2018.4,R1258&lt;=2186.6,M1258&lt;=10),('[1]Pricing Schedule'!$J$105),
IF(AND(I1258=110000,R1258&gt;2018.4,R1258&lt;=2186.6,M1258&gt;10),('[1]Pricing Schedule'!$J$113),999999999)))))))))))))))))))))))))))))))))))))))</f>
        <v>1</v>
      </c>
      <c r="U1258" s="40">
        <f t="shared" si="120"/>
        <v>330271.42857142858</v>
      </c>
      <c r="V1258" s="41">
        <f t="shared" si="121"/>
        <v>3.0278126216531858</v>
      </c>
      <c r="Y1258" s="23">
        <v>563</v>
      </c>
      <c r="Z1258" s="23">
        <v>469</v>
      </c>
      <c r="AD1258" s="13"/>
      <c r="AE1258" s="13"/>
      <c r="AF1258" s="13"/>
      <c r="AR1258" s="35"/>
    </row>
    <row r="1259" spans="1:44">
      <c r="A1259" s="23">
        <v>1261</v>
      </c>
      <c r="B1259" s="23">
        <v>1261</v>
      </c>
      <c r="C1259" s="23" t="s">
        <v>1884</v>
      </c>
      <c r="D1259" s="23" t="s">
        <v>816</v>
      </c>
      <c r="E1259" s="23" t="s">
        <v>816</v>
      </c>
      <c r="F1259" s="23" t="s">
        <v>1878</v>
      </c>
      <c r="G1259" s="23" t="s">
        <v>1879</v>
      </c>
      <c r="H1259" s="23" t="s">
        <v>113</v>
      </c>
      <c r="I1259" s="13">
        <v>38000</v>
      </c>
      <c r="J1259" s="13">
        <v>38000</v>
      </c>
      <c r="K1259" s="13">
        <v>20000</v>
      </c>
      <c r="L1259" s="24">
        <v>7.4630000000000001</v>
      </c>
      <c r="M1259" s="37">
        <f t="shared" si="116"/>
        <v>8</v>
      </c>
      <c r="N1259" s="24">
        <v>0.14899999999999999</v>
      </c>
      <c r="O1259" s="13">
        <v>3</v>
      </c>
      <c r="P1259" s="36">
        <f t="shared" si="117"/>
        <v>0.14899999999999999</v>
      </c>
      <c r="Q1259" s="38">
        <f t="shared" si="118"/>
        <v>4.2</v>
      </c>
      <c r="R1259" s="37">
        <f t="shared" si="119"/>
        <v>4.2</v>
      </c>
      <c r="S1259" s="39">
        <f>IF(AND(I1259=38000,R1259&lt;=4.5,M1259&gt;8),'[1]Pricing Schedule'!$F$8+('[1]Pricing Schedule'!$F$9*M1259),
IF(AND(I1259=38000,R1259&lt;=4.5,M1259&lt;=8),'[1]Pricing Schedule'!$F$34+('[1]Pricing Schedule'!$F$36*M1259),
IF(AND(I1259=38000,R1259&gt;4.5,R1259&lt;=9,M1259&gt;8),'[1]Pricing Schedule'!$F$17+('[1]Pricing Schedule'!$F$18*M1259),
IF(AND(I1259=38000,R1259&gt;4.5,R1259&lt;=9,M1259&lt;=8),'[1]Pricing Schedule'!$F$34+('[1]Pricing Schedule'!$F$36*M1259),
IF(AND(I1259=38000,R1259&gt;9,R1259&lt;=12.8,M1259&gt;8),'[1]Pricing Schedule'!$F$26+('[1]Pricing Schedule'!$F$27*M1259),
IF(AND(I1259=38000,R1259&gt;9,R1259&lt;=12.8,M1259&lt;=8),'[1]Pricing Schedule'!$F$34+('[1]Pricing Schedule'!$F$36*M1259),
IF(AND(I1259=38000,R1259&gt;12.8,R1259&lt;=22.8),'[1]Pricing Schedule'!$F$34+('[1]Pricing Schedule'!$F$36*M1259),
IF(AND(I1259=38000,R1259&gt;22.8,R1259&lt;=30.2),'[1]Pricing Schedule'!$F$43+('[1]Pricing Schedule'!$F$45*M1259),
IF(AND(I1259=38000,R1259&gt;30.2,R1259&lt;=45.9),'[1]Pricing Schedule'!$F$52+('[1]Pricing Schedule'!$F$54*M1259),
IF(AND(I1259=38000,R1259&gt;45.9,R1259&lt;=123.4),'[1]Pricing Schedule'!$F$96+('[1]Pricing Schedule'!$F$97*M1259),
IF(AND(I1259=38000,R1259&gt;123.4,R1259&lt;=168.2,M1259&lt;=10),'[1]Pricing Schedule'!$F$103+('[1]Pricing Schedule'!$F$105*M1259),
IF(AND(I1259=38000,R1259&gt;123.4,R1259&lt;=168.2,M1259&gt;10),'[1]Pricing Schedule'!$F$111+('[1]Pricing Schedule'!$F$113*M1259),
IF(AND(I1259=38000,R1259&gt;157.4,R1259&lt;=336.4,M1259&lt;=10),('[1]Pricing Schedule'!$F$103+('[1]Pricing Schedule'!$F$105*M1259))*2,
IF(AND(I1259=38000,R1259&gt;157.4,R1259&lt;=336.4,M1259&gt;10),('[1]Pricing Schedule'!$F$111+('[1]Pricing Schedule'!$F$113*M1259))*2,
IF(AND(I1259=38000,R1259&gt;314.8,R1259&lt;=504.6,M1259&lt;=10),('[1]Pricing Schedule'!$F$103+('[1]Pricing Schedule'!$F$105*M1259))*3,
IF(AND(I1259=38000,R1259&gt;314.8,R1259&lt;=504.6,M1259&gt;10),('[1]Pricing Schedule'!$F$111+('[1]Pricing Schedule'!$F$113*M1259))*3,
IF(AND(I1259=38000,R1259&gt;472.2,R1259&lt;=672.8,M1259&lt;=10),('[1]Pricing Schedule'!$F$103+('[1]Pricing Schedule'!$F$105*M1259))*4,
IF(AND(I1259=38000,R1259&gt;472.2,R1259&lt;=672.8,M1259&gt;10),('[1]Pricing Schedule'!$F$111+('[1]Pricing Schedule'!$F$113*M1259))*4,
IF(AND(I1259=110000,R1259&lt;=12.8,M1259&gt;2),'[1]Pricing Schedule'!$F$62+('[1]Pricing Schedule'!$F$63*M1259),
IF(AND(I1259=110000,R1259&lt;=12.8,M1259&lt;=2),'[1]Pricing Schedule'!$F$96+('[1]Pricing Schedule'!$F$97*M1259),
IF(AND(I1259=110000,R1259&gt;12.8,R1259&lt;=22.8,M1259&gt;3),'[1]Pricing Schedule'!$F$71+('[1]Pricing Schedule'!$F$72*M1259),
IF(AND(I1259=110000,R1259&gt;12.8,R1259&lt;=22.8,M1259&lt;=3),'[1]Pricing Schedule'!$F$96+('[1]Pricing Schedule'!$F$97*M1259),
IF(AND(I1259=110000,R1259&gt;22.8,R1259&lt;=30.2),'[1]Pricing Schedule'!$F$80+('[1]Pricing Schedule'!$F$81*M1259),
IF(AND(I1259=110000,R1259&gt;30.2,R1259&lt;=45.9),'[1]Pricing Schedule'!$F$89+('[1]Pricing Schedule'!$F$90*M1259),
IF(AND(I1259=110000,R1259&gt;45.9,R1259&lt;=123.4),'[1]Pricing Schedule'!$F$96+('[1]Pricing Schedule'!$F$97*M1259),
IF(AND(I1259=110000,R1259&gt;123.4,R1259&lt;=168.2,M1259&lt;=10),'[1]Pricing Schedule'!$F$103+('[1]Pricing Schedule'!$F$105*M1259),
IF(AND(I1259=110000,R1259&gt;123.4,R1259&lt;=168.2,M1259&gt;10),'[1]Pricing Schedule'!$F$111+('[1]Pricing Schedule'!$F$113*M1259),
IF(AND(I1259=110000,R1259&gt;168.2,R1259&lt;=336.4,M1259&lt;=10),('[1]Pricing Schedule'!$F$103+('[1]Pricing Schedule'!$F$105*M1259))*2,
IF(AND(I1259=110000,R1259&gt;168.2,R1259&lt;=336.4,M1259&gt;10),('[1]Pricing Schedule'!$F$111+('[1]Pricing Schedule'!$F$113*M1259))*2,
IF(AND(I1259=110000,R1259&gt;336.4,R1259&lt;=504.6,M1259&lt;=10),('[1]Pricing Schedule'!$F$103+('[1]Pricing Schedule'!$F$105*M1259))*3,
IF(AND(I1259=110000,R1259&gt;336.4,R1259&lt;=504.6,M1259&gt;10),('[1]Pricing Schedule'!$F$111+('[1]Pricing Schedule'!$F$113*M1259))*3,
IF(AND(I1259=110000,R1259&gt;504.6,R1259&lt;=672.8,M1259&lt;=10),('[1]Pricing Schedule'!$F$103+('[1]Pricing Schedule'!$F$105*M1259))*4,
IF(AND(I1259=110000,R1259&gt;504.6,R1259&lt;=672.8,M1259&gt;10),('[1]Pricing Schedule'!$F$111+('[1]Pricing Schedule'!$F$113*M1259))*4,
IF(AND(I1259=110000,R1259&gt;672.8,R1259&lt;=841,M1259&lt;=10),('[1]Pricing Schedule'!$F$103+('[1]Pricing Schedule'!$F$105*M1259))*5,
IF(AND(I1259=110000,R1259&gt;672.8,R1259&lt;=841,M1259&gt;10),('[1]Pricing Schedule'!$F$111+('[1]Pricing Schedule'!$F$113*M1259))*5,
IF(AND(I1259=110000,R1259&gt;672.8,R1259&lt;=841,M1259&lt;=10),('[1]Pricing Schedule'!$F$103+('[1]Pricing Schedule'!$F$105*M1259))*5,
IF(AND(I1259=110000,R1259&gt;672.8,R1259&lt;=841,M1259&gt;10),('[1]Pricing Schedule'!$F$111+('[1]Pricing Schedule'!$F$113*M1259))*5,
IF(AND(I1259=110000,R1259&gt;1345.6,R1259&lt;=1513.8,M1259&lt;=10),('[1]Pricing Schedule'!$F$103+('[1]Pricing Schedule'!$F$105*M1259))*9,
IF(AND(I1259=110000,R1259&gt;1345.6,R1259&lt;=1513.8,M1259&gt;10),('[1]Pricing Schedule'!$F$111+('[1]Pricing Schedule'!$F$113*M1259))*9,
9999999999)))))))))))))))))))))))))))))))))))))))</f>
        <v>909950</v>
      </c>
      <c r="T1259" s="21">
        <f>IF(AND(I1259=38000,R1259&lt;=4.5,M1259&gt;8),'[1]Pricing Schedule'!$J$9,
IF(AND(I1259=38000,R1259&lt;=4.5,M1259&lt;=8),'[1]Pricing Schedule'!$J$36,
IF(AND(I1259=38000,R1259&gt;4.5,R1259&lt;=9,M1259&gt;8),'[1]Pricing Schedule'!$J$18,
IF(AND(I1259=38000,R1259&gt;4.5,R1259&lt;=9,M1259&lt;=8),'[1]Pricing Schedule'!$J$36,
IF(AND(I1259=38000,R1259&gt;9,R1259&lt;=12.8,M1259&gt;8),'[1]Pricing Schedule'!$J$27,
IF(AND(I1259=38000,R1259&gt;9,R1259&lt;=12.8,M1259&lt;=8),'[1]Pricing Schedule'!$J$36,
IF(AND(I1259=38000,R1259&gt;12.8,R1259&lt;=22.8),'[1]Pricing Schedule'!$J$36,
IF(AND(I1259=38000,R1259&gt;22.8,R1259&lt;=30.2),'[1]Pricing Schedule'!$J$45,
IF(AND(I1259=38000,R1259&gt;30.2,R1259&lt;=45.9),'[1]Pricing Schedule'!$J$54,
IF(AND(I1259=38000,R1259&gt;45.9,R1259&lt;=123.4),'[1]Pricing Schedule'!$J$97,
IF(AND(I1259=38000,R1259&gt;123.4,R1259&lt;=168.2,M1259&lt;=10),'[1]Pricing Schedule'!$J$105,
IF(AND(I1259=38000,R1259&gt;123.4,R1259&lt;=168.2,M1259&gt;10),'[1]Pricing Schedule'!$J$113,
IF(AND(I1259=38000,R1259&gt;168.2,R1259&lt;=336.4,M1259&lt;=10),('[1]Pricing Schedule'!$J$105),
IF(AND(I1259=38000,R1259&gt;168.2,R1259&lt;=336.4,M1259&gt;10),('[1]Pricing Schedule'!$J$113),
IF(AND(I1259=38000,R1259&gt;336.4,R1259&lt;=504.6,M1259&lt;=10),('[1]Pricing Schedule'!$J$105),
IF(AND(I1259=38000,R1259&gt;336.4,R1259&lt;=504.6,M1259&gt;10),('[1]Pricing Schedule'!$J$113),
IF(AND(I1259=38000,R1259&gt;504.6,R1259&lt;=672.8,M1259&lt;=10),('[1]Pricing Schedule'!$J$105),
IF(AND(I1259=38000,R1259&gt;504.6,R1259&lt;=672.8,M1259&gt;10),('[1]Pricing Schedule'!$J$113),
IF(AND(I1259=110000,R1259&lt;=12.8,M1259&gt;2),'[1]Pricing Schedule'!$J$63,
IF(AND(I1259=110000,R1259&lt;=12.8,M1259&lt;=2),'[1]Pricing Schedule'!$J$97,
IF(AND(I1259=110000,R1259&gt;12.8,R1259&lt;=22.8,M1259&gt;3),'[1]Pricing Schedule'!$J$72,
IF(AND(I1259=110000,R1259&gt;12.8,R1259&lt;=22.8,M1259&lt;=3),'[1]Pricing Schedule'!$J$97,
IF(AND(I1259=110000,R1259&gt;22.8,R1259&lt;=30.2),'[1]Pricing Schedule'!$J$81,
IF(AND(I1259=110000,R1259&gt;30.2,R1259&lt;=45.9),'[1]Pricing Schedule'!$J$90,
IF(AND(I1259=110000,R1259&gt;45.9,R1259&lt;=123.4),'[1]Pricing Schedule'!$J$97,
IF(AND(I1259=110000,R1259&gt;123.4,R1259&lt;=168.2,M1259&lt;=10),'[1]Pricing Schedule'!$J$105,
IF(AND(I1259=110000,R1259&gt;123.4,R1259&lt;=168.2,M1259&gt;10),'[1]Pricing Schedule'!$J$113,
IF(AND(I1259=110000,R1259&gt;168.2,R1259&lt;=336.2,M1259&lt;=10),('[1]Pricing Schedule'!$J$105),
IF(AND(I1259=110000,R1259&gt;168.2,R1259&lt;=336.2,M1259&gt;10),('[1]Pricing Schedule'!$J$113),
IF(AND(I1259=110000,R1259&gt;336.4,R1259&lt;=504.6,M1259&lt;=10),('[1]Pricing Schedule'!$J$105),
IF(AND(I1259=110000,R1259&gt;336.4,R1259&lt;=504.6,M1259&gt;10),('[1]Pricing Schedule'!$J$113),
IF(AND(I1259=110000,R1259&gt;504.6,R1259&lt;=672.8,M1259&lt;=10),('[1]Pricing Schedule'!$J$105),
IF(AND(I1259=110000,R1259&gt;504.6,R1259&lt;=672.8,M1259&gt;10),('[1]Pricing Schedule'!$J$113),
IF(AND(I1259=110000,R1259&gt;672.8,R1259&lt;=841,M1259&lt;=10),('[1]Pricing Schedule'!$J$105),
IF(AND(I1259=110000,R1259&gt;672.8,R1259&lt;=841,M1259&gt;10),('[1]Pricing Schedule'!$J$113),
IF(AND(I1259=110000,R1259&gt;1682,R1259&lt;=1850.2,M1259&lt;=10),('[1]Pricing Schedule'!$J$105),
IF(AND(I1259=110000,R1259&gt;1682,R1259&lt;=1850.2,M1259&gt;10),('[1]Pricing Schedule'!$J$113),
IF(AND(I1259=110000,R1259&gt;2018.4,R1259&lt;=2186.6,M1259&lt;=10),('[1]Pricing Schedule'!$J$105),
IF(AND(I1259=110000,R1259&gt;2018.4,R1259&lt;=2186.6,M1259&gt;10),('[1]Pricing Schedule'!$J$113),999999999)))))))))))))))))))))))))))))))))))))))</f>
        <v>4</v>
      </c>
      <c r="U1259" s="40">
        <f t="shared" si="120"/>
        <v>216654.76190476189</v>
      </c>
      <c r="V1259" s="41">
        <f t="shared" si="121"/>
        <v>4.6156382218803227</v>
      </c>
      <c r="Y1259" s="23">
        <v>81</v>
      </c>
      <c r="Z1259" s="23">
        <v>311</v>
      </c>
      <c r="AD1259" s="13"/>
      <c r="AE1259" s="13"/>
      <c r="AF1259" s="13"/>
      <c r="AR1259" s="35"/>
    </row>
    <row r="1260" spans="1:44">
      <c r="A1260" s="23">
        <v>1262</v>
      </c>
      <c r="B1260" s="23">
        <v>1262</v>
      </c>
      <c r="C1260" s="23" t="s">
        <v>1885</v>
      </c>
      <c r="D1260" s="23" t="s">
        <v>149</v>
      </c>
      <c r="E1260" s="23" t="s">
        <v>149</v>
      </c>
      <c r="F1260" s="23" t="s">
        <v>1886</v>
      </c>
      <c r="G1260" s="23" t="s">
        <v>1887</v>
      </c>
      <c r="H1260" s="23" t="s">
        <v>113</v>
      </c>
      <c r="I1260" s="13">
        <v>38000</v>
      </c>
      <c r="J1260" s="13">
        <v>38000</v>
      </c>
      <c r="K1260" s="23" t="s">
        <v>119</v>
      </c>
      <c r="L1260" s="24">
        <v>6.6879999999999997</v>
      </c>
      <c r="M1260" s="37">
        <f t="shared" si="116"/>
        <v>7</v>
      </c>
      <c r="N1260" s="24">
        <v>0.12</v>
      </c>
      <c r="O1260" s="13">
        <v>3</v>
      </c>
      <c r="P1260" s="36">
        <f t="shared" si="117"/>
        <v>0.12</v>
      </c>
      <c r="Q1260" s="38">
        <f t="shared" si="118"/>
        <v>4.2</v>
      </c>
      <c r="R1260" s="37">
        <f t="shared" si="119"/>
        <v>4.2</v>
      </c>
      <c r="S1260" s="39">
        <f>IF(AND(I1260=38000,R1260&lt;=4.5,M1260&gt;8),'[1]Pricing Schedule'!$F$8+('[1]Pricing Schedule'!$F$9*M1260),
IF(AND(I1260=38000,R1260&lt;=4.5,M1260&lt;=8),'[1]Pricing Schedule'!$F$34+('[1]Pricing Schedule'!$F$36*M1260),
IF(AND(I1260=38000,R1260&gt;4.5,R1260&lt;=9,M1260&gt;8),'[1]Pricing Schedule'!$F$17+('[1]Pricing Schedule'!$F$18*M1260),
IF(AND(I1260=38000,R1260&gt;4.5,R1260&lt;=9,M1260&lt;=8),'[1]Pricing Schedule'!$F$34+('[1]Pricing Schedule'!$F$36*M1260),
IF(AND(I1260=38000,R1260&gt;9,R1260&lt;=12.8,M1260&gt;8),'[1]Pricing Schedule'!$F$26+('[1]Pricing Schedule'!$F$27*M1260),
IF(AND(I1260=38000,R1260&gt;9,R1260&lt;=12.8,M1260&lt;=8),'[1]Pricing Schedule'!$F$34+('[1]Pricing Schedule'!$F$36*M1260),
IF(AND(I1260=38000,R1260&gt;12.8,R1260&lt;=22.8),'[1]Pricing Schedule'!$F$34+('[1]Pricing Schedule'!$F$36*M1260),
IF(AND(I1260=38000,R1260&gt;22.8,R1260&lt;=30.2),'[1]Pricing Schedule'!$F$43+('[1]Pricing Schedule'!$F$45*M1260),
IF(AND(I1260=38000,R1260&gt;30.2,R1260&lt;=45.9),'[1]Pricing Schedule'!$F$52+('[1]Pricing Schedule'!$F$54*M1260),
IF(AND(I1260=38000,R1260&gt;45.9,R1260&lt;=123.4),'[1]Pricing Schedule'!$F$96+('[1]Pricing Schedule'!$F$97*M1260),
IF(AND(I1260=38000,R1260&gt;123.4,R1260&lt;=168.2,M1260&lt;=10),'[1]Pricing Schedule'!$F$103+('[1]Pricing Schedule'!$F$105*M1260),
IF(AND(I1260=38000,R1260&gt;123.4,R1260&lt;=168.2,M1260&gt;10),'[1]Pricing Schedule'!$F$111+('[1]Pricing Schedule'!$F$113*M1260),
IF(AND(I1260=38000,R1260&gt;157.4,R1260&lt;=336.4,M1260&lt;=10),('[1]Pricing Schedule'!$F$103+('[1]Pricing Schedule'!$F$105*M1260))*2,
IF(AND(I1260=38000,R1260&gt;157.4,R1260&lt;=336.4,M1260&gt;10),('[1]Pricing Schedule'!$F$111+('[1]Pricing Schedule'!$F$113*M1260))*2,
IF(AND(I1260=38000,R1260&gt;314.8,R1260&lt;=504.6,M1260&lt;=10),('[1]Pricing Schedule'!$F$103+('[1]Pricing Schedule'!$F$105*M1260))*3,
IF(AND(I1260=38000,R1260&gt;314.8,R1260&lt;=504.6,M1260&gt;10),('[1]Pricing Schedule'!$F$111+('[1]Pricing Schedule'!$F$113*M1260))*3,
IF(AND(I1260=38000,R1260&gt;472.2,R1260&lt;=672.8,M1260&lt;=10),('[1]Pricing Schedule'!$F$103+('[1]Pricing Schedule'!$F$105*M1260))*4,
IF(AND(I1260=38000,R1260&gt;472.2,R1260&lt;=672.8,M1260&gt;10),('[1]Pricing Schedule'!$F$111+('[1]Pricing Schedule'!$F$113*M1260))*4,
IF(AND(I1260=110000,R1260&lt;=12.8,M1260&gt;2),'[1]Pricing Schedule'!$F$62+('[1]Pricing Schedule'!$F$63*M1260),
IF(AND(I1260=110000,R1260&lt;=12.8,M1260&lt;=2),'[1]Pricing Schedule'!$F$96+('[1]Pricing Schedule'!$F$97*M1260),
IF(AND(I1260=110000,R1260&gt;12.8,R1260&lt;=22.8,M1260&gt;3),'[1]Pricing Schedule'!$F$71+('[1]Pricing Schedule'!$F$72*M1260),
IF(AND(I1260=110000,R1260&gt;12.8,R1260&lt;=22.8,M1260&lt;=3),'[1]Pricing Schedule'!$F$96+('[1]Pricing Schedule'!$F$97*M1260),
IF(AND(I1260=110000,R1260&gt;22.8,R1260&lt;=30.2),'[1]Pricing Schedule'!$F$80+('[1]Pricing Schedule'!$F$81*M1260),
IF(AND(I1260=110000,R1260&gt;30.2,R1260&lt;=45.9),'[1]Pricing Schedule'!$F$89+('[1]Pricing Schedule'!$F$90*M1260),
IF(AND(I1260=110000,R1260&gt;45.9,R1260&lt;=123.4),'[1]Pricing Schedule'!$F$96+('[1]Pricing Schedule'!$F$97*M1260),
IF(AND(I1260=110000,R1260&gt;123.4,R1260&lt;=168.2,M1260&lt;=10),'[1]Pricing Schedule'!$F$103+('[1]Pricing Schedule'!$F$105*M1260),
IF(AND(I1260=110000,R1260&gt;123.4,R1260&lt;=168.2,M1260&gt;10),'[1]Pricing Schedule'!$F$111+('[1]Pricing Schedule'!$F$113*M1260),
IF(AND(I1260=110000,R1260&gt;168.2,R1260&lt;=336.4,M1260&lt;=10),('[1]Pricing Schedule'!$F$103+('[1]Pricing Schedule'!$F$105*M1260))*2,
IF(AND(I1260=110000,R1260&gt;168.2,R1260&lt;=336.4,M1260&gt;10),('[1]Pricing Schedule'!$F$111+('[1]Pricing Schedule'!$F$113*M1260))*2,
IF(AND(I1260=110000,R1260&gt;336.4,R1260&lt;=504.6,M1260&lt;=10),('[1]Pricing Schedule'!$F$103+('[1]Pricing Schedule'!$F$105*M1260))*3,
IF(AND(I1260=110000,R1260&gt;336.4,R1260&lt;=504.6,M1260&gt;10),('[1]Pricing Schedule'!$F$111+('[1]Pricing Schedule'!$F$113*M1260))*3,
IF(AND(I1260=110000,R1260&gt;504.6,R1260&lt;=672.8,M1260&lt;=10),('[1]Pricing Schedule'!$F$103+('[1]Pricing Schedule'!$F$105*M1260))*4,
IF(AND(I1260=110000,R1260&gt;504.6,R1260&lt;=672.8,M1260&gt;10),('[1]Pricing Schedule'!$F$111+('[1]Pricing Schedule'!$F$113*M1260))*4,
IF(AND(I1260=110000,R1260&gt;672.8,R1260&lt;=841,M1260&lt;=10),('[1]Pricing Schedule'!$F$103+('[1]Pricing Schedule'!$F$105*M1260))*5,
IF(AND(I1260=110000,R1260&gt;672.8,R1260&lt;=841,M1260&gt;10),('[1]Pricing Schedule'!$F$111+('[1]Pricing Schedule'!$F$113*M1260))*5,
IF(AND(I1260=110000,R1260&gt;672.8,R1260&lt;=841,M1260&lt;=10),('[1]Pricing Schedule'!$F$103+('[1]Pricing Schedule'!$F$105*M1260))*5,
IF(AND(I1260=110000,R1260&gt;672.8,R1260&lt;=841,M1260&gt;10),('[1]Pricing Schedule'!$F$111+('[1]Pricing Schedule'!$F$113*M1260))*5,
IF(AND(I1260=110000,R1260&gt;1345.6,R1260&lt;=1513.8,M1260&lt;=10),('[1]Pricing Schedule'!$F$103+('[1]Pricing Schedule'!$F$105*M1260))*9,
IF(AND(I1260=110000,R1260&gt;1345.6,R1260&lt;=1513.8,M1260&gt;10),('[1]Pricing Schedule'!$F$111+('[1]Pricing Schedule'!$F$113*M1260))*9,
9999999999)))))))))))))))))))))))))))))))))))))))</f>
        <v>839680</v>
      </c>
      <c r="T1260" s="21">
        <f>IF(AND(I1260=38000,R1260&lt;=4.5,M1260&gt;8),'[1]Pricing Schedule'!$J$9,
IF(AND(I1260=38000,R1260&lt;=4.5,M1260&lt;=8),'[1]Pricing Schedule'!$J$36,
IF(AND(I1260=38000,R1260&gt;4.5,R1260&lt;=9,M1260&gt;8),'[1]Pricing Schedule'!$J$18,
IF(AND(I1260=38000,R1260&gt;4.5,R1260&lt;=9,M1260&lt;=8),'[1]Pricing Schedule'!$J$36,
IF(AND(I1260=38000,R1260&gt;9,R1260&lt;=12.8,M1260&gt;8),'[1]Pricing Schedule'!$J$27,
IF(AND(I1260=38000,R1260&gt;9,R1260&lt;=12.8,M1260&lt;=8),'[1]Pricing Schedule'!$J$36,
IF(AND(I1260=38000,R1260&gt;12.8,R1260&lt;=22.8),'[1]Pricing Schedule'!$J$36,
IF(AND(I1260=38000,R1260&gt;22.8,R1260&lt;=30.2),'[1]Pricing Schedule'!$J$45,
IF(AND(I1260=38000,R1260&gt;30.2,R1260&lt;=45.9),'[1]Pricing Schedule'!$J$54,
IF(AND(I1260=38000,R1260&gt;45.9,R1260&lt;=123.4),'[1]Pricing Schedule'!$J$97,
IF(AND(I1260=38000,R1260&gt;123.4,R1260&lt;=168.2,M1260&lt;=10),'[1]Pricing Schedule'!$J$105,
IF(AND(I1260=38000,R1260&gt;123.4,R1260&lt;=168.2,M1260&gt;10),'[1]Pricing Schedule'!$J$113,
IF(AND(I1260=38000,R1260&gt;168.2,R1260&lt;=336.4,M1260&lt;=10),('[1]Pricing Schedule'!$J$105),
IF(AND(I1260=38000,R1260&gt;168.2,R1260&lt;=336.4,M1260&gt;10),('[1]Pricing Schedule'!$J$113),
IF(AND(I1260=38000,R1260&gt;336.4,R1260&lt;=504.6,M1260&lt;=10),('[1]Pricing Schedule'!$J$105),
IF(AND(I1260=38000,R1260&gt;336.4,R1260&lt;=504.6,M1260&gt;10),('[1]Pricing Schedule'!$J$113),
IF(AND(I1260=38000,R1260&gt;504.6,R1260&lt;=672.8,M1260&lt;=10),('[1]Pricing Schedule'!$J$105),
IF(AND(I1260=38000,R1260&gt;504.6,R1260&lt;=672.8,M1260&gt;10),('[1]Pricing Schedule'!$J$113),
IF(AND(I1260=110000,R1260&lt;=12.8,M1260&gt;2),'[1]Pricing Schedule'!$J$63,
IF(AND(I1260=110000,R1260&lt;=12.8,M1260&lt;=2),'[1]Pricing Schedule'!$J$97,
IF(AND(I1260=110000,R1260&gt;12.8,R1260&lt;=22.8,M1260&gt;3),'[1]Pricing Schedule'!$J$72,
IF(AND(I1260=110000,R1260&gt;12.8,R1260&lt;=22.8,M1260&lt;=3),'[1]Pricing Schedule'!$J$97,
IF(AND(I1260=110000,R1260&gt;22.8,R1260&lt;=30.2),'[1]Pricing Schedule'!$J$81,
IF(AND(I1260=110000,R1260&gt;30.2,R1260&lt;=45.9),'[1]Pricing Schedule'!$J$90,
IF(AND(I1260=110000,R1260&gt;45.9,R1260&lt;=123.4),'[1]Pricing Schedule'!$J$97,
IF(AND(I1260=110000,R1260&gt;123.4,R1260&lt;=168.2,M1260&lt;=10),'[1]Pricing Schedule'!$J$105,
IF(AND(I1260=110000,R1260&gt;123.4,R1260&lt;=168.2,M1260&gt;10),'[1]Pricing Schedule'!$J$113,
IF(AND(I1260=110000,R1260&gt;168.2,R1260&lt;=336.2,M1260&lt;=10),('[1]Pricing Schedule'!$J$105),
IF(AND(I1260=110000,R1260&gt;168.2,R1260&lt;=336.2,M1260&gt;10),('[1]Pricing Schedule'!$J$113),
IF(AND(I1260=110000,R1260&gt;336.4,R1260&lt;=504.6,M1260&lt;=10),('[1]Pricing Schedule'!$J$105),
IF(AND(I1260=110000,R1260&gt;336.4,R1260&lt;=504.6,M1260&gt;10),('[1]Pricing Schedule'!$J$113),
IF(AND(I1260=110000,R1260&gt;504.6,R1260&lt;=672.8,M1260&lt;=10),('[1]Pricing Schedule'!$J$105),
IF(AND(I1260=110000,R1260&gt;504.6,R1260&lt;=672.8,M1260&gt;10),('[1]Pricing Schedule'!$J$113),
IF(AND(I1260=110000,R1260&gt;672.8,R1260&lt;=841,M1260&lt;=10),('[1]Pricing Schedule'!$J$105),
IF(AND(I1260=110000,R1260&gt;672.8,R1260&lt;=841,M1260&gt;10),('[1]Pricing Schedule'!$J$113),
IF(AND(I1260=110000,R1260&gt;1682,R1260&lt;=1850.2,M1260&lt;=10),('[1]Pricing Schedule'!$J$105),
IF(AND(I1260=110000,R1260&gt;1682,R1260&lt;=1850.2,M1260&gt;10),('[1]Pricing Schedule'!$J$113),
IF(AND(I1260=110000,R1260&gt;2018.4,R1260&lt;=2186.6,M1260&lt;=10),('[1]Pricing Schedule'!$J$105),
IF(AND(I1260=110000,R1260&gt;2018.4,R1260&lt;=2186.6,M1260&gt;10),('[1]Pricing Schedule'!$J$113),999999999)))))))))))))))))))))))))))))))))))))))</f>
        <v>4</v>
      </c>
      <c r="U1260" s="40">
        <f t="shared" si="120"/>
        <v>199923.80952380953</v>
      </c>
      <c r="V1260" s="41">
        <f t="shared" si="121"/>
        <v>5.0019054878048781</v>
      </c>
      <c r="Y1260" s="23">
        <v>635</v>
      </c>
      <c r="Z1260" s="23">
        <v>255</v>
      </c>
      <c r="AD1260" s="13"/>
      <c r="AE1260" s="13"/>
      <c r="AF1260" s="13"/>
      <c r="AR1260" s="35"/>
    </row>
    <row r="1261" spans="1:44">
      <c r="A1261" s="23">
        <v>1263</v>
      </c>
      <c r="B1261" s="23">
        <v>1263</v>
      </c>
      <c r="C1261" s="23" t="s">
        <v>1888</v>
      </c>
      <c r="D1261" s="23" t="s">
        <v>141</v>
      </c>
      <c r="E1261" s="23" t="s">
        <v>141</v>
      </c>
      <c r="F1261" s="23" t="s">
        <v>1889</v>
      </c>
      <c r="H1261" s="23" t="s">
        <v>133</v>
      </c>
      <c r="I1261" s="13">
        <v>110000</v>
      </c>
      <c r="J1261" s="13">
        <v>110000</v>
      </c>
      <c r="K1261" s="23" t="s">
        <v>119</v>
      </c>
      <c r="L1261" s="24">
        <v>2.2650000000000001</v>
      </c>
      <c r="M1261" s="37">
        <f t="shared" si="116"/>
        <v>3</v>
      </c>
      <c r="N1261" s="24">
        <v>0.14899999999999999</v>
      </c>
      <c r="O1261" s="13">
        <v>3</v>
      </c>
      <c r="P1261" s="36">
        <f t="shared" si="117"/>
        <v>0.14899999999999999</v>
      </c>
      <c r="Q1261" s="38">
        <f t="shared" si="118"/>
        <v>4.2</v>
      </c>
      <c r="R1261" s="37">
        <f t="shared" si="119"/>
        <v>4.2</v>
      </c>
      <c r="S1261" s="39">
        <f>IF(AND(I1261=38000,R1261&lt;=4.5,M1261&gt;8),'[1]Pricing Schedule'!$F$8+('[1]Pricing Schedule'!$F$9*M1261),
IF(AND(I1261=38000,R1261&lt;=4.5,M1261&lt;=8),'[1]Pricing Schedule'!$F$34+('[1]Pricing Schedule'!$F$36*M1261),
IF(AND(I1261=38000,R1261&gt;4.5,R1261&lt;=9,M1261&gt;8),'[1]Pricing Schedule'!$F$17+('[1]Pricing Schedule'!$F$18*M1261),
IF(AND(I1261=38000,R1261&gt;4.5,R1261&lt;=9,M1261&lt;=8),'[1]Pricing Schedule'!$F$34+('[1]Pricing Schedule'!$F$36*M1261),
IF(AND(I1261=38000,R1261&gt;9,R1261&lt;=12.8,M1261&gt;8),'[1]Pricing Schedule'!$F$26+('[1]Pricing Schedule'!$F$27*M1261),
IF(AND(I1261=38000,R1261&gt;9,R1261&lt;=12.8,M1261&lt;=8),'[1]Pricing Schedule'!$F$34+('[1]Pricing Schedule'!$F$36*M1261),
IF(AND(I1261=38000,R1261&gt;12.8,R1261&lt;=22.8),'[1]Pricing Schedule'!$F$34+('[1]Pricing Schedule'!$F$36*M1261),
IF(AND(I1261=38000,R1261&gt;22.8,R1261&lt;=30.2),'[1]Pricing Schedule'!$F$43+('[1]Pricing Schedule'!$F$45*M1261),
IF(AND(I1261=38000,R1261&gt;30.2,R1261&lt;=45.9),'[1]Pricing Schedule'!$F$52+('[1]Pricing Schedule'!$F$54*M1261),
IF(AND(I1261=38000,R1261&gt;45.9,R1261&lt;=123.4),'[1]Pricing Schedule'!$F$96+('[1]Pricing Schedule'!$F$97*M1261),
IF(AND(I1261=38000,R1261&gt;123.4,R1261&lt;=168.2,M1261&lt;=10),'[1]Pricing Schedule'!$F$103+('[1]Pricing Schedule'!$F$105*M1261),
IF(AND(I1261=38000,R1261&gt;123.4,R1261&lt;=168.2,M1261&gt;10),'[1]Pricing Schedule'!$F$111+('[1]Pricing Schedule'!$F$113*M1261),
IF(AND(I1261=38000,R1261&gt;157.4,R1261&lt;=336.4,M1261&lt;=10),('[1]Pricing Schedule'!$F$103+('[1]Pricing Schedule'!$F$105*M1261))*2,
IF(AND(I1261=38000,R1261&gt;157.4,R1261&lt;=336.4,M1261&gt;10),('[1]Pricing Schedule'!$F$111+('[1]Pricing Schedule'!$F$113*M1261))*2,
IF(AND(I1261=38000,R1261&gt;314.8,R1261&lt;=504.6,M1261&lt;=10),('[1]Pricing Schedule'!$F$103+('[1]Pricing Schedule'!$F$105*M1261))*3,
IF(AND(I1261=38000,R1261&gt;314.8,R1261&lt;=504.6,M1261&gt;10),('[1]Pricing Schedule'!$F$111+('[1]Pricing Schedule'!$F$113*M1261))*3,
IF(AND(I1261=38000,R1261&gt;472.2,R1261&lt;=672.8,M1261&lt;=10),('[1]Pricing Schedule'!$F$103+('[1]Pricing Schedule'!$F$105*M1261))*4,
IF(AND(I1261=38000,R1261&gt;472.2,R1261&lt;=672.8,M1261&gt;10),('[1]Pricing Schedule'!$F$111+('[1]Pricing Schedule'!$F$113*M1261))*4,
IF(AND(I1261=110000,R1261&lt;=12.8,M1261&gt;2),'[1]Pricing Schedule'!$F$62+('[1]Pricing Schedule'!$F$63*M1261),
IF(AND(I1261=110000,R1261&lt;=12.8,M1261&lt;=2),'[1]Pricing Schedule'!$F$96+('[1]Pricing Schedule'!$F$97*M1261),
IF(AND(I1261=110000,R1261&gt;12.8,R1261&lt;=22.8,M1261&gt;3),'[1]Pricing Schedule'!$F$71+('[1]Pricing Schedule'!$F$72*M1261),
IF(AND(I1261=110000,R1261&gt;12.8,R1261&lt;=22.8,M1261&lt;=3),'[1]Pricing Schedule'!$F$96+('[1]Pricing Schedule'!$F$97*M1261),
IF(AND(I1261=110000,R1261&gt;22.8,R1261&lt;=30.2),'[1]Pricing Schedule'!$F$80+('[1]Pricing Schedule'!$F$81*M1261),
IF(AND(I1261=110000,R1261&gt;30.2,R1261&lt;=45.9),'[1]Pricing Schedule'!$F$89+('[1]Pricing Schedule'!$F$90*M1261),
IF(AND(I1261=110000,R1261&gt;45.9,R1261&lt;=123.4),'[1]Pricing Schedule'!$F$96+('[1]Pricing Schedule'!$F$97*M1261),
IF(AND(I1261=110000,R1261&gt;123.4,R1261&lt;=168.2,M1261&lt;=10),'[1]Pricing Schedule'!$F$103+('[1]Pricing Schedule'!$F$105*M1261),
IF(AND(I1261=110000,R1261&gt;123.4,R1261&lt;=168.2,M1261&gt;10),'[1]Pricing Schedule'!$F$111+('[1]Pricing Schedule'!$F$113*M1261),
IF(AND(I1261=110000,R1261&gt;168.2,R1261&lt;=336.4,M1261&lt;=10),('[1]Pricing Schedule'!$F$103+('[1]Pricing Schedule'!$F$105*M1261))*2,
IF(AND(I1261=110000,R1261&gt;168.2,R1261&lt;=336.4,M1261&gt;10),('[1]Pricing Schedule'!$F$111+('[1]Pricing Schedule'!$F$113*M1261))*2,
IF(AND(I1261=110000,R1261&gt;336.4,R1261&lt;=504.6,M1261&lt;=10),('[1]Pricing Schedule'!$F$103+('[1]Pricing Schedule'!$F$105*M1261))*3,
IF(AND(I1261=110000,R1261&gt;336.4,R1261&lt;=504.6,M1261&gt;10),('[1]Pricing Schedule'!$F$111+('[1]Pricing Schedule'!$F$113*M1261))*3,
IF(AND(I1261=110000,R1261&gt;504.6,R1261&lt;=672.8,M1261&lt;=10),('[1]Pricing Schedule'!$F$103+('[1]Pricing Schedule'!$F$105*M1261))*4,
IF(AND(I1261=110000,R1261&gt;504.6,R1261&lt;=672.8,M1261&gt;10),('[1]Pricing Schedule'!$F$111+('[1]Pricing Schedule'!$F$113*M1261))*4,
IF(AND(I1261=110000,R1261&gt;672.8,R1261&lt;=841,M1261&lt;=10),('[1]Pricing Schedule'!$F$103+('[1]Pricing Schedule'!$F$105*M1261))*5,
IF(AND(I1261=110000,R1261&gt;672.8,R1261&lt;=841,M1261&gt;10),('[1]Pricing Schedule'!$F$111+('[1]Pricing Schedule'!$F$113*M1261))*5,
IF(AND(I1261=110000,R1261&gt;672.8,R1261&lt;=841,M1261&lt;=10),('[1]Pricing Schedule'!$F$103+('[1]Pricing Schedule'!$F$105*M1261))*5,
IF(AND(I1261=110000,R1261&gt;672.8,R1261&lt;=841,M1261&gt;10),('[1]Pricing Schedule'!$F$111+('[1]Pricing Schedule'!$F$113*M1261))*5,
IF(AND(I1261=110000,R1261&gt;1345.6,R1261&lt;=1513.8,M1261&lt;=10),('[1]Pricing Schedule'!$F$103+('[1]Pricing Schedule'!$F$105*M1261))*9,
IF(AND(I1261=110000,R1261&gt;1345.6,R1261&lt;=1513.8,M1261&gt;10),('[1]Pricing Schedule'!$F$111+('[1]Pricing Schedule'!$F$113*M1261))*9,
9999999999)))))))))))))))))))))))))))))))))))))))</f>
        <v>1574570</v>
      </c>
      <c r="T1261" s="21">
        <f>IF(AND(I1261=38000,R1261&lt;=4.5,M1261&gt;8),'[1]Pricing Schedule'!$J$9,
IF(AND(I1261=38000,R1261&lt;=4.5,M1261&lt;=8),'[1]Pricing Schedule'!$J$36,
IF(AND(I1261=38000,R1261&gt;4.5,R1261&lt;=9,M1261&gt;8),'[1]Pricing Schedule'!$J$18,
IF(AND(I1261=38000,R1261&gt;4.5,R1261&lt;=9,M1261&lt;=8),'[1]Pricing Schedule'!$J$36,
IF(AND(I1261=38000,R1261&gt;9,R1261&lt;=12.8,M1261&gt;8),'[1]Pricing Schedule'!$J$27,
IF(AND(I1261=38000,R1261&gt;9,R1261&lt;=12.8,M1261&lt;=8),'[1]Pricing Schedule'!$J$36,
IF(AND(I1261=38000,R1261&gt;12.8,R1261&lt;=22.8),'[1]Pricing Schedule'!$J$36,
IF(AND(I1261=38000,R1261&gt;22.8,R1261&lt;=30.2),'[1]Pricing Schedule'!$J$45,
IF(AND(I1261=38000,R1261&gt;30.2,R1261&lt;=45.9),'[1]Pricing Schedule'!$J$54,
IF(AND(I1261=38000,R1261&gt;45.9,R1261&lt;=123.4),'[1]Pricing Schedule'!$J$97,
IF(AND(I1261=38000,R1261&gt;123.4,R1261&lt;=168.2,M1261&lt;=10),'[1]Pricing Schedule'!$J$105,
IF(AND(I1261=38000,R1261&gt;123.4,R1261&lt;=168.2,M1261&gt;10),'[1]Pricing Schedule'!$J$113,
IF(AND(I1261=38000,R1261&gt;168.2,R1261&lt;=336.4,M1261&lt;=10),('[1]Pricing Schedule'!$J$105),
IF(AND(I1261=38000,R1261&gt;168.2,R1261&lt;=336.4,M1261&gt;10),('[1]Pricing Schedule'!$J$113),
IF(AND(I1261=38000,R1261&gt;336.4,R1261&lt;=504.6,M1261&lt;=10),('[1]Pricing Schedule'!$J$105),
IF(AND(I1261=38000,R1261&gt;336.4,R1261&lt;=504.6,M1261&gt;10),('[1]Pricing Schedule'!$J$113),
IF(AND(I1261=38000,R1261&gt;504.6,R1261&lt;=672.8,M1261&lt;=10),('[1]Pricing Schedule'!$J$105),
IF(AND(I1261=38000,R1261&gt;504.6,R1261&lt;=672.8,M1261&gt;10),('[1]Pricing Schedule'!$J$113),
IF(AND(I1261=110000,R1261&lt;=12.8,M1261&gt;2),'[1]Pricing Schedule'!$J$63,
IF(AND(I1261=110000,R1261&lt;=12.8,M1261&lt;=2),'[1]Pricing Schedule'!$J$97,
IF(AND(I1261=110000,R1261&gt;12.8,R1261&lt;=22.8,M1261&gt;3),'[1]Pricing Schedule'!$J$72,
IF(AND(I1261=110000,R1261&gt;12.8,R1261&lt;=22.8,M1261&lt;=3),'[1]Pricing Schedule'!$J$97,
IF(AND(I1261=110000,R1261&gt;22.8,R1261&lt;=30.2),'[1]Pricing Schedule'!$J$81,
IF(AND(I1261=110000,R1261&gt;30.2,R1261&lt;=45.9),'[1]Pricing Schedule'!$J$90,
IF(AND(I1261=110000,R1261&gt;45.9,R1261&lt;=123.4),'[1]Pricing Schedule'!$J$97,
IF(AND(I1261=110000,R1261&gt;123.4,R1261&lt;=168.2,M1261&lt;=10),'[1]Pricing Schedule'!$J$105,
IF(AND(I1261=110000,R1261&gt;123.4,R1261&lt;=168.2,M1261&gt;10),'[1]Pricing Schedule'!$J$113,
IF(AND(I1261=110000,R1261&gt;168.2,R1261&lt;=336.2,M1261&lt;=10),('[1]Pricing Schedule'!$J$105),
IF(AND(I1261=110000,R1261&gt;168.2,R1261&lt;=336.2,M1261&gt;10),('[1]Pricing Schedule'!$J$113),
IF(AND(I1261=110000,R1261&gt;336.4,R1261&lt;=504.6,M1261&lt;=10),('[1]Pricing Schedule'!$J$105),
IF(AND(I1261=110000,R1261&gt;336.4,R1261&lt;=504.6,M1261&gt;10),('[1]Pricing Schedule'!$J$113),
IF(AND(I1261=110000,R1261&gt;504.6,R1261&lt;=672.8,M1261&lt;=10),('[1]Pricing Schedule'!$J$105),
IF(AND(I1261=110000,R1261&gt;504.6,R1261&lt;=672.8,M1261&gt;10),('[1]Pricing Schedule'!$J$113),
IF(AND(I1261=110000,R1261&gt;672.8,R1261&lt;=841,M1261&lt;=10),('[1]Pricing Schedule'!$J$105),
IF(AND(I1261=110000,R1261&gt;672.8,R1261&lt;=841,M1261&gt;10),('[1]Pricing Schedule'!$J$113),
IF(AND(I1261=110000,R1261&gt;1682,R1261&lt;=1850.2,M1261&lt;=10),('[1]Pricing Schedule'!$J$105),
IF(AND(I1261=110000,R1261&gt;1682,R1261&lt;=1850.2,M1261&gt;10),('[1]Pricing Schedule'!$J$113),
IF(AND(I1261=110000,R1261&gt;2018.4,R1261&lt;=2186.6,M1261&lt;=10),('[1]Pricing Schedule'!$J$105),
IF(AND(I1261=110000,R1261&gt;2018.4,R1261&lt;=2186.6,M1261&gt;10),('[1]Pricing Schedule'!$J$113),999999999)))))))))))))))))))))))))))))))))))))))</f>
        <v>7</v>
      </c>
      <c r="U1261" s="40">
        <f t="shared" si="120"/>
        <v>374897.61904761905</v>
      </c>
      <c r="V1261" s="41">
        <f t="shared" si="121"/>
        <v>2.6673949078161021</v>
      </c>
      <c r="Y1261" s="23">
        <v>615</v>
      </c>
      <c r="Z1261" s="23">
        <v>320</v>
      </c>
      <c r="AD1261" s="13"/>
      <c r="AE1261" s="13"/>
      <c r="AF1261" s="13"/>
      <c r="AR1261" s="35"/>
    </row>
    <row r="1262" spans="1:44">
      <c r="A1262" s="23">
        <v>1264</v>
      </c>
      <c r="B1262" s="23">
        <v>1264</v>
      </c>
      <c r="C1262" s="23" t="s">
        <v>1890</v>
      </c>
      <c r="D1262" s="23" t="s">
        <v>344</v>
      </c>
      <c r="E1262" s="23" t="s">
        <v>344</v>
      </c>
      <c r="F1262" s="23" t="s">
        <v>1803</v>
      </c>
      <c r="G1262" s="23" t="s">
        <v>1804</v>
      </c>
      <c r="H1262" s="23" t="s">
        <v>113</v>
      </c>
      <c r="I1262" s="13">
        <v>38000</v>
      </c>
      <c r="J1262" s="13">
        <v>38000</v>
      </c>
      <c r="K1262" s="23" t="s">
        <v>119</v>
      </c>
      <c r="L1262" s="24">
        <v>12.48</v>
      </c>
      <c r="M1262" s="37">
        <f t="shared" si="116"/>
        <v>13</v>
      </c>
      <c r="N1262" s="24">
        <v>0.11700000000000001</v>
      </c>
      <c r="O1262" s="13">
        <v>3</v>
      </c>
      <c r="P1262" s="36">
        <f t="shared" si="117"/>
        <v>0.11700000000000001</v>
      </c>
      <c r="Q1262" s="38">
        <f t="shared" si="118"/>
        <v>4.2</v>
      </c>
      <c r="R1262" s="37">
        <f t="shared" si="119"/>
        <v>4.2</v>
      </c>
      <c r="S1262" s="39">
        <f>IF(AND(I1262=38000,R1262&lt;=4.5,M1262&gt;8),'[1]Pricing Schedule'!$F$8+('[1]Pricing Schedule'!$F$9*M1262),
IF(AND(I1262=38000,R1262&lt;=4.5,M1262&lt;=8),'[1]Pricing Schedule'!$F$34+('[1]Pricing Schedule'!$F$36*M1262),
IF(AND(I1262=38000,R1262&gt;4.5,R1262&lt;=9,M1262&gt;8),'[1]Pricing Schedule'!$F$17+('[1]Pricing Schedule'!$F$18*M1262),
IF(AND(I1262=38000,R1262&gt;4.5,R1262&lt;=9,M1262&lt;=8),'[1]Pricing Schedule'!$F$34+('[1]Pricing Schedule'!$F$36*M1262),
IF(AND(I1262=38000,R1262&gt;9,R1262&lt;=12.8,M1262&gt;8),'[1]Pricing Schedule'!$F$26+('[1]Pricing Schedule'!$F$27*M1262),
IF(AND(I1262=38000,R1262&gt;9,R1262&lt;=12.8,M1262&lt;=8),'[1]Pricing Schedule'!$F$34+('[1]Pricing Schedule'!$F$36*M1262),
IF(AND(I1262=38000,R1262&gt;12.8,R1262&lt;=22.8),'[1]Pricing Schedule'!$F$34+('[1]Pricing Schedule'!$F$36*M1262),
IF(AND(I1262=38000,R1262&gt;22.8,R1262&lt;=30.2),'[1]Pricing Schedule'!$F$43+('[1]Pricing Schedule'!$F$45*M1262),
IF(AND(I1262=38000,R1262&gt;30.2,R1262&lt;=45.9),'[1]Pricing Schedule'!$F$52+('[1]Pricing Schedule'!$F$54*M1262),
IF(AND(I1262=38000,R1262&gt;45.9,R1262&lt;=123.4),'[1]Pricing Schedule'!$F$96+('[1]Pricing Schedule'!$F$97*M1262),
IF(AND(I1262=38000,R1262&gt;123.4,R1262&lt;=168.2,M1262&lt;=10),'[1]Pricing Schedule'!$F$103+('[1]Pricing Schedule'!$F$105*M1262),
IF(AND(I1262=38000,R1262&gt;123.4,R1262&lt;=168.2,M1262&gt;10),'[1]Pricing Schedule'!$F$111+('[1]Pricing Schedule'!$F$113*M1262),
IF(AND(I1262=38000,R1262&gt;157.4,R1262&lt;=336.4,M1262&lt;=10),('[1]Pricing Schedule'!$F$103+('[1]Pricing Schedule'!$F$105*M1262))*2,
IF(AND(I1262=38000,R1262&gt;157.4,R1262&lt;=336.4,M1262&gt;10),('[1]Pricing Schedule'!$F$111+('[1]Pricing Schedule'!$F$113*M1262))*2,
IF(AND(I1262=38000,R1262&gt;314.8,R1262&lt;=504.6,M1262&lt;=10),('[1]Pricing Schedule'!$F$103+('[1]Pricing Schedule'!$F$105*M1262))*3,
IF(AND(I1262=38000,R1262&gt;314.8,R1262&lt;=504.6,M1262&gt;10),('[1]Pricing Schedule'!$F$111+('[1]Pricing Schedule'!$F$113*M1262))*3,
IF(AND(I1262=38000,R1262&gt;472.2,R1262&lt;=672.8,M1262&lt;=10),('[1]Pricing Schedule'!$F$103+('[1]Pricing Schedule'!$F$105*M1262))*4,
IF(AND(I1262=38000,R1262&gt;472.2,R1262&lt;=672.8,M1262&gt;10),('[1]Pricing Schedule'!$F$111+('[1]Pricing Schedule'!$F$113*M1262))*4,
IF(AND(I1262=110000,R1262&lt;=12.8,M1262&gt;2),'[1]Pricing Schedule'!$F$62+('[1]Pricing Schedule'!$F$63*M1262),
IF(AND(I1262=110000,R1262&lt;=12.8,M1262&lt;=2),'[1]Pricing Schedule'!$F$96+('[1]Pricing Schedule'!$F$97*M1262),
IF(AND(I1262=110000,R1262&gt;12.8,R1262&lt;=22.8,M1262&gt;3),'[1]Pricing Schedule'!$F$71+('[1]Pricing Schedule'!$F$72*M1262),
IF(AND(I1262=110000,R1262&gt;12.8,R1262&lt;=22.8,M1262&lt;=3),'[1]Pricing Schedule'!$F$96+('[1]Pricing Schedule'!$F$97*M1262),
IF(AND(I1262=110000,R1262&gt;22.8,R1262&lt;=30.2),'[1]Pricing Schedule'!$F$80+('[1]Pricing Schedule'!$F$81*M1262),
IF(AND(I1262=110000,R1262&gt;30.2,R1262&lt;=45.9),'[1]Pricing Schedule'!$F$89+('[1]Pricing Schedule'!$F$90*M1262),
IF(AND(I1262=110000,R1262&gt;45.9,R1262&lt;=123.4),'[1]Pricing Schedule'!$F$96+('[1]Pricing Schedule'!$F$97*M1262),
IF(AND(I1262=110000,R1262&gt;123.4,R1262&lt;=168.2,M1262&lt;=10),'[1]Pricing Schedule'!$F$103+('[1]Pricing Schedule'!$F$105*M1262),
IF(AND(I1262=110000,R1262&gt;123.4,R1262&lt;=168.2,M1262&gt;10),'[1]Pricing Schedule'!$F$111+('[1]Pricing Schedule'!$F$113*M1262),
IF(AND(I1262=110000,R1262&gt;168.2,R1262&lt;=336.4,M1262&lt;=10),('[1]Pricing Schedule'!$F$103+('[1]Pricing Schedule'!$F$105*M1262))*2,
IF(AND(I1262=110000,R1262&gt;168.2,R1262&lt;=336.4,M1262&gt;10),('[1]Pricing Schedule'!$F$111+('[1]Pricing Schedule'!$F$113*M1262))*2,
IF(AND(I1262=110000,R1262&gt;336.4,R1262&lt;=504.6,M1262&lt;=10),('[1]Pricing Schedule'!$F$103+('[1]Pricing Schedule'!$F$105*M1262))*3,
IF(AND(I1262=110000,R1262&gt;336.4,R1262&lt;=504.6,M1262&gt;10),('[1]Pricing Schedule'!$F$111+('[1]Pricing Schedule'!$F$113*M1262))*3,
IF(AND(I1262=110000,R1262&gt;504.6,R1262&lt;=672.8,M1262&lt;=10),('[1]Pricing Schedule'!$F$103+('[1]Pricing Schedule'!$F$105*M1262))*4,
IF(AND(I1262=110000,R1262&gt;504.6,R1262&lt;=672.8,M1262&gt;10),('[1]Pricing Schedule'!$F$111+('[1]Pricing Schedule'!$F$113*M1262))*4,
IF(AND(I1262=110000,R1262&gt;672.8,R1262&lt;=841,M1262&lt;=10),('[1]Pricing Schedule'!$F$103+('[1]Pricing Schedule'!$F$105*M1262))*5,
IF(AND(I1262=110000,R1262&gt;672.8,R1262&lt;=841,M1262&gt;10),('[1]Pricing Schedule'!$F$111+('[1]Pricing Schedule'!$F$113*M1262))*5,
IF(AND(I1262=110000,R1262&gt;672.8,R1262&lt;=841,M1262&lt;=10),('[1]Pricing Schedule'!$F$103+('[1]Pricing Schedule'!$F$105*M1262))*5,
IF(AND(I1262=110000,R1262&gt;672.8,R1262&lt;=841,M1262&gt;10),('[1]Pricing Schedule'!$F$111+('[1]Pricing Schedule'!$F$113*M1262))*5,
IF(AND(I1262=110000,R1262&gt;1345.6,R1262&lt;=1513.8,M1262&lt;=10),('[1]Pricing Schedule'!$F$103+('[1]Pricing Schedule'!$F$105*M1262))*9,
IF(AND(I1262=110000,R1262&gt;1345.6,R1262&lt;=1513.8,M1262&gt;10),('[1]Pricing Schedule'!$F$111+('[1]Pricing Schedule'!$F$113*M1262))*9,
9999999999)))))))))))))))))))))))))))))))))))))))</f>
        <v>1545240</v>
      </c>
      <c r="T1262" s="21">
        <f>IF(AND(I1262=38000,R1262&lt;=4.5,M1262&gt;8),'[1]Pricing Schedule'!$J$9,
IF(AND(I1262=38000,R1262&lt;=4.5,M1262&lt;=8),'[1]Pricing Schedule'!$J$36,
IF(AND(I1262=38000,R1262&gt;4.5,R1262&lt;=9,M1262&gt;8),'[1]Pricing Schedule'!$J$18,
IF(AND(I1262=38000,R1262&gt;4.5,R1262&lt;=9,M1262&lt;=8),'[1]Pricing Schedule'!$J$36,
IF(AND(I1262=38000,R1262&gt;9,R1262&lt;=12.8,M1262&gt;8),'[1]Pricing Schedule'!$J$27,
IF(AND(I1262=38000,R1262&gt;9,R1262&lt;=12.8,M1262&lt;=8),'[1]Pricing Schedule'!$J$36,
IF(AND(I1262=38000,R1262&gt;12.8,R1262&lt;=22.8),'[1]Pricing Schedule'!$J$36,
IF(AND(I1262=38000,R1262&gt;22.8,R1262&lt;=30.2),'[1]Pricing Schedule'!$J$45,
IF(AND(I1262=38000,R1262&gt;30.2,R1262&lt;=45.9),'[1]Pricing Schedule'!$J$54,
IF(AND(I1262=38000,R1262&gt;45.9,R1262&lt;=123.4),'[1]Pricing Schedule'!$J$97,
IF(AND(I1262=38000,R1262&gt;123.4,R1262&lt;=168.2,M1262&lt;=10),'[1]Pricing Schedule'!$J$105,
IF(AND(I1262=38000,R1262&gt;123.4,R1262&lt;=168.2,M1262&gt;10),'[1]Pricing Schedule'!$J$113,
IF(AND(I1262=38000,R1262&gt;168.2,R1262&lt;=336.4,M1262&lt;=10),('[1]Pricing Schedule'!$J$105),
IF(AND(I1262=38000,R1262&gt;168.2,R1262&lt;=336.4,M1262&gt;10),('[1]Pricing Schedule'!$J$113),
IF(AND(I1262=38000,R1262&gt;336.4,R1262&lt;=504.6,M1262&lt;=10),('[1]Pricing Schedule'!$J$105),
IF(AND(I1262=38000,R1262&gt;336.4,R1262&lt;=504.6,M1262&gt;10),('[1]Pricing Schedule'!$J$113),
IF(AND(I1262=38000,R1262&gt;504.6,R1262&lt;=672.8,M1262&lt;=10),('[1]Pricing Schedule'!$J$105),
IF(AND(I1262=38000,R1262&gt;504.6,R1262&lt;=672.8,M1262&gt;10),('[1]Pricing Schedule'!$J$113),
IF(AND(I1262=110000,R1262&lt;=12.8,M1262&gt;2),'[1]Pricing Schedule'!$J$63,
IF(AND(I1262=110000,R1262&lt;=12.8,M1262&lt;=2),'[1]Pricing Schedule'!$J$97,
IF(AND(I1262=110000,R1262&gt;12.8,R1262&lt;=22.8,M1262&gt;3),'[1]Pricing Schedule'!$J$72,
IF(AND(I1262=110000,R1262&gt;12.8,R1262&lt;=22.8,M1262&lt;=3),'[1]Pricing Schedule'!$J$97,
IF(AND(I1262=110000,R1262&gt;22.8,R1262&lt;=30.2),'[1]Pricing Schedule'!$J$81,
IF(AND(I1262=110000,R1262&gt;30.2,R1262&lt;=45.9),'[1]Pricing Schedule'!$J$90,
IF(AND(I1262=110000,R1262&gt;45.9,R1262&lt;=123.4),'[1]Pricing Schedule'!$J$97,
IF(AND(I1262=110000,R1262&gt;123.4,R1262&lt;=168.2,M1262&lt;=10),'[1]Pricing Schedule'!$J$105,
IF(AND(I1262=110000,R1262&gt;123.4,R1262&lt;=168.2,M1262&gt;10),'[1]Pricing Schedule'!$J$113,
IF(AND(I1262=110000,R1262&gt;168.2,R1262&lt;=336.2,M1262&lt;=10),('[1]Pricing Schedule'!$J$105),
IF(AND(I1262=110000,R1262&gt;168.2,R1262&lt;=336.2,M1262&gt;10),('[1]Pricing Schedule'!$J$113),
IF(AND(I1262=110000,R1262&gt;336.4,R1262&lt;=504.6,M1262&lt;=10),('[1]Pricing Schedule'!$J$105),
IF(AND(I1262=110000,R1262&gt;336.4,R1262&lt;=504.6,M1262&gt;10),('[1]Pricing Schedule'!$J$113),
IF(AND(I1262=110000,R1262&gt;504.6,R1262&lt;=672.8,M1262&lt;=10),('[1]Pricing Schedule'!$J$105),
IF(AND(I1262=110000,R1262&gt;504.6,R1262&lt;=672.8,M1262&gt;10),('[1]Pricing Schedule'!$J$113),
IF(AND(I1262=110000,R1262&gt;672.8,R1262&lt;=841,M1262&lt;=10),('[1]Pricing Schedule'!$J$105),
IF(AND(I1262=110000,R1262&gt;672.8,R1262&lt;=841,M1262&gt;10),('[1]Pricing Schedule'!$J$113),
IF(AND(I1262=110000,R1262&gt;1682,R1262&lt;=1850.2,M1262&lt;=10),('[1]Pricing Schedule'!$J$105),
IF(AND(I1262=110000,R1262&gt;1682,R1262&lt;=1850.2,M1262&gt;10),('[1]Pricing Schedule'!$J$113),
IF(AND(I1262=110000,R1262&gt;2018.4,R1262&lt;=2186.6,M1262&lt;=10),('[1]Pricing Schedule'!$J$105),
IF(AND(I1262=110000,R1262&gt;2018.4,R1262&lt;=2186.6,M1262&gt;10),('[1]Pricing Schedule'!$J$113),999999999)))))))))))))))))))))))))))))))))))))))</f>
        <v>1</v>
      </c>
      <c r="U1262" s="40">
        <f t="shared" si="120"/>
        <v>367914.28571428568</v>
      </c>
      <c r="V1262" s="41">
        <f t="shared" si="121"/>
        <v>2.7180243845616214</v>
      </c>
      <c r="Y1262" s="23">
        <v>162</v>
      </c>
      <c r="Z1262" s="23">
        <v>325</v>
      </c>
      <c r="AD1262" s="13"/>
      <c r="AE1262" s="13"/>
      <c r="AF1262" s="13"/>
      <c r="AR1262" s="35"/>
    </row>
    <row r="1263" spans="1:44">
      <c r="A1263" s="23">
        <v>1265</v>
      </c>
      <c r="B1263" s="23">
        <v>1265</v>
      </c>
      <c r="C1263" s="23" t="s">
        <v>1891</v>
      </c>
      <c r="D1263" s="23" t="s">
        <v>116</v>
      </c>
      <c r="E1263" s="23" t="s">
        <v>116</v>
      </c>
      <c r="F1263" s="23" t="s">
        <v>1773</v>
      </c>
      <c r="G1263" s="23" t="s">
        <v>1774</v>
      </c>
      <c r="H1263" s="23" t="s">
        <v>113</v>
      </c>
      <c r="I1263" s="13">
        <v>38000</v>
      </c>
      <c r="J1263" s="13">
        <v>38000</v>
      </c>
      <c r="K1263" s="23" t="s">
        <v>119</v>
      </c>
      <c r="L1263" s="24">
        <v>12.942</v>
      </c>
      <c r="M1263" s="37">
        <f t="shared" si="116"/>
        <v>13</v>
      </c>
      <c r="N1263" s="24">
        <v>0.125</v>
      </c>
      <c r="O1263" s="13">
        <v>3</v>
      </c>
      <c r="P1263" s="36">
        <f t="shared" si="117"/>
        <v>0.125</v>
      </c>
      <c r="Q1263" s="38">
        <f t="shared" si="118"/>
        <v>4.2</v>
      </c>
      <c r="R1263" s="37">
        <f t="shared" si="119"/>
        <v>4.2</v>
      </c>
      <c r="S1263" s="39">
        <f>IF(AND(I1263=38000,R1263&lt;=4.5,M1263&gt;8),'[1]Pricing Schedule'!$F$8+('[1]Pricing Schedule'!$F$9*M1263),
IF(AND(I1263=38000,R1263&lt;=4.5,M1263&lt;=8),'[1]Pricing Schedule'!$F$34+('[1]Pricing Schedule'!$F$36*M1263),
IF(AND(I1263=38000,R1263&gt;4.5,R1263&lt;=9,M1263&gt;8),'[1]Pricing Schedule'!$F$17+('[1]Pricing Schedule'!$F$18*M1263),
IF(AND(I1263=38000,R1263&gt;4.5,R1263&lt;=9,M1263&lt;=8),'[1]Pricing Schedule'!$F$34+('[1]Pricing Schedule'!$F$36*M1263),
IF(AND(I1263=38000,R1263&gt;9,R1263&lt;=12.8,M1263&gt;8),'[1]Pricing Schedule'!$F$26+('[1]Pricing Schedule'!$F$27*M1263),
IF(AND(I1263=38000,R1263&gt;9,R1263&lt;=12.8,M1263&lt;=8),'[1]Pricing Schedule'!$F$34+('[1]Pricing Schedule'!$F$36*M1263),
IF(AND(I1263=38000,R1263&gt;12.8,R1263&lt;=22.8),'[1]Pricing Schedule'!$F$34+('[1]Pricing Schedule'!$F$36*M1263),
IF(AND(I1263=38000,R1263&gt;22.8,R1263&lt;=30.2),'[1]Pricing Schedule'!$F$43+('[1]Pricing Schedule'!$F$45*M1263),
IF(AND(I1263=38000,R1263&gt;30.2,R1263&lt;=45.9),'[1]Pricing Schedule'!$F$52+('[1]Pricing Schedule'!$F$54*M1263),
IF(AND(I1263=38000,R1263&gt;45.9,R1263&lt;=123.4),'[1]Pricing Schedule'!$F$96+('[1]Pricing Schedule'!$F$97*M1263),
IF(AND(I1263=38000,R1263&gt;123.4,R1263&lt;=168.2,M1263&lt;=10),'[1]Pricing Schedule'!$F$103+('[1]Pricing Schedule'!$F$105*M1263),
IF(AND(I1263=38000,R1263&gt;123.4,R1263&lt;=168.2,M1263&gt;10),'[1]Pricing Schedule'!$F$111+('[1]Pricing Schedule'!$F$113*M1263),
IF(AND(I1263=38000,R1263&gt;157.4,R1263&lt;=336.4,M1263&lt;=10),('[1]Pricing Schedule'!$F$103+('[1]Pricing Schedule'!$F$105*M1263))*2,
IF(AND(I1263=38000,R1263&gt;157.4,R1263&lt;=336.4,M1263&gt;10),('[1]Pricing Schedule'!$F$111+('[1]Pricing Schedule'!$F$113*M1263))*2,
IF(AND(I1263=38000,R1263&gt;314.8,R1263&lt;=504.6,M1263&lt;=10),('[1]Pricing Schedule'!$F$103+('[1]Pricing Schedule'!$F$105*M1263))*3,
IF(AND(I1263=38000,R1263&gt;314.8,R1263&lt;=504.6,M1263&gt;10),('[1]Pricing Schedule'!$F$111+('[1]Pricing Schedule'!$F$113*M1263))*3,
IF(AND(I1263=38000,R1263&gt;472.2,R1263&lt;=672.8,M1263&lt;=10),('[1]Pricing Schedule'!$F$103+('[1]Pricing Schedule'!$F$105*M1263))*4,
IF(AND(I1263=38000,R1263&gt;472.2,R1263&lt;=672.8,M1263&gt;10),('[1]Pricing Schedule'!$F$111+('[1]Pricing Schedule'!$F$113*M1263))*4,
IF(AND(I1263=110000,R1263&lt;=12.8,M1263&gt;2),'[1]Pricing Schedule'!$F$62+('[1]Pricing Schedule'!$F$63*M1263),
IF(AND(I1263=110000,R1263&lt;=12.8,M1263&lt;=2),'[1]Pricing Schedule'!$F$96+('[1]Pricing Schedule'!$F$97*M1263),
IF(AND(I1263=110000,R1263&gt;12.8,R1263&lt;=22.8,M1263&gt;3),'[1]Pricing Schedule'!$F$71+('[1]Pricing Schedule'!$F$72*M1263),
IF(AND(I1263=110000,R1263&gt;12.8,R1263&lt;=22.8,M1263&lt;=3),'[1]Pricing Schedule'!$F$96+('[1]Pricing Schedule'!$F$97*M1263),
IF(AND(I1263=110000,R1263&gt;22.8,R1263&lt;=30.2),'[1]Pricing Schedule'!$F$80+('[1]Pricing Schedule'!$F$81*M1263),
IF(AND(I1263=110000,R1263&gt;30.2,R1263&lt;=45.9),'[1]Pricing Schedule'!$F$89+('[1]Pricing Schedule'!$F$90*M1263),
IF(AND(I1263=110000,R1263&gt;45.9,R1263&lt;=123.4),'[1]Pricing Schedule'!$F$96+('[1]Pricing Schedule'!$F$97*M1263),
IF(AND(I1263=110000,R1263&gt;123.4,R1263&lt;=168.2,M1263&lt;=10),'[1]Pricing Schedule'!$F$103+('[1]Pricing Schedule'!$F$105*M1263),
IF(AND(I1263=110000,R1263&gt;123.4,R1263&lt;=168.2,M1263&gt;10),'[1]Pricing Schedule'!$F$111+('[1]Pricing Schedule'!$F$113*M1263),
IF(AND(I1263=110000,R1263&gt;168.2,R1263&lt;=336.4,M1263&lt;=10),('[1]Pricing Schedule'!$F$103+('[1]Pricing Schedule'!$F$105*M1263))*2,
IF(AND(I1263=110000,R1263&gt;168.2,R1263&lt;=336.4,M1263&gt;10),('[1]Pricing Schedule'!$F$111+('[1]Pricing Schedule'!$F$113*M1263))*2,
IF(AND(I1263=110000,R1263&gt;336.4,R1263&lt;=504.6,M1263&lt;=10),('[1]Pricing Schedule'!$F$103+('[1]Pricing Schedule'!$F$105*M1263))*3,
IF(AND(I1263=110000,R1263&gt;336.4,R1263&lt;=504.6,M1263&gt;10),('[1]Pricing Schedule'!$F$111+('[1]Pricing Schedule'!$F$113*M1263))*3,
IF(AND(I1263=110000,R1263&gt;504.6,R1263&lt;=672.8,M1263&lt;=10),('[1]Pricing Schedule'!$F$103+('[1]Pricing Schedule'!$F$105*M1263))*4,
IF(AND(I1263=110000,R1263&gt;504.6,R1263&lt;=672.8,M1263&gt;10),('[1]Pricing Schedule'!$F$111+('[1]Pricing Schedule'!$F$113*M1263))*4,
IF(AND(I1263=110000,R1263&gt;672.8,R1263&lt;=841,M1263&lt;=10),('[1]Pricing Schedule'!$F$103+('[1]Pricing Schedule'!$F$105*M1263))*5,
IF(AND(I1263=110000,R1263&gt;672.8,R1263&lt;=841,M1263&gt;10),('[1]Pricing Schedule'!$F$111+('[1]Pricing Schedule'!$F$113*M1263))*5,
IF(AND(I1263=110000,R1263&gt;672.8,R1263&lt;=841,M1263&lt;=10),('[1]Pricing Schedule'!$F$103+('[1]Pricing Schedule'!$F$105*M1263))*5,
IF(AND(I1263=110000,R1263&gt;672.8,R1263&lt;=841,M1263&gt;10),('[1]Pricing Schedule'!$F$111+('[1]Pricing Schedule'!$F$113*M1263))*5,
IF(AND(I1263=110000,R1263&gt;1345.6,R1263&lt;=1513.8,M1263&lt;=10),('[1]Pricing Schedule'!$F$103+('[1]Pricing Schedule'!$F$105*M1263))*9,
IF(AND(I1263=110000,R1263&gt;1345.6,R1263&lt;=1513.8,M1263&gt;10),('[1]Pricing Schedule'!$F$111+('[1]Pricing Schedule'!$F$113*M1263))*9,
9999999999)))))))))))))))))))))))))))))))))))))))</f>
        <v>1545240</v>
      </c>
      <c r="T1263" s="21">
        <f>IF(AND(I1263=38000,R1263&lt;=4.5,M1263&gt;8),'[1]Pricing Schedule'!$J$9,
IF(AND(I1263=38000,R1263&lt;=4.5,M1263&lt;=8),'[1]Pricing Schedule'!$J$36,
IF(AND(I1263=38000,R1263&gt;4.5,R1263&lt;=9,M1263&gt;8),'[1]Pricing Schedule'!$J$18,
IF(AND(I1263=38000,R1263&gt;4.5,R1263&lt;=9,M1263&lt;=8),'[1]Pricing Schedule'!$J$36,
IF(AND(I1263=38000,R1263&gt;9,R1263&lt;=12.8,M1263&gt;8),'[1]Pricing Schedule'!$J$27,
IF(AND(I1263=38000,R1263&gt;9,R1263&lt;=12.8,M1263&lt;=8),'[1]Pricing Schedule'!$J$36,
IF(AND(I1263=38000,R1263&gt;12.8,R1263&lt;=22.8),'[1]Pricing Schedule'!$J$36,
IF(AND(I1263=38000,R1263&gt;22.8,R1263&lt;=30.2),'[1]Pricing Schedule'!$J$45,
IF(AND(I1263=38000,R1263&gt;30.2,R1263&lt;=45.9),'[1]Pricing Schedule'!$J$54,
IF(AND(I1263=38000,R1263&gt;45.9,R1263&lt;=123.4),'[1]Pricing Schedule'!$J$97,
IF(AND(I1263=38000,R1263&gt;123.4,R1263&lt;=168.2,M1263&lt;=10),'[1]Pricing Schedule'!$J$105,
IF(AND(I1263=38000,R1263&gt;123.4,R1263&lt;=168.2,M1263&gt;10),'[1]Pricing Schedule'!$J$113,
IF(AND(I1263=38000,R1263&gt;168.2,R1263&lt;=336.4,M1263&lt;=10),('[1]Pricing Schedule'!$J$105),
IF(AND(I1263=38000,R1263&gt;168.2,R1263&lt;=336.4,M1263&gt;10),('[1]Pricing Schedule'!$J$113),
IF(AND(I1263=38000,R1263&gt;336.4,R1263&lt;=504.6,M1263&lt;=10),('[1]Pricing Schedule'!$J$105),
IF(AND(I1263=38000,R1263&gt;336.4,R1263&lt;=504.6,M1263&gt;10),('[1]Pricing Schedule'!$J$113),
IF(AND(I1263=38000,R1263&gt;504.6,R1263&lt;=672.8,M1263&lt;=10),('[1]Pricing Schedule'!$J$105),
IF(AND(I1263=38000,R1263&gt;504.6,R1263&lt;=672.8,M1263&gt;10),('[1]Pricing Schedule'!$J$113),
IF(AND(I1263=110000,R1263&lt;=12.8,M1263&gt;2),'[1]Pricing Schedule'!$J$63,
IF(AND(I1263=110000,R1263&lt;=12.8,M1263&lt;=2),'[1]Pricing Schedule'!$J$97,
IF(AND(I1263=110000,R1263&gt;12.8,R1263&lt;=22.8,M1263&gt;3),'[1]Pricing Schedule'!$J$72,
IF(AND(I1263=110000,R1263&gt;12.8,R1263&lt;=22.8,M1263&lt;=3),'[1]Pricing Schedule'!$J$97,
IF(AND(I1263=110000,R1263&gt;22.8,R1263&lt;=30.2),'[1]Pricing Schedule'!$J$81,
IF(AND(I1263=110000,R1263&gt;30.2,R1263&lt;=45.9),'[1]Pricing Schedule'!$J$90,
IF(AND(I1263=110000,R1263&gt;45.9,R1263&lt;=123.4),'[1]Pricing Schedule'!$J$97,
IF(AND(I1263=110000,R1263&gt;123.4,R1263&lt;=168.2,M1263&lt;=10),'[1]Pricing Schedule'!$J$105,
IF(AND(I1263=110000,R1263&gt;123.4,R1263&lt;=168.2,M1263&gt;10),'[1]Pricing Schedule'!$J$113,
IF(AND(I1263=110000,R1263&gt;168.2,R1263&lt;=336.2,M1263&lt;=10),('[1]Pricing Schedule'!$J$105),
IF(AND(I1263=110000,R1263&gt;168.2,R1263&lt;=336.2,M1263&gt;10),('[1]Pricing Schedule'!$J$113),
IF(AND(I1263=110000,R1263&gt;336.4,R1263&lt;=504.6,M1263&lt;=10),('[1]Pricing Schedule'!$J$105),
IF(AND(I1263=110000,R1263&gt;336.4,R1263&lt;=504.6,M1263&gt;10),('[1]Pricing Schedule'!$J$113),
IF(AND(I1263=110000,R1263&gt;504.6,R1263&lt;=672.8,M1263&lt;=10),('[1]Pricing Schedule'!$J$105),
IF(AND(I1263=110000,R1263&gt;504.6,R1263&lt;=672.8,M1263&gt;10),('[1]Pricing Schedule'!$J$113),
IF(AND(I1263=110000,R1263&gt;672.8,R1263&lt;=841,M1263&lt;=10),('[1]Pricing Schedule'!$J$105),
IF(AND(I1263=110000,R1263&gt;672.8,R1263&lt;=841,M1263&gt;10),('[1]Pricing Schedule'!$J$113),
IF(AND(I1263=110000,R1263&gt;1682,R1263&lt;=1850.2,M1263&lt;=10),('[1]Pricing Schedule'!$J$105),
IF(AND(I1263=110000,R1263&gt;1682,R1263&lt;=1850.2,M1263&gt;10),('[1]Pricing Schedule'!$J$113),
IF(AND(I1263=110000,R1263&gt;2018.4,R1263&lt;=2186.6,M1263&lt;=10),('[1]Pricing Schedule'!$J$105),
IF(AND(I1263=110000,R1263&gt;2018.4,R1263&lt;=2186.6,M1263&gt;10),('[1]Pricing Schedule'!$J$113),999999999)))))))))))))))))))))))))))))))))))))))</f>
        <v>1</v>
      </c>
      <c r="U1263" s="40">
        <f t="shared" si="120"/>
        <v>367914.28571428568</v>
      </c>
      <c r="V1263" s="41">
        <f t="shared" si="121"/>
        <v>2.7180243845616214</v>
      </c>
      <c r="Y1263" s="23">
        <v>708</v>
      </c>
      <c r="Z1263" s="23">
        <v>175</v>
      </c>
      <c r="AD1263" s="13"/>
      <c r="AE1263" s="13"/>
      <c r="AF1263" s="13"/>
      <c r="AR1263" s="35"/>
    </row>
    <row r="1264" spans="1:44">
      <c r="A1264" s="23">
        <v>1266</v>
      </c>
      <c r="B1264" s="23">
        <v>1266</v>
      </c>
      <c r="C1264" s="23" t="s">
        <v>1892</v>
      </c>
      <c r="D1264" s="23" t="s">
        <v>344</v>
      </c>
      <c r="E1264" s="23" t="s">
        <v>344</v>
      </c>
      <c r="F1264" s="23" t="s">
        <v>1800</v>
      </c>
      <c r="G1264" s="23" t="s">
        <v>1801</v>
      </c>
      <c r="H1264" s="23" t="s">
        <v>113</v>
      </c>
      <c r="I1264" s="13">
        <v>38000</v>
      </c>
      <c r="J1264" s="13">
        <v>38000</v>
      </c>
      <c r="K1264" s="23" t="s">
        <v>119</v>
      </c>
      <c r="L1264" s="24">
        <v>14.285</v>
      </c>
      <c r="M1264" s="37">
        <f t="shared" si="116"/>
        <v>15</v>
      </c>
      <c r="N1264" s="24">
        <v>9.5000000000000001E-2</v>
      </c>
      <c r="O1264" s="13">
        <v>3</v>
      </c>
      <c r="P1264" s="36">
        <f t="shared" si="117"/>
        <v>9.5000000000000001E-2</v>
      </c>
      <c r="Q1264" s="38">
        <f t="shared" si="118"/>
        <v>4.2</v>
      </c>
      <c r="R1264" s="37">
        <f t="shared" si="119"/>
        <v>4.2</v>
      </c>
      <c r="S1264" s="39">
        <f>IF(AND(I1264=38000,R1264&lt;=4.5,M1264&gt;8),'[1]Pricing Schedule'!$F$8+('[1]Pricing Schedule'!$F$9*M1264),
IF(AND(I1264=38000,R1264&lt;=4.5,M1264&lt;=8),'[1]Pricing Schedule'!$F$34+('[1]Pricing Schedule'!$F$36*M1264),
IF(AND(I1264=38000,R1264&gt;4.5,R1264&lt;=9,M1264&gt;8),'[1]Pricing Schedule'!$F$17+('[1]Pricing Schedule'!$F$18*M1264),
IF(AND(I1264=38000,R1264&gt;4.5,R1264&lt;=9,M1264&lt;=8),'[1]Pricing Schedule'!$F$34+('[1]Pricing Schedule'!$F$36*M1264),
IF(AND(I1264=38000,R1264&gt;9,R1264&lt;=12.8,M1264&gt;8),'[1]Pricing Schedule'!$F$26+('[1]Pricing Schedule'!$F$27*M1264),
IF(AND(I1264=38000,R1264&gt;9,R1264&lt;=12.8,M1264&lt;=8),'[1]Pricing Schedule'!$F$34+('[1]Pricing Schedule'!$F$36*M1264),
IF(AND(I1264=38000,R1264&gt;12.8,R1264&lt;=22.8),'[1]Pricing Schedule'!$F$34+('[1]Pricing Schedule'!$F$36*M1264),
IF(AND(I1264=38000,R1264&gt;22.8,R1264&lt;=30.2),'[1]Pricing Schedule'!$F$43+('[1]Pricing Schedule'!$F$45*M1264),
IF(AND(I1264=38000,R1264&gt;30.2,R1264&lt;=45.9),'[1]Pricing Schedule'!$F$52+('[1]Pricing Schedule'!$F$54*M1264),
IF(AND(I1264=38000,R1264&gt;45.9,R1264&lt;=123.4),'[1]Pricing Schedule'!$F$96+('[1]Pricing Schedule'!$F$97*M1264),
IF(AND(I1264=38000,R1264&gt;123.4,R1264&lt;=168.2,M1264&lt;=10),'[1]Pricing Schedule'!$F$103+('[1]Pricing Schedule'!$F$105*M1264),
IF(AND(I1264=38000,R1264&gt;123.4,R1264&lt;=168.2,M1264&gt;10),'[1]Pricing Schedule'!$F$111+('[1]Pricing Schedule'!$F$113*M1264),
IF(AND(I1264=38000,R1264&gt;157.4,R1264&lt;=336.4,M1264&lt;=10),('[1]Pricing Schedule'!$F$103+('[1]Pricing Schedule'!$F$105*M1264))*2,
IF(AND(I1264=38000,R1264&gt;157.4,R1264&lt;=336.4,M1264&gt;10),('[1]Pricing Schedule'!$F$111+('[1]Pricing Schedule'!$F$113*M1264))*2,
IF(AND(I1264=38000,R1264&gt;314.8,R1264&lt;=504.6,M1264&lt;=10),('[1]Pricing Schedule'!$F$103+('[1]Pricing Schedule'!$F$105*M1264))*3,
IF(AND(I1264=38000,R1264&gt;314.8,R1264&lt;=504.6,M1264&gt;10),('[1]Pricing Schedule'!$F$111+('[1]Pricing Schedule'!$F$113*M1264))*3,
IF(AND(I1264=38000,R1264&gt;472.2,R1264&lt;=672.8,M1264&lt;=10),('[1]Pricing Schedule'!$F$103+('[1]Pricing Schedule'!$F$105*M1264))*4,
IF(AND(I1264=38000,R1264&gt;472.2,R1264&lt;=672.8,M1264&gt;10),('[1]Pricing Schedule'!$F$111+('[1]Pricing Schedule'!$F$113*M1264))*4,
IF(AND(I1264=110000,R1264&lt;=12.8,M1264&gt;2),'[1]Pricing Schedule'!$F$62+('[1]Pricing Schedule'!$F$63*M1264),
IF(AND(I1264=110000,R1264&lt;=12.8,M1264&lt;=2),'[1]Pricing Schedule'!$F$96+('[1]Pricing Schedule'!$F$97*M1264),
IF(AND(I1264=110000,R1264&gt;12.8,R1264&lt;=22.8,M1264&gt;3),'[1]Pricing Schedule'!$F$71+('[1]Pricing Schedule'!$F$72*M1264),
IF(AND(I1264=110000,R1264&gt;12.8,R1264&lt;=22.8,M1264&lt;=3),'[1]Pricing Schedule'!$F$96+('[1]Pricing Schedule'!$F$97*M1264),
IF(AND(I1264=110000,R1264&gt;22.8,R1264&lt;=30.2),'[1]Pricing Schedule'!$F$80+('[1]Pricing Schedule'!$F$81*M1264),
IF(AND(I1264=110000,R1264&gt;30.2,R1264&lt;=45.9),'[1]Pricing Schedule'!$F$89+('[1]Pricing Schedule'!$F$90*M1264),
IF(AND(I1264=110000,R1264&gt;45.9,R1264&lt;=123.4),'[1]Pricing Schedule'!$F$96+('[1]Pricing Schedule'!$F$97*M1264),
IF(AND(I1264=110000,R1264&gt;123.4,R1264&lt;=168.2,M1264&lt;=10),'[1]Pricing Schedule'!$F$103+('[1]Pricing Schedule'!$F$105*M1264),
IF(AND(I1264=110000,R1264&gt;123.4,R1264&lt;=168.2,M1264&gt;10),'[1]Pricing Schedule'!$F$111+('[1]Pricing Schedule'!$F$113*M1264),
IF(AND(I1264=110000,R1264&gt;168.2,R1264&lt;=336.4,M1264&lt;=10),('[1]Pricing Schedule'!$F$103+('[1]Pricing Schedule'!$F$105*M1264))*2,
IF(AND(I1264=110000,R1264&gt;168.2,R1264&lt;=336.4,M1264&gt;10),('[1]Pricing Schedule'!$F$111+('[1]Pricing Schedule'!$F$113*M1264))*2,
IF(AND(I1264=110000,R1264&gt;336.4,R1264&lt;=504.6,M1264&lt;=10),('[1]Pricing Schedule'!$F$103+('[1]Pricing Schedule'!$F$105*M1264))*3,
IF(AND(I1264=110000,R1264&gt;336.4,R1264&lt;=504.6,M1264&gt;10),('[1]Pricing Schedule'!$F$111+('[1]Pricing Schedule'!$F$113*M1264))*3,
IF(AND(I1264=110000,R1264&gt;504.6,R1264&lt;=672.8,M1264&lt;=10),('[1]Pricing Schedule'!$F$103+('[1]Pricing Schedule'!$F$105*M1264))*4,
IF(AND(I1264=110000,R1264&gt;504.6,R1264&lt;=672.8,M1264&gt;10),('[1]Pricing Schedule'!$F$111+('[1]Pricing Schedule'!$F$113*M1264))*4,
IF(AND(I1264=110000,R1264&gt;672.8,R1264&lt;=841,M1264&lt;=10),('[1]Pricing Schedule'!$F$103+('[1]Pricing Schedule'!$F$105*M1264))*5,
IF(AND(I1264=110000,R1264&gt;672.8,R1264&lt;=841,M1264&gt;10),('[1]Pricing Schedule'!$F$111+('[1]Pricing Schedule'!$F$113*M1264))*5,
IF(AND(I1264=110000,R1264&gt;672.8,R1264&lt;=841,M1264&lt;=10),('[1]Pricing Schedule'!$F$103+('[1]Pricing Schedule'!$F$105*M1264))*5,
IF(AND(I1264=110000,R1264&gt;672.8,R1264&lt;=841,M1264&gt;10),('[1]Pricing Schedule'!$F$111+('[1]Pricing Schedule'!$F$113*M1264))*5,
IF(AND(I1264=110000,R1264&gt;1345.6,R1264&lt;=1513.8,M1264&lt;=10),('[1]Pricing Schedule'!$F$103+('[1]Pricing Schedule'!$F$105*M1264))*9,
IF(AND(I1264=110000,R1264&gt;1345.6,R1264&lt;=1513.8,M1264&gt;10),('[1]Pricing Schedule'!$F$111+('[1]Pricing Schedule'!$F$113*M1264))*9,
9999999999)))))))))))))))))))))))))))))))))))))))</f>
        <v>1650640</v>
      </c>
      <c r="T1264" s="21">
        <f>IF(AND(I1264=38000,R1264&lt;=4.5,M1264&gt;8),'[1]Pricing Schedule'!$J$9,
IF(AND(I1264=38000,R1264&lt;=4.5,M1264&lt;=8),'[1]Pricing Schedule'!$J$36,
IF(AND(I1264=38000,R1264&gt;4.5,R1264&lt;=9,M1264&gt;8),'[1]Pricing Schedule'!$J$18,
IF(AND(I1264=38000,R1264&gt;4.5,R1264&lt;=9,M1264&lt;=8),'[1]Pricing Schedule'!$J$36,
IF(AND(I1264=38000,R1264&gt;9,R1264&lt;=12.8,M1264&gt;8),'[1]Pricing Schedule'!$J$27,
IF(AND(I1264=38000,R1264&gt;9,R1264&lt;=12.8,M1264&lt;=8),'[1]Pricing Schedule'!$J$36,
IF(AND(I1264=38000,R1264&gt;12.8,R1264&lt;=22.8),'[1]Pricing Schedule'!$J$36,
IF(AND(I1264=38000,R1264&gt;22.8,R1264&lt;=30.2),'[1]Pricing Schedule'!$J$45,
IF(AND(I1264=38000,R1264&gt;30.2,R1264&lt;=45.9),'[1]Pricing Schedule'!$J$54,
IF(AND(I1264=38000,R1264&gt;45.9,R1264&lt;=123.4),'[1]Pricing Schedule'!$J$97,
IF(AND(I1264=38000,R1264&gt;123.4,R1264&lt;=168.2,M1264&lt;=10),'[1]Pricing Schedule'!$J$105,
IF(AND(I1264=38000,R1264&gt;123.4,R1264&lt;=168.2,M1264&gt;10),'[1]Pricing Schedule'!$J$113,
IF(AND(I1264=38000,R1264&gt;168.2,R1264&lt;=336.4,M1264&lt;=10),('[1]Pricing Schedule'!$J$105),
IF(AND(I1264=38000,R1264&gt;168.2,R1264&lt;=336.4,M1264&gt;10),('[1]Pricing Schedule'!$J$113),
IF(AND(I1264=38000,R1264&gt;336.4,R1264&lt;=504.6,M1264&lt;=10),('[1]Pricing Schedule'!$J$105),
IF(AND(I1264=38000,R1264&gt;336.4,R1264&lt;=504.6,M1264&gt;10),('[1]Pricing Schedule'!$J$113),
IF(AND(I1264=38000,R1264&gt;504.6,R1264&lt;=672.8,M1264&lt;=10),('[1]Pricing Schedule'!$J$105),
IF(AND(I1264=38000,R1264&gt;504.6,R1264&lt;=672.8,M1264&gt;10),('[1]Pricing Schedule'!$J$113),
IF(AND(I1264=110000,R1264&lt;=12.8,M1264&gt;2),'[1]Pricing Schedule'!$J$63,
IF(AND(I1264=110000,R1264&lt;=12.8,M1264&lt;=2),'[1]Pricing Schedule'!$J$97,
IF(AND(I1264=110000,R1264&gt;12.8,R1264&lt;=22.8,M1264&gt;3),'[1]Pricing Schedule'!$J$72,
IF(AND(I1264=110000,R1264&gt;12.8,R1264&lt;=22.8,M1264&lt;=3),'[1]Pricing Schedule'!$J$97,
IF(AND(I1264=110000,R1264&gt;22.8,R1264&lt;=30.2),'[1]Pricing Schedule'!$J$81,
IF(AND(I1264=110000,R1264&gt;30.2,R1264&lt;=45.9),'[1]Pricing Schedule'!$J$90,
IF(AND(I1264=110000,R1264&gt;45.9,R1264&lt;=123.4),'[1]Pricing Schedule'!$J$97,
IF(AND(I1264=110000,R1264&gt;123.4,R1264&lt;=168.2,M1264&lt;=10),'[1]Pricing Schedule'!$J$105,
IF(AND(I1264=110000,R1264&gt;123.4,R1264&lt;=168.2,M1264&gt;10),'[1]Pricing Schedule'!$J$113,
IF(AND(I1264=110000,R1264&gt;168.2,R1264&lt;=336.2,M1264&lt;=10),('[1]Pricing Schedule'!$J$105),
IF(AND(I1264=110000,R1264&gt;168.2,R1264&lt;=336.2,M1264&gt;10),('[1]Pricing Schedule'!$J$113),
IF(AND(I1264=110000,R1264&gt;336.4,R1264&lt;=504.6,M1264&lt;=10),('[1]Pricing Schedule'!$J$105),
IF(AND(I1264=110000,R1264&gt;336.4,R1264&lt;=504.6,M1264&gt;10),('[1]Pricing Schedule'!$J$113),
IF(AND(I1264=110000,R1264&gt;504.6,R1264&lt;=672.8,M1264&lt;=10),('[1]Pricing Schedule'!$J$105),
IF(AND(I1264=110000,R1264&gt;504.6,R1264&lt;=672.8,M1264&gt;10),('[1]Pricing Schedule'!$J$113),
IF(AND(I1264=110000,R1264&gt;672.8,R1264&lt;=841,M1264&lt;=10),('[1]Pricing Schedule'!$J$105),
IF(AND(I1264=110000,R1264&gt;672.8,R1264&lt;=841,M1264&gt;10),('[1]Pricing Schedule'!$J$113),
IF(AND(I1264=110000,R1264&gt;1682,R1264&lt;=1850.2,M1264&lt;=10),('[1]Pricing Schedule'!$J$105),
IF(AND(I1264=110000,R1264&gt;1682,R1264&lt;=1850.2,M1264&gt;10),('[1]Pricing Schedule'!$J$113),
IF(AND(I1264=110000,R1264&gt;2018.4,R1264&lt;=2186.6,M1264&lt;=10),('[1]Pricing Schedule'!$J$105),
IF(AND(I1264=110000,R1264&gt;2018.4,R1264&lt;=2186.6,M1264&gt;10),('[1]Pricing Schedule'!$J$113),999999999)))))))))))))))))))))))))))))))))))))))</f>
        <v>1</v>
      </c>
      <c r="U1264" s="40">
        <f t="shared" si="120"/>
        <v>393009.52380952379</v>
      </c>
      <c r="V1264" s="41">
        <f t="shared" si="121"/>
        <v>2.5444676004458877</v>
      </c>
      <c r="Y1264" s="23">
        <v>536</v>
      </c>
      <c r="Z1264" s="23">
        <v>459</v>
      </c>
      <c r="AD1264" s="13"/>
      <c r="AE1264" s="13"/>
      <c r="AF1264" s="13"/>
      <c r="AR1264" s="35"/>
    </row>
    <row r="1265" spans="1:44">
      <c r="A1265" s="23">
        <v>1267</v>
      </c>
      <c r="B1265" s="23">
        <v>1267</v>
      </c>
      <c r="C1265" s="23" t="s">
        <v>1893</v>
      </c>
      <c r="D1265" s="23" t="s">
        <v>816</v>
      </c>
      <c r="E1265" s="23" t="s">
        <v>816</v>
      </c>
      <c r="F1265" s="23" t="s">
        <v>1859</v>
      </c>
      <c r="G1265" s="23" t="s">
        <v>1860</v>
      </c>
      <c r="H1265" s="23" t="s">
        <v>113</v>
      </c>
      <c r="I1265" s="13">
        <v>38000</v>
      </c>
      <c r="J1265" s="13">
        <v>38000</v>
      </c>
      <c r="K1265" s="23" t="s">
        <v>119</v>
      </c>
      <c r="L1265" s="24">
        <v>2.286</v>
      </c>
      <c r="M1265" s="37">
        <f t="shared" si="116"/>
        <v>3</v>
      </c>
      <c r="N1265" s="24">
        <v>0.25</v>
      </c>
      <c r="O1265" s="13">
        <v>3</v>
      </c>
      <c r="P1265" s="36">
        <f t="shared" si="117"/>
        <v>0.25</v>
      </c>
      <c r="Q1265" s="38">
        <f t="shared" si="118"/>
        <v>4.2</v>
      </c>
      <c r="R1265" s="37">
        <f t="shared" si="119"/>
        <v>4.2</v>
      </c>
      <c r="S1265" s="39">
        <f>IF(AND(I1265=38000,R1265&lt;=4.5,M1265&gt;8),'[1]Pricing Schedule'!$F$8+('[1]Pricing Schedule'!$F$9*M1265),
IF(AND(I1265=38000,R1265&lt;=4.5,M1265&lt;=8),'[1]Pricing Schedule'!$F$34+('[1]Pricing Schedule'!$F$36*M1265),
IF(AND(I1265=38000,R1265&gt;4.5,R1265&lt;=9,M1265&gt;8),'[1]Pricing Schedule'!$F$17+('[1]Pricing Schedule'!$F$18*M1265),
IF(AND(I1265=38000,R1265&gt;4.5,R1265&lt;=9,M1265&lt;=8),'[1]Pricing Schedule'!$F$34+('[1]Pricing Schedule'!$F$36*M1265),
IF(AND(I1265=38000,R1265&gt;9,R1265&lt;=12.8,M1265&gt;8),'[1]Pricing Schedule'!$F$26+('[1]Pricing Schedule'!$F$27*M1265),
IF(AND(I1265=38000,R1265&gt;9,R1265&lt;=12.8,M1265&lt;=8),'[1]Pricing Schedule'!$F$34+('[1]Pricing Schedule'!$F$36*M1265),
IF(AND(I1265=38000,R1265&gt;12.8,R1265&lt;=22.8),'[1]Pricing Schedule'!$F$34+('[1]Pricing Schedule'!$F$36*M1265),
IF(AND(I1265=38000,R1265&gt;22.8,R1265&lt;=30.2),'[1]Pricing Schedule'!$F$43+('[1]Pricing Schedule'!$F$45*M1265),
IF(AND(I1265=38000,R1265&gt;30.2,R1265&lt;=45.9),'[1]Pricing Schedule'!$F$52+('[1]Pricing Schedule'!$F$54*M1265),
IF(AND(I1265=38000,R1265&gt;45.9,R1265&lt;=123.4),'[1]Pricing Schedule'!$F$96+('[1]Pricing Schedule'!$F$97*M1265),
IF(AND(I1265=38000,R1265&gt;123.4,R1265&lt;=168.2,M1265&lt;=10),'[1]Pricing Schedule'!$F$103+('[1]Pricing Schedule'!$F$105*M1265),
IF(AND(I1265=38000,R1265&gt;123.4,R1265&lt;=168.2,M1265&gt;10),'[1]Pricing Schedule'!$F$111+('[1]Pricing Schedule'!$F$113*M1265),
IF(AND(I1265=38000,R1265&gt;157.4,R1265&lt;=336.4,M1265&lt;=10),('[1]Pricing Schedule'!$F$103+('[1]Pricing Schedule'!$F$105*M1265))*2,
IF(AND(I1265=38000,R1265&gt;157.4,R1265&lt;=336.4,M1265&gt;10),('[1]Pricing Schedule'!$F$111+('[1]Pricing Schedule'!$F$113*M1265))*2,
IF(AND(I1265=38000,R1265&gt;314.8,R1265&lt;=504.6,M1265&lt;=10),('[1]Pricing Schedule'!$F$103+('[1]Pricing Schedule'!$F$105*M1265))*3,
IF(AND(I1265=38000,R1265&gt;314.8,R1265&lt;=504.6,M1265&gt;10),('[1]Pricing Schedule'!$F$111+('[1]Pricing Schedule'!$F$113*M1265))*3,
IF(AND(I1265=38000,R1265&gt;472.2,R1265&lt;=672.8,M1265&lt;=10),('[1]Pricing Schedule'!$F$103+('[1]Pricing Schedule'!$F$105*M1265))*4,
IF(AND(I1265=38000,R1265&gt;472.2,R1265&lt;=672.8,M1265&gt;10),('[1]Pricing Schedule'!$F$111+('[1]Pricing Schedule'!$F$113*M1265))*4,
IF(AND(I1265=110000,R1265&lt;=12.8,M1265&gt;2),'[1]Pricing Schedule'!$F$62+('[1]Pricing Schedule'!$F$63*M1265),
IF(AND(I1265=110000,R1265&lt;=12.8,M1265&lt;=2),'[1]Pricing Schedule'!$F$96+('[1]Pricing Schedule'!$F$97*M1265),
IF(AND(I1265=110000,R1265&gt;12.8,R1265&lt;=22.8,M1265&gt;3),'[1]Pricing Schedule'!$F$71+('[1]Pricing Schedule'!$F$72*M1265),
IF(AND(I1265=110000,R1265&gt;12.8,R1265&lt;=22.8,M1265&lt;=3),'[1]Pricing Schedule'!$F$96+('[1]Pricing Schedule'!$F$97*M1265),
IF(AND(I1265=110000,R1265&gt;22.8,R1265&lt;=30.2),'[1]Pricing Schedule'!$F$80+('[1]Pricing Schedule'!$F$81*M1265),
IF(AND(I1265=110000,R1265&gt;30.2,R1265&lt;=45.9),'[1]Pricing Schedule'!$F$89+('[1]Pricing Schedule'!$F$90*M1265),
IF(AND(I1265=110000,R1265&gt;45.9,R1265&lt;=123.4),'[1]Pricing Schedule'!$F$96+('[1]Pricing Schedule'!$F$97*M1265),
IF(AND(I1265=110000,R1265&gt;123.4,R1265&lt;=168.2,M1265&lt;=10),'[1]Pricing Schedule'!$F$103+('[1]Pricing Schedule'!$F$105*M1265),
IF(AND(I1265=110000,R1265&gt;123.4,R1265&lt;=168.2,M1265&gt;10),'[1]Pricing Schedule'!$F$111+('[1]Pricing Schedule'!$F$113*M1265),
IF(AND(I1265=110000,R1265&gt;168.2,R1265&lt;=336.4,M1265&lt;=10),('[1]Pricing Schedule'!$F$103+('[1]Pricing Schedule'!$F$105*M1265))*2,
IF(AND(I1265=110000,R1265&gt;168.2,R1265&lt;=336.4,M1265&gt;10),('[1]Pricing Schedule'!$F$111+('[1]Pricing Schedule'!$F$113*M1265))*2,
IF(AND(I1265=110000,R1265&gt;336.4,R1265&lt;=504.6,M1265&lt;=10),('[1]Pricing Schedule'!$F$103+('[1]Pricing Schedule'!$F$105*M1265))*3,
IF(AND(I1265=110000,R1265&gt;336.4,R1265&lt;=504.6,M1265&gt;10),('[1]Pricing Schedule'!$F$111+('[1]Pricing Schedule'!$F$113*M1265))*3,
IF(AND(I1265=110000,R1265&gt;504.6,R1265&lt;=672.8,M1265&lt;=10),('[1]Pricing Schedule'!$F$103+('[1]Pricing Schedule'!$F$105*M1265))*4,
IF(AND(I1265=110000,R1265&gt;504.6,R1265&lt;=672.8,M1265&gt;10),('[1]Pricing Schedule'!$F$111+('[1]Pricing Schedule'!$F$113*M1265))*4,
IF(AND(I1265=110000,R1265&gt;672.8,R1265&lt;=841,M1265&lt;=10),('[1]Pricing Schedule'!$F$103+('[1]Pricing Schedule'!$F$105*M1265))*5,
IF(AND(I1265=110000,R1265&gt;672.8,R1265&lt;=841,M1265&gt;10),('[1]Pricing Schedule'!$F$111+('[1]Pricing Schedule'!$F$113*M1265))*5,
IF(AND(I1265=110000,R1265&gt;672.8,R1265&lt;=841,M1265&lt;=10),('[1]Pricing Schedule'!$F$103+('[1]Pricing Schedule'!$F$105*M1265))*5,
IF(AND(I1265=110000,R1265&gt;672.8,R1265&lt;=841,M1265&gt;10),('[1]Pricing Schedule'!$F$111+('[1]Pricing Schedule'!$F$113*M1265))*5,
IF(AND(I1265=110000,R1265&gt;1345.6,R1265&lt;=1513.8,M1265&lt;=10),('[1]Pricing Schedule'!$F$103+('[1]Pricing Schedule'!$F$105*M1265))*9,
IF(AND(I1265=110000,R1265&gt;1345.6,R1265&lt;=1513.8,M1265&gt;10),('[1]Pricing Schedule'!$F$111+('[1]Pricing Schedule'!$F$113*M1265))*9,
9999999999)))))))))))))))))))))))))))))))))))))))</f>
        <v>558600</v>
      </c>
      <c r="T1265" s="21">
        <f>IF(AND(I1265=38000,R1265&lt;=4.5,M1265&gt;8),'[1]Pricing Schedule'!$J$9,
IF(AND(I1265=38000,R1265&lt;=4.5,M1265&lt;=8),'[1]Pricing Schedule'!$J$36,
IF(AND(I1265=38000,R1265&gt;4.5,R1265&lt;=9,M1265&gt;8),'[1]Pricing Schedule'!$J$18,
IF(AND(I1265=38000,R1265&gt;4.5,R1265&lt;=9,M1265&lt;=8),'[1]Pricing Schedule'!$J$36,
IF(AND(I1265=38000,R1265&gt;9,R1265&lt;=12.8,M1265&gt;8),'[1]Pricing Schedule'!$J$27,
IF(AND(I1265=38000,R1265&gt;9,R1265&lt;=12.8,M1265&lt;=8),'[1]Pricing Schedule'!$J$36,
IF(AND(I1265=38000,R1265&gt;12.8,R1265&lt;=22.8),'[1]Pricing Schedule'!$J$36,
IF(AND(I1265=38000,R1265&gt;22.8,R1265&lt;=30.2),'[1]Pricing Schedule'!$J$45,
IF(AND(I1265=38000,R1265&gt;30.2,R1265&lt;=45.9),'[1]Pricing Schedule'!$J$54,
IF(AND(I1265=38000,R1265&gt;45.9,R1265&lt;=123.4),'[1]Pricing Schedule'!$J$97,
IF(AND(I1265=38000,R1265&gt;123.4,R1265&lt;=168.2,M1265&lt;=10),'[1]Pricing Schedule'!$J$105,
IF(AND(I1265=38000,R1265&gt;123.4,R1265&lt;=168.2,M1265&gt;10),'[1]Pricing Schedule'!$J$113,
IF(AND(I1265=38000,R1265&gt;168.2,R1265&lt;=336.4,M1265&lt;=10),('[1]Pricing Schedule'!$J$105),
IF(AND(I1265=38000,R1265&gt;168.2,R1265&lt;=336.4,M1265&gt;10),('[1]Pricing Schedule'!$J$113),
IF(AND(I1265=38000,R1265&gt;336.4,R1265&lt;=504.6,M1265&lt;=10),('[1]Pricing Schedule'!$J$105),
IF(AND(I1265=38000,R1265&gt;336.4,R1265&lt;=504.6,M1265&gt;10),('[1]Pricing Schedule'!$J$113),
IF(AND(I1265=38000,R1265&gt;504.6,R1265&lt;=672.8,M1265&lt;=10),('[1]Pricing Schedule'!$J$105),
IF(AND(I1265=38000,R1265&gt;504.6,R1265&lt;=672.8,M1265&gt;10),('[1]Pricing Schedule'!$J$113),
IF(AND(I1265=110000,R1265&lt;=12.8,M1265&gt;2),'[1]Pricing Schedule'!$J$63,
IF(AND(I1265=110000,R1265&lt;=12.8,M1265&lt;=2),'[1]Pricing Schedule'!$J$97,
IF(AND(I1265=110000,R1265&gt;12.8,R1265&lt;=22.8,M1265&gt;3),'[1]Pricing Schedule'!$J$72,
IF(AND(I1265=110000,R1265&gt;12.8,R1265&lt;=22.8,M1265&lt;=3),'[1]Pricing Schedule'!$J$97,
IF(AND(I1265=110000,R1265&gt;22.8,R1265&lt;=30.2),'[1]Pricing Schedule'!$J$81,
IF(AND(I1265=110000,R1265&gt;30.2,R1265&lt;=45.9),'[1]Pricing Schedule'!$J$90,
IF(AND(I1265=110000,R1265&gt;45.9,R1265&lt;=123.4),'[1]Pricing Schedule'!$J$97,
IF(AND(I1265=110000,R1265&gt;123.4,R1265&lt;=168.2,M1265&lt;=10),'[1]Pricing Schedule'!$J$105,
IF(AND(I1265=110000,R1265&gt;123.4,R1265&lt;=168.2,M1265&gt;10),'[1]Pricing Schedule'!$J$113,
IF(AND(I1265=110000,R1265&gt;168.2,R1265&lt;=336.2,M1265&lt;=10),('[1]Pricing Schedule'!$J$105),
IF(AND(I1265=110000,R1265&gt;168.2,R1265&lt;=336.2,M1265&gt;10),('[1]Pricing Schedule'!$J$113),
IF(AND(I1265=110000,R1265&gt;336.4,R1265&lt;=504.6,M1265&lt;=10),('[1]Pricing Schedule'!$J$105),
IF(AND(I1265=110000,R1265&gt;336.4,R1265&lt;=504.6,M1265&gt;10),('[1]Pricing Schedule'!$J$113),
IF(AND(I1265=110000,R1265&gt;504.6,R1265&lt;=672.8,M1265&lt;=10),('[1]Pricing Schedule'!$J$105),
IF(AND(I1265=110000,R1265&gt;504.6,R1265&lt;=672.8,M1265&gt;10),('[1]Pricing Schedule'!$J$113),
IF(AND(I1265=110000,R1265&gt;672.8,R1265&lt;=841,M1265&lt;=10),('[1]Pricing Schedule'!$J$105),
IF(AND(I1265=110000,R1265&gt;672.8,R1265&lt;=841,M1265&gt;10),('[1]Pricing Schedule'!$J$113),
IF(AND(I1265=110000,R1265&gt;1682,R1265&lt;=1850.2,M1265&lt;=10),('[1]Pricing Schedule'!$J$105),
IF(AND(I1265=110000,R1265&gt;1682,R1265&lt;=1850.2,M1265&gt;10),('[1]Pricing Schedule'!$J$113),
IF(AND(I1265=110000,R1265&gt;2018.4,R1265&lt;=2186.6,M1265&lt;=10),('[1]Pricing Schedule'!$J$105),
IF(AND(I1265=110000,R1265&gt;2018.4,R1265&lt;=2186.6,M1265&gt;10),('[1]Pricing Schedule'!$J$113),999999999)))))))))))))))))))))))))))))))))))))))</f>
        <v>4</v>
      </c>
      <c r="U1265" s="40">
        <f t="shared" si="120"/>
        <v>133000</v>
      </c>
      <c r="V1265" s="41">
        <f t="shared" si="121"/>
        <v>7.518796992481203</v>
      </c>
      <c r="Y1265" s="23">
        <v>295</v>
      </c>
      <c r="Z1265" s="23">
        <v>468</v>
      </c>
      <c r="AD1265" s="13"/>
      <c r="AE1265" s="13"/>
      <c r="AF1265" s="13"/>
      <c r="AR1265" s="35"/>
    </row>
    <row r="1266" spans="1:44">
      <c r="A1266" s="23">
        <v>1268</v>
      </c>
      <c r="B1266" s="23">
        <v>1268</v>
      </c>
      <c r="C1266" s="23" t="s">
        <v>1894</v>
      </c>
      <c r="D1266" s="23" t="s">
        <v>344</v>
      </c>
      <c r="E1266" s="23" t="s">
        <v>344</v>
      </c>
      <c r="F1266" s="23" t="s">
        <v>1047</v>
      </c>
      <c r="G1266" s="23" t="s">
        <v>1048</v>
      </c>
      <c r="H1266" s="23" t="s">
        <v>113</v>
      </c>
      <c r="I1266" s="13">
        <v>38000</v>
      </c>
      <c r="J1266" s="13">
        <v>38000</v>
      </c>
      <c r="K1266" s="13">
        <v>10000</v>
      </c>
      <c r="L1266" s="24">
        <v>2.6509999999999998</v>
      </c>
      <c r="M1266" s="37">
        <f t="shared" si="116"/>
        <v>3</v>
      </c>
      <c r="N1266" s="24">
        <v>0.26100000000000001</v>
      </c>
      <c r="O1266" s="13">
        <v>3</v>
      </c>
      <c r="P1266" s="36">
        <f t="shared" si="117"/>
        <v>0.26100000000000001</v>
      </c>
      <c r="Q1266" s="38">
        <f t="shared" si="118"/>
        <v>4.2</v>
      </c>
      <c r="R1266" s="37">
        <f t="shared" si="119"/>
        <v>4.2</v>
      </c>
      <c r="S1266" s="39">
        <f>IF(AND(I1266=38000,R1266&lt;=4.5,M1266&gt;8),'[1]Pricing Schedule'!$F$8+('[1]Pricing Schedule'!$F$9*M1266),
IF(AND(I1266=38000,R1266&lt;=4.5,M1266&lt;=8),'[1]Pricing Schedule'!$F$34+('[1]Pricing Schedule'!$F$36*M1266),
IF(AND(I1266=38000,R1266&gt;4.5,R1266&lt;=9,M1266&gt;8),'[1]Pricing Schedule'!$F$17+('[1]Pricing Schedule'!$F$18*M1266),
IF(AND(I1266=38000,R1266&gt;4.5,R1266&lt;=9,M1266&lt;=8),'[1]Pricing Schedule'!$F$34+('[1]Pricing Schedule'!$F$36*M1266),
IF(AND(I1266=38000,R1266&gt;9,R1266&lt;=12.8,M1266&gt;8),'[1]Pricing Schedule'!$F$26+('[1]Pricing Schedule'!$F$27*M1266),
IF(AND(I1266=38000,R1266&gt;9,R1266&lt;=12.8,M1266&lt;=8),'[1]Pricing Schedule'!$F$34+('[1]Pricing Schedule'!$F$36*M1266),
IF(AND(I1266=38000,R1266&gt;12.8,R1266&lt;=22.8),'[1]Pricing Schedule'!$F$34+('[1]Pricing Schedule'!$F$36*M1266),
IF(AND(I1266=38000,R1266&gt;22.8,R1266&lt;=30.2),'[1]Pricing Schedule'!$F$43+('[1]Pricing Schedule'!$F$45*M1266),
IF(AND(I1266=38000,R1266&gt;30.2,R1266&lt;=45.9),'[1]Pricing Schedule'!$F$52+('[1]Pricing Schedule'!$F$54*M1266),
IF(AND(I1266=38000,R1266&gt;45.9,R1266&lt;=123.4),'[1]Pricing Schedule'!$F$96+('[1]Pricing Schedule'!$F$97*M1266),
IF(AND(I1266=38000,R1266&gt;123.4,R1266&lt;=168.2,M1266&lt;=10),'[1]Pricing Schedule'!$F$103+('[1]Pricing Schedule'!$F$105*M1266),
IF(AND(I1266=38000,R1266&gt;123.4,R1266&lt;=168.2,M1266&gt;10),'[1]Pricing Schedule'!$F$111+('[1]Pricing Schedule'!$F$113*M1266),
IF(AND(I1266=38000,R1266&gt;157.4,R1266&lt;=336.4,M1266&lt;=10),('[1]Pricing Schedule'!$F$103+('[1]Pricing Schedule'!$F$105*M1266))*2,
IF(AND(I1266=38000,R1266&gt;157.4,R1266&lt;=336.4,M1266&gt;10),('[1]Pricing Schedule'!$F$111+('[1]Pricing Schedule'!$F$113*M1266))*2,
IF(AND(I1266=38000,R1266&gt;314.8,R1266&lt;=504.6,M1266&lt;=10),('[1]Pricing Schedule'!$F$103+('[1]Pricing Schedule'!$F$105*M1266))*3,
IF(AND(I1266=38000,R1266&gt;314.8,R1266&lt;=504.6,M1266&gt;10),('[1]Pricing Schedule'!$F$111+('[1]Pricing Schedule'!$F$113*M1266))*3,
IF(AND(I1266=38000,R1266&gt;472.2,R1266&lt;=672.8,M1266&lt;=10),('[1]Pricing Schedule'!$F$103+('[1]Pricing Schedule'!$F$105*M1266))*4,
IF(AND(I1266=38000,R1266&gt;472.2,R1266&lt;=672.8,M1266&gt;10),('[1]Pricing Schedule'!$F$111+('[1]Pricing Schedule'!$F$113*M1266))*4,
IF(AND(I1266=110000,R1266&lt;=12.8,M1266&gt;2),'[1]Pricing Schedule'!$F$62+('[1]Pricing Schedule'!$F$63*M1266),
IF(AND(I1266=110000,R1266&lt;=12.8,M1266&lt;=2),'[1]Pricing Schedule'!$F$96+('[1]Pricing Schedule'!$F$97*M1266),
IF(AND(I1266=110000,R1266&gt;12.8,R1266&lt;=22.8,M1266&gt;3),'[1]Pricing Schedule'!$F$71+('[1]Pricing Schedule'!$F$72*M1266),
IF(AND(I1266=110000,R1266&gt;12.8,R1266&lt;=22.8,M1266&lt;=3),'[1]Pricing Schedule'!$F$96+('[1]Pricing Schedule'!$F$97*M1266),
IF(AND(I1266=110000,R1266&gt;22.8,R1266&lt;=30.2),'[1]Pricing Schedule'!$F$80+('[1]Pricing Schedule'!$F$81*M1266),
IF(AND(I1266=110000,R1266&gt;30.2,R1266&lt;=45.9),'[1]Pricing Schedule'!$F$89+('[1]Pricing Schedule'!$F$90*M1266),
IF(AND(I1266=110000,R1266&gt;45.9,R1266&lt;=123.4),'[1]Pricing Schedule'!$F$96+('[1]Pricing Schedule'!$F$97*M1266),
IF(AND(I1266=110000,R1266&gt;123.4,R1266&lt;=168.2,M1266&lt;=10),'[1]Pricing Schedule'!$F$103+('[1]Pricing Schedule'!$F$105*M1266),
IF(AND(I1266=110000,R1266&gt;123.4,R1266&lt;=168.2,M1266&gt;10),'[1]Pricing Schedule'!$F$111+('[1]Pricing Schedule'!$F$113*M1266),
IF(AND(I1266=110000,R1266&gt;168.2,R1266&lt;=336.4,M1266&lt;=10),('[1]Pricing Schedule'!$F$103+('[1]Pricing Schedule'!$F$105*M1266))*2,
IF(AND(I1266=110000,R1266&gt;168.2,R1266&lt;=336.4,M1266&gt;10),('[1]Pricing Schedule'!$F$111+('[1]Pricing Schedule'!$F$113*M1266))*2,
IF(AND(I1266=110000,R1266&gt;336.4,R1266&lt;=504.6,M1266&lt;=10),('[1]Pricing Schedule'!$F$103+('[1]Pricing Schedule'!$F$105*M1266))*3,
IF(AND(I1266=110000,R1266&gt;336.4,R1266&lt;=504.6,M1266&gt;10),('[1]Pricing Schedule'!$F$111+('[1]Pricing Schedule'!$F$113*M1266))*3,
IF(AND(I1266=110000,R1266&gt;504.6,R1266&lt;=672.8,M1266&lt;=10),('[1]Pricing Schedule'!$F$103+('[1]Pricing Schedule'!$F$105*M1266))*4,
IF(AND(I1266=110000,R1266&gt;504.6,R1266&lt;=672.8,M1266&gt;10),('[1]Pricing Schedule'!$F$111+('[1]Pricing Schedule'!$F$113*M1266))*4,
IF(AND(I1266=110000,R1266&gt;672.8,R1266&lt;=841,M1266&lt;=10),('[1]Pricing Schedule'!$F$103+('[1]Pricing Schedule'!$F$105*M1266))*5,
IF(AND(I1266=110000,R1266&gt;672.8,R1266&lt;=841,M1266&gt;10),('[1]Pricing Schedule'!$F$111+('[1]Pricing Schedule'!$F$113*M1266))*5,
IF(AND(I1266=110000,R1266&gt;672.8,R1266&lt;=841,M1266&lt;=10),('[1]Pricing Schedule'!$F$103+('[1]Pricing Schedule'!$F$105*M1266))*5,
IF(AND(I1266=110000,R1266&gt;672.8,R1266&lt;=841,M1266&gt;10),('[1]Pricing Schedule'!$F$111+('[1]Pricing Schedule'!$F$113*M1266))*5,
IF(AND(I1266=110000,R1266&gt;1345.6,R1266&lt;=1513.8,M1266&lt;=10),('[1]Pricing Schedule'!$F$103+('[1]Pricing Schedule'!$F$105*M1266))*9,
IF(AND(I1266=110000,R1266&gt;1345.6,R1266&lt;=1513.8,M1266&gt;10),('[1]Pricing Schedule'!$F$111+('[1]Pricing Schedule'!$F$113*M1266))*9,
9999999999)))))))))))))))))))))))))))))))))))))))</f>
        <v>558600</v>
      </c>
      <c r="T1266" s="21">
        <f>IF(AND(I1266=38000,R1266&lt;=4.5,M1266&gt;8),'[1]Pricing Schedule'!$J$9,
IF(AND(I1266=38000,R1266&lt;=4.5,M1266&lt;=8),'[1]Pricing Schedule'!$J$36,
IF(AND(I1266=38000,R1266&gt;4.5,R1266&lt;=9,M1266&gt;8),'[1]Pricing Schedule'!$J$18,
IF(AND(I1266=38000,R1266&gt;4.5,R1266&lt;=9,M1266&lt;=8),'[1]Pricing Schedule'!$J$36,
IF(AND(I1266=38000,R1266&gt;9,R1266&lt;=12.8,M1266&gt;8),'[1]Pricing Schedule'!$J$27,
IF(AND(I1266=38000,R1266&gt;9,R1266&lt;=12.8,M1266&lt;=8),'[1]Pricing Schedule'!$J$36,
IF(AND(I1266=38000,R1266&gt;12.8,R1266&lt;=22.8),'[1]Pricing Schedule'!$J$36,
IF(AND(I1266=38000,R1266&gt;22.8,R1266&lt;=30.2),'[1]Pricing Schedule'!$J$45,
IF(AND(I1266=38000,R1266&gt;30.2,R1266&lt;=45.9),'[1]Pricing Schedule'!$J$54,
IF(AND(I1266=38000,R1266&gt;45.9,R1266&lt;=123.4),'[1]Pricing Schedule'!$J$97,
IF(AND(I1266=38000,R1266&gt;123.4,R1266&lt;=168.2,M1266&lt;=10),'[1]Pricing Schedule'!$J$105,
IF(AND(I1266=38000,R1266&gt;123.4,R1266&lt;=168.2,M1266&gt;10),'[1]Pricing Schedule'!$J$113,
IF(AND(I1266=38000,R1266&gt;168.2,R1266&lt;=336.4,M1266&lt;=10),('[1]Pricing Schedule'!$J$105),
IF(AND(I1266=38000,R1266&gt;168.2,R1266&lt;=336.4,M1266&gt;10),('[1]Pricing Schedule'!$J$113),
IF(AND(I1266=38000,R1266&gt;336.4,R1266&lt;=504.6,M1266&lt;=10),('[1]Pricing Schedule'!$J$105),
IF(AND(I1266=38000,R1266&gt;336.4,R1266&lt;=504.6,M1266&gt;10),('[1]Pricing Schedule'!$J$113),
IF(AND(I1266=38000,R1266&gt;504.6,R1266&lt;=672.8,M1266&lt;=10),('[1]Pricing Schedule'!$J$105),
IF(AND(I1266=38000,R1266&gt;504.6,R1266&lt;=672.8,M1266&gt;10),('[1]Pricing Schedule'!$J$113),
IF(AND(I1266=110000,R1266&lt;=12.8,M1266&gt;2),'[1]Pricing Schedule'!$J$63,
IF(AND(I1266=110000,R1266&lt;=12.8,M1266&lt;=2),'[1]Pricing Schedule'!$J$97,
IF(AND(I1266=110000,R1266&gt;12.8,R1266&lt;=22.8,M1266&gt;3),'[1]Pricing Schedule'!$J$72,
IF(AND(I1266=110000,R1266&gt;12.8,R1266&lt;=22.8,M1266&lt;=3),'[1]Pricing Schedule'!$J$97,
IF(AND(I1266=110000,R1266&gt;22.8,R1266&lt;=30.2),'[1]Pricing Schedule'!$J$81,
IF(AND(I1266=110000,R1266&gt;30.2,R1266&lt;=45.9),'[1]Pricing Schedule'!$J$90,
IF(AND(I1266=110000,R1266&gt;45.9,R1266&lt;=123.4),'[1]Pricing Schedule'!$J$97,
IF(AND(I1266=110000,R1266&gt;123.4,R1266&lt;=168.2,M1266&lt;=10),'[1]Pricing Schedule'!$J$105,
IF(AND(I1266=110000,R1266&gt;123.4,R1266&lt;=168.2,M1266&gt;10),'[1]Pricing Schedule'!$J$113,
IF(AND(I1266=110000,R1266&gt;168.2,R1266&lt;=336.2,M1266&lt;=10),('[1]Pricing Schedule'!$J$105),
IF(AND(I1266=110000,R1266&gt;168.2,R1266&lt;=336.2,M1266&gt;10),('[1]Pricing Schedule'!$J$113),
IF(AND(I1266=110000,R1266&gt;336.4,R1266&lt;=504.6,M1266&lt;=10),('[1]Pricing Schedule'!$J$105),
IF(AND(I1266=110000,R1266&gt;336.4,R1266&lt;=504.6,M1266&gt;10),('[1]Pricing Schedule'!$J$113),
IF(AND(I1266=110000,R1266&gt;504.6,R1266&lt;=672.8,M1266&lt;=10),('[1]Pricing Schedule'!$J$105),
IF(AND(I1266=110000,R1266&gt;504.6,R1266&lt;=672.8,M1266&gt;10),('[1]Pricing Schedule'!$J$113),
IF(AND(I1266=110000,R1266&gt;672.8,R1266&lt;=841,M1266&lt;=10),('[1]Pricing Schedule'!$J$105),
IF(AND(I1266=110000,R1266&gt;672.8,R1266&lt;=841,M1266&gt;10),('[1]Pricing Schedule'!$J$113),
IF(AND(I1266=110000,R1266&gt;1682,R1266&lt;=1850.2,M1266&lt;=10),('[1]Pricing Schedule'!$J$105),
IF(AND(I1266=110000,R1266&gt;1682,R1266&lt;=1850.2,M1266&gt;10),('[1]Pricing Schedule'!$J$113),
IF(AND(I1266=110000,R1266&gt;2018.4,R1266&lt;=2186.6,M1266&lt;=10),('[1]Pricing Schedule'!$J$105),
IF(AND(I1266=110000,R1266&gt;2018.4,R1266&lt;=2186.6,M1266&gt;10),('[1]Pricing Schedule'!$J$113),999999999)))))))))))))))))))))))))))))))))))))))</f>
        <v>4</v>
      </c>
      <c r="U1266" s="40">
        <f t="shared" si="120"/>
        <v>133000</v>
      </c>
      <c r="V1266" s="41">
        <f t="shared" si="121"/>
        <v>7.518796992481203</v>
      </c>
      <c r="Y1266" s="23">
        <v>585</v>
      </c>
      <c r="Z1266" s="23">
        <v>540</v>
      </c>
      <c r="AD1266" s="13"/>
      <c r="AE1266" s="13"/>
      <c r="AF1266" s="13"/>
      <c r="AR1266" s="35"/>
    </row>
    <row r="1267" spans="1:44">
      <c r="A1267" s="23">
        <v>1269</v>
      </c>
      <c r="B1267" s="23">
        <v>1269</v>
      </c>
      <c r="C1267" s="23" t="s">
        <v>1895</v>
      </c>
      <c r="D1267" s="23" t="s">
        <v>1103</v>
      </c>
      <c r="E1267" s="23" t="s">
        <v>1103</v>
      </c>
      <c r="F1267" s="23" t="s">
        <v>803</v>
      </c>
      <c r="G1267" s="23" t="s">
        <v>804</v>
      </c>
      <c r="H1267" s="23" t="s">
        <v>113</v>
      </c>
      <c r="I1267" s="13">
        <v>38000</v>
      </c>
      <c r="J1267" s="13">
        <v>38000</v>
      </c>
      <c r="K1267" s="23" t="s">
        <v>119</v>
      </c>
      <c r="L1267" s="24">
        <v>10.305999999999999</v>
      </c>
      <c r="M1267" s="37">
        <f t="shared" si="116"/>
        <v>11</v>
      </c>
      <c r="N1267" s="24">
        <v>0.26300000000000001</v>
      </c>
      <c r="O1267" s="13">
        <v>3</v>
      </c>
      <c r="P1267" s="36">
        <f t="shared" si="117"/>
        <v>0.26300000000000001</v>
      </c>
      <c r="Q1267" s="38">
        <f t="shared" si="118"/>
        <v>4.2</v>
      </c>
      <c r="R1267" s="37">
        <f t="shared" si="119"/>
        <v>4.2</v>
      </c>
      <c r="S1267" s="39">
        <f>IF(AND(I1267=38000,R1267&lt;=4.5,M1267&gt;8),'[1]Pricing Schedule'!$F$8+('[1]Pricing Schedule'!$F$9*M1267),
IF(AND(I1267=38000,R1267&lt;=4.5,M1267&lt;=8),'[1]Pricing Schedule'!$F$34+('[1]Pricing Schedule'!$F$36*M1267),
IF(AND(I1267=38000,R1267&gt;4.5,R1267&lt;=9,M1267&gt;8),'[1]Pricing Schedule'!$F$17+('[1]Pricing Schedule'!$F$18*M1267),
IF(AND(I1267=38000,R1267&gt;4.5,R1267&lt;=9,M1267&lt;=8),'[1]Pricing Schedule'!$F$34+('[1]Pricing Schedule'!$F$36*M1267),
IF(AND(I1267=38000,R1267&gt;9,R1267&lt;=12.8,M1267&gt;8),'[1]Pricing Schedule'!$F$26+('[1]Pricing Schedule'!$F$27*M1267),
IF(AND(I1267=38000,R1267&gt;9,R1267&lt;=12.8,M1267&lt;=8),'[1]Pricing Schedule'!$F$34+('[1]Pricing Schedule'!$F$36*M1267),
IF(AND(I1267=38000,R1267&gt;12.8,R1267&lt;=22.8),'[1]Pricing Schedule'!$F$34+('[1]Pricing Schedule'!$F$36*M1267),
IF(AND(I1267=38000,R1267&gt;22.8,R1267&lt;=30.2),'[1]Pricing Schedule'!$F$43+('[1]Pricing Schedule'!$F$45*M1267),
IF(AND(I1267=38000,R1267&gt;30.2,R1267&lt;=45.9),'[1]Pricing Schedule'!$F$52+('[1]Pricing Schedule'!$F$54*M1267),
IF(AND(I1267=38000,R1267&gt;45.9,R1267&lt;=123.4),'[1]Pricing Schedule'!$F$96+('[1]Pricing Schedule'!$F$97*M1267),
IF(AND(I1267=38000,R1267&gt;123.4,R1267&lt;=168.2,M1267&lt;=10),'[1]Pricing Schedule'!$F$103+('[1]Pricing Schedule'!$F$105*M1267),
IF(AND(I1267=38000,R1267&gt;123.4,R1267&lt;=168.2,M1267&gt;10),'[1]Pricing Schedule'!$F$111+('[1]Pricing Schedule'!$F$113*M1267),
IF(AND(I1267=38000,R1267&gt;157.4,R1267&lt;=336.4,M1267&lt;=10),('[1]Pricing Schedule'!$F$103+('[1]Pricing Schedule'!$F$105*M1267))*2,
IF(AND(I1267=38000,R1267&gt;157.4,R1267&lt;=336.4,M1267&gt;10),('[1]Pricing Schedule'!$F$111+('[1]Pricing Schedule'!$F$113*M1267))*2,
IF(AND(I1267=38000,R1267&gt;314.8,R1267&lt;=504.6,M1267&lt;=10),('[1]Pricing Schedule'!$F$103+('[1]Pricing Schedule'!$F$105*M1267))*3,
IF(AND(I1267=38000,R1267&gt;314.8,R1267&lt;=504.6,M1267&gt;10),('[1]Pricing Schedule'!$F$111+('[1]Pricing Schedule'!$F$113*M1267))*3,
IF(AND(I1267=38000,R1267&gt;472.2,R1267&lt;=672.8,M1267&lt;=10),('[1]Pricing Schedule'!$F$103+('[1]Pricing Schedule'!$F$105*M1267))*4,
IF(AND(I1267=38000,R1267&gt;472.2,R1267&lt;=672.8,M1267&gt;10),('[1]Pricing Schedule'!$F$111+('[1]Pricing Schedule'!$F$113*M1267))*4,
IF(AND(I1267=110000,R1267&lt;=12.8,M1267&gt;2),'[1]Pricing Schedule'!$F$62+('[1]Pricing Schedule'!$F$63*M1267),
IF(AND(I1267=110000,R1267&lt;=12.8,M1267&lt;=2),'[1]Pricing Schedule'!$F$96+('[1]Pricing Schedule'!$F$97*M1267),
IF(AND(I1267=110000,R1267&gt;12.8,R1267&lt;=22.8,M1267&gt;3),'[1]Pricing Schedule'!$F$71+('[1]Pricing Schedule'!$F$72*M1267),
IF(AND(I1267=110000,R1267&gt;12.8,R1267&lt;=22.8,M1267&lt;=3),'[1]Pricing Schedule'!$F$96+('[1]Pricing Schedule'!$F$97*M1267),
IF(AND(I1267=110000,R1267&gt;22.8,R1267&lt;=30.2),'[1]Pricing Schedule'!$F$80+('[1]Pricing Schedule'!$F$81*M1267),
IF(AND(I1267=110000,R1267&gt;30.2,R1267&lt;=45.9),'[1]Pricing Schedule'!$F$89+('[1]Pricing Schedule'!$F$90*M1267),
IF(AND(I1267=110000,R1267&gt;45.9,R1267&lt;=123.4),'[1]Pricing Schedule'!$F$96+('[1]Pricing Schedule'!$F$97*M1267),
IF(AND(I1267=110000,R1267&gt;123.4,R1267&lt;=168.2,M1267&lt;=10),'[1]Pricing Schedule'!$F$103+('[1]Pricing Schedule'!$F$105*M1267),
IF(AND(I1267=110000,R1267&gt;123.4,R1267&lt;=168.2,M1267&gt;10),'[1]Pricing Schedule'!$F$111+('[1]Pricing Schedule'!$F$113*M1267),
IF(AND(I1267=110000,R1267&gt;168.2,R1267&lt;=336.4,M1267&lt;=10),('[1]Pricing Schedule'!$F$103+('[1]Pricing Schedule'!$F$105*M1267))*2,
IF(AND(I1267=110000,R1267&gt;168.2,R1267&lt;=336.4,M1267&gt;10),('[1]Pricing Schedule'!$F$111+('[1]Pricing Schedule'!$F$113*M1267))*2,
IF(AND(I1267=110000,R1267&gt;336.4,R1267&lt;=504.6,M1267&lt;=10),('[1]Pricing Schedule'!$F$103+('[1]Pricing Schedule'!$F$105*M1267))*3,
IF(AND(I1267=110000,R1267&gt;336.4,R1267&lt;=504.6,M1267&gt;10),('[1]Pricing Schedule'!$F$111+('[1]Pricing Schedule'!$F$113*M1267))*3,
IF(AND(I1267=110000,R1267&gt;504.6,R1267&lt;=672.8,M1267&lt;=10),('[1]Pricing Schedule'!$F$103+('[1]Pricing Schedule'!$F$105*M1267))*4,
IF(AND(I1267=110000,R1267&gt;504.6,R1267&lt;=672.8,M1267&gt;10),('[1]Pricing Schedule'!$F$111+('[1]Pricing Schedule'!$F$113*M1267))*4,
IF(AND(I1267=110000,R1267&gt;672.8,R1267&lt;=841,M1267&lt;=10),('[1]Pricing Schedule'!$F$103+('[1]Pricing Schedule'!$F$105*M1267))*5,
IF(AND(I1267=110000,R1267&gt;672.8,R1267&lt;=841,M1267&gt;10),('[1]Pricing Schedule'!$F$111+('[1]Pricing Schedule'!$F$113*M1267))*5,
IF(AND(I1267=110000,R1267&gt;672.8,R1267&lt;=841,M1267&lt;=10),('[1]Pricing Schedule'!$F$103+('[1]Pricing Schedule'!$F$105*M1267))*5,
IF(AND(I1267=110000,R1267&gt;672.8,R1267&lt;=841,M1267&gt;10),('[1]Pricing Schedule'!$F$111+('[1]Pricing Schedule'!$F$113*M1267))*5,
IF(AND(I1267=110000,R1267&gt;1345.6,R1267&lt;=1513.8,M1267&lt;=10),('[1]Pricing Schedule'!$F$103+('[1]Pricing Schedule'!$F$105*M1267))*9,
IF(AND(I1267=110000,R1267&gt;1345.6,R1267&lt;=1513.8,M1267&gt;10),('[1]Pricing Schedule'!$F$111+('[1]Pricing Schedule'!$F$113*M1267))*9,
9999999999)))))))))))))))))))))))))))))))))))))))</f>
        <v>1439840</v>
      </c>
      <c r="T1267" s="21">
        <f>IF(AND(I1267=38000,R1267&lt;=4.5,M1267&gt;8),'[1]Pricing Schedule'!$J$9,
IF(AND(I1267=38000,R1267&lt;=4.5,M1267&lt;=8),'[1]Pricing Schedule'!$J$36,
IF(AND(I1267=38000,R1267&gt;4.5,R1267&lt;=9,M1267&gt;8),'[1]Pricing Schedule'!$J$18,
IF(AND(I1267=38000,R1267&gt;4.5,R1267&lt;=9,M1267&lt;=8),'[1]Pricing Schedule'!$J$36,
IF(AND(I1267=38000,R1267&gt;9,R1267&lt;=12.8,M1267&gt;8),'[1]Pricing Schedule'!$J$27,
IF(AND(I1267=38000,R1267&gt;9,R1267&lt;=12.8,M1267&lt;=8),'[1]Pricing Schedule'!$J$36,
IF(AND(I1267=38000,R1267&gt;12.8,R1267&lt;=22.8),'[1]Pricing Schedule'!$J$36,
IF(AND(I1267=38000,R1267&gt;22.8,R1267&lt;=30.2),'[1]Pricing Schedule'!$J$45,
IF(AND(I1267=38000,R1267&gt;30.2,R1267&lt;=45.9),'[1]Pricing Schedule'!$J$54,
IF(AND(I1267=38000,R1267&gt;45.9,R1267&lt;=123.4),'[1]Pricing Schedule'!$J$97,
IF(AND(I1267=38000,R1267&gt;123.4,R1267&lt;=168.2,M1267&lt;=10),'[1]Pricing Schedule'!$J$105,
IF(AND(I1267=38000,R1267&gt;123.4,R1267&lt;=168.2,M1267&gt;10),'[1]Pricing Schedule'!$J$113,
IF(AND(I1267=38000,R1267&gt;168.2,R1267&lt;=336.4,M1267&lt;=10),('[1]Pricing Schedule'!$J$105),
IF(AND(I1267=38000,R1267&gt;168.2,R1267&lt;=336.4,M1267&gt;10),('[1]Pricing Schedule'!$J$113),
IF(AND(I1267=38000,R1267&gt;336.4,R1267&lt;=504.6,M1267&lt;=10),('[1]Pricing Schedule'!$J$105),
IF(AND(I1267=38000,R1267&gt;336.4,R1267&lt;=504.6,M1267&gt;10),('[1]Pricing Schedule'!$J$113),
IF(AND(I1267=38000,R1267&gt;504.6,R1267&lt;=672.8,M1267&lt;=10),('[1]Pricing Schedule'!$J$105),
IF(AND(I1267=38000,R1267&gt;504.6,R1267&lt;=672.8,M1267&gt;10),('[1]Pricing Schedule'!$J$113),
IF(AND(I1267=110000,R1267&lt;=12.8,M1267&gt;2),'[1]Pricing Schedule'!$J$63,
IF(AND(I1267=110000,R1267&lt;=12.8,M1267&lt;=2),'[1]Pricing Schedule'!$J$97,
IF(AND(I1267=110000,R1267&gt;12.8,R1267&lt;=22.8,M1267&gt;3),'[1]Pricing Schedule'!$J$72,
IF(AND(I1267=110000,R1267&gt;12.8,R1267&lt;=22.8,M1267&lt;=3),'[1]Pricing Schedule'!$J$97,
IF(AND(I1267=110000,R1267&gt;22.8,R1267&lt;=30.2),'[1]Pricing Schedule'!$J$81,
IF(AND(I1267=110000,R1267&gt;30.2,R1267&lt;=45.9),'[1]Pricing Schedule'!$J$90,
IF(AND(I1267=110000,R1267&gt;45.9,R1267&lt;=123.4),'[1]Pricing Schedule'!$J$97,
IF(AND(I1267=110000,R1267&gt;123.4,R1267&lt;=168.2,M1267&lt;=10),'[1]Pricing Schedule'!$J$105,
IF(AND(I1267=110000,R1267&gt;123.4,R1267&lt;=168.2,M1267&gt;10),'[1]Pricing Schedule'!$J$113,
IF(AND(I1267=110000,R1267&gt;168.2,R1267&lt;=336.2,M1267&lt;=10),('[1]Pricing Schedule'!$J$105),
IF(AND(I1267=110000,R1267&gt;168.2,R1267&lt;=336.2,M1267&gt;10),('[1]Pricing Schedule'!$J$113),
IF(AND(I1267=110000,R1267&gt;336.4,R1267&lt;=504.6,M1267&lt;=10),('[1]Pricing Schedule'!$J$105),
IF(AND(I1267=110000,R1267&gt;336.4,R1267&lt;=504.6,M1267&gt;10),('[1]Pricing Schedule'!$J$113),
IF(AND(I1267=110000,R1267&gt;504.6,R1267&lt;=672.8,M1267&lt;=10),('[1]Pricing Schedule'!$J$105),
IF(AND(I1267=110000,R1267&gt;504.6,R1267&lt;=672.8,M1267&gt;10),('[1]Pricing Schedule'!$J$113),
IF(AND(I1267=110000,R1267&gt;672.8,R1267&lt;=841,M1267&lt;=10),('[1]Pricing Schedule'!$J$105),
IF(AND(I1267=110000,R1267&gt;672.8,R1267&lt;=841,M1267&gt;10),('[1]Pricing Schedule'!$J$113),
IF(AND(I1267=110000,R1267&gt;1682,R1267&lt;=1850.2,M1267&lt;=10),('[1]Pricing Schedule'!$J$105),
IF(AND(I1267=110000,R1267&gt;1682,R1267&lt;=1850.2,M1267&gt;10),('[1]Pricing Schedule'!$J$113),
IF(AND(I1267=110000,R1267&gt;2018.4,R1267&lt;=2186.6,M1267&lt;=10),('[1]Pricing Schedule'!$J$105),
IF(AND(I1267=110000,R1267&gt;2018.4,R1267&lt;=2186.6,M1267&gt;10),('[1]Pricing Schedule'!$J$113),999999999)))))))))))))))))))))))))))))))))))))))</f>
        <v>1</v>
      </c>
      <c r="U1267" s="40">
        <f t="shared" si="120"/>
        <v>342819.04761904763</v>
      </c>
      <c r="V1267" s="41">
        <f t="shared" si="121"/>
        <v>2.9169907767529724</v>
      </c>
      <c r="Y1267" s="23">
        <v>700</v>
      </c>
      <c r="Z1267" s="23">
        <v>372</v>
      </c>
      <c r="AD1267" s="13"/>
      <c r="AE1267" s="13"/>
      <c r="AF1267" s="13"/>
      <c r="AR1267" s="35"/>
    </row>
    <row r="1268" spans="1:44">
      <c r="A1268" s="23">
        <v>1270</v>
      </c>
      <c r="B1268" s="23">
        <v>1270</v>
      </c>
      <c r="C1268" s="23" t="s">
        <v>1896</v>
      </c>
      <c r="D1268" s="23" t="s">
        <v>816</v>
      </c>
      <c r="E1268" s="23" t="s">
        <v>816</v>
      </c>
      <c r="F1268" s="23" t="s">
        <v>1855</v>
      </c>
      <c r="G1268" s="23" t="s">
        <v>1856</v>
      </c>
      <c r="H1268" s="23" t="s">
        <v>113</v>
      </c>
      <c r="I1268" s="13">
        <v>38000</v>
      </c>
      <c r="J1268" s="13">
        <v>38000</v>
      </c>
      <c r="K1268" s="23" t="s">
        <v>119</v>
      </c>
      <c r="L1268" s="24">
        <v>8.2040000000000006</v>
      </c>
      <c r="M1268" s="37">
        <f t="shared" si="116"/>
        <v>9</v>
      </c>
      <c r="N1268" s="24">
        <v>0.23799999999999999</v>
      </c>
      <c r="O1268" s="13">
        <v>3</v>
      </c>
      <c r="P1268" s="36">
        <f t="shared" si="117"/>
        <v>0.23799999999999999</v>
      </c>
      <c r="Q1268" s="38">
        <f t="shared" si="118"/>
        <v>4.2</v>
      </c>
      <c r="R1268" s="37">
        <f t="shared" si="119"/>
        <v>4.2</v>
      </c>
      <c r="S1268" s="39">
        <f>IF(AND(I1268=38000,R1268&lt;=4.5,M1268&gt;8),'[1]Pricing Schedule'!$F$8+('[1]Pricing Schedule'!$F$9*M1268),
IF(AND(I1268=38000,R1268&lt;=4.5,M1268&lt;=8),'[1]Pricing Schedule'!$F$34+('[1]Pricing Schedule'!$F$36*M1268),
IF(AND(I1268=38000,R1268&gt;4.5,R1268&lt;=9,M1268&gt;8),'[1]Pricing Schedule'!$F$17+('[1]Pricing Schedule'!$F$18*M1268),
IF(AND(I1268=38000,R1268&gt;4.5,R1268&lt;=9,M1268&lt;=8),'[1]Pricing Schedule'!$F$34+('[1]Pricing Schedule'!$F$36*M1268),
IF(AND(I1268=38000,R1268&gt;9,R1268&lt;=12.8,M1268&gt;8),'[1]Pricing Schedule'!$F$26+('[1]Pricing Schedule'!$F$27*M1268),
IF(AND(I1268=38000,R1268&gt;9,R1268&lt;=12.8,M1268&lt;=8),'[1]Pricing Schedule'!$F$34+('[1]Pricing Schedule'!$F$36*M1268),
IF(AND(I1268=38000,R1268&gt;12.8,R1268&lt;=22.8),'[1]Pricing Schedule'!$F$34+('[1]Pricing Schedule'!$F$36*M1268),
IF(AND(I1268=38000,R1268&gt;22.8,R1268&lt;=30.2),'[1]Pricing Schedule'!$F$43+('[1]Pricing Schedule'!$F$45*M1268),
IF(AND(I1268=38000,R1268&gt;30.2,R1268&lt;=45.9),'[1]Pricing Schedule'!$F$52+('[1]Pricing Schedule'!$F$54*M1268),
IF(AND(I1268=38000,R1268&gt;45.9,R1268&lt;=123.4),'[1]Pricing Schedule'!$F$96+('[1]Pricing Schedule'!$F$97*M1268),
IF(AND(I1268=38000,R1268&gt;123.4,R1268&lt;=168.2,M1268&lt;=10),'[1]Pricing Schedule'!$F$103+('[1]Pricing Schedule'!$F$105*M1268),
IF(AND(I1268=38000,R1268&gt;123.4,R1268&lt;=168.2,M1268&gt;10),'[1]Pricing Schedule'!$F$111+('[1]Pricing Schedule'!$F$113*M1268),
IF(AND(I1268=38000,R1268&gt;157.4,R1268&lt;=336.4,M1268&lt;=10),('[1]Pricing Schedule'!$F$103+('[1]Pricing Schedule'!$F$105*M1268))*2,
IF(AND(I1268=38000,R1268&gt;157.4,R1268&lt;=336.4,M1268&gt;10),('[1]Pricing Schedule'!$F$111+('[1]Pricing Schedule'!$F$113*M1268))*2,
IF(AND(I1268=38000,R1268&gt;314.8,R1268&lt;=504.6,M1268&lt;=10),('[1]Pricing Schedule'!$F$103+('[1]Pricing Schedule'!$F$105*M1268))*3,
IF(AND(I1268=38000,R1268&gt;314.8,R1268&lt;=504.6,M1268&gt;10),('[1]Pricing Schedule'!$F$111+('[1]Pricing Schedule'!$F$113*M1268))*3,
IF(AND(I1268=38000,R1268&gt;472.2,R1268&lt;=672.8,M1268&lt;=10),('[1]Pricing Schedule'!$F$103+('[1]Pricing Schedule'!$F$105*M1268))*4,
IF(AND(I1268=38000,R1268&gt;472.2,R1268&lt;=672.8,M1268&gt;10),('[1]Pricing Schedule'!$F$111+('[1]Pricing Schedule'!$F$113*M1268))*4,
IF(AND(I1268=110000,R1268&lt;=12.8,M1268&gt;2),'[1]Pricing Schedule'!$F$62+('[1]Pricing Schedule'!$F$63*M1268),
IF(AND(I1268=110000,R1268&lt;=12.8,M1268&lt;=2),'[1]Pricing Schedule'!$F$96+('[1]Pricing Schedule'!$F$97*M1268),
IF(AND(I1268=110000,R1268&gt;12.8,R1268&lt;=22.8,M1268&gt;3),'[1]Pricing Schedule'!$F$71+('[1]Pricing Schedule'!$F$72*M1268),
IF(AND(I1268=110000,R1268&gt;12.8,R1268&lt;=22.8,M1268&lt;=3),'[1]Pricing Schedule'!$F$96+('[1]Pricing Schedule'!$F$97*M1268),
IF(AND(I1268=110000,R1268&gt;22.8,R1268&lt;=30.2),'[1]Pricing Schedule'!$F$80+('[1]Pricing Schedule'!$F$81*M1268),
IF(AND(I1268=110000,R1268&gt;30.2,R1268&lt;=45.9),'[1]Pricing Schedule'!$F$89+('[1]Pricing Schedule'!$F$90*M1268),
IF(AND(I1268=110000,R1268&gt;45.9,R1268&lt;=123.4),'[1]Pricing Schedule'!$F$96+('[1]Pricing Schedule'!$F$97*M1268),
IF(AND(I1268=110000,R1268&gt;123.4,R1268&lt;=168.2,M1268&lt;=10),'[1]Pricing Schedule'!$F$103+('[1]Pricing Schedule'!$F$105*M1268),
IF(AND(I1268=110000,R1268&gt;123.4,R1268&lt;=168.2,M1268&gt;10),'[1]Pricing Schedule'!$F$111+('[1]Pricing Schedule'!$F$113*M1268),
IF(AND(I1268=110000,R1268&gt;168.2,R1268&lt;=336.4,M1268&lt;=10),('[1]Pricing Schedule'!$F$103+('[1]Pricing Schedule'!$F$105*M1268))*2,
IF(AND(I1268=110000,R1268&gt;168.2,R1268&lt;=336.4,M1268&gt;10),('[1]Pricing Schedule'!$F$111+('[1]Pricing Schedule'!$F$113*M1268))*2,
IF(AND(I1268=110000,R1268&gt;336.4,R1268&lt;=504.6,M1268&lt;=10),('[1]Pricing Schedule'!$F$103+('[1]Pricing Schedule'!$F$105*M1268))*3,
IF(AND(I1268=110000,R1268&gt;336.4,R1268&lt;=504.6,M1268&gt;10),('[1]Pricing Schedule'!$F$111+('[1]Pricing Schedule'!$F$113*M1268))*3,
IF(AND(I1268=110000,R1268&gt;504.6,R1268&lt;=672.8,M1268&lt;=10),('[1]Pricing Schedule'!$F$103+('[1]Pricing Schedule'!$F$105*M1268))*4,
IF(AND(I1268=110000,R1268&gt;504.6,R1268&lt;=672.8,M1268&gt;10),('[1]Pricing Schedule'!$F$111+('[1]Pricing Schedule'!$F$113*M1268))*4,
IF(AND(I1268=110000,R1268&gt;672.8,R1268&lt;=841,M1268&lt;=10),('[1]Pricing Schedule'!$F$103+('[1]Pricing Schedule'!$F$105*M1268))*5,
IF(AND(I1268=110000,R1268&gt;672.8,R1268&lt;=841,M1268&gt;10),('[1]Pricing Schedule'!$F$111+('[1]Pricing Schedule'!$F$113*M1268))*5,
IF(AND(I1268=110000,R1268&gt;672.8,R1268&lt;=841,M1268&lt;=10),('[1]Pricing Schedule'!$F$103+('[1]Pricing Schedule'!$F$105*M1268))*5,
IF(AND(I1268=110000,R1268&gt;672.8,R1268&lt;=841,M1268&gt;10),('[1]Pricing Schedule'!$F$111+('[1]Pricing Schedule'!$F$113*M1268))*5,
IF(AND(I1268=110000,R1268&gt;1345.6,R1268&lt;=1513.8,M1268&lt;=10),('[1]Pricing Schedule'!$F$103+('[1]Pricing Schedule'!$F$105*M1268))*9,
IF(AND(I1268=110000,R1268&gt;1345.6,R1268&lt;=1513.8,M1268&gt;10),('[1]Pricing Schedule'!$F$111+('[1]Pricing Schedule'!$F$113*M1268))*9,
9999999999)))))))))))))))))))))))))))))))))))))))</f>
        <v>1334440</v>
      </c>
      <c r="T1268" s="21">
        <f>IF(AND(I1268=38000,R1268&lt;=4.5,M1268&gt;8),'[1]Pricing Schedule'!$J$9,
IF(AND(I1268=38000,R1268&lt;=4.5,M1268&lt;=8),'[1]Pricing Schedule'!$J$36,
IF(AND(I1268=38000,R1268&gt;4.5,R1268&lt;=9,M1268&gt;8),'[1]Pricing Schedule'!$J$18,
IF(AND(I1268=38000,R1268&gt;4.5,R1268&lt;=9,M1268&lt;=8),'[1]Pricing Schedule'!$J$36,
IF(AND(I1268=38000,R1268&gt;9,R1268&lt;=12.8,M1268&gt;8),'[1]Pricing Schedule'!$J$27,
IF(AND(I1268=38000,R1268&gt;9,R1268&lt;=12.8,M1268&lt;=8),'[1]Pricing Schedule'!$J$36,
IF(AND(I1268=38000,R1268&gt;12.8,R1268&lt;=22.8),'[1]Pricing Schedule'!$J$36,
IF(AND(I1268=38000,R1268&gt;22.8,R1268&lt;=30.2),'[1]Pricing Schedule'!$J$45,
IF(AND(I1268=38000,R1268&gt;30.2,R1268&lt;=45.9),'[1]Pricing Schedule'!$J$54,
IF(AND(I1268=38000,R1268&gt;45.9,R1268&lt;=123.4),'[1]Pricing Schedule'!$J$97,
IF(AND(I1268=38000,R1268&gt;123.4,R1268&lt;=168.2,M1268&lt;=10),'[1]Pricing Schedule'!$J$105,
IF(AND(I1268=38000,R1268&gt;123.4,R1268&lt;=168.2,M1268&gt;10),'[1]Pricing Schedule'!$J$113,
IF(AND(I1268=38000,R1268&gt;168.2,R1268&lt;=336.4,M1268&lt;=10),('[1]Pricing Schedule'!$J$105),
IF(AND(I1268=38000,R1268&gt;168.2,R1268&lt;=336.4,M1268&gt;10),('[1]Pricing Schedule'!$J$113),
IF(AND(I1268=38000,R1268&gt;336.4,R1268&lt;=504.6,M1268&lt;=10),('[1]Pricing Schedule'!$J$105),
IF(AND(I1268=38000,R1268&gt;336.4,R1268&lt;=504.6,M1268&gt;10),('[1]Pricing Schedule'!$J$113),
IF(AND(I1268=38000,R1268&gt;504.6,R1268&lt;=672.8,M1268&lt;=10),('[1]Pricing Schedule'!$J$105),
IF(AND(I1268=38000,R1268&gt;504.6,R1268&lt;=672.8,M1268&gt;10),('[1]Pricing Schedule'!$J$113),
IF(AND(I1268=110000,R1268&lt;=12.8,M1268&gt;2),'[1]Pricing Schedule'!$J$63,
IF(AND(I1268=110000,R1268&lt;=12.8,M1268&lt;=2),'[1]Pricing Schedule'!$J$97,
IF(AND(I1268=110000,R1268&gt;12.8,R1268&lt;=22.8,M1268&gt;3),'[1]Pricing Schedule'!$J$72,
IF(AND(I1268=110000,R1268&gt;12.8,R1268&lt;=22.8,M1268&lt;=3),'[1]Pricing Schedule'!$J$97,
IF(AND(I1268=110000,R1268&gt;22.8,R1268&lt;=30.2),'[1]Pricing Schedule'!$J$81,
IF(AND(I1268=110000,R1268&gt;30.2,R1268&lt;=45.9),'[1]Pricing Schedule'!$J$90,
IF(AND(I1268=110000,R1268&gt;45.9,R1268&lt;=123.4),'[1]Pricing Schedule'!$J$97,
IF(AND(I1268=110000,R1268&gt;123.4,R1268&lt;=168.2,M1268&lt;=10),'[1]Pricing Schedule'!$J$105,
IF(AND(I1268=110000,R1268&gt;123.4,R1268&lt;=168.2,M1268&gt;10),'[1]Pricing Schedule'!$J$113,
IF(AND(I1268=110000,R1268&gt;168.2,R1268&lt;=336.2,M1268&lt;=10),('[1]Pricing Schedule'!$J$105),
IF(AND(I1268=110000,R1268&gt;168.2,R1268&lt;=336.2,M1268&gt;10),('[1]Pricing Schedule'!$J$113),
IF(AND(I1268=110000,R1268&gt;336.4,R1268&lt;=504.6,M1268&lt;=10),('[1]Pricing Schedule'!$J$105),
IF(AND(I1268=110000,R1268&gt;336.4,R1268&lt;=504.6,M1268&gt;10),('[1]Pricing Schedule'!$J$113),
IF(AND(I1268=110000,R1268&gt;504.6,R1268&lt;=672.8,M1268&lt;=10),('[1]Pricing Schedule'!$J$105),
IF(AND(I1268=110000,R1268&gt;504.6,R1268&lt;=672.8,M1268&gt;10),('[1]Pricing Schedule'!$J$113),
IF(AND(I1268=110000,R1268&gt;672.8,R1268&lt;=841,M1268&lt;=10),('[1]Pricing Schedule'!$J$105),
IF(AND(I1268=110000,R1268&gt;672.8,R1268&lt;=841,M1268&gt;10),('[1]Pricing Schedule'!$J$113),
IF(AND(I1268=110000,R1268&gt;1682,R1268&lt;=1850.2,M1268&lt;=10),('[1]Pricing Schedule'!$J$105),
IF(AND(I1268=110000,R1268&gt;1682,R1268&lt;=1850.2,M1268&gt;10),('[1]Pricing Schedule'!$J$113),
IF(AND(I1268=110000,R1268&gt;2018.4,R1268&lt;=2186.6,M1268&lt;=10),('[1]Pricing Schedule'!$J$105),
IF(AND(I1268=110000,R1268&gt;2018.4,R1268&lt;=2186.6,M1268&gt;10),('[1]Pricing Schedule'!$J$113),999999999)))))))))))))))))))))))))))))))))))))))</f>
        <v>1</v>
      </c>
      <c r="U1268" s="40">
        <f t="shared" si="120"/>
        <v>317723.80952380953</v>
      </c>
      <c r="V1268" s="41">
        <f t="shared" si="121"/>
        <v>3.1473876682353645</v>
      </c>
      <c r="Y1268" s="23">
        <v>684</v>
      </c>
      <c r="Z1268" s="23">
        <v>541</v>
      </c>
      <c r="AD1268" s="13"/>
      <c r="AE1268" s="13"/>
      <c r="AF1268" s="13"/>
      <c r="AR1268" s="35"/>
    </row>
    <row r="1269" spans="1:44">
      <c r="A1269" s="23">
        <v>1271</v>
      </c>
      <c r="B1269" s="23">
        <v>1271</v>
      </c>
      <c r="C1269" s="23" t="s">
        <v>1897</v>
      </c>
      <c r="D1269" s="23" t="s">
        <v>786</v>
      </c>
      <c r="E1269" s="23" t="s">
        <v>786</v>
      </c>
      <c r="F1269" s="23" t="s">
        <v>1898</v>
      </c>
      <c r="G1269" s="23" t="s">
        <v>1899</v>
      </c>
      <c r="H1269" s="23" t="s">
        <v>113</v>
      </c>
      <c r="I1269" s="13">
        <v>38000</v>
      </c>
      <c r="J1269" s="13">
        <v>38000</v>
      </c>
      <c r="K1269" s="23" t="s">
        <v>119</v>
      </c>
      <c r="L1269" s="24">
        <v>2.976</v>
      </c>
      <c r="M1269" s="37">
        <f t="shared" si="116"/>
        <v>3</v>
      </c>
      <c r="N1269" s="24">
        <v>0.17499999999999999</v>
      </c>
      <c r="O1269" s="13">
        <v>3</v>
      </c>
      <c r="P1269" s="36">
        <f t="shared" si="117"/>
        <v>0.17499999999999999</v>
      </c>
      <c r="Q1269" s="38">
        <f t="shared" si="118"/>
        <v>4.2</v>
      </c>
      <c r="R1269" s="37">
        <f t="shared" si="119"/>
        <v>4.2</v>
      </c>
      <c r="S1269" s="39">
        <f>IF(AND(I1269=38000,R1269&lt;=4.5,M1269&gt;8),'[1]Pricing Schedule'!$F$8+('[1]Pricing Schedule'!$F$9*M1269),
IF(AND(I1269=38000,R1269&lt;=4.5,M1269&lt;=8),'[1]Pricing Schedule'!$F$34+('[1]Pricing Schedule'!$F$36*M1269),
IF(AND(I1269=38000,R1269&gt;4.5,R1269&lt;=9,M1269&gt;8),'[1]Pricing Schedule'!$F$17+('[1]Pricing Schedule'!$F$18*M1269),
IF(AND(I1269=38000,R1269&gt;4.5,R1269&lt;=9,M1269&lt;=8),'[1]Pricing Schedule'!$F$34+('[1]Pricing Schedule'!$F$36*M1269),
IF(AND(I1269=38000,R1269&gt;9,R1269&lt;=12.8,M1269&gt;8),'[1]Pricing Schedule'!$F$26+('[1]Pricing Schedule'!$F$27*M1269),
IF(AND(I1269=38000,R1269&gt;9,R1269&lt;=12.8,M1269&lt;=8),'[1]Pricing Schedule'!$F$34+('[1]Pricing Schedule'!$F$36*M1269),
IF(AND(I1269=38000,R1269&gt;12.8,R1269&lt;=22.8),'[1]Pricing Schedule'!$F$34+('[1]Pricing Schedule'!$F$36*M1269),
IF(AND(I1269=38000,R1269&gt;22.8,R1269&lt;=30.2),'[1]Pricing Schedule'!$F$43+('[1]Pricing Schedule'!$F$45*M1269),
IF(AND(I1269=38000,R1269&gt;30.2,R1269&lt;=45.9),'[1]Pricing Schedule'!$F$52+('[1]Pricing Schedule'!$F$54*M1269),
IF(AND(I1269=38000,R1269&gt;45.9,R1269&lt;=123.4),'[1]Pricing Schedule'!$F$96+('[1]Pricing Schedule'!$F$97*M1269),
IF(AND(I1269=38000,R1269&gt;123.4,R1269&lt;=168.2,M1269&lt;=10),'[1]Pricing Schedule'!$F$103+('[1]Pricing Schedule'!$F$105*M1269),
IF(AND(I1269=38000,R1269&gt;123.4,R1269&lt;=168.2,M1269&gt;10),'[1]Pricing Schedule'!$F$111+('[1]Pricing Schedule'!$F$113*M1269),
IF(AND(I1269=38000,R1269&gt;157.4,R1269&lt;=336.4,M1269&lt;=10),('[1]Pricing Schedule'!$F$103+('[1]Pricing Schedule'!$F$105*M1269))*2,
IF(AND(I1269=38000,R1269&gt;157.4,R1269&lt;=336.4,M1269&gt;10),('[1]Pricing Schedule'!$F$111+('[1]Pricing Schedule'!$F$113*M1269))*2,
IF(AND(I1269=38000,R1269&gt;314.8,R1269&lt;=504.6,M1269&lt;=10),('[1]Pricing Schedule'!$F$103+('[1]Pricing Schedule'!$F$105*M1269))*3,
IF(AND(I1269=38000,R1269&gt;314.8,R1269&lt;=504.6,M1269&gt;10),('[1]Pricing Schedule'!$F$111+('[1]Pricing Schedule'!$F$113*M1269))*3,
IF(AND(I1269=38000,R1269&gt;472.2,R1269&lt;=672.8,M1269&lt;=10),('[1]Pricing Schedule'!$F$103+('[1]Pricing Schedule'!$F$105*M1269))*4,
IF(AND(I1269=38000,R1269&gt;472.2,R1269&lt;=672.8,M1269&gt;10),('[1]Pricing Schedule'!$F$111+('[1]Pricing Schedule'!$F$113*M1269))*4,
IF(AND(I1269=110000,R1269&lt;=12.8,M1269&gt;2),'[1]Pricing Schedule'!$F$62+('[1]Pricing Schedule'!$F$63*M1269),
IF(AND(I1269=110000,R1269&lt;=12.8,M1269&lt;=2),'[1]Pricing Schedule'!$F$96+('[1]Pricing Schedule'!$F$97*M1269),
IF(AND(I1269=110000,R1269&gt;12.8,R1269&lt;=22.8,M1269&gt;3),'[1]Pricing Schedule'!$F$71+('[1]Pricing Schedule'!$F$72*M1269),
IF(AND(I1269=110000,R1269&gt;12.8,R1269&lt;=22.8,M1269&lt;=3),'[1]Pricing Schedule'!$F$96+('[1]Pricing Schedule'!$F$97*M1269),
IF(AND(I1269=110000,R1269&gt;22.8,R1269&lt;=30.2),'[1]Pricing Schedule'!$F$80+('[1]Pricing Schedule'!$F$81*M1269),
IF(AND(I1269=110000,R1269&gt;30.2,R1269&lt;=45.9),'[1]Pricing Schedule'!$F$89+('[1]Pricing Schedule'!$F$90*M1269),
IF(AND(I1269=110000,R1269&gt;45.9,R1269&lt;=123.4),'[1]Pricing Schedule'!$F$96+('[1]Pricing Schedule'!$F$97*M1269),
IF(AND(I1269=110000,R1269&gt;123.4,R1269&lt;=168.2,M1269&lt;=10),'[1]Pricing Schedule'!$F$103+('[1]Pricing Schedule'!$F$105*M1269),
IF(AND(I1269=110000,R1269&gt;123.4,R1269&lt;=168.2,M1269&gt;10),'[1]Pricing Schedule'!$F$111+('[1]Pricing Schedule'!$F$113*M1269),
IF(AND(I1269=110000,R1269&gt;168.2,R1269&lt;=336.4,M1269&lt;=10),('[1]Pricing Schedule'!$F$103+('[1]Pricing Schedule'!$F$105*M1269))*2,
IF(AND(I1269=110000,R1269&gt;168.2,R1269&lt;=336.4,M1269&gt;10),('[1]Pricing Schedule'!$F$111+('[1]Pricing Schedule'!$F$113*M1269))*2,
IF(AND(I1269=110000,R1269&gt;336.4,R1269&lt;=504.6,M1269&lt;=10),('[1]Pricing Schedule'!$F$103+('[1]Pricing Schedule'!$F$105*M1269))*3,
IF(AND(I1269=110000,R1269&gt;336.4,R1269&lt;=504.6,M1269&gt;10),('[1]Pricing Schedule'!$F$111+('[1]Pricing Schedule'!$F$113*M1269))*3,
IF(AND(I1269=110000,R1269&gt;504.6,R1269&lt;=672.8,M1269&lt;=10),('[1]Pricing Schedule'!$F$103+('[1]Pricing Schedule'!$F$105*M1269))*4,
IF(AND(I1269=110000,R1269&gt;504.6,R1269&lt;=672.8,M1269&gt;10),('[1]Pricing Schedule'!$F$111+('[1]Pricing Schedule'!$F$113*M1269))*4,
IF(AND(I1269=110000,R1269&gt;672.8,R1269&lt;=841,M1269&lt;=10),('[1]Pricing Schedule'!$F$103+('[1]Pricing Schedule'!$F$105*M1269))*5,
IF(AND(I1269=110000,R1269&gt;672.8,R1269&lt;=841,M1269&gt;10),('[1]Pricing Schedule'!$F$111+('[1]Pricing Schedule'!$F$113*M1269))*5,
IF(AND(I1269=110000,R1269&gt;672.8,R1269&lt;=841,M1269&lt;=10),('[1]Pricing Schedule'!$F$103+('[1]Pricing Schedule'!$F$105*M1269))*5,
IF(AND(I1269=110000,R1269&gt;672.8,R1269&lt;=841,M1269&gt;10),('[1]Pricing Schedule'!$F$111+('[1]Pricing Schedule'!$F$113*M1269))*5,
IF(AND(I1269=110000,R1269&gt;1345.6,R1269&lt;=1513.8,M1269&lt;=10),('[1]Pricing Schedule'!$F$103+('[1]Pricing Schedule'!$F$105*M1269))*9,
IF(AND(I1269=110000,R1269&gt;1345.6,R1269&lt;=1513.8,M1269&gt;10),('[1]Pricing Schedule'!$F$111+('[1]Pricing Schedule'!$F$113*M1269))*9,
9999999999)))))))))))))))))))))))))))))))))))))))</f>
        <v>558600</v>
      </c>
      <c r="T1269" s="21">
        <f>IF(AND(I1269=38000,R1269&lt;=4.5,M1269&gt;8),'[1]Pricing Schedule'!$J$9,
IF(AND(I1269=38000,R1269&lt;=4.5,M1269&lt;=8),'[1]Pricing Schedule'!$J$36,
IF(AND(I1269=38000,R1269&gt;4.5,R1269&lt;=9,M1269&gt;8),'[1]Pricing Schedule'!$J$18,
IF(AND(I1269=38000,R1269&gt;4.5,R1269&lt;=9,M1269&lt;=8),'[1]Pricing Schedule'!$J$36,
IF(AND(I1269=38000,R1269&gt;9,R1269&lt;=12.8,M1269&gt;8),'[1]Pricing Schedule'!$J$27,
IF(AND(I1269=38000,R1269&gt;9,R1269&lt;=12.8,M1269&lt;=8),'[1]Pricing Schedule'!$J$36,
IF(AND(I1269=38000,R1269&gt;12.8,R1269&lt;=22.8),'[1]Pricing Schedule'!$J$36,
IF(AND(I1269=38000,R1269&gt;22.8,R1269&lt;=30.2),'[1]Pricing Schedule'!$J$45,
IF(AND(I1269=38000,R1269&gt;30.2,R1269&lt;=45.9),'[1]Pricing Schedule'!$J$54,
IF(AND(I1269=38000,R1269&gt;45.9,R1269&lt;=123.4),'[1]Pricing Schedule'!$J$97,
IF(AND(I1269=38000,R1269&gt;123.4,R1269&lt;=168.2,M1269&lt;=10),'[1]Pricing Schedule'!$J$105,
IF(AND(I1269=38000,R1269&gt;123.4,R1269&lt;=168.2,M1269&gt;10),'[1]Pricing Schedule'!$J$113,
IF(AND(I1269=38000,R1269&gt;168.2,R1269&lt;=336.4,M1269&lt;=10),('[1]Pricing Schedule'!$J$105),
IF(AND(I1269=38000,R1269&gt;168.2,R1269&lt;=336.4,M1269&gt;10),('[1]Pricing Schedule'!$J$113),
IF(AND(I1269=38000,R1269&gt;336.4,R1269&lt;=504.6,M1269&lt;=10),('[1]Pricing Schedule'!$J$105),
IF(AND(I1269=38000,R1269&gt;336.4,R1269&lt;=504.6,M1269&gt;10),('[1]Pricing Schedule'!$J$113),
IF(AND(I1269=38000,R1269&gt;504.6,R1269&lt;=672.8,M1269&lt;=10),('[1]Pricing Schedule'!$J$105),
IF(AND(I1269=38000,R1269&gt;504.6,R1269&lt;=672.8,M1269&gt;10),('[1]Pricing Schedule'!$J$113),
IF(AND(I1269=110000,R1269&lt;=12.8,M1269&gt;2),'[1]Pricing Schedule'!$J$63,
IF(AND(I1269=110000,R1269&lt;=12.8,M1269&lt;=2),'[1]Pricing Schedule'!$J$97,
IF(AND(I1269=110000,R1269&gt;12.8,R1269&lt;=22.8,M1269&gt;3),'[1]Pricing Schedule'!$J$72,
IF(AND(I1269=110000,R1269&gt;12.8,R1269&lt;=22.8,M1269&lt;=3),'[1]Pricing Schedule'!$J$97,
IF(AND(I1269=110000,R1269&gt;22.8,R1269&lt;=30.2),'[1]Pricing Schedule'!$J$81,
IF(AND(I1269=110000,R1269&gt;30.2,R1269&lt;=45.9),'[1]Pricing Schedule'!$J$90,
IF(AND(I1269=110000,R1269&gt;45.9,R1269&lt;=123.4),'[1]Pricing Schedule'!$J$97,
IF(AND(I1269=110000,R1269&gt;123.4,R1269&lt;=168.2,M1269&lt;=10),'[1]Pricing Schedule'!$J$105,
IF(AND(I1269=110000,R1269&gt;123.4,R1269&lt;=168.2,M1269&gt;10),'[1]Pricing Schedule'!$J$113,
IF(AND(I1269=110000,R1269&gt;168.2,R1269&lt;=336.2,M1269&lt;=10),('[1]Pricing Schedule'!$J$105),
IF(AND(I1269=110000,R1269&gt;168.2,R1269&lt;=336.2,M1269&gt;10),('[1]Pricing Schedule'!$J$113),
IF(AND(I1269=110000,R1269&gt;336.4,R1269&lt;=504.6,M1269&lt;=10),('[1]Pricing Schedule'!$J$105),
IF(AND(I1269=110000,R1269&gt;336.4,R1269&lt;=504.6,M1269&gt;10),('[1]Pricing Schedule'!$J$113),
IF(AND(I1269=110000,R1269&gt;504.6,R1269&lt;=672.8,M1269&lt;=10),('[1]Pricing Schedule'!$J$105),
IF(AND(I1269=110000,R1269&gt;504.6,R1269&lt;=672.8,M1269&gt;10),('[1]Pricing Schedule'!$J$113),
IF(AND(I1269=110000,R1269&gt;672.8,R1269&lt;=841,M1269&lt;=10),('[1]Pricing Schedule'!$J$105),
IF(AND(I1269=110000,R1269&gt;672.8,R1269&lt;=841,M1269&gt;10),('[1]Pricing Schedule'!$J$113),
IF(AND(I1269=110000,R1269&gt;1682,R1269&lt;=1850.2,M1269&lt;=10),('[1]Pricing Schedule'!$J$105),
IF(AND(I1269=110000,R1269&gt;1682,R1269&lt;=1850.2,M1269&gt;10),('[1]Pricing Schedule'!$J$113),
IF(AND(I1269=110000,R1269&gt;2018.4,R1269&lt;=2186.6,M1269&lt;=10),('[1]Pricing Schedule'!$J$105),
IF(AND(I1269=110000,R1269&gt;2018.4,R1269&lt;=2186.6,M1269&gt;10),('[1]Pricing Schedule'!$J$113),999999999)))))))))))))))))))))))))))))))))))))))</f>
        <v>4</v>
      </c>
      <c r="U1269" s="40">
        <f t="shared" si="120"/>
        <v>133000</v>
      </c>
      <c r="V1269" s="41">
        <f t="shared" si="121"/>
        <v>7.518796992481203</v>
      </c>
      <c r="Y1269" s="23">
        <v>295</v>
      </c>
      <c r="Z1269" s="23">
        <v>683</v>
      </c>
      <c r="AD1269" s="13"/>
      <c r="AE1269" s="13"/>
      <c r="AF1269" s="13"/>
      <c r="AR1269" s="35"/>
    </row>
    <row r="1270" spans="1:44">
      <c r="A1270" s="23">
        <v>1272</v>
      </c>
      <c r="B1270" s="23">
        <v>1272</v>
      </c>
      <c r="C1270" s="23" t="s">
        <v>1900</v>
      </c>
      <c r="D1270" s="23" t="s">
        <v>1124</v>
      </c>
      <c r="E1270" s="23" t="s">
        <v>1124</v>
      </c>
      <c r="F1270" s="23" t="s">
        <v>1901</v>
      </c>
      <c r="G1270" s="23" t="s">
        <v>1902</v>
      </c>
      <c r="H1270" s="23" t="s">
        <v>133</v>
      </c>
      <c r="I1270" s="13">
        <v>110000</v>
      </c>
      <c r="J1270" s="13">
        <v>110000</v>
      </c>
      <c r="K1270" s="13">
        <v>38000</v>
      </c>
      <c r="L1270" s="24">
        <v>11.121</v>
      </c>
      <c r="M1270" s="37">
        <f t="shared" si="116"/>
        <v>12</v>
      </c>
      <c r="N1270" s="24">
        <v>0.19900000000000001</v>
      </c>
      <c r="O1270" s="13">
        <v>3</v>
      </c>
      <c r="P1270" s="36">
        <f t="shared" si="117"/>
        <v>0.19900000000000001</v>
      </c>
      <c r="Q1270" s="38">
        <f t="shared" si="118"/>
        <v>4.2</v>
      </c>
      <c r="R1270" s="37">
        <f t="shared" si="119"/>
        <v>4.2</v>
      </c>
      <c r="S1270" s="39">
        <f>IF(AND(I1270=38000,R1270&lt;=4.5,M1270&gt;8),'[1]Pricing Schedule'!$F$8+('[1]Pricing Schedule'!$F$9*M1270),
IF(AND(I1270=38000,R1270&lt;=4.5,M1270&lt;=8),'[1]Pricing Schedule'!$F$34+('[1]Pricing Schedule'!$F$36*M1270),
IF(AND(I1270=38000,R1270&gt;4.5,R1270&lt;=9,M1270&gt;8),'[1]Pricing Schedule'!$F$17+('[1]Pricing Schedule'!$F$18*M1270),
IF(AND(I1270=38000,R1270&gt;4.5,R1270&lt;=9,M1270&lt;=8),'[1]Pricing Schedule'!$F$34+('[1]Pricing Schedule'!$F$36*M1270),
IF(AND(I1270=38000,R1270&gt;9,R1270&lt;=12.8,M1270&gt;8),'[1]Pricing Schedule'!$F$26+('[1]Pricing Schedule'!$F$27*M1270),
IF(AND(I1270=38000,R1270&gt;9,R1270&lt;=12.8,M1270&lt;=8),'[1]Pricing Schedule'!$F$34+('[1]Pricing Schedule'!$F$36*M1270),
IF(AND(I1270=38000,R1270&gt;12.8,R1270&lt;=22.8),'[1]Pricing Schedule'!$F$34+('[1]Pricing Schedule'!$F$36*M1270),
IF(AND(I1270=38000,R1270&gt;22.8,R1270&lt;=30.2),'[1]Pricing Schedule'!$F$43+('[1]Pricing Schedule'!$F$45*M1270),
IF(AND(I1270=38000,R1270&gt;30.2,R1270&lt;=45.9),'[1]Pricing Schedule'!$F$52+('[1]Pricing Schedule'!$F$54*M1270),
IF(AND(I1270=38000,R1270&gt;45.9,R1270&lt;=123.4),'[1]Pricing Schedule'!$F$96+('[1]Pricing Schedule'!$F$97*M1270),
IF(AND(I1270=38000,R1270&gt;123.4,R1270&lt;=168.2,M1270&lt;=10),'[1]Pricing Schedule'!$F$103+('[1]Pricing Schedule'!$F$105*M1270),
IF(AND(I1270=38000,R1270&gt;123.4,R1270&lt;=168.2,M1270&gt;10),'[1]Pricing Schedule'!$F$111+('[1]Pricing Schedule'!$F$113*M1270),
IF(AND(I1270=38000,R1270&gt;157.4,R1270&lt;=336.4,M1270&lt;=10),('[1]Pricing Schedule'!$F$103+('[1]Pricing Schedule'!$F$105*M1270))*2,
IF(AND(I1270=38000,R1270&gt;157.4,R1270&lt;=336.4,M1270&gt;10),('[1]Pricing Schedule'!$F$111+('[1]Pricing Schedule'!$F$113*M1270))*2,
IF(AND(I1270=38000,R1270&gt;314.8,R1270&lt;=504.6,M1270&lt;=10),('[1]Pricing Schedule'!$F$103+('[1]Pricing Schedule'!$F$105*M1270))*3,
IF(AND(I1270=38000,R1270&gt;314.8,R1270&lt;=504.6,M1270&gt;10),('[1]Pricing Schedule'!$F$111+('[1]Pricing Schedule'!$F$113*M1270))*3,
IF(AND(I1270=38000,R1270&gt;472.2,R1270&lt;=672.8,M1270&lt;=10),('[1]Pricing Schedule'!$F$103+('[1]Pricing Schedule'!$F$105*M1270))*4,
IF(AND(I1270=38000,R1270&gt;472.2,R1270&lt;=672.8,M1270&gt;10),('[1]Pricing Schedule'!$F$111+('[1]Pricing Schedule'!$F$113*M1270))*4,
IF(AND(I1270=110000,R1270&lt;=12.8,M1270&gt;2),'[1]Pricing Schedule'!$F$62+('[1]Pricing Schedule'!$F$63*M1270),
IF(AND(I1270=110000,R1270&lt;=12.8,M1270&lt;=2),'[1]Pricing Schedule'!$F$96+('[1]Pricing Schedule'!$F$97*M1270),
IF(AND(I1270=110000,R1270&gt;12.8,R1270&lt;=22.8,M1270&gt;3),'[1]Pricing Schedule'!$F$71+('[1]Pricing Schedule'!$F$72*M1270),
IF(AND(I1270=110000,R1270&gt;12.8,R1270&lt;=22.8,M1270&lt;=3),'[1]Pricing Schedule'!$F$96+('[1]Pricing Schedule'!$F$97*M1270),
IF(AND(I1270=110000,R1270&gt;22.8,R1270&lt;=30.2),'[1]Pricing Schedule'!$F$80+('[1]Pricing Schedule'!$F$81*M1270),
IF(AND(I1270=110000,R1270&gt;30.2,R1270&lt;=45.9),'[1]Pricing Schedule'!$F$89+('[1]Pricing Schedule'!$F$90*M1270),
IF(AND(I1270=110000,R1270&gt;45.9,R1270&lt;=123.4),'[1]Pricing Schedule'!$F$96+('[1]Pricing Schedule'!$F$97*M1270),
IF(AND(I1270=110000,R1270&gt;123.4,R1270&lt;=168.2,M1270&lt;=10),'[1]Pricing Schedule'!$F$103+('[1]Pricing Schedule'!$F$105*M1270),
IF(AND(I1270=110000,R1270&gt;123.4,R1270&lt;=168.2,M1270&gt;10),'[1]Pricing Schedule'!$F$111+('[1]Pricing Schedule'!$F$113*M1270),
IF(AND(I1270=110000,R1270&gt;168.2,R1270&lt;=336.4,M1270&lt;=10),('[1]Pricing Schedule'!$F$103+('[1]Pricing Schedule'!$F$105*M1270))*2,
IF(AND(I1270=110000,R1270&gt;168.2,R1270&lt;=336.4,M1270&gt;10),('[1]Pricing Schedule'!$F$111+('[1]Pricing Schedule'!$F$113*M1270))*2,
IF(AND(I1270=110000,R1270&gt;336.4,R1270&lt;=504.6,M1270&lt;=10),('[1]Pricing Schedule'!$F$103+('[1]Pricing Schedule'!$F$105*M1270))*3,
IF(AND(I1270=110000,R1270&gt;336.4,R1270&lt;=504.6,M1270&gt;10),('[1]Pricing Schedule'!$F$111+('[1]Pricing Schedule'!$F$113*M1270))*3,
IF(AND(I1270=110000,R1270&gt;504.6,R1270&lt;=672.8,M1270&lt;=10),('[1]Pricing Schedule'!$F$103+('[1]Pricing Schedule'!$F$105*M1270))*4,
IF(AND(I1270=110000,R1270&gt;504.6,R1270&lt;=672.8,M1270&gt;10),('[1]Pricing Schedule'!$F$111+('[1]Pricing Schedule'!$F$113*M1270))*4,
IF(AND(I1270=110000,R1270&gt;672.8,R1270&lt;=841,M1270&lt;=10),('[1]Pricing Schedule'!$F$103+('[1]Pricing Schedule'!$F$105*M1270))*5,
IF(AND(I1270=110000,R1270&gt;672.8,R1270&lt;=841,M1270&gt;10),('[1]Pricing Schedule'!$F$111+('[1]Pricing Schedule'!$F$113*M1270))*5,
IF(AND(I1270=110000,R1270&gt;672.8,R1270&lt;=841,M1270&lt;=10),('[1]Pricing Schedule'!$F$103+('[1]Pricing Schedule'!$F$105*M1270))*5,
IF(AND(I1270=110000,R1270&gt;672.8,R1270&lt;=841,M1270&gt;10),('[1]Pricing Schedule'!$F$111+('[1]Pricing Schedule'!$F$113*M1270))*5,
IF(AND(I1270=110000,R1270&gt;1345.6,R1270&lt;=1513.8,M1270&lt;=10),('[1]Pricing Schedule'!$F$103+('[1]Pricing Schedule'!$F$105*M1270))*9,
IF(AND(I1270=110000,R1270&gt;1345.6,R1270&lt;=1513.8,M1270&gt;10),('[1]Pricing Schedule'!$F$111+('[1]Pricing Schedule'!$F$113*M1270))*9,
9999999999)))))))))))))))))))))))))))))))))))))))</f>
        <v>2048870</v>
      </c>
      <c r="T1270" s="21">
        <f>IF(AND(I1270=38000,R1270&lt;=4.5,M1270&gt;8),'[1]Pricing Schedule'!$J$9,
IF(AND(I1270=38000,R1270&lt;=4.5,M1270&lt;=8),'[1]Pricing Schedule'!$J$36,
IF(AND(I1270=38000,R1270&gt;4.5,R1270&lt;=9,M1270&gt;8),'[1]Pricing Schedule'!$J$18,
IF(AND(I1270=38000,R1270&gt;4.5,R1270&lt;=9,M1270&lt;=8),'[1]Pricing Schedule'!$J$36,
IF(AND(I1270=38000,R1270&gt;9,R1270&lt;=12.8,M1270&gt;8),'[1]Pricing Schedule'!$J$27,
IF(AND(I1270=38000,R1270&gt;9,R1270&lt;=12.8,M1270&lt;=8),'[1]Pricing Schedule'!$J$36,
IF(AND(I1270=38000,R1270&gt;12.8,R1270&lt;=22.8),'[1]Pricing Schedule'!$J$36,
IF(AND(I1270=38000,R1270&gt;22.8,R1270&lt;=30.2),'[1]Pricing Schedule'!$J$45,
IF(AND(I1270=38000,R1270&gt;30.2,R1270&lt;=45.9),'[1]Pricing Schedule'!$J$54,
IF(AND(I1270=38000,R1270&gt;45.9,R1270&lt;=123.4),'[1]Pricing Schedule'!$J$97,
IF(AND(I1270=38000,R1270&gt;123.4,R1270&lt;=168.2,M1270&lt;=10),'[1]Pricing Schedule'!$J$105,
IF(AND(I1270=38000,R1270&gt;123.4,R1270&lt;=168.2,M1270&gt;10),'[1]Pricing Schedule'!$J$113,
IF(AND(I1270=38000,R1270&gt;168.2,R1270&lt;=336.4,M1270&lt;=10),('[1]Pricing Schedule'!$J$105),
IF(AND(I1270=38000,R1270&gt;168.2,R1270&lt;=336.4,M1270&gt;10),('[1]Pricing Schedule'!$J$113),
IF(AND(I1270=38000,R1270&gt;336.4,R1270&lt;=504.6,M1270&lt;=10),('[1]Pricing Schedule'!$J$105),
IF(AND(I1270=38000,R1270&gt;336.4,R1270&lt;=504.6,M1270&gt;10),('[1]Pricing Schedule'!$J$113),
IF(AND(I1270=38000,R1270&gt;504.6,R1270&lt;=672.8,M1270&lt;=10),('[1]Pricing Schedule'!$J$105),
IF(AND(I1270=38000,R1270&gt;504.6,R1270&lt;=672.8,M1270&gt;10),('[1]Pricing Schedule'!$J$113),
IF(AND(I1270=110000,R1270&lt;=12.8,M1270&gt;2),'[1]Pricing Schedule'!$J$63,
IF(AND(I1270=110000,R1270&lt;=12.8,M1270&lt;=2),'[1]Pricing Schedule'!$J$97,
IF(AND(I1270=110000,R1270&gt;12.8,R1270&lt;=22.8,M1270&gt;3),'[1]Pricing Schedule'!$J$72,
IF(AND(I1270=110000,R1270&gt;12.8,R1270&lt;=22.8,M1270&lt;=3),'[1]Pricing Schedule'!$J$97,
IF(AND(I1270=110000,R1270&gt;22.8,R1270&lt;=30.2),'[1]Pricing Schedule'!$J$81,
IF(AND(I1270=110000,R1270&gt;30.2,R1270&lt;=45.9),'[1]Pricing Schedule'!$J$90,
IF(AND(I1270=110000,R1270&gt;45.9,R1270&lt;=123.4),'[1]Pricing Schedule'!$J$97,
IF(AND(I1270=110000,R1270&gt;123.4,R1270&lt;=168.2,M1270&lt;=10),'[1]Pricing Schedule'!$J$105,
IF(AND(I1270=110000,R1270&gt;123.4,R1270&lt;=168.2,M1270&gt;10),'[1]Pricing Schedule'!$J$113,
IF(AND(I1270=110000,R1270&gt;168.2,R1270&lt;=336.2,M1270&lt;=10),('[1]Pricing Schedule'!$J$105),
IF(AND(I1270=110000,R1270&gt;168.2,R1270&lt;=336.2,M1270&gt;10),('[1]Pricing Schedule'!$J$113),
IF(AND(I1270=110000,R1270&gt;336.4,R1270&lt;=504.6,M1270&lt;=10),('[1]Pricing Schedule'!$J$105),
IF(AND(I1270=110000,R1270&gt;336.4,R1270&lt;=504.6,M1270&gt;10),('[1]Pricing Schedule'!$J$113),
IF(AND(I1270=110000,R1270&gt;504.6,R1270&lt;=672.8,M1270&lt;=10),('[1]Pricing Schedule'!$J$105),
IF(AND(I1270=110000,R1270&gt;504.6,R1270&lt;=672.8,M1270&gt;10),('[1]Pricing Schedule'!$J$113),
IF(AND(I1270=110000,R1270&gt;672.8,R1270&lt;=841,M1270&lt;=10),('[1]Pricing Schedule'!$J$105),
IF(AND(I1270=110000,R1270&gt;672.8,R1270&lt;=841,M1270&gt;10),('[1]Pricing Schedule'!$J$113),
IF(AND(I1270=110000,R1270&gt;1682,R1270&lt;=1850.2,M1270&lt;=10),('[1]Pricing Schedule'!$J$105),
IF(AND(I1270=110000,R1270&gt;1682,R1270&lt;=1850.2,M1270&gt;10),('[1]Pricing Schedule'!$J$113),
IF(AND(I1270=110000,R1270&gt;2018.4,R1270&lt;=2186.6,M1270&lt;=10),('[1]Pricing Schedule'!$J$105),
IF(AND(I1270=110000,R1270&gt;2018.4,R1270&lt;=2186.6,M1270&gt;10),('[1]Pricing Schedule'!$J$113),999999999)))))))))))))))))))))))))))))))))))))))</f>
        <v>7</v>
      </c>
      <c r="U1270" s="40">
        <f t="shared" si="120"/>
        <v>487826.19047619047</v>
      </c>
      <c r="V1270" s="41">
        <f t="shared" si="121"/>
        <v>2.0499104384367968</v>
      </c>
      <c r="Y1270" s="23">
        <v>117</v>
      </c>
      <c r="Z1270" s="23">
        <v>66</v>
      </c>
      <c r="AD1270" s="13"/>
      <c r="AE1270" s="13"/>
      <c r="AF1270" s="13"/>
      <c r="AR1270" s="35"/>
    </row>
    <row r="1271" spans="1:44">
      <c r="A1271" s="23">
        <v>1273</v>
      </c>
      <c r="B1271" s="23">
        <v>1273</v>
      </c>
      <c r="C1271" s="23" t="s">
        <v>1903</v>
      </c>
      <c r="D1271" s="23" t="s">
        <v>318</v>
      </c>
      <c r="E1271" s="23" t="s">
        <v>318</v>
      </c>
      <c r="F1271" s="23" t="s">
        <v>1038</v>
      </c>
      <c r="G1271" s="23" t="s">
        <v>1039</v>
      </c>
      <c r="H1271" s="23" t="s">
        <v>113</v>
      </c>
      <c r="I1271" s="13">
        <v>38000</v>
      </c>
      <c r="J1271" s="13">
        <v>38000</v>
      </c>
      <c r="K1271" s="23" t="s">
        <v>119</v>
      </c>
      <c r="L1271" s="24">
        <v>5.3390000000000004</v>
      </c>
      <c r="M1271" s="37">
        <f t="shared" si="116"/>
        <v>6</v>
      </c>
      <c r="N1271" s="24">
        <v>0.151</v>
      </c>
      <c r="O1271" s="13">
        <v>3</v>
      </c>
      <c r="P1271" s="36">
        <f t="shared" si="117"/>
        <v>0.151</v>
      </c>
      <c r="Q1271" s="38">
        <f t="shared" si="118"/>
        <v>4.2</v>
      </c>
      <c r="R1271" s="37">
        <f t="shared" si="119"/>
        <v>4.2</v>
      </c>
      <c r="S1271" s="39">
        <f>IF(AND(I1271=38000,R1271&lt;=4.5,M1271&gt;8),'[1]Pricing Schedule'!$F$8+('[1]Pricing Schedule'!$F$9*M1271),
IF(AND(I1271=38000,R1271&lt;=4.5,M1271&lt;=8),'[1]Pricing Schedule'!$F$34+('[1]Pricing Schedule'!$F$36*M1271),
IF(AND(I1271=38000,R1271&gt;4.5,R1271&lt;=9,M1271&gt;8),'[1]Pricing Schedule'!$F$17+('[1]Pricing Schedule'!$F$18*M1271),
IF(AND(I1271=38000,R1271&gt;4.5,R1271&lt;=9,M1271&lt;=8),'[1]Pricing Schedule'!$F$34+('[1]Pricing Schedule'!$F$36*M1271),
IF(AND(I1271=38000,R1271&gt;9,R1271&lt;=12.8,M1271&gt;8),'[1]Pricing Schedule'!$F$26+('[1]Pricing Schedule'!$F$27*M1271),
IF(AND(I1271=38000,R1271&gt;9,R1271&lt;=12.8,M1271&lt;=8),'[1]Pricing Schedule'!$F$34+('[1]Pricing Schedule'!$F$36*M1271),
IF(AND(I1271=38000,R1271&gt;12.8,R1271&lt;=22.8),'[1]Pricing Schedule'!$F$34+('[1]Pricing Schedule'!$F$36*M1271),
IF(AND(I1271=38000,R1271&gt;22.8,R1271&lt;=30.2),'[1]Pricing Schedule'!$F$43+('[1]Pricing Schedule'!$F$45*M1271),
IF(AND(I1271=38000,R1271&gt;30.2,R1271&lt;=45.9),'[1]Pricing Schedule'!$F$52+('[1]Pricing Schedule'!$F$54*M1271),
IF(AND(I1271=38000,R1271&gt;45.9,R1271&lt;=123.4),'[1]Pricing Schedule'!$F$96+('[1]Pricing Schedule'!$F$97*M1271),
IF(AND(I1271=38000,R1271&gt;123.4,R1271&lt;=168.2,M1271&lt;=10),'[1]Pricing Schedule'!$F$103+('[1]Pricing Schedule'!$F$105*M1271),
IF(AND(I1271=38000,R1271&gt;123.4,R1271&lt;=168.2,M1271&gt;10),'[1]Pricing Schedule'!$F$111+('[1]Pricing Schedule'!$F$113*M1271),
IF(AND(I1271=38000,R1271&gt;157.4,R1271&lt;=336.4,M1271&lt;=10),('[1]Pricing Schedule'!$F$103+('[1]Pricing Schedule'!$F$105*M1271))*2,
IF(AND(I1271=38000,R1271&gt;157.4,R1271&lt;=336.4,M1271&gt;10),('[1]Pricing Schedule'!$F$111+('[1]Pricing Schedule'!$F$113*M1271))*2,
IF(AND(I1271=38000,R1271&gt;314.8,R1271&lt;=504.6,M1271&lt;=10),('[1]Pricing Schedule'!$F$103+('[1]Pricing Schedule'!$F$105*M1271))*3,
IF(AND(I1271=38000,R1271&gt;314.8,R1271&lt;=504.6,M1271&gt;10),('[1]Pricing Schedule'!$F$111+('[1]Pricing Schedule'!$F$113*M1271))*3,
IF(AND(I1271=38000,R1271&gt;472.2,R1271&lt;=672.8,M1271&lt;=10),('[1]Pricing Schedule'!$F$103+('[1]Pricing Schedule'!$F$105*M1271))*4,
IF(AND(I1271=38000,R1271&gt;472.2,R1271&lt;=672.8,M1271&gt;10),('[1]Pricing Schedule'!$F$111+('[1]Pricing Schedule'!$F$113*M1271))*4,
IF(AND(I1271=110000,R1271&lt;=12.8,M1271&gt;2),'[1]Pricing Schedule'!$F$62+('[1]Pricing Schedule'!$F$63*M1271),
IF(AND(I1271=110000,R1271&lt;=12.8,M1271&lt;=2),'[1]Pricing Schedule'!$F$96+('[1]Pricing Schedule'!$F$97*M1271),
IF(AND(I1271=110000,R1271&gt;12.8,R1271&lt;=22.8,M1271&gt;3),'[1]Pricing Schedule'!$F$71+('[1]Pricing Schedule'!$F$72*M1271),
IF(AND(I1271=110000,R1271&gt;12.8,R1271&lt;=22.8,M1271&lt;=3),'[1]Pricing Schedule'!$F$96+('[1]Pricing Schedule'!$F$97*M1271),
IF(AND(I1271=110000,R1271&gt;22.8,R1271&lt;=30.2),'[1]Pricing Schedule'!$F$80+('[1]Pricing Schedule'!$F$81*M1271),
IF(AND(I1271=110000,R1271&gt;30.2,R1271&lt;=45.9),'[1]Pricing Schedule'!$F$89+('[1]Pricing Schedule'!$F$90*M1271),
IF(AND(I1271=110000,R1271&gt;45.9,R1271&lt;=123.4),'[1]Pricing Schedule'!$F$96+('[1]Pricing Schedule'!$F$97*M1271),
IF(AND(I1271=110000,R1271&gt;123.4,R1271&lt;=168.2,M1271&lt;=10),'[1]Pricing Schedule'!$F$103+('[1]Pricing Schedule'!$F$105*M1271),
IF(AND(I1271=110000,R1271&gt;123.4,R1271&lt;=168.2,M1271&gt;10),'[1]Pricing Schedule'!$F$111+('[1]Pricing Schedule'!$F$113*M1271),
IF(AND(I1271=110000,R1271&gt;168.2,R1271&lt;=336.4,M1271&lt;=10),('[1]Pricing Schedule'!$F$103+('[1]Pricing Schedule'!$F$105*M1271))*2,
IF(AND(I1271=110000,R1271&gt;168.2,R1271&lt;=336.4,M1271&gt;10),('[1]Pricing Schedule'!$F$111+('[1]Pricing Schedule'!$F$113*M1271))*2,
IF(AND(I1271=110000,R1271&gt;336.4,R1271&lt;=504.6,M1271&lt;=10),('[1]Pricing Schedule'!$F$103+('[1]Pricing Schedule'!$F$105*M1271))*3,
IF(AND(I1271=110000,R1271&gt;336.4,R1271&lt;=504.6,M1271&gt;10),('[1]Pricing Schedule'!$F$111+('[1]Pricing Schedule'!$F$113*M1271))*3,
IF(AND(I1271=110000,R1271&gt;504.6,R1271&lt;=672.8,M1271&lt;=10),('[1]Pricing Schedule'!$F$103+('[1]Pricing Schedule'!$F$105*M1271))*4,
IF(AND(I1271=110000,R1271&gt;504.6,R1271&lt;=672.8,M1271&gt;10),('[1]Pricing Schedule'!$F$111+('[1]Pricing Schedule'!$F$113*M1271))*4,
IF(AND(I1271=110000,R1271&gt;672.8,R1271&lt;=841,M1271&lt;=10),('[1]Pricing Schedule'!$F$103+('[1]Pricing Schedule'!$F$105*M1271))*5,
IF(AND(I1271=110000,R1271&gt;672.8,R1271&lt;=841,M1271&gt;10),('[1]Pricing Schedule'!$F$111+('[1]Pricing Schedule'!$F$113*M1271))*5,
IF(AND(I1271=110000,R1271&gt;672.8,R1271&lt;=841,M1271&lt;=10),('[1]Pricing Schedule'!$F$103+('[1]Pricing Schedule'!$F$105*M1271))*5,
IF(AND(I1271=110000,R1271&gt;672.8,R1271&lt;=841,M1271&gt;10),('[1]Pricing Schedule'!$F$111+('[1]Pricing Schedule'!$F$113*M1271))*5,
IF(AND(I1271=110000,R1271&gt;1345.6,R1271&lt;=1513.8,M1271&lt;=10),('[1]Pricing Schedule'!$F$103+('[1]Pricing Schedule'!$F$105*M1271))*9,
IF(AND(I1271=110000,R1271&gt;1345.6,R1271&lt;=1513.8,M1271&gt;10),('[1]Pricing Schedule'!$F$111+('[1]Pricing Schedule'!$F$113*M1271))*9,
9999999999)))))))))))))))))))))))))))))))))))))))</f>
        <v>769410</v>
      </c>
      <c r="T1271" s="21">
        <f>IF(AND(I1271=38000,R1271&lt;=4.5,M1271&gt;8),'[1]Pricing Schedule'!$J$9,
IF(AND(I1271=38000,R1271&lt;=4.5,M1271&lt;=8),'[1]Pricing Schedule'!$J$36,
IF(AND(I1271=38000,R1271&gt;4.5,R1271&lt;=9,M1271&gt;8),'[1]Pricing Schedule'!$J$18,
IF(AND(I1271=38000,R1271&gt;4.5,R1271&lt;=9,M1271&lt;=8),'[1]Pricing Schedule'!$J$36,
IF(AND(I1271=38000,R1271&gt;9,R1271&lt;=12.8,M1271&gt;8),'[1]Pricing Schedule'!$J$27,
IF(AND(I1271=38000,R1271&gt;9,R1271&lt;=12.8,M1271&lt;=8),'[1]Pricing Schedule'!$J$36,
IF(AND(I1271=38000,R1271&gt;12.8,R1271&lt;=22.8),'[1]Pricing Schedule'!$J$36,
IF(AND(I1271=38000,R1271&gt;22.8,R1271&lt;=30.2),'[1]Pricing Schedule'!$J$45,
IF(AND(I1271=38000,R1271&gt;30.2,R1271&lt;=45.9),'[1]Pricing Schedule'!$J$54,
IF(AND(I1271=38000,R1271&gt;45.9,R1271&lt;=123.4),'[1]Pricing Schedule'!$J$97,
IF(AND(I1271=38000,R1271&gt;123.4,R1271&lt;=168.2,M1271&lt;=10),'[1]Pricing Schedule'!$J$105,
IF(AND(I1271=38000,R1271&gt;123.4,R1271&lt;=168.2,M1271&gt;10),'[1]Pricing Schedule'!$J$113,
IF(AND(I1271=38000,R1271&gt;168.2,R1271&lt;=336.4,M1271&lt;=10),('[1]Pricing Schedule'!$J$105),
IF(AND(I1271=38000,R1271&gt;168.2,R1271&lt;=336.4,M1271&gt;10),('[1]Pricing Schedule'!$J$113),
IF(AND(I1271=38000,R1271&gt;336.4,R1271&lt;=504.6,M1271&lt;=10),('[1]Pricing Schedule'!$J$105),
IF(AND(I1271=38000,R1271&gt;336.4,R1271&lt;=504.6,M1271&gt;10),('[1]Pricing Schedule'!$J$113),
IF(AND(I1271=38000,R1271&gt;504.6,R1271&lt;=672.8,M1271&lt;=10),('[1]Pricing Schedule'!$J$105),
IF(AND(I1271=38000,R1271&gt;504.6,R1271&lt;=672.8,M1271&gt;10),('[1]Pricing Schedule'!$J$113),
IF(AND(I1271=110000,R1271&lt;=12.8,M1271&gt;2),'[1]Pricing Schedule'!$J$63,
IF(AND(I1271=110000,R1271&lt;=12.8,M1271&lt;=2),'[1]Pricing Schedule'!$J$97,
IF(AND(I1271=110000,R1271&gt;12.8,R1271&lt;=22.8,M1271&gt;3),'[1]Pricing Schedule'!$J$72,
IF(AND(I1271=110000,R1271&gt;12.8,R1271&lt;=22.8,M1271&lt;=3),'[1]Pricing Schedule'!$J$97,
IF(AND(I1271=110000,R1271&gt;22.8,R1271&lt;=30.2),'[1]Pricing Schedule'!$J$81,
IF(AND(I1271=110000,R1271&gt;30.2,R1271&lt;=45.9),'[1]Pricing Schedule'!$J$90,
IF(AND(I1271=110000,R1271&gt;45.9,R1271&lt;=123.4),'[1]Pricing Schedule'!$J$97,
IF(AND(I1271=110000,R1271&gt;123.4,R1271&lt;=168.2,M1271&lt;=10),'[1]Pricing Schedule'!$J$105,
IF(AND(I1271=110000,R1271&gt;123.4,R1271&lt;=168.2,M1271&gt;10),'[1]Pricing Schedule'!$J$113,
IF(AND(I1271=110000,R1271&gt;168.2,R1271&lt;=336.2,M1271&lt;=10),('[1]Pricing Schedule'!$J$105),
IF(AND(I1271=110000,R1271&gt;168.2,R1271&lt;=336.2,M1271&gt;10),('[1]Pricing Schedule'!$J$113),
IF(AND(I1271=110000,R1271&gt;336.4,R1271&lt;=504.6,M1271&lt;=10),('[1]Pricing Schedule'!$J$105),
IF(AND(I1271=110000,R1271&gt;336.4,R1271&lt;=504.6,M1271&gt;10),('[1]Pricing Schedule'!$J$113),
IF(AND(I1271=110000,R1271&gt;504.6,R1271&lt;=672.8,M1271&lt;=10),('[1]Pricing Schedule'!$J$105),
IF(AND(I1271=110000,R1271&gt;504.6,R1271&lt;=672.8,M1271&gt;10),('[1]Pricing Schedule'!$J$113),
IF(AND(I1271=110000,R1271&gt;672.8,R1271&lt;=841,M1271&lt;=10),('[1]Pricing Schedule'!$J$105),
IF(AND(I1271=110000,R1271&gt;672.8,R1271&lt;=841,M1271&gt;10),('[1]Pricing Schedule'!$J$113),
IF(AND(I1271=110000,R1271&gt;1682,R1271&lt;=1850.2,M1271&lt;=10),('[1]Pricing Schedule'!$J$105),
IF(AND(I1271=110000,R1271&gt;1682,R1271&lt;=1850.2,M1271&gt;10),('[1]Pricing Schedule'!$J$113),
IF(AND(I1271=110000,R1271&gt;2018.4,R1271&lt;=2186.6,M1271&lt;=10),('[1]Pricing Schedule'!$J$105),
IF(AND(I1271=110000,R1271&gt;2018.4,R1271&lt;=2186.6,M1271&gt;10),('[1]Pricing Schedule'!$J$113),999999999)))))))))))))))))))))))))))))))))))))))</f>
        <v>4</v>
      </c>
      <c r="U1271" s="40">
        <f t="shared" si="120"/>
        <v>183192.85714285713</v>
      </c>
      <c r="V1271" s="41">
        <f t="shared" si="121"/>
        <v>5.4587281163488903</v>
      </c>
      <c r="Y1271" s="23">
        <v>481</v>
      </c>
      <c r="Z1271" s="23">
        <v>495</v>
      </c>
      <c r="AD1271" s="13"/>
      <c r="AE1271" s="13"/>
      <c r="AF1271" s="13"/>
      <c r="AR1271" s="35"/>
    </row>
    <row r="1272" spans="1:44">
      <c r="A1272" s="23">
        <v>1274</v>
      </c>
      <c r="B1272" s="23">
        <v>1274</v>
      </c>
      <c r="C1272" s="23" t="s">
        <v>1904</v>
      </c>
      <c r="D1272" s="23" t="s">
        <v>709</v>
      </c>
      <c r="E1272" s="23" t="s">
        <v>709</v>
      </c>
      <c r="F1272" s="23" t="s">
        <v>1831</v>
      </c>
      <c r="G1272" s="23" t="s">
        <v>1832</v>
      </c>
      <c r="H1272" s="23" t="s">
        <v>113</v>
      </c>
      <c r="I1272" s="13">
        <v>38000</v>
      </c>
      <c r="J1272" s="13">
        <v>38000</v>
      </c>
      <c r="K1272" s="13">
        <v>10000</v>
      </c>
      <c r="L1272" s="24">
        <v>13.118</v>
      </c>
      <c r="M1272" s="37">
        <f t="shared" si="116"/>
        <v>14</v>
      </c>
      <c r="N1272" s="24">
        <v>0.154</v>
      </c>
      <c r="O1272" s="13">
        <v>3</v>
      </c>
      <c r="P1272" s="36">
        <f t="shared" si="117"/>
        <v>0.154</v>
      </c>
      <c r="Q1272" s="38">
        <f t="shared" si="118"/>
        <v>4.2</v>
      </c>
      <c r="R1272" s="37">
        <f t="shared" si="119"/>
        <v>4.2</v>
      </c>
      <c r="S1272" s="39">
        <f>IF(AND(I1272=38000,R1272&lt;=4.5,M1272&gt;8),'[1]Pricing Schedule'!$F$8+('[1]Pricing Schedule'!$F$9*M1272),
IF(AND(I1272=38000,R1272&lt;=4.5,M1272&lt;=8),'[1]Pricing Schedule'!$F$34+('[1]Pricing Schedule'!$F$36*M1272),
IF(AND(I1272=38000,R1272&gt;4.5,R1272&lt;=9,M1272&gt;8),'[1]Pricing Schedule'!$F$17+('[1]Pricing Schedule'!$F$18*M1272),
IF(AND(I1272=38000,R1272&gt;4.5,R1272&lt;=9,M1272&lt;=8),'[1]Pricing Schedule'!$F$34+('[1]Pricing Schedule'!$F$36*M1272),
IF(AND(I1272=38000,R1272&gt;9,R1272&lt;=12.8,M1272&gt;8),'[1]Pricing Schedule'!$F$26+('[1]Pricing Schedule'!$F$27*M1272),
IF(AND(I1272=38000,R1272&gt;9,R1272&lt;=12.8,M1272&lt;=8),'[1]Pricing Schedule'!$F$34+('[1]Pricing Schedule'!$F$36*M1272),
IF(AND(I1272=38000,R1272&gt;12.8,R1272&lt;=22.8),'[1]Pricing Schedule'!$F$34+('[1]Pricing Schedule'!$F$36*M1272),
IF(AND(I1272=38000,R1272&gt;22.8,R1272&lt;=30.2),'[1]Pricing Schedule'!$F$43+('[1]Pricing Schedule'!$F$45*M1272),
IF(AND(I1272=38000,R1272&gt;30.2,R1272&lt;=45.9),'[1]Pricing Schedule'!$F$52+('[1]Pricing Schedule'!$F$54*M1272),
IF(AND(I1272=38000,R1272&gt;45.9,R1272&lt;=123.4),'[1]Pricing Schedule'!$F$96+('[1]Pricing Schedule'!$F$97*M1272),
IF(AND(I1272=38000,R1272&gt;123.4,R1272&lt;=168.2,M1272&lt;=10),'[1]Pricing Schedule'!$F$103+('[1]Pricing Schedule'!$F$105*M1272),
IF(AND(I1272=38000,R1272&gt;123.4,R1272&lt;=168.2,M1272&gt;10),'[1]Pricing Schedule'!$F$111+('[1]Pricing Schedule'!$F$113*M1272),
IF(AND(I1272=38000,R1272&gt;157.4,R1272&lt;=336.4,M1272&lt;=10),('[1]Pricing Schedule'!$F$103+('[1]Pricing Schedule'!$F$105*M1272))*2,
IF(AND(I1272=38000,R1272&gt;157.4,R1272&lt;=336.4,M1272&gt;10),('[1]Pricing Schedule'!$F$111+('[1]Pricing Schedule'!$F$113*M1272))*2,
IF(AND(I1272=38000,R1272&gt;314.8,R1272&lt;=504.6,M1272&lt;=10),('[1]Pricing Schedule'!$F$103+('[1]Pricing Schedule'!$F$105*M1272))*3,
IF(AND(I1272=38000,R1272&gt;314.8,R1272&lt;=504.6,M1272&gt;10),('[1]Pricing Schedule'!$F$111+('[1]Pricing Schedule'!$F$113*M1272))*3,
IF(AND(I1272=38000,R1272&gt;472.2,R1272&lt;=672.8,M1272&lt;=10),('[1]Pricing Schedule'!$F$103+('[1]Pricing Schedule'!$F$105*M1272))*4,
IF(AND(I1272=38000,R1272&gt;472.2,R1272&lt;=672.8,M1272&gt;10),('[1]Pricing Schedule'!$F$111+('[1]Pricing Schedule'!$F$113*M1272))*4,
IF(AND(I1272=110000,R1272&lt;=12.8,M1272&gt;2),'[1]Pricing Schedule'!$F$62+('[1]Pricing Schedule'!$F$63*M1272),
IF(AND(I1272=110000,R1272&lt;=12.8,M1272&lt;=2),'[1]Pricing Schedule'!$F$96+('[1]Pricing Schedule'!$F$97*M1272),
IF(AND(I1272=110000,R1272&gt;12.8,R1272&lt;=22.8,M1272&gt;3),'[1]Pricing Schedule'!$F$71+('[1]Pricing Schedule'!$F$72*M1272),
IF(AND(I1272=110000,R1272&gt;12.8,R1272&lt;=22.8,M1272&lt;=3),'[1]Pricing Schedule'!$F$96+('[1]Pricing Schedule'!$F$97*M1272),
IF(AND(I1272=110000,R1272&gt;22.8,R1272&lt;=30.2),'[1]Pricing Schedule'!$F$80+('[1]Pricing Schedule'!$F$81*M1272),
IF(AND(I1272=110000,R1272&gt;30.2,R1272&lt;=45.9),'[1]Pricing Schedule'!$F$89+('[1]Pricing Schedule'!$F$90*M1272),
IF(AND(I1272=110000,R1272&gt;45.9,R1272&lt;=123.4),'[1]Pricing Schedule'!$F$96+('[1]Pricing Schedule'!$F$97*M1272),
IF(AND(I1272=110000,R1272&gt;123.4,R1272&lt;=168.2,M1272&lt;=10),'[1]Pricing Schedule'!$F$103+('[1]Pricing Schedule'!$F$105*M1272),
IF(AND(I1272=110000,R1272&gt;123.4,R1272&lt;=168.2,M1272&gt;10),'[1]Pricing Schedule'!$F$111+('[1]Pricing Schedule'!$F$113*M1272),
IF(AND(I1272=110000,R1272&gt;168.2,R1272&lt;=336.4,M1272&lt;=10),('[1]Pricing Schedule'!$F$103+('[1]Pricing Schedule'!$F$105*M1272))*2,
IF(AND(I1272=110000,R1272&gt;168.2,R1272&lt;=336.4,M1272&gt;10),('[1]Pricing Schedule'!$F$111+('[1]Pricing Schedule'!$F$113*M1272))*2,
IF(AND(I1272=110000,R1272&gt;336.4,R1272&lt;=504.6,M1272&lt;=10),('[1]Pricing Schedule'!$F$103+('[1]Pricing Schedule'!$F$105*M1272))*3,
IF(AND(I1272=110000,R1272&gt;336.4,R1272&lt;=504.6,M1272&gt;10),('[1]Pricing Schedule'!$F$111+('[1]Pricing Schedule'!$F$113*M1272))*3,
IF(AND(I1272=110000,R1272&gt;504.6,R1272&lt;=672.8,M1272&lt;=10),('[1]Pricing Schedule'!$F$103+('[1]Pricing Schedule'!$F$105*M1272))*4,
IF(AND(I1272=110000,R1272&gt;504.6,R1272&lt;=672.8,M1272&gt;10),('[1]Pricing Schedule'!$F$111+('[1]Pricing Schedule'!$F$113*M1272))*4,
IF(AND(I1272=110000,R1272&gt;672.8,R1272&lt;=841,M1272&lt;=10),('[1]Pricing Schedule'!$F$103+('[1]Pricing Schedule'!$F$105*M1272))*5,
IF(AND(I1272=110000,R1272&gt;672.8,R1272&lt;=841,M1272&gt;10),('[1]Pricing Schedule'!$F$111+('[1]Pricing Schedule'!$F$113*M1272))*5,
IF(AND(I1272=110000,R1272&gt;672.8,R1272&lt;=841,M1272&lt;=10),('[1]Pricing Schedule'!$F$103+('[1]Pricing Schedule'!$F$105*M1272))*5,
IF(AND(I1272=110000,R1272&gt;672.8,R1272&lt;=841,M1272&gt;10),('[1]Pricing Schedule'!$F$111+('[1]Pricing Schedule'!$F$113*M1272))*5,
IF(AND(I1272=110000,R1272&gt;1345.6,R1272&lt;=1513.8,M1272&lt;=10),('[1]Pricing Schedule'!$F$103+('[1]Pricing Schedule'!$F$105*M1272))*9,
IF(AND(I1272=110000,R1272&gt;1345.6,R1272&lt;=1513.8,M1272&gt;10),('[1]Pricing Schedule'!$F$111+('[1]Pricing Schedule'!$F$113*M1272))*9,
9999999999)))))))))))))))))))))))))))))))))))))))</f>
        <v>1597940</v>
      </c>
      <c r="T1272" s="21">
        <f>IF(AND(I1272=38000,R1272&lt;=4.5,M1272&gt;8),'[1]Pricing Schedule'!$J$9,
IF(AND(I1272=38000,R1272&lt;=4.5,M1272&lt;=8),'[1]Pricing Schedule'!$J$36,
IF(AND(I1272=38000,R1272&gt;4.5,R1272&lt;=9,M1272&gt;8),'[1]Pricing Schedule'!$J$18,
IF(AND(I1272=38000,R1272&gt;4.5,R1272&lt;=9,M1272&lt;=8),'[1]Pricing Schedule'!$J$36,
IF(AND(I1272=38000,R1272&gt;9,R1272&lt;=12.8,M1272&gt;8),'[1]Pricing Schedule'!$J$27,
IF(AND(I1272=38000,R1272&gt;9,R1272&lt;=12.8,M1272&lt;=8),'[1]Pricing Schedule'!$J$36,
IF(AND(I1272=38000,R1272&gt;12.8,R1272&lt;=22.8),'[1]Pricing Schedule'!$J$36,
IF(AND(I1272=38000,R1272&gt;22.8,R1272&lt;=30.2),'[1]Pricing Schedule'!$J$45,
IF(AND(I1272=38000,R1272&gt;30.2,R1272&lt;=45.9),'[1]Pricing Schedule'!$J$54,
IF(AND(I1272=38000,R1272&gt;45.9,R1272&lt;=123.4),'[1]Pricing Schedule'!$J$97,
IF(AND(I1272=38000,R1272&gt;123.4,R1272&lt;=168.2,M1272&lt;=10),'[1]Pricing Schedule'!$J$105,
IF(AND(I1272=38000,R1272&gt;123.4,R1272&lt;=168.2,M1272&gt;10),'[1]Pricing Schedule'!$J$113,
IF(AND(I1272=38000,R1272&gt;168.2,R1272&lt;=336.4,M1272&lt;=10),('[1]Pricing Schedule'!$J$105),
IF(AND(I1272=38000,R1272&gt;168.2,R1272&lt;=336.4,M1272&gt;10),('[1]Pricing Schedule'!$J$113),
IF(AND(I1272=38000,R1272&gt;336.4,R1272&lt;=504.6,M1272&lt;=10),('[1]Pricing Schedule'!$J$105),
IF(AND(I1272=38000,R1272&gt;336.4,R1272&lt;=504.6,M1272&gt;10),('[1]Pricing Schedule'!$J$113),
IF(AND(I1272=38000,R1272&gt;504.6,R1272&lt;=672.8,M1272&lt;=10),('[1]Pricing Schedule'!$J$105),
IF(AND(I1272=38000,R1272&gt;504.6,R1272&lt;=672.8,M1272&gt;10),('[1]Pricing Schedule'!$J$113),
IF(AND(I1272=110000,R1272&lt;=12.8,M1272&gt;2),'[1]Pricing Schedule'!$J$63,
IF(AND(I1272=110000,R1272&lt;=12.8,M1272&lt;=2),'[1]Pricing Schedule'!$J$97,
IF(AND(I1272=110000,R1272&gt;12.8,R1272&lt;=22.8,M1272&gt;3),'[1]Pricing Schedule'!$J$72,
IF(AND(I1272=110000,R1272&gt;12.8,R1272&lt;=22.8,M1272&lt;=3),'[1]Pricing Schedule'!$J$97,
IF(AND(I1272=110000,R1272&gt;22.8,R1272&lt;=30.2),'[1]Pricing Schedule'!$J$81,
IF(AND(I1272=110000,R1272&gt;30.2,R1272&lt;=45.9),'[1]Pricing Schedule'!$J$90,
IF(AND(I1272=110000,R1272&gt;45.9,R1272&lt;=123.4),'[1]Pricing Schedule'!$J$97,
IF(AND(I1272=110000,R1272&gt;123.4,R1272&lt;=168.2,M1272&lt;=10),'[1]Pricing Schedule'!$J$105,
IF(AND(I1272=110000,R1272&gt;123.4,R1272&lt;=168.2,M1272&gt;10),'[1]Pricing Schedule'!$J$113,
IF(AND(I1272=110000,R1272&gt;168.2,R1272&lt;=336.2,M1272&lt;=10),('[1]Pricing Schedule'!$J$105),
IF(AND(I1272=110000,R1272&gt;168.2,R1272&lt;=336.2,M1272&gt;10),('[1]Pricing Schedule'!$J$113),
IF(AND(I1272=110000,R1272&gt;336.4,R1272&lt;=504.6,M1272&lt;=10),('[1]Pricing Schedule'!$J$105),
IF(AND(I1272=110000,R1272&gt;336.4,R1272&lt;=504.6,M1272&gt;10),('[1]Pricing Schedule'!$J$113),
IF(AND(I1272=110000,R1272&gt;504.6,R1272&lt;=672.8,M1272&lt;=10),('[1]Pricing Schedule'!$J$105),
IF(AND(I1272=110000,R1272&gt;504.6,R1272&lt;=672.8,M1272&gt;10),('[1]Pricing Schedule'!$J$113),
IF(AND(I1272=110000,R1272&gt;672.8,R1272&lt;=841,M1272&lt;=10),('[1]Pricing Schedule'!$J$105),
IF(AND(I1272=110000,R1272&gt;672.8,R1272&lt;=841,M1272&gt;10),('[1]Pricing Schedule'!$J$113),
IF(AND(I1272=110000,R1272&gt;1682,R1272&lt;=1850.2,M1272&lt;=10),('[1]Pricing Schedule'!$J$105),
IF(AND(I1272=110000,R1272&gt;1682,R1272&lt;=1850.2,M1272&gt;10),('[1]Pricing Schedule'!$J$113),
IF(AND(I1272=110000,R1272&gt;2018.4,R1272&lt;=2186.6,M1272&lt;=10),('[1]Pricing Schedule'!$J$105),
IF(AND(I1272=110000,R1272&gt;2018.4,R1272&lt;=2186.6,M1272&gt;10),('[1]Pricing Schedule'!$J$113),999999999)))))))))))))))))))))))))))))))))))))))</f>
        <v>1</v>
      </c>
      <c r="U1272" s="40">
        <f t="shared" si="120"/>
        <v>380461.90476190473</v>
      </c>
      <c r="V1272" s="41">
        <f t="shared" si="121"/>
        <v>2.6283840444572388</v>
      </c>
      <c r="Y1272" s="23">
        <v>650</v>
      </c>
      <c r="Z1272" s="23">
        <v>402</v>
      </c>
      <c r="AD1272" s="13"/>
      <c r="AE1272" s="13"/>
      <c r="AF1272" s="13"/>
      <c r="AR1272" s="35"/>
    </row>
    <row r="1273" spans="1:44">
      <c r="A1273" s="23">
        <v>1275</v>
      </c>
      <c r="B1273" s="23">
        <v>1275</v>
      </c>
      <c r="C1273" s="23" t="s">
        <v>1905</v>
      </c>
      <c r="D1273" s="23" t="s">
        <v>786</v>
      </c>
      <c r="E1273" s="23" t="s">
        <v>786</v>
      </c>
      <c r="F1273" s="23" t="s">
        <v>1810</v>
      </c>
      <c r="G1273" s="23" t="s">
        <v>1811</v>
      </c>
      <c r="H1273" s="23" t="s">
        <v>113</v>
      </c>
      <c r="I1273" s="13">
        <v>38000</v>
      </c>
      <c r="J1273" s="13">
        <v>38000</v>
      </c>
      <c r="K1273" s="13">
        <v>20000</v>
      </c>
      <c r="L1273" s="24">
        <v>3.8769999999999998</v>
      </c>
      <c r="M1273" s="37">
        <f t="shared" si="116"/>
        <v>4</v>
      </c>
      <c r="N1273" s="24">
        <v>0.14799999999999999</v>
      </c>
      <c r="O1273" s="13">
        <v>3</v>
      </c>
      <c r="P1273" s="36">
        <f t="shared" si="117"/>
        <v>0.14799999999999999</v>
      </c>
      <c r="Q1273" s="38">
        <f t="shared" si="118"/>
        <v>4.2</v>
      </c>
      <c r="R1273" s="37">
        <f t="shared" si="119"/>
        <v>4.2</v>
      </c>
      <c r="S1273" s="39">
        <f>IF(AND(I1273=38000,R1273&lt;=4.5,M1273&gt;8),'[1]Pricing Schedule'!$F$8+('[1]Pricing Schedule'!$F$9*M1273),
IF(AND(I1273=38000,R1273&lt;=4.5,M1273&lt;=8),'[1]Pricing Schedule'!$F$34+('[1]Pricing Schedule'!$F$36*M1273),
IF(AND(I1273=38000,R1273&gt;4.5,R1273&lt;=9,M1273&gt;8),'[1]Pricing Schedule'!$F$17+('[1]Pricing Schedule'!$F$18*M1273),
IF(AND(I1273=38000,R1273&gt;4.5,R1273&lt;=9,M1273&lt;=8),'[1]Pricing Schedule'!$F$34+('[1]Pricing Schedule'!$F$36*M1273),
IF(AND(I1273=38000,R1273&gt;9,R1273&lt;=12.8,M1273&gt;8),'[1]Pricing Schedule'!$F$26+('[1]Pricing Schedule'!$F$27*M1273),
IF(AND(I1273=38000,R1273&gt;9,R1273&lt;=12.8,M1273&lt;=8),'[1]Pricing Schedule'!$F$34+('[1]Pricing Schedule'!$F$36*M1273),
IF(AND(I1273=38000,R1273&gt;12.8,R1273&lt;=22.8),'[1]Pricing Schedule'!$F$34+('[1]Pricing Schedule'!$F$36*M1273),
IF(AND(I1273=38000,R1273&gt;22.8,R1273&lt;=30.2),'[1]Pricing Schedule'!$F$43+('[1]Pricing Schedule'!$F$45*M1273),
IF(AND(I1273=38000,R1273&gt;30.2,R1273&lt;=45.9),'[1]Pricing Schedule'!$F$52+('[1]Pricing Schedule'!$F$54*M1273),
IF(AND(I1273=38000,R1273&gt;45.9,R1273&lt;=123.4),'[1]Pricing Schedule'!$F$96+('[1]Pricing Schedule'!$F$97*M1273),
IF(AND(I1273=38000,R1273&gt;123.4,R1273&lt;=168.2,M1273&lt;=10),'[1]Pricing Schedule'!$F$103+('[1]Pricing Schedule'!$F$105*M1273),
IF(AND(I1273=38000,R1273&gt;123.4,R1273&lt;=168.2,M1273&gt;10),'[1]Pricing Schedule'!$F$111+('[1]Pricing Schedule'!$F$113*M1273),
IF(AND(I1273=38000,R1273&gt;157.4,R1273&lt;=336.4,M1273&lt;=10),('[1]Pricing Schedule'!$F$103+('[1]Pricing Schedule'!$F$105*M1273))*2,
IF(AND(I1273=38000,R1273&gt;157.4,R1273&lt;=336.4,M1273&gt;10),('[1]Pricing Schedule'!$F$111+('[1]Pricing Schedule'!$F$113*M1273))*2,
IF(AND(I1273=38000,R1273&gt;314.8,R1273&lt;=504.6,M1273&lt;=10),('[1]Pricing Schedule'!$F$103+('[1]Pricing Schedule'!$F$105*M1273))*3,
IF(AND(I1273=38000,R1273&gt;314.8,R1273&lt;=504.6,M1273&gt;10),('[1]Pricing Schedule'!$F$111+('[1]Pricing Schedule'!$F$113*M1273))*3,
IF(AND(I1273=38000,R1273&gt;472.2,R1273&lt;=672.8,M1273&lt;=10),('[1]Pricing Schedule'!$F$103+('[1]Pricing Schedule'!$F$105*M1273))*4,
IF(AND(I1273=38000,R1273&gt;472.2,R1273&lt;=672.8,M1273&gt;10),('[1]Pricing Schedule'!$F$111+('[1]Pricing Schedule'!$F$113*M1273))*4,
IF(AND(I1273=110000,R1273&lt;=12.8,M1273&gt;2),'[1]Pricing Schedule'!$F$62+('[1]Pricing Schedule'!$F$63*M1273),
IF(AND(I1273=110000,R1273&lt;=12.8,M1273&lt;=2),'[1]Pricing Schedule'!$F$96+('[1]Pricing Schedule'!$F$97*M1273),
IF(AND(I1273=110000,R1273&gt;12.8,R1273&lt;=22.8,M1273&gt;3),'[1]Pricing Schedule'!$F$71+('[1]Pricing Schedule'!$F$72*M1273),
IF(AND(I1273=110000,R1273&gt;12.8,R1273&lt;=22.8,M1273&lt;=3),'[1]Pricing Schedule'!$F$96+('[1]Pricing Schedule'!$F$97*M1273),
IF(AND(I1273=110000,R1273&gt;22.8,R1273&lt;=30.2),'[1]Pricing Schedule'!$F$80+('[1]Pricing Schedule'!$F$81*M1273),
IF(AND(I1273=110000,R1273&gt;30.2,R1273&lt;=45.9),'[1]Pricing Schedule'!$F$89+('[1]Pricing Schedule'!$F$90*M1273),
IF(AND(I1273=110000,R1273&gt;45.9,R1273&lt;=123.4),'[1]Pricing Schedule'!$F$96+('[1]Pricing Schedule'!$F$97*M1273),
IF(AND(I1273=110000,R1273&gt;123.4,R1273&lt;=168.2,M1273&lt;=10),'[1]Pricing Schedule'!$F$103+('[1]Pricing Schedule'!$F$105*M1273),
IF(AND(I1273=110000,R1273&gt;123.4,R1273&lt;=168.2,M1273&gt;10),'[1]Pricing Schedule'!$F$111+('[1]Pricing Schedule'!$F$113*M1273),
IF(AND(I1273=110000,R1273&gt;168.2,R1273&lt;=336.4,M1273&lt;=10),('[1]Pricing Schedule'!$F$103+('[1]Pricing Schedule'!$F$105*M1273))*2,
IF(AND(I1273=110000,R1273&gt;168.2,R1273&lt;=336.4,M1273&gt;10),('[1]Pricing Schedule'!$F$111+('[1]Pricing Schedule'!$F$113*M1273))*2,
IF(AND(I1273=110000,R1273&gt;336.4,R1273&lt;=504.6,M1273&lt;=10),('[1]Pricing Schedule'!$F$103+('[1]Pricing Schedule'!$F$105*M1273))*3,
IF(AND(I1273=110000,R1273&gt;336.4,R1273&lt;=504.6,M1273&gt;10),('[1]Pricing Schedule'!$F$111+('[1]Pricing Schedule'!$F$113*M1273))*3,
IF(AND(I1273=110000,R1273&gt;504.6,R1273&lt;=672.8,M1273&lt;=10),('[1]Pricing Schedule'!$F$103+('[1]Pricing Schedule'!$F$105*M1273))*4,
IF(AND(I1273=110000,R1273&gt;504.6,R1273&lt;=672.8,M1273&gt;10),('[1]Pricing Schedule'!$F$111+('[1]Pricing Schedule'!$F$113*M1273))*4,
IF(AND(I1273=110000,R1273&gt;672.8,R1273&lt;=841,M1273&lt;=10),('[1]Pricing Schedule'!$F$103+('[1]Pricing Schedule'!$F$105*M1273))*5,
IF(AND(I1273=110000,R1273&gt;672.8,R1273&lt;=841,M1273&gt;10),('[1]Pricing Schedule'!$F$111+('[1]Pricing Schedule'!$F$113*M1273))*5,
IF(AND(I1273=110000,R1273&gt;672.8,R1273&lt;=841,M1273&lt;=10),('[1]Pricing Schedule'!$F$103+('[1]Pricing Schedule'!$F$105*M1273))*5,
IF(AND(I1273=110000,R1273&gt;672.8,R1273&lt;=841,M1273&gt;10),('[1]Pricing Schedule'!$F$111+('[1]Pricing Schedule'!$F$113*M1273))*5,
IF(AND(I1273=110000,R1273&gt;1345.6,R1273&lt;=1513.8,M1273&lt;=10),('[1]Pricing Schedule'!$F$103+('[1]Pricing Schedule'!$F$105*M1273))*9,
IF(AND(I1273=110000,R1273&gt;1345.6,R1273&lt;=1513.8,M1273&gt;10),('[1]Pricing Schedule'!$F$111+('[1]Pricing Schedule'!$F$113*M1273))*9,
9999999999)))))))))))))))))))))))))))))))))))))))</f>
        <v>628870</v>
      </c>
      <c r="T1273" s="21">
        <f>IF(AND(I1273=38000,R1273&lt;=4.5,M1273&gt;8),'[1]Pricing Schedule'!$J$9,
IF(AND(I1273=38000,R1273&lt;=4.5,M1273&lt;=8),'[1]Pricing Schedule'!$J$36,
IF(AND(I1273=38000,R1273&gt;4.5,R1273&lt;=9,M1273&gt;8),'[1]Pricing Schedule'!$J$18,
IF(AND(I1273=38000,R1273&gt;4.5,R1273&lt;=9,M1273&lt;=8),'[1]Pricing Schedule'!$J$36,
IF(AND(I1273=38000,R1273&gt;9,R1273&lt;=12.8,M1273&gt;8),'[1]Pricing Schedule'!$J$27,
IF(AND(I1273=38000,R1273&gt;9,R1273&lt;=12.8,M1273&lt;=8),'[1]Pricing Schedule'!$J$36,
IF(AND(I1273=38000,R1273&gt;12.8,R1273&lt;=22.8),'[1]Pricing Schedule'!$J$36,
IF(AND(I1273=38000,R1273&gt;22.8,R1273&lt;=30.2),'[1]Pricing Schedule'!$J$45,
IF(AND(I1273=38000,R1273&gt;30.2,R1273&lt;=45.9),'[1]Pricing Schedule'!$J$54,
IF(AND(I1273=38000,R1273&gt;45.9,R1273&lt;=123.4),'[1]Pricing Schedule'!$J$97,
IF(AND(I1273=38000,R1273&gt;123.4,R1273&lt;=168.2,M1273&lt;=10),'[1]Pricing Schedule'!$J$105,
IF(AND(I1273=38000,R1273&gt;123.4,R1273&lt;=168.2,M1273&gt;10),'[1]Pricing Schedule'!$J$113,
IF(AND(I1273=38000,R1273&gt;168.2,R1273&lt;=336.4,M1273&lt;=10),('[1]Pricing Schedule'!$J$105),
IF(AND(I1273=38000,R1273&gt;168.2,R1273&lt;=336.4,M1273&gt;10),('[1]Pricing Schedule'!$J$113),
IF(AND(I1273=38000,R1273&gt;336.4,R1273&lt;=504.6,M1273&lt;=10),('[1]Pricing Schedule'!$J$105),
IF(AND(I1273=38000,R1273&gt;336.4,R1273&lt;=504.6,M1273&gt;10),('[1]Pricing Schedule'!$J$113),
IF(AND(I1273=38000,R1273&gt;504.6,R1273&lt;=672.8,M1273&lt;=10),('[1]Pricing Schedule'!$J$105),
IF(AND(I1273=38000,R1273&gt;504.6,R1273&lt;=672.8,M1273&gt;10),('[1]Pricing Schedule'!$J$113),
IF(AND(I1273=110000,R1273&lt;=12.8,M1273&gt;2),'[1]Pricing Schedule'!$J$63,
IF(AND(I1273=110000,R1273&lt;=12.8,M1273&lt;=2),'[1]Pricing Schedule'!$J$97,
IF(AND(I1273=110000,R1273&gt;12.8,R1273&lt;=22.8,M1273&gt;3),'[1]Pricing Schedule'!$J$72,
IF(AND(I1273=110000,R1273&gt;12.8,R1273&lt;=22.8,M1273&lt;=3),'[1]Pricing Schedule'!$J$97,
IF(AND(I1273=110000,R1273&gt;22.8,R1273&lt;=30.2),'[1]Pricing Schedule'!$J$81,
IF(AND(I1273=110000,R1273&gt;30.2,R1273&lt;=45.9),'[1]Pricing Schedule'!$J$90,
IF(AND(I1273=110000,R1273&gt;45.9,R1273&lt;=123.4),'[1]Pricing Schedule'!$J$97,
IF(AND(I1273=110000,R1273&gt;123.4,R1273&lt;=168.2,M1273&lt;=10),'[1]Pricing Schedule'!$J$105,
IF(AND(I1273=110000,R1273&gt;123.4,R1273&lt;=168.2,M1273&gt;10),'[1]Pricing Schedule'!$J$113,
IF(AND(I1273=110000,R1273&gt;168.2,R1273&lt;=336.2,M1273&lt;=10),('[1]Pricing Schedule'!$J$105),
IF(AND(I1273=110000,R1273&gt;168.2,R1273&lt;=336.2,M1273&gt;10),('[1]Pricing Schedule'!$J$113),
IF(AND(I1273=110000,R1273&gt;336.4,R1273&lt;=504.6,M1273&lt;=10),('[1]Pricing Schedule'!$J$105),
IF(AND(I1273=110000,R1273&gt;336.4,R1273&lt;=504.6,M1273&gt;10),('[1]Pricing Schedule'!$J$113),
IF(AND(I1273=110000,R1273&gt;504.6,R1273&lt;=672.8,M1273&lt;=10),('[1]Pricing Schedule'!$J$105),
IF(AND(I1273=110000,R1273&gt;504.6,R1273&lt;=672.8,M1273&gt;10),('[1]Pricing Schedule'!$J$113),
IF(AND(I1273=110000,R1273&gt;672.8,R1273&lt;=841,M1273&lt;=10),('[1]Pricing Schedule'!$J$105),
IF(AND(I1273=110000,R1273&gt;672.8,R1273&lt;=841,M1273&gt;10),('[1]Pricing Schedule'!$J$113),
IF(AND(I1273=110000,R1273&gt;1682,R1273&lt;=1850.2,M1273&lt;=10),('[1]Pricing Schedule'!$J$105),
IF(AND(I1273=110000,R1273&gt;1682,R1273&lt;=1850.2,M1273&gt;10),('[1]Pricing Schedule'!$J$113),
IF(AND(I1273=110000,R1273&gt;2018.4,R1273&lt;=2186.6,M1273&lt;=10),('[1]Pricing Schedule'!$J$105),
IF(AND(I1273=110000,R1273&gt;2018.4,R1273&lt;=2186.6,M1273&gt;10),('[1]Pricing Schedule'!$J$113),999999999)))))))))))))))))))))))))))))))))))))))</f>
        <v>4</v>
      </c>
      <c r="U1273" s="40">
        <f t="shared" si="120"/>
        <v>149730.95238095237</v>
      </c>
      <c r="V1273" s="41">
        <f t="shared" si="121"/>
        <v>6.6786458250512828</v>
      </c>
      <c r="Y1273" s="23">
        <v>710</v>
      </c>
      <c r="Z1273" s="23">
        <v>236</v>
      </c>
      <c r="AD1273" s="13"/>
      <c r="AE1273" s="13"/>
      <c r="AF1273" s="13"/>
      <c r="AR1273" s="35"/>
    </row>
    <row r="1274" spans="1:44">
      <c r="A1274" s="23">
        <v>1276</v>
      </c>
      <c r="B1274" s="23">
        <v>1276</v>
      </c>
      <c r="C1274" s="23" t="s">
        <v>1906</v>
      </c>
      <c r="D1274" s="23" t="s">
        <v>1103</v>
      </c>
      <c r="E1274" s="23" t="s">
        <v>1103</v>
      </c>
      <c r="F1274" s="23" t="s">
        <v>1907</v>
      </c>
      <c r="G1274" s="23" t="s">
        <v>1908</v>
      </c>
      <c r="H1274" s="23" t="s">
        <v>133</v>
      </c>
      <c r="I1274" s="13">
        <v>110000</v>
      </c>
      <c r="J1274" s="13">
        <v>110000</v>
      </c>
      <c r="K1274" s="13">
        <v>38000</v>
      </c>
      <c r="L1274" s="24">
        <v>8.6460000000000008</v>
      </c>
      <c r="M1274" s="37">
        <f t="shared" si="116"/>
        <v>9</v>
      </c>
      <c r="N1274" s="24">
        <v>0.29199999999999998</v>
      </c>
      <c r="O1274" s="13">
        <v>3</v>
      </c>
      <c r="P1274" s="36">
        <f t="shared" si="117"/>
        <v>0.29199999999999998</v>
      </c>
      <c r="Q1274" s="38">
        <f t="shared" si="118"/>
        <v>4.2</v>
      </c>
      <c r="R1274" s="37">
        <f t="shared" si="119"/>
        <v>4.2</v>
      </c>
      <c r="S1274" s="39">
        <f>IF(AND(I1274=38000,R1274&lt;=4.5,M1274&gt;8),'[1]Pricing Schedule'!$F$8+('[1]Pricing Schedule'!$F$9*M1274),
IF(AND(I1274=38000,R1274&lt;=4.5,M1274&lt;=8),'[1]Pricing Schedule'!$F$34+('[1]Pricing Schedule'!$F$36*M1274),
IF(AND(I1274=38000,R1274&gt;4.5,R1274&lt;=9,M1274&gt;8),'[1]Pricing Schedule'!$F$17+('[1]Pricing Schedule'!$F$18*M1274),
IF(AND(I1274=38000,R1274&gt;4.5,R1274&lt;=9,M1274&lt;=8),'[1]Pricing Schedule'!$F$34+('[1]Pricing Schedule'!$F$36*M1274),
IF(AND(I1274=38000,R1274&gt;9,R1274&lt;=12.8,M1274&gt;8),'[1]Pricing Schedule'!$F$26+('[1]Pricing Schedule'!$F$27*M1274),
IF(AND(I1274=38000,R1274&gt;9,R1274&lt;=12.8,M1274&lt;=8),'[1]Pricing Schedule'!$F$34+('[1]Pricing Schedule'!$F$36*M1274),
IF(AND(I1274=38000,R1274&gt;12.8,R1274&lt;=22.8),'[1]Pricing Schedule'!$F$34+('[1]Pricing Schedule'!$F$36*M1274),
IF(AND(I1274=38000,R1274&gt;22.8,R1274&lt;=30.2),'[1]Pricing Schedule'!$F$43+('[1]Pricing Schedule'!$F$45*M1274),
IF(AND(I1274=38000,R1274&gt;30.2,R1274&lt;=45.9),'[1]Pricing Schedule'!$F$52+('[1]Pricing Schedule'!$F$54*M1274),
IF(AND(I1274=38000,R1274&gt;45.9,R1274&lt;=123.4),'[1]Pricing Schedule'!$F$96+('[1]Pricing Schedule'!$F$97*M1274),
IF(AND(I1274=38000,R1274&gt;123.4,R1274&lt;=168.2,M1274&lt;=10),'[1]Pricing Schedule'!$F$103+('[1]Pricing Schedule'!$F$105*M1274),
IF(AND(I1274=38000,R1274&gt;123.4,R1274&lt;=168.2,M1274&gt;10),'[1]Pricing Schedule'!$F$111+('[1]Pricing Schedule'!$F$113*M1274),
IF(AND(I1274=38000,R1274&gt;157.4,R1274&lt;=336.4,M1274&lt;=10),('[1]Pricing Schedule'!$F$103+('[1]Pricing Schedule'!$F$105*M1274))*2,
IF(AND(I1274=38000,R1274&gt;157.4,R1274&lt;=336.4,M1274&gt;10),('[1]Pricing Schedule'!$F$111+('[1]Pricing Schedule'!$F$113*M1274))*2,
IF(AND(I1274=38000,R1274&gt;314.8,R1274&lt;=504.6,M1274&lt;=10),('[1]Pricing Schedule'!$F$103+('[1]Pricing Schedule'!$F$105*M1274))*3,
IF(AND(I1274=38000,R1274&gt;314.8,R1274&lt;=504.6,M1274&gt;10),('[1]Pricing Schedule'!$F$111+('[1]Pricing Schedule'!$F$113*M1274))*3,
IF(AND(I1274=38000,R1274&gt;472.2,R1274&lt;=672.8,M1274&lt;=10),('[1]Pricing Schedule'!$F$103+('[1]Pricing Schedule'!$F$105*M1274))*4,
IF(AND(I1274=38000,R1274&gt;472.2,R1274&lt;=672.8,M1274&gt;10),('[1]Pricing Schedule'!$F$111+('[1]Pricing Schedule'!$F$113*M1274))*4,
IF(AND(I1274=110000,R1274&lt;=12.8,M1274&gt;2),'[1]Pricing Schedule'!$F$62+('[1]Pricing Schedule'!$F$63*M1274),
IF(AND(I1274=110000,R1274&lt;=12.8,M1274&lt;=2),'[1]Pricing Schedule'!$F$96+('[1]Pricing Schedule'!$F$97*M1274),
IF(AND(I1274=110000,R1274&gt;12.8,R1274&lt;=22.8,M1274&gt;3),'[1]Pricing Schedule'!$F$71+('[1]Pricing Schedule'!$F$72*M1274),
IF(AND(I1274=110000,R1274&gt;12.8,R1274&lt;=22.8,M1274&lt;=3),'[1]Pricing Schedule'!$F$96+('[1]Pricing Schedule'!$F$97*M1274),
IF(AND(I1274=110000,R1274&gt;22.8,R1274&lt;=30.2),'[1]Pricing Schedule'!$F$80+('[1]Pricing Schedule'!$F$81*M1274),
IF(AND(I1274=110000,R1274&gt;30.2,R1274&lt;=45.9),'[1]Pricing Schedule'!$F$89+('[1]Pricing Schedule'!$F$90*M1274),
IF(AND(I1274=110000,R1274&gt;45.9,R1274&lt;=123.4),'[1]Pricing Schedule'!$F$96+('[1]Pricing Schedule'!$F$97*M1274),
IF(AND(I1274=110000,R1274&gt;123.4,R1274&lt;=168.2,M1274&lt;=10),'[1]Pricing Schedule'!$F$103+('[1]Pricing Schedule'!$F$105*M1274),
IF(AND(I1274=110000,R1274&gt;123.4,R1274&lt;=168.2,M1274&gt;10),'[1]Pricing Schedule'!$F$111+('[1]Pricing Schedule'!$F$113*M1274),
IF(AND(I1274=110000,R1274&gt;168.2,R1274&lt;=336.4,M1274&lt;=10),('[1]Pricing Schedule'!$F$103+('[1]Pricing Schedule'!$F$105*M1274))*2,
IF(AND(I1274=110000,R1274&gt;168.2,R1274&lt;=336.4,M1274&gt;10),('[1]Pricing Schedule'!$F$111+('[1]Pricing Schedule'!$F$113*M1274))*2,
IF(AND(I1274=110000,R1274&gt;336.4,R1274&lt;=504.6,M1274&lt;=10),('[1]Pricing Schedule'!$F$103+('[1]Pricing Schedule'!$F$105*M1274))*3,
IF(AND(I1274=110000,R1274&gt;336.4,R1274&lt;=504.6,M1274&gt;10),('[1]Pricing Schedule'!$F$111+('[1]Pricing Schedule'!$F$113*M1274))*3,
IF(AND(I1274=110000,R1274&gt;504.6,R1274&lt;=672.8,M1274&lt;=10),('[1]Pricing Schedule'!$F$103+('[1]Pricing Schedule'!$F$105*M1274))*4,
IF(AND(I1274=110000,R1274&gt;504.6,R1274&lt;=672.8,M1274&gt;10),('[1]Pricing Schedule'!$F$111+('[1]Pricing Schedule'!$F$113*M1274))*4,
IF(AND(I1274=110000,R1274&gt;672.8,R1274&lt;=841,M1274&lt;=10),('[1]Pricing Schedule'!$F$103+('[1]Pricing Schedule'!$F$105*M1274))*5,
IF(AND(I1274=110000,R1274&gt;672.8,R1274&lt;=841,M1274&gt;10),('[1]Pricing Schedule'!$F$111+('[1]Pricing Schedule'!$F$113*M1274))*5,
IF(AND(I1274=110000,R1274&gt;672.8,R1274&lt;=841,M1274&lt;=10),('[1]Pricing Schedule'!$F$103+('[1]Pricing Schedule'!$F$105*M1274))*5,
IF(AND(I1274=110000,R1274&gt;672.8,R1274&lt;=841,M1274&gt;10),('[1]Pricing Schedule'!$F$111+('[1]Pricing Schedule'!$F$113*M1274))*5,
IF(AND(I1274=110000,R1274&gt;1345.6,R1274&lt;=1513.8,M1274&lt;=10),('[1]Pricing Schedule'!$F$103+('[1]Pricing Schedule'!$F$105*M1274))*9,
IF(AND(I1274=110000,R1274&gt;1345.6,R1274&lt;=1513.8,M1274&gt;10),('[1]Pricing Schedule'!$F$111+('[1]Pricing Schedule'!$F$113*M1274))*9,
9999999999)))))))))))))))))))))))))))))))))))))))</f>
        <v>1890770</v>
      </c>
      <c r="T1274" s="21">
        <f>IF(AND(I1274=38000,R1274&lt;=4.5,M1274&gt;8),'[1]Pricing Schedule'!$J$9,
IF(AND(I1274=38000,R1274&lt;=4.5,M1274&lt;=8),'[1]Pricing Schedule'!$J$36,
IF(AND(I1274=38000,R1274&gt;4.5,R1274&lt;=9,M1274&gt;8),'[1]Pricing Schedule'!$J$18,
IF(AND(I1274=38000,R1274&gt;4.5,R1274&lt;=9,M1274&lt;=8),'[1]Pricing Schedule'!$J$36,
IF(AND(I1274=38000,R1274&gt;9,R1274&lt;=12.8,M1274&gt;8),'[1]Pricing Schedule'!$J$27,
IF(AND(I1274=38000,R1274&gt;9,R1274&lt;=12.8,M1274&lt;=8),'[1]Pricing Schedule'!$J$36,
IF(AND(I1274=38000,R1274&gt;12.8,R1274&lt;=22.8),'[1]Pricing Schedule'!$J$36,
IF(AND(I1274=38000,R1274&gt;22.8,R1274&lt;=30.2),'[1]Pricing Schedule'!$J$45,
IF(AND(I1274=38000,R1274&gt;30.2,R1274&lt;=45.9),'[1]Pricing Schedule'!$J$54,
IF(AND(I1274=38000,R1274&gt;45.9,R1274&lt;=123.4),'[1]Pricing Schedule'!$J$97,
IF(AND(I1274=38000,R1274&gt;123.4,R1274&lt;=168.2,M1274&lt;=10),'[1]Pricing Schedule'!$J$105,
IF(AND(I1274=38000,R1274&gt;123.4,R1274&lt;=168.2,M1274&gt;10),'[1]Pricing Schedule'!$J$113,
IF(AND(I1274=38000,R1274&gt;168.2,R1274&lt;=336.4,M1274&lt;=10),('[1]Pricing Schedule'!$J$105),
IF(AND(I1274=38000,R1274&gt;168.2,R1274&lt;=336.4,M1274&gt;10),('[1]Pricing Schedule'!$J$113),
IF(AND(I1274=38000,R1274&gt;336.4,R1274&lt;=504.6,M1274&lt;=10),('[1]Pricing Schedule'!$J$105),
IF(AND(I1274=38000,R1274&gt;336.4,R1274&lt;=504.6,M1274&gt;10),('[1]Pricing Schedule'!$J$113),
IF(AND(I1274=38000,R1274&gt;504.6,R1274&lt;=672.8,M1274&lt;=10),('[1]Pricing Schedule'!$J$105),
IF(AND(I1274=38000,R1274&gt;504.6,R1274&lt;=672.8,M1274&gt;10),('[1]Pricing Schedule'!$J$113),
IF(AND(I1274=110000,R1274&lt;=12.8,M1274&gt;2),'[1]Pricing Schedule'!$J$63,
IF(AND(I1274=110000,R1274&lt;=12.8,M1274&lt;=2),'[1]Pricing Schedule'!$J$97,
IF(AND(I1274=110000,R1274&gt;12.8,R1274&lt;=22.8,M1274&gt;3),'[1]Pricing Schedule'!$J$72,
IF(AND(I1274=110000,R1274&gt;12.8,R1274&lt;=22.8,M1274&lt;=3),'[1]Pricing Schedule'!$J$97,
IF(AND(I1274=110000,R1274&gt;22.8,R1274&lt;=30.2),'[1]Pricing Schedule'!$J$81,
IF(AND(I1274=110000,R1274&gt;30.2,R1274&lt;=45.9),'[1]Pricing Schedule'!$J$90,
IF(AND(I1274=110000,R1274&gt;45.9,R1274&lt;=123.4),'[1]Pricing Schedule'!$J$97,
IF(AND(I1274=110000,R1274&gt;123.4,R1274&lt;=168.2,M1274&lt;=10),'[1]Pricing Schedule'!$J$105,
IF(AND(I1274=110000,R1274&gt;123.4,R1274&lt;=168.2,M1274&gt;10),'[1]Pricing Schedule'!$J$113,
IF(AND(I1274=110000,R1274&gt;168.2,R1274&lt;=336.2,M1274&lt;=10),('[1]Pricing Schedule'!$J$105),
IF(AND(I1274=110000,R1274&gt;168.2,R1274&lt;=336.2,M1274&gt;10),('[1]Pricing Schedule'!$J$113),
IF(AND(I1274=110000,R1274&gt;336.4,R1274&lt;=504.6,M1274&lt;=10),('[1]Pricing Schedule'!$J$105),
IF(AND(I1274=110000,R1274&gt;336.4,R1274&lt;=504.6,M1274&gt;10),('[1]Pricing Schedule'!$J$113),
IF(AND(I1274=110000,R1274&gt;504.6,R1274&lt;=672.8,M1274&lt;=10),('[1]Pricing Schedule'!$J$105),
IF(AND(I1274=110000,R1274&gt;504.6,R1274&lt;=672.8,M1274&gt;10),('[1]Pricing Schedule'!$J$113),
IF(AND(I1274=110000,R1274&gt;672.8,R1274&lt;=841,M1274&lt;=10),('[1]Pricing Schedule'!$J$105),
IF(AND(I1274=110000,R1274&gt;672.8,R1274&lt;=841,M1274&gt;10),('[1]Pricing Schedule'!$J$113),
IF(AND(I1274=110000,R1274&gt;1682,R1274&lt;=1850.2,M1274&lt;=10),('[1]Pricing Schedule'!$J$105),
IF(AND(I1274=110000,R1274&gt;1682,R1274&lt;=1850.2,M1274&gt;10),('[1]Pricing Schedule'!$J$113),
IF(AND(I1274=110000,R1274&gt;2018.4,R1274&lt;=2186.6,M1274&lt;=10),('[1]Pricing Schedule'!$J$105),
IF(AND(I1274=110000,R1274&gt;2018.4,R1274&lt;=2186.6,M1274&gt;10),('[1]Pricing Schedule'!$J$113),999999999)))))))))))))))))))))))))))))))))))))))</f>
        <v>7</v>
      </c>
      <c r="U1274" s="40">
        <f t="shared" si="120"/>
        <v>450183.33333333331</v>
      </c>
      <c r="V1274" s="41">
        <f t="shared" si="121"/>
        <v>2.2213172411239865</v>
      </c>
      <c r="Y1274" s="23">
        <v>83</v>
      </c>
      <c r="Z1274" s="23">
        <v>217</v>
      </c>
      <c r="AD1274" s="13"/>
      <c r="AE1274" s="13"/>
      <c r="AF1274" s="13"/>
      <c r="AR1274" s="35"/>
    </row>
    <row r="1275" spans="1:44">
      <c r="A1275" s="23">
        <v>1277</v>
      </c>
      <c r="B1275" s="23">
        <v>1277</v>
      </c>
      <c r="C1275" s="23" t="s">
        <v>1909</v>
      </c>
      <c r="D1275" s="23" t="s">
        <v>1103</v>
      </c>
      <c r="E1275" s="23" t="s">
        <v>1103</v>
      </c>
      <c r="F1275" s="23" t="s">
        <v>1910</v>
      </c>
      <c r="G1275" s="23" t="s">
        <v>1911</v>
      </c>
      <c r="H1275" s="23" t="s">
        <v>113</v>
      </c>
      <c r="I1275" s="13">
        <v>38000</v>
      </c>
      <c r="J1275" s="13">
        <v>38000</v>
      </c>
      <c r="K1275" s="23" t="s">
        <v>119</v>
      </c>
      <c r="L1275" s="24">
        <v>6.6109999999999998</v>
      </c>
      <c r="M1275" s="37">
        <f t="shared" si="116"/>
        <v>7</v>
      </c>
      <c r="N1275" s="24">
        <v>0.109</v>
      </c>
      <c r="O1275" s="13">
        <v>3</v>
      </c>
      <c r="P1275" s="36">
        <f t="shared" si="117"/>
        <v>0.109</v>
      </c>
      <c r="Q1275" s="38">
        <f t="shared" si="118"/>
        <v>4.2</v>
      </c>
      <c r="R1275" s="37">
        <f t="shared" si="119"/>
        <v>4.2</v>
      </c>
      <c r="S1275" s="39">
        <f>IF(AND(I1275=38000,R1275&lt;=4.5,M1275&gt;8),'[1]Pricing Schedule'!$F$8+('[1]Pricing Schedule'!$F$9*M1275),
IF(AND(I1275=38000,R1275&lt;=4.5,M1275&lt;=8),'[1]Pricing Schedule'!$F$34+('[1]Pricing Schedule'!$F$36*M1275),
IF(AND(I1275=38000,R1275&gt;4.5,R1275&lt;=9,M1275&gt;8),'[1]Pricing Schedule'!$F$17+('[1]Pricing Schedule'!$F$18*M1275),
IF(AND(I1275=38000,R1275&gt;4.5,R1275&lt;=9,M1275&lt;=8),'[1]Pricing Schedule'!$F$34+('[1]Pricing Schedule'!$F$36*M1275),
IF(AND(I1275=38000,R1275&gt;9,R1275&lt;=12.8,M1275&gt;8),'[1]Pricing Schedule'!$F$26+('[1]Pricing Schedule'!$F$27*M1275),
IF(AND(I1275=38000,R1275&gt;9,R1275&lt;=12.8,M1275&lt;=8),'[1]Pricing Schedule'!$F$34+('[1]Pricing Schedule'!$F$36*M1275),
IF(AND(I1275=38000,R1275&gt;12.8,R1275&lt;=22.8),'[1]Pricing Schedule'!$F$34+('[1]Pricing Schedule'!$F$36*M1275),
IF(AND(I1275=38000,R1275&gt;22.8,R1275&lt;=30.2),'[1]Pricing Schedule'!$F$43+('[1]Pricing Schedule'!$F$45*M1275),
IF(AND(I1275=38000,R1275&gt;30.2,R1275&lt;=45.9),'[1]Pricing Schedule'!$F$52+('[1]Pricing Schedule'!$F$54*M1275),
IF(AND(I1275=38000,R1275&gt;45.9,R1275&lt;=123.4),'[1]Pricing Schedule'!$F$96+('[1]Pricing Schedule'!$F$97*M1275),
IF(AND(I1275=38000,R1275&gt;123.4,R1275&lt;=168.2,M1275&lt;=10),'[1]Pricing Schedule'!$F$103+('[1]Pricing Schedule'!$F$105*M1275),
IF(AND(I1275=38000,R1275&gt;123.4,R1275&lt;=168.2,M1275&gt;10),'[1]Pricing Schedule'!$F$111+('[1]Pricing Schedule'!$F$113*M1275),
IF(AND(I1275=38000,R1275&gt;157.4,R1275&lt;=336.4,M1275&lt;=10),('[1]Pricing Schedule'!$F$103+('[1]Pricing Schedule'!$F$105*M1275))*2,
IF(AND(I1275=38000,R1275&gt;157.4,R1275&lt;=336.4,M1275&gt;10),('[1]Pricing Schedule'!$F$111+('[1]Pricing Schedule'!$F$113*M1275))*2,
IF(AND(I1275=38000,R1275&gt;314.8,R1275&lt;=504.6,M1275&lt;=10),('[1]Pricing Schedule'!$F$103+('[1]Pricing Schedule'!$F$105*M1275))*3,
IF(AND(I1275=38000,R1275&gt;314.8,R1275&lt;=504.6,M1275&gt;10),('[1]Pricing Schedule'!$F$111+('[1]Pricing Schedule'!$F$113*M1275))*3,
IF(AND(I1275=38000,R1275&gt;472.2,R1275&lt;=672.8,M1275&lt;=10),('[1]Pricing Schedule'!$F$103+('[1]Pricing Schedule'!$F$105*M1275))*4,
IF(AND(I1275=38000,R1275&gt;472.2,R1275&lt;=672.8,M1275&gt;10),('[1]Pricing Schedule'!$F$111+('[1]Pricing Schedule'!$F$113*M1275))*4,
IF(AND(I1275=110000,R1275&lt;=12.8,M1275&gt;2),'[1]Pricing Schedule'!$F$62+('[1]Pricing Schedule'!$F$63*M1275),
IF(AND(I1275=110000,R1275&lt;=12.8,M1275&lt;=2),'[1]Pricing Schedule'!$F$96+('[1]Pricing Schedule'!$F$97*M1275),
IF(AND(I1275=110000,R1275&gt;12.8,R1275&lt;=22.8,M1275&gt;3),'[1]Pricing Schedule'!$F$71+('[1]Pricing Schedule'!$F$72*M1275),
IF(AND(I1275=110000,R1275&gt;12.8,R1275&lt;=22.8,M1275&lt;=3),'[1]Pricing Schedule'!$F$96+('[1]Pricing Schedule'!$F$97*M1275),
IF(AND(I1275=110000,R1275&gt;22.8,R1275&lt;=30.2),'[1]Pricing Schedule'!$F$80+('[1]Pricing Schedule'!$F$81*M1275),
IF(AND(I1275=110000,R1275&gt;30.2,R1275&lt;=45.9),'[1]Pricing Schedule'!$F$89+('[1]Pricing Schedule'!$F$90*M1275),
IF(AND(I1275=110000,R1275&gt;45.9,R1275&lt;=123.4),'[1]Pricing Schedule'!$F$96+('[1]Pricing Schedule'!$F$97*M1275),
IF(AND(I1275=110000,R1275&gt;123.4,R1275&lt;=168.2,M1275&lt;=10),'[1]Pricing Schedule'!$F$103+('[1]Pricing Schedule'!$F$105*M1275),
IF(AND(I1275=110000,R1275&gt;123.4,R1275&lt;=168.2,M1275&gt;10),'[1]Pricing Schedule'!$F$111+('[1]Pricing Schedule'!$F$113*M1275),
IF(AND(I1275=110000,R1275&gt;168.2,R1275&lt;=336.4,M1275&lt;=10),('[1]Pricing Schedule'!$F$103+('[1]Pricing Schedule'!$F$105*M1275))*2,
IF(AND(I1275=110000,R1275&gt;168.2,R1275&lt;=336.4,M1275&gt;10),('[1]Pricing Schedule'!$F$111+('[1]Pricing Schedule'!$F$113*M1275))*2,
IF(AND(I1275=110000,R1275&gt;336.4,R1275&lt;=504.6,M1275&lt;=10),('[1]Pricing Schedule'!$F$103+('[1]Pricing Schedule'!$F$105*M1275))*3,
IF(AND(I1275=110000,R1275&gt;336.4,R1275&lt;=504.6,M1275&gt;10),('[1]Pricing Schedule'!$F$111+('[1]Pricing Schedule'!$F$113*M1275))*3,
IF(AND(I1275=110000,R1275&gt;504.6,R1275&lt;=672.8,M1275&lt;=10),('[1]Pricing Schedule'!$F$103+('[1]Pricing Schedule'!$F$105*M1275))*4,
IF(AND(I1275=110000,R1275&gt;504.6,R1275&lt;=672.8,M1275&gt;10),('[1]Pricing Schedule'!$F$111+('[1]Pricing Schedule'!$F$113*M1275))*4,
IF(AND(I1275=110000,R1275&gt;672.8,R1275&lt;=841,M1275&lt;=10),('[1]Pricing Schedule'!$F$103+('[1]Pricing Schedule'!$F$105*M1275))*5,
IF(AND(I1275=110000,R1275&gt;672.8,R1275&lt;=841,M1275&gt;10),('[1]Pricing Schedule'!$F$111+('[1]Pricing Schedule'!$F$113*M1275))*5,
IF(AND(I1275=110000,R1275&gt;672.8,R1275&lt;=841,M1275&lt;=10),('[1]Pricing Schedule'!$F$103+('[1]Pricing Schedule'!$F$105*M1275))*5,
IF(AND(I1275=110000,R1275&gt;672.8,R1275&lt;=841,M1275&gt;10),('[1]Pricing Schedule'!$F$111+('[1]Pricing Schedule'!$F$113*M1275))*5,
IF(AND(I1275=110000,R1275&gt;1345.6,R1275&lt;=1513.8,M1275&lt;=10),('[1]Pricing Schedule'!$F$103+('[1]Pricing Schedule'!$F$105*M1275))*9,
IF(AND(I1275=110000,R1275&gt;1345.6,R1275&lt;=1513.8,M1275&gt;10),('[1]Pricing Schedule'!$F$111+('[1]Pricing Schedule'!$F$113*M1275))*9,
9999999999)))))))))))))))))))))))))))))))))))))))</f>
        <v>839680</v>
      </c>
      <c r="T1275" s="21">
        <f>IF(AND(I1275=38000,R1275&lt;=4.5,M1275&gt;8),'[1]Pricing Schedule'!$J$9,
IF(AND(I1275=38000,R1275&lt;=4.5,M1275&lt;=8),'[1]Pricing Schedule'!$J$36,
IF(AND(I1275=38000,R1275&gt;4.5,R1275&lt;=9,M1275&gt;8),'[1]Pricing Schedule'!$J$18,
IF(AND(I1275=38000,R1275&gt;4.5,R1275&lt;=9,M1275&lt;=8),'[1]Pricing Schedule'!$J$36,
IF(AND(I1275=38000,R1275&gt;9,R1275&lt;=12.8,M1275&gt;8),'[1]Pricing Schedule'!$J$27,
IF(AND(I1275=38000,R1275&gt;9,R1275&lt;=12.8,M1275&lt;=8),'[1]Pricing Schedule'!$J$36,
IF(AND(I1275=38000,R1275&gt;12.8,R1275&lt;=22.8),'[1]Pricing Schedule'!$J$36,
IF(AND(I1275=38000,R1275&gt;22.8,R1275&lt;=30.2),'[1]Pricing Schedule'!$J$45,
IF(AND(I1275=38000,R1275&gt;30.2,R1275&lt;=45.9),'[1]Pricing Schedule'!$J$54,
IF(AND(I1275=38000,R1275&gt;45.9,R1275&lt;=123.4),'[1]Pricing Schedule'!$J$97,
IF(AND(I1275=38000,R1275&gt;123.4,R1275&lt;=168.2,M1275&lt;=10),'[1]Pricing Schedule'!$J$105,
IF(AND(I1275=38000,R1275&gt;123.4,R1275&lt;=168.2,M1275&gt;10),'[1]Pricing Schedule'!$J$113,
IF(AND(I1275=38000,R1275&gt;168.2,R1275&lt;=336.4,M1275&lt;=10),('[1]Pricing Schedule'!$J$105),
IF(AND(I1275=38000,R1275&gt;168.2,R1275&lt;=336.4,M1275&gt;10),('[1]Pricing Schedule'!$J$113),
IF(AND(I1275=38000,R1275&gt;336.4,R1275&lt;=504.6,M1275&lt;=10),('[1]Pricing Schedule'!$J$105),
IF(AND(I1275=38000,R1275&gt;336.4,R1275&lt;=504.6,M1275&gt;10),('[1]Pricing Schedule'!$J$113),
IF(AND(I1275=38000,R1275&gt;504.6,R1275&lt;=672.8,M1275&lt;=10),('[1]Pricing Schedule'!$J$105),
IF(AND(I1275=38000,R1275&gt;504.6,R1275&lt;=672.8,M1275&gt;10),('[1]Pricing Schedule'!$J$113),
IF(AND(I1275=110000,R1275&lt;=12.8,M1275&gt;2),'[1]Pricing Schedule'!$J$63,
IF(AND(I1275=110000,R1275&lt;=12.8,M1275&lt;=2),'[1]Pricing Schedule'!$J$97,
IF(AND(I1275=110000,R1275&gt;12.8,R1275&lt;=22.8,M1275&gt;3),'[1]Pricing Schedule'!$J$72,
IF(AND(I1275=110000,R1275&gt;12.8,R1275&lt;=22.8,M1275&lt;=3),'[1]Pricing Schedule'!$J$97,
IF(AND(I1275=110000,R1275&gt;22.8,R1275&lt;=30.2),'[1]Pricing Schedule'!$J$81,
IF(AND(I1275=110000,R1275&gt;30.2,R1275&lt;=45.9),'[1]Pricing Schedule'!$J$90,
IF(AND(I1275=110000,R1275&gt;45.9,R1275&lt;=123.4),'[1]Pricing Schedule'!$J$97,
IF(AND(I1275=110000,R1275&gt;123.4,R1275&lt;=168.2,M1275&lt;=10),'[1]Pricing Schedule'!$J$105,
IF(AND(I1275=110000,R1275&gt;123.4,R1275&lt;=168.2,M1275&gt;10),'[1]Pricing Schedule'!$J$113,
IF(AND(I1275=110000,R1275&gt;168.2,R1275&lt;=336.2,M1275&lt;=10),('[1]Pricing Schedule'!$J$105),
IF(AND(I1275=110000,R1275&gt;168.2,R1275&lt;=336.2,M1275&gt;10),('[1]Pricing Schedule'!$J$113),
IF(AND(I1275=110000,R1275&gt;336.4,R1275&lt;=504.6,M1275&lt;=10),('[1]Pricing Schedule'!$J$105),
IF(AND(I1275=110000,R1275&gt;336.4,R1275&lt;=504.6,M1275&gt;10),('[1]Pricing Schedule'!$J$113),
IF(AND(I1275=110000,R1275&gt;504.6,R1275&lt;=672.8,M1275&lt;=10),('[1]Pricing Schedule'!$J$105),
IF(AND(I1275=110000,R1275&gt;504.6,R1275&lt;=672.8,M1275&gt;10),('[1]Pricing Schedule'!$J$113),
IF(AND(I1275=110000,R1275&gt;672.8,R1275&lt;=841,M1275&lt;=10),('[1]Pricing Schedule'!$J$105),
IF(AND(I1275=110000,R1275&gt;672.8,R1275&lt;=841,M1275&gt;10),('[1]Pricing Schedule'!$J$113),
IF(AND(I1275=110000,R1275&gt;1682,R1275&lt;=1850.2,M1275&lt;=10),('[1]Pricing Schedule'!$J$105),
IF(AND(I1275=110000,R1275&gt;1682,R1275&lt;=1850.2,M1275&gt;10),('[1]Pricing Schedule'!$J$113),
IF(AND(I1275=110000,R1275&gt;2018.4,R1275&lt;=2186.6,M1275&lt;=10),('[1]Pricing Schedule'!$J$105),
IF(AND(I1275=110000,R1275&gt;2018.4,R1275&lt;=2186.6,M1275&gt;10),('[1]Pricing Schedule'!$J$113),999999999)))))))))))))))))))))))))))))))))))))))</f>
        <v>4</v>
      </c>
      <c r="U1275" s="40">
        <f t="shared" si="120"/>
        <v>199923.80952380953</v>
      </c>
      <c r="V1275" s="41">
        <f t="shared" si="121"/>
        <v>5.0019054878048781</v>
      </c>
      <c r="Y1275" s="23">
        <v>105</v>
      </c>
      <c r="Z1275" s="23">
        <v>275</v>
      </c>
      <c r="AD1275" s="13"/>
      <c r="AE1275" s="13"/>
      <c r="AF1275" s="13"/>
      <c r="AR1275" s="35"/>
    </row>
    <row r="1276" spans="1:44">
      <c r="A1276" s="23">
        <v>1278</v>
      </c>
      <c r="B1276" s="23">
        <v>1278</v>
      </c>
      <c r="C1276" s="23" t="s">
        <v>1912</v>
      </c>
      <c r="D1276" s="23" t="s">
        <v>816</v>
      </c>
      <c r="E1276" s="23" t="s">
        <v>816</v>
      </c>
      <c r="F1276" s="23" t="s">
        <v>1083</v>
      </c>
      <c r="G1276" s="23" t="s">
        <v>1084</v>
      </c>
      <c r="H1276" s="23" t="s">
        <v>113</v>
      </c>
      <c r="I1276" s="13">
        <v>38000</v>
      </c>
      <c r="J1276" s="13">
        <v>38000</v>
      </c>
      <c r="K1276" s="23" t="s">
        <v>119</v>
      </c>
      <c r="L1276" s="24">
        <v>4.984</v>
      </c>
      <c r="M1276" s="37">
        <f t="shared" si="116"/>
        <v>5</v>
      </c>
      <c r="N1276" s="24">
        <v>0.32</v>
      </c>
      <c r="O1276" s="13">
        <v>3</v>
      </c>
      <c r="P1276" s="36">
        <f t="shared" si="117"/>
        <v>0.32</v>
      </c>
      <c r="Q1276" s="38">
        <f t="shared" si="118"/>
        <v>4.2</v>
      </c>
      <c r="R1276" s="37">
        <f t="shared" si="119"/>
        <v>4.2</v>
      </c>
      <c r="S1276" s="39">
        <f>IF(AND(I1276=38000,R1276&lt;=4.5,M1276&gt;8),'[1]Pricing Schedule'!$F$8+('[1]Pricing Schedule'!$F$9*M1276),
IF(AND(I1276=38000,R1276&lt;=4.5,M1276&lt;=8),'[1]Pricing Schedule'!$F$34+('[1]Pricing Schedule'!$F$36*M1276),
IF(AND(I1276=38000,R1276&gt;4.5,R1276&lt;=9,M1276&gt;8),'[1]Pricing Schedule'!$F$17+('[1]Pricing Schedule'!$F$18*M1276),
IF(AND(I1276=38000,R1276&gt;4.5,R1276&lt;=9,M1276&lt;=8),'[1]Pricing Schedule'!$F$34+('[1]Pricing Schedule'!$F$36*M1276),
IF(AND(I1276=38000,R1276&gt;9,R1276&lt;=12.8,M1276&gt;8),'[1]Pricing Schedule'!$F$26+('[1]Pricing Schedule'!$F$27*M1276),
IF(AND(I1276=38000,R1276&gt;9,R1276&lt;=12.8,M1276&lt;=8),'[1]Pricing Schedule'!$F$34+('[1]Pricing Schedule'!$F$36*M1276),
IF(AND(I1276=38000,R1276&gt;12.8,R1276&lt;=22.8),'[1]Pricing Schedule'!$F$34+('[1]Pricing Schedule'!$F$36*M1276),
IF(AND(I1276=38000,R1276&gt;22.8,R1276&lt;=30.2),'[1]Pricing Schedule'!$F$43+('[1]Pricing Schedule'!$F$45*M1276),
IF(AND(I1276=38000,R1276&gt;30.2,R1276&lt;=45.9),'[1]Pricing Schedule'!$F$52+('[1]Pricing Schedule'!$F$54*M1276),
IF(AND(I1276=38000,R1276&gt;45.9,R1276&lt;=123.4),'[1]Pricing Schedule'!$F$96+('[1]Pricing Schedule'!$F$97*M1276),
IF(AND(I1276=38000,R1276&gt;123.4,R1276&lt;=168.2,M1276&lt;=10),'[1]Pricing Schedule'!$F$103+('[1]Pricing Schedule'!$F$105*M1276),
IF(AND(I1276=38000,R1276&gt;123.4,R1276&lt;=168.2,M1276&gt;10),'[1]Pricing Schedule'!$F$111+('[1]Pricing Schedule'!$F$113*M1276),
IF(AND(I1276=38000,R1276&gt;157.4,R1276&lt;=336.4,M1276&lt;=10),('[1]Pricing Schedule'!$F$103+('[1]Pricing Schedule'!$F$105*M1276))*2,
IF(AND(I1276=38000,R1276&gt;157.4,R1276&lt;=336.4,M1276&gt;10),('[1]Pricing Schedule'!$F$111+('[1]Pricing Schedule'!$F$113*M1276))*2,
IF(AND(I1276=38000,R1276&gt;314.8,R1276&lt;=504.6,M1276&lt;=10),('[1]Pricing Schedule'!$F$103+('[1]Pricing Schedule'!$F$105*M1276))*3,
IF(AND(I1276=38000,R1276&gt;314.8,R1276&lt;=504.6,M1276&gt;10),('[1]Pricing Schedule'!$F$111+('[1]Pricing Schedule'!$F$113*M1276))*3,
IF(AND(I1276=38000,R1276&gt;472.2,R1276&lt;=672.8,M1276&lt;=10),('[1]Pricing Schedule'!$F$103+('[1]Pricing Schedule'!$F$105*M1276))*4,
IF(AND(I1276=38000,R1276&gt;472.2,R1276&lt;=672.8,M1276&gt;10),('[1]Pricing Schedule'!$F$111+('[1]Pricing Schedule'!$F$113*M1276))*4,
IF(AND(I1276=110000,R1276&lt;=12.8,M1276&gt;2),'[1]Pricing Schedule'!$F$62+('[1]Pricing Schedule'!$F$63*M1276),
IF(AND(I1276=110000,R1276&lt;=12.8,M1276&lt;=2),'[1]Pricing Schedule'!$F$96+('[1]Pricing Schedule'!$F$97*M1276),
IF(AND(I1276=110000,R1276&gt;12.8,R1276&lt;=22.8,M1276&gt;3),'[1]Pricing Schedule'!$F$71+('[1]Pricing Schedule'!$F$72*M1276),
IF(AND(I1276=110000,R1276&gt;12.8,R1276&lt;=22.8,M1276&lt;=3),'[1]Pricing Schedule'!$F$96+('[1]Pricing Schedule'!$F$97*M1276),
IF(AND(I1276=110000,R1276&gt;22.8,R1276&lt;=30.2),'[1]Pricing Schedule'!$F$80+('[1]Pricing Schedule'!$F$81*M1276),
IF(AND(I1276=110000,R1276&gt;30.2,R1276&lt;=45.9),'[1]Pricing Schedule'!$F$89+('[1]Pricing Schedule'!$F$90*M1276),
IF(AND(I1276=110000,R1276&gt;45.9,R1276&lt;=123.4),'[1]Pricing Schedule'!$F$96+('[1]Pricing Schedule'!$F$97*M1276),
IF(AND(I1276=110000,R1276&gt;123.4,R1276&lt;=168.2,M1276&lt;=10),'[1]Pricing Schedule'!$F$103+('[1]Pricing Schedule'!$F$105*M1276),
IF(AND(I1276=110000,R1276&gt;123.4,R1276&lt;=168.2,M1276&gt;10),'[1]Pricing Schedule'!$F$111+('[1]Pricing Schedule'!$F$113*M1276),
IF(AND(I1276=110000,R1276&gt;168.2,R1276&lt;=336.4,M1276&lt;=10),('[1]Pricing Schedule'!$F$103+('[1]Pricing Schedule'!$F$105*M1276))*2,
IF(AND(I1276=110000,R1276&gt;168.2,R1276&lt;=336.4,M1276&gt;10),('[1]Pricing Schedule'!$F$111+('[1]Pricing Schedule'!$F$113*M1276))*2,
IF(AND(I1276=110000,R1276&gt;336.4,R1276&lt;=504.6,M1276&lt;=10),('[1]Pricing Schedule'!$F$103+('[1]Pricing Schedule'!$F$105*M1276))*3,
IF(AND(I1276=110000,R1276&gt;336.4,R1276&lt;=504.6,M1276&gt;10),('[1]Pricing Schedule'!$F$111+('[1]Pricing Schedule'!$F$113*M1276))*3,
IF(AND(I1276=110000,R1276&gt;504.6,R1276&lt;=672.8,M1276&lt;=10),('[1]Pricing Schedule'!$F$103+('[1]Pricing Schedule'!$F$105*M1276))*4,
IF(AND(I1276=110000,R1276&gt;504.6,R1276&lt;=672.8,M1276&gt;10),('[1]Pricing Schedule'!$F$111+('[1]Pricing Schedule'!$F$113*M1276))*4,
IF(AND(I1276=110000,R1276&gt;672.8,R1276&lt;=841,M1276&lt;=10),('[1]Pricing Schedule'!$F$103+('[1]Pricing Schedule'!$F$105*M1276))*5,
IF(AND(I1276=110000,R1276&gt;672.8,R1276&lt;=841,M1276&gt;10),('[1]Pricing Schedule'!$F$111+('[1]Pricing Schedule'!$F$113*M1276))*5,
IF(AND(I1276=110000,R1276&gt;672.8,R1276&lt;=841,M1276&lt;=10),('[1]Pricing Schedule'!$F$103+('[1]Pricing Schedule'!$F$105*M1276))*5,
IF(AND(I1276=110000,R1276&gt;672.8,R1276&lt;=841,M1276&gt;10),('[1]Pricing Schedule'!$F$111+('[1]Pricing Schedule'!$F$113*M1276))*5,
IF(AND(I1276=110000,R1276&gt;1345.6,R1276&lt;=1513.8,M1276&lt;=10),('[1]Pricing Schedule'!$F$103+('[1]Pricing Schedule'!$F$105*M1276))*9,
IF(AND(I1276=110000,R1276&gt;1345.6,R1276&lt;=1513.8,M1276&gt;10),('[1]Pricing Schedule'!$F$111+('[1]Pricing Schedule'!$F$113*M1276))*9,
9999999999)))))))))))))))))))))))))))))))))))))))</f>
        <v>699140</v>
      </c>
      <c r="T1276" s="21">
        <f>IF(AND(I1276=38000,R1276&lt;=4.5,M1276&gt;8),'[1]Pricing Schedule'!$J$9,
IF(AND(I1276=38000,R1276&lt;=4.5,M1276&lt;=8),'[1]Pricing Schedule'!$J$36,
IF(AND(I1276=38000,R1276&gt;4.5,R1276&lt;=9,M1276&gt;8),'[1]Pricing Schedule'!$J$18,
IF(AND(I1276=38000,R1276&gt;4.5,R1276&lt;=9,M1276&lt;=8),'[1]Pricing Schedule'!$J$36,
IF(AND(I1276=38000,R1276&gt;9,R1276&lt;=12.8,M1276&gt;8),'[1]Pricing Schedule'!$J$27,
IF(AND(I1276=38000,R1276&gt;9,R1276&lt;=12.8,M1276&lt;=8),'[1]Pricing Schedule'!$J$36,
IF(AND(I1276=38000,R1276&gt;12.8,R1276&lt;=22.8),'[1]Pricing Schedule'!$J$36,
IF(AND(I1276=38000,R1276&gt;22.8,R1276&lt;=30.2),'[1]Pricing Schedule'!$J$45,
IF(AND(I1276=38000,R1276&gt;30.2,R1276&lt;=45.9),'[1]Pricing Schedule'!$J$54,
IF(AND(I1276=38000,R1276&gt;45.9,R1276&lt;=123.4),'[1]Pricing Schedule'!$J$97,
IF(AND(I1276=38000,R1276&gt;123.4,R1276&lt;=168.2,M1276&lt;=10),'[1]Pricing Schedule'!$J$105,
IF(AND(I1276=38000,R1276&gt;123.4,R1276&lt;=168.2,M1276&gt;10),'[1]Pricing Schedule'!$J$113,
IF(AND(I1276=38000,R1276&gt;168.2,R1276&lt;=336.4,M1276&lt;=10),('[1]Pricing Schedule'!$J$105),
IF(AND(I1276=38000,R1276&gt;168.2,R1276&lt;=336.4,M1276&gt;10),('[1]Pricing Schedule'!$J$113),
IF(AND(I1276=38000,R1276&gt;336.4,R1276&lt;=504.6,M1276&lt;=10),('[1]Pricing Schedule'!$J$105),
IF(AND(I1276=38000,R1276&gt;336.4,R1276&lt;=504.6,M1276&gt;10),('[1]Pricing Schedule'!$J$113),
IF(AND(I1276=38000,R1276&gt;504.6,R1276&lt;=672.8,M1276&lt;=10),('[1]Pricing Schedule'!$J$105),
IF(AND(I1276=38000,R1276&gt;504.6,R1276&lt;=672.8,M1276&gt;10),('[1]Pricing Schedule'!$J$113),
IF(AND(I1276=110000,R1276&lt;=12.8,M1276&gt;2),'[1]Pricing Schedule'!$J$63,
IF(AND(I1276=110000,R1276&lt;=12.8,M1276&lt;=2),'[1]Pricing Schedule'!$J$97,
IF(AND(I1276=110000,R1276&gt;12.8,R1276&lt;=22.8,M1276&gt;3),'[1]Pricing Schedule'!$J$72,
IF(AND(I1276=110000,R1276&gt;12.8,R1276&lt;=22.8,M1276&lt;=3),'[1]Pricing Schedule'!$J$97,
IF(AND(I1276=110000,R1276&gt;22.8,R1276&lt;=30.2),'[1]Pricing Schedule'!$J$81,
IF(AND(I1276=110000,R1276&gt;30.2,R1276&lt;=45.9),'[1]Pricing Schedule'!$J$90,
IF(AND(I1276=110000,R1276&gt;45.9,R1276&lt;=123.4),'[1]Pricing Schedule'!$J$97,
IF(AND(I1276=110000,R1276&gt;123.4,R1276&lt;=168.2,M1276&lt;=10),'[1]Pricing Schedule'!$J$105,
IF(AND(I1276=110000,R1276&gt;123.4,R1276&lt;=168.2,M1276&gt;10),'[1]Pricing Schedule'!$J$113,
IF(AND(I1276=110000,R1276&gt;168.2,R1276&lt;=336.2,M1276&lt;=10),('[1]Pricing Schedule'!$J$105),
IF(AND(I1276=110000,R1276&gt;168.2,R1276&lt;=336.2,M1276&gt;10),('[1]Pricing Schedule'!$J$113),
IF(AND(I1276=110000,R1276&gt;336.4,R1276&lt;=504.6,M1276&lt;=10),('[1]Pricing Schedule'!$J$105),
IF(AND(I1276=110000,R1276&gt;336.4,R1276&lt;=504.6,M1276&gt;10),('[1]Pricing Schedule'!$J$113),
IF(AND(I1276=110000,R1276&gt;504.6,R1276&lt;=672.8,M1276&lt;=10),('[1]Pricing Schedule'!$J$105),
IF(AND(I1276=110000,R1276&gt;504.6,R1276&lt;=672.8,M1276&gt;10),('[1]Pricing Schedule'!$J$113),
IF(AND(I1276=110000,R1276&gt;672.8,R1276&lt;=841,M1276&lt;=10),('[1]Pricing Schedule'!$J$105),
IF(AND(I1276=110000,R1276&gt;672.8,R1276&lt;=841,M1276&gt;10),('[1]Pricing Schedule'!$J$113),
IF(AND(I1276=110000,R1276&gt;1682,R1276&lt;=1850.2,M1276&lt;=10),('[1]Pricing Schedule'!$J$105),
IF(AND(I1276=110000,R1276&gt;1682,R1276&lt;=1850.2,M1276&gt;10),('[1]Pricing Schedule'!$J$113),
IF(AND(I1276=110000,R1276&gt;2018.4,R1276&lt;=2186.6,M1276&lt;=10),('[1]Pricing Schedule'!$J$105),
IF(AND(I1276=110000,R1276&gt;2018.4,R1276&lt;=2186.6,M1276&gt;10),('[1]Pricing Schedule'!$J$113),999999999)))))))))))))))))))))))))))))))))))))))</f>
        <v>4</v>
      </c>
      <c r="U1276" s="40">
        <f t="shared" si="120"/>
        <v>166461.90476190476</v>
      </c>
      <c r="V1276" s="41">
        <f t="shared" si="121"/>
        <v>6.0073804960379897</v>
      </c>
      <c r="Y1276" s="23">
        <v>651</v>
      </c>
      <c r="Z1276" s="23">
        <v>84</v>
      </c>
      <c r="AD1276" s="13"/>
      <c r="AE1276" s="13"/>
      <c r="AF1276" s="13"/>
      <c r="AR1276" s="35"/>
    </row>
    <row r="1277" spans="1:44">
      <c r="A1277" s="23">
        <v>1279</v>
      </c>
      <c r="B1277" s="23">
        <v>1279</v>
      </c>
      <c r="C1277" s="23" t="s">
        <v>1913</v>
      </c>
      <c r="D1277" s="23" t="s">
        <v>816</v>
      </c>
      <c r="E1277" s="23" t="s">
        <v>816</v>
      </c>
      <c r="F1277" s="23" t="s">
        <v>1914</v>
      </c>
      <c r="G1277" s="23" t="s">
        <v>1915</v>
      </c>
      <c r="H1277" s="23" t="s">
        <v>113</v>
      </c>
      <c r="I1277" s="13">
        <v>38000</v>
      </c>
      <c r="J1277" s="13">
        <v>38000</v>
      </c>
      <c r="K1277" s="23" t="s">
        <v>119</v>
      </c>
      <c r="L1277" s="24">
        <v>7.7389999999999999</v>
      </c>
      <c r="M1277" s="37">
        <f t="shared" si="116"/>
        <v>8</v>
      </c>
      <c r="N1277" s="24">
        <v>0.161</v>
      </c>
      <c r="O1277" s="13">
        <v>3</v>
      </c>
      <c r="P1277" s="36">
        <f t="shared" si="117"/>
        <v>0.161</v>
      </c>
      <c r="Q1277" s="38">
        <f t="shared" si="118"/>
        <v>4.2</v>
      </c>
      <c r="R1277" s="37">
        <f t="shared" si="119"/>
        <v>4.2</v>
      </c>
      <c r="S1277" s="39">
        <f>IF(AND(I1277=38000,R1277&lt;=4.5,M1277&gt;8),'[1]Pricing Schedule'!$F$8+('[1]Pricing Schedule'!$F$9*M1277),
IF(AND(I1277=38000,R1277&lt;=4.5,M1277&lt;=8),'[1]Pricing Schedule'!$F$34+('[1]Pricing Schedule'!$F$36*M1277),
IF(AND(I1277=38000,R1277&gt;4.5,R1277&lt;=9,M1277&gt;8),'[1]Pricing Schedule'!$F$17+('[1]Pricing Schedule'!$F$18*M1277),
IF(AND(I1277=38000,R1277&gt;4.5,R1277&lt;=9,M1277&lt;=8),'[1]Pricing Schedule'!$F$34+('[1]Pricing Schedule'!$F$36*M1277),
IF(AND(I1277=38000,R1277&gt;9,R1277&lt;=12.8,M1277&gt;8),'[1]Pricing Schedule'!$F$26+('[1]Pricing Schedule'!$F$27*M1277),
IF(AND(I1277=38000,R1277&gt;9,R1277&lt;=12.8,M1277&lt;=8),'[1]Pricing Schedule'!$F$34+('[1]Pricing Schedule'!$F$36*M1277),
IF(AND(I1277=38000,R1277&gt;12.8,R1277&lt;=22.8),'[1]Pricing Schedule'!$F$34+('[1]Pricing Schedule'!$F$36*M1277),
IF(AND(I1277=38000,R1277&gt;22.8,R1277&lt;=30.2),'[1]Pricing Schedule'!$F$43+('[1]Pricing Schedule'!$F$45*M1277),
IF(AND(I1277=38000,R1277&gt;30.2,R1277&lt;=45.9),'[1]Pricing Schedule'!$F$52+('[1]Pricing Schedule'!$F$54*M1277),
IF(AND(I1277=38000,R1277&gt;45.9,R1277&lt;=123.4),'[1]Pricing Schedule'!$F$96+('[1]Pricing Schedule'!$F$97*M1277),
IF(AND(I1277=38000,R1277&gt;123.4,R1277&lt;=168.2,M1277&lt;=10),'[1]Pricing Schedule'!$F$103+('[1]Pricing Schedule'!$F$105*M1277),
IF(AND(I1277=38000,R1277&gt;123.4,R1277&lt;=168.2,M1277&gt;10),'[1]Pricing Schedule'!$F$111+('[1]Pricing Schedule'!$F$113*M1277),
IF(AND(I1277=38000,R1277&gt;157.4,R1277&lt;=336.4,M1277&lt;=10),('[1]Pricing Schedule'!$F$103+('[1]Pricing Schedule'!$F$105*M1277))*2,
IF(AND(I1277=38000,R1277&gt;157.4,R1277&lt;=336.4,M1277&gt;10),('[1]Pricing Schedule'!$F$111+('[1]Pricing Schedule'!$F$113*M1277))*2,
IF(AND(I1277=38000,R1277&gt;314.8,R1277&lt;=504.6,M1277&lt;=10),('[1]Pricing Schedule'!$F$103+('[1]Pricing Schedule'!$F$105*M1277))*3,
IF(AND(I1277=38000,R1277&gt;314.8,R1277&lt;=504.6,M1277&gt;10),('[1]Pricing Schedule'!$F$111+('[1]Pricing Schedule'!$F$113*M1277))*3,
IF(AND(I1277=38000,R1277&gt;472.2,R1277&lt;=672.8,M1277&lt;=10),('[1]Pricing Schedule'!$F$103+('[1]Pricing Schedule'!$F$105*M1277))*4,
IF(AND(I1277=38000,R1277&gt;472.2,R1277&lt;=672.8,M1277&gt;10),('[1]Pricing Schedule'!$F$111+('[1]Pricing Schedule'!$F$113*M1277))*4,
IF(AND(I1277=110000,R1277&lt;=12.8,M1277&gt;2),'[1]Pricing Schedule'!$F$62+('[1]Pricing Schedule'!$F$63*M1277),
IF(AND(I1277=110000,R1277&lt;=12.8,M1277&lt;=2),'[1]Pricing Schedule'!$F$96+('[1]Pricing Schedule'!$F$97*M1277),
IF(AND(I1277=110000,R1277&gt;12.8,R1277&lt;=22.8,M1277&gt;3),'[1]Pricing Schedule'!$F$71+('[1]Pricing Schedule'!$F$72*M1277),
IF(AND(I1277=110000,R1277&gt;12.8,R1277&lt;=22.8,M1277&lt;=3),'[1]Pricing Schedule'!$F$96+('[1]Pricing Schedule'!$F$97*M1277),
IF(AND(I1277=110000,R1277&gt;22.8,R1277&lt;=30.2),'[1]Pricing Schedule'!$F$80+('[1]Pricing Schedule'!$F$81*M1277),
IF(AND(I1277=110000,R1277&gt;30.2,R1277&lt;=45.9),'[1]Pricing Schedule'!$F$89+('[1]Pricing Schedule'!$F$90*M1277),
IF(AND(I1277=110000,R1277&gt;45.9,R1277&lt;=123.4),'[1]Pricing Schedule'!$F$96+('[1]Pricing Schedule'!$F$97*M1277),
IF(AND(I1277=110000,R1277&gt;123.4,R1277&lt;=168.2,M1277&lt;=10),'[1]Pricing Schedule'!$F$103+('[1]Pricing Schedule'!$F$105*M1277),
IF(AND(I1277=110000,R1277&gt;123.4,R1277&lt;=168.2,M1277&gt;10),'[1]Pricing Schedule'!$F$111+('[1]Pricing Schedule'!$F$113*M1277),
IF(AND(I1277=110000,R1277&gt;168.2,R1277&lt;=336.4,M1277&lt;=10),('[1]Pricing Schedule'!$F$103+('[1]Pricing Schedule'!$F$105*M1277))*2,
IF(AND(I1277=110000,R1277&gt;168.2,R1277&lt;=336.4,M1277&gt;10),('[1]Pricing Schedule'!$F$111+('[1]Pricing Schedule'!$F$113*M1277))*2,
IF(AND(I1277=110000,R1277&gt;336.4,R1277&lt;=504.6,M1277&lt;=10),('[1]Pricing Schedule'!$F$103+('[1]Pricing Schedule'!$F$105*M1277))*3,
IF(AND(I1277=110000,R1277&gt;336.4,R1277&lt;=504.6,M1277&gt;10),('[1]Pricing Schedule'!$F$111+('[1]Pricing Schedule'!$F$113*M1277))*3,
IF(AND(I1277=110000,R1277&gt;504.6,R1277&lt;=672.8,M1277&lt;=10),('[1]Pricing Schedule'!$F$103+('[1]Pricing Schedule'!$F$105*M1277))*4,
IF(AND(I1277=110000,R1277&gt;504.6,R1277&lt;=672.8,M1277&gt;10),('[1]Pricing Schedule'!$F$111+('[1]Pricing Schedule'!$F$113*M1277))*4,
IF(AND(I1277=110000,R1277&gt;672.8,R1277&lt;=841,M1277&lt;=10),('[1]Pricing Schedule'!$F$103+('[1]Pricing Schedule'!$F$105*M1277))*5,
IF(AND(I1277=110000,R1277&gt;672.8,R1277&lt;=841,M1277&gt;10),('[1]Pricing Schedule'!$F$111+('[1]Pricing Schedule'!$F$113*M1277))*5,
IF(AND(I1277=110000,R1277&gt;672.8,R1277&lt;=841,M1277&lt;=10),('[1]Pricing Schedule'!$F$103+('[1]Pricing Schedule'!$F$105*M1277))*5,
IF(AND(I1277=110000,R1277&gt;672.8,R1277&lt;=841,M1277&gt;10),('[1]Pricing Schedule'!$F$111+('[1]Pricing Schedule'!$F$113*M1277))*5,
IF(AND(I1277=110000,R1277&gt;1345.6,R1277&lt;=1513.8,M1277&lt;=10),('[1]Pricing Schedule'!$F$103+('[1]Pricing Schedule'!$F$105*M1277))*9,
IF(AND(I1277=110000,R1277&gt;1345.6,R1277&lt;=1513.8,M1277&gt;10),('[1]Pricing Schedule'!$F$111+('[1]Pricing Schedule'!$F$113*M1277))*9,
9999999999)))))))))))))))))))))))))))))))))))))))</f>
        <v>909950</v>
      </c>
      <c r="T1277" s="21">
        <f>IF(AND(I1277=38000,R1277&lt;=4.5,M1277&gt;8),'[1]Pricing Schedule'!$J$9,
IF(AND(I1277=38000,R1277&lt;=4.5,M1277&lt;=8),'[1]Pricing Schedule'!$J$36,
IF(AND(I1277=38000,R1277&gt;4.5,R1277&lt;=9,M1277&gt;8),'[1]Pricing Schedule'!$J$18,
IF(AND(I1277=38000,R1277&gt;4.5,R1277&lt;=9,M1277&lt;=8),'[1]Pricing Schedule'!$J$36,
IF(AND(I1277=38000,R1277&gt;9,R1277&lt;=12.8,M1277&gt;8),'[1]Pricing Schedule'!$J$27,
IF(AND(I1277=38000,R1277&gt;9,R1277&lt;=12.8,M1277&lt;=8),'[1]Pricing Schedule'!$J$36,
IF(AND(I1277=38000,R1277&gt;12.8,R1277&lt;=22.8),'[1]Pricing Schedule'!$J$36,
IF(AND(I1277=38000,R1277&gt;22.8,R1277&lt;=30.2),'[1]Pricing Schedule'!$J$45,
IF(AND(I1277=38000,R1277&gt;30.2,R1277&lt;=45.9),'[1]Pricing Schedule'!$J$54,
IF(AND(I1277=38000,R1277&gt;45.9,R1277&lt;=123.4),'[1]Pricing Schedule'!$J$97,
IF(AND(I1277=38000,R1277&gt;123.4,R1277&lt;=168.2,M1277&lt;=10),'[1]Pricing Schedule'!$J$105,
IF(AND(I1277=38000,R1277&gt;123.4,R1277&lt;=168.2,M1277&gt;10),'[1]Pricing Schedule'!$J$113,
IF(AND(I1277=38000,R1277&gt;168.2,R1277&lt;=336.4,M1277&lt;=10),('[1]Pricing Schedule'!$J$105),
IF(AND(I1277=38000,R1277&gt;168.2,R1277&lt;=336.4,M1277&gt;10),('[1]Pricing Schedule'!$J$113),
IF(AND(I1277=38000,R1277&gt;336.4,R1277&lt;=504.6,M1277&lt;=10),('[1]Pricing Schedule'!$J$105),
IF(AND(I1277=38000,R1277&gt;336.4,R1277&lt;=504.6,M1277&gt;10),('[1]Pricing Schedule'!$J$113),
IF(AND(I1277=38000,R1277&gt;504.6,R1277&lt;=672.8,M1277&lt;=10),('[1]Pricing Schedule'!$J$105),
IF(AND(I1277=38000,R1277&gt;504.6,R1277&lt;=672.8,M1277&gt;10),('[1]Pricing Schedule'!$J$113),
IF(AND(I1277=110000,R1277&lt;=12.8,M1277&gt;2),'[1]Pricing Schedule'!$J$63,
IF(AND(I1277=110000,R1277&lt;=12.8,M1277&lt;=2),'[1]Pricing Schedule'!$J$97,
IF(AND(I1277=110000,R1277&gt;12.8,R1277&lt;=22.8,M1277&gt;3),'[1]Pricing Schedule'!$J$72,
IF(AND(I1277=110000,R1277&gt;12.8,R1277&lt;=22.8,M1277&lt;=3),'[1]Pricing Schedule'!$J$97,
IF(AND(I1277=110000,R1277&gt;22.8,R1277&lt;=30.2),'[1]Pricing Schedule'!$J$81,
IF(AND(I1277=110000,R1277&gt;30.2,R1277&lt;=45.9),'[1]Pricing Schedule'!$J$90,
IF(AND(I1277=110000,R1277&gt;45.9,R1277&lt;=123.4),'[1]Pricing Schedule'!$J$97,
IF(AND(I1277=110000,R1277&gt;123.4,R1277&lt;=168.2,M1277&lt;=10),'[1]Pricing Schedule'!$J$105,
IF(AND(I1277=110000,R1277&gt;123.4,R1277&lt;=168.2,M1277&gt;10),'[1]Pricing Schedule'!$J$113,
IF(AND(I1277=110000,R1277&gt;168.2,R1277&lt;=336.2,M1277&lt;=10),('[1]Pricing Schedule'!$J$105),
IF(AND(I1277=110000,R1277&gt;168.2,R1277&lt;=336.2,M1277&gt;10),('[1]Pricing Schedule'!$J$113),
IF(AND(I1277=110000,R1277&gt;336.4,R1277&lt;=504.6,M1277&lt;=10),('[1]Pricing Schedule'!$J$105),
IF(AND(I1277=110000,R1277&gt;336.4,R1277&lt;=504.6,M1277&gt;10),('[1]Pricing Schedule'!$J$113),
IF(AND(I1277=110000,R1277&gt;504.6,R1277&lt;=672.8,M1277&lt;=10),('[1]Pricing Schedule'!$J$105),
IF(AND(I1277=110000,R1277&gt;504.6,R1277&lt;=672.8,M1277&gt;10),('[1]Pricing Schedule'!$J$113),
IF(AND(I1277=110000,R1277&gt;672.8,R1277&lt;=841,M1277&lt;=10),('[1]Pricing Schedule'!$J$105),
IF(AND(I1277=110000,R1277&gt;672.8,R1277&lt;=841,M1277&gt;10),('[1]Pricing Schedule'!$J$113),
IF(AND(I1277=110000,R1277&gt;1682,R1277&lt;=1850.2,M1277&lt;=10),('[1]Pricing Schedule'!$J$105),
IF(AND(I1277=110000,R1277&gt;1682,R1277&lt;=1850.2,M1277&gt;10),('[1]Pricing Schedule'!$J$113),
IF(AND(I1277=110000,R1277&gt;2018.4,R1277&lt;=2186.6,M1277&lt;=10),('[1]Pricing Schedule'!$J$105),
IF(AND(I1277=110000,R1277&gt;2018.4,R1277&lt;=2186.6,M1277&gt;10),('[1]Pricing Schedule'!$J$113),999999999)))))))))))))))))))))))))))))))))))))))</f>
        <v>4</v>
      </c>
      <c r="U1277" s="40">
        <f t="shared" si="120"/>
        <v>216654.76190476189</v>
      </c>
      <c r="V1277" s="41">
        <f t="shared" si="121"/>
        <v>4.6156382218803227</v>
      </c>
      <c r="Y1277" s="23">
        <v>167</v>
      </c>
      <c r="Z1277" s="23">
        <v>244</v>
      </c>
      <c r="AD1277" s="13"/>
      <c r="AE1277" s="13"/>
      <c r="AF1277" s="13"/>
      <c r="AR1277" s="35"/>
    </row>
    <row r="1278" spans="1:44">
      <c r="A1278" s="23">
        <v>1280</v>
      </c>
      <c r="B1278" s="23">
        <v>1280</v>
      </c>
      <c r="C1278" s="23" t="s">
        <v>1916</v>
      </c>
      <c r="D1278" s="23" t="s">
        <v>110</v>
      </c>
      <c r="E1278" s="23" t="s">
        <v>110</v>
      </c>
      <c r="F1278" s="23" t="s">
        <v>199</v>
      </c>
      <c r="G1278" s="23" t="s">
        <v>200</v>
      </c>
      <c r="H1278" s="23" t="s">
        <v>113</v>
      </c>
      <c r="I1278" s="13">
        <v>38000</v>
      </c>
      <c r="J1278" s="13">
        <v>38000</v>
      </c>
      <c r="K1278" s="23" t="s">
        <v>119</v>
      </c>
      <c r="L1278" s="24">
        <v>4.0529999999999999</v>
      </c>
      <c r="M1278" s="37">
        <f t="shared" si="116"/>
        <v>5</v>
      </c>
      <c r="N1278" s="24">
        <v>0.11</v>
      </c>
      <c r="O1278" s="13">
        <v>3</v>
      </c>
      <c r="P1278" s="36">
        <f t="shared" si="117"/>
        <v>0.11</v>
      </c>
      <c r="Q1278" s="38">
        <f t="shared" si="118"/>
        <v>4.2</v>
      </c>
      <c r="R1278" s="37">
        <f t="shared" si="119"/>
        <v>4.2</v>
      </c>
      <c r="S1278" s="39">
        <f>IF(AND(I1278=38000,R1278&lt;=4.5,M1278&gt;8),'[1]Pricing Schedule'!$F$8+('[1]Pricing Schedule'!$F$9*M1278),
IF(AND(I1278=38000,R1278&lt;=4.5,M1278&lt;=8),'[1]Pricing Schedule'!$F$34+('[1]Pricing Schedule'!$F$36*M1278),
IF(AND(I1278=38000,R1278&gt;4.5,R1278&lt;=9,M1278&gt;8),'[1]Pricing Schedule'!$F$17+('[1]Pricing Schedule'!$F$18*M1278),
IF(AND(I1278=38000,R1278&gt;4.5,R1278&lt;=9,M1278&lt;=8),'[1]Pricing Schedule'!$F$34+('[1]Pricing Schedule'!$F$36*M1278),
IF(AND(I1278=38000,R1278&gt;9,R1278&lt;=12.8,M1278&gt;8),'[1]Pricing Schedule'!$F$26+('[1]Pricing Schedule'!$F$27*M1278),
IF(AND(I1278=38000,R1278&gt;9,R1278&lt;=12.8,M1278&lt;=8),'[1]Pricing Schedule'!$F$34+('[1]Pricing Schedule'!$F$36*M1278),
IF(AND(I1278=38000,R1278&gt;12.8,R1278&lt;=22.8),'[1]Pricing Schedule'!$F$34+('[1]Pricing Schedule'!$F$36*M1278),
IF(AND(I1278=38000,R1278&gt;22.8,R1278&lt;=30.2),'[1]Pricing Schedule'!$F$43+('[1]Pricing Schedule'!$F$45*M1278),
IF(AND(I1278=38000,R1278&gt;30.2,R1278&lt;=45.9),'[1]Pricing Schedule'!$F$52+('[1]Pricing Schedule'!$F$54*M1278),
IF(AND(I1278=38000,R1278&gt;45.9,R1278&lt;=123.4),'[1]Pricing Schedule'!$F$96+('[1]Pricing Schedule'!$F$97*M1278),
IF(AND(I1278=38000,R1278&gt;123.4,R1278&lt;=168.2,M1278&lt;=10),'[1]Pricing Schedule'!$F$103+('[1]Pricing Schedule'!$F$105*M1278),
IF(AND(I1278=38000,R1278&gt;123.4,R1278&lt;=168.2,M1278&gt;10),'[1]Pricing Schedule'!$F$111+('[1]Pricing Schedule'!$F$113*M1278),
IF(AND(I1278=38000,R1278&gt;157.4,R1278&lt;=336.4,M1278&lt;=10),('[1]Pricing Schedule'!$F$103+('[1]Pricing Schedule'!$F$105*M1278))*2,
IF(AND(I1278=38000,R1278&gt;157.4,R1278&lt;=336.4,M1278&gt;10),('[1]Pricing Schedule'!$F$111+('[1]Pricing Schedule'!$F$113*M1278))*2,
IF(AND(I1278=38000,R1278&gt;314.8,R1278&lt;=504.6,M1278&lt;=10),('[1]Pricing Schedule'!$F$103+('[1]Pricing Schedule'!$F$105*M1278))*3,
IF(AND(I1278=38000,R1278&gt;314.8,R1278&lt;=504.6,M1278&gt;10),('[1]Pricing Schedule'!$F$111+('[1]Pricing Schedule'!$F$113*M1278))*3,
IF(AND(I1278=38000,R1278&gt;472.2,R1278&lt;=672.8,M1278&lt;=10),('[1]Pricing Schedule'!$F$103+('[1]Pricing Schedule'!$F$105*M1278))*4,
IF(AND(I1278=38000,R1278&gt;472.2,R1278&lt;=672.8,M1278&gt;10),('[1]Pricing Schedule'!$F$111+('[1]Pricing Schedule'!$F$113*M1278))*4,
IF(AND(I1278=110000,R1278&lt;=12.8,M1278&gt;2),'[1]Pricing Schedule'!$F$62+('[1]Pricing Schedule'!$F$63*M1278),
IF(AND(I1278=110000,R1278&lt;=12.8,M1278&lt;=2),'[1]Pricing Schedule'!$F$96+('[1]Pricing Schedule'!$F$97*M1278),
IF(AND(I1278=110000,R1278&gt;12.8,R1278&lt;=22.8,M1278&gt;3),'[1]Pricing Schedule'!$F$71+('[1]Pricing Schedule'!$F$72*M1278),
IF(AND(I1278=110000,R1278&gt;12.8,R1278&lt;=22.8,M1278&lt;=3),'[1]Pricing Schedule'!$F$96+('[1]Pricing Schedule'!$F$97*M1278),
IF(AND(I1278=110000,R1278&gt;22.8,R1278&lt;=30.2),'[1]Pricing Schedule'!$F$80+('[1]Pricing Schedule'!$F$81*M1278),
IF(AND(I1278=110000,R1278&gt;30.2,R1278&lt;=45.9),'[1]Pricing Schedule'!$F$89+('[1]Pricing Schedule'!$F$90*M1278),
IF(AND(I1278=110000,R1278&gt;45.9,R1278&lt;=123.4),'[1]Pricing Schedule'!$F$96+('[1]Pricing Schedule'!$F$97*M1278),
IF(AND(I1278=110000,R1278&gt;123.4,R1278&lt;=168.2,M1278&lt;=10),'[1]Pricing Schedule'!$F$103+('[1]Pricing Schedule'!$F$105*M1278),
IF(AND(I1278=110000,R1278&gt;123.4,R1278&lt;=168.2,M1278&gt;10),'[1]Pricing Schedule'!$F$111+('[1]Pricing Schedule'!$F$113*M1278),
IF(AND(I1278=110000,R1278&gt;168.2,R1278&lt;=336.4,M1278&lt;=10),('[1]Pricing Schedule'!$F$103+('[1]Pricing Schedule'!$F$105*M1278))*2,
IF(AND(I1278=110000,R1278&gt;168.2,R1278&lt;=336.4,M1278&gt;10),('[1]Pricing Schedule'!$F$111+('[1]Pricing Schedule'!$F$113*M1278))*2,
IF(AND(I1278=110000,R1278&gt;336.4,R1278&lt;=504.6,M1278&lt;=10),('[1]Pricing Schedule'!$F$103+('[1]Pricing Schedule'!$F$105*M1278))*3,
IF(AND(I1278=110000,R1278&gt;336.4,R1278&lt;=504.6,M1278&gt;10),('[1]Pricing Schedule'!$F$111+('[1]Pricing Schedule'!$F$113*M1278))*3,
IF(AND(I1278=110000,R1278&gt;504.6,R1278&lt;=672.8,M1278&lt;=10),('[1]Pricing Schedule'!$F$103+('[1]Pricing Schedule'!$F$105*M1278))*4,
IF(AND(I1278=110000,R1278&gt;504.6,R1278&lt;=672.8,M1278&gt;10),('[1]Pricing Schedule'!$F$111+('[1]Pricing Schedule'!$F$113*M1278))*4,
IF(AND(I1278=110000,R1278&gt;672.8,R1278&lt;=841,M1278&lt;=10),('[1]Pricing Schedule'!$F$103+('[1]Pricing Schedule'!$F$105*M1278))*5,
IF(AND(I1278=110000,R1278&gt;672.8,R1278&lt;=841,M1278&gt;10),('[1]Pricing Schedule'!$F$111+('[1]Pricing Schedule'!$F$113*M1278))*5,
IF(AND(I1278=110000,R1278&gt;672.8,R1278&lt;=841,M1278&lt;=10),('[1]Pricing Schedule'!$F$103+('[1]Pricing Schedule'!$F$105*M1278))*5,
IF(AND(I1278=110000,R1278&gt;672.8,R1278&lt;=841,M1278&gt;10),('[1]Pricing Schedule'!$F$111+('[1]Pricing Schedule'!$F$113*M1278))*5,
IF(AND(I1278=110000,R1278&gt;1345.6,R1278&lt;=1513.8,M1278&lt;=10),('[1]Pricing Schedule'!$F$103+('[1]Pricing Schedule'!$F$105*M1278))*9,
IF(AND(I1278=110000,R1278&gt;1345.6,R1278&lt;=1513.8,M1278&gt;10),('[1]Pricing Schedule'!$F$111+('[1]Pricing Schedule'!$F$113*M1278))*9,
9999999999)))))))))))))))))))))))))))))))))))))))</f>
        <v>699140</v>
      </c>
      <c r="T1278" s="21">
        <f>IF(AND(I1278=38000,R1278&lt;=4.5,M1278&gt;8),'[1]Pricing Schedule'!$J$9,
IF(AND(I1278=38000,R1278&lt;=4.5,M1278&lt;=8),'[1]Pricing Schedule'!$J$36,
IF(AND(I1278=38000,R1278&gt;4.5,R1278&lt;=9,M1278&gt;8),'[1]Pricing Schedule'!$J$18,
IF(AND(I1278=38000,R1278&gt;4.5,R1278&lt;=9,M1278&lt;=8),'[1]Pricing Schedule'!$J$36,
IF(AND(I1278=38000,R1278&gt;9,R1278&lt;=12.8,M1278&gt;8),'[1]Pricing Schedule'!$J$27,
IF(AND(I1278=38000,R1278&gt;9,R1278&lt;=12.8,M1278&lt;=8),'[1]Pricing Schedule'!$J$36,
IF(AND(I1278=38000,R1278&gt;12.8,R1278&lt;=22.8),'[1]Pricing Schedule'!$J$36,
IF(AND(I1278=38000,R1278&gt;22.8,R1278&lt;=30.2),'[1]Pricing Schedule'!$J$45,
IF(AND(I1278=38000,R1278&gt;30.2,R1278&lt;=45.9),'[1]Pricing Schedule'!$J$54,
IF(AND(I1278=38000,R1278&gt;45.9,R1278&lt;=123.4),'[1]Pricing Schedule'!$J$97,
IF(AND(I1278=38000,R1278&gt;123.4,R1278&lt;=168.2,M1278&lt;=10),'[1]Pricing Schedule'!$J$105,
IF(AND(I1278=38000,R1278&gt;123.4,R1278&lt;=168.2,M1278&gt;10),'[1]Pricing Schedule'!$J$113,
IF(AND(I1278=38000,R1278&gt;168.2,R1278&lt;=336.4,M1278&lt;=10),('[1]Pricing Schedule'!$J$105),
IF(AND(I1278=38000,R1278&gt;168.2,R1278&lt;=336.4,M1278&gt;10),('[1]Pricing Schedule'!$J$113),
IF(AND(I1278=38000,R1278&gt;336.4,R1278&lt;=504.6,M1278&lt;=10),('[1]Pricing Schedule'!$J$105),
IF(AND(I1278=38000,R1278&gt;336.4,R1278&lt;=504.6,M1278&gt;10),('[1]Pricing Schedule'!$J$113),
IF(AND(I1278=38000,R1278&gt;504.6,R1278&lt;=672.8,M1278&lt;=10),('[1]Pricing Schedule'!$J$105),
IF(AND(I1278=38000,R1278&gt;504.6,R1278&lt;=672.8,M1278&gt;10),('[1]Pricing Schedule'!$J$113),
IF(AND(I1278=110000,R1278&lt;=12.8,M1278&gt;2),'[1]Pricing Schedule'!$J$63,
IF(AND(I1278=110000,R1278&lt;=12.8,M1278&lt;=2),'[1]Pricing Schedule'!$J$97,
IF(AND(I1278=110000,R1278&gt;12.8,R1278&lt;=22.8,M1278&gt;3),'[1]Pricing Schedule'!$J$72,
IF(AND(I1278=110000,R1278&gt;12.8,R1278&lt;=22.8,M1278&lt;=3),'[1]Pricing Schedule'!$J$97,
IF(AND(I1278=110000,R1278&gt;22.8,R1278&lt;=30.2),'[1]Pricing Schedule'!$J$81,
IF(AND(I1278=110000,R1278&gt;30.2,R1278&lt;=45.9),'[1]Pricing Schedule'!$J$90,
IF(AND(I1278=110000,R1278&gt;45.9,R1278&lt;=123.4),'[1]Pricing Schedule'!$J$97,
IF(AND(I1278=110000,R1278&gt;123.4,R1278&lt;=168.2,M1278&lt;=10),'[1]Pricing Schedule'!$J$105,
IF(AND(I1278=110000,R1278&gt;123.4,R1278&lt;=168.2,M1278&gt;10),'[1]Pricing Schedule'!$J$113,
IF(AND(I1278=110000,R1278&gt;168.2,R1278&lt;=336.2,M1278&lt;=10),('[1]Pricing Schedule'!$J$105),
IF(AND(I1278=110000,R1278&gt;168.2,R1278&lt;=336.2,M1278&gt;10),('[1]Pricing Schedule'!$J$113),
IF(AND(I1278=110000,R1278&gt;336.4,R1278&lt;=504.6,M1278&lt;=10),('[1]Pricing Schedule'!$J$105),
IF(AND(I1278=110000,R1278&gt;336.4,R1278&lt;=504.6,M1278&gt;10),('[1]Pricing Schedule'!$J$113),
IF(AND(I1278=110000,R1278&gt;504.6,R1278&lt;=672.8,M1278&lt;=10),('[1]Pricing Schedule'!$J$105),
IF(AND(I1278=110000,R1278&gt;504.6,R1278&lt;=672.8,M1278&gt;10),('[1]Pricing Schedule'!$J$113),
IF(AND(I1278=110000,R1278&gt;672.8,R1278&lt;=841,M1278&lt;=10),('[1]Pricing Schedule'!$J$105),
IF(AND(I1278=110000,R1278&gt;672.8,R1278&lt;=841,M1278&gt;10),('[1]Pricing Schedule'!$J$113),
IF(AND(I1278=110000,R1278&gt;1682,R1278&lt;=1850.2,M1278&lt;=10),('[1]Pricing Schedule'!$J$105),
IF(AND(I1278=110000,R1278&gt;1682,R1278&lt;=1850.2,M1278&gt;10),('[1]Pricing Schedule'!$J$113),
IF(AND(I1278=110000,R1278&gt;2018.4,R1278&lt;=2186.6,M1278&lt;=10),('[1]Pricing Schedule'!$J$105),
IF(AND(I1278=110000,R1278&gt;2018.4,R1278&lt;=2186.6,M1278&gt;10),('[1]Pricing Schedule'!$J$113),999999999)))))))))))))))))))))))))))))))))))))))</f>
        <v>4</v>
      </c>
      <c r="U1278" s="40">
        <f t="shared" si="120"/>
        <v>166461.90476190476</v>
      </c>
      <c r="V1278" s="41">
        <f t="shared" si="121"/>
        <v>6.0073804960379897</v>
      </c>
      <c r="Y1278" s="23">
        <v>634</v>
      </c>
      <c r="Z1278" s="23">
        <v>151</v>
      </c>
      <c r="AD1278" s="13"/>
      <c r="AE1278" s="13"/>
      <c r="AF1278" s="13"/>
      <c r="AR1278" s="35"/>
    </row>
    <row r="1279" spans="1:44">
      <c r="A1279" s="23">
        <v>1281</v>
      </c>
      <c r="B1279" s="23">
        <v>1281</v>
      </c>
      <c r="C1279" s="23" t="s">
        <v>1917</v>
      </c>
      <c r="D1279" s="23" t="s">
        <v>314</v>
      </c>
      <c r="E1279" s="23" t="s">
        <v>314</v>
      </c>
      <c r="F1279" s="23" t="s">
        <v>1080</v>
      </c>
      <c r="G1279" s="23" t="s">
        <v>1081</v>
      </c>
      <c r="H1279" s="23" t="s">
        <v>113</v>
      </c>
      <c r="I1279" s="13">
        <v>38000</v>
      </c>
      <c r="J1279" s="23" t="s">
        <v>119</v>
      </c>
      <c r="K1279" s="13">
        <v>38000</v>
      </c>
      <c r="L1279" s="24">
        <v>6.399</v>
      </c>
      <c r="M1279" s="37">
        <f t="shared" si="116"/>
        <v>7</v>
      </c>
      <c r="N1279" s="24">
        <v>0.17</v>
      </c>
      <c r="O1279" s="13">
        <v>3</v>
      </c>
      <c r="P1279" s="36">
        <f t="shared" si="117"/>
        <v>0.17</v>
      </c>
      <c r="Q1279" s="38">
        <f t="shared" si="118"/>
        <v>4.2</v>
      </c>
      <c r="R1279" s="37">
        <f t="shared" si="119"/>
        <v>4.2</v>
      </c>
      <c r="S1279" s="39">
        <f>IF(AND(I1279=38000,R1279&lt;=4.5,M1279&gt;8),'[1]Pricing Schedule'!$F$8+('[1]Pricing Schedule'!$F$9*M1279),
IF(AND(I1279=38000,R1279&lt;=4.5,M1279&lt;=8),'[1]Pricing Schedule'!$F$34+('[1]Pricing Schedule'!$F$36*M1279),
IF(AND(I1279=38000,R1279&gt;4.5,R1279&lt;=9,M1279&gt;8),'[1]Pricing Schedule'!$F$17+('[1]Pricing Schedule'!$F$18*M1279),
IF(AND(I1279=38000,R1279&gt;4.5,R1279&lt;=9,M1279&lt;=8),'[1]Pricing Schedule'!$F$34+('[1]Pricing Schedule'!$F$36*M1279),
IF(AND(I1279=38000,R1279&gt;9,R1279&lt;=12.8,M1279&gt;8),'[1]Pricing Schedule'!$F$26+('[1]Pricing Schedule'!$F$27*M1279),
IF(AND(I1279=38000,R1279&gt;9,R1279&lt;=12.8,M1279&lt;=8),'[1]Pricing Schedule'!$F$34+('[1]Pricing Schedule'!$F$36*M1279),
IF(AND(I1279=38000,R1279&gt;12.8,R1279&lt;=22.8),'[1]Pricing Schedule'!$F$34+('[1]Pricing Schedule'!$F$36*M1279),
IF(AND(I1279=38000,R1279&gt;22.8,R1279&lt;=30.2),'[1]Pricing Schedule'!$F$43+('[1]Pricing Schedule'!$F$45*M1279),
IF(AND(I1279=38000,R1279&gt;30.2,R1279&lt;=45.9),'[1]Pricing Schedule'!$F$52+('[1]Pricing Schedule'!$F$54*M1279),
IF(AND(I1279=38000,R1279&gt;45.9,R1279&lt;=123.4),'[1]Pricing Schedule'!$F$96+('[1]Pricing Schedule'!$F$97*M1279),
IF(AND(I1279=38000,R1279&gt;123.4,R1279&lt;=168.2,M1279&lt;=10),'[1]Pricing Schedule'!$F$103+('[1]Pricing Schedule'!$F$105*M1279),
IF(AND(I1279=38000,R1279&gt;123.4,R1279&lt;=168.2,M1279&gt;10),'[1]Pricing Schedule'!$F$111+('[1]Pricing Schedule'!$F$113*M1279),
IF(AND(I1279=38000,R1279&gt;157.4,R1279&lt;=336.4,M1279&lt;=10),('[1]Pricing Schedule'!$F$103+('[1]Pricing Schedule'!$F$105*M1279))*2,
IF(AND(I1279=38000,R1279&gt;157.4,R1279&lt;=336.4,M1279&gt;10),('[1]Pricing Schedule'!$F$111+('[1]Pricing Schedule'!$F$113*M1279))*2,
IF(AND(I1279=38000,R1279&gt;314.8,R1279&lt;=504.6,M1279&lt;=10),('[1]Pricing Schedule'!$F$103+('[1]Pricing Schedule'!$F$105*M1279))*3,
IF(AND(I1279=38000,R1279&gt;314.8,R1279&lt;=504.6,M1279&gt;10),('[1]Pricing Schedule'!$F$111+('[1]Pricing Schedule'!$F$113*M1279))*3,
IF(AND(I1279=38000,R1279&gt;472.2,R1279&lt;=672.8,M1279&lt;=10),('[1]Pricing Schedule'!$F$103+('[1]Pricing Schedule'!$F$105*M1279))*4,
IF(AND(I1279=38000,R1279&gt;472.2,R1279&lt;=672.8,M1279&gt;10),('[1]Pricing Schedule'!$F$111+('[1]Pricing Schedule'!$F$113*M1279))*4,
IF(AND(I1279=110000,R1279&lt;=12.8,M1279&gt;2),'[1]Pricing Schedule'!$F$62+('[1]Pricing Schedule'!$F$63*M1279),
IF(AND(I1279=110000,R1279&lt;=12.8,M1279&lt;=2),'[1]Pricing Schedule'!$F$96+('[1]Pricing Schedule'!$F$97*M1279),
IF(AND(I1279=110000,R1279&gt;12.8,R1279&lt;=22.8,M1279&gt;3),'[1]Pricing Schedule'!$F$71+('[1]Pricing Schedule'!$F$72*M1279),
IF(AND(I1279=110000,R1279&gt;12.8,R1279&lt;=22.8,M1279&lt;=3),'[1]Pricing Schedule'!$F$96+('[1]Pricing Schedule'!$F$97*M1279),
IF(AND(I1279=110000,R1279&gt;22.8,R1279&lt;=30.2),'[1]Pricing Schedule'!$F$80+('[1]Pricing Schedule'!$F$81*M1279),
IF(AND(I1279=110000,R1279&gt;30.2,R1279&lt;=45.9),'[1]Pricing Schedule'!$F$89+('[1]Pricing Schedule'!$F$90*M1279),
IF(AND(I1279=110000,R1279&gt;45.9,R1279&lt;=123.4),'[1]Pricing Schedule'!$F$96+('[1]Pricing Schedule'!$F$97*M1279),
IF(AND(I1279=110000,R1279&gt;123.4,R1279&lt;=168.2,M1279&lt;=10),'[1]Pricing Schedule'!$F$103+('[1]Pricing Schedule'!$F$105*M1279),
IF(AND(I1279=110000,R1279&gt;123.4,R1279&lt;=168.2,M1279&gt;10),'[1]Pricing Schedule'!$F$111+('[1]Pricing Schedule'!$F$113*M1279),
IF(AND(I1279=110000,R1279&gt;168.2,R1279&lt;=336.4,M1279&lt;=10),('[1]Pricing Schedule'!$F$103+('[1]Pricing Schedule'!$F$105*M1279))*2,
IF(AND(I1279=110000,R1279&gt;168.2,R1279&lt;=336.4,M1279&gt;10),('[1]Pricing Schedule'!$F$111+('[1]Pricing Schedule'!$F$113*M1279))*2,
IF(AND(I1279=110000,R1279&gt;336.4,R1279&lt;=504.6,M1279&lt;=10),('[1]Pricing Schedule'!$F$103+('[1]Pricing Schedule'!$F$105*M1279))*3,
IF(AND(I1279=110000,R1279&gt;336.4,R1279&lt;=504.6,M1279&gt;10),('[1]Pricing Schedule'!$F$111+('[1]Pricing Schedule'!$F$113*M1279))*3,
IF(AND(I1279=110000,R1279&gt;504.6,R1279&lt;=672.8,M1279&lt;=10),('[1]Pricing Schedule'!$F$103+('[1]Pricing Schedule'!$F$105*M1279))*4,
IF(AND(I1279=110000,R1279&gt;504.6,R1279&lt;=672.8,M1279&gt;10),('[1]Pricing Schedule'!$F$111+('[1]Pricing Schedule'!$F$113*M1279))*4,
IF(AND(I1279=110000,R1279&gt;672.8,R1279&lt;=841,M1279&lt;=10),('[1]Pricing Schedule'!$F$103+('[1]Pricing Schedule'!$F$105*M1279))*5,
IF(AND(I1279=110000,R1279&gt;672.8,R1279&lt;=841,M1279&gt;10),('[1]Pricing Schedule'!$F$111+('[1]Pricing Schedule'!$F$113*M1279))*5,
IF(AND(I1279=110000,R1279&gt;672.8,R1279&lt;=841,M1279&lt;=10),('[1]Pricing Schedule'!$F$103+('[1]Pricing Schedule'!$F$105*M1279))*5,
IF(AND(I1279=110000,R1279&gt;672.8,R1279&lt;=841,M1279&gt;10),('[1]Pricing Schedule'!$F$111+('[1]Pricing Schedule'!$F$113*M1279))*5,
IF(AND(I1279=110000,R1279&gt;1345.6,R1279&lt;=1513.8,M1279&lt;=10),('[1]Pricing Schedule'!$F$103+('[1]Pricing Schedule'!$F$105*M1279))*9,
IF(AND(I1279=110000,R1279&gt;1345.6,R1279&lt;=1513.8,M1279&gt;10),('[1]Pricing Schedule'!$F$111+('[1]Pricing Schedule'!$F$113*M1279))*9,
9999999999)))))))))))))))))))))))))))))))))))))))</f>
        <v>839680</v>
      </c>
      <c r="T1279" s="21">
        <f>IF(AND(I1279=38000,R1279&lt;=4.5,M1279&gt;8),'[1]Pricing Schedule'!$J$9,
IF(AND(I1279=38000,R1279&lt;=4.5,M1279&lt;=8),'[1]Pricing Schedule'!$J$36,
IF(AND(I1279=38000,R1279&gt;4.5,R1279&lt;=9,M1279&gt;8),'[1]Pricing Schedule'!$J$18,
IF(AND(I1279=38000,R1279&gt;4.5,R1279&lt;=9,M1279&lt;=8),'[1]Pricing Schedule'!$J$36,
IF(AND(I1279=38000,R1279&gt;9,R1279&lt;=12.8,M1279&gt;8),'[1]Pricing Schedule'!$J$27,
IF(AND(I1279=38000,R1279&gt;9,R1279&lt;=12.8,M1279&lt;=8),'[1]Pricing Schedule'!$J$36,
IF(AND(I1279=38000,R1279&gt;12.8,R1279&lt;=22.8),'[1]Pricing Schedule'!$J$36,
IF(AND(I1279=38000,R1279&gt;22.8,R1279&lt;=30.2),'[1]Pricing Schedule'!$J$45,
IF(AND(I1279=38000,R1279&gt;30.2,R1279&lt;=45.9),'[1]Pricing Schedule'!$J$54,
IF(AND(I1279=38000,R1279&gt;45.9,R1279&lt;=123.4),'[1]Pricing Schedule'!$J$97,
IF(AND(I1279=38000,R1279&gt;123.4,R1279&lt;=168.2,M1279&lt;=10),'[1]Pricing Schedule'!$J$105,
IF(AND(I1279=38000,R1279&gt;123.4,R1279&lt;=168.2,M1279&gt;10),'[1]Pricing Schedule'!$J$113,
IF(AND(I1279=38000,R1279&gt;168.2,R1279&lt;=336.4,M1279&lt;=10),('[1]Pricing Schedule'!$J$105),
IF(AND(I1279=38000,R1279&gt;168.2,R1279&lt;=336.4,M1279&gt;10),('[1]Pricing Schedule'!$J$113),
IF(AND(I1279=38000,R1279&gt;336.4,R1279&lt;=504.6,M1279&lt;=10),('[1]Pricing Schedule'!$J$105),
IF(AND(I1279=38000,R1279&gt;336.4,R1279&lt;=504.6,M1279&gt;10),('[1]Pricing Schedule'!$J$113),
IF(AND(I1279=38000,R1279&gt;504.6,R1279&lt;=672.8,M1279&lt;=10),('[1]Pricing Schedule'!$J$105),
IF(AND(I1279=38000,R1279&gt;504.6,R1279&lt;=672.8,M1279&gt;10),('[1]Pricing Schedule'!$J$113),
IF(AND(I1279=110000,R1279&lt;=12.8,M1279&gt;2),'[1]Pricing Schedule'!$J$63,
IF(AND(I1279=110000,R1279&lt;=12.8,M1279&lt;=2),'[1]Pricing Schedule'!$J$97,
IF(AND(I1279=110000,R1279&gt;12.8,R1279&lt;=22.8,M1279&gt;3),'[1]Pricing Schedule'!$J$72,
IF(AND(I1279=110000,R1279&gt;12.8,R1279&lt;=22.8,M1279&lt;=3),'[1]Pricing Schedule'!$J$97,
IF(AND(I1279=110000,R1279&gt;22.8,R1279&lt;=30.2),'[1]Pricing Schedule'!$J$81,
IF(AND(I1279=110000,R1279&gt;30.2,R1279&lt;=45.9),'[1]Pricing Schedule'!$J$90,
IF(AND(I1279=110000,R1279&gt;45.9,R1279&lt;=123.4),'[1]Pricing Schedule'!$J$97,
IF(AND(I1279=110000,R1279&gt;123.4,R1279&lt;=168.2,M1279&lt;=10),'[1]Pricing Schedule'!$J$105,
IF(AND(I1279=110000,R1279&gt;123.4,R1279&lt;=168.2,M1279&gt;10),'[1]Pricing Schedule'!$J$113,
IF(AND(I1279=110000,R1279&gt;168.2,R1279&lt;=336.2,M1279&lt;=10),('[1]Pricing Schedule'!$J$105),
IF(AND(I1279=110000,R1279&gt;168.2,R1279&lt;=336.2,M1279&gt;10),('[1]Pricing Schedule'!$J$113),
IF(AND(I1279=110000,R1279&gt;336.4,R1279&lt;=504.6,M1279&lt;=10),('[1]Pricing Schedule'!$J$105),
IF(AND(I1279=110000,R1279&gt;336.4,R1279&lt;=504.6,M1279&gt;10),('[1]Pricing Schedule'!$J$113),
IF(AND(I1279=110000,R1279&gt;504.6,R1279&lt;=672.8,M1279&lt;=10),('[1]Pricing Schedule'!$J$105),
IF(AND(I1279=110000,R1279&gt;504.6,R1279&lt;=672.8,M1279&gt;10),('[1]Pricing Schedule'!$J$113),
IF(AND(I1279=110000,R1279&gt;672.8,R1279&lt;=841,M1279&lt;=10),('[1]Pricing Schedule'!$J$105),
IF(AND(I1279=110000,R1279&gt;672.8,R1279&lt;=841,M1279&gt;10),('[1]Pricing Schedule'!$J$113),
IF(AND(I1279=110000,R1279&gt;1682,R1279&lt;=1850.2,M1279&lt;=10),('[1]Pricing Schedule'!$J$105),
IF(AND(I1279=110000,R1279&gt;1682,R1279&lt;=1850.2,M1279&gt;10),('[1]Pricing Schedule'!$J$113),
IF(AND(I1279=110000,R1279&gt;2018.4,R1279&lt;=2186.6,M1279&lt;=10),('[1]Pricing Schedule'!$J$105),
IF(AND(I1279=110000,R1279&gt;2018.4,R1279&lt;=2186.6,M1279&gt;10),('[1]Pricing Schedule'!$J$113),999999999)))))))))))))))))))))))))))))))))))))))</f>
        <v>4</v>
      </c>
      <c r="U1279" s="40">
        <f t="shared" si="120"/>
        <v>199923.80952380953</v>
      </c>
      <c r="V1279" s="41">
        <f t="shared" si="121"/>
        <v>5.0019054878048781</v>
      </c>
      <c r="Y1279" s="23">
        <v>668</v>
      </c>
      <c r="Z1279" s="23">
        <v>368</v>
      </c>
      <c r="AD1279" s="13"/>
      <c r="AE1279" s="13"/>
      <c r="AF1279" s="13"/>
      <c r="AR1279" s="35"/>
    </row>
    <row r="1280" spans="1:44">
      <c r="A1280" s="23">
        <v>1282</v>
      </c>
      <c r="B1280" s="23">
        <v>1282</v>
      </c>
      <c r="C1280" s="23" t="s">
        <v>1918</v>
      </c>
      <c r="D1280" s="23" t="s">
        <v>131</v>
      </c>
      <c r="E1280" s="23" t="s">
        <v>131</v>
      </c>
      <c r="F1280" s="23" t="s">
        <v>428</v>
      </c>
      <c r="G1280" s="23" t="s">
        <v>429</v>
      </c>
      <c r="H1280" s="23" t="s">
        <v>113</v>
      </c>
      <c r="I1280" s="13">
        <v>38000</v>
      </c>
      <c r="J1280" s="13">
        <v>38000</v>
      </c>
      <c r="K1280" s="13">
        <v>10000</v>
      </c>
      <c r="L1280" s="24">
        <v>5.0430000000000001</v>
      </c>
      <c r="M1280" s="37">
        <f t="shared" si="116"/>
        <v>6</v>
      </c>
      <c r="N1280" s="24">
        <v>0.16200000000000001</v>
      </c>
      <c r="O1280" s="13">
        <v>3</v>
      </c>
      <c r="P1280" s="36">
        <f t="shared" si="117"/>
        <v>0.16200000000000001</v>
      </c>
      <c r="Q1280" s="38">
        <f t="shared" si="118"/>
        <v>4.2</v>
      </c>
      <c r="R1280" s="37">
        <f t="shared" si="119"/>
        <v>4.2</v>
      </c>
      <c r="S1280" s="39">
        <f>IF(AND(I1280=38000,R1280&lt;=4.5,M1280&gt;8),'[1]Pricing Schedule'!$F$8+('[1]Pricing Schedule'!$F$9*M1280),
IF(AND(I1280=38000,R1280&lt;=4.5,M1280&lt;=8),'[1]Pricing Schedule'!$F$34+('[1]Pricing Schedule'!$F$36*M1280),
IF(AND(I1280=38000,R1280&gt;4.5,R1280&lt;=9,M1280&gt;8),'[1]Pricing Schedule'!$F$17+('[1]Pricing Schedule'!$F$18*M1280),
IF(AND(I1280=38000,R1280&gt;4.5,R1280&lt;=9,M1280&lt;=8),'[1]Pricing Schedule'!$F$34+('[1]Pricing Schedule'!$F$36*M1280),
IF(AND(I1280=38000,R1280&gt;9,R1280&lt;=12.8,M1280&gt;8),'[1]Pricing Schedule'!$F$26+('[1]Pricing Schedule'!$F$27*M1280),
IF(AND(I1280=38000,R1280&gt;9,R1280&lt;=12.8,M1280&lt;=8),'[1]Pricing Schedule'!$F$34+('[1]Pricing Schedule'!$F$36*M1280),
IF(AND(I1280=38000,R1280&gt;12.8,R1280&lt;=22.8),'[1]Pricing Schedule'!$F$34+('[1]Pricing Schedule'!$F$36*M1280),
IF(AND(I1280=38000,R1280&gt;22.8,R1280&lt;=30.2),'[1]Pricing Schedule'!$F$43+('[1]Pricing Schedule'!$F$45*M1280),
IF(AND(I1280=38000,R1280&gt;30.2,R1280&lt;=45.9),'[1]Pricing Schedule'!$F$52+('[1]Pricing Schedule'!$F$54*M1280),
IF(AND(I1280=38000,R1280&gt;45.9,R1280&lt;=123.4),'[1]Pricing Schedule'!$F$96+('[1]Pricing Schedule'!$F$97*M1280),
IF(AND(I1280=38000,R1280&gt;123.4,R1280&lt;=168.2,M1280&lt;=10),'[1]Pricing Schedule'!$F$103+('[1]Pricing Schedule'!$F$105*M1280),
IF(AND(I1280=38000,R1280&gt;123.4,R1280&lt;=168.2,M1280&gt;10),'[1]Pricing Schedule'!$F$111+('[1]Pricing Schedule'!$F$113*M1280),
IF(AND(I1280=38000,R1280&gt;157.4,R1280&lt;=336.4,M1280&lt;=10),('[1]Pricing Schedule'!$F$103+('[1]Pricing Schedule'!$F$105*M1280))*2,
IF(AND(I1280=38000,R1280&gt;157.4,R1280&lt;=336.4,M1280&gt;10),('[1]Pricing Schedule'!$F$111+('[1]Pricing Schedule'!$F$113*M1280))*2,
IF(AND(I1280=38000,R1280&gt;314.8,R1280&lt;=504.6,M1280&lt;=10),('[1]Pricing Schedule'!$F$103+('[1]Pricing Schedule'!$F$105*M1280))*3,
IF(AND(I1280=38000,R1280&gt;314.8,R1280&lt;=504.6,M1280&gt;10),('[1]Pricing Schedule'!$F$111+('[1]Pricing Schedule'!$F$113*M1280))*3,
IF(AND(I1280=38000,R1280&gt;472.2,R1280&lt;=672.8,M1280&lt;=10),('[1]Pricing Schedule'!$F$103+('[1]Pricing Schedule'!$F$105*M1280))*4,
IF(AND(I1280=38000,R1280&gt;472.2,R1280&lt;=672.8,M1280&gt;10),('[1]Pricing Schedule'!$F$111+('[1]Pricing Schedule'!$F$113*M1280))*4,
IF(AND(I1280=110000,R1280&lt;=12.8,M1280&gt;2),'[1]Pricing Schedule'!$F$62+('[1]Pricing Schedule'!$F$63*M1280),
IF(AND(I1280=110000,R1280&lt;=12.8,M1280&lt;=2),'[1]Pricing Schedule'!$F$96+('[1]Pricing Schedule'!$F$97*M1280),
IF(AND(I1280=110000,R1280&gt;12.8,R1280&lt;=22.8,M1280&gt;3),'[1]Pricing Schedule'!$F$71+('[1]Pricing Schedule'!$F$72*M1280),
IF(AND(I1280=110000,R1280&gt;12.8,R1280&lt;=22.8,M1280&lt;=3),'[1]Pricing Schedule'!$F$96+('[1]Pricing Schedule'!$F$97*M1280),
IF(AND(I1280=110000,R1280&gt;22.8,R1280&lt;=30.2),'[1]Pricing Schedule'!$F$80+('[1]Pricing Schedule'!$F$81*M1280),
IF(AND(I1280=110000,R1280&gt;30.2,R1280&lt;=45.9),'[1]Pricing Schedule'!$F$89+('[1]Pricing Schedule'!$F$90*M1280),
IF(AND(I1280=110000,R1280&gt;45.9,R1280&lt;=123.4),'[1]Pricing Schedule'!$F$96+('[1]Pricing Schedule'!$F$97*M1280),
IF(AND(I1280=110000,R1280&gt;123.4,R1280&lt;=168.2,M1280&lt;=10),'[1]Pricing Schedule'!$F$103+('[1]Pricing Schedule'!$F$105*M1280),
IF(AND(I1280=110000,R1280&gt;123.4,R1280&lt;=168.2,M1280&gt;10),'[1]Pricing Schedule'!$F$111+('[1]Pricing Schedule'!$F$113*M1280),
IF(AND(I1280=110000,R1280&gt;168.2,R1280&lt;=336.4,M1280&lt;=10),('[1]Pricing Schedule'!$F$103+('[1]Pricing Schedule'!$F$105*M1280))*2,
IF(AND(I1280=110000,R1280&gt;168.2,R1280&lt;=336.4,M1280&gt;10),('[1]Pricing Schedule'!$F$111+('[1]Pricing Schedule'!$F$113*M1280))*2,
IF(AND(I1280=110000,R1280&gt;336.4,R1280&lt;=504.6,M1280&lt;=10),('[1]Pricing Schedule'!$F$103+('[1]Pricing Schedule'!$F$105*M1280))*3,
IF(AND(I1280=110000,R1280&gt;336.4,R1280&lt;=504.6,M1280&gt;10),('[1]Pricing Schedule'!$F$111+('[1]Pricing Schedule'!$F$113*M1280))*3,
IF(AND(I1280=110000,R1280&gt;504.6,R1280&lt;=672.8,M1280&lt;=10),('[1]Pricing Schedule'!$F$103+('[1]Pricing Schedule'!$F$105*M1280))*4,
IF(AND(I1280=110000,R1280&gt;504.6,R1280&lt;=672.8,M1280&gt;10),('[1]Pricing Schedule'!$F$111+('[1]Pricing Schedule'!$F$113*M1280))*4,
IF(AND(I1280=110000,R1280&gt;672.8,R1280&lt;=841,M1280&lt;=10),('[1]Pricing Schedule'!$F$103+('[1]Pricing Schedule'!$F$105*M1280))*5,
IF(AND(I1280=110000,R1280&gt;672.8,R1280&lt;=841,M1280&gt;10),('[1]Pricing Schedule'!$F$111+('[1]Pricing Schedule'!$F$113*M1280))*5,
IF(AND(I1280=110000,R1280&gt;672.8,R1280&lt;=841,M1280&lt;=10),('[1]Pricing Schedule'!$F$103+('[1]Pricing Schedule'!$F$105*M1280))*5,
IF(AND(I1280=110000,R1280&gt;672.8,R1280&lt;=841,M1280&gt;10),('[1]Pricing Schedule'!$F$111+('[1]Pricing Schedule'!$F$113*M1280))*5,
IF(AND(I1280=110000,R1280&gt;1345.6,R1280&lt;=1513.8,M1280&lt;=10),('[1]Pricing Schedule'!$F$103+('[1]Pricing Schedule'!$F$105*M1280))*9,
IF(AND(I1280=110000,R1280&gt;1345.6,R1280&lt;=1513.8,M1280&gt;10),('[1]Pricing Schedule'!$F$111+('[1]Pricing Schedule'!$F$113*M1280))*9,
9999999999)))))))))))))))))))))))))))))))))))))))</f>
        <v>769410</v>
      </c>
      <c r="T1280" s="21">
        <f>IF(AND(I1280=38000,R1280&lt;=4.5,M1280&gt;8),'[1]Pricing Schedule'!$J$9,
IF(AND(I1280=38000,R1280&lt;=4.5,M1280&lt;=8),'[1]Pricing Schedule'!$J$36,
IF(AND(I1280=38000,R1280&gt;4.5,R1280&lt;=9,M1280&gt;8),'[1]Pricing Schedule'!$J$18,
IF(AND(I1280=38000,R1280&gt;4.5,R1280&lt;=9,M1280&lt;=8),'[1]Pricing Schedule'!$J$36,
IF(AND(I1280=38000,R1280&gt;9,R1280&lt;=12.8,M1280&gt;8),'[1]Pricing Schedule'!$J$27,
IF(AND(I1280=38000,R1280&gt;9,R1280&lt;=12.8,M1280&lt;=8),'[1]Pricing Schedule'!$J$36,
IF(AND(I1280=38000,R1280&gt;12.8,R1280&lt;=22.8),'[1]Pricing Schedule'!$J$36,
IF(AND(I1280=38000,R1280&gt;22.8,R1280&lt;=30.2),'[1]Pricing Schedule'!$J$45,
IF(AND(I1280=38000,R1280&gt;30.2,R1280&lt;=45.9),'[1]Pricing Schedule'!$J$54,
IF(AND(I1280=38000,R1280&gt;45.9,R1280&lt;=123.4),'[1]Pricing Schedule'!$J$97,
IF(AND(I1280=38000,R1280&gt;123.4,R1280&lt;=168.2,M1280&lt;=10),'[1]Pricing Schedule'!$J$105,
IF(AND(I1280=38000,R1280&gt;123.4,R1280&lt;=168.2,M1280&gt;10),'[1]Pricing Schedule'!$J$113,
IF(AND(I1280=38000,R1280&gt;168.2,R1280&lt;=336.4,M1280&lt;=10),('[1]Pricing Schedule'!$J$105),
IF(AND(I1280=38000,R1280&gt;168.2,R1280&lt;=336.4,M1280&gt;10),('[1]Pricing Schedule'!$J$113),
IF(AND(I1280=38000,R1280&gt;336.4,R1280&lt;=504.6,M1280&lt;=10),('[1]Pricing Schedule'!$J$105),
IF(AND(I1280=38000,R1280&gt;336.4,R1280&lt;=504.6,M1280&gt;10),('[1]Pricing Schedule'!$J$113),
IF(AND(I1280=38000,R1280&gt;504.6,R1280&lt;=672.8,M1280&lt;=10),('[1]Pricing Schedule'!$J$105),
IF(AND(I1280=38000,R1280&gt;504.6,R1280&lt;=672.8,M1280&gt;10),('[1]Pricing Schedule'!$J$113),
IF(AND(I1280=110000,R1280&lt;=12.8,M1280&gt;2),'[1]Pricing Schedule'!$J$63,
IF(AND(I1280=110000,R1280&lt;=12.8,M1280&lt;=2),'[1]Pricing Schedule'!$J$97,
IF(AND(I1280=110000,R1280&gt;12.8,R1280&lt;=22.8,M1280&gt;3),'[1]Pricing Schedule'!$J$72,
IF(AND(I1280=110000,R1280&gt;12.8,R1280&lt;=22.8,M1280&lt;=3),'[1]Pricing Schedule'!$J$97,
IF(AND(I1280=110000,R1280&gt;22.8,R1280&lt;=30.2),'[1]Pricing Schedule'!$J$81,
IF(AND(I1280=110000,R1280&gt;30.2,R1280&lt;=45.9),'[1]Pricing Schedule'!$J$90,
IF(AND(I1280=110000,R1280&gt;45.9,R1280&lt;=123.4),'[1]Pricing Schedule'!$J$97,
IF(AND(I1280=110000,R1280&gt;123.4,R1280&lt;=168.2,M1280&lt;=10),'[1]Pricing Schedule'!$J$105,
IF(AND(I1280=110000,R1280&gt;123.4,R1280&lt;=168.2,M1280&gt;10),'[1]Pricing Schedule'!$J$113,
IF(AND(I1280=110000,R1280&gt;168.2,R1280&lt;=336.2,M1280&lt;=10),('[1]Pricing Schedule'!$J$105),
IF(AND(I1280=110000,R1280&gt;168.2,R1280&lt;=336.2,M1280&gt;10),('[1]Pricing Schedule'!$J$113),
IF(AND(I1280=110000,R1280&gt;336.4,R1280&lt;=504.6,M1280&lt;=10),('[1]Pricing Schedule'!$J$105),
IF(AND(I1280=110000,R1280&gt;336.4,R1280&lt;=504.6,M1280&gt;10),('[1]Pricing Schedule'!$J$113),
IF(AND(I1280=110000,R1280&gt;504.6,R1280&lt;=672.8,M1280&lt;=10),('[1]Pricing Schedule'!$J$105),
IF(AND(I1280=110000,R1280&gt;504.6,R1280&lt;=672.8,M1280&gt;10),('[1]Pricing Schedule'!$J$113),
IF(AND(I1280=110000,R1280&gt;672.8,R1280&lt;=841,M1280&lt;=10),('[1]Pricing Schedule'!$J$105),
IF(AND(I1280=110000,R1280&gt;672.8,R1280&lt;=841,M1280&gt;10),('[1]Pricing Schedule'!$J$113),
IF(AND(I1280=110000,R1280&gt;1682,R1280&lt;=1850.2,M1280&lt;=10),('[1]Pricing Schedule'!$J$105),
IF(AND(I1280=110000,R1280&gt;1682,R1280&lt;=1850.2,M1280&gt;10),('[1]Pricing Schedule'!$J$113),
IF(AND(I1280=110000,R1280&gt;2018.4,R1280&lt;=2186.6,M1280&lt;=10),('[1]Pricing Schedule'!$J$105),
IF(AND(I1280=110000,R1280&gt;2018.4,R1280&lt;=2186.6,M1280&gt;10),('[1]Pricing Schedule'!$J$113),999999999)))))))))))))))))))))))))))))))))))))))</f>
        <v>4</v>
      </c>
      <c r="U1280" s="40">
        <f t="shared" si="120"/>
        <v>183192.85714285713</v>
      </c>
      <c r="V1280" s="41">
        <f t="shared" si="121"/>
        <v>5.4587281163488903</v>
      </c>
      <c r="Y1280" s="23">
        <v>231</v>
      </c>
      <c r="Z1280" s="23">
        <v>503</v>
      </c>
      <c r="AD1280" s="13"/>
      <c r="AE1280" s="13"/>
      <c r="AF1280" s="13"/>
      <c r="AR1280" s="35"/>
    </row>
    <row r="1281" spans="1:44">
      <c r="A1281" s="23">
        <v>1283</v>
      </c>
      <c r="B1281" s="23">
        <v>1283</v>
      </c>
      <c r="C1281" s="23" t="s">
        <v>1919</v>
      </c>
      <c r="D1281" s="23" t="s">
        <v>1103</v>
      </c>
      <c r="E1281" s="23" t="s">
        <v>1103</v>
      </c>
      <c r="F1281" s="23" t="s">
        <v>1869</v>
      </c>
      <c r="G1281" s="23" t="s">
        <v>1870</v>
      </c>
      <c r="H1281" s="23" t="s">
        <v>113</v>
      </c>
      <c r="I1281" s="13">
        <v>38000</v>
      </c>
      <c r="J1281" s="13">
        <v>38000</v>
      </c>
      <c r="K1281" s="23" t="s">
        <v>119</v>
      </c>
      <c r="L1281" s="24">
        <v>11.711</v>
      </c>
      <c r="M1281" s="37">
        <f t="shared" si="116"/>
        <v>12</v>
      </c>
      <c r="N1281" s="24">
        <v>0.23499999999999999</v>
      </c>
      <c r="O1281" s="13">
        <v>3</v>
      </c>
      <c r="P1281" s="36">
        <f t="shared" si="117"/>
        <v>0.23499999999999999</v>
      </c>
      <c r="Q1281" s="38">
        <f t="shared" si="118"/>
        <v>4.2</v>
      </c>
      <c r="R1281" s="37">
        <f t="shared" si="119"/>
        <v>4.2</v>
      </c>
      <c r="S1281" s="39">
        <f>IF(AND(I1281=38000,R1281&lt;=4.5,M1281&gt;8),'[1]Pricing Schedule'!$F$8+('[1]Pricing Schedule'!$F$9*M1281),
IF(AND(I1281=38000,R1281&lt;=4.5,M1281&lt;=8),'[1]Pricing Schedule'!$F$34+('[1]Pricing Schedule'!$F$36*M1281),
IF(AND(I1281=38000,R1281&gt;4.5,R1281&lt;=9,M1281&gt;8),'[1]Pricing Schedule'!$F$17+('[1]Pricing Schedule'!$F$18*M1281),
IF(AND(I1281=38000,R1281&gt;4.5,R1281&lt;=9,M1281&lt;=8),'[1]Pricing Schedule'!$F$34+('[1]Pricing Schedule'!$F$36*M1281),
IF(AND(I1281=38000,R1281&gt;9,R1281&lt;=12.8,M1281&gt;8),'[1]Pricing Schedule'!$F$26+('[1]Pricing Schedule'!$F$27*M1281),
IF(AND(I1281=38000,R1281&gt;9,R1281&lt;=12.8,M1281&lt;=8),'[1]Pricing Schedule'!$F$34+('[1]Pricing Schedule'!$F$36*M1281),
IF(AND(I1281=38000,R1281&gt;12.8,R1281&lt;=22.8),'[1]Pricing Schedule'!$F$34+('[1]Pricing Schedule'!$F$36*M1281),
IF(AND(I1281=38000,R1281&gt;22.8,R1281&lt;=30.2),'[1]Pricing Schedule'!$F$43+('[1]Pricing Schedule'!$F$45*M1281),
IF(AND(I1281=38000,R1281&gt;30.2,R1281&lt;=45.9),'[1]Pricing Schedule'!$F$52+('[1]Pricing Schedule'!$F$54*M1281),
IF(AND(I1281=38000,R1281&gt;45.9,R1281&lt;=123.4),'[1]Pricing Schedule'!$F$96+('[1]Pricing Schedule'!$F$97*M1281),
IF(AND(I1281=38000,R1281&gt;123.4,R1281&lt;=168.2,M1281&lt;=10),'[1]Pricing Schedule'!$F$103+('[1]Pricing Schedule'!$F$105*M1281),
IF(AND(I1281=38000,R1281&gt;123.4,R1281&lt;=168.2,M1281&gt;10),'[1]Pricing Schedule'!$F$111+('[1]Pricing Schedule'!$F$113*M1281),
IF(AND(I1281=38000,R1281&gt;157.4,R1281&lt;=336.4,M1281&lt;=10),('[1]Pricing Schedule'!$F$103+('[1]Pricing Schedule'!$F$105*M1281))*2,
IF(AND(I1281=38000,R1281&gt;157.4,R1281&lt;=336.4,M1281&gt;10),('[1]Pricing Schedule'!$F$111+('[1]Pricing Schedule'!$F$113*M1281))*2,
IF(AND(I1281=38000,R1281&gt;314.8,R1281&lt;=504.6,M1281&lt;=10),('[1]Pricing Schedule'!$F$103+('[1]Pricing Schedule'!$F$105*M1281))*3,
IF(AND(I1281=38000,R1281&gt;314.8,R1281&lt;=504.6,M1281&gt;10),('[1]Pricing Schedule'!$F$111+('[1]Pricing Schedule'!$F$113*M1281))*3,
IF(AND(I1281=38000,R1281&gt;472.2,R1281&lt;=672.8,M1281&lt;=10),('[1]Pricing Schedule'!$F$103+('[1]Pricing Schedule'!$F$105*M1281))*4,
IF(AND(I1281=38000,R1281&gt;472.2,R1281&lt;=672.8,M1281&gt;10),('[1]Pricing Schedule'!$F$111+('[1]Pricing Schedule'!$F$113*M1281))*4,
IF(AND(I1281=110000,R1281&lt;=12.8,M1281&gt;2),'[1]Pricing Schedule'!$F$62+('[1]Pricing Schedule'!$F$63*M1281),
IF(AND(I1281=110000,R1281&lt;=12.8,M1281&lt;=2),'[1]Pricing Schedule'!$F$96+('[1]Pricing Schedule'!$F$97*M1281),
IF(AND(I1281=110000,R1281&gt;12.8,R1281&lt;=22.8,M1281&gt;3),'[1]Pricing Schedule'!$F$71+('[1]Pricing Schedule'!$F$72*M1281),
IF(AND(I1281=110000,R1281&gt;12.8,R1281&lt;=22.8,M1281&lt;=3),'[1]Pricing Schedule'!$F$96+('[1]Pricing Schedule'!$F$97*M1281),
IF(AND(I1281=110000,R1281&gt;22.8,R1281&lt;=30.2),'[1]Pricing Schedule'!$F$80+('[1]Pricing Schedule'!$F$81*M1281),
IF(AND(I1281=110000,R1281&gt;30.2,R1281&lt;=45.9),'[1]Pricing Schedule'!$F$89+('[1]Pricing Schedule'!$F$90*M1281),
IF(AND(I1281=110000,R1281&gt;45.9,R1281&lt;=123.4),'[1]Pricing Schedule'!$F$96+('[1]Pricing Schedule'!$F$97*M1281),
IF(AND(I1281=110000,R1281&gt;123.4,R1281&lt;=168.2,M1281&lt;=10),'[1]Pricing Schedule'!$F$103+('[1]Pricing Schedule'!$F$105*M1281),
IF(AND(I1281=110000,R1281&gt;123.4,R1281&lt;=168.2,M1281&gt;10),'[1]Pricing Schedule'!$F$111+('[1]Pricing Schedule'!$F$113*M1281),
IF(AND(I1281=110000,R1281&gt;168.2,R1281&lt;=336.4,M1281&lt;=10),('[1]Pricing Schedule'!$F$103+('[1]Pricing Schedule'!$F$105*M1281))*2,
IF(AND(I1281=110000,R1281&gt;168.2,R1281&lt;=336.4,M1281&gt;10),('[1]Pricing Schedule'!$F$111+('[1]Pricing Schedule'!$F$113*M1281))*2,
IF(AND(I1281=110000,R1281&gt;336.4,R1281&lt;=504.6,M1281&lt;=10),('[1]Pricing Schedule'!$F$103+('[1]Pricing Schedule'!$F$105*M1281))*3,
IF(AND(I1281=110000,R1281&gt;336.4,R1281&lt;=504.6,M1281&gt;10),('[1]Pricing Schedule'!$F$111+('[1]Pricing Schedule'!$F$113*M1281))*3,
IF(AND(I1281=110000,R1281&gt;504.6,R1281&lt;=672.8,M1281&lt;=10),('[1]Pricing Schedule'!$F$103+('[1]Pricing Schedule'!$F$105*M1281))*4,
IF(AND(I1281=110000,R1281&gt;504.6,R1281&lt;=672.8,M1281&gt;10),('[1]Pricing Schedule'!$F$111+('[1]Pricing Schedule'!$F$113*M1281))*4,
IF(AND(I1281=110000,R1281&gt;672.8,R1281&lt;=841,M1281&lt;=10),('[1]Pricing Schedule'!$F$103+('[1]Pricing Schedule'!$F$105*M1281))*5,
IF(AND(I1281=110000,R1281&gt;672.8,R1281&lt;=841,M1281&gt;10),('[1]Pricing Schedule'!$F$111+('[1]Pricing Schedule'!$F$113*M1281))*5,
IF(AND(I1281=110000,R1281&gt;672.8,R1281&lt;=841,M1281&lt;=10),('[1]Pricing Schedule'!$F$103+('[1]Pricing Schedule'!$F$105*M1281))*5,
IF(AND(I1281=110000,R1281&gt;672.8,R1281&lt;=841,M1281&gt;10),('[1]Pricing Schedule'!$F$111+('[1]Pricing Schedule'!$F$113*M1281))*5,
IF(AND(I1281=110000,R1281&gt;1345.6,R1281&lt;=1513.8,M1281&lt;=10),('[1]Pricing Schedule'!$F$103+('[1]Pricing Schedule'!$F$105*M1281))*9,
IF(AND(I1281=110000,R1281&gt;1345.6,R1281&lt;=1513.8,M1281&gt;10),('[1]Pricing Schedule'!$F$111+('[1]Pricing Schedule'!$F$113*M1281))*9,
9999999999)))))))))))))))))))))))))))))))))))))))</f>
        <v>1492540</v>
      </c>
      <c r="T1281" s="21">
        <f>IF(AND(I1281=38000,R1281&lt;=4.5,M1281&gt;8),'[1]Pricing Schedule'!$J$9,
IF(AND(I1281=38000,R1281&lt;=4.5,M1281&lt;=8),'[1]Pricing Schedule'!$J$36,
IF(AND(I1281=38000,R1281&gt;4.5,R1281&lt;=9,M1281&gt;8),'[1]Pricing Schedule'!$J$18,
IF(AND(I1281=38000,R1281&gt;4.5,R1281&lt;=9,M1281&lt;=8),'[1]Pricing Schedule'!$J$36,
IF(AND(I1281=38000,R1281&gt;9,R1281&lt;=12.8,M1281&gt;8),'[1]Pricing Schedule'!$J$27,
IF(AND(I1281=38000,R1281&gt;9,R1281&lt;=12.8,M1281&lt;=8),'[1]Pricing Schedule'!$J$36,
IF(AND(I1281=38000,R1281&gt;12.8,R1281&lt;=22.8),'[1]Pricing Schedule'!$J$36,
IF(AND(I1281=38000,R1281&gt;22.8,R1281&lt;=30.2),'[1]Pricing Schedule'!$J$45,
IF(AND(I1281=38000,R1281&gt;30.2,R1281&lt;=45.9),'[1]Pricing Schedule'!$J$54,
IF(AND(I1281=38000,R1281&gt;45.9,R1281&lt;=123.4),'[1]Pricing Schedule'!$J$97,
IF(AND(I1281=38000,R1281&gt;123.4,R1281&lt;=168.2,M1281&lt;=10),'[1]Pricing Schedule'!$J$105,
IF(AND(I1281=38000,R1281&gt;123.4,R1281&lt;=168.2,M1281&gt;10),'[1]Pricing Schedule'!$J$113,
IF(AND(I1281=38000,R1281&gt;168.2,R1281&lt;=336.4,M1281&lt;=10),('[1]Pricing Schedule'!$J$105),
IF(AND(I1281=38000,R1281&gt;168.2,R1281&lt;=336.4,M1281&gt;10),('[1]Pricing Schedule'!$J$113),
IF(AND(I1281=38000,R1281&gt;336.4,R1281&lt;=504.6,M1281&lt;=10),('[1]Pricing Schedule'!$J$105),
IF(AND(I1281=38000,R1281&gt;336.4,R1281&lt;=504.6,M1281&gt;10),('[1]Pricing Schedule'!$J$113),
IF(AND(I1281=38000,R1281&gt;504.6,R1281&lt;=672.8,M1281&lt;=10),('[1]Pricing Schedule'!$J$105),
IF(AND(I1281=38000,R1281&gt;504.6,R1281&lt;=672.8,M1281&gt;10),('[1]Pricing Schedule'!$J$113),
IF(AND(I1281=110000,R1281&lt;=12.8,M1281&gt;2),'[1]Pricing Schedule'!$J$63,
IF(AND(I1281=110000,R1281&lt;=12.8,M1281&lt;=2),'[1]Pricing Schedule'!$J$97,
IF(AND(I1281=110000,R1281&gt;12.8,R1281&lt;=22.8,M1281&gt;3),'[1]Pricing Schedule'!$J$72,
IF(AND(I1281=110000,R1281&gt;12.8,R1281&lt;=22.8,M1281&lt;=3),'[1]Pricing Schedule'!$J$97,
IF(AND(I1281=110000,R1281&gt;22.8,R1281&lt;=30.2),'[1]Pricing Schedule'!$J$81,
IF(AND(I1281=110000,R1281&gt;30.2,R1281&lt;=45.9),'[1]Pricing Schedule'!$J$90,
IF(AND(I1281=110000,R1281&gt;45.9,R1281&lt;=123.4),'[1]Pricing Schedule'!$J$97,
IF(AND(I1281=110000,R1281&gt;123.4,R1281&lt;=168.2,M1281&lt;=10),'[1]Pricing Schedule'!$J$105,
IF(AND(I1281=110000,R1281&gt;123.4,R1281&lt;=168.2,M1281&gt;10),'[1]Pricing Schedule'!$J$113,
IF(AND(I1281=110000,R1281&gt;168.2,R1281&lt;=336.2,M1281&lt;=10),('[1]Pricing Schedule'!$J$105),
IF(AND(I1281=110000,R1281&gt;168.2,R1281&lt;=336.2,M1281&gt;10),('[1]Pricing Schedule'!$J$113),
IF(AND(I1281=110000,R1281&gt;336.4,R1281&lt;=504.6,M1281&lt;=10),('[1]Pricing Schedule'!$J$105),
IF(AND(I1281=110000,R1281&gt;336.4,R1281&lt;=504.6,M1281&gt;10),('[1]Pricing Schedule'!$J$113),
IF(AND(I1281=110000,R1281&gt;504.6,R1281&lt;=672.8,M1281&lt;=10),('[1]Pricing Schedule'!$J$105),
IF(AND(I1281=110000,R1281&gt;504.6,R1281&lt;=672.8,M1281&gt;10),('[1]Pricing Schedule'!$J$113),
IF(AND(I1281=110000,R1281&gt;672.8,R1281&lt;=841,M1281&lt;=10),('[1]Pricing Schedule'!$J$105),
IF(AND(I1281=110000,R1281&gt;672.8,R1281&lt;=841,M1281&gt;10),('[1]Pricing Schedule'!$J$113),
IF(AND(I1281=110000,R1281&gt;1682,R1281&lt;=1850.2,M1281&lt;=10),('[1]Pricing Schedule'!$J$105),
IF(AND(I1281=110000,R1281&gt;1682,R1281&lt;=1850.2,M1281&gt;10),('[1]Pricing Schedule'!$J$113),
IF(AND(I1281=110000,R1281&gt;2018.4,R1281&lt;=2186.6,M1281&lt;=10),('[1]Pricing Schedule'!$J$105),
IF(AND(I1281=110000,R1281&gt;2018.4,R1281&lt;=2186.6,M1281&gt;10),('[1]Pricing Schedule'!$J$113),999999999)))))))))))))))))))))))))))))))))))))))</f>
        <v>1</v>
      </c>
      <c r="U1281" s="40">
        <f t="shared" si="120"/>
        <v>355366.66666666663</v>
      </c>
      <c r="V1281" s="41">
        <f t="shared" si="121"/>
        <v>2.8139949348091173</v>
      </c>
      <c r="Y1281" s="23">
        <v>104</v>
      </c>
      <c r="Z1281" s="23">
        <v>469</v>
      </c>
      <c r="AD1281" s="13"/>
      <c r="AE1281" s="13"/>
      <c r="AF1281" s="13"/>
      <c r="AR1281" s="35"/>
    </row>
    <row r="1282" spans="1:44">
      <c r="A1282" s="23">
        <v>1284</v>
      </c>
      <c r="B1282" s="23">
        <v>1284</v>
      </c>
      <c r="C1282" s="23" t="s">
        <v>1920</v>
      </c>
      <c r="D1282" s="23" t="s">
        <v>149</v>
      </c>
      <c r="E1282" s="23" t="s">
        <v>709</v>
      </c>
      <c r="F1282" s="23" t="s">
        <v>1921</v>
      </c>
      <c r="G1282" s="23" t="s">
        <v>1922</v>
      </c>
      <c r="H1282" s="23" t="s">
        <v>113</v>
      </c>
      <c r="I1282" s="13">
        <v>38000</v>
      </c>
      <c r="J1282" s="13">
        <v>38000</v>
      </c>
      <c r="K1282" s="23" t="s">
        <v>119</v>
      </c>
      <c r="L1282" s="24">
        <v>1.659</v>
      </c>
      <c r="M1282" s="37">
        <f t="shared" ref="M1282:M1345" si="122">ROUNDUP(L1282,0)</f>
        <v>2</v>
      </c>
      <c r="N1282" s="24">
        <v>0.109</v>
      </c>
      <c r="O1282" s="13">
        <v>3</v>
      </c>
      <c r="P1282" s="36">
        <f t="shared" ref="P1282:P1345" si="123">IF(AND(O1282=1,N1282&gt;$AJ$2),N1282*$AQ$2,
IF(AND(O1282=1,N1282&lt;=$AJ$2),N1282,
IF(AND(O1282=2,N1282&gt;$AJ$3),N1282*$AQ$3,
IF(AND(O1282=2,N1282&lt;=$AJ$3),N1282,
IF(AND(O1282=3,N1282&gt;$AJ$4),N1282*$AQ$4,
IF(AND(O1282=3,N1282&lt;=$AJ$4),N1282,99999))))))</f>
        <v>0.109</v>
      </c>
      <c r="Q1282" s="38">
        <f t="shared" ref="Q1282:Q1345" si="124">IF(AND(O1282=1,P1282&lt;$AJ$2),$AP$2,
IF(AND(O1282=1,P1282&gt;=$AJ$2,P1282&lt;$AL$2),$AP$2*2,
IF(AND(O1282=1,P1282&gt;=$AL$2),((FLOOR(P1282,$AK$2))/$AK$2)*$AP$2,
IF(AND(O1282=2,P1282&lt;$AJ$3),$AP$3,
IF(AND(O1282=2,P1282&gt;=$AJ$3,P1282&lt;$AL$3),$AP$3*2,
IF(AND(O1282=2,P1282&gt;=$AL$3),((FLOOR(P1282,$AK$3))/$AK$3)*$AP$3,
IF(AND(O1282=3,P1282&lt;$AJ$4),$AP$4,
IF(AND(O1282=3,P1282&gt;=$AJ$4,P1282&lt;$AL$4),$AP$4*2,
IF(AND(O1282=3,P1282&gt;=$AL$4),((FLOOR(P1282,$AK$4))/$AK$4)*$AP$4,9999999)))))))))</f>
        <v>4.2</v>
      </c>
      <c r="R1282" s="37">
        <f t="shared" ref="R1282:R1345" si="125">Q1282</f>
        <v>4.2</v>
      </c>
      <c r="S1282" s="39">
        <f>IF(AND(I1282=38000,R1282&lt;=4.5,M1282&gt;8),'[1]Pricing Schedule'!$F$8+('[1]Pricing Schedule'!$F$9*M1282),
IF(AND(I1282=38000,R1282&lt;=4.5,M1282&lt;=8),'[1]Pricing Schedule'!$F$34+('[1]Pricing Schedule'!$F$36*M1282),
IF(AND(I1282=38000,R1282&gt;4.5,R1282&lt;=9,M1282&gt;8),'[1]Pricing Schedule'!$F$17+('[1]Pricing Schedule'!$F$18*M1282),
IF(AND(I1282=38000,R1282&gt;4.5,R1282&lt;=9,M1282&lt;=8),'[1]Pricing Schedule'!$F$34+('[1]Pricing Schedule'!$F$36*M1282),
IF(AND(I1282=38000,R1282&gt;9,R1282&lt;=12.8,M1282&gt;8),'[1]Pricing Schedule'!$F$26+('[1]Pricing Schedule'!$F$27*M1282),
IF(AND(I1282=38000,R1282&gt;9,R1282&lt;=12.8,M1282&lt;=8),'[1]Pricing Schedule'!$F$34+('[1]Pricing Schedule'!$F$36*M1282),
IF(AND(I1282=38000,R1282&gt;12.8,R1282&lt;=22.8),'[1]Pricing Schedule'!$F$34+('[1]Pricing Schedule'!$F$36*M1282),
IF(AND(I1282=38000,R1282&gt;22.8,R1282&lt;=30.2),'[1]Pricing Schedule'!$F$43+('[1]Pricing Schedule'!$F$45*M1282),
IF(AND(I1282=38000,R1282&gt;30.2,R1282&lt;=45.9),'[1]Pricing Schedule'!$F$52+('[1]Pricing Schedule'!$F$54*M1282),
IF(AND(I1282=38000,R1282&gt;45.9,R1282&lt;=123.4),'[1]Pricing Schedule'!$F$96+('[1]Pricing Schedule'!$F$97*M1282),
IF(AND(I1282=38000,R1282&gt;123.4,R1282&lt;=168.2,M1282&lt;=10),'[1]Pricing Schedule'!$F$103+('[1]Pricing Schedule'!$F$105*M1282),
IF(AND(I1282=38000,R1282&gt;123.4,R1282&lt;=168.2,M1282&gt;10),'[1]Pricing Schedule'!$F$111+('[1]Pricing Schedule'!$F$113*M1282),
IF(AND(I1282=38000,R1282&gt;157.4,R1282&lt;=336.4,M1282&lt;=10),('[1]Pricing Schedule'!$F$103+('[1]Pricing Schedule'!$F$105*M1282))*2,
IF(AND(I1282=38000,R1282&gt;157.4,R1282&lt;=336.4,M1282&gt;10),('[1]Pricing Schedule'!$F$111+('[1]Pricing Schedule'!$F$113*M1282))*2,
IF(AND(I1282=38000,R1282&gt;314.8,R1282&lt;=504.6,M1282&lt;=10),('[1]Pricing Schedule'!$F$103+('[1]Pricing Schedule'!$F$105*M1282))*3,
IF(AND(I1282=38000,R1282&gt;314.8,R1282&lt;=504.6,M1282&gt;10),('[1]Pricing Schedule'!$F$111+('[1]Pricing Schedule'!$F$113*M1282))*3,
IF(AND(I1282=38000,R1282&gt;472.2,R1282&lt;=672.8,M1282&lt;=10),('[1]Pricing Schedule'!$F$103+('[1]Pricing Schedule'!$F$105*M1282))*4,
IF(AND(I1282=38000,R1282&gt;472.2,R1282&lt;=672.8,M1282&gt;10),('[1]Pricing Schedule'!$F$111+('[1]Pricing Schedule'!$F$113*M1282))*4,
IF(AND(I1282=110000,R1282&lt;=12.8,M1282&gt;2),'[1]Pricing Schedule'!$F$62+('[1]Pricing Schedule'!$F$63*M1282),
IF(AND(I1282=110000,R1282&lt;=12.8,M1282&lt;=2),'[1]Pricing Schedule'!$F$96+('[1]Pricing Schedule'!$F$97*M1282),
IF(AND(I1282=110000,R1282&gt;12.8,R1282&lt;=22.8,M1282&gt;3),'[1]Pricing Schedule'!$F$71+('[1]Pricing Schedule'!$F$72*M1282),
IF(AND(I1282=110000,R1282&gt;12.8,R1282&lt;=22.8,M1282&lt;=3),'[1]Pricing Schedule'!$F$96+('[1]Pricing Schedule'!$F$97*M1282),
IF(AND(I1282=110000,R1282&gt;22.8,R1282&lt;=30.2),'[1]Pricing Schedule'!$F$80+('[1]Pricing Schedule'!$F$81*M1282),
IF(AND(I1282=110000,R1282&gt;30.2,R1282&lt;=45.9),'[1]Pricing Schedule'!$F$89+('[1]Pricing Schedule'!$F$90*M1282),
IF(AND(I1282=110000,R1282&gt;45.9,R1282&lt;=123.4),'[1]Pricing Schedule'!$F$96+('[1]Pricing Schedule'!$F$97*M1282),
IF(AND(I1282=110000,R1282&gt;123.4,R1282&lt;=168.2,M1282&lt;=10),'[1]Pricing Schedule'!$F$103+('[1]Pricing Schedule'!$F$105*M1282),
IF(AND(I1282=110000,R1282&gt;123.4,R1282&lt;=168.2,M1282&gt;10),'[1]Pricing Schedule'!$F$111+('[1]Pricing Schedule'!$F$113*M1282),
IF(AND(I1282=110000,R1282&gt;168.2,R1282&lt;=336.4,M1282&lt;=10),('[1]Pricing Schedule'!$F$103+('[1]Pricing Schedule'!$F$105*M1282))*2,
IF(AND(I1282=110000,R1282&gt;168.2,R1282&lt;=336.4,M1282&gt;10),('[1]Pricing Schedule'!$F$111+('[1]Pricing Schedule'!$F$113*M1282))*2,
IF(AND(I1282=110000,R1282&gt;336.4,R1282&lt;=504.6,M1282&lt;=10),('[1]Pricing Schedule'!$F$103+('[1]Pricing Schedule'!$F$105*M1282))*3,
IF(AND(I1282=110000,R1282&gt;336.4,R1282&lt;=504.6,M1282&gt;10),('[1]Pricing Schedule'!$F$111+('[1]Pricing Schedule'!$F$113*M1282))*3,
IF(AND(I1282=110000,R1282&gt;504.6,R1282&lt;=672.8,M1282&lt;=10),('[1]Pricing Schedule'!$F$103+('[1]Pricing Schedule'!$F$105*M1282))*4,
IF(AND(I1282=110000,R1282&gt;504.6,R1282&lt;=672.8,M1282&gt;10),('[1]Pricing Schedule'!$F$111+('[1]Pricing Schedule'!$F$113*M1282))*4,
IF(AND(I1282=110000,R1282&gt;672.8,R1282&lt;=841,M1282&lt;=10),('[1]Pricing Schedule'!$F$103+('[1]Pricing Schedule'!$F$105*M1282))*5,
IF(AND(I1282=110000,R1282&gt;672.8,R1282&lt;=841,M1282&gt;10),('[1]Pricing Schedule'!$F$111+('[1]Pricing Schedule'!$F$113*M1282))*5,
IF(AND(I1282=110000,R1282&gt;672.8,R1282&lt;=841,M1282&lt;=10),('[1]Pricing Schedule'!$F$103+('[1]Pricing Schedule'!$F$105*M1282))*5,
IF(AND(I1282=110000,R1282&gt;672.8,R1282&lt;=841,M1282&gt;10),('[1]Pricing Schedule'!$F$111+('[1]Pricing Schedule'!$F$113*M1282))*5,
IF(AND(I1282=110000,R1282&gt;1345.6,R1282&lt;=1513.8,M1282&lt;=10),('[1]Pricing Schedule'!$F$103+('[1]Pricing Schedule'!$F$105*M1282))*9,
IF(AND(I1282=110000,R1282&gt;1345.6,R1282&lt;=1513.8,M1282&gt;10),('[1]Pricing Schedule'!$F$111+('[1]Pricing Schedule'!$F$113*M1282))*9,
9999999999)))))))))))))))))))))))))))))))))))))))</f>
        <v>488330</v>
      </c>
      <c r="T1282" s="21">
        <f>IF(AND(I1282=38000,R1282&lt;=4.5,M1282&gt;8),'[1]Pricing Schedule'!$J$9,
IF(AND(I1282=38000,R1282&lt;=4.5,M1282&lt;=8),'[1]Pricing Schedule'!$J$36,
IF(AND(I1282=38000,R1282&gt;4.5,R1282&lt;=9,M1282&gt;8),'[1]Pricing Schedule'!$J$18,
IF(AND(I1282=38000,R1282&gt;4.5,R1282&lt;=9,M1282&lt;=8),'[1]Pricing Schedule'!$J$36,
IF(AND(I1282=38000,R1282&gt;9,R1282&lt;=12.8,M1282&gt;8),'[1]Pricing Schedule'!$J$27,
IF(AND(I1282=38000,R1282&gt;9,R1282&lt;=12.8,M1282&lt;=8),'[1]Pricing Schedule'!$J$36,
IF(AND(I1282=38000,R1282&gt;12.8,R1282&lt;=22.8),'[1]Pricing Schedule'!$J$36,
IF(AND(I1282=38000,R1282&gt;22.8,R1282&lt;=30.2),'[1]Pricing Schedule'!$J$45,
IF(AND(I1282=38000,R1282&gt;30.2,R1282&lt;=45.9),'[1]Pricing Schedule'!$J$54,
IF(AND(I1282=38000,R1282&gt;45.9,R1282&lt;=123.4),'[1]Pricing Schedule'!$J$97,
IF(AND(I1282=38000,R1282&gt;123.4,R1282&lt;=168.2,M1282&lt;=10),'[1]Pricing Schedule'!$J$105,
IF(AND(I1282=38000,R1282&gt;123.4,R1282&lt;=168.2,M1282&gt;10),'[1]Pricing Schedule'!$J$113,
IF(AND(I1282=38000,R1282&gt;168.2,R1282&lt;=336.4,M1282&lt;=10),('[1]Pricing Schedule'!$J$105),
IF(AND(I1282=38000,R1282&gt;168.2,R1282&lt;=336.4,M1282&gt;10),('[1]Pricing Schedule'!$J$113),
IF(AND(I1282=38000,R1282&gt;336.4,R1282&lt;=504.6,M1282&lt;=10),('[1]Pricing Schedule'!$J$105),
IF(AND(I1282=38000,R1282&gt;336.4,R1282&lt;=504.6,M1282&gt;10),('[1]Pricing Schedule'!$J$113),
IF(AND(I1282=38000,R1282&gt;504.6,R1282&lt;=672.8,M1282&lt;=10),('[1]Pricing Schedule'!$J$105),
IF(AND(I1282=38000,R1282&gt;504.6,R1282&lt;=672.8,M1282&gt;10),('[1]Pricing Schedule'!$J$113),
IF(AND(I1282=110000,R1282&lt;=12.8,M1282&gt;2),'[1]Pricing Schedule'!$J$63,
IF(AND(I1282=110000,R1282&lt;=12.8,M1282&lt;=2),'[1]Pricing Schedule'!$J$97,
IF(AND(I1282=110000,R1282&gt;12.8,R1282&lt;=22.8,M1282&gt;3),'[1]Pricing Schedule'!$J$72,
IF(AND(I1282=110000,R1282&gt;12.8,R1282&lt;=22.8,M1282&lt;=3),'[1]Pricing Schedule'!$J$97,
IF(AND(I1282=110000,R1282&gt;22.8,R1282&lt;=30.2),'[1]Pricing Schedule'!$J$81,
IF(AND(I1282=110000,R1282&gt;30.2,R1282&lt;=45.9),'[1]Pricing Schedule'!$J$90,
IF(AND(I1282=110000,R1282&gt;45.9,R1282&lt;=123.4),'[1]Pricing Schedule'!$J$97,
IF(AND(I1282=110000,R1282&gt;123.4,R1282&lt;=168.2,M1282&lt;=10),'[1]Pricing Schedule'!$J$105,
IF(AND(I1282=110000,R1282&gt;123.4,R1282&lt;=168.2,M1282&gt;10),'[1]Pricing Schedule'!$J$113,
IF(AND(I1282=110000,R1282&gt;168.2,R1282&lt;=336.2,M1282&lt;=10),('[1]Pricing Schedule'!$J$105),
IF(AND(I1282=110000,R1282&gt;168.2,R1282&lt;=336.2,M1282&gt;10),('[1]Pricing Schedule'!$J$113),
IF(AND(I1282=110000,R1282&gt;336.4,R1282&lt;=504.6,M1282&lt;=10),('[1]Pricing Schedule'!$J$105),
IF(AND(I1282=110000,R1282&gt;336.4,R1282&lt;=504.6,M1282&gt;10),('[1]Pricing Schedule'!$J$113),
IF(AND(I1282=110000,R1282&gt;504.6,R1282&lt;=672.8,M1282&lt;=10),('[1]Pricing Schedule'!$J$105),
IF(AND(I1282=110000,R1282&gt;504.6,R1282&lt;=672.8,M1282&gt;10),('[1]Pricing Schedule'!$J$113),
IF(AND(I1282=110000,R1282&gt;672.8,R1282&lt;=841,M1282&lt;=10),('[1]Pricing Schedule'!$J$105),
IF(AND(I1282=110000,R1282&gt;672.8,R1282&lt;=841,M1282&gt;10),('[1]Pricing Schedule'!$J$113),
IF(AND(I1282=110000,R1282&gt;1682,R1282&lt;=1850.2,M1282&lt;=10),('[1]Pricing Schedule'!$J$105),
IF(AND(I1282=110000,R1282&gt;1682,R1282&lt;=1850.2,M1282&gt;10),('[1]Pricing Schedule'!$J$113),
IF(AND(I1282=110000,R1282&gt;2018.4,R1282&lt;=2186.6,M1282&lt;=10),('[1]Pricing Schedule'!$J$105),
IF(AND(I1282=110000,R1282&gt;2018.4,R1282&lt;=2186.6,M1282&gt;10),('[1]Pricing Schedule'!$J$113),999999999)))))))))))))))))))))))))))))))))))))))</f>
        <v>4</v>
      </c>
      <c r="U1282" s="40">
        <f t="shared" ref="U1282:U1345" si="126">S1282/R1282</f>
        <v>116269.04761904762</v>
      </c>
      <c r="V1282" s="41">
        <f t="shared" ref="V1282:V1345" si="127">(R1282*1000000)/S1282</f>
        <v>8.6007413019884087</v>
      </c>
      <c r="Y1282" s="23">
        <v>75</v>
      </c>
      <c r="Z1282" s="23">
        <v>340</v>
      </c>
      <c r="AD1282" s="13"/>
      <c r="AE1282" s="13"/>
      <c r="AF1282" s="13"/>
      <c r="AR1282" s="35"/>
    </row>
    <row r="1283" spans="1:44">
      <c r="A1283" s="23">
        <v>1285</v>
      </c>
      <c r="B1283" s="23">
        <v>1285</v>
      </c>
      <c r="C1283" s="23" t="s">
        <v>1923</v>
      </c>
      <c r="D1283" s="23" t="s">
        <v>384</v>
      </c>
      <c r="E1283" s="23" t="s">
        <v>1103</v>
      </c>
      <c r="F1283" s="23" t="s">
        <v>817</v>
      </c>
      <c r="G1283" s="23" t="s">
        <v>818</v>
      </c>
      <c r="H1283" s="23" t="s">
        <v>113</v>
      </c>
      <c r="I1283" s="13">
        <v>38000</v>
      </c>
      <c r="J1283" s="13">
        <v>20000</v>
      </c>
      <c r="K1283" s="13">
        <v>38000</v>
      </c>
      <c r="L1283" s="24">
        <v>3.5720000000000001</v>
      </c>
      <c r="M1283" s="37">
        <f t="shared" si="122"/>
        <v>4</v>
      </c>
      <c r="N1283" s="24">
        <v>0.121</v>
      </c>
      <c r="O1283" s="13">
        <v>3</v>
      </c>
      <c r="P1283" s="36">
        <f t="shared" si="123"/>
        <v>0.121</v>
      </c>
      <c r="Q1283" s="38">
        <f t="shared" si="124"/>
        <v>4.2</v>
      </c>
      <c r="R1283" s="37">
        <f t="shared" si="125"/>
        <v>4.2</v>
      </c>
      <c r="S1283" s="39">
        <f>IF(AND(I1283=38000,R1283&lt;=4.5,M1283&gt;8),'[1]Pricing Schedule'!$F$8+('[1]Pricing Schedule'!$F$9*M1283),
IF(AND(I1283=38000,R1283&lt;=4.5,M1283&lt;=8),'[1]Pricing Schedule'!$F$34+('[1]Pricing Schedule'!$F$36*M1283),
IF(AND(I1283=38000,R1283&gt;4.5,R1283&lt;=9,M1283&gt;8),'[1]Pricing Schedule'!$F$17+('[1]Pricing Schedule'!$F$18*M1283),
IF(AND(I1283=38000,R1283&gt;4.5,R1283&lt;=9,M1283&lt;=8),'[1]Pricing Schedule'!$F$34+('[1]Pricing Schedule'!$F$36*M1283),
IF(AND(I1283=38000,R1283&gt;9,R1283&lt;=12.8,M1283&gt;8),'[1]Pricing Schedule'!$F$26+('[1]Pricing Schedule'!$F$27*M1283),
IF(AND(I1283=38000,R1283&gt;9,R1283&lt;=12.8,M1283&lt;=8),'[1]Pricing Schedule'!$F$34+('[1]Pricing Schedule'!$F$36*M1283),
IF(AND(I1283=38000,R1283&gt;12.8,R1283&lt;=22.8),'[1]Pricing Schedule'!$F$34+('[1]Pricing Schedule'!$F$36*M1283),
IF(AND(I1283=38000,R1283&gt;22.8,R1283&lt;=30.2),'[1]Pricing Schedule'!$F$43+('[1]Pricing Schedule'!$F$45*M1283),
IF(AND(I1283=38000,R1283&gt;30.2,R1283&lt;=45.9),'[1]Pricing Schedule'!$F$52+('[1]Pricing Schedule'!$F$54*M1283),
IF(AND(I1283=38000,R1283&gt;45.9,R1283&lt;=123.4),'[1]Pricing Schedule'!$F$96+('[1]Pricing Schedule'!$F$97*M1283),
IF(AND(I1283=38000,R1283&gt;123.4,R1283&lt;=168.2,M1283&lt;=10),'[1]Pricing Schedule'!$F$103+('[1]Pricing Schedule'!$F$105*M1283),
IF(AND(I1283=38000,R1283&gt;123.4,R1283&lt;=168.2,M1283&gt;10),'[1]Pricing Schedule'!$F$111+('[1]Pricing Schedule'!$F$113*M1283),
IF(AND(I1283=38000,R1283&gt;157.4,R1283&lt;=336.4,M1283&lt;=10),('[1]Pricing Schedule'!$F$103+('[1]Pricing Schedule'!$F$105*M1283))*2,
IF(AND(I1283=38000,R1283&gt;157.4,R1283&lt;=336.4,M1283&gt;10),('[1]Pricing Schedule'!$F$111+('[1]Pricing Schedule'!$F$113*M1283))*2,
IF(AND(I1283=38000,R1283&gt;314.8,R1283&lt;=504.6,M1283&lt;=10),('[1]Pricing Schedule'!$F$103+('[1]Pricing Schedule'!$F$105*M1283))*3,
IF(AND(I1283=38000,R1283&gt;314.8,R1283&lt;=504.6,M1283&gt;10),('[1]Pricing Schedule'!$F$111+('[1]Pricing Schedule'!$F$113*M1283))*3,
IF(AND(I1283=38000,R1283&gt;472.2,R1283&lt;=672.8,M1283&lt;=10),('[1]Pricing Schedule'!$F$103+('[1]Pricing Schedule'!$F$105*M1283))*4,
IF(AND(I1283=38000,R1283&gt;472.2,R1283&lt;=672.8,M1283&gt;10),('[1]Pricing Schedule'!$F$111+('[1]Pricing Schedule'!$F$113*M1283))*4,
IF(AND(I1283=110000,R1283&lt;=12.8,M1283&gt;2),'[1]Pricing Schedule'!$F$62+('[1]Pricing Schedule'!$F$63*M1283),
IF(AND(I1283=110000,R1283&lt;=12.8,M1283&lt;=2),'[1]Pricing Schedule'!$F$96+('[1]Pricing Schedule'!$F$97*M1283),
IF(AND(I1283=110000,R1283&gt;12.8,R1283&lt;=22.8,M1283&gt;3),'[1]Pricing Schedule'!$F$71+('[1]Pricing Schedule'!$F$72*M1283),
IF(AND(I1283=110000,R1283&gt;12.8,R1283&lt;=22.8,M1283&lt;=3),'[1]Pricing Schedule'!$F$96+('[1]Pricing Schedule'!$F$97*M1283),
IF(AND(I1283=110000,R1283&gt;22.8,R1283&lt;=30.2),'[1]Pricing Schedule'!$F$80+('[1]Pricing Schedule'!$F$81*M1283),
IF(AND(I1283=110000,R1283&gt;30.2,R1283&lt;=45.9),'[1]Pricing Schedule'!$F$89+('[1]Pricing Schedule'!$F$90*M1283),
IF(AND(I1283=110000,R1283&gt;45.9,R1283&lt;=123.4),'[1]Pricing Schedule'!$F$96+('[1]Pricing Schedule'!$F$97*M1283),
IF(AND(I1283=110000,R1283&gt;123.4,R1283&lt;=168.2,M1283&lt;=10),'[1]Pricing Schedule'!$F$103+('[1]Pricing Schedule'!$F$105*M1283),
IF(AND(I1283=110000,R1283&gt;123.4,R1283&lt;=168.2,M1283&gt;10),'[1]Pricing Schedule'!$F$111+('[1]Pricing Schedule'!$F$113*M1283),
IF(AND(I1283=110000,R1283&gt;168.2,R1283&lt;=336.4,M1283&lt;=10),('[1]Pricing Schedule'!$F$103+('[1]Pricing Schedule'!$F$105*M1283))*2,
IF(AND(I1283=110000,R1283&gt;168.2,R1283&lt;=336.4,M1283&gt;10),('[1]Pricing Schedule'!$F$111+('[1]Pricing Schedule'!$F$113*M1283))*2,
IF(AND(I1283=110000,R1283&gt;336.4,R1283&lt;=504.6,M1283&lt;=10),('[1]Pricing Schedule'!$F$103+('[1]Pricing Schedule'!$F$105*M1283))*3,
IF(AND(I1283=110000,R1283&gt;336.4,R1283&lt;=504.6,M1283&gt;10),('[1]Pricing Schedule'!$F$111+('[1]Pricing Schedule'!$F$113*M1283))*3,
IF(AND(I1283=110000,R1283&gt;504.6,R1283&lt;=672.8,M1283&lt;=10),('[1]Pricing Schedule'!$F$103+('[1]Pricing Schedule'!$F$105*M1283))*4,
IF(AND(I1283=110000,R1283&gt;504.6,R1283&lt;=672.8,M1283&gt;10),('[1]Pricing Schedule'!$F$111+('[1]Pricing Schedule'!$F$113*M1283))*4,
IF(AND(I1283=110000,R1283&gt;672.8,R1283&lt;=841,M1283&lt;=10),('[1]Pricing Schedule'!$F$103+('[1]Pricing Schedule'!$F$105*M1283))*5,
IF(AND(I1283=110000,R1283&gt;672.8,R1283&lt;=841,M1283&gt;10),('[1]Pricing Schedule'!$F$111+('[1]Pricing Schedule'!$F$113*M1283))*5,
IF(AND(I1283=110000,R1283&gt;672.8,R1283&lt;=841,M1283&lt;=10),('[1]Pricing Schedule'!$F$103+('[1]Pricing Schedule'!$F$105*M1283))*5,
IF(AND(I1283=110000,R1283&gt;672.8,R1283&lt;=841,M1283&gt;10),('[1]Pricing Schedule'!$F$111+('[1]Pricing Schedule'!$F$113*M1283))*5,
IF(AND(I1283=110000,R1283&gt;1345.6,R1283&lt;=1513.8,M1283&lt;=10),('[1]Pricing Schedule'!$F$103+('[1]Pricing Schedule'!$F$105*M1283))*9,
IF(AND(I1283=110000,R1283&gt;1345.6,R1283&lt;=1513.8,M1283&gt;10),('[1]Pricing Schedule'!$F$111+('[1]Pricing Schedule'!$F$113*M1283))*9,
9999999999)))))))))))))))))))))))))))))))))))))))</f>
        <v>628870</v>
      </c>
      <c r="T1283" s="21">
        <f>IF(AND(I1283=38000,R1283&lt;=4.5,M1283&gt;8),'[1]Pricing Schedule'!$J$9,
IF(AND(I1283=38000,R1283&lt;=4.5,M1283&lt;=8),'[1]Pricing Schedule'!$J$36,
IF(AND(I1283=38000,R1283&gt;4.5,R1283&lt;=9,M1283&gt;8),'[1]Pricing Schedule'!$J$18,
IF(AND(I1283=38000,R1283&gt;4.5,R1283&lt;=9,M1283&lt;=8),'[1]Pricing Schedule'!$J$36,
IF(AND(I1283=38000,R1283&gt;9,R1283&lt;=12.8,M1283&gt;8),'[1]Pricing Schedule'!$J$27,
IF(AND(I1283=38000,R1283&gt;9,R1283&lt;=12.8,M1283&lt;=8),'[1]Pricing Schedule'!$J$36,
IF(AND(I1283=38000,R1283&gt;12.8,R1283&lt;=22.8),'[1]Pricing Schedule'!$J$36,
IF(AND(I1283=38000,R1283&gt;22.8,R1283&lt;=30.2),'[1]Pricing Schedule'!$J$45,
IF(AND(I1283=38000,R1283&gt;30.2,R1283&lt;=45.9),'[1]Pricing Schedule'!$J$54,
IF(AND(I1283=38000,R1283&gt;45.9,R1283&lt;=123.4),'[1]Pricing Schedule'!$J$97,
IF(AND(I1283=38000,R1283&gt;123.4,R1283&lt;=168.2,M1283&lt;=10),'[1]Pricing Schedule'!$J$105,
IF(AND(I1283=38000,R1283&gt;123.4,R1283&lt;=168.2,M1283&gt;10),'[1]Pricing Schedule'!$J$113,
IF(AND(I1283=38000,R1283&gt;168.2,R1283&lt;=336.4,M1283&lt;=10),('[1]Pricing Schedule'!$J$105),
IF(AND(I1283=38000,R1283&gt;168.2,R1283&lt;=336.4,M1283&gt;10),('[1]Pricing Schedule'!$J$113),
IF(AND(I1283=38000,R1283&gt;336.4,R1283&lt;=504.6,M1283&lt;=10),('[1]Pricing Schedule'!$J$105),
IF(AND(I1283=38000,R1283&gt;336.4,R1283&lt;=504.6,M1283&gt;10),('[1]Pricing Schedule'!$J$113),
IF(AND(I1283=38000,R1283&gt;504.6,R1283&lt;=672.8,M1283&lt;=10),('[1]Pricing Schedule'!$J$105),
IF(AND(I1283=38000,R1283&gt;504.6,R1283&lt;=672.8,M1283&gt;10),('[1]Pricing Schedule'!$J$113),
IF(AND(I1283=110000,R1283&lt;=12.8,M1283&gt;2),'[1]Pricing Schedule'!$J$63,
IF(AND(I1283=110000,R1283&lt;=12.8,M1283&lt;=2),'[1]Pricing Schedule'!$J$97,
IF(AND(I1283=110000,R1283&gt;12.8,R1283&lt;=22.8,M1283&gt;3),'[1]Pricing Schedule'!$J$72,
IF(AND(I1283=110000,R1283&gt;12.8,R1283&lt;=22.8,M1283&lt;=3),'[1]Pricing Schedule'!$J$97,
IF(AND(I1283=110000,R1283&gt;22.8,R1283&lt;=30.2),'[1]Pricing Schedule'!$J$81,
IF(AND(I1283=110000,R1283&gt;30.2,R1283&lt;=45.9),'[1]Pricing Schedule'!$J$90,
IF(AND(I1283=110000,R1283&gt;45.9,R1283&lt;=123.4),'[1]Pricing Schedule'!$J$97,
IF(AND(I1283=110000,R1283&gt;123.4,R1283&lt;=168.2,M1283&lt;=10),'[1]Pricing Schedule'!$J$105,
IF(AND(I1283=110000,R1283&gt;123.4,R1283&lt;=168.2,M1283&gt;10),'[1]Pricing Schedule'!$J$113,
IF(AND(I1283=110000,R1283&gt;168.2,R1283&lt;=336.2,M1283&lt;=10),('[1]Pricing Schedule'!$J$105),
IF(AND(I1283=110000,R1283&gt;168.2,R1283&lt;=336.2,M1283&gt;10),('[1]Pricing Schedule'!$J$113),
IF(AND(I1283=110000,R1283&gt;336.4,R1283&lt;=504.6,M1283&lt;=10),('[1]Pricing Schedule'!$J$105),
IF(AND(I1283=110000,R1283&gt;336.4,R1283&lt;=504.6,M1283&gt;10),('[1]Pricing Schedule'!$J$113),
IF(AND(I1283=110000,R1283&gt;504.6,R1283&lt;=672.8,M1283&lt;=10),('[1]Pricing Schedule'!$J$105),
IF(AND(I1283=110000,R1283&gt;504.6,R1283&lt;=672.8,M1283&gt;10),('[1]Pricing Schedule'!$J$113),
IF(AND(I1283=110000,R1283&gt;672.8,R1283&lt;=841,M1283&lt;=10),('[1]Pricing Schedule'!$J$105),
IF(AND(I1283=110000,R1283&gt;672.8,R1283&lt;=841,M1283&gt;10),('[1]Pricing Schedule'!$J$113),
IF(AND(I1283=110000,R1283&gt;1682,R1283&lt;=1850.2,M1283&lt;=10),('[1]Pricing Schedule'!$J$105),
IF(AND(I1283=110000,R1283&gt;1682,R1283&lt;=1850.2,M1283&gt;10),('[1]Pricing Schedule'!$J$113),
IF(AND(I1283=110000,R1283&gt;2018.4,R1283&lt;=2186.6,M1283&lt;=10),('[1]Pricing Schedule'!$J$105),
IF(AND(I1283=110000,R1283&gt;2018.4,R1283&lt;=2186.6,M1283&gt;10),('[1]Pricing Schedule'!$J$113),999999999)))))))))))))))))))))))))))))))))))))))</f>
        <v>4</v>
      </c>
      <c r="U1283" s="40">
        <f t="shared" si="126"/>
        <v>149730.95238095237</v>
      </c>
      <c r="V1283" s="41">
        <f t="shared" si="127"/>
        <v>6.6786458250512828</v>
      </c>
      <c r="Y1283" s="23">
        <v>236</v>
      </c>
      <c r="Z1283" s="23">
        <v>537</v>
      </c>
      <c r="AD1283" s="13"/>
      <c r="AE1283" s="13"/>
      <c r="AF1283" s="13"/>
      <c r="AR1283" s="35"/>
    </row>
    <row r="1284" spans="1:44">
      <c r="A1284" s="23">
        <v>1286</v>
      </c>
      <c r="B1284" s="23">
        <v>1286</v>
      </c>
      <c r="C1284" s="23" t="s">
        <v>1924</v>
      </c>
      <c r="D1284" s="23" t="s">
        <v>1103</v>
      </c>
      <c r="E1284" s="23" t="s">
        <v>1103</v>
      </c>
      <c r="F1284" s="23" t="s">
        <v>1910</v>
      </c>
      <c r="G1284" s="23" t="s">
        <v>1911</v>
      </c>
      <c r="H1284" s="23" t="s">
        <v>113</v>
      </c>
      <c r="I1284" s="13">
        <v>38000</v>
      </c>
      <c r="J1284" s="13">
        <v>38000</v>
      </c>
      <c r="K1284" s="23" t="s">
        <v>119</v>
      </c>
      <c r="L1284" s="24">
        <v>8.9949999999999992</v>
      </c>
      <c r="M1284" s="37">
        <f t="shared" si="122"/>
        <v>9</v>
      </c>
      <c r="N1284" s="24">
        <v>0.156</v>
      </c>
      <c r="O1284" s="13">
        <v>3</v>
      </c>
      <c r="P1284" s="36">
        <f t="shared" si="123"/>
        <v>0.156</v>
      </c>
      <c r="Q1284" s="38">
        <f t="shared" si="124"/>
        <v>4.2</v>
      </c>
      <c r="R1284" s="37">
        <f t="shared" si="125"/>
        <v>4.2</v>
      </c>
      <c r="S1284" s="39">
        <f>IF(AND(I1284=38000,R1284&lt;=4.5,M1284&gt;8),'[1]Pricing Schedule'!$F$8+('[1]Pricing Schedule'!$F$9*M1284),
IF(AND(I1284=38000,R1284&lt;=4.5,M1284&lt;=8),'[1]Pricing Schedule'!$F$34+('[1]Pricing Schedule'!$F$36*M1284),
IF(AND(I1284=38000,R1284&gt;4.5,R1284&lt;=9,M1284&gt;8),'[1]Pricing Schedule'!$F$17+('[1]Pricing Schedule'!$F$18*M1284),
IF(AND(I1284=38000,R1284&gt;4.5,R1284&lt;=9,M1284&lt;=8),'[1]Pricing Schedule'!$F$34+('[1]Pricing Schedule'!$F$36*M1284),
IF(AND(I1284=38000,R1284&gt;9,R1284&lt;=12.8,M1284&gt;8),'[1]Pricing Schedule'!$F$26+('[1]Pricing Schedule'!$F$27*M1284),
IF(AND(I1284=38000,R1284&gt;9,R1284&lt;=12.8,M1284&lt;=8),'[1]Pricing Schedule'!$F$34+('[1]Pricing Schedule'!$F$36*M1284),
IF(AND(I1284=38000,R1284&gt;12.8,R1284&lt;=22.8),'[1]Pricing Schedule'!$F$34+('[1]Pricing Schedule'!$F$36*M1284),
IF(AND(I1284=38000,R1284&gt;22.8,R1284&lt;=30.2),'[1]Pricing Schedule'!$F$43+('[1]Pricing Schedule'!$F$45*M1284),
IF(AND(I1284=38000,R1284&gt;30.2,R1284&lt;=45.9),'[1]Pricing Schedule'!$F$52+('[1]Pricing Schedule'!$F$54*M1284),
IF(AND(I1284=38000,R1284&gt;45.9,R1284&lt;=123.4),'[1]Pricing Schedule'!$F$96+('[1]Pricing Schedule'!$F$97*M1284),
IF(AND(I1284=38000,R1284&gt;123.4,R1284&lt;=168.2,M1284&lt;=10),'[1]Pricing Schedule'!$F$103+('[1]Pricing Schedule'!$F$105*M1284),
IF(AND(I1284=38000,R1284&gt;123.4,R1284&lt;=168.2,M1284&gt;10),'[1]Pricing Schedule'!$F$111+('[1]Pricing Schedule'!$F$113*M1284),
IF(AND(I1284=38000,R1284&gt;157.4,R1284&lt;=336.4,M1284&lt;=10),('[1]Pricing Schedule'!$F$103+('[1]Pricing Schedule'!$F$105*M1284))*2,
IF(AND(I1284=38000,R1284&gt;157.4,R1284&lt;=336.4,M1284&gt;10),('[1]Pricing Schedule'!$F$111+('[1]Pricing Schedule'!$F$113*M1284))*2,
IF(AND(I1284=38000,R1284&gt;314.8,R1284&lt;=504.6,M1284&lt;=10),('[1]Pricing Schedule'!$F$103+('[1]Pricing Schedule'!$F$105*M1284))*3,
IF(AND(I1284=38000,R1284&gt;314.8,R1284&lt;=504.6,M1284&gt;10),('[1]Pricing Schedule'!$F$111+('[1]Pricing Schedule'!$F$113*M1284))*3,
IF(AND(I1284=38000,R1284&gt;472.2,R1284&lt;=672.8,M1284&lt;=10),('[1]Pricing Schedule'!$F$103+('[1]Pricing Schedule'!$F$105*M1284))*4,
IF(AND(I1284=38000,R1284&gt;472.2,R1284&lt;=672.8,M1284&gt;10),('[1]Pricing Schedule'!$F$111+('[1]Pricing Schedule'!$F$113*M1284))*4,
IF(AND(I1284=110000,R1284&lt;=12.8,M1284&gt;2),'[1]Pricing Schedule'!$F$62+('[1]Pricing Schedule'!$F$63*M1284),
IF(AND(I1284=110000,R1284&lt;=12.8,M1284&lt;=2),'[1]Pricing Schedule'!$F$96+('[1]Pricing Schedule'!$F$97*M1284),
IF(AND(I1284=110000,R1284&gt;12.8,R1284&lt;=22.8,M1284&gt;3),'[1]Pricing Schedule'!$F$71+('[1]Pricing Schedule'!$F$72*M1284),
IF(AND(I1284=110000,R1284&gt;12.8,R1284&lt;=22.8,M1284&lt;=3),'[1]Pricing Schedule'!$F$96+('[1]Pricing Schedule'!$F$97*M1284),
IF(AND(I1284=110000,R1284&gt;22.8,R1284&lt;=30.2),'[1]Pricing Schedule'!$F$80+('[1]Pricing Schedule'!$F$81*M1284),
IF(AND(I1284=110000,R1284&gt;30.2,R1284&lt;=45.9),'[1]Pricing Schedule'!$F$89+('[1]Pricing Schedule'!$F$90*M1284),
IF(AND(I1284=110000,R1284&gt;45.9,R1284&lt;=123.4),'[1]Pricing Schedule'!$F$96+('[1]Pricing Schedule'!$F$97*M1284),
IF(AND(I1284=110000,R1284&gt;123.4,R1284&lt;=168.2,M1284&lt;=10),'[1]Pricing Schedule'!$F$103+('[1]Pricing Schedule'!$F$105*M1284),
IF(AND(I1284=110000,R1284&gt;123.4,R1284&lt;=168.2,M1284&gt;10),'[1]Pricing Schedule'!$F$111+('[1]Pricing Schedule'!$F$113*M1284),
IF(AND(I1284=110000,R1284&gt;168.2,R1284&lt;=336.4,M1284&lt;=10),('[1]Pricing Schedule'!$F$103+('[1]Pricing Schedule'!$F$105*M1284))*2,
IF(AND(I1284=110000,R1284&gt;168.2,R1284&lt;=336.4,M1284&gt;10),('[1]Pricing Schedule'!$F$111+('[1]Pricing Schedule'!$F$113*M1284))*2,
IF(AND(I1284=110000,R1284&gt;336.4,R1284&lt;=504.6,M1284&lt;=10),('[1]Pricing Schedule'!$F$103+('[1]Pricing Schedule'!$F$105*M1284))*3,
IF(AND(I1284=110000,R1284&gt;336.4,R1284&lt;=504.6,M1284&gt;10),('[1]Pricing Schedule'!$F$111+('[1]Pricing Schedule'!$F$113*M1284))*3,
IF(AND(I1284=110000,R1284&gt;504.6,R1284&lt;=672.8,M1284&lt;=10),('[1]Pricing Schedule'!$F$103+('[1]Pricing Schedule'!$F$105*M1284))*4,
IF(AND(I1284=110000,R1284&gt;504.6,R1284&lt;=672.8,M1284&gt;10),('[1]Pricing Schedule'!$F$111+('[1]Pricing Schedule'!$F$113*M1284))*4,
IF(AND(I1284=110000,R1284&gt;672.8,R1284&lt;=841,M1284&lt;=10),('[1]Pricing Schedule'!$F$103+('[1]Pricing Schedule'!$F$105*M1284))*5,
IF(AND(I1284=110000,R1284&gt;672.8,R1284&lt;=841,M1284&gt;10),('[1]Pricing Schedule'!$F$111+('[1]Pricing Schedule'!$F$113*M1284))*5,
IF(AND(I1284=110000,R1284&gt;672.8,R1284&lt;=841,M1284&lt;=10),('[1]Pricing Schedule'!$F$103+('[1]Pricing Schedule'!$F$105*M1284))*5,
IF(AND(I1284=110000,R1284&gt;672.8,R1284&lt;=841,M1284&gt;10),('[1]Pricing Schedule'!$F$111+('[1]Pricing Schedule'!$F$113*M1284))*5,
IF(AND(I1284=110000,R1284&gt;1345.6,R1284&lt;=1513.8,M1284&lt;=10),('[1]Pricing Schedule'!$F$103+('[1]Pricing Schedule'!$F$105*M1284))*9,
IF(AND(I1284=110000,R1284&gt;1345.6,R1284&lt;=1513.8,M1284&gt;10),('[1]Pricing Schedule'!$F$111+('[1]Pricing Schedule'!$F$113*M1284))*9,
9999999999)))))))))))))))))))))))))))))))))))))))</f>
        <v>1334440</v>
      </c>
      <c r="T1284" s="21">
        <f>IF(AND(I1284=38000,R1284&lt;=4.5,M1284&gt;8),'[1]Pricing Schedule'!$J$9,
IF(AND(I1284=38000,R1284&lt;=4.5,M1284&lt;=8),'[1]Pricing Schedule'!$J$36,
IF(AND(I1284=38000,R1284&gt;4.5,R1284&lt;=9,M1284&gt;8),'[1]Pricing Schedule'!$J$18,
IF(AND(I1284=38000,R1284&gt;4.5,R1284&lt;=9,M1284&lt;=8),'[1]Pricing Schedule'!$J$36,
IF(AND(I1284=38000,R1284&gt;9,R1284&lt;=12.8,M1284&gt;8),'[1]Pricing Schedule'!$J$27,
IF(AND(I1284=38000,R1284&gt;9,R1284&lt;=12.8,M1284&lt;=8),'[1]Pricing Schedule'!$J$36,
IF(AND(I1284=38000,R1284&gt;12.8,R1284&lt;=22.8),'[1]Pricing Schedule'!$J$36,
IF(AND(I1284=38000,R1284&gt;22.8,R1284&lt;=30.2),'[1]Pricing Schedule'!$J$45,
IF(AND(I1284=38000,R1284&gt;30.2,R1284&lt;=45.9),'[1]Pricing Schedule'!$J$54,
IF(AND(I1284=38000,R1284&gt;45.9,R1284&lt;=123.4),'[1]Pricing Schedule'!$J$97,
IF(AND(I1284=38000,R1284&gt;123.4,R1284&lt;=168.2,M1284&lt;=10),'[1]Pricing Schedule'!$J$105,
IF(AND(I1284=38000,R1284&gt;123.4,R1284&lt;=168.2,M1284&gt;10),'[1]Pricing Schedule'!$J$113,
IF(AND(I1284=38000,R1284&gt;168.2,R1284&lt;=336.4,M1284&lt;=10),('[1]Pricing Schedule'!$J$105),
IF(AND(I1284=38000,R1284&gt;168.2,R1284&lt;=336.4,M1284&gt;10),('[1]Pricing Schedule'!$J$113),
IF(AND(I1284=38000,R1284&gt;336.4,R1284&lt;=504.6,M1284&lt;=10),('[1]Pricing Schedule'!$J$105),
IF(AND(I1284=38000,R1284&gt;336.4,R1284&lt;=504.6,M1284&gt;10),('[1]Pricing Schedule'!$J$113),
IF(AND(I1284=38000,R1284&gt;504.6,R1284&lt;=672.8,M1284&lt;=10),('[1]Pricing Schedule'!$J$105),
IF(AND(I1284=38000,R1284&gt;504.6,R1284&lt;=672.8,M1284&gt;10),('[1]Pricing Schedule'!$J$113),
IF(AND(I1284=110000,R1284&lt;=12.8,M1284&gt;2),'[1]Pricing Schedule'!$J$63,
IF(AND(I1284=110000,R1284&lt;=12.8,M1284&lt;=2),'[1]Pricing Schedule'!$J$97,
IF(AND(I1284=110000,R1284&gt;12.8,R1284&lt;=22.8,M1284&gt;3),'[1]Pricing Schedule'!$J$72,
IF(AND(I1284=110000,R1284&gt;12.8,R1284&lt;=22.8,M1284&lt;=3),'[1]Pricing Schedule'!$J$97,
IF(AND(I1284=110000,R1284&gt;22.8,R1284&lt;=30.2),'[1]Pricing Schedule'!$J$81,
IF(AND(I1284=110000,R1284&gt;30.2,R1284&lt;=45.9),'[1]Pricing Schedule'!$J$90,
IF(AND(I1284=110000,R1284&gt;45.9,R1284&lt;=123.4),'[1]Pricing Schedule'!$J$97,
IF(AND(I1284=110000,R1284&gt;123.4,R1284&lt;=168.2,M1284&lt;=10),'[1]Pricing Schedule'!$J$105,
IF(AND(I1284=110000,R1284&gt;123.4,R1284&lt;=168.2,M1284&gt;10),'[1]Pricing Schedule'!$J$113,
IF(AND(I1284=110000,R1284&gt;168.2,R1284&lt;=336.2,M1284&lt;=10),('[1]Pricing Schedule'!$J$105),
IF(AND(I1284=110000,R1284&gt;168.2,R1284&lt;=336.2,M1284&gt;10),('[1]Pricing Schedule'!$J$113),
IF(AND(I1284=110000,R1284&gt;336.4,R1284&lt;=504.6,M1284&lt;=10),('[1]Pricing Schedule'!$J$105),
IF(AND(I1284=110000,R1284&gt;336.4,R1284&lt;=504.6,M1284&gt;10),('[1]Pricing Schedule'!$J$113),
IF(AND(I1284=110000,R1284&gt;504.6,R1284&lt;=672.8,M1284&lt;=10),('[1]Pricing Schedule'!$J$105),
IF(AND(I1284=110000,R1284&gt;504.6,R1284&lt;=672.8,M1284&gt;10),('[1]Pricing Schedule'!$J$113),
IF(AND(I1284=110000,R1284&gt;672.8,R1284&lt;=841,M1284&lt;=10),('[1]Pricing Schedule'!$J$105),
IF(AND(I1284=110000,R1284&gt;672.8,R1284&lt;=841,M1284&gt;10),('[1]Pricing Schedule'!$J$113),
IF(AND(I1284=110000,R1284&gt;1682,R1284&lt;=1850.2,M1284&lt;=10),('[1]Pricing Schedule'!$J$105),
IF(AND(I1284=110000,R1284&gt;1682,R1284&lt;=1850.2,M1284&gt;10),('[1]Pricing Schedule'!$J$113),
IF(AND(I1284=110000,R1284&gt;2018.4,R1284&lt;=2186.6,M1284&lt;=10),('[1]Pricing Schedule'!$J$105),
IF(AND(I1284=110000,R1284&gt;2018.4,R1284&lt;=2186.6,M1284&gt;10),('[1]Pricing Schedule'!$J$113),999999999)))))))))))))))))))))))))))))))))))))))</f>
        <v>1</v>
      </c>
      <c r="U1284" s="40">
        <f t="shared" si="126"/>
        <v>317723.80952380953</v>
      </c>
      <c r="V1284" s="41">
        <f t="shared" si="127"/>
        <v>3.1473876682353645</v>
      </c>
      <c r="Y1284" s="23">
        <v>119</v>
      </c>
      <c r="Z1284" s="23">
        <v>275</v>
      </c>
      <c r="AD1284" s="13"/>
      <c r="AE1284" s="13"/>
      <c r="AF1284" s="13"/>
      <c r="AR1284" s="35"/>
    </row>
    <row r="1285" spans="1:44">
      <c r="A1285" s="23">
        <v>1287</v>
      </c>
      <c r="B1285" s="23">
        <v>1287</v>
      </c>
      <c r="C1285" s="23" t="s">
        <v>1925</v>
      </c>
      <c r="D1285" s="23" t="s">
        <v>149</v>
      </c>
      <c r="E1285" s="23" t="s">
        <v>149</v>
      </c>
      <c r="F1285" s="23" t="s">
        <v>1595</v>
      </c>
      <c r="G1285" s="23" t="s">
        <v>1596</v>
      </c>
      <c r="H1285" s="23" t="s">
        <v>113</v>
      </c>
      <c r="I1285" s="13">
        <v>38000</v>
      </c>
      <c r="J1285" s="13">
        <v>38000</v>
      </c>
      <c r="K1285" s="23" t="s">
        <v>119</v>
      </c>
      <c r="L1285" s="24">
        <v>10.297000000000001</v>
      </c>
      <c r="M1285" s="37">
        <f t="shared" si="122"/>
        <v>11</v>
      </c>
      <c r="N1285" s="24">
        <v>0.11</v>
      </c>
      <c r="O1285" s="13">
        <v>3</v>
      </c>
      <c r="P1285" s="36">
        <f t="shared" si="123"/>
        <v>0.11</v>
      </c>
      <c r="Q1285" s="38">
        <f t="shared" si="124"/>
        <v>4.2</v>
      </c>
      <c r="R1285" s="37">
        <f t="shared" si="125"/>
        <v>4.2</v>
      </c>
      <c r="S1285" s="39">
        <f>IF(AND(I1285=38000,R1285&lt;=4.5,M1285&gt;8),'[1]Pricing Schedule'!$F$8+('[1]Pricing Schedule'!$F$9*M1285),
IF(AND(I1285=38000,R1285&lt;=4.5,M1285&lt;=8),'[1]Pricing Schedule'!$F$34+('[1]Pricing Schedule'!$F$36*M1285),
IF(AND(I1285=38000,R1285&gt;4.5,R1285&lt;=9,M1285&gt;8),'[1]Pricing Schedule'!$F$17+('[1]Pricing Schedule'!$F$18*M1285),
IF(AND(I1285=38000,R1285&gt;4.5,R1285&lt;=9,M1285&lt;=8),'[1]Pricing Schedule'!$F$34+('[1]Pricing Schedule'!$F$36*M1285),
IF(AND(I1285=38000,R1285&gt;9,R1285&lt;=12.8,M1285&gt;8),'[1]Pricing Schedule'!$F$26+('[1]Pricing Schedule'!$F$27*M1285),
IF(AND(I1285=38000,R1285&gt;9,R1285&lt;=12.8,M1285&lt;=8),'[1]Pricing Schedule'!$F$34+('[1]Pricing Schedule'!$F$36*M1285),
IF(AND(I1285=38000,R1285&gt;12.8,R1285&lt;=22.8),'[1]Pricing Schedule'!$F$34+('[1]Pricing Schedule'!$F$36*M1285),
IF(AND(I1285=38000,R1285&gt;22.8,R1285&lt;=30.2),'[1]Pricing Schedule'!$F$43+('[1]Pricing Schedule'!$F$45*M1285),
IF(AND(I1285=38000,R1285&gt;30.2,R1285&lt;=45.9),'[1]Pricing Schedule'!$F$52+('[1]Pricing Schedule'!$F$54*M1285),
IF(AND(I1285=38000,R1285&gt;45.9,R1285&lt;=123.4),'[1]Pricing Schedule'!$F$96+('[1]Pricing Schedule'!$F$97*M1285),
IF(AND(I1285=38000,R1285&gt;123.4,R1285&lt;=168.2,M1285&lt;=10),'[1]Pricing Schedule'!$F$103+('[1]Pricing Schedule'!$F$105*M1285),
IF(AND(I1285=38000,R1285&gt;123.4,R1285&lt;=168.2,M1285&gt;10),'[1]Pricing Schedule'!$F$111+('[1]Pricing Schedule'!$F$113*M1285),
IF(AND(I1285=38000,R1285&gt;157.4,R1285&lt;=336.4,M1285&lt;=10),('[1]Pricing Schedule'!$F$103+('[1]Pricing Schedule'!$F$105*M1285))*2,
IF(AND(I1285=38000,R1285&gt;157.4,R1285&lt;=336.4,M1285&gt;10),('[1]Pricing Schedule'!$F$111+('[1]Pricing Schedule'!$F$113*M1285))*2,
IF(AND(I1285=38000,R1285&gt;314.8,R1285&lt;=504.6,M1285&lt;=10),('[1]Pricing Schedule'!$F$103+('[1]Pricing Schedule'!$F$105*M1285))*3,
IF(AND(I1285=38000,R1285&gt;314.8,R1285&lt;=504.6,M1285&gt;10),('[1]Pricing Schedule'!$F$111+('[1]Pricing Schedule'!$F$113*M1285))*3,
IF(AND(I1285=38000,R1285&gt;472.2,R1285&lt;=672.8,M1285&lt;=10),('[1]Pricing Schedule'!$F$103+('[1]Pricing Schedule'!$F$105*M1285))*4,
IF(AND(I1285=38000,R1285&gt;472.2,R1285&lt;=672.8,M1285&gt;10),('[1]Pricing Schedule'!$F$111+('[1]Pricing Schedule'!$F$113*M1285))*4,
IF(AND(I1285=110000,R1285&lt;=12.8,M1285&gt;2),'[1]Pricing Schedule'!$F$62+('[1]Pricing Schedule'!$F$63*M1285),
IF(AND(I1285=110000,R1285&lt;=12.8,M1285&lt;=2),'[1]Pricing Schedule'!$F$96+('[1]Pricing Schedule'!$F$97*M1285),
IF(AND(I1285=110000,R1285&gt;12.8,R1285&lt;=22.8,M1285&gt;3),'[1]Pricing Schedule'!$F$71+('[1]Pricing Schedule'!$F$72*M1285),
IF(AND(I1285=110000,R1285&gt;12.8,R1285&lt;=22.8,M1285&lt;=3),'[1]Pricing Schedule'!$F$96+('[1]Pricing Schedule'!$F$97*M1285),
IF(AND(I1285=110000,R1285&gt;22.8,R1285&lt;=30.2),'[1]Pricing Schedule'!$F$80+('[1]Pricing Schedule'!$F$81*M1285),
IF(AND(I1285=110000,R1285&gt;30.2,R1285&lt;=45.9),'[1]Pricing Schedule'!$F$89+('[1]Pricing Schedule'!$F$90*M1285),
IF(AND(I1285=110000,R1285&gt;45.9,R1285&lt;=123.4),'[1]Pricing Schedule'!$F$96+('[1]Pricing Schedule'!$F$97*M1285),
IF(AND(I1285=110000,R1285&gt;123.4,R1285&lt;=168.2,M1285&lt;=10),'[1]Pricing Schedule'!$F$103+('[1]Pricing Schedule'!$F$105*M1285),
IF(AND(I1285=110000,R1285&gt;123.4,R1285&lt;=168.2,M1285&gt;10),'[1]Pricing Schedule'!$F$111+('[1]Pricing Schedule'!$F$113*M1285),
IF(AND(I1285=110000,R1285&gt;168.2,R1285&lt;=336.4,M1285&lt;=10),('[1]Pricing Schedule'!$F$103+('[1]Pricing Schedule'!$F$105*M1285))*2,
IF(AND(I1285=110000,R1285&gt;168.2,R1285&lt;=336.4,M1285&gt;10),('[1]Pricing Schedule'!$F$111+('[1]Pricing Schedule'!$F$113*M1285))*2,
IF(AND(I1285=110000,R1285&gt;336.4,R1285&lt;=504.6,M1285&lt;=10),('[1]Pricing Schedule'!$F$103+('[1]Pricing Schedule'!$F$105*M1285))*3,
IF(AND(I1285=110000,R1285&gt;336.4,R1285&lt;=504.6,M1285&gt;10),('[1]Pricing Schedule'!$F$111+('[1]Pricing Schedule'!$F$113*M1285))*3,
IF(AND(I1285=110000,R1285&gt;504.6,R1285&lt;=672.8,M1285&lt;=10),('[1]Pricing Schedule'!$F$103+('[1]Pricing Schedule'!$F$105*M1285))*4,
IF(AND(I1285=110000,R1285&gt;504.6,R1285&lt;=672.8,M1285&gt;10),('[1]Pricing Schedule'!$F$111+('[1]Pricing Schedule'!$F$113*M1285))*4,
IF(AND(I1285=110000,R1285&gt;672.8,R1285&lt;=841,M1285&lt;=10),('[1]Pricing Schedule'!$F$103+('[1]Pricing Schedule'!$F$105*M1285))*5,
IF(AND(I1285=110000,R1285&gt;672.8,R1285&lt;=841,M1285&gt;10),('[1]Pricing Schedule'!$F$111+('[1]Pricing Schedule'!$F$113*M1285))*5,
IF(AND(I1285=110000,R1285&gt;672.8,R1285&lt;=841,M1285&lt;=10),('[1]Pricing Schedule'!$F$103+('[1]Pricing Schedule'!$F$105*M1285))*5,
IF(AND(I1285=110000,R1285&gt;672.8,R1285&lt;=841,M1285&gt;10),('[1]Pricing Schedule'!$F$111+('[1]Pricing Schedule'!$F$113*M1285))*5,
IF(AND(I1285=110000,R1285&gt;1345.6,R1285&lt;=1513.8,M1285&lt;=10),('[1]Pricing Schedule'!$F$103+('[1]Pricing Schedule'!$F$105*M1285))*9,
IF(AND(I1285=110000,R1285&gt;1345.6,R1285&lt;=1513.8,M1285&gt;10),('[1]Pricing Schedule'!$F$111+('[1]Pricing Schedule'!$F$113*M1285))*9,
9999999999)))))))))))))))))))))))))))))))))))))))</f>
        <v>1439840</v>
      </c>
      <c r="T1285" s="21">
        <f>IF(AND(I1285=38000,R1285&lt;=4.5,M1285&gt;8),'[1]Pricing Schedule'!$J$9,
IF(AND(I1285=38000,R1285&lt;=4.5,M1285&lt;=8),'[1]Pricing Schedule'!$J$36,
IF(AND(I1285=38000,R1285&gt;4.5,R1285&lt;=9,M1285&gt;8),'[1]Pricing Schedule'!$J$18,
IF(AND(I1285=38000,R1285&gt;4.5,R1285&lt;=9,M1285&lt;=8),'[1]Pricing Schedule'!$J$36,
IF(AND(I1285=38000,R1285&gt;9,R1285&lt;=12.8,M1285&gt;8),'[1]Pricing Schedule'!$J$27,
IF(AND(I1285=38000,R1285&gt;9,R1285&lt;=12.8,M1285&lt;=8),'[1]Pricing Schedule'!$J$36,
IF(AND(I1285=38000,R1285&gt;12.8,R1285&lt;=22.8),'[1]Pricing Schedule'!$J$36,
IF(AND(I1285=38000,R1285&gt;22.8,R1285&lt;=30.2),'[1]Pricing Schedule'!$J$45,
IF(AND(I1285=38000,R1285&gt;30.2,R1285&lt;=45.9),'[1]Pricing Schedule'!$J$54,
IF(AND(I1285=38000,R1285&gt;45.9,R1285&lt;=123.4),'[1]Pricing Schedule'!$J$97,
IF(AND(I1285=38000,R1285&gt;123.4,R1285&lt;=168.2,M1285&lt;=10),'[1]Pricing Schedule'!$J$105,
IF(AND(I1285=38000,R1285&gt;123.4,R1285&lt;=168.2,M1285&gt;10),'[1]Pricing Schedule'!$J$113,
IF(AND(I1285=38000,R1285&gt;168.2,R1285&lt;=336.4,M1285&lt;=10),('[1]Pricing Schedule'!$J$105),
IF(AND(I1285=38000,R1285&gt;168.2,R1285&lt;=336.4,M1285&gt;10),('[1]Pricing Schedule'!$J$113),
IF(AND(I1285=38000,R1285&gt;336.4,R1285&lt;=504.6,M1285&lt;=10),('[1]Pricing Schedule'!$J$105),
IF(AND(I1285=38000,R1285&gt;336.4,R1285&lt;=504.6,M1285&gt;10),('[1]Pricing Schedule'!$J$113),
IF(AND(I1285=38000,R1285&gt;504.6,R1285&lt;=672.8,M1285&lt;=10),('[1]Pricing Schedule'!$J$105),
IF(AND(I1285=38000,R1285&gt;504.6,R1285&lt;=672.8,M1285&gt;10),('[1]Pricing Schedule'!$J$113),
IF(AND(I1285=110000,R1285&lt;=12.8,M1285&gt;2),'[1]Pricing Schedule'!$J$63,
IF(AND(I1285=110000,R1285&lt;=12.8,M1285&lt;=2),'[1]Pricing Schedule'!$J$97,
IF(AND(I1285=110000,R1285&gt;12.8,R1285&lt;=22.8,M1285&gt;3),'[1]Pricing Schedule'!$J$72,
IF(AND(I1285=110000,R1285&gt;12.8,R1285&lt;=22.8,M1285&lt;=3),'[1]Pricing Schedule'!$J$97,
IF(AND(I1285=110000,R1285&gt;22.8,R1285&lt;=30.2),'[1]Pricing Schedule'!$J$81,
IF(AND(I1285=110000,R1285&gt;30.2,R1285&lt;=45.9),'[1]Pricing Schedule'!$J$90,
IF(AND(I1285=110000,R1285&gt;45.9,R1285&lt;=123.4),'[1]Pricing Schedule'!$J$97,
IF(AND(I1285=110000,R1285&gt;123.4,R1285&lt;=168.2,M1285&lt;=10),'[1]Pricing Schedule'!$J$105,
IF(AND(I1285=110000,R1285&gt;123.4,R1285&lt;=168.2,M1285&gt;10),'[1]Pricing Schedule'!$J$113,
IF(AND(I1285=110000,R1285&gt;168.2,R1285&lt;=336.2,M1285&lt;=10),('[1]Pricing Schedule'!$J$105),
IF(AND(I1285=110000,R1285&gt;168.2,R1285&lt;=336.2,M1285&gt;10),('[1]Pricing Schedule'!$J$113),
IF(AND(I1285=110000,R1285&gt;336.4,R1285&lt;=504.6,M1285&lt;=10),('[1]Pricing Schedule'!$J$105),
IF(AND(I1285=110000,R1285&gt;336.4,R1285&lt;=504.6,M1285&gt;10),('[1]Pricing Schedule'!$J$113),
IF(AND(I1285=110000,R1285&gt;504.6,R1285&lt;=672.8,M1285&lt;=10),('[1]Pricing Schedule'!$J$105),
IF(AND(I1285=110000,R1285&gt;504.6,R1285&lt;=672.8,M1285&gt;10),('[1]Pricing Schedule'!$J$113),
IF(AND(I1285=110000,R1285&gt;672.8,R1285&lt;=841,M1285&lt;=10),('[1]Pricing Schedule'!$J$105),
IF(AND(I1285=110000,R1285&gt;672.8,R1285&lt;=841,M1285&gt;10),('[1]Pricing Schedule'!$J$113),
IF(AND(I1285=110000,R1285&gt;1682,R1285&lt;=1850.2,M1285&lt;=10),('[1]Pricing Schedule'!$J$105),
IF(AND(I1285=110000,R1285&gt;1682,R1285&lt;=1850.2,M1285&gt;10),('[1]Pricing Schedule'!$J$113),
IF(AND(I1285=110000,R1285&gt;2018.4,R1285&lt;=2186.6,M1285&lt;=10),('[1]Pricing Schedule'!$J$105),
IF(AND(I1285=110000,R1285&gt;2018.4,R1285&lt;=2186.6,M1285&gt;10),('[1]Pricing Schedule'!$J$113),999999999)))))))))))))))))))))))))))))))))))))))</f>
        <v>1</v>
      </c>
      <c r="U1285" s="40">
        <f t="shared" si="126"/>
        <v>342819.04761904763</v>
      </c>
      <c r="V1285" s="41">
        <f t="shared" si="127"/>
        <v>2.9169907767529724</v>
      </c>
      <c r="Y1285" s="23">
        <v>555</v>
      </c>
      <c r="Z1285" s="23">
        <v>433</v>
      </c>
      <c r="AD1285" s="13"/>
      <c r="AE1285" s="13"/>
      <c r="AF1285" s="13"/>
      <c r="AR1285" s="35"/>
    </row>
    <row r="1286" spans="1:44">
      <c r="A1286" s="23">
        <v>1288</v>
      </c>
      <c r="B1286" s="23">
        <v>1288</v>
      </c>
      <c r="C1286" s="23" t="s">
        <v>1926</v>
      </c>
      <c r="D1286" s="23" t="s">
        <v>344</v>
      </c>
      <c r="E1286" s="23" t="s">
        <v>344</v>
      </c>
      <c r="F1286" s="23" t="s">
        <v>1927</v>
      </c>
      <c r="G1286" s="23" t="s">
        <v>1928</v>
      </c>
      <c r="H1286" s="23" t="s">
        <v>113</v>
      </c>
      <c r="I1286" s="13">
        <v>38000</v>
      </c>
      <c r="J1286" s="13">
        <v>38000</v>
      </c>
      <c r="K1286" s="23" t="s">
        <v>119</v>
      </c>
      <c r="L1286" s="24">
        <v>8.4779999999999998</v>
      </c>
      <c r="M1286" s="37">
        <f t="shared" si="122"/>
        <v>9</v>
      </c>
      <c r="N1286" s="24">
        <v>0.20200000000000001</v>
      </c>
      <c r="O1286" s="13">
        <v>3</v>
      </c>
      <c r="P1286" s="36">
        <f t="shared" si="123"/>
        <v>0.20200000000000001</v>
      </c>
      <c r="Q1286" s="38">
        <f t="shared" si="124"/>
        <v>4.2</v>
      </c>
      <c r="R1286" s="37">
        <f t="shared" si="125"/>
        <v>4.2</v>
      </c>
      <c r="S1286" s="39">
        <f>IF(AND(I1286=38000,R1286&lt;=4.5,M1286&gt;8),'[1]Pricing Schedule'!$F$8+('[1]Pricing Schedule'!$F$9*M1286),
IF(AND(I1286=38000,R1286&lt;=4.5,M1286&lt;=8),'[1]Pricing Schedule'!$F$34+('[1]Pricing Schedule'!$F$36*M1286),
IF(AND(I1286=38000,R1286&gt;4.5,R1286&lt;=9,M1286&gt;8),'[1]Pricing Schedule'!$F$17+('[1]Pricing Schedule'!$F$18*M1286),
IF(AND(I1286=38000,R1286&gt;4.5,R1286&lt;=9,M1286&lt;=8),'[1]Pricing Schedule'!$F$34+('[1]Pricing Schedule'!$F$36*M1286),
IF(AND(I1286=38000,R1286&gt;9,R1286&lt;=12.8,M1286&gt;8),'[1]Pricing Schedule'!$F$26+('[1]Pricing Schedule'!$F$27*M1286),
IF(AND(I1286=38000,R1286&gt;9,R1286&lt;=12.8,M1286&lt;=8),'[1]Pricing Schedule'!$F$34+('[1]Pricing Schedule'!$F$36*M1286),
IF(AND(I1286=38000,R1286&gt;12.8,R1286&lt;=22.8),'[1]Pricing Schedule'!$F$34+('[1]Pricing Schedule'!$F$36*M1286),
IF(AND(I1286=38000,R1286&gt;22.8,R1286&lt;=30.2),'[1]Pricing Schedule'!$F$43+('[1]Pricing Schedule'!$F$45*M1286),
IF(AND(I1286=38000,R1286&gt;30.2,R1286&lt;=45.9),'[1]Pricing Schedule'!$F$52+('[1]Pricing Schedule'!$F$54*M1286),
IF(AND(I1286=38000,R1286&gt;45.9,R1286&lt;=123.4),'[1]Pricing Schedule'!$F$96+('[1]Pricing Schedule'!$F$97*M1286),
IF(AND(I1286=38000,R1286&gt;123.4,R1286&lt;=168.2,M1286&lt;=10),'[1]Pricing Schedule'!$F$103+('[1]Pricing Schedule'!$F$105*M1286),
IF(AND(I1286=38000,R1286&gt;123.4,R1286&lt;=168.2,M1286&gt;10),'[1]Pricing Schedule'!$F$111+('[1]Pricing Schedule'!$F$113*M1286),
IF(AND(I1286=38000,R1286&gt;157.4,R1286&lt;=336.4,M1286&lt;=10),('[1]Pricing Schedule'!$F$103+('[1]Pricing Schedule'!$F$105*M1286))*2,
IF(AND(I1286=38000,R1286&gt;157.4,R1286&lt;=336.4,M1286&gt;10),('[1]Pricing Schedule'!$F$111+('[1]Pricing Schedule'!$F$113*M1286))*2,
IF(AND(I1286=38000,R1286&gt;314.8,R1286&lt;=504.6,M1286&lt;=10),('[1]Pricing Schedule'!$F$103+('[1]Pricing Schedule'!$F$105*M1286))*3,
IF(AND(I1286=38000,R1286&gt;314.8,R1286&lt;=504.6,M1286&gt;10),('[1]Pricing Schedule'!$F$111+('[1]Pricing Schedule'!$F$113*M1286))*3,
IF(AND(I1286=38000,R1286&gt;472.2,R1286&lt;=672.8,M1286&lt;=10),('[1]Pricing Schedule'!$F$103+('[1]Pricing Schedule'!$F$105*M1286))*4,
IF(AND(I1286=38000,R1286&gt;472.2,R1286&lt;=672.8,M1286&gt;10),('[1]Pricing Schedule'!$F$111+('[1]Pricing Schedule'!$F$113*M1286))*4,
IF(AND(I1286=110000,R1286&lt;=12.8,M1286&gt;2),'[1]Pricing Schedule'!$F$62+('[1]Pricing Schedule'!$F$63*M1286),
IF(AND(I1286=110000,R1286&lt;=12.8,M1286&lt;=2),'[1]Pricing Schedule'!$F$96+('[1]Pricing Schedule'!$F$97*M1286),
IF(AND(I1286=110000,R1286&gt;12.8,R1286&lt;=22.8,M1286&gt;3),'[1]Pricing Schedule'!$F$71+('[1]Pricing Schedule'!$F$72*M1286),
IF(AND(I1286=110000,R1286&gt;12.8,R1286&lt;=22.8,M1286&lt;=3),'[1]Pricing Schedule'!$F$96+('[1]Pricing Schedule'!$F$97*M1286),
IF(AND(I1286=110000,R1286&gt;22.8,R1286&lt;=30.2),'[1]Pricing Schedule'!$F$80+('[1]Pricing Schedule'!$F$81*M1286),
IF(AND(I1286=110000,R1286&gt;30.2,R1286&lt;=45.9),'[1]Pricing Schedule'!$F$89+('[1]Pricing Schedule'!$F$90*M1286),
IF(AND(I1286=110000,R1286&gt;45.9,R1286&lt;=123.4),'[1]Pricing Schedule'!$F$96+('[1]Pricing Schedule'!$F$97*M1286),
IF(AND(I1286=110000,R1286&gt;123.4,R1286&lt;=168.2,M1286&lt;=10),'[1]Pricing Schedule'!$F$103+('[1]Pricing Schedule'!$F$105*M1286),
IF(AND(I1286=110000,R1286&gt;123.4,R1286&lt;=168.2,M1286&gt;10),'[1]Pricing Schedule'!$F$111+('[1]Pricing Schedule'!$F$113*M1286),
IF(AND(I1286=110000,R1286&gt;168.2,R1286&lt;=336.4,M1286&lt;=10),('[1]Pricing Schedule'!$F$103+('[1]Pricing Schedule'!$F$105*M1286))*2,
IF(AND(I1286=110000,R1286&gt;168.2,R1286&lt;=336.4,M1286&gt;10),('[1]Pricing Schedule'!$F$111+('[1]Pricing Schedule'!$F$113*M1286))*2,
IF(AND(I1286=110000,R1286&gt;336.4,R1286&lt;=504.6,M1286&lt;=10),('[1]Pricing Schedule'!$F$103+('[1]Pricing Schedule'!$F$105*M1286))*3,
IF(AND(I1286=110000,R1286&gt;336.4,R1286&lt;=504.6,M1286&gt;10),('[1]Pricing Schedule'!$F$111+('[1]Pricing Schedule'!$F$113*M1286))*3,
IF(AND(I1286=110000,R1286&gt;504.6,R1286&lt;=672.8,M1286&lt;=10),('[1]Pricing Schedule'!$F$103+('[1]Pricing Schedule'!$F$105*M1286))*4,
IF(AND(I1286=110000,R1286&gt;504.6,R1286&lt;=672.8,M1286&gt;10),('[1]Pricing Schedule'!$F$111+('[1]Pricing Schedule'!$F$113*M1286))*4,
IF(AND(I1286=110000,R1286&gt;672.8,R1286&lt;=841,M1286&lt;=10),('[1]Pricing Schedule'!$F$103+('[1]Pricing Schedule'!$F$105*M1286))*5,
IF(AND(I1286=110000,R1286&gt;672.8,R1286&lt;=841,M1286&gt;10),('[1]Pricing Schedule'!$F$111+('[1]Pricing Schedule'!$F$113*M1286))*5,
IF(AND(I1286=110000,R1286&gt;672.8,R1286&lt;=841,M1286&lt;=10),('[1]Pricing Schedule'!$F$103+('[1]Pricing Schedule'!$F$105*M1286))*5,
IF(AND(I1286=110000,R1286&gt;672.8,R1286&lt;=841,M1286&gt;10),('[1]Pricing Schedule'!$F$111+('[1]Pricing Schedule'!$F$113*M1286))*5,
IF(AND(I1286=110000,R1286&gt;1345.6,R1286&lt;=1513.8,M1286&lt;=10),('[1]Pricing Schedule'!$F$103+('[1]Pricing Schedule'!$F$105*M1286))*9,
IF(AND(I1286=110000,R1286&gt;1345.6,R1286&lt;=1513.8,M1286&gt;10),('[1]Pricing Schedule'!$F$111+('[1]Pricing Schedule'!$F$113*M1286))*9,
9999999999)))))))))))))))))))))))))))))))))))))))</f>
        <v>1334440</v>
      </c>
      <c r="T1286" s="21">
        <f>IF(AND(I1286=38000,R1286&lt;=4.5,M1286&gt;8),'[1]Pricing Schedule'!$J$9,
IF(AND(I1286=38000,R1286&lt;=4.5,M1286&lt;=8),'[1]Pricing Schedule'!$J$36,
IF(AND(I1286=38000,R1286&gt;4.5,R1286&lt;=9,M1286&gt;8),'[1]Pricing Schedule'!$J$18,
IF(AND(I1286=38000,R1286&gt;4.5,R1286&lt;=9,M1286&lt;=8),'[1]Pricing Schedule'!$J$36,
IF(AND(I1286=38000,R1286&gt;9,R1286&lt;=12.8,M1286&gt;8),'[1]Pricing Schedule'!$J$27,
IF(AND(I1286=38000,R1286&gt;9,R1286&lt;=12.8,M1286&lt;=8),'[1]Pricing Schedule'!$J$36,
IF(AND(I1286=38000,R1286&gt;12.8,R1286&lt;=22.8),'[1]Pricing Schedule'!$J$36,
IF(AND(I1286=38000,R1286&gt;22.8,R1286&lt;=30.2),'[1]Pricing Schedule'!$J$45,
IF(AND(I1286=38000,R1286&gt;30.2,R1286&lt;=45.9),'[1]Pricing Schedule'!$J$54,
IF(AND(I1286=38000,R1286&gt;45.9,R1286&lt;=123.4),'[1]Pricing Schedule'!$J$97,
IF(AND(I1286=38000,R1286&gt;123.4,R1286&lt;=168.2,M1286&lt;=10),'[1]Pricing Schedule'!$J$105,
IF(AND(I1286=38000,R1286&gt;123.4,R1286&lt;=168.2,M1286&gt;10),'[1]Pricing Schedule'!$J$113,
IF(AND(I1286=38000,R1286&gt;168.2,R1286&lt;=336.4,M1286&lt;=10),('[1]Pricing Schedule'!$J$105),
IF(AND(I1286=38000,R1286&gt;168.2,R1286&lt;=336.4,M1286&gt;10),('[1]Pricing Schedule'!$J$113),
IF(AND(I1286=38000,R1286&gt;336.4,R1286&lt;=504.6,M1286&lt;=10),('[1]Pricing Schedule'!$J$105),
IF(AND(I1286=38000,R1286&gt;336.4,R1286&lt;=504.6,M1286&gt;10),('[1]Pricing Schedule'!$J$113),
IF(AND(I1286=38000,R1286&gt;504.6,R1286&lt;=672.8,M1286&lt;=10),('[1]Pricing Schedule'!$J$105),
IF(AND(I1286=38000,R1286&gt;504.6,R1286&lt;=672.8,M1286&gt;10),('[1]Pricing Schedule'!$J$113),
IF(AND(I1286=110000,R1286&lt;=12.8,M1286&gt;2),'[1]Pricing Schedule'!$J$63,
IF(AND(I1286=110000,R1286&lt;=12.8,M1286&lt;=2),'[1]Pricing Schedule'!$J$97,
IF(AND(I1286=110000,R1286&gt;12.8,R1286&lt;=22.8,M1286&gt;3),'[1]Pricing Schedule'!$J$72,
IF(AND(I1286=110000,R1286&gt;12.8,R1286&lt;=22.8,M1286&lt;=3),'[1]Pricing Schedule'!$J$97,
IF(AND(I1286=110000,R1286&gt;22.8,R1286&lt;=30.2),'[1]Pricing Schedule'!$J$81,
IF(AND(I1286=110000,R1286&gt;30.2,R1286&lt;=45.9),'[1]Pricing Schedule'!$J$90,
IF(AND(I1286=110000,R1286&gt;45.9,R1286&lt;=123.4),'[1]Pricing Schedule'!$J$97,
IF(AND(I1286=110000,R1286&gt;123.4,R1286&lt;=168.2,M1286&lt;=10),'[1]Pricing Schedule'!$J$105,
IF(AND(I1286=110000,R1286&gt;123.4,R1286&lt;=168.2,M1286&gt;10),'[1]Pricing Schedule'!$J$113,
IF(AND(I1286=110000,R1286&gt;168.2,R1286&lt;=336.2,M1286&lt;=10),('[1]Pricing Schedule'!$J$105),
IF(AND(I1286=110000,R1286&gt;168.2,R1286&lt;=336.2,M1286&gt;10),('[1]Pricing Schedule'!$J$113),
IF(AND(I1286=110000,R1286&gt;336.4,R1286&lt;=504.6,M1286&lt;=10),('[1]Pricing Schedule'!$J$105),
IF(AND(I1286=110000,R1286&gt;336.4,R1286&lt;=504.6,M1286&gt;10),('[1]Pricing Schedule'!$J$113),
IF(AND(I1286=110000,R1286&gt;504.6,R1286&lt;=672.8,M1286&lt;=10),('[1]Pricing Schedule'!$J$105),
IF(AND(I1286=110000,R1286&gt;504.6,R1286&lt;=672.8,M1286&gt;10),('[1]Pricing Schedule'!$J$113),
IF(AND(I1286=110000,R1286&gt;672.8,R1286&lt;=841,M1286&lt;=10),('[1]Pricing Schedule'!$J$105),
IF(AND(I1286=110000,R1286&gt;672.8,R1286&lt;=841,M1286&gt;10),('[1]Pricing Schedule'!$J$113),
IF(AND(I1286=110000,R1286&gt;1682,R1286&lt;=1850.2,M1286&lt;=10),('[1]Pricing Schedule'!$J$105),
IF(AND(I1286=110000,R1286&gt;1682,R1286&lt;=1850.2,M1286&gt;10),('[1]Pricing Schedule'!$J$113),
IF(AND(I1286=110000,R1286&gt;2018.4,R1286&lt;=2186.6,M1286&lt;=10),('[1]Pricing Schedule'!$J$105),
IF(AND(I1286=110000,R1286&gt;2018.4,R1286&lt;=2186.6,M1286&gt;10),('[1]Pricing Schedule'!$J$113),999999999)))))))))))))))))))))))))))))))))))))))</f>
        <v>1</v>
      </c>
      <c r="U1286" s="40">
        <f t="shared" si="126"/>
        <v>317723.80952380953</v>
      </c>
      <c r="V1286" s="41">
        <f t="shared" si="127"/>
        <v>3.1473876682353645</v>
      </c>
      <c r="Y1286" s="23">
        <v>106</v>
      </c>
      <c r="Z1286" s="23">
        <v>348</v>
      </c>
      <c r="AD1286" s="13"/>
      <c r="AE1286" s="13"/>
      <c r="AF1286" s="13"/>
      <c r="AR1286" s="35"/>
    </row>
    <row r="1287" spans="1:44">
      <c r="A1287" s="23">
        <v>1289</v>
      </c>
      <c r="B1287" s="23">
        <v>1289</v>
      </c>
      <c r="C1287" s="23" t="s">
        <v>1929</v>
      </c>
      <c r="D1287" s="23" t="s">
        <v>344</v>
      </c>
      <c r="E1287" s="23" t="s">
        <v>344</v>
      </c>
      <c r="F1287" s="23" t="s">
        <v>1930</v>
      </c>
      <c r="G1287" s="23" t="s">
        <v>1931</v>
      </c>
      <c r="H1287" s="23" t="s">
        <v>113</v>
      </c>
      <c r="I1287" s="13">
        <v>38000</v>
      </c>
      <c r="J1287" s="13">
        <v>38000</v>
      </c>
      <c r="K1287" s="23" t="s">
        <v>119</v>
      </c>
      <c r="L1287" s="24">
        <v>10.170999999999999</v>
      </c>
      <c r="M1287" s="37">
        <f t="shared" si="122"/>
        <v>11</v>
      </c>
      <c r="N1287" s="24">
        <v>9.6000000000000002E-2</v>
      </c>
      <c r="O1287" s="13">
        <v>3</v>
      </c>
      <c r="P1287" s="36">
        <f t="shared" si="123"/>
        <v>9.6000000000000002E-2</v>
      </c>
      <c r="Q1287" s="38">
        <f t="shared" si="124"/>
        <v>4.2</v>
      </c>
      <c r="R1287" s="37">
        <f t="shared" si="125"/>
        <v>4.2</v>
      </c>
      <c r="S1287" s="39">
        <f>IF(AND(I1287=38000,R1287&lt;=4.5,M1287&gt;8),'[1]Pricing Schedule'!$F$8+('[1]Pricing Schedule'!$F$9*M1287),
IF(AND(I1287=38000,R1287&lt;=4.5,M1287&lt;=8),'[1]Pricing Schedule'!$F$34+('[1]Pricing Schedule'!$F$36*M1287),
IF(AND(I1287=38000,R1287&gt;4.5,R1287&lt;=9,M1287&gt;8),'[1]Pricing Schedule'!$F$17+('[1]Pricing Schedule'!$F$18*M1287),
IF(AND(I1287=38000,R1287&gt;4.5,R1287&lt;=9,M1287&lt;=8),'[1]Pricing Schedule'!$F$34+('[1]Pricing Schedule'!$F$36*M1287),
IF(AND(I1287=38000,R1287&gt;9,R1287&lt;=12.8,M1287&gt;8),'[1]Pricing Schedule'!$F$26+('[1]Pricing Schedule'!$F$27*M1287),
IF(AND(I1287=38000,R1287&gt;9,R1287&lt;=12.8,M1287&lt;=8),'[1]Pricing Schedule'!$F$34+('[1]Pricing Schedule'!$F$36*M1287),
IF(AND(I1287=38000,R1287&gt;12.8,R1287&lt;=22.8),'[1]Pricing Schedule'!$F$34+('[1]Pricing Schedule'!$F$36*M1287),
IF(AND(I1287=38000,R1287&gt;22.8,R1287&lt;=30.2),'[1]Pricing Schedule'!$F$43+('[1]Pricing Schedule'!$F$45*M1287),
IF(AND(I1287=38000,R1287&gt;30.2,R1287&lt;=45.9),'[1]Pricing Schedule'!$F$52+('[1]Pricing Schedule'!$F$54*M1287),
IF(AND(I1287=38000,R1287&gt;45.9,R1287&lt;=123.4),'[1]Pricing Schedule'!$F$96+('[1]Pricing Schedule'!$F$97*M1287),
IF(AND(I1287=38000,R1287&gt;123.4,R1287&lt;=168.2,M1287&lt;=10),'[1]Pricing Schedule'!$F$103+('[1]Pricing Schedule'!$F$105*M1287),
IF(AND(I1287=38000,R1287&gt;123.4,R1287&lt;=168.2,M1287&gt;10),'[1]Pricing Schedule'!$F$111+('[1]Pricing Schedule'!$F$113*M1287),
IF(AND(I1287=38000,R1287&gt;157.4,R1287&lt;=336.4,M1287&lt;=10),('[1]Pricing Schedule'!$F$103+('[1]Pricing Schedule'!$F$105*M1287))*2,
IF(AND(I1287=38000,R1287&gt;157.4,R1287&lt;=336.4,M1287&gt;10),('[1]Pricing Schedule'!$F$111+('[1]Pricing Schedule'!$F$113*M1287))*2,
IF(AND(I1287=38000,R1287&gt;314.8,R1287&lt;=504.6,M1287&lt;=10),('[1]Pricing Schedule'!$F$103+('[1]Pricing Schedule'!$F$105*M1287))*3,
IF(AND(I1287=38000,R1287&gt;314.8,R1287&lt;=504.6,M1287&gt;10),('[1]Pricing Schedule'!$F$111+('[1]Pricing Schedule'!$F$113*M1287))*3,
IF(AND(I1287=38000,R1287&gt;472.2,R1287&lt;=672.8,M1287&lt;=10),('[1]Pricing Schedule'!$F$103+('[1]Pricing Schedule'!$F$105*M1287))*4,
IF(AND(I1287=38000,R1287&gt;472.2,R1287&lt;=672.8,M1287&gt;10),('[1]Pricing Schedule'!$F$111+('[1]Pricing Schedule'!$F$113*M1287))*4,
IF(AND(I1287=110000,R1287&lt;=12.8,M1287&gt;2),'[1]Pricing Schedule'!$F$62+('[1]Pricing Schedule'!$F$63*M1287),
IF(AND(I1287=110000,R1287&lt;=12.8,M1287&lt;=2),'[1]Pricing Schedule'!$F$96+('[1]Pricing Schedule'!$F$97*M1287),
IF(AND(I1287=110000,R1287&gt;12.8,R1287&lt;=22.8,M1287&gt;3),'[1]Pricing Schedule'!$F$71+('[1]Pricing Schedule'!$F$72*M1287),
IF(AND(I1287=110000,R1287&gt;12.8,R1287&lt;=22.8,M1287&lt;=3),'[1]Pricing Schedule'!$F$96+('[1]Pricing Schedule'!$F$97*M1287),
IF(AND(I1287=110000,R1287&gt;22.8,R1287&lt;=30.2),'[1]Pricing Schedule'!$F$80+('[1]Pricing Schedule'!$F$81*M1287),
IF(AND(I1287=110000,R1287&gt;30.2,R1287&lt;=45.9),'[1]Pricing Schedule'!$F$89+('[1]Pricing Schedule'!$F$90*M1287),
IF(AND(I1287=110000,R1287&gt;45.9,R1287&lt;=123.4),'[1]Pricing Schedule'!$F$96+('[1]Pricing Schedule'!$F$97*M1287),
IF(AND(I1287=110000,R1287&gt;123.4,R1287&lt;=168.2,M1287&lt;=10),'[1]Pricing Schedule'!$F$103+('[1]Pricing Schedule'!$F$105*M1287),
IF(AND(I1287=110000,R1287&gt;123.4,R1287&lt;=168.2,M1287&gt;10),'[1]Pricing Schedule'!$F$111+('[1]Pricing Schedule'!$F$113*M1287),
IF(AND(I1287=110000,R1287&gt;168.2,R1287&lt;=336.4,M1287&lt;=10),('[1]Pricing Schedule'!$F$103+('[1]Pricing Schedule'!$F$105*M1287))*2,
IF(AND(I1287=110000,R1287&gt;168.2,R1287&lt;=336.4,M1287&gt;10),('[1]Pricing Schedule'!$F$111+('[1]Pricing Schedule'!$F$113*M1287))*2,
IF(AND(I1287=110000,R1287&gt;336.4,R1287&lt;=504.6,M1287&lt;=10),('[1]Pricing Schedule'!$F$103+('[1]Pricing Schedule'!$F$105*M1287))*3,
IF(AND(I1287=110000,R1287&gt;336.4,R1287&lt;=504.6,M1287&gt;10),('[1]Pricing Schedule'!$F$111+('[1]Pricing Schedule'!$F$113*M1287))*3,
IF(AND(I1287=110000,R1287&gt;504.6,R1287&lt;=672.8,M1287&lt;=10),('[1]Pricing Schedule'!$F$103+('[1]Pricing Schedule'!$F$105*M1287))*4,
IF(AND(I1287=110000,R1287&gt;504.6,R1287&lt;=672.8,M1287&gt;10),('[1]Pricing Schedule'!$F$111+('[1]Pricing Schedule'!$F$113*M1287))*4,
IF(AND(I1287=110000,R1287&gt;672.8,R1287&lt;=841,M1287&lt;=10),('[1]Pricing Schedule'!$F$103+('[1]Pricing Schedule'!$F$105*M1287))*5,
IF(AND(I1287=110000,R1287&gt;672.8,R1287&lt;=841,M1287&gt;10),('[1]Pricing Schedule'!$F$111+('[1]Pricing Schedule'!$F$113*M1287))*5,
IF(AND(I1287=110000,R1287&gt;672.8,R1287&lt;=841,M1287&lt;=10),('[1]Pricing Schedule'!$F$103+('[1]Pricing Schedule'!$F$105*M1287))*5,
IF(AND(I1287=110000,R1287&gt;672.8,R1287&lt;=841,M1287&gt;10),('[1]Pricing Schedule'!$F$111+('[1]Pricing Schedule'!$F$113*M1287))*5,
IF(AND(I1287=110000,R1287&gt;1345.6,R1287&lt;=1513.8,M1287&lt;=10),('[1]Pricing Schedule'!$F$103+('[1]Pricing Schedule'!$F$105*M1287))*9,
IF(AND(I1287=110000,R1287&gt;1345.6,R1287&lt;=1513.8,M1287&gt;10),('[1]Pricing Schedule'!$F$111+('[1]Pricing Schedule'!$F$113*M1287))*9,
9999999999)))))))))))))))))))))))))))))))))))))))</f>
        <v>1439840</v>
      </c>
      <c r="T1287" s="21">
        <f>IF(AND(I1287=38000,R1287&lt;=4.5,M1287&gt;8),'[1]Pricing Schedule'!$J$9,
IF(AND(I1287=38000,R1287&lt;=4.5,M1287&lt;=8),'[1]Pricing Schedule'!$J$36,
IF(AND(I1287=38000,R1287&gt;4.5,R1287&lt;=9,M1287&gt;8),'[1]Pricing Schedule'!$J$18,
IF(AND(I1287=38000,R1287&gt;4.5,R1287&lt;=9,M1287&lt;=8),'[1]Pricing Schedule'!$J$36,
IF(AND(I1287=38000,R1287&gt;9,R1287&lt;=12.8,M1287&gt;8),'[1]Pricing Schedule'!$J$27,
IF(AND(I1287=38000,R1287&gt;9,R1287&lt;=12.8,M1287&lt;=8),'[1]Pricing Schedule'!$J$36,
IF(AND(I1287=38000,R1287&gt;12.8,R1287&lt;=22.8),'[1]Pricing Schedule'!$J$36,
IF(AND(I1287=38000,R1287&gt;22.8,R1287&lt;=30.2),'[1]Pricing Schedule'!$J$45,
IF(AND(I1287=38000,R1287&gt;30.2,R1287&lt;=45.9),'[1]Pricing Schedule'!$J$54,
IF(AND(I1287=38000,R1287&gt;45.9,R1287&lt;=123.4),'[1]Pricing Schedule'!$J$97,
IF(AND(I1287=38000,R1287&gt;123.4,R1287&lt;=168.2,M1287&lt;=10),'[1]Pricing Schedule'!$J$105,
IF(AND(I1287=38000,R1287&gt;123.4,R1287&lt;=168.2,M1287&gt;10),'[1]Pricing Schedule'!$J$113,
IF(AND(I1287=38000,R1287&gt;168.2,R1287&lt;=336.4,M1287&lt;=10),('[1]Pricing Schedule'!$J$105),
IF(AND(I1287=38000,R1287&gt;168.2,R1287&lt;=336.4,M1287&gt;10),('[1]Pricing Schedule'!$J$113),
IF(AND(I1287=38000,R1287&gt;336.4,R1287&lt;=504.6,M1287&lt;=10),('[1]Pricing Schedule'!$J$105),
IF(AND(I1287=38000,R1287&gt;336.4,R1287&lt;=504.6,M1287&gt;10),('[1]Pricing Schedule'!$J$113),
IF(AND(I1287=38000,R1287&gt;504.6,R1287&lt;=672.8,M1287&lt;=10),('[1]Pricing Schedule'!$J$105),
IF(AND(I1287=38000,R1287&gt;504.6,R1287&lt;=672.8,M1287&gt;10),('[1]Pricing Schedule'!$J$113),
IF(AND(I1287=110000,R1287&lt;=12.8,M1287&gt;2),'[1]Pricing Schedule'!$J$63,
IF(AND(I1287=110000,R1287&lt;=12.8,M1287&lt;=2),'[1]Pricing Schedule'!$J$97,
IF(AND(I1287=110000,R1287&gt;12.8,R1287&lt;=22.8,M1287&gt;3),'[1]Pricing Schedule'!$J$72,
IF(AND(I1287=110000,R1287&gt;12.8,R1287&lt;=22.8,M1287&lt;=3),'[1]Pricing Schedule'!$J$97,
IF(AND(I1287=110000,R1287&gt;22.8,R1287&lt;=30.2),'[1]Pricing Schedule'!$J$81,
IF(AND(I1287=110000,R1287&gt;30.2,R1287&lt;=45.9),'[1]Pricing Schedule'!$J$90,
IF(AND(I1287=110000,R1287&gt;45.9,R1287&lt;=123.4),'[1]Pricing Schedule'!$J$97,
IF(AND(I1287=110000,R1287&gt;123.4,R1287&lt;=168.2,M1287&lt;=10),'[1]Pricing Schedule'!$J$105,
IF(AND(I1287=110000,R1287&gt;123.4,R1287&lt;=168.2,M1287&gt;10),'[1]Pricing Schedule'!$J$113,
IF(AND(I1287=110000,R1287&gt;168.2,R1287&lt;=336.2,M1287&lt;=10),('[1]Pricing Schedule'!$J$105),
IF(AND(I1287=110000,R1287&gt;168.2,R1287&lt;=336.2,M1287&gt;10),('[1]Pricing Schedule'!$J$113),
IF(AND(I1287=110000,R1287&gt;336.4,R1287&lt;=504.6,M1287&lt;=10),('[1]Pricing Schedule'!$J$105),
IF(AND(I1287=110000,R1287&gt;336.4,R1287&lt;=504.6,M1287&gt;10),('[1]Pricing Schedule'!$J$113),
IF(AND(I1287=110000,R1287&gt;504.6,R1287&lt;=672.8,M1287&lt;=10),('[1]Pricing Schedule'!$J$105),
IF(AND(I1287=110000,R1287&gt;504.6,R1287&lt;=672.8,M1287&gt;10),('[1]Pricing Schedule'!$J$113),
IF(AND(I1287=110000,R1287&gt;672.8,R1287&lt;=841,M1287&lt;=10),('[1]Pricing Schedule'!$J$105),
IF(AND(I1287=110000,R1287&gt;672.8,R1287&lt;=841,M1287&gt;10),('[1]Pricing Schedule'!$J$113),
IF(AND(I1287=110000,R1287&gt;1682,R1287&lt;=1850.2,M1287&lt;=10),('[1]Pricing Schedule'!$J$105),
IF(AND(I1287=110000,R1287&gt;1682,R1287&lt;=1850.2,M1287&gt;10),('[1]Pricing Schedule'!$J$113),
IF(AND(I1287=110000,R1287&gt;2018.4,R1287&lt;=2186.6,M1287&lt;=10),('[1]Pricing Schedule'!$J$105),
IF(AND(I1287=110000,R1287&gt;2018.4,R1287&lt;=2186.6,M1287&gt;10),('[1]Pricing Schedule'!$J$113),999999999)))))))))))))))))))))))))))))))))))))))</f>
        <v>1</v>
      </c>
      <c r="U1287" s="40">
        <f t="shared" si="126"/>
        <v>342819.04761904763</v>
      </c>
      <c r="V1287" s="41">
        <f t="shared" si="127"/>
        <v>2.9169907767529724</v>
      </c>
      <c r="Y1287" s="23">
        <v>457</v>
      </c>
      <c r="Z1287" s="23">
        <v>40</v>
      </c>
      <c r="AD1287" s="13"/>
      <c r="AE1287" s="13"/>
      <c r="AF1287" s="13"/>
      <c r="AR1287" s="35"/>
    </row>
    <row r="1288" spans="1:44">
      <c r="A1288" s="23">
        <v>1290</v>
      </c>
      <c r="B1288" s="23">
        <v>1290</v>
      </c>
      <c r="C1288" s="23" t="s">
        <v>1932</v>
      </c>
      <c r="D1288" s="23" t="s">
        <v>423</v>
      </c>
      <c r="E1288" s="23" t="s">
        <v>423</v>
      </c>
      <c r="F1288" s="23" t="s">
        <v>1095</v>
      </c>
      <c r="G1288" s="23" t="s">
        <v>1096</v>
      </c>
      <c r="H1288" s="23" t="s">
        <v>113</v>
      </c>
      <c r="I1288" s="13">
        <v>38000</v>
      </c>
      <c r="J1288" s="13">
        <v>38000</v>
      </c>
      <c r="K1288" s="23" t="s">
        <v>119</v>
      </c>
      <c r="L1288" s="24">
        <v>8.8919999999999995</v>
      </c>
      <c r="M1288" s="37">
        <f t="shared" si="122"/>
        <v>9</v>
      </c>
      <c r="N1288" s="24">
        <v>0.251</v>
      </c>
      <c r="O1288" s="13">
        <v>3</v>
      </c>
      <c r="P1288" s="36">
        <f t="shared" si="123"/>
        <v>0.251</v>
      </c>
      <c r="Q1288" s="38">
        <f t="shared" si="124"/>
        <v>4.2</v>
      </c>
      <c r="R1288" s="37">
        <f t="shared" si="125"/>
        <v>4.2</v>
      </c>
      <c r="S1288" s="39">
        <f>IF(AND(I1288=38000,R1288&lt;=4.5,M1288&gt;8),'[1]Pricing Schedule'!$F$8+('[1]Pricing Schedule'!$F$9*M1288),
IF(AND(I1288=38000,R1288&lt;=4.5,M1288&lt;=8),'[1]Pricing Schedule'!$F$34+('[1]Pricing Schedule'!$F$36*M1288),
IF(AND(I1288=38000,R1288&gt;4.5,R1288&lt;=9,M1288&gt;8),'[1]Pricing Schedule'!$F$17+('[1]Pricing Schedule'!$F$18*M1288),
IF(AND(I1288=38000,R1288&gt;4.5,R1288&lt;=9,M1288&lt;=8),'[1]Pricing Schedule'!$F$34+('[1]Pricing Schedule'!$F$36*M1288),
IF(AND(I1288=38000,R1288&gt;9,R1288&lt;=12.8,M1288&gt;8),'[1]Pricing Schedule'!$F$26+('[1]Pricing Schedule'!$F$27*M1288),
IF(AND(I1288=38000,R1288&gt;9,R1288&lt;=12.8,M1288&lt;=8),'[1]Pricing Schedule'!$F$34+('[1]Pricing Schedule'!$F$36*M1288),
IF(AND(I1288=38000,R1288&gt;12.8,R1288&lt;=22.8),'[1]Pricing Schedule'!$F$34+('[1]Pricing Schedule'!$F$36*M1288),
IF(AND(I1288=38000,R1288&gt;22.8,R1288&lt;=30.2),'[1]Pricing Schedule'!$F$43+('[1]Pricing Schedule'!$F$45*M1288),
IF(AND(I1288=38000,R1288&gt;30.2,R1288&lt;=45.9),'[1]Pricing Schedule'!$F$52+('[1]Pricing Schedule'!$F$54*M1288),
IF(AND(I1288=38000,R1288&gt;45.9,R1288&lt;=123.4),'[1]Pricing Schedule'!$F$96+('[1]Pricing Schedule'!$F$97*M1288),
IF(AND(I1288=38000,R1288&gt;123.4,R1288&lt;=168.2,M1288&lt;=10),'[1]Pricing Schedule'!$F$103+('[1]Pricing Schedule'!$F$105*M1288),
IF(AND(I1288=38000,R1288&gt;123.4,R1288&lt;=168.2,M1288&gt;10),'[1]Pricing Schedule'!$F$111+('[1]Pricing Schedule'!$F$113*M1288),
IF(AND(I1288=38000,R1288&gt;157.4,R1288&lt;=336.4,M1288&lt;=10),('[1]Pricing Schedule'!$F$103+('[1]Pricing Schedule'!$F$105*M1288))*2,
IF(AND(I1288=38000,R1288&gt;157.4,R1288&lt;=336.4,M1288&gt;10),('[1]Pricing Schedule'!$F$111+('[1]Pricing Schedule'!$F$113*M1288))*2,
IF(AND(I1288=38000,R1288&gt;314.8,R1288&lt;=504.6,M1288&lt;=10),('[1]Pricing Schedule'!$F$103+('[1]Pricing Schedule'!$F$105*M1288))*3,
IF(AND(I1288=38000,R1288&gt;314.8,R1288&lt;=504.6,M1288&gt;10),('[1]Pricing Schedule'!$F$111+('[1]Pricing Schedule'!$F$113*M1288))*3,
IF(AND(I1288=38000,R1288&gt;472.2,R1288&lt;=672.8,M1288&lt;=10),('[1]Pricing Schedule'!$F$103+('[1]Pricing Schedule'!$F$105*M1288))*4,
IF(AND(I1288=38000,R1288&gt;472.2,R1288&lt;=672.8,M1288&gt;10),('[1]Pricing Schedule'!$F$111+('[1]Pricing Schedule'!$F$113*M1288))*4,
IF(AND(I1288=110000,R1288&lt;=12.8,M1288&gt;2),'[1]Pricing Schedule'!$F$62+('[1]Pricing Schedule'!$F$63*M1288),
IF(AND(I1288=110000,R1288&lt;=12.8,M1288&lt;=2),'[1]Pricing Schedule'!$F$96+('[1]Pricing Schedule'!$F$97*M1288),
IF(AND(I1288=110000,R1288&gt;12.8,R1288&lt;=22.8,M1288&gt;3),'[1]Pricing Schedule'!$F$71+('[1]Pricing Schedule'!$F$72*M1288),
IF(AND(I1288=110000,R1288&gt;12.8,R1288&lt;=22.8,M1288&lt;=3),'[1]Pricing Schedule'!$F$96+('[1]Pricing Schedule'!$F$97*M1288),
IF(AND(I1288=110000,R1288&gt;22.8,R1288&lt;=30.2),'[1]Pricing Schedule'!$F$80+('[1]Pricing Schedule'!$F$81*M1288),
IF(AND(I1288=110000,R1288&gt;30.2,R1288&lt;=45.9),'[1]Pricing Schedule'!$F$89+('[1]Pricing Schedule'!$F$90*M1288),
IF(AND(I1288=110000,R1288&gt;45.9,R1288&lt;=123.4),'[1]Pricing Schedule'!$F$96+('[1]Pricing Schedule'!$F$97*M1288),
IF(AND(I1288=110000,R1288&gt;123.4,R1288&lt;=168.2,M1288&lt;=10),'[1]Pricing Schedule'!$F$103+('[1]Pricing Schedule'!$F$105*M1288),
IF(AND(I1288=110000,R1288&gt;123.4,R1288&lt;=168.2,M1288&gt;10),'[1]Pricing Schedule'!$F$111+('[1]Pricing Schedule'!$F$113*M1288),
IF(AND(I1288=110000,R1288&gt;168.2,R1288&lt;=336.4,M1288&lt;=10),('[1]Pricing Schedule'!$F$103+('[1]Pricing Schedule'!$F$105*M1288))*2,
IF(AND(I1288=110000,R1288&gt;168.2,R1288&lt;=336.4,M1288&gt;10),('[1]Pricing Schedule'!$F$111+('[1]Pricing Schedule'!$F$113*M1288))*2,
IF(AND(I1288=110000,R1288&gt;336.4,R1288&lt;=504.6,M1288&lt;=10),('[1]Pricing Schedule'!$F$103+('[1]Pricing Schedule'!$F$105*M1288))*3,
IF(AND(I1288=110000,R1288&gt;336.4,R1288&lt;=504.6,M1288&gt;10),('[1]Pricing Schedule'!$F$111+('[1]Pricing Schedule'!$F$113*M1288))*3,
IF(AND(I1288=110000,R1288&gt;504.6,R1288&lt;=672.8,M1288&lt;=10),('[1]Pricing Schedule'!$F$103+('[1]Pricing Schedule'!$F$105*M1288))*4,
IF(AND(I1288=110000,R1288&gt;504.6,R1288&lt;=672.8,M1288&gt;10),('[1]Pricing Schedule'!$F$111+('[1]Pricing Schedule'!$F$113*M1288))*4,
IF(AND(I1288=110000,R1288&gt;672.8,R1288&lt;=841,M1288&lt;=10),('[1]Pricing Schedule'!$F$103+('[1]Pricing Schedule'!$F$105*M1288))*5,
IF(AND(I1288=110000,R1288&gt;672.8,R1288&lt;=841,M1288&gt;10),('[1]Pricing Schedule'!$F$111+('[1]Pricing Schedule'!$F$113*M1288))*5,
IF(AND(I1288=110000,R1288&gt;672.8,R1288&lt;=841,M1288&lt;=10),('[1]Pricing Schedule'!$F$103+('[1]Pricing Schedule'!$F$105*M1288))*5,
IF(AND(I1288=110000,R1288&gt;672.8,R1288&lt;=841,M1288&gt;10),('[1]Pricing Schedule'!$F$111+('[1]Pricing Schedule'!$F$113*M1288))*5,
IF(AND(I1288=110000,R1288&gt;1345.6,R1288&lt;=1513.8,M1288&lt;=10),('[1]Pricing Schedule'!$F$103+('[1]Pricing Schedule'!$F$105*M1288))*9,
IF(AND(I1288=110000,R1288&gt;1345.6,R1288&lt;=1513.8,M1288&gt;10),('[1]Pricing Schedule'!$F$111+('[1]Pricing Schedule'!$F$113*M1288))*9,
9999999999)))))))))))))))))))))))))))))))))))))))</f>
        <v>1334440</v>
      </c>
      <c r="T1288" s="21">
        <f>IF(AND(I1288=38000,R1288&lt;=4.5,M1288&gt;8),'[1]Pricing Schedule'!$J$9,
IF(AND(I1288=38000,R1288&lt;=4.5,M1288&lt;=8),'[1]Pricing Schedule'!$J$36,
IF(AND(I1288=38000,R1288&gt;4.5,R1288&lt;=9,M1288&gt;8),'[1]Pricing Schedule'!$J$18,
IF(AND(I1288=38000,R1288&gt;4.5,R1288&lt;=9,M1288&lt;=8),'[1]Pricing Schedule'!$J$36,
IF(AND(I1288=38000,R1288&gt;9,R1288&lt;=12.8,M1288&gt;8),'[1]Pricing Schedule'!$J$27,
IF(AND(I1288=38000,R1288&gt;9,R1288&lt;=12.8,M1288&lt;=8),'[1]Pricing Schedule'!$J$36,
IF(AND(I1288=38000,R1288&gt;12.8,R1288&lt;=22.8),'[1]Pricing Schedule'!$J$36,
IF(AND(I1288=38000,R1288&gt;22.8,R1288&lt;=30.2),'[1]Pricing Schedule'!$J$45,
IF(AND(I1288=38000,R1288&gt;30.2,R1288&lt;=45.9),'[1]Pricing Schedule'!$J$54,
IF(AND(I1288=38000,R1288&gt;45.9,R1288&lt;=123.4),'[1]Pricing Schedule'!$J$97,
IF(AND(I1288=38000,R1288&gt;123.4,R1288&lt;=168.2,M1288&lt;=10),'[1]Pricing Schedule'!$J$105,
IF(AND(I1288=38000,R1288&gt;123.4,R1288&lt;=168.2,M1288&gt;10),'[1]Pricing Schedule'!$J$113,
IF(AND(I1288=38000,R1288&gt;168.2,R1288&lt;=336.4,M1288&lt;=10),('[1]Pricing Schedule'!$J$105),
IF(AND(I1288=38000,R1288&gt;168.2,R1288&lt;=336.4,M1288&gt;10),('[1]Pricing Schedule'!$J$113),
IF(AND(I1288=38000,R1288&gt;336.4,R1288&lt;=504.6,M1288&lt;=10),('[1]Pricing Schedule'!$J$105),
IF(AND(I1288=38000,R1288&gt;336.4,R1288&lt;=504.6,M1288&gt;10),('[1]Pricing Schedule'!$J$113),
IF(AND(I1288=38000,R1288&gt;504.6,R1288&lt;=672.8,M1288&lt;=10),('[1]Pricing Schedule'!$J$105),
IF(AND(I1288=38000,R1288&gt;504.6,R1288&lt;=672.8,M1288&gt;10),('[1]Pricing Schedule'!$J$113),
IF(AND(I1288=110000,R1288&lt;=12.8,M1288&gt;2),'[1]Pricing Schedule'!$J$63,
IF(AND(I1288=110000,R1288&lt;=12.8,M1288&lt;=2),'[1]Pricing Schedule'!$J$97,
IF(AND(I1288=110000,R1288&gt;12.8,R1288&lt;=22.8,M1288&gt;3),'[1]Pricing Schedule'!$J$72,
IF(AND(I1288=110000,R1288&gt;12.8,R1288&lt;=22.8,M1288&lt;=3),'[1]Pricing Schedule'!$J$97,
IF(AND(I1288=110000,R1288&gt;22.8,R1288&lt;=30.2),'[1]Pricing Schedule'!$J$81,
IF(AND(I1288=110000,R1288&gt;30.2,R1288&lt;=45.9),'[1]Pricing Schedule'!$J$90,
IF(AND(I1288=110000,R1288&gt;45.9,R1288&lt;=123.4),'[1]Pricing Schedule'!$J$97,
IF(AND(I1288=110000,R1288&gt;123.4,R1288&lt;=168.2,M1288&lt;=10),'[1]Pricing Schedule'!$J$105,
IF(AND(I1288=110000,R1288&gt;123.4,R1288&lt;=168.2,M1288&gt;10),'[1]Pricing Schedule'!$J$113,
IF(AND(I1288=110000,R1288&gt;168.2,R1288&lt;=336.2,M1288&lt;=10),('[1]Pricing Schedule'!$J$105),
IF(AND(I1288=110000,R1288&gt;168.2,R1288&lt;=336.2,M1288&gt;10),('[1]Pricing Schedule'!$J$113),
IF(AND(I1288=110000,R1288&gt;336.4,R1288&lt;=504.6,M1288&lt;=10),('[1]Pricing Schedule'!$J$105),
IF(AND(I1288=110000,R1288&gt;336.4,R1288&lt;=504.6,M1288&gt;10),('[1]Pricing Schedule'!$J$113),
IF(AND(I1288=110000,R1288&gt;504.6,R1288&lt;=672.8,M1288&lt;=10),('[1]Pricing Schedule'!$J$105),
IF(AND(I1288=110000,R1288&gt;504.6,R1288&lt;=672.8,M1288&gt;10),('[1]Pricing Schedule'!$J$113),
IF(AND(I1288=110000,R1288&gt;672.8,R1288&lt;=841,M1288&lt;=10),('[1]Pricing Schedule'!$J$105),
IF(AND(I1288=110000,R1288&gt;672.8,R1288&lt;=841,M1288&gt;10),('[1]Pricing Schedule'!$J$113),
IF(AND(I1288=110000,R1288&gt;1682,R1288&lt;=1850.2,M1288&lt;=10),('[1]Pricing Schedule'!$J$105),
IF(AND(I1288=110000,R1288&gt;1682,R1288&lt;=1850.2,M1288&gt;10),('[1]Pricing Schedule'!$J$113),
IF(AND(I1288=110000,R1288&gt;2018.4,R1288&lt;=2186.6,M1288&lt;=10),('[1]Pricing Schedule'!$J$105),
IF(AND(I1288=110000,R1288&gt;2018.4,R1288&lt;=2186.6,M1288&gt;10),('[1]Pricing Schedule'!$J$113),999999999)))))))))))))))))))))))))))))))))))))))</f>
        <v>1</v>
      </c>
      <c r="U1288" s="40">
        <f t="shared" si="126"/>
        <v>317723.80952380953</v>
      </c>
      <c r="V1288" s="41">
        <f t="shared" si="127"/>
        <v>3.1473876682353645</v>
      </c>
      <c r="Y1288" s="23">
        <v>534</v>
      </c>
      <c r="Z1288" s="23">
        <v>489</v>
      </c>
      <c r="AD1288" s="13"/>
      <c r="AE1288" s="13"/>
      <c r="AF1288" s="13"/>
      <c r="AR1288" s="35"/>
    </row>
    <row r="1289" spans="1:44">
      <c r="A1289" s="23">
        <v>1291</v>
      </c>
      <c r="B1289" s="23">
        <v>1291</v>
      </c>
      <c r="C1289" s="23" t="s">
        <v>1933</v>
      </c>
      <c r="D1289" s="23" t="s">
        <v>1103</v>
      </c>
      <c r="E1289" s="23" t="s">
        <v>1103</v>
      </c>
      <c r="F1289" s="23" t="s">
        <v>1104</v>
      </c>
      <c r="G1289" s="23" t="s">
        <v>1105</v>
      </c>
      <c r="H1289" s="23" t="s">
        <v>113</v>
      </c>
      <c r="I1289" s="13">
        <v>38000</v>
      </c>
      <c r="J1289" s="13">
        <v>38000</v>
      </c>
      <c r="K1289" s="23" t="s">
        <v>119</v>
      </c>
      <c r="L1289" s="24">
        <v>10.951000000000001</v>
      </c>
      <c r="M1289" s="37">
        <f t="shared" si="122"/>
        <v>11</v>
      </c>
      <c r="N1289" s="24">
        <v>0.13500000000000001</v>
      </c>
      <c r="O1289" s="13">
        <v>3</v>
      </c>
      <c r="P1289" s="36">
        <f t="shared" si="123"/>
        <v>0.13500000000000001</v>
      </c>
      <c r="Q1289" s="38">
        <f t="shared" si="124"/>
        <v>4.2</v>
      </c>
      <c r="R1289" s="37">
        <f t="shared" si="125"/>
        <v>4.2</v>
      </c>
      <c r="S1289" s="39">
        <f>IF(AND(I1289=38000,R1289&lt;=4.5,M1289&gt;8),'[1]Pricing Schedule'!$F$8+('[1]Pricing Schedule'!$F$9*M1289),
IF(AND(I1289=38000,R1289&lt;=4.5,M1289&lt;=8),'[1]Pricing Schedule'!$F$34+('[1]Pricing Schedule'!$F$36*M1289),
IF(AND(I1289=38000,R1289&gt;4.5,R1289&lt;=9,M1289&gt;8),'[1]Pricing Schedule'!$F$17+('[1]Pricing Schedule'!$F$18*M1289),
IF(AND(I1289=38000,R1289&gt;4.5,R1289&lt;=9,M1289&lt;=8),'[1]Pricing Schedule'!$F$34+('[1]Pricing Schedule'!$F$36*M1289),
IF(AND(I1289=38000,R1289&gt;9,R1289&lt;=12.8,M1289&gt;8),'[1]Pricing Schedule'!$F$26+('[1]Pricing Schedule'!$F$27*M1289),
IF(AND(I1289=38000,R1289&gt;9,R1289&lt;=12.8,M1289&lt;=8),'[1]Pricing Schedule'!$F$34+('[1]Pricing Schedule'!$F$36*M1289),
IF(AND(I1289=38000,R1289&gt;12.8,R1289&lt;=22.8),'[1]Pricing Schedule'!$F$34+('[1]Pricing Schedule'!$F$36*M1289),
IF(AND(I1289=38000,R1289&gt;22.8,R1289&lt;=30.2),'[1]Pricing Schedule'!$F$43+('[1]Pricing Schedule'!$F$45*M1289),
IF(AND(I1289=38000,R1289&gt;30.2,R1289&lt;=45.9),'[1]Pricing Schedule'!$F$52+('[1]Pricing Schedule'!$F$54*M1289),
IF(AND(I1289=38000,R1289&gt;45.9,R1289&lt;=123.4),'[1]Pricing Schedule'!$F$96+('[1]Pricing Schedule'!$F$97*M1289),
IF(AND(I1289=38000,R1289&gt;123.4,R1289&lt;=168.2,M1289&lt;=10),'[1]Pricing Schedule'!$F$103+('[1]Pricing Schedule'!$F$105*M1289),
IF(AND(I1289=38000,R1289&gt;123.4,R1289&lt;=168.2,M1289&gt;10),'[1]Pricing Schedule'!$F$111+('[1]Pricing Schedule'!$F$113*M1289),
IF(AND(I1289=38000,R1289&gt;157.4,R1289&lt;=336.4,M1289&lt;=10),('[1]Pricing Schedule'!$F$103+('[1]Pricing Schedule'!$F$105*M1289))*2,
IF(AND(I1289=38000,R1289&gt;157.4,R1289&lt;=336.4,M1289&gt;10),('[1]Pricing Schedule'!$F$111+('[1]Pricing Schedule'!$F$113*M1289))*2,
IF(AND(I1289=38000,R1289&gt;314.8,R1289&lt;=504.6,M1289&lt;=10),('[1]Pricing Schedule'!$F$103+('[1]Pricing Schedule'!$F$105*M1289))*3,
IF(AND(I1289=38000,R1289&gt;314.8,R1289&lt;=504.6,M1289&gt;10),('[1]Pricing Schedule'!$F$111+('[1]Pricing Schedule'!$F$113*M1289))*3,
IF(AND(I1289=38000,R1289&gt;472.2,R1289&lt;=672.8,M1289&lt;=10),('[1]Pricing Schedule'!$F$103+('[1]Pricing Schedule'!$F$105*M1289))*4,
IF(AND(I1289=38000,R1289&gt;472.2,R1289&lt;=672.8,M1289&gt;10),('[1]Pricing Schedule'!$F$111+('[1]Pricing Schedule'!$F$113*M1289))*4,
IF(AND(I1289=110000,R1289&lt;=12.8,M1289&gt;2),'[1]Pricing Schedule'!$F$62+('[1]Pricing Schedule'!$F$63*M1289),
IF(AND(I1289=110000,R1289&lt;=12.8,M1289&lt;=2),'[1]Pricing Schedule'!$F$96+('[1]Pricing Schedule'!$F$97*M1289),
IF(AND(I1289=110000,R1289&gt;12.8,R1289&lt;=22.8,M1289&gt;3),'[1]Pricing Schedule'!$F$71+('[1]Pricing Schedule'!$F$72*M1289),
IF(AND(I1289=110000,R1289&gt;12.8,R1289&lt;=22.8,M1289&lt;=3),'[1]Pricing Schedule'!$F$96+('[1]Pricing Schedule'!$F$97*M1289),
IF(AND(I1289=110000,R1289&gt;22.8,R1289&lt;=30.2),'[1]Pricing Schedule'!$F$80+('[1]Pricing Schedule'!$F$81*M1289),
IF(AND(I1289=110000,R1289&gt;30.2,R1289&lt;=45.9),'[1]Pricing Schedule'!$F$89+('[1]Pricing Schedule'!$F$90*M1289),
IF(AND(I1289=110000,R1289&gt;45.9,R1289&lt;=123.4),'[1]Pricing Schedule'!$F$96+('[1]Pricing Schedule'!$F$97*M1289),
IF(AND(I1289=110000,R1289&gt;123.4,R1289&lt;=168.2,M1289&lt;=10),'[1]Pricing Schedule'!$F$103+('[1]Pricing Schedule'!$F$105*M1289),
IF(AND(I1289=110000,R1289&gt;123.4,R1289&lt;=168.2,M1289&gt;10),'[1]Pricing Schedule'!$F$111+('[1]Pricing Schedule'!$F$113*M1289),
IF(AND(I1289=110000,R1289&gt;168.2,R1289&lt;=336.4,M1289&lt;=10),('[1]Pricing Schedule'!$F$103+('[1]Pricing Schedule'!$F$105*M1289))*2,
IF(AND(I1289=110000,R1289&gt;168.2,R1289&lt;=336.4,M1289&gt;10),('[1]Pricing Schedule'!$F$111+('[1]Pricing Schedule'!$F$113*M1289))*2,
IF(AND(I1289=110000,R1289&gt;336.4,R1289&lt;=504.6,M1289&lt;=10),('[1]Pricing Schedule'!$F$103+('[1]Pricing Schedule'!$F$105*M1289))*3,
IF(AND(I1289=110000,R1289&gt;336.4,R1289&lt;=504.6,M1289&gt;10),('[1]Pricing Schedule'!$F$111+('[1]Pricing Schedule'!$F$113*M1289))*3,
IF(AND(I1289=110000,R1289&gt;504.6,R1289&lt;=672.8,M1289&lt;=10),('[1]Pricing Schedule'!$F$103+('[1]Pricing Schedule'!$F$105*M1289))*4,
IF(AND(I1289=110000,R1289&gt;504.6,R1289&lt;=672.8,M1289&gt;10),('[1]Pricing Schedule'!$F$111+('[1]Pricing Schedule'!$F$113*M1289))*4,
IF(AND(I1289=110000,R1289&gt;672.8,R1289&lt;=841,M1289&lt;=10),('[1]Pricing Schedule'!$F$103+('[1]Pricing Schedule'!$F$105*M1289))*5,
IF(AND(I1289=110000,R1289&gt;672.8,R1289&lt;=841,M1289&gt;10),('[1]Pricing Schedule'!$F$111+('[1]Pricing Schedule'!$F$113*M1289))*5,
IF(AND(I1289=110000,R1289&gt;672.8,R1289&lt;=841,M1289&lt;=10),('[1]Pricing Schedule'!$F$103+('[1]Pricing Schedule'!$F$105*M1289))*5,
IF(AND(I1289=110000,R1289&gt;672.8,R1289&lt;=841,M1289&gt;10),('[1]Pricing Schedule'!$F$111+('[1]Pricing Schedule'!$F$113*M1289))*5,
IF(AND(I1289=110000,R1289&gt;1345.6,R1289&lt;=1513.8,M1289&lt;=10),('[1]Pricing Schedule'!$F$103+('[1]Pricing Schedule'!$F$105*M1289))*9,
IF(AND(I1289=110000,R1289&gt;1345.6,R1289&lt;=1513.8,M1289&gt;10),('[1]Pricing Schedule'!$F$111+('[1]Pricing Schedule'!$F$113*M1289))*9,
9999999999)))))))))))))))))))))))))))))))))))))))</f>
        <v>1439840</v>
      </c>
      <c r="T1289" s="21">
        <f>IF(AND(I1289=38000,R1289&lt;=4.5,M1289&gt;8),'[1]Pricing Schedule'!$J$9,
IF(AND(I1289=38000,R1289&lt;=4.5,M1289&lt;=8),'[1]Pricing Schedule'!$J$36,
IF(AND(I1289=38000,R1289&gt;4.5,R1289&lt;=9,M1289&gt;8),'[1]Pricing Schedule'!$J$18,
IF(AND(I1289=38000,R1289&gt;4.5,R1289&lt;=9,M1289&lt;=8),'[1]Pricing Schedule'!$J$36,
IF(AND(I1289=38000,R1289&gt;9,R1289&lt;=12.8,M1289&gt;8),'[1]Pricing Schedule'!$J$27,
IF(AND(I1289=38000,R1289&gt;9,R1289&lt;=12.8,M1289&lt;=8),'[1]Pricing Schedule'!$J$36,
IF(AND(I1289=38000,R1289&gt;12.8,R1289&lt;=22.8),'[1]Pricing Schedule'!$J$36,
IF(AND(I1289=38000,R1289&gt;22.8,R1289&lt;=30.2),'[1]Pricing Schedule'!$J$45,
IF(AND(I1289=38000,R1289&gt;30.2,R1289&lt;=45.9),'[1]Pricing Schedule'!$J$54,
IF(AND(I1289=38000,R1289&gt;45.9,R1289&lt;=123.4),'[1]Pricing Schedule'!$J$97,
IF(AND(I1289=38000,R1289&gt;123.4,R1289&lt;=168.2,M1289&lt;=10),'[1]Pricing Schedule'!$J$105,
IF(AND(I1289=38000,R1289&gt;123.4,R1289&lt;=168.2,M1289&gt;10),'[1]Pricing Schedule'!$J$113,
IF(AND(I1289=38000,R1289&gt;168.2,R1289&lt;=336.4,M1289&lt;=10),('[1]Pricing Schedule'!$J$105),
IF(AND(I1289=38000,R1289&gt;168.2,R1289&lt;=336.4,M1289&gt;10),('[1]Pricing Schedule'!$J$113),
IF(AND(I1289=38000,R1289&gt;336.4,R1289&lt;=504.6,M1289&lt;=10),('[1]Pricing Schedule'!$J$105),
IF(AND(I1289=38000,R1289&gt;336.4,R1289&lt;=504.6,M1289&gt;10),('[1]Pricing Schedule'!$J$113),
IF(AND(I1289=38000,R1289&gt;504.6,R1289&lt;=672.8,M1289&lt;=10),('[1]Pricing Schedule'!$J$105),
IF(AND(I1289=38000,R1289&gt;504.6,R1289&lt;=672.8,M1289&gt;10),('[1]Pricing Schedule'!$J$113),
IF(AND(I1289=110000,R1289&lt;=12.8,M1289&gt;2),'[1]Pricing Schedule'!$J$63,
IF(AND(I1289=110000,R1289&lt;=12.8,M1289&lt;=2),'[1]Pricing Schedule'!$J$97,
IF(AND(I1289=110000,R1289&gt;12.8,R1289&lt;=22.8,M1289&gt;3),'[1]Pricing Schedule'!$J$72,
IF(AND(I1289=110000,R1289&gt;12.8,R1289&lt;=22.8,M1289&lt;=3),'[1]Pricing Schedule'!$J$97,
IF(AND(I1289=110000,R1289&gt;22.8,R1289&lt;=30.2),'[1]Pricing Schedule'!$J$81,
IF(AND(I1289=110000,R1289&gt;30.2,R1289&lt;=45.9),'[1]Pricing Schedule'!$J$90,
IF(AND(I1289=110000,R1289&gt;45.9,R1289&lt;=123.4),'[1]Pricing Schedule'!$J$97,
IF(AND(I1289=110000,R1289&gt;123.4,R1289&lt;=168.2,M1289&lt;=10),'[1]Pricing Schedule'!$J$105,
IF(AND(I1289=110000,R1289&gt;123.4,R1289&lt;=168.2,M1289&gt;10),'[1]Pricing Schedule'!$J$113,
IF(AND(I1289=110000,R1289&gt;168.2,R1289&lt;=336.2,M1289&lt;=10),('[1]Pricing Schedule'!$J$105),
IF(AND(I1289=110000,R1289&gt;168.2,R1289&lt;=336.2,M1289&gt;10),('[1]Pricing Schedule'!$J$113),
IF(AND(I1289=110000,R1289&gt;336.4,R1289&lt;=504.6,M1289&lt;=10),('[1]Pricing Schedule'!$J$105),
IF(AND(I1289=110000,R1289&gt;336.4,R1289&lt;=504.6,M1289&gt;10),('[1]Pricing Schedule'!$J$113),
IF(AND(I1289=110000,R1289&gt;504.6,R1289&lt;=672.8,M1289&lt;=10),('[1]Pricing Schedule'!$J$105),
IF(AND(I1289=110000,R1289&gt;504.6,R1289&lt;=672.8,M1289&gt;10),('[1]Pricing Schedule'!$J$113),
IF(AND(I1289=110000,R1289&gt;672.8,R1289&lt;=841,M1289&lt;=10),('[1]Pricing Schedule'!$J$105),
IF(AND(I1289=110000,R1289&gt;672.8,R1289&lt;=841,M1289&gt;10),('[1]Pricing Schedule'!$J$113),
IF(AND(I1289=110000,R1289&gt;1682,R1289&lt;=1850.2,M1289&lt;=10),('[1]Pricing Schedule'!$J$105),
IF(AND(I1289=110000,R1289&gt;1682,R1289&lt;=1850.2,M1289&gt;10),('[1]Pricing Schedule'!$J$113),
IF(AND(I1289=110000,R1289&gt;2018.4,R1289&lt;=2186.6,M1289&lt;=10),('[1]Pricing Schedule'!$J$105),
IF(AND(I1289=110000,R1289&gt;2018.4,R1289&lt;=2186.6,M1289&gt;10),('[1]Pricing Schedule'!$J$113),999999999)))))))))))))))))))))))))))))))))))))))</f>
        <v>1</v>
      </c>
      <c r="U1289" s="40">
        <f t="shared" si="126"/>
        <v>342819.04761904763</v>
      </c>
      <c r="V1289" s="41">
        <f t="shared" si="127"/>
        <v>2.9169907767529724</v>
      </c>
      <c r="Y1289" s="23">
        <v>505</v>
      </c>
      <c r="Z1289" s="23">
        <v>486</v>
      </c>
      <c r="AD1289" s="13"/>
      <c r="AE1289" s="13"/>
      <c r="AF1289" s="13"/>
      <c r="AR1289" s="35"/>
    </row>
    <row r="1290" spans="1:44">
      <c r="A1290" s="23">
        <v>1292</v>
      </c>
      <c r="B1290" s="23">
        <v>1292</v>
      </c>
      <c r="C1290" s="23" t="s">
        <v>1934</v>
      </c>
      <c r="D1290" s="23" t="s">
        <v>344</v>
      </c>
      <c r="E1290" s="23" t="s">
        <v>344</v>
      </c>
      <c r="F1290" s="23" t="s">
        <v>1813</v>
      </c>
      <c r="G1290" s="23" t="s">
        <v>1814</v>
      </c>
      <c r="H1290" s="23" t="s">
        <v>133</v>
      </c>
      <c r="I1290" s="13">
        <v>110000</v>
      </c>
      <c r="J1290" s="13">
        <v>110000</v>
      </c>
      <c r="K1290" s="13">
        <v>38000</v>
      </c>
      <c r="L1290" s="24">
        <v>2.6880000000000002</v>
      </c>
      <c r="M1290" s="37">
        <f t="shared" si="122"/>
        <v>3</v>
      </c>
      <c r="N1290" s="24">
        <v>0.113</v>
      </c>
      <c r="O1290" s="13">
        <v>3</v>
      </c>
      <c r="P1290" s="36">
        <f t="shared" si="123"/>
        <v>0.113</v>
      </c>
      <c r="Q1290" s="38">
        <f t="shared" si="124"/>
        <v>4.2</v>
      </c>
      <c r="R1290" s="37">
        <f t="shared" si="125"/>
        <v>4.2</v>
      </c>
      <c r="S1290" s="39">
        <f>IF(AND(I1290=38000,R1290&lt;=4.5,M1290&gt;8),'[1]Pricing Schedule'!$F$8+('[1]Pricing Schedule'!$F$9*M1290),
IF(AND(I1290=38000,R1290&lt;=4.5,M1290&lt;=8),'[1]Pricing Schedule'!$F$34+('[1]Pricing Schedule'!$F$36*M1290),
IF(AND(I1290=38000,R1290&gt;4.5,R1290&lt;=9,M1290&gt;8),'[1]Pricing Schedule'!$F$17+('[1]Pricing Schedule'!$F$18*M1290),
IF(AND(I1290=38000,R1290&gt;4.5,R1290&lt;=9,M1290&lt;=8),'[1]Pricing Schedule'!$F$34+('[1]Pricing Schedule'!$F$36*M1290),
IF(AND(I1290=38000,R1290&gt;9,R1290&lt;=12.8,M1290&gt;8),'[1]Pricing Schedule'!$F$26+('[1]Pricing Schedule'!$F$27*M1290),
IF(AND(I1290=38000,R1290&gt;9,R1290&lt;=12.8,M1290&lt;=8),'[1]Pricing Schedule'!$F$34+('[1]Pricing Schedule'!$F$36*M1290),
IF(AND(I1290=38000,R1290&gt;12.8,R1290&lt;=22.8),'[1]Pricing Schedule'!$F$34+('[1]Pricing Schedule'!$F$36*M1290),
IF(AND(I1290=38000,R1290&gt;22.8,R1290&lt;=30.2),'[1]Pricing Schedule'!$F$43+('[1]Pricing Schedule'!$F$45*M1290),
IF(AND(I1290=38000,R1290&gt;30.2,R1290&lt;=45.9),'[1]Pricing Schedule'!$F$52+('[1]Pricing Schedule'!$F$54*M1290),
IF(AND(I1290=38000,R1290&gt;45.9,R1290&lt;=123.4),'[1]Pricing Schedule'!$F$96+('[1]Pricing Schedule'!$F$97*M1290),
IF(AND(I1290=38000,R1290&gt;123.4,R1290&lt;=168.2,M1290&lt;=10),'[1]Pricing Schedule'!$F$103+('[1]Pricing Schedule'!$F$105*M1290),
IF(AND(I1290=38000,R1290&gt;123.4,R1290&lt;=168.2,M1290&gt;10),'[1]Pricing Schedule'!$F$111+('[1]Pricing Schedule'!$F$113*M1290),
IF(AND(I1290=38000,R1290&gt;157.4,R1290&lt;=336.4,M1290&lt;=10),('[1]Pricing Schedule'!$F$103+('[1]Pricing Schedule'!$F$105*M1290))*2,
IF(AND(I1290=38000,R1290&gt;157.4,R1290&lt;=336.4,M1290&gt;10),('[1]Pricing Schedule'!$F$111+('[1]Pricing Schedule'!$F$113*M1290))*2,
IF(AND(I1290=38000,R1290&gt;314.8,R1290&lt;=504.6,M1290&lt;=10),('[1]Pricing Schedule'!$F$103+('[1]Pricing Schedule'!$F$105*M1290))*3,
IF(AND(I1290=38000,R1290&gt;314.8,R1290&lt;=504.6,M1290&gt;10),('[1]Pricing Schedule'!$F$111+('[1]Pricing Schedule'!$F$113*M1290))*3,
IF(AND(I1290=38000,R1290&gt;472.2,R1290&lt;=672.8,M1290&lt;=10),('[1]Pricing Schedule'!$F$103+('[1]Pricing Schedule'!$F$105*M1290))*4,
IF(AND(I1290=38000,R1290&gt;472.2,R1290&lt;=672.8,M1290&gt;10),('[1]Pricing Schedule'!$F$111+('[1]Pricing Schedule'!$F$113*M1290))*4,
IF(AND(I1290=110000,R1290&lt;=12.8,M1290&gt;2),'[1]Pricing Schedule'!$F$62+('[1]Pricing Schedule'!$F$63*M1290),
IF(AND(I1290=110000,R1290&lt;=12.8,M1290&lt;=2),'[1]Pricing Schedule'!$F$96+('[1]Pricing Schedule'!$F$97*M1290),
IF(AND(I1290=110000,R1290&gt;12.8,R1290&lt;=22.8,M1290&gt;3),'[1]Pricing Schedule'!$F$71+('[1]Pricing Schedule'!$F$72*M1290),
IF(AND(I1290=110000,R1290&gt;12.8,R1290&lt;=22.8,M1290&lt;=3),'[1]Pricing Schedule'!$F$96+('[1]Pricing Schedule'!$F$97*M1290),
IF(AND(I1290=110000,R1290&gt;22.8,R1290&lt;=30.2),'[1]Pricing Schedule'!$F$80+('[1]Pricing Schedule'!$F$81*M1290),
IF(AND(I1290=110000,R1290&gt;30.2,R1290&lt;=45.9),'[1]Pricing Schedule'!$F$89+('[1]Pricing Schedule'!$F$90*M1290),
IF(AND(I1290=110000,R1290&gt;45.9,R1290&lt;=123.4),'[1]Pricing Schedule'!$F$96+('[1]Pricing Schedule'!$F$97*M1290),
IF(AND(I1290=110000,R1290&gt;123.4,R1290&lt;=168.2,M1290&lt;=10),'[1]Pricing Schedule'!$F$103+('[1]Pricing Schedule'!$F$105*M1290),
IF(AND(I1290=110000,R1290&gt;123.4,R1290&lt;=168.2,M1290&gt;10),'[1]Pricing Schedule'!$F$111+('[1]Pricing Schedule'!$F$113*M1290),
IF(AND(I1290=110000,R1290&gt;168.2,R1290&lt;=336.4,M1290&lt;=10),('[1]Pricing Schedule'!$F$103+('[1]Pricing Schedule'!$F$105*M1290))*2,
IF(AND(I1290=110000,R1290&gt;168.2,R1290&lt;=336.4,M1290&gt;10),('[1]Pricing Schedule'!$F$111+('[1]Pricing Schedule'!$F$113*M1290))*2,
IF(AND(I1290=110000,R1290&gt;336.4,R1290&lt;=504.6,M1290&lt;=10),('[1]Pricing Schedule'!$F$103+('[1]Pricing Schedule'!$F$105*M1290))*3,
IF(AND(I1290=110000,R1290&gt;336.4,R1290&lt;=504.6,M1290&gt;10),('[1]Pricing Schedule'!$F$111+('[1]Pricing Schedule'!$F$113*M1290))*3,
IF(AND(I1290=110000,R1290&gt;504.6,R1290&lt;=672.8,M1290&lt;=10),('[1]Pricing Schedule'!$F$103+('[1]Pricing Schedule'!$F$105*M1290))*4,
IF(AND(I1290=110000,R1290&gt;504.6,R1290&lt;=672.8,M1290&gt;10),('[1]Pricing Schedule'!$F$111+('[1]Pricing Schedule'!$F$113*M1290))*4,
IF(AND(I1290=110000,R1290&gt;672.8,R1290&lt;=841,M1290&lt;=10),('[1]Pricing Schedule'!$F$103+('[1]Pricing Schedule'!$F$105*M1290))*5,
IF(AND(I1290=110000,R1290&gt;672.8,R1290&lt;=841,M1290&gt;10),('[1]Pricing Schedule'!$F$111+('[1]Pricing Schedule'!$F$113*M1290))*5,
IF(AND(I1290=110000,R1290&gt;672.8,R1290&lt;=841,M1290&lt;=10),('[1]Pricing Schedule'!$F$103+('[1]Pricing Schedule'!$F$105*M1290))*5,
IF(AND(I1290=110000,R1290&gt;672.8,R1290&lt;=841,M1290&gt;10),('[1]Pricing Schedule'!$F$111+('[1]Pricing Schedule'!$F$113*M1290))*5,
IF(AND(I1290=110000,R1290&gt;1345.6,R1290&lt;=1513.8,M1290&lt;=10),('[1]Pricing Schedule'!$F$103+('[1]Pricing Schedule'!$F$105*M1290))*9,
IF(AND(I1290=110000,R1290&gt;1345.6,R1290&lt;=1513.8,M1290&gt;10),('[1]Pricing Schedule'!$F$111+('[1]Pricing Schedule'!$F$113*M1290))*9,
9999999999)))))))))))))))))))))))))))))))))))))))</f>
        <v>1574570</v>
      </c>
      <c r="T1290" s="21">
        <f>IF(AND(I1290=38000,R1290&lt;=4.5,M1290&gt;8),'[1]Pricing Schedule'!$J$9,
IF(AND(I1290=38000,R1290&lt;=4.5,M1290&lt;=8),'[1]Pricing Schedule'!$J$36,
IF(AND(I1290=38000,R1290&gt;4.5,R1290&lt;=9,M1290&gt;8),'[1]Pricing Schedule'!$J$18,
IF(AND(I1290=38000,R1290&gt;4.5,R1290&lt;=9,M1290&lt;=8),'[1]Pricing Schedule'!$J$36,
IF(AND(I1290=38000,R1290&gt;9,R1290&lt;=12.8,M1290&gt;8),'[1]Pricing Schedule'!$J$27,
IF(AND(I1290=38000,R1290&gt;9,R1290&lt;=12.8,M1290&lt;=8),'[1]Pricing Schedule'!$J$36,
IF(AND(I1290=38000,R1290&gt;12.8,R1290&lt;=22.8),'[1]Pricing Schedule'!$J$36,
IF(AND(I1290=38000,R1290&gt;22.8,R1290&lt;=30.2),'[1]Pricing Schedule'!$J$45,
IF(AND(I1290=38000,R1290&gt;30.2,R1290&lt;=45.9),'[1]Pricing Schedule'!$J$54,
IF(AND(I1290=38000,R1290&gt;45.9,R1290&lt;=123.4),'[1]Pricing Schedule'!$J$97,
IF(AND(I1290=38000,R1290&gt;123.4,R1290&lt;=168.2,M1290&lt;=10),'[1]Pricing Schedule'!$J$105,
IF(AND(I1290=38000,R1290&gt;123.4,R1290&lt;=168.2,M1290&gt;10),'[1]Pricing Schedule'!$J$113,
IF(AND(I1290=38000,R1290&gt;168.2,R1290&lt;=336.4,M1290&lt;=10),('[1]Pricing Schedule'!$J$105),
IF(AND(I1290=38000,R1290&gt;168.2,R1290&lt;=336.4,M1290&gt;10),('[1]Pricing Schedule'!$J$113),
IF(AND(I1290=38000,R1290&gt;336.4,R1290&lt;=504.6,M1290&lt;=10),('[1]Pricing Schedule'!$J$105),
IF(AND(I1290=38000,R1290&gt;336.4,R1290&lt;=504.6,M1290&gt;10),('[1]Pricing Schedule'!$J$113),
IF(AND(I1290=38000,R1290&gt;504.6,R1290&lt;=672.8,M1290&lt;=10),('[1]Pricing Schedule'!$J$105),
IF(AND(I1290=38000,R1290&gt;504.6,R1290&lt;=672.8,M1290&gt;10),('[1]Pricing Schedule'!$J$113),
IF(AND(I1290=110000,R1290&lt;=12.8,M1290&gt;2),'[1]Pricing Schedule'!$J$63,
IF(AND(I1290=110000,R1290&lt;=12.8,M1290&lt;=2),'[1]Pricing Schedule'!$J$97,
IF(AND(I1290=110000,R1290&gt;12.8,R1290&lt;=22.8,M1290&gt;3),'[1]Pricing Schedule'!$J$72,
IF(AND(I1290=110000,R1290&gt;12.8,R1290&lt;=22.8,M1290&lt;=3),'[1]Pricing Schedule'!$J$97,
IF(AND(I1290=110000,R1290&gt;22.8,R1290&lt;=30.2),'[1]Pricing Schedule'!$J$81,
IF(AND(I1290=110000,R1290&gt;30.2,R1290&lt;=45.9),'[1]Pricing Schedule'!$J$90,
IF(AND(I1290=110000,R1290&gt;45.9,R1290&lt;=123.4),'[1]Pricing Schedule'!$J$97,
IF(AND(I1290=110000,R1290&gt;123.4,R1290&lt;=168.2,M1290&lt;=10),'[1]Pricing Schedule'!$J$105,
IF(AND(I1290=110000,R1290&gt;123.4,R1290&lt;=168.2,M1290&gt;10),'[1]Pricing Schedule'!$J$113,
IF(AND(I1290=110000,R1290&gt;168.2,R1290&lt;=336.2,M1290&lt;=10),('[1]Pricing Schedule'!$J$105),
IF(AND(I1290=110000,R1290&gt;168.2,R1290&lt;=336.2,M1290&gt;10),('[1]Pricing Schedule'!$J$113),
IF(AND(I1290=110000,R1290&gt;336.4,R1290&lt;=504.6,M1290&lt;=10),('[1]Pricing Schedule'!$J$105),
IF(AND(I1290=110000,R1290&gt;336.4,R1290&lt;=504.6,M1290&gt;10),('[1]Pricing Schedule'!$J$113),
IF(AND(I1290=110000,R1290&gt;504.6,R1290&lt;=672.8,M1290&lt;=10),('[1]Pricing Schedule'!$J$105),
IF(AND(I1290=110000,R1290&gt;504.6,R1290&lt;=672.8,M1290&gt;10),('[1]Pricing Schedule'!$J$113),
IF(AND(I1290=110000,R1290&gt;672.8,R1290&lt;=841,M1290&lt;=10),('[1]Pricing Schedule'!$J$105),
IF(AND(I1290=110000,R1290&gt;672.8,R1290&lt;=841,M1290&gt;10),('[1]Pricing Schedule'!$J$113),
IF(AND(I1290=110000,R1290&gt;1682,R1290&lt;=1850.2,M1290&lt;=10),('[1]Pricing Schedule'!$J$105),
IF(AND(I1290=110000,R1290&gt;1682,R1290&lt;=1850.2,M1290&gt;10),('[1]Pricing Schedule'!$J$113),
IF(AND(I1290=110000,R1290&gt;2018.4,R1290&lt;=2186.6,M1290&lt;=10),('[1]Pricing Schedule'!$J$105),
IF(AND(I1290=110000,R1290&gt;2018.4,R1290&lt;=2186.6,M1290&gt;10),('[1]Pricing Schedule'!$J$113),999999999)))))))))))))))))))))))))))))))))))))))</f>
        <v>7</v>
      </c>
      <c r="U1290" s="40">
        <f t="shared" si="126"/>
        <v>374897.61904761905</v>
      </c>
      <c r="V1290" s="41">
        <f t="shared" si="127"/>
        <v>2.6673949078161021</v>
      </c>
      <c r="Y1290" s="23">
        <v>10</v>
      </c>
      <c r="Z1290" s="23">
        <v>594</v>
      </c>
      <c r="AD1290" s="13"/>
      <c r="AE1290" s="13"/>
      <c r="AF1290" s="13"/>
      <c r="AR1290" s="35"/>
    </row>
    <row r="1291" spans="1:44">
      <c r="A1291" s="23">
        <v>1293</v>
      </c>
      <c r="B1291" s="23">
        <v>1293</v>
      </c>
      <c r="C1291" s="23" t="s">
        <v>1935</v>
      </c>
      <c r="D1291" s="23" t="s">
        <v>1103</v>
      </c>
      <c r="E1291" s="23" t="s">
        <v>1103</v>
      </c>
      <c r="F1291" s="23" t="s">
        <v>817</v>
      </c>
      <c r="G1291" s="23" t="s">
        <v>818</v>
      </c>
      <c r="H1291" s="23" t="s">
        <v>113</v>
      </c>
      <c r="I1291" s="13">
        <v>38000</v>
      </c>
      <c r="J1291" s="13">
        <v>20000</v>
      </c>
      <c r="K1291" s="13">
        <v>38000</v>
      </c>
      <c r="L1291" s="24">
        <v>8.657</v>
      </c>
      <c r="M1291" s="37">
        <f t="shared" si="122"/>
        <v>9</v>
      </c>
      <c r="N1291" s="24">
        <v>0.20300000000000001</v>
      </c>
      <c r="O1291" s="13">
        <v>3</v>
      </c>
      <c r="P1291" s="36">
        <f t="shared" si="123"/>
        <v>0.20300000000000001</v>
      </c>
      <c r="Q1291" s="38">
        <f t="shared" si="124"/>
        <v>4.2</v>
      </c>
      <c r="R1291" s="37">
        <f t="shared" si="125"/>
        <v>4.2</v>
      </c>
      <c r="S1291" s="39">
        <f>IF(AND(I1291=38000,R1291&lt;=4.5,M1291&gt;8),'[1]Pricing Schedule'!$F$8+('[1]Pricing Schedule'!$F$9*M1291),
IF(AND(I1291=38000,R1291&lt;=4.5,M1291&lt;=8),'[1]Pricing Schedule'!$F$34+('[1]Pricing Schedule'!$F$36*M1291),
IF(AND(I1291=38000,R1291&gt;4.5,R1291&lt;=9,M1291&gt;8),'[1]Pricing Schedule'!$F$17+('[1]Pricing Schedule'!$F$18*M1291),
IF(AND(I1291=38000,R1291&gt;4.5,R1291&lt;=9,M1291&lt;=8),'[1]Pricing Schedule'!$F$34+('[1]Pricing Schedule'!$F$36*M1291),
IF(AND(I1291=38000,R1291&gt;9,R1291&lt;=12.8,M1291&gt;8),'[1]Pricing Schedule'!$F$26+('[1]Pricing Schedule'!$F$27*M1291),
IF(AND(I1291=38000,R1291&gt;9,R1291&lt;=12.8,M1291&lt;=8),'[1]Pricing Schedule'!$F$34+('[1]Pricing Schedule'!$F$36*M1291),
IF(AND(I1291=38000,R1291&gt;12.8,R1291&lt;=22.8),'[1]Pricing Schedule'!$F$34+('[1]Pricing Schedule'!$F$36*M1291),
IF(AND(I1291=38000,R1291&gt;22.8,R1291&lt;=30.2),'[1]Pricing Schedule'!$F$43+('[1]Pricing Schedule'!$F$45*M1291),
IF(AND(I1291=38000,R1291&gt;30.2,R1291&lt;=45.9),'[1]Pricing Schedule'!$F$52+('[1]Pricing Schedule'!$F$54*M1291),
IF(AND(I1291=38000,R1291&gt;45.9,R1291&lt;=123.4),'[1]Pricing Schedule'!$F$96+('[1]Pricing Schedule'!$F$97*M1291),
IF(AND(I1291=38000,R1291&gt;123.4,R1291&lt;=168.2,M1291&lt;=10),'[1]Pricing Schedule'!$F$103+('[1]Pricing Schedule'!$F$105*M1291),
IF(AND(I1291=38000,R1291&gt;123.4,R1291&lt;=168.2,M1291&gt;10),'[1]Pricing Schedule'!$F$111+('[1]Pricing Schedule'!$F$113*M1291),
IF(AND(I1291=38000,R1291&gt;157.4,R1291&lt;=336.4,M1291&lt;=10),('[1]Pricing Schedule'!$F$103+('[1]Pricing Schedule'!$F$105*M1291))*2,
IF(AND(I1291=38000,R1291&gt;157.4,R1291&lt;=336.4,M1291&gt;10),('[1]Pricing Schedule'!$F$111+('[1]Pricing Schedule'!$F$113*M1291))*2,
IF(AND(I1291=38000,R1291&gt;314.8,R1291&lt;=504.6,M1291&lt;=10),('[1]Pricing Schedule'!$F$103+('[1]Pricing Schedule'!$F$105*M1291))*3,
IF(AND(I1291=38000,R1291&gt;314.8,R1291&lt;=504.6,M1291&gt;10),('[1]Pricing Schedule'!$F$111+('[1]Pricing Schedule'!$F$113*M1291))*3,
IF(AND(I1291=38000,R1291&gt;472.2,R1291&lt;=672.8,M1291&lt;=10),('[1]Pricing Schedule'!$F$103+('[1]Pricing Schedule'!$F$105*M1291))*4,
IF(AND(I1291=38000,R1291&gt;472.2,R1291&lt;=672.8,M1291&gt;10),('[1]Pricing Schedule'!$F$111+('[1]Pricing Schedule'!$F$113*M1291))*4,
IF(AND(I1291=110000,R1291&lt;=12.8,M1291&gt;2),'[1]Pricing Schedule'!$F$62+('[1]Pricing Schedule'!$F$63*M1291),
IF(AND(I1291=110000,R1291&lt;=12.8,M1291&lt;=2),'[1]Pricing Schedule'!$F$96+('[1]Pricing Schedule'!$F$97*M1291),
IF(AND(I1291=110000,R1291&gt;12.8,R1291&lt;=22.8,M1291&gt;3),'[1]Pricing Schedule'!$F$71+('[1]Pricing Schedule'!$F$72*M1291),
IF(AND(I1291=110000,R1291&gt;12.8,R1291&lt;=22.8,M1291&lt;=3),'[1]Pricing Schedule'!$F$96+('[1]Pricing Schedule'!$F$97*M1291),
IF(AND(I1291=110000,R1291&gt;22.8,R1291&lt;=30.2),'[1]Pricing Schedule'!$F$80+('[1]Pricing Schedule'!$F$81*M1291),
IF(AND(I1291=110000,R1291&gt;30.2,R1291&lt;=45.9),'[1]Pricing Schedule'!$F$89+('[1]Pricing Schedule'!$F$90*M1291),
IF(AND(I1291=110000,R1291&gt;45.9,R1291&lt;=123.4),'[1]Pricing Schedule'!$F$96+('[1]Pricing Schedule'!$F$97*M1291),
IF(AND(I1291=110000,R1291&gt;123.4,R1291&lt;=168.2,M1291&lt;=10),'[1]Pricing Schedule'!$F$103+('[1]Pricing Schedule'!$F$105*M1291),
IF(AND(I1291=110000,R1291&gt;123.4,R1291&lt;=168.2,M1291&gt;10),'[1]Pricing Schedule'!$F$111+('[1]Pricing Schedule'!$F$113*M1291),
IF(AND(I1291=110000,R1291&gt;168.2,R1291&lt;=336.4,M1291&lt;=10),('[1]Pricing Schedule'!$F$103+('[1]Pricing Schedule'!$F$105*M1291))*2,
IF(AND(I1291=110000,R1291&gt;168.2,R1291&lt;=336.4,M1291&gt;10),('[1]Pricing Schedule'!$F$111+('[1]Pricing Schedule'!$F$113*M1291))*2,
IF(AND(I1291=110000,R1291&gt;336.4,R1291&lt;=504.6,M1291&lt;=10),('[1]Pricing Schedule'!$F$103+('[1]Pricing Schedule'!$F$105*M1291))*3,
IF(AND(I1291=110000,R1291&gt;336.4,R1291&lt;=504.6,M1291&gt;10),('[1]Pricing Schedule'!$F$111+('[1]Pricing Schedule'!$F$113*M1291))*3,
IF(AND(I1291=110000,R1291&gt;504.6,R1291&lt;=672.8,M1291&lt;=10),('[1]Pricing Schedule'!$F$103+('[1]Pricing Schedule'!$F$105*M1291))*4,
IF(AND(I1291=110000,R1291&gt;504.6,R1291&lt;=672.8,M1291&gt;10),('[1]Pricing Schedule'!$F$111+('[1]Pricing Schedule'!$F$113*M1291))*4,
IF(AND(I1291=110000,R1291&gt;672.8,R1291&lt;=841,M1291&lt;=10),('[1]Pricing Schedule'!$F$103+('[1]Pricing Schedule'!$F$105*M1291))*5,
IF(AND(I1291=110000,R1291&gt;672.8,R1291&lt;=841,M1291&gt;10),('[1]Pricing Schedule'!$F$111+('[1]Pricing Schedule'!$F$113*M1291))*5,
IF(AND(I1291=110000,R1291&gt;672.8,R1291&lt;=841,M1291&lt;=10),('[1]Pricing Schedule'!$F$103+('[1]Pricing Schedule'!$F$105*M1291))*5,
IF(AND(I1291=110000,R1291&gt;672.8,R1291&lt;=841,M1291&gt;10),('[1]Pricing Schedule'!$F$111+('[1]Pricing Schedule'!$F$113*M1291))*5,
IF(AND(I1291=110000,R1291&gt;1345.6,R1291&lt;=1513.8,M1291&lt;=10),('[1]Pricing Schedule'!$F$103+('[1]Pricing Schedule'!$F$105*M1291))*9,
IF(AND(I1291=110000,R1291&gt;1345.6,R1291&lt;=1513.8,M1291&gt;10),('[1]Pricing Schedule'!$F$111+('[1]Pricing Schedule'!$F$113*M1291))*9,
9999999999)))))))))))))))))))))))))))))))))))))))</f>
        <v>1334440</v>
      </c>
      <c r="T1291" s="21">
        <f>IF(AND(I1291=38000,R1291&lt;=4.5,M1291&gt;8),'[1]Pricing Schedule'!$J$9,
IF(AND(I1291=38000,R1291&lt;=4.5,M1291&lt;=8),'[1]Pricing Schedule'!$J$36,
IF(AND(I1291=38000,R1291&gt;4.5,R1291&lt;=9,M1291&gt;8),'[1]Pricing Schedule'!$J$18,
IF(AND(I1291=38000,R1291&gt;4.5,R1291&lt;=9,M1291&lt;=8),'[1]Pricing Schedule'!$J$36,
IF(AND(I1291=38000,R1291&gt;9,R1291&lt;=12.8,M1291&gt;8),'[1]Pricing Schedule'!$J$27,
IF(AND(I1291=38000,R1291&gt;9,R1291&lt;=12.8,M1291&lt;=8),'[1]Pricing Schedule'!$J$36,
IF(AND(I1291=38000,R1291&gt;12.8,R1291&lt;=22.8),'[1]Pricing Schedule'!$J$36,
IF(AND(I1291=38000,R1291&gt;22.8,R1291&lt;=30.2),'[1]Pricing Schedule'!$J$45,
IF(AND(I1291=38000,R1291&gt;30.2,R1291&lt;=45.9),'[1]Pricing Schedule'!$J$54,
IF(AND(I1291=38000,R1291&gt;45.9,R1291&lt;=123.4),'[1]Pricing Schedule'!$J$97,
IF(AND(I1291=38000,R1291&gt;123.4,R1291&lt;=168.2,M1291&lt;=10),'[1]Pricing Schedule'!$J$105,
IF(AND(I1291=38000,R1291&gt;123.4,R1291&lt;=168.2,M1291&gt;10),'[1]Pricing Schedule'!$J$113,
IF(AND(I1291=38000,R1291&gt;168.2,R1291&lt;=336.4,M1291&lt;=10),('[1]Pricing Schedule'!$J$105),
IF(AND(I1291=38000,R1291&gt;168.2,R1291&lt;=336.4,M1291&gt;10),('[1]Pricing Schedule'!$J$113),
IF(AND(I1291=38000,R1291&gt;336.4,R1291&lt;=504.6,M1291&lt;=10),('[1]Pricing Schedule'!$J$105),
IF(AND(I1291=38000,R1291&gt;336.4,R1291&lt;=504.6,M1291&gt;10),('[1]Pricing Schedule'!$J$113),
IF(AND(I1291=38000,R1291&gt;504.6,R1291&lt;=672.8,M1291&lt;=10),('[1]Pricing Schedule'!$J$105),
IF(AND(I1291=38000,R1291&gt;504.6,R1291&lt;=672.8,M1291&gt;10),('[1]Pricing Schedule'!$J$113),
IF(AND(I1291=110000,R1291&lt;=12.8,M1291&gt;2),'[1]Pricing Schedule'!$J$63,
IF(AND(I1291=110000,R1291&lt;=12.8,M1291&lt;=2),'[1]Pricing Schedule'!$J$97,
IF(AND(I1291=110000,R1291&gt;12.8,R1291&lt;=22.8,M1291&gt;3),'[1]Pricing Schedule'!$J$72,
IF(AND(I1291=110000,R1291&gt;12.8,R1291&lt;=22.8,M1291&lt;=3),'[1]Pricing Schedule'!$J$97,
IF(AND(I1291=110000,R1291&gt;22.8,R1291&lt;=30.2),'[1]Pricing Schedule'!$J$81,
IF(AND(I1291=110000,R1291&gt;30.2,R1291&lt;=45.9),'[1]Pricing Schedule'!$J$90,
IF(AND(I1291=110000,R1291&gt;45.9,R1291&lt;=123.4),'[1]Pricing Schedule'!$J$97,
IF(AND(I1291=110000,R1291&gt;123.4,R1291&lt;=168.2,M1291&lt;=10),'[1]Pricing Schedule'!$J$105,
IF(AND(I1291=110000,R1291&gt;123.4,R1291&lt;=168.2,M1291&gt;10),'[1]Pricing Schedule'!$J$113,
IF(AND(I1291=110000,R1291&gt;168.2,R1291&lt;=336.2,M1291&lt;=10),('[1]Pricing Schedule'!$J$105),
IF(AND(I1291=110000,R1291&gt;168.2,R1291&lt;=336.2,M1291&gt;10),('[1]Pricing Schedule'!$J$113),
IF(AND(I1291=110000,R1291&gt;336.4,R1291&lt;=504.6,M1291&lt;=10),('[1]Pricing Schedule'!$J$105),
IF(AND(I1291=110000,R1291&gt;336.4,R1291&lt;=504.6,M1291&gt;10),('[1]Pricing Schedule'!$J$113),
IF(AND(I1291=110000,R1291&gt;504.6,R1291&lt;=672.8,M1291&lt;=10),('[1]Pricing Schedule'!$J$105),
IF(AND(I1291=110000,R1291&gt;504.6,R1291&lt;=672.8,M1291&gt;10),('[1]Pricing Schedule'!$J$113),
IF(AND(I1291=110000,R1291&gt;672.8,R1291&lt;=841,M1291&lt;=10),('[1]Pricing Schedule'!$J$105),
IF(AND(I1291=110000,R1291&gt;672.8,R1291&lt;=841,M1291&gt;10),('[1]Pricing Schedule'!$J$113),
IF(AND(I1291=110000,R1291&gt;1682,R1291&lt;=1850.2,M1291&lt;=10),('[1]Pricing Schedule'!$J$105),
IF(AND(I1291=110000,R1291&gt;1682,R1291&lt;=1850.2,M1291&gt;10),('[1]Pricing Schedule'!$J$113),
IF(AND(I1291=110000,R1291&gt;2018.4,R1291&lt;=2186.6,M1291&lt;=10),('[1]Pricing Schedule'!$J$105),
IF(AND(I1291=110000,R1291&gt;2018.4,R1291&lt;=2186.6,M1291&gt;10),('[1]Pricing Schedule'!$J$113),999999999)))))))))))))))))))))))))))))))))))))))</f>
        <v>1</v>
      </c>
      <c r="U1291" s="40">
        <f t="shared" si="126"/>
        <v>317723.80952380953</v>
      </c>
      <c r="V1291" s="41">
        <f t="shared" si="127"/>
        <v>3.1473876682353645</v>
      </c>
      <c r="Y1291" s="23">
        <v>617</v>
      </c>
      <c r="Z1291" s="23">
        <v>537</v>
      </c>
      <c r="AD1291" s="13"/>
      <c r="AE1291" s="13"/>
      <c r="AF1291" s="13"/>
      <c r="AR1291" s="35"/>
    </row>
    <row r="1292" spans="1:44">
      <c r="A1292" s="23">
        <v>1294</v>
      </c>
      <c r="B1292" s="23">
        <v>1294</v>
      </c>
      <c r="C1292" s="23" t="s">
        <v>1936</v>
      </c>
      <c r="D1292" s="23" t="s">
        <v>110</v>
      </c>
      <c r="E1292" s="23" t="s">
        <v>110</v>
      </c>
      <c r="F1292" s="23" t="s">
        <v>1937</v>
      </c>
      <c r="G1292" s="23" t="s">
        <v>1938</v>
      </c>
      <c r="H1292" s="23" t="s">
        <v>113</v>
      </c>
      <c r="I1292" s="13">
        <v>38000</v>
      </c>
      <c r="J1292" s="23" t="s">
        <v>119</v>
      </c>
      <c r="K1292" s="13">
        <v>38000</v>
      </c>
      <c r="L1292" s="24">
        <v>1.845</v>
      </c>
      <c r="M1292" s="37">
        <f t="shared" si="122"/>
        <v>2</v>
      </c>
      <c r="N1292" s="24">
        <v>0.153</v>
      </c>
      <c r="O1292" s="13">
        <v>3</v>
      </c>
      <c r="P1292" s="36">
        <f t="shared" si="123"/>
        <v>0.153</v>
      </c>
      <c r="Q1292" s="38">
        <f t="shared" si="124"/>
        <v>4.2</v>
      </c>
      <c r="R1292" s="37">
        <f t="shared" si="125"/>
        <v>4.2</v>
      </c>
      <c r="S1292" s="39">
        <f>IF(AND(I1292=38000,R1292&lt;=4.5,M1292&gt;8),'[1]Pricing Schedule'!$F$8+('[1]Pricing Schedule'!$F$9*M1292),
IF(AND(I1292=38000,R1292&lt;=4.5,M1292&lt;=8),'[1]Pricing Schedule'!$F$34+('[1]Pricing Schedule'!$F$36*M1292),
IF(AND(I1292=38000,R1292&gt;4.5,R1292&lt;=9,M1292&gt;8),'[1]Pricing Schedule'!$F$17+('[1]Pricing Schedule'!$F$18*M1292),
IF(AND(I1292=38000,R1292&gt;4.5,R1292&lt;=9,M1292&lt;=8),'[1]Pricing Schedule'!$F$34+('[1]Pricing Schedule'!$F$36*M1292),
IF(AND(I1292=38000,R1292&gt;9,R1292&lt;=12.8,M1292&gt;8),'[1]Pricing Schedule'!$F$26+('[1]Pricing Schedule'!$F$27*M1292),
IF(AND(I1292=38000,R1292&gt;9,R1292&lt;=12.8,M1292&lt;=8),'[1]Pricing Schedule'!$F$34+('[1]Pricing Schedule'!$F$36*M1292),
IF(AND(I1292=38000,R1292&gt;12.8,R1292&lt;=22.8),'[1]Pricing Schedule'!$F$34+('[1]Pricing Schedule'!$F$36*M1292),
IF(AND(I1292=38000,R1292&gt;22.8,R1292&lt;=30.2),'[1]Pricing Schedule'!$F$43+('[1]Pricing Schedule'!$F$45*M1292),
IF(AND(I1292=38000,R1292&gt;30.2,R1292&lt;=45.9),'[1]Pricing Schedule'!$F$52+('[1]Pricing Schedule'!$F$54*M1292),
IF(AND(I1292=38000,R1292&gt;45.9,R1292&lt;=123.4),'[1]Pricing Schedule'!$F$96+('[1]Pricing Schedule'!$F$97*M1292),
IF(AND(I1292=38000,R1292&gt;123.4,R1292&lt;=168.2,M1292&lt;=10),'[1]Pricing Schedule'!$F$103+('[1]Pricing Schedule'!$F$105*M1292),
IF(AND(I1292=38000,R1292&gt;123.4,R1292&lt;=168.2,M1292&gt;10),'[1]Pricing Schedule'!$F$111+('[1]Pricing Schedule'!$F$113*M1292),
IF(AND(I1292=38000,R1292&gt;157.4,R1292&lt;=336.4,M1292&lt;=10),('[1]Pricing Schedule'!$F$103+('[1]Pricing Schedule'!$F$105*M1292))*2,
IF(AND(I1292=38000,R1292&gt;157.4,R1292&lt;=336.4,M1292&gt;10),('[1]Pricing Schedule'!$F$111+('[1]Pricing Schedule'!$F$113*M1292))*2,
IF(AND(I1292=38000,R1292&gt;314.8,R1292&lt;=504.6,M1292&lt;=10),('[1]Pricing Schedule'!$F$103+('[1]Pricing Schedule'!$F$105*M1292))*3,
IF(AND(I1292=38000,R1292&gt;314.8,R1292&lt;=504.6,M1292&gt;10),('[1]Pricing Schedule'!$F$111+('[1]Pricing Schedule'!$F$113*M1292))*3,
IF(AND(I1292=38000,R1292&gt;472.2,R1292&lt;=672.8,M1292&lt;=10),('[1]Pricing Schedule'!$F$103+('[1]Pricing Schedule'!$F$105*M1292))*4,
IF(AND(I1292=38000,R1292&gt;472.2,R1292&lt;=672.8,M1292&gt;10),('[1]Pricing Schedule'!$F$111+('[1]Pricing Schedule'!$F$113*M1292))*4,
IF(AND(I1292=110000,R1292&lt;=12.8,M1292&gt;2),'[1]Pricing Schedule'!$F$62+('[1]Pricing Schedule'!$F$63*M1292),
IF(AND(I1292=110000,R1292&lt;=12.8,M1292&lt;=2),'[1]Pricing Schedule'!$F$96+('[1]Pricing Schedule'!$F$97*M1292),
IF(AND(I1292=110000,R1292&gt;12.8,R1292&lt;=22.8,M1292&gt;3),'[1]Pricing Schedule'!$F$71+('[1]Pricing Schedule'!$F$72*M1292),
IF(AND(I1292=110000,R1292&gt;12.8,R1292&lt;=22.8,M1292&lt;=3),'[1]Pricing Schedule'!$F$96+('[1]Pricing Schedule'!$F$97*M1292),
IF(AND(I1292=110000,R1292&gt;22.8,R1292&lt;=30.2),'[1]Pricing Schedule'!$F$80+('[1]Pricing Schedule'!$F$81*M1292),
IF(AND(I1292=110000,R1292&gt;30.2,R1292&lt;=45.9),'[1]Pricing Schedule'!$F$89+('[1]Pricing Schedule'!$F$90*M1292),
IF(AND(I1292=110000,R1292&gt;45.9,R1292&lt;=123.4),'[1]Pricing Schedule'!$F$96+('[1]Pricing Schedule'!$F$97*M1292),
IF(AND(I1292=110000,R1292&gt;123.4,R1292&lt;=168.2,M1292&lt;=10),'[1]Pricing Schedule'!$F$103+('[1]Pricing Schedule'!$F$105*M1292),
IF(AND(I1292=110000,R1292&gt;123.4,R1292&lt;=168.2,M1292&gt;10),'[1]Pricing Schedule'!$F$111+('[1]Pricing Schedule'!$F$113*M1292),
IF(AND(I1292=110000,R1292&gt;168.2,R1292&lt;=336.4,M1292&lt;=10),('[1]Pricing Schedule'!$F$103+('[1]Pricing Schedule'!$F$105*M1292))*2,
IF(AND(I1292=110000,R1292&gt;168.2,R1292&lt;=336.4,M1292&gt;10),('[1]Pricing Schedule'!$F$111+('[1]Pricing Schedule'!$F$113*M1292))*2,
IF(AND(I1292=110000,R1292&gt;336.4,R1292&lt;=504.6,M1292&lt;=10),('[1]Pricing Schedule'!$F$103+('[1]Pricing Schedule'!$F$105*M1292))*3,
IF(AND(I1292=110000,R1292&gt;336.4,R1292&lt;=504.6,M1292&gt;10),('[1]Pricing Schedule'!$F$111+('[1]Pricing Schedule'!$F$113*M1292))*3,
IF(AND(I1292=110000,R1292&gt;504.6,R1292&lt;=672.8,M1292&lt;=10),('[1]Pricing Schedule'!$F$103+('[1]Pricing Schedule'!$F$105*M1292))*4,
IF(AND(I1292=110000,R1292&gt;504.6,R1292&lt;=672.8,M1292&gt;10),('[1]Pricing Schedule'!$F$111+('[1]Pricing Schedule'!$F$113*M1292))*4,
IF(AND(I1292=110000,R1292&gt;672.8,R1292&lt;=841,M1292&lt;=10),('[1]Pricing Schedule'!$F$103+('[1]Pricing Schedule'!$F$105*M1292))*5,
IF(AND(I1292=110000,R1292&gt;672.8,R1292&lt;=841,M1292&gt;10),('[1]Pricing Schedule'!$F$111+('[1]Pricing Schedule'!$F$113*M1292))*5,
IF(AND(I1292=110000,R1292&gt;672.8,R1292&lt;=841,M1292&lt;=10),('[1]Pricing Schedule'!$F$103+('[1]Pricing Schedule'!$F$105*M1292))*5,
IF(AND(I1292=110000,R1292&gt;672.8,R1292&lt;=841,M1292&gt;10),('[1]Pricing Schedule'!$F$111+('[1]Pricing Schedule'!$F$113*M1292))*5,
IF(AND(I1292=110000,R1292&gt;1345.6,R1292&lt;=1513.8,M1292&lt;=10),('[1]Pricing Schedule'!$F$103+('[1]Pricing Schedule'!$F$105*M1292))*9,
IF(AND(I1292=110000,R1292&gt;1345.6,R1292&lt;=1513.8,M1292&gt;10),('[1]Pricing Schedule'!$F$111+('[1]Pricing Schedule'!$F$113*M1292))*9,
9999999999)))))))))))))))))))))))))))))))))))))))</f>
        <v>488330</v>
      </c>
      <c r="T1292" s="21">
        <f>IF(AND(I1292=38000,R1292&lt;=4.5,M1292&gt;8),'[1]Pricing Schedule'!$J$9,
IF(AND(I1292=38000,R1292&lt;=4.5,M1292&lt;=8),'[1]Pricing Schedule'!$J$36,
IF(AND(I1292=38000,R1292&gt;4.5,R1292&lt;=9,M1292&gt;8),'[1]Pricing Schedule'!$J$18,
IF(AND(I1292=38000,R1292&gt;4.5,R1292&lt;=9,M1292&lt;=8),'[1]Pricing Schedule'!$J$36,
IF(AND(I1292=38000,R1292&gt;9,R1292&lt;=12.8,M1292&gt;8),'[1]Pricing Schedule'!$J$27,
IF(AND(I1292=38000,R1292&gt;9,R1292&lt;=12.8,M1292&lt;=8),'[1]Pricing Schedule'!$J$36,
IF(AND(I1292=38000,R1292&gt;12.8,R1292&lt;=22.8),'[1]Pricing Schedule'!$J$36,
IF(AND(I1292=38000,R1292&gt;22.8,R1292&lt;=30.2),'[1]Pricing Schedule'!$J$45,
IF(AND(I1292=38000,R1292&gt;30.2,R1292&lt;=45.9),'[1]Pricing Schedule'!$J$54,
IF(AND(I1292=38000,R1292&gt;45.9,R1292&lt;=123.4),'[1]Pricing Schedule'!$J$97,
IF(AND(I1292=38000,R1292&gt;123.4,R1292&lt;=168.2,M1292&lt;=10),'[1]Pricing Schedule'!$J$105,
IF(AND(I1292=38000,R1292&gt;123.4,R1292&lt;=168.2,M1292&gt;10),'[1]Pricing Schedule'!$J$113,
IF(AND(I1292=38000,R1292&gt;168.2,R1292&lt;=336.4,M1292&lt;=10),('[1]Pricing Schedule'!$J$105),
IF(AND(I1292=38000,R1292&gt;168.2,R1292&lt;=336.4,M1292&gt;10),('[1]Pricing Schedule'!$J$113),
IF(AND(I1292=38000,R1292&gt;336.4,R1292&lt;=504.6,M1292&lt;=10),('[1]Pricing Schedule'!$J$105),
IF(AND(I1292=38000,R1292&gt;336.4,R1292&lt;=504.6,M1292&gt;10),('[1]Pricing Schedule'!$J$113),
IF(AND(I1292=38000,R1292&gt;504.6,R1292&lt;=672.8,M1292&lt;=10),('[1]Pricing Schedule'!$J$105),
IF(AND(I1292=38000,R1292&gt;504.6,R1292&lt;=672.8,M1292&gt;10),('[1]Pricing Schedule'!$J$113),
IF(AND(I1292=110000,R1292&lt;=12.8,M1292&gt;2),'[1]Pricing Schedule'!$J$63,
IF(AND(I1292=110000,R1292&lt;=12.8,M1292&lt;=2),'[1]Pricing Schedule'!$J$97,
IF(AND(I1292=110000,R1292&gt;12.8,R1292&lt;=22.8,M1292&gt;3),'[1]Pricing Schedule'!$J$72,
IF(AND(I1292=110000,R1292&gt;12.8,R1292&lt;=22.8,M1292&lt;=3),'[1]Pricing Schedule'!$J$97,
IF(AND(I1292=110000,R1292&gt;22.8,R1292&lt;=30.2),'[1]Pricing Schedule'!$J$81,
IF(AND(I1292=110000,R1292&gt;30.2,R1292&lt;=45.9),'[1]Pricing Schedule'!$J$90,
IF(AND(I1292=110000,R1292&gt;45.9,R1292&lt;=123.4),'[1]Pricing Schedule'!$J$97,
IF(AND(I1292=110000,R1292&gt;123.4,R1292&lt;=168.2,M1292&lt;=10),'[1]Pricing Schedule'!$J$105,
IF(AND(I1292=110000,R1292&gt;123.4,R1292&lt;=168.2,M1292&gt;10),'[1]Pricing Schedule'!$J$113,
IF(AND(I1292=110000,R1292&gt;168.2,R1292&lt;=336.2,M1292&lt;=10),('[1]Pricing Schedule'!$J$105),
IF(AND(I1292=110000,R1292&gt;168.2,R1292&lt;=336.2,M1292&gt;10),('[1]Pricing Schedule'!$J$113),
IF(AND(I1292=110000,R1292&gt;336.4,R1292&lt;=504.6,M1292&lt;=10),('[1]Pricing Schedule'!$J$105),
IF(AND(I1292=110000,R1292&gt;336.4,R1292&lt;=504.6,M1292&gt;10),('[1]Pricing Schedule'!$J$113),
IF(AND(I1292=110000,R1292&gt;504.6,R1292&lt;=672.8,M1292&lt;=10),('[1]Pricing Schedule'!$J$105),
IF(AND(I1292=110000,R1292&gt;504.6,R1292&lt;=672.8,M1292&gt;10),('[1]Pricing Schedule'!$J$113),
IF(AND(I1292=110000,R1292&gt;672.8,R1292&lt;=841,M1292&lt;=10),('[1]Pricing Schedule'!$J$105),
IF(AND(I1292=110000,R1292&gt;672.8,R1292&lt;=841,M1292&gt;10),('[1]Pricing Schedule'!$J$113),
IF(AND(I1292=110000,R1292&gt;1682,R1292&lt;=1850.2,M1292&lt;=10),('[1]Pricing Schedule'!$J$105),
IF(AND(I1292=110000,R1292&gt;1682,R1292&lt;=1850.2,M1292&gt;10),('[1]Pricing Schedule'!$J$113),
IF(AND(I1292=110000,R1292&gt;2018.4,R1292&lt;=2186.6,M1292&lt;=10),('[1]Pricing Schedule'!$J$105),
IF(AND(I1292=110000,R1292&gt;2018.4,R1292&lt;=2186.6,M1292&gt;10),('[1]Pricing Schedule'!$J$113),999999999)))))))))))))))))))))))))))))))))))))))</f>
        <v>4</v>
      </c>
      <c r="U1292" s="40">
        <f t="shared" si="126"/>
        <v>116269.04761904762</v>
      </c>
      <c r="V1292" s="41">
        <f t="shared" si="127"/>
        <v>8.6007413019884087</v>
      </c>
      <c r="Y1292" s="23">
        <v>617</v>
      </c>
      <c r="Z1292" s="23">
        <v>706</v>
      </c>
      <c r="AD1292" s="13"/>
      <c r="AE1292" s="13"/>
      <c r="AF1292" s="13"/>
      <c r="AR1292" s="35"/>
    </row>
    <row r="1293" spans="1:44">
      <c r="A1293" s="23">
        <v>1295</v>
      </c>
      <c r="B1293" s="23">
        <v>1295</v>
      </c>
      <c r="C1293" s="23" t="s">
        <v>1939</v>
      </c>
      <c r="D1293" s="23" t="s">
        <v>110</v>
      </c>
      <c r="E1293" s="23" t="s">
        <v>110</v>
      </c>
      <c r="F1293" s="23" t="s">
        <v>862</v>
      </c>
      <c r="G1293" s="23" t="s">
        <v>863</v>
      </c>
      <c r="H1293" s="23" t="s">
        <v>133</v>
      </c>
      <c r="I1293" s="13">
        <v>110000</v>
      </c>
      <c r="J1293" s="13">
        <v>110000</v>
      </c>
      <c r="K1293" s="13">
        <v>38000</v>
      </c>
      <c r="L1293" s="24">
        <v>4.5</v>
      </c>
      <c r="M1293" s="37">
        <f t="shared" si="122"/>
        <v>5</v>
      </c>
      <c r="N1293" s="24">
        <v>0.109</v>
      </c>
      <c r="O1293" s="13">
        <v>3</v>
      </c>
      <c r="P1293" s="36">
        <f t="shared" si="123"/>
        <v>0.109</v>
      </c>
      <c r="Q1293" s="38">
        <f t="shared" si="124"/>
        <v>4.2</v>
      </c>
      <c r="R1293" s="37">
        <f t="shared" si="125"/>
        <v>4.2</v>
      </c>
      <c r="S1293" s="39">
        <f>IF(AND(I1293=38000,R1293&lt;=4.5,M1293&gt;8),'[1]Pricing Schedule'!$F$8+('[1]Pricing Schedule'!$F$9*M1293),
IF(AND(I1293=38000,R1293&lt;=4.5,M1293&lt;=8),'[1]Pricing Schedule'!$F$34+('[1]Pricing Schedule'!$F$36*M1293),
IF(AND(I1293=38000,R1293&gt;4.5,R1293&lt;=9,M1293&gt;8),'[1]Pricing Schedule'!$F$17+('[1]Pricing Schedule'!$F$18*M1293),
IF(AND(I1293=38000,R1293&gt;4.5,R1293&lt;=9,M1293&lt;=8),'[1]Pricing Schedule'!$F$34+('[1]Pricing Schedule'!$F$36*M1293),
IF(AND(I1293=38000,R1293&gt;9,R1293&lt;=12.8,M1293&gt;8),'[1]Pricing Schedule'!$F$26+('[1]Pricing Schedule'!$F$27*M1293),
IF(AND(I1293=38000,R1293&gt;9,R1293&lt;=12.8,M1293&lt;=8),'[1]Pricing Schedule'!$F$34+('[1]Pricing Schedule'!$F$36*M1293),
IF(AND(I1293=38000,R1293&gt;12.8,R1293&lt;=22.8),'[1]Pricing Schedule'!$F$34+('[1]Pricing Schedule'!$F$36*M1293),
IF(AND(I1293=38000,R1293&gt;22.8,R1293&lt;=30.2),'[1]Pricing Schedule'!$F$43+('[1]Pricing Schedule'!$F$45*M1293),
IF(AND(I1293=38000,R1293&gt;30.2,R1293&lt;=45.9),'[1]Pricing Schedule'!$F$52+('[1]Pricing Schedule'!$F$54*M1293),
IF(AND(I1293=38000,R1293&gt;45.9,R1293&lt;=123.4),'[1]Pricing Schedule'!$F$96+('[1]Pricing Schedule'!$F$97*M1293),
IF(AND(I1293=38000,R1293&gt;123.4,R1293&lt;=168.2,M1293&lt;=10),'[1]Pricing Schedule'!$F$103+('[1]Pricing Schedule'!$F$105*M1293),
IF(AND(I1293=38000,R1293&gt;123.4,R1293&lt;=168.2,M1293&gt;10),'[1]Pricing Schedule'!$F$111+('[1]Pricing Schedule'!$F$113*M1293),
IF(AND(I1293=38000,R1293&gt;157.4,R1293&lt;=336.4,M1293&lt;=10),('[1]Pricing Schedule'!$F$103+('[1]Pricing Schedule'!$F$105*M1293))*2,
IF(AND(I1293=38000,R1293&gt;157.4,R1293&lt;=336.4,M1293&gt;10),('[1]Pricing Schedule'!$F$111+('[1]Pricing Schedule'!$F$113*M1293))*2,
IF(AND(I1293=38000,R1293&gt;314.8,R1293&lt;=504.6,M1293&lt;=10),('[1]Pricing Schedule'!$F$103+('[1]Pricing Schedule'!$F$105*M1293))*3,
IF(AND(I1293=38000,R1293&gt;314.8,R1293&lt;=504.6,M1293&gt;10),('[1]Pricing Schedule'!$F$111+('[1]Pricing Schedule'!$F$113*M1293))*3,
IF(AND(I1293=38000,R1293&gt;472.2,R1293&lt;=672.8,M1293&lt;=10),('[1]Pricing Schedule'!$F$103+('[1]Pricing Schedule'!$F$105*M1293))*4,
IF(AND(I1293=38000,R1293&gt;472.2,R1293&lt;=672.8,M1293&gt;10),('[1]Pricing Schedule'!$F$111+('[1]Pricing Schedule'!$F$113*M1293))*4,
IF(AND(I1293=110000,R1293&lt;=12.8,M1293&gt;2),'[1]Pricing Schedule'!$F$62+('[1]Pricing Schedule'!$F$63*M1293),
IF(AND(I1293=110000,R1293&lt;=12.8,M1293&lt;=2),'[1]Pricing Schedule'!$F$96+('[1]Pricing Schedule'!$F$97*M1293),
IF(AND(I1293=110000,R1293&gt;12.8,R1293&lt;=22.8,M1293&gt;3),'[1]Pricing Schedule'!$F$71+('[1]Pricing Schedule'!$F$72*M1293),
IF(AND(I1293=110000,R1293&gt;12.8,R1293&lt;=22.8,M1293&lt;=3),'[1]Pricing Schedule'!$F$96+('[1]Pricing Schedule'!$F$97*M1293),
IF(AND(I1293=110000,R1293&gt;22.8,R1293&lt;=30.2),'[1]Pricing Schedule'!$F$80+('[1]Pricing Schedule'!$F$81*M1293),
IF(AND(I1293=110000,R1293&gt;30.2,R1293&lt;=45.9),'[1]Pricing Schedule'!$F$89+('[1]Pricing Schedule'!$F$90*M1293),
IF(AND(I1293=110000,R1293&gt;45.9,R1293&lt;=123.4),'[1]Pricing Schedule'!$F$96+('[1]Pricing Schedule'!$F$97*M1293),
IF(AND(I1293=110000,R1293&gt;123.4,R1293&lt;=168.2,M1293&lt;=10),'[1]Pricing Schedule'!$F$103+('[1]Pricing Schedule'!$F$105*M1293),
IF(AND(I1293=110000,R1293&gt;123.4,R1293&lt;=168.2,M1293&gt;10),'[1]Pricing Schedule'!$F$111+('[1]Pricing Schedule'!$F$113*M1293),
IF(AND(I1293=110000,R1293&gt;168.2,R1293&lt;=336.4,M1293&lt;=10),('[1]Pricing Schedule'!$F$103+('[1]Pricing Schedule'!$F$105*M1293))*2,
IF(AND(I1293=110000,R1293&gt;168.2,R1293&lt;=336.4,M1293&gt;10),('[1]Pricing Schedule'!$F$111+('[1]Pricing Schedule'!$F$113*M1293))*2,
IF(AND(I1293=110000,R1293&gt;336.4,R1293&lt;=504.6,M1293&lt;=10),('[1]Pricing Schedule'!$F$103+('[1]Pricing Schedule'!$F$105*M1293))*3,
IF(AND(I1293=110000,R1293&gt;336.4,R1293&lt;=504.6,M1293&gt;10),('[1]Pricing Schedule'!$F$111+('[1]Pricing Schedule'!$F$113*M1293))*3,
IF(AND(I1293=110000,R1293&gt;504.6,R1293&lt;=672.8,M1293&lt;=10),('[1]Pricing Schedule'!$F$103+('[1]Pricing Schedule'!$F$105*M1293))*4,
IF(AND(I1293=110000,R1293&gt;504.6,R1293&lt;=672.8,M1293&gt;10),('[1]Pricing Schedule'!$F$111+('[1]Pricing Schedule'!$F$113*M1293))*4,
IF(AND(I1293=110000,R1293&gt;672.8,R1293&lt;=841,M1293&lt;=10),('[1]Pricing Schedule'!$F$103+('[1]Pricing Schedule'!$F$105*M1293))*5,
IF(AND(I1293=110000,R1293&gt;672.8,R1293&lt;=841,M1293&gt;10),('[1]Pricing Schedule'!$F$111+('[1]Pricing Schedule'!$F$113*M1293))*5,
IF(AND(I1293=110000,R1293&gt;672.8,R1293&lt;=841,M1293&lt;=10),('[1]Pricing Schedule'!$F$103+('[1]Pricing Schedule'!$F$105*M1293))*5,
IF(AND(I1293=110000,R1293&gt;672.8,R1293&lt;=841,M1293&gt;10),('[1]Pricing Schedule'!$F$111+('[1]Pricing Schedule'!$F$113*M1293))*5,
IF(AND(I1293=110000,R1293&gt;1345.6,R1293&lt;=1513.8,M1293&lt;=10),('[1]Pricing Schedule'!$F$103+('[1]Pricing Schedule'!$F$105*M1293))*9,
IF(AND(I1293=110000,R1293&gt;1345.6,R1293&lt;=1513.8,M1293&gt;10),('[1]Pricing Schedule'!$F$111+('[1]Pricing Schedule'!$F$113*M1293))*9,
9999999999)))))))))))))))))))))))))))))))))))))))</f>
        <v>1679970</v>
      </c>
      <c r="T1293" s="21">
        <f>IF(AND(I1293=38000,R1293&lt;=4.5,M1293&gt;8),'[1]Pricing Schedule'!$J$9,
IF(AND(I1293=38000,R1293&lt;=4.5,M1293&lt;=8),'[1]Pricing Schedule'!$J$36,
IF(AND(I1293=38000,R1293&gt;4.5,R1293&lt;=9,M1293&gt;8),'[1]Pricing Schedule'!$J$18,
IF(AND(I1293=38000,R1293&gt;4.5,R1293&lt;=9,M1293&lt;=8),'[1]Pricing Schedule'!$J$36,
IF(AND(I1293=38000,R1293&gt;9,R1293&lt;=12.8,M1293&gt;8),'[1]Pricing Schedule'!$J$27,
IF(AND(I1293=38000,R1293&gt;9,R1293&lt;=12.8,M1293&lt;=8),'[1]Pricing Schedule'!$J$36,
IF(AND(I1293=38000,R1293&gt;12.8,R1293&lt;=22.8),'[1]Pricing Schedule'!$J$36,
IF(AND(I1293=38000,R1293&gt;22.8,R1293&lt;=30.2),'[1]Pricing Schedule'!$J$45,
IF(AND(I1293=38000,R1293&gt;30.2,R1293&lt;=45.9),'[1]Pricing Schedule'!$J$54,
IF(AND(I1293=38000,R1293&gt;45.9,R1293&lt;=123.4),'[1]Pricing Schedule'!$J$97,
IF(AND(I1293=38000,R1293&gt;123.4,R1293&lt;=168.2,M1293&lt;=10),'[1]Pricing Schedule'!$J$105,
IF(AND(I1293=38000,R1293&gt;123.4,R1293&lt;=168.2,M1293&gt;10),'[1]Pricing Schedule'!$J$113,
IF(AND(I1293=38000,R1293&gt;168.2,R1293&lt;=336.4,M1293&lt;=10),('[1]Pricing Schedule'!$J$105),
IF(AND(I1293=38000,R1293&gt;168.2,R1293&lt;=336.4,M1293&gt;10),('[1]Pricing Schedule'!$J$113),
IF(AND(I1293=38000,R1293&gt;336.4,R1293&lt;=504.6,M1293&lt;=10),('[1]Pricing Schedule'!$J$105),
IF(AND(I1293=38000,R1293&gt;336.4,R1293&lt;=504.6,M1293&gt;10),('[1]Pricing Schedule'!$J$113),
IF(AND(I1293=38000,R1293&gt;504.6,R1293&lt;=672.8,M1293&lt;=10),('[1]Pricing Schedule'!$J$105),
IF(AND(I1293=38000,R1293&gt;504.6,R1293&lt;=672.8,M1293&gt;10),('[1]Pricing Schedule'!$J$113),
IF(AND(I1293=110000,R1293&lt;=12.8,M1293&gt;2),'[1]Pricing Schedule'!$J$63,
IF(AND(I1293=110000,R1293&lt;=12.8,M1293&lt;=2),'[1]Pricing Schedule'!$J$97,
IF(AND(I1293=110000,R1293&gt;12.8,R1293&lt;=22.8,M1293&gt;3),'[1]Pricing Schedule'!$J$72,
IF(AND(I1293=110000,R1293&gt;12.8,R1293&lt;=22.8,M1293&lt;=3),'[1]Pricing Schedule'!$J$97,
IF(AND(I1293=110000,R1293&gt;22.8,R1293&lt;=30.2),'[1]Pricing Schedule'!$J$81,
IF(AND(I1293=110000,R1293&gt;30.2,R1293&lt;=45.9),'[1]Pricing Schedule'!$J$90,
IF(AND(I1293=110000,R1293&gt;45.9,R1293&lt;=123.4),'[1]Pricing Schedule'!$J$97,
IF(AND(I1293=110000,R1293&gt;123.4,R1293&lt;=168.2,M1293&lt;=10),'[1]Pricing Schedule'!$J$105,
IF(AND(I1293=110000,R1293&gt;123.4,R1293&lt;=168.2,M1293&gt;10),'[1]Pricing Schedule'!$J$113,
IF(AND(I1293=110000,R1293&gt;168.2,R1293&lt;=336.2,M1293&lt;=10),('[1]Pricing Schedule'!$J$105),
IF(AND(I1293=110000,R1293&gt;168.2,R1293&lt;=336.2,M1293&gt;10),('[1]Pricing Schedule'!$J$113),
IF(AND(I1293=110000,R1293&gt;336.4,R1293&lt;=504.6,M1293&lt;=10),('[1]Pricing Schedule'!$J$105),
IF(AND(I1293=110000,R1293&gt;336.4,R1293&lt;=504.6,M1293&gt;10),('[1]Pricing Schedule'!$J$113),
IF(AND(I1293=110000,R1293&gt;504.6,R1293&lt;=672.8,M1293&lt;=10),('[1]Pricing Schedule'!$J$105),
IF(AND(I1293=110000,R1293&gt;504.6,R1293&lt;=672.8,M1293&gt;10),('[1]Pricing Schedule'!$J$113),
IF(AND(I1293=110000,R1293&gt;672.8,R1293&lt;=841,M1293&lt;=10),('[1]Pricing Schedule'!$J$105),
IF(AND(I1293=110000,R1293&gt;672.8,R1293&lt;=841,M1293&gt;10),('[1]Pricing Schedule'!$J$113),
IF(AND(I1293=110000,R1293&gt;1682,R1293&lt;=1850.2,M1293&lt;=10),('[1]Pricing Schedule'!$J$105),
IF(AND(I1293=110000,R1293&gt;1682,R1293&lt;=1850.2,M1293&gt;10),('[1]Pricing Schedule'!$J$113),
IF(AND(I1293=110000,R1293&gt;2018.4,R1293&lt;=2186.6,M1293&lt;=10),('[1]Pricing Schedule'!$J$105),
IF(AND(I1293=110000,R1293&gt;2018.4,R1293&lt;=2186.6,M1293&gt;10),('[1]Pricing Schedule'!$J$113),999999999)))))))))))))))))))))))))))))))))))))))</f>
        <v>7</v>
      </c>
      <c r="U1293" s="40">
        <f t="shared" si="126"/>
        <v>399992.8571428571</v>
      </c>
      <c r="V1293" s="41">
        <f t="shared" si="127"/>
        <v>2.5000446436543511</v>
      </c>
      <c r="Y1293" s="23">
        <v>304</v>
      </c>
      <c r="Z1293" s="23">
        <v>189</v>
      </c>
      <c r="AD1293" s="13"/>
      <c r="AE1293" s="13"/>
      <c r="AF1293" s="13"/>
      <c r="AR1293" s="35"/>
    </row>
    <row r="1294" spans="1:44">
      <c r="A1294" s="23">
        <v>1296</v>
      </c>
      <c r="B1294" s="23">
        <v>1296</v>
      </c>
      <c r="C1294" s="23" t="s">
        <v>1940</v>
      </c>
      <c r="D1294" s="23" t="s">
        <v>183</v>
      </c>
      <c r="E1294" s="23" t="s">
        <v>183</v>
      </c>
      <c r="F1294" s="23" t="s">
        <v>356</v>
      </c>
      <c r="G1294" s="23" t="s">
        <v>357</v>
      </c>
      <c r="H1294" s="23" t="s">
        <v>133</v>
      </c>
      <c r="I1294" s="13">
        <v>110000</v>
      </c>
      <c r="J1294" s="13">
        <v>110000</v>
      </c>
      <c r="K1294" s="13">
        <v>20000</v>
      </c>
      <c r="L1294" s="24">
        <v>12.611000000000001</v>
      </c>
      <c r="M1294" s="37">
        <f t="shared" si="122"/>
        <v>13</v>
      </c>
      <c r="N1294" s="24">
        <v>0.18099999999999999</v>
      </c>
      <c r="O1294" s="13">
        <v>3</v>
      </c>
      <c r="P1294" s="36">
        <f t="shared" si="123"/>
        <v>0.18099999999999999</v>
      </c>
      <c r="Q1294" s="38">
        <f t="shared" si="124"/>
        <v>4.2</v>
      </c>
      <c r="R1294" s="37">
        <f t="shared" si="125"/>
        <v>4.2</v>
      </c>
      <c r="S1294" s="39">
        <f>IF(AND(I1294=38000,R1294&lt;=4.5,M1294&gt;8),'[1]Pricing Schedule'!$F$8+('[1]Pricing Schedule'!$F$9*M1294),
IF(AND(I1294=38000,R1294&lt;=4.5,M1294&lt;=8),'[1]Pricing Schedule'!$F$34+('[1]Pricing Schedule'!$F$36*M1294),
IF(AND(I1294=38000,R1294&gt;4.5,R1294&lt;=9,M1294&gt;8),'[1]Pricing Schedule'!$F$17+('[1]Pricing Schedule'!$F$18*M1294),
IF(AND(I1294=38000,R1294&gt;4.5,R1294&lt;=9,M1294&lt;=8),'[1]Pricing Schedule'!$F$34+('[1]Pricing Schedule'!$F$36*M1294),
IF(AND(I1294=38000,R1294&gt;9,R1294&lt;=12.8,M1294&gt;8),'[1]Pricing Schedule'!$F$26+('[1]Pricing Schedule'!$F$27*M1294),
IF(AND(I1294=38000,R1294&gt;9,R1294&lt;=12.8,M1294&lt;=8),'[1]Pricing Schedule'!$F$34+('[1]Pricing Schedule'!$F$36*M1294),
IF(AND(I1294=38000,R1294&gt;12.8,R1294&lt;=22.8),'[1]Pricing Schedule'!$F$34+('[1]Pricing Schedule'!$F$36*M1294),
IF(AND(I1294=38000,R1294&gt;22.8,R1294&lt;=30.2),'[1]Pricing Schedule'!$F$43+('[1]Pricing Schedule'!$F$45*M1294),
IF(AND(I1294=38000,R1294&gt;30.2,R1294&lt;=45.9),'[1]Pricing Schedule'!$F$52+('[1]Pricing Schedule'!$F$54*M1294),
IF(AND(I1294=38000,R1294&gt;45.9,R1294&lt;=123.4),'[1]Pricing Schedule'!$F$96+('[1]Pricing Schedule'!$F$97*M1294),
IF(AND(I1294=38000,R1294&gt;123.4,R1294&lt;=168.2,M1294&lt;=10),'[1]Pricing Schedule'!$F$103+('[1]Pricing Schedule'!$F$105*M1294),
IF(AND(I1294=38000,R1294&gt;123.4,R1294&lt;=168.2,M1294&gt;10),'[1]Pricing Schedule'!$F$111+('[1]Pricing Schedule'!$F$113*M1294),
IF(AND(I1294=38000,R1294&gt;157.4,R1294&lt;=336.4,M1294&lt;=10),('[1]Pricing Schedule'!$F$103+('[1]Pricing Schedule'!$F$105*M1294))*2,
IF(AND(I1294=38000,R1294&gt;157.4,R1294&lt;=336.4,M1294&gt;10),('[1]Pricing Schedule'!$F$111+('[1]Pricing Schedule'!$F$113*M1294))*2,
IF(AND(I1294=38000,R1294&gt;314.8,R1294&lt;=504.6,M1294&lt;=10),('[1]Pricing Schedule'!$F$103+('[1]Pricing Schedule'!$F$105*M1294))*3,
IF(AND(I1294=38000,R1294&gt;314.8,R1294&lt;=504.6,M1294&gt;10),('[1]Pricing Schedule'!$F$111+('[1]Pricing Schedule'!$F$113*M1294))*3,
IF(AND(I1294=38000,R1294&gt;472.2,R1294&lt;=672.8,M1294&lt;=10),('[1]Pricing Schedule'!$F$103+('[1]Pricing Schedule'!$F$105*M1294))*4,
IF(AND(I1294=38000,R1294&gt;472.2,R1294&lt;=672.8,M1294&gt;10),('[1]Pricing Schedule'!$F$111+('[1]Pricing Schedule'!$F$113*M1294))*4,
IF(AND(I1294=110000,R1294&lt;=12.8,M1294&gt;2),'[1]Pricing Schedule'!$F$62+('[1]Pricing Schedule'!$F$63*M1294),
IF(AND(I1294=110000,R1294&lt;=12.8,M1294&lt;=2),'[1]Pricing Schedule'!$F$96+('[1]Pricing Schedule'!$F$97*M1294),
IF(AND(I1294=110000,R1294&gt;12.8,R1294&lt;=22.8,M1294&gt;3),'[1]Pricing Schedule'!$F$71+('[1]Pricing Schedule'!$F$72*M1294),
IF(AND(I1294=110000,R1294&gt;12.8,R1294&lt;=22.8,M1294&lt;=3),'[1]Pricing Schedule'!$F$96+('[1]Pricing Schedule'!$F$97*M1294),
IF(AND(I1294=110000,R1294&gt;22.8,R1294&lt;=30.2),'[1]Pricing Schedule'!$F$80+('[1]Pricing Schedule'!$F$81*M1294),
IF(AND(I1294=110000,R1294&gt;30.2,R1294&lt;=45.9),'[1]Pricing Schedule'!$F$89+('[1]Pricing Schedule'!$F$90*M1294),
IF(AND(I1294=110000,R1294&gt;45.9,R1294&lt;=123.4),'[1]Pricing Schedule'!$F$96+('[1]Pricing Schedule'!$F$97*M1294),
IF(AND(I1294=110000,R1294&gt;123.4,R1294&lt;=168.2,M1294&lt;=10),'[1]Pricing Schedule'!$F$103+('[1]Pricing Schedule'!$F$105*M1294),
IF(AND(I1294=110000,R1294&gt;123.4,R1294&lt;=168.2,M1294&gt;10),'[1]Pricing Schedule'!$F$111+('[1]Pricing Schedule'!$F$113*M1294),
IF(AND(I1294=110000,R1294&gt;168.2,R1294&lt;=336.4,M1294&lt;=10),('[1]Pricing Schedule'!$F$103+('[1]Pricing Schedule'!$F$105*M1294))*2,
IF(AND(I1294=110000,R1294&gt;168.2,R1294&lt;=336.4,M1294&gt;10),('[1]Pricing Schedule'!$F$111+('[1]Pricing Schedule'!$F$113*M1294))*2,
IF(AND(I1294=110000,R1294&gt;336.4,R1294&lt;=504.6,M1294&lt;=10),('[1]Pricing Schedule'!$F$103+('[1]Pricing Schedule'!$F$105*M1294))*3,
IF(AND(I1294=110000,R1294&gt;336.4,R1294&lt;=504.6,M1294&gt;10),('[1]Pricing Schedule'!$F$111+('[1]Pricing Schedule'!$F$113*M1294))*3,
IF(AND(I1294=110000,R1294&gt;504.6,R1294&lt;=672.8,M1294&lt;=10),('[1]Pricing Schedule'!$F$103+('[1]Pricing Schedule'!$F$105*M1294))*4,
IF(AND(I1294=110000,R1294&gt;504.6,R1294&lt;=672.8,M1294&gt;10),('[1]Pricing Schedule'!$F$111+('[1]Pricing Schedule'!$F$113*M1294))*4,
IF(AND(I1294=110000,R1294&gt;672.8,R1294&lt;=841,M1294&lt;=10),('[1]Pricing Schedule'!$F$103+('[1]Pricing Schedule'!$F$105*M1294))*5,
IF(AND(I1294=110000,R1294&gt;672.8,R1294&lt;=841,M1294&gt;10),('[1]Pricing Schedule'!$F$111+('[1]Pricing Schedule'!$F$113*M1294))*5,
IF(AND(I1294=110000,R1294&gt;672.8,R1294&lt;=841,M1294&lt;=10),('[1]Pricing Schedule'!$F$103+('[1]Pricing Schedule'!$F$105*M1294))*5,
IF(AND(I1294=110000,R1294&gt;672.8,R1294&lt;=841,M1294&gt;10),('[1]Pricing Schedule'!$F$111+('[1]Pricing Schedule'!$F$113*M1294))*5,
IF(AND(I1294=110000,R1294&gt;1345.6,R1294&lt;=1513.8,M1294&lt;=10),('[1]Pricing Schedule'!$F$103+('[1]Pricing Schedule'!$F$105*M1294))*9,
IF(AND(I1294=110000,R1294&gt;1345.6,R1294&lt;=1513.8,M1294&gt;10),('[1]Pricing Schedule'!$F$111+('[1]Pricing Schedule'!$F$113*M1294))*9,
9999999999)))))))))))))))))))))))))))))))))))))))</f>
        <v>2101570</v>
      </c>
      <c r="T1294" s="21">
        <f>IF(AND(I1294=38000,R1294&lt;=4.5,M1294&gt;8),'[1]Pricing Schedule'!$J$9,
IF(AND(I1294=38000,R1294&lt;=4.5,M1294&lt;=8),'[1]Pricing Schedule'!$J$36,
IF(AND(I1294=38000,R1294&gt;4.5,R1294&lt;=9,M1294&gt;8),'[1]Pricing Schedule'!$J$18,
IF(AND(I1294=38000,R1294&gt;4.5,R1294&lt;=9,M1294&lt;=8),'[1]Pricing Schedule'!$J$36,
IF(AND(I1294=38000,R1294&gt;9,R1294&lt;=12.8,M1294&gt;8),'[1]Pricing Schedule'!$J$27,
IF(AND(I1294=38000,R1294&gt;9,R1294&lt;=12.8,M1294&lt;=8),'[1]Pricing Schedule'!$J$36,
IF(AND(I1294=38000,R1294&gt;12.8,R1294&lt;=22.8),'[1]Pricing Schedule'!$J$36,
IF(AND(I1294=38000,R1294&gt;22.8,R1294&lt;=30.2),'[1]Pricing Schedule'!$J$45,
IF(AND(I1294=38000,R1294&gt;30.2,R1294&lt;=45.9),'[1]Pricing Schedule'!$J$54,
IF(AND(I1294=38000,R1294&gt;45.9,R1294&lt;=123.4),'[1]Pricing Schedule'!$J$97,
IF(AND(I1294=38000,R1294&gt;123.4,R1294&lt;=168.2,M1294&lt;=10),'[1]Pricing Schedule'!$J$105,
IF(AND(I1294=38000,R1294&gt;123.4,R1294&lt;=168.2,M1294&gt;10),'[1]Pricing Schedule'!$J$113,
IF(AND(I1294=38000,R1294&gt;168.2,R1294&lt;=336.4,M1294&lt;=10),('[1]Pricing Schedule'!$J$105),
IF(AND(I1294=38000,R1294&gt;168.2,R1294&lt;=336.4,M1294&gt;10),('[1]Pricing Schedule'!$J$113),
IF(AND(I1294=38000,R1294&gt;336.4,R1294&lt;=504.6,M1294&lt;=10),('[1]Pricing Schedule'!$J$105),
IF(AND(I1294=38000,R1294&gt;336.4,R1294&lt;=504.6,M1294&gt;10),('[1]Pricing Schedule'!$J$113),
IF(AND(I1294=38000,R1294&gt;504.6,R1294&lt;=672.8,M1294&lt;=10),('[1]Pricing Schedule'!$J$105),
IF(AND(I1294=38000,R1294&gt;504.6,R1294&lt;=672.8,M1294&gt;10),('[1]Pricing Schedule'!$J$113),
IF(AND(I1294=110000,R1294&lt;=12.8,M1294&gt;2),'[1]Pricing Schedule'!$J$63,
IF(AND(I1294=110000,R1294&lt;=12.8,M1294&lt;=2),'[1]Pricing Schedule'!$J$97,
IF(AND(I1294=110000,R1294&gt;12.8,R1294&lt;=22.8,M1294&gt;3),'[1]Pricing Schedule'!$J$72,
IF(AND(I1294=110000,R1294&gt;12.8,R1294&lt;=22.8,M1294&lt;=3),'[1]Pricing Schedule'!$J$97,
IF(AND(I1294=110000,R1294&gt;22.8,R1294&lt;=30.2),'[1]Pricing Schedule'!$J$81,
IF(AND(I1294=110000,R1294&gt;30.2,R1294&lt;=45.9),'[1]Pricing Schedule'!$J$90,
IF(AND(I1294=110000,R1294&gt;45.9,R1294&lt;=123.4),'[1]Pricing Schedule'!$J$97,
IF(AND(I1294=110000,R1294&gt;123.4,R1294&lt;=168.2,M1294&lt;=10),'[1]Pricing Schedule'!$J$105,
IF(AND(I1294=110000,R1294&gt;123.4,R1294&lt;=168.2,M1294&gt;10),'[1]Pricing Schedule'!$J$113,
IF(AND(I1294=110000,R1294&gt;168.2,R1294&lt;=336.2,M1294&lt;=10),('[1]Pricing Schedule'!$J$105),
IF(AND(I1294=110000,R1294&gt;168.2,R1294&lt;=336.2,M1294&gt;10),('[1]Pricing Schedule'!$J$113),
IF(AND(I1294=110000,R1294&gt;336.4,R1294&lt;=504.6,M1294&lt;=10),('[1]Pricing Schedule'!$J$105),
IF(AND(I1294=110000,R1294&gt;336.4,R1294&lt;=504.6,M1294&gt;10),('[1]Pricing Schedule'!$J$113),
IF(AND(I1294=110000,R1294&gt;504.6,R1294&lt;=672.8,M1294&lt;=10),('[1]Pricing Schedule'!$J$105),
IF(AND(I1294=110000,R1294&gt;504.6,R1294&lt;=672.8,M1294&gt;10),('[1]Pricing Schedule'!$J$113),
IF(AND(I1294=110000,R1294&gt;672.8,R1294&lt;=841,M1294&lt;=10),('[1]Pricing Schedule'!$J$105),
IF(AND(I1294=110000,R1294&gt;672.8,R1294&lt;=841,M1294&gt;10),('[1]Pricing Schedule'!$J$113),
IF(AND(I1294=110000,R1294&gt;1682,R1294&lt;=1850.2,M1294&lt;=10),('[1]Pricing Schedule'!$J$105),
IF(AND(I1294=110000,R1294&gt;1682,R1294&lt;=1850.2,M1294&gt;10),('[1]Pricing Schedule'!$J$113),
IF(AND(I1294=110000,R1294&gt;2018.4,R1294&lt;=2186.6,M1294&lt;=10),('[1]Pricing Schedule'!$J$105),
IF(AND(I1294=110000,R1294&gt;2018.4,R1294&lt;=2186.6,M1294&gt;10),('[1]Pricing Schedule'!$J$113),999999999)))))))))))))))))))))))))))))))))))))))</f>
        <v>7</v>
      </c>
      <c r="U1294" s="40">
        <f t="shared" si="126"/>
        <v>500373.80952380953</v>
      </c>
      <c r="V1294" s="41">
        <f t="shared" si="127"/>
        <v>1.9985058789381271</v>
      </c>
      <c r="Y1294" s="23">
        <v>34</v>
      </c>
      <c r="Z1294" s="23">
        <v>304</v>
      </c>
      <c r="AD1294" s="13"/>
      <c r="AE1294" s="13"/>
      <c r="AF1294" s="13"/>
      <c r="AR1294" s="35"/>
    </row>
    <row r="1295" spans="1:44">
      <c r="A1295" s="23">
        <v>1297</v>
      </c>
      <c r="B1295" s="23">
        <v>1297</v>
      </c>
      <c r="C1295" s="23" t="s">
        <v>1941</v>
      </c>
      <c r="D1295" s="23" t="s">
        <v>183</v>
      </c>
      <c r="E1295" s="23" t="s">
        <v>183</v>
      </c>
      <c r="F1295" s="23" t="s">
        <v>184</v>
      </c>
      <c r="G1295" s="23" t="s">
        <v>185</v>
      </c>
      <c r="H1295" s="23" t="s">
        <v>133</v>
      </c>
      <c r="I1295" s="13">
        <v>110000</v>
      </c>
      <c r="L1295" s="24">
        <v>15.879</v>
      </c>
      <c r="M1295" s="37">
        <f t="shared" si="122"/>
        <v>16</v>
      </c>
      <c r="N1295" s="24">
        <v>0.30499999999999999</v>
      </c>
      <c r="O1295" s="13">
        <v>3</v>
      </c>
      <c r="P1295" s="36">
        <f t="shared" si="123"/>
        <v>0.30499999999999999</v>
      </c>
      <c r="Q1295" s="38">
        <f t="shared" si="124"/>
        <v>4.2</v>
      </c>
      <c r="R1295" s="37">
        <f t="shared" si="125"/>
        <v>4.2</v>
      </c>
      <c r="S1295" s="39">
        <f>IF(AND(I1295=38000,R1295&lt;=4.5,M1295&gt;8),'[1]Pricing Schedule'!$F$8+('[1]Pricing Schedule'!$F$9*M1295),
IF(AND(I1295=38000,R1295&lt;=4.5,M1295&lt;=8),'[1]Pricing Schedule'!$F$34+('[1]Pricing Schedule'!$F$36*M1295),
IF(AND(I1295=38000,R1295&gt;4.5,R1295&lt;=9,M1295&gt;8),'[1]Pricing Schedule'!$F$17+('[1]Pricing Schedule'!$F$18*M1295),
IF(AND(I1295=38000,R1295&gt;4.5,R1295&lt;=9,M1295&lt;=8),'[1]Pricing Schedule'!$F$34+('[1]Pricing Schedule'!$F$36*M1295),
IF(AND(I1295=38000,R1295&gt;9,R1295&lt;=12.8,M1295&gt;8),'[1]Pricing Schedule'!$F$26+('[1]Pricing Schedule'!$F$27*M1295),
IF(AND(I1295=38000,R1295&gt;9,R1295&lt;=12.8,M1295&lt;=8),'[1]Pricing Schedule'!$F$34+('[1]Pricing Schedule'!$F$36*M1295),
IF(AND(I1295=38000,R1295&gt;12.8,R1295&lt;=22.8),'[1]Pricing Schedule'!$F$34+('[1]Pricing Schedule'!$F$36*M1295),
IF(AND(I1295=38000,R1295&gt;22.8,R1295&lt;=30.2),'[1]Pricing Schedule'!$F$43+('[1]Pricing Schedule'!$F$45*M1295),
IF(AND(I1295=38000,R1295&gt;30.2,R1295&lt;=45.9),'[1]Pricing Schedule'!$F$52+('[1]Pricing Schedule'!$F$54*M1295),
IF(AND(I1295=38000,R1295&gt;45.9,R1295&lt;=123.4),'[1]Pricing Schedule'!$F$96+('[1]Pricing Schedule'!$F$97*M1295),
IF(AND(I1295=38000,R1295&gt;123.4,R1295&lt;=168.2,M1295&lt;=10),'[1]Pricing Schedule'!$F$103+('[1]Pricing Schedule'!$F$105*M1295),
IF(AND(I1295=38000,R1295&gt;123.4,R1295&lt;=168.2,M1295&gt;10),'[1]Pricing Schedule'!$F$111+('[1]Pricing Schedule'!$F$113*M1295),
IF(AND(I1295=38000,R1295&gt;157.4,R1295&lt;=336.4,M1295&lt;=10),('[1]Pricing Schedule'!$F$103+('[1]Pricing Schedule'!$F$105*M1295))*2,
IF(AND(I1295=38000,R1295&gt;157.4,R1295&lt;=336.4,M1295&gt;10),('[1]Pricing Schedule'!$F$111+('[1]Pricing Schedule'!$F$113*M1295))*2,
IF(AND(I1295=38000,R1295&gt;314.8,R1295&lt;=504.6,M1295&lt;=10),('[1]Pricing Schedule'!$F$103+('[1]Pricing Schedule'!$F$105*M1295))*3,
IF(AND(I1295=38000,R1295&gt;314.8,R1295&lt;=504.6,M1295&gt;10),('[1]Pricing Schedule'!$F$111+('[1]Pricing Schedule'!$F$113*M1295))*3,
IF(AND(I1295=38000,R1295&gt;472.2,R1295&lt;=672.8,M1295&lt;=10),('[1]Pricing Schedule'!$F$103+('[1]Pricing Schedule'!$F$105*M1295))*4,
IF(AND(I1295=38000,R1295&gt;472.2,R1295&lt;=672.8,M1295&gt;10),('[1]Pricing Schedule'!$F$111+('[1]Pricing Schedule'!$F$113*M1295))*4,
IF(AND(I1295=110000,R1295&lt;=12.8,M1295&gt;2),'[1]Pricing Schedule'!$F$62+('[1]Pricing Schedule'!$F$63*M1295),
IF(AND(I1295=110000,R1295&lt;=12.8,M1295&lt;=2),'[1]Pricing Schedule'!$F$96+('[1]Pricing Schedule'!$F$97*M1295),
IF(AND(I1295=110000,R1295&gt;12.8,R1295&lt;=22.8,M1295&gt;3),'[1]Pricing Schedule'!$F$71+('[1]Pricing Schedule'!$F$72*M1295),
IF(AND(I1295=110000,R1295&gt;12.8,R1295&lt;=22.8,M1295&lt;=3),'[1]Pricing Schedule'!$F$96+('[1]Pricing Schedule'!$F$97*M1295),
IF(AND(I1295=110000,R1295&gt;22.8,R1295&lt;=30.2),'[1]Pricing Schedule'!$F$80+('[1]Pricing Schedule'!$F$81*M1295),
IF(AND(I1295=110000,R1295&gt;30.2,R1295&lt;=45.9),'[1]Pricing Schedule'!$F$89+('[1]Pricing Schedule'!$F$90*M1295),
IF(AND(I1295=110000,R1295&gt;45.9,R1295&lt;=123.4),'[1]Pricing Schedule'!$F$96+('[1]Pricing Schedule'!$F$97*M1295),
IF(AND(I1295=110000,R1295&gt;123.4,R1295&lt;=168.2,M1295&lt;=10),'[1]Pricing Schedule'!$F$103+('[1]Pricing Schedule'!$F$105*M1295),
IF(AND(I1295=110000,R1295&gt;123.4,R1295&lt;=168.2,M1295&gt;10),'[1]Pricing Schedule'!$F$111+('[1]Pricing Schedule'!$F$113*M1295),
IF(AND(I1295=110000,R1295&gt;168.2,R1295&lt;=336.4,M1295&lt;=10),('[1]Pricing Schedule'!$F$103+('[1]Pricing Schedule'!$F$105*M1295))*2,
IF(AND(I1295=110000,R1295&gt;168.2,R1295&lt;=336.4,M1295&gt;10),('[1]Pricing Schedule'!$F$111+('[1]Pricing Schedule'!$F$113*M1295))*2,
IF(AND(I1295=110000,R1295&gt;336.4,R1295&lt;=504.6,M1295&lt;=10),('[1]Pricing Schedule'!$F$103+('[1]Pricing Schedule'!$F$105*M1295))*3,
IF(AND(I1295=110000,R1295&gt;336.4,R1295&lt;=504.6,M1295&gt;10),('[1]Pricing Schedule'!$F$111+('[1]Pricing Schedule'!$F$113*M1295))*3,
IF(AND(I1295=110000,R1295&gt;504.6,R1295&lt;=672.8,M1295&lt;=10),('[1]Pricing Schedule'!$F$103+('[1]Pricing Schedule'!$F$105*M1295))*4,
IF(AND(I1295=110000,R1295&gt;504.6,R1295&lt;=672.8,M1295&gt;10),('[1]Pricing Schedule'!$F$111+('[1]Pricing Schedule'!$F$113*M1295))*4,
IF(AND(I1295=110000,R1295&gt;672.8,R1295&lt;=841,M1295&lt;=10),('[1]Pricing Schedule'!$F$103+('[1]Pricing Schedule'!$F$105*M1295))*5,
IF(AND(I1295=110000,R1295&gt;672.8,R1295&lt;=841,M1295&gt;10),('[1]Pricing Schedule'!$F$111+('[1]Pricing Schedule'!$F$113*M1295))*5,
IF(AND(I1295=110000,R1295&gt;672.8,R1295&lt;=841,M1295&lt;=10),('[1]Pricing Schedule'!$F$103+('[1]Pricing Schedule'!$F$105*M1295))*5,
IF(AND(I1295=110000,R1295&gt;672.8,R1295&lt;=841,M1295&gt;10),('[1]Pricing Schedule'!$F$111+('[1]Pricing Schedule'!$F$113*M1295))*5,
IF(AND(I1295=110000,R1295&gt;1345.6,R1295&lt;=1513.8,M1295&lt;=10),('[1]Pricing Schedule'!$F$103+('[1]Pricing Schedule'!$F$105*M1295))*9,
IF(AND(I1295=110000,R1295&gt;1345.6,R1295&lt;=1513.8,M1295&gt;10),('[1]Pricing Schedule'!$F$111+('[1]Pricing Schedule'!$F$113*M1295))*9,
9999999999)))))))))))))))))))))))))))))))))))))))</f>
        <v>2259670</v>
      </c>
      <c r="T1295" s="21">
        <f>IF(AND(I1295=38000,R1295&lt;=4.5,M1295&gt;8),'[1]Pricing Schedule'!$J$9,
IF(AND(I1295=38000,R1295&lt;=4.5,M1295&lt;=8),'[1]Pricing Schedule'!$J$36,
IF(AND(I1295=38000,R1295&gt;4.5,R1295&lt;=9,M1295&gt;8),'[1]Pricing Schedule'!$J$18,
IF(AND(I1295=38000,R1295&gt;4.5,R1295&lt;=9,M1295&lt;=8),'[1]Pricing Schedule'!$J$36,
IF(AND(I1295=38000,R1295&gt;9,R1295&lt;=12.8,M1295&gt;8),'[1]Pricing Schedule'!$J$27,
IF(AND(I1295=38000,R1295&gt;9,R1295&lt;=12.8,M1295&lt;=8),'[1]Pricing Schedule'!$J$36,
IF(AND(I1295=38000,R1295&gt;12.8,R1295&lt;=22.8),'[1]Pricing Schedule'!$J$36,
IF(AND(I1295=38000,R1295&gt;22.8,R1295&lt;=30.2),'[1]Pricing Schedule'!$J$45,
IF(AND(I1295=38000,R1295&gt;30.2,R1295&lt;=45.9),'[1]Pricing Schedule'!$J$54,
IF(AND(I1295=38000,R1295&gt;45.9,R1295&lt;=123.4),'[1]Pricing Schedule'!$J$97,
IF(AND(I1295=38000,R1295&gt;123.4,R1295&lt;=168.2,M1295&lt;=10),'[1]Pricing Schedule'!$J$105,
IF(AND(I1295=38000,R1295&gt;123.4,R1295&lt;=168.2,M1295&gt;10),'[1]Pricing Schedule'!$J$113,
IF(AND(I1295=38000,R1295&gt;168.2,R1295&lt;=336.4,M1295&lt;=10),('[1]Pricing Schedule'!$J$105),
IF(AND(I1295=38000,R1295&gt;168.2,R1295&lt;=336.4,M1295&gt;10),('[1]Pricing Schedule'!$J$113),
IF(AND(I1295=38000,R1295&gt;336.4,R1295&lt;=504.6,M1295&lt;=10),('[1]Pricing Schedule'!$J$105),
IF(AND(I1295=38000,R1295&gt;336.4,R1295&lt;=504.6,M1295&gt;10),('[1]Pricing Schedule'!$J$113),
IF(AND(I1295=38000,R1295&gt;504.6,R1295&lt;=672.8,M1295&lt;=10),('[1]Pricing Schedule'!$J$105),
IF(AND(I1295=38000,R1295&gt;504.6,R1295&lt;=672.8,M1295&gt;10),('[1]Pricing Schedule'!$J$113),
IF(AND(I1295=110000,R1295&lt;=12.8,M1295&gt;2),'[1]Pricing Schedule'!$J$63,
IF(AND(I1295=110000,R1295&lt;=12.8,M1295&lt;=2),'[1]Pricing Schedule'!$J$97,
IF(AND(I1295=110000,R1295&gt;12.8,R1295&lt;=22.8,M1295&gt;3),'[1]Pricing Schedule'!$J$72,
IF(AND(I1295=110000,R1295&gt;12.8,R1295&lt;=22.8,M1295&lt;=3),'[1]Pricing Schedule'!$J$97,
IF(AND(I1295=110000,R1295&gt;22.8,R1295&lt;=30.2),'[1]Pricing Schedule'!$J$81,
IF(AND(I1295=110000,R1295&gt;30.2,R1295&lt;=45.9),'[1]Pricing Schedule'!$J$90,
IF(AND(I1295=110000,R1295&gt;45.9,R1295&lt;=123.4),'[1]Pricing Schedule'!$J$97,
IF(AND(I1295=110000,R1295&gt;123.4,R1295&lt;=168.2,M1295&lt;=10),'[1]Pricing Schedule'!$J$105,
IF(AND(I1295=110000,R1295&gt;123.4,R1295&lt;=168.2,M1295&gt;10),'[1]Pricing Schedule'!$J$113,
IF(AND(I1295=110000,R1295&gt;168.2,R1295&lt;=336.2,M1295&lt;=10),('[1]Pricing Schedule'!$J$105),
IF(AND(I1295=110000,R1295&gt;168.2,R1295&lt;=336.2,M1295&gt;10),('[1]Pricing Schedule'!$J$113),
IF(AND(I1295=110000,R1295&gt;336.4,R1295&lt;=504.6,M1295&lt;=10),('[1]Pricing Schedule'!$J$105),
IF(AND(I1295=110000,R1295&gt;336.4,R1295&lt;=504.6,M1295&gt;10),('[1]Pricing Schedule'!$J$113),
IF(AND(I1295=110000,R1295&gt;504.6,R1295&lt;=672.8,M1295&lt;=10),('[1]Pricing Schedule'!$J$105),
IF(AND(I1295=110000,R1295&gt;504.6,R1295&lt;=672.8,M1295&gt;10),('[1]Pricing Schedule'!$J$113),
IF(AND(I1295=110000,R1295&gt;672.8,R1295&lt;=841,M1295&lt;=10),('[1]Pricing Schedule'!$J$105),
IF(AND(I1295=110000,R1295&gt;672.8,R1295&lt;=841,M1295&gt;10),('[1]Pricing Schedule'!$J$113),
IF(AND(I1295=110000,R1295&gt;1682,R1295&lt;=1850.2,M1295&lt;=10),('[1]Pricing Schedule'!$J$105),
IF(AND(I1295=110000,R1295&gt;1682,R1295&lt;=1850.2,M1295&gt;10),('[1]Pricing Schedule'!$J$113),
IF(AND(I1295=110000,R1295&gt;2018.4,R1295&lt;=2186.6,M1295&lt;=10),('[1]Pricing Schedule'!$J$105),
IF(AND(I1295=110000,R1295&gt;2018.4,R1295&lt;=2186.6,M1295&gt;10),('[1]Pricing Schedule'!$J$113),999999999)))))))))))))))))))))))))))))))))))))))</f>
        <v>7</v>
      </c>
      <c r="U1295" s="40">
        <f t="shared" si="126"/>
        <v>538016.66666666663</v>
      </c>
      <c r="V1295" s="41">
        <f t="shared" si="127"/>
        <v>1.8586784796010036</v>
      </c>
      <c r="Y1295" s="23">
        <v>196</v>
      </c>
      <c r="Z1295" s="23">
        <v>110</v>
      </c>
      <c r="AD1295" s="13"/>
      <c r="AE1295" s="13"/>
      <c r="AF1295" s="13"/>
      <c r="AR1295" s="35"/>
    </row>
    <row r="1296" spans="1:44">
      <c r="A1296" s="23">
        <v>1298</v>
      </c>
      <c r="B1296" s="23">
        <v>1298</v>
      </c>
      <c r="C1296" s="23" t="s">
        <v>1942</v>
      </c>
      <c r="D1296" s="23" t="s">
        <v>116</v>
      </c>
      <c r="E1296" s="23" t="s">
        <v>116</v>
      </c>
      <c r="F1296" s="23" t="s">
        <v>529</v>
      </c>
      <c r="G1296" s="23" t="s">
        <v>530</v>
      </c>
      <c r="H1296" s="23" t="s">
        <v>113</v>
      </c>
      <c r="I1296" s="13">
        <v>38000</v>
      </c>
      <c r="J1296" s="13">
        <v>38000</v>
      </c>
      <c r="K1296" s="23" t="s">
        <v>119</v>
      </c>
      <c r="L1296" s="24">
        <v>6.1369999999999996</v>
      </c>
      <c r="M1296" s="37">
        <f t="shared" si="122"/>
        <v>7</v>
      </c>
      <c r="N1296" s="24">
        <v>0.107</v>
      </c>
      <c r="O1296" s="13">
        <v>3</v>
      </c>
      <c r="P1296" s="36">
        <f t="shared" si="123"/>
        <v>0.107</v>
      </c>
      <c r="Q1296" s="38">
        <f t="shared" si="124"/>
        <v>4.2</v>
      </c>
      <c r="R1296" s="37">
        <f t="shared" si="125"/>
        <v>4.2</v>
      </c>
      <c r="S1296" s="39">
        <f>IF(AND(I1296=38000,R1296&lt;=4.5,M1296&gt;8),'[1]Pricing Schedule'!$F$8+('[1]Pricing Schedule'!$F$9*M1296),
IF(AND(I1296=38000,R1296&lt;=4.5,M1296&lt;=8),'[1]Pricing Schedule'!$F$34+('[1]Pricing Schedule'!$F$36*M1296),
IF(AND(I1296=38000,R1296&gt;4.5,R1296&lt;=9,M1296&gt;8),'[1]Pricing Schedule'!$F$17+('[1]Pricing Schedule'!$F$18*M1296),
IF(AND(I1296=38000,R1296&gt;4.5,R1296&lt;=9,M1296&lt;=8),'[1]Pricing Schedule'!$F$34+('[1]Pricing Schedule'!$F$36*M1296),
IF(AND(I1296=38000,R1296&gt;9,R1296&lt;=12.8,M1296&gt;8),'[1]Pricing Schedule'!$F$26+('[1]Pricing Schedule'!$F$27*M1296),
IF(AND(I1296=38000,R1296&gt;9,R1296&lt;=12.8,M1296&lt;=8),'[1]Pricing Schedule'!$F$34+('[1]Pricing Schedule'!$F$36*M1296),
IF(AND(I1296=38000,R1296&gt;12.8,R1296&lt;=22.8),'[1]Pricing Schedule'!$F$34+('[1]Pricing Schedule'!$F$36*M1296),
IF(AND(I1296=38000,R1296&gt;22.8,R1296&lt;=30.2),'[1]Pricing Schedule'!$F$43+('[1]Pricing Schedule'!$F$45*M1296),
IF(AND(I1296=38000,R1296&gt;30.2,R1296&lt;=45.9),'[1]Pricing Schedule'!$F$52+('[1]Pricing Schedule'!$F$54*M1296),
IF(AND(I1296=38000,R1296&gt;45.9,R1296&lt;=123.4),'[1]Pricing Schedule'!$F$96+('[1]Pricing Schedule'!$F$97*M1296),
IF(AND(I1296=38000,R1296&gt;123.4,R1296&lt;=168.2,M1296&lt;=10),'[1]Pricing Schedule'!$F$103+('[1]Pricing Schedule'!$F$105*M1296),
IF(AND(I1296=38000,R1296&gt;123.4,R1296&lt;=168.2,M1296&gt;10),'[1]Pricing Schedule'!$F$111+('[1]Pricing Schedule'!$F$113*M1296),
IF(AND(I1296=38000,R1296&gt;157.4,R1296&lt;=336.4,M1296&lt;=10),('[1]Pricing Schedule'!$F$103+('[1]Pricing Schedule'!$F$105*M1296))*2,
IF(AND(I1296=38000,R1296&gt;157.4,R1296&lt;=336.4,M1296&gt;10),('[1]Pricing Schedule'!$F$111+('[1]Pricing Schedule'!$F$113*M1296))*2,
IF(AND(I1296=38000,R1296&gt;314.8,R1296&lt;=504.6,M1296&lt;=10),('[1]Pricing Schedule'!$F$103+('[1]Pricing Schedule'!$F$105*M1296))*3,
IF(AND(I1296=38000,R1296&gt;314.8,R1296&lt;=504.6,M1296&gt;10),('[1]Pricing Schedule'!$F$111+('[1]Pricing Schedule'!$F$113*M1296))*3,
IF(AND(I1296=38000,R1296&gt;472.2,R1296&lt;=672.8,M1296&lt;=10),('[1]Pricing Schedule'!$F$103+('[1]Pricing Schedule'!$F$105*M1296))*4,
IF(AND(I1296=38000,R1296&gt;472.2,R1296&lt;=672.8,M1296&gt;10),('[1]Pricing Schedule'!$F$111+('[1]Pricing Schedule'!$F$113*M1296))*4,
IF(AND(I1296=110000,R1296&lt;=12.8,M1296&gt;2),'[1]Pricing Schedule'!$F$62+('[1]Pricing Schedule'!$F$63*M1296),
IF(AND(I1296=110000,R1296&lt;=12.8,M1296&lt;=2),'[1]Pricing Schedule'!$F$96+('[1]Pricing Schedule'!$F$97*M1296),
IF(AND(I1296=110000,R1296&gt;12.8,R1296&lt;=22.8,M1296&gt;3),'[1]Pricing Schedule'!$F$71+('[1]Pricing Schedule'!$F$72*M1296),
IF(AND(I1296=110000,R1296&gt;12.8,R1296&lt;=22.8,M1296&lt;=3),'[1]Pricing Schedule'!$F$96+('[1]Pricing Schedule'!$F$97*M1296),
IF(AND(I1296=110000,R1296&gt;22.8,R1296&lt;=30.2),'[1]Pricing Schedule'!$F$80+('[1]Pricing Schedule'!$F$81*M1296),
IF(AND(I1296=110000,R1296&gt;30.2,R1296&lt;=45.9),'[1]Pricing Schedule'!$F$89+('[1]Pricing Schedule'!$F$90*M1296),
IF(AND(I1296=110000,R1296&gt;45.9,R1296&lt;=123.4),'[1]Pricing Schedule'!$F$96+('[1]Pricing Schedule'!$F$97*M1296),
IF(AND(I1296=110000,R1296&gt;123.4,R1296&lt;=168.2,M1296&lt;=10),'[1]Pricing Schedule'!$F$103+('[1]Pricing Schedule'!$F$105*M1296),
IF(AND(I1296=110000,R1296&gt;123.4,R1296&lt;=168.2,M1296&gt;10),'[1]Pricing Schedule'!$F$111+('[1]Pricing Schedule'!$F$113*M1296),
IF(AND(I1296=110000,R1296&gt;168.2,R1296&lt;=336.4,M1296&lt;=10),('[1]Pricing Schedule'!$F$103+('[1]Pricing Schedule'!$F$105*M1296))*2,
IF(AND(I1296=110000,R1296&gt;168.2,R1296&lt;=336.4,M1296&gt;10),('[1]Pricing Schedule'!$F$111+('[1]Pricing Schedule'!$F$113*M1296))*2,
IF(AND(I1296=110000,R1296&gt;336.4,R1296&lt;=504.6,M1296&lt;=10),('[1]Pricing Schedule'!$F$103+('[1]Pricing Schedule'!$F$105*M1296))*3,
IF(AND(I1296=110000,R1296&gt;336.4,R1296&lt;=504.6,M1296&gt;10),('[1]Pricing Schedule'!$F$111+('[1]Pricing Schedule'!$F$113*M1296))*3,
IF(AND(I1296=110000,R1296&gt;504.6,R1296&lt;=672.8,M1296&lt;=10),('[1]Pricing Schedule'!$F$103+('[1]Pricing Schedule'!$F$105*M1296))*4,
IF(AND(I1296=110000,R1296&gt;504.6,R1296&lt;=672.8,M1296&gt;10),('[1]Pricing Schedule'!$F$111+('[1]Pricing Schedule'!$F$113*M1296))*4,
IF(AND(I1296=110000,R1296&gt;672.8,R1296&lt;=841,M1296&lt;=10),('[1]Pricing Schedule'!$F$103+('[1]Pricing Schedule'!$F$105*M1296))*5,
IF(AND(I1296=110000,R1296&gt;672.8,R1296&lt;=841,M1296&gt;10),('[1]Pricing Schedule'!$F$111+('[1]Pricing Schedule'!$F$113*M1296))*5,
IF(AND(I1296=110000,R1296&gt;672.8,R1296&lt;=841,M1296&lt;=10),('[1]Pricing Schedule'!$F$103+('[1]Pricing Schedule'!$F$105*M1296))*5,
IF(AND(I1296=110000,R1296&gt;672.8,R1296&lt;=841,M1296&gt;10),('[1]Pricing Schedule'!$F$111+('[1]Pricing Schedule'!$F$113*M1296))*5,
IF(AND(I1296=110000,R1296&gt;1345.6,R1296&lt;=1513.8,M1296&lt;=10),('[1]Pricing Schedule'!$F$103+('[1]Pricing Schedule'!$F$105*M1296))*9,
IF(AND(I1296=110000,R1296&gt;1345.6,R1296&lt;=1513.8,M1296&gt;10),('[1]Pricing Schedule'!$F$111+('[1]Pricing Schedule'!$F$113*M1296))*9,
9999999999)))))))))))))))))))))))))))))))))))))))</f>
        <v>839680</v>
      </c>
      <c r="T1296" s="21">
        <f>IF(AND(I1296=38000,R1296&lt;=4.5,M1296&gt;8),'[1]Pricing Schedule'!$J$9,
IF(AND(I1296=38000,R1296&lt;=4.5,M1296&lt;=8),'[1]Pricing Schedule'!$J$36,
IF(AND(I1296=38000,R1296&gt;4.5,R1296&lt;=9,M1296&gt;8),'[1]Pricing Schedule'!$J$18,
IF(AND(I1296=38000,R1296&gt;4.5,R1296&lt;=9,M1296&lt;=8),'[1]Pricing Schedule'!$J$36,
IF(AND(I1296=38000,R1296&gt;9,R1296&lt;=12.8,M1296&gt;8),'[1]Pricing Schedule'!$J$27,
IF(AND(I1296=38000,R1296&gt;9,R1296&lt;=12.8,M1296&lt;=8),'[1]Pricing Schedule'!$J$36,
IF(AND(I1296=38000,R1296&gt;12.8,R1296&lt;=22.8),'[1]Pricing Schedule'!$J$36,
IF(AND(I1296=38000,R1296&gt;22.8,R1296&lt;=30.2),'[1]Pricing Schedule'!$J$45,
IF(AND(I1296=38000,R1296&gt;30.2,R1296&lt;=45.9),'[1]Pricing Schedule'!$J$54,
IF(AND(I1296=38000,R1296&gt;45.9,R1296&lt;=123.4),'[1]Pricing Schedule'!$J$97,
IF(AND(I1296=38000,R1296&gt;123.4,R1296&lt;=168.2,M1296&lt;=10),'[1]Pricing Schedule'!$J$105,
IF(AND(I1296=38000,R1296&gt;123.4,R1296&lt;=168.2,M1296&gt;10),'[1]Pricing Schedule'!$J$113,
IF(AND(I1296=38000,R1296&gt;168.2,R1296&lt;=336.4,M1296&lt;=10),('[1]Pricing Schedule'!$J$105),
IF(AND(I1296=38000,R1296&gt;168.2,R1296&lt;=336.4,M1296&gt;10),('[1]Pricing Schedule'!$J$113),
IF(AND(I1296=38000,R1296&gt;336.4,R1296&lt;=504.6,M1296&lt;=10),('[1]Pricing Schedule'!$J$105),
IF(AND(I1296=38000,R1296&gt;336.4,R1296&lt;=504.6,M1296&gt;10),('[1]Pricing Schedule'!$J$113),
IF(AND(I1296=38000,R1296&gt;504.6,R1296&lt;=672.8,M1296&lt;=10),('[1]Pricing Schedule'!$J$105),
IF(AND(I1296=38000,R1296&gt;504.6,R1296&lt;=672.8,M1296&gt;10),('[1]Pricing Schedule'!$J$113),
IF(AND(I1296=110000,R1296&lt;=12.8,M1296&gt;2),'[1]Pricing Schedule'!$J$63,
IF(AND(I1296=110000,R1296&lt;=12.8,M1296&lt;=2),'[1]Pricing Schedule'!$J$97,
IF(AND(I1296=110000,R1296&gt;12.8,R1296&lt;=22.8,M1296&gt;3),'[1]Pricing Schedule'!$J$72,
IF(AND(I1296=110000,R1296&gt;12.8,R1296&lt;=22.8,M1296&lt;=3),'[1]Pricing Schedule'!$J$97,
IF(AND(I1296=110000,R1296&gt;22.8,R1296&lt;=30.2),'[1]Pricing Schedule'!$J$81,
IF(AND(I1296=110000,R1296&gt;30.2,R1296&lt;=45.9),'[1]Pricing Schedule'!$J$90,
IF(AND(I1296=110000,R1296&gt;45.9,R1296&lt;=123.4),'[1]Pricing Schedule'!$J$97,
IF(AND(I1296=110000,R1296&gt;123.4,R1296&lt;=168.2,M1296&lt;=10),'[1]Pricing Schedule'!$J$105,
IF(AND(I1296=110000,R1296&gt;123.4,R1296&lt;=168.2,M1296&gt;10),'[1]Pricing Schedule'!$J$113,
IF(AND(I1296=110000,R1296&gt;168.2,R1296&lt;=336.2,M1296&lt;=10),('[1]Pricing Schedule'!$J$105),
IF(AND(I1296=110000,R1296&gt;168.2,R1296&lt;=336.2,M1296&gt;10),('[1]Pricing Schedule'!$J$113),
IF(AND(I1296=110000,R1296&gt;336.4,R1296&lt;=504.6,M1296&lt;=10),('[1]Pricing Schedule'!$J$105),
IF(AND(I1296=110000,R1296&gt;336.4,R1296&lt;=504.6,M1296&gt;10),('[1]Pricing Schedule'!$J$113),
IF(AND(I1296=110000,R1296&gt;504.6,R1296&lt;=672.8,M1296&lt;=10),('[1]Pricing Schedule'!$J$105),
IF(AND(I1296=110000,R1296&gt;504.6,R1296&lt;=672.8,M1296&gt;10),('[1]Pricing Schedule'!$J$113),
IF(AND(I1296=110000,R1296&gt;672.8,R1296&lt;=841,M1296&lt;=10),('[1]Pricing Schedule'!$J$105),
IF(AND(I1296=110000,R1296&gt;672.8,R1296&lt;=841,M1296&gt;10),('[1]Pricing Schedule'!$J$113),
IF(AND(I1296=110000,R1296&gt;1682,R1296&lt;=1850.2,M1296&lt;=10),('[1]Pricing Schedule'!$J$105),
IF(AND(I1296=110000,R1296&gt;1682,R1296&lt;=1850.2,M1296&gt;10),('[1]Pricing Schedule'!$J$113),
IF(AND(I1296=110000,R1296&gt;2018.4,R1296&lt;=2186.6,M1296&lt;=10),('[1]Pricing Schedule'!$J$105),
IF(AND(I1296=110000,R1296&gt;2018.4,R1296&lt;=2186.6,M1296&gt;10),('[1]Pricing Schedule'!$J$113),999999999)))))))))))))))))))))))))))))))))))))))</f>
        <v>4</v>
      </c>
      <c r="U1296" s="40">
        <f t="shared" si="126"/>
        <v>199923.80952380953</v>
      </c>
      <c r="V1296" s="41">
        <f t="shared" si="127"/>
        <v>5.0019054878048781</v>
      </c>
      <c r="Y1296" s="23">
        <v>234</v>
      </c>
      <c r="Z1296" s="23">
        <v>233</v>
      </c>
      <c r="AD1296" s="13"/>
      <c r="AE1296" s="13"/>
      <c r="AF1296" s="13"/>
      <c r="AR1296" s="35"/>
    </row>
    <row r="1297" spans="1:44">
      <c r="A1297" s="23">
        <v>1299</v>
      </c>
      <c r="B1297" s="23">
        <v>1299</v>
      </c>
      <c r="C1297" s="23" t="s">
        <v>1943</v>
      </c>
      <c r="D1297" s="23" t="s">
        <v>116</v>
      </c>
      <c r="E1297" s="23" t="s">
        <v>116</v>
      </c>
      <c r="F1297" s="23" t="s">
        <v>529</v>
      </c>
      <c r="G1297" s="23" t="s">
        <v>530</v>
      </c>
      <c r="H1297" s="23" t="s">
        <v>113</v>
      </c>
      <c r="I1297" s="13">
        <v>38000</v>
      </c>
      <c r="J1297" s="13">
        <v>38000</v>
      </c>
      <c r="K1297" s="23" t="s">
        <v>119</v>
      </c>
      <c r="L1297" s="24">
        <v>6.923</v>
      </c>
      <c r="M1297" s="37">
        <f t="shared" si="122"/>
        <v>7</v>
      </c>
      <c r="N1297" s="24">
        <v>0.14000000000000001</v>
      </c>
      <c r="O1297" s="13">
        <v>3</v>
      </c>
      <c r="P1297" s="36">
        <f t="shared" si="123"/>
        <v>0.14000000000000001</v>
      </c>
      <c r="Q1297" s="38">
        <f t="shared" si="124"/>
        <v>4.2</v>
      </c>
      <c r="R1297" s="37">
        <f t="shared" si="125"/>
        <v>4.2</v>
      </c>
      <c r="S1297" s="39">
        <f>IF(AND(I1297=38000,R1297&lt;=4.5,M1297&gt;8),'[1]Pricing Schedule'!$F$8+('[1]Pricing Schedule'!$F$9*M1297),
IF(AND(I1297=38000,R1297&lt;=4.5,M1297&lt;=8),'[1]Pricing Schedule'!$F$34+('[1]Pricing Schedule'!$F$36*M1297),
IF(AND(I1297=38000,R1297&gt;4.5,R1297&lt;=9,M1297&gt;8),'[1]Pricing Schedule'!$F$17+('[1]Pricing Schedule'!$F$18*M1297),
IF(AND(I1297=38000,R1297&gt;4.5,R1297&lt;=9,M1297&lt;=8),'[1]Pricing Schedule'!$F$34+('[1]Pricing Schedule'!$F$36*M1297),
IF(AND(I1297=38000,R1297&gt;9,R1297&lt;=12.8,M1297&gt;8),'[1]Pricing Schedule'!$F$26+('[1]Pricing Schedule'!$F$27*M1297),
IF(AND(I1297=38000,R1297&gt;9,R1297&lt;=12.8,M1297&lt;=8),'[1]Pricing Schedule'!$F$34+('[1]Pricing Schedule'!$F$36*M1297),
IF(AND(I1297=38000,R1297&gt;12.8,R1297&lt;=22.8),'[1]Pricing Schedule'!$F$34+('[1]Pricing Schedule'!$F$36*M1297),
IF(AND(I1297=38000,R1297&gt;22.8,R1297&lt;=30.2),'[1]Pricing Schedule'!$F$43+('[1]Pricing Schedule'!$F$45*M1297),
IF(AND(I1297=38000,R1297&gt;30.2,R1297&lt;=45.9),'[1]Pricing Schedule'!$F$52+('[1]Pricing Schedule'!$F$54*M1297),
IF(AND(I1297=38000,R1297&gt;45.9,R1297&lt;=123.4),'[1]Pricing Schedule'!$F$96+('[1]Pricing Schedule'!$F$97*M1297),
IF(AND(I1297=38000,R1297&gt;123.4,R1297&lt;=168.2,M1297&lt;=10),'[1]Pricing Schedule'!$F$103+('[1]Pricing Schedule'!$F$105*M1297),
IF(AND(I1297=38000,R1297&gt;123.4,R1297&lt;=168.2,M1297&gt;10),'[1]Pricing Schedule'!$F$111+('[1]Pricing Schedule'!$F$113*M1297),
IF(AND(I1297=38000,R1297&gt;157.4,R1297&lt;=336.4,M1297&lt;=10),('[1]Pricing Schedule'!$F$103+('[1]Pricing Schedule'!$F$105*M1297))*2,
IF(AND(I1297=38000,R1297&gt;157.4,R1297&lt;=336.4,M1297&gt;10),('[1]Pricing Schedule'!$F$111+('[1]Pricing Schedule'!$F$113*M1297))*2,
IF(AND(I1297=38000,R1297&gt;314.8,R1297&lt;=504.6,M1297&lt;=10),('[1]Pricing Schedule'!$F$103+('[1]Pricing Schedule'!$F$105*M1297))*3,
IF(AND(I1297=38000,R1297&gt;314.8,R1297&lt;=504.6,M1297&gt;10),('[1]Pricing Schedule'!$F$111+('[1]Pricing Schedule'!$F$113*M1297))*3,
IF(AND(I1297=38000,R1297&gt;472.2,R1297&lt;=672.8,M1297&lt;=10),('[1]Pricing Schedule'!$F$103+('[1]Pricing Schedule'!$F$105*M1297))*4,
IF(AND(I1297=38000,R1297&gt;472.2,R1297&lt;=672.8,M1297&gt;10),('[1]Pricing Schedule'!$F$111+('[1]Pricing Schedule'!$F$113*M1297))*4,
IF(AND(I1297=110000,R1297&lt;=12.8,M1297&gt;2),'[1]Pricing Schedule'!$F$62+('[1]Pricing Schedule'!$F$63*M1297),
IF(AND(I1297=110000,R1297&lt;=12.8,M1297&lt;=2),'[1]Pricing Schedule'!$F$96+('[1]Pricing Schedule'!$F$97*M1297),
IF(AND(I1297=110000,R1297&gt;12.8,R1297&lt;=22.8,M1297&gt;3),'[1]Pricing Schedule'!$F$71+('[1]Pricing Schedule'!$F$72*M1297),
IF(AND(I1297=110000,R1297&gt;12.8,R1297&lt;=22.8,M1297&lt;=3),'[1]Pricing Schedule'!$F$96+('[1]Pricing Schedule'!$F$97*M1297),
IF(AND(I1297=110000,R1297&gt;22.8,R1297&lt;=30.2),'[1]Pricing Schedule'!$F$80+('[1]Pricing Schedule'!$F$81*M1297),
IF(AND(I1297=110000,R1297&gt;30.2,R1297&lt;=45.9),'[1]Pricing Schedule'!$F$89+('[1]Pricing Schedule'!$F$90*M1297),
IF(AND(I1297=110000,R1297&gt;45.9,R1297&lt;=123.4),'[1]Pricing Schedule'!$F$96+('[1]Pricing Schedule'!$F$97*M1297),
IF(AND(I1297=110000,R1297&gt;123.4,R1297&lt;=168.2,M1297&lt;=10),'[1]Pricing Schedule'!$F$103+('[1]Pricing Schedule'!$F$105*M1297),
IF(AND(I1297=110000,R1297&gt;123.4,R1297&lt;=168.2,M1297&gt;10),'[1]Pricing Schedule'!$F$111+('[1]Pricing Schedule'!$F$113*M1297),
IF(AND(I1297=110000,R1297&gt;168.2,R1297&lt;=336.4,M1297&lt;=10),('[1]Pricing Schedule'!$F$103+('[1]Pricing Schedule'!$F$105*M1297))*2,
IF(AND(I1297=110000,R1297&gt;168.2,R1297&lt;=336.4,M1297&gt;10),('[1]Pricing Schedule'!$F$111+('[1]Pricing Schedule'!$F$113*M1297))*2,
IF(AND(I1297=110000,R1297&gt;336.4,R1297&lt;=504.6,M1297&lt;=10),('[1]Pricing Schedule'!$F$103+('[1]Pricing Schedule'!$F$105*M1297))*3,
IF(AND(I1297=110000,R1297&gt;336.4,R1297&lt;=504.6,M1297&gt;10),('[1]Pricing Schedule'!$F$111+('[1]Pricing Schedule'!$F$113*M1297))*3,
IF(AND(I1297=110000,R1297&gt;504.6,R1297&lt;=672.8,M1297&lt;=10),('[1]Pricing Schedule'!$F$103+('[1]Pricing Schedule'!$F$105*M1297))*4,
IF(AND(I1297=110000,R1297&gt;504.6,R1297&lt;=672.8,M1297&gt;10),('[1]Pricing Schedule'!$F$111+('[1]Pricing Schedule'!$F$113*M1297))*4,
IF(AND(I1297=110000,R1297&gt;672.8,R1297&lt;=841,M1297&lt;=10),('[1]Pricing Schedule'!$F$103+('[1]Pricing Schedule'!$F$105*M1297))*5,
IF(AND(I1297=110000,R1297&gt;672.8,R1297&lt;=841,M1297&gt;10),('[1]Pricing Schedule'!$F$111+('[1]Pricing Schedule'!$F$113*M1297))*5,
IF(AND(I1297=110000,R1297&gt;672.8,R1297&lt;=841,M1297&lt;=10),('[1]Pricing Schedule'!$F$103+('[1]Pricing Schedule'!$F$105*M1297))*5,
IF(AND(I1297=110000,R1297&gt;672.8,R1297&lt;=841,M1297&gt;10),('[1]Pricing Schedule'!$F$111+('[1]Pricing Schedule'!$F$113*M1297))*5,
IF(AND(I1297=110000,R1297&gt;1345.6,R1297&lt;=1513.8,M1297&lt;=10),('[1]Pricing Schedule'!$F$103+('[1]Pricing Schedule'!$F$105*M1297))*9,
IF(AND(I1297=110000,R1297&gt;1345.6,R1297&lt;=1513.8,M1297&gt;10),('[1]Pricing Schedule'!$F$111+('[1]Pricing Schedule'!$F$113*M1297))*9,
9999999999)))))))))))))))))))))))))))))))))))))))</f>
        <v>839680</v>
      </c>
      <c r="T1297" s="21">
        <f>IF(AND(I1297=38000,R1297&lt;=4.5,M1297&gt;8),'[1]Pricing Schedule'!$J$9,
IF(AND(I1297=38000,R1297&lt;=4.5,M1297&lt;=8),'[1]Pricing Schedule'!$J$36,
IF(AND(I1297=38000,R1297&gt;4.5,R1297&lt;=9,M1297&gt;8),'[1]Pricing Schedule'!$J$18,
IF(AND(I1297=38000,R1297&gt;4.5,R1297&lt;=9,M1297&lt;=8),'[1]Pricing Schedule'!$J$36,
IF(AND(I1297=38000,R1297&gt;9,R1297&lt;=12.8,M1297&gt;8),'[1]Pricing Schedule'!$J$27,
IF(AND(I1297=38000,R1297&gt;9,R1297&lt;=12.8,M1297&lt;=8),'[1]Pricing Schedule'!$J$36,
IF(AND(I1297=38000,R1297&gt;12.8,R1297&lt;=22.8),'[1]Pricing Schedule'!$J$36,
IF(AND(I1297=38000,R1297&gt;22.8,R1297&lt;=30.2),'[1]Pricing Schedule'!$J$45,
IF(AND(I1297=38000,R1297&gt;30.2,R1297&lt;=45.9),'[1]Pricing Schedule'!$J$54,
IF(AND(I1297=38000,R1297&gt;45.9,R1297&lt;=123.4),'[1]Pricing Schedule'!$J$97,
IF(AND(I1297=38000,R1297&gt;123.4,R1297&lt;=168.2,M1297&lt;=10),'[1]Pricing Schedule'!$J$105,
IF(AND(I1297=38000,R1297&gt;123.4,R1297&lt;=168.2,M1297&gt;10),'[1]Pricing Schedule'!$J$113,
IF(AND(I1297=38000,R1297&gt;168.2,R1297&lt;=336.4,M1297&lt;=10),('[1]Pricing Schedule'!$J$105),
IF(AND(I1297=38000,R1297&gt;168.2,R1297&lt;=336.4,M1297&gt;10),('[1]Pricing Schedule'!$J$113),
IF(AND(I1297=38000,R1297&gt;336.4,R1297&lt;=504.6,M1297&lt;=10),('[1]Pricing Schedule'!$J$105),
IF(AND(I1297=38000,R1297&gt;336.4,R1297&lt;=504.6,M1297&gt;10),('[1]Pricing Schedule'!$J$113),
IF(AND(I1297=38000,R1297&gt;504.6,R1297&lt;=672.8,M1297&lt;=10),('[1]Pricing Schedule'!$J$105),
IF(AND(I1297=38000,R1297&gt;504.6,R1297&lt;=672.8,M1297&gt;10),('[1]Pricing Schedule'!$J$113),
IF(AND(I1297=110000,R1297&lt;=12.8,M1297&gt;2),'[1]Pricing Schedule'!$J$63,
IF(AND(I1297=110000,R1297&lt;=12.8,M1297&lt;=2),'[1]Pricing Schedule'!$J$97,
IF(AND(I1297=110000,R1297&gt;12.8,R1297&lt;=22.8,M1297&gt;3),'[1]Pricing Schedule'!$J$72,
IF(AND(I1297=110000,R1297&gt;12.8,R1297&lt;=22.8,M1297&lt;=3),'[1]Pricing Schedule'!$J$97,
IF(AND(I1297=110000,R1297&gt;22.8,R1297&lt;=30.2),'[1]Pricing Schedule'!$J$81,
IF(AND(I1297=110000,R1297&gt;30.2,R1297&lt;=45.9),'[1]Pricing Schedule'!$J$90,
IF(AND(I1297=110000,R1297&gt;45.9,R1297&lt;=123.4),'[1]Pricing Schedule'!$J$97,
IF(AND(I1297=110000,R1297&gt;123.4,R1297&lt;=168.2,M1297&lt;=10),'[1]Pricing Schedule'!$J$105,
IF(AND(I1297=110000,R1297&gt;123.4,R1297&lt;=168.2,M1297&gt;10),'[1]Pricing Schedule'!$J$113,
IF(AND(I1297=110000,R1297&gt;168.2,R1297&lt;=336.2,M1297&lt;=10),('[1]Pricing Schedule'!$J$105),
IF(AND(I1297=110000,R1297&gt;168.2,R1297&lt;=336.2,M1297&gt;10),('[1]Pricing Schedule'!$J$113),
IF(AND(I1297=110000,R1297&gt;336.4,R1297&lt;=504.6,M1297&lt;=10),('[1]Pricing Schedule'!$J$105),
IF(AND(I1297=110000,R1297&gt;336.4,R1297&lt;=504.6,M1297&gt;10),('[1]Pricing Schedule'!$J$113),
IF(AND(I1297=110000,R1297&gt;504.6,R1297&lt;=672.8,M1297&lt;=10),('[1]Pricing Schedule'!$J$105),
IF(AND(I1297=110000,R1297&gt;504.6,R1297&lt;=672.8,M1297&gt;10),('[1]Pricing Schedule'!$J$113),
IF(AND(I1297=110000,R1297&gt;672.8,R1297&lt;=841,M1297&lt;=10),('[1]Pricing Schedule'!$J$105),
IF(AND(I1297=110000,R1297&gt;672.8,R1297&lt;=841,M1297&gt;10),('[1]Pricing Schedule'!$J$113),
IF(AND(I1297=110000,R1297&gt;1682,R1297&lt;=1850.2,M1297&lt;=10),('[1]Pricing Schedule'!$J$105),
IF(AND(I1297=110000,R1297&gt;1682,R1297&lt;=1850.2,M1297&gt;10),('[1]Pricing Schedule'!$J$113),
IF(AND(I1297=110000,R1297&gt;2018.4,R1297&lt;=2186.6,M1297&lt;=10),('[1]Pricing Schedule'!$J$105),
IF(AND(I1297=110000,R1297&gt;2018.4,R1297&lt;=2186.6,M1297&gt;10),('[1]Pricing Schedule'!$J$113),999999999)))))))))))))))))))))))))))))))))))))))</f>
        <v>4</v>
      </c>
      <c r="U1297" s="40">
        <f t="shared" si="126"/>
        <v>199923.80952380953</v>
      </c>
      <c r="V1297" s="41">
        <f t="shared" si="127"/>
        <v>5.0019054878048781</v>
      </c>
      <c r="Y1297" s="23">
        <v>461</v>
      </c>
      <c r="Z1297" s="23">
        <v>233</v>
      </c>
      <c r="AD1297" s="13"/>
      <c r="AE1297" s="13"/>
      <c r="AF1297" s="13"/>
      <c r="AR1297" s="35"/>
    </row>
    <row r="1298" spans="1:44">
      <c r="A1298" s="23">
        <v>1300</v>
      </c>
      <c r="B1298" s="23">
        <v>1300</v>
      </c>
      <c r="C1298" s="23" t="s">
        <v>1944</v>
      </c>
      <c r="D1298" s="23" t="s">
        <v>285</v>
      </c>
      <c r="E1298" s="23" t="s">
        <v>285</v>
      </c>
      <c r="F1298" s="23" t="s">
        <v>356</v>
      </c>
      <c r="G1298" s="23" t="s">
        <v>357</v>
      </c>
      <c r="H1298" s="23" t="s">
        <v>133</v>
      </c>
      <c r="I1298" s="13">
        <v>110000</v>
      </c>
      <c r="J1298" s="13">
        <v>110000</v>
      </c>
      <c r="K1298" s="13">
        <v>20000</v>
      </c>
      <c r="L1298" s="24">
        <v>7.2770000000000001</v>
      </c>
      <c r="M1298" s="37">
        <f t="shared" si="122"/>
        <v>8</v>
      </c>
      <c r="N1298" s="24">
        <v>0.221</v>
      </c>
      <c r="O1298" s="13">
        <v>3</v>
      </c>
      <c r="P1298" s="36">
        <f t="shared" si="123"/>
        <v>0.221</v>
      </c>
      <c r="Q1298" s="38">
        <f t="shared" si="124"/>
        <v>4.2</v>
      </c>
      <c r="R1298" s="37">
        <f t="shared" si="125"/>
        <v>4.2</v>
      </c>
      <c r="S1298" s="39">
        <f>IF(AND(I1298=38000,R1298&lt;=4.5,M1298&gt;8),'[1]Pricing Schedule'!$F$8+('[1]Pricing Schedule'!$F$9*M1298),
IF(AND(I1298=38000,R1298&lt;=4.5,M1298&lt;=8),'[1]Pricing Schedule'!$F$34+('[1]Pricing Schedule'!$F$36*M1298),
IF(AND(I1298=38000,R1298&gt;4.5,R1298&lt;=9,M1298&gt;8),'[1]Pricing Schedule'!$F$17+('[1]Pricing Schedule'!$F$18*M1298),
IF(AND(I1298=38000,R1298&gt;4.5,R1298&lt;=9,M1298&lt;=8),'[1]Pricing Schedule'!$F$34+('[1]Pricing Schedule'!$F$36*M1298),
IF(AND(I1298=38000,R1298&gt;9,R1298&lt;=12.8,M1298&gt;8),'[1]Pricing Schedule'!$F$26+('[1]Pricing Schedule'!$F$27*M1298),
IF(AND(I1298=38000,R1298&gt;9,R1298&lt;=12.8,M1298&lt;=8),'[1]Pricing Schedule'!$F$34+('[1]Pricing Schedule'!$F$36*M1298),
IF(AND(I1298=38000,R1298&gt;12.8,R1298&lt;=22.8),'[1]Pricing Schedule'!$F$34+('[1]Pricing Schedule'!$F$36*M1298),
IF(AND(I1298=38000,R1298&gt;22.8,R1298&lt;=30.2),'[1]Pricing Schedule'!$F$43+('[1]Pricing Schedule'!$F$45*M1298),
IF(AND(I1298=38000,R1298&gt;30.2,R1298&lt;=45.9),'[1]Pricing Schedule'!$F$52+('[1]Pricing Schedule'!$F$54*M1298),
IF(AND(I1298=38000,R1298&gt;45.9,R1298&lt;=123.4),'[1]Pricing Schedule'!$F$96+('[1]Pricing Schedule'!$F$97*M1298),
IF(AND(I1298=38000,R1298&gt;123.4,R1298&lt;=168.2,M1298&lt;=10),'[1]Pricing Schedule'!$F$103+('[1]Pricing Schedule'!$F$105*M1298),
IF(AND(I1298=38000,R1298&gt;123.4,R1298&lt;=168.2,M1298&gt;10),'[1]Pricing Schedule'!$F$111+('[1]Pricing Schedule'!$F$113*M1298),
IF(AND(I1298=38000,R1298&gt;157.4,R1298&lt;=336.4,M1298&lt;=10),('[1]Pricing Schedule'!$F$103+('[1]Pricing Schedule'!$F$105*M1298))*2,
IF(AND(I1298=38000,R1298&gt;157.4,R1298&lt;=336.4,M1298&gt;10),('[1]Pricing Schedule'!$F$111+('[1]Pricing Schedule'!$F$113*M1298))*2,
IF(AND(I1298=38000,R1298&gt;314.8,R1298&lt;=504.6,M1298&lt;=10),('[1]Pricing Schedule'!$F$103+('[1]Pricing Schedule'!$F$105*M1298))*3,
IF(AND(I1298=38000,R1298&gt;314.8,R1298&lt;=504.6,M1298&gt;10),('[1]Pricing Schedule'!$F$111+('[1]Pricing Schedule'!$F$113*M1298))*3,
IF(AND(I1298=38000,R1298&gt;472.2,R1298&lt;=672.8,M1298&lt;=10),('[1]Pricing Schedule'!$F$103+('[1]Pricing Schedule'!$F$105*M1298))*4,
IF(AND(I1298=38000,R1298&gt;472.2,R1298&lt;=672.8,M1298&gt;10),('[1]Pricing Schedule'!$F$111+('[1]Pricing Schedule'!$F$113*M1298))*4,
IF(AND(I1298=110000,R1298&lt;=12.8,M1298&gt;2),'[1]Pricing Schedule'!$F$62+('[1]Pricing Schedule'!$F$63*M1298),
IF(AND(I1298=110000,R1298&lt;=12.8,M1298&lt;=2),'[1]Pricing Schedule'!$F$96+('[1]Pricing Schedule'!$F$97*M1298),
IF(AND(I1298=110000,R1298&gt;12.8,R1298&lt;=22.8,M1298&gt;3),'[1]Pricing Schedule'!$F$71+('[1]Pricing Schedule'!$F$72*M1298),
IF(AND(I1298=110000,R1298&gt;12.8,R1298&lt;=22.8,M1298&lt;=3),'[1]Pricing Schedule'!$F$96+('[1]Pricing Schedule'!$F$97*M1298),
IF(AND(I1298=110000,R1298&gt;22.8,R1298&lt;=30.2),'[1]Pricing Schedule'!$F$80+('[1]Pricing Schedule'!$F$81*M1298),
IF(AND(I1298=110000,R1298&gt;30.2,R1298&lt;=45.9),'[1]Pricing Schedule'!$F$89+('[1]Pricing Schedule'!$F$90*M1298),
IF(AND(I1298=110000,R1298&gt;45.9,R1298&lt;=123.4),'[1]Pricing Schedule'!$F$96+('[1]Pricing Schedule'!$F$97*M1298),
IF(AND(I1298=110000,R1298&gt;123.4,R1298&lt;=168.2,M1298&lt;=10),'[1]Pricing Schedule'!$F$103+('[1]Pricing Schedule'!$F$105*M1298),
IF(AND(I1298=110000,R1298&gt;123.4,R1298&lt;=168.2,M1298&gt;10),'[1]Pricing Schedule'!$F$111+('[1]Pricing Schedule'!$F$113*M1298),
IF(AND(I1298=110000,R1298&gt;168.2,R1298&lt;=336.4,M1298&lt;=10),('[1]Pricing Schedule'!$F$103+('[1]Pricing Schedule'!$F$105*M1298))*2,
IF(AND(I1298=110000,R1298&gt;168.2,R1298&lt;=336.4,M1298&gt;10),('[1]Pricing Schedule'!$F$111+('[1]Pricing Schedule'!$F$113*M1298))*2,
IF(AND(I1298=110000,R1298&gt;336.4,R1298&lt;=504.6,M1298&lt;=10),('[1]Pricing Schedule'!$F$103+('[1]Pricing Schedule'!$F$105*M1298))*3,
IF(AND(I1298=110000,R1298&gt;336.4,R1298&lt;=504.6,M1298&gt;10),('[1]Pricing Schedule'!$F$111+('[1]Pricing Schedule'!$F$113*M1298))*3,
IF(AND(I1298=110000,R1298&gt;504.6,R1298&lt;=672.8,M1298&lt;=10),('[1]Pricing Schedule'!$F$103+('[1]Pricing Schedule'!$F$105*M1298))*4,
IF(AND(I1298=110000,R1298&gt;504.6,R1298&lt;=672.8,M1298&gt;10),('[1]Pricing Schedule'!$F$111+('[1]Pricing Schedule'!$F$113*M1298))*4,
IF(AND(I1298=110000,R1298&gt;672.8,R1298&lt;=841,M1298&lt;=10),('[1]Pricing Schedule'!$F$103+('[1]Pricing Schedule'!$F$105*M1298))*5,
IF(AND(I1298=110000,R1298&gt;672.8,R1298&lt;=841,M1298&gt;10),('[1]Pricing Schedule'!$F$111+('[1]Pricing Schedule'!$F$113*M1298))*5,
IF(AND(I1298=110000,R1298&gt;672.8,R1298&lt;=841,M1298&lt;=10),('[1]Pricing Schedule'!$F$103+('[1]Pricing Schedule'!$F$105*M1298))*5,
IF(AND(I1298=110000,R1298&gt;672.8,R1298&lt;=841,M1298&gt;10),('[1]Pricing Schedule'!$F$111+('[1]Pricing Schedule'!$F$113*M1298))*5,
IF(AND(I1298=110000,R1298&gt;1345.6,R1298&lt;=1513.8,M1298&lt;=10),('[1]Pricing Schedule'!$F$103+('[1]Pricing Schedule'!$F$105*M1298))*9,
IF(AND(I1298=110000,R1298&gt;1345.6,R1298&lt;=1513.8,M1298&gt;10),('[1]Pricing Schedule'!$F$111+('[1]Pricing Schedule'!$F$113*M1298))*9,
9999999999)))))))))))))))))))))))))))))))))))))))</f>
        <v>1838070</v>
      </c>
      <c r="T1298" s="21">
        <f>IF(AND(I1298=38000,R1298&lt;=4.5,M1298&gt;8),'[1]Pricing Schedule'!$J$9,
IF(AND(I1298=38000,R1298&lt;=4.5,M1298&lt;=8),'[1]Pricing Schedule'!$J$36,
IF(AND(I1298=38000,R1298&gt;4.5,R1298&lt;=9,M1298&gt;8),'[1]Pricing Schedule'!$J$18,
IF(AND(I1298=38000,R1298&gt;4.5,R1298&lt;=9,M1298&lt;=8),'[1]Pricing Schedule'!$J$36,
IF(AND(I1298=38000,R1298&gt;9,R1298&lt;=12.8,M1298&gt;8),'[1]Pricing Schedule'!$J$27,
IF(AND(I1298=38000,R1298&gt;9,R1298&lt;=12.8,M1298&lt;=8),'[1]Pricing Schedule'!$J$36,
IF(AND(I1298=38000,R1298&gt;12.8,R1298&lt;=22.8),'[1]Pricing Schedule'!$J$36,
IF(AND(I1298=38000,R1298&gt;22.8,R1298&lt;=30.2),'[1]Pricing Schedule'!$J$45,
IF(AND(I1298=38000,R1298&gt;30.2,R1298&lt;=45.9),'[1]Pricing Schedule'!$J$54,
IF(AND(I1298=38000,R1298&gt;45.9,R1298&lt;=123.4),'[1]Pricing Schedule'!$J$97,
IF(AND(I1298=38000,R1298&gt;123.4,R1298&lt;=168.2,M1298&lt;=10),'[1]Pricing Schedule'!$J$105,
IF(AND(I1298=38000,R1298&gt;123.4,R1298&lt;=168.2,M1298&gt;10),'[1]Pricing Schedule'!$J$113,
IF(AND(I1298=38000,R1298&gt;168.2,R1298&lt;=336.4,M1298&lt;=10),('[1]Pricing Schedule'!$J$105),
IF(AND(I1298=38000,R1298&gt;168.2,R1298&lt;=336.4,M1298&gt;10),('[1]Pricing Schedule'!$J$113),
IF(AND(I1298=38000,R1298&gt;336.4,R1298&lt;=504.6,M1298&lt;=10),('[1]Pricing Schedule'!$J$105),
IF(AND(I1298=38000,R1298&gt;336.4,R1298&lt;=504.6,M1298&gt;10),('[1]Pricing Schedule'!$J$113),
IF(AND(I1298=38000,R1298&gt;504.6,R1298&lt;=672.8,M1298&lt;=10),('[1]Pricing Schedule'!$J$105),
IF(AND(I1298=38000,R1298&gt;504.6,R1298&lt;=672.8,M1298&gt;10),('[1]Pricing Schedule'!$J$113),
IF(AND(I1298=110000,R1298&lt;=12.8,M1298&gt;2),'[1]Pricing Schedule'!$J$63,
IF(AND(I1298=110000,R1298&lt;=12.8,M1298&lt;=2),'[1]Pricing Schedule'!$J$97,
IF(AND(I1298=110000,R1298&gt;12.8,R1298&lt;=22.8,M1298&gt;3),'[1]Pricing Schedule'!$J$72,
IF(AND(I1298=110000,R1298&gt;12.8,R1298&lt;=22.8,M1298&lt;=3),'[1]Pricing Schedule'!$J$97,
IF(AND(I1298=110000,R1298&gt;22.8,R1298&lt;=30.2),'[1]Pricing Schedule'!$J$81,
IF(AND(I1298=110000,R1298&gt;30.2,R1298&lt;=45.9),'[1]Pricing Schedule'!$J$90,
IF(AND(I1298=110000,R1298&gt;45.9,R1298&lt;=123.4),'[1]Pricing Schedule'!$J$97,
IF(AND(I1298=110000,R1298&gt;123.4,R1298&lt;=168.2,M1298&lt;=10),'[1]Pricing Schedule'!$J$105,
IF(AND(I1298=110000,R1298&gt;123.4,R1298&lt;=168.2,M1298&gt;10),'[1]Pricing Schedule'!$J$113,
IF(AND(I1298=110000,R1298&gt;168.2,R1298&lt;=336.2,M1298&lt;=10),('[1]Pricing Schedule'!$J$105),
IF(AND(I1298=110000,R1298&gt;168.2,R1298&lt;=336.2,M1298&gt;10),('[1]Pricing Schedule'!$J$113),
IF(AND(I1298=110000,R1298&gt;336.4,R1298&lt;=504.6,M1298&lt;=10),('[1]Pricing Schedule'!$J$105),
IF(AND(I1298=110000,R1298&gt;336.4,R1298&lt;=504.6,M1298&gt;10),('[1]Pricing Schedule'!$J$113),
IF(AND(I1298=110000,R1298&gt;504.6,R1298&lt;=672.8,M1298&lt;=10),('[1]Pricing Schedule'!$J$105),
IF(AND(I1298=110000,R1298&gt;504.6,R1298&lt;=672.8,M1298&gt;10),('[1]Pricing Schedule'!$J$113),
IF(AND(I1298=110000,R1298&gt;672.8,R1298&lt;=841,M1298&lt;=10),('[1]Pricing Schedule'!$J$105),
IF(AND(I1298=110000,R1298&gt;672.8,R1298&lt;=841,M1298&gt;10),('[1]Pricing Schedule'!$J$113),
IF(AND(I1298=110000,R1298&gt;1682,R1298&lt;=1850.2,M1298&lt;=10),('[1]Pricing Schedule'!$J$105),
IF(AND(I1298=110000,R1298&gt;1682,R1298&lt;=1850.2,M1298&gt;10),('[1]Pricing Schedule'!$J$113),
IF(AND(I1298=110000,R1298&gt;2018.4,R1298&lt;=2186.6,M1298&lt;=10),('[1]Pricing Schedule'!$J$105),
IF(AND(I1298=110000,R1298&gt;2018.4,R1298&lt;=2186.6,M1298&gt;10),('[1]Pricing Schedule'!$J$113),999999999)))))))))))))))))))))))))))))))))))))))</f>
        <v>7</v>
      </c>
      <c r="U1298" s="40">
        <f t="shared" si="126"/>
        <v>437635.71428571426</v>
      </c>
      <c r="V1298" s="41">
        <f t="shared" si="127"/>
        <v>2.2850054676916547</v>
      </c>
      <c r="Y1298" s="23">
        <v>171</v>
      </c>
      <c r="Z1298" s="23">
        <v>304</v>
      </c>
      <c r="AD1298" s="13"/>
      <c r="AE1298" s="13"/>
      <c r="AF1298" s="13"/>
      <c r="AR1298" s="35"/>
    </row>
    <row r="1299" spans="1:44">
      <c r="A1299" s="23">
        <v>1301</v>
      </c>
      <c r="B1299" s="23">
        <v>1301</v>
      </c>
      <c r="C1299" s="23" t="s">
        <v>1945</v>
      </c>
      <c r="D1299" s="23" t="s">
        <v>280</v>
      </c>
      <c r="E1299" s="23" t="s">
        <v>280</v>
      </c>
      <c r="F1299" s="23" t="s">
        <v>281</v>
      </c>
      <c r="G1299" s="23" t="s">
        <v>282</v>
      </c>
      <c r="H1299" s="23" t="s">
        <v>133</v>
      </c>
      <c r="I1299" s="13">
        <v>110000</v>
      </c>
      <c r="J1299" s="13">
        <v>110000</v>
      </c>
      <c r="K1299" s="23" t="s">
        <v>134</v>
      </c>
      <c r="L1299" s="24">
        <v>1.907</v>
      </c>
      <c r="M1299" s="37">
        <f t="shared" si="122"/>
        <v>2</v>
      </c>
      <c r="N1299" s="24">
        <v>0.184</v>
      </c>
      <c r="O1299" s="13">
        <v>3</v>
      </c>
      <c r="P1299" s="36">
        <f t="shared" si="123"/>
        <v>0.184</v>
      </c>
      <c r="Q1299" s="38">
        <f t="shared" si="124"/>
        <v>4.2</v>
      </c>
      <c r="R1299" s="37">
        <f t="shared" si="125"/>
        <v>4.2</v>
      </c>
      <c r="S1299" s="39">
        <f>IF(AND(I1299=38000,R1299&lt;=4.5,M1299&gt;8),'[1]Pricing Schedule'!$F$8+('[1]Pricing Schedule'!$F$9*M1299),
IF(AND(I1299=38000,R1299&lt;=4.5,M1299&lt;=8),'[1]Pricing Schedule'!$F$34+('[1]Pricing Schedule'!$F$36*M1299),
IF(AND(I1299=38000,R1299&gt;4.5,R1299&lt;=9,M1299&gt;8),'[1]Pricing Schedule'!$F$17+('[1]Pricing Schedule'!$F$18*M1299),
IF(AND(I1299=38000,R1299&gt;4.5,R1299&lt;=9,M1299&lt;=8),'[1]Pricing Schedule'!$F$34+('[1]Pricing Schedule'!$F$36*M1299),
IF(AND(I1299=38000,R1299&gt;9,R1299&lt;=12.8,M1299&gt;8),'[1]Pricing Schedule'!$F$26+('[1]Pricing Schedule'!$F$27*M1299),
IF(AND(I1299=38000,R1299&gt;9,R1299&lt;=12.8,M1299&lt;=8),'[1]Pricing Schedule'!$F$34+('[1]Pricing Schedule'!$F$36*M1299),
IF(AND(I1299=38000,R1299&gt;12.8,R1299&lt;=22.8),'[1]Pricing Schedule'!$F$34+('[1]Pricing Schedule'!$F$36*M1299),
IF(AND(I1299=38000,R1299&gt;22.8,R1299&lt;=30.2),'[1]Pricing Schedule'!$F$43+('[1]Pricing Schedule'!$F$45*M1299),
IF(AND(I1299=38000,R1299&gt;30.2,R1299&lt;=45.9),'[1]Pricing Schedule'!$F$52+('[1]Pricing Schedule'!$F$54*M1299),
IF(AND(I1299=38000,R1299&gt;45.9,R1299&lt;=123.4),'[1]Pricing Schedule'!$F$96+('[1]Pricing Schedule'!$F$97*M1299),
IF(AND(I1299=38000,R1299&gt;123.4,R1299&lt;=168.2,M1299&lt;=10),'[1]Pricing Schedule'!$F$103+('[1]Pricing Schedule'!$F$105*M1299),
IF(AND(I1299=38000,R1299&gt;123.4,R1299&lt;=168.2,M1299&gt;10),'[1]Pricing Schedule'!$F$111+('[1]Pricing Schedule'!$F$113*M1299),
IF(AND(I1299=38000,R1299&gt;157.4,R1299&lt;=336.4,M1299&lt;=10),('[1]Pricing Schedule'!$F$103+('[1]Pricing Schedule'!$F$105*M1299))*2,
IF(AND(I1299=38000,R1299&gt;157.4,R1299&lt;=336.4,M1299&gt;10),('[1]Pricing Schedule'!$F$111+('[1]Pricing Schedule'!$F$113*M1299))*2,
IF(AND(I1299=38000,R1299&gt;314.8,R1299&lt;=504.6,M1299&lt;=10),('[1]Pricing Schedule'!$F$103+('[1]Pricing Schedule'!$F$105*M1299))*3,
IF(AND(I1299=38000,R1299&gt;314.8,R1299&lt;=504.6,M1299&gt;10),('[1]Pricing Schedule'!$F$111+('[1]Pricing Schedule'!$F$113*M1299))*3,
IF(AND(I1299=38000,R1299&gt;472.2,R1299&lt;=672.8,M1299&lt;=10),('[1]Pricing Schedule'!$F$103+('[1]Pricing Schedule'!$F$105*M1299))*4,
IF(AND(I1299=38000,R1299&gt;472.2,R1299&lt;=672.8,M1299&gt;10),('[1]Pricing Schedule'!$F$111+('[1]Pricing Schedule'!$F$113*M1299))*4,
IF(AND(I1299=110000,R1299&lt;=12.8,M1299&gt;2),'[1]Pricing Schedule'!$F$62+('[1]Pricing Schedule'!$F$63*M1299),
IF(AND(I1299=110000,R1299&lt;=12.8,M1299&lt;=2),'[1]Pricing Schedule'!$F$96+('[1]Pricing Schedule'!$F$97*M1299),
IF(AND(I1299=110000,R1299&gt;12.8,R1299&lt;=22.8,M1299&gt;3),'[1]Pricing Schedule'!$F$71+('[1]Pricing Schedule'!$F$72*M1299),
IF(AND(I1299=110000,R1299&gt;12.8,R1299&lt;=22.8,M1299&lt;=3),'[1]Pricing Schedule'!$F$96+('[1]Pricing Schedule'!$F$97*M1299),
IF(AND(I1299=110000,R1299&gt;22.8,R1299&lt;=30.2),'[1]Pricing Schedule'!$F$80+('[1]Pricing Schedule'!$F$81*M1299),
IF(AND(I1299=110000,R1299&gt;30.2,R1299&lt;=45.9),'[1]Pricing Schedule'!$F$89+('[1]Pricing Schedule'!$F$90*M1299),
IF(AND(I1299=110000,R1299&gt;45.9,R1299&lt;=123.4),'[1]Pricing Schedule'!$F$96+('[1]Pricing Schedule'!$F$97*M1299),
IF(AND(I1299=110000,R1299&gt;123.4,R1299&lt;=168.2,M1299&lt;=10),'[1]Pricing Schedule'!$F$103+('[1]Pricing Schedule'!$F$105*M1299),
IF(AND(I1299=110000,R1299&gt;123.4,R1299&lt;=168.2,M1299&gt;10),'[1]Pricing Schedule'!$F$111+('[1]Pricing Schedule'!$F$113*M1299),
IF(AND(I1299=110000,R1299&gt;168.2,R1299&lt;=336.4,M1299&lt;=10),('[1]Pricing Schedule'!$F$103+('[1]Pricing Schedule'!$F$105*M1299))*2,
IF(AND(I1299=110000,R1299&gt;168.2,R1299&lt;=336.4,M1299&gt;10),('[1]Pricing Schedule'!$F$111+('[1]Pricing Schedule'!$F$113*M1299))*2,
IF(AND(I1299=110000,R1299&gt;336.4,R1299&lt;=504.6,M1299&lt;=10),('[1]Pricing Schedule'!$F$103+('[1]Pricing Schedule'!$F$105*M1299))*3,
IF(AND(I1299=110000,R1299&gt;336.4,R1299&lt;=504.6,M1299&gt;10),('[1]Pricing Schedule'!$F$111+('[1]Pricing Schedule'!$F$113*M1299))*3,
IF(AND(I1299=110000,R1299&gt;504.6,R1299&lt;=672.8,M1299&lt;=10),('[1]Pricing Schedule'!$F$103+('[1]Pricing Schedule'!$F$105*M1299))*4,
IF(AND(I1299=110000,R1299&gt;504.6,R1299&lt;=672.8,M1299&gt;10),('[1]Pricing Schedule'!$F$111+('[1]Pricing Schedule'!$F$113*M1299))*4,
IF(AND(I1299=110000,R1299&gt;672.8,R1299&lt;=841,M1299&lt;=10),('[1]Pricing Schedule'!$F$103+('[1]Pricing Schedule'!$F$105*M1299))*5,
IF(AND(I1299=110000,R1299&gt;672.8,R1299&lt;=841,M1299&gt;10),('[1]Pricing Schedule'!$F$111+('[1]Pricing Schedule'!$F$113*M1299))*5,
IF(AND(I1299=110000,R1299&gt;672.8,R1299&lt;=841,M1299&lt;=10),('[1]Pricing Schedule'!$F$103+('[1]Pricing Schedule'!$F$105*M1299))*5,
IF(AND(I1299=110000,R1299&gt;672.8,R1299&lt;=841,M1299&gt;10),('[1]Pricing Schedule'!$F$111+('[1]Pricing Schedule'!$F$113*M1299))*5,
IF(AND(I1299=110000,R1299&gt;1345.6,R1299&lt;=1513.8,M1299&lt;=10),('[1]Pricing Schedule'!$F$103+('[1]Pricing Schedule'!$F$105*M1299))*9,
IF(AND(I1299=110000,R1299&gt;1345.6,R1299&lt;=1513.8,M1299&gt;10),('[1]Pricing Schedule'!$F$111+('[1]Pricing Schedule'!$F$113*M1299))*9,
9999999999)))))))))))))))))))))))))))))))))))))))</f>
        <v>1340080</v>
      </c>
      <c r="T1299" s="21">
        <f>IF(AND(I1299=38000,R1299&lt;=4.5,M1299&gt;8),'[1]Pricing Schedule'!$J$9,
IF(AND(I1299=38000,R1299&lt;=4.5,M1299&lt;=8),'[1]Pricing Schedule'!$J$36,
IF(AND(I1299=38000,R1299&gt;4.5,R1299&lt;=9,M1299&gt;8),'[1]Pricing Schedule'!$J$18,
IF(AND(I1299=38000,R1299&gt;4.5,R1299&lt;=9,M1299&lt;=8),'[1]Pricing Schedule'!$J$36,
IF(AND(I1299=38000,R1299&gt;9,R1299&lt;=12.8,M1299&gt;8),'[1]Pricing Schedule'!$J$27,
IF(AND(I1299=38000,R1299&gt;9,R1299&lt;=12.8,M1299&lt;=8),'[1]Pricing Schedule'!$J$36,
IF(AND(I1299=38000,R1299&gt;12.8,R1299&lt;=22.8),'[1]Pricing Schedule'!$J$36,
IF(AND(I1299=38000,R1299&gt;22.8,R1299&lt;=30.2),'[1]Pricing Schedule'!$J$45,
IF(AND(I1299=38000,R1299&gt;30.2,R1299&lt;=45.9),'[1]Pricing Schedule'!$J$54,
IF(AND(I1299=38000,R1299&gt;45.9,R1299&lt;=123.4),'[1]Pricing Schedule'!$J$97,
IF(AND(I1299=38000,R1299&gt;123.4,R1299&lt;=168.2,M1299&lt;=10),'[1]Pricing Schedule'!$J$105,
IF(AND(I1299=38000,R1299&gt;123.4,R1299&lt;=168.2,M1299&gt;10),'[1]Pricing Schedule'!$J$113,
IF(AND(I1299=38000,R1299&gt;168.2,R1299&lt;=336.4,M1299&lt;=10),('[1]Pricing Schedule'!$J$105),
IF(AND(I1299=38000,R1299&gt;168.2,R1299&lt;=336.4,M1299&gt;10),('[1]Pricing Schedule'!$J$113),
IF(AND(I1299=38000,R1299&gt;336.4,R1299&lt;=504.6,M1299&lt;=10),('[1]Pricing Schedule'!$J$105),
IF(AND(I1299=38000,R1299&gt;336.4,R1299&lt;=504.6,M1299&gt;10),('[1]Pricing Schedule'!$J$113),
IF(AND(I1299=38000,R1299&gt;504.6,R1299&lt;=672.8,M1299&lt;=10),('[1]Pricing Schedule'!$J$105),
IF(AND(I1299=38000,R1299&gt;504.6,R1299&lt;=672.8,M1299&gt;10),('[1]Pricing Schedule'!$J$113),
IF(AND(I1299=110000,R1299&lt;=12.8,M1299&gt;2),'[1]Pricing Schedule'!$J$63,
IF(AND(I1299=110000,R1299&lt;=12.8,M1299&lt;=2),'[1]Pricing Schedule'!$J$97,
IF(AND(I1299=110000,R1299&gt;12.8,R1299&lt;=22.8,M1299&gt;3),'[1]Pricing Schedule'!$J$72,
IF(AND(I1299=110000,R1299&gt;12.8,R1299&lt;=22.8,M1299&lt;=3),'[1]Pricing Schedule'!$J$97,
IF(AND(I1299=110000,R1299&gt;22.8,R1299&lt;=30.2),'[1]Pricing Schedule'!$J$81,
IF(AND(I1299=110000,R1299&gt;30.2,R1299&lt;=45.9),'[1]Pricing Schedule'!$J$90,
IF(AND(I1299=110000,R1299&gt;45.9,R1299&lt;=123.4),'[1]Pricing Schedule'!$J$97,
IF(AND(I1299=110000,R1299&gt;123.4,R1299&lt;=168.2,M1299&lt;=10),'[1]Pricing Schedule'!$J$105,
IF(AND(I1299=110000,R1299&gt;123.4,R1299&lt;=168.2,M1299&gt;10),'[1]Pricing Schedule'!$J$113,
IF(AND(I1299=110000,R1299&gt;168.2,R1299&lt;=336.2,M1299&lt;=10),('[1]Pricing Schedule'!$J$105),
IF(AND(I1299=110000,R1299&gt;168.2,R1299&lt;=336.2,M1299&gt;10),('[1]Pricing Schedule'!$J$113),
IF(AND(I1299=110000,R1299&gt;336.4,R1299&lt;=504.6,M1299&lt;=10),('[1]Pricing Schedule'!$J$105),
IF(AND(I1299=110000,R1299&gt;336.4,R1299&lt;=504.6,M1299&gt;10),('[1]Pricing Schedule'!$J$113),
IF(AND(I1299=110000,R1299&gt;504.6,R1299&lt;=672.8,M1299&lt;=10),('[1]Pricing Schedule'!$J$105),
IF(AND(I1299=110000,R1299&gt;504.6,R1299&lt;=672.8,M1299&gt;10),('[1]Pricing Schedule'!$J$113),
IF(AND(I1299=110000,R1299&gt;672.8,R1299&lt;=841,M1299&lt;=10),('[1]Pricing Schedule'!$J$105),
IF(AND(I1299=110000,R1299&gt;672.8,R1299&lt;=841,M1299&gt;10),('[1]Pricing Schedule'!$J$113),
IF(AND(I1299=110000,R1299&gt;1682,R1299&lt;=1850.2,M1299&lt;=10),('[1]Pricing Schedule'!$J$105),
IF(AND(I1299=110000,R1299&gt;1682,R1299&lt;=1850.2,M1299&gt;10),('[1]Pricing Schedule'!$J$113),
IF(AND(I1299=110000,R1299&gt;2018.4,R1299&lt;=2186.6,M1299&lt;=10),('[1]Pricing Schedule'!$J$105),
IF(AND(I1299=110000,R1299&gt;2018.4,R1299&lt;=2186.6,M1299&gt;10),('[1]Pricing Schedule'!$J$113),999999999)))))))))))))))))))))))))))))))))))))))</f>
        <v>11</v>
      </c>
      <c r="U1299" s="40">
        <f t="shared" si="126"/>
        <v>319066.66666666663</v>
      </c>
      <c r="V1299" s="41">
        <f t="shared" si="127"/>
        <v>3.134141245298788</v>
      </c>
      <c r="Y1299" s="23">
        <v>527</v>
      </c>
      <c r="Z1299" s="23">
        <v>75</v>
      </c>
      <c r="AD1299" s="13"/>
      <c r="AE1299" s="13"/>
      <c r="AF1299" s="13"/>
      <c r="AR1299" s="35"/>
    </row>
    <row r="1300" spans="1:44">
      <c r="A1300" s="23">
        <v>1302</v>
      </c>
      <c r="B1300" s="23">
        <v>1302</v>
      </c>
      <c r="C1300" s="23" t="s">
        <v>1946</v>
      </c>
      <c r="D1300" s="23" t="s">
        <v>280</v>
      </c>
      <c r="E1300" s="23" t="s">
        <v>280</v>
      </c>
      <c r="F1300" s="23" t="s">
        <v>281</v>
      </c>
      <c r="G1300" s="23" t="s">
        <v>282</v>
      </c>
      <c r="H1300" s="23" t="s">
        <v>133</v>
      </c>
      <c r="I1300" s="13">
        <v>110000</v>
      </c>
      <c r="J1300" s="13">
        <v>110000</v>
      </c>
      <c r="K1300" s="23" t="s">
        <v>134</v>
      </c>
      <c r="L1300" s="24">
        <v>3.3889999999999998</v>
      </c>
      <c r="M1300" s="37">
        <f t="shared" si="122"/>
        <v>4</v>
      </c>
      <c r="N1300" s="24">
        <v>0.185</v>
      </c>
      <c r="O1300" s="13">
        <v>3</v>
      </c>
      <c r="P1300" s="36">
        <f t="shared" si="123"/>
        <v>0.185</v>
      </c>
      <c r="Q1300" s="38">
        <f t="shared" si="124"/>
        <v>4.2</v>
      </c>
      <c r="R1300" s="37">
        <f t="shared" si="125"/>
        <v>4.2</v>
      </c>
      <c r="S1300" s="39">
        <f>IF(AND(I1300=38000,R1300&lt;=4.5,M1300&gt;8),'[1]Pricing Schedule'!$F$8+('[1]Pricing Schedule'!$F$9*M1300),
IF(AND(I1300=38000,R1300&lt;=4.5,M1300&lt;=8),'[1]Pricing Schedule'!$F$34+('[1]Pricing Schedule'!$F$36*M1300),
IF(AND(I1300=38000,R1300&gt;4.5,R1300&lt;=9,M1300&gt;8),'[1]Pricing Schedule'!$F$17+('[1]Pricing Schedule'!$F$18*M1300),
IF(AND(I1300=38000,R1300&gt;4.5,R1300&lt;=9,M1300&lt;=8),'[1]Pricing Schedule'!$F$34+('[1]Pricing Schedule'!$F$36*M1300),
IF(AND(I1300=38000,R1300&gt;9,R1300&lt;=12.8,M1300&gt;8),'[1]Pricing Schedule'!$F$26+('[1]Pricing Schedule'!$F$27*M1300),
IF(AND(I1300=38000,R1300&gt;9,R1300&lt;=12.8,M1300&lt;=8),'[1]Pricing Schedule'!$F$34+('[1]Pricing Schedule'!$F$36*M1300),
IF(AND(I1300=38000,R1300&gt;12.8,R1300&lt;=22.8),'[1]Pricing Schedule'!$F$34+('[1]Pricing Schedule'!$F$36*M1300),
IF(AND(I1300=38000,R1300&gt;22.8,R1300&lt;=30.2),'[1]Pricing Schedule'!$F$43+('[1]Pricing Schedule'!$F$45*M1300),
IF(AND(I1300=38000,R1300&gt;30.2,R1300&lt;=45.9),'[1]Pricing Schedule'!$F$52+('[1]Pricing Schedule'!$F$54*M1300),
IF(AND(I1300=38000,R1300&gt;45.9,R1300&lt;=123.4),'[1]Pricing Schedule'!$F$96+('[1]Pricing Schedule'!$F$97*M1300),
IF(AND(I1300=38000,R1300&gt;123.4,R1300&lt;=168.2,M1300&lt;=10),'[1]Pricing Schedule'!$F$103+('[1]Pricing Schedule'!$F$105*M1300),
IF(AND(I1300=38000,R1300&gt;123.4,R1300&lt;=168.2,M1300&gt;10),'[1]Pricing Schedule'!$F$111+('[1]Pricing Schedule'!$F$113*M1300),
IF(AND(I1300=38000,R1300&gt;157.4,R1300&lt;=336.4,M1300&lt;=10),('[1]Pricing Schedule'!$F$103+('[1]Pricing Schedule'!$F$105*M1300))*2,
IF(AND(I1300=38000,R1300&gt;157.4,R1300&lt;=336.4,M1300&gt;10),('[1]Pricing Schedule'!$F$111+('[1]Pricing Schedule'!$F$113*M1300))*2,
IF(AND(I1300=38000,R1300&gt;314.8,R1300&lt;=504.6,M1300&lt;=10),('[1]Pricing Schedule'!$F$103+('[1]Pricing Schedule'!$F$105*M1300))*3,
IF(AND(I1300=38000,R1300&gt;314.8,R1300&lt;=504.6,M1300&gt;10),('[1]Pricing Schedule'!$F$111+('[1]Pricing Schedule'!$F$113*M1300))*3,
IF(AND(I1300=38000,R1300&gt;472.2,R1300&lt;=672.8,M1300&lt;=10),('[1]Pricing Schedule'!$F$103+('[1]Pricing Schedule'!$F$105*M1300))*4,
IF(AND(I1300=38000,R1300&gt;472.2,R1300&lt;=672.8,M1300&gt;10),('[1]Pricing Schedule'!$F$111+('[1]Pricing Schedule'!$F$113*M1300))*4,
IF(AND(I1300=110000,R1300&lt;=12.8,M1300&gt;2),'[1]Pricing Schedule'!$F$62+('[1]Pricing Schedule'!$F$63*M1300),
IF(AND(I1300=110000,R1300&lt;=12.8,M1300&lt;=2),'[1]Pricing Schedule'!$F$96+('[1]Pricing Schedule'!$F$97*M1300),
IF(AND(I1300=110000,R1300&gt;12.8,R1300&lt;=22.8,M1300&gt;3),'[1]Pricing Schedule'!$F$71+('[1]Pricing Schedule'!$F$72*M1300),
IF(AND(I1300=110000,R1300&gt;12.8,R1300&lt;=22.8,M1300&lt;=3),'[1]Pricing Schedule'!$F$96+('[1]Pricing Schedule'!$F$97*M1300),
IF(AND(I1300=110000,R1300&gt;22.8,R1300&lt;=30.2),'[1]Pricing Schedule'!$F$80+('[1]Pricing Schedule'!$F$81*M1300),
IF(AND(I1300=110000,R1300&gt;30.2,R1300&lt;=45.9),'[1]Pricing Schedule'!$F$89+('[1]Pricing Schedule'!$F$90*M1300),
IF(AND(I1300=110000,R1300&gt;45.9,R1300&lt;=123.4),'[1]Pricing Schedule'!$F$96+('[1]Pricing Schedule'!$F$97*M1300),
IF(AND(I1300=110000,R1300&gt;123.4,R1300&lt;=168.2,M1300&lt;=10),'[1]Pricing Schedule'!$F$103+('[1]Pricing Schedule'!$F$105*M1300),
IF(AND(I1300=110000,R1300&gt;123.4,R1300&lt;=168.2,M1300&gt;10),'[1]Pricing Schedule'!$F$111+('[1]Pricing Schedule'!$F$113*M1300),
IF(AND(I1300=110000,R1300&gt;168.2,R1300&lt;=336.4,M1300&lt;=10),('[1]Pricing Schedule'!$F$103+('[1]Pricing Schedule'!$F$105*M1300))*2,
IF(AND(I1300=110000,R1300&gt;168.2,R1300&lt;=336.4,M1300&gt;10),('[1]Pricing Schedule'!$F$111+('[1]Pricing Schedule'!$F$113*M1300))*2,
IF(AND(I1300=110000,R1300&gt;336.4,R1300&lt;=504.6,M1300&lt;=10),('[1]Pricing Schedule'!$F$103+('[1]Pricing Schedule'!$F$105*M1300))*3,
IF(AND(I1300=110000,R1300&gt;336.4,R1300&lt;=504.6,M1300&gt;10),('[1]Pricing Schedule'!$F$111+('[1]Pricing Schedule'!$F$113*M1300))*3,
IF(AND(I1300=110000,R1300&gt;504.6,R1300&lt;=672.8,M1300&lt;=10),('[1]Pricing Schedule'!$F$103+('[1]Pricing Schedule'!$F$105*M1300))*4,
IF(AND(I1300=110000,R1300&gt;504.6,R1300&lt;=672.8,M1300&gt;10),('[1]Pricing Schedule'!$F$111+('[1]Pricing Schedule'!$F$113*M1300))*4,
IF(AND(I1300=110000,R1300&gt;672.8,R1300&lt;=841,M1300&lt;=10),('[1]Pricing Schedule'!$F$103+('[1]Pricing Schedule'!$F$105*M1300))*5,
IF(AND(I1300=110000,R1300&gt;672.8,R1300&lt;=841,M1300&gt;10),('[1]Pricing Schedule'!$F$111+('[1]Pricing Schedule'!$F$113*M1300))*5,
IF(AND(I1300=110000,R1300&gt;672.8,R1300&lt;=841,M1300&lt;=10),('[1]Pricing Schedule'!$F$103+('[1]Pricing Schedule'!$F$105*M1300))*5,
IF(AND(I1300=110000,R1300&gt;672.8,R1300&lt;=841,M1300&gt;10),('[1]Pricing Schedule'!$F$111+('[1]Pricing Schedule'!$F$113*M1300))*5,
IF(AND(I1300=110000,R1300&gt;1345.6,R1300&lt;=1513.8,M1300&lt;=10),('[1]Pricing Schedule'!$F$103+('[1]Pricing Schedule'!$F$105*M1300))*9,
IF(AND(I1300=110000,R1300&gt;1345.6,R1300&lt;=1513.8,M1300&gt;10),('[1]Pricing Schedule'!$F$111+('[1]Pricing Schedule'!$F$113*M1300))*9,
9999999999)))))))))))))))))))))))))))))))))))))))</f>
        <v>1627270</v>
      </c>
      <c r="T1300" s="21">
        <f>IF(AND(I1300=38000,R1300&lt;=4.5,M1300&gt;8),'[1]Pricing Schedule'!$J$9,
IF(AND(I1300=38000,R1300&lt;=4.5,M1300&lt;=8),'[1]Pricing Schedule'!$J$36,
IF(AND(I1300=38000,R1300&gt;4.5,R1300&lt;=9,M1300&gt;8),'[1]Pricing Schedule'!$J$18,
IF(AND(I1300=38000,R1300&gt;4.5,R1300&lt;=9,M1300&lt;=8),'[1]Pricing Schedule'!$J$36,
IF(AND(I1300=38000,R1300&gt;9,R1300&lt;=12.8,M1300&gt;8),'[1]Pricing Schedule'!$J$27,
IF(AND(I1300=38000,R1300&gt;9,R1300&lt;=12.8,M1300&lt;=8),'[1]Pricing Schedule'!$J$36,
IF(AND(I1300=38000,R1300&gt;12.8,R1300&lt;=22.8),'[1]Pricing Schedule'!$J$36,
IF(AND(I1300=38000,R1300&gt;22.8,R1300&lt;=30.2),'[1]Pricing Schedule'!$J$45,
IF(AND(I1300=38000,R1300&gt;30.2,R1300&lt;=45.9),'[1]Pricing Schedule'!$J$54,
IF(AND(I1300=38000,R1300&gt;45.9,R1300&lt;=123.4),'[1]Pricing Schedule'!$J$97,
IF(AND(I1300=38000,R1300&gt;123.4,R1300&lt;=168.2,M1300&lt;=10),'[1]Pricing Schedule'!$J$105,
IF(AND(I1300=38000,R1300&gt;123.4,R1300&lt;=168.2,M1300&gt;10),'[1]Pricing Schedule'!$J$113,
IF(AND(I1300=38000,R1300&gt;168.2,R1300&lt;=336.4,M1300&lt;=10),('[1]Pricing Schedule'!$J$105),
IF(AND(I1300=38000,R1300&gt;168.2,R1300&lt;=336.4,M1300&gt;10),('[1]Pricing Schedule'!$J$113),
IF(AND(I1300=38000,R1300&gt;336.4,R1300&lt;=504.6,M1300&lt;=10),('[1]Pricing Schedule'!$J$105),
IF(AND(I1300=38000,R1300&gt;336.4,R1300&lt;=504.6,M1300&gt;10),('[1]Pricing Schedule'!$J$113),
IF(AND(I1300=38000,R1300&gt;504.6,R1300&lt;=672.8,M1300&lt;=10),('[1]Pricing Schedule'!$J$105),
IF(AND(I1300=38000,R1300&gt;504.6,R1300&lt;=672.8,M1300&gt;10),('[1]Pricing Schedule'!$J$113),
IF(AND(I1300=110000,R1300&lt;=12.8,M1300&gt;2),'[1]Pricing Schedule'!$J$63,
IF(AND(I1300=110000,R1300&lt;=12.8,M1300&lt;=2),'[1]Pricing Schedule'!$J$97,
IF(AND(I1300=110000,R1300&gt;12.8,R1300&lt;=22.8,M1300&gt;3),'[1]Pricing Schedule'!$J$72,
IF(AND(I1300=110000,R1300&gt;12.8,R1300&lt;=22.8,M1300&lt;=3),'[1]Pricing Schedule'!$J$97,
IF(AND(I1300=110000,R1300&gt;22.8,R1300&lt;=30.2),'[1]Pricing Schedule'!$J$81,
IF(AND(I1300=110000,R1300&gt;30.2,R1300&lt;=45.9),'[1]Pricing Schedule'!$J$90,
IF(AND(I1300=110000,R1300&gt;45.9,R1300&lt;=123.4),'[1]Pricing Schedule'!$J$97,
IF(AND(I1300=110000,R1300&gt;123.4,R1300&lt;=168.2,M1300&lt;=10),'[1]Pricing Schedule'!$J$105,
IF(AND(I1300=110000,R1300&gt;123.4,R1300&lt;=168.2,M1300&gt;10),'[1]Pricing Schedule'!$J$113,
IF(AND(I1300=110000,R1300&gt;168.2,R1300&lt;=336.2,M1300&lt;=10),('[1]Pricing Schedule'!$J$105),
IF(AND(I1300=110000,R1300&gt;168.2,R1300&lt;=336.2,M1300&gt;10),('[1]Pricing Schedule'!$J$113),
IF(AND(I1300=110000,R1300&gt;336.4,R1300&lt;=504.6,M1300&lt;=10),('[1]Pricing Schedule'!$J$105),
IF(AND(I1300=110000,R1300&gt;336.4,R1300&lt;=504.6,M1300&gt;10),('[1]Pricing Schedule'!$J$113),
IF(AND(I1300=110000,R1300&gt;504.6,R1300&lt;=672.8,M1300&lt;=10),('[1]Pricing Schedule'!$J$105),
IF(AND(I1300=110000,R1300&gt;504.6,R1300&lt;=672.8,M1300&gt;10),('[1]Pricing Schedule'!$J$113),
IF(AND(I1300=110000,R1300&gt;672.8,R1300&lt;=841,M1300&lt;=10),('[1]Pricing Schedule'!$J$105),
IF(AND(I1300=110000,R1300&gt;672.8,R1300&lt;=841,M1300&gt;10),('[1]Pricing Schedule'!$J$113),
IF(AND(I1300=110000,R1300&gt;1682,R1300&lt;=1850.2,M1300&lt;=10),('[1]Pricing Schedule'!$J$105),
IF(AND(I1300=110000,R1300&gt;1682,R1300&lt;=1850.2,M1300&gt;10),('[1]Pricing Schedule'!$J$113),
IF(AND(I1300=110000,R1300&gt;2018.4,R1300&lt;=2186.6,M1300&lt;=10),('[1]Pricing Schedule'!$J$105),
IF(AND(I1300=110000,R1300&gt;2018.4,R1300&lt;=2186.6,M1300&gt;10),('[1]Pricing Schedule'!$J$113),999999999)))))))))))))))))))))))))))))))))))))))</f>
        <v>7</v>
      </c>
      <c r="U1300" s="40">
        <f t="shared" si="126"/>
        <v>387445.23809523811</v>
      </c>
      <c r="V1300" s="41">
        <f t="shared" si="127"/>
        <v>2.5810099123071155</v>
      </c>
      <c r="Y1300" s="23">
        <v>105</v>
      </c>
      <c r="Z1300" s="23">
        <v>75</v>
      </c>
      <c r="AD1300" s="13"/>
      <c r="AE1300" s="13"/>
      <c r="AF1300" s="13"/>
      <c r="AR1300" s="35"/>
    </row>
    <row r="1301" spans="1:44">
      <c r="A1301" s="23">
        <v>1303</v>
      </c>
      <c r="B1301" s="23">
        <v>1303</v>
      </c>
      <c r="C1301" s="23" t="s">
        <v>1947</v>
      </c>
      <c r="D1301" s="23" t="s">
        <v>786</v>
      </c>
      <c r="E1301" s="23" t="s">
        <v>786</v>
      </c>
      <c r="F1301" s="23" t="s">
        <v>451</v>
      </c>
      <c r="G1301" s="23" t="s">
        <v>452</v>
      </c>
      <c r="H1301" s="23" t="s">
        <v>113</v>
      </c>
      <c r="I1301" s="13">
        <v>38000</v>
      </c>
      <c r="J1301" s="13">
        <v>38000</v>
      </c>
      <c r="K1301" s="13">
        <v>10000</v>
      </c>
      <c r="L1301" s="24">
        <v>13.481999999999999</v>
      </c>
      <c r="M1301" s="37">
        <f t="shared" si="122"/>
        <v>14</v>
      </c>
      <c r="N1301" s="24">
        <v>0.13700000000000001</v>
      </c>
      <c r="O1301" s="13">
        <v>3</v>
      </c>
      <c r="P1301" s="36">
        <f t="shared" si="123"/>
        <v>0.13700000000000001</v>
      </c>
      <c r="Q1301" s="38">
        <f t="shared" si="124"/>
        <v>4.2</v>
      </c>
      <c r="R1301" s="37">
        <f t="shared" si="125"/>
        <v>4.2</v>
      </c>
      <c r="S1301" s="39">
        <f>IF(AND(I1301=38000,R1301&lt;=4.5,M1301&gt;8),'[1]Pricing Schedule'!$F$8+('[1]Pricing Schedule'!$F$9*M1301),
IF(AND(I1301=38000,R1301&lt;=4.5,M1301&lt;=8),'[1]Pricing Schedule'!$F$34+('[1]Pricing Schedule'!$F$36*M1301),
IF(AND(I1301=38000,R1301&gt;4.5,R1301&lt;=9,M1301&gt;8),'[1]Pricing Schedule'!$F$17+('[1]Pricing Schedule'!$F$18*M1301),
IF(AND(I1301=38000,R1301&gt;4.5,R1301&lt;=9,M1301&lt;=8),'[1]Pricing Schedule'!$F$34+('[1]Pricing Schedule'!$F$36*M1301),
IF(AND(I1301=38000,R1301&gt;9,R1301&lt;=12.8,M1301&gt;8),'[1]Pricing Schedule'!$F$26+('[1]Pricing Schedule'!$F$27*M1301),
IF(AND(I1301=38000,R1301&gt;9,R1301&lt;=12.8,M1301&lt;=8),'[1]Pricing Schedule'!$F$34+('[1]Pricing Schedule'!$F$36*M1301),
IF(AND(I1301=38000,R1301&gt;12.8,R1301&lt;=22.8),'[1]Pricing Schedule'!$F$34+('[1]Pricing Schedule'!$F$36*M1301),
IF(AND(I1301=38000,R1301&gt;22.8,R1301&lt;=30.2),'[1]Pricing Schedule'!$F$43+('[1]Pricing Schedule'!$F$45*M1301),
IF(AND(I1301=38000,R1301&gt;30.2,R1301&lt;=45.9),'[1]Pricing Schedule'!$F$52+('[1]Pricing Schedule'!$F$54*M1301),
IF(AND(I1301=38000,R1301&gt;45.9,R1301&lt;=123.4),'[1]Pricing Schedule'!$F$96+('[1]Pricing Schedule'!$F$97*M1301),
IF(AND(I1301=38000,R1301&gt;123.4,R1301&lt;=168.2,M1301&lt;=10),'[1]Pricing Schedule'!$F$103+('[1]Pricing Schedule'!$F$105*M1301),
IF(AND(I1301=38000,R1301&gt;123.4,R1301&lt;=168.2,M1301&gt;10),'[1]Pricing Schedule'!$F$111+('[1]Pricing Schedule'!$F$113*M1301),
IF(AND(I1301=38000,R1301&gt;157.4,R1301&lt;=336.4,M1301&lt;=10),('[1]Pricing Schedule'!$F$103+('[1]Pricing Schedule'!$F$105*M1301))*2,
IF(AND(I1301=38000,R1301&gt;157.4,R1301&lt;=336.4,M1301&gt;10),('[1]Pricing Schedule'!$F$111+('[1]Pricing Schedule'!$F$113*M1301))*2,
IF(AND(I1301=38000,R1301&gt;314.8,R1301&lt;=504.6,M1301&lt;=10),('[1]Pricing Schedule'!$F$103+('[1]Pricing Schedule'!$F$105*M1301))*3,
IF(AND(I1301=38000,R1301&gt;314.8,R1301&lt;=504.6,M1301&gt;10),('[1]Pricing Schedule'!$F$111+('[1]Pricing Schedule'!$F$113*M1301))*3,
IF(AND(I1301=38000,R1301&gt;472.2,R1301&lt;=672.8,M1301&lt;=10),('[1]Pricing Schedule'!$F$103+('[1]Pricing Schedule'!$F$105*M1301))*4,
IF(AND(I1301=38000,R1301&gt;472.2,R1301&lt;=672.8,M1301&gt;10),('[1]Pricing Schedule'!$F$111+('[1]Pricing Schedule'!$F$113*M1301))*4,
IF(AND(I1301=110000,R1301&lt;=12.8,M1301&gt;2),'[1]Pricing Schedule'!$F$62+('[1]Pricing Schedule'!$F$63*M1301),
IF(AND(I1301=110000,R1301&lt;=12.8,M1301&lt;=2),'[1]Pricing Schedule'!$F$96+('[1]Pricing Schedule'!$F$97*M1301),
IF(AND(I1301=110000,R1301&gt;12.8,R1301&lt;=22.8,M1301&gt;3),'[1]Pricing Schedule'!$F$71+('[1]Pricing Schedule'!$F$72*M1301),
IF(AND(I1301=110000,R1301&gt;12.8,R1301&lt;=22.8,M1301&lt;=3),'[1]Pricing Schedule'!$F$96+('[1]Pricing Schedule'!$F$97*M1301),
IF(AND(I1301=110000,R1301&gt;22.8,R1301&lt;=30.2),'[1]Pricing Schedule'!$F$80+('[1]Pricing Schedule'!$F$81*M1301),
IF(AND(I1301=110000,R1301&gt;30.2,R1301&lt;=45.9),'[1]Pricing Schedule'!$F$89+('[1]Pricing Schedule'!$F$90*M1301),
IF(AND(I1301=110000,R1301&gt;45.9,R1301&lt;=123.4),'[1]Pricing Schedule'!$F$96+('[1]Pricing Schedule'!$F$97*M1301),
IF(AND(I1301=110000,R1301&gt;123.4,R1301&lt;=168.2,M1301&lt;=10),'[1]Pricing Schedule'!$F$103+('[1]Pricing Schedule'!$F$105*M1301),
IF(AND(I1301=110000,R1301&gt;123.4,R1301&lt;=168.2,M1301&gt;10),'[1]Pricing Schedule'!$F$111+('[1]Pricing Schedule'!$F$113*M1301),
IF(AND(I1301=110000,R1301&gt;168.2,R1301&lt;=336.4,M1301&lt;=10),('[1]Pricing Schedule'!$F$103+('[1]Pricing Schedule'!$F$105*M1301))*2,
IF(AND(I1301=110000,R1301&gt;168.2,R1301&lt;=336.4,M1301&gt;10),('[1]Pricing Schedule'!$F$111+('[1]Pricing Schedule'!$F$113*M1301))*2,
IF(AND(I1301=110000,R1301&gt;336.4,R1301&lt;=504.6,M1301&lt;=10),('[1]Pricing Schedule'!$F$103+('[1]Pricing Schedule'!$F$105*M1301))*3,
IF(AND(I1301=110000,R1301&gt;336.4,R1301&lt;=504.6,M1301&gt;10),('[1]Pricing Schedule'!$F$111+('[1]Pricing Schedule'!$F$113*M1301))*3,
IF(AND(I1301=110000,R1301&gt;504.6,R1301&lt;=672.8,M1301&lt;=10),('[1]Pricing Schedule'!$F$103+('[1]Pricing Schedule'!$F$105*M1301))*4,
IF(AND(I1301=110000,R1301&gt;504.6,R1301&lt;=672.8,M1301&gt;10),('[1]Pricing Schedule'!$F$111+('[1]Pricing Schedule'!$F$113*M1301))*4,
IF(AND(I1301=110000,R1301&gt;672.8,R1301&lt;=841,M1301&lt;=10),('[1]Pricing Schedule'!$F$103+('[1]Pricing Schedule'!$F$105*M1301))*5,
IF(AND(I1301=110000,R1301&gt;672.8,R1301&lt;=841,M1301&gt;10),('[1]Pricing Schedule'!$F$111+('[1]Pricing Schedule'!$F$113*M1301))*5,
IF(AND(I1301=110000,R1301&gt;672.8,R1301&lt;=841,M1301&lt;=10),('[1]Pricing Schedule'!$F$103+('[1]Pricing Schedule'!$F$105*M1301))*5,
IF(AND(I1301=110000,R1301&gt;672.8,R1301&lt;=841,M1301&gt;10),('[1]Pricing Schedule'!$F$111+('[1]Pricing Schedule'!$F$113*M1301))*5,
IF(AND(I1301=110000,R1301&gt;1345.6,R1301&lt;=1513.8,M1301&lt;=10),('[1]Pricing Schedule'!$F$103+('[1]Pricing Schedule'!$F$105*M1301))*9,
IF(AND(I1301=110000,R1301&gt;1345.6,R1301&lt;=1513.8,M1301&gt;10),('[1]Pricing Schedule'!$F$111+('[1]Pricing Schedule'!$F$113*M1301))*9,
9999999999)))))))))))))))))))))))))))))))))))))))</f>
        <v>1597940</v>
      </c>
      <c r="T1301" s="21">
        <f>IF(AND(I1301=38000,R1301&lt;=4.5,M1301&gt;8),'[1]Pricing Schedule'!$J$9,
IF(AND(I1301=38000,R1301&lt;=4.5,M1301&lt;=8),'[1]Pricing Schedule'!$J$36,
IF(AND(I1301=38000,R1301&gt;4.5,R1301&lt;=9,M1301&gt;8),'[1]Pricing Schedule'!$J$18,
IF(AND(I1301=38000,R1301&gt;4.5,R1301&lt;=9,M1301&lt;=8),'[1]Pricing Schedule'!$J$36,
IF(AND(I1301=38000,R1301&gt;9,R1301&lt;=12.8,M1301&gt;8),'[1]Pricing Schedule'!$J$27,
IF(AND(I1301=38000,R1301&gt;9,R1301&lt;=12.8,M1301&lt;=8),'[1]Pricing Schedule'!$J$36,
IF(AND(I1301=38000,R1301&gt;12.8,R1301&lt;=22.8),'[1]Pricing Schedule'!$J$36,
IF(AND(I1301=38000,R1301&gt;22.8,R1301&lt;=30.2),'[1]Pricing Schedule'!$J$45,
IF(AND(I1301=38000,R1301&gt;30.2,R1301&lt;=45.9),'[1]Pricing Schedule'!$J$54,
IF(AND(I1301=38000,R1301&gt;45.9,R1301&lt;=123.4),'[1]Pricing Schedule'!$J$97,
IF(AND(I1301=38000,R1301&gt;123.4,R1301&lt;=168.2,M1301&lt;=10),'[1]Pricing Schedule'!$J$105,
IF(AND(I1301=38000,R1301&gt;123.4,R1301&lt;=168.2,M1301&gt;10),'[1]Pricing Schedule'!$J$113,
IF(AND(I1301=38000,R1301&gt;168.2,R1301&lt;=336.4,M1301&lt;=10),('[1]Pricing Schedule'!$J$105),
IF(AND(I1301=38000,R1301&gt;168.2,R1301&lt;=336.4,M1301&gt;10),('[1]Pricing Schedule'!$J$113),
IF(AND(I1301=38000,R1301&gt;336.4,R1301&lt;=504.6,M1301&lt;=10),('[1]Pricing Schedule'!$J$105),
IF(AND(I1301=38000,R1301&gt;336.4,R1301&lt;=504.6,M1301&gt;10),('[1]Pricing Schedule'!$J$113),
IF(AND(I1301=38000,R1301&gt;504.6,R1301&lt;=672.8,M1301&lt;=10),('[1]Pricing Schedule'!$J$105),
IF(AND(I1301=38000,R1301&gt;504.6,R1301&lt;=672.8,M1301&gt;10),('[1]Pricing Schedule'!$J$113),
IF(AND(I1301=110000,R1301&lt;=12.8,M1301&gt;2),'[1]Pricing Schedule'!$J$63,
IF(AND(I1301=110000,R1301&lt;=12.8,M1301&lt;=2),'[1]Pricing Schedule'!$J$97,
IF(AND(I1301=110000,R1301&gt;12.8,R1301&lt;=22.8,M1301&gt;3),'[1]Pricing Schedule'!$J$72,
IF(AND(I1301=110000,R1301&gt;12.8,R1301&lt;=22.8,M1301&lt;=3),'[1]Pricing Schedule'!$J$97,
IF(AND(I1301=110000,R1301&gt;22.8,R1301&lt;=30.2),'[1]Pricing Schedule'!$J$81,
IF(AND(I1301=110000,R1301&gt;30.2,R1301&lt;=45.9),'[1]Pricing Schedule'!$J$90,
IF(AND(I1301=110000,R1301&gt;45.9,R1301&lt;=123.4),'[1]Pricing Schedule'!$J$97,
IF(AND(I1301=110000,R1301&gt;123.4,R1301&lt;=168.2,M1301&lt;=10),'[1]Pricing Schedule'!$J$105,
IF(AND(I1301=110000,R1301&gt;123.4,R1301&lt;=168.2,M1301&gt;10),'[1]Pricing Schedule'!$J$113,
IF(AND(I1301=110000,R1301&gt;168.2,R1301&lt;=336.2,M1301&lt;=10),('[1]Pricing Schedule'!$J$105),
IF(AND(I1301=110000,R1301&gt;168.2,R1301&lt;=336.2,M1301&gt;10),('[1]Pricing Schedule'!$J$113),
IF(AND(I1301=110000,R1301&gt;336.4,R1301&lt;=504.6,M1301&lt;=10),('[1]Pricing Schedule'!$J$105),
IF(AND(I1301=110000,R1301&gt;336.4,R1301&lt;=504.6,M1301&gt;10),('[1]Pricing Schedule'!$J$113),
IF(AND(I1301=110000,R1301&gt;504.6,R1301&lt;=672.8,M1301&lt;=10),('[1]Pricing Schedule'!$J$105),
IF(AND(I1301=110000,R1301&gt;504.6,R1301&lt;=672.8,M1301&gt;10),('[1]Pricing Schedule'!$J$113),
IF(AND(I1301=110000,R1301&gt;672.8,R1301&lt;=841,M1301&lt;=10),('[1]Pricing Schedule'!$J$105),
IF(AND(I1301=110000,R1301&gt;672.8,R1301&lt;=841,M1301&gt;10),('[1]Pricing Schedule'!$J$113),
IF(AND(I1301=110000,R1301&gt;1682,R1301&lt;=1850.2,M1301&lt;=10),('[1]Pricing Schedule'!$J$105),
IF(AND(I1301=110000,R1301&gt;1682,R1301&lt;=1850.2,M1301&gt;10),('[1]Pricing Schedule'!$J$113),
IF(AND(I1301=110000,R1301&gt;2018.4,R1301&lt;=2186.6,M1301&lt;=10),('[1]Pricing Schedule'!$J$105),
IF(AND(I1301=110000,R1301&gt;2018.4,R1301&lt;=2186.6,M1301&gt;10),('[1]Pricing Schedule'!$J$113),999999999)))))))))))))))))))))))))))))))))))))))</f>
        <v>1</v>
      </c>
      <c r="U1301" s="40">
        <f t="shared" si="126"/>
        <v>380461.90476190473</v>
      </c>
      <c r="V1301" s="41">
        <f t="shared" si="127"/>
        <v>2.6283840444572388</v>
      </c>
      <c r="Y1301" s="23">
        <v>362</v>
      </c>
      <c r="Z1301" s="23">
        <v>206</v>
      </c>
      <c r="AD1301" s="13"/>
      <c r="AE1301" s="13"/>
      <c r="AF1301" s="13"/>
      <c r="AR1301" s="35"/>
    </row>
    <row r="1302" spans="1:44">
      <c r="A1302" s="23">
        <v>1304</v>
      </c>
      <c r="B1302" s="23">
        <v>1304</v>
      </c>
      <c r="C1302" s="23" t="s">
        <v>1948</v>
      </c>
      <c r="D1302" s="23" t="s">
        <v>786</v>
      </c>
      <c r="E1302" s="23" t="s">
        <v>786</v>
      </c>
      <c r="F1302" s="23" t="s">
        <v>451</v>
      </c>
      <c r="G1302" s="23" t="s">
        <v>452</v>
      </c>
      <c r="H1302" s="23" t="s">
        <v>113</v>
      </c>
      <c r="I1302" s="13">
        <v>38000</v>
      </c>
      <c r="J1302" s="13">
        <v>38000</v>
      </c>
      <c r="K1302" s="13">
        <v>10000</v>
      </c>
      <c r="L1302" s="24">
        <v>11.242000000000001</v>
      </c>
      <c r="M1302" s="37">
        <f t="shared" si="122"/>
        <v>12</v>
      </c>
      <c r="N1302" s="24">
        <v>0.20100000000000001</v>
      </c>
      <c r="O1302" s="13">
        <v>3</v>
      </c>
      <c r="P1302" s="36">
        <f t="shared" si="123"/>
        <v>0.20100000000000001</v>
      </c>
      <c r="Q1302" s="38">
        <f t="shared" si="124"/>
        <v>4.2</v>
      </c>
      <c r="R1302" s="37">
        <f t="shared" si="125"/>
        <v>4.2</v>
      </c>
      <c r="S1302" s="39">
        <f>IF(AND(I1302=38000,R1302&lt;=4.5,M1302&gt;8),'[1]Pricing Schedule'!$F$8+('[1]Pricing Schedule'!$F$9*M1302),
IF(AND(I1302=38000,R1302&lt;=4.5,M1302&lt;=8),'[1]Pricing Schedule'!$F$34+('[1]Pricing Schedule'!$F$36*M1302),
IF(AND(I1302=38000,R1302&gt;4.5,R1302&lt;=9,M1302&gt;8),'[1]Pricing Schedule'!$F$17+('[1]Pricing Schedule'!$F$18*M1302),
IF(AND(I1302=38000,R1302&gt;4.5,R1302&lt;=9,M1302&lt;=8),'[1]Pricing Schedule'!$F$34+('[1]Pricing Schedule'!$F$36*M1302),
IF(AND(I1302=38000,R1302&gt;9,R1302&lt;=12.8,M1302&gt;8),'[1]Pricing Schedule'!$F$26+('[1]Pricing Schedule'!$F$27*M1302),
IF(AND(I1302=38000,R1302&gt;9,R1302&lt;=12.8,M1302&lt;=8),'[1]Pricing Schedule'!$F$34+('[1]Pricing Schedule'!$F$36*M1302),
IF(AND(I1302=38000,R1302&gt;12.8,R1302&lt;=22.8),'[1]Pricing Schedule'!$F$34+('[1]Pricing Schedule'!$F$36*M1302),
IF(AND(I1302=38000,R1302&gt;22.8,R1302&lt;=30.2),'[1]Pricing Schedule'!$F$43+('[1]Pricing Schedule'!$F$45*M1302),
IF(AND(I1302=38000,R1302&gt;30.2,R1302&lt;=45.9),'[1]Pricing Schedule'!$F$52+('[1]Pricing Schedule'!$F$54*M1302),
IF(AND(I1302=38000,R1302&gt;45.9,R1302&lt;=123.4),'[1]Pricing Schedule'!$F$96+('[1]Pricing Schedule'!$F$97*M1302),
IF(AND(I1302=38000,R1302&gt;123.4,R1302&lt;=168.2,M1302&lt;=10),'[1]Pricing Schedule'!$F$103+('[1]Pricing Schedule'!$F$105*M1302),
IF(AND(I1302=38000,R1302&gt;123.4,R1302&lt;=168.2,M1302&gt;10),'[1]Pricing Schedule'!$F$111+('[1]Pricing Schedule'!$F$113*M1302),
IF(AND(I1302=38000,R1302&gt;157.4,R1302&lt;=336.4,M1302&lt;=10),('[1]Pricing Schedule'!$F$103+('[1]Pricing Schedule'!$F$105*M1302))*2,
IF(AND(I1302=38000,R1302&gt;157.4,R1302&lt;=336.4,M1302&gt;10),('[1]Pricing Schedule'!$F$111+('[1]Pricing Schedule'!$F$113*M1302))*2,
IF(AND(I1302=38000,R1302&gt;314.8,R1302&lt;=504.6,M1302&lt;=10),('[1]Pricing Schedule'!$F$103+('[1]Pricing Schedule'!$F$105*M1302))*3,
IF(AND(I1302=38000,R1302&gt;314.8,R1302&lt;=504.6,M1302&gt;10),('[1]Pricing Schedule'!$F$111+('[1]Pricing Schedule'!$F$113*M1302))*3,
IF(AND(I1302=38000,R1302&gt;472.2,R1302&lt;=672.8,M1302&lt;=10),('[1]Pricing Schedule'!$F$103+('[1]Pricing Schedule'!$F$105*M1302))*4,
IF(AND(I1302=38000,R1302&gt;472.2,R1302&lt;=672.8,M1302&gt;10),('[1]Pricing Schedule'!$F$111+('[1]Pricing Schedule'!$F$113*M1302))*4,
IF(AND(I1302=110000,R1302&lt;=12.8,M1302&gt;2),'[1]Pricing Schedule'!$F$62+('[1]Pricing Schedule'!$F$63*M1302),
IF(AND(I1302=110000,R1302&lt;=12.8,M1302&lt;=2),'[1]Pricing Schedule'!$F$96+('[1]Pricing Schedule'!$F$97*M1302),
IF(AND(I1302=110000,R1302&gt;12.8,R1302&lt;=22.8,M1302&gt;3),'[1]Pricing Schedule'!$F$71+('[1]Pricing Schedule'!$F$72*M1302),
IF(AND(I1302=110000,R1302&gt;12.8,R1302&lt;=22.8,M1302&lt;=3),'[1]Pricing Schedule'!$F$96+('[1]Pricing Schedule'!$F$97*M1302),
IF(AND(I1302=110000,R1302&gt;22.8,R1302&lt;=30.2),'[1]Pricing Schedule'!$F$80+('[1]Pricing Schedule'!$F$81*M1302),
IF(AND(I1302=110000,R1302&gt;30.2,R1302&lt;=45.9),'[1]Pricing Schedule'!$F$89+('[1]Pricing Schedule'!$F$90*M1302),
IF(AND(I1302=110000,R1302&gt;45.9,R1302&lt;=123.4),'[1]Pricing Schedule'!$F$96+('[1]Pricing Schedule'!$F$97*M1302),
IF(AND(I1302=110000,R1302&gt;123.4,R1302&lt;=168.2,M1302&lt;=10),'[1]Pricing Schedule'!$F$103+('[1]Pricing Schedule'!$F$105*M1302),
IF(AND(I1302=110000,R1302&gt;123.4,R1302&lt;=168.2,M1302&gt;10),'[1]Pricing Schedule'!$F$111+('[1]Pricing Schedule'!$F$113*M1302),
IF(AND(I1302=110000,R1302&gt;168.2,R1302&lt;=336.4,M1302&lt;=10),('[1]Pricing Schedule'!$F$103+('[1]Pricing Schedule'!$F$105*M1302))*2,
IF(AND(I1302=110000,R1302&gt;168.2,R1302&lt;=336.4,M1302&gt;10),('[1]Pricing Schedule'!$F$111+('[1]Pricing Schedule'!$F$113*M1302))*2,
IF(AND(I1302=110000,R1302&gt;336.4,R1302&lt;=504.6,M1302&lt;=10),('[1]Pricing Schedule'!$F$103+('[1]Pricing Schedule'!$F$105*M1302))*3,
IF(AND(I1302=110000,R1302&gt;336.4,R1302&lt;=504.6,M1302&gt;10),('[1]Pricing Schedule'!$F$111+('[1]Pricing Schedule'!$F$113*M1302))*3,
IF(AND(I1302=110000,R1302&gt;504.6,R1302&lt;=672.8,M1302&lt;=10),('[1]Pricing Schedule'!$F$103+('[1]Pricing Schedule'!$F$105*M1302))*4,
IF(AND(I1302=110000,R1302&gt;504.6,R1302&lt;=672.8,M1302&gt;10),('[1]Pricing Schedule'!$F$111+('[1]Pricing Schedule'!$F$113*M1302))*4,
IF(AND(I1302=110000,R1302&gt;672.8,R1302&lt;=841,M1302&lt;=10),('[1]Pricing Schedule'!$F$103+('[1]Pricing Schedule'!$F$105*M1302))*5,
IF(AND(I1302=110000,R1302&gt;672.8,R1302&lt;=841,M1302&gt;10),('[1]Pricing Schedule'!$F$111+('[1]Pricing Schedule'!$F$113*M1302))*5,
IF(AND(I1302=110000,R1302&gt;672.8,R1302&lt;=841,M1302&lt;=10),('[1]Pricing Schedule'!$F$103+('[1]Pricing Schedule'!$F$105*M1302))*5,
IF(AND(I1302=110000,R1302&gt;672.8,R1302&lt;=841,M1302&gt;10),('[1]Pricing Schedule'!$F$111+('[1]Pricing Schedule'!$F$113*M1302))*5,
IF(AND(I1302=110000,R1302&gt;1345.6,R1302&lt;=1513.8,M1302&lt;=10),('[1]Pricing Schedule'!$F$103+('[1]Pricing Schedule'!$F$105*M1302))*9,
IF(AND(I1302=110000,R1302&gt;1345.6,R1302&lt;=1513.8,M1302&gt;10),('[1]Pricing Schedule'!$F$111+('[1]Pricing Schedule'!$F$113*M1302))*9,
9999999999)))))))))))))))))))))))))))))))))))))))</f>
        <v>1492540</v>
      </c>
      <c r="T1302" s="21">
        <f>IF(AND(I1302=38000,R1302&lt;=4.5,M1302&gt;8),'[1]Pricing Schedule'!$J$9,
IF(AND(I1302=38000,R1302&lt;=4.5,M1302&lt;=8),'[1]Pricing Schedule'!$J$36,
IF(AND(I1302=38000,R1302&gt;4.5,R1302&lt;=9,M1302&gt;8),'[1]Pricing Schedule'!$J$18,
IF(AND(I1302=38000,R1302&gt;4.5,R1302&lt;=9,M1302&lt;=8),'[1]Pricing Schedule'!$J$36,
IF(AND(I1302=38000,R1302&gt;9,R1302&lt;=12.8,M1302&gt;8),'[1]Pricing Schedule'!$J$27,
IF(AND(I1302=38000,R1302&gt;9,R1302&lt;=12.8,M1302&lt;=8),'[1]Pricing Schedule'!$J$36,
IF(AND(I1302=38000,R1302&gt;12.8,R1302&lt;=22.8),'[1]Pricing Schedule'!$J$36,
IF(AND(I1302=38000,R1302&gt;22.8,R1302&lt;=30.2),'[1]Pricing Schedule'!$J$45,
IF(AND(I1302=38000,R1302&gt;30.2,R1302&lt;=45.9),'[1]Pricing Schedule'!$J$54,
IF(AND(I1302=38000,R1302&gt;45.9,R1302&lt;=123.4),'[1]Pricing Schedule'!$J$97,
IF(AND(I1302=38000,R1302&gt;123.4,R1302&lt;=168.2,M1302&lt;=10),'[1]Pricing Schedule'!$J$105,
IF(AND(I1302=38000,R1302&gt;123.4,R1302&lt;=168.2,M1302&gt;10),'[1]Pricing Schedule'!$J$113,
IF(AND(I1302=38000,R1302&gt;168.2,R1302&lt;=336.4,M1302&lt;=10),('[1]Pricing Schedule'!$J$105),
IF(AND(I1302=38000,R1302&gt;168.2,R1302&lt;=336.4,M1302&gt;10),('[1]Pricing Schedule'!$J$113),
IF(AND(I1302=38000,R1302&gt;336.4,R1302&lt;=504.6,M1302&lt;=10),('[1]Pricing Schedule'!$J$105),
IF(AND(I1302=38000,R1302&gt;336.4,R1302&lt;=504.6,M1302&gt;10),('[1]Pricing Schedule'!$J$113),
IF(AND(I1302=38000,R1302&gt;504.6,R1302&lt;=672.8,M1302&lt;=10),('[1]Pricing Schedule'!$J$105),
IF(AND(I1302=38000,R1302&gt;504.6,R1302&lt;=672.8,M1302&gt;10),('[1]Pricing Schedule'!$J$113),
IF(AND(I1302=110000,R1302&lt;=12.8,M1302&gt;2),'[1]Pricing Schedule'!$J$63,
IF(AND(I1302=110000,R1302&lt;=12.8,M1302&lt;=2),'[1]Pricing Schedule'!$J$97,
IF(AND(I1302=110000,R1302&gt;12.8,R1302&lt;=22.8,M1302&gt;3),'[1]Pricing Schedule'!$J$72,
IF(AND(I1302=110000,R1302&gt;12.8,R1302&lt;=22.8,M1302&lt;=3),'[1]Pricing Schedule'!$J$97,
IF(AND(I1302=110000,R1302&gt;22.8,R1302&lt;=30.2),'[1]Pricing Schedule'!$J$81,
IF(AND(I1302=110000,R1302&gt;30.2,R1302&lt;=45.9),'[1]Pricing Schedule'!$J$90,
IF(AND(I1302=110000,R1302&gt;45.9,R1302&lt;=123.4),'[1]Pricing Schedule'!$J$97,
IF(AND(I1302=110000,R1302&gt;123.4,R1302&lt;=168.2,M1302&lt;=10),'[1]Pricing Schedule'!$J$105,
IF(AND(I1302=110000,R1302&gt;123.4,R1302&lt;=168.2,M1302&gt;10),'[1]Pricing Schedule'!$J$113,
IF(AND(I1302=110000,R1302&gt;168.2,R1302&lt;=336.2,M1302&lt;=10),('[1]Pricing Schedule'!$J$105),
IF(AND(I1302=110000,R1302&gt;168.2,R1302&lt;=336.2,M1302&gt;10),('[1]Pricing Schedule'!$J$113),
IF(AND(I1302=110000,R1302&gt;336.4,R1302&lt;=504.6,M1302&lt;=10),('[1]Pricing Schedule'!$J$105),
IF(AND(I1302=110000,R1302&gt;336.4,R1302&lt;=504.6,M1302&gt;10),('[1]Pricing Schedule'!$J$113),
IF(AND(I1302=110000,R1302&gt;504.6,R1302&lt;=672.8,M1302&lt;=10),('[1]Pricing Schedule'!$J$105),
IF(AND(I1302=110000,R1302&gt;504.6,R1302&lt;=672.8,M1302&gt;10),('[1]Pricing Schedule'!$J$113),
IF(AND(I1302=110000,R1302&gt;672.8,R1302&lt;=841,M1302&lt;=10),('[1]Pricing Schedule'!$J$105),
IF(AND(I1302=110000,R1302&gt;672.8,R1302&lt;=841,M1302&gt;10),('[1]Pricing Schedule'!$J$113),
IF(AND(I1302=110000,R1302&gt;1682,R1302&lt;=1850.2,M1302&lt;=10),('[1]Pricing Schedule'!$J$105),
IF(AND(I1302=110000,R1302&gt;1682,R1302&lt;=1850.2,M1302&gt;10),('[1]Pricing Schedule'!$J$113),
IF(AND(I1302=110000,R1302&gt;2018.4,R1302&lt;=2186.6,M1302&lt;=10),('[1]Pricing Schedule'!$J$105),
IF(AND(I1302=110000,R1302&gt;2018.4,R1302&lt;=2186.6,M1302&gt;10),('[1]Pricing Schedule'!$J$113),999999999)))))))))))))))))))))))))))))))))))))))</f>
        <v>1</v>
      </c>
      <c r="U1302" s="40">
        <f t="shared" si="126"/>
        <v>355366.66666666663</v>
      </c>
      <c r="V1302" s="41">
        <f t="shared" si="127"/>
        <v>2.8139949348091173</v>
      </c>
      <c r="Y1302" s="23">
        <v>461</v>
      </c>
      <c r="Z1302" s="23">
        <v>206</v>
      </c>
      <c r="AD1302" s="13"/>
      <c r="AE1302" s="13"/>
      <c r="AF1302" s="13"/>
      <c r="AR1302" s="35"/>
    </row>
    <row r="1303" spans="1:44">
      <c r="A1303" s="23">
        <v>1305</v>
      </c>
      <c r="B1303" s="23">
        <v>1305</v>
      </c>
      <c r="C1303" s="23" t="s">
        <v>1949</v>
      </c>
      <c r="D1303" s="23" t="s">
        <v>786</v>
      </c>
      <c r="E1303" s="23" t="s">
        <v>786</v>
      </c>
      <c r="F1303" s="23" t="s">
        <v>1950</v>
      </c>
      <c r="G1303" s="23" t="s">
        <v>1951</v>
      </c>
      <c r="H1303" s="23" t="s">
        <v>113</v>
      </c>
      <c r="I1303" s="13">
        <v>38000</v>
      </c>
      <c r="J1303" s="13">
        <v>38000</v>
      </c>
      <c r="K1303" s="23" t="s">
        <v>119</v>
      </c>
      <c r="L1303" s="24">
        <v>6.11</v>
      </c>
      <c r="M1303" s="37">
        <f t="shared" si="122"/>
        <v>7</v>
      </c>
      <c r="N1303" s="24">
        <v>0.13200000000000001</v>
      </c>
      <c r="O1303" s="13">
        <v>3</v>
      </c>
      <c r="P1303" s="36">
        <f t="shared" si="123"/>
        <v>0.13200000000000001</v>
      </c>
      <c r="Q1303" s="38">
        <f t="shared" si="124"/>
        <v>4.2</v>
      </c>
      <c r="R1303" s="37">
        <f t="shared" si="125"/>
        <v>4.2</v>
      </c>
      <c r="S1303" s="39">
        <f>IF(AND(I1303=38000,R1303&lt;=4.5,M1303&gt;8),'[1]Pricing Schedule'!$F$8+('[1]Pricing Schedule'!$F$9*M1303),
IF(AND(I1303=38000,R1303&lt;=4.5,M1303&lt;=8),'[1]Pricing Schedule'!$F$34+('[1]Pricing Schedule'!$F$36*M1303),
IF(AND(I1303=38000,R1303&gt;4.5,R1303&lt;=9,M1303&gt;8),'[1]Pricing Schedule'!$F$17+('[1]Pricing Schedule'!$F$18*M1303),
IF(AND(I1303=38000,R1303&gt;4.5,R1303&lt;=9,M1303&lt;=8),'[1]Pricing Schedule'!$F$34+('[1]Pricing Schedule'!$F$36*M1303),
IF(AND(I1303=38000,R1303&gt;9,R1303&lt;=12.8,M1303&gt;8),'[1]Pricing Schedule'!$F$26+('[1]Pricing Schedule'!$F$27*M1303),
IF(AND(I1303=38000,R1303&gt;9,R1303&lt;=12.8,M1303&lt;=8),'[1]Pricing Schedule'!$F$34+('[1]Pricing Schedule'!$F$36*M1303),
IF(AND(I1303=38000,R1303&gt;12.8,R1303&lt;=22.8),'[1]Pricing Schedule'!$F$34+('[1]Pricing Schedule'!$F$36*M1303),
IF(AND(I1303=38000,R1303&gt;22.8,R1303&lt;=30.2),'[1]Pricing Schedule'!$F$43+('[1]Pricing Schedule'!$F$45*M1303),
IF(AND(I1303=38000,R1303&gt;30.2,R1303&lt;=45.9),'[1]Pricing Schedule'!$F$52+('[1]Pricing Schedule'!$F$54*M1303),
IF(AND(I1303=38000,R1303&gt;45.9,R1303&lt;=123.4),'[1]Pricing Schedule'!$F$96+('[1]Pricing Schedule'!$F$97*M1303),
IF(AND(I1303=38000,R1303&gt;123.4,R1303&lt;=168.2,M1303&lt;=10),'[1]Pricing Schedule'!$F$103+('[1]Pricing Schedule'!$F$105*M1303),
IF(AND(I1303=38000,R1303&gt;123.4,R1303&lt;=168.2,M1303&gt;10),'[1]Pricing Schedule'!$F$111+('[1]Pricing Schedule'!$F$113*M1303),
IF(AND(I1303=38000,R1303&gt;157.4,R1303&lt;=336.4,M1303&lt;=10),('[1]Pricing Schedule'!$F$103+('[1]Pricing Schedule'!$F$105*M1303))*2,
IF(AND(I1303=38000,R1303&gt;157.4,R1303&lt;=336.4,M1303&gt;10),('[1]Pricing Schedule'!$F$111+('[1]Pricing Schedule'!$F$113*M1303))*2,
IF(AND(I1303=38000,R1303&gt;314.8,R1303&lt;=504.6,M1303&lt;=10),('[1]Pricing Schedule'!$F$103+('[1]Pricing Schedule'!$F$105*M1303))*3,
IF(AND(I1303=38000,R1303&gt;314.8,R1303&lt;=504.6,M1303&gt;10),('[1]Pricing Schedule'!$F$111+('[1]Pricing Schedule'!$F$113*M1303))*3,
IF(AND(I1303=38000,R1303&gt;472.2,R1303&lt;=672.8,M1303&lt;=10),('[1]Pricing Schedule'!$F$103+('[1]Pricing Schedule'!$F$105*M1303))*4,
IF(AND(I1303=38000,R1303&gt;472.2,R1303&lt;=672.8,M1303&gt;10),('[1]Pricing Schedule'!$F$111+('[1]Pricing Schedule'!$F$113*M1303))*4,
IF(AND(I1303=110000,R1303&lt;=12.8,M1303&gt;2),'[1]Pricing Schedule'!$F$62+('[1]Pricing Schedule'!$F$63*M1303),
IF(AND(I1303=110000,R1303&lt;=12.8,M1303&lt;=2),'[1]Pricing Schedule'!$F$96+('[1]Pricing Schedule'!$F$97*M1303),
IF(AND(I1303=110000,R1303&gt;12.8,R1303&lt;=22.8,M1303&gt;3),'[1]Pricing Schedule'!$F$71+('[1]Pricing Schedule'!$F$72*M1303),
IF(AND(I1303=110000,R1303&gt;12.8,R1303&lt;=22.8,M1303&lt;=3),'[1]Pricing Schedule'!$F$96+('[1]Pricing Schedule'!$F$97*M1303),
IF(AND(I1303=110000,R1303&gt;22.8,R1303&lt;=30.2),'[1]Pricing Schedule'!$F$80+('[1]Pricing Schedule'!$F$81*M1303),
IF(AND(I1303=110000,R1303&gt;30.2,R1303&lt;=45.9),'[1]Pricing Schedule'!$F$89+('[1]Pricing Schedule'!$F$90*M1303),
IF(AND(I1303=110000,R1303&gt;45.9,R1303&lt;=123.4),'[1]Pricing Schedule'!$F$96+('[1]Pricing Schedule'!$F$97*M1303),
IF(AND(I1303=110000,R1303&gt;123.4,R1303&lt;=168.2,M1303&lt;=10),'[1]Pricing Schedule'!$F$103+('[1]Pricing Schedule'!$F$105*M1303),
IF(AND(I1303=110000,R1303&gt;123.4,R1303&lt;=168.2,M1303&gt;10),'[1]Pricing Schedule'!$F$111+('[1]Pricing Schedule'!$F$113*M1303),
IF(AND(I1303=110000,R1303&gt;168.2,R1303&lt;=336.4,M1303&lt;=10),('[1]Pricing Schedule'!$F$103+('[1]Pricing Schedule'!$F$105*M1303))*2,
IF(AND(I1303=110000,R1303&gt;168.2,R1303&lt;=336.4,M1303&gt;10),('[1]Pricing Schedule'!$F$111+('[1]Pricing Schedule'!$F$113*M1303))*2,
IF(AND(I1303=110000,R1303&gt;336.4,R1303&lt;=504.6,M1303&lt;=10),('[1]Pricing Schedule'!$F$103+('[1]Pricing Schedule'!$F$105*M1303))*3,
IF(AND(I1303=110000,R1303&gt;336.4,R1303&lt;=504.6,M1303&gt;10),('[1]Pricing Schedule'!$F$111+('[1]Pricing Schedule'!$F$113*M1303))*3,
IF(AND(I1303=110000,R1303&gt;504.6,R1303&lt;=672.8,M1303&lt;=10),('[1]Pricing Schedule'!$F$103+('[1]Pricing Schedule'!$F$105*M1303))*4,
IF(AND(I1303=110000,R1303&gt;504.6,R1303&lt;=672.8,M1303&gt;10),('[1]Pricing Schedule'!$F$111+('[1]Pricing Schedule'!$F$113*M1303))*4,
IF(AND(I1303=110000,R1303&gt;672.8,R1303&lt;=841,M1303&lt;=10),('[1]Pricing Schedule'!$F$103+('[1]Pricing Schedule'!$F$105*M1303))*5,
IF(AND(I1303=110000,R1303&gt;672.8,R1303&lt;=841,M1303&gt;10),('[1]Pricing Schedule'!$F$111+('[1]Pricing Schedule'!$F$113*M1303))*5,
IF(AND(I1303=110000,R1303&gt;672.8,R1303&lt;=841,M1303&lt;=10),('[1]Pricing Schedule'!$F$103+('[1]Pricing Schedule'!$F$105*M1303))*5,
IF(AND(I1303=110000,R1303&gt;672.8,R1303&lt;=841,M1303&gt;10),('[1]Pricing Schedule'!$F$111+('[1]Pricing Schedule'!$F$113*M1303))*5,
IF(AND(I1303=110000,R1303&gt;1345.6,R1303&lt;=1513.8,M1303&lt;=10),('[1]Pricing Schedule'!$F$103+('[1]Pricing Schedule'!$F$105*M1303))*9,
IF(AND(I1303=110000,R1303&gt;1345.6,R1303&lt;=1513.8,M1303&gt;10),('[1]Pricing Schedule'!$F$111+('[1]Pricing Schedule'!$F$113*M1303))*9,
9999999999)))))))))))))))))))))))))))))))))))))))</f>
        <v>839680</v>
      </c>
      <c r="T1303" s="21">
        <f>IF(AND(I1303=38000,R1303&lt;=4.5,M1303&gt;8),'[1]Pricing Schedule'!$J$9,
IF(AND(I1303=38000,R1303&lt;=4.5,M1303&lt;=8),'[1]Pricing Schedule'!$J$36,
IF(AND(I1303=38000,R1303&gt;4.5,R1303&lt;=9,M1303&gt;8),'[1]Pricing Schedule'!$J$18,
IF(AND(I1303=38000,R1303&gt;4.5,R1303&lt;=9,M1303&lt;=8),'[1]Pricing Schedule'!$J$36,
IF(AND(I1303=38000,R1303&gt;9,R1303&lt;=12.8,M1303&gt;8),'[1]Pricing Schedule'!$J$27,
IF(AND(I1303=38000,R1303&gt;9,R1303&lt;=12.8,M1303&lt;=8),'[1]Pricing Schedule'!$J$36,
IF(AND(I1303=38000,R1303&gt;12.8,R1303&lt;=22.8),'[1]Pricing Schedule'!$J$36,
IF(AND(I1303=38000,R1303&gt;22.8,R1303&lt;=30.2),'[1]Pricing Schedule'!$J$45,
IF(AND(I1303=38000,R1303&gt;30.2,R1303&lt;=45.9),'[1]Pricing Schedule'!$J$54,
IF(AND(I1303=38000,R1303&gt;45.9,R1303&lt;=123.4),'[1]Pricing Schedule'!$J$97,
IF(AND(I1303=38000,R1303&gt;123.4,R1303&lt;=168.2,M1303&lt;=10),'[1]Pricing Schedule'!$J$105,
IF(AND(I1303=38000,R1303&gt;123.4,R1303&lt;=168.2,M1303&gt;10),'[1]Pricing Schedule'!$J$113,
IF(AND(I1303=38000,R1303&gt;168.2,R1303&lt;=336.4,M1303&lt;=10),('[1]Pricing Schedule'!$J$105),
IF(AND(I1303=38000,R1303&gt;168.2,R1303&lt;=336.4,M1303&gt;10),('[1]Pricing Schedule'!$J$113),
IF(AND(I1303=38000,R1303&gt;336.4,R1303&lt;=504.6,M1303&lt;=10),('[1]Pricing Schedule'!$J$105),
IF(AND(I1303=38000,R1303&gt;336.4,R1303&lt;=504.6,M1303&gt;10),('[1]Pricing Schedule'!$J$113),
IF(AND(I1303=38000,R1303&gt;504.6,R1303&lt;=672.8,M1303&lt;=10),('[1]Pricing Schedule'!$J$105),
IF(AND(I1303=38000,R1303&gt;504.6,R1303&lt;=672.8,M1303&gt;10),('[1]Pricing Schedule'!$J$113),
IF(AND(I1303=110000,R1303&lt;=12.8,M1303&gt;2),'[1]Pricing Schedule'!$J$63,
IF(AND(I1303=110000,R1303&lt;=12.8,M1303&lt;=2),'[1]Pricing Schedule'!$J$97,
IF(AND(I1303=110000,R1303&gt;12.8,R1303&lt;=22.8,M1303&gt;3),'[1]Pricing Schedule'!$J$72,
IF(AND(I1303=110000,R1303&gt;12.8,R1303&lt;=22.8,M1303&lt;=3),'[1]Pricing Schedule'!$J$97,
IF(AND(I1303=110000,R1303&gt;22.8,R1303&lt;=30.2),'[1]Pricing Schedule'!$J$81,
IF(AND(I1303=110000,R1303&gt;30.2,R1303&lt;=45.9),'[1]Pricing Schedule'!$J$90,
IF(AND(I1303=110000,R1303&gt;45.9,R1303&lt;=123.4),'[1]Pricing Schedule'!$J$97,
IF(AND(I1303=110000,R1303&gt;123.4,R1303&lt;=168.2,M1303&lt;=10),'[1]Pricing Schedule'!$J$105,
IF(AND(I1303=110000,R1303&gt;123.4,R1303&lt;=168.2,M1303&gt;10),'[1]Pricing Schedule'!$J$113,
IF(AND(I1303=110000,R1303&gt;168.2,R1303&lt;=336.2,M1303&lt;=10),('[1]Pricing Schedule'!$J$105),
IF(AND(I1303=110000,R1303&gt;168.2,R1303&lt;=336.2,M1303&gt;10),('[1]Pricing Schedule'!$J$113),
IF(AND(I1303=110000,R1303&gt;336.4,R1303&lt;=504.6,M1303&lt;=10),('[1]Pricing Schedule'!$J$105),
IF(AND(I1303=110000,R1303&gt;336.4,R1303&lt;=504.6,M1303&gt;10),('[1]Pricing Schedule'!$J$113),
IF(AND(I1303=110000,R1303&gt;504.6,R1303&lt;=672.8,M1303&lt;=10),('[1]Pricing Schedule'!$J$105),
IF(AND(I1303=110000,R1303&gt;504.6,R1303&lt;=672.8,M1303&gt;10),('[1]Pricing Schedule'!$J$113),
IF(AND(I1303=110000,R1303&gt;672.8,R1303&lt;=841,M1303&lt;=10),('[1]Pricing Schedule'!$J$105),
IF(AND(I1303=110000,R1303&gt;672.8,R1303&lt;=841,M1303&gt;10),('[1]Pricing Schedule'!$J$113),
IF(AND(I1303=110000,R1303&gt;1682,R1303&lt;=1850.2,M1303&lt;=10),('[1]Pricing Schedule'!$J$105),
IF(AND(I1303=110000,R1303&gt;1682,R1303&lt;=1850.2,M1303&gt;10),('[1]Pricing Schedule'!$J$113),
IF(AND(I1303=110000,R1303&gt;2018.4,R1303&lt;=2186.6,M1303&lt;=10),('[1]Pricing Schedule'!$J$105),
IF(AND(I1303=110000,R1303&gt;2018.4,R1303&lt;=2186.6,M1303&gt;10),('[1]Pricing Schedule'!$J$113),999999999)))))))))))))))))))))))))))))))))))))))</f>
        <v>4</v>
      </c>
      <c r="U1303" s="40">
        <f t="shared" si="126"/>
        <v>199923.80952380953</v>
      </c>
      <c r="V1303" s="41">
        <f t="shared" si="127"/>
        <v>5.0019054878048781</v>
      </c>
      <c r="Y1303" s="23">
        <v>340</v>
      </c>
      <c r="Z1303" s="23">
        <v>171</v>
      </c>
      <c r="AD1303" s="13"/>
      <c r="AE1303" s="13"/>
      <c r="AF1303" s="13"/>
      <c r="AR1303" s="35"/>
    </row>
    <row r="1304" spans="1:44">
      <c r="A1304" s="23">
        <v>1306</v>
      </c>
      <c r="B1304" s="23">
        <v>1306</v>
      </c>
      <c r="C1304" s="23" t="s">
        <v>1952</v>
      </c>
      <c r="D1304" s="23" t="s">
        <v>786</v>
      </c>
      <c r="E1304" s="23" t="s">
        <v>786</v>
      </c>
      <c r="F1304" s="23" t="s">
        <v>1950</v>
      </c>
      <c r="G1304" s="23" t="s">
        <v>1951</v>
      </c>
      <c r="H1304" s="23" t="s">
        <v>113</v>
      </c>
      <c r="I1304" s="13">
        <v>38000</v>
      </c>
      <c r="J1304" s="13">
        <v>38000</v>
      </c>
      <c r="K1304" s="23" t="s">
        <v>119</v>
      </c>
      <c r="L1304" s="24">
        <v>6.9340000000000002</v>
      </c>
      <c r="M1304" s="37">
        <f t="shared" si="122"/>
        <v>7</v>
      </c>
      <c r="N1304" s="24">
        <v>0.13400000000000001</v>
      </c>
      <c r="O1304" s="13">
        <v>3</v>
      </c>
      <c r="P1304" s="36">
        <f t="shared" si="123"/>
        <v>0.13400000000000001</v>
      </c>
      <c r="Q1304" s="38">
        <f t="shared" si="124"/>
        <v>4.2</v>
      </c>
      <c r="R1304" s="37">
        <f t="shared" si="125"/>
        <v>4.2</v>
      </c>
      <c r="S1304" s="39">
        <f>IF(AND(I1304=38000,R1304&lt;=4.5,M1304&gt;8),'[1]Pricing Schedule'!$F$8+('[1]Pricing Schedule'!$F$9*M1304),
IF(AND(I1304=38000,R1304&lt;=4.5,M1304&lt;=8),'[1]Pricing Schedule'!$F$34+('[1]Pricing Schedule'!$F$36*M1304),
IF(AND(I1304=38000,R1304&gt;4.5,R1304&lt;=9,M1304&gt;8),'[1]Pricing Schedule'!$F$17+('[1]Pricing Schedule'!$F$18*M1304),
IF(AND(I1304=38000,R1304&gt;4.5,R1304&lt;=9,M1304&lt;=8),'[1]Pricing Schedule'!$F$34+('[1]Pricing Schedule'!$F$36*M1304),
IF(AND(I1304=38000,R1304&gt;9,R1304&lt;=12.8,M1304&gt;8),'[1]Pricing Schedule'!$F$26+('[1]Pricing Schedule'!$F$27*M1304),
IF(AND(I1304=38000,R1304&gt;9,R1304&lt;=12.8,M1304&lt;=8),'[1]Pricing Schedule'!$F$34+('[1]Pricing Schedule'!$F$36*M1304),
IF(AND(I1304=38000,R1304&gt;12.8,R1304&lt;=22.8),'[1]Pricing Schedule'!$F$34+('[1]Pricing Schedule'!$F$36*M1304),
IF(AND(I1304=38000,R1304&gt;22.8,R1304&lt;=30.2),'[1]Pricing Schedule'!$F$43+('[1]Pricing Schedule'!$F$45*M1304),
IF(AND(I1304=38000,R1304&gt;30.2,R1304&lt;=45.9),'[1]Pricing Schedule'!$F$52+('[1]Pricing Schedule'!$F$54*M1304),
IF(AND(I1304=38000,R1304&gt;45.9,R1304&lt;=123.4),'[1]Pricing Schedule'!$F$96+('[1]Pricing Schedule'!$F$97*M1304),
IF(AND(I1304=38000,R1304&gt;123.4,R1304&lt;=168.2,M1304&lt;=10),'[1]Pricing Schedule'!$F$103+('[1]Pricing Schedule'!$F$105*M1304),
IF(AND(I1304=38000,R1304&gt;123.4,R1304&lt;=168.2,M1304&gt;10),'[1]Pricing Schedule'!$F$111+('[1]Pricing Schedule'!$F$113*M1304),
IF(AND(I1304=38000,R1304&gt;157.4,R1304&lt;=336.4,M1304&lt;=10),('[1]Pricing Schedule'!$F$103+('[1]Pricing Schedule'!$F$105*M1304))*2,
IF(AND(I1304=38000,R1304&gt;157.4,R1304&lt;=336.4,M1304&gt;10),('[1]Pricing Schedule'!$F$111+('[1]Pricing Schedule'!$F$113*M1304))*2,
IF(AND(I1304=38000,R1304&gt;314.8,R1304&lt;=504.6,M1304&lt;=10),('[1]Pricing Schedule'!$F$103+('[1]Pricing Schedule'!$F$105*M1304))*3,
IF(AND(I1304=38000,R1304&gt;314.8,R1304&lt;=504.6,M1304&gt;10),('[1]Pricing Schedule'!$F$111+('[1]Pricing Schedule'!$F$113*M1304))*3,
IF(AND(I1304=38000,R1304&gt;472.2,R1304&lt;=672.8,M1304&lt;=10),('[1]Pricing Schedule'!$F$103+('[1]Pricing Schedule'!$F$105*M1304))*4,
IF(AND(I1304=38000,R1304&gt;472.2,R1304&lt;=672.8,M1304&gt;10),('[1]Pricing Schedule'!$F$111+('[1]Pricing Schedule'!$F$113*M1304))*4,
IF(AND(I1304=110000,R1304&lt;=12.8,M1304&gt;2),'[1]Pricing Schedule'!$F$62+('[1]Pricing Schedule'!$F$63*M1304),
IF(AND(I1304=110000,R1304&lt;=12.8,M1304&lt;=2),'[1]Pricing Schedule'!$F$96+('[1]Pricing Schedule'!$F$97*M1304),
IF(AND(I1304=110000,R1304&gt;12.8,R1304&lt;=22.8,M1304&gt;3),'[1]Pricing Schedule'!$F$71+('[1]Pricing Schedule'!$F$72*M1304),
IF(AND(I1304=110000,R1304&gt;12.8,R1304&lt;=22.8,M1304&lt;=3),'[1]Pricing Schedule'!$F$96+('[1]Pricing Schedule'!$F$97*M1304),
IF(AND(I1304=110000,R1304&gt;22.8,R1304&lt;=30.2),'[1]Pricing Schedule'!$F$80+('[1]Pricing Schedule'!$F$81*M1304),
IF(AND(I1304=110000,R1304&gt;30.2,R1304&lt;=45.9),'[1]Pricing Schedule'!$F$89+('[1]Pricing Schedule'!$F$90*M1304),
IF(AND(I1304=110000,R1304&gt;45.9,R1304&lt;=123.4),'[1]Pricing Schedule'!$F$96+('[1]Pricing Schedule'!$F$97*M1304),
IF(AND(I1304=110000,R1304&gt;123.4,R1304&lt;=168.2,M1304&lt;=10),'[1]Pricing Schedule'!$F$103+('[1]Pricing Schedule'!$F$105*M1304),
IF(AND(I1304=110000,R1304&gt;123.4,R1304&lt;=168.2,M1304&gt;10),'[1]Pricing Schedule'!$F$111+('[1]Pricing Schedule'!$F$113*M1304),
IF(AND(I1304=110000,R1304&gt;168.2,R1304&lt;=336.4,M1304&lt;=10),('[1]Pricing Schedule'!$F$103+('[1]Pricing Schedule'!$F$105*M1304))*2,
IF(AND(I1304=110000,R1304&gt;168.2,R1304&lt;=336.4,M1304&gt;10),('[1]Pricing Schedule'!$F$111+('[1]Pricing Schedule'!$F$113*M1304))*2,
IF(AND(I1304=110000,R1304&gt;336.4,R1304&lt;=504.6,M1304&lt;=10),('[1]Pricing Schedule'!$F$103+('[1]Pricing Schedule'!$F$105*M1304))*3,
IF(AND(I1304=110000,R1304&gt;336.4,R1304&lt;=504.6,M1304&gt;10),('[1]Pricing Schedule'!$F$111+('[1]Pricing Schedule'!$F$113*M1304))*3,
IF(AND(I1304=110000,R1304&gt;504.6,R1304&lt;=672.8,M1304&lt;=10),('[1]Pricing Schedule'!$F$103+('[1]Pricing Schedule'!$F$105*M1304))*4,
IF(AND(I1304=110000,R1304&gt;504.6,R1304&lt;=672.8,M1304&gt;10),('[1]Pricing Schedule'!$F$111+('[1]Pricing Schedule'!$F$113*M1304))*4,
IF(AND(I1304=110000,R1304&gt;672.8,R1304&lt;=841,M1304&lt;=10),('[1]Pricing Schedule'!$F$103+('[1]Pricing Schedule'!$F$105*M1304))*5,
IF(AND(I1304=110000,R1304&gt;672.8,R1304&lt;=841,M1304&gt;10),('[1]Pricing Schedule'!$F$111+('[1]Pricing Schedule'!$F$113*M1304))*5,
IF(AND(I1304=110000,R1304&gt;672.8,R1304&lt;=841,M1304&lt;=10),('[1]Pricing Schedule'!$F$103+('[1]Pricing Schedule'!$F$105*M1304))*5,
IF(AND(I1304=110000,R1304&gt;672.8,R1304&lt;=841,M1304&gt;10),('[1]Pricing Schedule'!$F$111+('[1]Pricing Schedule'!$F$113*M1304))*5,
IF(AND(I1304=110000,R1304&gt;1345.6,R1304&lt;=1513.8,M1304&lt;=10),('[1]Pricing Schedule'!$F$103+('[1]Pricing Schedule'!$F$105*M1304))*9,
IF(AND(I1304=110000,R1304&gt;1345.6,R1304&lt;=1513.8,M1304&gt;10),('[1]Pricing Schedule'!$F$111+('[1]Pricing Schedule'!$F$113*M1304))*9,
9999999999)))))))))))))))))))))))))))))))))))))))</f>
        <v>839680</v>
      </c>
      <c r="T1304" s="21">
        <f>IF(AND(I1304=38000,R1304&lt;=4.5,M1304&gt;8),'[1]Pricing Schedule'!$J$9,
IF(AND(I1304=38000,R1304&lt;=4.5,M1304&lt;=8),'[1]Pricing Schedule'!$J$36,
IF(AND(I1304=38000,R1304&gt;4.5,R1304&lt;=9,M1304&gt;8),'[1]Pricing Schedule'!$J$18,
IF(AND(I1304=38000,R1304&gt;4.5,R1304&lt;=9,M1304&lt;=8),'[1]Pricing Schedule'!$J$36,
IF(AND(I1304=38000,R1304&gt;9,R1304&lt;=12.8,M1304&gt;8),'[1]Pricing Schedule'!$J$27,
IF(AND(I1304=38000,R1304&gt;9,R1304&lt;=12.8,M1304&lt;=8),'[1]Pricing Schedule'!$J$36,
IF(AND(I1304=38000,R1304&gt;12.8,R1304&lt;=22.8),'[1]Pricing Schedule'!$J$36,
IF(AND(I1304=38000,R1304&gt;22.8,R1304&lt;=30.2),'[1]Pricing Schedule'!$J$45,
IF(AND(I1304=38000,R1304&gt;30.2,R1304&lt;=45.9),'[1]Pricing Schedule'!$J$54,
IF(AND(I1304=38000,R1304&gt;45.9,R1304&lt;=123.4),'[1]Pricing Schedule'!$J$97,
IF(AND(I1304=38000,R1304&gt;123.4,R1304&lt;=168.2,M1304&lt;=10),'[1]Pricing Schedule'!$J$105,
IF(AND(I1304=38000,R1304&gt;123.4,R1304&lt;=168.2,M1304&gt;10),'[1]Pricing Schedule'!$J$113,
IF(AND(I1304=38000,R1304&gt;168.2,R1304&lt;=336.4,M1304&lt;=10),('[1]Pricing Schedule'!$J$105),
IF(AND(I1304=38000,R1304&gt;168.2,R1304&lt;=336.4,M1304&gt;10),('[1]Pricing Schedule'!$J$113),
IF(AND(I1304=38000,R1304&gt;336.4,R1304&lt;=504.6,M1304&lt;=10),('[1]Pricing Schedule'!$J$105),
IF(AND(I1304=38000,R1304&gt;336.4,R1304&lt;=504.6,M1304&gt;10),('[1]Pricing Schedule'!$J$113),
IF(AND(I1304=38000,R1304&gt;504.6,R1304&lt;=672.8,M1304&lt;=10),('[1]Pricing Schedule'!$J$105),
IF(AND(I1304=38000,R1304&gt;504.6,R1304&lt;=672.8,M1304&gt;10),('[1]Pricing Schedule'!$J$113),
IF(AND(I1304=110000,R1304&lt;=12.8,M1304&gt;2),'[1]Pricing Schedule'!$J$63,
IF(AND(I1304=110000,R1304&lt;=12.8,M1304&lt;=2),'[1]Pricing Schedule'!$J$97,
IF(AND(I1304=110000,R1304&gt;12.8,R1304&lt;=22.8,M1304&gt;3),'[1]Pricing Schedule'!$J$72,
IF(AND(I1304=110000,R1304&gt;12.8,R1304&lt;=22.8,M1304&lt;=3),'[1]Pricing Schedule'!$J$97,
IF(AND(I1304=110000,R1304&gt;22.8,R1304&lt;=30.2),'[1]Pricing Schedule'!$J$81,
IF(AND(I1304=110000,R1304&gt;30.2,R1304&lt;=45.9),'[1]Pricing Schedule'!$J$90,
IF(AND(I1304=110000,R1304&gt;45.9,R1304&lt;=123.4),'[1]Pricing Schedule'!$J$97,
IF(AND(I1304=110000,R1304&gt;123.4,R1304&lt;=168.2,M1304&lt;=10),'[1]Pricing Schedule'!$J$105,
IF(AND(I1304=110000,R1304&gt;123.4,R1304&lt;=168.2,M1304&gt;10),'[1]Pricing Schedule'!$J$113,
IF(AND(I1304=110000,R1304&gt;168.2,R1304&lt;=336.2,M1304&lt;=10),('[1]Pricing Schedule'!$J$105),
IF(AND(I1304=110000,R1304&gt;168.2,R1304&lt;=336.2,M1304&gt;10),('[1]Pricing Schedule'!$J$113),
IF(AND(I1304=110000,R1304&gt;336.4,R1304&lt;=504.6,M1304&lt;=10),('[1]Pricing Schedule'!$J$105),
IF(AND(I1304=110000,R1304&gt;336.4,R1304&lt;=504.6,M1304&gt;10),('[1]Pricing Schedule'!$J$113),
IF(AND(I1304=110000,R1304&gt;504.6,R1304&lt;=672.8,M1304&lt;=10),('[1]Pricing Schedule'!$J$105),
IF(AND(I1304=110000,R1304&gt;504.6,R1304&lt;=672.8,M1304&gt;10),('[1]Pricing Schedule'!$J$113),
IF(AND(I1304=110000,R1304&gt;672.8,R1304&lt;=841,M1304&lt;=10),('[1]Pricing Schedule'!$J$105),
IF(AND(I1304=110000,R1304&gt;672.8,R1304&lt;=841,M1304&gt;10),('[1]Pricing Schedule'!$J$113),
IF(AND(I1304=110000,R1304&gt;1682,R1304&lt;=1850.2,M1304&lt;=10),('[1]Pricing Schedule'!$J$105),
IF(AND(I1304=110000,R1304&gt;1682,R1304&lt;=1850.2,M1304&gt;10),('[1]Pricing Schedule'!$J$113),
IF(AND(I1304=110000,R1304&gt;2018.4,R1304&lt;=2186.6,M1304&lt;=10),('[1]Pricing Schedule'!$J$105),
IF(AND(I1304=110000,R1304&gt;2018.4,R1304&lt;=2186.6,M1304&gt;10),('[1]Pricing Schedule'!$J$113),999999999)))))))))))))))))))))))))))))))))))))))</f>
        <v>4</v>
      </c>
      <c r="U1304" s="40">
        <f t="shared" si="126"/>
        <v>199923.80952380953</v>
      </c>
      <c r="V1304" s="41">
        <f t="shared" si="127"/>
        <v>5.0019054878048781</v>
      </c>
      <c r="Y1304" s="23">
        <v>362</v>
      </c>
      <c r="Z1304" s="23">
        <v>171</v>
      </c>
      <c r="AD1304" s="13"/>
      <c r="AE1304" s="13"/>
      <c r="AF1304" s="13"/>
      <c r="AR1304" s="35"/>
    </row>
    <row r="1305" spans="1:44">
      <c r="A1305" s="23">
        <v>1307</v>
      </c>
      <c r="B1305" s="23">
        <v>1307</v>
      </c>
      <c r="C1305" s="23" t="s">
        <v>1953</v>
      </c>
      <c r="D1305" s="23" t="s">
        <v>285</v>
      </c>
      <c r="E1305" s="23" t="s">
        <v>285</v>
      </c>
      <c r="F1305" s="23" t="s">
        <v>1954</v>
      </c>
      <c r="G1305" s="23" t="s">
        <v>1955</v>
      </c>
      <c r="H1305" s="23" t="s">
        <v>113</v>
      </c>
      <c r="I1305" s="13">
        <v>38000</v>
      </c>
      <c r="J1305" s="13">
        <v>38000</v>
      </c>
      <c r="K1305" s="23" t="s">
        <v>119</v>
      </c>
      <c r="L1305" s="24">
        <v>3.9460000000000002</v>
      </c>
      <c r="M1305" s="37">
        <f t="shared" si="122"/>
        <v>4</v>
      </c>
      <c r="N1305" s="24">
        <v>0.33100000000000002</v>
      </c>
      <c r="O1305" s="13">
        <v>3</v>
      </c>
      <c r="P1305" s="36">
        <f t="shared" si="123"/>
        <v>0.33100000000000002</v>
      </c>
      <c r="Q1305" s="38">
        <f t="shared" si="124"/>
        <v>4.2</v>
      </c>
      <c r="R1305" s="37">
        <f t="shared" si="125"/>
        <v>4.2</v>
      </c>
      <c r="S1305" s="39">
        <f>IF(AND(I1305=38000,R1305&lt;=4.5,M1305&gt;8),'[1]Pricing Schedule'!$F$8+('[1]Pricing Schedule'!$F$9*M1305),
IF(AND(I1305=38000,R1305&lt;=4.5,M1305&lt;=8),'[1]Pricing Schedule'!$F$34+('[1]Pricing Schedule'!$F$36*M1305),
IF(AND(I1305=38000,R1305&gt;4.5,R1305&lt;=9,M1305&gt;8),'[1]Pricing Schedule'!$F$17+('[1]Pricing Schedule'!$F$18*M1305),
IF(AND(I1305=38000,R1305&gt;4.5,R1305&lt;=9,M1305&lt;=8),'[1]Pricing Schedule'!$F$34+('[1]Pricing Schedule'!$F$36*M1305),
IF(AND(I1305=38000,R1305&gt;9,R1305&lt;=12.8,M1305&gt;8),'[1]Pricing Schedule'!$F$26+('[1]Pricing Schedule'!$F$27*M1305),
IF(AND(I1305=38000,R1305&gt;9,R1305&lt;=12.8,M1305&lt;=8),'[1]Pricing Schedule'!$F$34+('[1]Pricing Schedule'!$F$36*M1305),
IF(AND(I1305=38000,R1305&gt;12.8,R1305&lt;=22.8),'[1]Pricing Schedule'!$F$34+('[1]Pricing Schedule'!$F$36*M1305),
IF(AND(I1305=38000,R1305&gt;22.8,R1305&lt;=30.2),'[1]Pricing Schedule'!$F$43+('[1]Pricing Schedule'!$F$45*M1305),
IF(AND(I1305=38000,R1305&gt;30.2,R1305&lt;=45.9),'[1]Pricing Schedule'!$F$52+('[1]Pricing Schedule'!$F$54*M1305),
IF(AND(I1305=38000,R1305&gt;45.9,R1305&lt;=123.4),'[1]Pricing Schedule'!$F$96+('[1]Pricing Schedule'!$F$97*M1305),
IF(AND(I1305=38000,R1305&gt;123.4,R1305&lt;=168.2,M1305&lt;=10),'[1]Pricing Schedule'!$F$103+('[1]Pricing Schedule'!$F$105*M1305),
IF(AND(I1305=38000,R1305&gt;123.4,R1305&lt;=168.2,M1305&gt;10),'[1]Pricing Schedule'!$F$111+('[1]Pricing Schedule'!$F$113*M1305),
IF(AND(I1305=38000,R1305&gt;157.4,R1305&lt;=336.4,M1305&lt;=10),('[1]Pricing Schedule'!$F$103+('[1]Pricing Schedule'!$F$105*M1305))*2,
IF(AND(I1305=38000,R1305&gt;157.4,R1305&lt;=336.4,M1305&gt;10),('[1]Pricing Schedule'!$F$111+('[1]Pricing Schedule'!$F$113*M1305))*2,
IF(AND(I1305=38000,R1305&gt;314.8,R1305&lt;=504.6,M1305&lt;=10),('[1]Pricing Schedule'!$F$103+('[1]Pricing Schedule'!$F$105*M1305))*3,
IF(AND(I1305=38000,R1305&gt;314.8,R1305&lt;=504.6,M1305&gt;10),('[1]Pricing Schedule'!$F$111+('[1]Pricing Schedule'!$F$113*M1305))*3,
IF(AND(I1305=38000,R1305&gt;472.2,R1305&lt;=672.8,M1305&lt;=10),('[1]Pricing Schedule'!$F$103+('[1]Pricing Schedule'!$F$105*M1305))*4,
IF(AND(I1305=38000,R1305&gt;472.2,R1305&lt;=672.8,M1305&gt;10),('[1]Pricing Schedule'!$F$111+('[1]Pricing Schedule'!$F$113*M1305))*4,
IF(AND(I1305=110000,R1305&lt;=12.8,M1305&gt;2),'[1]Pricing Schedule'!$F$62+('[1]Pricing Schedule'!$F$63*M1305),
IF(AND(I1305=110000,R1305&lt;=12.8,M1305&lt;=2),'[1]Pricing Schedule'!$F$96+('[1]Pricing Schedule'!$F$97*M1305),
IF(AND(I1305=110000,R1305&gt;12.8,R1305&lt;=22.8,M1305&gt;3),'[1]Pricing Schedule'!$F$71+('[1]Pricing Schedule'!$F$72*M1305),
IF(AND(I1305=110000,R1305&gt;12.8,R1305&lt;=22.8,M1305&lt;=3),'[1]Pricing Schedule'!$F$96+('[1]Pricing Schedule'!$F$97*M1305),
IF(AND(I1305=110000,R1305&gt;22.8,R1305&lt;=30.2),'[1]Pricing Schedule'!$F$80+('[1]Pricing Schedule'!$F$81*M1305),
IF(AND(I1305=110000,R1305&gt;30.2,R1305&lt;=45.9),'[1]Pricing Schedule'!$F$89+('[1]Pricing Schedule'!$F$90*M1305),
IF(AND(I1305=110000,R1305&gt;45.9,R1305&lt;=123.4),'[1]Pricing Schedule'!$F$96+('[1]Pricing Schedule'!$F$97*M1305),
IF(AND(I1305=110000,R1305&gt;123.4,R1305&lt;=168.2,M1305&lt;=10),'[1]Pricing Schedule'!$F$103+('[1]Pricing Schedule'!$F$105*M1305),
IF(AND(I1305=110000,R1305&gt;123.4,R1305&lt;=168.2,M1305&gt;10),'[1]Pricing Schedule'!$F$111+('[1]Pricing Schedule'!$F$113*M1305),
IF(AND(I1305=110000,R1305&gt;168.2,R1305&lt;=336.4,M1305&lt;=10),('[1]Pricing Schedule'!$F$103+('[1]Pricing Schedule'!$F$105*M1305))*2,
IF(AND(I1305=110000,R1305&gt;168.2,R1305&lt;=336.4,M1305&gt;10),('[1]Pricing Schedule'!$F$111+('[1]Pricing Schedule'!$F$113*M1305))*2,
IF(AND(I1305=110000,R1305&gt;336.4,R1305&lt;=504.6,M1305&lt;=10),('[1]Pricing Schedule'!$F$103+('[1]Pricing Schedule'!$F$105*M1305))*3,
IF(AND(I1305=110000,R1305&gt;336.4,R1305&lt;=504.6,M1305&gt;10),('[1]Pricing Schedule'!$F$111+('[1]Pricing Schedule'!$F$113*M1305))*3,
IF(AND(I1305=110000,R1305&gt;504.6,R1305&lt;=672.8,M1305&lt;=10),('[1]Pricing Schedule'!$F$103+('[1]Pricing Schedule'!$F$105*M1305))*4,
IF(AND(I1305=110000,R1305&gt;504.6,R1305&lt;=672.8,M1305&gt;10),('[1]Pricing Schedule'!$F$111+('[1]Pricing Schedule'!$F$113*M1305))*4,
IF(AND(I1305=110000,R1305&gt;672.8,R1305&lt;=841,M1305&lt;=10),('[1]Pricing Schedule'!$F$103+('[1]Pricing Schedule'!$F$105*M1305))*5,
IF(AND(I1305=110000,R1305&gt;672.8,R1305&lt;=841,M1305&gt;10),('[1]Pricing Schedule'!$F$111+('[1]Pricing Schedule'!$F$113*M1305))*5,
IF(AND(I1305=110000,R1305&gt;672.8,R1305&lt;=841,M1305&lt;=10),('[1]Pricing Schedule'!$F$103+('[1]Pricing Schedule'!$F$105*M1305))*5,
IF(AND(I1305=110000,R1305&gt;672.8,R1305&lt;=841,M1305&gt;10),('[1]Pricing Schedule'!$F$111+('[1]Pricing Schedule'!$F$113*M1305))*5,
IF(AND(I1305=110000,R1305&gt;1345.6,R1305&lt;=1513.8,M1305&lt;=10),('[1]Pricing Schedule'!$F$103+('[1]Pricing Schedule'!$F$105*M1305))*9,
IF(AND(I1305=110000,R1305&gt;1345.6,R1305&lt;=1513.8,M1305&gt;10),('[1]Pricing Schedule'!$F$111+('[1]Pricing Schedule'!$F$113*M1305))*9,
9999999999)))))))))))))))))))))))))))))))))))))))</f>
        <v>628870</v>
      </c>
      <c r="T1305" s="21">
        <f>IF(AND(I1305=38000,R1305&lt;=4.5,M1305&gt;8),'[1]Pricing Schedule'!$J$9,
IF(AND(I1305=38000,R1305&lt;=4.5,M1305&lt;=8),'[1]Pricing Schedule'!$J$36,
IF(AND(I1305=38000,R1305&gt;4.5,R1305&lt;=9,M1305&gt;8),'[1]Pricing Schedule'!$J$18,
IF(AND(I1305=38000,R1305&gt;4.5,R1305&lt;=9,M1305&lt;=8),'[1]Pricing Schedule'!$J$36,
IF(AND(I1305=38000,R1305&gt;9,R1305&lt;=12.8,M1305&gt;8),'[1]Pricing Schedule'!$J$27,
IF(AND(I1305=38000,R1305&gt;9,R1305&lt;=12.8,M1305&lt;=8),'[1]Pricing Schedule'!$J$36,
IF(AND(I1305=38000,R1305&gt;12.8,R1305&lt;=22.8),'[1]Pricing Schedule'!$J$36,
IF(AND(I1305=38000,R1305&gt;22.8,R1305&lt;=30.2),'[1]Pricing Schedule'!$J$45,
IF(AND(I1305=38000,R1305&gt;30.2,R1305&lt;=45.9),'[1]Pricing Schedule'!$J$54,
IF(AND(I1305=38000,R1305&gt;45.9,R1305&lt;=123.4),'[1]Pricing Schedule'!$J$97,
IF(AND(I1305=38000,R1305&gt;123.4,R1305&lt;=168.2,M1305&lt;=10),'[1]Pricing Schedule'!$J$105,
IF(AND(I1305=38000,R1305&gt;123.4,R1305&lt;=168.2,M1305&gt;10),'[1]Pricing Schedule'!$J$113,
IF(AND(I1305=38000,R1305&gt;168.2,R1305&lt;=336.4,M1305&lt;=10),('[1]Pricing Schedule'!$J$105),
IF(AND(I1305=38000,R1305&gt;168.2,R1305&lt;=336.4,M1305&gt;10),('[1]Pricing Schedule'!$J$113),
IF(AND(I1305=38000,R1305&gt;336.4,R1305&lt;=504.6,M1305&lt;=10),('[1]Pricing Schedule'!$J$105),
IF(AND(I1305=38000,R1305&gt;336.4,R1305&lt;=504.6,M1305&gt;10),('[1]Pricing Schedule'!$J$113),
IF(AND(I1305=38000,R1305&gt;504.6,R1305&lt;=672.8,M1305&lt;=10),('[1]Pricing Schedule'!$J$105),
IF(AND(I1305=38000,R1305&gt;504.6,R1305&lt;=672.8,M1305&gt;10),('[1]Pricing Schedule'!$J$113),
IF(AND(I1305=110000,R1305&lt;=12.8,M1305&gt;2),'[1]Pricing Schedule'!$J$63,
IF(AND(I1305=110000,R1305&lt;=12.8,M1305&lt;=2),'[1]Pricing Schedule'!$J$97,
IF(AND(I1305=110000,R1305&gt;12.8,R1305&lt;=22.8,M1305&gt;3),'[1]Pricing Schedule'!$J$72,
IF(AND(I1305=110000,R1305&gt;12.8,R1305&lt;=22.8,M1305&lt;=3),'[1]Pricing Schedule'!$J$97,
IF(AND(I1305=110000,R1305&gt;22.8,R1305&lt;=30.2),'[1]Pricing Schedule'!$J$81,
IF(AND(I1305=110000,R1305&gt;30.2,R1305&lt;=45.9),'[1]Pricing Schedule'!$J$90,
IF(AND(I1305=110000,R1305&gt;45.9,R1305&lt;=123.4),'[1]Pricing Schedule'!$J$97,
IF(AND(I1305=110000,R1305&gt;123.4,R1305&lt;=168.2,M1305&lt;=10),'[1]Pricing Schedule'!$J$105,
IF(AND(I1305=110000,R1305&gt;123.4,R1305&lt;=168.2,M1305&gt;10),'[1]Pricing Schedule'!$J$113,
IF(AND(I1305=110000,R1305&gt;168.2,R1305&lt;=336.2,M1305&lt;=10),('[1]Pricing Schedule'!$J$105),
IF(AND(I1305=110000,R1305&gt;168.2,R1305&lt;=336.2,M1305&gt;10),('[1]Pricing Schedule'!$J$113),
IF(AND(I1305=110000,R1305&gt;336.4,R1305&lt;=504.6,M1305&lt;=10),('[1]Pricing Schedule'!$J$105),
IF(AND(I1305=110000,R1305&gt;336.4,R1305&lt;=504.6,M1305&gt;10),('[1]Pricing Schedule'!$J$113),
IF(AND(I1305=110000,R1305&gt;504.6,R1305&lt;=672.8,M1305&lt;=10),('[1]Pricing Schedule'!$J$105),
IF(AND(I1305=110000,R1305&gt;504.6,R1305&lt;=672.8,M1305&gt;10),('[1]Pricing Schedule'!$J$113),
IF(AND(I1305=110000,R1305&gt;672.8,R1305&lt;=841,M1305&lt;=10),('[1]Pricing Schedule'!$J$105),
IF(AND(I1305=110000,R1305&gt;672.8,R1305&lt;=841,M1305&gt;10),('[1]Pricing Schedule'!$J$113),
IF(AND(I1305=110000,R1305&gt;1682,R1305&lt;=1850.2,M1305&lt;=10),('[1]Pricing Schedule'!$J$105),
IF(AND(I1305=110000,R1305&gt;1682,R1305&lt;=1850.2,M1305&gt;10),('[1]Pricing Schedule'!$J$113),
IF(AND(I1305=110000,R1305&gt;2018.4,R1305&lt;=2186.6,M1305&lt;=10),('[1]Pricing Schedule'!$J$105),
IF(AND(I1305=110000,R1305&gt;2018.4,R1305&lt;=2186.6,M1305&gt;10),('[1]Pricing Schedule'!$J$113),999999999)))))))))))))))))))))))))))))))))))))))</f>
        <v>4</v>
      </c>
      <c r="U1305" s="40">
        <f t="shared" si="126"/>
        <v>149730.95238095237</v>
      </c>
      <c r="V1305" s="41">
        <f t="shared" si="127"/>
        <v>6.6786458250512828</v>
      </c>
      <c r="Y1305" s="23">
        <v>77</v>
      </c>
      <c r="Z1305" s="23">
        <v>48</v>
      </c>
      <c r="AD1305" s="13"/>
      <c r="AE1305" s="13"/>
      <c r="AF1305" s="13"/>
      <c r="AR1305" s="35"/>
    </row>
    <row r="1306" spans="1:44">
      <c r="A1306" s="23">
        <v>1308</v>
      </c>
      <c r="B1306" s="23">
        <v>1308</v>
      </c>
      <c r="C1306" s="23" t="s">
        <v>1956</v>
      </c>
      <c r="D1306" s="23" t="s">
        <v>786</v>
      </c>
      <c r="E1306" s="23" t="s">
        <v>786</v>
      </c>
      <c r="F1306" s="23" t="s">
        <v>1957</v>
      </c>
      <c r="G1306" s="23" t="s">
        <v>1958</v>
      </c>
      <c r="H1306" s="23" t="s">
        <v>133</v>
      </c>
      <c r="I1306" s="13">
        <v>110000</v>
      </c>
      <c r="J1306" s="13">
        <v>110000</v>
      </c>
      <c r="K1306" s="23" t="s">
        <v>119</v>
      </c>
      <c r="L1306" s="24">
        <v>8.0350000000000001</v>
      </c>
      <c r="M1306" s="37">
        <f t="shared" si="122"/>
        <v>9</v>
      </c>
      <c r="N1306" s="24">
        <v>0.28199999999999997</v>
      </c>
      <c r="O1306" s="13">
        <v>3</v>
      </c>
      <c r="P1306" s="36">
        <f t="shared" si="123"/>
        <v>0.28199999999999997</v>
      </c>
      <c r="Q1306" s="38">
        <f t="shared" si="124"/>
        <v>4.2</v>
      </c>
      <c r="R1306" s="37">
        <f t="shared" si="125"/>
        <v>4.2</v>
      </c>
      <c r="S1306" s="39">
        <f>IF(AND(I1306=38000,R1306&lt;=4.5,M1306&gt;8),'[1]Pricing Schedule'!$F$8+('[1]Pricing Schedule'!$F$9*M1306),
IF(AND(I1306=38000,R1306&lt;=4.5,M1306&lt;=8),'[1]Pricing Schedule'!$F$34+('[1]Pricing Schedule'!$F$36*M1306),
IF(AND(I1306=38000,R1306&gt;4.5,R1306&lt;=9,M1306&gt;8),'[1]Pricing Schedule'!$F$17+('[1]Pricing Schedule'!$F$18*M1306),
IF(AND(I1306=38000,R1306&gt;4.5,R1306&lt;=9,M1306&lt;=8),'[1]Pricing Schedule'!$F$34+('[1]Pricing Schedule'!$F$36*M1306),
IF(AND(I1306=38000,R1306&gt;9,R1306&lt;=12.8,M1306&gt;8),'[1]Pricing Schedule'!$F$26+('[1]Pricing Schedule'!$F$27*M1306),
IF(AND(I1306=38000,R1306&gt;9,R1306&lt;=12.8,M1306&lt;=8),'[1]Pricing Schedule'!$F$34+('[1]Pricing Schedule'!$F$36*M1306),
IF(AND(I1306=38000,R1306&gt;12.8,R1306&lt;=22.8),'[1]Pricing Schedule'!$F$34+('[1]Pricing Schedule'!$F$36*M1306),
IF(AND(I1306=38000,R1306&gt;22.8,R1306&lt;=30.2),'[1]Pricing Schedule'!$F$43+('[1]Pricing Schedule'!$F$45*M1306),
IF(AND(I1306=38000,R1306&gt;30.2,R1306&lt;=45.9),'[1]Pricing Schedule'!$F$52+('[1]Pricing Schedule'!$F$54*M1306),
IF(AND(I1306=38000,R1306&gt;45.9,R1306&lt;=123.4),'[1]Pricing Schedule'!$F$96+('[1]Pricing Schedule'!$F$97*M1306),
IF(AND(I1306=38000,R1306&gt;123.4,R1306&lt;=168.2,M1306&lt;=10),'[1]Pricing Schedule'!$F$103+('[1]Pricing Schedule'!$F$105*M1306),
IF(AND(I1306=38000,R1306&gt;123.4,R1306&lt;=168.2,M1306&gt;10),'[1]Pricing Schedule'!$F$111+('[1]Pricing Schedule'!$F$113*M1306),
IF(AND(I1306=38000,R1306&gt;157.4,R1306&lt;=336.4,M1306&lt;=10),('[1]Pricing Schedule'!$F$103+('[1]Pricing Schedule'!$F$105*M1306))*2,
IF(AND(I1306=38000,R1306&gt;157.4,R1306&lt;=336.4,M1306&gt;10),('[1]Pricing Schedule'!$F$111+('[1]Pricing Schedule'!$F$113*M1306))*2,
IF(AND(I1306=38000,R1306&gt;314.8,R1306&lt;=504.6,M1306&lt;=10),('[1]Pricing Schedule'!$F$103+('[1]Pricing Schedule'!$F$105*M1306))*3,
IF(AND(I1306=38000,R1306&gt;314.8,R1306&lt;=504.6,M1306&gt;10),('[1]Pricing Schedule'!$F$111+('[1]Pricing Schedule'!$F$113*M1306))*3,
IF(AND(I1306=38000,R1306&gt;472.2,R1306&lt;=672.8,M1306&lt;=10),('[1]Pricing Schedule'!$F$103+('[1]Pricing Schedule'!$F$105*M1306))*4,
IF(AND(I1306=38000,R1306&gt;472.2,R1306&lt;=672.8,M1306&gt;10),('[1]Pricing Schedule'!$F$111+('[1]Pricing Schedule'!$F$113*M1306))*4,
IF(AND(I1306=110000,R1306&lt;=12.8,M1306&gt;2),'[1]Pricing Schedule'!$F$62+('[1]Pricing Schedule'!$F$63*M1306),
IF(AND(I1306=110000,R1306&lt;=12.8,M1306&lt;=2),'[1]Pricing Schedule'!$F$96+('[1]Pricing Schedule'!$F$97*M1306),
IF(AND(I1306=110000,R1306&gt;12.8,R1306&lt;=22.8,M1306&gt;3),'[1]Pricing Schedule'!$F$71+('[1]Pricing Schedule'!$F$72*M1306),
IF(AND(I1306=110000,R1306&gt;12.8,R1306&lt;=22.8,M1306&lt;=3),'[1]Pricing Schedule'!$F$96+('[1]Pricing Schedule'!$F$97*M1306),
IF(AND(I1306=110000,R1306&gt;22.8,R1306&lt;=30.2),'[1]Pricing Schedule'!$F$80+('[1]Pricing Schedule'!$F$81*M1306),
IF(AND(I1306=110000,R1306&gt;30.2,R1306&lt;=45.9),'[1]Pricing Schedule'!$F$89+('[1]Pricing Schedule'!$F$90*M1306),
IF(AND(I1306=110000,R1306&gt;45.9,R1306&lt;=123.4),'[1]Pricing Schedule'!$F$96+('[1]Pricing Schedule'!$F$97*M1306),
IF(AND(I1306=110000,R1306&gt;123.4,R1306&lt;=168.2,M1306&lt;=10),'[1]Pricing Schedule'!$F$103+('[1]Pricing Schedule'!$F$105*M1306),
IF(AND(I1306=110000,R1306&gt;123.4,R1306&lt;=168.2,M1306&gt;10),'[1]Pricing Schedule'!$F$111+('[1]Pricing Schedule'!$F$113*M1306),
IF(AND(I1306=110000,R1306&gt;168.2,R1306&lt;=336.4,M1306&lt;=10),('[1]Pricing Schedule'!$F$103+('[1]Pricing Schedule'!$F$105*M1306))*2,
IF(AND(I1306=110000,R1306&gt;168.2,R1306&lt;=336.4,M1306&gt;10),('[1]Pricing Schedule'!$F$111+('[1]Pricing Schedule'!$F$113*M1306))*2,
IF(AND(I1306=110000,R1306&gt;336.4,R1306&lt;=504.6,M1306&lt;=10),('[1]Pricing Schedule'!$F$103+('[1]Pricing Schedule'!$F$105*M1306))*3,
IF(AND(I1306=110000,R1306&gt;336.4,R1306&lt;=504.6,M1306&gt;10),('[1]Pricing Schedule'!$F$111+('[1]Pricing Schedule'!$F$113*M1306))*3,
IF(AND(I1306=110000,R1306&gt;504.6,R1306&lt;=672.8,M1306&lt;=10),('[1]Pricing Schedule'!$F$103+('[1]Pricing Schedule'!$F$105*M1306))*4,
IF(AND(I1306=110000,R1306&gt;504.6,R1306&lt;=672.8,M1306&gt;10),('[1]Pricing Schedule'!$F$111+('[1]Pricing Schedule'!$F$113*M1306))*4,
IF(AND(I1306=110000,R1306&gt;672.8,R1306&lt;=841,M1306&lt;=10),('[1]Pricing Schedule'!$F$103+('[1]Pricing Schedule'!$F$105*M1306))*5,
IF(AND(I1306=110000,R1306&gt;672.8,R1306&lt;=841,M1306&gt;10),('[1]Pricing Schedule'!$F$111+('[1]Pricing Schedule'!$F$113*M1306))*5,
IF(AND(I1306=110000,R1306&gt;672.8,R1306&lt;=841,M1306&lt;=10),('[1]Pricing Schedule'!$F$103+('[1]Pricing Schedule'!$F$105*M1306))*5,
IF(AND(I1306=110000,R1306&gt;672.8,R1306&lt;=841,M1306&gt;10),('[1]Pricing Schedule'!$F$111+('[1]Pricing Schedule'!$F$113*M1306))*5,
IF(AND(I1306=110000,R1306&gt;1345.6,R1306&lt;=1513.8,M1306&lt;=10),('[1]Pricing Schedule'!$F$103+('[1]Pricing Schedule'!$F$105*M1306))*9,
IF(AND(I1306=110000,R1306&gt;1345.6,R1306&lt;=1513.8,M1306&gt;10),('[1]Pricing Schedule'!$F$111+('[1]Pricing Schedule'!$F$113*M1306))*9,
9999999999)))))))))))))))))))))))))))))))))))))))</f>
        <v>1890770</v>
      </c>
      <c r="T1306" s="21">
        <f>IF(AND(I1306=38000,R1306&lt;=4.5,M1306&gt;8),'[1]Pricing Schedule'!$J$9,
IF(AND(I1306=38000,R1306&lt;=4.5,M1306&lt;=8),'[1]Pricing Schedule'!$J$36,
IF(AND(I1306=38000,R1306&gt;4.5,R1306&lt;=9,M1306&gt;8),'[1]Pricing Schedule'!$J$18,
IF(AND(I1306=38000,R1306&gt;4.5,R1306&lt;=9,M1306&lt;=8),'[1]Pricing Schedule'!$J$36,
IF(AND(I1306=38000,R1306&gt;9,R1306&lt;=12.8,M1306&gt;8),'[1]Pricing Schedule'!$J$27,
IF(AND(I1306=38000,R1306&gt;9,R1306&lt;=12.8,M1306&lt;=8),'[1]Pricing Schedule'!$J$36,
IF(AND(I1306=38000,R1306&gt;12.8,R1306&lt;=22.8),'[1]Pricing Schedule'!$J$36,
IF(AND(I1306=38000,R1306&gt;22.8,R1306&lt;=30.2),'[1]Pricing Schedule'!$J$45,
IF(AND(I1306=38000,R1306&gt;30.2,R1306&lt;=45.9),'[1]Pricing Schedule'!$J$54,
IF(AND(I1306=38000,R1306&gt;45.9,R1306&lt;=123.4),'[1]Pricing Schedule'!$J$97,
IF(AND(I1306=38000,R1306&gt;123.4,R1306&lt;=168.2,M1306&lt;=10),'[1]Pricing Schedule'!$J$105,
IF(AND(I1306=38000,R1306&gt;123.4,R1306&lt;=168.2,M1306&gt;10),'[1]Pricing Schedule'!$J$113,
IF(AND(I1306=38000,R1306&gt;168.2,R1306&lt;=336.4,M1306&lt;=10),('[1]Pricing Schedule'!$J$105),
IF(AND(I1306=38000,R1306&gt;168.2,R1306&lt;=336.4,M1306&gt;10),('[1]Pricing Schedule'!$J$113),
IF(AND(I1306=38000,R1306&gt;336.4,R1306&lt;=504.6,M1306&lt;=10),('[1]Pricing Schedule'!$J$105),
IF(AND(I1306=38000,R1306&gt;336.4,R1306&lt;=504.6,M1306&gt;10),('[1]Pricing Schedule'!$J$113),
IF(AND(I1306=38000,R1306&gt;504.6,R1306&lt;=672.8,M1306&lt;=10),('[1]Pricing Schedule'!$J$105),
IF(AND(I1306=38000,R1306&gt;504.6,R1306&lt;=672.8,M1306&gt;10),('[1]Pricing Schedule'!$J$113),
IF(AND(I1306=110000,R1306&lt;=12.8,M1306&gt;2),'[1]Pricing Schedule'!$J$63,
IF(AND(I1306=110000,R1306&lt;=12.8,M1306&lt;=2),'[1]Pricing Schedule'!$J$97,
IF(AND(I1306=110000,R1306&gt;12.8,R1306&lt;=22.8,M1306&gt;3),'[1]Pricing Schedule'!$J$72,
IF(AND(I1306=110000,R1306&gt;12.8,R1306&lt;=22.8,M1306&lt;=3),'[1]Pricing Schedule'!$J$97,
IF(AND(I1306=110000,R1306&gt;22.8,R1306&lt;=30.2),'[1]Pricing Schedule'!$J$81,
IF(AND(I1306=110000,R1306&gt;30.2,R1306&lt;=45.9),'[1]Pricing Schedule'!$J$90,
IF(AND(I1306=110000,R1306&gt;45.9,R1306&lt;=123.4),'[1]Pricing Schedule'!$J$97,
IF(AND(I1306=110000,R1306&gt;123.4,R1306&lt;=168.2,M1306&lt;=10),'[1]Pricing Schedule'!$J$105,
IF(AND(I1306=110000,R1306&gt;123.4,R1306&lt;=168.2,M1306&gt;10),'[1]Pricing Schedule'!$J$113,
IF(AND(I1306=110000,R1306&gt;168.2,R1306&lt;=336.2,M1306&lt;=10),('[1]Pricing Schedule'!$J$105),
IF(AND(I1306=110000,R1306&gt;168.2,R1306&lt;=336.2,M1306&gt;10),('[1]Pricing Schedule'!$J$113),
IF(AND(I1306=110000,R1306&gt;336.4,R1306&lt;=504.6,M1306&lt;=10),('[1]Pricing Schedule'!$J$105),
IF(AND(I1306=110000,R1306&gt;336.4,R1306&lt;=504.6,M1306&gt;10),('[1]Pricing Schedule'!$J$113),
IF(AND(I1306=110000,R1306&gt;504.6,R1306&lt;=672.8,M1306&lt;=10),('[1]Pricing Schedule'!$J$105),
IF(AND(I1306=110000,R1306&gt;504.6,R1306&lt;=672.8,M1306&gt;10),('[1]Pricing Schedule'!$J$113),
IF(AND(I1306=110000,R1306&gt;672.8,R1306&lt;=841,M1306&lt;=10),('[1]Pricing Schedule'!$J$105),
IF(AND(I1306=110000,R1306&gt;672.8,R1306&lt;=841,M1306&gt;10),('[1]Pricing Schedule'!$J$113),
IF(AND(I1306=110000,R1306&gt;1682,R1306&lt;=1850.2,M1306&lt;=10),('[1]Pricing Schedule'!$J$105),
IF(AND(I1306=110000,R1306&gt;1682,R1306&lt;=1850.2,M1306&gt;10),('[1]Pricing Schedule'!$J$113),
IF(AND(I1306=110000,R1306&gt;2018.4,R1306&lt;=2186.6,M1306&lt;=10),('[1]Pricing Schedule'!$J$105),
IF(AND(I1306=110000,R1306&gt;2018.4,R1306&lt;=2186.6,M1306&gt;10),('[1]Pricing Schedule'!$J$113),999999999)))))))))))))))))))))))))))))))))))))))</f>
        <v>7</v>
      </c>
      <c r="U1306" s="40">
        <f t="shared" si="126"/>
        <v>450183.33333333331</v>
      </c>
      <c r="V1306" s="41">
        <f t="shared" si="127"/>
        <v>2.2213172411239865</v>
      </c>
      <c r="Y1306" s="23">
        <v>695</v>
      </c>
      <c r="Z1306" s="23">
        <v>158</v>
      </c>
      <c r="AD1306" s="13"/>
      <c r="AE1306" s="13"/>
      <c r="AF1306" s="13"/>
      <c r="AR1306" s="35"/>
    </row>
    <row r="1307" spans="1:44">
      <c r="A1307" s="23">
        <v>1309</v>
      </c>
      <c r="B1307" s="23">
        <v>1309</v>
      </c>
      <c r="C1307" s="23" t="s">
        <v>1959</v>
      </c>
      <c r="D1307" s="23" t="s">
        <v>786</v>
      </c>
      <c r="E1307" s="23" t="s">
        <v>786</v>
      </c>
      <c r="F1307" s="23" t="s">
        <v>451</v>
      </c>
      <c r="G1307" s="23" t="s">
        <v>452</v>
      </c>
      <c r="H1307" s="23" t="s">
        <v>113</v>
      </c>
      <c r="I1307" s="13">
        <v>38000</v>
      </c>
      <c r="J1307" s="13">
        <v>38000</v>
      </c>
      <c r="K1307" s="13">
        <v>10000</v>
      </c>
      <c r="L1307" s="24">
        <v>4.66</v>
      </c>
      <c r="M1307" s="37">
        <f t="shared" si="122"/>
        <v>5</v>
      </c>
      <c r="N1307" s="24">
        <v>0.16700000000000001</v>
      </c>
      <c r="O1307" s="13">
        <v>3</v>
      </c>
      <c r="P1307" s="36">
        <f t="shared" si="123"/>
        <v>0.16700000000000001</v>
      </c>
      <c r="Q1307" s="38">
        <f t="shared" si="124"/>
        <v>4.2</v>
      </c>
      <c r="R1307" s="37">
        <f t="shared" si="125"/>
        <v>4.2</v>
      </c>
      <c r="S1307" s="39">
        <f>IF(AND(I1307=38000,R1307&lt;=4.5,M1307&gt;8),'[1]Pricing Schedule'!$F$8+('[1]Pricing Schedule'!$F$9*M1307),
IF(AND(I1307=38000,R1307&lt;=4.5,M1307&lt;=8),'[1]Pricing Schedule'!$F$34+('[1]Pricing Schedule'!$F$36*M1307),
IF(AND(I1307=38000,R1307&gt;4.5,R1307&lt;=9,M1307&gt;8),'[1]Pricing Schedule'!$F$17+('[1]Pricing Schedule'!$F$18*M1307),
IF(AND(I1307=38000,R1307&gt;4.5,R1307&lt;=9,M1307&lt;=8),'[1]Pricing Schedule'!$F$34+('[1]Pricing Schedule'!$F$36*M1307),
IF(AND(I1307=38000,R1307&gt;9,R1307&lt;=12.8,M1307&gt;8),'[1]Pricing Schedule'!$F$26+('[1]Pricing Schedule'!$F$27*M1307),
IF(AND(I1307=38000,R1307&gt;9,R1307&lt;=12.8,M1307&lt;=8),'[1]Pricing Schedule'!$F$34+('[1]Pricing Schedule'!$F$36*M1307),
IF(AND(I1307=38000,R1307&gt;12.8,R1307&lt;=22.8),'[1]Pricing Schedule'!$F$34+('[1]Pricing Schedule'!$F$36*M1307),
IF(AND(I1307=38000,R1307&gt;22.8,R1307&lt;=30.2),'[1]Pricing Schedule'!$F$43+('[1]Pricing Schedule'!$F$45*M1307),
IF(AND(I1307=38000,R1307&gt;30.2,R1307&lt;=45.9),'[1]Pricing Schedule'!$F$52+('[1]Pricing Schedule'!$F$54*M1307),
IF(AND(I1307=38000,R1307&gt;45.9,R1307&lt;=123.4),'[1]Pricing Schedule'!$F$96+('[1]Pricing Schedule'!$F$97*M1307),
IF(AND(I1307=38000,R1307&gt;123.4,R1307&lt;=168.2,M1307&lt;=10),'[1]Pricing Schedule'!$F$103+('[1]Pricing Schedule'!$F$105*M1307),
IF(AND(I1307=38000,R1307&gt;123.4,R1307&lt;=168.2,M1307&gt;10),'[1]Pricing Schedule'!$F$111+('[1]Pricing Schedule'!$F$113*M1307),
IF(AND(I1307=38000,R1307&gt;157.4,R1307&lt;=336.4,M1307&lt;=10),('[1]Pricing Schedule'!$F$103+('[1]Pricing Schedule'!$F$105*M1307))*2,
IF(AND(I1307=38000,R1307&gt;157.4,R1307&lt;=336.4,M1307&gt;10),('[1]Pricing Schedule'!$F$111+('[1]Pricing Schedule'!$F$113*M1307))*2,
IF(AND(I1307=38000,R1307&gt;314.8,R1307&lt;=504.6,M1307&lt;=10),('[1]Pricing Schedule'!$F$103+('[1]Pricing Schedule'!$F$105*M1307))*3,
IF(AND(I1307=38000,R1307&gt;314.8,R1307&lt;=504.6,M1307&gt;10),('[1]Pricing Schedule'!$F$111+('[1]Pricing Schedule'!$F$113*M1307))*3,
IF(AND(I1307=38000,R1307&gt;472.2,R1307&lt;=672.8,M1307&lt;=10),('[1]Pricing Schedule'!$F$103+('[1]Pricing Schedule'!$F$105*M1307))*4,
IF(AND(I1307=38000,R1307&gt;472.2,R1307&lt;=672.8,M1307&gt;10),('[1]Pricing Schedule'!$F$111+('[1]Pricing Schedule'!$F$113*M1307))*4,
IF(AND(I1307=110000,R1307&lt;=12.8,M1307&gt;2),'[1]Pricing Schedule'!$F$62+('[1]Pricing Schedule'!$F$63*M1307),
IF(AND(I1307=110000,R1307&lt;=12.8,M1307&lt;=2),'[1]Pricing Schedule'!$F$96+('[1]Pricing Schedule'!$F$97*M1307),
IF(AND(I1307=110000,R1307&gt;12.8,R1307&lt;=22.8,M1307&gt;3),'[1]Pricing Schedule'!$F$71+('[1]Pricing Schedule'!$F$72*M1307),
IF(AND(I1307=110000,R1307&gt;12.8,R1307&lt;=22.8,M1307&lt;=3),'[1]Pricing Schedule'!$F$96+('[1]Pricing Schedule'!$F$97*M1307),
IF(AND(I1307=110000,R1307&gt;22.8,R1307&lt;=30.2),'[1]Pricing Schedule'!$F$80+('[1]Pricing Schedule'!$F$81*M1307),
IF(AND(I1307=110000,R1307&gt;30.2,R1307&lt;=45.9),'[1]Pricing Schedule'!$F$89+('[1]Pricing Schedule'!$F$90*M1307),
IF(AND(I1307=110000,R1307&gt;45.9,R1307&lt;=123.4),'[1]Pricing Schedule'!$F$96+('[1]Pricing Schedule'!$F$97*M1307),
IF(AND(I1307=110000,R1307&gt;123.4,R1307&lt;=168.2,M1307&lt;=10),'[1]Pricing Schedule'!$F$103+('[1]Pricing Schedule'!$F$105*M1307),
IF(AND(I1307=110000,R1307&gt;123.4,R1307&lt;=168.2,M1307&gt;10),'[1]Pricing Schedule'!$F$111+('[1]Pricing Schedule'!$F$113*M1307),
IF(AND(I1307=110000,R1307&gt;168.2,R1307&lt;=336.4,M1307&lt;=10),('[1]Pricing Schedule'!$F$103+('[1]Pricing Schedule'!$F$105*M1307))*2,
IF(AND(I1307=110000,R1307&gt;168.2,R1307&lt;=336.4,M1307&gt;10),('[1]Pricing Schedule'!$F$111+('[1]Pricing Schedule'!$F$113*M1307))*2,
IF(AND(I1307=110000,R1307&gt;336.4,R1307&lt;=504.6,M1307&lt;=10),('[1]Pricing Schedule'!$F$103+('[1]Pricing Schedule'!$F$105*M1307))*3,
IF(AND(I1307=110000,R1307&gt;336.4,R1307&lt;=504.6,M1307&gt;10),('[1]Pricing Schedule'!$F$111+('[1]Pricing Schedule'!$F$113*M1307))*3,
IF(AND(I1307=110000,R1307&gt;504.6,R1307&lt;=672.8,M1307&lt;=10),('[1]Pricing Schedule'!$F$103+('[1]Pricing Schedule'!$F$105*M1307))*4,
IF(AND(I1307=110000,R1307&gt;504.6,R1307&lt;=672.8,M1307&gt;10),('[1]Pricing Schedule'!$F$111+('[1]Pricing Schedule'!$F$113*M1307))*4,
IF(AND(I1307=110000,R1307&gt;672.8,R1307&lt;=841,M1307&lt;=10),('[1]Pricing Schedule'!$F$103+('[1]Pricing Schedule'!$F$105*M1307))*5,
IF(AND(I1307=110000,R1307&gt;672.8,R1307&lt;=841,M1307&gt;10),('[1]Pricing Schedule'!$F$111+('[1]Pricing Schedule'!$F$113*M1307))*5,
IF(AND(I1307=110000,R1307&gt;672.8,R1307&lt;=841,M1307&lt;=10),('[1]Pricing Schedule'!$F$103+('[1]Pricing Schedule'!$F$105*M1307))*5,
IF(AND(I1307=110000,R1307&gt;672.8,R1307&lt;=841,M1307&gt;10),('[1]Pricing Schedule'!$F$111+('[1]Pricing Schedule'!$F$113*M1307))*5,
IF(AND(I1307=110000,R1307&gt;1345.6,R1307&lt;=1513.8,M1307&lt;=10),('[1]Pricing Schedule'!$F$103+('[1]Pricing Schedule'!$F$105*M1307))*9,
IF(AND(I1307=110000,R1307&gt;1345.6,R1307&lt;=1513.8,M1307&gt;10),('[1]Pricing Schedule'!$F$111+('[1]Pricing Schedule'!$F$113*M1307))*9,
9999999999)))))))))))))))))))))))))))))))))))))))</f>
        <v>699140</v>
      </c>
      <c r="T1307" s="21">
        <f>IF(AND(I1307=38000,R1307&lt;=4.5,M1307&gt;8),'[1]Pricing Schedule'!$J$9,
IF(AND(I1307=38000,R1307&lt;=4.5,M1307&lt;=8),'[1]Pricing Schedule'!$J$36,
IF(AND(I1307=38000,R1307&gt;4.5,R1307&lt;=9,M1307&gt;8),'[1]Pricing Schedule'!$J$18,
IF(AND(I1307=38000,R1307&gt;4.5,R1307&lt;=9,M1307&lt;=8),'[1]Pricing Schedule'!$J$36,
IF(AND(I1307=38000,R1307&gt;9,R1307&lt;=12.8,M1307&gt;8),'[1]Pricing Schedule'!$J$27,
IF(AND(I1307=38000,R1307&gt;9,R1307&lt;=12.8,M1307&lt;=8),'[1]Pricing Schedule'!$J$36,
IF(AND(I1307=38000,R1307&gt;12.8,R1307&lt;=22.8),'[1]Pricing Schedule'!$J$36,
IF(AND(I1307=38000,R1307&gt;22.8,R1307&lt;=30.2),'[1]Pricing Schedule'!$J$45,
IF(AND(I1307=38000,R1307&gt;30.2,R1307&lt;=45.9),'[1]Pricing Schedule'!$J$54,
IF(AND(I1307=38000,R1307&gt;45.9,R1307&lt;=123.4),'[1]Pricing Schedule'!$J$97,
IF(AND(I1307=38000,R1307&gt;123.4,R1307&lt;=168.2,M1307&lt;=10),'[1]Pricing Schedule'!$J$105,
IF(AND(I1307=38000,R1307&gt;123.4,R1307&lt;=168.2,M1307&gt;10),'[1]Pricing Schedule'!$J$113,
IF(AND(I1307=38000,R1307&gt;168.2,R1307&lt;=336.4,M1307&lt;=10),('[1]Pricing Schedule'!$J$105),
IF(AND(I1307=38000,R1307&gt;168.2,R1307&lt;=336.4,M1307&gt;10),('[1]Pricing Schedule'!$J$113),
IF(AND(I1307=38000,R1307&gt;336.4,R1307&lt;=504.6,M1307&lt;=10),('[1]Pricing Schedule'!$J$105),
IF(AND(I1307=38000,R1307&gt;336.4,R1307&lt;=504.6,M1307&gt;10),('[1]Pricing Schedule'!$J$113),
IF(AND(I1307=38000,R1307&gt;504.6,R1307&lt;=672.8,M1307&lt;=10),('[1]Pricing Schedule'!$J$105),
IF(AND(I1307=38000,R1307&gt;504.6,R1307&lt;=672.8,M1307&gt;10),('[1]Pricing Schedule'!$J$113),
IF(AND(I1307=110000,R1307&lt;=12.8,M1307&gt;2),'[1]Pricing Schedule'!$J$63,
IF(AND(I1307=110000,R1307&lt;=12.8,M1307&lt;=2),'[1]Pricing Schedule'!$J$97,
IF(AND(I1307=110000,R1307&gt;12.8,R1307&lt;=22.8,M1307&gt;3),'[1]Pricing Schedule'!$J$72,
IF(AND(I1307=110000,R1307&gt;12.8,R1307&lt;=22.8,M1307&lt;=3),'[1]Pricing Schedule'!$J$97,
IF(AND(I1307=110000,R1307&gt;22.8,R1307&lt;=30.2),'[1]Pricing Schedule'!$J$81,
IF(AND(I1307=110000,R1307&gt;30.2,R1307&lt;=45.9),'[1]Pricing Schedule'!$J$90,
IF(AND(I1307=110000,R1307&gt;45.9,R1307&lt;=123.4),'[1]Pricing Schedule'!$J$97,
IF(AND(I1307=110000,R1307&gt;123.4,R1307&lt;=168.2,M1307&lt;=10),'[1]Pricing Schedule'!$J$105,
IF(AND(I1307=110000,R1307&gt;123.4,R1307&lt;=168.2,M1307&gt;10),'[1]Pricing Schedule'!$J$113,
IF(AND(I1307=110000,R1307&gt;168.2,R1307&lt;=336.2,M1307&lt;=10),('[1]Pricing Schedule'!$J$105),
IF(AND(I1307=110000,R1307&gt;168.2,R1307&lt;=336.2,M1307&gt;10),('[1]Pricing Schedule'!$J$113),
IF(AND(I1307=110000,R1307&gt;336.4,R1307&lt;=504.6,M1307&lt;=10),('[1]Pricing Schedule'!$J$105),
IF(AND(I1307=110000,R1307&gt;336.4,R1307&lt;=504.6,M1307&gt;10),('[1]Pricing Schedule'!$J$113),
IF(AND(I1307=110000,R1307&gt;504.6,R1307&lt;=672.8,M1307&lt;=10),('[1]Pricing Schedule'!$J$105),
IF(AND(I1307=110000,R1307&gt;504.6,R1307&lt;=672.8,M1307&gt;10),('[1]Pricing Schedule'!$J$113),
IF(AND(I1307=110000,R1307&gt;672.8,R1307&lt;=841,M1307&lt;=10),('[1]Pricing Schedule'!$J$105),
IF(AND(I1307=110000,R1307&gt;672.8,R1307&lt;=841,M1307&gt;10),('[1]Pricing Schedule'!$J$113),
IF(AND(I1307=110000,R1307&gt;1682,R1307&lt;=1850.2,M1307&lt;=10),('[1]Pricing Schedule'!$J$105),
IF(AND(I1307=110000,R1307&gt;1682,R1307&lt;=1850.2,M1307&gt;10),('[1]Pricing Schedule'!$J$113),
IF(AND(I1307=110000,R1307&gt;2018.4,R1307&lt;=2186.6,M1307&lt;=10),('[1]Pricing Schedule'!$J$105),
IF(AND(I1307=110000,R1307&gt;2018.4,R1307&lt;=2186.6,M1307&gt;10),('[1]Pricing Schedule'!$J$113),999999999)))))))))))))))))))))))))))))))))))))))</f>
        <v>4</v>
      </c>
      <c r="U1307" s="40">
        <f t="shared" si="126"/>
        <v>166461.90476190476</v>
      </c>
      <c r="V1307" s="41">
        <f t="shared" si="127"/>
        <v>6.0073804960379897</v>
      </c>
      <c r="Y1307" s="23">
        <v>77</v>
      </c>
      <c r="Z1307" s="23">
        <v>206</v>
      </c>
      <c r="AD1307" s="13"/>
      <c r="AE1307" s="13"/>
      <c r="AF1307" s="13"/>
      <c r="AR1307" s="35"/>
    </row>
    <row r="1308" spans="1:44">
      <c r="A1308" s="23">
        <v>1310</v>
      </c>
      <c r="B1308" s="23">
        <v>1310</v>
      </c>
      <c r="C1308" s="23" t="s">
        <v>1960</v>
      </c>
      <c r="D1308" s="23" t="s">
        <v>280</v>
      </c>
      <c r="E1308" s="23" t="s">
        <v>285</v>
      </c>
      <c r="F1308" s="23" t="s">
        <v>1361</v>
      </c>
      <c r="G1308" s="23" t="s">
        <v>1362</v>
      </c>
      <c r="H1308" s="23" t="s">
        <v>133</v>
      </c>
      <c r="I1308" s="13">
        <v>110000</v>
      </c>
      <c r="J1308" s="13">
        <v>110000</v>
      </c>
      <c r="K1308" s="13">
        <v>38000</v>
      </c>
      <c r="L1308" s="24">
        <v>8.4380000000000006</v>
      </c>
      <c r="M1308" s="37">
        <f t="shared" si="122"/>
        <v>9</v>
      </c>
      <c r="N1308" s="24">
        <v>0.17399999999999999</v>
      </c>
      <c r="O1308" s="13">
        <v>3</v>
      </c>
      <c r="P1308" s="36">
        <f t="shared" si="123"/>
        <v>0.17399999999999999</v>
      </c>
      <c r="Q1308" s="38">
        <f t="shared" si="124"/>
        <v>4.2</v>
      </c>
      <c r="R1308" s="37">
        <f t="shared" si="125"/>
        <v>4.2</v>
      </c>
      <c r="S1308" s="39">
        <f>IF(AND(I1308=38000,R1308&lt;=4.5,M1308&gt;8),'[1]Pricing Schedule'!$F$8+('[1]Pricing Schedule'!$F$9*M1308),
IF(AND(I1308=38000,R1308&lt;=4.5,M1308&lt;=8),'[1]Pricing Schedule'!$F$34+('[1]Pricing Schedule'!$F$36*M1308),
IF(AND(I1308=38000,R1308&gt;4.5,R1308&lt;=9,M1308&gt;8),'[1]Pricing Schedule'!$F$17+('[1]Pricing Schedule'!$F$18*M1308),
IF(AND(I1308=38000,R1308&gt;4.5,R1308&lt;=9,M1308&lt;=8),'[1]Pricing Schedule'!$F$34+('[1]Pricing Schedule'!$F$36*M1308),
IF(AND(I1308=38000,R1308&gt;9,R1308&lt;=12.8,M1308&gt;8),'[1]Pricing Schedule'!$F$26+('[1]Pricing Schedule'!$F$27*M1308),
IF(AND(I1308=38000,R1308&gt;9,R1308&lt;=12.8,M1308&lt;=8),'[1]Pricing Schedule'!$F$34+('[1]Pricing Schedule'!$F$36*M1308),
IF(AND(I1308=38000,R1308&gt;12.8,R1308&lt;=22.8),'[1]Pricing Schedule'!$F$34+('[1]Pricing Schedule'!$F$36*M1308),
IF(AND(I1308=38000,R1308&gt;22.8,R1308&lt;=30.2),'[1]Pricing Schedule'!$F$43+('[1]Pricing Schedule'!$F$45*M1308),
IF(AND(I1308=38000,R1308&gt;30.2,R1308&lt;=45.9),'[1]Pricing Schedule'!$F$52+('[1]Pricing Schedule'!$F$54*M1308),
IF(AND(I1308=38000,R1308&gt;45.9,R1308&lt;=123.4),'[1]Pricing Schedule'!$F$96+('[1]Pricing Schedule'!$F$97*M1308),
IF(AND(I1308=38000,R1308&gt;123.4,R1308&lt;=168.2,M1308&lt;=10),'[1]Pricing Schedule'!$F$103+('[1]Pricing Schedule'!$F$105*M1308),
IF(AND(I1308=38000,R1308&gt;123.4,R1308&lt;=168.2,M1308&gt;10),'[1]Pricing Schedule'!$F$111+('[1]Pricing Schedule'!$F$113*M1308),
IF(AND(I1308=38000,R1308&gt;157.4,R1308&lt;=336.4,M1308&lt;=10),('[1]Pricing Schedule'!$F$103+('[1]Pricing Schedule'!$F$105*M1308))*2,
IF(AND(I1308=38000,R1308&gt;157.4,R1308&lt;=336.4,M1308&gt;10),('[1]Pricing Schedule'!$F$111+('[1]Pricing Schedule'!$F$113*M1308))*2,
IF(AND(I1308=38000,R1308&gt;314.8,R1308&lt;=504.6,M1308&lt;=10),('[1]Pricing Schedule'!$F$103+('[1]Pricing Schedule'!$F$105*M1308))*3,
IF(AND(I1308=38000,R1308&gt;314.8,R1308&lt;=504.6,M1308&gt;10),('[1]Pricing Schedule'!$F$111+('[1]Pricing Schedule'!$F$113*M1308))*3,
IF(AND(I1308=38000,R1308&gt;472.2,R1308&lt;=672.8,M1308&lt;=10),('[1]Pricing Schedule'!$F$103+('[1]Pricing Schedule'!$F$105*M1308))*4,
IF(AND(I1308=38000,R1308&gt;472.2,R1308&lt;=672.8,M1308&gt;10),('[1]Pricing Schedule'!$F$111+('[1]Pricing Schedule'!$F$113*M1308))*4,
IF(AND(I1308=110000,R1308&lt;=12.8,M1308&gt;2),'[1]Pricing Schedule'!$F$62+('[1]Pricing Schedule'!$F$63*M1308),
IF(AND(I1308=110000,R1308&lt;=12.8,M1308&lt;=2),'[1]Pricing Schedule'!$F$96+('[1]Pricing Schedule'!$F$97*M1308),
IF(AND(I1308=110000,R1308&gt;12.8,R1308&lt;=22.8,M1308&gt;3),'[1]Pricing Schedule'!$F$71+('[1]Pricing Schedule'!$F$72*M1308),
IF(AND(I1308=110000,R1308&gt;12.8,R1308&lt;=22.8,M1308&lt;=3),'[1]Pricing Schedule'!$F$96+('[1]Pricing Schedule'!$F$97*M1308),
IF(AND(I1308=110000,R1308&gt;22.8,R1308&lt;=30.2),'[1]Pricing Schedule'!$F$80+('[1]Pricing Schedule'!$F$81*M1308),
IF(AND(I1308=110000,R1308&gt;30.2,R1308&lt;=45.9),'[1]Pricing Schedule'!$F$89+('[1]Pricing Schedule'!$F$90*M1308),
IF(AND(I1308=110000,R1308&gt;45.9,R1308&lt;=123.4),'[1]Pricing Schedule'!$F$96+('[1]Pricing Schedule'!$F$97*M1308),
IF(AND(I1308=110000,R1308&gt;123.4,R1308&lt;=168.2,M1308&lt;=10),'[1]Pricing Schedule'!$F$103+('[1]Pricing Schedule'!$F$105*M1308),
IF(AND(I1308=110000,R1308&gt;123.4,R1308&lt;=168.2,M1308&gt;10),'[1]Pricing Schedule'!$F$111+('[1]Pricing Schedule'!$F$113*M1308),
IF(AND(I1308=110000,R1308&gt;168.2,R1308&lt;=336.4,M1308&lt;=10),('[1]Pricing Schedule'!$F$103+('[1]Pricing Schedule'!$F$105*M1308))*2,
IF(AND(I1308=110000,R1308&gt;168.2,R1308&lt;=336.4,M1308&gt;10),('[1]Pricing Schedule'!$F$111+('[1]Pricing Schedule'!$F$113*M1308))*2,
IF(AND(I1308=110000,R1308&gt;336.4,R1308&lt;=504.6,M1308&lt;=10),('[1]Pricing Schedule'!$F$103+('[1]Pricing Schedule'!$F$105*M1308))*3,
IF(AND(I1308=110000,R1308&gt;336.4,R1308&lt;=504.6,M1308&gt;10),('[1]Pricing Schedule'!$F$111+('[1]Pricing Schedule'!$F$113*M1308))*3,
IF(AND(I1308=110000,R1308&gt;504.6,R1308&lt;=672.8,M1308&lt;=10),('[1]Pricing Schedule'!$F$103+('[1]Pricing Schedule'!$F$105*M1308))*4,
IF(AND(I1308=110000,R1308&gt;504.6,R1308&lt;=672.8,M1308&gt;10),('[1]Pricing Schedule'!$F$111+('[1]Pricing Schedule'!$F$113*M1308))*4,
IF(AND(I1308=110000,R1308&gt;672.8,R1308&lt;=841,M1308&lt;=10),('[1]Pricing Schedule'!$F$103+('[1]Pricing Schedule'!$F$105*M1308))*5,
IF(AND(I1308=110000,R1308&gt;672.8,R1308&lt;=841,M1308&gt;10),('[1]Pricing Schedule'!$F$111+('[1]Pricing Schedule'!$F$113*M1308))*5,
IF(AND(I1308=110000,R1308&gt;672.8,R1308&lt;=841,M1308&lt;=10),('[1]Pricing Schedule'!$F$103+('[1]Pricing Schedule'!$F$105*M1308))*5,
IF(AND(I1308=110000,R1308&gt;672.8,R1308&lt;=841,M1308&gt;10),('[1]Pricing Schedule'!$F$111+('[1]Pricing Schedule'!$F$113*M1308))*5,
IF(AND(I1308=110000,R1308&gt;1345.6,R1308&lt;=1513.8,M1308&lt;=10),('[1]Pricing Schedule'!$F$103+('[1]Pricing Schedule'!$F$105*M1308))*9,
IF(AND(I1308=110000,R1308&gt;1345.6,R1308&lt;=1513.8,M1308&gt;10),('[1]Pricing Schedule'!$F$111+('[1]Pricing Schedule'!$F$113*M1308))*9,
9999999999)))))))))))))))))))))))))))))))))))))))</f>
        <v>1890770</v>
      </c>
      <c r="T1308" s="21">
        <f>IF(AND(I1308=38000,R1308&lt;=4.5,M1308&gt;8),'[1]Pricing Schedule'!$J$9,
IF(AND(I1308=38000,R1308&lt;=4.5,M1308&lt;=8),'[1]Pricing Schedule'!$J$36,
IF(AND(I1308=38000,R1308&gt;4.5,R1308&lt;=9,M1308&gt;8),'[1]Pricing Schedule'!$J$18,
IF(AND(I1308=38000,R1308&gt;4.5,R1308&lt;=9,M1308&lt;=8),'[1]Pricing Schedule'!$J$36,
IF(AND(I1308=38000,R1308&gt;9,R1308&lt;=12.8,M1308&gt;8),'[1]Pricing Schedule'!$J$27,
IF(AND(I1308=38000,R1308&gt;9,R1308&lt;=12.8,M1308&lt;=8),'[1]Pricing Schedule'!$J$36,
IF(AND(I1308=38000,R1308&gt;12.8,R1308&lt;=22.8),'[1]Pricing Schedule'!$J$36,
IF(AND(I1308=38000,R1308&gt;22.8,R1308&lt;=30.2),'[1]Pricing Schedule'!$J$45,
IF(AND(I1308=38000,R1308&gt;30.2,R1308&lt;=45.9),'[1]Pricing Schedule'!$J$54,
IF(AND(I1308=38000,R1308&gt;45.9,R1308&lt;=123.4),'[1]Pricing Schedule'!$J$97,
IF(AND(I1308=38000,R1308&gt;123.4,R1308&lt;=168.2,M1308&lt;=10),'[1]Pricing Schedule'!$J$105,
IF(AND(I1308=38000,R1308&gt;123.4,R1308&lt;=168.2,M1308&gt;10),'[1]Pricing Schedule'!$J$113,
IF(AND(I1308=38000,R1308&gt;168.2,R1308&lt;=336.4,M1308&lt;=10),('[1]Pricing Schedule'!$J$105),
IF(AND(I1308=38000,R1308&gt;168.2,R1308&lt;=336.4,M1308&gt;10),('[1]Pricing Schedule'!$J$113),
IF(AND(I1308=38000,R1308&gt;336.4,R1308&lt;=504.6,M1308&lt;=10),('[1]Pricing Schedule'!$J$105),
IF(AND(I1308=38000,R1308&gt;336.4,R1308&lt;=504.6,M1308&gt;10),('[1]Pricing Schedule'!$J$113),
IF(AND(I1308=38000,R1308&gt;504.6,R1308&lt;=672.8,M1308&lt;=10),('[1]Pricing Schedule'!$J$105),
IF(AND(I1308=38000,R1308&gt;504.6,R1308&lt;=672.8,M1308&gt;10),('[1]Pricing Schedule'!$J$113),
IF(AND(I1308=110000,R1308&lt;=12.8,M1308&gt;2),'[1]Pricing Schedule'!$J$63,
IF(AND(I1308=110000,R1308&lt;=12.8,M1308&lt;=2),'[1]Pricing Schedule'!$J$97,
IF(AND(I1308=110000,R1308&gt;12.8,R1308&lt;=22.8,M1308&gt;3),'[1]Pricing Schedule'!$J$72,
IF(AND(I1308=110000,R1308&gt;12.8,R1308&lt;=22.8,M1308&lt;=3),'[1]Pricing Schedule'!$J$97,
IF(AND(I1308=110000,R1308&gt;22.8,R1308&lt;=30.2),'[1]Pricing Schedule'!$J$81,
IF(AND(I1308=110000,R1308&gt;30.2,R1308&lt;=45.9),'[1]Pricing Schedule'!$J$90,
IF(AND(I1308=110000,R1308&gt;45.9,R1308&lt;=123.4),'[1]Pricing Schedule'!$J$97,
IF(AND(I1308=110000,R1308&gt;123.4,R1308&lt;=168.2,M1308&lt;=10),'[1]Pricing Schedule'!$J$105,
IF(AND(I1308=110000,R1308&gt;123.4,R1308&lt;=168.2,M1308&gt;10),'[1]Pricing Schedule'!$J$113,
IF(AND(I1308=110000,R1308&gt;168.2,R1308&lt;=336.2,M1308&lt;=10),('[1]Pricing Schedule'!$J$105),
IF(AND(I1308=110000,R1308&gt;168.2,R1308&lt;=336.2,M1308&gt;10),('[1]Pricing Schedule'!$J$113),
IF(AND(I1308=110000,R1308&gt;336.4,R1308&lt;=504.6,M1308&lt;=10),('[1]Pricing Schedule'!$J$105),
IF(AND(I1308=110000,R1308&gt;336.4,R1308&lt;=504.6,M1308&gt;10),('[1]Pricing Schedule'!$J$113),
IF(AND(I1308=110000,R1308&gt;504.6,R1308&lt;=672.8,M1308&lt;=10),('[1]Pricing Schedule'!$J$105),
IF(AND(I1308=110000,R1308&gt;504.6,R1308&lt;=672.8,M1308&gt;10),('[1]Pricing Schedule'!$J$113),
IF(AND(I1308=110000,R1308&gt;672.8,R1308&lt;=841,M1308&lt;=10),('[1]Pricing Schedule'!$J$105),
IF(AND(I1308=110000,R1308&gt;672.8,R1308&lt;=841,M1308&gt;10),('[1]Pricing Schedule'!$J$113),
IF(AND(I1308=110000,R1308&gt;1682,R1308&lt;=1850.2,M1308&lt;=10),('[1]Pricing Schedule'!$J$105),
IF(AND(I1308=110000,R1308&gt;1682,R1308&lt;=1850.2,M1308&gt;10),('[1]Pricing Schedule'!$J$113),
IF(AND(I1308=110000,R1308&gt;2018.4,R1308&lt;=2186.6,M1308&lt;=10),('[1]Pricing Schedule'!$J$105),
IF(AND(I1308=110000,R1308&gt;2018.4,R1308&lt;=2186.6,M1308&gt;10),('[1]Pricing Schedule'!$J$113),999999999)))))))))))))))))))))))))))))))))))))))</f>
        <v>7</v>
      </c>
      <c r="U1308" s="40">
        <f t="shared" si="126"/>
        <v>450183.33333333331</v>
      </c>
      <c r="V1308" s="41">
        <f t="shared" si="127"/>
        <v>2.2213172411239865</v>
      </c>
      <c r="Y1308" s="23">
        <v>133</v>
      </c>
      <c r="Z1308" s="23">
        <v>31</v>
      </c>
      <c r="AD1308" s="13"/>
      <c r="AE1308" s="13"/>
      <c r="AF1308" s="13"/>
      <c r="AR1308" s="35"/>
    </row>
    <row r="1309" spans="1:44">
      <c r="A1309" s="23">
        <v>1311</v>
      </c>
      <c r="B1309" s="23">
        <v>1311</v>
      </c>
      <c r="C1309" s="23" t="s">
        <v>1961</v>
      </c>
      <c r="D1309" s="23" t="s">
        <v>168</v>
      </c>
      <c r="E1309" s="23" t="s">
        <v>168</v>
      </c>
      <c r="F1309" s="23" t="s">
        <v>1962</v>
      </c>
      <c r="G1309" s="23" t="s">
        <v>1963</v>
      </c>
      <c r="H1309" s="23" t="s">
        <v>113</v>
      </c>
      <c r="I1309" s="13">
        <v>38000</v>
      </c>
      <c r="J1309" s="13">
        <v>38000</v>
      </c>
      <c r="K1309" s="23" t="s">
        <v>119</v>
      </c>
      <c r="L1309" s="24">
        <v>6.57</v>
      </c>
      <c r="M1309" s="37">
        <f t="shared" si="122"/>
        <v>7</v>
      </c>
      <c r="N1309" s="24">
        <v>0.23400000000000001</v>
      </c>
      <c r="O1309" s="13">
        <v>3</v>
      </c>
      <c r="P1309" s="36">
        <f t="shared" si="123"/>
        <v>0.23400000000000001</v>
      </c>
      <c r="Q1309" s="38">
        <f t="shared" si="124"/>
        <v>4.2</v>
      </c>
      <c r="R1309" s="37">
        <f t="shared" si="125"/>
        <v>4.2</v>
      </c>
      <c r="S1309" s="39">
        <f>IF(AND(I1309=38000,R1309&lt;=4.5,M1309&gt;8),'[1]Pricing Schedule'!$F$8+('[1]Pricing Schedule'!$F$9*M1309),
IF(AND(I1309=38000,R1309&lt;=4.5,M1309&lt;=8),'[1]Pricing Schedule'!$F$34+('[1]Pricing Schedule'!$F$36*M1309),
IF(AND(I1309=38000,R1309&gt;4.5,R1309&lt;=9,M1309&gt;8),'[1]Pricing Schedule'!$F$17+('[1]Pricing Schedule'!$F$18*M1309),
IF(AND(I1309=38000,R1309&gt;4.5,R1309&lt;=9,M1309&lt;=8),'[1]Pricing Schedule'!$F$34+('[1]Pricing Schedule'!$F$36*M1309),
IF(AND(I1309=38000,R1309&gt;9,R1309&lt;=12.8,M1309&gt;8),'[1]Pricing Schedule'!$F$26+('[1]Pricing Schedule'!$F$27*M1309),
IF(AND(I1309=38000,R1309&gt;9,R1309&lt;=12.8,M1309&lt;=8),'[1]Pricing Schedule'!$F$34+('[1]Pricing Schedule'!$F$36*M1309),
IF(AND(I1309=38000,R1309&gt;12.8,R1309&lt;=22.8),'[1]Pricing Schedule'!$F$34+('[1]Pricing Schedule'!$F$36*M1309),
IF(AND(I1309=38000,R1309&gt;22.8,R1309&lt;=30.2),'[1]Pricing Schedule'!$F$43+('[1]Pricing Schedule'!$F$45*M1309),
IF(AND(I1309=38000,R1309&gt;30.2,R1309&lt;=45.9),'[1]Pricing Schedule'!$F$52+('[1]Pricing Schedule'!$F$54*M1309),
IF(AND(I1309=38000,R1309&gt;45.9,R1309&lt;=123.4),'[1]Pricing Schedule'!$F$96+('[1]Pricing Schedule'!$F$97*M1309),
IF(AND(I1309=38000,R1309&gt;123.4,R1309&lt;=168.2,M1309&lt;=10),'[1]Pricing Schedule'!$F$103+('[1]Pricing Schedule'!$F$105*M1309),
IF(AND(I1309=38000,R1309&gt;123.4,R1309&lt;=168.2,M1309&gt;10),'[1]Pricing Schedule'!$F$111+('[1]Pricing Schedule'!$F$113*M1309),
IF(AND(I1309=38000,R1309&gt;157.4,R1309&lt;=336.4,M1309&lt;=10),('[1]Pricing Schedule'!$F$103+('[1]Pricing Schedule'!$F$105*M1309))*2,
IF(AND(I1309=38000,R1309&gt;157.4,R1309&lt;=336.4,M1309&gt;10),('[1]Pricing Schedule'!$F$111+('[1]Pricing Schedule'!$F$113*M1309))*2,
IF(AND(I1309=38000,R1309&gt;314.8,R1309&lt;=504.6,M1309&lt;=10),('[1]Pricing Schedule'!$F$103+('[1]Pricing Schedule'!$F$105*M1309))*3,
IF(AND(I1309=38000,R1309&gt;314.8,R1309&lt;=504.6,M1309&gt;10),('[1]Pricing Schedule'!$F$111+('[1]Pricing Schedule'!$F$113*M1309))*3,
IF(AND(I1309=38000,R1309&gt;472.2,R1309&lt;=672.8,M1309&lt;=10),('[1]Pricing Schedule'!$F$103+('[1]Pricing Schedule'!$F$105*M1309))*4,
IF(AND(I1309=38000,R1309&gt;472.2,R1309&lt;=672.8,M1309&gt;10),('[1]Pricing Schedule'!$F$111+('[1]Pricing Schedule'!$F$113*M1309))*4,
IF(AND(I1309=110000,R1309&lt;=12.8,M1309&gt;2),'[1]Pricing Schedule'!$F$62+('[1]Pricing Schedule'!$F$63*M1309),
IF(AND(I1309=110000,R1309&lt;=12.8,M1309&lt;=2),'[1]Pricing Schedule'!$F$96+('[1]Pricing Schedule'!$F$97*M1309),
IF(AND(I1309=110000,R1309&gt;12.8,R1309&lt;=22.8,M1309&gt;3),'[1]Pricing Schedule'!$F$71+('[1]Pricing Schedule'!$F$72*M1309),
IF(AND(I1309=110000,R1309&gt;12.8,R1309&lt;=22.8,M1309&lt;=3),'[1]Pricing Schedule'!$F$96+('[1]Pricing Schedule'!$F$97*M1309),
IF(AND(I1309=110000,R1309&gt;22.8,R1309&lt;=30.2),'[1]Pricing Schedule'!$F$80+('[1]Pricing Schedule'!$F$81*M1309),
IF(AND(I1309=110000,R1309&gt;30.2,R1309&lt;=45.9),'[1]Pricing Schedule'!$F$89+('[1]Pricing Schedule'!$F$90*M1309),
IF(AND(I1309=110000,R1309&gt;45.9,R1309&lt;=123.4),'[1]Pricing Schedule'!$F$96+('[1]Pricing Schedule'!$F$97*M1309),
IF(AND(I1309=110000,R1309&gt;123.4,R1309&lt;=168.2,M1309&lt;=10),'[1]Pricing Schedule'!$F$103+('[1]Pricing Schedule'!$F$105*M1309),
IF(AND(I1309=110000,R1309&gt;123.4,R1309&lt;=168.2,M1309&gt;10),'[1]Pricing Schedule'!$F$111+('[1]Pricing Schedule'!$F$113*M1309),
IF(AND(I1309=110000,R1309&gt;168.2,R1309&lt;=336.4,M1309&lt;=10),('[1]Pricing Schedule'!$F$103+('[1]Pricing Schedule'!$F$105*M1309))*2,
IF(AND(I1309=110000,R1309&gt;168.2,R1309&lt;=336.4,M1309&gt;10),('[1]Pricing Schedule'!$F$111+('[1]Pricing Schedule'!$F$113*M1309))*2,
IF(AND(I1309=110000,R1309&gt;336.4,R1309&lt;=504.6,M1309&lt;=10),('[1]Pricing Schedule'!$F$103+('[1]Pricing Schedule'!$F$105*M1309))*3,
IF(AND(I1309=110000,R1309&gt;336.4,R1309&lt;=504.6,M1309&gt;10),('[1]Pricing Schedule'!$F$111+('[1]Pricing Schedule'!$F$113*M1309))*3,
IF(AND(I1309=110000,R1309&gt;504.6,R1309&lt;=672.8,M1309&lt;=10),('[1]Pricing Schedule'!$F$103+('[1]Pricing Schedule'!$F$105*M1309))*4,
IF(AND(I1309=110000,R1309&gt;504.6,R1309&lt;=672.8,M1309&gt;10),('[1]Pricing Schedule'!$F$111+('[1]Pricing Schedule'!$F$113*M1309))*4,
IF(AND(I1309=110000,R1309&gt;672.8,R1309&lt;=841,M1309&lt;=10),('[1]Pricing Schedule'!$F$103+('[1]Pricing Schedule'!$F$105*M1309))*5,
IF(AND(I1309=110000,R1309&gt;672.8,R1309&lt;=841,M1309&gt;10),('[1]Pricing Schedule'!$F$111+('[1]Pricing Schedule'!$F$113*M1309))*5,
IF(AND(I1309=110000,R1309&gt;672.8,R1309&lt;=841,M1309&lt;=10),('[1]Pricing Schedule'!$F$103+('[1]Pricing Schedule'!$F$105*M1309))*5,
IF(AND(I1309=110000,R1309&gt;672.8,R1309&lt;=841,M1309&gt;10),('[1]Pricing Schedule'!$F$111+('[1]Pricing Schedule'!$F$113*M1309))*5,
IF(AND(I1309=110000,R1309&gt;1345.6,R1309&lt;=1513.8,M1309&lt;=10),('[1]Pricing Schedule'!$F$103+('[1]Pricing Schedule'!$F$105*M1309))*9,
IF(AND(I1309=110000,R1309&gt;1345.6,R1309&lt;=1513.8,M1309&gt;10),('[1]Pricing Schedule'!$F$111+('[1]Pricing Schedule'!$F$113*M1309))*9,
9999999999)))))))))))))))))))))))))))))))))))))))</f>
        <v>839680</v>
      </c>
      <c r="T1309" s="21">
        <f>IF(AND(I1309=38000,R1309&lt;=4.5,M1309&gt;8),'[1]Pricing Schedule'!$J$9,
IF(AND(I1309=38000,R1309&lt;=4.5,M1309&lt;=8),'[1]Pricing Schedule'!$J$36,
IF(AND(I1309=38000,R1309&gt;4.5,R1309&lt;=9,M1309&gt;8),'[1]Pricing Schedule'!$J$18,
IF(AND(I1309=38000,R1309&gt;4.5,R1309&lt;=9,M1309&lt;=8),'[1]Pricing Schedule'!$J$36,
IF(AND(I1309=38000,R1309&gt;9,R1309&lt;=12.8,M1309&gt;8),'[1]Pricing Schedule'!$J$27,
IF(AND(I1309=38000,R1309&gt;9,R1309&lt;=12.8,M1309&lt;=8),'[1]Pricing Schedule'!$J$36,
IF(AND(I1309=38000,R1309&gt;12.8,R1309&lt;=22.8),'[1]Pricing Schedule'!$J$36,
IF(AND(I1309=38000,R1309&gt;22.8,R1309&lt;=30.2),'[1]Pricing Schedule'!$J$45,
IF(AND(I1309=38000,R1309&gt;30.2,R1309&lt;=45.9),'[1]Pricing Schedule'!$J$54,
IF(AND(I1309=38000,R1309&gt;45.9,R1309&lt;=123.4),'[1]Pricing Schedule'!$J$97,
IF(AND(I1309=38000,R1309&gt;123.4,R1309&lt;=168.2,M1309&lt;=10),'[1]Pricing Schedule'!$J$105,
IF(AND(I1309=38000,R1309&gt;123.4,R1309&lt;=168.2,M1309&gt;10),'[1]Pricing Schedule'!$J$113,
IF(AND(I1309=38000,R1309&gt;168.2,R1309&lt;=336.4,M1309&lt;=10),('[1]Pricing Schedule'!$J$105),
IF(AND(I1309=38000,R1309&gt;168.2,R1309&lt;=336.4,M1309&gt;10),('[1]Pricing Schedule'!$J$113),
IF(AND(I1309=38000,R1309&gt;336.4,R1309&lt;=504.6,M1309&lt;=10),('[1]Pricing Schedule'!$J$105),
IF(AND(I1309=38000,R1309&gt;336.4,R1309&lt;=504.6,M1309&gt;10),('[1]Pricing Schedule'!$J$113),
IF(AND(I1309=38000,R1309&gt;504.6,R1309&lt;=672.8,M1309&lt;=10),('[1]Pricing Schedule'!$J$105),
IF(AND(I1309=38000,R1309&gt;504.6,R1309&lt;=672.8,M1309&gt;10),('[1]Pricing Schedule'!$J$113),
IF(AND(I1309=110000,R1309&lt;=12.8,M1309&gt;2),'[1]Pricing Schedule'!$J$63,
IF(AND(I1309=110000,R1309&lt;=12.8,M1309&lt;=2),'[1]Pricing Schedule'!$J$97,
IF(AND(I1309=110000,R1309&gt;12.8,R1309&lt;=22.8,M1309&gt;3),'[1]Pricing Schedule'!$J$72,
IF(AND(I1309=110000,R1309&gt;12.8,R1309&lt;=22.8,M1309&lt;=3),'[1]Pricing Schedule'!$J$97,
IF(AND(I1309=110000,R1309&gt;22.8,R1309&lt;=30.2),'[1]Pricing Schedule'!$J$81,
IF(AND(I1309=110000,R1309&gt;30.2,R1309&lt;=45.9),'[1]Pricing Schedule'!$J$90,
IF(AND(I1309=110000,R1309&gt;45.9,R1309&lt;=123.4),'[1]Pricing Schedule'!$J$97,
IF(AND(I1309=110000,R1309&gt;123.4,R1309&lt;=168.2,M1309&lt;=10),'[1]Pricing Schedule'!$J$105,
IF(AND(I1309=110000,R1309&gt;123.4,R1309&lt;=168.2,M1309&gt;10),'[1]Pricing Schedule'!$J$113,
IF(AND(I1309=110000,R1309&gt;168.2,R1309&lt;=336.2,M1309&lt;=10),('[1]Pricing Schedule'!$J$105),
IF(AND(I1309=110000,R1309&gt;168.2,R1309&lt;=336.2,M1309&gt;10),('[1]Pricing Schedule'!$J$113),
IF(AND(I1309=110000,R1309&gt;336.4,R1309&lt;=504.6,M1309&lt;=10),('[1]Pricing Schedule'!$J$105),
IF(AND(I1309=110000,R1309&gt;336.4,R1309&lt;=504.6,M1309&gt;10),('[1]Pricing Schedule'!$J$113),
IF(AND(I1309=110000,R1309&gt;504.6,R1309&lt;=672.8,M1309&lt;=10),('[1]Pricing Schedule'!$J$105),
IF(AND(I1309=110000,R1309&gt;504.6,R1309&lt;=672.8,M1309&gt;10),('[1]Pricing Schedule'!$J$113),
IF(AND(I1309=110000,R1309&gt;672.8,R1309&lt;=841,M1309&lt;=10),('[1]Pricing Schedule'!$J$105),
IF(AND(I1309=110000,R1309&gt;672.8,R1309&lt;=841,M1309&gt;10),('[1]Pricing Schedule'!$J$113),
IF(AND(I1309=110000,R1309&gt;1682,R1309&lt;=1850.2,M1309&lt;=10),('[1]Pricing Schedule'!$J$105),
IF(AND(I1309=110000,R1309&gt;1682,R1309&lt;=1850.2,M1309&gt;10),('[1]Pricing Schedule'!$J$113),
IF(AND(I1309=110000,R1309&gt;2018.4,R1309&lt;=2186.6,M1309&lt;=10),('[1]Pricing Schedule'!$J$105),
IF(AND(I1309=110000,R1309&gt;2018.4,R1309&lt;=2186.6,M1309&gt;10),('[1]Pricing Schedule'!$J$113),999999999)))))))))))))))))))))))))))))))))))))))</f>
        <v>4</v>
      </c>
      <c r="U1309" s="40">
        <f t="shared" si="126"/>
        <v>199923.80952380953</v>
      </c>
      <c r="V1309" s="41">
        <f t="shared" si="127"/>
        <v>5.0019054878048781</v>
      </c>
      <c r="Y1309" s="23">
        <v>617</v>
      </c>
      <c r="Z1309" s="23">
        <v>202</v>
      </c>
      <c r="AD1309" s="13"/>
      <c r="AE1309" s="13"/>
      <c r="AF1309" s="13"/>
      <c r="AR1309" s="35"/>
    </row>
    <row r="1310" spans="1:44">
      <c r="A1310" s="23">
        <v>1312</v>
      </c>
      <c r="B1310" s="23">
        <v>1312</v>
      </c>
      <c r="C1310" s="23" t="s">
        <v>1964</v>
      </c>
      <c r="D1310" s="23" t="s">
        <v>786</v>
      </c>
      <c r="E1310" s="23" t="s">
        <v>786</v>
      </c>
      <c r="F1310" s="23" t="s">
        <v>1950</v>
      </c>
      <c r="G1310" s="23" t="s">
        <v>1951</v>
      </c>
      <c r="H1310" s="23" t="s">
        <v>113</v>
      </c>
      <c r="I1310" s="13">
        <v>38000</v>
      </c>
      <c r="J1310" s="13">
        <v>38000</v>
      </c>
      <c r="K1310" s="23" t="s">
        <v>119</v>
      </c>
      <c r="L1310" s="24">
        <v>12.313000000000001</v>
      </c>
      <c r="M1310" s="37">
        <f t="shared" si="122"/>
        <v>13</v>
      </c>
      <c r="N1310" s="24">
        <v>0.14499999999999999</v>
      </c>
      <c r="O1310" s="13">
        <v>3</v>
      </c>
      <c r="P1310" s="36">
        <f t="shared" si="123"/>
        <v>0.14499999999999999</v>
      </c>
      <c r="Q1310" s="38">
        <f t="shared" si="124"/>
        <v>4.2</v>
      </c>
      <c r="R1310" s="37">
        <f t="shared" si="125"/>
        <v>4.2</v>
      </c>
      <c r="S1310" s="39">
        <f>IF(AND(I1310=38000,R1310&lt;=4.5,M1310&gt;8),'[1]Pricing Schedule'!$F$8+('[1]Pricing Schedule'!$F$9*M1310),
IF(AND(I1310=38000,R1310&lt;=4.5,M1310&lt;=8),'[1]Pricing Schedule'!$F$34+('[1]Pricing Schedule'!$F$36*M1310),
IF(AND(I1310=38000,R1310&gt;4.5,R1310&lt;=9,M1310&gt;8),'[1]Pricing Schedule'!$F$17+('[1]Pricing Schedule'!$F$18*M1310),
IF(AND(I1310=38000,R1310&gt;4.5,R1310&lt;=9,M1310&lt;=8),'[1]Pricing Schedule'!$F$34+('[1]Pricing Schedule'!$F$36*M1310),
IF(AND(I1310=38000,R1310&gt;9,R1310&lt;=12.8,M1310&gt;8),'[1]Pricing Schedule'!$F$26+('[1]Pricing Schedule'!$F$27*M1310),
IF(AND(I1310=38000,R1310&gt;9,R1310&lt;=12.8,M1310&lt;=8),'[1]Pricing Schedule'!$F$34+('[1]Pricing Schedule'!$F$36*M1310),
IF(AND(I1310=38000,R1310&gt;12.8,R1310&lt;=22.8),'[1]Pricing Schedule'!$F$34+('[1]Pricing Schedule'!$F$36*M1310),
IF(AND(I1310=38000,R1310&gt;22.8,R1310&lt;=30.2),'[1]Pricing Schedule'!$F$43+('[1]Pricing Schedule'!$F$45*M1310),
IF(AND(I1310=38000,R1310&gt;30.2,R1310&lt;=45.9),'[1]Pricing Schedule'!$F$52+('[1]Pricing Schedule'!$F$54*M1310),
IF(AND(I1310=38000,R1310&gt;45.9,R1310&lt;=123.4),'[1]Pricing Schedule'!$F$96+('[1]Pricing Schedule'!$F$97*M1310),
IF(AND(I1310=38000,R1310&gt;123.4,R1310&lt;=168.2,M1310&lt;=10),'[1]Pricing Schedule'!$F$103+('[1]Pricing Schedule'!$F$105*M1310),
IF(AND(I1310=38000,R1310&gt;123.4,R1310&lt;=168.2,M1310&gt;10),'[1]Pricing Schedule'!$F$111+('[1]Pricing Schedule'!$F$113*M1310),
IF(AND(I1310=38000,R1310&gt;157.4,R1310&lt;=336.4,M1310&lt;=10),('[1]Pricing Schedule'!$F$103+('[1]Pricing Schedule'!$F$105*M1310))*2,
IF(AND(I1310=38000,R1310&gt;157.4,R1310&lt;=336.4,M1310&gt;10),('[1]Pricing Schedule'!$F$111+('[1]Pricing Schedule'!$F$113*M1310))*2,
IF(AND(I1310=38000,R1310&gt;314.8,R1310&lt;=504.6,M1310&lt;=10),('[1]Pricing Schedule'!$F$103+('[1]Pricing Schedule'!$F$105*M1310))*3,
IF(AND(I1310=38000,R1310&gt;314.8,R1310&lt;=504.6,M1310&gt;10),('[1]Pricing Schedule'!$F$111+('[1]Pricing Schedule'!$F$113*M1310))*3,
IF(AND(I1310=38000,R1310&gt;472.2,R1310&lt;=672.8,M1310&lt;=10),('[1]Pricing Schedule'!$F$103+('[1]Pricing Schedule'!$F$105*M1310))*4,
IF(AND(I1310=38000,R1310&gt;472.2,R1310&lt;=672.8,M1310&gt;10),('[1]Pricing Schedule'!$F$111+('[1]Pricing Schedule'!$F$113*M1310))*4,
IF(AND(I1310=110000,R1310&lt;=12.8,M1310&gt;2),'[1]Pricing Schedule'!$F$62+('[1]Pricing Schedule'!$F$63*M1310),
IF(AND(I1310=110000,R1310&lt;=12.8,M1310&lt;=2),'[1]Pricing Schedule'!$F$96+('[1]Pricing Schedule'!$F$97*M1310),
IF(AND(I1310=110000,R1310&gt;12.8,R1310&lt;=22.8,M1310&gt;3),'[1]Pricing Schedule'!$F$71+('[1]Pricing Schedule'!$F$72*M1310),
IF(AND(I1310=110000,R1310&gt;12.8,R1310&lt;=22.8,M1310&lt;=3),'[1]Pricing Schedule'!$F$96+('[1]Pricing Schedule'!$F$97*M1310),
IF(AND(I1310=110000,R1310&gt;22.8,R1310&lt;=30.2),'[1]Pricing Schedule'!$F$80+('[1]Pricing Schedule'!$F$81*M1310),
IF(AND(I1310=110000,R1310&gt;30.2,R1310&lt;=45.9),'[1]Pricing Schedule'!$F$89+('[1]Pricing Schedule'!$F$90*M1310),
IF(AND(I1310=110000,R1310&gt;45.9,R1310&lt;=123.4),'[1]Pricing Schedule'!$F$96+('[1]Pricing Schedule'!$F$97*M1310),
IF(AND(I1310=110000,R1310&gt;123.4,R1310&lt;=168.2,M1310&lt;=10),'[1]Pricing Schedule'!$F$103+('[1]Pricing Schedule'!$F$105*M1310),
IF(AND(I1310=110000,R1310&gt;123.4,R1310&lt;=168.2,M1310&gt;10),'[1]Pricing Schedule'!$F$111+('[1]Pricing Schedule'!$F$113*M1310),
IF(AND(I1310=110000,R1310&gt;168.2,R1310&lt;=336.4,M1310&lt;=10),('[1]Pricing Schedule'!$F$103+('[1]Pricing Schedule'!$F$105*M1310))*2,
IF(AND(I1310=110000,R1310&gt;168.2,R1310&lt;=336.4,M1310&gt;10),('[1]Pricing Schedule'!$F$111+('[1]Pricing Schedule'!$F$113*M1310))*2,
IF(AND(I1310=110000,R1310&gt;336.4,R1310&lt;=504.6,M1310&lt;=10),('[1]Pricing Schedule'!$F$103+('[1]Pricing Schedule'!$F$105*M1310))*3,
IF(AND(I1310=110000,R1310&gt;336.4,R1310&lt;=504.6,M1310&gt;10),('[1]Pricing Schedule'!$F$111+('[1]Pricing Schedule'!$F$113*M1310))*3,
IF(AND(I1310=110000,R1310&gt;504.6,R1310&lt;=672.8,M1310&lt;=10),('[1]Pricing Schedule'!$F$103+('[1]Pricing Schedule'!$F$105*M1310))*4,
IF(AND(I1310=110000,R1310&gt;504.6,R1310&lt;=672.8,M1310&gt;10),('[1]Pricing Schedule'!$F$111+('[1]Pricing Schedule'!$F$113*M1310))*4,
IF(AND(I1310=110000,R1310&gt;672.8,R1310&lt;=841,M1310&lt;=10),('[1]Pricing Schedule'!$F$103+('[1]Pricing Schedule'!$F$105*M1310))*5,
IF(AND(I1310=110000,R1310&gt;672.8,R1310&lt;=841,M1310&gt;10),('[1]Pricing Schedule'!$F$111+('[1]Pricing Schedule'!$F$113*M1310))*5,
IF(AND(I1310=110000,R1310&gt;672.8,R1310&lt;=841,M1310&lt;=10),('[1]Pricing Schedule'!$F$103+('[1]Pricing Schedule'!$F$105*M1310))*5,
IF(AND(I1310=110000,R1310&gt;672.8,R1310&lt;=841,M1310&gt;10),('[1]Pricing Schedule'!$F$111+('[1]Pricing Schedule'!$F$113*M1310))*5,
IF(AND(I1310=110000,R1310&gt;1345.6,R1310&lt;=1513.8,M1310&lt;=10),('[1]Pricing Schedule'!$F$103+('[1]Pricing Schedule'!$F$105*M1310))*9,
IF(AND(I1310=110000,R1310&gt;1345.6,R1310&lt;=1513.8,M1310&gt;10),('[1]Pricing Schedule'!$F$111+('[1]Pricing Schedule'!$F$113*M1310))*9,
9999999999)))))))))))))))))))))))))))))))))))))))</f>
        <v>1545240</v>
      </c>
      <c r="T1310" s="21">
        <f>IF(AND(I1310=38000,R1310&lt;=4.5,M1310&gt;8),'[1]Pricing Schedule'!$J$9,
IF(AND(I1310=38000,R1310&lt;=4.5,M1310&lt;=8),'[1]Pricing Schedule'!$J$36,
IF(AND(I1310=38000,R1310&gt;4.5,R1310&lt;=9,M1310&gt;8),'[1]Pricing Schedule'!$J$18,
IF(AND(I1310=38000,R1310&gt;4.5,R1310&lt;=9,M1310&lt;=8),'[1]Pricing Schedule'!$J$36,
IF(AND(I1310=38000,R1310&gt;9,R1310&lt;=12.8,M1310&gt;8),'[1]Pricing Schedule'!$J$27,
IF(AND(I1310=38000,R1310&gt;9,R1310&lt;=12.8,M1310&lt;=8),'[1]Pricing Schedule'!$J$36,
IF(AND(I1310=38000,R1310&gt;12.8,R1310&lt;=22.8),'[1]Pricing Schedule'!$J$36,
IF(AND(I1310=38000,R1310&gt;22.8,R1310&lt;=30.2),'[1]Pricing Schedule'!$J$45,
IF(AND(I1310=38000,R1310&gt;30.2,R1310&lt;=45.9),'[1]Pricing Schedule'!$J$54,
IF(AND(I1310=38000,R1310&gt;45.9,R1310&lt;=123.4),'[1]Pricing Schedule'!$J$97,
IF(AND(I1310=38000,R1310&gt;123.4,R1310&lt;=168.2,M1310&lt;=10),'[1]Pricing Schedule'!$J$105,
IF(AND(I1310=38000,R1310&gt;123.4,R1310&lt;=168.2,M1310&gt;10),'[1]Pricing Schedule'!$J$113,
IF(AND(I1310=38000,R1310&gt;168.2,R1310&lt;=336.4,M1310&lt;=10),('[1]Pricing Schedule'!$J$105),
IF(AND(I1310=38000,R1310&gt;168.2,R1310&lt;=336.4,M1310&gt;10),('[1]Pricing Schedule'!$J$113),
IF(AND(I1310=38000,R1310&gt;336.4,R1310&lt;=504.6,M1310&lt;=10),('[1]Pricing Schedule'!$J$105),
IF(AND(I1310=38000,R1310&gt;336.4,R1310&lt;=504.6,M1310&gt;10),('[1]Pricing Schedule'!$J$113),
IF(AND(I1310=38000,R1310&gt;504.6,R1310&lt;=672.8,M1310&lt;=10),('[1]Pricing Schedule'!$J$105),
IF(AND(I1310=38000,R1310&gt;504.6,R1310&lt;=672.8,M1310&gt;10),('[1]Pricing Schedule'!$J$113),
IF(AND(I1310=110000,R1310&lt;=12.8,M1310&gt;2),'[1]Pricing Schedule'!$J$63,
IF(AND(I1310=110000,R1310&lt;=12.8,M1310&lt;=2),'[1]Pricing Schedule'!$J$97,
IF(AND(I1310=110000,R1310&gt;12.8,R1310&lt;=22.8,M1310&gt;3),'[1]Pricing Schedule'!$J$72,
IF(AND(I1310=110000,R1310&gt;12.8,R1310&lt;=22.8,M1310&lt;=3),'[1]Pricing Schedule'!$J$97,
IF(AND(I1310=110000,R1310&gt;22.8,R1310&lt;=30.2),'[1]Pricing Schedule'!$J$81,
IF(AND(I1310=110000,R1310&gt;30.2,R1310&lt;=45.9),'[1]Pricing Schedule'!$J$90,
IF(AND(I1310=110000,R1310&gt;45.9,R1310&lt;=123.4),'[1]Pricing Schedule'!$J$97,
IF(AND(I1310=110000,R1310&gt;123.4,R1310&lt;=168.2,M1310&lt;=10),'[1]Pricing Schedule'!$J$105,
IF(AND(I1310=110000,R1310&gt;123.4,R1310&lt;=168.2,M1310&gt;10),'[1]Pricing Schedule'!$J$113,
IF(AND(I1310=110000,R1310&gt;168.2,R1310&lt;=336.2,M1310&lt;=10),('[1]Pricing Schedule'!$J$105),
IF(AND(I1310=110000,R1310&gt;168.2,R1310&lt;=336.2,M1310&gt;10),('[1]Pricing Schedule'!$J$113),
IF(AND(I1310=110000,R1310&gt;336.4,R1310&lt;=504.6,M1310&lt;=10),('[1]Pricing Schedule'!$J$105),
IF(AND(I1310=110000,R1310&gt;336.4,R1310&lt;=504.6,M1310&gt;10),('[1]Pricing Schedule'!$J$113),
IF(AND(I1310=110000,R1310&gt;504.6,R1310&lt;=672.8,M1310&lt;=10),('[1]Pricing Schedule'!$J$105),
IF(AND(I1310=110000,R1310&gt;504.6,R1310&lt;=672.8,M1310&gt;10),('[1]Pricing Schedule'!$J$113),
IF(AND(I1310=110000,R1310&gt;672.8,R1310&lt;=841,M1310&lt;=10),('[1]Pricing Schedule'!$J$105),
IF(AND(I1310=110000,R1310&gt;672.8,R1310&lt;=841,M1310&gt;10),('[1]Pricing Schedule'!$J$113),
IF(AND(I1310=110000,R1310&gt;1682,R1310&lt;=1850.2,M1310&lt;=10),('[1]Pricing Schedule'!$J$105),
IF(AND(I1310=110000,R1310&gt;1682,R1310&lt;=1850.2,M1310&gt;10),('[1]Pricing Schedule'!$J$113),
IF(AND(I1310=110000,R1310&gt;2018.4,R1310&lt;=2186.6,M1310&lt;=10),('[1]Pricing Schedule'!$J$105),
IF(AND(I1310=110000,R1310&gt;2018.4,R1310&lt;=2186.6,M1310&gt;10),('[1]Pricing Schedule'!$J$113),999999999)))))))))))))))))))))))))))))))))))))))</f>
        <v>1</v>
      </c>
      <c r="U1310" s="40">
        <f t="shared" si="126"/>
        <v>367914.28571428568</v>
      </c>
      <c r="V1310" s="41">
        <f t="shared" si="127"/>
        <v>2.7180243845616214</v>
      </c>
      <c r="Y1310" s="23">
        <v>623</v>
      </c>
      <c r="Z1310" s="23">
        <v>171</v>
      </c>
      <c r="AD1310" s="13"/>
      <c r="AE1310" s="13"/>
      <c r="AF1310" s="13"/>
      <c r="AR1310" s="35"/>
    </row>
    <row r="1311" spans="1:44">
      <c r="A1311" s="23">
        <v>1313</v>
      </c>
      <c r="B1311" s="23">
        <v>1313</v>
      </c>
      <c r="C1311" s="23" t="s">
        <v>1965</v>
      </c>
      <c r="D1311" s="23" t="s">
        <v>786</v>
      </c>
      <c r="E1311" s="23" t="s">
        <v>786</v>
      </c>
      <c r="F1311" s="23" t="s">
        <v>1773</v>
      </c>
      <c r="G1311" s="23" t="s">
        <v>1774</v>
      </c>
      <c r="H1311" s="23" t="s">
        <v>113</v>
      </c>
      <c r="I1311" s="13">
        <v>38000</v>
      </c>
      <c r="J1311" s="13">
        <v>38000</v>
      </c>
      <c r="K1311" s="23" t="s">
        <v>119</v>
      </c>
      <c r="L1311" s="24">
        <v>10.522</v>
      </c>
      <c r="M1311" s="37">
        <f t="shared" si="122"/>
        <v>11</v>
      </c>
      <c r="N1311" s="24">
        <v>0.17</v>
      </c>
      <c r="O1311" s="13">
        <v>3</v>
      </c>
      <c r="P1311" s="36">
        <f t="shared" si="123"/>
        <v>0.17</v>
      </c>
      <c r="Q1311" s="38">
        <f t="shared" si="124"/>
        <v>4.2</v>
      </c>
      <c r="R1311" s="37">
        <f t="shared" si="125"/>
        <v>4.2</v>
      </c>
      <c r="S1311" s="39">
        <f>IF(AND(I1311=38000,R1311&lt;=4.5,M1311&gt;8),'[1]Pricing Schedule'!$F$8+('[1]Pricing Schedule'!$F$9*M1311),
IF(AND(I1311=38000,R1311&lt;=4.5,M1311&lt;=8),'[1]Pricing Schedule'!$F$34+('[1]Pricing Schedule'!$F$36*M1311),
IF(AND(I1311=38000,R1311&gt;4.5,R1311&lt;=9,M1311&gt;8),'[1]Pricing Schedule'!$F$17+('[1]Pricing Schedule'!$F$18*M1311),
IF(AND(I1311=38000,R1311&gt;4.5,R1311&lt;=9,M1311&lt;=8),'[1]Pricing Schedule'!$F$34+('[1]Pricing Schedule'!$F$36*M1311),
IF(AND(I1311=38000,R1311&gt;9,R1311&lt;=12.8,M1311&gt;8),'[1]Pricing Schedule'!$F$26+('[1]Pricing Schedule'!$F$27*M1311),
IF(AND(I1311=38000,R1311&gt;9,R1311&lt;=12.8,M1311&lt;=8),'[1]Pricing Schedule'!$F$34+('[1]Pricing Schedule'!$F$36*M1311),
IF(AND(I1311=38000,R1311&gt;12.8,R1311&lt;=22.8),'[1]Pricing Schedule'!$F$34+('[1]Pricing Schedule'!$F$36*M1311),
IF(AND(I1311=38000,R1311&gt;22.8,R1311&lt;=30.2),'[1]Pricing Schedule'!$F$43+('[1]Pricing Schedule'!$F$45*M1311),
IF(AND(I1311=38000,R1311&gt;30.2,R1311&lt;=45.9),'[1]Pricing Schedule'!$F$52+('[1]Pricing Schedule'!$F$54*M1311),
IF(AND(I1311=38000,R1311&gt;45.9,R1311&lt;=123.4),'[1]Pricing Schedule'!$F$96+('[1]Pricing Schedule'!$F$97*M1311),
IF(AND(I1311=38000,R1311&gt;123.4,R1311&lt;=168.2,M1311&lt;=10),'[1]Pricing Schedule'!$F$103+('[1]Pricing Schedule'!$F$105*M1311),
IF(AND(I1311=38000,R1311&gt;123.4,R1311&lt;=168.2,M1311&gt;10),'[1]Pricing Schedule'!$F$111+('[1]Pricing Schedule'!$F$113*M1311),
IF(AND(I1311=38000,R1311&gt;157.4,R1311&lt;=336.4,M1311&lt;=10),('[1]Pricing Schedule'!$F$103+('[1]Pricing Schedule'!$F$105*M1311))*2,
IF(AND(I1311=38000,R1311&gt;157.4,R1311&lt;=336.4,M1311&gt;10),('[1]Pricing Schedule'!$F$111+('[1]Pricing Schedule'!$F$113*M1311))*2,
IF(AND(I1311=38000,R1311&gt;314.8,R1311&lt;=504.6,M1311&lt;=10),('[1]Pricing Schedule'!$F$103+('[1]Pricing Schedule'!$F$105*M1311))*3,
IF(AND(I1311=38000,R1311&gt;314.8,R1311&lt;=504.6,M1311&gt;10),('[1]Pricing Schedule'!$F$111+('[1]Pricing Schedule'!$F$113*M1311))*3,
IF(AND(I1311=38000,R1311&gt;472.2,R1311&lt;=672.8,M1311&lt;=10),('[1]Pricing Schedule'!$F$103+('[1]Pricing Schedule'!$F$105*M1311))*4,
IF(AND(I1311=38000,R1311&gt;472.2,R1311&lt;=672.8,M1311&gt;10),('[1]Pricing Schedule'!$F$111+('[1]Pricing Schedule'!$F$113*M1311))*4,
IF(AND(I1311=110000,R1311&lt;=12.8,M1311&gt;2),'[1]Pricing Schedule'!$F$62+('[1]Pricing Schedule'!$F$63*M1311),
IF(AND(I1311=110000,R1311&lt;=12.8,M1311&lt;=2),'[1]Pricing Schedule'!$F$96+('[1]Pricing Schedule'!$F$97*M1311),
IF(AND(I1311=110000,R1311&gt;12.8,R1311&lt;=22.8,M1311&gt;3),'[1]Pricing Schedule'!$F$71+('[1]Pricing Schedule'!$F$72*M1311),
IF(AND(I1311=110000,R1311&gt;12.8,R1311&lt;=22.8,M1311&lt;=3),'[1]Pricing Schedule'!$F$96+('[1]Pricing Schedule'!$F$97*M1311),
IF(AND(I1311=110000,R1311&gt;22.8,R1311&lt;=30.2),'[1]Pricing Schedule'!$F$80+('[1]Pricing Schedule'!$F$81*M1311),
IF(AND(I1311=110000,R1311&gt;30.2,R1311&lt;=45.9),'[1]Pricing Schedule'!$F$89+('[1]Pricing Schedule'!$F$90*M1311),
IF(AND(I1311=110000,R1311&gt;45.9,R1311&lt;=123.4),'[1]Pricing Schedule'!$F$96+('[1]Pricing Schedule'!$F$97*M1311),
IF(AND(I1311=110000,R1311&gt;123.4,R1311&lt;=168.2,M1311&lt;=10),'[1]Pricing Schedule'!$F$103+('[1]Pricing Schedule'!$F$105*M1311),
IF(AND(I1311=110000,R1311&gt;123.4,R1311&lt;=168.2,M1311&gt;10),'[1]Pricing Schedule'!$F$111+('[1]Pricing Schedule'!$F$113*M1311),
IF(AND(I1311=110000,R1311&gt;168.2,R1311&lt;=336.4,M1311&lt;=10),('[1]Pricing Schedule'!$F$103+('[1]Pricing Schedule'!$F$105*M1311))*2,
IF(AND(I1311=110000,R1311&gt;168.2,R1311&lt;=336.4,M1311&gt;10),('[1]Pricing Schedule'!$F$111+('[1]Pricing Schedule'!$F$113*M1311))*2,
IF(AND(I1311=110000,R1311&gt;336.4,R1311&lt;=504.6,M1311&lt;=10),('[1]Pricing Schedule'!$F$103+('[1]Pricing Schedule'!$F$105*M1311))*3,
IF(AND(I1311=110000,R1311&gt;336.4,R1311&lt;=504.6,M1311&gt;10),('[1]Pricing Schedule'!$F$111+('[1]Pricing Schedule'!$F$113*M1311))*3,
IF(AND(I1311=110000,R1311&gt;504.6,R1311&lt;=672.8,M1311&lt;=10),('[1]Pricing Schedule'!$F$103+('[1]Pricing Schedule'!$F$105*M1311))*4,
IF(AND(I1311=110000,R1311&gt;504.6,R1311&lt;=672.8,M1311&gt;10),('[1]Pricing Schedule'!$F$111+('[1]Pricing Schedule'!$F$113*M1311))*4,
IF(AND(I1311=110000,R1311&gt;672.8,R1311&lt;=841,M1311&lt;=10),('[1]Pricing Schedule'!$F$103+('[1]Pricing Schedule'!$F$105*M1311))*5,
IF(AND(I1311=110000,R1311&gt;672.8,R1311&lt;=841,M1311&gt;10),('[1]Pricing Schedule'!$F$111+('[1]Pricing Schedule'!$F$113*M1311))*5,
IF(AND(I1311=110000,R1311&gt;672.8,R1311&lt;=841,M1311&lt;=10),('[1]Pricing Schedule'!$F$103+('[1]Pricing Schedule'!$F$105*M1311))*5,
IF(AND(I1311=110000,R1311&gt;672.8,R1311&lt;=841,M1311&gt;10),('[1]Pricing Schedule'!$F$111+('[1]Pricing Schedule'!$F$113*M1311))*5,
IF(AND(I1311=110000,R1311&gt;1345.6,R1311&lt;=1513.8,M1311&lt;=10),('[1]Pricing Schedule'!$F$103+('[1]Pricing Schedule'!$F$105*M1311))*9,
IF(AND(I1311=110000,R1311&gt;1345.6,R1311&lt;=1513.8,M1311&gt;10),('[1]Pricing Schedule'!$F$111+('[1]Pricing Schedule'!$F$113*M1311))*9,
9999999999)))))))))))))))))))))))))))))))))))))))</f>
        <v>1439840</v>
      </c>
      <c r="T1311" s="21">
        <f>IF(AND(I1311=38000,R1311&lt;=4.5,M1311&gt;8),'[1]Pricing Schedule'!$J$9,
IF(AND(I1311=38000,R1311&lt;=4.5,M1311&lt;=8),'[1]Pricing Schedule'!$J$36,
IF(AND(I1311=38000,R1311&gt;4.5,R1311&lt;=9,M1311&gt;8),'[1]Pricing Schedule'!$J$18,
IF(AND(I1311=38000,R1311&gt;4.5,R1311&lt;=9,M1311&lt;=8),'[1]Pricing Schedule'!$J$36,
IF(AND(I1311=38000,R1311&gt;9,R1311&lt;=12.8,M1311&gt;8),'[1]Pricing Schedule'!$J$27,
IF(AND(I1311=38000,R1311&gt;9,R1311&lt;=12.8,M1311&lt;=8),'[1]Pricing Schedule'!$J$36,
IF(AND(I1311=38000,R1311&gt;12.8,R1311&lt;=22.8),'[1]Pricing Schedule'!$J$36,
IF(AND(I1311=38000,R1311&gt;22.8,R1311&lt;=30.2),'[1]Pricing Schedule'!$J$45,
IF(AND(I1311=38000,R1311&gt;30.2,R1311&lt;=45.9),'[1]Pricing Schedule'!$J$54,
IF(AND(I1311=38000,R1311&gt;45.9,R1311&lt;=123.4),'[1]Pricing Schedule'!$J$97,
IF(AND(I1311=38000,R1311&gt;123.4,R1311&lt;=168.2,M1311&lt;=10),'[1]Pricing Schedule'!$J$105,
IF(AND(I1311=38000,R1311&gt;123.4,R1311&lt;=168.2,M1311&gt;10),'[1]Pricing Schedule'!$J$113,
IF(AND(I1311=38000,R1311&gt;168.2,R1311&lt;=336.4,M1311&lt;=10),('[1]Pricing Schedule'!$J$105),
IF(AND(I1311=38000,R1311&gt;168.2,R1311&lt;=336.4,M1311&gt;10),('[1]Pricing Schedule'!$J$113),
IF(AND(I1311=38000,R1311&gt;336.4,R1311&lt;=504.6,M1311&lt;=10),('[1]Pricing Schedule'!$J$105),
IF(AND(I1311=38000,R1311&gt;336.4,R1311&lt;=504.6,M1311&gt;10),('[1]Pricing Schedule'!$J$113),
IF(AND(I1311=38000,R1311&gt;504.6,R1311&lt;=672.8,M1311&lt;=10),('[1]Pricing Schedule'!$J$105),
IF(AND(I1311=38000,R1311&gt;504.6,R1311&lt;=672.8,M1311&gt;10),('[1]Pricing Schedule'!$J$113),
IF(AND(I1311=110000,R1311&lt;=12.8,M1311&gt;2),'[1]Pricing Schedule'!$J$63,
IF(AND(I1311=110000,R1311&lt;=12.8,M1311&lt;=2),'[1]Pricing Schedule'!$J$97,
IF(AND(I1311=110000,R1311&gt;12.8,R1311&lt;=22.8,M1311&gt;3),'[1]Pricing Schedule'!$J$72,
IF(AND(I1311=110000,R1311&gt;12.8,R1311&lt;=22.8,M1311&lt;=3),'[1]Pricing Schedule'!$J$97,
IF(AND(I1311=110000,R1311&gt;22.8,R1311&lt;=30.2),'[1]Pricing Schedule'!$J$81,
IF(AND(I1311=110000,R1311&gt;30.2,R1311&lt;=45.9),'[1]Pricing Schedule'!$J$90,
IF(AND(I1311=110000,R1311&gt;45.9,R1311&lt;=123.4),'[1]Pricing Schedule'!$J$97,
IF(AND(I1311=110000,R1311&gt;123.4,R1311&lt;=168.2,M1311&lt;=10),'[1]Pricing Schedule'!$J$105,
IF(AND(I1311=110000,R1311&gt;123.4,R1311&lt;=168.2,M1311&gt;10),'[1]Pricing Schedule'!$J$113,
IF(AND(I1311=110000,R1311&gt;168.2,R1311&lt;=336.2,M1311&lt;=10),('[1]Pricing Schedule'!$J$105),
IF(AND(I1311=110000,R1311&gt;168.2,R1311&lt;=336.2,M1311&gt;10),('[1]Pricing Schedule'!$J$113),
IF(AND(I1311=110000,R1311&gt;336.4,R1311&lt;=504.6,M1311&lt;=10),('[1]Pricing Schedule'!$J$105),
IF(AND(I1311=110000,R1311&gt;336.4,R1311&lt;=504.6,M1311&gt;10),('[1]Pricing Schedule'!$J$113),
IF(AND(I1311=110000,R1311&gt;504.6,R1311&lt;=672.8,M1311&lt;=10),('[1]Pricing Schedule'!$J$105),
IF(AND(I1311=110000,R1311&gt;504.6,R1311&lt;=672.8,M1311&gt;10),('[1]Pricing Schedule'!$J$113),
IF(AND(I1311=110000,R1311&gt;672.8,R1311&lt;=841,M1311&lt;=10),('[1]Pricing Schedule'!$J$105),
IF(AND(I1311=110000,R1311&gt;672.8,R1311&lt;=841,M1311&gt;10),('[1]Pricing Schedule'!$J$113),
IF(AND(I1311=110000,R1311&gt;1682,R1311&lt;=1850.2,M1311&lt;=10),('[1]Pricing Schedule'!$J$105),
IF(AND(I1311=110000,R1311&gt;1682,R1311&lt;=1850.2,M1311&gt;10),('[1]Pricing Schedule'!$J$113),
IF(AND(I1311=110000,R1311&gt;2018.4,R1311&lt;=2186.6,M1311&lt;=10),('[1]Pricing Schedule'!$J$105),
IF(AND(I1311=110000,R1311&gt;2018.4,R1311&lt;=2186.6,M1311&gt;10),('[1]Pricing Schedule'!$J$113),999999999)))))))))))))))))))))))))))))))))))))))</f>
        <v>1</v>
      </c>
      <c r="U1311" s="40">
        <f t="shared" si="126"/>
        <v>342819.04761904763</v>
      </c>
      <c r="V1311" s="41">
        <f t="shared" si="127"/>
        <v>2.9169907767529724</v>
      </c>
      <c r="Y1311" s="23">
        <v>467</v>
      </c>
      <c r="Z1311" s="23">
        <v>175</v>
      </c>
      <c r="AD1311" s="13"/>
      <c r="AE1311" s="13"/>
      <c r="AF1311" s="13"/>
      <c r="AR1311" s="35"/>
    </row>
    <row r="1312" spans="1:44">
      <c r="A1312" s="23">
        <v>1314</v>
      </c>
      <c r="B1312" s="23">
        <v>1314</v>
      </c>
      <c r="C1312" s="23" t="s">
        <v>1966</v>
      </c>
      <c r="D1312" s="23" t="s">
        <v>168</v>
      </c>
      <c r="E1312" s="23" t="s">
        <v>168</v>
      </c>
      <c r="F1312" s="23" t="s">
        <v>1967</v>
      </c>
      <c r="G1312" s="23" t="s">
        <v>1968</v>
      </c>
      <c r="H1312" s="23" t="s">
        <v>113</v>
      </c>
      <c r="I1312" s="13">
        <v>38000</v>
      </c>
      <c r="J1312" s="13">
        <v>38000</v>
      </c>
      <c r="K1312" s="23" t="s">
        <v>119</v>
      </c>
      <c r="L1312" s="24">
        <v>5.3810000000000002</v>
      </c>
      <c r="M1312" s="37">
        <f t="shared" si="122"/>
        <v>6</v>
      </c>
      <c r="N1312" s="24">
        <v>0.104</v>
      </c>
      <c r="O1312" s="13">
        <v>3</v>
      </c>
      <c r="P1312" s="36">
        <f t="shared" si="123"/>
        <v>0.104</v>
      </c>
      <c r="Q1312" s="38">
        <f t="shared" si="124"/>
        <v>4.2</v>
      </c>
      <c r="R1312" s="37">
        <f t="shared" si="125"/>
        <v>4.2</v>
      </c>
      <c r="S1312" s="39">
        <f>IF(AND(I1312=38000,R1312&lt;=4.5,M1312&gt;8),'[1]Pricing Schedule'!$F$8+('[1]Pricing Schedule'!$F$9*M1312),
IF(AND(I1312=38000,R1312&lt;=4.5,M1312&lt;=8),'[1]Pricing Schedule'!$F$34+('[1]Pricing Schedule'!$F$36*M1312),
IF(AND(I1312=38000,R1312&gt;4.5,R1312&lt;=9,M1312&gt;8),'[1]Pricing Schedule'!$F$17+('[1]Pricing Schedule'!$F$18*M1312),
IF(AND(I1312=38000,R1312&gt;4.5,R1312&lt;=9,M1312&lt;=8),'[1]Pricing Schedule'!$F$34+('[1]Pricing Schedule'!$F$36*M1312),
IF(AND(I1312=38000,R1312&gt;9,R1312&lt;=12.8,M1312&gt;8),'[1]Pricing Schedule'!$F$26+('[1]Pricing Schedule'!$F$27*M1312),
IF(AND(I1312=38000,R1312&gt;9,R1312&lt;=12.8,M1312&lt;=8),'[1]Pricing Schedule'!$F$34+('[1]Pricing Schedule'!$F$36*M1312),
IF(AND(I1312=38000,R1312&gt;12.8,R1312&lt;=22.8),'[1]Pricing Schedule'!$F$34+('[1]Pricing Schedule'!$F$36*M1312),
IF(AND(I1312=38000,R1312&gt;22.8,R1312&lt;=30.2),'[1]Pricing Schedule'!$F$43+('[1]Pricing Schedule'!$F$45*M1312),
IF(AND(I1312=38000,R1312&gt;30.2,R1312&lt;=45.9),'[1]Pricing Schedule'!$F$52+('[1]Pricing Schedule'!$F$54*M1312),
IF(AND(I1312=38000,R1312&gt;45.9,R1312&lt;=123.4),'[1]Pricing Schedule'!$F$96+('[1]Pricing Schedule'!$F$97*M1312),
IF(AND(I1312=38000,R1312&gt;123.4,R1312&lt;=168.2,M1312&lt;=10),'[1]Pricing Schedule'!$F$103+('[1]Pricing Schedule'!$F$105*M1312),
IF(AND(I1312=38000,R1312&gt;123.4,R1312&lt;=168.2,M1312&gt;10),'[1]Pricing Schedule'!$F$111+('[1]Pricing Schedule'!$F$113*M1312),
IF(AND(I1312=38000,R1312&gt;157.4,R1312&lt;=336.4,M1312&lt;=10),('[1]Pricing Schedule'!$F$103+('[1]Pricing Schedule'!$F$105*M1312))*2,
IF(AND(I1312=38000,R1312&gt;157.4,R1312&lt;=336.4,M1312&gt;10),('[1]Pricing Schedule'!$F$111+('[1]Pricing Schedule'!$F$113*M1312))*2,
IF(AND(I1312=38000,R1312&gt;314.8,R1312&lt;=504.6,M1312&lt;=10),('[1]Pricing Schedule'!$F$103+('[1]Pricing Schedule'!$F$105*M1312))*3,
IF(AND(I1312=38000,R1312&gt;314.8,R1312&lt;=504.6,M1312&gt;10),('[1]Pricing Schedule'!$F$111+('[1]Pricing Schedule'!$F$113*M1312))*3,
IF(AND(I1312=38000,R1312&gt;472.2,R1312&lt;=672.8,M1312&lt;=10),('[1]Pricing Schedule'!$F$103+('[1]Pricing Schedule'!$F$105*M1312))*4,
IF(AND(I1312=38000,R1312&gt;472.2,R1312&lt;=672.8,M1312&gt;10),('[1]Pricing Schedule'!$F$111+('[1]Pricing Schedule'!$F$113*M1312))*4,
IF(AND(I1312=110000,R1312&lt;=12.8,M1312&gt;2),'[1]Pricing Schedule'!$F$62+('[1]Pricing Schedule'!$F$63*M1312),
IF(AND(I1312=110000,R1312&lt;=12.8,M1312&lt;=2),'[1]Pricing Schedule'!$F$96+('[1]Pricing Schedule'!$F$97*M1312),
IF(AND(I1312=110000,R1312&gt;12.8,R1312&lt;=22.8,M1312&gt;3),'[1]Pricing Schedule'!$F$71+('[1]Pricing Schedule'!$F$72*M1312),
IF(AND(I1312=110000,R1312&gt;12.8,R1312&lt;=22.8,M1312&lt;=3),'[1]Pricing Schedule'!$F$96+('[1]Pricing Schedule'!$F$97*M1312),
IF(AND(I1312=110000,R1312&gt;22.8,R1312&lt;=30.2),'[1]Pricing Schedule'!$F$80+('[1]Pricing Schedule'!$F$81*M1312),
IF(AND(I1312=110000,R1312&gt;30.2,R1312&lt;=45.9),'[1]Pricing Schedule'!$F$89+('[1]Pricing Schedule'!$F$90*M1312),
IF(AND(I1312=110000,R1312&gt;45.9,R1312&lt;=123.4),'[1]Pricing Schedule'!$F$96+('[1]Pricing Schedule'!$F$97*M1312),
IF(AND(I1312=110000,R1312&gt;123.4,R1312&lt;=168.2,M1312&lt;=10),'[1]Pricing Schedule'!$F$103+('[1]Pricing Schedule'!$F$105*M1312),
IF(AND(I1312=110000,R1312&gt;123.4,R1312&lt;=168.2,M1312&gt;10),'[1]Pricing Schedule'!$F$111+('[1]Pricing Schedule'!$F$113*M1312),
IF(AND(I1312=110000,R1312&gt;168.2,R1312&lt;=336.4,M1312&lt;=10),('[1]Pricing Schedule'!$F$103+('[1]Pricing Schedule'!$F$105*M1312))*2,
IF(AND(I1312=110000,R1312&gt;168.2,R1312&lt;=336.4,M1312&gt;10),('[1]Pricing Schedule'!$F$111+('[1]Pricing Schedule'!$F$113*M1312))*2,
IF(AND(I1312=110000,R1312&gt;336.4,R1312&lt;=504.6,M1312&lt;=10),('[1]Pricing Schedule'!$F$103+('[1]Pricing Schedule'!$F$105*M1312))*3,
IF(AND(I1312=110000,R1312&gt;336.4,R1312&lt;=504.6,M1312&gt;10),('[1]Pricing Schedule'!$F$111+('[1]Pricing Schedule'!$F$113*M1312))*3,
IF(AND(I1312=110000,R1312&gt;504.6,R1312&lt;=672.8,M1312&lt;=10),('[1]Pricing Schedule'!$F$103+('[1]Pricing Schedule'!$F$105*M1312))*4,
IF(AND(I1312=110000,R1312&gt;504.6,R1312&lt;=672.8,M1312&gt;10),('[1]Pricing Schedule'!$F$111+('[1]Pricing Schedule'!$F$113*M1312))*4,
IF(AND(I1312=110000,R1312&gt;672.8,R1312&lt;=841,M1312&lt;=10),('[1]Pricing Schedule'!$F$103+('[1]Pricing Schedule'!$F$105*M1312))*5,
IF(AND(I1312=110000,R1312&gt;672.8,R1312&lt;=841,M1312&gt;10),('[1]Pricing Schedule'!$F$111+('[1]Pricing Schedule'!$F$113*M1312))*5,
IF(AND(I1312=110000,R1312&gt;672.8,R1312&lt;=841,M1312&lt;=10),('[1]Pricing Schedule'!$F$103+('[1]Pricing Schedule'!$F$105*M1312))*5,
IF(AND(I1312=110000,R1312&gt;672.8,R1312&lt;=841,M1312&gt;10),('[1]Pricing Schedule'!$F$111+('[1]Pricing Schedule'!$F$113*M1312))*5,
IF(AND(I1312=110000,R1312&gt;1345.6,R1312&lt;=1513.8,M1312&lt;=10),('[1]Pricing Schedule'!$F$103+('[1]Pricing Schedule'!$F$105*M1312))*9,
IF(AND(I1312=110000,R1312&gt;1345.6,R1312&lt;=1513.8,M1312&gt;10),('[1]Pricing Schedule'!$F$111+('[1]Pricing Schedule'!$F$113*M1312))*9,
9999999999)))))))))))))))))))))))))))))))))))))))</f>
        <v>769410</v>
      </c>
      <c r="T1312" s="21">
        <f>IF(AND(I1312=38000,R1312&lt;=4.5,M1312&gt;8),'[1]Pricing Schedule'!$J$9,
IF(AND(I1312=38000,R1312&lt;=4.5,M1312&lt;=8),'[1]Pricing Schedule'!$J$36,
IF(AND(I1312=38000,R1312&gt;4.5,R1312&lt;=9,M1312&gt;8),'[1]Pricing Schedule'!$J$18,
IF(AND(I1312=38000,R1312&gt;4.5,R1312&lt;=9,M1312&lt;=8),'[1]Pricing Schedule'!$J$36,
IF(AND(I1312=38000,R1312&gt;9,R1312&lt;=12.8,M1312&gt;8),'[1]Pricing Schedule'!$J$27,
IF(AND(I1312=38000,R1312&gt;9,R1312&lt;=12.8,M1312&lt;=8),'[1]Pricing Schedule'!$J$36,
IF(AND(I1312=38000,R1312&gt;12.8,R1312&lt;=22.8),'[1]Pricing Schedule'!$J$36,
IF(AND(I1312=38000,R1312&gt;22.8,R1312&lt;=30.2),'[1]Pricing Schedule'!$J$45,
IF(AND(I1312=38000,R1312&gt;30.2,R1312&lt;=45.9),'[1]Pricing Schedule'!$J$54,
IF(AND(I1312=38000,R1312&gt;45.9,R1312&lt;=123.4),'[1]Pricing Schedule'!$J$97,
IF(AND(I1312=38000,R1312&gt;123.4,R1312&lt;=168.2,M1312&lt;=10),'[1]Pricing Schedule'!$J$105,
IF(AND(I1312=38000,R1312&gt;123.4,R1312&lt;=168.2,M1312&gt;10),'[1]Pricing Schedule'!$J$113,
IF(AND(I1312=38000,R1312&gt;168.2,R1312&lt;=336.4,M1312&lt;=10),('[1]Pricing Schedule'!$J$105),
IF(AND(I1312=38000,R1312&gt;168.2,R1312&lt;=336.4,M1312&gt;10),('[1]Pricing Schedule'!$J$113),
IF(AND(I1312=38000,R1312&gt;336.4,R1312&lt;=504.6,M1312&lt;=10),('[1]Pricing Schedule'!$J$105),
IF(AND(I1312=38000,R1312&gt;336.4,R1312&lt;=504.6,M1312&gt;10),('[1]Pricing Schedule'!$J$113),
IF(AND(I1312=38000,R1312&gt;504.6,R1312&lt;=672.8,M1312&lt;=10),('[1]Pricing Schedule'!$J$105),
IF(AND(I1312=38000,R1312&gt;504.6,R1312&lt;=672.8,M1312&gt;10),('[1]Pricing Schedule'!$J$113),
IF(AND(I1312=110000,R1312&lt;=12.8,M1312&gt;2),'[1]Pricing Schedule'!$J$63,
IF(AND(I1312=110000,R1312&lt;=12.8,M1312&lt;=2),'[1]Pricing Schedule'!$J$97,
IF(AND(I1312=110000,R1312&gt;12.8,R1312&lt;=22.8,M1312&gt;3),'[1]Pricing Schedule'!$J$72,
IF(AND(I1312=110000,R1312&gt;12.8,R1312&lt;=22.8,M1312&lt;=3),'[1]Pricing Schedule'!$J$97,
IF(AND(I1312=110000,R1312&gt;22.8,R1312&lt;=30.2),'[1]Pricing Schedule'!$J$81,
IF(AND(I1312=110000,R1312&gt;30.2,R1312&lt;=45.9),'[1]Pricing Schedule'!$J$90,
IF(AND(I1312=110000,R1312&gt;45.9,R1312&lt;=123.4),'[1]Pricing Schedule'!$J$97,
IF(AND(I1312=110000,R1312&gt;123.4,R1312&lt;=168.2,M1312&lt;=10),'[1]Pricing Schedule'!$J$105,
IF(AND(I1312=110000,R1312&gt;123.4,R1312&lt;=168.2,M1312&gt;10),'[1]Pricing Schedule'!$J$113,
IF(AND(I1312=110000,R1312&gt;168.2,R1312&lt;=336.2,M1312&lt;=10),('[1]Pricing Schedule'!$J$105),
IF(AND(I1312=110000,R1312&gt;168.2,R1312&lt;=336.2,M1312&gt;10),('[1]Pricing Schedule'!$J$113),
IF(AND(I1312=110000,R1312&gt;336.4,R1312&lt;=504.6,M1312&lt;=10),('[1]Pricing Schedule'!$J$105),
IF(AND(I1312=110000,R1312&gt;336.4,R1312&lt;=504.6,M1312&gt;10),('[1]Pricing Schedule'!$J$113),
IF(AND(I1312=110000,R1312&gt;504.6,R1312&lt;=672.8,M1312&lt;=10),('[1]Pricing Schedule'!$J$105),
IF(AND(I1312=110000,R1312&gt;504.6,R1312&lt;=672.8,M1312&gt;10),('[1]Pricing Schedule'!$J$113),
IF(AND(I1312=110000,R1312&gt;672.8,R1312&lt;=841,M1312&lt;=10),('[1]Pricing Schedule'!$J$105),
IF(AND(I1312=110000,R1312&gt;672.8,R1312&lt;=841,M1312&gt;10),('[1]Pricing Schedule'!$J$113),
IF(AND(I1312=110000,R1312&gt;1682,R1312&lt;=1850.2,M1312&lt;=10),('[1]Pricing Schedule'!$J$105),
IF(AND(I1312=110000,R1312&gt;1682,R1312&lt;=1850.2,M1312&gt;10),('[1]Pricing Schedule'!$J$113),
IF(AND(I1312=110000,R1312&gt;2018.4,R1312&lt;=2186.6,M1312&lt;=10),('[1]Pricing Schedule'!$J$105),
IF(AND(I1312=110000,R1312&gt;2018.4,R1312&lt;=2186.6,M1312&gt;10),('[1]Pricing Schedule'!$J$113),999999999)))))))))))))))))))))))))))))))))))))))</f>
        <v>4</v>
      </c>
      <c r="U1312" s="40">
        <f t="shared" si="126"/>
        <v>183192.85714285713</v>
      </c>
      <c r="V1312" s="41">
        <f t="shared" si="127"/>
        <v>5.4587281163488903</v>
      </c>
      <c r="Y1312" s="23">
        <v>636</v>
      </c>
      <c r="Z1312" s="23">
        <v>208</v>
      </c>
      <c r="AD1312" s="13"/>
      <c r="AE1312" s="13"/>
      <c r="AF1312" s="13"/>
      <c r="AR1312" s="35"/>
    </row>
    <row r="1313" spans="1:44">
      <c r="A1313" s="23">
        <v>1315</v>
      </c>
      <c r="B1313" s="23">
        <v>1315</v>
      </c>
      <c r="C1313" s="23" t="s">
        <v>1969</v>
      </c>
      <c r="D1313" s="23" t="s">
        <v>786</v>
      </c>
      <c r="E1313" s="23" t="s">
        <v>786</v>
      </c>
      <c r="F1313" s="23" t="s">
        <v>1954</v>
      </c>
      <c r="G1313" s="23" t="s">
        <v>1955</v>
      </c>
      <c r="H1313" s="23" t="s">
        <v>113</v>
      </c>
      <c r="I1313" s="13">
        <v>38000</v>
      </c>
      <c r="J1313" s="13">
        <v>38000</v>
      </c>
      <c r="K1313" s="23" t="s">
        <v>119</v>
      </c>
      <c r="L1313" s="24">
        <v>3.4860000000000002</v>
      </c>
      <c r="M1313" s="37">
        <f t="shared" si="122"/>
        <v>4</v>
      </c>
      <c r="N1313" s="24">
        <v>0.20599999999999999</v>
      </c>
      <c r="O1313" s="13">
        <v>3</v>
      </c>
      <c r="P1313" s="36">
        <f t="shared" si="123"/>
        <v>0.20599999999999999</v>
      </c>
      <c r="Q1313" s="38">
        <f t="shared" si="124"/>
        <v>4.2</v>
      </c>
      <c r="R1313" s="37">
        <f t="shared" si="125"/>
        <v>4.2</v>
      </c>
      <c r="S1313" s="39">
        <f>IF(AND(I1313=38000,R1313&lt;=4.5,M1313&gt;8),'[1]Pricing Schedule'!$F$8+('[1]Pricing Schedule'!$F$9*M1313),
IF(AND(I1313=38000,R1313&lt;=4.5,M1313&lt;=8),'[1]Pricing Schedule'!$F$34+('[1]Pricing Schedule'!$F$36*M1313),
IF(AND(I1313=38000,R1313&gt;4.5,R1313&lt;=9,M1313&gt;8),'[1]Pricing Schedule'!$F$17+('[1]Pricing Schedule'!$F$18*M1313),
IF(AND(I1313=38000,R1313&gt;4.5,R1313&lt;=9,M1313&lt;=8),'[1]Pricing Schedule'!$F$34+('[1]Pricing Schedule'!$F$36*M1313),
IF(AND(I1313=38000,R1313&gt;9,R1313&lt;=12.8,M1313&gt;8),'[1]Pricing Schedule'!$F$26+('[1]Pricing Schedule'!$F$27*M1313),
IF(AND(I1313=38000,R1313&gt;9,R1313&lt;=12.8,M1313&lt;=8),'[1]Pricing Schedule'!$F$34+('[1]Pricing Schedule'!$F$36*M1313),
IF(AND(I1313=38000,R1313&gt;12.8,R1313&lt;=22.8),'[1]Pricing Schedule'!$F$34+('[1]Pricing Schedule'!$F$36*M1313),
IF(AND(I1313=38000,R1313&gt;22.8,R1313&lt;=30.2),'[1]Pricing Schedule'!$F$43+('[1]Pricing Schedule'!$F$45*M1313),
IF(AND(I1313=38000,R1313&gt;30.2,R1313&lt;=45.9),'[1]Pricing Schedule'!$F$52+('[1]Pricing Schedule'!$F$54*M1313),
IF(AND(I1313=38000,R1313&gt;45.9,R1313&lt;=123.4),'[1]Pricing Schedule'!$F$96+('[1]Pricing Schedule'!$F$97*M1313),
IF(AND(I1313=38000,R1313&gt;123.4,R1313&lt;=168.2,M1313&lt;=10),'[1]Pricing Schedule'!$F$103+('[1]Pricing Schedule'!$F$105*M1313),
IF(AND(I1313=38000,R1313&gt;123.4,R1313&lt;=168.2,M1313&gt;10),'[1]Pricing Schedule'!$F$111+('[1]Pricing Schedule'!$F$113*M1313),
IF(AND(I1313=38000,R1313&gt;157.4,R1313&lt;=336.4,M1313&lt;=10),('[1]Pricing Schedule'!$F$103+('[1]Pricing Schedule'!$F$105*M1313))*2,
IF(AND(I1313=38000,R1313&gt;157.4,R1313&lt;=336.4,M1313&gt;10),('[1]Pricing Schedule'!$F$111+('[1]Pricing Schedule'!$F$113*M1313))*2,
IF(AND(I1313=38000,R1313&gt;314.8,R1313&lt;=504.6,M1313&lt;=10),('[1]Pricing Schedule'!$F$103+('[1]Pricing Schedule'!$F$105*M1313))*3,
IF(AND(I1313=38000,R1313&gt;314.8,R1313&lt;=504.6,M1313&gt;10),('[1]Pricing Schedule'!$F$111+('[1]Pricing Schedule'!$F$113*M1313))*3,
IF(AND(I1313=38000,R1313&gt;472.2,R1313&lt;=672.8,M1313&lt;=10),('[1]Pricing Schedule'!$F$103+('[1]Pricing Schedule'!$F$105*M1313))*4,
IF(AND(I1313=38000,R1313&gt;472.2,R1313&lt;=672.8,M1313&gt;10),('[1]Pricing Schedule'!$F$111+('[1]Pricing Schedule'!$F$113*M1313))*4,
IF(AND(I1313=110000,R1313&lt;=12.8,M1313&gt;2),'[1]Pricing Schedule'!$F$62+('[1]Pricing Schedule'!$F$63*M1313),
IF(AND(I1313=110000,R1313&lt;=12.8,M1313&lt;=2),'[1]Pricing Schedule'!$F$96+('[1]Pricing Schedule'!$F$97*M1313),
IF(AND(I1313=110000,R1313&gt;12.8,R1313&lt;=22.8,M1313&gt;3),'[1]Pricing Schedule'!$F$71+('[1]Pricing Schedule'!$F$72*M1313),
IF(AND(I1313=110000,R1313&gt;12.8,R1313&lt;=22.8,M1313&lt;=3),'[1]Pricing Schedule'!$F$96+('[1]Pricing Schedule'!$F$97*M1313),
IF(AND(I1313=110000,R1313&gt;22.8,R1313&lt;=30.2),'[1]Pricing Schedule'!$F$80+('[1]Pricing Schedule'!$F$81*M1313),
IF(AND(I1313=110000,R1313&gt;30.2,R1313&lt;=45.9),'[1]Pricing Schedule'!$F$89+('[1]Pricing Schedule'!$F$90*M1313),
IF(AND(I1313=110000,R1313&gt;45.9,R1313&lt;=123.4),'[1]Pricing Schedule'!$F$96+('[1]Pricing Schedule'!$F$97*M1313),
IF(AND(I1313=110000,R1313&gt;123.4,R1313&lt;=168.2,M1313&lt;=10),'[1]Pricing Schedule'!$F$103+('[1]Pricing Schedule'!$F$105*M1313),
IF(AND(I1313=110000,R1313&gt;123.4,R1313&lt;=168.2,M1313&gt;10),'[1]Pricing Schedule'!$F$111+('[1]Pricing Schedule'!$F$113*M1313),
IF(AND(I1313=110000,R1313&gt;168.2,R1313&lt;=336.4,M1313&lt;=10),('[1]Pricing Schedule'!$F$103+('[1]Pricing Schedule'!$F$105*M1313))*2,
IF(AND(I1313=110000,R1313&gt;168.2,R1313&lt;=336.4,M1313&gt;10),('[1]Pricing Schedule'!$F$111+('[1]Pricing Schedule'!$F$113*M1313))*2,
IF(AND(I1313=110000,R1313&gt;336.4,R1313&lt;=504.6,M1313&lt;=10),('[1]Pricing Schedule'!$F$103+('[1]Pricing Schedule'!$F$105*M1313))*3,
IF(AND(I1313=110000,R1313&gt;336.4,R1313&lt;=504.6,M1313&gt;10),('[1]Pricing Schedule'!$F$111+('[1]Pricing Schedule'!$F$113*M1313))*3,
IF(AND(I1313=110000,R1313&gt;504.6,R1313&lt;=672.8,M1313&lt;=10),('[1]Pricing Schedule'!$F$103+('[1]Pricing Schedule'!$F$105*M1313))*4,
IF(AND(I1313=110000,R1313&gt;504.6,R1313&lt;=672.8,M1313&gt;10),('[1]Pricing Schedule'!$F$111+('[1]Pricing Schedule'!$F$113*M1313))*4,
IF(AND(I1313=110000,R1313&gt;672.8,R1313&lt;=841,M1313&lt;=10),('[1]Pricing Schedule'!$F$103+('[1]Pricing Schedule'!$F$105*M1313))*5,
IF(AND(I1313=110000,R1313&gt;672.8,R1313&lt;=841,M1313&gt;10),('[1]Pricing Schedule'!$F$111+('[1]Pricing Schedule'!$F$113*M1313))*5,
IF(AND(I1313=110000,R1313&gt;672.8,R1313&lt;=841,M1313&lt;=10),('[1]Pricing Schedule'!$F$103+('[1]Pricing Schedule'!$F$105*M1313))*5,
IF(AND(I1313=110000,R1313&gt;672.8,R1313&lt;=841,M1313&gt;10),('[1]Pricing Schedule'!$F$111+('[1]Pricing Schedule'!$F$113*M1313))*5,
IF(AND(I1313=110000,R1313&gt;1345.6,R1313&lt;=1513.8,M1313&lt;=10),('[1]Pricing Schedule'!$F$103+('[1]Pricing Schedule'!$F$105*M1313))*9,
IF(AND(I1313=110000,R1313&gt;1345.6,R1313&lt;=1513.8,M1313&gt;10),('[1]Pricing Schedule'!$F$111+('[1]Pricing Schedule'!$F$113*M1313))*9,
9999999999)))))))))))))))))))))))))))))))))))))))</f>
        <v>628870</v>
      </c>
      <c r="T1313" s="21">
        <f>IF(AND(I1313=38000,R1313&lt;=4.5,M1313&gt;8),'[1]Pricing Schedule'!$J$9,
IF(AND(I1313=38000,R1313&lt;=4.5,M1313&lt;=8),'[1]Pricing Schedule'!$J$36,
IF(AND(I1313=38000,R1313&gt;4.5,R1313&lt;=9,M1313&gt;8),'[1]Pricing Schedule'!$J$18,
IF(AND(I1313=38000,R1313&gt;4.5,R1313&lt;=9,M1313&lt;=8),'[1]Pricing Schedule'!$J$36,
IF(AND(I1313=38000,R1313&gt;9,R1313&lt;=12.8,M1313&gt;8),'[1]Pricing Schedule'!$J$27,
IF(AND(I1313=38000,R1313&gt;9,R1313&lt;=12.8,M1313&lt;=8),'[1]Pricing Schedule'!$J$36,
IF(AND(I1313=38000,R1313&gt;12.8,R1313&lt;=22.8),'[1]Pricing Schedule'!$J$36,
IF(AND(I1313=38000,R1313&gt;22.8,R1313&lt;=30.2),'[1]Pricing Schedule'!$J$45,
IF(AND(I1313=38000,R1313&gt;30.2,R1313&lt;=45.9),'[1]Pricing Schedule'!$J$54,
IF(AND(I1313=38000,R1313&gt;45.9,R1313&lt;=123.4),'[1]Pricing Schedule'!$J$97,
IF(AND(I1313=38000,R1313&gt;123.4,R1313&lt;=168.2,M1313&lt;=10),'[1]Pricing Schedule'!$J$105,
IF(AND(I1313=38000,R1313&gt;123.4,R1313&lt;=168.2,M1313&gt;10),'[1]Pricing Schedule'!$J$113,
IF(AND(I1313=38000,R1313&gt;168.2,R1313&lt;=336.4,M1313&lt;=10),('[1]Pricing Schedule'!$J$105),
IF(AND(I1313=38000,R1313&gt;168.2,R1313&lt;=336.4,M1313&gt;10),('[1]Pricing Schedule'!$J$113),
IF(AND(I1313=38000,R1313&gt;336.4,R1313&lt;=504.6,M1313&lt;=10),('[1]Pricing Schedule'!$J$105),
IF(AND(I1313=38000,R1313&gt;336.4,R1313&lt;=504.6,M1313&gt;10),('[1]Pricing Schedule'!$J$113),
IF(AND(I1313=38000,R1313&gt;504.6,R1313&lt;=672.8,M1313&lt;=10),('[1]Pricing Schedule'!$J$105),
IF(AND(I1313=38000,R1313&gt;504.6,R1313&lt;=672.8,M1313&gt;10),('[1]Pricing Schedule'!$J$113),
IF(AND(I1313=110000,R1313&lt;=12.8,M1313&gt;2),'[1]Pricing Schedule'!$J$63,
IF(AND(I1313=110000,R1313&lt;=12.8,M1313&lt;=2),'[1]Pricing Schedule'!$J$97,
IF(AND(I1313=110000,R1313&gt;12.8,R1313&lt;=22.8,M1313&gt;3),'[1]Pricing Schedule'!$J$72,
IF(AND(I1313=110000,R1313&gt;12.8,R1313&lt;=22.8,M1313&lt;=3),'[1]Pricing Schedule'!$J$97,
IF(AND(I1313=110000,R1313&gt;22.8,R1313&lt;=30.2),'[1]Pricing Schedule'!$J$81,
IF(AND(I1313=110000,R1313&gt;30.2,R1313&lt;=45.9),'[1]Pricing Schedule'!$J$90,
IF(AND(I1313=110000,R1313&gt;45.9,R1313&lt;=123.4),'[1]Pricing Schedule'!$J$97,
IF(AND(I1313=110000,R1313&gt;123.4,R1313&lt;=168.2,M1313&lt;=10),'[1]Pricing Schedule'!$J$105,
IF(AND(I1313=110000,R1313&gt;123.4,R1313&lt;=168.2,M1313&gt;10),'[1]Pricing Schedule'!$J$113,
IF(AND(I1313=110000,R1313&gt;168.2,R1313&lt;=336.2,M1313&lt;=10),('[1]Pricing Schedule'!$J$105),
IF(AND(I1313=110000,R1313&gt;168.2,R1313&lt;=336.2,M1313&gt;10),('[1]Pricing Schedule'!$J$113),
IF(AND(I1313=110000,R1313&gt;336.4,R1313&lt;=504.6,M1313&lt;=10),('[1]Pricing Schedule'!$J$105),
IF(AND(I1313=110000,R1313&gt;336.4,R1313&lt;=504.6,M1313&gt;10),('[1]Pricing Schedule'!$J$113),
IF(AND(I1313=110000,R1313&gt;504.6,R1313&lt;=672.8,M1313&lt;=10),('[1]Pricing Schedule'!$J$105),
IF(AND(I1313=110000,R1313&gt;504.6,R1313&lt;=672.8,M1313&gt;10),('[1]Pricing Schedule'!$J$113),
IF(AND(I1313=110000,R1313&gt;672.8,R1313&lt;=841,M1313&lt;=10),('[1]Pricing Schedule'!$J$105),
IF(AND(I1313=110000,R1313&gt;672.8,R1313&lt;=841,M1313&gt;10),('[1]Pricing Schedule'!$J$113),
IF(AND(I1313=110000,R1313&gt;1682,R1313&lt;=1850.2,M1313&lt;=10),('[1]Pricing Schedule'!$J$105),
IF(AND(I1313=110000,R1313&gt;1682,R1313&lt;=1850.2,M1313&gt;10),('[1]Pricing Schedule'!$J$113),
IF(AND(I1313=110000,R1313&gt;2018.4,R1313&lt;=2186.6,M1313&lt;=10),('[1]Pricing Schedule'!$J$105),
IF(AND(I1313=110000,R1313&gt;2018.4,R1313&lt;=2186.6,M1313&gt;10),('[1]Pricing Schedule'!$J$113),999999999)))))))))))))))))))))))))))))))))))))))</f>
        <v>4</v>
      </c>
      <c r="U1313" s="40">
        <f t="shared" si="126"/>
        <v>149730.95238095237</v>
      </c>
      <c r="V1313" s="41">
        <f t="shared" si="127"/>
        <v>6.6786458250512828</v>
      </c>
      <c r="Y1313" s="23">
        <v>273</v>
      </c>
      <c r="Z1313" s="23">
        <v>48</v>
      </c>
      <c r="AD1313" s="13"/>
      <c r="AE1313" s="13"/>
      <c r="AF1313" s="13"/>
      <c r="AR1313" s="35"/>
    </row>
    <row r="1314" spans="1:44">
      <c r="A1314" s="23">
        <v>1316</v>
      </c>
      <c r="B1314" s="23">
        <v>1316</v>
      </c>
      <c r="C1314" s="23" t="s">
        <v>1970</v>
      </c>
      <c r="D1314" s="23" t="s">
        <v>1740</v>
      </c>
      <c r="E1314" s="23" t="s">
        <v>1740</v>
      </c>
      <c r="F1314" s="23" t="s">
        <v>1971</v>
      </c>
      <c r="G1314" s="23" t="s">
        <v>1972</v>
      </c>
      <c r="H1314" s="23" t="s">
        <v>113</v>
      </c>
      <c r="I1314" s="13">
        <v>38000</v>
      </c>
      <c r="J1314" s="13">
        <v>38000</v>
      </c>
      <c r="K1314" s="23" t="s">
        <v>119</v>
      </c>
      <c r="L1314" s="24">
        <v>5.8780000000000001</v>
      </c>
      <c r="M1314" s="37">
        <f t="shared" si="122"/>
        <v>6</v>
      </c>
      <c r="N1314" s="24">
        <v>0.10199999999999999</v>
      </c>
      <c r="O1314" s="13">
        <v>3</v>
      </c>
      <c r="P1314" s="36">
        <f t="shared" si="123"/>
        <v>0.10199999999999999</v>
      </c>
      <c r="Q1314" s="38">
        <f t="shared" si="124"/>
        <v>4.2</v>
      </c>
      <c r="R1314" s="37">
        <f t="shared" si="125"/>
        <v>4.2</v>
      </c>
      <c r="S1314" s="39">
        <f>IF(AND(I1314=38000,R1314&lt;=4.5,M1314&gt;8),'[1]Pricing Schedule'!$F$8+('[1]Pricing Schedule'!$F$9*M1314),
IF(AND(I1314=38000,R1314&lt;=4.5,M1314&lt;=8),'[1]Pricing Schedule'!$F$34+('[1]Pricing Schedule'!$F$36*M1314),
IF(AND(I1314=38000,R1314&gt;4.5,R1314&lt;=9,M1314&gt;8),'[1]Pricing Schedule'!$F$17+('[1]Pricing Schedule'!$F$18*M1314),
IF(AND(I1314=38000,R1314&gt;4.5,R1314&lt;=9,M1314&lt;=8),'[1]Pricing Schedule'!$F$34+('[1]Pricing Schedule'!$F$36*M1314),
IF(AND(I1314=38000,R1314&gt;9,R1314&lt;=12.8,M1314&gt;8),'[1]Pricing Schedule'!$F$26+('[1]Pricing Schedule'!$F$27*M1314),
IF(AND(I1314=38000,R1314&gt;9,R1314&lt;=12.8,M1314&lt;=8),'[1]Pricing Schedule'!$F$34+('[1]Pricing Schedule'!$F$36*M1314),
IF(AND(I1314=38000,R1314&gt;12.8,R1314&lt;=22.8),'[1]Pricing Schedule'!$F$34+('[1]Pricing Schedule'!$F$36*M1314),
IF(AND(I1314=38000,R1314&gt;22.8,R1314&lt;=30.2),'[1]Pricing Schedule'!$F$43+('[1]Pricing Schedule'!$F$45*M1314),
IF(AND(I1314=38000,R1314&gt;30.2,R1314&lt;=45.9),'[1]Pricing Schedule'!$F$52+('[1]Pricing Schedule'!$F$54*M1314),
IF(AND(I1314=38000,R1314&gt;45.9,R1314&lt;=123.4),'[1]Pricing Schedule'!$F$96+('[1]Pricing Schedule'!$F$97*M1314),
IF(AND(I1314=38000,R1314&gt;123.4,R1314&lt;=168.2,M1314&lt;=10),'[1]Pricing Schedule'!$F$103+('[1]Pricing Schedule'!$F$105*M1314),
IF(AND(I1314=38000,R1314&gt;123.4,R1314&lt;=168.2,M1314&gt;10),'[1]Pricing Schedule'!$F$111+('[1]Pricing Schedule'!$F$113*M1314),
IF(AND(I1314=38000,R1314&gt;157.4,R1314&lt;=336.4,M1314&lt;=10),('[1]Pricing Schedule'!$F$103+('[1]Pricing Schedule'!$F$105*M1314))*2,
IF(AND(I1314=38000,R1314&gt;157.4,R1314&lt;=336.4,M1314&gt;10),('[1]Pricing Schedule'!$F$111+('[1]Pricing Schedule'!$F$113*M1314))*2,
IF(AND(I1314=38000,R1314&gt;314.8,R1314&lt;=504.6,M1314&lt;=10),('[1]Pricing Schedule'!$F$103+('[1]Pricing Schedule'!$F$105*M1314))*3,
IF(AND(I1314=38000,R1314&gt;314.8,R1314&lt;=504.6,M1314&gt;10),('[1]Pricing Schedule'!$F$111+('[1]Pricing Schedule'!$F$113*M1314))*3,
IF(AND(I1314=38000,R1314&gt;472.2,R1314&lt;=672.8,M1314&lt;=10),('[1]Pricing Schedule'!$F$103+('[1]Pricing Schedule'!$F$105*M1314))*4,
IF(AND(I1314=38000,R1314&gt;472.2,R1314&lt;=672.8,M1314&gt;10),('[1]Pricing Schedule'!$F$111+('[1]Pricing Schedule'!$F$113*M1314))*4,
IF(AND(I1314=110000,R1314&lt;=12.8,M1314&gt;2),'[1]Pricing Schedule'!$F$62+('[1]Pricing Schedule'!$F$63*M1314),
IF(AND(I1314=110000,R1314&lt;=12.8,M1314&lt;=2),'[1]Pricing Schedule'!$F$96+('[1]Pricing Schedule'!$F$97*M1314),
IF(AND(I1314=110000,R1314&gt;12.8,R1314&lt;=22.8,M1314&gt;3),'[1]Pricing Schedule'!$F$71+('[1]Pricing Schedule'!$F$72*M1314),
IF(AND(I1314=110000,R1314&gt;12.8,R1314&lt;=22.8,M1314&lt;=3),'[1]Pricing Schedule'!$F$96+('[1]Pricing Schedule'!$F$97*M1314),
IF(AND(I1314=110000,R1314&gt;22.8,R1314&lt;=30.2),'[1]Pricing Schedule'!$F$80+('[1]Pricing Schedule'!$F$81*M1314),
IF(AND(I1314=110000,R1314&gt;30.2,R1314&lt;=45.9),'[1]Pricing Schedule'!$F$89+('[1]Pricing Schedule'!$F$90*M1314),
IF(AND(I1314=110000,R1314&gt;45.9,R1314&lt;=123.4),'[1]Pricing Schedule'!$F$96+('[1]Pricing Schedule'!$F$97*M1314),
IF(AND(I1314=110000,R1314&gt;123.4,R1314&lt;=168.2,M1314&lt;=10),'[1]Pricing Schedule'!$F$103+('[1]Pricing Schedule'!$F$105*M1314),
IF(AND(I1314=110000,R1314&gt;123.4,R1314&lt;=168.2,M1314&gt;10),'[1]Pricing Schedule'!$F$111+('[1]Pricing Schedule'!$F$113*M1314),
IF(AND(I1314=110000,R1314&gt;168.2,R1314&lt;=336.4,M1314&lt;=10),('[1]Pricing Schedule'!$F$103+('[1]Pricing Schedule'!$F$105*M1314))*2,
IF(AND(I1314=110000,R1314&gt;168.2,R1314&lt;=336.4,M1314&gt;10),('[1]Pricing Schedule'!$F$111+('[1]Pricing Schedule'!$F$113*M1314))*2,
IF(AND(I1314=110000,R1314&gt;336.4,R1314&lt;=504.6,M1314&lt;=10),('[1]Pricing Schedule'!$F$103+('[1]Pricing Schedule'!$F$105*M1314))*3,
IF(AND(I1314=110000,R1314&gt;336.4,R1314&lt;=504.6,M1314&gt;10),('[1]Pricing Schedule'!$F$111+('[1]Pricing Schedule'!$F$113*M1314))*3,
IF(AND(I1314=110000,R1314&gt;504.6,R1314&lt;=672.8,M1314&lt;=10),('[1]Pricing Schedule'!$F$103+('[1]Pricing Schedule'!$F$105*M1314))*4,
IF(AND(I1314=110000,R1314&gt;504.6,R1314&lt;=672.8,M1314&gt;10),('[1]Pricing Schedule'!$F$111+('[1]Pricing Schedule'!$F$113*M1314))*4,
IF(AND(I1314=110000,R1314&gt;672.8,R1314&lt;=841,M1314&lt;=10),('[1]Pricing Schedule'!$F$103+('[1]Pricing Schedule'!$F$105*M1314))*5,
IF(AND(I1314=110000,R1314&gt;672.8,R1314&lt;=841,M1314&gt;10),('[1]Pricing Schedule'!$F$111+('[1]Pricing Schedule'!$F$113*M1314))*5,
IF(AND(I1314=110000,R1314&gt;672.8,R1314&lt;=841,M1314&lt;=10),('[1]Pricing Schedule'!$F$103+('[1]Pricing Schedule'!$F$105*M1314))*5,
IF(AND(I1314=110000,R1314&gt;672.8,R1314&lt;=841,M1314&gt;10),('[1]Pricing Schedule'!$F$111+('[1]Pricing Schedule'!$F$113*M1314))*5,
IF(AND(I1314=110000,R1314&gt;1345.6,R1314&lt;=1513.8,M1314&lt;=10),('[1]Pricing Schedule'!$F$103+('[1]Pricing Schedule'!$F$105*M1314))*9,
IF(AND(I1314=110000,R1314&gt;1345.6,R1314&lt;=1513.8,M1314&gt;10),('[1]Pricing Schedule'!$F$111+('[1]Pricing Schedule'!$F$113*M1314))*9,
9999999999)))))))))))))))))))))))))))))))))))))))</f>
        <v>769410</v>
      </c>
      <c r="T1314" s="21">
        <f>IF(AND(I1314=38000,R1314&lt;=4.5,M1314&gt;8),'[1]Pricing Schedule'!$J$9,
IF(AND(I1314=38000,R1314&lt;=4.5,M1314&lt;=8),'[1]Pricing Schedule'!$J$36,
IF(AND(I1314=38000,R1314&gt;4.5,R1314&lt;=9,M1314&gt;8),'[1]Pricing Schedule'!$J$18,
IF(AND(I1314=38000,R1314&gt;4.5,R1314&lt;=9,M1314&lt;=8),'[1]Pricing Schedule'!$J$36,
IF(AND(I1314=38000,R1314&gt;9,R1314&lt;=12.8,M1314&gt;8),'[1]Pricing Schedule'!$J$27,
IF(AND(I1314=38000,R1314&gt;9,R1314&lt;=12.8,M1314&lt;=8),'[1]Pricing Schedule'!$J$36,
IF(AND(I1314=38000,R1314&gt;12.8,R1314&lt;=22.8),'[1]Pricing Schedule'!$J$36,
IF(AND(I1314=38000,R1314&gt;22.8,R1314&lt;=30.2),'[1]Pricing Schedule'!$J$45,
IF(AND(I1314=38000,R1314&gt;30.2,R1314&lt;=45.9),'[1]Pricing Schedule'!$J$54,
IF(AND(I1314=38000,R1314&gt;45.9,R1314&lt;=123.4),'[1]Pricing Schedule'!$J$97,
IF(AND(I1314=38000,R1314&gt;123.4,R1314&lt;=168.2,M1314&lt;=10),'[1]Pricing Schedule'!$J$105,
IF(AND(I1314=38000,R1314&gt;123.4,R1314&lt;=168.2,M1314&gt;10),'[1]Pricing Schedule'!$J$113,
IF(AND(I1314=38000,R1314&gt;168.2,R1314&lt;=336.4,M1314&lt;=10),('[1]Pricing Schedule'!$J$105),
IF(AND(I1314=38000,R1314&gt;168.2,R1314&lt;=336.4,M1314&gt;10),('[1]Pricing Schedule'!$J$113),
IF(AND(I1314=38000,R1314&gt;336.4,R1314&lt;=504.6,M1314&lt;=10),('[1]Pricing Schedule'!$J$105),
IF(AND(I1314=38000,R1314&gt;336.4,R1314&lt;=504.6,M1314&gt;10),('[1]Pricing Schedule'!$J$113),
IF(AND(I1314=38000,R1314&gt;504.6,R1314&lt;=672.8,M1314&lt;=10),('[1]Pricing Schedule'!$J$105),
IF(AND(I1314=38000,R1314&gt;504.6,R1314&lt;=672.8,M1314&gt;10),('[1]Pricing Schedule'!$J$113),
IF(AND(I1314=110000,R1314&lt;=12.8,M1314&gt;2),'[1]Pricing Schedule'!$J$63,
IF(AND(I1314=110000,R1314&lt;=12.8,M1314&lt;=2),'[1]Pricing Schedule'!$J$97,
IF(AND(I1314=110000,R1314&gt;12.8,R1314&lt;=22.8,M1314&gt;3),'[1]Pricing Schedule'!$J$72,
IF(AND(I1314=110000,R1314&gt;12.8,R1314&lt;=22.8,M1314&lt;=3),'[1]Pricing Schedule'!$J$97,
IF(AND(I1314=110000,R1314&gt;22.8,R1314&lt;=30.2),'[1]Pricing Schedule'!$J$81,
IF(AND(I1314=110000,R1314&gt;30.2,R1314&lt;=45.9),'[1]Pricing Schedule'!$J$90,
IF(AND(I1314=110000,R1314&gt;45.9,R1314&lt;=123.4),'[1]Pricing Schedule'!$J$97,
IF(AND(I1314=110000,R1314&gt;123.4,R1314&lt;=168.2,M1314&lt;=10),'[1]Pricing Schedule'!$J$105,
IF(AND(I1314=110000,R1314&gt;123.4,R1314&lt;=168.2,M1314&gt;10),'[1]Pricing Schedule'!$J$113,
IF(AND(I1314=110000,R1314&gt;168.2,R1314&lt;=336.2,M1314&lt;=10),('[1]Pricing Schedule'!$J$105),
IF(AND(I1314=110000,R1314&gt;168.2,R1314&lt;=336.2,M1314&gt;10),('[1]Pricing Schedule'!$J$113),
IF(AND(I1314=110000,R1314&gt;336.4,R1314&lt;=504.6,M1314&lt;=10),('[1]Pricing Schedule'!$J$105),
IF(AND(I1314=110000,R1314&gt;336.4,R1314&lt;=504.6,M1314&gt;10),('[1]Pricing Schedule'!$J$113),
IF(AND(I1314=110000,R1314&gt;504.6,R1314&lt;=672.8,M1314&lt;=10),('[1]Pricing Schedule'!$J$105),
IF(AND(I1314=110000,R1314&gt;504.6,R1314&lt;=672.8,M1314&gt;10),('[1]Pricing Schedule'!$J$113),
IF(AND(I1314=110000,R1314&gt;672.8,R1314&lt;=841,M1314&lt;=10),('[1]Pricing Schedule'!$J$105),
IF(AND(I1314=110000,R1314&gt;672.8,R1314&lt;=841,M1314&gt;10),('[1]Pricing Schedule'!$J$113),
IF(AND(I1314=110000,R1314&gt;1682,R1314&lt;=1850.2,M1314&lt;=10),('[1]Pricing Schedule'!$J$105),
IF(AND(I1314=110000,R1314&gt;1682,R1314&lt;=1850.2,M1314&gt;10),('[1]Pricing Schedule'!$J$113),
IF(AND(I1314=110000,R1314&gt;2018.4,R1314&lt;=2186.6,M1314&lt;=10),('[1]Pricing Schedule'!$J$105),
IF(AND(I1314=110000,R1314&gt;2018.4,R1314&lt;=2186.6,M1314&gt;10),('[1]Pricing Schedule'!$J$113),999999999)))))))))))))))))))))))))))))))))))))))</f>
        <v>4</v>
      </c>
      <c r="U1314" s="40">
        <f t="shared" si="126"/>
        <v>183192.85714285713</v>
      </c>
      <c r="V1314" s="41">
        <f t="shared" si="127"/>
        <v>5.4587281163488903</v>
      </c>
      <c r="Y1314" s="23">
        <v>455</v>
      </c>
      <c r="Z1314" s="23">
        <v>563</v>
      </c>
      <c r="AD1314" s="13"/>
      <c r="AE1314" s="13"/>
      <c r="AF1314" s="13"/>
      <c r="AR1314" s="35"/>
    </row>
    <row r="1315" spans="1:44">
      <c r="A1315" s="23">
        <v>1317</v>
      </c>
      <c r="B1315" s="23">
        <v>1317</v>
      </c>
      <c r="C1315" s="23" t="s">
        <v>1973</v>
      </c>
      <c r="D1315" s="23" t="s">
        <v>1740</v>
      </c>
      <c r="E1315" s="23" t="s">
        <v>1740</v>
      </c>
      <c r="F1315" s="23" t="s">
        <v>1971</v>
      </c>
      <c r="G1315" s="23" t="s">
        <v>1972</v>
      </c>
      <c r="H1315" s="23" t="s">
        <v>113</v>
      </c>
      <c r="I1315" s="13">
        <v>38000</v>
      </c>
      <c r="J1315" s="13">
        <v>38000</v>
      </c>
      <c r="K1315" s="23" t="s">
        <v>119</v>
      </c>
      <c r="L1315" s="24">
        <v>2.661</v>
      </c>
      <c r="M1315" s="37">
        <f t="shared" si="122"/>
        <v>3</v>
      </c>
      <c r="N1315" s="24">
        <v>9.7000000000000003E-2</v>
      </c>
      <c r="O1315" s="13">
        <v>3</v>
      </c>
      <c r="P1315" s="36">
        <f t="shared" si="123"/>
        <v>9.7000000000000003E-2</v>
      </c>
      <c r="Q1315" s="38">
        <f t="shared" si="124"/>
        <v>4.2</v>
      </c>
      <c r="R1315" s="37">
        <f t="shared" si="125"/>
        <v>4.2</v>
      </c>
      <c r="S1315" s="39">
        <f>IF(AND(I1315=38000,R1315&lt;=4.5,M1315&gt;8),'[1]Pricing Schedule'!$F$8+('[1]Pricing Schedule'!$F$9*M1315),
IF(AND(I1315=38000,R1315&lt;=4.5,M1315&lt;=8),'[1]Pricing Schedule'!$F$34+('[1]Pricing Schedule'!$F$36*M1315),
IF(AND(I1315=38000,R1315&gt;4.5,R1315&lt;=9,M1315&gt;8),'[1]Pricing Schedule'!$F$17+('[1]Pricing Schedule'!$F$18*M1315),
IF(AND(I1315=38000,R1315&gt;4.5,R1315&lt;=9,M1315&lt;=8),'[1]Pricing Schedule'!$F$34+('[1]Pricing Schedule'!$F$36*M1315),
IF(AND(I1315=38000,R1315&gt;9,R1315&lt;=12.8,M1315&gt;8),'[1]Pricing Schedule'!$F$26+('[1]Pricing Schedule'!$F$27*M1315),
IF(AND(I1315=38000,R1315&gt;9,R1315&lt;=12.8,M1315&lt;=8),'[1]Pricing Schedule'!$F$34+('[1]Pricing Schedule'!$F$36*M1315),
IF(AND(I1315=38000,R1315&gt;12.8,R1315&lt;=22.8),'[1]Pricing Schedule'!$F$34+('[1]Pricing Schedule'!$F$36*M1315),
IF(AND(I1315=38000,R1315&gt;22.8,R1315&lt;=30.2),'[1]Pricing Schedule'!$F$43+('[1]Pricing Schedule'!$F$45*M1315),
IF(AND(I1315=38000,R1315&gt;30.2,R1315&lt;=45.9),'[1]Pricing Schedule'!$F$52+('[1]Pricing Schedule'!$F$54*M1315),
IF(AND(I1315=38000,R1315&gt;45.9,R1315&lt;=123.4),'[1]Pricing Schedule'!$F$96+('[1]Pricing Schedule'!$F$97*M1315),
IF(AND(I1315=38000,R1315&gt;123.4,R1315&lt;=168.2,M1315&lt;=10),'[1]Pricing Schedule'!$F$103+('[1]Pricing Schedule'!$F$105*M1315),
IF(AND(I1315=38000,R1315&gt;123.4,R1315&lt;=168.2,M1315&gt;10),'[1]Pricing Schedule'!$F$111+('[1]Pricing Schedule'!$F$113*M1315),
IF(AND(I1315=38000,R1315&gt;157.4,R1315&lt;=336.4,M1315&lt;=10),('[1]Pricing Schedule'!$F$103+('[1]Pricing Schedule'!$F$105*M1315))*2,
IF(AND(I1315=38000,R1315&gt;157.4,R1315&lt;=336.4,M1315&gt;10),('[1]Pricing Schedule'!$F$111+('[1]Pricing Schedule'!$F$113*M1315))*2,
IF(AND(I1315=38000,R1315&gt;314.8,R1315&lt;=504.6,M1315&lt;=10),('[1]Pricing Schedule'!$F$103+('[1]Pricing Schedule'!$F$105*M1315))*3,
IF(AND(I1315=38000,R1315&gt;314.8,R1315&lt;=504.6,M1315&gt;10),('[1]Pricing Schedule'!$F$111+('[1]Pricing Schedule'!$F$113*M1315))*3,
IF(AND(I1315=38000,R1315&gt;472.2,R1315&lt;=672.8,M1315&lt;=10),('[1]Pricing Schedule'!$F$103+('[1]Pricing Schedule'!$F$105*M1315))*4,
IF(AND(I1315=38000,R1315&gt;472.2,R1315&lt;=672.8,M1315&gt;10),('[1]Pricing Schedule'!$F$111+('[1]Pricing Schedule'!$F$113*M1315))*4,
IF(AND(I1315=110000,R1315&lt;=12.8,M1315&gt;2),'[1]Pricing Schedule'!$F$62+('[1]Pricing Schedule'!$F$63*M1315),
IF(AND(I1315=110000,R1315&lt;=12.8,M1315&lt;=2),'[1]Pricing Schedule'!$F$96+('[1]Pricing Schedule'!$F$97*M1315),
IF(AND(I1315=110000,R1315&gt;12.8,R1315&lt;=22.8,M1315&gt;3),'[1]Pricing Schedule'!$F$71+('[1]Pricing Schedule'!$F$72*M1315),
IF(AND(I1315=110000,R1315&gt;12.8,R1315&lt;=22.8,M1315&lt;=3),'[1]Pricing Schedule'!$F$96+('[1]Pricing Schedule'!$F$97*M1315),
IF(AND(I1315=110000,R1315&gt;22.8,R1315&lt;=30.2),'[1]Pricing Schedule'!$F$80+('[1]Pricing Schedule'!$F$81*M1315),
IF(AND(I1315=110000,R1315&gt;30.2,R1315&lt;=45.9),'[1]Pricing Schedule'!$F$89+('[1]Pricing Schedule'!$F$90*M1315),
IF(AND(I1315=110000,R1315&gt;45.9,R1315&lt;=123.4),'[1]Pricing Schedule'!$F$96+('[1]Pricing Schedule'!$F$97*M1315),
IF(AND(I1315=110000,R1315&gt;123.4,R1315&lt;=168.2,M1315&lt;=10),'[1]Pricing Schedule'!$F$103+('[1]Pricing Schedule'!$F$105*M1315),
IF(AND(I1315=110000,R1315&gt;123.4,R1315&lt;=168.2,M1315&gt;10),'[1]Pricing Schedule'!$F$111+('[1]Pricing Schedule'!$F$113*M1315),
IF(AND(I1315=110000,R1315&gt;168.2,R1315&lt;=336.4,M1315&lt;=10),('[1]Pricing Schedule'!$F$103+('[1]Pricing Schedule'!$F$105*M1315))*2,
IF(AND(I1315=110000,R1315&gt;168.2,R1315&lt;=336.4,M1315&gt;10),('[1]Pricing Schedule'!$F$111+('[1]Pricing Schedule'!$F$113*M1315))*2,
IF(AND(I1315=110000,R1315&gt;336.4,R1315&lt;=504.6,M1315&lt;=10),('[1]Pricing Schedule'!$F$103+('[1]Pricing Schedule'!$F$105*M1315))*3,
IF(AND(I1315=110000,R1315&gt;336.4,R1315&lt;=504.6,M1315&gt;10),('[1]Pricing Schedule'!$F$111+('[1]Pricing Schedule'!$F$113*M1315))*3,
IF(AND(I1315=110000,R1315&gt;504.6,R1315&lt;=672.8,M1315&lt;=10),('[1]Pricing Schedule'!$F$103+('[1]Pricing Schedule'!$F$105*M1315))*4,
IF(AND(I1315=110000,R1315&gt;504.6,R1315&lt;=672.8,M1315&gt;10),('[1]Pricing Schedule'!$F$111+('[1]Pricing Schedule'!$F$113*M1315))*4,
IF(AND(I1315=110000,R1315&gt;672.8,R1315&lt;=841,M1315&lt;=10),('[1]Pricing Schedule'!$F$103+('[1]Pricing Schedule'!$F$105*M1315))*5,
IF(AND(I1315=110000,R1315&gt;672.8,R1315&lt;=841,M1315&gt;10),('[1]Pricing Schedule'!$F$111+('[1]Pricing Schedule'!$F$113*M1315))*5,
IF(AND(I1315=110000,R1315&gt;672.8,R1315&lt;=841,M1315&lt;=10),('[1]Pricing Schedule'!$F$103+('[1]Pricing Schedule'!$F$105*M1315))*5,
IF(AND(I1315=110000,R1315&gt;672.8,R1315&lt;=841,M1315&gt;10),('[1]Pricing Schedule'!$F$111+('[1]Pricing Schedule'!$F$113*M1315))*5,
IF(AND(I1315=110000,R1315&gt;1345.6,R1315&lt;=1513.8,M1315&lt;=10),('[1]Pricing Schedule'!$F$103+('[1]Pricing Schedule'!$F$105*M1315))*9,
IF(AND(I1315=110000,R1315&gt;1345.6,R1315&lt;=1513.8,M1315&gt;10),('[1]Pricing Schedule'!$F$111+('[1]Pricing Schedule'!$F$113*M1315))*9,
9999999999)))))))))))))))))))))))))))))))))))))))</f>
        <v>558600</v>
      </c>
      <c r="T1315" s="21">
        <f>IF(AND(I1315=38000,R1315&lt;=4.5,M1315&gt;8),'[1]Pricing Schedule'!$J$9,
IF(AND(I1315=38000,R1315&lt;=4.5,M1315&lt;=8),'[1]Pricing Schedule'!$J$36,
IF(AND(I1315=38000,R1315&gt;4.5,R1315&lt;=9,M1315&gt;8),'[1]Pricing Schedule'!$J$18,
IF(AND(I1315=38000,R1315&gt;4.5,R1315&lt;=9,M1315&lt;=8),'[1]Pricing Schedule'!$J$36,
IF(AND(I1315=38000,R1315&gt;9,R1315&lt;=12.8,M1315&gt;8),'[1]Pricing Schedule'!$J$27,
IF(AND(I1315=38000,R1315&gt;9,R1315&lt;=12.8,M1315&lt;=8),'[1]Pricing Schedule'!$J$36,
IF(AND(I1315=38000,R1315&gt;12.8,R1315&lt;=22.8),'[1]Pricing Schedule'!$J$36,
IF(AND(I1315=38000,R1315&gt;22.8,R1315&lt;=30.2),'[1]Pricing Schedule'!$J$45,
IF(AND(I1315=38000,R1315&gt;30.2,R1315&lt;=45.9),'[1]Pricing Schedule'!$J$54,
IF(AND(I1315=38000,R1315&gt;45.9,R1315&lt;=123.4),'[1]Pricing Schedule'!$J$97,
IF(AND(I1315=38000,R1315&gt;123.4,R1315&lt;=168.2,M1315&lt;=10),'[1]Pricing Schedule'!$J$105,
IF(AND(I1315=38000,R1315&gt;123.4,R1315&lt;=168.2,M1315&gt;10),'[1]Pricing Schedule'!$J$113,
IF(AND(I1315=38000,R1315&gt;168.2,R1315&lt;=336.4,M1315&lt;=10),('[1]Pricing Schedule'!$J$105),
IF(AND(I1315=38000,R1315&gt;168.2,R1315&lt;=336.4,M1315&gt;10),('[1]Pricing Schedule'!$J$113),
IF(AND(I1315=38000,R1315&gt;336.4,R1315&lt;=504.6,M1315&lt;=10),('[1]Pricing Schedule'!$J$105),
IF(AND(I1315=38000,R1315&gt;336.4,R1315&lt;=504.6,M1315&gt;10),('[1]Pricing Schedule'!$J$113),
IF(AND(I1315=38000,R1315&gt;504.6,R1315&lt;=672.8,M1315&lt;=10),('[1]Pricing Schedule'!$J$105),
IF(AND(I1315=38000,R1315&gt;504.6,R1315&lt;=672.8,M1315&gt;10),('[1]Pricing Schedule'!$J$113),
IF(AND(I1315=110000,R1315&lt;=12.8,M1315&gt;2),'[1]Pricing Schedule'!$J$63,
IF(AND(I1315=110000,R1315&lt;=12.8,M1315&lt;=2),'[1]Pricing Schedule'!$J$97,
IF(AND(I1315=110000,R1315&gt;12.8,R1315&lt;=22.8,M1315&gt;3),'[1]Pricing Schedule'!$J$72,
IF(AND(I1315=110000,R1315&gt;12.8,R1315&lt;=22.8,M1315&lt;=3),'[1]Pricing Schedule'!$J$97,
IF(AND(I1315=110000,R1315&gt;22.8,R1315&lt;=30.2),'[1]Pricing Schedule'!$J$81,
IF(AND(I1315=110000,R1315&gt;30.2,R1315&lt;=45.9),'[1]Pricing Schedule'!$J$90,
IF(AND(I1315=110000,R1315&gt;45.9,R1315&lt;=123.4),'[1]Pricing Schedule'!$J$97,
IF(AND(I1315=110000,R1315&gt;123.4,R1315&lt;=168.2,M1315&lt;=10),'[1]Pricing Schedule'!$J$105,
IF(AND(I1315=110000,R1315&gt;123.4,R1315&lt;=168.2,M1315&gt;10),'[1]Pricing Schedule'!$J$113,
IF(AND(I1315=110000,R1315&gt;168.2,R1315&lt;=336.2,M1315&lt;=10),('[1]Pricing Schedule'!$J$105),
IF(AND(I1315=110000,R1315&gt;168.2,R1315&lt;=336.2,M1315&gt;10),('[1]Pricing Schedule'!$J$113),
IF(AND(I1315=110000,R1315&gt;336.4,R1315&lt;=504.6,M1315&lt;=10),('[1]Pricing Schedule'!$J$105),
IF(AND(I1315=110000,R1315&gt;336.4,R1315&lt;=504.6,M1315&gt;10),('[1]Pricing Schedule'!$J$113),
IF(AND(I1315=110000,R1315&gt;504.6,R1315&lt;=672.8,M1315&lt;=10),('[1]Pricing Schedule'!$J$105),
IF(AND(I1315=110000,R1315&gt;504.6,R1315&lt;=672.8,M1315&gt;10),('[1]Pricing Schedule'!$J$113),
IF(AND(I1315=110000,R1315&gt;672.8,R1315&lt;=841,M1315&lt;=10),('[1]Pricing Schedule'!$J$105),
IF(AND(I1315=110000,R1315&gt;672.8,R1315&lt;=841,M1315&gt;10),('[1]Pricing Schedule'!$J$113),
IF(AND(I1315=110000,R1315&gt;1682,R1315&lt;=1850.2,M1315&lt;=10),('[1]Pricing Schedule'!$J$105),
IF(AND(I1315=110000,R1315&gt;1682,R1315&lt;=1850.2,M1315&gt;10),('[1]Pricing Schedule'!$J$113),
IF(AND(I1315=110000,R1315&gt;2018.4,R1315&lt;=2186.6,M1315&lt;=10),('[1]Pricing Schedule'!$J$105),
IF(AND(I1315=110000,R1315&gt;2018.4,R1315&lt;=2186.6,M1315&gt;10),('[1]Pricing Schedule'!$J$113),999999999)))))))))))))))))))))))))))))))))))))))</f>
        <v>4</v>
      </c>
      <c r="U1315" s="40">
        <f t="shared" si="126"/>
        <v>133000</v>
      </c>
      <c r="V1315" s="41">
        <f t="shared" si="127"/>
        <v>7.518796992481203</v>
      </c>
      <c r="Y1315" s="23">
        <v>697</v>
      </c>
      <c r="Z1315" s="23">
        <v>563</v>
      </c>
      <c r="AD1315" s="13"/>
      <c r="AE1315" s="13"/>
      <c r="AF1315" s="13"/>
      <c r="AR1315" s="35"/>
    </row>
    <row r="1316" spans="1:44">
      <c r="A1316" s="23">
        <v>1318</v>
      </c>
      <c r="B1316" s="23">
        <v>1318</v>
      </c>
      <c r="C1316" s="23" t="s">
        <v>1974</v>
      </c>
      <c r="D1316" s="23" t="s">
        <v>1740</v>
      </c>
      <c r="E1316" s="23" t="s">
        <v>1740</v>
      </c>
      <c r="F1316" s="23" t="s">
        <v>1971</v>
      </c>
      <c r="G1316" s="23" t="s">
        <v>1972</v>
      </c>
      <c r="H1316" s="23" t="s">
        <v>113</v>
      </c>
      <c r="I1316" s="13">
        <v>38000</v>
      </c>
      <c r="J1316" s="13">
        <v>38000</v>
      </c>
      <c r="K1316" s="23" t="s">
        <v>119</v>
      </c>
      <c r="L1316" s="24">
        <v>3.4569999999999999</v>
      </c>
      <c r="M1316" s="37">
        <f t="shared" si="122"/>
        <v>4</v>
      </c>
      <c r="N1316" s="24">
        <v>0.108</v>
      </c>
      <c r="O1316" s="13">
        <v>3</v>
      </c>
      <c r="P1316" s="36">
        <f t="shared" si="123"/>
        <v>0.108</v>
      </c>
      <c r="Q1316" s="38">
        <f t="shared" si="124"/>
        <v>4.2</v>
      </c>
      <c r="R1316" s="37">
        <f t="shared" si="125"/>
        <v>4.2</v>
      </c>
      <c r="S1316" s="39">
        <f>IF(AND(I1316=38000,R1316&lt;=4.5,M1316&gt;8),'[1]Pricing Schedule'!$F$8+('[1]Pricing Schedule'!$F$9*M1316),
IF(AND(I1316=38000,R1316&lt;=4.5,M1316&lt;=8),'[1]Pricing Schedule'!$F$34+('[1]Pricing Schedule'!$F$36*M1316),
IF(AND(I1316=38000,R1316&gt;4.5,R1316&lt;=9,M1316&gt;8),'[1]Pricing Schedule'!$F$17+('[1]Pricing Schedule'!$F$18*M1316),
IF(AND(I1316=38000,R1316&gt;4.5,R1316&lt;=9,M1316&lt;=8),'[1]Pricing Schedule'!$F$34+('[1]Pricing Schedule'!$F$36*M1316),
IF(AND(I1316=38000,R1316&gt;9,R1316&lt;=12.8,M1316&gt;8),'[1]Pricing Schedule'!$F$26+('[1]Pricing Schedule'!$F$27*M1316),
IF(AND(I1316=38000,R1316&gt;9,R1316&lt;=12.8,M1316&lt;=8),'[1]Pricing Schedule'!$F$34+('[1]Pricing Schedule'!$F$36*M1316),
IF(AND(I1316=38000,R1316&gt;12.8,R1316&lt;=22.8),'[1]Pricing Schedule'!$F$34+('[1]Pricing Schedule'!$F$36*M1316),
IF(AND(I1316=38000,R1316&gt;22.8,R1316&lt;=30.2),'[1]Pricing Schedule'!$F$43+('[1]Pricing Schedule'!$F$45*M1316),
IF(AND(I1316=38000,R1316&gt;30.2,R1316&lt;=45.9),'[1]Pricing Schedule'!$F$52+('[1]Pricing Schedule'!$F$54*M1316),
IF(AND(I1316=38000,R1316&gt;45.9,R1316&lt;=123.4),'[1]Pricing Schedule'!$F$96+('[1]Pricing Schedule'!$F$97*M1316),
IF(AND(I1316=38000,R1316&gt;123.4,R1316&lt;=168.2,M1316&lt;=10),'[1]Pricing Schedule'!$F$103+('[1]Pricing Schedule'!$F$105*M1316),
IF(AND(I1316=38000,R1316&gt;123.4,R1316&lt;=168.2,M1316&gt;10),'[1]Pricing Schedule'!$F$111+('[1]Pricing Schedule'!$F$113*M1316),
IF(AND(I1316=38000,R1316&gt;157.4,R1316&lt;=336.4,M1316&lt;=10),('[1]Pricing Schedule'!$F$103+('[1]Pricing Schedule'!$F$105*M1316))*2,
IF(AND(I1316=38000,R1316&gt;157.4,R1316&lt;=336.4,M1316&gt;10),('[1]Pricing Schedule'!$F$111+('[1]Pricing Schedule'!$F$113*M1316))*2,
IF(AND(I1316=38000,R1316&gt;314.8,R1316&lt;=504.6,M1316&lt;=10),('[1]Pricing Schedule'!$F$103+('[1]Pricing Schedule'!$F$105*M1316))*3,
IF(AND(I1316=38000,R1316&gt;314.8,R1316&lt;=504.6,M1316&gt;10),('[1]Pricing Schedule'!$F$111+('[1]Pricing Schedule'!$F$113*M1316))*3,
IF(AND(I1316=38000,R1316&gt;472.2,R1316&lt;=672.8,M1316&lt;=10),('[1]Pricing Schedule'!$F$103+('[1]Pricing Schedule'!$F$105*M1316))*4,
IF(AND(I1316=38000,R1316&gt;472.2,R1316&lt;=672.8,M1316&gt;10),('[1]Pricing Schedule'!$F$111+('[1]Pricing Schedule'!$F$113*M1316))*4,
IF(AND(I1316=110000,R1316&lt;=12.8,M1316&gt;2),'[1]Pricing Schedule'!$F$62+('[1]Pricing Schedule'!$F$63*M1316),
IF(AND(I1316=110000,R1316&lt;=12.8,M1316&lt;=2),'[1]Pricing Schedule'!$F$96+('[1]Pricing Schedule'!$F$97*M1316),
IF(AND(I1316=110000,R1316&gt;12.8,R1316&lt;=22.8,M1316&gt;3),'[1]Pricing Schedule'!$F$71+('[1]Pricing Schedule'!$F$72*M1316),
IF(AND(I1316=110000,R1316&gt;12.8,R1316&lt;=22.8,M1316&lt;=3),'[1]Pricing Schedule'!$F$96+('[1]Pricing Schedule'!$F$97*M1316),
IF(AND(I1316=110000,R1316&gt;22.8,R1316&lt;=30.2),'[1]Pricing Schedule'!$F$80+('[1]Pricing Schedule'!$F$81*M1316),
IF(AND(I1316=110000,R1316&gt;30.2,R1316&lt;=45.9),'[1]Pricing Schedule'!$F$89+('[1]Pricing Schedule'!$F$90*M1316),
IF(AND(I1316=110000,R1316&gt;45.9,R1316&lt;=123.4),'[1]Pricing Schedule'!$F$96+('[1]Pricing Schedule'!$F$97*M1316),
IF(AND(I1316=110000,R1316&gt;123.4,R1316&lt;=168.2,M1316&lt;=10),'[1]Pricing Schedule'!$F$103+('[1]Pricing Schedule'!$F$105*M1316),
IF(AND(I1316=110000,R1316&gt;123.4,R1316&lt;=168.2,M1316&gt;10),'[1]Pricing Schedule'!$F$111+('[1]Pricing Schedule'!$F$113*M1316),
IF(AND(I1316=110000,R1316&gt;168.2,R1316&lt;=336.4,M1316&lt;=10),('[1]Pricing Schedule'!$F$103+('[1]Pricing Schedule'!$F$105*M1316))*2,
IF(AND(I1316=110000,R1316&gt;168.2,R1316&lt;=336.4,M1316&gt;10),('[1]Pricing Schedule'!$F$111+('[1]Pricing Schedule'!$F$113*M1316))*2,
IF(AND(I1316=110000,R1316&gt;336.4,R1316&lt;=504.6,M1316&lt;=10),('[1]Pricing Schedule'!$F$103+('[1]Pricing Schedule'!$F$105*M1316))*3,
IF(AND(I1316=110000,R1316&gt;336.4,R1316&lt;=504.6,M1316&gt;10),('[1]Pricing Schedule'!$F$111+('[1]Pricing Schedule'!$F$113*M1316))*3,
IF(AND(I1316=110000,R1316&gt;504.6,R1316&lt;=672.8,M1316&lt;=10),('[1]Pricing Schedule'!$F$103+('[1]Pricing Schedule'!$F$105*M1316))*4,
IF(AND(I1316=110000,R1316&gt;504.6,R1316&lt;=672.8,M1316&gt;10),('[1]Pricing Schedule'!$F$111+('[1]Pricing Schedule'!$F$113*M1316))*4,
IF(AND(I1316=110000,R1316&gt;672.8,R1316&lt;=841,M1316&lt;=10),('[1]Pricing Schedule'!$F$103+('[1]Pricing Schedule'!$F$105*M1316))*5,
IF(AND(I1316=110000,R1316&gt;672.8,R1316&lt;=841,M1316&gt;10),('[1]Pricing Schedule'!$F$111+('[1]Pricing Schedule'!$F$113*M1316))*5,
IF(AND(I1316=110000,R1316&gt;672.8,R1316&lt;=841,M1316&lt;=10),('[1]Pricing Schedule'!$F$103+('[1]Pricing Schedule'!$F$105*M1316))*5,
IF(AND(I1316=110000,R1316&gt;672.8,R1316&lt;=841,M1316&gt;10),('[1]Pricing Schedule'!$F$111+('[1]Pricing Schedule'!$F$113*M1316))*5,
IF(AND(I1316=110000,R1316&gt;1345.6,R1316&lt;=1513.8,M1316&lt;=10),('[1]Pricing Schedule'!$F$103+('[1]Pricing Schedule'!$F$105*M1316))*9,
IF(AND(I1316=110000,R1316&gt;1345.6,R1316&lt;=1513.8,M1316&gt;10),('[1]Pricing Schedule'!$F$111+('[1]Pricing Schedule'!$F$113*M1316))*9,
9999999999)))))))))))))))))))))))))))))))))))))))</f>
        <v>628870</v>
      </c>
      <c r="T1316" s="21">
        <f>IF(AND(I1316=38000,R1316&lt;=4.5,M1316&gt;8),'[1]Pricing Schedule'!$J$9,
IF(AND(I1316=38000,R1316&lt;=4.5,M1316&lt;=8),'[1]Pricing Schedule'!$J$36,
IF(AND(I1316=38000,R1316&gt;4.5,R1316&lt;=9,M1316&gt;8),'[1]Pricing Schedule'!$J$18,
IF(AND(I1316=38000,R1316&gt;4.5,R1316&lt;=9,M1316&lt;=8),'[1]Pricing Schedule'!$J$36,
IF(AND(I1316=38000,R1316&gt;9,R1316&lt;=12.8,M1316&gt;8),'[1]Pricing Schedule'!$J$27,
IF(AND(I1316=38000,R1316&gt;9,R1316&lt;=12.8,M1316&lt;=8),'[1]Pricing Schedule'!$J$36,
IF(AND(I1316=38000,R1316&gt;12.8,R1316&lt;=22.8),'[1]Pricing Schedule'!$J$36,
IF(AND(I1316=38000,R1316&gt;22.8,R1316&lt;=30.2),'[1]Pricing Schedule'!$J$45,
IF(AND(I1316=38000,R1316&gt;30.2,R1316&lt;=45.9),'[1]Pricing Schedule'!$J$54,
IF(AND(I1316=38000,R1316&gt;45.9,R1316&lt;=123.4),'[1]Pricing Schedule'!$J$97,
IF(AND(I1316=38000,R1316&gt;123.4,R1316&lt;=168.2,M1316&lt;=10),'[1]Pricing Schedule'!$J$105,
IF(AND(I1316=38000,R1316&gt;123.4,R1316&lt;=168.2,M1316&gt;10),'[1]Pricing Schedule'!$J$113,
IF(AND(I1316=38000,R1316&gt;168.2,R1316&lt;=336.4,M1316&lt;=10),('[1]Pricing Schedule'!$J$105),
IF(AND(I1316=38000,R1316&gt;168.2,R1316&lt;=336.4,M1316&gt;10),('[1]Pricing Schedule'!$J$113),
IF(AND(I1316=38000,R1316&gt;336.4,R1316&lt;=504.6,M1316&lt;=10),('[1]Pricing Schedule'!$J$105),
IF(AND(I1316=38000,R1316&gt;336.4,R1316&lt;=504.6,M1316&gt;10),('[1]Pricing Schedule'!$J$113),
IF(AND(I1316=38000,R1316&gt;504.6,R1316&lt;=672.8,M1316&lt;=10),('[1]Pricing Schedule'!$J$105),
IF(AND(I1316=38000,R1316&gt;504.6,R1316&lt;=672.8,M1316&gt;10),('[1]Pricing Schedule'!$J$113),
IF(AND(I1316=110000,R1316&lt;=12.8,M1316&gt;2),'[1]Pricing Schedule'!$J$63,
IF(AND(I1316=110000,R1316&lt;=12.8,M1316&lt;=2),'[1]Pricing Schedule'!$J$97,
IF(AND(I1316=110000,R1316&gt;12.8,R1316&lt;=22.8,M1316&gt;3),'[1]Pricing Schedule'!$J$72,
IF(AND(I1316=110000,R1316&gt;12.8,R1316&lt;=22.8,M1316&lt;=3),'[1]Pricing Schedule'!$J$97,
IF(AND(I1316=110000,R1316&gt;22.8,R1316&lt;=30.2),'[1]Pricing Schedule'!$J$81,
IF(AND(I1316=110000,R1316&gt;30.2,R1316&lt;=45.9),'[1]Pricing Schedule'!$J$90,
IF(AND(I1316=110000,R1316&gt;45.9,R1316&lt;=123.4),'[1]Pricing Schedule'!$J$97,
IF(AND(I1316=110000,R1316&gt;123.4,R1316&lt;=168.2,M1316&lt;=10),'[1]Pricing Schedule'!$J$105,
IF(AND(I1316=110000,R1316&gt;123.4,R1316&lt;=168.2,M1316&gt;10),'[1]Pricing Schedule'!$J$113,
IF(AND(I1316=110000,R1316&gt;168.2,R1316&lt;=336.2,M1316&lt;=10),('[1]Pricing Schedule'!$J$105),
IF(AND(I1316=110000,R1316&gt;168.2,R1316&lt;=336.2,M1316&gt;10),('[1]Pricing Schedule'!$J$113),
IF(AND(I1316=110000,R1316&gt;336.4,R1316&lt;=504.6,M1316&lt;=10),('[1]Pricing Schedule'!$J$105),
IF(AND(I1316=110000,R1316&gt;336.4,R1316&lt;=504.6,M1316&gt;10),('[1]Pricing Schedule'!$J$113),
IF(AND(I1316=110000,R1316&gt;504.6,R1316&lt;=672.8,M1316&lt;=10),('[1]Pricing Schedule'!$J$105),
IF(AND(I1316=110000,R1316&gt;504.6,R1316&lt;=672.8,M1316&gt;10),('[1]Pricing Schedule'!$J$113),
IF(AND(I1316=110000,R1316&gt;672.8,R1316&lt;=841,M1316&lt;=10),('[1]Pricing Schedule'!$J$105),
IF(AND(I1316=110000,R1316&gt;672.8,R1316&lt;=841,M1316&gt;10),('[1]Pricing Schedule'!$J$113),
IF(AND(I1316=110000,R1316&gt;1682,R1316&lt;=1850.2,M1316&lt;=10),('[1]Pricing Schedule'!$J$105),
IF(AND(I1316=110000,R1316&gt;1682,R1316&lt;=1850.2,M1316&gt;10),('[1]Pricing Schedule'!$J$113),
IF(AND(I1316=110000,R1316&gt;2018.4,R1316&lt;=2186.6,M1316&lt;=10),('[1]Pricing Schedule'!$J$105),
IF(AND(I1316=110000,R1316&gt;2018.4,R1316&lt;=2186.6,M1316&gt;10),('[1]Pricing Schedule'!$J$113),999999999)))))))))))))))))))))))))))))))))))))))</f>
        <v>4</v>
      </c>
      <c r="U1316" s="40">
        <f t="shared" si="126"/>
        <v>149730.95238095237</v>
      </c>
      <c r="V1316" s="41">
        <f t="shared" si="127"/>
        <v>6.6786458250512828</v>
      </c>
      <c r="Y1316" s="23">
        <v>192</v>
      </c>
      <c r="Z1316" s="23">
        <v>563</v>
      </c>
      <c r="AD1316" s="13"/>
      <c r="AE1316" s="13"/>
      <c r="AF1316" s="13"/>
      <c r="AR1316" s="35"/>
    </row>
    <row r="1317" spans="1:44">
      <c r="A1317" s="23">
        <v>1319</v>
      </c>
      <c r="B1317" s="23">
        <v>1319</v>
      </c>
      <c r="C1317" s="23" t="s">
        <v>1975</v>
      </c>
      <c r="D1317" s="23" t="s">
        <v>1124</v>
      </c>
      <c r="E1317" s="23" t="s">
        <v>1124</v>
      </c>
      <c r="F1317" s="23" t="s">
        <v>1971</v>
      </c>
      <c r="G1317" s="23" t="s">
        <v>1972</v>
      </c>
      <c r="H1317" s="23" t="s">
        <v>113</v>
      </c>
      <c r="I1317" s="13">
        <v>38000</v>
      </c>
      <c r="J1317" s="13">
        <v>38000</v>
      </c>
      <c r="K1317" s="23" t="s">
        <v>119</v>
      </c>
      <c r="L1317" s="24">
        <v>5.8890000000000002</v>
      </c>
      <c r="M1317" s="37">
        <f t="shared" si="122"/>
        <v>6</v>
      </c>
      <c r="N1317" s="24">
        <v>0.14099999999999999</v>
      </c>
      <c r="O1317" s="13">
        <v>3</v>
      </c>
      <c r="P1317" s="36">
        <f t="shared" si="123"/>
        <v>0.14099999999999999</v>
      </c>
      <c r="Q1317" s="38">
        <f t="shared" si="124"/>
        <v>4.2</v>
      </c>
      <c r="R1317" s="37">
        <f t="shared" si="125"/>
        <v>4.2</v>
      </c>
      <c r="S1317" s="39">
        <f>IF(AND(I1317=38000,R1317&lt;=4.5,M1317&gt;8),'[1]Pricing Schedule'!$F$8+('[1]Pricing Schedule'!$F$9*M1317),
IF(AND(I1317=38000,R1317&lt;=4.5,M1317&lt;=8),'[1]Pricing Schedule'!$F$34+('[1]Pricing Schedule'!$F$36*M1317),
IF(AND(I1317=38000,R1317&gt;4.5,R1317&lt;=9,M1317&gt;8),'[1]Pricing Schedule'!$F$17+('[1]Pricing Schedule'!$F$18*M1317),
IF(AND(I1317=38000,R1317&gt;4.5,R1317&lt;=9,M1317&lt;=8),'[1]Pricing Schedule'!$F$34+('[1]Pricing Schedule'!$F$36*M1317),
IF(AND(I1317=38000,R1317&gt;9,R1317&lt;=12.8,M1317&gt;8),'[1]Pricing Schedule'!$F$26+('[1]Pricing Schedule'!$F$27*M1317),
IF(AND(I1317=38000,R1317&gt;9,R1317&lt;=12.8,M1317&lt;=8),'[1]Pricing Schedule'!$F$34+('[1]Pricing Schedule'!$F$36*M1317),
IF(AND(I1317=38000,R1317&gt;12.8,R1317&lt;=22.8),'[1]Pricing Schedule'!$F$34+('[1]Pricing Schedule'!$F$36*M1317),
IF(AND(I1317=38000,R1317&gt;22.8,R1317&lt;=30.2),'[1]Pricing Schedule'!$F$43+('[1]Pricing Schedule'!$F$45*M1317),
IF(AND(I1317=38000,R1317&gt;30.2,R1317&lt;=45.9),'[1]Pricing Schedule'!$F$52+('[1]Pricing Schedule'!$F$54*M1317),
IF(AND(I1317=38000,R1317&gt;45.9,R1317&lt;=123.4),'[1]Pricing Schedule'!$F$96+('[1]Pricing Schedule'!$F$97*M1317),
IF(AND(I1317=38000,R1317&gt;123.4,R1317&lt;=168.2,M1317&lt;=10),'[1]Pricing Schedule'!$F$103+('[1]Pricing Schedule'!$F$105*M1317),
IF(AND(I1317=38000,R1317&gt;123.4,R1317&lt;=168.2,M1317&gt;10),'[1]Pricing Schedule'!$F$111+('[1]Pricing Schedule'!$F$113*M1317),
IF(AND(I1317=38000,R1317&gt;157.4,R1317&lt;=336.4,M1317&lt;=10),('[1]Pricing Schedule'!$F$103+('[1]Pricing Schedule'!$F$105*M1317))*2,
IF(AND(I1317=38000,R1317&gt;157.4,R1317&lt;=336.4,M1317&gt;10),('[1]Pricing Schedule'!$F$111+('[1]Pricing Schedule'!$F$113*M1317))*2,
IF(AND(I1317=38000,R1317&gt;314.8,R1317&lt;=504.6,M1317&lt;=10),('[1]Pricing Schedule'!$F$103+('[1]Pricing Schedule'!$F$105*M1317))*3,
IF(AND(I1317=38000,R1317&gt;314.8,R1317&lt;=504.6,M1317&gt;10),('[1]Pricing Schedule'!$F$111+('[1]Pricing Schedule'!$F$113*M1317))*3,
IF(AND(I1317=38000,R1317&gt;472.2,R1317&lt;=672.8,M1317&lt;=10),('[1]Pricing Schedule'!$F$103+('[1]Pricing Schedule'!$F$105*M1317))*4,
IF(AND(I1317=38000,R1317&gt;472.2,R1317&lt;=672.8,M1317&gt;10),('[1]Pricing Schedule'!$F$111+('[1]Pricing Schedule'!$F$113*M1317))*4,
IF(AND(I1317=110000,R1317&lt;=12.8,M1317&gt;2),'[1]Pricing Schedule'!$F$62+('[1]Pricing Schedule'!$F$63*M1317),
IF(AND(I1317=110000,R1317&lt;=12.8,M1317&lt;=2),'[1]Pricing Schedule'!$F$96+('[1]Pricing Schedule'!$F$97*M1317),
IF(AND(I1317=110000,R1317&gt;12.8,R1317&lt;=22.8,M1317&gt;3),'[1]Pricing Schedule'!$F$71+('[1]Pricing Schedule'!$F$72*M1317),
IF(AND(I1317=110000,R1317&gt;12.8,R1317&lt;=22.8,M1317&lt;=3),'[1]Pricing Schedule'!$F$96+('[1]Pricing Schedule'!$F$97*M1317),
IF(AND(I1317=110000,R1317&gt;22.8,R1317&lt;=30.2),'[1]Pricing Schedule'!$F$80+('[1]Pricing Schedule'!$F$81*M1317),
IF(AND(I1317=110000,R1317&gt;30.2,R1317&lt;=45.9),'[1]Pricing Schedule'!$F$89+('[1]Pricing Schedule'!$F$90*M1317),
IF(AND(I1317=110000,R1317&gt;45.9,R1317&lt;=123.4),'[1]Pricing Schedule'!$F$96+('[1]Pricing Schedule'!$F$97*M1317),
IF(AND(I1317=110000,R1317&gt;123.4,R1317&lt;=168.2,M1317&lt;=10),'[1]Pricing Schedule'!$F$103+('[1]Pricing Schedule'!$F$105*M1317),
IF(AND(I1317=110000,R1317&gt;123.4,R1317&lt;=168.2,M1317&gt;10),'[1]Pricing Schedule'!$F$111+('[1]Pricing Schedule'!$F$113*M1317),
IF(AND(I1317=110000,R1317&gt;168.2,R1317&lt;=336.4,M1317&lt;=10),('[1]Pricing Schedule'!$F$103+('[1]Pricing Schedule'!$F$105*M1317))*2,
IF(AND(I1317=110000,R1317&gt;168.2,R1317&lt;=336.4,M1317&gt;10),('[1]Pricing Schedule'!$F$111+('[1]Pricing Schedule'!$F$113*M1317))*2,
IF(AND(I1317=110000,R1317&gt;336.4,R1317&lt;=504.6,M1317&lt;=10),('[1]Pricing Schedule'!$F$103+('[1]Pricing Schedule'!$F$105*M1317))*3,
IF(AND(I1317=110000,R1317&gt;336.4,R1317&lt;=504.6,M1317&gt;10),('[1]Pricing Schedule'!$F$111+('[1]Pricing Schedule'!$F$113*M1317))*3,
IF(AND(I1317=110000,R1317&gt;504.6,R1317&lt;=672.8,M1317&lt;=10),('[1]Pricing Schedule'!$F$103+('[1]Pricing Schedule'!$F$105*M1317))*4,
IF(AND(I1317=110000,R1317&gt;504.6,R1317&lt;=672.8,M1317&gt;10),('[1]Pricing Schedule'!$F$111+('[1]Pricing Schedule'!$F$113*M1317))*4,
IF(AND(I1317=110000,R1317&gt;672.8,R1317&lt;=841,M1317&lt;=10),('[1]Pricing Schedule'!$F$103+('[1]Pricing Schedule'!$F$105*M1317))*5,
IF(AND(I1317=110000,R1317&gt;672.8,R1317&lt;=841,M1317&gt;10),('[1]Pricing Schedule'!$F$111+('[1]Pricing Schedule'!$F$113*M1317))*5,
IF(AND(I1317=110000,R1317&gt;672.8,R1317&lt;=841,M1317&lt;=10),('[1]Pricing Schedule'!$F$103+('[1]Pricing Schedule'!$F$105*M1317))*5,
IF(AND(I1317=110000,R1317&gt;672.8,R1317&lt;=841,M1317&gt;10),('[1]Pricing Schedule'!$F$111+('[1]Pricing Schedule'!$F$113*M1317))*5,
IF(AND(I1317=110000,R1317&gt;1345.6,R1317&lt;=1513.8,M1317&lt;=10),('[1]Pricing Schedule'!$F$103+('[1]Pricing Schedule'!$F$105*M1317))*9,
IF(AND(I1317=110000,R1317&gt;1345.6,R1317&lt;=1513.8,M1317&gt;10),('[1]Pricing Schedule'!$F$111+('[1]Pricing Schedule'!$F$113*M1317))*9,
9999999999)))))))))))))))))))))))))))))))))))))))</f>
        <v>769410</v>
      </c>
      <c r="T1317" s="21">
        <f>IF(AND(I1317=38000,R1317&lt;=4.5,M1317&gt;8),'[1]Pricing Schedule'!$J$9,
IF(AND(I1317=38000,R1317&lt;=4.5,M1317&lt;=8),'[1]Pricing Schedule'!$J$36,
IF(AND(I1317=38000,R1317&gt;4.5,R1317&lt;=9,M1317&gt;8),'[1]Pricing Schedule'!$J$18,
IF(AND(I1317=38000,R1317&gt;4.5,R1317&lt;=9,M1317&lt;=8),'[1]Pricing Schedule'!$J$36,
IF(AND(I1317=38000,R1317&gt;9,R1317&lt;=12.8,M1317&gt;8),'[1]Pricing Schedule'!$J$27,
IF(AND(I1317=38000,R1317&gt;9,R1317&lt;=12.8,M1317&lt;=8),'[1]Pricing Schedule'!$J$36,
IF(AND(I1317=38000,R1317&gt;12.8,R1317&lt;=22.8),'[1]Pricing Schedule'!$J$36,
IF(AND(I1317=38000,R1317&gt;22.8,R1317&lt;=30.2),'[1]Pricing Schedule'!$J$45,
IF(AND(I1317=38000,R1317&gt;30.2,R1317&lt;=45.9),'[1]Pricing Schedule'!$J$54,
IF(AND(I1317=38000,R1317&gt;45.9,R1317&lt;=123.4),'[1]Pricing Schedule'!$J$97,
IF(AND(I1317=38000,R1317&gt;123.4,R1317&lt;=168.2,M1317&lt;=10),'[1]Pricing Schedule'!$J$105,
IF(AND(I1317=38000,R1317&gt;123.4,R1317&lt;=168.2,M1317&gt;10),'[1]Pricing Schedule'!$J$113,
IF(AND(I1317=38000,R1317&gt;168.2,R1317&lt;=336.4,M1317&lt;=10),('[1]Pricing Schedule'!$J$105),
IF(AND(I1317=38000,R1317&gt;168.2,R1317&lt;=336.4,M1317&gt;10),('[1]Pricing Schedule'!$J$113),
IF(AND(I1317=38000,R1317&gt;336.4,R1317&lt;=504.6,M1317&lt;=10),('[1]Pricing Schedule'!$J$105),
IF(AND(I1317=38000,R1317&gt;336.4,R1317&lt;=504.6,M1317&gt;10),('[1]Pricing Schedule'!$J$113),
IF(AND(I1317=38000,R1317&gt;504.6,R1317&lt;=672.8,M1317&lt;=10),('[1]Pricing Schedule'!$J$105),
IF(AND(I1317=38000,R1317&gt;504.6,R1317&lt;=672.8,M1317&gt;10),('[1]Pricing Schedule'!$J$113),
IF(AND(I1317=110000,R1317&lt;=12.8,M1317&gt;2),'[1]Pricing Schedule'!$J$63,
IF(AND(I1317=110000,R1317&lt;=12.8,M1317&lt;=2),'[1]Pricing Schedule'!$J$97,
IF(AND(I1317=110000,R1317&gt;12.8,R1317&lt;=22.8,M1317&gt;3),'[1]Pricing Schedule'!$J$72,
IF(AND(I1317=110000,R1317&gt;12.8,R1317&lt;=22.8,M1317&lt;=3),'[1]Pricing Schedule'!$J$97,
IF(AND(I1317=110000,R1317&gt;22.8,R1317&lt;=30.2),'[1]Pricing Schedule'!$J$81,
IF(AND(I1317=110000,R1317&gt;30.2,R1317&lt;=45.9),'[1]Pricing Schedule'!$J$90,
IF(AND(I1317=110000,R1317&gt;45.9,R1317&lt;=123.4),'[1]Pricing Schedule'!$J$97,
IF(AND(I1317=110000,R1317&gt;123.4,R1317&lt;=168.2,M1317&lt;=10),'[1]Pricing Schedule'!$J$105,
IF(AND(I1317=110000,R1317&gt;123.4,R1317&lt;=168.2,M1317&gt;10),'[1]Pricing Schedule'!$J$113,
IF(AND(I1317=110000,R1317&gt;168.2,R1317&lt;=336.2,M1317&lt;=10),('[1]Pricing Schedule'!$J$105),
IF(AND(I1317=110000,R1317&gt;168.2,R1317&lt;=336.2,M1317&gt;10),('[1]Pricing Schedule'!$J$113),
IF(AND(I1317=110000,R1317&gt;336.4,R1317&lt;=504.6,M1317&lt;=10),('[1]Pricing Schedule'!$J$105),
IF(AND(I1317=110000,R1317&gt;336.4,R1317&lt;=504.6,M1317&gt;10),('[1]Pricing Schedule'!$J$113),
IF(AND(I1317=110000,R1317&gt;504.6,R1317&lt;=672.8,M1317&lt;=10),('[1]Pricing Schedule'!$J$105),
IF(AND(I1317=110000,R1317&gt;504.6,R1317&lt;=672.8,M1317&gt;10),('[1]Pricing Schedule'!$J$113),
IF(AND(I1317=110000,R1317&gt;672.8,R1317&lt;=841,M1317&lt;=10),('[1]Pricing Schedule'!$J$105),
IF(AND(I1317=110000,R1317&gt;672.8,R1317&lt;=841,M1317&gt;10),('[1]Pricing Schedule'!$J$113),
IF(AND(I1317=110000,R1317&gt;1682,R1317&lt;=1850.2,M1317&lt;=10),('[1]Pricing Schedule'!$J$105),
IF(AND(I1317=110000,R1317&gt;1682,R1317&lt;=1850.2,M1317&gt;10),('[1]Pricing Schedule'!$J$113),
IF(AND(I1317=110000,R1317&gt;2018.4,R1317&lt;=2186.6,M1317&lt;=10),('[1]Pricing Schedule'!$J$105),
IF(AND(I1317=110000,R1317&gt;2018.4,R1317&lt;=2186.6,M1317&gt;10),('[1]Pricing Schedule'!$J$113),999999999)))))))))))))))))))))))))))))))))))))))</f>
        <v>4</v>
      </c>
      <c r="U1317" s="40">
        <f t="shared" si="126"/>
        <v>183192.85714285713</v>
      </c>
      <c r="V1317" s="41">
        <f t="shared" si="127"/>
        <v>5.4587281163488903</v>
      </c>
      <c r="Y1317" s="23">
        <v>642</v>
      </c>
      <c r="Z1317" s="23">
        <v>563</v>
      </c>
      <c r="AD1317" s="13"/>
      <c r="AE1317" s="13"/>
      <c r="AF1317" s="13"/>
      <c r="AR1317" s="35"/>
    </row>
    <row r="1318" spans="1:44">
      <c r="A1318" s="23">
        <v>1320</v>
      </c>
      <c r="B1318" s="23">
        <v>1320</v>
      </c>
      <c r="C1318" s="23" t="s">
        <v>1976</v>
      </c>
      <c r="D1318" s="23" t="s">
        <v>1740</v>
      </c>
      <c r="E1318" s="23" t="s">
        <v>1740</v>
      </c>
      <c r="F1318" s="23" t="s">
        <v>1971</v>
      </c>
      <c r="G1318" s="23" t="s">
        <v>1972</v>
      </c>
      <c r="H1318" s="23" t="s">
        <v>113</v>
      </c>
      <c r="I1318" s="13">
        <v>38000</v>
      </c>
      <c r="J1318" s="13">
        <v>38000</v>
      </c>
      <c r="K1318" s="23" t="s">
        <v>119</v>
      </c>
      <c r="L1318" s="24">
        <v>6.17</v>
      </c>
      <c r="M1318" s="37">
        <f t="shared" si="122"/>
        <v>7</v>
      </c>
      <c r="N1318" s="24">
        <v>0.44</v>
      </c>
      <c r="O1318" s="13">
        <v>3</v>
      </c>
      <c r="P1318" s="36">
        <f t="shared" si="123"/>
        <v>0.44</v>
      </c>
      <c r="Q1318" s="38">
        <f t="shared" si="124"/>
        <v>4.2</v>
      </c>
      <c r="R1318" s="37">
        <f t="shared" si="125"/>
        <v>4.2</v>
      </c>
      <c r="S1318" s="39">
        <f>IF(AND(I1318=38000,R1318&lt;=4.5,M1318&gt;8),'[1]Pricing Schedule'!$F$8+('[1]Pricing Schedule'!$F$9*M1318),
IF(AND(I1318=38000,R1318&lt;=4.5,M1318&lt;=8),'[1]Pricing Schedule'!$F$34+('[1]Pricing Schedule'!$F$36*M1318),
IF(AND(I1318=38000,R1318&gt;4.5,R1318&lt;=9,M1318&gt;8),'[1]Pricing Schedule'!$F$17+('[1]Pricing Schedule'!$F$18*M1318),
IF(AND(I1318=38000,R1318&gt;4.5,R1318&lt;=9,M1318&lt;=8),'[1]Pricing Schedule'!$F$34+('[1]Pricing Schedule'!$F$36*M1318),
IF(AND(I1318=38000,R1318&gt;9,R1318&lt;=12.8,M1318&gt;8),'[1]Pricing Schedule'!$F$26+('[1]Pricing Schedule'!$F$27*M1318),
IF(AND(I1318=38000,R1318&gt;9,R1318&lt;=12.8,M1318&lt;=8),'[1]Pricing Schedule'!$F$34+('[1]Pricing Schedule'!$F$36*M1318),
IF(AND(I1318=38000,R1318&gt;12.8,R1318&lt;=22.8),'[1]Pricing Schedule'!$F$34+('[1]Pricing Schedule'!$F$36*M1318),
IF(AND(I1318=38000,R1318&gt;22.8,R1318&lt;=30.2),'[1]Pricing Schedule'!$F$43+('[1]Pricing Schedule'!$F$45*M1318),
IF(AND(I1318=38000,R1318&gt;30.2,R1318&lt;=45.9),'[1]Pricing Schedule'!$F$52+('[1]Pricing Schedule'!$F$54*M1318),
IF(AND(I1318=38000,R1318&gt;45.9,R1318&lt;=123.4),'[1]Pricing Schedule'!$F$96+('[1]Pricing Schedule'!$F$97*M1318),
IF(AND(I1318=38000,R1318&gt;123.4,R1318&lt;=168.2,M1318&lt;=10),'[1]Pricing Schedule'!$F$103+('[1]Pricing Schedule'!$F$105*M1318),
IF(AND(I1318=38000,R1318&gt;123.4,R1318&lt;=168.2,M1318&gt;10),'[1]Pricing Schedule'!$F$111+('[1]Pricing Schedule'!$F$113*M1318),
IF(AND(I1318=38000,R1318&gt;157.4,R1318&lt;=336.4,M1318&lt;=10),('[1]Pricing Schedule'!$F$103+('[1]Pricing Schedule'!$F$105*M1318))*2,
IF(AND(I1318=38000,R1318&gt;157.4,R1318&lt;=336.4,M1318&gt;10),('[1]Pricing Schedule'!$F$111+('[1]Pricing Schedule'!$F$113*M1318))*2,
IF(AND(I1318=38000,R1318&gt;314.8,R1318&lt;=504.6,M1318&lt;=10),('[1]Pricing Schedule'!$F$103+('[1]Pricing Schedule'!$F$105*M1318))*3,
IF(AND(I1318=38000,R1318&gt;314.8,R1318&lt;=504.6,M1318&gt;10),('[1]Pricing Schedule'!$F$111+('[1]Pricing Schedule'!$F$113*M1318))*3,
IF(AND(I1318=38000,R1318&gt;472.2,R1318&lt;=672.8,M1318&lt;=10),('[1]Pricing Schedule'!$F$103+('[1]Pricing Schedule'!$F$105*M1318))*4,
IF(AND(I1318=38000,R1318&gt;472.2,R1318&lt;=672.8,M1318&gt;10),('[1]Pricing Schedule'!$F$111+('[1]Pricing Schedule'!$F$113*M1318))*4,
IF(AND(I1318=110000,R1318&lt;=12.8,M1318&gt;2),'[1]Pricing Schedule'!$F$62+('[1]Pricing Schedule'!$F$63*M1318),
IF(AND(I1318=110000,R1318&lt;=12.8,M1318&lt;=2),'[1]Pricing Schedule'!$F$96+('[1]Pricing Schedule'!$F$97*M1318),
IF(AND(I1318=110000,R1318&gt;12.8,R1318&lt;=22.8,M1318&gt;3),'[1]Pricing Schedule'!$F$71+('[1]Pricing Schedule'!$F$72*M1318),
IF(AND(I1318=110000,R1318&gt;12.8,R1318&lt;=22.8,M1318&lt;=3),'[1]Pricing Schedule'!$F$96+('[1]Pricing Schedule'!$F$97*M1318),
IF(AND(I1318=110000,R1318&gt;22.8,R1318&lt;=30.2),'[1]Pricing Schedule'!$F$80+('[1]Pricing Schedule'!$F$81*M1318),
IF(AND(I1318=110000,R1318&gt;30.2,R1318&lt;=45.9),'[1]Pricing Schedule'!$F$89+('[1]Pricing Schedule'!$F$90*M1318),
IF(AND(I1318=110000,R1318&gt;45.9,R1318&lt;=123.4),'[1]Pricing Schedule'!$F$96+('[1]Pricing Schedule'!$F$97*M1318),
IF(AND(I1318=110000,R1318&gt;123.4,R1318&lt;=168.2,M1318&lt;=10),'[1]Pricing Schedule'!$F$103+('[1]Pricing Schedule'!$F$105*M1318),
IF(AND(I1318=110000,R1318&gt;123.4,R1318&lt;=168.2,M1318&gt;10),'[1]Pricing Schedule'!$F$111+('[1]Pricing Schedule'!$F$113*M1318),
IF(AND(I1318=110000,R1318&gt;168.2,R1318&lt;=336.4,M1318&lt;=10),('[1]Pricing Schedule'!$F$103+('[1]Pricing Schedule'!$F$105*M1318))*2,
IF(AND(I1318=110000,R1318&gt;168.2,R1318&lt;=336.4,M1318&gt;10),('[1]Pricing Schedule'!$F$111+('[1]Pricing Schedule'!$F$113*M1318))*2,
IF(AND(I1318=110000,R1318&gt;336.4,R1318&lt;=504.6,M1318&lt;=10),('[1]Pricing Schedule'!$F$103+('[1]Pricing Schedule'!$F$105*M1318))*3,
IF(AND(I1318=110000,R1318&gt;336.4,R1318&lt;=504.6,M1318&gt;10),('[1]Pricing Schedule'!$F$111+('[1]Pricing Schedule'!$F$113*M1318))*3,
IF(AND(I1318=110000,R1318&gt;504.6,R1318&lt;=672.8,M1318&lt;=10),('[1]Pricing Schedule'!$F$103+('[1]Pricing Schedule'!$F$105*M1318))*4,
IF(AND(I1318=110000,R1318&gt;504.6,R1318&lt;=672.8,M1318&gt;10),('[1]Pricing Schedule'!$F$111+('[1]Pricing Schedule'!$F$113*M1318))*4,
IF(AND(I1318=110000,R1318&gt;672.8,R1318&lt;=841,M1318&lt;=10),('[1]Pricing Schedule'!$F$103+('[1]Pricing Schedule'!$F$105*M1318))*5,
IF(AND(I1318=110000,R1318&gt;672.8,R1318&lt;=841,M1318&gt;10),('[1]Pricing Schedule'!$F$111+('[1]Pricing Schedule'!$F$113*M1318))*5,
IF(AND(I1318=110000,R1318&gt;672.8,R1318&lt;=841,M1318&lt;=10),('[1]Pricing Schedule'!$F$103+('[1]Pricing Schedule'!$F$105*M1318))*5,
IF(AND(I1318=110000,R1318&gt;672.8,R1318&lt;=841,M1318&gt;10),('[1]Pricing Schedule'!$F$111+('[1]Pricing Schedule'!$F$113*M1318))*5,
IF(AND(I1318=110000,R1318&gt;1345.6,R1318&lt;=1513.8,M1318&lt;=10),('[1]Pricing Schedule'!$F$103+('[1]Pricing Schedule'!$F$105*M1318))*9,
IF(AND(I1318=110000,R1318&gt;1345.6,R1318&lt;=1513.8,M1318&gt;10),('[1]Pricing Schedule'!$F$111+('[1]Pricing Schedule'!$F$113*M1318))*9,
9999999999)))))))))))))))))))))))))))))))))))))))</f>
        <v>839680</v>
      </c>
      <c r="T1318" s="21">
        <f>IF(AND(I1318=38000,R1318&lt;=4.5,M1318&gt;8),'[1]Pricing Schedule'!$J$9,
IF(AND(I1318=38000,R1318&lt;=4.5,M1318&lt;=8),'[1]Pricing Schedule'!$J$36,
IF(AND(I1318=38000,R1318&gt;4.5,R1318&lt;=9,M1318&gt;8),'[1]Pricing Schedule'!$J$18,
IF(AND(I1318=38000,R1318&gt;4.5,R1318&lt;=9,M1318&lt;=8),'[1]Pricing Schedule'!$J$36,
IF(AND(I1318=38000,R1318&gt;9,R1318&lt;=12.8,M1318&gt;8),'[1]Pricing Schedule'!$J$27,
IF(AND(I1318=38000,R1318&gt;9,R1318&lt;=12.8,M1318&lt;=8),'[1]Pricing Schedule'!$J$36,
IF(AND(I1318=38000,R1318&gt;12.8,R1318&lt;=22.8),'[1]Pricing Schedule'!$J$36,
IF(AND(I1318=38000,R1318&gt;22.8,R1318&lt;=30.2),'[1]Pricing Schedule'!$J$45,
IF(AND(I1318=38000,R1318&gt;30.2,R1318&lt;=45.9),'[1]Pricing Schedule'!$J$54,
IF(AND(I1318=38000,R1318&gt;45.9,R1318&lt;=123.4),'[1]Pricing Schedule'!$J$97,
IF(AND(I1318=38000,R1318&gt;123.4,R1318&lt;=168.2,M1318&lt;=10),'[1]Pricing Schedule'!$J$105,
IF(AND(I1318=38000,R1318&gt;123.4,R1318&lt;=168.2,M1318&gt;10),'[1]Pricing Schedule'!$J$113,
IF(AND(I1318=38000,R1318&gt;168.2,R1318&lt;=336.4,M1318&lt;=10),('[1]Pricing Schedule'!$J$105),
IF(AND(I1318=38000,R1318&gt;168.2,R1318&lt;=336.4,M1318&gt;10),('[1]Pricing Schedule'!$J$113),
IF(AND(I1318=38000,R1318&gt;336.4,R1318&lt;=504.6,M1318&lt;=10),('[1]Pricing Schedule'!$J$105),
IF(AND(I1318=38000,R1318&gt;336.4,R1318&lt;=504.6,M1318&gt;10),('[1]Pricing Schedule'!$J$113),
IF(AND(I1318=38000,R1318&gt;504.6,R1318&lt;=672.8,M1318&lt;=10),('[1]Pricing Schedule'!$J$105),
IF(AND(I1318=38000,R1318&gt;504.6,R1318&lt;=672.8,M1318&gt;10),('[1]Pricing Schedule'!$J$113),
IF(AND(I1318=110000,R1318&lt;=12.8,M1318&gt;2),'[1]Pricing Schedule'!$J$63,
IF(AND(I1318=110000,R1318&lt;=12.8,M1318&lt;=2),'[1]Pricing Schedule'!$J$97,
IF(AND(I1318=110000,R1318&gt;12.8,R1318&lt;=22.8,M1318&gt;3),'[1]Pricing Schedule'!$J$72,
IF(AND(I1318=110000,R1318&gt;12.8,R1318&lt;=22.8,M1318&lt;=3),'[1]Pricing Schedule'!$J$97,
IF(AND(I1318=110000,R1318&gt;22.8,R1318&lt;=30.2),'[1]Pricing Schedule'!$J$81,
IF(AND(I1318=110000,R1318&gt;30.2,R1318&lt;=45.9),'[1]Pricing Schedule'!$J$90,
IF(AND(I1318=110000,R1318&gt;45.9,R1318&lt;=123.4),'[1]Pricing Schedule'!$J$97,
IF(AND(I1318=110000,R1318&gt;123.4,R1318&lt;=168.2,M1318&lt;=10),'[1]Pricing Schedule'!$J$105,
IF(AND(I1318=110000,R1318&gt;123.4,R1318&lt;=168.2,M1318&gt;10),'[1]Pricing Schedule'!$J$113,
IF(AND(I1318=110000,R1318&gt;168.2,R1318&lt;=336.2,M1318&lt;=10),('[1]Pricing Schedule'!$J$105),
IF(AND(I1318=110000,R1318&gt;168.2,R1318&lt;=336.2,M1318&gt;10),('[1]Pricing Schedule'!$J$113),
IF(AND(I1318=110000,R1318&gt;336.4,R1318&lt;=504.6,M1318&lt;=10),('[1]Pricing Schedule'!$J$105),
IF(AND(I1318=110000,R1318&gt;336.4,R1318&lt;=504.6,M1318&gt;10),('[1]Pricing Schedule'!$J$113),
IF(AND(I1318=110000,R1318&gt;504.6,R1318&lt;=672.8,M1318&lt;=10),('[1]Pricing Schedule'!$J$105),
IF(AND(I1318=110000,R1318&gt;504.6,R1318&lt;=672.8,M1318&gt;10),('[1]Pricing Schedule'!$J$113),
IF(AND(I1318=110000,R1318&gt;672.8,R1318&lt;=841,M1318&lt;=10),('[1]Pricing Schedule'!$J$105),
IF(AND(I1318=110000,R1318&gt;672.8,R1318&lt;=841,M1318&gt;10),('[1]Pricing Schedule'!$J$113),
IF(AND(I1318=110000,R1318&gt;1682,R1318&lt;=1850.2,M1318&lt;=10),('[1]Pricing Schedule'!$J$105),
IF(AND(I1318=110000,R1318&gt;1682,R1318&lt;=1850.2,M1318&gt;10),('[1]Pricing Schedule'!$J$113),
IF(AND(I1318=110000,R1318&gt;2018.4,R1318&lt;=2186.6,M1318&lt;=10),('[1]Pricing Schedule'!$J$105),
IF(AND(I1318=110000,R1318&gt;2018.4,R1318&lt;=2186.6,M1318&gt;10),('[1]Pricing Schedule'!$J$113),999999999)))))))))))))))))))))))))))))))))))))))</f>
        <v>4</v>
      </c>
      <c r="U1318" s="40">
        <f t="shared" si="126"/>
        <v>199923.80952380953</v>
      </c>
      <c r="V1318" s="41">
        <f t="shared" si="127"/>
        <v>5.0019054878048781</v>
      </c>
      <c r="Y1318" s="23">
        <v>105</v>
      </c>
      <c r="Z1318" s="23">
        <v>563</v>
      </c>
      <c r="AD1318" s="13"/>
      <c r="AE1318" s="13"/>
      <c r="AF1318" s="13"/>
      <c r="AR1318" s="35"/>
    </row>
    <row r="1319" spans="1:44">
      <c r="A1319" s="23">
        <v>1321</v>
      </c>
      <c r="B1319" s="23">
        <v>1321</v>
      </c>
      <c r="C1319" s="23" t="s">
        <v>1977</v>
      </c>
      <c r="D1319" s="23" t="s">
        <v>786</v>
      </c>
      <c r="E1319" s="23" t="s">
        <v>786</v>
      </c>
      <c r="F1319" s="23" t="s">
        <v>1978</v>
      </c>
      <c r="G1319" s="23" t="s">
        <v>1979</v>
      </c>
      <c r="H1319" s="23" t="s">
        <v>113</v>
      </c>
      <c r="I1319" s="13">
        <v>38000</v>
      </c>
      <c r="J1319" s="13">
        <v>38000</v>
      </c>
      <c r="K1319" s="23" t="s">
        <v>119</v>
      </c>
      <c r="L1319" s="24">
        <v>6.4640000000000004</v>
      </c>
      <c r="M1319" s="37">
        <f t="shared" si="122"/>
        <v>7</v>
      </c>
      <c r="N1319" s="24">
        <v>0.13</v>
      </c>
      <c r="O1319" s="13">
        <v>3</v>
      </c>
      <c r="P1319" s="36">
        <f t="shared" si="123"/>
        <v>0.13</v>
      </c>
      <c r="Q1319" s="38">
        <f t="shared" si="124"/>
        <v>4.2</v>
      </c>
      <c r="R1319" s="37">
        <f t="shared" si="125"/>
        <v>4.2</v>
      </c>
      <c r="S1319" s="39">
        <f>IF(AND(I1319=38000,R1319&lt;=4.5,M1319&gt;8),'[1]Pricing Schedule'!$F$8+('[1]Pricing Schedule'!$F$9*M1319),
IF(AND(I1319=38000,R1319&lt;=4.5,M1319&lt;=8),'[1]Pricing Schedule'!$F$34+('[1]Pricing Schedule'!$F$36*M1319),
IF(AND(I1319=38000,R1319&gt;4.5,R1319&lt;=9,M1319&gt;8),'[1]Pricing Schedule'!$F$17+('[1]Pricing Schedule'!$F$18*M1319),
IF(AND(I1319=38000,R1319&gt;4.5,R1319&lt;=9,M1319&lt;=8),'[1]Pricing Schedule'!$F$34+('[1]Pricing Schedule'!$F$36*M1319),
IF(AND(I1319=38000,R1319&gt;9,R1319&lt;=12.8,M1319&gt;8),'[1]Pricing Schedule'!$F$26+('[1]Pricing Schedule'!$F$27*M1319),
IF(AND(I1319=38000,R1319&gt;9,R1319&lt;=12.8,M1319&lt;=8),'[1]Pricing Schedule'!$F$34+('[1]Pricing Schedule'!$F$36*M1319),
IF(AND(I1319=38000,R1319&gt;12.8,R1319&lt;=22.8),'[1]Pricing Schedule'!$F$34+('[1]Pricing Schedule'!$F$36*M1319),
IF(AND(I1319=38000,R1319&gt;22.8,R1319&lt;=30.2),'[1]Pricing Schedule'!$F$43+('[1]Pricing Schedule'!$F$45*M1319),
IF(AND(I1319=38000,R1319&gt;30.2,R1319&lt;=45.9),'[1]Pricing Schedule'!$F$52+('[1]Pricing Schedule'!$F$54*M1319),
IF(AND(I1319=38000,R1319&gt;45.9,R1319&lt;=123.4),'[1]Pricing Schedule'!$F$96+('[1]Pricing Schedule'!$F$97*M1319),
IF(AND(I1319=38000,R1319&gt;123.4,R1319&lt;=168.2,M1319&lt;=10),'[1]Pricing Schedule'!$F$103+('[1]Pricing Schedule'!$F$105*M1319),
IF(AND(I1319=38000,R1319&gt;123.4,R1319&lt;=168.2,M1319&gt;10),'[1]Pricing Schedule'!$F$111+('[1]Pricing Schedule'!$F$113*M1319),
IF(AND(I1319=38000,R1319&gt;157.4,R1319&lt;=336.4,M1319&lt;=10),('[1]Pricing Schedule'!$F$103+('[1]Pricing Schedule'!$F$105*M1319))*2,
IF(AND(I1319=38000,R1319&gt;157.4,R1319&lt;=336.4,M1319&gt;10),('[1]Pricing Schedule'!$F$111+('[1]Pricing Schedule'!$F$113*M1319))*2,
IF(AND(I1319=38000,R1319&gt;314.8,R1319&lt;=504.6,M1319&lt;=10),('[1]Pricing Schedule'!$F$103+('[1]Pricing Schedule'!$F$105*M1319))*3,
IF(AND(I1319=38000,R1319&gt;314.8,R1319&lt;=504.6,M1319&gt;10),('[1]Pricing Schedule'!$F$111+('[1]Pricing Schedule'!$F$113*M1319))*3,
IF(AND(I1319=38000,R1319&gt;472.2,R1319&lt;=672.8,M1319&lt;=10),('[1]Pricing Schedule'!$F$103+('[1]Pricing Schedule'!$F$105*M1319))*4,
IF(AND(I1319=38000,R1319&gt;472.2,R1319&lt;=672.8,M1319&gt;10),('[1]Pricing Schedule'!$F$111+('[1]Pricing Schedule'!$F$113*M1319))*4,
IF(AND(I1319=110000,R1319&lt;=12.8,M1319&gt;2),'[1]Pricing Schedule'!$F$62+('[1]Pricing Schedule'!$F$63*M1319),
IF(AND(I1319=110000,R1319&lt;=12.8,M1319&lt;=2),'[1]Pricing Schedule'!$F$96+('[1]Pricing Schedule'!$F$97*M1319),
IF(AND(I1319=110000,R1319&gt;12.8,R1319&lt;=22.8,M1319&gt;3),'[1]Pricing Schedule'!$F$71+('[1]Pricing Schedule'!$F$72*M1319),
IF(AND(I1319=110000,R1319&gt;12.8,R1319&lt;=22.8,M1319&lt;=3),'[1]Pricing Schedule'!$F$96+('[1]Pricing Schedule'!$F$97*M1319),
IF(AND(I1319=110000,R1319&gt;22.8,R1319&lt;=30.2),'[1]Pricing Schedule'!$F$80+('[1]Pricing Schedule'!$F$81*M1319),
IF(AND(I1319=110000,R1319&gt;30.2,R1319&lt;=45.9),'[1]Pricing Schedule'!$F$89+('[1]Pricing Schedule'!$F$90*M1319),
IF(AND(I1319=110000,R1319&gt;45.9,R1319&lt;=123.4),'[1]Pricing Schedule'!$F$96+('[1]Pricing Schedule'!$F$97*M1319),
IF(AND(I1319=110000,R1319&gt;123.4,R1319&lt;=168.2,M1319&lt;=10),'[1]Pricing Schedule'!$F$103+('[1]Pricing Schedule'!$F$105*M1319),
IF(AND(I1319=110000,R1319&gt;123.4,R1319&lt;=168.2,M1319&gt;10),'[1]Pricing Schedule'!$F$111+('[1]Pricing Schedule'!$F$113*M1319),
IF(AND(I1319=110000,R1319&gt;168.2,R1319&lt;=336.4,M1319&lt;=10),('[1]Pricing Schedule'!$F$103+('[1]Pricing Schedule'!$F$105*M1319))*2,
IF(AND(I1319=110000,R1319&gt;168.2,R1319&lt;=336.4,M1319&gt;10),('[1]Pricing Schedule'!$F$111+('[1]Pricing Schedule'!$F$113*M1319))*2,
IF(AND(I1319=110000,R1319&gt;336.4,R1319&lt;=504.6,M1319&lt;=10),('[1]Pricing Schedule'!$F$103+('[1]Pricing Schedule'!$F$105*M1319))*3,
IF(AND(I1319=110000,R1319&gt;336.4,R1319&lt;=504.6,M1319&gt;10),('[1]Pricing Schedule'!$F$111+('[1]Pricing Schedule'!$F$113*M1319))*3,
IF(AND(I1319=110000,R1319&gt;504.6,R1319&lt;=672.8,M1319&lt;=10),('[1]Pricing Schedule'!$F$103+('[1]Pricing Schedule'!$F$105*M1319))*4,
IF(AND(I1319=110000,R1319&gt;504.6,R1319&lt;=672.8,M1319&gt;10),('[1]Pricing Schedule'!$F$111+('[1]Pricing Schedule'!$F$113*M1319))*4,
IF(AND(I1319=110000,R1319&gt;672.8,R1319&lt;=841,M1319&lt;=10),('[1]Pricing Schedule'!$F$103+('[1]Pricing Schedule'!$F$105*M1319))*5,
IF(AND(I1319=110000,R1319&gt;672.8,R1319&lt;=841,M1319&gt;10),('[1]Pricing Schedule'!$F$111+('[1]Pricing Schedule'!$F$113*M1319))*5,
IF(AND(I1319=110000,R1319&gt;672.8,R1319&lt;=841,M1319&lt;=10),('[1]Pricing Schedule'!$F$103+('[1]Pricing Schedule'!$F$105*M1319))*5,
IF(AND(I1319=110000,R1319&gt;672.8,R1319&lt;=841,M1319&gt;10),('[1]Pricing Schedule'!$F$111+('[1]Pricing Schedule'!$F$113*M1319))*5,
IF(AND(I1319=110000,R1319&gt;1345.6,R1319&lt;=1513.8,M1319&lt;=10),('[1]Pricing Schedule'!$F$103+('[1]Pricing Schedule'!$F$105*M1319))*9,
IF(AND(I1319=110000,R1319&gt;1345.6,R1319&lt;=1513.8,M1319&gt;10),('[1]Pricing Schedule'!$F$111+('[1]Pricing Schedule'!$F$113*M1319))*9,
9999999999)))))))))))))))))))))))))))))))))))))))</f>
        <v>839680</v>
      </c>
      <c r="T1319" s="21">
        <f>IF(AND(I1319=38000,R1319&lt;=4.5,M1319&gt;8),'[1]Pricing Schedule'!$J$9,
IF(AND(I1319=38000,R1319&lt;=4.5,M1319&lt;=8),'[1]Pricing Schedule'!$J$36,
IF(AND(I1319=38000,R1319&gt;4.5,R1319&lt;=9,M1319&gt;8),'[1]Pricing Schedule'!$J$18,
IF(AND(I1319=38000,R1319&gt;4.5,R1319&lt;=9,M1319&lt;=8),'[1]Pricing Schedule'!$J$36,
IF(AND(I1319=38000,R1319&gt;9,R1319&lt;=12.8,M1319&gt;8),'[1]Pricing Schedule'!$J$27,
IF(AND(I1319=38000,R1319&gt;9,R1319&lt;=12.8,M1319&lt;=8),'[1]Pricing Schedule'!$J$36,
IF(AND(I1319=38000,R1319&gt;12.8,R1319&lt;=22.8),'[1]Pricing Schedule'!$J$36,
IF(AND(I1319=38000,R1319&gt;22.8,R1319&lt;=30.2),'[1]Pricing Schedule'!$J$45,
IF(AND(I1319=38000,R1319&gt;30.2,R1319&lt;=45.9),'[1]Pricing Schedule'!$J$54,
IF(AND(I1319=38000,R1319&gt;45.9,R1319&lt;=123.4),'[1]Pricing Schedule'!$J$97,
IF(AND(I1319=38000,R1319&gt;123.4,R1319&lt;=168.2,M1319&lt;=10),'[1]Pricing Schedule'!$J$105,
IF(AND(I1319=38000,R1319&gt;123.4,R1319&lt;=168.2,M1319&gt;10),'[1]Pricing Schedule'!$J$113,
IF(AND(I1319=38000,R1319&gt;168.2,R1319&lt;=336.4,M1319&lt;=10),('[1]Pricing Schedule'!$J$105),
IF(AND(I1319=38000,R1319&gt;168.2,R1319&lt;=336.4,M1319&gt;10),('[1]Pricing Schedule'!$J$113),
IF(AND(I1319=38000,R1319&gt;336.4,R1319&lt;=504.6,M1319&lt;=10),('[1]Pricing Schedule'!$J$105),
IF(AND(I1319=38000,R1319&gt;336.4,R1319&lt;=504.6,M1319&gt;10),('[1]Pricing Schedule'!$J$113),
IF(AND(I1319=38000,R1319&gt;504.6,R1319&lt;=672.8,M1319&lt;=10),('[1]Pricing Schedule'!$J$105),
IF(AND(I1319=38000,R1319&gt;504.6,R1319&lt;=672.8,M1319&gt;10),('[1]Pricing Schedule'!$J$113),
IF(AND(I1319=110000,R1319&lt;=12.8,M1319&gt;2),'[1]Pricing Schedule'!$J$63,
IF(AND(I1319=110000,R1319&lt;=12.8,M1319&lt;=2),'[1]Pricing Schedule'!$J$97,
IF(AND(I1319=110000,R1319&gt;12.8,R1319&lt;=22.8,M1319&gt;3),'[1]Pricing Schedule'!$J$72,
IF(AND(I1319=110000,R1319&gt;12.8,R1319&lt;=22.8,M1319&lt;=3),'[1]Pricing Schedule'!$J$97,
IF(AND(I1319=110000,R1319&gt;22.8,R1319&lt;=30.2),'[1]Pricing Schedule'!$J$81,
IF(AND(I1319=110000,R1319&gt;30.2,R1319&lt;=45.9),'[1]Pricing Schedule'!$J$90,
IF(AND(I1319=110000,R1319&gt;45.9,R1319&lt;=123.4),'[1]Pricing Schedule'!$J$97,
IF(AND(I1319=110000,R1319&gt;123.4,R1319&lt;=168.2,M1319&lt;=10),'[1]Pricing Schedule'!$J$105,
IF(AND(I1319=110000,R1319&gt;123.4,R1319&lt;=168.2,M1319&gt;10),'[1]Pricing Schedule'!$J$113,
IF(AND(I1319=110000,R1319&gt;168.2,R1319&lt;=336.2,M1319&lt;=10),('[1]Pricing Schedule'!$J$105),
IF(AND(I1319=110000,R1319&gt;168.2,R1319&lt;=336.2,M1319&gt;10),('[1]Pricing Schedule'!$J$113),
IF(AND(I1319=110000,R1319&gt;336.4,R1319&lt;=504.6,M1319&lt;=10),('[1]Pricing Schedule'!$J$105),
IF(AND(I1319=110000,R1319&gt;336.4,R1319&lt;=504.6,M1319&gt;10),('[1]Pricing Schedule'!$J$113),
IF(AND(I1319=110000,R1319&gt;504.6,R1319&lt;=672.8,M1319&lt;=10),('[1]Pricing Schedule'!$J$105),
IF(AND(I1319=110000,R1319&gt;504.6,R1319&lt;=672.8,M1319&gt;10),('[1]Pricing Schedule'!$J$113),
IF(AND(I1319=110000,R1319&gt;672.8,R1319&lt;=841,M1319&lt;=10),('[1]Pricing Schedule'!$J$105),
IF(AND(I1319=110000,R1319&gt;672.8,R1319&lt;=841,M1319&gt;10),('[1]Pricing Schedule'!$J$113),
IF(AND(I1319=110000,R1319&gt;1682,R1319&lt;=1850.2,M1319&lt;=10),('[1]Pricing Schedule'!$J$105),
IF(AND(I1319=110000,R1319&gt;1682,R1319&lt;=1850.2,M1319&gt;10),('[1]Pricing Schedule'!$J$113),
IF(AND(I1319=110000,R1319&gt;2018.4,R1319&lt;=2186.6,M1319&lt;=10),('[1]Pricing Schedule'!$J$105),
IF(AND(I1319=110000,R1319&gt;2018.4,R1319&lt;=2186.6,M1319&gt;10),('[1]Pricing Schedule'!$J$113),999999999)))))))))))))))))))))))))))))))))))))))</f>
        <v>4</v>
      </c>
      <c r="U1319" s="40">
        <f t="shared" si="126"/>
        <v>199923.80952380953</v>
      </c>
      <c r="V1319" s="41">
        <f t="shared" si="127"/>
        <v>5.0019054878048781</v>
      </c>
      <c r="Y1319" s="23">
        <v>227</v>
      </c>
      <c r="Z1319" s="23">
        <v>124</v>
      </c>
      <c r="AD1319" s="13"/>
      <c r="AE1319" s="13"/>
      <c r="AF1319" s="13"/>
      <c r="AR1319" s="35"/>
    </row>
    <row r="1320" spans="1:44">
      <c r="A1320" s="23">
        <v>1322</v>
      </c>
      <c r="B1320" s="23">
        <v>1322</v>
      </c>
      <c r="C1320" s="23" t="s">
        <v>1980</v>
      </c>
      <c r="D1320" s="23" t="s">
        <v>1740</v>
      </c>
      <c r="E1320" s="23" t="s">
        <v>1740</v>
      </c>
      <c r="F1320" s="23" t="s">
        <v>1971</v>
      </c>
      <c r="G1320" s="23" t="s">
        <v>1972</v>
      </c>
      <c r="H1320" s="23" t="s">
        <v>113</v>
      </c>
      <c r="I1320" s="13">
        <v>38000</v>
      </c>
      <c r="J1320" s="13">
        <v>38000</v>
      </c>
      <c r="K1320" s="23" t="s">
        <v>119</v>
      </c>
      <c r="L1320" s="24">
        <v>6.96</v>
      </c>
      <c r="M1320" s="37">
        <f t="shared" si="122"/>
        <v>7</v>
      </c>
      <c r="N1320" s="24">
        <v>0.16600000000000001</v>
      </c>
      <c r="O1320" s="13">
        <v>3</v>
      </c>
      <c r="P1320" s="36">
        <f t="shared" si="123"/>
        <v>0.16600000000000001</v>
      </c>
      <c r="Q1320" s="38">
        <f t="shared" si="124"/>
        <v>4.2</v>
      </c>
      <c r="R1320" s="37">
        <f t="shared" si="125"/>
        <v>4.2</v>
      </c>
      <c r="S1320" s="39">
        <f>IF(AND(I1320=38000,R1320&lt;=4.5,M1320&gt;8),'[1]Pricing Schedule'!$F$8+('[1]Pricing Schedule'!$F$9*M1320),
IF(AND(I1320=38000,R1320&lt;=4.5,M1320&lt;=8),'[1]Pricing Schedule'!$F$34+('[1]Pricing Schedule'!$F$36*M1320),
IF(AND(I1320=38000,R1320&gt;4.5,R1320&lt;=9,M1320&gt;8),'[1]Pricing Schedule'!$F$17+('[1]Pricing Schedule'!$F$18*M1320),
IF(AND(I1320=38000,R1320&gt;4.5,R1320&lt;=9,M1320&lt;=8),'[1]Pricing Schedule'!$F$34+('[1]Pricing Schedule'!$F$36*M1320),
IF(AND(I1320=38000,R1320&gt;9,R1320&lt;=12.8,M1320&gt;8),'[1]Pricing Schedule'!$F$26+('[1]Pricing Schedule'!$F$27*M1320),
IF(AND(I1320=38000,R1320&gt;9,R1320&lt;=12.8,M1320&lt;=8),'[1]Pricing Schedule'!$F$34+('[1]Pricing Schedule'!$F$36*M1320),
IF(AND(I1320=38000,R1320&gt;12.8,R1320&lt;=22.8),'[1]Pricing Schedule'!$F$34+('[1]Pricing Schedule'!$F$36*M1320),
IF(AND(I1320=38000,R1320&gt;22.8,R1320&lt;=30.2),'[1]Pricing Schedule'!$F$43+('[1]Pricing Schedule'!$F$45*M1320),
IF(AND(I1320=38000,R1320&gt;30.2,R1320&lt;=45.9),'[1]Pricing Schedule'!$F$52+('[1]Pricing Schedule'!$F$54*M1320),
IF(AND(I1320=38000,R1320&gt;45.9,R1320&lt;=123.4),'[1]Pricing Schedule'!$F$96+('[1]Pricing Schedule'!$F$97*M1320),
IF(AND(I1320=38000,R1320&gt;123.4,R1320&lt;=168.2,M1320&lt;=10),'[1]Pricing Schedule'!$F$103+('[1]Pricing Schedule'!$F$105*M1320),
IF(AND(I1320=38000,R1320&gt;123.4,R1320&lt;=168.2,M1320&gt;10),'[1]Pricing Schedule'!$F$111+('[1]Pricing Schedule'!$F$113*M1320),
IF(AND(I1320=38000,R1320&gt;157.4,R1320&lt;=336.4,M1320&lt;=10),('[1]Pricing Schedule'!$F$103+('[1]Pricing Schedule'!$F$105*M1320))*2,
IF(AND(I1320=38000,R1320&gt;157.4,R1320&lt;=336.4,M1320&gt;10),('[1]Pricing Schedule'!$F$111+('[1]Pricing Schedule'!$F$113*M1320))*2,
IF(AND(I1320=38000,R1320&gt;314.8,R1320&lt;=504.6,M1320&lt;=10),('[1]Pricing Schedule'!$F$103+('[1]Pricing Schedule'!$F$105*M1320))*3,
IF(AND(I1320=38000,R1320&gt;314.8,R1320&lt;=504.6,M1320&gt;10),('[1]Pricing Schedule'!$F$111+('[1]Pricing Schedule'!$F$113*M1320))*3,
IF(AND(I1320=38000,R1320&gt;472.2,R1320&lt;=672.8,M1320&lt;=10),('[1]Pricing Schedule'!$F$103+('[1]Pricing Schedule'!$F$105*M1320))*4,
IF(AND(I1320=38000,R1320&gt;472.2,R1320&lt;=672.8,M1320&gt;10),('[1]Pricing Schedule'!$F$111+('[1]Pricing Schedule'!$F$113*M1320))*4,
IF(AND(I1320=110000,R1320&lt;=12.8,M1320&gt;2),'[1]Pricing Schedule'!$F$62+('[1]Pricing Schedule'!$F$63*M1320),
IF(AND(I1320=110000,R1320&lt;=12.8,M1320&lt;=2),'[1]Pricing Schedule'!$F$96+('[1]Pricing Schedule'!$F$97*M1320),
IF(AND(I1320=110000,R1320&gt;12.8,R1320&lt;=22.8,M1320&gt;3),'[1]Pricing Schedule'!$F$71+('[1]Pricing Schedule'!$F$72*M1320),
IF(AND(I1320=110000,R1320&gt;12.8,R1320&lt;=22.8,M1320&lt;=3),'[1]Pricing Schedule'!$F$96+('[1]Pricing Schedule'!$F$97*M1320),
IF(AND(I1320=110000,R1320&gt;22.8,R1320&lt;=30.2),'[1]Pricing Schedule'!$F$80+('[1]Pricing Schedule'!$F$81*M1320),
IF(AND(I1320=110000,R1320&gt;30.2,R1320&lt;=45.9),'[1]Pricing Schedule'!$F$89+('[1]Pricing Schedule'!$F$90*M1320),
IF(AND(I1320=110000,R1320&gt;45.9,R1320&lt;=123.4),'[1]Pricing Schedule'!$F$96+('[1]Pricing Schedule'!$F$97*M1320),
IF(AND(I1320=110000,R1320&gt;123.4,R1320&lt;=168.2,M1320&lt;=10),'[1]Pricing Schedule'!$F$103+('[1]Pricing Schedule'!$F$105*M1320),
IF(AND(I1320=110000,R1320&gt;123.4,R1320&lt;=168.2,M1320&gt;10),'[1]Pricing Schedule'!$F$111+('[1]Pricing Schedule'!$F$113*M1320),
IF(AND(I1320=110000,R1320&gt;168.2,R1320&lt;=336.4,M1320&lt;=10),('[1]Pricing Schedule'!$F$103+('[1]Pricing Schedule'!$F$105*M1320))*2,
IF(AND(I1320=110000,R1320&gt;168.2,R1320&lt;=336.4,M1320&gt;10),('[1]Pricing Schedule'!$F$111+('[1]Pricing Schedule'!$F$113*M1320))*2,
IF(AND(I1320=110000,R1320&gt;336.4,R1320&lt;=504.6,M1320&lt;=10),('[1]Pricing Schedule'!$F$103+('[1]Pricing Schedule'!$F$105*M1320))*3,
IF(AND(I1320=110000,R1320&gt;336.4,R1320&lt;=504.6,M1320&gt;10),('[1]Pricing Schedule'!$F$111+('[1]Pricing Schedule'!$F$113*M1320))*3,
IF(AND(I1320=110000,R1320&gt;504.6,R1320&lt;=672.8,M1320&lt;=10),('[1]Pricing Schedule'!$F$103+('[1]Pricing Schedule'!$F$105*M1320))*4,
IF(AND(I1320=110000,R1320&gt;504.6,R1320&lt;=672.8,M1320&gt;10),('[1]Pricing Schedule'!$F$111+('[1]Pricing Schedule'!$F$113*M1320))*4,
IF(AND(I1320=110000,R1320&gt;672.8,R1320&lt;=841,M1320&lt;=10),('[1]Pricing Schedule'!$F$103+('[1]Pricing Schedule'!$F$105*M1320))*5,
IF(AND(I1320=110000,R1320&gt;672.8,R1320&lt;=841,M1320&gt;10),('[1]Pricing Schedule'!$F$111+('[1]Pricing Schedule'!$F$113*M1320))*5,
IF(AND(I1320=110000,R1320&gt;672.8,R1320&lt;=841,M1320&lt;=10),('[1]Pricing Schedule'!$F$103+('[1]Pricing Schedule'!$F$105*M1320))*5,
IF(AND(I1320=110000,R1320&gt;672.8,R1320&lt;=841,M1320&gt;10),('[1]Pricing Schedule'!$F$111+('[1]Pricing Schedule'!$F$113*M1320))*5,
IF(AND(I1320=110000,R1320&gt;1345.6,R1320&lt;=1513.8,M1320&lt;=10),('[1]Pricing Schedule'!$F$103+('[1]Pricing Schedule'!$F$105*M1320))*9,
IF(AND(I1320=110000,R1320&gt;1345.6,R1320&lt;=1513.8,M1320&gt;10),('[1]Pricing Schedule'!$F$111+('[1]Pricing Schedule'!$F$113*M1320))*9,
9999999999)))))))))))))))))))))))))))))))))))))))</f>
        <v>839680</v>
      </c>
      <c r="T1320" s="21">
        <f>IF(AND(I1320=38000,R1320&lt;=4.5,M1320&gt;8),'[1]Pricing Schedule'!$J$9,
IF(AND(I1320=38000,R1320&lt;=4.5,M1320&lt;=8),'[1]Pricing Schedule'!$J$36,
IF(AND(I1320=38000,R1320&gt;4.5,R1320&lt;=9,M1320&gt;8),'[1]Pricing Schedule'!$J$18,
IF(AND(I1320=38000,R1320&gt;4.5,R1320&lt;=9,M1320&lt;=8),'[1]Pricing Schedule'!$J$36,
IF(AND(I1320=38000,R1320&gt;9,R1320&lt;=12.8,M1320&gt;8),'[1]Pricing Schedule'!$J$27,
IF(AND(I1320=38000,R1320&gt;9,R1320&lt;=12.8,M1320&lt;=8),'[1]Pricing Schedule'!$J$36,
IF(AND(I1320=38000,R1320&gt;12.8,R1320&lt;=22.8),'[1]Pricing Schedule'!$J$36,
IF(AND(I1320=38000,R1320&gt;22.8,R1320&lt;=30.2),'[1]Pricing Schedule'!$J$45,
IF(AND(I1320=38000,R1320&gt;30.2,R1320&lt;=45.9),'[1]Pricing Schedule'!$J$54,
IF(AND(I1320=38000,R1320&gt;45.9,R1320&lt;=123.4),'[1]Pricing Schedule'!$J$97,
IF(AND(I1320=38000,R1320&gt;123.4,R1320&lt;=168.2,M1320&lt;=10),'[1]Pricing Schedule'!$J$105,
IF(AND(I1320=38000,R1320&gt;123.4,R1320&lt;=168.2,M1320&gt;10),'[1]Pricing Schedule'!$J$113,
IF(AND(I1320=38000,R1320&gt;168.2,R1320&lt;=336.4,M1320&lt;=10),('[1]Pricing Schedule'!$J$105),
IF(AND(I1320=38000,R1320&gt;168.2,R1320&lt;=336.4,M1320&gt;10),('[1]Pricing Schedule'!$J$113),
IF(AND(I1320=38000,R1320&gt;336.4,R1320&lt;=504.6,M1320&lt;=10),('[1]Pricing Schedule'!$J$105),
IF(AND(I1320=38000,R1320&gt;336.4,R1320&lt;=504.6,M1320&gt;10),('[1]Pricing Schedule'!$J$113),
IF(AND(I1320=38000,R1320&gt;504.6,R1320&lt;=672.8,M1320&lt;=10),('[1]Pricing Schedule'!$J$105),
IF(AND(I1320=38000,R1320&gt;504.6,R1320&lt;=672.8,M1320&gt;10),('[1]Pricing Schedule'!$J$113),
IF(AND(I1320=110000,R1320&lt;=12.8,M1320&gt;2),'[1]Pricing Schedule'!$J$63,
IF(AND(I1320=110000,R1320&lt;=12.8,M1320&lt;=2),'[1]Pricing Schedule'!$J$97,
IF(AND(I1320=110000,R1320&gt;12.8,R1320&lt;=22.8,M1320&gt;3),'[1]Pricing Schedule'!$J$72,
IF(AND(I1320=110000,R1320&gt;12.8,R1320&lt;=22.8,M1320&lt;=3),'[1]Pricing Schedule'!$J$97,
IF(AND(I1320=110000,R1320&gt;22.8,R1320&lt;=30.2),'[1]Pricing Schedule'!$J$81,
IF(AND(I1320=110000,R1320&gt;30.2,R1320&lt;=45.9),'[1]Pricing Schedule'!$J$90,
IF(AND(I1320=110000,R1320&gt;45.9,R1320&lt;=123.4),'[1]Pricing Schedule'!$J$97,
IF(AND(I1320=110000,R1320&gt;123.4,R1320&lt;=168.2,M1320&lt;=10),'[1]Pricing Schedule'!$J$105,
IF(AND(I1320=110000,R1320&gt;123.4,R1320&lt;=168.2,M1320&gt;10),'[1]Pricing Schedule'!$J$113,
IF(AND(I1320=110000,R1320&gt;168.2,R1320&lt;=336.2,M1320&lt;=10),('[1]Pricing Schedule'!$J$105),
IF(AND(I1320=110000,R1320&gt;168.2,R1320&lt;=336.2,M1320&gt;10),('[1]Pricing Schedule'!$J$113),
IF(AND(I1320=110000,R1320&gt;336.4,R1320&lt;=504.6,M1320&lt;=10),('[1]Pricing Schedule'!$J$105),
IF(AND(I1320=110000,R1320&gt;336.4,R1320&lt;=504.6,M1320&gt;10),('[1]Pricing Schedule'!$J$113),
IF(AND(I1320=110000,R1320&gt;504.6,R1320&lt;=672.8,M1320&lt;=10),('[1]Pricing Schedule'!$J$105),
IF(AND(I1320=110000,R1320&gt;504.6,R1320&lt;=672.8,M1320&gt;10),('[1]Pricing Schedule'!$J$113),
IF(AND(I1320=110000,R1320&gt;672.8,R1320&lt;=841,M1320&lt;=10),('[1]Pricing Schedule'!$J$105),
IF(AND(I1320=110000,R1320&gt;672.8,R1320&lt;=841,M1320&gt;10),('[1]Pricing Schedule'!$J$113),
IF(AND(I1320=110000,R1320&gt;1682,R1320&lt;=1850.2,M1320&lt;=10),('[1]Pricing Schedule'!$J$105),
IF(AND(I1320=110000,R1320&gt;1682,R1320&lt;=1850.2,M1320&gt;10),('[1]Pricing Schedule'!$J$113),
IF(AND(I1320=110000,R1320&gt;2018.4,R1320&lt;=2186.6,M1320&lt;=10),('[1]Pricing Schedule'!$J$105),
IF(AND(I1320=110000,R1320&gt;2018.4,R1320&lt;=2186.6,M1320&gt;10),('[1]Pricing Schedule'!$J$113),999999999)))))))))))))))))))))))))))))))))))))))</f>
        <v>4</v>
      </c>
      <c r="U1320" s="40">
        <f t="shared" si="126"/>
        <v>199923.80952380953</v>
      </c>
      <c r="V1320" s="41">
        <f t="shared" si="127"/>
        <v>5.0019054878048781</v>
      </c>
      <c r="Y1320" s="23">
        <v>337</v>
      </c>
      <c r="Z1320" s="23">
        <v>563</v>
      </c>
      <c r="AD1320" s="13"/>
      <c r="AE1320" s="13"/>
      <c r="AF1320" s="13"/>
      <c r="AR1320" s="35"/>
    </row>
    <row r="1321" spans="1:44">
      <c r="A1321" s="23">
        <v>1323</v>
      </c>
      <c r="B1321" s="23">
        <v>1323</v>
      </c>
      <c r="C1321" s="23" t="s">
        <v>1981</v>
      </c>
      <c r="D1321" s="23" t="s">
        <v>318</v>
      </c>
      <c r="E1321" s="23" t="s">
        <v>1740</v>
      </c>
      <c r="F1321" s="23" t="s">
        <v>1982</v>
      </c>
      <c r="G1321" s="23" t="s">
        <v>1983</v>
      </c>
      <c r="H1321" s="23" t="s">
        <v>113</v>
      </c>
      <c r="I1321" s="13">
        <v>38000</v>
      </c>
      <c r="J1321" s="13">
        <v>38000</v>
      </c>
      <c r="K1321" s="23" t="s">
        <v>119</v>
      </c>
      <c r="L1321" s="24">
        <v>6.5590000000000002</v>
      </c>
      <c r="M1321" s="37">
        <f t="shared" si="122"/>
        <v>7</v>
      </c>
      <c r="N1321" s="24">
        <v>0.16800000000000001</v>
      </c>
      <c r="O1321" s="13">
        <v>3</v>
      </c>
      <c r="P1321" s="36">
        <f t="shared" si="123"/>
        <v>0.16800000000000001</v>
      </c>
      <c r="Q1321" s="38">
        <f t="shared" si="124"/>
        <v>4.2</v>
      </c>
      <c r="R1321" s="37">
        <f t="shared" si="125"/>
        <v>4.2</v>
      </c>
      <c r="S1321" s="39">
        <f>IF(AND(I1321=38000,R1321&lt;=4.5,M1321&gt;8),'[1]Pricing Schedule'!$F$8+('[1]Pricing Schedule'!$F$9*M1321),
IF(AND(I1321=38000,R1321&lt;=4.5,M1321&lt;=8),'[1]Pricing Schedule'!$F$34+('[1]Pricing Schedule'!$F$36*M1321),
IF(AND(I1321=38000,R1321&gt;4.5,R1321&lt;=9,M1321&gt;8),'[1]Pricing Schedule'!$F$17+('[1]Pricing Schedule'!$F$18*M1321),
IF(AND(I1321=38000,R1321&gt;4.5,R1321&lt;=9,M1321&lt;=8),'[1]Pricing Schedule'!$F$34+('[1]Pricing Schedule'!$F$36*M1321),
IF(AND(I1321=38000,R1321&gt;9,R1321&lt;=12.8,M1321&gt;8),'[1]Pricing Schedule'!$F$26+('[1]Pricing Schedule'!$F$27*M1321),
IF(AND(I1321=38000,R1321&gt;9,R1321&lt;=12.8,M1321&lt;=8),'[1]Pricing Schedule'!$F$34+('[1]Pricing Schedule'!$F$36*M1321),
IF(AND(I1321=38000,R1321&gt;12.8,R1321&lt;=22.8),'[1]Pricing Schedule'!$F$34+('[1]Pricing Schedule'!$F$36*M1321),
IF(AND(I1321=38000,R1321&gt;22.8,R1321&lt;=30.2),'[1]Pricing Schedule'!$F$43+('[1]Pricing Schedule'!$F$45*M1321),
IF(AND(I1321=38000,R1321&gt;30.2,R1321&lt;=45.9),'[1]Pricing Schedule'!$F$52+('[1]Pricing Schedule'!$F$54*M1321),
IF(AND(I1321=38000,R1321&gt;45.9,R1321&lt;=123.4),'[1]Pricing Schedule'!$F$96+('[1]Pricing Schedule'!$F$97*M1321),
IF(AND(I1321=38000,R1321&gt;123.4,R1321&lt;=168.2,M1321&lt;=10),'[1]Pricing Schedule'!$F$103+('[1]Pricing Schedule'!$F$105*M1321),
IF(AND(I1321=38000,R1321&gt;123.4,R1321&lt;=168.2,M1321&gt;10),'[1]Pricing Schedule'!$F$111+('[1]Pricing Schedule'!$F$113*M1321),
IF(AND(I1321=38000,R1321&gt;157.4,R1321&lt;=336.4,M1321&lt;=10),('[1]Pricing Schedule'!$F$103+('[1]Pricing Schedule'!$F$105*M1321))*2,
IF(AND(I1321=38000,R1321&gt;157.4,R1321&lt;=336.4,M1321&gt;10),('[1]Pricing Schedule'!$F$111+('[1]Pricing Schedule'!$F$113*M1321))*2,
IF(AND(I1321=38000,R1321&gt;314.8,R1321&lt;=504.6,M1321&lt;=10),('[1]Pricing Schedule'!$F$103+('[1]Pricing Schedule'!$F$105*M1321))*3,
IF(AND(I1321=38000,R1321&gt;314.8,R1321&lt;=504.6,M1321&gt;10),('[1]Pricing Schedule'!$F$111+('[1]Pricing Schedule'!$F$113*M1321))*3,
IF(AND(I1321=38000,R1321&gt;472.2,R1321&lt;=672.8,M1321&lt;=10),('[1]Pricing Schedule'!$F$103+('[1]Pricing Schedule'!$F$105*M1321))*4,
IF(AND(I1321=38000,R1321&gt;472.2,R1321&lt;=672.8,M1321&gt;10),('[1]Pricing Schedule'!$F$111+('[1]Pricing Schedule'!$F$113*M1321))*4,
IF(AND(I1321=110000,R1321&lt;=12.8,M1321&gt;2),'[1]Pricing Schedule'!$F$62+('[1]Pricing Schedule'!$F$63*M1321),
IF(AND(I1321=110000,R1321&lt;=12.8,M1321&lt;=2),'[1]Pricing Schedule'!$F$96+('[1]Pricing Schedule'!$F$97*M1321),
IF(AND(I1321=110000,R1321&gt;12.8,R1321&lt;=22.8,M1321&gt;3),'[1]Pricing Schedule'!$F$71+('[1]Pricing Schedule'!$F$72*M1321),
IF(AND(I1321=110000,R1321&gt;12.8,R1321&lt;=22.8,M1321&lt;=3),'[1]Pricing Schedule'!$F$96+('[1]Pricing Schedule'!$F$97*M1321),
IF(AND(I1321=110000,R1321&gt;22.8,R1321&lt;=30.2),'[1]Pricing Schedule'!$F$80+('[1]Pricing Schedule'!$F$81*M1321),
IF(AND(I1321=110000,R1321&gt;30.2,R1321&lt;=45.9),'[1]Pricing Schedule'!$F$89+('[1]Pricing Schedule'!$F$90*M1321),
IF(AND(I1321=110000,R1321&gt;45.9,R1321&lt;=123.4),'[1]Pricing Schedule'!$F$96+('[1]Pricing Schedule'!$F$97*M1321),
IF(AND(I1321=110000,R1321&gt;123.4,R1321&lt;=168.2,M1321&lt;=10),'[1]Pricing Schedule'!$F$103+('[1]Pricing Schedule'!$F$105*M1321),
IF(AND(I1321=110000,R1321&gt;123.4,R1321&lt;=168.2,M1321&gt;10),'[1]Pricing Schedule'!$F$111+('[1]Pricing Schedule'!$F$113*M1321),
IF(AND(I1321=110000,R1321&gt;168.2,R1321&lt;=336.4,M1321&lt;=10),('[1]Pricing Schedule'!$F$103+('[1]Pricing Schedule'!$F$105*M1321))*2,
IF(AND(I1321=110000,R1321&gt;168.2,R1321&lt;=336.4,M1321&gt;10),('[1]Pricing Schedule'!$F$111+('[1]Pricing Schedule'!$F$113*M1321))*2,
IF(AND(I1321=110000,R1321&gt;336.4,R1321&lt;=504.6,M1321&lt;=10),('[1]Pricing Schedule'!$F$103+('[1]Pricing Schedule'!$F$105*M1321))*3,
IF(AND(I1321=110000,R1321&gt;336.4,R1321&lt;=504.6,M1321&gt;10),('[1]Pricing Schedule'!$F$111+('[1]Pricing Schedule'!$F$113*M1321))*3,
IF(AND(I1321=110000,R1321&gt;504.6,R1321&lt;=672.8,M1321&lt;=10),('[1]Pricing Schedule'!$F$103+('[1]Pricing Schedule'!$F$105*M1321))*4,
IF(AND(I1321=110000,R1321&gt;504.6,R1321&lt;=672.8,M1321&gt;10),('[1]Pricing Schedule'!$F$111+('[1]Pricing Schedule'!$F$113*M1321))*4,
IF(AND(I1321=110000,R1321&gt;672.8,R1321&lt;=841,M1321&lt;=10),('[1]Pricing Schedule'!$F$103+('[1]Pricing Schedule'!$F$105*M1321))*5,
IF(AND(I1321=110000,R1321&gt;672.8,R1321&lt;=841,M1321&gt;10),('[1]Pricing Schedule'!$F$111+('[1]Pricing Schedule'!$F$113*M1321))*5,
IF(AND(I1321=110000,R1321&gt;672.8,R1321&lt;=841,M1321&lt;=10),('[1]Pricing Schedule'!$F$103+('[1]Pricing Schedule'!$F$105*M1321))*5,
IF(AND(I1321=110000,R1321&gt;672.8,R1321&lt;=841,M1321&gt;10),('[1]Pricing Schedule'!$F$111+('[1]Pricing Schedule'!$F$113*M1321))*5,
IF(AND(I1321=110000,R1321&gt;1345.6,R1321&lt;=1513.8,M1321&lt;=10),('[1]Pricing Schedule'!$F$103+('[1]Pricing Schedule'!$F$105*M1321))*9,
IF(AND(I1321=110000,R1321&gt;1345.6,R1321&lt;=1513.8,M1321&gt;10),('[1]Pricing Schedule'!$F$111+('[1]Pricing Schedule'!$F$113*M1321))*9,
9999999999)))))))))))))))))))))))))))))))))))))))</f>
        <v>839680</v>
      </c>
      <c r="T1321" s="21">
        <f>IF(AND(I1321=38000,R1321&lt;=4.5,M1321&gt;8),'[1]Pricing Schedule'!$J$9,
IF(AND(I1321=38000,R1321&lt;=4.5,M1321&lt;=8),'[1]Pricing Schedule'!$J$36,
IF(AND(I1321=38000,R1321&gt;4.5,R1321&lt;=9,M1321&gt;8),'[1]Pricing Schedule'!$J$18,
IF(AND(I1321=38000,R1321&gt;4.5,R1321&lt;=9,M1321&lt;=8),'[1]Pricing Schedule'!$J$36,
IF(AND(I1321=38000,R1321&gt;9,R1321&lt;=12.8,M1321&gt;8),'[1]Pricing Schedule'!$J$27,
IF(AND(I1321=38000,R1321&gt;9,R1321&lt;=12.8,M1321&lt;=8),'[1]Pricing Schedule'!$J$36,
IF(AND(I1321=38000,R1321&gt;12.8,R1321&lt;=22.8),'[1]Pricing Schedule'!$J$36,
IF(AND(I1321=38000,R1321&gt;22.8,R1321&lt;=30.2),'[1]Pricing Schedule'!$J$45,
IF(AND(I1321=38000,R1321&gt;30.2,R1321&lt;=45.9),'[1]Pricing Schedule'!$J$54,
IF(AND(I1321=38000,R1321&gt;45.9,R1321&lt;=123.4),'[1]Pricing Schedule'!$J$97,
IF(AND(I1321=38000,R1321&gt;123.4,R1321&lt;=168.2,M1321&lt;=10),'[1]Pricing Schedule'!$J$105,
IF(AND(I1321=38000,R1321&gt;123.4,R1321&lt;=168.2,M1321&gt;10),'[1]Pricing Schedule'!$J$113,
IF(AND(I1321=38000,R1321&gt;168.2,R1321&lt;=336.4,M1321&lt;=10),('[1]Pricing Schedule'!$J$105),
IF(AND(I1321=38000,R1321&gt;168.2,R1321&lt;=336.4,M1321&gt;10),('[1]Pricing Schedule'!$J$113),
IF(AND(I1321=38000,R1321&gt;336.4,R1321&lt;=504.6,M1321&lt;=10),('[1]Pricing Schedule'!$J$105),
IF(AND(I1321=38000,R1321&gt;336.4,R1321&lt;=504.6,M1321&gt;10),('[1]Pricing Schedule'!$J$113),
IF(AND(I1321=38000,R1321&gt;504.6,R1321&lt;=672.8,M1321&lt;=10),('[1]Pricing Schedule'!$J$105),
IF(AND(I1321=38000,R1321&gt;504.6,R1321&lt;=672.8,M1321&gt;10),('[1]Pricing Schedule'!$J$113),
IF(AND(I1321=110000,R1321&lt;=12.8,M1321&gt;2),'[1]Pricing Schedule'!$J$63,
IF(AND(I1321=110000,R1321&lt;=12.8,M1321&lt;=2),'[1]Pricing Schedule'!$J$97,
IF(AND(I1321=110000,R1321&gt;12.8,R1321&lt;=22.8,M1321&gt;3),'[1]Pricing Schedule'!$J$72,
IF(AND(I1321=110000,R1321&gt;12.8,R1321&lt;=22.8,M1321&lt;=3),'[1]Pricing Schedule'!$J$97,
IF(AND(I1321=110000,R1321&gt;22.8,R1321&lt;=30.2),'[1]Pricing Schedule'!$J$81,
IF(AND(I1321=110000,R1321&gt;30.2,R1321&lt;=45.9),'[1]Pricing Schedule'!$J$90,
IF(AND(I1321=110000,R1321&gt;45.9,R1321&lt;=123.4),'[1]Pricing Schedule'!$J$97,
IF(AND(I1321=110000,R1321&gt;123.4,R1321&lt;=168.2,M1321&lt;=10),'[1]Pricing Schedule'!$J$105,
IF(AND(I1321=110000,R1321&gt;123.4,R1321&lt;=168.2,M1321&gt;10),'[1]Pricing Schedule'!$J$113,
IF(AND(I1321=110000,R1321&gt;168.2,R1321&lt;=336.2,M1321&lt;=10),('[1]Pricing Schedule'!$J$105),
IF(AND(I1321=110000,R1321&gt;168.2,R1321&lt;=336.2,M1321&gt;10),('[1]Pricing Schedule'!$J$113),
IF(AND(I1321=110000,R1321&gt;336.4,R1321&lt;=504.6,M1321&lt;=10),('[1]Pricing Schedule'!$J$105),
IF(AND(I1321=110000,R1321&gt;336.4,R1321&lt;=504.6,M1321&gt;10),('[1]Pricing Schedule'!$J$113),
IF(AND(I1321=110000,R1321&gt;504.6,R1321&lt;=672.8,M1321&lt;=10),('[1]Pricing Schedule'!$J$105),
IF(AND(I1321=110000,R1321&gt;504.6,R1321&lt;=672.8,M1321&gt;10),('[1]Pricing Schedule'!$J$113),
IF(AND(I1321=110000,R1321&gt;672.8,R1321&lt;=841,M1321&lt;=10),('[1]Pricing Schedule'!$J$105),
IF(AND(I1321=110000,R1321&gt;672.8,R1321&lt;=841,M1321&gt;10),('[1]Pricing Schedule'!$J$113),
IF(AND(I1321=110000,R1321&gt;1682,R1321&lt;=1850.2,M1321&lt;=10),('[1]Pricing Schedule'!$J$105),
IF(AND(I1321=110000,R1321&gt;1682,R1321&lt;=1850.2,M1321&gt;10),('[1]Pricing Schedule'!$J$113),
IF(AND(I1321=110000,R1321&gt;2018.4,R1321&lt;=2186.6,M1321&lt;=10),('[1]Pricing Schedule'!$J$105),
IF(AND(I1321=110000,R1321&gt;2018.4,R1321&lt;=2186.6,M1321&gt;10),('[1]Pricing Schedule'!$J$113),999999999)))))))))))))))))))))))))))))))))))))))</f>
        <v>4</v>
      </c>
      <c r="U1321" s="40">
        <f t="shared" si="126"/>
        <v>199923.80952380953</v>
      </c>
      <c r="V1321" s="41">
        <f t="shared" si="127"/>
        <v>5.0019054878048781</v>
      </c>
      <c r="Y1321" s="23">
        <v>699</v>
      </c>
      <c r="Z1321" s="23">
        <v>247</v>
      </c>
      <c r="AD1321" s="13"/>
      <c r="AE1321" s="13"/>
      <c r="AF1321" s="13"/>
      <c r="AR1321" s="35"/>
    </row>
    <row r="1322" spans="1:44">
      <c r="A1322" s="23">
        <v>1324</v>
      </c>
      <c r="B1322" s="23">
        <v>1324</v>
      </c>
      <c r="C1322" s="23" t="s">
        <v>1984</v>
      </c>
      <c r="D1322" s="23" t="s">
        <v>1124</v>
      </c>
      <c r="E1322" s="23" t="s">
        <v>1124</v>
      </c>
      <c r="F1322" s="23" t="s">
        <v>1776</v>
      </c>
      <c r="G1322" s="23" t="s">
        <v>1777</v>
      </c>
      <c r="H1322" s="23" t="s">
        <v>133</v>
      </c>
      <c r="I1322" s="13">
        <v>110000</v>
      </c>
      <c r="J1322" s="13">
        <v>110000</v>
      </c>
      <c r="K1322" s="13">
        <v>38000</v>
      </c>
      <c r="L1322" s="24">
        <v>9.016</v>
      </c>
      <c r="M1322" s="37">
        <f t="shared" si="122"/>
        <v>10</v>
      </c>
      <c r="N1322" s="24">
        <v>0.19800000000000001</v>
      </c>
      <c r="O1322" s="13">
        <v>3</v>
      </c>
      <c r="P1322" s="36">
        <f t="shared" si="123"/>
        <v>0.19800000000000001</v>
      </c>
      <c r="Q1322" s="38">
        <f t="shared" si="124"/>
        <v>4.2</v>
      </c>
      <c r="R1322" s="37">
        <f t="shared" si="125"/>
        <v>4.2</v>
      </c>
      <c r="S1322" s="39">
        <f>IF(AND(I1322=38000,R1322&lt;=4.5,M1322&gt;8),'[1]Pricing Schedule'!$F$8+('[1]Pricing Schedule'!$F$9*M1322),
IF(AND(I1322=38000,R1322&lt;=4.5,M1322&lt;=8),'[1]Pricing Schedule'!$F$34+('[1]Pricing Schedule'!$F$36*M1322),
IF(AND(I1322=38000,R1322&gt;4.5,R1322&lt;=9,M1322&gt;8),'[1]Pricing Schedule'!$F$17+('[1]Pricing Schedule'!$F$18*M1322),
IF(AND(I1322=38000,R1322&gt;4.5,R1322&lt;=9,M1322&lt;=8),'[1]Pricing Schedule'!$F$34+('[1]Pricing Schedule'!$F$36*M1322),
IF(AND(I1322=38000,R1322&gt;9,R1322&lt;=12.8,M1322&gt;8),'[1]Pricing Schedule'!$F$26+('[1]Pricing Schedule'!$F$27*M1322),
IF(AND(I1322=38000,R1322&gt;9,R1322&lt;=12.8,M1322&lt;=8),'[1]Pricing Schedule'!$F$34+('[1]Pricing Schedule'!$F$36*M1322),
IF(AND(I1322=38000,R1322&gt;12.8,R1322&lt;=22.8),'[1]Pricing Schedule'!$F$34+('[1]Pricing Schedule'!$F$36*M1322),
IF(AND(I1322=38000,R1322&gt;22.8,R1322&lt;=30.2),'[1]Pricing Schedule'!$F$43+('[1]Pricing Schedule'!$F$45*M1322),
IF(AND(I1322=38000,R1322&gt;30.2,R1322&lt;=45.9),'[1]Pricing Schedule'!$F$52+('[1]Pricing Schedule'!$F$54*M1322),
IF(AND(I1322=38000,R1322&gt;45.9,R1322&lt;=123.4),'[1]Pricing Schedule'!$F$96+('[1]Pricing Schedule'!$F$97*M1322),
IF(AND(I1322=38000,R1322&gt;123.4,R1322&lt;=168.2,M1322&lt;=10),'[1]Pricing Schedule'!$F$103+('[1]Pricing Schedule'!$F$105*M1322),
IF(AND(I1322=38000,R1322&gt;123.4,R1322&lt;=168.2,M1322&gt;10),'[1]Pricing Schedule'!$F$111+('[1]Pricing Schedule'!$F$113*M1322),
IF(AND(I1322=38000,R1322&gt;157.4,R1322&lt;=336.4,M1322&lt;=10),('[1]Pricing Schedule'!$F$103+('[1]Pricing Schedule'!$F$105*M1322))*2,
IF(AND(I1322=38000,R1322&gt;157.4,R1322&lt;=336.4,M1322&gt;10),('[1]Pricing Schedule'!$F$111+('[1]Pricing Schedule'!$F$113*M1322))*2,
IF(AND(I1322=38000,R1322&gt;314.8,R1322&lt;=504.6,M1322&lt;=10),('[1]Pricing Schedule'!$F$103+('[1]Pricing Schedule'!$F$105*M1322))*3,
IF(AND(I1322=38000,R1322&gt;314.8,R1322&lt;=504.6,M1322&gt;10),('[1]Pricing Schedule'!$F$111+('[1]Pricing Schedule'!$F$113*M1322))*3,
IF(AND(I1322=38000,R1322&gt;472.2,R1322&lt;=672.8,M1322&lt;=10),('[1]Pricing Schedule'!$F$103+('[1]Pricing Schedule'!$F$105*M1322))*4,
IF(AND(I1322=38000,R1322&gt;472.2,R1322&lt;=672.8,M1322&gt;10),('[1]Pricing Schedule'!$F$111+('[1]Pricing Schedule'!$F$113*M1322))*4,
IF(AND(I1322=110000,R1322&lt;=12.8,M1322&gt;2),'[1]Pricing Schedule'!$F$62+('[1]Pricing Schedule'!$F$63*M1322),
IF(AND(I1322=110000,R1322&lt;=12.8,M1322&lt;=2),'[1]Pricing Schedule'!$F$96+('[1]Pricing Schedule'!$F$97*M1322),
IF(AND(I1322=110000,R1322&gt;12.8,R1322&lt;=22.8,M1322&gt;3),'[1]Pricing Schedule'!$F$71+('[1]Pricing Schedule'!$F$72*M1322),
IF(AND(I1322=110000,R1322&gt;12.8,R1322&lt;=22.8,M1322&lt;=3),'[1]Pricing Schedule'!$F$96+('[1]Pricing Schedule'!$F$97*M1322),
IF(AND(I1322=110000,R1322&gt;22.8,R1322&lt;=30.2),'[1]Pricing Schedule'!$F$80+('[1]Pricing Schedule'!$F$81*M1322),
IF(AND(I1322=110000,R1322&gt;30.2,R1322&lt;=45.9),'[1]Pricing Schedule'!$F$89+('[1]Pricing Schedule'!$F$90*M1322),
IF(AND(I1322=110000,R1322&gt;45.9,R1322&lt;=123.4),'[1]Pricing Schedule'!$F$96+('[1]Pricing Schedule'!$F$97*M1322),
IF(AND(I1322=110000,R1322&gt;123.4,R1322&lt;=168.2,M1322&lt;=10),'[1]Pricing Schedule'!$F$103+('[1]Pricing Schedule'!$F$105*M1322),
IF(AND(I1322=110000,R1322&gt;123.4,R1322&lt;=168.2,M1322&gt;10),'[1]Pricing Schedule'!$F$111+('[1]Pricing Schedule'!$F$113*M1322),
IF(AND(I1322=110000,R1322&gt;168.2,R1322&lt;=336.4,M1322&lt;=10),('[1]Pricing Schedule'!$F$103+('[1]Pricing Schedule'!$F$105*M1322))*2,
IF(AND(I1322=110000,R1322&gt;168.2,R1322&lt;=336.4,M1322&gt;10),('[1]Pricing Schedule'!$F$111+('[1]Pricing Schedule'!$F$113*M1322))*2,
IF(AND(I1322=110000,R1322&gt;336.4,R1322&lt;=504.6,M1322&lt;=10),('[1]Pricing Schedule'!$F$103+('[1]Pricing Schedule'!$F$105*M1322))*3,
IF(AND(I1322=110000,R1322&gt;336.4,R1322&lt;=504.6,M1322&gt;10),('[1]Pricing Schedule'!$F$111+('[1]Pricing Schedule'!$F$113*M1322))*3,
IF(AND(I1322=110000,R1322&gt;504.6,R1322&lt;=672.8,M1322&lt;=10),('[1]Pricing Schedule'!$F$103+('[1]Pricing Schedule'!$F$105*M1322))*4,
IF(AND(I1322=110000,R1322&gt;504.6,R1322&lt;=672.8,M1322&gt;10),('[1]Pricing Schedule'!$F$111+('[1]Pricing Schedule'!$F$113*M1322))*4,
IF(AND(I1322=110000,R1322&gt;672.8,R1322&lt;=841,M1322&lt;=10),('[1]Pricing Schedule'!$F$103+('[1]Pricing Schedule'!$F$105*M1322))*5,
IF(AND(I1322=110000,R1322&gt;672.8,R1322&lt;=841,M1322&gt;10),('[1]Pricing Schedule'!$F$111+('[1]Pricing Schedule'!$F$113*M1322))*5,
IF(AND(I1322=110000,R1322&gt;672.8,R1322&lt;=841,M1322&lt;=10),('[1]Pricing Schedule'!$F$103+('[1]Pricing Schedule'!$F$105*M1322))*5,
IF(AND(I1322=110000,R1322&gt;672.8,R1322&lt;=841,M1322&gt;10),('[1]Pricing Schedule'!$F$111+('[1]Pricing Schedule'!$F$113*M1322))*5,
IF(AND(I1322=110000,R1322&gt;1345.6,R1322&lt;=1513.8,M1322&lt;=10),('[1]Pricing Schedule'!$F$103+('[1]Pricing Schedule'!$F$105*M1322))*9,
IF(AND(I1322=110000,R1322&gt;1345.6,R1322&lt;=1513.8,M1322&gt;10),('[1]Pricing Schedule'!$F$111+('[1]Pricing Schedule'!$F$113*M1322))*9,
9999999999)))))))))))))))))))))))))))))))))))))))</f>
        <v>1943470</v>
      </c>
      <c r="T1322" s="21">
        <f>IF(AND(I1322=38000,R1322&lt;=4.5,M1322&gt;8),'[1]Pricing Schedule'!$J$9,
IF(AND(I1322=38000,R1322&lt;=4.5,M1322&lt;=8),'[1]Pricing Schedule'!$J$36,
IF(AND(I1322=38000,R1322&gt;4.5,R1322&lt;=9,M1322&gt;8),'[1]Pricing Schedule'!$J$18,
IF(AND(I1322=38000,R1322&gt;4.5,R1322&lt;=9,M1322&lt;=8),'[1]Pricing Schedule'!$J$36,
IF(AND(I1322=38000,R1322&gt;9,R1322&lt;=12.8,M1322&gt;8),'[1]Pricing Schedule'!$J$27,
IF(AND(I1322=38000,R1322&gt;9,R1322&lt;=12.8,M1322&lt;=8),'[1]Pricing Schedule'!$J$36,
IF(AND(I1322=38000,R1322&gt;12.8,R1322&lt;=22.8),'[1]Pricing Schedule'!$J$36,
IF(AND(I1322=38000,R1322&gt;22.8,R1322&lt;=30.2),'[1]Pricing Schedule'!$J$45,
IF(AND(I1322=38000,R1322&gt;30.2,R1322&lt;=45.9),'[1]Pricing Schedule'!$J$54,
IF(AND(I1322=38000,R1322&gt;45.9,R1322&lt;=123.4),'[1]Pricing Schedule'!$J$97,
IF(AND(I1322=38000,R1322&gt;123.4,R1322&lt;=168.2,M1322&lt;=10),'[1]Pricing Schedule'!$J$105,
IF(AND(I1322=38000,R1322&gt;123.4,R1322&lt;=168.2,M1322&gt;10),'[1]Pricing Schedule'!$J$113,
IF(AND(I1322=38000,R1322&gt;168.2,R1322&lt;=336.4,M1322&lt;=10),('[1]Pricing Schedule'!$J$105),
IF(AND(I1322=38000,R1322&gt;168.2,R1322&lt;=336.4,M1322&gt;10),('[1]Pricing Schedule'!$J$113),
IF(AND(I1322=38000,R1322&gt;336.4,R1322&lt;=504.6,M1322&lt;=10),('[1]Pricing Schedule'!$J$105),
IF(AND(I1322=38000,R1322&gt;336.4,R1322&lt;=504.6,M1322&gt;10),('[1]Pricing Schedule'!$J$113),
IF(AND(I1322=38000,R1322&gt;504.6,R1322&lt;=672.8,M1322&lt;=10),('[1]Pricing Schedule'!$J$105),
IF(AND(I1322=38000,R1322&gt;504.6,R1322&lt;=672.8,M1322&gt;10),('[1]Pricing Schedule'!$J$113),
IF(AND(I1322=110000,R1322&lt;=12.8,M1322&gt;2),'[1]Pricing Schedule'!$J$63,
IF(AND(I1322=110000,R1322&lt;=12.8,M1322&lt;=2),'[1]Pricing Schedule'!$J$97,
IF(AND(I1322=110000,R1322&gt;12.8,R1322&lt;=22.8,M1322&gt;3),'[1]Pricing Schedule'!$J$72,
IF(AND(I1322=110000,R1322&gt;12.8,R1322&lt;=22.8,M1322&lt;=3),'[1]Pricing Schedule'!$J$97,
IF(AND(I1322=110000,R1322&gt;22.8,R1322&lt;=30.2),'[1]Pricing Schedule'!$J$81,
IF(AND(I1322=110000,R1322&gt;30.2,R1322&lt;=45.9),'[1]Pricing Schedule'!$J$90,
IF(AND(I1322=110000,R1322&gt;45.9,R1322&lt;=123.4),'[1]Pricing Schedule'!$J$97,
IF(AND(I1322=110000,R1322&gt;123.4,R1322&lt;=168.2,M1322&lt;=10),'[1]Pricing Schedule'!$J$105,
IF(AND(I1322=110000,R1322&gt;123.4,R1322&lt;=168.2,M1322&gt;10),'[1]Pricing Schedule'!$J$113,
IF(AND(I1322=110000,R1322&gt;168.2,R1322&lt;=336.2,M1322&lt;=10),('[1]Pricing Schedule'!$J$105),
IF(AND(I1322=110000,R1322&gt;168.2,R1322&lt;=336.2,M1322&gt;10),('[1]Pricing Schedule'!$J$113),
IF(AND(I1322=110000,R1322&gt;336.4,R1322&lt;=504.6,M1322&lt;=10),('[1]Pricing Schedule'!$J$105),
IF(AND(I1322=110000,R1322&gt;336.4,R1322&lt;=504.6,M1322&gt;10),('[1]Pricing Schedule'!$J$113),
IF(AND(I1322=110000,R1322&gt;504.6,R1322&lt;=672.8,M1322&lt;=10),('[1]Pricing Schedule'!$J$105),
IF(AND(I1322=110000,R1322&gt;504.6,R1322&lt;=672.8,M1322&gt;10),('[1]Pricing Schedule'!$J$113),
IF(AND(I1322=110000,R1322&gt;672.8,R1322&lt;=841,M1322&lt;=10),('[1]Pricing Schedule'!$J$105),
IF(AND(I1322=110000,R1322&gt;672.8,R1322&lt;=841,M1322&gt;10),('[1]Pricing Schedule'!$J$113),
IF(AND(I1322=110000,R1322&gt;1682,R1322&lt;=1850.2,M1322&lt;=10),('[1]Pricing Schedule'!$J$105),
IF(AND(I1322=110000,R1322&gt;1682,R1322&lt;=1850.2,M1322&gt;10),('[1]Pricing Schedule'!$J$113),
IF(AND(I1322=110000,R1322&gt;2018.4,R1322&lt;=2186.6,M1322&lt;=10),('[1]Pricing Schedule'!$J$105),
IF(AND(I1322=110000,R1322&gt;2018.4,R1322&lt;=2186.6,M1322&gt;10),('[1]Pricing Schedule'!$J$113),999999999)))))))))))))))))))))))))))))))))))))))</f>
        <v>7</v>
      </c>
      <c r="U1322" s="40">
        <f t="shared" si="126"/>
        <v>462730.95238095237</v>
      </c>
      <c r="V1322" s="41">
        <f t="shared" si="127"/>
        <v>2.1610830113148132</v>
      </c>
      <c r="Y1322" s="23">
        <v>239</v>
      </c>
      <c r="Z1322" s="23">
        <v>229</v>
      </c>
      <c r="AD1322" s="13"/>
      <c r="AE1322" s="13"/>
      <c r="AF1322" s="13"/>
      <c r="AR1322" s="35"/>
    </row>
    <row r="1323" spans="1:44">
      <c r="A1323" s="23">
        <v>1325</v>
      </c>
      <c r="B1323" s="23">
        <v>1325</v>
      </c>
      <c r="C1323" s="23" t="s">
        <v>1985</v>
      </c>
      <c r="D1323" s="23" t="s">
        <v>1124</v>
      </c>
      <c r="E1323" s="23" t="s">
        <v>1124</v>
      </c>
      <c r="F1323" s="23" t="s">
        <v>1971</v>
      </c>
      <c r="G1323" s="23" t="s">
        <v>1972</v>
      </c>
      <c r="H1323" s="23" t="s">
        <v>113</v>
      </c>
      <c r="I1323" s="13">
        <v>38000</v>
      </c>
      <c r="J1323" s="13">
        <v>38000</v>
      </c>
      <c r="K1323" s="23" t="s">
        <v>119</v>
      </c>
      <c r="L1323" s="24">
        <v>12.183</v>
      </c>
      <c r="M1323" s="37">
        <f t="shared" si="122"/>
        <v>13</v>
      </c>
      <c r="N1323" s="24">
        <v>0.10299999999999999</v>
      </c>
      <c r="O1323" s="13">
        <v>3</v>
      </c>
      <c r="P1323" s="36">
        <f t="shared" si="123"/>
        <v>0.10299999999999999</v>
      </c>
      <c r="Q1323" s="38">
        <f t="shared" si="124"/>
        <v>4.2</v>
      </c>
      <c r="R1323" s="37">
        <f t="shared" si="125"/>
        <v>4.2</v>
      </c>
      <c r="S1323" s="39">
        <f>IF(AND(I1323=38000,R1323&lt;=4.5,M1323&gt;8),'[1]Pricing Schedule'!$F$8+('[1]Pricing Schedule'!$F$9*M1323),
IF(AND(I1323=38000,R1323&lt;=4.5,M1323&lt;=8),'[1]Pricing Schedule'!$F$34+('[1]Pricing Schedule'!$F$36*M1323),
IF(AND(I1323=38000,R1323&gt;4.5,R1323&lt;=9,M1323&gt;8),'[1]Pricing Schedule'!$F$17+('[1]Pricing Schedule'!$F$18*M1323),
IF(AND(I1323=38000,R1323&gt;4.5,R1323&lt;=9,M1323&lt;=8),'[1]Pricing Schedule'!$F$34+('[1]Pricing Schedule'!$F$36*M1323),
IF(AND(I1323=38000,R1323&gt;9,R1323&lt;=12.8,M1323&gt;8),'[1]Pricing Schedule'!$F$26+('[1]Pricing Schedule'!$F$27*M1323),
IF(AND(I1323=38000,R1323&gt;9,R1323&lt;=12.8,M1323&lt;=8),'[1]Pricing Schedule'!$F$34+('[1]Pricing Schedule'!$F$36*M1323),
IF(AND(I1323=38000,R1323&gt;12.8,R1323&lt;=22.8),'[1]Pricing Schedule'!$F$34+('[1]Pricing Schedule'!$F$36*M1323),
IF(AND(I1323=38000,R1323&gt;22.8,R1323&lt;=30.2),'[1]Pricing Schedule'!$F$43+('[1]Pricing Schedule'!$F$45*M1323),
IF(AND(I1323=38000,R1323&gt;30.2,R1323&lt;=45.9),'[1]Pricing Schedule'!$F$52+('[1]Pricing Schedule'!$F$54*M1323),
IF(AND(I1323=38000,R1323&gt;45.9,R1323&lt;=123.4),'[1]Pricing Schedule'!$F$96+('[1]Pricing Schedule'!$F$97*M1323),
IF(AND(I1323=38000,R1323&gt;123.4,R1323&lt;=168.2,M1323&lt;=10),'[1]Pricing Schedule'!$F$103+('[1]Pricing Schedule'!$F$105*M1323),
IF(AND(I1323=38000,R1323&gt;123.4,R1323&lt;=168.2,M1323&gt;10),'[1]Pricing Schedule'!$F$111+('[1]Pricing Schedule'!$F$113*M1323),
IF(AND(I1323=38000,R1323&gt;157.4,R1323&lt;=336.4,M1323&lt;=10),('[1]Pricing Schedule'!$F$103+('[1]Pricing Schedule'!$F$105*M1323))*2,
IF(AND(I1323=38000,R1323&gt;157.4,R1323&lt;=336.4,M1323&gt;10),('[1]Pricing Schedule'!$F$111+('[1]Pricing Schedule'!$F$113*M1323))*2,
IF(AND(I1323=38000,R1323&gt;314.8,R1323&lt;=504.6,M1323&lt;=10),('[1]Pricing Schedule'!$F$103+('[1]Pricing Schedule'!$F$105*M1323))*3,
IF(AND(I1323=38000,R1323&gt;314.8,R1323&lt;=504.6,M1323&gt;10),('[1]Pricing Schedule'!$F$111+('[1]Pricing Schedule'!$F$113*M1323))*3,
IF(AND(I1323=38000,R1323&gt;472.2,R1323&lt;=672.8,M1323&lt;=10),('[1]Pricing Schedule'!$F$103+('[1]Pricing Schedule'!$F$105*M1323))*4,
IF(AND(I1323=38000,R1323&gt;472.2,R1323&lt;=672.8,M1323&gt;10),('[1]Pricing Schedule'!$F$111+('[1]Pricing Schedule'!$F$113*M1323))*4,
IF(AND(I1323=110000,R1323&lt;=12.8,M1323&gt;2),'[1]Pricing Schedule'!$F$62+('[1]Pricing Schedule'!$F$63*M1323),
IF(AND(I1323=110000,R1323&lt;=12.8,M1323&lt;=2),'[1]Pricing Schedule'!$F$96+('[1]Pricing Schedule'!$F$97*M1323),
IF(AND(I1323=110000,R1323&gt;12.8,R1323&lt;=22.8,M1323&gt;3),'[1]Pricing Schedule'!$F$71+('[1]Pricing Schedule'!$F$72*M1323),
IF(AND(I1323=110000,R1323&gt;12.8,R1323&lt;=22.8,M1323&lt;=3),'[1]Pricing Schedule'!$F$96+('[1]Pricing Schedule'!$F$97*M1323),
IF(AND(I1323=110000,R1323&gt;22.8,R1323&lt;=30.2),'[1]Pricing Schedule'!$F$80+('[1]Pricing Schedule'!$F$81*M1323),
IF(AND(I1323=110000,R1323&gt;30.2,R1323&lt;=45.9),'[1]Pricing Schedule'!$F$89+('[1]Pricing Schedule'!$F$90*M1323),
IF(AND(I1323=110000,R1323&gt;45.9,R1323&lt;=123.4),'[1]Pricing Schedule'!$F$96+('[1]Pricing Schedule'!$F$97*M1323),
IF(AND(I1323=110000,R1323&gt;123.4,R1323&lt;=168.2,M1323&lt;=10),'[1]Pricing Schedule'!$F$103+('[1]Pricing Schedule'!$F$105*M1323),
IF(AND(I1323=110000,R1323&gt;123.4,R1323&lt;=168.2,M1323&gt;10),'[1]Pricing Schedule'!$F$111+('[1]Pricing Schedule'!$F$113*M1323),
IF(AND(I1323=110000,R1323&gt;168.2,R1323&lt;=336.4,M1323&lt;=10),('[1]Pricing Schedule'!$F$103+('[1]Pricing Schedule'!$F$105*M1323))*2,
IF(AND(I1323=110000,R1323&gt;168.2,R1323&lt;=336.4,M1323&gt;10),('[1]Pricing Schedule'!$F$111+('[1]Pricing Schedule'!$F$113*M1323))*2,
IF(AND(I1323=110000,R1323&gt;336.4,R1323&lt;=504.6,M1323&lt;=10),('[1]Pricing Schedule'!$F$103+('[1]Pricing Schedule'!$F$105*M1323))*3,
IF(AND(I1323=110000,R1323&gt;336.4,R1323&lt;=504.6,M1323&gt;10),('[1]Pricing Schedule'!$F$111+('[1]Pricing Schedule'!$F$113*M1323))*3,
IF(AND(I1323=110000,R1323&gt;504.6,R1323&lt;=672.8,M1323&lt;=10),('[1]Pricing Schedule'!$F$103+('[1]Pricing Schedule'!$F$105*M1323))*4,
IF(AND(I1323=110000,R1323&gt;504.6,R1323&lt;=672.8,M1323&gt;10),('[1]Pricing Schedule'!$F$111+('[1]Pricing Schedule'!$F$113*M1323))*4,
IF(AND(I1323=110000,R1323&gt;672.8,R1323&lt;=841,M1323&lt;=10),('[1]Pricing Schedule'!$F$103+('[1]Pricing Schedule'!$F$105*M1323))*5,
IF(AND(I1323=110000,R1323&gt;672.8,R1323&lt;=841,M1323&gt;10),('[1]Pricing Schedule'!$F$111+('[1]Pricing Schedule'!$F$113*M1323))*5,
IF(AND(I1323=110000,R1323&gt;672.8,R1323&lt;=841,M1323&lt;=10),('[1]Pricing Schedule'!$F$103+('[1]Pricing Schedule'!$F$105*M1323))*5,
IF(AND(I1323=110000,R1323&gt;672.8,R1323&lt;=841,M1323&gt;10),('[1]Pricing Schedule'!$F$111+('[1]Pricing Schedule'!$F$113*M1323))*5,
IF(AND(I1323=110000,R1323&gt;1345.6,R1323&lt;=1513.8,M1323&lt;=10),('[1]Pricing Schedule'!$F$103+('[1]Pricing Schedule'!$F$105*M1323))*9,
IF(AND(I1323=110000,R1323&gt;1345.6,R1323&lt;=1513.8,M1323&gt;10),('[1]Pricing Schedule'!$F$111+('[1]Pricing Schedule'!$F$113*M1323))*9,
9999999999)))))))))))))))))))))))))))))))))))))))</f>
        <v>1545240</v>
      </c>
      <c r="T1323" s="21">
        <f>IF(AND(I1323=38000,R1323&lt;=4.5,M1323&gt;8),'[1]Pricing Schedule'!$J$9,
IF(AND(I1323=38000,R1323&lt;=4.5,M1323&lt;=8),'[1]Pricing Schedule'!$J$36,
IF(AND(I1323=38000,R1323&gt;4.5,R1323&lt;=9,M1323&gt;8),'[1]Pricing Schedule'!$J$18,
IF(AND(I1323=38000,R1323&gt;4.5,R1323&lt;=9,M1323&lt;=8),'[1]Pricing Schedule'!$J$36,
IF(AND(I1323=38000,R1323&gt;9,R1323&lt;=12.8,M1323&gt;8),'[1]Pricing Schedule'!$J$27,
IF(AND(I1323=38000,R1323&gt;9,R1323&lt;=12.8,M1323&lt;=8),'[1]Pricing Schedule'!$J$36,
IF(AND(I1323=38000,R1323&gt;12.8,R1323&lt;=22.8),'[1]Pricing Schedule'!$J$36,
IF(AND(I1323=38000,R1323&gt;22.8,R1323&lt;=30.2),'[1]Pricing Schedule'!$J$45,
IF(AND(I1323=38000,R1323&gt;30.2,R1323&lt;=45.9),'[1]Pricing Schedule'!$J$54,
IF(AND(I1323=38000,R1323&gt;45.9,R1323&lt;=123.4),'[1]Pricing Schedule'!$J$97,
IF(AND(I1323=38000,R1323&gt;123.4,R1323&lt;=168.2,M1323&lt;=10),'[1]Pricing Schedule'!$J$105,
IF(AND(I1323=38000,R1323&gt;123.4,R1323&lt;=168.2,M1323&gt;10),'[1]Pricing Schedule'!$J$113,
IF(AND(I1323=38000,R1323&gt;168.2,R1323&lt;=336.4,M1323&lt;=10),('[1]Pricing Schedule'!$J$105),
IF(AND(I1323=38000,R1323&gt;168.2,R1323&lt;=336.4,M1323&gt;10),('[1]Pricing Schedule'!$J$113),
IF(AND(I1323=38000,R1323&gt;336.4,R1323&lt;=504.6,M1323&lt;=10),('[1]Pricing Schedule'!$J$105),
IF(AND(I1323=38000,R1323&gt;336.4,R1323&lt;=504.6,M1323&gt;10),('[1]Pricing Schedule'!$J$113),
IF(AND(I1323=38000,R1323&gt;504.6,R1323&lt;=672.8,M1323&lt;=10),('[1]Pricing Schedule'!$J$105),
IF(AND(I1323=38000,R1323&gt;504.6,R1323&lt;=672.8,M1323&gt;10),('[1]Pricing Schedule'!$J$113),
IF(AND(I1323=110000,R1323&lt;=12.8,M1323&gt;2),'[1]Pricing Schedule'!$J$63,
IF(AND(I1323=110000,R1323&lt;=12.8,M1323&lt;=2),'[1]Pricing Schedule'!$J$97,
IF(AND(I1323=110000,R1323&gt;12.8,R1323&lt;=22.8,M1323&gt;3),'[1]Pricing Schedule'!$J$72,
IF(AND(I1323=110000,R1323&gt;12.8,R1323&lt;=22.8,M1323&lt;=3),'[1]Pricing Schedule'!$J$97,
IF(AND(I1323=110000,R1323&gt;22.8,R1323&lt;=30.2),'[1]Pricing Schedule'!$J$81,
IF(AND(I1323=110000,R1323&gt;30.2,R1323&lt;=45.9),'[1]Pricing Schedule'!$J$90,
IF(AND(I1323=110000,R1323&gt;45.9,R1323&lt;=123.4),'[1]Pricing Schedule'!$J$97,
IF(AND(I1323=110000,R1323&gt;123.4,R1323&lt;=168.2,M1323&lt;=10),'[1]Pricing Schedule'!$J$105,
IF(AND(I1323=110000,R1323&gt;123.4,R1323&lt;=168.2,M1323&gt;10),'[1]Pricing Schedule'!$J$113,
IF(AND(I1323=110000,R1323&gt;168.2,R1323&lt;=336.2,M1323&lt;=10),('[1]Pricing Schedule'!$J$105),
IF(AND(I1323=110000,R1323&gt;168.2,R1323&lt;=336.2,M1323&gt;10),('[1]Pricing Schedule'!$J$113),
IF(AND(I1323=110000,R1323&gt;336.4,R1323&lt;=504.6,M1323&lt;=10),('[1]Pricing Schedule'!$J$105),
IF(AND(I1323=110000,R1323&gt;336.4,R1323&lt;=504.6,M1323&gt;10),('[1]Pricing Schedule'!$J$113),
IF(AND(I1323=110000,R1323&gt;504.6,R1323&lt;=672.8,M1323&lt;=10),('[1]Pricing Schedule'!$J$105),
IF(AND(I1323=110000,R1323&gt;504.6,R1323&lt;=672.8,M1323&gt;10),('[1]Pricing Schedule'!$J$113),
IF(AND(I1323=110000,R1323&gt;672.8,R1323&lt;=841,M1323&lt;=10),('[1]Pricing Schedule'!$J$105),
IF(AND(I1323=110000,R1323&gt;672.8,R1323&lt;=841,M1323&gt;10),('[1]Pricing Schedule'!$J$113),
IF(AND(I1323=110000,R1323&gt;1682,R1323&lt;=1850.2,M1323&lt;=10),('[1]Pricing Schedule'!$J$105),
IF(AND(I1323=110000,R1323&gt;1682,R1323&lt;=1850.2,M1323&gt;10),('[1]Pricing Schedule'!$J$113),
IF(AND(I1323=110000,R1323&gt;2018.4,R1323&lt;=2186.6,M1323&lt;=10),('[1]Pricing Schedule'!$J$105),
IF(AND(I1323=110000,R1323&gt;2018.4,R1323&lt;=2186.6,M1323&gt;10),('[1]Pricing Schedule'!$J$113),999999999)))))))))))))))))))))))))))))))))))))))</f>
        <v>1</v>
      </c>
      <c r="U1323" s="40">
        <f t="shared" si="126"/>
        <v>367914.28571428568</v>
      </c>
      <c r="V1323" s="41">
        <f t="shared" si="127"/>
        <v>2.7180243845616214</v>
      </c>
      <c r="Y1323" s="23">
        <v>616</v>
      </c>
      <c r="Z1323" s="23">
        <v>563</v>
      </c>
      <c r="AD1323" s="13"/>
      <c r="AE1323" s="13"/>
      <c r="AF1323" s="13"/>
      <c r="AR1323" s="35"/>
    </row>
    <row r="1324" spans="1:44">
      <c r="A1324" s="23">
        <v>1326</v>
      </c>
      <c r="B1324" s="23">
        <v>1326</v>
      </c>
      <c r="C1324" s="23" t="s">
        <v>1986</v>
      </c>
      <c r="D1324" s="23" t="s">
        <v>1124</v>
      </c>
      <c r="E1324" s="23" t="s">
        <v>1124</v>
      </c>
      <c r="F1324" s="23" t="s">
        <v>1125</v>
      </c>
      <c r="G1324" s="23" t="s">
        <v>1126</v>
      </c>
      <c r="H1324" s="23" t="s">
        <v>113</v>
      </c>
      <c r="I1324" s="13">
        <v>38000</v>
      </c>
      <c r="J1324" s="13">
        <v>38000</v>
      </c>
      <c r="K1324" s="13">
        <v>10000</v>
      </c>
      <c r="L1324" s="24">
        <v>8.4619999999999997</v>
      </c>
      <c r="M1324" s="37">
        <f t="shared" si="122"/>
        <v>9</v>
      </c>
      <c r="N1324" s="24">
        <v>9.0999999999999998E-2</v>
      </c>
      <c r="O1324" s="13">
        <v>3</v>
      </c>
      <c r="P1324" s="36">
        <f t="shared" si="123"/>
        <v>9.0999999999999998E-2</v>
      </c>
      <c r="Q1324" s="38">
        <f t="shared" si="124"/>
        <v>4.2</v>
      </c>
      <c r="R1324" s="37">
        <f t="shared" si="125"/>
        <v>4.2</v>
      </c>
      <c r="S1324" s="39">
        <f>IF(AND(I1324=38000,R1324&lt;=4.5,M1324&gt;8),'[1]Pricing Schedule'!$F$8+('[1]Pricing Schedule'!$F$9*M1324),
IF(AND(I1324=38000,R1324&lt;=4.5,M1324&lt;=8),'[1]Pricing Schedule'!$F$34+('[1]Pricing Schedule'!$F$36*M1324),
IF(AND(I1324=38000,R1324&gt;4.5,R1324&lt;=9,M1324&gt;8),'[1]Pricing Schedule'!$F$17+('[1]Pricing Schedule'!$F$18*M1324),
IF(AND(I1324=38000,R1324&gt;4.5,R1324&lt;=9,M1324&lt;=8),'[1]Pricing Schedule'!$F$34+('[1]Pricing Schedule'!$F$36*M1324),
IF(AND(I1324=38000,R1324&gt;9,R1324&lt;=12.8,M1324&gt;8),'[1]Pricing Schedule'!$F$26+('[1]Pricing Schedule'!$F$27*M1324),
IF(AND(I1324=38000,R1324&gt;9,R1324&lt;=12.8,M1324&lt;=8),'[1]Pricing Schedule'!$F$34+('[1]Pricing Schedule'!$F$36*M1324),
IF(AND(I1324=38000,R1324&gt;12.8,R1324&lt;=22.8),'[1]Pricing Schedule'!$F$34+('[1]Pricing Schedule'!$F$36*M1324),
IF(AND(I1324=38000,R1324&gt;22.8,R1324&lt;=30.2),'[1]Pricing Schedule'!$F$43+('[1]Pricing Schedule'!$F$45*M1324),
IF(AND(I1324=38000,R1324&gt;30.2,R1324&lt;=45.9),'[1]Pricing Schedule'!$F$52+('[1]Pricing Schedule'!$F$54*M1324),
IF(AND(I1324=38000,R1324&gt;45.9,R1324&lt;=123.4),'[1]Pricing Schedule'!$F$96+('[1]Pricing Schedule'!$F$97*M1324),
IF(AND(I1324=38000,R1324&gt;123.4,R1324&lt;=168.2,M1324&lt;=10),'[1]Pricing Schedule'!$F$103+('[1]Pricing Schedule'!$F$105*M1324),
IF(AND(I1324=38000,R1324&gt;123.4,R1324&lt;=168.2,M1324&gt;10),'[1]Pricing Schedule'!$F$111+('[1]Pricing Schedule'!$F$113*M1324),
IF(AND(I1324=38000,R1324&gt;157.4,R1324&lt;=336.4,M1324&lt;=10),('[1]Pricing Schedule'!$F$103+('[1]Pricing Schedule'!$F$105*M1324))*2,
IF(AND(I1324=38000,R1324&gt;157.4,R1324&lt;=336.4,M1324&gt;10),('[1]Pricing Schedule'!$F$111+('[1]Pricing Schedule'!$F$113*M1324))*2,
IF(AND(I1324=38000,R1324&gt;314.8,R1324&lt;=504.6,M1324&lt;=10),('[1]Pricing Schedule'!$F$103+('[1]Pricing Schedule'!$F$105*M1324))*3,
IF(AND(I1324=38000,R1324&gt;314.8,R1324&lt;=504.6,M1324&gt;10),('[1]Pricing Schedule'!$F$111+('[1]Pricing Schedule'!$F$113*M1324))*3,
IF(AND(I1324=38000,R1324&gt;472.2,R1324&lt;=672.8,M1324&lt;=10),('[1]Pricing Schedule'!$F$103+('[1]Pricing Schedule'!$F$105*M1324))*4,
IF(AND(I1324=38000,R1324&gt;472.2,R1324&lt;=672.8,M1324&gt;10),('[1]Pricing Schedule'!$F$111+('[1]Pricing Schedule'!$F$113*M1324))*4,
IF(AND(I1324=110000,R1324&lt;=12.8,M1324&gt;2),'[1]Pricing Schedule'!$F$62+('[1]Pricing Schedule'!$F$63*M1324),
IF(AND(I1324=110000,R1324&lt;=12.8,M1324&lt;=2),'[1]Pricing Schedule'!$F$96+('[1]Pricing Schedule'!$F$97*M1324),
IF(AND(I1324=110000,R1324&gt;12.8,R1324&lt;=22.8,M1324&gt;3),'[1]Pricing Schedule'!$F$71+('[1]Pricing Schedule'!$F$72*M1324),
IF(AND(I1324=110000,R1324&gt;12.8,R1324&lt;=22.8,M1324&lt;=3),'[1]Pricing Schedule'!$F$96+('[1]Pricing Schedule'!$F$97*M1324),
IF(AND(I1324=110000,R1324&gt;22.8,R1324&lt;=30.2),'[1]Pricing Schedule'!$F$80+('[1]Pricing Schedule'!$F$81*M1324),
IF(AND(I1324=110000,R1324&gt;30.2,R1324&lt;=45.9),'[1]Pricing Schedule'!$F$89+('[1]Pricing Schedule'!$F$90*M1324),
IF(AND(I1324=110000,R1324&gt;45.9,R1324&lt;=123.4),'[1]Pricing Schedule'!$F$96+('[1]Pricing Schedule'!$F$97*M1324),
IF(AND(I1324=110000,R1324&gt;123.4,R1324&lt;=168.2,M1324&lt;=10),'[1]Pricing Schedule'!$F$103+('[1]Pricing Schedule'!$F$105*M1324),
IF(AND(I1324=110000,R1324&gt;123.4,R1324&lt;=168.2,M1324&gt;10),'[1]Pricing Schedule'!$F$111+('[1]Pricing Schedule'!$F$113*M1324),
IF(AND(I1324=110000,R1324&gt;168.2,R1324&lt;=336.4,M1324&lt;=10),('[1]Pricing Schedule'!$F$103+('[1]Pricing Schedule'!$F$105*M1324))*2,
IF(AND(I1324=110000,R1324&gt;168.2,R1324&lt;=336.4,M1324&gt;10),('[1]Pricing Schedule'!$F$111+('[1]Pricing Schedule'!$F$113*M1324))*2,
IF(AND(I1324=110000,R1324&gt;336.4,R1324&lt;=504.6,M1324&lt;=10),('[1]Pricing Schedule'!$F$103+('[1]Pricing Schedule'!$F$105*M1324))*3,
IF(AND(I1324=110000,R1324&gt;336.4,R1324&lt;=504.6,M1324&gt;10),('[1]Pricing Schedule'!$F$111+('[1]Pricing Schedule'!$F$113*M1324))*3,
IF(AND(I1324=110000,R1324&gt;504.6,R1324&lt;=672.8,M1324&lt;=10),('[1]Pricing Schedule'!$F$103+('[1]Pricing Schedule'!$F$105*M1324))*4,
IF(AND(I1324=110000,R1324&gt;504.6,R1324&lt;=672.8,M1324&gt;10),('[1]Pricing Schedule'!$F$111+('[1]Pricing Schedule'!$F$113*M1324))*4,
IF(AND(I1324=110000,R1324&gt;672.8,R1324&lt;=841,M1324&lt;=10),('[1]Pricing Schedule'!$F$103+('[1]Pricing Schedule'!$F$105*M1324))*5,
IF(AND(I1324=110000,R1324&gt;672.8,R1324&lt;=841,M1324&gt;10),('[1]Pricing Schedule'!$F$111+('[1]Pricing Schedule'!$F$113*M1324))*5,
IF(AND(I1324=110000,R1324&gt;672.8,R1324&lt;=841,M1324&lt;=10),('[1]Pricing Schedule'!$F$103+('[1]Pricing Schedule'!$F$105*M1324))*5,
IF(AND(I1324=110000,R1324&gt;672.8,R1324&lt;=841,M1324&gt;10),('[1]Pricing Schedule'!$F$111+('[1]Pricing Schedule'!$F$113*M1324))*5,
IF(AND(I1324=110000,R1324&gt;1345.6,R1324&lt;=1513.8,M1324&lt;=10),('[1]Pricing Schedule'!$F$103+('[1]Pricing Schedule'!$F$105*M1324))*9,
IF(AND(I1324=110000,R1324&gt;1345.6,R1324&lt;=1513.8,M1324&gt;10),('[1]Pricing Schedule'!$F$111+('[1]Pricing Schedule'!$F$113*M1324))*9,
9999999999)))))))))))))))))))))))))))))))))))))))</f>
        <v>1334440</v>
      </c>
      <c r="T1324" s="21">
        <f>IF(AND(I1324=38000,R1324&lt;=4.5,M1324&gt;8),'[1]Pricing Schedule'!$J$9,
IF(AND(I1324=38000,R1324&lt;=4.5,M1324&lt;=8),'[1]Pricing Schedule'!$J$36,
IF(AND(I1324=38000,R1324&gt;4.5,R1324&lt;=9,M1324&gt;8),'[1]Pricing Schedule'!$J$18,
IF(AND(I1324=38000,R1324&gt;4.5,R1324&lt;=9,M1324&lt;=8),'[1]Pricing Schedule'!$J$36,
IF(AND(I1324=38000,R1324&gt;9,R1324&lt;=12.8,M1324&gt;8),'[1]Pricing Schedule'!$J$27,
IF(AND(I1324=38000,R1324&gt;9,R1324&lt;=12.8,M1324&lt;=8),'[1]Pricing Schedule'!$J$36,
IF(AND(I1324=38000,R1324&gt;12.8,R1324&lt;=22.8),'[1]Pricing Schedule'!$J$36,
IF(AND(I1324=38000,R1324&gt;22.8,R1324&lt;=30.2),'[1]Pricing Schedule'!$J$45,
IF(AND(I1324=38000,R1324&gt;30.2,R1324&lt;=45.9),'[1]Pricing Schedule'!$J$54,
IF(AND(I1324=38000,R1324&gt;45.9,R1324&lt;=123.4),'[1]Pricing Schedule'!$J$97,
IF(AND(I1324=38000,R1324&gt;123.4,R1324&lt;=168.2,M1324&lt;=10),'[1]Pricing Schedule'!$J$105,
IF(AND(I1324=38000,R1324&gt;123.4,R1324&lt;=168.2,M1324&gt;10),'[1]Pricing Schedule'!$J$113,
IF(AND(I1324=38000,R1324&gt;168.2,R1324&lt;=336.4,M1324&lt;=10),('[1]Pricing Schedule'!$J$105),
IF(AND(I1324=38000,R1324&gt;168.2,R1324&lt;=336.4,M1324&gt;10),('[1]Pricing Schedule'!$J$113),
IF(AND(I1324=38000,R1324&gt;336.4,R1324&lt;=504.6,M1324&lt;=10),('[1]Pricing Schedule'!$J$105),
IF(AND(I1324=38000,R1324&gt;336.4,R1324&lt;=504.6,M1324&gt;10),('[1]Pricing Schedule'!$J$113),
IF(AND(I1324=38000,R1324&gt;504.6,R1324&lt;=672.8,M1324&lt;=10),('[1]Pricing Schedule'!$J$105),
IF(AND(I1324=38000,R1324&gt;504.6,R1324&lt;=672.8,M1324&gt;10),('[1]Pricing Schedule'!$J$113),
IF(AND(I1324=110000,R1324&lt;=12.8,M1324&gt;2),'[1]Pricing Schedule'!$J$63,
IF(AND(I1324=110000,R1324&lt;=12.8,M1324&lt;=2),'[1]Pricing Schedule'!$J$97,
IF(AND(I1324=110000,R1324&gt;12.8,R1324&lt;=22.8,M1324&gt;3),'[1]Pricing Schedule'!$J$72,
IF(AND(I1324=110000,R1324&gt;12.8,R1324&lt;=22.8,M1324&lt;=3),'[1]Pricing Schedule'!$J$97,
IF(AND(I1324=110000,R1324&gt;22.8,R1324&lt;=30.2),'[1]Pricing Schedule'!$J$81,
IF(AND(I1324=110000,R1324&gt;30.2,R1324&lt;=45.9),'[1]Pricing Schedule'!$J$90,
IF(AND(I1324=110000,R1324&gt;45.9,R1324&lt;=123.4),'[1]Pricing Schedule'!$J$97,
IF(AND(I1324=110000,R1324&gt;123.4,R1324&lt;=168.2,M1324&lt;=10),'[1]Pricing Schedule'!$J$105,
IF(AND(I1324=110000,R1324&gt;123.4,R1324&lt;=168.2,M1324&gt;10),'[1]Pricing Schedule'!$J$113,
IF(AND(I1324=110000,R1324&gt;168.2,R1324&lt;=336.2,M1324&lt;=10),('[1]Pricing Schedule'!$J$105),
IF(AND(I1324=110000,R1324&gt;168.2,R1324&lt;=336.2,M1324&gt;10),('[1]Pricing Schedule'!$J$113),
IF(AND(I1324=110000,R1324&gt;336.4,R1324&lt;=504.6,M1324&lt;=10),('[1]Pricing Schedule'!$J$105),
IF(AND(I1324=110000,R1324&gt;336.4,R1324&lt;=504.6,M1324&gt;10),('[1]Pricing Schedule'!$J$113),
IF(AND(I1324=110000,R1324&gt;504.6,R1324&lt;=672.8,M1324&lt;=10),('[1]Pricing Schedule'!$J$105),
IF(AND(I1324=110000,R1324&gt;504.6,R1324&lt;=672.8,M1324&gt;10),('[1]Pricing Schedule'!$J$113),
IF(AND(I1324=110000,R1324&gt;672.8,R1324&lt;=841,M1324&lt;=10),('[1]Pricing Schedule'!$J$105),
IF(AND(I1324=110000,R1324&gt;672.8,R1324&lt;=841,M1324&gt;10),('[1]Pricing Schedule'!$J$113),
IF(AND(I1324=110000,R1324&gt;1682,R1324&lt;=1850.2,M1324&lt;=10),('[1]Pricing Schedule'!$J$105),
IF(AND(I1324=110000,R1324&gt;1682,R1324&lt;=1850.2,M1324&gt;10),('[1]Pricing Schedule'!$J$113),
IF(AND(I1324=110000,R1324&gt;2018.4,R1324&lt;=2186.6,M1324&lt;=10),('[1]Pricing Schedule'!$J$105),
IF(AND(I1324=110000,R1324&gt;2018.4,R1324&lt;=2186.6,M1324&gt;10),('[1]Pricing Schedule'!$J$113),999999999)))))))))))))))))))))))))))))))))))))))</f>
        <v>1</v>
      </c>
      <c r="U1324" s="40">
        <f t="shared" si="126"/>
        <v>317723.80952380953</v>
      </c>
      <c r="V1324" s="41">
        <f t="shared" si="127"/>
        <v>3.1473876682353645</v>
      </c>
      <c r="Y1324" s="23">
        <v>419</v>
      </c>
      <c r="Z1324" s="23">
        <v>246</v>
      </c>
      <c r="AD1324" s="13"/>
      <c r="AE1324" s="13"/>
      <c r="AF1324" s="13"/>
      <c r="AR1324" s="35"/>
    </row>
    <row r="1325" spans="1:44">
      <c r="A1325" s="23">
        <v>1327</v>
      </c>
      <c r="B1325" s="23">
        <v>1327</v>
      </c>
      <c r="C1325" s="23" t="s">
        <v>1987</v>
      </c>
      <c r="D1325" s="23" t="s">
        <v>1740</v>
      </c>
      <c r="E1325" s="23" t="s">
        <v>1740</v>
      </c>
      <c r="F1325" s="23" t="s">
        <v>1988</v>
      </c>
      <c r="G1325" s="23" t="s">
        <v>1989</v>
      </c>
      <c r="H1325" s="23" t="s">
        <v>113</v>
      </c>
      <c r="I1325" s="13">
        <v>38000</v>
      </c>
      <c r="J1325" s="13">
        <v>38000</v>
      </c>
      <c r="K1325" s="23" t="s">
        <v>119</v>
      </c>
      <c r="L1325" s="24">
        <v>6.5780000000000003</v>
      </c>
      <c r="M1325" s="37">
        <f t="shared" si="122"/>
        <v>7</v>
      </c>
      <c r="N1325" s="24">
        <v>0.27200000000000002</v>
      </c>
      <c r="O1325" s="13">
        <v>3</v>
      </c>
      <c r="P1325" s="36">
        <f t="shared" si="123"/>
        <v>0.27200000000000002</v>
      </c>
      <c r="Q1325" s="38">
        <f t="shared" si="124"/>
        <v>4.2</v>
      </c>
      <c r="R1325" s="37">
        <f t="shared" si="125"/>
        <v>4.2</v>
      </c>
      <c r="S1325" s="39">
        <f>IF(AND(I1325=38000,R1325&lt;=4.5,M1325&gt;8),'[1]Pricing Schedule'!$F$8+('[1]Pricing Schedule'!$F$9*M1325),
IF(AND(I1325=38000,R1325&lt;=4.5,M1325&lt;=8),'[1]Pricing Schedule'!$F$34+('[1]Pricing Schedule'!$F$36*M1325),
IF(AND(I1325=38000,R1325&gt;4.5,R1325&lt;=9,M1325&gt;8),'[1]Pricing Schedule'!$F$17+('[1]Pricing Schedule'!$F$18*M1325),
IF(AND(I1325=38000,R1325&gt;4.5,R1325&lt;=9,M1325&lt;=8),'[1]Pricing Schedule'!$F$34+('[1]Pricing Schedule'!$F$36*M1325),
IF(AND(I1325=38000,R1325&gt;9,R1325&lt;=12.8,M1325&gt;8),'[1]Pricing Schedule'!$F$26+('[1]Pricing Schedule'!$F$27*M1325),
IF(AND(I1325=38000,R1325&gt;9,R1325&lt;=12.8,M1325&lt;=8),'[1]Pricing Schedule'!$F$34+('[1]Pricing Schedule'!$F$36*M1325),
IF(AND(I1325=38000,R1325&gt;12.8,R1325&lt;=22.8),'[1]Pricing Schedule'!$F$34+('[1]Pricing Schedule'!$F$36*M1325),
IF(AND(I1325=38000,R1325&gt;22.8,R1325&lt;=30.2),'[1]Pricing Schedule'!$F$43+('[1]Pricing Schedule'!$F$45*M1325),
IF(AND(I1325=38000,R1325&gt;30.2,R1325&lt;=45.9),'[1]Pricing Schedule'!$F$52+('[1]Pricing Schedule'!$F$54*M1325),
IF(AND(I1325=38000,R1325&gt;45.9,R1325&lt;=123.4),'[1]Pricing Schedule'!$F$96+('[1]Pricing Schedule'!$F$97*M1325),
IF(AND(I1325=38000,R1325&gt;123.4,R1325&lt;=168.2,M1325&lt;=10),'[1]Pricing Schedule'!$F$103+('[1]Pricing Schedule'!$F$105*M1325),
IF(AND(I1325=38000,R1325&gt;123.4,R1325&lt;=168.2,M1325&gt;10),'[1]Pricing Schedule'!$F$111+('[1]Pricing Schedule'!$F$113*M1325),
IF(AND(I1325=38000,R1325&gt;157.4,R1325&lt;=336.4,M1325&lt;=10),('[1]Pricing Schedule'!$F$103+('[1]Pricing Schedule'!$F$105*M1325))*2,
IF(AND(I1325=38000,R1325&gt;157.4,R1325&lt;=336.4,M1325&gt;10),('[1]Pricing Schedule'!$F$111+('[1]Pricing Schedule'!$F$113*M1325))*2,
IF(AND(I1325=38000,R1325&gt;314.8,R1325&lt;=504.6,M1325&lt;=10),('[1]Pricing Schedule'!$F$103+('[1]Pricing Schedule'!$F$105*M1325))*3,
IF(AND(I1325=38000,R1325&gt;314.8,R1325&lt;=504.6,M1325&gt;10),('[1]Pricing Schedule'!$F$111+('[1]Pricing Schedule'!$F$113*M1325))*3,
IF(AND(I1325=38000,R1325&gt;472.2,R1325&lt;=672.8,M1325&lt;=10),('[1]Pricing Schedule'!$F$103+('[1]Pricing Schedule'!$F$105*M1325))*4,
IF(AND(I1325=38000,R1325&gt;472.2,R1325&lt;=672.8,M1325&gt;10),('[1]Pricing Schedule'!$F$111+('[1]Pricing Schedule'!$F$113*M1325))*4,
IF(AND(I1325=110000,R1325&lt;=12.8,M1325&gt;2),'[1]Pricing Schedule'!$F$62+('[1]Pricing Schedule'!$F$63*M1325),
IF(AND(I1325=110000,R1325&lt;=12.8,M1325&lt;=2),'[1]Pricing Schedule'!$F$96+('[1]Pricing Schedule'!$F$97*M1325),
IF(AND(I1325=110000,R1325&gt;12.8,R1325&lt;=22.8,M1325&gt;3),'[1]Pricing Schedule'!$F$71+('[1]Pricing Schedule'!$F$72*M1325),
IF(AND(I1325=110000,R1325&gt;12.8,R1325&lt;=22.8,M1325&lt;=3),'[1]Pricing Schedule'!$F$96+('[1]Pricing Schedule'!$F$97*M1325),
IF(AND(I1325=110000,R1325&gt;22.8,R1325&lt;=30.2),'[1]Pricing Schedule'!$F$80+('[1]Pricing Schedule'!$F$81*M1325),
IF(AND(I1325=110000,R1325&gt;30.2,R1325&lt;=45.9),'[1]Pricing Schedule'!$F$89+('[1]Pricing Schedule'!$F$90*M1325),
IF(AND(I1325=110000,R1325&gt;45.9,R1325&lt;=123.4),'[1]Pricing Schedule'!$F$96+('[1]Pricing Schedule'!$F$97*M1325),
IF(AND(I1325=110000,R1325&gt;123.4,R1325&lt;=168.2,M1325&lt;=10),'[1]Pricing Schedule'!$F$103+('[1]Pricing Schedule'!$F$105*M1325),
IF(AND(I1325=110000,R1325&gt;123.4,R1325&lt;=168.2,M1325&gt;10),'[1]Pricing Schedule'!$F$111+('[1]Pricing Schedule'!$F$113*M1325),
IF(AND(I1325=110000,R1325&gt;168.2,R1325&lt;=336.4,M1325&lt;=10),('[1]Pricing Schedule'!$F$103+('[1]Pricing Schedule'!$F$105*M1325))*2,
IF(AND(I1325=110000,R1325&gt;168.2,R1325&lt;=336.4,M1325&gt;10),('[1]Pricing Schedule'!$F$111+('[1]Pricing Schedule'!$F$113*M1325))*2,
IF(AND(I1325=110000,R1325&gt;336.4,R1325&lt;=504.6,M1325&lt;=10),('[1]Pricing Schedule'!$F$103+('[1]Pricing Schedule'!$F$105*M1325))*3,
IF(AND(I1325=110000,R1325&gt;336.4,R1325&lt;=504.6,M1325&gt;10),('[1]Pricing Schedule'!$F$111+('[1]Pricing Schedule'!$F$113*M1325))*3,
IF(AND(I1325=110000,R1325&gt;504.6,R1325&lt;=672.8,M1325&lt;=10),('[1]Pricing Schedule'!$F$103+('[1]Pricing Schedule'!$F$105*M1325))*4,
IF(AND(I1325=110000,R1325&gt;504.6,R1325&lt;=672.8,M1325&gt;10),('[1]Pricing Schedule'!$F$111+('[1]Pricing Schedule'!$F$113*M1325))*4,
IF(AND(I1325=110000,R1325&gt;672.8,R1325&lt;=841,M1325&lt;=10),('[1]Pricing Schedule'!$F$103+('[1]Pricing Schedule'!$F$105*M1325))*5,
IF(AND(I1325=110000,R1325&gt;672.8,R1325&lt;=841,M1325&gt;10),('[1]Pricing Schedule'!$F$111+('[1]Pricing Schedule'!$F$113*M1325))*5,
IF(AND(I1325=110000,R1325&gt;672.8,R1325&lt;=841,M1325&lt;=10),('[1]Pricing Schedule'!$F$103+('[1]Pricing Schedule'!$F$105*M1325))*5,
IF(AND(I1325=110000,R1325&gt;672.8,R1325&lt;=841,M1325&gt;10),('[1]Pricing Schedule'!$F$111+('[1]Pricing Schedule'!$F$113*M1325))*5,
IF(AND(I1325=110000,R1325&gt;1345.6,R1325&lt;=1513.8,M1325&lt;=10),('[1]Pricing Schedule'!$F$103+('[1]Pricing Schedule'!$F$105*M1325))*9,
IF(AND(I1325=110000,R1325&gt;1345.6,R1325&lt;=1513.8,M1325&gt;10),('[1]Pricing Schedule'!$F$111+('[1]Pricing Schedule'!$F$113*M1325))*9,
9999999999)))))))))))))))))))))))))))))))))))))))</f>
        <v>839680</v>
      </c>
      <c r="T1325" s="21">
        <f>IF(AND(I1325=38000,R1325&lt;=4.5,M1325&gt;8),'[1]Pricing Schedule'!$J$9,
IF(AND(I1325=38000,R1325&lt;=4.5,M1325&lt;=8),'[1]Pricing Schedule'!$J$36,
IF(AND(I1325=38000,R1325&gt;4.5,R1325&lt;=9,M1325&gt;8),'[1]Pricing Schedule'!$J$18,
IF(AND(I1325=38000,R1325&gt;4.5,R1325&lt;=9,M1325&lt;=8),'[1]Pricing Schedule'!$J$36,
IF(AND(I1325=38000,R1325&gt;9,R1325&lt;=12.8,M1325&gt;8),'[1]Pricing Schedule'!$J$27,
IF(AND(I1325=38000,R1325&gt;9,R1325&lt;=12.8,M1325&lt;=8),'[1]Pricing Schedule'!$J$36,
IF(AND(I1325=38000,R1325&gt;12.8,R1325&lt;=22.8),'[1]Pricing Schedule'!$J$36,
IF(AND(I1325=38000,R1325&gt;22.8,R1325&lt;=30.2),'[1]Pricing Schedule'!$J$45,
IF(AND(I1325=38000,R1325&gt;30.2,R1325&lt;=45.9),'[1]Pricing Schedule'!$J$54,
IF(AND(I1325=38000,R1325&gt;45.9,R1325&lt;=123.4),'[1]Pricing Schedule'!$J$97,
IF(AND(I1325=38000,R1325&gt;123.4,R1325&lt;=168.2,M1325&lt;=10),'[1]Pricing Schedule'!$J$105,
IF(AND(I1325=38000,R1325&gt;123.4,R1325&lt;=168.2,M1325&gt;10),'[1]Pricing Schedule'!$J$113,
IF(AND(I1325=38000,R1325&gt;168.2,R1325&lt;=336.4,M1325&lt;=10),('[1]Pricing Schedule'!$J$105),
IF(AND(I1325=38000,R1325&gt;168.2,R1325&lt;=336.4,M1325&gt;10),('[1]Pricing Schedule'!$J$113),
IF(AND(I1325=38000,R1325&gt;336.4,R1325&lt;=504.6,M1325&lt;=10),('[1]Pricing Schedule'!$J$105),
IF(AND(I1325=38000,R1325&gt;336.4,R1325&lt;=504.6,M1325&gt;10),('[1]Pricing Schedule'!$J$113),
IF(AND(I1325=38000,R1325&gt;504.6,R1325&lt;=672.8,M1325&lt;=10),('[1]Pricing Schedule'!$J$105),
IF(AND(I1325=38000,R1325&gt;504.6,R1325&lt;=672.8,M1325&gt;10),('[1]Pricing Schedule'!$J$113),
IF(AND(I1325=110000,R1325&lt;=12.8,M1325&gt;2),'[1]Pricing Schedule'!$J$63,
IF(AND(I1325=110000,R1325&lt;=12.8,M1325&lt;=2),'[1]Pricing Schedule'!$J$97,
IF(AND(I1325=110000,R1325&gt;12.8,R1325&lt;=22.8,M1325&gt;3),'[1]Pricing Schedule'!$J$72,
IF(AND(I1325=110000,R1325&gt;12.8,R1325&lt;=22.8,M1325&lt;=3),'[1]Pricing Schedule'!$J$97,
IF(AND(I1325=110000,R1325&gt;22.8,R1325&lt;=30.2),'[1]Pricing Schedule'!$J$81,
IF(AND(I1325=110000,R1325&gt;30.2,R1325&lt;=45.9),'[1]Pricing Schedule'!$J$90,
IF(AND(I1325=110000,R1325&gt;45.9,R1325&lt;=123.4),'[1]Pricing Schedule'!$J$97,
IF(AND(I1325=110000,R1325&gt;123.4,R1325&lt;=168.2,M1325&lt;=10),'[1]Pricing Schedule'!$J$105,
IF(AND(I1325=110000,R1325&gt;123.4,R1325&lt;=168.2,M1325&gt;10),'[1]Pricing Schedule'!$J$113,
IF(AND(I1325=110000,R1325&gt;168.2,R1325&lt;=336.2,M1325&lt;=10),('[1]Pricing Schedule'!$J$105),
IF(AND(I1325=110000,R1325&gt;168.2,R1325&lt;=336.2,M1325&gt;10),('[1]Pricing Schedule'!$J$113),
IF(AND(I1325=110000,R1325&gt;336.4,R1325&lt;=504.6,M1325&lt;=10),('[1]Pricing Schedule'!$J$105),
IF(AND(I1325=110000,R1325&gt;336.4,R1325&lt;=504.6,M1325&gt;10),('[1]Pricing Schedule'!$J$113),
IF(AND(I1325=110000,R1325&gt;504.6,R1325&lt;=672.8,M1325&lt;=10),('[1]Pricing Schedule'!$J$105),
IF(AND(I1325=110000,R1325&gt;504.6,R1325&lt;=672.8,M1325&gt;10),('[1]Pricing Schedule'!$J$113),
IF(AND(I1325=110000,R1325&gt;672.8,R1325&lt;=841,M1325&lt;=10),('[1]Pricing Schedule'!$J$105),
IF(AND(I1325=110000,R1325&gt;672.8,R1325&lt;=841,M1325&gt;10),('[1]Pricing Schedule'!$J$113),
IF(AND(I1325=110000,R1325&gt;1682,R1325&lt;=1850.2,M1325&lt;=10),('[1]Pricing Schedule'!$J$105),
IF(AND(I1325=110000,R1325&gt;1682,R1325&lt;=1850.2,M1325&gt;10),('[1]Pricing Schedule'!$J$113),
IF(AND(I1325=110000,R1325&gt;2018.4,R1325&lt;=2186.6,M1325&lt;=10),('[1]Pricing Schedule'!$J$105),
IF(AND(I1325=110000,R1325&gt;2018.4,R1325&lt;=2186.6,M1325&gt;10),('[1]Pricing Schedule'!$J$113),999999999)))))))))))))))))))))))))))))))))))))))</f>
        <v>4</v>
      </c>
      <c r="U1325" s="40">
        <f t="shared" si="126"/>
        <v>199923.80952380953</v>
      </c>
      <c r="V1325" s="41">
        <f t="shared" si="127"/>
        <v>5.0019054878048781</v>
      </c>
      <c r="Y1325" s="23">
        <v>105</v>
      </c>
      <c r="Z1325" s="23">
        <v>67</v>
      </c>
      <c r="AD1325" s="13"/>
      <c r="AE1325" s="13"/>
      <c r="AF1325" s="13"/>
      <c r="AR1325" s="35"/>
    </row>
    <row r="1326" spans="1:44">
      <c r="A1326" s="23">
        <v>1328</v>
      </c>
      <c r="B1326" s="23">
        <v>1328</v>
      </c>
      <c r="C1326" s="23" t="s">
        <v>1990</v>
      </c>
      <c r="D1326" s="23" t="s">
        <v>1124</v>
      </c>
      <c r="E1326" s="23" t="s">
        <v>1124</v>
      </c>
      <c r="F1326" s="23" t="s">
        <v>1125</v>
      </c>
      <c r="G1326" s="23" t="s">
        <v>1126</v>
      </c>
      <c r="H1326" s="23" t="s">
        <v>113</v>
      </c>
      <c r="I1326" s="13">
        <v>38000</v>
      </c>
      <c r="J1326" s="13">
        <v>38000</v>
      </c>
      <c r="K1326" s="13">
        <v>10000</v>
      </c>
      <c r="L1326" s="24">
        <v>8.6020000000000003</v>
      </c>
      <c r="M1326" s="37">
        <f t="shared" si="122"/>
        <v>9</v>
      </c>
      <c r="N1326" s="24">
        <v>0.154</v>
      </c>
      <c r="O1326" s="13">
        <v>3</v>
      </c>
      <c r="P1326" s="36">
        <f t="shared" si="123"/>
        <v>0.154</v>
      </c>
      <c r="Q1326" s="38">
        <f t="shared" si="124"/>
        <v>4.2</v>
      </c>
      <c r="R1326" s="37">
        <f t="shared" si="125"/>
        <v>4.2</v>
      </c>
      <c r="S1326" s="39">
        <f>IF(AND(I1326=38000,R1326&lt;=4.5,M1326&gt;8),'[1]Pricing Schedule'!$F$8+('[1]Pricing Schedule'!$F$9*M1326),
IF(AND(I1326=38000,R1326&lt;=4.5,M1326&lt;=8),'[1]Pricing Schedule'!$F$34+('[1]Pricing Schedule'!$F$36*M1326),
IF(AND(I1326=38000,R1326&gt;4.5,R1326&lt;=9,M1326&gt;8),'[1]Pricing Schedule'!$F$17+('[1]Pricing Schedule'!$F$18*M1326),
IF(AND(I1326=38000,R1326&gt;4.5,R1326&lt;=9,M1326&lt;=8),'[1]Pricing Schedule'!$F$34+('[1]Pricing Schedule'!$F$36*M1326),
IF(AND(I1326=38000,R1326&gt;9,R1326&lt;=12.8,M1326&gt;8),'[1]Pricing Schedule'!$F$26+('[1]Pricing Schedule'!$F$27*M1326),
IF(AND(I1326=38000,R1326&gt;9,R1326&lt;=12.8,M1326&lt;=8),'[1]Pricing Schedule'!$F$34+('[1]Pricing Schedule'!$F$36*M1326),
IF(AND(I1326=38000,R1326&gt;12.8,R1326&lt;=22.8),'[1]Pricing Schedule'!$F$34+('[1]Pricing Schedule'!$F$36*M1326),
IF(AND(I1326=38000,R1326&gt;22.8,R1326&lt;=30.2),'[1]Pricing Schedule'!$F$43+('[1]Pricing Schedule'!$F$45*M1326),
IF(AND(I1326=38000,R1326&gt;30.2,R1326&lt;=45.9),'[1]Pricing Schedule'!$F$52+('[1]Pricing Schedule'!$F$54*M1326),
IF(AND(I1326=38000,R1326&gt;45.9,R1326&lt;=123.4),'[1]Pricing Schedule'!$F$96+('[1]Pricing Schedule'!$F$97*M1326),
IF(AND(I1326=38000,R1326&gt;123.4,R1326&lt;=168.2,M1326&lt;=10),'[1]Pricing Schedule'!$F$103+('[1]Pricing Schedule'!$F$105*M1326),
IF(AND(I1326=38000,R1326&gt;123.4,R1326&lt;=168.2,M1326&gt;10),'[1]Pricing Schedule'!$F$111+('[1]Pricing Schedule'!$F$113*M1326),
IF(AND(I1326=38000,R1326&gt;157.4,R1326&lt;=336.4,M1326&lt;=10),('[1]Pricing Schedule'!$F$103+('[1]Pricing Schedule'!$F$105*M1326))*2,
IF(AND(I1326=38000,R1326&gt;157.4,R1326&lt;=336.4,M1326&gt;10),('[1]Pricing Schedule'!$F$111+('[1]Pricing Schedule'!$F$113*M1326))*2,
IF(AND(I1326=38000,R1326&gt;314.8,R1326&lt;=504.6,M1326&lt;=10),('[1]Pricing Schedule'!$F$103+('[1]Pricing Schedule'!$F$105*M1326))*3,
IF(AND(I1326=38000,R1326&gt;314.8,R1326&lt;=504.6,M1326&gt;10),('[1]Pricing Schedule'!$F$111+('[1]Pricing Schedule'!$F$113*M1326))*3,
IF(AND(I1326=38000,R1326&gt;472.2,R1326&lt;=672.8,M1326&lt;=10),('[1]Pricing Schedule'!$F$103+('[1]Pricing Schedule'!$F$105*M1326))*4,
IF(AND(I1326=38000,R1326&gt;472.2,R1326&lt;=672.8,M1326&gt;10),('[1]Pricing Schedule'!$F$111+('[1]Pricing Schedule'!$F$113*M1326))*4,
IF(AND(I1326=110000,R1326&lt;=12.8,M1326&gt;2),'[1]Pricing Schedule'!$F$62+('[1]Pricing Schedule'!$F$63*M1326),
IF(AND(I1326=110000,R1326&lt;=12.8,M1326&lt;=2),'[1]Pricing Schedule'!$F$96+('[1]Pricing Schedule'!$F$97*M1326),
IF(AND(I1326=110000,R1326&gt;12.8,R1326&lt;=22.8,M1326&gt;3),'[1]Pricing Schedule'!$F$71+('[1]Pricing Schedule'!$F$72*M1326),
IF(AND(I1326=110000,R1326&gt;12.8,R1326&lt;=22.8,M1326&lt;=3),'[1]Pricing Schedule'!$F$96+('[1]Pricing Schedule'!$F$97*M1326),
IF(AND(I1326=110000,R1326&gt;22.8,R1326&lt;=30.2),'[1]Pricing Schedule'!$F$80+('[1]Pricing Schedule'!$F$81*M1326),
IF(AND(I1326=110000,R1326&gt;30.2,R1326&lt;=45.9),'[1]Pricing Schedule'!$F$89+('[1]Pricing Schedule'!$F$90*M1326),
IF(AND(I1326=110000,R1326&gt;45.9,R1326&lt;=123.4),'[1]Pricing Schedule'!$F$96+('[1]Pricing Schedule'!$F$97*M1326),
IF(AND(I1326=110000,R1326&gt;123.4,R1326&lt;=168.2,M1326&lt;=10),'[1]Pricing Schedule'!$F$103+('[1]Pricing Schedule'!$F$105*M1326),
IF(AND(I1326=110000,R1326&gt;123.4,R1326&lt;=168.2,M1326&gt;10),'[1]Pricing Schedule'!$F$111+('[1]Pricing Schedule'!$F$113*M1326),
IF(AND(I1326=110000,R1326&gt;168.2,R1326&lt;=336.4,M1326&lt;=10),('[1]Pricing Schedule'!$F$103+('[1]Pricing Schedule'!$F$105*M1326))*2,
IF(AND(I1326=110000,R1326&gt;168.2,R1326&lt;=336.4,M1326&gt;10),('[1]Pricing Schedule'!$F$111+('[1]Pricing Schedule'!$F$113*M1326))*2,
IF(AND(I1326=110000,R1326&gt;336.4,R1326&lt;=504.6,M1326&lt;=10),('[1]Pricing Schedule'!$F$103+('[1]Pricing Schedule'!$F$105*M1326))*3,
IF(AND(I1326=110000,R1326&gt;336.4,R1326&lt;=504.6,M1326&gt;10),('[1]Pricing Schedule'!$F$111+('[1]Pricing Schedule'!$F$113*M1326))*3,
IF(AND(I1326=110000,R1326&gt;504.6,R1326&lt;=672.8,M1326&lt;=10),('[1]Pricing Schedule'!$F$103+('[1]Pricing Schedule'!$F$105*M1326))*4,
IF(AND(I1326=110000,R1326&gt;504.6,R1326&lt;=672.8,M1326&gt;10),('[1]Pricing Schedule'!$F$111+('[1]Pricing Schedule'!$F$113*M1326))*4,
IF(AND(I1326=110000,R1326&gt;672.8,R1326&lt;=841,M1326&lt;=10),('[1]Pricing Schedule'!$F$103+('[1]Pricing Schedule'!$F$105*M1326))*5,
IF(AND(I1326=110000,R1326&gt;672.8,R1326&lt;=841,M1326&gt;10),('[1]Pricing Schedule'!$F$111+('[1]Pricing Schedule'!$F$113*M1326))*5,
IF(AND(I1326=110000,R1326&gt;672.8,R1326&lt;=841,M1326&lt;=10),('[1]Pricing Schedule'!$F$103+('[1]Pricing Schedule'!$F$105*M1326))*5,
IF(AND(I1326=110000,R1326&gt;672.8,R1326&lt;=841,M1326&gt;10),('[1]Pricing Schedule'!$F$111+('[1]Pricing Schedule'!$F$113*M1326))*5,
IF(AND(I1326=110000,R1326&gt;1345.6,R1326&lt;=1513.8,M1326&lt;=10),('[1]Pricing Schedule'!$F$103+('[1]Pricing Schedule'!$F$105*M1326))*9,
IF(AND(I1326=110000,R1326&gt;1345.6,R1326&lt;=1513.8,M1326&gt;10),('[1]Pricing Schedule'!$F$111+('[1]Pricing Schedule'!$F$113*M1326))*9,
9999999999)))))))))))))))))))))))))))))))))))))))</f>
        <v>1334440</v>
      </c>
      <c r="T1326" s="21">
        <f>IF(AND(I1326=38000,R1326&lt;=4.5,M1326&gt;8),'[1]Pricing Schedule'!$J$9,
IF(AND(I1326=38000,R1326&lt;=4.5,M1326&lt;=8),'[1]Pricing Schedule'!$J$36,
IF(AND(I1326=38000,R1326&gt;4.5,R1326&lt;=9,M1326&gt;8),'[1]Pricing Schedule'!$J$18,
IF(AND(I1326=38000,R1326&gt;4.5,R1326&lt;=9,M1326&lt;=8),'[1]Pricing Schedule'!$J$36,
IF(AND(I1326=38000,R1326&gt;9,R1326&lt;=12.8,M1326&gt;8),'[1]Pricing Schedule'!$J$27,
IF(AND(I1326=38000,R1326&gt;9,R1326&lt;=12.8,M1326&lt;=8),'[1]Pricing Schedule'!$J$36,
IF(AND(I1326=38000,R1326&gt;12.8,R1326&lt;=22.8),'[1]Pricing Schedule'!$J$36,
IF(AND(I1326=38000,R1326&gt;22.8,R1326&lt;=30.2),'[1]Pricing Schedule'!$J$45,
IF(AND(I1326=38000,R1326&gt;30.2,R1326&lt;=45.9),'[1]Pricing Schedule'!$J$54,
IF(AND(I1326=38000,R1326&gt;45.9,R1326&lt;=123.4),'[1]Pricing Schedule'!$J$97,
IF(AND(I1326=38000,R1326&gt;123.4,R1326&lt;=168.2,M1326&lt;=10),'[1]Pricing Schedule'!$J$105,
IF(AND(I1326=38000,R1326&gt;123.4,R1326&lt;=168.2,M1326&gt;10),'[1]Pricing Schedule'!$J$113,
IF(AND(I1326=38000,R1326&gt;168.2,R1326&lt;=336.4,M1326&lt;=10),('[1]Pricing Schedule'!$J$105),
IF(AND(I1326=38000,R1326&gt;168.2,R1326&lt;=336.4,M1326&gt;10),('[1]Pricing Schedule'!$J$113),
IF(AND(I1326=38000,R1326&gt;336.4,R1326&lt;=504.6,M1326&lt;=10),('[1]Pricing Schedule'!$J$105),
IF(AND(I1326=38000,R1326&gt;336.4,R1326&lt;=504.6,M1326&gt;10),('[1]Pricing Schedule'!$J$113),
IF(AND(I1326=38000,R1326&gt;504.6,R1326&lt;=672.8,M1326&lt;=10),('[1]Pricing Schedule'!$J$105),
IF(AND(I1326=38000,R1326&gt;504.6,R1326&lt;=672.8,M1326&gt;10),('[1]Pricing Schedule'!$J$113),
IF(AND(I1326=110000,R1326&lt;=12.8,M1326&gt;2),'[1]Pricing Schedule'!$J$63,
IF(AND(I1326=110000,R1326&lt;=12.8,M1326&lt;=2),'[1]Pricing Schedule'!$J$97,
IF(AND(I1326=110000,R1326&gt;12.8,R1326&lt;=22.8,M1326&gt;3),'[1]Pricing Schedule'!$J$72,
IF(AND(I1326=110000,R1326&gt;12.8,R1326&lt;=22.8,M1326&lt;=3),'[1]Pricing Schedule'!$J$97,
IF(AND(I1326=110000,R1326&gt;22.8,R1326&lt;=30.2),'[1]Pricing Schedule'!$J$81,
IF(AND(I1326=110000,R1326&gt;30.2,R1326&lt;=45.9),'[1]Pricing Schedule'!$J$90,
IF(AND(I1326=110000,R1326&gt;45.9,R1326&lt;=123.4),'[1]Pricing Schedule'!$J$97,
IF(AND(I1326=110000,R1326&gt;123.4,R1326&lt;=168.2,M1326&lt;=10),'[1]Pricing Schedule'!$J$105,
IF(AND(I1326=110000,R1326&gt;123.4,R1326&lt;=168.2,M1326&gt;10),'[1]Pricing Schedule'!$J$113,
IF(AND(I1326=110000,R1326&gt;168.2,R1326&lt;=336.2,M1326&lt;=10),('[1]Pricing Schedule'!$J$105),
IF(AND(I1326=110000,R1326&gt;168.2,R1326&lt;=336.2,M1326&gt;10),('[1]Pricing Schedule'!$J$113),
IF(AND(I1326=110000,R1326&gt;336.4,R1326&lt;=504.6,M1326&lt;=10),('[1]Pricing Schedule'!$J$105),
IF(AND(I1326=110000,R1326&gt;336.4,R1326&lt;=504.6,M1326&gt;10),('[1]Pricing Schedule'!$J$113),
IF(AND(I1326=110000,R1326&gt;504.6,R1326&lt;=672.8,M1326&lt;=10),('[1]Pricing Schedule'!$J$105),
IF(AND(I1326=110000,R1326&gt;504.6,R1326&lt;=672.8,M1326&gt;10),('[1]Pricing Schedule'!$J$113),
IF(AND(I1326=110000,R1326&gt;672.8,R1326&lt;=841,M1326&lt;=10),('[1]Pricing Schedule'!$J$105),
IF(AND(I1326=110000,R1326&gt;672.8,R1326&lt;=841,M1326&gt;10),('[1]Pricing Schedule'!$J$113),
IF(AND(I1326=110000,R1326&gt;1682,R1326&lt;=1850.2,M1326&lt;=10),('[1]Pricing Schedule'!$J$105),
IF(AND(I1326=110000,R1326&gt;1682,R1326&lt;=1850.2,M1326&gt;10),('[1]Pricing Schedule'!$J$113),
IF(AND(I1326=110000,R1326&gt;2018.4,R1326&lt;=2186.6,M1326&lt;=10),('[1]Pricing Schedule'!$J$105),
IF(AND(I1326=110000,R1326&gt;2018.4,R1326&lt;=2186.6,M1326&gt;10),('[1]Pricing Schedule'!$J$113),999999999)))))))))))))))))))))))))))))))))))))))</f>
        <v>1</v>
      </c>
      <c r="U1326" s="40">
        <f t="shared" si="126"/>
        <v>317723.80952380953</v>
      </c>
      <c r="V1326" s="41">
        <f t="shared" si="127"/>
        <v>3.1473876682353645</v>
      </c>
      <c r="Y1326" s="23">
        <v>503</v>
      </c>
      <c r="Z1326" s="23">
        <v>246</v>
      </c>
      <c r="AD1326" s="13"/>
      <c r="AE1326" s="13"/>
      <c r="AF1326" s="13"/>
      <c r="AR1326" s="35"/>
    </row>
    <row r="1327" spans="1:44">
      <c r="A1327" s="23">
        <v>1329</v>
      </c>
      <c r="B1327" s="23">
        <v>1329</v>
      </c>
      <c r="C1327" s="23" t="s">
        <v>1991</v>
      </c>
      <c r="D1327" s="23" t="s">
        <v>1124</v>
      </c>
      <c r="E1327" s="23" t="s">
        <v>1124</v>
      </c>
      <c r="F1327" s="23" t="s">
        <v>1125</v>
      </c>
      <c r="G1327" s="23" t="s">
        <v>1126</v>
      </c>
      <c r="H1327" s="23" t="s">
        <v>113</v>
      </c>
      <c r="I1327" s="13">
        <v>38000</v>
      </c>
      <c r="J1327" s="13">
        <v>38000</v>
      </c>
      <c r="K1327" s="13">
        <v>10000</v>
      </c>
      <c r="L1327" s="24">
        <v>3.665</v>
      </c>
      <c r="M1327" s="37">
        <f t="shared" si="122"/>
        <v>4</v>
      </c>
      <c r="N1327" s="24">
        <v>0.17599999999999999</v>
      </c>
      <c r="O1327" s="13">
        <v>3</v>
      </c>
      <c r="P1327" s="36">
        <f t="shared" si="123"/>
        <v>0.17599999999999999</v>
      </c>
      <c r="Q1327" s="38">
        <f t="shared" si="124"/>
        <v>4.2</v>
      </c>
      <c r="R1327" s="37">
        <f t="shared" si="125"/>
        <v>4.2</v>
      </c>
      <c r="S1327" s="39">
        <f>IF(AND(I1327=38000,R1327&lt;=4.5,M1327&gt;8),'[1]Pricing Schedule'!$F$8+('[1]Pricing Schedule'!$F$9*M1327),
IF(AND(I1327=38000,R1327&lt;=4.5,M1327&lt;=8),'[1]Pricing Schedule'!$F$34+('[1]Pricing Schedule'!$F$36*M1327),
IF(AND(I1327=38000,R1327&gt;4.5,R1327&lt;=9,M1327&gt;8),'[1]Pricing Schedule'!$F$17+('[1]Pricing Schedule'!$F$18*M1327),
IF(AND(I1327=38000,R1327&gt;4.5,R1327&lt;=9,M1327&lt;=8),'[1]Pricing Schedule'!$F$34+('[1]Pricing Schedule'!$F$36*M1327),
IF(AND(I1327=38000,R1327&gt;9,R1327&lt;=12.8,M1327&gt;8),'[1]Pricing Schedule'!$F$26+('[1]Pricing Schedule'!$F$27*M1327),
IF(AND(I1327=38000,R1327&gt;9,R1327&lt;=12.8,M1327&lt;=8),'[1]Pricing Schedule'!$F$34+('[1]Pricing Schedule'!$F$36*M1327),
IF(AND(I1327=38000,R1327&gt;12.8,R1327&lt;=22.8),'[1]Pricing Schedule'!$F$34+('[1]Pricing Schedule'!$F$36*M1327),
IF(AND(I1327=38000,R1327&gt;22.8,R1327&lt;=30.2),'[1]Pricing Schedule'!$F$43+('[1]Pricing Schedule'!$F$45*M1327),
IF(AND(I1327=38000,R1327&gt;30.2,R1327&lt;=45.9),'[1]Pricing Schedule'!$F$52+('[1]Pricing Schedule'!$F$54*M1327),
IF(AND(I1327=38000,R1327&gt;45.9,R1327&lt;=123.4),'[1]Pricing Schedule'!$F$96+('[1]Pricing Schedule'!$F$97*M1327),
IF(AND(I1327=38000,R1327&gt;123.4,R1327&lt;=168.2,M1327&lt;=10),'[1]Pricing Schedule'!$F$103+('[1]Pricing Schedule'!$F$105*M1327),
IF(AND(I1327=38000,R1327&gt;123.4,R1327&lt;=168.2,M1327&gt;10),'[1]Pricing Schedule'!$F$111+('[1]Pricing Schedule'!$F$113*M1327),
IF(AND(I1327=38000,R1327&gt;157.4,R1327&lt;=336.4,M1327&lt;=10),('[1]Pricing Schedule'!$F$103+('[1]Pricing Schedule'!$F$105*M1327))*2,
IF(AND(I1327=38000,R1327&gt;157.4,R1327&lt;=336.4,M1327&gt;10),('[1]Pricing Schedule'!$F$111+('[1]Pricing Schedule'!$F$113*M1327))*2,
IF(AND(I1327=38000,R1327&gt;314.8,R1327&lt;=504.6,M1327&lt;=10),('[1]Pricing Schedule'!$F$103+('[1]Pricing Schedule'!$F$105*M1327))*3,
IF(AND(I1327=38000,R1327&gt;314.8,R1327&lt;=504.6,M1327&gt;10),('[1]Pricing Schedule'!$F$111+('[1]Pricing Schedule'!$F$113*M1327))*3,
IF(AND(I1327=38000,R1327&gt;472.2,R1327&lt;=672.8,M1327&lt;=10),('[1]Pricing Schedule'!$F$103+('[1]Pricing Schedule'!$F$105*M1327))*4,
IF(AND(I1327=38000,R1327&gt;472.2,R1327&lt;=672.8,M1327&gt;10),('[1]Pricing Schedule'!$F$111+('[1]Pricing Schedule'!$F$113*M1327))*4,
IF(AND(I1327=110000,R1327&lt;=12.8,M1327&gt;2),'[1]Pricing Schedule'!$F$62+('[1]Pricing Schedule'!$F$63*M1327),
IF(AND(I1327=110000,R1327&lt;=12.8,M1327&lt;=2),'[1]Pricing Schedule'!$F$96+('[1]Pricing Schedule'!$F$97*M1327),
IF(AND(I1327=110000,R1327&gt;12.8,R1327&lt;=22.8,M1327&gt;3),'[1]Pricing Schedule'!$F$71+('[1]Pricing Schedule'!$F$72*M1327),
IF(AND(I1327=110000,R1327&gt;12.8,R1327&lt;=22.8,M1327&lt;=3),'[1]Pricing Schedule'!$F$96+('[1]Pricing Schedule'!$F$97*M1327),
IF(AND(I1327=110000,R1327&gt;22.8,R1327&lt;=30.2),'[1]Pricing Schedule'!$F$80+('[1]Pricing Schedule'!$F$81*M1327),
IF(AND(I1327=110000,R1327&gt;30.2,R1327&lt;=45.9),'[1]Pricing Schedule'!$F$89+('[1]Pricing Schedule'!$F$90*M1327),
IF(AND(I1327=110000,R1327&gt;45.9,R1327&lt;=123.4),'[1]Pricing Schedule'!$F$96+('[1]Pricing Schedule'!$F$97*M1327),
IF(AND(I1327=110000,R1327&gt;123.4,R1327&lt;=168.2,M1327&lt;=10),'[1]Pricing Schedule'!$F$103+('[1]Pricing Schedule'!$F$105*M1327),
IF(AND(I1327=110000,R1327&gt;123.4,R1327&lt;=168.2,M1327&gt;10),'[1]Pricing Schedule'!$F$111+('[1]Pricing Schedule'!$F$113*M1327),
IF(AND(I1327=110000,R1327&gt;168.2,R1327&lt;=336.4,M1327&lt;=10),('[1]Pricing Schedule'!$F$103+('[1]Pricing Schedule'!$F$105*M1327))*2,
IF(AND(I1327=110000,R1327&gt;168.2,R1327&lt;=336.4,M1327&gt;10),('[1]Pricing Schedule'!$F$111+('[1]Pricing Schedule'!$F$113*M1327))*2,
IF(AND(I1327=110000,R1327&gt;336.4,R1327&lt;=504.6,M1327&lt;=10),('[1]Pricing Schedule'!$F$103+('[1]Pricing Schedule'!$F$105*M1327))*3,
IF(AND(I1327=110000,R1327&gt;336.4,R1327&lt;=504.6,M1327&gt;10),('[1]Pricing Schedule'!$F$111+('[1]Pricing Schedule'!$F$113*M1327))*3,
IF(AND(I1327=110000,R1327&gt;504.6,R1327&lt;=672.8,M1327&lt;=10),('[1]Pricing Schedule'!$F$103+('[1]Pricing Schedule'!$F$105*M1327))*4,
IF(AND(I1327=110000,R1327&gt;504.6,R1327&lt;=672.8,M1327&gt;10),('[1]Pricing Schedule'!$F$111+('[1]Pricing Schedule'!$F$113*M1327))*4,
IF(AND(I1327=110000,R1327&gt;672.8,R1327&lt;=841,M1327&lt;=10),('[1]Pricing Schedule'!$F$103+('[1]Pricing Schedule'!$F$105*M1327))*5,
IF(AND(I1327=110000,R1327&gt;672.8,R1327&lt;=841,M1327&gt;10),('[1]Pricing Schedule'!$F$111+('[1]Pricing Schedule'!$F$113*M1327))*5,
IF(AND(I1327=110000,R1327&gt;672.8,R1327&lt;=841,M1327&lt;=10),('[1]Pricing Schedule'!$F$103+('[1]Pricing Schedule'!$F$105*M1327))*5,
IF(AND(I1327=110000,R1327&gt;672.8,R1327&lt;=841,M1327&gt;10),('[1]Pricing Schedule'!$F$111+('[1]Pricing Schedule'!$F$113*M1327))*5,
IF(AND(I1327=110000,R1327&gt;1345.6,R1327&lt;=1513.8,M1327&lt;=10),('[1]Pricing Schedule'!$F$103+('[1]Pricing Schedule'!$F$105*M1327))*9,
IF(AND(I1327=110000,R1327&gt;1345.6,R1327&lt;=1513.8,M1327&gt;10),('[1]Pricing Schedule'!$F$111+('[1]Pricing Schedule'!$F$113*M1327))*9,
9999999999)))))))))))))))))))))))))))))))))))))))</f>
        <v>628870</v>
      </c>
      <c r="T1327" s="21">
        <f>IF(AND(I1327=38000,R1327&lt;=4.5,M1327&gt;8),'[1]Pricing Schedule'!$J$9,
IF(AND(I1327=38000,R1327&lt;=4.5,M1327&lt;=8),'[1]Pricing Schedule'!$J$36,
IF(AND(I1327=38000,R1327&gt;4.5,R1327&lt;=9,M1327&gt;8),'[1]Pricing Schedule'!$J$18,
IF(AND(I1327=38000,R1327&gt;4.5,R1327&lt;=9,M1327&lt;=8),'[1]Pricing Schedule'!$J$36,
IF(AND(I1327=38000,R1327&gt;9,R1327&lt;=12.8,M1327&gt;8),'[1]Pricing Schedule'!$J$27,
IF(AND(I1327=38000,R1327&gt;9,R1327&lt;=12.8,M1327&lt;=8),'[1]Pricing Schedule'!$J$36,
IF(AND(I1327=38000,R1327&gt;12.8,R1327&lt;=22.8),'[1]Pricing Schedule'!$J$36,
IF(AND(I1327=38000,R1327&gt;22.8,R1327&lt;=30.2),'[1]Pricing Schedule'!$J$45,
IF(AND(I1327=38000,R1327&gt;30.2,R1327&lt;=45.9),'[1]Pricing Schedule'!$J$54,
IF(AND(I1327=38000,R1327&gt;45.9,R1327&lt;=123.4),'[1]Pricing Schedule'!$J$97,
IF(AND(I1327=38000,R1327&gt;123.4,R1327&lt;=168.2,M1327&lt;=10),'[1]Pricing Schedule'!$J$105,
IF(AND(I1327=38000,R1327&gt;123.4,R1327&lt;=168.2,M1327&gt;10),'[1]Pricing Schedule'!$J$113,
IF(AND(I1327=38000,R1327&gt;168.2,R1327&lt;=336.4,M1327&lt;=10),('[1]Pricing Schedule'!$J$105),
IF(AND(I1327=38000,R1327&gt;168.2,R1327&lt;=336.4,M1327&gt;10),('[1]Pricing Schedule'!$J$113),
IF(AND(I1327=38000,R1327&gt;336.4,R1327&lt;=504.6,M1327&lt;=10),('[1]Pricing Schedule'!$J$105),
IF(AND(I1327=38000,R1327&gt;336.4,R1327&lt;=504.6,M1327&gt;10),('[1]Pricing Schedule'!$J$113),
IF(AND(I1327=38000,R1327&gt;504.6,R1327&lt;=672.8,M1327&lt;=10),('[1]Pricing Schedule'!$J$105),
IF(AND(I1327=38000,R1327&gt;504.6,R1327&lt;=672.8,M1327&gt;10),('[1]Pricing Schedule'!$J$113),
IF(AND(I1327=110000,R1327&lt;=12.8,M1327&gt;2),'[1]Pricing Schedule'!$J$63,
IF(AND(I1327=110000,R1327&lt;=12.8,M1327&lt;=2),'[1]Pricing Schedule'!$J$97,
IF(AND(I1327=110000,R1327&gt;12.8,R1327&lt;=22.8,M1327&gt;3),'[1]Pricing Schedule'!$J$72,
IF(AND(I1327=110000,R1327&gt;12.8,R1327&lt;=22.8,M1327&lt;=3),'[1]Pricing Schedule'!$J$97,
IF(AND(I1327=110000,R1327&gt;22.8,R1327&lt;=30.2),'[1]Pricing Schedule'!$J$81,
IF(AND(I1327=110000,R1327&gt;30.2,R1327&lt;=45.9),'[1]Pricing Schedule'!$J$90,
IF(AND(I1327=110000,R1327&gt;45.9,R1327&lt;=123.4),'[1]Pricing Schedule'!$J$97,
IF(AND(I1327=110000,R1327&gt;123.4,R1327&lt;=168.2,M1327&lt;=10),'[1]Pricing Schedule'!$J$105,
IF(AND(I1327=110000,R1327&gt;123.4,R1327&lt;=168.2,M1327&gt;10),'[1]Pricing Schedule'!$J$113,
IF(AND(I1327=110000,R1327&gt;168.2,R1327&lt;=336.2,M1327&lt;=10),('[1]Pricing Schedule'!$J$105),
IF(AND(I1327=110000,R1327&gt;168.2,R1327&lt;=336.2,M1327&gt;10),('[1]Pricing Schedule'!$J$113),
IF(AND(I1327=110000,R1327&gt;336.4,R1327&lt;=504.6,M1327&lt;=10),('[1]Pricing Schedule'!$J$105),
IF(AND(I1327=110000,R1327&gt;336.4,R1327&lt;=504.6,M1327&gt;10),('[1]Pricing Schedule'!$J$113),
IF(AND(I1327=110000,R1327&gt;504.6,R1327&lt;=672.8,M1327&lt;=10),('[1]Pricing Schedule'!$J$105),
IF(AND(I1327=110000,R1327&gt;504.6,R1327&lt;=672.8,M1327&gt;10),('[1]Pricing Schedule'!$J$113),
IF(AND(I1327=110000,R1327&gt;672.8,R1327&lt;=841,M1327&lt;=10),('[1]Pricing Schedule'!$J$105),
IF(AND(I1327=110000,R1327&gt;672.8,R1327&lt;=841,M1327&gt;10),('[1]Pricing Schedule'!$J$113),
IF(AND(I1327=110000,R1327&gt;1682,R1327&lt;=1850.2,M1327&lt;=10),('[1]Pricing Schedule'!$J$105),
IF(AND(I1327=110000,R1327&gt;1682,R1327&lt;=1850.2,M1327&gt;10),('[1]Pricing Schedule'!$J$113),
IF(AND(I1327=110000,R1327&gt;2018.4,R1327&lt;=2186.6,M1327&lt;=10),('[1]Pricing Schedule'!$J$105),
IF(AND(I1327=110000,R1327&gt;2018.4,R1327&lt;=2186.6,M1327&gt;10),('[1]Pricing Schedule'!$J$113),999999999)))))))))))))))))))))))))))))))))))))))</f>
        <v>4</v>
      </c>
      <c r="U1327" s="40">
        <f t="shared" si="126"/>
        <v>149730.95238095237</v>
      </c>
      <c r="V1327" s="41">
        <f t="shared" si="127"/>
        <v>6.6786458250512828</v>
      </c>
      <c r="Y1327" s="23">
        <v>317</v>
      </c>
      <c r="Z1327" s="23">
        <v>246</v>
      </c>
      <c r="AD1327" s="13"/>
      <c r="AE1327" s="13"/>
      <c r="AF1327" s="13"/>
      <c r="AR1327" s="35"/>
    </row>
    <row r="1328" spans="1:44">
      <c r="A1328" s="23">
        <v>1330</v>
      </c>
      <c r="B1328" s="23">
        <v>1330</v>
      </c>
      <c r="C1328" s="23" t="s">
        <v>1992</v>
      </c>
      <c r="D1328" s="23" t="s">
        <v>1124</v>
      </c>
      <c r="E1328" s="23" t="s">
        <v>1124</v>
      </c>
      <c r="F1328" s="23" t="s">
        <v>1988</v>
      </c>
      <c r="G1328" s="23" t="s">
        <v>1989</v>
      </c>
      <c r="H1328" s="23" t="s">
        <v>113</v>
      </c>
      <c r="I1328" s="13">
        <v>38000</v>
      </c>
      <c r="J1328" s="13">
        <v>38000</v>
      </c>
      <c r="K1328" s="23" t="s">
        <v>119</v>
      </c>
      <c r="L1328" s="24">
        <v>5.7279999999999998</v>
      </c>
      <c r="M1328" s="37">
        <f t="shared" si="122"/>
        <v>6</v>
      </c>
      <c r="N1328" s="24">
        <v>0.109</v>
      </c>
      <c r="O1328" s="13">
        <v>3</v>
      </c>
      <c r="P1328" s="36">
        <f t="shared" si="123"/>
        <v>0.109</v>
      </c>
      <c r="Q1328" s="38">
        <f t="shared" si="124"/>
        <v>4.2</v>
      </c>
      <c r="R1328" s="37">
        <f t="shared" si="125"/>
        <v>4.2</v>
      </c>
      <c r="S1328" s="39">
        <f>IF(AND(I1328=38000,R1328&lt;=4.5,M1328&gt;8),'[1]Pricing Schedule'!$F$8+('[1]Pricing Schedule'!$F$9*M1328),
IF(AND(I1328=38000,R1328&lt;=4.5,M1328&lt;=8),'[1]Pricing Schedule'!$F$34+('[1]Pricing Schedule'!$F$36*M1328),
IF(AND(I1328=38000,R1328&gt;4.5,R1328&lt;=9,M1328&gt;8),'[1]Pricing Schedule'!$F$17+('[1]Pricing Schedule'!$F$18*M1328),
IF(AND(I1328=38000,R1328&gt;4.5,R1328&lt;=9,M1328&lt;=8),'[1]Pricing Schedule'!$F$34+('[1]Pricing Schedule'!$F$36*M1328),
IF(AND(I1328=38000,R1328&gt;9,R1328&lt;=12.8,M1328&gt;8),'[1]Pricing Schedule'!$F$26+('[1]Pricing Schedule'!$F$27*M1328),
IF(AND(I1328=38000,R1328&gt;9,R1328&lt;=12.8,M1328&lt;=8),'[1]Pricing Schedule'!$F$34+('[1]Pricing Schedule'!$F$36*M1328),
IF(AND(I1328=38000,R1328&gt;12.8,R1328&lt;=22.8),'[1]Pricing Schedule'!$F$34+('[1]Pricing Schedule'!$F$36*M1328),
IF(AND(I1328=38000,R1328&gt;22.8,R1328&lt;=30.2),'[1]Pricing Schedule'!$F$43+('[1]Pricing Schedule'!$F$45*M1328),
IF(AND(I1328=38000,R1328&gt;30.2,R1328&lt;=45.9),'[1]Pricing Schedule'!$F$52+('[1]Pricing Schedule'!$F$54*M1328),
IF(AND(I1328=38000,R1328&gt;45.9,R1328&lt;=123.4),'[1]Pricing Schedule'!$F$96+('[1]Pricing Schedule'!$F$97*M1328),
IF(AND(I1328=38000,R1328&gt;123.4,R1328&lt;=168.2,M1328&lt;=10),'[1]Pricing Schedule'!$F$103+('[1]Pricing Schedule'!$F$105*M1328),
IF(AND(I1328=38000,R1328&gt;123.4,R1328&lt;=168.2,M1328&gt;10),'[1]Pricing Schedule'!$F$111+('[1]Pricing Schedule'!$F$113*M1328),
IF(AND(I1328=38000,R1328&gt;157.4,R1328&lt;=336.4,M1328&lt;=10),('[1]Pricing Schedule'!$F$103+('[1]Pricing Schedule'!$F$105*M1328))*2,
IF(AND(I1328=38000,R1328&gt;157.4,R1328&lt;=336.4,M1328&gt;10),('[1]Pricing Schedule'!$F$111+('[1]Pricing Schedule'!$F$113*M1328))*2,
IF(AND(I1328=38000,R1328&gt;314.8,R1328&lt;=504.6,M1328&lt;=10),('[1]Pricing Schedule'!$F$103+('[1]Pricing Schedule'!$F$105*M1328))*3,
IF(AND(I1328=38000,R1328&gt;314.8,R1328&lt;=504.6,M1328&gt;10),('[1]Pricing Schedule'!$F$111+('[1]Pricing Schedule'!$F$113*M1328))*3,
IF(AND(I1328=38000,R1328&gt;472.2,R1328&lt;=672.8,M1328&lt;=10),('[1]Pricing Schedule'!$F$103+('[1]Pricing Schedule'!$F$105*M1328))*4,
IF(AND(I1328=38000,R1328&gt;472.2,R1328&lt;=672.8,M1328&gt;10),('[1]Pricing Schedule'!$F$111+('[1]Pricing Schedule'!$F$113*M1328))*4,
IF(AND(I1328=110000,R1328&lt;=12.8,M1328&gt;2),'[1]Pricing Schedule'!$F$62+('[1]Pricing Schedule'!$F$63*M1328),
IF(AND(I1328=110000,R1328&lt;=12.8,M1328&lt;=2),'[1]Pricing Schedule'!$F$96+('[1]Pricing Schedule'!$F$97*M1328),
IF(AND(I1328=110000,R1328&gt;12.8,R1328&lt;=22.8,M1328&gt;3),'[1]Pricing Schedule'!$F$71+('[1]Pricing Schedule'!$F$72*M1328),
IF(AND(I1328=110000,R1328&gt;12.8,R1328&lt;=22.8,M1328&lt;=3),'[1]Pricing Schedule'!$F$96+('[1]Pricing Schedule'!$F$97*M1328),
IF(AND(I1328=110000,R1328&gt;22.8,R1328&lt;=30.2),'[1]Pricing Schedule'!$F$80+('[1]Pricing Schedule'!$F$81*M1328),
IF(AND(I1328=110000,R1328&gt;30.2,R1328&lt;=45.9),'[1]Pricing Schedule'!$F$89+('[1]Pricing Schedule'!$F$90*M1328),
IF(AND(I1328=110000,R1328&gt;45.9,R1328&lt;=123.4),'[1]Pricing Schedule'!$F$96+('[1]Pricing Schedule'!$F$97*M1328),
IF(AND(I1328=110000,R1328&gt;123.4,R1328&lt;=168.2,M1328&lt;=10),'[1]Pricing Schedule'!$F$103+('[1]Pricing Schedule'!$F$105*M1328),
IF(AND(I1328=110000,R1328&gt;123.4,R1328&lt;=168.2,M1328&gt;10),'[1]Pricing Schedule'!$F$111+('[1]Pricing Schedule'!$F$113*M1328),
IF(AND(I1328=110000,R1328&gt;168.2,R1328&lt;=336.4,M1328&lt;=10),('[1]Pricing Schedule'!$F$103+('[1]Pricing Schedule'!$F$105*M1328))*2,
IF(AND(I1328=110000,R1328&gt;168.2,R1328&lt;=336.4,M1328&gt;10),('[1]Pricing Schedule'!$F$111+('[1]Pricing Schedule'!$F$113*M1328))*2,
IF(AND(I1328=110000,R1328&gt;336.4,R1328&lt;=504.6,M1328&lt;=10),('[1]Pricing Schedule'!$F$103+('[1]Pricing Schedule'!$F$105*M1328))*3,
IF(AND(I1328=110000,R1328&gt;336.4,R1328&lt;=504.6,M1328&gt;10),('[1]Pricing Schedule'!$F$111+('[1]Pricing Schedule'!$F$113*M1328))*3,
IF(AND(I1328=110000,R1328&gt;504.6,R1328&lt;=672.8,M1328&lt;=10),('[1]Pricing Schedule'!$F$103+('[1]Pricing Schedule'!$F$105*M1328))*4,
IF(AND(I1328=110000,R1328&gt;504.6,R1328&lt;=672.8,M1328&gt;10),('[1]Pricing Schedule'!$F$111+('[1]Pricing Schedule'!$F$113*M1328))*4,
IF(AND(I1328=110000,R1328&gt;672.8,R1328&lt;=841,M1328&lt;=10),('[1]Pricing Schedule'!$F$103+('[1]Pricing Schedule'!$F$105*M1328))*5,
IF(AND(I1328=110000,R1328&gt;672.8,R1328&lt;=841,M1328&gt;10),('[1]Pricing Schedule'!$F$111+('[1]Pricing Schedule'!$F$113*M1328))*5,
IF(AND(I1328=110000,R1328&gt;672.8,R1328&lt;=841,M1328&lt;=10),('[1]Pricing Schedule'!$F$103+('[1]Pricing Schedule'!$F$105*M1328))*5,
IF(AND(I1328=110000,R1328&gt;672.8,R1328&lt;=841,M1328&gt;10),('[1]Pricing Schedule'!$F$111+('[1]Pricing Schedule'!$F$113*M1328))*5,
IF(AND(I1328=110000,R1328&gt;1345.6,R1328&lt;=1513.8,M1328&lt;=10),('[1]Pricing Schedule'!$F$103+('[1]Pricing Schedule'!$F$105*M1328))*9,
IF(AND(I1328=110000,R1328&gt;1345.6,R1328&lt;=1513.8,M1328&gt;10),('[1]Pricing Schedule'!$F$111+('[1]Pricing Schedule'!$F$113*M1328))*9,
9999999999)))))))))))))))))))))))))))))))))))))))</f>
        <v>769410</v>
      </c>
      <c r="T1328" s="21">
        <f>IF(AND(I1328=38000,R1328&lt;=4.5,M1328&gt;8),'[1]Pricing Schedule'!$J$9,
IF(AND(I1328=38000,R1328&lt;=4.5,M1328&lt;=8),'[1]Pricing Schedule'!$J$36,
IF(AND(I1328=38000,R1328&gt;4.5,R1328&lt;=9,M1328&gt;8),'[1]Pricing Schedule'!$J$18,
IF(AND(I1328=38000,R1328&gt;4.5,R1328&lt;=9,M1328&lt;=8),'[1]Pricing Schedule'!$J$36,
IF(AND(I1328=38000,R1328&gt;9,R1328&lt;=12.8,M1328&gt;8),'[1]Pricing Schedule'!$J$27,
IF(AND(I1328=38000,R1328&gt;9,R1328&lt;=12.8,M1328&lt;=8),'[1]Pricing Schedule'!$J$36,
IF(AND(I1328=38000,R1328&gt;12.8,R1328&lt;=22.8),'[1]Pricing Schedule'!$J$36,
IF(AND(I1328=38000,R1328&gt;22.8,R1328&lt;=30.2),'[1]Pricing Schedule'!$J$45,
IF(AND(I1328=38000,R1328&gt;30.2,R1328&lt;=45.9),'[1]Pricing Schedule'!$J$54,
IF(AND(I1328=38000,R1328&gt;45.9,R1328&lt;=123.4),'[1]Pricing Schedule'!$J$97,
IF(AND(I1328=38000,R1328&gt;123.4,R1328&lt;=168.2,M1328&lt;=10),'[1]Pricing Schedule'!$J$105,
IF(AND(I1328=38000,R1328&gt;123.4,R1328&lt;=168.2,M1328&gt;10),'[1]Pricing Schedule'!$J$113,
IF(AND(I1328=38000,R1328&gt;168.2,R1328&lt;=336.4,M1328&lt;=10),('[1]Pricing Schedule'!$J$105),
IF(AND(I1328=38000,R1328&gt;168.2,R1328&lt;=336.4,M1328&gt;10),('[1]Pricing Schedule'!$J$113),
IF(AND(I1328=38000,R1328&gt;336.4,R1328&lt;=504.6,M1328&lt;=10),('[1]Pricing Schedule'!$J$105),
IF(AND(I1328=38000,R1328&gt;336.4,R1328&lt;=504.6,M1328&gt;10),('[1]Pricing Schedule'!$J$113),
IF(AND(I1328=38000,R1328&gt;504.6,R1328&lt;=672.8,M1328&lt;=10),('[1]Pricing Schedule'!$J$105),
IF(AND(I1328=38000,R1328&gt;504.6,R1328&lt;=672.8,M1328&gt;10),('[1]Pricing Schedule'!$J$113),
IF(AND(I1328=110000,R1328&lt;=12.8,M1328&gt;2),'[1]Pricing Schedule'!$J$63,
IF(AND(I1328=110000,R1328&lt;=12.8,M1328&lt;=2),'[1]Pricing Schedule'!$J$97,
IF(AND(I1328=110000,R1328&gt;12.8,R1328&lt;=22.8,M1328&gt;3),'[1]Pricing Schedule'!$J$72,
IF(AND(I1328=110000,R1328&gt;12.8,R1328&lt;=22.8,M1328&lt;=3),'[1]Pricing Schedule'!$J$97,
IF(AND(I1328=110000,R1328&gt;22.8,R1328&lt;=30.2),'[1]Pricing Schedule'!$J$81,
IF(AND(I1328=110000,R1328&gt;30.2,R1328&lt;=45.9),'[1]Pricing Schedule'!$J$90,
IF(AND(I1328=110000,R1328&gt;45.9,R1328&lt;=123.4),'[1]Pricing Schedule'!$J$97,
IF(AND(I1328=110000,R1328&gt;123.4,R1328&lt;=168.2,M1328&lt;=10),'[1]Pricing Schedule'!$J$105,
IF(AND(I1328=110000,R1328&gt;123.4,R1328&lt;=168.2,M1328&gt;10),'[1]Pricing Schedule'!$J$113,
IF(AND(I1328=110000,R1328&gt;168.2,R1328&lt;=336.2,M1328&lt;=10),('[1]Pricing Schedule'!$J$105),
IF(AND(I1328=110000,R1328&gt;168.2,R1328&lt;=336.2,M1328&gt;10),('[1]Pricing Schedule'!$J$113),
IF(AND(I1328=110000,R1328&gt;336.4,R1328&lt;=504.6,M1328&lt;=10),('[1]Pricing Schedule'!$J$105),
IF(AND(I1328=110000,R1328&gt;336.4,R1328&lt;=504.6,M1328&gt;10),('[1]Pricing Schedule'!$J$113),
IF(AND(I1328=110000,R1328&gt;504.6,R1328&lt;=672.8,M1328&lt;=10),('[1]Pricing Schedule'!$J$105),
IF(AND(I1328=110000,R1328&gt;504.6,R1328&lt;=672.8,M1328&gt;10),('[1]Pricing Schedule'!$J$113),
IF(AND(I1328=110000,R1328&gt;672.8,R1328&lt;=841,M1328&lt;=10),('[1]Pricing Schedule'!$J$105),
IF(AND(I1328=110000,R1328&gt;672.8,R1328&lt;=841,M1328&gt;10),('[1]Pricing Schedule'!$J$113),
IF(AND(I1328=110000,R1328&gt;1682,R1328&lt;=1850.2,M1328&lt;=10),('[1]Pricing Schedule'!$J$105),
IF(AND(I1328=110000,R1328&gt;1682,R1328&lt;=1850.2,M1328&gt;10),('[1]Pricing Schedule'!$J$113),
IF(AND(I1328=110000,R1328&gt;2018.4,R1328&lt;=2186.6,M1328&lt;=10),('[1]Pricing Schedule'!$J$105),
IF(AND(I1328=110000,R1328&gt;2018.4,R1328&lt;=2186.6,M1328&gt;10),('[1]Pricing Schedule'!$J$113),999999999)))))))))))))))))))))))))))))))))))))))</f>
        <v>4</v>
      </c>
      <c r="U1328" s="40">
        <f t="shared" si="126"/>
        <v>183192.85714285713</v>
      </c>
      <c r="V1328" s="41">
        <f t="shared" si="127"/>
        <v>5.4587281163488903</v>
      </c>
      <c r="Y1328" s="23">
        <v>337</v>
      </c>
      <c r="Z1328" s="23">
        <v>67</v>
      </c>
      <c r="AD1328" s="13"/>
      <c r="AE1328" s="13"/>
      <c r="AF1328" s="13"/>
      <c r="AR1328" s="35"/>
    </row>
    <row r="1329" spans="1:44">
      <c r="A1329" s="23">
        <v>1331</v>
      </c>
      <c r="B1329" s="23">
        <v>1331</v>
      </c>
      <c r="C1329" s="23" t="s">
        <v>1993</v>
      </c>
      <c r="D1329" s="23" t="s">
        <v>318</v>
      </c>
      <c r="E1329" s="23" t="s">
        <v>1740</v>
      </c>
      <c r="F1329" s="23" t="s">
        <v>1982</v>
      </c>
      <c r="G1329" s="23" t="s">
        <v>1983</v>
      </c>
      <c r="H1329" s="23" t="s">
        <v>113</v>
      </c>
      <c r="I1329" s="13">
        <v>38000</v>
      </c>
      <c r="J1329" s="13">
        <v>38000</v>
      </c>
      <c r="K1329" s="23" t="s">
        <v>119</v>
      </c>
      <c r="L1329" s="24">
        <v>5.9240000000000004</v>
      </c>
      <c r="M1329" s="37">
        <f t="shared" si="122"/>
        <v>6</v>
      </c>
      <c r="N1329" s="24">
        <v>0.23100000000000001</v>
      </c>
      <c r="O1329" s="13">
        <v>3</v>
      </c>
      <c r="P1329" s="36">
        <f t="shared" si="123"/>
        <v>0.23100000000000001</v>
      </c>
      <c r="Q1329" s="38">
        <f t="shared" si="124"/>
        <v>4.2</v>
      </c>
      <c r="R1329" s="37">
        <f t="shared" si="125"/>
        <v>4.2</v>
      </c>
      <c r="S1329" s="39">
        <f>IF(AND(I1329=38000,R1329&lt;=4.5,M1329&gt;8),'[1]Pricing Schedule'!$F$8+('[1]Pricing Schedule'!$F$9*M1329),
IF(AND(I1329=38000,R1329&lt;=4.5,M1329&lt;=8),'[1]Pricing Schedule'!$F$34+('[1]Pricing Schedule'!$F$36*M1329),
IF(AND(I1329=38000,R1329&gt;4.5,R1329&lt;=9,M1329&gt;8),'[1]Pricing Schedule'!$F$17+('[1]Pricing Schedule'!$F$18*M1329),
IF(AND(I1329=38000,R1329&gt;4.5,R1329&lt;=9,M1329&lt;=8),'[1]Pricing Schedule'!$F$34+('[1]Pricing Schedule'!$F$36*M1329),
IF(AND(I1329=38000,R1329&gt;9,R1329&lt;=12.8,M1329&gt;8),'[1]Pricing Schedule'!$F$26+('[1]Pricing Schedule'!$F$27*M1329),
IF(AND(I1329=38000,R1329&gt;9,R1329&lt;=12.8,M1329&lt;=8),'[1]Pricing Schedule'!$F$34+('[1]Pricing Schedule'!$F$36*M1329),
IF(AND(I1329=38000,R1329&gt;12.8,R1329&lt;=22.8),'[1]Pricing Schedule'!$F$34+('[1]Pricing Schedule'!$F$36*M1329),
IF(AND(I1329=38000,R1329&gt;22.8,R1329&lt;=30.2),'[1]Pricing Schedule'!$F$43+('[1]Pricing Schedule'!$F$45*M1329),
IF(AND(I1329=38000,R1329&gt;30.2,R1329&lt;=45.9),'[1]Pricing Schedule'!$F$52+('[1]Pricing Schedule'!$F$54*M1329),
IF(AND(I1329=38000,R1329&gt;45.9,R1329&lt;=123.4),'[1]Pricing Schedule'!$F$96+('[1]Pricing Schedule'!$F$97*M1329),
IF(AND(I1329=38000,R1329&gt;123.4,R1329&lt;=168.2,M1329&lt;=10),'[1]Pricing Schedule'!$F$103+('[1]Pricing Schedule'!$F$105*M1329),
IF(AND(I1329=38000,R1329&gt;123.4,R1329&lt;=168.2,M1329&gt;10),'[1]Pricing Schedule'!$F$111+('[1]Pricing Schedule'!$F$113*M1329),
IF(AND(I1329=38000,R1329&gt;157.4,R1329&lt;=336.4,M1329&lt;=10),('[1]Pricing Schedule'!$F$103+('[1]Pricing Schedule'!$F$105*M1329))*2,
IF(AND(I1329=38000,R1329&gt;157.4,R1329&lt;=336.4,M1329&gt;10),('[1]Pricing Schedule'!$F$111+('[1]Pricing Schedule'!$F$113*M1329))*2,
IF(AND(I1329=38000,R1329&gt;314.8,R1329&lt;=504.6,M1329&lt;=10),('[1]Pricing Schedule'!$F$103+('[1]Pricing Schedule'!$F$105*M1329))*3,
IF(AND(I1329=38000,R1329&gt;314.8,R1329&lt;=504.6,M1329&gt;10),('[1]Pricing Schedule'!$F$111+('[1]Pricing Schedule'!$F$113*M1329))*3,
IF(AND(I1329=38000,R1329&gt;472.2,R1329&lt;=672.8,M1329&lt;=10),('[1]Pricing Schedule'!$F$103+('[1]Pricing Schedule'!$F$105*M1329))*4,
IF(AND(I1329=38000,R1329&gt;472.2,R1329&lt;=672.8,M1329&gt;10),('[1]Pricing Schedule'!$F$111+('[1]Pricing Schedule'!$F$113*M1329))*4,
IF(AND(I1329=110000,R1329&lt;=12.8,M1329&gt;2),'[1]Pricing Schedule'!$F$62+('[1]Pricing Schedule'!$F$63*M1329),
IF(AND(I1329=110000,R1329&lt;=12.8,M1329&lt;=2),'[1]Pricing Schedule'!$F$96+('[1]Pricing Schedule'!$F$97*M1329),
IF(AND(I1329=110000,R1329&gt;12.8,R1329&lt;=22.8,M1329&gt;3),'[1]Pricing Schedule'!$F$71+('[1]Pricing Schedule'!$F$72*M1329),
IF(AND(I1329=110000,R1329&gt;12.8,R1329&lt;=22.8,M1329&lt;=3),'[1]Pricing Schedule'!$F$96+('[1]Pricing Schedule'!$F$97*M1329),
IF(AND(I1329=110000,R1329&gt;22.8,R1329&lt;=30.2),'[1]Pricing Schedule'!$F$80+('[1]Pricing Schedule'!$F$81*M1329),
IF(AND(I1329=110000,R1329&gt;30.2,R1329&lt;=45.9),'[1]Pricing Schedule'!$F$89+('[1]Pricing Schedule'!$F$90*M1329),
IF(AND(I1329=110000,R1329&gt;45.9,R1329&lt;=123.4),'[1]Pricing Schedule'!$F$96+('[1]Pricing Schedule'!$F$97*M1329),
IF(AND(I1329=110000,R1329&gt;123.4,R1329&lt;=168.2,M1329&lt;=10),'[1]Pricing Schedule'!$F$103+('[1]Pricing Schedule'!$F$105*M1329),
IF(AND(I1329=110000,R1329&gt;123.4,R1329&lt;=168.2,M1329&gt;10),'[1]Pricing Schedule'!$F$111+('[1]Pricing Schedule'!$F$113*M1329),
IF(AND(I1329=110000,R1329&gt;168.2,R1329&lt;=336.4,M1329&lt;=10),('[1]Pricing Schedule'!$F$103+('[1]Pricing Schedule'!$F$105*M1329))*2,
IF(AND(I1329=110000,R1329&gt;168.2,R1329&lt;=336.4,M1329&gt;10),('[1]Pricing Schedule'!$F$111+('[1]Pricing Schedule'!$F$113*M1329))*2,
IF(AND(I1329=110000,R1329&gt;336.4,R1329&lt;=504.6,M1329&lt;=10),('[1]Pricing Schedule'!$F$103+('[1]Pricing Schedule'!$F$105*M1329))*3,
IF(AND(I1329=110000,R1329&gt;336.4,R1329&lt;=504.6,M1329&gt;10),('[1]Pricing Schedule'!$F$111+('[1]Pricing Schedule'!$F$113*M1329))*3,
IF(AND(I1329=110000,R1329&gt;504.6,R1329&lt;=672.8,M1329&lt;=10),('[1]Pricing Schedule'!$F$103+('[1]Pricing Schedule'!$F$105*M1329))*4,
IF(AND(I1329=110000,R1329&gt;504.6,R1329&lt;=672.8,M1329&gt;10),('[1]Pricing Schedule'!$F$111+('[1]Pricing Schedule'!$F$113*M1329))*4,
IF(AND(I1329=110000,R1329&gt;672.8,R1329&lt;=841,M1329&lt;=10),('[1]Pricing Schedule'!$F$103+('[1]Pricing Schedule'!$F$105*M1329))*5,
IF(AND(I1329=110000,R1329&gt;672.8,R1329&lt;=841,M1329&gt;10),('[1]Pricing Schedule'!$F$111+('[1]Pricing Schedule'!$F$113*M1329))*5,
IF(AND(I1329=110000,R1329&gt;672.8,R1329&lt;=841,M1329&lt;=10),('[1]Pricing Schedule'!$F$103+('[1]Pricing Schedule'!$F$105*M1329))*5,
IF(AND(I1329=110000,R1329&gt;672.8,R1329&lt;=841,M1329&gt;10),('[1]Pricing Schedule'!$F$111+('[1]Pricing Schedule'!$F$113*M1329))*5,
IF(AND(I1329=110000,R1329&gt;1345.6,R1329&lt;=1513.8,M1329&lt;=10),('[1]Pricing Schedule'!$F$103+('[1]Pricing Schedule'!$F$105*M1329))*9,
IF(AND(I1329=110000,R1329&gt;1345.6,R1329&lt;=1513.8,M1329&gt;10),('[1]Pricing Schedule'!$F$111+('[1]Pricing Schedule'!$F$113*M1329))*9,
9999999999)))))))))))))))))))))))))))))))))))))))</f>
        <v>769410</v>
      </c>
      <c r="T1329" s="21">
        <f>IF(AND(I1329=38000,R1329&lt;=4.5,M1329&gt;8),'[1]Pricing Schedule'!$J$9,
IF(AND(I1329=38000,R1329&lt;=4.5,M1329&lt;=8),'[1]Pricing Schedule'!$J$36,
IF(AND(I1329=38000,R1329&gt;4.5,R1329&lt;=9,M1329&gt;8),'[1]Pricing Schedule'!$J$18,
IF(AND(I1329=38000,R1329&gt;4.5,R1329&lt;=9,M1329&lt;=8),'[1]Pricing Schedule'!$J$36,
IF(AND(I1329=38000,R1329&gt;9,R1329&lt;=12.8,M1329&gt;8),'[1]Pricing Schedule'!$J$27,
IF(AND(I1329=38000,R1329&gt;9,R1329&lt;=12.8,M1329&lt;=8),'[1]Pricing Schedule'!$J$36,
IF(AND(I1329=38000,R1329&gt;12.8,R1329&lt;=22.8),'[1]Pricing Schedule'!$J$36,
IF(AND(I1329=38000,R1329&gt;22.8,R1329&lt;=30.2),'[1]Pricing Schedule'!$J$45,
IF(AND(I1329=38000,R1329&gt;30.2,R1329&lt;=45.9),'[1]Pricing Schedule'!$J$54,
IF(AND(I1329=38000,R1329&gt;45.9,R1329&lt;=123.4),'[1]Pricing Schedule'!$J$97,
IF(AND(I1329=38000,R1329&gt;123.4,R1329&lt;=168.2,M1329&lt;=10),'[1]Pricing Schedule'!$J$105,
IF(AND(I1329=38000,R1329&gt;123.4,R1329&lt;=168.2,M1329&gt;10),'[1]Pricing Schedule'!$J$113,
IF(AND(I1329=38000,R1329&gt;168.2,R1329&lt;=336.4,M1329&lt;=10),('[1]Pricing Schedule'!$J$105),
IF(AND(I1329=38000,R1329&gt;168.2,R1329&lt;=336.4,M1329&gt;10),('[1]Pricing Schedule'!$J$113),
IF(AND(I1329=38000,R1329&gt;336.4,R1329&lt;=504.6,M1329&lt;=10),('[1]Pricing Schedule'!$J$105),
IF(AND(I1329=38000,R1329&gt;336.4,R1329&lt;=504.6,M1329&gt;10),('[1]Pricing Schedule'!$J$113),
IF(AND(I1329=38000,R1329&gt;504.6,R1329&lt;=672.8,M1329&lt;=10),('[1]Pricing Schedule'!$J$105),
IF(AND(I1329=38000,R1329&gt;504.6,R1329&lt;=672.8,M1329&gt;10),('[1]Pricing Schedule'!$J$113),
IF(AND(I1329=110000,R1329&lt;=12.8,M1329&gt;2),'[1]Pricing Schedule'!$J$63,
IF(AND(I1329=110000,R1329&lt;=12.8,M1329&lt;=2),'[1]Pricing Schedule'!$J$97,
IF(AND(I1329=110000,R1329&gt;12.8,R1329&lt;=22.8,M1329&gt;3),'[1]Pricing Schedule'!$J$72,
IF(AND(I1329=110000,R1329&gt;12.8,R1329&lt;=22.8,M1329&lt;=3),'[1]Pricing Schedule'!$J$97,
IF(AND(I1329=110000,R1329&gt;22.8,R1329&lt;=30.2),'[1]Pricing Schedule'!$J$81,
IF(AND(I1329=110000,R1329&gt;30.2,R1329&lt;=45.9),'[1]Pricing Schedule'!$J$90,
IF(AND(I1329=110000,R1329&gt;45.9,R1329&lt;=123.4),'[1]Pricing Schedule'!$J$97,
IF(AND(I1329=110000,R1329&gt;123.4,R1329&lt;=168.2,M1329&lt;=10),'[1]Pricing Schedule'!$J$105,
IF(AND(I1329=110000,R1329&gt;123.4,R1329&lt;=168.2,M1329&gt;10),'[1]Pricing Schedule'!$J$113,
IF(AND(I1329=110000,R1329&gt;168.2,R1329&lt;=336.2,M1329&lt;=10),('[1]Pricing Schedule'!$J$105),
IF(AND(I1329=110000,R1329&gt;168.2,R1329&lt;=336.2,M1329&gt;10),('[1]Pricing Schedule'!$J$113),
IF(AND(I1329=110000,R1329&gt;336.4,R1329&lt;=504.6,M1329&lt;=10),('[1]Pricing Schedule'!$J$105),
IF(AND(I1329=110000,R1329&gt;336.4,R1329&lt;=504.6,M1329&gt;10),('[1]Pricing Schedule'!$J$113),
IF(AND(I1329=110000,R1329&gt;504.6,R1329&lt;=672.8,M1329&lt;=10),('[1]Pricing Schedule'!$J$105),
IF(AND(I1329=110000,R1329&gt;504.6,R1329&lt;=672.8,M1329&gt;10),('[1]Pricing Schedule'!$J$113),
IF(AND(I1329=110000,R1329&gt;672.8,R1329&lt;=841,M1329&lt;=10),('[1]Pricing Schedule'!$J$105),
IF(AND(I1329=110000,R1329&gt;672.8,R1329&lt;=841,M1329&gt;10),('[1]Pricing Schedule'!$J$113),
IF(AND(I1329=110000,R1329&gt;1682,R1329&lt;=1850.2,M1329&lt;=10),('[1]Pricing Schedule'!$J$105),
IF(AND(I1329=110000,R1329&gt;1682,R1329&lt;=1850.2,M1329&gt;10),('[1]Pricing Schedule'!$J$113),
IF(AND(I1329=110000,R1329&gt;2018.4,R1329&lt;=2186.6,M1329&lt;=10),('[1]Pricing Schedule'!$J$105),
IF(AND(I1329=110000,R1329&gt;2018.4,R1329&lt;=2186.6,M1329&gt;10),('[1]Pricing Schedule'!$J$113),999999999)))))))))))))))))))))))))))))))))))))))</f>
        <v>4</v>
      </c>
      <c r="U1329" s="40">
        <f t="shared" si="126"/>
        <v>183192.85714285713</v>
      </c>
      <c r="V1329" s="41">
        <f t="shared" si="127"/>
        <v>5.4587281163488903</v>
      </c>
      <c r="Y1329" s="23">
        <v>686</v>
      </c>
      <c r="Z1329" s="23">
        <v>247</v>
      </c>
      <c r="AD1329" s="13"/>
      <c r="AE1329" s="13"/>
      <c r="AF1329" s="13"/>
      <c r="AR1329" s="35"/>
    </row>
    <row r="1330" spans="1:44">
      <c r="A1330" s="23">
        <v>1332</v>
      </c>
      <c r="B1330" s="23">
        <v>1332</v>
      </c>
      <c r="C1330" s="23" t="s">
        <v>1994</v>
      </c>
      <c r="D1330" s="23" t="s">
        <v>1124</v>
      </c>
      <c r="E1330" s="23" t="s">
        <v>1124</v>
      </c>
      <c r="F1330" s="23" t="s">
        <v>1840</v>
      </c>
      <c r="G1330" s="23" t="s">
        <v>1841</v>
      </c>
      <c r="H1330" s="23" t="s">
        <v>113</v>
      </c>
      <c r="I1330" s="13">
        <v>38000</v>
      </c>
      <c r="J1330" s="13">
        <v>38000</v>
      </c>
      <c r="K1330" s="13">
        <v>10000</v>
      </c>
      <c r="L1330" s="24">
        <v>14.539</v>
      </c>
      <c r="M1330" s="37">
        <f t="shared" si="122"/>
        <v>15</v>
      </c>
      <c r="N1330" s="24">
        <v>0.13300000000000001</v>
      </c>
      <c r="O1330" s="13">
        <v>3</v>
      </c>
      <c r="P1330" s="36">
        <f t="shared" si="123"/>
        <v>0.13300000000000001</v>
      </c>
      <c r="Q1330" s="38">
        <f t="shared" si="124"/>
        <v>4.2</v>
      </c>
      <c r="R1330" s="37">
        <f t="shared" si="125"/>
        <v>4.2</v>
      </c>
      <c r="S1330" s="39">
        <f>IF(AND(I1330=38000,R1330&lt;=4.5,M1330&gt;8),'[1]Pricing Schedule'!$F$8+('[1]Pricing Schedule'!$F$9*M1330),
IF(AND(I1330=38000,R1330&lt;=4.5,M1330&lt;=8),'[1]Pricing Schedule'!$F$34+('[1]Pricing Schedule'!$F$36*M1330),
IF(AND(I1330=38000,R1330&gt;4.5,R1330&lt;=9,M1330&gt;8),'[1]Pricing Schedule'!$F$17+('[1]Pricing Schedule'!$F$18*M1330),
IF(AND(I1330=38000,R1330&gt;4.5,R1330&lt;=9,M1330&lt;=8),'[1]Pricing Schedule'!$F$34+('[1]Pricing Schedule'!$F$36*M1330),
IF(AND(I1330=38000,R1330&gt;9,R1330&lt;=12.8,M1330&gt;8),'[1]Pricing Schedule'!$F$26+('[1]Pricing Schedule'!$F$27*M1330),
IF(AND(I1330=38000,R1330&gt;9,R1330&lt;=12.8,M1330&lt;=8),'[1]Pricing Schedule'!$F$34+('[1]Pricing Schedule'!$F$36*M1330),
IF(AND(I1330=38000,R1330&gt;12.8,R1330&lt;=22.8),'[1]Pricing Schedule'!$F$34+('[1]Pricing Schedule'!$F$36*M1330),
IF(AND(I1330=38000,R1330&gt;22.8,R1330&lt;=30.2),'[1]Pricing Schedule'!$F$43+('[1]Pricing Schedule'!$F$45*M1330),
IF(AND(I1330=38000,R1330&gt;30.2,R1330&lt;=45.9),'[1]Pricing Schedule'!$F$52+('[1]Pricing Schedule'!$F$54*M1330),
IF(AND(I1330=38000,R1330&gt;45.9,R1330&lt;=123.4),'[1]Pricing Schedule'!$F$96+('[1]Pricing Schedule'!$F$97*M1330),
IF(AND(I1330=38000,R1330&gt;123.4,R1330&lt;=168.2,M1330&lt;=10),'[1]Pricing Schedule'!$F$103+('[1]Pricing Schedule'!$F$105*M1330),
IF(AND(I1330=38000,R1330&gt;123.4,R1330&lt;=168.2,M1330&gt;10),'[1]Pricing Schedule'!$F$111+('[1]Pricing Schedule'!$F$113*M1330),
IF(AND(I1330=38000,R1330&gt;157.4,R1330&lt;=336.4,M1330&lt;=10),('[1]Pricing Schedule'!$F$103+('[1]Pricing Schedule'!$F$105*M1330))*2,
IF(AND(I1330=38000,R1330&gt;157.4,R1330&lt;=336.4,M1330&gt;10),('[1]Pricing Schedule'!$F$111+('[1]Pricing Schedule'!$F$113*M1330))*2,
IF(AND(I1330=38000,R1330&gt;314.8,R1330&lt;=504.6,M1330&lt;=10),('[1]Pricing Schedule'!$F$103+('[1]Pricing Schedule'!$F$105*M1330))*3,
IF(AND(I1330=38000,R1330&gt;314.8,R1330&lt;=504.6,M1330&gt;10),('[1]Pricing Schedule'!$F$111+('[1]Pricing Schedule'!$F$113*M1330))*3,
IF(AND(I1330=38000,R1330&gt;472.2,R1330&lt;=672.8,M1330&lt;=10),('[1]Pricing Schedule'!$F$103+('[1]Pricing Schedule'!$F$105*M1330))*4,
IF(AND(I1330=38000,R1330&gt;472.2,R1330&lt;=672.8,M1330&gt;10),('[1]Pricing Schedule'!$F$111+('[1]Pricing Schedule'!$F$113*M1330))*4,
IF(AND(I1330=110000,R1330&lt;=12.8,M1330&gt;2),'[1]Pricing Schedule'!$F$62+('[1]Pricing Schedule'!$F$63*M1330),
IF(AND(I1330=110000,R1330&lt;=12.8,M1330&lt;=2),'[1]Pricing Schedule'!$F$96+('[1]Pricing Schedule'!$F$97*M1330),
IF(AND(I1330=110000,R1330&gt;12.8,R1330&lt;=22.8,M1330&gt;3),'[1]Pricing Schedule'!$F$71+('[1]Pricing Schedule'!$F$72*M1330),
IF(AND(I1330=110000,R1330&gt;12.8,R1330&lt;=22.8,M1330&lt;=3),'[1]Pricing Schedule'!$F$96+('[1]Pricing Schedule'!$F$97*M1330),
IF(AND(I1330=110000,R1330&gt;22.8,R1330&lt;=30.2),'[1]Pricing Schedule'!$F$80+('[1]Pricing Schedule'!$F$81*M1330),
IF(AND(I1330=110000,R1330&gt;30.2,R1330&lt;=45.9),'[1]Pricing Schedule'!$F$89+('[1]Pricing Schedule'!$F$90*M1330),
IF(AND(I1330=110000,R1330&gt;45.9,R1330&lt;=123.4),'[1]Pricing Schedule'!$F$96+('[1]Pricing Schedule'!$F$97*M1330),
IF(AND(I1330=110000,R1330&gt;123.4,R1330&lt;=168.2,M1330&lt;=10),'[1]Pricing Schedule'!$F$103+('[1]Pricing Schedule'!$F$105*M1330),
IF(AND(I1330=110000,R1330&gt;123.4,R1330&lt;=168.2,M1330&gt;10),'[1]Pricing Schedule'!$F$111+('[1]Pricing Schedule'!$F$113*M1330),
IF(AND(I1330=110000,R1330&gt;168.2,R1330&lt;=336.4,M1330&lt;=10),('[1]Pricing Schedule'!$F$103+('[1]Pricing Schedule'!$F$105*M1330))*2,
IF(AND(I1330=110000,R1330&gt;168.2,R1330&lt;=336.4,M1330&gt;10),('[1]Pricing Schedule'!$F$111+('[1]Pricing Schedule'!$F$113*M1330))*2,
IF(AND(I1330=110000,R1330&gt;336.4,R1330&lt;=504.6,M1330&lt;=10),('[1]Pricing Schedule'!$F$103+('[1]Pricing Schedule'!$F$105*M1330))*3,
IF(AND(I1330=110000,R1330&gt;336.4,R1330&lt;=504.6,M1330&gt;10),('[1]Pricing Schedule'!$F$111+('[1]Pricing Schedule'!$F$113*M1330))*3,
IF(AND(I1330=110000,R1330&gt;504.6,R1330&lt;=672.8,M1330&lt;=10),('[1]Pricing Schedule'!$F$103+('[1]Pricing Schedule'!$F$105*M1330))*4,
IF(AND(I1330=110000,R1330&gt;504.6,R1330&lt;=672.8,M1330&gt;10),('[1]Pricing Schedule'!$F$111+('[1]Pricing Schedule'!$F$113*M1330))*4,
IF(AND(I1330=110000,R1330&gt;672.8,R1330&lt;=841,M1330&lt;=10),('[1]Pricing Schedule'!$F$103+('[1]Pricing Schedule'!$F$105*M1330))*5,
IF(AND(I1330=110000,R1330&gt;672.8,R1330&lt;=841,M1330&gt;10),('[1]Pricing Schedule'!$F$111+('[1]Pricing Schedule'!$F$113*M1330))*5,
IF(AND(I1330=110000,R1330&gt;672.8,R1330&lt;=841,M1330&lt;=10),('[1]Pricing Schedule'!$F$103+('[1]Pricing Schedule'!$F$105*M1330))*5,
IF(AND(I1330=110000,R1330&gt;672.8,R1330&lt;=841,M1330&gt;10),('[1]Pricing Schedule'!$F$111+('[1]Pricing Schedule'!$F$113*M1330))*5,
IF(AND(I1330=110000,R1330&gt;1345.6,R1330&lt;=1513.8,M1330&lt;=10),('[1]Pricing Schedule'!$F$103+('[1]Pricing Schedule'!$F$105*M1330))*9,
IF(AND(I1330=110000,R1330&gt;1345.6,R1330&lt;=1513.8,M1330&gt;10),('[1]Pricing Schedule'!$F$111+('[1]Pricing Schedule'!$F$113*M1330))*9,
9999999999)))))))))))))))))))))))))))))))))))))))</f>
        <v>1650640</v>
      </c>
      <c r="T1330" s="21">
        <f>IF(AND(I1330=38000,R1330&lt;=4.5,M1330&gt;8),'[1]Pricing Schedule'!$J$9,
IF(AND(I1330=38000,R1330&lt;=4.5,M1330&lt;=8),'[1]Pricing Schedule'!$J$36,
IF(AND(I1330=38000,R1330&gt;4.5,R1330&lt;=9,M1330&gt;8),'[1]Pricing Schedule'!$J$18,
IF(AND(I1330=38000,R1330&gt;4.5,R1330&lt;=9,M1330&lt;=8),'[1]Pricing Schedule'!$J$36,
IF(AND(I1330=38000,R1330&gt;9,R1330&lt;=12.8,M1330&gt;8),'[1]Pricing Schedule'!$J$27,
IF(AND(I1330=38000,R1330&gt;9,R1330&lt;=12.8,M1330&lt;=8),'[1]Pricing Schedule'!$J$36,
IF(AND(I1330=38000,R1330&gt;12.8,R1330&lt;=22.8),'[1]Pricing Schedule'!$J$36,
IF(AND(I1330=38000,R1330&gt;22.8,R1330&lt;=30.2),'[1]Pricing Schedule'!$J$45,
IF(AND(I1330=38000,R1330&gt;30.2,R1330&lt;=45.9),'[1]Pricing Schedule'!$J$54,
IF(AND(I1330=38000,R1330&gt;45.9,R1330&lt;=123.4),'[1]Pricing Schedule'!$J$97,
IF(AND(I1330=38000,R1330&gt;123.4,R1330&lt;=168.2,M1330&lt;=10),'[1]Pricing Schedule'!$J$105,
IF(AND(I1330=38000,R1330&gt;123.4,R1330&lt;=168.2,M1330&gt;10),'[1]Pricing Schedule'!$J$113,
IF(AND(I1330=38000,R1330&gt;168.2,R1330&lt;=336.4,M1330&lt;=10),('[1]Pricing Schedule'!$J$105),
IF(AND(I1330=38000,R1330&gt;168.2,R1330&lt;=336.4,M1330&gt;10),('[1]Pricing Schedule'!$J$113),
IF(AND(I1330=38000,R1330&gt;336.4,R1330&lt;=504.6,M1330&lt;=10),('[1]Pricing Schedule'!$J$105),
IF(AND(I1330=38000,R1330&gt;336.4,R1330&lt;=504.6,M1330&gt;10),('[1]Pricing Schedule'!$J$113),
IF(AND(I1330=38000,R1330&gt;504.6,R1330&lt;=672.8,M1330&lt;=10),('[1]Pricing Schedule'!$J$105),
IF(AND(I1330=38000,R1330&gt;504.6,R1330&lt;=672.8,M1330&gt;10),('[1]Pricing Schedule'!$J$113),
IF(AND(I1330=110000,R1330&lt;=12.8,M1330&gt;2),'[1]Pricing Schedule'!$J$63,
IF(AND(I1330=110000,R1330&lt;=12.8,M1330&lt;=2),'[1]Pricing Schedule'!$J$97,
IF(AND(I1330=110000,R1330&gt;12.8,R1330&lt;=22.8,M1330&gt;3),'[1]Pricing Schedule'!$J$72,
IF(AND(I1330=110000,R1330&gt;12.8,R1330&lt;=22.8,M1330&lt;=3),'[1]Pricing Schedule'!$J$97,
IF(AND(I1330=110000,R1330&gt;22.8,R1330&lt;=30.2),'[1]Pricing Schedule'!$J$81,
IF(AND(I1330=110000,R1330&gt;30.2,R1330&lt;=45.9),'[1]Pricing Schedule'!$J$90,
IF(AND(I1330=110000,R1330&gt;45.9,R1330&lt;=123.4),'[1]Pricing Schedule'!$J$97,
IF(AND(I1330=110000,R1330&gt;123.4,R1330&lt;=168.2,M1330&lt;=10),'[1]Pricing Schedule'!$J$105,
IF(AND(I1330=110000,R1330&gt;123.4,R1330&lt;=168.2,M1330&gt;10),'[1]Pricing Schedule'!$J$113,
IF(AND(I1330=110000,R1330&gt;168.2,R1330&lt;=336.2,M1330&lt;=10),('[1]Pricing Schedule'!$J$105),
IF(AND(I1330=110000,R1330&gt;168.2,R1330&lt;=336.2,M1330&gt;10),('[1]Pricing Schedule'!$J$113),
IF(AND(I1330=110000,R1330&gt;336.4,R1330&lt;=504.6,M1330&lt;=10),('[1]Pricing Schedule'!$J$105),
IF(AND(I1330=110000,R1330&gt;336.4,R1330&lt;=504.6,M1330&gt;10),('[1]Pricing Schedule'!$J$113),
IF(AND(I1330=110000,R1330&gt;504.6,R1330&lt;=672.8,M1330&lt;=10),('[1]Pricing Schedule'!$J$105),
IF(AND(I1330=110000,R1330&gt;504.6,R1330&lt;=672.8,M1330&gt;10),('[1]Pricing Schedule'!$J$113),
IF(AND(I1330=110000,R1330&gt;672.8,R1330&lt;=841,M1330&lt;=10),('[1]Pricing Schedule'!$J$105),
IF(AND(I1330=110000,R1330&gt;672.8,R1330&lt;=841,M1330&gt;10),('[1]Pricing Schedule'!$J$113),
IF(AND(I1330=110000,R1330&gt;1682,R1330&lt;=1850.2,M1330&lt;=10),('[1]Pricing Schedule'!$J$105),
IF(AND(I1330=110000,R1330&gt;1682,R1330&lt;=1850.2,M1330&gt;10),('[1]Pricing Schedule'!$J$113),
IF(AND(I1330=110000,R1330&gt;2018.4,R1330&lt;=2186.6,M1330&lt;=10),('[1]Pricing Schedule'!$J$105),
IF(AND(I1330=110000,R1330&gt;2018.4,R1330&lt;=2186.6,M1330&gt;10),('[1]Pricing Schedule'!$J$113),999999999)))))))))))))))))))))))))))))))))))))))</f>
        <v>1</v>
      </c>
      <c r="U1330" s="40">
        <f t="shared" si="126"/>
        <v>393009.52380952379</v>
      </c>
      <c r="V1330" s="41">
        <f t="shared" si="127"/>
        <v>2.5444676004458877</v>
      </c>
      <c r="Y1330" s="23">
        <v>151</v>
      </c>
      <c r="Z1330" s="23">
        <v>52</v>
      </c>
      <c r="AD1330" s="13"/>
      <c r="AE1330" s="13"/>
      <c r="AF1330" s="13"/>
      <c r="AR1330" s="35"/>
    </row>
    <row r="1331" spans="1:44">
      <c r="A1331" s="23">
        <v>1333</v>
      </c>
      <c r="B1331" s="23">
        <v>1333</v>
      </c>
      <c r="C1331" s="23" t="s">
        <v>1995</v>
      </c>
      <c r="D1331" s="23" t="s">
        <v>1740</v>
      </c>
      <c r="E1331" s="23" t="s">
        <v>1740</v>
      </c>
      <c r="F1331" s="23" t="s">
        <v>1996</v>
      </c>
      <c r="G1331" s="23" t="s">
        <v>1997</v>
      </c>
      <c r="H1331" s="23" t="s">
        <v>113</v>
      </c>
      <c r="I1331" s="13">
        <v>38000</v>
      </c>
      <c r="J1331" s="13">
        <v>38000</v>
      </c>
      <c r="K1331" s="23" t="s">
        <v>119</v>
      </c>
      <c r="L1331" s="24">
        <v>4.5279999999999996</v>
      </c>
      <c r="M1331" s="37">
        <f t="shared" si="122"/>
        <v>5</v>
      </c>
      <c r="N1331" s="24">
        <v>0.14399999999999999</v>
      </c>
      <c r="O1331" s="13">
        <v>3</v>
      </c>
      <c r="P1331" s="36">
        <f t="shared" si="123"/>
        <v>0.14399999999999999</v>
      </c>
      <c r="Q1331" s="38">
        <f t="shared" si="124"/>
        <v>4.2</v>
      </c>
      <c r="R1331" s="37">
        <f t="shared" si="125"/>
        <v>4.2</v>
      </c>
      <c r="S1331" s="39">
        <f>IF(AND(I1331=38000,R1331&lt;=4.5,M1331&gt;8),'[1]Pricing Schedule'!$F$8+('[1]Pricing Schedule'!$F$9*M1331),
IF(AND(I1331=38000,R1331&lt;=4.5,M1331&lt;=8),'[1]Pricing Schedule'!$F$34+('[1]Pricing Schedule'!$F$36*M1331),
IF(AND(I1331=38000,R1331&gt;4.5,R1331&lt;=9,M1331&gt;8),'[1]Pricing Schedule'!$F$17+('[1]Pricing Schedule'!$F$18*M1331),
IF(AND(I1331=38000,R1331&gt;4.5,R1331&lt;=9,M1331&lt;=8),'[1]Pricing Schedule'!$F$34+('[1]Pricing Schedule'!$F$36*M1331),
IF(AND(I1331=38000,R1331&gt;9,R1331&lt;=12.8,M1331&gt;8),'[1]Pricing Schedule'!$F$26+('[1]Pricing Schedule'!$F$27*M1331),
IF(AND(I1331=38000,R1331&gt;9,R1331&lt;=12.8,M1331&lt;=8),'[1]Pricing Schedule'!$F$34+('[1]Pricing Schedule'!$F$36*M1331),
IF(AND(I1331=38000,R1331&gt;12.8,R1331&lt;=22.8),'[1]Pricing Schedule'!$F$34+('[1]Pricing Schedule'!$F$36*M1331),
IF(AND(I1331=38000,R1331&gt;22.8,R1331&lt;=30.2),'[1]Pricing Schedule'!$F$43+('[1]Pricing Schedule'!$F$45*M1331),
IF(AND(I1331=38000,R1331&gt;30.2,R1331&lt;=45.9),'[1]Pricing Schedule'!$F$52+('[1]Pricing Schedule'!$F$54*M1331),
IF(AND(I1331=38000,R1331&gt;45.9,R1331&lt;=123.4),'[1]Pricing Schedule'!$F$96+('[1]Pricing Schedule'!$F$97*M1331),
IF(AND(I1331=38000,R1331&gt;123.4,R1331&lt;=168.2,M1331&lt;=10),'[1]Pricing Schedule'!$F$103+('[1]Pricing Schedule'!$F$105*M1331),
IF(AND(I1331=38000,R1331&gt;123.4,R1331&lt;=168.2,M1331&gt;10),'[1]Pricing Schedule'!$F$111+('[1]Pricing Schedule'!$F$113*M1331),
IF(AND(I1331=38000,R1331&gt;157.4,R1331&lt;=336.4,M1331&lt;=10),('[1]Pricing Schedule'!$F$103+('[1]Pricing Schedule'!$F$105*M1331))*2,
IF(AND(I1331=38000,R1331&gt;157.4,R1331&lt;=336.4,M1331&gt;10),('[1]Pricing Schedule'!$F$111+('[1]Pricing Schedule'!$F$113*M1331))*2,
IF(AND(I1331=38000,R1331&gt;314.8,R1331&lt;=504.6,M1331&lt;=10),('[1]Pricing Schedule'!$F$103+('[1]Pricing Schedule'!$F$105*M1331))*3,
IF(AND(I1331=38000,R1331&gt;314.8,R1331&lt;=504.6,M1331&gt;10),('[1]Pricing Schedule'!$F$111+('[1]Pricing Schedule'!$F$113*M1331))*3,
IF(AND(I1331=38000,R1331&gt;472.2,R1331&lt;=672.8,M1331&lt;=10),('[1]Pricing Schedule'!$F$103+('[1]Pricing Schedule'!$F$105*M1331))*4,
IF(AND(I1331=38000,R1331&gt;472.2,R1331&lt;=672.8,M1331&gt;10),('[1]Pricing Schedule'!$F$111+('[1]Pricing Schedule'!$F$113*M1331))*4,
IF(AND(I1331=110000,R1331&lt;=12.8,M1331&gt;2),'[1]Pricing Schedule'!$F$62+('[1]Pricing Schedule'!$F$63*M1331),
IF(AND(I1331=110000,R1331&lt;=12.8,M1331&lt;=2),'[1]Pricing Schedule'!$F$96+('[1]Pricing Schedule'!$F$97*M1331),
IF(AND(I1331=110000,R1331&gt;12.8,R1331&lt;=22.8,M1331&gt;3),'[1]Pricing Schedule'!$F$71+('[1]Pricing Schedule'!$F$72*M1331),
IF(AND(I1331=110000,R1331&gt;12.8,R1331&lt;=22.8,M1331&lt;=3),'[1]Pricing Schedule'!$F$96+('[1]Pricing Schedule'!$F$97*M1331),
IF(AND(I1331=110000,R1331&gt;22.8,R1331&lt;=30.2),'[1]Pricing Schedule'!$F$80+('[1]Pricing Schedule'!$F$81*M1331),
IF(AND(I1331=110000,R1331&gt;30.2,R1331&lt;=45.9),'[1]Pricing Schedule'!$F$89+('[1]Pricing Schedule'!$F$90*M1331),
IF(AND(I1331=110000,R1331&gt;45.9,R1331&lt;=123.4),'[1]Pricing Schedule'!$F$96+('[1]Pricing Schedule'!$F$97*M1331),
IF(AND(I1331=110000,R1331&gt;123.4,R1331&lt;=168.2,M1331&lt;=10),'[1]Pricing Schedule'!$F$103+('[1]Pricing Schedule'!$F$105*M1331),
IF(AND(I1331=110000,R1331&gt;123.4,R1331&lt;=168.2,M1331&gt;10),'[1]Pricing Schedule'!$F$111+('[1]Pricing Schedule'!$F$113*M1331),
IF(AND(I1331=110000,R1331&gt;168.2,R1331&lt;=336.4,M1331&lt;=10),('[1]Pricing Schedule'!$F$103+('[1]Pricing Schedule'!$F$105*M1331))*2,
IF(AND(I1331=110000,R1331&gt;168.2,R1331&lt;=336.4,M1331&gt;10),('[1]Pricing Schedule'!$F$111+('[1]Pricing Schedule'!$F$113*M1331))*2,
IF(AND(I1331=110000,R1331&gt;336.4,R1331&lt;=504.6,M1331&lt;=10),('[1]Pricing Schedule'!$F$103+('[1]Pricing Schedule'!$F$105*M1331))*3,
IF(AND(I1331=110000,R1331&gt;336.4,R1331&lt;=504.6,M1331&gt;10),('[1]Pricing Schedule'!$F$111+('[1]Pricing Schedule'!$F$113*M1331))*3,
IF(AND(I1331=110000,R1331&gt;504.6,R1331&lt;=672.8,M1331&lt;=10),('[1]Pricing Schedule'!$F$103+('[1]Pricing Schedule'!$F$105*M1331))*4,
IF(AND(I1331=110000,R1331&gt;504.6,R1331&lt;=672.8,M1331&gt;10),('[1]Pricing Schedule'!$F$111+('[1]Pricing Schedule'!$F$113*M1331))*4,
IF(AND(I1331=110000,R1331&gt;672.8,R1331&lt;=841,M1331&lt;=10),('[1]Pricing Schedule'!$F$103+('[1]Pricing Schedule'!$F$105*M1331))*5,
IF(AND(I1331=110000,R1331&gt;672.8,R1331&lt;=841,M1331&gt;10),('[1]Pricing Schedule'!$F$111+('[1]Pricing Schedule'!$F$113*M1331))*5,
IF(AND(I1331=110000,R1331&gt;672.8,R1331&lt;=841,M1331&lt;=10),('[1]Pricing Schedule'!$F$103+('[1]Pricing Schedule'!$F$105*M1331))*5,
IF(AND(I1331=110000,R1331&gt;672.8,R1331&lt;=841,M1331&gt;10),('[1]Pricing Schedule'!$F$111+('[1]Pricing Schedule'!$F$113*M1331))*5,
IF(AND(I1331=110000,R1331&gt;1345.6,R1331&lt;=1513.8,M1331&lt;=10),('[1]Pricing Schedule'!$F$103+('[1]Pricing Schedule'!$F$105*M1331))*9,
IF(AND(I1331=110000,R1331&gt;1345.6,R1331&lt;=1513.8,M1331&gt;10),('[1]Pricing Schedule'!$F$111+('[1]Pricing Schedule'!$F$113*M1331))*9,
9999999999)))))))))))))))))))))))))))))))))))))))</f>
        <v>699140</v>
      </c>
      <c r="T1331" s="21">
        <f>IF(AND(I1331=38000,R1331&lt;=4.5,M1331&gt;8),'[1]Pricing Schedule'!$J$9,
IF(AND(I1331=38000,R1331&lt;=4.5,M1331&lt;=8),'[1]Pricing Schedule'!$J$36,
IF(AND(I1331=38000,R1331&gt;4.5,R1331&lt;=9,M1331&gt;8),'[1]Pricing Schedule'!$J$18,
IF(AND(I1331=38000,R1331&gt;4.5,R1331&lt;=9,M1331&lt;=8),'[1]Pricing Schedule'!$J$36,
IF(AND(I1331=38000,R1331&gt;9,R1331&lt;=12.8,M1331&gt;8),'[1]Pricing Schedule'!$J$27,
IF(AND(I1331=38000,R1331&gt;9,R1331&lt;=12.8,M1331&lt;=8),'[1]Pricing Schedule'!$J$36,
IF(AND(I1331=38000,R1331&gt;12.8,R1331&lt;=22.8),'[1]Pricing Schedule'!$J$36,
IF(AND(I1331=38000,R1331&gt;22.8,R1331&lt;=30.2),'[1]Pricing Schedule'!$J$45,
IF(AND(I1331=38000,R1331&gt;30.2,R1331&lt;=45.9),'[1]Pricing Schedule'!$J$54,
IF(AND(I1331=38000,R1331&gt;45.9,R1331&lt;=123.4),'[1]Pricing Schedule'!$J$97,
IF(AND(I1331=38000,R1331&gt;123.4,R1331&lt;=168.2,M1331&lt;=10),'[1]Pricing Schedule'!$J$105,
IF(AND(I1331=38000,R1331&gt;123.4,R1331&lt;=168.2,M1331&gt;10),'[1]Pricing Schedule'!$J$113,
IF(AND(I1331=38000,R1331&gt;168.2,R1331&lt;=336.4,M1331&lt;=10),('[1]Pricing Schedule'!$J$105),
IF(AND(I1331=38000,R1331&gt;168.2,R1331&lt;=336.4,M1331&gt;10),('[1]Pricing Schedule'!$J$113),
IF(AND(I1331=38000,R1331&gt;336.4,R1331&lt;=504.6,M1331&lt;=10),('[1]Pricing Schedule'!$J$105),
IF(AND(I1331=38000,R1331&gt;336.4,R1331&lt;=504.6,M1331&gt;10),('[1]Pricing Schedule'!$J$113),
IF(AND(I1331=38000,R1331&gt;504.6,R1331&lt;=672.8,M1331&lt;=10),('[1]Pricing Schedule'!$J$105),
IF(AND(I1331=38000,R1331&gt;504.6,R1331&lt;=672.8,M1331&gt;10),('[1]Pricing Schedule'!$J$113),
IF(AND(I1331=110000,R1331&lt;=12.8,M1331&gt;2),'[1]Pricing Schedule'!$J$63,
IF(AND(I1331=110000,R1331&lt;=12.8,M1331&lt;=2),'[1]Pricing Schedule'!$J$97,
IF(AND(I1331=110000,R1331&gt;12.8,R1331&lt;=22.8,M1331&gt;3),'[1]Pricing Schedule'!$J$72,
IF(AND(I1331=110000,R1331&gt;12.8,R1331&lt;=22.8,M1331&lt;=3),'[1]Pricing Schedule'!$J$97,
IF(AND(I1331=110000,R1331&gt;22.8,R1331&lt;=30.2),'[1]Pricing Schedule'!$J$81,
IF(AND(I1331=110000,R1331&gt;30.2,R1331&lt;=45.9),'[1]Pricing Schedule'!$J$90,
IF(AND(I1331=110000,R1331&gt;45.9,R1331&lt;=123.4),'[1]Pricing Schedule'!$J$97,
IF(AND(I1331=110000,R1331&gt;123.4,R1331&lt;=168.2,M1331&lt;=10),'[1]Pricing Schedule'!$J$105,
IF(AND(I1331=110000,R1331&gt;123.4,R1331&lt;=168.2,M1331&gt;10),'[1]Pricing Schedule'!$J$113,
IF(AND(I1331=110000,R1331&gt;168.2,R1331&lt;=336.2,M1331&lt;=10),('[1]Pricing Schedule'!$J$105),
IF(AND(I1331=110000,R1331&gt;168.2,R1331&lt;=336.2,M1331&gt;10),('[1]Pricing Schedule'!$J$113),
IF(AND(I1331=110000,R1331&gt;336.4,R1331&lt;=504.6,M1331&lt;=10),('[1]Pricing Schedule'!$J$105),
IF(AND(I1331=110000,R1331&gt;336.4,R1331&lt;=504.6,M1331&gt;10),('[1]Pricing Schedule'!$J$113),
IF(AND(I1331=110000,R1331&gt;504.6,R1331&lt;=672.8,M1331&lt;=10),('[1]Pricing Schedule'!$J$105),
IF(AND(I1331=110000,R1331&gt;504.6,R1331&lt;=672.8,M1331&gt;10),('[1]Pricing Schedule'!$J$113),
IF(AND(I1331=110000,R1331&gt;672.8,R1331&lt;=841,M1331&lt;=10),('[1]Pricing Schedule'!$J$105),
IF(AND(I1331=110000,R1331&gt;672.8,R1331&lt;=841,M1331&gt;10),('[1]Pricing Schedule'!$J$113),
IF(AND(I1331=110000,R1331&gt;1682,R1331&lt;=1850.2,M1331&lt;=10),('[1]Pricing Schedule'!$J$105),
IF(AND(I1331=110000,R1331&gt;1682,R1331&lt;=1850.2,M1331&gt;10),('[1]Pricing Schedule'!$J$113),
IF(AND(I1331=110000,R1331&gt;2018.4,R1331&lt;=2186.6,M1331&lt;=10),('[1]Pricing Schedule'!$J$105),
IF(AND(I1331=110000,R1331&gt;2018.4,R1331&lt;=2186.6,M1331&gt;10),('[1]Pricing Schedule'!$J$113),999999999)))))))))))))))))))))))))))))))))))))))</f>
        <v>4</v>
      </c>
      <c r="U1331" s="40">
        <f t="shared" si="126"/>
        <v>166461.90476190476</v>
      </c>
      <c r="V1331" s="41">
        <f t="shared" si="127"/>
        <v>6.0073804960379897</v>
      </c>
      <c r="Y1331" s="23">
        <v>16</v>
      </c>
      <c r="Z1331" s="23">
        <v>543</v>
      </c>
      <c r="AD1331" s="13"/>
      <c r="AE1331" s="13"/>
      <c r="AF1331" s="13"/>
      <c r="AR1331" s="35"/>
    </row>
    <row r="1332" spans="1:44">
      <c r="A1332" s="23">
        <v>1334</v>
      </c>
      <c r="B1332" s="23">
        <v>1334</v>
      </c>
      <c r="C1332" s="23" t="s">
        <v>1998</v>
      </c>
      <c r="D1332" s="23" t="s">
        <v>183</v>
      </c>
      <c r="E1332" s="23" t="s">
        <v>183</v>
      </c>
      <c r="F1332" s="23" t="s">
        <v>1999</v>
      </c>
      <c r="G1332" s="23" t="s">
        <v>2000</v>
      </c>
      <c r="H1332" s="23" t="s">
        <v>113</v>
      </c>
      <c r="I1332" s="13">
        <v>38000</v>
      </c>
      <c r="J1332" s="13">
        <v>38000</v>
      </c>
      <c r="K1332" s="23" t="s">
        <v>119</v>
      </c>
      <c r="L1332" s="24">
        <v>5.1219999999999999</v>
      </c>
      <c r="M1332" s="37">
        <f t="shared" si="122"/>
        <v>6</v>
      </c>
      <c r="N1332" s="24">
        <v>0.11600000000000001</v>
      </c>
      <c r="O1332" s="13">
        <v>3</v>
      </c>
      <c r="P1332" s="36">
        <f t="shared" si="123"/>
        <v>0.11600000000000001</v>
      </c>
      <c r="Q1332" s="38">
        <f t="shared" si="124"/>
        <v>4.2</v>
      </c>
      <c r="R1332" s="37">
        <f t="shared" si="125"/>
        <v>4.2</v>
      </c>
      <c r="S1332" s="39">
        <f>IF(AND(I1332=38000,R1332&lt;=4.5,M1332&gt;8),'[1]Pricing Schedule'!$F$8+('[1]Pricing Schedule'!$F$9*M1332),
IF(AND(I1332=38000,R1332&lt;=4.5,M1332&lt;=8),'[1]Pricing Schedule'!$F$34+('[1]Pricing Schedule'!$F$36*M1332),
IF(AND(I1332=38000,R1332&gt;4.5,R1332&lt;=9,M1332&gt;8),'[1]Pricing Schedule'!$F$17+('[1]Pricing Schedule'!$F$18*M1332),
IF(AND(I1332=38000,R1332&gt;4.5,R1332&lt;=9,M1332&lt;=8),'[1]Pricing Schedule'!$F$34+('[1]Pricing Schedule'!$F$36*M1332),
IF(AND(I1332=38000,R1332&gt;9,R1332&lt;=12.8,M1332&gt;8),'[1]Pricing Schedule'!$F$26+('[1]Pricing Schedule'!$F$27*M1332),
IF(AND(I1332=38000,R1332&gt;9,R1332&lt;=12.8,M1332&lt;=8),'[1]Pricing Schedule'!$F$34+('[1]Pricing Schedule'!$F$36*M1332),
IF(AND(I1332=38000,R1332&gt;12.8,R1332&lt;=22.8),'[1]Pricing Schedule'!$F$34+('[1]Pricing Schedule'!$F$36*M1332),
IF(AND(I1332=38000,R1332&gt;22.8,R1332&lt;=30.2),'[1]Pricing Schedule'!$F$43+('[1]Pricing Schedule'!$F$45*M1332),
IF(AND(I1332=38000,R1332&gt;30.2,R1332&lt;=45.9),'[1]Pricing Schedule'!$F$52+('[1]Pricing Schedule'!$F$54*M1332),
IF(AND(I1332=38000,R1332&gt;45.9,R1332&lt;=123.4),'[1]Pricing Schedule'!$F$96+('[1]Pricing Schedule'!$F$97*M1332),
IF(AND(I1332=38000,R1332&gt;123.4,R1332&lt;=168.2,M1332&lt;=10),'[1]Pricing Schedule'!$F$103+('[1]Pricing Schedule'!$F$105*M1332),
IF(AND(I1332=38000,R1332&gt;123.4,R1332&lt;=168.2,M1332&gt;10),'[1]Pricing Schedule'!$F$111+('[1]Pricing Schedule'!$F$113*M1332),
IF(AND(I1332=38000,R1332&gt;157.4,R1332&lt;=336.4,M1332&lt;=10),('[1]Pricing Schedule'!$F$103+('[1]Pricing Schedule'!$F$105*M1332))*2,
IF(AND(I1332=38000,R1332&gt;157.4,R1332&lt;=336.4,M1332&gt;10),('[1]Pricing Schedule'!$F$111+('[1]Pricing Schedule'!$F$113*M1332))*2,
IF(AND(I1332=38000,R1332&gt;314.8,R1332&lt;=504.6,M1332&lt;=10),('[1]Pricing Schedule'!$F$103+('[1]Pricing Schedule'!$F$105*M1332))*3,
IF(AND(I1332=38000,R1332&gt;314.8,R1332&lt;=504.6,M1332&gt;10),('[1]Pricing Schedule'!$F$111+('[1]Pricing Schedule'!$F$113*M1332))*3,
IF(AND(I1332=38000,R1332&gt;472.2,R1332&lt;=672.8,M1332&lt;=10),('[1]Pricing Schedule'!$F$103+('[1]Pricing Schedule'!$F$105*M1332))*4,
IF(AND(I1332=38000,R1332&gt;472.2,R1332&lt;=672.8,M1332&gt;10),('[1]Pricing Schedule'!$F$111+('[1]Pricing Schedule'!$F$113*M1332))*4,
IF(AND(I1332=110000,R1332&lt;=12.8,M1332&gt;2),'[1]Pricing Schedule'!$F$62+('[1]Pricing Schedule'!$F$63*M1332),
IF(AND(I1332=110000,R1332&lt;=12.8,M1332&lt;=2),'[1]Pricing Schedule'!$F$96+('[1]Pricing Schedule'!$F$97*M1332),
IF(AND(I1332=110000,R1332&gt;12.8,R1332&lt;=22.8,M1332&gt;3),'[1]Pricing Schedule'!$F$71+('[1]Pricing Schedule'!$F$72*M1332),
IF(AND(I1332=110000,R1332&gt;12.8,R1332&lt;=22.8,M1332&lt;=3),'[1]Pricing Schedule'!$F$96+('[1]Pricing Schedule'!$F$97*M1332),
IF(AND(I1332=110000,R1332&gt;22.8,R1332&lt;=30.2),'[1]Pricing Schedule'!$F$80+('[1]Pricing Schedule'!$F$81*M1332),
IF(AND(I1332=110000,R1332&gt;30.2,R1332&lt;=45.9),'[1]Pricing Schedule'!$F$89+('[1]Pricing Schedule'!$F$90*M1332),
IF(AND(I1332=110000,R1332&gt;45.9,R1332&lt;=123.4),'[1]Pricing Schedule'!$F$96+('[1]Pricing Schedule'!$F$97*M1332),
IF(AND(I1332=110000,R1332&gt;123.4,R1332&lt;=168.2,M1332&lt;=10),'[1]Pricing Schedule'!$F$103+('[1]Pricing Schedule'!$F$105*M1332),
IF(AND(I1332=110000,R1332&gt;123.4,R1332&lt;=168.2,M1332&gt;10),'[1]Pricing Schedule'!$F$111+('[1]Pricing Schedule'!$F$113*M1332),
IF(AND(I1332=110000,R1332&gt;168.2,R1332&lt;=336.4,M1332&lt;=10),('[1]Pricing Schedule'!$F$103+('[1]Pricing Schedule'!$F$105*M1332))*2,
IF(AND(I1332=110000,R1332&gt;168.2,R1332&lt;=336.4,M1332&gt;10),('[1]Pricing Schedule'!$F$111+('[1]Pricing Schedule'!$F$113*M1332))*2,
IF(AND(I1332=110000,R1332&gt;336.4,R1332&lt;=504.6,M1332&lt;=10),('[1]Pricing Schedule'!$F$103+('[1]Pricing Schedule'!$F$105*M1332))*3,
IF(AND(I1332=110000,R1332&gt;336.4,R1332&lt;=504.6,M1332&gt;10),('[1]Pricing Schedule'!$F$111+('[1]Pricing Schedule'!$F$113*M1332))*3,
IF(AND(I1332=110000,R1332&gt;504.6,R1332&lt;=672.8,M1332&lt;=10),('[1]Pricing Schedule'!$F$103+('[1]Pricing Schedule'!$F$105*M1332))*4,
IF(AND(I1332=110000,R1332&gt;504.6,R1332&lt;=672.8,M1332&gt;10),('[1]Pricing Schedule'!$F$111+('[1]Pricing Schedule'!$F$113*M1332))*4,
IF(AND(I1332=110000,R1332&gt;672.8,R1332&lt;=841,M1332&lt;=10),('[1]Pricing Schedule'!$F$103+('[1]Pricing Schedule'!$F$105*M1332))*5,
IF(AND(I1332=110000,R1332&gt;672.8,R1332&lt;=841,M1332&gt;10),('[1]Pricing Schedule'!$F$111+('[1]Pricing Schedule'!$F$113*M1332))*5,
IF(AND(I1332=110000,R1332&gt;672.8,R1332&lt;=841,M1332&lt;=10),('[1]Pricing Schedule'!$F$103+('[1]Pricing Schedule'!$F$105*M1332))*5,
IF(AND(I1332=110000,R1332&gt;672.8,R1332&lt;=841,M1332&gt;10),('[1]Pricing Schedule'!$F$111+('[1]Pricing Schedule'!$F$113*M1332))*5,
IF(AND(I1332=110000,R1332&gt;1345.6,R1332&lt;=1513.8,M1332&lt;=10),('[1]Pricing Schedule'!$F$103+('[1]Pricing Schedule'!$F$105*M1332))*9,
IF(AND(I1332=110000,R1332&gt;1345.6,R1332&lt;=1513.8,M1332&gt;10),('[1]Pricing Schedule'!$F$111+('[1]Pricing Schedule'!$F$113*M1332))*9,
9999999999)))))))))))))))))))))))))))))))))))))))</f>
        <v>769410</v>
      </c>
      <c r="T1332" s="21">
        <f>IF(AND(I1332=38000,R1332&lt;=4.5,M1332&gt;8),'[1]Pricing Schedule'!$J$9,
IF(AND(I1332=38000,R1332&lt;=4.5,M1332&lt;=8),'[1]Pricing Schedule'!$J$36,
IF(AND(I1332=38000,R1332&gt;4.5,R1332&lt;=9,M1332&gt;8),'[1]Pricing Schedule'!$J$18,
IF(AND(I1332=38000,R1332&gt;4.5,R1332&lt;=9,M1332&lt;=8),'[1]Pricing Schedule'!$J$36,
IF(AND(I1332=38000,R1332&gt;9,R1332&lt;=12.8,M1332&gt;8),'[1]Pricing Schedule'!$J$27,
IF(AND(I1332=38000,R1332&gt;9,R1332&lt;=12.8,M1332&lt;=8),'[1]Pricing Schedule'!$J$36,
IF(AND(I1332=38000,R1332&gt;12.8,R1332&lt;=22.8),'[1]Pricing Schedule'!$J$36,
IF(AND(I1332=38000,R1332&gt;22.8,R1332&lt;=30.2),'[1]Pricing Schedule'!$J$45,
IF(AND(I1332=38000,R1332&gt;30.2,R1332&lt;=45.9),'[1]Pricing Schedule'!$J$54,
IF(AND(I1332=38000,R1332&gt;45.9,R1332&lt;=123.4),'[1]Pricing Schedule'!$J$97,
IF(AND(I1332=38000,R1332&gt;123.4,R1332&lt;=168.2,M1332&lt;=10),'[1]Pricing Schedule'!$J$105,
IF(AND(I1332=38000,R1332&gt;123.4,R1332&lt;=168.2,M1332&gt;10),'[1]Pricing Schedule'!$J$113,
IF(AND(I1332=38000,R1332&gt;168.2,R1332&lt;=336.4,M1332&lt;=10),('[1]Pricing Schedule'!$J$105),
IF(AND(I1332=38000,R1332&gt;168.2,R1332&lt;=336.4,M1332&gt;10),('[1]Pricing Schedule'!$J$113),
IF(AND(I1332=38000,R1332&gt;336.4,R1332&lt;=504.6,M1332&lt;=10),('[1]Pricing Schedule'!$J$105),
IF(AND(I1332=38000,R1332&gt;336.4,R1332&lt;=504.6,M1332&gt;10),('[1]Pricing Schedule'!$J$113),
IF(AND(I1332=38000,R1332&gt;504.6,R1332&lt;=672.8,M1332&lt;=10),('[1]Pricing Schedule'!$J$105),
IF(AND(I1332=38000,R1332&gt;504.6,R1332&lt;=672.8,M1332&gt;10),('[1]Pricing Schedule'!$J$113),
IF(AND(I1332=110000,R1332&lt;=12.8,M1332&gt;2),'[1]Pricing Schedule'!$J$63,
IF(AND(I1332=110000,R1332&lt;=12.8,M1332&lt;=2),'[1]Pricing Schedule'!$J$97,
IF(AND(I1332=110000,R1332&gt;12.8,R1332&lt;=22.8,M1332&gt;3),'[1]Pricing Schedule'!$J$72,
IF(AND(I1332=110000,R1332&gt;12.8,R1332&lt;=22.8,M1332&lt;=3),'[1]Pricing Schedule'!$J$97,
IF(AND(I1332=110000,R1332&gt;22.8,R1332&lt;=30.2),'[1]Pricing Schedule'!$J$81,
IF(AND(I1332=110000,R1332&gt;30.2,R1332&lt;=45.9),'[1]Pricing Schedule'!$J$90,
IF(AND(I1332=110000,R1332&gt;45.9,R1332&lt;=123.4),'[1]Pricing Schedule'!$J$97,
IF(AND(I1332=110000,R1332&gt;123.4,R1332&lt;=168.2,M1332&lt;=10),'[1]Pricing Schedule'!$J$105,
IF(AND(I1332=110000,R1332&gt;123.4,R1332&lt;=168.2,M1332&gt;10),'[1]Pricing Schedule'!$J$113,
IF(AND(I1332=110000,R1332&gt;168.2,R1332&lt;=336.2,M1332&lt;=10),('[1]Pricing Schedule'!$J$105),
IF(AND(I1332=110000,R1332&gt;168.2,R1332&lt;=336.2,M1332&gt;10),('[1]Pricing Schedule'!$J$113),
IF(AND(I1332=110000,R1332&gt;336.4,R1332&lt;=504.6,M1332&lt;=10),('[1]Pricing Schedule'!$J$105),
IF(AND(I1332=110000,R1332&gt;336.4,R1332&lt;=504.6,M1332&gt;10),('[1]Pricing Schedule'!$J$113),
IF(AND(I1332=110000,R1332&gt;504.6,R1332&lt;=672.8,M1332&lt;=10),('[1]Pricing Schedule'!$J$105),
IF(AND(I1332=110000,R1332&gt;504.6,R1332&lt;=672.8,M1332&gt;10),('[1]Pricing Schedule'!$J$113),
IF(AND(I1332=110000,R1332&gt;672.8,R1332&lt;=841,M1332&lt;=10),('[1]Pricing Schedule'!$J$105),
IF(AND(I1332=110000,R1332&gt;672.8,R1332&lt;=841,M1332&gt;10),('[1]Pricing Schedule'!$J$113),
IF(AND(I1332=110000,R1332&gt;1682,R1332&lt;=1850.2,M1332&lt;=10),('[1]Pricing Schedule'!$J$105),
IF(AND(I1332=110000,R1332&gt;1682,R1332&lt;=1850.2,M1332&gt;10),('[1]Pricing Schedule'!$J$113),
IF(AND(I1332=110000,R1332&gt;2018.4,R1332&lt;=2186.6,M1332&lt;=10),('[1]Pricing Schedule'!$J$105),
IF(AND(I1332=110000,R1332&gt;2018.4,R1332&lt;=2186.6,M1332&gt;10),('[1]Pricing Schedule'!$J$113),999999999)))))))))))))))))))))))))))))))))))))))</f>
        <v>4</v>
      </c>
      <c r="U1332" s="40">
        <f t="shared" si="126"/>
        <v>183192.85714285713</v>
      </c>
      <c r="V1332" s="41">
        <f t="shared" si="127"/>
        <v>5.4587281163488903</v>
      </c>
      <c r="Y1332" s="23">
        <v>668</v>
      </c>
      <c r="Z1332" s="23">
        <v>81</v>
      </c>
      <c r="AD1332" s="13"/>
      <c r="AE1332" s="13"/>
      <c r="AF1332" s="13"/>
      <c r="AR1332" s="35"/>
    </row>
    <row r="1333" spans="1:44">
      <c r="A1333" s="23">
        <v>1335</v>
      </c>
      <c r="B1333" s="23">
        <v>1335</v>
      </c>
      <c r="C1333" s="23" t="s">
        <v>2001</v>
      </c>
      <c r="D1333" s="23" t="s">
        <v>2002</v>
      </c>
      <c r="E1333" s="23" t="s">
        <v>2002</v>
      </c>
      <c r="F1333" s="23" t="s">
        <v>2003</v>
      </c>
      <c r="G1333" s="23" t="s">
        <v>2004</v>
      </c>
      <c r="H1333" s="23" t="s">
        <v>113</v>
      </c>
      <c r="I1333" s="13">
        <v>38000</v>
      </c>
      <c r="J1333" s="13">
        <v>38000</v>
      </c>
      <c r="K1333" s="23" t="s">
        <v>119</v>
      </c>
      <c r="L1333" s="24">
        <v>6.2140000000000004</v>
      </c>
      <c r="M1333" s="37">
        <f t="shared" si="122"/>
        <v>7</v>
      </c>
      <c r="N1333" s="24">
        <v>0.13700000000000001</v>
      </c>
      <c r="O1333" s="13">
        <v>3</v>
      </c>
      <c r="P1333" s="36">
        <f t="shared" si="123"/>
        <v>0.13700000000000001</v>
      </c>
      <c r="Q1333" s="38">
        <f t="shared" si="124"/>
        <v>4.2</v>
      </c>
      <c r="R1333" s="37">
        <f t="shared" si="125"/>
        <v>4.2</v>
      </c>
      <c r="S1333" s="39">
        <f>IF(AND(I1333=38000,R1333&lt;=4.5,M1333&gt;8),'[1]Pricing Schedule'!$F$8+('[1]Pricing Schedule'!$F$9*M1333),
IF(AND(I1333=38000,R1333&lt;=4.5,M1333&lt;=8),'[1]Pricing Schedule'!$F$34+('[1]Pricing Schedule'!$F$36*M1333),
IF(AND(I1333=38000,R1333&gt;4.5,R1333&lt;=9,M1333&gt;8),'[1]Pricing Schedule'!$F$17+('[1]Pricing Schedule'!$F$18*M1333),
IF(AND(I1333=38000,R1333&gt;4.5,R1333&lt;=9,M1333&lt;=8),'[1]Pricing Schedule'!$F$34+('[1]Pricing Schedule'!$F$36*M1333),
IF(AND(I1333=38000,R1333&gt;9,R1333&lt;=12.8,M1333&gt;8),'[1]Pricing Schedule'!$F$26+('[1]Pricing Schedule'!$F$27*M1333),
IF(AND(I1333=38000,R1333&gt;9,R1333&lt;=12.8,M1333&lt;=8),'[1]Pricing Schedule'!$F$34+('[1]Pricing Schedule'!$F$36*M1333),
IF(AND(I1333=38000,R1333&gt;12.8,R1333&lt;=22.8),'[1]Pricing Schedule'!$F$34+('[1]Pricing Schedule'!$F$36*M1333),
IF(AND(I1333=38000,R1333&gt;22.8,R1333&lt;=30.2),'[1]Pricing Schedule'!$F$43+('[1]Pricing Schedule'!$F$45*M1333),
IF(AND(I1333=38000,R1333&gt;30.2,R1333&lt;=45.9),'[1]Pricing Schedule'!$F$52+('[1]Pricing Schedule'!$F$54*M1333),
IF(AND(I1333=38000,R1333&gt;45.9,R1333&lt;=123.4),'[1]Pricing Schedule'!$F$96+('[1]Pricing Schedule'!$F$97*M1333),
IF(AND(I1333=38000,R1333&gt;123.4,R1333&lt;=168.2,M1333&lt;=10),'[1]Pricing Schedule'!$F$103+('[1]Pricing Schedule'!$F$105*M1333),
IF(AND(I1333=38000,R1333&gt;123.4,R1333&lt;=168.2,M1333&gt;10),'[1]Pricing Schedule'!$F$111+('[1]Pricing Schedule'!$F$113*M1333),
IF(AND(I1333=38000,R1333&gt;157.4,R1333&lt;=336.4,M1333&lt;=10),('[1]Pricing Schedule'!$F$103+('[1]Pricing Schedule'!$F$105*M1333))*2,
IF(AND(I1333=38000,R1333&gt;157.4,R1333&lt;=336.4,M1333&gt;10),('[1]Pricing Schedule'!$F$111+('[1]Pricing Schedule'!$F$113*M1333))*2,
IF(AND(I1333=38000,R1333&gt;314.8,R1333&lt;=504.6,M1333&lt;=10),('[1]Pricing Schedule'!$F$103+('[1]Pricing Schedule'!$F$105*M1333))*3,
IF(AND(I1333=38000,R1333&gt;314.8,R1333&lt;=504.6,M1333&gt;10),('[1]Pricing Schedule'!$F$111+('[1]Pricing Schedule'!$F$113*M1333))*3,
IF(AND(I1333=38000,R1333&gt;472.2,R1333&lt;=672.8,M1333&lt;=10),('[1]Pricing Schedule'!$F$103+('[1]Pricing Schedule'!$F$105*M1333))*4,
IF(AND(I1333=38000,R1333&gt;472.2,R1333&lt;=672.8,M1333&gt;10),('[1]Pricing Schedule'!$F$111+('[1]Pricing Schedule'!$F$113*M1333))*4,
IF(AND(I1333=110000,R1333&lt;=12.8,M1333&gt;2),'[1]Pricing Schedule'!$F$62+('[1]Pricing Schedule'!$F$63*M1333),
IF(AND(I1333=110000,R1333&lt;=12.8,M1333&lt;=2),'[1]Pricing Schedule'!$F$96+('[1]Pricing Schedule'!$F$97*M1333),
IF(AND(I1333=110000,R1333&gt;12.8,R1333&lt;=22.8,M1333&gt;3),'[1]Pricing Schedule'!$F$71+('[1]Pricing Schedule'!$F$72*M1333),
IF(AND(I1333=110000,R1333&gt;12.8,R1333&lt;=22.8,M1333&lt;=3),'[1]Pricing Schedule'!$F$96+('[1]Pricing Schedule'!$F$97*M1333),
IF(AND(I1333=110000,R1333&gt;22.8,R1333&lt;=30.2),'[1]Pricing Schedule'!$F$80+('[1]Pricing Schedule'!$F$81*M1333),
IF(AND(I1333=110000,R1333&gt;30.2,R1333&lt;=45.9),'[1]Pricing Schedule'!$F$89+('[1]Pricing Schedule'!$F$90*M1333),
IF(AND(I1333=110000,R1333&gt;45.9,R1333&lt;=123.4),'[1]Pricing Schedule'!$F$96+('[1]Pricing Schedule'!$F$97*M1333),
IF(AND(I1333=110000,R1333&gt;123.4,R1333&lt;=168.2,M1333&lt;=10),'[1]Pricing Schedule'!$F$103+('[1]Pricing Schedule'!$F$105*M1333),
IF(AND(I1333=110000,R1333&gt;123.4,R1333&lt;=168.2,M1333&gt;10),'[1]Pricing Schedule'!$F$111+('[1]Pricing Schedule'!$F$113*M1333),
IF(AND(I1333=110000,R1333&gt;168.2,R1333&lt;=336.4,M1333&lt;=10),('[1]Pricing Schedule'!$F$103+('[1]Pricing Schedule'!$F$105*M1333))*2,
IF(AND(I1333=110000,R1333&gt;168.2,R1333&lt;=336.4,M1333&gt;10),('[1]Pricing Schedule'!$F$111+('[1]Pricing Schedule'!$F$113*M1333))*2,
IF(AND(I1333=110000,R1333&gt;336.4,R1333&lt;=504.6,M1333&lt;=10),('[1]Pricing Schedule'!$F$103+('[1]Pricing Schedule'!$F$105*M1333))*3,
IF(AND(I1333=110000,R1333&gt;336.4,R1333&lt;=504.6,M1333&gt;10),('[1]Pricing Schedule'!$F$111+('[1]Pricing Schedule'!$F$113*M1333))*3,
IF(AND(I1333=110000,R1333&gt;504.6,R1333&lt;=672.8,M1333&lt;=10),('[1]Pricing Schedule'!$F$103+('[1]Pricing Schedule'!$F$105*M1333))*4,
IF(AND(I1333=110000,R1333&gt;504.6,R1333&lt;=672.8,M1333&gt;10),('[1]Pricing Schedule'!$F$111+('[1]Pricing Schedule'!$F$113*M1333))*4,
IF(AND(I1333=110000,R1333&gt;672.8,R1333&lt;=841,M1333&lt;=10),('[1]Pricing Schedule'!$F$103+('[1]Pricing Schedule'!$F$105*M1333))*5,
IF(AND(I1333=110000,R1333&gt;672.8,R1333&lt;=841,M1333&gt;10),('[1]Pricing Schedule'!$F$111+('[1]Pricing Schedule'!$F$113*M1333))*5,
IF(AND(I1333=110000,R1333&gt;672.8,R1333&lt;=841,M1333&lt;=10),('[1]Pricing Schedule'!$F$103+('[1]Pricing Schedule'!$F$105*M1333))*5,
IF(AND(I1333=110000,R1333&gt;672.8,R1333&lt;=841,M1333&gt;10),('[1]Pricing Schedule'!$F$111+('[1]Pricing Schedule'!$F$113*M1333))*5,
IF(AND(I1333=110000,R1333&gt;1345.6,R1333&lt;=1513.8,M1333&lt;=10),('[1]Pricing Schedule'!$F$103+('[1]Pricing Schedule'!$F$105*M1333))*9,
IF(AND(I1333=110000,R1333&gt;1345.6,R1333&lt;=1513.8,M1333&gt;10),('[1]Pricing Schedule'!$F$111+('[1]Pricing Schedule'!$F$113*M1333))*9,
9999999999)))))))))))))))))))))))))))))))))))))))</f>
        <v>839680</v>
      </c>
      <c r="T1333" s="21">
        <f>IF(AND(I1333=38000,R1333&lt;=4.5,M1333&gt;8),'[1]Pricing Schedule'!$J$9,
IF(AND(I1333=38000,R1333&lt;=4.5,M1333&lt;=8),'[1]Pricing Schedule'!$J$36,
IF(AND(I1333=38000,R1333&gt;4.5,R1333&lt;=9,M1333&gt;8),'[1]Pricing Schedule'!$J$18,
IF(AND(I1333=38000,R1333&gt;4.5,R1333&lt;=9,M1333&lt;=8),'[1]Pricing Schedule'!$J$36,
IF(AND(I1333=38000,R1333&gt;9,R1333&lt;=12.8,M1333&gt;8),'[1]Pricing Schedule'!$J$27,
IF(AND(I1333=38000,R1333&gt;9,R1333&lt;=12.8,M1333&lt;=8),'[1]Pricing Schedule'!$J$36,
IF(AND(I1333=38000,R1333&gt;12.8,R1333&lt;=22.8),'[1]Pricing Schedule'!$J$36,
IF(AND(I1333=38000,R1333&gt;22.8,R1333&lt;=30.2),'[1]Pricing Schedule'!$J$45,
IF(AND(I1333=38000,R1333&gt;30.2,R1333&lt;=45.9),'[1]Pricing Schedule'!$J$54,
IF(AND(I1333=38000,R1333&gt;45.9,R1333&lt;=123.4),'[1]Pricing Schedule'!$J$97,
IF(AND(I1333=38000,R1333&gt;123.4,R1333&lt;=168.2,M1333&lt;=10),'[1]Pricing Schedule'!$J$105,
IF(AND(I1333=38000,R1333&gt;123.4,R1333&lt;=168.2,M1333&gt;10),'[1]Pricing Schedule'!$J$113,
IF(AND(I1333=38000,R1333&gt;168.2,R1333&lt;=336.4,M1333&lt;=10),('[1]Pricing Schedule'!$J$105),
IF(AND(I1333=38000,R1333&gt;168.2,R1333&lt;=336.4,M1333&gt;10),('[1]Pricing Schedule'!$J$113),
IF(AND(I1333=38000,R1333&gt;336.4,R1333&lt;=504.6,M1333&lt;=10),('[1]Pricing Schedule'!$J$105),
IF(AND(I1333=38000,R1333&gt;336.4,R1333&lt;=504.6,M1333&gt;10),('[1]Pricing Schedule'!$J$113),
IF(AND(I1333=38000,R1333&gt;504.6,R1333&lt;=672.8,M1333&lt;=10),('[1]Pricing Schedule'!$J$105),
IF(AND(I1333=38000,R1333&gt;504.6,R1333&lt;=672.8,M1333&gt;10),('[1]Pricing Schedule'!$J$113),
IF(AND(I1333=110000,R1333&lt;=12.8,M1333&gt;2),'[1]Pricing Schedule'!$J$63,
IF(AND(I1333=110000,R1333&lt;=12.8,M1333&lt;=2),'[1]Pricing Schedule'!$J$97,
IF(AND(I1333=110000,R1333&gt;12.8,R1333&lt;=22.8,M1333&gt;3),'[1]Pricing Schedule'!$J$72,
IF(AND(I1333=110000,R1333&gt;12.8,R1333&lt;=22.8,M1333&lt;=3),'[1]Pricing Schedule'!$J$97,
IF(AND(I1333=110000,R1333&gt;22.8,R1333&lt;=30.2),'[1]Pricing Schedule'!$J$81,
IF(AND(I1333=110000,R1333&gt;30.2,R1333&lt;=45.9),'[1]Pricing Schedule'!$J$90,
IF(AND(I1333=110000,R1333&gt;45.9,R1333&lt;=123.4),'[1]Pricing Schedule'!$J$97,
IF(AND(I1333=110000,R1333&gt;123.4,R1333&lt;=168.2,M1333&lt;=10),'[1]Pricing Schedule'!$J$105,
IF(AND(I1333=110000,R1333&gt;123.4,R1333&lt;=168.2,M1333&gt;10),'[1]Pricing Schedule'!$J$113,
IF(AND(I1333=110000,R1333&gt;168.2,R1333&lt;=336.2,M1333&lt;=10),('[1]Pricing Schedule'!$J$105),
IF(AND(I1333=110000,R1333&gt;168.2,R1333&lt;=336.2,M1333&gt;10),('[1]Pricing Schedule'!$J$113),
IF(AND(I1333=110000,R1333&gt;336.4,R1333&lt;=504.6,M1333&lt;=10),('[1]Pricing Schedule'!$J$105),
IF(AND(I1333=110000,R1333&gt;336.4,R1333&lt;=504.6,M1333&gt;10),('[1]Pricing Schedule'!$J$113),
IF(AND(I1333=110000,R1333&gt;504.6,R1333&lt;=672.8,M1333&lt;=10),('[1]Pricing Schedule'!$J$105),
IF(AND(I1333=110000,R1333&gt;504.6,R1333&lt;=672.8,M1333&gt;10),('[1]Pricing Schedule'!$J$113),
IF(AND(I1333=110000,R1333&gt;672.8,R1333&lt;=841,M1333&lt;=10),('[1]Pricing Schedule'!$J$105),
IF(AND(I1333=110000,R1333&gt;672.8,R1333&lt;=841,M1333&gt;10),('[1]Pricing Schedule'!$J$113),
IF(AND(I1333=110000,R1333&gt;1682,R1333&lt;=1850.2,M1333&lt;=10),('[1]Pricing Schedule'!$J$105),
IF(AND(I1333=110000,R1333&gt;1682,R1333&lt;=1850.2,M1333&gt;10),('[1]Pricing Schedule'!$J$113),
IF(AND(I1333=110000,R1333&gt;2018.4,R1333&lt;=2186.6,M1333&lt;=10),('[1]Pricing Schedule'!$J$105),
IF(AND(I1333=110000,R1333&gt;2018.4,R1333&lt;=2186.6,M1333&gt;10),('[1]Pricing Schedule'!$J$113),999999999)))))))))))))))))))))))))))))))))))))))</f>
        <v>4</v>
      </c>
      <c r="U1333" s="40">
        <f t="shared" si="126"/>
        <v>199923.80952380953</v>
      </c>
      <c r="V1333" s="41">
        <f t="shared" si="127"/>
        <v>5.0019054878048781</v>
      </c>
      <c r="Y1333" s="23">
        <v>168</v>
      </c>
      <c r="Z1333" s="23">
        <v>428</v>
      </c>
      <c r="AD1333" s="13"/>
      <c r="AE1333" s="13"/>
      <c r="AF1333" s="13"/>
      <c r="AR1333" s="35"/>
    </row>
    <row r="1334" spans="1:44">
      <c r="A1334" s="23">
        <v>1336</v>
      </c>
      <c r="B1334" s="23">
        <v>1336</v>
      </c>
      <c r="C1334" s="23" t="s">
        <v>2005</v>
      </c>
      <c r="D1334" s="23" t="s">
        <v>1124</v>
      </c>
      <c r="E1334" s="23" t="s">
        <v>1124</v>
      </c>
      <c r="F1334" s="23" t="s">
        <v>2006</v>
      </c>
      <c r="G1334" s="23" t="s">
        <v>2007</v>
      </c>
      <c r="H1334" s="23" t="s">
        <v>113</v>
      </c>
      <c r="I1334" s="13">
        <v>38000</v>
      </c>
      <c r="J1334" s="13">
        <v>38000</v>
      </c>
      <c r="K1334" s="13">
        <v>10000</v>
      </c>
      <c r="L1334" s="24">
        <v>7.4050000000000002</v>
      </c>
      <c r="M1334" s="37">
        <f t="shared" si="122"/>
        <v>8</v>
      </c>
      <c r="N1334" s="24">
        <v>0.13900000000000001</v>
      </c>
      <c r="O1334" s="13">
        <v>3</v>
      </c>
      <c r="P1334" s="36">
        <f t="shared" si="123"/>
        <v>0.13900000000000001</v>
      </c>
      <c r="Q1334" s="38">
        <f t="shared" si="124"/>
        <v>4.2</v>
      </c>
      <c r="R1334" s="37">
        <f t="shared" si="125"/>
        <v>4.2</v>
      </c>
      <c r="S1334" s="39">
        <f>IF(AND(I1334=38000,R1334&lt;=4.5,M1334&gt;8),'[1]Pricing Schedule'!$F$8+('[1]Pricing Schedule'!$F$9*M1334),
IF(AND(I1334=38000,R1334&lt;=4.5,M1334&lt;=8),'[1]Pricing Schedule'!$F$34+('[1]Pricing Schedule'!$F$36*M1334),
IF(AND(I1334=38000,R1334&gt;4.5,R1334&lt;=9,M1334&gt;8),'[1]Pricing Schedule'!$F$17+('[1]Pricing Schedule'!$F$18*M1334),
IF(AND(I1334=38000,R1334&gt;4.5,R1334&lt;=9,M1334&lt;=8),'[1]Pricing Schedule'!$F$34+('[1]Pricing Schedule'!$F$36*M1334),
IF(AND(I1334=38000,R1334&gt;9,R1334&lt;=12.8,M1334&gt;8),'[1]Pricing Schedule'!$F$26+('[1]Pricing Schedule'!$F$27*M1334),
IF(AND(I1334=38000,R1334&gt;9,R1334&lt;=12.8,M1334&lt;=8),'[1]Pricing Schedule'!$F$34+('[1]Pricing Schedule'!$F$36*M1334),
IF(AND(I1334=38000,R1334&gt;12.8,R1334&lt;=22.8),'[1]Pricing Schedule'!$F$34+('[1]Pricing Schedule'!$F$36*M1334),
IF(AND(I1334=38000,R1334&gt;22.8,R1334&lt;=30.2),'[1]Pricing Schedule'!$F$43+('[1]Pricing Schedule'!$F$45*M1334),
IF(AND(I1334=38000,R1334&gt;30.2,R1334&lt;=45.9),'[1]Pricing Schedule'!$F$52+('[1]Pricing Schedule'!$F$54*M1334),
IF(AND(I1334=38000,R1334&gt;45.9,R1334&lt;=123.4),'[1]Pricing Schedule'!$F$96+('[1]Pricing Schedule'!$F$97*M1334),
IF(AND(I1334=38000,R1334&gt;123.4,R1334&lt;=168.2,M1334&lt;=10),'[1]Pricing Schedule'!$F$103+('[1]Pricing Schedule'!$F$105*M1334),
IF(AND(I1334=38000,R1334&gt;123.4,R1334&lt;=168.2,M1334&gt;10),'[1]Pricing Schedule'!$F$111+('[1]Pricing Schedule'!$F$113*M1334),
IF(AND(I1334=38000,R1334&gt;157.4,R1334&lt;=336.4,M1334&lt;=10),('[1]Pricing Schedule'!$F$103+('[1]Pricing Schedule'!$F$105*M1334))*2,
IF(AND(I1334=38000,R1334&gt;157.4,R1334&lt;=336.4,M1334&gt;10),('[1]Pricing Schedule'!$F$111+('[1]Pricing Schedule'!$F$113*M1334))*2,
IF(AND(I1334=38000,R1334&gt;314.8,R1334&lt;=504.6,M1334&lt;=10),('[1]Pricing Schedule'!$F$103+('[1]Pricing Schedule'!$F$105*M1334))*3,
IF(AND(I1334=38000,R1334&gt;314.8,R1334&lt;=504.6,M1334&gt;10),('[1]Pricing Schedule'!$F$111+('[1]Pricing Schedule'!$F$113*M1334))*3,
IF(AND(I1334=38000,R1334&gt;472.2,R1334&lt;=672.8,M1334&lt;=10),('[1]Pricing Schedule'!$F$103+('[1]Pricing Schedule'!$F$105*M1334))*4,
IF(AND(I1334=38000,R1334&gt;472.2,R1334&lt;=672.8,M1334&gt;10),('[1]Pricing Schedule'!$F$111+('[1]Pricing Schedule'!$F$113*M1334))*4,
IF(AND(I1334=110000,R1334&lt;=12.8,M1334&gt;2),'[1]Pricing Schedule'!$F$62+('[1]Pricing Schedule'!$F$63*M1334),
IF(AND(I1334=110000,R1334&lt;=12.8,M1334&lt;=2),'[1]Pricing Schedule'!$F$96+('[1]Pricing Schedule'!$F$97*M1334),
IF(AND(I1334=110000,R1334&gt;12.8,R1334&lt;=22.8,M1334&gt;3),'[1]Pricing Schedule'!$F$71+('[1]Pricing Schedule'!$F$72*M1334),
IF(AND(I1334=110000,R1334&gt;12.8,R1334&lt;=22.8,M1334&lt;=3),'[1]Pricing Schedule'!$F$96+('[1]Pricing Schedule'!$F$97*M1334),
IF(AND(I1334=110000,R1334&gt;22.8,R1334&lt;=30.2),'[1]Pricing Schedule'!$F$80+('[1]Pricing Schedule'!$F$81*M1334),
IF(AND(I1334=110000,R1334&gt;30.2,R1334&lt;=45.9),'[1]Pricing Schedule'!$F$89+('[1]Pricing Schedule'!$F$90*M1334),
IF(AND(I1334=110000,R1334&gt;45.9,R1334&lt;=123.4),'[1]Pricing Schedule'!$F$96+('[1]Pricing Schedule'!$F$97*M1334),
IF(AND(I1334=110000,R1334&gt;123.4,R1334&lt;=168.2,M1334&lt;=10),'[1]Pricing Schedule'!$F$103+('[1]Pricing Schedule'!$F$105*M1334),
IF(AND(I1334=110000,R1334&gt;123.4,R1334&lt;=168.2,M1334&gt;10),'[1]Pricing Schedule'!$F$111+('[1]Pricing Schedule'!$F$113*M1334),
IF(AND(I1334=110000,R1334&gt;168.2,R1334&lt;=336.4,M1334&lt;=10),('[1]Pricing Schedule'!$F$103+('[1]Pricing Schedule'!$F$105*M1334))*2,
IF(AND(I1334=110000,R1334&gt;168.2,R1334&lt;=336.4,M1334&gt;10),('[1]Pricing Schedule'!$F$111+('[1]Pricing Schedule'!$F$113*M1334))*2,
IF(AND(I1334=110000,R1334&gt;336.4,R1334&lt;=504.6,M1334&lt;=10),('[1]Pricing Schedule'!$F$103+('[1]Pricing Schedule'!$F$105*M1334))*3,
IF(AND(I1334=110000,R1334&gt;336.4,R1334&lt;=504.6,M1334&gt;10),('[1]Pricing Schedule'!$F$111+('[1]Pricing Schedule'!$F$113*M1334))*3,
IF(AND(I1334=110000,R1334&gt;504.6,R1334&lt;=672.8,M1334&lt;=10),('[1]Pricing Schedule'!$F$103+('[1]Pricing Schedule'!$F$105*M1334))*4,
IF(AND(I1334=110000,R1334&gt;504.6,R1334&lt;=672.8,M1334&gt;10),('[1]Pricing Schedule'!$F$111+('[1]Pricing Schedule'!$F$113*M1334))*4,
IF(AND(I1334=110000,R1334&gt;672.8,R1334&lt;=841,M1334&lt;=10),('[1]Pricing Schedule'!$F$103+('[1]Pricing Schedule'!$F$105*M1334))*5,
IF(AND(I1334=110000,R1334&gt;672.8,R1334&lt;=841,M1334&gt;10),('[1]Pricing Schedule'!$F$111+('[1]Pricing Schedule'!$F$113*M1334))*5,
IF(AND(I1334=110000,R1334&gt;672.8,R1334&lt;=841,M1334&lt;=10),('[1]Pricing Schedule'!$F$103+('[1]Pricing Schedule'!$F$105*M1334))*5,
IF(AND(I1334=110000,R1334&gt;672.8,R1334&lt;=841,M1334&gt;10),('[1]Pricing Schedule'!$F$111+('[1]Pricing Schedule'!$F$113*M1334))*5,
IF(AND(I1334=110000,R1334&gt;1345.6,R1334&lt;=1513.8,M1334&lt;=10),('[1]Pricing Schedule'!$F$103+('[1]Pricing Schedule'!$F$105*M1334))*9,
IF(AND(I1334=110000,R1334&gt;1345.6,R1334&lt;=1513.8,M1334&gt;10),('[1]Pricing Schedule'!$F$111+('[1]Pricing Schedule'!$F$113*M1334))*9,
9999999999)))))))))))))))))))))))))))))))))))))))</f>
        <v>909950</v>
      </c>
      <c r="T1334" s="21">
        <f>IF(AND(I1334=38000,R1334&lt;=4.5,M1334&gt;8),'[1]Pricing Schedule'!$J$9,
IF(AND(I1334=38000,R1334&lt;=4.5,M1334&lt;=8),'[1]Pricing Schedule'!$J$36,
IF(AND(I1334=38000,R1334&gt;4.5,R1334&lt;=9,M1334&gt;8),'[1]Pricing Schedule'!$J$18,
IF(AND(I1334=38000,R1334&gt;4.5,R1334&lt;=9,M1334&lt;=8),'[1]Pricing Schedule'!$J$36,
IF(AND(I1334=38000,R1334&gt;9,R1334&lt;=12.8,M1334&gt;8),'[1]Pricing Schedule'!$J$27,
IF(AND(I1334=38000,R1334&gt;9,R1334&lt;=12.8,M1334&lt;=8),'[1]Pricing Schedule'!$J$36,
IF(AND(I1334=38000,R1334&gt;12.8,R1334&lt;=22.8),'[1]Pricing Schedule'!$J$36,
IF(AND(I1334=38000,R1334&gt;22.8,R1334&lt;=30.2),'[1]Pricing Schedule'!$J$45,
IF(AND(I1334=38000,R1334&gt;30.2,R1334&lt;=45.9),'[1]Pricing Schedule'!$J$54,
IF(AND(I1334=38000,R1334&gt;45.9,R1334&lt;=123.4),'[1]Pricing Schedule'!$J$97,
IF(AND(I1334=38000,R1334&gt;123.4,R1334&lt;=168.2,M1334&lt;=10),'[1]Pricing Schedule'!$J$105,
IF(AND(I1334=38000,R1334&gt;123.4,R1334&lt;=168.2,M1334&gt;10),'[1]Pricing Schedule'!$J$113,
IF(AND(I1334=38000,R1334&gt;168.2,R1334&lt;=336.4,M1334&lt;=10),('[1]Pricing Schedule'!$J$105),
IF(AND(I1334=38000,R1334&gt;168.2,R1334&lt;=336.4,M1334&gt;10),('[1]Pricing Schedule'!$J$113),
IF(AND(I1334=38000,R1334&gt;336.4,R1334&lt;=504.6,M1334&lt;=10),('[1]Pricing Schedule'!$J$105),
IF(AND(I1334=38000,R1334&gt;336.4,R1334&lt;=504.6,M1334&gt;10),('[1]Pricing Schedule'!$J$113),
IF(AND(I1334=38000,R1334&gt;504.6,R1334&lt;=672.8,M1334&lt;=10),('[1]Pricing Schedule'!$J$105),
IF(AND(I1334=38000,R1334&gt;504.6,R1334&lt;=672.8,M1334&gt;10),('[1]Pricing Schedule'!$J$113),
IF(AND(I1334=110000,R1334&lt;=12.8,M1334&gt;2),'[1]Pricing Schedule'!$J$63,
IF(AND(I1334=110000,R1334&lt;=12.8,M1334&lt;=2),'[1]Pricing Schedule'!$J$97,
IF(AND(I1334=110000,R1334&gt;12.8,R1334&lt;=22.8,M1334&gt;3),'[1]Pricing Schedule'!$J$72,
IF(AND(I1334=110000,R1334&gt;12.8,R1334&lt;=22.8,M1334&lt;=3),'[1]Pricing Schedule'!$J$97,
IF(AND(I1334=110000,R1334&gt;22.8,R1334&lt;=30.2),'[1]Pricing Schedule'!$J$81,
IF(AND(I1334=110000,R1334&gt;30.2,R1334&lt;=45.9),'[1]Pricing Schedule'!$J$90,
IF(AND(I1334=110000,R1334&gt;45.9,R1334&lt;=123.4),'[1]Pricing Schedule'!$J$97,
IF(AND(I1334=110000,R1334&gt;123.4,R1334&lt;=168.2,M1334&lt;=10),'[1]Pricing Schedule'!$J$105,
IF(AND(I1334=110000,R1334&gt;123.4,R1334&lt;=168.2,M1334&gt;10),'[1]Pricing Schedule'!$J$113,
IF(AND(I1334=110000,R1334&gt;168.2,R1334&lt;=336.2,M1334&lt;=10),('[1]Pricing Schedule'!$J$105),
IF(AND(I1334=110000,R1334&gt;168.2,R1334&lt;=336.2,M1334&gt;10),('[1]Pricing Schedule'!$J$113),
IF(AND(I1334=110000,R1334&gt;336.4,R1334&lt;=504.6,M1334&lt;=10),('[1]Pricing Schedule'!$J$105),
IF(AND(I1334=110000,R1334&gt;336.4,R1334&lt;=504.6,M1334&gt;10),('[1]Pricing Schedule'!$J$113),
IF(AND(I1334=110000,R1334&gt;504.6,R1334&lt;=672.8,M1334&lt;=10),('[1]Pricing Schedule'!$J$105),
IF(AND(I1334=110000,R1334&gt;504.6,R1334&lt;=672.8,M1334&gt;10),('[1]Pricing Schedule'!$J$113),
IF(AND(I1334=110000,R1334&gt;672.8,R1334&lt;=841,M1334&lt;=10),('[1]Pricing Schedule'!$J$105),
IF(AND(I1334=110000,R1334&gt;672.8,R1334&lt;=841,M1334&gt;10),('[1]Pricing Schedule'!$J$113),
IF(AND(I1334=110000,R1334&gt;1682,R1334&lt;=1850.2,M1334&lt;=10),('[1]Pricing Schedule'!$J$105),
IF(AND(I1334=110000,R1334&gt;1682,R1334&lt;=1850.2,M1334&gt;10),('[1]Pricing Schedule'!$J$113),
IF(AND(I1334=110000,R1334&gt;2018.4,R1334&lt;=2186.6,M1334&lt;=10),('[1]Pricing Schedule'!$J$105),
IF(AND(I1334=110000,R1334&gt;2018.4,R1334&lt;=2186.6,M1334&gt;10),('[1]Pricing Schedule'!$J$113),999999999)))))))))))))))))))))))))))))))))))))))</f>
        <v>4</v>
      </c>
      <c r="U1334" s="40">
        <f t="shared" si="126"/>
        <v>216654.76190476189</v>
      </c>
      <c r="V1334" s="41">
        <f t="shared" si="127"/>
        <v>4.6156382218803227</v>
      </c>
      <c r="Y1334" s="23">
        <v>492</v>
      </c>
      <c r="Z1334" s="23">
        <v>526</v>
      </c>
      <c r="AD1334" s="13"/>
      <c r="AE1334" s="13"/>
      <c r="AF1334" s="13"/>
      <c r="AR1334" s="35"/>
    </row>
    <row r="1335" spans="1:44">
      <c r="A1335" s="23">
        <v>1337</v>
      </c>
      <c r="B1335" s="23">
        <v>1337</v>
      </c>
      <c r="C1335" s="23" t="s">
        <v>2008</v>
      </c>
      <c r="D1335" s="23" t="s">
        <v>1124</v>
      </c>
      <c r="E1335" s="23" t="s">
        <v>1124</v>
      </c>
      <c r="F1335" s="23" t="s">
        <v>2006</v>
      </c>
      <c r="G1335" s="23" t="s">
        <v>2007</v>
      </c>
      <c r="H1335" s="23" t="s">
        <v>113</v>
      </c>
      <c r="I1335" s="13">
        <v>38000</v>
      </c>
      <c r="J1335" s="13">
        <v>38000</v>
      </c>
      <c r="K1335" s="13">
        <v>10000</v>
      </c>
      <c r="L1335" s="24">
        <v>4.4340000000000002</v>
      </c>
      <c r="M1335" s="37">
        <f t="shared" si="122"/>
        <v>5</v>
      </c>
      <c r="N1335" s="24">
        <v>0.30599999999999999</v>
      </c>
      <c r="O1335" s="13">
        <v>3</v>
      </c>
      <c r="P1335" s="36">
        <f t="shared" si="123"/>
        <v>0.30599999999999999</v>
      </c>
      <c r="Q1335" s="38">
        <f t="shared" si="124"/>
        <v>4.2</v>
      </c>
      <c r="R1335" s="37">
        <f t="shared" si="125"/>
        <v>4.2</v>
      </c>
      <c r="S1335" s="39">
        <f>IF(AND(I1335=38000,R1335&lt;=4.5,M1335&gt;8),'[1]Pricing Schedule'!$F$8+('[1]Pricing Schedule'!$F$9*M1335),
IF(AND(I1335=38000,R1335&lt;=4.5,M1335&lt;=8),'[1]Pricing Schedule'!$F$34+('[1]Pricing Schedule'!$F$36*M1335),
IF(AND(I1335=38000,R1335&gt;4.5,R1335&lt;=9,M1335&gt;8),'[1]Pricing Schedule'!$F$17+('[1]Pricing Schedule'!$F$18*M1335),
IF(AND(I1335=38000,R1335&gt;4.5,R1335&lt;=9,M1335&lt;=8),'[1]Pricing Schedule'!$F$34+('[1]Pricing Schedule'!$F$36*M1335),
IF(AND(I1335=38000,R1335&gt;9,R1335&lt;=12.8,M1335&gt;8),'[1]Pricing Schedule'!$F$26+('[1]Pricing Schedule'!$F$27*M1335),
IF(AND(I1335=38000,R1335&gt;9,R1335&lt;=12.8,M1335&lt;=8),'[1]Pricing Schedule'!$F$34+('[1]Pricing Schedule'!$F$36*M1335),
IF(AND(I1335=38000,R1335&gt;12.8,R1335&lt;=22.8),'[1]Pricing Schedule'!$F$34+('[1]Pricing Schedule'!$F$36*M1335),
IF(AND(I1335=38000,R1335&gt;22.8,R1335&lt;=30.2),'[1]Pricing Schedule'!$F$43+('[1]Pricing Schedule'!$F$45*M1335),
IF(AND(I1335=38000,R1335&gt;30.2,R1335&lt;=45.9),'[1]Pricing Schedule'!$F$52+('[1]Pricing Schedule'!$F$54*M1335),
IF(AND(I1335=38000,R1335&gt;45.9,R1335&lt;=123.4),'[1]Pricing Schedule'!$F$96+('[1]Pricing Schedule'!$F$97*M1335),
IF(AND(I1335=38000,R1335&gt;123.4,R1335&lt;=168.2,M1335&lt;=10),'[1]Pricing Schedule'!$F$103+('[1]Pricing Schedule'!$F$105*M1335),
IF(AND(I1335=38000,R1335&gt;123.4,R1335&lt;=168.2,M1335&gt;10),'[1]Pricing Schedule'!$F$111+('[1]Pricing Schedule'!$F$113*M1335),
IF(AND(I1335=38000,R1335&gt;157.4,R1335&lt;=336.4,M1335&lt;=10),('[1]Pricing Schedule'!$F$103+('[1]Pricing Schedule'!$F$105*M1335))*2,
IF(AND(I1335=38000,R1335&gt;157.4,R1335&lt;=336.4,M1335&gt;10),('[1]Pricing Schedule'!$F$111+('[1]Pricing Schedule'!$F$113*M1335))*2,
IF(AND(I1335=38000,R1335&gt;314.8,R1335&lt;=504.6,M1335&lt;=10),('[1]Pricing Schedule'!$F$103+('[1]Pricing Schedule'!$F$105*M1335))*3,
IF(AND(I1335=38000,R1335&gt;314.8,R1335&lt;=504.6,M1335&gt;10),('[1]Pricing Schedule'!$F$111+('[1]Pricing Schedule'!$F$113*M1335))*3,
IF(AND(I1335=38000,R1335&gt;472.2,R1335&lt;=672.8,M1335&lt;=10),('[1]Pricing Schedule'!$F$103+('[1]Pricing Schedule'!$F$105*M1335))*4,
IF(AND(I1335=38000,R1335&gt;472.2,R1335&lt;=672.8,M1335&gt;10),('[1]Pricing Schedule'!$F$111+('[1]Pricing Schedule'!$F$113*M1335))*4,
IF(AND(I1335=110000,R1335&lt;=12.8,M1335&gt;2),'[1]Pricing Schedule'!$F$62+('[1]Pricing Schedule'!$F$63*M1335),
IF(AND(I1335=110000,R1335&lt;=12.8,M1335&lt;=2),'[1]Pricing Schedule'!$F$96+('[1]Pricing Schedule'!$F$97*M1335),
IF(AND(I1335=110000,R1335&gt;12.8,R1335&lt;=22.8,M1335&gt;3),'[1]Pricing Schedule'!$F$71+('[1]Pricing Schedule'!$F$72*M1335),
IF(AND(I1335=110000,R1335&gt;12.8,R1335&lt;=22.8,M1335&lt;=3),'[1]Pricing Schedule'!$F$96+('[1]Pricing Schedule'!$F$97*M1335),
IF(AND(I1335=110000,R1335&gt;22.8,R1335&lt;=30.2),'[1]Pricing Schedule'!$F$80+('[1]Pricing Schedule'!$F$81*M1335),
IF(AND(I1335=110000,R1335&gt;30.2,R1335&lt;=45.9),'[1]Pricing Schedule'!$F$89+('[1]Pricing Schedule'!$F$90*M1335),
IF(AND(I1335=110000,R1335&gt;45.9,R1335&lt;=123.4),'[1]Pricing Schedule'!$F$96+('[1]Pricing Schedule'!$F$97*M1335),
IF(AND(I1335=110000,R1335&gt;123.4,R1335&lt;=168.2,M1335&lt;=10),'[1]Pricing Schedule'!$F$103+('[1]Pricing Schedule'!$F$105*M1335),
IF(AND(I1335=110000,R1335&gt;123.4,R1335&lt;=168.2,M1335&gt;10),'[1]Pricing Schedule'!$F$111+('[1]Pricing Schedule'!$F$113*M1335),
IF(AND(I1335=110000,R1335&gt;168.2,R1335&lt;=336.4,M1335&lt;=10),('[1]Pricing Schedule'!$F$103+('[1]Pricing Schedule'!$F$105*M1335))*2,
IF(AND(I1335=110000,R1335&gt;168.2,R1335&lt;=336.4,M1335&gt;10),('[1]Pricing Schedule'!$F$111+('[1]Pricing Schedule'!$F$113*M1335))*2,
IF(AND(I1335=110000,R1335&gt;336.4,R1335&lt;=504.6,M1335&lt;=10),('[1]Pricing Schedule'!$F$103+('[1]Pricing Schedule'!$F$105*M1335))*3,
IF(AND(I1335=110000,R1335&gt;336.4,R1335&lt;=504.6,M1335&gt;10),('[1]Pricing Schedule'!$F$111+('[1]Pricing Schedule'!$F$113*M1335))*3,
IF(AND(I1335=110000,R1335&gt;504.6,R1335&lt;=672.8,M1335&lt;=10),('[1]Pricing Schedule'!$F$103+('[1]Pricing Schedule'!$F$105*M1335))*4,
IF(AND(I1335=110000,R1335&gt;504.6,R1335&lt;=672.8,M1335&gt;10),('[1]Pricing Schedule'!$F$111+('[1]Pricing Schedule'!$F$113*M1335))*4,
IF(AND(I1335=110000,R1335&gt;672.8,R1335&lt;=841,M1335&lt;=10),('[1]Pricing Schedule'!$F$103+('[1]Pricing Schedule'!$F$105*M1335))*5,
IF(AND(I1335=110000,R1335&gt;672.8,R1335&lt;=841,M1335&gt;10),('[1]Pricing Schedule'!$F$111+('[1]Pricing Schedule'!$F$113*M1335))*5,
IF(AND(I1335=110000,R1335&gt;672.8,R1335&lt;=841,M1335&lt;=10),('[1]Pricing Schedule'!$F$103+('[1]Pricing Schedule'!$F$105*M1335))*5,
IF(AND(I1335=110000,R1335&gt;672.8,R1335&lt;=841,M1335&gt;10),('[1]Pricing Schedule'!$F$111+('[1]Pricing Schedule'!$F$113*M1335))*5,
IF(AND(I1335=110000,R1335&gt;1345.6,R1335&lt;=1513.8,M1335&lt;=10),('[1]Pricing Schedule'!$F$103+('[1]Pricing Schedule'!$F$105*M1335))*9,
IF(AND(I1335=110000,R1335&gt;1345.6,R1335&lt;=1513.8,M1335&gt;10),('[1]Pricing Schedule'!$F$111+('[1]Pricing Schedule'!$F$113*M1335))*9,
9999999999)))))))))))))))))))))))))))))))))))))))</f>
        <v>699140</v>
      </c>
      <c r="T1335" s="21">
        <f>IF(AND(I1335=38000,R1335&lt;=4.5,M1335&gt;8),'[1]Pricing Schedule'!$J$9,
IF(AND(I1335=38000,R1335&lt;=4.5,M1335&lt;=8),'[1]Pricing Schedule'!$J$36,
IF(AND(I1335=38000,R1335&gt;4.5,R1335&lt;=9,M1335&gt;8),'[1]Pricing Schedule'!$J$18,
IF(AND(I1335=38000,R1335&gt;4.5,R1335&lt;=9,M1335&lt;=8),'[1]Pricing Schedule'!$J$36,
IF(AND(I1335=38000,R1335&gt;9,R1335&lt;=12.8,M1335&gt;8),'[1]Pricing Schedule'!$J$27,
IF(AND(I1335=38000,R1335&gt;9,R1335&lt;=12.8,M1335&lt;=8),'[1]Pricing Schedule'!$J$36,
IF(AND(I1335=38000,R1335&gt;12.8,R1335&lt;=22.8),'[1]Pricing Schedule'!$J$36,
IF(AND(I1335=38000,R1335&gt;22.8,R1335&lt;=30.2),'[1]Pricing Schedule'!$J$45,
IF(AND(I1335=38000,R1335&gt;30.2,R1335&lt;=45.9),'[1]Pricing Schedule'!$J$54,
IF(AND(I1335=38000,R1335&gt;45.9,R1335&lt;=123.4),'[1]Pricing Schedule'!$J$97,
IF(AND(I1335=38000,R1335&gt;123.4,R1335&lt;=168.2,M1335&lt;=10),'[1]Pricing Schedule'!$J$105,
IF(AND(I1335=38000,R1335&gt;123.4,R1335&lt;=168.2,M1335&gt;10),'[1]Pricing Schedule'!$J$113,
IF(AND(I1335=38000,R1335&gt;168.2,R1335&lt;=336.4,M1335&lt;=10),('[1]Pricing Schedule'!$J$105),
IF(AND(I1335=38000,R1335&gt;168.2,R1335&lt;=336.4,M1335&gt;10),('[1]Pricing Schedule'!$J$113),
IF(AND(I1335=38000,R1335&gt;336.4,R1335&lt;=504.6,M1335&lt;=10),('[1]Pricing Schedule'!$J$105),
IF(AND(I1335=38000,R1335&gt;336.4,R1335&lt;=504.6,M1335&gt;10),('[1]Pricing Schedule'!$J$113),
IF(AND(I1335=38000,R1335&gt;504.6,R1335&lt;=672.8,M1335&lt;=10),('[1]Pricing Schedule'!$J$105),
IF(AND(I1335=38000,R1335&gt;504.6,R1335&lt;=672.8,M1335&gt;10),('[1]Pricing Schedule'!$J$113),
IF(AND(I1335=110000,R1335&lt;=12.8,M1335&gt;2),'[1]Pricing Schedule'!$J$63,
IF(AND(I1335=110000,R1335&lt;=12.8,M1335&lt;=2),'[1]Pricing Schedule'!$J$97,
IF(AND(I1335=110000,R1335&gt;12.8,R1335&lt;=22.8,M1335&gt;3),'[1]Pricing Schedule'!$J$72,
IF(AND(I1335=110000,R1335&gt;12.8,R1335&lt;=22.8,M1335&lt;=3),'[1]Pricing Schedule'!$J$97,
IF(AND(I1335=110000,R1335&gt;22.8,R1335&lt;=30.2),'[1]Pricing Schedule'!$J$81,
IF(AND(I1335=110000,R1335&gt;30.2,R1335&lt;=45.9),'[1]Pricing Schedule'!$J$90,
IF(AND(I1335=110000,R1335&gt;45.9,R1335&lt;=123.4),'[1]Pricing Schedule'!$J$97,
IF(AND(I1335=110000,R1335&gt;123.4,R1335&lt;=168.2,M1335&lt;=10),'[1]Pricing Schedule'!$J$105,
IF(AND(I1335=110000,R1335&gt;123.4,R1335&lt;=168.2,M1335&gt;10),'[1]Pricing Schedule'!$J$113,
IF(AND(I1335=110000,R1335&gt;168.2,R1335&lt;=336.2,M1335&lt;=10),('[1]Pricing Schedule'!$J$105),
IF(AND(I1335=110000,R1335&gt;168.2,R1335&lt;=336.2,M1335&gt;10),('[1]Pricing Schedule'!$J$113),
IF(AND(I1335=110000,R1335&gt;336.4,R1335&lt;=504.6,M1335&lt;=10),('[1]Pricing Schedule'!$J$105),
IF(AND(I1335=110000,R1335&gt;336.4,R1335&lt;=504.6,M1335&gt;10),('[1]Pricing Schedule'!$J$113),
IF(AND(I1335=110000,R1335&gt;504.6,R1335&lt;=672.8,M1335&lt;=10),('[1]Pricing Schedule'!$J$105),
IF(AND(I1335=110000,R1335&gt;504.6,R1335&lt;=672.8,M1335&gt;10),('[1]Pricing Schedule'!$J$113),
IF(AND(I1335=110000,R1335&gt;672.8,R1335&lt;=841,M1335&lt;=10),('[1]Pricing Schedule'!$J$105),
IF(AND(I1335=110000,R1335&gt;672.8,R1335&lt;=841,M1335&gt;10),('[1]Pricing Schedule'!$J$113),
IF(AND(I1335=110000,R1335&gt;1682,R1335&lt;=1850.2,M1335&lt;=10),('[1]Pricing Schedule'!$J$105),
IF(AND(I1335=110000,R1335&gt;1682,R1335&lt;=1850.2,M1335&gt;10),('[1]Pricing Schedule'!$J$113),
IF(AND(I1335=110000,R1335&gt;2018.4,R1335&lt;=2186.6,M1335&lt;=10),('[1]Pricing Schedule'!$J$105),
IF(AND(I1335=110000,R1335&gt;2018.4,R1335&lt;=2186.6,M1335&gt;10),('[1]Pricing Schedule'!$J$113),999999999)))))))))))))))))))))))))))))))))))))))</f>
        <v>4</v>
      </c>
      <c r="U1335" s="40">
        <f t="shared" si="126"/>
        <v>166461.90476190476</v>
      </c>
      <c r="V1335" s="41">
        <f t="shared" si="127"/>
        <v>6.0073804960379897</v>
      </c>
      <c r="Y1335" s="23">
        <v>635</v>
      </c>
      <c r="Z1335" s="23">
        <v>526</v>
      </c>
      <c r="AD1335" s="13"/>
      <c r="AE1335" s="13"/>
      <c r="AF1335" s="13"/>
      <c r="AR1335" s="35"/>
    </row>
    <row r="1336" spans="1:44">
      <c r="A1336" s="23">
        <v>1338</v>
      </c>
      <c r="B1336" s="23">
        <v>1338</v>
      </c>
      <c r="C1336" s="23" t="s">
        <v>2009</v>
      </c>
      <c r="D1336" s="23" t="s">
        <v>1124</v>
      </c>
      <c r="E1336" s="23" t="s">
        <v>1124</v>
      </c>
      <c r="F1336" s="23" t="s">
        <v>1128</v>
      </c>
      <c r="G1336" s="23" t="s">
        <v>1129</v>
      </c>
      <c r="H1336" s="23" t="s">
        <v>113</v>
      </c>
      <c r="I1336" s="13">
        <v>38000</v>
      </c>
      <c r="J1336" s="13">
        <v>38000</v>
      </c>
      <c r="K1336" s="23" t="s">
        <v>119</v>
      </c>
      <c r="L1336" s="24">
        <v>7.8280000000000003</v>
      </c>
      <c r="M1336" s="37">
        <f t="shared" si="122"/>
        <v>8</v>
      </c>
      <c r="N1336" s="24">
        <v>0.115</v>
      </c>
      <c r="O1336" s="13">
        <v>3</v>
      </c>
      <c r="P1336" s="36">
        <f t="shared" si="123"/>
        <v>0.115</v>
      </c>
      <c r="Q1336" s="38">
        <f t="shared" si="124"/>
        <v>4.2</v>
      </c>
      <c r="R1336" s="37">
        <f t="shared" si="125"/>
        <v>4.2</v>
      </c>
      <c r="S1336" s="39">
        <f>IF(AND(I1336=38000,R1336&lt;=4.5,M1336&gt;8),'[1]Pricing Schedule'!$F$8+('[1]Pricing Schedule'!$F$9*M1336),
IF(AND(I1336=38000,R1336&lt;=4.5,M1336&lt;=8),'[1]Pricing Schedule'!$F$34+('[1]Pricing Schedule'!$F$36*M1336),
IF(AND(I1336=38000,R1336&gt;4.5,R1336&lt;=9,M1336&gt;8),'[1]Pricing Schedule'!$F$17+('[1]Pricing Schedule'!$F$18*M1336),
IF(AND(I1336=38000,R1336&gt;4.5,R1336&lt;=9,M1336&lt;=8),'[1]Pricing Schedule'!$F$34+('[1]Pricing Schedule'!$F$36*M1336),
IF(AND(I1336=38000,R1336&gt;9,R1336&lt;=12.8,M1336&gt;8),'[1]Pricing Schedule'!$F$26+('[1]Pricing Schedule'!$F$27*M1336),
IF(AND(I1336=38000,R1336&gt;9,R1336&lt;=12.8,M1336&lt;=8),'[1]Pricing Schedule'!$F$34+('[1]Pricing Schedule'!$F$36*M1336),
IF(AND(I1336=38000,R1336&gt;12.8,R1336&lt;=22.8),'[1]Pricing Schedule'!$F$34+('[1]Pricing Schedule'!$F$36*M1336),
IF(AND(I1336=38000,R1336&gt;22.8,R1336&lt;=30.2),'[1]Pricing Schedule'!$F$43+('[1]Pricing Schedule'!$F$45*M1336),
IF(AND(I1336=38000,R1336&gt;30.2,R1336&lt;=45.9),'[1]Pricing Schedule'!$F$52+('[1]Pricing Schedule'!$F$54*M1336),
IF(AND(I1336=38000,R1336&gt;45.9,R1336&lt;=123.4),'[1]Pricing Schedule'!$F$96+('[1]Pricing Schedule'!$F$97*M1336),
IF(AND(I1336=38000,R1336&gt;123.4,R1336&lt;=168.2,M1336&lt;=10),'[1]Pricing Schedule'!$F$103+('[1]Pricing Schedule'!$F$105*M1336),
IF(AND(I1336=38000,R1336&gt;123.4,R1336&lt;=168.2,M1336&gt;10),'[1]Pricing Schedule'!$F$111+('[1]Pricing Schedule'!$F$113*M1336),
IF(AND(I1336=38000,R1336&gt;157.4,R1336&lt;=336.4,M1336&lt;=10),('[1]Pricing Schedule'!$F$103+('[1]Pricing Schedule'!$F$105*M1336))*2,
IF(AND(I1336=38000,R1336&gt;157.4,R1336&lt;=336.4,M1336&gt;10),('[1]Pricing Schedule'!$F$111+('[1]Pricing Schedule'!$F$113*M1336))*2,
IF(AND(I1336=38000,R1336&gt;314.8,R1336&lt;=504.6,M1336&lt;=10),('[1]Pricing Schedule'!$F$103+('[1]Pricing Schedule'!$F$105*M1336))*3,
IF(AND(I1336=38000,R1336&gt;314.8,R1336&lt;=504.6,M1336&gt;10),('[1]Pricing Schedule'!$F$111+('[1]Pricing Schedule'!$F$113*M1336))*3,
IF(AND(I1336=38000,R1336&gt;472.2,R1336&lt;=672.8,M1336&lt;=10),('[1]Pricing Schedule'!$F$103+('[1]Pricing Schedule'!$F$105*M1336))*4,
IF(AND(I1336=38000,R1336&gt;472.2,R1336&lt;=672.8,M1336&gt;10),('[1]Pricing Schedule'!$F$111+('[1]Pricing Schedule'!$F$113*M1336))*4,
IF(AND(I1336=110000,R1336&lt;=12.8,M1336&gt;2),'[1]Pricing Schedule'!$F$62+('[1]Pricing Schedule'!$F$63*M1336),
IF(AND(I1336=110000,R1336&lt;=12.8,M1336&lt;=2),'[1]Pricing Schedule'!$F$96+('[1]Pricing Schedule'!$F$97*M1336),
IF(AND(I1336=110000,R1336&gt;12.8,R1336&lt;=22.8,M1336&gt;3),'[1]Pricing Schedule'!$F$71+('[1]Pricing Schedule'!$F$72*M1336),
IF(AND(I1336=110000,R1336&gt;12.8,R1336&lt;=22.8,M1336&lt;=3),'[1]Pricing Schedule'!$F$96+('[1]Pricing Schedule'!$F$97*M1336),
IF(AND(I1336=110000,R1336&gt;22.8,R1336&lt;=30.2),'[1]Pricing Schedule'!$F$80+('[1]Pricing Schedule'!$F$81*M1336),
IF(AND(I1336=110000,R1336&gt;30.2,R1336&lt;=45.9),'[1]Pricing Schedule'!$F$89+('[1]Pricing Schedule'!$F$90*M1336),
IF(AND(I1336=110000,R1336&gt;45.9,R1336&lt;=123.4),'[1]Pricing Schedule'!$F$96+('[1]Pricing Schedule'!$F$97*M1336),
IF(AND(I1336=110000,R1336&gt;123.4,R1336&lt;=168.2,M1336&lt;=10),'[1]Pricing Schedule'!$F$103+('[1]Pricing Schedule'!$F$105*M1336),
IF(AND(I1336=110000,R1336&gt;123.4,R1336&lt;=168.2,M1336&gt;10),'[1]Pricing Schedule'!$F$111+('[1]Pricing Schedule'!$F$113*M1336),
IF(AND(I1336=110000,R1336&gt;168.2,R1336&lt;=336.4,M1336&lt;=10),('[1]Pricing Schedule'!$F$103+('[1]Pricing Schedule'!$F$105*M1336))*2,
IF(AND(I1336=110000,R1336&gt;168.2,R1336&lt;=336.4,M1336&gt;10),('[1]Pricing Schedule'!$F$111+('[1]Pricing Schedule'!$F$113*M1336))*2,
IF(AND(I1336=110000,R1336&gt;336.4,R1336&lt;=504.6,M1336&lt;=10),('[1]Pricing Schedule'!$F$103+('[1]Pricing Schedule'!$F$105*M1336))*3,
IF(AND(I1336=110000,R1336&gt;336.4,R1336&lt;=504.6,M1336&gt;10),('[1]Pricing Schedule'!$F$111+('[1]Pricing Schedule'!$F$113*M1336))*3,
IF(AND(I1336=110000,R1336&gt;504.6,R1336&lt;=672.8,M1336&lt;=10),('[1]Pricing Schedule'!$F$103+('[1]Pricing Schedule'!$F$105*M1336))*4,
IF(AND(I1336=110000,R1336&gt;504.6,R1336&lt;=672.8,M1336&gt;10),('[1]Pricing Schedule'!$F$111+('[1]Pricing Schedule'!$F$113*M1336))*4,
IF(AND(I1336=110000,R1336&gt;672.8,R1336&lt;=841,M1336&lt;=10),('[1]Pricing Schedule'!$F$103+('[1]Pricing Schedule'!$F$105*M1336))*5,
IF(AND(I1336=110000,R1336&gt;672.8,R1336&lt;=841,M1336&gt;10),('[1]Pricing Schedule'!$F$111+('[1]Pricing Schedule'!$F$113*M1336))*5,
IF(AND(I1336=110000,R1336&gt;672.8,R1336&lt;=841,M1336&lt;=10),('[1]Pricing Schedule'!$F$103+('[1]Pricing Schedule'!$F$105*M1336))*5,
IF(AND(I1336=110000,R1336&gt;672.8,R1336&lt;=841,M1336&gt;10),('[1]Pricing Schedule'!$F$111+('[1]Pricing Schedule'!$F$113*M1336))*5,
IF(AND(I1336=110000,R1336&gt;1345.6,R1336&lt;=1513.8,M1336&lt;=10),('[1]Pricing Schedule'!$F$103+('[1]Pricing Schedule'!$F$105*M1336))*9,
IF(AND(I1336=110000,R1336&gt;1345.6,R1336&lt;=1513.8,M1336&gt;10),('[1]Pricing Schedule'!$F$111+('[1]Pricing Schedule'!$F$113*M1336))*9,
9999999999)))))))))))))))))))))))))))))))))))))))</f>
        <v>909950</v>
      </c>
      <c r="T1336" s="21">
        <f>IF(AND(I1336=38000,R1336&lt;=4.5,M1336&gt;8),'[1]Pricing Schedule'!$J$9,
IF(AND(I1336=38000,R1336&lt;=4.5,M1336&lt;=8),'[1]Pricing Schedule'!$J$36,
IF(AND(I1336=38000,R1336&gt;4.5,R1336&lt;=9,M1336&gt;8),'[1]Pricing Schedule'!$J$18,
IF(AND(I1336=38000,R1336&gt;4.5,R1336&lt;=9,M1336&lt;=8),'[1]Pricing Schedule'!$J$36,
IF(AND(I1336=38000,R1336&gt;9,R1336&lt;=12.8,M1336&gt;8),'[1]Pricing Schedule'!$J$27,
IF(AND(I1336=38000,R1336&gt;9,R1336&lt;=12.8,M1336&lt;=8),'[1]Pricing Schedule'!$J$36,
IF(AND(I1336=38000,R1336&gt;12.8,R1336&lt;=22.8),'[1]Pricing Schedule'!$J$36,
IF(AND(I1336=38000,R1336&gt;22.8,R1336&lt;=30.2),'[1]Pricing Schedule'!$J$45,
IF(AND(I1336=38000,R1336&gt;30.2,R1336&lt;=45.9),'[1]Pricing Schedule'!$J$54,
IF(AND(I1336=38000,R1336&gt;45.9,R1336&lt;=123.4),'[1]Pricing Schedule'!$J$97,
IF(AND(I1336=38000,R1336&gt;123.4,R1336&lt;=168.2,M1336&lt;=10),'[1]Pricing Schedule'!$J$105,
IF(AND(I1336=38000,R1336&gt;123.4,R1336&lt;=168.2,M1336&gt;10),'[1]Pricing Schedule'!$J$113,
IF(AND(I1336=38000,R1336&gt;168.2,R1336&lt;=336.4,M1336&lt;=10),('[1]Pricing Schedule'!$J$105),
IF(AND(I1336=38000,R1336&gt;168.2,R1336&lt;=336.4,M1336&gt;10),('[1]Pricing Schedule'!$J$113),
IF(AND(I1336=38000,R1336&gt;336.4,R1336&lt;=504.6,M1336&lt;=10),('[1]Pricing Schedule'!$J$105),
IF(AND(I1336=38000,R1336&gt;336.4,R1336&lt;=504.6,M1336&gt;10),('[1]Pricing Schedule'!$J$113),
IF(AND(I1336=38000,R1336&gt;504.6,R1336&lt;=672.8,M1336&lt;=10),('[1]Pricing Schedule'!$J$105),
IF(AND(I1336=38000,R1336&gt;504.6,R1336&lt;=672.8,M1336&gt;10),('[1]Pricing Schedule'!$J$113),
IF(AND(I1336=110000,R1336&lt;=12.8,M1336&gt;2),'[1]Pricing Schedule'!$J$63,
IF(AND(I1336=110000,R1336&lt;=12.8,M1336&lt;=2),'[1]Pricing Schedule'!$J$97,
IF(AND(I1336=110000,R1336&gt;12.8,R1336&lt;=22.8,M1336&gt;3),'[1]Pricing Schedule'!$J$72,
IF(AND(I1336=110000,R1336&gt;12.8,R1336&lt;=22.8,M1336&lt;=3),'[1]Pricing Schedule'!$J$97,
IF(AND(I1336=110000,R1336&gt;22.8,R1336&lt;=30.2),'[1]Pricing Schedule'!$J$81,
IF(AND(I1336=110000,R1336&gt;30.2,R1336&lt;=45.9),'[1]Pricing Schedule'!$J$90,
IF(AND(I1336=110000,R1336&gt;45.9,R1336&lt;=123.4),'[1]Pricing Schedule'!$J$97,
IF(AND(I1336=110000,R1336&gt;123.4,R1336&lt;=168.2,M1336&lt;=10),'[1]Pricing Schedule'!$J$105,
IF(AND(I1336=110000,R1336&gt;123.4,R1336&lt;=168.2,M1336&gt;10),'[1]Pricing Schedule'!$J$113,
IF(AND(I1336=110000,R1336&gt;168.2,R1336&lt;=336.2,M1336&lt;=10),('[1]Pricing Schedule'!$J$105),
IF(AND(I1336=110000,R1336&gt;168.2,R1336&lt;=336.2,M1336&gt;10),('[1]Pricing Schedule'!$J$113),
IF(AND(I1336=110000,R1336&gt;336.4,R1336&lt;=504.6,M1336&lt;=10),('[1]Pricing Schedule'!$J$105),
IF(AND(I1336=110000,R1336&gt;336.4,R1336&lt;=504.6,M1336&gt;10),('[1]Pricing Schedule'!$J$113),
IF(AND(I1336=110000,R1336&gt;504.6,R1336&lt;=672.8,M1336&lt;=10),('[1]Pricing Schedule'!$J$105),
IF(AND(I1336=110000,R1336&gt;504.6,R1336&lt;=672.8,M1336&gt;10),('[1]Pricing Schedule'!$J$113),
IF(AND(I1336=110000,R1336&gt;672.8,R1336&lt;=841,M1336&lt;=10),('[1]Pricing Schedule'!$J$105),
IF(AND(I1336=110000,R1336&gt;672.8,R1336&lt;=841,M1336&gt;10),('[1]Pricing Schedule'!$J$113),
IF(AND(I1336=110000,R1336&gt;1682,R1336&lt;=1850.2,M1336&lt;=10),('[1]Pricing Schedule'!$J$105),
IF(AND(I1336=110000,R1336&gt;1682,R1336&lt;=1850.2,M1336&gt;10),('[1]Pricing Schedule'!$J$113),
IF(AND(I1336=110000,R1336&gt;2018.4,R1336&lt;=2186.6,M1336&lt;=10),('[1]Pricing Schedule'!$J$105),
IF(AND(I1336=110000,R1336&gt;2018.4,R1336&lt;=2186.6,M1336&gt;10),('[1]Pricing Schedule'!$J$113),999999999)))))))))))))))))))))))))))))))))))))))</f>
        <v>4</v>
      </c>
      <c r="U1336" s="40">
        <f t="shared" si="126"/>
        <v>216654.76190476189</v>
      </c>
      <c r="V1336" s="41">
        <f t="shared" si="127"/>
        <v>4.6156382218803227</v>
      </c>
      <c r="Y1336" s="23">
        <v>684</v>
      </c>
      <c r="Z1336" s="23">
        <v>517</v>
      </c>
      <c r="AD1336" s="13"/>
      <c r="AE1336" s="13"/>
      <c r="AF1336" s="13"/>
      <c r="AR1336" s="35"/>
    </row>
    <row r="1337" spans="1:44">
      <c r="A1337" s="23">
        <v>1339</v>
      </c>
      <c r="B1337" s="23">
        <v>1339</v>
      </c>
      <c r="C1337" s="23" t="s">
        <v>2010</v>
      </c>
      <c r="D1337" s="23" t="s">
        <v>470</v>
      </c>
      <c r="E1337" s="23" t="s">
        <v>470</v>
      </c>
      <c r="F1337" s="23" t="s">
        <v>2011</v>
      </c>
      <c r="G1337" s="23" t="s">
        <v>2012</v>
      </c>
      <c r="H1337" s="23" t="s">
        <v>113</v>
      </c>
      <c r="I1337" s="13">
        <v>38000</v>
      </c>
      <c r="J1337" s="13">
        <v>38000</v>
      </c>
      <c r="L1337" s="24">
        <v>5.9119999999999999</v>
      </c>
      <c r="M1337" s="37">
        <f t="shared" si="122"/>
        <v>6</v>
      </c>
      <c r="N1337" s="24">
        <v>0.34799999999999998</v>
      </c>
      <c r="O1337" s="13">
        <v>3</v>
      </c>
      <c r="P1337" s="36">
        <f t="shared" si="123"/>
        <v>0.34799999999999998</v>
      </c>
      <c r="Q1337" s="38">
        <f t="shared" si="124"/>
        <v>4.2</v>
      </c>
      <c r="R1337" s="37">
        <f t="shared" si="125"/>
        <v>4.2</v>
      </c>
      <c r="S1337" s="39">
        <f>IF(AND(I1337=38000,R1337&lt;=4.5,M1337&gt;8),'[1]Pricing Schedule'!$F$8+('[1]Pricing Schedule'!$F$9*M1337),
IF(AND(I1337=38000,R1337&lt;=4.5,M1337&lt;=8),'[1]Pricing Schedule'!$F$34+('[1]Pricing Schedule'!$F$36*M1337),
IF(AND(I1337=38000,R1337&gt;4.5,R1337&lt;=9,M1337&gt;8),'[1]Pricing Schedule'!$F$17+('[1]Pricing Schedule'!$F$18*M1337),
IF(AND(I1337=38000,R1337&gt;4.5,R1337&lt;=9,M1337&lt;=8),'[1]Pricing Schedule'!$F$34+('[1]Pricing Schedule'!$F$36*M1337),
IF(AND(I1337=38000,R1337&gt;9,R1337&lt;=12.8,M1337&gt;8),'[1]Pricing Schedule'!$F$26+('[1]Pricing Schedule'!$F$27*M1337),
IF(AND(I1337=38000,R1337&gt;9,R1337&lt;=12.8,M1337&lt;=8),'[1]Pricing Schedule'!$F$34+('[1]Pricing Schedule'!$F$36*M1337),
IF(AND(I1337=38000,R1337&gt;12.8,R1337&lt;=22.8),'[1]Pricing Schedule'!$F$34+('[1]Pricing Schedule'!$F$36*M1337),
IF(AND(I1337=38000,R1337&gt;22.8,R1337&lt;=30.2),'[1]Pricing Schedule'!$F$43+('[1]Pricing Schedule'!$F$45*M1337),
IF(AND(I1337=38000,R1337&gt;30.2,R1337&lt;=45.9),'[1]Pricing Schedule'!$F$52+('[1]Pricing Schedule'!$F$54*M1337),
IF(AND(I1337=38000,R1337&gt;45.9,R1337&lt;=123.4),'[1]Pricing Schedule'!$F$96+('[1]Pricing Schedule'!$F$97*M1337),
IF(AND(I1337=38000,R1337&gt;123.4,R1337&lt;=168.2,M1337&lt;=10),'[1]Pricing Schedule'!$F$103+('[1]Pricing Schedule'!$F$105*M1337),
IF(AND(I1337=38000,R1337&gt;123.4,R1337&lt;=168.2,M1337&gt;10),'[1]Pricing Schedule'!$F$111+('[1]Pricing Schedule'!$F$113*M1337),
IF(AND(I1337=38000,R1337&gt;157.4,R1337&lt;=336.4,M1337&lt;=10),('[1]Pricing Schedule'!$F$103+('[1]Pricing Schedule'!$F$105*M1337))*2,
IF(AND(I1337=38000,R1337&gt;157.4,R1337&lt;=336.4,M1337&gt;10),('[1]Pricing Schedule'!$F$111+('[1]Pricing Schedule'!$F$113*M1337))*2,
IF(AND(I1337=38000,R1337&gt;314.8,R1337&lt;=504.6,M1337&lt;=10),('[1]Pricing Schedule'!$F$103+('[1]Pricing Schedule'!$F$105*M1337))*3,
IF(AND(I1337=38000,R1337&gt;314.8,R1337&lt;=504.6,M1337&gt;10),('[1]Pricing Schedule'!$F$111+('[1]Pricing Schedule'!$F$113*M1337))*3,
IF(AND(I1337=38000,R1337&gt;472.2,R1337&lt;=672.8,M1337&lt;=10),('[1]Pricing Schedule'!$F$103+('[1]Pricing Schedule'!$F$105*M1337))*4,
IF(AND(I1337=38000,R1337&gt;472.2,R1337&lt;=672.8,M1337&gt;10),('[1]Pricing Schedule'!$F$111+('[1]Pricing Schedule'!$F$113*M1337))*4,
IF(AND(I1337=110000,R1337&lt;=12.8,M1337&gt;2),'[1]Pricing Schedule'!$F$62+('[1]Pricing Schedule'!$F$63*M1337),
IF(AND(I1337=110000,R1337&lt;=12.8,M1337&lt;=2),'[1]Pricing Schedule'!$F$96+('[1]Pricing Schedule'!$F$97*M1337),
IF(AND(I1337=110000,R1337&gt;12.8,R1337&lt;=22.8,M1337&gt;3),'[1]Pricing Schedule'!$F$71+('[1]Pricing Schedule'!$F$72*M1337),
IF(AND(I1337=110000,R1337&gt;12.8,R1337&lt;=22.8,M1337&lt;=3),'[1]Pricing Schedule'!$F$96+('[1]Pricing Schedule'!$F$97*M1337),
IF(AND(I1337=110000,R1337&gt;22.8,R1337&lt;=30.2),'[1]Pricing Schedule'!$F$80+('[1]Pricing Schedule'!$F$81*M1337),
IF(AND(I1337=110000,R1337&gt;30.2,R1337&lt;=45.9),'[1]Pricing Schedule'!$F$89+('[1]Pricing Schedule'!$F$90*M1337),
IF(AND(I1337=110000,R1337&gt;45.9,R1337&lt;=123.4),'[1]Pricing Schedule'!$F$96+('[1]Pricing Schedule'!$F$97*M1337),
IF(AND(I1337=110000,R1337&gt;123.4,R1337&lt;=168.2,M1337&lt;=10),'[1]Pricing Schedule'!$F$103+('[1]Pricing Schedule'!$F$105*M1337),
IF(AND(I1337=110000,R1337&gt;123.4,R1337&lt;=168.2,M1337&gt;10),'[1]Pricing Schedule'!$F$111+('[1]Pricing Schedule'!$F$113*M1337),
IF(AND(I1337=110000,R1337&gt;168.2,R1337&lt;=336.4,M1337&lt;=10),('[1]Pricing Schedule'!$F$103+('[1]Pricing Schedule'!$F$105*M1337))*2,
IF(AND(I1337=110000,R1337&gt;168.2,R1337&lt;=336.4,M1337&gt;10),('[1]Pricing Schedule'!$F$111+('[1]Pricing Schedule'!$F$113*M1337))*2,
IF(AND(I1337=110000,R1337&gt;336.4,R1337&lt;=504.6,M1337&lt;=10),('[1]Pricing Schedule'!$F$103+('[1]Pricing Schedule'!$F$105*M1337))*3,
IF(AND(I1337=110000,R1337&gt;336.4,R1337&lt;=504.6,M1337&gt;10),('[1]Pricing Schedule'!$F$111+('[1]Pricing Schedule'!$F$113*M1337))*3,
IF(AND(I1337=110000,R1337&gt;504.6,R1337&lt;=672.8,M1337&lt;=10),('[1]Pricing Schedule'!$F$103+('[1]Pricing Schedule'!$F$105*M1337))*4,
IF(AND(I1337=110000,R1337&gt;504.6,R1337&lt;=672.8,M1337&gt;10),('[1]Pricing Schedule'!$F$111+('[1]Pricing Schedule'!$F$113*M1337))*4,
IF(AND(I1337=110000,R1337&gt;672.8,R1337&lt;=841,M1337&lt;=10),('[1]Pricing Schedule'!$F$103+('[1]Pricing Schedule'!$F$105*M1337))*5,
IF(AND(I1337=110000,R1337&gt;672.8,R1337&lt;=841,M1337&gt;10),('[1]Pricing Schedule'!$F$111+('[1]Pricing Schedule'!$F$113*M1337))*5,
IF(AND(I1337=110000,R1337&gt;672.8,R1337&lt;=841,M1337&lt;=10),('[1]Pricing Schedule'!$F$103+('[1]Pricing Schedule'!$F$105*M1337))*5,
IF(AND(I1337=110000,R1337&gt;672.8,R1337&lt;=841,M1337&gt;10),('[1]Pricing Schedule'!$F$111+('[1]Pricing Schedule'!$F$113*M1337))*5,
IF(AND(I1337=110000,R1337&gt;1345.6,R1337&lt;=1513.8,M1337&lt;=10),('[1]Pricing Schedule'!$F$103+('[1]Pricing Schedule'!$F$105*M1337))*9,
IF(AND(I1337=110000,R1337&gt;1345.6,R1337&lt;=1513.8,M1337&gt;10),('[1]Pricing Schedule'!$F$111+('[1]Pricing Schedule'!$F$113*M1337))*9,
9999999999)))))))))))))))))))))))))))))))))))))))</f>
        <v>769410</v>
      </c>
      <c r="T1337" s="21">
        <f>IF(AND(I1337=38000,R1337&lt;=4.5,M1337&gt;8),'[1]Pricing Schedule'!$J$9,
IF(AND(I1337=38000,R1337&lt;=4.5,M1337&lt;=8),'[1]Pricing Schedule'!$J$36,
IF(AND(I1337=38000,R1337&gt;4.5,R1337&lt;=9,M1337&gt;8),'[1]Pricing Schedule'!$J$18,
IF(AND(I1337=38000,R1337&gt;4.5,R1337&lt;=9,M1337&lt;=8),'[1]Pricing Schedule'!$J$36,
IF(AND(I1337=38000,R1337&gt;9,R1337&lt;=12.8,M1337&gt;8),'[1]Pricing Schedule'!$J$27,
IF(AND(I1337=38000,R1337&gt;9,R1337&lt;=12.8,M1337&lt;=8),'[1]Pricing Schedule'!$J$36,
IF(AND(I1337=38000,R1337&gt;12.8,R1337&lt;=22.8),'[1]Pricing Schedule'!$J$36,
IF(AND(I1337=38000,R1337&gt;22.8,R1337&lt;=30.2),'[1]Pricing Schedule'!$J$45,
IF(AND(I1337=38000,R1337&gt;30.2,R1337&lt;=45.9),'[1]Pricing Schedule'!$J$54,
IF(AND(I1337=38000,R1337&gt;45.9,R1337&lt;=123.4),'[1]Pricing Schedule'!$J$97,
IF(AND(I1337=38000,R1337&gt;123.4,R1337&lt;=168.2,M1337&lt;=10),'[1]Pricing Schedule'!$J$105,
IF(AND(I1337=38000,R1337&gt;123.4,R1337&lt;=168.2,M1337&gt;10),'[1]Pricing Schedule'!$J$113,
IF(AND(I1337=38000,R1337&gt;168.2,R1337&lt;=336.4,M1337&lt;=10),('[1]Pricing Schedule'!$J$105),
IF(AND(I1337=38000,R1337&gt;168.2,R1337&lt;=336.4,M1337&gt;10),('[1]Pricing Schedule'!$J$113),
IF(AND(I1337=38000,R1337&gt;336.4,R1337&lt;=504.6,M1337&lt;=10),('[1]Pricing Schedule'!$J$105),
IF(AND(I1337=38000,R1337&gt;336.4,R1337&lt;=504.6,M1337&gt;10),('[1]Pricing Schedule'!$J$113),
IF(AND(I1337=38000,R1337&gt;504.6,R1337&lt;=672.8,M1337&lt;=10),('[1]Pricing Schedule'!$J$105),
IF(AND(I1337=38000,R1337&gt;504.6,R1337&lt;=672.8,M1337&gt;10),('[1]Pricing Schedule'!$J$113),
IF(AND(I1337=110000,R1337&lt;=12.8,M1337&gt;2),'[1]Pricing Schedule'!$J$63,
IF(AND(I1337=110000,R1337&lt;=12.8,M1337&lt;=2),'[1]Pricing Schedule'!$J$97,
IF(AND(I1337=110000,R1337&gt;12.8,R1337&lt;=22.8,M1337&gt;3),'[1]Pricing Schedule'!$J$72,
IF(AND(I1337=110000,R1337&gt;12.8,R1337&lt;=22.8,M1337&lt;=3),'[1]Pricing Schedule'!$J$97,
IF(AND(I1337=110000,R1337&gt;22.8,R1337&lt;=30.2),'[1]Pricing Schedule'!$J$81,
IF(AND(I1337=110000,R1337&gt;30.2,R1337&lt;=45.9),'[1]Pricing Schedule'!$J$90,
IF(AND(I1337=110000,R1337&gt;45.9,R1337&lt;=123.4),'[1]Pricing Schedule'!$J$97,
IF(AND(I1337=110000,R1337&gt;123.4,R1337&lt;=168.2,M1337&lt;=10),'[1]Pricing Schedule'!$J$105,
IF(AND(I1337=110000,R1337&gt;123.4,R1337&lt;=168.2,M1337&gt;10),'[1]Pricing Schedule'!$J$113,
IF(AND(I1337=110000,R1337&gt;168.2,R1337&lt;=336.2,M1337&lt;=10),('[1]Pricing Schedule'!$J$105),
IF(AND(I1337=110000,R1337&gt;168.2,R1337&lt;=336.2,M1337&gt;10),('[1]Pricing Schedule'!$J$113),
IF(AND(I1337=110000,R1337&gt;336.4,R1337&lt;=504.6,M1337&lt;=10),('[1]Pricing Schedule'!$J$105),
IF(AND(I1337=110000,R1337&gt;336.4,R1337&lt;=504.6,M1337&gt;10),('[1]Pricing Schedule'!$J$113),
IF(AND(I1337=110000,R1337&gt;504.6,R1337&lt;=672.8,M1337&lt;=10),('[1]Pricing Schedule'!$J$105),
IF(AND(I1337=110000,R1337&gt;504.6,R1337&lt;=672.8,M1337&gt;10),('[1]Pricing Schedule'!$J$113),
IF(AND(I1337=110000,R1337&gt;672.8,R1337&lt;=841,M1337&lt;=10),('[1]Pricing Schedule'!$J$105),
IF(AND(I1337=110000,R1337&gt;672.8,R1337&lt;=841,M1337&gt;10),('[1]Pricing Schedule'!$J$113),
IF(AND(I1337=110000,R1337&gt;1682,R1337&lt;=1850.2,M1337&lt;=10),('[1]Pricing Schedule'!$J$105),
IF(AND(I1337=110000,R1337&gt;1682,R1337&lt;=1850.2,M1337&gt;10),('[1]Pricing Schedule'!$J$113),
IF(AND(I1337=110000,R1337&gt;2018.4,R1337&lt;=2186.6,M1337&lt;=10),('[1]Pricing Schedule'!$J$105),
IF(AND(I1337=110000,R1337&gt;2018.4,R1337&lt;=2186.6,M1337&gt;10),('[1]Pricing Schedule'!$J$113),999999999)))))))))))))))))))))))))))))))))))))))</f>
        <v>4</v>
      </c>
      <c r="U1337" s="40">
        <f t="shared" si="126"/>
        <v>183192.85714285713</v>
      </c>
      <c r="V1337" s="41">
        <f t="shared" si="127"/>
        <v>5.4587281163488903</v>
      </c>
      <c r="Y1337" s="23">
        <v>166</v>
      </c>
      <c r="Z1337" s="23">
        <v>375</v>
      </c>
      <c r="AD1337" s="13"/>
      <c r="AE1337" s="13"/>
      <c r="AF1337" s="13"/>
      <c r="AR1337" s="35"/>
    </row>
    <row r="1338" spans="1:44">
      <c r="A1338" s="23">
        <v>1340</v>
      </c>
      <c r="B1338" s="23">
        <v>1340</v>
      </c>
      <c r="C1338" s="23" t="s">
        <v>2013</v>
      </c>
      <c r="D1338" s="23" t="s">
        <v>470</v>
      </c>
      <c r="E1338" s="23" t="s">
        <v>470</v>
      </c>
      <c r="F1338" s="23" t="s">
        <v>2014</v>
      </c>
      <c r="G1338" s="23" t="s">
        <v>2015</v>
      </c>
      <c r="H1338" s="23" t="s">
        <v>113</v>
      </c>
      <c r="I1338" s="13">
        <v>38000</v>
      </c>
      <c r="J1338" s="13">
        <v>38000</v>
      </c>
      <c r="K1338" s="23" t="s">
        <v>119</v>
      </c>
      <c r="L1338" s="24">
        <v>8.125</v>
      </c>
      <c r="M1338" s="37">
        <f t="shared" si="122"/>
        <v>9</v>
      </c>
      <c r="N1338" s="24">
        <v>9.5000000000000001E-2</v>
      </c>
      <c r="O1338" s="13">
        <v>3</v>
      </c>
      <c r="P1338" s="36">
        <f t="shared" si="123"/>
        <v>9.5000000000000001E-2</v>
      </c>
      <c r="Q1338" s="38">
        <f t="shared" si="124"/>
        <v>4.2</v>
      </c>
      <c r="R1338" s="37">
        <f t="shared" si="125"/>
        <v>4.2</v>
      </c>
      <c r="S1338" s="39">
        <f>IF(AND(I1338=38000,R1338&lt;=4.5,M1338&gt;8),'[1]Pricing Schedule'!$F$8+('[1]Pricing Schedule'!$F$9*M1338),
IF(AND(I1338=38000,R1338&lt;=4.5,M1338&lt;=8),'[1]Pricing Schedule'!$F$34+('[1]Pricing Schedule'!$F$36*M1338),
IF(AND(I1338=38000,R1338&gt;4.5,R1338&lt;=9,M1338&gt;8),'[1]Pricing Schedule'!$F$17+('[1]Pricing Schedule'!$F$18*M1338),
IF(AND(I1338=38000,R1338&gt;4.5,R1338&lt;=9,M1338&lt;=8),'[1]Pricing Schedule'!$F$34+('[1]Pricing Schedule'!$F$36*M1338),
IF(AND(I1338=38000,R1338&gt;9,R1338&lt;=12.8,M1338&gt;8),'[1]Pricing Schedule'!$F$26+('[1]Pricing Schedule'!$F$27*M1338),
IF(AND(I1338=38000,R1338&gt;9,R1338&lt;=12.8,M1338&lt;=8),'[1]Pricing Schedule'!$F$34+('[1]Pricing Schedule'!$F$36*M1338),
IF(AND(I1338=38000,R1338&gt;12.8,R1338&lt;=22.8),'[1]Pricing Schedule'!$F$34+('[1]Pricing Schedule'!$F$36*M1338),
IF(AND(I1338=38000,R1338&gt;22.8,R1338&lt;=30.2),'[1]Pricing Schedule'!$F$43+('[1]Pricing Schedule'!$F$45*M1338),
IF(AND(I1338=38000,R1338&gt;30.2,R1338&lt;=45.9),'[1]Pricing Schedule'!$F$52+('[1]Pricing Schedule'!$F$54*M1338),
IF(AND(I1338=38000,R1338&gt;45.9,R1338&lt;=123.4),'[1]Pricing Schedule'!$F$96+('[1]Pricing Schedule'!$F$97*M1338),
IF(AND(I1338=38000,R1338&gt;123.4,R1338&lt;=168.2,M1338&lt;=10),'[1]Pricing Schedule'!$F$103+('[1]Pricing Schedule'!$F$105*M1338),
IF(AND(I1338=38000,R1338&gt;123.4,R1338&lt;=168.2,M1338&gt;10),'[1]Pricing Schedule'!$F$111+('[1]Pricing Schedule'!$F$113*M1338),
IF(AND(I1338=38000,R1338&gt;157.4,R1338&lt;=336.4,M1338&lt;=10),('[1]Pricing Schedule'!$F$103+('[1]Pricing Schedule'!$F$105*M1338))*2,
IF(AND(I1338=38000,R1338&gt;157.4,R1338&lt;=336.4,M1338&gt;10),('[1]Pricing Schedule'!$F$111+('[1]Pricing Schedule'!$F$113*M1338))*2,
IF(AND(I1338=38000,R1338&gt;314.8,R1338&lt;=504.6,M1338&lt;=10),('[1]Pricing Schedule'!$F$103+('[1]Pricing Schedule'!$F$105*M1338))*3,
IF(AND(I1338=38000,R1338&gt;314.8,R1338&lt;=504.6,M1338&gt;10),('[1]Pricing Schedule'!$F$111+('[1]Pricing Schedule'!$F$113*M1338))*3,
IF(AND(I1338=38000,R1338&gt;472.2,R1338&lt;=672.8,M1338&lt;=10),('[1]Pricing Schedule'!$F$103+('[1]Pricing Schedule'!$F$105*M1338))*4,
IF(AND(I1338=38000,R1338&gt;472.2,R1338&lt;=672.8,M1338&gt;10),('[1]Pricing Schedule'!$F$111+('[1]Pricing Schedule'!$F$113*M1338))*4,
IF(AND(I1338=110000,R1338&lt;=12.8,M1338&gt;2),'[1]Pricing Schedule'!$F$62+('[1]Pricing Schedule'!$F$63*M1338),
IF(AND(I1338=110000,R1338&lt;=12.8,M1338&lt;=2),'[1]Pricing Schedule'!$F$96+('[1]Pricing Schedule'!$F$97*M1338),
IF(AND(I1338=110000,R1338&gt;12.8,R1338&lt;=22.8,M1338&gt;3),'[1]Pricing Schedule'!$F$71+('[1]Pricing Schedule'!$F$72*M1338),
IF(AND(I1338=110000,R1338&gt;12.8,R1338&lt;=22.8,M1338&lt;=3),'[1]Pricing Schedule'!$F$96+('[1]Pricing Schedule'!$F$97*M1338),
IF(AND(I1338=110000,R1338&gt;22.8,R1338&lt;=30.2),'[1]Pricing Schedule'!$F$80+('[1]Pricing Schedule'!$F$81*M1338),
IF(AND(I1338=110000,R1338&gt;30.2,R1338&lt;=45.9),'[1]Pricing Schedule'!$F$89+('[1]Pricing Schedule'!$F$90*M1338),
IF(AND(I1338=110000,R1338&gt;45.9,R1338&lt;=123.4),'[1]Pricing Schedule'!$F$96+('[1]Pricing Schedule'!$F$97*M1338),
IF(AND(I1338=110000,R1338&gt;123.4,R1338&lt;=168.2,M1338&lt;=10),'[1]Pricing Schedule'!$F$103+('[1]Pricing Schedule'!$F$105*M1338),
IF(AND(I1338=110000,R1338&gt;123.4,R1338&lt;=168.2,M1338&gt;10),'[1]Pricing Schedule'!$F$111+('[1]Pricing Schedule'!$F$113*M1338),
IF(AND(I1338=110000,R1338&gt;168.2,R1338&lt;=336.4,M1338&lt;=10),('[1]Pricing Schedule'!$F$103+('[1]Pricing Schedule'!$F$105*M1338))*2,
IF(AND(I1338=110000,R1338&gt;168.2,R1338&lt;=336.4,M1338&gt;10),('[1]Pricing Schedule'!$F$111+('[1]Pricing Schedule'!$F$113*M1338))*2,
IF(AND(I1338=110000,R1338&gt;336.4,R1338&lt;=504.6,M1338&lt;=10),('[1]Pricing Schedule'!$F$103+('[1]Pricing Schedule'!$F$105*M1338))*3,
IF(AND(I1338=110000,R1338&gt;336.4,R1338&lt;=504.6,M1338&gt;10),('[1]Pricing Schedule'!$F$111+('[1]Pricing Schedule'!$F$113*M1338))*3,
IF(AND(I1338=110000,R1338&gt;504.6,R1338&lt;=672.8,M1338&lt;=10),('[1]Pricing Schedule'!$F$103+('[1]Pricing Schedule'!$F$105*M1338))*4,
IF(AND(I1338=110000,R1338&gt;504.6,R1338&lt;=672.8,M1338&gt;10),('[1]Pricing Schedule'!$F$111+('[1]Pricing Schedule'!$F$113*M1338))*4,
IF(AND(I1338=110000,R1338&gt;672.8,R1338&lt;=841,M1338&lt;=10),('[1]Pricing Schedule'!$F$103+('[1]Pricing Schedule'!$F$105*M1338))*5,
IF(AND(I1338=110000,R1338&gt;672.8,R1338&lt;=841,M1338&gt;10),('[1]Pricing Schedule'!$F$111+('[1]Pricing Schedule'!$F$113*M1338))*5,
IF(AND(I1338=110000,R1338&gt;672.8,R1338&lt;=841,M1338&lt;=10),('[1]Pricing Schedule'!$F$103+('[1]Pricing Schedule'!$F$105*M1338))*5,
IF(AND(I1338=110000,R1338&gt;672.8,R1338&lt;=841,M1338&gt;10),('[1]Pricing Schedule'!$F$111+('[1]Pricing Schedule'!$F$113*M1338))*5,
IF(AND(I1338=110000,R1338&gt;1345.6,R1338&lt;=1513.8,M1338&lt;=10),('[1]Pricing Schedule'!$F$103+('[1]Pricing Schedule'!$F$105*M1338))*9,
IF(AND(I1338=110000,R1338&gt;1345.6,R1338&lt;=1513.8,M1338&gt;10),('[1]Pricing Schedule'!$F$111+('[1]Pricing Schedule'!$F$113*M1338))*9,
9999999999)))))))))))))))))))))))))))))))))))))))</f>
        <v>1334440</v>
      </c>
      <c r="T1338" s="21">
        <f>IF(AND(I1338=38000,R1338&lt;=4.5,M1338&gt;8),'[1]Pricing Schedule'!$J$9,
IF(AND(I1338=38000,R1338&lt;=4.5,M1338&lt;=8),'[1]Pricing Schedule'!$J$36,
IF(AND(I1338=38000,R1338&gt;4.5,R1338&lt;=9,M1338&gt;8),'[1]Pricing Schedule'!$J$18,
IF(AND(I1338=38000,R1338&gt;4.5,R1338&lt;=9,M1338&lt;=8),'[1]Pricing Schedule'!$J$36,
IF(AND(I1338=38000,R1338&gt;9,R1338&lt;=12.8,M1338&gt;8),'[1]Pricing Schedule'!$J$27,
IF(AND(I1338=38000,R1338&gt;9,R1338&lt;=12.8,M1338&lt;=8),'[1]Pricing Schedule'!$J$36,
IF(AND(I1338=38000,R1338&gt;12.8,R1338&lt;=22.8),'[1]Pricing Schedule'!$J$36,
IF(AND(I1338=38000,R1338&gt;22.8,R1338&lt;=30.2),'[1]Pricing Schedule'!$J$45,
IF(AND(I1338=38000,R1338&gt;30.2,R1338&lt;=45.9),'[1]Pricing Schedule'!$J$54,
IF(AND(I1338=38000,R1338&gt;45.9,R1338&lt;=123.4),'[1]Pricing Schedule'!$J$97,
IF(AND(I1338=38000,R1338&gt;123.4,R1338&lt;=168.2,M1338&lt;=10),'[1]Pricing Schedule'!$J$105,
IF(AND(I1338=38000,R1338&gt;123.4,R1338&lt;=168.2,M1338&gt;10),'[1]Pricing Schedule'!$J$113,
IF(AND(I1338=38000,R1338&gt;168.2,R1338&lt;=336.4,M1338&lt;=10),('[1]Pricing Schedule'!$J$105),
IF(AND(I1338=38000,R1338&gt;168.2,R1338&lt;=336.4,M1338&gt;10),('[1]Pricing Schedule'!$J$113),
IF(AND(I1338=38000,R1338&gt;336.4,R1338&lt;=504.6,M1338&lt;=10),('[1]Pricing Schedule'!$J$105),
IF(AND(I1338=38000,R1338&gt;336.4,R1338&lt;=504.6,M1338&gt;10),('[1]Pricing Schedule'!$J$113),
IF(AND(I1338=38000,R1338&gt;504.6,R1338&lt;=672.8,M1338&lt;=10),('[1]Pricing Schedule'!$J$105),
IF(AND(I1338=38000,R1338&gt;504.6,R1338&lt;=672.8,M1338&gt;10),('[1]Pricing Schedule'!$J$113),
IF(AND(I1338=110000,R1338&lt;=12.8,M1338&gt;2),'[1]Pricing Schedule'!$J$63,
IF(AND(I1338=110000,R1338&lt;=12.8,M1338&lt;=2),'[1]Pricing Schedule'!$J$97,
IF(AND(I1338=110000,R1338&gt;12.8,R1338&lt;=22.8,M1338&gt;3),'[1]Pricing Schedule'!$J$72,
IF(AND(I1338=110000,R1338&gt;12.8,R1338&lt;=22.8,M1338&lt;=3),'[1]Pricing Schedule'!$J$97,
IF(AND(I1338=110000,R1338&gt;22.8,R1338&lt;=30.2),'[1]Pricing Schedule'!$J$81,
IF(AND(I1338=110000,R1338&gt;30.2,R1338&lt;=45.9),'[1]Pricing Schedule'!$J$90,
IF(AND(I1338=110000,R1338&gt;45.9,R1338&lt;=123.4),'[1]Pricing Schedule'!$J$97,
IF(AND(I1338=110000,R1338&gt;123.4,R1338&lt;=168.2,M1338&lt;=10),'[1]Pricing Schedule'!$J$105,
IF(AND(I1338=110000,R1338&gt;123.4,R1338&lt;=168.2,M1338&gt;10),'[1]Pricing Schedule'!$J$113,
IF(AND(I1338=110000,R1338&gt;168.2,R1338&lt;=336.2,M1338&lt;=10),('[1]Pricing Schedule'!$J$105),
IF(AND(I1338=110000,R1338&gt;168.2,R1338&lt;=336.2,M1338&gt;10),('[1]Pricing Schedule'!$J$113),
IF(AND(I1338=110000,R1338&gt;336.4,R1338&lt;=504.6,M1338&lt;=10),('[1]Pricing Schedule'!$J$105),
IF(AND(I1338=110000,R1338&gt;336.4,R1338&lt;=504.6,M1338&gt;10),('[1]Pricing Schedule'!$J$113),
IF(AND(I1338=110000,R1338&gt;504.6,R1338&lt;=672.8,M1338&lt;=10),('[1]Pricing Schedule'!$J$105),
IF(AND(I1338=110000,R1338&gt;504.6,R1338&lt;=672.8,M1338&gt;10),('[1]Pricing Schedule'!$J$113),
IF(AND(I1338=110000,R1338&gt;672.8,R1338&lt;=841,M1338&lt;=10),('[1]Pricing Schedule'!$J$105),
IF(AND(I1338=110000,R1338&gt;672.8,R1338&lt;=841,M1338&gt;10),('[1]Pricing Schedule'!$J$113),
IF(AND(I1338=110000,R1338&gt;1682,R1338&lt;=1850.2,M1338&lt;=10),('[1]Pricing Schedule'!$J$105),
IF(AND(I1338=110000,R1338&gt;1682,R1338&lt;=1850.2,M1338&gt;10),('[1]Pricing Schedule'!$J$113),
IF(AND(I1338=110000,R1338&gt;2018.4,R1338&lt;=2186.6,M1338&lt;=10),('[1]Pricing Schedule'!$J$105),
IF(AND(I1338=110000,R1338&gt;2018.4,R1338&lt;=2186.6,M1338&gt;10),('[1]Pricing Schedule'!$J$113),999999999)))))))))))))))))))))))))))))))))))))))</f>
        <v>1</v>
      </c>
      <c r="U1338" s="40">
        <f t="shared" si="126"/>
        <v>317723.80952380953</v>
      </c>
      <c r="V1338" s="41">
        <f t="shared" si="127"/>
        <v>3.1473876682353645</v>
      </c>
      <c r="Y1338" s="23">
        <v>168</v>
      </c>
      <c r="Z1338" s="23">
        <v>521</v>
      </c>
      <c r="AD1338" s="13"/>
      <c r="AE1338" s="13"/>
      <c r="AF1338" s="13"/>
      <c r="AR1338" s="35"/>
    </row>
    <row r="1339" spans="1:44">
      <c r="A1339" s="23">
        <v>1341</v>
      </c>
      <c r="B1339" s="23">
        <v>1341</v>
      </c>
      <c r="C1339" s="23" t="s">
        <v>2016</v>
      </c>
      <c r="D1339" s="23" t="s">
        <v>1124</v>
      </c>
      <c r="E1339" s="23" t="s">
        <v>470</v>
      </c>
      <c r="F1339" s="23" t="s">
        <v>1128</v>
      </c>
      <c r="G1339" s="23" t="s">
        <v>1129</v>
      </c>
      <c r="H1339" s="23" t="s">
        <v>113</v>
      </c>
      <c r="I1339" s="13">
        <v>38000</v>
      </c>
      <c r="J1339" s="13">
        <v>38000</v>
      </c>
      <c r="K1339" s="23" t="s">
        <v>119</v>
      </c>
      <c r="L1339" s="24">
        <v>7.032</v>
      </c>
      <c r="M1339" s="37">
        <f t="shared" si="122"/>
        <v>8</v>
      </c>
      <c r="N1339" s="24">
        <v>0.13200000000000001</v>
      </c>
      <c r="O1339" s="13">
        <v>3</v>
      </c>
      <c r="P1339" s="36">
        <f t="shared" si="123"/>
        <v>0.13200000000000001</v>
      </c>
      <c r="Q1339" s="38">
        <f t="shared" si="124"/>
        <v>4.2</v>
      </c>
      <c r="R1339" s="37">
        <f t="shared" si="125"/>
        <v>4.2</v>
      </c>
      <c r="S1339" s="39">
        <f>IF(AND(I1339=38000,R1339&lt;=4.5,M1339&gt;8),'[1]Pricing Schedule'!$F$8+('[1]Pricing Schedule'!$F$9*M1339),
IF(AND(I1339=38000,R1339&lt;=4.5,M1339&lt;=8),'[1]Pricing Schedule'!$F$34+('[1]Pricing Schedule'!$F$36*M1339),
IF(AND(I1339=38000,R1339&gt;4.5,R1339&lt;=9,M1339&gt;8),'[1]Pricing Schedule'!$F$17+('[1]Pricing Schedule'!$F$18*M1339),
IF(AND(I1339=38000,R1339&gt;4.5,R1339&lt;=9,M1339&lt;=8),'[1]Pricing Schedule'!$F$34+('[1]Pricing Schedule'!$F$36*M1339),
IF(AND(I1339=38000,R1339&gt;9,R1339&lt;=12.8,M1339&gt;8),'[1]Pricing Schedule'!$F$26+('[1]Pricing Schedule'!$F$27*M1339),
IF(AND(I1339=38000,R1339&gt;9,R1339&lt;=12.8,M1339&lt;=8),'[1]Pricing Schedule'!$F$34+('[1]Pricing Schedule'!$F$36*M1339),
IF(AND(I1339=38000,R1339&gt;12.8,R1339&lt;=22.8),'[1]Pricing Schedule'!$F$34+('[1]Pricing Schedule'!$F$36*M1339),
IF(AND(I1339=38000,R1339&gt;22.8,R1339&lt;=30.2),'[1]Pricing Schedule'!$F$43+('[1]Pricing Schedule'!$F$45*M1339),
IF(AND(I1339=38000,R1339&gt;30.2,R1339&lt;=45.9),'[1]Pricing Schedule'!$F$52+('[1]Pricing Schedule'!$F$54*M1339),
IF(AND(I1339=38000,R1339&gt;45.9,R1339&lt;=123.4),'[1]Pricing Schedule'!$F$96+('[1]Pricing Schedule'!$F$97*M1339),
IF(AND(I1339=38000,R1339&gt;123.4,R1339&lt;=168.2,M1339&lt;=10),'[1]Pricing Schedule'!$F$103+('[1]Pricing Schedule'!$F$105*M1339),
IF(AND(I1339=38000,R1339&gt;123.4,R1339&lt;=168.2,M1339&gt;10),'[1]Pricing Schedule'!$F$111+('[1]Pricing Schedule'!$F$113*M1339),
IF(AND(I1339=38000,R1339&gt;157.4,R1339&lt;=336.4,M1339&lt;=10),('[1]Pricing Schedule'!$F$103+('[1]Pricing Schedule'!$F$105*M1339))*2,
IF(AND(I1339=38000,R1339&gt;157.4,R1339&lt;=336.4,M1339&gt;10),('[1]Pricing Schedule'!$F$111+('[1]Pricing Schedule'!$F$113*M1339))*2,
IF(AND(I1339=38000,R1339&gt;314.8,R1339&lt;=504.6,M1339&lt;=10),('[1]Pricing Schedule'!$F$103+('[1]Pricing Schedule'!$F$105*M1339))*3,
IF(AND(I1339=38000,R1339&gt;314.8,R1339&lt;=504.6,M1339&gt;10),('[1]Pricing Schedule'!$F$111+('[1]Pricing Schedule'!$F$113*M1339))*3,
IF(AND(I1339=38000,R1339&gt;472.2,R1339&lt;=672.8,M1339&lt;=10),('[1]Pricing Schedule'!$F$103+('[1]Pricing Schedule'!$F$105*M1339))*4,
IF(AND(I1339=38000,R1339&gt;472.2,R1339&lt;=672.8,M1339&gt;10),('[1]Pricing Schedule'!$F$111+('[1]Pricing Schedule'!$F$113*M1339))*4,
IF(AND(I1339=110000,R1339&lt;=12.8,M1339&gt;2),'[1]Pricing Schedule'!$F$62+('[1]Pricing Schedule'!$F$63*M1339),
IF(AND(I1339=110000,R1339&lt;=12.8,M1339&lt;=2),'[1]Pricing Schedule'!$F$96+('[1]Pricing Schedule'!$F$97*M1339),
IF(AND(I1339=110000,R1339&gt;12.8,R1339&lt;=22.8,M1339&gt;3),'[1]Pricing Schedule'!$F$71+('[1]Pricing Schedule'!$F$72*M1339),
IF(AND(I1339=110000,R1339&gt;12.8,R1339&lt;=22.8,M1339&lt;=3),'[1]Pricing Schedule'!$F$96+('[1]Pricing Schedule'!$F$97*M1339),
IF(AND(I1339=110000,R1339&gt;22.8,R1339&lt;=30.2),'[1]Pricing Schedule'!$F$80+('[1]Pricing Schedule'!$F$81*M1339),
IF(AND(I1339=110000,R1339&gt;30.2,R1339&lt;=45.9),'[1]Pricing Schedule'!$F$89+('[1]Pricing Schedule'!$F$90*M1339),
IF(AND(I1339=110000,R1339&gt;45.9,R1339&lt;=123.4),'[1]Pricing Schedule'!$F$96+('[1]Pricing Schedule'!$F$97*M1339),
IF(AND(I1339=110000,R1339&gt;123.4,R1339&lt;=168.2,M1339&lt;=10),'[1]Pricing Schedule'!$F$103+('[1]Pricing Schedule'!$F$105*M1339),
IF(AND(I1339=110000,R1339&gt;123.4,R1339&lt;=168.2,M1339&gt;10),'[1]Pricing Schedule'!$F$111+('[1]Pricing Schedule'!$F$113*M1339),
IF(AND(I1339=110000,R1339&gt;168.2,R1339&lt;=336.4,M1339&lt;=10),('[1]Pricing Schedule'!$F$103+('[1]Pricing Schedule'!$F$105*M1339))*2,
IF(AND(I1339=110000,R1339&gt;168.2,R1339&lt;=336.4,M1339&gt;10),('[1]Pricing Schedule'!$F$111+('[1]Pricing Schedule'!$F$113*M1339))*2,
IF(AND(I1339=110000,R1339&gt;336.4,R1339&lt;=504.6,M1339&lt;=10),('[1]Pricing Schedule'!$F$103+('[1]Pricing Schedule'!$F$105*M1339))*3,
IF(AND(I1339=110000,R1339&gt;336.4,R1339&lt;=504.6,M1339&gt;10),('[1]Pricing Schedule'!$F$111+('[1]Pricing Schedule'!$F$113*M1339))*3,
IF(AND(I1339=110000,R1339&gt;504.6,R1339&lt;=672.8,M1339&lt;=10),('[1]Pricing Schedule'!$F$103+('[1]Pricing Schedule'!$F$105*M1339))*4,
IF(AND(I1339=110000,R1339&gt;504.6,R1339&lt;=672.8,M1339&gt;10),('[1]Pricing Schedule'!$F$111+('[1]Pricing Schedule'!$F$113*M1339))*4,
IF(AND(I1339=110000,R1339&gt;672.8,R1339&lt;=841,M1339&lt;=10),('[1]Pricing Schedule'!$F$103+('[1]Pricing Schedule'!$F$105*M1339))*5,
IF(AND(I1339=110000,R1339&gt;672.8,R1339&lt;=841,M1339&gt;10),('[1]Pricing Schedule'!$F$111+('[1]Pricing Schedule'!$F$113*M1339))*5,
IF(AND(I1339=110000,R1339&gt;672.8,R1339&lt;=841,M1339&lt;=10),('[1]Pricing Schedule'!$F$103+('[1]Pricing Schedule'!$F$105*M1339))*5,
IF(AND(I1339=110000,R1339&gt;672.8,R1339&lt;=841,M1339&gt;10),('[1]Pricing Schedule'!$F$111+('[1]Pricing Schedule'!$F$113*M1339))*5,
IF(AND(I1339=110000,R1339&gt;1345.6,R1339&lt;=1513.8,M1339&lt;=10),('[1]Pricing Schedule'!$F$103+('[1]Pricing Schedule'!$F$105*M1339))*9,
IF(AND(I1339=110000,R1339&gt;1345.6,R1339&lt;=1513.8,M1339&gt;10),('[1]Pricing Schedule'!$F$111+('[1]Pricing Schedule'!$F$113*M1339))*9,
9999999999)))))))))))))))))))))))))))))))))))))))</f>
        <v>909950</v>
      </c>
      <c r="T1339" s="21">
        <f>IF(AND(I1339=38000,R1339&lt;=4.5,M1339&gt;8),'[1]Pricing Schedule'!$J$9,
IF(AND(I1339=38000,R1339&lt;=4.5,M1339&lt;=8),'[1]Pricing Schedule'!$J$36,
IF(AND(I1339=38000,R1339&gt;4.5,R1339&lt;=9,M1339&gt;8),'[1]Pricing Schedule'!$J$18,
IF(AND(I1339=38000,R1339&gt;4.5,R1339&lt;=9,M1339&lt;=8),'[1]Pricing Schedule'!$J$36,
IF(AND(I1339=38000,R1339&gt;9,R1339&lt;=12.8,M1339&gt;8),'[1]Pricing Schedule'!$J$27,
IF(AND(I1339=38000,R1339&gt;9,R1339&lt;=12.8,M1339&lt;=8),'[1]Pricing Schedule'!$J$36,
IF(AND(I1339=38000,R1339&gt;12.8,R1339&lt;=22.8),'[1]Pricing Schedule'!$J$36,
IF(AND(I1339=38000,R1339&gt;22.8,R1339&lt;=30.2),'[1]Pricing Schedule'!$J$45,
IF(AND(I1339=38000,R1339&gt;30.2,R1339&lt;=45.9),'[1]Pricing Schedule'!$J$54,
IF(AND(I1339=38000,R1339&gt;45.9,R1339&lt;=123.4),'[1]Pricing Schedule'!$J$97,
IF(AND(I1339=38000,R1339&gt;123.4,R1339&lt;=168.2,M1339&lt;=10),'[1]Pricing Schedule'!$J$105,
IF(AND(I1339=38000,R1339&gt;123.4,R1339&lt;=168.2,M1339&gt;10),'[1]Pricing Schedule'!$J$113,
IF(AND(I1339=38000,R1339&gt;168.2,R1339&lt;=336.4,M1339&lt;=10),('[1]Pricing Schedule'!$J$105),
IF(AND(I1339=38000,R1339&gt;168.2,R1339&lt;=336.4,M1339&gt;10),('[1]Pricing Schedule'!$J$113),
IF(AND(I1339=38000,R1339&gt;336.4,R1339&lt;=504.6,M1339&lt;=10),('[1]Pricing Schedule'!$J$105),
IF(AND(I1339=38000,R1339&gt;336.4,R1339&lt;=504.6,M1339&gt;10),('[1]Pricing Schedule'!$J$113),
IF(AND(I1339=38000,R1339&gt;504.6,R1339&lt;=672.8,M1339&lt;=10),('[1]Pricing Schedule'!$J$105),
IF(AND(I1339=38000,R1339&gt;504.6,R1339&lt;=672.8,M1339&gt;10),('[1]Pricing Schedule'!$J$113),
IF(AND(I1339=110000,R1339&lt;=12.8,M1339&gt;2),'[1]Pricing Schedule'!$J$63,
IF(AND(I1339=110000,R1339&lt;=12.8,M1339&lt;=2),'[1]Pricing Schedule'!$J$97,
IF(AND(I1339=110000,R1339&gt;12.8,R1339&lt;=22.8,M1339&gt;3),'[1]Pricing Schedule'!$J$72,
IF(AND(I1339=110000,R1339&gt;12.8,R1339&lt;=22.8,M1339&lt;=3),'[1]Pricing Schedule'!$J$97,
IF(AND(I1339=110000,R1339&gt;22.8,R1339&lt;=30.2),'[1]Pricing Schedule'!$J$81,
IF(AND(I1339=110000,R1339&gt;30.2,R1339&lt;=45.9),'[1]Pricing Schedule'!$J$90,
IF(AND(I1339=110000,R1339&gt;45.9,R1339&lt;=123.4),'[1]Pricing Schedule'!$J$97,
IF(AND(I1339=110000,R1339&gt;123.4,R1339&lt;=168.2,M1339&lt;=10),'[1]Pricing Schedule'!$J$105,
IF(AND(I1339=110000,R1339&gt;123.4,R1339&lt;=168.2,M1339&gt;10),'[1]Pricing Schedule'!$J$113,
IF(AND(I1339=110000,R1339&gt;168.2,R1339&lt;=336.2,M1339&lt;=10),('[1]Pricing Schedule'!$J$105),
IF(AND(I1339=110000,R1339&gt;168.2,R1339&lt;=336.2,M1339&gt;10),('[1]Pricing Schedule'!$J$113),
IF(AND(I1339=110000,R1339&gt;336.4,R1339&lt;=504.6,M1339&lt;=10),('[1]Pricing Schedule'!$J$105),
IF(AND(I1339=110000,R1339&gt;336.4,R1339&lt;=504.6,M1339&gt;10),('[1]Pricing Schedule'!$J$113),
IF(AND(I1339=110000,R1339&gt;504.6,R1339&lt;=672.8,M1339&lt;=10),('[1]Pricing Schedule'!$J$105),
IF(AND(I1339=110000,R1339&gt;504.6,R1339&lt;=672.8,M1339&gt;10),('[1]Pricing Schedule'!$J$113),
IF(AND(I1339=110000,R1339&gt;672.8,R1339&lt;=841,M1339&lt;=10),('[1]Pricing Schedule'!$J$105),
IF(AND(I1339=110000,R1339&gt;672.8,R1339&lt;=841,M1339&gt;10),('[1]Pricing Schedule'!$J$113),
IF(AND(I1339=110000,R1339&gt;1682,R1339&lt;=1850.2,M1339&lt;=10),('[1]Pricing Schedule'!$J$105),
IF(AND(I1339=110000,R1339&gt;1682,R1339&lt;=1850.2,M1339&gt;10),('[1]Pricing Schedule'!$J$113),
IF(AND(I1339=110000,R1339&gt;2018.4,R1339&lt;=2186.6,M1339&lt;=10),('[1]Pricing Schedule'!$J$105),
IF(AND(I1339=110000,R1339&gt;2018.4,R1339&lt;=2186.6,M1339&gt;10),('[1]Pricing Schedule'!$J$113),999999999)))))))))))))))))))))))))))))))))))))))</f>
        <v>4</v>
      </c>
      <c r="U1339" s="40">
        <f t="shared" si="126"/>
        <v>216654.76190476189</v>
      </c>
      <c r="V1339" s="41">
        <f t="shared" si="127"/>
        <v>4.6156382218803227</v>
      </c>
      <c r="Y1339" s="23">
        <v>168</v>
      </c>
      <c r="Z1339" s="23">
        <v>517</v>
      </c>
      <c r="AD1339" s="13"/>
      <c r="AE1339" s="13"/>
      <c r="AF1339" s="13"/>
      <c r="AR1339" s="35"/>
    </row>
    <row r="1340" spans="1:44">
      <c r="A1340" s="23">
        <v>1342</v>
      </c>
      <c r="B1340" s="23">
        <v>1342</v>
      </c>
      <c r="C1340" s="23" t="s">
        <v>2017</v>
      </c>
      <c r="D1340" s="23" t="s">
        <v>470</v>
      </c>
      <c r="E1340" s="23" t="s">
        <v>470</v>
      </c>
      <c r="F1340" s="23" t="s">
        <v>2018</v>
      </c>
      <c r="G1340" s="23" t="s">
        <v>2019</v>
      </c>
      <c r="H1340" s="23" t="s">
        <v>113</v>
      </c>
      <c r="I1340" s="13">
        <v>38000</v>
      </c>
      <c r="J1340" s="13">
        <v>38000</v>
      </c>
      <c r="K1340" s="23" t="s">
        <v>119</v>
      </c>
      <c r="L1340" s="24">
        <v>1.865</v>
      </c>
      <c r="M1340" s="37">
        <f t="shared" si="122"/>
        <v>2</v>
      </c>
      <c r="N1340" s="24">
        <v>0.27900000000000003</v>
      </c>
      <c r="O1340" s="13">
        <v>3</v>
      </c>
      <c r="P1340" s="36">
        <f t="shared" si="123"/>
        <v>0.27900000000000003</v>
      </c>
      <c r="Q1340" s="38">
        <f t="shared" si="124"/>
        <v>4.2</v>
      </c>
      <c r="R1340" s="37">
        <f t="shared" si="125"/>
        <v>4.2</v>
      </c>
      <c r="S1340" s="39">
        <f>IF(AND(I1340=38000,R1340&lt;=4.5,M1340&gt;8),'[1]Pricing Schedule'!$F$8+('[1]Pricing Schedule'!$F$9*M1340),
IF(AND(I1340=38000,R1340&lt;=4.5,M1340&lt;=8),'[1]Pricing Schedule'!$F$34+('[1]Pricing Schedule'!$F$36*M1340),
IF(AND(I1340=38000,R1340&gt;4.5,R1340&lt;=9,M1340&gt;8),'[1]Pricing Schedule'!$F$17+('[1]Pricing Schedule'!$F$18*M1340),
IF(AND(I1340=38000,R1340&gt;4.5,R1340&lt;=9,M1340&lt;=8),'[1]Pricing Schedule'!$F$34+('[1]Pricing Schedule'!$F$36*M1340),
IF(AND(I1340=38000,R1340&gt;9,R1340&lt;=12.8,M1340&gt;8),'[1]Pricing Schedule'!$F$26+('[1]Pricing Schedule'!$F$27*M1340),
IF(AND(I1340=38000,R1340&gt;9,R1340&lt;=12.8,M1340&lt;=8),'[1]Pricing Schedule'!$F$34+('[1]Pricing Schedule'!$F$36*M1340),
IF(AND(I1340=38000,R1340&gt;12.8,R1340&lt;=22.8),'[1]Pricing Schedule'!$F$34+('[1]Pricing Schedule'!$F$36*M1340),
IF(AND(I1340=38000,R1340&gt;22.8,R1340&lt;=30.2),'[1]Pricing Schedule'!$F$43+('[1]Pricing Schedule'!$F$45*M1340),
IF(AND(I1340=38000,R1340&gt;30.2,R1340&lt;=45.9),'[1]Pricing Schedule'!$F$52+('[1]Pricing Schedule'!$F$54*M1340),
IF(AND(I1340=38000,R1340&gt;45.9,R1340&lt;=123.4),'[1]Pricing Schedule'!$F$96+('[1]Pricing Schedule'!$F$97*M1340),
IF(AND(I1340=38000,R1340&gt;123.4,R1340&lt;=168.2,M1340&lt;=10),'[1]Pricing Schedule'!$F$103+('[1]Pricing Schedule'!$F$105*M1340),
IF(AND(I1340=38000,R1340&gt;123.4,R1340&lt;=168.2,M1340&gt;10),'[1]Pricing Schedule'!$F$111+('[1]Pricing Schedule'!$F$113*M1340),
IF(AND(I1340=38000,R1340&gt;157.4,R1340&lt;=336.4,M1340&lt;=10),('[1]Pricing Schedule'!$F$103+('[1]Pricing Schedule'!$F$105*M1340))*2,
IF(AND(I1340=38000,R1340&gt;157.4,R1340&lt;=336.4,M1340&gt;10),('[1]Pricing Schedule'!$F$111+('[1]Pricing Schedule'!$F$113*M1340))*2,
IF(AND(I1340=38000,R1340&gt;314.8,R1340&lt;=504.6,M1340&lt;=10),('[1]Pricing Schedule'!$F$103+('[1]Pricing Schedule'!$F$105*M1340))*3,
IF(AND(I1340=38000,R1340&gt;314.8,R1340&lt;=504.6,M1340&gt;10),('[1]Pricing Schedule'!$F$111+('[1]Pricing Schedule'!$F$113*M1340))*3,
IF(AND(I1340=38000,R1340&gt;472.2,R1340&lt;=672.8,M1340&lt;=10),('[1]Pricing Schedule'!$F$103+('[1]Pricing Schedule'!$F$105*M1340))*4,
IF(AND(I1340=38000,R1340&gt;472.2,R1340&lt;=672.8,M1340&gt;10),('[1]Pricing Schedule'!$F$111+('[1]Pricing Schedule'!$F$113*M1340))*4,
IF(AND(I1340=110000,R1340&lt;=12.8,M1340&gt;2),'[1]Pricing Schedule'!$F$62+('[1]Pricing Schedule'!$F$63*M1340),
IF(AND(I1340=110000,R1340&lt;=12.8,M1340&lt;=2),'[1]Pricing Schedule'!$F$96+('[1]Pricing Schedule'!$F$97*M1340),
IF(AND(I1340=110000,R1340&gt;12.8,R1340&lt;=22.8,M1340&gt;3),'[1]Pricing Schedule'!$F$71+('[1]Pricing Schedule'!$F$72*M1340),
IF(AND(I1340=110000,R1340&gt;12.8,R1340&lt;=22.8,M1340&lt;=3),'[1]Pricing Schedule'!$F$96+('[1]Pricing Schedule'!$F$97*M1340),
IF(AND(I1340=110000,R1340&gt;22.8,R1340&lt;=30.2),'[1]Pricing Schedule'!$F$80+('[1]Pricing Schedule'!$F$81*M1340),
IF(AND(I1340=110000,R1340&gt;30.2,R1340&lt;=45.9),'[1]Pricing Schedule'!$F$89+('[1]Pricing Schedule'!$F$90*M1340),
IF(AND(I1340=110000,R1340&gt;45.9,R1340&lt;=123.4),'[1]Pricing Schedule'!$F$96+('[1]Pricing Schedule'!$F$97*M1340),
IF(AND(I1340=110000,R1340&gt;123.4,R1340&lt;=168.2,M1340&lt;=10),'[1]Pricing Schedule'!$F$103+('[1]Pricing Schedule'!$F$105*M1340),
IF(AND(I1340=110000,R1340&gt;123.4,R1340&lt;=168.2,M1340&gt;10),'[1]Pricing Schedule'!$F$111+('[1]Pricing Schedule'!$F$113*M1340),
IF(AND(I1340=110000,R1340&gt;168.2,R1340&lt;=336.4,M1340&lt;=10),('[1]Pricing Schedule'!$F$103+('[1]Pricing Schedule'!$F$105*M1340))*2,
IF(AND(I1340=110000,R1340&gt;168.2,R1340&lt;=336.4,M1340&gt;10),('[1]Pricing Schedule'!$F$111+('[1]Pricing Schedule'!$F$113*M1340))*2,
IF(AND(I1340=110000,R1340&gt;336.4,R1340&lt;=504.6,M1340&lt;=10),('[1]Pricing Schedule'!$F$103+('[1]Pricing Schedule'!$F$105*M1340))*3,
IF(AND(I1340=110000,R1340&gt;336.4,R1340&lt;=504.6,M1340&gt;10),('[1]Pricing Schedule'!$F$111+('[1]Pricing Schedule'!$F$113*M1340))*3,
IF(AND(I1340=110000,R1340&gt;504.6,R1340&lt;=672.8,M1340&lt;=10),('[1]Pricing Schedule'!$F$103+('[1]Pricing Schedule'!$F$105*M1340))*4,
IF(AND(I1340=110000,R1340&gt;504.6,R1340&lt;=672.8,M1340&gt;10),('[1]Pricing Schedule'!$F$111+('[1]Pricing Schedule'!$F$113*M1340))*4,
IF(AND(I1340=110000,R1340&gt;672.8,R1340&lt;=841,M1340&lt;=10),('[1]Pricing Schedule'!$F$103+('[1]Pricing Schedule'!$F$105*M1340))*5,
IF(AND(I1340=110000,R1340&gt;672.8,R1340&lt;=841,M1340&gt;10),('[1]Pricing Schedule'!$F$111+('[1]Pricing Schedule'!$F$113*M1340))*5,
IF(AND(I1340=110000,R1340&gt;672.8,R1340&lt;=841,M1340&lt;=10),('[1]Pricing Schedule'!$F$103+('[1]Pricing Schedule'!$F$105*M1340))*5,
IF(AND(I1340=110000,R1340&gt;672.8,R1340&lt;=841,M1340&gt;10),('[1]Pricing Schedule'!$F$111+('[1]Pricing Schedule'!$F$113*M1340))*5,
IF(AND(I1340=110000,R1340&gt;1345.6,R1340&lt;=1513.8,M1340&lt;=10),('[1]Pricing Schedule'!$F$103+('[1]Pricing Schedule'!$F$105*M1340))*9,
IF(AND(I1340=110000,R1340&gt;1345.6,R1340&lt;=1513.8,M1340&gt;10),('[1]Pricing Schedule'!$F$111+('[1]Pricing Schedule'!$F$113*M1340))*9,
9999999999)))))))))))))))))))))))))))))))))))))))</f>
        <v>488330</v>
      </c>
      <c r="T1340" s="21">
        <f>IF(AND(I1340=38000,R1340&lt;=4.5,M1340&gt;8),'[1]Pricing Schedule'!$J$9,
IF(AND(I1340=38000,R1340&lt;=4.5,M1340&lt;=8),'[1]Pricing Schedule'!$J$36,
IF(AND(I1340=38000,R1340&gt;4.5,R1340&lt;=9,M1340&gt;8),'[1]Pricing Schedule'!$J$18,
IF(AND(I1340=38000,R1340&gt;4.5,R1340&lt;=9,M1340&lt;=8),'[1]Pricing Schedule'!$J$36,
IF(AND(I1340=38000,R1340&gt;9,R1340&lt;=12.8,M1340&gt;8),'[1]Pricing Schedule'!$J$27,
IF(AND(I1340=38000,R1340&gt;9,R1340&lt;=12.8,M1340&lt;=8),'[1]Pricing Schedule'!$J$36,
IF(AND(I1340=38000,R1340&gt;12.8,R1340&lt;=22.8),'[1]Pricing Schedule'!$J$36,
IF(AND(I1340=38000,R1340&gt;22.8,R1340&lt;=30.2),'[1]Pricing Schedule'!$J$45,
IF(AND(I1340=38000,R1340&gt;30.2,R1340&lt;=45.9),'[1]Pricing Schedule'!$J$54,
IF(AND(I1340=38000,R1340&gt;45.9,R1340&lt;=123.4),'[1]Pricing Schedule'!$J$97,
IF(AND(I1340=38000,R1340&gt;123.4,R1340&lt;=168.2,M1340&lt;=10),'[1]Pricing Schedule'!$J$105,
IF(AND(I1340=38000,R1340&gt;123.4,R1340&lt;=168.2,M1340&gt;10),'[1]Pricing Schedule'!$J$113,
IF(AND(I1340=38000,R1340&gt;168.2,R1340&lt;=336.4,M1340&lt;=10),('[1]Pricing Schedule'!$J$105),
IF(AND(I1340=38000,R1340&gt;168.2,R1340&lt;=336.4,M1340&gt;10),('[1]Pricing Schedule'!$J$113),
IF(AND(I1340=38000,R1340&gt;336.4,R1340&lt;=504.6,M1340&lt;=10),('[1]Pricing Schedule'!$J$105),
IF(AND(I1340=38000,R1340&gt;336.4,R1340&lt;=504.6,M1340&gt;10),('[1]Pricing Schedule'!$J$113),
IF(AND(I1340=38000,R1340&gt;504.6,R1340&lt;=672.8,M1340&lt;=10),('[1]Pricing Schedule'!$J$105),
IF(AND(I1340=38000,R1340&gt;504.6,R1340&lt;=672.8,M1340&gt;10),('[1]Pricing Schedule'!$J$113),
IF(AND(I1340=110000,R1340&lt;=12.8,M1340&gt;2),'[1]Pricing Schedule'!$J$63,
IF(AND(I1340=110000,R1340&lt;=12.8,M1340&lt;=2),'[1]Pricing Schedule'!$J$97,
IF(AND(I1340=110000,R1340&gt;12.8,R1340&lt;=22.8,M1340&gt;3),'[1]Pricing Schedule'!$J$72,
IF(AND(I1340=110000,R1340&gt;12.8,R1340&lt;=22.8,M1340&lt;=3),'[1]Pricing Schedule'!$J$97,
IF(AND(I1340=110000,R1340&gt;22.8,R1340&lt;=30.2),'[1]Pricing Schedule'!$J$81,
IF(AND(I1340=110000,R1340&gt;30.2,R1340&lt;=45.9),'[1]Pricing Schedule'!$J$90,
IF(AND(I1340=110000,R1340&gt;45.9,R1340&lt;=123.4),'[1]Pricing Schedule'!$J$97,
IF(AND(I1340=110000,R1340&gt;123.4,R1340&lt;=168.2,M1340&lt;=10),'[1]Pricing Schedule'!$J$105,
IF(AND(I1340=110000,R1340&gt;123.4,R1340&lt;=168.2,M1340&gt;10),'[1]Pricing Schedule'!$J$113,
IF(AND(I1340=110000,R1340&gt;168.2,R1340&lt;=336.2,M1340&lt;=10),('[1]Pricing Schedule'!$J$105),
IF(AND(I1340=110000,R1340&gt;168.2,R1340&lt;=336.2,M1340&gt;10),('[1]Pricing Schedule'!$J$113),
IF(AND(I1340=110000,R1340&gt;336.4,R1340&lt;=504.6,M1340&lt;=10),('[1]Pricing Schedule'!$J$105),
IF(AND(I1340=110000,R1340&gt;336.4,R1340&lt;=504.6,M1340&gt;10),('[1]Pricing Schedule'!$J$113),
IF(AND(I1340=110000,R1340&gt;504.6,R1340&lt;=672.8,M1340&lt;=10),('[1]Pricing Schedule'!$J$105),
IF(AND(I1340=110000,R1340&gt;504.6,R1340&lt;=672.8,M1340&gt;10),('[1]Pricing Schedule'!$J$113),
IF(AND(I1340=110000,R1340&gt;672.8,R1340&lt;=841,M1340&lt;=10),('[1]Pricing Schedule'!$J$105),
IF(AND(I1340=110000,R1340&gt;672.8,R1340&lt;=841,M1340&gt;10),('[1]Pricing Schedule'!$J$113),
IF(AND(I1340=110000,R1340&gt;1682,R1340&lt;=1850.2,M1340&lt;=10),('[1]Pricing Schedule'!$J$105),
IF(AND(I1340=110000,R1340&gt;1682,R1340&lt;=1850.2,M1340&gt;10),('[1]Pricing Schedule'!$J$113),
IF(AND(I1340=110000,R1340&gt;2018.4,R1340&lt;=2186.6,M1340&lt;=10),('[1]Pricing Schedule'!$J$105),
IF(AND(I1340=110000,R1340&gt;2018.4,R1340&lt;=2186.6,M1340&gt;10),('[1]Pricing Schedule'!$J$113),999999999)))))))))))))))))))))))))))))))))))))))</f>
        <v>4</v>
      </c>
      <c r="U1340" s="40">
        <f t="shared" si="126"/>
        <v>116269.04761904762</v>
      </c>
      <c r="V1340" s="41">
        <f t="shared" si="127"/>
        <v>8.6007413019884087</v>
      </c>
      <c r="Y1340" s="23">
        <v>239</v>
      </c>
      <c r="Z1340" s="23">
        <v>460</v>
      </c>
      <c r="AD1340" s="13"/>
      <c r="AE1340" s="13"/>
      <c r="AF1340" s="13"/>
      <c r="AR1340" s="35"/>
    </row>
    <row r="1341" spans="1:44">
      <c r="A1341" s="23">
        <v>1343</v>
      </c>
      <c r="B1341" s="23">
        <v>1343</v>
      </c>
      <c r="C1341" s="23" t="s">
        <v>2020</v>
      </c>
      <c r="D1341" s="23" t="s">
        <v>470</v>
      </c>
      <c r="E1341" s="23" t="s">
        <v>470</v>
      </c>
      <c r="F1341" s="23" t="s">
        <v>2021</v>
      </c>
      <c r="G1341" s="23" t="s">
        <v>2022</v>
      </c>
      <c r="H1341" s="23" t="s">
        <v>113</v>
      </c>
      <c r="I1341" s="13">
        <v>38000</v>
      </c>
      <c r="J1341" s="13">
        <v>38000</v>
      </c>
      <c r="K1341" s="23" t="s">
        <v>119</v>
      </c>
      <c r="L1341" s="24">
        <v>3.9020000000000001</v>
      </c>
      <c r="M1341" s="37">
        <f t="shared" si="122"/>
        <v>4</v>
      </c>
      <c r="N1341" s="24">
        <v>0.24099999999999999</v>
      </c>
      <c r="O1341" s="13">
        <v>3</v>
      </c>
      <c r="P1341" s="36">
        <f t="shared" si="123"/>
        <v>0.24099999999999999</v>
      </c>
      <c r="Q1341" s="38">
        <f t="shared" si="124"/>
        <v>4.2</v>
      </c>
      <c r="R1341" s="37">
        <f t="shared" si="125"/>
        <v>4.2</v>
      </c>
      <c r="S1341" s="39">
        <f>IF(AND(I1341=38000,R1341&lt;=4.5,M1341&gt;8),'[1]Pricing Schedule'!$F$8+('[1]Pricing Schedule'!$F$9*M1341),
IF(AND(I1341=38000,R1341&lt;=4.5,M1341&lt;=8),'[1]Pricing Schedule'!$F$34+('[1]Pricing Schedule'!$F$36*M1341),
IF(AND(I1341=38000,R1341&gt;4.5,R1341&lt;=9,M1341&gt;8),'[1]Pricing Schedule'!$F$17+('[1]Pricing Schedule'!$F$18*M1341),
IF(AND(I1341=38000,R1341&gt;4.5,R1341&lt;=9,M1341&lt;=8),'[1]Pricing Schedule'!$F$34+('[1]Pricing Schedule'!$F$36*M1341),
IF(AND(I1341=38000,R1341&gt;9,R1341&lt;=12.8,M1341&gt;8),'[1]Pricing Schedule'!$F$26+('[1]Pricing Schedule'!$F$27*M1341),
IF(AND(I1341=38000,R1341&gt;9,R1341&lt;=12.8,M1341&lt;=8),'[1]Pricing Schedule'!$F$34+('[1]Pricing Schedule'!$F$36*M1341),
IF(AND(I1341=38000,R1341&gt;12.8,R1341&lt;=22.8),'[1]Pricing Schedule'!$F$34+('[1]Pricing Schedule'!$F$36*M1341),
IF(AND(I1341=38000,R1341&gt;22.8,R1341&lt;=30.2),'[1]Pricing Schedule'!$F$43+('[1]Pricing Schedule'!$F$45*M1341),
IF(AND(I1341=38000,R1341&gt;30.2,R1341&lt;=45.9),'[1]Pricing Schedule'!$F$52+('[1]Pricing Schedule'!$F$54*M1341),
IF(AND(I1341=38000,R1341&gt;45.9,R1341&lt;=123.4),'[1]Pricing Schedule'!$F$96+('[1]Pricing Schedule'!$F$97*M1341),
IF(AND(I1341=38000,R1341&gt;123.4,R1341&lt;=168.2,M1341&lt;=10),'[1]Pricing Schedule'!$F$103+('[1]Pricing Schedule'!$F$105*M1341),
IF(AND(I1341=38000,R1341&gt;123.4,R1341&lt;=168.2,M1341&gt;10),'[1]Pricing Schedule'!$F$111+('[1]Pricing Schedule'!$F$113*M1341),
IF(AND(I1341=38000,R1341&gt;157.4,R1341&lt;=336.4,M1341&lt;=10),('[1]Pricing Schedule'!$F$103+('[1]Pricing Schedule'!$F$105*M1341))*2,
IF(AND(I1341=38000,R1341&gt;157.4,R1341&lt;=336.4,M1341&gt;10),('[1]Pricing Schedule'!$F$111+('[1]Pricing Schedule'!$F$113*M1341))*2,
IF(AND(I1341=38000,R1341&gt;314.8,R1341&lt;=504.6,M1341&lt;=10),('[1]Pricing Schedule'!$F$103+('[1]Pricing Schedule'!$F$105*M1341))*3,
IF(AND(I1341=38000,R1341&gt;314.8,R1341&lt;=504.6,M1341&gt;10),('[1]Pricing Schedule'!$F$111+('[1]Pricing Schedule'!$F$113*M1341))*3,
IF(AND(I1341=38000,R1341&gt;472.2,R1341&lt;=672.8,M1341&lt;=10),('[1]Pricing Schedule'!$F$103+('[1]Pricing Schedule'!$F$105*M1341))*4,
IF(AND(I1341=38000,R1341&gt;472.2,R1341&lt;=672.8,M1341&gt;10),('[1]Pricing Schedule'!$F$111+('[1]Pricing Schedule'!$F$113*M1341))*4,
IF(AND(I1341=110000,R1341&lt;=12.8,M1341&gt;2),'[1]Pricing Schedule'!$F$62+('[1]Pricing Schedule'!$F$63*M1341),
IF(AND(I1341=110000,R1341&lt;=12.8,M1341&lt;=2),'[1]Pricing Schedule'!$F$96+('[1]Pricing Schedule'!$F$97*M1341),
IF(AND(I1341=110000,R1341&gt;12.8,R1341&lt;=22.8,M1341&gt;3),'[1]Pricing Schedule'!$F$71+('[1]Pricing Schedule'!$F$72*M1341),
IF(AND(I1341=110000,R1341&gt;12.8,R1341&lt;=22.8,M1341&lt;=3),'[1]Pricing Schedule'!$F$96+('[1]Pricing Schedule'!$F$97*M1341),
IF(AND(I1341=110000,R1341&gt;22.8,R1341&lt;=30.2),'[1]Pricing Schedule'!$F$80+('[1]Pricing Schedule'!$F$81*M1341),
IF(AND(I1341=110000,R1341&gt;30.2,R1341&lt;=45.9),'[1]Pricing Schedule'!$F$89+('[1]Pricing Schedule'!$F$90*M1341),
IF(AND(I1341=110000,R1341&gt;45.9,R1341&lt;=123.4),'[1]Pricing Schedule'!$F$96+('[1]Pricing Schedule'!$F$97*M1341),
IF(AND(I1341=110000,R1341&gt;123.4,R1341&lt;=168.2,M1341&lt;=10),'[1]Pricing Schedule'!$F$103+('[1]Pricing Schedule'!$F$105*M1341),
IF(AND(I1341=110000,R1341&gt;123.4,R1341&lt;=168.2,M1341&gt;10),'[1]Pricing Schedule'!$F$111+('[1]Pricing Schedule'!$F$113*M1341),
IF(AND(I1341=110000,R1341&gt;168.2,R1341&lt;=336.4,M1341&lt;=10),('[1]Pricing Schedule'!$F$103+('[1]Pricing Schedule'!$F$105*M1341))*2,
IF(AND(I1341=110000,R1341&gt;168.2,R1341&lt;=336.4,M1341&gt;10),('[1]Pricing Schedule'!$F$111+('[1]Pricing Schedule'!$F$113*M1341))*2,
IF(AND(I1341=110000,R1341&gt;336.4,R1341&lt;=504.6,M1341&lt;=10),('[1]Pricing Schedule'!$F$103+('[1]Pricing Schedule'!$F$105*M1341))*3,
IF(AND(I1341=110000,R1341&gt;336.4,R1341&lt;=504.6,M1341&gt;10),('[1]Pricing Schedule'!$F$111+('[1]Pricing Schedule'!$F$113*M1341))*3,
IF(AND(I1341=110000,R1341&gt;504.6,R1341&lt;=672.8,M1341&lt;=10),('[1]Pricing Schedule'!$F$103+('[1]Pricing Schedule'!$F$105*M1341))*4,
IF(AND(I1341=110000,R1341&gt;504.6,R1341&lt;=672.8,M1341&gt;10),('[1]Pricing Schedule'!$F$111+('[1]Pricing Schedule'!$F$113*M1341))*4,
IF(AND(I1341=110000,R1341&gt;672.8,R1341&lt;=841,M1341&lt;=10),('[1]Pricing Schedule'!$F$103+('[1]Pricing Schedule'!$F$105*M1341))*5,
IF(AND(I1341=110000,R1341&gt;672.8,R1341&lt;=841,M1341&gt;10),('[1]Pricing Schedule'!$F$111+('[1]Pricing Schedule'!$F$113*M1341))*5,
IF(AND(I1341=110000,R1341&gt;672.8,R1341&lt;=841,M1341&lt;=10),('[1]Pricing Schedule'!$F$103+('[1]Pricing Schedule'!$F$105*M1341))*5,
IF(AND(I1341=110000,R1341&gt;672.8,R1341&lt;=841,M1341&gt;10),('[1]Pricing Schedule'!$F$111+('[1]Pricing Schedule'!$F$113*M1341))*5,
IF(AND(I1341=110000,R1341&gt;1345.6,R1341&lt;=1513.8,M1341&lt;=10),('[1]Pricing Schedule'!$F$103+('[1]Pricing Schedule'!$F$105*M1341))*9,
IF(AND(I1341=110000,R1341&gt;1345.6,R1341&lt;=1513.8,M1341&gt;10),('[1]Pricing Schedule'!$F$111+('[1]Pricing Schedule'!$F$113*M1341))*9,
9999999999)))))))))))))))))))))))))))))))))))))))</f>
        <v>628870</v>
      </c>
      <c r="T1341" s="21">
        <f>IF(AND(I1341=38000,R1341&lt;=4.5,M1341&gt;8),'[1]Pricing Schedule'!$J$9,
IF(AND(I1341=38000,R1341&lt;=4.5,M1341&lt;=8),'[1]Pricing Schedule'!$J$36,
IF(AND(I1341=38000,R1341&gt;4.5,R1341&lt;=9,M1341&gt;8),'[1]Pricing Schedule'!$J$18,
IF(AND(I1341=38000,R1341&gt;4.5,R1341&lt;=9,M1341&lt;=8),'[1]Pricing Schedule'!$J$36,
IF(AND(I1341=38000,R1341&gt;9,R1341&lt;=12.8,M1341&gt;8),'[1]Pricing Schedule'!$J$27,
IF(AND(I1341=38000,R1341&gt;9,R1341&lt;=12.8,M1341&lt;=8),'[1]Pricing Schedule'!$J$36,
IF(AND(I1341=38000,R1341&gt;12.8,R1341&lt;=22.8),'[1]Pricing Schedule'!$J$36,
IF(AND(I1341=38000,R1341&gt;22.8,R1341&lt;=30.2),'[1]Pricing Schedule'!$J$45,
IF(AND(I1341=38000,R1341&gt;30.2,R1341&lt;=45.9),'[1]Pricing Schedule'!$J$54,
IF(AND(I1341=38000,R1341&gt;45.9,R1341&lt;=123.4),'[1]Pricing Schedule'!$J$97,
IF(AND(I1341=38000,R1341&gt;123.4,R1341&lt;=168.2,M1341&lt;=10),'[1]Pricing Schedule'!$J$105,
IF(AND(I1341=38000,R1341&gt;123.4,R1341&lt;=168.2,M1341&gt;10),'[1]Pricing Schedule'!$J$113,
IF(AND(I1341=38000,R1341&gt;168.2,R1341&lt;=336.4,M1341&lt;=10),('[1]Pricing Schedule'!$J$105),
IF(AND(I1341=38000,R1341&gt;168.2,R1341&lt;=336.4,M1341&gt;10),('[1]Pricing Schedule'!$J$113),
IF(AND(I1341=38000,R1341&gt;336.4,R1341&lt;=504.6,M1341&lt;=10),('[1]Pricing Schedule'!$J$105),
IF(AND(I1341=38000,R1341&gt;336.4,R1341&lt;=504.6,M1341&gt;10),('[1]Pricing Schedule'!$J$113),
IF(AND(I1341=38000,R1341&gt;504.6,R1341&lt;=672.8,M1341&lt;=10),('[1]Pricing Schedule'!$J$105),
IF(AND(I1341=38000,R1341&gt;504.6,R1341&lt;=672.8,M1341&gt;10),('[1]Pricing Schedule'!$J$113),
IF(AND(I1341=110000,R1341&lt;=12.8,M1341&gt;2),'[1]Pricing Schedule'!$J$63,
IF(AND(I1341=110000,R1341&lt;=12.8,M1341&lt;=2),'[1]Pricing Schedule'!$J$97,
IF(AND(I1341=110000,R1341&gt;12.8,R1341&lt;=22.8,M1341&gt;3),'[1]Pricing Schedule'!$J$72,
IF(AND(I1341=110000,R1341&gt;12.8,R1341&lt;=22.8,M1341&lt;=3),'[1]Pricing Schedule'!$J$97,
IF(AND(I1341=110000,R1341&gt;22.8,R1341&lt;=30.2),'[1]Pricing Schedule'!$J$81,
IF(AND(I1341=110000,R1341&gt;30.2,R1341&lt;=45.9),'[1]Pricing Schedule'!$J$90,
IF(AND(I1341=110000,R1341&gt;45.9,R1341&lt;=123.4),'[1]Pricing Schedule'!$J$97,
IF(AND(I1341=110000,R1341&gt;123.4,R1341&lt;=168.2,M1341&lt;=10),'[1]Pricing Schedule'!$J$105,
IF(AND(I1341=110000,R1341&gt;123.4,R1341&lt;=168.2,M1341&gt;10),'[1]Pricing Schedule'!$J$113,
IF(AND(I1341=110000,R1341&gt;168.2,R1341&lt;=336.2,M1341&lt;=10),('[1]Pricing Schedule'!$J$105),
IF(AND(I1341=110000,R1341&gt;168.2,R1341&lt;=336.2,M1341&gt;10),('[1]Pricing Schedule'!$J$113),
IF(AND(I1341=110000,R1341&gt;336.4,R1341&lt;=504.6,M1341&lt;=10),('[1]Pricing Schedule'!$J$105),
IF(AND(I1341=110000,R1341&gt;336.4,R1341&lt;=504.6,M1341&gt;10),('[1]Pricing Schedule'!$J$113),
IF(AND(I1341=110000,R1341&gt;504.6,R1341&lt;=672.8,M1341&lt;=10),('[1]Pricing Schedule'!$J$105),
IF(AND(I1341=110000,R1341&gt;504.6,R1341&lt;=672.8,M1341&gt;10),('[1]Pricing Schedule'!$J$113),
IF(AND(I1341=110000,R1341&gt;672.8,R1341&lt;=841,M1341&lt;=10),('[1]Pricing Schedule'!$J$105),
IF(AND(I1341=110000,R1341&gt;672.8,R1341&lt;=841,M1341&gt;10),('[1]Pricing Schedule'!$J$113),
IF(AND(I1341=110000,R1341&gt;1682,R1341&lt;=1850.2,M1341&lt;=10),('[1]Pricing Schedule'!$J$105),
IF(AND(I1341=110000,R1341&gt;1682,R1341&lt;=1850.2,M1341&gt;10),('[1]Pricing Schedule'!$J$113),
IF(AND(I1341=110000,R1341&gt;2018.4,R1341&lt;=2186.6,M1341&lt;=10),('[1]Pricing Schedule'!$J$105),
IF(AND(I1341=110000,R1341&gt;2018.4,R1341&lt;=2186.6,M1341&gt;10),('[1]Pricing Schedule'!$J$113),999999999)))))))))))))))))))))))))))))))))))))))</f>
        <v>4</v>
      </c>
      <c r="U1341" s="40">
        <f t="shared" si="126"/>
        <v>149730.95238095237</v>
      </c>
      <c r="V1341" s="41">
        <f t="shared" si="127"/>
        <v>6.6786458250512828</v>
      </c>
      <c r="Y1341" s="23">
        <v>317</v>
      </c>
      <c r="Z1341" s="23">
        <v>518</v>
      </c>
      <c r="AD1341" s="13"/>
      <c r="AE1341" s="13"/>
      <c r="AF1341" s="13"/>
      <c r="AR1341" s="35"/>
    </row>
    <row r="1342" spans="1:44">
      <c r="A1342" s="23">
        <v>1344</v>
      </c>
      <c r="B1342" s="23">
        <v>1344</v>
      </c>
      <c r="C1342" s="23" t="s">
        <v>2023</v>
      </c>
      <c r="D1342" s="23" t="s">
        <v>1740</v>
      </c>
      <c r="E1342" s="23" t="s">
        <v>1740</v>
      </c>
      <c r="F1342" s="23" t="s">
        <v>2024</v>
      </c>
      <c r="G1342" s="23" t="s">
        <v>2025</v>
      </c>
      <c r="H1342" s="23" t="s">
        <v>133</v>
      </c>
      <c r="I1342" s="13">
        <v>110000</v>
      </c>
      <c r="J1342" s="13">
        <v>110000</v>
      </c>
      <c r="K1342" s="13">
        <v>38000</v>
      </c>
      <c r="L1342" s="24">
        <v>4.6269999999999998</v>
      </c>
      <c r="M1342" s="37">
        <f t="shared" si="122"/>
        <v>5</v>
      </c>
      <c r="N1342" s="24">
        <v>0.107</v>
      </c>
      <c r="O1342" s="13">
        <v>3</v>
      </c>
      <c r="P1342" s="36">
        <f t="shared" si="123"/>
        <v>0.107</v>
      </c>
      <c r="Q1342" s="38">
        <f t="shared" si="124"/>
        <v>4.2</v>
      </c>
      <c r="R1342" s="37">
        <f t="shared" si="125"/>
        <v>4.2</v>
      </c>
      <c r="S1342" s="39">
        <f>IF(AND(I1342=38000,R1342&lt;=4.5,M1342&gt;8),'[1]Pricing Schedule'!$F$8+('[1]Pricing Schedule'!$F$9*M1342),
IF(AND(I1342=38000,R1342&lt;=4.5,M1342&lt;=8),'[1]Pricing Schedule'!$F$34+('[1]Pricing Schedule'!$F$36*M1342),
IF(AND(I1342=38000,R1342&gt;4.5,R1342&lt;=9,M1342&gt;8),'[1]Pricing Schedule'!$F$17+('[1]Pricing Schedule'!$F$18*M1342),
IF(AND(I1342=38000,R1342&gt;4.5,R1342&lt;=9,M1342&lt;=8),'[1]Pricing Schedule'!$F$34+('[1]Pricing Schedule'!$F$36*M1342),
IF(AND(I1342=38000,R1342&gt;9,R1342&lt;=12.8,M1342&gt;8),'[1]Pricing Schedule'!$F$26+('[1]Pricing Schedule'!$F$27*M1342),
IF(AND(I1342=38000,R1342&gt;9,R1342&lt;=12.8,M1342&lt;=8),'[1]Pricing Schedule'!$F$34+('[1]Pricing Schedule'!$F$36*M1342),
IF(AND(I1342=38000,R1342&gt;12.8,R1342&lt;=22.8),'[1]Pricing Schedule'!$F$34+('[1]Pricing Schedule'!$F$36*M1342),
IF(AND(I1342=38000,R1342&gt;22.8,R1342&lt;=30.2),'[1]Pricing Schedule'!$F$43+('[1]Pricing Schedule'!$F$45*M1342),
IF(AND(I1342=38000,R1342&gt;30.2,R1342&lt;=45.9),'[1]Pricing Schedule'!$F$52+('[1]Pricing Schedule'!$F$54*M1342),
IF(AND(I1342=38000,R1342&gt;45.9,R1342&lt;=123.4),'[1]Pricing Schedule'!$F$96+('[1]Pricing Schedule'!$F$97*M1342),
IF(AND(I1342=38000,R1342&gt;123.4,R1342&lt;=168.2,M1342&lt;=10),'[1]Pricing Schedule'!$F$103+('[1]Pricing Schedule'!$F$105*M1342),
IF(AND(I1342=38000,R1342&gt;123.4,R1342&lt;=168.2,M1342&gt;10),'[1]Pricing Schedule'!$F$111+('[1]Pricing Schedule'!$F$113*M1342),
IF(AND(I1342=38000,R1342&gt;157.4,R1342&lt;=336.4,M1342&lt;=10),('[1]Pricing Schedule'!$F$103+('[1]Pricing Schedule'!$F$105*M1342))*2,
IF(AND(I1342=38000,R1342&gt;157.4,R1342&lt;=336.4,M1342&gt;10),('[1]Pricing Schedule'!$F$111+('[1]Pricing Schedule'!$F$113*M1342))*2,
IF(AND(I1342=38000,R1342&gt;314.8,R1342&lt;=504.6,M1342&lt;=10),('[1]Pricing Schedule'!$F$103+('[1]Pricing Schedule'!$F$105*M1342))*3,
IF(AND(I1342=38000,R1342&gt;314.8,R1342&lt;=504.6,M1342&gt;10),('[1]Pricing Schedule'!$F$111+('[1]Pricing Schedule'!$F$113*M1342))*3,
IF(AND(I1342=38000,R1342&gt;472.2,R1342&lt;=672.8,M1342&lt;=10),('[1]Pricing Schedule'!$F$103+('[1]Pricing Schedule'!$F$105*M1342))*4,
IF(AND(I1342=38000,R1342&gt;472.2,R1342&lt;=672.8,M1342&gt;10),('[1]Pricing Schedule'!$F$111+('[1]Pricing Schedule'!$F$113*M1342))*4,
IF(AND(I1342=110000,R1342&lt;=12.8,M1342&gt;2),'[1]Pricing Schedule'!$F$62+('[1]Pricing Schedule'!$F$63*M1342),
IF(AND(I1342=110000,R1342&lt;=12.8,M1342&lt;=2),'[1]Pricing Schedule'!$F$96+('[1]Pricing Schedule'!$F$97*M1342),
IF(AND(I1342=110000,R1342&gt;12.8,R1342&lt;=22.8,M1342&gt;3),'[1]Pricing Schedule'!$F$71+('[1]Pricing Schedule'!$F$72*M1342),
IF(AND(I1342=110000,R1342&gt;12.8,R1342&lt;=22.8,M1342&lt;=3),'[1]Pricing Schedule'!$F$96+('[1]Pricing Schedule'!$F$97*M1342),
IF(AND(I1342=110000,R1342&gt;22.8,R1342&lt;=30.2),'[1]Pricing Schedule'!$F$80+('[1]Pricing Schedule'!$F$81*M1342),
IF(AND(I1342=110000,R1342&gt;30.2,R1342&lt;=45.9),'[1]Pricing Schedule'!$F$89+('[1]Pricing Schedule'!$F$90*M1342),
IF(AND(I1342=110000,R1342&gt;45.9,R1342&lt;=123.4),'[1]Pricing Schedule'!$F$96+('[1]Pricing Schedule'!$F$97*M1342),
IF(AND(I1342=110000,R1342&gt;123.4,R1342&lt;=168.2,M1342&lt;=10),'[1]Pricing Schedule'!$F$103+('[1]Pricing Schedule'!$F$105*M1342),
IF(AND(I1342=110000,R1342&gt;123.4,R1342&lt;=168.2,M1342&gt;10),'[1]Pricing Schedule'!$F$111+('[1]Pricing Schedule'!$F$113*M1342),
IF(AND(I1342=110000,R1342&gt;168.2,R1342&lt;=336.4,M1342&lt;=10),('[1]Pricing Schedule'!$F$103+('[1]Pricing Schedule'!$F$105*M1342))*2,
IF(AND(I1342=110000,R1342&gt;168.2,R1342&lt;=336.4,M1342&gt;10),('[1]Pricing Schedule'!$F$111+('[1]Pricing Schedule'!$F$113*M1342))*2,
IF(AND(I1342=110000,R1342&gt;336.4,R1342&lt;=504.6,M1342&lt;=10),('[1]Pricing Schedule'!$F$103+('[1]Pricing Schedule'!$F$105*M1342))*3,
IF(AND(I1342=110000,R1342&gt;336.4,R1342&lt;=504.6,M1342&gt;10),('[1]Pricing Schedule'!$F$111+('[1]Pricing Schedule'!$F$113*M1342))*3,
IF(AND(I1342=110000,R1342&gt;504.6,R1342&lt;=672.8,M1342&lt;=10),('[1]Pricing Schedule'!$F$103+('[1]Pricing Schedule'!$F$105*M1342))*4,
IF(AND(I1342=110000,R1342&gt;504.6,R1342&lt;=672.8,M1342&gt;10),('[1]Pricing Schedule'!$F$111+('[1]Pricing Schedule'!$F$113*M1342))*4,
IF(AND(I1342=110000,R1342&gt;672.8,R1342&lt;=841,M1342&lt;=10),('[1]Pricing Schedule'!$F$103+('[1]Pricing Schedule'!$F$105*M1342))*5,
IF(AND(I1342=110000,R1342&gt;672.8,R1342&lt;=841,M1342&gt;10),('[1]Pricing Schedule'!$F$111+('[1]Pricing Schedule'!$F$113*M1342))*5,
IF(AND(I1342=110000,R1342&gt;672.8,R1342&lt;=841,M1342&lt;=10),('[1]Pricing Schedule'!$F$103+('[1]Pricing Schedule'!$F$105*M1342))*5,
IF(AND(I1342=110000,R1342&gt;672.8,R1342&lt;=841,M1342&gt;10),('[1]Pricing Schedule'!$F$111+('[1]Pricing Schedule'!$F$113*M1342))*5,
IF(AND(I1342=110000,R1342&gt;1345.6,R1342&lt;=1513.8,M1342&lt;=10),('[1]Pricing Schedule'!$F$103+('[1]Pricing Schedule'!$F$105*M1342))*9,
IF(AND(I1342=110000,R1342&gt;1345.6,R1342&lt;=1513.8,M1342&gt;10),('[1]Pricing Schedule'!$F$111+('[1]Pricing Schedule'!$F$113*M1342))*9,
9999999999)))))))))))))))))))))))))))))))))))))))</f>
        <v>1679970</v>
      </c>
      <c r="T1342" s="21">
        <f>IF(AND(I1342=38000,R1342&lt;=4.5,M1342&gt;8),'[1]Pricing Schedule'!$J$9,
IF(AND(I1342=38000,R1342&lt;=4.5,M1342&lt;=8),'[1]Pricing Schedule'!$J$36,
IF(AND(I1342=38000,R1342&gt;4.5,R1342&lt;=9,M1342&gt;8),'[1]Pricing Schedule'!$J$18,
IF(AND(I1342=38000,R1342&gt;4.5,R1342&lt;=9,M1342&lt;=8),'[1]Pricing Schedule'!$J$36,
IF(AND(I1342=38000,R1342&gt;9,R1342&lt;=12.8,M1342&gt;8),'[1]Pricing Schedule'!$J$27,
IF(AND(I1342=38000,R1342&gt;9,R1342&lt;=12.8,M1342&lt;=8),'[1]Pricing Schedule'!$J$36,
IF(AND(I1342=38000,R1342&gt;12.8,R1342&lt;=22.8),'[1]Pricing Schedule'!$J$36,
IF(AND(I1342=38000,R1342&gt;22.8,R1342&lt;=30.2),'[1]Pricing Schedule'!$J$45,
IF(AND(I1342=38000,R1342&gt;30.2,R1342&lt;=45.9),'[1]Pricing Schedule'!$J$54,
IF(AND(I1342=38000,R1342&gt;45.9,R1342&lt;=123.4),'[1]Pricing Schedule'!$J$97,
IF(AND(I1342=38000,R1342&gt;123.4,R1342&lt;=168.2,M1342&lt;=10),'[1]Pricing Schedule'!$J$105,
IF(AND(I1342=38000,R1342&gt;123.4,R1342&lt;=168.2,M1342&gt;10),'[1]Pricing Schedule'!$J$113,
IF(AND(I1342=38000,R1342&gt;168.2,R1342&lt;=336.4,M1342&lt;=10),('[1]Pricing Schedule'!$J$105),
IF(AND(I1342=38000,R1342&gt;168.2,R1342&lt;=336.4,M1342&gt;10),('[1]Pricing Schedule'!$J$113),
IF(AND(I1342=38000,R1342&gt;336.4,R1342&lt;=504.6,M1342&lt;=10),('[1]Pricing Schedule'!$J$105),
IF(AND(I1342=38000,R1342&gt;336.4,R1342&lt;=504.6,M1342&gt;10),('[1]Pricing Schedule'!$J$113),
IF(AND(I1342=38000,R1342&gt;504.6,R1342&lt;=672.8,M1342&lt;=10),('[1]Pricing Schedule'!$J$105),
IF(AND(I1342=38000,R1342&gt;504.6,R1342&lt;=672.8,M1342&gt;10),('[1]Pricing Schedule'!$J$113),
IF(AND(I1342=110000,R1342&lt;=12.8,M1342&gt;2),'[1]Pricing Schedule'!$J$63,
IF(AND(I1342=110000,R1342&lt;=12.8,M1342&lt;=2),'[1]Pricing Schedule'!$J$97,
IF(AND(I1342=110000,R1342&gt;12.8,R1342&lt;=22.8,M1342&gt;3),'[1]Pricing Schedule'!$J$72,
IF(AND(I1342=110000,R1342&gt;12.8,R1342&lt;=22.8,M1342&lt;=3),'[1]Pricing Schedule'!$J$97,
IF(AND(I1342=110000,R1342&gt;22.8,R1342&lt;=30.2),'[1]Pricing Schedule'!$J$81,
IF(AND(I1342=110000,R1342&gt;30.2,R1342&lt;=45.9),'[1]Pricing Schedule'!$J$90,
IF(AND(I1342=110000,R1342&gt;45.9,R1342&lt;=123.4),'[1]Pricing Schedule'!$J$97,
IF(AND(I1342=110000,R1342&gt;123.4,R1342&lt;=168.2,M1342&lt;=10),'[1]Pricing Schedule'!$J$105,
IF(AND(I1342=110000,R1342&gt;123.4,R1342&lt;=168.2,M1342&gt;10),'[1]Pricing Schedule'!$J$113,
IF(AND(I1342=110000,R1342&gt;168.2,R1342&lt;=336.2,M1342&lt;=10),('[1]Pricing Schedule'!$J$105),
IF(AND(I1342=110000,R1342&gt;168.2,R1342&lt;=336.2,M1342&gt;10),('[1]Pricing Schedule'!$J$113),
IF(AND(I1342=110000,R1342&gt;336.4,R1342&lt;=504.6,M1342&lt;=10),('[1]Pricing Schedule'!$J$105),
IF(AND(I1342=110000,R1342&gt;336.4,R1342&lt;=504.6,M1342&gt;10),('[1]Pricing Schedule'!$J$113),
IF(AND(I1342=110000,R1342&gt;504.6,R1342&lt;=672.8,M1342&lt;=10),('[1]Pricing Schedule'!$J$105),
IF(AND(I1342=110000,R1342&gt;504.6,R1342&lt;=672.8,M1342&gt;10),('[1]Pricing Schedule'!$J$113),
IF(AND(I1342=110000,R1342&gt;672.8,R1342&lt;=841,M1342&lt;=10),('[1]Pricing Schedule'!$J$105),
IF(AND(I1342=110000,R1342&gt;672.8,R1342&lt;=841,M1342&gt;10),('[1]Pricing Schedule'!$J$113),
IF(AND(I1342=110000,R1342&gt;1682,R1342&lt;=1850.2,M1342&lt;=10),('[1]Pricing Schedule'!$J$105),
IF(AND(I1342=110000,R1342&gt;1682,R1342&lt;=1850.2,M1342&gt;10),('[1]Pricing Schedule'!$J$113),
IF(AND(I1342=110000,R1342&gt;2018.4,R1342&lt;=2186.6,M1342&lt;=10),('[1]Pricing Schedule'!$J$105),
IF(AND(I1342=110000,R1342&gt;2018.4,R1342&lt;=2186.6,M1342&gt;10),('[1]Pricing Schedule'!$J$113),999999999)))))))))))))))))))))))))))))))))))))))</f>
        <v>7</v>
      </c>
      <c r="U1342" s="40">
        <f t="shared" si="126"/>
        <v>399992.8571428571</v>
      </c>
      <c r="V1342" s="41">
        <f t="shared" si="127"/>
        <v>2.5000446436543511</v>
      </c>
      <c r="Y1342" s="23">
        <v>62</v>
      </c>
      <c r="Z1342" s="23">
        <v>44</v>
      </c>
      <c r="AD1342" s="13"/>
      <c r="AE1342" s="13"/>
      <c r="AF1342" s="13"/>
      <c r="AR1342" s="35"/>
    </row>
    <row r="1343" spans="1:44">
      <c r="A1343" s="23">
        <v>1345</v>
      </c>
      <c r="B1343" s="23">
        <v>1345</v>
      </c>
      <c r="C1343" s="23" t="s">
        <v>2026</v>
      </c>
      <c r="D1343" s="23" t="s">
        <v>786</v>
      </c>
      <c r="E1343" s="23" t="s">
        <v>786</v>
      </c>
      <c r="F1343" s="23" t="s">
        <v>1773</v>
      </c>
      <c r="G1343" s="23" t="s">
        <v>1774</v>
      </c>
      <c r="H1343" s="23" t="s">
        <v>113</v>
      </c>
      <c r="I1343" s="13">
        <v>38000</v>
      </c>
      <c r="J1343" s="13">
        <v>38000</v>
      </c>
      <c r="K1343" s="23" t="s">
        <v>119</v>
      </c>
      <c r="L1343" s="24">
        <v>4.8579999999999997</v>
      </c>
      <c r="M1343" s="37">
        <f t="shared" si="122"/>
        <v>5</v>
      </c>
      <c r="N1343" s="24">
        <v>0.21199999999999999</v>
      </c>
      <c r="O1343" s="13">
        <v>3</v>
      </c>
      <c r="P1343" s="36">
        <f t="shared" si="123"/>
        <v>0.21199999999999999</v>
      </c>
      <c r="Q1343" s="38">
        <f t="shared" si="124"/>
        <v>4.2</v>
      </c>
      <c r="R1343" s="37">
        <f t="shared" si="125"/>
        <v>4.2</v>
      </c>
      <c r="S1343" s="39">
        <f>IF(AND(I1343=38000,R1343&lt;=4.5,M1343&gt;8),'[1]Pricing Schedule'!$F$8+('[1]Pricing Schedule'!$F$9*M1343),
IF(AND(I1343=38000,R1343&lt;=4.5,M1343&lt;=8),'[1]Pricing Schedule'!$F$34+('[1]Pricing Schedule'!$F$36*M1343),
IF(AND(I1343=38000,R1343&gt;4.5,R1343&lt;=9,M1343&gt;8),'[1]Pricing Schedule'!$F$17+('[1]Pricing Schedule'!$F$18*M1343),
IF(AND(I1343=38000,R1343&gt;4.5,R1343&lt;=9,M1343&lt;=8),'[1]Pricing Schedule'!$F$34+('[1]Pricing Schedule'!$F$36*M1343),
IF(AND(I1343=38000,R1343&gt;9,R1343&lt;=12.8,M1343&gt;8),'[1]Pricing Schedule'!$F$26+('[1]Pricing Schedule'!$F$27*M1343),
IF(AND(I1343=38000,R1343&gt;9,R1343&lt;=12.8,M1343&lt;=8),'[1]Pricing Schedule'!$F$34+('[1]Pricing Schedule'!$F$36*M1343),
IF(AND(I1343=38000,R1343&gt;12.8,R1343&lt;=22.8),'[1]Pricing Schedule'!$F$34+('[1]Pricing Schedule'!$F$36*M1343),
IF(AND(I1343=38000,R1343&gt;22.8,R1343&lt;=30.2),'[1]Pricing Schedule'!$F$43+('[1]Pricing Schedule'!$F$45*M1343),
IF(AND(I1343=38000,R1343&gt;30.2,R1343&lt;=45.9),'[1]Pricing Schedule'!$F$52+('[1]Pricing Schedule'!$F$54*M1343),
IF(AND(I1343=38000,R1343&gt;45.9,R1343&lt;=123.4),'[1]Pricing Schedule'!$F$96+('[1]Pricing Schedule'!$F$97*M1343),
IF(AND(I1343=38000,R1343&gt;123.4,R1343&lt;=168.2,M1343&lt;=10),'[1]Pricing Schedule'!$F$103+('[1]Pricing Schedule'!$F$105*M1343),
IF(AND(I1343=38000,R1343&gt;123.4,R1343&lt;=168.2,M1343&gt;10),'[1]Pricing Schedule'!$F$111+('[1]Pricing Schedule'!$F$113*M1343),
IF(AND(I1343=38000,R1343&gt;157.4,R1343&lt;=336.4,M1343&lt;=10),('[1]Pricing Schedule'!$F$103+('[1]Pricing Schedule'!$F$105*M1343))*2,
IF(AND(I1343=38000,R1343&gt;157.4,R1343&lt;=336.4,M1343&gt;10),('[1]Pricing Schedule'!$F$111+('[1]Pricing Schedule'!$F$113*M1343))*2,
IF(AND(I1343=38000,R1343&gt;314.8,R1343&lt;=504.6,M1343&lt;=10),('[1]Pricing Schedule'!$F$103+('[1]Pricing Schedule'!$F$105*M1343))*3,
IF(AND(I1343=38000,R1343&gt;314.8,R1343&lt;=504.6,M1343&gt;10),('[1]Pricing Schedule'!$F$111+('[1]Pricing Schedule'!$F$113*M1343))*3,
IF(AND(I1343=38000,R1343&gt;472.2,R1343&lt;=672.8,M1343&lt;=10),('[1]Pricing Schedule'!$F$103+('[1]Pricing Schedule'!$F$105*M1343))*4,
IF(AND(I1343=38000,R1343&gt;472.2,R1343&lt;=672.8,M1343&gt;10),('[1]Pricing Schedule'!$F$111+('[1]Pricing Schedule'!$F$113*M1343))*4,
IF(AND(I1343=110000,R1343&lt;=12.8,M1343&gt;2),'[1]Pricing Schedule'!$F$62+('[1]Pricing Schedule'!$F$63*M1343),
IF(AND(I1343=110000,R1343&lt;=12.8,M1343&lt;=2),'[1]Pricing Schedule'!$F$96+('[1]Pricing Schedule'!$F$97*M1343),
IF(AND(I1343=110000,R1343&gt;12.8,R1343&lt;=22.8,M1343&gt;3),'[1]Pricing Schedule'!$F$71+('[1]Pricing Schedule'!$F$72*M1343),
IF(AND(I1343=110000,R1343&gt;12.8,R1343&lt;=22.8,M1343&lt;=3),'[1]Pricing Schedule'!$F$96+('[1]Pricing Schedule'!$F$97*M1343),
IF(AND(I1343=110000,R1343&gt;22.8,R1343&lt;=30.2),'[1]Pricing Schedule'!$F$80+('[1]Pricing Schedule'!$F$81*M1343),
IF(AND(I1343=110000,R1343&gt;30.2,R1343&lt;=45.9),'[1]Pricing Schedule'!$F$89+('[1]Pricing Schedule'!$F$90*M1343),
IF(AND(I1343=110000,R1343&gt;45.9,R1343&lt;=123.4),'[1]Pricing Schedule'!$F$96+('[1]Pricing Schedule'!$F$97*M1343),
IF(AND(I1343=110000,R1343&gt;123.4,R1343&lt;=168.2,M1343&lt;=10),'[1]Pricing Schedule'!$F$103+('[1]Pricing Schedule'!$F$105*M1343),
IF(AND(I1343=110000,R1343&gt;123.4,R1343&lt;=168.2,M1343&gt;10),'[1]Pricing Schedule'!$F$111+('[1]Pricing Schedule'!$F$113*M1343),
IF(AND(I1343=110000,R1343&gt;168.2,R1343&lt;=336.4,M1343&lt;=10),('[1]Pricing Schedule'!$F$103+('[1]Pricing Schedule'!$F$105*M1343))*2,
IF(AND(I1343=110000,R1343&gt;168.2,R1343&lt;=336.4,M1343&gt;10),('[1]Pricing Schedule'!$F$111+('[1]Pricing Schedule'!$F$113*M1343))*2,
IF(AND(I1343=110000,R1343&gt;336.4,R1343&lt;=504.6,M1343&lt;=10),('[1]Pricing Schedule'!$F$103+('[1]Pricing Schedule'!$F$105*M1343))*3,
IF(AND(I1343=110000,R1343&gt;336.4,R1343&lt;=504.6,M1343&gt;10),('[1]Pricing Schedule'!$F$111+('[1]Pricing Schedule'!$F$113*M1343))*3,
IF(AND(I1343=110000,R1343&gt;504.6,R1343&lt;=672.8,M1343&lt;=10),('[1]Pricing Schedule'!$F$103+('[1]Pricing Schedule'!$F$105*M1343))*4,
IF(AND(I1343=110000,R1343&gt;504.6,R1343&lt;=672.8,M1343&gt;10),('[1]Pricing Schedule'!$F$111+('[1]Pricing Schedule'!$F$113*M1343))*4,
IF(AND(I1343=110000,R1343&gt;672.8,R1343&lt;=841,M1343&lt;=10),('[1]Pricing Schedule'!$F$103+('[1]Pricing Schedule'!$F$105*M1343))*5,
IF(AND(I1343=110000,R1343&gt;672.8,R1343&lt;=841,M1343&gt;10),('[1]Pricing Schedule'!$F$111+('[1]Pricing Schedule'!$F$113*M1343))*5,
IF(AND(I1343=110000,R1343&gt;672.8,R1343&lt;=841,M1343&lt;=10),('[1]Pricing Schedule'!$F$103+('[1]Pricing Schedule'!$F$105*M1343))*5,
IF(AND(I1343=110000,R1343&gt;672.8,R1343&lt;=841,M1343&gt;10),('[1]Pricing Schedule'!$F$111+('[1]Pricing Schedule'!$F$113*M1343))*5,
IF(AND(I1343=110000,R1343&gt;1345.6,R1343&lt;=1513.8,M1343&lt;=10),('[1]Pricing Schedule'!$F$103+('[1]Pricing Schedule'!$F$105*M1343))*9,
IF(AND(I1343=110000,R1343&gt;1345.6,R1343&lt;=1513.8,M1343&gt;10),('[1]Pricing Schedule'!$F$111+('[1]Pricing Schedule'!$F$113*M1343))*9,
9999999999)))))))))))))))))))))))))))))))))))))))</f>
        <v>699140</v>
      </c>
      <c r="T1343" s="21">
        <f>IF(AND(I1343=38000,R1343&lt;=4.5,M1343&gt;8),'[1]Pricing Schedule'!$J$9,
IF(AND(I1343=38000,R1343&lt;=4.5,M1343&lt;=8),'[1]Pricing Schedule'!$J$36,
IF(AND(I1343=38000,R1343&gt;4.5,R1343&lt;=9,M1343&gt;8),'[1]Pricing Schedule'!$J$18,
IF(AND(I1343=38000,R1343&gt;4.5,R1343&lt;=9,M1343&lt;=8),'[1]Pricing Schedule'!$J$36,
IF(AND(I1343=38000,R1343&gt;9,R1343&lt;=12.8,M1343&gt;8),'[1]Pricing Schedule'!$J$27,
IF(AND(I1343=38000,R1343&gt;9,R1343&lt;=12.8,M1343&lt;=8),'[1]Pricing Schedule'!$J$36,
IF(AND(I1343=38000,R1343&gt;12.8,R1343&lt;=22.8),'[1]Pricing Schedule'!$J$36,
IF(AND(I1343=38000,R1343&gt;22.8,R1343&lt;=30.2),'[1]Pricing Schedule'!$J$45,
IF(AND(I1343=38000,R1343&gt;30.2,R1343&lt;=45.9),'[1]Pricing Schedule'!$J$54,
IF(AND(I1343=38000,R1343&gt;45.9,R1343&lt;=123.4),'[1]Pricing Schedule'!$J$97,
IF(AND(I1343=38000,R1343&gt;123.4,R1343&lt;=168.2,M1343&lt;=10),'[1]Pricing Schedule'!$J$105,
IF(AND(I1343=38000,R1343&gt;123.4,R1343&lt;=168.2,M1343&gt;10),'[1]Pricing Schedule'!$J$113,
IF(AND(I1343=38000,R1343&gt;168.2,R1343&lt;=336.4,M1343&lt;=10),('[1]Pricing Schedule'!$J$105),
IF(AND(I1343=38000,R1343&gt;168.2,R1343&lt;=336.4,M1343&gt;10),('[1]Pricing Schedule'!$J$113),
IF(AND(I1343=38000,R1343&gt;336.4,R1343&lt;=504.6,M1343&lt;=10),('[1]Pricing Schedule'!$J$105),
IF(AND(I1343=38000,R1343&gt;336.4,R1343&lt;=504.6,M1343&gt;10),('[1]Pricing Schedule'!$J$113),
IF(AND(I1343=38000,R1343&gt;504.6,R1343&lt;=672.8,M1343&lt;=10),('[1]Pricing Schedule'!$J$105),
IF(AND(I1343=38000,R1343&gt;504.6,R1343&lt;=672.8,M1343&gt;10),('[1]Pricing Schedule'!$J$113),
IF(AND(I1343=110000,R1343&lt;=12.8,M1343&gt;2),'[1]Pricing Schedule'!$J$63,
IF(AND(I1343=110000,R1343&lt;=12.8,M1343&lt;=2),'[1]Pricing Schedule'!$J$97,
IF(AND(I1343=110000,R1343&gt;12.8,R1343&lt;=22.8,M1343&gt;3),'[1]Pricing Schedule'!$J$72,
IF(AND(I1343=110000,R1343&gt;12.8,R1343&lt;=22.8,M1343&lt;=3),'[1]Pricing Schedule'!$J$97,
IF(AND(I1343=110000,R1343&gt;22.8,R1343&lt;=30.2),'[1]Pricing Schedule'!$J$81,
IF(AND(I1343=110000,R1343&gt;30.2,R1343&lt;=45.9),'[1]Pricing Schedule'!$J$90,
IF(AND(I1343=110000,R1343&gt;45.9,R1343&lt;=123.4),'[1]Pricing Schedule'!$J$97,
IF(AND(I1343=110000,R1343&gt;123.4,R1343&lt;=168.2,M1343&lt;=10),'[1]Pricing Schedule'!$J$105,
IF(AND(I1343=110000,R1343&gt;123.4,R1343&lt;=168.2,M1343&gt;10),'[1]Pricing Schedule'!$J$113,
IF(AND(I1343=110000,R1343&gt;168.2,R1343&lt;=336.2,M1343&lt;=10),('[1]Pricing Schedule'!$J$105),
IF(AND(I1343=110000,R1343&gt;168.2,R1343&lt;=336.2,M1343&gt;10),('[1]Pricing Schedule'!$J$113),
IF(AND(I1343=110000,R1343&gt;336.4,R1343&lt;=504.6,M1343&lt;=10),('[1]Pricing Schedule'!$J$105),
IF(AND(I1343=110000,R1343&gt;336.4,R1343&lt;=504.6,M1343&gt;10),('[1]Pricing Schedule'!$J$113),
IF(AND(I1343=110000,R1343&gt;504.6,R1343&lt;=672.8,M1343&lt;=10),('[1]Pricing Schedule'!$J$105),
IF(AND(I1343=110000,R1343&gt;504.6,R1343&lt;=672.8,M1343&gt;10),('[1]Pricing Schedule'!$J$113),
IF(AND(I1343=110000,R1343&gt;672.8,R1343&lt;=841,M1343&lt;=10),('[1]Pricing Schedule'!$J$105),
IF(AND(I1343=110000,R1343&gt;672.8,R1343&lt;=841,M1343&gt;10),('[1]Pricing Schedule'!$J$113),
IF(AND(I1343=110000,R1343&gt;1682,R1343&lt;=1850.2,M1343&lt;=10),('[1]Pricing Schedule'!$J$105),
IF(AND(I1343=110000,R1343&gt;1682,R1343&lt;=1850.2,M1343&gt;10),('[1]Pricing Schedule'!$J$113),
IF(AND(I1343=110000,R1343&gt;2018.4,R1343&lt;=2186.6,M1343&lt;=10),('[1]Pricing Schedule'!$J$105),
IF(AND(I1343=110000,R1343&gt;2018.4,R1343&lt;=2186.6,M1343&gt;10),('[1]Pricing Schedule'!$J$113),999999999)))))))))))))))))))))))))))))))))))))))</f>
        <v>4</v>
      </c>
      <c r="U1343" s="40">
        <f t="shared" si="126"/>
        <v>166461.90476190476</v>
      </c>
      <c r="V1343" s="41">
        <f t="shared" si="127"/>
        <v>6.0073804960379897</v>
      </c>
      <c r="Y1343" s="23">
        <v>295</v>
      </c>
      <c r="Z1343" s="23">
        <v>175</v>
      </c>
      <c r="AD1343" s="13"/>
      <c r="AE1343" s="13"/>
      <c r="AF1343" s="13"/>
      <c r="AR1343" s="35"/>
    </row>
    <row r="1344" spans="1:44">
      <c r="A1344" s="23">
        <v>1346</v>
      </c>
      <c r="B1344" s="23">
        <v>1346</v>
      </c>
      <c r="C1344" s="23" t="s">
        <v>2027</v>
      </c>
      <c r="D1344" s="23" t="s">
        <v>1745</v>
      </c>
      <c r="E1344" s="23" t="s">
        <v>1745</v>
      </c>
      <c r="F1344" s="23" t="s">
        <v>1632</v>
      </c>
      <c r="G1344" s="23" t="s">
        <v>1633</v>
      </c>
      <c r="H1344" s="23" t="s">
        <v>133</v>
      </c>
      <c r="I1344" s="13">
        <v>110000</v>
      </c>
      <c r="J1344" s="13">
        <v>110000</v>
      </c>
      <c r="K1344" s="13">
        <v>38000</v>
      </c>
      <c r="L1344" s="24">
        <v>6.726</v>
      </c>
      <c r="M1344" s="37">
        <f t="shared" si="122"/>
        <v>7</v>
      </c>
      <c r="N1344" s="24">
        <v>0.113</v>
      </c>
      <c r="O1344" s="13">
        <v>3</v>
      </c>
      <c r="P1344" s="36">
        <f t="shared" si="123"/>
        <v>0.113</v>
      </c>
      <c r="Q1344" s="38">
        <f t="shared" si="124"/>
        <v>4.2</v>
      </c>
      <c r="R1344" s="37">
        <f t="shared" si="125"/>
        <v>4.2</v>
      </c>
      <c r="S1344" s="39">
        <f>IF(AND(I1344=38000,R1344&lt;=4.5,M1344&gt;8),'[1]Pricing Schedule'!$F$8+('[1]Pricing Schedule'!$F$9*M1344),
IF(AND(I1344=38000,R1344&lt;=4.5,M1344&lt;=8),'[1]Pricing Schedule'!$F$34+('[1]Pricing Schedule'!$F$36*M1344),
IF(AND(I1344=38000,R1344&gt;4.5,R1344&lt;=9,M1344&gt;8),'[1]Pricing Schedule'!$F$17+('[1]Pricing Schedule'!$F$18*M1344),
IF(AND(I1344=38000,R1344&gt;4.5,R1344&lt;=9,M1344&lt;=8),'[1]Pricing Schedule'!$F$34+('[1]Pricing Schedule'!$F$36*M1344),
IF(AND(I1344=38000,R1344&gt;9,R1344&lt;=12.8,M1344&gt;8),'[1]Pricing Schedule'!$F$26+('[1]Pricing Schedule'!$F$27*M1344),
IF(AND(I1344=38000,R1344&gt;9,R1344&lt;=12.8,M1344&lt;=8),'[1]Pricing Schedule'!$F$34+('[1]Pricing Schedule'!$F$36*M1344),
IF(AND(I1344=38000,R1344&gt;12.8,R1344&lt;=22.8),'[1]Pricing Schedule'!$F$34+('[1]Pricing Schedule'!$F$36*M1344),
IF(AND(I1344=38000,R1344&gt;22.8,R1344&lt;=30.2),'[1]Pricing Schedule'!$F$43+('[1]Pricing Schedule'!$F$45*M1344),
IF(AND(I1344=38000,R1344&gt;30.2,R1344&lt;=45.9),'[1]Pricing Schedule'!$F$52+('[1]Pricing Schedule'!$F$54*M1344),
IF(AND(I1344=38000,R1344&gt;45.9,R1344&lt;=123.4),'[1]Pricing Schedule'!$F$96+('[1]Pricing Schedule'!$F$97*M1344),
IF(AND(I1344=38000,R1344&gt;123.4,R1344&lt;=168.2,M1344&lt;=10),'[1]Pricing Schedule'!$F$103+('[1]Pricing Schedule'!$F$105*M1344),
IF(AND(I1344=38000,R1344&gt;123.4,R1344&lt;=168.2,M1344&gt;10),'[1]Pricing Schedule'!$F$111+('[1]Pricing Schedule'!$F$113*M1344),
IF(AND(I1344=38000,R1344&gt;157.4,R1344&lt;=336.4,M1344&lt;=10),('[1]Pricing Schedule'!$F$103+('[1]Pricing Schedule'!$F$105*M1344))*2,
IF(AND(I1344=38000,R1344&gt;157.4,R1344&lt;=336.4,M1344&gt;10),('[1]Pricing Schedule'!$F$111+('[1]Pricing Schedule'!$F$113*M1344))*2,
IF(AND(I1344=38000,R1344&gt;314.8,R1344&lt;=504.6,M1344&lt;=10),('[1]Pricing Schedule'!$F$103+('[1]Pricing Schedule'!$F$105*M1344))*3,
IF(AND(I1344=38000,R1344&gt;314.8,R1344&lt;=504.6,M1344&gt;10),('[1]Pricing Schedule'!$F$111+('[1]Pricing Schedule'!$F$113*M1344))*3,
IF(AND(I1344=38000,R1344&gt;472.2,R1344&lt;=672.8,M1344&lt;=10),('[1]Pricing Schedule'!$F$103+('[1]Pricing Schedule'!$F$105*M1344))*4,
IF(AND(I1344=38000,R1344&gt;472.2,R1344&lt;=672.8,M1344&gt;10),('[1]Pricing Schedule'!$F$111+('[1]Pricing Schedule'!$F$113*M1344))*4,
IF(AND(I1344=110000,R1344&lt;=12.8,M1344&gt;2),'[1]Pricing Schedule'!$F$62+('[1]Pricing Schedule'!$F$63*M1344),
IF(AND(I1344=110000,R1344&lt;=12.8,M1344&lt;=2),'[1]Pricing Schedule'!$F$96+('[1]Pricing Schedule'!$F$97*M1344),
IF(AND(I1344=110000,R1344&gt;12.8,R1344&lt;=22.8,M1344&gt;3),'[1]Pricing Schedule'!$F$71+('[1]Pricing Schedule'!$F$72*M1344),
IF(AND(I1344=110000,R1344&gt;12.8,R1344&lt;=22.8,M1344&lt;=3),'[1]Pricing Schedule'!$F$96+('[1]Pricing Schedule'!$F$97*M1344),
IF(AND(I1344=110000,R1344&gt;22.8,R1344&lt;=30.2),'[1]Pricing Schedule'!$F$80+('[1]Pricing Schedule'!$F$81*M1344),
IF(AND(I1344=110000,R1344&gt;30.2,R1344&lt;=45.9),'[1]Pricing Schedule'!$F$89+('[1]Pricing Schedule'!$F$90*M1344),
IF(AND(I1344=110000,R1344&gt;45.9,R1344&lt;=123.4),'[1]Pricing Schedule'!$F$96+('[1]Pricing Schedule'!$F$97*M1344),
IF(AND(I1344=110000,R1344&gt;123.4,R1344&lt;=168.2,M1344&lt;=10),'[1]Pricing Schedule'!$F$103+('[1]Pricing Schedule'!$F$105*M1344),
IF(AND(I1344=110000,R1344&gt;123.4,R1344&lt;=168.2,M1344&gt;10),'[1]Pricing Schedule'!$F$111+('[1]Pricing Schedule'!$F$113*M1344),
IF(AND(I1344=110000,R1344&gt;168.2,R1344&lt;=336.4,M1344&lt;=10),('[1]Pricing Schedule'!$F$103+('[1]Pricing Schedule'!$F$105*M1344))*2,
IF(AND(I1344=110000,R1344&gt;168.2,R1344&lt;=336.4,M1344&gt;10),('[1]Pricing Schedule'!$F$111+('[1]Pricing Schedule'!$F$113*M1344))*2,
IF(AND(I1344=110000,R1344&gt;336.4,R1344&lt;=504.6,M1344&lt;=10),('[1]Pricing Schedule'!$F$103+('[1]Pricing Schedule'!$F$105*M1344))*3,
IF(AND(I1344=110000,R1344&gt;336.4,R1344&lt;=504.6,M1344&gt;10),('[1]Pricing Schedule'!$F$111+('[1]Pricing Schedule'!$F$113*M1344))*3,
IF(AND(I1344=110000,R1344&gt;504.6,R1344&lt;=672.8,M1344&lt;=10),('[1]Pricing Schedule'!$F$103+('[1]Pricing Schedule'!$F$105*M1344))*4,
IF(AND(I1344=110000,R1344&gt;504.6,R1344&lt;=672.8,M1344&gt;10),('[1]Pricing Schedule'!$F$111+('[1]Pricing Schedule'!$F$113*M1344))*4,
IF(AND(I1344=110000,R1344&gt;672.8,R1344&lt;=841,M1344&lt;=10),('[1]Pricing Schedule'!$F$103+('[1]Pricing Schedule'!$F$105*M1344))*5,
IF(AND(I1344=110000,R1344&gt;672.8,R1344&lt;=841,M1344&gt;10),('[1]Pricing Schedule'!$F$111+('[1]Pricing Schedule'!$F$113*M1344))*5,
IF(AND(I1344=110000,R1344&gt;672.8,R1344&lt;=841,M1344&lt;=10),('[1]Pricing Schedule'!$F$103+('[1]Pricing Schedule'!$F$105*M1344))*5,
IF(AND(I1344=110000,R1344&gt;672.8,R1344&lt;=841,M1344&gt;10),('[1]Pricing Schedule'!$F$111+('[1]Pricing Schedule'!$F$113*M1344))*5,
IF(AND(I1344=110000,R1344&gt;1345.6,R1344&lt;=1513.8,M1344&lt;=10),('[1]Pricing Schedule'!$F$103+('[1]Pricing Schedule'!$F$105*M1344))*9,
IF(AND(I1344=110000,R1344&gt;1345.6,R1344&lt;=1513.8,M1344&gt;10),('[1]Pricing Schedule'!$F$111+('[1]Pricing Schedule'!$F$113*M1344))*9,
9999999999)))))))))))))))))))))))))))))))))))))))</f>
        <v>1785370</v>
      </c>
      <c r="T1344" s="21">
        <f>IF(AND(I1344=38000,R1344&lt;=4.5,M1344&gt;8),'[1]Pricing Schedule'!$J$9,
IF(AND(I1344=38000,R1344&lt;=4.5,M1344&lt;=8),'[1]Pricing Schedule'!$J$36,
IF(AND(I1344=38000,R1344&gt;4.5,R1344&lt;=9,M1344&gt;8),'[1]Pricing Schedule'!$J$18,
IF(AND(I1344=38000,R1344&gt;4.5,R1344&lt;=9,M1344&lt;=8),'[1]Pricing Schedule'!$J$36,
IF(AND(I1344=38000,R1344&gt;9,R1344&lt;=12.8,M1344&gt;8),'[1]Pricing Schedule'!$J$27,
IF(AND(I1344=38000,R1344&gt;9,R1344&lt;=12.8,M1344&lt;=8),'[1]Pricing Schedule'!$J$36,
IF(AND(I1344=38000,R1344&gt;12.8,R1344&lt;=22.8),'[1]Pricing Schedule'!$J$36,
IF(AND(I1344=38000,R1344&gt;22.8,R1344&lt;=30.2),'[1]Pricing Schedule'!$J$45,
IF(AND(I1344=38000,R1344&gt;30.2,R1344&lt;=45.9),'[1]Pricing Schedule'!$J$54,
IF(AND(I1344=38000,R1344&gt;45.9,R1344&lt;=123.4),'[1]Pricing Schedule'!$J$97,
IF(AND(I1344=38000,R1344&gt;123.4,R1344&lt;=168.2,M1344&lt;=10),'[1]Pricing Schedule'!$J$105,
IF(AND(I1344=38000,R1344&gt;123.4,R1344&lt;=168.2,M1344&gt;10),'[1]Pricing Schedule'!$J$113,
IF(AND(I1344=38000,R1344&gt;168.2,R1344&lt;=336.4,M1344&lt;=10),('[1]Pricing Schedule'!$J$105),
IF(AND(I1344=38000,R1344&gt;168.2,R1344&lt;=336.4,M1344&gt;10),('[1]Pricing Schedule'!$J$113),
IF(AND(I1344=38000,R1344&gt;336.4,R1344&lt;=504.6,M1344&lt;=10),('[1]Pricing Schedule'!$J$105),
IF(AND(I1344=38000,R1344&gt;336.4,R1344&lt;=504.6,M1344&gt;10),('[1]Pricing Schedule'!$J$113),
IF(AND(I1344=38000,R1344&gt;504.6,R1344&lt;=672.8,M1344&lt;=10),('[1]Pricing Schedule'!$J$105),
IF(AND(I1344=38000,R1344&gt;504.6,R1344&lt;=672.8,M1344&gt;10),('[1]Pricing Schedule'!$J$113),
IF(AND(I1344=110000,R1344&lt;=12.8,M1344&gt;2),'[1]Pricing Schedule'!$J$63,
IF(AND(I1344=110000,R1344&lt;=12.8,M1344&lt;=2),'[1]Pricing Schedule'!$J$97,
IF(AND(I1344=110000,R1344&gt;12.8,R1344&lt;=22.8,M1344&gt;3),'[1]Pricing Schedule'!$J$72,
IF(AND(I1344=110000,R1344&gt;12.8,R1344&lt;=22.8,M1344&lt;=3),'[1]Pricing Schedule'!$J$97,
IF(AND(I1344=110000,R1344&gt;22.8,R1344&lt;=30.2),'[1]Pricing Schedule'!$J$81,
IF(AND(I1344=110000,R1344&gt;30.2,R1344&lt;=45.9),'[1]Pricing Schedule'!$J$90,
IF(AND(I1344=110000,R1344&gt;45.9,R1344&lt;=123.4),'[1]Pricing Schedule'!$J$97,
IF(AND(I1344=110000,R1344&gt;123.4,R1344&lt;=168.2,M1344&lt;=10),'[1]Pricing Schedule'!$J$105,
IF(AND(I1344=110000,R1344&gt;123.4,R1344&lt;=168.2,M1344&gt;10),'[1]Pricing Schedule'!$J$113,
IF(AND(I1344=110000,R1344&gt;168.2,R1344&lt;=336.2,M1344&lt;=10),('[1]Pricing Schedule'!$J$105),
IF(AND(I1344=110000,R1344&gt;168.2,R1344&lt;=336.2,M1344&gt;10),('[1]Pricing Schedule'!$J$113),
IF(AND(I1344=110000,R1344&gt;336.4,R1344&lt;=504.6,M1344&lt;=10),('[1]Pricing Schedule'!$J$105),
IF(AND(I1344=110000,R1344&gt;336.4,R1344&lt;=504.6,M1344&gt;10),('[1]Pricing Schedule'!$J$113),
IF(AND(I1344=110000,R1344&gt;504.6,R1344&lt;=672.8,M1344&lt;=10),('[1]Pricing Schedule'!$J$105),
IF(AND(I1344=110000,R1344&gt;504.6,R1344&lt;=672.8,M1344&gt;10),('[1]Pricing Schedule'!$J$113),
IF(AND(I1344=110000,R1344&gt;672.8,R1344&lt;=841,M1344&lt;=10),('[1]Pricing Schedule'!$J$105),
IF(AND(I1344=110000,R1344&gt;672.8,R1344&lt;=841,M1344&gt;10),('[1]Pricing Schedule'!$J$113),
IF(AND(I1344=110000,R1344&gt;1682,R1344&lt;=1850.2,M1344&lt;=10),('[1]Pricing Schedule'!$J$105),
IF(AND(I1344=110000,R1344&gt;1682,R1344&lt;=1850.2,M1344&gt;10),('[1]Pricing Schedule'!$J$113),
IF(AND(I1344=110000,R1344&gt;2018.4,R1344&lt;=2186.6,M1344&lt;=10),('[1]Pricing Schedule'!$J$105),
IF(AND(I1344=110000,R1344&gt;2018.4,R1344&lt;=2186.6,M1344&gt;10),('[1]Pricing Schedule'!$J$113),999999999)))))))))))))))))))))))))))))))))))))))</f>
        <v>7</v>
      </c>
      <c r="U1344" s="40">
        <f t="shared" si="126"/>
        <v>425088.09523809521</v>
      </c>
      <c r="V1344" s="41">
        <f t="shared" si="127"/>
        <v>2.3524535530450272</v>
      </c>
      <c r="Y1344" s="23">
        <v>120</v>
      </c>
      <c r="Z1344" s="23">
        <v>34</v>
      </c>
      <c r="AD1344" s="13"/>
      <c r="AE1344" s="13"/>
      <c r="AF1344" s="13"/>
      <c r="AR1344" s="35"/>
    </row>
    <row r="1345" spans="1:44">
      <c r="A1345" s="23">
        <v>1347</v>
      </c>
      <c r="B1345" s="23">
        <v>1347</v>
      </c>
      <c r="C1345" s="23" t="s">
        <v>2028</v>
      </c>
      <c r="D1345" s="23" t="s">
        <v>1745</v>
      </c>
      <c r="E1345" s="23" t="s">
        <v>1745</v>
      </c>
      <c r="F1345" s="23" t="s">
        <v>1749</v>
      </c>
      <c r="G1345" s="23" t="s">
        <v>1750</v>
      </c>
      <c r="H1345" s="23" t="s">
        <v>133</v>
      </c>
      <c r="I1345" s="13">
        <v>110000</v>
      </c>
      <c r="J1345" s="13">
        <v>110000</v>
      </c>
      <c r="K1345" s="13">
        <v>38000</v>
      </c>
      <c r="L1345" s="24">
        <v>6.36</v>
      </c>
      <c r="M1345" s="37">
        <f t="shared" si="122"/>
        <v>7</v>
      </c>
      <c r="N1345" s="24">
        <v>0.106</v>
      </c>
      <c r="O1345" s="13">
        <v>3</v>
      </c>
      <c r="P1345" s="36">
        <f t="shared" si="123"/>
        <v>0.106</v>
      </c>
      <c r="Q1345" s="38">
        <f t="shared" si="124"/>
        <v>4.2</v>
      </c>
      <c r="R1345" s="37">
        <f t="shared" si="125"/>
        <v>4.2</v>
      </c>
      <c r="S1345" s="39">
        <f>IF(AND(I1345=38000,R1345&lt;=4.5,M1345&gt;8),'[1]Pricing Schedule'!$F$8+('[1]Pricing Schedule'!$F$9*M1345),
IF(AND(I1345=38000,R1345&lt;=4.5,M1345&lt;=8),'[1]Pricing Schedule'!$F$34+('[1]Pricing Schedule'!$F$36*M1345),
IF(AND(I1345=38000,R1345&gt;4.5,R1345&lt;=9,M1345&gt;8),'[1]Pricing Schedule'!$F$17+('[1]Pricing Schedule'!$F$18*M1345),
IF(AND(I1345=38000,R1345&gt;4.5,R1345&lt;=9,M1345&lt;=8),'[1]Pricing Schedule'!$F$34+('[1]Pricing Schedule'!$F$36*M1345),
IF(AND(I1345=38000,R1345&gt;9,R1345&lt;=12.8,M1345&gt;8),'[1]Pricing Schedule'!$F$26+('[1]Pricing Schedule'!$F$27*M1345),
IF(AND(I1345=38000,R1345&gt;9,R1345&lt;=12.8,M1345&lt;=8),'[1]Pricing Schedule'!$F$34+('[1]Pricing Schedule'!$F$36*M1345),
IF(AND(I1345=38000,R1345&gt;12.8,R1345&lt;=22.8),'[1]Pricing Schedule'!$F$34+('[1]Pricing Schedule'!$F$36*M1345),
IF(AND(I1345=38000,R1345&gt;22.8,R1345&lt;=30.2),'[1]Pricing Schedule'!$F$43+('[1]Pricing Schedule'!$F$45*M1345),
IF(AND(I1345=38000,R1345&gt;30.2,R1345&lt;=45.9),'[1]Pricing Schedule'!$F$52+('[1]Pricing Schedule'!$F$54*M1345),
IF(AND(I1345=38000,R1345&gt;45.9,R1345&lt;=123.4),'[1]Pricing Schedule'!$F$96+('[1]Pricing Schedule'!$F$97*M1345),
IF(AND(I1345=38000,R1345&gt;123.4,R1345&lt;=168.2,M1345&lt;=10),'[1]Pricing Schedule'!$F$103+('[1]Pricing Schedule'!$F$105*M1345),
IF(AND(I1345=38000,R1345&gt;123.4,R1345&lt;=168.2,M1345&gt;10),'[1]Pricing Schedule'!$F$111+('[1]Pricing Schedule'!$F$113*M1345),
IF(AND(I1345=38000,R1345&gt;157.4,R1345&lt;=336.4,M1345&lt;=10),('[1]Pricing Schedule'!$F$103+('[1]Pricing Schedule'!$F$105*M1345))*2,
IF(AND(I1345=38000,R1345&gt;157.4,R1345&lt;=336.4,M1345&gt;10),('[1]Pricing Schedule'!$F$111+('[1]Pricing Schedule'!$F$113*M1345))*2,
IF(AND(I1345=38000,R1345&gt;314.8,R1345&lt;=504.6,M1345&lt;=10),('[1]Pricing Schedule'!$F$103+('[1]Pricing Schedule'!$F$105*M1345))*3,
IF(AND(I1345=38000,R1345&gt;314.8,R1345&lt;=504.6,M1345&gt;10),('[1]Pricing Schedule'!$F$111+('[1]Pricing Schedule'!$F$113*M1345))*3,
IF(AND(I1345=38000,R1345&gt;472.2,R1345&lt;=672.8,M1345&lt;=10),('[1]Pricing Schedule'!$F$103+('[1]Pricing Schedule'!$F$105*M1345))*4,
IF(AND(I1345=38000,R1345&gt;472.2,R1345&lt;=672.8,M1345&gt;10),('[1]Pricing Schedule'!$F$111+('[1]Pricing Schedule'!$F$113*M1345))*4,
IF(AND(I1345=110000,R1345&lt;=12.8,M1345&gt;2),'[1]Pricing Schedule'!$F$62+('[1]Pricing Schedule'!$F$63*M1345),
IF(AND(I1345=110000,R1345&lt;=12.8,M1345&lt;=2),'[1]Pricing Schedule'!$F$96+('[1]Pricing Schedule'!$F$97*M1345),
IF(AND(I1345=110000,R1345&gt;12.8,R1345&lt;=22.8,M1345&gt;3),'[1]Pricing Schedule'!$F$71+('[1]Pricing Schedule'!$F$72*M1345),
IF(AND(I1345=110000,R1345&gt;12.8,R1345&lt;=22.8,M1345&lt;=3),'[1]Pricing Schedule'!$F$96+('[1]Pricing Schedule'!$F$97*M1345),
IF(AND(I1345=110000,R1345&gt;22.8,R1345&lt;=30.2),'[1]Pricing Schedule'!$F$80+('[1]Pricing Schedule'!$F$81*M1345),
IF(AND(I1345=110000,R1345&gt;30.2,R1345&lt;=45.9),'[1]Pricing Schedule'!$F$89+('[1]Pricing Schedule'!$F$90*M1345),
IF(AND(I1345=110000,R1345&gt;45.9,R1345&lt;=123.4),'[1]Pricing Schedule'!$F$96+('[1]Pricing Schedule'!$F$97*M1345),
IF(AND(I1345=110000,R1345&gt;123.4,R1345&lt;=168.2,M1345&lt;=10),'[1]Pricing Schedule'!$F$103+('[1]Pricing Schedule'!$F$105*M1345),
IF(AND(I1345=110000,R1345&gt;123.4,R1345&lt;=168.2,M1345&gt;10),'[1]Pricing Schedule'!$F$111+('[1]Pricing Schedule'!$F$113*M1345),
IF(AND(I1345=110000,R1345&gt;168.2,R1345&lt;=336.4,M1345&lt;=10),('[1]Pricing Schedule'!$F$103+('[1]Pricing Schedule'!$F$105*M1345))*2,
IF(AND(I1345=110000,R1345&gt;168.2,R1345&lt;=336.4,M1345&gt;10),('[1]Pricing Schedule'!$F$111+('[1]Pricing Schedule'!$F$113*M1345))*2,
IF(AND(I1345=110000,R1345&gt;336.4,R1345&lt;=504.6,M1345&lt;=10),('[1]Pricing Schedule'!$F$103+('[1]Pricing Schedule'!$F$105*M1345))*3,
IF(AND(I1345=110000,R1345&gt;336.4,R1345&lt;=504.6,M1345&gt;10),('[1]Pricing Schedule'!$F$111+('[1]Pricing Schedule'!$F$113*M1345))*3,
IF(AND(I1345=110000,R1345&gt;504.6,R1345&lt;=672.8,M1345&lt;=10),('[1]Pricing Schedule'!$F$103+('[1]Pricing Schedule'!$F$105*M1345))*4,
IF(AND(I1345=110000,R1345&gt;504.6,R1345&lt;=672.8,M1345&gt;10),('[1]Pricing Schedule'!$F$111+('[1]Pricing Schedule'!$F$113*M1345))*4,
IF(AND(I1345=110000,R1345&gt;672.8,R1345&lt;=841,M1345&lt;=10),('[1]Pricing Schedule'!$F$103+('[1]Pricing Schedule'!$F$105*M1345))*5,
IF(AND(I1345=110000,R1345&gt;672.8,R1345&lt;=841,M1345&gt;10),('[1]Pricing Schedule'!$F$111+('[1]Pricing Schedule'!$F$113*M1345))*5,
IF(AND(I1345=110000,R1345&gt;672.8,R1345&lt;=841,M1345&lt;=10),('[1]Pricing Schedule'!$F$103+('[1]Pricing Schedule'!$F$105*M1345))*5,
IF(AND(I1345=110000,R1345&gt;672.8,R1345&lt;=841,M1345&gt;10),('[1]Pricing Schedule'!$F$111+('[1]Pricing Schedule'!$F$113*M1345))*5,
IF(AND(I1345=110000,R1345&gt;1345.6,R1345&lt;=1513.8,M1345&lt;=10),('[1]Pricing Schedule'!$F$103+('[1]Pricing Schedule'!$F$105*M1345))*9,
IF(AND(I1345=110000,R1345&gt;1345.6,R1345&lt;=1513.8,M1345&gt;10),('[1]Pricing Schedule'!$F$111+('[1]Pricing Schedule'!$F$113*M1345))*9,
9999999999)))))))))))))))))))))))))))))))))))))))</f>
        <v>1785370</v>
      </c>
      <c r="T1345" s="21">
        <f>IF(AND(I1345=38000,R1345&lt;=4.5,M1345&gt;8),'[1]Pricing Schedule'!$J$9,
IF(AND(I1345=38000,R1345&lt;=4.5,M1345&lt;=8),'[1]Pricing Schedule'!$J$36,
IF(AND(I1345=38000,R1345&gt;4.5,R1345&lt;=9,M1345&gt;8),'[1]Pricing Schedule'!$J$18,
IF(AND(I1345=38000,R1345&gt;4.5,R1345&lt;=9,M1345&lt;=8),'[1]Pricing Schedule'!$J$36,
IF(AND(I1345=38000,R1345&gt;9,R1345&lt;=12.8,M1345&gt;8),'[1]Pricing Schedule'!$J$27,
IF(AND(I1345=38000,R1345&gt;9,R1345&lt;=12.8,M1345&lt;=8),'[1]Pricing Schedule'!$J$36,
IF(AND(I1345=38000,R1345&gt;12.8,R1345&lt;=22.8),'[1]Pricing Schedule'!$J$36,
IF(AND(I1345=38000,R1345&gt;22.8,R1345&lt;=30.2),'[1]Pricing Schedule'!$J$45,
IF(AND(I1345=38000,R1345&gt;30.2,R1345&lt;=45.9),'[1]Pricing Schedule'!$J$54,
IF(AND(I1345=38000,R1345&gt;45.9,R1345&lt;=123.4),'[1]Pricing Schedule'!$J$97,
IF(AND(I1345=38000,R1345&gt;123.4,R1345&lt;=168.2,M1345&lt;=10),'[1]Pricing Schedule'!$J$105,
IF(AND(I1345=38000,R1345&gt;123.4,R1345&lt;=168.2,M1345&gt;10),'[1]Pricing Schedule'!$J$113,
IF(AND(I1345=38000,R1345&gt;168.2,R1345&lt;=336.4,M1345&lt;=10),('[1]Pricing Schedule'!$J$105),
IF(AND(I1345=38000,R1345&gt;168.2,R1345&lt;=336.4,M1345&gt;10),('[1]Pricing Schedule'!$J$113),
IF(AND(I1345=38000,R1345&gt;336.4,R1345&lt;=504.6,M1345&lt;=10),('[1]Pricing Schedule'!$J$105),
IF(AND(I1345=38000,R1345&gt;336.4,R1345&lt;=504.6,M1345&gt;10),('[1]Pricing Schedule'!$J$113),
IF(AND(I1345=38000,R1345&gt;504.6,R1345&lt;=672.8,M1345&lt;=10),('[1]Pricing Schedule'!$J$105),
IF(AND(I1345=38000,R1345&gt;504.6,R1345&lt;=672.8,M1345&gt;10),('[1]Pricing Schedule'!$J$113),
IF(AND(I1345=110000,R1345&lt;=12.8,M1345&gt;2),'[1]Pricing Schedule'!$J$63,
IF(AND(I1345=110000,R1345&lt;=12.8,M1345&lt;=2),'[1]Pricing Schedule'!$J$97,
IF(AND(I1345=110000,R1345&gt;12.8,R1345&lt;=22.8,M1345&gt;3),'[1]Pricing Schedule'!$J$72,
IF(AND(I1345=110000,R1345&gt;12.8,R1345&lt;=22.8,M1345&lt;=3),'[1]Pricing Schedule'!$J$97,
IF(AND(I1345=110000,R1345&gt;22.8,R1345&lt;=30.2),'[1]Pricing Schedule'!$J$81,
IF(AND(I1345=110000,R1345&gt;30.2,R1345&lt;=45.9),'[1]Pricing Schedule'!$J$90,
IF(AND(I1345=110000,R1345&gt;45.9,R1345&lt;=123.4),'[1]Pricing Schedule'!$J$97,
IF(AND(I1345=110000,R1345&gt;123.4,R1345&lt;=168.2,M1345&lt;=10),'[1]Pricing Schedule'!$J$105,
IF(AND(I1345=110000,R1345&gt;123.4,R1345&lt;=168.2,M1345&gt;10),'[1]Pricing Schedule'!$J$113,
IF(AND(I1345=110000,R1345&gt;168.2,R1345&lt;=336.2,M1345&lt;=10),('[1]Pricing Schedule'!$J$105),
IF(AND(I1345=110000,R1345&gt;168.2,R1345&lt;=336.2,M1345&gt;10),('[1]Pricing Schedule'!$J$113),
IF(AND(I1345=110000,R1345&gt;336.4,R1345&lt;=504.6,M1345&lt;=10),('[1]Pricing Schedule'!$J$105),
IF(AND(I1345=110000,R1345&gt;336.4,R1345&lt;=504.6,M1345&gt;10),('[1]Pricing Schedule'!$J$113),
IF(AND(I1345=110000,R1345&gt;504.6,R1345&lt;=672.8,M1345&lt;=10),('[1]Pricing Schedule'!$J$105),
IF(AND(I1345=110000,R1345&gt;504.6,R1345&lt;=672.8,M1345&gt;10),('[1]Pricing Schedule'!$J$113),
IF(AND(I1345=110000,R1345&gt;672.8,R1345&lt;=841,M1345&lt;=10),('[1]Pricing Schedule'!$J$105),
IF(AND(I1345=110000,R1345&gt;672.8,R1345&lt;=841,M1345&gt;10),('[1]Pricing Schedule'!$J$113),
IF(AND(I1345=110000,R1345&gt;1682,R1345&lt;=1850.2,M1345&lt;=10),('[1]Pricing Schedule'!$J$105),
IF(AND(I1345=110000,R1345&gt;1682,R1345&lt;=1850.2,M1345&gt;10),('[1]Pricing Schedule'!$J$113),
IF(AND(I1345=110000,R1345&gt;2018.4,R1345&lt;=2186.6,M1345&lt;=10),('[1]Pricing Schedule'!$J$105),
IF(AND(I1345=110000,R1345&gt;2018.4,R1345&lt;=2186.6,M1345&gt;10),('[1]Pricing Schedule'!$J$113),999999999)))))))))))))))))))))))))))))))))))))))</f>
        <v>7</v>
      </c>
      <c r="U1345" s="40">
        <f t="shared" si="126"/>
        <v>425088.09523809521</v>
      </c>
      <c r="V1345" s="41">
        <f t="shared" si="127"/>
        <v>2.3524535530450272</v>
      </c>
      <c r="Y1345" s="23">
        <v>688</v>
      </c>
      <c r="Z1345" s="23">
        <v>216</v>
      </c>
      <c r="AD1345" s="13"/>
      <c r="AE1345" s="13"/>
      <c r="AF1345" s="13"/>
      <c r="AR1345" s="35"/>
    </row>
    <row r="1346" spans="1:44">
      <c r="A1346" s="23">
        <v>1348</v>
      </c>
      <c r="B1346" s="23">
        <v>1348</v>
      </c>
      <c r="C1346" s="23" t="s">
        <v>2029</v>
      </c>
      <c r="D1346" s="23" t="s">
        <v>116</v>
      </c>
      <c r="E1346" s="23" t="s">
        <v>116</v>
      </c>
      <c r="F1346" s="23" t="s">
        <v>529</v>
      </c>
      <c r="G1346" s="23" t="s">
        <v>530</v>
      </c>
      <c r="H1346" s="23" t="s">
        <v>113</v>
      </c>
      <c r="I1346" s="13">
        <v>38000</v>
      </c>
      <c r="J1346" s="13">
        <v>38000</v>
      </c>
      <c r="K1346" s="23" t="s">
        <v>119</v>
      </c>
      <c r="L1346" s="24">
        <v>6.4690000000000003</v>
      </c>
      <c r="M1346" s="37">
        <f t="shared" ref="M1346:M1409" si="128">ROUNDUP(L1346,0)</f>
        <v>7</v>
      </c>
      <c r="N1346" s="24">
        <v>0.14499999999999999</v>
      </c>
      <c r="O1346" s="13">
        <v>3</v>
      </c>
      <c r="P1346" s="36">
        <f t="shared" ref="P1346:P1409" si="129">IF(AND(O1346=1,N1346&gt;$AJ$2),N1346*$AQ$2,
IF(AND(O1346=1,N1346&lt;=$AJ$2),N1346,
IF(AND(O1346=2,N1346&gt;$AJ$3),N1346*$AQ$3,
IF(AND(O1346=2,N1346&lt;=$AJ$3),N1346,
IF(AND(O1346=3,N1346&gt;$AJ$4),N1346*$AQ$4,
IF(AND(O1346=3,N1346&lt;=$AJ$4),N1346,99999))))))</f>
        <v>0.14499999999999999</v>
      </c>
      <c r="Q1346" s="38">
        <f t="shared" ref="Q1346:Q1409" si="130">IF(AND(O1346=1,P1346&lt;$AJ$2),$AP$2,
IF(AND(O1346=1,P1346&gt;=$AJ$2,P1346&lt;$AL$2),$AP$2*2,
IF(AND(O1346=1,P1346&gt;=$AL$2),((FLOOR(P1346,$AK$2))/$AK$2)*$AP$2,
IF(AND(O1346=2,P1346&lt;$AJ$3),$AP$3,
IF(AND(O1346=2,P1346&gt;=$AJ$3,P1346&lt;$AL$3),$AP$3*2,
IF(AND(O1346=2,P1346&gt;=$AL$3),((FLOOR(P1346,$AK$3))/$AK$3)*$AP$3,
IF(AND(O1346=3,P1346&lt;$AJ$4),$AP$4,
IF(AND(O1346=3,P1346&gt;=$AJ$4,P1346&lt;$AL$4),$AP$4*2,
IF(AND(O1346=3,P1346&gt;=$AL$4),((FLOOR(P1346,$AK$4))/$AK$4)*$AP$4,9999999)))))))))</f>
        <v>4.2</v>
      </c>
      <c r="R1346" s="37">
        <f t="shared" ref="R1346:R1409" si="131">Q1346</f>
        <v>4.2</v>
      </c>
      <c r="S1346" s="39">
        <f>IF(AND(I1346=38000,R1346&lt;=4.5,M1346&gt;8),'[1]Pricing Schedule'!$F$8+('[1]Pricing Schedule'!$F$9*M1346),
IF(AND(I1346=38000,R1346&lt;=4.5,M1346&lt;=8),'[1]Pricing Schedule'!$F$34+('[1]Pricing Schedule'!$F$36*M1346),
IF(AND(I1346=38000,R1346&gt;4.5,R1346&lt;=9,M1346&gt;8),'[1]Pricing Schedule'!$F$17+('[1]Pricing Schedule'!$F$18*M1346),
IF(AND(I1346=38000,R1346&gt;4.5,R1346&lt;=9,M1346&lt;=8),'[1]Pricing Schedule'!$F$34+('[1]Pricing Schedule'!$F$36*M1346),
IF(AND(I1346=38000,R1346&gt;9,R1346&lt;=12.8,M1346&gt;8),'[1]Pricing Schedule'!$F$26+('[1]Pricing Schedule'!$F$27*M1346),
IF(AND(I1346=38000,R1346&gt;9,R1346&lt;=12.8,M1346&lt;=8),'[1]Pricing Schedule'!$F$34+('[1]Pricing Schedule'!$F$36*M1346),
IF(AND(I1346=38000,R1346&gt;12.8,R1346&lt;=22.8),'[1]Pricing Schedule'!$F$34+('[1]Pricing Schedule'!$F$36*M1346),
IF(AND(I1346=38000,R1346&gt;22.8,R1346&lt;=30.2),'[1]Pricing Schedule'!$F$43+('[1]Pricing Schedule'!$F$45*M1346),
IF(AND(I1346=38000,R1346&gt;30.2,R1346&lt;=45.9),'[1]Pricing Schedule'!$F$52+('[1]Pricing Schedule'!$F$54*M1346),
IF(AND(I1346=38000,R1346&gt;45.9,R1346&lt;=123.4),'[1]Pricing Schedule'!$F$96+('[1]Pricing Schedule'!$F$97*M1346),
IF(AND(I1346=38000,R1346&gt;123.4,R1346&lt;=168.2,M1346&lt;=10),'[1]Pricing Schedule'!$F$103+('[1]Pricing Schedule'!$F$105*M1346),
IF(AND(I1346=38000,R1346&gt;123.4,R1346&lt;=168.2,M1346&gt;10),'[1]Pricing Schedule'!$F$111+('[1]Pricing Schedule'!$F$113*M1346),
IF(AND(I1346=38000,R1346&gt;157.4,R1346&lt;=336.4,M1346&lt;=10),('[1]Pricing Schedule'!$F$103+('[1]Pricing Schedule'!$F$105*M1346))*2,
IF(AND(I1346=38000,R1346&gt;157.4,R1346&lt;=336.4,M1346&gt;10),('[1]Pricing Schedule'!$F$111+('[1]Pricing Schedule'!$F$113*M1346))*2,
IF(AND(I1346=38000,R1346&gt;314.8,R1346&lt;=504.6,M1346&lt;=10),('[1]Pricing Schedule'!$F$103+('[1]Pricing Schedule'!$F$105*M1346))*3,
IF(AND(I1346=38000,R1346&gt;314.8,R1346&lt;=504.6,M1346&gt;10),('[1]Pricing Schedule'!$F$111+('[1]Pricing Schedule'!$F$113*M1346))*3,
IF(AND(I1346=38000,R1346&gt;472.2,R1346&lt;=672.8,M1346&lt;=10),('[1]Pricing Schedule'!$F$103+('[1]Pricing Schedule'!$F$105*M1346))*4,
IF(AND(I1346=38000,R1346&gt;472.2,R1346&lt;=672.8,M1346&gt;10),('[1]Pricing Schedule'!$F$111+('[1]Pricing Schedule'!$F$113*M1346))*4,
IF(AND(I1346=110000,R1346&lt;=12.8,M1346&gt;2),'[1]Pricing Schedule'!$F$62+('[1]Pricing Schedule'!$F$63*M1346),
IF(AND(I1346=110000,R1346&lt;=12.8,M1346&lt;=2),'[1]Pricing Schedule'!$F$96+('[1]Pricing Schedule'!$F$97*M1346),
IF(AND(I1346=110000,R1346&gt;12.8,R1346&lt;=22.8,M1346&gt;3),'[1]Pricing Schedule'!$F$71+('[1]Pricing Schedule'!$F$72*M1346),
IF(AND(I1346=110000,R1346&gt;12.8,R1346&lt;=22.8,M1346&lt;=3),'[1]Pricing Schedule'!$F$96+('[1]Pricing Schedule'!$F$97*M1346),
IF(AND(I1346=110000,R1346&gt;22.8,R1346&lt;=30.2),'[1]Pricing Schedule'!$F$80+('[1]Pricing Schedule'!$F$81*M1346),
IF(AND(I1346=110000,R1346&gt;30.2,R1346&lt;=45.9),'[1]Pricing Schedule'!$F$89+('[1]Pricing Schedule'!$F$90*M1346),
IF(AND(I1346=110000,R1346&gt;45.9,R1346&lt;=123.4),'[1]Pricing Schedule'!$F$96+('[1]Pricing Schedule'!$F$97*M1346),
IF(AND(I1346=110000,R1346&gt;123.4,R1346&lt;=168.2,M1346&lt;=10),'[1]Pricing Schedule'!$F$103+('[1]Pricing Schedule'!$F$105*M1346),
IF(AND(I1346=110000,R1346&gt;123.4,R1346&lt;=168.2,M1346&gt;10),'[1]Pricing Schedule'!$F$111+('[1]Pricing Schedule'!$F$113*M1346),
IF(AND(I1346=110000,R1346&gt;168.2,R1346&lt;=336.4,M1346&lt;=10),('[1]Pricing Schedule'!$F$103+('[1]Pricing Schedule'!$F$105*M1346))*2,
IF(AND(I1346=110000,R1346&gt;168.2,R1346&lt;=336.4,M1346&gt;10),('[1]Pricing Schedule'!$F$111+('[1]Pricing Schedule'!$F$113*M1346))*2,
IF(AND(I1346=110000,R1346&gt;336.4,R1346&lt;=504.6,M1346&lt;=10),('[1]Pricing Schedule'!$F$103+('[1]Pricing Schedule'!$F$105*M1346))*3,
IF(AND(I1346=110000,R1346&gt;336.4,R1346&lt;=504.6,M1346&gt;10),('[1]Pricing Schedule'!$F$111+('[1]Pricing Schedule'!$F$113*M1346))*3,
IF(AND(I1346=110000,R1346&gt;504.6,R1346&lt;=672.8,M1346&lt;=10),('[1]Pricing Schedule'!$F$103+('[1]Pricing Schedule'!$F$105*M1346))*4,
IF(AND(I1346=110000,R1346&gt;504.6,R1346&lt;=672.8,M1346&gt;10),('[1]Pricing Schedule'!$F$111+('[1]Pricing Schedule'!$F$113*M1346))*4,
IF(AND(I1346=110000,R1346&gt;672.8,R1346&lt;=841,M1346&lt;=10),('[1]Pricing Schedule'!$F$103+('[1]Pricing Schedule'!$F$105*M1346))*5,
IF(AND(I1346=110000,R1346&gt;672.8,R1346&lt;=841,M1346&gt;10),('[1]Pricing Schedule'!$F$111+('[1]Pricing Schedule'!$F$113*M1346))*5,
IF(AND(I1346=110000,R1346&gt;672.8,R1346&lt;=841,M1346&lt;=10),('[1]Pricing Schedule'!$F$103+('[1]Pricing Schedule'!$F$105*M1346))*5,
IF(AND(I1346=110000,R1346&gt;672.8,R1346&lt;=841,M1346&gt;10),('[1]Pricing Schedule'!$F$111+('[1]Pricing Schedule'!$F$113*M1346))*5,
IF(AND(I1346=110000,R1346&gt;1345.6,R1346&lt;=1513.8,M1346&lt;=10),('[1]Pricing Schedule'!$F$103+('[1]Pricing Schedule'!$F$105*M1346))*9,
IF(AND(I1346=110000,R1346&gt;1345.6,R1346&lt;=1513.8,M1346&gt;10),('[1]Pricing Schedule'!$F$111+('[1]Pricing Schedule'!$F$113*M1346))*9,
9999999999)))))))))))))))))))))))))))))))))))))))</f>
        <v>839680</v>
      </c>
      <c r="T1346" s="21">
        <f>IF(AND(I1346=38000,R1346&lt;=4.5,M1346&gt;8),'[1]Pricing Schedule'!$J$9,
IF(AND(I1346=38000,R1346&lt;=4.5,M1346&lt;=8),'[1]Pricing Schedule'!$J$36,
IF(AND(I1346=38000,R1346&gt;4.5,R1346&lt;=9,M1346&gt;8),'[1]Pricing Schedule'!$J$18,
IF(AND(I1346=38000,R1346&gt;4.5,R1346&lt;=9,M1346&lt;=8),'[1]Pricing Schedule'!$J$36,
IF(AND(I1346=38000,R1346&gt;9,R1346&lt;=12.8,M1346&gt;8),'[1]Pricing Schedule'!$J$27,
IF(AND(I1346=38000,R1346&gt;9,R1346&lt;=12.8,M1346&lt;=8),'[1]Pricing Schedule'!$J$36,
IF(AND(I1346=38000,R1346&gt;12.8,R1346&lt;=22.8),'[1]Pricing Schedule'!$J$36,
IF(AND(I1346=38000,R1346&gt;22.8,R1346&lt;=30.2),'[1]Pricing Schedule'!$J$45,
IF(AND(I1346=38000,R1346&gt;30.2,R1346&lt;=45.9),'[1]Pricing Schedule'!$J$54,
IF(AND(I1346=38000,R1346&gt;45.9,R1346&lt;=123.4),'[1]Pricing Schedule'!$J$97,
IF(AND(I1346=38000,R1346&gt;123.4,R1346&lt;=168.2,M1346&lt;=10),'[1]Pricing Schedule'!$J$105,
IF(AND(I1346=38000,R1346&gt;123.4,R1346&lt;=168.2,M1346&gt;10),'[1]Pricing Schedule'!$J$113,
IF(AND(I1346=38000,R1346&gt;168.2,R1346&lt;=336.4,M1346&lt;=10),('[1]Pricing Schedule'!$J$105),
IF(AND(I1346=38000,R1346&gt;168.2,R1346&lt;=336.4,M1346&gt;10),('[1]Pricing Schedule'!$J$113),
IF(AND(I1346=38000,R1346&gt;336.4,R1346&lt;=504.6,M1346&lt;=10),('[1]Pricing Schedule'!$J$105),
IF(AND(I1346=38000,R1346&gt;336.4,R1346&lt;=504.6,M1346&gt;10),('[1]Pricing Schedule'!$J$113),
IF(AND(I1346=38000,R1346&gt;504.6,R1346&lt;=672.8,M1346&lt;=10),('[1]Pricing Schedule'!$J$105),
IF(AND(I1346=38000,R1346&gt;504.6,R1346&lt;=672.8,M1346&gt;10),('[1]Pricing Schedule'!$J$113),
IF(AND(I1346=110000,R1346&lt;=12.8,M1346&gt;2),'[1]Pricing Schedule'!$J$63,
IF(AND(I1346=110000,R1346&lt;=12.8,M1346&lt;=2),'[1]Pricing Schedule'!$J$97,
IF(AND(I1346=110000,R1346&gt;12.8,R1346&lt;=22.8,M1346&gt;3),'[1]Pricing Schedule'!$J$72,
IF(AND(I1346=110000,R1346&gt;12.8,R1346&lt;=22.8,M1346&lt;=3),'[1]Pricing Schedule'!$J$97,
IF(AND(I1346=110000,R1346&gt;22.8,R1346&lt;=30.2),'[1]Pricing Schedule'!$J$81,
IF(AND(I1346=110000,R1346&gt;30.2,R1346&lt;=45.9),'[1]Pricing Schedule'!$J$90,
IF(AND(I1346=110000,R1346&gt;45.9,R1346&lt;=123.4),'[1]Pricing Schedule'!$J$97,
IF(AND(I1346=110000,R1346&gt;123.4,R1346&lt;=168.2,M1346&lt;=10),'[1]Pricing Schedule'!$J$105,
IF(AND(I1346=110000,R1346&gt;123.4,R1346&lt;=168.2,M1346&gt;10),'[1]Pricing Schedule'!$J$113,
IF(AND(I1346=110000,R1346&gt;168.2,R1346&lt;=336.2,M1346&lt;=10),('[1]Pricing Schedule'!$J$105),
IF(AND(I1346=110000,R1346&gt;168.2,R1346&lt;=336.2,M1346&gt;10),('[1]Pricing Schedule'!$J$113),
IF(AND(I1346=110000,R1346&gt;336.4,R1346&lt;=504.6,M1346&lt;=10),('[1]Pricing Schedule'!$J$105),
IF(AND(I1346=110000,R1346&gt;336.4,R1346&lt;=504.6,M1346&gt;10),('[1]Pricing Schedule'!$J$113),
IF(AND(I1346=110000,R1346&gt;504.6,R1346&lt;=672.8,M1346&lt;=10),('[1]Pricing Schedule'!$J$105),
IF(AND(I1346=110000,R1346&gt;504.6,R1346&lt;=672.8,M1346&gt;10),('[1]Pricing Schedule'!$J$113),
IF(AND(I1346=110000,R1346&gt;672.8,R1346&lt;=841,M1346&lt;=10),('[1]Pricing Schedule'!$J$105),
IF(AND(I1346=110000,R1346&gt;672.8,R1346&lt;=841,M1346&gt;10),('[1]Pricing Schedule'!$J$113),
IF(AND(I1346=110000,R1346&gt;1682,R1346&lt;=1850.2,M1346&lt;=10),('[1]Pricing Schedule'!$J$105),
IF(AND(I1346=110000,R1346&gt;1682,R1346&lt;=1850.2,M1346&gt;10),('[1]Pricing Schedule'!$J$113),
IF(AND(I1346=110000,R1346&gt;2018.4,R1346&lt;=2186.6,M1346&lt;=10),('[1]Pricing Schedule'!$J$105),
IF(AND(I1346=110000,R1346&gt;2018.4,R1346&lt;=2186.6,M1346&gt;10),('[1]Pricing Schedule'!$J$113),999999999)))))))))))))))))))))))))))))))))))))))</f>
        <v>4</v>
      </c>
      <c r="U1346" s="40">
        <f t="shared" ref="U1346:U1409" si="132">S1346/R1346</f>
        <v>199923.80952380953</v>
      </c>
      <c r="V1346" s="41">
        <f t="shared" ref="V1346:V1409" si="133">(R1346*1000000)/S1346</f>
        <v>5.0019054878048781</v>
      </c>
      <c r="Y1346" s="23">
        <v>133</v>
      </c>
      <c r="Z1346" s="23">
        <v>233</v>
      </c>
      <c r="AD1346" s="13"/>
      <c r="AE1346" s="13"/>
      <c r="AF1346" s="13"/>
      <c r="AR1346" s="35"/>
    </row>
    <row r="1347" spans="1:44">
      <c r="A1347" s="23">
        <v>1349</v>
      </c>
      <c r="B1347" s="23">
        <v>1349</v>
      </c>
      <c r="C1347" s="23" t="s">
        <v>2030</v>
      </c>
      <c r="D1347" s="23" t="s">
        <v>1740</v>
      </c>
      <c r="E1347" s="23" t="s">
        <v>1740</v>
      </c>
      <c r="F1347" s="23" t="s">
        <v>1741</v>
      </c>
      <c r="G1347" s="23" t="s">
        <v>1742</v>
      </c>
      <c r="H1347" s="23" t="s">
        <v>113</v>
      </c>
      <c r="I1347" s="13">
        <v>38000</v>
      </c>
      <c r="J1347" s="13">
        <v>38000</v>
      </c>
      <c r="K1347" s="23" t="s">
        <v>119</v>
      </c>
      <c r="L1347" s="24">
        <v>10.254</v>
      </c>
      <c r="M1347" s="37">
        <f t="shared" si="128"/>
        <v>11</v>
      </c>
      <c r="N1347" s="24">
        <v>0.248</v>
      </c>
      <c r="O1347" s="13">
        <v>3</v>
      </c>
      <c r="P1347" s="36">
        <f t="shared" si="129"/>
        <v>0.248</v>
      </c>
      <c r="Q1347" s="38">
        <f t="shared" si="130"/>
        <v>4.2</v>
      </c>
      <c r="R1347" s="37">
        <f t="shared" si="131"/>
        <v>4.2</v>
      </c>
      <c r="S1347" s="39">
        <f>IF(AND(I1347=38000,R1347&lt;=4.5,M1347&gt;8),'[1]Pricing Schedule'!$F$8+('[1]Pricing Schedule'!$F$9*M1347),
IF(AND(I1347=38000,R1347&lt;=4.5,M1347&lt;=8),'[1]Pricing Schedule'!$F$34+('[1]Pricing Schedule'!$F$36*M1347),
IF(AND(I1347=38000,R1347&gt;4.5,R1347&lt;=9,M1347&gt;8),'[1]Pricing Schedule'!$F$17+('[1]Pricing Schedule'!$F$18*M1347),
IF(AND(I1347=38000,R1347&gt;4.5,R1347&lt;=9,M1347&lt;=8),'[1]Pricing Schedule'!$F$34+('[1]Pricing Schedule'!$F$36*M1347),
IF(AND(I1347=38000,R1347&gt;9,R1347&lt;=12.8,M1347&gt;8),'[1]Pricing Schedule'!$F$26+('[1]Pricing Schedule'!$F$27*M1347),
IF(AND(I1347=38000,R1347&gt;9,R1347&lt;=12.8,M1347&lt;=8),'[1]Pricing Schedule'!$F$34+('[1]Pricing Schedule'!$F$36*M1347),
IF(AND(I1347=38000,R1347&gt;12.8,R1347&lt;=22.8),'[1]Pricing Schedule'!$F$34+('[1]Pricing Schedule'!$F$36*M1347),
IF(AND(I1347=38000,R1347&gt;22.8,R1347&lt;=30.2),'[1]Pricing Schedule'!$F$43+('[1]Pricing Schedule'!$F$45*M1347),
IF(AND(I1347=38000,R1347&gt;30.2,R1347&lt;=45.9),'[1]Pricing Schedule'!$F$52+('[1]Pricing Schedule'!$F$54*M1347),
IF(AND(I1347=38000,R1347&gt;45.9,R1347&lt;=123.4),'[1]Pricing Schedule'!$F$96+('[1]Pricing Schedule'!$F$97*M1347),
IF(AND(I1347=38000,R1347&gt;123.4,R1347&lt;=168.2,M1347&lt;=10),'[1]Pricing Schedule'!$F$103+('[1]Pricing Schedule'!$F$105*M1347),
IF(AND(I1347=38000,R1347&gt;123.4,R1347&lt;=168.2,M1347&gt;10),'[1]Pricing Schedule'!$F$111+('[1]Pricing Schedule'!$F$113*M1347),
IF(AND(I1347=38000,R1347&gt;157.4,R1347&lt;=336.4,M1347&lt;=10),('[1]Pricing Schedule'!$F$103+('[1]Pricing Schedule'!$F$105*M1347))*2,
IF(AND(I1347=38000,R1347&gt;157.4,R1347&lt;=336.4,M1347&gt;10),('[1]Pricing Schedule'!$F$111+('[1]Pricing Schedule'!$F$113*M1347))*2,
IF(AND(I1347=38000,R1347&gt;314.8,R1347&lt;=504.6,M1347&lt;=10),('[1]Pricing Schedule'!$F$103+('[1]Pricing Schedule'!$F$105*M1347))*3,
IF(AND(I1347=38000,R1347&gt;314.8,R1347&lt;=504.6,M1347&gt;10),('[1]Pricing Schedule'!$F$111+('[1]Pricing Schedule'!$F$113*M1347))*3,
IF(AND(I1347=38000,R1347&gt;472.2,R1347&lt;=672.8,M1347&lt;=10),('[1]Pricing Schedule'!$F$103+('[1]Pricing Schedule'!$F$105*M1347))*4,
IF(AND(I1347=38000,R1347&gt;472.2,R1347&lt;=672.8,M1347&gt;10),('[1]Pricing Schedule'!$F$111+('[1]Pricing Schedule'!$F$113*M1347))*4,
IF(AND(I1347=110000,R1347&lt;=12.8,M1347&gt;2),'[1]Pricing Schedule'!$F$62+('[1]Pricing Schedule'!$F$63*M1347),
IF(AND(I1347=110000,R1347&lt;=12.8,M1347&lt;=2),'[1]Pricing Schedule'!$F$96+('[1]Pricing Schedule'!$F$97*M1347),
IF(AND(I1347=110000,R1347&gt;12.8,R1347&lt;=22.8,M1347&gt;3),'[1]Pricing Schedule'!$F$71+('[1]Pricing Schedule'!$F$72*M1347),
IF(AND(I1347=110000,R1347&gt;12.8,R1347&lt;=22.8,M1347&lt;=3),'[1]Pricing Schedule'!$F$96+('[1]Pricing Schedule'!$F$97*M1347),
IF(AND(I1347=110000,R1347&gt;22.8,R1347&lt;=30.2),'[1]Pricing Schedule'!$F$80+('[1]Pricing Schedule'!$F$81*M1347),
IF(AND(I1347=110000,R1347&gt;30.2,R1347&lt;=45.9),'[1]Pricing Schedule'!$F$89+('[1]Pricing Schedule'!$F$90*M1347),
IF(AND(I1347=110000,R1347&gt;45.9,R1347&lt;=123.4),'[1]Pricing Schedule'!$F$96+('[1]Pricing Schedule'!$F$97*M1347),
IF(AND(I1347=110000,R1347&gt;123.4,R1347&lt;=168.2,M1347&lt;=10),'[1]Pricing Schedule'!$F$103+('[1]Pricing Schedule'!$F$105*M1347),
IF(AND(I1347=110000,R1347&gt;123.4,R1347&lt;=168.2,M1347&gt;10),'[1]Pricing Schedule'!$F$111+('[1]Pricing Schedule'!$F$113*M1347),
IF(AND(I1347=110000,R1347&gt;168.2,R1347&lt;=336.4,M1347&lt;=10),('[1]Pricing Schedule'!$F$103+('[1]Pricing Schedule'!$F$105*M1347))*2,
IF(AND(I1347=110000,R1347&gt;168.2,R1347&lt;=336.4,M1347&gt;10),('[1]Pricing Schedule'!$F$111+('[1]Pricing Schedule'!$F$113*M1347))*2,
IF(AND(I1347=110000,R1347&gt;336.4,R1347&lt;=504.6,M1347&lt;=10),('[1]Pricing Schedule'!$F$103+('[1]Pricing Schedule'!$F$105*M1347))*3,
IF(AND(I1347=110000,R1347&gt;336.4,R1347&lt;=504.6,M1347&gt;10),('[1]Pricing Schedule'!$F$111+('[1]Pricing Schedule'!$F$113*M1347))*3,
IF(AND(I1347=110000,R1347&gt;504.6,R1347&lt;=672.8,M1347&lt;=10),('[1]Pricing Schedule'!$F$103+('[1]Pricing Schedule'!$F$105*M1347))*4,
IF(AND(I1347=110000,R1347&gt;504.6,R1347&lt;=672.8,M1347&gt;10),('[1]Pricing Schedule'!$F$111+('[1]Pricing Schedule'!$F$113*M1347))*4,
IF(AND(I1347=110000,R1347&gt;672.8,R1347&lt;=841,M1347&lt;=10),('[1]Pricing Schedule'!$F$103+('[1]Pricing Schedule'!$F$105*M1347))*5,
IF(AND(I1347=110000,R1347&gt;672.8,R1347&lt;=841,M1347&gt;10),('[1]Pricing Schedule'!$F$111+('[1]Pricing Schedule'!$F$113*M1347))*5,
IF(AND(I1347=110000,R1347&gt;672.8,R1347&lt;=841,M1347&lt;=10),('[1]Pricing Schedule'!$F$103+('[1]Pricing Schedule'!$F$105*M1347))*5,
IF(AND(I1347=110000,R1347&gt;672.8,R1347&lt;=841,M1347&gt;10),('[1]Pricing Schedule'!$F$111+('[1]Pricing Schedule'!$F$113*M1347))*5,
IF(AND(I1347=110000,R1347&gt;1345.6,R1347&lt;=1513.8,M1347&lt;=10),('[1]Pricing Schedule'!$F$103+('[1]Pricing Schedule'!$F$105*M1347))*9,
IF(AND(I1347=110000,R1347&gt;1345.6,R1347&lt;=1513.8,M1347&gt;10),('[1]Pricing Schedule'!$F$111+('[1]Pricing Schedule'!$F$113*M1347))*9,
9999999999)))))))))))))))))))))))))))))))))))))))</f>
        <v>1439840</v>
      </c>
      <c r="T1347" s="21">
        <f>IF(AND(I1347=38000,R1347&lt;=4.5,M1347&gt;8),'[1]Pricing Schedule'!$J$9,
IF(AND(I1347=38000,R1347&lt;=4.5,M1347&lt;=8),'[1]Pricing Schedule'!$J$36,
IF(AND(I1347=38000,R1347&gt;4.5,R1347&lt;=9,M1347&gt;8),'[1]Pricing Schedule'!$J$18,
IF(AND(I1347=38000,R1347&gt;4.5,R1347&lt;=9,M1347&lt;=8),'[1]Pricing Schedule'!$J$36,
IF(AND(I1347=38000,R1347&gt;9,R1347&lt;=12.8,M1347&gt;8),'[1]Pricing Schedule'!$J$27,
IF(AND(I1347=38000,R1347&gt;9,R1347&lt;=12.8,M1347&lt;=8),'[1]Pricing Schedule'!$J$36,
IF(AND(I1347=38000,R1347&gt;12.8,R1347&lt;=22.8),'[1]Pricing Schedule'!$J$36,
IF(AND(I1347=38000,R1347&gt;22.8,R1347&lt;=30.2),'[1]Pricing Schedule'!$J$45,
IF(AND(I1347=38000,R1347&gt;30.2,R1347&lt;=45.9),'[1]Pricing Schedule'!$J$54,
IF(AND(I1347=38000,R1347&gt;45.9,R1347&lt;=123.4),'[1]Pricing Schedule'!$J$97,
IF(AND(I1347=38000,R1347&gt;123.4,R1347&lt;=168.2,M1347&lt;=10),'[1]Pricing Schedule'!$J$105,
IF(AND(I1347=38000,R1347&gt;123.4,R1347&lt;=168.2,M1347&gt;10),'[1]Pricing Schedule'!$J$113,
IF(AND(I1347=38000,R1347&gt;168.2,R1347&lt;=336.4,M1347&lt;=10),('[1]Pricing Schedule'!$J$105),
IF(AND(I1347=38000,R1347&gt;168.2,R1347&lt;=336.4,M1347&gt;10),('[1]Pricing Schedule'!$J$113),
IF(AND(I1347=38000,R1347&gt;336.4,R1347&lt;=504.6,M1347&lt;=10),('[1]Pricing Schedule'!$J$105),
IF(AND(I1347=38000,R1347&gt;336.4,R1347&lt;=504.6,M1347&gt;10),('[1]Pricing Schedule'!$J$113),
IF(AND(I1347=38000,R1347&gt;504.6,R1347&lt;=672.8,M1347&lt;=10),('[1]Pricing Schedule'!$J$105),
IF(AND(I1347=38000,R1347&gt;504.6,R1347&lt;=672.8,M1347&gt;10),('[1]Pricing Schedule'!$J$113),
IF(AND(I1347=110000,R1347&lt;=12.8,M1347&gt;2),'[1]Pricing Schedule'!$J$63,
IF(AND(I1347=110000,R1347&lt;=12.8,M1347&lt;=2),'[1]Pricing Schedule'!$J$97,
IF(AND(I1347=110000,R1347&gt;12.8,R1347&lt;=22.8,M1347&gt;3),'[1]Pricing Schedule'!$J$72,
IF(AND(I1347=110000,R1347&gt;12.8,R1347&lt;=22.8,M1347&lt;=3),'[1]Pricing Schedule'!$J$97,
IF(AND(I1347=110000,R1347&gt;22.8,R1347&lt;=30.2),'[1]Pricing Schedule'!$J$81,
IF(AND(I1347=110000,R1347&gt;30.2,R1347&lt;=45.9),'[1]Pricing Schedule'!$J$90,
IF(AND(I1347=110000,R1347&gt;45.9,R1347&lt;=123.4),'[1]Pricing Schedule'!$J$97,
IF(AND(I1347=110000,R1347&gt;123.4,R1347&lt;=168.2,M1347&lt;=10),'[1]Pricing Schedule'!$J$105,
IF(AND(I1347=110000,R1347&gt;123.4,R1347&lt;=168.2,M1347&gt;10),'[1]Pricing Schedule'!$J$113,
IF(AND(I1347=110000,R1347&gt;168.2,R1347&lt;=336.2,M1347&lt;=10),('[1]Pricing Schedule'!$J$105),
IF(AND(I1347=110000,R1347&gt;168.2,R1347&lt;=336.2,M1347&gt;10),('[1]Pricing Schedule'!$J$113),
IF(AND(I1347=110000,R1347&gt;336.4,R1347&lt;=504.6,M1347&lt;=10),('[1]Pricing Schedule'!$J$105),
IF(AND(I1347=110000,R1347&gt;336.4,R1347&lt;=504.6,M1347&gt;10),('[1]Pricing Schedule'!$J$113),
IF(AND(I1347=110000,R1347&gt;504.6,R1347&lt;=672.8,M1347&lt;=10),('[1]Pricing Schedule'!$J$105),
IF(AND(I1347=110000,R1347&gt;504.6,R1347&lt;=672.8,M1347&gt;10),('[1]Pricing Schedule'!$J$113),
IF(AND(I1347=110000,R1347&gt;672.8,R1347&lt;=841,M1347&lt;=10),('[1]Pricing Schedule'!$J$105),
IF(AND(I1347=110000,R1347&gt;672.8,R1347&lt;=841,M1347&gt;10),('[1]Pricing Schedule'!$J$113),
IF(AND(I1347=110000,R1347&gt;1682,R1347&lt;=1850.2,M1347&lt;=10),('[1]Pricing Schedule'!$J$105),
IF(AND(I1347=110000,R1347&gt;1682,R1347&lt;=1850.2,M1347&gt;10),('[1]Pricing Schedule'!$J$113),
IF(AND(I1347=110000,R1347&gt;2018.4,R1347&lt;=2186.6,M1347&lt;=10),('[1]Pricing Schedule'!$J$105),
IF(AND(I1347=110000,R1347&gt;2018.4,R1347&lt;=2186.6,M1347&gt;10),('[1]Pricing Schedule'!$J$113),999999999)))))))))))))))))))))))))))))))))))))))</f>
        <v>1</v>
      </c>
      <c r="U1347" s="40">
        <f t="shared" si="132"/>
        <v>342819.04761904763</v>
      </c>
      <c r="V1347" s="41">
        <f t="shared" si="133"/>
        <v>2.9169907767529724</v>
      </c>
      <c r="Y1347" s="23">
        <v>133</v>
      </c>
      <c r="Z1347" s="23">
        <v>575</v>
      </c>
      <c r="AD1347" s="13"/>
      <c r="AE1347" s="13"/>
      <c r="AF1347" s="13"/>
      <c r="AR1347" s="35"/>
    </row>
    <row r="1348" spans="1:44">
      <c r="A1348" s="23">
        <v>1350</v>
      </c>
      <c r="B1348" s="23">
        <v>1350</v>
      </c>
      <c r="C1348" s="23" t="s">
        <v>2031</v>
      </c>
      <c r="D1348" s="23" t="s">
        <v>1740</v>
      </c>
      <c r="E1348" s="23" t="s">
        <v>1740</v>
      </c>
      <c r="F1348" s="23" t="s">
        <v>2032</v>
      </c>
      <c r="G1348" s="23" t="s">
        <v>2033</v>
      </c>
      <c r="H1348" s="23" t="s">
        <v>133</v>
      </c>
      <c r="I1348" s="13">
        <v>110000</v>
      </c>
      <c r="L1348" s="24">
        <v>6.45</v>
      </c>
      <c r="M1348" s="37">
        <f t="shared" si="128"/>
        <v>7</v>
      </c>
      <c r="N1348" s="24">
        <v>0.20300000000000001</v>
      </c>
      <c r="O1348" s="13">
        <v>3</v>
      </c>
      <c r="P1348" s="36">
        <f t="shared" si="129"/>
        <v>0.20300000000000001</v>
      </c>
      <c r="Q1348" s="38">
        <f t="shared" si="130"/>
        <v>4.2</v>
      </c>
      <c r="R1348" s="37">
        <f t="shared" si="131"/>
        <v>4.2</v>
      </c>
      <c r="S1348" s="39">
        <f>IF(AND(I1348=38000,R1348&lt;=4.5,M1348&gt;8),'[1]Pricing Schedule'!$F$8+('[1]Pricing Schedule'!$F$9*M1348),
IF(AND(I1348=38000,R1348&lt;=4.5,M1348&lt;=8),'[1]Pricing Schedule'!$F$34+('[1]Pricing Schedule'!$F$36*M1348),
IF(AND(I1348=38000,R1348&gt;4.5,R1348&lt;=9,M1348&gt;8),'[1]Pricing Schedule'!$F$17+('[1]Pricing Schedule'!$F$18*M1348),
IF(AND(I1348=38000,R1348&gt;4.5,R1348&lt;=9,M1348&lt;=8),'[1]Pricing Schedule'!$F$34+('[1]Pricing Schedule'!$F$36*M1348),
IF(AND(I1348=38000,R1348&gt;9,R1348&lt;=12.8,M1348&gt;8),'[1]Pricing Schedule'!$F$26+('[1]Pricing Schedule'!$F$27*M1348),
IF(AND(I1348=38000,R1348&gt;9,R1348&lt;=12.8,M1348&lt;=8),'[1]Pricing Schedule'!$F$34+('[1]Pricing Schedule'!$F$36*M1348),
IF(AND(I1348=38000,R1348&gt;12.8,R1348&lt;=22.8),'[1]Pricing Schedule'!$F$34+('[1]Pricing Schedule'!$F$36*M1348),
IF(AND(I1348=38000,R1348&gt;22.8,R1348&lt;=30.2),'[1]Pricing Schedule'!$F$43+('[1]Pricing Schedule'!$F$45*M1348),
IF(AND(I1348=38000,R1348&gt;30.2,R1348&lt;=45.9),'[1]Pricing Schedule'!$F$52+('[1]Pricing Schedule'!$F$54*M1348),
IF(AND(I1348=38000,R1348&gt;45.9,R1348&lt;=123.4),'[1]Pricing Schedule'!$F$96+('[1]Pricing Schedule'!$F$97*M1348),
IF(AND(I1348=38000,R1348&gt;123.4,R1348&lt;=168.2,M1348&lt;=10),'[1]Pricing Schedule'!$F$103+('[1]Pricing Schedule'!$F$105*M1348),
IF(AND(I1348=38000,R1348&gt;123.4,R1348&lt;=168.2,M1348&gt;10),'[1]Pricing Schedule'!$F$111+('[1]Pricing Schedule'!$F$113*M1348),
IF(AND(I1348=38000,R1348&gt;157.4,R1348&lt;=336.4,M1348&lt;=10),('[1]Pricing Schedule'!$F$103+('[1]Pricing Schedule'!$F$105*M1348))*2,
IF(AND(I1348=38000,R1348&gt;157.4,R1348&lt;=336.4,M1348&gt;10),('[1]Pricing Schedule'!$F$111+('[1]Pricing Schedule'!$F$113*M1348))*2,
IF(AND(I1348=38000,R1348&gt;314.8,R1348&lt;=504.6,M1348&lt;=10),('[1]Pricing Schedule'!$F$103+('[1]Pricing Schedule'!$F$105*M1348))*3,
IF(AND(I1348=38000,R1348&gt;314.8,R1348&lt;=504.6,M1348&gt;10),('[1]Pricing Schedule'!$F$111+('[1]Pricing Schedule'!$F$113*M1348))*3,
IF(AND(I1348=38000,R1348&gt;472.2,R1348&lt;=672.8,M1348&lt;=10),('[1]Pricing Schedule'!$F$103+('[1]Pricing Schedule'!$F$105*M1348))*4,
IF(AND(I1348=38000,R1348&gt;472.2,R1348&lt;=672.8,M1348&gt;10),('[1]Pricing Schedule'!$F$111+('[1]Pricing Schedule'!$F$113*M1348))*4,
IF(AND(I1348=110000,R1348&lt;=12.8,M1348&gt;2),'[1]Pricing Schedule'!$F$62+('[1]Pricing Schedule'!$F$63*M1348),
IF(AND(I1348=110000,R1348&lt;=12.8,M1348&lt;=2),'[1]Pricing Schedule'!$F$96+('[1]Pricing Schedule'!$F$97*M1348),
IF(AND(I1348=110000,R1348&gt;12.8,R1348&lt;=22.8,M1348&gt;3),'[1]Pricing Schedule'!$F$71+('[1]Pricing Schedule'!$F$72*M1348),
IF(AND(I1348=110000,R1348&gt;12.8,R1348&lt;=22.8,M1348&lt;=3),'[1]Pricing Schedule'!$F$96+('[1]Pricing Schedule'!$F$97*M1348),
IF(AND(I1348=110000,R1348&gt;22.8,R1348&lt;=30.2),'[1]Pricing Schedule'!$F$80+('[1]Pricing Schedule'!$F$81*M1348),
IF(AND(I1348=110000,R1348&gt;30.2,R1348&lt;=45.9),'[1]Pricing Schedule'!$F$89+('[1]Pricing Schedule'!$F$90*M1348),
IF(AND(I1348=110000,R1348&gt;45.9,R1348&lt;=123.4),'[1]Pricing Schedule'!$F$96+('[1]Pricing Schedule'!$F$97*M1348),
IF(AND(I1348=110000,R1348&gt;123.4,R1348&lt;=168.2,M1348&lt;=10),'[1]Pricing Schedule'!$F$103+('[1]Pricing Schedule'!$F$105*M1348),
IF(AND(I1348=110000,R1348&gt;123.4,R1348&lt;=168.2,M1348&gt;10),'[1]Pricing Schedule'!$F$111+('[1]Pricing Schedule'!$F$113*M1348),
IF(AND(I1348=110000,R1348&gt;168.2,R1348&lt;=336.4,M1348&lt;=10),('[1]Pricing Schedule'!$F$103+('[1]Pricing Schedule'!$F$105*M1348))*2,
IF(AND(I1348=110000,R1348&gt;168.2,R1348&lt;=336.4,M1348&gt;10),('[1]Pricing Schedule'!$F$111+('[1]Pricing Schedule'!$F$113*M1348))*2,
IF(AND(I1348=110000,R1348&gt;336.4,R1348&lt;=504.6,M1348&lt;=10),('[1]Pricing Schedule'!$F$103+('[1]Pricing Schedule'!$F$105*M1348))*3,
IF(AND(I1348=110000,R1348&gt;336.4,R1348&lt;=504.6,M1348&gt;10),('[1]Pricing Schedule'!$F$111+('[1]Pricing Schedule'!$F$113*M1348))*3,
IF(AND(I1348=110000,R1348&gt;504.6,R1348&lt;=672.8,M1348&lt;=10),('[1]Pricing Schedule'!$F$103+('[1]Pricing Schedule'!$F$105*M1348))*4,
IF(AND(I1348=110000,R1348&gt;504.6,R1348&lt;=672.8,M1348&gt;10),('[1]Pricing Schedule'!$F$111+('[1]Pricing Schedule'!$F$113*M1348))*4,
IF(AND(I1348=110000,R1348&gt;672.8,R1348&lt;=841,M1348&lt;=10),('[1]Pricing Schedule'!$F$103+('[1]Pricing Schedule'!$F$105*M1348))*5,
IF(AND(I1348=110000,R1348&gt;672.8,R1348&lt;=841,M1348&gt;10),('[1]Pricing Schedule'!$F$111+('[1]Pricing Schedule'!$F$113*M1348))*5,
IF(AND(I1348=110000,R1348&gt;672.8,R1348&lt;=841,M1348&lt;=10),('[1]Pricing Schedule'!$F$103+('[1]Pricing Schedule'!$F$105*M1348))*5,
IF(AND(I1348=110000,R1348&gt;672.8,R1348&lt;=841,M1348&gt;10),('[1]Pricing Schedule'!$F$111+('[1]Pricing Schedule'!$F$113*M1348))*5,
IF(AND(I1348=110000,R1348&gt;1345.6,R1348&lt;=1513.8,M1348&lt;=10),('[1]Pricing Schedule'!$F$103+('[1]Pricing Schedule'!$F$105*M1348))*9,
IF(AND(I1348=110000,R1348&gt;1345.6,R1348&lt;=1513.8,M1348&gt;10),('[1]Pricing Schedule'!$F$111+('[1]Pricing Schedule'!$F$113*M1348))*9,
9999999999)))))))))))))))))))))))))))))))))))))))</f>
        <v>1785370</v>
      </c>
      <c r="T1348" s="21">
        <f>IF(AND(I1348=38000,R1348&lt;=4.5,M1348&gt;8),'[1]Pricing Schedule'!$J$9,
IF(AND(I1348=38000,R1348&lt;=4.5,M1348&lt;=8),'[1]Pricing Schedule'!$J$36,
IF(AND(I1348=38000,R1348&gt;4.5,R1348&lt;=9,M1348&gt;8),'[1]Pricing Schedule'!$J$18,
IF(AND(I1348=38000,R1348&gt;4.5,R1348&lt;=9,M1348&lt;=8),'[1]Pricing Schedule'!$J$36,
IF(AND(I1348=38000,R1348&gt;9,R1348&lt;=12.8,M1348&gt;8),'[1]Pricing Schedule'!$J$27,
IF(AND(I1348=38000,R1348&gt;9,R1348&lt;=12.8,M1348&lt;=8),'[1]Pricing Schedule'!$J$36,
IF(AND(I1348=38000,R1348&gt;12.8,R1348&lt;=22.8),'[1]Pricing Schedule'!$J$36,
IF(AND(I1348=38000,R1348&gt;22.8,R1348&lt;=30.2),'[1]Pricing Schedule'!$J$45,
IF(AND(I1348=38000,R1348&gt;30.2,R1348&lt;=45.9),'[1]Pricing Schedule'!$J$54,
IF(AND(I1348=38000,R1348&gt;45.9,R1348&lt;=123.4),'[1]Pricing Schedule'!$J$97,
IF(AND(I1348=38000,R1348&gt;123.4,R1348&lt;=168.2,M1348&lt;=10),'[1]Pricing Schedule'!$J$105,
IF(AND(I1348=38000,R1348&gt;123.4,R1348&lt;=168.2,M1348&gt;10),'[1]Pricing Schedule'!$J$113,
IF(AND(I1348=38000,R1348&gt;168.2,R1348&lt;=336.4,M1348&lt;=10),('[1]Pricing Schedule'!$J$105),
IF(AND(I1348=38000,R1348&gt;168.2,R1348&lt;=336.4,M1348&gt;10),('[1]Pricing Schedule'!$J$113),
IF(AND(I1348=38000,R1348&gt;336.4,R1348&lt;=504.6,M1348&lt;=10),('[1]Pricing Schedule'!$J$105),
IF(AND(I1348=38000,R1348&gt;336.4,R1348&lt;=504.6,M1348&gt;10),('[1]Pricing Schedule'!$J$113),
IF(AND(I1348=38000,R1348&gt;504.6,R1348&lt;=672.8,M1348&lt;=10),('[1]Pricing Schedule'!$J$105),
IF(AND(I1348=38000,R1348&gt;504.6,R1348&lt;=672.8,M1348&gt;10),('[1]Pricing Schedule'!$J$113),
IF(AND(I1348=110000,R1348&lt;=12.8,M1348&gt;2),'[1]Pricing Schedule'!$J$63,
IF(AND(I1348=110000,R1348&lt;=12.8,M1348&lt;=2),'[1]Pricing Schedule'!$J$97,
IF(AND(I1348=110000,R1348&gt;12.8,R1348&lt;=22.8,M1348&gt;3),'[1]Pricing Schedule'!$J$72,
IF(AND(I1348=110000,R1348&gt;12.8,R1348&lt;=22.8,M1348&lt;=3),'[1]Pricing Schedule'!$J$97,
IF(AND(I1348=110000,R1348&gt;22.8,R1348&lt;=30.2),'[1]Pricing Schedule'!$J$81,
IF(AND(I1348=110000,R1348&gt;30.2,R1348&lt;=45.9),'[1]Pricing Schedule'!$J$90,
IF(AND(I1348=110000,R1348&gt;45.9,R1348&lt;=123.4),'[1]Pricing Schedule'!$J$97,
IF(AND(I1348=110000,R1348&gt;123.4,R1348&lt;=168.2,M1348&lt;=10),'[1]Pricing Schedule'!$J$105,
IF(AND(I1348=110000,R1348&gt;123.4,R1348&lt;=168.2,M1348&gt;10),'[1]Pricing Schedule'!$J$113,
IF(AND(I1348=110000,R1348&gt;168.2,R1348&lt;=336.2,M1348&lt;=10),('[1]Pricing Schedule'!$J$105),
IF(AND(I1348=110000,R1348&gt;168.2,R1348&lt;=336.2,M1348&gt;10),('[1]Pricing Schedule'!$J$113),
IF(AND(I1348=110000,R1348&gt;336.4,R1348&lt;=504.6,M1348&lt;=10),('[1]Pricing Schedule'!$J$105),
IF(AND(I1348=110000,R1348&gt;336.4,R1348&lt;=504.6,M1348&gt;10),('[1]Pricing Schedule'!$J$113),
IF(AND(I1348=110000,R1348&gt;504.6,R1348&lt;=672.8,M1348&lt;=10),('[1]Pricing Schedule'!$J$105),
IF(AND(I1348=110000,R1348&gt;504.6,R1348&lt;=672.8,M1348&gt;10),('[1]Pricing Schedule'!$J$113),
IF(AND(I1348=110000,R1348&gt;672.8,R1348&lt;=841,M1348&lt;=10),('[1]Pricing Schedule'!$J$105),
IF(AND(I1348=110000,R1348&gt;672.8,R1348&lt;=841,M1348&gt;10),('[1]Pricing Schedule'!$J$113),
IF(AND(I1348=110000,R1348&gt;1682,R1348&lt;=1850.2,M1348&lt;=10),('[1]Pricing Schedule'!$J$105),
IF(AND(I1348=110000,R1348&gt;1682,R1348&lt;=1850.2,M1348&gt;10),('[1]Pricing Schedule'!$J$113),
IF(AND(I1348=110000,R1348&gt;2018.4,R1348&lt;=2186.6,M1348&lt;=10),('[1]Pricing Schedule'!$J$105),
IF(AND(I1348=110000,R1348&gt;2018.4,R1348&lt;=2186.6,M1348&gt;10),('[1]Pricing Schedule'!$J$113),999999999)))))))))))))))))))))))))))))))))))))))</f>
        <v>7</v>
      </c>
      <c r="U1348" s="40">
        <f t="shared" si="132"/>
        <v>425088.09523809521</v>
      </c>
      <c r="V1348" s="41">
        <f t="shared" si="133"/>
        <v>2.3524535530450272</v>
      </c>
      <c r="Y1348" s="23">
        <v>73</v>
      </c>
      <c r="Z1348" s="23">
        <v>268</v>
      </c>
      <c r="AD1348" s="13"/>
      <c r="AE1348" s="13"/>
      <c r="AF1348" s="13"/>
      <c r="AR1348" s="35"/>
    </row>
    <row r="1349" spans="1:44">
      <c r="A1349" s="23">
        <v>1351</v>
      </c>
      <c r="B1349" s="23">
        <v>1351</v>
      </c>
      <c r="C1349" s="23" t="s">
        <v>2034</v>
      </c>
      <c r="D1349" s="23" t="s">
        <v>2002</v>
      </c>
      <c r="E1349" s="23" t="s">
        <v>2002</v>
      </c>
      <c r="F1349" s="23" t="s">
        <v>2035</v>
      </c>
      <c r="G1349" s="23" t="s">
        <v>2036</v>
      </c>
      <c r="H1349" s="23" t="s">
        <v>113</v>
      </c>
      <c r="I1349" s="13">
        <v>38000</v>
      </c>
      <c r="J1349" s="13">
        <v>38000</v>
      </c>
      <c r="K1349" s="13">
        <v>20000</v>
      </c>
      <c r="L1349" s="24">
        <v>4.6749999999999998</v>
      </c>
      <c r="M1349" s="37">
        <f t="shared" si="128"/>
        <v>5</v>
      </c>
      <c r="N1349" s="24">
        <v>0.115</v>
      </c>
      <c r="O1349" s="13">
        <v>3</v>
      </c>
      <c r="P1349" s="36">
        <f t="shared" si="129"/>
        <v>0.115</v>
      </c>
      <c r="Q1349" s="38">
        <f t="shared" si="130"/>
        <v>4.2</v>
      </c>
      <c r="R1349" s="37">
        <f t="shared" si="131"/>
        <v>4.2</v>
      </c>
      <c r="S1349" s="39">
        <f>IF(AND(I1349=38000,R1349&lt;=4.5,M1349&gt;8),'[1]Pricing Schedule'!$F$8+('[1]Pricing Schedule'!$F$9*M1349),
IF(AND(I1349=38000,R1349&lt;=4.5,M1349&lt;=8),'[1]Pricing Schedule'!$F$34+('[1]Pricing Schedule'!$F$36*M1349),
IF(AND(I1349=38000,R1349&gt;4.5,R1349&lt;=9,M1349&gt;8),'[1]Pricing Schedule'!$F$17+('[1]Pricing Schedule'!$F$18*M1349),
IF(AND(I1349=38000,R1349&gt;4.5,R1349&lt;=9,M1349&lt;=8),'[1]Pricing Schedule'!$F$34+('[1]Pricing Schedule'!$F$36*M1349),
IF(AND(I1349=38000,R1349&gt;9,R1349&lt;=12.8,M1349&gt;8),'[1]Pricing Schedule'!$F$26+('[1]Pricing Schedule'!$F$27*M1349),
IF(AND(I1349=38000,R1349&gt;9,R1349&lt;=12.8,M1349&lt;=8),'[1]Pricing Schedule'!$F$34+('[1]Pricing Schedule'!$F$36*M1349),
IF(AND(I1349=38000,R1349&gt;12.8,R1349&lt;=22.8),'[1]Pricing Schedule'!$F$34+('[1]Pricing Schedule'!$F$36*M1349),
IF(AND(I1349=38000,R1349&gt;22.8,R1349&lt;=30.2),'[1]Pricing Schedule'!$F$43+('[1]Pricing Schedule'!$F$45*M1349),
IF(AND(I1349=38000,R1349&gt;30.2,R1349&lt;=45.9),'[1]Pricing Schedule'!$F$52+('[1]Pricing Schedule'!$F$54*M1349),
IF(AND(I1349=38000,R1349&gt;45.9,R1349&lt;=123.4),'[1]Pricing Schedule'!$F$96+('[1]Pricing Schedule'!$F$97*M1349),
IF(AND(I1349=38000,R1349&gt;123.4,R1349&lt;=168.2,M1349&lt;=10),'[1]Pricing Schedule'!$F$103+('[1]Pricing Schedule'!$F$105*M1349),
IF(AND(I1349=38000,R1349&gt;123.4,R1349&lt;=168.2,M1349&gt;10),'[1]Pricing Schedule'!$F$111+('[1]Pricing Schedule'!$F$113*M1349),
IF(AND(I1349=38000,R1349&gt;157.4,R1349&lt;=336.4,M1349&lt;=10),('[1]Pricing Schedule'!$F$103+('[1]Pricing Schedule'!$F$105*M1349))*2,
IF(AND(I1349=38000,R1349&gt;157.4,R1349&lt;=336.4,M1349&gt;10),('[1]Pricing Schedule'!$F$111+('[1]Pricing Schedule'!$F$113*M1349))*2,
IF(AND(I1349=38000,R1349&gt;314.8,R1349&lt;=504.6,M1349&lt;=10),('[1]Pricing Schedule'!$F$103+('[1]Pricing Schedule'!$F$105*M1349))*3,
IF(AND(I1349=38000,R1349&gt;314.8,R1349&lt;=504.6,M1349&gt;10),('[1]Pricing Schedule'!$F$111+('[1]Pricing Schedule'!$F$113*M1349))*3,
IF(AND(I1349=38000,R1349&gt;472.2,R1349&lt;=672.8,M1349&lt;=10),('[1]Pricing Schedule'!$F$103+('[1]Pricing Schedule'!$F$105*M1349))*4,
IF(AND(I1349=38000,R1349&gt;472.2,R1349&lt;=672.8,M1349&gt;10),('[1]Pricing Schedule'!$F$111+('[1]Pricing Schedule'!$F$113*M1349))*4,
IF(AND(I1349=110000,R1349&lt;=12.8,M1349&gt;2),'[1]Pricing Schedule'!$F$62+('[1]Pricing Schedule'!$F$63*M1349),
IF(AND(I1349=110000,R1349&lt;=12.8,M1349&lt;=2),'[1]Pricing Schedule'!$F$96+('[1]Pricing Schedule'!$F$97*M1349),
IF(AND(I1349=110000,R1349&gt;12.8,R1349&lt;=22.8,M1349&gt;3),'[1]Pricing Schedule'!$F$71+('[1]Pricing Schedule'!$F$72*M1349),
IF(AND(I1349=110000,R1349&gt;12.8,R1349&lt;=22.8,M1349&lt;=3),'[1]Pricing Schedule'!$F$96+('[1]Pricing Schedule'!$F$97*M1349),
IF(AND(I1349=110000,R1349&gt;22.8,R1349&lt;=30.2),'[1]Pricing Schedule'!$F$80+('[1]Pricing Schedule'!$F$81*M1349),
IF(AND(I1349=110000,R1349&gt;30.2,R1349&lt;=45.9),'[1]Pricing Schedule'!$F$89+('[1]Pricing Schedule'!$F$90*M1349),
IF(AND(I1349=110000,R1349&gt;45.9,R1349&lt;=123.4),'[1]Pricing Schedule'!$F$96+('[1]Pricing Schedule'!$F$97*M1349),
IF(AND(I1349=110000,R1349&gt;123.4,R1349&lt;=168.2,M1349&lt;=10),'[1]Pricing Schedule'!$F$103+('[1]Pricing Schedule'!$F$105*M1349),
IF(AND(I1349=110000,R1349&gt;123.4,R1349&lt;=168.2,M1349&gt;10),'[1]Pricing Schedule'!$F$111+('[1]Pricing Schedule'!$F$113*M1349),
IF(AND(I1349=110000,R1349&gt;168.2,R1349&lt;=336.4,M1349&lt;=10),('[1]Pricing Schedule'!$F$103+('[1]Pricing Schedule'!$F$105*M1349))*2,
IF(AND(I1349=110000,R1349&gt;168.2,R1349&lt;=336.4,M1349&gt;10),('[1]Pricing Schedule'!$F$111+('[1]Pricing Schedule'!$F$113*M1349))*2,
IF(AND(I1349=110000,R1349&gt;336.4,R1349&lt;=504.6,M1349&lt;=10),('[1]Pricing Schedule'!$F$103+('[1]Pricing Schedule'!$F$105*M1349))*3,
IF(AND(I1349=110000,R1349&gt;336.4,R1349&lt;=504.6,M1349&gt;10),('[1]Pricing Schedule'!$F$111+('[1]Pricing Schedule'!$F$113*M1349))*3,
IF(AND(I1349=110000,R1349&gt;504.6,R1349&lt;=672.8,M1349&lt;=10),('[1]Pricing Schedule'!$F$103+('[1]Pricing Schedule'!$F$105*M1349))*4,
IF(AND(I1349=110000,R1349&gt;504.6,R1349&lt;=672.8,M1349&gt;10),('[1]Pricing Schedule'!$F$111+('[1]Pricing Schedule'!$F$113*M1349))*4,
IF(AND(I1349=110000,R1349&gt;672.8,R1349&lt;=841,M1349&lt;=10),('[1]Pricing Schedule'!$F$103+('[1]Pricing Schedule'!$F$105*M1349))*5,
IF(AND(I1349=110000,R1349&gt;672.8,R1349&lt;=841,M1349&gt;10),('[1]Pricing Schedule'!$F$111+('[1]Pricing Schedule'!$F$113*M1349))*5,
IF(AND(I1349=110000,R1349&gt;672.8,R1349&lt;=841,M1349&lt;=10),('[1]Pricing Schedule'!$F$103+('[1]Pricing Schedule'!$F$105*M1349))*5,
IF(AND(I1349=110000,R1349&gt;672.8,R1349&lt;=841,M1349&gt;10),('[1]Pricing Schedule'!$F$111+('[1]Pricing Schedule'!$F$113*M1349))*5,
IF(AND(I1349=110000,R1349&gt;1345.6,R1349&lt;=1513.8,M1349&lt;=10),('[1]Pricing Schedule'!$F$103+('[1]Pricing Schedule'!$F$105*M1349))*9,
IF(AND(I1349=110000,R1349&gt;1345.6,R1349&lt;=1513.8,M1349&gt;10),('[1]Pricing Schedule'!$F$111+('[1]Pricing Schedule'!$F$113*M1349))*9,
9999999999)))))))))))))))))))))))))))))))))))))))</f>
        <v>699140</v>
      </c>
      <c r="T1349" s="21">
        <f>IF(AND(I1349=38000,R1349&lt;=4.5,M1349&gt;8),'[1]Pricing Schedule'!$J$9,
IF(AND(I1349=38000,R1349&lt;=4.5,M1349&lt;=8),'[1]Pricing Schedule'!$J$36,
IF(AND(I1349=38000,R1349&gt;4.5,R1349&lt;=9,M1349&gt;8),'[1]Pricing Schedule'!$J$18,
IF(AND(I1349=38000,R1349&gt;4.5,R1349&lt;=9,M1349&lt;=8),'[1]Pricing Schedule'!$J$36,
IF(AND(I1349=38000,R1349&gt;9,R1349&lt;=12.8,M1349&gt;8),'[1]Pricing Schedule'!$J$27,
IF(AND(I1349=38000,R1349&gt;9,R1349&lt;=12.8,M1349&lt;=8),'[1]Pricing Schedule'!$J$36,
IF(AND(I1349=38000,R1349&gt;12.8,R1349&lt;=22.8),'[1]Pricing Schedule'!$J$36,
IF(AND(I1349=38000,R1349&gt;22.8,R1349&lt;=30.2),'[1]Pricing Schedule'!$J$45,
IF(AND(I1349=38000,R1349&gt;30.2,R1349&lt;=45.9),'[1]Pricing Schedule'!$J$54,
IF(AND(I1349=38000,R1349&gt;45.9,R1349&lt;=123.4),'[1]Pricing Schedule'!$J$97,
IF(AND(I1349=38000,R1349&gt;123.4,R1349&lt;=168.2,M1349&lt;=10),'[1]Pricing Schedule'!$J$105,
IF(AND(I1349=38000,R1349&gt;123.4,R1349&lt;=168.2,M1349&gt;10),'[1]Pricing Schedule'!$J$113,
IF(AND(I1349=38000,R1349&gt;168.2,R1349&lt;=336.4,M1349&lt;=10),('[1]Pricing Schedule'!$J$105),
IF(AND(I1349=38000,R1349&gt;168.2,R1349&lt;=336.4,M1349&gt;10),('[1]Pricing Schedule'!$J$113),
IF(AND(I1349=38000,R1349&gt;336.4,R1349&lt;=504.6,M1349&lt;=10),('[1]Pricing Schedule'!$J$105),
IF(AND(I1349=38000,R1349&gt;336.4,R1349&lt;=504.6,M1349&gt;10),('[1]Pricing Schedule'!$J$113),
IF(AND(I1349=38000,R1349&gt;504.6,R1349&lt;=672.8,M1349&lt;=10),('[1]Pricing Schedule'!$J$105),
IF(AND(I1349=38000,R1349&gt;504.6,R1349&lt;=672.8,M1349&gt;10),('[1]Pricing Schedule'!$J$113),
IF(AND(I1349=110000,R1349&lt;=12.8,M1349&gt;2),'[1]Pricing Schedule'!$J$63,
IF(AND(I1349=110000,R1349&lt;=12.8,M1349&lt;=2),'[1]Pricing Schedule'!$J$97,
IF(AND(I1349=110000,R1349&gt;12.8,R1349&lt;=22.8,M1349&gt;3),'[1]Pricing Schedule'!$J$72,
IF(AND(I1349=110000,R1349&gt;12.8,R1349&lt;=22.8,M1349&lt;=3),'[1]Pricing Schedule'!$J$97,
IF(AND(I1349=110000,R1349&gt;22.8,R1349&lt;=30.2),'[1]Pricing Schedule'!$J$81,
IF(AND(I1349=110000,R1349&gt;30.2,R1349&lt;=45.9),'[1]Pricing Schedule'!$J$90,
IF(AND(I1349=110000,R1349&gt;45.9,R1349&lt;=123.4),'[1]Pricing Schedule'!$J$97,
IF(AND(I1349=110000,R1349&gt;123.4,R1349&lt;=168.2,M1349&lt;=10),'[1]Pricing Schedule'!$J$105,
IF(AND(I1349=110000,R1349&gt;123.4,R1349&lt;=168.2,M1349&gt;10),'[1]Pricing Schedule'!$J$113,
IF(AND(I1349=110000,R1349&gt;168.2,R1349&lt;=336.2,M1349&lt;=10),('[1]Pricing Schedule'!$J$105),
IF(AND(I1349=110000,R1349&gt;168.2,R1349&lt;=336.2,M1349&gt;10),('[1]Pricing Schedule'!$J$113),
IF(AND(I1349=110000,R1349&gt;336.4,R1349&lt;=504.6,M1349&lt;=10),('[1]Pricing Schedule'!$J$105),
IF(AND(I1349=110000,R1349&gt;336.4,R1349&lt;=504.6,M1349&gt;10),('[1]Pricing Schedule'!$J$113),
IF(AND(I1349=110000,R1349&gt;504.6,R1349&lt;=672.8,M1349&lt;=10),('[1]Pricing Schedule'!$J$105),
IF(AND(I1349=110000,R1349&gt;504.6,R1349&lt;=672.8,M1349&gt;10),('[1]Pricing Schedule'!$J$113),
IF(AND(I1349=110000,R1349&gt;672.8,R1349&lt;=841,M1349&lt;=10),('[1]Pricing Schedule'!$J$105),
IF(AND(I1349=110000,R1349&gt;672.8,R1349&lt;=841,M1349&gt;10),('[1]Pricing Schedule'!$J$113),
IF(AND(I1349=110000,R1349&gt;1682,R1349&lt;=1850.2,M1349&lt;=10),('[1]Pricing Schedule'!$J$105),
IF(AND(I1349=110000,R1349&gt;1682,R1349&lt;=1850.2,M1349&gt;10),('[1]Pricing Schedule'!$J$113),
IF(AND(I1349=110000,R1349&gt;2018.4,R1349&lt;=2186.6,M1349&lt;=10),('[1]Pricing Schedule'!$J$105),
IF(AND(I1349=110000,R1349&gt;2018.4,R1349&lt;=2186.6,M1349&gt;10),('[1]Pricing Schedule'!$J$113),999999999)))))))))))))))))))))))))))))))))))))))</f>
        <v>4</v>
      </c>
      <c r="U1349" s="40">
        <f t="shared" si="132"/>
        <v>166461.90476190476</v>
      </c>
      <c r="V1349" s="41">
        <f t="shared" si="133"/>
        <v>6.0073804960379897</v>
      </c>
      <c r="Y1349" s="23">
        <v>635</v>
      </c>
      <c r="Z1349" s="23">
        <v>547</v>
      </c>
      <c r="AD1349" s="13"/>
      <c r="AE1349" s="13"/>
      <c r="AF1349" s="13"/>
      <c r="AR1349" s="35"/>
    </row>
    <row r="1350" spans="1:44">
      <c r="A1350" s="23">
        <v>1352</v>
      </c>
      <c r="B1350" s="23">
        <v>1352</v>
      </c>
      <c r="C1350" s="23" t="s">
        <v>2037</v>
      </c>
      <c r="D1350" s="23" t="s">
        <v>816</v>
      </c>
      <c r="E1350" s="23" t="s">
        <v>816</v>
      </c>
      <c r="F1350" s="23" t="s">
        <v>1083</v>
      </c>
      <c r="G1350" s="23" t="s">
        <v>1084</v>
      </c>
      <c r="H1350" s="23" t="s">
        <v>113</v>
      </c>
      <c r="I1350" s="13">
        <v>38000</v>
      </c>
      <c r="J1350" s="13">
        <v>38000</v>
      </c>
      <c r="K1350" s="23" t="s">
        <v>119</v>
      </c>
      <c r="L1350" s="24">
        <v>16.731000000000002</v>
      </c>
      <c r="M1350" s="37">
        <f t="shared" si="128"/>
        <v>17</v>
      </c>
      <c r="N1350" s="24">
        <v>0.13300000000000001</v>
      </c>
      <c r="O1350" s="13">
        <v>3</v>
      </c>
      <c r="P1350" s="36">
        <f t="shared" si="129"/>
        <v>0.13300000000000001</v>
      </c>
      <c r="Q1350" s="38">
        <f t="shared" si="130"/>
        <v>4.2</v>
      </c>
      <c r="R1350" s="37">
        <f t="shared" si="131"/>
        <v>4.2</v>
      </c>
      <c r="S1350" s="39">
        <f>IF(AND(I1350=38000,R1350&lt;=4.5,M1350&gt;8),'[1]Pricing Schedule'!$F$8+('[1]Pricing Schedule'!$F$9*M1350),
IF(AND(I1350=38000,R1350&lt;=4.5,M1350&lt;=8),'[1]Pricing Schedule'!$F$34+('[1]Pricing Schedule'!$F$36*M1350),
IF(AND(I1350=38000,R1350&gt;4.5,R1350&lt;=9,M1350&gt;8),'[1]Pricing Schedule'!$F$17+('[1]Pricing Schedule'!$F$18*M1350),
IF(AND(I1350=38000,R1350&gt;4.5,R1350&lt;=9,M1350&lt;=8),'[1]Pricing Schedule'!$F$34+('[1]Pricing Schedule'!$F$36*M1350),
IF(AND(I1350=38000,R1350&gt;9,R1350&lt;=12.8,M1350&gt;8),'[1]Pricing Schedule'!$F$26+('[1]Pricing Schedule'!$F$27*M1350),
IF(AND(I1350=38000,R1350&gt;9,R1350&lt;=12.8,M1350&lt;=8),'[1]Pricing Schedule'!$F$34+('[1]Pricing Schedule'!$F$36*M1350),
IF(AND(I1350=38000,R1350&gt;12.8,R1350&lt;=22.8),'[1]Pricing Schedule'!$F$34+('[1]Pricing Schedule'!$F$36*M1350),
IF(AND(I1350=38000,R1350&gt;22.8,R1350&lt;=30.2),'[1]Pricing Schedule'!$F$43+('[1]Pricing Schedule'!$F$45*M1350),
IF(AND(I1350=38000,R1350&gt;30.2,R1350&lt;=45.9),'[1]Pricing Schedule'!$F$52+('[1]Pricing Schedule'!$F$54*M1350),
IF(AND(I1350=38000,R1350&gt;45.9,R1350&lt;=123.4),'[1]Pricing Schedule'!$F$96+('[1]Pricing Schedule'!$F$97*M1350),
IF(AND(I1350=38000,R1350&gt;123.4,R1350&lt;=168.2,M1350&lt;=10),'[1]Pricing Schedule'!$F$103+('[1]Pricing Schedule'!$F$105*M1350),
IF(AND(I1350=38000,R1350&gt;123.4,R1350&lt;=168.2,M1350&gt;10),'[1]Pricing Schedule'!$F$111+('[1]Pricing Schedule'!$F$113*M1350),
IF(AND(I1350=38000,R1350&gt;157.4,R1350&lt;=336.4,M1350&lt;=10),('[1]Pricing Schedule'!$F$103+('[1]Pricing Schedule'!$F$105*M1350))*2,
IF(AND(I1350=38000,R1350&gt;157.4,R1350&lt;=336.4,M1350&gt;10),('[1]Pricing Schedule'!$F$111+('[1]Pricing Schedule'!$F$113*M1350))*2,
IF(AND(I1350=38000,R1350&gt;314.8,R1350&lt;=504.6,M1350&lt;=10),('[1]Pricing Schedule'!$F$103+('[1]Pricing Schedule'!$F$105*M1350))*3,
IF(AND(I1350=38000,R1350&gt;314.8,R1350&lt;=504.6,M1350&gt;10),('[1]Pricing Schedule'!$F$111+('[1]Pricing Schedule'!$F$113*M1350))*3,
IF(AND(I1350=38000,R1350&gt;472.2,R1350&lt;=672.8,M1350&lt;=10),('[1]Pricing Schedule'!$F$103+('[1]Pricing Schedule'!$F$105*M1350))*4,
IF(AND(I1350=38000,R1350&gt;472.2,R1350&lt;=672.8,M1350&gt;10),('[1]Pricing Schedule'!$F$111+('[1]Pricing Schedule'!$F$113*M1350))*4,
IF(AND(I1350=110000,R1350&lt;=12.8,M1350&gt;2),'[1]Pricing Schedule'!$F$62+('[1]Pricing Schedule'!$F$63*M1350),
IF(AND(I1350=110000,R1350&lt;=12.8,M1350&lt;=2),'[1]Pricing Schedule'!$F$96+('[1]Pricing Schedule'!$F$97*M1350),
IF(AND(I1350=110000,R1350&gt;12.8,R1350&lt;=22.8,M1350&gt;3),'[1]Pricing Schedule'!$F$71+('[1]Pricing Schedule'!$F$72*M1350),
IF(AND(I1350=110000,R1350&gt;12.8,R1350&lt;=22.8,M1350&lt;=3),'[1]Pricing Schedule'!$F$96+('[1]Pricing Schedule'!$F$97*M1350),
IF(AND(I1350=110000,R1350&gt;22.8,R1350&lt;=30.2),'[1]Pricing Schedule'!$F$80+('[1]Pricing Schedule'!$F$81*M1350),
IF(AND(I1350=110000,R1350&gt;30.2,R1350&lt;=45.9),'[1]Pricing Schedule'!$F$89+('[1]Pricing Schedule'!$F$90*M1350),
IF(AND(I1350=110000,R1350&gt;45.9,R1350&lt;=123.4),'[1]Pricing Schedule'!$F$96+('[1]Pricing Schedule'!$F$97*M1350),
IF(AND(I1350=110000,R1350&gt;123.4,R1350&lt;=168.2,M1350&lt;=10),'[1]Pricing Schedule'!$F$103+('[1]Pricing Schedule'!$F$105*M1350),
IF(AND(I1350=110000,R1350&gt;123.4,R1350&lt;=168.2,M1350&gt;10),'[1]Pricing Schedule'!$F$111+('[1]Pricing Schedule'!$F$113*M1350),
IF(AND(I1350=110000,R1350&gt;168.2,R1350&lt;=336.4,M1350&lt;=10),('[1]Pricing Schedule'!$F$103+('[1]Pricing Schedule'!$F$105*M1350))*2,
IF(AND(I1350=110000,R1350&gt;168.2,R1350&lt;=336.4,M1350&gt;10),('[1]Pricing Schedule'!$F$111+('[1]Pricing Schedule'!$F$113*M1350))*2,
IF(AND(I1350=110000,R1350&gt;336.4,R1350&lt;=504.6,M1350&lt;=10),('[1]Pricing Schedule'!$F$103+('[1]Pricing Schedule'!$F$105*M1350))*3,
IF(AND(I1350=110000,R1350&gt;336.4,R1350&lt;=504.6,M1350&gt;10),('[1]Pricing Schedule'!$F$111+('[1]Pricing Schedule'!$F$113*M1350))*3,
IF(AND(I1350=110000,R1350&gt;504.6,R1350&lt;=672.8,M1350&lt;=10),('[1]Pricing Schedule'!$F$103+('[1]Pricing Schedule'!$F$105*M1350))*4,
IF(AND(I1350=110000,R1350&gt;504.6,R1350&lt;=672.8,M1350&gt;10),('[1]Pricing Schedule'!$F$111+('[1]Pricing Schedule'!$F$113*M1350))*4,
IF(AND(I1350=110000,R1350&gt;672.8,R1350&lt;=841,M1350&lt;=10),('[1]Pricing Schedule'!$F$103+('[1]Pricing Schedule'!$F$105*M1350))*5,
IF(AND(I1350=110000,R1350&gt;672.8,R1350&lt;=841,M1350&gt;10),('[1]Pricing Schedule'!$F$111+('[1]Pricing Schedule'!$F$113*M1350))*5,
IF(AND(I1350=110000,R1350&gt;672.8,R1350&lt;=841,M1350&lt;=10),('[1]Pricing Schedule'!$F$103+('[1]Pricing Schedule'!$F$105*M1350))*5,
IF(AND(I1350=110000,R1350&gt;672.8,R1350&lt;=841,M1350&gt;10),('[1]Pricing Schedule'!$F$111+('[1]Pricing Schedule'!$F$113*M1350))*5,
IF(AND(I1350=110000,R1350&gt;1345.6,R1350&lt;=1513.8,M1350&lt;=10),('[1]Pricing Schedule'!$F$103+('[1]Pricing Schedule'!$F$105*M1350))*9,
IF(AND(I1350=110000,R1350&gt;1345.6,R1350&lt;=1513.8,M1350&gt;10),('[1]Pricing Schedule'!$F$111+('[1]Pricing Schedule'!$F$113*M1350))*9,
9999999999)))))))))))))))))))))))))))))))))))))))</f>
        <v>1756040</v>
      </c>
      <c r="T1350" s="21">
        <f>IF(AND(I1350=38000,R1350&lt;=4.5,M1350&gt;8),'[1]Pricing Schedule'!$J$9,
IF(AND(I1350=38000,R1350&lt;=4.5,M1350&lt;=8),'[1]Pricing Schedule'!$J$36,
IF(AND(I1350=38000,R1350&gt;4.5,R1350&lt;=9,M1350&gt;8),'[1]Pricing Schedule'!$J$18,
IF(AND(I1350=38000,R1350&gt;4.5,R1350&lt;=9,M1350&lt;=8),'[1]Pricing Schedule'!$J$36,
IF(AND(I1350=38000,R1350&gt;9,R1350&lt;=12.8,M1350&gt;8),'[1]Pricing Schedule'!$J$27,
IF(AND(I1350=38000,R1350&gt;9,R1350&lt;=12.8,M1350&lt;=8),'[1]Pricing Schedule'!$J$36,
IF(AND(I1350=38000,R1350&gt;12.8,R1350&lt;=22.8),'[1]Pricing Schedule'!$J$36,
IF(AND(I1350=38000,R1350&gt;22.8,R1350&lt;=30.2),'[1]Pricing Schedule'!$J$45,
IF(AND(I1350=38000,R1350&gt;30.2,R1350&lt;=45.9),'[1]Pricing Schedule'!$J$54,
IF(AND(I1350=38000,R1350&gt;45.9,R1350&lt;=123.4),'[1]Pricing Schedule'!$J$97,
IF(AND(I1350=38000,R1350&gt;123.4,R1350&lt;=168.2,M1350&lt;=10),'[1]Pricing Schedule'!$J$105,
IF(AND(I1350=38000,R1350&gt;123.4,R1350&lt;=168.2,M1350&gt;10),'[1]Pricing Schedule'!$J$113,
IF(AND(I1350=38000,R1350&gt;168.2,R1350&lt;=336.4,M1350&lt;=10),('[1]Pricing Schedule'!$J$105),
IF(AND(I1350=38000,R1350&gt;168.2,R1350&lt;=336.4,M1350&gt;10),('[1]Pricing Schedule'!$J$113),
IF(AND(I1350=38000,R1350&gt;336.4,R1350&lt;=504.6,M1350&lt;=10),('[1]Pricing Schedule'!$J$105),
IF(AND(I1350=38000,R1350&gt;336.4,R1350&lt;=504.6,M1350&gt;10),('[1]Pricing Schedule'!$J$113),
IF(AND(I1350=38000,R1350&gt;504.6,R1350&lt;=672.8,M1350&lt;=10),('[1]Pricing Schedule'!$J$105),
IF(AND(I1350=38000,R1350&gt;504.6,R1350&lt;=672.8,M1350&gt;10),('[1]Pricing Schedule'!$J$113),
IF(AND(I1350=110000,R1350&lt;=12.8,M1350&gt;2),'[1]Pricing Schedule'!$J$63,
IF(AND(I1350=110000,R1350&lt;=12.8,M1350&lt;=2),'[1]Pricing Schedule'!$J$97,
IF(AND(I1350=110000,R1350&gt;12.8,R1350&lt;=22.8,M1350&gt;3),'[1]Pricing Schedule'!$J$72,
IF(AND(I1350=110000,R1350&gt;12.8,R1350&lt;=22.8,M1350&lt;=3),'[1]Pricing Schedule'!$J$97,
IF(AND(I1350=110000,R1350&gt;22.8,R1350&lt;=30.2),'[1]Pricing Schedule'!$J$81,
IF(AND(I1350=110000,R1350&gt;30.2,R1350&lt;=45.9),'[1]Pricing Schedule'!$J$90,
IF(AND(I1350=110000,R1350&gt;45.9,R1350&lt;=123.4),'[1]Pricing Schedule'!$J$97,
IF(AND(I1350=110000,R1350&gt;123.4,R1350&lt;=168.2,M1350&lt;=10),'[1]Pricing Schedule'!$J$105,
IF(AND(I1350=110000,R1350&gt;123.4,R1350&lt;=168.2,M1350&gt;10),'[1]Pricing Schedule'!$J$113,
IF(AND(I1350=110000,R1350&gt;168.2,R1350&lt;=336.2,M1350&lt;=10),('[1]Pricing Schedule'!$J$105),
IF(AND(I1350=110000,R1350&gt;168.2,R1350&lt;=336.2,M1350&gt;10),('[1]Pricing Schedule'!$J$113),
IF(AND(I1350=110000,R1350&gt;336.4,R1350&lt;=504.6,M1350&lt;=10),('[1]Pricing Schedule'!$J$105),
IF(AND(I1350=110000,R1350&gt;336.4,R1350&lt;=504.6,M1350&gt;10),('[1]Pricing Schedule'!$J$113),
IF(AND(I1350=110000,R1350&gt;504.6,R1350&lt;=672.8,M1350&lt;=10),('[1]Pricing Schedule'!$J$105),
IF(AND(I1350=110000,R1350&gt;504.6,R1350&lt;=672.8,M1350&gt;10),('[1]Pricing Schedule'!$J$113),
IF(AND(I1350=110000,R1350&gt;672.8,R1350&lt;=841,M1350&lt;=10),('[1]Pricing Schedule'!$J$105),
IF(AND(I1350=110000,R1350&gt;672.8,R1350&lt;=841,M1350&gt;10),('[1]Pricing Schedule'!$J$113),
IF(AND(I1350=110000,R1350&gt;1682,R1350&lt;=1850.2,M1350&lt;=10),('[1]Pricing Schedule'!$J$105),
IF(AND(I1350=110000,R1350&gt;1682,R1350&lt;=1850.2,M1350&gt;10),('[1]Pricing Schedule'!$J$113),
IF(AND(I1350=110000,R1350&gt;2018.4,R1350&lt;=2186.6,M1350&lt;=10),('[1]Pricing Schedule'!$J$105),
IF(AND(I1350=110000,R1350&gt;2018.4,R1350&lt;=2186.6,M1350&gt;10),('[1]Pricing Schedule'!$J$113),999999999)))))))))))))))))))))))))))))))))))))))</f>
        <v>1</v>
      </c>
      <c r="U1350" s="40">
        <f t="shared" si="132"/>
        <v>418104.76190476189</v>
      </c>
      <c r="V1350" s="41">
        <f t="shared" si="133"/>
        <v>2.3917450627548349</v>
      </c>
      <c r="Y1350" s="23">
        <v>481</v>
      </c>
      <c r="Z1350" s="23">
        <v>84</v>
      </c>
      <c r="AD1350" s="13"/>
      <c r="AE1350" s="13"/>
      <c r="AF1350" s="13"/>
      <c r="AR1350" s="35"/>
    </row>
    <row r="1351" spans="1:44">
      <c r="A1351" s="23">
        <v>1353</v>
      </c>
      <c r="B1351" s="23">
        <v>1353</v>
      </c>
      <c r="C1351" s="23" t="s">
        <v>2038</v>
      </c>
      <c r="D1351" s="23" t="s">
        <v>816</v>
      </c>
      <c r="E1351" s="23" t="s">
        <v>816</v>
      </c>
      <c r="F1351" s="23" t="s">
        <v>1083</v>
      </c>
      <c r="G1351" s="23" t="s">
        <v>1084</v>
      </c>
      <c r="H1351" s="23" t="s">
        <v>113</v>
      </c>
      <c r="I1351" s="13">
        <v>38000</v>
      </c>
      <c r="J1351" s="13">
        <v>38000</v>
      </c>
      <c r="K1351" s="23" t="s">
        <v>119</v>
      </c>
      <c r="L1351" s="24">
        <v>16.649000000000001</v>
      </c>
      <c r="M1351" s="37">
        <f t="shared" si="128"/>
        <v>17</v>
      </c>
      <c r="N1351" s="24">
        <v>0.153</v>
      </c>
      <c r="O1351" s="13">
        <v>3</v>
      </c>
      <c r="P1351" s="36">
        <f t="shared" si="129"/>
        <v>0.153</v>
      </c>
      <c r="Q1351" s="38">
        <f t="shared" si="130"/>
        <v>4.2</v>
      </c>
      <c r="R1351" s="37">
        <f t="shared" si="131"/>
        <v>4.2</v>
      </c>
      <c r="S1351" s="39">
        <f>IF(AND(I1351=38000,R1351&lt;=4.5,M1351&gt;8),'[1]Pricing Schedule'!$F$8+('[1]Pricing Schedule'!$F$9*M1351),
IF(AND(I1351=38000,R1351&lt;=4.5,M1351&lt;=8),'[1]Pricing Schedule'!$F$34+('[1]Pricing Schedule'!$F$36*M1351),
IF(AND(I1351=38000,R1351&gt;4.5,R1351&lt;=9,M1351&gt;8),'[1]Pricing Schedule'!$F$17+('[1]Pricing Schedule'!$F$18*M1351),
IF(AND(I1351=38000,R1351&gt;4.5,R1351&lt;=9,M1351&lt;=8),'[1]Pricing Schedule'!$F$34+('[1]Pricing Schedule'!$F$36*M1351),
IF(AND(I1351=38000,R1351&gt;9,R1351&lt;=12.8,M1351&gt;8),'[1]Pricing Schedule'!$F$26+('[1]Pricing Schedule'!$F$27*M1351),
IF(AND(I1351=38000,R1351&gt;9,R1351&lt;=12.8,M1351&lt;=8),'[1]Pricing Schedule'!$F$34+('[1]Pricing Schedule'!$F$36*M1351),
IF(AND(I1351=38000,R1351&gt;12.8,R1351&lt;=22.8),'[1]Pricing Schedule'!$F$34+('[1]Pricing Schedule'!$F$36*M1351),
IF(AND(I1351=38000,R1351&gt;22.8,R1351&lt;=30.2),'[1]Pricing Schedule'!$F$43+('[1]Pricing Schedule'!$F$45*M1351),
IF(AND(I1351=38000,R1351&gt;30.2,R1351&lt;=45.9),'[1]Pricing Schedule'!$F$52+('[1]Pricing Schedule'!$F$54*M1351),
IF(AND(I1351=38000,R1351&gt;45.9,R1351&lt;=123.4),'[1]Pricing Schedule'!$F$96+('[1]Pricing Schedule'!$F$97*M1351),
IF(AND(I1351=38000,R1351&gt;123.4,R1351&lt;=168.2,M1351&lt;=10),'[1]Pricing Schedule'!$F$103+('[1]Pricing Schedule'!$F$105*M1351),
IF(AND(I1351=38000,R1351&gt;123.4,R1351&lt;=168.2,M1351&gt;10),'[1]Pricing Schedule'!$F$111+('[1]Pricing Schedule'!$F$113*M1351),
IF(AND(I1351=38000,R1351&gt;157.4,R1351&lt;=336.4,M1351&lt;=10),('[1]Pricing Schedule'!$F$103+('[1]Pricing Schedule'!$F$105*M1351))*2,
IF(AND(I1351=38000,R1351&gt;157.4,R1351&lt;=336.4,M1351&gt;10),('[1]Pricing Schedule'!$F$111+('[1]Pricing Schedule'!$F$113*M1351))*2,
IF(AND(I1351=38000,R1351&gt;314.8,R1351&lt;=504.6,M1351&lt;=10),('[1]Pricing Schedule'!$F$103+('[1]Pricing Schedule'!$F$105*M1351))*3,
IF(AND(I1351=38000,R1351&gt;314.8,R1351&lt;=504.6,M1351&gt;10),('[1]Pricing Schedule'!$F$111+('[1]Pricing Schedule'!$F$113*M1351))*3,
IF(AND(I1351=38000,R1351&gt;472.2,R1351&lt;=672.8,M1351&lt;=10),('[1]Pricing Schedule'!$F$103+('[1]Pricing Schedule'!$F$105*M1351))*4,
IF(AND(I1351=38000,R1351&gt;472.2,R1351&lt;=672.8,M1351&gt;10),('[1]Pricing Schedule'!$F$111+('[1]Pricing Schedule'!$F$113*M1351))*4,
IF(AND(I1351=110000,R1351&lt;=12.8,M1351&gt;2),'[1]Pricing Schedule'!$F$62+('[1]Pricing Schedule'!$F$63*M1351),
IF(AND(I1351=110000,R1351&lt;=12.8,M1351&lt;=2),'[1]Pricing Schedule'!$F$96+('[1]Pricing Schedule'!$F$97*M1351),
IF(AND(I1351=110000,R1351&gt;12.8,R1351&lt;=22.8,M1351&gt;3),'[1]Pricing Schedule'!$F$71+('[1]Pricing Schedule'!$F$72*M1351),
IF(AND(I1351=110000,R1351&gt;12.8,R1351&lt;=22.8,M1351&lt;=3),'[1]Pricing Schedule'!$F$96+('[1]Pricing Schedule'!$F$97*M1351),
IF(AND(I1351=110000,R1351&gt;22.8,R1351&lt;=30.2),'[1]Pricing Schedule'!$F$80+('[1]Pricing Schedule'!$F$81*M1351),
IF(AND(I1351=110000,R1351&gt;30.2,R1351&lt;=45.9),'[1]Pricing Schedule'!$F$89+('[1]Pricing Schedule'!$F$90*M1351),
IF(AND(I1351=110000,R1351&gt;45.9,R1351&lt;=123.4),'[1]Pricing Schedule'!$F$96+('[1]Pricing Schedule'!$F$97*M1351),
IF(AND(I1351=110000,R1351&gt;123.4,R1351&lt;=168.2,M1351&lt;=10),'[1]Pricing Schedule'!$F$103+('[1]Pricing Schedule'!$F$105*M1351),
IF(AND(I1351=110000,R1351&gt;123.4,R1351&lt;=168.2,M1351&gt;10),'[1]Pricing Schedule'!$F$111+('[1]Pricing Schedule'!$F$113*M1351),
IF(AND(I1351=110000,R1351&gt;168.2,R1351&lt;=336.4,M1351&lt;=10),('[1]Pricing Schedule'!$F$103+('[1]Pricing Schedule'!$F$105*M1351))*2,
IF(AND(I1351=110000,R1351&gt;168.2,R1351&lt;=336.4,M1351&gt;10),('[1]Pricing Schedule'!$F$111+('[1]Pricing Schedule'!$F$113*M1351))*2,
IF(AND(I1351=110000,R1351&gt;336.4,R1351&lt;=504.6,M1351&lt;=10),('[1]Pricing Schedule'!$F$103+('[1]Pricing Schedule'!$F$105*M1351))*3,
IF(AND(I1351=110000,R1351&gt;336.4,R1351&lt;=504.6,M1351&gt;10),('[1]Pricing Schedule'!$F$111+('[1]Pricing Schedule'!$F$113*M1351))*3,
IF(AND(I1351=110000,R1351&gt;504.6,R1351&lt;=672.8,M1351&lt;=10),('[1]Pricing Schedule'!$F$103+('[1]Pricing Schedule'!$F$105*M1351))*4,
IF(AND(I1351=110000,R1351&gt;504.6,R1351&lt;=672.8,M1351&gt;10),('[1]Pricing Schedule'!$F$111+('[1]Pricing Schedule'!$F$113*M1351))*4,
IF(AND(I1351=110000,R1351&gt;672.8,R1351&lt;=841,M1351&lt;=10),('[1]Pricing Schedule'!$F$103+('[1]Pricing Schedule'!$F$105*M1351))*5,
IF(AND(I1351=110000,R1351&gt;672.8,R1351&lt;=841,M1351&gt;10),('[1]Pricing Schedule'!$F$111+('[1]Pricing Schedule'!$F$113*M1351))*5,
IF(AND(I1351=110000,R1351&gt;672.8,R1351&lt;=841,M1351&lt;=10),('[1]Pricing Schedule'!$F$103+('[1]Pricing Schedule'!$F$105*M1351))*5,
IF(AND(I1351=110000,R1351&gt;672.8,R1351&lt;=841,M1351&gt;10),('[1]Pricing Schedule'!$F$111+('[1]Pricing Schedule'!$F$113*M1351))*5,
IF(AND(I1351=110000,R1351&gt;1345.6,R1351&lt;=1513.8,M1351&lt;=10),('[1]Pricing Schedule'!$F$103+('[1]Pricing Schedule'!$F$105*M1351))*9,
IF(AND(I1351=110000,R1351&gt;1345.6,R1351&lt;=1513.8,M1351&gt;10),('[1]Pricing Schedule'!$F$111+('[1]Pricing Schedule'!$F$113*M1351))*9,
9999999999)))))))))))))))))))))))))))))))))))))))</f>
        <v>1756040</v>
      </c>
      <c r="T1351" s="21">
        <f>IF(AND(I1351=38000,R1351&lt;=4.5,M1351&gt;8),'[1]Pricing Schedule'!$J$9,
IF(AND(I1351=38000,R1351&lt;=4.5,M1351&lt;=8),'[1]Pricing Schedule'!$J$36,
IF(AND(I1351=38000,R1351&gt;4.5,R1351&lt;=9,M1351&gt;8),'[1]Pricing Schedule'!$J$18,
IF(AND(I1351=38000,R1351&gt;4.5,R1351&lt;=9,M1351&lt;=8),'[1]Pricing Schedule'!$J$36,
IF(AND(I1351=38000,R1351&gt;9,R1351&lt;=12.8,M1351&gt;8),'[1]Pricing Schedule'!$J$27,
IF(AND(I1351=38000,R1351&gt;9,R1351&lt;=12.8,M1351&lt;=8),'[1]Pricing Schedule'!$J$36,
IF(AND(I1351=38000,R1351&gt;12.8,R1351&lt;=22.8),'[1]Pricing Schedule'!$J$36,
IF(AND(I1351=38000,R1351&gt;22.8,R1351&lt;=30.2),'[1]Pricing Schedule'!$J$45,
IF(AND(I1351=38000,R1351&gt;30.2,R1351&lt;=45.9),'[1]Pricing Schedule'!$J$54,
IF(AND(I1351=38000,R1351&gt;45.9,R1351&lt;=123.4),'[1]Pricing Schedule'!$J$97,
IF(AND(I1351=38000,R1351&gt;123.4,R1351&lt;=168.2,M1351&lt;=10),'[1]Pricing Schedule'!$J$105,
IF(AND(I1351=38000,R1351&gt;123.4,R1351&lt;=168.2,M1351&gt;10),'[1]Pricing Schedule'!$J$113,
IF(AND(I1351=38000,R1351&gt;168.2,R1351&lt;=336.4,M1351&lt;=10),('[1]Pricing Schedule'!$J$105),
IF(AND(I1351=38000,R1351&gt;168.2,R1351&lt;=336.4,M1351&gt;10),('[1]Pricing Schedule'!$J$113),
IF(AND(I1351=38000,R1351&gt;336.4,R1351&lt;=504.6,M1351&lt;=10),('[1]Pricing Schedule'!$J$105),
IF(AND(I1351=38000,R1351&gt;336.4,R1351&lt;=504.6,M1351&gt;10),('[1]Pricing Schedule'!$J$113),
IF(AND(I1351=38000,R1351&gt;504.6,R1351&lt;=672.8,M1351&lt;=10),('[1]Pricing Schedule'!$J$105),
IF(AND(I1351=38000,R1351&gt;504.6,R1351&lt;=672.8,M1351&gt;10),('[1]Pricing Schedule'!$J$113),
IF(AND(I1351=110000,R1351&lt;=12.8,M1351&gt;2),'[1]Pricing Schedule'!$J$63,
IF(AND(I1351=110000,R1351&lt;=12.8,M1351&lt;=2),'[1]Pricing Schedule'!$J$97,
IF(AND(I1351=110000,R1351&gt;12.8,R1351&lt;=22.8,M1351&gt;3),'[1]Pricing Schedule'!$J$72,
IF(AND(I1351=110000,R1351&gt;12.8,R1351&lt;=22.8,M1351&lt;=3),'[1]Pricing Schedule'!$J$97,
IF(AND(I1351=110000,R1351&gt;22.8,R1351&lt;=30.2),'[1]Pricing Schedule'!$J$81,
IF(AND(I1351=110000,R1351&gt;30.2,R1351&lt;=45.9),'[1]Pricing Schedule'!$J$90,
IF(AND(I1351=110000,R1351&gt;45.9,R1351&lt;=123.4),'[1]Pricing Schedule'!$J$97,
IF(AND(I1351=110000,R1351&gt;123.4,R1351&lt;=168.2,M1351&lt;=10),'[1]Pricing Schedule'!$J$105,
IF(AND(I1351=110000,R1351&gt;123.4,R1351&lt;=168.2,M1351&gt;10),'[1]Pricing Schedule'!$J$113,
IF(AND(I1351=110000,R1351&gt;168.2,R1351&lt;=336.2,M1351&lt;=10),('[1]Pricing Schedule'!$J$105),
IF(AND(I1351=110000,R1351&gt;168.2,R1351&lt;=336.2,M1351&gt;10),('[1]Pricing Schedule'!$J$113),
IF(AND(I1351=110000,R1351&gt;336.4,R1351&lt;=504.6,M1351&lt;=10),('[1]Pricing Schedule'!$J$105),
IF(AND(I1351=110000,R1351&gt;336.4,R1351&lt;=504.6,M1351&gt;10),('[1]Pricing Schedule'!$J$113),
IF(AND(I1351=110000,R1351&gt;504.6,R1351&lt;=672.8,M1351&lt;=10),('[1]Pricing Schedule'!$J$105),
IF(AND(I1351=110000,R1351&gt;504.6,R1351&lt;=672.8,M1351&gt;10),('[1]Pricing Schedule'!$J$113),
IF(AND(I1351=110000,R1351&gt;672.8,R1351&lt;=841,M1351&lt;=10),('[1]Pricing Schedule'!$J$105),
IF(AND(I1351=110000,R1351&gt;672.8,R1351&lt;=841,M1351&gt;10),('[1]Pricing Schedule'!$J$113),
IF(AND(I1351=110000,R1351&gt;1682,R1351&lt;=1850.2,M1351&lt;=10),('[1]Pricing Schedule'!$J$105),
IF(AND(I1351=110000,R1351&gt;1682,R1351&lt;=1850.2,M1351&gt;10),('[1]Pricing Schedule'!$J$113),
IF(AND(I1351=110000,R1351&gt;2018.4,R1351&lt;=2186.6,M1351&lt;=10),('[1]Pricing Schedule'!$J$105),
IF(AND(I1351=110000,R1351&gt;2018.4,R1351&lt;=2186.6,M1351&gt;10),('[1]Pricing Schedule'!$J$113),999999999)))))))))))))))))))))))))))))))))))))))</f>
        <v>1</v>
      </c>
      <c r="U1351" s="40">
        <f t="shared" si="132"/>
        <v>418104.76190476189</v>
      </c>
      <c r="V1351" s="41">
        <f t="shared" si="133"/>
        <v>2.3917450627548349</v>
      </c>
      <c r="Y1351" s="23">
        <v>684</v>
      </c>
      <c r="Z1351" s="23">
        <v>84</v>
      </c>
      <c r="AD1351" s="13"/>
      <c r="AE1351" s="13"/>
      <c r="AF1351" s="13"/>
      <c r="AR1351" s="35"/>
    </row>
    <row r="1352" spans="1:44">
      <c r="A1352" s="23">
        <v>1354</v>
      </c>
      <c r="B1352" s="23">
        <v>1354</v>
      </c>
      <c r="C1352" s="23" t="s">
        <v>2039</v>
      </c>
      <c r="D1352" s="23" t="s">
        <v>709</v>
      </c>
      <c r="E1352" s="23" t="s">
        <v>709</v>
      </c>
      <c r="F1352" s="23" t="s">
        <v>837</v>
      </c>
      <c r="G1352" s="23" t="s">
        <v>838</v>
      </c>
      <c r="H1352" s="23" t="s">
        <v>113</v>
      </c>
      <c r="I1352" s="13">
        <v>38000</v>
      </c>
      <c r="J1352" s="13">
        <v>38000</v>
      </c>
      <c r="K1352" s="23" t="s">
        <v>119</v>
      </c>
      <c r="L1352" s="24">
        <v>7.4260000000000002</v>
      </c>
      <c r="M1352" s="37">
        <f t="shared" si="128"/>
        <v>8</v>
      </c>
      <c r="N1352" s="24">
        <v>0.20100000000000001</v>
      </c>
      <c r="O1352" s="13">
        <v>3</v>
      </c>
      <c r="P1352" s="36">
        <f t="shared" si="129"/>
        <v>0.20100000000000001</v>
      </c>
      <c r="Q1352" s="38">
        <f t="shared" si="130"/>
        <v>4.2</v>
      </c>
      <c r="R1352" s="37">
        <f t="shared" si="131"/>
        <v>4.2</v>
      </c>
      <c r="S1352" s="39">
        <f>IF(AND(I1352=38000,R1352&lt;=4.5,M1352&gt;8),'[1]Pricing Schedule'!$F$8+('[1]Pricing Schedule'!$F$9*M1352),
IF(AND(I1352=38000,R1352&lt;=4.5,M1352&lt;=8),'[1]Pricing Schedule'!$F$34+('[1]Pricing Schedule'!$F$36*M1352),
IF(AND(I1352=38000,R1352&gt;4.5,R1352&lt;=9,M1352&gt;8),'[1]Pricing Schedule'!$F$17+('[1]Pricing Schedule'!$F$18*M1352),
IF(AND(I1352=38000,R1352&gt;4.5,R1352&lt;=9,M1352&lt;=8),'[1]Pricing Schedule'!$F$34+('[1]Pricing Schedule'!$F$36*M1352),
IF(AND(I1352=38000,R1352&gt;9,R1352&lt;=12.8,M1352&gt;8),'[1]Pricing Schedule'!$F$26+('[1]Pricing Schedule'!$F$27*M1352),
IF(AND(I1352=38000,R1352&gt;9,R1352&lt;=12.8,M1352&lt;=8),'[1]Pricing Schedule'!$F$34+('[1]Pricing Schedule'!$F$36*M1352),
IF(AND(I1352=38000,R1352&gt;12.8,R1352&lt;=22.8),'[1]Pricing Schedule'!$F$34+('[1]Pricing Schedule'!$F$36*M1352),
IF(AND(I1352=38000,R1352&gt;22.8,R1352&lt;=30.2),'[1]Pricing Schedule'!$F$43+('[1]Pricing Schedule'!$F$45*M1352),
IF(AND(I1352=38000,R1352&gt;30.2,R1352&lt;=45.9),'[1]Pricing Schedule'!$F$52+('[1]Pricing Schedule'!$F$54*M1352),
IF(AND(I1352=38000,R1352&gt;45.9,R1352&lt;=123.4),'[1]Pricing Schedule'!$F$96+('[1]Pricing Schedule'!$F$97*M1352),
IF(AND(I1352=38000,R1352&gt;123.4,R1352&lt;=168.2,M1352&lt;=10),'[1]Pricing Schedule'!$F$103+('[1]Pricing Schedule'!$F$105*M1352),
IF(AND(I1352=38000,R1352&gt;123.4,R1352&lt;=168.2,M1352&gt;10),'[1]Pricing Schedule'!$F$111+('[1]Pricing Schedule'!$F$113*M1352),
IF(AND(I1352=38000,R1352&gt;157.4,R1352&lt;=336.4,M1352&lt;=10),('[1]Pricing Schedule'!$F$103+('[1]Pricing Schedule'!$F$105*M1352))*2,
IF(AND(I1352=38000,R1352&gt;157.4,R1352&lt;=336.4,M1352&gt;10),('[1]Pricing Schedule'!$F$111+('[1]Pricing Schedule'!$F$113*M1352))*2,
IF(AND(I1352=38000,R1352&gt;314.8,R1352&lt;=504.6,M1352&lt;=10),('[1]Pricing Schedule'!$F$103+('[1]Pricing Schedule'!$F$105*M1352))*3,
IF(AND(I1352=38000,R1352&gt;314.8,R1352&lt;=504.6,M1352&gt;10),('[1]Pricing Schedule'!$F$111+('[1]Pricing Schedule'!$F$113*M1352))*3,
IF(AND(I1352=38000,R1352&gt;472.2,R1352&lt;=672.8,M1352&lt;=10),('[1]Pricing Schedule'!$F$103+('[1]Pricing Schedule'!$F$105*M1352))*4,
IF(AND(I1352=38000,R1352&gt;472.2,R1352&lt;=672.8,M1352&gt;10),('[1]Pricing Schedule'!$F$111+('[1]Pricing Schedule'!$F$113*M1352))*4,
IF(AND(I1352=110000,R1352&lt;=12.8,M1352&gt;2),'[1]Pricing Schedule'!$F$62+('[1]Pricing Schedule'!$F$63*M1352),
IF(AND(I1352=110000,R1352&lt;=12.8,M1352&lt;=2),'[1]Pricing Schedule'!$F$96+('[1]Pricing Schedule'!$F$97*M1352),
IF(AND(I1352=110000,R1352&gt;12.8,R1352&lt;=22.8,M1352&gt;3),'[1]Pricing Schedule'!$F$71+('[1]Pricing Schedule'!$F$72*M1352),
IF(AND(I1352=110000,R1352&gt;12.8,R1352&lt;=22.8,M1352&lt;=3),'[1]Pricing Schedule'!$F$96+('[1]Pricing Schedule'!$F$97*M1352),
IF(AND(I1352=110000,R1352&gt;22.8,R1352&lt;=30.2),'[1]Pricing Schedule'!$F$80+('[1]Pricing Schedule'!$F$81*M1352),
IF(AND(I1352=110000,R1352&gt;30.2,R1352&lt;=45.9),'[1]Pricing Schedule'!$F$89+('[1]Pricing Schedule'!$F$90*M1352),
IF(AND(I1352=110000,R1352&gt;45.9,R1352&lt;=123.4),'[1]Pricing Schedule'!$F$96+('[1]Pricing Schedule'!$F$97*M1352),
IF(AND(I1352=110000,R1352&gt;123.4,R1352&lt;=168.2,M1352&lt;=10),'[1]Pricing Schedule'!$F$103+('[1]Pricing Schedule'!$F$105*M1352),
IF(AND(I1352=110000,R1352&gt;123.4,R1352&lt;=168.2,M1352&gt;10),'[1]Pricing Schedule'!$F$111+('[1]Pricing Schedule'!$F$113*M1352),
IF(AND(I1352=110000,R1352&gt;168.2,R1352&lt;=336.4,M1352&lt;=10),('[1]Pricing Schedule'!$F$103+('[1]Pricing Schedule'!$F$105*M1352))*2,
IF(AND(I1352=110000,R1352&gt;168.2,R1352&lt;=336.4,M1352&gt;10),('[1]Pricing Schedule'!$F$111+('[1]Pricing Schedule'!$F$113*M1352))*2,
IF(AND(I1352=110000,R1352&gt;336.4,R1352&lt;=504.6,M1352&lt;=10),('[1]Pricing Schedule'!$F$103+('[1]Pricing Schedule'!$F$105*M1352))*3,
IF(AND(I1352=110000,R1352&gt;336.4,R1352&lt;=504.6,M1352&gt;10),('[1]Pricing Schedule'!$F$111+('[1]Pricing Schedule'!$F$113*M1352))*3,
IF(AND(I1352=110000,R1352&gt;504.6,R1352&lt;=672.8,M1352&lt;=10),('[1]Pricing Schedule'!$F$103+('[1]Pricing Schedule'!$F$105*M1352))*4,
IF(AND(I1352=110000,R1352&gt;504.6,R1352&lt;=672.8,M1352&gt;10),('[1]Pricing Schedule'!$F$111+('[1]Pricing Schedule'!$F$113*M1352))*4,
IF(AND(I1352=110000,R1352&gt;672.8,R1352&lt;=841,M1352&lt;=10),('[1]Pricing Schedule'!$F$103+('[1]Pricing Schedule'!$F$105*M1352))*5,
IF(AND(I1352=110000,R1352&gt;672.8,R1352&lt;=841,M1352&gt;10),('[1]Pricing Schedule'!$F$111+('[1]Pricing Schedule'!$F$113*M1352))*5,
IF(AND(I1352=110000,R1352&gt;672.8,R1352&lt;=841,M1352&lt;=10),('[1]Pricing Schedule'!$F$103+('[1]Pricing Schedule'!$F$105*M1352))*5,
IF(AND(I1352=110000,R1352&gt;672.8,R1352&lt;=841,M1352&gt;10),('[1]Pricing Schedule'!$F$111+('[1]Pricing Schedule'!$F$113*M1352))*5,
IF(AND(I1352=110000,R1352&gt;1345.6,R1352&lt;=1513.8,M1352&lt;=10),('[1]Pricing Schedule'!$F$103+('[1]Pricing Schedule'!$F$105*M1352))*9,
IF(AND(I1352=110000,R1352&gt;1345.6,R1352&lt;=1513.8,M1352&gt;10),('[1]Pricing Schedule'!$F$111+('[1]Pricing Schedule'!$F$113*M1352))*9,
9999999999)))))))))))))))))))))))))))))))))))))))</f>
        <v>909950</v>
      </c>
      <c r="T1352" s="21">
        <f>IF(AND(I1352=38000,R1352&lt;=4.5,M1352&gt;8),'[1]Pricing Schedule'!$J$9,
IF(AND(I1352=38000,R1352&lt;=4.5,M1352&lt;=8),'[1]Pricing Schedule'!$J$36,
IF(AND(I1352=38000,R1352&gt;4.5,R1352&lt;=9,M1352&gt;8),'[1]Pricing Schedule'!$J$18,
IF(AND(I1352=38000,R1352&gt;4.5,R1352&lt;=9,M1352&lt;=8),'[1]Pricing Schedule'!$J$36,
IF(AND(I1352=38000,R1352&gt;9,R1352&lt;=12.8,M1352&gt;8),'[1]Pricing Schedule'!$J$27,
IF(AND(I1352=38000,R1352&gt;9,R1352&lt;=12.8,M1352&lt;=8),'[1]Pricing Schedule'!$J$36,
IF(AND(I1352=38000,R1352&gt;12.8,R1352&lt;=22.8),'[1]Pricing Schedule'!$J$36,
IF(AND(I1352=38000,R1352&gt;22.8,R1352&lt;=30.2),'[1]Pricing Schedule'!$J$45,
IF(AND(I1352=38000,R1352&gt;30.2,R1352&lt;=45.9),'[1]Pricing Schedule'!$J$54,
IF(AND(I1352=38000,R1352&gt;45.9,R1352&lt;=123.4),'[1]Pricing Schedule'!$J$97,
IF(AND(I1352=38000,R1352&gt;123.4,R1352&lt;=168.2,M1352&lt;=10),'[1]Pricing Schedule'!$J$105,
IF(AND(I1352=38000,R1352&gt;123.4,R1352&lt;=168.2,M1352&gt;10),'[1]Pricing Schedule'!$J$113,
IF(AND(I1352=38000,R1352&gt;168.2,R1352&lt;=336.4,M1352&lt;=10),('[1]Pricing Schedule'!$J$105),
IF(AND(I1352=38000,R1352&gt;168.2,R1352&lt;=336.4,M1352&gt;10),('[1]Pricing Schedule'!$J$113),
IF(AND(I1352=38000,R1352&gt;336.4,R1352&lt;=504.6,M1352&lt;=10),('[1]Pricing Schedule'!$J$105),
IF(AND(I1352=38000,R1352&gt;336.4,R1352&lt;=504.6,M1352&gt;10),('[1]Pricing Schedule'!$J$113),
IF(AND(I1352=38000,R1352&gt;504.6,R1352&lt;=672.8,M1352&lt;=10),('[1]Pricing Schedule'!$J$105),
IF(AND(I1352=38000,R1352&gt;504.6,R1352&lt;=672.8,M1352&gt;10),('[1]Pricing Schedule'!$J$113),
IF(AND(I1352=110000,R1352&lt;=12.8,M1352&gt;2),'[1]Pricing Schedule'!$J$63,
IF(AND(I1352=110000,R1352&lt;=12.8,M1352&lt;=2),'[1]Pricing Schedule'!$J$97,
IF(AND(I1352=110000,R1352&gt;12.8,R1352&lt;=22.8,M1352&gt;3),'[1]Pricing Schedule'!$J$72,
IF(AND(I1352=110000,R1352&gt;12.8,R1352&lt;=22.8,M1352&lt;=3),'[1]Pricing Schedule'!$J$97,
IF(AND(I1352=110000,R1352&gt;22.8,R1352&lt;=30.2),'[1]Pricing Schedule'!$J$81,
IF(AND(I1352=110000,R1352&gt;30.2,R1352&lt;=45.9),'[1]Pricing Schedule'!$J$90,
IF(AND(I1352=110000,R1352&gt;45.9,R1352&lt;=123.4),'[1]Pricing Schedule'!$J$97,
IF(AND(I1352=110000,R1352&gt;123.4,R1352&lt;=168.2,M1352&lt;=10),'[1]Pricing Schedule'!$J$105,
IF(AND(I1352=110000,R1352&gt;123.4,R1352&lt;=168.2,M1352&gt;10),'[1]Pricing Schedule'!$J$113,
IF(AND(I1352=110000,R1352&gt;168.2,R1352&lt;=336.2,M1352&lt;=10),('[1]Pricing Schedule'!$J$105),
IF(AND(I1352=110000,R1352&gt;168.2,R1352&lt;=336.2,M1352&gt;10),('[1]Pricing Schedule'!$J$113),
IF(AND(I1352=110000,R1352&gt;336.4,R1352&lt;=504.6,M1352&lt;=10),('[1]Pricing Schedule'!$J$105),
IF(AND(I1352=110000,R1352&gt;336.4,R1352&lt;=504.6,M1352&gt;10),('[1]Pricing Schedule'!$J$113),
IF(AND(I1352=110000,R1352&gt;504.6,R1352&lt;=672.8,M1352&lt;=10),('[1]Pricing Schedule'!$J$105),
IF(AND(I1352=110000,R1352&gt;504.6,R1352&lt;=672.8,M1352&gt;10),('[1]Pricing Schedule'!$J$113),
IF(AND(I1352=110000,R1352&gt;672.8,R1352&lt;=841,M1352&lt;=10),('[1]Pricing Schedule'!$J$105),
IF(AND(I1352=110000,R1352&gt;672.8,R1352&lt;=841,M1352&gt;10),('[1]Pricing Schedule'!$J$113),
IF(AND(I1352=110000,R1352&gt;1682,R1352&lt;=1850.2,M1352&lt;=10),('[1]Pricing Schedule'!$J$105),
IF(AND(I1352=110000,R1352&gt;1682,R1352&lt;=1850.2,M1352&gt;10),('[1]Pricing Schedule'!$J$113),
IF(AND(I1352=110000,R1352&gt;2018.4,R1352&lt;=2186.6,M1352&lt;=10),('[1]Pricing Schedule'!$J$105),
IF(AND(I1352=110000,R1352&gt;2018.4,R1352&lt;=2186.6,M1352&gt;10),('[1]Pricing Schedule'!$J$113),999999999)))))))))))))))))))))))))))))))))))))))</f>
        <v>4</v>
      </c>
      <c r="U1352" s="40">
        <f t="shared" si="132"/>
        <v>216654.76190476189</v>
      </c>
      <c r="V1352" s="41">
        <f t="shared" si="133"/>
        <v>4.6156382218803227</v>
      </c>
      <c r="Y1352" s="23">
        <v>236</v>
      </c>
      <c r="Z1352" s="23">
        <v>596</v>
      </c>
      <c r="AD1352" s="13"/>
      <c r="AE1352" s="13"/>
      <c r="AF1352" s="13"/>
      <c r="AR1352" s="35"/>
    </row>
    <row r="1353" spans="1:44">
      <c r="A1353" s="23">
        <v>1355</v>
      </c>
      <c r="B1353" s="23">
        <v>1355</v>
      </c>
      <c r="C1353" s="23" t="s">
        <v>2040</v>
      </c>
      <c r="D1353" s="23" t="s">
        <v>2002</v>
      </c>
      <c r="E1353" s="23" t="s">
        <v>2002</v>
      </c>
      <c r="F1353" s="23" t="s">
        <v>2003</v>
      </c>
      <c r="G1353" s="23" t="s">
        <v>2004</v>
      </c>
      <c r="H1353" s="23" t="s">
        <v>113</v>
      </c>
      <c r="I1353" s="13">
        <v>38000</v>
      </c>
      <c r="J1353" s="13">
        <v>38000</v>
      </c>
      <c r="K1353" s="23" t="s">
        <v>119</v>
      </c>
      <c r="L1353" s="24">
        <v>7.9409999999999998</v>
      </c>
      <c r="M1353" s="37">
        <f t="shared" si="128"/>
        <v>8</v>
      </c>
      <c r="N1353" s="24">
        <v>0.22600000000000001</v>
      </c>
      <c r="O1353" s="13">
        <v>3</v>
      </c>
      <c r="P1353" s="36">
        <f t="shared" si="129"/>
        <v>0.22600000000000001</v>
      </c>
      <c r="Q1353" s="38">
        <f t="shared" si="130"/>
        <v>4.2</v>
      </c>
      <c r="R1353" s="37">
        <f t="shared" si="131"/>
        <v>4.2</v>
      </c>
      <c r="S1353" s="39">
        <f>IF(AND(I1353=38000,R1353&lt;=4.5,M1353&gt;8),'[1]Pricing Schedule'!$F$8+('[1]Pricing Schedule'!$F$9*M1353),
IF(AND(I1353=38000,R1353&lt;=4.5,M1353&lt;=8),'[1]Pricing Schedule'!$F$34+('[1]Pricing Schedule'!$F$36*M1353),
IF(AND(I1353=38000,R1353&gt;4.5,R1353&lt;=9,M1353&gt;8),'[1]Pricing Schedule'!$F$17+('[1]Pricing Schedule'!$F$18*M1353),
IF(AND(I1353=38000,R1353&gt;4.5,R1353&lt;=9,M1353&lt;=8),'[1]Pricing Schedule'!$F$34+('[1]Pricing Schedule'!$F$36*M1353),
IF(AND(I1353=38000,R1353&gt;9,R1353&lt;=12.8,M1353&gt;8),'[1]Pricing Schedule'!$F$26+('[1]Pricing Schedule'!$F$27*M1353),
IF(AND(I1353=38000,R1353&gt;9,R1353&lt;=12.8,M1353&lt;=8),'[1]Pricing Schedule'!$F$34+('[1]Pricing Schedule'!$F$36*M1353),
IF(AND(I1353=38000,R1353&gt;12.8,R1353&lt;=22.8),'[1]Pricing Schedule'!$F$34+('[1]Pricing Schedule'!$F$36*M1353),
IF(AND(I1353=38000,R1353&gt;22.8,R1353&lt;=30.2),'[1]Pricing Schedule'!$F$43+('[1]Pricing Schedule'!$F$45*M1353),
IF(AND(I1353=38000,R1353&gt;30.2,R1353&lt;=45.9),'[1]Pricing Schedule'!$F$52+('[1]Pricing Schedule'!$F$54*M1353),
IF(AND(I1353=38000,R1353&gt;45.9,R1353&lt;=123.4),'[1]Pricing Schedule'!$F$96+('[1]Pricing Schedule'!$F$97*M1353),
IF(AND(I1353=38000,R1353&gt;123.4,R1353&lt;=168.2,M1353&lt;=10),'[1]Pricing Schedule'!$F$103+('[1]Pricing Schedule'!$F$105*M1353),
IF(AND(I1353=38000,R1353&gt;123.4,R1353&lt;=168.2,M1353&gt;10),'[1]Pricing Schedule'!$F$111+('[1]Pricing Schedule'!$F$113*M1353),
IF(AND(I1353=38000,R1353&gt;157.4,R1353&lt;=336.4,M1353&lt;=10),('[1]Pricing Schedule'!$F$103+('[1]Pricing Schedule'!$F$105*M1353))*2,
IF(AND(I1353=38000,R1353&gt;157.4,R1353&lt;=336.4,M1353&gt;10),('[1]Pricing Schedule'!$F$111+('[1]Pricing Schedule'!$F$113*M1353))*2,
IF(AND(I1353=38000,R1353&gt;314.8,R1353&lt;=504.6,M1353&lt;=10),('[1]Pricing Schedule'!$F$103+('[1]Pricing Schedule'!$F$105*M1353))*3,
IF(AND(I1353=38000,R1353&gt;314.8,R1353&lt;=504.6,M1353&gt;10),('[1]Pricing Schedule'!$F$111+('[1]Pricing Schedule'!$F$113*M1353))*3,
IF(AND(I1353=38000,R1353&gt;472.2,R1353&lt;=672.8,M1353&lt;=10),('[1]Pricing Schedule'!$F$103+('[1]Pricing Schedule'!$F$105*M1353))*4,
IF(AND(I1353=38000,R1353&gt;472.2,R1353&lt;=672.8,M1353&gt;10),('[1]Pricing Schedule'!$F$111+('[1]Pricing Schedule'!$F$113*M1353))*4,
IF(AND(I1353=110000,R1353&lt;=12.8,M1353&gt;2),'[1]Pricing Schedule'!$F$62+('[1]Pricing Schedule'!$F$63*M1353),
IF(AND(I1353=110000,R1353&lt;=12.8,M1353&lt;=2),'[1]Pricing Schedule'!$F$96+('[1]Pricing Schedule'!$F$97*M1353),
IF(AND(I1353=110000,R1353&gt;12.8,R1353&lt;=22.8,M1353&gt;3),'[1]Pricing Schedule'!$F$71+('[1]Pricing Schedule'!$F$72*M1353),
IF(AND(I1353=110000,R1353&gt;12.8,R1353&lt;=22.8,M1353&lt;=3),'[1]Pricing Schedule'!$F$96+('[1]Pricing Schedule'!$F$97*M1353),
IF(AND(I1353=110000,R1353&gt;22.8,R1353&lt;=30.2),'[1]Pricing Schedule'!$F$80+('[1]Pricing Schedule'!$F$81*M1353),
IF(AND(I1353=110000,R1353&gt;30.2,R1353&lt;=45.9),'[1]Pricing Schedule'!$F$89+('[1]Pricing Schedule'!$F$90*M1353),
IF(AND(I1353=110000,R1353&gt;45.9,R1353&lt;=123.4),'[1]Pricing Schedule'!$F$96+('[1]Pricing Schedule'!$F$97*M1353),
IF(AND(I1353=110000,R1353&gt;123.4,R1353&lt;=168.2,M1353&lt;=10),'[1]Pricing Schedule'!$F$103+('[1]Pricing Schedule'!$F$105*M1353),
IF(AND(I1353=110000,R1353&gt;123.4,R1353&lt;=168.2,M1353&gt;10),'[1]Pricing Schedule'!$F$111+('[1]Pricing Schedule'!$F$113*M1353),
IF(AND(I1353=110000,R1353&gt;168.2,R1353&lt;=336.4,M1353&lt;=10),('[1]Pricing Schedule'!$F$103+('[1]Pricing Schedule'!$F$105*M1353))*2,
IF(AND(I1353=110000,R1353&gt;168.2,R1353&lt;=336.4,M1353&gt;10),('[1]Pricing Schedule'!$F$111+('[1]Pricing Schedule'!$F$113*M1353))*2,
IF(AND(I1353=110000,R1353&gt;336.4,R1353&lt;=504.6,M1353&lt;=10),('[1]Pricing Schedule'!$F$103+('[1]Pricing Schedule'!$F$105*M1353))*3,
IF(AND(I1353=110000,R1353&gt;336.4,R1353&lt;=504.6,M1353&gt;10),('[1]Pricing Schedule'!$F$111+('[1]Pricing Schedule'!$F$113*M1353))*3,
IF(AND(I1353=110000,R1353&gt;504.6,R1353&lt;=672.8,M1353&lt;=10),('[1]Pricing Schedule'!$F$103+('[1]Pricing Schedule'!$F$105*M1353))*4,
IF(AND(I1353=110000,R1353&gt;504.6,R1353&lt;=672.8,M1353&gt;10),('[1]Pricing Schedule'!$F$111+('[1]Pricing Schedule'!$F$113*M1353))*4,
IF(AND(I1353=110000,R1353&gt;672.8,R1353&lt;=841,M1353&lt;=10),('[1]Pricing Schedule'!$F$103+('[1]Pricing Schedule'!$F$105*M1353))*5,
IF(AND(I1353=110000,R1353&gt;672.8,R1353&lt;=841,M1353&gt;10),('[1]Pricing Schedule'!$F$111+('[1]Pricing Schedule'!$F$113*M1353))*5,
IF(AND(I1353=110000,R1353&gt;672.8,R1353&lt;=841,M1353&lt;=10),('[1]Pricing Schedule'!$F$103+('[1]Pricing Schedule'!$F$105*M1353))*5,
IF(AND(I1353=110000,R1353&gt;672.8,R1353&lt;=841,M1353&gt;10),('[1]Pricing Schedule'!$F$111+('[1]Pricing Schedule'!$F$113*M1353))*5,
IF(AND(I1353=110000,R1353&gt;1345.6,R1353&lt;=1513.8,M1353&lt;=10),('[1]Pricing Schedule'!$F$103+('[1]Pricing Schedule'!$F$105*M1353))*9,
IF(AND(I1353=110000,R1353&gt;1345.6,R1353&lt;=1513.8,M1353&gt;10),('[1]Pricing Schedule'!$F$111+('[1]Pricing Schedule'!$F$113*M1353))*9,
9999999999)))))))))))))))))))))))))))))))))))))))</f>
        <v>909950</v>
      </c>
      <c r="T1353" s="21">
        <f>IF(AND(I1353=38000,R1353&lt;=4.5,M1353&gt;8),'[1]Pricing Schedule'!$J$9,
IF(AND(I1353=38000,R1353&lt;=4.5,M1353&lt;=8),'[1]Pricing Schedule'!$J$36,
IF(AND(I1353=38000,R1353&gt;4.5,R1353&lt;=9,M1353&gt;8),'[1]Pricing Schedule'!$J$18,
IF(AND(I1353=38000,R1353&gt;4.5,R1353&lt;=9,M1353&lt;=8),'[1]Pricing Schedule'!$J$36,
IF(AND(I1353=38000,R1353&gt;9,R1353&lt;=12.8,M1353&gt;8),'[1]Pricing Schedule'!$J$27,
IF(AND(I1353=38000,R1353&gt;9,R1353&lt;=12.8,M1353&lt;=8),'[1]Pricing Schedule'!$J$36,
IF(AND(I1353=38000,R1353&gt;12.8,R1353&lt;=22.8),'[1]Pricing Schedule'!$J$36,
IF(AND(I1353=38000,R1353&gt;22.8,R1353&lt;=30.2),'[1]Pricing Schedule'!$J$45,
IF(AND(I1353=38000,R1353&gt;30.2,R1353&lt;=45.9),'[1]Pricing Schedule'!$J$54,
IF(AND(I1353=38000,R1353&gt;45.9,R1353&lt;=123.4),'[1]Pricing Schedule'!$J$97,
IF(AND(I1353=38000,R1353&gt;123.4,R1353&lt;=168.2,M1353&lt;=10),'[1]Pricing Schedule'!$J$105,
IF(AND(I1353=38000,R1353&gt;123.4,R1353&lt;=168.2,M1353&gt;10),'[1]Pricing Schedule'!$J$113,
IF(AND(I1353=38000,R1353&gt;168.2,R1353&lt;=336.4,M1353&lt;=10),('[1]Pricing Schedule'!$J$105),
IF(AND(I1353=38000,R1353&gt;168.2,R1353&lt;=336.4,M1353&gt;10),('[1]Pricing Schedule'!$J$113),
IF(AND(I1353=38000,R1353&gt;336.4,R1353&lt;=504.6,M1353&lt;=10),('[1]Pricing Schedule'!$J$105),
IF(AND(I1353=38000,R1353&gt;336.4,R1353&lt;=504.6,M1353&gt;10),('[1]Pricing Schedule'!$J$113),
IF(AND(I1353=38000,R1353&gt;504.6,R1353&lt;=672.8,M1353&lt;=10),('[1]Pricing Schedule'!$J$105),
IF(AND(I1353=38000,R1353&gt;504.6,R1353&lt;=672.8,M1353&gt;10),('[1]Pricing Schedule'!$J$113),
IF(AND(I1353=110000,R1353&lt;=12.8,M1353&gt;2),'[1]Pricing Schedule'!$J$63,
IF(AND(I1353=110000,R1353&lt;=12.8,M1353&lt;=2),'[1]Pricing Schedule'!$J$97,
IF(AND(I1353=110000,R1353&gt;12.8,R1353&lt;=22.8,M1353&gt;3),'[1]Pricing Schedule'!$J$72,
IF(AND(I1353=110000,R1353&gt;12.8,R1353&lt;=22.8,M1353&lt;=3),'[1]Pricing Schedule'!$J$97,
IF(AND(I1353=110000,R1353&gt;22.8,R1353&lt;=30.2),'[1]Pricing Schedule'!$J$81,
IF(AND(I1353=110000,R1353&gt;30.2,R1353&lt;=45.9),'[1]Pricing Schedule'!$J$90,
IF(AND(I1353=110000,R1353&gt;45.9,R1353&lt;=123.4),'[1]Pricing Schedule'!$J$97,
IF(AND(I1353=110000,R1353&gt;123.4,R1353&lt;=168.2,M1353&lt;=10),'[1]Pricing Schedule'!$J$105,
IF(AND(I1353=110000,R1353&gt;123.4,R1353&lt;=168.2,M1353&gt;10),'[1]Pricing Schedule'!$J$113,
IF(AND(I1353=110000,R1353&gt;168.2,R1353&lt;=336.2,M1353&lt;=10),('[1]Pricing Schedule'!$J$105),
IF(AND(I1353=110000,R1353&gt;168.2,R1353&lt;=336.2,M1353&gt;10),('[1]Pricing Schedule'!$J$113),
IF(AND(I1353=110000,R1353&gt;336.4,R1353&lt;=504.6,M1353&lt;=10),('[1]Pricing Schedule'!$J$105),
IF(AND(I1353=110000,R1353&gt;336.4,R1353&lt;=504.6,M1353&gt;10),('[1]Pricing Schedule'!$J$113),
IF(AND(I1353=110000,R1353&gt;504.6,R1353&lt;=672.8,M1353&lt;=10),('[1]Pricing Schedule'!$J$105),
IF(AND(I1353=110000,R1353&gt;504.6,R1353&lt;=672.8,M1353&gt;10),('[1]Pricing Schedule'!$J$113),
IF(AND(I1353=110000,R1353&gt;672.8,R1353&lt;=841,M1353&lt;=10),('[1]Pricing Schedule'!$J$105),
IF(AND(I1353=110000,R1353&gt;672.8,R1353&lt;=841,M1353&gt;10),('[1]Pricing Schedule'!$J$113),
IF(AND(I1353=110000,R1353&gt;1682,R1353&lt;=1850.2,M1353&lt;=10),('[1]Pricing Schedule'!$J$105),
IF(AND(I1353=110000,R1353&gt;1682,R1353&lt;=1850.2,M1353&gt;10),('[1]Pricing Schedule'!$J$113),
IF(AND(I1353=110000,R1353&gt;2018.4,R1353&lt;=2186.6,M1353&lt;=10),('[1]Pricing Schedule'!$J$105),
IF(AND(I1353=110000,R1353&gt;2018.4,R1353&lt;=2186.6,M1353&gt;10),('[1]Pricing Schedule'!$J$113),999999999)))))))))))))))))))))))))))))))))))))))</f>
        <v>4</v>
      </c>
      <c r="U1353" s="40">
        <f t="shared" si="132"/>
        <v>216654.76190476189</v>
      </c>
      <c r="V1353" s="41">
        <f t="shared" si="133"/>
        <v>4.6156382218803227</v>
      </c>
      <c r="Y1353" s="23">
        <v>72</v>
      </c>
      <c r="Z1353" s="23">
        <v>428</v>
      </c>
      <c r="AD1353" s="13"/>
      <c r="AE1353" s="13"/>
      <c r="AF1353" s="13"/>
      <c r="AR1353" s="35"/>
    </row>
    <row r="1354" spans="1:44">
      <c r="A1354" s="23">
        <v>1356</v>
      </c>
      <c r="B1354" s="23">
        <v>1356</v>
      </c>
      <c r="C1354" s="23" t="s">
        <v>2041</v>
      </c>
      <c r="D1354" s="23" t="s">
        <v>384</v>
      </c>
      <c r="E1354" s="23" t="s">
        <v>384</v>
      </c>
      <c r="F1354" s="23" t="s">
        <v>703</v>
      </c>
      <c r="G1354" s="23" t="s">
        <v>704</v>
      </c>
      <c r="H1354" s="23" t="s">
        <v>113</v>
      </c>
      <c r="I1354" s="13">
        <v>38000</v>
      </c>
      <c r="J1354" s="23" t="s">
        <v>119</v>
      </c>
      <c r="K1354" s="13">
        <v>38000</v>
      </c>
      <c r="L1354" s="24">
        <v>1.8979999999999999</v>
      </c>
      <c r="M1354" s="37">
        <f t="shared" si="128"/>
        <v>2</v>
      </c>
      <c r="N1354" s="24">
        <v>0.14799999999999999</v>
      </c>
      <c r="O1354" s="13">
        <v>3</v>
      </c>
      <c r="P1354" s="36">
        <f t="shared" si="129"/>
        <v>0.14799999999999999</v>
      </c>
      <c r="Q1354" s="38">
        <f t="shared" si="130"/>
        <v>4.2</v>
      </c>
      <c r="R1354" s="37">
        <f t="shared" si="131"/>
        <v>4.2</v>
      </c>
      <c r="S1354" s="39">
        <f>IF(AND(I1354=38000,R1354&lt;=4.5,M1354&gt;8),'[1]Pricing Schedule'!$F$8+('[1]Pricing Schedule'!$F$9*M1354),
IF(AND(I1354=38000,R1354&lt;=4.5,M1354&lt;=8),'[1]Pricing Schedule'!$F$34+('[1]Pricing Schedule'!$F$36*M1354),
IF(AND(I1354=38000,R1354&gt;4.5,R1354&lt;=9,M1354&gt;8),'[1]Pricing Schedule'!$F$17+('[1]Pricing Schedule'!$F$18*M1354),
IF(AND(I1354=38000,R1354&gt;4.5,R1354&lt;=9,M1354&lt;=8),'[1]Pricing Schedule'!$F$34+('[1]Pricing Schedule'!$F$36*M1354),
IF(AND(I1354=38000,R1354&gt;9,R1354&lt;=12.8,M1354&gt;8),'[1]Pricing Schedule'!$F$26+('[1]Pricing Schedule'!$F$27*M1354),
IF(AND(I1354=38000,R1354&gt;9,R1354&lt;=12.8,M1354&lt;=8),'[1]Pricing Schedule'!$F$34+('[1]Pricing Schedule'!$F$36*M1354),
IF(AND(I1354=38000,R1354&gt;12.8,R1354&lt;=22.8),'[1]Pricing Schedule'!$F$34+('[1]Pricing Schedule'!$F$36*M1354),
IF(AND(I1354=38000,R1354&gt;22.8,R1354&lt;=30.2),'[1]Pricing Schedule'!$F$43+('[1]Pricing Schedule'!$F$45*M1354),
IF(AND(I1354=38000,R1354&gt;30.2,R1354&lt;=45.9),'[1]Pricing Schedule'!$F$52+('[1]Pricing Schedule'!$F$54*M1354),
IF(AND(I1354=38000,R1354&gt;45.9,R1354&lt;=123.4),'[1]Pricing Schedule'!$F$96+('[1]Pricing Schedule'!$F$97*M1354),
IF(AND(I1354=38000,R1354&gt;123.4,R1354&lt;=168.2,M1354&lt;=10),'[1]Pricing Schedule'!$F$103+('[1]Pricing Schedule'!$F$105*M1354),
IF(AND(I1354=38000,R1354&gt;123.4,R1354&lt;=168.2,M1354&gt;10),'[1]Pricing Schedule'!$F$111+('[1]Pricing Schedule'!$F$113*M1354),
IF(AND(I1354=38000,R1354&gt;157.4,R1354&lt;=336.4,M1354&lt;=10),('[1]Pricing Schedule'!$F$103+('[1]Pricing Schedule'!$F$105*M1354))*2,
IF(AND(I1354=38000,R1354&gt;157.4,R1354&lt;=336.4,M1354&gt;10),('[1]Pricing Schedule'!$F$111+('[1]Pricing Schedule'!$F$113*M1354))*2,
IF(AND(I1354=38000,R1354&gt;314.8,R1354&lt;=504.6,M1354&lt;=10),('[1]Pricing Schedule'!$F$103+('[1]Pricing Schedule'!$F$105*M1354))*3,
IF(AND(I1354=38000,R1354&gt;314.8,R1354&lt;=504.6,M1354&gt;10),('[1]Pricing Schedule'!$F$111+('[1]Pricing Schedule'!$F$113*M1354))*3,
IF(AND(I1354=38000,R1354&gt;472.2,R1354&lt;=672.8,M1354&lt;=10),('[1]Pricing Schedule'!$F$103+('[1]Pricing Schedule'!$F$105*M1354))*4,
IF(AND(I1354=38000,R1354&gt;472.2,R1354&lt;=672.8,M1354&gt;10),('[1]Pricing Schedule'!$F$111+('[1]Pricing Schedule'!$F$113*M1354))*4,
IF(AND(I1354=110000,R1354&lt;=12.8,M1354&gt;2),'[1]Pricing Schedule'!$F$62+('[1]Pricing Schedule'!$F$63*M1354),
IF(AND(I1354=110000,R1354&lt;=12.8,M1354&lt;=2),'[1]Pricing Schedule'!$F$96+('[1]Pricing Schedule'!$F$97*M1354),
IF(AND(I1354=110000,R1354&gt;12.8,R1354&lt;=22.8,M1354&gt;3),'[1]Pricing Schedule'!$F$71+('[1]Pricing Schedule'!$F$72*M1354),
IF(AND(I1354=110000,R1354&gt;12.8,R1354&lt;=22.8,M1354&lt;=3),'[1]Pricing Schedule'!$F$96+('[1]Pricing Schedule'!$F$97*M1354),
IF(AND(I1354=110000,R1354&gt;22.8,R1354&lt;=30.2),'[1]Pricing Schedule'!$F$80+('[1]Pricing Schedule'!$F$81*M1354),
IF(AND(I1354=110000,R1354&gt;30.2,R1354&lt;=45.9),'[1]Pricing Schedule'!$F$89+('[1]Pricing Schedule'!$F$90*M1354),
IF(AND(I1354=110000,R1354&gt;45.9,R1354&lt;=123.4),'[1]Pricing Schedule'!$F$96+('[1]Pricing Schedule'!$F$97*M1354),
IF(AND(I1354=110000,R1354&gt;123.4,R1354&lt;=168.2,M1354&lt;=10),'[1]Pricing Schedule'!$F$103+('[1]Pricing Schedule'!$F$105*M1354),
IF(AND(I1354=110000,R1354&gt;123.4,R1354&lt;=168.2,M1354&gt;10),'[1]Pricing Schedule'!$F$111+('[1]Pricing Schedule'!$F$113*M1354),
IF(AND(I1354=110000,R1354&gt;168.2,R1354&lt;=336.4,M1354&lt;=10),('[1]Pricing Schedule'!$F$103+('[1]Pricing Schedule'!$F$105*M1354))*2,
IF(AND(I1354=110000,R1354&gt;168.2,R1354&lt;=336.4,M1354&gt;10),('[1]Pricing Schedule'!$F$111+('[1]Pricing Schedule'!$F$113*M1354))*2,
IF(AND(I1354=110000,R1354&gt;336.4,R1354&lt;=504.6,M1354&lt;=10),('[1]Pricing Schedule'!$F$103+('[1]Pricing Schedule'!$F$105*M1354))*3,
IF(AND(I1354=110000,R1354&gt;336.4,R1354&lt;=504.6,M1354&gt;10),('[1]Pricing Schedule'!$F$111+('[1]Pricing Schedule'!$F$113*M1354))*3,
IF(AND(I1354=110000,R1354&gt;504.6,R1354&lt;=672.8,M1354&lt;=10),('[1]Pricing Schedule'!$F$103+('[1]Pricing Schedule'!$F$105*M1354))*4,
IF(AND(I1354=110000,R1354&gt;504.6,R1354&lt;=672.8,M1354&gt;10),('[1]Pricing Schedule'!$F$111+('[1]Pricing Schedule'!$F$113*M1354))*4,
IF(AND(I1354=110000,R1354&gt;672.8,R1354&lt;=841,M1354&lt;=10),('[1]Pricing Schedule'!$F$103+('[1]Pricing Schedule'!$F$105*M1354))*5,
IF(AND(I1354=110000,R1354&gt;672.8,R1354&lt;=841,M1354&gt;10),('[1]Pricing Schedule'!$F$111+('[1]Pricing Schedule'!$F$113*M1354))*5,
IF(AND(I1354=110000,R1354&gt;672.8,R1354&lt;=841,M1354&lt;=10),('[1]Pricing Schedule'!$F$103+('[1]Pricing Schedule'!$F$105*M1354))*5,
IF(AND(I1354=110000,R1354&gt;672.8,R1354&lt;=841,M1354&gt;10),('[1]Pricing Schedule'!$F$111+('[1]Pricing Schedule'!$F$113*M1354))*5,
IF(AND(I1354=110000,R1354&gt;1345.6,R1354&lt;=1513.8,M1354&lt;=10),('[1]Pricing Schedule'!$F$103+('[1]Pricing Schedule'!$F$105*M1354))*9,
IF(AND(I1354=110000,R1354&gt;1345.6,R1354&lt;=1513.8,M1354&gt;10),('[1]Pricing Schedule'!$F$111+('[1]Pricing Schedule'!$F$113*M1354))*9,
9999999999)))))))))))))))))))))))))))))))))))))))</f>
        <v>488330</v>
      </c>
      <c r="T1354" s="21">
        <f>IF(AND(I1354=38000,R1354&lt;=4.5,M1354&gt;8),'[1]Pricing Schedule'!$J$9,
IF(AND(I1354=38000,R1354&lt;=4.5,M1354&lt;=8),'[1]Pricing Schedule'!$J$36,
IF(AND(I1354=38000,R1354&gt;4.5,R1354&lt;=9,M1354&gt;8),'[1]Pricing Schedule'!$J$18,
IF(AND(I1354=38000,R1354&gt;4.5,R1354&lt;=9,M1354&lt;=8),'[1]Pricing Schedule'!$J$36,
IF(AND(I1354=38000,R1354&gt;9,R1354&lt;=12.8,M1354&gt;8),'[1]Pricing Schedule'!$J$27,
IF(AND(I1354=38000,R1354&gt;9,R1354&lt;=12.8,M1354&lt;=8),'[1]Pricing Schedule'!$J$36,
IF(AND(I1354=38000,R1354&gt;12.8,R1354&lt;=22.8),'[1]Pricing Schedule'!$J$36,
IF(AND(I1354=38000,R1354&gt;22.8,R1354&lt;=30.2),'[1]Pricing Schedule'!$J$45,
IF(AND(I1354=38000,R1354&gt;30.2,R1354&lt;=45.9),'[1]Pricing Schedule'!$J$54,
IF(AND(I1354=38000,R1354&gt;45.9,R1354&lt;=123.4),'[1]Pricing Schedule'!$J$97,
IF(AND(I1354=38000,R1354&gt;123.4,R1354&lt;=168.2,M1354&lt;=10),'[1]Pricing Schedule'!$J$105,
IF(AND(I1354=38000,R1354&gt;123.4,R1354&lt;=168.2,M1354&gt;10),'[1]Pricing Schedule'!$J$113,
IF(AND(I1354=38000,R1354&gt;168.2,R1354&lt;=336.4,M1354&lt;=10),('[1]Pricing Schedule'!$J$105),
IF(AND(I1354=38000,R1354&gt;168.2,R1354&lt;=336.4,M1354&gt;10),('[1]Pricing Schedule'!$J$113),
IF(AND(I1354=38000,R1354&gt;336.4,R1354&lt;=504.6,M1354&lt;=10),('[1]Pricing Schedule'!$J$105),
IF(AND(I1354=38000,R1354&gt;336.4,R1354&lt;=504.6,M1354&gt;10),('[1]Pricing Schedule'!$J$113),
IF(AND(I1354=38000,R1354&gt;504.6,R1354&lt;=672.8,M1354&lt;=10),('[1]Pricing Schedule'!$J$105),
IF(AND(I1354=38000,R1354&gt;504.6,R1354&lt;=672.8,M1354&gt;10),('[1]Pricing Schedule'!$J$113),
IF(AND(I1354=110000,R1354&lt;=12.8,M1354&gt;2),'[1]Pricing Schedule'!$J$63,
IF(AND(I1354=110000,R1354&lt;=12.8,M1354&lt;=2),'[1]Pricing Schedule'!$J$97,
IF(AND(I1354=110000,R1354&gt;12.8,R1354&lt;=22.8,M1354&gt;3),'[1]Pricing Schedule'!$J$72,
IF(AND(I1354=110000,R1354&gt;12.8,R1354&lt;=22.8,M1354&lt;=3),'[1]Pricing Schedule'!$J$97,
IF(AND(I1354=110000,R1354&gt;22.8,R1354&lt;=30.2),'[1]Pricing Schedule'!$J$81,
IF(AND(I1354=110000,R1354&gt;30.2,R1354&lt;=45.9),'[1]Pricing Schedule'!$J$90,
IF(AND(I1354=110000,R1354&gt;45.9,R1354&lt;=123.4),'[1]Pricing Schedule'!$J$97,
IF(AND(I1354=110000,R1354&gt;123.4,R1354&lt;=168.2,M1354&lt;=10),'[1]Pricing Schedule'!$J$105,
IF(AND(I1354=110000,R1354&gt;123.4,R1354&lt;=168.2,M1354&gt;10),'[1]Pricing Schedule'!$J$113,
IF(AND(I1354=110000,R1354&gt;168.2,R1354&lt;=336.2,M1354&lt;=10),('[1]Pricing Schedule'!$J$105),
IF(AND(I1354=110000,R1354&gt;168.2,R1354&lt;=336.2,M1354&gt;10),('[1]Pricing Schedule'!$J$113),
IF(AND(I1354=110000,R1354&gt;336.4,R1354&lt;=504.6,M1354&lt;=10),('[1]Pricing Schedule'!$J$105),
IF(AND(I1354=110000,R1354&gt;336.4,R1354&lt;=504.6,M1354&gt;10),('[1]Pricing Schedule'!$J$113),
IF(AND(I1354=110000,R1354&gt;504.6,R1354&lt;=672.8,M1354&lt;=10),('[1]Pricing Schedule'!$J$105),
IF(AND(I1354=110000,R1354&gt;504.6,R1354&lt;=672.8,M1354&gt;10),('[1]Pricing Schedule'!$J$113),
IF(AND(I1354=110000,R1354&gt;672.8,R1354&lt;=841,M1354&lt;=10),('[1]Pricing Schedule'!$J$105),
IF(AND(I1354=110000,R1354&gt;672.8,R1354&lt;=841,M1354&gt;10),('[1]Pricing Schedule'!$J$113),
IF(AND(I1354=110000,R1354&gt;1682,R1354&lt;=1850.2,M1354&lt;=10),('[1]Pricing Schedule'!$J$105),
IF(AND(I1354=110000,R1354&gt;1682,R1354&lt;=1850.2,M1354&gt;10),('[1]Pricing Schedule'!$J$113),
IF(AND(I1354=110000,R1354&gt;2018.4,R1354&lt;=2186.6,M1354&lt;=10),('[1]Pricing Schedule'!$J$105),
IF(AND(I1354=110000,R1354&gt;2018.4,R1354&lt;=2186.6,M1354&gt;10),('[1]Pricing Schedule'!$J$113),999999999)))))))))))))))))))))))))))))))))))))))</f>
        <v>4</v>
      </c>
      <c r="U1354" s="40">
        <f t="shared" si="132"/>
        <v>116269.04761904762</v>
      </c>
      <c r="V1354" s="41">
        <f t="shared" si="133"/>
        <v>8.6007413019884087</v>
      </c>
      <c r="Y1354" s="23">
        <v>362</v>
      </c>
      <c r="Z1354" s="23">
        <v>622</v>
      </c>
      <c r="AD1354" s="13"/>
      <c r="AE1354" s="13"/>
      <c r="AF1354" s="13"/>
      <c r="AR1354" s="35"/>
    </row>
    <row r="1355" spans="1:44">
      <c r="A1355" s="23">
        <v>1357</v>
      </c>
      <c r="B1355" s="23">
        <v>1357</v>
      </c>
      <c r="C1355" s="23" t="s">
        <v>2042</v>
      </c>
      <c r="D1355" s="23" t="s">
        <v>344</v>
      </c>
      <c r="E1355" s="23" t="s">
        <v>344</v>
      </c>
      <c r="F1355" s="23" t="s">
        <v>1800</v>
      </c>
      <c r="G1355" s="23" t="s">
        <v>1801</v>
      </c>
      <c r="H1355" s="23" t="s">
        <v>113</v>
      </c>
      <c r="I1355" s="13">
        <v>38000</v>
      </c>
      <c r="J1355" s="13">
        <v>38000</v>
      </c>
      <c r="K1355" s="23" t="s">
        <v>119</v>
      </c>
      <c r="L1355" s="24">
        <v>4.9340000000000002</v>
      </c>
      <c r="M1355" s="37">
        <f t="shared" si="128"/>
        <v>5</v>
      </c>
      <c r="N1355" s="24">
        <v>0.29899999999999999</v>
      </c>
      <c r="O1355" s="13">
        <v>3</v>
      </c>
      <c r="P1355" s="36">
        <f t="shared" si="129"/>
        <v>0.29899999999999999</v>
      </c>
      <c r="Q1355" s="38">
        <f t="shared" si="130"/>
        <v>4.2</v>
      </c>
      <c r="R1355" s="37">
        <f t="shared" si="131"/>
        <v>4.2</v>
      </c>
      <c r="S1355" s="39">
        <f>IF(AND(I1355=38000,R1355&lt;=4.5,M1355&gt;8),'[1]Pricing Schedule'!$F$8+('[1]Pricing Schedule'!$F$9*M1355),
IF(AND(I1355=38000,R1355&lt;=4.5,M1355&lt;=8),'[1]Pricing Schedule'!$F$34+('[1]Pricing Schedule'!$F$36*M1355),
IF(AND(I1355=38000,R1355&gt;4.5,R1355&lt;=9,M1355&gt;8),'[1]Pricing Schedule'!$F$17+('[1]Pricing Schedule'!$F$18*M1355),
IF(AND(I1355=38000,R1355&gt;4.5,R1355&lt;=9,M1355&lt;=8),'[1]Pricing Schedule'!$F$34+('[1]Pricing Schedule'!$F$36*M1355),
IF(AND(I1355=38000,R1355&gt;9,R1355&lt;=12.8,M1355&gt;8),'[1]Pricing Schedule'!$F$26+('[1]Pricing Schedule'!$F$27*M1355),
IF(AND(I1355=38000,R1355&gt;9,R1355&lt;=12.8,M1355&lt;=8),'[1]Pricing Schedule'!$F$34+('[1]Pricing Schedule'!$F$36*M1355),
IF(AND(I1355=38000,R1355&gt;12.8,R1355&lt;=22.8),'[1]Pricing Schedule'!$F$34+('[1]Pricing Schedule'!$F$36*M1355),
IF(AND(I1355=38000,R1355&gt;22.8,R1355&lt;=30.2),'[1]Pricing Schedule'!$F$43+('[1]Pricing Schedule'!$F$45*M1355),
IF(AND(I1355=38000,R1355&gt;30.2,R1355&lt;=45.9),'[1]Pricing Schedule'!$F$52+('[1]Pricing Schedule'!$F$54*M1355),
IF(AND(I1355=38000,R1355&gt;45.9,R1355&lt;=123.4),'[1]Pricing Schedule'!$F$96+('[1]Pricing Schedule'!$F$97*M1355),
IF(AND(I1355=38000,R1355&gt;123.4,R1355&lt;=168.2,M1355&lt;=10),'[1]Pricing Schedule'!$F$103+('[1]Pricing Schedule'!$F$105*M1355),
IF(AND(I1355=38000,R1355&gt;123.4,R1355&lt;=168.2,M1355&gt;10),'[1]Pricing Schedule'!$F$111+('[1]Pricing Schedule'!$F$113*M1355),
IF(AND(I1355=38000,R1355&gt;157.4,R1355&lt;=336.4,M1355&lt;=10),('[1]Pricing Schedule'!$F$103+('[1]Pricing Schedule'!$F$105*M1355))*2,
IF(AND(I1355=38000,R1355&gt;157.4,R1355&lt;=336.4,M1355&gt;10),('[1]Pricing Schedule'!$F$111+('[1]Pricing Schedule'!$F$113*M1355))*2,
IF(AND(I1355=38000,R1355&gt;314.8,R1355&lt;=504.6,M1355&lt;=10),('[1]Pricing Schedule'!$F$103+('[1]Pricing Schedule'!$F$105*M1355))*3,
IF(AND(I1355=38000,R1355&gt;314.8,R1355&lt;=504.6,M1355&gt;10),('[1]Pricing Schedule'!$F$111+('[1]Pricing Schedule'!$F$113*M1355))*3,
IF(AND(I1355=38000,R1355&gt;472.2,R1355&lt;=672.8,M1355&lt;=10),('[1]Pricing Schedule'!$F$103+('[1]Pricing Schedule'!$F$105*M1355))*4,
IF(AND(I1355=38000,R1355&gt;472.2,R1355&lt;=672.8,M1355&gt;10),('[1]Pricing Schedule'!$F$111+('[1]Pricing Schedule'!$F$113*M1355))*4,
IF(AND(I1355=110000,R1355&lt;=12.8,M1355&gt;2),'[1]Pricing Schedule'!$F$62+('[1]Pricing Schedule'!$F$63*M1355),
IF(AND(I1355=110000,R1355&lt;=12.8,M1355&lt;=2),'[1]Pricing Schedule'!$F$96+('[1]Pricing Schedule'!$F$97*M1355),
IF(AND(I1355=110000,R1355&gt;12.8,R1355&lt;=22.8,M1355&gt;3),'[1]Pricing Schedule'!$F$71+('[1]Pricing Schedule'!$F$72*M1355),
IF(AND(I1355=110000,R1355&gt;12.8,R1355&lt;=22.8,M1355&lt;=3),'[1]Pricing Schedule'!$F$96+('[1]Pricing Schedule'!$F$97*M1355),
IF(AND(I1355=110000,R1355&gt;22.8,R1355&lt;=30.2),'[1]Pricing Schedule'!$F$80+('[1]Pricing Schedule'!$F$81*M1355),
IF(AND(I1355=110000,R1355&gt;30.2,R1355&lt;=45.9),'[1]Pricing Schedule'!$F$89+('[1]Pricing Schedule'!$F$90*M1355),
IF(AND(I1355=110000,R1355&gt;45.9,R1355&lt;=123.4),'[1]Pricing Schedule'!$F$96+('[1]Pricing Schedule'!$F$97*M1355),
IF(AND(I1355=110000,R1355&gt;123.4,R1355&lt;=168.2,M1355&lt;=10),'[1]Pricing Schedule'!$F$103+('[1]Pricing Schedule'!$F$105*M1355),
IF(AND(I1355=110000,R1355&gt;123.4,R1355&lt;=168.2,M1355&gt;10),'[1]Pricing Schedule'!$F$111+('[1]Pricing Schedule'!$F$113*M1355),
IF(AND(I1355=110000,R1355&gt;168.2,R1355&lt;=336.4,M1355&lt;=10),('[1]Pricing Schedule'!$F$103+('[1]Pricing Schedule'!$F$105*M1355))*2,
IF(AND(I1355=110000,R1355&gt;168.2,R1355&lt;=336.4,M1355&gt;10),('[1]Pricing Schedule'!$F$111+('[1]Pricing Schedule'!$F$113*M1355))*2,
IF(AND(I1355=110000,R1355&gt;336.4,R1355&lt;=504.6,M1355&lt;=10),('[1]Pricing Schedule'!$F$103+('[1]Pricing Schedule'!$F$105*M1355))*3,
IF(AND(I1355=110000,R1355&gt;336.4,R1355&lt;=504.6,M1355&gt;10),('[1]Pricing Schedule'!$F$111+('[1]Pricing Schedule'!$F$113*M1355))*3,
IF(AND(I1355=110000,R1355&gt;504.6,R1355&lt;=672.8,M1355&lt;=10),('[1]Pricing Schedule'!$F$103+('[1]Pricing Schedule'!$F$105*M1355))*4,
IF(AND(I1355=110000,R1355&gt;504.6,R1355&lt;=672.8,M1355&gt;10),('[1]Pricing Schedule'!$F$111+('[1]Pricing Schedule'!$F$113*M1355))*4,
IF(AND(I1355=110000,R1355&gt;672.8,R1355&lt;=841,M1355&lt;=10),('[1]Pricing Schedule'!$F$103+('[1]Pricing Schedule'!$F$105*M1355))*5,
IF(AND(I1355=110000,R1355&gt;672.8,R1355&lt;=841,M1355&gt;10),('[1]Pricing Schedule'!$F$111+('[1]Pricing Schedule'!$F$113*M1355))*5,
IF(AND(I1355=110000,R1355&gt;672.8,R1355&lt;=841,M1355&lt;=10),('[1]Pricing Schedule'!$F$103+('[1]Pricing Schedule'!$F$105*M1355))*5,
IF(AND(I1355=110000,R1355&gt;672.8,R1355&lt;=841,M1355&gt;10),('[1]Pricing Schedule'!$F$111+('[1]Pricing Schedule'!$F$113*M1355))*5,
IF(AND(I1355=110000,R1355&gt;1345.6,R1355&lt;=1513.8,M1355&lt;=10),('[1]Pricing Schedule'!$F$103+('[1]Pricing Schedule'!$F$105*M1355))*9,
IF(AND(I1355=110000,R1355&gt;1345.6,R1355&lt;=1513.8,M1355&gt;10),('[1]Pricing Schedule'!$F$111+('[1]Pricing Schedule'!$F$113*M1355))*9,
9999999999)))))))))))))))))))))))))))))))))))))))</f>
        <v>699140</v>
      </c>
      <c r="T1355" s="21">
        <f>IF(AND(I1355=38000,R1355&lt;=4.5,M1355&gt;8),'[1]Pricing Schedule'!$J$9,
IF(AND(I1355=38000,R1355&lt;=4.5,M1355&lt;=8),'[1]Pricing Schedule'!$J$36,
IF(AND(I1355=38000,R1355&gt;4.5,R1355&lt;=9,M1355&gt;8),'[1]Pricing Schedule'!$J$18,
IF(AND(I1355=38000,R1355&gt;4.5,R1355&lt;=9,M1355&lt;=8),'[1]Pricing Schedule'!$J$36,
IF(AND(I1355=38000,R1355&gt;9,R1355&lt;=12.8,M1355&gt;8),'[1]Pricing Schedule'!$J$27,
IF(AND(I1355=38000,R1355&gt;9,R1355&lt;=12.8,M1355&lt;=8),'[1]Pricing Schedule'!$J$36,
IF(AND(I1355=38000,R1355&gt;12.8,R1355&lt;=22.8),'[1]Pricing Schedule'!$J$36,
IF(AND(I1355=38000,R1355&gt;22.8,R1355&lt;=30.2),'[1]Pricing Schedule'!$J$45,
IF(AND(I1355=38000,R1355&gt;30.2,R1355&lt;=45.9),'[1]Pricing Schedule'!$J$54,
IF(AND(I1355=38000,R1355&gt;45.9,R1355&lt;=123.4),'[1]Pricing Schedule'!$J$97,
IF(AND(I1355=38000,R1355&gt;123.4,R1355&lt;=168.2,M1355&lt;=10),'[1]Pricing Schedule'!$J$105,
IF(AND(I1355=38000,R1355&gt;123.4,R1355&lt;=168.2,M1355&gt;10),'[1]Pricing Schedule'!$J$113,
IF(AND(I1355=38000,R1355&gt;168.2,R1355&lt;=336.4,M1355&lt;=10),('[1]Pricing Schedule'!$J$105),
IF(AND(I1355=38000,R1355&gt;168.2,R1355&lt;=336.4,M1355&gt;10),('[1]Pricing Schedule'!$J$113),
IF(AND(I1355=38000,R1355&gt;336.4,R1355&lt;=504.6,M1355&lt;=10),('[1]Pricing Schedule'!$J$105),
IF(AND(I1355=38000,R1355&gt;336.4,R1355&lt;=504.6,M1355&gt;10),('[1]Pricing Schedule'!$J$113),
IF(AND(I1355=38000,R1355&gt;504.6,R1355&lt;=672.8,M1355&lt;=10),('[1]Pricing Schedule'!$J$105),
IF(AND(I1355=38000,R1355&gt;504.6,R1355&lt;=672.8,M1355&gt;10),('[1]Pricing Schedule'!$J$113),
IF(AND(I1355=110000,R1355&lt;=12.8,M1355&gt;2),'[1]Pricing Schedule'!$J$63,
IF(AND(I1355=110000,R1355&lt;=12.8,M1355&lt;=2),'[1]Pricing Schedule'!$J$97,
IF(AND(I1355=110000,R1355&gt;12.8,R1355&lt;=22.8,M1355&gt;3),'[1]Pricing Schedule'!$J$72,
IF(AND(I1355=110000,R1355&gt;12.8,R1355&lt;=22.8,M1355&lt;=3),'[1]Pricing Schedule'!$J$97,
IF(AND(I1355=110000,R1355&gt;22.8,R1355&lt;=30.2),'[1]Pricing Schedule'!$J$81,
IF(AND(I1355=110000,R1355&gt;30.2,R1355&lt;=45.9),'[1]Pricing Schedule'!$J$90,
IF(AND(I1355=110000,R1355&gt;45.9,R1355&lt;=123.4),'[1]Pricing Schedule'!$J$97,
IF(AND(I1355=110000,R1355&gt;123.4,R1355&lt;=168.2,M1355&lt;=10),'[1]Pricing Schedule'!$J$105,
IF(AND(I1355=110000,R1355&gt;123.4,R1355&lt;=168.2,M1355&gt;10),'[1]Pricing Schedule'!$J$113,
IF(AND(I1355=110000,R1355&gt;168.2,R1355&lt;=336.2,M1355&lt;=10),('[1]Pricing Schedule'!$J$105),
IF(AND(I1355=110000,R1355&gt;168.2,R1355&lt;=336.2,M1355&gt;10),('[1]Pricing Schedule'!$J$113),
IF(AND(I1355=110000,R1355&gt;336.4,R1355&lt;=504.6,M1355&lt;=10),('[1]Pricing Schedule'!$J$105),
IF(AND(I1355=110000,R1355&gt;336.4,R1355&lt;=504.6,M1355&gt;10),('[1]Pricing Schedule'!$J$113),
IF(AND(I1355=110000,R1355&gt;504.6,R1355&lt;=672.8,M1355&lt;=10),('[1]Pricing Schedule'!$J$105),
IF(AND(I1355=110000,R1355&gt;504.6,R1355&lt;=672.8,M1355&gt;10),('[1]Pricing Schedule'!$J$113),
IF(AND(I1355=110000,R1355&gt;672.8,R1355&lt;=841,M1355&lt;=10),('[1]Pricing Schedule'!$J$105),
IF(AND(I1355=110000,R1355&gt;672.8,R1355&lt;=841,M1355&gt;10),('[1]Pricing Schedule'!$J$113),
IF(AND(I1355=110000,R1355&gt;1682,R1355&lt;=1850.2,M1355&lt;=10),('[1]Pricing Schedule'!$J$105),
IF(AND(I1355=110000,R1355&gt;1682,R1355&lt;=1850.2,M1355&gt;10),('[1]Pricing Schedule'!$J$113),
IF(AND(I1355=110000,R1355&gt;2018.4,R1355&lt;=2186.6,M1355&lt;=10),('[1]Pricing Schedule'!$J$105),
IF(AND(I1355=110000,R1355&gt;2018.4,R1355&lt;=2186.6,M1355&gt;10),('[1]Pricing Schedule'!$J$113),999999999)))))))))))))))))))))))))))))))))))))))</f>
        <v>4</v>
      </c>
      <c r="U1355" s="40">
        <f t="shared" si="132"/>
        <v>166461.90476190476</v>
      </c>
      <c r="V1355" s="41">
        <f t="shared" si="133"/>
        <v>6.0073804960379897</v>
      </c>
      <c r="Y1355" s="23">
        <v>362</v>
      </c>
      <c r="Z1355" s="23">
        <v>459</v>
      </c>
      <c r="AD1355" s="13"/>
      <c r="AE1355" s="13"/>
      <c r="AF1355" s="13"/>
      <c r="AR1355" s="35"/>
    </row>
    <row r="1356" spans="1:44">
      <c r="A1356" s="23">
        <v>1358</v>
      </c>
      <c r="B1356" s="23">
        <v>1358</v>
      </c>
      <c r="C1356" s="23" t="s">
        <v>2043</v>
      </c>
      <c r="D1356" s="23" t="s">
        <v>816</v>
      </c>
      <c r="E1356" s="23" t="s">
        <v>816</v>
      </c>
      <c r="F1356" s="23" t="s">
        <v>1878</v>
      </c>
      <c r="G1356" s="23" t="s">
        <v>1879</v>
      </c>
      <c r="H1356" s="23" t="s">
        <v>113</v>
      </c>
      <c r="I1356" s="13">
        <v>38000</v>
      </c>
      <c r="J1356" s="13">
        <v>38000</v>
      </c>
      <c r="K1356" s="13">
        <v>20000</v>
      </c>
      <c r="L1356" s="24">
        <v>3.173</v>
      </c>
      <c r="M1356" s="37">
        <f t="shared" si="128"/>
        <v>4</v>
      </c>
      <c r="N1356" s="24">
        <v>0.39200000000000002</v>
      </c>
      <c r="O1356" s="13">
        <v>3</v>
      </c>
      <c r="P1356" s="36">
        <f t="shared" si="129"/>
        <v>0.39200000000000002</v>
      </c>
      <c r="Q1356" s="38">
        <f t="shared" si="130"/>
        <v>4.2</v>
      </c>
      <c r="R1356" s="37">
        <f t="shared" si="131"/>
        <v>4.2</v>
      </c>
      <c r="S1356" s="39">
        <f>IF(AND(I1356=38000,R1356&lt;=4.5,M1356&gt;8),'[1]Pricing Schedule'!$F$8+('[1]Pricing Schedule'!$F$9*M1356),
IF(AND(I1356=38000,R1356&lt;=4.5,M1356&lt;=8),'[1]Pricing Schedule'!$F$34+('[1]Pricing Schedule'!$F$36*M1356),
IF(AND(I1356=38000,R1356&gt;4.5,R1356&lt;=9,M1356&gt;8),'[1]Pricing Schedule'!$F$17+('[1]Pricing Schedule'!$F$18*M1356),
IF(AND(I1356=38000,R1356&gt;4.5,R1356&lt;=9,M1356&lt;=8),'[1]Pricing Schedule'!$F$34+('[1]Pricing Schedule'!$F$36*M1356),
IF(AND(I1356=38000,R1356&gt;9,R1356&lt;=12.8,M1356&gt;8),'[1]Pricing Schedule'!$F$26+('[1]Pricing Schedule'!$F$27*M1356),
IF(AND(I1356=38000,R1356&gt;9,R1356&lt;=12.8,M1356&lt;=8),'[1]Pricing Schedule'!$F$34+('[1]Pricing Schedule'!$F$36*M1356),
IF(AND(I1356=38000,R1356&gt;12.8,R1356&lt;=22.8),'[1]Pricing Schedule'!$F$34+('[1]Pricing Schedule'!$F$36*M1356),
IF(AND(I1356=38000,R1356&gt;22.8,R1356&lt;=30.2),'[1]Pricing Schedule'!$F$43+('[1]Pricing Schedule'!$F$45*M1356),
IF(AND(I1356=38000,R1356&gt;30.2,R1356&lt;=45.9),'[1]Pricing Schedule'!$F$52+('[1]Pricing Schedule'!$F$54*M1356),
IF(AND(I1356=38000,R1356&gt;45.9,R1356&lt;=123.4),'[1]Pricing Schedule'!$F$96+('[1]Pricing Schedule'!$F$97*M1356),
IF(AND(I1356=38000,R1356&gt;123.4,R1356&lt;=168.2,M1356&lt;=10),'[1]Pricing Schedule'!$F$103+('[1]Pricing Schedule'!$F$105*M1356),
IF(AND(I1356=38000,R1356&gt;123.4,R1356&lt;=168.2,M1356&gt;10),'[1]Pricing Schedule'!$F$111+('[1]Pricing Schedule'!$F$113*M1356),
IF(AND(I1356=38000,R1356&gt;157.4,R1356&lt;=336.4,M1356&lt;=10),('[1]Pricing Schedule'!$F$103+('[1]Pricing Schedule'!$F$105*M1356))*2,
IF(AND(I1356=38000,R1356&gt;157.4,R1356&lt;=336.4,M1356&gt;10),('[1]Pricing Schedule'!$F$111+('[1]Pricing Schedule'!$F$113*M1356))*2,
IF(AND(I1356=38000,R1356&gt;314.8,R1356&lt;=504.6,M1356&lt;=10),('[1]Pricing Schedule'!$F$103+('[1]Pricing Schedule'!$F$105*M1356))*3,
IF(AND(I1356=38000,R1356&gt;314.8,R1356&lt;=504.6,M1356&gt;10),('[1]Pricing Schedule'!$F$111+('[1]Pricing Schedule'!$F$113*M1356))*3,
IF(AND(I1356=38000,R1356&gt;472.2,R1356&lt;=672.8,M1356&lt;=10),('[1]Pricing Schedule'!$F$103+('[1]Pricing Schedule'!$F$105*M1356))*4,
IF(AND(I1356=38000,R1356&gt;472.2,R1356&lt;=672.8,M1356&gt;10),('[1]Pricing Schedule'!$F$111+('[1]Pricing Schedule'!$F$113*M1356))*4,
IF(AND(I1356=110000,R1356&lt;=12.8,M1356&gt;2),'[1]Pricing Schedule'!$F$62+('[1]Pricing Schedule'!$F$63*M1356),
IF(AND(I1356=110000,R1356&lt;=12.8,M1356&lt;=2),'[1]Pricing Schedule'!$F$96+('[1]Pricing Schedule'!$F$97*M1356),
IF(AND(I1356=110000,R1356&gt;12.8,R1356&lt;=22.8,M1356&gt;3),'[1]Pricing Schedule'!$F$71+('[1]Pricing Schedule'!$F$72*M1356),
IF(AND(I1356=110000,R1356&gt;12.8,R1356&lt;=22.8,M1356&lt;=3),'[1]Pricing Schedule'!$F$96+('[1]Pricing Schedule'!$F$97*M1356),
IF(AND(I1356=110000,R1356&gt;22.8,R1356&lt;=30.2),'[1]Pricing Schedule'!$F$80+('[1]Pricing Schedule'!$F$81*M1356),
IF(AND(I1356=110000,R1356&gt;30.2,R1356&lt;=45.9),'[1]Pricing Schedule'!$F$89+('[1]Pricing Schedule'!$F$90*M1356),
IF(AND(I1356=110000,R1356&gt;45.9,R1356&lt;=123.4),'[1]Pricing Schedule'!$F$96+('[1]Pricing Schedule'!$F$97*M1356),
IF(AND(I1356=110000,R1356&gt;123.4,R1356&lt;=168.2,M1356&lt;=10),'[1]Pricing Schedule'!$F$103+('[1]Pricing Schedule'!$F$105*M1356),
IF(AND(I1356=110000,R1356&gt;123.4,R1356&lt;=168.2,M1356&gt;10),'[1]Pricing Schedule'!$F$111+('[1]Pricing Schedule'!$F$113*M1356),
IF(AND(I1356=110000,R1356&gt;168.2,R1356&lt;=336.4,M1356&lt;=10),('[1]Pricing Schedule'!$F$103+('[1]Pricing Schedule'!$F$105*M1356))*2,
IF(AND(I1356=110000,R1356&gt;168.2,R1356&lt;=336.4,M1356&gt;10),('[1]Pricing Schedule'!$F$111+('[1]Pricing Schedule'!$F$113*M1356))*2,
IF(AND(I1356=110000,R1356&gt;336.4,R1356&lt;=504.6,M1356&lt;=10),('[1]Pricing Schedule'!$F$103+('[1]Pricing Schedule'!$F$105*M1356))*3,
IF(AND(I1356=110000,R1356&gt;336.4,R1356&lt;=504.6,M1356&gt;10),('[1]Pricing Schedule'!$F$111+('[1]Pricing Schedule'!$F$113*M1356))*3,
IF(AND(I1356=110000,R1356&gt;504.6,R1356&lt;=672.8,M1356&lt;=10),('[1]Pricing Schedule'!$F$103+('[1]Pricing Schedule'!$F$105*M1356))*4,
IF(AND(I1356=110000,R1356&gt;504.6,R1356&lt;=672.8,M1356&gt;10),('[1]Pricing Schedule'!$F$111+('[1]Pricing Schedule'!$F$113*M1356))*4,
IF(AND(I1356=110000,R1356&gt;672.8,R1356&lt;=841,M1356&lt;=10),('[1]Pricing Schedule'!$F$103+('[1]Pricing Schedule'!$F$105*M1356))*5,
IF(AND(I1356=110000,R1356&gt;672.8,R1356&lt;=841,M1356&gt;10),('[1]Pricing Schedule'!$F$111+('[1]Pricing Schedule'!$F$113*M1356))*5,
IF(AND(I1356=110000,R1356&gt;672.8,R1356&lt;=841,M1356&lt;=10),('[1]Pricing Schedule'!$F$103+('[1]Pricing Schedule'!$F$105*M1356))*5,
IF(AND(I1356=110000,R1356&gt;672.8,R1356&lt;=841,M1356&gt;10),('[1]Pricing Schedule'!$F$111+('[1]Pricing Schedule'!$F$113*M1356))*5,
IF(AND(I1356=110000,R1356&gt;1345.6,R1356&lt;=1513.8,M1356&lt;=10),('[1]Pricing Schedule'!$F$103+('[1]Pricing Schedule'!$F$105*M1356))*9,
IF(AND(I1356=110000,R1356&gt;1345.6,R1356&lt;=1513.8,M1356&gt;10),('[1]Pricing Schedule'!$F$111+('[1]Pricing Schedule'!$F$113*M1356))*9,
9999999999)))))))))))))))))))))))))))))))))))))))</f>
        <v>628870</v>
      </c>
      <c r="T1356" s="21">
        <f>IF(AND(I1356=38000,R1356&lt;=4.5,M1356&gt;8),'[1]Pricing Schedule'!$J$9,
IF(AND(I1356=38000,R1356&lt;=4.5,M1356&lt;=8),'[1]Pricing Schedule'!$J$36,
IF(AND(I1356=38000,R1356&gt;4.5,R1356&lt;=9,M1356&gt;8),'[1]Pricing Schedule'!$J$18,
IF(AND(I1356=38000,R1356&gt;4.5,R1356&lt;=9,M1356&lt;=8),'[1]Pricing Schedule'!$J$36,
IF(AND(I1356=38000,R1356&gt;9,R1356&lt;=12.8,M1356&gt;8),'[1]Pricing Schedule'!$J$27,
IF(AND(I1356=38000,R1356&gt;9,R1356&lt;=12.8,M1356&lt;=8),'[1]Pricing Schedule'!$J$36,
IF(AND(I1356=38000,R1356&gt;12.8,R1356&lt;=22.8),'[1]Pricing Schedule'!$J$36,
IF(AND(I1356=38000,R1356&gt;22.8,R1356&lt;=30.2),'[1]Pricing Schedule'!$J$45,
IF(AND(I1356=38000,R1356&gt;30.2,R1356&lt;=45.9),'[1]Pricing Schedule'!$J$54,
IF(AND(I1356=38000,R1356&gt;45.9,R1356&lt;=123.4),'[1]Pricing Schedule'!$J$97,
IF(AND(I1356=38000,R1356&gt;123.4,R1356&lt;=168.2,M1356&lt;=10),'[1]Pricing Schedule'!$J$105,
IF(AND(I1356=38000,R1356&gt;123.4,R1356&lt;=168.2,M1356&gt;10),'[1]Pricing Schedule'!$J$113,
IF(AND(I1356=38000,R1356&gt;168.2,R1356&lt;=336.4,M1356&lt;=10),('[1]Pricing Schedule'!$J$105),
IF(AND(I1356=38000,R1356&gt;168.2,R1356&lt;=336.4,M1356&gt;10),('[1]Pricing Schedule'!$J$113),
IF(AND(I1356=38000,R1356&gt;336.4,R1356&lt;=504.6,M1356&lt;=10),('[1]Pricing Schedule'!$J$105),
IF(AND(I1356=38000,R1356&gt;336.4,R1356&lt;=504.6,M1356&gt;10),('[1]Pricing Schedule'!$J$113),
IF(AND(I1356=38000,R1356&gt;504.6,R1356&lt;=672.8,M1356&lt;=10),('[1]Pricing Schedule'!$J$105),
IF(AND(I1356=38000,R1356&gt;504.6,R1356&lt;=672.8,M1356&gt;10),('[1]Pricing Schedule'!$J$113),
IF(AND(I1356=110000,R1356&lt;=12.8,M1356&gt;2),'[1]Pricing Schedule'!$J$63,
IF(AND(I1356=110000,R1356&lt;=12.8,M1356&lt;=2),'[1]Pricing Schedule'!$J$97,
IF(AND(I1356=110000,R1356&gt;12.8,R1356&lt;=22.8,M1356&gt;3),'[1]Pricing Schedule'!$J$72,
IF(AND(I1356=110000,R1356&gt;12.8,R1356&lt;=22.8,M1356&lt;=3),'[1]Pricing Schedule'!$J$97,
IF(AND(I1356=110000,R1356&gt;22.8,R1356&lt;=30.2),'[1]Pricing Schedule'!$J$81,
IF(AND(I1356=110000,R1356&gt;30.2,R1356&lt;=45.9),'[1]Pricing Schedule'!$J$90,
IF(AND(I1356=110000,R1356&gt;45.9,R1356&lt;=123.4),'[1]Pricing Schedule'!$J$97,
IF(AND(I1356=110000,R1356&gt;123.4,R1356&lt;=168.2,M1356&lt;=10),'[1]Pricing Schedule'!$J$105,
IF(AND(I1356=110000,R1356&gt;123.4,R1356&lt;=168.2,M1356&gt;10),'[1]Pricing Schedule'!$J$113,
IF(AND(I1356=110000,R1356&gt;168.2,R1356&lt;=336.2,M1356&lt;=10),('[1]Pricing Schedule'!$J$105),
IF(AND(I1356=110000,R1356&gt;168.2,R1356&lt;=336.2,M1356&gt;10),('[1]Pricing Schedule'!$J$113),
IF(AND(I1356=110000,R1356&gt;336.4,R1356&lt;=504.6,M1356&lt;=10),('[1]Pricing Schedule'!$J$105),
IF(AND(I1356=110000,R1356&gt;336.4,R1356&lt;=504.6,M1356&gt;10),('[1]Pricing Schedule'!$J$113),
IF(AND(I1356=110000,R1356&gt;504.6,R1356&lt;=672.8,M1356&lt;=10),('[1]Pricing Schedule'!$J$105),
IF(AND(I1356=110000,R1356&gt;504.6,R1356&lt;=672.8,M1356&gt;10),('[1]Pricing Schedule'!$J$113),
IF(AND(I1356=110000,R1356&gt;672.8,R1356&lt;=841,M1356&lt;=10),('[1]Pricing Schedule'!$J$105),
IF(AND(I1356=110000,R1356&gt;672.8,R1356&lt;=841,M1356&gt;10),('[1]Pricing Schedule'!$J$113),
IF(AND(I1356=110000,R1356&gt;1682,R1356&lt;=1850.2,M1356&lt;=10),('[1]Pricing Schedule'!$J$105),
IF(AND(I1356=110000,R1356&gt;1682,R1356&lt;=1850.2,M1356&gt;10),('[1]Pricing Schedule'!$J$113),
IF(AND(I1356=110000,R1356&gt;2018.4,R1356&lt;=2186.6,M1356&lt;=10),('[1]Pricing Schedule'!$J$105),
IF(AND(I1356=110000,R1356&gt;2018.4,R1356&lt;=2186.6,M1356&gt;10),('[1]Pricing Schedule'!$J$113),999999999)))))))))))))))))))))))))))))))))))))))</f>
        <v>4</v>
      </c>
      <c r="U1356" s="40">
        <f t="shared" si="132"/>
        <v>149730.95238095237</v>
      </c>
      <c r="V1356" s="41">
        <f t="shared" si="133"/>
        <v>6.6786458250512828</v>
      </c>
      <c r="Y1356" s="23">
        <v>149</v>
      </c>
      <c r="Z1356" s="23">
        <v>311</v>
      </c>
      <c r="AD1356" s="13"/>
      <c r="AE1356" s="13"/>
      <c r="AF1356" s="13"/>
      <c r="AR1356" s="35"/>
    </row>
    <row r="1357" spans="1:44">
      <c r="A1357" s="23">
        <v>1359</v>
      </c>
      <c r="B1357" s="23">
        <v>1359</v>
      </c>
      <c r="C1357" s="23" t="s">
        <v>2044</v>
      </c>
      <c r="D1357" s="23" t="s">
        <v>816</v>
      </c>
      <c r="E1357" s="23" t="s">
        <v>816</v>
      </c>
      <c r="F1357" s="23" t="s">
        <v>1756</v>
      </c>
      <c r="G1357" s="23" t="s">
        <v>1757</v>
      </c>
      <c r="H1357" s="23" t="s">
        <v>133</v>
      </c>
      <c r="I1357" s="13">
        <v>110000</v>
      </c>
      <c r="L1357" s="24">
        <v>5.6589999999999998</v>
      </c>
      <c r="M1357" s="37">
        <f t="shared" si="128"/>
        <v>6</v>
      </c>
      <c r="N1357" s="24">
        <v>0.30199999999999999</v>
      </c>
      <c r="O1357" s="13">
        <v>3</v>
      </c>
      <c r="P1357" s="36">
        <f t="shared" si="129"/>
        <v>0.30199999999999999</v>
      </c>
      <c r="Q1357" s="38">
        <f t="shared" si="130"/>
        <v>4.2</v>
      </c>
      <c r="R1357" s="37">
        <f t="shared" si="131"/>
        <v>4.2</v>
      </c>
      <c r="S1357" s="39">
        <f>IF(AND(I1357=38000,R1357&lt;=4.5,M1357&gt;8),'[1]Pricing Schedule'!$F$8+('[1]Pricing Schedule'!$F$9*M1357),
IF(AND(I1357=38000,R1357&lt;=4.5,M1357&lt;=8),'[1]Pricing Schedule'!$F$34+('[1]Pricing Schedule'!$F$36*M1357),
IF(AND(I1357=38000,R1357&gt;4.5,R1357&lt;=9,M1357&gt;8),'[1]Pricing Schedule'!$F$17+('[1]Pricing Schedule'!$F$18*M1357),
IF(AND(I1357=38000,R1357&gt;4.5,R1357&lt;=9,M1357&lt;=8),'[1]Pricing Schedule'!$F$34+('[1]Pricing Schedule'!$F$36*M1357),
IF(AND(I1357=38000,R1357&gt;9,R1357&lt;=12.8,M1357&gt;8),'[1]Pricing Schedule'!$F$26+('[1]Pricing Schedule'!$F$27*M1357),
IF(AND(I1357=38000,R1357&gt;9,R1357&lt;=12.8,M1357&lt;=8),'[1]Pricing Schedule'!$F$34+('[1]Pricing Schedule'!$F$36*M1357),
IF(AND(I1357=38000,R1357&gt;12.8,R1357&lt;=22.8),'[1]Pricing Schedule'!$F$34+('[1]Pricing Schedule'!$F$36*M1357),
IF(AND(I1357=38000,R1357&gt;22.8,R1357&lt;=30.2),'[1]Pricing Schedule'!$F$43+('[1]Pricing Schedule'!$F$45*M1357),
IF(AND(I1357=38000,R1357&gt;30.2,R1357&lt;=45.9),'[1]Pricing Schedule'!$F$52+('[1]Pricing Schedule'!$F$54*M1357),
IF(AND(I1357=38000,R1357&gt;45.9,R1357&lt;=123.4),'[1]Pricing Schedule'!$F$96+('[1]Pricing Schedule'!$F$97*M1357),
IF(AND(I1357=38000,R1357&gt;123.4,R1357&lt;=168.2,M1357&lt;=10),'[1]Pricing Schedule'!$F$103+('[1]Pricing Schedule'!$F$105*M1357),
IF(AND(I1357=38000,R1357&gt;123.4,R1357&lt;=168.2,M1357&gt;10),'[1]Pricing Schedule'!$F$111+('[1]Pricing Schedule'!$F$113*M1357),
IF(AND(I1357=38000,R1357&gt;157.4,R1357&lt;=336.4,M1357&lt;=10),('[1]Pricing Schedule'!$F$103+('[1]Pricing Schedule'!$F$105*M1357))*2,
IF(AND(I1357=38000,R1357&gt;157.4,R1357&lt;=336.4,M1357&gt;10),('[1]Pricing Schedule'!$F$111+('[1]Pricing Schedule'!$F$113*M1357))*2,
IF(AND(I1357=38000,R1357&gt;314.8,R1357&lt;=504.6,M1357&lt;=10),('[1]Pricing Schedule'!$F$103+('[1]Pricing Schedule'!$F$105*M1357))*3,
IF(AND(I1357=38000,R1357&gt;314.8,R1357&lt;=504.6,M1357&gt;10),('[1]Pricing Schedule'!$F$111+('[1]Pricing Schedule'!$F$113*M1357))*3,
IF(AND(I1357=38000,R1357&gt;472.2,R1357&lt;=672.8,M1357&lt;=10),('[1]Pricing Schedule'!$F$103+('[1]Pricing Schedule'!$F$105*M1357))*4,
IF(AND(I1357=38000,R1357&gt;472.2,R1357&lt;=672.8,M1357&gt;10),('[1]Pricing Schedule'!$F$111+('[1]Pricing Schedule'!$F$113*M1357))*4,
IF(AND(I1357=110000,R1357&lt;=12.8,M1357&gt;2),'[1]Pricing Schedule'!$F$62+('[1]Pricing Schedule'!$F$63*M1357),
IF(AND(I1357=110000,R1357&lt;=12.8,M1357&lt;=2),'[1]Pricing Schedule'!$F$96+('[1]Pricing Schedule'!$F$97*M1357),
IF(AND(I1357=110000,R1357&gt;12.8,R1357&lt;=22.8,M1357&gt;3),'[1]Pricing Schedule'!$F$71+('[1]Pricing Schedule'!$F$72*M1357),
IF(AND(I1357=110000,R1357&gt;12.8,R1357&lt;=22.8,M1357&lt;=3),'[1]Pricing Schedule'!$F$96+('[1]Pricing Schedule'!$F$97*M1357),
IF(AND(I1357=110000,R1357&gt;22.8,R1357&lt;=30.2),'[1]Pricing Schedule'!$F$80+('[1]Pricing Schedule'!$F$81*M1357),
IF(AND(I1357=110000,R1357&gt;30.2,R1357&lt;=45.9),'[1]Pricing Schedule'!$F$89+('[1]Pricing Schedule'!$F$90*M1357),
IF(AND(I1357=110000,R1357&gt;45.9,R1357&lt;=123.4),'[1]Pricing Schedule'!$F$96+('[1]Pricing Schedule'!$F$97*M1357),
IF(AND(I1357=110000,R1357&gt;123.4,R1357&lt;=168.2,M1357&lt;=10),'[1]Pricing Schedule'!$F$103+('[1]Pricing Schedule'!$F$105*M1357),
IF(AND(I1357=110000,R1357&gt;123.4,R1357&lt;=168.2,M1357&gt;10),'[1]Pricing Schedule'!$F$111+('[1]Pricing Schedule'!$F$113*M1357),
IF(AND(I1357=110000,R1357&gt;168.2,R1357&lt;=336.4,M1357&lt;=10),('[1]Pricing Schedule'!$F$103+('[1]Pricing Schedule'!$F$105*M1357))*2,
IF(AND(I1357=110000,R1357&gt;168.2,R1357&lt;=336.4,M1357&gt;10),('[1]Pricing Schedule'!$F$111+('[1]Pricing Schedule'!$F$113*M1357))*2,
IF(AND(I1357=110000,R1357&gt;336.4,R1357&lt;=504.6,M1357&lt;=10),('[1]Pricing Schedule'!$F$103+('[1]Pricing Schedule'!$F$105*M1357))*3,
IF(AND(I1357=110000,R1357&gt;336.4,R1357&lt;=504.6,M1357&gt;10),('[1]Pricing Schedule'!$F$111+('[1]Pricing Schedule'!$F$113*M1357))*3,
IF(AND(I1357=110000,R1357&gt;504.6,R1357&lt;=672.8,M1357&lt;=10),('[1]Pricing Schedule'!$F$103+('[1]Pricing Schedule'!$F$105*M1357))*4,
IF(AND(I1357=110000,R1357&gt;504.6,R1357&lt;=672.8,M1357&gt;10),('[1]Pricing Schedule'!$F$111+('[1]Pricing Schedule'!$F$113*M1357))*4,
IF(AND(I1357=110000,R1357&gt;672.8,R1357&lt;=841,M1357&lt;=10),('[1]Pricing Schedule'!$F$103+('[1]Pricing Schedule'!$F$105*M1357))*5,
IF(AND(I1357=110000,R1357&gt;672.8,R1357&lt;=841,M1357&gt;10),('[1]Pricing Schedule'!$F$111+('[1]Pricing Schedule'!$F$113*M1357))*5,
IF(AND(I1357=110000,R1357&gt;672.8,R1357&lt;=841,M1357&lt;=10),('[1]Pricing Schedule'!$F$103+('[1]Pricing Schedule'!$F$105*M1357))*5,
IF(AND(I1357=110000,R1357&gt;672.8,R1357&lt;=841,M1357&gt;10),('[1]Pricing Schedule'!$F$111+('[1]Pricing Schedule'!$F$113*M1357))*5,
IF(AND(I1357=110000,R1357&gt;1345.6,R1357&lt;=1513.8,M1357&lt;=10),('[1]Pricing Schedule'!$F$103+('[1]Pricing Schedule'!$F$105*M1357))*9,
IF(AND(I1357=110000,R1357&gt;1345.6,R1357&lt;=1513.8,M1357&gt;10),('[1]Pricing Schedule'!$F$111+('[1]Pricing Schedule'!$F$113*M1357))*9,
9999999999)))))))))))))))))))))))))))))))))))))))</f>
        <v>1732670</v>
      </c>
      <c r="T1357" s="21">
        <f>IF(AND(I1357=38000,R1357&lt;=4.5,M1357&gt;8),'[1]Pricing Schedule'!$J$9,
IF(AND(I1357=38000,R1357&lt;=4.5,M1357&lt;=8),'[1]Pricing Schedule'!$J$36,
IF(AND(I1357=38000,R1357&gt;4.5,R1357&lt;=9,M1357&gt;8),'[1]Pricing Schedule'!$J$18,
IF(AND(I1357=38000,R1357&gt;4.5,R1357&lt;=9,M1357&lt;=8),'[1]Pricing Schedule'!$J$36,
IF(AND(I1357=38000,R1357&gt;9,R1357&lt;=12.8,M1357&gt;8),'[1]Pricing Schedule'!$J$27,
IF(AND(I1357=38000,R1357&gt;9,R1357&lt;=12.8,M1357&lt;=8),'[1]Pricing Schedule'!$J$36,
IF(AND(I1357=38000,R1357&gt;12.8,R1357&lt;=22.8),'[1]Pricing Schedule'!$J$36,
IF(AND(I1357=38000,R1357&gt;22.8,R1357&lt;=30.2),'[1]Pricing Schedule'!$J$45,
IF(AND(I1357=38000,R1357&gt;30.2,R1357&lt;=45.9),'[1]Pricing Schedule'!$J$54,
IF(AND(I1357=38000,R1357&gt;45.9,R1357&lt;=123.4),'[1]Pricing Schedule'!$J$97,
IF(AND(I1357=38000,R1357&gt;123.4,R1357&lt;=168.2,M1357&lt;=10),'[1]Pricing Schedule'!$J$105,
IF(AND(I1357=38000,R1357&gt;123.4,R1357&lt;=168.2,M1357&gt;10),'[1]Pricing Schedule'!$J$113,
IF(AND(I1357=38000,R1357&gt;168.2,R1357&lt;=336.4,M1357&lt;=10),('[1]Pricing Schedule'!$J$105),
IF(AND(I1357=38000,R1357&gt;168.2,R1357&lt;=336.4,M1357&gt;10),('[1]Pricing Schedule'!$J$113),
IF(AND(I1357=38000,R1357&gt;336.4,R1357&lt;=504.6,M1357&lt;=10),('[1]Pricing Schedule'!$J$105),
IF(AND(I1357=38000,R1357&gt;336.4,R1357&lt;=504.6,M1357&gt;10),('[1]Pricing Schedule'!$J$113),
IF(AND(I1357=38000,R1357&gt;504.6,R1357&lt;=672.8,M1357&lt;=10),('[1]Pricing Schedule'!$J$105),
IF(AND(I1357=38000,R1357&gt;504.6,R1357&lt;=672.8,M1357&gt;10),('[1]Pricing Schedule'!$J$113),
IF(AND(I1357=110000,R1357&lt;=12.8,M1357&gt;2),'[1]Pricing Schedule'!$J$63,
IF(AND(I1357=110000,R1357&lt;=12.8,M1357&lt;=2),'[1]Pricing Schedule'!$J$97,
IF(AND(I1357=110000,R1357&gt;12.8,R1357&lt;=22.8,M1357&gt;3),'[1]Pricing Schedule'!$J$72,
IF(AND(I1357=110000,R1357&gt;12.8,R1357&lt;=22.8,M1357&lt;=3),'[1]Pricing Schedule'!$J$97,
IF(AND(I1357=110000,R1357&gt;22.8,R1357&lt;=30.2),'[1]Pricing Schedule'!$J$81,
IF(AND(I1357=110000,R1357&gt;30.2,R1357&lt;=45.9),'[1]Pricing Schedule'!$J$90,
IF(AND(I1357=110000,R1357&gt;45.9,R1357&lt;=123.4),'[1]Pricing Schedule'!$J$97,
IF(AND(I1357=110000,R1357&gt;123.4,R1357&lt;=168.2,M1357&lt;=10),'[1]Pricing Schedule'!$J$105,
IF(AND(I1357=110000,R1357&gt;123.4,R1357&lt;=168.2,M1357&gt;10),'[1]Pricing Schedule'!$J$113,
IF(AND(I1357=110000,R1357&gt;168.2,R1357&lt;=336.2,M1357&lt;=10),('[1]Pricing Schedule'!$J$105),
IF(AND(I1357=110000,R1357&gt;168.2,R1357&lt;=336.2,M1357&gt;10),('[1]Pricing Schedule'!$J$113),
IF(AND(I1357=110000,R1357&gt;336.4,R1357&lt;=504.6,M1357&lt;=10),('[1]Pricing Schedule'!$J$105),
IF(AND(I1357=110000,R1357&gt;336.4,R1357&lt;=504.6,M1357&gt;10),('[1]Pricing Schedule'!$J$113),
IF(AND(I1357=110000,R1357&gt;504.6,R1357&lt;=672.8,M1357&lt;=10),('[1]Pricing Schedule'!$J$105),
IF(AND(I1357=110000,R1357&gt;504.6,R1357&lt;=672.8,M1357&gt;10),('[1]Pricing Schedule'!$J$113),
IF(AND(I1357=110000,R1357&gt;672.8,R1357&lt;=841,M1357&lt;=10),('[1]Pricing Schedule'!$J$105),
IF(AND(I1357=110000,R1357&gt;672.8,R1357&lt;=841,M1357&gt;10),('[1]Pricing Schedule'!$J$113),
IF(AND(I1357=110000,R1357&gt;1682,R1357&lt;=1850.2,M1357&lt;=10),('[1]Pricing Schedule'!$J$105),
IF(AND(I1357=110000,R1357&gt;1682,R1357&lt;=1850.2,M1357&gt;10),('[1]Pricing Schedule'!$J$113),
IF(AND(I1357=110000,R1357&gt;2018.4,R1357&lt;=2186.6,M1357&lt;=10),('[1]Pricing Schedule'!$J$105),
IF(AND(I1357=110000,R1357&gt;2018.4,R1357&lt;=2186.6,M1357&gt;10),('[1]Pricing Schedule'!$J$113),999999999)))))))))))))))))))))))))))))))))))))))</f>
        <v>7</v>
      </c>
      <c r="U1357" s="40">
        <f t="shared" si="132"/>
        <v>412540.47619047615</v>
      </c>
      <c r="V1357" s="41">
        <f t="shared" si="133"/>
        <v>2.4240045709800482</v>
      </c>
      <c r="Y1357" s="23">
        <v>706</v>
      </c>
      <c r="Z1357" s="23">
        <v>168</v>
      </c>
      <c r="AD1357" s="13"/>
      <c r="AE1357" s="13"/>
      <c r="AF1357" s="13"/>
      <c r="AR1357" s="35"/>
    </row>
    <row r="1358" spans="1:44">
      <c r="A1358" s="23">
        <v>1360</v>
      </c>
      <c r="B1358" s="23">
        <v>1360</v>
      </c>
      <c r="C1358" s="23" t="s">
        <v>2045</v>
      </c>
      <c r="D1358" s="23" t="s">
        <v>344</v>
      </c>
      <c r="E1358" s="23" t="s">
        <v>344</v>
      </c>
      <c r="F1358" s="23" t="s">
        <v>817</v>
      </c>
      <c r="G1358" s="23" t="s">
        <v>818</v>
      </c>
      <c r="H1358" s="23" t="s">
        <v>113</v>
      </c>
      <c r="I1358" s="13">
        <v>38000</v>
      </c>
      <c r="J1358" s="13">
        <v>20000</v>
      </c>
      <c r="K1358" s="13">
        <v>38000</v>
      </c>
      <c r="L1358" s="24">
        <v>1.9910000000000001</v>
      </c>
      <c r="M1358" s="37">
        <f t="shared" si="128"/>
        <v>2</v>
      </c>
      <c r="N1358" s="24">
        <v>0.42399999999999999</v>
      </c>
      <c r="O1358" s="13">
        <v>3</v>
      </c>
      <c r="P1358" s="36">
        <f t="shared" si="129"/>
        <v>0.42399999999999999</v>
      </c>
      <c r="Q1358" s="38">
        <f t="shared" si="130"/>
        <v>4.2</v>
      </c>
      <c r="R1358" s="37">
        <f t="shared" si="131"/>
        <v>4.2</v>
      </c>
      <c r="S1358" s="39">
        <f>IF(AND(I1358=38000,R1358&lt;=4.5,M1358&gt;8),'[1]Pricing Schedule'!$F$8+('[1]Pricing Schedule'!$F$9*M1358),
IF(AND(I1358=38000,R1358&lt;=4.5,M1358&lt;=8),'[1]Pricing Schedule'!$F$34+('[1]Pricing Schedule'!$F$36*M1358),
IF(AND(I1358=38000,R1358&gt;4.5,R1358&lt;=9,M1358&gt;8),'[1]Pricing Schedule'!$F$17+('[1]Pricing Schedule'!$F$18*M1358),
IF(AND(I1358=38000,R1358&gt;4.5,R1358&lt;=9,M1358&lt;=8),'[1]Pricing Schedule'!$F$34+('[1]Pricing Schedule'!$F$36*M1358),
IF(AND(I1358=38000,R1358&gt;9,R1358&lt;=12.8,M1358&gt;8),'[1]Pricing Schedule'!$F$26+('[1]Pricing Schedule'!$F$27*M1358),
IF(AND(I1358=38000,R1358&gt;9,R1358&lt;=12.8,M1358&lt;=8),'[1]Pricing Schedule'!$F$34+('[1]Pricing Schedule'!$F$36*M1358),
IF(AND(I1358=38000,R1358&gt;12.8,R1358&lt;=22.8),'[1]Pricing Schedule'!$F$34+('[1]Pricing Schedule'!$F$36*M1358),
IF(AND(I1358=38000,R1358&gt;22.8,R1358&lt;=30.2),'[1]Pricing Schedule'!$F$43+('[1]Pricing Schedule'!$F$45*M1358),
IF(AND(I1358=38000,R1358&gt;30.2,R1358&lt;=45.9),'[1]Pricing Schedule'!$F$52+('[1]Pricing Schedule'!$F$54*M1358),
IF(AND(I1358=38000,R1358&gt;45.9,R1358&lt;=123.4),'[1]Pricing Schedule'!$F$96+('[1]Pricing Schedule'!$F$97*M1358),
IF(AND(I1358=38000,R1358&gt;123.4,R1358&lt;=168.2,M1358&lt;=10),'[1]Pricing Schedule'!$F$103+('[1]Pricing Schedule'!$F$105*M1358),
IF(AND(I1358=38000,R1358&gt;123.4,R1358&lt;=168.2,M1358&gt;10),'[1]Pricing Schedule'!$F$111+('[1]Pricing Schedule'!$F$113*M1358),
IF(AND(I1358=38000,R1358&gt;157.4,R1358&lt;=336.4,M1358&lt;=10),('[1]Pricing Schedule'!$F$103+('[1]Pricing Schedule'!$F$105*M1358))*2,
IF(AND(I1358=38000,R1358&gt;157.4,R1358&lt;=336.4,M1358&gt;10),('[1]Pricing Schedule'!$F$111+('[1]Pricing Schedule'!$F$113*M1358))*2,
IF(AND(I1358=38000,R1358&gt;314.8,R1358&lt;=504.6,M1358&lt;=10),('[1]Pricing Schedule'!$F$103+('[1]Pricing Schedule'!$F$105*M1358))*3,
IF(AND(I1358=38000,R1358&gt;314.8,R1358&lt;=504.6,M1358&gt;10),('[1]Pricing Schedule'!$F$111+('[1]Pricing Schedule'!$F$113*M1358))*3,
IF(AND(I1358=38000,R1358&gt;472.2,R1358&lt;=672.8,M1358&lt;=10),('[1]Pricing Schedule'!$F$103+('[1]Pricing Schedule'!$F$105*M1358))*4,
IF(AND(I1358=38000,R1358&gt;472.2,R1358&lt;=672.8,M1358&gt;10),('[1]Pricing Schedule'!$F$111+('[1]Pricing Schedule'!$F$113*M1358))*4,
IF(AND(I1358=110000,R1358&lt;=12.8,M1358&gt;2),'[1]Pricing Schedule'!$F$62+('[1]Pricing Schedule'!$F$63*M1358),
IF(AND(I1358=110000,R1358&lt;=12.8,M1358&lt;=2),'[1]Pricing Schedule'!$F$96+('[1]Pricing Schedule'!$F$97*M1358),
IF(AND(I1358=110000,R1358&gt;12.8,R1358&lt;=22.8,M1358&gt;3),'[1]Pricing Schedule'!$F$71+('[1]Pricing Schedule'!$F$72*M1358),
IF(AND(I1358=110000,R1358&gt;12.8,R1358&lt;=22.8,M1358&lt;=3),'[1]Pricing Schedule'!$F$96+('[1]Pricing Schedule'!$F$97*M1358),
IF(AND(I1358=110000,R1358&gt;22.8,R1358&lt;=30.2),'[1]Pricing Schedule'!$F$80+('[1]Pricing Schedule'!$F$81*M1358),
IF(AND(I1358=110000,R1358&gt;30.2,R1358&lt;=45.9),'[1]Pricing Schedule'!$F$89+('[1]Pricing Schedule'!$F$90*M1358),
IF(AND(I1358=110000,R1358&gt;45.9,R1358&lt;=123.4),'[1]Pricing Schedule'!$F$96+('[1]Pricing Schedule'!$F$97*M1358),
IF(AND(I1358=110000,R1358&gt;123.4,R1358&lt;=168.2,M1358&lt;=10),'[1]Pricing Schedule'!$F$103+('[1]Pricing Schedule'!$F$105*M1358),
IF(AND(I1358=110000,R1358&gt;123.4,R1358&lt;=168.2,M1358&gt;10),'[1]Pricing Schedule'!$F$111+('[1]Pricing Schedule'!$F$113*M1358),
IF(AND(I1358=110000,R1358&gt;168.2,R1358&lt;=336.4,M1358&lt;=10),('[1]Pricing Schedule'!$F$103+('[1]Pricing Schedule'!$F$105*M1358))*2,
IF(AND(I1358=110000,R1358&gt;168.2,R1358&lt;=336.4,M1358&gt;10),('[1]Pricing Schedule'!$F$111+('[1]Pricing Schedule'!$F$113*M1358))*2,
IF(AND(I1358=110000,R1358&gt;336.4,R1358&lt;=504.6,M1358&lt;=10),('[1]Pricing Schedule'!$F$103+('[1]Pricing Schedule'!$F$105*M1358))*3,
IF(AND(I1358=110000,R1358&gt;336.4,R1358&lt;=504.6,M1358&gt;10),('[1]Pricing Schedule'!$F$111+('[1]Pricing Schedule'!$F$113*M1358))*3,
IF(AND(I1358=110000,R1358&gt;504.6,R1358&lt;=672.8,M1358&lt;=10),('[1]Pricing Schedule'!$F$103+('[1]Pricing Schedule'!$F$105*M1358))*4,
IF(AND(I1358=110000,R1358&gt;504.6,R1358&lt;=672.8,M1358&gt;10),('[1]Pricing Schedule'!$F$111+('[1]Pricing Schedule'!$F$113*M1358))*4,
IF(AND(I1358=110000,R1358&gt;672.8,R1358&lt;=841,M1358&lt;=10),('[1]Pricing Schedule'!$F$103+('[1]Pricing Schedule'!$F$105*M1358))*5,
IF(AND(I1358=110000,R1358&gt;672.8,R1358&lt;=841,M1358&gt;10),('[1]Pricing Schedule'!$F$111+('[1]Pricing Schedule'!$F$113*M1358))*5,
IF(AND(I1358=110000,R1358&gt;672.8,R1358&lt;=841,M1358&lt;=10),('[1]Pricing Schedule'!$F$103+('[1]Pricing Schedule'!$F$105*M1358))*5,
IF(AND(I1358=110000,R1358&gt;672.8,R1358&lt;=841,M1358&gt;10),('[1]Pricing Schedule'!$F$111+('[1]Pricing Schedule'!$F$113*M1358))*5,
IF(AND(I1358=110000,R1358&gt;1345.6,R1358&lt;=1513.8,M1358&lt;=10),('[1]Pricing Schedule'!$F$103+('[1]Pricing Schedule'!$F$105*M1358))*9,
IF(AND(I1358=110000,R1358&gt;1345.6,R1358&lt;=1513.8,M1358&gt;10),('[1]Pricing Schedule'!$F$111+('[1]Pricing Schedule'!$F$113*M1358))*9,
9999999999)))))))))))))))))))))))))))))))))))))))</f>
        <v>488330</v>
      </c>
      <c r="T1358" s="21">
        <f>IF(AND(I1358=38000,R1358&lt;=4.5,M1358&gt;8),'[1]Pricing Schedule'!$J$9,
IF(AND(I1358=38000,R1358&lt;=4.5,M1358&lt;=8),'[1]Pricing Schedule'!$J$36,
IF(AND(I1358=38000,R1358&gt;4.5,R1358&lt;=9,M1358&gt;8),'[1]Pricing Schedule'!$J$18,
IF(AND(I1358=38000,R1358&gt;4.5,R1358&lt;=9,M1358&lt;=8),'[1]Pricing Schedule'!$J$36,
IF(AND(I1358=38000,R1358&gt;9,R1358&lt;=12.8,M1358&gt;8),'[1]Pricing Schedule'!$J$27,
IF(AND(I1358=38000,R1358&gt;9,R1358&lt;=12.8,M1358&lt;=8),'[1]Pricing Schedule'!$J$36,
IF(AND(I1358=38000,R1358&gt;12.8,R1358&lt;=22.8),'[1]Pricing Schedule'!$J$36,
IF(AND(I1358=38000,R1358&gt;22.8,R1358&lt;=30.2),'[1]Pricing Schedule'!$J$45,
IF(AND(I1358=38000,R1358&gt;30.2,R1358&lt;=45.9),'[1]Pricing Schedule'!$J$54,
IF(AND(I1358=38000,R1358&gt;45.9,R1358&lt;=123.4),'[1]Pricing Schedule'!$J$97,
IF(AND(I1358=38000,R1358&gt;123.4,R1358&lt;=168.2,M1358&lt;=10),'[1]Pricing Schedule'!$J$105,
IF(AND(I1358=38000,R1358&gt;123.4,R1358&lt;=168.2,M1358&gt;10),'[1]Pricing Schedule'!$J$113,
IF(AND(I1358=38000,R1358&gt;168.2,R1358&lt;=336.4,M1358&lt;=10),('[1]Pricing Schedule'!$J$105),
IF(AND(I1358=38000,R1358&gt;168.2,R1358&lt;=336.4,M1358&gt;10),('[1]Pricing Schedule'!$J$113),
IF(AND(I1358=38000,R1358&gt;336.4,R1358&lt;=504.6,M1358&lt;=10),('[1]Pricing Schedule'!$J$105),
IF(AND(I1358=38000,R1358&gt;336.4,R1358&lt;=504.6,M1358&gt;10),('[1]Pricing Schedule'!$J$113),
IF(AND(I1358=38000,R1358&gt;504.6,R1358&lt;=672.8,M1358&lt;=10),('[1]Pricing Schedule'!$J$105),
IF(AND(I1358=38000,R1358&gt;504.6,R1358&lt;=672.8,M1358&gt;10),('[1]Pricing Schedule'!$J$113),
IF(AND(I1358=110000,R1358&lt;=12.8,M1358&gt;2),'[1]Pricing Schedule'!$J$63,
IF(AND(I1358=110000,R1358&lt;=12.8,M1358&lt;=2),'[1]Pricing Schedule'!$J$97,
IF(AND(I1358=110000,R1358&gt;12.8,R1358&lt;=22.8,M1358&gt;3),'[1]Pricing Schedule'!$J$72,
IF(AND(I1358=110000,R1358&gt;12.8,R1358&lt;=22.8,M1358&lt;=3),'[1]Pricing Schedule'!$J$97,
IF(AND(I1358=110000,R1358&gt;22.8,R1358&lt;=30.2),'[1]Pricing Schedule'!$J$81,
IF(AND(I1358=110000,R1358&gt;30.2,R1358&lt;=45.9),'[1]Pricing Schedule'!$J$90,
IF(AND(I1358=110000,R1358&gt;45.9,R1358&lt;=123.4),'[1]Pricing Schedule'!$J$97,
IF(AND(I1358=110000,R1358&gt;123.4,R1358&lt;=168.2,M1358&lt;=10),'[1]Pricing Schedule'!$J$105,
IF(AND(I1358=110000,R1358&gt;123.4,R1358&lt;=168.2,M1358&gt;10),'[1]Pricing Schedule'!$J$113,
IF(AND(I1358=110000,R1358&gt;168.2,R1358&lt;=336.2,M1358&lt;=10),('[1]Pricing Schedule'!$J$105),
IF(AND(I1358=110000,R1358&gt;168.2,R1358&lt;=336.2,M1358&gt;10),('[1]Pricing Schedule'!$J$113),
IF(AND(I1358=110000,R1358&gt;336.4,R1358&lt;=504.6,M1358&lt;=10),('[1]Pricing Schedule'!$J$105),
IF(AND(I1358=110000,R1358&gt;336.4,R1358&lt;=504.6,M1358&gt;10),('[1]Pricing Schedule'!$J$113),
IF(AND(I1358=110000,R1358&gt;504.6,R1358&lt;=672.8,M1358&lt;=10),('[1]Pricing Schedule'!$J$105),
IF(AND(I1358=110000,R1358&gt;504.6,R1358&lt;=672.8,M1358&gt;10),('[1]Pricing Schedule'!$J$113),
IF(AND(I1358=110000,R1358&gt;672.8,R1358&lt;=841,M1358&lt;=10),('[1]Pricing Schedule'!$J$105),
IF(AND(I1358=110000,R1358&gt;672.8,R1358&lt;=841,M1358&gt;10),('[1]Pricing Schedule'!$J$113),
IF(AND(I1358=110000,R1358&gt;1682,R1358&lt;=1850.2,M1358&lt;=10),('[1]Pricing Schedule'!$J$105),
IF(AND(I1358=110000,R1358&gt;1682,R1358&lt;=1850.2,M1358&gt;10),('[1]Pricing Schedule'!$J$113),
IF(AND(I1358=110000,R1358&gt;2018.4,R1358&lt;=2186.6,M1358&lt;=10),('[1]Pricing Schedule'!$J$105),
IF(AND(I1358=110000,R1358&gt;2018.4,R1358&lt;=2186.6,M1358&gt;10),('[1]Pricing Schedule'!$J$113),999999999)))))))))))))))))))))))))))))))))))))))</f>
        <v>4</v>
      </c>
      <c r="U1358" s="40">
        <f t="shared" si="132"/>
        <v>116269.04761904762</v>
      </c>
      <c r="V1358" s="41">
        <f t="shared" si="133"/>
        <v>8.6007413019884087</v>
      </c>
      <c r="Y1358" s="23">
        <v>526</v>
      </c>
      <c r="Z1358" s="23">
        <v>537</v>
      </c>
      <c r="AD1358" s="13"/>
      <c r="AE1358" s="13"/>
      <c r="AF1358" s="13"/>
      <c r="AR1358" s="35"/>
    </row>
    <row r="1359" spans="1:44">
      <c r="A1359" s="23">
        <v>1361</v>
      </c>
      <c r="B1359" s="23">
        <v>1361</v>
      </c>
      <c r="C1359" s="23" t="s">
        <v>2046</v>
      </c>
      <c r="D1359" s="23" t="s">
        <v>816</v>
      </c>
      <c r="E1359" s="23" t="s">
        <v>1103</v>
      </c>
      <c r="F1359" s="23" t="s">
        <v>1823</v>
      </c>
      <c r="G1359" s="23" t="s">
        <v>1824</v>
      </c>
      <c r="H1359" s="23" t="s">
        <v>113</v>
      </c>
      <c r="I1359" s="13">
        <v>38000</v>
      </c>
      <c r="J1359" s="13">
        <v>38000</v>
      </c>
      <c r="K1359" s="23" t="s">
        <v>119</v>
      </c>
      <c r="L1359" s="24">
        <v>13.782</v>
      </c>
      <c r="M1359" s="37">
        <f t="shared" si="128"/>
        <v>14</v>
      </c>
      <c r="N1359" s="24">
        <v>0.42199999999999999</v>
      </c>
      <c r="O1359" s="13">
        <v>3</v>
      </c>
      <c r="P1359" s="36">
        <f t="shared" si="129"/>
        <v>0.42199999999999999</v>
      </c>
      <c r="Q1359" s="38">
        <f t="shared" si="130"/>
        <v>4.2</v>
      </c>
      <c r="R1359" s="37">
        <f t="shared" si="131"/>
        <v>4.2</v>
      </c>
      <c r="S1359" s="39">
        <f>IF(AND(I1359=38000,R1359&lt;=4.5,M1359&gt;8),'[1]Pricing Schedule'!$F$8+('[1]Pricing Schedule'!$F$9*M1359),
IF(AND(I1359=38000,R1359&lt;=4.5,M1359&lt;=8),'[1]Pricing Schedule'!$F$34+('[1]Pricing Schedule'!$F$36*M1359),
IF(AND(I1359=38000,R1359&gt;4.5,R1359&lt;=9,M1359&gt;8),'[1]Pricing Schedule'!$F$17+('[1]Pricing Schedule'!$F$18*M1359),
IF(AND(I1359=38000,R1359&gt;4.5,R1359&lt;=9,M1359&lt;=8),'[1]Pricing Schedule'!$F$34+('[1]Pricing Schedule'!$F$36*M1359),
IF(AND(I1359=38000,R1359&gt;9,R1359&lt;=12.8,M1359&gt;8),'[1]Pricing Schedule'!$F$26+('[1]Pricing Schedule'!$F$27*M1359),
IF(AND(I1359=38000,R1359&gt;9,R1359&lt;=12.8,M1359&lt;=8),'[1]Pricing Schedule'!$F$34+('[1]Pricing Schedule'!$F$36*M1359),
IF(AND(I1359=38000,R1359&gt;12.8,R1359&lt;=22.8),'[1]Pricing Schedule'!$F$34+('[1]Pricing Schedule'!$F$36*M1359),
IF(AND(I1359=38000,R1359&gt;22.8,R1359&lt;=30.2),'[1]Pricing Schedule'!$F$43+('[1]Pricing Schedule'!$F$45*M1359),
IF(AND(I1359=38000,R1359&gt;30.2,R1359&lt;=45.9),'[1]Pricing Schedule'!$F$52+('[1]Pricing Schedule'!$F$54*M1359),
IF(AND(I1359=38000,R1359&gt;45.9,R1359&lt;=123.4),'[1]Pricing Schedule'!$F$96+('[1]Pricing Schedule'!$F$97*M1359),
IF(AND(I1359=38000,R1359&gt;123.4,R1359&lt;=168.2,M1359&lt;=10),'[1]Pricing Schedule'!$F$103+('[1]Pricing Schedule'!$F$105*M1359),
IF(AND(I1359=38000,R1359&gt;123.4,R1359&lt;=168.2,M1359&gt;10),'[1]Pricing Schedule'!$F$111+('[1]Pricing Schedule'!$F$113*M1359),
IF(AND(I1359=38000,R1359&gt;157.4,R1359&lt;=336.4,M1359&lt;=10),('[1]Pricing Schedule'!$F$103+('[1]Pricing Schedule'!$F$105*M1359))*2,
IF(AND(I1359=38000,R1359&gt;157.4,R1359&lt;=336.4,M1359&gt;10),('[1]Pricing Schedule'!$F$111+('[1]Pricing Schedule'!$F$113*M1359))*2,
IF(AND(I1359=38000,R1359&gt;314.8,R1359&lt;=504.6,M1359&lt;=10),('[1]Pricing Schedule'!$F$103+('[1]Pricing Schedule'!$F$105*M1359))*3,
IF(AND(I1359=38000,R1359&gt;314.8,R1359&lt;=504.6,M1359&gt;10),('[1]Pricing Schedule'!$F$111+('[1]Pricing Schedule'!$F$113*M1359))*3,
IF(AND(I1359=38000,R1359&gt;472.2,R1359&lt;=672.8,M1359&lt;=10),('[1]Pricing Schedule'!$F$103+('[1]Pricing Schedule'!$F$105*M1359))*4,
IF(AND(I1359=38000,R1359&gt;472.2,R1359&lt;=672.8,M1359&gt;10),('[1]Pricing Schedule'!$F$111+('[1]Pricing Schedule'!$F$113*M1359))*4,
IF(AND(I1359=110000,R1359&lt;=12.8,M1359&gt;2),'[1]Pricing Schedule'!$F$62+('[1]Pricing Schedule'!$F$63*M1359),
IF(AND(I1359=110000,R1359&lt;=12.8,M1359&lt;=2),'[1]Pricing Schedule'!$F$96+('[1]Pricing Schedule'!$F$97*M1359),
IF(AND(I1359=110000,R1359&gt;12.8,R1359&lt;=22.8,M1359&gt;3),'[1]Pricing Schedule'!$F$71+('[1]Pricing Schedule'!$F$72*M1359),
IF(AND(I1359=110000,R1359&gt;12.8,R1359&lt;=22.8,M1359&lt;=3),'[1]Pricing Schedule'!$F$96+('[1]Pricing Schedule'!$F$97*M1359),
IF(AND(I1359=110000,R1359&gt;22.8,R1359&lt;=30.2),'[1]Pricing Schedule'!$F$80+('[1]Pricing Schedule'!$F$81*M1359),
IF(AND(I1359=110000,R1359&gt;30.2,R1359&lt;=45.9),'[1]Pricing Schedule'!$F$89+('[1]Pricing Schedule'!$F$90*M1359),
IF(AND(I1359=110000,R1359&gt;45.9,R1359&lt;=123.4),'[1]Pricing Schedule'!$F$96+('[1]Pricing Schedule'!$F$97*M1359),
IF(AND(I1359=110000,R1359&gt;123.4,R1359&lt;=168.2,M1359&lt;=10),'[1]Pricing Schedule'!$F$103+('[1]Pricing Schedule'!$F$105*M1359),
IF(AND(I1359=110000,R1359&gt;123.4,R1359&lt;=168.2,M1359&gt;10),'[1]Pricing Schedule'!$F$111+('[1]Pricing Schedule'!$F$113*M1359),
IF(AND(I1359=110000,R1359&gt;168.2,R1359&lt;=336.4,M1359&lt;=10),('[1]Pricing Schedule'!$F$103+('[1]Pricing Schedule'!$F$105*M1359))*2,
IF(AND(I1359=110000,R1359&gt;168.2,R1359&lt;=336.4,M1359&gt;10),('[1]Pricing Schedule'!$F$111+('[1]Pricing Schedule'!$F$113*M1359))*2,
IF(AND(I1359=110000,R1359&gt;336.4,R1359&lt;=504.6,M1359&lt;=10),('[1]Pricing Schedule'!$F$103+('[1]Pricing Schedule'!$F$105*M1359))*3,
IF(AND(I1359=110000,R1359&gt;336.4,R1359&lt;=504.6,M1359&gt;10),('[1]Pricing Schedule'!$F$111+('[1]Pricing Schedule'!$F$113*M1359))*3,
IF(AND(I1359=110000,R1359&gt;504.6,R1359&lt;=672.8,M1359&lt;=10),('[1]Pricing Schedule'!$F$103+('[1]Pricing Schedule'!$F$105*M1359))*4,
IF(AND(I1359=110000,R1359&gt;504.6,R1359&lt;=672.8,M1359&gt;10),('[1]Pricing Schedule'!$F$111+('[1]Pricing Schedule'!$F$113*M1359))*4,
IF(AND(I1359=110000,R1359&gt;672.8,R1359&lt;=841,M1359&lt;=10),('[1]Pricing Schedule'!$F$103+('[1]Pricing Schedule'!$F$105*M1359))*5,
IF(AND(I1359=110000,R1359&gt;672.8,R1359&lt;=841,M1359&gt;10),('[1]Pricing Schedule'!$F$111+('[1]Pricing Schedule'!$F$113*M1359))*5,
IF(AND(I1359=110000,R1359&gt;672.8,R1359&lt;=841,M1359&lt;=10),('[1]Pricing Schedule'!$F$103+('[1]Pricing Schedule'!$F$105*M1359))*5,
IF(AND(I1359=110000,R1359&gt;672.8,R1359&lt;=841,M1359&gt;10),('[1]Pricing Schedule'!$F$111+('[1]Pricing Schedule'!$F$113*M1359))*5,
IF(AND(I1359=110000,R1359&gt;1345.6,R1359&lt;=1513.8,M1359&lt;=10),('[1]Pricing Schedule'!$F$103+('[1]Pricing Schedule'!$F$105*M1359))*9,
IF(AND(I1359=110000,R1359&gt;1345.6,R1359&lt;=1513.8,M1359&gt;10),('[1]Pricing Schedule'!$F$111+('[1]Pricing Schedule'!$F$113*M1359))*9,
9999999999)))))))))))))))))))))))))))))))))))))))</f>
        <v>1597940</v>
      </c>
      <c r="T1359" s="21">
        <f>IF(AND(I1359=38000,R1359&lt;=4.5,M1359&gt;8),'[1]Pricing Schedule'!$J$9,
IF(AND(I1359=38000,R1359&lt;=4.5,M1359&lt;=8),'[1]Pricing Schedule'!$J$36,
IF(AND(I1359=38000,R1359&gt;4.5,R1359&lt;=9,M1359&gt;8),'[1]Pricing Schedule'!$J$18,
IF(AND(I1359=38000,R1359&gt;4.5,R1359&lt;=9,M1359&lt;=8),'[1]Pricing Schedule'!$J$36,
IF(AND(I1359=38000,R1359&gt;9,R1359&lt;=12.8,M1359&gt;8),'[1]Pricing Schedule'!$J$27,
IF(AND(I1359=38000,R1359&gt;9,R1359&lt;=12.8,M1359&lt;=8),'[1]Pricing Schedule'!$J$36,
IF(AND(I1359=38000,R1359&gt;12.8,R1359&lt;=22.8),'[1]Pricing Schedule'!$J$36,
IF(AND(I1359=38000,R1359&gt;22.8,R1359&lt;=30.2),'[1]Pricing Schedule'!$J$45,
IF(AND(I1359=38000,R1359&gt;30.2,R1359&lt;=45.9),'[1]Pricing Schedule'!$J$54,
IF(AND(I1359=38000,R1359&gt;45.9,R1359&lt;=123.4),'[1]Pricing Schedule'!$J$97,
IF(AND(I1359=38000,R1359&gt;123.4,R1359&lt;=168.2,M1359&lt;=10),'[1]Pricing Schedule'!$J$105,
IF(AND(I1359=38000,R1359&gt;123.4,R1359&lt;=168.2,M1359&gt;10),'[1]Pricing Schedule'!$J$113,
IF(AND(I1359=38000,R1359&gt;168.2,R1359&lt;=336.4,M1359&lt;=10),('[1]Pricing Schedule'!$J$105),
IF(AND(I1359=38000,R1359&gt;168.2,R1359&lt;=336.4,M1359&gt;10),('[1]Pricing Schedule'!$J$113),
IF(AND(I1359=38000,R1359&gt;336.4,R1359&lt;=504.6,M1359&lt;=10),('[1]Pricing Schedule'!$J$105),
IF(AND(I1359=38000,R1359&gt;336.4,R1359&lt;=504.6,M1359&gt;10),('[1]Pricing Schedule'!$J$113),
IF(AND(I1359=38000,R1359&gt;504.6,R1359&lt;=672.8,M1359&lt;=10),('[1]Pricing Schedule'!$J$105),
IF(AND(I1359=38000,R1359&gt;504.6,R1359&lt;=672.8,M1359&gt;10),('[1]Pricing Schedule'!$J$113),
IF(AND(I1359=110000,R1359&lt;=12.8,M1359&gt;2),'[1]Pricing Schedule'!$J$63,
IF(AND(I1359=110000,R1359&lt;=12.8,M1359&lt;=2),'[1]Pricing Schedule'!$J$97,
IF(AND(I1359=110000,R1359&gt;12.8,R1359&lt;=22.8,M1359&gt;3),'[1]Pricing Schedule'!$J$72,
IF(AND(I1359=110000,R1359&gt;12.8,R1359&lt;=22.8,M1359&lt;=3),'[1]Pricing Schedule'!$J$97,
IF(AND(I1359=110000,R1359&gt;22.8,R1359&lt;=30.2),'[1]Pricing Schedule'!$J$81,
IF(AND(I1359=110000,R1359&gt;30.2,R1359&lt;=45.9),'[1]Pricing Schedule'!$J$90,
IF(AND(I1359=110000,R1359&gt;45.9,R1359&lt;=123.4),'[1]Pricing Schedule'!$J$97,
IF(AND(I1359=110000,R1359&gt;123.4,R1359&lt;=168.2,M1359&lt;=10),'[1]Pricing Schedule'!$J$105,
IF(AND(I1359=110000,R1359&gt;123.4,R1359&lt;=168.2,M1359&gt;10),'[1]Pricing Schedule'!$J$113,
IF(AND(I1359=110000,R1359&gt;168.2,R1359&lt;=336.2,M1359&lt;=10),('[1]Pricing Schedule'!$J$105),
IF(AND(I1359=110000,R1359&gt;168.2,R1359&lt;=336.2,M1359&gt;10),('[1]Pricing Schedule'!$J$113),
IF(AND(I1359=110000,R1359&gt;336.4,R1359&lt;=504.6,M1359&lt;=10),('[1]Pricing Schedule'!$J$105),
IF(AND(I1359=110000,R1359&gt;336.4,R1359&lt;=504.6,M1359&gt;10),('[1]Pricing Schedule'!$J$113),
IF(AND(I1359=110000,R1359&gt;504.6,R1359&lt;=672.8,M1359&lt;=10),('[1]Pricing Schedule'!$J$105),
IF(AND(I1359=110000,R1359&gt;504.6,R1359&lt;=672.8,M1359&gt;10),('[1]Pricing Schedule'!$J$113),
IF(AND(I1359=110000,R1359&gt;672.8,R1359&lt;=841,M1359&lt;=10),('[1]Pricing Schedule'!$J$105),
IF(AND(I1359=110000,R1359&gt;672.8,R1359&lt;=841,M1359&gt;10),('[1]Pricing Schedule'!$J$113),
IF(AND(I1359=110000,R1359&gt;1682,R1359&lt;=1850.2,M1359&lt;=10),('[1]Pricing Schedule'!$J$105),
IF(AND(I1359=110000,R1359&gt;1682,R1359&lt;=1850.2,M1359&gt;10),('[1]Pricing Schedule'!$J$113),
IF(AND(I1359=110000,R1359&gt;2018.4,R1359&lt;=2186.6,M1359&lt;=10),('[1]Pricing Schedule'!$J$105),
IF(AND(I1359=110000,R1359&gt;2018.4,R1359&lt;=2186.6,M1359&gt;10),('[1]Pricing Schedule'!$J$113),999999999)))))))))))))))))))))))))))))))))))))))</f>
        <v>1</v>
      </c>
      <c r="U1359" s="40">
        <f t="shared" si="132"/>
        <v>380461.90476190473</v>
      </c>
      <c r="V1359" s="41">
        <f t="shared" si="133"/>
        <v>2.6283840444572388</v>
      </c>
      <c r="Y1359" s="23">
        <v>273</v>
      </c>
      <c r="Z1359" s="23">
        <v>231</v>
      </c>
      <c r="AD1359" s="13"/>
      <c r="AE1359" s="13"/>
      <c r="AF1359" s="13"/>
      <c r="AR1359" s="35"/>
    </row>
    <row r="1360" spans="1:44">
      <c r="A1360" s="23">
        <v>1362</v>
      </c>
      <c r="B1360" s="23">
        <v>1362</v>
      </c>
      <c r="C1360" s="23" t="s">
        <v>2047</v>
      </c>
      <c r="D1360" s="23" t="s">
        <v>149</v>
      </c>
      <c r="E1360" s="23" t="s">
        <v>384</v>
      </c>
      <c r="F1360" s="23" t="s">
        <v>835</v>
      </c>
      <c r="G1360" s="23" t="s">
        <v>341</v>
      </c>
      <c r="H1360" s="23" t="s">
        <v>113</v>
      </c>
      <c r="I1360" s="13">
        <v>38000</v>
      </c>
      <c r="J1360" s="13">
        <v>38000</v>
      </c>
      <c r="K1360" s="23" t="s">
        <v>119</v>
      </c>
      <c r="L1360" s="24">
        <v>7.633</v>
      </c>
      <c r="M1360" s="37">
        <f t="shared" si="128"/>
        <v>8</v>
      </c>
      <c r="N1360" s="24">
        <v>0.10299999999999999</v>
      </c>
      <c r="O1360" s="13">
        <v>3</v>
      </c>
      <c r="P1360" s="36">
        <f t="shared" si="129"/>
        <v>0.10299999999999999</v>
      </c>
      <c r="Q1360" s="38">
        <f t="shared" si="130"/>
        <v>4.2</v>
      </c>
      <c r="R1360" s="37">
        <f t="shared" si="131"/>
        <v>4.2</v>
      </c>
      <c r="S1360" s="39">
        <f>IF(AND(I1360=38000,R1360&lt;=4.5,M1360&gt;8),'[1]Pricing Schedule'!$F$8+('[1]Pricing Schedule'!$F$9*M1360),
IF(AND(I1360=38000,R1360&lt;=4.5,M1360&lt;=8),'[1]Pricing Schedule'!$F$34+('[1]Pricing Schedule'!$F$36*M1360),
IF(AND(I1360=38000,R1360&gt;4.5,R1360&lt;=9,M1360&gt;8),'[1]Pricing Schedule'!$F$17+('[1]Pricing Schedule'!$F$18*M1360),
IF(AND(I1360=38000,R1360&gt;4.5,R1360&lt;=9,M1360&lt;=8),'[1]Pricing Schedule'!$F$34+('[1]Pricing Schedule'!$F$36*M1360),
IF(AND(I1360=38000,R1360&gt;9,R1360&lt;=12.8,M1360&gt;8),'[1]Pricing Schedule'!$F$26+('[1]Pricing Schedule'!$F$27*M1360),
IF(AND(I1360=38000,R1360&gt;9,R1360&lt;=12.8,M1360&lt;=8),'[1]Pricing Schedule'!$F$34+('[1]Pricing Schedule'!$F$36*M1360),
IF(AND(I1360=38000,R1360&gt;12.8,R1360&lt;=22.8),'[1]Pricing Schedule'!$F$34+('[1]Pricing Schedule'!$F$36*M1360),
IF(AND(I1360=38000,R1360&gt;22.8,R1360&lt;=30.2),'[1]Pricing Schedule'!$F$43+('[1]Pricing Schedule'!$F$45*M1360),
IF(AND(I1360=38000,R1360&gt;30.2,R1360&lt;=45.9),'[1]Pricing Schedule'!$F$52+('[1]Pricing Schedule'!$F$54*M1360),
IF(AND(I1360=38000,R1360&gt;45.9,R1360&lt;=123.4),'[1]Pricing Schedule'!$F$96+('[1]Pricing Schedule'!$F$97*M1360),
IF(AND(I1360=38000,R1360&gt;123.4,R1360&lt;=168.2,M1360&lt;=10),'[1]Pricing Schedule'!$F$103+('[1]Pricing Schedule'!$F$105*M1360),
IF(AND(I1360=38000,R1360&gt;123.4,R1360&lt;=168.2,M1360&gt;10),'[1]Pricing Schedule'!$F$111+('[1]Pricing Schedule'!$F$113*M1360),
IF(AND(I1360=38000,R1360&gt;157.4,R1360&lt;=336.4,M1360&lt;=10),('[1]Pricing Schedule'!$F$103+('[1]Pricing Schedule'!$F$105*M1360))*2,
IF(AND(I1360=38000,R1360&gt;157.4,R1360&lt;=336.4,M1360&gt;10),('[1]Pricing Schedule'!$F$111+('[1]Pricing Schedule'!$F$113*M1360))*2,
IF(AND(I1360=38000,R1360&gt;314.8,R1360&lt;=504.6,M1360&lt;=10),('[1]Pricing Schedule'!$F$103+('[1]Pricing Schedule'!$F$105*M1360))*3,
IF(AND(I1360=38000,R1360&gt;314.8,R1360&lt;=504.6,M1360&gt;10),('[1]Pricing Schedule'!$F$111+('[1]Pricing Schedule'!$F$113*M1360))*3,
IF(AND(I1360=38000,R1360&gt;472.2,R1360&lt;=672.8,M1360&lt;=10),('[1]Pricing Schedule'!$F$103+('[1]Pricing Schedule'!$F$105*M1360))*4,
IF(AND(I1360=38000,R1360&gt;472.2,R1360&lt;=672.8,M1360&gt;10),('[1]Pricing Schedule'!$F$111+('[1]Pricing Schedule'!$F$113*M1360))*4,
IF(AND(I1360=110000,R1360&lt;=12.8,M1360&gt;2),'[1]Pricing Schedule'!$F$62+('[1]Pricing Schedule'!$F$63*M1360),
IF(AND(I1360=110000,R1360&lt;=12.8,M1360&lt;=2),'[1]Pricing Schedule'!$F$96+('[1]Pricing Schedule'!$F$97*M1360),
IF(AND(I1360=110000,R1360&gt;12.8,R1360&lt;=22.8,M1360&gt;3),'[1]Pricing Schedule'!$F$71+('[1]Pricing Schedule'!$F$72*M1360),
IF(AND(I1360=110000,R1360&gt;12.8,R1360&lt;=22.8,M1360&lt;=3),'[1]Pricing Schedule'!$F$96+('[1]Pricing Schedule'!$F$97*M1360),
IF(AND(I1360=110000,R1360&gt;22.8,R1360&lt;=30.2),'[1]Pricing Schedule'!$F$80+('[1]Pricing Schedule'!$F$81*M1360),
IF(AND(I1360=110000,R1360&gt;30.2,R1360&lt;=45.9),'[1]Pricing Schedule'!$F$89+('[1]Pricing Schedule'!$F$90*M1360),
IF(AND(I1360=110000,R1360&gt;45.9,R1360&lt;=123.4),'[1]Pricing Schedule'!$F$96+('[1]Pricing Schedule'!$F$97*M1360),
IF(AND(I1360=110000,R1360&gt;123.4,R1360&lt;=168.2,M1360&lt;=10),'[1]Pricing Schedule'!$F$103+('[1]Pricing Schedule'!$F$105*M1360),
IF(AND(I1360=110000,R1360&gt;123.4,R1360&lt;=168.2,M1360&gt;10),'[1]Pricing Schedule'!$F$111+('[1]Pricing Schedule'!$F$113*M1360),
IF(AND(I1360=110000,R1360&gt;168.2,R1360&lt;=336.4,M1360&lt;=10),('[1]Pricing Schedule'!$F$103+('[1]Pricing Schedule'!$F$105*M1360))*2,
IF(AND(I1360=110000,R1360&gt;168.2,R1360&lt;=336.4,M1360&gt;10),('[1]Pricing Schedule'!$F$111+('[1]Pricing Schedule'!$F$113*M1360))*2,
IF(AND(I1360=110000,R1360&gt;336.4,R1360&lt;=504.6,M1360&lt;=10),('[1]Pricing Schedule'!$F$103+('[1]Pricing Schedule'!$F$105*M1360))*3,
IF(AND(I1360=110000,R1360&gt;336.4,R1360&lt;=504.6,M1360&gt;10),('[1]Pricing Schedule'!$F$111+('[1]Pricing Schedule'!$F$113*M1360))*3,
IF(AND(I1360=110000,R1360&gt;504.6,R1360&lt;=672.8,M1360&lt;=10),('[1]Pricing Schedule'!$F$103+('[1]Pricing Schedule'!$F$105*M1360))*4,
IF(AND(I1360=110000,R1360&gt;504.6,R1360&lt;=672.8,M1360&gt;10),('[1]Pricing Schedule'!$F$111+('[1]Pricing Schedule'!$F$113*M1360))*4,
IF(AND(I1360=110000,R1360&gt;672.8,R1360&lt;=841,M1360&lt;=10),('[1]Pricing Schedule'!$F$103+('[1]Pricing Schedule'!$F$105*M1360))*5,
IF(AND(I1360=110000,R1360&gt;672.8,R1360&lt;=841,M1360&gt;10),('[1]Pricing Schedule'!$F$111+('[1]Pricing Schedule'!$F$113*M1360))*5,
IF(AND(I1360=110000,R1360&gt;672.8,R1360&lt;=841,M1360&lt;=10),('[1]Pricing Schedule'!$F$103+('[1]Pricing Schedule'!$F$105*M1360))*5,
IF(AND(I1360=110000,R1360&gt;672.8,R1360&lt;=841,M1360&gt;10),('[1]Pricing Schedule'!$F$111+('[1]Pricing Schedule'!$F$113*M1360))*5,
IF(AND(I1360=110000,R1360&gt;1345.6,R1360&lt;=1513.8,M1360&lt;=10),('[1]Pricing Schedule'!$F$103+('[1]Pricing Schedule'!$F$105*M1360))*9,
IF(AND(I1360=110000,R1360&gt;1345.6,R1360&lt;=1513.8,M1360&gt;10),('[1]Pricing Schedule'!$F$111+('[1]Pricing Schedule'!$F$113*M1360))*9,
9999999999)))))))))))))))))))))))))))))))))))))))</f>
        <v>909950</v>
      </c>
      <c r="T1360" s="21">
        <f>IF(AND(I1360=38000,R1360&lt;=4.5,M1360&gt;8),'[1]Pricing Schedule'!$J$9,
IF(AND(I1360=38000,R1360&lt;=4.5,M1360&lt;=8),'[1]Pricing Schedule'!$J$36,
IF(AND(I1360=38000,R1360&gt;4.5,R1360&lt;=9,M1360&gt;8),'[1]Pricing Schedule'!$J$18,
IF(AND(I1360=38000,R1360&gt;4.5,R1360&lt;=9,M1360&lt;=8),'[1]Pricing Schedule'!$J$36,
IF(AND(I1360=38000,R1360&gt;9,R1360&lt;=12.8,M1360&gt;8),'[1]Pricing Schedule'!$J$27,
IF(AND(I1360=38000,R1360&gt;9,R1360&lt;=12.8,M1360&lt;=8),'[1]Pricing Schedule'!$J$36,
IF(AND(I1360=38000,R1360&gt;12.8,R1360&lt;=22.8),'[1]Pricing Schedule'!$J$36,
IF(AND(I1360=38000,R1360&gt;22.8,R1360&lt;=30.2),'[1]Pricing Schedule'!$J$45,
IF(AND(I1360=38000,R1360&gt;30.2,R1360&lt;=45.9),'[1]Pricing Schedule'!$J$54,
IF(AND(I1360=38000,R1360&gt;45.9,R1360&lt;=123.4),'[1]Pricing Schedule'!$J$97,
IF(AND(I1360=38000,R1360&gt;123.4,R1360&lt;=168.2,M1360&lt;=10),'[1]Pricing Schedule'!$J$105,
IF(AND(I1360=38000,R1360&gt;123.4,R1360&lt;=168.2,M1360&gt;10),'[1]Pricing Schedule'!$J$113,
IF(AND(I1360=38000,R1360&gt;168.2,R1360&lt;=336.4,M1360&lt;=10),('[1]Pricing Schedule'!$J$105),
IF(AND(I1360=38000,R1360&gt;168.2,R1360&lt;=336.4,M1360&gt;10),('[1]Pricing Schedule'!$J$113),
IF(AND(I1360=38000,R1360&gt;336.4,R1360&lt;=504.6,M1360&lt;=10),('[1]Pricing Schedule'!$J$105),
IF(AND(I1360=38000,R1360&gt;336.4,R1360&lt;=504.6,M1360&gt;10),('[1]Pricing Schedule'!$J$113),
IF(AND(I1360=38000,R1360&gt;504.6,R1360&lt;=672.8,M1360&lt;=10),('[1]Pricing Schedule'!$J$105),
IF(AND(I1360=38000,R1360&gt;504.6,R1360&lt;=672.8,M1360&gt;10),('[1]Pricing Schedule'!$J$113),
IF(AND(I1360=110000,R1360&lt;=12.8,M1360&gt;2),'[1]Pricing Schedule'!$J$63,
IF(AND(I1360=110000,R1360&lt;=12.8,M1360&lt;=2),'[1]Pricing Schedule'!$J$97,
IF(AND(I1360=110000,R1360&gt;12.8,R1360&lt;=22.8,M1360&gt;3),'[1]Pricing Schedule'!$J$72,
IF(AND(I1360=110000,R1360&gt;12.8,R1360&lt;=22.8,M1360&lt;=3),'[1]Pricing Schedule'!$J$97,
IF(AND(I1360=110000,R1360&gt;22.8,R1360&lt;=30.2),'[1]Pricing Schedule'!$J$81,
IF(AND(I1360=110000,R1360&gt;30.2,R1360&lt;=45.9),'[1]Pricing Schedule'!$J$90,
IF(AND(I1360=110000,R1360&gt;45.9,R1360&lt;=123.4),'[1]Pricing Schedule'!$J$97,
IF(AND(I1360=110000,R1360&gt;123.4,R1360&lt;=168.2,M1360&lt;=10),'[1]Pricing Schedule'!$J$105,
IF(AND(I1360=110000,R1360&gt;123.4,R1360&lt;=168.2,M1360&gt;10),'[1]Pricing Schedule'!$J$113,
IF(AND(I1360=110000,R1360&gt;168.2,R1360&lt;=336.2,M1360&lt;=10),('[1]Pricing Schedule'!$J$105),
IF(AND(I1360=110000,R1360&gt;168.2,R1360&lt;=336.2,M1360&gt;10),('[1]Pricing Schedule'!$J$113),
IF(AND(I1360=110000,R1360&gt;336.4,R1360&lt;=504.6,M1360&lt;=10),('[1]Pricing Schedule'!$J$105),
IF(AND(I1360=110000,R1360&gt;336.4,R1360&lt;=504.6,M1360&gt;10),('[1]Pricing Schedule'!$J$113),
IF(AND(I1360=110000,R1360&gt;504.6,R1360&lt;=672.8,M1360&lt;=10),('[1]Pricing Schedule'!$J$105),
IF(AND(I1360=110000,R1360&gt;504.6,R1360&lt;=672.8,M1360&gt;10),('[1]Pricing Schedule'!$J$113),
IF(AND(I1360=110000,R1360&gt;672.8,R1360&lt;=841,M1360&lt;=10),('[1]Pricing Schedule'!$J$105),
IF(AND(I1360=110000,R1360&gt;672.8,R1360&lt;=841,M1360&gt;10),('[1]Pricing Schedule'!$J$113),
IF(AND(I1360=110000,R1360&gt;1682,R1360&lt;=1850.2,M1360&lt;=10),('[1]Pricing Schedule'!$J$105),
IF(AND(I1360=110000,R1360&gt;1682,R1360&lt;=1850.2,M1360&gt;10),('[1]Pricing Schedule'!$J$113),
IF(AND(I1360=110000,R1360&gt;2018.4,R1360&lt;=2186.6,M1360&lt;=10),('[1]Pricing Schedule'!$J$105),
IF(AND(I1360=110000,R1360&gt;2018.4,R1360&lt;=2186.6,M1360&gt;10),('[1]Pricing Schedule'!$J$113),999999999)))))))))))))))))))))))))))))))))))))))</f>
        <v>4</v>
      </c>
      <c r="U1360" s="40">
        <f t="shared" si="132"/>
        <v>216654.76190476189</v>
      </c>
      <c r="V1360" s="41">
        <f t="shared" si="133"/>
        <v>4.6156382218803227</v>
      </c>
      <c r="Y1360" s="23">
        <v>71</v>
      </c>
      <c r="Z1360" s="23">
        <v>607</v>
      </c>
      <c r="AD1360" s="13"/>
      <c r="AE1360" s="13"/>
      <c r="AF1360" s="13"/>
      <c r="AR1360" s="35"/>
    </row>
    <row r="1361" spans="1:44">
      <c r="A1361" s="23">
        <v>1363</v>
      </c>
      <c r="B1361" s="23">
        <v>1363</v>
      </c>
      <c r="C1361" s="23" t="s">
        <v>2048</v>
      </c>
      <c r="D1361" s="23" t="s">
        <v>423</v>
      </c>
      <c r="E1361" s="23" t="s">
        <v>423</v>
      </c>
      <c r="F1361" s="23" t="s">
        <v>403</v>
      </c>
      <c r="G1361" s="23" t="s">
        <v>404</v>
      </c>
      <c r="H1361" s="23" t="s">
        <v>113</v>
      </c>
      <c r="I1361" s="13">
        <v>38000</v>
      </c>
      <c r="J1361" s="13">
        <v>38000</v>
      </c>
      <c r="K1361" s="23" t="s">
        <v>119</v>
      </c>
      <c r="L1361" s="24">
        <v>5.2439999999999998</v>
      </c>
      <c r="M1361" s="37">
        <f t="shared" si="128"/>
        <v>6</v>
      </c>
      <c r="N1361" s="24">
        <v>0.104</v>
      </c>
      <c r="O1361" s="13">
        <v>3</v>
      </c>
      <c r="P1361" s="36">
        <f t="shared" si="129"/>
        <v>0.104</v>
      </c>
      <c r="Q1361" s="38">
        <f t="shared" si="130"/>
        <v>4.2</v>
      </c>
      <c r="R1361" s="37">
        <f t="shared" si="131"/>
        <v>4.2</v>
      </c>
      <c r="S1361" s="39">
        <f>IF(AND(I1361=38000,R1361&lt;=4.5,M1361&gt;8),'[1]Pricing Schedule'!$F$8+('[1]Pricing Schedule'!$F$9*M1361),
IF(AND(I1361=38000,R1361&lt;=4.5,M1361&lt;=8),'[1]Pricing Schedule'!$F$34+('[1]Pricing Schedule'!$F$36*M1361),
IF(AND(I1361=38000,R1361&gt;4.5,R1361&lt;=9,M1361&gt;8),'[1]Pricing Schedule'!$F$17+('[1]Pricing Schedule'!$F$18*M1361),
IF(AND(I1361=38000,R1361&gt;4.5,R1361&lt;=9,M1361&lt;=8),'[1]Pricing Schedule'!$F$34+('[1]Pricing Schedule'!$F$36*M1361),
IF(AND(I1361=38000,R1361&gt;9,R1361&lt;=12.8,M1361&gt;8),'[1]Pricing Schedule'!$F$26+('[1]Pricing Schedule'!$F$27*M1361),
IF(AND(I1361=38000,R1361&gt;9,R1361&lt;=12.8,M1361&lt;=8),'[1]Pricing Schedule'!$F$34+('[1]Pricing Schedule'!$F$36*M1361),
IF(AND(I1361=38000,R1361&gt;12.8,R1361&lt;=22.8),'[1]Pricing Schedule'!$F$34+('[1]Pricing Schedule'!$F$36*M1361),
IF(AND(I1361=38000,R1361&gt;22.8,R1361&lt;=30.2),'[1]Pricing Schedule'!$F$43+('[1]Pricing Schedule'!$F$45*M1361),
IF(AND(I1361=38000,R1361&gt;30.2,R1361&lt;=45.9),'[1]Pricing Schedule'!$F$52+('[1]Pricing Schedule'!$F$54*M1361),
IF(AND(I1361=38000,R1361&gt;45.9,R1361&lt;=123.4),'[1]Pricing Schedule'!$F$96+('[1]Pricing Schedule'!$F$97*M1361),
IF(AND(I1361=38000,R1361&gt;123.4,R1361&lt;=168.2,M1361&lt;=10),'[1]Pricing Schedule'!$F$103+('[1]Pricing Schedule'!$F$105*M1361),
IF(AND(I1361=38000,R1361&gt;123.4,R1361&lt;=168.2,M1361&gt;10),'[1]Pricing Schedule'!$F$111+('[1]Pricing Schedule'!$F$113*M1361),
IF(AND(I1361=38000,R1361&gt;157.4,R1361&lt;=336.4,M1361&lt;=10),('[1]Pricing Schedule'!$F$103+('[1]Pricing Schedule'!$F$105*M1361))*2,
IF(AND(I1361=38000,R1361&gt;157.4,R1361&lt;=336.4,M1361&gt;10),('[1]Pricing Schedule'!$F$111+('[1]Pricing Schedule'!$F$113*M1361))*2,
IF(AND(I1361=38000,R1361&gt;314.8,R1361&lt;=504.6,M1361&lt;=10),('[1]Pricing Schedule'!$F$103+('[1]Pricing Schedule'!$F$105*M1361))*3,
IF(AND(I1361=38000,R1361&gt;314.8,R1361&lt;=504.6,M1361&gt;10),('[1]Pricing Schedule'!$F$111+('[1]Pricing Schedule'!$F$113*M1361))*3,
IF(AND(I1361=38000,R1361&gt;472.2,R1361&lt;=672.8,M1361&lt;=10),('[1]Pricing Schedule'!$F$103+('[1]Pricing Schedule'!$F$105*M1361))*4,
IF(AND(I1361=38000,R1361&gt;472.2,R1361&lt;=672.8,M1361&gt;10),('[1]Pricing Schedule'!$F$111+('[1]Pricing Schedule'!$F$113*M1361))*4,
IF(AND(I1361=110000,R1361&lt;=12.8,M1361&gt;2),'[1]Pricing Schedule'!$F$62+('[1]Pricing Schedule'!$F$63*M1361),
IF(AND(I1361=110000,R1361&lt;=12.8,M1361&lt;=2),'[1]Pricing Schedule'!$F$96+('[1]Pricing Schedule'!$F$97*M1361),
IF(AND(I1361=110000,R1361&gt;12.8,R1361&lt;=22.8,M1361&gt;3),'[1]Pricing Schedule'!$F$71+('[1]Pricing Schedule'!$F$72*M1361),
IF(AND(I1361=110000,R1361&gt;12.8,R1361&lt;=22.8,M1361&lt;=3),'[1]Pricing Schedule'!$F$96+('[1]Pricing Schedule'!$F$97*M1361),
IF(AND(I1361=110000,R1361&gt;22.8,R1361&lt;=30.2),'[1]Pricing Schedule'!$F$80+('[1]Pricing Schedule'!$F$81*M1361),
IF(AND(I1361=110000,R1361&gt;30.2,R1361&lt;=45.9),'[1]Pricing Schedule'!$F$89+('[1]Pricing Schedule'!$F$90*M1361),
IF(AND(I1361=110000,R1361&gt;45.9,R1361&lt;=123.4),'[1]Pricing Schedule'!$F$96+('[1]Pricing Schedule'!$F$97*M1361),
IF(AND(I1361=110000,R1361&gt;123.4,R1361&lt;=168.2,M1361&lt;=10),'[1]Pricing Schedule'!$F$103+('[1]Pricing Schedule'!$F$105*M1361),
IF(AND(I1361=110000,R1361&gt;123.4,R1361&lt;=168.2,M1361&gt;10),'[1]Pricing Schedule'!$F$111+('[1]Pricing Schedule'!$F$113*M1361),
IF(AND(I1361=110000,R1361&gt;168.2,R1361&lt;=336.4,M1361&lt;=10),('[1]Pricing Schedule'!$F$103+('[1]Pricing Schedule'!$F$105*M1361))*2,
IF(AND(I1361=110000,R1361&gt;168.2,R1361&lt;=336.4,M1361&gt;10),('[1]Pricing Schedule'!$F$111+('[1]Pricing Schedule'!$F$113*M1361))*2,
IF(AND(I1361=110000,R1361&gt;336.4,R1361&lt;=504.6,M1361&lt;=10),('[1]Pricing Schedule'!$F$103+('[1]Pricing Schedule'!$F$105*M1361))*3,
IF(AND(I1361=110000,R1361&gt;336.4,R1361&lt;=504.6,M1361&gt;10),('[1]Pricing Schedule'!$F$111+('[1]Pricing Schedule'!$F$113*M1361))*3,
IF(AND(I1361=110000,R1361&gt;504.6,R1361&lt;=672.8,M1361&lt;=10),('[1]Pricing Schedule'!$F$103+('[1]Pricing Schedule'!$F$105*M1361))*4,
IF(AND(I1361=110000,R1361&gt;504.6,R1361&lt;=672.8,M1361&gt;10),('[1]Pricing Schedule'!$F$111+('[1]Pricing Schedule'!$F$113*M1361))*4,
IF(AND(I1361=110000,R1361&gt;672.8,R1361&lt;=841,M1361&lt;=10),('[1]Pricing Schedule'!$F$103+('[1]Pricing Schedule'!$F$105*M1361))*5,
IF(AND(I1361=110000,R1361&gt;672.8,R1361&lt;=841,M1361&gt;10),('[1]Pricing Schedule'!$F$111+('[1]Pricing Schedule'!$F$113*M1361))*5,
IF(AND(I1361=110000,R1361&gt;672.8,R1361&lt;=841,M1361&lt;=10),('[1]Pricing Schedule'!$F$103+('[1]Pricing Schedule'!$F$105*M1361))*5,
IF(AND(I1361=110000,R1361&gt;672.8,R1361&lt;=841,M1361&gt;10),('[1]Pricing Schedule'!$F$111+('[1]Pricing Schedule'!$F$113*M1361))*5,
IF(AND(I1361=110000,R1361&gt;1345.6,R1361&lt;=1513.8,M1361&lt;=10),('[1]Pricing Schedule'!$F$103+('[1]Pricing Schedule'!$F$105*M1361))*9,
IF(AND(I1361=110000,R1361&gt;1345.6,R1361&lt;=1513.8,M1361&gt;10),('[1]Pricing Schedule'!$F$111+('[1]Pricing Schedule'!$F$113*M1361))*9,
9999999999)))))))))))))))))))))))))))))))))))))))</f>
        <v>769410</v>
      </c>
      <c r="T1361" s="21">
        <f>IF(AND(I1361=38000,R1361&lt;=4.5,M1361&gt;8),'[1]Pricing Schedule'!$J$9,
IF(AND(I1361=38000,R1361&lt;=4.5,M1361&lt;=8),'[1]Pricing Schedule'!$J$36,
IF(AND(I1361=38000,R1361&gt;4.5,R1361&lt;=9,M1361&gt;8),'[1]Pricing Schedule'!$J$18,
IF(AND(I1361=38000,R1361&gt;4.5,R1361&lt;=9,M1361&lt;=8),'[1]Pricing Schedule'!$J$36,
IF(AND(I1361=38000,R1361&gt;9,R1361&lt;=12.8,M1361&gt;8),'[1]Pricing Schedule'!$J$27,
IF(AND(I1361=38000,R1361&gt;9,R1361&lt;=12.8,M1361&lt;=8),'[1]Pricing Schedule'!$J$36,
IF(AND(I1361=38000,R1361&gt;12.8,R1361&lt;=22.8),'[1]Pricing Schedule'!$J$36,
IF(AND(I1361=38000,R1361&gt;22.8,R1361&lt;=30.2),'[1]Pricing Schedule'!$J$45,
IF(AND(I1361=38000,R1361&gt;30.2,R1361&lt;=45.9),'[1]Pricing Schedule'!$J$54,
IF(AND(I1361=38000,R1361&gt;45.9,R1361&lt;=123.4),'[1]Pricing Schedule'!$J$97,
IF(AND(I1361=38000,R1361&gt;123.4,R1361&lt;=168.2,M1361&lt;=10),'[1]Pricing Schedule'!$J$105,
IF(AND(I1361=38000,R1361&gt;123.4,R1361&lt;=168.2,M1361&gt;10),'[1]Pricing Schedule'!$J$113,
IF(AND(I1361=38000,R1361&gt;168.2,R1361&lt;=336.4,M1361&lt;=10),('[1]Pricing Schedule'!$J$105),
IF(AND(I1361=38000,R1361&gt;168.2,R1361&lt;=336.4,M1361&gt;10),('[1]Pricing Schedule'!$J$113),
IF(AND(I1361=38000,R1361&gt;336.4,R1361&lt;=504.6,M1361&lt;=10),('[1]Pricing Schedule'!$J$105),
IF(AND(I1361=38000,R1361&gt;336.4,R1361&lt;=504.6,M1361&gt;10),('[1]Pricing Schedule'!$J$113),
IF(AND(I1361=38000,R1361&gt;504.6,R1361&lt;=672.8,M1361&lt;=10),('[1]Pricing Schedule'!$J$105),
IF(AND(I1361=38000,R1361&gt;504.6,R1361&lt;=672.8,M1361&gt;10),('[1]Pricing Schedule'!$J$113),
IF(AND(I1361=110000,R1361&lt;=12.8,M1361&gt;2),'[1]Pricing Schedule'!$J$63,
IF(AND(I1361=110000,R1361&lt;=12.8,M1361&lt;=2),'[1]Pricing Schedule'!$J$97,
IF(AND(I1361=110000,R1361&gt;12.8,R1361&lt;=22.8,M1361&gt;3),'[1]Pricing Schedule'!$J$72,
IF(AND(I1361=110000,R1361&gt;12.8,R1361&lt;=22.8,M1361&lt;=3),'[1]Pricing Schedule'!$J$97,
IF(AND(I1361=110000,R1361&gt;22.8,R1361&lt;=30.2),'[1]Pricing Schedule'!$J$81,
IF(AND(I1361=110000,R1361&gt;30.2,R1361&lt;=45.9),'[1]Pricing Schedule'!$J$90,
IF(AND(I1361=110000,R1361&gt;45.9,R1361&lt;=123.4),'[1]Pricing Schedule'!$J$97,
IF(AND(I1361=110000,R1361&gt;123.4,R1361&lt;=168.2,M1361&lt;=10),'[1]Pricing Schedule'!$J$105,
IF(AND(I1361=110000,R1361&gt;123.4,R1361&lt;=168.2,M1361&gt;10),'[1]Pricing Schedule'!$J$113,
IF(AND(I1361=110000,R1361&gt;168.2,R1361&lt;=336.2,M1361&lt;=10),('[1]Pricing Schedule'!$J$105),
IF(AND(I1361=110000,R1361&gt;168.2,R1361&lt;=336.2,M1361&gt;10),('[1]Pricing Schedule'!$J$113),
IF(AND(I1361=110000,R1361&gt;336.4,R1361&lt;=504.6,M1361&lt;=10),('[1]Pricing Schedule'!$J$105),
IF(AND(I1361=110000,R1361&gt;336.4,R1361&lt;=504.6,M1361&gt;10),('[1]Pricing Schedule'!$J$113),
IF(AND(I1361=110000,R1361&gt;504.6,R1361&lt;=672.8,M1361&lt;=10),('[1]Pricing Schedule'!$J$105),
IF(AND(I1361=110000,R1361&gt;504.6,R1361&lt;=672.8,M1361&gt;10),('[1]Pricing Schedule'!$J$113),
IF(AND(I1361=110000,R1361&gt;672.8,R1361&lt;=841,M1361&lt;=10),('[1]Pricing Schedule'!$J$105),
IF(AND(I1361=110000,R1361&gt;672.8,R1361&lt;=841,M1361&gt;10),('[1]Pricing Schedule'!$J$113),
IF(AND(I1361=110000,R1361&gt;1682,R1361&lt;=1850.2,M1361&lt;=10),('[1]Pricing Schedule'!$J$105),
IF(AND(I1361=110000,R1361&gt;1682,R1361&lt;=1850.2,M1361&gt;10),('[1]Pricing Schedule'!$J$113),
IF(AND(I1361=110000,R1361&gt;2018.4,R1361&lt;=2186.6,M1361&lt;=10),('[1]Pricing Schedule'!$J$105),
IF(AND(I1361=110000,R1361&gt;2018.4,R1361&lt;=2186.6,M1361&gt;10),('[1]Pricing Schedule'!$J$113),999999999)))))))))))))))))))))))))))))))))))))))</f>
        <v>4</v>
      </c>
      <c r="U1361" s="40">
        <f t="shared" si="132"/>
        <v>183192.85714285713</v>
      </c>
      <c r="V1361" s="41">
        <f t="shared" si="133"/>
        <v>5.4587281163488903</v>
      </c>
      <c r="Y1361" s="23">
        <v>623</v>
      </c>
      <c r="Z1361" s="23">
        <v>492</v>
      </c>
      <c r="AD1361" s="13"/>
      <c r="AE1361" s="13"/>
      <c r="AF1361" s="13"/>
      <c r="AR1361" s="35"/>
    </row>
    <row r="1362" spans="1:44">
      <c r="A1362" s="23">
        <v>1364</v>
      </c>
      <c r="B1362" s="23">
        <v>1364</v>
      </c>
      <c r="C1362" s="23" t="s">
        <v>2049</v>
      </c>
      <c r="D1362" s="23" t="s">
        <v>344</v>
      </c>
      <c r="E1362" s="23" t="s">
        <v>344</v>
      </c>
      <c r="F1362" s="23" t="s">
        <v>797</v>
      </c>
      <c r="G1362" s="23" t="s">
        <v>798</v>
      </c>
      <c r="H1362" s="23" t="s">
        <v>113</v>
      </c>
      <c r="I1362" s="13">
        <v>38000</v>
      </c>
      <c r="J1362" s="13">
        <v>38000</v>
      </c>
      <c r="K1362" s="23" t="s">
        <v>119</v>
      </c>
      <c r="L1362" s="24">
        <v>6.452</v>
      </c>
      <c r="M1362" s="37">
        <f t="shared" si="128"/>
        <v>7</v>
      </c>
      <c r="N1362" s="24">
        <v>0.33800000000000002</v>
      </c>
      <c r="O1362" s="13">
        <v>3</v>
      </c>
      <c r="P1362" s="36">
        <f t="shared" si="129"/>
        <v>0.33800000000000002</v>
      </c>
      <c r="Q1362" s="38">
        <f t="shared" si="130"/>
        <v>4.2</v>
      </c>
      <c r="R1362" s="37">
        <f t="shared" si="131"/>
        <v>4.2</v>
      </c>
      <c r="S1362" s="39">
        <f>IF(AND(I1362=38000,R1362&lt;=4.5,M1362&gt;8),'[1]Pricing Schedule'!$F$8+('[1]Pricing Schedule'!$F$9*M1362),
IF(AND(I1362=38000,R1362&lt;=4.5,M1362&lt;=8),'[1]Pricing Schedule'!$F$34+('[1]Pricing Schedule'!$F$36*M1362),
IF(AND(I1362=38000,R1362&gt;4.5,R1362&lt;=9,M1362&gt;8),'[1]Pricing Schedule'!$F$17+('[1]Pricing Schedule'!$F$18*M1362),
IF(AND(I1362=38000,R1362&gt;4.5,R1362&lt;=9,M1362&lt;=8),'[1]Pricing Schedule'!$F$34+('[1]Pricing Schedule'!$F$36*M1362),
IF(AND(I1362=38000,R1362&gt;9,R1362&lt;=12.8,M1362&gt;8),'[1]Pricing Schedule'!$F$26+('[1]Pricing Schedule'!$F$27*M1362),
IF(AND(I1362=38000,R1362&gt;9,R1362&lt;=12.8,M1362&lt;=8),'[1]Pricing Schedule'!$F$34+('[1]Pricing Schedule'!$F$36*M1362),
IF(AND(I1362=38000,R1362&gt;12.8,R1362&lt;=22.8),'[1]Pricing Schedule'!$F$34+('[1]Pricing Schedule'!$F$36*M1362),
IF(AND(I1362=38000,R1362&gt;22.8,R1362&lt;=30.2),'[1]Pricing Schedule'!$F$43+('[1]Pricing Schedule'!$F$45*M1362),
IF(AND(I1362=38000,R1362&gt;30.2,R1362&lt;=45.9),'[1]Pricing Schedule'!$F$52+('[1]Pricing Schedule'!$F$54*M1362),
IF(AND(I1362=38000,R1362&gt;45.9,R1362&lt;=123.4),'[1]Pricing Schedule'!$F$96+('[1]Pricing Schedule'!$F$97*M1362),
IF(AND(I1362=38000,R1362&gt;123.4,R1362&lt;=168.2,M1362&lt;=10),'[1]Pricing Schedule'!$F$103+('[1]Pricing Schedule'!$F$105*M1362),
IF(AND(I1362=38000,R1362&gt;123.4,R1362&lt;=168.2,M1362&gt;10),'[1]Pricing Schedule'!$F$111+('[1]Pricing Schedule'!$F$113*M1362),
IF(AND(I1362=38000,R1362&gt;157.4,R1362&lt;=336.4,M1362&lt;=10),('[1]Pricing Schedule'!$F$103+('[1]Pricing Schedule'!$F$105*M1362))*2,
IF(AND(I1362=38000,R1362&gt;157.4,R1362&lt;=336.4,M1362&gt;10),('[1]Pricing Schedule'!$F$111+('[1]Pricing Schedule'!$F$113*M1362))*2,
IF(AND(I1362=38000,R1362&gt;314.8,R1362&lt;=504.6,M1362&lt;=10),('[1]Pricing Schedule'!$F$103+('[1]Pricing Schedule'!$F$105*M1362))*3,
IF(AND(I1362=38000,R1362&gt;314.8,R1362&lt;=504.6,M1362&gt;10),('[1]Pricing Schedule'!$F$111+('[1]Pricing Schedule'!$F$113*M1362))*3,
IF(AND(I1362=38000,R1362&gt;472.2,R1362&lt;=672.8,M1362&lt;=10),('[1]Pricing Schedule'!$F$103+('[1]Pricing Schedule'!$F$105*M1362))*4,
IF(AND(I1362=38000,R1362&gt;472.2,R1362&lt;=672.8,M1362&gt;10),('[1]Pricing Schedule'!$F$111+('[1]Pricing Schedule'!$F$113*M1362))*4,
IF(AND(I1362=110000,R1362&lt;=12.8,M1362&gt;2),'[1]Pricing Schedule'!$F$62+('[1]Pricing Schedule'!$F$63*M1362),
IF(AND(I1362=110000,R1362&lt;=12.8,M1362&lt;=2),'[1]Pricing Schedule'!$F$96+('[1]Pricing Schedule'!$F$97*M1362),
IF(AND(I1362=110000,R1362&gt;12.8,R1362&lt;=22.8,M1362&gt;3),'[1]Pricing Schedule'!$F$71+('[1]Pricing Schedule'!$F$72*M1362),
IF(AND(I1362=110000,R1362&gt;12.8,R1362&lt;=22.8,M1362&lt;=3),'[1]Pricing Schedule'!$F$96+('[1]Pricing Schedule'!$F$97*M1362),
IF(AND(I1362=110000,R1362&gt;22.8,R1362&lt;=30.2),'[1]Pricing Schedule'!$F$80+('[1]Pricing Schedule'!$F$81*M1362),
IF(AND(I1362=110000,R1362&gt;30.2,R1362&lt;=45.9),'[1]Pricing Schedule'!$F$89+('[1]Pricing Schedule'!$F$90*M1362),
IF(AND(I1362=110000,R1362&gt;45.9,R1362&lt;=123.4),'[1]Pricing Schedule'!$F$96+('[1]Pricing Schedule'!$F$97*M1362),
IF(AND(I1362=110000,R1362&gt;123.4,R1362&lt;=168.2,M1362&lt;=10),'[1]Pricing Schedule'!$F$103+('[1]Pricing Schedule'!$F$105*M1362),
IF(AND(I1362=110000,R1362&gt;123.4,R1362&lt;=168.2,M1362&gt;10),'[1]Pricing Schedule'!$F$111+('[1]Pricing Schedule'!$F$113*M1362),
IF(AND(I1362=110000,R1362&gt;168.2,R1362&lt;=336.4,M1362&lt;=10),('[1]Pricing Schedule'!$F$103+('[1]Pricing Schedule'!$F$105*M1362))*2,
IF(AND(I1362=110000,R1362&gt;168.2,R1362&lt;=336.4,M1362&gt;10),('[1]Pricing Schedule'!$F$111+('[1]Pricing Schedule'!$F$113*M1362))*2,
IF(AND(I1362=110000,R1362&gt;336.4,R1362&lt;=504.6,M1362&lt;=10),('[1]Pricing Schedule'!$F$103+('[1]Pricing Schedule'!$F$105*M1362))*3,
IF(AND(I1362=110000,R1362&gt;336.4,R1362&lt;=504.6,M1362&gt;10),('[1]Pricing Schedule'!$F$111+('[1]Pricing Schedule'!$F$113*M1362))*3,
IF(AND(I1362=110000,R1362&gt;504.6,R1362&lt;=672.8,M1362&lt;=10),('[1]Pricing Schedule'!$F$103+('[1]Pricing Schedule'!$F$105*M1362))*4,
IF(AND(I1362=110000,R1362&gt;504.6,R1362&lt;=672.8,M1362&gt;10),('[1]Pricing Schedule'!$F$111+('[1]Pricing Schedule'!$F$113*M1362))*4,
IF(AND(I1362=110000,R1362&gt;672.8,R1362&lt;=841,M1362&lt;=10),('[1]Pricing Schedule'!$F$103+('[1]Pricing Schedule'!$F$105*M1362))*5,
IF(AND(I1362=110000,R1362&gt;672.8,R1362&lt;=841,M1362&gt;10),('[1]Pricing Schedule'!$F$111+('[1]Pricing Schedule'!$F$113*M1362))*5,
IF(AND(I1362=110000,R1362&gt;672.8,R1362&lt;=841,M1362&lt;=10),('[1]Pricing Schedule'!$F$103+('[1]Pricing Schedule'!$F$105*M1362))*5,
IF(AND(I1362=110000,R1362&gt;672.8,R1362&lt;=841,M1362&gt;10),('[1]Pricing Schedule'!$F$111+('[1]Pricing Schedule'!$F$113*M1362))*5,
IF(AND(I1362=110000,R1362&gt;1345.6,R1362&lt;=1513.8,M1362&lt;=10),('[1]Pricing Schedule'!$F$103+('[1]Pricing Schedule'!$F$105*M1362))*9,
IF(AND(I1362=110000,R1362&gt;1345.6,R1362&lt;=1513.8,M1362&gt;10),('[1]Pricing Schedule'!$F$111+('[1]Pricing Schedule'!$F$113*M1362))*9,
9999999999)))))))))))))))))))))))))))))))))))))))</f>
        <v>839680</v>
      </c>
      <c r="T1362" s="21">
        <f>IF(AND(I1362=38000,R1362&lt;=4.5,M1362&gt;8),'[1]Pricing Schedule'!$J$9,
IF(AND(I1362=38000,R1362&lt;=4.5,M1362&lt;=8),'[1]Pricing Schedule'!$J$36,
IF(AND(I1362=38000,R1362&gt;4.5,R1362&lt;=9,M1362&gt;8),'[1]Pricing Schedule'!$J$18,
IF(AND(I1362=38000,R1362&gt;4.5,R1362&lt;=9,M1362&lt;=8),'[1]Pricing Schedule'!$J$36,
IF(AND(I1362=38000,R1362&gt;9,R1362&lt;=12.8,M1362&gt;8),'[1]Pricing Schedule'!$J$27,
IF(AND(I1362=38000,R1362&gt;9,R1362&lt;=12.8,M1362&lt;=8),'[1]Pricing Schedule'!$J$36,
IF(AND(I1362=38000,R1362&gt;12.8,R1362&lt;=22.8),'[1]Pricing Schedule'!$J$36,
IF(AND(I1362=38000,R1362&gt;22.8,R1362&lt;=30.2),'[1]Pricing Schedule'!$J$45,
IF(AND(I1362=38000,R1362&gt;30.2,R1362&lt;=45.9),'[1]Pricing Schedule'!$J$54,
IF(AND(I1362=38000,R1362&gt;45.9,R1362&lt;=123.4),'[1]Pricing Schedule'!$J$97,
IF(AND(I1362=38000,R1362&gt;123.4,R1362&lt;=168.2,M1362&lt;=10),'[1]Pricing Schedule'!$J$105,
IF(AND(I1362=38000,R1362&gt;123.4,R1362&lt;=168.2,M1362&gt;10),'[1]Pricing Schedule'!$J$113,
IF(AND(I1362=38000,R1362&gt;168.2,R1362&lt;=336.4,M1362&lt;=10),('[1]Pricing Schedule'!$J$105),
IF(AND(I1362=38000,R1362&gt;168.2,R1362&lt;=336.4,M1362&gt;10),('[1]Pricing Schedule'!$J$113),
IF(AND(I1362=38000,R1362&gt;336.4,R1362&lt;=504.6,M1362&lt;=10),('[1]Pricing Schedule'!$J$105),
IF(AND(I1362=38000,R1362&gt;336.4,R1362&lt;=504.6,M1362&gt;10),('[1]Pricing Schedule'!$J$113),
IF(AND(I1362=38000,R1362&gt;504.6,R1362&lt;=672.8,M1362&lt;=10),('[1]Pricing Schedule'!$J$105),
IF(AND(I1362=38000,R1362&gt;504.6,R1362&lt;=672.8,M1362&gt;10),('[1]Pricing Schedule'!$J$113),
IF(AND(I1362=110000,R1362&lt;=12.8,M1362&gt;2),'[1]Pricing Schedule'!$J$63,
IF(AND(I1362=110000,R1362&lt;=12.8,M1362&lt;=2),'[1]Pricing Schedule'!$J$97,
IF(AND(I1362=110000,R1362&gt;12.8,R1362&lt;=22.8,M1362&gt;3),'[1]Pricing Schedule'!$J$72,
IF(AND(I1362=110000,R1362&gt;12.8,R1362&lt;=22.8,M1362&lt;=3),'[1]Pricing Schedule'!$J$97,
IF(AND(I1362=110000,R1362&gt;22.8,R1362&lt;=30.2),'[1]Pricing Schedule'!$J$81,
IF(AND(I1362=110000,R1362&gt;30.2,R1362&lt;=45.9),'[1]Pricing Schedule'!$J$90,
IF(AND(I1362=110000,R1362&gt;45.9,R1362&lt;=123.4),'[1]Pricing Schedule'!$J$97,
IF(AND(I1362=110000,R1362&gt;123.4,R1362&lt;=168.2,M1362&lt;=10),'[1]Pricing Schedule'!$J$105,
IF(AND(I1362=110000,R1362&gt;123.4,R1362&lt;=168.2,M1362&gt;10),'[1]Pricing Schedule'!$J$113,
IF(AND(I1362=110000,R1362&gt;168.2,R1362&lt;=336.2,M1362&lt;=10),('[1]Pricing Schedule'!$J$105),
IF(AND(I1362=110000,R1362&gt;168.2,R1362&lt;=336.2,M1362&gt;10),('[1]Pricing Schedule'!$J$113),
IF(AND(I1362=110000,R1362&gt;336.4,R1362&lt;=504.6,M1362&lt;=10),('[1]Pricing Schedule'!$J$105),
IF(AND(I1362=110000,R1362&gt;336.4,R1362&lt;=504.6,M1362&gt;10),('[1]Pricing Schedule'!$J$113),
IF(AND(I1362=110000,R1362&gt;504.6,R1362&lt;=672.8,M1362&lt;=10),('[1]Pricing Schedule'!$J$105),
IF(AND(I1362=110000,R1362&gt;504.6,R1362&lt;=672.8,M1362&gt;10),('[1]Pricing Schedule'!$J$113),
IF(AND(I1362=110000,R1362&gt;672.8,R1362&lt;=841,M1362&lt;=10),('[1]Pricing Schedule'!$J$105),
IF(AND(I1362=110000,R1362&gt;672.8,R1362&lt;=841,M1362&gt;10),('[1]Pricing Schedule'!$J$113),
IF(AND(I1362=110000,R1362&gt;1682,R1362&lt;=1850.2,M1362&lt;=10),('[1]Pricing Schedule'!$J$105),
IF(AND(I1362=110000,R1362&gt;1682,R1362&lt;=1850.2,M1362&gt;10),('[1]Pricing Schedule'!$J$113),
IF(AND(I1362=110000,R1362&gt;2018.4,R1362&lt;=2186.6,M1362&lt;=10),('[1]Pricing Schedule'!$J$105),
IF(AND(I1362=110000,R1362&gt;2018.4,R1362&lt;=2186.6,M1362&gt;10),('[1]Pricing Schedule'!$J$113),999999999)))))))))))))))))))))))))))))))))))))))</f>
        <v>4</v>
      </c>
      <c r="U1362" s="40">
        <f t="shared" si="132"/>
        <v>199923.80952380953</v>
      </c>
      <c r="V1362" s="41">
        <f t="shared" si="133"/>
        <v>5.0019054878048781</v>
      </c>
      <c r="Y1362" s="23">
        <v>189</v>
      </c>
      <c r="Z1362" s="23">
        <v>347</v>
      </c>
      <c r="AD1362" s="13"/>
      <c r="AE1362" s="13"/>
      <c r="AF1362" s="13"/>
      <c r="AR1362" s="35"/>
    </row>
    <row r="1363" spans="1:44">
      <c r="A1363" s="23">
        <v>1365</v>
      </c>
      <c r="B1363" s="23">
        <v>1365</v>
      </c>
      <c r="C1363" s="23" t="s">
        <v>2050</v>
      </c>
      <c r="D1363" s="23" t="s">
        <v>786</v>
      </c>
      <c r="E1363" s="23" t="s">
        <v>786</v>
      </c>
      <c r="F1363" s="23" t="s">
        <v>1810</v>
      </c>
      <c r="G1363" s="23" t="s">
        <v>1811</v>
      </c>
      <c r="H1363" s="23" t="s">
        <v>113</v>
      </c>
      <c r="I1363" s="13">
        <v>38000</v>
      </c>
      <c r="J1363" s="13">
        <v>38000</v>
      </c>
      <c r="K1363" s="13">
        <v>20000</v>
      </c>
      <c r="L1363" s="24">
        <v>1.677</v>
      </c>
      <c r="M1363" s="37">
        <f t="shared" si="128"/>
        <v>2</v>
      </c>
      <c r="N1363" s="24">
        <v>0.26100000000000001</v>
      </c>
      <c r="O1363" s="13">
        <v>3</v>
      </c>
      <c r="P1363" s="36">
        <f t="shared" si="129"/>
        <v>0.26100000000000001</v>
      </c>
      <c r="Q1363" s="38">
        <f t="shared" si="130"/>
        <v>4.2</v>
      </c>
      <c r="R1363" s="37">
        <f t="shared" si="131"/>
        <v>4.2</v>
      </c>
      <c r="S1363" s="39">
        <f>IF(AND(I1363=38000,R1363&lt;=4.5,M1363&gt;8),'[1]Pricing Schedule'!$F$8+('[1]Pricing Schedule'!$F$9*M1363),
IF(AND(I1363=38000,R1363&lt;=4.5,M1363&lt;=8),'[1]Pricing Schedule'!$F$34+('[1]Pricing Schedule'!$F$36*M1363),
IF(AND(I1363=38000,R1363&gt;4.5,R1363&lt;=9,M1363&gt;8),'[1]Pricing Schedule'!$F$17+('[1]Pricing Schedule'!$F$18*M1363),
IF(AND(I1363=38000,R1363&gt;4.5,R1363&lt;=9,M1363&lt;=8),'[1]Pricing Schedule'!$F$34+('[1]Pricing Schedule'!$F$36*M1363),
IF(AND(I1363=38000,R1363&gt;9,R1363&lt;=12.8,M1363&gt;8),'[1]Pricing Schedule'!$F$26+('[1]Pricing Schedule'!$F$27*M1363),
IF(AND(I1363=38000,R1363&gt;9,R1363&lt;=12.8,M1363&lt;=8),'[1]Pricing Schedule'!$F$34+('[1]Pricing Schedule'!$F$36*M1363),
IF(AND(I1363=38000,R1363&gt;12.8,R1363&lt;=22.8),'[1]Pricing Schedule'!$F$34+('[1]Pricing Schedule'!$F$36*M1363),
IF(AND(I1363=38000,R1363&gt;22.8,R1363&lt;=30.2),'[1]Pricing Schedule'!$F$43+('[1]Pricing Schedule'!$F$45*M1363),
IF(AND(I1363=38000,R1363&gt;30.2,R1363&lt;=45.9),'[1]Pricing Schedule'!$F$52+('[1]Pricing Schedule'!$F$54*M1363),
IF(AND(I1363=38000,R1363&gt;45.9,R1363&lt;=123.4),'[1]Pricing Schedule'!$F$96+('[1]Pricing Schedule'!$F$97*M1363),
IF(AND(I1363=38000,R1363&gt;123.4,R1363&lt;=168.2,M1363&lt;=10),'[1]Pricing Schedule'!$F$103+('[1]Pricing Schedule'!$F$105*M1363),
IF(AND(I1363=38000,R1363&gt;123.4,R1363&lt;=168.2,M1363&gt;10),'[1]Pricing Schedule'!$F$111+('[1]Pricing Schedule'!$F$113*M1363),
IF(AND(I1363=38000,R1363&gt;157.4,R1363&lt;=336.4,M1363&lt;=10),('[1]Pricing Schedule'!$F$103+('[1]Pricing Schedule'!$F$105*M1363))*2,
IF(AND(I1363=38000,R1363&gt;157.4,R1363&lt;=336.4,M1363&gt;10),('[1]Pricing Schedule'!$F$111+('[1]Pricing Schedule'!$F$113*M1363))*2,
IF(AND(I1363=38000,R1363&gt;314.8,R1363&lt;=504.6,M1363&lt;=10),('[1]Pricing Schedule'!$F$103+('[1]Pricing Schedule'!$F$105*M1363))*3,
IF(AND(I1363=38000,R1363&gt;314.8,R1363&lt;=504.6,M1363&gt;10),('[1]Pricing Schedule'!$F$111+('[1]Pricing Schedule'!$F$113*M1363))*3,
IF(AND(I1363=38000,R1363&gt;472.2,R1363&lt;=672.8,M1363&lt;=10),('[1]Pricing Schedule'!$F$103+('[1]Pricing Schedule'!$F$105*M1363))*4,
IF(AND(I1363=38000,R1363&gt;472.2,R1363&lt;=672.8,M1363&gt;10),('[1]Pricing Schedule'!$F$111+('[1]Pricing Schedule'!$F$113*M1363))*4,
IF(AND(I1363=110000,R1363&lt;=12.8,M1363&gt;2),'[1]Pricing Schedule'!$F$62+('[1]Pricing Schedule'!$F$63*M1363),
IF(AND(I1363=110000,R1363&lt;=12.8,M1363&lt;=2),'[1]Pricing Schedule'!$F$96+('[1]Pricing Schedule'!$F$97*M1363),
IF(AND(I1363=110000,R1363&gt;12.8,R1363&lt;=22.8,M1363&gt;3),'[1]Pricing Schedule'!$F$71+('[1]Pricing Schedule'!$F$72*M1363),
IF(AND(I1363=110000,R1363&gt;12.8,R1363&lt;=22.8,M1363&lt;=3),'[1]Pricing Schedule'!$F$96+('[1]Pricing Schedule'!$F$97*M1363),
IF(AND(I1363=110000,R1363&gt;22.8,R1363&lt;=30.2),'[1]Pricing Schedule'!$F$80+('[1]Pricing Schedule'!$F$81*M1363),
IF(AND(I1363=110000,R1363&gt;30.2,R1363&lt;=45.9),'[1]Pricing Schedule'!$F$89+('[1]Pricing Schedule'!$F$90*M1363),
IF(AND(I1363=110000,R1363&gt;45.9,R1363&lt;=123.4),'[1]Pricing Schedule'!$F$96+('[1]Pricing Schedule'!$F$97*M1363),
IF(AND(I1363=110000,R1363&gt;123.4,R1363&lt;=168.2,M1363&lt;=10),'[1]Pricing Schedule'!$F$103+('[1]Pricing Schedule'!$F$105*M1363),
IF(AND(I1363=110000,R1363&gt;123.4,R1363&lt;=168.2,M1363&gt;10),'[1]Pricing Schedule'!$F$111+('[1]Pricing Schedule'!$F$113*M1363),
IF(AND(I1363=110000,R1363&gt;168.2,R1363&lt;=336.4,M1363&lt;=10),('[1]Pricing Schedule'!$F$103+('[1]Pricing Schedule'!$F$105*M1363))*2,
IF(AND(I1363=110000,R1363&gt;168.2,R1363&lt;=336.4,M1363&gt;10),('[1]Pricing Schedule'!$F$111+('[1]Pricing Schedule'!$F$113*M1363))*2,
IF(AND(I1363=110000,R1363&gt;336.4,R1363&lt;=504.6,M1363&lt;=10),('[1]Pricing Schedule'!$F$103+('[1]Pricing Schedule'!$F$105*M1363))*3,
IF(AND(I1363=110000,R1363&gt;336.4,R1363&lt;=504.6,M1363&gt;10),('[1]Pricing Schedule'!$F$111+('[1]Pricing Schedule'!$F$113*M1363))*3,
IF(AND(I1363=110000,R1363&gt;504.6,R1363&lt;=672.8,M1363&lt;=10),('[1]Pricing Schedule'!$F$103+('[1]Pricing Schedule'!$F$105*M1363))*4,
IF(AND(I1363=110000,R1363&gt;504.6,R1363&lt;=672.8,M1363&gt;10),('[1]Pricing Schedule'!$F$111+('[1]Pricing Schedule'!$F$113*M1363))*4,
IF(AND(I1363=110000,R1363&gt;672.8,R1363&lt;=841,M1363&lt;=10),('[1]Pricing Schedule'!$F$103+('[1]Pricing Schedule'!$F$105*M1363))*5,
IF(AND(I1363=110000,R1363&gt;672.8,R1363&lt;=841,M1363&gt;10),('[1]Pricing Schedule'!$F$111+('[1]Pricing Schedule'!$F$113*M1363))*5,
IF(AND(I1363=110000,R1363&gt;672.8,R1363&lt;=841,M1363&lt;=10),('[1]Pricing Schedule'!$F$103+('[1]Pricing Schedule'!$F$105*M1363))*5,
IF(AND(I1363=110000,R1363&gt;672.8,R1363&lt;=841,M1363&gt;10),('[1]Pricing Schedule'!$F$111+('[1]Pricing Schedule'!$F$113*M1363))*5,
IF(AND(I1363=110000,R1363&gt;1345.6,R1363&lt;=1513.8,M1363&lt;=10),('[1]Pricing Schedule'!$F$103+('[1]Pricing Schedule'!$F$105*M1363))*9,
IF(AND(I1363=110000,R1363&gt;1345.6,R1363&lt;=1513.8,M1363&gt;10),('[1]Pricing Schedule'!$F$111+('[1]Pricing Schedule'!$F$113*M1363))*9,
9999999999)))))))))))))))))))))))))))))))))))))))</f>
        <v>488330</v>
      </c>
      <c r="T1363" s="21">
        <f>IF(AND(I1363=38000,R1363&lt;=4.5,M1363&gt;8),'[1]Pricing Schedule'!$J$9,
IF(AND(I1363=38000,R1363&lt;=4.5,M1363&lt;=8),'[1]Pricing Schedule'!$J$36,
IF(AND(I1363=38000,R1363&gt;4.5,R1363&lt;=9,M1363&gt;8),'[1]Pricing Schedule'!$J$18,
IF(AND(I1363=38000,R1363&gt;4.5,R1363&lt;=9,M1363&lt;=8),'[1]Pricing Schedule'!$J$36,
IF(AND(I1363=38000,R1363&gt;9,R1363&lt;=12.8,M1363&gt;8),'[1]Pricing Schedule'!$J$27,
IF(AND(I1363=38000,R1363&gt;9,R1363&lt;=12.8,M1363&lt;=8),'[1]Pricing Schedule'!$J$36,
IF(AND(I1363=38000,R1363&gt;12.8,R1363&lt;=22.8),'[1]Pricing Schedule'!$J$36,
IF(AND(I1363=38000,R1363&gt;22.8,R1363&lt;=30.2),'[1]Pricing Schedule'!$J$45,
IF(AND(I1363=38000,R1363&gt;30.2,R1363&lt;=45.9),'[1]Pricing Schedule'!$J$54,
IF(AND(I1363=38000,R1363&gt;45.9,R1363&lt;=123.4),'[1]Pricing Schedule'!$J$97,
IF(AND(I1363=38000,R1363&gt;123.4,R1363&lt;=168.2,M1363&lt;=10),'[1]Pricing Schedule'!$J$105,
IF(AND(I1363=38000,R1363&gt;123.4,R1363&lt;=168.2,M1363&gt;10),'[1]Pricing Schedule'!$J$113,
IF(AND(I1363=38000,R1363&gt;168.2,R1363&lt;=336.4,M1363&lt;=10),('[1]Pricing Schedule'!$J$105),
IF(AND(I1363=38000,R1363&gt;168.2,R1363&lt;=336.4,M1363&gt;10),('[1]Pricing Schedule'!$J$113),
IF(AND(I1363=38000,R1363&gt;336.4,R1363&lt;=504.6,M1363&lt;=10),('[1]Pricing Schedule'!$J$105),
IF(AND(I1363=38000,R1363&gt;336.4,R1363&lt;=504.6,M1363&gt;10),('[1]Pricing Schedule'!$J$113),
IF(AND(I1363=38000,R1363&gt;504.6,R1363&lt;=672.8,M1363&lt;=10),('[1]Pricing Schedule'!$J$105),
IF(AND(I1363=38000,R1363&gt;504.6,R1363&lt;=672.8,M1363&gt;10),('[1]Pricing Schedule'!$J$113),
IF(AND(I1363=110000,R1363&lt;=12.8,M1363&gt;2),'[1]Pricing Schedule'!$J$63,
IF(AND(I1363=110000,R1363&lt;=12.8,M1363&lt;=2),'[1]Pricing Schedule'!$J$97,
IF(AND(I1363=110000,R1363&gt;12.8,R1363&lt;=22.8,M1363&gt;3),'[1]Pricing Schedule'!$J$72,
IF(AND(I1363=110000,R1363&gt;12.8,R1363&lt;=22.8,M1363&lt;=3),'[1]Pricing Schedule'!$J$97,
IF(AND(I1363=110000,R1363&gt;22.8,R1363&lt;=30.2),'[1]Pricing Schedule'!$J$81,
IF(AND(I1363=110000,R1363&gt;30.2,R1363&lt;=45.9),'[1]Pricing Schedule'!$J$90,
IF(AND(I1363=110000,R1363&gt;45.9,R1363&lt;=123.4),'[1]Pricing Schedule'!$J$97,
IF(AND(I1363=110000,R1363&gt;123.4,R1363&lt;=168.2,M1363&lt;=10),'[1]Pricing Schedule'!$J$105,
IF(AND(I1363=110000,R1363&gt;123.4,R1363&lt;=168.2,M1363&gt;10),'[1]Pricing Schedule'!$J$113,
IF(AND(I1363=110000,R1363&gt;168.2,R1363&lt;=336.2,M1363&lt;=10),('[1]Pricing Schedule'!$J$105),
IF(AND(I1363=110000,R1363&gt;168.2,R1363&lt;=336.2,M1363&gt;10),('[1]Pricing Schedule'!$J$113),
IF(AND(I1363=110000,R1363&gt;336.4,R1363&lt;=504.6,M1363&lt;=10),('[1]Pricing Schedule'!$J$105),
IF(AND(I1363=110000,R1363&gt;336.4,R1363&lt;=504.6,M1363&gt;10),('[1]Pricing Schedule'!$J$113),
IF(AND(I1363=110000,R1363&gt;504.6,R1363&lt;=672.8,M1363&lt;=10),('[1]Pricing Schedule'!$J$105),
IF(AND(I1363=110000,R1363&gt;504.6,R1363&lt;=672.8,M1363&gt;10),('[1]Pricing Schedule'!$J$113),
IF(AND(I1363=110000,R1363&gt;672.8,R1363&lt;=841,M1363&lt;=10),('[1]Pricing Schedule'!$J$105),
IF(AND(I1363=110000,R1363&gt;672.8,R1363&lt;=841,M1363&gt;10),('[1]Pricing Schedule'!$J$113),
IF(AND(I1363=110000,R1363&gt;1682,R1363&lt;=1850.2,M1363&lt;=10),('[1]Pricing Schedule'!$J$105),
IF(AND(I1363=110000,R1363&gt;1682,R1363&lt;=1850.2,M1363&gt;10),('[1]Pricing Schedule'!$J$113),
IF(AND(I1363=110000,R1363&gt;2018.4,R1363&lt;=2186.6,M1363&lt;=10),('[1]Pricing Schedule'!$J$105),
IF(AND(I1363=110000,R1363&gt;2018.4,R1363&lt;=2186.6,M1363&gt;10),('[1]Pricing Schedule'!$J$113),999999999)))))))))))))))))))))))))))))))))))))))</f>
        <v>4</v>
      </c>
      <c r="U1363" s="40">
        <f t="shared" si="132"/>
        <v>116269.04761904762</v>
      </c>
      <c r="V1363" s="41">
        <f t="shared" si="133"/>
        <v>8.6007413019884087</v>
      </c>
      <c r="Y1363" s="23">
        <v>102</v>
      </c>
      <c r="Z1363" s="23">
        <v>236</v>
      </c>
      <c r="AD1363" s="13"/>
      <c r="AE1363" s="13"/>
      <c r="AF1363" s="13"/>
      <c r="AR1363" s="35"/>
    </row>
    <row r="1364" spans="1:44">
      <c r="A1364" s="23">
        <v>1366</v>
      </c>
      <c r="B1364" s="23">
        <v>1366</v>
      </c>
      <c r="C1364" s="23" t="s">
        <v>2051</v>
      </c>
      <c r="D1364" s="23" t="s">
        <v>280</v>
      </c>
      <c r="E1364" s="23" t="s">
        <v>280</v>
      </c>
      <c r="F1364" s="23" t="s">
        <v>281</v>
      </c>
      <c r="G1364" s="23" t="s">
        <v>282</v>
      </c>
      <c r="H1364" s="23" t="s">
        <v>133</v>
      </c>
      <c r="I1364" s="13">
        <v>110000</v>
      </c>
      <c r="J1364" s="13">
        <v>110000</v>
      </c>
      <c r="K1364" s="23" t="s">
        <v>134</v>
      </c>
      <c r="L1364" s="24">
        <v>4.5579999999999998</v>
      </c>
      <c r="M1364" s="37">
        <f t="shared" si="128"/>
        <v>5</v>
      </c>
      <c r="N1364" s="24">
        <v>0.42199999999999999</v>
      </c>
      <c r="O1364" s="13">
        <v>3</v>
      </c>
      <c r="P1364" s="36">
        <f t="shared" si="129"/>
        <v>0.42199999999999999</v>
      </c>
      <c r="Q1364" s="38">
        <f t="shared" si="130"/>
        <v>4.2</v>
      </c>
      <c r="R1364" s="37">
        <f t="shared" si="131"/>
        <v>4.2</v>
      </c>
      <c r="S1364" s="39">
        <f>IF(AND(I1364=38000,R1364&lt;=4.5,M1364&gt;8),'[1]Pricing Schedule'!$F$8+('[1]Pricing Schedule'!$F$9*M1364),
IF(AND(I1364=38000,R1364&lt;=4.5,M1364&lt;=8),'[1]Pricing Schedule'!$F$34+('[1]Pricing Schedule'!$F$36*M1364),
IF(AND(I1364=38000,R1364&gt;4.5,R1364&lt;=9,M1364&gt;8),'[1]Pricing Schedule'!$F$17+('[1]Pricing Schedule'!$F$18*M1364),
IF(AND(I1364=38000,R1364&gt;4.5,R1364&lt;=9,M1364&lt;=8),'[1]Pricing Schedule'!$F$34+('[1]Pricing Schedule'!$F$36*M1364),
IF(AND(I1364=38000,R1364&gt;9,R1364&lt;=12.8,M1364&gt;8),'[1]Pricing Schedule'!$F$26+('[1]Pricing Schedule'!$F$27*M1364),
IF(AND(I1364=38000,R1364&gt;9,R1364&lt;=12.8,M1364&lt;=8),'[1]Pricing Schedule'!$F$34+('[1]Pricing Schedule'!$F$36*M1364),
IF(AND(I1364=38000,R1364&gt;12.8,R1364&lt;=22.8),'[1]Pricing Schedule'!$F$34+('[1]Pricing Schedule'!$F$36*M1364),
IF(AND(I1364=38000,R1364&gt;22.8,R1364&lt;=30.2),'[1]Pricing Schedule'!$F$43+('[1]Pricing Schedule'!$F$45*M1364),
IF(AND(I1364=38000,R1364&gt;30.2,R1364&lt;=45.9),'[1]Pricing Schedule'!$F$52+('[1]Pricing Schedule'!$F$54*M1364),
IF(AND(I1364=38000,R1364&gt;45.9,R1364&lt;=123.4),'[1]Pricing Schedule'!$F$96+('[1]Pricing Schedule'!$F$97*M1364),
IF(AND(I1364=38000,R1364&gt;123.4,R1364&lt;=168.2,M1364&lt;=10),'[1]Pricing Schedule'!$F$103+('[1]Pricing Schedule'!$F$105*M1364),
IF(AND(I1364=38000,R1364&gt;123.4,R1364&lt;=168.2,M1364&gt;10),'[1]Pricing Schedule'!$F$111+('[1]Pricing Schedule'!$F$113*M1364),
IF(AND(I1364=38000,R1364&gt;157.4,R1364&lt;=336.4,M1364&lt;=10),('[1]Pricing Schedule'!$F$103+('[1]Pricing Schedule'!$F$105*M1364))*2,
IF(AND(I1364=38000,R1364&gt;157.4,R1364&lt;=336.4,M1364&gt;10),('[1]Pricing Schedule'!$F$111+('[1]Pricing Schedule'!$F$113*M1364))*2,
IF(AND(I1364=38000,R1364&gt;314.8,R1364&lt;=504.6,M1364&lt;=10),('[1]Pricing Schedule'!$F$103+('[1]Pricing Schedule'!$F$105*M1364))*3,
IF(AND(I1364=38000,R1364&gt;314.8,R1364&lt;=504.6,M1364&gt;10),('[1]Pricing Schedule'!$F$111+('[1]Pricing Schedule'!$F$113*M1364))*3,
IF(AND(I1364=38000,R1364&gt;472.2,R1364&lt;=672.8,M1364&lt;=10),('[1]Pricing Schedule'!$F$103+('[1]Pricing Schedule'!$F$105*M1364))*4,
IF(AND(I1364=38000,R1364&gt;472.2,R1364&lt;=672.8,M1364&gt;10),('[1]Pricing Schedule'!$F$111+('[1]Pricing Schedule'!$F$113*M1364))*4,
IF(AND(I1364=110000,R1364&lt;=12.8,M1364&gt;2),'[1]Pricing Schedule'!$F$62+('[1]Pricing Schedule'!$F$63*M1364),
IF(AND(I1364=110000,R1364&lt;=12.8,M1364&lt;=2),'[1]Pricing Schedule'!$F$96+('[1]Pricing Schedule'!$F$97*M1364),
IF(AND(I1364=110000,R1364&gt;12.8,R1364&lt;=22.8,M1364&gt;3),'[1]Pricing Schedule'!$F$71+('[1]Pricing Schedule'!$F$72*M1364),
IF(AND(I1364=110000,R1364&gt;12.8,R1364&lt;=22.8,M1364&lt;=3),'[1]Pricing Schedule'!$F$96+('[1]Pricing Schedule'!$F$97*M1364),
IF(AND(I1364=110000,R1364&gt;22.8,R1364&lt;=30.2),'[1]Pricing Schedule'!$F$80+('[1]Pricing Schedule'!$F$81*M1364),
IF(AND(I1364=110000,R1364&gt;30.2,R1364&lt;=45.9),'[1]Pricing Schedule'!$F$89+('[1]Pricing Schedule'!$F$90*M1364),
IF(AND(I1364=110000,R1364&gt;45.9,R1364&lt;=123.4),'[1]Pricing Schedule'!$F$96+('[1]Pricing Schedule'!$F$97*M1364),
IF(AND(I1364=110000,R1364&gt;123.4,R1364&lt;=168.2,M1364&lt;=10),'[1]Pricing Schedule'!$F$103+('[1]Pricing Schedule'!$F$105*M1364),
IF(AND(I1364=110000,R1364&gt;123.4,R1364&lt;=168.2,M1364&gt;10),'[1]Pricing Schedule'!$F$111+('[1]Pricing Schedule'!$F$113*M1364),
IF(AND(I1364=110000,R1364&gt;168.2,R1364&lt;=336.4,M1364&lt;=10),('[1]Pricing Schedule'!$F$103+('[1]Pricing Schedule'!$F$105*M1364))*2,
IF(AND(I1364=110000,R1364&gt;168.2,R1364&lt;=336.4,M1364&gt;10),('[1]Pricing Schedule'!$F$111+('[1]Pricing Schedule'!$F$113*M1364))*2,
IF(AND(I1364=110000,R1364&gt;336.4,R1364&lt;=504.6,M1364&lt;=10),('[1]Pricing Schedule'!$F$103+('[1]Pricing Schedule'!$F$105*M1364))*3,
IF(AND(I1364=110000,R1364&gt;336.4,R1364&lt;=504.6,M1364&gt;10),('[1]Pricing Schedule'!$F$111+('[1]Pricing Schedule'!$F$113*M1364))*3,
IF(AND(I1364=110000,R1364&gt;504.6,R1364&lt;=672.8,M1364&lt;=10),('[1]Pricing Schedule'!$F$103+('[1]Pricing Schedule'!$F$105*M1364))*4,
IF(AND(I1364=110000,R1364&gt;504.6,R1364&lt;=672.8,M1364&gt;10),('[1]Pricing Schedule'!$F$111+('[1]Pricing Schedule'!$F$113*M1364))*4,
IF(AND(I1364=110000,R1364&gt;672.8,R1364&lt;=841,M1364&lt;=10),('[1]Pricing Schedule'!$F$103+('[1]Pricing Schedule'!$F$105*M1364))*5,
IF(AND(I1364=110000,R1364&gt;672.8,R1364&lt;=841,M1364&gt;10),('[1]Pricing Schedule'!$F$111+('[1]Pricing Schedule'!$F$113*M1364))*5,
IF(AND(I1364=110000,R1364&gt;672.8,R1364&lt;=841,M1364&lt;=10),('[1]Pricing Schedule'!$F$103+('[1]Pricing Schedule'!$F$105*M1364))*5,
IF(AND(I1364=110000,R1364&gt;672.8,R1364&lt;=841,M1364&gt;10),('[1]Pricing Schedule'!$F$111+('[1]Pricing Schedule'!$F$113*M1364))*5,
IF(AND(I1364=110000,R1364&gt;1345.6,R1364&lt;=1513.8,M1364&lt;=10),('[1]Pricing Schedule'!$F$103+('[1]Pricing Schedule'!$F$105*M1364))*9,
IF(AND(I1364=110000,R1364&gt;1345.6,R1364&lt;=1513.8,M1364&gt;10),('[1]Pricing Schedule'!$F$111+('[1]Pricing Schedule'!$F$113*M1364))*9,
9999999999)))))))))))))))))))))))))))))))))))))))</f>
        <v>1679970</v>
      </c>
      <c r="T1364" s="21">
        <f>IF(AND(I1364=38000,R1364&lt;=4.5,M1364&gt;8),'[1]Pricing Schedule'!$J$9,
IF(AND(I1364=38000,R1364&lt;=4.5,M1364&lt;=8),'[1]Pricing Schedule'!$J$36,
IF(AND(I1364=38000,R1364&gt;4.5,R1364&lt;=9,M1364&gt;8),'[1]Pricing Schedule'!$J$18,
IF(AND(I1364=38000,R1364&gt;4.5,R1364&lt;=9,M1364&lt;=8),'[1]Pricing Schedule'!$J$36,
IF(AND(I1364=38000,R1364&gt;9,R1364&lt;=12.8,M1364&gt;8),'[1]Pricing Schedule'!$J$27,
IF(AND(I1364=38000,R1364&gt;9,R1364&lt;=12.8,M1364&lt;=8),'[1]Pricing Schedule'!$J$36,
IF(AND(I1364=38000,R1364&gt;12.8,R1364&lt;=22.8),'[1]Pricing Schedule'!$J$36,
IF(AND(I1364=38000,R1364&gt;22.8,R1364&lt;=30.2),'[1]Pricing Schedule'!$J$45,
IF(AND(I1364=38000,R1364&gt;30.2,R1364&lt;=45.9),'[1]Pricing Schedule'!$J$54,
IF(AND(I1364=38000,R1364&gt;45.9,R1364&lt;=123.4),'[1]Pricing Schedule'!$J$97,
IF(AND(I1364=38000,R1364&gt;123.4,R1364&lt;=168.2,M1364&lt;=10),'[1]Pricing Schedule'!$J$105,
IF(AND(I1364=38000,R1364&gt;123.4,R1364&lt;=168.2,M1364&gt;10),'[1]Pricing Schedule'!$J$113,
IF(AND(I1364=38000,R1364&gt;168.2,R1364&lt;=336.4,M1364&lt;=10),('[1]Pricing Schedule'!$J$105),
IF(AND(I1364=38000,R1364&gt;168.2,R1364&lt;=336.4,M1364&gt;10),('[1]Pricing Schedule'!$J$113),
IF(AND(I1364=38000,R1364&gt;336.4,R1364&lt;=504.6,M1364&lt;=10),('[1]Pricing Schedule'!$J$105),
IF(AND(I1364=38000,R1364&gt;336.4,R1364&lt;=504.6,M1364&gt;10),('[1]Pricing Schedule'!$J$113),
IF(AND(I1364=38000,R1364&gt;504.6,R1364&lt;=672.8,M1364&lt;=10),('[1]Pricing Schedule'!$J$105),
IF(AND(I1364=38000,R1364&gt;504.6,R1364&lt;=672.8,M1364&gt;10),('[1]Pricing Schedule'!$J$113),
IF(AND(I1364=110000,R1364&lt;=12.8,M1364&gt;2),'[1]Pricing Schedule'!$J$63,
IF(AND(I1364=110000,R1364&lt;=12.8,M1364&lt;=2),'[1]Pricing Schedule'!$J$97,
IF(AND(I1364=110000,R1364&gt;12.8,R1364&lt;=22.8,M1364&gt;3),'[1]Pricing Schedule'!$J$72,
IF(AND(I1364=110000,R1364&gt;12.8,R1364&lt;=22.8,M1364&lt;=3),'[1]Pricing Schedule'!$J$97,
IF(AND(I1364=110000,R1364&gt;22.8,R1364&lt;=30.2),'[1]Pricing Schedule'!$J$81,
IF(AND(I1364=110000,R1364&gt;30.2,R1364&lt;=45.9),'[1]Pricing Schedule'!$J$90,
IF(AND(I1364=110000,R1364&gt;45.9,R1364&lt;=123.4),'[1]Pricing Schedule'!$J$97,
IF(AND(I1364=110000,R1364&gt;123.4,R1364&lt;=168.2,M1364&lt;=10),'[1]Pricing Schedule'!$J$105,
IF(AND(I1364=110000,R1364&gt;123.4,R1364&lt;=168.2,M1364&gt;10),'[1]Pricing Schedule'!$J$113,
IF(AND(I1364=110000,R1364&gt;168.2,R1364&lt;=336.2,M1364&lt;=10),('[1]Pricing Schedule'!$J$105),
IF(AND(I1364=110000,R1364&gt;168.2,R1364&lt;=336.2,M1364&gt;10),('[1]Pricing Schedule'!$J$113),
IF(AND(I1364=110000,R1364&gt;336.4,R1364&lt;=504.6,M1364&lt;=10),('[1]Pricing Schedule'!$J$105),
IF(AND(I1364=110000,R1364&gt;336.4,R1364&lt;=504.6,M1364&gt;10),('[1]Pricing Schedule'!$J$113),
IF(AND(I1364=110000,R1364&gt;504.6,R1364&lt;=672.8,M1364&lt;=10),('[1]Pricing Schedule'!$J$105),
IF(AND(I1364=110000,R1364&gt;504.6,R1364&lt;=672.8,M1364&gt;10),('[1]Pricing Schedule'!$J$113),
IF(AND(I1364=110000,R1364&gt;672.8,R1364&lt;=841,M1364&lt;=10),('[1]Pricing Schedule'!$J$105),
IF(AND(I1364=110000,R1364&gt;672.8,R1364&lt;=841,M1364&gt;10),('[1]Pricing Schedule'!$J$113),
IF(AND(I1364=110000,R1364&gt;1682,R1364&lt;=1850.2,M1364&lt;=10),('[1]Pricing Schedule'!$J$105),
IF(AND(I1364=110000,R1364&gt;1682,R1364&lt;=1850.2,M1364&gt;10),('[1]Pricing Schedule'!$J$113),
IF(AND(I1364=110000,R1364&gt;2018.4,R1364&lt;=2186.6,M1364&lt;=10),('[1]Pricing Schedule'!$J$105),
IF(AND(I1364=110000,R1364&gt;2018.4,R1364&lt;=2186.6,M1364&gt;10),('[1]Pricing Schedule'!$J$113),999999999)))))))))))))))))))))))))))))))))))))))</f>
        <v>7</v>
      </c>
      <c r="U1364" s="40">
        <f t="shared" si="132"/>
        <v>399992.8571428571</v>
      </c>
      <c r="V1364" s="41">
        <f t="shared" si="133"/>
        <v>2.5000446436543511</v>
      </c>
      <c r="Y1364" s="23">
        <v>492</v>
      </c>
      <c r="Z1364" s="23">
        <v>75</v>
      </c>
      <c r="AD1364" s="13"/>
      <c r="AE1364" s="13"/>
      <c r="AF1364" s="13"/>
      <c r="AR1364" s="35"/>
    </row>
    <row r="1365" spans="1:44">
      <c r="A1365" s="23">
        <v>1367</v>
      </c>
      <c r="B1365" s="23">
        <v>1367</v>
      </c>
      <c r="C1365" s="23" t="s">
        <v>2052</v>
      </c>
      <c r="D1365" s="23" t="s">
        <v>786</v>
      </c>
      <c r="E1365" s="23" t="s">
        <v>786</v>
      </c>
      <c r="F1365" s="23" t="s">
        <v>1810</v>
      </c>
      <c r="G1365" s="23" t="s">
        <v>1811</v>
      </c>
      <c r="H1365" s="23" t="s">
        <v>113</v>
      </c>
      <c r="I1365" s="13">
        <v>38000</v>
      </c>
      <c r="J1365" s="13">
        <v>38000</v>
      </c>
      <c r="K1365" s="13">
        <v>20000</v>
      </c>
      <c r="L1365" s="24">
        <v>11.334</v>
      </c>
      <c r="M1365" s="37">
        <f t="shared" si="128"/>
        <v>12</v>
      </c>
      <c r="N1365" s="24">
        <v>0.1</v>
      </c>
      <c r="O1365" s="13">
        <v>3</v>
      </c>
      <c r="P1365" s="36">
        <f t="shared" si="129"/>
        <v>0.1</v>
      </c>
      <c r="Q1365" s="38">
        <f t="shared" si="130"/>
        <v>4.2</v>
      </c>
      <c r="R1365" s="37">
        <f t="shared" si="131"/>
        <v>4.2</v>
      </c>
      <c r="S1365" s="39">
        <f>IF(AND(I1365=38000,R1365&lt;=4.5,M1365&gt;8),'[1]Pricing Schedule'!$F$8+('[1]Pricing Schedule'!$F$9*M1365),
IF(AND(I1365=38000,R1365&lt;=4.5,M1365&lt;=8),'[1]Pricing Schedule'!$F$34+('[1]Pricing Schedule'!$F$36*M1365),
IF(AND(I1365=38000,R1365&gt;4.5,R1365&lt;=9,M1365&gt;8),'[1]Pricing Schedule'!$F$17+('[1]Pricing Schedule'!$F$18*M1365),
IF(AND(I1365=38000,R1365&gt;4.5,R1365&lt;=9,M1365&lt;=8),'[1]Pricing Schedule'!$F$34+('[1]Pricing Schedule'!$F$36*M1365),
IF(AND(I1365=38000,R1365&gt;9,R1365&lt;=12.8,M1365&gt;8),'[1]Pricing Schedule'!$F$26+('[1]Pricing Schedule'!$F$27*M1365),
IF(AND(I1365=38000,R1365&gt;9,R1365&lt;=12.8,M1365&lt;=8),'[1]Pricing Schedule'!$F$34+('[1]Pricing Schedule'!$F$36*M1365),
IF(AND(I1365=38000,R1365&gt;12.8,R1365&lt;=22.8),'[1]Pricing Schedule'!$F$34+('[1]Pricing Schedule'!$F$36*M1365),
IF(AND(I1365=38000,R1365&gt;22.8,R1365&lt;=30.2),'[1]Pricing Schedule'!$F$43+('[1]Pricing Schedule'!$F$45*M1365),
IF(AND(I1365=38000,R1365&gt;30.2,R1365&lt;=45.9),'[1]Pricing Schedule'!$F$52+('[1]Pricing Schedule'!$F$54*M1365),
IF(AND(I1365=38000,R1365&gt;45.9,R1365&lt;=123.4),'[1]Pricing Schedule'!$F$96+('[1]Pricing Schedule'!$F$97*M1365),
IF(AND(I1365=38000,R1365&gt;123.4,R1365&lt;=168.2,M1365&lt;=10),'[1]Pricing Schedule'!$F$103+('[1]Pricing Schedule'!$F$105*M1365),
IF(AND(I1365=38000,R1365&gt;123.4,R1365&lt;=168.2,M1365&gt;10),'[1]Pricing Schedule'!$F$111+('[1]Pricing Schedule'!$F$113*M1365),
IF(AND(I1365=38000,R1365&gt;157.4,R1365&lt;=336.4,M1365&lt;=10),('[1]Pricing Schedule'!$F$103+('[1]Pricing Schedule'!$F$105*M1365))*2,
IF(AND(I1365=38000,R1365&gt;157.4,R1365&lt;=336.4,M1365&gt;10),('[1]Pricing Schedule'!$F$111+('[1]Pricing Schedule'!$F$113*M1365))*2,
IF(AND(I1365=38000,R1365&gt;314.8,R1365&lt;=504.6,M1365&lt;=10),('[1]Pricing Schedule'!$F$103+('[1]Pricing Schedule'!$F$105*M1365))*3,
IF(AND(I1365=38000,R1365&gt;314.8,R1365&lt;=504.6,M1365&gt;10),('[1]Pricing Schedule'!$F$111+('[1]Pricing Schedule'!$F$113*M1365))*3,
IF(AND(I1365=38000,R1365&gt;472.2,R1365&lt;=672.8,M1365&lt;=10),('[1]Pricing Schedule'!$F$103+('[1]Pricing Schedule'!$F$105*M1365))*4,
IF(AND(I1365=38000,R1365&gt;472.2,R1365&lt;=672.8,M1365&gt;10),('[1]Pricing Schedule'!$F$111+('[1]Pricing Schedule'!$F$113*M1365))*4,
IF(AND(I1365=110000,R1365&lt;=12.8,M1365&gt;2),'[1]Pricing Schedule'!$F$62+('[1]Pricing Schedule'!$F$63*M1365),
IF(AND(I1365=110000,R1365&lt;=12.8,M1365&lt;=2),'[1]Pricing Schedule'!$F$96+('[1]Pricing Schedule'!$F$97*M1365),
IF(AND(I1365=110000,R1365&gt;12.8,R1365&lt;=22.8,M1365&gt;3),'[1]Pricing Schedule'!$F$71+('[1]Pricing Schedule'!$F$72*M1365),
IF(AND(I1365=110000,R1365&gt;12.8,R1365&lt;=22.8,M1365&lt;=3),'[1]Pricing Schedule'!$F$96+('[1]Pricing Schedule'!$F$97*M1365),
IF(AND(I1365=110000,R1365&gt;22.8,R1365&lt;=30.2),'[1]Pricing Schedule'!$F$80+('[1]Pricing Schedule'!$F$81*M1365),
IF(AND(I1365=110000,R1365&gt;30.2,R1365&lt;=45.9),'[1]Pricing Schedule'!$F$89+('[1]Pricing Schedule'!$F$90*M1365),
IF(AND(I1365=110000,R1365&gt;45.9,R1365&lt;=123.4),'[1]Pricing Schedule'!$F$96+('[1]Pricing Schedule'!$F$97*M1365),
IF(AND(I1365=110000,R1365&gt;123.4,R1365&lt;=168.2,M1365&lt;=10),'[1]Pricing Schedule'!$F$103+('[1]Pricing Schedule'!$F$105*M1365),
IF(AND(I1365=110000,R1365&gt;123.4,R1365&lt;=168.2,M1365&gt;10),'[1]Pricing Schedule'!$F$111+('[1]Pricing Schedule'!$F$113*M1365),
IF(AND(I1365=110000,R1365&gt;168.2,R1365&lt;=336.4,M1365&lt;=10),('[1]Pricing Schedule'!$F$103+('[1]Pricing Schedule'!$F$105*M1365))*2,
IF(AND(I1365=110000,R1365&gt;168.2,R1365&lt;=336.4,M1365&gt;10),('[1]Pricing Schedule'!$F$111+('[1]Pricing Schedule'!$F$113*M1365))*2,
IF(AND(I1365=110000,R1365&gt;336.4,R1365&lt;=504.6,M1365&lt;=10),('[1]Pricing Schedule'!$F$103+('[1]Pricing Schedule'!$F$105*M1365))*3,
IF(AND(I1365=110000,R1365&gt;336.4,R1365&lt;=504.6,M1365&gt;10),('[1]Pricing Schedule'!$F$111+('[1]Pricing Schedule'!$F$113*M1365))*3,
IF(AND(I1365=110000,R1365&gt;504.6,R1365&lt;=672.8,M1365&lt;=10),('[1]Pricing Schedule'!$F$103+('[1]Pricing Schedule'!$F$105*M1365))*4,
IF(AND(I1365=110000,R1365&gt;504.6,R1365&lt;=672.8,M1365&gt;10),('[1]Pricing Schedule'!$F$111+('[1]Pricing Schedule'!$F$113*M1365))*4,
IF(AND(I1365=110000,R1365&gt;672.8,R1365&lt;=841,M1365&lt;=10),('[1]Pricing Schedule'!$F$103+('[1]Pricing Schedule'!$F$105*M1365))*5,
IF(AND(I1365=110000,R1365&gt;672.8,R1365&lt;=841,M1365&gt;10),('[1]Pricing Schedule'!$F$111+('[1]Pricing Schedule'!$F$113*M1365))*5,
IF(AND(I1365=110000,R1365&gt;672.8,R1365&lt;=841,M1365&lt;=10),('[1]Pricing Schedule'!$F$103+('[1]Pricing Schedule'!$F$105*M1365))*5,
IF(AND(I1365=110000,R1365&gt;672.8,R1365&lt;=841,M1365&gt;10),('[1]Pricing Schedule'!$F$111+('[1]Pricing Schedule'!$F$113*M1365))*5,
IF(AND(I1365=110000,R1365&gt;1345.6,R1365&lt;=1513.8,M1365&lt;=10),('[1]Pricing Schedule'!$F$103+('[1]Pricing Schedule'!$F$105*M1365))*9,
IF(AND(I1365=110000,R1365&gt;1345.6,R1365&lt;=1513.8,M1365&gt;10),('[1]Pricing Schedule'!$F$111+('[1]Pricing Schedule'!$F$113*M1365))*9,
9999999999)))))))))))))))))))))))))))))))))))))))</f>
        <v>1492540</v>
      </c>
      <c r="T1365" s="21">
        <f>IF(AND(I1365=38000,R1365&lt;=4.5,M1365&gt;8),'[1]Pricing Schedule'!$J$9,
IF(AND(I1365=38000,R1365&lt;=4.5,M1365&lt;=8),'[1]Pricing Schedule'!$J$36,
IF(AND(I1365=38000,R1365&gt;4.5,R1365&lt;=9,M1365&gt;8),'[1]Pricing Schedule'!$J$18,
IF(AND(I1365=38000,R1365&gt;4.5,R1365&lt;=9,M1365&lt;=8),'[1]Pricing Schedule'!$J$36,
IF(AND(I1365=38000,R1365&gt;9,R1365&lt;=12.8,M1365&gt;8),'[1]Pricing Schedule'!$J$27,
IF(AND(I1365=38000,R1365&gt;9,R1365&lt;=12.8,M1365&lt;=8),'[1]Pricing Schedule'!$J$36,
IF(AND(I1365=38000,R1365&gt;12.8,R1365&lt;=22.8),'[1]Pricing Schedule'!$J$36,
IF(AND(I1365=38000,R1365&gt;22.8,R1365&lt;=30.2),'[1]Pricing Schedule'!$J$45,
IF(AND(I1365=38000,R1365&gt;30.2,R1365&lt;=45.9),'[1]Pricing Schedule'!$J$54,
IF(AND(I1365=38000,R1365&gt;45.9,R1365&lt;=123.4),'[1]Pricing Schedule'!$J$97,
IF(AND(I1365=38000,R1365&gt;123.4,R1365&lt;=168.2,M1365&lt;=10),'[1]Pricing Schedule'!$J$105,
IF(AND(I1365=38000,R1365&gt;123.4,R1365&lt;=168.2,M1365&gt;10),'[1]Pricing Schedule'!$J$113,
IF(AND(I1365=38000,R1365&gt;168.2,R1365&lt;=336.4,M1365&lt;=10),('[1]Pricing Schedule'!$J$105),
IF(AND(I1365=38000,R1365&gt;168.2,R1365&lt;=336.4,M1365&gt;10),('[1]Pricing Schedule'!$J$113),
IF(AND(I1365=38000,R1365&gt;336.4,R1365&lt;=504.6,M1365&lt;=10),('[1]Pricing Schedule'!$J$105),
IF(AND(I1365=38000,R1365&gt;336.4,R1365&lt;=504.6,M1365&gt;10),('[1]Pricing Schedule'!$J$113),
IF(AND(I1365=38000,R1365&gt;504.6,R1365&lt;=672.8,M1365&lt;=10),('[1]Pricing Schedule'!$J$105),
IF(AND(I1365=38000,R1365&gt;504.6,R1365&lt;=672.8,M1365&gt;10),('[1]Pricing Schedule'!$J$113),
IF(AND(I1365=110000,R1365&lt;=12.8,M1365&gt;2),'[1]Pricing Schedule'!$J$63,
IF(AND(I1365=110000,R1365&lt;=12.8,M1365&lt;=2),'[1]Pricing Schedule'!$J$97,
IF(AND(I1365=110000,R1365&gt;12.8,R1365&lt;=22.8,M1365&gt;3),'[1]Pricing Schedule'!$J$72,
IF(AND(I1365=110000,R1365&gt;12.8,R1365&lt;=22.8,M1365&lt;=3),'[1]Pricing Schedule'!$J$97,
IF(AND(I1365=110000,R1365&gt;22.8,R1365&lt;=30.2),'[1]Pricing Schedule'!$J$81,
IF(AND(I1365=110000,R1365&gt;30.2,R1365&lt;=45.9),'[1]Pricing Schedule'!$J$90,
IF(AND(I1365=110000,R1365&gt;45.9,R1365&lt;=123.4),'[1]Pricing Schedule'!$J$97,
IF(AND(I1365=110000,R1365&gt;123.4,R1365&lt;=168.2,M1365&lt;=10),'[1]Pricing Schedule'!$J$105,
IF(AND(I1365=110000,R1365&gt;123.4,R1365&lt;=168.2,M1365&gt;10),'[1]Pricing Schedule'!$J$113,
IF(AND(I1365=110000,R1365&gt;168.2,R1365&lt;=336.2,M1365&lt;=10),('[1]Pricing Schedule'!$J$105),
IF(AND(I1365=110000,R1365&gt;168.2,R1365&lt;=336.2,M1365&gt;10),('[1]Pricing Schedule'!$J$113),
IF(AND(I1365=110000,R1365&gt;336.4,R1365&lt;=504.6,M1365&lt;=10),('[1]Pricing Schedule'!$J$105),
IF(AND(I1365=110000,R1365&gt;336.4,R1365&lt;=504.6,M1365&gt;10),('[1]Pricing Schedule'!$J$113),
IF(AND(I1365=110000,R1365&gt;504.6,R1365&lt;=672.8,M1365&lt;=10),('[1]Pricing Schedule'!$J$105),
IF(AND(I1365=110000,R1365&gt;504.6,R1365&lt;=672.8,M1365&gt;10),('[1]Pricing Schedule'!$J$113),
IF(AND(I1365=110000,R1365&gt;672.8,R1365&lt;=841,M1365&lt;=10),('[1]Pricing Schedule'!$J$105),
IF(AND(I1365=110000,R1365&gt;672.8,R1365&lt;=841,M1365&gt;10),('[1]Pricing Schedule'!$J$113),
IF(AND(I1365=110000,R1365&gt;1682,R1365&lt;=1850.2,M1365&lt;=10),('[1]Pricing Schedule'!$J$105),
IF(AND(I1365=110000,R1365&gt;1682,R1365&lt;=1850.2,M1365&gt;10),('[1]Pricing Schedule'!$J$113),
IF(AND(I1365=110000,R1365&gt;2018.4,R1365&lt;=2186.6,M1365&lt;=10),('[1]Pricing Schedule'!$J$105),
IF(AND(I1365=110000,R1365&gt;2018.4,R1365&lt;=2186.6,M1365&gt;10),('[1]Pricing Schedule'!$J$113),999999999)))))))))))))))))))))))))))))))))))))))</f>
        <v>1</v>
      </c>
      <c r="U1365" s="40">
        <f t="shared" si="132"/>
        <v>355366.66666666663</v>
      </c>
      <c r="V1365" s="41">
        <f t="shared" si="133"/>
        <v>2.8139949348091173</v>
      </c>
      <c r="Y1365" s="23">
        <v>695</v>
      </c>
      <c r="Z1365" s="23">
        <v>236</v>
      </c>
      <c r="AD1365" s="13"/>
      <c r="AE1365" s="13"/>
      <c r="AF1365" s="13"/>
      <c r="AR1365" s="35"/>
    </row>
    <row r="1366" spans="1:44">
      <c r="A1366" s="23">
        <v>1368</v>
      </c>
      <c r="B1366" s="23">
        <v>1368</v>
      </c>
      <c r="C1366" s="23" t="s">
        <v>2053</v>
      </c>
      <c r="D1366" s="23" t="s">
        <v>1124</v>
      </c>
      <c r="E1366" s="23" t="s">
        <v>1124</v>
      </c>
      <c r="F1366" s="23" t="s">
        <v>2054</v>
      </c>
      <c r="G1366" s="23" t="s">
        <v>2055</v>
      </c>
      <c r="H1366" s="23" t="s">
        <v>113</v>
      </c>
      <c r="I1366" s="13">
        <v>38000</v>
      </c>
      <c r="J1366" s="13">
        <v>38000</v>
      </c>
      <c r="K1366" s="23" t="s">
        <v>119</v>
      </c>
      <c r="L1366" s="24">
        <v>6.8310000000000004</v>
      </c>
      <c r="M1366" s="37">
        <f t="shared" si="128"/>
        <v>7</v>
      </c>
      <c r="N1366" s="24">
        <v>0.14299999999999999</v>
      </c>
      <c r="O1366" s="13">
        <v>3</v>
      </c>
      <c r="P1366" s="36">
        <f t="shared" si="129"/>
        <v>0.14299999999999999</v>
      </c>
      <c r="Q1366" s="38">
        <f t="shared" si="130"/>
        <v>4.2</v>
      </c>
      <c r="R1366" s="37">
        <f t="shared" si="131"/>
        <v>4.2</v>
      </c>
      <c r="S1366" s="39">
        <f>IF(AND(I1366=38000,R1366&lt;=4.5,M1366&gt;8),'[1]Pricing Schedule'!$F$8+('[1]Pricing Schedule'!$F$9*M1366),
IF(AND(I1366=38000,R1366&lt;=4.5,M1366&lt;=8),'[1]Pricing Schedule'!$F$34+('[1]Pricing Schedule'!$F$36*M1366),
IF(AND(I1366=38000,R1366&gt;4.5,R1366&lt;=9,M1366&gt;8),'[1]Pricing Schedule'!$F$17+('[1]Pricing Schedule'!$F$18*M1366),
IF(AND(I1366=38000,R1366&gt;4.5,R1366&lt;=9,M1366&lt;=8),'[1]Pricing Schedule'!$F$34+('[1]Pricing Schedule'!$F$36*M1366),
IF(AND(I1366=38000,R1366&gt;9,R1366&lt;=12.8,M1366&gt;8),'[1]Pricing Schedule'!$F$26+('[1]Pricing Schedule'!$F$27*M1366),
IF(AND(I1366=38000,R1366&gt;9,R1366&lt;=12.8,M1366&lt;=8),'[1]Pricing Schedule'!$F$34+('[1]Pricing Schedule'!$F$36*M1366),
IF(AND(I1366=38000,R1366&gt;12.8,R1366&lt;=22.8),'[1]Pricing Schedule'!$F$34+('[1]Pricing Schedule'!$F$36*M1366),
IF(AND(I1366=38000,R1366&gt;22.8,R1366&lt;=30.2),'[1]Pricing Schedule'!$F$43+('[1]Pricing Schedule'!$F$45*M1366),
IF(AND(I1366=38000,R1366&gt;30.2,R1366&lt;=45.9),'[1]Pricing Schedule'!$F$52+('[1]Pricing Schedule'!$F$54*M1366),
IF(AND(I1366=38000,R1366&gt;45.9,R1366&lt;=123.4),'[1]Pricing Schedule'!$F$96+('[1]Pricing Schedule'!$F$97*M1366),
IF(AND(I1366=38000,R1366&gt;123.4,R1366&lt;=168.2,M1366&lt;=10),'[1]Pricing Schedule'!$F$103+('[1]Pricing Schedule'!$F$105*M1366),
IF(AND(I1366=38000,R1366&gt;123.4,R1366&lt;=168.2,M1366&gt;10),'[1]Pricing Schedule'!$F$111+('[1]Pricing Schedule'!$F$113*M1366),
IF(AND(I1366=38000,R1366&gt;157.4,R1366&lt;=336.4,M1366&lt;=10),('[1]Pricing Schedule'!$F$103+('[1]Pricing Schedule'!$F$105*M1366))*2,
IF(AND(I1366=38000,R1366&gt;157.4,R1366&lt;=336.4,M1366&gt;10),('[1]Pricing Schedule'!$F$111+('[1]Pricing Schedule'!$F$113*M1366))*2,
IF(AND(I1366=38000,R1366&gt;314.8,R1366&lt;=504.6,M1366&lt;=10),('[1]Pricing Schedule'!$F$103+('[1]Pricing Schedule'!$F$105*M1366))*3,
IF(AND(I1366=38000,R1366&gt;314.8,R1366&lt;=504.6,M1366&gt;10),('[1]Pricing Schedule'!$F$111+('[1]Pricing Schedule'!$F$113*M1366))*3,
IF(AND(I1366=38000,R1366&gt;472.2,R1366&lt;=672.8,M1366&lt;=10),('[1]Pricing Schedule'!$F$103+('[1]Pricing Schedule'!$F$105*M1366))*4,
IF(AND(I1366=38000,R1366&gt;472.2,R1366&lt;=672.8,M1366&gt;10),('[1]Pricing Schedule'!$F$111+('[1]Pricing Schedule'!$F$113*M1366))*4,
IF(AND(I1366=110000,R1366&lt;=12.8,M1366&gt;2),'[1]Pricing Schedule'!$F$62+('[1]Pricing Schedule'!$F$63*M1366),
IF(AND(I1366=110000,R1366&lt;=12.8,M1366&lt;=2),'[1]Pricing Schedule'!$F$96+('[1]Pricing Schedule'!$F$97*M1366),
IF(AND(I1366=110000,R1366&gt;12.8,R1366&lt;=22.8,M1366&gt;3),'[1]Pricing Schedule'!$F$71+('[1]Pricing Schedule'!$F$72*M1366),
IF(AND(I1366=110000,R1366&gt;12.8,R1366&lt;=22.8,M1366&lt;=3),'[1]Pricing Schedule'!$F$96+('[1]Pricing Schedule'!$F$97*M1366),
IF(AND(I1366=110000,R1366&gt;22.8,R1366&lt;=30.2),'[1]Pricing Schedule'!$F$80+('[1]Pricing Schedule'!$F$81*M1366),
IF(AND(I1366=110000,R1366&gt;30.2,R1366&lt;=45.9),'[1]Pricing Schedule'!$F$89+('[1]Pricing Schedule'!$F$90*M1366),
IF(AND(I1366=110000,R1366&gt;45.9,R1366&lt;=123.4),'[1]Pricing Schedule'!$F$96+('[1]Pricing Schedule'!$F$97*M1366),
IF(AND(I1366=110000,R1366&gt;123.4,R1366&lt;=168.2,M1366&lt;=10),'[1]Pricing Schedule'!$F$103+('[1]Pricing Schedule'!$F$105*M1366),
IF(AND(I1366=110000,R1366&gt;123.4,R1366&lt;=168.2,M1366&gt;10),'[1]Pricing Schedule'!$F$111+('[1]Pricing Schedule'!$F$113*M1366),
IF(AND(I1366=110000,R1366&gt;168.2,R1366&lt;=336.4,M1366&lt;=10),('[1]Pricing Schedule'!$F$103+('[1]Pricing Schedule'!$F$105*M1366))*2,
IF(AND(I1366=110000,R1366&gt;168.2,R1366&lt;=336.4,M1366&gt;10),('[1]Pricing Schedule'!$F$111+('[1]Pricing Schedule'!$F$113*M1366))*2,
IF(AND(I1366=110000,R1366&gt;336.4,R1366&lt;=504.6,M1366&lt;=10),('[1]Pricing Schedule'!$F$103+('[1]Pricing Schedule'!$F$105*M1366))*3,
IF(AND(I1366=110000,R1366&gt;336.4,R1366&lt;=504.6,M1366&gt;10),('[1]Pricing Schedule'!$F$111+('[1]Pricing Schedule'!$F$113*M1366))*3,
IF(AND(I1366=110000,R1366&gt;504.6,R1366&lt;=672.8,M1366&lt;=10),('[1]Pricing Schedule'!$F$103+('[1]Pricing Schedule'!$F$105*M1366))*4,
IF(AND(I1366=110000,R1366&gt;504.6,R1366&lt;=672.8,M1366&gt;10),('[1]Pricing Schedule'!$F$111+('[1]Pricing Schedule'!$F$113*M1366))*4,
IF(AND(I1366=110000,R1366&gt;672.8,R1366&lt;=841,M1366&lt;=10),('[1]Pricing Schedule'!$F$103+('[1]Pricing Schedule'!$F$105*M1366))*5,
IF(AND(I1366=110000,R1366&gt;672.8,R1366&lt;=841,M1366&gt;10),('[1]Pricing Schedule'!$F$111+('[1]Pricing Schedule'!$F$113*M1366))*5,
IF(AND(I1366=110000,R1366&gt;672.8,R1366&lt;=841,M1366&lt;=10),('[1]Pricing Schedule'!$F$103+('[1]Pricing Schedule'!$F$105*M1366))*5,
IF(AND(I1366=110000,R1366&gt;672.8,R1366&lt;=841,M1366&gt;10),('[1]Pricing Schedule'!$F$111+('[1]Pricing Schedule'!$F$113*M1366))*5,
IF(AND(I1366=110000,R1366&gt;1345.6,R1366&lt;=1513.8,M1366&lt;=10),('[1]Pricing Schedule'!$F$103+('[1]Pricing Schedule'!$F$105*M1366))*9,
IF(AND(I1366=110000,R1366&gt;1345.6,R1366&lt;=1513.8,M1366&gt;10),('[1]Pricing Schedule'!$F$111+('[1]Pricing Schedule'!$F$113*M1366))*9,
9999999999)))))))))))))))))))))))))))))))))))))))</f>
        <v>839680</v>
      </c>
      <c r="T1366" s="21">
        <f>IF(AND(I1366=38000,R1366&lt;=4.5,M1366&gt;8),'[1]Pricing Schedule'!$J$9,
IF(AND(I1366=38000,R1366&lt;=4.5,M1366&lt;=8),'[1]Pricing Schedule'!$J$36,
IF(AND(I1366=38000,R1366&gt;4.5,R1366&lt;=9,M1366&gt;8),'[1]Pricing Schedule'!$J$18,
IF(AND(I1366=38000,R1366&gt;4.5,R1366&lt;=9,M1366&lt;=8),'[1]Pricing Schedule'!$J$36,
IF(AND(I1366=38000,R1366&gt;9,R1366&lt;=12.8,M1366&gt;8),'[1]Pricing Schedule'!$J$27,
IF(AND(I1366=38000,R1366&gt;9,R1366&lt;=12.8,M1366&lt;=8),'[1]Pricing Schedule'!$J$36,
IF(AND(I1366=38000,R1366&gt;12.8,R1366&lt;=22.8),'[1]Pricing Schedule'!$J$36,
IF(AND(I1366=38000,R1366&gt;22.8,R1366&lt;=30.2),'[1]Pricing Schedule'!$J$45,
IF(AND(I1366=38000,R1366&gt;30.2,R1366&lt;=45.9),'[1]Pricing Schedule'!$J$54,
IF(AND(I1366=38000,R1366&gt;45.9,R1366&lt;=123.4),'[1]Pricing Schedule'!$J$97,
IF(AND(I1366=38000,R1366&gt;123.4,R1366&lt;=168.2,M1366&lt;=10),'[1]Pricing Schedule'!$J$105,
IF(AND(I1366=38000,R1366&gt;123.4,R1366&lt;=168.2,M1366&gt;10),'[1]Pricing Schedule'!$J$113,
IF(AND(I1366=38000,R1366&gt;168.2,R1366&lt;=336.4,M1366&lt;=10),('[1]Pricing Schedule'!$J$105),
IF(AND(I1366=38000,R1366&gt;168.2,R1366&lt;=336.4,M1366&gt;10),('[1]Pricing Schedule'!$J$113),
IF(AND(I1366=38000,R1366&gt;336.4,R1366&lt;=504.6,M1366&lt;=10),('[1]Pricing Schedule'!$J$105),
IF(AND(I1366=38000,R1366&gt;336.4,R1366&lt;=504.6,M1366&gt;10),('[1]Pricing Schedule'!$J$113),
IF(AND(I1366=38000,R1366&gt;504.6,R1366&lt;=672.8,M1366&lt;=10),('[1]Pricing Schedule'!$J$105),
IF(AND(I1366=38000,R1366&gt;504.6,R1366&lt;=672.8,M1366&gt;10),('[1]Pricing Schedule'!$J$113),
IF(AND(I1366=110000,R1366&lt;=12.8,M1366&gt;2),'[1]Pricing Schedule'!$J$63,
IF(AND(I1366=110000,R1366&lt;=12.8,M1366&lt;=2),'[1]Pricing Schedule'!$J$97,
IF(AND(I1366=110000,R1366&gt;12.8,R1366&lt;=22.8,M1366&gt;3),'[1]Pricing Schedule'!$J$72,
IF(AND(I1366=110000,R1366&gt;12.8,R1366&lt;=22.8,M1366&lt;=3),'[1]Pricing Schedule'!$J$97,
IF(AND(I1366=110000,R1366&gt;22.8,R1366&lt;=30.2),'[1]Pricing Schedule'!$J$81,
IF(AND(I1366=110000,R1366&gt;30.2,R1366&lt;=45.9),'[1]Pricing Schedule'!$J$90,
IF(AND(I1366=110000,R1366&gt;45.9,R1366&lt;=123.4),'[1]Pricing Schedule'!$J$97,
IF(AND(I1366=110000,R1366&gt;123.4,R1366&lt;=168.2,M1366&lt;=10),'[1]Pricing Schedule'!$J$105,
IF(AND(I1366=110000,R1366&gt;123.4,R1366&lt;=168.2,M1366&gt;10),'[1]Pricing Schedule'!$J$113,
IF(AND(I1366=110000,R1366&gt;168.2,R1366&lt;=336.2,M1366&lt;=10),('[1]Pricing Schedule'!$J$105),
IF(AND(I1366=110000,R1366&gt;168.2,R1366&lt;=336.2,M1366&gt;10),('[1]Pricing Schedule'!$J$113),
IF(AND(I1366=110000,R1366&gt;336.4,R1366&lt;=504.6,M1366&lt;=10),('[1]Pricing Schedule'!$J$105),
IF(AND(I1366=110000,R1366&gt;336.4,R1366&lt;=504.6,M1366&gt;10),('[1]Pricing Schedule'!$J$113),
IF(AND(I1366=110000,R1366&gt;504.6,R1366&lt;=672.8,M1366&lt;=10),('[1]Pricing Schedule'!$J$105),
IF(AND(I1366=110000,R1366&gt;504.6,R1366&lt;=672.8,M1366&gt;10),('[1]Pricing Schedule'!$J$113),
IF(AND(I1366=110000,R1366&gt;672.8,R1366&lt;=841,M1366&lt;=10),('[1]Pricing Schedule'!$J$105),
IF(AND(I1366=110000,R1366&gt;672.8,R1366&lt;=841,M1366&gt;10),('[1]Pricing Schedule'!$J$113),
IF(AND(I1366=110000,R1366&gt;1682,R1366&lt;=1850.2,M1366&lt;=10),('[1]Pricing Schedule'!$J$105),
IF(AND(I1366=110000,R1366&gt;1682,R1366&lt;=1850.2,M1366&gt;10),('[1]Pricing Schedule'!$J$113),
IF(AND(I1366=110000,R1366&gt;2018.4,R1366&lt;=2186.6,M1366&lt;=10),('[1]Pricing Schedule'!$J$105),
IF(AND(I1366=110000,R1366&gt;2018.4,R1366&lt;=2186.6,M1366&gt;10),('[1]Pricing Schedule'!$J$113),999999999)))))))))))))))))))))))))))))))))))))))</f>
        <v>4</v>
      </c>
      <c r="U1366" s="40">
        <f t="shared" si="132"/>
        <v>199923.80952380953</v>
      </c>
      <c r="V1366" s="41">
        <f t="shared" si="133"/>
        <v>5.0019054878048781</v>
      </c>
      <c r="Y1366" s="23">
        <v>642</v>
      </c>
      <c r="Z1366" s="23">
        <v>232</v>
      </c>
      <c r="AD1366" s="13"/>
      <c r="AE1366" s="13"/>
      <c r="AF1366" s="13"/>
      <c r="AR1366" s="35"/>
    </row>
    <row r="1367" spans="1:44">
      <c r="A1367" s="23">
        <v>1369</v>
      </c>
      <c r="B1367" s="23">
        <v>1369</v>
      </c>
      <c r="C1367" s="23" t="s">
        <v>2056</v>
      </c>
      <c r="D1367" s="23" t="s">
        <v>1124</v>
      </c>
      <c r="E1367" s="23" t="s">
        <v>1124</v>
      </c>
      <c r="F1367" s="23" t="s">
        <v>1840</v>
      </c>
      <c r="G1367" s="23" t="s">
        <v>1841</v>
      </c>
      <c r="H1367" s="23" t="s">
        <v>113</v>
      </c>
      <c r="I1367" s="13">
        <v>38000</v>
      </c>
      <c r="J1367" s="13">
        <v>38000</v>
      </c>
      <c r="K1367" s="13">
        <v>10000</v>
      </c>
      <c r="L1367" s="24">
        <v>7.3630000000000004</v>
      </c>
      <c r="M1367" s="37">
        <f t="shared" si="128"/>
        <v>8</v>
      </c>
      <c r="N1367" s="24">
        <v>0.45700000000000002</v>
      </c>
      <c r="O1367" s="13">
        <v>3</v>
      </c>
      <c r="P1367" s="36">
        <f t="shared" si="129"/>
        <v>0.45700000000000002</v>
      </c>
      <c r="Q1367" s="38">
        <f t="shared" si="130"/>
        <v>4.2</v>
      </c>
      <c r="R1367" s="37">
        <f t="shared" si="131"/>
        <v>4.2</v>
      </c>
      <c r="S1367" s="39">
        <f>IF(AND(I1367=38000,R1367&lt;=4.5,M1367&gt;8),'[1]Pricing Schedule'!$F$8+('[1]Pricing Schedule'!$F$9*M1367),
IF(AND(I1367=38000,R1367&lt;=4.5,M1367&lt;=8),'[1]Pricing Schedule'!$F$34+('[1]Pricing Schedule'!$F$36*M1367),
IF(AND(I1367=38000,R1367&gt;4.5,R1367&lt;=9,M1367&gt;8),'[1]Pricing Schedule'!$F$17+('[1]Pricing Schedule'!$F$18*M1367),
IF(AND(I1367=38000,R1367&gt;4.5,R1367&lt;=9,M1367&lt;=8),'[1]Pricing Schedule'!$F$34+('[1]Pricing Schedule'!$F$36*M1367),
IF(AND(I1367=38000,R1367&gt;9,R1367&lt;=12.8,M1367&gt;8),'[1]Pricing Schedule'!$F$26+('[1]Pricing Schedule'!$F$27*M1367),
IF(AND(I1367=38000,R1367&gt;9,R1367&lt;=12.8,M1367&lt;=8),'[1]Pricing Schedule'!$F$34+('[1]Pricing Schedule'!$F$36*M1367),
IF(AND(I1367=38000,R1367&gt;12.8,R1367&lt;=22.8),'[1]Pricing Schedule'!$F$34+('[1]Pricing Schedule'!$F$36*M1367),
IF(AND(I1367=38000,R1367&gt;22.8,R1367&lt;=30.2),'[1]Pricing Schedule'!$F$43+('[1]Pricing Schedule'!$F$45*M1367),
IF(AND(I1367=38000,R1367&gt;30.2,R1367&lt;=45.9),'[1]Pricing Schedule'!$F$52+('[1]Pricing Schedule'!$F$54*M1367),
IF(AND(I1367=38000,R1367&gt;45.9,R1367&lt;=123.4),'[1]Pricing Schedule'!$F$96+('[1]Pricing Schedule'!$F$97*M1367),
IF(AND(I1367=38000,R1367&gt;123.4,R1367&lt;=168.2,M1367&lt;=10),'[1]Pricing Schedule'!$F$103+('[1]Pricing Schedule'!$F$105*M1367),
IF(AND(I1367=38000,R1367&gt;123.4,R1367&lt;=168.2,M1367&gt;10),'[1]Pricing Schedule'!$F$111+('[1]Pricing Schedule'!$F$113*M1367),
IF(AND(I1367=38000,R1367&gt;157.4,R1367&lt;=336.4,M1367&lt;=10),('[1]Pricing Schedule'!$F$103+('[1]Pricing Schedule'!$F$105*M1367))*2,
IF(AND(I1367=38000,R1367&gt;157.4,R1367&lt;=336.4,M1367&gt;10),('[1]Pricing Schedule'!$F$111+('[1]Pricing Schedule'!$F$113*M1367))*2,
IF(AND(I1367=38000,R1367&gt;314.8,R1367&lt;=504.6,M1367&lt;=10),('[1]Pricing Schedule'!$F$103+('[1]Pricing Schedule'!$F$105*M1367))*3,
IF(AND(I1367=38000,R1367&gt;314.8,R1367&lt;=504.6,M1367&gt;10),('[1]Pricing Schedule'!$F$111+('[1]Pricing Schedule'!$F$113*M1367))*3,
IF(AND(I1367=38000,R1367&gt;472.2,R1367&lt;=672.8,M1367&lt;=10),('[1]Pricing Schedule'!$F$103+('[1]Pricing Schedule'!$F$105*M1367))*4,
IF(AND(I1367=38000,R1367&gt;472.2,R1367&lt;=672.8,M1367&gt;10),('[1]Pricing Schedule'!$F$111+('[1]Pricing Schedule'!$F$113*M1367))*4,
IF(AND(I1367=110000,R1367&lt;=12.8,M1367&gt;2),'[1]Pricing Schedule'!$F$62+('[1]Pricing Schedule'!$F$63*M1367),
IF(AND(I1367=110000,R1367&lt;=12.8,M1367&lt;=2),'[1]Pricing Schedule'!$F$96+('[1]Pricing Schedule'!$F$97*M1367),
IF(AND(I1367=110000,R1367&gt;12.8,R1367&lt;=22.8,M1367&gt;3),'[1]Pricing Schedule'!$F$71+('[1]Pricing Schedule'!$F$72*M1367),
IF(AND(I1367=110000,R1367&gt;12.8,R1367&lt;=22.8,M1367&lt;=3),'[1]Pricing Schedule'!$F$96+('[1]Pricing Schedule'!$F$97*M1367),
IF(AND(I1367=110000,R1367&gt;22.8,R1367&lt;=30.2),'[1]Pricing Schedule'!$F$80+('[1]Pricing Schedule'!$F$81*M1367),
IF(AND(I1367=110000,R1367&gt;30.2,R1367&lt;=45.9),'[1]Pricing Schedule'!$F$89+('[1]Pricing Schedule'!$F$90*M1367),
IF(AND(I1367=110000,R1367&gt;45.9,R1367&lt;=123.4),'[1]Pricing Schedule'!$F$96+('[1]Pricing Schedule'!$F$97*M1367),
IF(AND(I1367=110000,R1367&gt;123.4,R1367&lt;=168.2,M1367&lt;=10),'[1]Pricing Schedule'!$F$103+('[1]Pricing Schedule'!$F$105*M1367),
IF(AND(I1367=110000,R1367&gt;123.4,R1367&lt;=168.2,M1367&gt;10),'[1]Pricing Schedule'!$F$111+('[1]Pricing Schedule'!$F$113*M1367),
IF(AND(I1367=110000,R1367&gt;168.2,R1367&lt;=336.4,M1367&lt;=10),('[1]Pricing Schedule'!$F$103+('[1]Pricing Schedule'!$F$105*M1367))*2,
IF(AND(I1367=110000,R1367&gt;168.2,R1367&lt;=336.4,M1367&gt;10),('[1]Pricing Schedule'!$F$111+('[1]Pricing Schedule'!$F$113*M1367))*2,
IF(AND(I1367=110000,R1367&gt;336.4,R1367&lt;=504.6,M1367&lt;=10),('[1]Pricing Schedule'!$F$103+('[1]Pricing Schedule'!$F$105*M1367))*3,
IF(AND(I1367=110000,R1367&gt;336.4,R1367&lt;=504.6,M1367&gt;10),('[1]Pricing Schedule'!$F$111+('[1]Pricing Schedule'!$F$113*M1367))*3,
IF(AND(I1367=110000,R1367&gt;504.6,R1367&lt;=672.8,M1367&lt;=10),('[1]Pricing Schedule'!$F$103+('[1]Pricing Schedule'!$F$105*M1367))*4,
IF(AND(I1367=110000,R1367&gt;504.6,R1367&lt;=672.8,M1367&gt;10),('[1]Pricing Schedule'!$F$111+('[1]Pricing Schedule'!$F$113*M1367))*4,
IF(AND(I1367=110000,R1367&gt;672.8,R1367&lt;=841,M1367&lt;=10),('[1]Pricing Schedule'!$F$103+('[1]Pricing Schedule'!$F$105*M1367))*5,
IF(AND(I1367=110000,R1367&gt;672.8,R1367&lt;=841,M1367&gt;10),('[1]Pricing Schedule'!$F$111+('[1]Pricing Schedule'!$F$113*M1367))*5,
IF(AND(I1367=110000,R1367&gt;672.8,R1367&lt;=841,M1367&lt;=10),('[1]Pricing Schedule'!$F$103+('[1]Pricing Schedule'!$F$105*M1367))*5,
IF(AND(I1367=110000,R1367&gt;672.8,R1367&lt;=841,M1367&gt;10),('[1]Pricing Schedule'!$F$111+('[1]Pricing Schedule'!$F$113*M1367))*5,
IF(AND(I1367=110000,R1367&gt;1345.6,R1367&lt;=1513.8,M1367&lt;=10),('[1]Pricing Schedule'!$F$103+('[1]Pricing Schedule'!$F$105*M1367))*9,
IF(AND(I1367=110000,R1367&gt;1345.6,R1367&lt;=1513.8,M1367&gt;10),('[1]Pricing Schedule'!$F$111+('[1]Pricing Schedule'!$F$113*M1367))*9,
9999999999)))))))))))))))))))))))))))))))))))))))</f>
        <v>909950</v>
      </c>
      <c r="T1367" s="21">
        <f>IF(AND(I1367=38000,R1367&lt;=4.5,M1367&gt;8),'[1]Pricing Schedule'!$J$9,
IF(AND(I1367=38000,R1367&lt;=4.5,M1367&lt;=8),'[1]Pricing Schedule'!$J$36,
IF(AND(I1367=38000,R1367&gt;4.5,R1367&lt;=9,M1367&gt;8),'[1]Pricing Schedule'!$J$18,
IF(AND(I1367=38000,R1367&gt;4.5,R1367&lt;=9,M1367&lt;=8),'[1]Pricing Schedule'!$J$36,
IF(AND(I1367=38000,R1367&gt;9,R1367&lt;=12.8,M1367&gt;8),'[1]Pricing Schedule'!$J$27,
IF(AND(I1367=38000,R1367&gt;9,R1367&lt;=12.8,M1367&lt;=8),'[1]Pricing Schedule'!$J$36,
IF(AND(I1367=38000,R1367&gt;12.8,R1367&lt;=22.8),'[1]Pricing Schedule'!$J$36,
IF(AND(I1367=38000,R1367&gt;22.8,R1367&lt;=30.2),'[1]Pricing Schedule'!$J$45,
IF(AND(I1367=38000,R1367&gt;30.2,R1367&lt;=45.9),'[1]Pricing Schedule'!$J$54,
IF(AND(I1367=38000,R1367&gt;45.9,R1367&lt;=123.4),'[1]Pricing Schedule'!$J$97,
IF(AND(I1367=38000,R1367&gt;123.4,R1367&lt;=168.2,M1367&lt;=10),'[1]Pricing Schedule'!$J$105,
IF(AND(I1367=38000,R1367&gt;123.4,R1367&lt;=168.2,M1367&gt;10),'[1]Pricing Schedule'!$J$113,
IF(AND(I1367=38000,R1367&gt;168.2,R1367&lt;=336.4,M1367&lt;=10),('[1]Pricing Schedule'!$J$105),
IF(AND(I1367=38000,R1367&gt;168.2,R1367&lt;=336.4,M1367&gt;10),('[1]Pricing Schedule'!$J$113),
IF(AND(I1367=38000,R1367&gt;336.4,R1367&lt;=504.6,M1367&lt;=10),('[1]Pricing Schedule'!$J$105),
IF(AND(I1367=38000,R1367&gt;336.4,R1367&lt;=504.6,M1367&gt;10),('[1]Pricing Schedule'!$J$113),
IF(AND(I1367=38000,R1367&gt;504.6,R1367&lt;=672.8,M1367&lt;=10),('[1]Pricing Schedule'!$J$105),
IF(AND(I1367=38000,R1367&gt;504.6,R1367&lt;=672.8,M1367&gt;10),('[1]Pricing Schedule'!$J$113),
IF(AND(I1367=110000,R1367&lt;=12.8,M1367&gt;2),'[1]Pricing Schedule'!$J$63,
IF(AND(I1367=110000,R1367&lt;=12.8,M1367&lt;=2),'[1]Pricing Schedule'!$J$97,
IF(AND(I1367=110000,R1367&gt;12.8,R1367&lt;=22.8,M1367&gt;3),'[1]Pricing Schedule'!$J$72,
IF(AND(I1367=110000,R1367&gt;12.8,R1367&lt;=22.8,M1367&lt;=3),'[1]Pricing Schedule'!$J$97,
IF(AND(I1367=110000,R1367&gt;22.8,R1367&lt;=30.2),'[1]Pricing Schedule'!$J$81,
IF(AND(I1367=110000,R1367&gt;30.2,R1367&lt;=45.9),'[1]Pricing Schedule'!$J$90,
IF(AND(I1367=110000,R1367&gt;45.9,R1367&lt;=123.4),'[1]Pricing Schedule'!$J$97,
IF(AND(I1367=110000,R1367&gt;123.4,R1367&lt;=168.2,M1367&lt;=10),'[1]Pricing Schedule'!$J$105,
IF(AND(I1367=110000,R1367&gt;123.4,R1367&lt;=168.2,M1367&gt;10),'[1]Pricing Schedule'!$J$113,
IF(AND(I1367=110000,R1367&gt;168.2,R1367&lt;=336.2,M1367&lt;=10),('[1]Pricing Schedule'!$J$105),
IF(AND(I1367=110000,R1367&gt;168.2,R1367&lt;=336.2,M1367&gt;10),('[1]Pricing Schedule'!$J$113),
IF(AND(I1367=110000,R1367&gt;336.4,R1367&lt;=504.6,M1367&lt;=10),('[1]Pricing Schedule'!$J$105),
IF(AND(I1367=110000,R1367&gt;336.4,R1367&lt;=504.6,M1367&gt;10),('[1]Pricing Schedule'!$J$113),
IF(AND(I1367=110000,R1367&gt;504.6,R1367&lt;=672.8,M1367&lt;=10),('[1]Pricing Schedule'!$J$105),
IF(AND(I1367=110000,R1367&gt;504.6,R1367&lt;=672.8,M1367&gt;10),('[1]Pricing Schedule'!$J$113),
IF(AND(I1367=110000,R1367&gt;672.8,R1367&lt;=841,M1367&lt;=10),('[1]Pricing Schedule'!$J$105),
IF(AND(I1367=110000,R1367&gt;672.8,R1367&lt;=841,M1367&gt;10),('[1]Pricing Schedule'!$J$113),
IF(AND(I1367=110000,R1367&gt;1682,R1367&lt;=1850.2,M1367&lt;=10),('[1]Pricing Schedule'!$J$105),
IF(AND(I1367=110000,R1367&gt;1682,R1367&lt;=1850.2,M1367&gt;10),('[1]Pricing Schedule'!$J$113),
IF(AND(I1367=110000,R1367&gt;2018.4,R1367&lt;=2186.6,M1367&lt;=10),('[1]Pricing Schedule'!$J$105),
IF(AND(I1367=110000,R1367&gt;2018.4,R1367&lt;=2186.6,M1367&gt;10),('[1]Pricing Schedule'!$J$113),999999999)))))))))))))))))))))))))))))))))))))))</f>
        <v>4</v>
      </c>
      <c r="U1367" s="40">
        <f t="shared" si="132"/>
        <v>216654.76190476189</v>
      </c>
      <c r="V1367" s="41">
        <f t="shared" si="133"/>
        <v>4.6156382218803227</v>
      </c>
      <c r="Y1367" s="23">
        <v>178</v>
      </c>
      <c r="Z1367" s="23">
        <v>52</v>
      </c>
      <c r="AD1367" s="13"/>
      <c r="AE1367" s="13"/>
      <c r="AF1367" s="13"/>
      <c r="AR1367" s="35"/>
    </row>
    <row r="1368" spans="1:44">
      <c r="A1368" s="23">
        <v>1370</v>
      </c>
      <c r="B1368" s="23">
        <v>1370</v>
      </c>
      <c r="C1368" s="23" t="s">
        <v>2057</v>
      </c>
      <c r="D1368" s="23" t="s">
        <v>121</v>
      </c>
      <c r="E1368" s="23" t="s">
        <v>121</v>
      </c>
      <c r="F1368" s="23" t="s">
        <v>165</v>
      </c>
      <c r="G1368" s="23" t="s">
        <v>166</v>
      </c>
      <c r="H1368" s="23" t="s">
        <v>113</v>
      </c>
      <c r="I1368" s="13">
        <v>38000</v>
      </c>
      <c r="J1368" s="23" t="s">
        <v>119</v>
      </c>
      <c r="K1368" s="13">
        <v>38000</v>
      </c>
      <c r="L1368" s="24">
        <v>1.528</v>
      </c>
      <c r="M1368" s="37">
        <f t="shared" si="128"/>
        <v>2</v>
      </c>
      <c r="N1368" s="24">
        <v>0.52900000000000003</v>
      </c>
      <c r="O1368" s="13">
        <v>3</v>
      </c>
      <c r="P1368" s="36">
        <f t="shared" si="129"/>
        <v>0.52900000000000003</v>
      </c>
      <c r="Q1368" s="38">
        <f t="shared" si="130"/>
        <v>4.2</v>
      </c>
      <c r="R1368" s="37">
        <f t="shared" si="131"/>
        <v>4.2</v>
      </c>
      <c r="S1368" s="39">
        <f>IF(AND(I1368=38000,R1368&lt;=4.5,M1368&gt;8),'[1]Pricing Schedule'!$F$8+('[1]Pricing Schedule'!$F$9*M1368),
IF(AND(I1368=38000,R1368&lt;=4.5,M1368&lt;=8),'[1]Pricing Schedule'!$F$34+('[1]Pricing Schedule'!$F$36*M1368),
IF(AND(I1368=38000,R1368&gt;4.5,R1368&lt;=9,M1368&gt;8),'[1]Pricing Schedule'!$F$17+('[1]Pricing Schedule'!$F$18*M1368),
IF(AND(I1368=38000,R1368&gt;4.5,R1368&lt;=9,M1368&lt;=8),'[1]Pricing Schedule'!$F$34+('[1]Pricing Schedule'!$F$36*M1368),
IF(AND(I1368=38000,R1368&gt;9,R1368&lt;=12.8,M1368&gt;8),'[1]Pricing Schedule'!$F$26+('[1]Pricing Schedule'!$F$27*M1368),
IF(AND(I1368=38000,R1368&gt;9,R1368&lt;=12.8,M1368&lt;=8),'[1]Pricing Schedule'!$F$34+('[1]Pricing Schedule'!$F$36*M1368),
IF(AND(I1368=38000,R1368&gt;12.8,R1368&lt;=22.8),'[1]Pricing Schedule'!$F$34+('[1]Pricing Schedule'!$F$36*M1368),
IF(AND(I1368=38000,R1368&gt;22.8,R1368&lt;=30.2),'[1]Pricing Schedule'!$F$43+('[1]Pricing Schedule'!$F$45*M1368),
IF(AND(I1368=38000,R1368&gt;30.2,R1368&lt;=45.9),'[1]Pricing Schedule'!$F$52+('[1]Pricing Schedule'!$F$54*M1368),
IF(AND(I1368=38000,R1368&gt;45.9,R1368&lt;=123.4),'[1]Pricing Schedule'!$F$96+('[1]Pricing Schedule'!$F$97*M1368),
IF(AND(I1368=38000,R1368&gt;123.4,R1368&lt;=168.2,M1368&lt;=10),'[1]Pricing Schedule'!$F$103+('[1]Pricing Schedule'!$F$105*M1368),
IF(AND(I1368=38000,R1368&gt;123.4,R1368&lt;=168.2,M1368&gt;10),'[1]Pricing Schedule'!$F$111+('[1]Pricing Schedule'!$F$113*M1368),
IF(AND(I1368=38000,R1368&gt;157.4,R1368&lt;=336.4,M1368&lt;=10),('[1]Pricing Schedule'!$F$103+('[1]Pricing Schedule'!$F$105*M1368))*2,
IF(AND(I1368=38000,R1368&gt;157.4,R1368&lt;=336.4,M1368&gt;10),('[1]Pricing Schedule'!$F$111+('[1]Pricing Schedule'!$F$113*M1368))*2,
IF(AND(I1368=38000,R1368&gt;314.8,R1368&lt;=504.6,M1368&lt;=10),('[1]Pricing Schedule'!$F$103+('[1]Pricing Schedule'!$F$105*M1368))*3,
IF(AND(I1368=38000,R1368&gt;314.8,R1368&lt;=504.6,M1368&gt;10),('[1]Pricing Schedule'!$F$111+('[1]Pricing Schedule'!$F$113*M1368))*3,
IF(AND(I1368=38000,R1368&gt;472.2,R1368&lt;=672.8,M1368&lt;=10),('[1]Pricing Schedule'!$F$103+('[1]Pricing Schedule'!$F$105*M1368))*4,
IF(AND(I1368=38000,R1368&gt;472.2,R1368&lt;=672.8,M1368&gt;10),('[1]Pricing Schedule'!$F$111+('[1]Pricing Schedule'!$F$113*M1368))*4,
IF(AND(I1368=110000,R1368&lt;=12.8,M1368&gt;2),'[1]Pricing Schedule'!$F$62+('[1]Pricing Schedule'!$F$63*M1368),
IF(AND(I1368=110000,R1368&lt;=12.8,M1368&lt;=2),'[1]Pricing Schedule'!$F$96+('[1]Pricing Schedule'!$F$97*M1368),
IF(AND(I1368=110000,R1368&gt;12.8,R1368&lt;=22.8,M1368&gt;3),'[1]Pricing Schedule'!$F$71+('[1]Pricing Schedule'!$F$72*M1368),
IF(AND(I1368=110000,R1368&gt;12.8,R1368&lt;=22.8,M1368&lt;=3),'[1]Pricing Schedule'!$F$96+('[1]Pricing Schedule'!$F$97*M1368),
IF(AND(I1368=110000,R1368&gt;22.8,R1368&lt;=30.2),'[1]Pricing Schedule'!$F$80+('[1]Pricing Schedule'!$F$81*M1368),
IF(AND(I1368=110000,R1368&gt;30.2,R1368&lt;=45.9),'[1]Pricing Schedule'!$F$89+('[1]Pricing Schedule'!$F$90*M1368),
IF(AND(I1368=110000,R1368&gt;45.9,R1368&lt;=123.4),'[1]Pricing Schedule'!$F$96+('[1]Pricing Schedule'!$F$97*M1368),
IF(AND(I1368=110000,R1368&gt;123.4,R1368&lt;=168.2,M1368&lt;=10),'[1]Pricing Schedule'!$F$103+('[1]Pricing Schedule'!$F$105*M1368),
IF(AND(I1368=110000,R1368&gt;123.4,R1368&lt;=168.2,M1368&gt;10),'[1]Pricing Schedule'!$F$111+('[1]Pricing Schedule'!$F$113*M1368),
IF(AND(I1368=110000,R1368&gt;168.2,R1368&lt;=336.4,M1368&lt;=10),('[1]Pricing Schedule'!$F$103+('[1]Pricing Schedule'!$F$105*M1368))*2,
IF(AND(I1368=110000,R1368&gt;168.2,R1368&lt;=336.4,M1368&gt;10),('[1]Pricing Schedule'!$F$111+('[1]Pricing Schedule'!$F$113*M1368))*2,
IF(AND(I1368=110000,R1368&gt;336.4,R1368&lt;=504.6,M1368&lt;=10),('[1]Pricing Schedule'!$F$103+('[1]Pricing Schedule'!$F$105*M1368))*3,
IF(AND(I1368=110000,R1368&gt;336.4,R1368&lt;=504.6,M1368&gt;10),('[1]Pricing Schedule'!$F$111+('[1]Pricing Schedule'!$F$113*M1368))*3,
IF(AND(I1368=110000,R1368&gt;504.6,R1368&lt;=672.8,M1368&lt;=10),('[1]Pricing Schedule'!$F$103+('[1]Pricing Schedule'!$F$105*M1368))*4,
IF(AND(I1368=110000,R1368&gt;504.6,R1368&lt;=672.8,M1368&gt;10),('[1]Pricing Schedule'!$F$111+('[1]Pricing Schedule'!$F$113*M1368))*4,
IF(AND(I1368=110000,R1368&gt;672.8,R1368&lt;=841,M1368&lt;=10),('[1]Pricing Schedule'!$F$103+('[1]Pricing Schedule'!$F$105*M1368))*5,
IF(AND(I1368=110000,R1368&gt;672.8,R1368&lt;=841,M1368&gt;10),('[1]Pricing Schedule'!$F$111+('[1]Pricing Schedule'!$F$113*M1368))*5,
IF(AND(I1368=110000,R1368&gt;672.8,R1368&lt;=841,M1368&lt;=10),('[1]Pricing Schedule'!$F$103+('[1]Pricing Schedule'!$F$105*M1368))*5,
IF(AND(I1368=110000,R1368&gt;672.8,R1368&lt;=841,M1368&gt;10),('[1]Pricing Schedule'!$F$111+('[1]Pricing Schedule'!$F$113*M1368))*5,
IF(AND(I1368=110000,R1368&gt;1345.6,R1368&lt;=1513.8,M1368&lt;=10),('[1]Pricing Schedule'!$F$103+('[1]Pricing Schedule'!$F$105*M1368))*9,
IF(AND(I1368=110000,R1368&gt;1345.6,R1368&lt;=1513.8,M1368&gt;10),('[1]Pricing Schedule'!$F$111+('[1]Pricing Schedule'!$F$113*M1368))*9,
9999999999)))))))))))))))))))))))))))))))))))))))</f>
        <v>488330</v>
      </c>
      <c r="T1368" s="21">
        <f>IF(AND(I1368=38000,R1368&lt;=4.5,M1368&gt;8),'[1]Pricing Schedule'!$J$9,
IF(AND(I1368=38000,R1368&lt;=4.5,M1368&lt;=8),'[1]Pricing Schedule'!$J$36,
IF(AND(I1368=38000,R1368&gt;4.5,R1368&lt;=9,M1368&gt;8),'[1]Pricing Schedule'!$J$18,
IF(AND(I1368=38000,R1368&gt;4.5,R1368&lt;=9,M1368&lt;=8),'[1]Pricing Schedule'!$J$36,
IF(AND(I1368=38000,R1368&gt;9,R1368&lt;=12.8,M1368&gt;8),'[1]Pricing Schedule'!$J$27,
IF(AND(I1368=38000,R1368&gt;9,R1368&lt;=12.8,M1368&lt;=8),'[1]Pricing Schedule'!$J$36,
IF(AND(I1368=38000,R1368&gt;12.8,R1368&lt;=22.8),'[1]Pricing Schedule'!$J$36,
IF(AND(I1368=38000,R1368&gt;22.8,R1368&lt;=30.2),'[1]Pricing Schedule'!$J$45,
IF(AND(I1368=38000,R1368&gt;30.2,R1368&lt;=45.9),'[1]Pricing Schedule'!$J$54,
IF(AND(I1368=38000,R1368&gt;45.9,R1368&lt;=123.4),'[1]Pricing Schedule'!$J$97,
IF(AND(I1368=38000,R1368&gt;123.4,R1368&lt;=168.2,M1368&lt;=10),'[1]Pricing Schedule'!$J$105,
IF(AND(I1368=38000,R1368&gt;123.4,R1368&lt;=168.2,M1368&gt;10),'[1]Pricing Schedule'!$J$113,
IF(AND(I1368=38000,R1368&gt;168.2,R1368&lt;=336.4,M1368&lt;=10),('[1]Pricing Schedule'!$J$105),
IF(AND(I1368=38000,R1368&gt;168.2,R1368&lt;=336.4,M1368&gt;10),('[1]Pricing Schedule'!$J$113),
IF(AND(I1368=38000,R1368&gt;336.4,R1368&lt;=504.6,M1368&lt;=10),('[1]Pricing Schedule'!$J$105),
IF(AND(I1368=38000,R1368&gt;336.4,R1368&lt;=504.6,M1368&gt;10),('[1]Pricing Schedule'!$J$113),
IF(AND(I1368=38000,R1368&gt;504.6,R1368&lt;=672.8,M1368&lt;=10),('[1]Pricing Schedule'!$J$105),
IF(AND(I1368=38000,R1368&gt;504.6,R1368&lt;=672.8,M1368&gt;10),('[1]Pricing Schedule'!$J$113),
IF(AND(I1368=110000,R1368&lt;=12.8,M1368&gt;2),'[1]Pricing Schedule'!$J$63,
IF(AND(I1368=110000,R1368&lt;=12.8,M1368&lt;=2),'[1]Pricing Schedule'!$J$97,
IF(AND(I1368=110000,R1368&gt;12.8,R1368&lt;=22.8,M1368&gt;3),'[1]Pricing Schedule'!$J$72,
IF(AND(I1368=110000,R1368&gt;12.8,R1368&lt;=22.8,M1368&lt;=3),'[1]Pricing Schedule'!$J$97,
IF(AND(I1368=110000,R1368&gt;22.8,R1368&lt;=30.2),'[1]Pricing Schedule'!$J$81,
IF(AND(I1368=110000,R1368&gt;30.2,R1368&lt;=45.9),'[1]Pricing Schedule'!$J$90,
IF(AND(I1368=110000,R1368&gt;45.9,R1368&lt;=123.4),'[1]Pricing Schedule'!$J$97,
IF(AND(I1368=110000,R1368&gt;123.4,R1368&lt;=168.2,M1368&lt;=10),'[1]Pricing Schedule'!$J$105,
IF(AND(I1368=110000,R1368&gt;123.4,R1368&lt;=168.2,M1368&gt;10),'[1]Pricing Schedule'!$J$113,
IF(AND(I1368=110000,R1368&gt;168.2,R1368&lt;=336.2,M1368&lt;=10),('[1]Pricing Schedule'!$J$105),
IF(AND(I1368=110000,R1368&gt;168.2,R1368&lt;=336.2,M1368&gt;10),('[1]Pricing Schedule'!$J$113),
IF(AND(I1368=110000,R1368&gt;336.4,R1368&lt;=504.6,M1368&lt;=10),('[1]Pricing Schedule'!$J$105),
IF(AND(I1368=110000,R1368&gt;336.4,R1368&lt;=504.6,M1368&gt;10),('[1]Pricing Schedule'!$J$113),
IF(AND(I1368=110000,R1368&gt;504.6,R1368&lt;=672.8,M1368&lt;=10),('[1]Pricing Schedule'!$J$105),
IF(AND(I1368=110000,R1368&gt;504.6,R1368&lt;=672.8,M1368&gt;10),('[1]Pricing Schedule'!$J$113),
IF(AND(I1368=110000,R1368&gt;672.8,R1368&lt;=841,M1368&lt;=10),('[1]Pricing Schedule'!$J$105),
IF(AND(I1368=110000,R1368&gt;672.8,R1368&lt;=841,M1368&gt;10),('[1]Pricing Schedule'!$J$113),
IF(AND(I1368=110000,R1368&gt;1682,R1368&lt;=1850.2,M1368&lt;=10),('[1]Pricing Schedule'!$J$105),
IF(AND(I1368=110000,R1368&gt;1682,R1368&lt;=1850.2,M1368&gt;10),('[1]Pricing Schedule'!$J$113),
IF(AND(I1368=110000,R1368&gt;2018.4,R1368&lt;=2186.6,M1368&lt;=10),('[1]Pricing Schedule'!$J$105),
IF(AND(I1368=110000,R1368&gt;2018.4,R1368&lt;=2186.6,M1368&gt;10),('[1]Pricing Schedule'!$J$113),999999999)))))))))))))))))))))))))))))))))))))))</f>
        <v>4</v>
      </c>
      <c r="U1368" s="40">
        <f t="shared" si="132"/>
        <v>116269.04761904762</v>
      </c>
      <c r="V1368" s="41">
        <f t="shared" si="133"/>
        <v>8.6007413019884087</v>
      </c>
      <c r="Y1368" s="23">
        <v>431</v>
      </c>
      <c r="Z1368" s="23">
        <v>117</v>
      </c>
      <c r="AD1368" s="13"/>
      <c r="AE1368" s="13"/>
      <c r="AF1368" s="13"/>
      <c r="AR1368" s="35"/>
    </row>
    <row r="1369" spans="1:44">
      <c r="A1369" s="23">
        <v>1371</v>
      </c>
      <c r="B1369" s="23">
        <v>1371</v>
      </c>
      <c r="C1369" s="23" t="s">
        <v>2058</v>
      </c>
      <c r="D1369" s="23" t="s">
        <v>121</v>
      </c>
      <c r="E1369" s="23" t="s">
        <v>121</v>
      </c>
      <c r="F1369" s="23" t="s">
        <v>369</v>
      </c>
      <c r="G1369" s="23" t="s">
        <v>370</v>
      </c>
      <c r="H1369" s="23" t="s">
        <v>133</v>
      </c>
      <c r="I1369" s="13">
        <v>110000</v>
      </c>
      <c r="J1369" s="13">
        <v>38000</v>
      </c>
      <c r="K1369" s="13">
        <v>110000</v>
      </c>
      <c r="L1369" s="24">
        <v>9.3040000000000003</v>
      </c>
      <c r="M1369" s="37">
        <f t="shared" si="128"/>
        <v>10</v>
      </c>
      <c r="N1369" s="24">
        <v>0.27700000000000002</v>
      </c>
      <c r="O1369" s="13">
        <v>3</v>
      </c>
      <c r="P1369" s="36">
        <f t="shared" si="129"/>
        <v>0.27700000000000002</v>
      </c>
      <c r="Q1369" s="38">
        <f t="shared" si="130"/>
        <v>4.2</v>
      </c>
      <c r="R1369" s="37">
        <f t="shared" si="131"/>
        <v>4.2</v>
      </c>
      <c r="S1369" s="39">
        <f>IF(AND(I1369=38000,R1369&lt;=4.5,M1369&gt;8),'[1]Pricing Schedule'!$F$8+('[1]Pricing Schedule'!$F$9*M1369),
IF(AND(I1369=38000,R1369&lt;=4.5,M1369&lt;=8),'[1]Pricing Schedule'!$F$34+('[1]Pricing Schedule'!$F$36*M1369),
IF(AND(I1369=38000,R1369&gt;4.5,R1369&lt;=9,M1369&gt;8),'[1]Pricing Schedule'!$F$17+('[1]Pricing Schedule'!$F$18*M1369),
IF(AND(I1369=38000,R1369&gt;4.5,R1369&lt;=9,M1369&lt;=8),'[1]Pricing Schedule'!$F$34+('[1]Pricing Schedule'!$F$36*M1369),
IF(AND(I1369=38000,R1369&gt;9,R1369&lt;=12.8,M1369&gt;8),'[1]Pricing Schedule'!$F$26+('[1]Pricing Schedule'!$F$27*M1369),
IF(AND(I1369=38000,R1369&gt;9,R1369&lt;=12.8,M1369&lt;=8),'[1]Pricing Schedule'!$F$34+('[1]Pricing Schedule'!$F$36*M1369),
IF(AND(I1369=38000,R1369&gt;12.8,R1369&lt;=22.8),'[1]Pricing Schedule'!$F$34+('[1]Pricing Schedule'!$F$36*M1369),
IF(AND(I1369=38000,R1369&gt;22.8,R1369&lt;=30.2),'[1]Pricing Schedule'!$F$43+('[1]Pricing Schedule'!$F$45*M1369),
IF(AND(I1369=38000,R1369&gt;30.2,R1369&lt;=45.9),'[1]Pricing Schedule'!$F$52+('[1]Pricing Schedule'!$F$54*M1369),
IF(AND(I1369=38000,R1369&gt;45.9,R1369&lt;=123.4),'[1]Pricing Schedule'!$F$96+('[1]Pricing Schedule'!$F$97*M1369),
IF(AND(I1369=38000,R1369&gt;123.4,R1369&lt;=168.2,M1369&lt;=10),'[1]Pricing Schedule'!$F$103+('[1]Pricing Schedule'!$F$105*M1369),
IF(AND(I1369=38000,R1369&gt;123.4,R1369&lt;=168.2,M1369&gt;10),'[1]Pricing Schedule'!$F$111+('[1]Pricing Schedule'!$F$113*M1369),
IF(AND(I1369=38000,R1369&gt;157.4,R1369&lt;=336.4,M1369&lt;=10),('[1]Pricing Schedule'!$F$103+('[1]Pricing Schedule'!$F$105*M1369))*2,
IF(AND(I1369=38000,R1369&gt;157.4,R1369&lt;=336.4,M1369&gt;10),('[1]Pricing Schedule'!$F$111+('[1]Pricing Schedule'!$F$113*M1369))*2,
IF(AND(I1369=38000,R1369&gt;314.8,R1369&lt;=504.6,M1369&lt;=10),('[1]Pricing Schedule'!$F$103+('[1]Pricing Schedule'!$F$105*M1369))*3,
IF(AND(I1369=38000,R1369&gt;314.8,R1369&lt;=504.6,M1369&gt;10),('[1]Pricing Schedule'!$F$111+('[1]Pricing Schedule'!$F$113*M1369))*3,
IF(AND(I1369=38000,R1369&gt;472.2,R1369&lt;=672.8,M1369&lt;=10),('[1]Pricing Schedule'!$F$103+('[1]Pricing Schedule'!$F$105*M1369))*4,
IF(AND(I1369=38000,R1369&gt;472.2,R1369&lt;=672.8,M1369&gt;10),('[1]Pricing Schedule'!$F$111+('[1]Pricing Schedule'!$F$113*M1369))*4,
IF(AND(I1369=110000,R1369&lt;=12.8,M1369&gt;2),'[1]Pricing Schedule'!$F$62+('[1]Pricing Schedule'!$F$63*M1369),
IF(AND(I1369=110000,R1369&lt;=12.8,M1369&lt;=2),'[1]Pricing Schedule'!$F$96+('[1]Pricing Schedule'!$F$97*M1369),
IF(AND(I1369=110000,R1369&gt;12.8,R1369&lt;=22.8,M1369&gt;3),'[1]Pricing Schedule'!$F$71+('[1]Pricing Schedule'!$F$72*M1369),
IF(AND(I1369=110000,R1369&gt;12.8,R1369&lt;=22.8,M1369&lt;=3),'[1]Pricing Schedule'!$F$96+('[1]Pricing Schedule'!$F$97*M1369),
IF(AND(I1369=110000,R1369&gt;22.8,R1369&lt;=30.2),'[1]Pricing Schedule'!$F$80+('[1]Pricing Schedule'!$F$81*M1369),
IF(AND(I1369=110000,R1369&gt;30.2,R1369&lt;=45.9),'[1]Pricing Schedule'!$F$89+('[1]Pricing Schedule'!$F$90*M1369),
IF(AND(I1369=110000,R1369&gt;45.9,R1369&lt;=123.4),'[1]Pricing Schedule'!$F$96+('[1]Pricing Schedule'!$F$97*M1369),
IF(AND(I1369=110000,R1369&gt;123.4,R1369&lt;=168.2,M1369&lt;=10),'[1]Pricing Schedule'!$F$103+('[1]Pricing Schedule'!$F$105*M1369),
IF(AND(I1369=110000,R1369&gt;123.4,R1369&lt;=168.2,M1369&gt;10),'[1]Pricing Schedule'!$F$111+('[1]Pricing Schedule'!$F$113*M1369),
IF(AND(I1369=110000,R1369&gt;168.2,R1369&lt;=336.4,M1369&lt;=10),('[1]Pricing Schedule'!$F$103+('[1]Pricing Schedule'!$F$105*M1369))*2,
IF(AND(I1369=110000,R1369&gt;168.2,R1369&lt;=336.4,M1369&gt;10),('[1]Pricing Schedule'!$F$111+('[1]Pricing Schedule'!$F$113*M1369))*2,
IF(AND(I1369=110000,R1369&gt;336.4,R1369&lt;=504.6,M1369&lt;=10),('[1]Pricing Schedule'!$F$103+('[1]Pricing Schedule'!$F$105*M1369))*3,
IF(AND(I1369=110000,R1369&gt;336.4,R1369&lt;=504.6,M1369&gt;10),('[1]Pricing Schedule'!$F$111+('[1]Pricing Schedule'!$F$113*M1369))*3,
IF(AND(I1369=110000,R1369&gt;504.6,R1369&lt;=672.8,M1369&lt;=10),('[1]Pricing Schedule'!$F$103+('[1]Pricing Schedule'!$F$105*M1369))*4,
IF(AND(I1369=110000,R1369&gt;504.6,R1369&lt;=672.8,M1369&gt;10),('[1]Pricing Schedule'!$F$111+('[1]Pricing Schedule'!$F$113*M1369))*4,
IF(AND(I1369=110000,R1369&gt;672.8,R1369&lt;=841,M1369&lt;=10),('[1]Pricing Schedule'!$F$103+('[1]Pricing Schedule'!$F$105*M1369))*5,
IF(AND(I1369=110000,R1369&gt;672.8,R1369&lt;=841,M1369&gt;10),('[1]Pricing Schedule'!$F$111+('[1]Pricing Schedule'!$F$113*M1369))*5,
IF(AND(I1369=110000,R1369&gt;672.8,R1369&lt;=841,M1369&lt;=10),('[1]Pricing Schedule'!$F$103+('[1]Pricing Schedule'!$F$105*M1369))*5,
IF(AND(I1369=110000,R1369&gt;672.8,R1369&lt;=841,M1369&gt;10),('[1]Pricing Schedule'!$F$111+('[1]Pricing Schedule'!$F$113*M1369))*5,
IF(AND(I1369=110000,R1369&gt;1345.6,R1369&lt;=1513.8,M1369&lt;=10),('[1]Pricing Schedule'!$F$103+('[1]Pricing Schedule'!$F$105*M1369))*9,
IF(AND(I1369=110000,R1369&gt;1345.6,R1369&lt;=1513.8,M1369&gt;10),('[1]Pricing Schedule'!$F$111+('[1]Pricing Schedule'!$F$113*M1369))*9,
9999999999)))))))))))))))))))))))))))))))))))))))</f>
        <v>1943470</v>
      </c>
      <c r="T1369" s="21">
        <f>IF(AND(I1369=38000,R1369&lt;=4.5,M1369&gt;8),'[1]Pricing Schedule'!$J$9,
IF(AND(I1369=38000,R1369&lt;=4.5,M1369&lt;=8),'[1]Pricing Schedule'!$J$36,
IF(AND(I1369=38000,R1369&gt;4.5,R1369&lt;=9,M1369&gt;8),'[1]Pricing Schedule'!$J$18,
IF(AND(I1369=38000,R1369&gt;4.5,R1369&lt;=9,M1369&lt;=8),'[1]Pricing Schedule'!$J$36,
IF(AND(I1369=38000,R1369&gt;9,R1369&lt;=12.8,M1369&gt;8),'[1]Pricing Schedule'!$J$27,
IF(AND(I1369=38000,R1369&gt;9,R1369&lt;=12.8,M1369&lt;=8),'[1]Pricing Schedule'!$J$36,
IF(AND(I1369=38000,R1369&gt;12.8,R1369&lt;=22.8),'[1]Pricing Schedule'!$J$36,
IF(AND(I1369=38000,R1369&gt;22.8,R1369&lt;=30.2),'[1]Pricing Schedule'!$J$45,
IF(AND(I1369=38000,R1369&gt;30.2,R1369&lt;=45.9),'[1]Pricing Schedule'!$J$54,
IF(AND(I1369=38000,R1369&gt;45.9,R1369&lt;=123.4),'[1]Pricing Schedule'!$J$97,
IF(AND(I1369=38000,R1369&gt;123.4,R1369&lt;=168.2,M1369&lt;=10),'[1]Pricing Schedule'!$J$105,
IF(AND(I1369=38000,R1369&gt;123.4,R1369&lt;=168.2,M1369&gt;10),'[1]Pricing Schedule'!$J$113,
IF(AND(I1369=38000,R1369&gt;168.2,R1369&lt;=336.4,M1369&lt;=10),('[1]Pricing Schedule'!$J$105),
IF(AND(I1369=38000,R1369&gt;168.2,R1369&lt;=336.4,M1369&gt;10),('[1]Pricing Schedule'!$J$113),
IF(AND(I1369=38000,R1369&gt;336.4,R1369&lt;=504.6,M1369&lt;=10),('[1]Pricing Schedule'!$J$105),
IF(AND(I1369=38000,R1369&gt;336.4,R1369&lt;=504.6,M1369&gt;10),('[1]Pricing Schedule'!$J$113),
IF(AND(I1369=38000,R1369&gt;504.6,R1369&lt;=672.8,M1369&lt;=10),('[1]Pricing Schedule'!$J$105),
IF(AND(I1369=38000,R1369&gt;504.6,R1369&lt;=672.8,M1369&gt;10),('[1]Pricing Schedule'!$J$113),
IF(AND(I1369=110000,R1369&lt;=12.8,M1369&gt;2),'[1]Pricing Schedule'!$J$63,
IF(AND(I1369=110000,R1369&lt;=12.8,M1369&lt;=2),'[1]Pricing Schedule'!$J$97,
IF(AND(I1369=110000,R1369&gt;12.8,R1369&lt;=22.8,M1369&gt;3),'[1]Pricing Schedule'!$J$72,
IF(AND(I1369=110000,R1369&gt;12.8,R1369&lt;=22.8,M1369&lt;=3),'[1]Pricing Schedule'!$J$97,
IF(AND(I1369=110000,R1369&gt;22.8,R1369&lt;=30.2),'[1]Pricing Schedule'!$J$81,
IF(AND(I1369=110000,R1369&gt;30.2,R1369&lt;=45.9),'[1]Pricing Schedule'!$J$90,
IF(AND(I1369=110000,R1369&gt;45.9,R1369&lt;=123.4),'[1]Pricing Schedule'!$J$97,
IF(AND(I1369=110000,R1369&gt;123.4,R1369&lt;=168.2,M1369&lt;=10),'[1]Pricing Schedule'!$J$105,
IF(AND(I1369=110000,R1369&gt;123.4,R1369&lt;=168.2,M1369&gt;10),'[1]Pricing Schedule'!$J$113,
IF(AND(I1369=110000,R1369&gt;168.2,R1369&lt;=336.2,M1369&lt;=10),('[1]Pricing Schedule'!$J$105),
IF(AND(I1369=110000,R1369&gt;168.2,R1369&lt;=336.2,M1369&gt;10),('[1]Pricing Schedule'!$J$113),
IF(AND(I1369=110000,R1369&gt;336.4,R1369&lt;=504.6,M1369&lt;=10),('[1]Pricing Schedule'!$J$105),
IF(AND(I1369=110000,R1369&gt;336.4,R1369&lt;=504.6,M1369&gt;10),('[1]Pricing Schedule'!$J$113),
IF(AND(I1369=110000,R1369&gt;504.6,R1369&lt;=672.8,M1369&lt;=10),('[1]Pricing Schedule'!$J$105),
IF(AND(I1369=110000,R1369&gt;504.6,R1369&lt;=672.8,M1369&gt;10),('[1]Pricing Schedule'!$J$113),
IF(AND(I1369=110000,R1369&gt;672.8,R1369&lt;=841,M1369&lt;=10),('[1]Pricing Schedule'!$J$105),
IF(AND(I1369=110000,R1369&gt;672.8,R1369&lt;=841,M1369&gt;10),('[1]Pricing Schedule'!$J$113),
IF(AND(I1369=110000,R1369&gt;1682,R1369&lt;=1850.2,M1369&lt;=10),('[1]Pricing Schedule'!$J$105),
IF(AND(I1369=110000,R1369&gt;1682,R1369&lt;=1850.2,M1369&gt;10),('[1]Pricing Schedule'!$J$113),
IF(AND(I1369=110000,R1369&gt;2018.4,R1369&lt;=2186.6,M1369&lt;=10),('[1]Pricing Schedule'!$J$105),
IF(AND(I1369=110000,R1369&gt;2018.4,R1369&lt;=2186.6,M1369&gt;10),('[1]Pricing Schedule'!$J$113),999999999)))))))))))))))))))))))))))))))))))))))</f>
        <v>7</v>
      </c>
      <c r="U1369" s="40">
        <f t="shared" si="132"/>
        <v>462730.95238095237</v>
      </c>
      <c r="V1369" s="41">
        <f t="shared" si="133"/>
        <v>2.1610830113148132</v>
      </c>
      <c r="Y1369" s="23">
        <v>48</v>
      </c>
      <c r="Z1369" s="23">
        <v>83</v>
      </c>
      <c r="AD1369" s="13"/>
      <c r="AE1369" s="13"/>
      <c r="AF1369" s="13"/>
      <c r="AR1369" s="35"/>
    </row>
    <row r="1370" spans="1:44">
      <c r="A1370" s="23">
        <v>1372</v>
      </c>
      <c r="B1370" s="23">
        <v>1372</v>
      </c>
      <c r="C1370" s="23" t="s">
        <v>2059</v>
      </c>
      <c r="D1370" s="23" t="s">
        <v>121</v>
      </c>
      <c r="E1370" s="23" t="s">
        <v>121</v>
      </c>
      <c r="F1370" s="23" t="s">
        <v>793</v>
      </c>
      <c r="G1370" s="23" t="s">
        <v>794</v>
      </c>
      <c r="H1370" s="23" t="s">
        <v>113</v>
      </c>
      <c r="I1370" s="13">
        <v>38000</v>
      </c>
      <c r="J1370" s="13">
        <v>38000</v>
      </c>
      <c r="K1370" s="23" t="s">
        <v>119</v>
      </c>
      <c r="L1370" s="24">
        <v>10.66</v>
      </c>
      <c r="M1370" s="37">
        <f t="shared" si="128"/>
        <v>11</v>
      </c>
      <c r="N1370" s="24">
        <v>9.0999999999999998E-2</v>
      </c>
      <c r="O1370" s="13">
        <v>3</v>
      </c>
      <c r="P1370" s="36">
        <f t="shared" si="129"/>
        <v>9.0999999999999998E-2</v>
      </c>
      <c r="Q1370" s="38">
        <f t="shared" si="130"/>
        <v>4.2</v>
      </c>
      <c r="R1370" s="37">
        <f t="shared" si="131"/>
        <v>4.2</v>
      </c>
      <c r="S1370" s="39">
        <f>IF(AND(I1370=38000,R1370&lt;=4.5,M1370&gt;8),'[1]Pricing Schedule'!$F$8+('[1]Pricing Schedule'!$F$9*M1370),
IF(AND(I1370=38000,R1370&lt;=4.5,M1370&lt;=8),'[1]Pricing Schedule'!$F$34+('[1]Pricing Schedule'!$F$36*M1370),
IF(AND(I1370=38000,R1370&gt;4.5,R1370&lt;=9,M1370&gt;8),'[1]Pricing Schedule'!$F$17+('[1]Pricing Schedule'!$F$18*M1370),
IF(AND(I1370=38000,R1370&gt;4.5,R1370&lt;=9,M1370&lt;=8),'[1]Pricing Schedule'!$F$34+('[1]Pricing Schedule'!$F$36*M1370),
IF(AND(I1370=38000,R1370&gt;9,R1370&lt;=12.8,M1370&gt;8),'[1]Pricing Schedule'!$F$26+('[1]Pricing Schedule'!$F$27*M1370),
IF(AND(I1370=38000,R1370&gt;9,R1370&lt;=12.8,M1370&lt;=8),'[1]Pricing Schedule'!$F$34+('[1]Pricing Schedule'!$F$36*M1370),
IF(AND(I1370=38000,R1370&gt;12.8,R1370&lt;=22.8),'[1]Pricing Schedule'!$F$34+('[1]Pricing Schedule'!$F$36*M1370),
IF(AND(I1370=38000,R1370&gt;22.8,R1370&lt;=30.2),'[1]Pricing Schedule'!$F$43+('[1]Pricing Schedule'!$F$45*M1370),
IF(AND(I1370=38000,R1370&gt;30.2,R1370&lt;=45.9),'[1]Pricing Schedule'!$F$52+('[1]Pricing Schedule'!$F$54*M1370),
IF(AND(I1370=38000,R1370&gt;45.9,R1370&lt;=123.4),'[1]Pricing Schedule'!$F$96+('[1]Pricing Schedule'!$F$97*M1370),
IF(AND(I1370=38000,R1370&gt;123.4,R1370&lt;=168.2,M1370&lt;=10),'[1]Pricing Schedule'!$F$103+('[1]Pricing Schedule'!$F$105*M1370),
IF(AND(I1370=38000,R1370&gt;123.4,R1370&lt;=168.2,M1370&gt;10),'[1]Pricing Schedule'!$F$111+('[1]Pricing Schedule'!$F$113*M1370),
IF(AND(I1370=38000,R1370&gt;157.4,R1370&lt;=336.4,M1370&lt;=10),('[1]Pricing Schedule'!$F$103+('[1]Pricing Schedule'!$F$105*M1370))*2,
IF(AND(I1370=38000,R1370&gt;157.4,R1370&lt;=336.4,M1370&gt;10),('[1]Pricing Schedule'!$F$111+('[1]Pricing Schedule'!$F$113*M1370))*2,
IF(AND(I1370=38000,R1370&gt;314.8,R1370&lt;=504.6,M1370&lt;=10),('[1]Pricing Schedule'!$F$103+('[1]Pricing Schedule'!$F$105*M1370))*3,
IF(AND(I1370=38000,R1370&gt;314.8,R1370&lt;=504.6,M1370&gt;10),('[1]Pricing Schedule'!$F$111+('[1]Pricing Schedule'!$F$113*M1370))*3,
IF(AND(I1370=38000,R1370&gt;472.2,R1370&lt;=672.8,M1370&lt;=10),('[1]Pricing Schedule'!$F$103+('[1]Pricing Schedule'!$F$105*M1370))*4,
IF(AND(I1370=38000,R1370&gt;472.2,R1370&lt;=672.8,M1370&gt;10),('[1]Pricing Schedule'!$F$111+('[1]Pricing Schedule'!$F$113*M1370))*4,
IF(AND(I1370=110000,R1370&lt;=12.8,M1370&gt;2),'[1]Pricing Schedule'!$F$62+('[1]Pricing Schedule'!$F$63*M1370),
IF(AND(I1370=110000,R1370&lt;=12.8,M1370&lt;=2),'[1]Pricing Schedule'!$F$96+('[1]Pricing Schedule'!$F$97*M1370),
IF(AND(I1370=110000,R1370&gt;12.8,R1370&lt;=22.8,M1370&gt;3),'[1]Pricing Schedule'!$F$71+('[1]Pricing Schedule'!$F$72*M1370),
IF(AND(I1370=110000,R1370&gt;12.8,R1370&lt;=22.8,M1370&lt;=3),'[1]Pricing Schedule'!$F$96+('[1]Pricing Schedule'!$F$97*M1370),
IF(AND(I1370=110000,R1370&gt;22.8,R1370&lt;=30.2),'[1]Pricing Schedule'!$F$80+('[1]Pricing Schedule'!$F$81*M1370),
IF(AND(I1370=110000,R1370&gt;30.2,R1370&lt;=45.9),'[1]Pricing Schedule'!$F$89+('[1]Pricing Schedule'!$F$90*M1370),
IF(AND(I1370=110000,R1370&gt;45.9,R1370&lt;=123.4),'[1]Pricing Schedule'!$F$96+('[1]Pricing Schedule'!$F$97*M1370),
IF(AND(I1370=110000,R1370&gt;123.4,R1370&lt;=168.2,M1370&lt;=10),'[1]Pricing Schedule'!$F$103+('[1]Pricing Schedule'!$F$105*M1370),
IF(AND(I1370=110000,R1370&gt;123.4,R1370&lt;=168.2,M1370&gt;10),'[1]Pricing Schedule'!$F$111+('[1]Pricing Schedule'!$F$113*M1370),
IF(AND(I1370=110000,R1370&gt;168.2,R1370&lt;=336.4,M1370&lt;=10),('[1]Pricing Schedule'!$F$103+('[1]Pricing Schedule'!$F$105*M1370))*2,
IF(AND(I1370=110000,R1370&gt;168.2,R1370&lt;=336.4,M1370&gt;10),('[1]Pricing Schedule'!$F$111+('[1]Pricing Schedule'!$F$113*M1370))*2,
IF(AND(I1370=110000,R1370&gt;336.4,R1370&lt;=504.6,M1370&lt;=10),('[1]Pricing Schedule'!$F$103+('[1]Pricing Schedule'!$F$105*M1370))*3,
IF(AND(I1370=110000,R1370&gt;336.4,R1370&lt;=504.6,M1370&gt;10),('[1]Pricing Schedule'!$F$111+('[1]Pricing Schedule'!$F$113*M1370))*3,
IF(AND(I1370=110000,R1370&gt;504.6,R1370&lt;=672.8,M1370&lt;=10),('[1]Pricing Schedule'!$F$103+('[1]Pricing Schedule'!$F$105*M1370))*4,
IF(AND(I1370=110000,R1370&gt;504.6,R1370&lt;=672.8,M1370&gt;10),('[1]Pricing Schedule'!$F$111+('[1]Pricing Schedule'!$F$113*M1370))*4,
IF(AND(I1370=110000,R1370&gt;672.8,R1370&lt;=841,M1370&lt;=10),('[1]Pricing Schedule'!$F$103+('[1]Pricing Schedule'!$F$105*M1370))*5,
IF(AND(I1370=110000,R1370&gt;672.8,R1370&lt;=841,M1370&gt;10),('[1]Pricing Schedule'!$F$111+('[1]Pricing Schedule'!$F$113*M1370))*5,
IF(AND(I1370=110000,R1370&gt;672.8,R1370&lt;=841,M1370&lt;=10),('[1]Pricing Schedule'!$F$103+('[1]Pricing Schedule'!$F$105*M1370))*5,
IF(AND(I1370=110000,R1370&gt;672.8,R1370&lt;=841,M1370&gt;10),('[1]Pricing Schedule'!$F$111+('[1]Pricing Schedule'!$F$113*M1370))*5,
IF(AND(I1370=110000,R1370&gt;1345.6,R1370&lt;=1513.8,M1370&lt;=10),('[1]Pricing Schedule'!$F$103+('[1]Pricing Schedule'!$F$105*M1370))*9,
IF(AND(I1370=110000,R1370&gt;1345.6,R1370&lt;=1513.8,M1370&gt;10),('[1]Pricing Schedule'!$F$111+('[1]Pricing Schedule'!$F$113*M1370))*9,
9999999999)))))))))))))))))))))))))))))))))))))))</f>
        <v>1439840</v>
      </c>
      <c r="T1370" s="21">
        <f>IF(AND(I1370=38000,R1370&lt;=4.5,M1370&gt;8),'[1]Pricing Schedule'!$J$9,
IF(AND(I1370=38000,R1370&lt;=4.5,M1370&lt;=8),'[1]Pricing Schedule'!$J$36,
IF(AND(I1370=38000,R1370&gt;4.5,R1370&lt;=9,M1370&gt;8),'[1]Pricing Schedule'!$J$18,
IF(AND(I1370=38000,R1370&gt;4.5,R1370&lt;=9,M1370&lt;=8),'[1]Pricing Schedule'!$J$36,
IF(AND(I1370=38000,R1370&gt;9,R1370&lt;=12.8,M1370&gt;8),'[1]Pricing Schedule'!$J$27,
IF(AND(I1370=38000,R1370&gt;9,R1370&lt;=12.8,M1370&lt;=8),'[1]Pricing Schedule'!$J$36,
IF(AND(I1370=38000,R1370&gt;12.8,R1370&lt;=22.8),'[1]Pricing Schedule'!$J$36,
IF(AND(I1370=38000,R1370&gt;22.8,R1370&lt;=30.2),'[1]Pricing Schedule'!$J$45,
IF(AND(I1370=38000,R1370&gt;30.2,R1370&lt;=45.9),'[1]Pricing Schedule'!$J$54,
IF(AND(I1370=38000,R1370&gt;45.9,R1370&lt;=123.4),'[1]Pricing Schedule'!$J$97,
IF(AND(I1370=38000,R1370&gt;123.4,R1370&lt;=168.2,M1370&lt;=10),'[1]Pricing Schedule'!$J$105,
IF(AND(I1370=38000,R1370&gt;123.4,R1370&lt;=168.2,M1370&gt;10),'[1]Pricing Schedule'!$J$113,
IF(AND(I1370=38000,R1370&gt;168.2,R1370&lt;=336.4,M1370&lt;=10),('[1]Pricing Schedule'!$J$105),
IF(AND(I1370=38000,R1370&gt;168.2,R1370&lt;=336.4,M1370&gt;10),('[1]Pricing Schedule'!$J$113),
IF(AND(I1370=38000,R1370&gt;336.4,R1370&lt;=504.6,M1370&lt;=10),('[1]Pricing Schedule'!$J$105),
IF(AND(I1370=38000,R1370&gt;336.4,R1370&lt;=504.6,M1370&gt;10),('[1]Pricing Schedule'!$J$113),
IF(AND(I1370=38000,R1370&gt;504.6,R1370&lt;=672.8,M1370&lt;=10),('[1]Pricing Schedule'!$J$105),
IF(AND(I1370=38000,R1370&gt;504.6,R1370&lt;=672.8,M1370&gt;10),('[1]Pricing Schedule'!$J$113),
IF(AND(I1370=110000,R1370&lt;=12.8,M1370&gt;2),'[1]Pricing Schedule'!$J$63,
IF(AND(I1370=110000,R1370&lt;=12.8,M1370&lt;=2),'[1]Pricing Schedule'!$J$97,
IF(AND(I1370=110000,R1370&gt;12.8,R1370&lt;=22.8,M1370&gt;3),'[1]Pricing Schedule'!$J$72,
IF(AND(I1370=110000,R1370&gt;12.8,R1370&lt;=22.8,M1370&lt;=3),'[1]Pricing Schedule'!$J$97,
IF(AND(I1370=110000,R1370&gt;22.8,R1370&lt;=30.2),'[1]Pricing Schedule'!$J$81,
IF(AND(I1370=110000,R1370&gt;30.2,R1370&lt;=45.9),'[1]Pricing Schedule'!$J$90,
IF(AND(I1370=110000,R1370&gt;45.9,R1370&lt;=123.4),'[1]Pricing Schedule'!$J$97,
IF(AND(I1370=110000,R1370&gt;123.4,R1370&lt;=168.2,M1370&lt;=10),'[1]Pricing Schedule'!$J$105,
IF(AND(I1370=110000,R1370&gt;123.4,R1370&lt;=168.2,M1370&gt;10),'[1]Pricing Schedule'!$J$113,
IF(AND(I1370=110000,R1370&gt;168.2,R1370&lt;=336.2,M1370&lt;=10),('[1]Pricing Schedule'!$J$105),
IF(AND(I1370=110000,R1370&gt;168.2,R1370&lt;=336.2,M1370&gt;10),('[1]Pricing Schedule'!$J$113),
IF(AND(I1370=110000,R1370&gt;336.4,R1370&lt;=504.6,M1370&lt;=10),('[1]Pricing Schedule'!$J$105),
IF(AND(I1370=110000,R1370&gt;336.4,R1370&lt;=504.6,M1370&gt;10),('[1]Pricing Schedule'!$J$113),
IF(AND(I1370=110000,R1370&gt;504.6,R1370&lt;=672.8,M1370&lt;=10),('[1]Pricing Schedule'!$J$105),
IF(AND(I1370=110000,R1370&gt;504.6,R1370&lt;=672.8,M1370&gt;10),('[1]Pricing Schedule'!$J$113),
IF(AND(I1370=110000,R1370&gt;672.8,R1370&lt;=841,M1370&lt;=10),('[1]Pricing Schedule'!$J$105),
IF(AND(I1370=110000,R1370&gt;672.8,R1370&lt;=841,M1370&gt;10),('[1]Pricing Schedule'!$J$113),
IF(AND(I1370=110000,R1370&gt;1682,R1370&lt;=1850.2,M1370&lt;=10),('[1]Pricing Schedule'!$J$105),
IF(AND(I1370=110000,R1370&gt;1682,R1370&lt;=1850.2,M1370&gt;10),('[1]Pricing Schedule'!$J$113),
IF(AND(I1370=110000,R1370&gt;2018.4,R1370&lt;=2186.6,M1370&lt;=10),('[1]Pricing Schedule'!$J$105),
IF(AND(I1370=110000,R1370&gt;2018.4,R1370&lt;=2186.6,M1370&gt;10),('[1]Pricing Schedule'!$J$113),999999999)))))))))))))))))))))))))))))))))))))))</f>
        <v>1</v>
      </c>
      <c r="U1370" s="40">
        <f t="shared" si="132"/>
        <v>342819.04761904763</v>
      </c>
      <c r="V1370" s="41">
        <f t="shared" si="133"/>
        <v>2.9169907767529724</v>
      </c>
      <c r="Y1370" s="23">
        <v>518</v>
      </c>
      <c r="Z1370" s="23">
        <v>690</v>
      </c>
      <c r="AD1370" s="13"/>
      <c r="AE1370" s="13"/>
      <c r="AF1370" s="13"/>
      <c r="AR1370" s="35"/>
    </row>
    <row r="1371" spans="1:44">
      <c r="A1371" s="23">
        <v>1373</v>
      </c>
      <c r="B1371" s="23">
        <v>1373</v>
      </c>
      <c r="C1371" s="23" t="s">
        <v>2060</v>
      </c>
      <c r="D1371" s="23" t="s">
        <v>121</v>
      </c>
      <c r="E1371" s="23" t="s">
        <v>121</v>
      </c>
      <c r="F1371" s="23" t="s">
        <v>369</v>
      </c>
      <c r="G1371" s="23" t="s">
        <v>370</v>
      </c>
      <c r="H1371" s="23" t="s">
        <v>133</v>
      </c>
      <c r="I1371" s="13">
        <v>110000</v>
      </c>
      <c r="J1371" s="13">
        <v>38000</v>
      </c>
      <c r="K1371" s="13">
        <v>110000</v>
      </c>
      <c r="L1371" s="24">
        <v>5.41</v>
      </c>
      <c r="M1371" s="37">
        <f t="shared" si="128"/>
        <v>6</v>
      </c>
      <c r="N1371" s="24">
        <v>0.29099999999999998</v>
      </c>
      <c r="O1371" s="13">
        <v>3</v>
      </c>
      <c r="P1371" s="36">
        <f t="shared" si="129"/>
        <v>0.29099999999999998</v>
      </c>
      <c r="Q1371" s="38">
        <f t="shared" si="130"/>
        <v>4.2</v>
      </c>
      <c r="R1371" s="37">
        <f t="shared" si="131"/>
        <v>4.2</v>
      </c>
      <c r="S1371" s="39">
        <f>IF(AND(I1371=38000,R1371&lt;=4.5,M1371&gt;8),'[1]Pricing Schedule'!$F$8+('[1]Pricing Schedule'!$F$9*M1371),
IF(AND(I1371=38000,R1371&lt;=4.5,M1371&lt;=8),'[1]Pricing Schedule'!$F$34+('[1]Pricing Schedule'!$F$36*M1371),
IF(AND(I1371=38000,R1371&gt;4.5,R1371&lt;=9,M1371&gt;8),'[1]Pricing Schedule'!$F$17+('[1]Pricing Schedule'!$F$18*M1371),
IF(AND(I1371=38000,R1371&gt;4.5,R1371&lt;=9,M1371&lt;=8),'[1]Pricing Schedule'!$F$34+('[1]Pricing Schedule'!$F$36*M1371),
IF(AND(I1371=38000,R1371&gt;9,R1371&lt;=12.8,M1371&gt;8),'[1]Pricing Schedule'!$F$26+('[1]Pricing Schedule'!$F$27*M1371),
IF(AND(I1371=38000,R1371&gt;9,R1371&lt;=12.8,M1371&lt;=8),'[1]Pricing Schedule'!$F$34+('[1]Pricing Schedule'!$F$36*M1371),
IF(AND(I1371=38000,R1371&gt;12.8,R1371&lt;=22.8),'[1]Pricing Schedule'!$F$34+('[1]Pricing Schedule'!$F$36*M1371),
IF(AND(I1371=38000,R1371&gt;22.8,R1371&lt;=30.2),'[1]Pricing Schedule'!$F$43+('[1]Pricing Schedule'!$F$45*M1371),
IF(AND(I1371=38000,R1371&gt;30.2,R1371&lt;=45.9),'[1]Pricing Schedule'!$F$52+('[1]Pricing Schedule'!$F$54*M1371),
IF(AND(I1371=38000,R1371&gt;45.9,R1371&lt;=123.4),'[1]Pricing Schedule'!$F$96+('[1]Pricing Schedule'!$F$97*M1371),
IF(AND(I1371=38000,R1371&gt;123.4,R1371&lt;=168.2,M1371&lt;=10),'[1]Pricing Schedule'!$F$103+('[1]Pricing Schedule'!$F$105*M1371),
IF(AND(I1371=38000,R1371&gt;123.4,R1371&lt;=168.2,M1371&gt;10),'[1]Pricing Schedule'!$F$111+('[1]Pricing Schedule'!$F$113*M1371),
IF(AND(I1371=38000,R1371&gt;157.4,R1371&lt;=336.4,M1371&lt;=10),('[1]Pricing Schedule'!$F$103+('[1]Pricing Schedule'!$F$105*M1371))*2,
IF(AND(I1371=38000,R1371&gt;157.4,R1371&lt;=336.4,M1371&gt;10),('[1]Pricing Schedule'!$F$111+('[1]Pricing Schedule'!$F$113*M1371))*2,
IF(AND(I1371=38000,R1371&gt;314.8,R1371&lt;=504.6,M1371&lt;=10),('[1]Pricing Schedule'!$F$103+('[1]Pricing Schedule'!$F$105*M1371))*3,
IF(AND(I1371=38000,R1371&gt;314.8,R1371&lt;=504.6,M1371&gt;10),('[1]Pricing Schedule'!$F$111+('[1]Pricing Schedule'!$F$113*M1371))*3,
IF(AND(I1371=38000,R1371&gt;472.2,R1371&lt;=672.8,M1371&lt;=10),('[1]Pricing Schedule'!$F$103+('[1]Pricing Schedule'!$F$105*M1371))*4,
IF(AND(I1371=38000,R1371&gt;472.2,R1371&lt;=672.8,M1371&gt;10),('[1]Pricing Schedule'!$F$111+('[1]Pricing Schedule'!$F$113*M1371))*4,
IF(AND(I1371=110000,R1371&lt;=12.8,M1371&gt;2),'[1]Pricing Schedule'!$F$62+('[1]Pricing Schedule'!$F$63*M1371),
IF(AND(I1371=110000,R1371&lt;=12.8,M1371&lt;=2),'[1]Pricing Schedule'!$F$96+('[1]Pricing Schedule'!$F$97*M1371),
IF(AND(I1371=110000,R1371&gt;12.8,R1371&lt;=22.8,M1371&gt;3),'[1]Pricing Schedule'!$F$71+('[1]Pricing Schedule'!$F$72*M1371),
IF(AND(I1371=110000,R1371&gt;12.8,R1371&lt;=22.8,M1371&lt;=3),'[1]Pricing Schedule'!$F$96+('[1]Pricing Schedule'!$F$97*M1371),
IF(AND(I1371=110000,R1371&gt;22.8,R1371&lt;=30.2),'[1]Pricing Schedule'!$F$80+('[1]Pricing Schedule'!$F$81*M1371),
IF(AND(I1371=110000,R1371&gt;30.2,R1371&lt;=45.9),'[1]Pricing Schedule'!$F$89+('[1]Pricing Schedule'!$F$90*M1371),
IF(AND(I1371=110000,R1371&gt;45.9,R1371&lt;=123.4),'[1]Pricing Schedule'!$F$96+('[1]Pricing Schedule'!$F$97*M1371),
IF(AND(I1371=110000,R1371&gt;123.4,R1371&lt;=168.2,M1371&lt;=10),'[1]Pricing Schedule'!$F$103+('[1]Pricing Schedule'!$F$105*M1371),
IF(AND(I1371=110000,R1371&gt;123.4,R1371&lt;=168.2,M1371&gt;10),'[1]Pricing Schedule'!$F$111+('[1]Pricing Schedule'!$F$113*M1371),
IF(AND(I1371=110000,R1371&gt;168.2,R1371&lt;=336.4,M1371&lt;=10),('[1]Pricing Schedule'!$F$103+('[1]Pricing Schedule'!$F$105*M1371))*2,
IF(AND(I1371=110000,R1371&gt;168.2,R1371&lt;=336.4,M1371&gt;10),('[1]Pricing Schedule'!$F$111+('[1]Pricing Schedule'!$F$113*M1371))*2,
IF(AND(I1371=110000,R1371&gt;336.4,R1371&lt;=504.6,M1371&lt;=10),('[1]Pricing Schedule'!$F$103+('[1]Pricing Schedule'!$F$105*M1371))*3,
IF(AND(I1371=110000,R1371&gt;336.4,R1371&lt;=504.6,M1371&gt;10),('[1]Pricing Schedule'!$F$111+('[1]Pricing Schedule'!$F$113*M1371))*3,
IF(AND(I1371=110000,R1371&gt;504.6,R1371&lt;=672.8,M1371&lt;=10),('[1]Pricing Schedule'!$F$103+('[1]Pricing Schedule'!$F$105*M1371))*4,
IF(AND(I1371=110000,R1371&gt;504.6,R1371&lt;=672.8,M1371&gt;10),('[1]Pricing Schedule'!$F$111+('[1]Pricing Schedule'!$F$113*M1371))*4,
IF(AND(I1371=110000,R1371&gt;672.8,R1371&lt;=841,M1371&lt;=10),('[1]Pricing Schedule'!$F$103+('[1]Pricing Schedule'!$F$105*M1371))*5,
IF(AND(I1371=110000,R1371&gt;672.8,R1371&lt;=841,M1371&gt;10),('[1]Pricing Schedule'!$F$111+('[1]Pricing Schedule'!$F$113*M1371))*5,
IF(AND(I1371=110000,R1371&gt;672.8,R1371&lt;=841,M1371&lt;=10),('[1]Pricing Schedule'!$F$103+('[1]Pricing Schedule'!$F$105*M1371))*5,
IF(AND(I1371=110000,R1371&gt;672.8,R1371&lt;=841,M1371&gt;10),('[1]Pricing Schedule'!$F$111+('[1]Pricing Schedule'!$F$113*M1371))*5,
IF(AND(I1371=110000,R1371&gt;1345.6,R1371&lt;=1513.8,M1371&lt;=10),('[1]Pricing Schedule'!$F$103+('[1]Pricing Schedule'!$F$105*M1371))*9,
IF(AND(I1371=110000,R1371&gt;1345.6,R1371&lt;=1513.8,M1371&gt;10),('[1]Pricing Schedule'!$F$111+('[1]Pricing Schedule'!$F$113*M1371))*9,
9999999999)))))))))))))))))))))))))))))))))))))))</f>
        <v>1732670</v>
      </c>
      <c r="T1371" s="21">
        <f>IF(AND(I1371=38000,R1371&lt;=4.5,M1371&gt;8),'[1]Pricing Schedule'!$J$9,
IF(AND(I1371=38000,R1371&lt;=4.5,M1371&lt;=8),'[1]Pricing Schedule'!$J$36,
IF(AND(I1371=38000,R1371&gt;4.5,R1371&lt;=9,M1371&gt;8),'[1]Pricing Schedule'!$J$18,
IF(AND(I1371=38000,R1371&gt;4.5,R1371&lt;=9,M1371&lt;=8),'[1]Pricing Schedule'!$J$36,
IF(AND(I1371=38000,R1371&gt;9,R1371&lt;=12.8,M1371&gt;8),'[1]Pricing Schedule'!$J$27,
IF(AND(I1371=38000,R1371&gt;9,R1371&lt;=12.8,M1371&lt;=8),'[1]Pricing Schedule'!$J$36,
IF(AND(I1371=38000,R1371&gt;12.8,R1371&lt;=22.8),'[1]Pricing Schedule'!$J$36,
IF(AND(I1371=38000,R1371&gt;22.8,R1371&lt;=30.2),'[1]Pricing Schedule'!$J$45,
IF(AND(I1371=38000,R1371&gt;30.2,R1371&lt;=45.9),'[1]Pricing Schedule'!$J$54,
IF(AND(I1371=38000,R1371&gt;45.9,R1371&lt;=123.4),'[1]Pricing Schedule'!$J$97,
IF(AND(I1371=38000,R1371&gt;123.4,R1371&lt;=168.2,M1371&lt;=10),'[1]Pricing Schedule'!$J$105,
IF(AND(I1371=38000,R1371&gt;123.4,R1371&lt;=168.2,M1371&gt;10),'[1]Pricing Schedule'!$J$113,
IF(AND(I1371=38000,R1371&gt;168.2,R1371&lt;=336.4,M1371&lt;=10),('[1]Pricing Schedule'!$J$105),
IF(AND(I1371=38000,R1371&gt;168.2,R1371&lt;=336.4,M1371&gt;10),('[1]Pricing Schedule'!$J$113),
IF(AND(I1371=38000,R1371&gt;336.4,R1371&lt;=504.6,M1371&lt;=10),('[1]Pricing Schedule'!$J$105),
IF(AND(I1371=38000,R1371&gt;336.4,R1371&lt;=504.6,M1371&gt;10),('[1]Pricing Schedule'!$J$113),
IF(AND(I1371=38000,R1371&gt;504.6,R1371&lt;=672.8,M1371&lt;=10),('[1]Pricing Schedule'!$J$105),
IF(AND(I1371=38000,R1371&gt;504.6,R1371&lt;=672.8,M1371&gt;10),('[1]Pricing Schedule'!$J$113),
IF(AND(I1371=110000,R1371&lt;=12.8,M1371&gt;2),'[1]Pricing Schedule'!$J$63,
IF(AND(I1371=110000,R1371&lt;=12.8,M1371&lt;=2),'[1]Pricing Schedule'!$J$97,
IF(AND(I1371=110000,R1371&gt;12.8,R1371&lt;=22.8,M1371&gt;3),'[1]Pricing Schedule'!$J$72,
IF(AND(I1371=110000,R1371&gt;12.8,R1371&lt;=22.8,M1371&lt;=3),'[1]Pricing Schedule'!$J$97,
IF(AND(I1371=110000,R1371&gt;22.8,R1371&lt;=30.2),'[1]Pricing Schedule'!$J$81,
IF(AND(I1371=110000,R1371&gt;30.2,R1371&lt;=45.9),'[1]Pricing Schedule'!$J$90,
IF(AND(I1371=110000,R1371&gt;45.9,R1371&lt;=123.4),'[1]Pricing Schedule'!$J$97,
IF(AND(I1371=110000,R1371&gt;123.4,R1371&lt;=168.2,M1371&lt;=10),'[1]Pricing Schedule'!$J$105,
IF(AND(I1371=110000,R1371&gt;123.4,R1371&lt;=168.2,M1371&gt;10),'[1]Pricing Schedule'!$J$113,
IF(AND(I1371=110000,R1371&gt;168.2,R1371&lt;=336.2,M1371&lt;=10),('[1]Pricing Schedule'!$J$105),
IF(AND(I1371=110000,R1371&gt;168.2,R1371&lt;=336.2,M1371&gt;10),('[1]Pricing Schedule'!$J$113),
IF(AND(I1371=110000,R1371&gt;336.4,R1371&lt;=504.6,M1371&lt;=10),('[1]Pricing Schedule'!$J$105),
IF(AND(I1371=110000,R1371&gt;336.4,R1371&lt;=504.6,M1371&gt;10),('[1]Pricing Schedule'!$J$113),
IF(AND(I1371=110000,R1371&gt;504.6,R1371&lt;=672.8,M1371&lt;=10),('[1]Pricing Schedule'!$J$105),
IF(AND(I1371=110000,R1371&gt;504.6,R1371&lt;=672.8,M1371&gt;10),('[1]Pricing Schedule'!$J$113),
IF(AND(I1371=110000,R1371&gt;672.8,R1371&lt;=841,M1371&lt;=10),('[1]Pricing Schedule'!$J$105),
IF(AND(I1371=110000,R1371&gt;672.8,R1371&lt;=841,M1371&gt;10),('[1]Pricing Schedule'!$J$113),
IF(AND(I1371=110000,R1371&gt;1682,R1371&lt;=1850.2,M1371&lt;=10),('[1]Pricing Schedule'!$J$105),
IF(AND(I1371=110000,R1371&gt;1682,R1371&lt;=1850.2,M1371&gt;10),('[1]Pricing Schedule'!$J$113),
IF(AND(I1371=110000,R1371&gt;2018.4,R1371&lt;=2186.6,M1371&lt;=10),('[1]Pricing Schedule'!$J$105),
IF(AND(I1371=110000,R1371&gt;2018.4,R1371&lt;=2186.6,M1371&gt;10),('[1]Pricing Schedule'!$J$113),999999999)))))))))))))))))))))))))))))))))))))))</f>
        <v>7</v>
      </c>
      <c r="U1371" s="40">
        <f t="shared" si="132"/>
        <v>412540.47619047615</v>
      </c>
      <c r="V1371" s="41">
        <f t="shared" si="133"/>
        <v>2.4240045709800482</v>
      </c>
      <c r="Y1371" s="23">
        <v>178</v>
      </c>
      <c r="Z1371" s="23">
        <v>83</v>
      </c>
      <c r="AD1371" s="13"/>
      <c r="AE1371" s="13"/>
      <c r="AF1371" s="13"/>
      <c r="AR1371" s="35"/>
    </row>
    <row r="1372" spans="1:44">
      <c r="A1372" s="23">
        <v>1374</v>
      </c>
      <c r="B1372" s="23">
        <v>1374</v>
      </c>
      <c r="C1372" s="23" t="s">
        <v>2061</v>
      </c>
      <c r="D1372" s="23" t="s">
        <v>121</v>
      </c>
      <c r="E1372" s="23" t="s">
        <v>121</v>
      </c>
      <c r="F1372" s="23" t="s">
        <v>180</v>
      </c>
      <c r="G1372" s="23" t="s">
        <v>181</v>
      </c>
      <c r="H1372" s="23" t="s">
        <v>133</v>
      </c>
      <c r="I1372" s="13">
        <v>110000</v>
      </c>
      <c r="J1372" s="13">
        <v>33000</v>
      </c>
      <c r="K1372" s="13">
        <v>110000</v>
      </c>
      <c r="L1372" s="24">
        <v>7.02</v>
      </c>
      <c r="M1372" s="37">
        <f t="shared" si="128"/>
        <v>8</v>
      </c>
      <c r="N1372" s="24">
        <v>0.312</v>
      </c>
      <c r="O1372" s="13">
        <v>3</v>
      </c>
      <c r="P1372" s="36">
        <f t="shared" si="129"/>
        <v>0.312</v>
      </c>
      <c r="Q1372" s="38">
        <f t="shared" si="130"/>
        <v>4.2</v>
      </c>
      <c r="R1372" s="37">
        <f t="shared" si="131"/>
        <v>4.2</v>
      </c>
      <c r="S1372" s="39">
        <f>IF(AND(I1372=38000,R1372&lt;=4.5,M1372&gt;8),'[1]Pricing Schedule'!$F$8+('[1]Pricing Schedule'!$F$9*M1372),
IF(AND(I1372=38000,R1372&lt;=4.5,M1372&lt;=8),'[1]Pricing Schedule'!$F$34+('[1]Pricing Schedule'!$F$36*M1372),
IF(AND(I1372=38000,R1372&gt;4.5,R1372&lt;=9,M1372&gt;8),'[1]Pricing Schedule'!$F$17+('[1]Pricing Schedule'!$F$18*M1372),
IF(AND(I1372=38000,R1372&gt;4.5,R1372&lt;=9,M1372&lt;=8),'[1]Pricing Schedule'!$F$34+('[1]Pricing Schedule'!$F$36*M1372),
IF(AND(I1372=38000,R1372&gt;9,R1372&lt;=12.8,M1372&gt;8),'[1]Pricing Schedule'!$F$26+('[1]Pricing Schedule'!$F$27*M1372),
IF(AND(I1372=38000,R1372&gt;9,R1372&lt;=12.8,M1372&lt;=8),'[1]Pricing Schedule'!$F$34+('[1]Pricing Schedule'!$F$36*M1372),
IF(AND(I1372=38000,R1372&gt;12.8,R1372&lt;=22.8),'[1]Pricing Schedule'!$F$34+('[1]Pricing Schedule'!$F$36*M1372),
IF(AND(I1372=38000,R1372&gt;22.8,R1372&lt;=30.2),'[1]Pricing Schedule'!$F$43+('[1]Pricing Schedule'!$F$45*M1372),
IF(AND(I1372=38000,R1372&gt;30.2,R1372&lt;=45.9),'[1]Pricing Schedule'!$F$52+('[1]Pricing Schedule'!$F$54*M1372),
IF(AND(I1372=38000,R1372&gt;45.9,R1372&lt;=123.4),'[1]Pricing Schedule'!$F$96+('[1]Pricing Schedule'!$F$97*M1372),
IF(AND(I1372=38000,R1372&gt;123.4,R1372&lt;=168.2,M1372&lt;=10),'[1]Pricing Schedule'!$F$103+('[1]Pricing Schedule'!$F$105*M1372),
IF(AND(I1372=38000,R1372&gt;123.4,R1372&lt;=168.2,M1372&gt;10),'[1]Pricing Schedule'!$F$111+('[1]Pricing Schedule'!$F$113*M1372),
IF(AND(I1372=38000,R1372&gt;157.4,R1372&lt;=336.4,M1372&lt;=10),('[1]Pricing Schedule'!$F$103+('[1]Pricing Schedule'!$F$105*M1372))*2,
IF(AND(I1372=38000,R1372&gt;157.4,R1372&lt;=336.4,M1372&gt;10),('[1]Pricing Schedule'!$F$111+('[1]Pricing Schedule'!$F$113*M1372))*2,
IF(AND(I1372=38000,R1372&gt;314.8,R1372&lt;=504.6,M1372&lt;=10),('[1]Pricing Schedule'!$F$103+('[1]Pricing Schedule'!$F$105*M1372))*3,
IF(AND(I1372=38000,R1372&gt;314.8,R1372&lt;=504.6,M1372&gt;10),('[1]Pricing Schedule'!$F$111+('[1]Pricing Schedule'!$F$113*M1372))*3,
IF(AND(I1372=38000,R1372&gt;472.2,R1372&lt;=672.8,M1372&lt;=10),('[1]Pricing Schedule'!$F$103+('[1]Pricing Schedule'!$F$105*M1372))*4,
IF(AND(I1372=38000,R1372&gt;472.2,R1372&lt;=672.8,M1372&gt;10),('[1]Pricing Schedule'!$F$111+('[1]Pricing Schedule'!$F$113*M1372))*4,
IF(AND(I1372=110000,R1372&lt;=12.8,M1372&gt;2),'[1]Pricing Schedule'!$F$62+('[1]Pricing Schedule'!$F$63*M1372),
IF(AND(I1372=110000,R1372&lt;=12.8,M1372&lt;=2),'[1]Pricing Schedule'!$F$96+('[1]Pricing Schedule'!$F$97*M1372),
IF(AND(I1372=110000,R1372&gt;12.8,R1372&lt;=22.8,M1372&gt;3),'[1]Pricing Schedule'!$F$71+('[1]Pricing Schedule'!$F$72*M1372),
IF(AND(I1372=110000,R1372&gt;12.8,R1372&lt;=22.8,M1372&lt;=3),'[1]Pricing Schedule'!$F$96+('[1]Pricing Schedule'!$F$97*M1372),
IF(AND(I1372=110000,R1372&gt;22.8,R1372&lt;=30.2),'[1]Pricing Schedule'!$F$80+('[1]Pricing Schedule'!$F$81*M1372),
IF(AND(I1372=110000,R1372&gt;30.2,R1372&lt;=45.9),'[1]Pricing Schedule'!$F$89+('[1]Pricing Schedule'!$F$90*M1372),
IF(AND(I1372=110000,R1372&gt;45.9,R1372&lt;=123.4),'[1]Pricing Schedule'!$F$96+('[1]Pricing Schedule'!$F$97*M1372),
IF(AND(I1372=110000,R1372&gt;123.4,R1372&lt;=168.2,M1372&lt;=10),'[1]Pricing Schedule'!$F$103+('[1]Pricing Schedule'!$F$105*M1372),
IF(AND(I1372=110000,R1372&gt;123.4,R1372&lt;=168.2,M1372&gt;10),'[1]Pricing Schedule'!$F$111+('[1]Pricing Schedule'!$F$113*M1372),
IF(AND(I1372=110000,R1372&gt;168.2,R1372&lt;=336.4,M1372&lt;=10),('[1]Pricing Schedule'!$F$103+('[1]Pricing Schedule'!$F$105*M1372))*2,
IF(AND(I1372=110000,R1372&gt;168.2,R1372&lt;=336.4,M1372&gt;10),('[1]Pricing Schedule'!$F$111+('[1]Pricing Schedule'!$F$113*M1372))*2,
IF(AND(I1372=110000,R1372&gt;336.4,R1372&lt;=504.6,M1372&lt;=10),('[1]Pricing Schedule'!$F$103+('[1]Pricing Schedule'!$F$105*M1372))*3,
IF(AND(I1372=110000,R1372&gt;336.4,R1372&lt;=504.6,M1372&gt;10),('[1]Pricing Schedule'!$F$111+('[1]Pricing Schedule'!$F$113*M1372))*3,
IF(AND(I1372=110000,R1372&gt;504.6,R1372&lt;=672.8,M1372&lt;=10),('[1]Pricing Schedule'!$F$103+('[1]Pricing Schedule'!$F$105*M1372))*4,
IF(AND(I1372=110000,R1372&gt;504.6,R1372&lt;=672.8,M1372&gt;10),('[1]Pricing Schedule'!$F$111+('[1]Pricing Schedule'!$F$113*M1372))*4,
IF(AND(I1372=110000,R1372&gt;672.8,R1372&lt;=841,M1372&lt;=10),('[1]Pricing Schedule'!$F$103+('[1]Pricing Schedule'!$F$105*M1372))*5,
IF(AND(I1372=110000,R1372&gt;672.8,R1372&lt;=841,M1372&gt;10),('[1]Pricing Schedule'!$F$111+('[1]Pricing Schedule'!$F$113*M1372))*5,
IF(AND(I1372=110000,R1372&gt;672.8,R1372&lt;=841,M1372&lt;=10),('[1]Pricing Schedule'!$F$103+('[1]Pricing Schedule'!$F$105*M1372))*5,
IF(AND(I1372=110000,R1372&gt;672.8,R1372&lt;=841,M1372&gt;10),('[1]Pricing Schedule'!$F$111+('[1]Pricing Schedule'!$F$113*M1372))*5,
IF(AND(I1372=110000,R1372&gt;1345.6,R1372&lt;=1513.8,M1372&lt;=10),('[1]Pricing Schedule'!$F$103+('[1]Pricing Schedule'!$F$105*M1372))*9,
IF(AND(I1372=110000,R1372&gt;1345.6,R1372&lt;=1513.8,M1372&gt;10),('[1]Pricing Schedule'!$F$111+('[1]Pricing Schedule'!$F$113*M1372))*9,
9999999999)))))))))))))))))))))))))))))))))))))))</f>
        <v>1838070</v>
      </c>
      <c r="T1372" s="21">
        <f>IF(AND(I1372=38000,R1372&lt;=4.5,M1372&gt;8),'[1]Pricing Schedule'!$J$9,
IF(AND(I1372=38000,R1372&lt;=4.5,M1372&lt;=8),'[1]Pricing Schedule'!$J$36,
IF(AND(I1372=38000,R1372&gt;4.5,R1372&lt;=9,M1372&gt;8),'[1]Pricing Schedule'!$J$18,
IF(AND(I1372=38000,R1372&gt;4.5,R1372&lt;=9,M1372&lt;=8),'[1]Pricing Schedule'!$J$36,
IF(AND(I1372=38000,R1372&gt;9,R1372&lt;=12.8,M1372&gt;8),'[1]Pricing Schedule'!$J$27,
IF(AND(I1372=38000,R1372&gt;9,R1372&lt;=12.8,M1372&lt;=8),'[1]Pricing Schedule'!$J$36,
IF(AND(I1372=38000,R1372&gt;12.8,R1372&lt;=22.8),'[1]Pricing Schedule'!$J$36,
IF(AND(I1372=38000,R1372&gt;22.8,R1372&lt;=30.2),'[1]Pricing Schedule'!$J$45,
IF(AND(I1372=38000,R1372&gt;30.2,R1372&lt;=45.9),'[1]Pricing Schedule'!$J$54,
IF(AND(I1372=38000,R1372&gt;45.9,R1372&lt;=123.4),'[1]Pricing Schedule'!$J$97,
IF(AND(I1372=38000,R1372&gt;123.4,R1372&lt;=168.2,M1372&lt;=10),'[1]Pricing Schedule'!$J$105,
IF(AND(I1372=38000,R1372&gt;123.4,R1372&lt;=168.2,M1372&gt;10),'[1]Pricing Schedule'!$J$113,
IF(AND(I1372=38000,R1372&gt;168.2,R1372&lt;=336.4,M1372&lt;=10),('[1]Pricing Schedule'!$J$105),
IF(AND(I1372=38000,R1372&gt;168.2,R1372&lt;=336.4,M1372&gt;10),('[1]Pricing Schedule'!$J$113),
IF(AND(I1372=38000,R1372&gt;336.4,R1372&lt;=504.6,M1372&lt;=10),('[1]Pricing Schedule'!$J$105),
IF(AND(I1372=38000,R1372&gt;336.4,R1372&lt;=504.6,M1372&gt;10),('[1]Pricing Schedule'!$J$113),
IF(AND(I1372=38000,R1372&gt;504.6,R1372&lt;=672.8,M1372&lt;=10),('[1]Pricing Schedule'!$J$105),
IF(AND(I1372=38000,R1372&gt;504.6,R1372&lt;=672.8,M1372&gt;10),('[1]Pricing Schedule'!$J$113),
IF(AND(I1372=110000,R1372&lt;=12.8,M1372&gt;2),'[1]Pricing Schedule'!$J$63,
IF(AND(I1372=110000,R1372&lt;=12.8,M1372&lt;=2),'[1]Pricing Schedule'!$J$97,
IF(AND(I1372=110000,R1372&gt;12.8,R1372&lt;=22.8,M1372&gt;3),'[1]Pricing Schedule'!$J$72,
IF(AND(I1372=110000,R1372&gt;12.8,R1372&lt;=22.8,M1372&lt;=3),'[1]Pricing Schedule'!$J$97,
IF(AND(I1372=110000,R1372&gt;22.8,R1372&lt;=30.2),'[1]Pricing Schedule'!$J$81,
IF(AND(I1372=110000,R1372&gt;30.2,R1372&lt;=45.9),'[1]Pricing Schedule'!$J$90,
IF(AND(I1372=110000,R1372&gt;45.9,R1372&lt;=123.4),'[1]Pricing Schedule'!$J$97,
IF(AND(I1372=110000,R1372&gt;123.4,R1372&lt;=168.2,M1372&lt;=10),'[1]Pricing Schedule'!$J$105,
IF(AND(I1372=110000,R1372&gt;123.4,R1372&lt;=168.2,M1372&gt;10),'[1]Pricing Schedule'!$J$113,
IF(AND(I1372=110000,R1372&gt;168.2,R1372&lt;=336.2,M1372&lt;=10),('[1]Pricing Schedule'!$J$105),
IF(AND(I1372=110000,R1372&gt;168.2,R1372&lt;=336.2,M1372&gt;10),('[1]Pricing Schedule'!$J$113),
IF(AND(I1372=110000,R1372&gt;336.4,R1372&lt;=504.6,M1372&lt;=10),('[1]Pricing Schedule'!$J$105),
IF(AND(I1372=110000,R1372&gt;336.4,R1372&lt;=504.6,M1372&gt;10),('[1]Pricing Schedule'!$J$113),
IF(AND(I1372=110000,R1372&gt;504.6,R1372&lt;=672.8,M1372&lt;=10),('[1]Pricing Schedule'!$J$105),
IF(AND(I1372=110000,R1372&gt;504.6,R1372&lt;=672.8,M1372&gt;10),('[1]Pricing Schedule'!$J$113),
IF(AND(I1372=110000,R1372&gt;672.8,R1372&lt;=841,M1372&lt;=10),('[1]Pricing Schedule'!$J$105),
IF(AND(I1372=110000,R1372&gt;672.8,R1372&lt;=841,M1372&gt;10),('[1]Pricing Schedule'!$J$113),
IF(AND(I1372=110000,R1372&gt;1682,R1372&lt;=1850.2,M1372&lt;=10),('[1]Pricing Schedule'!$J$105),
IF(AND(I1372=110000,R1372&gt;1682,R1372&lt;=1850.2,M1372&gt;10),('[1]Pricing Schedule'!$J$113),
IF(AND(I1372=110000,R1372&gt;2018.4,R1372&lt;=2186.6,M1372&lt;=10),('[1]Pricing Schedule'!$J$105),
IF(AND(I1372=110000,R1372&gt;2018.4,R1372&lt;=2186.6,M1372&gt;10),('[1]Pricing Schedule'!$J$113),999999999)))))))))))))))))))))))))))))))))))))))</f>
        <v>7</v>
      </c>
      <c r="U1372" s="40">
        <f t="shared" si="132"/>
        <v>437635.71428571426</v>
      </c>
      <c r="V1372" s="41">
        <f t="shared" si="133"/>
        <v>2.2850054676916547</v>
      </c>
      <c r="Y1372" s="23">
        <v>203</v>
      </c>
      <c r="Z1372" s="23">
        <v>617</v>
      </c>
      <c r="AD1372" s="13"/>
      <c r="AE1372" s="13"/>
      <c r="AF1372" s="13"/>
      <c r="AR1372" s="35"/>
    </row>
    <row r="1373" spans="1:44">
      <c r="A1373" s="23">
        <v>1375</v>
      </c>
      <c r="B1373" s="23">
        <v>1375</v>
      </c>
      <c r="C1373" s="23" t="s">
        <v>2062</v>
      </c>
      <c r="D1373" s="23" t="s">
        <v>121</v>
      </c>
      <c r="E1373" s="23" t="s">
        <v>121</v>
      </c>
      <c r="F1373" s="23" t="s">
        <v>180</v>
      </c>
      <c r="G1373" s="23" t="s">
        <v>181</v>
      </c>
      <c r="H1373" s="23" t="s">
        <v>133</v>
      </c>
      <c r="I1373" s="13">
        <v>110000</v>
      </c>
      <c r="J1373" s="13">
        <v>33000</v>
      </c>
      <c r="K1373" s="13">
        <v>110000</v>
      </c>
      <c r="L1373" s="24">
        <v>7.7279999999999998</v>
      </c>
      <c r="M1373" s="37">
        <f t="shared" si="128"/>
        <v>8</v>
      </c>
      <c r="N1373" s="24">
        <v>9.6000000000000002E-2</v>
      </c>
      <c r="O1373" s="13">
        <v>3</v>
      </c>
      <c r="P1373" s="36">
        <f t="shared" si="129"/>
        <v>9.6000000000000002E-2</v>
      </c>
      <c r="Q1373" s="38">
        <f t="shared" si="130"/>
        <v>4.2</v>
      </c>
      <c r="R1373" s="37">
        <f t="shared" si="131"/>
        <v>4.2</v>
      </c>
      <c r="S1373" s="39">
        <f>IF(AND(I1373=38000,R1373&lt;=4.5,M1373&gt;8),'[1]Pricing Schedule'!$F$8+('[1]Pricing Schedule'!$F$9*M1373),
IF(AND(I1373=38000,R1373&lt;=4.5,M1373&lt;=8),'[1]Pricing Schedule'!$F$34+('[1]Pricing Schedule'!$F$36*M1373),
IF(AND(I1373=38000,R1373&gt;4.5,R1373&lt;=9,M1373&gt;8),'[1]Pricing Schedule'!$F$17+('[1]Pricing Schedule'!$F$18*M1373),
IF(AND(I1373=38000,R1373&gt;4.5,R1373&lt;=9,M1373&lt;=8),'[1]Pricing Schedule'!$F$34+('[1]Pricing Schedule'!$F$36*M1373),
IF(AND(I1373=38000,R1373&gt;9,R1373&lt;=12.8,M1373&gt;8),'[1]Pricing Schedule'!$F$26+('[1]Pricing Schedule'!$F$27*M1373),
IF(AND(I1373=38000,R1373&gt;9,R1373&lt;=12.8,M1373&lt;=8),'[1]Pricing Schedule'!$F$34+('[1]Pricing Schedule'!$F$36*M1373),
IF(AND(I1373=38000,R1373&gt;12.8,R1373&lt;=22.8),'[1]Pricing Schedule'!$F$34+('[1]Pricing Schedule'!$F$36*M1373),
IF(AND(I1373=38000,R1373&gt;22.8,R1373&lt;=30.2),'[1]Pricing Schedule'!$F$43+('[1]Pricing Schedule'!$F$45*M1373),
IF(AND(I1373=38000,R1373&gt;30.2,R1373&lt;=45.9),'[1]Pricing Schedule'!$F$52+('[1]Pricing Schedule'!$F$54*M1373),
IF(AND(I1373=38000,R1373&gt;45.9,R1373&lt;=123.4),'[1]Pricing Schedule'!$F$96+('[1]Pricing Schedule'!$F$97*M1373),
IF(AND(I1373=38000,R1373&gt;123.4,R1373&lt;=168.2,M1373&lt;=10),'[1]Pricing Schedule'!$F$103+('[1]Pricing Schedule'!$F$105*M1373),
IF(AND(I1373=38000,R1373&gt;123.4,R1373&lt;=168.2,M1373&gt;10),'[1]Pricing Schedule'!$F$111+('[1]Pricing Schedule'!$F$113*M1373),
IF(AND(I1373=38000,R1373&gt;157.4,R1373&lt;=336.4,M1373&lt;=10),('[1]Pricing Schedule'!$F$103+('[1]Pricing Schedule'!$F$105*M1373))*2,
IF(AND(I1373=38000,R1373&gt;157.4,R1373&lt;=336.4,M1373&gt;10),('[1]Pricing Schedule'!$F$111+('[1]Pricing Schedule'!$F$113*M1373))*2,
IF(AND(I1373=38000,R1373&gt;314.8,R1373&lt;=504.6,M1373&lt;=10),('[1]Pricing Schedule'!$F$103+('[1]Pricing Schedule'!$F$105*M1373))*3,
IF(AND(I1373=38000,R1373&gt;314.8,R1373&lt;=504.6,M1373&gt;10),('[1]Pricing Schedule'!$F$111+('[1]Pricing Schedule'!$F$113*M1373))*3,
IF(AND(I1373=38000,R1373&gt;472.2,R1373&lt;=672.8,M1373&lt;=10),('[1]Pricing Schedule'!$F$103+('[1]Pricing Schedule'!$F$105*M1373))*4,
IF(AND(I1373=38000,R1373&gt;472.2,R1373&lt;=672.8,M1373&gt;10),('[1]Pricing Schedule'!$F$111+('[1]Pricing Schedule'!$F$113*M1373))*4,
IF(AND(I1373=110000,R1373&lt;=12.8,M1373&gt;2),'[1]Pricing Schedule'!$F$62+('[1]Pricing Schedule'!$F$63*M1373),
IF(AND(I1373=110000,R1373&lt;=12.8,M1373&lt;=2),'[1]Pricing Schedule'!$F$96+('[1]Pricing Schedule'!$F$97*M1373),
IF(AND(I1373=110000,R1373&gt;12.8,R1373&lt;=22.8,M1373&gt;3),'[1]Pricing Schedule'!$F$71+('[1]Pricing Schedule'!$F$72*M1373),
IF(AND(I1373=110000,R1373&gt;12.8,R1373&lt;=22.8,M1373&lt;=3),'[1]Pricing Schedule'!$F$96+('[1]Pricing Schedule'!$F$97*M1373),
IF(AND(I1373=110000,R1373&gt;22.8,R1373&lt;=30.2),'[1]Pricing Schedule'!$F$80+('[1]Pricing Schedule'!$F$81*M1373),
IF(AND(I1373=110000,R1373&gt;30.2,R1373&lt;=45.9),'[1]Pricing Schedule'!$F$89+('[1]Pricing Schedule'!$F$90*M1373),
IF(AND(I1373=110000,R1373&gt;45.9,R1373&lt;=123.4),'[1]Pricing Schedule'!$F$96+('[1]Pricing Schedule'!$F$97*M1373),
IF(AND(I1373=110000,R1373&gt;123.4,R1373&lt;=168.2,M1373&lt;=10),'[1]Pricing Schedule'!$F$103+('[1]Pricing Schedule'!$F$105*M1373),
IF(AND(I1373=110000,R1373&gt;123.4,R1373&lt;=168.2,M1373&gt;10),'[1]Pricing Schedule'!$F$111+('[1]Pricing Schedule'!$F$113*M1373),
IF(AND(I1373=110000,R1373&gt;168.2,R1373&lt;=336.4,M1373&lt;=10),('[1]Pricing Schedule'!$F$103+('[1]Pricing Schedule'!$F$105*M1373))*2,
IF(AND(I1373=110000,R1373&gt;168.2,R1373&lt;=336.4,M1373&gt;10),('[1]Pricing Schedule'!$F$111+('[1]Pricing Schedule'!$F$113*M1373))*2,
IF(AND(I1373=110000,R1373&gt;336.4,R1373&lt;=504.6,M1373&lt;=10),('[1]Pricing Schedule'!$F$103+('[1]Pricing Schedule'!$F$105*M1373))*3,
IF(AND(I1373=110000,R1373&gt;336.4,R1373&lt;=504.6,M1373&gt;10),('[1]Pricing Schedule'!$F$111+('[1]Pricing Schedule'!$F$113*M1373))*3,
IF(AND(I1373=110000,R1373&gt;504.6,R1373&lt;=672.8,M1373&lt;=10),('[1]Pricing Schedule'!$F$103+('[1]Pricing Schedule'!$F$105*M1373))*4,
IF(AND(I1373=110000,R1373&gt;504.6,R1373&lt;=672.8,M1373&gt;10),('[1]Pricing Schedule'!$F$111+('[1]Pricing Schedule'!$F$113*M1373))*4,
IF(AND(I1373=110000,R1373&gt;672.8,R1373&lt;=841,M1373&lt;=10),('[1]Pricing Schedule'!$F$103+('[1]Pricing Schedule'!$F$105*M1373))*5,
IF(AND(I1373=110000,R1373&gt;672.8,R1373&lt;=841,M1373&gt;10),('[1]Pricing Schedule'!$F$111+('[1]Pricing Schedule'!$F$113*M1373))*5,
IF(AND(I1373=110000,R1373&gt;672.8,R1373&lt;=841,M1373&lt;=10),('[1]Pricing Schedule'!$F$103+('[1]Pricing Schedule'!$F$105*M1373))*5,
IF(AND(I1373=110000,R1373&gt;672.8,R1373&lt;=841,M1373&gt;10),('[1]Pricing Schedule'!$F$111+('[1]Pricing Schedule'!$F$113*M1373))*5,
IF(AND(I1373=110000,R1373&gt;1345.6,R1373&lt;=1513.8,M1373&lt;=10),('[1]Pricing Schedule'!$F$103+('[1]Pricing Schedule'!$F$105*M1373))*9,
IF(AND(I1373=110000,R1373&gt;1345.6,R1373&lt;=1513.8,M1373&gt;10),('[1]Pricing Schedule'!$F$111+('[1]Pricing Schedule'!$F$113*M1373))*9,
9999999999)))))))))))))))))))))))))))))))))))))))</f>
        <v>1838070</v>
      </c>
      <c r="T1373" s="21">
        <f>IF(AND(I1373=38000,R1373&lt;=4.5,M1373&gt;8),'[1]Pricing Schedule'!$J$9,
IF(AND(I1373=38000,R1373&lt;=4.5,M1373&lt;=8),'[1]Pricing Schedule'!$J$36,
IF(AND(I1373=38000,R1373&gt;4.5,R1373&lt;=9,M1373&gt;8),'[1]Pricing Schedule'!$J$18,
IF(AND(I1373=38000,R1373&gt;4.5,R1373&lt;=9,M1373&lt;=8),'[1]Pricing Schedule'!$J$36,
IF(AND(I1373=38000,R1373&gt;9,R1373&lt;=12.8,M1373&gt;8),'[1]Pricing Schedule'!$J$27,
IF(AND(I1373=38000,R1373&gt;9,R1373&lt;=12.8,M1373&lt;=8),'[1]Pricing Schedule'!$J$36,
IF(AND(I1373=38000,R1373&gt;12.8,R1373&lt;=22.8),'[1]Pricing Schedule'!$J$36,
IF(AND(I1373=38000,R1373&gt;22.8,R1373&lt;=30.2),'[1]Pricing Schedule'!$J$45,
IF(AND(I1373=38000,R1373&gt;30.2,R1373&lt;=45.9),'[1]Pricing Schedule'!$J$54,
IF(AND(I1373=38000,R1373&gt;45.9,R1373&lt;=123.4),'[1]Pricing Schedule'!$J$97,
IF(AND(I1373=38000,R1373&gt;123.4,R1373&lt;=168.2,M1373&lt;=10),'[1]Pricing Schedule'!$J$105,
IF(AND(I1373=38000,R1373&gt;123.4,R1373&lt;=168.2,M1373&gt;10),'[1]Pricing Schedule'!$J$113,
IF(AND(I1373=38000,R1373&gt;168.2,R1373&lt;=336.4,M1373&lt;=10),('[1]Pricing Schedule'!$J$105),
IF(AND(I1373=38000,R1373&gt;168.2,R1373&lt;=336.4,M1373&gt;10),('[1]Pricing Schedule'!$J$113),
IF(AND(I1373=38000,R1373&gt;336.4,R1373&lt;=504.6,M1373&lt;=10),('[1]Pricing Schedule'!$J$105),
IF(AND(I1373=38000,R1373&gt;336.4,R1373&lt;=504.6,M1373&gt;10),('[1]Pricing Schedule'!$J$113),
IF(AND(I1373=38000,R1373&gt;504.6,R1373&lt;=672.8,M1373&lt;=10),('[1]Pricing Schedule'!$J$105),
IF(AND(I1373=38000,R1373&gt;504.6,R1373&lt;=672.8,M1373&gt;10),('[1]Pricing Schedule'!$J$113),
IF(AND(I1373=110000,R1373&lt;=12.8,M1373&gt;2),'[1]Pricing Schedule'!$J$63,
IF(AND(I1373=110000,R1373&lt;=12.8,M1373&lt;=2),'[1]Pricing Schedule'!$J$97,
IF(AND(I1373=110000,R1373&gt;12.8,R1373&lt;=22.8,M1373&gt;3),'[1]Pricing Schedule'!$J$72,
IF(AND(I1373=110000,R1373&gt;12.8,R1373&lt;=22.8,M1373&lt;=3),'[1]Pricing Schedule'!$J$97,
IF(AND(I1373=110000,R1373&gt;22.8,R1373&lt;=30.2),'[1]Pricing Schedule'!$J$81,
IF(AND(I1373=110000,R1373&gt;30.2,R1373&lt;=45.9),'[1]Pricing Schedule'!$J$90,
IF(AND(I1373=110000,R1373&gt;45.9,R1373&lt;=123.4),'[1]Pricing Schedule'!$J$97,
IF(AND(I1373=110000,R1373&gt;123.4,R1373&lt;=168.2,M1373&lt;=10),'[1]Pricing Schedule'!$J$105,
IF(AND(I1373=110000,R1373&gt;123.4,R1373&lt;=168.2,M1373&gt;10),'[1]Pricing Schedule'!$J$113,
IF(AND(I1373=110000,R1373&gt;168.2,R1373&lt;=336.2,M1373&lt;=10),('[1]Pricing Schedule'!$J$105),
IF(AND(I1373=110000,R1373&gt;168.2,R1373&lt;=336.2,M1373&gt;10),('[1]Pricing Schedule'!$J$113),
IF(AND(I1373=110000,R1373&gt;336.4,R1373&lt;=504.6,M1373&lt;=10),('[1]Pricing Schedule'!$J$105),
IF(AND(I1373=110000,R1373&gt;336.4,R1373&lt;=504.6,M1373&gt;10),('[1]Pricing Schedule'!$J$113),
IF(AND(I1373=110000,R1373&gt;504.6,R1373&lt;=672.8,M1373&lt;=10),('[1]Pricing Schedule'!$J$105),
IF(AND(I1373=110000,R1373&gt;504.6,R1373&lt;=672.8,M1373&gt;10),('[1]Pricing Schedule'!$J$113),
IF(AND(I1373=110000,R1373&gt;672.8,R1373&lt;=841,M1373&lt;=10),('[1]Pricing Schedule'!$J$105),
IF(AND(I1373=110000,R1373&gt;672.8,R1373&lt;=841,M1373&gt;10),('[1]Pricing Schedule'!$J$113),
IF(AND(I1373=110000,R1373&gt;1682,R1373&lt;=1850.2,M1373&lt;=10),('[1]Pricing Schedule'!$J$105),
IF(AND(I1373=110000,R1373&gt;1682,R1373&lt;=1850.2,M1373&gt;10),('[1]Pricing Schedule'!$J$113),
IF(AND(I1373=110000,R1373&gt;2018.4,R1373&lt;=2186.6,M1373&lt;=10),('[1]Pricing Schedule'!$J$105),
IF(AND(I1373=110000,R1373&gt;2018.4,R1373&lt;=2186.6,M1373&gt;10),('[1]Pricing Schedule'!$J$113),999999999)))))))))))))))))))))))))))))))))))))))</f>
        <v>7</v>
      </c>
      <c r="U1373" s="40">
        <f t="shared" si="132"/>
        <v>437635.71428571426</v>
      </c>
      <c r="V1373" s="41">
        <f t="shared" si="133"/>
        <v>2.2850054676916547</v>
      </c>
      <c r="Y1373" s="23">
        <v>228</v>
      </c>
      <c r="Z1373" s="23">
        <v>617</v>
      </c>
      <c r="AD1373" s="13"/>
      <c r="AE1373" s="13"/>
      <c r="AF1373" s="13"/>
      <c r="AR1373" s="35"/>
    </row>
    <row r="1374" spans="1:44">
      <c r="A1374" s="23">
        <v>1376</v>
      </c>
      <c r="B1374" s="23">
        <v>1376</v>
      </c>
      <c r="C1374" s="23" t="s">
        <v>2063</v>
      </c>
      <c r="D1374" s="23" t="s">
        <v>121</v>
      </c>
      <c r="E1374" s="23" t="s">
        <v>121</v>
      </c>
      <c r="F1374" s="23" t="s">
        <v>1147</v>
      </c>
      <c r="G1374" s="23" t="s">
        <v>1148</v>
      </c>
      <c r="H1374" s="23" t="s">
        <v>133</v>
      </c>
      <c r="I1374" s="13">
        <v>110000</v>
      </c>
      <c r="J1374" s="23" t="s">
        <v>119</v>
      </c>
      <c r="K1374" s="13">
        <v>110000</v>
      </c>
      <c r="L1374" s="24">
        <v>13.497999999999999</v>
      </c>
      <c r="M1374" s="37">
        <f t="shared" si="128"/>
        <v>14</v>
      </c>
      <c r="N1374" s="24">
        <v>0.125</v>
      </c>
      <c r="O1374" s="13">
        <v>3</v>
      </c>
      <c r="P1374" s="36">
        <f t="shared" si="129"/>
        <v>0.125</v>
      </c>
      <c r="Q1374" s="38">
        <f t="shared" si="130"/>
        <v>4.2</v>
      </c>
      <c r="R1374" s="37">
        <f t="shared" si="131"/>
        <v>4.2</v>
      </c>
      <c r="S1374" s="39">
        <f>IF(AND(I1374=38000,R1374&lt;=4.5,M1374&gt;8),'[1]Pricing Schedule'!$F$8+('[1]Pricing Schedule'!$F$9*M1374),
IF(AND(I1374=38000,R1374&lt;=4.5,M1374&lt;=8),'[1]Pricing Schedule'!$F$34+('[1]Pricing Schedule'!$F$36*M1374),
IF(AND(I1374=38000,R1374&gt;4.5,R1374&lt;=9,M1374&gt;8),'[1]Pricing Schedule'!$F$17+('[1]Pricing Schedule'!$F$18*M1374),
IF(AND(I1374=38000,R1374&gt;4.5,R1374&lt;=9,M1374&lt;=8),'[1]Pricing Schedule'!$F$34+('[1]Pricing Schedule'!$F$36*M1374),
IF(AND(I1374=38000,R1374&gt;9,R1374&lt;=12.8,M1374&gt;8),'[1]Pricing Schedule'!$F$26+('[1]Pricing Schedule'!$F$27*M1374),
IF(AND(I1374=38000,R1374&gt;9,R1374&lt;=12.8,M1374&lt;=8),'[1]Pricing Schedule'!$F$34+('[1]Pricing Schedule'!$F$36*M1374),
IF(AND(I1374=38000,R1374&gt;12.8,R1374&lt;=22.8),'[1]Pricing Schedule'!$F$34+('[1]Pricing Schedule'!$F$36*M1374),
IF(AND(I1374=38000,R1374&gt;22.8,R1374&lt;=30.2),'[1]Pricing Schedule'!$F$43+('[1]Pricing Schedule'!$F$45*M1374),
IF(AND(I1374=38000,R1374&gt;30.2,R1374&lt;=45.9),'[1]Pricing Schedule'!$F$52+('[1]Pricing Schedule'!$F$54*M1374),
IF(AND(I1374=38000,R1374&gt;45.9,R1374&lt;=123.4),'[1]Pricing Schedule'!$F$96+('[1]Pricing Schedule'!$F$97*M1374),
IF(AND(I1374=38000,R1374&gt;123.4,R1374&lt;=168.2,M1374&lt;=10),'[1]Pricing Schedule'!$F$103+('[1]Pricing Schedule'!$F$105*M1374),
IF(AND(I1374=38000,R1374&gt;123.4,R1374&lt;=168.2,M1374&gt;10),'[1]Pricing Schedule'!$F$111+('[1]Pricing Schedule'!$F$113*M1374),
IF(AND(I1374=38000,R1374&gt;157.4,R1374&lt;=336.4,M1374&lt;=10),('[1]Pricing Schedule'!$F$103+('[1]Pricing Schedule'!$F$105*M1374))*2,
IF(AND(I1374=38000,R1374&gt;157.4,R1374&lt;=336.4,M1374&gt;10),('[1]Pricing Schedule'!$F$111+('[1]Pricing Schedule'!$F$113*M1374))*2,
IF(AND(I1374=38000,R1374&gt;314.8,R1374&lt;=504.6,M1374&lt;=10),('[1]Pricing Schedule'!$F$103+('[1]Pricing Schedule'!$F$105*M1374))*3,
IF(AND(I1374=38000,R1374&gt;314.8,R1374&lt;=504.6,M1374&gt;10),('[1]Pricing Schedule'!$F$111+('[1]Pricing Schedule'!$F$113*M1374))*3,
IF(AND(I1374=38000,R1374&gt;472.2,R1374&lt;=672.8,M1374&lt;=10),('[1]Pricing Schedule'!$F$103+('[1]Pricing Schedule'!$F$105*M1374))*4,
IF(AND(I1374=38000,R1374&gt;472.2,R1374&lt;=672.8,M1374&gt;10),('[1]Pricing Schedule'!$F$111+('[1]Pricing Schedule'!$F$113*M1374))*4,
IF(AND(I1374=110000,R1374&lt;=12.8,M1374&gt;2),'[1]Pricing Schedule'!$F$62+('[1]Pricing Schedule'!$F$63*M1374),
IF(AND(I1374=110000,R1374&lt;=12.8,M1374&lt;=2),'[1]Pricing Schedule'!$F$96+('[1]Pricing Schedule'!$F$97*M1374),
IF(AND(I1374=110000,R1374&gt;12.8,R1374&lt;=22.8,M1374&gt;3),'[1]Pricing Schedule'!$F$71+('[1]Pricing Schedule'!$F$72*M1374),
IF(AND(I1374=110000,R1374&gt;12.8,R1374&lt;=22.8,M1374&lt;=3),'[1]Pricing Schedule'!$F$96+('[1]Pricing Schedule'!$F$97*M1374),
IF(AND(I1374=110000,R1374&gt;22.8,R1374&lt;=30.2),'[1]Pricing Schedule'!$F$80+('[1]Pricing Schedule'!$F$81*M1374),
IF(AND(I1374=110000,R1374&gt;30.2,R1374&lt;=45.9),'[1]Pricing Schedule'!$F$89+('[1]Pricing Schedule'!$F$90*M1374),
IF(AND(I1374=110000,R1374&gt;45.9,R1374&lt;=123.4),'[1]Pricing Schedule'!$F$96+('[1]Pricing Schedule'!$F$97*M1374),
IF(AND(I1374=110000,R1374&gt;123.4,R1374&lt;=168.2,M1374&lt;=10),'[1]Pricing Schedule'!$F$103+('[1]Pricing Schedule'!$F$105*M1374),
IF(AND(I1374=110000,R1374&gt;123.4,R1374&lt;=168.2,M1374&gt;10),'[1]Pricing Schedule'!$F$111+('[1]Pricing Schedule'!$F$113*M1374),
IF(AND(I1374=110000,R1374&gt;168.2,R1374&lt;=336.4,M1374&lt;=10),('[1]Pricing Schedule'!$F$103+('[1]Pricing Schedule'!$F$105*M1374))*2,
IF(AND(I1374=110000,R1374&gt;168.2,R1374&lt;=336.4,M1374&gt;10),('[1]Pricing Schedule'!$F$111+('[1]Pricing Schedule'!$F$113*M1374))*2,
IF(AND(I1374=110000,R1374&gt;336.4,R1374&lt;=504.6,M1374&lt;=10),('[1]Pricing Schedule'!$F$103+('[1]Pricing Schedule'!$F$105*M1374))*3,
IF(AND(I1374=110000,R1374&gt;336.4,R1374&lt;=504.6,M1374&gt;10),('[1]Pricing Schedule'!$F$111+('[1]Pricing Schedule'!$F$113*M1374))*3,
IF(AND(I1374=110000,R1374&gt;504.6,R1374&lt;=672.8,M1374&lt;=10),('[1]Pricing Schedule'!$F$103+('[1]Pricing Schedule'!$F$105*M1374))*4,
IF(AND(I1374=110000,R1374&gt;504.6,R1374&lt;=672.8,M1374&gt;10),('[1]Pricing Schedule'!$F$111+('[1]Pricing Schedule'!$F$113*M1374))*4,
IF(AND(I1374=110000,R1374&gt;672.8,R1374&lt;=841,M1374&lt;=10),('[1]Pricing Schedule'!$F$103+('[1]Pricing Schedule'!$F$105*M1374))*5,
IF(AND(I1374=110000,R1374&gt;672.8,R1374&lt;=841,M1374&gt;10),('[1]Pricing Schedule'!$F$111+('[1]Pricing Schedule'!$F$113*M1374))*5,
IF(AND(I1374=110000,R1374&gt;672.8,R1374&lt;=841,M1374&lt;=10),('[1]Pricing Schedule'!$F$103+('[1]Pricing Schedule'!$F$105*M1374))*5,
IF(AND(I1374=110000,R1374&gt;672.8,R1374&lt;=841,M1374&gt;10),('[1]Pricing Schedule'!$F$111+('[1]Pricing Schedule'!$F$113*M1374))*5,
IF(AND(I1374=110000,R1374&gt;1345.6,R1374&lt;=1513.8,M1374&lt;=10),('[1]Pricing Schedule'!$F$103+('[1]Pricing Schedule'!$F$105*M1374))*9,
IF(AND(I1374=110000,R1374&gt;1345.6,R1374&lt;=1513.8,M1374&gt;10),('[1]Pricing Schedule'!$F$111+('[1]Pricing Schedule'!$F$113*M1374))*9,
9999999999)))))))))))))))))))))))))))))))))))))))</f>
        <v>2154270</v>
      </c>
      <c r="T1374" s="21">
        <f>IF(AND(I1374=38000,R1374&lt;=4.5,M1374&gt;8),'[1]Pricing Schedule'!$J$9,
IF(AND(I1374=38000,R1374&lt;=4.5,M1374&lt;=8),'[1]Pricing Schedule'!$J$36,
IF(AND(I1374=38000,R1374&gt;4.5,R1374&lt;=9,M1374&gt;8),'[1]Pricing Schedule'!$J$18,
IF(AND(I1374=38000,R1374&gt;4.5,R1374&lt;=9,M1374&lt;=8),'[1]Pricing Schedule'!$J$36,
IF(AND(I1374=38000,R1374&gt;9,R1374&lt;=12.8,M1374&gt;8),'[1]Pricing Schedule'!$J$27,
IF(AND(I1374=38000,R1374&gt;9,R1374&lt;=12.8,M1374&lt;=8),'[1]Pricing Schedule'!$J$36,
IF(AND(I1374=38000,R1374&gt;12.8,R1374&lt;=22.8),'[1]Pricing Schedule'!$J$36,
IF(AND(I1374=38000,R1374&gt;22.8,R1374&lt;=30.2),'[1]Pricing Schedule'!$J$45,
IF(AND(I1374=38000,R1374&gt;30.2,R1374&lt;=45.9),'[1]Pricing Schedule'!$J$54,
IF(AND(I1374=38000,R1374&gt;45.9,R1374&lt;=123.4),'[1]Pricing Schedule'!$J$97,
IF(AND(I1374=38000,R1374&gt;123.4,R1374&lt;=168.2,M1374&lt;=10),'[1]Pricing Schedule'!$J$105,
IF(AND(I1374=38000,R1374&gt;123.4,R1374&lt;=168.2,M1374&gt;10),'[1]Pricing Schedule'!$J$113,
IF(AND(I1374=38000,R1374&gt;168.2,R1374&lt;=336.4,M1374&lt;=10),('[1]Pricing Schedule'!$J$105),
IF(AND(I1374=38000,R1374&gt;168.2,R1374&lt;=336.4,M1374&gt;10),('[1]Pricing Schedule'!$J$113),
IF(AND(I1374=38000,R1374&gt;336.4,R1374&lt;=504.6,M1374&lt;=10),('[1]Pricing Schedule'!$J$105),
IF(AND(I1374=38000,R1374&gt;336.4,R1374&lt;=504.6,M1374&gt;10),('[1]Pricing Schedule'!$J$113),
IF(AND(I1374=38000,R1374&gt;504.6,R1374&lt;=672.8,M1374&lt;=10),('[1]Pricing Schedule'!$J$105),
IF(AND(I1374=38000,R1374&gt;504.6,R1374&lt;=672.8,M1374&gt;10),('[1]Pricing Schedule'!$J$113),
IF(AND(I1374=110000,R1374&lt;=12.8,M1374&gt;2),'[1]Pricing Schedule'!$J$63,
IF(AND(I1374=110000,R1374&lt;=12.8,M1374&lt;=2),'[1]Pricing Schedule'!$J$97,
IF(AND(I1374=110000,R1374&gt;12.8,R1374&lt;=22.8,M1374&gt;3),'[1]Pricing Schedule'!$J$72,
IF(AND(I1374=110000,R1374&gt;12.8,R1374&lt;=22.8,M1374&lt;=3),'[1]Pricing Schedule'!$J$97,
IF(AND(I1374=110000,R1374&gt;22.8,R1374&lt;=30.2),'[1]Pricing Schedule'!$J$81,
IF(AND(I1374=110000,R1374&gt;30.2,R1374&lt;=45.9),'[1]Pricing Schedule'!$J$90,
IF(AND(I1374=110000,R1374&gt;45.9,R1374&lt;=123.4),'[1]Pricing Schedule'!$J$97,
IF(AND(I1374=110000,R1374&gt;123.4,R1374&lt;=168.2,M1374&lt;=10),'[1]Pricing Schedule'!$J$105,
IF(AND(I1374=110000,R1374&gt;123.4,R1374&lt;=168.2,M1374&gt;10),'[1]Pricing Schedule'!$J$113,
IF(AND(I1374=110000,R1374&gt;168.2,R1374&lt;=336.2,M1374&lt;=10),('[1]Pricing Schedule'!$J$105),
IF(AND(I1374=110000,R1374&gt;168.2,R1374&lt;=336.2,M1374&gt;10),('[1]Pricing Schedule'!$J$113),
IF(AND(I1374=110000,R1374&gt;336.4,R1374&lt;=504.6,M1374&lt;=10),('[1]Pricing Schedule'!$J$105),
IF(AND(I1374=110000,R1374&gt;336.4,R1374&lt;=504.6,M1374&gt;10),('[1]Pricing Schedule'!$J$113),
IF(AND(I1374=110000,R1374&gt;504.6,R1374&lt;=672.8,M1374&lt;=10),('[1]Pricing Schedule'!$J$105),
IF(AND(I1374=110000,R1374&gt;504.6,R1374&lt;=672.8,M1374&gt;10),('[1]Pricing Schedule'!$J$113),
IF(AND(I1374=110000,R1374&gt;672.8,R1374&lt;=841,M1374&lt;=10),('[1]Pricing Schedule'!$J$105),
IF(AND(I1374=110000,R1374&gt;672.8,R1374&lt;=841,M1374&gt;10),('[1]Pricing Schedule'!$J$113),
IF(AND(I1374=110000,R1374&gt;1682,R1374&lt;=1850.2,M1374&lt;=10),('[1]Pricing Schedule'!$J$105),
IF(AND(I1374=110000,R1374&gt;1682,R1374&lt;=1850.2,M1374&gt;10),('[1]Pricing Schedule'!$J$113),
IF(AND(I1374=110000,R1374&gt;2018.4,R1374&lt;=2186.6,M1374&lt;=10),('[1]Pricing Schedule'!$J$105),
IF(AND(I1374=110000,R1374&gt;2018.4,R1374&lt;=2186.6,M1374&gt;10),('[1]Pricing Schedule'!$J$113),999999999)))))))))))))))))))))))))))))))))))))))</f>
        <v>7</v>
      </c>
      <c r="U1374" s="40">
        <f t="shared" si="132"/>
        <v>512921.42857142852</v>
      </c>
      <c r="V1374" s="41">
        <f t="shared" si="133"/>
        <v>1.9496163433552898</v>
      </c>
      <c r="Y1374" s="23">
        <v>71</v>
      </c>
      <c r="Z1374" s="23">
        <v>87</v>
      </c>
      <c r="AD1374" s="13"/>
      <c r="AE1374" s="13"/>
      <c r="AF1374" s="13"/>
      <c r="AR1374" s="35"/>
    </row>
    <row r="1375" spans="1:44">
      <c r="A1375" s="23">
        <v>1377</v>
      </c>
      <c r="B1375" s="23">
        <v>1377</v>
      </c>
      <c r="C1375" s="23" t="s">
        <v>2064</v>
      </c>
      <c r="D1375" s="23" t="s">
        <v>183</v>
      </c>
      <c r="E1375" s="23" t="s">
        <v>183</v>
      </c>
      <c r="F1375" s="23" t="s">
        <v>184</v>
      </c>
      <c r="G1375" s="23" t="s">
        <v>185</v>
      </c>
      <c r="H1375" s="23" t="s">
        <v>133</v>
      </c>
      <c r="I1375" s="13">
        <v>110000</v>
      </c>
      <c r="L1375" s="24">
        <v>3.3820000000000001</v>
      </c>
      <c r="M1375" s="37">
        <f t="shared" si="128"/>
        <v>4</v>
      </c>
      <c r="N1375" s="24">
        <v>0.124</v>
      </c>
      <c r="O1375" s="13">
        <v>3</v>
      </c>
      <c r="P1375" s="36">
        <f t="shared" si="129"/>
        <v>0.124</v>
      </c>
      <c r="Q1375" s="38">
        <f t="shared" si="130"/>
        <v>4.2</v>
      </c>
      <c r="R1375" s="37">
        <f t="shared" si="131"/>
        <v>4.2</v>
      </c>
      <c r="S1375" s="39">
        <f>IF(AND(I1375=38000,R1375&lt;=4.5,M1375&gt;8),'[1]Pricing Schedule'!$F$8+('[1]Pricing Schedule'!$F$9*M1375),
IF(AND(I1375=38000,R1375&lt;=4.5,M1375&lt;=8),'[1]Pricing Schedule'!$F$34+('[1]Pricing Schedule'!$F$36*M1375),
IF(AND(I1375=38000,R1375&gt;4.5,R1375&lt;=9,M1375&gt;8),'[1]Pricing Schedule'!$F$17+('[1]Pricing Schedule'!$F$18*M1375),
IF(AND(I1375=38000,R1375&gt;4.5,R1375&lt;=9,M1375&lt;=8),'[1]Pricing Schedule'!$F$34+('[1]Pricing Schedule'!$F$36*M1375),
IF(AND(I1375=38000,R1375&gt;9,R1375&lt;=12.8,M1375&gt;8),'[1]Pricing Schedule'!$F$26+('[1]Pricing Schedule'!$F$27*M1375),
IF(AND(I1375=38000,R1375&gt;9,R1375&lt;=12.8,M1375&lt;=8),'[1]Pricing Schedule'!$F$34+('[1]Pricing Schedule'!$F$36*M1375),
IF(AND(I1375=38000,R1375&gt;12.8,R1375&lt;=22.8),'[1]Pricing Schedule'!$F$34+('[1]Pricing Schedule'!$F$36*M1375),
IF(AND(I1375=38000,R1375&gt;22.8,R1375&lt;=30.2),'[1]Pricing Schedule'!$F$43+('[1]Pricing Schedule'!$F$45*M1375),
IF(AND(I1375=38000,R1375&gt;30.2,R1375&lt;=45.9),'[1]Pricing Schedule'!$F$52+('[1]Pricing Schedule'!$F$54*M1375),
IF(AND(I1375=38000,R1375&gt;45.9,R1375&lt;=123.4),'[1]Pricing Schedule'!$F$96+('[1]Pricing Schedule'!$F$97*M1375),
IF(AND(I1375=38000,R1375&gt;123.4,R1375&lt;=168.2,M1375&lt;=10),'[1]Pricing Schedule'!$F$103+('[1]Pricing Schedule'!$F$105*M1375),
IF(AND(I1375=38000,R1375&gt;123.4,R1375&lt;=168.2,M1375&gt;10),'[1]Pricing Schedule'!$F$111+('[1]Pricing Schedule'!$F$113*M1375),
IF(AND(I1375=38000,R1375&gt;157.4,R1375&lt;=336.4,M1375&lt;=10),('[1]Pricing Schedule'!$F$103+('[1]Pricing Schedule'!$F$105*M1375))*2,
IF(AND(I1375=38000,R1375&gt;157.4,R1375&lt;=336.4,M1375&gt;10),('[1]Pricing Schedule'!$F$111+('[1]Pricing Schedule'!$F$113*M1375))*2,
IF(AND(I1375=38000,R1375&gt;314.8,R1375&lt;=504.6,M1375&lt;=10),('[1]Pricing Schedule'!$F$103+('[1]Pricing Schedule'!$F$105*M1375))*3,
IF(AND(I1375=38000,R1375&gt;314.8,R1375&lt;=504.6,M1375&gt;10),('[1]Pricing Schedule'!$F$111+('[1]Pricing Schedule'!$F$113*M1375))*3,
IF(AND(I1375=38000,R1375&gt;472.2,R1375&lt;=672.8,M1375&lt;=10),('[1]Pricing Schedule'!$F$103+('[1]Pricing Schedule'!$F$105*M1375))*4,
IF(AND(I1375=38000,R1375&gt;472.2,R1375&lt;=672.8,M1375&gt;10),('[1]Pricing Schedule'!$F$111+('[1]Pricing Schedule'!$F$113*M1375))*4,
IF(AND(I1375=110000,R1375&lt;=12.8,M1375&gt;2),'[1]Pricing Schedule'!$F$62+('[1]Pricing Schedule'!$F$63*M1375),
IF(AND(I1375=110000,R1375&lt;=12.8,M1375&lt;=2),'[1]Pricing Schedule'!$F$96+('[1]Pricing Schedule'!$F$97*M1375),
IF(AND(I1375=110000,R1375&gt;12.8,R1375&lt;=22.8,M1375&gt;3),'[1]Pricing Schedule'!$F$71+('[1]Pricing Schedule'!$F$72*M1375),
IF(AND(I1375=110000,R1375&gt;12.8,R1375&lt;=22.8,M1375&lt;=3),'[1]Pricing Schedule'!$F$96+('[1]Pricing Schedule'!$F$97*M1375),
IF(AND(I1375=110000,R1375&gt;22.8,R1375&lt;=30.2),'[1]Pricing Schedule'!$F$80+('[1]Pricing Schedule'!$F$81*M1375),
IF(AND(I1375=110000,R1375&gt;30.2,R1375&lt;=45.9),'[1]Pricing Schedule'!$F$89+('[1]Pricing Schedule'!$F$90*M1375),
IF(AND(I1375=110000,R1375&gt;45.9,R1375&lt;=123.4),'[1]Pricing Schedule'!$F$96+('[1]Pricing Schedule'!$F$97*M1375),
IF(AND(I1375=110000,R1375&gt;123.4,R1375&lt;=168.2,M1375&lt;=10),'[1]Pricing Schedule'!$F$103+('[1]Pricing Schedule'!$F$105*M1375),
IF(AND(I1375=110000,R1375&gt;123.4,R1375&lt;=168.2,M1375&gt;10),'[1]Pricing Schedule'!$F$111+('[1]Pricing Schedule'!$F$113*M1375),
IF(AND(I1375=110000,R1375&gt;168.2,R1375&lt;=336.4,M1375&lt;=10),('[1]Pricing Schedule'!$F$103+('[1]Pricing Schedule'!$F$105*M1375))*2,
IF(AND(I1375=110000,R1375&gt;168.2,R1375&lt;=336.4,M1375&gt;10),('[1]Pricing Schedule'!$F$111+('[1]Pricing Schedule'!$F$113*M1375))*2,
IF(AND(I1375=110000,R1375&gt;336.4,R1375&lt;=504.6,M1375&lt;=10),('[1]Pricing Schedule'!$F$103+('[1]Pricing Schedule'!$F$105*M1375))*3,
IF(AND(I1375=110000,R1375&gt;336.4,R1375&lt;=504.6,M1375&gt;10),('[1]Pricing Schedule'!$F$111+('[1]Pricing Schedule'!$F$113*M1375))*3,
IF(AND(I1375=110000,R1375&gt;504.6,R1375&lt;=672.8,M1375&lt;=10),('[1]Pricing Schedule'!$F$103+('[1]Pricing Schedule'!$F$105*M1375))*4,
IF(AND(I1375=110000,R1375&gt;504.6,R1375&lt;=672.8,M1375&gt;10),('[1]Pricing Schedule'!$F$111+('[1]Pricing Schedule'!$F$113*M1375))*4,
IF(AND(I1375=110000,R1375&gt;672.8,R1375&lt;=841,M1375&lt;=10),('[1]Pricing Schedule'!$F$103+('[1]Pricing Schedule'!$F$105*M1375))*5,
IF(AND(I1375=110000,R1375&gt;672.8,R1375&lt;=841,M1375&gt;10),('[1]Pricing Schedule'!$F$111+('[1]Pricing Schedule'!$F$113*M1375))*5,
IF(AND(I1375=110000,R1375&gt;672.8,R1375&lt;=841,M1375&lt;=10),('[1]Pricing Schedule'!$F$103+('[1]Pricing Schedule'!$F$105*M1375))*5,
IF(AND(I1375=110000,R1375&gt;672.8,R1375&lt;=841,M1375&gt;10),('[1]Pricing Schedule'!$F$111+('[1]Pricing Schedule'!$F$113*M1375))*5,
IF(AND(I1375=110000,R1375&gt;1345.6,R1375&lt;=1513.8,M1375&lt;=10),('[1]Pricing Schedule'!$F$103+('[1]Pricing Schedule'!$F$105*M1375))*9,
IF(AND(I1375=110000,R1375&gt;1345.6,R1375&lt;=1513.8,M1375&gt;10),('[1]Pricing Schedule'!$F$111+('[1]Pricing Schedule'!$F$113*M1375))*9,
9999999999)))))))))))))))))))))))))))))))))))))))</f>
        <v>1627270</v>
      </c>
      <c r="T1375" s="21">
        <f>IF(AND(I1375=38000,R1375&lt;=4.5,M1375&gt;8),'[1]Pricing Schedule'!$J$9,
IF(AND(I1375=38000,R1375&lt;=4.5,M1375&lt;=8),'[1]Pricing Schedule'!$J$36,
IF(AND(I1375=38000,R1375&gt;4.5,R1375&lt;=9,M1375&gt;8),'[1]Pricing Schedule'!$J$18,
IF(AND(I1375=38000,R1375&gt;4.5,R1375&lt;=9,M1375&lt;=8),'[1]Pricing Schedule'!$J$36,
IF(AND(I1375=38000,R1375&gt;9,R1375&lt;=12.8,M1375&gt;8),'[1]Pricing Schedule'!$J$27,
IF(AND(I1375=38000,R1375&gt;9,R1375&lt;=12.8,M1375&lt;=8),'[1]Pricing Schedule'!$J$36,
IF(AND(I1375=38000,R1375&gt;12.8,R1375&lt;=22.8),'[1]Pricing Schedule'!$J$36,
IF(AND(I1375=38000,R1375&gt;22.8,R1375&lt;=30.2),'[1]Pricing Schedule'!$J$45,
IF(AND(I1375=38000,R1375&gt;30.2,R1375&lt;=45.9),'[1]Pricing Schedule'!$J$54,
IF(AND(I1375=38000,R1375&gt;45.9,R1375&lt;=123.4),'[1]Pricing Schedule'!$J$97,
IF(AND(I1375=38000,R1375&gt;123.4,R1375&lt;=168.2,M1375&lt;=10),'[1]Pricing Schedule'!$J$105,
IF(AND(I1375=38000,R1375&gt;123.4,R1375&lt;=168.2,M1375&gt;10),'[1]Pricing Schedule'!$J$113,
IF(AND(I1375=38000,R1375&gt;168.2,R1375&lt;=336.4,M1375&lt;=10),('[1]Pricing Schedule'!$J$105),
IF(AND(I1375=38000,R1375&gt;168.2,R1375&lt;=336.4,M1375&gt;10),('[1]Pricing Schedule'!$J$113),
IF(AND(I1375=38000,R1375&gt;336.4,R1375&lt;=504.6,M1375&lt;=10),('[1]Pricing Schedule'!$J$105),
IF(AND(I1375=38000,R1375&gt;336.4,R1375&lt;=504.6,M1375&gt;10),('[1]Pricing Schedule'!$J$113),
IF(AND(I1375=38000,R1375&gt;504.6,R1375&lt;=672.8,M1375&lt;=10),('[1]Pricing Schedule'!$J$105),
IF(AND(I1375=38000,R1375&gt;504.6,R1375&lt;=672.8,M1375&gt;10),('[1]Pricing Schedule'!$J$113),
IF(AND(I1375=110000,R1375&lt;=12.8,M1375&gt;2),'[1]Pricing Schedule'!$J$63,
IF(AND(I1375=110000,R1375&lt;=12.8,M1375&lt;=2),'[1]Pricing Schedule'!$J$97,
IF(AND(I1375=110000,R1375&gt;12.8,R1375&lt;=22.8,M1375&gt;3),'[1]Pricing Schedule'!$J$72,
IF(AND(I1375=110000,R1375&gt;12.8,R1375&lt;=22.8,M1375&lt;=3),'[1]Pricing Schedule'!$J$97,
IF(AND(I1375=110000,R1375&gt;22.8,R1375&lt;=30.2),'[1]Pricing Schedule'!$J$81,
IF(AND(I1375=110000,R1375&gt;30.2,R1375&lt;=45.9),'[1]Pricing Schedule'!$J$90,
IF(AND(I1375=110000,R1375&gt;45.9,R1375&lt;=123.4),'[1]Pricing Schedule'!$J$97,
IF(AND(I1375=110000,R1375&gt;123.4,R1375&lt;=168.2,M1375&lt;=10),'[1]Pricing Schedule'!$J$105,
IF(AND(I1375=110000,R1375&gt;123.4,R1375&lt;=168.2,M1375&gt;10),'[1]Pricing Schedule'!$J$113,
IF(AND(I1375=110000,R1375&gt;168.2,R1375&lt;=336.2,M1375&lt;=10),('[1]Pricing Schedule'!$J$105),
IF(AND(I1375=110000,R1375&gt;168.2,R1375&lt;=336.2,M1375&gt;10),('[1]Pricing Schedule'!$J$113),
IF(AND(I1375=110000,R1375&gt;336.4,R1375&lt;=504.6,M1375&lt;=10),('[1]Pricing Schedule'!$J$105),
IF(AND(I1375=110000,R1375&gt;336.4,R1375&lt;=504.6,M1375&gt;10),('[1]Pricing Schedule'!$J$113),
IF(AND(I1375=110000,R1375&gt;504.6,R1375&lt;=672.8,M1375&lt;=10),('[1]Pricing Schedule'!$J$105),
IF(AND(I1375=110000,R1375&gt;504.6,R1375&lt;=672.8,M1375&gt;10),('[1]Pricing Schedule'!$J$113),
IF(AND(I1375=110000,R1375&gt;672.8,R1375&lt;=841,M1375&lt;=10),('[1]Pricing Schedule'!$J$105),
IF(AND(I1375=110000,R1375&gt;672.8,R1375&lt;=841,M1375&gt;10),('[1]Pricing Schedule'!$J$113),
IF(AND(I1375=110000,R1375&gt;1682,R1375&lt;=1850.2,M1375&lt;=10),('[1]Pricing Schedule'!$J$105),
IF(AND(I1375=110000,R1375&gt;1682,R1375&lt;=1850.2,M1375&gt;10),('[1]Pricing Schedule'!$J$113),
IF(AND(I1375=110000,R1375&gt;2018.4,R1375&lt;=2186.6,M1375&lt;=10),('[1]Pricing Schedule'!$J$105),
IF(AND(I1375=110000,R1375&gt;2018.4,R1375&lt;=2186.6,M1375&gt;10),('[1]Pricing Schedule'!$J$113),999999999)))))))))))))))))))))))))))))))))))))))</f>
        <v>7</v>
      </c>
      <c r="U1375" s="40">
        <f t="shared" si="132"/>
        <v>387445.23809523811</v>
      </c>
      <c r="V1375" s="41">
        <f t="shared" si="133"/>
        <v>2.5810099123071155</v>
      </c>
      <c r="Y1375" s="23">
        <v>534</v>
      </c>
      <c r="Z1375" s="23">
        <v>110</v>
      </c>
      <c r="AD1375" s="13"/>
      <c r="AE1375" s="13"/>
      <c r="AF1375" s="13"/>
      <c r="AR1375" s="35"/>
    </row>
    <row r="1376" spans="1:44">
      <c r="A1376" s="23">
        <v>1378</v>
      </c>
      <c r="B1376" s="23">
        <v>1378</v>
      </c>
      <c r="C1376" s="23" t="s">
        <v>2065</v>
      </c>
      <c r="D1376" s="23" t="s">
        <v>187</v>
      </c>
      <c r="E1376" s="23" t="s">
        <v>187</v>
      </c>
      <c r="F1376" s="23" t="s">
        <v>188</v>
      </c>
      <c r="G1376" s="23" t="s">
        <v>189</v>
      </c>
      <c r="H1376" s="23" t="s">
        <v>113</v>
      </c>
      <c r="I1376" s="13">
        <v>38000</v>
      </c>
      <c r="J1376" s="13">
        <v>38000</v>
      </c>
      <c r="K1376" s="23" t="s">
        <v>119</v>
      </c>
      <c r="L1376" s="24">
        <v>6.2830000000000004</v>
      </c>
      <c r="M1376" s="37">
        <f t="shared" si="128"/>
        <v>7</v>
      </c>
      <c r="N1376" s="24">
        <v>0.24199999999999999</v>
      </c>
      <c r="O1376" s="13">
        <v>3</v>
      </c>
      <c r="P1376" s="36">
        <f t="shared" si="129"/>
        <v>0.24199999999999999</v>
      </c>
      <c r="Q1376" s="38">
        <f t="shared" si="130"/>
        <v>4.2</v>
      </c>
      <c r="R1376" s="37">
        <f t="shared" si="131"/>
        <v>4.2</v>
      </c>
      <c r="S1376" s="39">
        <f>IF(AND(I1376=38000,R1376&lt;=4.5,M1376&gt;8),'[1]Pricing Schedule'!$F$8+('[1]Pricing Schedule'!$F$9*M1376),
IF(AND(I1376=38000,R1376&lt;=4.5,M1376&lt;=8),'[1]Pricing Schedule'!$F$34+('[1]Pricing Schedule'!$F$36*M1376),
IF(AND(I1376=38000,R1376&gt;4.5,R1376&lt;=9,M1376&gt;8),'[1]Pricing Schedule'!$F$17+('[1]Pricing Schedule'!$F$18*M1376),
IF(AND(I1376=38000,R1376&gt;4.5,R1376&lt;=9,M1376&lt;=8),'[1]Pricing Schedule'!$F$34+('[1]Pricing Schedule'!$F$36*M1376),
IF(AND(I1376=38000,R1376&gt;9,R1376&lt;=12.8,M1376&gt;8),'[1]Pricing Schedule'!$F$26+('[1]Pricing Schedule'!$F$27*M1376),
IF(AND(I1376=38000,R1376&gt;9,R1376&lt;=12.8,M1376&lt;=8),'[1]Pricing Schedule'!$F$34+('[1]Pricing Schedule'!$F$36*M1376),
IF(AND(I1376=38000,R1376&gt;12.8,R1376&lt;=22.8),'[1]Pricing Schedule'!$F$34+('[1]Pricing Schedule'!$F$36*M1376),
IF(AND(I1376=38000,R1376&gt;22.8,R1376&lt;=30.2),'[1]Pricing Schedule'!$F$43+('[1]Pricing Schedule'!$F$45*M1376),
IF(AND(I1376=38000,R1376&gt;30.2,R1376&lt;=45.9),'[1]Pricing Schedule'!$F$52+('[1]Pricing Schedule'!$F$54*M1376),
IF(AND(I1376=38000,R1376&gt;45.9,R1376&lt;=123.4),'[1]Pricing Schedule'!$F$96+('[1]Pricing Schedule'!$F$97*M1376),
IF(AND(I1376=38000,R1376&gt;123.4,R1376&lt;=168.2,M1376&lt;=10),'[1]Pricing Schedule'!$F$103+('[1]Pricing Schedule'!$F$105*M1376),
IF(AND(I1376=38000,R1376&gt;123.4,R1376&lt;=168.2,M1376&gt;10),'[1]Pricing Schedule'!$F$111+('[1]Pricing Schedule'!$F$113*M1376),
IF(AND(I1376=38000,R1376&gt;157.4,R1376&lt;=336.4,M1376&lt;=10),('[1]Pricing Schedule'!$F$103+('[1]Pricing Schedule'!$F$105*M1376))*2,
IF(AND(I1376=38000,R1376&gt;157.4,R1376&lt;=336.4,M1376&gt;10),('[1]Pricing Schedule'!$F$111+('[1]Pricing Schedule'!$F$113*M1376))*2,
IF(AND(I1376=38000,R1376&gt;314.8,R1376&lt;=504.6,M1376&lt;=10),('[1]Pricing Schedule'!$F$103+('[1]Pricing Schedule'!$F$105*M1376))*3,
IF(AND(I1376=38000,R1376&gt;314.8,R1376&lt;=504.6,M1376&gt;10),('[1]Pricing Schedule'!$F$111+('[1]Pricing Schedule'!$F$113*M1376))*3,
IF(AND(I1376=38000,R1376&gt;472.2,R1376&lt;=672.8,M1376&lt;=10),('[1]Pricing Schedule'!$F$103+('[1]Pricing Schedule'!$F$105*M1376))*4,
IF(AND(I1376=38000,R1376&gt;472.2,R1376&lt;=672.8,M1376&gt;10),('[1]Pricing Schedule'!$F$111+('[1]Pricing Schedule'!$F$113*M1376))*4,
IF(AND(I1376=110000,R1376&lt;=12.8,M1376&gt;2),'[1]Pricing Schedule'!$F$62+('[1]Pricing Schedule'!$F$63*M1376),
IF(AND(I1376=110000,R1376&lt;=12.8,M1376&lt;=2),'[1]Pricing Schedule'!$F$96+('[1]Pricing Schedule'!$F$97*M1376),
IF(AND(I1376=110000,R1376&gt;12.8,R1376&lt;=22.8,M1376&gt;3),'[1]Pricing Schedule'!$F$71+('[1]Pricing Schedule'!$F$72*M1376),
IF(AND(I1376=110000,R1376&gt;12.8,R1376&lt;=22.8,M1376&lt;=3),'[1]Pricing Schedule'!$F$96+('[1]Pricing Schedule'!$F$97*M1376),
IF(AND(I1376=110000,R1376&gt;22.8,R1376&lt;=30.2),'[1]Pricing Schedule'!$F$80+('[1]Pricing Schedule'!$F$81*M1376),
IF(AND(I1376=110000,R1376&gt;30.2,R1376&lt;=45.9),'[1]Pricing Schedule'!$F$89+('[1]Pricing Schedule'!$F$90*M1376),
IF(AND(I1376=110000,R1376&gt;45.9,R1376&lt;=123.4),'[1]Pricing Schedule'!$F$96+('[1]Pricing Schedule'!$F$97*M1376),
IF(AND(I1376=110000,R1376&gt;123.4,R1376&lt;=168.2,M1376&lt;=10),'[1]Pricing Schedule'!$F$103+('[1]Pricing Schedule'!$F$105*M1376),
IF(AND(I1376=110000,R1376&gt;123.4,R1376&lt;=168.2,M1376&gt;10),'[1]Pricing Schedule'!$F$111+('[1]Pricing Schedule'!$F$113*M1376),
IF(AND(I1376=110000,R1376&gt;168.2,R1376&lt;=336.4,M1376&lt;=10),('[1]Pricing Schedule'!$F$103+('[1]Pricing Schedule'!$F$105*M1376))*2,
IF(AND(I1376=110000,R1376&gt;168.2,R1376&lt;=336.4,M1376&gt;10),('[1]Pricing Schedule'!$F$111+('[1]Pricing Schedule'!$F$113*M1376))*2,
IF(AND(I1376=110000,R1376&gt;336.4,R1376&lt;=504.6,M1376&lt;=10),('[1]Pricing Schedule'!$F$103+('[1]Pricing Schedule'!$F$105*M1376))*3,
IF(AND(I1376=110000,R1376&gt;336.4,R1376&lt;=504.6,M1376&gt;10),('[1]Pricing Schedule'!$F$111+('[1]Pricing Schedule'!$F$113*M1376))*3,
IF(AND(I1376=110000,R1376&gt;504.6,R1376&lt;=672.8,M1376&lt;=10),('[1]Pricing Schedule'!$F$103+('[1]Pricing Schedule'!$F$105*M1376))*4,
IF(AND(I1376=110000,R1376&gt;504.6,R1376&lt;=672.8,M1376&gt;10),('[1]Pricing Schedule'!$F$111+('[1]Pricing Schedule'!$F$113*M1376))*4,
IF(AND(I1376=110000,R1376&gt;672.8,R1376&lt;=841,M1376&lt;=10),('[1]Pricing Schedule'!$F$103+('[1]Pricing Schedule'!$F$105*M1376))*5,
IF(AND(I1376=110000,R1376&gt;672.8,R1376&lt;=841,M1376&gt;10),('[1]Pricing Schedule'!$F$111+('[1]Pricing Schedule'!$F$113*M1376))*5,
IF(AND(I1376=110000,R1376&gt;672.8,R1376&lt;=841,M1376&lt;=10),('[1]Pricing Schedule'!$F$103+('[1]Pricing Schedule'!$F$105*M1376))*5,
IF(AND(I1376=110000,R1376&gt;672.8,R1376&lt;=841,M1376&gt;10),('[1]Pricing Schedule'!$F$111+('[1]Pricing Schedule'!$F$113*M1376))*5,
IF(AND(I1376=110000,R1376&gt;1345.6,R1376&lt;=1513.8,M1376&lt;=10),('[1]Pricing Schedule'!$F$103+('[1]Pricing Schedule'!$F$105*M1376))*9,
IF(AND(I1376=110000,R1376&gt;1345.6,R1376&lt;=1513.8,M1376&gt;10),('[1]Pricing Schedule'!$F$111+('[1]Pricing Schedule'!$F$113*M1376))*9,
9999999999)))))))))))))))))))))))))))))))))))))))</f>
        <v>839680</v>
      </c>
      <c r="T1376" s="21">
        <f>IF(AND(I1376=38000,R1376&lt;=4.5,M1376&gt;8),'[1]Pricing Schedule'!$J$9,
IF(AND(I1376=38000,R1376&lt;=4.5,M1376&lt;=8),'[1]Pricing Schedule'!$J$36,
IF(AND(I1376=38000,R1376&gt;4.5,R1376&lt;=9,M1376&gt;8),'[1]Pricing Schedule'!$J$18,
IF(AND(I1376=38000,R1376&gt;4.5,R1376&lt;=9,M1376&lt;=8),'[1]Pricing Schedule'!$J$36,
IF(AND(I1376=38000,R1376&gt;9,R1376&lt;=12.8,M1376&gt;8),'[1]Pricing Schedule'!$J$27,
IF(AND(I1376=38000,R1376&gt;9,R1376&lt;=12.8,M1376&lt;=8),'[1]Pricing Schedule'!$J$36,
IF(AND(I1376=38000,R1376&gt;12.8,R1376&lt;=22.8),'[1]Pricing Schedule'!$J$36,
IF(AND(I1376=38000,R1376&gt;22.8,R1376&lt;=30.2),'[1]Pricing Schedule'!$J$45,
IF(AND(I1376=38000,R1376&gt;30.2,R1376&lt;=45.9),'[1]Pricing Schedule'!$J$54,
IF(AND(I1376=38000,R1376&gt;45.9,R1376&lt;=123.4),'[1]Pricing Schedule'!$J$97,
IF(AND(I1376=38000,R1376&gt;123.4,R1376&lt;=168.2,M1376&lt;=10),'[1]Pricing Schedule'!$J$105,
IF(AND(I1376=38000,R1376&gt;123.4,R1376&lt;=168.2,M1376&gt;10),'[1]Pricing Schedule'!$J$113,
IF(AND(I1376=38000,R1376&gt;168.2,R1376&lt;=336.4,M1376&lt;=10),('[1]Pricing Schedule'!$J$105),
IF(AND(I1376=38000,R1376&gt;168.2,R1376&lt;=336.4,M1376&gt;10),('[1]Pricing Schedule'!$J$113),
IF(AND(I1376=38000,R1376&gt;336.4,R1376&lt;=504.6,M1376&lt;=10),('[1]Pricing Schedule'!$J$105),
IF(AND(I1376=38000,R1376&gt;336.4,R1376&lt;=504.6,M1376&gt;10),('[1]Pricing Schedule'!$J$113),
IF(AND(I1376=38000,R1376&gt;504.6,R1376&lt;=672.8,M1376&lt;=10),('[1]Pricing Schedule'!$J$105),
IF(AND(I1376=38000,R1376&gt;504.6,R1376&lt;=672.8,M1376&gt;10),('[1]Pricing Schedule'!$J$113),
IF(AND(I1376=110000,R1376&lt;=12.8,M1376&gt;2),'[1]Pricing Schedule'!$J$63,
IF(AND(I1376=110000,R1376&lt;=12.8,M1376&lt;=2),'[1]Pricing Schedule'!$J$97,
IF(AND(I1376=110000,R1376&gt;12.8,R1376&lt;=22.8,M1376&gt;3),'[1]Pricing Schedule'!$J$72,
IF(AND(I1376=110000,R1376&gt;12.8,R1376&lt;=22.8,M1376&lt;=3),'[1]Pricing Schedule'!$J$97,
IF(AND(I1376=110000,R1376&gt;22.8,R1376&lt;=30.2),'[1]Pricing Schedule'!$J$81,
IF(AND(I1376=110000,R1376&gt;30.2,R1376&lt;=45.9),'[1]Pricing Schedule'!$J$90,
IF(AND(I1376=110000,R1376&gt;45.9,R1376&lt;=123.4),'[1]Pricing Schedule'!$J$97,
IF(AND(I1376=110000,R1376&gt;123.4,R1376&lt;=168.2,M1376&lt;=10),'[1]Pricing Schedule'!$J$105,
IF(AND(I1376=110000,R1376&gt;123.4,R1376&lt;=168.2,M1376&gt;10),'[1]Pricing Schedule'!$J$113,
IF(AND(I1376=110000,R1376&gt;168.2,R1376&lt;=336.2,M1376&lt;=10),('[1]Pricing Schedule'!$J$105),
IF(AND(I1376=110000,R1376&gt;168.2,R1376&lt;=336.2,M1376&gt;10),('[1]Pricing Schedule'!$J$113),
IF(AND(I1376=110000,R1376&gt;336.4,R1376&lt;=504.6,M1376&lt;=10),('[1]Pricing Schedule'!$J$105),
IF(AND(I1376=110000,R1376&gt;336.4,R1376&lt;=504.6,M1376&gt;10),('[1]Pricing Schedule'!$J$113),
IF(AND(I1376=110000,R1376&gt;504.6,R1376&lt;=672.8,M1376&lt;=10),('[1]Pricing Schedule'!$J$105),
IF(AND(I1376=110000,R1376&gt;504.6,R1376&lt;=672.8,M1376&gt;10),('[1]Pricing Schedule'!$J$113),
IF(AND(I1376=110000,R1376&gt;672.8,R1376&lt;=841,M1376&lt;=10),('[1]Pricing Schedule'!$J$105),
IF(AND(I1376=110000,R1376&gt;672.8,R1376&lt;=841,M1376&gt;10),('[1]Pricing Schedule'!$J$113),
IF(AND(I1376=110000,R1376&gt;1682,R1376&lt;=1850.2,M1376&lt;=10),('[1]Pricing Schedule'!$J$105),
IF(AND(I1376=110000,R1376&gt;1682,R1376&lt;=1850.2,M1376&gt;10),('[1]Pricing Schedule'!$J$113),
IF(AND(I1376=110000,R1376&gt;2018.4,R1376&lt;=2186.6,M1376&lt;=10),('[1]Pricing Schedule'!$J$105),
IF(AND(I1376=110000,R1376&gt;2018.4,R1376&lt;=2186.6,M1376&gt;10),('[1]Pricing Schedule'!$J$113),999999999)))))))))))))))))))))))))))))))))))))))</f>
        <v>4</v>
      </c>
      <c r="U1376" s="40">
        <f t="shared" si="132"/>
        <v>199923.80952380953</v>
      </c>
      <c r="V1376" s="41">
        <f t="shared" si="133"/>
        <v>5.0019054878048781</v>
      </c>
      <c r="Y1376" s="23">
        <v>600</v>
      </c>
      <c r="Z1376" s="23">
        <v>650</v>
      </c>
      <c r="AD1376" s="13"/>
      <c r="AE1376" s="13"/>
      <c r="AF1376" s="13"/>
      <c r="AR1376" s="35"/>
    </row>
    <row r="1377" spans="1:44">
      <c r="A1377" s="23">
        <v>1379</v>
      </c>
      <c r="B1377" s="23">
        <v>1379</v>
      </c>
      <c r="C1377" s="23" t="s">
        <v>2066</v>
      </c>
      <c r="D1377" s="23" t="s">
        <v>149</v>
      </c>
      <c r="E1377" s="23" t="s">
        <v>149</v>
      </c>
      <c r="F1377" s="23" t="s">
        <v>191</v>
      </c>
      <c r="G1377" s="23" t="s">
        <v>192</v>
      </c>
      <c r="H1377" s="23" t="s">
        <v>113</v>
      </c>
      <c r="I1377" s="13">
        <v>38000</v>
      </c>
      <c r="J1377" s="13">
        <v>38000</v>
      </c>
      <c r="K1377" s="13">
        <v>20000</v>
      </c>
      <c r="L1377" s="24">
        <v>11.004</v>
      </c>
      <c r="M1377" s="37">
        <f t="shared" si="128"/>
        <v>12</v>
      </c>
      <c r="N1377" s="24">
        <v>0.22600000000000001</v>
      </c>
      <c r="O1377" s="13">
        <v>3</v>
      </c>
      <c r="P1377" s="36">
        <f t="shared" si="129"/>
        <v>0.22600000000000001</v>
      </c>
      <c r="Q1377" s="38">
        <f t="shared" si="130"/>
        <v>4.2</v>
      </c>
      <c r="R1377" s="37">
        <f t="shared" si="131"/>
        <v>4.2</v>
      </c>
      <c r="S1377" s="39">
        <f>IF(AND(I1377=38000,R1377&lt;=4.5,M1377&gt;8),'[1]Pricing Schedule'!$F$8+('[1]Pricing Schedule'!$F$9*M1377),
IF(AND(I1377=38000,R1377&lt;=4.5,M1377&lt;=8),'[1]Pricing Schedule'!$F$34+('[1]Pricing Schedule'!$F$36*M1377),
IF(AND(I1377=38000,R1377&gt;4.5,R1377&lt;=9,M1377&gt;8),'[1]Pricing Schedule'!$F$17+('[1]Pricing Schedule'!$F$18*M1377),
IF(AND(I1377=38000,R1377&gt;4.5,R1377&lt;=9,M1377&lt;=8),'[1]Pricing Schedule'!$F$34+('[1]Pricing Schedule'!$F$36*M1377),
IF(AND(I1377=38000,R1377&gt;9,R1377&lt;=12.8,M1377&gt;8),'[1]Pricing Schedule'!$F$26+('[1]Pricing Schedule'!$F$27*M1377),
IF(AND(I1377=38000,R1377&gt;9,R1377&lt;=12.8,M1377&lt;=8),'[1]Pricing Schedule'!$F$34+('[1]Pricing Schedule'!$F$36*M1377),
IF(AND(I1377=38000,R1377&gt;12.8,R1377&lt;=22.8),'[1]Pricing Schedule'!$F$34+('[1]Pricing Schedule'!$F$36*M1377),
IF(AND(I1377=38000,R1377&gt;22.8,R1377&lt;=30.2),'[1]Pricing Schedule'!$F$43+('[1]Pricing Schedule'!$F$45*M1377),
IF(AND(I1377=38000,R1377&gt;30.2,R1377&lt;=45.9),'[1]Pricing Schedule'!$F$52+('[1]Pricing Schedule'!$F$54*M1377),
IF(AND(I1377=38000,R1377&gt;45.9,R1377&lt;=123.4),'[1]Pricing Schedule'!$F$96+('[1]Pricing Schedule'!$F$97*M1377),
IF(AND(I1377=38000,R1377&gt;123.4,R1377&lt;=168.2,M1377&lt;=10),'[1]Pricing Schedule'!$F$103+('[1]Pricing Schedule'!$F$105*M1377),
IF(AND(I1377=38000,R1377&gt;123.4,R1377&lt;=168.2,M1377&gt;10),'[1]Pricing Schedule'!$F$111+('[1]Pricing Schedule'!$F$113*M1377),
IF(AND(I1377=38000,R1377&gt;157.4,R1377&lt;=336.4,M1377&lt;=10),('[1]Pricing Schedule'!$F$103+('[1]Pricing Schedule'!$F$105*M1377))*2,
IF(AND(I1377=38000,R1377&gt;157.4,R1377&lt;=336.4,M1377&gt;10),('[1]Pricing Schedule'!$F$111+('[1]Pricing Schedule'!$F$113*M1377))*2,
IF(AND(I1377=38000,R1377&gt;314.8,R1377&lt;=504.6,M1377&lt;=10),('[1]Pricing Schedule'!$F$103+('[1]Pricing Schedule'!$F$105*M1377))*3,
IF(AND(I1377=38000,R1377&gt;314.8,R1377&lt;=504.6,M1377&gt;10),('[1]Pricing Schedule'!$F$111+('[1]Pricing Schedule'!$F$113*M1377))*3,
IF(AND(I1377=38000,R1377&gt;472.2,R1377&lt;=672.8,M1377&lt;=10),('[1]Pricing Schedule'!$F$103+('[1]Pricing Schedule'!$F$105*M1377))*4,
IF(AND(I1377=38000,R1377&gt;472.2,R1377&lt;=672.8,M1377&gt;10),('[1]Pricing Schedule'!$F$111+('[1]Pricing Schedule'!$F$113*M1377))*4,
IF(AND(I1377=110000,R1377&lt;=12.8,M1377&gt;2),'[1]Pricing Schedule'!$F$62+('[1]Pricing Schedule'!$F$63*M1377),
IF(AND(I1377=110000,R1377&lt;=12.8,M1377&lt;=2),'[1]Pricing Schedule'!$F$96+('[1]Pricing Schedule'!$F$97*M1377),
IF(AND(I1377=110000,R1377&gt;12.8,R1377&lt;=22.8,M1377&gt;3),'[1]Pricing Schedule'!$F$71+('[1]Pricing Schedule'!$F$72*M1377),
IF(AND(I1377=110000,R1377&gt;12.8,R1377&lt;=22.8,M1377&lt;=3),'[1]Pricing Schedule'!$F$96+('[1]Pricing Schedule'!$F$97*M1377),
IF(AND(I1377=110000,R1377&gt;22.8,R1377&lt;=30.2),'[1]Pricing Schedule'!$F$80+('[1]Pricing Schedule'!$F$81*M1377),
IF(AND(I1377=110000,R1377&gt;30.2,R1377&lt;=45.9),'[1]Pricing Schedule'!$F$89+('[1]Pricing Schedule'!$F$90*M1377),
IF(AND(I1377=110000,R1377&gt;45.9,R1377&lt;=123.4),'[1]Pricing Schedule'!$F$96+('[1]Pricing Schedule'!$F$97*M1377),
IF(AND(I1377=110000,R1377&gt;123.4,R1377&lt;=168.2,M1377&lt;=10),'[1]Pricing Schedule'!$F$103+('[1]Pricing Schedule'!$F$105*M1377),
IF(AND(I1377=110000,R1377&gt;123.4,R1377&lt;=168.2,M1377&gt;10),'[1]Pricing Schedule'!$F$111+('[1]Pricing Schedule'!$F$113*M1377),
IF(AND(I1377=110000,R1377&gt;168.2,R1377&lt;=336.4,M1377&lt;=10),('[1]Pricing Schedule'!$F$103+('[1]Pricing Schedule'!$F$105*M1377))*2,
IF(AND(I1377=110000,R1377&gt;168.2,R1377&lt;=336.4,M1377&gt;10),('[1]Pricing Schedule'!$F$111+('[1]Pricing Schedule'!$F$113*M1377))*2,
IF(AND(I1377=110000,R1377&gt;336.4,R1377&lt;=504.6,M1377&lt;=10),('[1]Pricing Schedule'!$F$103+('[1]Pricing Schedule'!$F$105*M1377))*3,
IF(AND(I1377=110000,R1377&gt;336.4,R1377&lt;=504.6,M1377&gt;10),('[1]Pricing Schedule'!$F$111+('[1]Pricing Schedule'!$F$113*M1377))*3,
IF(AND(I1377=110000,R1377&gt;504.6,R1377&lt;=672.8,M1377&lt;=10),('[1]Pricing Schedule'!$F$103+('[1]Pricing Schedule'!$F$105*M1377))*4,
IF(AND(I1377=110000,R1377&gt;504.6,R1377&lt;=672.8,M1377&gt;10),('[1]Pricing Schedule'!$F$111+('[1]Pricing Schedule'!$F$113*M1377))*4,
IF(AND(I1377=110000,R1377&gt;672.8,R1377&lt;=841,M1377&lt;=10),('[1]Pricing Schedule'!$F$103+('[1]Pricing Schedule'!$F$105*M1377))*5,
IF(AND(I1377=110000,R1377&gt;672.8,R1377&lt;=841,M1377&gt;10),('[1]Pricing Schedule'!$F$111+('[1]Pricing Schedule'!$F$113*M1377))*5,
IF(AND(I1377=110000,R1377&gt;672.8,R1377&lt;=841,M1377&lt;=10),('[1]Pricing Schedule'!$F$103+('[1]Pricing Schedule'!$F$105*M1377))*5,
IF(AND(I1377=110000,R1377&gt;672.8,R1377&lt;=841,M1377&gt;10),('[1]Pricing Schedule'!$F$111+('[1]Pricing Schedule'!$F$113*M1377))*5,
IF(AND(I1377=110000,R1377&gt;1345.6,R1377&lt;=1513.8,M1377&lt;=10),('[1]Pricing Schedule'!$F$103+('[1]Pricing Schedule'!$F$105*M1377))*9,
IF(AND(I1377=110000,R1377&gt;1345.6,R1377&lt;=1513.8,M1377&gt;10),('[1]Pricing Schedule'!$F$111+('[1]Pricing Schedule'!$F$113*M1377))*9,
9999999999)))))))))))))))))))))))))))))))))))))))</f>
        <v>1492540</v>
      </c>
      <c r="T1377" s="21">
        <f>IF(AND(I1377=38000,R1377&lt;=4.5,M1377&gt;8),'[1]Pricing Schedule'!$J$9,
IF(AND(I1377=38000,R1377&lt;=4.5,M1377&lt;=8),'[1]Pricing Schedule'!$J$36,
IF(AND(I1377=38000,R1377&gt;4.5,R1377&lt;=9,M1377&gt;8),'[1]Pricing Schedule'!$J$18,
IF(AND(I1377=38000,R1377&gt;4.5,R1377&lt;=9,M1377&lt;=8),'[1]Pricing Schedule'!$J$36,
IF(AND(I1377=38000,R1377&gt;9,R1377&lt;=12.8,M1377&gt;8),'[1]Pricing Schedule'!$J$27,
IF(AND(I1377=38000,R1377&gt;9,R1377&lt;=12.8,M1377&lt;=8),'[1]Pricing Schedule'!$J$36,
IF(AND(I1377=38000,R1377&gt;12.8,R1377&lt;=22.8),'[1]Pricing Schedule'!$J$36,
IF(AND(I1377=38000,R1377&gt;22.8,R1377&lt;=30.2),'[1]Pricing Schedule'!$J$45,
IF(AND(I1377=38000,R1377&gt;30.2,R1377&lt;=45.9),'[1]Pricing Schedule'!$J$54,
IF(AND(I1377=38000,R1377&gt;45.9,R1377&lt;=123.4),'[1]Pricing Schedule'!$J$97,
IF(AND(I1377=38000,R1377&gt;123.4,R1377&lt;=168.2,M1377&lt;=10),'[1]Pricing Schedule'!$J$105,
IF(AND(I1377=38000,R1377&gt;123.4,R1377&lt;=168.2,M1377&gt;10),'[1]Pricing Schedule'!$J$113,
IF(AND(I1377=38000,R1377&gt;168.2,R1377&lt;=336.4,M1377&lt;=10),('[1]Pricing Schedule'!$J$105),
IF(AND(I1377=38000,R1377&gt;168.2,R1377&lt;=336.4,M1377&gt;10),('[1]Pricing Schedule'!$J$113),
IF(AND(I1377=38000,R1377&gt;336.4,R1377&lt;=504.6,M1377&lt;=10),('[1]Pricing Schedule'!$J$105),
IF(AND(I1377=38000,R1377&gt;336.4,R1377&lt;=504.6,M1377&gt;10),('[1]Pricing Schedule'!$J$113),
IF(AND(I1377=38000,R1377&gt;504.6,R1377&lt;=672.8,M1377&lt;=10),('[1]Pricing Schedule'!$J$105),
IF(AND(I1377=38000,R1377&gt;504.6,R1377&lt;=672.8,M1377&gt;10),('[1]Pricing Schedule'!$J$113),
IF(AND(I1377=110000,R1377&lt;=12.8,M1377&gt;2),'[1]Pricing Schedule'!$J$63,
IF(AND(I1377=110000,R1377&lt;=12.8,M1377&lt;=2),'[1]Pricing Schedule'!$J$97,
IF(AND(I1377=110000,R1377&gt;12.8,R1377&lt;=22.8,M1377&gt;3),'[1]Pricing Schedule'!$J$72,
IF(AND(I1377=110000,R1377&gt;12.8,R1377&lt;=22.8,M1377&lt;=3),'[1]Pricing Schedule'!$J$97,
IF(AND(I1377=110000,R1377&gt;22.8,R1377&lt;=30.2),'[1]Pricing Schedule'!$J$81,
IF(AND(I1377=110000,R1377&gt;30.2,R1377&lt;=45.9),'[1]Pricing Schedule'!$J$90,
IF(AND(I1377=110000,R1377&gt;45.9,R1377&lt;=123.4),'[1]Pricing Schedule'!$J$97,
IF(AND(I1377=110000,R1377&gt;123.4,R1377&lt;=168.2,M1377&lt;=10),'[1]Pricing Schedule'!$J$105,
IF(AND(I1377=110000,R1377&gt;123.4,R1377&lt;=168.2,M1377&gt;10),'[1]Pricing Schedule'!$J$113,
IF(AND(I1377=110000,R1377&gt;168.2,R1377&lt;=336.2,M1377&lt;=10),('[1]Pricing Schedule'!$J$105),
IF(AND(I1377=110000,R1377&gt;168.2,R1377&lt;=336.2,M1377&gt;10),('[1]Pricing Schedule'!$J$113),
IF(AND(I1377=110000,R1377&gt;336.4,R1377&lt;=504.6,M1377&lt;=10),('[1]Pricing Schedule'!$J$105),
IF(AND(I1377=110000,R1377&gt;336.4,R1377&lt;=504.6,M1377&gt;10),('[1]Pricing Schedule'!$J$113),
IF(AND(I1377=110000,R1377&gt;504.6,R1377&lt;=672.8,M1377&lt;=10),('[1]Pricing Schedule'!$J$105),
IF(AND(I1377=110000,R1377&gt;504.6,R1377&lt;=672.8,M1377&gt;10),('[1]Pricing Schedule'!$J$113),
IF(AND(I1377=110000,R1377&gt;672.8,R1377&lt;=841,M1377&lt;=10),('[1]Pricing Schedule'!$J$105),
IF(AND(I1377=110000,R1377&gt;672.8,R1377&lt;=841,M1377&gt;10),('[1]Pricing Schedule'!$J$113),
IF(AND(I1377=110000,R1377&gt;1682,R1377&lt;=1850.2,M1377&lt;=10),('[1]Pricing Schedule'!$J$105),
IF(AND(I1377=110000,R1377&gt;1682,R1377&lt;=1850.2,M1377&gt;10),('[1]Pricing Schedule'!$J$113),
IF(AND(I1377=110000,R1377&gt;2018.4,R1377&lt;=2186.6,M1377&lt;=10),('[1]Pricing Schedule'!$J$105),
IF(AND(I1377=110000,R1377&gt;2018.4,R1377&lt;=2186.6,M1377&gt;10),('[1]Pricing Schedule'!$J$113),999999999)))))))))))))))))))))))))))))))))))))))</f>
        <v>1</v>
      </c>
      <c r="U1377" s="40">
        <f t="shared" si="132"/>
        <v>355366.66666666663</v>
      </c>
      <c r="V1377" s="41">
        <f t="shared" si="133"/>
        <v>2.8139949348091173</v>
      </c>
      <c r="Y1377" s="23">
        <v>67</v>
      </c>
      <c r="Z1377" s="23">
        <v>362</v>
      </c>
      <c r="AD1377" s="13"/>
      <c r="AE1377" s="13"/>
      <c r="AF1377" s="13"/>
      <c r="AR1377" s="35"/>
    </row>
    <row r="1378" spans="1:44">
      <c r="A1378" s="23">
        <v>1380</v>
      </c>
      <c r="B1378" s="23">
        <v>1380</v>
      </c>
      <c r="C1378" s="23" t="s">
        <v>2067</v>
      </c>
      <c r="D1378" s="23" t="s">
        <v>149</v>
      </c>
      <c r="E1378" s="23" t="s">
        <v>149</v>
      </c>
      <c r="F1378" s="23" t="s">
        <v>191</v>
      </c>
      <c r="G1378" s="23" t="s">
        <v>192</v>
      </c>
      <c r="H1378" s="23" t="s">
        <v>113</v>
      </c>
      <c r="I1378" s="13">
        <v>38000</v>
      </c>
      <c r="J1378" s="13">
        <v>38000</v>
      </c>
      <c r="K1378" s="13">
        <v>20000</v>
      </c>
      <c r="L1378" s="24">
        <v>13.888</v>
      </c>
      <c r="M1378" s="37">
        <f t="shared" si="128"/>
        <v>14</v>
      </c>
      <c r="N1378" s="24">
        <v>0.216</v>
      </c>
      <c r="O1378" s="13">
        <v>3</v>
      </c>
      <c r="P1378" s="36">
        <f t="shared" si="129"/>
        <v>0.216</v>
      </c>
      <c r="Q1378" s="38">
        <f t="shared" si="130"/>
        <v>4.2</v>
      </c>
      <c r="R1378" s="37">
        <f t="shared" si="131"/>
        <v>4.2</v>
      </c>
      <c r="S1378" s="39">
        <f>IF(AND(I1378=38000,R1378&lt;=4.5,M1378&gt;8),'[1]Pricing Schedule'!$F$8+('[1]Pricing Schedule'!$F$9*M1378),
IF(AND(I1378=38000,R1378&lt;=4.5,M1378&lt;=8),'[1]Pricing Schedule'!$F$34+('[1]Pricing Schedule'!$F$36*M1378),
IF(AND(I1378=38000,R1378&gt;4.5,R1378&lt;=9,M1378&gt;8),'[1]Pricing Schedule'!$F$17+('[1]Pricing Schedule'!$F$18*M1378),
IF(AND(I1378=38000,R1378&gt;4.5,R1378&lt;=9,M1378&lt;=8),'[1]Pricing Schedule'!$F$34+('[1]Pricing Schedule'!$F$36*M1378),
IF(AND(I1378=38000,R1378&gt;9,R1378&lt;=12.8,M1378&gt;8),'[1]Pricing Schedule'!$F$26+('[1]Pricing Schedule'!$F$27*M1378),
IF(AND(I1378=38000,R1378&gt;9,R1378&lt;=12.8,M1378&lt;=8),'[1]Pricing Schedule'!$F$34+('[1]Pricing Schedule'!$F$36*M1378),
IF(AND(I1378=38000,R1378&gt;12.8,R1378&lt;=22.8),'[1]Pricing Schedule'!$F$34+('[1]Pricing Schedule'!$F$36*M1378),
IF(AND(I1378=38000,R1378&gt;22.8,R1378&lt;=30.2),'[1]Pricing Schedule'!$F$43+('[1]Pricing Schedule'!$F$45*M1378),
IF(AND(I1378=38000,R1378&gt;30.2,R1378&lt;=45.9),'[1]Pricing Schedule'!$F$52+('[1]Pricing Schedule'!$F$54*M1378),
IF(AND(I1378=38000,R1378&gt;45.9,R1378&lt;=123.4),'[1]Pricing Schedule'!$F$96+('[1]Pricing Schedule'!$F$97*M1378),
IF(AND(I1378=38000,R1378&gt;123.4,R1378&lt;=168.2,M1378&lt;=10),'[1]Pricing Schedule'!$F$103+('[1]Pricing Schedule'!$F$105*M1378),
IF(AND(I1378=38000,R1378&gt;123.4,R1378&lt;=168.2,M1378&gt;10),'[1]Pricing Schedule'!$F$111+('[1]Pricing Schedule'!$F$113*M1378),
IF(AND(I1378=38000,R1378&gt;157.4,R1378&lt;=336.4,M1378&lt;=10),('[1]Pricing Schedule'!$F$103+('[1]Pricing Schedule'!$F$105*M1378))*2,
IF(AND(I1378=38000,R1378&gt;157.4,R1378&lt;=336.4,M1378&gt;10),('[1]Pricing Schedule'!$F$111+('[1]Pricing Schedule'!$F$113*M1378))*2,
IF(AND(I1378=38000,R1378&gt;314.8,R1378&lt;=504.6,M1378&lt;=10),('[1]Pricing Schedule'!$F$103+('[1]Pricing Schedule'!$F$105*M1378))*3,
IF(AND(I1378=38000,R1378&gt;314.8,R1378&lt;=504.6,M1378&gt;10),('[1]Pricing Schedule'!$F$111+('[1]Pricing Schedule'!$F$113*M1378))*3,
IF(AND(I1378=38000,R1378&gt;472.2,R1378&lt;=672.8,M1378&lt;=10),('[1]Pricing Schedule'!$F$103+('[1]Pricing Schedule'!$F$105*M1378))*4,
IF(AND(I1378=38000,R1378&gt;472.2,R1378&lt;=672.8,M1378&gt;10),('[1]Pricing Schedule'!$F$111+('[1]Pricing Schedule'!$F$113*M1378))*4,
IF(AND(I1378=110000,R1378&lt;=12.8,M1378&gt;2),'[1]Pricing Schedule'!$F$62+('[1]Pricing Schedule'!$F$63*M1378),
IF(AND(I1378=110000,R1378&lt;=12.8,M1378&lt;=2),'[1]Pricing Schedule'!$F$96+('[1]Pricing Schedule'!$F$97*M1378),
IF(AND(I1378=110000,R1378&gt;12.8,R1378&lt;=22.8,M1378&gt;3),'[1]Pricing Schedule'!$F$71+('[1]Pricing Schedule'!$F$72*M1378),
IF(AND(I1378=110000,R1378&gt;12.8,R1378&lt;=22.8,M1378&lt;=3),'[1]Pricing Schedule'!$F$96+('[1]Pricing Schedule'!$F$97*M1378),
IF(AND(I1378=110000,R1378&gt;22.8,R1378&lt;=30.2),'[1]Pricing Schedule'!$F$80+('[1]Pricing Schedule'!$F$81*M1378),
IF(AND(I1378=110000,R1378&gt;30.2,R1378&lt;=45.9),'[1]Pricing Schedule'!$F$89+('[1]Pricing Schedule'!$F$90*M1378),
IF(AND(I1378=110000,R1378&gt;45.9,R1378&lt;=123.4),'[1]Pricing Schedule'!$F$96+('[1]Pricing Schedule'!$F$97*M1378),
IF(AND(I1378=110000,R1378&gt;123.4,R1378&lt;=168.2,M1378&lt;=10),'[1]Pricing Schedule'!$F$103+('[1]Pricing Schedule'!$F$105*M1378),
IF(AND(I1378=110000,R1378&gt;123.4,R1378&lt;=168.2,M1378&gt;10),'[1]Pricing Schedule'!$F$111+('[1]Pricing Schedule'!$F$113*M1378),
IF(AND(I1378=110000,R1378&gt;168.2,R1378&lt;=336.4,M1378&lt;=10),('[1]Pricing Schedule'!$F$103+('[1]Pricing Schedule'!$F$105*M1378))*2,
IF(AND(I1378=110000,R1378&gt;168.2,R1378&lt;=336.4,M1378&gt;10),('[1]Pricing Schedule'!$F$111+('[1]Pricing Schedule'!$F$113*M1378))*2,
IF(AND(I1378=110000,R1378&gt;336.4,R1378&lt;=504.6,M1378&lt;=10),('[1]Pricing Schedule'!$F$103+('[1]Pricing Schedule'!$F$105*M1378))*3,
IF(AND(I1378=110000,R1378&gt;336.4,R1378&lt;=504.6,M1378&gt;10),('[1]Pricing Schedule'!$F$111+('[1]Pricing Schedule'!$F$113*M1378))*3,
IF(AND(I1378=110000,R1378&gt;504.6,R1378&lt;=672.8,M1378&lt;=10),('[1]Pricing Schedule'!$F$103+('[1]Pricing Schedule'!$F$105*M1378))*4,
IF(AND(I1378=110000,R1378&gt;504.6,R1378&lt;=672.8,M1378&gt;10),('[1]Pricing Schedule'!$F$111+('[1]Pricing Schedule'!$F$113*M1378))*4,
IF(AND(I1378=110000,R1378&gt;672.8,R1378&lt;=841,M1378&lt;=10),('[1]Pricing Schedule'!$F$103+('[1]Pricing Schedule'!$F$105*M1378))*5,
IF(AND(I1378=110000,R1378&gt;672.8,R1378&lt;=841,M1378&gt;10),('[1]Pricing Schedule'!$F$111+('[1]Pricing Schedule'!$F$113*M1378))*5,
IF(AND(I1378=110000,R1378&gt;672.8,R1378&lt;=841,M1378&lt;=10),('[1]Pricing Schedule'!$F$103+('[1]Pricing Schedule'!$F$105*M1378))*5,
IF(AND(I1378=110000,R1378&gt;672.8,R1378&lt;=841,M1378&gt;10),('[1]Pricing Schedule'!$F$111+('[1]Pricing Schedule'!$F$113*M1378))*5,
IF(AND(I1378=110000,R1378&gt;1345.6,R1378&lt;=1513.8,M1378&lt;=10),('[1]Pricing Schedule'!$F$103+('[1]Pricing Schedule'!$F$105*M1378))*9,
IF(AND(I1378=110000,R1378&gt;1345.6,R1378&lt;=1513.8,M1378&gt;10),('[1]Pricing Schedule'!$F$111+('[1]Pricing Schedule'!$F$113*M1378))*9,
9999999999)))))))))))))))))))))))))))))))))))))))</f>
        <v>1597940</v>
      </c>
      <c r="T1378" s="21">
        <f>IF(AND(I1378=38000,R1378&lt;=4.5,M1378&gt;8),'[1]Pricing Schedule'!$J$9,
IF(AND(I1378=38000,R1378&lt;=4.5,M1378&lt;=8),'[1]Pricing Schedule'!$J$36,
IF(AND(I1378=38000,R1378&gt;4.5,R1378&lt;=9,M1378&gt;8),'[1]Pricing Schedule'!$J$18,
IF(AND(I1378=38000,R1378&gt;4.5,R1378&lt;=9,M1378&lt;=8),'[1]Pricing Schedule'!$J$36,
IF(AND(I1378=38000,R1378&gt;9,R1378&lt;=12.8,M1378&gt;8),'[1]Pricing Schedule'!$J$27,
IF(AND(I1378=38000,R1378&gt;9,R1378&lt;=12.8,M1378&lt;=8),'[1]Pricing Schedule'!$J$36,
IF(AND(I1378=38000,R1378&gt;12.8,R1378&lt;=22.8),'[1]Pricing Schedule'!$J$36,
IF(AND(I1378=38000,R1378&gt;22.8,R1378&lt;=30.2),'[1]Pricing Schedule'!$J$45,
IF(AND(I1378=38000,R1378&gt;30.2,R1378&lt;=45.9),'[1]Pricing Schedule'!$J$54,
IF(AND(I1378=38000,R1378&gt;45.9,R1378&lt;=123.4),'[1]Pricing Schedule'!$J$97,
IF(AND(I1378=38000,R1378&gt;123.4,R1378&lt;=168.2,M1378&lt;=10),'[1]Pricing Schedule'!$J$105,
IF(AND(I1378=38000,R1378&gt;123.4,R1378&lt;=168.2,M1378&gt;10),'[1]Pricing Schedule'!$J$113,
IF(AND(I1378=38000,R1378&gt;168.2,R1378&lt;=336.4,M1378&lt;=10),('[1]Pricing Schedule'!$J$105),
IF(AND(I1378=38000,R1378&gt;168.2,R1378&lt;=336.4,M1378&gt;10),('[1]Pricing Schedule'!$J$113),
IF(AND(I1378=38000,R1378&gt;336.4,R1378&lt;=504.6,M1378&lt;=10),('[1]Pricing Schedule'!$J$105),
IF(AND(I1378=38000,R1378&gt;336.4,R1378&lt;=504.6,M1378&gt;10),('[1]Pricing Schedule'!$J$113),
IF(AND(I1378=38000,R1378&gt;504.6,R1378&lt;=672.8,M1378&lt;=10),('[1]Pricing Schedule'!$J$105),
IF(AND(I1378=38000,R1378&gt;504.6,R1378&lt;=672.8,M1378&gt;10),('[1]Pricing Schedule'!$J$113),
IF(AND(I1378=110000,R1378&lt;=12.8,M1378&gt;2),'[1]Pricing Schedule'!$J$63,
IF(AND(I1378=110000,R1378&lt;=12.8,M1378&lt;=2),'[1]Pricing Schedule'!$J$97,
IF(AND(I1378=110000,R1378&gt;12.8,R1378&lt;=22.8,M1378&gt;3),'[1]Pricing Schedule'!$J$72,
IF(AND(I1378=110000,R1378&gt;12.8,R1378&lt;=22.8,M1378&lt;=3),'[1]Pricing Schedule'!$J$97,
IF(AND(I1378=110000,R1378&gt;22.8,R1378&lt;=30.2),'[1]Pricing Schedule'!$J$81,
IF(AND(I1378=110000,R1378&gt;30.2,R1378&lt;=45.9),'[1]Pricing Schedule'!$J$90,
IF(AND(I1378=110000,R1378&gt;45.9,R1378&lt;=123.4),'[1]Pricing Schedule'!$J$97,
IF(AND(I1378=110000,R1378&gt;123.4,R1378&lt;=168.2,M1378&lt;=10),'[1]Pricing Schedule'!$J$105,
IF(AND(I1378=110000,R1378&gt;123.4,R1378&lt;=168.2,M1378&gt;10),'[1]Pricing Schedule'!$J$113,
IF(AND(I1378=110000,R1378&gt;168.2,R1378&lt;=336.2,M1378&lt;=10),('[1]Pricing Schedule'!$J$105),
IF(AND(I1378=110000,R1378&gt;168.2,R1378&lt;=336.2,M1378&gt;10),('[1]Pricing Schedule'!$J$113),
IF(AND(I1378=110000,R1378&gt;336.4,R1378&lt;=504.6,M1378&lt;=10),('[1]Pricing Schedule'!$J$105),
IF(AND(I1378=110000,R1378&gt;336.4,R1378&lt;=504.6,M1378&gt;10),('[1]Pricing Schedule'!$J$113),
IF(AND(I1378=110000,R1378&gt;504.6,R1378&lt;=672.8,M1378&lt;=10),('[1]Pricing Schedule'!$J$105),
IF(AND(I1378=110000,R1378&gt;504.6,R1378&lt;=672.8,M1378&gt;10),('[1]Pricing Schedule'!$J$113),
IF(AND(I1378=110000,R1378&gt;672.8,R1378&lt;=841,M1378&lt;=10),('[1]Pricing Schedule'!$J$105),
IF(AND(I1378=110000,R1378&gt;672.8,R1378&lt;=841,M1378&gt;10),('[1]Pricing Schedule'!$J$113),
IF(AND(I1378=110000,R1378&gt;1682,R1378&lt;=1850.2,M1378&lt;=10),('[1]Pricing Schedule'!$J$105),
IF(AND(I1378=110000,R1378&gt;1682,R1378&lt;=1850.2,M1378&gt;10),('[1]Pricing Schedule'!$J$113),
IF(AND(I1378=110000,R1378&gt;2018.4,R1378&lt;=2186.6,M1378&lt;=10),('[1]Pricing Schedule'!$J$105),
IF(AND(I1378=110000,R1378&gt;2018.4,R1378&lt;=2186.6,M1378&gt;10),('[1]Pricing Schedule'!$J$113),999999999)))))))))))))))))))))))))))))))))))))))</f>
        <v>1</v>
      </c>
      <c r="U1378" s="40">
        <f t="shared" si="132"/>
        <v>380461.90476190473</v>
      </c>
      <c r="V1378" s="41">
        <f t="shared" si="133"/>
        <v>2.6283840444572388</v>
      </c>
      <c r="Y1378" s="23">
        <v>492</v>
      </c>
      <c r="Z1378" s="23">
        <v>362</v>
      </c>
      <c r="AD1378" s="13"/>
      <c r="AE1378" s="13"/>
      <c r="AF1378" s="13"/>
      <c r="AR1378" s="35"/>
    </row>
    <row r="1379" spans="1:44">
      <c r="A1379" s="23">
        <v>1381</v>
      </c>
      <c r="B1379" s="23">
        <v>1381</v>
      </c>
      <c r="C1379" s="23" t="s">
        <v>2068</v>
      </c>
      <c r="D1379" s="23" t="s">
        <v>149</v>
      </c>
      <c r="E1379" s="23" t="s">
        <v>149</v>
      </c>
      <c r="F1379" s="23" t="s">
        <v>159</v>
      </c>
      <c r="G1379" s="23" t="s">
        <v>160</v>
      </c>
      <c r="H1379" s="23" t="s">
        <v>113</v>
      </c>
      <c r="I1379" s="13">
        <v>38000</v>
      </c>
      <c r="J1379" s="13">
        <v>38000</v>
      </c>
      <c r="K1379" s="13">
        <v>20000</v>
      </c>
      <c r="L1379" s="24">
        <v>13.212999999999999</v>
      </c>
      <c r="M1379" s="37">
        <f t="shared" si="128"/>
        <v>14</v>
      </c>
      <c r="N1379" s="24">
        <v>0.155</v>
      </c>
      <c r="O1379" s="13">
        <v>3</v>
      </c>
      <c r="P1379" s="36">
        <f t="shared" si="129"/>
        <v>0.155</v>
      </c>
      <c r="Q1379" s="38">
        <f t="shared" si="130"/>
        <v>4.2</v>
      </c>
      <c r="R1379" s="37">
        <f t="shared" si="131"/>
        <v>4.2</v>
      </c>
      <c r="S1379" s="39">
        <f>IF(AND(I1379=38000,R1379&lt;=4.5,M1379&gt;8),'[1]Pricing Schedule'!$F$8+('[1]Pricing Schedule'!$F$9*M1379),
IF(AND(I1379=38000,R1379&lt;=4.5,M1379&lt;=8),'[1]Pricing Schedule'!$F$34+('[1]Pricing Schedule'!$F$36*M1379),
IF(AND(I1379=38000,R1379&gt;4.5,R1379&lt;=9,M1379&gt;8),'[1]Pricing Schedule'!$F$17+('[1]Pricing Schedule'!$F$18*M1379),
IF(AND(I1379=38000,R1379&gt;4.5,R1379&lt;=9,M1379&lt;=8),'[1]Pricing Schedule'!$F$34+('[1]Pricing Schedule'!$F$36*M1379),
IF(AND(I1379=38000,R1379&gt;9,R1379&lt;=12.8,M1379&gt;8),'[1]Pricing Schedule'!$F$26+('[1]Pricing Schedule'!$F$27*M1379),
IF(AND(I1379=38000,R1379&gt;9,R1379&lt;=12.8,M1379&lt;=8),'[1]Pricing Schedule'!$F$34+('[1]Pricing Schedule'!$F$36*M1379),
IF(AND(I1379=38000,R1379&gt;12.8,R1379&lt;=22.8),'[1]Pricing Schedule'!$F$34+('[1]Pricing Schedule'!$F$36*M1379),
IF(AND(I1379=38000,R1379&gt;22.8,R1379&lt;=30.2),'[1]Pricing Schedule'!$F$43+('[1]Pricing Schedule'!$F$45*M1379),
IF(AND(I1379=38000,R1379&gt;30.2,R1379&lt;=45.9),'[1]Pricing Schedule'!$F$52+('[1]Pricing Schedule'!$F$54*M1379),
IF(AND(I1379=38000,R1379&gt;45.9,R1379&lt;=123.4),'[1]Pricing Schedule'!$F$96+('[1]Pricing Schedule'!$F$97*M1379),
IF(AND(I1379=38000,R1379&gt;123.4,R1379&lt;=168.2,M1379&lt;=10),'[1]Pricing Schedule'!$F$103+('[1]Pricing Schedule'!$F$105*M1379),
IF(AND(I1379=38000,R1379&gt;123.4,R1379&lt;=168.2,M1379&gt;10),'[1]Pricing Schedule'!$F$111+('[1]Pricing Schedule'!$F$113*M1379),
IF(AND(I1379=38000,R1379&gt;157.4,R1379&lt;=336.4,M1379&lt;=10),('[1]Pricing Schedule'!$F$103+('[1]Pricing Schedule'!$F$105*M1379))*2,
IF(AND(I1379=38000,R1379&gt;157.4,R1379&lt;=336.4,M1379&gt;10),('[1]Pricing Schedule'!$F$111+('[1]Pricing Schedule'!$F$113*M1379))*2,
IF(AND(I1379=38000,R1379&gt;314.8,R1379&lt;=504.6,M1379&lt;=10),('[1]Pricing Schedule'!$F$103+('[1]Pricing Schedule'!$F$105*M1379))*3,
IF(AND(I1379=38000,R1379&gt;314.8,R1379&lt;=504.6,M1379&gt;10),('[1]Pricing Schedule'!$F$111+('[1]Pricing Schedule'!$F$113*M1379))*3,
IF(AND(I1379=38000,R1379&gt;472.2,R1379&lt;=672.8,M1379&lt;=10),('[1]Pricing Schedule'!$F$103+('[1]Pricing Schedule'!$F$105*M1379))*4,
IF(AND(I1379=38000,R1379&gt;472.2,R1379&lt;=672.8,M1379&gt;10),('[1]Pricing Schedule'!$F$111+('[1]Pricing Schedule'!$F$113*M1379))*4,
IF(AND(I1379=110000,R1379&lt;=12.8,M1379&gt;2),'[1]Pricing Schedule'!$F$62+('[1]Pricing Schedule'!$F$63*M1379),
IF(AND(I1379=110000,R1379&lt;=12.8,M1379&lt;=2),'[1]Pricing Schedule'!$F$96+('[1]Pricing Schedule'!$F$97*M1379),
IF(AND(I1379=110000,R1379&gt;12.8,R1379&lt;=22.8,M1379&gt;3),'[1]Pricing Schedule'!$F$71+('[1]Pricing Schedule'!$F$72*M1379),
IF(AND(I1379=110000,R1379&gt;12.8,R1379&lt;=22.8,M1379&lt;=3),'[1]Pricing Schedule'!$F$96+('[1]Pricing Schedule'!$F$97*M1379),
IF(AND(I1379=110000,R1379&gt;22.8,R1379&lt;=30.2),'[1]Pricing Schedule'!$F$80+('[1]Pricing Schedule'!$F$81*M1379),
IF(AND(I1379=110000,R1379&gt;30.2,R1379&lt;=45.9),'[1]Pricing Schedule'!$F$89+('[1]Pricing Schedule'!$F$90*M1379),
IF(AND(I1379=110000,R1379&gt;45.9,R1379&lt;=123.4),'[1]Pricing Schedule'!$F$96+('[1]Pricing Schedule'!$F$97*M1379),
IF(AND(I1379=110000,R1379&gt;123.4,R1379&lt;=168.2,M1379&lt;=10),'[1]Pricing Schedule'!$F$103+('[1]Pricing Schedule'!$F$105*M1379),
IF(AND(I1379=110000,R1379&gt;123.4,R1379&lt;=168.2,M1379&gt;10),'[1]Pricing Schedule'!$F$111+('[1]Pricing Schedule'!$F$113*M1379),
IF(AND(I1379=110000,R1379&gt;168.2,R1379&lt;=336.4,M1379&lt;=10),('[1]Pricing Schedule'!$F$103+('[1]Pricing Schedule'!$F$105*M1379))*2,
IF(AND(I1379=110000,R1379&gt;168.2,R1379&lt;=336.4,M1379&gt;10),('[1]Pricing Schedule'!$F$111+('[1]Pricing Schedule'!$F$113*M1379))*2,
IF(AND(I1379=110000,R1379&gt;336.4,R1379&lt;=504.6,M1379&lt;=10),('[1]Pricing Schedule'!$F$103+('[1]Pricing Schedule'!$F$105*M1379))*3,
IF(AND(I1379=110000,R1379&gt;336.4,R1379&lt;=504.6,M1379&gt;10),('[1]Pricing Schedule'!$F$111+('[1]Pricing Schedule'!$F$113*M1379))*3,
IF(AND(I1379=110000,R1379&gt;504.6,R1379&lt;=672.8,M1379&lt;=10),('[1]Pricing Schedule'!$F$103+('[1]Pricing Schedule'!$F$105*M1379))*4,
IF(AND(I1379=110000,R1379&gt;504.6,R1379&lt;=672.8,M1379&gt;10),('[1]Pricing Schedule'!$F$111+('[1]Pricing Schedule'!$F$113*M1379))*4,
IF(AND(I1379=110000,R1379&gt;672.8,R1379&lt;=841,M1379&lt;=10),('[1]Pricing Schedule'!$F$103+('[1]Pricing Schedule'!$F$105*M1379))*5,
IF(AND(I1379=110000,R1379&gt;672.8,R1379&lt;=841,M1379&gt;10),('[1]Pricing Schedule'!$F$111+('[1]Pricing Schedule'!$F$113*M1379))*5,
IF(AND(I1379=110000,R1379&gt;672.8,R1379&lt;=841,M1379&lt;=10),('[1]Pricing Schedule'!$F$103+('[1]Pricing Schedule'!$F$105*M1379))*5,
IF(AND(I1379=110000,R1379&gt;672.8,R1379&lt;=841,M1379&gt;10),('[1]Pricing Schedule'!$F$111+('[1]Pricing Schedule'!$F$113*M1379))*5,
IF(AND(I1379=110000,R1379&gt;1345.6,R1379&lt;=1513.8,M1379&lt;=10),('[1]Pricing Schedule'!$F$103+('[1]Pricing Schedule'!$F$105*M1379))*9,
IF(AND(I1379=110000,R1379&gt;1345.6,R1379&lt;=1513.8,M1379&gt;10),('[1]Pricing Schedule'!$F$111+('[1]Pricing Schedule'!$F$113*M1379))*9,
9999999999)))))))))))))))))))))))))))))))))))))))</f>
        <v>1597940</v>
      </c>
      <c r="T1379" s="21">
        <f>IF(AND(I1379=38000,R1379&lt;=4.5,M1379&gt;8),'[1]Pricing Schedule'!$J$9,
IF(AND(I1379=38000,R1379&lt;=4.5,M1379&lt;=8),'[1]Pricing Schedule'!$J$36,
IF(AND(I1379=38000,R1379&gt;4.5,R1379&lt;=9,M1379&gt;8),'[1]Pricing Schedule'!$J$18,
IF(AND(I1379=38000,R1379&gt;4.5,R1379&lt;=9,M1379&lt;=8),'[1]Pricing Schedule'!$J$36,
IF(AND(I1379=38000,R1379&gt;9,R1379&lt;=12.8,M1379&gt;8),'[1]Pricing Schedule'!$J$27,
IF(AND(I1379=38000,R1379&gt;9,R1379&lt;=12.8,M1379&lt;=8),'[1]Pricing Schedule'!$J$36,
IF(AND(I1379=38000,R1379&gt;12.8,R1379&lt;=22.8),'[1]Pricing Schedule'!$J$36,
IF(AND(I1379=38000,R1379&gt;22.8,R1379&lt;=30.2),'[1]Pricing Schedule'!$J$45,
IF(AND(I1379=38000,R1379&gt;30.2,R1379&lt;=45.9),'[1]Pricing Schedule'!$J$54,
IF(AND(I1379=38000,R1379&gt;45.9,R1379&lt;=123.4),'[1]Pricing Schedule'!$J$97,
IF(AND(I1379=38000,R1379&gt;123.4,R1379&lt;=168.2,M1379&lt;=10),'[1]Pricing Schedule'!$J$105,
IF(AND(I1379=38000,R1379&gt;123.4,R1379&lt;=168.2,M1379&gt;10),'[1]Pricing Schedule'!$J$113,
IF(AND(I1379=38000,R1379&gt;168.2,R1379&lt;=336.4,M1379&lt;=10),('[1]Pricing Schedule'!$J$105),
IF(AND(I1379=38000,R1379&gt;168.2,R1379&lt;=336.4,M1379&gt;10),('[1]Pricing Schedule'!$J$113),
IF(AND(I1379=38000,R1379&gt;336.4,R1379&lt;=504.6,M1379&lt;=10),('[1]Pricing Schedule'!$J$105),
IF(AND(I1379=38000,R1379&gt;336.4,R1379&lt;=504.6,M1379&gt;10),('[1]Pricing Schedule'!$J$113),
IF(AND(I1379=38000,R1379&gt;504.6,R1379&lt;=672.8,M1379&lt;=10),('[1]Pricing Schedule'!$J$105),
IF(AND(I1379=38000,R1379&gt;504.6,R1379&lt;=672.8,M1379&gt;10),('[1]Pricing Schedule'!$J$113),
IF(AND(I1379=110000,R1379&lt;=12.8,M1379&gt;2),'[1]Pricing Schedule'!$J$63,
IF(AND(I1379=110000,R1379&lt;=12.8,M1379&lt;=2),'[1]Pricing Schedule'!$J$97,
IF(AND(I1379=110000,R1379&gt;12.8,R1379&lt;=22.8,M1379&gt;3),'[1]Pricing Schedule'!$J$72,
IF(AND(I1379=110000,R1379&gt;12.8,R1379&lt;=22.8,M1379&lt;=3),'[1]Pricing Schedule'!$J$97,
IF(AND(I1379=110000,R1379&gt;22.8,R1379&lt;=30.2),'[1]Pricing Schedule'!$J$81,
IF(AND(I1379=110000,R1379&gt;30.2,R1379&lt;=45.9),'[1]Pricing Schedule'!$J$90,
IF(AND(I1379=110000,R1379&gt;45.9,R1379&lt;=123.4),'[1]Pricing Schedule'!$J$97,
IF(AND(I1379=110000,R1379&gt;123.4,R1379&lt;=168.2,M1379&lt;=10),'[1]Pricing Schedule'!$J$105,
IF(AND(I1379=110000,R1379&gt;123.4,R1379&lt;=168.2,M1379&gt;10),'[1]Pricing Schedule'!$J$113,
IF(AND(I1379=110000,R1379&gt;168.2,R1379&lt;=336.2,M1379&lt;=10),('[1]Pricing Schedule'!$J$105),
IF(AND(I1379=110000,R1379&gt;168.2,R1379&lt;=336.2,M1379&gt;10),('[1]Pricing Schedule'!$J$113),
IF(AND(I1379=110000,R1379&gt;336.4,R1379&lt;=504.6,M1379&lt;=10),('[1]Pricing Schedule'!$J$105),
IF(AND(I1379=110000,R1379&gt;336.4,R1379&lt;=504.6,M1379&gt;10),('[1]Pricing Schedule'!$J$113),
IF(AND(I1379=110000,R1379&gt;504.6,R1379&lt;=672.8,M1379&lt;=10),('[1]Pricing Schedule'!$J$105),
IF(AND(I1379=110000,R1379&gt;504.6,R1379&lt;=672.8,M1379&gt;10),('[1]Pricing Schedule'!$J$113),
IF(AND(I1379=110000,R1379&gt;672.8,R1379&lt;=841,M1379&lt;=10),('[1]Pricing Schedule'!$J$105),
IF(AND(I1379=110000,R1379&gt;672.8,R1379&lt;=841,M1379&gt;10),('[1]Pricing Schedule'!$J$113),
IF(AND(I1379=110000,R1379&gt;1682,R1379&lt;=1850.2,M1379&lt;=10),('[1]Pricing Schedule'!$J$105),
IF(AND(I1379=110000,R1379&gt;1682,R1379&lt;=1850.2,M1379&gt;10),('[1]Pricing Schedule'!$J$113),
IF(AND(I1379=110000,R1379&gt;2018.4,R1379&lt;=2186.6,M1379&lt;=10),('[1]Pricing Schedule'!$J$105),
IF(AND(I1379=110000,R1379&gt;2018.4,R1379&lt;=2186.6,M1379&gt;10),('[1]Pricing Schedule'!$J$113),999999999)))))))))))))))))))))))))))))))))))))))</f>
        <v>1</v>
      </c>
      <c r="U1379" s="40">
        <f t="shared" si="132"/>
        <v>380461.90476190473</v>
      </c>
      <c r="V1379" s="41">
        <f t="shared" si="133"/>
        <v>2.6283840444572388</v>
      </c>
      <c r="Y1379" s="23">
        <v>151</v>
      </c>
      <c r="Z1379" s="23">
        <v>273</v>
      </c>
      <c r="AD1379" s="13"/>
      <c r="AE1379" s="13"/>
      <c r="AF1379" s="13"/>
      <c r="AR1379" s="35"/>
    </row>
    <row r="1380" spans="1:44">
      <c r="A1380" s="23">
        <v>1382</v>
      </c>
      <c r="B1380" s="23">
        <v>1382</v>
      </c>
      <c r="C1380" s="23" t="s">
        <v>2069</v>
      </c>
      <c r="D1380" s="23" t="s">
        <v>110</v>
      </c>
      <c r="E1380" s="23" t="s">
        <v>110</v>
      </c>
      <c r="F1380" s="23" t="s">
        <v>191</v>
      </c>
      <c r="G1380" s="23" t="s">
        <v>192</v>
      </c>
      <c r="H1380" s="23" t="s">
        <v>113</v>
      </c>
      <c r="I1380" s="13">
        <v>38000</v>
      </c>
      <c r="J1380" s="13">
        <v>38000</v>
      </c>
      <c r="K1380" s="13">
        <v>20000</v>
      </c>
      <c r="L1380" s="24">
        <v>7.492</v>
      </c>
      <c r="M1380" s="37">
        <f t="shared" si="128"/>
        <v>8</v>
      </c>
      <c r="N1380" s="24">
        <v>0.21</v>
      </c>
      <c r="O1380" s="13">
        <v>3</v>
      </c>
      <c r="P1380" s="36">
        <f t="shared" si="129"/>
        <v>0.21</v>
      </c>
      <c r="Q1380" s="38">
        <f t="shared" si="130"/>
        <v>4.2</v>
      </c>
      <c r="R1380" s="37">
        <f t="shared" si="131"/>
        <v>4.2</v>
      </c>
      <c r="S1380" s="39">
        <f>IF(AND(I1380=38000,R1380&lt;=4.5,M1380&gt;8),'[1]Pricing Schedule'!$F$8+('[1]Pricing Schedule'!$F$9*M1380),
IF(AND(I1380=38000,R1380&lt;=4.5,M1380&lt;=8),'[1]Pricing Schedule'!$F$34+('[1]Pricing Schedule'!$F$36*M1380),
IF(AND(I1380=38000,R1380&gt;4.5,R1380&lt;=9,M1380&gt;8),'[1]Pricing Schedule'!$F$17+('[1]Pricing Schedule'!$F$18*M1380),
IF(AND(I1380=38000,R1380&gt;4.5,R1380&lt;=9,M1380&lt;=8),'[1]Pricing Schedule'!$F$34+('[1]Pricing Schedule'!$F$36*M1380),
IF(AND(I1380=38000,R1380&gt;9,R1380&lt;=12.8,M1380&gt;8),'[1]Pricing Schedule'!$F$26+('[1]Pricing Schedule'!$F$27*M1380),
IF(AND(I1380=38000,R1380&gt;9,R1380&lt;=12.8,M1380&lt;=8),'[1]Pricing Schedule'!$F$34+('[1]Pricing Schedule'!$F$36*M1380),
IF(AND(I1380=38000,R1380&gt;12.8,R1380&lt;=22.8),'[1]Pricing Schedule'!$F$34+('[1]Pricing Schedule'!$F$36*M1380),
IF(AND(I1380=38000,R1380&gt;22.8,R1380&lt;=30.2),'[1]Pricing Schedule'!$F$43+('[1]Pricing Schedule'!$F$45*M1380),
IF(AND(I1380=38000,R1380&gt;30.2,R1380&lt;=45.9),'[1]Pricing Schedule'!$F$52+('[1]Pricing Schedule'!$F$54*M1380),
IF(AND(I1380=38000,R1380&gt;45.9,R1380&lt;=123.4),'[1]Pricing Schedule'!$F$96+('[1]Pricing Schedule'!$F$97*M1380),
IF(AND(I1380=38000,R1380&gt;123.4,R1380&lt;=168.2,M1380&lt;=10),'[1]Pricing Schedule'!$F$103+('[1]Pricing Schedule'!$F$105*M1380),
IF(AND(I1380=38000,R1380&gt;123.4,R1380&lt;=168.2,M1380&gt;10),'[1]Pricing Schedule'!$F$111+('[1]Pricing Schedule'!$F$113*M1380),
IF(AND(I1380=38000,R1380&gt;157.4,R1380&lt;=336.4,M1380&lt;=10),('[1]Pricing Schedule'!$F$103+('[1]Pricing Schedule'!$F$105*M1380))*2,
IF(AND(I1380=38000,R1380&gt;157.4,R1380&lt;=336.4,M1380&gt;10),('[1]Pricing Schedule'!$F$111+('[1]Pricing Schedule'!$F$113*M1380))*2,
IF(AND(I1380=38000,R1380&gt;314.8,R1380&lt;=504.6,M1380&lt;=10),('[1]Pricing Schedule'!$F$103+('[1]Pricing Schedule'!$F$105*M1380))*3,
IF(AND(I1380=38000,R1380&gt;314.8,R1380&lt;=504.6,M1380&gt;10),('[1]Pricing Schedule'!$F$111+('[1]Pricing Schedule'!$F$113*M1380))*3,
IF(AND(I1380=38000,R1380&gt;472.2,R1380&lt;=672.8,M1380&lt;=10),('[1]Pricing Schedule'!$F$103+('[1]Pricing Schedule'!$F$105*M1380))*4,
IF(AND(I1380=38000,R1380&gt;472.2,R1380&lt;=672.8,M1380&gt;10),('[1]Pricing Schedule'!$F$111+('[1]Pricing Schedule'!$F$113*M1380))*4,
IF(AND(I1380=110000,R1380&lt;=12.8,M1380&gt;2),'[1]Pricing Schedule'!$F$62+('[1]Pricing Schedule'!$F$63*M1380),
IF(AND(I1380=110000,R1380&lt;=12.8,M1380&lt;=2),'[1]Pricing Schedule'!$F$96+('[1]Pricing Schedule'!$F$97*M1380),
IF(AND(I1380=110000,R1380&gt;12.8,R1380&lt;=22.8,M1380&gt;3),'[1]Pricing Schedule'!$F$71+('[1]Pricing Schedule'!$F$72*M1380),
IF(AND(I1380=110000,R1380&gt;12.8,R1380&lt;=22.8,M1380&lt;=3),'[1]Pricing Schedule'!$F$96+('[1]Pricing Schedule'!$F$97*M1380),
IF(AND(I1380=110000,R1380&gt;22.8,R1380&lt;=30.2),'[1]Pricing Schedule'!$F$80+('[1]Pricing Schedule'!$F$81*M1380),
IF(AND(I1380=110000,R1380&gt;30.2,R1380&lt;=45.9),'[1]Pricing Schedule'!$F$89+('[1]Pricing Schedule'!$F$90*M1380),
IF(AND(I1380=110000,R1380&gt;45.9,R1380&lt;=123.4),'[1]Pricing Schedule'!$F$96+('[1]Pricing Schedule'!$F$97*M1380),
IF(AND(I1380=110000,R1380&gt;123.4,R1380&lt;=168.2,M1380&lt;=10),'[1]Pricing Schedule'!$F$103+('[1]Pricing Schedule'!$F$105*M1380),
IF(AND(I1380=110000,R1380&gt;123.4,R1380&lt;=168.2,M1380&gt;10),'[1]Pricing Schedule'!$F$111+('[1]Pricing Schedule'!$F$113*M1380),
IF(AND(I1380=110000,R1380&gt;168.2,R1380&lt;=336.4,M1380&lt;=10),('[1]Pricing Schedule'!$F$103+('[1]Pricing Schedule'!$F$105*M1380))*2,
IF(AND(I1380=110000,R1380&gt;168.2,R1380&lt;=336.4,M1380&gt;10),('[1]Pricing Schedule'!$F$111+('[1]Pricing Schedule'!$F$113*M1380))*2,
IF(AND(I1380=110000,R1380&gt;336.4,R1380&lt;=504.6,M1380&lt;=10),('[1]Pricing Schedule'!$F$103+('[1]Pricing Schedule'!$F$105*M1380))*3,
IF(AND(I1380=110000,R1380&gt;336.4,R1380&lt;=504.6,M1380&gt;10),('[1]Pricing Schedule'!$F$111+('[1]Pricing Schedule'!$F$113*M1380))*3,
IF(AND(I1380=110000,R1380&gt;504.6,R1380&lt;=672.8,M1380&lt;=10),('[1]Pricing Schedule'!$F$103+('[1]Pricing Schedule'!$F$105*M1380))*4,
IF(AND(I1380=110000,R1380&gt;504.6,R1380&lt;=672.8,M1380&gt;10),('[1]Pricing Schedule'!$F$111+('[1]Pricing Schedule'!$F$113*M1380))*4,
IF(AND(I1380=110000,R1380&gt;672.8,R1380&lt;=841,M1380&lt;=10),('[1]Pricing Schedule'!$F$103+('[1]Pricing Schedule'!$F$105*M1380))*5,
IF(AND(I1380=110000,R1380&gt;672.8,R1380&lt;=841,M1380&gt;10),('[1]Pricing Schedule'!$F$111+('[1]Pricing Schedule'!$F$113*M1380))*5,
IF(AND(I1380=110000,R1380&gt;672.8,R1380&lt;=841,M1380&lt;=10),('[1]Pricing Schedule'!$F$103+('[1]Pricing Schedule'!$F$105*M1380))*5,
IF(AND(I1380=110000,R1380&gt;672.8,R1380&lt;=841,M1380&gt;10),('[1]Pricing Schedule'!$F$111+('[1]Pricing Schedule'!$F$113*M1380))*5,
IF(AND(I1380=110000,R1380&gt;1345.6,R1380&lt;=1513.8,M1380&lt;=10),('[1]Pricing Schedule'!$F$103+('[1]Pricing Schedule'!$F$105*M1380))*9,
IF(AND(I1380=110000,R1380&gt;1345.6,R1380&lt;=1513.8,M1380&gt;10),('[1]Pricing Schedule'!$F$111+('[1]Pricing Schedule'!$F$113*M1380))*9,
9999999999)))))))))))))))))))))))))))))))))))))))</f>
        <v>909950</v>
      </c>
      <c r="T1380" s="21">
        <f>IF(AND(I1380=38000,R1380&lt;=4.5,M1380&gt;8),'[1]Pricing Schedule'!$J$9,
IF(AND(I1380=38000,R1380&lt;=4.5,M1380&lt;=8),'[1]Pricing Schedule'!$J$36,
IF(AND(I1380=38000,R1380&gt;4.5,R1380&lt;=9,M1380&gt;8),'[1]Pricing Schedule'!$J$18,
IF(AND(I1380=38000,R1380&gt;4.5,R1380&lt;=9,M1380&lt;=8),'[1]Pricing Schedule'!$J$36,
IF(AND(I1380=38000,R1380&gt;9,R1380&lt;=12.8,M1380&gt;8),'[1]Pricing Schedule'!$J$27,
IF(AND(I1380=38000,R1380&gt;9,R1380&lt;=12.8,M1380&lt;=8),'[1]Pricing Schedule'!$J$36,
IF(AND(I1380=38000,R1380&gt;12.8,R1380&lt;=22.8),'[1]Pricing Schedule'!$J$36,
IF(AND(I1380=38000,R1380&gt;22.8,R1380&lt;=30.2),'[1]Pricing Schedule'!$J$45,
IF(AND(I1380=38000,R1380&gt;30.2,R1380&lt;=45.9),'[1]Pricing Schedule'!$J$54,
IF(AND(I1380=38000,R1380&gt;45.9,R1380&lt;=123.4),'[1]Pricing Schedule'!$J$97,
IF(AND(I1380=38000,R1380&gt;123.4,R1380&lt;=168.2,M1380&lt;=10),'[1]Pricing Schedule'!$J$105,
IF(AND(I1380=38000,R1380&gt;123.4,R1380&lt;=168.2,M1380&gt;10),'[1]Pricing Schedule'!$J$113,
IF(AND(I1380=38000,R1380&gt;168.2,R1380&lt;=336.4,M1380&lt;=10),('[1]Pricing Schedule'!$J$105),
IF(AND(I1380=38000,R1380&gt;168.2,R1380&lt;=336.4,M1380&gt;10),('[1]Pricing Schedule'!$J$113),
IF(AND(I1380=38000,R1380&gt;336.4,R1380&lt;=504.6,M1380&lt;=10),('[1]Pricing Schedule'!$J$105),
IF(AND(I1380=38000,R1380&gt;336.4,R1380&lt;=504.6,M1380&gt;10),('[1]Pricing Schedule'!$J$113),
IF(AND(I1380=38000,R1380&gt;504.6,R1380&lt;=672.8,M1380&lt;=10),('[1]Pricing Schedule'!$J$105),
IF(AND(I1380=38000,R1380&gt;504.6,R1380&lt;=672.8,M1380&gt;10),('[1]Pricing Schedule'!$J$113),
IF(AND(I1380=110000,R1380&lt;=12.8,M1380&gt;2),'[1]Pricing Schedule'!$J$63,
IF(AND(I1380=110000,R1380&lt;=12.8,M1380&lt;=2),'[1]Pricing Schedule'!$J$97,
IF(AND(I1380=110000,R1380&gt;12.8,R1380&lt;=22.8,M1380&gt;3),'[1]Pricing Schedule'!$J$72,
IF(AND(I1380=110000,R1380&gt;12.8,R1380&lt;=22.8,M1380&lt;=3),'[1]Pricing Schedule'!$J$97,
IF(AND(I1380=110000,R1380&gt;22.8,R1380&lt;=30.2),'[1]Pricing Schedule'!$J$81,
IF(AND(I1380=110000,R1380&gt;30.2,R1380&lt;=45.9),'[1]Pricing Schedule'!$J$90,
IF(AND(I1380=110000,R1380&gt;45.9,R1380&lt;=123.4),'[1]Pricing Schedule'!$J$97,
IF(AND(I1380=110000,R1380&gt;123.4,R1380&lt;=168.2,M1380&lt;=10),'[1]Pricing Schedule'!$J$105,
IF(AND(I1380=110000,R1380&gt;123.4,R1380&lt;=168.2,M1380&gt;10),'[1]Pricing Schedule'!$J$113,
IF(AND(I1380=110000,R1380&gt;168.2,R1380&lt;=336.2,M1380&lt;=10),('[1]Pricing Schedule'!$J$105),
IF(AND(I1380=110000,R1380&gt;168.2,R1380&lt;=336.2,M1380&gt;10),('[1]Pricing Schedule'!$J$113),
IF(AND(I1380=110000,R1380&gt;336.4,R1380&lt;=504.6,M1380&lt;=10),('[1]Pricing Schedule'!$J$105),
IF(AND(I1380=110000,R1380&gt;336.4,R1380&lt;=504.6,M1380&gt;10),('[1]Pricing Schedule'!$J$113),
IF(AND(I1380=110000,R1380&gt;504.6,R1380&lt;=672.8,M1380&lt;=10),('[1]Pricing Schedule'!$J$105),
IF(AND(I1380=110000,R1380&gt;504.6,R1380&lt;=672.8,M1380&gt;10),('[1]Pricing Schedule'!$J$113),
IF(AND(I1380=110000,R1380&gt;672.8,R1380&lt;=841,M1380&lt;=10),('[1]Pricing Schedule'!$J$105),
IF(AND(I1380=110000,R1380&gt;672.8,R1380&lt;=841,M1380&gt;10),('[1]Pricing Schedule'!$J$113),
IF(AND(I1380=110000,R1380&gt;1682,R1380&lt;=1850.2,M1380&lt;=10),('[1]Pricing Schedule'!$J$105),
IF(AND(I1380=110000,R1380&gt;1682,R1380&lt;=1850.2,M1380&gt;10),('[1]Pricing Schedule'!$J$113),
IF(AND(I1380=110000,R1380&gt;2018.4,R1380&lt;=2186.6,M1380&lt;=10),('[1]Pricing Schedule'!$J$105),
IF(AND(I1380=110000,R1380&gt;2018.4,R1380&lt;=2186.6,M1380&gt;10),('[1]Pricing Schedule'!$J$113),999999999)))))))))))))))))))))))))))))))))))))))</f>
        <v>4</v>
      </c>
      <c r="U1380" s="40">
        <f t="shared" si="132"/>
        <v>216654.76190476189</v>
      </c>
      <c r="V1380" s="41">
        <f t="shared" si="133"/>
        <v>4.6156382218803227</v>
      </c>
      <c r="Y1380" s="23">
        <v>461</v>
      </c>
      <c r="Z1380" s="23">
        <v>362</v>
      </c>
      <c r="AD1380" s="13"/>
      <c r="AE1380" s="13"/>
      <c r="AF1380" s="13"/>
      <c r="AR1380" s="35"/>
    </row>
    <row r="1381" spans="1:44">
      <c r="A1381" s="23">
        <v>1383</v>
      </c>
      <c r="B1381" s="23">
        <v>1383</v>
      </c>
      <c r="C1381" s="23" t="s">
        <v>2070</v>
      </c>
      <c r="D1381" s="23" t="s">
        <v>149</v>
      </c>
      <c r="E1381" s="23" t="s">
        <v>149</v>
      </c>
      <c r="F1381" s="23" t="s">
        <v>191</v>
      </c>
      <c r="G1381" s="23" t="s">
        <v>192</v>
      </c>
      <c r="H1381" s="23" t="s">
        <v>113</v>
      </c>
      <c r="I1381" s="13">
        <v>38000</v>
      </c>
      <c r="J1381" s="13">
        <v>38000</v>
      </c>
      <c r="K1381" s="13">
        <v>20000</v>
      </c>
      <c r="L1381" s="24">
        <v>8.4610000000000003</v>
      </c>
      <c r="M1381" s="37">
        <f t="shared" si="128"/>
        <v>9</v>
      </c>
      <c r="N1381" s="24">
        <v>0.26800000000000002</v>
      </c>
      <c r="O1381" s="13">
        <v>3</v>
      </c>
      <c r="P1381" s="36">
        <f t="shared" si="129"/>
        <v>0.26800000000000002</v>
      </c>
      <c r="Q1381" s="38">
        <f t="shared" si="130"/>
        <v>4.2</v>
      </c>
      <c r="R1381" s="37">
        <f t="shared" si="131"/>
        <v>4.2</v>
      </c>
      <c r="S1381" s="39">
        <f>IF(AND(I1381=38000,R1381&lt;=4.5,M1381&gt;8),'[1]Pricing Schedule'!$F$8+('[1]Pricing Schedule'!$F$9*M1381),
IF(AND(I1381=38000,R1381&lt;=4.5,M1381&lt;=8),'[1]Pricing Schedule'!$F$34+('[1]Pricing Schedule'!$F$36*M1381),
IF(AND(I1381=38000,R1381&gt;4.5,R1381&lt;=9,M1381&gt;8),'[1]Pricing Schedule'!$F$17+('[1]Pricing Schedule'!$F$18*M1381),
IF(AND(I1381=38000,R1381&gt;4.5,R1381&lt;=9,M1381&lt;=8),'[1]Pricing Schedule'!$F$34+('[1]Pricing Schedule'!$F$36*M1381),
IF(AND(I1381=38000,R1381&gt;9,R1381&lt;=12.8,M1381&gt;8),'[1]Pricing Schedule'!$F$26+('[1]Pricing Schedule'!$F$27*M1381),
IF(AND(I1381=38000,R1381&gt;9,R1381&lt;=12.8,M1381&lt;=8),'[1]Pricing Schedule'!$F$34+('[1]Pricing Schedule'!$F$36*M1381),
IF(AND(I1381=38000,R1381&gt;12.8,R1381&lt;=22.8),'[1]Pricing Schedule'!$F$34+('[1]Pricing Schedule'!$F$36*M1381),
IF(AND(I1381=38000,R1381&gt;22.8,R1381&lt;=30.2),'[1]Pricing Schedule'!$F$43+('[1]Pricing Schedule'!$F$45*M1381),
IF(AND(I1381=38000,R1381&gt;30.2,R1381&lt;=45.9),'[1]Pricing Schedule'!$F$52+('[1]Pricing Schedule'!$F$54*M1381),
IF(AND(I1381=38000,R1381&gt;45.9,R1381&lt;=123.4),'[1]Pricing Schedule'!$F$96+('[1]Pricing Schedule'!$F$97*M1381),
IF(AND(I1381=38000,R1381&gt;123.4,R1381&lt;=168.2,M1381&lt;=10),'[1]Pricing Schedule'!$F$103+('[1]Pricing Schedule'!$F$105*M1381),
IF(AND(I1381=38000,R1381&gt;123.4,R1381&lt;=168.2,M1381&gt;10),'[1]Pricing Schedule'!$F$111+('[1]Pricing Schedule'!$F$113*M1381),
IF(AND(I1381=38000,R1381&gt;157.4,R1381&lt;=336.4,M1381&lt;=10),('[1]Pricing Schedule'!$F$103+('[1]Pricing Schedule'!$F$105*M1381))*2,
IF(AND(I1381=38000,R1381&gt;157.4,R1381&lt;=336.4,M1381&gt;10),('[1]Pricing Schedule'!$F$111+('[1]Pricing Schedule'!$F$113*M1381))*2,
IF(AND(I1381=38000,R1381&gt;314.8,R1381&lt;=504.6,M1381&lt;=10),('[1]Pricing Schedule'!$F$103+('[1]Pricing Schedule'!$F$105*M1381))*3,
IF(AND(I1381=38000,R1381&gt;314.8,R1381&lt;=504.6,M1381&gt;10),('[1]Pricing Schedule'!$F$111+('[1]Pricing Schedule'!$F$113*M1381))*3,
IF(AND(I1381=38000,R1381&gt;472.2,R1381&lt;=672.8,M1381&lt;=10),('[1]Pricing Schedule'!$F$103+('[1]Pricing Schedule'!$F$105*M1381))*4,
IF(AND(I1381=38000,R1381&gt;472.2,R1381&lt;=672.8,M1381&gt;10),('[1]Pricing Schedule'!$F$111+('[1]Pricing Schedule'!$F$113*M1381))*4,
IF(AND(I1381=110000,R1381&lt;=12.8,M1381&gt;2),'[1]Pricing Schedule'!$F$62+('[1]Pricing Schedule'!$F$63*M1381),
IF(AND(I1381=110000,R1381&lt;=12.8,M1381&lt;=2),'[1]Pricing Schedule'!$F$96+('[1]Pricing Schedule'!$F$97*M1381),
IF(AND(I1381=110000,R1381&gt;12.8,R1381&lt;=22.8,M1381&gt;3),'[1]Pricing Schedule'!$F$71+('[1]Pricing Schedule'!$F$72*M1381),
IF(AND(I1381=110000,R1381&gt;12.8,R1381&lt;=22.8,M1381&lt;=3),'[1]Pricing Schedule'!$F$96+('[1]Pricing Schedule'!$F$97*M1381),
IF(AND(I1381=110000,R1381&gt;22.8,R1381&lt;=30.2),'[1]Pricing Schedule'!$F$80+('[1]Pricing Schedule'!$F$81*M1381),
IF(AND(I1381=110000,R1381&gt;30.2,R1381&lt;=45.9),'[1]Pricing Schedule'!$F$89+('[1]Pricing Schedule'!$F$90*M1381),
IF(AND(I1381=110000,R1381&gt;45.9,R1381&lt;=123.4),'[1]Pricing Schedule'!$F$96+('[1]Pricing Schedule'!$F$97*M1381),
IF(AND(I1381=110000,R1381&gt;123.4,R1381&lt;=168.2,M1381&lt;=10),'[1]Pricing Schedule'!$F$103+('[1]Pricing Schedule'!$F$105*M1381),
IF(AND(I1381=110000,R1381&gt;123.4,R1381&lt;=168.2,M1381&gt;10),'[1]Pricing Schedule'!$F$111+('[1]Pricing Schedule'!$F$113*M1381),
IF(AND(I1381=110000,R1381&gt;168.2,R1381&lt;=336.4,M1381&lt;=10),('[1]Pricing Schedule'!$F$103+('[1]Pricing Schedule'!$F$105*M1381))*2,
IF(AND(I1381=110000,R1381&gt;168.2,R1381&lt;=336.4,M1381&gt;10),('[1]Pricing Schedule'!$F$111+('[1]Pricing Schedule'!$F$113*M1381))*2,
IF(AND(I1381=110000,R1381&gt;336.4,R1381&lt;=504.6,M1381&lt;=10),('[1]Pricing Schedule'!$F$103+('[1]Pricing Schedule'!$F$105*M1381))*3,
IF(AND(I1381=110000,R1381&gt;336.4,R1381&lt;=504.6,M1381&gt;10),('[1]Pricing Schedule'!$F$111+('[1]Pricing Schedule'!$F$113*M1381))*3,
IF(AND(I1381=110000,R1381&gt;504.6,R1381&lt;=672.8,M1381&lt;=10),('[1]Pricing Schedule'!$F$103+('[1]Pricing Schedule'!$F$105*M1381))*4,
IF(AND(I1381=110000,R1381&gt;504.6,R1381&lt;=672.8,M1381&gt;10),('[1]Pricing Schedule'!$F$111+('[1]Pricing Schedule'!$F$113*M1381))*4,
IF(AND(I1381=110000,R1381&gt;672.8,R1381&lt;=841,M1381&lt;=10),('[1]Pricing Schedule'!$F$103+('[1]Pricing Schedule'!$F$105*M1381))*5,
IF(AND(I1381=110000,R1381&gt;672.8,R1381&lt;=841,M1381&gt;10),('[1]Pricing Schedule'!$F$111+('[1]Pricing Schedule'!$F$113*M1381))*5,
IF(AND(I1381=110000,R1381&gt;672.8,R1381&lt;=841,M1381&lt;=10),('[1]Pricing Schedule'!$F$103+('[1]Pricing Schedule'!$F$105*M1381))*5,
IF(AND(I1381=110000,R1381&gt;672.8,R1381&lt;=841,M1381&gt;10),('[1]Pricing Schedule'!$F$111+('[1]Pricing Schedule'!$F$113*M1381))*5,
IF(AND(I1381=110000,R1381&gt;1345.6,R1381&lt;=1513.8,M1381&lt;=10),('[1]Pricing Schedule'!$F$103+('[1]Pricing Schedule'!$F$105*M1381))*9,
IF(AND(I1381=110000,R1381&gt;1345.6,R1381&lt;=1513.8,M1381&gt;10),('[1]Pricing Schedule'!$F$111+('[1]Pricing Schedule'!$F$113*M1381))*9,
9999999999)))))))))))))))))))))))))))))))))))))))</f>
        <v>1334440</v>
      </c>
      <c r="T1381" s="21">
        <f>IF(AND(I1381=38000,R1381&lt;=4.5,M1381&gt;8),'[1]Pricing Schedule'!$J$9,
IF(AND(I1381=38000,R1381&lt;=4.5,M1381&lt;=8),'[1]Pricing Schedule'!$J$36,
IF(AND(I1381=38000,R1381&gt;4.5,R1381&lt;=9,M1381&gt;8),'[1]Pricing Schedule'!$J$18,
IF(AND(I1381=38000,R1381&gt;4.5,R1381&lt;=9,M1381&lt;=8),'[1]Pricing Schedule'!$J$36,
IF(AND(I1381=38000,R1381&gt;9,R1381&lt;=12.8,M1381&gt;8),'[1]Pricing Schedule'!$J$27,
IF(AND(I1381=38000,R1381&gt;9,R1381&lt;=12.8,M1381&lt;=8),'[1]Pricing Schedule'!$J$36,
IF(AND(I1381=38000,R1381&gt;12.8,R1381&lt;=22.8),'[1]Pricing Schedule'!$J$36,
IF(AND(I1381=38000,R1381&gt;22.8,R1381&lt;=30.2),'[1]Pricing Schedule'!$J$45,
IF(AND(I1381=38000,R1381&gt;30.2,R1381&lt;=45.9),'[1]Pricing Schedule'!$J$54,
IF(AND(I1381=38000,R1381&gt;45.9,R1381&lt;=123.4),'[1]Pricing Schedule'!$J$97,
IF(AND(I1381=38000,R1381&gt;123.4,R1381&lt;=168.2,M1381&lt;=10),'[1]Pricing Schedule'!$J$105,
IF(AND(I1381=38000,R1381&gt;123.4,R1381&lt;=168.2,M1381&gt;10),'[1]Pricing Schedule'!$J$113,
IF(AND(I1381=38000,R1381&gt;168.2,R1381&lt;=336.4,M1381&lt;=10),('[1]Pricing Schedule'!$J$105),
IF(AND(I1381=38000,R1381&gt;168.2,R1381&lt;=336.4,M1381&gt;10),('[1]Pricing Schedule'!$J$113),
IF(AND(I1381=38000,R1381&gt;336.4,R1381&lt;=504.6,M1381&lt;=10),('[1]Pricing Schedule'!$J$105),
IF(AND(I1381=38000,R1381&gt;336.4,R1381&lt;=504.6,M1381&gt;10),('[1]Pricing Schedule'!$J$113),
IF(AND(I1381=38000,R1381&gt;504.6,R1381&lt;=672.8,M1381&lt;=10),('[1]Pricing Schedule'!$J$105),
IF(AND(I1381=38000,R1381&gt;504.6,R1381&lt;=672.8,M1381&gt;10),('[1]Pricing Schedule'!$J$113),
IF(AND(I1381=110000,R1381&lt;=12.8,M1381&gt;2),'[1]Pricing Schedule'!$J$63,
IF(AND(I1381=110000,R1381&lt;=12.8,M1381&lt;=2),'[1]Pricing Schedule'!$J$97,
IF(AND(I1381=110000,R1381&gt;12.8,R1381&lt;=22.8,M1381&gt;3),'[1]Pricing Schedule'!$J$72,
IF(AND(I1381=110000,R1381&gt;12.8,R1381&lt;=22.8,M1381&lt;=3),'[1]Pricing Schedule'!$J$97,
IF(AND(I1381=110000,R1381&gt;22.8,R1381&lt;=30.2),'[1]Pricing Schedule'!$J$81,
IF(AND(I1381=110000,R1381&gt;30.2,R1381&lt;=45.9),'[1]Pricing Schedule'!$J$90,
IF(AND(I1381=110000,R1381&gt;45.9,R1381&lt;=123.4),'[1]Pricing Schedule'!$J$97,
IF(AND(I1381=110000,R1381&gt;123.4,R1381&lt;=168.2,M1381&lt;=10),'[1]Pricing Schedule'!$J$105,
IF(AND(I1381=110000,R1381&gt;123.4,R1381&lt;=168.2,M1381&gt;10),'[1]Pricing Schedule'!$J$113,
IF(AND(I1381=110000,R1381&gt;168.2,R1381&lt;=336.2,M1381&lt;=10),('[1]Pricing Schedule'!$J$105),
IF(AND(I1381=110000,R1381&gt;168.2,R1381&lt;=336.2,M1381&gt;10),('[1]Pricing Schedule'!$J$113),
IF(AND(I1381=110000,R1381&gt;336.4,R1381&lt;=504.6,M1381&lt;=10),('[1]Pricing Schedule'!$J$105),
IF(AND(I1381=110000,R1381&gt;336.4,R1381&lt;=504.6,M1381&gt;10),('[1]Pricing Schedule'!$J$113),
IF(AND(I1381=110000,R1381&gt;504.6,R1381&lt;=672.8,M1381&lt;=10),('[1]Pricing Schedule'!$J$105),
IF(AND(I1381=110000,R1381&gt;504.6,R1381&lt;=672.8,M1381&gt;10),('[1]Pricing Schedule'!$J$113),
IF(AND(I1381=110000,R1381&gt;672.8,R1381&lt;=841,M1381&lt;=10),('[1]Pricing Schedule'!$J$105),
IF(AND(I1381=110000,R1381&gt;672.8,R1381&lt;=841,M1381&gt;10),('[1]Pricing Schedule'!$J$113),
IF(AND(I1381=110000,R1381&gt;1682,R1381&lt;=1850.2,M1381&lt;=10),('[1]Pricing Schedule'!$J$105),
IF(AND(I1381=110000,R1381&gt;1682,R1381&lt;=1850.2,M1381&gt;10),('[1]Pricing Schedule'!$J$113),
IF(AND(I1381=110000,R1381&gt;2018.4,R1381&lt;=2186.6,M1381&lt;=10),('[1]Pricing Schedule'!$J$105),
IF(AND(I1381=110000,R1381&gt;2018.4,R1381&lt;=2186.6,M1381&gt;10),('[1]Pricing Schedule'!$J$113),999999999)))))))))))))))))))))))))))))))))))))))</f>
        <v>1</v>
      </c>
      <c r="U1381" s="40">
        <f t="shared" si="132"/>
        <v>317723.80952380953</v>
      </c>
      <c r="V1381" s="41">
        <f t="shared" si="133"/>
        <v>3.1473876682353645</v>
      </c>
      <c r="Y1381" s="23">
        <v>362</v>
      </c>
      <c r="Z1381" s="23">
        <v>362</v>
      </c>
      <c r="AD1381" s="13"/>
      <c r="AE1381" s="13"/>
      <c r="AF1381" s="13"/>
      <c r="AR1381" s="35"/>
    </row>
    <row r="1382" spans="1:44">
      <c r="A1382" s="23">
        <v>1384</v>
      </c>
      <c r="B1382" s="23">
        <v>1384</v>
      </c>
      <c r="C1382" s="23" t="s">
        <v>2071</v>
      </c>
      <c r="D1382" s="23" t="s">
        <v>149</v>
      </c>
      <c r="E1382" s="23" t="s">
        <v>110</v>
      </c>
      <c r="F1382" s="23" t="s">
        <v>159</v>
      </c>
      <c r="G1382" s="23" t="s">
        <v>160</v>
      </c>
      <c r="H1382" s="23" t="s">
        <v>113</v>
      </c>
      <c r="I1382" s="13">
        <v>38000</v>
      </c>
      <c r="J1382" s="13">
        <v>38000</v>
      </c>
      <c r="K1382" s="13">
        <v>20000</v>
      </c>
      <c r="L1382" s="24">
        <v>7.1440000000000001</v>
      </c>
      <c r="M1382" s="37">
        <f t="shared" si="128"/>
        <v>8</v>
      </c>
      <c r="N1382" s="24">
        <v>0.66</v>
      </c>
      <c r="O1382" s="13">
        <v>3</v>
      </c>
      <c r="P1382" s="36">
        <f t="shared" si="129"/>
        <v>0.66</v>
      </c>
      <c r="Q1382" s="38">
        <f t="shared" si="130"/>
        <v>4.2</v>
      </c>
      <c r="R1382" s="37">
        <f t="shared" si="131"/>
        <v>4.2</v>
      </c>
      <c r="S1382" s="39">
        <f>IF(AND(I1382=38000,R1382&lt;=4.5,M1382&gt;8),'[1]Pricing Schedule'!$F$8+('[1]Pricing Schedule'!$F$9*M1382),
IF(AND(I1382=38000,R1382&lt;=4.5,M1382&lt;=8),'[1]Pricing Schedule'!$F$34+('[1]Pricing Schedule'!$F$36*M1382),
IF(AND(I1382=38000,R1382&gt;4.5,R1382&lt;=9,M1382&gt;8),'[1]Pricing Schedule'!$F$17+('[1]Pricing Schedule'!$F$18*M1382),
IF(AND(I1382=38000,R1382&gt;4.5,R1382&lt;=9,M1382&lt;=8),'[1]Pricing Schedule'!$F$34+('[1]Pricing Schedule'!$F$36*M1382),
IF(AND(I1382=38000,R1382&gt;9,R1382&lt;=12.8,M1382&gt;8),'[1]Pricing Schedule'!$F$26+('[1]Pricing Schedule'!$F$27*M1382),
IF(AND(I1382=38000,R1382&gt;9,R1382&lt;=12.8,M1382&lt;=8),'[1]Pricing Schedule'!$F$34+('[1]Pricing Schedule'!$F$36*M1382),
IF(AND(I1382=38000,R1382&gt;12.8,R1382&lt;=22.8),'[1]Pricing Schedule'!$F$34+('[1]Pricing Schedule'!$F$36*M1382),
IF(AND(I1382=38000,R1382&gt;22.8,R1382&lt;=30.2),'[1]Pricing Schedule'!$F$43+('[1]Pricing Schedule'!$F$45*M1382),
IF(AND(I1382=38000,R1382&gt;30.2,R1382&lt;=45.9),'[1]Pricing Schedule'!$F$52+('[1]Pricing Schedule'!$F$54*M1382),
IF(AND(I1382=38000,R1382&gt;45.9,R1382&lt;=123.4),'[1]Pricing Schedule'!$F$96+('[1]Pricing Schedule'!$F$97*M1382),
IF(AND(I1382=38000,R1382&gt;123.4,R1382&lt;=168.2,M1382&lt;=10),'[1]Pricing Schedule'!$F$103+('[1]Pricing Schedule'!$F$105*M1382),
IF(AND(I1382=38000,R1382&gt;123.4,R1382&lt;=168.2,M1382&gt;10),'[1]Pricing Schedule'!$F$111+('[1]Pricing Schedule'!$F$113*M1382),
IF(AND(I1382=38000,R1382&gt;157.4,R1382&lt;=336.4,M1382&lt;=10),('[1]Pricing Schedule'!$F$103+('[1]Pricing Schedule'!$F$105*M1382))*2,
IF(AND(I1382=38000,R1382&gt;157.4,R1382&lt;=336.4,M1382&gt;10),('[1]Pricing Schedule'!$F$111+('[1]Pricing Schedule'!$F$113*M1382))*2,
IF(AND(I1382=38000,R1382&gt;314.8,R1382&lt;=504.6,M1382&lt;=10),('[1]Pricing Schedule'!$F$103+('[1]Pricing Schedule'!$F$105*M1382))*3,
IF(AND(I1382=38000,R1382&gt;314.8,R1382&lt;=504.6,M1382&gt;10),('[1]Pricing Schedule'!$F$111+('[1]Pricing Schedule'!$F$113*M1382))*3,
IF(AND(I1382=38000,R1382&gt;472.2,R1382&lt;=672.8,M1382&lt;=10),('[1]Pricing Schedule'!$F$103+('[1]Pricing Schedule'!$F$105*M1382))*4,
IF(AND(I1382=38000,R1382&gt;472.2,R1382&lt;=672.8,M1382&gt;10),('[1]Pricing Schedule'!$F$111+('[1]Pricing Schedule'!$F$113*M1382))*4,
IF(AND(I1382=110000,R1382&lt;=12.8,M1382&gt;2),'[1]Pricing Schedule'!$F$62+('[1]Pricing Schedule'!$F$63*M1382),
IF(AND(I1382=110000,R1382&lt;=12.8,M1382&lt;=2),'[1]Pricing Schedule'!$F$96+('[1]Pricing Schedule'!$F$97*M1382),
IF(AND(I1382=110000,R1382&gt;12.8,R1382&lt;=22.8,M1382&gt;3),'[1]Pricing Schedule'!$F$71+('[1]Pricing Schedule'!$F$72*M1382),
IF(AND(I1382=110000,R1382&gt;12.8,R1382&lt;=22.8,M1382&lt;=3),'[1]Pricing Schedule'!$F$96+('[1]Pricing Schedule'!$F$97*M1382),
IF(AND(I1382=110000,R1382&gt;22.8,R1382&lt;=30.2),'[1]Pricing Schedule'!$F$80+('[1]Pricing Schedule'!$F$81*M1382),
IF(AND(I1382=110000,R1382&gt;30.2,R1382&lt;=45.9),'[1]Pricing Schedule'!$F$89+('[1]Pricing Schedule'!$F$90*M1382),
IF(AND(I1382=110000,R1382&gt;45.9,R1382&lt;=123.4),'[1]Pricing Schedule'!$F$96+('[1]Pricing Schedule'!$F$97*M1382),
IF(AND(I1382=110000,R1382&gt;123.4,R1382&lt;=168.2,M1382&lt;=10),'[1]Pricing Schedule'!$F$103+('[1]Pricing Schedule'!$F$105*M1382),
IF(AND(I1382=110000,R1382&gt;123.4,R1382&lt;=168.2,M1382&gt;10),'[1]Pricing Schedule'!$F$111+('[1]Pricing Schedule'!$F$113*M1382),
IF(AND(I1382=110000,R1382&gt;168.2,R1382&lt;=336.4,M1382&lt;=10),('[1]Pricing Schedule'!$F$103+('[1]Pricing Schedule'!$F$105*M1382))*2,
IF(AND(I1382=110000,R1382&gt;168.2,R1382&lt;=336.4,M1382&gt;10),('[1]Pricing Schedule'!$F$111+('[1]Pricing Schedule'!$F$113*M1382))*2,
IF(AND(I1382=110000,R1382&gt;336.4,R1382&lt;=504.6,M1382&lt;=10),('[1]Pricing Schedule'!$F$103+('[1]Pricing Schedule'!$F$105*M1382))*3,
IF(AND(I1382=110000,R1382&gt;336.4,R1382&lt;=504.6,M1382&gt;10),('[1]Pricing Schedule'!$F$111+('[1]Pricing Schedule'!$F$113*M1382))*3,
IF(AND(I1382=110000,R1382&gt;504.6,R1382&lt;=672.8,M1382&lt;=10),('[1]Pricing Schedule'!$F$103+('[1]Pricing Schedule'!$F$105*M1382))*4,
IF(AND(I1382=110000,R1382&gt;504.6,R1382&lt;=672.8,M1382&gt;10),('[1]Pricing Schedule'!$F$111+('[1]Pricing Schedule'!$F$113*M1382))*4,
IF(AND(I1382=110000,R1382&gt;672.8,R1382&lt;=841,M1382&lt;=10),('[1]Pricing Schedule'!$F$103+('[1]Pricing Schedule'!$F$105*M1382))*5,
IF(AND(I1382=110000,R1382&gt;672.8,R1382&lt;=841,M1382&gt;10),('[1]Pricing Schedule'!$F$111+('[1]Pricing Schedule'!$F$113*M1382))*5,
IF(AND(I1382=110000,R1382&gt;672.8,R1382&lt;=841,M1382&lt;=10),('[1]Pricing Schedule'!$F$103+('[1]Pricing Schedule'!$F$105*M1382))*5,
IF(AND(I1382=110000,R1382&gt;672.8,R1382&lt;=841,M1382&gt;10),('[1]Pricing Schedule'!$F$111+('[1]Pricing Schedule'!$F$113*M1382))*5,
IF(AND(I1382=110000,R1382&gt;1345.6,R1382&lt;=1513.8,M1382&lt;=10),('[1]Pricing Schedule'!$F$103+('[1]Pricing Schedule'!$F$105*M1382))*9,
IF(AND(I1382=110000,R1382&gt;1345.6,R1382&lt;=1513.8,M1382&gt;10),('[1]Pricing Schedule'!$F$111+('[1]Pricing Schedule'!$F$113*M1382))*9,
9999999999)))))))))))))))))))))))))))))))))))))))</f>
        <v>909950</v>
      </c>
      <c r="T1382" s="21">
        <f>IF(AND(I1382=38000,R1382&lt;=4.5,M1382&gt;8),'[1]Pricing Schedule'!$J$9,
IF(AND(I1382=38000,R1382&lt;=4.5,M1382&lt;=8),'[1]Pricing Schedule'!$J$36,
IF(AND(I1382=38000,R1382&gt;4.5,R1382&lt;=9,M1382&gt;8),'[1]Pricing Schedule'!$J$18,
IF(AND(I1382=38000,R1382&gt;4.5,R1382&lt;=9,M1382&lt;=8),'[1]Pricing Schedule'!$J$36,
IF(AND(I1382=38000,R1382&gt;9,R1382&lt;=12.8,M1382&gt;8),'[1]Pricing Schedule'!$J$27,
IF(AND(I1382=38000,R1382&gt;9,R1382&lt;=12.8,M1382&lt;=8),'[1]Pricing Schedule'!$J$36,
IF(AND(I1382=38000,R1382&gt;12.8,R1382&lt;=22.8),'[1]Pricing Schedule'!$J$36,
IF(AND(I1382=38000,R1382&gt;22.8,R1382&lt;=30.2),'[1]Pricing Schedule'!$J$45,
IF(AND(I1382=38000,R1382&gt;30.2,R1382&lt;=45.9),'[1]Pricing Schedule'!$J$54,
IF(AND(I1382=38000,R1382&gt;45.9,R1382&lt;=123.4),'[1]Pricing Schedule'!$J$97,
IF(AND(I1382=38000,R1382&gt;123.4,R1382&lt;=168.2,M1382&lt;=10),'[1]Pricing Schedule'!$J$105,
IF(AND(I1382=38000,R1382&gt;123.4,R1382&lt;=168.2,M1382&gt;10),'[1]Pricing Schedule'!$J$113,
IF(AND(I1382=38000,R1382&gt;168.2,R1382&lt;=336.4,M1382&lt;=10),('[1]Pricing Schedule'!$J$105),
IF(AND(I1382=38000,R1382&gt;168.2,R1382&lt;=336.4,M1382&gt;10),('[1]Pricing Schedule'!$J$113),
IF(AND(I1382=38000,R1382&gt;336.4,R1382&lt;=504.6,M1382&lt;=10),('[1]Pricing Schedule'!$J$105),
IF(AND(I1382=38000,R1382&gt;336.4,R1382&lt;=504.6,M1382&gt;10),('[1]Pricing Schedule'!$J$113),
IF(AND(I1382=38000,R1382&gt;504.6,R1382&lt;=672.8,M1382&lt;=10),('[1]Pricing Schedule'!$J$105),
IF(AND(I1382=38000,R1382&gt;504.6,R1382&lt;=672.8,M1382&gt;10),('[1]Pricing Schedule'!$J$113),
IF(AND(I1382=110000,R1382&lt;=12.8,M1382&gt;2),'[1]Pricing Schedule'!$J$63,
IF(AND(I1382=110000,R1382&lt;=12.8,M1382&lt;=2),'[1]Pricing Schedule'!$J$97,
IF(AND(I1382=110000,R1382&gt;12.8,R1382&lt;=22.8,M1382&gt;3),'[1]Pricing Schedule'!$J$72,
IF(AND(I1382=110000,R1382&gt;12.8,R1382&lt;=22.8,M1382&lt;=3),'[1]Pricing Schedule'!$J$97,
IF(AND(I1382=110000,R1382&gt;22.8,R1382&lt;=30.2),'[1]Pricing Schedule'!$J$81,
IF(AND(I1382=110000,R1382&gt;30.2,R1382&lt;=45.9),'[1]Pricing Schedule'!$J$90,
IF(AND(I1382=110000,R1382&gt;45.9,R1382&lt;=123.4),'[1]Pricing Schedule'!$J$97,
IF(AND(I1382=110000,R1382&gt;123.4,R1382&lt;=168.2,M1382&lt;=10),'[1]Pricing Schedule'!$J$105,
IF(AND(I1382=110000,R1382&gt;123.4,R1382&lt;=168.2,M1382&gt;10),'[1]Pricing Schedule'!$J$113,
IF(AND(I1382=110000,R1382&gt;168.2,R1382&lt;=336.2,M1382&lt;=10),('[1]Pricing Schedule'!$J$105),
IF(AND(I1382=110000,R1382&gt;168.2,R1382&lt;=336.2,M1382&gt;10),('[1]Pricing Schedule'!$J$113),
IF(AND(I1382=110000,R1382&gt;336.4,R1382&lt;=504.6,M1382&lt;=10),('[1]Pricing Schedule'!$J$105),
IF(AND(I1382=110000,R1382&gt;336.4,R1382&lt;=504.6,M1382&gt;10),('[1]Pricing Schedule'!$J$113),
IF(AND(I1382=110000,R1382&gt;504.6,R1382&lt;=672.8,M1382&lt;=10),('[1]Pricing Schedule'!$J$105),
IF(AND(I1382=110000,R1382&gt;504.6,R1382&lt;=672.8,M1382&gt;10),('[1]Pricing Schedule'!$J$113),
IF(AND(I1382=110000,R1382&gt;672.8,R1382&lt;=841,M1382&lt;=10),('[1]Pricing Schedule'!$J$105),
IF(AND(I1382=110000,R1382&gt;672.8,R1382&lt;=841,M1382&gt;10),('[1]Pricing Schedule'!$J$113),
IF(AND(I1382=110000,R1382&gt;1682,R1382&lt;=1850.2,M1382&lt;=10),('[1]Pricing Schedule'!$J$105),
IF(AND(I1382=110000,R1382&gt;1682,R1382&lt;=1850.2,M1382&gt;10),('[1]Pricing Schedule'!$J$113),
IF(AND(I1382=110000,R1382&gt;2018.4,R1382&lt;=2186.6,M1382&lt;=10),('[1]Pricing Schedule'!$J$105),
IF(AND(I1382=110000,R1382&gt;2018.4,R1382&lt;=2186.6,M1382&gt;10),('[1]Pricing Schedule'!$J$113),999999999)))))))))))))))))))))))))))))))))))))))</f>
        <v>4</v>
      </c>
      <c r="U1382" s="40">
        <f t="shared" si="132"/>
        <v>216654.76190476189</v>
      </c>
      <c r="V1382" s="41">
        <f t="shared" si="133"/>
        <v>4.6156382218803227</v>
      </c>
      <c r="Y1382" s="23">
        <v>207</v>
      </c>
      <c r="Z1382" s="23">
        <v>273</v>
      </c>
      <c r="AD1382" s="13"/>
      <c r="AE1382" s="13"/>
      <c r="AF1382" s="13"/>
      <c r="AR1382" s="35"/>
    </row>
    <row r="1383" spans="1:44">
      <c r="A1383" s="23">
        <v>1385</v>
      </c>
      <c r="B1383" s="23">
        <v>1385</v>
      </c>
      <c r="C1383" s="23" t="s">
        <v>2072</v>
      </c>
      <c r="D1383" s="23" t="s">
        <v>110</v>
      </c>
      <c r="E1383" s="23" t="s">
        <v>110</v>
      </c>
      <c r="F1383" s="23" t="s">
        <v>159</v>
      </c>
      <c r="G1383" s="23" t="s">
        <v>160</v>
      </c>
      <c r="H1383" s="23" t="s">
        <v>113</v>
      </c>
      <c r="I1383" s="13">
        <v>38000</v>
      </c>
      <c r="J1383" s="13">
        <v>38000</v>
      </c>
      <c r="K1383" s="13">
        <v>20000</v>
      </c>
      <c r="L1383" s="24">
        <v>9.9390000000000001</v>
      </c>
      <c r="M1383" s="37">
        <f t="shared" si="128"/>
        <v>10</v>
      </c>
      <c r="N1383" s="24">
        <v>0.10100000000000001</v>
      </c>
      <c r="O1383" s="13">
        <v>3</v>
      </c>
      <c r="P1383" s="36">
        <f t="shared" si="129"/>
        <v>0.10100000000000001</v>
      </c>
      <c r="Q1383" s="38">
        <f t="shared" si="130"/>
        <v>4.2</v>
      </c>
      <c r="R1383" s="37">
        <f t="shared" si="131"/>
        <v>4.2</v>
      </c>
      <c r="S1383" s="39">
        <f>IF(AND(I1383=38000,R1383&lt;=4.5,M1383&gt;8),'[1]Pricing Schedule'!$F$8+('[1]Pricing Schedule'!$F$9*M1383),
IF(AND(I1383=38000,R1383&lt;=4.5,M1383&lt;=8),'[1]Pricing Schedule'!$F$34+('[1]Pricing Schedule'!$F$36*M1383),
IF(AND(I1383=38000,R1383&gt;4.5,R1383&lt;=9,M1383&gt;8),'[1]Pricing Schedule'!$F$17+('[1]Pricing Schedule'!$F$18*M1383),
IF(AND(I1383=38000,R1383&gt;4.5,R1383&lt;=9,M1383&lt;=8),'[1]Pricing Schedule'!$F$34+('[1]Pricing Schedule'!$F$36*M1383),
IF(AND(I1383=38000,R1383&gt;9,R1383&lt;=12.8,M1383&gt;8),'[1]Pricing Schedule'!$F$26+('[1]Pricing Schedule'!$F$27*M1383),
IF(AND(I1383=38000,R1383&gt;9,R1383&lt;=12.8,M1383&lt;=8),'[1]Pricing Schedule'!$F$34+('[1]Pricing Schedule'!$F$36*M1383),
IF(AND(I1383=38000,R1383&gt;12.8,R1383&lt;=22.8),'[1]Pricing Schedule'!$F$34+('[1]Pricing Schedule'!$F$36*M1383),
IF(AND(I1383=38000,R1383&gt;22.8,R1383&lt;=30.2),'[1]Pricing Schedule'!$F$43+('[1]Pricing Schedule'!$F$45*M1383),
IF(AND(I1383=38000,R1383&gt;30.2,R1383&lt;=45.9),'[1]Pricing Schedule'!$F$52+('[1]Pricing Schedule'!$F$54*M1383),
IF(AND(I1383=38000,R1383&gt;45.9,R1383&lt;=123.4),'[1]Pricing Schedule'!$F$96+('[1]Pricing Schedule'!$F$97*M1383),
IF(AND(I1383=38000,R1383&gt;123.4,R1383&lt;=168.2,M1383&lt;=10),'[1]Pricing Schedule'!$F$103+('[1]Pricing Schedule'!$F$105*M1383),
IF(AND(I1383=38000,R1383&gt;123.4,R1383&lt;=168.2,M1383&gt;10),'[1]Pricing Schedule'!$F$111+('[1]Pricing Schedule'!$F$113*M1383),
IF(AND(I1383=38000,R1383&gt;157.4,R1383&lt;=336.4,M1383&lt;=10),('[1]Pricing Schedule'!$F$103+('[1]Pricing Schedule'!$F$105*M1383))*2,
IF(AND(I1383=38000,R1383&gt;157.4,R1383&lt;=336.4,M1383&gt;10),('[1]Pricing Schedule'!$F$111+('[1]Pricing Schedule'!$F$113*M1383))*2,
IF(AND(I1383=38000,R1383&gt;314.8,R1383&lt;=504.6,M1383&lt;=10),('[1]Pricing Schedule'!$F$103+('[1]Pricing Schedule'!$F$105*M1383))*3,
IF(AND(I1383=38000,R1383&gt;314.8,R1383&lt;=504.6,M1383&gt;10),('[1]Pricing Schedule'!$F$111+('[1]Pricing Schedule'!$F$113*M1383))*3,
IF(AND(I1383=38000,R1383&gt;472.2,R1383&lt;=672.8,M1383&lt;=10),('[1]Pricing Schedule'!$F$103+('[1]Pricing Schedule'!$F$105*M1383))*4,
IF(AND(I1383=38000,R1383&gt;472.2,R1383&lt;=672.8,M1383&gt;10),('[1]Pricing Schedule'!$F$111+('[1]Pricing Schedule'!$F$113*M1383))*4,
IF(AND(I1383=110000,R1383&lt;=12.8,M1383&gt;2),'[1]Pricing Schedule'!$F$62+('[1]Pricing Schedule'!$F$63*M1383),
IF(AND(I1383=110000,R1383&lt;=12.8,M1383&lt;=2),'[1]Pricing Schedule'!$F$96+('[1]Pricing Schedule'!$F$97*M1383),
IF(AND(I1383=110000,R1383&gt;12.8,R1383&lt;=22.8,M1383&gt;3),'[1]Pricing Schedule'!$F$71+('[1]Pricing Schedule'!$F$72*M1383),
IF(AND(I1383=110000,R1383&gt;12.8,R1383&lt;=22.8,M1383&lt;=3),'[1]Pricing Schedule'!$F$96+('[1]Pricing Schedule'!$F$97*M1383),
IF(AND(I1383=110000,R1383&gt;22.8,R1383&lt;=30.2),'[1]Pricing Schedule'!$F$80+('[1]Pricing Schedule'!$F$81*M1383),
IF(AND(I1383=110000,R1383&gt;30.2,R1383&lt;=45.9),'[1]Pricing Schedule'!$F$89+('[1]Pricing Schedule'!$F$90*M1383),
IF(AND(I1383=110000,R1383&gt;45.9,R1383&lt;=123.4),'[1]Pricing Schedule'!$F$96+('[1]Pricing Schedule'!$F$97*M1383),
IF(AND(I1383=110000,R1383&gt;123.4,R1383&lt;=168.2,M1383&lt;=10),'[1]Pricing Schedule'!$F$103+('[1]Pricing Schedule'!$F$105*M1383),
IF(AND(I1383=110000,R1383&gt;123.4,R1383&lt;=168.2,M1383&gt;10),'[1]Pricing Schedule'!$F$111+('[1]Pricing Schedule'!$F$113*M1383),
IF(AND(I1383=110000,R1383&gt;168.2,R1383&lt;=336.4,M1383&lt;=10),('[1]Pricing Schedule'!$F$103+('[1]Pricing Schedule'!$F$105*M1383))*2,
IF(AND(I1383=110000,R1383&gt;168.2,R1383&lt;=336.4,M1383&gt;10),('[1]Pricing Schedule'!$F$111+('[1]Pricing Schedule'!$F$113*M1383))*2,
IF(AND(I1383=110000,R1383&gt;336.4,R1383&lt;=504.6,M1383&lt;=10),('[1]Pricing Schedule'!$F$103+('[1]Pricing Schedule'!$F$105*M1383))*3,
IF(AND(I1383=110000,R1383&gt;336.4,R1383&lt;=504.6,M1383&gt;10),('[1]Pricing Schedule'!$F$111+('[1]Pricing Schedule'!$F$113*M1383))*3,
IF(AND(I1383=110000,R1383&gt;504.6,R1383&lt;=672.8,M1383&lt;=10),('[1]Pricing Schedule'!$F$103+('[1]Pricing Schedule'!$F$105*M1383))*4,
IF(AND(I1383=110000,R1383&gt;504.6,R1383&lt;=672.8,M1383&gt;10),('[1]Pricing Schedule'!$F$111+('[1]Pricing Schedule'!$F$113*M1383))*4,
IF(AND(I1383=110000,R1383&gt;672.8,R1383&lt;=841,M1383&lt;=10),('[1]Pricing Schedule'!$F$103+('[1]Pricing Schedule'!$F$105*M1383))*5,
IF(AND(I1383=110000,R1383&gt;672.8,R1383&lt;=841,M1383&gt;10),('[1]Pricing Schedule'!$F$111+('[1]Pricing Schedule'!$F$113*M1383))*5,
IF(AND(I1383=110000,R1383&gt;672.8,R1383&lt;=841,M1383&lt;=10),('[1]Pricing Schedule'!$F$103+('[1]Pricing Schedule'!$F$105*M1383))*5,
IF(AND(I1383=110000,R1383&gt;672.8,R1383&lt;=841,M1383&gt;10),('[1]Pricing Schedule'!$F$111+('[1]Pricing Schedule'!$F$113*M1383))*5,
IF(AND(I1383=110000,R1383&gt;1345.6,R1383&lt;=1513.8,M1383&lt;=10),('[1]Pricing Schedule'!$F$103+('[1]Pricing Schedule'!$F$105*M1383))*9,
IF(AND(I1383=110000,R1383&gt;1345.6,R1383&lt;=1513.8,M1383&gt;10),('[1]Pricing Schedule'!$F$111+('[1]Pricing Schedule'!$F$113*M1383))*9,
9999999999)))))))))))))))))))))))))))))))))))))))</f>
        <v>1387140</v>
      </c>
      <c r="T1383" s="21">
        <f>IF(AND(I1383=38000,R1383&lt;=4.5,M1383&gt;8),'[1]Pricing Schedule'!$J$9,
IF(AND(I1383=38000,R1383&lt;=4.5,M1383&lt;=8),'[1]Pricing Schedule'!$J$36,
IF(AND(I1383=38000,R1383&gt;4.5,R1383&lt;=9,M1383&gt;8),'[1]Pricing Schedule'!$J$18,
IF(AND(I1383=38000,R1383&gt;4.5,R1383&lt;=9,M1383&lt;=8),'[1]Pricing Schedule'!$J$36,
IF(AND(I1383=38000,R1383&gt;9,R1383&lt;=12.8,M1383&gt;8),'[1]Pricing Schedule'!$J$27,
IF(AND(I1383=38000,R1383&gt;9,R1383&lt;=12.8,M1383&lt;=8),'[1]Pricing Schedule'!$J$36,
IF(AND(I1383=38000,R1383&gt;12.8,R1383&lt;=22.8),'[1]Pricing Schedule'!$J$36,
IF(AND(I1383=38000,R1383&gt;22.8,R1383&lt;=30.2),'[1]Pricing Schedule'!$J$45,
IF(AND(I1383=38000,R1383&gt;30.2,R1383&lt;=45.9),'[1]Pricing Schedule'!$J$54,
IF(AND(I1383=38000,R1383&gt;45.9,R1383&lt;=123.4),'[1]Pricing Schedule'!$J$97,
IF(AND(I1383=38000,R1383&gt;123.4,R1383&lt;=168.2,M1383&lt;=10),'[1]Pricing Schedule'!$J$105,
IF(AND(I1383=38000,R1383&gt;123.4,R1383&lt;=168.2,M1383&gt;10),'[1]Pricing Schedule'!$J$113,
IF(AND(I1383=38000,R1383&gt;168.2,R1383&lt;=336.4,M1383&lt;=10),('[1]Pricing Schedule'!$J$105),
IF(AND(I1383=38000,R1383&gt;168.2,R1383&lt;=336.4,M1383&gt;10),('[1]Pricing Schedule'!$J$113),
IF(AND(I1383=38000,R1383&gt;336.4,R1383&lt;=504.6,M1383&lt;=10),('[1]Pricing Schedule'!$J$105),
IF(AND(I1383=38000,R1383&gt;336.4,R1383&lt;=504.6,M1383&gt;10),('[1]Pricing Schedule'!$J$113),
IF(AND(I1383=38000,R1383&gt;504.6,R1383&lt;=672.8,M1383&lt;=10),('[1]Pricing Schedule'!$J$105),
IF(AND(I1383=38000,R1383&gt;504.6,R1383&lt;=672.8,M1383&gt;10),('[1]Pricing Schedule'!$J$113),
IF(AND(I1383=110000,R1383&lt;=12.8,M1383&gt;2),'[1]Pricing Schedule'!$J$63,
IF(AND(I1383=110000,R1383&lt;=12.8,M1383&lt;=2),'[1]Pricing Schedule'!$J$97,
IF(AND(I1383=110000,R1383&gt;12.8,R1383&lt;=22.8,M1383&gt;3),'[1]Pricing Schedule'!$J$72,
IF(AND(I1383=110000,R1383&gt;12.8,R1383&lt;=22.8,M1383&lt;=3),'[1]Pricing Schedule'!$J$97,
IF(AND(I1383=110000,R1383&gt;22.8,R1383&lt;=30.2),'[1]Pricing Schedule'!$J$81,
IF(AND(I1383=110000,R1383&gt;30.2,R1383&lt;=45.9),'[1]Pricing Schedule'!$J$90,
IF(AND(I1383=110000,R1383&gt;45.9,R1383&lt;=123.4),'[1]Pricing Schedule'!$J$97,
IF(AND(I1383=110000,R1383&gt;123.4,R1383&lt;=168.2,M1383&lt;=10),'[1]Pricing Schedule'!$J$105,
IF(AND(I1383=110000,R1383&gt;123.4,R1383&lt;=168.2,M1383&gt;10),'[1]Pricing Schedule'!$J$113,
IF(AND(I1383=110000,R1383&gt;168.2,R1383&lt;=336.2,M1383&lt;=10),('[1]Pricing Schedule'!$J$105),
IF(AND(I1383=110000,R1383&gt;168.2,R1383&lt;=336.2,M1383&gt;10),('[1]Pricing Schedule'!$J$113),
IF(AND(I1383=110000,R1383&gt;336.4,R1383&lt;=504.6,M1383&lt;=10),('[1]Pricing Schedule'!$J$105),
IF(AND(I1383=110000,R1383&gt;336.4,R1383&lt;=504.6,M1383&gt;10),('[1]Pricing Schedule'!$J$113),
IF(AND(I1383=110000,R1383&gt;504.6,R1383&lt;=672.8,M1383&lt;=10),('[1]Pricing Schedule'!$J$105),
IF(AND(I1383=110000,R1383&gt;504.6,R1383&lt;=672.8,M1383&gt;10),('[1]Pricing Schedule'!$J$113),
IF(AND(I1383=110000,R1383&gt;672.8,R1383&lt;=841,M1383&lt;=10),('[1]Pricing Schedule'!$J$105),
IF(AND(I1383=110000,R1383&gt;672.8,R1383&lt;=841,M1383&gt;10),('[1]Pricing Schedule'!$J$113),
IF(AND(I1383=110000,R1383&gt;1682,R1383&lt;=1850.2,M1383&lt;=10),('[1]Pricing Schedule'!$J$105),
IF(AND(I1383=110000,R1383&gt;1682,R1383&lt;=1850.2,M1383&gt;10),('[1]Pricing Schedule'!$J$113),
IF(AND(I1383=110000,R1383&gt;2018.4,R1383&lt;=2186.6,M1383&lt;=10),('[1]Pricing Schedule'!$J$105),
IF(AND(I1383=110000,R1383&gt;2018.4,R1383&lt;=2186.6,M1383&gt;10),('[1]Pricing Schedule'!$J$113),999999999)))))))))))))))))))))))))))))))))))))))</f>
        <v>1</v>
      </c>
      <c r="U1383" s="40">
        <f t="shared" si="132"/>
        <v>330271.42857142858</v>
      </c>
      <c r="V1383" s="41">
        <f t="shared" si="133"/>
        <v>3.0278126216531858</v>
      </c>
      <c r="Y1383" s="23">
        <v>72</v>
      </c>
      <c r="Z1383" s="23">
        <v>273</v>
      </c>
      <c r="AD1383" s="13"/>
      <c r="AE1383" s="13"/>
      <c r="AF1383" s="13"/>
      <c r="AR1383" s="35"/>
    </row>
    <row r="1384" spans="1:44">
      <c r="A1384" s="23">
        <v>1386</v>
      </c>
      <c r="B1384" s="23">
        <v>1386</v>
      </c>
      <c r="C1384" s="23" t="s">
        <v>2073</v>
      </c>
      <c r="D1384" s="23" t="s">
        <v>149</v>
      </c>
      <c r="E1384" s="23" t="s">
        <v>149</v>
      </c>
      <c r="F1384" s="23" t="s">
        <v>159</v>
      </c>
      <c r="G1384" s="23" t="s">
        <v>160</v>
      </c>
      <c r="H1384" s="23" t="s">
        <v>113</v>
      </c>
      <c r="I1384" s="13">
        <v>38000</v>
      </c>
      <c r="J1384" s="13">
        <v>38000</v>
      </c>
      <c r="K1384" s="13">
        <v>20000</v>
      </c>
      <c r="L1384" s="24">
        <v>11.090999999999999</v>
      </c>
      <c r="M1384" s="37">
        <f t="shared" si="128"/>
        <v>12</v>
      </c>
      <c r="N1384" s="24">
        <v>0.41899999999999998</v>
      </c>
      <c r="O1384" s="13">
        <v>3</v>
      </c>
      <c r="P1384" s="36">
        <f t="shared" si="129"/>
        <v>0.41899999999999998</v>
      </c>
      <c r="Q1384" s="38">
        <f t="shared" si="130"/>
        <v>4.2</v>
      </c>
      <c r="R1384" s="37">
        <f t="shared" si="131"/>
        <v>4.2</v>
      </c>
      <c r="S1384" s="39">
        <f>IF(AND(I1384=38000,R1384&lt;=4.5,M1384&gt;8),'[1]Pricing Schedule'!$F$8+('[1]Pricing Schedule'!$F$9*M1384),
IF(AND(I1384=38000,R1384&lt;=4.5,M1384&lt;=8),'[1]Pricing Schedule'!$F$34+('[1]Pricing Schedule'!$F$36*M1384),
IF(AND(I1384=38000,R1384&gt;4.5,R1384&lt;=9,M1384&gt;8),'[1]Pricing Schedule'!$F$17+('[1]Pricing Schedule'!$F$18*M1384),
IF(AND(I1384=38000,R1384&gt;4.5,R1384&lt;=9,M1384&lt;=8),'[1]Pricing Schedule'!$F$34+('[1]Pricing Schedule'!$F$36*M1384),
IF(AND(I1384=38000,R1384&gt;9,R1384&lt;=12.8,M1384&gt;8),'[1]Pricing Schedule'!$F$26+('[1]Pricing Schedule'!$F$27*M1384),
IF(AND(I1384=38000,R1384&gt;9,R1384&lt;=12.8,M1384&lt;=8),'[1]Pricing Schedule'!$F$34+('[1]Pricing Schedule'!$F$36*M1384),
IF(AND(I1384=38000,R1384&gt;12.8,R1384&lt;=22.8),'[1]Pricing Schedule'!$F$34+('[1]Pricing Schedule'!$F$36*M1384),
IF(AND(I1384=38000,R1384&gt;22.8,R1384&lt;=30.2),'[1]Pricing Schedule'!$F$43+('[1]Pricing Schedule'!$F$45*M1384),
IF(AND(I1384=38000,R1384&gt;30.2,R1384&lt;=45.9),'[1]Pricing Schedule'!$F$52+('[1]Pricing Schedule'!$F$54*M1384),
IF(AND(I1384=38000,R1384&gt;45.9,R1384&lt;=123.4),'[1]Pricing Schedule'!$F$96+('[1]Pricing Schedule'!$F$97*M1384),
IF(AND(I1384=38000,R1384&gt;123.4,R1384&lt;=168.2,M1384&lt;=10),'[1]Pricing Schedule'!$F$103+('[1]Pricing Schedule'!$F$105*M1384),
IF(AND(I1384=38000,R1384&gt;123.4,R1384&lt;=168.2,M1384&gt;10),'[1]Pricing Schedule'!$F$111+('[1]Pricing Schedule'!$F$113*M1384),
IF(AND(I1384=38000,R1384&gt;157.4,R1384&lt;=336.4,M1384&lt;=10),('[1]Pricing Schedule'!$F$103+('[1]Pricing Schedule'!$F$105*M1384))*2,
IF(AND(I1384=38000,R1384&gt;157.4,R1384&lt;=336.4,M1384&gt;10),('[1]Pricing Schedule'!$F$111+('[1]Pricing Schedule'!$F$113*M1384))*2,
IF(AND(I1384=38000,R1384&gt;314.8,R1384&lt;=504.6,M1384&lt;=10),('[1]Pricing Schedule'!$F$103+('[1]Pricing Schedule'!$F$105*M1384))*3,
IF(AND(I1384=38000,R1384&gt;314.8,R1384&lt;=504.6,M1384&gt;10),('[1]Pricing Schedule'!$F$111+('[1]Pricing Schedule'!$F$113*M1384))*3,
IF(AND(I1384=38000,R1384&gt;472.2,R1384&lt;=672.8,M1384&lt;=10),('[1]Pricing Schedule'!$F$103+('[1]Pricing Schedule'!$F$105*M1384))*4,
IF(AND(I1384=38000,R1384&gt;472.2,R1384&lt;=672.8,M1384&gt;10),('[1]Pricing Schedule'!$F$111+('[1]Pricing Schedule'!$F$113*M1384))*4,
IF(AND(I1384=110000,R1384&lt;=12.8,M1384&gt;2),'[1]Pricing Schedule'!$F$62+('[1]Pricing Schedule'!$F$63*M1384),
IF(AND(I1384=110000,R1384&lt;=12.8,M1384&lt;=2),'[1]Pricing Schedule'!$F$96+('[1]Pricing Schedule'!$F$97*M1384),
IF(AND(I1384=110000,R1384&gt;12.8,R1384&lt;=22.8,M1384&gt;3),'[1]Pricing Schedule'!$F$71+('[1]Pricing Schedule'!$F$72*M1384),
IF(AND(I1384=110000,R1384&gt;12.8,R1384&lt;=22.8,M1384&lt;=3),'[1]Pricing Schedule'!$F$96+('[1]Pricing Schedule'!$F$97*M1384),
IF(AND(I1384=110000,R1384&gt;22.8,R1384&lt;=30.2),'[1]Pricing Schedule'!$F$80+('[1]Pricing Schedule'!$F$81*M1384),
IF(AND(I1384=110000,R1384&gt;30.2,R1384&lt;=45.9),'[1]Pricing Schedule'!$F$89+('[1]Pricing Schedule'!$F$90*M1384),
IF(AND(I1384=110000,R1384&gt;45.9,R1384&lt;=123.4),'[1]Pricing Schedule'!$F$96+('[1]Pricing Schedule'!$F$97*M1384),
IF(AND(I1384=110000,R1384&gt;123.4,R1384&lt;=168.2,M1384&lt;=10),'[1]Pricing Schedule'!$F$103+('[1]Pricing Schedule'!$F$105*M1384),
IF(AND(I1384=110000,R1384&gt;123.4,R1384&lt;=168.2,M1384&gt;10),'[1]Pricing Schedule'!$F$111+('[1]Pricing Schedule'!$F$113*M1384),
IF(AND(I1384=110000,R1384&gt;168.2,R1384&lt;=336.4,M1384&lt;=10),('[1]Pricing Schedule'!$F$103+('[1]Pricing Schedule'!$F$105*M1384))*2,
IF(AND(I1384=110000,R1384&gt;168.2,R1384&lt;=336.4,M1384&gt;10),('[1]Pricing Schedule'!$F$111+('[1]Pricing Schedule'!$F$113*M1384))*2,
IF(AND(I1384=110000,R1384&gt;336.4,R1384&lt;=504.6,M1384&lt;=10),('[1]Pricing Schedule'!$F$103+('[1]Pricing Schedule'!$F$105*M1384))*3,
IF(AND(I1384=110000,R1384&gt;336.4,R1384&lt;=504.6,M1384&gt;10),('[1]Pricing Schedule'!$F$111+('[1]Pricing Schedule'!$F$113*M1384))*3,
IF(AND(I1384=110000,R1384&gt;504.6,R1384&lt;=672.8,M1384&lt;=10),('[1]Pricing Schedule'!$F$103+('[1]Pricing Schedule'!$F$105*M1384))*4,
IF(AND(I1384=110000,R1384&gt;504.6,R1384&lt;=672.8,M1384&gt;10),('[1]Pricing Schedule'!$F$111+('[1]Pricing Schedule'!$F$113*M1384))*4,
IF(AND(I1384=110000,R1384&gt;672.8,R1384&lt;=841,M1384&lt;=10),('[1]Pricing Schedule'!$F$103+('[1]Pricing Schedule'!$F$105*M1384))*5,
IF(AND(I1384=110000,R1384&gt;672.8,R1384&lt;=841,M1384&gt;10),('[1]Pricing Schedule'!$F$111+('[1]Pricing Schedule'!$F$113*M1384))*5,
IF(AND(I1384=110000,R1384&gt;672.8,R1384&lt;=841,M1384&lt;=10),('[1]Pricing Schedule'!$F$103+('[1]Pricing Schedule'!$F$105*M1384))*5,
IF(AND(I1384=110000,R1384&gt;672.8,R1384&lt;=841,M1384&gt;10),('[1]Pricing Schedule'!$F$111+('[1]Pricing Schedule'!$F$113*M1384))*5,
IF(AND(I1384=110000,R1384&gt;1345.6,R1384&lt;=1513.8,M1384&lt;=10),('[1]Pricing Schedule'!$F$103+('[1]Pricing Schedule'!$F$105*M1384))*9,
IF(AND(I1384=110000,R1384&gt;1345.6,R1384&lt;=1513.8,M1384&gt;10),('[1]Pricing Schedule'!$F$111+('[1]Pricing Schedule'!$F$113*M1384))*9,
9999999999)))))))))))))))))))))))))))))))))))))))</f>
        <v>1492540</v>
      </c>
      <c r="T1384" s="21">
        <f>IF(AND(I1384=38000,R1384&lt;=4.5,M1384&gt;8),'[1]Pricing Schedule'!$J$9,
IF(AND(I1384=38000,R1384&lt;=4.5,M1384&lt;=8),'[1]Pricing Schedule'!$J$36,
IF(AND(I1384=38000,R1384&gt;4.5,R1384&lt;=9,M1384&gt;8),'[1]Pricing Schedule'!$J$18,
IF(AND(I1384=38000,R1384&gt;4.5,R1384&lt;=9,M1384&lt;=8),'[1]Pricing Schedule'!$J$36,
IF(AND(I1384=38000,R1384&gt;9,R1384&lt;=12.8,M1384&gt;8),'[1]Pricing Schedule'!$J$27,
IF(AND(I1384=38000,R1384&gt;9,R1384&lt;=12.8,M1384&lt;=8),'[1]Pricing Schedule'!$J$36,
IF(AND(I1384=38000,R1384&gt;12.8,R1384&lt;=22.8),'[1]Pricing Schedule'!$J$36,
IF(AND(I1384=38000,R1384&gt;22.8,R1384&lt;=30.2),'[1]Pricing Schedule'!$J$45,
IF(AND(I1384=38000,R1384&gt;30.2,R1384&lt;=45.9),'[1]Pricing Schedule'!$J$54,
IF(AND(I1384=38000,R1384&gt;45.9,R1384&lt;=123.4),'[1]Pricing Schedule'!$J$97,
IF(AND(I1384=38000,R1384&gt;123.4,R1384&lt;=168.2,M1384&lt;=10),'[1]Pricing Schedule'!$J$105,
IF(AND(I1384=38000,R1384&gt;123.4,R1384&lt;=168.2,M1384&gt;10),'[1]Pricing Schedule'!$J$113,
IF(AND(I1384=38000,R1384&gt;168.2,R1384&lt;=336.4,M1384&lt;=10),('[1]Pricing Schedule'!$J$105),
IF(AND(I1384=38000,R1384&gt;168.2,R1384&lt;=336.4,M1384&gt;10),('[1]Pricing Schedule'!$J$113),
IF(AND(I1384=38000,R1384&gt;336.4,R1384&lt;=504.6,M1384&lt;=10),('[1]Pricing Schedule'!$J$105),
IF(AND(I1384=38000,R1384&gt;336.4,R1384&lt;=504.6,M1384&gt;10),('[1]Pricing Schedule'!$J$113),
IF(AND(I1384=38000,R1384&gt;504.6,R1384&lt;=672.8,M1384&lt;=10),('[1]Pricing Schedule'!$J$105),
IF(AND(I1384=38000,R1384&gt;504.6,R1384&lt;=672.8,M1384&gt;10),('[1]Pricing Schedule'!$J$113),
IF(AND(I1384=110000,R1384&lt;=12.8,M1384&gt;2),'[1]Pricing Schedule'!$J$63,
IF(AND(I1384=110000,R1384&lt;=12.8,M1384&lt;=2),'[1]Pricing Schedule'!$J$97,
IF(AND(I1384=110000,R1384&gt;12.8,R1384&lt;=22.8,M1384&gt;3),'[1]Pricing Schedule'!$J$72,
IF(AND(I1384=110000,R1384&gt;12.8,R1384&lt;=22.8,M1384&lt;=3),'[1]Pricing Schedule'!$J$97,
IF(AND(I1384=110000,R1384&gt;22.8,R1384&lt;=30.2),'[1]Pricing Schedule'!$J$81,
IF(AND(I1384=110000,R1384&gt;30.2,R1384&lt;=45.9),'[1]Pricing Schedule'!$J$90,
IF(AND(I1384=110000,R1384&gt;45.9,R1384&lt;=123.4),'[1]Pricing Schedule'!$J$97,
IF(AND(I1384=110000,R1384&gt;123.4,R1384&lt;=168.2,M1384&lt;=10),'[1]Pricing Schedule'!$J$105,
IF(AND(I1384=110000,R1384&gt;123.4,R1384&lt;=168.2,M1384&gt;10),'[1]Pricing Schedule'!$J$113,
IF(AND(I1384=110000,R1384&gt;168.2,R1384&lt;=336.2,M1384&lt;=10),('[1]Pricing Schedule'!$J$105),
IF(AND(I1384=110000,R1384&gt;168.2,R1384&lt;=336.2,M1384&gt;10),('[1]Pricing Schedule'!$J$113),
IF(AND(I1384=110000,R1384&gt;336.4,R1384&lt;=504.6,M1384&lt;=10),('[1]Pricing Schedule'!$J$105),
IF(AND(I1384=110000,R1384&gt;336.4,R1384&lt;=504.6,M1384&gt;10),('[1]Pricing Schedule'!$J$113),
IF(AND(I1384=110000,R1384&gt;504.6,R1384&lt;=672.8,M1384&lt;=10),('[1]Pricing Schedule'!$J$105),
IF(AND(I1384=110000,R1384&gt;504.6,R1384&lt;=672.8,M1384&gt;10),('[1]Pricing Schedule'!$J$113),
IF(AND(I1384=110000,R1384&gt;672.8,R1384&lt;=841,M1384&lt;=10),('[1]Pricing Schedule'!$J$105),
IF(AND(I1384=110000,R1384&gt;672.8,R1384&lt;=841,M1384&gt;10),('[1]Pricing Schedule'!$J$113),
IF(AND(I1384=110000,R1384&gt;1682,R1384&lt;=1850.2,M1384&lt;=10),('[1]Pricing Schedule'!$J$105),
IF(AND(I1384=110000,R1384&gt;1682,R1384&lt;=1850.2,M1384&gt;10),('[1]Pricing Schedule'!$J$113),
IF(AND(I1384=110000,R1384&gt;2018.4,R1384&lt;=2186.6,M1384&lt;=10),('[1]Pricing Schedule'!$J$105),
IF(AND(I1384=110000,R1384&gt;2018.4,R1384&lt;=2186.6,M1384&gt;10),('[1]Pricing Schedule'!$J$113),999999999)))))))))))))))))))))))))))))))))))))))</f>
        <v>1</v>
      </c>
      <c r="U1384" s="40">
        <f t="shared" si="132"/>
        <v>355366.66666666663</v>
      </c>
      <c r="V1384" s="41">
        <f t="shared" si="133"/>
        <v>2.8139949348091173</v>
      </c>
      <c r="Y1384" s="23">
        <v>206</v>
      </c>
      <c r="Z1384" s="23">
        <v>273</v>
      </c>
      <c r="AD1384" s="13"/>
      <c r="AE1384" s="13"/>
      <c r="AF1384" s="13"/>
      <c r="AR1384" s="35"/>
    </row>
    <row r="1385" spans="1:44">
      <c r="A1385" s="23">
        <v>1387</v>
      </c>
      <c r="B1385" s="23">
        <v>1387</v>
      </c>
      <c r="C1385" s="23" t="s">
        <v>2074</v>
      </c>
      <c r="D1385" s="23" t="s">
        <v>149</v>
      </c>
      <c r="E1385" s="23" t="s">
        <v>149</v>
      </c>
      <c r="F1385" s="23" t="s">
        <v>159</v>
      </c>
      <c r="G1385" s="23" t="s">
        <v>160</v>
      </c>
      <c r="H1385" s="23" t="s">
        <v>113</v>
      </c>
      <c r="I1385" s="13">
        <v>38000</v>
      </c>
      <c r="J1385" s="13">
        <v>38000</v>
      </c>
      <c r="K1385" s="13">
        <v>20000</v>
      </c>
      <c r="L1385" s="24">
        <v>9.4469999999999992</v>
      </c>
      <c r="M1385" s="37">
        <f t="shared" si="128"/>
        <v>10</v>
      </c>
      <c r="N1385" s="24">
        <v>0.34599999999999997</v>
      </c>
      <c r="O1385" s="13">
        <v>3</v>
      </c>
      <c r="P1385" s="36">
        <f t="shared" si="129"/>
        <v>0.34599999999999997</v>
      </c>
      <c r="Q1385" s="38">
        <f t="shared" si="130"/>
        <v>4.2</v>
      </c>
      <c r="R1385" s="37">
        <f t="shared" si="131"/>
        <v>4.2</v>
      </c>
      <c r="S1385" s="39">
        <f>IF(AND(I1385=38000,R1385&lt;=4.5,M1385&gt;8),'[1]Pricing Schedule'!$F$8+('[1]Pricing Schedule'!$F$9*M1385),
IF(AND(I1385=38000,R1385&lt;=4.5,M1385&lt;=8),'[1]Pricing Schedule'!$F$34+('[1]Pricing Schedule'!$F$36*M1385),
IF(AND(I1385=38000,R1385&gt;4.5,R1385&lt;=9,M1385&gt;8),'[1]Pricing Schedule'!$F$17+('[1]Pricing Schedule'!$F$18*M1385),
IF(AND(I1385=38000,R1385&gt;4.5,R1385&lt;=9,M1385&lt;=8),'[1]Pricing Schedule'!$F$34+('[1]Pricing Schedule'!$F$36*M1385),
IF(AND(I1385=38000,R1385&gt;9,R1385&lt;=12.8,M1385&gt;8),'[1]Pricing Schedule'!$F$26+('[1]Pricing Schedule'!$F$27*M1385),
IF(AND(I1385=38000,R1385&gt;9,R1385&lt;=12.8,M1385&lt;=8),'[1]Pricing Schedule'!$F$34+('[1]Pricing Schedule'!$F$36*M1385),
IF(AND(I1385=38000,R1385&gt;12.8,R1385&lt;=22.8),'[1]Pricing Schedule'!$F$34+('[1]Pricing Schedule'!$F$36*M1385),
IF(AND(I1385=38000,R1385&gt;22.8,R1385&lt;=30.2),'[1]Pricing Schedule'!$F$43+('[1]Pricing Schedule'!$F$45*M1385),
IF(AND(I1385=38000,R1385&gt;30.2,R1385&lt;=45.9),'[1]Pricing Schedule'!$F$52+('[1]Pricing Schedule'!$F$54*M1385),
IF(AND(I1385=38000,R1385&gt;45.9,R1385&lt;=123.4),'[1]Pricing Schedule'!$F$96+('[1]Pricing Schedule'!$F$97*M1385),
IF(AND(I1385=38000,R1385&gt;123.4,R1385&lt;=168.2,M1385&lt;=10),'[1]Pricing Schedule'!$F$103+('[1]Pricing Schedule'!$F$105*M1385),
IF(AND(I1385=38000,R1385&gt;123.4,R1385&lt;=168.2,M1385&gt;10),'[1]Pricing Schedule'!$F$111+('[1]Pricing Schedule'!$F$113*M1385),
IF(AND(I1385=38000,R1385&gt;157.4,R1385&lt;=336.4,M1385&lt;=10),('[1]Pricing Schedule'!$F$103+('[1]Pricing Schedule'!$F$105*M1385))*2,
IF(AND(I1385=38000,R1385&gt;157.4,R1385&lt;=336.4,M1385&gt;10),('[1]Pricing Schedule'!$F$111+('[1]Pricing Schedule'!$F$113*M1385))*2,
IF(AND(I1385=38000,R1385&gt;314.8,R1385&lt;=504.6,M1385&lt;=10),('[1]Pricing Schedule'!$F$103+('[1]Pricing Schedule'!$F$105*M1385))*3,
IF(AND(I1385=38000,R1385&gt;314.8,R1385&lt;=504.6,M1385&gt;10),('[1]Pricing Schedule'!$F$111+('[1]Pricing Schedule'!$F$113*M1385))*3,
IF(AND(I1385=38000,R1385&gt;472.2,R1385&lt;=672.8,M1385&lt;=10),('[1]Pricing Schedule'!$F$103+('[1]Pricing Schedule'!$F$105*M1385))*4,
IF(AND(I1385=38000,R1385&gt;472.2,R1385&lt;=672.8,M1385&gt;10),('[1]Pricing Schedule'!$F$111+('[1]Pricing Schedule'!$F$113*M1385))*4,
IF(AND(I1385=110000,R1385&lt;=12.8,M1385&gt;2),'[1]Pricing Schedule'!$F$62+('[1]Pricing Schedule'!$F$63*M1385),
IF(AND(I1385=110000,R1385&lt;=12.8,M1385&lt;=2),'[1]Pricing Schedule'!$F$96+('[1]Pricing Schedule'!$F$97*M1385),
IF(AND(I1385=110000,R1385&gt;12.8,R1385&lt;=22.8,M1385&gt;3),'[1]Pricing Schedule'!$F$71+('[1]Pricing Schedule'!$F$72*M1385),
IF(AND(I1385=110000,R1385&gt;12.8,R1385&lt;=22.8,M1385&lt;=3),'[1]Pricing Schedule'!$F$96+('[1]Pricing Schedule'!$F$97*M1385),
IF(AND(I1385=110000,R1385&gt;22.8,R1385&lt;=30.2),'[1]Pricing Schedule'!$F$80+('[1]Pricing Schedule'!$F$81*M1385),
IF(AND(I1385=110000,R1385&gt;30.2,R1385&lt;=45.9),'[1]Pricing Schedule'!$F$89+('[1]Pricing Schedule'!$F$90*M1385),
IF(AND(I1385=110000,R1385&gt;45.9,R1385&lt;=123.4),'[1]Pricing Schedule'!$F$96+('[1]Pricing Schedule'!$F$97*M1385),
IF(AND(I1385=110000,R1385&gt;123.4,R1385&lt;=168.2,M1385&lt;=10),'[1]Pricing Schedule'!$F$103+('[1]Pricing Schedule'!$F$105*M1385),
IF(AND(I1385=110000,R1385&gt;123.4,R1385&lt;=168.2,M1385&gt;10),'[1]Pricing Schedule'!$F$111+('[1]Pricing Schedule'!$F$113*M1385),
IF(AND(I1385=110000,R1385&gt;168.2,R1385&lt;=336.4,M1385&lt;=10),('[1]Pricing Schedule'!$F$103+('[1]Pricing Schedule'!$F$105*M1385))*2,
IF(AND(I1385=110000,R1385&gt;168.2,R1385&lt;=336.4,M1385&gt;10),('[1]Pricing Schedule'!$F$111+('[1]Pricing Schedule'!$F$113*M1385))*2,
IF(AND(I1385=110000,R1385&gt;336.4,R1385&lt;=504.6,M1385&lt;=10),('[1]Pricing Schedule'!$F$103+('[1]Pricing Schedule'!$F$105*M1385))*3,
IF(AND(I1385=110000,R1385&gt;336.4,R1385&lt;=504.6,M1385&gt;10),('[1]Pricing Schedule'!$F$111+('[1]Pricing Schedule'!$F$113*M1385))*3,
IF(AND(I1385=110000,R1385&gt;504.6,R1385&lt;=672.8,M1385&lt;=10),('[1]Pricing Schedule'!$F$103+('[1]Pricing Schedule'!$F$105*M1385))*4,
IF(AND(I1385=110000,R1385&gt;504.6,R1385&lt;=672.8,M1385&gt;10),('[1]Pricing Schedule'!$F$111+('[1]Pricing Schedule'!$F$113*M1385))*4,
IF(AND(I1385=110000,R1385&gt;672.8,R1385&lt;=841,M1385&lt;=10),('[1]Pricing Schedule'!$F$103+('[1]Pricing Schedule'!$F$105*M1385))*5,
IF(AND(I1385=110000,R1385&gt;672.8,R1385&lt;=841,M1385&gt;10),('[1]Pricing Schedule'!$F$111+('[1]Pricing Schedule'!$F$113*M1385))*5,
IF(AND(I1385=110000,R1385&gt;672.8,R1385&lt;=841,M1385&lt;=10),('[1]Pricing Schedule'!$F$103+('[1]Pricing Schedule'!$F$105*M1385))*5,
IF(AND(I1385=110000,R1385&gt;672.8,R1385&lt;=841,M1385&gt;10),('[1]Pricing Schedule'!$F$111+('[1]Pricing Schedule'!$F$113*M1385))*5,
IF(AND(I1385=110000,R1385&gt;1345.6,R1385&lt;=1513.8,M1385&lt;=10),('[1]Pricing Schedule'!$F$103+('[1]Pricing Schedule'!$F$105*M1385))*9,
IF(AND(I1385=110000,R1385&gt;1345.6,R1385&lt;=1513.8,M1385&gt;10),('[1]Pricing Schedule'!$F$111+('[1]Pricing Schedule'!$F$113*M1385))*9,
9999999999)))))))))))))))))))))))))))))))))))))))</f>
        <v>1387140</v>
      </c>
      <c r="T1385" s="21">
        <f>IF(AND(I1385=38000,R1385&lt;=4.5,M1385&gt;8),'[1]Pricing Schedule'!$J$9,
IF(AND(I1385=38000,R1385&lt;=4.5,M1385&lt;=8),'[1]Pricing Schedule'!$J$36,
IF(AND(I1385=38000,R1385&gt;4.5,R1385&lt;=9,M1385&gt;8),'[1]Pricing Schedule'!$J$18,
IF(AND(I1385=38000,R1385&gt;4.5,R1385&lt;=9,M1385&lt;=8),'[1]Pricing Schedule'!$J$36,
IF(AND(I1385=38000,R1385&gt;9,R1385&lt;=12.8,M1385&gt;8),'[1]Pricing Schedule'!$J$27,
IF(AND(I1385=38000,R1385&gt;9,R1385&lt;=12.8,M1385&lt;=8),'[1]Pricing Schedule'!$J$36,
IF(AND(I1385=38000,R1385&gt;12.8,R1385&lt;=22.8),'[1]Pricing Schedule'!$J$36,
IF(AND(I1385=38000,R1385&gt;22.8,R1385&lt;=30.2),'[1]Pricing Schedule'!$J$45,
IF(AND(I1385=38000,R1385&gt;30.2,R1385&lt;=45.9),'[1]Pricing Schedule'!$J$54,
IF(AND(I1385=38000,R1385&gt;45.9,R1385&lt;=123.4),'[1]Pricing Schedule'!$J$97,
IF(AND(I1385=38000,R1385&gt;123.4,R1385&lt;=168.2,M1385&lt;=10),'[1]Pricing Schedule'!$J$105,
IF(AND(I1385=38000,R1385&gt;123.4,R1385&lt;=168.2,M1385&gt;10),'[1]Pricing Schedule'!$J$113,
IF(AND(I1385=38000,R1385&gt;168.2,R1385&lt;=336.4,M1385&lt;=10),('[1]Pricing Schedule'!$J$105),
IF(AND(I1385=38000,R1385&gt;168.2,R1385&lt;=336.4,M1385&gt;10),('[1]Pricing Schedule'!$J$113),
IF(AND(I1385=38000,R1385&gt;336.4,R1385&lt;=504.6,M1385&lt;=10),('[1]Pricing Schedule'!$J$105),
IF(AND(I1385=38000,R1385&gt;336.4,R1385&lt;=504.6,M1385&gt;10),('[1]Pricing Schedule'!$J$113),
IF(AND(I1385=38000,R1385&gt;504.6,R1385&lt;=672.8,M1385&lt;=10),('[1]Pricing Schedule'!$J$105),
IF(AND(I1385=38000,R1385&gt;504.6,R1385&lt;=672.8,M1385&gt;10),('[1]Pricing Schedule'!$J$113),
IF(AND(I1385=110000,R1385&lt;=12.8,M1385&gt;2),'[1]Pricing Schedule'!$J$63,
IF(AND(I1385=110000,R1385&lt;=12.8,M1385&lt;=2),'[1]Pricing Schedule'!$J$97,
IF(AND(I1385=110000,R1385&gt;12.8,R1385&lt;=22.8,M1385&gt;3),'[1]Pricing Schedule'!$J$72,
IF(AND(I1385=110000,R1385&gt;12.8,R1385&lt;=22.8,M1385&lt;=3),'[1]Pricing Schedule'!$J$97,
IF(AND(I1385=110000,R1385&gt;22.8,R1385&lt;=30.2),'[1]Pricing Schedule'!$J$81,
IF(AND(I1385=110000,R1385&gt;30.2,R1385&lt;=45.9),'[1]Pricing Schedule'!$J$90,
IF(AND(I1385=110000,R1385&gt;45.9,R1385&lt;=123.4),'[1]Pricing Schedule'!$J$97,
IF(AND(I1385=110000,R1385&gt;123.4,R1385&lt;=168.2,M1385&lt;=10),'[1]Pricing Schedule'!$J$105,
IF(AND(I1385=110000,R1385&gt;123.4,R1385&lt;=168.2,M1385&gt;10),'[1]Pricing Schedule'!$J$113,
IF(AND(I1385=110000,R1385&gt;168.2,R1385&lt;=336.2,M1385&lt;=10),('[1]Pricing Schedule'!$J$105),
IF(AND(I1385=110000,R1385&gt;168.2,R1385&lt;=336.2,M1385&gt;10),('[1]Pricing Schedule'!$J$113),
IF(AND(I1385=110000,R1385&gt;336.4,R1385&lt;=504.6,M1385&lt;=10),('[1]Pricing Schedule'!$J$105),
IF(AND(I1385=110000,R1385&gt;336.4,R1385&lt;=504.6,M1385&gt;10),('[1]Pricing Schedule'!$J$113),
IF(AND(I1385=110000,R1385&gt;504.6,R1385&lt;=672.8,M1385&lt;=10),('[1]Pricing Schedule'!$J$105),
IF(AND(I1385=110000,R1385&gt;504.6,R1385&lt;=672.8,M1385&gt;10),('[1]Pricing Schedule'!$J$113),
IF(AND(I1385=110000,R1385&gt;672.8,R1385&lt;=841,M1385&lt;=10),('[1]Pricing Schedule'!$J$105),
IF(AND(I1385=110000,R1385&gt;672.8,R1385&lt;=841,M1385&gt;10),('[1]Pricing Schedule'!$J$113),
IF(AND(I1385=110000,R1385&gt;1682,R1385&lt;=1850.2,M1385&lt;=10),('[1]Pricing Schedule'!$J$105),
IF(AND(I1385=110000,R1385&gt;1682,R1385&lt;=1850.2,M1385&gt;10),('[1]Pricing Schedule'!$J$113),
IF(AND(I1385=110000,R1385&gt;2018.4,R1385&lt;=2186.6,M1385&lt;=10),('[1]Pricing Schedule'!$J$105),
IF(AND(I1385=110000,R1385&gt;2018.4,R1385&lt;=2186.6,M1385&gt;10),('[1]Pricing Schedule'!$J$113),999999999)))))))))))))))))))))))))))))))))))))))</f>
        <v>1</v>
      </c>
      <c r="U1385" s="40">
        <f t="shared" si="132"/>
        <v>330271.42857142858</v>
      </c>
      <c r="V1385" s="41">
        <f t="shared" si="133"/>
        <v>3.0278126216531858</v>
      </c>
      <c r="Y1385" s="23">
        <v>616</v>
      </c>
      <c r="Z1385" s="23">
        <v>273</v>
      </c>
      <c r="AD1385" s="13"/>
      <c r="AE1385" s="13"/>
      <c r="AF1385" s="13"/>
      <c r="AR1385" s="35"/>
    </row>
    <row r="1386" spans="1:44">
      <c r="A1386" s="23">
        <v>1388</v>
      </c>
      <c r="B1386" s="23">
        <v>1388</v>
      </c>
      <c r="C1386" s="23" t="s">
        <v>2075</v>
      </c>
      <c r="D1386" s="23" t="s">
        <v>149</v>
      </c>
      <c r="E1386" s="23" t="s">
        <v>149</v>
      </c>
      <c r="F1386" s="23" t="s">
        <v>159</v>
      </c>
      <c r="G1386" s="23" t="s">
        <v>160</v>
      </c>
      <c r="H1386" s="23" t="s">
        <v>113</v>
      </c>
      <c r="I1386" s="13">
        <v>38000</v>
      </c>
      <c r="J1386" s="13">
        <v>38000</v>
      </c>
      <c r="K1386" s="13">
        <v>20000</v>
      </c>
      <c r="L1386" s="24">
        <v>6.4429999999999996</v>
      </c>
      <c r="M1386" s="37">
        <f t="shared" si="128"/>
        <v>7</v>
      </c>
      <c r="N1386" s="24">
        <v>0.55700000000000005</v>
      </c>
      <c r="O1386" s="13">
        <v>3</v>
      </c>
      <c r="P1386" s="36">
        <f t="shared" si="129"/>
        <v>0.55700000000000005</v>
      </c>
      <c r="Q1386" s="38">
        <f t="shared" si="130"/>
        <v>4.2</v>
      </c>
      <c r="R1386" s="37">
        <f t="shared" si="131"/>
        <v>4.2</v>
      </c>
      <c r="S1386" s="39">
        <f>IF(AND(I1386=38000,R1386&lt;=4.5,M1386&gt;8),'[1]Pricing Schedule'!$F$8+('[1]Pricing Schedule'!$F$9*M1386),
IF(AND(I1386=38000,R1386&lt;=4.5,M1386&lt;=8),'[1]Pricing Schedule'!$F$34+('[1]Pricing Schedule'!$F$36*M1386),
IF(AND(I1386=38000,R1386&gt;4.5,R1386&lt;=9,M1386&gt;8),'[1]Pricing Schedule'!$F$17+('[1]Pricing Schedule'!$F$18*M1386),
IF(AND(I1386=38000,R1386&gt;4.5,R1386&lt;=9,M1386&lt;=8),'[1]Pricing Schedule'!$F$34+('[1]Pricing Schedule'!$F$36*M1386),
IF(AND(I1386=38000,R1386&gt;9,R1386&lt;=12.8,M1386&gt;8),'[1]Pricing Schedule'!$F$26+('[1]Pricing Schedule'!$F$27*M1386),
IF(AND(I1386=38000,R1386&gt;9,R1386&lt;=12.8,M1386&lt;=8),'[1]Pricing Schedule'!$F$34+('[1]Pricing Schedule'!$F$36*M1386),
IF(AND(I1386=38000,R1386&gt;12.8,R1386&lt;=22.8),'[1]Pricing Schedule'!$F$34+('[1]Pricing Schedule'!$F$36*M1386),
IF(AND(I1386=38000,R1386&gt;22.8,R1386&lt;=30.2),'[1]Pricing Schedule'!$F$43+('[1]Pricing Schedule'!$F$45*M1386),
IF(AND(I1386=38000,R1386&gt;30.2,R1386&lt;=45.9),'[1]Pricing Schedule'!$F$52+('[1]Pricing Schedule'!$F$54*M1386),
IF(AND(I1386=38000,R1386&gt;45.9,R1386&lt;=123.4),'[1]Pricing Schedule'!$F$96+('[1]Pricing Schedule'!$F$97*M1386),
IF(AND(I1386=38000,R1386&gt;123.4,R1386&lt;=168.2,M1386&lt;=10),'[1]Pricing Schedule'!$F$103+('[1]Pricing Schedule'!$F$105*M1386),
IF(AND(I1386=38000,R1386&gt;123.4,R1386&lt;=168.2,M1386&gt;10),'[1]Pricing Schedule'!$F$111+('[1]Pricing Schedule'!$F$113*M1386),
IF(AND(I1386=38000,R1386&gt;157.4,R1386&lt;=336.4,M1386&lt;=10),('[1]Pricing Schedule'!$F$103+('[1]Pricing Schedule'!$F$105*M1386))*2,
IF(AND(I1386=38000,R1386&gt;157.4,R1386&lt;=336.4,M1386&gt;10),('[1]Pricing Schedule'!$F$111+('[1]Pricing Schedule'!$F$113*M1386))*2,
IF(AND(I1386=38000,R1386&gt;314.8,R1386&lt;=504.6,M1386&lt;=10),('[1]Pricing Schedule'!$F$103+('[1]Pricing Schedule'!$F$105*M1386))*3,
IF(AND(I1386=38000,R1386&gt;314.8,R1386&lt;=504.6,M1386&gt;10),('[1]Pricing Schedule'!$F$111+('[1]Pricing Schedule'!$F$113*M1386))*3,
IF(AND(I1386=38000,R1386&gt;472.2,R1386&lt;=672.8,M1386&lt;=10),('[1]Pricing Schedule'!$F$103+('[1]Pricing Schedule'!$F$105*M1386))*4,
IF(AND(I1386=38000,R1386&gt;472.2,R1386&lt;=672.8,M1386&gt;10),('[1]Pricing Schedule'!$F$111+('[1]Pricing Schedule'!$F$113*M1386))*4,
IF(AND(I1386=110000,R1386&lt;=12.8,M1386&gt;2),'[1]Pricing Schedule'!$F$62+('[1]Pricing Schedule'!$F$63*M1386),
IF(AND(I1386=110000,R1386&lt;=12.8,M1386&lt;=2),'[1]Pricing Schedule'!$F$96+('[1]Pricing Schedule'!$F$97*M1386),
IF(AND(I1386=110000,R1386&gt;12.8,R1386&lt;=22.8,M1386&gt;3),'[1]Pricing Schedule'!$F$71+('[1]Pricing Schedule'!$F$72*M1386),
IF(AND(I1386=110000,R1386&gt;12.8,R1386&lt;=22.8,M1386&lt;=3),'[1]Pricing Schedule'!$F$96+('[1]Pricing Schedule'!$F$97*M1386),
IF(AND(I1386=110000,R1386&gt;22.8,R1386&lt;=30.2),'[1]Pricing Schedule'!$F$80+('[1]Pricing Schedule'!$F$81*M1386),
IF(AND(I1386=110000,R1386&gt;30.2,R1386&lt;=45.9),'[1]Pricing Schedule'!$F$89+('[1]Pricing Schedule'!$F$90*M1386),
IF(AND(I1386=110000,R1386&gt;45.9,R1386&lt;=123.4),'[1]Pricing Schedule'!$F$96+('[1]Pricing Schedule'!$F$97*M1386),
IF(AND(I1386=110000,R1386&gt;123.4,R1386&lt;=168.2,M1386&lt;=10),'[1]Pricing Schedule'!$F$103+('[1]Pricing Schedule'!$F$105*M1386),
IF(AND(I1386=110000,R1386&gt;123.4,R1386&lt;=168.2,M1386&gt;10),'[1]Pricing Schedule'!$F$111+('[1]Pricing Schedule'!$F$113*M1386),
IF(AND(I1386=110000,R1386&gt;168.2,R1386&lt;=336.4,M1386&lt;=10),('[1]Pricing Schedule'!$F$103+('[1]Pricing Schedule'!$F$105*M1386))*2,
IF(AND(I1386=110000,R1386&gt;168.2,R1386&lt;=336.4,M1386&gt;10),('[1]Pricing Schedule'!$F$111+('[1]Pricing Schedule'!$F$113*M1386))*2,
IF(AND(I1386=110000,R1386&gt;336.4,R1386&lt;=504.6,M1386&lt;=10),('[1]Pricing Schedule'!$F$103+('[1]Pricing Schedule'!$F$105*M1386))*3,
IF(AND(I1386=110000,R1386&gt;336.4,R1386&lt;=504.6,M1386&gt;10),('[1]Pricing Schedule'!$F$111+('[1]Pricing Schedule'!$F$113*M1386))*3,
IF(AND(I1386=110000,R1386&gt;504.6,R1386&lt;=672.8,M1386&lt;=10),('[1]Pricing Schedule'!$F$103+('[1]Pricing Schedule'!$F$105*M1386))*4,
IF(AND(I1386=110000,R1386&gt;504.6,R1386&lt;=672.8,M1386&gt;10),('[1]Pricing Schedule'!$F$111+('[1]Pricing Schedule'!$F$113*M1386))*4,
IF(AND(I1386=110000,R1386&gt;672.8,R1386&lt;=841,M1386&lt;=10),('[1]Pricing Schedule'!$F$103+('[1]Pricing Schedule'!$F$105*M1386))*5,
IF(AND(I1386=110000,R1386&gt;672.8,R1386&lt;=841,M1386&gt;10),('[1]Pricing Schedule'!$F$111+('[1]Pricing Schedule'!$F$113*M1386))*5,
IF(AND(I1386=110000,R1386&gt;672.8,R1386&lt;=841,M1386&lt;=10),('[1]Pricing Schedule'!$F$103+('[1]Pricing Schedule'!$F$105*M1386))*5,
IF(AND(I1386=110000,R1386&gt;672.8,R1386&lt;=841,M1386&gt;10),('[1]Pricing Schedule'!$F$111+('[1]Pricing Schedule'!$F$113*M1386))*5,
IF(AND(I1386=110000,R1386&gt;1345.6,R1386&lt;=1513.8,M1386&lt;=10),('[1]Pricing Schedule'!$F$103+('[1]Pricing Schedule'!$F$105*M1386))*9,
IF(AND(I1386=110000,R1386&gt;1345.6,R1386&lt;=1513.8,M1386&gt;10),('[1]Pricing Schedule'!$F$111+('[1]Pricing Schedule'!$F$113*M1386))*9,
9999999999)))))))))))))))))))))))))))))))))))))))</f>
        <v>839680</v>
      </c>
      <c r="T1386" s="21">
        <f>IF(AND(I1386=38000,R1386&lt;=4.5,M1386&gt;8),'[1]Pricing Schedule'!$J$9,
IF(AND(I1386=38000,R1386&lt;=4.5,M1386&lt;=8),'[1]Pricing Schedule'!$J$36,
IF(AND(I1386=38000,R1386&gt;4.5,R1386&lt;=9,M1386&gt;8),'[1]Pricing Schedule'!$J$18,
IF(AND(I1386=38000,R1386&gt;4.5,R1386&lt;=9,M1386&lt;=8),'[1]Pricing Schedule'!$J$36,
IF(AND(I1386=38000,R1386&gt;9,R1386&lt;=12.8,M1386&gt;8),'[1]Pricing Schedule'!$J$27,
IF(AND(I1386=38000,R1386&gt;9,R1386&lt;=12.8,M1386&lt;=8),'[1]Pricing Schedule'!$J$36,
IF(AND(I1386=38000,R1386&gt;12.8,R1386&lt;=22.8),'[1]Pricing Schedule'!$J$36,
IF(AND(I1386=38000,R1386&gt;22.8,R1386&lt;=30.2),'[1]Pricing Schedule'!$J$45,
IF(AND(I1386=38000,R1386&gt;30.2,R1386&lt;=45.9),'[1]Pricing Schedule'!$J$54,
IF(AND(I1386=38000,R1386&gt;45.9,R1386&lt;=123.4),'[1]Pricing Schedule'!$J$97,
IF(AND(I1386=38000,R1386&gt;123.4,R1386&lt;=168.2,M1386&lt;=10),'[1]Pricing Schedule'!$J$105,
IF(AND(I1386=38000,R1386&gt;123.4,R1386&lt;=168.2,M1386&gt;10),'[1]Pricing Schedule'!$J$113,
IF(AND(I1386=38000,R1386&gt;168.2,R1386&lt;=336.4,M1386&lt;=10),('[1]Pricing Schedule'!$J$105),
IF(AND(I1386=38000,R1386&gt;168.2,R1386&lt;=336.4,M1386&gt;10),('[1]Pricing Schedule'!$J$113),
IF(AND(I1386=38000,R1386&gt;336.4,R1386&lt;=504.6,M1386&lt;=10),('[1]Pricing Schedule'!$J$105),
IF(AND(I1386=38000,R1386&gt;336.4,R1386&lt;=504.6,M1386&gt;10),('[1]Pricing Schedule'!$J$113),
IF(AND(I1386=38000,R1386&gt;504.6,R1386&lt;=672.8,M1386&lt;=10),('[1]Pricing Schedule'!$J$105),
IF(AND(I1386=38000,R1386&gt;504.6,R1386&lt;=672.8,M1386&gt;10),('[1]Pricing Schedule'!$J$113),
IF(AND(I1386=110000,R1386&lt;=12.8,M1386&gt;2),'[1]Pricing Schedule'!$J$63,
IF(AND(I1386=110000,R1386&lt;=12.8,M1386&lt;=2),'[1]Pricing Schedule'!$J$97,
IF(AND(I1386=110000,R1386&gt;12.8,R1386&lt;=22.8,M1386&gt;3),'[1]Pricing Schedule'!$J$72,
IF(AND(I1386=110000,R1386&gt;12.8,R1386&lt;=22.8,M1386&lt;=3),'[1]Pricing Schedule'!$J$97,
IF(AND(I1386=110000,R1386&gt;22.8,R1386&lt;=30.2),'[1]Pricing Schedule'!$J$81,
IF(AND(I1386=110000,R1386&gt;30.2,R1386&lt;=45.9),'[1]Pricing Schedule'!$J$90,
IF(AND(I1386=110000,R1386&gt;45.9,R1386&lt;=123.4),'[1]Pricing Schedule'!$J$97,
IF(AND(I1386=110000,R1386&gt;123.4,R1386&lt;=168.2,M1386&lt;=10),'[1]Pricing Schedule'!$J$105,
IF(AND(I1386=110000,R1386&gt;123.4,R1386&lt;=168.2,M1386&gt;10),'[1]Pricing Schedule'!$J$113,
IF(AND(I1386=110000,R1386&gt;168.2,R1386&lt;=336.2,M1386&lt;=10),('[1]Pricing Schedule'!$J$105),
IF(AND(I1386=110000,R1386&gt;168.2,R1386&lt;=336.2,M1386&gt;10),('[1]Pricing Schedule'!$J$113),
IF(AND(I1386=110000,R1386&gt;336.4,R1386&lt;=504.6,M1386&lt;=10),('[1]Pricing Schedule'!$J$105),
IF(AND(I1386=110000,R1386&gt;336.4,R1386&lt;=504.6,M1386&gt;10),('[1]Pricing Schedule'!$J$113),
IF(AND(I1386=110000,R1386&gt;504.6,R1386&lt;=672.8,M1386&lt;=10),('[1]Pricing Schedule'!$J$105),
IF(AND(I1386=110000,R1386&gt;504.6,R1386&lt;=672.8,M1386&gt;10),('[1]Pricing Schedule'!$J$113),
IF(AND(I1386=110000,R1386&gt;672.8,R1386&lt;=841,M1386&lt;=10),('[1]Pricing Schedule'!$J$105),
IF(AND(I1386=110000,R1386&gt;672.8,R1386&lt;=841,M1386&gt;10),('[1]Pricing Schedule'!$J$113),
IF(AND(I1386=110000,R1386&gt;1682,R1386&lt;=1850.2,M1386&lt;=10),('[1]Pricing Schedule'!$J$105),
IF(AND(I1386=110000,R1386&gt;1682,R1386&lt;=1850.2,M1386&gt;10),('[1]Pricing Schedule'!$J$113),
IF(AND(I1386=110000,R1386&gt;2018.4,R1386&lt;=2186.6,M1386&lt;=10),('[1]Pricing Schedule'!$J$105),
IF(AND(I1386=110000,R1386&gt;2018.4,R1386&lt;=2186.6,M1386&gt;10),('[1]Pricing Schedule'!$J$113),999999999)))))))))))))))))))))))))))))))))))))))</f>
        <v>4</v>
      </c>
      <c r="U1386" s="40">
        <f t="shared" si="132"/>
        <v>199923.80952380953</v>
      </c>
      <c r="V1386" s="41">
        <f t="shared" si="133"/>
        <v>5.0019054878048781</v>
      </c>
      <c r="Y1386" s="23">
        <v>591</v>
      </c>
      <c r="Z1386" s="23">
        <v>273</v>
      </c>
      <c r="AD1386" s="13"/>
      <c r="AE1386" s="13"/>
      <c r="AF1386" s="13"/>
      <c r="AR1386" s="35"/>
    </row>
    <row r="1387" spans="1:44">
      <c r="A1387" s="23">
        <v>1389</v>
      </c>
      <c r="B1387" s="23">
        <v>1389</v>
      </c>
      <c r="C1387" s="23" t="s">
        <v>2076</v>
      </c>
      <c r="D1387" s="23" t="s">
        <v>149</v>
      </c>
      <c r="E1387" s="23" t="s">
        <v>149</v>
      </c>
      <c r="F1387" s="23" t="s">
        <v>159</v>
      </c>
      <c r="G1387" s="23" t="s">
        <v>160</v>
      </c>
      <c r="H1387" s="23" t="s">
        <v>113</v>
      </c>
      <c r="I1387" s="13">
        <v>38000</v>
      </c>
      <c r="J1387" s="13">
        <v>38000</v>
      </c>
      <c r="K1387" s="13">
        <v>20000</v>
      </c>
      <c r="L1387" s="24">
        <v>7.1790000000000003</v>
      </c>
      <c r="M1387" s="37">
        <f t="shared" si="128"/>
        <v>8</v>
      </c>
      <c r="N1387" s="24">
        <v>0.313</v>
      </c>
      <c r="O1387" s="13">
        <v>3</v>
      </c>
      <c r="P1387" s="36">
        <f t="shared" si="129"/>
        <v>0.313</v>
      </c>
      <c r="Q1387" s="38">
        <f t="shared" si="130"/>
        <v>4.2</v>
      </c>
      <c r="R1387" s="37">
        <f t="shared" si="131"/>
        <v>4.2</v>
      </c>
      <c r="S1387" s="39">
        <f>IF(AND(I1387=38000,R1387&lt;=4.5,M1387&gt;8),'[1]Pricing Schedule'!$F$8+('[1]Pricing Schedule'!$F$9*M1387),
IF(AND(I1387=38000,R1387&lt;=4.5,M1387&lt;=8),'[1]Pricing Schedule'!$F$34+('[1]Pricing Schedule'!$F$36*M1387),
IF(AND(I1387=38000,R1387&gt;4.5,R1387&lt;=9,M1387&gt;8),'[1]Pricing Schedule'!$F$17+('[1]Pricing Schedule'!$F$18*M1387),
IF(AND(I1387=38000,R1387&gt;4.5,R1387&lt;=9,M1387&lt;=8),'[1]Pricing Schedule'!$F$34+('[1]Pricing Schedule'!$F$36*M1387),
IF(AND(I1387=38000,R1387&gt;9,R1387&lt;=12.8,M1387&gt;8),'[1]Pricing Schedule'!$F$26+('[1]Pricing Schedule'!$F$27*M1387),
IF(AND(I1387=38000,R1387&gt;9,R1387&lt;=12.8,M1387&lt;=8),'[1]Pricing Schedule'!$F$34+('[1]Pricing Schedule'!$F$36*M1387),
IF(AND(I1387=38000,R1387&gt;12.8,R1387&lt;=22.8),'[1]Pricing Schedule'!$F$34+('[1]Pricing Schedule'!$F$36*M1387),
IF(AND(I1387=38000,R1387&gt;22.8,R1387&lt;=30.2),'[1]Pricing Schedule'!$F$43+('[1]Pricing Schedule'!$F$45*M1387),
IF(AND(I1387=38000,R1387&gt;30.2,R1387&lt;=45.9),'[1]Pricing Schedule'!$F$52+('[1]Pricing Schedule'!$F$54*M1387),
IF(AND(I1387=38000,R1387&gt;45.9,R1387&lt;=123.4),'[1]Pricing Schedule'!$F$96+('[1]Pricing Schedule'!$F$97*M1387),
IF(AND(I1387=38000,R1387&gt;123.4,R1387&lt;=168.2,M1387&lt;=10),'[1]Pricing Schedule'!$F$103+('[1]Pricing Schedule'!$F$105*M1387),
IF(AND(I1387=38000,R1387&gt;123.4,R1387&lt;=168.2,M1387&gt;10),'[1]Pricing Schedule'!$F$111+('[1]Pricing Schedule'!$F$113*M1387),
IF(AND(I1387=38000,R1387&gt;157.4,R1387&lt;=336.4,M1387&lt;=10),('[1]Pricing Schedule'!$F$103+('[1]Pricing Schedule'!$F$105*M1387))*2,
IF(AND(I1387=38000,R1387&gt;157.4,R1387&lt;=336.4,M1387&gt;10),('[1]Pricing Schedule'!$F$111+('[1]Pricing Schedule'!$F$113*M1387))*2,
IF(AND(I1387=38000,R1387&gt;314.8,R1387&lt;=504.6,M1387&lt;=10),('[1]Pricing Schedule'!$F$103+('[1]Pricing Schedule'!$F$105*M1387))*3,
IF(AND(I1387=38000,R1387&gt;314.8,R1387&lt;=504.6,M1387&gt;10),('[1]Pricing Schedule'!$F$111+('[1]Pricing Schedule'!$F$113*M1387))*3,
IF(AND(I1387=38000,R1387&gt;472.2,R1387&lt;=672.8,M1387&lt;=10),('[1]Pricing Schedule'!$F$103+('[1]Pricing Schedule'!$F$105*M1387))*4,
IF(AND(I1387=38000,R1387&gt;472.2,R1387&lt;=672.8,M1387&gt;10),('[1]Pricing Schedule'!$F$111+('[1]Pricing Schedule'!$F$113*M1387))*4,
IF(AND(I1387=110000,R1387&lt;=12.8,M1387&gt;2),'[1]Pricing Schedule'!$F$62+('[1]Pricing Schedule'!$F$63*M1387),
IF(AND(I1387=110000,R1387&lt;=12.8,M1387&lt;=2),'[1]Pricing Schedule'!$F$96+('[1]Pricing Schedule'!$F$97*M1387),
IF(AND(I1387=110000,R1387&gt;12.8,R1387&lt;=22.8,M1387&gt;3),'[1]Pricing Schedule'!$F$71+('[1]Pricing Schedule'!$F$72*M1387),
IF(AND(I1387=110000,R1387&gt;12.8,R1387&lt;=22.8,M1387&lt;=3),'[1]Pricing Schedule'!$F$96+('[1]Pricing Schedule'!$F$97*M1387),
IF(AND(I1387=110000,R1387&gt;22.8,R1387&lt;=30.2),'[1]Pricing Schedule'!$F$80+('[1]Pricing Schedule'!$F$81*M1387),
IF(AND(I1387=110000,R1387&gt;30.2,R1387&lt;=45.9),'[1]Pricing Schedule'!$F$89+('[1]Pricing Schedule'!$F$90*M1387),
IF(AND(I1387=110000,R1387&gt;45.9,R1387&lt;=123.4),'[1]Pricing Schedule'!$F$96+('[1]Pricing Schedule'!$F$97*M1387),
IF(AND(I1387=110000,R1387&gt;123.4,R1387&lt;=168.2,M1387&lt;=10),'[1]Pricing Schedule'!$F$103+('[1]Pricing Schedule'!$F$105*M1387),
IF(AND(I1387=110000,R1387&gt;123.4,R1387&lt;=168.2,M1387&gt;10),'[1]Pricing Schedule'!$F$111+('[1]Pricing Schedule'!$F$113*M1387),
IF(AND(I1387=110000,R1387&gt;168.2,R1387&lt;=336.4,M1387&lt;=10),('[1]Pricing Schedule'!$F$103+('[1]Pricing Schedule'!$F$105*M1387))*2,
IF(AND(I1387=110000,R1387&gt;168.2,R1387&lt;=336.4,M1387&gt;10),('[1]Pricing Schedule'!$F$111+('[1]Pricing Schedule'!$F$113*M1387))*2,
IF(AND(I1387=110000,R1387&gt;336.4,R1387&lt;=504.6,M1387&lt;=10),('[1]Pricing Schedule'!$F$103+('[1]Pricing Schedule'!$F$105*M1387))*3,
IF(AND(I1387=110000,R1387&gt;336.4,R1387&lt;=504.6,M1387&gt;10),('[1]Pricing Schedule'!$F$111+('[1]Pricing Schedule'!$F$113*M1387))*3,
IF(AND(I1387=110000,R1387&gt;504.6,R1387&lt;=672.8,M1387&lt;=10),('[1]Pricing Schedule'!$F$103+('[1]Pricing Schedule'!$F$105*M1387))*4,
IF(AND(I1387=110000,R1387&gt;504.6,R1387&lt;=672.8,M1387&gt;10),('[1]Pricing Schedule'!$F$111+('[1]Pricing Schedule'!$F$113*M1387))*4,
IF(AND(I1387=110000,R1387&gt;672.8,R1387&lt;=841,M1387&lt;=10),('[1]Pricing Schedule'!$F$103+('[1]Pricing Schedule'!$F$105*M1387))*5,
IF(AND(I1387=110000,R1387&gt;672.8,R1387&lt;=841,M1387&gt;10),('[1]Pricing Schedule'!$F$111+('[1]Pricing Schedule'!$F$113*M1387))*5,
IF(AND(I1387=110000,R1387&gt;672.8,R1387&lt;=841,M1387&lt;=10),('[1]Pricing Schedule'!$F$103+('[1]Pricing Schedule'!$F$105*M1387))*5,
IF(AND(I1387=110000,R1387&gt;672.8,R1387&lt;=841,M1387&gt;10),('[1]Pricing Schedule'!$F$111+('[1]Pricing Schedule'!$F$113*M1387))*5,
IF(AND(I1387=110000,R1387&gt;1345.6,R1387&lt;=1513.8,M1387&lt;=10),('[1]Pricing Schedule'!$F$103+('[1]Pricing Schedule'!$F$105*M1387))*9,
IF(AND(I1387=110000,R1387&gt;1345.6,R1387&lt;=1513.8,M1387&gt;10),('[1]Pricing Schedule'!$F$111+('[1]Pricing Schedule'!$F$113*M1387))*9,
9999999999)))))))))))))))))))))))))))))))))))))))</f>
        <v>909950</v>
      </c>
      <c r="T1387" s="21">
        <f>IF(AND(I1387=38000,R1387&lt;=4.5,M1387&gt;8),'[1]Pricing Schedule'!$J$9,
IF(AND(I1387=38000,R1387&lt;=4.5,M1387&lt;=8),'[1]Pricing Schedule'!$J$36,
IF(AND(I1387=38000,R1387&gt;4.5,R1387&lt;=9,M1387&gt;8),'[1]Pricing Schedule'!$J$18,
IF(AND(I1387=38000,R1387&gt;4.5,R1387&lt;=9,M1387&lt;=8),'[1]Pricing Schedule'!$J$36,
IF(AND(I1387=38000,R1387&gt;9,R1387&lt;=12.8,M1387&gt;8),'[1]Pricing Schedule'!$J$27,
IF(AND(I1387=38000,R1387&gt;9,R1387&lt;=12.8,M1387&lt;=8),'[1]Pricing Schedule'!$J$36,
IF(AND(I1387=38000,R1387&gt;12.8,R1387&lt;=22.8),'[1]Pricing Schedule'!$J$36,
IF(AND(I1387=38000,R1387&gt;22.8,R1387&lt;=30.2),'[1]Pricing Schedule'!$J$45,
IF(AND(I1387=38000,R1387&gt;30.2,R1387&lt;=45.9),'[1]Pricing Schedule'!$J$54,
IF(AND(I1387=38000,R1387&gt;45.9,R1387&lt;=123.4),'[1]Pricing Schedule'!$J$97,
IF(AND(I1387=38000,R1387&gt;123.4,R1387&lt;=168.2,M1387&lt;=10),'[1]Pricing Schedule'!$J$105,
IF(AND(I1387=38000,R1387&gt;123.4,R1387&lt;=168.2,M1387&gt;10),'[1]Pricing Schedule'!$J$113,
IF(AND(I1387=38000,R1387&gt;168.2,R1387&lt;=336.4,M1387&lt;=10),('[1]Pricing Schedule'!$J$105),
IF(AND(I1387=38000,R1387&gt;168.2,R1387&lt;=336.4,M1387&gt;10),('[1]Pricing Schedule'!$J$113),
IF(AND(I1387=38000,R1387&gt;336.4,R1387&lt;=504.6,M1387&lt;=10),('[1]Pricing Schedule'!$J$105),
IF(AND(I1387=38000,R1387&gt;336.4,R1387&lt;=504.6,M1387&gt;10),('[1]Pricing Schedule'!$J$113),
IF(AND(I1387=38000,R1387&gt;504.6,R1387&lt;=672.8,M1387&lt;=10),('[1]Pricing Schedule'!$J$105),
IF(AND(I1387=38000,R1387&gt;504.6,R1387&lt;=672.8,M1387&gt;10),('[1]Pricing Schedule'!$J$113),
IF(AND(I1387=110000,R1387&lt;=12.8,M1387&gt;2),'[1]Pricing Schedule'!$J$63,
IF(AND(I1387=110000,R1387&lt;=12.8,M1387&lt;=2),'[1]Pricing Schedule'!$J$97,
IF(AND(I1387=110000,R1387&gt;12.8,R1387&lt;=22.8,M1387&gt;3),'[1]Pricing Schedule'!$J$72,
IF(AND(I1387=110000,R1387&gt;12.8,R1387&lt;=22.8,M1387&lt;=3),'[1]Pricing Schedule'!$J$97,
IF(AND(I1387=110000,R1387&gt;22.8,R1387&lt;=30.2),'[1]Pricing Schedule'!$J$81,
IF(AND(I1387=110000,R1387&gt;30.2,R1387&lt;=45.9),'[1]Pricing Schedule'!$J$90,
IF(AND(I1387=110000,R1387&gt;45.9,R1387&lt;=123.4),'[1]Pricing Schedule'!$J$97,
IF(AND(I1387=110000,R1387&gt;123.4,R1387&lt;=168.2,M1387&lt;=10),'[1]Pricing Schedule'!$J$105,
IF(AND(I1387=110000,R1387&gt;123.4,R1387&lt;=168.2,M1387&gt;10),'[1]Pricing Schedule'!$J$113,
IF(AND(I1387=110000,R1387&gt;168.2,R1387&lt;=336.2,M1387&lt;=10),('[1]Pricing Schedule'!$J$105),
IF(AND(I1387=110000,R1387&gt;168.2,R1387&lt;=336.2,M1387&gt;10),('[1]Pricing Schedule'!$J$113),
IF(AND(I1387=110000,R1387&gt;336.4,R1387&lt;=504.6,M1387&lt;=10),('[1]Pricing Schedule'!$J$105),
IF(AND(I1387=110000,R1387&gt;336.4,R1387&lt;=504.6,M1387&gt;10),('[1]Pricing Schedule'!$J$113),
IF(AND(I1387=110000,R1387&gt;504.6,R1387&lt;=672.8,M1387&lt;=10),('[1]Pricing Schedule'!$J$105),
IF(AND(I1387=110000,R1387&gt;504.6,R1387&lt;=672.8,M1387&gt;10),('[1]Pricing Schedule'!$J$113),
IF(AND(I1387=110000,R1387&gt;672.8,R1387&lt;=841,M1387&lt;=10),('[1]Pricing Schedule'!$J$105),
IF(AND(I1387=110000,R1387&gt;672.8,R1387&lt;=841,M1387&gt;10),('[1]Pricing Schedule'!$J$113),
IF(AND(I1387=110000,R1387&gt;1682,R1387&lt;=1850.2,M1387&lt;=10),('[1]Pricing Schedule'!$J$105),
IF(AND(I1387=110000,R1387&gt;1682,R1387&lt;=1850.2,M1387&gt;10),('[1]Pricing Schedule'!$J$113),
IF(AND(I1387=110000,R1387&gt;2018.4,R1387&lt;=2186.6,M1387&lt;=10),('[1]Pricing Schedule'!$J$105),
IF(AND(I1387=110000,R1387&gt;2018.4,R1387&lt;=2186.6,M1387&gt;10),('[1]Pricing Schedule'!$J$113),999999999)))))))))))))))))))))))))))))))))))))))</f>
        <v>4</v>
      </c>
      <c r="U1387" s="40">
        <f t="shared" si="132"/>
        <v>216654.76190476189</v>
      </c>
      <c r="V1387" s="41">
        <f t="shared" si="133"/>
        <v>4.6156382218803227</v>
      </c>
      <c r="Y1387" s="23">
        <v>461</v>
      </c>
      <c r="Z1387" s="23">
        <v>273</v>
      </c>
      <c r="AD1387" s="13"/>
      <c r="AE1387" s="13"/>
      <c r="AF1387" s="13"/>
      <c r="AR1387" s="35"/>
    </row>
    <row r="1388" spans="1:44">
      <c r="A1388" s="23">
        <v>1390</v>
      </c>
      <c r="B1388" s="23">
        <v>1390</v>
      </c>
      <c r="C1388" s="23" t="s">
        <v>2077</v>
      </c>
      <c r="D1388" s="23" t="s">
        <v>110</v>
      </c>
      <c r="E1388" s="23" t="s">
        <v>110</v>
      </c>
      <c r="F1388" s="23" t="s">
        <v>191</v>
      </c>
      <c r="G1388" s="23" t="s">
        <v>192</v>
      </c>
      <c r="H1388" s="23" t="s">
        <v>113</v>
      </c>
      <c r="I1388" s="13">
        <v>38000</v>
      </c>
      <c r="J1388" s="13">
        <v>38000</v>
      </c>
      <c r="K1388" s="13">
        <v>20000</v>
      </c>
      <c r="L1388" s="24">
        <v>5.71</v>
      </c>
      <c r="M1388" s="37">
        <f t="shared" si="128"/>
        <v>6</v>
      </c>
      <c r="N1388" s="24">
        <v>0.16200000000000001</v>
      </c>
      <c r="O1388" s="13">
        <v>3</v>
      </c>
      <c r="P1388" s="36">
        <f t="shared" si="129"/>
        <v>0.16200000000000001</v>
      </c>
      <c r="Q1388" s="38">
        <f t="shared" si="130"/>
        <v>4.2</v>
      </c>
      <c r="R1388" s="37">
        <f t="shared" si="131"/>
        <v>4.2</v>
      </c>
      <c r="S1388" s="39">
        <f>IF(AND(I1388=38000,R1388&lt;=4.5,M1388&gt;8),'[1]Pricing Schedule'!$F$8+('[1]Pricing Schedule'!$F$9*M1388),
IF(AND(I1388=38000,R1388&lt;=4.5,M1388&lt;=8),'[1]Pricing Schedule'!$F$34+('[1]Pricing Schedule'!$F$36*M1388),
IF(AND(I1388=38000,R1388&gt;4.5,R1388&lt;=9,M1388&gt;8),'[1]Pricing Schedule'!$F$17+('[1]Pricing Schedule'!$F$18*M1388),
IF(AND(I1388=38000,R1388&gt;4.5,R1388&lt;=9,M1388&lt;=8),'[1]Pricing Schedule'!$F$34+('[1]Pricing Schedule'!$F$36*M1388),
IF(AND(I1388=38000,R1388&gt;9,R1388&lt;=12.8,M1388&gt;8),'[1]Pricing Schedule'!$F$26+('[1]Pricing Schedule'!$F$27*M1388),
IF(AND(I1388=38000,R1388&gt;9,R1388&lt;=12.8,M1388&lt;=8),'[1]Pricing Schedule'!$F$34+('[1]Pricing Schedule'!$F$36*M1388),
IF(AND(I1388=38000,R1388&gt;12.8,R1388&lt;=22.8),'[1]Pricing Schedule'!$F$34+('[1]Pricing Schedule'!$F$36*M1388),
IF(AND(I1388=38000,R1388&gt;22.8,R1388&lt;=30.2),'[1]Pricing Schedule'!$F$43+('[1]Pricing Schedule'!$F$45*M1388),
IF(AND(I1388=38000,R1388&gt;30.2,R1388&lt;=45.9),'[1]Pricing Schedule'!$F$52+('[1]Pricing Schedule'!$F$54*M1388),
IF(AND(I1388=38000,R1388&gt;45.9,R1388&lt;=123.4),'[1]Pricing Schedule'!$F$96+('[1]Pricing Schedule'!$F$97*M1388),
IF(AND(I1388=38000,R1388&gt;123.4,R1388&lt;=168.2,M1388&lt;=10),'[1]Pricing Schedule'!$F$103+('[1]Pricing Schedule'!$F$105*M1388),
IF(AND(I1388=38000,R1388&gt;123.4,R1388&lt;=168.2,M1388&gt;10),'[1]Pricing Schedule'!$F$111+('[1]Pricing Schedule'!$F$113*M1388),
IF(AND(I1388=38000,R1388&gt;157.4,R1388&lt;=336.4,M1388&lt;=10),('[1]Pricing Schedule'!$F$103+('[1]Pricing Schedule'!$F$105*M1388))*2,
IF(AND(I1388=38000,R1388&gt;157.4,R1388&lt;=336.4,M1388&gt;10),('[1]Pricing Schedule'!$F$111+('[1]Pricing Schedule'!$F$113*M1388))*2,
IF(AND(I1388=38000,R1388&gt;314.8,R1388&lt;=504.6,M1388&lt;=10),('[1]Pricing Schedule'!$F$103+('[1]Pricing Schedule'!$F$105*M1388))*3,
IF(AND(I1388=38000,R1388&gt;314.8,R1388&lt;=504.6,M1388&gt;10),('[1]Pricing Schedule'!$F$111+('[1]Pricing Schedule'!$F$113*M1388))*3,
IF(AND(I1388=38000,R1388&gt;472.2,R1388&lt;=672.8,M1388&lt;=10),('[1]Pricing Schedule'!$F$103+('[1]Pricing Schedule'!$F$105*M1388))*4,
IF(AND(I1388=38000,R1388&gt;472.2,R1388&lt;=672.8,M1388&gt;10),('[1]Pricing Schedule'!$F$111+('[1]Pricing Schedule'!$F$113*M1388))*4,
IF(AND(I1388=110000,R1388&lt;=12.8,M1388&gt;2),'[1]Pricing Schedule'!$F$62+('[1]Pricing Schedule'!$F$63*M1388),
IF(AND(I1388=110000,R1388&lt;=12.8,M1388&lt;=2),'[1]Pricing Schedule'!$F$96+('[1]Pricing Schedule'!$F$97*M1388),
IF(AND(I1388=110000,R1388&gt;12.8,R1388&lt;=22.8,M1388&gt;3),'[1]Pricing Schedule'!$F$71+('[1]Pricing Schedule'!$F$72*M1388),
IF(AND(I1388=110000,R1388&gt;12.8,R1388&lt;=22.8,M1388&lt;=3),'[1]Pricing Schedule'!$F$96+('[1]Pricing Schedule'!$F$97*M1388),
IF(AND(I1388=110000,R1388&gt;22.8,R1388&lt;=30.2),'[1]Pricing Schedule'!$F$80+('[1]Pricing Schedule'!$F$81*M1388),
IF(AND(I1388=110000,R1388&gt;30.2,R1388&lt;=45.9),'[1]Pricing Schedule'!$F$89+('[1]Pricing Schedule'!$F$90*M1388),
IF(AND(I1388=110000,R1388&gt;45.9,R1388&lt;=123.4),'[1]Pricing Schedule'!$F$96+('[1]Pricing Schedule'!$F$97*M1388),
IF(AND(I1388=110000,R1388&gt;123.4,R1388&lt;=168.2,M1388&lt;=10),'[1]Pricing Schedule'!$F$103+('[1]Pricing Schedule'!$F$105*M1388),
IF(AND(I1388=110000,R1388&gt;123.4,R1388&lt;=168.2,M1388&gt;10),'[1]Pricing Schedule'!$F$111+('[1]Pricing Schedule'!$F$113*M1388),
IF(AND(I1388=110000,R1388&gt;168.2,R1388&lt;=336.4,M1388&lt;=10),('[1]Pricing Schedule'!$F$103+('[1]Pricing Schedule'!$F$105*M1388))*2,
IF(AND(I1388=110000,R1388&gt;168.2,R1388&lt;=336.4,M1388&gt;10),('[1]Pricing Schedule'!$F$111+('[1]Pricing Schedule'!$F$113*M1388))*2,
IF(AND(I1388=110000,R1388&gt;336.4,R1388&lt;=504.6,M1388&lt;=10),('[1]Pricing Schedule'!$F$103+('[1]Pricing Schedule'!$F$105*M1388))*3,
IF(AND(I1388=110000,R1388&gt;336.4,R1388&lt;=504.6,M1388&gt;10),('[1]Pricing Schedule'!$F$111+('[1]Pricing Schedule'!$F$113*M1388))*3,
IF(AND(I1388=110000,R1388&gt;504.6,R1388&lt;=672.8,M1388&lt;=10),('[1]Pricing Schedule'!$F$103+('[1]Pricing Schedule'!$F$105*M1388))*4,
IF(AND(I1388=110000,R1388&gt;504.6,R1388&lt;=672.8,M1388&gt;10),('[1]Pricing Schedule'!$F$111+('[1]Pricing Schedule'!$F$113*M1388))*4,
IF(AND(I1388=110000,R1388&gt;672.8,R1388&lt;=841,M1388&lt;=10),('[1]Pricing Schedule'!$F$103+('[1]Pricing Schedule'!$F$105*M1388))*5,
IF(AND(I1388=110000,R1388&gt;672.8,R1388&lt;=841,M1388&gt;10),('[1]Pricing Schedule'!$F$111+('[1]Pricing Schedule'!$F$113*M1388))*5,
IF(AND(I1388=110000,R1388&gt;672.8,R1388&lt;=841,M1388&lt;=10),('[1]Pricing Schedule'!$F$103+('[1]Pricing Schedule'!$F$105*M1388))*5,
IF(AND(I1388=110000,R1388&gt;672.8,R1388&lt;=841,M1388&gt;10),('[1]Pricing Schedule'!$F$111+('[1]Pricing Schedule'!$F$113*M1388))*5,
IF(AND(I1388=110000,R1388&gt;1345.6,R1388&lt;=1513.8,M1388&lt;=10),('[1]Pricing Schedule'!$F$103+('[1]Pricing Schedule'!$F$105*M1388))*9,
IF(AND(I1388=110000,R1388&gt;1345.6,R1388&lt;=1513.8,M1388&gt;10),('[1]Pricing Schedule'!$F$111+('[1]Pricing Schedule'!$F$113*M1388))*9,
9999999999)))))))))))))))))))))))))))))))))))))))</f>
        <v>769410</v>
      </c>
      <c r="T1388" s="21">
        <f>IF(AND(I1388=38000,R1388&lt;=4.5,M1388&gt;8),'[1]Pricing Schedule'!$J$9,
IF(AND(I1388=38000,R1388&lt;=4.5,M1388&lt;=8),'[1]Pricing Schedule'!$J$36,
IF(AND(I1388=38000,R1388&gt;4.5,R1388&lt;=9,M1388&gt;8),'[1]Pricing Schedule'!$J$18,
IF(AND(I1388=38000,R1388&gt;4.5,R1388&lt;=9,M1388&lt;=8),'[1]Pricing Schedule'!$J$36,
IF(AND(I1388=38000,R1388&gt;9,R1388&lt;=12.8,M1388&gt;8),'[1]Pricing Schedule'!$J$27,
IF(AND(I1388=38000,R1388&gt;9,R1388&lt;=12.8,M1388&lt;=8),'[1]Pricing Schedule'!$J$36,
IF(AND(I1388=38000,R1388&gt;12.8,R1388&lt;=22.8),'[1]Pricing Schedule'!$J$36,
IF(AND(I1388=38000,R1388&gt;22.8,R1388&lt;=30.2),'[1]Pricing Schedule'!$J$45,
IF(AND(I1388=38000,R1388&gt;30.2,R1388&lt;=45.9),'[1]Pricing Schedule'!$J$54,
IF(AND(I1388=38000,R1388&gt;45.9,R1388&lt;=123.4),'[1]Pricing Schedule'!$J$97,
IF(AND(I1388=38000,R1388&gt;123.4,R1388&lt;=168.2,M1388&lt;=10),'[1]Pricing Schedule'!$J$105,
IF(AND(I1388=38000,R1388&gt;123.4,R1388&lt;=168.2,M1388&gt;10),'[1]Pricing Schedule'!$J$113,
IF(AND(I1388=38000,R1388&gt;168.2,R1388&lt;=336.4,M1388&lt;=10),('[1]Pricing Schedule'!$J$105),
IF(AND(I1388=38000,R1388&gt;168.2,R1388&lt;=336.4,M1388&gt;10),('[1]Pricing Schedule'!$J$113),
IF(AND(I1388=38000,R1388&gt;336.4,R1388&lt;=504.6,M1388&lt;=10),('[1]Pricing Schedule'!$J$105),
IF(AND(I1388=38000,R1388&gt;336.4,R1388&lt;=504.6,M1388&gt;10),('[1]Pricing Schedule'!$J$113),
IF(AND(I1388=38000,R1388&gt;504.6,R1388&lt;=672.8,M1388&lt;=10),('[1]Pricing Schedule'!$J$105),
IF(AND(I1388=38000,R1388&gt;504.6,R1388&lt;=672.8,M1388&gt;10),('[1]Pricing Schedule'!$J$113),
IF(AND(I1388=110000,R1388&lt;=12.8,M1388&gt;2),'[1]Pricing Schedule'!$J$63,
IF(AND(I1388=110000,R1388&lt;=12.8,M1388&lt;=2),'[1]Pricing Schedule'!$J$97,
IF(AND(I1388=110000,R1388&gt;12.8,R1388&lt;=22.8,M1388&gt;3),'[1]Pricing Schedule'!$J$72,
IF(AND(I1388=110000,R1388&gt;12.8,R1388&lt;=22.8,M1388&lt;=3),'[1]Pricing Schedule'!$J$97,
IF(AND(I1388=110000,R1388&gt;22.8,R1388&lt;=30.2),'[1]Pricing Schedule'!$J$81,
IF(AND(I1388=110000,R1388&gt;30.2,R1388&lt;=45.9),'[1]Pricing Schedule'!$J$90,
IF(AND(I1388=110000,R1388&gt;45.9,R1388&lt;=123.4),'[1]Pricing Schedule'!$J$97,
IF(AND(I1388=110000,R1388&gt;123.4,R1388&lt;=168.2,M1388&lt;=10),'[1]Pricing Schedule'!$J$105,
IF(AND(I1388=110000,R1388&gt;123.4,R1388&lt;=168.2,M1388&gt;10),'[1]Pricing Schedule'!$J$113,
IF(AND(I1388=110000,R1388&gt;168.2,R1388&lt;=336.2,M1388&lt;=10),('[1]Pricing Schedule'!$J$105),
IF(AND(I1388=110000,R1388&gt;168.2,R1388&lt;=336.2,M1388&gt;10),('[1]Pricing Schedule'!$J$113),
IF(AND(I1388=110000,R1388&gt;336.4,R1388&lt;=504.6,M1388&lt;=10),('[1]Pricing Schedule'!$J$105),
IF(AND(I1388=110000,R1388&gt;336.4,R1388&lt;=504.6,M1388&gt;10),('[1]Pricing Schedule'!$J$113),
IF(AND(I1388=110000,R1388&gt;504.6,R1388&lt;=672.8,M1388&lt;=10),('[1]Pricing Schedule'!$J$105),
IF(AND(I1388=110000,R1388&gt;504.6,R1388&lt;=672.8,M1388&gt;10),('[1]Pricing Schedule'!$J$113),
IF(AND(I1388=110000,R1388&gt;672.8,R1388&lt;=841,M1388&lt;=10),('[1]Pricing Schedule'!$J$105),
IF(AND(I1388=110000,R1388&gt;672.8,R1388&lt;=841,M1388&gt;10),('[1]Pricing Schedule'!$J$113),
IF(AND(I1388=110000,R1388&gt;1682,R1388&lt;=1850.2,M1388&lt;=10),('[1]Pricing Schedule'!$J$105),
IF(AND(I1388=110000,R1388&gt;1682,R1388&lt;=1850.2,M1388&gt;10),('[1]Pricing Schedule'!$J$113),
IF(AND(I1388=110000,R1388&gt;2018.4,R1388&lt;=2186.6,M1388&lt;=10),('[1]Pricing Schedule'!$J$105),
IF(AND(I1388=110000,R1388&gt;2018.4,R1388&lt;=2186.6,M1388&gt;10),('[1]Pricing Schedule'!$J$113),999999999)))))))))))))))))))))))))))))))))))))))</f>
        <v>4</v>
      </c>
      <c r="U1388" s="40">
        <f t="shared" si="132"/>
        <v>183192.85714285713</v>
      </c>
      <c r="V1388" s="41">
        <f t="shared" si="133"/>
        <v>5.4587281163488903</v>
      </c>
      <c r="Y1388" s="23">
        <v>337</v>
      </c>
      <c r="Z1388" s="23">
        <v>362</v>
      </c>
      <c r="AD1388" s="13"/>
      <c r="AE1388" s="13"/>
      <c r="AF1388" s="13"/>
      <c r="AR1388" s="35"/>
    </row>
    <row r="1389" spans="1:44">
      <c r="A1389" s="23">
        <v>1391</v>
      </c>
      <c r="B1389" s="23">
        <v>1391</v>
      </c>
      <c r="C1389" s="23" t="s">
        <v>2078</v>
      </c>
      <c r="D1389" s="23" t="s">
        <v>110</v>
      </c>
      <c r="E1389" s="23" t="s">
        <v>110</v>
      </c>
      <c r="F1389" s="23" t="s">
        <v>199</v>
      </c>
      <c r="G1389" s="23" t="s">
        <v>200</v>
      </c>
      <c r="H1389" s="23" t="s">
        <v>113</v>
      </c>
      <c r="I1389" s="13">
        <v>38000</v>
      </c>
      <c r="J1389" s="13">
        <v>38000</v>
      </c>
      <c r="K1389" s="23" t="s">
        <v>119</v>
      </c>
      <c r="L1389" s="24">
        <v>17.786000000000001</v>
      </c>
      <c r="M1389" s="37">
        <f t="shared" si="128"/>
        <v>18</v>
      </c>
      <c r="N1389" s="24">
        <v>0.16700000000000001</v>
      </c>
      <c r="O1389" s="13">
        <v>3</v>
      </c>
      <c r="P1389" s="36">
        <f t="shared" si="129"/>
        <v>0.16700000000000001</v>
      </c>
      <c r="Q1389" s="38">
        <f t="shared" si="130"/>
        <v>4.2</v>
      </c>
      <c r="R1389" s="37">
        <f t="shared" si="131"/>
        <v>4.2</v>
      </c>
      <c r="S1389" s="39">
        <f>IF(AND(I1389=38000,R1389&lt;=4.5,M1389&gt;8),'[1]Pricing Schedule'!$F$8+('[1]Pricing Schedule'!$F$9*M1389),
IF(AND(I1389=38000,R1389&lt;=4.5,M1389&lt;=8),'[1]Pricing Schedule'!$F$34+('[1]Pricing Schedule'!$F$36*M1389),
IF(AND(I1389=38000,R1389&gt;4.5,R1389&lt;=9,M1389&gt;8),'[1]Pricing Schedule'!$F$17+('[1]Pricing Schedule'!$F$18*M1389),
IF(AND(I1389=38000,R1389&gt;4.5,R1389&lt;=9,M1389&lt;=8),'[1]Pricing Schedule'!$F$34+('[1]Pricing Schedule'!$F$36*M1389),
IF(AND(I1389=38000,R1389&gt;9,R1389&lt;=12.8,M1389&gt;8),'[1]Pricing Schedule'!$F$26+('[1]Pricing Schedule'!$F$27*M1389),
IF(AND(I1389=38000,R1389&gt;9,R1389&lt;=12.8,M1389&lt;=8),'[1]Pricing Schedule'!$F$34+('[1]Pricing Schedule'!$F$36*M1389),
IF(AND(I1389=38000,R1389&gt;12.8,R1389&lt;=22.8),'[1]Pricing Schedule'!$F$34+('[1]Pricing Schedule'!$F$36*M1389),
IF(AND(I1389=38000,R1389&gt;22.8,R1389&lt;=30.2),'[1]Pricing Schedule'!$F$43+('[1]Pricing Schedule'!$F$45*M1389),
IF(AND(I1389=38000,R1389&gt;30.2,R1389&lt;=45.9),'[1]Pricing Schedule'!$F$52+('[1]Pricing Schedule'!$F$54*M1389),
IF(AND(I1389=38000,R1389&gt;45.9,R1389&lt;=123.4),'[1]Pricing Schedule'!$F$96+('[1]Pricing Schedule'!$F$97*M1389),
IF(AND(I1389=38000,R1389&gt;123.4,R1389&lt;=168.2,M1389&lt;=10),'[1]Pricing Schedule'!$F$103+('[1]Pricing Schedule'!$F$105*M1389),
IF(AND(I1389=38000,R1389&gt;123.4,R1389&lt;=168.2,M1389&gt;10),'[1]Pricing Schedule'!$F$111+('[1]Pricing Schedule'!$F$113*M1389),
IF(AND(I1389=38000,R1389&gt;157.4,R1389&lt;=336.4,M1389&lt;=10),('[1]Pricing Schedule'!$F$103+('[1]Pricing Schedule'!$F$105*M1389))*2,
IF(AND(I1389=38000,R1389&gt;157.4,R1389&lt;=336.4,M1389&gt;10),('[1]Pricing Schedule'!$F$111+('[1]Pricing Schedule'!$F$113*M1389))*2,
IF(AND(I1389=38000,R1389&gt;314.8,R1389&lt;=504.6,M1389&lt;=10),('[1]Pricing Schedule'!$F$103+('[1]Pricing Schedule'!$F$105*M1389))*3,
IF(AND(I1389=38000,R1389&gt;314.8,R1389&lt;=504.6,M1389&gt;10),('[1]Pricing Schedule'!$F$111+('[1]Pricing Schedule'!$F$113*M1389))*3,
IF(AND(I1389=38000,R1389&gt;472.2,R1389&lt;=672.8,M1389&lt;=10),('[1]Pricing Schedule'!$F$103+('[1]Pricing Schedule'!$F$105*M1389))*4,
IF(AND(I1389=38000,R1389&gt;472.2,R1389&lt;=672.8,M1389&gt;10),('[1]Pricing Schedule'!$F$111+('[1]Pricing Schedule'!$F$113*M1389))*4,
IF(AND(I1389=110000,R1389&lt;=12.8,M1389&gt;2),'[1]Pricing Schedule'!$F$62+('[1]Pricing Schedule'!$F$63*M1389),
IF(AND(I1389=110000,R1389&lt;=12.8,M1389&lt;=2),'[1]Pricing Schedule'!$F$96+('[1]Pricing Schedule'!$F$97*M1389),
IF(AND(I1389=110000,R1389&gt;12.8,R1389&lt;=22.8,M1389&gt;3),'[1]Pricing Schedule'!$F$71+('[1]Pricing Schedule'!$F$72*M1389),
IF(AND(I1389=110000,R1389&gt;12.8,R1389&lt;=22.8,M1389&lt;=3),'[1]Pricing Schedule'!$F$96+('[1]Pricing Schedule'!$F$97*M1389),
IF(AND(I1389=110000,R1389&gt;22.8,R1389&lt;=30.2),'[1]Pricing Schedule'!$F$80+('[1]Pricing Schedule'!$F$81*M1389),
IF(AND(I1389=110000,R1389&gt;30.2,R1389&lt;=45.9),'[1]Pricing Schedule'!$F$89+('[1]Pricing Schedule'!$F$90*M1389),
IF(AND(I1389=110000,R1389&gt;45.9,R1389&lt;=123.4),'[1]Pricing Schedule'!$F$96+('[1]Pricing Schedule'!$F$97*M1389),
IF(AND(I1389=110000,R1389&gt;123.4,R1389&lt;=168.2,M1389&lt;=10),'[1]Pricing Schedule'!$F$103+('[1]Pricing Schedule'!$F$105*M1389),
IF(AND(I1389=110000,R1389&gt;123.4,R1389&lt;=168.2,M1389&gt;10),'[1]Pricing Schedule'!$F$111+('[1]Pricing Schedule'!$F$113*M1389),
IF(AND(I1389=110000,R1389&gt;168.2,R1389&lt;=336.4,M1389&lt;=10),('[1]Pricing Schedule'!$F$103+('[1]Pricing Schedule'!$F$105*M1389))*2,
IF(AND(I1389=110000,R1389&gt;168.2,R1389&lt;=336.4,M1389&gt;10),('[1]Pricing Schedule'!$F$111+('[1]Pricing Schedule'!$F$113*M1389))*2,
IF(AND(I1389=110000,R1389&gt;336.4,R1389&lt;=504.6,M1389&lt;=10),('[1]Pricing Schedule'!$F$103+('[1]Pricing Schedule'!$F$105*M1389))*3,
IF(AND(I1389=110000,R1389&gt;336.4,R1389&lt;=504.6,M1389&gt;10),('[1]Pricing Schedule'!$F$111+('[1]Pricing Schedule'!$F$113*M1389))*3,
IF(AND(I1389=110000,R1389&gt;504.6,R1389&lt;=672.8,M1389&lt;=10),('[1]Pricing Schedule'!$F$103+('[1]Pricing Schedule'!$F$105*M1389))*4,
IF(AND(I1389=110000,R1389&gt;504.6,R1389&lt;=672.8,M1389&gt;10),('[1]Pricing Schedule'!$F$111+('[1]Pricing Schedule'!$F$113*M1389))*4,
IF(AND(I1389=110000,R1389&gt;672.8,R1389&lt;=841,M1389&lt;=10),('[1]Pricing Schedule'!$F$103+('[1]Pricing Schedule'!$F$105*M1389))*5,
IF(AND(I1389=110000,R1389&gt;672.8,R1389&lt;=841,M1389&gt;10),('[1]Pricing Schedule'!$F$111+('[1]Pricing Schedule'!$F$113*M1389))*5,
IF(AND(I1389=110000,R1389&gt;672.8,R1389&lt;=841,M1389&lt;=10),('[1]Pricing Schedule'!$F$103+('[1]Pricing Schedule'!$F$105*M1389))*5,
IF(AND(I1389=110000,R1389&gt;672.8,R1389&lt;=841,M1389&gt;10),('[1]Pricing Schedule'!$F$111+('[1]Pricing Schedule'!$F$113*M1389))*5,
IF(AND(I1389=110000,R1389&gt;1345.6,R1389&lt;=1513.8,M1389&lt;=10),('[1]Pricing Schedule'!$F$103+('[1]Pricing Schedule'!$F$105*M1389))*9,
IF(AND(I1389=110000,R1389&gt;1345.6,R1389&lt;=1513.8,M1389&gt;10),('[1]Pricing Schedule'!$F$111+('[1]Pricing Schedule'!$F$113*M1389))*9,
9999999999)))))))))))))))))))))))))))))))))))))))</f>
        <v>1808740</v>
      </c>
      <c r="T1389" s="21">
        <f>IF(AND(I1389=38000,R1389&lt;=4.5,M1389&gt;8),'[1]Pricing Schedule'!$J$9,
IF(AND(I1389=38000,R1389&lt;=4.5,M1389&lt;=8),'[1]Pricing Schedule'!$J$36,
IF(AND(I1389=38000,R1389&gt;4.5,R1389&lt;=9,M1389&gt;8),'[1]Pricing Schedule'!$J$18,
IF(AND(I1389=38000,R1389&gt;4.5,R1389&lt;=9,M1389&lt;=8),'[1]Pricing Schedule'!$J$36,
IF(AND(I1389=38000,R1389&gt;9,R1389&lt;=12.8,M1389&gt;8),'[1]Pricing Schedule'!$J$27,
IF(AND(I1389=38000,R1389&gt;9,R1389&lt;=12.8,M1389&lt;=8),'[1]Pricing Schedule'!$J$36,
IF(AND(I1389=38000,R1389&gt;12.8,R1389&lt;=22.8),'[1]Pricing Schedule'!$J$36,
IF(AND(I1389=38000,R1389&gt;22.8,R1389&lt;=30.2),'[1]Pricing Schedule'!$J$45,
IF(AND(I1389=38000,R1389&gt;30.2,R1389&lt;=45.9),'[1]Pricing Schedule'!$J$54,
IF(AND(I1389=38000,R1389&gt;45.9,R1389&lt;=123.4),'[1]Pricing Schedule'!$J$97,
IF(AND(I1389=38000,R1389&gt;123.4,R1389&lt;=168.2,M1389&lt;=10),'[1]Pricing Schedule'!$J$105,
IF(AND(I1389=38000,R1389&gt;123.4,R1389&lt;=168.2,M1389&gt;10),'[1]Pricing Schedule'!$J$113,
IF(AND(I1389=38000,R1389&gt;168.2,R1389&lt;=336.4,M1389&lt;=10),('[1]Pricing Schedule'!$J$105),
IF(AND(I1389=38000,R1389&gt;168.2,R1389&lt;=336.4,M1389&gt;10),('[1]Pricing Schedule'!$J$113),
IF(AND(I1389=38000,R1389&gt;336.4,R1389&lt;=504.6,M1389&lt;=10),('[1]Pricing Schedule'!$J$105),
IF(AND(I1389=38000,R1389&gt;336.4,R1389&lt;=504.6,M1389&gt;10),('[1]Pricing Schedule'!$J$113),
IF(AND(I1389=38000,R1389&gt;504.6,R1389&lt;=672.8,M1389&lt;=10),('[1]Pricing Schedule'!$J$105),
IF(AND(I1389=38000,R1389&gt;504.6,R1389&lt;=672.8,M1389&gt;10),('[1]Pricing Schedule'!$J$113),
IF(AND(I1389=110000,R1389&lt;=12.8,M1389&gt;2),'[1]Pricing Schedule'!$J$63,
IF(AND(I1389=110000,R1389&lt;=12.8,M1389&lt;=2),'[1]Pricing Schedule'!$J$97,
IF(AND(I1389=110000,R1389&gt;12.8,R1389&lt;=22.8,M1389&gt;3),'[1]Pricing Schedule'!$J$72,
IF(AND(I1389=110000,R1389&gt;12.8,R1389&lt;=22.8,M1389&lt;=3),'[1]Pricing Schedule'!$J$97,
IF(AND(I1389=110000,R1389&gt;22.8,R1389&lt;=30.2),'[1]Pricing Schedule'!$J$81,
IF(AND(I1389=110000,R1389&gt;30.2,R1389&lt;=45.9),'[1]Pricing Schedule'!$J$90,
IF(AND(I1389=110000,R1389&gt;45.9,R1389&lt;=123.4),'[1]Pricing Schedule'!$J$97,
IF(AND(I1389=110000,R1389&gt;123.4,R1389&lt;=168.2,M1389&lt;=10),'[1]Pricing Schedule'!$J$105,
IF(AND(I1389=110000,R1389&gt;123.4,R1389&lt;=168.2,M1389&gt;10),'[1]Pricing Schedule'!$J$113,
IF(AND(I1389=110000,R1389&gt;168.2,R1389&lt;=336.2,M1389&lt;=10),('[1]Pricing Schedule'!$J$105),
IF(AND(I1389=110000,R1389&gt;168.2,R1389&lt;=336.2,M1389&gt;10),('[1]Pricing Schedule'!$J$113),
IF(AND(I1389=110000,R1389&gt;336.4,R1389&lt;=504.6,M1389&lt;=10),('[1]Pricing Schedule'!$J$105),
IF(AND(I1389=110000,R1389&gt;336.4,R1389&lt;=504.6,M1389&gt;10),('[1]Pricing Schedule'!$J$113),
IF(AND(I1389=110000,R1389&gt;504.6,R1389&lt;=672.8,M1389&lt;=10),('[1]Pricing Schedule'!$J$105),
IF(AND(I1389=110000,R1389&gt;504.6,R1389&lt;=672.8,M1389&gt;10),('[1]Pricing Schedule'!$J$113),
IF(AND(I1389=110000,R1389&gt;672.8,R1389&lt;=841,M1389&lt;=10),('[1]Pricing Schedule'!$J$105),
IF(AND(I1389=110000,R1389&gt;672.8,R1389&lt;=841,M1389&gt;10),('[1]Pricing Schedule'!$J$113),
IF(AND(I1389=110000,R1389&gt;1682,R1389&lt;=1850.2,M1389&lt;=10),('[1]Pricing Schedule'!$J$105),
IF(AND(I1389=110000,R1389&gt;1682,R1389&lt;=1850.2,M1389&gt;10),('[1]Pricing Schedule'!$J$113),
IF(AND(I1389=110000,R1389&gt;2018.4,R1389&lt;=2186.6,M1389&lt;=10),('[1]Pricing Schedule'!$J$105),
IF(AND(I1389=110000,R1389&gt;2018.4,R1389&lt;=2186.6,M1389&gt;10),('[1]Pricing Schedule'!$J$113),999999999)))))))))))))))))))))))))))))))))))))))</f>
        <v>1</v>
      </c>
      <c r="U1389" s="40">
        <f t="shared" si="132"/>
        <v>430652.38095238095</v>
      </c>
      <c r="V1389" s="41">
        <f t="shared" si="133"/>
        <v>2.3220584495284009</v>
      </c>
      <c r="Y1389" s="23">
        <v>388</v>
      </c>
      <c r="Z1389" s="23">
        <v>151</v>
      </c>
      <c r="AD1389" s="13"/>
      <c r="AE1389" s="13"/>
      <c r="AF1389" s="13"/>
      <c r="AR1389" s="35"/>
    </row>
    <row r="1390" spans="1:44">
      <c r="A1390" s="23">
        <v>1392</v>
      </c>
      <c r="B1390" s="23">
        <v>1392</v>
      </c>
      <c r="C1390" s="23" t="s">
        <v>2079</v>
      </c>
      <c r="D1390" s="23" t="s">
        <v>110</v>
      </c>
      <c r="E1390" s="23" t="s">
        <v>110</v>
      </c>
      <c r="F1390" s="23" t="s">
        <v>206</v>
      </c>
      <c r="G1390" s="23" t="s">
        <v>207</v>
      </c>
      <c r="H1390" s="23" t="s">
        <v>113</v>
      </c>
      <c r="I1390" s="13">
        <v>38000</v>
      </c>
      <c r="J1390" s="13">
        <v>38000</v>
      </c>
      <c r="K1390" s="23" t="s">
        <v>119</v>
      </c>
      <c r="L1390" s="24">
        <v>8.3559999999999999</v>
      </c>
      <c r="M1390" s="37">
        <f t="shared" si="128"/>
        <v>9</v>
      </c>
      <c r="N1390" s="24">
        <v>0.31900000000000001</v>
      </c>
      <c r="O1390" s="13">
        <v>3</v>
      </c>
      <c r="P1390" s="36">
        <f t="shared" si="129"/>
        <v>0.31900000000000001</v>
      </c>
      <c r="Q1390" s="38">
        <f t="shared" si="130"/>
        <v>4.2</v>
      </c>
      <c r="R1390" s="37">
        <f t="shared" si="131"/>
        <v>4.2</v>
      </c>
      <c r="S1390" s="39">
        <f>IF(AND(I1390=38000,R1390&lt;=4.5,M1390&gt;8),'[1]Pricing Schedule'!$F$8+('[1]Pricing Schedule'!$F$9*M1390),
IF(AND(I1390=38000,R1390&lt;=4.5,M1390&lt;=8),'[1]Pricing Schedule'!$F$34+('[1]Pricing Schedule'!$F$36*M1390),
IF(AND(I1390=38000,R1390&gt;4.5,R1390&lt;=9,M1390&gt;8),'[1]Pricing Schedule'!$F$17+('[1]Pricing Schedule'!$F$18*M1390),
IF(AND(I1390=38000,R1390&gt;4.5,R1390&lt;=9,M1390&lt;=8),'[1]Pricing Schedule'!$F$34+('[1]Pricing Schedule'!$F$36*M1390),
IF(AND(I1390=38000,R1390&gt;9,R1390&lt;=12.8,M1390&gt;8),'[1]Pricing Schedule'!$F$26+('[1]Pricing Schedule'!$F$27*M1390),
IF(AND(I1390=38000,R1390&gt;9,R1390&lt;=12.8,M1390&lt;=8),'[1]Pricing Schedule'!$F$34+('[1]Pricing Schedule'!$F$36*M1390),
IF(AND(I1390=38000,R1390&gt;12.8,R1390&lt;=22.8),'[1]Pricing Schedule'!$F$34+('[1]Pricing Schedule'!$F$36*M1390),
IF(AND(I1390=38000,R1390&gt;22.8,R1390&lt;=30.2),'[1]Pricing Schedule'!$F$43+('[1]Pricing Schedule'!$F$45*M1390),
IF(AND(I1390=38000,R1390&gt;30.2,R1390&lt;=45.9),'[1]Pricing Schedule'!$F$52+('[1]Pricing Schedule'!$F$54*M1390),
IF(AND(I1390=38000,R1390&gt;45.9,R1390&lt;=123.4),'[1]Pricing Schedule'!$F$96+('[1]Pricing Schedule'!$F$97*M1390),
IF(AND(I1390=38000,R1390&gt;123.4,R1390&lt;=168.2,M1390&lt;=10),'[1]Pricing Schedule'!$F$103+('[1]Pricing Schedule'!$F$105*M1390),
IF(AND(I1390=38000,R1390&gt;123.4,R1390&lt;=168.2,M1390&gt;10),'[1]Pricing Schedule'!$F$111+('[1]Pricing Schedule'!$F$113*M1390),
IF(AND(I1390=38000,R1390&gt;157.4,R1390&lt;=336.4,M1390&lt;=10),('[1]Pricing Schedule'!$F$103+('[1]Pricing Schedule'!$F$105*M1390))*2,
IF(AND(I1390=38000,R1390&gt;157.4,R1390&lt;=336.4,M1390&gt;10),('[1]Pricing Schedule'!$F$111+('[1]Pricing Schedule'!$F$113*M1390))*2,
IF(AND(I1390=38000,R1390&gt;314.8,R1390&lt;=504.6,M1390&lt;=10),('[1]Pricing Schedule'!$F$103+('[1]Pricing Schedule'!$F$105*M1390))*3,
IF(AND(I1390=38000,R1390&gt;314.8,R1390&lt;=504.6,M1390&gt;10),('[1]Pricing Schedule'!$F$111+('[1]Pricing Schedule'!$F$113*M1390))*3,
IF(AND(I1390=38000,R1390&gt;472.2,R1390&lt;=672.8,M1390&lt;=10),('[1]Pricing Schedule'!$F$103+('[1]Pricing Schedule'!$F$105*M1390))*4,
IF(AND(I1390=38000,R1390&gt;472.2,R1390&lt;=672.8,M1390&gt;10),('[1]Pricing Schedule'!$F$111+('[1]Pricing Schedule'!$F$113*M1390))*4,
IF(AND(I1390=110000,R1390&lt;=12.8,M1390&gt;2),'[1]Pricing Schedule'!$F$62+('[1]Pricing Schedule'!$F$63*M1390),
IF(AND(I1390=110000,R1390&lt;=12.8,M1390&lt;=2),'[1]Pricing Schedule'!$F$96+('[1]Pricing Schedule'!$F$97*M1390),
IF(AND(I1390=110000,R1390&gt;12.8,R1390&lt;=22.8,M1390&gt;3),'[1]Pricing Schedule'!$F$71+('[1]Pricing Schedule'!$F$72*M1390),
IF(AND(I1390=110000,R1390&gt;12.8,R1390&lt;=22.8,M1390&lt;=3),'[1]Pricing Schedule'!$F$96+('[1]Pricing Schedule'!$F$97*M1390),
IF(AND(I1390=110000,R1390&gt;22.8,R1390&lt;=30.2),'[1]Pricing Schedule'!$F$80+('[1]Pricing Schedule'!$F$81*M1390),
IF(AND(I1390=110000,R1390&gt;30.2,R1390&lt;=45.9),'[1]Pricing Schedule'!$F$89+('[1]Pricing Schedule'!$F$90*M1390),
IF(AND(I1390=110000,R1390&gt;45.9,R1390&lt;=123.4),'[1]Pricing Schedule'!$F$96+('[1]Pricing Schedule'!$F$97*M1390),
IF(AND(I1390=110000,R1390&gt;123.4,R1390&lt;=168.2,M1390&lt;=10),'[1]Pricing Schedule'!$F$103+('[1]Pricing Schedule'!$F$105*M1390),
IF(AND(I1390=110000,R1390&gt;123.4,R1390&lt;=168.2,M1390&gt;10),'[1]Pricing Schedule'!$F$111+('[1]Pricing Schedule'!$F$113*M1390),
IF(AND(I1390=110000,R1390&gt;168.2,R1390&lt;=336.4,M1390&lt;=10),('[1]Pricing Schedule'!$F$103+('[1]Pricing Schedule'!$F$105*M1390))*2,
IF(AND(I1390=110000,R1390&gt;168.2,R1390&lt;=336.4,M1390&gt;10),('[1]Pricing Schedule'!$F$111+('[1]Pricing Schedule'!$F$113*M1390))*2,
IF(AND(I1390=110000,R1390&gt;336.4,R1390&lt;=504.6,M1390&lt;=10),('[1]Pricing Schedule'!$F$103+('[1]Pricing Schedule'!$F$105*M1390))*3,
IF(AND(I1390=110000,R1390&gt;336.4,R1390&lt;=504.6,M1390&gt;10),('[1]Pricing Schedule'!$F$111+('[1]Pricing Schedule'!$F$113*M1390))*3,
IF(AND(I1390=110000,R1390&gt;504.6,R1390&lt;=672.8,M1390&lt;=10),('[1]Pricing Schedule'!$F$103+('[1]Pricing Schedule'!$F$105*M1390))*4,
IF(AND(I1390=110000,R1390&gt;504.6,R1390&lt;=672.8,M1390&gt;10),('[1]Pricing Schedule'!$F$111+('[1]Pricing Schedule'!$F$113*M1390))*4,
IF(AND(I1390=110000,R1390&gt;672.8,R1390&lt;=841,M1390&lt;=10),('[1]Pricing Schedule'!$F$103+('[1]Pricing Schedule'!$F$105*M1390))*5,
IF(AND(I1390=110000,R1390&gt;672.8,R1390&lt;=841,M1390&gt;10),('[1]Pricing Schedule'!$F$111+('[1]Pricing Schedule'!$F$113*M1390))*5,
IF(AND(I1390=110000,R1390&gt;672.8,R1390&lt;=841,M1390&lt;=10),('[1]Pricing Schedule'!$F$103+('[1]Pricing Schedule'!$F$105*M1390))*5,
IF(AND(I1390=110000,R1390&gt;672.8,R1390&lt;=841,M1390&gt;10),('[1]Pricing Schedule'!$F$111+('[1]Pricing Schedule'!$F$113*M1390))*5,
IF(AND(I1390=110000,R1390&gt;1345.6,R1390&lt;=1513.8,M1390&lt;=10),('[1]Pricing Schedule'!$F$103+('[1]Pricing Schedule'!$F$105*M1390))*9,
IF(AND(I1390=110000,R1390&gt;1345.6,R1390&lt;=1513.8,M1390&gt;10),('[1]Pricing Schedule'!$F$111+('[1]Pricing Schedule'!$F$113*M1390))*9,
9999999999)))))))))))))))))))))))))))))))))))))))</f>
        <v>1334440</v>
      </c>
      <c r="T1390" s="21">
        <f>IF(AND(I1390=38000,R1390&lt;=4.5,M1390&gt;8),'[1]Pricing Schedule'!$J$9,
IF(AND(I1390=38000,R1390&lt;=4.5,M1390&lt;=8),'[1]Pricing Schedule'!$J$36,
IF(AND(I1390=38000,R1390&gt;4.5,R1390&lt;=9,M1390&gt;8),'[1]Pricing Schedule'!$J$18,
IF(AND(I1390=38000,R1390&gt;4.5,R1390&lt;=9,M1390&lt;=8),'[1]Pricing Schedule'!$J$36,
IF(AND(I1390=38000,R1390&gt;9,R1390&lt;=12.8,M1390&gt;8),'[1]Pricing Schedule'!$J$27,
IF(AND(I1390=38000,R1390&gt;9,R1390&lt;=12.8,M1390&lt;=8),'[1]Pricing Schedule'!$J$36,
IF(AND(I1390=38000,R1390&gt;12.8,R1390&lt;=22.8),'[1]Pricing Schedule'!$J$36,
IF(AND(I1390=38000,R1390&gt;22.8,R1390&lt;=30.2),'[1]Pricing Schedule'!$J$45,
IF(AND(I1390=38000,R1390&gt;30.2,R1390&lt;=45.9),'[1]Pricing Schedule'!$J$54,
IF(AND(I1390=38000,R1390&gt;45.9,R1390&lt;=123.4),'[1]Pricing Schedule'!$J$97,
IF(AND(I1390=38000,R1390&gt;123.4,R1390&lt;=168.2,M1390&lt;=10),'[1]Pricing Schedule'!$J$105,
IF(AND(I1390=38000,R1390&gt;123.4,R1390&lt;=168.2,M1390&gt;10),'[1]Pricing Schedule'!$J$113,
IF(AND(I1390=38000,R1390&gt;168.2,R1390&lt;=336.4,M1390&lt;=10),('[1]Pricing Schedule'!$J$105),
IF(AND(I1390=38000,R1390&gt;168.2,R1390&lt;=336.4,M1390&gt;10),('[1]Pricing Schedule'!$J$113),
IF(AND(I1390=38000,R1390&gt;336.4,R1390&lt;=504.6,M1390&lt;=10),('[1]Pricing Schedule'!$J$105),
IF(AND(I1390=38000,R1390&gt;336.4,R1390&lt;=504.6,M1390&gt;10),('[1]Pricing Schedule'!$J$113),
IF(AND(I1390=38000,R1390&gt;504.6,R1390&lt;=672.8,M1390&lt;=10),('[1]Pricing Schedule'!$J$105),
IF(AND(I1390=38000,R1390&gt;504.6,R1390&lt;=672.8,M1390&gt;10),('[1]Pricing Schedule'!$J$113),
IF(AND(I1390=110000,R1390&lt;=12.8,M1390&gt;2),'[1]Pricing Schedule'!$J$63,
IF(AND(I1390=110000,R1390&lt;=12.8,M1390&lt;=2),'[1]Pricing Schedule'!$J$97,
IF(AND(I1390=110000,R1390&gt;12.8,R1390&lt;=22.8,M1390&gt;3),'[1]Pricing Schedule'!$J$72,
IF(AND(I1390=110000,R1390&gt;12.8,R1390&lt;=22.8,M1390&lt;=3),'[1]Pricing Schedule'!$J$97,
IF(AND(I1390=110000,R1390&gt;22.8,R1390&lt;=30.2),'[1]Pricing Schedule'!$J$81,
IF(AND(I1390=110000,R1390&gt;30.2,R1390&lt;=45.9),'[1]Pricing Schedule'!$J$90,
IF(AND(I1390=110000,R1390&gt;45.9,R1390&lt;=123.4),'[1]Pricing Schedule'!$J$97,
IF(AND(I1390=110000,R1390&gt;123.4,R1390&lt;=168.2,M1390&lt;=10),'[1]Pricing Schedule'!$J$105,
IF(AND(I1390=110000,R1390&gt;123.4,R1390&lt;=168.2,M1390&gt;10),'[1]Pricing Schedule'!$J$113,
IF(AND(I1390=110000,R1390&gt;168.2,R1390&lt;=336.2,M1390&lt;=10),('[1]Pricing Schedule'!$J$105),
IF(AND(I1390=110000,R1390&gt;168.2,R1390&lt;=336.2,M1390&gt;10),('[1]Pricing Schedule'!$J$113),
IF(AND(I1390=110000,R1390&gt;336.4,R1390&lt;=504.6,M1390&lt;=10),('[1]Pricing Schedule'!$J$105),
IF(AND(I1390=110000,R1390&gt;336.4,R1390&lt;=504.6,M1390&gt;10),('[1]Pricing Schedule'!$J$113),
IF(AND(I1390=110000,R1390&gt;504.6,R1390&lt;=672.8,M1390&lt;=10),('[1]Pricing Schedule'!$J$105),
IF(AND(I1390=110000,R1390&gt;504.6,R1390&lt;=672.8,M1390&gt;10),('[1]Pricing Schedule'!$J$113),
IF(AND(I1390=110000,R1390&gt;672.8,R1390&lt;=841,M1390&lt;=10),('[1]Pricing Schedule'!$J$105),
IF(AND(I1390=110000,R1390&gt;672.8,R1390&lt;=841,M1390&gt;10),('[1]Pricing Schedule'!$J$113),
IF(AND(I1390=110000,R1390&gt;1682,R1390&lt;=1850.2,M1390&lt;=10),('[1]Pricing Schedule'!$J$105),
IF(AND(I1390=110000,R1390&gt;1682,R1390&lt;=1850.2,M1390&gt;10),('[1]Pricing Schedule'!$J$113),
IF(AND(I1390=110000,R1390&gt;2018.4,R1390&lt;=2186.6,M1390&lt;=10),('[1]Pricing Schedule'!$J$105),
IF(AND(I1390=110000,R1390&gt;2018.4,R1390&lt;=2186.6,M1390&gt;10),('[1]Pricing Schedule'!$J$113),999999999)))))))))))))))))))))))))))))))))))))))</f>
        <v>1</v>
      </c>
      <c r="U1390" s="40">
        <f t="shared" si="132"/>
        <v>317723.80952380953</v>
      </c>
      <c r="V1390" s="41">
        <f t="shared" si="133"/>
        <v>3.1473876682353645</v>
      </c>
      <c r="Y1390" s="23">
        <v>233</v>
      </c>
      <c r="Z1390" s="23">
        <v>387</v>
      </c>
      <c r="AD1390" s="13"/>
      <c r="AE1390" s="13"/>
      <c r="AF1390" s="13"/>
      <c r="AR1390" s="35"/>
    </row>
    <row r="1391" spans="1:44">
      <c r="A1391" s="23">
        <v>1393</v>
      </c>
      <c r="B1391" s="23">
        <v>1393</v>
      </c>
      <c r="C1391" s="23" t="s">
        <v>2080</v>
      </c>
      <c r="D1391" s="23" t="s">
        <v>110</v>
      </c>
      <c r="E1391" s="23" t="s">
        <v>110</v>
      </c>
      <c r="F1391" s="23" t="s">
        <v>199</v>
      </c>
      <c r="G1391" s="23" t="s">
        <v>200</v>
      </c>
      <c r="H1391" s="23" t="s">
        <v>113</v>
      </c>
      <c r="I1391" s="13">
        <v>38000</v>
      </c>
      <c r="J1391" s="13">
        <v>38000</v>
      </c>
      <c r="K1391" s="23" t="s">
        <v>119</v>
      </c>
      <c r="L1391" s="24">
        <v>14.154</v>
      </c>
      <c r="M1391" s="37">
        <f t="shared" si="128"/>
        <v>15</v>
      </c>
      <c r="N1391" s="24">
        <v>0.12</v>
      </c>
      <c r="O1391" s="13">
        <v>3</v>
      </c>
      <c r="P1391" s="36">
        <f t="shared" si="129"/>
        <v>0.12</v>
      </c>
      <c r="Q1391" s="38">
        <f t="shared" si="130"/>
        <v>4.2</v>
      </c>
      <c r="R1391" s="37">
        <f t="shared" si="131"/>
        <v>4.2</v>
      </c>
      <c r="S1391" s="39">
        <f>IF(AND(I1391=38000,R1391&lt;=4.5,M1391&gt;8),'[1]Pricing Schedule'!$F$8+('[1]Pricing Schedule'!$F$9*M1391),
IF(AND(I1391=38000,R1391&lt;=4.5,M1391&lt;=8),'[1]Pricing Schedule'!$F$34+('[1]Pricing Schedule'!$F$36*M1391),
IF(AND(I1391=38000,R1391&gt;4.5,R1391&lt;=9,M1391&gt;8),'[1]Pricing Schedule'!$F$17+('[1]Pricing Schedule'!$F$18*M1391),
IF(AND(I1391=38000,R1391&gt;4.5,R1391&lt;=9,M1391&lt;=8),'[1]Pricing Schedule'!$F$34+('[1]Pricing Schedule'!$F$36*M1391),
IF(AND(I1391=38000,R1391&gt;9,R1391&lt;=12.8,M1391&gt;8),'[1]Pricing Schedule'!$F$26+('[1]Pricing Schedule'!$F$27*M1391),
IF(AND(I1391=38000,R1391&gt;9,R1391&lt;=12.8,M1391&lt;=8),'[1]Pricing Schedule'!$F$34+('[1]Pricing Schedule'!$F$36*M1391),
IF(AND(I1391=38000,R1391&gt;12.8,R1391&lt;=22.8),'[1]Pricing Schedule'!$F$34+('[1]Pricing Schedule'!$F$36*M1391),
IF(AND(I1391=38000,R1391&gt;22.8,R1391&lt;=30.2),'[1]Pricing Schedule'!$F$43+('[1]Pricing Schedule'!$F$45*M1391),
IF(AND(I1391=38000,R1391&gt;30.2,R1391&lt;=45.9),'[1]Pricing Schedule'!$F$52+('[1]Pricing Schedule'!$F$54*M1391),
IF(AND(I1391=38000,R1391&gt;45.9,R1391&lt;=123.4),'[1]Pricing Schedule'!$F$96+('[1]Pricing Schedule'!$F$97*M1391),
IF(AND(I1391=38000,R1391&gt;123.4,R1391&lt;=168.2,M1391&lt;=10),'[1]Pricing Schedule'!$F$103+('[1]Pricing Schedule'!$F$105*M1391),
IF(AND(I1391=38000,R1391&gt;123.4,R1391&lt;=168.2,M1391&gt;10),'[1]Pricing Schedule'!$F$111+('[1]Pricing Schedule'!$F$113*M1391),
IF(AND(I1391=38000,R1391&gt;157.4,R1391&lt;=336.4,M1391&lt;=10),('[1]Pricing Schedule'!$F$103+('[1]Pricing Schedule'!$F$105*M1391))*2,
IF(AND(I1391=38000,R1391&gt;157.4,R1391&lt;=336.4,M1391&gt;10),('[1]Pricing Schedule'!$F$111+('[1]Pricing Schedule'!$F$113*M1391))*2,
IF(AND(I1391=38000,R1391&gt;314.8,R1391&lt;=504.6,M1391&lt;=10),('[1]Pricing Schedule'!$F$103+('[1]Pricing Schedule'!$F$105*M1391))*3,
IF(AND(I1391=38000,R1391&gt;314.8,R1391&lt;=504.6,M1391&gt;10),('[1]Pricing Schedule'!$F$111+('[1]Pricing Schedule'!$F$113*M1391))*3,
IF(AND(I1391=38000,R1391&gt;472.2,R1391&lt;=672.8,M1391&lt;=10),('[1]Pricing Schedule'!$F$103+('[1]Pricing Schedule'!$F$105*M1391))*4,
IF(AND(I1391=38000,R1391&gt;472.2,R1391&lt;=672.8,M1391&gt;10),('[1]Pricing Schedule'!$F$111+('[1]Pricing Schedule'!$F$113*M1391))*4,
IF(AND(I1391=110000,R1391&lt;=12.8,M1391&gt;2),'[1]Pricing Schedule'!$F$62+('[1]Pricing Schedule'!$F$63*M1391),
IF(AND(I1391=110000,R1391&lt;=12.8,M1391&lt;=2),'[1]Pricing Schedule'!$F$96+('[1]Pricing Schedule'!$F$97*M1391),
IF(AND(I1391=110000,R1391&gt;12.8,R1391&lt;=22.8,M1391&gt;3),'[1]Pricing Schedule'!$F$71+('[1]Pricing Schedule'!$F$72*M1391),
IF(AND(I1391=110000,R1391&gt;12.8,R1391&lt;=22.8,M1391&lt;=3),'[1]Pricing Schedule'!$F$96+('[1]Pricing Schedule'!$F$97*M1391),
IF(AND(I1391=110000,R1391&gt;22.8,R1391&lt;=30.2),'[1]Pricing Schedule'!$F$80+('[1]Pricing Schedule'!$F$81*M1391),
IF(AND(I1391=110000,R1391&gt;30.2,R1391&lt;=45.9),'[1]Pricing Schedule'!$F$89+('[1]Pricing Schedule'!$F$90*M1391),
IF(AND(I1391=110000,R1391&gt;45.9,R1391&lt;=123.4),'[1]Pricing Schedule'!$F$96+('[1]Pricing Schedule'!$F$97*M1391),
IF(AND(I1391=110000,R1391&gt;123.4,R1391&lt;=168.2,M1391&lt;=10),'[1]Pricing Schedule'!$F$103+('[1]Pricing Schedule'!$F$105*M1391),
IF(AND(I1391=110000,R1391&gt;123.4,R1391&lt;=168.2,M1391&gt;10),'[1]Pricing Schedule'!$F$111+('[1]Pricing Schedule'!$F$113*M1391),
IF(AND(I1391=110000,R1391&gt;168.2,R1391&lt;=336.4,M1391&lt;=10),('[1]Pricing Schedule'!$F$103+('[1]Pricing Schedule'!$F$105*M1391))*2,
IF(AND(I1391=110000,R1391&gt;168.2,R1391&lt;=336.4,M1391&gt;10),('[1]Pricing Schedule'!$F$111+('[1]Pricing Schedule'!$F$113*M1391))*2,
IF(AND(I1391=110000,R1391&gt;336.4,R1391&lt;=504.6,M1391&lt;=10),('[1]Pricing Schedule'!$F$103+('[1]Pricing Schedule'!$F$105*M1391))*3,
IF(AND(I1391=110000,R1391&gt;336.4,R1391&lt;=504.6,M1391&gt;10),('[1]Pricing Schedule'!$F$111+('[1]Pricing Schedule'!$F$113*M1391))*3,
IF(AND(I1391=110000,R1391&gt;504.6,R1391&lt;=672.8,M1391&lt;=10),('[1]Pricing Schedule'!$F$103+('[1]Pricing Schedule'!$F$105*M1391))*4,
IF(AND(I1391=110000,R1391&gt;504.6,R1391&lt;=672.8,M1391&gt;10),('[1]Pricing Schedule'!$F$111+('[1]Pricing Schedule'!$F$113*M1391))*4,
IF(AND(I1391=110000,R1391&gt;672.8,R1391&lt;=841,M1391&lt;=10),('[1]Pricing Schedule'!$F$103+('[1]Pricing Schedule'!$F$105*M1391))*5,
IF(AND(I1391=110000,R1391&gt;672.8,R1391&lt;=841,M1391&gt;10),('[1]Pricing Schedule'!$F$111+('[1]Pricing Schedule'!$F$113*M1391))*5,
IF(AND(I1391=110000,R1391&gt;672.8,R1391&lt;=841,M1391&lt;=10),('[1]Pricing Schedule'!$F$103+('[1]Pricing Schedule'!$F$105*M1391))*5,
IF(AND(I1391=110000,R1391&gt;672.8,R1391&lt;=841,M1391&gt;10),('[1]Pricing Schedule'!$F$111+('[1]Pricing Schedule'!$F$113*M1391))*5,
IF(AND(I1391=110000,R1391&gt;1345.6,R1391&lt;=1513.8,M1391&lt;=10),('[1]Pricing Schedule'!$F$103+('[1]Pricing Schedule'!$F$105*M1391))*9,
IF(AND(I1391=110000,R1391&gt;1345.6,R1391&lt;=1513.8,M1391&gt;10),('[1]Pricing Schedule'!$F$111+('[1]Pricing Schedule'!$F$113*M1391))*9,
9999999999)))))))))))))))))))))))))))))))))))))))</f>
        <v>1650640</v>
      </c>
      <c r="T1391" s="21">
        <f>IF(AND(I1391=38000,R1391&lt;=4.5,M1391&gt;8),'[1]Pricing Schedule'!$J$9,
IF(AND(I1391=38000,R1391&lt;=4.5,M1391&lt;=8),'[1]Pricing Schedule'!$J$36,
IF(AND(I1391=38000,R1391&gt;4.5,R1391&lt;=9,M1391&gt;8),'[1]Pricing Schedule'!$J$18,
IF(AND(I1391=38000,R1391&gt;4.5,R1391&lt;=9,M1391&lt;=8),'[1]Pricing Schedule'!$J$36,
IF(AND(I1391=38000,R1391&gt;9,R1391&lt;=12.8,M1391&gt;8),'[1]Pricing Schedule'!$J$27,
IF(AND(I1391=38000,R1391&gt;9,R1391&lt;=12.8,M1391&lt;=8),'[1]Pricing Schedule'!$J$36,
IF(AND(I1391=38000,R1391&gt;12.8,R1391&lt;=22.8),'[1]Pricing Schedule'!$J$36,
IF(AND(I1391=38000,R1391&gt;22.8,R1391&lt;=30.2),'[1]Pricing Schedule'!$J$45,
IF(AND(I1391=38000,R1391&gt;30.2,R1391&lt;=45.9),'[1]Pricing Schedule'!$J$54,
IF(AND(I1391=38000,R1391&gt;45.9,R1391&lt;=123.4),'[1]Pricing Schedule'!$J$97,
IF(AND(I1391=38000,R1391&gt;123.4,R1391&lt;=168.2,M1391&lt;=10),'[1]Pricing Schedule'!$J$105,
IF(AND(I1391=38000,R1391&gt;123.4,R1391&lt;=168.2,M1391&gt;10),'[1]Pricing Schedule'!$J$113,
IF(AND(I1391=38000,R1391&gt;168.2,R1391&lt;=336.4,M1391&lt;=10),('[1]Pricing Schedule'!$J$105),
IF(AND(I1391=38000,R1391&gt;168.2,R1391&lt;=336.4,M1391&gt;10),('[1]Pricing Schedule'!$J$113),
IF(AND(I1391=38000,R1391&gt;336.4,R1391&lt;=504.6,M1391&lt;=10),('[1]Pricing Schedule'!$J$105),
IF(AND(I1391=38000,R1391&gt;336.4,R1391&lt;=504.6,M1391&gt;10),('[1]Pricing Schedule'!$J$113),
IF(AND(I1391=38000,R1391&gt;504.6,R1391&lt;=672.8,M1391&lt;=10),('[1]Pricing Schedule'!$J$105),
IF(AND(I1391=38000,R1391&gt;504.6,R1391&lt;=672.8,M1391&gt;10),('[1]Pricing Schedule'!$J$113),
IF(AND(I1391=110000,R1391&lt;=12.8,M1391&gt;2),'[1]Pricing Schedule'!$J$63,
IF(AND(I1391=110000,R1391&lt;=12.8,M1391&lt;=2),'[1]Pricing Schedule'!$J$97,
IF(AND(I1391=110000,R1391&gt;12.8,R1391&lt;=22.8,M1391&gt;3),'[1]Pricing Schedule'!$J$72,
IF(AND(I1391=110000,R1391&gt;12.8,R1391&lt;=22.8,M1391&lt;=3),'[1]Pricing Schedule'!$J$97,
IF(AND(I1391=110000,R1391&gt;22.8,R1391&lt;=30.2),'[1]Pricing Schedule'!$J$81,
IF(AND(I1391=110000,R1391&gt;30.2,R1391&lt;=45.9),'[1]Pricing Schedule'!$J$90,
IF(AND(I1391=110000,R1391&gt;45.9,R1391&lt;=123.4),'[1]Pricing Schedule'!$J$97,
IF(AND(I1391=110000,R1391&gt;123.4,R1391&lt;=168.2,M1391&lt;=10),'[1]Pricing Schedule'!$J$105,
IF(AND(I1391=110000,R1391&gt;123.4,R1391&lt;=168.2,M1391&gt;10),'[1]Pricing Schedule'!$J$113,
IF(AND(I1391=110000,R1391&gt;168.2,R1391&lt;=336.2,M1391&lt;=10),('[1]Pricing Schedule'!$J$105),
IF(AND(I1391=110000,R1391&gt;168.2,R1391&lt;=336.2,M1391&gt;10),('[1]Pricing Schedule'!$J$113),
IF(AND(I1391=110000,R1391&gt;336.4,R1391&lt;=504.6,M1391&lt;=10),('[1]Pricing Schedule'!$J$105),
IF(AND(I1391=110000,R1391&gt;336.4,R1391&lt;=504.6,M1391&gt;10),('[1]Pricing Schedule'!$J$113),
IF(AND(I1391=110000,R1391&gt;504.6,R1391&lt;=672.8,M1391&lt;=10),('[1]Pricing Schedule'!$J$105),
IF(AND(I1391=110000,R1391&gt;504.6,R1391&lt;=672.8,M1391&gt;10),('[1]Pricing Schedule'!$J$113),
IF(AND(I1391=110000,R1391&gt;672.8,R1391&lt;=841,M1391&lt;=10),('[1]Pricing Schedule'!$J$105),
IF(AND(I1391=110000,R1391&gt;672.8,R1391&lt;=841,M1391&gt;10),('[1]Pricing Schedule'!$J$113),
IF(AND(I1391=110000,R1391&gt;1682,R1391&lt;=1850.2,M1391&lt;=10),('[1]Pricing Schedule'!$J$105),
IF(AND(I1391=110000,R1391&gt;1682,R1391&lt;=1850.2,M1391&gt;10),('[1]Pricing Schedule'!$J$113),
IF(AND(I1391=110000,R1391&gt;2018.4,R1391&lt;=2186.6,M1391&lt;=10),('[1]Pricing Schedule'!$J$105),
IF(AND(I1391=110000,R1391&gt;2018.4,R1391&lt;=2186.6,M1391&gt;10),('[1]Pricing Schedule'!$J$113),999999999)))))))))))))))))))))))))))))))))))))))</f>
        <v>1</v>
      </c>
      <c r="U1391" s="40">
        <f t="shared" si="132"/>
        <v>393009.52380952379</v>
      </c>
      <c r="V1391" s="41">
        <f t="shared" si="133"/>
        <v>2.5444676004458877</v>
      </c>
      <c r="Y1391" s="23">
        <v>134</v>
      </c>
      <c r="Z1391" s="23">
        <v>151</v>
      </c>
      <c r="AD1391" s="13"/>
      <c r="AE1391" s="13"/>
      <c r="AF1391" s="13"/>
      <c r="AR1391" s="35"/>
    </row>
    <row r="1392" spans="1:44">
      <c r="A1392" s="23">
        <v>1394</v>
      </c>
      <c r="B1392" s="23">
        <v>1394</v>
      </c>
      <c r="C1392" s="23" t="s">
        <v>2081</v>
      </c>
      <c r="D1392" s="23" t="s">
        <v>110</v>
      </c>
      <c r="E1392" s="23" t="s">
        <v>110</v>
      </c>
      <c r="F1392" s="23" t="s">
        <v>199</v>
      </c>
      <c r="G1392" s="23" t="s">
        <v>200</v>
      </c>
      <c r="H1392" s="23" t="s">
        <v>113</v>
      </c>
      <c r="I1392" s="13">
        <v>38000</v>
      </c>
      <c r="J1392" s="13">
        <v>38000</v>
      </c>
      <c r="K1392" s="23" t="s">
        <v>119</v>
      </c>
      <c r="L1392" s="24">
        <v>11.257999999999999</v>
      </c>
      <c r="M1392" s="37">
        <f t="shared" si="128"/>
        <v>12</v>
      </c>
      <c r="N1392" s="24">
        <v>0.28999999999999998</v>
      </c>
      <c r="O1392" s="13">
        <v>3</v>
      </c>
      <c r="P1392" s="36">
        <f t="shared" si="129"/>
        <v>0.28999999999999998</v>
      </c>
      <c r="Q1392" s="38">
        <f t="shared" si="130"/>
        <v>4.2</v>
      </c>
      <c r="R1392" s="37">
        <f t="shared" si="131"/>
        <v>4.2</v>
      </c>
      <c r="S1392" s="39">
        <f>IF(AND(I1392=38000,R1392&lt;=4.5,M1392&gt;8),'[1]Pricing Schedule'!$F$8+('[1]Pricing Schedule'!$F$9*M1392),
IF(AND(I1392=38000,R1392&lt;=4.5,M1392&lt;=8),'[1]Pricing Schedule'!$F$34+('[1]Pricing Schedule'!$F$36*M1392),
IF(AND(I1392=38000,R1392&gt;4.5,R1392&lt;=9,M1392&gt;8),'[1]Pricing Schedule'!$F$17+('[1]Pricing Schedule'!$F$18*M1392),
IF(AND(I1392=38000,R1392&gt;4.5,R1392&lt;=9,M1392&lt;=8),'[1]Pricing Schedule'!$F$34+('[1]Pricing Schedule'!$F$36*M1392),
IF(AND(I1392=38000,R1392&gt;9,R1392&lt;=12.8,M1392&gt;8),'[1]Pricing Schedule'!$F$26+('[1]Pricing Schedule'!$F$27*M1392),
IF(AND(I1392=38000,R1392&gt;9,R1392&lt;=12.8,M1392&lt;=8),'[1]Pricing Schedule'!$F$34+('[1]Pricing Schedule'!$F$36*M1392),
IF(AND(I1392=38000,R1392&gt;12.8,R1392&lt;=22.8),'[1]Pricing Schedule'!$F$34+('[1]Pricing Schedule'!$F$36*M1392),
IF(AND(I1392=38000,R1392&gt;22.8,R1392&lt;=30.2),'[1]Pricing Schedule'!$F$43+('[1]Pricing Schedule'!$F$45*M1392),
IF(AND(I1392=38000,R1392&gt;30.2,R1392&lt;=45.9),'[1]Pricing Schedule'!$F$52+('[1]Pricing Schedule'!$F$54*M1392),
IF(AND(I1392=38000,R1392&gt;45.9,R1392&lt;=123.4),'[1]Pricing Schedule'!$F$96+('[1]Pricing Schedule'!$F$97*M1392),
IF(AND(I1392=38000,R1392&gt;123.4,R1392&lt;=168.2,M1392&lt;=10),'[1]Pricing Schedule'!$F$103+('[1]Pricing Schedule'!$F$105*M1392),
IF(AND(I1392=38000,R1392&gt;123.4,R1392&lt;=168.2,M1392&gt;10),'[1]Pricing Schedule'!$F$111+('[1]Pricing Schedule'!$F$113*M1392),
IF(AND(I1392=38000,R1392&gt;157.4,R1392&lt;=336.4,M1392&lt;=10),('[1]Pricing Schedule'!$F$103+('[1]Pricing Schedule'!$F$105*M1392))*2,
IF(AND(I1392=38000,R1392&gt;157.4,R1392&lt;=336.4,M1392&gt;10),('[1]Pricing Schedule'!$F$111+('[1]Pricing Schedule'!$F$113*M1392))*2,
IF(AND(I1392=38000,R1392&gt;314.8,R1392&lt;=504.6,M1392&lt;=10),('[1]Pricing Schedule'!$F$103+('[1]Pricing Schedule'!$F$105*M1392))*3,
IF(AND(I1392=38000,R1392&gt;314.8,R1392&lt;=504.6,M1392&gt;10),('[1]Pricing Schedule'!$F$111+('[1]Pricing Schedule'!$F$113*M1392))*3,
IF(AND(I1392=38000,R1392&gt;472.2,R1392&lt;=672.8,M1392&lt;=10),('[1]Pricing Schedule'!$F$103+('[1]Pricing Schedule'!$F$105*M1392))*4,
IF(AND(I1392=38000,R1392&gt;472.2,R1392&lt;=672.8,M1392&gt;10),('[1]Pricing Schedule'!$F$111+('[1]Pricing Schedule'!$F$113*M1392))*4,
IF(AND(I1392=110000,R1392&lt;=12.8,M1392&gt;2),'[1]Pricing Schedule'!$F$62+('[1]Pricing Schedule'!$F$63*M1392),
IF(AND(I1392=110000,R1392&lt;=12.8,M1392&lt;=2),'[1]Pricing Schedule'!$F$96+('[1]Pricing Schedule'!$F$97*M1392),
IF(AND(I1392=110000,R1392&gt;12.8,R1392&lt;=22.8,M1392&gt;3),'[1]Pricing Schedule'!$F$71+('[1]Pricing Schedule'!$F$72*M1392),
IF(AND(I1392=110000,R1392&gt;12.8,R1392&lt;=22.8,M1392&lt;=3),'[1]Pricing Schedule'!$F$96+('[1]Pricing Schedule'!$F$97*M1392),
IF(AND(I1392=110000,R1392&gt;22.8,R1392&lt;=30.2),'[1]Pricing Schedule'!$F$80+('[1]Pricing Schedule'!$F$81*M1392),
IF(AND(I1392=110000,R1392&gt;30.2,R1392&lt;=45.9),'[1]Pricing Schedule'!$F$89+('[1]Pricing Schedule'!$F$90*M1392),
IF(AND(I1392=110000,R1392&gt;45.9,R1392&lt;=123.4),'[1]Pricing Schedule'!$F$96+('[1]Pricing Schedule'!$F$97*M1392),
IF(AND(I1392=110000,R1392&gt;123.4,R1392&lt;=168.2,M1392&lt;=10),'[1]Pricing Schedule'!$F$103+('[1]Pricing Schedule'!$F$105*M1392),
IF(AND(I1392=110000,R1392&gt;123.4,R1392&lt;=168.2,M1392&gt;10),'[1]Pricing Schedule'!$F$111+('[1]Pricing Schedule'!$F$113*M1392),
IF(AND(I1392=110000,R1392&gt;168.2,R1392&lt;=336.4,M1392&lt;=10),('[1]Pricing Schedule'!$F$103+('[1]Pricing Schedule'!$F$105*M1392))*2,
IF(AND(I1392=110000,R1392&gt;168.2,R1392&lt;=336.4,M1392&gt;10),('[1]Pricing Schedule'!$F$111+('[1]Pricing Schedule'!$F$113*M1392))*2,
IF(AND(I1392=110000,R1392&gt;336.4,R1392&lt;=504.6,M1392&lt;=10),('[1]Pricing Schedule'!$F$103+('[1]Pricing Schedule'!$F$105*M1392))*3,
IF(AND(I1392=110000,R1392&gt;336.4,R1392&lt;=504.6,M1392&gt;10),('[1]Pricing Schedule'!$F$111+('[1]Pricing Schedule'!$F$113*M1392))*3,
IF(AND(I1392=110000,R1392&gt;504.6,R1392&lt;=672.8,M1392&lt;=10),('[1]Pricing Schedule'!$F$103+('[1]Pricing Schedule'!$F$105*M1392))*4,
IF(AND(I1392=110000,R1392&gt;504.6,R1392&lt;=672.8,M1392&gt;10),('[1]Pricing Schedule'!$F$111+('[1]Pricing Schedule'!$F$113*M1392))*4,
IF(AND(I1392=110000,R1392&gt;672.8,R1392&lt;=841,M1392&lt;=10),('[1]Pricing Schedule'!$F$103+('[1]Pricing Schedule'!$F$105*M1392))*5,
IF(AND(I1392=110000,R1392&gt;672.8,R1392&lt;=841,M1392&gt;10),('[1]Pricing Schedule'!$F$111+('[1]Pricing Schedule'!$F$113*M1392))*5,
IF(AND(I1392=110000,R1392&gt;672.8,R1392&lt;=841,M1392&lt;=10),('[1]Pricing Schedule'!$F$103+('[1]Pricing Schedule'!$F$105*M1392))*5,
IF(AND(I1392=110000,R1392&gt;672.8,R1392&lt;=841,M1392&gt;10),('[1]Pricing Schedule'!$F$111+('[1]Pricing Schedule'!$F$113*M1392))*5,
IF(AND(I1392=110000,R1392&gt;1345.6,R1392&lt;=1513.8,M1392&lt;=10),('[1]Pricing Schedule'!$F$103+('[1]Pricing Schedule'!$F$105*M1392))*9,
IF(AND(I1392=110000,R1392&gt;1345.6,R1392&lt;=1513.8,M1392&gt;10),('[1]Pricing Schedule'!$F$111+('[1]Pricing Schedule'!$F$113*M1392))*9,
9999999999)))))))))))))))))))))))))))))))))))))))</f>
        <v>1492540</v>
      </c>
      <c r="T1392" s="21">
        <f>IF(AND(I1392=38000,R1392&lt;=4.5,M1392&gt;8),'[1]Pricing Schedule'!$J$9,
IF(AND(I1392=38000,R1392&lt;=4.5,M1392&lt;=8),'[1]Pricing Schedule'!$J$36,
IF(AND(I1392=38000,R1392&gt;4.5,R1392&lt;=9,M1392&gt;8),'[1]Pricing Schedule'!$J$18,
IF(AND(I1392=38000,R1392&gt;4.5,R1392&lt;=9,M1392&lt;=8),'[1]Pricing Schedule'!$J$36,
IF(AND(I1392=38000,R1392&gt;9,R1392&lt;=12.8,M1392&gt;8),'[1]Pricing Schedule'!$J$27,
IF(AND(I1392=38000,R1392&gt;9,R1392&lt;=12.8,M1392&lt;=8),'[1]Pricing Schedule'!$J$36,
IF(AND(I1392=38000,R1392&gt;12.8,R1392&lt;=22.8),'[1]Pricing Schedule'!$J$36,
IF(AND(I1392=38000,R1392&gt;22.8,R1392&lt;=30.2),'[1]Pricing Schedule'!$J$45,
IF(AND(I1392=38000,R1392&gt;30.2,R1392&lt;=45.9),'[1]Pricing Schedule'!$J$54,
IF(AND(I1392=38000,R1392&gt;45.9,R1392&lt;=123.4),'[1]Pricing Schedule'!$J$97,
IF(AND(I1392=38000,R1392&gt;123.4,R1392&lt;=168.2,M1392&lt;=10),'[1]Pricing Schedule'!$J$105,
IF(AND(I1392=38000,R1392&gt;123.4,R1392&lt;=168.2,M1392&gt;10),'[1]Pricing Schedule'!$J$113,
IF(AND(I1392=38000,R1392&gt;168.2,R1392&lt;=336.4,M1392&lt;=10),('[1]Pricing Schedule'!$J$105),
IF(AND(I1392=38000,R1392&gt;168.2,R1392&lt;=336.4,M1392&gt;10),('[1]Pricing Schedule'!$J$113),
IF(AND(I1392=38000,R1392&gt;336.4,R1392&lt;=504.6,M1392&lt;=10),('[1]Pricing Schedule'!$J$105),
IF(AND(I1392=38000,R1392&gt;336.4,R1392&lt;=504.6,M1392&gt;10),('[1]Pricing Schedule'!$J$113),
IF(AND(I1392=38000,R1392&gt;504.6,R1392&lt;=672.8,M1392&lt;=10),('[1]Pricing Schedule'!$J$105),
IF(AND(I1392=38000,R1392&gt;504.6,R1392&lt;=672.8,M1392&gt;10),('[1]Pricing Schedule'!$J$113),
IF(AND(I1392=110000,R1392&lt;=12.8,M1392&gt;2),'[1]Pricing Schedule'!$J$63,
IF(AND(I1392=110000,R1392&lt;=12.8,M1392&lt;=2),'[1]Pricing Schedule'!$J$97,
IF(AND(I1392=110000,R1392&gt;12.8,R1392&lt;=22.8,M1392&gt;3),'[1]Pricing Schedule'!$J$72,
IF(AND(I1392=110000,R1392&gt;12.8,R1392&lt;=22.8,M1392&lt;=3),'[1]Pricing Schedule'!$J$97,
IF(AND(I1392=110000,R1392&gt;22.8,R1392&lt;=30.2),'[1]Pricing Schedule'!$J$81,
IF(AND(I1392=110000,R1392&gt;30.2,R1392&lt;=45.9),'[1]Pricing Schedule'!$J$90,
IF(AND(I1392=110000,R1392&gt;45.9,R1392&lt;=123.4),'[1]Pricing Schedule'!$J$97,
IF(AND(I1392=110000,R1392&gt;123.4,R1392&lt;=168.2,M1392&lt;=10),'[1]Pricing Schedule'!$J$105,
IF(AND(I1392=110000,R1392&gt;123.4,R1392&lt;=168.2,M1392&gt;10),'[1]Pricing Schedule'!$J$113,
IF(AND(I1392=110000,R1392&gt;168.2,R1392&lt;=336.2,M1392&lt;=10),('[1]Pricing Schedule'!$J$105),
IF(AND(I1392=110000,R1392&gt;168.2,R1392&lt;=336.2,M1392&gt;10),('[1]Pricing Schedule'!$J$113),
IF(AND(I1392=110000,R1392&gt;336.4,R1392&lt;=504.6,M1392&lt;=10),('[1]Pricing Schedule'!$J$105),
IF(AND(I1392=110000,R1392&gt;336.4,R1392&lt;=504.6,M1392&gt;10),('[1]Pricing Schedule'!$J$113),
IF(AND(I1392=110000,R1392&gt;504.6,R1392&lt;=672.8,M1392&lt;=10),('[1]Pricing Schedule'!$J$105),
IF(AND(I1392=110000,R1392&gt;504.6,R1392&lt;=672.8,M1392&gt;10),('[1]Pricing Schedule'!$J$113),
IF(AND(I1392=110000,R1392&gt;672.8,R1392&lt;=841,M1392&lt;=10),('[1]Pricing Schedule'!$J$105),
IF(AND(I1392=110000,R1392&gt;672.8,R1392&lt;=841,M1392&gt;10),('[1]Pricing Schedule'!$J$113),
IF(AND(I1392=110000,R1392&gt;1682,R1392&lt;=1850.2,M1392&lt;=10),('[1]Pricing Schedule'!$J$105),
IF(AND(I1392=110000,R1392&gt;1682,R1392&lt;=1850.2,M1392&gt;10),('[1]Pricing Schedule'!$J$113),
IF(AND(I1392=110000,R1392&gt;2018.4,R1392&lt;=2186.6,M1392&lt;=10),('[1]Pricing Schedule'!$J$105),
IF(AND(I1392=110000,R1392&gt;2018.4,R1392&lt;=2186.6,M1392&gt;10),('[1]Pricing Schedule'!$J$113),999999999)))))))))))))))))))))))))))))))))))))))</f>
        <v>1</v>
      </c>
      <c r="U1392" s="40">
        <f t="shared" si="132"/>
        <v>355366.66666666663</v>
      </c>
      <c r="V1392" s="41">
        <f t="shared" si="133"/>
        <v>2.8139949348091173</v>
      </c>
      <c r="Y1392" s="23">
        <v>419</v>
      </c>
      <c r="Z1392" s="23">
        <v>151</v>
      </c>
      <c r="AD1392" s="13"/>
      <c r="AE1392" s="13"/>
      <c r="AF1392" s="13"/>
      <c r="AR1392" s="35"/>
    </row>
    <row r="1393" spans="1:44">
      <c r="A1393" s="23">
        <v>1395</v>
      </c>
      <c r="B1393" s="23">
        <v>1395</v>
      </c>
      <c r="C1393" s="23" t="s">
        <v>2082</v>
      </c>
      <c r="D1393" s="23" t="s">
        <v>110</v>
      </c>
      <c r="E1393" s="23" t="s">
        <v>110</v>
      </c>
      <c r="F1393" s="23" t="s">
        <v>199</v>
      </c>
      <c r="G1393" s="23" t="s">
        <v>200</v>
      </c>
      <c r="H1393" s="23" t="s">
        <v>113</v>
      </c>
      <c r="I1393" s="13">
        <v>38000</v>
      </c>
      <c r="J1393" s="13">
        <v>38000</v>
      </c>
      <c r="K1393" s="23" t="s">
        <v>119</v>
      </c>
      <c r="L1393" s="24">
        <v>11.096</v>
      </c>
      <c r="M1393" s="37">
        <f t="shared" si="128"/>
        <v>12</v>
      </c>
      <c r="N1393" s="24">
        <v>0.21199999999999999</v>
      </c>
      <c r="O1393" s="13">
        <v>3</v>
      </c>
      <c r="P1393" s="36">
        <f t="shared" si="129"/>
        <v>0.21199999999999999</v>
      </c>
      <c r="Q1393" s="38">
        <f t="shared" si="130"/>
        <v>4.2</v>
      </c>
      <c r="R1393" s="37">
        <f t="shared" si="131"/>
        <v>4.2</v>
      </c>
      <c r="S1393" s="39">
        <f>IF(AND(I1393=38000,R1393&lt;=4.5,M1393&gt;8),'[1]Pricing Schedule'!$F$8+('[1]Pricing Schedule'!$F$9*M1393),
IF(AND(I1393=38000,R1393&lt;=4.5,M1393&lt;=8),'[1]Pricing Schedule'!$F$34+('[1]Pricing Schedule'!$F$36*M1393),
IF(AND(I1393=38000,R1393&gt;4.5,R1393&lt;=9,M1393&gt;8),'[1]Pricing Schedule'!$F$17+('[1]Pricing Schedule'!$F$18*M1393),
IF(AND(I1393=38000,R1393&gt;4.5,R1393&lt;=9,M1393&lt;=8),'[1]Pricing Schedule'!$F$34+('[1]Pricing Schedule'!$F$36*M1393),
IF(AND(I1393=38000,R1393&gt;9,R1393&lt;=12.8,M1393&gt;8),'[1]Pricing Schedule'!$F$26+('[1]Pricing Schedule'!$F$27*M1393),
IF(AND(I1393=38000,R1393&gt;9,R1393&lt;=12.8,M1393&lt;=8),'[1]Pricing Schedule'!$F$34+('[1]Pricing Schedule'!$F$36*M1393),
IF(AND(I1393=38000,R1393&gt;12.8,R1393&lt;=22.8),'[1]Pricing Schedule'!$F$34+('[1]Pricing Schedule'!$F$36*M1393),
IF(AND(I1393=38000,R1393&gt;22.8,R1393&lt;=30.2),'[1]Pricing Schedule'!$F$43+('[1]Pricing Schedule'!$F$45*M1393),
IF(AND(I1393=38000,R1393&gt;30.2,R1393&lt;=45.9),'[1]Pricing Schedule'!$F$52+('[1]Pricing Schedule'!$F$54*M1393),
IF(AND(I1393=38000,R1393&gt;45.9,R1393&lt;=123.4),'[1]Pricing Schedule'!$F$96+('[1]Pricing Schedule'!$F$97*M1393),
IF(AND(I1393=38000,R1393&gt;123.4,R1393&lt;=168.2,M1393&lt;=10),'[1]Pricing Schedule'!$F$103+('[1]Pricing Schedule'!$F$105*M1393),
IF(AND(I1393=38000,R1393&gt;123.4,R1393&lt;=168.2,M1393&gt;10),'[1]Pricing Schedule'!$F$111+('[1]Pricing Schedule'!$F$113*M1393),
IF(AND(I1393=38000,R1393&gt;157.4,R1393&lt;=336.4,M1393&lt;=10),('[1]Pricing Schedule'!$F$103+('[1]Pricing Schedule'!$F$105*M1393))*2,
IF(AND(I1393=38000,R1393&gt;157.4,R1393&lt;=336.4,M1393&gt;10),('[1]Pricing Schedule'!$F$111+('[1]Pricing Schedule'!$F$113*M1393))*2,
IF(AND(I1393=38000,R1393&gt;314.8,R1393&lt;=504.6,M1393&lt;=10),('[1]Pricing Schedule'!$F$103+('[1]Pricing Schedule'!$F$105*M1393))*3,
IF(AND(I1393=38000,R1393&gt;314.8,R1393&lt;=504.6,M1393&gt;10),('[1]Pricing Schedule'!$F$111+('[1]Pricing Schedule'!$F$113*M1393))*3,
IF(AND(I1393=38000,R1393&gt;472.2,R1393&lt;=672.8,M1393&lt;=10),('[1]Pricing Schedule'!$F$103+('[1]Pricing Schedule'!$F$105*M1393))*4,
IF(AND(I1393=38000,R1393&gt;472.2,R1393&lt;=672.8,M1393&gt;10),('[1]Pricing Schedule'!$F$111+('[1]Pricing Schedule'!$F$113*M1393))*4,
IF(AND(I1393=110000,R1393&lt;=12.8,M1393&gt;2),'[1]Pricing Schedule'!$F$62+('[1]Pricing Schedule'!$F$63*M1393),
IF(AND(I1393=110000,R1393&lt;=12.8,M1393&lt;=2),'[1]Pricing Schedule'!$F$96+('[1]Pricing Schedule'!$F$97*M1393),
IF(AND(I1393=110000,R1393&gt;12.8,R1393&lt;=22.8,M1393&gt;3),'[1]Pricing Schedule'!$F$71+('[1]Pricing Schedule'!$F$72*M1393),
IF(AND(I1393=110000,R1393&gt;12.8,R1393&lt;=22.8,M1393&lt;=3),'[1]Pricing Schedule'!$F$96+('[1]Pricing Schedule'!$F$97*M1393),
IF(AND(I1393=110000,R1393&gt;22.8,R1393&lt;=30.2),'[1]Pricing Schedule'!$F$80+('[1]Pricing Schedule'!$F$81*M1393),
IF(AND(I1393=110000,R1393&gt;30.2,R1393&lt;=45.9),'[1]Pricing Schedule'!$F$89+('[1]Pricing Schedule'!$F$90*M1393),
IF(AND(I1393=110000,R1393&gt;45.9,R1393&lt;=123.4),'[1]Pricing Schedule'!$F$96+('[1]Pricing Schedule'!$F$97*M1393),
IF(AND(I1393=110000,R1393&gt;123.4,R1393&lt;=168.2,M1393&lt;=10),'[1]Pricing Schedule'!$F$103+('[1]Pricing Schedule'!$F$105*M1393),
IF(AND(I1393=110000,R1393&gt;123.4,R1393&lt;=168.2,M1393&gt;10),'[1]Pricing Schedule'!$F$111+('[1]Pricing Schedule'!$F$113*M1393),
IF(AND(I1393=110000,R1393&gt;168.2,R1393&lt;=336.4,M1393&lt;=10),('[1]Pricing Schedule'!$F$103+('[1]Pricing Schedule'!$F$105*M1393))*2,
IF(AND(I1393=110000,R1393&gt;168.2,R1393&lt;=336.4,M1393&gt;10),('[1]Pricing Schedule'!$F$111+('[1]Pricing Schedule'!$F$113*M1393))*2,
IF(AND(I1393=110000,R1393&gt;336.4,R1393&lt;=504.6,M1393&lt;=10),('[1]Pricing Schedule'!$F$103+('[1]Pricing Schedule'!$F$105*M1393))*3,
IF(AND(I1393=110000,R1393&gt;336.4,R1393&lt;=504.6,M1393&gt;10),('[1]Pricing Schedule'!$F$111+('[1]Pricing Schedule'!$F$113*M1393))*3,
IF(AND(I1393=110000,R1393&gt;504.6,R1393&lt;=672.8,M1393&lt;=10),('[1]Pricing Schedule'!$F$103+('[1]Pricing Schedule'!$F$105*M1393))*4,
IF(AND(I1393=110000,R1393&gt;504.6,R1393&lt;=672.8,M1393&gt;10),('[1]Pricing Schedule'!$F$111+('[1]Pricing Schedule'!$F$113*M1393))*4,
IF(AND(I1393=110000,R1393&gt;672.8,R1393&lt;=841,M1393&lt;=10),('[1]Pricing Schedule'!$F$103+('[1]Pricing Schedule'!$F$105*M1393))*5,
IF(AND(I1393=110000,R1393&gt;672.8,R1393&lt;=841,M1393&gt;10),('[1]Pricing Schedule'!$F$111+('[1]Pricing Schedule'!$F$113*M1393))*5,
IF(AND(I1393=110000,R1393&gt;672.8,R1393&lt;=841,M1393&lt;=10),('[1]Pricing Schedule'!$F$103+('[1]Pricing Schedule'!$F$105*M1393))*5,
IF(AND(I1393=110000,R1393&gt;672.8,R1393&lt;=841,M1393&gt;10),('[1]Pricing Schedule'!$F$111+('[1]Pricing Schedule'!$F$113*M1393))*5,
IF(AND(I1393=110000,R1393&gt;1345.6,R1393&lt;=1513.8,M1393&lt;=10),('[1]Pricing Schedule'!$F$103+('[1]Pricing Schedule'!$F$105*M1393))*9,
IF(AND(I1393=110000,R1393&gt;1345.6,R1393&lt;=1513.8,M1393&gt;10),('[1]Pricing Schedule'!$F$111+('[1]Pricing Schedule'!$F$113*M1393))*9,
9999999999)))))))))))))))))))))))))))))))))))))))</f>
        <v>1492540</v>
      </c>
      <c r="T1393" s="21">
        <f>IF(AND(I1393=38000,R1393&lt;=4.5,M1393&gt;8),'[1]Pricing Schedule'!$J$9,
IF(AND(I1393=38000,R1393&lt;=4.5,M1393&lt;=8),'[1]Pricing Schedule'!$J$36,
IF(AND(I1393=38000,R1393&gt;4.5,R1393&lt;=9,M1393&gt;8),'[1]Pricing Schedule'!$J$18,
IF(AND(I1393=38000,R1393&gt;4.5,R1393&lt;=9,M1393&lt;=8),'[1]Pricing Schedule'!$J$36,
IF(AND(I1393=38000,R1393&gt;9,R1393&lt;=12.8,M1393&gt;8),'[1]Pricing Schedule'!$J$27,
IF(AND(I1393=38000,R1393&gt;9,R1393&lt;=12.8,M1393&lt;=8),'[1]Pricing Schedule'!$J$36,
IF(AND(I1393=38000,R1393&gt;12.8,R1393&lt;=22.8),'[1]Pricing Schedule'!$J$36,
IF(AND(I1393=38000,R1393&gt;22.8,R1393&lt;=30.2),'[1]Pricing Schedule'!$J$45,
IF(AND(I1393=38000,R1393&gt;30.2,R1393&lt;=45.9),'[1]Pricing Schedule'!$J$54,
IF(AND(I1393=38000,R1393&gt;45.9,R1393&lt;=123.4),'[1]Pricing Schedule'!$J$97,
IF(AND(I1393=38000,R1393&gt;123.4,R1393&lt;=168.2,M1393&lt;=10),'[1]Pricing Schedule'!$J$105,
IF(AND(I1393=38000,R1393&gt;123.4,R1393&lt;=168.2,M1393&gt;10),'[1]Pricing Schedule'!$J$113,
IF(AND(I1393=38000,R1393&gt;168.2,R1393&lt;=336.4,M1393&lt;=10),('[1]Pricing Schedule'!$J$105),
IF(AND(I1393=38000,R1393&gt;168.2,R1393&lt;=336.4,M1393&gt;10),('[1]Pricing Schedule'!$J$113),
IF(AND(I1393=38000,R1393&gt;336.4,R1393&lt;=504.6,M1393&lt;=10),('[1]Pricing Schedule'!$J$105),
IF(AND(I1393=38000,R1393&gt;336.4,R1393&lt;=504.6,M1393&gt;10),('[1]Pricing Schedule'!$J$113),
IF(AND(I1393=38000,R1393&gt;504.6,R1393&lt;=672.8,M1393&lt;=10),('[1]Pricing Schedule'!$J$105),
IF(AND(I1393=38000,R1393&gt;504.6,R1393&lt;=672.8,M1393&gt;10),('[1]Pricing Schedule'!$J$113),
IF(AND(I1393=110000,R1393&lt;=12.8,M1393&gt;2),'[1]Pricing Schedule'!$J$63,
IF(AND(I1393=110000,R1393&lt;=12.8,M1393&lt;=2),'[1]Pricing Schedule'!$J$97,
IF(AND(I1393=110000,R1393&gt;12.8,R1393&lt;=22.8,M1393&gt;3),'[1]Pricing Schedule'!$J$72,
IF(AND(I1393=110000,R1393&gt;12.8,R1393&lt;=22.8,M1393&lt;=3),'[1]Pricing Schedule'!$J$97,
IF(AND(I1393=110000,R1393&gt;22.8,R1393&lt;=30.2),'[1]Pricing Schedule'!$J$81,
IF(AND(I1393=110000,R1393&gt;30.2,R1393&lt;=45.9),'[1]Pricing Schedule'!$J$90,
IF(AND(I1393=110000,R1393&gt;45.9,R1393&lt;=123.4),'[1]Pricing Schedule'!$J$97,
IF(AND(I1393=110000,R1393&gt;123.4,R1393&lt;=168.2,M1393&lt;=10),'[1]Pricing Schedule'!$J$105,
IF(AND(I1393=110000,R1393&gt;123.4,R1393&lt;=168.2,M1393&gt;10),'[1]Pricing Schedule'!$J$113,
IF(AND(I1393=110000,R1393&gt;168.2,R1393&lt;=336.2,M1393&lt;=10),('[1]Pricing Schedule'!$J$105),
IF(AND(I1393=110000,R1393&gt;168.2,R1393&lt;=336.2,M1393&gt;10),('[1]Pricing Schedule'!$J$113),
IF(AND(I1393=110000,R1393&gt;336.4,R1393&lt;=504.6,M1393&lt;=10),('[1]Pricing Schedule'!$J$105),
IF(AND(I1393=110000,R1393&gt;336.4,R1393&lt;=504.6,M1393&gt;10),('[1]Pricing Schedule'!$J$113),
IF(AND(I1393=110000,R1393&gt;504.6,R1393&lt;=672.8,M1393&lt;=10),('[1]Pricing Schedule'!$J$105),
IF(AND(I1393=110000,R1393&gt;504.6,R1393&lt;=672.8,M1393&gt;10),('[1]Pricing Schedule'!$J$113),
IF(AND(I1393=110000,R1393&gt;672.8,R1393&lt;=841,M1393&lt;=10),('[1]Pricing Schedule'!$J$105),
IF(AND(I1393=110000,R1393&gt;672.8,R1393&lt;=841,M1393&gt;10),('[1]Pricing Schedule'!$J$113),
IF(AND(I1393=110000,R1393&gt;1682,R1393&lt;=1850.2,M1393&lt;=10),('[1]Pricing Schedule'!$J$105),
IF(AND(I1393=110000,R1393&gt;1682,R1393&lt;=1850.2,M1393&gt;10),('[1]Pricing Schedule'!$J$113),
IF(AND(I1393=110000,R1393&gt;2018.4,R1393&lt;=2186.6,M1393&lt;=10),('[1]Pricing Schedule'!$J$105),
IF(AND(I1393=110000,R1393&gt;2018.4,R1393&lt;=2186.6,M1393&gt;10),('[1]Pricing Schedule'!$J$113),999999999)))))))))))))))))))))))))))))))))))))))</f>
        <v>1</v>
      </c>
      <c r="U1393" s="40">
        <f t="shared" si="132"/>
        <v>355366.66666666663</v>
      </c>
      <c r="V1393" s="41">
        <f t="shared" si="133"/>
        <v>2.8139949348091173</v>
      </c>
      <c r="Y1393" s="23">
        <v>10</v>
      </c>
      <c r="Z1393" s="23">
        <v>151</v>
      </c>
      <c r="AD1393" s="13"/>
      <c r="AE1393" s="13"/>
      <c r="AF1393" s="13"/>
      <c r="AR1393" s="35"/>
    </row>
    <row r="1394" spans="1:44">
      <c r="A1394" s="23">
        <v>1396</v>
      </c>
      <c r="B1394" s="23">
        <v>1396</v>
      </c>
      <c r="C1394" s="23" t="s">
        <v>2083</v>
      </c>
      <c r="D1394" s="23" t="s">
        <v>110</v>
      </c>
      <c r="E1394" s="23" t="s">
        <v>110</v>
      </c>
      <c r="F1394" s="23" t="s">
        <v>199</v>
      </c>
      <c r="G1394" s="23" t="s">
        <v>200</v>
      </c>
      <c r="H1394" s="23" t="s">
        <v>113</v>
      </c>
      <c r="I1394" s="13">
        <v>38000</v>
      </c>
      <c r="J1394" s="13">
        <v>38000</v>
      </c>
      <c r="K1394" s="23" t="s">
        <v>119</v>
      </c>
      <c r="L1394" s="24">
        <v>8.798</v>
      </c>
      <c r="M1394" s="37">
        <f t="shared" si="128"/>
        <v>9</v>
      </c>
      <c r="N1394" s="24">
        <v>0.129</v>
      </c>
      <c r="O1394" s="13">
        <v>3</v>
      </c>
      <c r="P1394" s="36">
        <f t="shared" si="129"/>
        <v>0.129</v>
      </c>
      <c r="Q1394" s="38">
        <f t="shared" si="130"/>
        <v>4.2</v>
      </c>
      <c r="R1394" s="37">
        <f t="shared" si="131"/>
        <v>4.2</v>
      </c>
      <c r="S1394" s="39">
        <f>IF(AND(I1394=38000,R1394&lt;=4.5,M1394&gt;8),'[1]Pricing Schedule'!$F$8+('[1]Pricing Schedule'!$F$9*M1394),
IF(AND(I1394=38000,R1394&lt;=4.5,M1394&lt;=8),'[1]Pricing Schedule'!$F$34+('[1]Pricing Schedule'!$F$36*M1394),
IF(AND(I1394=38000,R1394&gt;4.5,R1394&lt;=9,M1394&gt;8),'[1]Pricing Schedule'!$F$17+('[1]Pricing Schedule'!$F$18*M1394),
IF(AND(I1394=38000,R1394&gt;4.5,R1394&lt;=9,M1394&lt;=8),'[1]Pricing Schedule'!$F$34+('[1]Pricing Schedule'!$F$36*M1394),
IF(AND(I1394=38000,R1394&gt;9,R1394&lt;=12.8,M1394&gt;8),'[1]Pricing Schedule'!$F$26+('[1]Pricing Schedule'!$F$27*M1394),
IF(AND(I1394=38000,R1394&gt;9,R1394&lt;=12.8,M1394&lt;=8),'[1]Pricing Schedule'!$F$34+('[1]Pricing Schedule'!$F$36*M1394),
IF(AND(I1394=38000,R1394&gt;12.8,R1394&lt;=22.8),'[1]Pricing Schedule'!$F$34+('[1]Pricing Schedule'!$F$36*M1394),
IF(AND(I1394=38000,R1394&gt;22.8,R1394&lt;=30.2),'[1]Pricing Schedule'!$F$43+('[1]Pricing Schedule'!$F$45*M1394),
IF(AND(I1394=38000,R1394&gt;30.2,R1394&lt;=45.9),'[1]Pricing Schedule'!$F$52+('[1]Pricing Schedule'!$F$54*M1394),
IF(AND(I1394=38000,R1394&gt;45.9,R1394&lt;=123.4),'[1]Pricing Schedule'!$F$96+('[1]Pricing Schedule'!$F$97*M1394),
IF(AND(I1394=38000,R1394&gt;123.4,R1394&lt;=168.2,M1394&lt;=10),'[1]Pricing Schedule'!$F$103+('[1]Pricing Schedule'!$F$105*M1394),
IF(AND(I1394=38000,R1394&gt;123.4,R1394&lt;=168.2,M1394&gt;10),'[1]Pricing Schedule'!$F$111+('[1]Pricing Schedule'!$F$113*M1394),
IF(AND(I1394=38000,R1394&gt;157.4,R1394&lt;=336.4,M1394&lt;=10),('[1]Pricing Schedule'!$F$103+('[1]Pricing Schedule'!$F$105*M1394))*2,
IF(AND(I1394=38000,R1394&gt;157.4,R1394&lt;=336.4,M1394&gt;10),('[1]Pricing Schedule'!$F$111+('[1]Pricing Schedule'!$F$113*M1394))*2,
IF(AND(I1394=38000,R1394&gt;314.8,R1394&lt;=504.6,M1394&lt;=10),('[1]Pricing Schedule'!$F$103+('[1]Pricing Schedule'!$F$105*M1394))*3,
IF(AND(I1394=38000,R1394&gt;314.8,R1394&lt;=504.6,M1394&gt;10),('[1]Pricing Schedule'!$F$111+('[1]Pricing Schedule'!$F$113*M1394))*3,
IF(AND(I1394=38000,R1394&gt;472.2,R1394&lt;=672.8,M1394&lt;=10),('[1]Pricing Schedule'!$F$103+('[1]Pricing Schedule'!$F$105*M1394))*4,
IF(AND(I1394=38000,R1394&gt;472.2,R1394&lt;=672.8,M1394&gt;10),('[1]Pricing Schedule'!$F$111+('[1]Pricing Schedule'!$F$113*M1394))*4,
IF(AND(I1394=110000,R1394&lt;=12.8,M1394&gt;2),'[1]Pricing Schedule'!$F$62+('[1]Pricing Schedule'!$F$63*M1394),
IF(AND(I1394=110000,R1394&lt;=12.8,M1394&lt;=2),'[1]Pricing Schedule'!$F$96+('[1]Pricing Schedule'!$F$97*M1394),
IF(AND(I1394=110000,R1394&gt;12.8,R1394&lt;=22.8,M1394&gt;3),'[1]Pricing Schedule'!$F$71+('[1]Pricing Schedule'!$F$72*M1394),
IF(AND(I1394=110000,R1394&gt;12.8,R1394&lt;=22.8,M1394&lt;=3),'[1]Pricing Schedule'!$F$96+('[1]Pricing Schedule'!$F$97*M1394),
IF(AND(I1394=110000,R1394&gt;22.8,R1394&lt;=30.2),'[1]Pricing Schedule'!$F$80+('[1]Pricing Schedule'!$F$81*M1394),
IF(AND(I1394=110000,R1394&gt;30.2,R1394&lt;=45.9),'[1]Pricing Schedule'!$F$89+('[1]Pricing Schedule'!$F$90*M1394),
IF(AND(I1394=110000,R1394&gt;45.9,R1394&lt;=123.4),'[1]Pricing Schedule'!$F$96+('[1]Pricing Schedule'!$F$97*M1394),
IF(AND(I1394=110000,R1394&gt;123.4,R1394&lt;=168.2,M1394&lt;=10),'[1]Pricing Schedule'!$F$103+('[1]Pricing Schedule'!$F$105*M1394),
IF(AND(I1394=110000,R1394&gt;123.4,R1394&lt;=168.2,M1394&gt;10),'[1]Pricing Schedule'!$F$111+('[1]Pricing Schedule'!$F$113*M1394),
IF(AND(I1394=110000,R1394&gt;168.2,R1394&lt;=336.4,M1394&lt;=10),('[1]Pricing Schedule'!$F$103+('[1]Pricing Schedule'!$F$105*M1394))*2,
IF(AND(I1394=110000,R1394&gt;168.2,R1394&lt;=336.4,M1394&gt;10),('[1]Pricing Schedule'!$F$111+('[1]Pricing Schedule'!$F$113*M1394))*2,
IF(AND(I1394=110000,R1394&gt;336.4,R1394&lt;=504.6,M1394&lt;=10),('[1]Pricing Schedule'!$F$103+('[1]Pricing Schedule'!$F$105*M1394))*3,
IF(AND(I1394=110000,R1394&gt;336.4,R1394&lt;=504.6,M1394&gt;10),('[1]Pricing Schedule'!$F$111+('[1]Pricing Schedule'!$F$113*M1394))*3,
IF(AND(I1394=110000,R1394&gt;504.6,R1394&lt;=672.8,M1394&lt;=10),('[1]Pricing Schedule'!$F$103+('[1]Pricing Schedule'!$F$105*M1394))*4,
IF(AND(I1394=110000,R1394&gt;504.6,R1394&lt;=672.8,M1394&gt;10),('[1]Pricing Schedule'!$F$111+('[1]Pricing Schedule'!$F$113*M1394))*4,
IF(AND(I1394=110000,R1394&gt;672.8,R1394&lt;=841,M1394&lt;=10),('[1]Pricing Schedule'!$F$103+('[1]Pricing Schedule'!$F$105*M1394))*5,
IF(AND(I1394=110000,R1394&gt;672.8,R1394&lt;=841,M1394&gt;10),('[1]Pricing Schedule'!$F$111+('[1]Pricing Schedule'!$F$113*M1394))*5,
IF(AND(I1394=110000,R1394&gt;672.8,R1394&lt;=841,M1394&lt;=10),('[1]Pricing Schedule'!$F$103+('[1]Pricing Schedule'!$F$105*M1394))*5,
IF(AND(I1394=110000,R1394&gt;672.8,R1394&lt;=841,M1394&gt;10),('[1]Pricing Schedule'!$F$111+('[1]Pricing Schedule'!$F$113*M1394))*5,
IF(AND(I1394=110000,R1394&gt;1345.6,R1394&lt;=1513.8,M1394&lt;=10),('[1]Pricing Schedule'!$F$103+('[1]Pricing Schedule'!$F$105*M1394))*9,
IF(AND(I1394=110000,R1394&gt;1345.6,R1394&lt;=1513.8,M1394&gt;10),('[1]Pricing Schedule'!$F$111+('[1]Pricing Schedule'!$F$113*M1394))*9,
9999999999)))))))))))))))))))))))))))))))))))))))</f>
        <v>1334440</v>
      </c>
      <c r="T1394" s="21">
        <f>IF(AND(I1394=38000,R1394&lt;=4.5,M1394&gt;8),'[1]Pricing Schedule'!$J$9,
IF(AND(I1394=38000,R1394&lt;=4.5,M1394&lt;=8),'[1]Pricing Schedule'!$J$36,
IF(AND(I1394=38000,R1394&gt;4.5,R1394&lt;=9,M1394&gt;8),'[1]Pricing Schedule'!$J$18,
IF(AND(I1394=38000,R1394&gt;4.5,R1394&lt;=9,M1394&lt;=8),'[1]Pricing Schedule'!$J$36,
IF(AND(I1394=38000,R1394&gt;9,R1394&lt;=12.8,M1394&gt;8),'[1]Pricing Schedule'!$J$27,
IF(AND(I1394=38000,R1394&gt;9,R1394&lt;=12.8,M1394&lt;=8),'[1]Pricing Schedule'!$J$36,
IF(AND(I1394=38000,R1394&gt;12.8,R1394&lt;=22.8),'[1]Pricing Schedule'!$J$36,
IF(AND(I1394=38000,R1394&gt;22.8,R1394&lt;=30.2),'[1]Pricing Schedule'!$J$45,
IF(AND(I1394=38000,R1394&gt;30.2,R1394&lt;=45.9),'[1]Pricing Schedule'!$J$54,
IF(AND(I1394=38000,R1394&gt;45.9,R1394&lt;=123.4),'[1]Pricing Schedule'!$J$97,
IF(AND(I1394=38000,R1394&gt;123.4,R1394&lt;=168.2,M1394&lt;=10),'[1]Pricing Schedule'!$J$105,
IF(AND(I1394=38000,R1394&gt;123.4,R1394&lt;=168.2,M1394&gt;10),'[1]Pricing Schedule'!$J$113,
IF(AND(I1394=38000,R1394&gt;168.2,R1394&lt;=336.4,M1394&lt;=10),('[1]Pricing Schedule'!$J$105),
IF(AND(I1394=38000,R1394&gt;168.2,R1394&lt;=336.4,M1394&gt;10),('[1]Pricing Schedule'!$J$113),
IF(AND(I1394=38000,R1394&gt;336.4,R1394&lt;=504.6,M1394&lt;=10),('[1]Pricing Schedule'!$J$105),
IF(AND(I1394=38000,R1394&gt;336.4,R1394&lt;=504.6,M1394&gt;10),('[1]Pricing Schedule'!$J$113),
IF(AND(I1394=38000,R1394&gt;504.6,R1394&lt;=672.8,M1394&lt;=10),('[1]Pricing Schedule'!$J$105),
IF(AND(I1394=38000,R1394&gt;504.6,R1394&lt;=672.8,M1394&gt;10),('[1]Pricing Schedule'!$J$113),
IF(AND(I1394=110000,R1394&lt;=12.8,M1394&gt;2),'[1]Pricing Schedule'!$J$63,
IF(AND(I1394=110000,R1394&lt;=12.8,M1394&lt;=2),'[1]Pricing Schedule'!$J$97,
IF(AND(I1394=110000,R1394&gt;12.8,R1394&lt;=22.8,M1394&gt;3),'[1]Pricing Schedule'!$J$72,
IF(AND(I1394=110000,R1394&gt;12.8,R1394&lt;=22.8,M1394&lt;=3),'[1]Pricing Schedule'!$J$97,
IF(AND(I1394=110000,R1394&gt;22.8,R1394&lt;=30.2),'[1]Pricing Schedule'!$J$81,
IF(AND(I1394=110000,R1394&gt;30.2,R1394&lt;=45.9),'[1]Pricing Schedule'!$J$90,
IF(AND(I1394=110000,R1394&gt;45.9,R1394&lt;=123.4),'[1]Pricing Schedule'!$J$97,
IF(AND(I1394=110000,R1394&gt;123.4,R1394&lt;=168.2,M1394&lt;=10),'[1]Pricing Schedule'!$J$105,
IF(AND(I1394=110000,R1394&gt;123.4,R1394&lt;=168.2,M1394&gt;10),'[1]Pricing Schedule'!$J$113,
IF(AND(I1394=110000,R1394&gt;168.2,R1394&lt;=336.2,M1394&lt;=10),('[1]Pricing Schedule'!$J$105),
IF(AND(I1394=110000,R1394&gt;168.2,R1394&lt;=336.2,M1394&gt;10),('[1]Pricing Schedule'!$J$113),
IF(AND(I1394=110000,R1394&gt;336.4,R1394&lt;=504.6,M1394&lt;=10),('[1]Pricing Schedule'!$J$105),
IF(AND(I1394=110000,R1394&gt;336.4,R1394&lt;=504.6,M1394&gt;10),('[1]Pricing Schedule'!$J$113),
IF(AND(I1394=110000,R1394&gt;504.6,R1394&lt;=672.8,M1394&lt;=10),('[1]Pricing Schedule'!$J$105),
IF(AND(I1394=110000,R1394&gt;504.6,R1394&lt;=672.8,M1394&gt;10),('[1]Pricing Schedule'!$J$113),
IF(AND(I1394=110000,R1394&gt;672.8,R1394&lt;=841,M1394&lt;=10),('[1]Pricing Schedule'!$J$105),
IF(AND(I1394=110000,R1394&gt;672.8,R1394&lt;=841,M1394&gt;10),('[1]Pricing Schedule'!$J$113),
IF(AND(I1394=110000,R1394&gt;1682,R1394&lt;=1850.2,M1394&lt;=10),('[1]Pricing Schedule'!$J$105),
IF(AND(I1394=110000,R1394&gt;1682,R1394&lt;=1850.2,M1394&gt;10),('[1]Pricing Schedule'!$J$113),
IF(AND(I1394=110000,R1394&gt;2018.4,R1394&lt;=2186.6,M1394&lt;=10),('[1]Pricing Schedule'!$J$105),
IF(AND(I1394=110000,R1394&gt;2018.4,R1394&lt;=2186.6,M1394&gt;10),('[1]Pricing Schedule'!$J$113),999999999)))))))))))))))))))))))))))))))))))))))</f>
        <v>1</v>
      </c>
      <c r="U1394" s="40">
        <f t="shared" si="132"/>
        <v>317723.80952380953</v>
      </c>
      <c r="V1394" s="41">
        <f t="shared" si="133"/>
        <v>3.1473876682353645</v>
      </c>
      <c r="Y1394" s="23">
        <v>133</v>
      </c>
      <c r="Z1394" s="23">
        <v>151</v>
      </c>
      <c r="AD1394" s="13"/>
      <c r="AE1394" s="13"/>
      <c r="AF1394" s="13"/>
      <c r="AR1394" s="35"/>
    </row>
    <row r="1395" spans="1:44">
      <c r="A1395" s="23">
        <v>1397</v>
      </c>
      <c r="B1395" s="23">
        <v>1397</v>
      </c>
      <c r="C1395" s="23" t="s">
        <v>2084</v>
      </c>
      <c r="D1395" s="23" t="s">
        <v>110</v>
      </c>
      <c r="E1395" s="23" t="s">
        <v>110</v>
      </c>
      <c r="F1395" s="23" t="s">
        <v>199</v>
      </c>
      <c r="G1395" s="23" t="s">
        <v>200</v>
      </c>
      <c r="H1395" s="23" t="s">
        <v>113</v>
      </c>
      <c r="I1395" s="13">
        <v>38000</v>
      </c>
      <c r="J1395" s="13">
        <v>38000</v>
      </c>
      <c r="K1395" s="23" t="s">
        <v>119</v>
      </c>
      <c r="L1395" s="24">
        <v>14.896000000000001</v>
      </c>
      <c r="M1395" s="37">
        <f t="shared" si="128"/>
        <v>15</v>
      </c>
      <c r="N1395" s="24">
        <v>0.51100000000000001</v>
      </c>
      <c r="O1395" s="13">
        <v>3</v>
      </c>
      <c r="P1395" s="36">
        <f t="shared" si="129"/>
        <v>0.51100000000000001</v>
      </c>
      <c r="Q1395" s="38">
        <f t="shared" si="130"/>
        <v>4.2</v>
      </c>
      <c r="R1395" s="37">
        <f t="shared" si="131"/>
        <v>4.2</v>
      </c>
      <c r="S1395" s="39">
        <f>IF(AND(I1395=38000,R1395&lt;=4.5,M1395&gt;8),'[1]Pricing Schedule'!$F$8+('[1]Pricing Schedule'!$F$9*M1395),
IF(AND(I1395=38000,R1395&lt;=4.5,M1395&lt;=8),'[1]Pricing Schedule'!$F$34+('[1]Pricing Schedule'!$F$36*M1395),
IF(AND(I1395=38000,R1395&gt;4.5,R1395&lt;=9,M1395&gt;8),'[1]Pricing Schedule'!$F$17+('[1]Pricing Schedule'!$F$18*M1395),
IF(AND(I1395=38000,R1395&gt;4.5,R1395&lt;=9,M1395&lt;=8),'[1]Pricing Schedule'!$F$34+('[1]Pricing Schedule'!$F$36*M1395),
IF(AND(I1395=38000,R1395&gt;9,R1395&lt;=12.8,M1395&gt;8),'[1]Pricing Schedule'!$F$26+('[1]Pricing Schedule'!$F$27*M1395),
IF(AND(I1395=38000,R1395&gt;9,R1395&lt;=12.8,M1395&lt;=8),'[1]Pricing Schedule'!$F$34+('[1]Pricing Schedule'!$F$36*M1395),
IF(AND(I1395=38000,R1395&gt;12.8,R1395&lt;=22.8),'[1]Pricing Schedule'!$F$34+('[1]Pricing Schedule'!$F$36*M1395),
IF(AND(I1395=38000,R1395&gt;22.8,R1395&lt;=30.2),'[1]Pricing Schedule'!$F$43+('[1]Pricing Schedule'!$F$45*M1395),
IF(AND(I1395=38000,R1395&gt;30.2,R1395&lt;=45.9),'[1]Pricing Schedule'!$F$52+('[1]Pricing Schedule'!$F$54*M1395),
IF(AND(I1395=38000,R1395&gt;45.9,R1395&lt;=123.4),'[1]Pricing Schedule'!$F$96+('[1]Pricing Schedule'!$F$97*M1395),
IF(AND(I1395=38000,R1395&gt;123.4,R1395&lt;=168.2,M1395&lt;=10),'[1]Pricing Schedule'!$F$103+('[1]Pricing Schedule'!$F$105*M1395),
IF(AND(I1395=38000,R1395&gt;123.4,R1395&lt;=168.2,M1395&gt;10),'[1]Pricing Schedule'!$F$111+('[1]Pricing Schedule'!$F$113*M1395),
IF(AND(I1395=38000,R1395&gt;157.4,R1395&lt;=336.4,M1395&lt;=10),('[1]Pricing Schedule'!$F$103+('[1]Pricing Schedule'!$F$105*M1395))*2,
IF(AND(I1395=38000,R1395&gt;157.4,R1395&lt;=336.4,M1395&gt;10),('[1]Pricing Schedule'!$F$111+('[1]Pricing Schedule'!$F$113*M1395))*2,
IF(AND(I1395=38000,R1395&gt;314.8,R1395&lt;=504.6,M1395&lt;=10),('[1]Pricing Schedule'!$F$103+('[1]Pricing Schedule'!$F$105*M1395))*3,
IF(AND(I1395=38000,R1395&gt;314.8,R1395&lt;=504.6,M1395&gt;10),('[1]Pricing Schedule'!$F$111+('[1]Pricing Schedule'!$F$113*M1395))*3,
IF(AND(I1395=38000,R1395&gt;472.2,R1395&lt;=672.8,M1395&lt;=10),('[1]Pricing Schedule'!$F$103+('[1]Pricing Schedule'!$F$105*M1395))*4,
IF(AND(I1395=38000,R1395&gt;472.2,R1395&lt;=672.8,M1395&gt;10),('[1]Pricing Schedule'!$F$111+('[1]Pricing Schedule'!$F$113*M1395))*4,
IF(AND(I1395=110000,R1395&lt;=12.8,M1395&gt;2),'[1]Pricing Schedule'!$F$62+('[1]Pricing Schedule'!$F$63*M1395),
IF(AND(I1395=110000,R1395&lt;=12.8,M1395&lt;=2),'[1]Pricing Schedule'!$F$96+('[1]Pricing Schedule'!$F$97*M1395),
IF(AND(I1395=110000,R1395&gt;12.8,R1395&lt;=22.8,M1395&gt;3),'[1]Pricing Schedule'!$F$71+('[1]Pricing Schedule'!$F$72*M1395),
IF(AND(I1395=110000,R1395&gt;12.8,R1395&lt;=22.8,M1395&lt;=3),'[1]Pricing Schedule'!$F$96+('[1]Pricing Schedule'!$F$97*M1395),
IF(AND(I1395=110000,R1395&gt;22.8,R1395&lt;=30.2),'[1]Pricing Schedule'!$F$80+('[1]Pricing Schedule'!$F$81*M1395),
IF(AND(I1395=110000,R1395&gt;30.2,R1395&lt;=45.9),'[1]Pricing Schedule'!$F$89+('[1]Pricing Schedule'!$F$90*M1395),
IF(AND(I1395=110000,R1395&gt;45.9,R1395&lt;=123.4),'[1]Pricing Schedule'!$F$96+('[1]Pricing Schedule'!$F$97*M1395),
IF(AND(I1395=110000,R1395&gt;123.4,R1395&lt;=168.2,M1395&lt;=10),'[1]Pricing Schedule'!$F$103+('[1]Pricing Schedule'!$F$105*M1395),
IF(AND(I1395=110000,R1395&gt;123.4,R1395&lt;=168.2,M1395&gt;10),'[1]Pricing Schedule'!$F$111+('[1]Pricing Schedule'!$F$113*M1395),
IF(AND(I1395=110000,R1395&gt;168.2,R1395&lt;=336.4,M1395&lt;=10),('[1]Pricing Schedule'!$F$103+('[1]Pricing Schedule'!$F$105*M1395))*2,
IF(AND(I1395=110000,R1395&gt;168.2,R1395&lt;=336.4,M1395&gt;10),('[1]Pricing Schedule'!$F$111+('[1]Pricing Schedule'!$F$113*M1395))*2,
IF(AND(I1395=110000,R1395&gt;336.4,R1395&lt;=504.6,M1395&lt;=10),('[1]Pricing Schedule'!$F$103+('[1]Pricing Schedule'!$F$105*M1395))*3,
IF(AND(I1395=110000,R1395&gt;336.4,R1395&lt;=504.6,M1395&gt;10),('[1]Pricing Schedule'!$F$111+('[1]Pricing Schedule'!$F$113*M1395))*3,
IF(AND(I1395=110000,R1395&gt;504.6,R1395&lt;=672.8,M1395&lt;=10),('[1]Pricing Schedule'!$F$103+('[1]Pricing Schedule'!$F$105*M1395))*4,
IF(AND(I1395=110000,R1395&gt;504.6,R1395&lt;=672.8,M1395&gt;10),('[1]Pricing Schedule'!$F$111+('[1]Pricing Schedule'!$F$113*M1395))*4,
IF(AND(I1395=110000,R1395&gt;672.8,R1395&lt;=841,M1395&lt;=10),('[1]Pricing Schedule'!$F$103+('[1]Pricing Schedule'!$F$105*M1395))*5,
IF(AND(I1395=110000,R1395&gt;672.8,R1395&lt;=841,M1395&gt;10),('[1]Pricing Schedule'!$F$111+('[1]Pricing Schedule'!$F$113*M1395))*5,
IF(AND(I1395=110000,R1395&gt;672.8,R1395&lt;=841,M1395&lt;=10),('[1]Pricing Schedule'!$F$103+('[1]Pricing Schedule'!$F$105*M1395))*5,
IF(AND(I1395=110000,R1395&gt;672.8,R1395&lt;=841,M1395&gt;10),('[1]Pricing Schedule'!$F$111+('[1]Pricing Schedule'!$F$113*M1395))*5,
IF(AND(I1395=110000,R1395&gt;1345.6,R1395&lt;=1513.8,M1395&lt;=10),('[1]Pricing Schedule'!$F$103+('[1]Pricing Schedule'!$F$105*M1395))*9,
IF(AND(I1395=110000,R1395&gt;1345.6,R1395&lt;=1513.8,M1395&gt;10),('[1]Pricing Schedule'!$F$111+('[1]Pricing Schedule'!$F$113*M1395))*9,
9999999999)))))))))))))))))))))))))))))))))))))))</f>
        <v>1650640</v>
      </c>
      <c r="T1395" s="21">
        <f>IF(AND(I1395=38000,R1395&lt;=4.5,M1395&gt;8),'[1]Pricing Schedule'!$J$9,
IF(AND(I1395=38000,R1395&lt;=4.5,M1395&lt;=8),'[1]Pricing Schedule'!$J$36,
IF(AND(I1395=38000,R1395&gt;4.5,R1395&lt;=9,M1395&gt;8),'[1]Pricing Schedule'!$J$18,
IF(AND(I1395=38000,R1395&gt;4.5,R1395&lt;=9,M1395&lt;=8),'[1]Pricing Schedule'!$J$36,
IF(AND(I1395=38000,R1395&gt;9,R1395&lt;=12.8,M1395&gt;8),'[1]Pricing Schedule'!$J$27,
IF(AND(I1395=38000,R1395&gt;9,R1395&lt;=12.8,M1395&lt;=8),'[1]Pricing Schedule'!$J$36,
IF(AND(I1395=38000,R1395&gt;12.8,R1395&lt;=22.8),'[1]Pricing Schedule'!$J$36,
IF(AND(I1395=38000,R1395&gt;22.8,R1395&lt;=30.2),'[1]Pricing Schedule'!$J$45,
IF(AND(I1395=38000,R1395&gt;30.2,R1395&lt;=45.9),'[1]Pricing Schedule'!$J$54,
IF(AND(I1395=38000,R1395&gt;45.9,R1395&lt;=123.4),'[1]Pricing Schedule'!$J$97,
IF(AND(I1395=38000,R1395&gt;123.4,R1395&lt;=168.2,M1395&lt;=10),'[1]Pricing Schedule'!$J$105,
IF(AND(I1395=38000,R1395&gt;123.4,R1395&lt;=168.2,M1395&gt;10),'[1]Pricing Schedule'!$J$113,
IF(AND(I1395=38000,R1395&gt;168.2,R1395&lt;=336.4,M1395&lt;=10),('[1]Pricing Schedule'!$J$105),
IF(AND(I1395=38000,R1395&gt;168.2,R1395&lt;=336.4,M1395&gt;10),('[1]Pricing Schedule'!$J$113),
IF(AND(I1395=38000,R1395&gt;336.4,R1395&lt;=504.6,M1395&lt;=10),('[1]Pricing Schedule'!$J$105),
IF(AND(I1395=38000,R1395&gt;336.4,R1395&lt;=504.6,M1395&gt;10),('[1]Pricing Schedule'!$J$113),
IF(AND(I1395=38000,R1395&gt;504.6,R1395&lt;=672.8,M1395&lt;=10),('[1]Pricing Schedule'!$J$105),
IF(AND(I1395=38000,R1395&gt;504.6,R1395&lt;=672.8,M1395&gt;10),('[1]Pricing Schedule'!$J$113),
IF(AND(I1395=110000,R1395&lt;=12.8,M1395&gt;2),'[1]Pricing Schedule'!$J$63,
IF(AND(I1395=110000,R1395&lt;=12.8,M1395&lt;=2),'[1]Pricing Schedule'!$J$97,
IF(AND(I1395=110000,R1395&gt;12.8,R1395&lt;=22.8,M1395&gt;3),'[1]Pricing Schedule'!$J$72,
IF(AND(I1395=110000,R1395&gt;12.8,R1395&lt;=22.8,M1395&lt;=3),'[1]Pricing Schedule'!$J$97,
IF(AND(I1395=110000,R1395&gt;22.8,R1395&lt;=30.2),'[1]Pricing Schedule'!$J$81,
IF(AND(I1395=110000,R1395&gt;30.2,R1395&lt;=45.9),'[1]Pricing Schedule'!$J$90,
IF(AND(I1395=110000,R1395&gt;45.9,R1395&lt;=123.4),'[1]Pricing Schedule'!$J$97,
IF(AND(I1395=110000,R1395&gt;123.4,R1395&lt;=168.2,M1395&lt;=10),'[1]Pricing Schedule'!$J$105,
IF(AND(I1395=110000,R1395&gt;123.4,R1395&lt;=168.2,M1395&gt;10),'[1]Pricing Schedule'!$J$113,
IF(AND(I1395=110000,R1395&gt;168.2,R1395&lt;=336.2,M1395&lt;=10),('[1]Pricing Schedule'!$J$105),
IF(AND(I1395=110000,R1395&gt;168.2,R1395&lt;=336.2,M1395&gt;10),('[1]Pricing Schedule'!$J$113),
IF(AND(I1395=110000,R1395&gt;336.4,R1395&lt;=504.6,M1395&lt;=10),('[1]Pricing Schedule'!$J$105),
IF(AND(I1395=110000,R1395&gt;336.4,R1395&lt;=504.6,M1395&gt;10),('[1]Pricing Schedule'!$J$113),
IF(AND(I1395=110000,R1395&gt;504.6,R1395&lt;=672.8,M1395&lt;=10),('[1]Pricing Schedule'!$J$105),
IF(AND(I1395=110000,R1395&gt;504.6,R1395&lt;=672.8,M1395&gt;10),('[1]Pricing Schedule'!$J$113),
IF(AND(I1395=110000,R1395&gt;672.8,R1395&lt;=841,M1395&lt;=10),('[1]Pricing Schedule'!$J$105),
IF(AND(I1395=110000,R1395&gt;672.8,R1395&lt;=841,M1395&gt;10),('[1]Pricing Schedule'!$J$113),
IF(AND(I1395=110000,R1395&gt;1682,R1395&lt;=1850.2,M1395&lt;=10),('[1]Pricing Schedule'!$J$105),
IF(AND(I1395=110000,R1395&gt;1682,R1395&lt;=1850.2,M1395&gt;10),('[1]Pricing Schedule'!$J$113),
IF(AND(I1395=110000,R1395&gt;2018.4,R1395&lt;=2186.6,M1395&lt;=10),('[1]Pricing Schedule'!$J$105),
IF(AND(I1395=110000,R1395&gt;2018.4,R1395&lt;=2186.6,M1395&gt;10),('[1]Pricing Schedule'!$J$113),999999999)))))))))))))))))))))))))))))))))))))))</f>
        <v>1</v>
      </c>
      <c r="U1395" s="40">
        <f t="shared" si="132"/>
        <v>393009.52380952379</v>
      </c>
      <c r="V1395" s="41">
        <f t="shared" si="133"/>
        <v>2.5444676004458877</v>
      </c>
      <c r="Y1395" s="23">
        <v>83</v>
      </c>
      <c r="Z1395" s="23">
        <v>151</v>
      </c>
      <c r="AD1395" s="13"/>
      <c r="AE1395" s="13"/>
      <c r="AF1395" s="13"/>
      <c r="AR1395" s="35"/>
    </row>
    <row r="1396" spans="1:44">
      <c r="A1396" s="23">
        <v>1398</v>
      </c>
      <c r="B1396" s="23">
        <v>1398</v>
      </c>
      <c r="C1396" s="23" t="s">
        <v>2085</v>
      </c>
      <c r="D1396" s="23" t="s">
        <v>110</v>
      </c>
      <c r="E1396" s="23" t="s">
        <v>110</v>
      </c>
      <c r="F1396" s="23" t="s">
        <v>196</v>
      </c>
      <c r="G1396" s="23" t="s">
        <v>197</v>
      </c>
      <c r="H1396" s="23" t="s">
        <v>113</v>
      </c>
      <c r="I1396" s="13">
        <v>38000</v>
      </c>
      <c r="J1396" s="23" t="s">
        <v>119</v>
      </c>
      <c r="K1396" s="13">
        <v>38000</v>
      </c>
      <c r="L1396" s="24">
        <v>12.36</v>
      </c>
      <c r="M1396" s="37">
        <f t="shared" si="128"/>
        <v>13</v>
      </c>
      <c r="N1396" s="24">
        <v>0.23</v>
      </c>
      <c r="O1396" s="13">
        <v>3</v>
      </c>
      <c r="P1396" s="36">
        <f t="shared" si="129"/>
        <v>0.23</v>
      </c>
      <c r="Q1396" s="38">
        <f t="shared" si="130"/>
        <v>4.2</v>
      </c>
      <c r="R1396" s="37">
        <f t="shared" si="131"/>
        <v>4.2</v>
      </c>
      <c r="S1396" s="39">
        <f>IF(AND(I1396=38000,R1396&lt;=4.5,M1396&gt;8),'[1]Pricing Schedule'!$F$8+('[1]Pricing Schedule'!$F$9*M1396),
IF(AND(I1396=38000,R1396&lt;=4.5,M1396&lt;=8),'[1]Pricing Schedule'!$F$34+('[1]Pricing Schedule'!$F$36*M1396),
IF(AND(I1396=38000,R1396&gt;4.5,R1396&lt;=9,M1396&gt;8),'[1]Pricing Schedule'!$F$17+('[1]Pricing Schedule'!$F$18*M1396),
IF(AND(I1396=38000,R1396&gt;4.5,R1396&lt;=9,M1396&lt;=8),'[1]Pricing Schedule'!$F$34+('[1]Pricing Schedule'!$F$36*M1396),
IF(AND(I1396=38000,R1396&gt;9,R1396&lt;=12.8,M1396&gt;8),'[1]Pricing Schedule'!$F$26+('[1]Pricing Schedule'!$F$27*M1396),
IF(AND(I1396=38000,R1396&gt;9,R1396&lt;=12.8,M1396&lt;=8),'[1]Pricing Schedule'!$F$34+('[1]Pricing Schedule'!$F$36*M1396),
IF(AND(I1396=38000,R1396&gt;12.8,R1396&lt;=22.8),'[1]Pricing Schedule'!$F$34+('[1]Pricing Schedule'!$F$36*M1396),
IF(AND(I1396=38000,R1396&gt;22.8,R1396&lt;=30.2),'[1]Pricing Schedule'!$F$43+('[1]Pricing Schedule'!$F$45*M1396),
IF(AND(I1396=38000,R1396&gt;30.2,R1396&lt;=45.9),'[1]Pricing Schedule'!$F$52+('[1]Pricing Schedule'!$F$54*M1396),
IF(AND(I1396=38000,R1396&gt;45.9,R1396&lt;=123.4),'[1]Pricing Schedule'!$F$96+('[1]Pricing Schedule'!$F$97*M1396),
IF(AND(I1396=38000,R1396&gt;123.4,R1396&lt;=168.2,M1396&lt;=10),'[1]Pricing Schedule'!$F$103+('[1]Pricing Schedule'!$F$105*M1396),
IF(AND(I1396=38000,R1396&gt;123.4,R1396&lt;=168.2,M1396&gt;10),'[1]Pricing Schedule'!$F$111+('[1]Pricing Schedule'!$F$113*M1396),
IF(AND(I1396=38000,R1396&gt;157.4,R1396&lt;=336.4,M1396&lt;=10),('[1]Pricing Schedule'!$F$103+('[1]Pricing Schedule'!$F$105*M1396))*2,
IF(AND(I1396=38000,R1396&gt;157.4,R1396&lt;=336.4,M1396&gt;10),('[1]Pricing Schedule'!$F$111+('[1]Pricing Schedule'!$F$113*M1396))*2,
IF(AND(I1396=38000,R1396&gt;314.8,R1396&lt;=504.6,M1396&lt;=10),('[1]Pricing Schedule'!$F$103+('[1]Pricing Schedule'!$F$105*M1396))*3,
IF(AND(I1396=38000,R1396&gt;314.8,R1396&lt;=504.6,M1396&gt;10),('[1]Pricing Schedule'!$F$111+('[1]Pricing Schedule'!$F$113*M1396))*3,
IF(AND(I1396=38000,R1396&gt;472.2,R1396&lt;=672.8,M1396&lt;=10),('[1]Pricing Schedule'!$F$103+('[1]Pricing Schedule'!$F$105*M1396))*4,
IF(AND(I1396=38000,R1396&gt;472.2,R1396&lt;=672.8,M1396&gt;10),('[1]Pricing Schedule'!$F$111+('[1]Pricing Schedule'!$F$113*M1396))*4,
IF(AND(I1396=110000,R1396&lt;=12.8,M1396&gt;2),'[1]Pricing Schedule'!$F$62+('[1]Pricing Schedule'!$F$63*M1396),
IF(AND(I1396=110000,R1396&lt;=12.8,M1396&lt;=2),'[1]Pricing Schedule'!$F$96+('[1]Pricing Schedule'!$F$97*M1396),
IF(AND(I1396=110000,R1396&gt;12.8,R1396&lt;=22.8,M1396&gt;3),'[1]Pricing Schedule'!$F$71+('[1]Pricing Schedule'!$F$72*M1396),
IF(AND(I1396=110000,R1396&gt;12.8,R1396&lt;=22.8,M1396&lt;=3),'[1]Pricing Schedule'!$F$96+('[1]Pricing Schedule'!$F$97*M1396),
IF(AND(I1396=110000,R1396&gt;22.8,R1396&lt;=30.2),'[1]Pricing Schedule'!$F$80+('[1]Pricing Schedule'!$F$81*M1396),
IF(AND(I1396=110000,R1396&gt;30.2,R1396&lt;=45.9),'[1]Pricing Schedule'!$F$89+('[1]Pricing Schedule'!$F$90*M1396),
IF(AND(I1396=110000,R1396&gt;45.9,R1396&lt;=123.4),'[1]Pricing Schedule'!$F$96+('[1]Pricing Schedule'!$F$97*M1396),
IF(AND(I1396=110000,R1396&gt;123.4,R1396&lt;=168.2,M1396&lt;=10),'[1]Pricing Schedule'!$F$103+('[1]Pricing Schedule'!$F$105*M1396),
IF(AND(I1396=110000,R1396&gt;123.4,R1396&lt;=168.2,M1396&gt;10),'[1]Pricing Schedule'!$F$111+('[1]Pricing Schedule'!$F$113*M1396),
IF(AND(I1396=110000,R1396&gt;168.2,R1396&lt;=336.4,M1396&lt;=10),('[1]Pricing Schedule'!$F$103+('[1]Pricing Schedule'!$F$105*M1396))*2,
IF(AND(I1396=110000,R1396&gt;168.2,R1396&lt;=336.4,M1396&gt;10),('[1]Pricing Schedule'!$F$111+('[1]Pricing Schedule'!$F$113*M1396))*2,
IF(AND(I1396=110000,R1396&gt;336.4,R1396&lt;=504.6,M1396&lt;=10),('[1]Pricing Schedule'!$F$103+('[1]Pricing Schedule'!$F$105*M1396))*3,
IF(AND(I1396=110000,R1396&gt;336.4,R1396&lt;=504.6,M1396&gt;10),('[1]Pricing Schedule'!$F$111+('[1]Pricing Schedule'!$F$113*M1396))*3,
IF(AND(I1396=110000,R1396&gt;504.6,R1396&lt;=672.8,M1396&lt;=10),('[1]Pricing Schedule'!$F$103+('[1]Pricing Schedule'!$F$105*M1396))*4,
IF(AND(I1396=110000,R1396&gt;504.6,R1396&lt;=672.8,M1396&gt;10),('[1]Pricing Schedule'!$F$111+('[1]Pricing Schedule'!$F$113*M1396))*4,
IF(AND(I1396=110000,R1396&gt;672.8,R1396&lt;=841,M1396&lt;=10),('[1]Pricing Schedule'!$F$103+('[1]Pricing Schedule'!$F$105*M1396))*5,
IF(AND(I1396=110000,R1396&gt;672.8,R1396&lt;=841,M1396&gt;10),('[1]Pricing Schedule'!$F$111+('[1]Pricing Schedule'!$F$113*M1396))*5,
IF(AND(I1396=110000,R1396&gt;672.8,R1396&lt;=841,M1396&lt;=10),('[1]Pricing Schedule'!$F$103+('[1]Pricing Schedule'!$F$105*M1396))*5,
IF(AND(I1396=110000,R1396&gt;672.8,R1396&lt;=841,M1396&gt;10),('[1]Pricing Schedule'!$F$111+('[1]Pricing Schedule'!$F$113*M1396))*5,
IF(AND(I1396=110000,R1396&gt;1345.6,R1396&lt;=1513.8,M1396&lt;=10),('[1]Pricing Schedule'!$F$103+('[1]Pricing Schedule'!$F$105*M1396))*9,
IF(AND(I1396=110000,R1396&gt;1345.6,R1396&lt;=1513.8,M1396&gt;10),('[1]Pricing Schedule'!$F$111+('[1]Pricing Schedule'!$F$113*M1396))*9,
9999999999)))))))))))))))))))))))))))))))))))))))</f>
        <v>1545240</v>
      </c>
      <c r="T1396" s="21">
        <f>IF(AND(I1396=38000,R1396&lt;=4.5,M1396&gt;8),'[1]Pricing Schedule'!$J$9,
IF(AND(I1396=38000,R1396&lt;=4.5,M1396&lt;=8),'[1]Pricing Schedule'!$J$36,
IF(AND(I1396=38000,R1396&gt;4.5,R1396&lt;=9,M1396&gt;8),'[1]Pricing Schedule'!$J$18,
IF(AND(I1396=38000,R1396&gt;4.5,R1396&lt;=9,M1396&lt;=8),'[1]Pricing Schedule'!$J$36,
IF(AND(I1396=38000,R1396&gt;9,R1396&lt;=12.8,M1396&gt;8),'[1]Pricing Schedule'!$J$27,
IF(AND(I1396=38000,R1396&gt;9,R1396&lt;=12.8,M1396&lt;=8),'[1]Pricing Schedule'!$J$36,
IF(AND(I1396=38000,R1396&gt;12.8,R1396&lt;=22.8),'[1]Pricing Schedule'!$J$36,
IF(AND(I1396=38000,R1396&gt;22.8,R1396&lt;=30.2),'[1]Pricing Schedule'!$J$45,
IF(AND(I1396=38000,R1396&gt;30.2,R1396&lt;=45.9),'[1]Pricing Schedule'!$J$54,
IF(AND(I1396=38000,R1396&gt;45.9,R1396&lt;=123.4),'[1]Pricing Schedule'!$J$97,
IF(AND(I1396=38000,R1396&gt;123.4,R1396&lt;=168.2,M1396&lt;=10),'[1]Pricing Schedule'!$J$105,
IF(AND(I1396=38000,R1396&gt;123.4,R1396&lt;=168.2,M1396&gt;10),'[1]Pricing Schedule'!$J$113,
IF(AND(I1396=38000,R1396&gt;168.2,R1396&lt;=336.4,M1396&lt;=10),('[1]Pricing Schedule'!$J$105),
IF(AND(I1396=38000,R1396&gt;168.2,R1396&lt;=336.4,M1396&gt;10),('[1]Pricing Schedule'!$J$113),
IF(AND(I1396=38000,R1396&gt;336.4,R1396&lt;=504.6,M1396&lt;=10),('[1]Pricing Schedule'!$J$105),
IF(AND(I1396=38000,R1396&gt;336.4,R1396&lt;=504.6,M1396&gt;10),('[1]Pricing Schedule'!$J$113),
IF(AND(I1396=38000,R1396&gt;504.6,R1396&lt;=672.8,M1396&lt;=10),('[1]Pricing Schedule'!$J$105),
IF(AND(I1396=38000,R1396&gt;504.6,R1396&lt;=672.8,M1396&gt;10),('[1]Pricing Schedule'!$J$113),
IF(AND(I1396=110000,R1396&lt;=12.8,M1396&gt;2),'[1]Pricing Schedule'!$J$63,
IF(AND(I1396=110000,R1396&lt;=12.8,M1396&lt;=2),'[1]Pricing Schedule'!$J$97,
IF(AND(I1396=110000,R1396&gt;12.8,R1396&lt;=22.8,M1396&gt;3),'[1]Pricing Schedule'!$J$72,
IF(AND(I1396=110000,R1396&gt;12.8,R1396&lt;=22.8,M1396&lt;=3),'[1]Pricing Schedule'!$J$97,
IF(AND(I1396=110000,R1396&gt;22.8,R1396&lt;=30.2),'[1]Pricing Schedule'!$J$81,
IF(AND(I1396=110000,R1396&gt;30.2,R1396&lt;=45.9),'[1]Pricing Schedule'!$J$90,
IF(AND(I1396=110000,R1396&gt;45.9,R1396&lt;=123.4),'[1]Pricing Schedule'!$J$97,
IF(AND(I1396=110000,R1396&gt;123.4,R1396&lt;=168.2,M1396&lt;=10),'[1]Pricing Schedule'!$J$105,
IF(AND(I1396=110000,R1396&gt;123.4,R1396&lt;=168.2,M1396&gt;10),'[1]Pricing Schedule'!$J$113,
IF(AND(I1396=110000,R1396&gt;168.2,R1396&lt;=336.2,M1396&lt;=10),('[1]Pricing Schedule'!$J$105),
IF(AND(I1396=110000,R1396&gt;168.2,R1396&lt;=336.2,M1396&gt;10),('[1]Pricing Schedule'!$J$113),
IF(AND(I1396=110000,R1396&gt;336.4,R1396&lt;=504.6,M1396&lt;=10),('[1]Pricing Schedule'!$J$105),
IF(AND(I1396=110000,R1396&gt;336.4,R1396&lt;=504.6,M1396&gt;10),('[1]Pricing Schedule'!$J$113),
IF(AND(I1396=110000,R1396&gt;504.6,R1396&lt;=672.8,M1396&lt;=10),('[1]Pricing Schedule'!$J$105),
IF(AND(I1396=110000,R1396&gt;504.6,R1396&lt;=672.8,M1396&gt;10),('[1]Pricing Schedule'!$J$113),
IF(AND(I1396=110000,R1396&gt;672.8,R1396&lt;=841,M1396&lt;=10),('[1]Pricing Schedule'!$J$105),
IF(AND(I1396=110000,R1396&gt;672.8,R1396&lt;=841,M1396&gt;10),('[1]Pricing Schedule'!$J$113),
IF(AND(I1396=110000,R1396&gt;1682,R1396&lt;=1850.2,M1396&lt;=10),('[1]Pricing Schedule'!$J$105),
IF(AND(I1396=110000,R1396&gt;1682,R1396&lt;=1850.2,M1396&gt;10),('[1]Pricing Schedule'!$J$113),
IF(AND(I1396=110000,R1396&gt;2018.4,R1396&lt;=2186.6,M1396&lt;=10),('[1]Pricing Schedule'!$J$105),
IF(AND(I1396=110000,R1396&gt;2018.4,R1396&lt;=2186.6,M1396&gt;10),('[1]Pricing Schedule'!$J$113),999999999)))))))))))))))))))))))))))))))))))))))</f>
        <v>1</v>
      </c>
      <c r="U1396" s="40">
        <f t="shared" si="132"/>
        <v>367914.28571428568</v>
      </c>
      <c r="V1396" s="41">
        <f t="shared" si="133"/>
        <v>2.7180243845616214</v>
      </c>
      <c r="Y1396" s="23">
        <v>635</v>
      </c>
      <c r="Z1396" s="23">
        <v>337</v>
      </c>
      <c r="AD1396" s="13"/>
      <c r="AE1396" s="13"/>
      <c r="AF1396" s="13"/>
      <c r="AR1396" s="35"/>
    </row>
    <row r="1397" spans="1:44">
      <c r="A1397" s="23">
        <v>1399</v>
      </c>
      <c r="B1397" s="23">
        <v>1399</v>
      </c>
      <c r="C1397" s="23" t="s">
        <v>2086</v>
      </c>
      <c r="D1397" s="23" t="s">
        <v>110</v>
      </c>
      <c r="E1397" s="23" t="s">
        <v>110</v>
      </c>
      <c r="F1397" s="23" t="s">
        <v>199</v>
      </c>
      <c r="G1397" s="23" t="s">
        <v>200</v>
      </c>
      <c r="H1397" s="23" t="s">
        <v>113</v>
      </c>
      <c r="I1397" s="13">
        <v>38000</v>
      </c>
      <c r="J1397" s="13">
        <v>38000</v>
      </c>
      <c r="K1397" s="23" t="s">
        <v>119</v>
      </c>
      <c r="L1397" s="24">
        <v>12.957000000000001</v>
      </c>
      <c r="M1397" s="37">
        <f t="shared" si="128"/>
        <v>13</v>
      </c>
      <c r="N1397" s="24">
        <v>0.27600000000000002</v>
      </c>
      <c r="O1397" s="13">
        <v>3</v>
      </c>
      <c r="P1397" s="36">
        <f t="shared" si="129"/>
        <v>0.27600000000000002</v>
      </c>
      <c r="Q1397" s="38">
        <f t="shared" si="130"/>
        <v>4.2</v>
      </c>
      <c r="R1397" s="37">
        <f t="shared" si="131"/>
        <v>4.2</v>
      </c>
      <c r="S1397" s="39">
        <f>IF(AND(I1397=38000,R1397&lt;=4.5,M1397&gt;8),'[1]Pricing Schedule'!$F$8+('[1]Pricing Schedule'!$F$9*M1397),
IF(AND(I1397=38000,R1397&lt;=4.5,M1397&lt;=8),'[1]Pricing Schedule'!$F$34+('[1]Pricing Schedule'!$F$36*M1397),
IF(AND(I1397=38000,R1397&gt;4.5,R1397&lt;=9,M1397&gt;8),'[1]Pricing Schedule'!$F$17+('[1]Pricing Schedule'!$F$18*M1397),
IF(AND(I1397=38000,R1397&gt;4.5,R1397&lt;=9,M1397&lt;=8),'[1]Pricing Schedule'!$F$34+('[1]Pricing Schedule'!$F$36*M1397),
IF(AND(I1397=38000,R1397&gt;9,R1397&lt;=12.8,M1397&gt;8),'[1]Pricing Schedule'!$F$26+('[1]Pricing Schedule'!$F$27*M1397),
IF(AND(I1397=38000,R1397&gt;9,R1397&lt;=12.8,M1397&lt;=8),'[1]Pricing Schedule'!$F$34+('[1]Pricing Schedule'!$F$36*M1397),
IF(AND(I1397=38000,R1397&gt;12.8,R1397&lt;=22.8),'[1]Pricing Schedule'!$F$34+('[1]Pricing Schedule'!$F$36*M1397),
IF(AND(I1397=38000,R1397&gt;22.8,R1397&lt;=30.2),'[1]Pricing Schedule'!$F$43+('[1]Pricing Schedule'!$F$45*M1397),
IF(AND(I1397=38000,R1397&gt;30.2,R1397&lt;=45.9),'[1]Pricing Schedule'!$F$52+('[1]Pricing Schedule'!$F$54*M1397),
IF(AND(I1397=38000,R1397&gt;45.9,R1397&lt;=123.4),'[1]Pricing Schedule'!$F$96+('[1]Pricing Schedule'!$F$97*M1397),
IF(AND(I1397=38000,R1397&gt;123.4,R1397&lt;=168.2,M1397&lt;=10),'[1]Pricing Schedule'!$F$103+('[1]Pricing Schedule'!$F$105*M1397),
IF(AND(I1397=38000,R1397&gt;123.4,R1397&lt;=168.2,M1397&gt;10),'[1]Pricing Schedule'!$F$111+('[1]Pricing Schedule'!$F$113*M1397),
IF(AND(I1397=38000,R1397&gt;157.4,R1397&lt;=336.4,M1397&lt;=10),('[1]Pricing Schedule'!$F$103+('[1]Pricing Schedule'!$F$105*M1397))*2,
IF(AND(I1397=38000,R1397&gt;157.4,R1397&lt;=336.4,M1397&gt;10),('[1]Pricing Schedule'!$F$111+('[1]Pricing Schedule'!$F$113*M1397))*2,
IF(AND(I1397=38000,R1397&gt;314.8,R1397&lt;=504.6,M1397&lt;=10),('[1]Pricing Schedule'!$F$103+('[1]Pricing Schedule'!$F$105*M1397))*3,
IF(AND(I1397=38000,R1397&gt;314.8,R1397&lt;=504.6,M1397&gt;10),('[1]Pricing Schedule'!$F$111+('[1]Pricing Schedule'!$F$113*M1397))*3,
IF(AND(I1397=38000,R1397&gt;472.2,R1397&lt;=672.8,M1397&lt;=10),('[1]Pricing Schedule'!$F$103+('[1]Pricing Schedule'!$F$105*M1397))*4,
IF(AND(I1397=38000,R1397&gt;472.2,R1397&lt;=672.8,M1397&gt;10),('[1]Pricing Schedule'!$F$111+('[1]Pricing Schedule'!$F$113*M1397))*4,
IF(AND(I1397=110000,R1397&lt;=12.8,M1397&gt;2),'[1]Pricing Schedule'!$F$62+('[1]Pricing Schedule'!$F$63*M1397),
IF(AND(I1397=110000,R1397&lt;=12.8,M1397&lt;=2),'[1]Pricing Schedule'!$F$96+('[1]Pricing Schedule'!$F$97*M1397),
IF(AND(I1397=110000,R1397&gt;12.8,R1397&lt;=22.8,M1397&gt;3),'[1]Pricing Schedule'!$F$71+('[1]Pricing Schedule'!$F$72*M1397),
IF(AND(I1397=110000,R1397&gt;12.8,R1397&lt;=22.8,M1397&lt;=3),'[1]Pricing Schedule'!$F$96+('[1]Pricing Schedule'!$F$97*M1397),
IF(AND(I1397=110000,R1397&gt;22.8,R1397&lt;=30.2),'[1]Pricing Schedule'!$F$80+('[1]Pricing Schedule'!$F$81*M1397),
IF(AND(I1397=110000,R1397&gt;30.2,R1397&lt;=45.9),'[1]Pricing Schedule'!$F$89+('[1]Pricing Schedule'!$F$90*M1397),
IF(AND(I1397=110000,R1397&gt;45.9,R1397&lt;=123.4),'[1]Pricing Schedule'!$F$96+('[1]Pricing Schedule'!$F$97*M1397),
IF(AND(I1397=110000,R1397&gt;123.4,R1397&lt;=168.2,M1397&lt;=10),'[1]Pricing Schedule'!$F$103+('[1]Pricing Schedule'!$F$105*M1397),
IF(AND(I1397=110000,R1397&gt;123.4,R1397&lt;=168.2,M1397&gt;10),'[1]Pricing Schedule'!$F$111+('[1]Pricing Schedule'!$F$113*M1397),
IF(AND(I1397=110000,R1397&gt;168.2,R1397&lt;=336.4,M1397&lt;=10),('[1]Pricing Schedule'!$F$103+('[1]Pricing Schedule'!$F$105*M1397))*2,
IF(AND(I1397=110000,R1397&gt;168.2,R1397&lt;=336.4,M1397&gt;10),('[1]Pricing Schedule'!$F$111+('[1]Pricing Schedule'!$F$113*M1397))*2,
IF(AND(I1397=110000,R1397&gt;336.4,R1397&lt;=504.6,M1397&lt;=10),('[1]Pricing Schedule'!$F$103+('[1]Pricing Schedule'!$F$105*M1397))*3,
IF(AND(I1397=110000,R1397&gt;336.4,R1397&lt;=504.6,M1397&gt;10),('[1]Pricing Schedule'!$F$111+('[1]Pricing Schedule'!$F$113*M1397))*3,
IF(AND(I1397=110000,R1397&gt;504.6,R1397&lt;=672.8,M1397&lt;=10),('[1]Pricing Schedule'!$F$103+('[1]Pricing Schedule'!$F$105*M1397))*4,
IF(AND(I1397=110000,R1397&gt;504.6,R1397&lt;=672.8,M1397&gt;10),('[1]Pricing Schedule'!$F$111+('[1]Pricing Schedule'!$F$113*M1397))*4,
IF(AND(I1397=110000,R1397&gt;672.8,R1397&lt;=841,M1397&lt;=10),('[1]Pricing Schedule'!$F$103+('[1]Pricing Schedule'!$F$105*M1397))*5,
IF(AND(I1397=110000,R1397&gt;672.8,R1397&lt;=841,M1397&gt;10),('[1]Pricing Schedule'!$F$111+('[1]Pricing Schedule'!$F$113*M1397))*5,
IF(AND(I1397=110000,R1397&gt;672.8,R1397&lt;=841,M1397&lt;=10),('[1]Pricing Schedule'!$F$103+('[1]Pricing Schedule'!$F$105*M1397))*5,
IF(AND(I1397=110000,R1397&gt;672.8,R1397&lt;=841,M1397&gt;10),('[1]Pricing Schedule'!$F$111+('[1]Pricing Schedule'!$F$113*M1397))*5,
IF(AND(I1397=110000,R1397&gt;1345.6,R1397&lt;=1513.8,M1397&lt;=10),('[1]Pricing Schedule'!$F$103+('[1]Pricing Schedule'!$F$105*M1397))*9,
IF(AND(I1397=110000,R1397&gt;1345.6,R1397&lt;=1513.8,M1397&gt;10),('[1]Pricing Schedule'!$F$111+('[1]Pricing Schedule'!$F$113*M1397))*9,
9999999999)))))))))))))))))))))))))))))))))))))))</f>
        <v>1545240</v>
      </c>
      <c r="T1397" s="21">
        <f>IF(AND(I1397=38000,R1397&lt;=4.5,M1397&gt;8),'[1]Pricing Schedule'!$J$9,
IF(AND(I1397=38000,R1397&lt;=4.5,M1397&lt;=8),'[1]Pricing Schedule'!$J$36,
IF(AND(I1397=38000,R1397&gt;4.5,R1397&lt;=9,M1397&gt;8),'[1]Pricing Schedule'!$J$18,
IF(AND(I1397=38000,R1397&gt;4.5,R1397&lt;=9,M1397&lt;=8),'[1]Pricing Schedule'!$J$36,
IF(AND(I1397=38000,R1397&gt;9,R1397&lt;=12.8,M1397&gt;8),'[1]Pricing Schedule'!$J$27,
IF(AND(I1397=38000,R1397&gt;9,R1397&lt;=12.8,M1397&lt;=8),'[1]Pricing Schedule'!$J$36,
IF(AND(I1397=38000,R1397&gt;12.8,R1397&lt;=22.8),'[1]Pricing Schedule'!$J$36,
IF(AND(I1397=38000,R1397&gt;22.8,R1397&lt;=30.2),'[1]Pricing Schedule'!$J$45,
IF(AND(I1397=38000,R1397&gt;30.2,R1397&lt;=45.9),'[1]Pricing Schedule'!$J$54,
IF(AND(I1397=38000,R1397&gt;45.9,R1397&lt;=123.4),'[1]Pricing Schedule'!$J$97,
IF(AND(I1397=38000,R1397&gt;123.4,R1397&lt;=168.2,M1397&lt;=10),'[1]Pricing Schedule'!$J$105,
IF(AND(I1397=38000,R1397&gt;123.4,R1397&lt;=168.2,M1397&gt;10),'[1]Pricing Schedule'!$J$113,
IF(AND(I1397=38000,R1397&gt;168.2,R1397&lt;=336.4,M1397&lt;=10),('[1]Pricing Schedule'!$J$105),
IF(AND(I1397=38000,R1397&gt;168.2,R1397&lt;=336.4,M1397&gt;10),('[1]Pricing Schedule'!$J$113),
IF(AND(I1397=38000,R1397&gt;336.4,R1397&lt;=504.6,M1397&lt;=10),('[1]Pricing Schedule'!$J$105),
IF(AND(I1397=38000,R1397&gt;336.4,R1397&lt;=504.6,M1397&gt;10),('[1]Pricing Schedule'!$J$113),
IF(AND(I1397=38000,R1397&gt;504.6,R1397&lt;=672.8,M1397&lt;=10),('[1]Pricing Schedule'!$J$105),
IF(AND(I1397=38000,R1397&gt;504.6,R1397&lt;=672.8,M1397&gt;10),('[1]Pricing Schedule'!$J$113),
IF(AND(I1397=110000,R1397&lt;=12.8,M1397&gt;2),'[1]Pricing Schedule'!$J$63,
IF(AND(I1397=110000,R1397&lt;=12.8,M1397&lt;=2),'[1]Pricing Schedule'!$J$97,
IF(AND(I1397=110000,R1397&gt;12.8,R1397&lt;=22.8,M1397&gt;3),'[1]Pricing Schedule'!$J$72,
IF(AND(I1397=110000,R1397&gt;12.8,R1397&lt;=22.8,M1397&lt;=3),'[1]Pricing Schedule'!$J$97,
IF(AND(I1397=110000,R1397&gt;22.8,R1397&lt;=30.2),'[1]Pricing Schedule'!$J$81,
IF(AND(I1397=110000,R1397&gt;30.2,R1397&lt;=45.9),'[1]Pricing Schedule'!$J$90,
IF(AND(I1397=110000,R1397&gt;45.9,R1397&lt;=123.4),'[1]Pricing Schedule'!$J$97,
IF(AND(I1397=110000,R1397&gt;123.4,R1397&lt;=168.2,M1397&lt;=10),'[1]Pricing Schedule'!$J$105,
IF(AND(I1397=110000,R1397&gt;123.4,R1397&lt;=168.2,M1397&gt;10),'[1]Pricing Schedule'!$J$113,
IF(AND(I1397=110000,R1397&gt;168.2,R1397&lt;=336.2,M1397&lt;=10),('[1]Pricing Schedule'!$J$105),
IF(AND(I1397=110000,R1397&gt;168.2,R1397&lt;=336.2,M1397&gt;10),('[1]Pricing Schedule'!$J$113),
IF(AND(I1397=110000,R1397&gt;336.4,R1397&lt;=504.6,M1397&lt;=10),('[1]Pricing Schedule'!$J$105),
IF(AND(I1397=110000,R1397&gt;336.4,R1397&lt;=504.6,M1397&gt;10),('[1]Pricing Schedule'!$J$113),
IF(AND(I1397=110000,R1397&gt;504.6,R1397&lt;=672.8,M1397&lt;=10),('[1]Pricing Schedule'!$J$105),
IF(AND(I1397=110000,R1397&gt;504.6,R1397&lt;=672.8,M1397&gt;10),('[1]Pricing Schedule'!$J$113),
IF(AND(I1397=110000,R1397&gt;672.8,R1397&lt;=841,M1397&lt;=10),('[1]Pricing Schedule'!$J$105),
IF(AND(I1397=110000,R1397&gt;672.8,R1397&lt;=841,M1397&gt;10),('[1]Pricing Schedule'!$J$113),
IF(AND(I1397=110000,R1397&gt;1682,R1397&lt;=1850.2,M1397&lt;=10),('[1]Pricing Schedule'!$J$105),
IF(AND(I1397=110000,R1397&gt;1682,R1397&lt;=1850.2,M1397&gt;10),('[1]Pricing Schedule'!$J$113),
IF(AND(I1397=110000,R1397&gt;2018.4,R1397&lt;=2186.6,M1397&lt;=10),('[1]Pricing Schedule'!$J$105),
IF(AND(I1397=110000,R1397&gt;2018.4,R1397&lt;=2186.6,M1397&gt;10),('[1]Pricing Schedule'!$J$113),999999999)))))))))))))))))))))))))))))))))))))))</f>
        <v>1</v>
      </c>
      <c r="U1397" s="40">
        <f t="shared" si="132"/>
        <v>367914.28571428568</v>
      </c>
      <c r="V1397" s="41">
        <f t="shared" si="133"/>
        <v>2.7180243845616214</v>
      </c>
      <c r="Y1397" s="23">
        <v>634</v>
      </c>
      <c r="Z1397" s="23">
        <v>151</v>
      </c>
      <c r="AD1397" s="13"/>
      <c r="AE1397" s="13"/>
      <c r="AF1397" s="13"/>
      <c r="AR1397" s="35"/>
    </row>
    <row r="1398" spans="1:44">
      <c r="A1398" s="23">
        <v>1400</v>
      </c>
      <c r="B1398" s="23">
        <v>1400</v>
      </c>
      <c r="C1398" s="23" t="s">
        <v>2087</v>
      </c>
      <c r="D1398" s="23" t="s">
        <v>110</v>
      </c>
      <c r="E1398" s="23" t="s">
        <v>110</v>
      </c>
      <c r="F1398" s="23" t="s">
        <v>203</v>
      </c>
      <c r="G1398" s="23" t="s">
        <v>204</v>
      </c>
      <c r="H1398" s="23" t="s">
        <v>113</v>
      </c>
      <c r="I1398" s="13">
        <v>38000</v>
      </c>
      <c r="J1398" s="13">
        <v>38000</v>
      </c>
      <c r="K1398" s="13">
        <v>20000</v>
      </c>
      <c r="L1398" s="24">
        <v>12.638999999999999</v>
      </c>
      <c r="M1398" s="37">
        <f t="shared" si="128"/>
        <v>13</v>
      </c>
      <c r="N1398" s="24">
        <v>0.10100000000000001</v>
      </c>
      <c r="O1398" s="13">
        <v>3</v>
      </c>
      <c r="P1398" s="36">
        <f t="shared" si="129"/>
        <v>0.10100000000000001</v>
      </c>
      <c r="Q1398" s="38">
        <f t="shared" si="130"/>
        <v>4.2</v>
      </c>
      <c r="R1398" s="37">
        <f t="shared" si="131"/>
        <v>4.2</v>
      </c>
      <c r="S1398" s="39">
        <f>IF(AND(I1398=38000,R1398&lt;=4.5,M1398&gt;8),'[1]Pricing Schedule'!$F$8+('[1]Pricing Schedule'!$F$9*M1398),
IF(AND(I1398=38000,R1398&lt;=4.5,M1398&lt;=8),'[1]Pricing Schedule'!$F$34+('[1]Pricing Schedule'!$F$36*M1398),
IF(AND(I1398=38000,R1398&gt;4.5,R1398&lt;=9,M1398&gt;8),'[1]Pricing Schedule'!$F$17+('[1]Pricing Schedule'!$F$18*M1398),
IF(AND(I1398=38000,R1398&gt;4.5,R1398&lt;=9,M1398&lt;=8),'[1]Pricing Schedule'!$F$34+('[1]Pricing Schedule'!$F$36*M1398),
IF(AND(I1398=38000,R1398&gt;9,R1398&lt;=12.8,M1398&gt;8),'[1]Pricing Schedule'!$F$26+('[1]Pricing Schedule'!$F$27*M1398),
IF(AND(I1398=38000,R1398&gt;9,R1398&lt;=12.8,M1398&lt;=8),'[1]Pricing Schedule'!$F$34+('[1]Pricing Schedule'!$F$36*M1398),
IF(AND(I1398=38000,R1398&gt;12.8,R1398&lt;=22.8),'[1]Pricing Schedule'!$F$34+('[1]Pricing Schedule'!$F$36*M1398),
IF(AND(I1398=38000,R1398&gt;22.8,R1398&lt;=30.2),'[1]Pricing Schedule'!$F$43+('[1]Pricing Schedule'!$F$45*M1398),
IF(AND(I1398=38000,R1398&gt;30.2,R1398&lt;=45.9),'[1]Pricing Schedule'!$F$52+('[1]Pricing Schedule'!$F$54*M1398),
IF(AND(I1398=38000,R1398&gt;45.9,R1398&lt;=123.4),'[1]Pricing Schedule'!$F$96+('[1]Pricing Schedule'!$F$97*M1398),
IF(AND(I1398=38000,R1398&gt;123.4,R1398&lt;=168.2,M1398&lt;=10),'[1]Pricing Schedule'!$F$103+('[1]Pricing Schedule'!$F$105*M1398),
IF(AND(I1398=38000,R1398&gt;123.4,R1398&lt;=168.2,M1398&gt;10),'[1]Pricing Schedule'!$F$111+('[1]Pricing Schedule'!$F$113*M1398),
IF(AND(I1398=38000,R1398&gt;157.4,R1398&lt;=336.4,M1398&lt;=10),('[1]Pricing Schedule'!$F$103+('[1]Pricing Schedule'!$F$105*M1398))*2,
IF(AND(I1398=38000,R1398&gt;157.4,R1398&lt;=336.4,M1398&gt;10),('[1]Pricing Schedule'!$F$111+('[1]Pricing Schedule'!$F$113*M1398))*2,
IF(AND(I1398=38000,R1398&gt;314.8,R1398&lt;=504.6,M1398&lt;=10),('[1]Pricing Schedule'!$F$103+('[1]Pricing Schedule'!$F$105*M1398))*3,
IF(AND(I1398=38000,R1398&gt;314.8,R1398&lt;=504.6,M1398&gt;10),('[1]Pricing Schedule'!$F$111+('[1]Pricing Schedule'!$F$113*M1398))*3,
IF(AND(I1398=38000,R1398&gt;472.2,R1398&lt;=672.8,M1398&lt;=10),('[1]Pricing Schedule'!$F$103+('[1]Pricing Schedule'!$F$105*M1398))*4,
IF(AND(I1398=38000,R1398&gt;472.2,R1398&lt;=672.8,M1398&gt;10),('[1]Pricing Schedule'!$F$111+('[1]Pricing Schedule'!$F$113*M1398))*4,
IF(AND(I1398=110000,R1398&lt;=12.8,M1398&gt;2),'[1]Pricing Schedule'!$F$62+('[1]Pricing Schedule'!$F$63*M1398),
IF(AND(I1398=110000,R1398&lt;=12.8,M1398&lt;=2),'[1]Pricing Schedule'!$F$96+('[1]Pricing Schedule'!$F$97*M1398),
IF(AND(I1398=110000,R1398&gt;12.8,R1398&lt;=22.8,M1398&gt;3),'[1]Pricing Schedule'!$F$71+('[1]Pricing Schedule'!$F$72*M1398),
IF(AND(I1398=110000,R1398&gt;12.8,R1398&lt;=22.8,M1398&lt;=3),'[1]Pricing Schedule'!$F$96+('[1]Pricing Schedule'!$F$97*M1398),
IF(AND(I1398=110000,R1398&gt;22.8,R1398&lt;=30.2),'[1]Pricing Schedule'!$F$80+('[1]Pricing Schedule'!$F$81*M1398),
IF(AND(I1398=110000,R1398&gt;30.2,R1398&lt;=45.9),'[1]Pricing Schedule'!$F$89+('[1]Pricing Schedule'!$F$90*M1398),
IF(AND(I1398=110000,R1398&gt;45.9,R1398&lt;=123.4),'[1]Pricing Schedule'!$F$96+('[1]Pricing Schedule'!$F$97*M1398),
IF(AND(I1398=110000,R1398&gt;123.4,R1398&lt;=168.2,M1398&lt;=10),'[1]Pricing Schedule'!$F$103+('[1]Pricing Schedule'!$F$105*M1398),
IF(AND(I1398=110000,R1398&gt;123.4,R1398&lt;=168.2,M1398&gt;10),'[1]Pricing Schedule'!$F$111+('[1]Pricing Schedule'!$F$113*M1398),
IF(AND(I1398=110000,R1398&gt;168.2,R1398&lt;=336.4,M1398&lt;=10),('[1]Pricing Schedule'!$F$103+('[1]Pricing Schedule'!$F$105*M1398))*2,
IF(AND(I1398=110000,R1398&gt;168.2,R1398&lt;=336.4,M1398&gt;10),('[1]Pricing Schedule'!$F$111+('[1]Pricing Schedule'!$F$113*M1398))*2,
IF(AND(I1398=110000,R1398&gt;336.4,R1398&lt;=504.6,M1398&lt;=10),('[1]Pricing Schedule'!$F$103+('[1]Pricing Schedule'!$F$105*M1398))*3,
IF(AND(I1398=110000,R1398&gt;336.4,R1398&lt;=504.6,M1398&gt;10),('[1]Pricing Schedule'!$F$111+('[1]Pricing Schedule'!$F$113*M1398))*3,
IF(AND(I1398=110000,R1398&gt;504.6,R1398&lt;=672.8,M1398&lt;=10),('[1]Pricing Schedule'!$F$103+('[1]Pricing Schedule'!$F$105*M1398))*4,
IF(AND(I1398=110000,R1398&gt;504.6,R1398&lt;=672.8,M1398&gt;10),('[1]Pricing Schedule'!$F$111+('[1]Pricing Schedule'!$F$113*M1398))*4,
IF(AND(I1398=110000,R1398&gt;672.8,R1398&lt;=841,M1398&lt;=10),('[1]Pricing Schedule'!$F$103+('[1]Pricing Schedule'!$F$105*M1398))*5,
IF(AND(I1398=110000,R1398&gt;672.8,R1398&lt;=841,M1398&gt;10),('[1]Pricing Schedule'!$F$111+('[1]Pricing Schedule'!$F$113*M1398))*5,
IF(AND(I1398=110000,R1398&gt;672.8,R1398&lt;=841,M1398&lt;=10),('[1]Pricing Schedule'!$F$103+('[1]Pricing Schedule'!$F$105*M1398))*5,
IF(AND(I1398=110000,R1398&gt;672.8,R1398&lt;=841,M1398&gt;10),('[1]Pricing Schedule'!$F$111+('[1]Pricing Schedule'!$F$113*M1398))*5,
IF(AND(I1398=110000,R1398&gt;1345.6,R1398&lt;=1513.8,M1398&lt;=10),('[1]Pricing Schedule'!$F$103+('[1]Pricing Schedule'!$F$105*M1398))*9,
IF(AND(I1398=110000,R1398&gt;1345.6,R1398&lt;=1513.8,M1398&gt;10),('[1]Pricing Schedule'!$F$111+('[1]Pricing Schedule'!$F$113*M1398))*9,
9999999999)))))))))))))))))))))))))))))))))))))))</f>
        <v>1545240</v>
      </c>
      <c r="T1398" s="21">
        <f>IF(AND(I1398=38000,R1398&lt;=4.5,M1398&gt;8),'[1]Pricing Schedule'!$J$9,
IF(AND(I1398=38000,R1398&lt;=4.5,M1398&lt;=8),'[1]Pricing Schedule'!$J$36,
IF(AND(I1398=38000,R1398&gt;4.5,R1398&lt;=9,M1398&gt;8),'[1]Pricing Schedule'!$J$18,
IF(AND(I1398=38000,R1398&gt;4.5,R1398&lt;=9,M1398&lt;=8),'[1]Pricing Schedule'!$J$36,
IF(AND(I1398=38000,R1398&gt;9,R1398&lt;=12.8,M1398&gt;8),'[1]Pricing Schedule'!$J$27,
IF(AND(I1398=38000,R1398&gt;9,R1398&lt;=12.8,M1398&lt;=8),'[1]Pricing Schedule'!$J$36,
IF(AND(I1398=38000,R1398&gt;12.8,R1398&lt;=22.8),'[1]Pricing Schedule'!$J$36,
IF(AND(I1398=38000,R1398&gt;22.8,R1398&lt;=30.2),'[1]Pricing Schedule'!$J$45,
IF(AND(I1398=38000,R1398&gt;30.2,R1398&lt;=45.9),'[1]Pricing Schedule'!$J$54,
IF(AND(I1398=38000,R1398&gt;45.9,R1398&lt;=123.4),'[1]Pricing Schedule'!$J$97,
IF(AND(I1398=38000,R1398&gt;123.4,R1398&lt;=168.2,M1398&lt;=10),'[1]Pricing Schedule'!$J$105,
IF(AND(I1398=38000,R1398&gt;123.4,R1398&lt;=168.2,M1398&gt;10),'[1]Pricing Schedule'!$J$113,
IF(AND(I1398=38000,R1398&gt;168.2,R1398&lt;=336.4,M1398&lt;=10),('[1]Pricing Schedule'!$J$105),
IF(AND(I1398=38000,R1398&gt;168.2,R1398&lt;=336.4,M1398&gt;10),('[1]Pricing Schedule'!$J$113),
IF(AND(I1398=38000,R1398&gt;336.4,R1398&lt;=504.6,M1398&lt;=10),('[1]Pricing Schedule'!$J$105),
IF(AND(I1398=38000,R1398&gt;336.4,R1398&lt;=504.6,M1398&gt;10),('[1]Pricing Schedule'!$J$113),
IF(AND(I1398=38000,R1398&gt;504.6,R1398&lt;=672.8,M1398&lt;=10),('[1]Pricing Schedule'!$J$105),
IF(AND(I1398=38000,R1398&gt;504.6,R1398&lt;=672.8,M1398&gt;10),('[1]Pricing Schedule'!$J$113),
IF(AND(I1398=110000,R1398&lt;=12.8,M1398&gt;2),'[1]Pricing Schedule'!$J$63,
IF(AND(I1398=110000,R1398&lt;=12.8,M1398&lt;=2),'[1]Pricing Schedule'!$J$97,
IF(AND(I1398=110000,R1398&gt;12.8,R1398&lt;=22.8,M1398&gt;3),'[1]Pricing Schedule'!$J$72,
IF(AND(I1398=110000,R1398&gt;12.8,R1398&lt;=22.8,M1398&lt;=3),'[1]Pricing Schedule'!$J$97,
IF(AND(I1398=110000,R1398&gt;22.8,R1398&lt;=30.2),'[1]Pricing Schedule'!$J$81,
IF(AND(I1398=110000,R1398&gt;30.2,R1398&lt;=45.9),'[1]Pricing Schedule'!$J$90,
IF(AND(I1398=110000,R1398&gt;45.9,R1398&lt;=123.4),'[1]Pricing Schedule'!$J$97,
IF(AND(I1398=110000,R1398&gt;123.4,R1398&lt;=168.2,M1398&lt;=10),'[1]Pricing Schedule'!$J$105,
IF(AND(I1398=110000,R1398&gt;123.4,R1398&lt;=168.2,M1398&gt;10),'[1]Pricing Schedule'!$J$113,
IF(AND(I1398=110000,R1398&gt;168.2,R1398&lt;=336.2,M1398&lt;=10),('[1]Pricing Schedule'!$J$105),
IF(AND(I1398=110000,R1398&gt;168.2,R1398&lt;=336.2,M1398&gt;10),('[1]Pricing Schedule'!$J$113),
IF(AND(I1398=110000,R1398&gt;336.4,R1398&lt;=504.6,M1398&lt;=10),('[1]Pricing Schedule'!$J$105),
IF(AND(I1398=110000,R1398&gt;336.4,R1398&lt;=504.6,M1398&gt;10),('[1]Pricing Schedule'!$J$113),
IF(AND(I1398=110000,R1398&gt;504.6,R1398&lt;=672.8,M1398&lt;=10),('[1]Pricing Schedule'!$J$105),
IF(AND(I1398=110000,R1398&gt;504.6,R1398&lt;=672.8,M1398&gt;10),('[1]Pricing Schedule'!$J$113),
IF(AND(I1398=110000,R1398&gt;672.8,R1398&lt;=841,M1398&lt;=10),('[1]Pricing Schedule'!$J$105),
IF(AND(I1398=110000,R1398&gt;672.8,R1398&lt;=841,M1398&gt;10),('[1]Pricing Schedule'!$J$113),
IF(AND(I1398=110000,R1398&gt;1682,R1398&lt;=1850.2,M1398&lt;=10),('[1]Pricing Schedule'!$J$105),
IF(AND(I1398=110000,R1398&gt;1682,R1398&lt;=1850.2,M1398&gt;10),('[1]Pricing Schedule'!$J$113),
IF(AND(I1398=110000,R1398&gt;2018.4,R1398&lt;=2186.6,M1398&lt;=10),('[1]Pricing Schedule'!$J$105),
IF(AND(I1398=110000,R1398&gt;2018.4,R1398&lt;=2186.6,M1398&gt;10),('[1]Pricing Schedule'!$J$113),999999999)))))))))))))))))))))))))))))))))))))))</f>
        <v>1</v>
      </c>
      <c r="U1398" s="40">
        <f t="shared" si="132"/>
        <v>367914.28571428568</v>
      </c>
      <c r="V1398" s="41">
        <f t="shared" si="133"/>
        <v>2.7180243845616214</v>
      </c>
      <c r="Y1398" s="23">
        <v>275</v>
      </c>
      <c r="Z1398" s="23">
        <v>321</v>
      </c>
      <c r="AD1398" s="13"/>
      <c r="AE1398" s="13"/>
      <c r="AF1398" s="13"/>
      <c r="AR1398" s="35"/>
    </row>
    <row r="1399" spans="1:44">
      <c r="A1399" s="23">
        <v>1401</v>
      </c>
      <c r="B1399" s="23">
        <v>1401</v>
      </c>
      <c r="C1399" s="23" t="s">
        <v>2088</v>
      </c>
      <c r="D1399" s="23" t="s">
        <v>110</v>
      </c>
      <c r="E1399" s="23" t="s">
        <v>110</v>
      </c>
      <c r="F1399" s="23" t="s">
        <v>1203</v>
      </c>
      <c r="G1399" s="23" t="s">
        <v>1204</v>
      </c>
      <c r="H1399" s="23" t="s">
        <v>133</v>
      </c>
      <c r="I1399" s="13">
        <v>110000</v>
      </c>
      <c r="J1399" s="13">
        <v>110000</v>
      </c>
      <c r="K1399" s="13">
        <v>38000</v>
      </c>
      <c r="L1399" s="24">
        <v>13.446</v>
      </c>
      <c r="M1399" s="37">
        <f t="shared" si="128"/>
        <v>14</v>
      </c>
      <c r="N1399" s="24">
        <v>0.39200000000000002</v>
      </c>
      <c r="O1399" s="13">
        <v>3</v>
      </c>
      <c r="P1399" s="36">
        <f t="shared" si="129"/>
        <v>0.39200000000000002</v>
      </c>
      <c r="Q1399" s="38">
        <f t="shared" si="130"/>
        <v>4.2</v>
      </c>
      <c r="R1399" s="37">
        <f t="shared" si="131"/>
        <v>4.2</v>
      </c>
      <c r="S1399" s="39">
        <f>IF(AND(I1399=38000,R1399&lt;=4.5,M1399&gt;8),'[1]Pricing Schedule'!$F$8+('[1]Pricing Schedule'!$F$9*M1399),
IF(AND(I1399=38000,R1399&lt;=4.5,M1399&lt;=8),'[1]Pricing Schedule'!$F$34+('[1]Pricing Schedule'!$F$36*M1399),
IF(AND(I1399=38000,R1399&gt;4.5,R1399&lt;=9,M1399&gt;8),'[1]Pricing Schedule'!$F$17+('[1]Pricing Schedule'!$F$18*M1399),
IF(AND(I1399=38000,R1399&gt;4.5,R1399&lt;=9,M1399&lt;=8),'[1]Pricing Schedule'!$F$34+('[1]Pricing Schedule'!$F$36*M1399),
IF(AND(I1399=38000,R1399&gt;9,R1399&lt;=12.8,M1399&gt;8),'[1]Pricing Schedule'!$F$26+('[1]Pricing Schedule'!$F$27*M1399),
IF(AND(I1399=38000,R1399&gt;9,R1399&lt;=12.8,M1399&lt;=8),'[1]Pricing Schedule'!$F$34+('[1]Pricing Schedule'!$F$36*M1399),
IF(AND(I1399=38000,R1399&gt;12.8,R1399&lt;=22.8),'[1]Pricing Schedule'!$F$34+('[1]Pricing Schedule'!$F$36*M1399),
IF(AND(I1399=38000,R1399&gt;22.8,R1399&lt;=30.2),'[1]Pricing Schedule'!$F$43+('[1]Pricing Schedule'!$F$45*M1399),
IF(AND(I1399=38000,R1399&gt;30.2,R1399&lt;=45.9),'[1]Pricing Schedule'!$F$52+('[1]Pricing Schedule'!$F$54*M1399),
IF(AND(I1399=38000,R1399&gt;45.9,R1399&lt;=123.4),'[1]Pricing Schedule'!$F$96+('[1]Pricing Schedule'!$F$97*M1399),
IF(AND(I1399=38000,R1399&gt;123.4,R1399&lt;=168.2,M1399&lt;=10),'[1]Pricing Schedule'!$F$103+('[1]Pricing Schedule'!$F$105*M1399),
IF(AND(I1399=38000,R1399&gt;123.4,R1399&lt;=168.2,M1399&gt;10),'[1]Pricing Schedule'!$F$111+('[1]Pricing Schedule'!$F$113*M1399),
IF(AND(I1399=38000,R1399&gt;157.4,R1399&lt;=336.4,M1399&lt;=10),('[1]Pricing Schedule'!$F$103+('[1]Pricing Schedule'!$F$105*M1399))*2,
IF(AND(I1399=38000,R1399&gt;157.4,R1399&lt;=336.4,M1399&gt;10),('[1]Pricing Schedule'!$F$111+('[1]Pricing Schedule'!$F$113*M1399))*2,
IF(AND(I1399=38000,R1399&gt;314.8,R1399&lt;=504.6,M1399&lt;=10),('[1]Pricing Schedule'!$F$103+('[1]Pricing Schedule'!$F$105*M1399))*3,
IF(AND(I1399=38000,R1399&gt;314.8,R1399&lt;=504.6,M1399&gt;10),('[1]Pricing Schedule'!$F$111+('[1]Pricing Schedule'!$F$113*M1399))*3,
IF(AND(I1399=38000,R1399&gt;472.2,R1399&lt;=672.8,M1399&lt;=10),('[1]Pricing Schedule'!$F$103+('[1]Pricing Schedule'!$F$105*M1399))*4,
IF(AND(I1399=38000,R1399&gt;472.2,R1399&lt;=672.8,M1399&gt;10),('[1]Pricing Schedule'!$F$111+('[1]Pricing Schedule'!$F$113*M1399))*4,
IF(AND(I1399=110000,R1399&lt;=12.8,M1399&gt;2),'[1]Pricing Schedule'!$F$62+('[1]Pricing Schedule'!$F$63*M1399),
IF(AND(I1399=110000,R1399&lt;=12.8,M1399&lt;=2),'[1]Pricing Schedule'!$F$96+('[1]Pricing Schedule'!$F$97*M1399),
IF(AND(I1399=110000,R1399&gt;12.8,R1399&lt;=22.8,M1399&gt;3),'[1]Pricing Schedule'!$F$71+('[1]Pricing Schedule'!$F$72*M1399),
IF(AND(I1399=110000,R1399&gt;12.8,R1399&lt;=22.8,M1399&lt;=3),'[1]Pricing Schedule'!$F$96+('[1]Pricing Schedule'!$F$97*M1399),
IF(AND(I1399=110000,R1399&gt;22.8,R1399&lt;=30.2),'[1]Pricing Schedule'!$F$80+('[1]Pricing Schedule'!$F$81*M1399),
IF(AND(I1399=110000,R1399&gt;30.2,R1399&lt;=45.9),'[1]Pricing Schedule'!$F$89+('[1]Pricing Schedule'!$F$90*M1399),
IF(AND(I1399=110000,R1399&gt;45.9,R1399&lt;=123.4),'[1]Pricing Schedule'!$F$96+('[1]Pricing Schedule'!$F$97*M1399),
IF(AND(I1399=110000,R1399&gt;123.4,R1399&lt;=168.2,M1399&lt;=10),'[1]Pricing Schedule'!$F$103+('[1]Pricing Schedule'!$F$105*M1399),
IF(AND(I1399=110000,R1399&gt;123.4,R1399&lt;=168.2,M1399&gt;10),'[1]Pricing Schedule'!$F$111+('[1]Pricing Schedule'!$F$113*M1399),
IF(AND(I1399=110000,R1399&gt;168.2,R1399&lt;=336.4,M1399&lt;=10),('[1]Pricing Schedule'!$F$103+('[1]Pricing Schedule'!$F$105*M1399))*2,
IF(AND(I1399=110000,R1399&gt;168.2,R1399&lt;=336.4,M1399&gt;10),('[1]Pricing Schedule'!$F$111+('[1]Pricing Schedule'!$F$113*M1399))*2,
IF(AND(I1399=110000,R1399&gt;336.4,R1399&lt;=504.6,M1399&lt;=10),('[1]Pricing Schedule'!$F$103+('[1]Pricing Schedule'!$F$105*M1399))*3,
IF(AND(I1399=110000,R1399&gt;336.4,R1399&lt;=504.6,M1399&gt;10),('[1]Pricing Schedule'!$F$111+('[1]Pricing Schedule'!$F$113*M1399))*3,
IF(AND(I1399=110000,R1399&gt;504.6,R1399&lt;=672.8,M1399&lt;=10),('[1]Pricing Schedule'!$F$103+('[1]Pricing Schedule'!$F$105*M1399))*4,
IF(AND(I1399=110000,R1399&gt;504.6,R1399&lt;=672.8,M1399&gt;10),('[1]Pricing Schedule'!$F$111+('[1]Pricing Schedule'!$F$113*M1399))*4,
IF(AND(I1399=110000,R1399&gt;672.8,R1399&lt;=841,M1399&lt;=10),('[1]Pricing Schedule'!$F$103+('[1]Pricing Schedule'!$F$105*M1399))*5,
IF(AND(I1399=110000,R1399&gt;672.8,R1399&lt;=841,M1399&gt;10),('[1]Pricing Schedule'!$F$111+('[1]Pricing Schedule'!$F$113*M1399))*5,
IF(AND(I1399=110000,R1399&gt;672.8,R1399&lt;=841,M1399&lt;=10),('[1]Pricing Schedule'!$F$103+('[1]Pricing Schedule'!$F$105*M1399))*5,
IF(AND(I1399=110000,R1399&gt;672.8,R1399&lt;=841,M1399&gt;10),('[1]Pricing Schedule'!$F$111+('[1]Pricing Schedule'!$F$113*M1399))*5,
IF(AND(I1399=110000,R1399&gt;1345.6,R1399&lt;=1513.8,M1399&lt;=10),('[1]Pricing Schedule'!$F$103+('[1]Pricing Schedule'!$F$105*M1399))*9,
IF(AND(I1399=110000,R1399&gt;1345.6,R1399&lt;=1513.8,M1399&gt;10),('[1]Pricing Schedule'!$F$111+('[1]Pricing Schedule'!$F$113*M1399))*9,
9999999999)))))))))))))))))))))))))))))))))))))))</f>
        <v>2154270</v>
      </c>
      <c r="T1399" s="21">
        <f>IF(AND(I1399=38000,R1399&lt;=4.5,M1399&gt;8),'[1]Pricing Schedule'!$J$9,
IF(AND(I1399=38000,R1399&lt;=4.5,M1399&lt;=8),'[1]Pricing Schedule'!$J$36,
IF(AND(I1399=38000,R1399&gt;4.5,R1399&lt;=9,M1399&gt;8),'[1]Pricing Schedule'!$J$18,
IF(AND(I1399=38000,R1399&gt;4.5,R1399&lt;=9,M1399&lt;=8),'[1]Pricing Schedule'!$J$36,
IF(AND(I1399=38000,R1399&gt;9,R1399&lt;=12.8,M1399&gt;8),'[1]Pricing Schedule'!$J$27,
IF(AND(I1399=38000,R1399&gt;9,R1399&lt;=12.8,M1399&lt;=8),'[1]Pricing Schedule'!$J$36,
IF(AND(I1399=38000,R1399&gt;12.8,R1399&lt;=22.8),'[1]Pricing Schedule'!$J$36,
IF(AND(I1399=38000,R1399&gt;22.8,R1399&lt;=30.2),'[1]Pricing Schedule'!$J$45,
IF(AND(I1399=38000,R1399&gt;30.2,R1399&lt;=45.9),'[1]Pricing Schedule'!$J$54,
IF(AND(I1399=38000,R1399&gt;45.9,R1399&lt;=123.4),'[1]Pricing Schedule'!$J$97,
IF(AND(I1399=38000,R1399&gt;123.4,R1399&lt;=168.2,M1399&lt;=10),'[1]Pricing Schedule'!$J$105,
IF(AND(I1399=38000,R1399&gt;123.4,R1399&lt;=168.2,M1399&gt;10),'[1]Pricing Schedule'!$J$113,
IF(AND(I1399=38000,R1399&gt;168.2,R1399&lt;=336.4,M1399&lt;=10),('[1]Pricing Schedule'!$J$105),
IF(AND(I1399=38000,R1399&gt;168.2,R1399&lt;=336.4,M1399&gt;10),('[1]Pricing Schedule'!$J$113),
IF(AND(I1399=38000,R1399&gt;336.4,R1399&lt;=504.6,M1399&lt;=10),('[1]Pricing Schedule'!$J$105),
IF(AND(I1399=38000,R1399&gt;336.4,R1399&lt;=504.6,M1399&gt;10),('[1]Pricing Schedule'!$J$113),
IF(AND(I1399=38000,R1399&gt;504.6,R1399&lt;=672.8,M1399&lt;=10),('[1]Pricing Schedule'!$J$105),
IF(AND(I1399=38000,R1399&gt;504.6,R1399&lt;=672.8,M1399&gt;10),('[1]Pricing Schedule'!$J$113),
IF(AND(I1399=110000,R1399&lt;=12.8,M1399&gt;2),'[1]Pricing Schedule'!$J$63,
IF(AND(I1399=110000,R1399&lt;=12.8,M1399&lt;=2),'[1]Pricing Schedule'!$J$97,
IF(AND(I1399=110000,R1399&gt;12.8,R1399&lt;=22.8,M1399&gt;3),'[1]Pricing Schedule'!$J$72,
IF(AND(I1399=110000,R1399&gt;12.8,R1399&lt;=22.8,M1399&lt;=3),'[1]Pricing Schedule'!$J$97,
IF(AND(I1399=110000,R1399&gt;22.8,R1399&lt;=30.2),'[1]Pricing Schedule'!$J$81,
IF(AND(I1399=110000,R1399&gt;30.2,R1399&lt;=45.9),'[1]Pricing Schedule'!$J$90,
IF(AND(I1399=110000,R1399&gt;45.9,R1399&lt;=123.4),'[1]Pricing Schedule'!$J$97,
IF(AND(I1399=110000,R1399&gt;123.4,R1399&lt;=168.2,M1399&lt;=10),'[1]Pricing Schedule'!$J$105,
IF(AND(I1399=110000,R1399&gt;123.4,R1399&lt;=168.2,M1399&gt;10),'[1]Pricing Schedule'!$J$113,
IF(AND(I1399=110000,R1399&gt;168.2,R1399&lt;=336.2,M1399&lt;=10),('[1]Pricing Schedule'!$J$105),
IF(AND(I1399=110000,R1399&gt;168.2,R1399&lt;=336.2,M1399&gt;10),('[1]Pricing Schedule'!$J$113),
IF(AND(I1399=110000,R1399&gt;336.4,R1399&lt;=504.6,M1399&lt;=10),('[1]Pricing Schedule'!$J$105),
IF(AND(I1399=110000,R1399&gt;336.4,R1399&lt;=504.6,M1399&gt;10),('[1]Pricing Schedule'!$J$113),
IF(AND(I1399=110000,R1399&gt;504.6,R1399&lt;=672.8,M1399&lt;=10),('[1]Pricing Schedule'!$J$105),
IF(AND(I1399=110000,R1399&gt;504.6,R1399&lt;=672.8,M1399&gt;10),('[1]Pricing Schedule'!$J$113),
IF(AND(I1399=110000,R1399&gt;672.8,R1399&lt;=841,M1399&lt;=10),('[1]Pricing Schedule'!$J$105),
IF(AND(I1399=110000,R1399&gt;672.8,R1399&lt;=841,M1399&gt;10),('[1]Pricing Schedule'!$J$113),
IF(AND(I1399=110000,R1399&gt;1682,R1399&lt;=1850.2,M1399&lt;=10),('[1]Pricing Schedule'!$J$105),
IF(AND(I1399=110000,R1399&gt;1682,R1399&lt;=1850.2,M1399&gt;10),('[1]Pricing Schedule'!$J$113),
IF(AND(I1399=110000,R1399&gt;2018.4,R1399&lt;=2186.6,M1399&lt;=10),('[1]Pricing Schedule'!$J$105),
IF(AND(I1399=110000,R1399&gt;2018.4,R1399&lt;=2186.6,M1399&gt;10),('[1]Pricing Schedule'!$J$113),999999999)))))))))))))))))))))))))))))))))))))))</f>
        <v>7</v>
      </c>
      <c r="U1399" s="40">
        <f t="shared" si="132"/>
        <v>512921.42857142852</v>
      </c>
      <c r="V1399" s="41">
        <f t="shared" si="133"/>
        <v>1.9496163433552898</v>
      </c>
      <c r="Y1399" s="23">
        <v>537</v>
      </c>
      <c r="Z1399" s="23">
        <v>157</v>
      </c>
      <c r="AD1399" s="13"/>
      <c r="AE1399" s="13"/>
      <c r="AF1399" s="13"/>
      <c r="AR1399" s="35"/>
    </row>
    <row r="1400" spans="1:44">
      <c r="A1400" s="23">
        <v>1402</v>
      </c>
      <c r="B1400" s="23">
        <v>1402</v>
      </c>
      <c r="C1400" s="23" t="s">
        <v>2089</v>
      </c>
      <c r="D1400" s="23" t="s">
        <v>110</v>
      </c>
      <c r="E1400" s="23" t="s">
        <v>110</v>
      </c>
      <c r="F1400" s="23" t="s">
        <v>196</v>
      </c>
      <c r="G1400" s="23" t="s">
        <v>197</v>
      </c>
      <c r="H1400" s="23" t="s">
        <v>113</v>
      </c>
      <c r="I1400" s="13">
        <v>38000</v>
      </c>
      <c r="J1400" s="23" t="s">
        <v>119</v>
      </c>
      <c r="K1400" s="13">
        <v>38000</v>
      </c>
      <c r="L1400" s="24">
        <v>15.864000000000001</v>
      </c>
      <c r="M1400" s="37">
        <f t="shared" si="128"/>
        <v>16</v>
      </c>
      <c r="N1400" s="24">
        <v>0.111</v>
      </c>
      <c r="O1400" s="13">
        <v>3</v>
      </c>
      <c r="P1400" s="36">
        <f t="shared" si="129"/>
        <v>0.111</v>
      </c>
      <c r="Q1400" s="38">
        <f t="shared" si="130"/>
        <v>4.2</v>
      </c>
      <c r="R1400" s="37">
        <f t="shared" si="131"/>
        <v>4.2</v>
      </c>
      <c r="S1400" s="39">
        <f>IF(AND(I1400=38000,R1400&lt;=4.5,M1400&gt;8),'[1]Pricing Schedule'!$F$8+('[1]Pricing Schedule'!$F$9*M1400),
IF(AND(I1400=38000,R1400&lt;=4.5,M1400&lt;=8),'[1]Pricing Schedule'!$F$34+('[1]Pricing Schedule'!$F$36*M1400),
IF(AND(I1400=38000,R1400&gt;4.5,R1400&lt;=9,M1400&gt;8),'[1]Pricing Schedule'!$F$17+('[1]Pricing Schedule'!$F$18*M1400),
IF(AND(I1400=38000,R1400&gt;4.5,R1400&lt;=9,M1400&lt;=8),'[1]Pricing Schedule'!$F$34+('[1]Pricing Schedule'!$F$36*M1400),
IF(AND(I1400=38000,R1400&gt;9,R1400&lt;=12.8,M1400&gt;8),'[1]Pricing Schedule'!$F$26+('[1]Pricing Schedule'!$F$27*M1400),
IF(AND(I1400=38000,R1400&gt;9,R1400&lt;=12.8,M1400&lt;=8),'[1]Pricing Schedule'!$F$34+('[1]Pricing Schedule'!$F$36*M1400),
IF(AND(I1400=38000,R1400&gt;12.8,R1400&lt;=22.8),'[1]Pricing Schedule'!$F$34+('[1]Pricing Schedule'!$F$36*M1400),
IF(AND(I1400=38000,R1400&gt;22.8,R1400&lt;=30.2),'[1]Pricing Schedule'!$F$43+('[1]Pricing Schedule'!$F$45*M1400),
IF(AND(I1400=38000,R1400&gt;30.2,R1400&lt;=45.9),'[1]Pricing Schedule'!$F$52+('[1]Pricing Schedule'!$F$54*M1400),
IF(AND(I1400=38000,R1400&gt;45.9,R1400&lt;=123.4),'[1]Pricing Schedule'!$F$96+('[1]Pricing Schedule'!$F$97*M1400),
IF(AND(I1400=38000,R1400&gt;123.4,R1400&lt;=168.2,M1400&lt;=10),'[1]Pricing Schedule'!$F$103+('[1]Pricing Schedule'!$F$105*M1400),
IF(AND(I1400=38000,R1400&gt;123.4,R1400&lt;=168.2,M1400&gt;10),'[1]Pricing Schedule'!$F$111+('[1]Pricing Schedule'!$F$113*M1400),
IF(AND(I1400=38000,R1400&gt;157.4,R1400&lt;=336.4,M1400&lt;=10),('[1]Pricing Schedule'!$F$103+('[1]Pricing Schedule'!$F$105*M1400))*2,
IF(AND(I1400=38000,R1400&gt;157.4,R1400&lt;=336.4,M1400&gt;10),('[1]Pricing Schedule'!$F$111+('[1]Pricing Schedule'!$F$113*M1400))*2,
IF(AND(I1400=38000,R1400&gt;314.8,R1400&lt;=504.6,M1400&lt;=10),('[1]Pricing Schedule'!$F$103+('[1]Pricing Schedule'!$F$105*M1400))*3,
IF(AND(I1400=38000,R1400&gt;314.8,R1400&lt;=504.6,M1400&gt;10),('[1]Pricing Schedule'!$F$111+('[1]Pricing Schedule'!$F$113*M1400))*3,
IF(AND(I1400=38000,R1400&gt;472.2,R1400&lt;=672.8,M1400&lt;=10),('[1]Pricing Schedule'!$F$103+('[1]Pricing Schedule'!$F$105*M1400))*4,
IF(AND(I1400=38000,R1400&gt;472.2,R1400&lt;=672.8,M1400&gt;10),('[1]Pricing Schedule'!$F$111+('[1]Pricing Schedule'!$F$113*M1400))*4,
IF(AND(I1400=110000,R1400&lt;=12.8,M1400&gt;2),'[1]Pricing Schedule'!$F$62+('[1]Pricing Schedule'!$F$63*M1400),
IF(AND(I1400=110000,R1400&lt;=12.8,M1400&lt;=2),'[1]Pricing Schedule'!$F$96+('[1]Pricing Schedule'!$F$97*M1400),
IF(AND(I1400=110000,R1400&gt;12.8,R1400&lt;=22.8,M1400&gt;3),'[1]Pricing Schedule'!$F$71+('[1]Pricing Schedule'!$F$72*M1400),
IF(AND(I1400=110000,R1400&gt;12.8,R1400&lt;=22.8,M1400&lt;=3),'[1]Pricing Schedule'!$F$96+('[1]Pricing Schedule'!$F$97*M1400),
IF(AND(I1400=110000,R1400&gt;22.8,R1400&lt;=30.2),'[1]Pricing Schedule'!$F$80+('[1]Pricing Schedule'!$F$81*M1400),
IF(AND(I1400=110000,R1400&gt;30.2,R1400&lt;=45.9),'[1]Pricing Schedule'!$F$89+('[1]Pricing Schedule'!$F$90*M1400),
IF(AND(I1400=110000,R1400&gt;45.9,R1400&lt;=123.4),'[1]Pricing Schedule'!$F$96+('[1]Pricing Schedule'!$F$97*M1400),
IF(AND(I1400=110000,R1400&gt;123.4,R1400&lt;=168.2,M1400&lt;=10),'[1]Pricing Schedule'!$F$103+('[1]Pricing Schedule'!$F$105*M1400),
IF(AND(I1400=110000,R1400&gt;123.4,R1400&lt;=168.2,M1400&gt;10),'[1]Pricing Schedule'!$F$111+('[1]Pricing Schedule'!$F$113*M1400),
IF(AND(I1400=110000,R1400&gt;168.2,R1400&lt;=336.4,M1400&lt;=10),('[1]Pricing Schedule'!$F$103+('[1]Pricing Schedule'!$F$105*M1400))*2,
IF(AND(I1400=110000,R1400&gt;168.2,R1400&lt;=336.4,M1400&gt;10),('[1]Pricing Schedule'!$F$111+('[1]Pricing Schedule'!$F$113*M1400))*2,
IF(AND(I1400=110000,R1400&gt;336.4,R1400&lt;=504.6,M1400&lt;=10),('[1]Pricing Schedule'!$F$103+('[1]Pricing Schedule'!$F$105*M1400))*3,
IF(AND(I1400=110000,R1400&gt;336.4,R1400&lt;=504.6,M1400&gt;10),('[1]Pricing Schedule'!$F$111+('[1]Pricing Schedule'!$F$113*M1400))*3,
IF(AND(I1400=110000,R1400&gt;504.6,R1400&lt;=672.8,M1400&lt;=10),('[1]Pricing Schedule'!$F$103+('[1]Pricing Schedule'!$F$105*M1400))*4,
IF(AND(I1400=110000,R1400&gt;504.6,R1400&lt;=672.8,M1400&gt;10),('[1]Pricing Schedule'!$F$111+('[1]Pricing Schedule'!$F$113*M1400))*4,
IF(AND(I1400=110000,R1400&gt;672.8,R1400&lt;=841,M1400&lt;=10),('[1]Pricing Schedule'!$F$103+('[1]Pricing Schedule'!$F$105*M1400))*5,
IF(AND(I1400=110000,R1400&gt;672.8,R1400&lt;=841,M1400&gt;10),('[1]Pricing Schedule'!$F$111+('[1]Pricing Schedule'!$F$113*M1400))*5,
IF(AND(I1400=110000,R1400&gt;672.8,R1400&lt;=841,M1400&lt;=10),('[1]Pricing Schedule'!$F$103+('[1]Pricing Schedule'!$F$105*M1400))*5,
IF(AND(I1400=110000,R1400&gt;672.8,R1400&lt;=841,M1400&gt;10),('[1]Pricing Schedule'!$F$111+('[1]Pricing Schedule'!$F$113*M1400))*5,
IF(AND(I1400=110000,R1400&gt;1345.6,R1400&lt;=1513.8,M1400&lt;=10),('[1]Pricing Schedule'!$F$103+('[1]Pricing Schedule'!$F$105*M1400))*9,
IF(AND(I1400=110000,R1400&gt;1345.6,R1400&lt;=1513.8,M1400&gt;10),('[1]Pricing Schedule'!$F$111+('[1]Pricing Schedule'!$F$113*M1400))*9,
9999999999)))))))))))))))))))))))))))))))))))))))</f>
        <v>1703340</v>
      </c>
      <c r="T1400" s="21">
        <f>IF(AND(I1400=38000,R1400&lt;=4.5,M1400&gt;8),'[1]Pricing Schedule'!$J$9,
IF(AND(I1400=38000,R1400&lt;=4.5,M1400&lt;=8),'[1]Pricing Schedule'!$J$36,
IF(AND(I1400=38000,R1400&gt;4.5,R1400&lt;=9,M1400&gt;8),'[1]Pricing Schedule'!$J$18,
IF(AND(I1400=38000,R1400&gt;4.5,R1400&lt;=9,M1400&lt;=8),'[1]Pricing Schedule'!$J$36,
IF(AND(I1400=38000,R1400&gt;9,R1400&lt;=12.8,M1400&gt;8),'[1]Pricing Schedule'!$J$27,
IF(AND(I1400=38000,R1400&gt;9,R1400&lt;=12.8,M1400&lt;=8),'[1]Pricing Schedule'!$J$36,
IF(AND(I1400=38000,R1400&gt;12.8,R1400&lt;=22.8),'[1]Pricing Schedule'!$J$36,
IF(AND(I1400=38000,R1400&gt;22.8,R1400&lt;=30.2),'[1]Pricing Schedule'!$J$45,
IF(AND(I1400=38000,R1400&gt;30.2,R1400&lt;=45.9),'[1]Pricing Schedule'!$J$54,
IF(AND(I1400=38000,R1400&gt;45.9,R1400&lt;=123.4),'[1]Pricing Schedule'!$J$97,
IF(AND(I1400=38000,R1400&gt;123.4,R1400&lt;=168.2,M1400&lt;=10),'[1]Pricing Schedule'!$J$105,
IF(AND(I1400=38000,R1400&gt;123.4,R1400&lt;=168.2,M1400&gt;10),'[1]Pricing Schedule'!$J$113,
IF(AND(I1400=38000,R1400&gt;168.2,R1400&lt;=336.4,M1400&lt;=10),('[1]Pricing Schedule'!$J$105),
IF(AND(I1400=38000,R1400&gt;168.2,R1400&lt;=336.4,M1400&gt;10),('[1]Pricing Schedule'!$J$113),
IF(AND(I1400=38000,R1400&gt;336.4,R1400&lt;=504.6,M1400&lt;=10),('[1]Pricing Schedule'!$J$105),
IF(AND(I1400=38000,R1400&gt;336.4,R1400&lt;=504.6,M1400&gt;10),('[1]Pricing Schedule'!$J$113),
IF(AND(I1400=38000,R1400&gt;504.6,R1400&lt;=672.8,M1400&lt;=10),('[1]Pricing Schedule'!$J$105),
IF(AND(I1400=38000,R1400&gt;504.6,R1400&lt;=672.8,M1400&gt;10),('[1]Pricing Schedule'!$J$113),
IF(AND(I1400=110000,R1400&lt;=12.8,M1400&gt;2),'[1]Pricing Schedule'!$J$63,
IF(AND(I1400=110000,R1400&lt;=12.8,M1400&lt;=2),'[1]Pricing Schedule'!$J$97,
IF(AND(I1400=110000,R1400&gt;12.8,R1400&lt;=22.8,M1400&gt;3),'[1]Pricing Schedule'!$J$72,
IF(AND(I1400=110000,R1400&gt;12.8,R1400&lt;=22.8,M1400&lt;=3),'[1]Pricing Schedule'!$J$97,
IF(AND(I1400=110000,R1400&gt;22.8,R1400&lt;=30.2),'[1]Pricing Schedule'!$J$81,
IF(AND(I1400=110000,R1400&gt;30.2,R1400&lt;=45.9),'[1]Pricing Schedule'!$J$90,
IF(AND(I1400=110000,R1400&gt;45.9,R1400&lt;=123.4),'[1]Pricing Schedule'!$J$97,
IF(AND(I1400=110000,R1400&gt;123.4,R1400&lt;=168.2,M1400&lt;=10),'[1]Pricing Schedule'!$J$105,
IF(AND(I1400=110000,R1400&gt;123.4,R1400&lt;=168.2,M1400&gt;10),'[1]Pricing Schedule'!$J$113,
IF(AND(I1400=110000,R1400&gt;168.2,R1400&lt;=336.2,M1400&lt;=10),('[1]Pricing Schedule'!$J$105),
IF(AND(I1400=110000,R1400&gt;168.2,R1400&lt;=336.2,M1400&gt;10),('[1]Pricing Schedule'!$J$113),
IF(AND(I1400=110000,R1400&gt;336.4,R1400&lt;=504.6,M1400&lt;=10),('[1]Pricing Schedule'!$J$105),
IF(AND(I1400=110000,R1400&gt;336.4,R1400&lt;=504.6,M1400&gt;10),('[1]Pricing Schedule'!$J$113),
IF(AND(I1400=110000,R1400&gt;504.6,R1400&lt;=672.8,M1400&lt;=10),('[1]Pricing Schedule'!$J$105),
IF(AND(I1400=110000,R1400&gt;504.6,R1400&lt;=672.8,M1400&gt;10),('[1]Pricing Schedule'!$J$113),
IF(AND(I1400=110000,R1400&gt;672.8,R1400&lt;=841,M1400&lt;=10),('[1]Pricing Schedule'!$J$105),
IF(AND(I1400=110000,R1400&gt;672.8,R1400&lt;=841,M1400&gt;10),('[1]Pricing Schedule'!$J$113),
IF(AND(I1400=110000,R1400&gt;1682,R1400&lt;=1850.2,M1400&lt;=10),('[1]Pricing Schedule'!$J$105),
IF(AND(I1400=110000,R1400&gt;1682,R1400&lt;=1850.2,M1400&gt;10),('[1]Pricing Schedule'!$J$113),
IF(AND(I1400=110000,R1400&gt;2018.4,R1400&lt;=2186.6,M1400&lt;=10),('[1]Pricing Schedule'!$J$105),
IF(AND(I1400=110000,R1400&gt;2018.4,R1400&lt;=2186.6,M1400&gt;10),('[1]Pricing Schedule'!$J$113),999999999)))))))))))))))))))))))))))))))))))))))</f>
        <v>1</v>
      </c>
      <c r="U1400" s="40">
        <f t="shared" si="132"/>
        <v>405557.14285714284</v>
      </c>
      <c r="V1400" s="41">
        <f t="shared" si="133"/>
        <v>2.4657437739969708</v>
      </c>
      <c r="Y1400" s="23">
        <v>311</v>
      </c>
      <c r="Z1400" s="23">
        <v>337</v>
      </c>
      <c r="AD1400" s="13"/>
      <c r="AE1400" s="13"/>
      <c r="AF1400" s="13"/>
      <c r="AR1400" s="35"/>
    </row>
    <row r="1401" spans="1:44">
      <c r="A1401" s="23">
        <v>1403</v>
      </c>
      <c r="B1401" s="23">
        <v>1403</v>
      </c>
      <c r="C1401" s="23" t="s">
        <v>2090</v>
      </c>
      <c r="D1401" s="23" t="s">
        <v>110</v>
      </c>
      <c r="E1401" s="23" t="s">
        <v>110</v>
      </c>
      <c r="F1401" s="23" t="s">
        <v>498</v>
      </c>
      <c r="G1401" s="23" t="s">
        <v>499</v>
      </c>
      <c r="H1401" s="23" t="s">
        <v>133</v>
      </c>
      <c r="I1401" s="13">
        <v>110000</v>
      </c>
      <c r="L1401" s="24">
        <v>5.5460000000000003</v>
      </c>
      <c r="M1401" s="37">
        <f t="shared" si="128"/>
        <v>6</v>
      </c>
      <c r="N1401" s="24">
        <v>0.19700000000000001</v>
      </c>
      <c r="O1401" s="13">
        <v>3</v>
      </c>
      <c r="P1401" s="36">
        <f t="shared" si="129"/>
        <v>0.19700000000000001</v>
      </c>
      <c r="Q1401" s="38">
        <f t="shared" si="130"/>
        <v>4.2</v>
      </c>
      <c r="R1401" s="37">
        <f t="shared" si="131"/>
        <v>4.2</v>
      </c>
      <c r="S1401" s="39">
        <f>IF(AND(I1401=38000,R1401&lt;=4.5,M1401&gt;8),'[1]Pricing Schedule'!$F$8+('[1]Pricing Schedule'!$F$9*M1401),
IF(AND(I1401=38000,R1401&lt;=4.5,M1401&lt;=8),'[1]Pricing Schedule'!$F$34+('[1]Pricing Schedule'!$F$36*M1401),
IF(AND(I1401=38000,R1401&gt;4.5,R1401&lt;=9,M1401&gt;8),'[1]Pricing Schedule'!$F$17+('[1]Pricing Schedule'!$F$18*M1401),
IF(AND(I1401=38000,R1401&gt;4.5,R1401&lt;=9,M1401&lt;=8),'[1]Pricing Schedule'!$F$34+('[1]Pricing Schedule'!$F$36*M1401),
IF(AND(I1401=38000,R1401&gt;9,R1401&lt;=12.8,M1401&gt;8),'[1]Pricing Schedule'!$F$26+('[1]Pricing Schedule'!$F$27*M1401),
IF(AND(I1401=38000,R1401&gt;9,R1401&lt;=12.8,M1401&lt;=8),'[1]Pricing Schedule'!$F$34+('[1]Pricing Schedule'!$F$36*M1401),
IF(AND(I1401=38000,R1401&gt;12.8,R1401&lt;=22.8),'[1]Pricing Schedule'!$F$34+('[1]Pricing Schedule'!$F$36*M1401),
IF(AND(I1401=38000,R1401&gt;22.8,R1401&lt;=30.2),'[1]Pricing Schedule'!$F$43+('[1]Pricing Schedule'!$F$45*M1401),
IF(AND(I1401=38000,R1401&gt;30.2,R1401&lt;=45.9),'[1]Pricing Schedule'!$F$52+('[1]Pricing Schedule'!$F$54*M1401),
IF(AND(I1401=38000,R1401&gt;45.9,R1401&lt;=123.4),'[1]Pricing Schedule'!$F$96+('[1]Pricing Schedule'!$F$97*M1401),
IF(AND(I1401=38000,R1401&gt;123.4,R1401&lt;=168.2,M1401&lt;=10),'[1]Pricing Schedule'!$F$103+('[1]Pricing Schedule'!$F$105*M1401),
IF(AND(I1401=38000,R1401&gt;123.4,R1401&lt;=168.2,M1401&gt;10),'[1]Pricing Schedule'!$F$111+('[1]Pricing Schedule'!$F$113*M1401),
IF(AND(I1401=38000,R1401&gt;157.4,R1401&lt;=336.4,M1401&lt;=10),('[1]Pricing Schedule'!$F$103+('[1]Pricing Schedule'!$F$105*M1401))*2,
IF(AND(I1401=38000,R1401&gt;157.4,R1401&lt;=336.4,M1401&gt;10),('[1]Pricing Schedule'!$F$111+('[1]Pricing Schedule'!$F$113*M1401))*2,
IF(AND(I1401=38000,R1401&gt;314.8,R1401&lt;=504.6,M1401&lt;=10),('[1]Pricing Schedule'!$F$103+('[1]Pricing Schedule'!$F$105*M1401))*3,
IF(AND(I1401=38000,R1401&gt;314.8,R1401&lt;=504.6,M1401&gt;10),('[1]Pricing Schedule'!$F$111+('[1]Pricing Schedule'!$F$113*M1401))*3,
IF(AND(I1401=38000,R1401&gt;472.2,R1401&lt;=672.8,M1401&lt;=10),('[1]Pricing Schedule'!$F$103+('[1]Pricing Schedule'!$F$105*M1401))*4,
IF(AND(I1401=38000,R1401&gt;472.2,R1401&lt;=672.8,M1401&gt;10),('[1]Pricing Schedule'!$F$111+('[1]Pricing Schedule'!$F$113*M1401))*4,
IF(AND(I1401=110000,R1401&lt;=12.8,M1401&gt;2),'[1]Pricing Schedule'!$F$62+('[1]Pricing Schedule'!$F$63*M1401),
IF(AND(I1401=110000,R1401&lt;=12.8,M1401&lt;=2),'[1]Pricing Schedule'!$F$96+('[1]Pricing Schedule'!$F$97*M1401),
IF(AND(I1401=110000,R1401&gt;12.8,R1401&lt;=22.8,M1401&gt;3),'[1]Pricing Schedule'!$F$71+('[1]Pricing Schedule'!$F$72*M1401),
IF(AND(I1401=110000,R1401&gt;12.8,R1401&lt;=22.8,M1401&lt;=3),'[1]Pricing Schedule'!$F$96+('[1]Pricing Schedule'!$F$97*M1401),
IF(AND(I1401=110000,R1401&gt;22.8,R1401&lt;=30.2),'[1]Pricing Schedule'!$F$80+('[1]Pricing Schedule'!$F$81*M1401),
IF(AND(I1401=110000,R1401&gt;30.2,R1401&lt;=45.9),'[1]Pricing Schedule'!$F$89+('[1]Pricing Schedule'!$F$90*M1401),
IF(AND(I1401=110000,R1401&gt;45.9,R1401&lt;=123.4),'[1]Pricing Schedule'!$F$96+('[1]Pricing Schedule'!$F$97*M1401),
IF(AND(I1401=110000,R1401&gt;123.4,R1401&lt;=168.2,M1401&lt;=10),'[1]Pricing Schedule'!$F$103+('[1]Pricing Schedule'!$F$105*M1401),
IF(AND(I1401=110000,R1401&gt;123.4,R1401&lt;=168.2,M1401&gt;10),'[1]Pricing Schedule'!$F$111+('[1]Pricing Schedule'!$F$113*M1401),
IF(AND(I1401=110000,R1401&gt;168.2,R1401&lt;=336.4,M1401&lt;=10),('[1]Pricing Schedule'!$F$103+('[1]Pricing Schedule'!$F$105*M1401))*2,
IF(AND(I1401=110000,R1401&gt;168.2,R1401&lt;=336.4,M1401&gt;10),('[1]Pricing Schedule'!$F$111+('[1]Pricing Schedule'!$F$113*M1401))*2,
IF(AND(I1401=110000,R1401&gt;336.4,R1401&lt;=504.6,M1401&lt;=10),('[1]Pricing Schedule'!$F$103+('[1]Pricing Schedule'!$F$105*M1401))*3,
IF(AND(I1401=110000,R1401&gt;336.4,R1401&lt;=504.6,M1401&gt;10),('[1]Pricing Schedule'!$F$111+('[1]Pricing Schedule'!$F$113*M1401))*3,
IF(AND(I1401=110000,R1401&gt;504.6,R1401&lt;=672.8,M1401&lt;=10),('[1]Pricing Schedule'!$F$103+('[1]Pricing Schedule'!$F$105*M1401))*4,
IF(AND(I1401=110000,R1401&gt;504.6,R1401&lt;=672.8,M1401&gt;10),('[1]Pricing Schedule'!$F$111+('[1]Pricing Schedule'!$F$113*M1401))*4,
IF(AND(I1401=110000,R1401&gt;672.8,R1401&lt;=841,M1401&lt;=10),('[1]Pricing Schedule'!$F$103+('[1]Pricing Schedule'!$F$105*M1401))*5,
IF(AND(I1401=110000,R1401&gt;672.8,R1401&lt;=841,M1401&gt;10),('[1]Pricing Schedule'!$F$111+('[1]Pricing Schedule'!$F$113*M1401))*5,
IF(AND(I1401=110000,R1401&gt;672.8,R1401&lt;=841,M1401&lt;=10),('[1]Pricing Schedule'!$F$103+('[1]Pricing Schedule'!$F$105*M1401))*5,
IF(AND(I1401=110000,R1401&gt;672.8,R1401&lt;=841,M1401&gt;10),('[1]Pricing Schedule'!$F$111+('[1]Pricing Schedule'!$F$113*M1401))*5,
IF(AND(I1401=110000,R1401&gt;1345.6,R1401&lt;=1513.8,M1401&lt;=10),('[1]Pricing Schedule'!$F$103+('[1]Pricing Schedule'!$F$105*M1401))*9,
IF(AND(I1401=110000,R1401&gt;1345.6,R1401&lt;=1513.8,M1401&gt;10),('[1]Pricing Schedule'!$F$111+('[1]Pricing Schedule'!$F$113*M1401))*9,
9999999999)))))))))))))))))))))))))))))))))))))))</f>
        <v>1732670</v>
      </c>
      <c r="T1401" s="21">
        <f>IF(AND(I1401=38000,R1401&lt;=4.5,M1401&gt;8),'[1]Pricing Schedule'!$J$9,
IF(AND(I1401=38000,R1401&lt;=4.5,M1401&lt;=8),'[1]Pricing Schedule'!$J$36,
IF(AND(I1401=38000,R1401&gt;4.5,R1401&lt;=9,M1401&gt;8),'[1]Pricing Schedule'!$J$18,
IF(AND(I1401=38000,R1401&gt;4.5,R1401&lt;=9,M1401&lt;=8),'[1]Pricing Schedule'!$J$36,
IF(AND(I1401=38000,R1401&gt;9,R1401&lt;=12.8,M1401&gt;8),'[1]Pricing Schedule'!$J$27,
IF(AND(I1401=38000,R1401&gt;9,R1401&lt;=12.8,M1401&lt;=8),'[1]Pricing Schedule'!$J$36,
IF(AND(I1401=38000,R1401&gt;12.8,R1401&lt;=22.8),'[1]Pricing Schedule'!$J$36,
IF(AND(I1401=38000,R1401&gt;22.8,R1401&lt;=30.2),'[1]Pricing Schedule'!$J$45,
IF(AND(I1401=38000,R1401&gt;30.2,R1401&lt;=45.9),'[1]Pricing Schedule'!$J$54,
IF(AND(I1401=38000,R1401&gt;45.9,R1401&lt;=123.4),'[1]Pricing Schedule'!$J$97,
IF(AND(I1401=38000,R1401&gt;123.4,R1401&lt;=168.2,M1401&lt;=10),'[1]Pricing Schedule'!$J$105,
IF(AND(I1401=38000,R1401&gt;123.4,R1401&lt;=168.2,M1401&gt;10),'[1]Pricing Schedule'!$J$113,
IF(AND(I1401=38000,R1401&gt;168.2,R1401&lt;=336.4,M1401&lt;=10),('[1]Pricing Schedule'!$J$105),
IF(AND(I1401=38000,R1401&gt;168.2,R1401&lt;=336.4,M1401&gt;10),('[1]Pricing Schedule'!$J$113),
IF(AND(I1401=38000,R1401&gt;336.4,R1401&lt;=504.6,M1401&lt;=10),('[1]Pricing Schedule'!$J$105),
IF(AND(I1401=38000,R1401&gt;336.4,R1401&lt;=504.6,M1401&gt;10),('[1]Pricing Schedule'!$J$113),
IF(AND(I1401=38000,R1401&gt;504.6,R1401&lt;=672.8,M1401&lt;=10),('[1]Pricing Schedule'!$J$105),
IF(AND(I1401=38000,R1401&gt;504.6,R1401&lt;=672.8,M1401&gt;10),('[1]Pricing Schedule'!$J$113),
IF(AND(I1401=110000,R1401&lt;=12.8,M1401&gt;2),'[1]Pricing Schedule'!$J$63,
IF(AND(I1401=110000,R1401&lt;=12.8,M1401&lt;=2),'[1]Pricing Schedule'!$J$97,
IF(AND(I1401=110000,R1401&gt;12.8,R1401&lt;=22.8,M1401&gt;3),'[1]Pricing Schedule'!$J$72,
IF(AND(I1401=110000,R1401&gt;12.8,R1401&lt;=22.8,M1401&lt;=3),'[1]Pricing Schedule'!$J$97,
IF(AND(I1401=110000,R1401&gt;22.8,R1401&lt;=30.2),'[1]Pricing Schedule'!$J$81,
IF(AND(I1401=110000,R1401&gt;30.2,R1401&lt;=45.9),'[1]Pricing Schedule'!$J$90,
IF(AND(I1401=110000,R1401&gt;45.9,R1401&lt;=123.4),'[1]Pricing Schedule'!$J$97,
IF(AND(I1401=110000,R1401&gt;123.4,R1401&lt;=168.2,M1401&lt;=10),'[1]Pricing Schedule'!$J$105,
IF(AND(I1401=110000,R1401&gt;123.4,R1401&lt;=168.2,M1401&gt;10),'[1]Pricing Schedule'!$J$113,
IF(AND(I1401=110000,R1401&gt;168.2,R1401&lt;=336.2,M1401&lt;=10),('[1]Pricing Schedule'!$J$105),
IF(AND(I1401=110000,R1401&gt;168.2,R1401&lt;=336.2,M1401&gt;10),('[1]Pricing Schedule'!$J$113),
IF(AND(I1401=110000,R1401&gt;336.4,R1401&lt;=504.6,M1401&lt;=10),('[1]Pricing Schedule'!$J$105),
IF(AND(I1401=110000,R1401&gt;336.4,R1401&lt;=504.6,M1401&gt;10),('[1]Pricing Schedule'!$J$113),
IF(AND(I1401=110000,R1401&gt;504.6,R1401&lt;=672.8,M1401&lt;=10),('[1]Pricing Schedule'!$J$105),
IF(AND(I1401=110000,R1401&gt;504.6,R1401&lt;=672.8,M1401&gt;10),('[1]Pricing Schedule'!$J$113),
IF(AND(I1401=110000,R1401&gt;672.8,R1401&lt;=841,M1401&lt;=10),('[1]Pricing Schedule'!$J$105),
IF(AND(I1401=110000,R1401&gt;672.8,R1401&lt;=841,M1401&gt;10),('[1]Pricing Schedule'!$J$113),
IF(AND(I1401=110000,R1401&gt;1682,R1401&lt;=1850.2,M1401&lt;=10),('[1]Pricing Schedule'!$J$105),
IF(AND(I1401=110000,R1401&gt;1682,R1401&lt;=1850.2,M1401&gt;10),('[1]Pricing Schedule'!$J$113),
IF(AND(I1401=110000,R1401&gt;2018.4,R1401&lt;=2186.6,M1401&lt;=10),('[1]Pricing Schedule'!$J$105),
IF(AND(I1401=110000,R1401&gt;2018.4,R1401&lt;=2186.6,M1401&gt;10),('[1]Pricing Schedule'!$J$113),999999999)))))))))))))))))))))))))))))))))))))))</f>
        <v>7</v>
      </c>
      <c r="U1401" s="40">
        <f t="shared" si="132"/>
        <v>412540.47619047615</v>
      </c>
      <c r="V1401" s="41">
        <f t="shared" si="133"/>
        <v>2.4240045709800482</v>
      </c>
      <c r="Y1401" s="23">
        <v>236</v>
      </c>
      <c r="Z1401" s="23">
        <v>72</v>
      </c>
      <c r="AD1401" s="13"/>
      <c r="AE1401" s="13"/>
      <c r="AF1401" s="13"/>
      <c r="AR1401" s="35"/>
    </row>
    <row r="1402" spans="1:44">
      <c r="A1402" s="23">
        <v>1404</v>
      </c>
      <c r="B1402" s="23">
        <v>1404</v>
      </c>
      <c r="C1402" s="23" t="s">
        <v>2091</v>
      </c>
      <c r="D1402" s="23" t="s">
        <v>110</v>
      </c>
      <c r="E1402" s="23" t="s">
        <v>110</v>
      </c>
      <c r="F1402" s="23" t="s">
        <v>1457</v>
      </c>
      <c r="G1402" s="23" t="s">
        <v>1458</v>
      </c>
      <c r="H1402" s="23" t="s">
        <v>133</v>
      </c>
      <c r="I1402" s="13">
        <v>110000</v>
      </c>
      <c r="J1402" s="23" t="s">
        <v>1459</v>
      </c>
      <c r="K1402" s="13">
        <v>110000</v>
      </c>
      <c r="L1402" s="24">
        <v>5.1909999999999998</v>
      </c>
      <c r="M1402" s="37">
        <f t="shared" si="128"/>
        <v>6</v>
      </c>
      <c r="N1402" s="24">
        <v>0.376</v>
      </c>
      <c r="O1402" s="13">
        <v>3</v>
      </c>
      <c r="P1402" s="36">
        <f t="shared" si="129"/>
        <v>0.376</v>
      </c>
      <c r="Q1402" s="38">
        <f t="shared" si="130"/>
        <v>4.2</v>
      </c>
      <c r="R1402" s="37">
        <f t="shared" si="131"/>
        <v>4.2</v>
      </c>
      <c r="S1402" s="39">
        <f>IF(AND(I1402=38000,R1402&lt;=4.5,M1402&gt;8),'[1]Pricing Schedule'!$F$8+('[1]Pricing Schedule'!$F$9*M1402),
IF(AND(I1402=38000,R1402&lt;=4.5,M1402&lt;=8),'[1]Pricing Schedule'!$F$34+('[1]Pricing Schedule'!$F$36*M1402),
IF(AND(I1402=38000,R1402&gt;4.5,R1402&lt;=9,M1402&gt;8),'[1]Pricing Schedule'!$F$17+('[1]Pricing Schedule'!$F$18*M1402),
IF(AND(I1402=38000,R1402&gt;4.5,R1402&lt;=9,M1402&lt;=8),'[1]Pricing Schedule'!$F$34+('[1]Pricing Schedule'!$F$36*M1402),
IF(AND(I1402=38000,R1402&gt;9,R1402&lt;=12.8,M1402&gt;8),'[1]Pricing Schedule'!$F$26+('[1]Pricing Schedule'!$F$27*M1402),
IF(AND(I1402=38000,R1402&gt;9,R1402&lt;=12.8,M1402&lt;=8),'[1]Pricing Schedule'!$F$34+('[1]Pricing Schedule'!$F$36*M1402),
IF(AND(I1402=38000,R1402&gt;12.8,R1402&lt;=22.8),'[1]Pricing Schedule'!$F$34+('[1]Pricing Schedule'!$F$36*M1402),
IF(AND(I1402=38000,R1402&gt;22.8,R1402&lt;=30.2),'[1]Pricing Schedule'!$F$43+('[1]Pricing Schedule'!$F$45*M1402),
IF(AND(I1402=38000,R1402&gt;30.2,R1402&lt;=45.9),'[1]Pricing Schedule'!$F$52+('[1]Pricing Schedule'!$F$54*M1402),
IF(AND(I1402=38000,R1402&gt;45.9,R1402&lt;=123.4),'[1]Pricing Schedule'!$F$96+('[1]Pricing Schedule'!$F$97*M1402),
IF(AND(I1402=38000,R1402&gt;123.4,R1402&lt;=168.2,M1402&lt;=10),'[1]Pricing Schedule'!$F$103+('[1]Pricing Schedule'!$F$105*M1402),
IF(AND(I1402=38000,R1402&gt;123.4,R1402&lt;=168.2,M1402&gt;10),'[1]Pricing Schedule'!$F$111+('[1]Pricing Schedule'!$F$113*M1402),
IF(AND(I1402=38000,R1402&gt;157.4,R1402&lt;=336.4,M1402&lt;=10),('[1]Pricing Schedule'!$F$103+('[1]Pricing Schedule'!$F$105*M1402))*2,
IF(AND(I1402=38000,R1402&gt;157.4,R1402&lt;=336.4,M1402&gt;10),('[1]Pricing Schedule'!$F$111+('[1]Pricing Schedule'!$F$113*M1402))*2,
IF(AND(I1402=38000,R1402&gt;314.8,R1402&lt;=504.6,M1402&lt;=10),('[1]Pricing Schedule'!$F$103+('[1]Pricing Schedule'!$F$105*M1402))*3,
IF(AND(I1402=38000,R1402&gt;314.8,R1402&lt;=504.6,M1402&gt;10),('[1]Pricing Schedule'!$F$111+('[1]Pricing Schedule'!$F$113*M1402))*3,
IF(AND(I1402=38000,R1402&gt;472.2,R1402&lt;=672.8,M1402&lt;=10),('[1]Pricing Schedule'!$F$103+('[1]Pricing Schedule'!$F$105*M1402))*4,
IF(AND(I1402=38000,R1402&gt;472.2,R1402&lt;=672.8,M1402&gt;10),('[1]Pricing Schedule'!$F$111+('[1]Pricing Schedule'!$F$113*M1402))*4,
IF(AND(I1402=110000,R1402&lt;=12.8,M1402&gt;2),'[1]Pricing Schedule'!$F$62+('[1]Pricing Schedule'!$F$63*M1402),
IF(AND(I1402=110000,R1402&lt;=12.8,M1402&lt;=2),'[1]Pricing Schedule'!$F$96+('[1]Pricing Schedule'!$F$97*M1402),
IF(AND(I1402=110000,R1402&gt;12.8,R1402&lt;=22.8,M1402&gt;3),'[1]Pricing Schedule'!$F$71+('[1]Pricing Schedule'!$F$72*M1402),
IF(AND(I1402=110000,R1402&gt;12.8,R1402&lt;=22.8,M1402&lt;=3),'[1]Pricing Schedule'!$F$96+('[1]Pricing Schedule'!$F$97*M1402),
IF(AND(I1402=110000,R1402&gt;22.8,R1402&lt;=30.2),'[1]Pricing Schedule'!$F$80+('[1]Pricing Schedule'!$F$81*M1402),
IF(AND(I1402=110000,R1402&gt;30.2,R1402&lt;=45.9),'[1]Pricing Schedule'!$F$89+('[1]Pricing Schedule'!$F$90*M1402),
IF(AND(I1402=110000,R1402&gt;45.9,R1402&lt;=123.4),'[1]Pricing Schedule'!$F$96+('[1]Pricing Schedule'!$F$97*M1402),
IF(AND(I1402=110000,R1402&gt;123.4,R1402&lt;=168.2,M1402&lt;=10),'[1]Pricing Schedule'!$F$103+('[1]Pricing Schedule'!$F$105*M1402),
IF(AND(I1402=110000,R1402&gt;123.4,R1402&lt;=168.2,M1402&gt;10),'[1]Pricing Schedule'!$F$111+('[1]Pricing Schedule'!$F$113*M1402),
IF(AND(I1402=110000,R1402&gt;168.2,R1402&lt;=336.4,M1402&lt;=10),('[1]Pricing Schedule'!$F$103+('[1]Pricing Schedule'!$F$105*M1402))*2,
IF(AND(I1402=110000,R1402&gt;168.2,R1402&lt;=336.4,M1402&gt;10),('[1]Pricing Schedule'!$F$111+('[1]Pricing Schedule'!$F$113*M1402))*2,
IF(AND(I1402=110000,R1402&gt;336.4,R1402&lt;=504.6,M1402&lt;=10),('[1]Pricing Schedule'!$F$103+('[1]Pricing Schedule'!$F$105*M1402))*3,
IF(AND(I1402=110000,R1402&gt;336.4,R1402&lt;=504.6,M1402&gt;10),('[1]Pricing Schedule'!$F$111+('[1]Pricing Schedule'!$F$113*M1402))*3,
IF(AND(I1402=110000,R1402&gt;504.6,R1402&lt;=672.8,M1402&lt;=10),('[1]Pricing Schedule'!$F$103+('[1]Pricing Schedule'!$F$105*M1402))*4,
IF(AND(I1402=110000,R1402&gt;504.6,R1402&lt;=672.8,M1402&gt;10),('[1]Pricing Schedule'!$F$111+('[1]Pricing Schedule'!$F$113*M1402))*4,
IF(AND(I1402=110000,R1402&gt;672.8,R1402&lt;=841,M1402&lt;=10),('[1]Pricing Schedule'!$F$103+('[1]Pricing Schedule'!$F$105*M1402))*5,
IF(AND(I1402=110000,R1402&gt;672.8,R1402&lt;=841,M1402&gt;10),('[1]Pricing Schedule'!$F$111+('[1]Pricing Schedule'!$F$113*M1402))*5,
IF(AND(I1402=110000,R1402&gt;672.8,R1402&lt;=841,M1402&lt;=10),('[1]Pricing Schedule'!$F$103+('[1]Pricing Schedule'!$F$105*M1402))*5,
IF(AND(I1402=110000,R1402&gt;672.8,R1402&lt;=841,M1402&gt;10),('[1]Pricing Schedule'!$F$111+('[1]Pricing Schedule'!$F$113*M1402))*5,
IF(AND(I1402=110000,R1402&gt;1345.6,R1402&lt;=1513.8,M1402&lt;=10),('[1]Pricing Schedule'!$F$103+('[1]Pricing Schedule'!$F$105*M1402))*9,
IF(AND(I1402=110000,R1402&gt;1345.6,R1402&lt;=1513.8,M1402&gt;10),('[1]Pricing Schedule'!$F$111+('[1]Pricing Schedule'!$F$113*M1402))*9,
9999999999)))))))))))))))))))))))))))))))))))))))</f>
        <v>1732670</v>
      </c>
      <c r="T1402" s="21">
        <f>IF(AND(I1402=38000,R1402&lt;=4.5,M1402&gt;8),'[1]Pricing Schedule'!$J$9,
IF(AND(I1402=38000,R1402&lt;=4.5,M1402&lt;=8),'[1]Pricing Schedule'!$J$36,
IF(AND(I1402=38000,R1402&gt;4.5,R1402&lt;=9,M1402&gt;8),'[1]Pricing Schedule'!$J$18,
IF(AND(I1402=38000,R1402&gt;4.5,R1402&lt;=9,M1402&lt;=8),'[1]Pricing Schedule'!$J$36,
IF(AND(I1402=38000,R1402&gt;9,R1402&lt;=12.8,M1402&gt;8),'[1]Pricing Schedule'!$J$27,
IF(AND(I1402=38000,R1402&gt;9,R1402&lt;=12.8,M1402&lt;=8),'[1]Pricing Schedule'!$J$36,
IF(AND(I1402=38000,R1402&gt;12.8,R1402&lt;=22.8),'[1]Pricing Schedule'!$J$36,
IF(AND(I1402=38000,R1402&gt;22.8,R1402&lt;=30.2),'[1]Pricing Schedule'!$J$45,
IF(AND(I1402=38000,R1402&gt;30.2,R1402&lt;=45.9),'[1]Pricing Schedule'!$J$54,
IF(AND(I1402=38000,R1402&gt;45.9,R1402&lt;=123.4),'[1]Pricing Schedule'!$J$97,
IF(AND(I1402=38000,R1402&gt;123.4,R1402&lt;=168.2,M1402&lt;=10),'[1]Pricing Schedule'!$J$105,
IF(AND(I1402=38000,R1402&gt;123.4,R1402&lt;=168.2,M1402&gt;10),'[1]Pricing Schedule'!$J$113,
IF(AND(I1402=38000,R1402&gt;168.2,R1402&lt;=336.4,M1402&lt;=10),('[1]Pricing Schedule'!$J$105),
IF(AND(I1402=38000,R1402&gt;168.2,R1402&lt;=336.4,M1402&gt;10),('[1]Pricing Schedule'!$J$113),
IF(AND(I1402=38000,R1402&gt;336.4,R1402&lt;=504.6,M1402&lt;=10),('[1]Pricing Schedule'!$J$105),
IF(AND(I1402=38000,R1402&gt;336.4,R1402&lt;=504.6,M1402&gt;10),('[1]Pricing Schedule'!$J$113),
IF(AND(I1402=38000,R1402&gt;504.6,R1402&lt;=672.8,M1402&lt;=10),('[1]Pricing Schedule'!$J$105),
IF(AND(I1402=38000,R1402&gt;504.6,R1402&lt;=672.8,M1402&gt;10),('[1]Pricing Schedule'!$J$113),
IF(AND(I1402=110000,R1402&lt;=12.8,M1402&gt;2),'[1]Pricing Schedule'!$J$63,
IF(AND(I1402=110000,R1402&lt;=12.8,M1402&lt;=2),'[1]Pricing Schedule'!$J$97,
IF(AND(I1402=110000,R1402&gt;12.8,R1402&lt;=22.8,M1402&gt;3),'[1]Pricing Schedule'!$J$72,
IF(AND(I1402=110000,R1402&gt;12.8,R1402&lt;=22.8,M1402&lt;=3),'[1]Pricing Schedule'!$J$97,
IF(AND(I1402=110000,R1402&gt;22.8,R1402&lt;=30.2),'[1]Pricing Schedule'!$J$81,
IF(AND(I1402=110000,R1402&gt;30.2,R1402&lt;=45.9),'[1]Pricing Schedule'!$J$90,
IF(AND(I1402=110000,R1402&gt;45.9,R1402&lt;=123.4),'[1]Pricing Schedule'!$J$97,
IF(AND(I1402=110000,R1402&gt;123.4,R1402&lt;=168.2,M1402&lt;=10),'[1]Pricing Schedule'!$J$105,
IF(AND(I1402=110000,R1402&gt;123.4,R1402&lt;=168.2,M1402&gt;10),'[1]Pricing Schedule'!$J$113,
IF(AND(I1402=110000,R1402&gt;168.2,R1402&lt;=336.2,M1402&lt;=10),('[1]Pricing Schedule'!$J$105),
IF(AND(I1402=110000,R1402&gt;168.2,R1402&lt;=336.2,M1402&gt;10),('[1]Pricing Schedule'!$J$113),
IF(AND(I1402=110000,R1402&gt;336.4,R1402&lt;=504.6,M1402&lt;=10),('[1]Pricing Schedule'!$J$105),
IF(AND(I1402=110000,R1402&gt;336.4,R1402&lt;=504.6,M1402&gt;10),('[1]Pricing Schedule'!$J$113),
IF(AND(I1402=110000,R1402&gt;504.6,R1402&lt;=672.8,M1402&lt;=10),('[1]Pricing Schedule'!$J$105),
IF(AND(I1402=110000,R1402&gt;504.6,R1402&lt;=672.8,M1402&gt;10),('[1]Pricing Schedule'!$J$113),
IF(AND(I1402=110000,R1402&gt;672.8,R1402&lt;=841,M1402&lt;=10),('[1]Pricing Schedule'!$J$105),
IF(AND(I1402=110000,R1402&gt;672.8,R1402&lt;=841,M1402&gt;10),('[1]Pricing Schedule'!$J$113),
IF(AND(I1402=110000,R1402&gt;1682,R1402&lt;=1850.2,M1402&lt;=10),('[1]Pricing Schedule'!$J$105),
IF(AND(I1402=110000,R1402&gt;1682,R1402&lt;=1850.2,M1402&gt;10),('[1]Pricing Schedule'!$J$113),
IF(AND(I1402=110000,R1402&gt;2018.4,R1402&lt;=2186.6,M1402&lt;=10),('[1]Pricing Schedule'!$J$105),
IF(AND(I1402=110000,R1402&gt;2018.4,R1402&lt;=2186.6,M1402&gt;10),('[1]Pricing Schedule'!$J$113),999999999)))))))))))))))))))))))))))))))))))))))</f>
        <v>7</v>
      </c>
      <c r="U1402" s="40">
        <f t="shared" si="132"/>
        <v>412540.47619047615</v>
      </c>
      <c r="V1402" s="41">
        <f t="shared" si="133"/>
        <v>2.4240045709800482</v>
      </c>
      <c r="Y1402" s="23">
        <v>64</v>
      </c>
      <c r="Z1402" s="23">
        <v>71</v>
      </c>
      <c r="AD1402" s="13"/>
      <c r="AE1402" s="13"/>
      <c r="AF1402" s="13"/>
      <c r="AR1402" s="35"/>
    </row>
    <row r="1403" spans="1:44">
      <c r="A1403" s="23">
        <v>1405</v>
      </c>
      <c r="B1403" s="23">
        <v>1405</v>
      </c>
      <c r="C1403" s="23" t="s">
        <v>2092</v>
      </c>
      <c r="D1403" s="23" t="s">
        <v>110</v>
      </c>
      <c r="E1403" s="23" t="s">
        <v>110</v>
      </c>
      <c r="F1403" s="23" t="s">
        <v>199</v>
      </c>
      <c r="G1403" s="23" t="s">
        <v>200</v>
      </c>
      <c r="H1403" s="23" t="s">
        <v>113</v>
      </c>
      <c r="I1403" s="13">
        <v>38000</v>
      </c>
      <c r="J1403" s="13">
        <v>38000</v>
      </c>
      <c r="K1403" s="23" t="s">
        <v>119</v>
      </c>
      <c r="L1403" s="24">
        <v>4.1580000000000004</v>
      </c>
      <c r="M1403" s="37">
        <f t="shared" si="128"/>
        <v>5</v>
      </c>
      <c r="N1403" s="24">
        <v>0.34399999999999997</v>
      </c>
      <c r="O1403" s="13">
        <v>3</v>
      </c>
      <c r="P1403" s="36">
        <f t="shared" si="129"/>
        <v>0.34399999999999997</v>
      </c>
      <c r="Q1403" s="38">
        <f t="shared" si="130"/>
        <v>4.2</v>
      </c>
      <c r="R1403" s="37">
        <f t="shared" si="131"/>
        <v>4.2</v>
      </c>
      <c r="S1403" s="39">
        <f>IF(AND(I1403=38000,R1403&lt;=4.5,M1403&gt;8),'[1]Pricing Schedule'!$F$8+('[1]Pricing Schedule'!$F$9*M1403),
IF(AND(I1403=38000,R1403&lt;=4.5,M1403&lt;=8),'[1]Pricing Schedule'!$F$34+('[1]Pricing Schedule'!$F$36*M1403),
IF(AND(I1403=38000,R1403&gt;4.5,R1403&lt;=9,M1403&gt;8),'[1]Pricing Schedule'!$F$17+('[1]Pricing Schedule'!$F$18*M1403),
IF(AND(I1403=38000,R1403&gt;4.5,R1403&lt;=9,M1403&lt;=8),'[1]Pricing Schedule'!$F$34+('[1]Pricing Schedule'!$F$36*M1403),
IF(AND(I1403=38000,R1403&gt;9,R1403&lt;=12.8,M1403&gt;8),'[1]Pricing Schedule'!$F$26+('[1]Pricing Schedule'!$F$27*M1403),
IF(AND(I1403=38000,R1403&gt;9,R1403&lt;=12.8,M1403&lt;=8),'[1]Pricing Schedule'!$F$34+('[1]Pricing Schedule'!$F$36*M1403),
IF(AND(I1403=38000,R1403&gt;12.8,R1403&lt;=22.8),'[1]Pricing Schedule'!$F$34+('[1]Pricing Schedule'!$F$36*M1403),
IF(AND(I1403=38000,R1403&gt;22.8,R1403&lt;=30.2),'[1]Pricing Schedule'!$F$43+('[1]Pricing Schedule'!$F$45*M1403),
IF(AND(I1403=38000,R1403&gt;30.2,R1403&lt;=45.9),'[1]Pricing Schedule'!$F$52+('[1]Pricing Schedule'!$F$54*M1403),
IF(AND(I1403=38000,R1403&gt;45.9,R1403&lt;=123.4),'[1]Pricing Schedule'!$F$96+('[1]Pricing Schedule'!$F$97*M1403),
IF(AND(I1403=38000,R1403&gt;123.4,R1403&lt;=168.2,M1403&lt;=10),'[1]Pricing Schedule'!$F$103+('[1]Pricing Schedule'!$F$105*M1403),
IF(AND(I1403=38000,R1403&gt;123.4,R1403&lt;=168.2,M1403&gt;10),'[1]Pricing Schedule'!$F$111+('[1]Pricing Schedule'!$F$113*M1403),
IF(AND(I1403=38000,R1403&gt;157.4,R1403&lt;=336.4,M1403&lt;=10),('[1]Pricing Schedule'!$F$103+('[1]Pricing Schedule'!$F$105*M1403))*2,
IF(AND(I1403=38000,R1403&gt;157.4,R1403&lt;=336.4,M1403&gt;10),('[1]Pricing Schedule'!$F$111+('[1]Pricing Schedule'!$F$113*M1403))*2,
IF(AND(I1403=38000,R1403&gt;314.8,R1403&lt;=504.6,M1403&lt;=10),('[1]Pricing Schedule'!$F$103+('[1]Pricing Schedule'!$F$105*M1403))*3,
IF(AND(I1403=38000,R1403&gt;314.8,R1403&lt;=504.6,M1403&gt;10),('[1]Pricing Schedule'!$F$111+('[1]Pricing Schedule'!$F$113*M1403))*3,
IF(AND(I1403=38000,R1403&gt;472.2,R1403&lt;=672.8,M1403&lt;=10),('[1]Pricing Schedule'!$F$103+('[1]Pricing Schedule'!$F$105*M1403))*4,
IF(AND(I1403=38000,R1403&gt;472.2,R1403&lt;=672.8,M1403&gt;10),('[1]Pricing Schedule'!$F$111+('[1]Pricing Schedule'!$F$113*M1403))*4,
IF(AND(I1403=110000,R1403&lt;=12.8,M1403&gt;2),'[1]Pricing Schedule'!$F$62+('[1]Pricing Schedule'!$F$63*M1403),
IF(AND(I1403=110000,R1403&lt;=12.8,M1403&lt;=2),'[1]Pricing Schedule'!$F$96+('[1]Pricing Schedule'!$F$97*M1403),
IF(AND(I1403=110000,R1403&gt;12.8,R1403&lt;=22.8,M1403&gt;3),'[1]Pricing Schedule'!$F$71+('[1]Pricing Schedule'!$F$72*M1403),
IF(AND(I1403=110000,R1403&gt;12.8,R1403&lt;=22.8,M1403&lt;=3),'[1]Pricing Schedule'!$F$96+('[1]Pricing Schedule'!$F$97*M1403),
IF(AND(I1403=110000,R1403&gt;22.8,R1403&lt;=30.2),'[1]Pricing Schedule'!$F$80+('[1]Pricing Schedule'!$F$81*M1403),
IF(AND(I1403=110000,R1403&gt;30.2,R1403&lt;=45.9),'[1]Pricing Schedule'!$F$89+('[1]Pricing Schedule'!$F$90*M1403),
IF(AND(I1403=110000,R1403&gt;45.9,R1403&lt;=123.4),'[1]Pricing Schedule'!$F$96+('[1]Pricing Schedule'!$F$97*M1403),
IF(AND(I1403=110000,R1403&gt;123.4,R1403&lt;=168.2,M1403&lt;=10),'[1]Pricing Schedule'!$F$103+('[1]Pricing Schedule'!$F$105*M1403),
IF(AND(I1403=110000,R1403&gt;123.4,R1403&lt;=168.2,M1403&gt;10),'[1]Pricing Schedule'!$F$111+('[1]Pricing Schedule'!$F$113*M1403),
IF(AND(I1403=110000,R1403&gt;168.2,R1403&lt;=336.4,M1403&lt;=10),('[1]Pricing Schedule'!$F$103+('[1]Pricing Schedule'!$F$105*M1403))*2,
IF(AND(I1403=110000,R1403&gt;168.2,R1403&lt;=336.4,M1403&gt;10),('[1]Pricing Schedule'!$F$111+('[1]Pricing Schedule'!$F$113*M1403))*2,
IF(AND(I1403=110000,R1403&gt;336.4,R1403&lt;=504.6,M1403&lt;=10),('[1]Pricing Schedule'!$F$103+('[1]Pricing Schedule'!$F$105*M1403))*3,
IF(AND(I1403=110000,R1403&gt;336.4,R1403&lt;=504.6,M1403&gt;10),('[1]Pricing Schedule'!$F$111+('[1]Pricing Schedule'!$F$113*M1403))*3,
IF(AND(I1403=110000,R1403&gt;504.6,R1403&lt;=672.8,M1403&lt;=10),('[1]Pricing Schedule'!$F$103+('[1]Pricing Schedule'!$F$105*M1403))*4,
IF(AND(I1403=110000,R1403&gt;504.6,R1403&lt;=672.8,M1403&gt;10),('[1]Pricing Schedule'!$F$111+('[1]Pricing Schedule'!$F$113*M1403))*4,
IF(AND(I1403=110000,R1403&gt;672.8,R1403&lt;=841,M1403&lt;=10),('[1]Pricing Schedule'!$F$103+('[1]Pricing Schedule'!$F$105*M1403))*5,
IF(AND(I1403=110000,R1403&gt;672.8,R1403&lt;=841,M1403&gt;10),('[1]Pricing Schedule'!$F$111+('[1]Pricing Schedule'!$F$113*M1403))*5,
IF(AND(I1403=110000,R1403&gt;672.8,R1403&lt;=841,M1403&lt;=10),('[1]Pricing Schedule'!$F$103+('[1]Pricing Schedule'!$F$105*M1403))*5,
IF(AND(I1403=110000,R1403&gt;672.8,R1403&lt;=841,M1403&gt;10),('[1]Pricing Schedule'!$F$111+('[1]Pricing Schedule'!$F$113*M1403))*5,
IF(AND(I1403=110000,R1403&gt;1345.6,R1403&lt;=1513.8,M1403&lt;=10),('[1]Pricing Schedule'!$F$103+('[1]Pricing Schedule'!$F$105*M1403))*9,
IF(AND(I1403=110000,R1403&gt;1345.6,R1403&lt;=1513.8,M1403&gt;10),('[1]Pricing Schedule'!$F$111+('[1]Pricing Schedule'!$F$113*M1403))*9,
9999999999)))))))))))))))))))))))))))))))))))))))</f>
        <v>699140</v>
      </c>
      <c r="T1403" s="21">
        <f>IF(AND(I1403=38000,R1403&lt;=4.5,M1403&gt;8),'[1]Pricing Schedule'!$J$9,
IF(AND(I1403=38000,R1403&lt;=4.5,M1403&lt;=8),'[1]Pricing Schedule'!$J$36,
IF(AND(I1403=38000,R1403&gt;4.5,R1403&lt;=9,M1403&gt;8),'[1]Pricing Schedule'!$J$18,
IF(AND(I1403=38000,R1403&gt;4.5,R1403&lt;=9,M1403&lt;=8),'[1]Pricing Schedule'!$J$36,
IF(AND(I1403=38000,R1403&gt;9,R1403&lt;=12.8,M1403&gt;8),'[1]Pricing Schedule'!$J$27,
IF(AND(I1403=38000,R1403&gt;9,R1403&lt;=12.8,M1403&lt;=8),'[1]Pricing Schedule'!$J$36,
IF(AND(I1403=38000,R1403&gt;12.8,R1403&lt;=22.8),'[1]Pricing Schedule'!$J$36,
IF(AND(I1403=38000,R1403&gt;22.8,R1403&lt;=30.2),'[1]Pricing Schedule'!$J$45,
IF(AND(I1403=38000,R1403&gt;30.2,R1403&lt;=45.9),'[1]Pricing Schedule'!$J$54,
IF(AND(I1403=38000,R1403&gt;45.9,R1403&lt;=123.4),'[1]Pricing Schedule'!$J$97,
IF(AND(I1403=38000,R1403&gt;123.4,R1403&lt;=168.2,M1403&lt;=10),'[1]Pricing Schedule'!$J$105,
IF(AND(I1403=38000,R1403&gt;123.4,R1403&lt;=168.2,M1403&gt;10),'[1]Pricing Schedule'!$J$113,
IF(AND(I1403=38000,R1403&gt;168.2,R1403&lt;=336.4,M1403&lt;=10),('[1]Pricing Schedule'!$J$105),
IF(AND(I1403=38000,R1403&gt;168.2,R1403&lt;=336.4,M1403&gt;10),('[1]Pricing Schedule'!$J$113),
IF(AND(I1403=38000,R1403&gt;336.4,R1403&lt;=504.6,M1403&lt;=10),('[1]Pricing Schedule'!$J$105),
IF(AND(I1403=38000,R1403&gt;336.4,R1403&lt;=504.6,M1403&gt;10),('[1]Pricing Schedule'!$J$113),
IF(AND(I1403=38000,R1403&gt;504.6,R1403&lt;=672.8,M1403&lt;=10),('[1]Pricing Schedule'!$J$105),
IF(AND(I1403=38000,R1403&gt;504.6,R1403&lt;=672.8,M1403&gt;10),('[1]Pricing Schedule'!$J$113),
IF(AND(I1403=110000,R1403&lt;=12.8,M1403&gt;2),'[1]Pricing Schedule'!$J$63,
IF(AND(I1403=110000,R1403&lt;=12.8,M1403&lt;=2),'[1]Pricing Schedule'!$J$97,
IF(AND(I1403=110000,R1403&gt;12.8,R1403&lt;=22.8,M1403&gt;3),'[1]Pricing Schedule'!$J$72,
IF(AND(I1403=110000,R1403&gt;12.8,R1403&lt;=22.8,M1403&lt;=3),'[1]Pricing Schedule'!$J$97,
IF(AND(I1403=110000,R1403&gt;22.8,R1403&lt;=30.2),'[1]Pricing Schedule'!$J$81,
IF(AND(I1403=110000,R1403&gt;30.2,R1403&lt;=45.9),'[1]Pricing Schedule'!$J$90,
IF(AND(I1403=110000,R1403&gt;45.9,R1403&lt;=123.4),'[1]Pricing Schedule'!$J$97,
IF(AND(I1403=110000,R1403&gt;123.4,R1403&lt;=168.2,M1403&lt;=10),'[1]Pricing Schedule'!$J$105,
IF(AND(I1403=110000,R1403&gt;123.4,R1403&lt;=168.2,M1403&gt;10),'[1]Pricing Schedule'!$J$113,
IF(AND(I1403=110000,R1403&gt;168.2,R1403&lt;=336.2,M1403&lt;=10),('[1]Pricing Schedule'!$J$105),
IF(AND(I1403=110000,R1403&gt;168.2,R1403&lt;=336.2,M1403&gt;10),('[1]Pricing Schedule'!$J$113),
IF(AND(I1403=110000,R1403&gt;336.4,R1403&lt;=504.6,M1403&lt;=10),('[1]Pricing Schedule'!$J$105),
IF(AND(I1403=110000,R1403&gt;336.4,R1403&lt;=504.6,M1403&gt;10),('[1]Pricing Schedule'!$J$113),
IF(AND(I1403=110000,R1403&gt;504.6,R1403&lt;=672.8,M1403&lt;=10),('[1]Pricing Schedule'!$J$105),
IF(AND(I1403=110000,R1403&gt;504.6,R1403&lt;=672.8,M1403&gt;10),('[1]Pricing Schedule'!$J$113),
IF(AND(I1403=110000,R1403&gt;672.8,R1403&lt;=841,M1403&lt;=10),('[1]Pricing Schedule'!$J$105),
IF(AND(I1403=110000,R1403&gt;672.8,R1403&lt;=841,M1403&gt;10),('[1]Pricing Schedule'!$J$113),
IF(AND(I1403=110000,R1403&gt;1682,R1403&lt;=1850.2,M1403&lt;=10),('[1]Pricing Schedule'!$J$105),
IF(AND(I1403=110000,R1403&gt;1682,R1403&lt;=1850.2,M1403&gt;10),('[1]Pricing Schedule'!$J$113),
IF(AND(I1403=110000,R1403&gt;2018.4,R1403&lt;=2186.6,M1403&lt;=10),('[1]Pricing Schedule'!$J$105),
IF(AND(I1403=110000,R1403&gt;2018.4,R1403&lt;=2186.6,M1403&gt;10),('[1]Pricing Schedule'!$J$113),999999999)))))))))))))))))))))))))))))))))))))))</f>
        <v>4</v>
      </c>
      <c r="U1403" s="40">
        <f t="shared" si="132"/>
        <v>166461.90476190476</v>
      </c>
      <c r="V1403" s="41">
        <f t="shared" si="133"/>
        <v>6.0073804960379897</v>
      </c>
      <c r="Y1403" s="23">
        <v>207</v>
      </c>
      <c r="Z1403" s="23">
        <v>151</v>
      </c>
      <c r="AD1403" s="13"/>
      <c r="AE1403" s="13"/>
      <c r="AF1403" s="13"/>
      <c r="AR1403" s="35"/>
    </row>
    <row r="1404" spans="1:44">
      <c r="A1404" s="23">
        <v>1406</v>
      </c>
      <c r="B1404" s="23">
        <v>1406</v>
      </c>
      <c r="C1404" s="23" t="s">
        <v>2093</v>
      </c>
      <c r="D1404" s="23" t="s">
        <v>110</v>
      </c>
      <c r="E1404" s="23" t="s">
        <v>110</v>
      </c>
      <c r="F1404" s="23" t="s">
        <v>199</v>
      </c>
      <c r="G1404" s="23" t="s">
        <v>200</v>
      </c>
      <c r="H1404" s="23" t="s">
        <v>113</v>
      </c>
      <c r="I1404" s="13">
        <v>38000</v>
      </c>
      <c r="J1404" s="13">
        <v>38000</v>
      </c>
      <c r="K1404" s="23" t="s">
        <v>119</v>
      </c>
      <c r="L1404" s="24">
        <v>15.164999999999999</v>
      </c>
      <c r="M1404" s="37">
        <f t="shared" si="128"/>
        <v>16</v>
      </c>
      <c r="N1404" s="24">
        <v>0.39700000000000002</v>
      </c>
      <c r="O1404" s="13">
        <v>3</v>
      </c>
      <c r="P1404" s="36">
        <f t="shared" si="129"/>
        <v>0.39700000000000002</v>
      </c>
      <c r="Q1404" s="38">
        <f t="shared" si="130"/>
        <v>4.2</v>
      </c>
      <c r="R1404" s="37">
        <f t="shared" si="131"/>
        <v>4.2</v>
      </c>
      <c r="S1404" s="39">
        <f>IF(AND(I1404=38000,R1404&lt;=4.5,M1404&gt;8),'[1]Pricing Schedule'!$F$8+('[1]Pricing Schedule'!$F$9*M1404),
IF(AND(I1404=38000,R1404&lt;=4.5,M1404&lt;=8),'[1]Pricing Schedule'!$F$34+('[1]Pricing Schedule'!$F$36*M1404),
IF(AND(I1404=38000,R1404&gt;4.5,R1404&lt;=9,M1404&gt;8),'[1]Pricing Schedule'!$F$17+('[1]Pricing Schedule'!$F$18*M1404),
IF(AND(I1404=38000,R1404&gt;4.5,R1404&lt;=9,M1404&lt;=8),'[1]Pricing Schedule'!$F$34+('[1]Pricing Schedule'!$F$36*M1404),
IF(AND(I1404=38000,R1404&gt;9,R1404&lt;=12.8,M1404&gt;8),'[1]Pricing Schedule'!$F$26+('[1]Pricing Schedule'!$F$27*M1404),
IF(AND(I1404=38000,R1404&gt;9,R1404&lt;=12.8,M1404&lt;=8),'[1]Pricing Schedule'!$F$34+('[1]Pricing Schedule'!$F$36*M1404),
IF(AND(I1404=38000,R1404&gt;12.8,R1404&lt;=22.8),'[1]Pricing Schedule'!$F$34+('[1]Pricing Schedule'!$F$36*M1404),
IF(AND(I1404=38000,R1404&gt;22.8,R1404&lt;=30.2),'[1]Pricing Schedule'!$F$43+('[1]Pricing Schedule'!$F$45*M1404),
IF(AND(I1404=38000,R1404&gt;30.2,R1404&lt;=45.9),'[1]Pricing Schedule'!$F$52+('[1]Pricing Schedule'!$F$54*M1404),
IF(AND(I1404=38000,R1404&gt;45.9,R1404&lt;=123.4),'[1]Pricing Schedule'!$F$96+('[1]Pricing Schedule'!$F$97*M1404),
IF(AND(I1404=38000,R1404&gt;123.4,R1404&lt;=168.2,M1404&lt;=10),'[1]Pricing Schedule'!$F$103+('[1]Pricing Schedule'!$F$105*M1404),
IF(AND(I1404=38000,R1404&gt;123.4,R1404&lt;=168.2,M1404&gt;10),'[1]Pricing Schedule'!$F$111+('[1]Pricing Schedule'!$F$113*M1404),
IF(AND(I1404=38000,R1404&gt;157.4,R1404&lt;=336.4,M1404&lt;=10),('[1]Pricing Schedule'!$F$103+('[1]Pricing Schedule'!$F$105*M1404))*2,
IF(AND(I1404=38000,R1404&gt;157.4,R1404&lt;=336.4,M1404&gt;10),('[1]Pricing Schedule'!$F$111+('[1]Pricing Schedule'!$F$113*M1404))*2,
IF(AND(I1404=38000,R1404&gt;314.8,R1404&lt;=504.6,M1404&lt;=10),('[1]Pricing Schedule'!$F$103+('[1]Pricing Schedule'!$F$105*M1404))*3,
IF(AND(I1404=38000,R1404&gt;314.8,R1404&lt;=504.6,M1404&gt;10),('[1]Pricing Schedule'!$F$111+('[1]Pricing Schedule'!$F$113*M1404))*3,
IF(AND(I1404=38000,R1404&gt;472.2,R1404&lt;=672.8,M1404&lt;=10),('[1]Pricing Schedule'!$F$103+('[1]Pricing Schedule'!$F$105*M1404))*4,
IF(AND(I1404=38000,R1404&gt;472.2,R1404&lt;=672.8,M1404&gt;10),('[1]Pricing Schedule'!$F$111+('[1]Pricing Schedule'!$F$113*M1404))*4,
IF(AND(I1404=110000,R1404&lt;=12.8,M1404&gt;2),'[1]Pricing Schedule'!$F$62+('[1]Pricing Schedule'!$F$63*M1404),
IF(AND(I1404=110000,R1404&lt;=12.8,M1404&lt;=2),'[1]Pricing Schedule'!$F$96+('[1]Pricing Schedule'!$F$97*M1404),
IF(AND(I1404=110000,R1404&gt;12.8,R1404&lt;=22.8,M1404&gt;3),'[1]Pricing Schedule'!$F$71+('[1]Pricing Schedule'!$F$72*M1404),
IF(AND(I1404=110000,R1404&gt;12.8,R1404&lt;=22.8,M1404&lt;=3),'[1]Pricing Schedule'!$F$96+('[1]Pricing Schedule'!$F$97*M1404),
IF(AND(I1404=110000,R1404&gt;22.8,R1404&lt;=30.2),'[1]Pricing Schedule'!$F$80+('[1]Pricing Schedule'!$F$81*M1404),
IF(AND(I1404=110000,R1404&gt;30.2,R1404&lt;=45.9),'[1]Pricing Schedule'!$F$89+('[1]Pricing Schedule'!$F$90*M1404),
IF(AND(I1404=110000,R1404&gt;45.9,R1404&lt;=123.4),'[1]Pricing Schedule'!$F$96+('[1]Pricing Schedule'!$F$97*M1404),
IF(AND(I1404=110000,R1404&gt;123.4,R1404&lt;=168.2,M1404&lt;=10),'[1]Pricing Schedule'!$F$103+('[1]Pricing Schedule'!$F$105*M1404),
IF(AND(I1404=110000,R1404&gt;123.4,R1404&lt;=168.2,M1404&gt;10),'[1]Pricing Schedule'!$F$111+('[1]Pricing Schedule'!$F$113*M1404),
IF(AND(I1404=110000,R1404&gt;168.2,R1404&lt;=336.4,M1404&lt;=10),('[1]Pricing Schedule'!$F$103+('[1]Pricing Schedule'!$F$105*M1404))*2,
IF(AND(I1404=110000,R1404&gt;168.2,R1404&lt;=336.4,M1404&gt;10),('[1]Pricing Schedule'!$F$111+('[1]Pricing Schedule'!$F$113*M1404))*2,
IF(AND(I1404=110000,R1404&gt;336.4,R1404&lt;=504.6,M1404&lt;=10),('[1]Pricing Schedule'!$F$103+('[1]Pricing Schedule'!$F$105*M1404))*3,
IF(AND(I1404=110000,R1404&gt;336.4,R1404&lt;=504.6,M1404&gt;10),('[1]Pricing Schedule'!$F$111+('[1]Pricing Schedule'!$F$113*M1404))*3,
IF(AND(I1404=110000,R1404&gt;504.6,R1404&lt;=672.8,M1404&lt;=10),('[1]Pricing Schedule'!$F$103+('[1]Pricing Schedule'!$F$105*M1404))*4,
IF(AND(I1404=110000,R1404&gt;504.6,R1404&lt;=672.8,M1404&gt;10),('[1]Pricing Schedule'!$F$111+('[1]Pricing Schedule'!$F$113*M1404))*4,
IF(AND(I1404=110000,R1404&gt;672.8,R1404&lt;=841,M1404&lt;=10),('[1]Pricing Schedule'!$F$103+('[1]Pricing Schedule'!$F$105*M1404))*5,
IF(AND(I1404=110000,R1404&gt;672.8,R1404&lt;=841,M1404&gt;10),('[1]Pricing Schedule'!$F$111+('[1]Pricing Schedule'!$F$113*M1404))*5,
IF(AND(I1404=110000,R1404&gt;672.8,R1404&lt;=841,M1404&lt;=10),('[1]Pricing Schedule'!$F$103+('[1]Pricing Schedule'!$F$105*M1404))*5,
IF(AND(I1404=110000,R1404&gt;672.8,R1404&lt;=841,M1404&gt;10),('[1]Pricing Schedule'!$F$111+('[1]Pricing Schedule'!$F$113*M1404))*5,
IF(AND(I1404=110000,R1404&gt;1345.6,R1404&lt;=1513.8,M1404&lt;=10),('[1]Pricing Schedule'!$F$103+('[1]Pricing Schedule'!$F$105*M1404))*9,
IF(AND(I1404=110000,R1404&gt;1345.6,R1404&lt;=1513.8,M1404&gt;10),('[1]Pricing Schedule'!$F$111+('[1]Pricing Schedule'!$F$113*M1404))*9,
9999999999)))))))))))))))))))))))))))))))))))))))</f>
        <v>1703340</v>
      </c>
      <c r="T1404" s="21">
        <f>IF(AND(I1404=38000,R1404&lt;=4.5,M1404&gt;8),'[1]Pricing Schedule'!$J$9,
IF(AND(I1404=38000,R1404&lt;=4.5,M1404&lt;=8),'[1]Pricing Schedule'!$J$36,
IF(AND(I1404=38000,R1404&gt;4.5,R1404&lt;=9,M1404&gt;8),'[1]Pricing Schedule'!$J$18,
IF(AND(I1404=38000,R1404&gt;4.5,R1404&lt;=9,M1404&lt;=8),'[1]Pricing Schedule'!$J$36,
IF(AND(I1404=38000,R1404&gt;9,R1404&lt;=12.8,M1404&gt;8),'[1]Pricing Schedule'!$J$27,
IF(AND(I1404=38000,R1404&gt;9,R1404&lt;=12.8,M1404&lt;=8),'[1]Pricing Schedule'!$J$36,
IF(AND(I1404=38000,R1404&gt;12.8,R1404&lt;=22.8),'[1]Pricing Schedule'!$J$36,
IF(AND(I1404=38000,R1404&gt;22.8,R1404&lt;=30.2),'[1]Pricing Schedule'!$J$45,
IF(AND(I1404=38000,R1404&gt;30.2,R1404&lt;=45.9),'[1]Pricing Schedule'!$J$54,
IF(AND(I1404=38000,R1404&gt;45.9,R1404&lt;=123.4),'[1]Pricing Schedule'!$J$97,
IF(AND(I1404=38000,R1404&gt;123.4,R1404&lt;=168.2,M1404&lt;=10),'[1]Pricing Schedule'!$J$105,
IF(AND(I1404=38000,R1404&gt;123.4,R1404&lt;=168.2,M1404&gt;10),'[1]Pricing Schedule'!$J$113,
IF(AND(I1404=38000,R1404&gt;168.2,R1404&lt;=336.4,M1404&lt;=10),('[1]Pricing Schedule'!$J$105),
IF(AND(I1404=38000,R1404&gt;168.2,R1404&lt;=336.4,M1404&gt;10),('[1]Pricing Schedule'!$J$113),
IF(AND(I1404=38000,R1404&gt;336.4,R1404&lt;=504.6,M1404&lt;=10),('[1]Pricing Schedule'!$J$105),
IF(AND(I1404=38000,R1404&gt;336.4,R1404&lt;=504.6,M1404&gt;10),('[1]Pricing Schedule'!$J$113),
IF(AND(I1404=38000,R1404&gt;504.6,R1404&lt;=672.8,M1404&lt;=10),('[1]Pricing Schedule'!$J$105),
IF(AND(I1404=38000,R1404&gt;504.6,R1404&lt;=672.8,M1404&gt;10),('[1]Pricing Schedule'!$J$113),
IF(AND(I1404=110000,R1404&lt;=12.8,M1404&gt;2),'[1]Pricing Schedule'!$J$63,
IF(AND(I1404=110000,R1404&lt;=12.8,M1404&lt;=2),'[1]Pricing Schedule'!$J$97,
IF(AND(I1404=110000,R1404&gt;12.8,R1404&lt;=22.8,M1404&gt;3),'[1]Pricing Schedule'!$J$72,
IF(AND(I1404=110000,R1404&gt;12.8,R1404&lt;=22.8,M1404&lt;=3),'[1]Pricing Schedule'!$J$97,
IF(AND(I1404=110000,R1404&gt;22.8,R1404&lt;=30.2),'[1]Pricing Schedule'!$J$81,
IF(AND(I1404=110000,R1404&gt;30.2,R1404&lt;=45.9),'[1]Pricing Schedule'!$J$90,
IF(AND(I1404=110000,R1404&gt;45.9,R1404&lt;=123.4),'[1]Pricing Schedule'!$J$97,
IF(AND(I1404=110000,R1404&gt;123.4,R1404&lt;=168.2,M1404&lt;=10),'[1]Pricing Schedule'!$J$105,
IF(AND(I1404=110000,R1404&gt;123.4,R1404&lt;=168.2,M1404&gt;10),'[1]Pricing Schedule'!$J$113,
IF(AND(I1404=110000,R1404&gt;168.2,R1404&lt;=336.2,M1404&lt;=10),('[1]Pricing Schedule'!$J$105),
IF(AND(I1404=110000,R1404&gt;168.2,R1404&lt;=336.2,M1404&gt;10),('[1]Pricing Schedule'!$J$113),
IF(AND(I1404=110000,R1404&gt;336.4,R1404&lt;=504.6,M1404&lt;=10),('[1]Pricing Schedule'!$J$105),
IF(AND(I1404=110000,R1404&gt;336.4,R1404&lt;=504.6,M1404&gt;10),('[1]Pricing Schedule'!$J$113),
IF(AND(I1404=110000,R1404&gt;504.6,R1404&lt;=672.8,M1404&lt;=10),('[1]Pricing Schedule'!$J$105),
IF(AND(I1404=110000,R1404&gt;504.6,R1404&lt;=672.8,M1404&gt;10),('[1]Pricing Schedule'!$J$113),
IF(AND(I1404=110000,R1404&gt;672.8,R1404&lt;=841,M1404&lt;=10),('[1]Pricing Schedule'!$J$105),
IF(AND(I1404=110000,R1404&gt;672.8,R1404&lt;=841,M1404&gt;10),('[1]Pricing Schedule'!$J$113),
IF(AND(I1404=110000,R1404&gt;1682,R1404&lt;=1850.2,M1404&lt;=10),('[1]Pricing Schedule'!$J$105),
IF(AND(I1404=110000,R1404&gt;1682,R1404&lt;=1850.2,M1404&gt;10),('[1]Pricing Schedule'!$J$113),
IF(AND(I1404=110000,R1404&gt;2018.4,R1404&lt;=2186.6,M1404&lt;=10),('[1]Pricing Schedule'!$J$105),
IF(AND(I1404=110000,R1404&gt;2018.4,R1404&lt;=2186.6,M1404&gt;10),('[1]Pricing Schedule'!$J$113),999999999)))))))))))))))))))))))))))))))))))))))</f>
        <v>1</v>
      </c>
      <c r="U1404" s="40">
        <f t="shared" si="132"/>
        <v>405557.14285714284</v>
      </c>
      <c r="V1404" s="41">
        <f t="shared" si="133"/>
        <v>2.4657437739969708</v>
      </c>
      <c r="Y1404" s="23">
        <v>317</v>
      </c>
      <c r="Z1404" s="23">
        <v>151</v>
      </c>
      <c r="AD1404" s="13"/>
      <c r="AE1404" s="13"/>
      <c r="AF1404" s="13"/>
      <c r="AR1404" s="35"/>
    </row>
    <row r="1405" spans="1:44">
      <c r="A1405" s="23">
        <v>1407</v>
      </c>
      <c r="B1405" s="23">
        <v>1407</v>
      </c>
      <c r="C1405" s="23" t="s">
        <v>2094</v>
      </c>
      <c r="D1405" s="23" t="s">
        <v>110</v>
      </c>
      <c r="E1405" s="23" t="s">
        <v>110</v>
      </c>
      <c r="F1405" s="23" t="s">
        <v>196</v>
      </c>
      <c r="G1405" s="23" t="s">
        <v>197</v>
      </c>
      <c r="H1405" s="23" t="s">
        <v>113</v>
      </c>
      <c r="I1405" s="13">
        <v>38000</v>
      </c>
      <c r="J1405" s="23" t="s">
        <v>119</v>
      </c>
      <c r="K1405" s="13">
        <v>38000</v>
      </c>
      <c r="L1405" s="24">
        <v>11.757999999999999</v>
      </c>
      <c r="M1405" s="37">
        <f t="shared" si="128"/>
        <v>12</v>
      </c>
      <c r="N1405" s="24">
        <v>9.0999999999999998E-2</v>
      </c>
      <c r="O1405" s="13">
        <v>3</v>
      </c>
      <c r="P1405" s="36">
        <f t="shared" si="129"/>
        <v>9.0999999999999998E-2</v>
      </c>
      <c r="Q1405" s="38">
        <f t="shared" si="130"/>
        <v>4.2</v>
      </c>
      <c r="R1405" s="37">
        <f t="shared" si="131"/>
        <v>4.2</v>
      </c>
      <c r="S1405" s="39">
        <f>IF(AND(I1405=38000,R1405&lt;=4.5,M1405&gt;8),'[1]Pricing Schedule'!$F$8+('[1]Pricing Schedule'!$F$9*M1405),
IF(AND(I1405=38000,R1405&lt;=4.5,M1405&lt;=8),'[1]Pricing Schedule'!$F$34+('[1]Pricing Schedule'!$F$36*M1405),
IF(AND(I1405=38000,R1405&gt;4.5,R1405&lt;=9,M1405&gt;8),'[1]Pricing Schedule'!$F$17+('[1]Pricing Schedule'!$F$18*M1405),
IF(AND(I1405=38000,R1405&gt;4.5,R1405&lt;=9,M1405&lt;=8),'[1]Pricing Schedule'!$F$34+('[1]Pricing Schedule'!$F$36*M1405),
IF(AND(I1405=38000,R1405&gt;9,R1405&lt;=12.8,M1405&gt;8),'[1]Pricing Schedule'!$F$26+('[1]Pricing Schedule'!$F$27*M1405),
IF(AND(I1405=38000,R1405&gt;9,R1405&lt;=12.8,M1405&lt;=8),'[1]Pricing Schedule'!$F$34+('[1]Pricing Schedule'!$F$36*M1405),
IF(AND(I1405=38000,R1405&gt;12.8,R1405&lt;=22.8),'[1]Pricing Schedule'!$F$34+('[1]Pricing Schedule'!$F$36*M1405),
IF(AND(I1405=38000,R1405&gt;22.8,R1405&lt;=30.2),'[1]Pricing Schedule'!$F$43+('[1]Pricing Schedule'!$F$45*M1405),
IF(AND(I1405=38000,R1405&gt;30.2,R1405&lt;=45.9),'[1]Pricing Schedule'!$F$52+('[1]Pricing Schedule'!$F$54*M1405),
IF(AND(I1405=38000,R1405&gt;45.9,R1405&lt;=123.4),'[1]Pricing Schedule'!$F$96+('[1]Pricing Schedule'!$F$97*M1405),
IF(AND(I1405=38000,R1405&gt;123.4,R1405&lt;=168.2,M1405&lt;=10),'[1]Pricing Schedule'!$F$103+('[1]Pricing Schedule'!$F$105*M1405),
IF(AND(I1405=38000,R1405&gt;123.4,R1405&lt;=168.2,M1405&gt;10),'[1]Pricing Schedule'!$F$111+('[1]Pricing Schedule'!$F$113*M1405),
IF(AND(I1405=38000,R1405&gt;157.4,R1405&lt;=336.4,M1405&lt;=10),('[1]Pricing Schedule'!$F$103+('[1]Pricing Schedule'!$F$105*M1405))*2,
IF(AND(I1405=38000,R1405&gt;157.4,R1405&lt;=336.4,M1405&gt;10),('[1]Pricing Schedule'!$F$111+('[1]Pricing Schedule'!$F$113*M1405))*2,
IF(AND(I1405=38000,R1405&gt;314.8,R1405&lt;=504.6,M1405&lt;=10),('[1]Pricing Schedule'!$F$103+('[1]Pricing Schedule'!$F$105*M1405))*3,
IF(AND(I1405=38000,R1405&gt;314.8,R1405&lt;=504.6,M1405&gt;10),('[1]Pricing Schedule'!$F$111+('[1]Pricing Schedule'!$F$113*M1405))*3,
IF(AND(I1405=38000,R1405&gt;472.2,R1405&lt;=672.8,M1405&lt;=10),('[1]Pricing Schedule'!$F$103+('[1]Pricing Schedule'!$F$105*M1405))*4,
IF(AND(I1405=38000,R1405&gt;472.2,R1405&lt;=672.8,M1405&gt;10),('[1]Pricing Schedule'!$F$111+('[1]Pricing Schedule'!$F$113*M1405))*4,
IF(AND(I1405=110000,R1405&lt;=12.8,M1405&gt;2),'[1]Pricing Schedule'!$F$62+('[1]Pricing Schedule'!$F$63*M1405),
IF(AND(I1405=110000,R1405&lt;=12.8,M1405&lt;=2),'[1]Pricing Schedule'!$F$96+('[1]Pricing Schedule'!$F$97*M1405),
IF(AND(I1405=110000,R1405&gt;12.8,R1405&lt;=22.8,M1405&gt;3),'[1]Pricing Schedule'!$F$71+('[1]Pricing Schedule'!$F$72*M1405),
IF(AND(I1405=110000,R1405&gt;12.8,R1405&lt;=22.8,M1405&lt;=3),'[1]Pricing Schedule'!$F$96+('[1]Pricing Schedule'!$F$97*M1405),
IF(AND(I1405=110000,R1405&gt;22.8,R1405&lt;=30.2),'[1]Pricing Schedule'!$F$80+('[1]Pricing Schedule'!$F$81*M1405),
IF(AND(I1405=110000,R1405&gt;30.2,R1405&lt;=45.9),'[1]Pricing Schedule'!$F$89+('[1]Pricing Schedule'!$F$90*M1405),
IF(AND(I1405=110000,R1405&gt;45.9,R1405&lt;=123.4),'[1]Pricing Schedule'!$F$96+('[1]Pricing Schedule'!$F$97*M1405),
IF(AND(I1405=110000,R1405&gt;123.4,R1405&lt;=168.2,M1405&lt;=10),'[1]Pricing Schedule'!$F$103+('[1]Pricing Schedule'!$F$105*M1405),
IF(AND(I1405=110000,R1405&gt;123.4,R1405&lt;=168.2,M1405&gt;10),'[1]Pricing Schedule'!$F$111+('[1]Pricing Schedule'!$F$113*M1405),
IF(AND(I1405=110000,R1405&gt;168.2,R1405&lt;=336.4,M1405&lt;=10),('[1]Pricing Schedule'!$F$103+('[1]Pricing Schedule'!$F$105*M1405))*2,
IF(AND(I1405=110000,R1405&gt;168.2,R1405&lt;=336.4,M1405&gt;10),('[1]Pricing Schedule'!$F$111+('[1]Pricing Schedule'!$F$113*M1405))*2,
IF(AND(I1405=110000,R1405&gt;336.4,R1405&lt;=504.6,M1405&lt;=10),('[1]Pricing Schedule'!$F$103+('[1]Pricing Schedule'!$F$105*M1405))*3,
IF(AND(I1405=110000,R1405&gt;336.4,R1405&lt;=504.6,M1405&gt;10),('[1]Pricing Schedule'!$F$111+('[1]Pricing Schedule'!$F$113*M1405))*3,
IF(AND(I1405=110000,R1405&gt;504.6,R1405&lt;=672.8,M1405&lt;=10),('[1]Pricing Schedule'!$F$103+('[1]Pricing Schedule'!$F$105*M1405))*4,
IF(AND(I1405=110000,R1405&gt;504.6,R1405&lt;=672.8,M1405&gt;10),('[1]Pricing Schedule'!$F$111+('[1]Pricing Schedule'!$F$113*M1405))*4,
IF(AND(I1405=110000,R1405&gt;672.8,R1405&lt;=841,M1405&lt;=10),('[1]Pricing Schedule'!$F$103+('[1]Pricing Schedule'!$F$105*M1405))*5,
IF(AND(I1405=110000,R1405&gt;672.8,R1405&lt;=841,M1405&gt;10),('[1]Pricing Schedule'!$F$111+('[1]Pricing Schedule'!$F$113*M1405))*5,
IF(AND(I1405=110000,R1405&gt;672.8,R1405&lt;=841,M1405&lt;=10),('[1]Pricing Schedule'!$F$103+('[1]Pricing Schedule'!$F$105*M1405))*5,
IF(AND(I1405=110000,R1405&gt;672.8,R1405&lt;=841,M1405&gt;10),('[1]Pricing Schedule'!$F$111+('[1]Pricing Schedule'!$F$113*M1405))*5,
IF(AND(I1405=110000,R1405&gt;1345.6,R1405&lt;=1513.8,M1405&lt;=10),('[1]Pricing Schedule'!$F$103+('[1]Pricing Schedule'!$F$105*M1405))*9,
IF(AND(I1405=110000,R1405&gt;1345.6,R1405&lt;=1513.8,M1405&gt;10),('[1]Pricing Schedule'!$F$111+('[1]Pricing Schedule'!$F$113*M1405))*9,
9999999999)))))))))))))))))))))))))))))))))))))))</f>
        <v>1492540</v>
      </c>
      <c r="T1405" s="21">
        <f>IF(AND(I1405=38000,R1405&lt;=4.5,M1405&gt;8),'[1]Pricing Schedule'!$J$9,
IF(AND(I1405=38000,R1405&lt;=4.5,M1405&lt;=8),'[1]Pricing Schedule'!$J$36,
IF(AND(I1405=38000,R1405&gt;4.5,R1405&lt;=9,M1405&gt;8),'[1]Pricing Schedule'!$J$18,
IF(AND(I1405=38000,R1405&gt;4.5,R1405&lt;=9,M1405&lt;=8),'[1]Pricing Schedule'!$J$36,
IF(AND(I1405=38000,R1405&gt;9,R1405&lt;=12.8,M1405&gt;8),'[1]Pricing Schedule'!$J$27,
IF(AND(I1405=38000,R1405&gt;9,R1405&lt;=12.8,M1405&lt;=8),'[1]Pricing Schedule'!$J$36,
IF(AND(I1405=38000,R1405&gt;12.8,R1405&lt;=22.8),'[1]Pricing Schedule'!$J$36,
IF(AND(I1405=38000,R1405&gt;22.8,R1405&lt;=30.2),'[1]Pricing Schedule'!$J$45,
IF(AND(I1405=38000,R1405&gt;30.2,R1405&lt;=45.9),'[1]Pricing Schedule'!$J$54,
IF(AND(I1405=38000,R1405&gt;45.9,R1405&lt;=123.4),'[1]Pricing Schedule'!$J$97,
IF(AND(I1405=38000,R1405&gt;123.4,R1405&lt;=168.2,M1405&lt;=10),'[1]Pricing Schedule'!$J$105,
IF(AND(I1405=38000,R1405&gt;123.4,R1405&lt;=168.2,M1405&gt;10),'[1]Pricing Schedule'!$J$113,
IF(AND(I1405=38000,R1405&gt;168.2,R1405&lt;=336.4,M1405&lt;=10),('[1]Pricing Schedule'!$J$105),
IF(AND(I1405=38000,R1405&gt;168.2,R1405&lt;=336.4,M1405&gt;10),('[1]Pricing Schedule'!$J$113),
IF(AND(I1405=38000,R1405&gt;336.4,R1405&lt;=504.6,M1405&lt;=10),('[1]Pricing Schedule'!$J$105),
IF(AND(I1405=38000,R1405&gt;336.4,R1405&lt;=504.6,M1405&gt;10),('[1]Pricing Schedule'!$J$113),
IF(AND(I1405=38000,R1405&gt;504.6,R1405&lt;=672.8,M1405&lt;=10),('[1]Pricing Schedule'!$J$105),
IF(AND(I1405=38000,R1405&gt;504.6,R1405&lt;=672.8,M1405&gt;10),('[1]Pricing Schedule'!$J$113),
IF(AND(I1405=110000,R1405&lt;=12.8,M1405&gt;2),'[1]Pricing Schedule'!$J$63,
IF(AND(I1405=110000,R1405&lt;=12.8,M1405&lt;=2),'[1]Pricing Schedule'!$J$97,
IF(AND(I1405=110000,R1405&gt;12.8,R1405&lt;=22.8,M1405&gt;3),'[1]Pricing Schedule'!$J$72,
IF(AND(I1405=110000,R1405&gt;12.8,R1405&lt;=22.8,M1405&lt;=3),'[1]Pricing Schedule'!$J$97,
IF(AND(I1405=110000,R1405&gt;22.8,R1405&lt;=30.2),'[1]Pricing Schedule'!$J$81,
IF(AND(I1405=110000,R1405&gt;30.2,R1405&lt;=45.9),'[1]Pricing Schedule'!$J$90,
IF(AND(I1405=110000,R1405&gt;45.9,R1405&lt;=123.4),'[1]Pricing Schedule'!$J$97,
IF(AND(I1405=110000,R1405&gt;123.4,R1405&lt;=168.2,M1405&lt;=10),'[1]Pricing Schedule'!$J$105,
IF(AND(I1405=110000,R1405&gt;123.4,R1405&lt;=168.2,M1405&gt;10),'[1]Pricing Schedule'!$J$113,
IF(AND(I1405=110000,R1405&gt;168.2,R1405&lt;=336.2,M1405&lt;=10),('[1]Pricing Schedule'!$J$105),
IF(AND(I1405=110000,R1405&gt;168.2,R1405&lt;=336.2,M1405&gt;10),('[1]Pricing Schedule'!$J$113),
IF(AND(I1405=110000,R1405&gt;336.4,R1405&lt;=504.6,M1405&lt;=10),('[1]Pricing Schedule'!$J$105),
IF(AND(I1405=110000,R1405&gt;336.4,R1405&lt;=504.6,M1405&gt;10),('[1]Pricing Schedule'!$J$113),
IF(AND(I1405=110000,R1405&gt;504.6,R1405&lt;=672.8,M1405&lt;=10),('[1]Pricing Schedule'!$J$105),
IF(AND(I1405=110000,R1405&gt;504.6,R1405&lt;=672.8,M1405&gt;10),('[1]Pricing Schedule'!$J$113),
IF(AND(I1405=110000,R1405&gt;672.8,R1405&lt;=841,M1405&lt;=10),('[1]Pricing Schedule'!$J$105),
IF(AND(I1405=110000,R1405&gt;672.8,R1405&lt;=841,M1405&gt;10),('[1]Pricing Schedule'!$J$113),
IF(AND(I1405=110000,R1405&gt;1682,R1405&lt;=1850.2,M1405&lt;=10),('[1]Pricing Schedule'!$J$105),
IF(AND(I1405=110000,R1405&gt;1682,R1405&lt;=1850.2,M1405&gt;10),('[1]Pricing Schedule'!$J$113),
IF(AND(I1405=110000,R1405&gt;2018.4,R1405&lt;=2186.6,M1405&lt;=10),('[1]Pricing Schedule'!$J$105),
IF(AND(I1405=110000,R1405&gt;2018.4,R1405&lt;=2186.6,M1405&gt;10),('[1]Pricing Schedule'!$J$113),999999999)))))))))))))))))))))))))))))))))))))))</f>
        <v>1</v>
      </c>
      <c r="U1405" s="40">
        <f t="shared" si="132"/>
        <v>355366.66666666663</v>
      </c>
      <c r="V1405" s="41">
        <f t="shared" si="133"/>
        <v>2.8139949348091173</v>
      </c>
      <c r="Y1405" s="23">
        <v>699</v>
      </c>
      <c r="Z1405" s="23">
        <v>337</v>
      </c>
      <c r="AD1405" s="13"/>
      <c r="AE1405" s="13"/>
      <c r="AF1405" s="13"/>
      <c r="AR1405" s="35"/>
    </row>
    <row r="1406" spans="1:44">
      <c r="A1406" s="23">
        <v>1408</v>
      </c>
      <c r="B1406" s="23">
        <v>1408</v>
      </c>
      <c r="C1406" s="23" t="s">
        <v>2095</v>
      </c>
      <c r="D1406" s="23" t="s">
        <v>110</v>
      </c>
      <c r="E1406" s="23" t="s">
        <v>110</v>
      </c>
      <c r="F1406" s="23" t="s">
        <v>196</v>
      </c>
      <c r="G1406" s="23" t="s">
        <v>197</v>
      </c>
      <c r="H1406" s="23" t="s">
        <v>113</v>
      </c>
      <c r="I1406" s="13">
        <v>38000</v>
      </c>
      <c r="J1406" s="23" t="s">
        <v>119</v>
      </c>
      <c r="K1406" s="13">
        <v>38000</v>
      </c>
      <c r="L1406" s="24">
        <v>8.7349999999999994</v>
      </c>
      <c r="M1406" s="37">
        <f t="shared" si="128"/>
        <v>9</v>
      </c>
      <c r="N1406" s="24">
        <v>0.31900000000000001</v>
      </c>
      <c r="O1406" s="13">
        <v>3</v>
      </c>
      <c r="P1406" s="36">
        <f t="shared" si="129"/>
        <v>0.31900000000000001</v>
      </c>
      <c r="Q1406" s="38">
        <f t="shared" si="130"/>
        <v>4.2</v>
      </c>
      <c r="R1406" s="37">
        <f t="shared" si="131"/>
        <v>4.2</v>
      </c>
      <c r="S1406" s="39">
        <f>IF(AND(I1406=38000,R1406&lt;=4.5,M1406&gt;8),'[1]Pricing Schedule'!$F$8+('[1]Pricing Schedule'!$F$9*M1406),
IF(AND(I1406=38000,R1406&lt;=4.5,M1406&lt;=8),'[1]Pricing Schedule'!$F$34+('[1]Pricing Schedule'!$F$36*M1406),
IF(AND(I1406=38000,R1406&gt;4.5,R1406&lt;=9,M1406&gt;8),'[1]Pricing Schedule'!$F$17+('[1]Pricing Schedule'!$F$18*M1406),
IF(AND(I1406=38000,R1406&gt;4.5,R1406&lt;=9,M1406&lt;=8),'[1]Pricing Schedule'!$F$34+('[1]Pricing Schedule'!$F$36*M1406),
IF(AND(I1406=38000,R1406&gt;9,R1406&lt;=12.8,M1406&gt;8),'[1]Pricing Schedule'!$F$26+('[1]Pricing Schedule'!$F$27*M1406),
IF(AND(I1406=38000,R1406&gt;9,R1406&lt;=12.8,M1406&lt;=8),'[1]Pricing Schedule'!$F$34+('[1]Pricing Schedule'!$F$36*M1406),
IF(AND(I1406=38000,R1406&gt;12.8,R1406&lt;=22.8),'[1]Pricing Schedule'!$F$34+('[1]Pricing Schedule'!$F$36*M1406),
IF(AND(I1406=38000,R1406&gt;22.8,R1406&lt;=30.2),'[1]Pricing Schedule'!$F$43+('[1]Pricing Schedule'!$F$45*M1406),
IF(AND(I1406=38000,R1406&gt;30.2,R1406&lt;=45.9),'[1]Pricing Schedule'!$F$52+('[1]Pricing Schedule'!$F$54*M1406),
IF(AND(I1406=38000,R1406&gt;45.9,R1406&lt;=123.4),'[1]Pricing Schedule'!$F$96+('[1]Pricing Schedule'!$F$97*M1406),
IF(AND(I1406=38000,R1406&gt;123.4,R1406&lt;=168.2,M1406&lt;=10),'[1]Pricing Schedule'!$F$103+('[1]Pricing Schedule'!$F$105*M1406),
IF(AND(I1406=38000,R1406&gt;123.4,R1406&lt;=168.2,M1406&gt;10),'[1]Pricing Schedule'!$F$111+('[1]Pricing Schedule'!$F$113*M1406),
IF(AND(I1406=38000,R1406&gt;157.4,R1406&lt;=336.4,M1406&lt;=10),('[1]Pricing Schedule'!$F$103+('[1]Pricing Schedule'!$F$105*M1406))*2,
IF(AND(I1406=38000,R1406&gt;157.4,R1406&lt;=336.4,M1406&gt;10),('[1]Pricing Schedule'!$F$111+('[1]Pricing Schedule'!$F$113*M1406))*2,
IF(AND(I1406=38000,R1406&gt;314.8,R1406&lt;=504.6,M1406&lt;=10),('[1]Pricing Schedule'!$F$103+('[1]Pricing Schedule'!$F$105*M1406))*3,
IF(AND(I1406=38000,R1406&gt;314.8,R1406&lt;=504.6,M1406&gt;10),('[1]Pricing Schedule'!$F$111+('[1]Pricing Schedule'!$F$113*M1406))*3,
IF(AND(I1406=38000,R1406&gt;472.2,R1406&lt;=672.8,M1406&lt;=10),('[1]Pricing Schedule'!$F$103+('[1]Pricing Schedule'!$F$105*M1406))*4,
IF(AND(I1406=38000,R1406&gt;472.2,R1406&lt;=672.8,M1406&gt;10),('[1]Pricing Schedule'!$F$111+('[1]Pricing Schedule'!$F$113*M1406))*4,
IF(AND(I1406=110000,R1406&lt;=12.8,M1406&gt;2),'[1]Pricing Schedule'!$F$62+('[1]Pricing Schedule'!$F$63*M1406),
IF(AND(I1406=110000,R1406&lt;=12.8,M1406&lt;=2),'[1]Pricing Schedule'!$F$96+('[1]Pricing Schedule'!$F$97*M1406),
IF(AND(I1406=110000,R1406&gt;12.8,R1406&lt;=22.8,M1406&gt;3),'[1]Pricing Schedule'!$F$71+('[1]Pricing Schedule'!$F$72*M1406),
IF(AND(I1406=110000,R1406&gt;12.8,R1406&lt;=22.8,M1406&lt;=3),'[1]Pricing Schedule'!$F$96+('[1]Pricing Schedule'!$F$97*M1406),
IF(AND(I1406=110000,R1406&gt;22.8,R1406&lt;=30.2),'[1]Pricing Schedule'!$F$80+('[1]Pricing Schedule'!$F$81*M1406),
IF(AND(I1406=110000,R1406&gt;30.2,R1406&lt;=45.9),'[1]Pricing Schedule'!$F$89+('[1]Pricing Schedule'!$F$90*M1406),
IF(AND(I1406=110000,R1406&gt;45.9,R1406&lt;=123.4),'[1]Pricing Schedule'!$F$96+('[1]Pricing Schedule'!$F$97*M1406),
IF(AND(I1406=110000,R1406&gt;123.4,R1406&lt;=168.2,M1406&lt;=10),'[1]Pricing Schedule'!$F$103+('[1]Pricing Schedule'!$F$105*M1406),
IF(AND(I1406=110000,R1406&gt;123.4,R1406&lt;=168.2,M1406&gt;10),'[1]Pricing Schedule'!$F$111+('[1]Pricing Schedule'!$F$113*M1406),
IF(AND(I1406=110000,R1406&gt;168.2,R1406&lt;=336.4,M1406&lt;=10),('[1]Pricing Schedule'!$F$103+('[1]Pricing Schedule'!$F$105*M1406))*2,
IF(AND(I1406=110000,R1406&gt;168.2,R1406&lt;=336.4,M1406&gt;10),('[1]Pricing Schedule'!$F$111+('[1]Pricing Schedule'!$F$113*M1406))*2,
IF(AND(I1406=110000,R1406&gt;336.4,R1406&lt;=504.6,M1406&lt;=10),('[1]Pricing Schedule'!$F$103+('[1]Pricing Schedule'!$F$105*M1406))*3,
IF(AND(I1406=110000,R1406&gt;336.4,R1406&lt;=504.6,M1406&gt;10),('[1]Pricing Schedule'!$F$111+('[1]Pricing Schedule'!$F$113*M1406))*3,
IF(AND(I1406=110000,R1406&gt;504.6,R1406&lt;=672.8,M1406&lt;=10),('[1]Pricing Schedule'!$F$103+('[1]Pricing Schedule'!$F$105*M1406))*4,
IF(AND(I1406=110000,R1406&gt;504.6,R1406&lt;=672.8,M1406&gt;10),('[1]Pricing Schedule'!$F$111+('[1]Pricing Schedule'!$F$113*M1406))*4,
IF(AND(I1406=110000,R1406&gt;672.8,R1406&lt;=841,M1406&lt;=10),('[1]Pricing Schedule'!$F$103+('[1]Pricing Schedule'!$F$105*M1406))*5,
IF(AND(I1406=110000,R1406&gt;672.8,R1406&lt;=841,M1406&gt;10),('[1]Pricing Schedule'!$F$111+('[1]Pricing Schedule'!$F$113*M1406))*5,
IF(AND(I1406=110000,R1406&gt;672.8,R1406&lt;=841,M1406&lt;=10),('[1]Pricing Schedule'!$F$103+('[1]Pricing Schedule'!$F$105*M1406))*5,
IF(AND(I1406=110000,R1406&gt;672.8,R1406&lt;=841,M1406&gt;10),('[1]Pricing Schedule'!$F$111+('[1]Pricing Schedule'!$F$113*M1406))*5,
IF(AND(I1406=110000,R1406&gt;1345.6,R1406&lt;=1513.8,M1406&lt;=10),('[1]Pricing Schedule'!$F$103+('[1]Pricing Schedule'!$F$105*M1406))*9,
IF(AND(I1406=110000,R1406&gt;1345.6,R1406&lt;=1513.8,M1406&gt;10),('[1]Pricing Schedule'!$F$111+('[1]Pricing Schedule'!$F$113*M1406))*9,
9999999999)))))))))))))))))))))))))))))))))))))))</f>
        <v>1334440</v>
      </c>
      <c r="T1406" s="21">
        <f>IF(AND(I1406=38000,R1406&lt;=4.5,M1406&gt;8),'[1]Pricing Schedule'!$J$9,
IF(AND(I1406=38000,R1406&lt;=4.5,M1406&lt;=8),'[1]Pricing Schedule'!$J$36,
IF(AND(I1406=38000,R1406&gt;4.5,R1406&lt;=9,M1406&gt;8),'[1]Pricing Schedule'!$J$18,
IF(AND(I1406=38000,R1406&gt;4.5,R1406&lt;=9,M1406&lt;=8),'[1]Pricing Schedule'!$J$36,
IF(AND(I1406=38000,R1406&gt;9,R1406&lt;=12.8,M1406&gt;8),'[1]Pricing Schedule'!$J$27,
IF(AND(I1406=38000,R1406&gt;9,R1406&lt;=12.8,M1406&lt;=8),'[1]Pricing Schedule'!$J$36,
IF(AND(I1406=38000,R1406&gt;12.8,R1406&lt;=22.8),'[1]Pricing Schedule'!$J$36,
IF(AND(I1406=38000,R1406&gt;22.8,R1406&lt;=30.2),'[1]Pricing Schedule'!$J$45,
IF(AND(I1406=38000,R1406&gt;30.2,R1406&lt;=45.9),'[1]Pricing Schedule'!$J$54,
IF(AND(I1406=38000,R1406&gt;45.9,R1406&lt;=123.4),'[1]Pricing Schedule'!$J$97,
IF(AND(I1406=38000,R1406&gt;123.4,R1406&lt;=168.2,M1406&lt;=10),'[1]Pricing Schedule'!$J$105,
IF(AND(I1406=38000,R1406&gt;123.4,R1406&lt;=168.2,M1406&gt;10),'[1]Pricing Schedule'!$J$113,
IF(AND(I1406=38000,R1406&gt;168.2,R1406&lt;=336.4,M1406&lt;=10),('[1]Pricing Schedule'!$J$105),
IF(AND(I1406=38000,R1406&gt;168.2,R1406&lt;=336.4,M1406&gt;10),('[1]Pricing Schedule'!$J$113),
IF(AND(I1406=38000,R1406&gt;336.4,R1406&lt;=504.6,M1406&lt;=10),('[1]Pricing Schedule'!$J$105),
IF(AND(I1406=38000,R1406&gt;336.4,R1406&lt;=504.6,M1406&gt;10),('[1]Pricing Schedule'!$J$113),
IF(AND(I1406=38000,R1406&gt;504.6,R1406&lt;=672.8,M1406&lt;=10),('[1]Pricing Schedule'!$J$105),
IF(AND(I1406=38000,R1406&gt;504.6,R1406&lt;=672.8,M1406&gt;10),('[1]Pricing Schedule'!$J$113),
IF(AND(I1406=110000,R1406&lt;=12.8,M1406&gt;2),'[1]Pricing Schedule'!$J$63,
IF(AND(I1406=110000,R1406&lt;=12.8,M1406&lt;=2),'[1]Pricing Schedule'!$J$97,
IF(AND(I1406=110000,R1406&gt;12.8,R1406&lt;=22.8,M1406&gt;3),'[1]Pricing Schedule'!$J$72,
IF(AND(I1406=110000,R1406&gt;12.8,R1406&lt;=22.8,M1406&lt;=3),'[1]Pricing Schedule'!$J$97,
IF(AND(I1406=110000,R1406&gt;22.8,R1406&lt;=30.2),'[1]Pricing Schedule'!$J$81,
IF(AND(I1406=110000,R1406&gt;30.2,R1406&lt;=45.9),'[1]Pricing Schedule'!$J$90,
IF(AND(I1406=110000,R1406&gt;45.9,R1406&lt;=123.4),'[1]Pricing Schedule'!$J$97,
IF(AND(I1406=110000,R1406&gt;123.4,R1406&lt;=168.2,M1406&lt;=10),'[1]Pricing Schedule'!$J$105,
IF(AND(I1406=110000,R1406&gt;123.4,R1406&lt;=168.2,M1406&gt;10),'[1]Pricing Schedule'!$J$113,
IF(AND(I1406=110000,R1406&gt;168.2,R1406&lt;=336.2,M1406&lt;=10),('[1]Pricing Schedule'!$J$105),
IF(AND(I1406=110000,R1406&gt;168.2,R1406&lt;=336.2,M1406&gt;10),('[1]Pricing Schedule'!$J$113),
IF(AND(I1406=110000,R1406&gt;336.4,R1406&lt;=504.6,M1406&lt;=10),('[1]Pricing Schedule'!$J$105),
IF(AND(I1406=110000,R1406&gt;336.4,R1406&lt;=504.6,M1406&gt;10),('[1]Pricing Schedule'!$J$113),
IF(AND(I1406=110000,R1406&gt;504.6,R1406&lt;=672.8,M1406&lt;=10),('[1]Pricing Schedule'!$J$105),
IF(AND(I1406=110000,R1406&gt;504.6,R1406&lt;=672.8,M1406&gt;10),('[1]Pricing Schedule'!$J$113),
IF(AND(I1406=110000,R1406&gt;672.8,R1406&lt;=841,M1406&lt;=10),('[1]Pricing Schedule'!$J$105),
IF(AND(I1406=110000,R1406&gt;672.8,R1406&lt;=841,M1406&gt;10),('[1]Pricing Schedule'!$J$113),
IF(AND(I1406=110000,R1406&gt;1682,R1406&lt;=1850.2,M1406&lt;=10),('[1]Pricing Schedule'!$J$105),
IF(AND(I1406=110000,R1406&gt;1682,R1406&lt;=1850.2,M1406&gt;10),('[1]Pricing Schedule'!$J$113),
IF(AND(I1406=110000,R1406&gt;2018.4,R1406&lt;=2186.6,M1406&lt;=10),('[1]Pricing Schedule'!$J$105),
IF(AND(I1406=110000,R1406&gt;2018.4,R1406&lt;=2186.6,M1406&gt;10),('[1]Pricing Schedule'!$J$113),999999999)))))))))))))))))))))))))))))))))))))))</f>
        <v>1</v>
      </c>
      <c r="U1406" s="40">
        <f t="shared" si="132"/>
        <v>317723.80952380953</v>
      </c>
      <c r="V1406" s="41">
        <f t="shared" si="133"/>
        <v>3.1473876682353645</v>
      </c>
      <c r="Y1406" s="23">
        <v>62</v>
      </c>
      <c r="Z1406" s="23">
        <v>337</v>
      </c>
      <c r="AD1406" s="13"/>
      <c r="AE1406" s="13"/>
      <c r="AF1406" s="13"/>
      <c r="AR1406" s="35"/>
    </row>
    <row r="1407" spans="1:44">
      <c r="A1407" s="23">
        <v>1409</v>
      </c>
      <c r="B1407" s="23">
        <v>1409</v>
      </c>
      <c r="C1407" s="23" t="s">
        <v>2096</v>
      </c>
      <c r="D1407" s="23" t="s">
        <v>110</v>
      </c>
      <c r="E1407" s="23" t="s">
        <v>110</v>
      </c>
      <c r="F1407" s="23" t="s">
        <v>196</v>
      </c>
      <c r="G1407" s="23" t="s">
        <v>197</v>
      </c>
      <c r="H1407" s="23" t="s">
        <v>113</v>
      </c>
      <c r="I1407" s="13">
        <v>38000</v>
      </c>
      <c r="J1407" s="23" t="s">
        <v>119</v>
      </c>
      <c r="K1407" s="13">
        <v>38000</v>
      </c>
      <c r="L1407" s="24">
        <v>1.637</v>
      </c>
      <c r="M1407" s="37">
        <f t="shared" si="128"/>
        <v>2</v>
      </c>
      <c r="N1407" s="24">
        <v>0.128</v>
      </c>
      <c r="O1407" s="13">
        <v>3</v>
      </c>
      <c r="P1407" s="36">
        <f t="shared" si="129"/>
        <v>0.128</v>
      </c>
      <c r="Q1407" s="38">
        <f t="shared" si="130"/>
        <v>4.2</v>
      </c>
      <c r="R1407" s="37">
        <f t="shared" si="131"/>
        <v>4.2</v>
      </c>
      <c r="S1407" s="39">
        <f>IF(AND(I1407=38000,R1407&lt;=4.5,M1407&gt;8),'[1]Pricing Schedule'!$F$8+('[1]Pricing Schedule'!$F$9*M1407),
IF(AND(I1407=38000,R1407&lt;=4.5,M1407&lt;=8),'[1]Pricing Schedule'!$F$34+('[1]Pricing Schedule'!$F$36*M1407),
IF(AND(I1407=38000,R1407&gt;4.5,R1407&lt;=9,M1407&gt;8),'[1]Pricing Schedule'!$F$17+('[1]Pricing Schedule'!$F$18*M1407),
IF(AND(I1407=38000,R1407&gt;4.5,R1407&lt;=9,M1407&lt;=8),'[1]Pricing Schedule'!$F$34+('[1]Pricing Schedule'!$F$36*M1407),
IF(AND(I1407=38000,R1407&gt;9,R1407&lt;=12.8,M1407&gt;8),'[1]Pricing Schedule'!$F$26+('[1]Pricing Schedule'!$F$27*M1407),
IF(AND(I1407=38000,R1407&gt;9,R1407&lt;=12.8,M1407&lt;=8),'[1]Pricing Schedule'!$F$34+('[1]Pricing Schedule'!$F$36*M1407),
IF(AND(I1407=38000,R1407&gt;12.8,R1407&lt;=22.8),'[1]Pricing Schedule'!$F$34+('[1]Pricing Schedule'!$F$36*M1407),
IF(AND(I1407=38000,R1407&gt;22.8,R1407&lt;=30.2),'[1]Pricing Schedule'!$F$43+('[1]Pricing Schedule'!$F$45*M1407),
IF(AND(I1407=38000,R1407&gt;30.2,R1407&lt;=45.9),'[1]Pricing Schedule'!$F$52+('[1]Pricing Schedule'!$F$54*M1407),
IF(AND(I1407=38000,R1407&gt;45.9,R1407&lt;=123.4),'[1]Pricing Schedule'!$F$96+('[1]Pricing Schedule'!$F$97*M1407),
IF(AND(I1407=38000,R1407&gt;123.4,R1407&lt;=168.2,M1407&lt;=10),'[1]Pricing Schedule'!$F$103+('[1]Pricing Schedule'!$F$105*M1407),
IF(AND(I1407=38000,R1407&gt;123.4,R1407&lt;=168.2,M1407&gt;10),'[1]Pricing Schedule'!$F$111+('[1]Pricing Schedule'!$F$113*M1407),
IF(AND(I1407=38000,R1407&gt;157.4,R1407&lt;=336.4,M1407&lt;=10),('[1]Pricing Schedule'!$F$103+('[1]Pricing Schedule'!$F$105*M1407))*2,
IF(AND(I1407=38000,R1407&gt;157.4,R1407&lt;=336.4,M1407&gt;10),('[1]Pricing Schedule'!$F$111+('[1]Pricing Schedule'!$F$113*M1407))*2,
IF(AND(I1407=38000,R1407&gt;314.8,R1407&lt;=504.6,M1407&lt;=10),('[1]Pricing Schedule'!$F$103+('[1]Pricing Schedule'!$F$105*M1407))*3,
IF(AND(I1407=38000,R1407&gt;314.8,R1407&lt;=504.6,M1407&gt;10),('[1]Pricing Schedule'!$F$111+('[1]Pricing Schedule'!$F$113*M1407))*3,
IF(AND(I1407=38000,R1407&gt;472.2,R1407&lt;=672.8,M1407&lt;=10),('[1]Pricing Schedule'!$F$103+('[1]Pricing Schedule'!$F$105*M1407))*4,
IF(AND(I1407=38000,R1407&gt;472.2,R1407&lt;=672.8,M1407&gt;10),('[1]Pricing Schedule'!$F$111+('[1]Pricing Schedule'!$F$113*M1407))*4,
IF(AND(I1407=110000,R1407&lt;=12.8,M1407&gt;2),'[1]Pricing Schedule'!$F$62+('[1]Pricing Schedule'!$F$63*M1407),
IF(AND(I1407=110000,R1407&lt;=12.8,M1407&lt;=2),'[1]Pricing Schedule'!$F$96+('[1]Pricing Schedule'!$F$97*M1407),
IF(AND(I1407=110000,R1407&gt;12.8,R1407&lt;=22.8,M1407&gt;3),'[1]Pricing Schedule'!$F$71+('[1]Pricing Schedule'!$F$72*M1407),
IF(AND(I1407=110000,R1407&gt;12.8,R1407&lt;=22.8,M1407&lt;=3),'[1]Pricing Schedule'!$F$96+('[1]Pricing Schedule'!$F$97*M1407),
IF(AND(I1407=110000,R1407&gt;22.8,R1407&lt;=30.2),'[1]Pricing Schedule'!$F$80+('[1]Pricing Schedule'!$F$81*M1407),
IF(AND(I1407=110000,R1407&gt;30.2,R1407&lt;=45.9),'[1]Pricing Schedule'!$F$89+('[1]Pricing Schedule'!$F$90*M1407),
IF(AND(I1407=110000,R1407&gt;45.9,R1407&lt;=123.4),'[1]Pricing Schedule'!$F$96+('[1]Pricing Schedule'!$F$97*M1407),
IF(AND(I1407=110000,R1407&gt;123.4,R1407&lt;=168.2,M1407&lt;=10),'[1]Pricing Schedule'!$F$103+('[1]Pricing Schedule'!$F$105*M1407),
IF(AND(I1407=110000,R1407&gt;123.4,R1407&lt;=168.2,M1407&gt;10),'[1]Pricing Schedule'!$F$111+('[1]Pricing Schedule'!$F$113*M1407),
IF(AND(I1407=110000,R1407&gt;168.2,R1407&lt;=336.4,M1407&lt;=10),('[1]Pricing Schedule'!$F$103+('[1]Pricing Schedule'!$F$105*M1407))*2,
IF(AND(I1407=110000,R1407&gt;168.2,R1407&lt;=336.4,M1407&gt;10),('[1]Pricing Schedule'!$F$111+('[1]Pricing Schedule'!$F$113*M1407))*2,
IF(AND(I1407=110000,R1407&gt;336.4,R1407&lt;=504.6,M1407&lt;=10),('[1]Pricing Schedule'!$F$103+('[1]Pricing Schedule'!$F$105*M1407))*3,
IF(AND(I1407=110000,R1407&gt;336.4,R1407&lt;=504.6,M1407&gt;10),('[1]Pricing Schedule'!$F$111+('[1]Pricing Schedule'!$F$113*M1407))*3,
IF(AND(I1407=110000,R1407&gt;504.6,R1407&lt;=672.8,M1407&lt;=10),('[1]Pricing Schedule'!$F$103+('[1]Pricing Schedule'!$F$105*M1407))*4,
IF(AND(I1407=110000,R1407&gt;504.6,R1407&lt;=672.8,M1407&gt;10),('[1]Pricing Schedule'!$F$111+('[1]Pricing Schedule'!$F$113*M1407))*4,
IF(AND(I1407=110000,R1407&gt;672.8,R1407&lt;=841,M1407&lt;=10),('[1]Pricing Schedule'!$F$103+('[1]Pricing Schedule'!$F$105*M1407))*5,
IF(AND(I1407=110000,R1407&gt;672.8,R1407&lt;=841,M1407&gt;10),('[1]Pricing Schedule'!$F$111+('[1]Pricing Schedule'!$F$113*M1407))*5,
IF(AND(I1407=110000,R1407&gt;672.8,R1407&lt;=841,M1407&lt;=10),('[1]Pricing Schedule'!$F$103+('[1]Pricing Schedule'!$F$105*M1407))*5,
IF(AND(I1407=110000,R1407&gt;672.8,R1407&lt;=841,M1407&gt;10),('[1]Pricing Schedule'!$F$111+('[1]Pricing Schedule'!$F$113*M1407))*5,
IF(AND(I1407=110000,R1407&gt;1345.6,R1407&lt;=1513.8,M1407&lt;=10),('[1]Pricing Schedule'!$F$103+('[1]Pricing Schedule'!$F$105*M1407))*9,
IF(AND(I1407=110000,R1407&gt;1345.6,R1407&lt;=1513.8,M1407&gt;10),('[1]Pricing Schedule'!$F$111+('[1]Pricing Schedule'!$F$113*M1407))*9,
9999999999)))))))))))))))))))))))))))))))))))))))</f>
        <v>488330</v>
      </c>
      <c r="T1407" s="21">
        <f>IF(AND(I1407=38000,R1407&lt;=4.5,M1407&gt;8),'[1]Pricing Schedule'!$J$9,
IF(AND(I1407=38000,R1407&lt;=4.5,M1407&lt;=8),'[1]Pricing Schedule'!$J$36,
IF(AND(I1407=38000,R1407&gt;4.5,R1407&lt;=9,M1407&gt;8),'[1]Pricing Schedule'!$J$18,
IF(AND(I1407=38000,R1407&gt;4.5,R1407&lt;=9,M1407&lt;=8),'[1]Pricing Schedule'!$J$36,
IF(AND(I1407=38000,R1407&gt;9,R1407&lt;=12.8,M1407&gt;8),'[1]Pricing Schedule'!$J$27,
IF(AND(I1407=38000,R1407&gt;9,R1407&lt;=12.8,M1407&lt;=8),'[1]Pricing Schedule'!$J$36,
IF(AND(I1407=38000,R1407&gt;12.8,R1407&lt;=22.8),'[1]Pricing Schedule'!$J$36,
IF(AND(I1407=38000,R1407&gt;22.8,R1407&lt;=30.2),'[1]Pricing Schedule'!$J$45,
IF(AND(I1407=38000,R1407&gt;30.2,R1407&lt;=45.9),'[1]Pricing Schedule'!$J$54,
IF(AND(I1407=38000,R1407&gt;45.9,R1407&lt;=123.4),'[1]Pricing Schedule'!$J$97,
IF(AND(I1407=38000,R1407&gt;123.4,R1407&lt;=168.2,M1407&lt;=10),'[1]Pricing Schedule'!$J$105,
IF(AND(I1407=38000,R1407&gt;123.4,R1407&lt;=168.2,M1407&gt;10),'[1]Pricing Schedule'!$J$113,
IF(AND(I1407=38000,R1407&gt;168.2,R1407&lt;=336.4,M1407&lt;=10),('[1]Pricing Schedule'!$J$105),
IF(AND(I1407=38000,R1407&gt;168.2,R1407&lt;=336.4,M1407&gt;10),('[1]Pricing Schedule'!$J$113),
IF(AND(I1407=38000,R1407&gt;336.4,R1407&lt;=504.6,M1407&lt;=10),('[1]Pricing Schedule'!$J$105),
IF(AND(I1407=38000,R1407&gt;336.4,R1407&lt;=504.6,M1407&gt;10),('[1]Pricing Schedule'!$J$113),
IF(AND(I1407=38000,R1407&gt;504.6,R1407&lt;=672.8,M1407&lt;=10),('[1]Pricing Schedule'!$J$105),
IF(AND(I1407=38000,R1407&gt;504.6,R1407&lt;=672.8,M1407&gt;10),('[1]Pricing Schedule'!$J$113),
IF(AND(I1407=110000,R1407&lt;=12.8,M1407&gt;2),'[1]Pricing Schedule'!$J$63,
IF(AND(I1407=110000,R1407&lt;=12.8,M1407&lt;=2),'[1]Pricing Schedule'!$J$97,
IF(AND(I1407=110000,R1407&gt;12.8,R1407&lt;=22.8,M1407&gt;3),'[1]Pricing Schedule'!$J$72,
IF(AND(I1407=110000,R1407&gt;12.8,R1407&lt;=22.8,M1407&lt;=3),'[1]Pricing Schedule'!$J$97,
IF(AND(I1407=110000,R1407&gt;22.8,R1407&lt;=30.2),'[1]Pricing Schedule'!$J$81,
IF(AND(I1407=110000,R1407&gt;30.2,R1407&lt;=45.9),'[1]Pricing Schedule'!$J$90,
IF(AND(I1407=110000,R1407&gt;45.9,R1407&lt;=123.4),'[1]Pricing Schedule'!$J$97,
IF(AND(I1407=110000,R1407&gt;123.4,R1407&lt;=168.2,M1407&lt;=10),'[1]Pricing Schedule'!$J$105,
IF(AND(I1407=110000,R1407&gt;123.4,R1407&lt;=168.2,M1407&gt;10),'[1]Pricing Schedule'!$J$113,
IF(AND(I1407=110000,R1407&gt;168.2,R1407&lt;=336.2,M1407&lt;=10),('[1]Pricing Schedule'!$J$105),
IF(AND(I1407=110000,R1407&gt;168.2,R1407&lt;=336.2,M1407&gt;10),('[1]Pricing Schedule'!$J$113),
IF(AND(I1407=110000,R1407&gt;336.4,R1407&lt;=504.6,M1407&lt;=10),('[1]Pricing Schedule'!$J$105),
IF(AND(I1407=110000,R1407&gt;336.4,R1407&lt;=504.6,M1407&gt;10),('[1]Pricing Schedule'!$J$113),
IF(AND(I1407=110000,R1407&gt;504.6,R1407&lt;=672.8,M1407&lt;=10),('[1]Pricing Schedule'!$J$105),
IF(AND(I1407=110000,R1407&gt;504.6,R1407&lt;=672.8,M1407&gt;10),('[1]Pricing Schedule'!$J$113),
IF(AND(I1407=110000,R1407&gt;672.8,R1407&lt;=841,M1407&lt;=10),('[1]Pricing Schedule'!$J$105),
IF(AND(I1407=110000,R1407&gt;672.8,R1407&lt;=841,M1407&gt;10),('[1]Pricing Schedule'!$J$113),
IF(AND(I1407=110000,R1407&gt;1682,R1407&lt;=1850.2,M1407&lt;=10),('[1]Pricing Schedule'!$J$105),
IF(AND(I1407=110000,R1407&gt;1682,R1407&lt;=1850.2,M1407&gt;10),('[1]Pricing Schedule'!$J$113),
IF(AND(I1407=110000,R1407&gt;2018.4,R1407&lt;=2186.6,M1407&lt;=10),('[1]Pricing Schedule'!$J$105),
IF(AND(I1407=110000,R1407&gt;2018.4,R1407&lt;=2186.6,M1407&gt;10),('[1]Pricing Schedule'!$J$113),999999999)))))))))))))))))))))))))))))))))))))))</f>
        <v>4</v>
      </c>
      <c r="U1407" s="40">
        <f t="shared" si="132"/>
        <v>116269.04761904762</v>
      </c>
      <c r="V1407" s="41">
        <f t="shared" si="133"/>
        <v>8.6007413019884087</v>
      </c>
      <c r="Y1407" s="23">
        <v>196</v>
      </c>
      <c r="Z1407" s="23">
        <v>337</v>
      </c>
      <c r="AD1407" s="13"/>
      <c r="AE1407" s="13"/>
      <c r="AF1407" s="13"/>
      <c r="AR1407" s="35"/>
    </row>
    <row r="1408" spans="1:44">
      <c r="A1408" s="23">
        <v>1410</v>
      </c>
      <c r="B1408" s="23">
        <v>1410</v>
      </c>
      <c r="C1408" s="23" t="s">
        <v>2097</v>
      </c>
      <c r="D1408" s="23" t="s">
        <v>110</v>
      </c>
      <c r="E1408" s="23" t="s">
        <v>110</v>
      </c>
      <c r="F1408" s="23" t="s">
        <v>196</v>
      </c>
      <c r="G1408" s="23" t="s">
        <v>197</v>
      </c>
      <c r="H1408" s="23" t="s">
        <v>113</v>
      </c>
      <c r="I1408" s="13">
        <v>38000</v>
      </c>
      <c r="J1408" s="23" t="s">
        <v>119</v>
      </c>
      <c r="K1408" s="13">
        <v>38000</v>
      </c>
      <c r="L1408" s="24">
        <v>6.3259999999999996</v>
      </c>
      <c r="M1408" s="37">
        <f t="shared" si="128"/>
        <v>7</v>
      </c>
      <c r="N1408" s="24">
        <v>0.44400000000000001</v>
      </c>
      <c r="O1408" s="13">
        <v>3</v>
      </c>
      <c r="P1408" s="36">
        <f t="shared" si="129"/>
        <v>0.44400000000000001</v>
      </c>
      <c r="Q1408" s="38">
        <f t="shared" si="130"/>
        <v>4.2</v>
      </c>
      <c r="R1408" s="37">
        <f t="shared" si="131"/>
        <v>4.2</v>
      </c>
      <c r="S1408" s="39">
        <f>IF(AND(I1408=38000,R1408&lt;=4.5,M1408&gt;8),'[1]Pricing Schedule'!$F$8+('[1]Pricing Schedule'!$F$9*M1408),
IF(AND(I1408=38000,R1408&lt;=4.5,M1408&lt;=8),'[1]Pricing Schedule'!$F$34+('[1]Pricing Schedule'!$F$36*M1408),
IF(AND(I1408=38000,R1408&gt;4.5,R1408&lt;=9,M1408&gt;8),'[1]Pricing Schedule'!$F$17+('[1]Pricing Schedule'!$F$18*M1408),
IF(AND(I1408=38000,R1408&gt;4.5,R1408&lt;=9,M1408&lt;=8),'[1]Pricing Schedule'!$F$34+('[1]Pricing Schedule'!$F$36*M1408),
IF(AND(I1408=38000,R1408&gt;9,R1408&lt;=12.8,M1408&gt;8),'[1]Pricing Schedule'!$F$26+('[1]Pricing Schedule'!$F$27*M1408),
IF(AND(I1408=38000,R1408&gt;9,R1408&lt;=12.8,M1408&lt;=8),'[1]Pricing Schedule'!$F$34+('[1]Pricing Schedule'!$F$36*M1408),
IF(AND(I1408=38000,R1408&gt;12.8,R1408&lt;=22.8),'[1]Pricing Schedule'!$F$34+('[1]Pricing Schedule'!$F$36*M1408),
IF(AND(I1408=38000,R1408&gt;22.8,R1408&lt;=30.2),'[1]Pricing Schedule'!$F$43+('[1]Pricing Schedule'!$F$45*M1408),
IF(AND(I1408=38000,R1408&gt;30.2,R1408&lt;=45.9),'[1]Pricing Schedule'!$F$52+('[1]Pricing Schedule'!$F$54*M1408),
IF(AND(I1408=38000,R1408&gt;45.9,R1408&lt;=123.4),'[1]Pricing Schedule'!$F$96+('[1]Pricing Schedule'!$F$97*M1408),
IF(AND(I1408=38000,R1408&gt;123.4,R1408&lt;=168.2,M1408&lt;=10),'[1]Pricing Schedule'!$F$103+('[1]Pricing Schedule'!$F$105*M1408),
IF(AND(I1408=38000,R1408&gt;123.4,R1408&lt;=168.2,M1408&gt;10),'[1]Pricing Schedule'!$F$111+('[1]Pricing Schedule'!$F$113*M1408),
IF(AND(I1408=38000,R1408&gt;157.4,R1408&lt;=336.4,M1408&lt;=10),('[1]Pricing Schedule'!$F$103+('[1]Pricing Schedule'!$F$105*M1408))*2,
IF(AND(I1408=38000,R1408&gt;157.4,R1408&lt;=336.4,M1408&gt;10),('[1]Pricing Schedule'!$F$111+('[1]Pricing Schedule'!$F$113*M1408))*2,
IF(AND(I1408=38000,R1408&gt;314.8,R1408&lt;=504.6,M1408&lt;=10),('[1]Pricing Schedule'!$F$103+('[1]Pricing Schedule'!$F$105*M1408))*3,
IF(AND(I1408=38000,R1408&gt;314.8,R1408&lt;=504.6,M1408&gt;10),('[1]Pricing Schedule'!$F$111+('[1]Pricing Schedule'!$F$113*M1408))*3,
IF(AND(I1408=38000,R1408&gt;472.2,R1408&lt;=672.8,M1408&lt;=10),('[1]Pricing Schedule'!$F$103+('[1]Pricing Schedule'!$F$105*M1408))*4,
IF(AND(I1408=38000,R1408&gt;472.2,R1408&lt;=672.8,M1408&gt;10),('[1]Pricing Schedule'!$F$111+('[1]Pricing Schedule'!$F$113*M1408))*4,
IF(AND(I1408=110000,R1408&lt;=12.8,M1408&gt;2),'[1]Pricing Schedule'!$F$62+('[1]Pricing Schedule'!$F$63*M1408),
IF(AND(I1408=110000,R1408&lt;=12.8,M1408&lt;=2),'[1]Pricing Schedule'!$F$96+('[1]Pricing Schedule'!$F$97*M1408),
IF(AND(I1408=110000,R1408&gt;12.8,R1408&lt;=22.8,M1408&gt;3),'[1]Pricing Schedule'!$F$71+('[1]Pricing Schedule'!$F$72*M1408),
IF(AND(I1408=110000,R1408&gt;12.8,R1408&lt;=22.8,M1408&lt;=3),'[1]Pricing Schedule'!$F$96+('[1]Pricing Schedule'!$F$97*M1408),
IF(AND(I1408=110000,R1408&gt;22.8,R1408&lt;=30.2),'[1]Pricing Schedule'!$F$80+('[1]Pricing Schedule'!$F$81*M1408),
IF(AND(I1408=110000,R1408&gt;30.2,R1408&lt;=45.9),'[1]Pricing Schedule'!$F$89+('[1]Pricing Schedule'!$F$90*M1408),
IF(AND(I1408=110000,R1408&gt;45.9,R1408&lt;=123.4),'[1]Pricing Schedule'!$F$96+('[1]Pricing Schedule'!$F$97*M1408),
IF(AND(I1408=110000,R1408&gt;123.4,R1408&lt;=168.2,M1408&lt;=10),'[1]Pricing Schedule'!$F$103+('[1]Pricing Schedule'!$F$105*M1408),
IF(AND(I1408=110000,R1408&gt;123.4,R1408&lt;=168.2,M1408&gt;10),'[1]Pricing Schedule'!$F$111+('[1]Pricing Schedule'!$F$113*M1408),
IF(AND(I1408=110000,R1408&gt;168.2,R1408&lt;=336.4,M1408&lt;=10),('[1]Pricing Schedule'!$F$103+('[1]Pricing Schedule'!$F$105*M1408))*2,
IF(AND(I1408=110000,R1408&gt;168.2,R1408&lt;=336.4,M1408&gt;10),('[1]Pricing Schedule'!$F$111+('[1]Pricing Schedule'!$F$113*M1408))*2,
IF(AND(I1408=110000,R1408&gt;336.4,R1408&lt;=504.6,M1408&lt;=10),('[1]Pricing Schedule'!$F$103+('[1]Pricing Schedule'!$F$105*M1408))*3,
IF(AND(I1408=110000,R1408&gt;336.4,R1408&lt;=504.6,M1408&gt;10),('[1]Pricing Schedule'!$F$111+('[1]Pricing Schedule'!$F$113*M1408))*3,
IF(AND(I1408=110000,R1408&gt;504.6,R1408&lt;=672.8,M1408&lt;=10),('[1]Pricing Schedule'!$F$103+('[1]Pricing Schedule'!$F$105*M1408))*4,
IF(AND(I1408=110000,R1408&gt;504.6,R1408&lt;=672.8,M1408&gt;10),('[1]Pricing Schedule'!$F$111+('[1]Pricing Schedule'!$F$113*M1408))*4,
IF(AND(I1408=110000,R1408&gt;672.8,R1408&lt;=841,M1408&lt;=10),('[1]Pricing Schedule'!$F$103+('[1]Pricing Schedule'!$F$105*M1408))*5,
IF(AND(I1408=110000,R1408&gt;672.8,R1408&lt;=841,M1408&gt;10),('[1]Pricing Schedule'!$F$111+('[1]Pricing Schedule'!$F$113*M1408))*5,
IF(AND(I1408=110000,R1408&gt;672.8,R1408&lt;=841,M1408&lt;=10),('[1]Pricing Schedule'!$F$103+('[1]Pricing Schedule'!$F$105*M1408))*5,
IF(AND(I1408=110000,R1408&gt;672.8,R1408&lt;=841,M1408&gt;10),('[1]Pricing Schedule'!$F$111+('[1]Pricing Schedule'!$F$113*M1408))*5,
IF(AND(I1408=110000,R1408&gt;1345.6,R1408&lt;=1513.8,M1408&lt;=10),('[1]Pricing Schedule'!$F$103+('[1]Pricing Schedule'!$F$105*M1408))*9,
IF(AND(I1408=110000,R1408&gt;1345.6,R1408&lt;=1513.8,M1408&gt;10),('[1]Pricing Schedule'!$F$111+('[1]Pricing Schedule'!$F$113*M1408))*9,
9999999999)))))))))))))))))))))))))))))))))))))))</f>
        <v>839680</v>
      </c>
      <c r="T1408" s="21">
        <f>IF(AND(I1408=38000,R1408&lt;=4.5,M1408&gt;8),'[1]Pricing Schedule'!$J$9,
IF(AND(I1408=38000,R1408&lt;=4.5,M1408&lt;=8),'[1]Pricing Schedule'!$J$36,
IF(AND(I1408=38000,R1408&gt;4.5,R1408&lt;=9,M1408&gt;8),'[1]Pricing Schedule'!$J$18,
IF(AND(I1408=38000,R1408&gt;4.5,R1408&lt;=9,M1408&lt;=8),'[1]Pricing Schedule'!$J$36,
IF(AND(I1408=38000,R1408&gt;9,R1408&lt;=12.8,M1408&gt;8),'[1]Pricing Schedule'!$J$27,
IF(AND(I1408=38000,R1408&gt;9,R1408&lt;=12.8,M1408&lt;=8),'[1]Pricing Schedule'!$J$36,
IF(AND(I1408=38000,R1408&gt;12.8,R1408&lt;=22.8),'[1]Pricing Schedule'!$J$36,
IF(AND(I1408=38000,R1408&gt;22.8,R1408&lt;=30.2),'[1]Pricing Schedule'!$J$45,
IF(AND(I1408=38000,R1408&gt;30.2,R1408&lt;=45.9),'[1]Pricing Schedule'!$J$54,
IF(AND(I1408=38000,R1408&gt;45.9,R1408&lt;=123.4),'[1]Pricing Schedule'!$J$97,
IF(AND(I1408=38000,R1408&gt;123.4,R1408&lt;=168.2,M1408&lt;=10),'[1]Pricing Schedule'!$J$105,
IF(AND(I1408=38000,R1408&gt;123.4,R1408&lt;=168.2,M1408&gt;10),'[1]Pricing Schedule'!$J$113,
IF(AND(I1408=38000,R1408&gt;168.2,R1408&lt;=336.4,M1408&lt;=10),('[1]Pricing Schedule'!$J$105),
IF(AND(I1408=38000,R1408&gt;168.2,R1408&lt;=336.4,M1408&gt;10),('[1]Pricing Schedule'!$J$113),
IF(AND(I1408=38000,R1408&gt;336.4,R1408&lt;=504.6,M1408&lt;=10),('[1]Pricing Schedule'!$J$105),
IF(AND(I1408=38000,R1408&gt;336.4,R1408&lt;=504.6,M1408&gt;10),('[1]Pricing Schedule'!$J$113),
IF(AND(I1408=38000,R1408&gt;504.6,R1408&lt;=672.8,M1408&lt;=10),('[1]Pricing Schedule'!$J$105),
IF(AND(I1408=38000,R1408&gt;504.6,R1408&lt;=672.8,M1408&gt;10),('[1]Pricing Schedule'!$J$113),
IF(AND(I1408=110000,R1408&lt;=12.8,M1408&gt;2),'[1]Pricing Schedule'!$J$63,
IF(AND(I1408=110000,R1408&lt;=12.8,M1408&lt;=2),'[1]Pricing Schedule'!$J$97,
IF(AND(I1408=110000,R1408&gt;12.8,R1408&lt;=22.8,M1408&gt;3),'[1]Pricing Schedule'!$J$72,
IF(AND(I1408=110000,R1408&gt;12.8,R1408&lt;=22.8,M1408&lt;=3),'[1]Pricing Schedule'!$J$97,
IF(AND(I1408=110000,R1408&gt;22.8,R1408&lt;=30.2),'[1]Pricing Schedule'!$J$81,
IF(AND(I1408=110000,R1408&gt;30.2,R1408&lt;=45.9),'[1]Pricing Schedule'!$J$90,
IF(AND(I1408=110000,R1408&gt;45.9,R1408&lt;=123.4),'[1]Pricing Schedule'!$J$97,
IF(AND(I1408=110000,R1408&gt;123.4,R1408&lt;=168.2,M1408&lt;=10),'[1]Pricing Schedule'!$J$105,
IF(AND(I1408=110000,R1408&gt;123.4,R1408&lt;=168.2,M1408&gt;10),'[1]Pricing Schedule'!$J$113,
IF(AND(I1408=110000,R1408&gt;168.2,R1408&lt;=336.2,M1408&lt;=10),('[1]Pricing Schedule'!$J$105),
IF(AND(I1408=110000,R1408&gt;168.2,R1408&lt;=336.2,M1408&gt;10),('[1]Pricing Schedule'!$J$113),
IF(AND(I1408=110000,R1408&gt;336.4,R1408&lt;=504.6,M1408&lt;=10),('[1]Pricing Schedule'!$J$105),
IF(AND(I1408=110000,R1408&gt;336.4,R1408&lt;=504.6,M1408&gt;10),('[1]Pricing Schedule'!$J$113),
IF(AND(I1408=110000,R1408&gt;504.6,R1408&lt;=672.8,M1408&lt;=10),('[1]Pricing Schedule'!$J$105),
IF(AND(I1408=110000,R1408&gt;504.6,R1408&lt;=672.8,M1408&gt;10),('[1]Pricing Schedule'!$J$113),
IF(AND(I1408=110000,R1408&gt;672.8,R1408&lt;=841,M1408&lt;=10),('[1]Pricing Schedule'!$J$105),
IF(AND(I1408=110000,R1408&gt;672.8,R1408&lt;=841,M1408&gt;10),('[1]Pricing Schedule'!$J$113),
IF(AND(I1408=110000,R1408&gt;1682,R1408&lt;=1850.2,M1408&lt;=10),('[1]Pricing Schedule'!$J$105),
IF(AND(I1408=110000,R1408&gt;1682,R1408&lt;=1850.2,M1408&gt;10),('[1]Pricing Schedule'!$J$113),
IF(AND(I1408=110000,R1408&gt;2018.4,R1408&lt;=2186.6,M1408&lt;=10),('[1]Pricing Schedule'!$J$105),
IF(AND(I1408=110000,R1408&gt;2018.4,R1408&lt;=2186.6,M1408&gt;10),('[1]Pricing Schedule'!$J$113),999999999)))))))))))))))))))))))))))))))))))))))</f>
        <v>4</v>
      </c>
      <c r="U1408" s="40">
        <f t="shared" si="132"/>
        <v>199923.80952380953</v>
      </c>
      <c r="V1408" s="41">
        <f t="shared" si="133"/>
        <v>5.0019054878048781</v>
      </c>
      <c r="Y1408" s="23">
        <v>338</v>
      </c>
      <c r="Z1408" s="23">
        <v>337</v>
      </c>
      <c r="AD1408" s="13"/>
      <c r="AE1408" s="13"/>
      <c r="AF1408" s="13"/>
      <c r="AR1408" s="35"/>
    </row>
    <row r="1409" spans="1:44">
      <c r="A1409" s="23">
        <v>1411</v>
      </c>
      <c r="B1409" s="23">
        <v>1411</v>
      </c>
      <c r="C1409" s="23" t="s">
        <v>2098</v>
      </c>
      <c r="D1409" s="23" t="s">
        <v>110</v>
      </c>
      <c r="E1409" s="23" t="s">
        <v>110</v>
      </c>
      <c r="F1409" s="23" t="s">
        <v>196</v>
      </c>
      <c r="G1409" s="23" t="s">
        <v>197</v>
      </c>
      <c r="H1409" s="23" t="s">
        <v>113</v>
      </c>
      <c r="I1409" s="13">
        <v>38000</v>
      </c>
      <c r="J1409" s="23" t="s">
        <v>119</v>
      </c>
      <c r="K1409" s="13">
        <v>38000</v>
      </c>
      <c r="L1409" s="24">
        <v>3.6440000000000001</v>
      </c>
      <c r="M1409" s="37">
        <f t="shared" si="128"/>
        <v>4</v>
      </c>
      <c r="N1409" s="24">
        <v>0.22700000000000001</v>
      </c>
      <c r="O1409" s="13">
        <v>3</v>
      </c>
      <c r="P1409" s="36">
        <f t="shared" si="129"/>
        <v>0.22700000000000001</v>
      </c>
      <c r="Q1409" s="38">
        <f t="shared" si="130"/>
        <v>4.2</v>
      </c>
      <c r="R1409" s="37">
        <f t="shared" si="131"/>
        <v>4.2</v>
      </c>
      <c r="S1409" s="39">
        <f>IF(AND(I1409=38000,R1409&lt;=4.5,M1409&gt;8),'[1]Pricing Schedule'!$F$8+('[1]Pricing Schedule'!$F$9*M1409),
IF(AND(I1409=38000,R1409&lt;=4.5,M1409&lt;=8),'[1]Pricing Schedule'!$F$34+('[1]Pricing Schedule'!$F$36*M1409),
IF(AND(I1409=38000,R1409&gt;4.5,R1409&lt;=9,M1409&gt;8),'[1]Pricing Schedule'!$F$17+('[1]Pricing Schedule'!$F$18*M1409),
IF(AND(I1409=38000,R1409&gt;4.5,R1409&lt;=9,M1409&lt;=8),'[1]Pricing Schedule'!$F$34+('[1]Pricing Schedule'!$F$36*M1409),
IF(AND(I1409=38000,R1409&gt;9,R1409&lt;=12.8,M1409&gt;8),'[1]Pricing Schedule'!$F$26+('[1]Pricing Schedule'!$F$27*M1409),
IF(AND(I1409=38000,R1409&gt;9,R1409&lt;=12.8,M1409&lt;=8),'[1]Pricing Schedule'!$F$34+('[1]Pricing Schedule'!$F$36*M1409),
IF(AND(I1409=38000,R1409&gt;12.8,R1409&lt;=22.8),'[1]Pricing Schedule'!$F$34+('[1]Pricing Schedule'!$F$36*M1409),
IF(AND(I1409=38000,R1409&gt;22.8,R1409&lt;=30.2),'[1]Pricing Schedule'!$F$43+('[1]Pricing Schedule'!$F$45*M1409),
IF(AND(I1409=38000,R1409&gt;30.2,R1409&lt;=45.9),'[1]Pricing Schedule'!$F$52+('[1]Pricing Schedule'!$F$54*M1409),
IF(AND(I1409=38000,R1409&gt;45.9,R1409&lt;=123.4),'[1]Pricing Schedule'!$F$96+('[1]Pricing Schedule'!$F$97*M1409),
IF(AND(I1409=38000,R1409&gt;123.4,R1409&lt;=168.2,M1409&lt;=10),'[1]Pricing Schedule'!$F$103+('[1]Pricing Schedule'!$F$105*M1409),
IF(AND(I1409=38000,R1409&gt;123.4,R1409&lt;=168.2,M1409&gt;10),'[1]Pricing Schedule'!$F$111+('[1]Pricing Schedule'!$F$113*M1409),
IF(AND(I1409=38000,R1409&gt;157.4,R1409&lt;=336.4,M1409&lt;=10),('[1]Pricing Schedule'!$F$103+('[1]Pricing Schedule'!$F$105*M1409))*2,
IF(AND(I1409=38000,R1409&gt;157.4,R1409&lt;=336.4,M1409&gt;10),('[1]Pricing Schedule'!$F$111+('[1]Pricing Schedule'!$F$113*M1409))*2,
IF(AND(I1409=38000,R1409&gt;314.8,R1409&lt;=504.6,M1409&lt;=10),('[1]Pricing Schedule'!$F$103+('[1]Pricing Schedule'!$F$105*M1409))*3,
IF(AND(I1409=38000,R1409&gt;314.8,R1409&lt;=504.6,M1409&gt;10),('[1]Pricing Schedule'!$F$111+('[1]Pricing Schedule'!$F$113*M1409))*3,
IF(AND(I1409=38000,R1409&gt;472.2,R1409&lt;=672.8,M1409&lt;=10),('[1]Pricing Schedule'!$F$103+('[1]Pricing Schedule'!$F$105*M1409))*4,
IF(AND(I1409=38000,R1409&gt;472.2,R1409&lt;=672.8,M1409&gt;10),('[1]Pricing Schedule'!$F$111+('[1]Pricing Schedule'!$F$113*M1409))*4,
IF(AND(I1409=110000,R1409&lt;=12.8,M1409&gt;2),'[1]Pricing Schedule'!$F$62+('[1]Pricing Schedule'!$F$63*M1409),
IF(AND(I1409=110000,R1409&lt;=12.8,M1409&lt;=2),'[1]Pricing Schedule'!$F$96+('[1]Pricing Schedule'!$F$97*M1409),
IF(AND(I1409=110000,R1409&gt;12.8,R1409&lt;=22.8,M1409&gt;3),'[1]Pricing Schedule'!$F$71+('[1]Pricing Schedule'!$F$72*M1409),
IF(AND(I1409=110000,R1409&gt;12.8,R1409&lt;=22.8,M1409&lt;=3),'[1]Pricing Schedule'!$F$96+('[1]Pricing Schedule'!$F$97*M1409),
IF(AND(I1409=110000,R1409&gt;22.8,R1409&lt;=30.2),'[1]Pricing Schedule'!$F$80+('[1]Pricing Schedule'!$F$81*M1409),
IF(AND(I1409=110000,R1409&gt;30.2,R1409&lt;=45.9),'[1]Pricing Schedule'!$F$89+('[1]Pricing Schedule'!$F$90*M1409),
IF(AND(I1409=110000,R1409&gt;45.9,R1409&lt;=123.4),'[1]Pricing Schedule'!$F$96+('[1]Pricing Schedule'!$F$97*M1409),
IF(AND(I1409=110000,R1409&gt;123.4,R1409&lt;=168.2,M1409&lt;=10),'[1]Pricing Schedule'!$F$103+('[1]Pricing Schedule'!$F$105*M1409),
IF(AND(I1409=110000,R1409&gt;123.4,R1409&lt;=168.2,M1409&gt;10),'[1]Pricing Schedule'!$F$111+('[1]Pricing Schedule'!$F$113*M1409),
IF(AND(I1409=110000,R1409&gt;168.2,R1409&lt;=336.4,M1409&lt;=10),('[1]Pricing Schedule'!$F$103+('[1]Pricing Schedule'!$F$105*M1409))*2,
IF(AND(I1409=110000,R1409&gt;168.2,R1409&lt;=336.4,M1409&gt;10),('[1]Pricing Schedule'!$F$111+('[1]Pricing Schedule'!$F$113*M1409))*2,
IF(AND(I1409=110000,R1409&gt;336.4,R1409&lt;=504.6,M1409&lt;=10),('[1]Pricing Schedule'!$F$103+('[1]Pricing Schedule'!$F$105*M1409))*3,
IF(AND(I1409=110000,R1409&gt;336.4,R1409&lt;=504.6,M1409&gt;10),('[1]Pricing Schedule'!$F$111+('[1]Pricing Schedule'!$F$113*M1409))*3,
IF(AND(I1409=110000,R1409&gt;504.6,R1409&lt;=672.8,M1409&lt;=10),('[1]Pricing Schedule'!$F$103+('[1]Pricing Schedule'!$F$105*M1409))*4,
IF(AND(I1409=110000,R1409&gt;504.6,R1409&lt;=672.8,M1409&gt;10),('[1]Pricing Schedule'!$F$111+('[1]Pricing Schedule'!$F$113*M1409))*4,
IF(AND(I1409=110000,R1409&gt;672.8,R1409&lt;=841,M1409&lt;=10),('[1]Pricing Schedule'!$F$103+('[1]Pricing Schedule'!$F$105*M1409))*5,
IF(AND(I1409=110000,R1409&gt;672.8,R1409&lt;=841,M1409&gt;10),('[1]Pricing Schedule'!$F$111+('[1]Pricing Schedule'!$F$113*M1409))*5,
IF(AND(I1409=110000,R1409&gt;672.8,R1409&lt;=841,M1409&lt;=10),('[1]Pricing Schedule'!$F$103+('[1]Pricing Schedule'!$F$105*M1409))*5,
IF(AND(I1409=110000,R1409&gt;672.8,R1409&lt;=841,M1409&gt;10),('[1]Pricing Schedule'!$F$111+('[1]Pricing Schedule'!$F$113*M1409))*5,
IF(AND(I1409=110000,R1409&gt;1345.6,R1409&lt;=1513.8,M1409&lt;=10),('[1]Pricing Schedule'!$F$103+('[1]Pricing Schedule'!$F$105*M1409))*9,
IF(AND(I1409=110000,R1409&gt;1345.6,R1409&lt;=1513.8,M1409&gt;10),('[1]Pricing Schedule'!$F$111+('[1]Pricing Schedule'!$F$113*M1409))*9,
9999999999)))))))))))))))))))))))))))))))))))))))</f>
        <v>628870</v>
      </c>
      <c r="T1409" s="21">
        <f>IF(AND(I1409=38000,R1409&lt;=4.5,M1409&gt;8),'[1]Pricing Schedule'!$J$9,
IF(AND(I1409=38000,R1409&lt;=4.5,M1409&lt;=8),'[1]Pricing Schedule'!$J$36,
IF(AND(I1409=38000,R1409&gt;4.5,R1409&lt;=9,M1409&gt;8),'[1]Pricing Schedule'!$J$18,
IF(AND(I1409=38000,R1409&gt;4.5,R1409&lt;=9,M1409&lt;=8),'[1]Pricing Schedule'!$J$36,
IF(AND(I1409=38000,R1409&gt;9,R1409&lt;=12.8,M1409&gt;8),'[1]Pricing Schedule'!$J$27,
IF(AND(I1409=38000,R1409&gt;9,R1409&lt;=12.8,M1409&lt;=8),'[1]Pricing Schedule'!$J$36,
IF(AND(I1409=38000,R1409&gt;12.8,R1409&lt;=22.8),'[1]Pricing Schedule'!$J$36,
IF(AND(I1409=38000,R1409&gt;22.8,R1409&lt;=30.2),'[1]Pricing Schedule'!$J$45,
IF(AND(I1409=38000,R1409&gt;30.2,R1409&lt;=45.9),'[1]Pricing Schedule'!$J$54,
IF(AND(I1409=38000,R1409&gt;45.9,R1409&lt;=123.4),'[1]Pricing Schedule'!$J$97,
IF(AND(I1409=38000,R1409&gt;123.4,R1409&lt;=168.2,M1409&lt;=10),'[1]Pricing Schedule'!$J$105,
IF(AND(I1409=38000,R1409&gt;123.4,R1409&lt;=168.2,M1409&gt;10),'[1]Pricing Schedule'!$J$113,
IF(AND(I1409=38000,R1409&gt;168.2,R1409&lt;=336.4,M1409&lt;=10),('[1]Pricing Schedule'!$J$105),
IF(AND(I1409=38000,R1409&gt;168.2,R1409&lt;=336.4,M1409&gt;10),('[1]Pricing Schedule'!$J$113),
IF(AND(I1409=38000,R1409&gt;336.4,R1409&lt;=504.6,M1409&lt;=10),('[1]Pricing Schedule'!$J$105),
IF(AND(I1409=38000,R1409&gt;336.4,R1409&lt;=504.6,M1409&gt;10),('[1]Pricing Schedule'!$J$113),
IF(AND(I1409=38000,R1409&gt;504.6,R1409&lt;=672.8,M1409&lt;=10),('[1]Pricing Schedule'!$J$105),
IF(AND(I1409=38000,R1409&gt;504.6,R1409&lt;=672.8,M1409&gt;10),('[1]Pricing Schedule'!$J$113),
IF(AND(I1409=110000,R1409&lt;=12.8,M1409&gt;2),'[1]Pricing Schedule'!$J$63,
IF(AND(I1409=110000,R1409&lt;=12.8,M1409&lt;=2),'[1]Pricing Schedule'!$J$97,
IF(AND(I1409=110000,R1409&gt;12.8,R1409&lt;=22.8,M1409&gt;3),'[1]Pricing Schedule'!$J$72,
IF(AND(I1409=110000,R1409&gt;12.8,R1409&lt;=22.8,M1409&lt;=3),'[1]Pricing Schedule'!$J$97,
IF(AND(I1409=110000,R1409&gt;22.8,R1409&lt;=30.2),'[1]Pricing Schedule'!$J$81,
IF(AND(I1409=110000,R1409&gt;30.2,R1409&lt;=45.9),'[1]Pricing Schedule'!$J$90,
IF(AND(I1409=110000,R1409&gt;45.9,R1409&lt;=123.4),'[1]Pricing Schedule'!$J$97,
IF(AND(I1409=110000,R1409&gt;123.4,R1409&lt;=168.2,M1409&lt;=10),'[1]Pricing Schedule'!$J$105,
IF(AND(I1409=110000,R1409&gt;123.4,R1409&lt;=168.2,M1409&gt;10),'[1]Pricing Schedule'!$J$113,
IF(AND(I1409=110000,R1409&gt;168.2,R1409&lt;=336.2,M1409&lt;=10),('[1]Pricing Schedule'!$J$105),
IF(AND(I1409=110000,R1409&gt;168.2,R1409&lt;=336.2,M1409&gt;10),('[1]Pricing Schedule'!$J$113),
IF(AND(I1409=110000,R1409&gt;336.4,R1409&lt;=504.6,M1409&lt;=10),('[1]Pricing Schedule'!$J$105),
IF(AND(I1409=110000,R1409&gt;336.4,R1409&lt;=504.6,M1409&gt;10),('[1]Pricing Schedule'!$J$113),
IF(AND(I1409=110000,R1409&gt;504.6,R1409&lt;=672.8,M1409&lt;=10),('[1]Pricing Schedule'!$J$105),
IF(AND(I1409=110000,R1409&gt;504.6,R1409&lt;=672.8,M1409&gt;10),('[1]Pricing Schedule'!$J$113),
IF(AND(I1409=110000,R1409&gt;672.8,R1409&lt;=841,M1409&lt;=10),('[1]Pricing Schedule'!$J$105),
IF(AND(I1409=110000,R1409&gt;672.8,R1409&lt;=841,M1409&gt;10),('[1]Pricing Schedule'!$J$113),
IF(AND(I1409=110000,R1409&gt;1682,R1409&lt;=1850.2,M1409&lt;=10),('[1]Pricing Schedule'!$J$105),
IF(AND(I1409=110000,R1409&gt;1682,R1409&lt;=1850.2,M1409&gt;10),('[1]Pricing Schedule'!$J$113),
IF(AND(I1409=110000,R1409&gt;2018.4,R1409&lt;=2186.6,M1409&lt;=10),('[1]Pricing Schedule'!$J$105),
IF(AND(I1409=110000,R1409&gt;2018.4,R1409&lt;=2186.6,M1409&gt;10),('[1]Pricing Schedule'!$J$113),999999999)))))))))))))))))))))))))))))))))))))))</f>
        <v>4</v>
      </c>
      <c r="U1409" s="40">
        <f t="shared" si="132"/>
        <v>149730.95238095237</v>
      </c>
      <c r="V1409" s="41">
        <f t="shared" si="133"/>
        <v>6.6786458250512828</v>
      </c>
      <c r="Y1409" s="23">
        <v>311</v>
      </c>
      <c r="Z1409" s="23">
        <v>337</v>
      </c>
      <c r="AD1409" s="13"/>
      <c r="AE1409" s="13"/>
      <c r="AF1409" s="13"/>
      <c r="AR1409" s="35"/>
    </row>
    <row r="1410" spans="1:44">
      <c r="A1410" s="23">
        <v>1412</v>
      </c>
      <c r="B1410" s="23">
        <v>1412</v>
      </c>
      <c r="C1410" s="23" t="s">
        <v>2099</v>
      </c>
      <c r="D1410" s="23" t="s">
        <v>149</v>
      </c>
      <c r="E1410" s="23" t="s">
        <v>149</v>
      </c>
      <c r="F1410" s="23" t="s">
        <v>340</v>
      </c>
      <c r="G1410" s="23" t="s">
        <v>341</v>
      </c>
      <c r="H1410" s="23" t="s">
        <v>113</v>
      </c>
      <c r="I1410" s="13">
        <v>38000</v>
      </c>
      <c r="J1410" s="23" t="s">
        <v>119</v>
      </c>
      <c r="K1410" s="13">
        <v>38000</v>
      </c>
      <c r="L1410" s="24">
        <v>5.3639999999999999</v>
      </c>
      <c r="M1410" s="37">
        <f t="shared" ref="M1410:M1473" si="134">ROUNDUP(L1410,0)</f>
        <v>6</v>
      </c>
      <c r="N1410" s="24">
        <v>0.42</v>
      </c>
      <c r="O1410" s="13">
        <v>3</v>
      </c>
      <c r="P1410" s="36">
        <f t="shared" ref="P1410:P1473" si="135">IF(AND(O1410=1,N1410&gt;$AJ$2),N1410*$AQ$2,
IF(AND(O1410=1,N1410&lt;=$AJ$2),N1410,
IF(AND(O1410=2,N1410&gt;$AJ$3),N1410*$AQ$3,
IF(AND(O1410=2,N1410&lt;=$AJ$3),N1410,
IF(AND(O1410=3,N1410&gt;$AJ$4),N1410*$AQ$4,
IF(AND(O1410=3,N1410&lt;=$AJ$4),N1410,99999))))))</f>
        <v>0.42</v>
      </c>
      <c r="Q1410" s="38">
        <f t="shared" ref="Q1410:Q1473" si="136">IF(AND(O1410=1,P1410&lt;$AJ$2),$AP$2,
IF(AND(O1410=1,P1410&gt;=$AJ$2,P1410&lt;$AL$2),$AP$2*2,
IF(AND(O1410=1,P1410&gt;=$AL$2),((FLOOR(P1410,$AK$2))/$AK$2)*$AP$2,
IF(AND(O1410=2,P1410&lt;$AJ$3),$AP$3,
IF(AND(O1410=2,P1410&gt;=$AJ$3,P1410&lt;$AL$3),$AP$3*2,
IF(AND(O1410=2,P1410&gt;=$AL$3),((FLOOR(P1410,$AK$3))/$AK$3)*$AP$3,
IF(AND(O1410=3,P1410&lt;$AJ$4),$AP$4,
IF(AND(O1410=3,P1410&gt;=$AJ$4,P1410&lt;$AL$4),$AP$4*2,
IF(AND(O1410=3,P1410&gt;=$AL$4),((FLOOR(P1410,$AK$4))/$AK$4)*$AP$4,9999999)))))))))</f>
        <v>4.2</v>
      </c>
      <c r="R1410" s="37">
        <f t="shared" ref="R1410:R1473" si="137">Q1410</f>
        <v>4.2</v>
      </c>
      <c r="S1410" s="39">
        <f>IF(AND(I1410=38000,R1410&lt;=4.5,M1410&gt;8),'[1]Pricing Schedule'!$F$8+('[1]Pricing Schedule'!$F$9*M1410),
IF(AND(I1410=38000,R1410&lt;=4.5,M1410&lt;=8),'[1]Pricing Schedule'!$F$34+('[1]Pricing Schedule'!$F$36*M1410),
IF(AND(I1410=38000,R1410&gt;4.5,R1410&lt;=9,M1410&gt;8),'[1]Pricing Schedule'!$F$17+('[1]Pricing Schedule'!$F$18*M1410),
IF(AND(I1410=38000,R1410&gt;4.5,R1410&lt;=9,M1410&lt;=8),'[1]Pricing Schedule'!$F$34+('[1]Pricing Schedule'!$F$36*M1410),
IF(AND(I1410=38000,R1410&gt;9,R1410&lt;=12.8,M1410&gt;8),'[1]Pricing Schedule'!$F$26+('[1]Pricing Schedule'!$F$27*M1410),
IF(AND(I1410=38000,R1410&gt;9,R1410&lt;=12.8,M1410&lt;=8),'[1]Pricing Schedule'!$F$34+('[1]Pricing Schedule'!$F$36*M1410),
IF(AND(I1410=38000,R1410&gt;12.8,R1410&lt;=22.8),'[1]Pricing Schedule'!$F$34+('[1]Pricing Schedule'!$F$36*M1410),
IF(AND(I1410=38000,R1410&gt;22.8,R1410&lt;=30.2),'[1]Pricing Schedule'!$F$43+('[1]Pricing Schedule'!$F$45*M1410),
IF(AND(I1410=38000,R1410&gt;30.2,R1410&lt;=45.9),'[1]Pricing Schedule'!$F$52+('[1]Pricing Schedule'!$F$54*M1410),
IF(AND(I1410=38000,R1410&gt;45.9,R1410&lt;=123.4),'[1]Pricing Schedule'!$F$96+('[1]Pricing Schedule'!$F$97*M1410),
IF(AND(I1410=38000,R1410&gt;123.4,R1410&lt;=168.2,M1410&lt;=10),'[1]Pricing Schedule'!$F$103+('[1]Pricing Schedule'!$F$105*M1410),
IF(AND(I1410=38000,R1410&gt;123.4,R1410&lt;=168.2,M1410&gt;10),'[1]Pricing Schedule'!$F$111+('[1]Pricing Schedule'!$F$113*M1410),
IF(AND(I1410=38000,R1410&gt;157.4,R1410&lt;=336.4,M1410&lt;=10),('[1]Pricing Schedule'!$F$103+('[1]Pricing Schedule'!$F$105*M1410))*2,
IF(AND(I1410=38000,R1410&gt;157.4,R1410&lt;=336.4,M1410&gt;10),('[1]Pricing Schedule'!$F$111+('[1]Pricing Schedule'!$F$113*M1410))*2,
IF(AND(I1410=38000,R1410&gt;314.8,R1410&lt;=504.6,M1410&lt;=10),('[1]Pricing Schedule'!$F$103+('[1]Pricing Schedule'!$F$105*M1410))*3,
IF(AND(I1410=38000,R1410&gt;314.8,R1410&lt;=504.6,M1410&gt;10),('[1]Pricing Schedule'!$F$111+('[1]Pricing Schedule'!$F$113*M1410))*3,
IF(AND(I1410=38000,R1410&gt;472.2,R1410&lt;=672.8,M1410&lt;=10),('[1]Pricing Schedule'!$F$103+('[1]Pricing Schedule'!$F$105*M1410))*4,
IF(AND(I1410=38000,R1410&gt;472.2,R1410&lt;=672.8,M1410&gt;10),('[1]Pricing Schedule'!$F$111+('[1]Pricing Schedule'!$F$113*M1410))*4,
IF(AND(I1410=110000,R1410&lt;=12.8,M1410&gt;2),'[1]Pricing Schedule'!$F$62+('[1]Pricing Schedule'!$F$63*M1410),
IF(AND(I1410=110000,R1410&lt;=12.8,M1410&lt;=2),'[1]Pricing Schedule'!$F$96+('[1]Pricing Schedule'!$F$97*M1410),
IF(AND(I1410=110000,R1410&gt;12.8,R1410&lt;=22.8,M1410&gt;3),'[1]Pricing Schedule'!$F$71+('[1]Pricing Schedule'!$F$72*M1410),
IF(AND(I1410=110000,R1410&gt;12.8,R1410&lt;=22.8,M1410&lt;=3),'[1]Pricing Schedule'!$F$96+('[1]Pricing Schedule'!$F$97*M1410),
IF(AND(I1410=110000,R1410&gt;22.8,R1410&lt;=30.2),'[1]Pricing Schedule'!$F$80+('[1]Pricing Schedule'!$F$81*M1410),
IF(AND(I1410=110000,R1410&gt;30.2,R1410&lt;=45.9),'[1]Pricing Schedule'!$F$89+('[1]Pricing Schedule'!$F$90*M1410),
IF(AND(I1410=110000,R1410&gt;45.9,R1410&lt;=123.4),'[1]Pricing Schedule'!$F$96+('[1]Pricing Schedule'!$F$97*M1410),
IF(AND(I1410=110000,R1410&gt;123.4,R1410&lt;=168.2,M1410&lt;=10),'[1]Pricing Schedule'!$F$103+('[1]Pricing Schedule'!$F$105*M1410),
IF(AND(I1410=110000,R1410&gt;123.4,R1410&lt;=168.2,M1410&gt;10),'[1]Pricing Schedule'!$F$111+('[1]Pricing Schedule'!$F$113*M1410),
IF(AND(I1410=110000,R1410&gt;168.2,R1410&lt;=336.4,M1410&lt;=10),('[1]Pricing Schedule'!$F$103+('[1]Pricing Schedule'!$F$105*M1410))*2,
IF(AND(I1410=110000,R1410&gt;168.2,R1410&lt;=336.4,M1410&gt;10),('[1]Pricing Schedule'!$F$111+('[1]Pricing Schedule'!$F$113*M1410))*2,
IF(AND(I1410=110000,R1410&gt;336.4,R1410&lt;=504.6,M1410&lt;=10),('[1]Pricing Schedule'!$F$103+('[1]Pricing Schedule'!$F$105*M1410))*3,
IF(AND(I1410=110000,R1410&gt;336.4,R1410&lt;=504.6,M1410&gt;10),('[1]Pricing Schedule'!$F$111+('[1]Pricing Schedule'!$F$113*M1410))*3,
IF(AND(I1410=110000,R1410&gt;504.6,R1410&lt;=672.8,M1410&lt;=10),('[1]Pricing Schedule'!$F$103+('[1]Pricing Schedule'!$F$105*M1410))*4,
IF(AND(I1410=110000,R1410&gt;504.6,R1410&lt;=672.8,M1410&gt;10),('[1]Pricing Schedule'!$F$111+('[1]Pricing Schedule'!$F$113*M1410))*4,
IF(AND(I1410=110000,R1410&gt;672.8,R1410&lt;=841,M1410&lt;=10),('[1]Pricing Schedule'!$F$103+('[1]Pricing Schedule'!$F$105*M1410))*5,
IF(AND(I1410=110000,R1410&gt;672.8,R1410&lt;=841,M1410&gt;10),('[1]Pricing Schedule'!$F$111+('[1]Pricing Schedule'!$F$113*M1410))*5,
IF(AND(I1410=110000,R1410&gt;672.8,R1410&lt;=841,M1410&lt;=10),('[1]Pricing Schedule'!$F$103+('[1]Pricing Schedule'!$F$105*M1410))*5,
IF(AND(I1410=110000,R1410&gt;672.8,R1410&lt;=841,M1410&gt;10),('[1]Pricing Schedule'!$F$111+('[1]Pricing Schedule'!$F$113*M1410))*5,
IF(AND(I1410=110000,R1410&gt;1345.6,R1410&lt;=1513.8,M1410&lt;=10),('[1]Pricing Schedule'!$F$103+('[1]Pricing Schedule'!$F$105*M1410))*9,
IF(AND(I1410=110000,R1410&gt;1345.6,R1410&lt;=1513.8,M1410&gt;10),('[1]Pricing Schedule'!$F$111+('[1]Pricing Schedule'!$F$113*M1410))*9,
9999999999)))))))))))))))))))))))))))))))))))))))</f>
        <v>769410</v>
      </c>
      <c r="T1410" s="21">
        <f>IF(AND(I1410=38000,R1410&lt;=4.5,M1410&gt;8),'[1]Pricing Schedule'!$J$9,
IF(AND(I1410=38000,R1410&lt;=4.5,M1410&lt;=8),'[1]Pricing Schedule'!$J$36,
IF(AND(I1410=38000,R1410&gt;4.5,R1410&lt;=9,M1410&gt;8),'[1]Pricing Schedule'!$J$18,
IF(AND(I1410=38000,R1410&gt;4.5,R1410&lt;=9,M1410&lt;=8),'[1]Pricing Schedule'!$J$36,
IF(AND(I1410=38000,R1410&gt;9,R1410&lt;=12.8,M1410&gt;8),'[1]Pricing Schedule'!$J$27,
IF(AND(I1410=38000,R1410&gt;9,R1410&lt;=12.8,M1410&lt;=8),'[1]Pricing Schedule'!$J$36,
IF(AND(I1410=38000,R1410&gt;12.8,R1410&lt;=22.8),'[1]Pricing Schedule'!$J$36,
IF(AND(I1410=38000,R1410&gt;22.8,R1410&lt;=30.2),'[1]Pricing Schedule'!$J$45,
IF(AND(I1410=38000,R1410&gt;30.2,R1410&lt;=45.9),'[1]Pricing Schedule'!$J$54,
IF(AND(I1410=38000,R1410&gt;45.9,R1410&lt;=123.4),'[1]Pricing Schedule'!$J$97,
IF(AND(I1410=38000,R1410&gt;123.4,R1410&lt;=168.2,M1410&lt;=10),'[1]Pricing Schedule'!$J$105,
IF(AND(I1410=38000,R1410&gt;123.4,R1410&lt;=168.2,M1410&gt;10),'[1]Pricing Schedule'!$J$113,
IF(AND(I1410=38000,R1410&gt;168.2,R1410&lt;=336.4,M1410&lt;=10),('[1]Pricing Schedule'!$J$105),
IF(AND(I1410=38000,R1410&gt;168.2,R1410&lt;=336.4,M1410&gt;10),('[1]Pricing Schedule'!$J$113),
IF(AND(I1410=38000,R1410&gt;336.4,R1410&lt;=504.6,M1410&lt;=10),('[1]Pricing Schedule'!$J$105),
IF(AND(I1410=38000,R1410&gt;336.4,R1410&lt;=504.6,M1410&gt;10),('[1]Pricing Schedule'!$J$113),
IF(AND(I1410=38000,R1410&gt;504.6,R1410&lt;=672.8,M1410&lt;=10),('[1]Pricing Schedule'!$J$105),
IF(AND(I1410=38000,R1410&gt;504.6,R1410&lt;=672.8,M1410&gt;10),('[1]Pricing Schedule'!$J$113),
IF(AND(I1410=110000,R1410&lt;=12.8,M1410&gt;2),'[1]Pricing Schedule'!$J$63,
IF(AND(I1410=110000,R1410&lt;=12.8,M1410&lt;=2),'[1]Pricing Schedule'!$J$97,
IF(AND(I1410=110000,R1410&gt;12.8,R1410&lt;=22.8,M1410&gt;3),'[1]Pricing Schedule'!$J$72,
IF(AND(I1410=110000,R1410&gt;12.8,R1410&lt;=22.8,M1410&lt;=3),'[1]Pricing Schedule'!$J$97,
IF(AND(I1410=110000,R1410&gt;22.8,R1410&lt;=30.2),'[1]Pricing Schedule'!$J$81,
IF(AND(I1410=110000,R1410&gt;30.2,R1410&lt;=45.9),'[1]Pricing Schedule'!$J$90,
IF(AND(I1410=110000,R1410&gt;45.9,R1410&lt;=123.4),'[1]Pricing Schedule'!$J$97,
IF(AND(I1410=110000,R1410&gt;123.4,R1410&lt;=168.2,M1410&lt;=10),'[1]Pricing Schedule'!$J$105,
IF(AND(I1410=110000,R1410&gt;123.4,R1410&lt;=168.2,M1410&gt;10),'[1]Pricing Schedule'!$J$113,
IF(AND(I1410=110000,R1410&gt;168.2,R1410&lt;=336.2,M1410&lt;=10),('[1]Pricing Schedule'!$J$105),
IF(AND(I1410=110000,R1410&gt;168.2,R1410&lt;=336.2,M1410&gt;10),('[1]Pricing Schedule'!$J$113),
IF(AND(I1410=110000,R1410&gt;336.4,R1410&lt;=504.6,M1410&lt;=10),('[1]Pricing Schedule'!$J$105),
IF(AND(I1410=110000,R1410&gt;336.4,R1410&lt;=504.6,M1410&gt;10),('[1]Pricing Schedule'!$J$113),
IF(AND(I1410=110000,R1410&gt;504.6,R1410&lt;=672.8,M1410&lt;=10),('[1]Pricing Schedule'!$J$105),
IF(AND(I1410=110000,R1410&gt;504.6,R1410&lt;=672.8,M1410&gt;10),('[1]Pricing Schedule'!$J$113),
IF(AND(I1410=110000,R1410&gt;672.8,R1410&lt;=841,M1410&lt;=10),('[1]Pricing Schedule'!$J$105),
IF(AND(I1410=110000,R1410&gt;672.8,R1410&lt;=841,M1410&gt;10),('[1]Pricing Schedule'!$J$113),
IF(AND(I1410=110000,R1410&gt;1682,R1410&lt;=1850.2,M1410&lt;=10),('[1]Pricing Schedule'!$J$105),
IF(AND(I1410=110000,R1410&gt;1682,R1410&lt;=1850.2,M1410&gt;10),('[1]Pricing Schedule'!$J$113),
IF(AND(I1410=110000,R1410&gt;2018.4,R1410&lt;=2186.6,M1410&lt;=10),('[1]Pricing Schedule'!$J$105),
IF(AND(I1410=110000,R1410&gt;2018.4,R1410&lt;=2186.6,M1410&gt;10),('[1]Pricing Schedule'!$J$113),999999999)))))))))))))))))))))))))))))))))))))))</f>
        <v>4</v>
      </c>
      <c r="U1410" s="40">
        <f t="shared" ref="U1410:U1473" si="138">S1410/R1410</f>
        <v>183192.85714285713</v>
      </c>
      <c r="V1410" s="41">
        <f t="shared" ref="V1410:V1473" si="139">(R1410*1000000)/S1410</f>
        <v>5.4587281163488903</v>
      </c>
      <c r="Y1410" s="23">
        <v>233</v>
      </c>
      <c r="Z1410" s="23">
        <v>77</v>
      </c>
      <c r="AD1410" s="13"/>
      <c r="AE1410" s="13"/>
      <c r="AF1410" s="13"/>
      <c r="AR1410" s="35"/>
    </row>
    <row r="1411" spans="1:44">
      <c r="A1411" s="23">
        <v>1413</v>
      </c>
      <c r="B1411" s="23">
        <v>1413</v>
      </c>
      <c r="C1411" s="23" t="s">
        <v>2100</v>
      </c>
      <c r="D1411" s="23" t="s">
        <v>149</v>
      </c>
      <c r="E1411" s="23" t="s">
        <v>149</v>
      </c>
      <c r="F1411" s="23" t="s">
        <v>340</v>
      </c>
      <c r="G1411" s="23" t="s">
        <v>341</v>
      </c>
      <c r="H1411" s="23" t="s">
        <v>113</v>
      </c>
      <c r="I1411" s="13">
        <v>38000</v>
      </c>
      <c r="J1411" s="23" t="s">
        <v>119</v>
      </c>
      <c r="K1411" s="13">
        <v>38000</v>
      </c>
      <c r="L1411" s="24">
        <v>6.0220000000000002</v>
      </c>
      <c r="M1411" s="37">
        <f t="shared" si="134"/>
        <v>7</v>
      </c>
      <c r="N1411" s="24">
        <v>0.40100000000000002</v>
      </c>
      <c r="O1411" s="13">
        <v>3</v>
      </c>
      <c r="P1411" s="36">
        <f t="shared" si="135"/>
        <v>0.40100000000000002</v>
      </c>
      <c r="Q1411" s="38">
        <f t="shared" si="136"/>
        <v>4.2</v>
      </c>
      <c r="R1411" s="37">
        <f t="shared" si="137"/>
        <v>4.2</v>
      </c>
      <c r="S1411" s="39">
        <f>IF(AND(I1411=38000,R1411&lt;=4.5,M1411&gt;8),'[1]Pricing Schedule'!$F$8+('[1]Pricing Schedule'!$F$9*M1411),
IF(AND(I1411=38000,R1411&lt;=4.5,M1411&lt;=8),'[1]Pricing Schedule'!$F$34+('[1]Pricing Schedule'!$F$36*M1411),
IF(AND(I1411=38000,R1411&gt;4.5,R1411&lt;=9,M1411&gt;8),'[1]Pricing Schedule'!$F$17+('[1]Pricing Schedule'!$F$18*M1411),
IF(AND(I1411=38000,R1411&gt;4.5,R1411&lt;=9,M1411&lt;=8),'[1]Pricing Schedule'!$F$34+('[1]Pricing Schedule'!$F$36*M1411),
IF(AND(I1411=38000,R1411&gt;9,R1411&lt;=12.8,M1411&gt;8),'[1]Pricing Schedule'!$F$26+('[1]Pricing Schedule'!$F$27*M1411),
IF(AND(I1411=38000,R1411&gt;9,R1411&lt;=12.8,M1411&lt;=8),'[1]Pricing Schedule'!$F$34+('[1]Pricing Schedule'!$F$36*M1411),
IF(AND(I1411=38000,R1411&gt;12.8,R1411&lt;=22.8),'[1]Pricing Schedule'!$F$34+('[1]Pricing Schedule'!$F$36*M1411),
IF(AND(I1411=38000,R1411&gt;22.8,R1411&lt;=30.2),'[1]Pricing Schedule'!$F$43+('[1]Pricing Schedule'!$F$45*M1411),
IF(AND(I1411=38000,R1411&gt;30.2,R1411&lt;=45.9),'[1]Pricing Schedule'!$F$52+('[1]Pricing Schedule'!$F$54*M1411),
IF(AND(I1411=38000,R1411&gt;45.9,R1411&lt;=123.4),'[1]Pricing Schedule'!$F$96+('[1]Pricing Schedule'!$F$97*M1411),
IF(AND(I1411=38000,R1411&gt;123.4,R1411&lt;=168.2,M1411&lt;=10),'[1]Pricing Schedule'!$F$103+('[1]Pricing Schedule'!$F$105*M1411),
IF(AND(I1411=38000,R1411&gt;123.4,R1411&lt;=168.2,M1411&gt;10),'[1]Pricing Schedule'!$F$111+('[1]Pricing Schedule'!$F$113*M1411),
IF(AND(I1411=38000,R1411&gt;157.4,R1411&lt;=336.4,M1411&lt;=10),('[1]Pricing Schedule'!$F$103+('[1]Pricing Schedule'!$F$105*M1411))*2,
IF(AND(I1411=38000,R1411&gt;157.4,R1411&lt;=336.4,M1411&gt;10),('[1]Pricing Schedule'!$F$111+('[1]Pricing Schedule'!$F$113*M1411))*2,
IF(AND(I1411=38000,R1411&gt;314.8,R1411&lt;=504.6,M1411&lt;=10),('[1]Pricing Schedule'!$F$103+('[1]Pricing Schedule'!$F$105*M1411))*3,
IF(AND(I1411=38000,R1411&gt;314.8,R1411&lt;=504.6,M1411&gt;10),('[1]Pricing Schedule'!$F$111+('[1]Pricing Schedule'!$F$113*M1411))*3,
IF(AND(I1411=38000,R1411&gt;472.2,R1411&lt;=672.8,M1411&lt;=10),('[1]Pricing Schedule'!$F$103+('[1]Pricing Schedule'!$F$105*M1411))*4,
IF(AND(I1411=38000,R1411&gt;472.2,R1411&lt;=672.8,M1411&gt;10),('[1]Pricing Schedule'!$F$111+('[1]Pricing Schedule'!$F$113*M1411))*4,
IF(AND(I1411=110000,R1411&lt;=12.8,M1411&gt;2),'[1]Pricing Schedule'!$F$62+('[1]Pricing Schedule'!$F$63*M1411),
IF(AND(I1411=110000,R1411&lt;=12.8,M1411&lt;=2),'[1]Pricing Schedule'!$F$96+('[1]Pricing Schedule'!$F$97*M1411),
IF(AND(I1411=110000,R1411&gt;12.8,R1411&lt;=22.8,M1411&gt;3),'[1]Pricing Schedule'!$F$71+('[1]Pricing Schedule'!$F$72*M1411),
IF(AND(I1411=110000,R1411&gt;12.8,R1411&lt;=22.8,M1411&lt;=3),'[1]Pricing Schedule'!$F$96+('[1]Pricing Schedule'!$F$97*M1411),
IF(AND(I1411=110000,R1411&gt;22.8,R1411&lt;=30.2),'[1]Pricing Schedule'!$F$80+('[1]Pricing Schedule'!$F$81*M1411),
IF(AND(I1411=110000,R1411&gt;30.2,R1411&lt;=45.9),'[1]Pricing Schedule'!$F$89+('[1]Pricing Schedule'!$F$90*M1411),
IF(AND(I1411=110000,R1411&gt;45.9,R1411&lt;=123.4),'[1]Pricing Schedule'!$F$96+('[1]Pricing Schedule'!$F$97*M1411),
IF(AND(I1411=110000,R1411&gt;123.4,R1411&lt;=168.2,M1411&lt;=10),'[1]Pricing Schedule'!$F$103+('[1]Pricing Schedule'!$F$105*M1411),
IF(AND(I1411=110000,R1411&gt;123.4,R1411&lt;=168.2,M1411&gt;10),'[1]Pricing Schedule'!$F$111+('[1]Pricing Schedule'!$F$113*M1411),
IF(AND(I1411=110000,R1411&gt;168.2,R1411&lt;=336.4,M1411&lt;=10),('[1]Pricing Schedule'!$F$103+('[1]Pricing Schedule'!$F$105*M1411))*2,
IF(AND(I1411=110000,R1411&gt;168.2,R1411&lt;=336.4,M1411&gt;10),('[1]Pricing Schedule'!$F$111+('[1]Pricing Schedule'!$F$113*M1411))*2,
IF(AND(I1411=110000,R1411&gt;336.4,R1411&lt;=504.6,M1411&lt;=10),('[1]Pricing Schedule'!$F$103+('[1]Pricing Schedule'!$F$105*M1411))*3,
IF(AND(I1411=110000,R1411&gt;336.4,R1411&lt;=504.6,M1411&gt;10),('[1]Pricing Schedule'!$F$111+('[1]Pricing Schedule'!$F$113*M1411))*3,
IF(AND(I1411=110000,R1411&gt;504.6,R1411&lt;=672.8,M1411&lt;=10),('[1]Pricing Schedule'!$F$103+('[1]Pricing Schedule'!$F$105*M1411))*4,
IF(AND(I1411=110000,R1411&gt;504.6,R1411&lt;=672.8,M1411&gt;10),('[1]Pricing Schedule'!$F$111+('[1]Pricing Schedule'!$F$113*M1411))*4,
IF(AND(I1411=110000,R1411&gt;672.8,R1411&lt;=841,M1411&lt;=10),('[1]Pricing Schedule'!$F$103+('[1]Pricing Schedule'!$F$105*M1411))*5,
IF(AND(I1411=110000,R1411&gt;672.8,R1411&lt;=841,M1411&gt;10),('[1]Pricing Schedule'!$F$111+('[1]Pricing Schedule'!$F$113*M1411))*5,
IF(AND(I1411=110000,R1411&gt;672.8,R1411&lt;=841,M1411&lt;=10),('[1]Pricing Schedule'!$F$103+('[1]Pricing Schedule'!$F$105*M1411))*5,
IF(AND(I1411=110000,R1411&gt;672.8,R1411&lt;=841,M1411&gt;10),('[1]Pricing Schedule'!$F$111+('[1]Pricing Schedule'!$F$113*M1411))*5,
IF(AND(I1411=110000,R1411&gt;1345.6,R1411&lt;=1513.8,M1411&lt;=10),('[1]Pricing Schedule'!$F$103+('[1]Pricing Schedule'!$F$105*M1411))*9,
IF(AND(I1411=110000,R1411&gt;1345.6,R1411&lt;=1513.8,M1411&gt;10),('[1]Pricing Schedule'!$F$111+('[1]Pricing Schedule'!$F$113*M1411))*9,
9999999999)))))))))))))))))))))))))))))))))))))))</f>
        <v>839680</v>
      </c>
      <c r="T1411" s="21">
        <f>IF(AND(I1411=38000,R1411&lt;=4.5,M1411&gt;8),'[1]Pricing Schedule'!$J$9,
IF(AND(I1411=38000,R1411&lt;=4.5,M1411&lt;=8),'[1]Pricing Schedule'!$J$36,
IF(AND(I1411=38000,R1411&gt;4.5,R1411&lt;=9,M1411&gt;8),'[1]Pricing Schedule'!$J$18,
IF(AND(I1411=38000,R1411&gt;4.5,R1411&lt;=9,M1411&lt;=8),'[1]Pricing Schedule'!$J$36,
IF(AND(I1411=38000,R1411&gt;9,R1411&lt;=12.8,M1411&gt;8),'[1]Pricing Schedule'!$J$27,
IF(AND(I1411=38000,R1411&gt;9,R1411&lt;=12.8,M1411&lt;=8),'[1]Pricing Schedule'!$J$36,
IF(AND(I1411=38000,R1411&gt;12.8,R1411&lt;=22.8),'[1]Pricing Schedule'!$J$36,
IF(AND(I1411=38000,R1411&gt;22.8,R1411&lt;=30.2),'[1]Pricing Schedule'!$J$45,
IF(AND(I1411=38000,R1411&gt;30.2,R1411&lt;=45.9),'[1]Pricing Schedule'!$J$54,
IF(AND(I1411=38000,R1411&gt;45.9,R1411&lt;=123.4),'[1]Pricing Schedule'!$J$97,
IF(AND(I1411=38000,R1411&gt;123.4,R1411&lt;=168.2,M1411&lt;=10),'[1]Pricing Schedule'!$J$105,
IF(AND(I1411=38000,R1411&gt;123.4,R1411&lt;=168.2,M1411&gt;10),'[1]Pricing Schedule'!$J$113,
IF(AND(I1411=38000,R1411&gt;168.2,R1411&lt;=336.4,M1411&lt;=10),('[1]Pricing Schedule'!$J$105),
IF(AND(I1411=38000,R1411&gt;168.2,R1411&lt;=336.4,M1411&gt;10),('[1]Pricing Schedule'!$J$113),
IF(AND(I1411=38000,R1411&gt;336.4,R1411&lt;=504.6,M1411&lt;=10),('[1]Pricing Schedule'!$J$105),
IF(AND(I1411=38000,R1411&gt;336.4,R1411&lt;=504.6,M1411&gt;10),('[1]Pricing Schedule'!$J$113),
IF(AND(I1411=38000,R1411&gt;504.6,R1411&lt;=672.8,M1411&lt;=10),('[1]Pricing Schedule'!$J$105),
IF(AND(I1411=38000,R1411&gt;504.6,R1411&lt;=672.8,M1411&gt;10),('[1]Pricing Schedule'!$J$113),
IF(AND(I1411=110000,R1411&lt;=12.8,M1411&gt;2),'[1]Pricing Schedule'!$J$63,
IF(AND(I1411=110000,R1411&lt;=12.8,M1411&lt;=2),'[1]Pricing Schedule'!$J$97,
IF(AND(I1411=110000,R1411&gt;12.8,R1411&lt;=22.8,M1411&gt;3),'[1]Pricing Schedule'!$J$72,
IF(AND(I1411=110000,R1411&gt;12.8,R1411&lt;=22.8,M1411&lt;=3),'[1]Pricing Schedule'!$J$97,
IF(AND(I1411=110000,R1411&gt;22.8,R1411&lt;=30.2),'[1]Pricing Schedule'!$J$81,
IF(AND(I1411=110000,R1411&gt;30.2,R1411&lt;=45.9),'[1]Pricing Schedule'!$J$90,
IF(AND(I1411=110000,R1411&gt;45.9,R1411&lt;=123.4),'[1]Pricing Schedule'!$J$97,
IF(AND(I1411=110000,R1411&gt;123.4,R1411&lt;=168.2,M1411&lt;=10),'[1]Pricing Schedule'!$J$105,
IF(AND(I1411=110000,R1411&gt;123.4,R1411&lt;=168.2,M1411&gt;10),'[1]Pricing Schedule'!$J$113,
IF(AND(I1411=110000,R1411&gt;168.2,R1411&lt;=336.2,M1411&lt;=10),('[1]Pricing Schedule'!$J$105),
IF(AND(I1411=110000,R1411&gt;168.2,R1411&lt;=336.2,M1411&gt;10),('[1]Pricing Schedule'!$J$113),
IF(AND(I1411=110000,R1411&gt;336.4,R1411&lt;=504.6,M1411&lt;=10),('[1]Pricing Schedule'!$J$105),
IF(AND(I1411=110000,R1411&gt;336.4,R1411&lt;=504.6,M1411&gt;10),('[1]Pricing Schedule'!$J$113),
IF(AND(I1411=110000,R1411&gt;504.6,R1411&lt;=672.8,M1411&lt;=10),('[1]Pricing Schedule'!$J$105),
IF(AND(I1411=110000,R1411&gt;504.6,R1411&lt;=672.8,M1411&gt;10),('[1]Pricing Schedule'!$J$113),
IF(AND(I1411=110000,R1411&gt;672.8,R1411&lt;=841,M1411&lt;=10),('[1]Pricing Schedule'!$J$105),
IF(AND(I1411=110000,R1411&gt;672.8,R1411&lt;=841,M1411&gt;10),('[1]Pricing Schedule'!$J$113),
IF(AND(I1411=110000,R1411&gt;1682,R1411&lt;=1850.2,M1411&lt;=10),('[1]Pricing Schedule'!$J$105),
IF(AND(I1411=110000,R1411&gt;1682,R1411&lt;=1850.2,M1411&gt;10),('[1]Pricing Schedule'!$J$113),
IF(AND(I1411=110000,R1411&gt;2018.4,R1411&lt;=2186.6,M1411&lt;=10),('[1]Pricing Schedule'!$J$105),
IF(AND(I1411=110000,R1411&gt;2018.4,R1411&lt;=2186.6,M1411&gt;10),('[1]Pricing Schedule'!$J$113),999999999)))))))))))))))))))))))))))))))))))))))</f>
        <v>4</v>
      </c>
      <c r="U1411" s="40">
        <f t="shared" si="138"/>
        <v>199923.80952380953</v>
      </c>
      <c r="V1411" s="41">
        <f t="shared" si="139"/>
        <v>5.0019054878048781</v>
      </c>
      <c r="Y1411" s="23">
        <v>666</v>
      </c>
      <c r="Z1411" s="23">
        <v>77</v>
      </c>
      <c r="AD1411" s="13"/>
      <c r="AE1411" s="13"/>
      <c r="AF1411" s="13"/>
      <c r="AR1411" s="35"/>
    </row>
    <row r="1412" spans="1:44">
      <c r="A1412" s="23">
        <v>1414</v>
      </c>
      <c r="B1412" s="23">
        <v>1414</v>
      </c>
      <c r="C1412" s="23" t="s">
        <v>2101</v>
      </c>
      <c r="D1412" s="23" t="s">
        <v>149</v>
      </c>
      <c r="E1412" s="23" t="s">
        <v>149</v>
      </c>
      <c r="F1412" s="23" t="s">
        <v>191</v>
      </c>
      <c r="G1412" s="23" t="s">
        <v>192</v>
      </c>
      <c r="H1412" s="23" t="s">
        <v>113</v>
      </c>
      <c r="I1412" s="13">
        <v>38000</v>
      </c>
      <c r="J1412" s="13">
        <v>38000</v>
      </c>
      <c r="K1412" s="13">
        <v>20000</v>
      </c>
      <c r="L1412" s="24">
        <v>2.5470000000000002</v>
      </c>
      <c r="M1412" s="37">
        <f t="shared" si="134"/>
        <v>3</v>
      </c>
      <c r="N1412" s="24">
        <v>0.11700000000000001</v>
      </c>
      <c r="O1412" s="13">
        <v>3</v>
      </c>
      <c r="P1412" s="36">
        <f t="shared" si="135"/>
        <v>0.11700000000000001</v>
      </c>
      <c r="Q1412" s="38">
        <f t="shared" si="136"/>
        <v>4.2</v>
      </c>
      <c r="R1412" s="37">
        <f t="shared" si="137"/>
        <v>4.2</v>
      </c>
      <c r="S1412" s="39">
        <f>IF(AND(I1412=38000,R1412&lt;=4.5,M1412&gt;8),'[1]Pricing Schedule'!$F$8+('[1]Pricing Schedule'!$F$9*M1412),
IF(AND(I1412=38000,R1412&lt;=4.5,M1412&lt;=8),'[1]Pricing Schedule'!$F$34+('[1]Pricing Schedule'!$F$36*M1412),
IF(AND(I1412=38000,R1412&gt;4.5,R1412&lt;=9,M1412&gt;8),'[1]Pricing Schedule'!$F$17+('[1]Pricing Schedule'!$F$18*M1412),
IF(AND(I1412=38000,R1412&gt;4.5,R1412&lt;=9,M1412&lt;=8),'[1]Pricing Schedule'!$F$34+('[1]Pricing Schedule'!$F$36*M1412),
IF(AND(I1412=38000,R1412&gt;9,R1412&lt;=12.8,M1412&gt;8),'[1]Pricing Schedule'!$F$26+('[1]Pricing Schedule'!$F$27*M1412),
IF(AND(I1412=38000,R1412&gt;9,R1412&lt;=12.8,M1412&lt;=8),'[1]Pricing Schedule'!$F$34+('[1]Pricing Schedule'!$F$36*M1412),
IF(AND(I1412=38000,R1412&gt;12.8,R1412&lt;=22.8),'[1]Pricing Schedule'!$F$34+('[1]Pricing Schedule'!$F$36*M1412),
IF(AND(I1412=38000,R1412&gt;22.8,R1412&lt;=30.2),'[1]Pricing Schedule'!$F$43+('[1]Pricing Schedule'!$F$45*M1412),
IF(AND(I1412=38000,R1412&gt;30.2,R1412&lt;=45.9),'[1]Pricing Schedule'!$F$52+('[1]Pricing Schedule'!$F$54*M1412),
IF(AND(I1412=38000,R1412&gt;45.9,R1412&lt;=123.4),'[1]Pricing Schedule'!$F$96+('[1]Pricing Schedule'!$F$97*M1412),
IF(AND(I1412=38000,R1412&gt;123.4,R1412&lt;=168.2,M1412&lt;=10),'[1]Pricing Schedule'!$F$103+('[1]Pricing Schedule'!$F$105*M1412),
IF(AND(I1412=38000,R1412&gt;123.4,R1412&lt;=168.2,M1412&gt;10),'[1]Pricing Schedule'!$F$111+('[1]Pricing Schedule'!$F$113*M1412),
IF(AND(I1412=38000,R1412&gt;157.4,R1412&lt;=336.4,M1412&lt;=10),('[1]Pricing Schedule'!$F$103+('[1]Pricing Schedule'!$F$105*M1412))*2,
IF(AND(I1412=38000,R1412&gt;157.4,R1412&lt;=336.4,M1412&gt;10),('[1]Pricing Schedule'!$F$111+('[1]Pricing Schedule'!$F$113*M1412))*2,
IF(AND(I1412=38000,R1412&gt;314.8,R1412&lt;=504.6,M1412&lt;=10),('[1]Pricing Schedule'!$F$103+('[1]Pricing Schedule'!$F$105*M1412))*3,
IF(AND(I1412=38000,R1412&gt;314.8,R1412&lt;=504.6,M1412&gt;10),('[1]Pricing Schedule'!$F$111+('[1]Pricing Schedule'!$F$113*M1412))*3,
IF(AND(I1412=38000,R1412&gt;472.2,R1412&lt;=672.8,M1412&lt;=10),('[1]Pricing Schedule'!$F$103+('[1]Pricing Schedule'!$F$105*M1412))*4,
IF(AND(I1412=38000,R1412&gt;472.2,R1412&lt;=672.8,M1412&gt;10),('[1]Pricing Schedule'!$F$111+('[1]Pricing Schedule'!$F$113*M1412))*4,
IF(AND(I1412=110000,R1412&lt;=12.8,M1412&gt;2),'[1]Pricing Schedule'!$F$62+('[1]Pricing Schedule'!$F$63*M1412),
IF(AND(I1412=110000,R1412&lt;=12.8,M1412&lt;=2),'[1]Pricing Schedule'!$F$96+('[1]Pricing Schedule'!$F$97*M1412),
IF(AND(I1412=110000,R1412&gt;12.8,R1412&lt;=22.8,M1412&gt;3),'[1]Pricing Schedule'!$F$71+('[1]Pricing Schedule'!$F$72*M1412),
IF(AND(I1412=110000,R1412&gt;12.8,R1412&lt;=22.8,M1412&lt;=3),'[1]Pricing Schedule'!$F$96+('[1]Pricing Schedule'!$F$97*M1412),
IF(AND(I1412=110000,R1412&gt;22.8,R1412&lt;=30.2),'[1]Pricing Schedule'!$F$80+('[1]Pricing Schedule'!$F$81*M1412),
IF(AND(I1412=110000,R1412&gt;30.2,R1412&lt;=45.9),'[1]Pricing Schedule'!$F$89+('[1]Pricing Schedule'!$F$90*M1412),
IF(AND(I1412=110000,R1412&gt;45.9,R1412&lt;=123.4),'[1]Pricing Schedule'!$F$96+('[1]Pricing Schedule'!$F$97*M1412),
IF(AND(I1412=110000,R1412&gt;123.4,R1412&lt;=168.2,M1412&lt;=10),'[1]Pricing Schedule'!$F$103+('[1]Pricing Schedule'!$F$105*M1412),
IF(AND(I1412=110000,R1412&gt;123.4,R1412&lt;=168.2,M1412&gt;10),'[1]Pricing Schedule'!$F$111+('[1]Pricing Schedule'!$F$113*M1412),
IF(AND(I1412=110000,R1412&gt;168.2,R1412&lt;=336.4,M1412&lt;=10),('[1]Pricing Schedule'!$F$103+('[1]Pricing Schedule'!$F$105*M1412))*2,
IF(AND(I1412=110000,R1412&gt;168.2,R1412&lt;=336.4,M1412&gt;10),('[1]Pricing Schedule'!$F$111+('[1]Pricing Schedule'!$F$113*M1412))*2,
IF(AND(I1412=110000,R1412&gt;336.4,R1412&lt;=504.6,M1412&lt;=10),('[1]Pricing Schedule'!$F$103+('[1]Pricing Schedule'!$F$105*M1412))*3,
IF(AND(I1412=110000,R1412&gt;336.4,R1412&lt;=504.6,M1412&gt;10),('[1]Pricing Schedule'!$F$111+('[1]Pricing Schedule'!$F$113*M1412))*3,
IF(AND(I1412=110000,R1412&gt;504.6,R1412&lt;=672.8,M1412&lt;=10),('[1]Pricing Schedule'!$F$103+('[1]Pricing Schedule'!$F$105*M1412))*4,
IF(AND(I1412=110000,R1412&gt;504.6,R1412&lt;=672.8,M1412&gt;10),('[1]Pricing Schedule'!$F$111+('[1]Pricing Schedule'!$F$113*M1412))*4,
IF(AND(I1412=110000,R1412&gt;672.8,R1412&lt;=841,M1412&lt;=10),('[1]Pricing Schedule'!$F$103+('[1]Pricing Schedule'!$F$105*M1412))*5,
IF(AND(I1412=110000,R1412&gt;672.8,R1412&lt;=841,M1412&gt;10),('[1]Pricing Schedule'!$F$111+('[1]Pricing Schedule'!$F$113*M1412))*5,
IF(AND(I1412=110000,R1412&gt;672.8,R1412&lt;=841,M1412&lt;=10),('[1]Pricing Schedule'!$F$103+('[1]Pricing Schedule'!$F$105*M1412))*5,
IF(AND(I1412=110000,R1412&gt;672.8,R1412&lt;=841,M1412&gt;10),('[1]Pricing Schedule'!$F$111+('[1]Pricing Schedule'!$F$113*M1412))*5,
IF(AND(I1412=110000,R1412&gt;1345.6,R1412&lt;=1513.8,M1412&lt;=10),('[1]Pricing Schedule'!$F$103+('[1]Pricing Schedule'!$F$105*M1412))*9,
IF(AND(I1412=110000,R1412&gt;1345.6,R1412&lt;=1513.8,M1412&gt;10),('[1]Pricing Schedule'!$F$111+('[1]Pricing Schedule'!$F$113*M1412))*9,
9999999999)))))))))))))))))))))))))))))))))))))))</f>
        <v>558600</v>
      </c>
      <c r="T1412" s="21">
        <f>IF(AND(I1412=38000,R1412&lt;=4.5,M1412&gt;8),'[1]Pricing Schedule'!$J$9,
IF(AND(I1412=38000,R1412&lt;=4.5,M1412&lt;=8),'[1]Pricing Schedule'!$J$36,
IF(AND(I1412=38000,R1412&gt;4.5,R1412&lt;=9,M1412&gt;8),'[1]Pricing Schedule'!$J$18,
IF(AND(I1412=38000,R1412&gt;4.5,R1412&lt;=9,M1412&lt;=8),'[1]Pricing Schedule'!$J$36,
IF(AND(I1412=38000,R1412&gt;9,R1412&lt;=12.8,M1412&gt;8),'[1]Pricing Schedule'!$J$27,
IF(AND(I1412=38000,R1412&gt;9,R1412&lt;=12.8,M1412&lt;=8),'[1]Pricing Schedule'!$J$36,
IF(AND(I1412=38000,R1412&gt;12.8,R1412&lt;=22.8),'[1]Pricing Schedule'!$J$36,
IF(AND(I1412=38000,R1412&gt;22.8,R1412&lt;=30.2),'[1]Pricing Schedule'!$J$45,
IF(AND(I1412=38000,R1412&gt;30.2,R1412&lt;=45.9),'[1]Pricing Schedule'!$J$54,
IF(AND(I1412=38000,R1412&gt;45.9,R1412&lt;=123.4),'[1]Pricing Schedule'!$J$97,
IF(AND(I1412=38000,R1412&gt;123.4,R1412&lt;=168.2,M1412&lt;=10),'[1]Pricing Schedule'!$J$105,
IF(AND(I1412=38000,R1412&gt;123.4,R1412&lt;=168.2,M1412&gt;10),'[1]Pricing Schedule'!$J$113,
IF(AND(I1412=38000,R1412&gt;168.2,R1412&lt;=336.4,M1412&lt;=10),('[1]Pricing Schedule'!$J$105),
IF(AND(I1412=38000,R1412&gt;168.2,R1412&lt;=336.4,M1412&gt;10),('[1]Pricing Schedule'!$J$113),
IF(AND(I1412=38000,R1412&gt;336.4,R1412&lt;=504.6,M1412&lt;=10),('[1]Pricing Schedule'!$J$105),
IF(AND(I1412=38000,R1412&gt;336.4,R1412&lt;=504.6,M1412&gt;10),('[1]Pricing Schedule'!$J$113),
IF(AND(I1412=38000,R1412&gt;504.6,R1412&lt;=672.8,M1412&lt;=10),('[1]Pricing Schedule'!$J$105),
IF(AND(I1412=38000,R1412&gt;504.6,R1412&lt;=672.8,M1412&gt;10),('[1]Pricing Schedule'!$J$113),
IF(AND(I1412=110000,R1412&lt;=12.8,M1412&gt;2),'[1]Pricing Schedule'!$J$63,
IF(AND(I1412=110000,R1412&lt;=12.8,M1412&lt;=2),'[1]Pricing Schedule'!$J$97,
IF(AND(I1412=110000,R1412&gt;12.8,R1412&lt;=22.8,M1412&gt;3),'[1]Pricing Schedule'!$J$72,
IF(AND(I1412=110000,R1412&gt;12.8,R1412&lt;=22.8,M1412&lt;=3),'[1]Pricing Schedule'!$J$97,
IF(AND(I1412=110000,R1412&gt;22.8,R1412&lt;=30.2),'[1]Pricing Schedule'!$J$81,
IF(AND(I1412=110000,R1412&gt;30.2,R1412&lt;=45.9),'[1]Pricing Schedule'!$J$90,
IF(AND(I1412=110000,R1412&gt;45.9,R1412&lt;=123.4),'[1]Pricing Schedule'!$J$97,
IF(AND(I1412=110000,R1412&gt;123.4,R1412&lt;=168.2,M1412&lt;=10),'[1]Pricing Schedule'!$J$105,
IF(AND(I1412=110000,R1412&gt;123.4,R1412&lt;=168.2,M1412&gt;10),'[1]Pricing Schedule'!$J$113,
IF(AND(I1412=110000,R1412&gt;168.2,R1412&lt;=336.2,M1412&lt;=10),('[1]Pricing Schedule'!$J$105),
IF(AND(I1412=110000,R1412&gt;168.2,R1412&lt;=336.2,M1412&gt;10),('[1]Pricing Schedule'!$J$113),
IF(AND(I1412=110000,R1412&gt;336.4,R1412&lt;=504.6,M1412&lt;=10),('[1]Pricing Schedule'!$J$105),
IF(AND(I1412=110000,R1412&gt;336.4,R1412&lt;=504.6,M1412&gt;10),('[1]Pricing Schedule'!$J$113),
IF(AND(I1412=110000,R1412&gt;504.6,R1412&lt;=672.8,M1412&lt;=10),('[1]Pricing Schedule'!$J$105),
IF(AND(I1412=110000,R1412&gt;504.6,R1412&lt;=672.8,M1412&gt;10),('[1]Pricing Schedule'!$J$113),
IF(AND(I1412=110000,R1412&gt;672.8,R1412&lt;=841,M1412&lt;=10),('[1]Pricing Schedule'!$J$105),
IF(AND(I1412=110000,R1412&gt;672.8,R1412&lt;=841,M1412&gt;10),('[1]Pricing Schedule'!$J$113),
IF(AND(I1412=110000,R1412&gt;1682,R1412&lt;=1850.2,M1412&lt;=10),('[1]Pricing Schedule'!$J$105),
IF(AND(I1412=110000,R1412&gt;1682,R1412&lt;=1850.2,M1412&gt;10),('[1]Pricing Schedule'!$J$113),
IF(AND(I1412=110000,R1412&gt;2018.4,R1412&lt;=2186.6,M1412&lt;=10),('[1]Pricing Schedule'!$J$105),
IF(AND(I1412=110000,R1412&gt;2018.4,R1412&lt;=2186.6,M1412&gt;10),('[1]Pricing Schedule'!$J$113),999999999)))))))))))))))))))))))))))))))))))))))</f>
        <v>4</v>
      </c>
      <c r="U1412" s="40">
        <f t="shared" si="138"/>
        <v>133000</v>
      </c>
      <c r="V1412" s="41">
        <f t="shared" si="139"/>
        <v>7.518796992481203</v>
      </c>
      <c r="Y1412" s="23">
        <v>233</v>
      </c>
      <c r="Z1412" s="23">
        <v>362</v>
      </c>
      <c r="AD1412" s="13"/>
      <c r="AE1412" s="13"/>
      <c r="AF1412" s="13"/>
      <c r="AR1412" s="35"/>
    </row>
    <row r="1413" spans="1:44">
      <c r="A1413" s="23">
        <v>1415</v>
      </c>
      <c r="B1413" s="23">
        <v>1415</v>
      </c>
      <c r="C1413" s="23" t="s">
        <v>2102</v>
      </c>
      <c r="D1413" s="23" t="s">
        <v>110</v>
      </c>
      <c r="E1413" s="23" t="s">
        <v>110</v>
      </c>
      <c r="F1413" s="23" t="s">
        <v>340</v>
      </c>
      <c r="G1413" s="23" t="s">
        <v>341</v>
      </c>
      <c r="H1413" s="23" t="s">
        <v>113</v>
      </c>
      <c r="I1413" s="13">
        <v>38000</v>
      </c>
      <c r="J1413" s="23" t="s">
        <v>119</v>
      </c>
      <c r="K1413" s="13">
        <v>38000</v>
      </c>
      <c r="L1413" s="24">
        <v>7.907</v>
      </c>
      <c r="M1413" s="37">
        <f t="shared" si="134"/>
        <v>8</v>
      </c>
      <c r="N1413" s="24">
        <v>0.626</v>
      </c>
      <c r="O1413" s="13">
        <v>3</v>
      </c>
      <c r="P1413" s="36">
        <f t="shared" si="135"/>
        <v>0.626</v>
      </c>
      <c r="Q1413" s="38">
        <f t="shared" si="136"/>
        <v>4.2</v>
      </c>
      <c r="R1413" s="37">
        <f t="shared" si="137"/>
        <v>4.2</v>
      </c>
      <c r="S1413" s="39">
        <f>IF(AND(I1413=38000,R1413&lt;=4.5,M1413&gt;8),'[1]Pricing Schedule'!$F$8+('[1]Pricing Schedule'!$F$9*M1413),
IF(AND(I1413=38000,R1413&lt;=4.5,M1413&lt;=8),'[1]Pricing Schedule'!$F$34+('[1]Pricing Schedule'!$F$36*M1413),
IF(AND(I1413=38000,R1413&gt;4.5,R1413&lt;=9,M1413&gt;8),'[1]Pricing Schedule'!$F$17+('[1]Pricing Schedule'!$F$18*M1413),
IF(AND(I1413=38000,R1413&gt;4.5,R1413&lt;=9,M1413&lt;=8),'[1]Pricing Schedule'!$F$34+('[1]Pricing Schedule'!$F$36*M1413),
IF(AND(I1413=38000,R1413&gt;9,R1413&lt;=12.8,M1413&gt;8),'[1]Pricing Schedule'!$F$26+('[1]Pricing Schedule'!$F$27*M1413),
IF(AND(I1413=38000,R1413&gt;9,R1413&lt;=12.8,M1413&lt;=8),'[1]Pricing Schedule'!$F$34+('[1]Pricing Schedule'!$F$36*M1413),
IF(AND(I1413=38000,R1413&gt;12.8,R1413&lt;=22.8),'[1]Pricing Schedule'!$F$34+('[1]Pricing Schedule'!$F$36*M1413),
IF(AND(I1413=38000,R1413&gt;22.8,R1413&lt;=30.2),'[1]Pricing Schedule'!$F$43+('[1]Pricing Schedule'!$F$45*M1413),
IF(AND(I1413=38000,R1413&gt;30.2,R1413&lt;=45.9),'[1]Pricing Schedule'!$F$52+('[1]Pricing Schedule'!$F$54*M1413),
IF(AND(I1413=38000,R1413&gt;45.9,R1413&lt;=123.4),'[1]Pricing Schedule'!$F$96+('[1]Pricing Schedule'!$F$97*M1413),
IF(AND(I1413=38000,R1413&gt;123.4,R1413&lt;=168.2,M1413&lt;=10),'[1]Pricing Schedule'!$F$103+('[1]Pricing Schedule'!$F$105*M1413),
IF(AND(I1413=38000,R1413&gt;123.4,R1413&lt;=168.2,M1413&gt;10),'[1]Pricing Schedule'!$F$111+('[1]Pricing Schedule'!$F$113*M1413),
IF(AND(I1413=38000,R1413&gt;157.4,R1413&lt;=336.4,M1413&lt;=10),('[1]Pricing Schedule'!$F$103+('[1]Pricing Schedule'!$F$105*M1413))*2,
IF(AND(I1413=38000,R1413&gt;157.4,R1413&lt;=336.4,M1413&gt;10),('[1]Pricing Schedule'!$F$111+('[1]Pricing Schedule'!$F$113*M1413))*2,
IF(AND(I1413=38000,R1413&gt;314.8,R1413&lt;=504.6,M1413&lt;=10),('[1]Pricing Schedule'!$F$103+('[1]Pricing Schedule'!$F$105*M1413))*3,
IF(AND(I1413=38000,R1413&gt;314.8,R1413&lt;=504.6,M1413&gt;10),('[1]Pricing Schedule'!$F$111+('[1]Pricing Schedule'!$F$113*M1413))*3,
IF(AND(I1413=38000,R1413&gt;472.2,R1413&lt;=672.8,M1413&lt;=10),('[1]Pricing Schedule'!$F$103+('[1]Pricing Schedule'!$F$105*M1413))*4,
IF(AND(I1413=38000,R1413&gt;472.2,R1413&lt;=672.8,M1413&gt;10),('[1]Pricing Schedule'!$F$111+('[1]Pricing Schedule'!$F$113*M1413))*4,
IF(AND(I1413=110000,R1413&lt;=12.8,M1413&gt;2),'[1]Pricing Schedule'!$F$62+('[1]Pricing Schedule'!$F$63*M1413),
IF(AND(I1413=110000,R1413&lt;=12.8,M1413&lt;=2),'[1]Pricing Schedule'!$F$96+('[1]Pricing Schedule'!$F$97*M1413),
IF(AND(I1413=110000,R1413&gt;12.8,R1413&lt;=22.8,M1413&gt;3),'[1]Pricing Schedule'!$F$71+('[1]Pricing Schedule'!$F$72*M1413),
IF(AND(I1413=110000,R1413&gt;12.8,R1413&lt;=22.8,M1413&lt;=3),'[1]Pricing Schedule'!$F$96+('[1]Pricing Schedule'!$F$97*M1413),
IF(AND(I1413=110000,R1413&gt;22.8,R1413&lt;=30.2),'[1]Pricing Schedule'!$F$80+('[1]Pricing Schedule'!$F$81*M1413),
IF(AND(I1413=110000,R1413&gt;30.2,R1413&lt;=45.9),'[1]Pricing Schedule'!$F$89+('[1]Pricing Schedule'!$F$90*M1413),
IF(AND(I1413=110000,R1413&gt;45.9,R1413&lt;=123.4),'[1]Pricing Schedule'!$F$96+('[1]Pricing Schedule'!$F$97*M1413),
IF(AND(I1413=110000,R1413&gt;123.4,R1413&lt;=168.2,M1413&lt;=10),'[1]Pricing Schedule'!$F$103+('[1]Pricing Schedule'!$F$105*M1413),
IF(AND(I1413=110000,R1413&gt;123.4,R1413&lt;=168.2,M1413&gt;10),'[1]Pricing Schedule'!$F$111+('[1]Pricing Schedule'!$F$113*M1413),
IF(AND(I1413=110000,R1413&gt;168.2,R1413&lt;=336.4,M1413&lt;=10),('[1]Pricing Schedule'!$F$103+('[1]Pricing Schedule'!$F$105*M1413))*2,
IF(AND(I1413=110000,R1413&gt;168.2,R1413&lt;=336.4,M1413&gt;10),('[1]Pricing Schedule'!$F$111+('[1]Pricing Schedule'!$F$113*M1413))*2,
IF(AND(I1413=110000,R1413&gt;336.4,R1413&lt;=504.6,M1413&lt;=10),('[1]Pricing Schedule'!$F$103+('[1]Pricing Schedule'!$F$105*M1413))*3,
IF(AND(I1413=110000,R1413&gt;336.4,R1413&lt;=504.6,M1413&gt;10),('[1]Pricing Schedule'!$F$111+('[1]Pricing Schedule'!$F$113*M1413))*3,
IF(AND(I1413=110000,R1413&gt;504.6,R1413&lt;=672.8,M1413&lt;=10),('[1]Pricing Schedule'!$F$103+('[1]Pricing Schedule'!$F$105*M1413))*4,
IF(AND(I1413=110000,R1413&gt;504.6,R1413&lt;=672.8,M1413&gt;10),('[1]Pricing Schedule'!$F$111+('[1]Pricing Schedule'!$F$113*M1413))*4,
IF(AND(I1413=110000,R1413&gt;672.8,R1413&lt;=841,M1413&lt;=10),('[1]Pricing Schedule'!$F$103+('[1]Pricing Schedule'!$F$105*M1413))*5,
IF(AND(I1413=110000,R1413&gt;672.8,R1413&lt;=841,M1413&gt;10),('[1]Pricing Schedule'!$F$111+('[1]Pricing Schedule'!$F$113*M1413))*5,
IF(AND(I1413=110000,R1413&gt;672.8,R1413&lt;=841,M1413&lt;=10),('[1]Pricing Schedule'!$F$103+('[1]Pricing Schedule'!$F$105*M1413))*5,
IF(AND(I1413=110000,R1413&gt;672.8,R1413&lt;=841,M1413&gt;10),('[1]Pricing Schedule'!$F$111+('[1]Pricing Schedule'!$F$113*M1413))*5,
IF(AND(I1413=110000,R1413&gt;1345.6,R1413&lt;=1513.8,M1413&lt;=10),('[1]Pricing Schedule'!$F$103+('[1]Pricing Schedule'!$F$105*M1413))*9,
IF(AND(I1413=110000,R1413&gt;1345.6,R1413&lt;=1513.8,M1413&gt;10),('[1]Pricing Schedule'!$F$111+('[1]Pricing Schedule'!$F$113*M1413))*9,
9999999999)))))))))))))))))))))))))))))))))))))))</f>
        <v>909950</v>
      </c>
      <c r="T1413" s="21">
        <f>IF(AND(I1413=38000,R1413&lt;=4.5,M1413&gt;8),'[1]Pricing Schedule'!$J$9,
IF(AND(I1413=38000,R1413&lt;=4.5,M1413&lt;=8),'[1]Pricing Schedule'!$J$36,
IF(AND(I1413=38000,R1413&gt;4.5,R1413&lt;=9,M1413&gt;8),'[1]Pricing Schedule'!$J$18,
IF(AND(I1413=38000,R1413&gt;4.5,R1413&lt;=9,M1413&lt;=8),'[1]Pricing Schedule'!$J$36,
IF(AND(I1413=38000,R1413&gt;9,R1413&lt;=12.8,M1413&gt;8),'[1]Pricing Schedule'!$J$27,
IF(AND(I1413=38000,R1413&gt;9,R1413&lt;=12.8,M1413&lt;=8),'[1]Pricing Schedule'!$J$36,
IF(AND(I1413=38000,R1413&gt;12.8,R1413&lt;=22.8),'[1]Pricing Schedule'!$J$36,
IF(AND(I1413=38000,R1413&gt;22.8,R1413&lt;=30.2),'[1]Pricing Schedule'!$J$45,
IF(AND(I1413=38000,R1413&gt;30.2,R1413&lt;=45.9),'[1]Pricing Schedule'!$J$54,
IF(AND(I1413=38000,R1413&gt;45.9,R1413&lt;=123.4),'[1]Pricing Schedule'!$J$97,
IF(AND(I1413=38000,R1413&gt;123.4,R1413&lt;=168.2,M1413&lt;=10),'[1]Pricing Schedule'!$J$105,
IF(AND(I1413=38000,R1413&gt;123.4,R1413&lt;=168.2,M1413&gt;10),'[1]Pricing Schedule'!$J$113,
IF(AND(I1413=38000,R1413&gt;168.2,R1413&lt;=336.4,M1413&lt;=10),('[1]Pricing Schedule'!$J$105),
IF(AND(I1413=38000,R1413&gt;168.2,R1413&lt;=336.4,M1413&gt;10),('[1]Pricing Schedule'!$J$113),
IF(AND(I1413=38000,R1413&gt;336.4,R1413&lt;=504.6,M1413&lt;=10),('[1]Pricing Schedule'!$J$105),
IF(AND(I1413=38000,R1413&gt;336.4,R1413&lt;=504.6,M1413&gt;10),('[1]Pricing Schedule'!$J$113),
IF(AND(I1413=38000,R1413&gt;504.6,R1413&lt;=672.8,M1413&lt;=10),('[1]Pricing Schedule'!$J$105),
IF(AND(I1413=38000,R1413&gt;504.6,R1413&lt;=672.8,M1413&gt;10),('[1]Pricing Schedule'!$J$113),
IF(AND(I1413=110000,R1413&lt;=12.8,M1413&gt;2),'[1]Pricing Schedule'!$J$63,
IF(AND(I1413=110000,R1413&lt;=12.8,M1413&lt;=2),'[1]Pricing Schedule'!$J$97,
IF(AND(I1413=110000,R1413&gt;12.8,R1413&lt;=22.8,M1413&gt;3),'[1]Pricing Schedule'!$J$72,
IF(AND(I1413=110000,R1413&gt;12.8,R1413&lt;=22.8,M1413&lt;=3),'[1]Pricing Schedule'!$J$97,
IF(AND(I1413=110000,R1413&gt;22.8,R1413&lt;=30.2),'[1]Pricing Schedule'!$J$81,
IF(AND(I1413=110000,R1413&gt;30.2,R1413&lt;=45.9),'[1]Pricing Schedule'!$J$90,
IF(AND(I1413=110000,R1413&gt;45.9,R1413&lt;=123.4),'[1]Pricing Schedule'!$J$97,
IF(AND(I1413=110000,R1413&gt;123.4,R1413&lt;=168.2,M1413&lt;=10),'[1]Pricing Schedule'!$J$105,
IF(AND(I1413=110000,R1413&gt;123.4,R1413&lt;=168.2,M1413&gt;10),'[1]Pricing Schedule'!$J$113,
IF(AND(I1413=110000,R1413&gt;168.2,R1413&lt;=336.2,M1413&lt;=10),('[1]Pricing Schedule'!$J$105),
IF(AND(I1413=110000,R1413&gt;168.2,R1413&lt;=336.2,M1413&gt;10),('[1]Pricing Schedule'!$J$113),
IF(AND(I1413=110000,R1413&gt;336.4,R1413&lt;=504.6,M1413&lt;=10),('[1]Pricing Schedule'!$J$105),
IF(AND(I1413=110000,R1413&gt;336.4,R1413&lt;=504.6,M1413&gt;10),('[1]Pricing Schedule'!$J$113),
IF(AND(I1413=110000,R1413&gt;504.6,R1413&lt;=672.8,M1413&lt;=10),('[1]Pricing Schedule'!$J$105),
IF(AND(I1413=110000,R1413&gt;504.6,R1413&lt;=672.8,M1413&gt;10),('[1]Pricing Schedule'!$J$113),
IF(AND(I1413=110000,R1413&gt;672.8,R1413&lt;=841,M1413&lt;=10),('[1]Pricing Schedule'!$J$105),
IF(AND(I1413=110000,R1413&gt;672.8,R1413&lt;=841,M1413&gt;10),('[1]Pricing Schedule'!$J$113),
IF(AND(I1413=110000,R1413&gt;1682,R1413&lt;=1850.2,M1413&lt;=10),('[1]Pricing Schedule'!$J$105),
IF(AND(I1413=110000,R1413&gt;1682,R1413&lt;=1850.2,M1413&gt;10),('[1]Pricing Schedule'!$J$113),
IF(AND(I1413=110000,R1413&gt;2018.4,R1413&lt;=2186.6,M1413&lt;=10),('[1]Pricing Schedule'!$J$105),
IF(AND(I1413=110000,R1413&gt;2018.4,R1413&lt;=2186.6,M1413&gt;10),('[1]Pricing Schedule'!$J$113),999999999)))))))))))))))))))))))))))))))))))))))</f>
        <v>4</v>
      </c>
      <c r="U1413" s="40">
        <f t="shared" si="138"/>
        <v>216654.76190476189</v>
      </c>
      <c r="V1413" s="41">
        <f t="shared" si="139"/>
        <v>4.6156382218803227</v>
      </c>
      <c r="Y1413" s="23">
        <v>203</v>
      </c>
      <c r="Z1413" s="23">
        <v>77</v>
      </c>
      <c r="AD1413" s="13"/>
      <c r="AE1413" s="13"/>
      <c r="AF1413" s="13"/>
      <c r="AR1413" s="35"/>
    </row>
    <row r="1414" spans="1:44">
      <c r="A1414" s="23">
        <v>1416</v>
      </c>
      <c r="B1414" s="23">
        <v>1416</v>
      </c>
      <c r="C1414" s="23" t="s">
        <v>2103</v>
      </c>
      <c r="D1414" s="23" t="s">
        <v>110</v>
      </c>
      <c r="E1414" s="23" t="s">
        <v>110</v>
      </c>
      <c r="F1414" s="23" t="s">
        <v>219</v>
      </c>
      <c r="G1414" s="23" t="s">
        <v>220</v>
      </c>
      <c r="H1414" s="23" t="s">
        <v>113</v>
      </c>
      <c r="I1414" s="13">
        <v>38000</v>
      </c>
      <c r="J1414" s="13">
        <v>38000</v>
      </c>
      <c r="K1414" s="13">
        <v>20000</v>
      </c>
      <c r="L1414" s="24">
        <v>5.44</v>
      </c>
      <c r="M1414" s="37">
        <f t="shared" si="134"/>
        <v>6</v>
      </c>
      <c r="N1414" s="24">
        <v>0.45400000000000001</v>
      </c>
      <c r="O1414" s="13">
        <v>3</v>
      </c>
      <c r="P1414" s="36">
        <f t="shared" si="135"/>
        <v>0.45400000000000001</v>
      </c>
      <c r="Q1414" s="38">
        <f t="shared" si="136"/>
        <v>4.2</v>
      </c>
      <c r="R1414" s="37">
        <f t="shared" si="137"/>
        <v>4.2</v>
      </c>
      <c r="S1414" s="39">
        <f>IF(AND(I1414=38000,R1414&lt;=4.5,M1414&gt;8),'[1]Pricing Schedule'!$F$8+('[1]Pricing Schedule'!$F$9*M1414),
IF(AND(I1414=38000,R1414&lt;=4.5,M1414&lt;=8),'[1]Pricing Schedule'!$F$34+('[1]Pricing Schedule'!$F$36*M1414),
IF(AND(I1414=38000,R1414&gt;4.5,R1414&lt;=9,M1414&gt;8),'[1]Pricing Schedule'!$F$17+('[1]Pricing Schedule'!$F$18*M1414),
IF(AND(I1414=38000,R1414&gt;4.5,R1414&lt;=9,M1414&lt;=8),'[1]Pricing Schedule'!$F$34+('[1]Pricing Schedule'!$F$36*M1414),
IF(AND(I1414=38000,R1414&gt;9,R1414&lt;=12.8,M1414&gt;8),'[1]Pricing Schedule'!$F$26+('[1]Pricing Schedule'!$F$27*M1414),
IF(AND(I1414=38000,R1414&gt;9,R1414&lt;=12.8,M1414&lt;=8),'[1]Pricing Schedule'!$F$34+('[1]Pricing Schedule'!$F$36*M1414),
IF(AND(I1414=38000,R1414&gt;12.8,R1414&lt;=22.8),'[1]Pricing Schedule'!$F$34+('[1]Pricing Schedule'!$F$36*M1414),
IF(AND(I1414=38000,R1414&gt;22.8,R1414&lt;=30.2),'[1]Pricing Schedule'!$F$43+('[1]Pricing Schedule'!$F$45*M1414),
IF(AND(I1414=38000,R1414&gt;30.2,R1414&lt;=45.9),'[1]Pricing Schedule'!$F$52+('[1]Pricing Schedule'!$F$54*M1414),
IF(AND(I1414=38000,R1414&gt;45.9,R1414&lt;=123.4),'[1]Pricing Schedule'!$F$96+('[1]Pricing Schedule'!$F$97*M1414),
IF(AND(I1414=38000,R1414&gt;123.4,R1414&lt;=168.2,M1414&lt;=10),'[1]Pricing Schedule'!$F$103+('[1]Pricing Schedule'!$F$105*M1414),
IF(AND(I1414=38000,R1414&gt;123.4,R1414&lt;=168.2,M1414&gt;10),'[1]Pricing Schedule'!$F$111+('[1]Pricing Schedule'!$F$113*M1414),
IF(AND(I1414=38000,R1414&gt;157.4,R1414&lt;=336.4,M1414&lt;=10),('[1]Pricing Schedule'!$F$103+('[1]Pricing Schedule'!$F$105*M1414))*2,
IF(AND(I1414=38000,R1414&gt;157.4,R1414&lt;=336.4,M1414&gt;10),('[1]Pricing Schedule'!$F$111+('[1]Pricing Schedule'!$F$113*M1414))*2,
IF(AND(I1414=38000,R1414&gt;314.8,R1414&lt;=504.6,M1414&lt;=10),('[1]Pricing Schedule'!$F$103+('[1]Pricing Schedule'!$F$105*M1414))*3,
IF(AND(I1414=38000,R1414&gt;314.8,R1414&lt;=504.6,M1414&gt;10),('[1]Pricing Schedule'!$F$111+('[1]Pricing Schedule'!$F$113*M1414))*3,
IF(AND(I1414=38000,R1414&gt;472.2,R1414&lt;=672.8,M1414&lt;=10),('[1]Pricing Schedule'!$F$103+('[1]Pricing Schedule'!$F$105*M1414))*4,
IF(AND(I1414=38000,R1414&gt;472.2,R1414&lt;=672.8,M1414&gt;10),('[1]Pricing Schedule'!$F$111+('[1]Pricing Schedule'!$F$113*M1414))*4,
IF(AND(I1414=110000,R1414&lt;=12.8,M1414&gt;2),'[1]Pricing Schedule'!$F$62+('[1]Pricing Schedule'!$F$63*M1414),
IF(AND(I1414=110000,R1414&lt;=12.8,M1414&lt;=2),'[1]Pricing Schedule'!$F$96+('[1]Pricing Schedule'!$F$97*M1414),
IF(AND(I1414=110000,R1414&gt;12.8,R1414&lt;=22.8,M1414&gt;3),'[1]Pricing Schedule'!$F$71+('[1]Pricing Schedule'!$F$72*M1414),
IF(AND(I1414=110000,R1414&gt;12.8,R1414&lt;=22.8,M1414&lt;=3),'[1]Pricing Schedule'!$F$96+('[1]Pricing Schedule'!$F$97*M1414),
IF(AND(I1414=110000,R1414&gt;22.8,R1414&lt;=30.2),'[1]Pricing Schedule'!$F$80+('[1]Pricing Schedule'!$F$81*M1414),
IF(AND(I1414=110000,R1414&gt;30.2,R1414&lt;=45.9),'[1]Pricing Schedule'!$F$89+('[1]Pricing Schedule'!$F$90*M1414),
IF(AND(I1414=110000,R1414&gt;45.9,R1414&lt;=123.4),'[1]Pricing Schedule'!$F$96+('[1]Pricing Schedule'!$F$97*M1414),
IF(AND(I1414=110000,R1414&gt;123.4,R1414&lt;=168.2,M1414&lt;=10),'[1]Pricing Schedule'!$F$103+('[1]Pricing Schedule'!$F$105*M1414),
IF(AND(I1414=110000,R1414&gt;123.4,R1414&lt;=168.2,M1414&gt;10),'[1]Pricing Schedule'!$F$111+('[1]Pricing Schedule'!$F$113*M1414),
IF(AND(I1414=110000,R1414&gt;168.2,R1414&lt;=336.4,M1414&lt;=10),('[1]Pricing Schedule'!$F$103+('[1]Pricing Schedule'!$F$105*M1414))*2,
IF(AND(I1414=110000,R1414&gt;168.2,R1414&lt;=336.4,M1414&gt;10),('[1]Pricing Schedule'!$F$111+('[1]Pricing Schedule'!$F$113*M1414))*2,
IF(AND(I1414=110000,R1414&gt;336.4,R1414&lt;=504.6,M1414&lt;=10),('[1]Pricing Schedule'!$F$103+('[1]Pricing Schedule'!$F$105*M1414))*3,
IF(AND(I1414=110000,R1414&gt;336.4,R1414&lt;=504.6,M1414&gt;10),('[1]Pricing Schedule'!$F$111+('[1]Pricing Schedule'!$F$113*M1414))*3,
IF(AND(I1414=110000,R1414&gt;504.6,R1414&lt;=672.8,M1414&lt;=10),('[1]Pricing Schedule'!$F$103+('[1]Pricing Schedule'!$F$105*M1414))*4,
IF(AND(I1414=110000,R1414&gt;504.6,R1414&lt;=672.8,M1414&gt;10),('[1]Pricing Schedule'!$F$111+('[1]Pricing Schedule'!$F$113*M1414))*4,
IF(AND(I1414=110000,R1414&gt;672.8,R1414&lt;=841,M1414&lt;=10),('[1]Pricing Schedule'!$F$103+('[1]Pricing Schedule'!$F$105*M1414))*5,
IF(AND(I1414=110000,R1414&gt;672.8,R1414&lt;=841,M1414&gt;10),('[1]Pricing Schedule'!$F$111+('[1]Pricing Schedule'!$F$113*M1414))*5,
IF(AND(I1414=110000,R1414&gt;672.8,R1414&lt;=841,M1414&lt;=10),('[1]Pricing Schedule'!$F$103+('[1]Pricing Schedule'!$F$105*M1414))*5,
IF(AND(I1414=110000,R1414&gt;672.8,R1414&lt;=841,M1414&gt;10),('[1]Pricing Schedule'!$F$111+('[1]Pricing Schedule'!$F$113*M1414))*5,
IF(AND(I1414=110000,R1414&gt;1345.6,R1414&lt;=1513.8,M1414&lt;=10),('[1]Pricing Schedule'!$F$103+('[1]Pricing Schedule'!$F$105*M1414))*9,
IF(AND(I1414=110000,R1414&gt;1345.6,R1414&lt;=1513.8,M1414&gt;10),('[1]Pricing Schedule'!$F$111+('[1]Pricing Schedule'!$F$113*M1414))*9,
9999999999)))))))))))))))))))))))))))))))))))))))</f>
        <v>769410</v>
      </c>
      <c r="T1414" s="21">
        <f>IF(AND(I1414=38000,R1414&lt;=4.5,M1414&gt;8),'[1]Pricing Schedule'!$J$9,
IF(AND(I1414=38000,R1414&lt;=4.5,M1414&lt;=8),'[1]Pricing Schedule'!$J$36,
IF(AND(I1414=38000,R1414&gt;4.5,R1414&lt;=9,M1414&gt;8),'[1]Pricing Schedule'!$J$18,
IF(AND(I1414=38000,R1414&gt;4.5,R1414&lt;=9,M1414&lt;=8),'[1]Pricing Schedule'!$J$36,
IF(AND(I1414=38000,R1414&gt;9,R1414&lt;=12.8,M1414&gt;8),'[1]Pricing Schedule'!$J$27,
IF(AND(I1414=38000,R1414&gt;9,R1414&lt;=12.8,M1414&lt;=8),'[1]Pricing Schedule'!$J$36,
IF(AND(I1414=38000,R1414&gt;12.8,R1414&lt;=22.8),'[1]Pricing Schedule'!$J$36,
IF(AND(I1414=38000,R1414&gt;22.8,R1414&lt;=30.2),'[1]Pricing Schedule'!$J$45,
IF(AND(I1414=38000,R1414&gt;30.2,R1414&lt;=45.9),'[1]Pricing Schedule'!$J$54,
IF(AND(I1414=38000,R1414&gt;45.9,R1414&lt;=123.4),'[1]Pricing Schedule'!$J$97,
IF(AND(I1414=38000,R1414&gt;123.4,R1414&lt;=168.2,M1414&lt;=10),'[1]Pricing Schedule'!$J$105,
IF(AND(I1414=38000,R1414&gt;123.4,R1414&lt;=168.2,M1414&gt;10),'[1]Pricing Schedule'!$J$113,
IF(AND(I1414=38000,R1414&gt;168.2,R1414&lt;=336.4,M1414&lt;=10),('[1]Pricing Schedule'!$J$105),
IF(AND(I1414=38000,R1414&gt;168.2,R1414&lt;=336.4,M1414&gt;10),('[1]Pricing Schedule'!$J$113),
IF(AND(I1414=38000,R1414&gt;336.4,R1414&lt;=504.6,M1414&lt;=10),('[1]Pricing Schedule'!$J$105),
IF(AND(I1414=38000,R1414&gt;336.4,R1414&lt;=504.6,M1414&gt;10),('[1]Pricing Schedule'!$J$113),
IF(AND(I1414=38000,R1414&gt;504.6,R1414&lt;=672.8,M1414&lt;=10),('[1]Pricing Schedule'!$J$105),
IF(AND(I1414=38000,R1414&gt;504.6,R1414&lt;=672.8,M1414&gt;10),('[1]Pricing Schedule'!$J$113),
IF(AND(I1414=110000,R1414&lt;=12.8,M1414&gt;2),'[1]Pricing Schedule'!$J$63,
IF(AND(I1414=110000,R1414&lt;=12.8,M1414&lt;=2),'[1]Pricing Schedule'!$J$97,
IF(AND(I1414=110000,R1414&gt;12.8,R1414&lt;=22.8,M1414&gt;3),'[1]Pricing Schedule'!$J$72,
IF(AND(I1414=110000,R1414&gt;12.8,R1414&lt;=22.8,M1414&lt;=3),'[1]Pricing Schedule'!$J$97,
IF(AND(I1414=110000,R1414&gt;22.8,R1414&lt;=30.2),'[1]Pricing Schedule'!$J$81,
IF(AND(I1414=110000,R1414&gt;30.2,R1414&lt;=45.9),'[1]Pricing Schedule'!$J$90,
IF(AND(I1414=110000,R1414&gt;45.9,R1414&lt;=123.4),'[1]Pricing Schedule'!$J$97,
IF(AND(I1414=110000,R1414&gt;123.4,R1414&lt;=168.2,M1414&lt;=10),'[1]Pricing Schedule'!$J$105,
IF(AND(I1414=110000,R1414&gt;123.4,R1414&lt;=168.2,M1414&gt;10),'[1]Pricing Schedule'!$J$113,
IF(AND(I1414=110000,R1414&gt;168.2,R1414&lt;=336.2,M1414&lt;=10),('[1]Pricing Schedule'!$J$105),
IF(AND(I1414=110000,R1414&gt;168.2,R1414&lt;=336.2,M1414&gt;10),('[1]Pricing Schedule'!$J$113),
IF(AND(I1414=110000,R1414&gt;336.4,R1414&lt;=504.6,M1414&lt;=10),('[1]Pricing Schedule'!$J$105),
IF(AND(I1414=110000,R1414&gt;336.4,R1414&lt;=504.6,M1414&gt;10),('[1]Pricing Schedule'!$J$113),
IF(AND(I1414=110000,R1414&gt;504.6,R1414&lt;=672.8,M1414&lt;=10),('[1]Pricing Schedule'!$J$105),
IF(AND(I1414=110000,R1414&gt;504.6,R1414&lt;=672.8,M1414&gt;10),('[1]Pricing Schedule'!$J$113),
IF(AND(I1414=110000,R1414&gt;672.8,R1414&lt;=841,M1414&lt;=10),('[1]Pricing Schedule'!$J$105),
IF(AND(I1414=110000,R1414&gt;672.8,R1414&lt;=841,M1414&gt;10),('[1]Pricing Schedule'!$J$113),
IF(AND(I1414=110000,R1414&gt;1682,R1414&lt;=1850.2,M1414&lt;=10),('[1]Pricing Schedule'!$J$105),
IF(AND(I1414=110000,R1414&gt;1682,R1414&lt;=1850.2,M1414&gt;10),('[1]Pricing Schedule'!$J$113),
IF(AND(I1414=110000,R1414&gt;2018.4,R1414&lt;=2186.6,M1414&lt;=10),('[1]Pricing Schedule'!$J$105),
IF(AND(I1414=110000,R1414&gt;2018.4,R1414&lt;=2186.6,M1414&gt;10),('[1]Pricing Schedule'!$J$113),999999999)))))))))))))))))))))))))))))))))))))))</f>
        <v>4</v>
      </c>
      <c r="U1414" s="40">
        <f t="shared" si="138"/>
        <v>183192.85714285713</v>
      </c>
      <c r="V1414" s="41">
        <f t="shared" si="139"/>
        <v>5.4587281163488903</v>
      </c>
      <c r="Y1414" s="23">
        <v>634</v>
      </c>
      <c r="Z1414" s="23">
        <v>637</v>
      </c>
      <c r="AD1414" s="13"/>
      <c r="AE1414" s="13"/>
      <c r="AF1414" s="13"/>
      <c r="AR1414" s="35"/>
    </row>
    <row r="1415" spans="1:44">
      <c r="A1415" s="23">
        <v>1417</v>
      </c>
      <c r="B1415" s="23">
        <v>1417</v>
      </c>
      <c r="C1415" s="23" t="s">
        <v>2104</v>
      </c>
      <c r="D1415" s="23" t="s">
        <v>110</v>
      </c>
      <c r="E1415" s="23" t="s">
        <v>110</v>
      </c>
      <c r="F1415" s="23" t="s">
        <v>203</v>
      </c>
      <c r="G1415" s="23" t="s">
        <v>204</v>
      </c>
      <c r="H1415" s="23" t="s">
        <v>113</v>
      </c>
      <c r="I1415" s="13">
        <v>38000</v>
      </c>
      <c r="J1415" s="13">
        <v>38000</v>
      </c>
      <c r="K1415" s="13">
        <v>20000</v>
      </c>
      <c r="L1415" s="24">
        <v>3.4710000000000001</v>
      </c>
      <c r="M1415" s="37">
        <f t="shared" si="134"/>
        <v>4</v>
      </c>
      <c r="N1415" s="24">
        <v>0.38700000000000001</v>
      </c>
      <c r="O1415" s="13">
        <v>3</v>
      </c>
      <c r="P1415" s="36">
        <f t="shared" si="135"/>
        <v>0.38700000000000001</v>
      </c>
      <c r="Q1415" s="38">
        <f t="shared" si="136"/>
        <v>4.2</v>
      </c>
      <c r="R1415" s="37">
        <f t="shared" si="137"/>
        <v>4.2</v>
      </c>
      <c r="S1415" s="39">
        <f>IF(AND(I1415=38000,R1415&lt;=4.5,M1415&gt;8),'[1]Pricing Schedule'!$F$8+('[1]Pricing Schedule'!$F$9*M1415),
IF(AND(I1415=38000,R1415&lt;=4.5,M1415&lt;=8),'[1]Pricing Schedule'!$F$34+('[1]Pricing Schedule'!$F$36*M1415),
IF(AND(I1415=38000,R1415&gt;4.5,R1415&lt;=9,M1415&gt;8),'[1]Pricing Schedule'!$F$17+('[1]Pricing Schedule'!$F$18*M1415),
IF(AND(I1415=38000,R1415&gt;4.5,R1415&lt;=9,M1415&lt;=8),'[1]Pricing Schedule'!$F$34+('[1]Pricing Schedule'!$F$36*M1415),
IF(AND(I1415=38000,R1415&gt;9,R1415&lt;=12.8,M1415&gt;8),'[1]Pricing Schedule'!$F$26+('[1]Pricing Schedule'!$F$27*M1415),
IF(AND(I1415=38000,R1415&gt;9,R1415&lt;=12.8,M1415&lt;=8),'[1]Pricing Schedule'!$F$34+('[1]Pricing Schedule'!$F$36*M1415),
IF(AND(I1415=38000,R1415&gt;12.8,R1415&lt;=22.8),'[1]Pricing Schedule'!$F$34+('[1]Pricing Schedule'!$F$36*M1415),
IF(AND(I1415=38000,R1415&gt;22.8,R1415&lt;=30.2),'[1]Pricing Schedule'!$F$43+('[1]Pricing Schedule'!$F$45*M1415),
IF(AND(I1415=38000,R1415&gt;30.2,R1415&lt;=45.9),'[1]Pricing Schedule'!$F$52+('[1]Pricing Schedule'!$F$54*M1415),
IF(AND(I1415=38000,R1415&gt;45.9,R1415&lt;=123.4),'[1]Pricing Schedule'!$F$96+('[1]Pricing Schedule'!$F$97*M1415),
IF(AND(I1415=38000,R1415&gt;123.4,R1415&lt;=168.2,M1415&lt;=10),'[1]Pricing Schedule'!$F$103+('[1]Pricing Schedule'!$F$105*M1415),
IF(AND(I1415=38000,R1415&gt;123.4,R1415&lt;=168.2,M1415&gt;10),'[1]Pricing Schedule'!$F$111+('[1]Pricing Schedule'!$F$113*M1415),
IF(AND(I1415=38000,R1415&gt;157.4,R1415&lt;=336.4,M1415&lt;=10),('[1]Pricing Schedule'!$F$103+('[1]Pricing Schedule'!$F$105*M1415))*2,
IF(AND(I1415=38000,R1415&gt;157.4,R1415&lt;=336.4,M1415&gt;10),('[1]Pricing Schedule'!$F$111+('[1]Pricing Schedule'!$F$113*M1415))*2,
IF(AND(I1415=38000,R1415&gt;314.8,R1415&lt;=504.6,M1415&lt;=10),('[1]Pricing Schedule'!$F$103+('[1]Pricing Schedule'!$F$105*M1415))*3,
IF(AND(I1415=38000,R1415&gt;314.8,R1415&lt;=504.6,M1415&gt;10),('[1]Pricing Schedule'!$F$111+('[1]Pricing Schedule'!$F$113*M1415))*3,
IF(AND(I1415=38000,R1415&gt;472.2,R1415&lt;=672.8,M1415&lt;=10),('[1]Pricing Schedule'!$F$103+('[1]Pricing Schedule'!$F$105*M1415))*4,
IF(AND(I1415=38000,R1415&gt;472.2,R1415&lt;=672.8,M1415&gt;10),('[1]Pricing Schedule'!$F$111+('[1]Pricing Schedule'!$F$113*M1415))*4,
IF(AND(I1415=110000,R1415&lt;=12.8,M1415&gt;2),'[1]Pricing Schedule'!$F$62+('[1]Pricing Schedule'!$F$63*M1415),
IF(AND(I1415=110000,R1415&lt;=12.8,M1415&lt;=2),'[1]Pricing Schedule'!$F$96+('[1]Pricing Schedule'!$F$97*M1415),
IF(AND(I1415=110000,R1415&gt;12.8,R1415&lt;=22.8,M1415&gt;3),'[1]Pricing Schedule'!$F$71+('[1]Pricing Schedule'!$F$72*M1415),
IF(AND(I1415=110000,R1415&gt;12.8,R1415&lt;=22.8,M1415&lt;=3),'[1]Pricing Schedule'!$F$96+('[1]Pricing Schedule'!$F$97*M1415),
IF(AND(I1415=110000,R1415&gt;22.8,R1415&lt;=30.2),'[1]Pricing Schedule'!$F$80+('[1]Pricing Schedule'!$F$81*M1415),
IF(AND(I1415=110000,R1415&gt;30.2,R1415&lt;=45.9),'[1]Pricing Schedule'!$F$89+('[1]Pricing Schedule'!$F$90*M1415),
IF(AND(I1415=110000,R1415&gt;45.9,R1415&lt;=123.4),'[1]Pricing Schedule'!$F$96+('[1]Pricing Schedule'!$F$97*M1415),
IF(AND(I1415=110000,R1415&gt;123.4,R1415&lt;=168.2,M1415&lt;=10),'[1]Pricing Schedule'!$F$103+('[1]Pricing Schedule'!$F$105*M1415),
IF(AND(I1415=110000,R1415&gt;123.4,R1415&lt;=168.2,M1415&gt;10),'[1]Pricing Schedule'!$F$111+('[1]Pricing Schedule'!$F$113*M1415),
IF(AND(I1415=110000,R1415&gt;168.2,R1415&lt;=336.4,M1415&lt;=10),('[1]Pricing Schedule'!$F$103+('[1]Pricing Schedule'!$F$105*M1415))*2,
IF(AND(I1415=110000,R1415&gt;168.2,R1415&lt;=336.4,M1415&gt;10),('[1]Pricing Schedule'!$F$111+('[1]Pricing Schedule'!$F$113*M1415))*2,
IF(AND(I1415=110000,R1415&gt;336.4,R1415&lt;=504.6,M1415&lt;=10),('[1]Pricing Schedule'!$F$103+('[1]Pricing Schedule'!$F$105*M1415))*3,
IF(AND(I1415=110000,R1415&gt;336.4,R1415&lt;=504.6,M1415&gt;10),('[1]Pricing Schedule'!$F$111+('[1]Pricing Schedule'!$F$113*M1415))*3,
IF(AND(I1415=110000,R1415&gt;504.6,R1415&lt;=672.8,M1415&lt;=10),('[1]Pricing Schedule'!$F$103+('[1]Pricing Schedule'!$F$105*M1415))*4,
IF(AND(I1415=110000,R1415&gt;504.6,R1415&lt;=672.8,M1415&gt;10),('[1]Pricing Schedule'!$F$111+('[1]Pricing Schedule'!$F$113*M1415))*4,
IF(AND(I1415=110000,R1415&gt;672.8,R1415&lt;=841,M1415&lt;=10),('[1]Pricing Schedule'!$F$103+('[1]Pricing Schedule'!$F$105*M1415))*5,
IF(AND(I1415=110000,R1415&gt;672.8,R1415&lt;=841,M1415&gt;10),('[1]Pricing Schedule'!$F$111+('[1]Pricing Schedule'!$F$113*M1415))*5,
IF(AND(I1415=110000,R1415&gt;672.8,R1415&lt;=841,M1415&lt;=10),('[1]Pricing Schedule'!$F$103+('[1]Pricing Schedule'!$F$105*M1415))*5,
IF(AND(I1415=110000,R1415&gt;672.8,R1415&lt;=841,M1415&gt;10),('[1]Pricing Schedule'!$F$111+('[1]Pricing Schedule'!$F$113*M1415))*5,
IF(AND(I1415=110000,R1415&gt;1345.6,R1415&lt;=1513.8,M1415&lt;=10),('[1]Pricing Schedule'!$F$103+('[1]Pricing Schedule'!$F$105*M1415))*9,
IF(AND(I1415=110000,R1415&gt;1345.6,R1415&lt;=1513.8,M1415&gt;10),('[1]Pricing Schedule'!$F$111+('[1]Pricing Schedule'!$F$113*M1415))*9,
9999999999)))))))))))))))))))))))))))))))))))))))</f>
        <v>628870</v>
      </c>
      <c r="T1415" s="21">
        <f>IF(AND(I1415=38000,R1415&lt;=4.5,M1415&gt;8),'[1]Pricing Schedule'!$J$9,
IF(AND(I1415=38000,R1415&lt;=4.5,M1415&lt;=8),'[1]Pricing Schedule'!$J$36,
IF(AND(I1415=38000,R1415&gt;4.5,R1415&lt;=9,M1415&gt;8),'[1]Pricing Schedule'!$J$18,
IF(AND(I1415=38000,R1415&gt;4.5,R1415&lt;=9,M1415&lt;=8),'[1]Pricing Schedule'!$J$36,
IF(AND(I1415=38000,R1415&gt;9,R1415&lt;=12.8,M1415&gt;8),'[1]Pricing Schedule'!$J$27,
IF(AND(I1415=38000,R1415&gt;9,R1415&lt;=12.8,M1415&lt;=8),'[1]Pricing Schedule'!$J$36,
IF(AND(I1415=38000,R1415&gt;12.8,R1415&lt;=22.8),'[1]Pricing Schedule'!$J$36,
IF(AND(I1415=38000,R1415&gt;22.8,R1415&lt;=30.2),'[1]Pricing Schedule'!$J$45,
IF(AND(I1415=38000,R1415&gt;30.2,R1415&lt;=45.9),'[1]Pricing Schedule'!$J$54,
IF(AND(I1415=38000,R1415&gt;45.9,R1415&lt;=123.4),'[1]Pricing Schedule'!$J$97,
IF(AND(I1415=38000,R1415&gt;123.4,R1415&lt;=168.2,M1415&lt;=10),'[1]Pricing Schedule'!$J$105,
IF(AND(I1415=38000,R1415&gt;123.4,R1415&lt;=168.2,M1415&gt;10),'[1]Pricing Schedule'!$J$113,
IF(AND(I1415=38000,R1415&gt;168.2,R1415&lt;=336.4,M1415&lt;=10),('[1]Pricing Schedule'!$J$105),
IF(AND(I1415=38000,R1415&gt;168.2,R1415&lt;=336.4,M1415&gt;10),('[1]Pricing Schedule'!$J$113),
IF(AND(I1415=38000,R1415&gt;336.4,R1415&lt;=504.6,M1415&lt;=10),('[1]Pricing Schedule'!$J$105),
IF(AND(I1415=38000,R1415&gt;336.4,R1415&lt;=504.6,M1415&gt;10),('[1]Pricing Schedule'!$J$113),
IF(AND(I1415=38000,R1415&gt;504.6,R1415&lt;=672.8,M1415&lt;=10),('[1]Pricing Schedule'!$J$105),
IF(AND(I1415=38000,R1415&gt;504.6,R1415&lt;=672.8,M1415&gt;10),('[1]Pricing Schedule'!$J$113),
IF(AND(I1415=110000,R1415&lt;=12.8,M1415&gt;2),'[1]Pricing Schedule'!$J$63,
IF(AND(I1415=110000,R1415&lt;=12.8,M1415&lt;=2),'[1]Pricing Schedule'!$J$97,
IF(AND(I1415=110000,R1415&gt;12.8,R1415&lt;=22.8,M1415&gt;3),'[1]Pricing Schedule'!$J$72,
IF(AND(I1415=110000,R1415&gt;12.8,R1415&lt;=22.8,M1415&lt;=3),'[1]Pricing Schedule'!$J$97,
IF(AND(I1415=110000,R1415&gt;22.8,R1415&lt;=30.2),'[1]Pricing Schedule'!$J$81,
IF(AND(I1415=110000,R1415&gt;30.2,R1415&lt;=45.9),'[1]Pricing Schedule'!$J$90,
IF(AND(I1415=110000,R1415&gt;45.9,R1415&lt;=123.4),'[1]Pricing Schedule'!$J$97,
IF(AND(I1415=110000,R1415&gt;123.4,R1415&lt;=168.2,M1415&lt;=10),'[1]Pricing Schedule'!$J$105,
IF(AND(I1415=110000,R1415&gt;123.4,R1415&lt;=168.2,M1415&gt;10),'[1]Pricing Schedule'!$J$113,
IF(AND(I1415=110000,R1415&gt;168.2,R1415&lt;=336.2,M1415&lt;=10),('[1]Pricing Schedule'!$J$105),
IF(AND(I1415=110000,R1415&gt;168.2,R1415&lt;=336.2,M1415&gt;10),('[1]Pricing Schedule'!$J$113),
IF(AND(I1415=110000,R1415&gt;336.4,R1415&lt;=504.6,M1415&lt;=10),('[1]Pricing Schedule'!$J$105),
IF(AND(I1415=110000,R1415&gt;336.4,R1415&lt;=504.6,M1415&gt;10),('[1]Pricing Schedule'!$J$113),
IF(AND(I1415=110000,R1415&gt;504.6,R1415&lt;=672.8,M1415&lt;=10),('[1]Pricing Schedule'!$J$105),
IF(AND(I1415=110000,R1415&gt;504.6,R1415&lt;=672.8,M1415&gt;10),('[1]Pricing Schedule'!$J$113),
IF(AND(I1415=110000,R1415&gt;672.8,R1415&lt;=841,M1415&lt;=10),('[1]Pricing Schedule'!$J$105),
IF(AND(I1415=110000,R1415&gt;672.8,R1415&lt;=841,M1415&gt;10),('[1]Pricing Schedule'!$J$113),
IF(AND(I1415=110000,R1415&gt;1682,R1415&lt;=1850.2,M1415&lt;=10),('[1]Pricing Schedule'!$J$105),
IF(AND(I1415=110000,R1415&gt;1682,R1415&lt;=1850.2,M1415&gt;10),('[1]Pricing Schedule'!$J$113),
IF(AND(I1415=110000,R1415&gt;2018.4,R1415&lt;=2186.6,M1415&lt;=10),('[1]Pricing Schedule'!$J$105),
IF(AND(I1415=110000,R1415&gt;2018.4,R1415&lt;=2186.6,M1415&gt;10),('[1]Pricing Schedule'!$J$113),999999999)))))))))))))))))))))))))))))))))))))))</f>
        <v>4</v>
      </c>
      <c r="U1415" s="40">
        <f t="shared" si="138"/>
        <v>149730.95238095237</v>
      </c>
      <c r="V1415" s="41">
        <f t="shared" si="139"/>
        <v>6.6786458250512828</v>
      </c>
      <c r="Y1415" s="23">
        <v>315</v>
      </c>
      <c r="Z1415" s="23">
        <v>321</v>
      </c>
      <c r="AD1415" s="13"/>
      <c r="AE1415" s="13"/>
      <c r="AF1415" s="13"/>
      <c r="AR1415" s="35"/>
    </row>
    <row r="1416" spans="1:44">
      <c r="A1416" s="23">
        <v>1418</v>
      </c>
      <c r="B1416" s="23">
        <v>1418</v>
      </c>
      <c r="C1416" s="23" t="s">
        <v>2105</v>
      </c>
      <c r="D1416" s="23" t="s">
        <v>110</v>
      </c>
      <c r="E1416" s="23" t="s">
        <v>110</v>
      </c>
      <c r="F1416" s="23" t="s">
        <v>156</v>
      </c>
      <c r="G1416" s="23" t="s">
        <v>157</v>
      </c>
      <c r="H1416" s="23" t="s">
        <v>113</v>
      </c>
      <c r="I1416" s="13">
        <v>38000</v>
      </c>
      <c r="J1416" s="13">
        <v>38000</v>
      </c>
      <c r="K1416" s="13">
        <v>20000</v>
      </c>
      <c r="L1416" s="24">
        <v>4.78</v>
      </c>
      <c r="M1416" s="37">
        <f t="shared" si="134"/>
        <v>5</v>
      </c>
      <c r="N1416" s="24">
        <v>0.27600000000000002</v>
      </c>
      <c r="O1416" s="13">
        <v>3</v>
      </c>
      <c r="P1416" s="36">
        <f t="shared" si="135"/>
        <v>0.27600000000000002</v>
      </c>
      <c r="Q1416" s="38">
        <f t="shared" si="136"/>
        <v>4.2</v>
      </c>
      <c r="R1416" s="37">
        <f t="shared" si="137"/>
        <v>4.2</v>
      </c>
      <c r="S1416" s="39">
        <f>IF(AND(I1416=38000,R1416&lt;=4.5,M1416&gt;8),'[1]Pricing Schedule'!$F$8+('[1]Pricing Schedule'!$F$9*M1416),
IF(AND(I1416=38000,R1416&lt;=4.5,M1416&lt;=8),'[1]Pricing Schedule'!$F$34+('[1]Pricing Schedule'!$F$36*M1416),
IF(AND(I1416=38000,R1416&gt;4.5,R1416&lt;=9,M1416&gt;8),'[1]Pricing Schedule'!$F$17+('[1]Pricing Schedule'!$F$18*M1416),
IF(AND(I1416=38000,R1416&gt;4.5,R1416&lt;=9,M1416&lt;=8),'[1]Pricing Schedule'!$F$34+('[1]Pricing Schedule'!$F$36*M1416),
IF(AND(I1416=38000,R1416&gt;9,R1416&lt;=12.8,M1416&gt;8),'[1]Pricing Schedule'!$F$26+('[1]Pricing Schedule'!$F$27*M1416),
IF(AND(I1416=38000,R1416&gt;9,R1416&lt;=12.8,M1416&lt;=8),'[1]Pricing Schedule'!$F$34+('[1]Pricing Schedule'!$F$36*M1416),
IF(AND(I1416=38000,R1416&gt;12.8,R1416&lt;=22.8),'[1]Pricing Schedule'!$F$34+('[1]Pricing Schedule'!$F$36*M1416),
IF(AND(I1416=38000,R1416&gt;22.8,R1416&lt;=30.2),'[1]Pricing Schedule'!$F$43+('[1]Pricing Schedule'!$F$45*M1416),
IF(AND(I1416=38000,R1416&gt;30.2,R1416&lt;=45.9),'[1]Pricing Schedule'!$F$52+('[1]Pricing Schedule'!$F$54*M1416),
IF(AND(I1416=38000,R1416&gt;45.9,R1416&lt;=123.4),'[1]Pricing Schedule'!$F$96+('[1]Pricing Schedule'!$F$97*M1416),
IF(AND(I1416=38000,R1416&gt;123.4,R1416&lt;=168.2,M1416&lt;=10),'[1]Pricing Schedule'!$F$103+('[1]Pricing Schedule'!$F$105*M1416),
IF(AND(I1416=38000,R1416&gt;123.4,R1416&lt;=168.2,M1416&gt;10),'[1]Pricing Schedule'!$F$111+('[1]Pricing Schedule'!$F$113*M1416),
IF(AND(I1416=38000,R1416&gt;157.4,R1416&lt;=336.4,M1416&lt;=10),('[1]Pricing Schedule'!$F$103+('[1]Pricing Schedule'!$F$105*M1416))*2,
IF(AND(I1416=38000,R1416&gt;157.4,R1416&lt;=336.4,M1416&gt;10),('[1]Pricing Schedule'!$F$111+('[1]Pricing Schedule'!$F$113*M1416))*2,
IF(AND(I1416=38000,R1416&gt;314.8,R1416&lt;=504.6,M1416&lt;=10),('[1]Pricing Schedule'!$F$103+('[1]Pricing Schedule'!$F$105*M1416))*3,
IF(AND(I1416=38000,R1416&gt;314.8,R1416&lt;=504.6,M1416&gt;10),('[1]Pricing Schedule'!$F$111+('[1]Pricing Schedule'!$F$113*M1416))*3,
IF(AND(I1416=38000,R1416&gt;472.2,R1416&lt;=672.8,M1416&lt;=10),('[1]Pricing Schedule'!$F$103+('[1]Pricing Schedule'!$F$105*M1416))*4,
IF(AND(I1416=38000,R1416&gt;472.2,R1416&lt;=672.8,M1416&gt;10),('[1]Pricing Schedule'!$F$111+('[1]Pricing Schedule'!$F$113*M1416))*4,
IF(AND(I1416=110000,R1416&lt;=12.8,M1416&gt;2),'[1]Pricing Schedule'!$F$62+('[1]Pricing Schedule'!$F$63*M1416),
IF(AND(I1416=110000,R1416&lt;=12.8,M1416&lt;=2),'[1]Pricing Schedule'!$F$96+('[1]Pricing Schedule'!$F$97*M1416),
IF(AND(I1416=110000,R1416&gt;12.8,R1416&lt;=22.8,M1416&gt;3),'[1]Pricing Schedule'!$F$71+('[1]Pricing Schedule'!$F$72*M1416),
IF(AND(I1416=110000,R1416&gt;12.8,R1416&lt;=22.8,M1416&lt;=3),'[1]Pricing Schedule'!$F$96+('[1]Pricing Schedule'!$F$97*M1416),
IF(AND(I1416=110000,R1416&gt;22.8,R1416&lt;=30.2),'[1]Pricing Schedule'!$F$80+('[1]Pricing Schedule'!$F$81*M1416),
IF(AND(I1416=110000,R1416&gt;30.2,R1416&lt;=45.9),'[1]Pricing Schedule'!$F$89+('[1]Pricing Schedule'!$F$90*M1416),
IF(AND(I1416=110000,R1416&gt;45.9,R1416&lt;=123.4),'[1]Pricing Schedule'!$F$96+('[1]Pricing Schedule'!$F$97*M1416),
IF(AND(I1416=110000,R1416&gt;123.4,R1416&lt;=168.2,M1416&lt;=10),'[1]Pricing Schedule'!$F$103+('[1]Pricing Schedule'!$F$105*M1416),
IF(AND(I1416=110000,R1416&gt;123.4,R1416&lt;=168.2,M1416&gt;10),'[1]Pricing Schedule'!$F$111+('[1]Pricing Schedule'!$F$113*M1416),
IF(AND(I1416=110000,R1416&gt;168.2,R1416&lt;=336.4,M1416&lt;=10),('[1]Pricing Schedule'!$F$103+('[1]Pricing Schedule'!$F$105*M1416))*2,
IF(AND(I1416=110000,R1416&gt;168.2,R1416&lt;=336.4,M1416&gt;10),('[1]Pricing Schedule'!$F$111+('[1]Pricing Schedule'!$F$113*M1416))*2,
IF(AND(I1416=110000,R1416&gt;336.4,R1416&lt;=504.6,M1416&lt;=10),('[1]Pricing Schedule'!$F$103+('[1]Pricing Schedule'!$F$105*M1416))*3,
IF(AND(I1416=110000,R1416&gt;336.4,R1416&lt;=504.6,M1416&gt;10),('[1]Pricing Schedule'!$F$111+('[1]Pricing Schedule'!$F$113*M1416))*3,
IF(AND(I1416=110000,R1416&gt;504.6,R1416&lt;=672.8,M1416&lt;=10),('[1]Pricing Schedule'!$F$103+('[1]Pricing Schedule'!$F$105*M1416))*4,
IF(AND(I1416=110000,R1416&gt;504.6,R1416&lt;=672.8,M1416&gt;10),('[1]Pricing Schedule'!$F$111+('[1]Pricing Schedule'!$F$113*M1416))*4,
IF(AND(I1416=110000,R1416&gt;672.8,R1416&lt;=841,M1416&lt;=10),('[1]Pricing Schedule'!$F$103+('[1]Pricing Schedule'!$F$105*M1416))*5,
IF(AND(I1416=110000,R1416&gt;672.8,R1416&lt;=841,M1416&gt;10),('[1]Pricing Schedule'!$F$111+('[1]Pricing Schedule'!$F$113*M1416))*5,
IF(AND(I1416=110000,R1416&gt;672.8,R1416&lt;=841,M1416&lt;=10),('[1]Pricing Schedule'!$F$103+('[1]Pricing Schedule'!$F$105*M1416))*5,
IF(AND(I1416=110000,R1416&gt;672.8,R1416&lt;=841,M1416&gt;10),('[1]Pricing Schedule'!$F$111+('[1]Pricing Schedule'!$F$113*M1416))*5,
IF(AND(I1416=110000,R1416&gt;1345.6,R1416&lt;=1513.8,M1416&lt;=10),('[1]Pricing Schedule'!$F$103+('[1]Pricing Schedule'!$F$105*M1416))*9,
IF(AND(I1416=110000,R1416&gt;1345.6,R1416&lt;=1513.8,M1416&gt;10),('[1]Pricing Schedule'!$F$111+('[1]Pricing Schedule'!$F$113*M1416))*9,
9999999999)))))))))))))))))))))))))))))))))))))))</f>
        <v>699140</v>
      </c>
      <c r="T1416" s="21">
        <f>IF(AND(I1416=38000,R1416&lt;=4.5,M1416&gt;8),'[1]Pricing Schedule'!$J$9,
IF(AND(I1416=38000,R1416&lt;=4.5,M1416&lt;=8),'[1]Pricing Schedule'!$J$36,
IF(AND(I1416=38000,R1416&gt;4.5,R1416&lt;=9,M1416&gt;8),'[1]Pricing Schedule'!$J$18,
IF(AND(I1416=38000,R1416&gt;4.5,R1416&lt;=9,M1416&lt;=8),'[1]Pricing Schedule'!$J$36,
IF(AND(I1416=38000,R1416&gt;9,R1416&lt;=12.8,M1416&gt;8),'[1]Pricing Schedule'!$J$27,
IF(AND(I1416=38000,R1416&gt;9,R1416&lt;=12.8,M1416&lt;=8),'[1]Pricing Schedule'!$J$36,
IF(AND(I1416=38000,R1416&gt;12.8,R1416&lt;=22.8),'[1]Pricing Schedule'!$J$36,
IF(AND(I1416=38000,R1416&gt;22.8,R1416&lt;=30.2),'[1]Pricing Schedule'!$J$45,
IF(AND(I1416=38000,R1416&gt;30.2,R1416&lt;=45.9),'[1]Pricing Schedule'!$J$54,
IF(AND(I1416=38000,R1416&gt;45.9,R1416&lt;=123.4),'[1]Pricing Schedule'!$J$97,
IF(AND(I1416=38000,R1416&gt;123.4,R1416&lt;=168.2,M1416&lt;=10),'[1]Pricing Schedule'!$J$105,
IF(AND(I1416=38000,R1416&gt;123.4,R1416&lt;=168.2,M1416&gt;10),'[1]Pricing Schedule'!$J$113,
IF(AND(I1416=38000,R1416&gt;168.2,R1416&lt;=336.4,M1416&lt;=10),('[1]Pricing Schedule'!$J$105),
IF(AND(I1416=38000,R1416&gt;168.2,R1416&lt;=336.4,M1416&gt;10),('[1]Pricing Schedule'!$J$113),
IF(AND(I1416=38000,R1416&gt;336.4,R1416&lt;=504.6,M1416&lt;=10),('[1]Pricing Schedule'!$J$105),
IF(AND(I1416=38000,R1416&gt;336.4,R1416&lt;=504.6,M1416&gt;10),('[1]Pricing Schedule'!$J$113),
IF(AND(I1416=38000,R1416&gt;504.6,R1416&lt;=672.8,M1416&lt;=10),('[1]Pricing Schedule'!$J$105),
IF(AND(I1416=38000,R1416&gt;504.6,R1416&lt;=672.8,M1416&gt;10),('[1]Pricing Schedule'!$J$113),
IF(AND(I1416=110000,R1416&lt;=12.8,M1416&gt;2),'[1]Pricing Schedule'!$J$63,
IF(AND(I1416=110000,R1416&lt;=12.8,M1416&lt;=2),'[1]Pricing Schedule'!$J$97,
IF(AND(I1416=110000,R1416&gt;12.8,R1416&lt;=22.8,M1416&gt;3),'[1]Pricing Schedule'!$J$72,
IF(AND(I1416=110000,R1416&gt;12.8,R1416&lt;=22.8,M1416&lt;=3),'[1]Pricing Schedule'!$J$97,
IF(AND(I1416=110000,R1416&gt;22.8,R1416&lt;=30.2),'[1]Pricing Schedule'!$J$81,
IF(AND(I1416=110000,R1416&gt;30.2,R1416&lt;=45.9),'[1]Pricing Schedule'!$J$90,
IF(AND(I1416=110000,R1416&gt;45.9,R1416&lt;=123.4),'[1]Pricing Schedule'!$J$97,
IF(AND(I1416=110000,R1416&gt;123.4,R1416&lt;=168.2,M1416&lt;=10),'[1]Pricing Schedule'!$J$105,
IF(AND(I1416=110000,R1416&gt;123.4,R1416&lt;=168.2,M1416&gt;10),'[1]Pricing Schedule'!$J$113,
IF(AND(I1416=110000,R1416&gt;168.2,R1416&lt;=336.2,M1416&lt;=10),('[1]Pricing Schedule'!$J$105),
IF(AND(I1416=110000,R1416&gt;168.2,R1416&lt;=336.2,M1416&gt;10),('[1]Pricing Schedule'!$J$113),
IF(AND(I1416=110000,R1416&gt;336.4,R1416&lt;=504.6,M1416&lt;=10),('[1]Pricing Schedule'!$J$105),
IF(AND(I1416=110000,R1416&gt;336.4,R1416&lt;=504.6,M1416&gt;10),('[1]Pricing Schedule'!$J$113),
IF(AND(I1416=110000,R1416&gt;504.6,R1416&lt;=672.8,M1416&lt;=10),('[1]Pricing Schedule'!$J$105),
IF(AND(I1416=110000,R1416&gt;504.6,R1416&lt;=672.8,M1416&gt;10),('[1]Pricing Schedule'!$J$113),
IF(AND(I1416=110000,R1416&gt;672.8,R1416&lt;=841,M1416&lt;=10),('[1]Pricing Schedule'!$J$105),
IF(AND(I1416=110000,R1416&gt;672.8,R1416&lt;=841,M1416&gt;10),('[1]Pricing Schedule'!$J$113),
IF(AND(I1416=110000,R1416&gt;1682,R1416&lt;=1850.2,M1416&lt;=10),('[1]Pricing Schedule'!$J$105),
IF(AND(I1416=110000,R1416&gt;1682,R1416&lt;=1850.2,M1416&gt;10),('[1]Pricing Schedule'!$J$113),
IF(AND(I1416=110000,R1416&gt;2018.4,R1416&lt;=2186.6,M1416&lt;=10),('[1]Pricing Schedule'!$J$105),
IF(AND(I1416=110000,R1416&gt;2018.4,R1416&lt;=2186.6,M1416&gt;10),('[1]Pricing Schedule'!$J$113),999999999)))))))))))))))))))))))))))))))))))))))</f>
        <v>4</v>
      </c>
      <c r="U1416" s="40">
        <f t="shared" si="138"/>
        <v>166461.90476190476</v>
      </c>
      <c r="V1416" s="41">
        <f t="shared" si="139"/>
        <v>6.0073804960379897</v>
      </c>
      <c r="Y1416" s="23">
        <v>638</v>
      </c>
      <c r="Z1416" s="23">
        <v>635</v>
      </c>
      <c r="AD1416" s="13"/>
      <c r="AE1416" s="13"/>
      <c r="AF1416" s="13"/>
      <c r="AR1416" s="35"/>
    </row>
    <row r="1417" spans="1:44">
      <c r="A1417" s="23">
        <v>1419</v>
      </c>
      <c r="B1417" s="23">
        <v>1419</v>
      </c>
      <c r="C1417" s="23" t="s">
        <v>2106</v>
      </c>
      <c r="D1417" s="23" t="s">
        <v>110</v>
      </c>
      <c r="E1417" s="23" t="s">
        <v>110</v>
      </c>
      <c r="F1417" s="23" t="s">
        <v>156</v>
      </c>
      <c r="G1417" s="23" t="s">
        <v>157</v>
      </c>
      <c r="H1417" s="23" t="s">
        <v>113</v>
      </c>
      <c r="I1417" s="13">
        <v>38000</v>
      </c>
      <c r="J1417" s="13">
        <v>38000</v>
      </c>
      <c r="K1417" s="13">
        <v>20000</v>
      </c>
      <c r="L1417" s="24">
        <v>7.2859999999999996</v>
      </c>
      <c r="M1417" s="37">
        <f t="shared" si="134"/>
        <v>8</v>
      </c>
      <c r="N1417" s="24">
        <v>0.23899999999999999</v>
      </c>
      <c r="O1417" s="13">
        <v>3</v>
      </c>
      <c r="P1417" s="36">
        <f t="shared" si="135"/>
        <v>0.23899999999999999</v>
      </c>
      <c r="Q1417" s="38">
        <f t="shared" si="136"/>
        <v>4.2</v>
      </c>
      <c r="R1417" s="37">
        <f t="shared" si="137"/>
        <v>4.2</v>
      </c>
      <c r="S1417" s="39">
        <f>IF(AND(I1417=38000,R1417&lt;=4.5,M1417&gt;8),'[1]Pricing Schedule'!$F$8+('[1]Pricing Schedule'!$F$9*M1417),
IF(AND(I1417=38000,R1417&lt;=4.5,M1417&lt;=8),'[1]Pricing Schedule'!$F$34+('[1]Pricing Schedule'!$F$36*M1417),
IF(AND(I1417=38000,R1417&gt;4.5,R1417&lt;=9,M1417&gt;8),'[1]Pricing Schedule'!$F$17+('[1]Pricing Schedule'!$F$18*M1417),
IF(AND(I1417=38000,R1417&gt;4.5,R1417&lt;=9,M1417&lt;=8),'[1]Pricing Schedule'!$F$34+('[1]Pricing Schedule'!$F$36*M1417),
IF(AND(I1417=38000,R1417&gt;9,R1417&lt;=12.8,M1417&gt;8),'[1]Pricing Schedule'!$F$26+('[1]Pricing Schedule'!$F$27*M1417),
IF(AND(I1417=38000,R1417&gt;9,R1417&lt;=12.8,M1417&lt;=8),'[1]Pricing Schedule'!$F$34+('[1]Pricing Schedule'!$F$36*M1417),
IF(AND(I1417=38000,R1417&gt;12.8,R1417&lt;=22.8),'[1]Pricing Schedule'!$F$34+('[1]Pricing Schedule'!$F$36*M1417),
IF(AND(I1417=38000,R1417&gt;22.8,R1417&lt;=30.2),'[1]Pricing Schedule'!$F$43+('[1]Pricing Schedule'!$F$45*M1417),
IF(AND(I1417=38000,R1417&gt;30.2,R1417&lt;=45.9),'[1]Pricing Schedule'!$F$52+('[1]Pricing Schedule'!$F$54*M1417),
IF(AND(I1417=38000,R1417&gt;45.9,R1417&lt;=123.4),'[1]Pricing Schedule'!$F$96+('[1]Pricing Schedule'!$F$97*M1417),
IF(AND(I1417=38000,R1417&gt;123.4,R1417&lt;=168.2,M1417&lt;=10),'[1]Pricing Schedule'!$F$103+('[1]Pricing Schedule'!$F$105*M1417),
IF(AND(I1417=38000,R1417&gt;123.4,R1417&lt;=168.2,M1417&gt;10),'[1]Pricing Schedule'!$F$111+('[1]Pricing Schedule'!$F$113*M1417),
IF(AND(I1417=38000,R1417&gt;157.4,R1417&lt;=336.4,M1417&lt;=10),('[1]Pricing Schedule'!$F$103+('[1]Pricing Schedule'!$F$105*M1417))*2,
IF(AND(I1417=38000,R1417&gt;157.4,R1417&lt;=336.4,M1417&gt;10),('[1]Pricing Schedule'!$F$111+('[1]Pricing Schedule'!$F$113*M1417))*2,
IF(AND(I1417=38000,R1417&gt;314.8,R1417&lt;=504.6,M1417&lt;=10),('[1]Pricing Schedule'!$F$103+('[1]Pricing Schedule'!$F$105*M1417))*3,
IF(AND(I1417=38000,R1417&gt;314.8,R1417&lt;=504.6,M1417&gt;10),('[1]Pricing Schedule'!$F$111+('[1]Pricing Schedule'!$F$113*M1417))*3,
IF(AND(I1417=38000,R1417&gt;472.2,R1417&lt;=672.8,M1417&lt;=10),('[1]Pricing Schedule'!$F$103+('[1]Pricing Schedule'!$F$105*M1417))*4,
IF(AND(I1417=38000,R1417&gt;472.2,R1417&lt;=672.8,M1417&gt;10),('[1]Pricing Schedule'!$F$111+('[1]Pricing Schedule'!$F$113*M1417))*4,
IF(AND(I1417=110000,R1417&lt;=12.8,M1417&gt;2),'[1]Pricing Schedule'!$F$62+('[1]Pricing Schedule'!$F$63*M1417),
IF(AND(I1417=110000,R1417&lt;=12.8,M1417&lt;=2),'[1]Pricing Schedule'!$F$96+('[1]Pricing Schedule'!$F$97*M1417),
IF(AND(I1417=110000,R1417&gt;12.8,R1417&lt;=22.8,M1417&gt;3),'[1]Pricing Schedule'!$F$71+('[1]Pricing Schedule'!$F$72*M1417),
IF(AND(I1417=110000,R1417&gt;12.8,R1417&lt;=22.8,M1417&lt;=3),'[1]Pricing Schedule'!$F$96+('[1]Pricing Schedule'!$F$97*M1417),
IF(AND(I1417=110000,R1417&gt;22.8,R1417&lt;=30.2),'[1]Pricing Schedule'!$F$80+('[1]Pricing Schedule'!$F$81*M1417),
IF(AND(I1417=110000,R1417&gt;30.2,R1417&lt;=45.9),'[1]Pricing Schedule'!$F$89+('[1]Pricing Schedule'!$F$90*M1417),
IF(AND(I1417=110000,R1417&gt;45.9,R1417&lt;=123.4),'[1]Pricing Schedule'!$F$96+('[1]Pricing Schedule'!$F$97*M1417),
IF(AND(I1417=110000,R1417&gt;123.4,R1417&lt;=168.2,M1417&lt;=10),'[1]Pricing Schedule'!$F$103+('[1]Pricing Schedule'!$F$105*M1417),
IF(AND(I1417=110000,R1417&gt;123.4,R1417&lt;=168.2,M1417&gt;10),'[1]Pricing Schedule'!$F$111+('[1]Pricing Schedule'!$F$113*M1417),
IF(AND(I1417=110000,R1417&gt;168.2,R1417&lt;=336.4,M1417&lt;=10),('[1]Pricing Schedule'!$F$103+('[1]Pricing Schedule'!$F$105*M1417))*2,
IF(AND(I1417=110000,R1417&gt;168.2,R1417&lt;=336.4,M1417&gt;10),('[1]Pricing Schedule'!$F$111+('[1]Pricing Schedule'!$F$113*M1417))*2,
IF(AND(I1417=110000,R1417&gt;336.4,R1417&lt;=504.6,M1417&lt;=10),('[1]Pricing Schedule'!$F$103+('[1]Pricing Schedule'!$F$105*M1417))*3,
IF(AND(I1417=110000,R1417&gt;336.4,R1417&lt;=504.6,M1417&gt;10),('[1]Pricing Schedule'!$F$111+('[1]Pricing Schedule'!$F$113*M1417))*3,
IF(AND(I1417=110000,R1417&gt;504.6,R1417&lt;=672.8,M1417&lt;=10),('[1]Pricing Schedule'!$F$103+('[1]Pricing Schedule'!$F$105*M1417))*4,
IF(AND(I1417=110000,R1417&gt;504.6,R1417&lt;=672.8,M1417&gt;10),('[1]Pricing Schedule'!$F$111+('[1]Pricing Schedule'!$F$113*M1417))*4,
IF(AND(I1417=110000,R1417&gt;672.8,R1417&lt;=841,M1417&lt;=10),('[1]Pricing Schedule'!$F$103+('[1]Pricing Schedule'!$F$105*M1417))*5,
IF(AND(I1417=110000,R1417&gt;672.8,R1417&lt;=841,M1417&gt;10),('[1]Pricing Schedule'!$F$111+('[1]Pricing Schedule'!$F$113*M1417))*5,
IF(AND(I1417=110000,R1417&gt;672.8,R1417&lt;=841,M1417&lt;=10),('[1]Pricing Schedule'!$F$103+('[1]Pricing Schedule'!$F$105*M1417))*5,
IF(AND(I1417=110000,R1417&gt;672.8,R1417&lt;=841,M1417&gt;10),('[1]Pricing Schedule'!$F$111+('[1]Pricing Schedule'!$F$113*M1417))*5,
IF(AND(I1417=110000,R1417&gt;1345.6,R1417&lt;=1513.8,M1417&lt;=10),('[1]Pricing Schedule'!$F$103+('[1]Pricing Schedule'!$F$105*M1417))*9,
IF(AND(I1417=110000,R1417&gt;1345.6,R1417&lt;=1513.8,M1417&gt;10),('[1]Pricing Schedule'!$F$111+('[1]Pricing Schedule'!$F$113*M1417))*9,
9999999999)))))))))))))))))))))))))))))))))))))))</f>
        <v>909950</v>
      </c>
      <c r="T1417" s="21">
        <f>IF(AND(I1417=38000,R1417&lt;=4.5,M1417&gt;8),'[1]Pricing Schedule'!$J$9,
IF(AND(I1417=38000,R1417&lt;=4.5,M1417&lt;=8),'[1]Pricing Schedule'!$J$36,
IF(AND(I1417=38000,R1417&gt;4.5,R1417&lt;=9,M1417&gt;8),'[1]Pricing Schedule'!$J$18,
IF(AND(I1417=38000,R1417&gt;4.5,R1417&lt;=9,M1417&lt;=8),'[1]Pricing Schedule'!$J$36,
IF(AND(I1417=38000,R1417&gt;9,R1417&lt;=12.8,M1417&gt;8),'[1]Pricing Schedule'!$J$27,
IF(AND(I1417=38000,R1417&gt;9,R1417&lt;=12.8,M1417&lt;=8),'[1]Pricing Schedule'!$J$36,
IF(AND(I1417=38000,R1417&gt;12.8,R1417&lt;=22.8),'[1]Pricing Schedule'!$J$36,
IF(AND(I1417=38000,R1417&gt;22.8,R1417&lt;=30.2),'[1]Pricing Schedule'!$J$45,
IF(AND(I1417=38000,R1417&gt;30.2,R1417&lt;=45.9),'[1]Pricing Schedule'!$J$54,
IF(AND(I1417=38000,R1417&gt;45.9,R1417&lt;=123.4),'[1]Pricing Schedule'!$J$97,
IF(AND(I1417=38000,R1417&gt;123.4,R1417&lt;=168.2,M1417&lt;=10),'[1]Pricing Schedule'!$J$105,
IF(AND(I1417=38000,R1417&gt;123.4,R1417&lt;=168.2,M1417&gt;10),'[1]Pricing Schedule'!$J$113,
IF(AND(I1417=38000,R1417&gt;168.2,R1417&lt;=336.4,M1417&lt;=10),('[1]Pricing Schedule'!$J$105),
IF(AND(I1417=38000,R1417&gt;168.2,R1417&lt;=336.4,M1417&gt;10),('[1]Pricing Schedule'!$J$113),
IF(AND(I1417=38000,R1417&gt;336.4,R1417&lt;=504.6,M1417&lt;=10),('[1]Pricing Schedule'!$J$105),
IF(AND(I1417=38000,R1417&gt;336.4,R1417&lt;=504.6,M1417&gt;10),('[1]Pricing Schedule'!$J$113),
IF(AND(I1417=38000,R1417&gt;504.6,R1417&lt;=672.8,M1417&lt;=10),('[1]Pricing Schedule'!$J$105),
IF(AND(I1417=38000,R1417&gt;504.6,R1417&lt;=672.8,M1417&gt;10),('[1]Pricing Schedule'!$J$113),
IF(AND(I1417=110000,R1417&lt;=12.8,M1417&gt;2),'[1]Pricing Schedule'!$J$63,
IF(AND(I1417=110000,R1417&lt;=12.8,M1417&lt;=2),'[1]Pricing Schedule'!$J$97,
IF(AND(I1417=110000,R1417&gt;12.8,R1417&lt;=22.8,M1417&gt;3),'[1]Pricing Schedule'!$J$72,
IF(AND(I1417=110000,R1417&gt;12.8,R1417&lt;=22.8,M1417&lt;=3),'[1]Pricing Schedule'!$J$97,
IF(AND(I1417=110000,R1417&gt;22.8,R1417&lt;=30.2),'[1]Pricing Schedule'!$J$81,
IF(AND(I1417=110000,R1417&gt;30.2,R1417&lt;=45.9),'[1]Pricing Schedule'!$J$90,
IF(AND(I1417=110000,R1417&gt;45.9,R1417&lt;=123.4),'[1]Pricing Schedule'!$J$97,
IF(AND(I1417=110000,R1417&gt;123.4,R1417&lt;=168.2,M1417&lt;=10),'[1]Pricing Schedule'!$J$105,
IF(AND(I1417=110000,R1417&gt;123.4,R1417&lt;=168.2,M1417&gt;10),'[1]Pricing Schedule'!$J$113,
IF(AND(I1417=110000,R1417&gt;168.2,R1417&lt;=336.2,M1417&lt;=10),('[1]Pricing Schedule'!$J$105),
IF(AND(I1417=110000,R1417&gt;168.2,R1417&lt;=336.2,M1417&gt;10),('[1]Pricing Schedule'!$J$113),
IF(AND(I1417=110000,R1417&gt;336.4,R1417&lt;=504.6,M1417&lt;=10),('[1]Pricing Schedule'!$J$105),
IF(AND(I1417=110000,R1417&gt;336.4,R1417&lt;=504.6,M1417&gt;10),('[1]Pricing Schedule'!$J$113),
IF(AND(I1417=110000,R1417&gt;504.6,R1417&lt;=672.8,M1417&lt;=10),('[1]Pricing Schedule'!$J$105),
IF(AND(I1417=110000,R1417&gt;504.6,R1417&lt;=672.8,M1417&gt;10),('[1]Pricing Schedule'!$J$113),
IF(AND(I1417=110000,R1417&gt;672.8,R1417&lt;=841,M1417&lt;=10),('[1]Pricing Schedule'!$J$105),
IF(AND(I1417=110000,R1417&gt;672.8,R1417&lt;=841,M1417&gt;10),('[1]Pricing Schedule'!$J$113),
IF(AND(I1417=110000,R1417&gt;1682,R1417&lt;=1850.2,M1417&lt;=10),('[1]Pricing Schedule'!$J$105),
IF(AND(I1417=110000,R1417&gt;1682,R1417&lt;=1850.2,M1417&gt;10),('[1]Pricing Schedule'!$J$113),
IF(AND(I1417=110000,R1417&gt;2018.4,R1417&lt;=2186.6,M1417&lt;=10),('[1]Pricing Schedule'!$J$105),
IF(AND(I1417=110000,R1417&gt;2018.4,R1417&lt;=2186.6,M1417&gt;10),('[1]Pricing Schedule'!$J$113),999999999)))))))))))))))))))))))))))))))))))))))</f>
        <v>4</v>
      </c>
      <c r="U1417" s="40">
        <f t="shared" si="138"/>
        <v>216654.76190476189</v>
      </c>
      <c r="V1417" s="41">
        <f t="shared" si="139"/>
        <v>4.6156382218803227</v>
      </c>
      <c r="Y1417" s="23">
        <v>645</v>
      </c>
      <c r="Z1417" s="23">
        <v>635</v>
      </c>
      <c r="AD1417" s="13"/>
      <c r="AE1417" s="13"/>
      <c r="AF1417" s="13"/>
      <c r="AR1417" s="35"/>
    </row>
    <row r="1418" spans="1:44">
      <c r="A1418" s="23">
        <v>1420</v>
      </c>
      <c r="B1418" s="23">
        <v>1420</v>
      </c>
      <c r="C1418" s="23" t="s">
        <v>2107</v>
      </c>
      <c r="D1418" s="23" t="s">
        <v>110</v>
      </c>
      <c r="E1418" s="23" t="s">
        <v>110</v>
      </c>
      <c r="F1418" s="23" t="s">
        <v>156</v>
      </c>
      <c r="G1418" s="23" t="s">
        <v>157</v>
      </c>
      <c r="H1418" s="23" t="s">
        <v>113</v>
      </c>
      <c r="I1418" s="13">
        <v>38000</v>
      </c>
      <c r="J1418" s="13">
        <v>38000</v>
      </c>
      <c r="K1418" s="13">
        <v>20000</v>
      </c>
      <c r="L1418" s="24">
        <v>8.7159999999999993</v>
      </c>
      <c r="M1418" s="37">
        <f t="shared" si="134"/>
        <v>9</v>
      </c>
      <c r="N1418" s="24">
        <v>0.64400000000000002</v>
      </c>
      <c r="O1418" s="13">
        <v>3</v>
      </c>
      <c r="P1418" s="36">
        <f t="shared" si="135"/>
        <v>0.64400000000000002</v>
      </c>
      <c r="Q1418" s="38">
        <f t="shared" si="136"/>
        <v>4.2</v>
      </c>
      <c r="R1418" s="37">
        <f t="shared" si="137"/>
        <v>4.2</v>
      </c>
      <c r="S1418" s="39">
        <f>IF(AND(I1418=38000,R1418&lt;=4.5,M1418&gt;8),'[1]Pricing Schedule'!$F$8+('[1]Pricing Schedule'!$F$9*M1418),
IF(AND(I1418=38000,R1418&lt;=4.5,M1418&lt;=8),'[1]Pricing Schedule'!$F$34+('[1]Pricing Schedule'!$F$36*M1418),
IF(AND(I1418=38000,R1418&gt;4.5,R1418&lt;=9,M1418&gt;8),'[1]Pricing Schedule'!$F$17+('[1]Pricing Schedule'!$F$18*M1418),
IF(AND(I1418=38000,R1418&gt;4.5,R1418&lt;=9,M1418&lt;=8),'[1]Pricing Schedule'!$F$34+('[1]Pricing Schedule'!$F$36*M1418),
IF(AND(I1418=38000,R1418&gt;9,R1418&lt;=12.8,M1418&gt;8),'[1]Pricing Schedule'!$F$26+('[1]Pricing Schedule'!$F$27*M1418),
IF(AND(I1418=38000,R1418&gt;9,R1418&lt;=12.8,M1418&lt;=8),'[1]Pricing Schedule'!$F$34+('[1]Pricing Schedule'!$F$36*M1418),
IF(AND(I1418=38000,R1418&gt;12.8,R1418&lt;=22.8),'[1]Pricing Schedule'!$F$34+('[1]Pricing Schedule'!$F$36*M1418),
IF(AND(I1418=38000,R1418&gt;22.8,R1418&lt;=30.2),'[1]Pricing Schedule'!$F$43+('[1]Pricing Schedule'!$F$45*M1418),
IF(AND(I1418=38000,R1418&gt;30.2,R1418&lt;=45.9),'[1]Pricing Schedule'!$F$52+('[1]Pricing Schedule'!$F$54*M1418),
IF(AND(I1418=38000,R1418&gt;45.9,R1418&lt;=123.4),'[1]Pricing Schedule'!$F$96+('[1]Pricing Schedule'!$F$97*M1418),
IF(AND(I1418=38000,R1418&gt;123.4,R1418&lt;=168.2,M1418&lt;=10),'[1]Pricing Schedule'!$F$103+('[1]Pricing Schedule'!$F$105*M1418),
IF(AND(I1418=38000,R1418&gt;123.4,R1418&lt;=168.2,M1418&gt;10),'[1]Pricing Schedule'!$F$111+('[1]Pricing Schedule'!$F$113*M1418),
IF(AND(I1418=38000,R1418&gt;157.4,R1418&lt;=336.4,M1418&lt;=10),('[1]Pricing Schedule'!$F$103+('[1]Pricing Schedule'!$F$105*M1418))*2,
IF(AND(I1418=38000,R1418&gt;157.4,R1418&lt;=336.4,M1418&gt;10),('[1]Pricing Schedule'!$F$111+('[1]Pricing Schedule'!$F$113*M1418))*2,
IF(AND(I1418=38000,R1418&gt;314.8,R1418&lt;=504.6,M1418&lt;=10),('[1]Pricing Schedule'!$F$103+('[1]Pricing Schedule'!$F$105*M1418))*3,
IF(AND(I1418=38000,R1418&gt;314.8,R1418&lt;=504.6,M1418&gt;10),('[1]Pricing Schedule'!$F$111+('[1]Pricing Schedule'!$F$113*M1418))*3,
IF(AND(I1418=38000,R1418&gt;472.2,R1418&lt;=672.8,M1418&lt;=10),('[1]Pricing Schedule'!$F$103+('[1]Pricing Schedule'!$F$105*M1418))*4,
IF(AND(I1418=38000,R1418&gt;472.2,R1418&lt;=672.8,M1418&gt;10),('[1]Pricing Schedule'!$F$111+('[1]Pricing Schedule'!$F$113*M1418))*4,
IF(AND(I1418=110000,R1418&lt;=12.8,M1418&gt;2),'[1]Pricing Schedule'!$F$62+('[1]Pricing Schedule'!$F$63*M1418),
IF(AND(I1418=110000,R1418&lt;=12.8,M1418&lt;=2),'[1]Pricing Schedule'!$F$96+('[1]Pricing Schedule'!$F$97*M1418),
IF(AND(I1418=110000,R1418&gt;12.8,R1418&lt;=22.8,M1418&gt;3),'[1]Pricing Schedule'!$F$71+('[1]Pricing Schedule'!$F$72*M1418),
IF(AND(I1418=110000,R1418&gt;12.8,R1418&lt;=22.8,M1418&lt;=3),'[1]Pricing Schedule'!$F$96+('[1]Pricing Schedule'!$F$97*M1418),
IF(AND(I1418=110000,R1418&gt;22.8,R1418&lt;=30.2),'[1]Pricing Schedule'!$F$80+('[1]Pricing Schedule'!$F$81*M1418),
IF(AND(I1418=110000,R1418&gt;30.2,R1418&lt;=45.9),'[1]Pricing Schedule'!$F$89+('[1]Pricing Schedule'!$F$90*M1418),
IF(AND(I1418=110000,R1418&gt;45.9,R1418&lt;=123.4),'[1]Pricing Schedule'!$F$96+('[1]Pricing Schedule'!$F$97*M1418),
IF(AND(I1418=110000,R1418&gt;123.4,R1418&lt;=168.2,M1418&lt;=10),'[1]Pricing Schedule'!$F$103+('[1]Pricing Schedule'!$F$105*M1418),
IF(AND(I1418=110000,R1418&gt;123.4,R1418&lt;=168.2,M1418&gt;10),'[1]Pricing Schedule'!$F$111+('[1]Pricing Schedule'!$F$113*M1418),
IF(AND(I1418=110000,R1418&gt;168.2,R1418&lt;=336.4,M1418&lt;=10),('[1]Pricing Schedule'!$F$103+('[1]Pricing Schedule'!$F$105*M1418))*2,
IF(AND(I1418=110000,R1418&gt;168.2,R1418&lt;=336.4,M1418&gt;10),('[1]Pricing Schedule'!$F$111+('[1]Pricing Schedule'!$F$113*M1418))*2,
IF(AND(I1418=110000,R1418&gt;336.4,R1418&lt;=504.6,M1418&lt;=10),('[1]Pricing Schedule'!$F$103+('[1]Pricing Schedule'!$F$105*M1418))*3,
IF(AND(I1418=110000,R1418&gt;336.4,R1418&lt;=504.6,M1418&gt;10),('[1]Pricing Schedule'!$F$111+('[1]Pricing Schedule'!$F$113*M1418))*3,
IF(AND(I1418=110000,R1418&gt;504.6,R1418&lt;=672.8,M1418&lt;=10),('[1]Pricing Schedule'!$F$103+('[1]Pricing Schedule'!$F$105*M1418))*4,
IF(AND(I1418=110000,R1418&gt;504.6,R1418&lt;=672.8,M1418&gt;10),('[1]Pricing Schedule'!$F$111+('[1]Pricing Schedule'!$F$113*M1418))*4,
IF(AND(I1418=110000,R1418&gt;672.8,R1418&lt;=841,M1418&lt;=10),('[1]Pricing Schedule'!$F$103+('[1]Pricing Schedule'!$F$105*M1418))*5,
IF(AND(I1418=110000,R1418&gt;672.8,R1418&lt;=841,M1418&gt;10),('[1]Pricing Schedule'!$F$111+('[1]Pricing Schedule'!$F$113*M1418))*5,
IF(AND(I1418=110000,R1418&gt;672.8,R1418&lt;=841,M1418&lt;=10),('[1]Pricing Schedule'!$F$103+('[1]Pricing Schedule'!$F$105*M1418))*5,
IF(AND(I1418=110000,R1418&gt;672.8,R1418&lt;=841,M1418&gt;10),('[1]Pricing Schedule'!$F$111+('[1]Pricing Schedule'!$F$113*M1418))*5,
IF(AND(I1418=110000,R1418&gt;1345.6,R1418&lt;=1513.8,M1418&lt;=10),('[1]Pricing Schedule'!$F$103+('[1]Pricing Schedule'!$F$105*M1418))*9,
IF(AND(I1418=110000,R1418&gt;1345.6,R1418&lt;=1513.8,M1418&gt;10),('[1]Pricing Schedule'!$F$111+('[1]Pricing Schedule'!$F$113*M1418))*9,
9999999999)))))))))))))))))))))))))))))))))))))))</f>
        <v>1334440</v>
      </c>
      <c r="T1418" s="21">
        <f>IF(AND(I1418=38000,R1418&lt;=4.5,M1418&gt;8),'[1]Pricing Schedule'!$J$9,
IF(AND(I1418=38000,R1418&lt;=4.5,M1418&lt;=8),'[1]Pricing Schedule'!$J$36,
IF(AND(I1418=38000,R1418&gt;4.5,R1418&lt;=9,M1418&gt;8),'[1]Pricing Schedule'!$J$18,
IF(AND(I1418=38000,R1418&gt;4.5,R1418&lt;=9,M1418&lt;=8),'[1]Pricing Schedule'!$J$36,
IF(AND(I1418=38000,R1418&gt;9,R1418&lt;=12.8,M1418&gt;8),'[1]Pricing Schedule'!$J$27,
IF(AND(I1418=38000,R1418&gt;9,R1418&lt;=12.8,M1418&lt;=8),'[1]Pricing Schedule'!$J$36,
IF(AND(I1418=38000,R1418&gt;12.8,R1418&lt;=22.8),'[1]Pricing Schedule'!$J$36,
IF(AND(I1418=38000,R1418&gt;22.8,R1418&lt;=30.2),'[1]Pricing Schedule'!$J$45,
IF(AND(I1418=38000,R1418&gt;30.2,R1418&lt;=45.9),'[1]Pricing Schedule'!$J$54,
IF(AND(I1418=38000,R1418&gt;45.9,R1418&lt;=123.4),'[1]Pricing Schedule'!$J$97,
IF(AND(I1418=38000,R1418&gt;123.4,R1418&lt;=168.2,M1418&lt;=10),'[1]Pricing Schedule'!$J$105,
IF(AND(I1418=38000,R1418&gt;123.4,R1418&lt;=168.2,M1418&gt;10),'[1]Pricing Schedule'!$J$113,
IF(AND(I1418=38000,R1418&gt;168.2,R1418&lt;=336.4,M1418&lt;=10),('[1]Pricing Schedule'!$J$105),
IF(AND(I1418=38000,R1418&gt;168.2,R1418&lt;=336.4,M1418&gt;10),('[1]Pricing Schedule'!$J$113),
IF(AND(I1418=38000,R1418&gt;336.4,R1418&lt;=504.6,M1418&lt;=10),('[1]Pricing Schedule'!$J$105),
IF(AND(I1418=38000,R1418&gt;336.4,R1418&lt;=504.6,M1418&gt;10),('[1]Pricing Schedule'!$J$113),
IF(AND(I1418=38000,R1418&gt;504.6,R1418&lt;=672.8,M1418&lt;=10),('[1]Pricing Schedule'!$J$105),
IF(AND(I1418=38000,R1418&gt;504.6,R1418&lt;=672.8,M1418&gt;10),('[1]Pricing Schedule'!$J$113),
IF(AND(I1418=110000,R1418&lt;=12.8,M1418&gt;2),'[1]Pricing Schedule'!$J$63,
IF(AND(I1418=110000,R1418&lt;=12.8,M1418&lt;=2),'[1]Pricing Schedule'!$J$97,
IF(AND(I1418=110000,R1418&gt;12.8,R1418&lt;=22.8,M1418&gt;3),'[1]Pricing Schedule'!$J$72,
IF(AND(I1418=110000,R1418&gt;12.8,R1418&lt;=22.8,M1418&lt;=3),'[1]Pricing Schedule'!$J$97,
IF(AND(I1418=110000,R1418&gt;22.8,R1418&lt;=30.2),'[1]Pricing Schedule'!$J$81,
IF(AND(I1418=110000,R1418&gt;30.2,R1418&lt;=45.9),'[1]Pricing Schedule'!$J$90,
IF(AND(I1418=110000,R1418&gt;45.9,R1418&lt;=123.4),'[1]Pricing Schedule'!$J$97,
IF(AND(I1418=110000,R1418&gt;123.4,R1418&lt;=168.2,M1418&lt;=10),'[1]Pricing Schedule'!$J$105,
IF(AND(I1418=110000,R1418&gt;123.4,R1418&lt;=168.2,M1418&gt;10),'[1]Pricing Schedule'!$J$113,
IF(AND(I1418=110000,R1418&gt;168.2,R1418&lt;=336.2,M1418&lt;=10),('[1]Pricing Schedule'!$J$105),
IF(AND(I1418=110000,R1418&gt;168.2,R1418&lt;=336.2,M1418&gt;10),('[1]Pricing Schedule'!$J$113),
IF(AND(I1418=110000,R1418&gt;336.4,R1418&lt;=504.6,M1418&lt;=10),('[1]Pricing Schedule'!$J$105),
IF(AND(I1418=110000,R1418&gt;336.4,R1418&lt;=504.6,M1418&gt;10),('[1]Pricing Schedule'!$J$113),
IF(AND(I1418=110000,R1418&gt;504.6,R1418&lt;=672.8,M1418&lt;=10),('[1]Pricing Schedule'!$J$105),
IF(AND(I1418=110000,R1418&gt;504.6,R1418&lt;=672.8,M1418&gt;10),('[1]Pricing Schedule'!$J$113),
IF(AND(I1418=110000,R1418&gt;672.8,R1418&lt;=841,M1418&lt;=10),('[1]Pricing Schedule'!$J$105),
IF(AND(I1418=110000,R1418&gt;672.8,R1418&lt;=841,M1418&gt;10),('[1]Pricing Schedule'!$J$113),
IF(AND(I1418=110000,R1418&gt;1682,R1418&lt;=1850.2,M1418&lt;=10),('[1]Pricing Schedule'!$J$105),
IF(AND(I1418=110000,R1418&gt;1682,R1418&lt;=1850.2,M1418&gt;10),('[1]Pricing Schedule'!$J$113),
IF(AND(I1418=110000,R1418&gt;2018.4,R1418&lt;=2186.6,M1418&lt;=10),('[1]Pricing Schedule'!$J$105),
IF(AND(I1418=110000,R1418&gt;2018.4,R1418&lt;=2186.6,M1418&gt;10),('[1]Pricing Schedule'!$J$113),999999999)))))))))))))))))))))))))))))))))))))))</f>
        <v>1</v>
      </c>
      <c r="U1418" s="40">
        <f t="shared" si="138"/>
        <v>317723.80952380953</v>
      </c>
      <c r="V1418" s="41">
        <f t="shared" si="139"/>
        <v>3.1473876682353645</v>
      </c>
      <c r="Y1418" s="23">
        <v>134</v>
      </c>
      <c r="Z1418" s="23">
        <v>635</v>
      </c>
      <c r="AD1418" s="13"/>
      <c r="AE1418" s="13"/>
      <c r="AF1418" s="13"/>
      <c r="AR1418" s="35"/>
    </row>
    <row r="1419" spans="1:44">
      <c r="A1419" s="23">
        <v>1421</v>
      </c>
      <c r="B1419" s="23">
        <v>1421</v>
      </c>
      <c r="C1419" s="23" t="s">
        <v>2108</v>
      </c>
      <c r="D1419" s="23" t="s">
        <v>110</v>
      </c>
      <c r="E1419" s="23" t="s">
        <v>110</v>
      </c>
      <c r="F1419" s="23" t="s">
        <v>156</v>
      </c>
      <c r="G1419" s="23" t="s">
        <v>157</v>
      </c>
      <c r="H1419" s="23" t="s">
        <v>113</v>
      </c>
      <c r="I1419" s="13">
        <v>38000</v>
      </c>
      <c r="J1419" s="13">
        <v>38000</v>
      </c>
      <c r="K1419" s="13">
        <v>20000</v>
      </c>
      <c r="L1419" s="24">
        <v>5.0439999999999996</v>
      </c>
      <c r="M1419" s="37">
        <f t="shared" si="134"/>
        <v>6</v>
      </c>
      <c r="N1419" s="24">
        <v>0.17299999999999999</v>
      </c>
      <c r="O1419" s="13">
        <v>3</v>
      </c>
      <c r="P1419" s="36">
        <f t="shared" si="135"/>
        <v>0.17299999999999999</v>
      </c>
      <c r="Q1419" s="38">
        <f t="shared" si="136"/>
        <v>4.2</v>
      </c>
      <c r="R1419" s="37">
        <f t="shared" si="137"/>
        <v>4.2</v>
      </c>
      <c r="S1419" s="39">
        <f>IF(AND(I1419=38000,R1419&lt;=4.5,M1419&gt;8),'[1]Pricing Schedule'!$F$8+('[1]Pricing Schedule'!$F$9*M1419),
IF(AND(I1419=38000,R1419&lt;=4.5,M1419&lt;=8),'[1]Pricing Schedule'!$F$34+('[1]Pricing Schedule'!$F$36*M1419),
IF(AND(I1419=38000,R1419&gt;4.5,R1419&lt;=9,M1419&gt;8),'[1]Pricing Schedule'!$F$17+('[1]Pricing Schedule'!$F$18*M1419),
IF(AND(I1419=38000,R1419&gt;4.5,R1419&lt;=9,M1419&lt;=8),'[1]Pricing Schedule'!$F$34+('[1]Pricing Schedule'!$F$36*M1419),
IF(AND(I1419=38000,R1419&gt;9,R1419&lt;=12.8,M1419&gt;8),'[1]Pricing Schedule'!$F$26+('[1]Pricing Schedule'!$F$27*M1419),
IF(AND(I1419=38000,R1419&gt;9,R1419&lt;=12.8,M1419&lt;=8),'[1]Pricing Schedule'!$F$34+('[1]Pricing Schedule'!$F$36*M1419),
IF(AND(I1419=38000,R1419&gt;12.8,R1419&lt;=22.8),'[1]Pricing Schedule'!$F$34+('[1]Pricing Schedule'!$F$36*M1419),
IF(AND(I1419=38000,R1419&gt;22.8,R1419&lt;=30.2),'[1]Pricing Schedule'!$F$43+('[1]Pricing Schedule'!$F$45*M1419),
IF(AND(I1419=38000,R1419&gt;30.2,R1419&lt;=45.9),'[1]Pricing Schedule'!$F$52+('[1]Pricing Schedule'!$F$54*M1419),
IF(AND(I1419=38000,R1419&gt;45.9,R1419&lt;=123.4),'[1]Pricing Schedule'!$F$96+('[1]Pricing Schedule'!$F$97*M1419),
IF(AND(I1419=38000,R1419&gt;123.4,R1419&lt;=168.2,M1419&lt;=10),'[1]Pricing Schedule'!$F$103+('[1]Pricing Schedule'!$F$105*M1419),
IF(AND(I1419=38000,R1419&gt;123.4,R1419&lt;=168.2,M1419&gt;10),'[1]Pricing Schedule'!$F$111+('[1]Pricing Schedule'!$F$113*M1419),
IF(AND(I1419=38000,R1419&gt;157.4,R1419&lt;=336.4,M1419&lt;=10),('[1]Pricing Schedule'!$F$103+('[1]Pricing Schedule'!$F$105*M1419))*2,
IF(AND(I1419=38000,R1419&gt;157.4,R1419&lt;=336.4,M1419&gt;10),('[1]Pricing Schedule'!$F$111+('[1]Pricing Schedule'!$F$113*M1419))*2,
IF(AND(I1419=38000,R1419&gt;314.8,R1419&lt;=504.6,M1419&lt;=10),('[1]Pricing Schedule'!$F$103+('[1]Pricing Schedule'!$F$105*M1419))*3,
IF(AND(I1419=38000,R1419&gt;314.8,R1419&lt;=504.6,M1419&gt;10),('[1]Pricing Schedule'!$F$111+('[1]Pricing Schedule'!$F$113*M1419))*3,
IF(AND(I1419=38000,R1419&gt;472.2,R1419&lt;=672.8,M1419&lt;=10),('[1]Pricing Schedule'!$F$103+('[1]Pricing Schedule'!$F$105*M1419))*4,
IF(AND(I1419=38000,R1419&gt;472.2,R1419&lt;=672.8,M1419&gt;10),('[1]Pricing Schedule'!$F$111+('[1]Pricing Schedule'!$F$113*M1419))*4,
IF(AND(I1419=110000,R1419&lt;=12.8,M1419&gt;2),'[1]Pricing Schedule'!$F$62+('[1]Pricing Schedule'!$F$63*M1419),
IF(AND(I1419=110000,R1419&lt;=12.8,M1419&lt;=2),'[1]Pricing Schedule'!$F$96+('[1]Pricing Schedule'!$F$97*M1419),
IF(AND(I1419=110000,R1419&gt;12.8,R1419&lt;=22.8,M1419&gt;3),'[1]Pricing Schedule'!$F$71+('[1]Pricing Schedule'!$F$72*M1419),
IF(AND(I1419=110000,R1419&gt;12.8,R1419&lt;=22.8,M1419&lt;=3),'[1]Pricing Schedule'!$F$96+('[1]Pricing Schedule'!$F$97*M1419),
IF(AND(I1419=110000,R1419&gt;22.8,R1419&lt;=30.2),'[1]Pricing Schedule'!$F$80+('[1]Pricing Schedule'!$F$81*M1419),
IF(AND(I1419=110000,R1419&gt;30.2,R1419&lt;=45.9),'[1]Pricing Schedule'!$F$89+('[1]Pricing Schedule'!$F$90*M1419),
IF(AND(I1419=110000,R1419&gt;45.9,R1419&lt;=123.4),'[1]Pricing Schedule'!$F$96+('[1]Pricing Schedule'!$F$97*M1419),
IF(AND(I1419=110000,R1419&gt;123.4,R1419&lt;=168.2,M1419&lt;=10),'[1]Pricing Schedule'!$F$103+('[1]Pricing Schedule'!$F$105*M1419),
IF(AND(I1419=110000,R1419&gt;123.4,R1419&lt;=168.2,M1419&gt;10),'[1]Pricing Schedule'!$F$111+('[1]Pricing Schedule'!$F$113*M1419),
IF(AND(I1419=110000,R1419&gt;168.2,R1419&lt;=336.4,M1419&lt;=10),('[1]Pricing Schedule'!$F$103+('[1]Pricing Schedule'!$F$105*M1419))*2,
IF(AND(I1419=110000,R1419&gt;168.2,R1419&lt;=336.4,M1419&gt;10),('[1]Pricing Schedule'!$F$111+('[1]Pricing Schedule'!$F$113*M1419))*2,
IF(AND(I1419=110000,R1419&gt;336.4,R1419&lt;=504.6,M1419&lt;=10),('[1]Pricing Schedule'!$F$103+('[1]Pricing Schedule'!$F$105*M1419))*3,
IF(AND(I1419=110000,R1419&gt;336.4,R1419&lt;=504.6,M1419&gt;10),('[1]Pricing Schedule'!$F$111+('[1]Pricing Schedule'!$F$113*M1419))*3,
IF(AND(I1419=110000,R1419&gt;504.6,R1419&lt;=672.8,M1419&lt;=10),('[1]Pricing Schedule'!$F$103+('[1]Pricing Schedule'!$F$105*M1419))*4,
IF(AND(I1419=110000,R1419&gt;504.6,R1419&lt;=672.8,M1419&gt;10),('[1]Pricing Schedule'!$F$111+('[1]Pricing Schedule'!$F$113*M1419))*4,
IF(AND(I1419=110000,R1419&gt;672.8,R1419&lt;=841,M1419&lt;=10),('[1]Pricing Schedule'!$F$103+('[1]Pricing Schedule'!$F$105*M1419))*5,
IF(AND(I1419=110000,R1419&gt;672.8,R1419&lt;=841,M1419&gt;10),('[1]Pricing Schedule'!$F$111+('[1]Pricing Schedule'!$F$113*M1419))*5,
IF(AND(I1419=110000,R1419&gt;672.8,R1419&lt;=841,M1419&lt;=10),('[1]Pricing Schedule'!$F$103+('[1]Pricing Schedule'!$F$105*M1419))*5,
IF(AND(I1419=110000,R1419&gt;672.8,R1419&lt;=841,M1419&gt;10),('[1]Pricing Schedule'!$F$111+('[1]Pricing Schedule'!$F$113*M1419))*5,
IF(AND(I1419=110000,R1419&gt;1345.6,R1419&lt;=1513.8,M1419&lt;=10),('[1]Pricing Schedule'!$F$103+('[1]Pricing Schedule'!$F$105*M1419))*9,
IF(AND(I1419=110000,R1419&gt;1345.6,R1419&lt;=1513.8,M1419&gt;10),('[1]Pricing Schedule'!$F$111+('[1]Pricing Schedule'!$F$113*M1419))*9,
9999999999)))))))))))))))))))))))))))))))))))))))</f>
        <v>769410</v>
      </c>
      <c r="T1419" s="21">
        <f>IF(AND(I1419=38000,R1419&lt;=4.5,M1419&gt;8),'[1]Pricing Schedule'!$J$9,
IF(AND(I1419=38000,R1419&lt;=4.5,M1419&lt;=8),'[1]Pricing Schedule'!$J$36,
IF(AND(I1419=38000,R1419&gt;4.5,R1419&lt;=9,M1419&gt;8),'[1]Pricing Schedule'!$J$18,
IF(AND(I1419=38000,R1419&gt;4.5,R1419&lt;=9,M1419&lt;=8),'[1]Pricing Schedule'!$J$36,
IF(AND(I1419=38000,R1419&gt;9,R1419&lt;=12.8,M1419&gt;8),'[1]Pricing Schedule'!$J$27,
IF(AND(I1419=38000,R1419&gt;9,R1419&lt;=12.8,M1419&lt;=8),'[1]Pricing Schedule'!$J$36,
IF(AND(I1419=38000,R1419&gt;12.8,R1419&lt;=22.8),'[1]Pricing Schedule'!$J$36,
IF(AND(I1419=38000,R1419&gt;22.8,R1419&lt;=30.2),'[1]Pricing Schedule'!$J$45,
IF(AND(I1419=38000,R1419&gt;30.2,R1419&lt;=45.9),'[1]Pricing Schedule'!$J$54,
IF(AND(I1419=38000,R1419&gt;45.9,R1419&lt;=123.4),'[1]Pricing Schedule'!$J$97,
IF(AND(I1419=38000,R1419&gt;123.4,R1419&lt;=168.2,M1419&lt;=10),'[1]Pricing Schedule'!$J$105,
IF(AND(I1419=38000,R1419&gt;123.4,R1419&lt;=168.2,M1419&gt;10),'[1]Pricing Schedule'!$J$113,
IF(AND(I1419=38000,R1419&gt;168.2,R1419&lt;=336.4,M1419&lt;=10),('[1]Pricing Schedule'!$J$105),
IF(AND(I1419=38000,R1419&gt;168.2,R1419&lt;=336.4,M1419&gt;10),('[1]Pricing Schedule'!$J$113),
IF(AND(I1419=38000,R1419&gt;336.4,R1419&lt;=504.6,M1419&lt;=10),('[1]Pricing Schedule'!$J$105),
IF(AND(I1419=38000,R1419&gt;336.4,R1419&lt;=504.6,M1419&gt;10),('[1]Pricing Schedule'!$J$113),
IF(AND(I1419=38000,R1419&gt;504.6,R1419&lt;=672.8,M1419&lt;=10),('[1]Pricing Schedule'!$J$105),
IF(AND(I1419=38000,R1419&gt;504.6,R1419&lt;=672.8,M1419&gt;10),('[1]Pricing Schedule'!$J$113),
IF(AND(I1419=110000,R1419&lt;=12.8,M1419&gt;2),'[1]Pricing Schedule'!$J$63,
IF(AND(I1419=110000,R1419&lt;=12.8,M1419&lt;=2),'[1]Pricing Schedule'!$J$97,
IF(AND(I1419=110000,R1419&gt;12.8,R1419&lt;=22.8,M1419&gt;3),'[1]Pricing Schedule'!$J$72,
IF(AND(I1419=110000,R1419&gt;12.8,R1419&lt;=22.8,M1419&lt;=3),'[1]Pricing Schedule'!$J$97,
IF(AND(I1419=110000,R1419&gt;22.8,R1419&lt;=30.2),'[1]Pricing Schedule'!$J$81,
IF(AND(I1419=110000,R1419&gt;30.2,R1419&lt;=45.9),'[1]Pricing Schedule'!$J$90,
IF(AND(I1419=110000,R1419&gt;45.9,R1419&lt;=123.4),'[1]Pricing Schedule'!$J$97,
IF(AND(I1419=110000,R1419&gt;123.4,R1419&lt;=168.2,M1419&lt;=10),'[1]Pricing Schedule'!$J$105,
IF(AND(I1419=110000,R1419&gt;123.4,R1419&lt;=168.2,M1419&gt;10),'[1]Pricing Schedule'!$J$113,
IF(AND(I1419=110000,R1419&gt;168.2,R1419&lt;=336.2,M1419&lt;=10),('[1]Pricing Schedule'!$J$105),
IF(AND(I1419=110000,R1419&gt;168.2,R1419&lt;=336.2,M1419&gt;10),('[1]Pricing Schedule'!$J$113),
IF(AND(I1419=110000,R1419&gt;336.4,R1419&lt;=504.6,M1419&lt;=10),('[1]Pricing Schedule'!$J$105),
IF(AND(I1419=110000,R1419&gt;336.4,R1419&lt;=504.6,M1419&gt;10),('[1]Pricing Schedule'!$J$113),
IF(AND(I1419=110000,R1419&gt;504.6,R1419&lt;=672.8,M1419&lt;=10),('[1]Pricing Schedule'!$J$105),
IF(AND(I1419=110000,R1419&gt;504.6,R1419&lt;=672.8,M1419&gt;10),('[1]Pricing Schedule'!$J$113),
IF(AND(I1419=110000,R1419&gt;672.8,R1419&lt;=841,M1419&lt;=10),('[1]Pricing Schedule'!$J$105),
IF(AND(I1419=110000,R1419&gt;672.8,R1419&lt;=841,M1419&gt;10),('[1]Pricing Schedule'!$J$113),
IF(AND(I1419=110000,R1419&gt;1682,R1419&lt;=1850.2,M1419&lt;=10),('[1]Pricing Schedule'!$J$105),
IF(AND(I1419=110000,R1419&gt;1682,R1419&lt;=1850.2,M1419&gt;10),('[1]Pricing Schedule'!$J$113),
IF(AND(I1419=110000,R1419&gt;2018.4,R1419&lt;=2186.6,M1419&lt;=10),('[1]Pricing Schedule'!$J$105),
IF(AND(I1419=110000,R1419&gt;2018.4,R1419&lt;=2186.6,M1419&gt;10),('[1]Pricing Schedule'!$J$113),999999999)))))))))))))))))))))))))))))))))))))))</f>
        <v>4</v>
      </c>
      <c r="U1419" s="40">
        <f t="shared" si="138"/>
        <v>183192.85714285713</v>
      </c>
      <c r="V1419" s="41">
        <f t="shared" si="139"/>
        <v>5.4587281163488903</v>
      </c>
      <c r="Y1419" s="23">
        <v>464</v>
      </c>
      <c r="Z1419" s="23">
        <v>635</v>
      </c>
      <c r="AD1419" s="13"/>
      <c r="AE1419" s="13"/>
      <c r="AF1419" s="13"/>
      <c r="AR1419" s="35"/>
    </row>
    <row r="1420" spans="1:44">
      <c r="A1420" s="23">
        <v>1422</v>
      </c>
      <c r="B1420" s="23">
        <v>1422</v>
      </c>
      <c r="C1420" s="23" t="s">
        <v>2109</v>
      </c>
      <c r="D1420" s="23" t="s">
        <v>110</v>
      </c>
      <c r="E1420" s="23" t="s">
        <v>110</v>
      </c>
      <c r="F1420" s="23" t="s">
        <v>224</v>
      </c>
      <c r="G1420" s="23" t="s">
        <v>225</v>
      </c>
      <c r="H1420" s="23" t="s">
        <v>113</v>
      </c>
      <c r="I1420" s="13">
        <v>38000</v>
      </c>
      <c r="J1420" s="13">
        <v>38000</v>
      </c>
      <c r="K1420" s="13">
        <v>20000</v>
      </c>
      <c r="L1420" s="24">
        <v>4.2670000000000003</v>
      </c>
      <c r="M1420" s="37">
        <f t="shared" si="134"/>
        <v>5</v>
      </c>
      <c r="N1420" s="24">
        <v>0.10299999999999999</v>
      </c>
      <c r="O1420" s="13">
        <v>3</v>
      </c>
      <c r="P1420" s="36">
        <f t="shared" si="135"/>
        <v>0.10299999999999999</v>
      </c>
      <c r="Q1420" s="38">
        <f t="shared" si="136"/>
        <v>4.2</v>
      </c>
      <c r="R1420" s="37">
        <f t="shared" si="137"/>
        <v>4.2</v>
      </c>
      <c r="S1420" s="39">
        <f>IF(AND(I1420=38000,R1420&lt;=4.5,M1420&gt;8),'[1]Pricing Schedule'!$F$8+('[1]Pricing Schedule'!$F$9*M1420),
IF(AND(I1420=38000,R1420&lt;=4.5,M1420&lt;=8),'[1]Pricing Schedule'!$F$34+('[1]Pricing Schedule'!$F$36*M1420),
IF(AND(I1420=38000,R1420&gt;4.5,R1420&lt;=9,M1420&gt;8),'[1]Pricing Schedule'!$F$17+('[1]Pricing Schedule'!$F$18*M1420),
IF(AND(I1420=38000,R1420&gt;4.5,R1420&lt;=9,M1420&lt;=8),'[1]Pricing Schedule'!$F$34+('[1]Pricing Schedule'!$F$36*M1420),
IF(AND(I1420=38000,R1420&gt;9,R1420&lt;=12.8,M1420&gt;8),'[1]Pricing Schedule'!$F$26+('[1]Pricing Schedule'!$F$27*M1420),
IF(AND(I1420=38000,R1420&gt;9,R1420&lt;=12.8,M1420&lt;=8),'[1]Pricing Schedule'!$F$34+('[1]Pricing Schedule'!$F$36*M1420),
IF(AND(I1420=38000,R1420&gt;12.8,R1420&lt;=22.8),'[1]Pricing Schedule'!$F$34+('[1]Pricing Schedule'!$F$36*M1420),
IF(AND(I1420=38000,R1420&gt;22.8,R1420&lt;=30.2),'[1]Pricing Schedule'!$F$43+('[1]Pricing Schedule'!$F$45*M1420),
IF(AND(I1420=38000,R1420&gt;30.2,R1420&lt;=45.9),'[1]Pricing Schedule'!$F$52+('[1]Pricing Schedule'!$F$54*M1420),
IF(AND(I1420=38000,R1420&gt;45.9,R1420&lt;=123.4),'[1]Pricing Schedule'!$F$96+('[1]Pricing Schedule'!$F$97*M1420),
IF(AND(I1420=38000,R1420&gt;123.4,R1420&lt;=168.2,M1420&lt;=10),'[1]Pricing Schedule'!$F$103+('[1]Pricing Schedule'!$F$105*M1420),
IF(AND(I1420=38000,R1420&gt;123.4,R1420&lt;=168.2,M1420&gt;10),'[1]Pricing Schedule'!$F$111+('[1]Pricing Schedule'!$F$113*M1420),
IF(AND(I1420=38000,R1420&gt;157.4,R1420&lt;=336.4,M1420&lt;=10),('[1]Pricing Schedule'!$F$103+('[1]Pricing Schedule'!$F$105*M1420))*2,
IF(AND(I1420=38000,R1420&gt;157.4,R1420&lt;=336.4,M1420&gt;10),('[1]Pricing Schedule'!$F$111+('[1]Pricing Schedule'!$F$113*M1420))*2,
IF(AND(I1420=38000,R1420&gt;314.8,R1420&lt;=504.6,M1420&lt;=10),('[1]Pricing Schedule'!$F$103+('[1]Pricing Schedule'!$F$105*M1420))*3,
IF(AND(I1420=38000,R1420&gt;314.8,R1420&lt;=504.6,M1420&gt;10),('[1]Pricing Schedule'!$F$111+('[1]Pricing Schedule'!$F$113*M1420))*3,
IF(AND(I1420=38000,R1420&gt;472.2,R1420&lt;=672.8,M1420&lt;=10),('[1]Pricing Schedule'!$F$103+('[1]Pricing Schedule'!$F$105*M1420))*4,
IF(AND(I1420=38000,R1420&gt;472.2,R1420&lt;=672.8,M1420&gt;10),('[1]Pricing Schedule'!$F$111+('[1]Pricing Schedule'!$F$113*M1420))*4,
IF(AND(I1420=110000,R1420&lt;=12.8,M1420&gt;2),'[1]Pricing Schedule'!$F$62+('[1]Pricing Schedule'!$F$63*M1420),
IF(AND(I1420=110000,R1420&lt;=12.8,M1420&lt;=2),'[1]Pricing Schedule'!$F$96+('[1]Pricing Schedule'!$F$97*M1420),
IF(AND(I1420=110000,R1420&gt;12.8,R1420&lt;=22.8,M1420&gt;3),'[1]Pricing Schedule'!$F$71+('[1]Pricing Schedule'!$F$72*M1420),
IF(AND(I1420=110000,R1420&gt;12.8,R1420&lt;=22.8,M1420&lt;=3),'[1]Pricing Schedule'!$F$96+('[1]Pricing Schedule'!$F$97*M1420),
IF(AND(I1420=110000,R1420&gt;22.8,R1420&lt;=30.2),'[1]Pricing Schedule'!$F$80+('[1]Pricing Schedule'!$F$81*M1420),
IF(AND(I1420=110000,R1420&gt;30.2,R1420&lt;=45.9),'[1]Pricing Schedule'!$F$89+('[1]Pricing Schedule'!$F$90*M1420),
IF(AND(I1420=110000,R1420&gt;45.9,R1420&lt;=123.4),'[1]Pricing Schedule'!$F$96+('[1]Pricing Schedule'!$F$97*M1420),
IF(AND(I1420=110000,R1420&gt;123.4,R1420&lt;=168.2,M1420&lt;=10),'[1]Pricing Schedule'!$F$103+('[1]Pricing Schedule'!$F$105*M1420),
IF(AND(I1420=110000,R1420&gt;123.4,R1420&lt;=168.2,M1420&gt;10),'[1]Pricing Schedule'!$F$111+('[1]Pricing Schedule'!$F$113*M1420),
IF(AND(I1420=110000,R1420&gt;168.2,R1420&lt;=336.4,M1420&lt;=10),('[1]Pricing Schedule'!$F$103+('[1]Pricing Schedule'!$F$105*M1420))*2,
IF(AND(I1420=110000,R1420&gt;168.2,R1420&lt;=336.4,M1420&gt;10),('[1]Pricing Schedule'!$F$111+('[1]Pricing Schedule'!$F$113*M1420))*2,
IF(AND(I1420=110000,R1420&gt;336.4,R1420&lt;=504.6,M1420&lt;=10),('[1]Pricing Schedule'!$F$103+('[1]Pricing Schedule'!$F$105*M1420))*3,
IF(AND(I1420=110000,R1420&gt;336.4,R1420&lt;=504.6,M1420&gt;10),('[1]Pricing Schedule'!$F$111+('[1]Pricing Schedule'!$F$113*M1420))*3,
IF(AND(I1420=110000,R1420&gt;504.6,R1420&lt;=672.8,M1420&lt;=10),('[1]Pricing Schedule'!$F$103+('[1]Pricing Schedule'!$F$105*M1420))*4,
IF(AND(I1420=110000,R1420&gt;504.6,R1420&lt;=672.8,M1420&gt;10),('[1]Pricing Schedule'!$F$111+('[1]Pricing Schedule'!$F$113*M1420))*4,
IF(AND(I1420=110000,R1420&gt;672.8,R1420&lt;=841,M1420&lt;=10),('[1]Pricing Schedule'!$F$103+('[1]Pricing Schedule'!$F$105*M1420))*5,
IF(AND(I1420=110000,R1420&gt;672.8,R1420&lt;=841,M1420&gt;10),('[1]Pricing Schedule'!$F$111+('[1]Pricing Schedule'!$F$113*M1420))*5,
IF(AND(I1420=110000,R1420&gt;672.8,R1420&lt;=841,M1420&lt;=10),('[1]Pricing Schedule'!$F$103+('[1]Pricing Schedule'!$F$105*M1420))*5,
IF(AND(I1420=110000,R1420&gt;672.8,R1420&lt;=841,M1420&gt;10),('[1]Pricing Schedule'!$F$111+('[1]Pricing Schedule'!$F$113*M1420))*5,
IF(AND(I1420=110000,R1420&gt;1345.6,R1420&lt;=1513.8,M1420&lt;=10),('[1]Pricing Schedule'!$F$103+('[1]Pricing Schedule'!$F$105*M1420))*9,
IF(AND(I1420=110000,R1420&gt;1345.6,R1420&lt;=1513.8,M1420&gt;10),('[1]Pricing Schedule'!$F$111+('[1]Pricing Schedule'!$F$113*M1420))*9,
9999999999)))))))))))))))))))))))))))))))))))))))</f>
        <v>699140</v>
      </c>
      <c r="T1420" s="21">
        <f>IF(AND(I1420=38000,R1420&lt;=4.5,M1420&gt;8),'[1]Pricing Schedule'!$J$9,
IF(AND(I1420=38000,R1420&lt;=4.5,M1420&lt;=8),'[1]Pricing Schedule'!$J$36,
IF(AND(I1420=38000,R1420&gt;4.5,R1420&lt;=9,M1420&gt;8),'[1]Pricing Schedule'!$J$18,
IF(AND(I1420=38000,R1420&gt;4.5,R1420&lt;=9,M1420&lt;=8),'[1]Pricing Schedule'!$J$36,
IF(AND(I1420=38000,R1420&gt;9,R1420&lt;=12.8,M1420&gt;8),'[1]Pricing Schedule'!$J$27,
IF(AND(I1420=38000,R1420&gt;9,R1420&lt;=12.8,M1420&lt;=8),'[1]Pricing Schedule'!$J$36,
IF(AND(I1420=38000,R1420&gt;12.8,R1420&lt;=22.8),'[1]Pricing Schedule'!$J$36,
IF(AND(I1420=38000,R1420&gt;22.8,R1420&lt;=30.2),'[1]Pricing Schedule'!$J$45,
IF(AND(I1420=38000,R1420&gt;30.2,R1420&lt;=45.9),'[1]Pricing Schedule'!$J$54,
IF(AND(I1420=38000,R1420&gt;45.9,R1420&lt;=123.4),'[1]Pricing Schedule'!$J$97,
IF(AND(I1420=38000,R1420&gt;123.4,R1420&lt;=168.2,M1420&lt;=10),'[1]Pricing Schedule'!$J$105,
IF(AND(I1420=38000,R1420&gt;123.4,R1420&lt;=168.2,M1420&gt;10),'[1]Pricing Schedule'!$J$113,
IF(AND(I1420=38000,R1420&gt;168.2,R1420&lt;=336.4,M1420&lt;=10),('[1]Pricing Schedule'!$J$105),
IF(AND(I1420=38000,R1420&gt;168.2,R1420&lt;=336.4,M1420&gt;10),('[1]Pricing Schedule'!$J$113),
IF(AND(I1420=38000,R1420&gt;336.4,R1420&lt;=504.6,M1420&lt;=10),('[1]Pricing Schedule'!$J$105),
IF(AND(I1420=38000,R1420&gt;336.4,R1420&lt;=504.6,M1420&gt;10),('[1]Pricing Schedule'!$J$113),
IF(AND(I1420=38000,R1420&gt;504.6,R1420&lt;=672.8,M1420&lt;=10),('[1]Pricing Schedule'!$J$105),
IF(AND(I1420=38000,R1420&gt;504.6,R1420&lt;=672.8,M1420&gt;10),('[1]Pricing Schedule'!$J$113),
IF(AND(I1420=110000,R1420&lt;=12.8,M1420&gt;2),'[1]Pricing Schedule'!$J$63,
IF(AND(I1420=110000,R1420&lt;=12.8,M1420&lt;=2),'[1]Pricing Schedule'!$J$97,
IF(AND(I1420=110000,R1420&gt;12.8,R1420&lt;=22.8,M1420&gt;3),'[1]Pricing Schedule'!$J$72,
IF(AND(I1420=110000,R1420&gt;12.8,R1420&lt;=22.8,M1420&lt;=3),'[1]Pricing Schedule'!$J$97,
IF(AND(I1420=110000,R1420&gt;22.8,R1420&lt;=30.2),'[1]Pricing Schedule'!$J$81,
IF(AND(I1420=110000,R1420&gt;30.2,R1420&lt;=45.9),'[1]Pricing Schedule'!$J$90,
IF(AND(I1420=110000,R1420&gt;45.9,R1420&lt;=123.4),'[1]Pricing Schedule'!$J$97,
IF(AND(I1420=110000,R1420&gt;123.4,R1420&lt;=168.2,M1420&lt;=10),'[1]Pricing Schedule'!$J$105,
IF(AND(I1420=110000,R1420&gt;123.4,R1420&lt;=168.2,M1420&gt;10),'[1]Pricing Schedule'!$J$113,
IF(AND(I1420=110000,R1420&gt;168.2,R1420&lt;=336.2,M1420&lt;=10),('[1]Pricing Schedule'!$J$105),
IF(AND(I1420=110000,R1420&gt;168.2,R1420&lt;=336.2,M1420&gt;10),('[1]Pricing Schedule'!$J$113),
IF(AND(I1420=110000,R1420&gt;336.4,R1420&lt;=504.6,M1420&lt;=10),('[1]Pricing Schedule'!$J$105),
IF(AND(I1420=110000,R1420&gt;336.4,R1420&lt;=504.6,M1420&gt;10),('[1]Pricing Schedule'!$J$113),
IF(AND(I1420=110000,R1420&gt;504.6,R1420&lt;=672.8,M1420&lt;=10),('[1]Pricing Schedule'!$J$105),
IF(AND(I1420=110000,R1420&gt;504.6,R1420&lt;=672.8,M1420&gt;10),('[1]Pricing Schedule'!$J$113),
IF(AND(I1420=110000,R1420&gt;672.8,R1420&lt;=841,M1420&lt;=10),('[1]Pricing Schedule'!$J$105),
IF(AND(I1420=110000,R1420&gt;672.8,R1420&lt;=841,M1420&gt;10),('[1]Pricing Schedule'!$J$113),
IF(AND(I1420=110000,R1420&gt;1682,R1420&lt;=1850.2,M1420&lt;=10),('[1]Pricing Schedule'!$J$105),
IF(AND(I1420=110000,R1420&gt;1682,R1420&lt;=1850.2,M1420&gt;10),('[1]Pricing Schedule'!$J$113),
IF(AND(I1420=110000,R1420&gt;2018.4,R1420&lt;=2186.6,M1420&lt;=10),('[1]Pricing Schedule'!$J$105),
IF(AND(I1420=110000,R1420&gt;2018.4,R1420&lt;=2186.6,M1420&gt;10),('[1]Pricing Schedule'!$J$113),999999999)))))))))))))))))))))))))))))))))))))))</f>
        <v>4</v>
      </c>
      <c r="U1420" s="40">
        <f t="shared" si="138"/>
        <v>166461.90476190476</v>
      </c>
      <c r="V1420" s="41">
        <f t="shared" si="139"/>
        <v>6.0073804960379897</v>
      </c>
      <c r="Y1420" s="23">
        <v>273</v>
      </c>
      <c r="Z1420" s="23">
        <v>634</v>
      </c>
      <c r="AD1420" s="13"/>
      <c r="AE1420" s="13"/>
      <c r="AF1420" s="13"/>
      <c r="AR1420" s="35"/>
    </row>
    <row r="1421" spans="1:44">
      <c r="A1421" s="23">
        <v>1423</v>
      </c>
      <c r="B1421" s="23">
        <v>1423</v>
      </c>
      <c r="C1421" s="23" t="s">
        <v>2110</v>
      </c>
      <c r="D1421" s="23" t="s">
        <v>110</v>
      </c>
      <c r="E1421" s="23" t="s">
        <v>110</v>
      </c>
      <c r="F1421" s="23" t="s">
        <v>227</v>
      </c>
      <c r="G1421" s="23" t="s">
        <v>228</v>
      </c>
      <c r="H1421" s="23" t="s">
        <v>113</v>
      </c>
      <c r="I1421" s="13">
        <v>38000</v>
      </c>
      <c r="J1421" s="13">
        <v>38000</v>
      </c>
      <c r="K1421" s="13">
        <v>10000</v>
      </c>
      <c r="L1421" s="24">
        <v>7.0869999999999997</v>
      </c>
      <c r="M1421" s="37">
        <f t="shared" si="134"/>
        <v>8</v>
      </c>
      <c r="N1421" s="24">
        <v>0.30499999999999999</v>
      </c>
      <c r="O1421" s="13">
        <v>3</v>
      </c>
      <c r="P1421" s="36">
        <f t="shared" si="135"/>
        <v>0.30499999999999999</v>
      </c>
      <c r="Q1421" s="38">
        <f t="shared" si="136"/>
        <v>4.2</v>
      </c>
      <c r="R1421" s="37">
        <f t="shared" si="137"/>
        <v>4.2</v>
      </c>
      <c r="S1421" s="39">
        <f>IF(AND(I1421=38000,R1421&lt;=4.5,M1421&gt;8),'[1]Pricing Schedule'!$F$8+('[1]Pricing Schedule'!$F$9*M1421),
IF(AND(I1421=38000,R1421&lt;=4.5,M1421&lt;=8),'[1]Pricing Schedule'!$F$34+('[1]Pricing Schedule'!$F$36*M1421),
IF(AND(I1421=38000,R1421&gt;4.5,R1421&lt;=9,M1421&gt;8),'[1]Pricing Schedule'!$F$17+('[1]Pricing Schedule'!$F$18*M1421),
IF(AND(I1421=38000,R1421&gt;4.5,R1421&lt;=9,M1421&lt;=8),'[1]Pricing Schedule'!$F$34+('[1]Pricing Schedule'!$F$36*M1421),
IF(AND(I1421=38000,R1421&gt;9,R1421&lt;=12.8,M1421&gt;8),'[1]Pricing Schedule'!$F$26+('[1]Pricing Schedule'!$F$27*M1421),
IF(AND(I1421=38000,R1421&gt;9,R1421&lt;=12.8,M1421&lt;=8),'[1]Pricing Schedule'!$F$34+('[1]Pricing Schedule'!$F$36*M1421),
IF(AND(I1421=38000,R1421&gt;12.8,R1421&lt;=22.8),'[1]Pricing Schedule'!$F$34+('[1]Pricing Schedule'!$F$36*M1421),
IF(AND(I1421=38000,R1421&gt;22.8,R1421&lt;=30.2),'[1]Pricing Schedule'!$F$43+('[1]Pricing Schedule'!$F$45*M1421),
IF(AND(I1421=38000,R1421&gt;30.2,R1421&lt;=45.9),'[1]Pricing Schedule'!$F$52+('[1]Pricing Schedule'!$F$54*M1421),
IF(AND(I1421=38000,R1421&gt;45.9,R1421&lt;=123.4),'[1]Pricing Schedule'!$F$96+('[1]Pricing Schedule'!$F$97*M1421),
IF(AND(I1421=38000,R1421&gt;123.4,R1421&lt;=168.2,M1421&lt;=10),'[1]Pricing Schedule'!$F$103+('[1]Pricing Schedule'!$F$105*M1421),
IF(AND(I1421=38000,R1421&gt;123.4,R1421&lt;=168.2,M1421&gt;10),'[1]Pricing Schedule'!$F$111+('[1]Pricing Schedule'!$F$113*M1421),
IF(AND(I1421=38000,R1421&gt;157.4,R1421&lt;=336.4,M1421&lt;=10),('[1]Pricing Schedule'!$F$103+('[1]Pricing Schedule'!$F$105*M1421))*2,
IF(AND(I1421=38000,R1421&gt;157.4,R1421&lt;=336.4,M1421&gt;10),('[1]Pricing Schedule'!$F$111+('[1]Pricing Schedule'!$F$113*M1421))*2,
IF(AND(I1421=38000,R1421&gt;314.8,R1421&lt;=504.6,M1421&lt;=10),('[1]Pricing Schedule'!$F$103+('[1]Pricing Schedule'!$F$105*M1421))*3,
IF(AND(I1421=38000,R1421&gt;314.8,R1421&lt;=504.6,M1421&gt;10),('[1]Pricing Schedule'!$F$111+('[1]Pricing Schedule'!$F$113*M1421))*3,
IF(AND(I1421=38000,R1421&gt;472.2,R1421&lt;=672.8,M1421&lt;=10),('[1]Pricing Schedule'!$F$103+('[1]Pricing Schedule'!$F$105*M1421))*4,
IF(AND(I1421=38000,R1421&gt;472.2,R1421&lt;=672.8,M1421&gt;10),('[1]Pricing Schedule'!$F$111+('[1]Pricing Schedule'!$F$113*M1421))*4,
IF(AND(I1421=110000,R1421&lt;=12.8,M1421&gt;2),'[1]Pricing Schedule'!$F$62+('[1]Pricing Schedule'!$F$63*M1421),
IF(AND(I1421=110000,R1421&lt;=12.8,M1421&lt;=2),'[1]Pricing Schedule'!$F$96+('[1]Pricing Schedule'!$F$97*M1421),
IF(AND(I1421=110000,R1421&gt;12.8,R1421&lt;=22.8,M1421&gt;3),'[1]Pricing Schedule'!$F$71+('[1]Pricing Schedule'!$F$72*M1421),
IF(AND(I1421=110000,R1421&gt;12.8,R1421&lt;=22.8,M1421&lt;=3),'[1]Pricing Schedule'!$F$96+('[1]Pricing Schedule'!$F$97*M1421),
IF(AND(I1421=110000,R1421&gt;22.8,R1421&lt;=30.2),'[1]Pricing Schedule'!$F$80+('[1]Pricing Schedule'!$F$81*M1421),
IF(AND(I1421=110000,R1421&gt;30.2,R1421&lt;=45.9),'[1]Pricing Schedule'!$F$89+('[1]Pricing Schedule'!$F$90*M1421),
IF(AND(I1421=110000,R1421&gt;45.9,R1421&lt;=123.4),'[1]Pricing Schedule'!$F$96+('[1]Pricing Schedule'!$F$97*M1421),
IF(AND(I1421=110000,R1421&gt;123.4,R1421&lt;=168.2,M1421&lt;=10),'[1]Pricing Schedule'!$F$103+('[1]Pricing Schedule'!$F$105*M1421),
IF(AND(I1421=110000,R1421&gt;123.4,R1421&lt;=168.2,M1421&gt;10),'[1]Pricing Schedule'!$F$111+('[1]Pricing Schedule'!$F$113*M1421),
IF(AND(I1421=110000,R1421&gt;168.2,R1421&lt;=336.4,M1421&lt;=10),('[1]Pricing Schedule'!$F$103+('[1]Pricing Schedule'!$F$105*M1421))*2,
IF(AND(I1421=110000,R1421&gt;168.2,R1421&lt;=336.4,M1421&gt;10),('[1]Pricing Schedule'!$F$111+('[1]Pricing Schedule'!$F$113*M1421))*2,
IF(AND(I1421=110000,R1421&gt;336.4,R1421&lt;=504.6,M1421&lt;=10),('[1]Pricing Schedule'!$F$103+('[1]Pricing Schedule'!$F$105*M1421))*3,
IF(AND(I1421=110000,R1421&gt;336.4,R1421&lt;=504.6,M1421&gt;10),('[1]Pricing Schedule'!$F$111+('[1]Pricing Schedule'!$F$113*M1421))*3,
IF(AND(I1421=110000,R1421&gt;504.6,R1421&lt;=672.8,M1421&lt;=10),('[1]Pricing Schedule'!$F$103+('[1]Pricing Schedule'!$F$105*M1421))*4,
IF(AND(I1421=110000,R1421&gt;504.6,R1421&lt;=672.8,M1421&gt;10),('[1]Pricing Schedule'!$F$111+('[1]Pricing Schedule'!$F$113*M1421))*4,
IF(AND(I1421=110000,R1421&gt;672.8,R1421&lt;=841,M1421&lt;=10),('[1]Pricing Schedule'!$F$103+('[1]Pricing Schedule'!$F$105*M1421))*5,
IF(AND(I1421=110000,R1421&gt;672.8,R1421&lt;=841,M1421&gt;10),('[1]Pricing Schedule'!$F$111+('[1]Pricing Schedule'!$F$113*M1421))*5,
IF(AND(I1421=110000,R1421&gt;672.8,R1421&lt;=841,M1421&lt;=10),('[1]Pricing Schedule'!$F$103+('[1]Pricing Schedule'!$F$105*M1421))*5,
IF(AND(I1421=110000,R1421&gt;672.8,R1421&lt;=841,M1421&gt;10),('[1]Pricing Schedule'!$F$111+('[1]Pricing Schedule'!$F$113*M1421))*5,
IF(AND(I1421=110000,R1421&gt;1345.6,R1421&lt;=1513.8,M1421&lt;=10),('[1]Pricing Schedule'!$F$103+('[1]Pricing Schedule'!$F$105*M1421))*9,
IF(AND(I1421=110000,R1421&gt;1345.6,R1421&lt;=1513.8,M1421&gt;10),('[1]Pricing Schedule'!$F$111+('[1]Pricing Schedule'!$F$113*M1421))*9,
9999999999)))))))))))))))))))))))))))))))))))))))</f>
        <v>909950</v>
      </c>
      <c r="T1421" s="21">
        <f>IF(AND(I1421=38000,R1421&lt;=4.5,M1421&gt;8),'[1]Pricing Schedule'!$J$9,
IF(AND(I1421=38000,R1421&lt;=4.5,M1421&lt;=8),'[1]Pricing Schedule'!$J$36,
IF(AND(I1421=38000,R1421&gt;4.5,R1421&lt;=9,M1421&gt;8),'[1]Pricing Schedule'!$J$18,
IF(AND(I1421=38000,R1421&gt;4.5,R1421&lt;=9,M1421&lt;=8),'[1]Pricing Schedule'!$J$36,
IF(AND(I1421=38000,R1421&gt;9,R1421&lt;=12.8,M1421&gt;8),'[1]Pricing Schedule'!$J$27,
IF(AND(I1421=38000,R1421&gt;9,R1421&lt;=12.8,M1421&lt;=8),'[1]Pricing Schedule'!$J$36,
IF(AND(I1421=38000,R1421&gt;12.8,R1421&lt;=22.8),'[1]Pricing Schedule'!$J$36,
IF(AND(I1421=38000,R1421&gt;22.8,R1421&lt;=30.2),'[1]Pricing Schedule'!$J$45,
IF(AND(I1421=38000,R1421&gt;30.2,R1421&lt;=45.9),'[1]Pricing Schedule'!$J$54,
IF(AND(I1421=38000,R1421&gt;45.9,R1421&lt;=123.4),'[1]Pricing Schedule'!$J$97,
IF(AND(I1421=38000,R1421&gt;123.4,R1421&lt;=168.2,M1421&lt;=10),'[1]Pricing Schedule'!$J$105,
IF(AND(I1421=38000,R1421&gt;123.4,R1421&lt;=168.2,M1421&gt;10),'[1]Pricing Schedule'!$J$113,
IF(AND(I1421=38000,R1421&gt;168.2,R1421&lt;=336.4,M1421&lt;=10),('[1]Pricing Schedule'!$J$105),
IF(AND(I1421=38000,R1421&gt;168.2,R1421&lt;=336.4,M1421&gt;10),('[1]Pricing Schedule'!$J$113),
IF(AND(I1421=38000,R1421&gt;336.4,R1421&lt;=504.6,M1421&lt;=10),('[1]Pricing Schedule'!$J$105),
IF(AND(I1421=38000,R1421&gt;336.4,R1421&lt;=504.6,M1421&gt;10),('[1]Pricing Schedule'!$J$113),
IF(AND(I1421=38000,R1421&gt;504.6,R1421&lt;=672.8,M1421&lt;=10),('[1]Pricing Schedule'!$J$105),
IF(AND(I1421=38000,R1421&gt;504.6,R1421&lt;=672.8,M1421&gt;10),('[1]Pricing Schedule'!$J$113),
IF(AND(I1421=110000,R1421&lt;=12.8,M1421&gt;2),'[1]Pricing Schedule'!$J$63,
IF(AND(I1421=110000,R1421&lt;=12.8,M1421&lt;=2),'[1]Pricing Schedule'!$J$97,
IF(AND(I1421=110000,R1421&gt;12.8,R1421&lt;=22.8,M1421&gt;3),'[1]Pricing Schedule'!$J$72,
IF(AND(I1421=110000,R1421&gt;12.8,R1421&lt;=22.8,M1421&lt;=3),'[1]Pricing Schedule'!$J$97,
IF(AND(I1421=110000,R1421&gt;22.8,R1421&lt;=30.2),'[1]Pricing Schedule'!$J$81,
IF(AND(I1421=110000,R1421&gt;30.2,R1421&lt;=45.9),'[1]Pricing Schedule'!$J$90,
IF(AND(I1421=110000,R1421&gt;45.9,R1421&lt;=123.4),'[1]Pricing Schedule'!$J$97,
IF(AND(I1421=110000,R1421&gt;123.4,R1421&lt;=168.2,M1421&lt;=10),'[1]Pricing Schedule'!$J$105,
IF(AND(I1421=110000,R1421&gt;123.4,R1421&lt;=168.2,M1421&gt;10),'[1]Pricing Schedule'!$J$113,
IF(AND(I1421=110000,R1421&gt;168.2,R1421&lt;=336.2,M1421&lt;=10),('[1]Pricing Schedule'!$J$105),
IF(AND(I1421=110000,R1421&gt;168.2,R1421&lt;=336.2,M1421&gt;10),('[1]Pricing Schedule'!$J$113),
IF(AND(I1421=110000,R1421&gt;336.4,R1421&lt;=504.6,M1421&lt;=10),('[1]Pricing Schedule'!$J$105),
IF(AND(I1421=110000,R1421&gt;336.4,R1421&lt;=504.6,M1421&gt;10),('[1]Pricing Schedule'!$J$113),
IF(AND(I1421=110000,R1421&gt;504.6,R1421&lt;=672.8,M1421&lt;=10),('[1]Pricing Schedule'!$J$105),
IF(AND(I1421=110000,R1421&gt;504.6,R1421&lt;=672.8,M1421&gt;10),('[1]Pricing Schedule'!$J$113),
IF(AND(I1421=110000,R1421&gt;672.8,R1421&lt;=841,M1421&lt;=10),('[1]Pricing Schedule'!$J$105),
IF(AND(I1421=110000,R1421&gt;672.8,R1421&lt;=841,M1421&gt;10),('[1]Pricing Schedule'!$J$113),
IF(AND(I1421=110000,R1421&gt;1682,R1421&lt;=1850.2,M1421&lt;=10),('[1]Pricing Schedule'!$J$105),
IF(AND(I1421=110000,R1421&gt;1682,R1421&lt;=1850.2,M1421&gt;10),('[1]Pricing Schedule'!$J$113),
IF(AND(I1421=110000,R1421&gt;2018.4,R1421&lt;=2186.6,M1421&lt;=10),('[1]Pricing Schedule'!$J$105),
IF(AND(I1421=110000,R1421&gt;2018.4,R1421&lt;=2186.6,M1421&gt;10),('[1]Pricing Schedule'!$J$113),999999999)))))))))))))))))))))))))))))))))))))))</f>
        <v>4</v>
      </c>
      <c r="U1421" s="40">
        <f t="shared" si="138"/>
        <v>216654.76190476189</v>
      </c>
      <c r="V1421" s="41">
        <f t="shared" si="139"/>
        <v>4.6156382218803227</v>
      </c>
      <c r="Y1421" s="23">
        <v>151</v>
      </c>
      <c r="Z1421" s="23">
        <v>140</v>
      </c>
      <c r="AD1421" s="13"/>
      <c r="AE1421" s="13"/>
      <c r="AF1421" s="13"/>
      <c r="AR1421" s="35"/>
    </row>
    <row r="1422" spans="1:44">
      <c r="A1422" s="23">
        <v>1424</v>
      </c>
      <c r="B1422" s="23">
        <v>1424</v>
      </c>
      <c r="C1422" s="23" t="s">
        <v>2111</v>
      </c>
      <c r="D1422" s="23" t="s">
        <v>110</v>
      </c>
      <c r="E1422" s="23" t="s">
        <v>110</v>
      </c>
      <c r="F1422" s="23" t="s">
        <v>224</v>
      </c>
      <c r="G1422" s="23" t="s">
        <v>225</v>
      </c>
      <c r="H1422" s="23" t="s">
        <v>113</v>
      </c>
      <c r="I1422" s="13">
        <v>38000</v>
      </c>
      <c r="J1422" s="13">
        <v>38000</v>
      </c>
      <c r="K1422" s="13">
        <v>20000</v>
      </c>
      <c r="L1422" s="24">
        <v>5.6120000000000001</v>
      </c>
      <c r="M1422" s="37">
        <f t="shared" si="134"/>
        <v>6</v>
      </c>
      <c r="N1422" s="24">
        <v>0.2</v>
      </c>
      <c r="O1422" s="13">
        <v>3</v>
      </c>
      <c r="P1422" s="36">
        <f t="shared" si="135"/>
        <v>0.2</v>
      </c>
      <c r="Q1422" s="38">
        <f t="shared" si="136"/>
        <v>4.2</v>
      </c>
      <c r="R1422" s="37">
        <f t="shared" si="137"/>
        <v>4.2</v>
      </c>
      <c r="S1422" s="39">
        <f>IF(AND(I1422=38000,R1422&lt;=4.5,M1422&gt;8),'[1]Pricing Schedule'!$F$8+('[1]Pricing Schedule'!$F$9*M1422),
IF(AND(I1422=38000,R1422&lt;=4.5,M1422&lt;=8),'[1]Pricing Schedule'!$F$34+('[1]Pricing Schedule'!$F$36*M1422),
IF(AND(I1422=38000,R1422&gt;4.5,R1422&lt;=9,M1422&gt;8),'[1]Pricing Schedule'!$F$17+('[1]Pricing Schedule'!$F$18*M1422),
IF(AND(I1422=38000,R1422&gt;4.5,R1422&lt;=9,M1422&lt;=8),'[1]Pricing Schedule'!$F$34+('[1]Pricing Schedule'!$F$36*M1422),
IF(AND(I1422=38000,R1422&gt;9,R1422&lt;=12.8,M1422&gt;8),'[1]Pricing Schedule'!$F$26+('[1]Pricing Schedule'!$F$27*M1422),
IF(AND(I1422=38000,R1422&gt;9,R1422&lt;=12.8,M1422&lt;=8),'[1]Pricing Schedule'!$F$34+('[1]Pricing Schedule'!$F$36*M1422),
IF(AND(I1422=38000,R1422&gt;12.8,R1422&lt;=22.8),'[1]Pricing Schedule'!$F$34+('[1]Pricing Schedule'!$F$36*M1422),
IF(AND(I1422=38000,R1422&gt;22.8,R1422&lt;=30.2),'[1]Pricing Schedule'!$F$43+('[1]Pricing Schedule'!$F$45*M1422),
IF(AND(I1422=38000,R1422&gt;30.2,R1422&lt;=45.9),'[1]Pricing Schedule'!$F$52+('[1]Pricing Schedule'!$F$54*M1422),
IF(AND(I1422=38000,R1422&gt;45.9,R1422&lt;=123.4),'[1]Pricing Schedule'!$F$96+('[1]Pricing Schedule'!$F$97*M1422),
IF(AND(I1422=38000,R1422&gt;123.4,R1422&lt;=168.2,M1422&lt;=10),'[1]Pricing Schedule'!$F$103+('[1]Pricing Schedule'!$F$105*M1422),
IF(AND(I1422=38000,R1422&gt;123.4,R1422&lt;=168.2,M1422&gt;10),'[1]Pricing Schedule'!$F$111+('[1]Pricing Schedule'!$F$113*M1422),
IF(AND(I1422=38000,R1422&gt;157.4,R1422&lt;=336.4,M1422&lt;=10),('[1]Pricing Schedule'!$F$103+('[1]Pricing Schedule'!$F$105*M1422))*2,
IF(AND(I1422=38000,R1422&gt;157.4,R1422&lt;=336.4,M1422&gt;10),('[1]Pricing Schedule'!$F$111+('[1]Pricing Schedule'!$F$113*M1422))*2,
IF(AND(I1422=38000,R1422&gt;314.8,R1422&lt;=504.6,M1422&lt;=10),('[1]Pricing Schedule'!$F$103+('[1]Pricing Schedule'!$F$105*M1422))*3,
IF(AND(I1422=38000,R1422&gt;314.8,R1422&lt;=504.6,M1422&gt;10),('[1]Pricing Schedule'!$F$111+('[1]Pricing Schedule'!$F$113*M1422))*3,
IF(AND(I1422=38000,R1422&gt;472.2,R1422&lt;=672.8,M1422&lt;=10),('[1]Pricing Schedule'!$F$103+('[1]Pricing Schedule'!$F$105*M1422))*4,
IF(AND(I1422=38000,R1422&gt;472.2,R1422&lt;=672.8,M1422&gt;10),('[1]Pricing Schedule'!$F$111+('[1]Pricing Schedule'!$F$113*M1422))*4,
IF(AND(I1422=110000,R1422&lt;=12.8,M1422&gt;2),'[1]Pricing Schedule'!$F$62+('[1]Pricing Schedule'!$F$63*M1422),
IF(AND(I1422=110000,R1422&lt;=12.8,M1422&lt;=2),'[1]Pricing Schedule'!$F$96+('[1]Pricing Schedule'!$F$97*M1422),
IF(AND(I1422=110000,R1422&gt;12.8,R1422&lt;=22.8,M1422&gt;3),'[1]Pricing Schedule'!$F$71+('[1]Pricing Schedule'!$F$72*M1422),
IF(AND(I1422=110000,R1422&gt;12.8,R1422&lt;=22.8,M1422&lt;=3),'[1]Pricing Schedule'!$F$96+('[1]Pricing Schedule'!$F$97*M1422),
IF(AND(I1422=110000,R1422&gt;22.8,R1422&lt;=30.2),'[1]Pricing Schedule'!$F$80+('[1]Pricing Schedule'!$F$81*M1422),
IF(AND(I1422=110000,R1422&gt;30.2,R1422&lt;=45.9),'[1]Pricing Schedule'!$F$89+('[1]Pricing Schedule'!$F$90*M1422),
IF(AND(I1422=110000,R1422&gt;45.9,R1422&lt;=123.4),'[1]Pricing Schedule'!$F$96+('[1]Pricing Schedule'!$F$97*M1422),
IF(AND(I1422=110000,R1422&gt;123.4,R1422&lt;=168.2,M1422&lt;=10),'[1]Pricing Schedule'!$F$103+('[1]Pricing Schedule'!$F$105*M1422),
IF(AND(I1422=110000,R1422&gt;123.4,R1422&lt;=168.2,M1422&gt;10),'[1]Pricing Schedule'!$F$111+('[1]Pricing Schedule'!$F$113*M1422),
IF(AND(I1422=110000,R1422&gt;168.2,R1422&lt;=336.4,M1422&lt;=10),('[1]Pricing Schedule'!$F$103+('[1]Pricing Schedule'!$F$105*M1422))*2,
IF(AND(I1422=110000,R1422&gt;168.2,R1422&lt;=336.4,M1422&gt;10),('[1]Pricing Schedule'!$F$111+('[1]Pricing Schedule'!$F$113*M1422))*2,
IF(AND(I1422=110000,R1422&gt;336.4,R1422&lt;=504.6,M1422&lt;=10),('[1]Pricing Schedule'!$F$103+('[1]Pricing Schedule'!$F$105*M1422))*3,
IF(AND(I1422=110000,R1422&gt;336.4,R1422&lt;=504.6,M1422&gt;10),('[1]Pricing Schedule'!$F$111+('[1]Pricing Schedule'!$F$113*M1422))*3,
IF(AND(I1422=110000,R1422&gt;504.6,R1422&lt;=672.8,M1422&lt;=10),('[1]Pricing Schedule'!$F$103+('[1]Pricing Schedule'!$F$105*M1422))*4,
IF(AND(I1422=110000,R1422&gt;504.6,R1422&lt;=672.8,M1422&gt;10),('[1]Pricing Schedule'!$F$111+('[1]Pricing Schedule'!$F$113*M1422))*4,
IF(AND(I1422=110000,R1422&gt;672.8,R1422&lt;=841,M1422&lt;=10),('[1]Pricing Schedule'!$F$103+('[1]Pricing Schedule'!$F$105*M1422))*5,
IF(AND(I1422=110000,R1422&gt;672.8,R1422&lt;=841,M1422&gt;10),('[1]Pricing Schedule'!$F$111+('[1]Pricing Schedule'!$F$113*M1422))*5,
IF(AND(I1422=110000,R1422&gt;672.8,R1422&lt;=841,M1422&lt;=10),('[1]Pricing Schedule'!$F$103+('[1]Pricing Schedule'!$F$105*M1422))*5,
IF(AND(I1422=110000,R1422&gt;672.8,R1422&lt;=841,M1422&gt;10),('[1]Pricing Schedule'!$F$111+('[1]Pricing Schedule'!$F$113*M1422))*5,
IF(AND(I1422=110000,R1422&gt;1345.6,R1422&lt;=1513.8,M1422&lt;=10),('[1]Pricing Schedule'!$F$103+('[1]Pricing Schedule'!$F$105*M1422))*9,
IF(AND(I1422=110000,R1422&gt;1345.6,R1422&lt;=1513.8,M1422&gt;10),('[1]Pricing Schedule'!$F$111+('[1]Pricing Schedule'!$F$113*M1422))*9,
9999999999)))))))))))))))))))))))))))))))))))))))</f>
        <v>769410</v>
      </c>
      <c r="T1422" s="21">
        <f>IF(AND(I1422=38000,R1422&lt;=4.5,M1422&gt;8),'[1]Pricing Schedule'!$J$9,
IF(AND(I1422=38000,R1422&lt;=4.5,M1422&lt;=8),'[1]Pricing Schedule'!$J$36,
IF(AND(I1422=38000,R1422&gt;4.5,R1422&lt;=9,M1422&gt;8),'[1]Pricing Schedule'!$J$18,
IF(AND(I1422=38000,R1422&gt;4.5,R1422&lt;=9,M1422&lt;=8),'[1]Pricing Schedule'!$J$36,
IF(AND(I1422=38000,R1422&gt;9,R1422&lt;=12.8,M1422&gt;8),'[1]Pricing Schedule'!$J$27,
IF(AND(I1422=38000,R1422&gt;9,R1422&lt;=12.8,M1422&lt;=8),'[1]Pricing Schedule'!$J$36,
IF(AND(I1422=38000,R1422&gt;12.8,R1422&lt;=22.8),'[1]Pricing Schedule'!$J$36,
IF(AND(I1422=38000,R1422&gt;22.8,R1422&lt;=30.2),'[1]Pricing Schedule'!$J$45,
IF(AND(I1422=38000,R1422&gt;30.2,R1422&lt;=45.9),'[1]Pricing Schedule'!$J$54,
IF(AND(I1422=38000,R1422&gt;45.9,R1422&lt;=123.4),'[1]Pricing Schedule'!$J$97,
IF(AND(I1422=38000,R1422&gt;123.4,R1422&lt;=168.2,M1422&lt;=10),'[1]Pricing Schedule'!$J$105,
IF(AND(I1422=38000,R1422&gt;123.4,R1422&lt;=168.2,M1422&gt;10),'[1]Pricing Schedule'!$J$113,
IF(AND(I1422=38000,R1422&gt;168.2,R1422&lt;=336.4,M1422&lt;=10),('[1]Pricing Schedule'!$J$105),
IF(AND(I1422=38000,R1422&gt;168.2,R1422&lt;=336.4,M1422&gt;10),('[1]Pricing Schedule'!$J$113),
IF(AND(I1422=38000,R1422&gt;336.4,R1422&lt;=504.6,M1422&lt;=10),('[1]Pricing Schedule'!$J$105),
IF(AND(I1422=38000,R1422&gt;336.4,R1422&lt;=504.6,M1422&gt;10),('[1]Pricing Schedule'!$J$113),
IF(AND(I1422=38000,R1422&gt;504.6,R1422&lt;=672.8,M1422&lt;=10),('[1]Pricing Schedule'!$J$105),
IF(AND(I1422=38000,R1422&gt;504.6,R1422&lt;=672.8,M1422&gt;10),('[1]Pricing Schedule'!$J$113),
IF(AND(I1422=110000,R1422&lt;=12.8,M1422&gt;2),'[1]Pricing Schedule'!$J$63,
IF(AND(I1422=110000,R1422&lt;=12.8,M1422&lt;=2),'[1]Pricing Schedule'!$J$97,
IF(AND(I1422=110000,R1422&gt;12.8,R1422&lt;=22.8,M1422&gt;3),'[1]Pricing Schedule'!$J$72,
IF(AND(I1422=110000,R1422&gt;12.8,R1422&lt;=22.8,M1422&lt;=3),'[1]Pricing Schedule'!$J$97,
IF(AND(I1422=110000,R1422&gt;22.8,R1422&lt;=30.2),'[1]Pricing Schedule'!$J$81,
IF(AND(I1422=110000,R1422&gt;30.2,R1422&lt;=45.9),'[1]Pricing Schedule'!$J$90,
IF(AND(I1422=110000,R1422&gt;45.9,R1422&lt;=123.4),'[1]Pricing Schedule'!$J$97,
IF(AND(I1422=110000,R1422&gt;123.4,R1422&lt;=168.2,M1422&lt;=10),'[1]Pricing Schedule'!$J$105,
IF(AND(I1422=110000,R1422&gt;123.4,R1422&lt;=168.2,M1422&gt;10),'[1]Pricing Schedule'!$J$113,
IF(AND(I1422=110000,R1422&gt;168.2,R1422&lt;=336.2,M1422&lt;=10),('[1]Pricing Schedule'!$J$105),
IF(AND(I1422=110000,R1422&gt;168.2,R1422&lt;=336.2,M1422&gt;10),('[1]Pricing Schedule'!$J$113),
IF(AND(I1422=110000,R1422&gt;336.4,R1422&lt;=504.6,M1422&lt;=10),('[1]Pricing Schedule'!$J$105),
IF(AND(I1422=110000,R1422&gt;336.4,R1422&lt;=504.6,M1422&gt;10),('[1]Pricing Schedule'!$J$113),
IF(AND(I1422=110000,R1422&gt;504.6,R1422&lt;=672.8,M1422&lt;=10),('[1]Pricing Schedule'!$J$105),
IF(AND(I1422=110000,R1422&gt;504.6,R1422&lt;=672.8,M1422&gt;10),('[1]Pricing Schedule'!$J$113),
IF(AND(I1422=110000,R1422&gt;672.8,R1422&lt;=841,M1422&lt;=10),('[1]Pricing Schedule'!$J$105),
IF(AND(I1422=110000,R1422&gt;672.8,R1422&lt;=841,M1422&gt;10),('[1]Pricing Schedule'!$J$113),
IF(AND(I1422=110000,R1422&gt;1682,R1422&lt;=1850.2,M1422&lt;=10),('[1]Pricing Schedule'!$J$105),
IF(AND(I1422=110000,R1422&gt;1682,R1422&lt;=1850.2,M1422&gt;10),('[1]Pricing Schedule'!$J$113),
IF(AND(I1422=110000,R1422&gt;2018.4,R1422&lt;=2186.6,M1422&lt;=10),('[1]Pricing Schedule'!$J$105),
IF(AND(I1422=110000,R1422&gt;2018.4,R1422&lt;=2186.6,M1422&gt;10),('[1]Pricing Schedule'!$J$113),999999999)))))))))))))))))))))))))))))))))))))))</f>
        <v>4</v>
      </c>
      <c r="U1422" s="40">
        <f t="shared" si="138"/>
        <v>183192.85714285713</v>
      </c>
      <c r="V1422" s="41">
        <f t="shared" si="139"/>
        <v>5.4587281163488903</v>
      </c>
      <c r="Y1422" s="23">
        <v>317</v>
      </c>
      <c r="Z1422" s="23">
        <v>634</v>
      </c>
      <c r="AD1422" s="13"/>
      <c r="AE1422" s="13"/>
      <c r="AF1422" s="13"/>
      <c r="AR1422" s="35"/>
    </row>
    <row r="1423" spans="1:44">
      <c r="A1423" s="23">
        <v>1425</v>
      </c>
      <c r="B1423" s="23">
        <v>1425</v>
      </c>
      <c r="C1423" s="23" t="s">
        <v>2112</v>
      </c>
      <c r="D1423" s="23" t="s">
        <v>110</v>
      </c>
      <c r="E1423" s="23" t="s">
        <v>110</v>
      </c>
      <c r="F1423" s="23" t="s">
        <v>224</v>
      </c>
      <c r="G1423" s="23" t="s">
        <v>225</v>
      </c>
      <c r="H1423" s="23" t="s">
        <v>113</v>
      </c>
      <c r="I1423" s="13">
        <v>38000</v>
      </c>
      <c r="J1423" s="13">
        <v>38000</v>
      </c>
      <c r="K1423" s="13">
        <v>20000</v>
      </c>
      <c r="L1423" s="24">
        <v>7.93</v>
      </c>
      <c r="M1423" s="37">
        <f t="shared" si="134"/>
        <v>8</v>
      </c>
      <c r="N1423" s="24">
        <v>0.106</v>
      </c>
      <c r="O1423" s="13">
        <v>3</v>
      </c>
      <c r="P1423" s="36">
        <f t="shared" si="135"/>
        <v>0.106</v>
      </c>
      <c r="Q1423" s="38">
        <f t="shared" si="136"/>
        <v>4.2</v>
      </c>
      <c r="R1423" s="37">
        <f t="shared" si="137"/>
        <v>4.2</v>
      </c>
      <c r="S1423" s="39">
        <f>IF(AND(I1423=38000,R1423&lt;=4.5,M1423&gt;8),'[1]Pricing Schedule'!$F$8+('[1]Pricing Schedule'!$F$9*M1423),
IF(AND(I1423=38000,R1423&lt;=4.5,M1423&lt;=8),'[1]Pricing Schedule'!$F$34+('[1]Pricing Schedule'!$F$36*M1423),
IF(AND(I1423=38000,R1423&gt;4.5,R1423&lt;=9,M1423&gt;8),'[1]Pricing Schedule'!$F$17+('[1]Pricing Schedule'!$F$18*M1423),
IF(AND(I1423=38000,R1423&gt;4.5,R1423&lt;=9,M1423&lt;=8),'[1]Pricing Schedule'!$F$34+('[1]Pricing Schedule'!$F$36*M1423),
IF(AND(I1423=38000,R1423&gt;9,R1423&lt;=12.8,M1423&gt;8),'[1]Pricing Schedule'!$F$26+('[1]Pricing Schedule'!$F$27*M1423),
IF(AND(I1423=38000,R1423&gt;9,R1423&lt;=12.8,M1423&lt;=8),'[1]Pricing Schedule'!$F$34+('[1]Pricing Schedule'!$F$36*M1423),
IF(AND(I1423=38000,R1423&gt;12.8,R1423&lt;=22.8),'[1]Pricing Schedule'!$F$34+('[1]Pricing Schedule'!$F$36*M1423),
IF(AND(I1423=38000,R1423&gt;22.8,R1423&lt;=30.2),'[1]Pricing Schedule'!$F$43+('[1]Pricing Schedule'!$F$45*M1423),
IF(AND(I1423=38000,R1423&gt;30.2,R1423&lt;=45.9),'[1]Pricing Schedule'!$F$52+('[1]Pricing Schedule'!$F$54*M1423),
IF(AND(I1423=38000,R1423&gt;45.9,R1423&lt;=123.4),'[1]Pricing Schedule'!$F$96+('[1]Pricing Schedule'!$F$97*M1423),
IF(AND(I1423=38000,R1423&gt;123.4,R1423&lt;=168.2,M1423&lt;=10),'[1]Pricing Schedule'!$F$103+('[1]Pricing Schedule'!$F$105*M1423),
IF(AND(I1423=38000,R1423&gt;123.4,R1423&lt;=168.2,M1423&gt;10),'[1]Pricing Schedule'!$F$111+('[1]Pricing Schedule'!$F$113*M1423),
IF(AND(I1423=38000,R1423&gt;157.4,R1423&lt;=336.4,M1423&lt;=10),('[1]Pricing Schedule'!$F$103+('[1]Pricing Schedule'!$F$105*M1423))*2,
IF(AND(I1423=38000,R1423&gt;157.4,R1423&lt;=336.4,M1423&gt;10),('[1]Pricing Schedule'!$F$111+('[1]Pricing Schedule'!$F$113*M1423))*2,
IF(AND(I1423=38000,R1423&gt;314.8,R1423&lt;=504.6,M1423&lt;=10),('[1]Pricing Schedule'!$F$103+('[1]Pricing Schedule'!$F$105*M1423))*3,
IF(AND(I1423=38000,R1423&gt;314.8,R1423&lt;=504.6,M1423&gt;10),('[1]Pricing Schedule'!$F$111+('[1]Pricing Schedule'!$F$113*M1423))*3,
IF(AND(I1423=38000,R1423&gt;472.2,R1423&lt;=672.8,M1423&lt;=10),('[1]Pricing Schedule'!$F$103+('[1]Pricing Schedule'!$F$105*M1423))*4,
IF(AND(I1423=38000,R1423&gt;472.2,R1423&lt;=672.8,M1423&gt;10),('[1]Pricing Schedule'!$F$111+('[1]Pricing Schedule'!$F$113*M1423))*4,
IF(AND(I1423=110000,R1423&lt;=12.8,M1423&gt;2),'[1]Pricing Schedule'!$F$62+('[1]Pricing Schedule'!$F$63*M1423),
IF(AND(I1423=110000,R1423&lt;=12.8,M1423&lt;=2),'[1]Pricing Schedule'!$F$96+('[1]Pricing Schedule'!$F$97*M1423),
IF(AND(I1423=110000,R1423&gt;12.8,R1423&lt;=22.8,M1423&gt;3),'[1]Pricing Schedule'!$F$71+('[1]Pricing Schedule'!$F$72*M1423),
IF(AND(I1423=110000,R1423&gt;12.8,R1423&lt;=22.8,M1423&lt;=3),'[1]Pricing Schedule'!$F$96+('[1]Pricing Schedule'!$F$97*M1423),
IF(AND(I1423=110000,R1423&gt;22.8,R1423&lt;=30.2),'[1]Pricing Schedule'!$F$80+('[1]Pricing Schedule'!$F$81*M1423),
IF(AND(I1423=110000,R1423&gt;30.2,R1423&lt;=45.9),'[1]Pricing Schedule'!$F$89+('[1]Pricing Schedule'!$F$90*M1423),
IF(AND(I1423=110000,R1423&gt;45.9,R1423&lt;=123.4),'[1]Pricing Schedule'!$F$96+('[1]Pricing Schedule'!$F$97*M1423),
IF(AND(I1423=110000,R1423&gt;123.4,R1423&lt;=168.2,M1423&lt;=10),'[1]Pricing Schedule'!$F$103+('[1]Pricing Schedule'!$F$105*M1423),
IF(AND(I1423=110000,R1423&gt;123.4,R1423&lt;=168.2,M1423&gt;10),'[1]Pricing Schedule'!$F$111+('[1]Pricing Schedule'!$F$113*M1423),
IF(AND(I1423=110000,R1423&gt;168.2,R1423&lt;=336.4,M1423&lt;=10),('[1]Pricing Schedule'!$F$103+('[1]Pricing Schedule'!$F$105*M1423))*2,
IF(AND(I1423=110000,R1423&gt;168.2,R1423&lt;=336.4,M1423&gt;10),('[1]Pricing Schedule'!$F$111+('[1]Pricing Schedule'!$F$113*M1423))*2,
IF(AND(I1423=110000,R1423&gt;336.4,R1423&lt;=504.6,M1423&lt;=10),('[1]Pricing Schedule'!$F$103+('[1]Pricing Schedule'!$F$105*M1423))*3,
IF(AND(I1423=110000,R1423&gt;336.4,R1423&lt;=504.6,M1423&gt;10),('[1]Pricing Schedule'!$F$111+('[1]Pricing Schedule'!$F$113*M1423))*3,
IF(AND(I1423=110000,R1423&gt;504.6,R1423&lt;=672.8,M1423&lt;=10),('[1]Pricing Schedule'!$F$103+('[1]Pricing Schedule'!$F$105*M1423))*4,
IF(AND(I1423=110000,R1423&gt;504.6,R1423&lt;=672.8,M1423&gt;10),('[1]Pricing Schedule'!$F$111+('[1]Pricing Schedule'!$F$113*M1423))*4,
IF(AND(I1423=110000,R1423&gt;672.8,R1423&lt;=841,M1423&lt;=10),('[1]Pricing Schedule'!$F$103+('[1]Pricing Schedule'!$F$105*M1423))*5,
IF(AND(I1423=110000,R1423&gt;672.8,R1423&lt;=841,M1423&gt;10),('[1]Pricing Schedule'!$F$111+('[1]Pricing Schedule'!$F$113*M1423))*5,
IF(AND(I1423=110000,R1423&gt;672.8,R1423&lt;=841,M1423&lt;=10),('[1]Pricing Schedule'!$F$103+('[1]Pricing Schedule'!$F$105*M1423))*5,
IF(AND(I1423=110000,R1423&gt;672.8,R1423&lt;=841,M1423&gt;10),('[1]Pricing Schedule'!$F$111+('[1]Pricing Schedule'!$F$113*M1423))*5,
IF(AND(I1423=110000,R1423&gt;1345.6,R1423&lt;=1513.8,M1423&lt;=10),('[1]Pricing Schedule'!$F$103+('[1]Pricing Schedule'!$F$105*M1423))*9,
IF(AND(I1423=110000,R1423&gt;1345.6,R1423&lt;=1513.8,M1423&gt;10),('[1]Pricing Schedule'!$F$111+('[1]Pricing Schedule'!$F$113*M1423))*9,
9999999999)))))))))))))))))))))))))))))))))))))))</f>
        <v>909950</v>
      </c>
      <c r="T1423" s="21">
        <f>IF(AND(I1423=38000,R1423&lt;=4.5,M1423&gt;8),'[1]Pricing Schedule'!$J$9,
IF(AND(I1423=38000,R1423&lt;=4.5,M1423&lt;=8),'[1]Pricing Schedule'!$J$36,
IF(AND(I1423=38000,R1423&gt;4.5,R1423&lt;=9,M1423&gt;8),'[1]Pricing Schedule'!$J$18,
IF(AND(I1423=38000,R1423&gt;4.5,R1423&lt;=9,M1423&lt;=8),'[1]Pricing Schedule'!$J$36,
IF(AND(I1423=38000,R1423&gt;9,R1423&lt;=12.8,M1423&gt;8),'[1]Pricing Schedule'!$J$27,
IF(AND(I1423=38000,R1423&gt;9,R1423&lt;=12.8,M1423&lt;=8),'[1]Pricing Schedule'!$J$36,
IF(AND(I1423=38000,R1423&gt;12.8,R1423&lt;=22.8),'[1]Pricing Schedule'!$J$36,
IF(AND(I1423=38000,R1423&gt;22.8,R1423&lt;=30.2),'[1]Pricing Schedule'!$J$45,
IF(AND(I1423=38000,R1423&gt;30.2,R1423&lt;=45.9),'[1]Pricing Schedule'!$J$54,
IF(AND(I1423=38000,R1423&gt;45.9,R1423&lt;=123.4),'[1]Pricing Schedule'!$J$97,
IF(AND(I1423=38000,R1423&gt;123.4,R1423&lt;=168.2,M1423&lt;=10),'[1]Pricing Schedule'!$J$105,
IF(AND(I1423=38000,R1423&gt;123.4,R1423&lt;=168.2,M1423&gt;10),'[1]Pricing Schedule'!$J$113,
IF(AND(I1423=38000,R1423&gt;168.2,R1423&lt;=336.4,M1423&lt;=10),('[1]Pricing Schedule'!$J$105),
IF(AND(I1423=38000,R1423&gt;168.2,R1423&lt;=336.4,M1423&gt;10),('[1]Pricing Schedule'!$J$113),
IF(AND(I1423=38000,R1423&gt;336.4,R1423&lt;=504.6,M1423&lt;=10),('[1]Pricing Schedule'!$J$105),
IF(AND(I1423=38000,R1423&gt;336.4,R1423&lt;=504.6,M1423&gt;10),('[1]Pricing Schedule'!$J$113),
IF(AND(I1423=38000,R1423&gt;504.6,R1423&lt;=672.8,M1423&lt;=10),('[1]Pricing Schedule'!$J$105),
IF(AND(I1423=38000,R1423&gt;504.6,R1423&lt;=672.8,M1423&gt;10),('[1]Pricing Schedule'!$J$113),
IF(AND(I1423=110000,R1423&lt;=12.8,M1423&gt;2),'[1]Pricing Schedule'!$J$63,
IF(AND(I1423=110000,R1423&lt;=12.8,M1423&lt;=2),'[1]Pricing Schedule'!$J$97,
IF(AND(I1423=110000,R1423&gt;12.8,R1423&lt;=22.8,M1423&gt;3),'[1]Pricing Schedule'!$J$72,
IF(AND(I1423=110000,R1423&gt;12.8,R1423&lt;=22.8,M1423&lt;=3),'[1]Pricing Schedule'!$J$97,
IF(AND(I1423=110000,R1423&gt;22.8,R1423&lt;=30.2),'[1]Pricing Schedule'!$J$81,
IF(AND(I1423=110000,R1423&gt;30.2,R1423&lt;=45.9),'[1]Pricing Schedule'!$J$90,
IF(AND(I1423=110000,R1423&gt;45.9,R1423&lt;=123.4),'[1]Pricing Schedule'!$J$97,
IF(AND(I1423=110000,R1423&gt;123.4,R1423&lt;=168.2,M1423&lt;=10),'[1]Pricing Schedule'!$J$105,
IF(AND(I1423=110000,R1423&gt;123.4,R1423&lt;=168.2,M1423&gt;10),'[1]Pricing Schedule'!$J$113,
IF(AND(I1423=110000,R1423&gt;168.2,R1423&lt;=336.2,M1423&lt;=10),('[1]Pricing Schedule'!$J$105),
IF(AND(I1423=110000,R1423&gt;168.2,R1423&lt;=336.2,M1423&gt;10),('[1]Pricing Schedule'!$J$113),
IF(AND(I1423=110000,R1423&gt;336.4,R1423&lt;=504.6,M1423&lt;=10),('[1]Pricing Schedule'!$J$105),
IF(AND(I1423=110000,R1423&gt;336.4,R1423&lt;=504.6,M1423&gt;10),('[1]Pricing Schedule'!$J$113),
IF(AND(I1423=110000,R1423&gt;504.6,R1423&lt;=672.8,M1423&lt;=10),('[1]Pricing Schedule'!$J$105),
IF(AND(I1423=110000,R1423&gt;504.6,R1423&lt;=672.8,M1423&gt;10),('[1]Pricing Schedule'!$J$113),
IF(AND(I1423=110000,R1423&gt;672.8,R1423&lt;=841,M1423&lt;=10),('[1]Pricing Schedule'!$J$105),
IF(AND(I1423=110000,R1423&gt;672.8,R1423&lt;=841,M1423&gt;10),('[1]Pricing Schedule'!$J$113),
IF(AND(I1423=110000,R1423&gt;1682,R1423&lt;=1850.2,M1423&lt;=10),('[1]Pricing Schedule'!$J$105),
IF(AND(I1423=110000,R1423&gt;1682,R1423&lt;=1850.2,M1423&gt;10),('[1]Pricing Schedule'!$J$113),
IF(AND(I1423=110000,R1423&gt;2018.4,R1423&lt;=2186.6,M1423&lt;=10),('[1]Pricing Schedule'!$J$105),
IF(AND(I1423=110000,R1423&gt;2018.4,R1423&lt;=2186.6,M1423&gt;10),('[1]Pricing Schedule'!$J$113),999999999)))))))))))))))))))))))))))))))))))))))</f>
        <v>4</v>
      </c>
      <c r="U1423" s="40">
        <f t="shared" si="138"/>
        <v>216654.76190476189</v>
      </c>
      <c r="V1423" s="41">
        <f t="shared" si="139"/>
        <v>4.6156382218803227</v>
      </c>
      <c r="Y1423" s="23">
        <v>42</v>
      </c>
      <c r="Z1423" s="23">
        <v>634</v>
      </c>
      <c r="AD1423" s="13"/>
      <c r="AE1423" s="13"/>
      <c r="AF1423" s="13"/>
      <c r="AR1423" s="35"/>
    </row>
    <row r="1424" spans="1:44">
      <c r="A1424" s="23">
        <v>1426</v>
      </c>
      <c r="B1424" s="23">
        <v>1426</v>
      </c>
      <c r="C1424" s="23" t="s">
        <v>2113</v>
      </c>
      <c r="D1424" s="23" t="s">
        <v>131</v>
      </c>
      <c r="E1424" s="23" t="s">
        <v>131</v>
      </c>
      <c r="F1424" s="23" t="s">
        <v>1701</v>
      </c>
      <c r="G1424" s="23" t="s">
        <v>1705</v>
      </c>
      <c r="H1424" s="23" t="s">
        <v>113</v>
      </c>
      <c r="I1424" s="13">
        <v>38000</v>
      </c>
      <c r="J1424" s="13">
        <v>38000</v>
      </c>
      <c r="K1424" s="13">
        <v>10000</v>
      </c>
      <c r="L1424" s="24">
        <v>6.3369999999999997</v>
      </c>
      <c r="M1424" s="37">
        <f t="shared" si="134"/>
        <v>7</v>
      </c>
      <c r="N1424" s="24">
        <v>0.17699999999999999</v>
      </c>
      <c r="O1424" s="13">
        <v>3</v>
      </c>
      <c r="P1424" s="36">
        <f t="shared" si="135"/>
        <v>0.17699999999999999</v>
      </c>
      <c r="Q1424" s="38">
        <f t="shared" si="136"/>
        <v>4.2</v>
      </c>
      <c r="R1424" s="37">
        <f t="shared" si="137"/>
        <v>4.2</v>
      </c>
      <c r="S1424" s="39">
        <f>IF(AND(I1424=38000,R1424&lt;=4.5,M1424&gt;8),'[1]Pricing Schedule'!$F$8+('[1]Pricing Schedule'!$F$9*M1424),
IF(AND(I1424=38000,R1424&lt;=4.5,M1424&lt;=8),'[1]Pricing Schedule'!$F$34+('[1]Pricing Schedule'!$F$36*M1424),
IF(AND(I1424=38000,R1424&gt;4.5,R1424&lt;=9,M1424&gt;8),'[1]Pricing Schedule'!$F$17+('[1]Pricing Schedule'!$F$18*M1424),
IF(AND(I1424=38000,R1424&gt;4.5,R1424&lt;=9,M1424&lt;=8),'[1]Pricing Schedule'!$F$34+('[1]Pricing Schedule'!$F$36*M1424),
IF(AND(I1424=38000,R1424&gt;9,R1424&lt;=12.8,M1424&gt;8),'[1]Pricing Schedule'!$F$26+('[1]Pricing Schedule'!$F$27*M1424),
IF(AND(I1424=38000,R1424&gt;9,R1424&lt;=12.8,M1424&lt;=8),'[1]Pricing Schedule'!$F$34+('[1]Pricing Schedule'!$F$36*M1424),
IF(AND(I1424=38000,R1424&gt;12.8,R1424&lt;=22.8),'[1]Pricing Schedule'!$F$34+('[1]Pricing Schedule'!$F$36*M1424),
IF(AND(I1424=38000,R1424&gt;22.8,R1424&lt;=30.2),'[1]Pricing Schedule'!$F$43+('[1]Pricing Schedule'!$F$45*M1424),
IF(AND(I1424=38000,R1424&gt;30.2,R1424&lt;=45.9),'[1]Pricing Schedule'!$F$52+('[1]Pricing Schedule'!$F$54*M1424),
IF(AND(I1424=38000,R1424&gt;45.9,R1424&lt;=123.4),'[1]Pricing Schedule'!$F$96+('[1]Pricing Schedule'!$F$97*M1424),
IF(AND(I1424=38000,R1424&gt;123.4,R1424&lt;=168.2,M1424&lt;=10),'[1]Pricing Schedule'!$F$103+('[1]Pricing Schedule'!$F$105*M1424),
IF(AND(I1424=38000,R1424&gt;123.4,R1424&lt;=168.2,M1424&gt;10),'[1]Pricing Schedule'!$F$111+('[1]Pricing Schedule'!$F$113*M1424),
IF(AND(I1424=38000,R1424&gt;157.4,R1424&lt;=336.4,M1424&lt;=10),('[1]Pricing Schedule'!$F$103+('[1]Pricing Schedule'!$F$105*M1424))*2,
IF(AND(I1424=38000,R1424&gt;157.4,R1424&lt;=336.4,M1424&gt;10),('[1]Pricing Schedule'!$F$111+('[1]Pricing Schedule'!$F$113*M1424))*2,
IF(AND(I1424=38000,R1424&gt;314.8,R1424&lt;=504.6,M1424&lt;=10),('[1]Pricing Schedule'!$F$103+('[1]Pricing Schedule'!$F$105*M1424))*3,
IF(AND(I1424=38000,R1424&gt;314.8,R1424&lt;=504.6,M1424&gt;10),('[1]Pricing Schedule'!$F$111+('[1]Pricing Schedule'!$F$113*M1424))*3,
IF(AND(I1424=38000,R1424&gt;472.2,R1424&lt;=672.8,M1424&lt;=10),('[1]Pricing Schedule'!$F$103+('[1]Pricing Schedule'!$F$105*M1424))*4,
IF(AND(I1424=38000,R1424&gt;472.2,R1424&lt;=672.8,M1424&gt;10),('[1]Pricing Schedule'!$F$111+('[1]Pricing Schedule'!$F$113*M1424))*4,
IF(AND(I1424=110000,R1424&lt;=12.8,M1424&gt;2),'[1]Pricing Schedule'!$F$62+('[1]Pricing Schedule'!$F$63*M1424),
IF(AND(I1424=110000,R1424&lt;=12.8,M1424&lt;=2),'[1]Pricing Schedule'!$F$96+('[1]Pricing Schedule'!$F$97*M1424),
IF(AND(I1424=110000,R1424&gt;12.8,R1424&lt;=22.8,M1424&gt;3),'[1]Pricing Schedule'!$F$71+('[1]Pricing Schedule'!$F$72*M1424),
IF(AND(I1424=110000,R1424&gt;12.8,R1424&lt;=22.8,M1424&lt;=3),'[1]Pricing Schedule'!$F$96+('[1]Pricing Schedule'!$F$97*M1424),
IF(AND(I1424=110000,R1424&gt;22.8,R1424&lt;=30.2),'[1]Pricing Schedule'!$F$80+('[1]Pricing Schedule'!$F$81*M1424),
IF(AND(I1424=110000,R1424&gt;30.2,R1424&lt;=45.9),'[1]Pricing Schedule'!$F$89+('[1]Pricing Schedule'!$F$90*M1424),
IF(AND(I1424=110000,R1424&gt;45.9,R1424&lt;=123.4),'[1]Pricing Schedule'!$F$96+('[1]Pricing Schedule'!$F$97*M1424),
IF(AND(I1424=110000,R1424&gt;123.4,R1424&lt;=168.2,M1424&lt;=10),'[1]Pricing Schedule'!$F$103+('[1]Pricing Schedule'!$F$105*M1424),
IF(AND(I1424=110000,R1424&gt;123.4,R1424&lt;=168.2,M1424&gt;10),'[1]Pricing Schedule'!$F$111+('[1]Pricing Schedule'!$F$113*M1424),
IF(AND(I1424=110000,R1424&gt;168.2,R1424&lt;=336.4,M1424&lt;=10),('[1]Pricing Schedule'!$F$103+('[1]Pricing Schedule'!$F$105*M1424))*2,
IF(AND(I1424=110000,R1424&gt;168.2,R1424&lt;=336.4,M1424&gt;10),('[1]Pricing Schedule'!$F$111+('[1]Pricing Schedule'!$F$113*M1424))*2,
IF(AND(I1424=110000,R1424&gt;336.4,R1424&lt;=504.6,M1424&lt;=10),('[1]Pricing Schedule'!$F$103+('[1]Pricing Schedule'!$F$105*M1424))*3,
IF(AND(I1424=110000,R1424&gt;336.4,R1424&lt;=504.6,M1424&gt;10),('[1]Pricing Schedule'!$F$111+('[1]Pricing Schedule'!$F$113*M1424))*3,
IF(AND(I1424=110000,R1424&gt;504.6,R1424&lt;=672.8,M1424&lt;=10),('[1]Pricing Schedule'!$F$103+('[1]Pricing Schedule'!$F$105*M1424))*4,
IF(AND(I1424=110000,R1424&gt;504.6,R1424&lt;=672.8,M1424&gt;10),('[1]Pricing Schedule'!$F$111+('[1]Pricing Schedule'!$F$113*M1424))*4,
IF(AND(I1424=110000,R1424&gt;672.8,R1424&lt;=841,M1424&lt;=10),('[1]Pricing Schedule'!$F$103+('[1]Pricing Schedule'!$F$105*M1424))*5,
IF(AND(I1424=110000,R1424&gt;672.8,R1424&lt;=841,M1424&gt;10),('[1]Pricing Schedule'!$F$111+('[1]Pricing Schedule'!$F$113*M1424))*5,
IF(AND(I1424=110000,R1424&gt;672.8,R1424&lt;=841,M1424&lt;=10),('[1]Pricing Schedule'!$F$103+('[1]Pricing Schedule'!$F$105*M1424))*5,
IF(AND(I1424=110000,R1424&gt;672.8,R1424&lt;=841,M1424&gt;10),('[1]Pricing Schedule'!$F$111+('[1]Pricing Schedule'!$F$113*M1424))*5,
IF(AND(I1424=110000,R1424&gt;1345.6,R1424&lt;=1513.8,M1424&lt;=10),('[1]Pricing Schedule'!$F$103+('[1]Pricing Schedule'!$F$105*M1424))*9,
IF(AND(I1424=110000,R1424&gt;1345.6,R1424&lt;=1513.8,M1424&gt;10),('[1]Pricing Schedule'!$F$111+('[1]Pricing Schedule'!$F$113*M1424))*9,
9999999999)))))))))))))))))))))))))))))))))))))))</f>
        <v>839680</v>
      </c>
      <c r="T1424" s="21">
        <f>IF(AND(I1424=38000,R1424&lt;=4.5,M1424&gt;8),'[1]Pricing Schedule'!$J$9,
IF(AND(I1424=38000,R1424&lt;=4.5,M1424&lt;=8),'[1]Pricing Schedule'!$J$36,
IF(AND(I1424=38000,R1424&gt;4.5,R1424&lt;=9,M1424&gt;8),'[1]Pricing Schedule'!$J$18,
IF(AND(I1424=38000,R1424&gt;4.5,R1424&lt;=9,M1424&lt;=8),'[1]Pricing Schedule'!$J$36,
IF(AND(I1424=38000,R1424&gt;9,R1424&lt;=12.8,M1424&gt;8),'[1]Pricing Schedule'!$J$27,
IF(AND(I1424=38000,R1424&gt;9,R1424&lt;=12.8,M1424&lt;=8),'[1]Pricing Schedule'!$J$36,
IF(AND(I1424=38000,R1424&gt;12.8,R1424&lt;=22.8),'[1]Pricing Schedule'!$J$36,
IF(AND(I1424=38000,R1424&gt;22.8,R1424&lt;=30.2),'[1]Pricing Schedule'!$J$45,
IF(AND(I1424=38000,R1424&gt;30.2,R1424&lt;=45.9),'[1]Pricing Schedule'!$J$54,
IF(AND(I1424=38000,R1424&gt;45.9,R1424&lt;=123.4),'[1]Pricing Schedule'!$J$97,
IF(AND(I1424=38000,R1424&gt;123.4,R1424&lt;=168.2,M1424&lt;=10),'[1]Pricing Schedule'!$J$105,
IF(AND(I1424=38000,R1424&gt;123.4,R1424&lt;=168.2,M1424&gt;10),'[1]Pricing Schedule'!$J$113,
IF(AND(I1424=38000,R1424&gt;168.2,R1424&lt;=336.4,M1424&lt;=10),('[1]Pricing Schedule'!$J$105),
IF(AND(I1424=38000,R1424&gt;168.2,R1424&lt;=336.4,M1424&gt;10),('[1]Pricing Schedule'!$J$113),
IF(AND(I1424=38000,R1424&gt;336.4,R1424&lt;=504.6,M1424&lt;=10),('[1]Pricing Schedule'!$J$105),
IF(AND(I1424=38000,R1424&gt;336.4,R1424&lt;=504.6,M1424&gt;10),('[1]Pricing Schedule'!$J$113),
IF(AND(I1424=38000,R1424&gt;504.6,R1424&lt;=672.8,M1424&lt;=10),('[1]Pricing Schedule'!$J$105),
IF(AND(I1424=38000,R1424&gt;504.6,R1424&lt;=672.8,M1424&gt;10),('[1]Pricing Schedule'!$J$113),
IF(AND(I1424=110000,R1424&lt;=12.8,M1424&gt;2),'[1]Pricing Schedule'!$J$63,
IF(AND(I1424=110000,R1424&lt;=12.8,M1424&lt;=2),'[1]Pricing Schedule'!$J$97,
IF(AND(I1424=110000,R1424&gt;12.8,R1424&lt;=22.8,M1424&gt;3),'[1]Pricing Schedule'!$J$72,
IF(AND(I1424=110000,R1424&gt;12.8,R1424&lt;=22.8,M1424&lt;=3),'[1]Pricing Schedule'!$J$97,
IF(AND(I1424=110000,R1424&gt;22.8,R1424&lt;=30.2),'[1]Pricing Schedule'!$J$81,
IF(AND(I1424=110000,R1424&gt;30.2,R1424&lt;=45.9),'[1]Pricing Schedule'!$J$90,
IF(AND(I1424=110000,R1424&gt;45.9,R1424&lt;=123.4),'[1]Pricing Schedule'!$J$97,
IF(AND(I1424=110000,R1424&gt;123.4,R1424&lt;=168.2,M1424&lt;=10),'[1]Pricing Schedule'!$J$105,
IF(AND(I1424=110000,R1424&gt;123.4,R1424&lt;=168.2,M1424&gt;10),'[1]Pricing Schedule'!$J$113,
IF(AND(I1424=110000,R1424&gt;168.2,R1424&lt;=336.2,M1424&lt;=10),('[1]Pricing Schedule'!$J$105),
IF(AND(I1424=110000,R1424&gt;168.2,R1424&lt;=336.2,M1424&gt;10),('[1]Pricing Schedule'!$J$113),
IF(AND(I1424=110000,R1424&gt;336.4,R1424&lt;=504.6,M1424&lt;=10),('[1]Pricing Schedule'!$J$105),
IF(AND(I1424=110000,R1424&gt;336.4,R1424&lt;=504.6,M1424&gt;10),('[1]Pricing Schedule'!$J$113),
IF(AND(I1424=110000,R1424&gt;504.6,R1424&lt;=672.8,M1424&lt;=10),('[1]Pricing Schedule'!$J$105),
IF(AND(I1424=110000,R1424&gt;504.6,R1424&lt;=672.8,M1424&gt;10),('[1]Pricing Schedule'!$J$113),
IF(AND(I1424=110000,R1424&gt;672.8,R1424&lt;=841,M1424&lt;=10),('[1]Pricing Schedule'!$J$105),
IF(AND(I1424=110000,R1424&gt;672.8,R1424&lt;=841,M1424&gt;10),('[1]Pricing Schedule'!$J$113),
IF(AND(I1424=110000,R1424&gt;1682,R1424&lt;=1850.2,M1424&lt;=10),('[1]Pricing Schedule'!$J$105),
IF(AND(I1424=110000,R1424&gt;1682,R1424&lt;=1850.2,M1424&gt;10),('[1]Pricing Schedule'!$J$113),
IF(AND(I1424=110000,R1424&gt;2018.4,R1424&lt;=2186.6,M1424&lt;=10),('[1]Pricing Schedule'!$J$105),
IF(AND(I1424=110000,R1424&gt;2018.4,R1424&lt;=2186.6,M1424&gt;10),('[1]Pricing Schedule'!$J$113),999999999)))))))))))))))))))))))))))))))))))))))</f>
        <v>4</v>
      </c>
      <c r="U1424" s="40">
        <f t="shared" si="138"/>
        <v>199923.80952380953</v>
      </c>
      <c r="V1424" s="41">
        <f t="shared" si="139"/>
        <v>5.0019054878048781</v>
      </c>
      <c r="Y1424" s="23">
        <v>90</v>
      </c>
      <c r="Z1424" s="23">
        <v>176</v>
      </c>
      <c r="AD1424" s="13"/>
      <c r="AE1424" s="13"/>
      <c r="AF1424" s="13"/>
      <c r="AR1424" s="35"/>
    </row>
    <row r="1425" spans="1:44">
      <c r="A1425" s="23">
        <v>1427</v>
      </c>
      <c r="B1425" s="23">
        <v>1427</v>
      </c>
      <c r="C1425" s="23" t="s">
        <v>2114</v>
      </c>
      <c r="D1425" s="23" t="s">
        <v>131</v>
      </c>
      <c r="E1425" s="23" t="s">
        <v>131</v>
      </c>
      <c r="F1425" s="23" t="s">
        <v>233</v>
      </c>
      <c r="G1425" s="23" t="s">
        <v>234</v>
      </c>
      <c r="H1425" s="23" t="s">
        <v>113</v>
      </c>
      <c r="I1425" s="13">
        <v>38000</v>
      </c>
      <c r="J1425" s="13">
        <v>38000</v>
      </c>
      <c r="K1425" s="23" t="s">
        <v>119</v>
      </c>
      <c r="L1425" s="24">
        <v>15.58</v>
      </c>
      <c r="M1425" s="37">
        <f t="shared" si="134"/>
        <v>16</v>
      </c>
      <c r="N1425" s="24">
        <v>9.9000000000000005E-2</v>
      </c>
      <c r="O1425" s="13">
        <v>3</v>
      </c>
      <c r="P1425" s="36">
        <f t="shared" si="135"/>
        <v>9.9000000000000005E-2</v>
      </c>
      <c r="Q1425" s="38">
        <f t="shared" si="136"/>
        <v>4.2</v>
      </c>
      <c r="R1425" s="37">
        <f t="shared" si="137"/>
        <v>4.2</v>
      </c>
      <c r="S1425" s="39">
        <f>IF(AND(I1425=38000,R1425&lt;=4.5,M1425&gt;8),'[1]Pricing Schedule'!$F$8+('[1]Pricing Schedule'!$F$9*M1425),
IF(AND(I1425=38000,R1425&lt;=4.5,M1425&lt;=8),'[1]Pricing Schedule'!$F$34+('[1]Pricing Schedule'!$F$36*M1425),
IF(AND(I1425=38000,R1425&gt;4.5,R1425&lt;=9,M1425&gt;8),'[1]Pricing Schedule'!$F$17+('[1]Pricing Schedule'!$F$18*M1425),
IF(AND(I1425=38000,R1425&gt;4.5,R1425&lt;=9,M1425&lt;=8),'[1]Pricing Schedule'!$F$34+('[1]Pricing Schedule'!$F$36*M1425),
IF(AND(I1425=38000,R1425&gt;9,R1425&lt;=12.8,M1425&gt;8),'[1]Pricing Schedule'!$F$26+('[1]Pricing Schedule'!$F$27*M1425),
IF(AND(I1425=38000,R1425&gt;9,R1425&lt;=12.8,M1425&lt;=8),'[1]Pricing Schedule'!$F$34+('[1]Pricing Schedule'!$F$36*M1425),
IF(AND(I1425=38000,R1425&gt;12.8,R1425&lt;=22.8),'[1]Pricing Schedule'!$F$34+('[1]Pricing Schedule'!$F$36*M1425),
IF(AND(I1425=38000,R1425&gt;22.8,R1425&lt;=30.2),'[1]Pricing Schedule'!$F$43+('[1]Pricing Schedule'!$F$45*M1425),
IF(AND(I1425=38000,R1425&gt;30.2,R1425&lt;=45.9),'[1]Pricing Schedule'!$F$52+('[1]Pricing Schedule'!$F$54*M1425),
IF(AND(I1425=38000,R1425&gt;45.9,R1425&lt;=123.4),'[1]Pricing Schedule'!$F$96+('[1]Pricing Schedule'!$F$97*M1425),
IF(AND(I1425=38000,R1425&gt;123.4,R1425&lt;=168.2,M1425&lt;=10),'[1]Pricing Schedule'!$F$103+('[1]Pricing Schedule'!$F$105*M1425),
IF(AND(I1425=38000,R1425&gt;123.4,R1425&lt;=168.2,M1425&gt;10),'[1]Pricing Schedule'!$F$111+('[1]Pricing Schedule'!$F$113*M1425),
IF(AND(I1425=38000,R1425&gt;157.4,R1425&lt;=336.4,M1425&lt;=10),('[1]Pricing Schedule'!$F$103+('[1]Pricing Schedule'!$F$105*M1425))*2,
IF(AND(I1425=38000,R1425&gt;157.4,R1425&lt;=336.4,M1425&gt;10),('[1]Pricing Schedule'!$F$111+('[1]Pricing Schedule'!$F$113*M1425))*2,
IF(AND(I1425=38000,R1425&gt;314.8,R1425&lt;=504.6,M1425&lt;=10),('[1]Pricing Schedule'!$F$103+('[1]Pricing Schedule'!$F$105*M1425))*3,
IF(AND(I1425=38000,R1425&gt;314.8,R1425&lt;=504.6,M1425&gt;10),('[1]Pricing Schedule'!$F$111+('[1]Pricing Schedule'!$F$113*M1425))*3,
IF(AND(I1425=38000,R1425&gt;472.2,R1425&lt;=672.8,M1425&lt;=10),('[1]Pricing Schedule'!$F$103+('[1]Pricing Schedule'!$F$105*M1425))*4,
IF(AND(I1425=38000,R1425&gt;472.2,R1425&lt;=672.8,M1425&gt;10),('[1]Pricing Schedule'!$F$111+('[1]Pricing Schedule'!$F$113*M1425))*4,
IF(AND(I1425=110000,R1425&lt;=12.8,M1425&gt;2),'[1]Pricing Schedule'!$F$62+('[1]Pricing Schedule'!$F$63*M1425),
IF(AND(I1425=110000,R1425&lt;=12.8,M1425&lt;=2),'[1]Pricing Schedule'!$F$96+('[1]Pricing Schedule'!$F$97*M1425),
IF(AND(I1425=110000,R1425&gt;12.8,R1425&lt;=22.8,M1425&gt;3),'[1]Pricing Schedule'!$F$71+('[1]Pricing Schedule'!$F$72*M1425),
IF(AND(I1425=110000,R1425&gt;12.8,R1425&lt;=22.8,M1425&lt;=3),'[1]Pricing Schedule'!$F$96+('[1]Pricing Schedule'!$F$97*M1425),
IF(AND(I1425=110000,R1425&gt;22.8,R1425&lt;=30.2),'[1]Pricing Schedule'!$F$80+('[1]Pricing Schedule'!$F$81*M1425),
IF(AND(I1425=110000,R1425&gt;30.2,R1425&lt;=45.9),'[1]Pricing Schedule'!$F$89+('[1]Pricing Schedule'!$F$90*M1425),
IF(AND(I1425=110000,R1425&gt;45.9,R1425&lt;=123.4),'[1]Pricing Schedule'!$F$96+('[1]Pricing Schedule'!$F$97*M1425),
IF(AND(I1425=110000,R1425&gt;123.4,R1425&lt;=168.2,M1425&lt;=10),'[1]Pricing Schedule'!$F$103+('[1]Pricing Schedule'!$F$105*M1425),
IF(AND(I1425=110000,R1425&gt;123.4,R1425&lt;=168.2,M1425&gt;10),'[1]Pricing Schedule'!$F$111+('[1]Pricing Schedule'!$F$113*M1425),
IF(AND(I1425=110000,R1425&gt;168.2,R1425&lt;=336.4,M1425&lt;=10),('[1]Pricing Schedule'!$F$103+('[1]Pricing Schedule'!$F$105*M1425))*2,
IF(AND(I1425=110000,R1425&gt;168.2,R1425&lt;=336.4,M1425&gt;10),('[1]Pricing Schedule'!$F$111+('[1]Pricing Schedule'!$F$113*M1425))*2,
IF(AND(I1425=110000,R1425&gt;336.4,R1425&lt;=504.6,M1425&lt;=10),('[1]Pricing Schedule'!$F$103+('[1]Pricing Schedule'!$F$105*M1425))*3,
IF(AND(I1425=110000,R1425&gt;336.4,R1425&lt;=504.6,M1425&gt;10),('[1]Pricing Schedule'!$F$111+('[1]Pricing Schedule'!$F$113*M1425))*3,
IF(AND(I1425=110000,R1425&gt;504.6,R1425&lt;=672.8,M1425&lt;=10),('[1]Pricing Schedule'!$F$103+('[1]Pricing Schedule'!$F$105*M1425))*4,
IF(AND(I1425=110000,R1425&gt;504.6,R1425&lt;=672.8,M1425&gt;10),('[1]Pricing Schedule'!$F$111+('[1]Pricing Schedule'!$F$113*M1425))*4,
IF(AND(I1425=110000,R1425&gt;672.8,R1425&lt;=841,M1425&lt;=10),('[1]Pricing Schedule'!$F$103+('[1]Pricing Schedule'!$F$105*M1425))*5,
IF(AND(I1425=110000,R1425&gt;672.8,R1425&lt;=841,M1425&gt;10),('[1]Pricing Schedule'!$F$111+('[1]Pricing Schedule'!$F$113*M1425))*5,
IF(AND(I1425=110000,R1425&gt;672.8,R1425&lt;=841,M1425&lt;=10),('[1]Pricing Schedule'!$F$103+('[1]Pricing Schedule'!$F$105*M1425))*5,
IF(AND(I1425=110000,R1425&gt;672.8,R1425&lt;=841,M1425&gt;10),('[1]Pricing Schedule'!$F$111+('[1]Pricing Schedule'!$F$113*M1425))*5,
IF(AND(I1425=110000,R1425&gt;1345.6,R1425&lt;=1513.8,M1425&lt;=10),('[1]Pricing Schedule'!$F$103+('[1]Pricing Schedule'!$F$105*M1425))*9,
IF(AND(I1425=110000,R1425&gt;1345.6,R1425&lt;=1513.8,M1425&gt;10),('[1]Pricing Schedule'!$F$111+('[1]Pricing Schedule'!$F$113*M1425))*9,
9999999999)))))))))))))))))))))))))))))))))))))))</f>
        <v>1703340</v>
      </c>
      <c r="T1425" s="21">
        <f>IF(AND(I1425=38000,R1425&lt;=4.5,M1425&gt;8),'[1]Pricing Schedule'!$J$9,
IF(AND(I1425=38000,R1425&lt;=4.5,M1425&lt;=8),'[1]Pricing Schedule'!$J$36,
IF(AND(I1425=38000,R1425&gt;4.5,R1425&lt;=9,M1425&gt;8),'[1]Pricing Schedule'!$J$18,
IF(AND(I1425=38000,R1425&gt;4.5,R1425&lt;=9,M1425&lt;=8),'[1]Pricing Schedule'!$J$36,
IF(AND(I1425=38000,R1425&gt;9,R1425&lt;=12.8,M1425&gt;8),'[1]Pricing Schedule'!$J$27,
IF(AND(I1425=38000,R1425&gt;9,R1425&lt;=12.8,M1425&lt;=8),'[1]Pricing Schedule'!$J$36,
IF(AND(I1425=38000,R1425&gt;12.8,R1425&lt;=22.8),'[1]Pricing Schedule'!$J$36,
IF(AND(I1425=38000,R1425&gt;22.8,R1425&lt;=30.2),'[1]Pricing Schedule'!$J$45,
IF(AND(I1425=38000,R1425&gt;30.2,R1425&lt;=45.9),'[1]Pricing Schedule'!$J$54,
IF(AND(I1425=38000,R1425&gt;45.9,R1425&lt;=123.4),'[1]Pricing Schedule'!$J$97,
IF(AND(I1425=38000,R1425&gt;123.4,R1425&lt;=168.2,M1425&lt;=10),'[1]Pricing Schedule'!$J$105,
IF(AND(I1425=38000,R1425&gt;123.4,R1425&lt;=168.2,M1425&gt;10),'[1]Pricing Schedule'!$J$113,
IF(AND(I1425=38000,R1425&gt;168.2,R1425&lt;=336.4,M1425&lt;=10),('[1]Pricing Schedule'!$J$105),
IF(AND(I1425=38000,R1425&gt;168.2,R1425&lt;=336.4,M1425&gt;10),('[1]Pricing Schedule'!$J$113),
IF(AND(I1425=38000,R1425&gt;336.4,R1425&lt;=504.6,M1425&lt;=10),('[1]Pricing Schedule'!$J$105),
IF(AND(I1425=38000,R1425&gt;336.4,R1425&lt;=504.6,M1425&gt;10),('[1]Pricing Schedule'!$J$113),
IF(AND(I1425=38000,R1425&gt;504.6,R1425&lt;=672.8,M1425&lt;=10),('[1]Pricing Schedule'!$J$105),
IF(AND(I1425=38000,R1425&gt;504.6,R1425&lt;=672.8,M1425&gt;10),('[1]Pricing Schedule'!$J$113),
IF(AND(I1425=110000,R1425&lt;=12.8,M1425&gt;2),'[1]Pricing Schedule'!$J$63,
IF(AND(I1425=110000,R1425&lt;=12.8,M1425&lt;=2),'[1]Pricing Schedule'!$J$97,
IF(AND(I1425=110000,R1425&gt;12.8,R1425&lt;=22.8,M1425&gt;3),'[1]Pricing Schedule'!$J$72,
IF(AND(I1425=110000,R1425&gt;12.8,R1425&lt;=22.8,M1425&lt;=3),'[1]Pricing Schedule'!$J$97,
IF(AND(I1425=110000,R1425&gt;22.8,R1425&lt;=30.2),'[1]Pricing Schedule'!$J$81,
IF(AND(I1425=110000,R1425&gt;30.2,R1425&lt;=45.9),'[1]Pricing Schedule'!$J$90,
IF(AND(I1425=110000,R1425&gt;45.9,R1425&lt;=123.4),'[1]Pricing Schedule'!$J$97,
IF(AND(I1425=110000,R1425&gt;123.4,R1425&lt;=168.2,M1425&lt;=10),'[1]Pricing Schedule'!$J$105,
IF(AND(I1425=110000,R1425&gt;123.4,R1425&lt;=168.2,M1425&gt;10),'[1]Pricing Schedule'!$J$113,
IF(AND(I1425=110000,R1425&gt;168.2,R1425&lt;=336.2,M1425&lt;=10),('[1]Pricing Schedule'!$J$105),
IF(AND(I1425=110000,R1425&gt;168.2,R1425&lt;=336.2,M1425&gt;10),('[1]Pricing Schedule'!$J$113),
IF(AND(I1425=110000,R1425&gt;336.4,R1425&lt;=504.6,M1425&lt;=10),('[1]Pricing Schedule'!$J$105),
IF(AND(I1425=110000,R1425&gt;336.4,R1425&lt;=504.6,M1425&gt;10),('[1]Pricing Schedule'!$J$113),
IF(AND(I1425=110000,R1425&gt;504.6,R1425&lt;=672.8,M1425&lt;=10),('[1]Pricing Schedule'!$J$105),
IF(AND(I1425=110000,R1425&gt;504.6,R1425&lt;=672.8,M1425&gt;10),('[1]Pricing Schedule'!$J$113),
IF(AND(I1425=110000,R1425&gt;672.8,R1425&lt;=841,M1425&lt;=10),('[1]Pricing Schedule'!$J$105),
IF(AND(I1425=110000,R1425&gt;672.8,R1425&lt;=841,M1425&gt;10),('[1]Pricing Schedule'!$J$113),
IF(AND(I1425=110000,R1425&gt;1682,R1425&lt;=1850.2,M1425&lt;=10),('[1]Pricing Schedule'!$J$105),
IF(AND(I1425=110000,R1425&gt;1682,R1425&lt;=1850.2,M1425&gt;10),('[1]Pricing Schedule'!$J$113),
IF(AND(I1425=110000,R1425&gt;2018.4,R1425&lt;=2186.6,M1425&lt;=10),('[1]Pricing Schedule'!$J$105),
IF(AND(I1425=110000,R1425&gt;2018.4,R1425&lt;=2186.6,M1425&gt;10),('[1]Pricing Schedule'!$J$113),999999999)))))))))))))))))))))))))))))))))))))))</f>
        <v>1</v>
      </c>
      <c r="U1425" s="40">
        <f t="shared" si="138"/>
        <v>405557.14285714284</v>
      </c>
      <c r="V1425" s="41">
        <f t="shared" si="139"/>
        <v>2.4657437739969708</v>
      </c>
      <c r="Y1425" s="23">
        <v>532</v>
      </c>
      <c r="Z1425" s="23">
        <v>134</v>
      </c>
      <c r="AD1425" s="13"/>
      <c r="AE1425" s="13"/>
      <c r="AF1425" s="13"/>
      <c r="AR1425" s="35"/>
    </row>
    <row r="1426" spans="1:44">
      <c r="A1426" s="23">
        <v>1428</v>
      </c>
      <c r="B1426" s="23">
        <v>1428</v>
      </c>
      <c r="C1426" s="23" t="s">
        <v>2115</v>
      </c>
      <c r="D1426" s="23" t="s">
        <v>131</v>
      </c>
      <c r="E1426" s="23" t="s">
        <v>131</v>
      </c>
      <c r="F1426" s="23" t="s">
        <v>420</v>
      </c>
      <c r="G1426" s="23" t="s">
        <v>421</v>
      </c>
      <c r="H1426" s="23" t="s">
        <v>113</v>
      </c>
      <c r="I1426" s="13">
        <v>38000</v>
      </c>
      <c r="J1426" s="13">
        <v>38000</v>
      </c>
      <c r="K1426" s="23" t="s">
        <v>119</v>
      </c>
      <c r="L1426" s="24">
        <v>18.161000000000001</v>
      </c>
      <c r="M1426" s="37">
        <f t="shared" si="134"/>
        <v>19</v>
      </c>
      <c r="N1426" s="24">
        <v>0.27</v>
      </c>
      <c r="O1426" s="13">
        <v>3</v>
      </c>
      <c r="P1426" s="36">
        <f t="shared" si="135"/>
        <v>0.27</v>
      </c>
      <c r="Q1426" s="38">
        <f t="shared" si="136"/>
        <v>4.2</v>
      </c>
      <c r="R1426" s="37">
        <f t="shared" si="137"/>
        <v>4.2</v>
      </c>
      <c r="S1426" s="39">
        <f>IF(AND(I1426=38000,R1426&lt;=4.5,M1426&gt;8),'[1]Pricing Schedule'!$F$8+('[1]Pricing Schedule'!$F$9*M1426),
IF(AND(I1426=38000,R1426&lt;=4.5,M1426&lt;=8),'[1]Pricing Schedule'!$F$34+('[1]Pricing Schedule'!$F$36*M1426),
IF(AND(I1426=38000,R1426&gt;4.5,R1426&lt;=9,M1426&gt;8),'[1]Pricing Schedule'!$F$17+('[1]Pricing Schedule'!$F$18*M1426),
IF(AND(I1426=38000,R1426&gt;4.5,R1426&lt;=9,M1426&lt;=8),'[1]Pricing Schedule'!$F$34+('[1]Pricing Schedule'!$F$36*M1426),
IF(AND(I1426=38000,R1426&gt;9,R1426&lt;=12.8,M1426&gt;8),'[1]Pricing Schedule'!$F$26+('[1]Pricing Schedule'!$F$27*M1426),
IF(AND(I1426=38000,R1426&gt;9,R1426&lt;=12.8,M1426&lt;=8),'[1]Pricing Schedule'!$F$34+('[1]Pricing Schedule'!$F$36*M1426),
IF(AND(I1426=38000,R1426&gt;12.8,R1426&lt;=22.8),'[1]Pricing Schedule'!$F$34+('[1]Pricing Schedule'!$F$36*M1426),
IF(AND(I1426=38000,R1426&gt;22.8,R1426&lt;=30.2),'[1]Pricing Schedule'!$F$43+('[1]Pricing Schedule'!$F$45*M1426),
IF(AND(I1426=38000,R1426&gt;30.2,R1426&lt;=45.9),'[1]Pricing Schedule'!$F$52+('[1]Pricing Schedule'!$F$54*M1426),
IF(AND(I1426=38000,R1426&gt;45.9,R1426&lt;=123.4),'[1]Pricing Schedule'!$F$96+('[1]Pricing Schedule'!$F$97*M1426),
IF(AND(I1426=38000,R1426&gt;123.4,R1426&lt;=168.2,M1426&lt;=10),'[1]Pricing Schedule'!$F$103+('[1]Pricing Schedule'!$F$105*M1426),
IF(AND(I1426=38000,R1426&gt;123.4,R1426&lt;=168.2,M1426&gt;10),'[1]Pricing Schedule'!$F$111+('[1]Pricing Schedule'!$F$113*M1426),
IF(AND(I1426=38000,R1426&gt;157.4,R1426&lt;=336.4,M1426&lt;=10),('[1]Pricing Schedule'!$F$103+('[1]Pricing Schedule'!$F$105*M1426))*2,
IF(AND(I1426=38000,R1426&gt;157.4,R1426&lt;=336.4,M1426&gt;10),('[1]Pricing Schedule'!$F$111+('[1]Pricing Schedule'!$F$113*M1426))*2,
IF(AND(I1426=38000,R1426&gt;314.8,R1426&lt;=504.6,M1426&lt;=10),('[1]Pricing Schedule'!$F$103+('[1]Pricing Schedule'!$F$105*M1426))*3,
IF(AND(I1426=38000,R1426&gt;314.8,R1426&lt;=504.6,M1426&gt;10),('[1]Pricing Schedule'!$F$111+('[1]Pricing Schedule'!$F$113*M1426))*3,
IF(AND(I1426=38000,R1426&gt;472.2,R1426&lt;=672.8,M1426&lt;=10),('[1]Pricing Schedule'!$F$103+('[1]Pricing Schedule'!$F$105*M1426))*4,
IF(AND(I1426=38000,R1426&gt;472.2,R1426&lt;=672.8,M1426&gt;10),('[1]Pricing Schedule'!$F$111+('[1]Pricing Schedule'!$F$113*M1426))*4,
IF(AND(I1426=110000,R1426&lt;=12.8,M1426&gt;2),'[1]Pricing Schedule'!$F$62+('[1]Pricing Schedule'!$F$63*M1426),
IF(AND(I1426=110000,R1426&lt;=12.8,M1426&lt;=2),'[1]Pricing Schedule'!$F$96+('[1]Pricing Schedule'!$F$97*M1426),
IF(AND(I1426=110000,R1426&gt;12.8,R1426&lt;=22.8,M1426&gt;3),'[1]Pricing Schedule'!$F$71+('[1]Pricing Schedule'!$F$72*M1426),
IF(AND(I1426=110000,R1426&gt;12.8,R1426&lt;=22.8,M1426&lt;=3),'[1]Pricing Schedule'!$F$96+('[1]Pricing Schedule'!$F$97*M1426),
IF(AND(I1426=110000,R1426&gt;22.8,R1426&lt;=30.2),'[1]Pricing Schedule'!$F$80+('[1]Pricing Schedule'!$F$81*M1426),
IF(AND(I1426=110000,R1426&gt;30.2,R1426&lt;=45.9),'[1]Pricing Schedule'!$F$89+('[1]Pricing Schedule'!$F$90*M1426),
IF(AND(I1426=110000,R1426&gt;45.9,R1426&lt;=123.4),'[1]Pricing Schedule'!$F$96+('[1]Pricing Schedule'!$F$97*M1426),
IF(AND(I1426=110000,R1426&gt;123.4,R1426&lt;=168.2,M1426&lt;=10),'[1]Pricing Schedule'!$F$103+('[1]Pricing Schedule'!$F$105*M1426),
IF(AND(I1426=110000,R1426&gt;123.4,R1426&lt;=168.2,M1426&gt;10),'[1]Pricing Schedule'!$F$111+('[1]Pricing Schedule'!$F$113*M1426),
IF(AND(I1426=110000,R1426&gt;168.2,R1426&lt;=336.4,M1426&lt;=10),('[1]Pricing Schedule'!$F$103+('[1]Pricing Schedule'!$F$105*M1426))*2,
IF(AND(I1426=110000,R1426&gt;168.2,R1426&lt;=336.4,M1426&gt;10),('[1]Pricing Schedule'!$F$111+('[1]Pricing Schedule'!$F$113*M1426))*2,
IF(AND(I1426=110000,R1426&gt;336.4,R1426&lt;=504.6,M1426&lt;=10),('[1]Pricing Schedule'!$F$103+('[1]Pricing Schedule'!$F$105*M1426))*3,
IF(AND(I1426=110000,R1426&gt;336.4,R1426&lt;=504.6,M1426&gt;10),('[1]Pricing Schedule'!$F$111+('[1]Pricing Schedule'!$F$113*M1426))*3,
IF(AND(I1426=110000,R1426&gt;504.6,R1426&lt;=672.8,M1426&lt;=10),('[1]Pricing Schedule'!$F$103+('[1]Pricing Schedule'!$F$105*M1426))*4,
IF(AND(I1426=110000,R1426&gt;504.6,R1426&lt;=672.8,M1426&gt;10),('[1]Pricing Schedule'!$F$111+('[1]Pricing Schedule'!$F$113*M1426))*4,
IF(AND(I1426=110000,R1426&gt;672.8,R1426&lt;=841,M1426&lt;=10),('[1]Pricing Schedule'!$F$103+('[1]Pricing Schedule'!$F$105*M1426))*5,
IF(AND(I1426=110000,R1426&gt;672.8,R1426&lt;=841,M1426&gt;10),('[1]Pricing Schedule'!$F$111+('[1]Pricing Schedule'!$F$113*M1426))*5,
IF(AND(I1426=110000,R1426&gt;672.8,R1426&lt;=841,M1426&lt;=10),('[1]Pricing Schedule'!$F$103+('[1]Pricing Schedule'!$F$105*M1426))*5,
IF(AND(I1426=110000,R1426&gt;672.8,R1426&lt;=841,M1426&gt;10),('[1]Pricing Schedule'!$F$111+('[1]Pricing Schedule'!$F$113*M1426))*5,
IF(AND(I1426=110000,R1426&gt;1345.6,R1426&lt;=1513.8,M1426&lt;=10),('[1]Pricing Schedule'!$F$103+('[1]Pricing Schedule'!$F$105*M1426))*9,
IF(AND(I1426=110000,R1426&gt;1345.6,R1426&lt;=1513.8,M1426&gt;10),('[1]Pricing Schedule'!$F$111+('[1]Pricing Schedule'!$F$113*M1426))*9,
9999999999)))))))))))))))))))))))))))))))))))))))</f>
        <v>1861440</v>
      </c>
      <c r="T1426" s="21">
        <f>IF(AND(I1426=38000,R1426&lt;=4.5,M1426&gt;8),'[1]Pricing Schedule'!$J$9,
IF(AND(I1426=38000,R1426&lt;=4.5,M1426&lt;=8),'[1]Pricing Schedule'!$J$36,
IF(AND(I1426=38000,R1426&gt;4.5,R1426&lt;=9,M1426&gt;8),'[1]Pricing Schedule'!$J$18,
IF(AND(I1426=38000,R1426&gt;4.5,R1426&lt;=9,M1426&lt;=8),'[1]Pricing Schedule'!$J$36,
IF(AND(I1426=38000,R1426&gt;9,R1426&lt;=12.8,M1426&gt;8),'[1]Pricing Schedule'!$J$27,
IF(AND(I1426=38000,R1426&gt;9,R1426&lt;=12.8,M1426&lt;=8),'[1]Pricing Schedule'!$J$36,
IF(AND(I1426=38000,R1426&gt;12.8,R1426&lt;=22.8),'[1]Pricing Schedule'!$J$36,
IF(AND(I1426=38000,R1426&gt;22.8,R1426&lt;=30.2),'[1]Pricing Schedule'!$J$45,
IF(AND(I1426=38000,R1426&gt;30.2,R1426&lt;=45.9),'[1]Pricing Schedule'!$J$54,
IF(AND(I1426=38000,R1426&gt;45.9,R1426&lt;=123.4),'[1]Pricing Schedule'!$J$97,
IF(AND(I1426=38000,R1426&gt;123.4,R1426&lt;=168.2,M1426&lt;=10),'[1]Pricing Schedule'!$J$105,
IF(AND(I1426=38000,R1426&gt;123.4,R1426&lt;=168.2,M1426&gt;10),'[1]Pricing Schedule'!$J$113,
IF(AND(I1426=38000,R1426&gt;168.2,R1426&lt;=336.4,M1426&lt;=10),('[1]Pricing Schedule'!$J$105),
IF(AND(I1426=38000,R1426&gt;168.2,R1426&lt;=336.4,M1426&gt;10),('[1]Pricing Schedule'!$J$113),
IF(AND(I1426=38000,R1426&gt;336.4,R1426&lt;=504.6,M1426&lt;=10),('[1]Pricing Schedule'!$J$105),
IF(AND(I1426=38000,R1426&gt;336.4,R1426&lt;=504.6,M1426&gt;10),('[1]Pricing Schedule'!$J$113),
IF(AND(I1426=38000,R1426&gt;504.6,R1426&lt;=672.8,M1426&lt;=10),('[1]Pricing Schedule'!$J$105),
IF(AND(I1426=38000,R1426&gt;504.6,R1426&lt;=672.8,M1426&gt;10),('[1]Pricing Schedule'!$J$113),
IF(AND(I1426=110000,R1426&lt;=12.8,M1426&gt;2),'[1]Pricing Schedule'!$J$63,
IF(AND(I1426=110000,R1426&lt;=12.8,M1426&lt;=2),'[1]Pricing Schedule'!$J$97,
IF(AND(I1426=110000,R1426&gt;12.8,R1426&lt;=22.8,M1426&gt;3),'[1]Pricing Schedule'!$J$72,
IF(AND(I1426=110000,R1426&gt;12.8,R1426&lt;=22.8,M1426&lt;=3),'[1]Pricing Schedule'!$J$97,
IF(AND(I1426=110000,R1426&gt;22.8,R1426&lt;=30.2),'[1]Pricing Schedule'!$J$81,
IF(AND(I1426=110000,R1426&gt;30.2,R1426&lt;=45.9),'[1]Pricing Schedule'!$J$90,
IF(AND(I1426=110000,R1426&gt;45.9,R1426&lt;=123.4),'[1]Pricing Schedule'!$J$97,
IF(AND(I1426=110000,R1426&gt;123.4,R1426&lt;=168.2,M1426&lt;=10),'[1]Pricing Schedule'!$J$105,
IF(AND(I1426=110000,R1426&gt;123.4,R1426&lt;=168.2,M1426&gt;10),'[1]Pricing Schedule'!$J$113,
IF(AND(I1426=110000,R1426&gt;168.2,R1426&lt;=336.2,M1426&lt;=10),('[1]Pricing Schedule'!$J$105),
IF(AND(I1426=110000,R1426&gt;168.2,R1426&lt;=336.2,M1426&gt;10),('[1]Pricing Schedule'!$J$113),
IF(AND(I1426=110000,R1426&gt;336.4,R1426&lt;=504.6,M1426&lt;=10),('[1]Pricing Schedule'!$J$105),
IF(AND(I1426=110000,R1426&gt;336.4,R1426&lt;=504.6,M1426&gt;10),('[1]Pricing Schedule'!$J$113),
IF(AND(I1426=110000,R1426&gt;504.6,R1426&lt;=672.8,M1426&lt;=10),('[1]Pricing Schedule'!$J$105),
IF(AND(I1426=110000,R1426&gt;504.6,R1426&lt;=672.8,M1426&gt;10),('[1]Pricing Schedule'!$J$113),
IF(AND(I1426=110000,R1426&gt;672.8,R1426&lt;=841,M1426&lt;=10),('[1]Pricing Schedule'!$J$105),
IF(AND(I1426=110000,R1426&gt;672.8,R1426&lt;=841,M1426&gt;10),('[1]Pricing Schedule'!$J$113),
IF(AND(I1426=110000,R1426&gt;1682,R1426&lt;=1850.2,M1426&lt;=10),('[1]Pricing Schedule'!$J$105),
IF(AND(I1426=110000,R1426&gt;1682,R1426&lt;=1850.2,M1426&gt;10),('[1]Pricing Schedule'!$J$113),
IF(AND(I1426=110000,R1426&gt;2018.4,R1426&lt;=2186.6,M1426&lt;=10),('[1]Pricing Schedule'!$J$105),
IF(AND(I1426=110000,R1426&gt;2018.4,R1426&lt;=2186.6,M1426&gt;10),('[1]Pricing Schedule'!$J$113),999999999)))))))))))))))))))))))))))))))))))))))</f>
        <v>1</v>
      </c>
      <c r="U1426" s="40">
        <f t="shared" si="138"/>
        <v>443200</v>
      </c>
      <c r="V1426" s="41">
        <f t="shared" si="139"/>
        <v>2.256317689530686</v>
      </c>
      <c r="Y1426" s="23">
        <v>105</v>
      </c>
      <c r="Z1426" s="23">
        <v>107</v>
      </c>
      <c r="AD1426" s="13"/>
      <c r="AE1426" s="13"/>
      <c r="AF1426" s="13"/>
      <c r="AR1426" s="35"/>
    </row>
    <row r="1427" spans="1:44">
      <c r="A1427" s="23">
        <v>1429</v>
      </c>
      <c r="B1427" s="23">
        <v>1429</v>
      </c>
      <c r="C1427" s="23" t="s">
        <v>2116</v>
      </c>
      <c r="D1427" s="23" t="s">
        <v>131</v>
      </c>
      <c r="E1427" s="23" t="s">
        <v>131</v>
      </c>
      <c r="F1427" s="23" t="s">
        <v>233</v>
      </c>
      <c r="G1427" s="23" t="s">
        <v>234</v>
      </c>
      <c r="H1427" s="23" t="s">
        <v>113</v>
      </c>
      <c r="I1427" s="13">
        <v>38000</v>
      </c>
      <c r="J1427" s="13">
        <v>38000</v>
      </c>
      <c r="K1427" s="23" t="s">
        <v>119</v>
      </c>
      <c r="L1427" s="24">
        <v>18.143000000000001</v>
      </c>
      <c r="M1427" s="37">
        <f t="shared" si="134"/>
        <v>19</v>
      </c>
      <c r="N1427" s="24">
        <v>0.115</v>
      </c>
      <c r="O1427" s="13">
        <v>3</v>
      </c>
      <c r="P1427" s="36">
        <f t="shared" si="135"/>
        <v>0.115</v>
      </c>
      <c r="Q1427" s="38">
        <f t="shared" si="136"/>
        <v>4.2</v>
      </c>
      <c r="R1427" s="37">
        <f t="shared" si="137"/>
        <v>4.2</v>
      </c>
      <c r="S1427" s="39">
        <f>IF(AND(I1427=38000,R1427&lt;=4.5,M1427&gt;8),'[1]Pricing Schedule'!$F$8+('[1]Pricing Schedule'!$F$9*M1427),
IF(AND(I1427=38000,R1427&lt;=4.5,M1427&lt;=8),'[1]Pricing Schedule'!$F$34+('[1]Pricing Schedule'!$F$36*M1427),
IF(AND(I1427=38000,R1427&gt;4.5,R1427&lt;=9,M1427&gt;8),'[1]Pricing Schedule'!$F$17+('[1]Pricing Schedule'!$F$18*M1427),
IF(AND(I1427=38000,R1427&gt;4.5,R1427&lt;=9,M1427&lt;=8),'[1]Pricing Schedule'!$F$34+('[1]Pricing Schedule'!$F$36*M1427),
IF(AND(I1427=38000,R1427&gt;9,R1427&lt;=12.8,M1427&gt;8),'[1]Pricing Schedule'!$F$26+('[1]Pricing Schedule'!$F$27*M1427),
IF(AND(I1427=38000,R1427&gt;9,R1427&lt;=12.8,M1427&lt;=8),'[1]Pricing Schedule'!$F$34+('[1]Pricing Schedule'!$F$36*M1427),
IF(AND(I1427=38000,R1427&gt;12.8,R1427&lt;=22.8),'[1]Pricing Schedule'!$F$34+('[1]Pricing Schedule'!$F$36*M1427),
IF(AND(I1427=38000,R1427&gt;22.8,R1427&lt;=30.2),'[1]Pricing Schedule'!$F$43+('[1]Pricing Schedule'!$F$45*M1427),
IF(AND(I1427=38000,R1427&gt;30.2,R1427&lt;=45.9),'[1]Pricing Schedule'!$F$52+('[1]Pricing Schedule'!$F$54*M1427),
IF(AND(I1427=38000,R1427&gt;45.9,R1427&lt;=123.4),'[1]Pricing Schedule'!$F$96+('[1]Pricing Schedule'!$F$97*M1427),
IF(AND(I1427=38000,R1427&gt;123.4,R1427&lt;=168.2,M1427&lt;=10),'[1]Pricing Schedule'!$F$103+('[1]Pricing Schedule'!$F$105*M1427),
IF(AND(I1427=38000,R1427&gt;123.4,R1427&lt;=168.2,M1427&gt;10),'[1]Pricing Schedule'!$F$111+('[1]Pricing Schedule'!$F$113*M1427),
IF(AND(I1427=38000,R1427&gt;157.4,R1427&lt;=336.4,M1427&lt;=10),('[1]Pricing Schedule'!$F$103+('[1]Pricing Schedule'!$F$105*M1427))*2,
IF(AND(I1427=38000,R1427&gt;157.4,R1427&lt;=336.4,M1427&gt;10),('[1]Pricing Schedule'!$F$111+('[1]Pricing Schedule'!$F$113*M1427))*2,
IF(AND(I1427=38000,R1427&gt;314.8,R1427&lt;=504.6,M1427&lt;=10),('[1]Pricing Schedule'!$F$103+('[1]Pricing Schedule'!$F$105*M1427))*3,
IF(AND(I1427=38000,R1427&gt;314.8,R1427&lt;=504.6,M1427&gt;10),('[1]Pricing Schedule'!$F$111+('[1]Pricing Schedule'!$F$113*M1427))*3,
IF(AND(I1427=38000,R1427&gt;472.2,R1427&lt;=672.8,M1427&lt;=10),('[1]Pricing Schedule'!$F$103+('[1]Pricing Schedule'!$F$105*M1427))*4,
IF(AND(I1427=38000,R1427&gt;472.2,R1427&lt;=672.8,M1427&gt;10),('[1]Pricing Schedule'!$F$111+('[1]Pricing Schedule'!$F$113*M1427))*4,
IF(AND(I1427=110000,R1427&lt;=12.8,M1427&gt;2),'[1]Pricing Schedule'!$F$62+('[1]Pricing Schedule'!$F$63*M1427),
IF(AND(I1427=110000,R1427&lt;=12.8,M1427&lt;=2),'[1]Pricing Schedule'!$F$96+('[1]Pricing Schedule'!$F$97*M1427),
IF(AND(I1427=110000,R1427&gt;12.8,R1427&lt;=22.8,M1427&gt;3),'[1]Pricing Schedule'!$F$71+('[1]Pricing Schedule'!$F$72*M1427),
IF(AND(I1427=110000,R1427&gt;12.8,R1427&lt;=22.8,M1427&lt;=3),'[1]Pricing Schedule'!$F$96+('[1]Pricing Schedule'!$F$97*M1427),
IF(AND(I1427=110000,R1427&gt;22.8,R1427&lt;=30.2),'[1]Pricing Schedule'!$F$80+('[1]Pricing Schedule'!$F$81*M1427),
IF(AND(I1427=110000,R1427&gt;30.2,R1427&lt;=45.9),'[1]Pricing Schedule'!$F$89+('[1]Pricing Schedule'!$F$90*M1427),
IF(AND(I1427=110000,R1427&gt;45.9,R1427&lt;=123.4),'[1]Pricing Schedule'!$F$96+('[1]Pricing Schedule'!$F$97*M1427),
IF(AND(I1427=110000,R1427&gt;123.4,R1427&lt;=168.2,M1427&lt;=10),'[1]Pricing Schedule'!$F$103+('[1]Pricing Schedule'!$F$105*M1427),
IF(AND(I1427=110000,R1427&gt;123.4,R1427&lt;=168.2,M1427&gt;10),'[1]Pricing Schedule'!$F$111+('[1]Pricing Schedule'!$F$113*M1427),
IF(AND(I1427=110000,R1427&gt;168.2,R1427&lt;=336.4,M1427&lt;=10),('[1]Pricing Schedule'!$F$103+('[1]Pricing Schedule'!$F$105*M1427))*2,
IF(AND(I1427=110000,R1427&gt;168.2,R1427&lt;=336.4,M1427&gt;10),('[1]Pricing Schedule'!$F$111+('[1]Pricing Schedule'!$F$113*M1427))*2,
IF(AND(I1427=110000,R1427&gt;336.4,R1427&lt;=504.6,M1427&lt;=10),('[1]Pricing Schedule'!$F$103+('[1]Pricing Schedule'!$F$105*M1427))*3,
IF(AND(I1427=110000,R1427&gt;336.4,R1427&lt;=504.6,M1427&gt;10),('[1]Pricing Schedule'!$F$111+('[1]Pricing Schedule'!$F$113*M1427))*3,
IF(AND(I1427=110000,R1427&gt;504.6,R1427&lt;=672.8,M1427&lt;=10),('[1]Pricing Schedule'!$F$103+('[1]Pricing Schedule'!$F$105*M1427))*4,
IF(AND(I1427=110000,R1427&gt;504.6,R1427&lt;=672.8,M1427&gt;10),('[1]Pricing Schedule'!$F$111+('[1]Pricing Schedule'!$F$113*M1427))*4,
IF(AND(I1427=110000,R1427&gt;672.8,R1427&lt;=841,M1427&lt;=10),('[1]Pricing Schedule'!$F$103+('[1]Pricing Schedule'!$F$105*M1427))*5,
IF(AND(I1427=110000,R1427&gt;672.8,R1427&lt;=841,M1427&gt;10),('[1]Pricing Schedule'!$F$111+('[1]Pricing Schedule'!$F$113*M1427))*5,
IF(AND(I1427=110000,R1427&gt;672.8,R1427&lt;=841,M1427&lt;=10),('[1]Pricing Schedule'!$F$103+('[1]Pricing Schedule'!$F$105*M1427))*5,
IF(AND(I1427=110000,R1427&gt;672.8,R1427&lt;=841,M1427&gt;10),('[1]Pricing Schedule'!$F$111+('[1]Pricing Schedule'!$F$113*M1427))*5,
IF(AND(I1427=110000,R1427&gt;1345.6,R1427&lt;=1513.8,M1427&lt;=10),('[1]Pricing Schedule'!$F$103+('[1]Pricing Schedule'!$F$105*M1427))*9,
IF(AND(I1427=110000,R1427&gt;1345.6,R1427&lt;=1513.8,M1427&gt;10),('[1]Pricing Schedule'!$F$111+('[1]Pricing Schedule'!$F$113*M1427))*9,
9999999999)))))))))))))))))))))))))))))))))))))))</f>
        <v>1861440</v>
      </c>
      <c r="T1427" s="21">
        <f>IF(AND(I1427=38000,R1427&lt;=4.5,M1427&gt;8),'[1]Pricing Schedule'!$J$9,
IF(AND(I1427=38000,R1427&lt;=4.5,M1427&lt;=8),'[1]Pricing Schedule'!$J$36,
IF(AND(I1427=38000,R1427&gt;4.5,R1427&lt;=9,M1427&gt;8),'[1]Pricing Schedule'!$J$18,
IF(AND(I1427=38000,R1427&gt;4.5,R1427&lt;=9,M1427&lt;=8),'[1]Pricing Schedule'!$J$36,
IF(AND(I1427=38000,R1427&gt;9,R1427&lt;=12.8,M1427&gt;8),'[1]Pricing Schedule'!$J$27,
IF(AND(I1427=38000,R1427&gt;9,R1427&lt;=12.8,M1427&lt;=8),'[1]Pricing Schedule'!$J$36,
IF(AND(I1427=38000,R1427&gt;12.8,R1427&lt;=22.8),'[1]Pricing Schedule'!$J$36,
IF(AND(I1427=38000,R1427&gt;22.8,R1427&lt;=30.2),'[1]Pricing Schedule'!$J$45,
IF(AND(I1427=38000,R1427&gt;30.2,R1427&lt;=45.9),'[1]Pricing Schedule'!$J$54,
IF(AND(I1427=38000,R1427&gt;45.9,R1427&lt;=123.4),'[1]Pricing Schedule'!$J$97,
IF(AND(I1427=38000,R1427&gt;123.4,R1427&lt;=168.2,M1427&lt;=10),'[1]Pricing Schedule'!$J$105,
IF(AND(I1427=38000,R1427&gt;123.4,R1427&lt;=168.2,M1427&gt;10),'[1]Pricing Schedule'!$J$113,
IF(AND(I1427=38000,R1427&gt;168.2,R1427&lt;=336.4,M1427&lt;=10),('[1]Pricing Schedule'!$J$105),
IF(AND(I1427=38000,R1427&gt;168.2,R1427&lt;=336.4,M1427&gt;10),('[1]Pricing Schedule'!$J$113),
IF(AND(I1427=38000,R1427&gt;336.4,R1427&lt;=504.6,M1427&lt;=10),('[1]Pricing Schedule'!$J$105),
IF(AND(I1427=38000,R1427&gt;336.4,R1427&lt;=504.6,M1427&gt;10),('[1]Pricing Schedule'!$J$113),
IF(AND(I1427=38000,R1427&gt;504.6,R1427&lt;=672.8,M1427&lt;=10),('[1]Pricing Schedule'!$J$105),
IF(AND(I1427=38000,R1427&gt;504.6,R1427&lt;=672.8,M1427&gt;10),('[1]Pricing Schedule'!$J$113),
IF(AND(I1427=110000,R1427&lt;=12.8,M1427&gt;2),'[1]Pricing Schedule'!$J$63,
IF(AND(I1427=110000,R1427&lt;=12.8,M1427&lt;=2),'[1]Pricing Schedule'!$J$97,
IF(AND(I1427=110000,R1427&gt;12.8,R1427&lt;=22.8,M1427&gt;3),'[1]Pricing Schedule'!$J$72,
IF(AND(I1427=110000,R1427&gt;12.8,R1427&lt;=22.8,M1427&lt;=3),'[1]Pricing Schedule'!$J$97,
IF(AND(I1427=110000,R1427&gt;22.8,R1427&lt;=30.2),'[1]Pricing Schedule'!$J$81,
IF(AND(I1427=110000,R1427&gt;30.2,R1427&lt;=45.9),'[1]Pricing Schedule'!$J$90,
IF(AND(I1427=110000,R1427&gt;45.9,R1427&lt;=123.4),'[1]Pricing Schedule'!$J$97,
IF(AND(I1427=110000,R1427&gt;123.4,R1427&lt;=168.2,M1427&lt;=10),'[1]Pricing Schedule'!$J$105,
IF(AND(I1427=110000,R1427&gt;123.4,R1427&lt;=168.2,M1427&gt;10),'[1]Pricing Schedule'!$J$113,
IF(AND(I1427=110000,R1427&gt;168.2,R1427&lt;=336.2,M1427&lt;=10),('[1]Pricing Schedule'!$J$105),
IF(AND(I1427=110000,R1427&gt;168.2,R1427&lt;=336.2,M1427&gt;10),('[1]Pricing Schedule'!$J$113),
IF(AND(I1427=110000,R1427&gt;336.4,R1427&lt;=504.6,M1427&lt;=10),('[1]Pricing Schedule'!$J$105),
IF(AND(I1427=110000,R1427&gt;336.4,R1427&lt;=504.6,M1427&gt;10),('[1]Pricing Schedule'!$J$113),
IF(AND(I1427=110000,R1427&gt;504.6,R1427&lt;=672.8,M1427&lt;=10),('[1]Pricing Schedule'!$J$105),
IF(AND(I1427=110000,R1427&gt;504.6,R1427&lt;=672.8,M1427&gt;10),('[1]Pricing Schedule'!$J$113),
IF(AND(I1427=110000,R1427&gt;672.8,R1427&lt;=841,M1427&lt;=10),('[1]Pricing Schedule'!$J$105),
IF(AND(I1427=110000,R1427&gt;672.8,R1427&lt;=841,M1427&gt;10),('[1]Pricing Schedule'!$J$113),
IF(AND(I1427=110000,R1427&gt;1682,R1427&lt;=1850.2,M1427&lt;=10),('[1]Pricing Schedule'!$J$105),
IF(AND(I1427=110000,R1427&gt;1682,R1427&lt;=1850.2,M1427&gt;10),('[1]Pricing Schedule'!$J$113),
IF(AND(I1427=110000,R1427&gt;2018.4,R1427&lt;=2186.6,M1427&lt;=10),('[1]Pricing Schedule'!$J$105),
IF(AND(I1427=110000,R1427&gt;2018.4,R1427&lt;=2186.6,M1427&gt;10),('[1]Pricing Schedule'!$J$113),999999999)))))))))))))))))))))))))))))))))))))))</f>
        <v>1</v>
      </c>
      <c r="U1427" s="40">
        <f t="shared" si="138"/>
        <v>443200</v>
      </c>
      <c r="V1427" s="41">
        <f t="shared" si="139"/>
        <v>2.256317689530686</v>
      </c>
      <c r="Y1427" s="23">
        <v>596</v>
      </c>
      <c r="Z1427" s="23">
        <v>134</v>
      </c>
      <c r="AD1427" s="13"/>
      <c r="AE1427" s="13"/>
      <c r="AF1427" s="13"/>
      <c r="AR1427" s="35"/>
    </row>
    <row r="1428" spans="1:44">
      <c r="A1428" s="23">
        <v>1430</v>
      </c>
      <c r="B1428" s="23">
        <v>1430</v>
      </c>
      <c r="C1428" s="23" t="s">
        <v>2117</v>
      </c>
      <c r="D1428" s="23" t="s">
        <v>116</v>
      </c>
      <c r="E1428" s="23" t="s">
        <v>116</v>
      </c>
      <c r="F1428" s="23" t="s">
        <v>117</v>
      </c>
      <c r="G1428" s="23" t="s">
        <v>118</v>
      </c>
      <c r="H1428" s="23" t="s">
        <v>113</v>
      </c>
      <c r="I1428" s="13">
        <v>38000</v>
      </c>
      <c r="J1428" s="13">
        <v>38000</v>
      </c>
      <c r="K1428" s="23" t="s">
        <v>119</v>
      </c>
      <c r="L1428" s="24">
        <v>12.266</v>
      </c>
      <c r="M1428" s="37">
        <f t="shared" si="134"/>
        <v>13</v>
      </c>
      <c r="N1428" s="24">
        <v>0.09</v>
      </c>
      <c r="O1428" s="13">
        <v>3</v>
      </c>
      <c r="P1428" s="36">
        <f t="shared" si="135"/>
        <v>0.09</v>
      </c>
      <c r="Q1428" s="38">
        <f t="shared" si="136"/>
        <v>4.2</v>
      </c>
      <c r="R1428" s="37">
        <f t="shared" si="137"/>
        <v>4.2</v>
      </c>
      <c r="S1428" s="39">
        <f>IF(AND(I1428=38000,R1428&lt;=4.5,M1428&gt;8),'[1]Pricing Schedule'!$F$8+('[1]Pricing Schedule'!$F$9*M1428),
IF(AND(I1428=38000,R1428&lt;=4.5,M1428&lt;=8),'[1]Pricing Schedule'!$F$34+('[1]Pricing Schedule'!$F$36*M1428),
IF(AND(I1428=38000,R1428&gt;4.5,R1428&lt;=9,M1428&gt;8),'[1]Pricing Schedule'!$F$17+('[1]Pricing Schedule'!$F$18*M1428),
IF(AND(I1428=38000,R1428&gt;4.5,R1428&lt;=9,M1428&lt;=8),'[1]Pricing Schedule'!$F$34+('[1]Pricing Schedule'!$F$36*M1428),
IF(AND(I1428=38000,R1428&gt;9,R1428&lt;=12.8,M1428&gt;8),'[1]Pricing Schedule'!$F$26+('[1]Pricing Schedule'!$F$27*M1428),
IF(AND(I1428=38000,R1428&gt;9,R1428&lt;=12.8,M1428&lt;=8),'[1]Pricing Schedule'!$F$34+('[1]Pricing Schedule'!$F$36*M1428),
IF(AND(I1428=38000,R1428&gt;12.8,R1428&lt;=22.8),'[1]Pricing Schedule'!$F$34+('[1]Pricing Schedule'!$F$36*M1428),
IF(AND(I1428=38000,R1428&gt;22.8,R1428&lt;=30.2),'[1]Pricing Schedule'!$F$43+('[1]Pricing Schedule'!$F$45*M1428),
IF(AND(I1428=38000,R1428&gt;30.2,R1428&lt;=45.9),'[1]Pricing Schedule'!$F$52+('[1]Pricing Schedule'!$F$54*M1428),
IF(AND(I1428=38000,R1428&gt;45.9,R1428&lt;=123.4),'[1]Pricing Schedule'!$F$96+('[1]Pricing Schedule'!$F$97*M1428),
IF(AND(I1428=38000,R1428&gt;123.4,R1428&lt;=168.2,M1428&lt;=10),'[1]Pricing Schedule'!$F$103+('[1]Pricing Schedule'!$F$105*M1428),
IF(AND(I1428=38000,R1428&gt;123.4,R1428&lt;=168.2,M1428&gt;10),'[1]Pricing Schedule'!$F$111+('[1]Pricing Schedule'!$F$113*M1428),
IF(AND(I1428=38000,R1428&gt;157.4,R1428&lt;=336.4,M1428&lt;=10),('[1]Pricing Schedule'!$F$103+('[1]Pricing Schedule'!$F$105*M1428))*2,
IF(AND(I1428=38000,R1428&gt;157.4,R1428&lt;=336.4,M1428&gt;10),('[1]Pricing Schedule'!$F$111+('[1]Pricing Schedule'!$F$113*M1428))*2,
IF(AND(I1428=38000,R1428&gt;314.8,R1428&lt;=504.6,M1428&lt;=10),('[1]Pricing Schedule'!$F$103+('[1]Pricing Schedule'!$F$105*M1428))*3,
IF(AND(I1428=38000,R1428&gt;314.8,R1428&lt;=504.6,M1428&gt;10),('[1]Pricing Schedule'!$F$111+('[1]Pricing Schedule'!$F$113*M1428))*3,
IF(AND(I1428=38000,R1428&gt;472.2,R1428&lt;=672.8,M1428&lt;=10),('[1]Pricing Schedule'!$F$103+('[1]Pricing Schedule'!$F$105*M1428))*4,
IF(AND(I1428=38000,R1428&gt;472.2,R1428&lt;=672.8,M1428&gt;10),('[1]Pricing Schedule'!$F$111+('[1]Pricing Schedule'!$F$113*M1428))*4,
IF(AND(I1428=110000,R1428&lt;=12.8,M1428&gt;2),'[1]Pricing Schedule'!$F$62+('[1]Pricing Schedule'!$F$63*M1428),
IF(AND(I1428=110000,R1428&lt;=12.8,M1428&lt;=2),'[1]Pricing Schedule'!$F$96+('[1]Pricing Schedule'!$F$97*M1428),
IF(AND(I1428=110000,R1428&gt;12.8,R1428&lt;=22.8,M1428&gt;3),'[1]Pricing Schedule'!$F$71+('[1]Pricing Schedule'!$F$72*M1428),
IF(AND(I1428=110000,R1428&gt;12.8,R1428&lt;=22.8,M1428&lt;=3),'[1]Pricing Schedule'!$F$96+('[1]Pricing Schedule'!$F$97*M1428),
IF(AND(I1428=110000,R1428&gt;22.8,R1428&lt;=30.2),'[1]Pricing Schedule'!$F$80+('[1]Pricing Schedule'!$F$81*M1428),
IF(AND(I1428=110000,R1428&gt;30.2,R1428&lt;=45.9),'[1]Pricing Schedule'!$F$89+('[1]Pricing Schedule'!$F$90*M1428),
IF(AND(I1428=110000,R1428&gt;45.9,R1428&lt;=123.4),'[1]Pricing Schedule'!$F$96+('[1]Pricing Schedule'!$F$97*M1428),
IF(AND(I1428=110000,R1428&gt;123.4,R1428&lt;=168.2,M1428&lt;=10),'[1]Pricing Schedule'!$F$103+('[1]Pricing Schedule'!$F$105*M1428),
IF(AND(I1428=110000,R1428&gt;123.4,R1428&lt;=168.2,M1428&gt;10),'[1]Pricing Schedule'!$F$111+('[1]Pricing Schedule'!$F$113*M1428),
IF(AND(I1428=110000,R1428&gt;168.2,R1428&lt;=336.4,M1428&lt;=10),('[1]Pricing Schedule'!$F$103+('[1]Pricing Schedule'!$F$105*M1428))*2,
IF(AND(I1428=110000,R1428&gt;168.2,R1428&lt;=336.4,M1428&gt;10),('[1]Pricing Schedule'!$F$111+('[1]Pricing Schedule'!$F$113*M1428))*2,
IF(AND(I1428=110000,R1428&gt;336.4,R1428&lt;=504.6,M1428&lt;=10),('[1]Pricing Schedule'!$F$103+('[1]Pricing Schedule'!$F$105*M1428))*3,
IF(AND(I1428=110000,R1428&gt;336.4,R1428&lt;=504.6,M1428&gt;10),('[1]Pricing Schedule'!$F$111+('[1]Pricing Schedule'!$F$113*M1428))*3,
IF(AND(I1428=110000,R1428&gt;504.6,R1428&lt;=672.8,M1428&lt;=10),('[1]Pricing Schedule'!$F$103+('[1]Pricing Schedule'!$F$105*M1428))*4,
IF(AND(I1428=110000,R1428&gt;504.6,R1428&lt;=672.8,M1428&gt;10),('[1]Pricing Schedule'!$F$111+('[1]Pricing Schedule'!$F$113*M1428))*4,
IF(AND(I1428=110000,R1428&gt;672.8,R1428&lt;=841,M1428&lt;=10),('[1]Pricing Schedule'!$F$103+('[1]Pricing Schedule'!$F$105*M1428))*5,
IF(AND(I1428=110000,R1428&gt;672.8,R1428&lt;=841,M1428&gt;10),('[1]Pricing Schedule'!$F$111+('[1]Pricing Schedule'!$F$113*M1428))*5,
IF(AND(I1428=110000,R1428&gt;672.8,R1428&lt;=841,M1428&lt;=10),('[1]Pricing Schedule'!$F$103+('[1]Pricing Schedule'!$F$105*M1428))*5,
IF(AND(I1428=110000,R1428&gt;672.8,R1428&lt;=841,M1428&gt;10),('[1]Pricing Schedule'!$F$111+('[1]Pricing Schedule'!$F$113*M1428))*5,
IF(AND(I1428=110000,R1428&gt;1345.6,R1428&lt;=1513.8,M1428&lt;=10),('[1]Pricing Schedule'!$F$103+('[1]Pricing Schedule'!$F$105*M1428))*9,
IF(AND(I1428=110000,R1428&gt;1345.6,R1428&lt;=1513.8,M1428&gt;10),('[1]Pricing Schedule'!$F$111+('[1]Pricing Schedule'!$F$113*M1428))*9,
9999999999)))))))))))))))))))))))))))))))))))))))</f>
        <v>1545240</v>
      </c>
      <c r="T1428" s="21">
        <f>IF(AND(I1428=38000,R1428&lt;=4.5,M1428&gt;8),'[1]Pricing Schedule'!$J$9,
IF(AND(I1428=38000,R1428&lt;=4.5,M1428&lt;=8),'[1]Pricing Schedule'!$J$36,
IF(AND(I1428=38000,R1428&gt;4.5,R1428&lt;=9,M1428&gt;8),'[1]Pricing Schedule'!$J$18,
IF(AND(I1428=38000,R1428&gt;4.5,R1428&lt;=9,M1428&lt;=8),'[1]Pricing Schedule'!$J$36,
IF(AND(I1428=38000,R1428&gt;9,R1428&lt;=12.8,M1428&gt;8),'[1]Pricing Schedule'!$J$27,
IF(AND(I1428=38000,R1428&gt;9,R1428&lt;=12.8,M1428&lt;=8),'[1]Pricing Schedule'!$J$36,
IF(AND(I1428=38000,R1428&gt;12.8,R1428&lt;=22.8),'[1]Pricing Schedule'!$J$36,
IF(AND(I1428=38000,R1428&gt;22.8,R1428&lt;=30.2),'[1]Pricing Schedule'!$J$45,
IF(AND(I1428=38000,R1428&gt;30.2,R1428&lt;=45.9),'[1]Pricing Schedule'!$J$54,
IF(AND(I1428=38000,R1428&gt;45.9,R1428&lt;=123.4),'[1]Pricing Schedule'!$J$97,
IF(AND(I1428=38000,R1428&gt;123.4,R1428&lt;=168.2,M1428&lt;=10),'[1]Pricing Schedule'!$J$105,
IF(AND(I1428=38000,R1428&gt;123.4,R1428&lt;=168.2,M1428&gt;10),'[1]Pricing Schedule'!$J$113,
IF(AND(I1428=38000,R1428&gt;168.2,R1428&lt;=336.4,M1428&lt;=10),('[1]Pricing Schedule'!$J$105),
IF(AND(I1428=38000,R1428&gt;168.2,R1428&lt;=336.4,M1428&gt;10),('[1]Pricing Schedule'!$J$113),
IF(AND(I1428=38000,R1428&gt;336.4,R1428&lt;=504.6,M1428&lt;=10),('[1]Pricing Schedule'!$J$105),
IF(AND(I1428=38000,R1428&gt;336.4,R1428&lt;=504.6,M1428&gt;10),('[1]Pricing Schedule'!$J$113),
IF(AND(I1428=38000,R1428&gt;504.6,R1428&lt;=672.8,M1428&lt;=10),('[1]Pricing Schedule'!$J$105),
IF(AND(I1428=38000,R1428&gt;504.6,R1428&lt;=672.8,M1428&gt;10),('[1]Pricing Schedule'!$J$113),
IF(AND(I1428=110000,R1428&lt;=12.8,M1428&gt;2),'[1]Pricing Schedule'!$J$63,
IF(AND(I1428=110000,R1428&lt;=12.8,M1428&lt;=2),'[1]Pricing Schedule'!$J$97,
IF(AND(I1428=110000,R1428&gt;12.8,R1428&lt;=22.8,M1428&gt;3),'[1]Pricing Schedule'!$J$72,
IF(AND(I1428=110000,R1428&gt;12.8,R1428&lt;=22.8,M1428&lt;=3),'[1]Pricing Schedule'!$J$97,
IF(AND(I1428=110000,R1428&gt;22.8,R1428&lt;=30.2),'[1]Pricing Schedule'!$J$81,
IF(AND(I1428=110000,R1428&gt;30.2,R1428&lt;=45.9),'[1]Pricing Schedule'!$J$90,
IF(AND(I1428=110000,R1428&gt;45.9,R1428&lt;=123.4),'[1]Pricing Schedule'!$J$97,
IF(AND(I1428=110000,R1428&gt;123.4,R1428&lt;=168.2,M1428&lt;=10),'[1]Pricing Schedule'!$J$105,
IF(AND(I1428=110000,R1428&gt;123.4,R1428&lt;=168.2,M1428&gt;10),'[1]Pricing Schedule'!$J$113,
IF(AND(I1428=110000,R1428&gt;168.2,R1428&lt;=336.2,M1428&lt;=10),('[1]Pricing Schedule'!$J$105),
IF(AND(I1428=110000,R1428&gt;168.2,R1428&lt;=336.2,M1428&gt;10),('[1]Pricing Schedule'!$J$113),
IF(AND(I1428=110000,R1428&gt;336.4,R1428&lt;=504.6,M1428&lt;=10),('[1]Pricing Schedule'!$J$105),
IF(AND(I1428=110000,R1428&gt;336.4,R1428&lt;=504.6,M1428&gt;10),('[1]Pricing Schedule'!$J$113),
IF(AND(I1428=110000,R1428&gt;504.6,R1428&lt;=672.8,M1428&lt;=10),('[1]Pricing Schedule'!$J$105),
IF(AND(I1428=110000,R1428&gt;504.6,R1428&lt;=672.8,M1428&gt;10),('[1]Pricing Schedule'!$J$113),
IF(AND(I1428=110000,R1428&gt;672.8,R1428&lt;=841,M1428&lt;=10),('[1]Pricing Schedule'!$J$105),
IF(AND(I1428=110000,R1428&gt;672.8,R1428&lt;=841,M1428&gt;10),('[1]Pricing Schedule'!$J$113),
IF(AND(I1428=110000,R1428&gt;1682,R1428&lt;=1850.2,M1428&lt;=10),('[1]Pricing Schedule'!$J$105),
IF(AND(I1428=110000,R1428&gt;1682,R1428&lt;=1850.2,M1428&gt;10),('[1]Pricing Schedule'!$J$113),
IF(AND(I1428=110000,R1428&gt;2018.4,R1428&lt;=2186.6,M1428&lt;=10),('[1]Pricing Schedule'!$J$105),
IF(AND(I1428=110000,R1428&gt;2018.4,R1428&lt;=2186.6,M1428&gt;10),('[1]Pricing Schedule'!$J$113),999999999)))))))))))))))))))))))))))))))))))))))</f>
        <v>1</v>
      </c>
      <c r="U1428" s="40">
        <f t="shared" si="138"/>
        <v>367914.28571428568</v>
      </c>
      <c r="V1428" s="41">
        <f t="shared" si="139"/>
        <v>2.7180243845616214</v>
      </c>
      <c r="Y1428" s="23">
        <v>253</v>
      </c>
      <c r="Z1428" s="23">
        <v>106</v>
      </c>
      <c r="AD1428" s="13"/>
      <c r="AE1428" s="13"/>
      <c r="AF1428" s="13"/>
      <c r="AR1428" s="35"/>
    </row>
    <row r="1429" spans="1:44">
      <c r="A1429" s="23">
        <v>1431</v>
      </c>
      <c r="B1429" s="23">
        <v>1431</v>
      </c>
      <c r="C1429" s="23" t="s">
        <v>2118</v>
      </c>
      <c r="D1429" s="23" t="s">
        <v>116</v>
      </c>
      <c r="E1429" s="23" t="s">
        <v>116</v>
      </c>
      <c r="F1429" s="23" t="s">
        <v>117</v>
      </c>
      <c r="G1429" s="23" t="s">
        <v>118</v>
      </c>
      <c r="H1429" s="23" t="s">
        <v>113</v>
      </c>
      <c r="I1429" s="13">
        <v>38000</v>
      </c>
      <c r="J1429" s="13">
        <v>38000</v>
      </c>
      <c r="K1429" s="23" t="s">
        <v>119</v>
      </c>
      <c r="L1429" s="24">
        <v>12.705</v>
      </c>
      <c r="M1429" s="37">
        <f t="shared" si="134"/>
        <v>13</v>
      </c>
      <c r="N1429" s="24">
        <v>0.14799999999999999</v>
      </c>
      <c r="O1429" s="13">
        <v>3</v>
      </c>
      <c r="P1429" s="36">
        <f t="shared" si="135"/>
        <v>0.14799999999999999</v>
      </c>
      <c r="Q1429" s="38">
        <f t="shared" si="136"/>
        <v>4.2</v>
      </c>
      <c r="R1429" s="37">
        <f t="shared" si="137"/>
        <v>4.2</v>
      </c>
      <c r="S1429" s="39">
        <f>IF(AND(I1429=38000,R1429&lt;=4.5,M1429&gt;8),'[1]Pricing Schedule'!$F$8+('[1]Pricing Schedule'!$F$9*M1429),
IF(AND(I1429=38000,R1429&lt;=4.5,M1429&lt;=8),'[1]Pricing Schedule'!$F$34+('[1]Pricing Schedule'!$F$36*M1429),
IF(AND(I1429=38000,R1429&gt;4.5,R1429&lt;=9,M1429&gt;8),'[1]Pricing Schedule'!$F$17+('[1]Pricing Schedule'!$F$18*M1429),
IF(AND(I1429=38000,R1429&gt;4.5,R1429&lt;=9,M1429&lt;=8),'[1]Pricing Schedule'!$F$34+('[1]Pricing Schedule'!$F$36*M1429),
IF(AND(I1429=38000,R1429&gt;9,R1429&lt;=12.8,M1429&gt;8),'[1]Pricing Schedule'!$F$26+('[1]Pricing Schedule'!$F$27*M1429),
IF(AND(I1429=38000,R1429&gt;9,R1429&lt;=12.8,M1429&lt;=8),'[1]Pricing Schedule'!$F$34+('[1]Pricing Schedule'!$F$36*M1429),
IF(AND(I1429=38000,R1429&gt;12.8,R1429&lt;=22.8),'[1]Pricing Schedule'!$F$34+('[1]Pricing Schedule'!$F$36*M1429),
IF(AND(I1429=38000,R1429&gt;22.8,R1429&lt;=30.2),'[1]Pricing Schedule'!$F$43+('[1]Pricing Schedule'!$F$45*M1429),
IF(AND(I1429=38000,R1429&gt;30.2,R1429&lt;=45.9),'[1]Pricing Schedule'!$F$52+('[1]Pricing Schedule'!$F$54*M1429),
IF(AND(I1429=38000,R1429&gt;45.9,R1429&lt;=123.4),'[1]Pricing Schedule'!$F$96+('[1]Pricing Schedule'!$F$97*M1429),
IF(AND(I1429=38000,R1429&gt;123.4,R1429&lt;=168.2,M1429&lt;=10),'[1]Pricing Schedule'!$F$103+('[1]Pricing Schedule'!$F$105*M1429),
IF(AND(I1429=38000,R1429&gt;123.4,R1429&lt;=168.2,M1429&gt;10),'[1]Pricing Schedule'!$F$111+('[1]Pricing Schedule'!$F$113*M1429),
IF(AND(I1429=38000,R1429&gt;157.4,R1429&lt;=336.4,M1429&lt;=10),('[1]Pricing Schedule'!$F$103+('[1]Pricing Schedule'!$F$105*M1429))*2,
IF(AND(I1429=38000,R1429&gt;157.4,R1429&lt;=336.4,M1429&gt;10),('[1]Pricing Schedule'!$F$111+('[1]Pricing Schedule'!$F$113*M1429))*2,
IF(AND(I1429=38000,R1429&gt;314.8,R1429&lt;=504.6,M1429&lt;=10),('[1]Pricing Schedule'!$F$103+('[1]Pricing Schedule'!$F$105*M1429))*3,
IF(AND(I1429=38000,R1429&gt;314.8,R1429&lt;=504.6,M1429&gt;10),('[1]Pricing Schedule'!$F$111+('[1]Pricing Schedule'!$F$113*M1429))*3,
IF(AND(I1429=38000,R1429&gt;472.2,R1429&lt;=672.8,M1429&lt;=10),('[1]Pricing Schedule'!$F$103+('[1]Pricing Schedule'!$F$105*M1429))*4,
IF(AND(I1429=38000,R1429&gt;472.2,R1429&lt;=672.8,M1429&gt;10),('[1]Pricing Schedule'!$F$111+('[1]Pricing Schedule'!$F$113*M1429))*4,
IF(AND(I1429=110000,R1429&lt;=12.8,M1429&gt;2),'[1]Pricing Schedule'!$F$62+('[1]Pricing Schedule'!$F$63*M1429),
IF(AND(I1429=110000,R1429&lt;=12.8,M1429&lt;=2),'[1]Pricing Schedule'!$F$96+('[1]Pricing Schedule'!$F$97*M1429),
IF(AND(I1429=110000,R1429&gt;12.8,R1429&lt;=22.8,M1429&gt;3),'[1]Pricing Schedule'!$F$71+('[1]Pricing Schedule'!$F$72*M1429),
IF(AND(I1429=110000,R1429&gt;12.8,R1429&lt;=22.8,M1429&lt;=3),'[1]Pricing Schedule'!$F$96+('[1]Pricing Schedule'!$F$97*M1429),
IF(AND(I1429=110000,R1429&gt;22.8,R1429&lt;=30.2),'[1]Pricing Schedule'!$F$80+('[1]Pricing Schedule'!$F$81*M1429),
IF(AND(I1429=110000,R1429&gt;30.2,R1429&lt;=45.9),'[1]Pricing Schedule'!$F$89+('[1]Pricing Schedule'!$F$90*M1429),
IF(AND(I1429=110000,R1429&gt;45.9,R1429&lt;=123.4),'[1]Pricing Schedule'!$F$96+('[1]Pricing Schedule'!$F$97*M1429),
IF(AND(I1429=110000,R1429&gt;123.4,R1429&lt;=168.2,M1429&lt;=10),'[1]Pricing Schedule'!$F$103+('[1]Pricing Schedule'!$F$105*M1429),
IF(AND(I1429=110000,R1429&gt;123.4,R1429&lt;=168.2,M1429&gt;10),'[1]Pricing Schedule'!$F$111+('[1]Pricing Schedule'!$F$113*M1429),
IF(AND(I1429=110000,R1429&gt;168.2,R1429&lt;=336.4,M1429&lt;=10),('[1]Pricing Schedule'!$F$103+('[1]Pricing Schedule'!$F$105*M1429))*2,
IF(AND(I1429=110000,R1429&gt;168.2,R1429&lt;=336.4,M1429&gt;10),('[1]Pricing Schedule'!$F$111+('[1]Pricing Schedule'!$F$113*M1429))*2,
IF(AND(I1429=110000,R1429&gt;336.4,R1429&lt;=504.6,M1429&lt;=10),('[1]Pricing Schedule'!$F$103+('[1]Pricing Schedule'!$F$105*M1429))*3,
IF(AND(I1429=110000,R1429&gt;336.4,R1429&lt;=504.6,M1429&gt;10),('[1]Pricing Schedule'!$F$111+('[1]Pricing Schedule'!$F$113*M1429))*3,
IF(AND(I1429=110000,R1429&gt;504.6,R1429&lt;=672.8,M1429&lt;=10),('[1]Pricing Schedule'!$F$103+('[1]Pricing Schedule'!$F$105*M1429))*4,
IF(AND(I1429=110000,R1429&gt;504.6,R1429&lt;=672.8,M1429&gt;10),('[1]Pricing Schedule'!$F$111+('[1]Pricing Schedule'!$F$113*M1429))*4,
IF(AND(I1429=110000,R1429&gt;672.8,R1429&lt;=841,M1429&lt;=10),('[1]Pricing Schedule'!$F$103+('[1]Pricing Schedule'!$F$105*M1429))*5,
IF(AND(I1429=110000,R1429&gt;672.8,R1429&lt;=841,M1429&gt;10),('[1]Pricing Schedule'!$F$111+('[1]Pricing Schedule'!$F$113*M1429))*5,
IF(AND(I1429=110000,R1429&gt;672.8,R1429&lt;=841,M1429&lt;=10),('[1]Pricing Schedule'!$F$103+('[1]Pricing Schedule'!$F$105*M1429))*5,
IF(AND(I1429=110000,R1429&gt;672.8,R1429&lt;=841,M1429&gt;10),('[1]Pricing Schedule'!$F$111+('[1]Pricing Schedule'!$F$113*M1429))*5,
IF(AND(I1429=110000,R1429&gt;1345.6,R1429&lt;=1513.8,M1429&lt;=10),('[1]Pricing Schedule'!$F$103+('[1]Pricing Schedule'!$F$105*M1429))*9,
IF(AND(I1429=110000,R1429&gt;1345.6,R1429&lt;=1513.8,M1429&gt;10),('[1]Pricing Schedule'!$F$111+('[1]Pricing Schedule'!$F$113*M1429))*9,
9999999999)))))))))))))))))))))))))))))))))))))))</f>
        <v>1545240</v>
      </c>
      <c r="T1429" s="21">
        <f>IF(AND(I1429=38000,R1429&lt;=4.5,M1429&gt;8),'[1]Pricing Schedule'!$J$9,
IF(AND(I1429=38000,R1429&lt;=4.5,M1429&lt;=8),'[1]Pricing Schedule'!$J$36,
IF(AND(I1429=38000,R1429&gt;4.5,R1429&lt;=9,M1429&gt;8),'[1]Pricing Schedule'!$J$18,
IF(AND(I1429=38000,R1429&gt;4.5,R1429&lt;=9,M1429&lt;=8),'[1]Pricing Schedule'!$J$36,
IF(AND(I1429=38000,R1429&gt;9,R1429&lt;=12.8,M1429&gt;8),'[1]Pricing Schedule'!$J$27,
IF(AND(I1429=38000,R1429&gt;9,R1429&lt;=12.8,M1429&lt;=8),'[1]Pricing Schedule'!$J$36,
IF(AND(I1429=38000,R1429&gt;12.8,R1429&lt;=22.8),'[1]Pricing Schedule'!$J$36,
IF(AND(I1429=38000,R1429&gt;22.8,R1429&lt;=30.2),'[1]Pricing Schedule'!$J$45,
IF(AND(I1429=38000,R1429&gt;30.2,R1429&lt;=45.9),'[1]Pricing Schedule'!$J$54,
IF(AND(I1429=38000,R1429&gt;45.9,R1429&lt;=123.4),'[1]Pricing Schedule'!$J$97,
IF(AND(I1429=38000,R1429&gt;123.4,R1429&lt;=168.2,M1429&lt;=10),'[1]Pricing Schedule'!$J$105,
IF(AND(I1429=38000,R1429&gt;123.4,R1429&lt;=168.2,M1429&gt;10),'[1]Pricing Schedule'!$J$113,
IF(AND(I1429=38000,R1429&gt;168.2,R1429&lt;=336.4,M1429&lt;=10),('[1]Pricing Schedule'!$J$105),
IF(AND(I1429=38000,R1429&gt;168.2,R1429&lt;=336.4,M1429&gt;10),('[1]Pricing Schedule'!$J$113),
IF(AND(I1429=38000,R1429&gt;336.4,R1429&lt;=504.6,M1429&lt;=10),('[1]Pricing Schedule'!$J$105),
IF(AND(I1429=38000,R1429&gt;336.4,R1429&lt;=504.6,M1429&gt;10),('[1]Pricing Schedule'!$J$113),
IF(AND(I1429=38000,R1429&gt;504.6,R1429&lt;=672.8,M1429&lt;=10),('[1]Pricing Schedule'!$J$105),
IF(AND(I1429=38000,R1429&gt;504.6,R1429&lt;=672.8,M1429&gt;10),('[1]Pricing Schedule'!$J$113),
IF(AND(I1429=110000,R1429&lt;=12.8,M1429&gt;2),'[1]Pricing Schedule'!$J$63,
IF(AND(I1429=110000,R1429&lt;=12.8,M1429&lt;=2),'[1]Pricing Schedule'!$J$97,
IF(AND(I1429=110000,R1429&gt;12.8,R1429&lt;=22.8,M1429&gt;3),'[1]Pricing Schedule'!$J$72,
IF(AND(I1429=110000,R1429&gt;12.8,R1429&lt;=22.8,M1429&lt;=3),'[1]Pricing Schedule'!$J$97,
IF(AND(I1429=110000,R1429&gt;22.8,R1429&lt;=30.2),'[1]Pricing Schedule'!$J$81,
IF(AND(I1429=110000,R1429&gt;30.2,R1429&lt;=45.9),'[1]Pricing Schedule'!$J$90,
IF(AND(I1429=110000,R1429&gt;45.9,R1429&lt;=123.4),'[1]Pricing Schedule'!$J$97,
IF(AND(I1429=110000,R1429&gt;123.4,R1429&lt;=168.2,M1429&lt;=10),'[1]Pricing Schedule'!$J$105,
IF(AND(I1429=110000,R1429&gt;123.4,R1429&lt;=168.2,M1429&gt;10),'[1]Pricing Schedule'!$J$113,
IF(AND(I1429=110000,R1429&gt;168.2,R1429&lt;=336.2,M1429&lt;=10),('[1]Pricing Schedule'!$J$105),
IF(AND(I1429=110000,R1429&gt;168.2,R1429&lt;=336.2,M1429&gt;10),('[1]Pricing Schedule'!$J$113),
IF(AND(I1429=110000,R1429&gt;336.4,R1429&lt;=504.6,M1429&lt;=10),('[1]Pricing Schedule'!$J$105),
IF(AND(I1429=110000,R1429&gt;336.4,R1429&lt;=504.6,M1429&gt;10),('[1]Pricing Schedule'!$J$113),
IF(AND(I1429=110000,R1429&gt;504.6,R1429&lt;=672.8,M1429&lt;=10),('[1]Pricing Schedule'!$J$105),
IF(AND(I1429=110000,R1429&gt;504.6,R1429&lt;=672.8,M1429&gt;10),('[1]Pricing Schedule'!$J$113),
IF(AND(I1429=110000,R1429&gt;672.8,R1429&lt;=841,M1429&lt;=10),('[1]Pricing Schedule'!$J$105),
IF(AND(I1429=110000,R1429&gt;672.8,R1429&lt;=841,M1429&gt;10),('[1]Pricing Schedule'!$J$113),
IF(AND(I1429=110000,R1429&gt;1682,R1429&lt;=1850.2,M1429&lt;=10),('[1]Pricing Schedule'!$J$105),
IF(AND(I1429=110000,R1429&gt;1682,R1429&lt;=1850.2,M1429&gt;10),('[1]Pricing Schedule'!$J$113),
IF(AND(I1429=110000,R1429&gt;2018.4,R1429&lt;=2186.6,M1429&lt;=10),('[1]Pricing Schedule'!$J$105),
IF(AND(I1429=110000,R1429&gt;2018.4,R1429&lt;=2186.6,M1429&gt;10),('[1]Pricing Schedule'!$J$113),999999999)))))))))))))))))))))))))))))))))))))))</f>
        <v>1</v>
      </c>
      <c r="U1429" s="40">
        <f t="shared" si="138"/>
        <v>367914.28571428568</v>
      </c>
      <c r="V1429" s="41">
        <f t="shared" si="139"/>
        <v>2.7180243845616214</v>
      </c>
      <c r="Y1429" s="23">
        <v>461</v>
      </c>
      <c r="Z1429" s="23">
        <v>106</v>
      </c>
      <c r="AD1429" s="13"/>
      <c r="AE1429" s="13"/>
      <c r="AF1429" s="13"/>
      <c r="AR1429" s="35"/>
    </row>
    <row r="1430" spans="1:44">
      <c r="A1430" s="23">
        <v>1432</v>
      </c>
      <c r="B1430" s="23">
        <v>1432</v>
      </c>
      <c r="C1430" s="23" t="s">
        <v>2119</v>
      </c>
      <c r="D1430" s="23" t="s">
        <v>116</v>
      </c>
      <c r="E1430" s="23" t="s">
        <v>116</v>
      </c>
      <c r="F1430" s="23" t="s">
        <v>236</v>
      </c>
      <c r="G1430" s="23" t="s">
        <v>237</v>
      </c>
      <c r="H1430" s="23" t="s">
        <v>113</v>
      </c>
      <c r="I1430" s="13">
        <v>38000</v>
      </c>
      <c r="J1430" s="13">
        <v>38000</v>
      </c>
      <c r="K1430" s="23" t="s">
        <v>119</v>
      </c>
      <c r="L1430" s="24">
        <v>9.9649999999999999</v>
      </c>
      <c r="M1430" s="37">
        <f t="shared" si="134"/>
        <v>10</v>
      </c>
      <c r="N1430" s="24">
        <v>0.114</v>
      </c>
      <c r="O1430" s="13">
        <v>3</v>
      </c>
      <c r="P1430" s="36">
        <f t="shared" si="135"/>
        <v>0.114</v>
      </c>
      <c r="Q1430" s="38">
        <f t="shared" si="136"/>
        <v>4.2</v>
      </c>
      <c r="R1430" s="37">
        <f t="shared" si="137"/>
        <v>4.2</v>
      </c>
      <c r="S1430" s="39">
        <f>IF(AND(I1430=38000,R1430&lt;=4.5,M1430&gt;8),'[1]Pricing Schedule'!$F$8+('[1]Pricing Schedule'!$F$9*M1430),
IF(AND(I1430=38000,R1430&lt;=4.5,M1430&lt;=8),'[1]Pricing Schedule'!$F$34+('[1]Pricing Schedule'!$F$36*M1430),
IF(AND(I1430=38000,R1430&gt;4.5,R1430&lt;=9,M1430&gt;8),'[1]Pricing Schedule'!$F$17+('[1]Pricing Schedule'!$F$18*M1430),
IF(AND(I1430=38000,R1430&gt;4.5,R1430&lt;=9,M1430&lt;=8),'[1]Pricing Schedule'!$F$34+('[1]Pricing Schedule'!$F$36*M1430),
IF(AND(I1430=38000,R1430&gt;9,R1430&lt;=12.8,M1430&gt;8),'[1]Pricing Schedule'!$F$26+('[1]Pricing Schedule'!$F$27*M1430),
IF(AND(I1430=38000,R1430&gt;9,R1430&lt;=12.8,M1430&lt;=8),'[1]Pricing Schedule'!$F$34+('[1]Pricing Schedule'!$F$36*M1430),
IF(AND(I1430=38000,R1430&gt;12.8,R1430&lt;=22.8),'[1]Pricing Schedule'!$F$34+('[1]Pricing Schedule'!$F$36*M1430),
IF(AND(I1430=38000,R1430&gt;22.8,R1430&lt;=30.2),'[1]Pricing Schedule'!$F$43+('[1]Pricing Schedule'!$F$45*M1430),
IF(AND(I1430=38000,R1430&gt;30.2,R1430&lt;=45.9),'[1]Pricing Schedule'!$F$52+('[1]Pricing Schedule'!$F$54*M1430),
IF(AND(I1430=38000,R1430&gt;45.9,R1430&lt;=123.4),'[1]Pricing Schedule'!$F$96+('[1]Pricing Schedule'!$F$97*M1430),
IF(AND(I1430=38000,R1430&gt;123.4,R1430&lt;=168.2,M1430&lt;=10),'[1]Pricing Schedule'!$F$103+('[1]Pricing Schedule'!$F$105*M1430),
IF(AND(I1430=38000,R1430&gt;123.4,R1430&lt;=168.2,M1430&gt;10),'[1]Pricing Schedule'!$F$111+('[1]Pricing Schedule'!$F$113*M1430),
IF(AND(I1430=38000,R1430&gt;157.4,R1430&lt;=336.4,M1430&lt;=10),('[1]Pricing Schedule'!$F$103+('[1]Pricing Schedule'!$F$105*M1430))*2,
IF(AND(I1430=38000,R1430&gt;157.4,R1430&lt;=336.4,M1430&gt;10),('[1]Pricing Schedule'!$F$111+('[1]Pricing Schedule'!$F$113*M1430))*2,
IF(AND(I1430=38000,R1430&gt;314.8,R1430&lt;=504.6,M1430&lt;=10),('[1]Pricing Schedule'!$F$103+('[1]Pricing Schedule'!$F$105*M1430))*3,
IF(AND(I1430=38000,R1430&gt;314.8,R1430&lt;=504.6,M1430&gt;10),('[1]Pricing Schedule'!$F$111+('[1]Pricing Schedule'!$F$113*M1430))*3,
IF(AND(I1430=38000,R1430&gt;472.2,R1430&lt;=672.8,M1430&lt;=10),('[1]Pricing Schedule'!$F$103+('[1]Pricing Schedule'!$F$105*M1430))*4,
IF(AND(I1430=38000,R1430&gt;472.2,R1430&lt;=672.8,M1430&gt;10),('[1]Pricing Schedule'!$F$111+('[1]Pricing Schedule'!$F$113*M1430))*4,
IF(AND(I1430=110000,R1430&lt;=12.8,M1430&gt;2),'[1]Pricing Schedule'!$F$62+('[1]Pricing Schedule'!$F$63*M1430),
IF(AND(I1430=110000,R1430&lt;=12.8,M1430&lt;=2),'[1]Pricing Schedule'!$F$96+('[1]Pricing Schedule'!$F$97*M1430),
IF(AND(I1430=110000,R1430&gt;12.8,R1430&lt;=22.8,M1430&gt;3),'[1]Pricing Schedule'!$F$71+('[1]Pricing Schedule'!$F$72*M1430),
IF(AND(I1430=110000,R1430&gt;12.8,R1430&lt;=22.8,M1430&lt;=3),'[1]Pricing Schedule'!$F$96+('[1]Pricing Schedule'!$F$97*M1430),
IF(AND(I1430=110000,R1430&gt;22.8,R1430&lt;=30.2),'[1]Pricing Schedule'!$F$80+('[1]Pricing Schedule'!$F$81*M1430),
IF(AND(I1430=110000,R1430&gt;30.2,R1430&lt;=45.9),'[1]Pricing Schedule'!$F$89+('[1]Pricing Schedule'!$F$90*M1430),
IF(AND(I1430=110000,R1430&gt;45.9,R1430&lt;=123.4),'[1]Pricing Schedule'!$F$96+('[1]Pricing Schedule'!$F$97*M1430),
IF(AND(I1430=110000,R1430&gt;123.4,R1430&lt;=168.2,M1430&lt;=10),'[1]Pricing Schedule'!$F$103+('[1]Pricing Schedule'!$F$105*M1430),
IF(AND(I1430=110000,R1430&gt;123.4,R1430&lt;=168.2,M1430&gt;10),'[1]Pricing Schedule'!$F$111+('[1]Pricing Schedule'!$F$113*M1430),
IF(AND(I1430=110000,R1430&gt;168.2,R1430&lt;=336.4,M1430&lt;=10),('[1]Pricing Schedule'!$F$103+('[1]Pricing Schedule'!$F$105*M1430))*2,
IF(AND(I1430=110000,R1430&gt;168.2,R1430&lt;=336.4,M1430&gt;10),('[1]Pricing Schedule'!$F$111+('[1]Pricing Schedule'!$F$113*M1430))*2,
IF(AND(I1430=110000,R1430&gt;336.4,R1430&lt;=504.6,M1430&lt;=10),('[1]Pricing Schedule'!$F$103+('[1]Pricing Schedule'!$F$105*M1430))*3,
IF(AND(I1430=110000,R1430&gt;336.4,R1430&lt;=504.6,M1430&gt;10),('[1]Pricing Schedule'!$F$111+('[1]Pricing Schedule'!$F$113*M1430))*3,
IF(AND(I1430=110000,R1430&gt;504.6,R1430&lt;=672.8,M1430&lt;=10),('[1]Pricing Schedule'!$F$103+('[1]Pricing Schedule'!$F$105*M1430))*4,
IF(AND(I1430=110000,R1430&gt;504.6,R1430&lt;=672.8,M1430&gt;10),('[1]Pricing Schedule'!$F$111+('[1]Pricing Schedule'!$F$113*M1430))*4,
IF(AND(I1430=110000,R1430&gt;672.8,R1430&lt;=841,M1430&lt;=10),('[1]Pricing Schedule'!$F$103+('[1]Pricing Schedule'!$F$105*M1430))*5,
IF(AND(I1430=110000,R1430&gt;672.8,R1430&lt;=841,M1430&gt;10),('[1]Pricing Schedule'!$F$111+('[1]Pricing Schedule'!$F$113*M1430))*5,
IF(AND(I1430=110000,R1430&gt;672.8,R1430&lt;=841,M1430&lt;=10),('[1]Pricing Schedule'!$F$103+('[1]Pricing Schedule'!$F$105*M1430))*5,
IF(AND(I1430=110000,R1430&gt;672.8,R1430&lt;=841,M1430&gt;10),('[1]Pricing Schedule'!$F$111+('[1]Pricing Schedule'!$F$113*M1430))*5,
IF(AND(I1430=110000,R1430&gt;1345.6,R1430&lt;=1513.8,M1430&lt;=10),('[1]Pricing Schedule'!$F$103+('[1]Pricing Schedule'!$F$105*M1430))*9,
IF(AND(I1430=110000,R1430&gt;1345.6,R1430&lt;=1513.8,M1430&gt;10),('[1]Pricing Schedule'!$F$111+('[1]Pricing Schedule'!$F$113*M1430))*9,
9999999999)))))))))))))))))))))))))))))))))))))))</f>
        <v>1387140</v>
      </c>
      <c r="T1430" s="21">
        <f>IF(AND(I1430=38000,R1430&lt;=4.5,M1430&gt;8),'[1]Pricing Schedule'!$J$9,
IF(AND(I1430=38000,R1430&lt;=4.5,M1430&lt;=8),'[1]Pricing Schedule'!$J$36,
IF(AND(I1430=38000,R1430&gt;4.5,R1430&lt;=9,M1430&gt;8),'[1]Pricing Schedule'!$J$18,
IF(AND(I1430=38000,R1430&gt;4.5,R1430&lt;=9,M1430&lt;=8),'[1]Pricing Schedule'!$J$36,
IF(AND(I1430=38000,R1430&gt;9,R1430&lt;=12.8,M1430&gt;8),'[1]Pricing Schedule'!$J$27,
IF(AND(I1430=38000,R1430&gt;9,R1430&lt;=12.8,M1430&lt;=8),'[1]Pricing Schedule'!$J$36,
IF(AND(I1430=38000,R1430&gt;12.8,R1430&lt;=22.8),'[1]Pricing Schedule'!$J$36,
IF(AND(I1430=38000,R1430&gt;22.8,R1430&lt;=30.2),'[1]Pricing Schedule'!$J$45,
IF(AND(I1430=38000,R1430&gt;30.2,R1430&lt;=45.9),'[1]Pricing Schedule'!$J$54,
IF(AND(I1430=38000,R1430&gt;45.9,R1430&lt;=123.4),'[1]Pricing Schedule'!$J$97,
IF(AND(I1430=38000,R1430&gt;123.4,R1430&lt;=168.2,M1430&lt;=10),'[1]Pricing Schedule'!$J$105,
IF(AND(I1430=38000,R1430&gt;123.4,R1430&lt;=168.2,M1430&gt;10),'[1]Pricing Schedule'!$J$113,
IF(AND(I1430=38000,R1430&gt;168.2,R1430&lt;=336.4,M1430&lt;=10),('[1]Pricing Schedule'!$J$105),
IF(AND(I1430=38000,R1430&gt;168.2,R1430&lt;=336.4,M1430&gt;10),('[1]Pricing Schedule'!$J$113),
IF(AND(I1430=38000,R1430&gt;336.4,R1430&lt;=504.6,M1430&lt;=10),('[1]Pricing Schedule'!$J$105),
IF(AND(I1430=38000,R1430&gt;336.4,R1430&lt;=504.6,M1430&gt;10),('[1]Pricing Schedule'!$J$113),
IF(AND(I1430=38000,R1430&gt;504.6,R1430&lt;=672.8,M1430&lt;=10),('[1]Pricing Schedule'!$J$105),
IF(AND(I1430=38000,R1430&gt;504.6,R1430&lt;=672.8,M1430&gt;10),('[1]Pricing Schedule'!$J$113),
IF(AND(I1430=110000,R1430&lt;=12.8,M1430&gt;2),'[1]Pricing Schedule'!$J$63,
IF(AND(I1430=110000,R1430&lt;=12.8,M1430&lt;=2),'[1]Pricing Schedule'!$J$97,
IF(AND(I1430=110000,R1430&gt;12.8,R1430&lt;=22.8,M1430&gt;3),'[1]Pricing Schedule'!$J$72,
IF(AND(I1430=110000,R1430&gt;12.8,R1430&lt;=22.8,M1430&lt;=3),'[1]Pricing Schedule'!$J$97,
IF(AND(I1430=110000,R1430&gt;22.8,R1430&lt;=30.2),'[1]Pricing Schedule'!$J$81,
IF(AND(I1430=110000,R1430&gt;30.2,R1430&lt;=45.9),'[1]Pricing Schedule'!$J$90,
IF(AND(I1430=110000,R1430&gt;45.9,R1430&lt;=123.4),'[1]Pricing Schedule'!$J$97,
IF(AND(I1430=110000,R1430&gt;123.4,R1430&lt;=168.2,M1430&lt;=10),'[1]Pricing Schedule'!$J$105,
IF(AND(I1430=110000,R1430&gt;123.4,R1430&lt;=168.2,M1430&gt;10),'[1]Pricing Schedule'!$J$113,
IF(AND(I1430=110000,R1430&gt;168.2,R1430&lt;=336.2,M1430&lt;=10),('[1]Pricing Schedule'!$J$105),
IF(AND(I1430=110000,R1430&gt;168.2,R1430&lt;=336.2,M1430&gt;10),('[1]Pricing Schedule'!$J$113),
IF(AND(I1430=110000,R1430&gt;336.4,R1430&lt;=504.6,M1430&lt;=10),('[1]Pricing Schedule'!$J$105),
IF(AND(I1430=110000,R1430&gt;336.4,R1430&lt;=504.6,M1430&gt;10),('[1]Pricing Schedule'!$J$113),
IF(AND(I1430=110000,R1430&gt;504.6,R1430&lt;=672.8,M1430&lt;=10),('[1]Pricing Schedule'!$J$105),
IF(AND(I1430=110000,R1430&gt;504.6,R1430&lt;=672.8,M1430&gt;10),('[1]Pricing Schedule'!$J$113),
IF(AND(I1430=110000,R1430&gt;672.8,R1430&lt;=841,M1430&lt;=10),('[1]Pricing Schedule'!$J$105),
IF(AND(I1430=110000,R1430&gt;672.8,R1430&lt;=841,M1430&gt;10),('[1]Pricing Schedule'!$J$113),
IF(AND(I1430=110000,R1430&gt;1682,R1430&lt;=1850.2,M1430&lt;=10),('[1]Pricing Schedule'!$J$105),
IF(AND(I1430=110000,R1430&gt;1682,R1430&lt;=1850.2,M1430&gt;10),('[1]Pricing Schedule'!$J$113),
IF(AND(I1430=110000,R1430&gt;2018.4,R1430&lt;=2186.6,M1430&lt;=10),('[1]Pricing Schedule'!$J$105),
IF(AND(I1430=110000,R1430&gt;2018.4,R1430&lt;=2186.6,M1430&gt;10),('[1]Pricing Schedule'!$J$113),999999999)))))))))))))))))))))))))))))))))))))))</f>
        <v>1</v>
      </c>
      <c r="U1430" s="40">
        <f t="shared" si="138"/>
        <v>330271.42857142858</v>
      </c>
      <c r="V1430" s="41">
        <f t="shared" si="139"/>
        <v>3.0278126216531858</v>
      </c>
      <c r="Y1430" s="23">
        <v>469</v>
      </c>
      <c r="Z1430" s="23">
        <v>105</v>
      </c>
      <c r="AD1430" s="13"/>
      <c r="AE1430" s="13"/>
      <c r="AF1430" s="13"/>
      <c r="AR1430" s="35"/>
    </row>
    <row r="1431" spans="1:44">
      <c r="A1431" s="23">
        <v>1433</v>
      </c>
      <c r="B1431" s="23">
        <v>1433</v>
      </c>
      <c r="C1431" s="23" t="s">
        <v>2120</v>
      </c>
      <c r="D1431" s="23" t="s">
        <v>116</v>
      </c>
      <c r="E1431" s="23" t="s">
        <v>116</v>
      </c>
      <c r="F1431" s="23" t="s">
        <v>236</v>
      </c>
      <c r="G1431" s="23" t="s">
        <v>237</v>
      </c>
      <c r="H1431" s="23" t="s">
        <v>113</v>
      </c>
      <c r="I1431" s="13">
        <v>38000</v>
      </c>
      <c r="J1431" s="13">
        <v>38000</v>
      </c>
      <c r="K1431" s="23" t="s">
        <v>119</v>
      </c>
      <c r="L1431" s="24">
        <v>11.948</v>
      </c>
      <c r="M1431" s="37">
        <f t="shared" si="134"/>
        <v>12</v>
      </c>
      <c r="N1431" s="24">
        <v>0.156</v>
      </c>
      <c r="O1431" s="13">
        <v>3</v>
      </c>
      <c r="P1431" s="36">
        <f t="shared" si="135"/>
        <v>0.156</v>
      </c>
      <c r="Q1431" s="38">
        <f t="shared" si="136"/>
        <v>4.2</v>
      </c>
      <c r="R1431" s="37">
        <f t="shared" si="137"/>
        <v>4.2</v>
      </c>
      <c r="S1431" s="39">
        <f>IF(AND(I1431=38000,R1431&lt;=4.5,M1431&gt;8),'[1]Pricing Schedule'!$F$8+('[1]Pricing Schedule'!$F$9*M1431),
IF(AND(I1431=38000,R1431&lt;=4.5,M1431&lt;=8),'[1]Pricing Schedule'!$F$34+('[1]Pricing Schedule'!$F$36*M1431),
IF(AND(I1431=38000,R1431&gt;4.5,R1431&lt;=9,M1431&gt;8),'[1]Pricing Schedule'!$F$17+('[1]Pricing Schedule'!$F$18*M1431),
IF(AND(I1431=38000,R1431&gt;4.5,R1431&lt;=9,M1431&lt;=8),'[1]Pricing Schedule'!$F$34+('[1]Pricing Schedule'!$F$36*M1431),
IF(AND(I1431=38000,R1431&gt;9,R1431&lt;=12.8,M1431&gt;8),'[1]Pricing Schedule'!$F$26+('[1]Pricing Schedule'!$F$27*M1431),
IF(AND(I1431=38000,R1431&gt;9,R1431&lt;=12.8,M1431&lt;=8),'[1]Pricing Schedule'!$F$34+('[1]Pricing Schedule'!$F$36*M1431),
IF(AND(I1431=38000,R1431&gt;12.8,R1431&lt;=22.8),'[1]Pricing Schedule'!$F$34+('[1]Pricing Schedule'!$F$36*M1431),
IF(AND(I1431=38000,R1431&gt;22.8,R1431&lt;=30.2),'[1]Pricing Schedule'!$F$43+('[1]Pricing Schedule'!$F$45*M1431),
IF(AND(I1431=38000,R1431&gt;30.2,R1431&lt;=45.9),'[1]Pricing Schedule'!$F$52+('[1]Pricing Schedule'!$F$54*M1431),
IF(AND(I1431=38000,R1431&gt;45.9,R1431&lt;=123.4),'[1]Pricing Schedule'!$F$96+('[1]Pricing Schedule'!$F$97*M1431),
IF(AND(I1431=38000,R1431&gt;123.4,R1431&lt;=168.2,M1431&lt;=10),'[1]Pricing Schedule'!$F$103+('[1]Pricing Schedule'!$F$105*M1431),
IF(AND(I1431=38000,R1431&gt;123.4,R1431&lt;=168.2,M1431&gt;10),'[1]Pricing Schedule'!$F$111+('[1]Pricing Schedule'!$F$113*M1431),
IF(AND(I1431=38000,R1431&gt;157.4,R1431&lt;=336.4,M1431&lt;=10),('[1]Pricing Schedule'!$F$103+('[1]Pricing Schedule'!$F$105*M1431))*2,
IF(AND(I1431=38000,R1431&gt;157.4,R1431&lt;=336.4,M1431&gt;10),('[1]Pricing Schedule'!$F$111+('[1]Pricing Schedule'!$F$113*M1431))*2,
IF(AND(I1431=38000,R1431&gt;314.8,R1431&lt;=504.6,M1431&lt;=10),('[1]Pricing Schedule'!$F$103+('[1]Pricing Schedule'!$F$105*M1431))*3,
IF(AND(I1431=38000,R1431&gt;314.8,R1431&lt;=504.6,M1431&gt;10),('[1]Pricing Schedule'!$F$111+('[1]Pricing Schedule'!$F$113*M1431))*3,
IF(AND(I1431=38000,R1431&gt;472.2,R1431&lt;=672.8,M1431&lt;=10),('[1]Pricing Schedule'!$F$103+('[1]Pricing Schedule'!$F$105*M1431))*4,
IF(AND(I1431=38000,R1431&gt;472.2,R1431&lt;=672.8,M1431&gt;10),('[1]Pricing Schedule'!$F$111+('[1]Pricing Schedule'!$F$113*M1431))*4,
IF(AND(I1431=110000,R1431&lt;=12.8,M1431&gt;2),'[1]Pricing Schedule'!$F$62+('[1]Pricing Schedule'!$F$63*M1431),
IF(AND(I1431=110000,R1431&lt;=12.8,M1431&lt;=2),'[1]Pricing Schedule'!$F$96+('[1]Pricing Schedule'!$F$97*M1431),
IF(AND(I1431=110000,R1431&gt;12.8,R1431&lt;=22.8,M1431&gt;3),'[1]Pricing Schedule'!$F$71+('[1]Pricing Schedule'!$F$72*M1431),
IF(AND(I1431=110000,R1431&gt;12.8,R1431&lt;=22.8,M1431&lt;=3),'[1]Pricing Schedule'!$F$96+('[1]Pricing Schedule'!$F$97*M1431),
IF(AND(I1431=110000,R1431&gt;22.8,R1431&lt;=30.2),'[1]Pricing Schedule'!$F$80+('[1]Pricing Schedule'!$F$81*M1431),
IF(AND(I1431=110000,R1431&gt;30.2,R1431&lt;=45.9),'[1]Pricing Schedule'!$F$89+('[1]Pricing Schedule'!$F$90*M1431),
IF(AND(I1431=110000,R1431&gt;45.9,R1431&lt;=123.4),'[1]Pricing Schedule'!$F$96+('[1]Pricing Schedule'!$F$97*M1431),
IF(AND(I1431=110000,R1431&gt;123.4,R1431&lt;=168.2,M1431&lt;=10),'[1]Pricing Schedule'!$F$103+('[1]Pricing Schedule'!$F$105*M1431),
IF(AND(I1431=110000,R1431&gt;123.4,R1431&lt;=168.2,M1431&gt;10),'[1]Pricing Schedule'!$F$111+('[1]Pricing Schedule'!$F$113*M1431),
IF(AND(I1431=110000,R1431&gt;168.2,R1431&lt;=336.4,M1431&lt;=10),('[1]Pricing Schedule'!$F$103+('[1]Pricing Schedule'!$F$105*M1431))*2,
IF(AND(I1431=110000,R1431&gt;168.2,R1431&lt;=336.4,M1431&gt;10),('[1]Pricing Schedule'!$F$111+('[1]Pricing Schedule'!$F$113*M1431))*2,
IF(AND(I1431=110000,R1431&gt;336.4,R1431&lt;=504.6,M1431&lt;=10),('[1]Pricing Schedule'!$F$103+('[1]Pricing Schedule'!$F$105*M1431))*3,
IF(AND(I1431=110000,R1431&gt;336.4,R1431&lt;=504.6,M1431&gt;10),('[1]Pricing Schedule'!$F$111+('[1]Pricing Schedule'!$F$113*M1431))*3,
IF(AND(I1431=110000,R1431&gt;504.6,R1431&lt;=672.8,M1431&lt;=10),('[1]Pricing Schedule'!$F$103+('[1]Pricing Schedule'!$F$105*M1431))*4,
IF(AND(I1431=110000,R1431&gt;504.6,R1431&lt;=672.8,M1431&gt;10),('[1]Pricing Schedule'!$F$111+('[1]Pricing Schedule'!$F$113*M1431))*4,
IF(AND(I1431=110000,R1431&gt;672.8,R1431&lt;=841,M1431&lt;=10),('[1]Pricing Schedule'!$F$103+('[1]Pricing Schedule'!$F$105*M1431))*5,
IF(AND(I1431=110000,R1431&gt;672.8,R1431&lt;=841,M1431&gt;10),('[1]Pricing Schedule'!$F$111+('[1]Pricing Schedule'!$F$113*M1431))*5,
IF(AND(I1431=110000,R1431&gt;672.8,R1431&lt;=841,M1431&lt;=10),('[1]Pricing Schedule'!$F$103+('[1]Pricing Schedule'!$F$105*M1431))*5,
IF(AND(I1431=110000,R1431&gt;672.8,R1431&lt;=841,M1431&gt;10),('[1]Pricing Schedule'!$F$111+('[1]Pricing Schedule'!$F$113*M1431))*5,
IF(AND(I1431=110000,R1431&gt;1345.6,R1431&lt;=1513.8,M1431&lt;=10),('[1]Pricing Schedule'!$F$103+('[1]Pricing Schedule'!$F$105*M1431))*9,
IF(AND(I1431=110000,R1431&gt;1345.6,R1431&lt;=1513.8,M1431&gt;10),('[1]Pricing Schedule'!$F$111+('[1]Pricing Schedule'!$F$113*M1431))*9,
9999999999)))))))))))))))))))))))))))))))))))))))</f>
        <v>1492540</v>
      </c>
      <c r="T1431" s="21">
        <f>IF(AND(I1431=38000,R1431&lt;=4.5,M1431&gt;8),'[1]Pricing Schedule'!$J$9,
IF(AND(I1431=38000,R1431&lt;=4.5,M1431&lt;=8),'[1]Pricing Schedule'!$J$36,
IF(AND(I1431=38000,R1431&gt;4.5,R1431&lt;=9,M1431&gt;8),'[1]Pricing Schedule'!$J$18,
IF(AND(I1431=38000,R1431&gt;4.5,R1431&lt;=9,M1431&lt;=8),'[1]Pricing Schedule'!$J$36,
IF(AND(I1431=38000,R1431&gt;9,R1431&lt;=12.8,M1431&gt;8),'[1]Pricing Schedule'!$J$27,
IF(AND(I1431=38000,R1431&gt;9,R1431&lt;=12.8,M1431&lt;=8),'[1]Pricing Schedule'!$J$36,
IF(AND(I1431=38000,R1431&gt;12.8,R1431&lt;=22.8),'[1]Pricing Schedule'!$J$36,
IF(AND(I1431=38000,R1431&gt;22.8,R1431&lt;=30.2),'[1]Pricing Schedule'!$J$45,
IF(AND(I1431=38000,R1431&gt;30.2,R1431&lt;=45.9),'[1]Pricing Schedule'!$J$54,
IF(AND(I1431=38000,R1431&gt;45.9,R1431&lt;=123.4),'[1]Pricing Schedule'!$J$97,
IF(AND(I1431=38000,R1431&gt;123.4,R1431&lt;=168.2,M1431&lt;=10),'[1]Pricing Schedule'!$J$105,
IF(AND(I1431=38000,R1431&gt;123.4,R1431&lt;=168.2,M1431&gt;10),'[1]Pricing Schedule'!$J$113,
IF(AND(I1431=38000,R1431&gt;168.2,R1431&lt;=336.4,M1431&lt;=10),('[1]Pricing Schedule'!$J$105),
IF(AND(I1431=38000,R1431&gt;168.2,R1431&lt;=336.4,M1431&gt;10),('[1]Pricing Schedule'!$J$113),
IF(AND(I1431=38000,R1431&gt;336.4,R1431&lt;=504.6,M1431&lt;=10),('[1]Pricing Schedule'!$J$105),
IF(AND(I1431=38000,R1431&gt;336.4,R1431&lt;=504.6,M1431&gt;10),('[1]Pricing Schedule'!$J$113),
IF(AND(I1431=38000,R1431&gt;504.6,R1431&lt;=672.8,M1431&lt;=10),('[1]Pricing Schedule'!$J$105),
IF(AND(I1431=38000,R1431&gt;504.6,R1431&lt;=672.8,M1431&gt;10),('[1]Pricing Schedule'!$J$113),
IF(AND(I1431=110000,R1431&lt;=12.8,M1431&gt;2),'[1]Pricing Schedule'!$J$63,
IF(AND(I1431=110000,R1431&lt;=12.8,M1431&lt;=2),'[1]Pricing Schedule'!$J$97,
IF(AND(I1431=110000,R1431&gt;12.8,R1431&lt;=22.8,M1431&gt;3),'[1]Pricing Schedule'!$J$72,
IF(AND(I1431=110000,R1431&gt;12.8,R1431&lt;=22.8,M1431&lt;=3),'[1]Pricing Schedule'!$J$97,
IF(AND(I1431=110000,R1431&gt;22.8,R1431&lt;=30.2),'[1]Pricing Schedule'!$J$81,
IF(AND(I1431=110000,R1431&gt;30.2,R1431&lt;=45.9),'[1]Pricing Schedule'!$J$90,
IF(AND(I1431=110000,R1431&gt;45.9,R1431&lt;=123.4),'[1]Pricing Schedule'!$J$97,
IF(AND(I1431=110000,R1431&gt;123.4,R1431&lt;=168.2,M1431&lt;=10),'[1]Pricing Schedule'!$J$105,
IF(AND(I1431=110000,R1431&gt;123.4,R1431&lt;=168.2,M1431&gt;10),'[1]Pricing Schedule'!$J$113,
IF(AND(I1431=110000,R1431&gt;168.2,R1431&lt;=336.2,M1431&lt;=10),('[1]Pricing Schedule'!$J$105),
IF(AND(I1431=110000,R1431&gt;168.2,R1431&lt;=336.2,M1431&gt;10),('[1]Pricing Schedule'!$J$113),
IF(AND(I1431=110000,R1431&gt;336.4,R1431&lt;=504.6,M1431&lt;=10),('[1]Pricing Schedule'!$J$105),
IF(AND(I1431=110000,R1431&gt;336.4,R1431&lt;=504.6,M1431&gt;10),('[1]Pricing Schedule'!$J$113),
IF(AND(I1431=110000,R1431&gt;504.6,R1431&lt;=672.8,M1431&lt;=10),('[1]Pricing Schedule'!$J$105),
IF(AND(I1431=110000,R1431&gt;504.6,R1431&lt;=672.8,M1431&gt;10),('[1]Pricing Schedule'!$J$113),
IF(AND(I1431=110000,R1431&gt;672.8,R1431&lt;=841,M1431&lt;=10),('[1]Pricing Schedule'!$J$105),
IF(AND(I1431=110000,R1431&gt;672.8,R1431&lt;=841,M1431&gt;10),('[1]Pricing Schedule'!$J$113),
IF(AND(I1431=110000,R1431&gt;1682,R1431&lt;=1850.2,M1431&lt;=10),('[1]Pricing Schedule'!$J$105),
IF(AND(I1431=110000,R1431&gt;1682,R1431&lt;=1850.2,M1431&gt;10),('[1]Pricing Schedule'!$J$113),
IF(AND(I1431=110000,R1431&gt;2018.4,R1431&lt;=2186.6,M1431&lt;=10),('[1]Pricing Schedule'!$J$105),
IF(AND(I1431=110000,R1431&gt;2018.4,R1431&lt;=2186.6,M1431&gt;10),('[1]Pricing Schedule'!$J$113),999999999)))))))))))))))))))))))))))))))))))))))</f>
        <v>1</v>
      </c>
      <c r="U1431" s="40">
        <f t="shared" si="138"/>
        <v>355366.66666666663</v>
      </c>
      <c r="V1431" s="41">
        <f t="shared" si="139"/>
        <v>2.8139949348091173</v>
      </c>
      <c r="Y1431" s="23">
        <v>498</v>
      </c>
      <c r="Z1431" s="23">
        <v>105</v>
      </c>
      <c r="AD1431" s="13"/>
      <c r="AE1431" s="13"/>
      <c r="AF1431" s="13"/>
      <c r="AR1431" s="35"/>
    </row>
    <row r="1432" spans="1:44">
      <c r="A1432" s="23">
        <v>1434</v>
      </c>
      <c r="B1432" s="23">
        <v>1434</v>
      </c>
      <c r="C1432" s="23" t="s">
        <v>2121</v>
      </c>
      <c r="D1432" s="23" t="s">
        <v>116</v>
      </c>
      <c r="E1432" s="23" t="s">
        <v>116</v>
      </c>
      <c r="F1432" s="23" t="s">
        <v>236</v>
      </c>
      <c r="G1432" s="23" t="s">
        <v>237</v>
      </c>
      <c r="H1432" s="23" t="s">
        <v>113</v>
      </c>
      <c r="I1432" s="13">
        <v>38000</v>
      </c>
      <c r="J1432" s="13">
        <v>38000</v>
      </c>
      <c r="K1432" s="23" t="s">
        <v>119</v>
      </c>
      <c r="L1432" s="24">
        <v>10.137</v>
      </c>
      <c r="M1432" s="37">
        <f t="shared" si="134"/>
        <v>11</v>
      </c>
      <c r="N1432" s="24">
        <v>0.497</v>
      </c>
      <c r="O1432" s="13">
        <v>3</v>
      </c>
      <c r="P1432" s="36">
        <f t="shared" si="135"/>
        <v>0.497</v>
      </c>
      <c r="Q1432" s="38">
        <f t="shared" si="136"/>
        <v>4.2</v>
      </c>
      <c r="R1432" s="37">
        <f t="shared" si="137"/>
        <v>4.2</v>
      </c>
      <c r="S1432" s="39">
        <f>IF(AND(I1432=38000,R1432&lt;=4.5,M1432&gt;8),'[1]Pricing Schedule'!$F$8+('[1]Pricing Schedule'!$F$9*M1432),
IF(AND(I1432=38000,R1432&lt;=4.5,M1432&lt;=8),'[1]Pricing Schedule'!$F$34+('[1]Pricing Schedule'!$F$36*M1432),
IF(AND(I1432=38000,R1432&gt;4.5,R1432&lt;=9,M1432&gt;8),'[1]Pricing Schedule'!$F$17+('[1]Pricing Schedule'!$F$18*M1432),
IF(AND(I1432=38000,R1432&gt;4.5,R1432&lt;=9,M1432&lt;=8),'[1]Pricing Schedule'!$F$34+('[1]Pricing Schedule'!$F$36*M1432),
IF(AND(I1432=38000,R1432&gt;9,R1432&lt;=12.8,M1432&gt;8),'[1]Pricing Schedule'!$F$26+('[1]Pricing Schedule'!$F$27*M1432),
IF(AND(I1432=38000,R1432&gt;9,R1432&lt;=12.8,M1432&lt;=8),'[1]Pricing Schedule'!$F$34+('[1]Pricing Schedule'!$F$36*M1432),
IF(AND(I1432=38000,R1432&gt;12.8,R1432&lt;=22.8),'[1]Pricing Schedule'!$F$34+('[1]Pricing Schedule'!$F$36*M1432),
IF(AND(I1432=38000,R1432&gt;22.8,R1432&lt;=30.2),'[1]Pricing Schedule'!$F$43+('[1]Pricing Schedule'!$F$45*M1432),
IF(AND(I1432=38000,R1432&gt;30.2,R1432&lt;=45.9),'[1]Pricing Schedule'!$F$52+('[1]Pricing Schedule'!$F$54*M1432),
IF(AND(I1432=38000,R1432&gt;45.9,R1432&lt;=123.4),'[1]Pricing Schedule'!$F$96+('[1]Pricing Schedule'!$F$97*M1432),
IF(AND(I1432=38000,R1432&gt;123.4,R1432&lt;=168.2,M1432&lt;=10),'[1]Pricing Schedule'!$F$103+('[1]Pricing Schedule'!$F$105*M1432),
IF(AND(I1432=38000,R1432&gt;123.4,R1432&lt;=168.2,M1432&gt;10),'[1]Pricing Schedule'!$F$111+('[1]Pricing Schedule'!$F$113*M1432),
IF(AND(I1432=38000,R1432&gt;157.4,R1432&lt;=336.4,M1432&lt;=10),('[1]Pricing Schedule'!$F$103+('[1]Pricing Schedule'!$F$105*M1432))*2,
IF(AND(I1432=38000,R1432&gt;157.4,R1432&lt;=336.4,M1432&gt;10),('[1]Pricing Schedule'!$F$111+('[1]Pricing Schedule'!$F$113*M1432))*2,
IF(AND(I1432=38000,R1432&gt;314.8,R1432&lt;=504.6,M1432&lt;=10),('[1]Pricing Schedule'!$F$103+('[1]Pricing Schedule'!$F$105*M1432))*3,
IF(AND(I1432=38000,R1432&gt;314.8,R1432&lt;=504.6,M1432&gt;10),('[1]Pricing Schedule'!$F$111+('[1]Pricing Schedule'!$F$113*M1432))*3,
IF(AND(I1432=38000,R1432&gt;472.2,R1432&lt;=672.8,M1432&lt;=10),('[1]Pricing Schedule'!$F$103+('[1]Pricing Schedule'!$F$105*M1432))*4,
IF(AND(I1432=38000,R1432&gt;472.2,R1432&lt;=672.8,M1432&gt;10),('[1]Pricing Schedule'!$F$111+('[1]Pricing Schedule'!$F$113*M1432))*4,
IF(AND(I1432=110000,R1432&lt;=12.8,M1432&gt;2),'[1]Pricing Schedule'!$F$62+('[1]Pricing Schedule'!$F$63*M1432),
IF(AND(I1432=110000,R1432&lt;=12.8,M1432&lt;=2),'[1]Pricing Schedule'!$F$96+('[1]Pricing Schedule'!$F$97*M1432),
IF(AND(I1432=110000,R1432&gt;12.8,R1432&lt;=22.8,M1432&gt;3),'[1]Pricing Schedule'!$F$71+('[1]Pricing Schedule'!$F$72*M1432),
IF(AND(I1432=110000,R1432&gt;12.8,R1432&lt;=22.8,M1432&lt;=3),'[1]Pricing Schedule'!$F$96+('[1]Pricing Schedule'!$F$97*M1432),
IF(AND(I1432=110000,R1432&gt;22.8,R1432&lt;=30.2),'[1]Pricing Schedule'!$F$80+('[1]Pricing Schedule'!$F$81*M1432),
IF(AND(I1432=110000,R1432&gt;30.2,R1432&lt;=45.9),'[1]Pricing Schedule'!$F$89+('[1]Pricing Schedule'!$F$90*M1432),
IF(AND(I1432=110000,R1432&gt;45.9,R1432&lt;=123.4),'[1]Pricing Schedule'!$F$96+('[1]Pricing Schedule'!$F$97*M1432),
IF(AND(I1432=110000,R1432&gt;123.4,R1432&lt;=168.2,M1432&lt;=10),'[1]Pricing Schedule'!$F$103+('[1]Pricing Schedule'!$F$105*M1432),
IF(AND(I1432=110000,R1432&gt;123.4,R1432&lt;=168.2,M1432&gt;10),'[1]Pricing Schedule'!$F$111+('[1]Pricing Schedule'!$F$113*M1432),
IF(AND(I1432=110000,R1432&gt;168.2,R1432&lt;=336.4,M1432&lt;=10),('[1]Pricing Schedule'!$F$103+('[1]Pricing Schedule'!$F$105*M1432))*2,
IF(AND(I1432=110000,R1432&gt;168.2,R1432&lt;=336.4,M1432&gt;10),('[1]Pricing Schedule'!$F$111+('[1]Pricing Schedule'!$F$113*M1432))*2,
IF(AND(I1432=110000,R1432&gt;336.4,R1432&lt;=504.6,M1432&lt;=10),('[1]Pricing Schedule'!$F$103+('[1]Pricing Schedule'!$F$105*M1432))*3,
IF(AND(I1432=110000,R1432&gt;336.4,R1432&lt;=504.6,M1432&gt;10),('[1]Pricing Schedule'!$F$111+('[1]Pricing Schedule'!$F$113*M1432))*3,
IF(AND(I1432=110000,R1432&gt;504.6,R1432&lt;=672.8,M1432&lt;=10),('[1]Pricing Schedule'!$F$103+('[1]Pricing Schedule'!$F$105*M1432))*4,
IF(AND(I1432=110000,R1432&gt;504.6,R1432&lt;=672.8,M1432&gt;10),('[1]Pricing Schedule'!$F$111+('[1]Pricing Schedule'!$F$113*M1432))*4,
IF(AND(I1432=110000,R1432&gt;672.8,R1432&lt;=841,M1432&lt;=10),('[1]Pricing Schedule'!$F$103+('[1]Pricing Schedule'!$F$105*M1432))*5,
IF(AND(I1432=110000,R1432&gt;672.8,R1432&lt;=841,M1432&gt;10),('[1]Pricing Schedule'!$F$111+('[1]Pricing Schedule'!$F$113*M1432))*5,
IF(AND(I1432=110000,R1432&gt;672.8,R1432&lt;=841,M1432&lt;=10),('[1]Pricing Schedule'!$F$103+('[1]Pricing Schedule'!$F$105*M1432))*5,
IF(AND(I1432=110000,R1432&gt;672.8,R1432&lt;=841,M1432&gt;10),('[1]Pricing Schedule'!$F$111+('[1]Pricing Schedule'!$F$113*M1432))*5,
IF(AND(I1432=110000,R1432&gt;1345.6,R1432&lt;=1513.8,M1432&lt;=10),('[1]Pricing Schedule'!$F$103+('[1]Pricing Schedule'!$F$105*M1432))*9,
IF(AND(I1432=110000,R1432&gt;1345.6,R1432&lt;=1513.8,M1432&gt;10),('[1]Pricing Schedule'!$F$111+('[1]Pricing Schedule'!$F$113*M1432))*9,
9999999999)))))))))))))))))))))))))))))))))))))))</f>
        <v>1439840</v>
      </c>
      <c r="T1432" s="21">
        <f>IF(AND(I1432=38000,R1432&lt;=4.5,M1432&gt;8),'[1]Pricing Schedule'!$J$9,
IF(AND(I1432=38000,R1432&lt;=4.5,M1432&lt;=8),'[1]Pricing Schedule'!$J$36,
IF(AND(I1432=38000,R1432&gt;4.5,R1432&lt;=9,M1432&gt;8),'[1]Pricing Schedule'!$J$18,
IF(AND(I1432=38000,R1432&gt;4.5,R1432&lt;=9,M1432&lt;=8),'[1]Pricing Schedule'!$J$36,
IF(AND(I1432=38000,R1432&gt;9,R1432&lt;=12.8,M1432&gt;8),'[1]Pricing Schedule'!$J$27,
IF(AND(I1432=38000,R1432&gt;9,R1432&lt;=12.8,M1432&lt;=8),'[1]Pricing Schedule'!$J$36,
IF(AND(I1432=38000,R1432&gt;12.8,R1432&lt;=22.8),'[1]Pricing Schedule'!$J$36,
IF(AND(I1432=38000,R1432&gt;22.8,R1432&lt;=30.2),'[1]Pricing Schedule'!$J$45,
IF(AND(I1432=38000,R1432&gt;30.2,R1432&lt;=45.9),'[1]Pricing Schedule'!$J$54,
IF(AND(I1432=38000,R1432&gt;45.9,R1432&lt;=123.4),'[1]Pricing Schedule'!$J$97,
IF(AND(I1432=38000,R1432&gt;123.4,R1432&lt;=168.2,M1432&lt;=10),'[1]Pricing Schedule'!$J$105,
IF(AND(I1432=38000,R1432&gt;123.4,R1432&lt;=168.2,M1432&gt;10),'[1]Pricing Schedule'!$J$113,
IF(AND(I1432=38000,R1432&gt;168.2,R1432&lt;=336.4,M1432&lt;=10),('[1]Pricing Schedule'!$J$105),
IF(AND(I1432=38000,R1432&gt;168.2,R1432&lt;=336.4,M1432&gt;10),('[1]Pricing Schedule'!$J$113),
IF(AND(I1432=38000,R1432&gt;336.4,R1432&lt;=504.6,M1432&lt;=10),('[1]Pricing Schedule'!$J$105),
IF(AND(I1432=38000,R1432&gt;336.4,R1432&lt;=504.6,M1432&gt;10),('[1]Pricing Schedule'!$J$113),
IF(AND(I1432=38000,R1432&gt;504.6,R1432&lt;=672.8,M1432&lt;=10),('[1]Pricing Schedule'!$J$105),
IF(AND(I1432=38000,R1432&gt;504.6,R1432&lt;=672.8,M1432&gt;10),('[1]Pricing Schedule'!$J$113),
IF(AND(I1432=110000,R1432&lt;=12.8,M1432&gt;2),'[1]Pricing Schedule'!$J$63,
IF(AND(I1432=110000,R1432&lt;=12.8,M1432&lt;=2),'[1]Pricing Schedule'!$J$97,
IF(AND(I1432=110000,R1432&gt;12.8,R1432&lt;=22.8,M1432&gt;3),'[1]Pricing Schedule'!$J$72,
IF(AND(I1432=110000,R1432&gt;12.8,R1432&lt;=22.8,M1432&lt;=3),'[1]Pricing Schedule'!$J$97,
IF(AND(I1432=110000,R1432&gt;22.8,R1432&lt;=30.2),'[1]Pricing Schedule'!$J$81,
IF(AND(I1432=110000,R1432&gt;30.2,R1432&lt;=45.9),'[1]Pricing Schedule'!$J$90,
IF(AND(I1432=110000,R1432&gt;45.9,R1432&lt;=123.4),'[1]Pricing Schedule'!$J$97,
IF(AND(I1432=110000,R1432&gt;123.4,R1432&lt;=168.2,M1432&lt;=10),'[1]Pricing Schedule'!$J$105,
IF(AND(I1432=110000,R1432&gt;123.4,R1432&lt;=168.2,M1432&gt;10),'[1]Pricing Schedule'!$J$113,
IF(AND(I1432=110000,R1432&gt;168.2,R1432&lt;=336.2,M1432&lt;=10),('[1]Pricing Schedule'!$J$105),
IF(AND(I1432=110000,R1432&gt;168.2,R1432&lt;=336.2,M1432&gt;10),('[1]Pricing Schedule'!$J$113),
IF(AND(I1432=110000,R1432&gt;336.4,R1432&lt;=504.6,M1432&lt;=10),('[1]Pricing Schedule'!$J$105),
IF(AND(I1432=110000,R1432&gt;336.4,R1432&lt;=504.6,M1432&gt;10),('[1]Pricing Schedule'!$J$113),
IF(AND(I1432=110000,R1432&gt;504.6,R1432&lt;=672.8,M1432&lt;=10),('[1]Pricing Schedule'!$J$105),
IF(AND(I1432=110000,R1432&gt;504.6,R1432&lt;=672.8,M1432&gt;10),('[1]Pricing Schedule'!$J$113),
IF(AND(I1432=110000,R1432&gt;672.8,R1432&lt;=841,M1432&lt;=10),('[1]Pricing Schedule'!$J$105),
IF(AND(I1432=110000,R1432&gt;672.8,R1432&lt;=841,M1432&gt;10),('[1]Pricing Schedule'!$J$113),
IF(AND(I1432=110000,R1432&gt;1682,R1432&lt;=1850.2,M1432&lt;=10),('[1]Pricing Schedule'!$J$105),
IF(AND(I1432=110000,R1432&gt;1682,R1432&lt;=1850.2,M1432&gt;10),('[1]Pricing Schedule'!$J$113),
IF(AND(I1432=110000,R1432&gt;2018.4,R1432&lt;=2186.6,M1432&lt;=10),('[1]Pricing Schedule'!$J$105),
IF(AND(I1432=110000,R1432&gt;2018.4,R1432&lt;=2186.6,M1432&gt;10),('[1]Pricing Schedule'!$J$113),999999999)))))))))))))))))))))))))))))))))))))))</f>
        <v>1</v>
      </c>
      <c r="U1432" s="40">
        <f t="shared" si="138"/>
        <v>342819.04761904763</v>
      </c>
      <c r="V1432" s="41">
        <f t="shared" si="139"/>
        <v>2.9169907767529724</v>
      </c>
      <c r="Y1432" s="23">
        <v>261</v>
      </c>
      <c r="Z1432" s="23">
        <v>105</v>
      </c>
      <c r="AD1432" s="13"/>
      <c r="AE1432" s="13"/>
      <c r="AF1432" s="13"/>
      <c r="AR1432" s="35"/>
    </row>
    <row r="1433" spans="1:44">
      <c r="A1433" s="23">
        <v>1435</v>
      </c>
      <c r="B1433" s="23">
        <v>1435</v>
      </c>
      <c r="C1433" s="23" t="s">
        <v>2122</v>
      </c>
      <c r="D1433" s="23" t="s">
        <v>116</v>
      </c>
      <c r="E1433" s="23" t="s">
        <v>116</v>
      </c>
      <c r="F1433" s="23" t="s">
        <v>236</v>
      </c>
      <c r="G1433" s="23" t="s">
        <v>237</v>
      </c>
      <c r="H1433" s="23" t="s">
        <v>113</v>
      </c>
      <c r="I1433" s="13">
        <v>38000</v>
      </c>
      <c r="J1433" s="13">
        <v>38000</v>
      </c>
      <c r="K1433" s="23" t="s">
        <v>119</v>
      </c>
      <c r="L1433" s="24">
        <v>2.5830000000000002</v>
      </c>
      <c r="M1433" s="37">
        <f t="shared" si="134"/>
        <v>3</v>
      </c>
      <c r="N1433" s="24">
        <v>0.14799999999999999</v>
      </c>
      <c r="O1433" s="13">
        <v>3</v>
      </c>
      <c r="P1433" s="36">
        <f t="shared" si="135"/>
        <v>0.14799999999999999</v>
      </c>
      <c r="Q1433" s="38">
        <f t="shared" si="136"/>
        <v>4.2</v>
      </c>
      <c r="R1433" s="37">
        <f t="shared" si="137"/>
        <v>4.2</v>
      </c>
      <c r="S1433" s="39">
        <f>IF(AND(I1433=38000,R1433&lt;=4.5,M1433&gt;8),'[1]Pricing Schedule'!$F$8+('[1]Pricing Schedule'!$F$9*M1433),
IF(AND(I1433=38000,R1433&lt;=4.5,M1433&lt;=8),'[1]Pricing Schedule'!$F$34+('[1]Pricing Schedule'!$F$36*M1433),
IF(AND(I1433=38000,R1433&gt;4.5,R1433&lt;=9,M1433&gt;8),'[1]Pricing Schedule'!$F$17+('[1]Pricing Schedule'!$F$18*M1433),
IF(AND(I1433=38000,R1433&gt;4.5,R1433&lt;=9,M1433&lt;=8),'[1]Pricing Schedule'!$F$34+('[1]Pricing Schedule'!$F$36*M1433),
IF(AND(I1433=38000,R1433&gt;9,R1433&lt;=12.8,M1433&gt;8),'[1]Pricing Schedule'!$F$26+('[1]Pricing Schedule'!$F$27*M1433),
IF(AND(I1433=38000,R1433&gt;9,R1433&lt;=12.8,M1433&lt;=8),'[1]Pricing Schedule'!$F$34+('[1]Pricing Schedule'!$F$36*M1433),
IF(AND(I1433=38000,R1433&gt;12.8,R1433&lt;=22.8),'[1]Pricing Schedule'!$F$34+('[1]Pricing Schedule'!$F$36*M1433),
IF(AND(I1433=38000,R1433&gt;22.8,R1433&lt;=30.2),'[1]Pricing Schedule'!$F$43+('[1]Pricing Schedule'!$F$45*M1433),
IF(AND(I1433=38000,R1433&gt;30.2,R1433&lt;=45.9),'[1]Pricing Schedule'!$F$52+('[1]Pricing Schedule'!$F$54*M1433),
IF(AND(I1433=38000,R1433&gt;45.9,R1433&lt;=123.4),'[1]Pricing Schedule'!$F$96+('[1]Pricing Schedule'!$F$97*M1433),
IF(AND(I1433=38000,R1433&gt;123.4,R1433&lt;=168.2,M1433&lt;=10),'[1]Pricing Schedule'!$F$103+('[1]Pricing Schedule'!$F$105*M1433),
IF(AND(I1433=38000,R1433&gt;123.4,R1433&lt;=168.2,M1433&gt;10),'[1]Pricing Schedule'!$F$111+('[1]Pricing Schedule'!$F$113*M1433),
IF(AND(I1433=38000,R1433&gt;157.4,R1433&lt;=336.4,M1433&lt;=10),('[1]Pricing Schedule'!$F$103+('[1]Pricing Schedule'!$F$105*M1433))*2,
IF(AND(I1433=38000,R1433&gt;157.4,R1433&lt;=336.4,M1433&gt;10),('[1]Pricing Schedule'!$F$111+('[1]Pricing Schedule'!$F$113*M1433))*2,
IF(AND(I1433=38000,R1433&gt;314.8,R1433&lt;=504.6,M1433&lt;=10),('[1]Pricing Schedule'!$F$103+('[1]Pricing Schedule'!$F$105*M1433))*3,
IF(AND(I1433=38000,R1433&gt;314.8,R1433&lt;=504.6,M1433&gt;10),('[1]Pricing Schedule'!$F$111+('[1]Pricing Schedule'!$F$113*M1433))*3,
IF(AND(I1433=38000,R1433&gt;472.2,R1433&lt;=672.8,M1433&lt;=10),('[1]Pricing Schedule'!$F$103+('[1]Pricing Schedule'!$F$105*M1433))*4,
IF(AND(I1433=38000,R1433&gt;472.2,R1433&lt;=672.8,M1433&gt;10),('[1]Pricing Schedule'!$F$111+('[1]Pricing Schedule'!$F$113*M1433))*4,
IF(AND(I1433=110000,R1433&lt;=12.8,M1433&gt;2),'[1]Pricing Schedule'!$F$62+('[1]Pricing Schedule'!$F$63*M1433),
IF(AND(I1433=110000,R1433&lt;=12.8,M1433&lt;=2),'[1]Pricing Schedule'!$F$96+('[1]Pricing Schedule'!$F$97*M1433),
IF(AND(I1433=110000,R1433&gt;12.8,R1433&lt;=22.8,M1433&gt;3),'[1]Pricing Schedule'!$F$71+('[1]Pricing Schedule'!$F$72*M1433),
IF(AND(I1433=110000,R1433&gt;12.8,R1433&lt;=22.8,M1433&lt;=3),'[1]Pricing Schedule'!$F$96+('[1]Pricing Schedule'!$F$97*M1433),
IF(AND(I1433=110000,R1433&gt;22.8,R1433&lt;=30.2),'[1]Pricing Schedule'!$F$80+('[1]Pricing Schedule'!$F$81*M1433),
IF(AND(I1433=110000,R1433&gt;30.2,R1433&lt;=45.9),'[1]Pricing Schedule'!$F$89+('[1]Pricing Schedule'!$F$90*M1433),
IF(AND(I1433=110000,R1433&gt;45.9,R1433&lt;=123.4),'[1]Pricing Schedule'!$F$96+('[1]Pricing Schedule'!$F$97*M1433),
IF(AND(I1433=110000,R1433&gt;123.4,R1433&lt;=168.2,M1433&lt;=10),'[1]Pricing Schedule'!$F$103+('[1]Pricing Schedule'!$F$105*M1433),
IF(AND(I1433=110000,R1433&gt;123.4,R1433&lt;=168.2,M1433&gt;10),'[1]Pricing Schedule'!$F$111+('[1]Pricing Schedule'!$F$113*M1433),
IF(AND(I1433=110000,R1433&gt;168.2,R1433&lt;=336.4,M1433&lt;=10),('[1]Pricing Schedule'!$F$103+('[1]Pricing Schedule'!$F$105*M1433))*2,
IF(AND(I1433=110000,R1433&gt;168.2,R1433&lt;=336.4,M1433&gt;10),('[1]Pricing Schedule'!$F$111+('[1]Pricing Schedule'!$F$113*M1433))*2,
IF(AND(I1433=110000,R1433&gt;336.4,R1433&lt;=504.6,M1433&lt;=10),('[1]Pricing Schedule'!$F$103+('[1]Pricing Schedule'!$F$105*M1433))*3,
IF(AND(I1433=110000,R1433&gt;336.4,R1433&lt;=504.6,M1433&gt;10),('[1]Pricing Schedule'!$F$111+('[1]Pricing Schedule'!$F$113*M1433))*3,
IF(AND(I1433=110000,R1433&gt;504.6,R1433&lt;=672.8,M1433&lt;=10),('[1]Pricing Schedule'!$F$103+('[1]Pricing Schedule'!$F$105*M1433))*4,
IF(AND(I1433=110000,R1433&gt;504.6,R1433&lt;=672.8,M1433&gt;10),('[1]Pricing Schedule'!$F$111+('[1]Pricing Schedule'!$F$113*M1433))*4,
IF(AND(I1433=110000,R1433&gt;672.8,R1433&lt;=841,M1433&lt;=10),('[1]Pricing Schedule'!$F$103+('[1]Pricing Schedule'!$F$105*M1433))*5,
IF(AND(I1433=110000,R1433&gt;672.8,R1433&lt;=841,M1433&gt;10),('[1]Pricing Schedule'!$F$111+('[1]Pricing Schedule'!$F$113*M1433))*5,
IF(AND(I1433=110000,R1433&gt;672.8,R1433&lt;=841,M1433&lt;=10),('[1]Pricing Schedule'!$F$103+('[1]Pricing Schedule'!$F$105*M1433))*5,
IF(AND(I1433=110000,R1433&gt;672.8,R1433&lt;=841,M1433&gt;10),('[1]Pricing Schedule'!$F$111+('[1]Pricing Schedule'!$F$113*M1433))*5,
IF(AND(I1433=110000,R1433&gt;1345.6,R1433&lt;=1513.8,M1433&lt;=10),('[1]Pricing Schedule'!$F$103+('[1]Pricing Schedule'!$F$105*M1433))*9,
IF(AND(I1433=110000,R1433&gt;1345.6,R1433&lt;=1513.8,M1433&gt;10),('[1]Pricing Schedule'!$F$111+('[1]Pricing Schedule'!$F$113*M1433))*9,
9999999999)))))))))))))))))))))))))))))))))))))))</f>
        <v>558600</v>
      </c>
      <c r="T1433" s="21">
        <f>IF(AND(I1433=38000,R1433&lt;=4.5,M1433&gt;8),'[1]Pricing Schedule'!$J$9,
IF(AND(I1433=38000,R1433&lt;=4.5,M1433&lt;=8),'[1]Pricing Schedule'!$J$36,
IF(AND(I1433=38000,R1433&gt;4.5,R1433&lt;=9,M1433&gt;8),'[1]Pricing Schedule'!$J$18,
IF(AND(I1433=38000,R1433&gt;4.5,R1433&lt;=9,M1433&lt;=8),'[1]Pricing Schedule'!$J$36,
IF(AND(I1433=38000,R1433&gt;9,R1433&lt;=12.8,M1433&gt;8),'[1]Pricing Schedule'!$J$27,
IF(AND(I1433=38000,R1433&gt;9,R1433&lt;=12.8,M1433&lt;=8),'[1]Pricing Schedule'!$J$36,
IF(AND(I1433=38000,R1433&gt;12.8,R1433&lt;=22.8),'[1]Pricing Schedule'!$J$36,
IF(AND(I1433=38000,R1433&gt;22.8,R1433&lt;=30.2),'[1]Pricing Schedule'!$J$45,
IF(AND(I1433=38000,R1433&gt;30.2,R1433&lt;=45.9),'[1]Pricing Schedule'!$J$54,
IF(AND(I1433=38000,R1433&gt;45.9,R1433&lt;=123.4),'[1]Pricing Schedule'!$J$97,
IF(AND(I1433=38000,R1433&gt;123.4,R1433&lt;=168.2,M1433&lt;=10),'[1]Pricing Schedule'!$J$105,
IF(AND(I1433=38000,R1433&gt;123.4,R1433&lt;=168.2,M1433&gt;10),'[1]Pricing Schedule'!$J$113,
IF(AND(I1433=38000,R1433&gt;168.2,R1433&lt;=336.4,M1433&lt;=10),('[1]Pricing Schedule'!$J$105),
IF(AND(I1433=38000,R1433&gt;168.2,R1433&lt;=336.4,M1433&gt;10),('[1]Pricing Schedule'!$J$113),
IF(AND(I1433=38000,R1433&gt;336.4,R1433&lt;=504.6,M1433&lt;=10),('[1]Pricing Schedule'!$J$105),
IF(AND(I1433=38000,R1433&gt;336.4,R1433&lt;=504.6,M1433&gt;10),('[1]Pricing Schedule'!$J$113),
IF(AND(I1433=38000,R1433&gt;504.6,R1433&lt;=672.8,M1433&lt;=10),('[1]Pricing Schedule'!$J$105),
IF(AND(I1433=38000,R1433&gt;504.6,R1433&lt;=672.8,M1433&gt;10),('[1]Pricing Schedule'!$J$113),
IF(AND(I1433=110000,R1433&lt;=12.8,M1433&gt;2),'[1]Pricing Schedule'!$J$63,
IF(AND(I1433=110000,R1433&lt;=12.8,M1433&lt;=2),'[1]Pricing Schedule'!$J$97,
IF(AND(I1433=110000,R1433&gt;12.8,R1433&lt;=22.8,M1433&gt;3),'[1]Pricing Schedule'!$J$72,
IF(AND(I1433=110000,R1433&gt;12.8,R1433&lt;=22.8,M1433&lt;=3),'[1]Pricing Schedule'!$J$97,
IF(AND(I1433=110000,R1433&gt;22.8,R1433&lt;=30.2),'[1]Pricing Schedule'!$J$81,
IF(AND(I1433=110000,R1433&gt;30.2,R1433&lt;=45.9),'[1]Pricing Schedule'!$J$90,
IF(AND(I1433=110000,R1433&gt;45.9,R1433&lt;=123.4),'[1]Pricing Schedule'!$J$97,
IF(AND(I1433=110000,R1433&gt;123.4,R1433&lt;=168.2,M1433&lt;=10),'[1]Pricing Schedule'!$J$105,
IF(AND(I1433=110000,R1433&gt;123.4,R1433&lt;=168.2,M1433&gt;10),'[1]Pricing Schedule'!$J$113,
IF(AND(I1433=110000,R1433&gt;168.2,R1433&lt;=336.2,M1433&lt;=10),('[1]Pricing Schedule'!$J$105),
IF(AND(I1433=110000,R1433&gt;168.2,R1433&lt;=336.2,M1433&gt;10),('[1]Pricing Schedule'!$J$113),
IF(AND(I1433=110000,R1433&gt;336.4,R1433&lt;=504.6,M1433&lt;=10),('[1]Pricing Schedule'!$J$105),
IF(AND(I1433=110000,R1433&gt;336.4,R1433&lt;=504.6,M1433&gt;10),('[1]Pricing Schedule'!$J$113),
IF(AND(I1433=110000,R1433&gt;504.6,R1433&lt;=672.8,M1433&lt;=10),('[1]Pricing Schedule'!$J$105),
IF(AND(I1433=110000,R1433&gt;504.6,R1433&lt;=672.8,M1433&gt;10),('[1]Pricing Schedule'!$J$113),
IF(AND(I1433=110000,R1433&gt;672.8,R1433&lt;=841,M1433&lt;=10),('[1]Pricing Schedule'!$J$105),
IF(AND(I1433=110000,R1433&gt;672.8,R1433&lt;=841,M1433&gt;10),('[1]Pricing Schedule'!$J$113),
IF(AND(I1433=110000,R1433&gt;1682,R1433&lt;=1850.2,M1433&lt;=10),('[1]Pricing Schedule'!$J$105),
IF(AND(I1433=110000,R1433&gt;1682,R1433&lt;=1850.2,M1433&gt;10),('[1]Pricing Schedule'!$J$113),
IF(AND(I1433=110000,R1433&gt;2018.4,R1433&lt;=2186.6,M1433&lt;=10),('[1]Pricing Schedule'!$J$105),
IF(AND(I1433=110000,R1433&gt;2018.4,R1433&lt;=2186.6,M1433&gt;10),('[1]Pricing Schedule'!$J$113),999999999)))))))))))))))))))))))))))))))))))))))</f>
        <v>4</v>
      </c>
      <c r="U1433" s="40">
        <f t="shared" si="138"/>
        <v>133000</v>
      </c>
      <c r="V1433" s="41">
        <f t="shared" si="139"/>
        <v>7.518796992481203</v>
      </c>
      <c r="Y1433" s="23">
        <v>321</v>
      </c>
      <c r="Z1433" s="23">
        <v>105</v>
      </c>
      <c r="AD1433" s="13"/>
      <c r="AE1433" s="13"/>
      <c r="AF1433" s="13"/>
      <c r="AR1433" s="35"/>
    </row>
    <row r="1434" spans="1:44">
      <c r="A1434" s="23">
        <v>1436</v>
      </c>
      <c r="B1434" s="23">
        <v>1436</v>
      </c>
      <c r="C1434" s="23" t="s">
        <v>2123</v>
      </c>
      <c r="D1434" s="23" t="s">
        <v>116</v>
      </c>
      <c r="E1434" s="23" t="s">
        <v>116</v>
      </c>
      <c r="F1434" s="23" t="s">
        <v>236</v>
      </c>
      <c r="G1434" s="23" t="s">
        <v>237</v>
      </c>
      <c r="H1434" s="23" t="s">
        <v>113</v>
      </c>
      <c r="I1434" s="13">
        <v>38000</v>
      </c>
      <c r="J1434" s="13">
        <v>38000</v>
      </c>
      <c r="K1434" s="23" t="s">
        <v>119</v>
      </c>
      <c r="L1434" s="24">
        <v>14.359</v>
      </c>
      <c r="M1434" s="37">
        <f t="shared" si="134"/>
        <v>15</v>
      </c>
      <c r="N1434" s="24">
        <v>0.53700000000000003</v>
      </c>
      <c r="O1434" s="13">
        <v>3</v>
      </c>
      <c r="P1434" s="36">
        <f t="shared" si="135"/>
        <v>0.53700000000000003</v>
      </c>
      <c r="Q1434" s="38">
        <f t="shared" si="136"/>
        <v>4.2</v>
      </c>
      <c r="R1434" s="37">
        <f t="shared" si="137"/>
        <v>4.2</v>
      </c>
      <c r="S1434" s="39">
        <f>IF(AND(I1434=38000,R1434&lt;=4.5,M1434&gt;8),'[1]Pricing Schedule'!$F$8+('[1]Pricing Schedule'!$F$9*M1434),
IF(AND(I1434=38000,R1434&lt;=4.5,M1434&lt;=8),'[1]Pricing Schedule'!$F$34+('[1]Pricing Schedule'!$F$36*M1434),
IF(AND(I1434=38000,R1434&gt;4.5,R1434&lt;=9,M1434&gt;8),'[1]Pricing Schedule'!$F$17+('[1]Pricing Schedule'!$F$18*M1434),
IF(AND(I1434=38000,R1434&gt;4.5,R1434&lt;=9,M1434&lt;=8),'[1]Pricing Schedule'!$F$34+('[1]Pricing Schedule'!$F$36*M1434),
IF(AND(I1434=38000,R1434&gt;9,R1434&lt;=12.8,M1434&gt;8),'[1]Pricing Schedule'!$F$26+('[1]Pricing Schedule'!$F$27*M1434),
IF(AND(I1434=38000,R1434&gt;9,R1434&lt;=12.8,M1434&lt;=8),'[1]Pricing Schedule'!$F$34+('[1]Pricing Schedule'!$F$36*M1434),
IF(AND(I1434=38000,R1434&gt;12.8,R1434&lt;=22.8),'[1]Pricing Schedule'!$F$34+('[1]Pricing Schedule'!$F$36*M1434),
IF(AND(I1434=38000,R1434&gt;22.8,R1434&lt;=30.2),'[1]Pricing Schedule'!$F$43+('[1]Pricing Schedule'!$F$45*M1434),
IF(AND(I1434=38000,R1434&gt;30.2,R1434&lt;=45.9),'[1]Pricing Schedule'!$F$52+('[1]Pricing Schedule'!$F$54*M1434),
IF(AND(I1434=38000,R1434&gt;45.9,R1434&lt;=123.4),'[1]Pricing Schedule'!$F$96+('[1]Pricing Schedule'!$F$97*M1434),
IF(AND(I1434=38000,R1434&gt;123.4,R1434&lt;=168.2,M1434&lt;=10),'[1]Pricing Schedule'!$F$103+('[1]Pricing Schedule'!$F$105*M1434),
IF(AND(I1434=38000,R1434&gt;123.4,R1434&lt;=168.2,M1434&gt;10),'[1]Pricing Schedule'!$F$111+('[1]Pricing Schedule'!$F$113*M1434),
IF(AND(I1434=38000,R1434&gt;157.4,R1434&lt;=336.4,M1434&lt;=10),('[1]Pricing Schedule'!$F$103+('[1]Pricing Schedule'!$F$105*M1434))*2,
IF(AND(I1434=38000,R1434&gt;157.4,R1434&lt;=336.4,M1434&gt;10),('[1]Pricing Schedule'!$F$111+('[1]Pricing Schedule'!$F$113*M1434))*2,
IF(AND(I1434=38000,R1434&gt;314.8,R1434&lt;=504.6,M1434&lt;=10),('[1]Pricing Schedule'!$F$103+('[1]Pricing Schedule'!$F$105*M1434))*3,
IF(AND(I1434=38000,R1434&gt;314.8,R1434&lt;=504.6,M1434&gt;10),('[1]Pricing Schedule'!$F$111+('[1]Pricing Schedule'!$F$113*M1434))*3,
IF(AND(I1434=38000,R1434&gt;472.2,R1434&lt;=672.8,M1434&lt;=10),('[1]Pricing Schedule'!$F$103+('[1]Pricing Schedule'!$F$105*M1434))*4,
IF(AND(I1434=38000,R1434&gt;472.2,R1434&lt;=672.8,M1434&gt;10),('[1]Pricing Schedule'!$F$111+('[1]Pricing Schedule'!$F$113*M1434))*4,
IF(AND(I1434=110000,R1434&lt;=12.8,M1434&gt;2),'[1]Pricing Schedule'!$F$62+('[1]Pricing Schedule'!$F$63*M1434),
IF(AND(I1434=110000,R1434&lt;=12.8,M1434&lt;=2),'[1]Pricing Schedule'!$F$96+('[1]Pricing Schedule'!$F$97*M1434),
IF(AND(I1434=110000,R1434&gt;12.8,R1434&lt;=22.8,M1434&gt;3),'[1]Pricing Schedule'!$F$71+('[1]Pricing Schedule'!$F$72*M1434),
IF(AND(I1434=110000,R1434&gt;12.8,R1434&lt;=22.8,M1434&lt;=3),'[1]Pricing Schedule'!$F$96+('[1]Pricing Schedule'!$F$97*M1434),
IF(AND(I1434=110000,R1434&gt;22.8,R1434&lt;=30.2),'[1]Pricing Schedule'!$F$80+('[1]Pricing Schedule'!$F$81*M1434),
IF(AND(I1434=110000,R1434&gt;30.2,R1434&lt;=45.9),'[1]Pricing Schedule'!$F$89+('[1]Pricing Schedule'!$F$90*M1434),
IF(AND(I1434=110000,R1434&gt;45.9,R1434&lt;=123.4),'[1]Pricing Schedule'!$F$96+('[1]Pricing Schedule'!$F$97*M1434),
IF(AND(I1434=110000,R1434&gt;123.4,R1434&lt;=168.2,M1434&lt;=10),'[1]Pricing Schedule'!$F$103+('[1]Pricing Schedule'!$F$105*M1434),
IF(AND(I1434=110000,R1434&gt;123.4,R1434&lt;=168.2,M1434&gt;10),'[1]Pricing Schedule'!$F$111+('[1]Pricing Schedule'!$F$113*M1434),
IF(AND(I1434=110000,R1434&gt;168.2,R1434&lt;=336.4,M1434&lt;=10),('[1]Pricing Schedule'!$F$103+('[1]Pricing Schedule'!$F$105*M1434))*2,
IF(AND(I1434=110000,R1434&gt;168.2,R1434&lt;=336.4,M1434&gt;10),('[1]Pricing Schedule'!$F$111+('[1]Pricing Schedule'!$F$113*M1434))*2,
IF(AND(I1434=110000,R1434&gt;336.4,R1434&lt;=504.6,M1434&lt;=10),('[1]Pricing Schedule'!$F$103+('[1]Pricing Schedule'!$F$105*M1434))*3,
IF(AND(I1434=110000,R1434&gt;336.4,R1434&lt;=504.6,M1434&gt;10),('[1]Pricing Schedule'!$F$111+('[1]Pricing Schedule'!$F$113*M1434))*3,
IF(AND(I1434=110000,R1434&gt;504.6,R1434&lt;=672.8,M1434&lt;=10),('[1]Pricing Schedule'!$F$103+('[1]Pricing Schedule'!$F$105*M1434))*4,
IF(AND(I1434=110000,R1434&gt;504.6,R1434&lt;=672.8,M1434&gt;10),('[1]Pricing Schedule'!$F$111+('[1]Pricing Schedule'!$F$113*M1434))*4,
IF(AND(I1434=110000,R1434&gt;672.8,R1434&lt;=841,M1434&lt;=10),('[1]Pricing Schedule'!$F$103+('[1]Pricing Schedule'!$F$105*M1434))*5,
IF(AND(I1434=110000,R1434&gt;672.8,R1434&lt;=841,M1434&gt;10),('[1]Pricing Schedule'!$F$111+('[1]Pricing Schedule'!$F$113*M1434))*5,
IF(AND(I1434=110000,R1434&gt;672.8,R1434&lt;=841,M1434&lt;=10),('[1]Pricing Schedule'!$F$103+('[1]Pricing Schedule'!$F$105*M1434))*5,
IF(AND(I1434=110000,R1434&gt;672.8,R1434&lt;=841,M1434&gt;10),('[1]Pricing Schedule'!$F$111+('[1]Pricing Schedule'!$F$113*M1434))*5,
IF(AND(I1434=110000,R1434&gt;1345.6,R1434&lt;=1513.8,M1434&lt;=10),('[1]Pricing Schedule'!$F$103+('[1]Pricing Schedule'!$F$105*M1434))*9,
IF(AND(I1434=110000,R1434&gt;1345.6,R1434&lt;=1513.8,M1434&gt;10),('[1]Pricing Schedule'!$F$111+('[1]Pricing Schedule'!$F$113*M1434))*9,
9999999999)))))))))))))))))))))))))))))))))))))))</f>
        <v>1650640</v>
      </c>
      <c r="T1434" s="21">
        <f>IF(AND(I1434=38000,R1434&lt;=4.5,M1434&gt;8),'[1]Pricing Schedule'!$J$9,
IF(AND(I1434=38000,R1434&lt;=4.5,M1434&lt;=8),'[1]Pricing Schedule'!$J$36,
IF(AND(I1434=38000,R1434&gt;4.5,R1434&lt;=9,M1434&gt;8),'[1]Pricing Schedule'!$J$18,
IF(AND(I1434=38000,R1434&gt;4.5,R1434&lt;=9,M1434&lt;=8),'[1]Pricing Schedule'!$J$36,
IF(AND(I1434=38000,R1434&gt;9,R1434&lt;=12.8,M1434&gt;8),'[1]Pricing Schedule'!$J$27,
IF(AND(I1434=38000,R1434&gt;9,R1434&lt;=12.8,M1434&lt;=8),'[1]Pricing Schedule'!$J$36,
IF(AND(I1434=38000,R1434&gt;12.8,R1434&lt;=22.8),'[1]Pricing Schedule'!$J$36,
IF(AND(I1434=38000,R1434&gt;22.8,R1434&lt;=30.2),'[1]Pricing Schedule'!$J$45,
IF(AND(I1434=38000,R1434&gt;30.2,R1434&lt;=45.9),'[1]Pricing Schedule'!$J$54,
IF(AND(I1434=38000,R1434&gt;45.9,R1434&lt;=123.4),'[1]Pricing Schedule'!$J$97,
IF(AND(I1434=38000,R1434&gt;123.4,R1434&lt;=168.2,M1434&lt;=10),'[1]Pricing Schedule'!$J$105,
IF(AND(I1434=38000,R1434&gt;123.4,R1434&lt;=168.2,M1434&gt;10),'[1]Pricing Schedule'!$J$113,
IF(AND(I1434=38000,R1434&gt;168.2,R1434&lt;=336.4,M1434&lt;=10),('[1]Pricing Schedule'!$J$105),
IF(AND(I1434=38000,R1434&gt;168.2,R1434&lt;=336.4,M1434&gt;10),('[1]Pricing Schedule'!$J$113),
IF(AND(I1434=38000,R1434&gt;336.4,R1434&lt;=504.6,M1434&lt;=10),('[1]Pricing Schedule'!$J$105),
IF(AND(I1434=38000,R1434&gt;336.4,R1434&lt;=504.6,M1434&gt;10),('[1]Pricing Schedule'!$J$113),
IF(AND(I1434=38000,R1434&gt;504.6,R1434&lt;=672.8,M1434&lt;=10),('[1]Pricing Schedule'!$J$105),
IF(AND(I1434=38000,R1434&gt;504.6,R1434&lt;=672.8,M1434&gt;10),('[1]Pricing Schedule'!$J$113),
IF(AND(I1434=110000,R1434&lt;=12.8,M1434&gt;2),'[1]Pricing Schedule'!$J$63,
IF(AND(I1434=110000,R1434&lt;=12.8,M1434&lt;=2),'[1]Pricing Schedule'!$J$97,
IF(AND(I1434=110000,R1434&gt;12.8,R1434&lt;=22.8,M1434&gt;3),'[1]Pricing Schedule'!$J$72,
IF(AND(I1434=110000,R1434&gt;12.8,R1434&lt;=22.8,M1434&lt;=3),'[1]Pricing Schedule'!$J$97,
IF(AND(I1434=110000,R1434&gt;22.8,R1434&lt;=30.2),'[1]Pricing Schedule'!$J$81,
IF(AND(I1434=110000,R1434&gt;30.2,R1434&lt;=45.9),'[1]Pricing Schedule'!$J$90,
IF(AND(I1434=110000,R1434&gt;45.9,R1434&lt;=123.4),'[1]Pricing Schedule'!$J$97,
IF(AND(I1434=110000,R1434&gt;123.4,R1434&lt;=168.2,M1434&lt;=10),'[1]Pricing Schedule'!$J$105,
IF(AND(I1434=110000,R1434&gt;123.4,R1434&lt;=168.2,M1434&gt;10),'[1]Pricing Schedule'!$J$113,
IF(AND(I1434=110000,R1434&gt;168.2,R1434&lt;=336.2,M1434&lt;=10),('[1]Pricing Schedule'!$J$105),
IF(AND(I1434=110000,R1434&gt;168.2,R1434&lt;=336.2,M1434&gt;10),('[1]Pricing Schedule'!$J$113),
IF(AND(I1434=110000,R1434&gt;336.4,R1434&lt;=504.6,M1434&lt;=10),('[1]Pricing Schedule'!$J$105),
IF(AND(I1434=110000,R1434&gt;336.4,R1434&lt;=504.6,M1434&gt;10),('[1]Pricing Schedule'!$J$113),
IF(AND(I1434=110000,R1434&gt;504.6,R1434&lt;=672.8,M1434&lt;=10),('[1]Pricing Schedule'!$J$105),
IF(AND(I1434=110000,R1434&gt;504.6,R1434&lt;=672.8,M1434&gt;10),('[1]Pricing Schedule'!$J$113),
IF(AND(I1434=110000,R1434&gt;672.8,R1434&lt;=841,M1434&lt;=10),('[1]Pricing Schedule'!$J$105),
IF(AND(I1434=110000,R1434&gt;672.8,R1434&lt;=841,M1434&gt;10),('[1]Pricing Schedule'!$J$113),
IF(AND(I1434=110000,R1434&gt;1682,R1434&lt;=1850.2,M1434&lt;=10),('[1]Pricing Schedule'!$J$105),
IF(AND(I1434=110000,R1434&gt;1682,R1434&lt;=1850.2,M1434&gt;10),('[1]Pricing Schedule'!$J$113),
IF(AND(I1434=110000,R1434&gt;2018.4,R1434&lt;=2186.6,M1434&lt;=10),('[1]Pricing Schedule'!$J$105),
IF(AND(I1434=110000,R1434&gt;2018.4,R1434&lt;=2186.6,M1434&gt;10),('[1]Pricing Schedule'!$J$113),999999999)))))))))))))))))))))))))))))))))))))))</f>
        <v>1</v>
      </c>
      <c r="U1434" s="40">
        <f t="shared" si="138"/>
        <v>393009.52380952379</v>
      </c>
      <c r="V1434" s="41">
        <f t="shared" si="139"/>
        <v>2.5444676004458877</v>
      </c>
      <c r="Y1434" s="23">
        <v>387</v>
      </c>
      <c r="Z1434" s="23">
        <v>105</v>
      </c>
      <c r="AD1434" s="13"/>
      <c r="AE1434" s="13"/>
      <c r="AF1434" s="13"/>
      <c r="AR1434" s="35"/>
    </row>
    <row r="1435" spans="1:44">
      <c r="A1435" s="23">
        <v>1437</v>
      </c>
      <c r="B1435" s="23">
        <v>1437</v>
      </c>
      <c r="C1435" s="23" t="s">
        <v>2124</v>
      </c>
      <c r="D1435" s="23" t="s">
        <v>116</v>
      </c>
      <c r="E1435" s="23" t="s">
        <v>116</v>
      </c>
      <c r="F1435" s="23" t="s">
        <v>236</v>
      </c>
      <c r="G1435" s="23" t="s">
        <v>237</v>
      </c>
      <c r="H1435" s="23" t="s">
        <v>113</v>
      </c>
      <c r="I1435" s="13">
        <v>38000</v>
      </c>
      <c r="J1435" s="13">
        <v>38000</v>
      </c>
      <c r="K1435" s="23" t="s">
        <v>119</v>
      </c>
      <c r="L1435" s="24">
        <v>12.731999999999999</v>
      </c>
      <c r="M1435" s="37">
        <f t="shared" si="134"/>
        <v>13</v>
      </c>
      <c r="N1435" s="24">
        <v>0.252</v>
      </c>
      <c r="O1435" s="13">
        <v>3</v>
      </c>
      <c r="P1435" s="36">
        <f t="shared" si="135"/>
        <v>0.252</v>
      </c>
      <c r="Q1435" s="38">
        <f t="shared" si="136"/>
        <v>4.2</v>
      </c>
      <c r="R1435" s="37">
        <f t="shared" si="137"/>
        <v>4.2</v>
      </c>
      <c r="S1435" s="39">
        <f>IF(AND(I1435=38000,R1435&lt;=4.5,M1435&gt;8),'[1]Pricing Schedule'!$F$8+('[1]Pricing Schedule'!$F$9*M1435),
IF(AND(I1435=38000,R1435&lt;=4.5,M1435&lt;=8),'[1]Pricing Schedule'!$F$34+('[1]Pricing Schedule'!$F$36*M1435),
IF(AND(I1435=38000,R1435&gt;4.5,R1435&lt;=9,M1435&gt;8),'[1]Pricing Schedule'!$F$17+('[1]Pricing Schedule'!$F$18*M1435),
IF(AND(I1435=38000,R1435&gt;4.5,R1435&lt;=9,M1435&lt;=8),'[1]Pricing Schedule'!$F$34+('[1]Pricing Schedule'!$F$36*M1435),
IF(AND(I1435=38000,R1435&gt;9,R1435&lt;=12.8,M1435&gt;8),'[1]Pricing Schedule'!$F$26+('[1]Pricing Schedule'!$F$27*M1435),
IF(AND(I1435=38000,R1435&gt;9,R1435&lt;=12.8,M1435&lt;=8),'[1]Pricing Schedule'!$F$34+('[1]Pricing Schedule'!$F$36*M1435),
IF(AND(I1435=38000,R1435&gt;12.8,R1435&lt;=22.8),'[1]Pricing Schedule'!$F$34+('[1]Pricing Schedule'!$F$36*M1435),
IF(AND(I1435=38000,R1435&gt;22.8,R1435&lt;=30.2),'[1]Pricing Schedule'!$F$43+('[1]Pricing Schedule'!$F$45*M1435),
IF(AND(I1435=38000,R1435&gt;30.2,R1435&lt;=45.9),'[1]Pricing Schedule'!$F$52+('[1]Pricing Schedule'!$F$54*M1435),
IF(AND(I1435=38000,R1435&gt;45.9,R1435&lt;=123.4),'[1]Pricing Schedule'!$F$96+('[1]Pricing Schedule'!$F$97*M1435),
IF(AND(I1435=38000,R1435&gt;123.4,R1435&lt;=168.2,M1435&lt;=10),'[1]Pricing Schedule'!$F$103+('[1]Pricing Schedule'!$F$105*M1435),
IF(AND(I1435=38000,R1435&gt;123.4,R1435&lt;=168.2,M1435&gt;10),'[1]Pricing Schedule'!$F$111+('[1]Pricing Schedule'!$F$113*M1435),
IF(AND(I1435=38000,R1435&gt;157.4,R1435&lt;=336.4,M1435&lt;=10),('[1]Pricing Schedule'!$F$103+('[1]Pricing Schedule'!$F$105*M1435))*2,
IF(AND(I1435=38000,R1435&gt;157.4,R1435&lt;=336.4,M1435&gt;10),('[1]Pricing Schedule'!$F$111+('[1]Pricing Schedule'!$F$113*M1435))*2,
IF(AND(I1435=38000,R1435&gt;314.8,R1435&lt;=504.6,M1435&lt;=10),('[1]Pricing Schedule'!$F$103+('[1]Pricing Schedule'!$F$105*M1435))*3,
IF(AND(I1435=38000,R1435&gt;314.8,R1435&lt;=504.6,M1435&gt;10),('[1]Pricing Schedule'!$F$111+('[1]Pricing Schedule'!$F$113*M1435))*3,
IF(AND(I1435=38000,R1435&gt;472.2,R1435&lt;=672.8,M1435&lt;=10),('[1]Pricing Schedule'!$F$103+('[1]Pricing Schedule'!$F$105*M1435))*4,
IF(AND(I1435=38000,R1435&gt;472.2,R1435&lt;=672.8,M1435&gt;10),('[1]Pricing Schedule'!$F$111+('[1]Pricing Schedule'!$F$113*M1435))*4,
IF(AND(I1435=110000,R1435&lt;=12.8,M1435&gt;2),'[1]Pricing Schedule'!$F$62+('[1]Pricing Schedule'!$F$63*M1435),
IF(AND(I1435=110000,R1435&lt;=12.8,M1435&lt;=2),'[1]Pricing Schedule'!$F$96+('[1]Pricing Schedule'!$F$97*M1435),
IF(AND(I1435=110000,R1435&gt;12.8,R1435&lt;=22.8,M1435&gt;3),'[1]Pricing Schedule'!$F$71+('[1]Pricing Schedule'!$F$72*M1435),
IF(AND(I1435=110000,R1435&gt;12.8,R1435&lt;=22.8,M1435&lt;=3),'[1]Pricing Schedule'!$F$96+('[1]Pricing Schedule'!$F$97*M1435),
IF(AND(I1435=110000,R1435&gt;22.8,R1435&lt;=30.2),'[1]Pricing Schedule'!$F$80+('[1]Pricing Schedule'!$F$81*M1435),
IF(AND(I1435=110000,R1435&gt;30.2,R1435&lt;=45.9),'[1]Pricing Schedule'!$F$89+('[1]Pricing Schedule'!$F$90*M1435),
IF(AND(I1435=110000,R1435&gt;45.9,R1435&lt;=123.4),'[1]Pricing Schedule'!$F$96+('[1]Pricing Schedule'!$F$97*M1435),
IF(AND(I1435=110000,R1435&gt;123.4,R1435&lt;=168.2,M1435&lt;=10),'[1]Pricing Schedule'!$F$103+('[1]Pricing Schedule'!$F$105*M1435),
IF(AND(I1435=110000,R1435&gt;123.4,R1435&lt;=168.2,M1435&gt;10),'[1]Pricing Schedule'!$F$111+('[1]Pricing Schedule'!$F$113*M1435),
IF(AND(I1435=110000,R1435&gt;168.2,R1435&lt;=336.4,M1435&lt;=10),('[1]Pricing Schedule'!$F$103+('[1]Pricing Schedule'!$F$105*M1435))*2,
IF(AND(I1435=110000,R1435&gt;168.2,R1435&lt;=336.4,M1435&gt;10),('[1]Pricing Schedule'!$F$111+('[1]Pricing Schedule'!$F$113*M1435))*2,
IF(AND(I1435=110000,R1435&gt;336.4,R1435&lt;=504.6,M1435&lt;=10),('[1]Pricing Schedule'!$F$103+('[1]Pricing Schedule'!$F$105*M1435))*3,
IF(AND(I1435=110000,R1435&gt;336.4,R1435&lt;=504.6,M1435&gt;10),('[1]Pricing Schedule'!$F$111+('[1]Pricing Schedule'!$F$113*M1435))*3,
IF(AND(I1435=110000,R1435&gt;504.6,R1435&lt;=672.8,M1435&lt;=10),('[1]Pricing Schedule'!$F$103+('[1]Pricing Schedule'!$F$105*M1435))*4,
IF(AND(I1435=110000,R1435&gt;504.6,R1435&lt;=672.8,M1435&gt;10),('[1]Pricing Schedule'!$F$111+('[1]Pricing Schedule'!$F$113*M1435))*4,
IF(AND(I1435=110000,R1435&gt;672.8,R1435&lt;=841,M1435&lt;=10),('[1]Pricing Schedule'!$F$103+('[1]Pricing Schedule'!$F$105*M1435))*5,
IF(AND(I1435=110000,R1435&gt;672.8,R1435&lt;=841,M1435&gt;10),('[1]Pricing Schedule'!$F$111+('[1]Pricing Schedule'!$F$113*M1435))*5,
IF(AND(I1435=110000,R1435&gt;672.8,R1435&lt;=841,M1435&lt;=10),('[1]Pricing Schedule'!$F$103+('[1]Pricing Schedule'!$F$105*M1435))*5,
IF(AND(I1435=110000,R1435&gt;672.8,R1435&lt;=841,M1435&gt;10),('[1]Pricing Schedule'!$F$111+('[1]Pricing Schedule'!$F$113*M1435))*5,
IF(AND(I1435=110000,R1435&gt;1345.6,R1435&lt;=1513.8,M1435&lt;=10),('[1]Pricing Schedule'!$F$103+('[1]Pricing Schedule'!$F$105*M1435))*9,
IF(AND(I1435=110000,R1435&gt;1345.6,R1435&lt;=1513.8,M1435&gt;10),('[1]Pricing Schedule'!$F$111+('[1]Pricing Schedule'!$F$113*M1435))*9,
9999999999)))))))))))))))))))))))))))))))))))))))</f>
        <v>1545240</v>
      </c>
      <c r="T1435" s="21">
        <f>IF(AND(I1435=38000,R1435&lt;=4.5,M1435&gt;8),'[1]Pricing Schedule'!$J$9,
IF(AND(I1435=38000,R1435&lt;=4.5,M1435&lt;=8),'[1]Pricing Schedule'!$J$36,
IF(AND(I1435=38000,R1435&gt;4.5,R1435&lt;=9,M1435&gt;8),'[1]Pricing Schedule'!$J$18,
IF(AND(I1435=38000,R1435&gt;4.5,R1435&lt;=9,M1435&lt;=8),'[1]Pricing Schedule'!$J$36,
IF(AND(I1435=38000,R1435&gt;9,R1435&lt;=12.8,M1435&gt;8),'[1]Pricing Schedule'!$J$27,
IF(AND(I1435=38000,R1435&gt;9,R1435&lt;=12.8,M1435&lt;=8),'[1]Pricing Schedule'!$J$36,
IF(AND(I1435=38000,R1435&gt;12.8,R1435&lt;=22.8),'[1]Pricing Schedule'!$J$36,
IF(AND(I1435=38000,R1435&gt;22.8,R1435&lt;=30.2),'[1]Pricing Schedule'!$J$45,
IF(AND(I1435=38000,R1435&gt;30.2,R1435&lt;=45.9),'[1]Pricing Schedule'!$J$54,
IF(AND(I1435=38000,R1435&gt;45.9,R1435&lt;=123.4),'[1]Pricing Schedule'!$J$97,
IF(AND(I1435=38000,R1435&gt;123.4,R1435&lt;=168.2,M1435&lt;=10),'[1]Pricing Schedule'!$J$105,
IF(AND(I1435=38000,R1435&gt;123.4,R1435&lt;=168.2,M1435&gt;10),'[1]Pricing Schedule'!$J$113,
IF(AND(I1435=38000,R1435&gt;168.2,R1435&lt;=336.4,M1435&lt;=10),('[1]Pricing Schedule'!$J$105),
IF(AND(I1435=38000,R1435&gt;168.2,R1435&lt;=336.4,M1435&gt;10),('[1]Pricing Schedule'!$J$113),
IF(AND(I1435=38000,R1435&gt;336.4,R1435&lt;=504.6,M1435&lt;=10),('[1]Pricing Schedule'!$J$105),
IF(AND(I1435=38000,R1435&gt;336.4,R1435&lt;=504.6,M1435&gt;10),('[1]Pricing Schedule'!$J$113),
IF(AND(I1435=38000,R1435&gt;504.6,R1435&lt;=672.8,M1435&lt;=10),('[1]Pricing Schedule'!$J$105),
IF(AND(I1435=38000,R1435&gt;504.6,R1435&lt;=672.8,M1435&gt;10),('[1]Pricing Schedule'!$J$113),
IF(AND(I1435=110000,R1435&lt;=12.8,M1435&gt;2),'[1]Pricing Schedule'!$J$63,
IF(AND(I1435=110000,R1435&lt;=12.8,M1435&lt;=2),'[1]Pricing Schedule'!$J$97,
IF(AND(I1435=110000,R1435&gt;12.8,R1435&lt;=22.8,M1435&gt;3),'[1]Pricing Schedule'!$J$72,
IF(AND(I1435=110000,R1435&gt;12.8,R1435&lt;=22.8,M1435&lt;=3),'[1]Pricing Schedule'!$J$97,
IF(AND(I1435=110000,R1435&gt;22.8,R1435&lt;=30.2),'[1]Pricing Schedule'!$J$81,
IF(AND(I1435=110000,R1435&gt;30.2,R1435&lt;=45.9),'[1]Pricing Schedule'!$J$90,
IF(AND(I1435=110000,R1435&gt;45.9,R1435&lt;=123.4),'[1]Pricing Schedule'!$J$97,
IF(AND(I1435=110000,R1435&gt;123.4,R1435&lt;=168.2,M1435&lt;=10),'[1]Pricing Schedule'!$J$105,
IF(AND(I1435=110000,R1435&gt;123.4,R1435&lt;=168.2,M1435&gt;10),'[1]Pricing Schedule'!$J$113,
IF(AND(I1435=110000,R1435&gt;168.2,R1435&lt;=336.2,M1435&lt;=10),('[1]Pricing Schedule'!$J$105),
IF(AND(I1435=110000,R1435&gt;168.2,R1435&lt;=336.2,M1435&gt;10),('[1]Pricing Schedule'!$J$113),
IF(AND(I1435=110000,R1435&gt;336.4,R1435&lt;=504.6,M1435&lt;=10),('[1]Pricing Schedule'!$J$105),
IF(AND(I1435=110000,R1435&gt;336.4,R1435&lt;=504.6,M1435&gt;10),('[1]Pricing Schedule'!$J$113),
IF(AND(I1435=110000,R1435&gt;504.6,R1435&lt;=672.8,M1435&lt;=10),('[1]Pricing Schedule'!$J$105),
IF(AND(I1435=110000,R1435&gt;504.6,R1435&lt;=672.8,M1435&gt;10),('[1]Pricing Schedule'!$J$113),
IF(AND(I1435=110000,R1435&gt;672.8,R1435&lt;=841,M1435&lt;=10),('[1]Pricing Schedule'!$J$105),
IF(AND(I1435=110000,R1435&gt;672.8,R1435&lt;=841,M1435&gt;10),('[1]Pricing Schedule'!$J$113),
IF(AND(I1435=110000,R1435&gt;1682,R1435&lt;=1850.2,M1435&lt;=10),('[1]Pricing Schedule'!$J$105),
IF(AND(I1435=110000,R1435&gt;1682,R1435&lt;=1850.2,M1435&gt;10),('[1]Pricing Schedule'!$J$113),
IF(AND(I1435=110000,R1435&gt;2018.4,R1435&lt;=2186.6,M1435&lt;=10),('[1]Pricing Schedule'!$J$105),
IF(AND(I1435=110000,R1435&gt;2018.4,R1435&lt;=2186.6,M1435&gt;10),('[1]Pricing Schedule'!$J$113),999999999)))))))))))))))))))))))))))))))))))))))</f>
        <v>1</v>
      </c>
      <c r="U1435" s="40">
        <f t="shared" si="138"/>
        <v>367914.28571428568</v>
      </c>
      <c r="V1435" s="41">
        <f t="shared" si="139"/>
        <v>2.7180243845616214</v>
      </c>
      <c r="Y1435" s="23">
        <v>594</v>
      </c>
      <c r="Z1435" s="23">
        <v>105</v>
      </c>
      <c r="AD1435" s="13"/>
      <c r="AE1435" s="13"/>
      <c r="AF1435" s="13"/>
      <c r="AR1435" s="35"/>
    </row>
    <row r="1436" spans="1:44">
      <c r="A1436" s="23">
        <v>1438</v>
      </c>
      <c r="B1436" s="23">
        <v>1438</v>
      </c>
      <c r="C1436" s="23" t="s">
        <v>2125</v>
      </c>
      <c r="D1436" s="23" t="s">
        <v>116</v>
      </c>
      <c r="E1436" s="23" t="s">
        <v>116</v>
      </c>
      <c r="F1436" s="23" t="s">
        <v>236</v>
      </c>
      <c r="G1436" s="23" t="s">
        <v>237</v>
      </c>
      <c r="H1436" s="23" t="s">
        <v>113</v>
      </c>
      <c r="I1436" s="13">
        <v>38000</v>
      </c>
      <c r="J1436" s="13">
        <v>38000</v>
      </c>
      <c r="K1436" s="23" t="s">
        <v>119</v>
      </c>
      <c r="L1436" s="24">
        <v>13.105</v>
      </c>
      <c r="M1436" s="37">
        <f t="shared" si="134"/>
        <v>14</v>
      </c>
      <c r="N1436" s="24">
        <v>0.38600000000000001</v>
      </c>
      <c r="O1436" s="13">
        <v>3</v>
      </c>
      <c r="P1436" s="36">
        <f t="shared" si="135"/>
        <v>0.38600000000000001</v>
      </c>
      <c r="Q1436" s="38">
        <f t="shared" si="136"/>
        <v>4.2</v>
      </c>
      <c r="R1436" s="37">
        <f t="shared" si="137"/>
        <v>4.2</v>
      </c>
      <c r="S1436" s="39">
        <f>IF(AND(I1436=38000,R1436&lt;=4.5,M1436&gt;8),'[1]Pricing Schedule'!$F$8+('[1]Pricing Schedule'!$F$9*M1436),
IF(AND(I1436=38000,R1436&lt;=4.5,M1436&lt;=8),'[1]Pricing Schedule'!$F$34+('[1]Pricing Schedule'!$F$36*M1436),
IF(AND(I1436=38000,R1436&gt;4.5,R1436&lt;=9,M1436&gt;8),'[1]Pricing Schedule'!$F$17+('[1]Pricing Schedule'!$F$18*M1436),
IF(AND(I1436=38000,R1436&gt;4.5,R1436&lt;=9,M1436&lt;=8),'[1]Pricing Schedule'!$F$34+('[1]Pricing Schedule'!$F$36*M1436),
IF(AND(I1436=38000,R1436&gt;9,R1436&lt;=12.8,M1436&gt;8),'[1]Pricing Schedule'!$F$26+('[1]Pricing Schedule'!$F$27*M1436),
IF(AND(I1436=38000,R1436&gt;9,R1436&lt;=12.8,M1436&lt;=8),'[1]Pricing Schedule'!$F$34+('[1]Pricing Schedule'!$F$36*M1436),
IF(AND(I1436=38000,R1436&gt;12.8,R1436&lt;=22.8),'[1]Pricing Schedule'!$F$34+('[1]Pricing Schedule'!$F$36*M1436),
IF(AND(I1436=38000,R1436&gt;22.8,R1436&lt;=30.2),'[1]Pricing Schedule'!$F$43+('[1]Pricing Schedule'!$F$45*M1436),
IF(AND(I1436=38000,R1436&gt;30.2,R1436&lt;=45.9),'[1]Pricing Schedule'!$F$52+('[1]Pricing Schedule'!$F$54*M1436),
IF(AND(I1436=38000,R1436&gt;45.9,R1436&lt;=123.4),'[1]Pricing Schedule'!$F$96+('[1]Pricing Schedule'!$F$97*M1436),
IF(AND(I1436=38000,R1436&gt;123.4,R1436&lt;=168.2,M1436&lt;=10),'[1]Pricing Schedule'!$F$103+('[1]Pricing Schedule'!$F$105*M1436),
IF(AND(I1436=38000,R1436&gt;123.4,R1436&lt;=168.2,M1436&gt;10),'[1]Pricing Schedule'!$F$111+('[1]Pricing Schedule'!$F$113*M1436),
IF(AND(I1436=38000,R1436&gt;157.4,R1436&lt;=336.4,M1436&lt;=10),('[1]Pricing Schedule'!$F$103+('[1]Pricing Schedule'!$F$105*M1436))*2,
IF(AND(I1436=38000,R1436&gt;157.4,R1436&lt;=336.4,M1436&gt;10),('[1]Pricing Schedule'!$F$111+('[1]Pricing Schedule'!$F$113*M1436))*2,
IF(AND(I1436=38000,R1436&gt;314.8,R1436&lt;=504.6,M1436&lt;=10),('[1]Pricing Schedule'!$F$103+('[1]Pricing Schedule'!$F$105*M1436))*3,
IF(AND(I1436=38000,R1436&gt;314.8,R1436&lt;=504.6,M1436&gt;10),('[1]Pricing Schedule'!$F$111+('[1]Pricing Schedule'!$F$113*M1436))*3,
IF(AND(I1436=38000,R1436&gt;472.2,R1436&lt;=672.8,M1436&lt;=10),('[1]Pricing Schedule'!$F$103+('[1]Pricing Schedule'!$F$105*M1436))*4,
IF(AND(I1436=38000,R1436&gt;472.2,R1436&lt;=672.8,M1436&gt;10),('[1]Pricing Schedule'!$F$111+('[1]Pricing Schedule'!$F$113*M1436))*4,
IF(AND(I1436=110000,R1436&lt;=12.8,M1436&gt;2),'[1]Pricing Schedule'!$F$62+('[1]Pricing Schedule'!$F$63*M1436),
IF(AND(I1436=110000,R1436&lt;=12.8,M1436&lt;=2),'[1]Pricing Schedule'!$F$96+('[1]Pricing Schedule'!$F$97*M1436),
IF(AND(I1436=110000,R1436&gt;12.8,R1436&lt;=22.8,M1436&gt;3),'[1]Pricing Schedule'!$F$71+('[1]Pricing Schedule'!$F$72*M1436),
IF(AND(I1436=110000,R1436&gt;12.8,R1436&lt;=22.8,M1436&lt;=3),'[1]Pricing Schedule'!$F$96+('[1]Pricing Schedule'!$F$97*M1436),
IF(AND(I1436=110000,R1436&gt;22.8,R1436&lt;=30.2),'[1]Pricing Schedule'!$F$80+('[1]Pricing Schedule'!$F$81*M1436),
IF(AND(I1436=110000,R1436&gt;30.2,R1436&lt;=45.9),'[1]Pricing Schedule'!$F$89+('[1]Pricing Schedule'!$F$90*M1436),
IF(AND(I1436=110000,R1436&gt;45.9,R1436&lt;=123.4),'[1]Pricing Schedule'!$F$96+('[1]Pricing Schedule'!$F$97*M1436),
IF(AND(I1436=110000,R1436&gt;123.4,R1436&lt;=168.2,M1436&lt;=10),'[1]Pricing Schedule'!$F$103+('[1]Pricing Schedule'!$F$105*M1436),
IF(AND(I1436=110000,R1436&gt;123.4,R1436&lt;=168.2,M1436&gt;10),'[1]Pricing Schedule'!$F$111+('[1]Pricing Schedule'!$F$113*M1436),
IF(AND(I1436=110000,R1436&gt;168.2,R1436&lt;=336.4,M1436&lt;=10),('[1]Pricing Schedule'!$F$103+('[1]Pricing Schedule'!$F$105*M1436))*2,
IF(AND(I1436=110000,R1436&gt;168.2,R1436&lt;=336.4,M1436&gt;10),('[1]Pricing Schedule'!$F$111+('[1]Pricing Schedule'!$F$113*M1436))*2,
IF(AND(I1436=110000,R1436&gt;336.4,R1436&lt;=504.6,M1436&lt;=10),('[1]Pricing Schedule'!$F$103+('[1]Pricing Schedule'!$F$105*M1436))*3,
IF(AND(I1436=110000,R1436&gt;336.4,R1436&lt;=504.6,M1436&gt;10),('[1]Pricing Schedule'!$F$111+('[1]Pricing Schedule'!$F$113*M1436))*3,
IF(AND(I1436=110000,R1436&gt;504.6,R1436&lt;=672.8,M1436&lt;=10),('[1]Pricing Schedule'!$F$103+('[1]Pricing Schedule'!$F$105*M1436))*4,
IF(AND(I1436=110000,R1436&gt;504.6,R1436&lt;=672.8,M1436&gt;10),('[1]Pricing Schedule'!$F$111+('[1]Pricing Schedule'!$F$113*M1436))*4,
IF(AND(I1436=110000,R1436&gt;672.8,R1436&lt;=841,M1436&lt;=10),('[1]Pricing Schedule'!$F$103+('[1]Pricing Schedule'!$F$105*M1436))*5,
IF(AND(I1436=110000,R1436&gt;672.8,R1436&lt;=841,M1436&gt;10),('[1]Pricing Schedule'!$F$111+('[1]Pricing Schedule'!$F$113*M1436))*5,
IF(AND(I1436=110000,R1436&gt;672.8,R1436&lt;=841,M1436&lt;=10),('[1]Pricing Schedule'!$F$103+('[1]Pricing Schedule'!$F$105*M1436))*5,
IF(AND(I1436=110000,R1436&gt;672.8,R1436&lt;=841,M1436&gt;10),('[1]Pricing Schedule'!$F$111+('[1]Pricing Schedule'!$F$113*M1436))*5,
IF(AND(I1436=110000,R1436&gt;1345.6,R1436&lt;=1513.8,M1436&lt;=10),('[1]Pricing Schedule'!$F$103+('[1]Pricing Schedule'!$F$105*M1436))*9,
IF(AND(I1436=110000,R1436&gt;1345.6,R1436&lt;=1513.8,M1436&gt;10),('[1]Pricing Schedule'!$F$111+('[1]Pricing Schedule'!$F$113*M1436))*9,
9999999999)))))))))))))))))))))))))))))))))))))))</f>
        <v>1597940</v>
      </c>
      <c r="T1436" s="21">
        <f>IF(AND(I1436=38000,R1436&lt;=4.5,M1436&gt;8),'[1]Pricing Schedule'!$J$9,
IF(AND(I1436=38000,R1436&lt;=4.5,M1436&lt;=8),'[1]Pricing Schedule'!$J$36,
IF(AND(I1436=38000,R1436&gt;4.5,R1436&lt;=9,M1436&gt;8),'[1]Pricing Schedule'!$J$18,
IF(AND(I1436=38000,R1436&gt;4.5,R1436&lt;=9,M1436&lt;=8),'[1]Pricing Schedule'!$J$36,
IF(AND(I1436=38000,R1436&gt;9,R1436&lt;=12.8,M1436&gt;8),'[1]Pricing Schedule'!$J$27,
IF(AND(I1436=38000,R1436&gt;9,R1436&lt;=12.8,M1436&lt;=8),'[1]Pricing Schedule'!$J$36,
IF(AND(I1436=38000,R1436&gt;12.8,R1436&lt;=22.8),'[1]Pricing Schedule'!$J$36,
IF(AND(I1436=38000,R1436&gt;22.8,R1436&lt;=30.2),'[1]Pricing Schedule'!$J$45,
IF(AND(I1436=38000,R1436&gt;30.2,R1436&lt;=45.9),'[1]Pricing Schedule'!$J$54,
IF(AND(I1436=38000,R1436&gt;45.9,R1436&lt;=123.4),'[1]Pricing Schedule'!$J$97,
IF(AND(I1436=38000,R1436&gt;123.4,R1436&lt;=168.2,M1436&lt;=10),'[1]Pricing Schedule'!$J$105,
IF(AND(I1436=38000,R1436&gt;123.4,R1436&lt;=168.2,M1436&gt;10),'[1]Pricing Schedule'!$J$113,
IF(AND(I1436=38000,R1436&gt;168.2,R1436&lt;=336.4,M1436&lt;=10),('[1]Pricing Schedule'!$J$105),
IF(AND(I1436=38000,R1436&gt;168.2,R1436&lt;=336.4,M1436&gt;10),('[1]Pricing Schedule'!$J$113),
IF(AND(I1436=38000,R1436&gt;336.4,R1436&lt;=504.6,M1436&lt;=10),('[1]Pricing Schedule'!$J$105),
IF(AND(I1436=38000,R1436&gt;336.4,R1436&lt;=504.6,M1436&gt;10),('[1]Pricing Schedule'!$J$113),
IF(AND(I1436=38000,R1436&gt;504.6,R1436&lt;=672.8,M1436&lt;=10),('[1]Pricing Schedule'!$J$105),
IF(AND(I1436=38000,R1436&gt;504.6,R1436&lt;=672.8,M1436&gt;10),('[1]Pricing Schedule'!$J$113),
IF(AND(I1436=110000,R1436&lt;=12.8,M1436&gt;2),'[1]Pricing Schedule'!$J$63,
IF(AND(I1436=110000,R1436&lt;=12.8,M1436&lt;=2),'[1]Pricing Schedule'!$J$97,
IF(AND(I1436=110000,R1436&gt;12.8,R1436&lt;=22.8,M1436&gt;3),'[1]Pricing Schedule'!$J$72,
IF(AND(I1436=110000,R1436&gt;12.8,R1436&lt;=22.8,M1436&lt;=3),'[1]Pricing Schedule'!$J$97,
IF(AND(I1436=110000,R1436&gt;22.8,R1436&lt;=30.2),'[1]Pricing Schedule'!$J$81,
IF(AND(I1436=110000,R1436&gt;30.2,R1436&lt;=45.9),'[1]Pricing Schedule'!$J$90,
IF(AND(I1436=110000,R1436&gt;45.9,R1436&lt;=123.4),'[1]Pricing Schedule'!$J$97,
IF(AND(I1436=110000,R1436&gt;123.4,R1436&lt;=168.2,M1436&lt;=10),'[1]Pricing Schedule'!$J$105,
IF(AND(I1436=110000,R1436&gt;123.4,R1436&lt;=168.2,M1436&gt;10),'[1]Pricing Schedule'!$J$113,
IF(AND(I1436=110000,R1436&gt;168.2,R1436&lt;=336.2,M1436&lt;=10),('[1]Pricing Schedule'!$J$105),
IF(AND(I1436=110000,R1436&gt;168.2,R1436&lt;=336.2,M1436&gt;10),('[1]Pricing Schedule'!$J$113),
IF(AND(I1436=110000,R1436&gt;336.4,R1436&lt;=504.6,M1436&lt;=10),('[1]Pricing Schedule'!$J$105),
IF(AND(I1436=110000,R1436&gt;336.4,R1436&lt;=504.6,M1436&gt;10),('[1]Pricing Schedule'!$J$113),
IF(AND(I1436=110000,R1436&gt;504.6,R1436&lt;=672.8,M1436&lt;=10),('[1]Pricing Schedule'!$J$105),
IF(AND(I1436=110000,R1436&gt;504.6,R1436&lt;=672.8,M1436&gt;10),('[1]Pricing Schedule'!$J$113),
IF(AND(I1436=110000,R1436&gt;672.8,R1436&lt;=841,M1436&lt;=10),('[1]Pricing Schedule'!$J$105),
IF(AND(I1436=110000,R1436&gt;672.8,R1436&lt;=841,M1436&gt;10),('[1]Pricing Schedule'!$J$113),
IF(AND(I1436=110000,R1436&gt;1682,R1436&lt;=1850.2,M1436&lt;=10),('[1]Pricing Schedule'!$J$105),
IF(AND(I1436=110000,R1436&gt;1682,R1436&lt;=1850.2,M1436&gt;10),('[1]Pricing Schedule'!$J$113),
IF(AND(I1436=110000,R1436&gt;2018.4,R1436&lt;=2186.6,M1436&lt;=10),('[1]Pricing Schedule'!$J$105),
IF(AND(I1436=110000,R1436&gt;2018.4,R1436&lt;=2186.6,M1436&gt;10),('[1]Pricing Schedule'!$J$113),999999999)))))))))))))))))))))))))))))))))))))))</f>
        <v>1</v>
      </c>
      <c r="U1436" s="40">
        <f t="shared" si="138"/>
        <v>380461.90476190473</v>
      </c>
      <c r="V1436" s="41">
        <f t="shared" si="139"/>
        <v>2.6283840444572388</v>
      </c>
      <c r="Y1436" s="23">
        <v>71</v>
      </c>
      <c r="Z1436" s="23">
        <v>105</v>
      </c>
      <c r="AD1436" s="13"/>
      <c r="AE1436" s="13"/>
      <c r="AF1436" s="13"/>
      <c r="AR1436" s="35"/>
    </row>
    <row r="1437" spans="1:44">
      <c r="A1437" s="23">
        <v>1439</v>
      </c>
      <c r="B1437" s="23">
        <v>1439</v>
      </c>
      <c r="C1437" s="23" t="s">
        <v>2126</v>
      </c>
      <c r="D1437" s="23" t="s">
        <v>116</v>
      </c>
      <c r="E1437" s="23" t="s">
        <v>116</v>
      </c>
      <c r="F1437" s="23" t="s">
        <v>374</v>
      </c>
      <c r="G1437" s="23" t="s">
        <v>375</v>
      </c>
      <c r="H1437" s="23" t="s">
        <v>133</v>
      </c>
      <c r="I1437" s="13">
        <v>110000</v>
      </c>
      <c r="L1437" s="24">
        <v>10.603</v>
      </c>
      <c r="M1437" s="37">
        <f t="shared" si="134"/>
        <v>11</v>
      </c>
      <c r="N1437" s="24">
        <v>0.24</v>
      </c>
      <c r="O1437" s="13">
        <v>3</v>
      </c>
      <c r="P1437" s="36">
        <f t="shared" si="135"/>
        <v>0.24</v>
      </c>
      <c r="Q1437" s="38">
        <f t="shared" si="136"/>
        <v>4.2</v>
      </c>
      <c r="R1437" s="37">
        <f t="shared" si="137"/>
        <v>4.2</v>
      </c>
      <c r="S1437" s="39">
        <f>IF(AND(I1437=38000,R1437&lt;=4.5,M1437&gt;8),'[1]Pricing Schedule'!$F$8+('[1]Pricing Schedule'!$F$9*M1437),
IF(AND(I1437=38000,R1437&lt;=4.5,M1437&lt;=8),'[1]Pricing Schedule'!$F$34+('[1]Pricing Schedule'!$F$36*M1437),
IF(AND(I1437=38000,R1437&gt;4.5,R1437&lt;=9,M1437&gt;8),'[1]Pricing Schedule'!$F$17+('[1]Pricing Schedule'!$F$18*M1437),
IF(AND(I1437=38000,R1437&gt;4.5,R1437&lt;=9,M1437&lt;=8),'[1]Pricing Schedule'!$F$34+('[1]Pricing Schedule'!$F$36*M1437),
IF(AND(I1437=38000,R1437&gt;9,R1437&lt;=12.8,M1437&gt;8),'[1]Pricing Schedule'!$F$26+('[1]Pricing Schedule'!$F$27*M1437),
IF(AND(I1437=38000,R1437&gt;9,R1437&lt;=12.8,M1437&lt;=8),'[1]Pricing Schedule'!$F$34+('[1]Pricing Schedule'!$F$36*M1437),
IF(AND(I1437=38000,R1437&gt;12.8,R1437&lt;=22.8),'[1]Pricing Schedule'!$F$34+('[1]Pricing Schedule'!$F$36*M1437),
IF(AND(I1437=38000,R1437&gt;22.8,R1437&lt;=30.2),'[1]Pricing Schedule'!$F$43+('[1]Pricing Schedule'!$F$45*M1437),
IF(AND(I1437=38000,R1437&gt;30.2,R1437&lt;=45.9),'[1]Pricing Schedule'!$F$52+('[1]Pricing Schedule'!$F$54*M1437),
IF(AND(I1437=38000,R1437&gt;45.9,R1437&lt;=123.4),'[1]Pricing Schedule'!$F$96+('[1]Pricing Schedule'!$F$97*M1437),
IF(AND(I1437=38000,R1437&gt;123.4,R1437&lt;=168.2,M1437&lt;=10),'[1]Pricing Schedule'!$F$103+('[1]Pricing Schedule'!$F$105*M1437),
IF(AND(I1437=38000,R1437&gt;123.4,R1437&lt;=168.2,M1437&gt;10),'[1]Pricing Schedule'!$F$111+('[1]Pricing Schedule'!$F$113*M1437),
IF(AND(I1437=38000,R1437&gt;157.4,R1437&lt;=336.4,M1437&lt;=10),('[1]Pricing Schedule'!$F$103+('[1]Pricing Schedule'!$F$105*M1437))*2,
IF(AND(I1437=38000,R1437&gt;157.4,R1437&lt;=336.4,M1437&gt;10),('[1]Pricing Schedule'!$F$111+('[1]Pricing Schedule'!$F$113*M1437))*2,
IF(AND(I1437=38000,R1437&gt;314.8,R1437&lt;=504.6,M1437&lt;=10),('[1]Pricing Schedule'!$F$103+('[1]Pricing Schedule'!$F$105*M1437))*3,
IF(AND(I1437=38000,R1437&gt;314.8,R1437&lt;=504.6,M1437&gt;10),('[1]Pricing Schedule'!$F$111+('[1]Pricing Schedule'!$F$113*M1437))*3,
IF(AND(I1437=38000,R1437&gt;472.2,R1437&lt;=672.8,M1437&lt;=10),('[1]Pricing Schedule'!$F$103+('[1]Pricing Schedule'!$F$105*M1437))*4,
IF(AND(I1437=38000,R1437&gt;472.2,R1437&lt;=672.8,M1437&gt;10),('[1]Pricing Schedule'!$F$111+('[1]Pricing Schedule'!$F$113*M1437))*4,
IF(AND(I1437=110000,R1437&lt;=12.8,M1437&gt;2),'[1]Pricing Schedule'!$F$62+('[1]Pricing Schedule'!$F$63*M1437),
IF(AND(I1437=110000,R1437&lt;=12.8,M1437&lt;=2),'[1]Pricing Schedule'!$F$96+('[1]Pricing Schedule'!$F$97*M1437),
IF(AND(I1437=110000,R1437&gt;12.8,R1437&lt;=22.8,M1437&gt;3),'[1]Pricing Schedule'!$F$71+('[1]Pricing Schedule'!$F$72*M1437),
IF(AND(I1437=110000,R1437&gt;12.8,R1437&lt;=22.8,M1437&lt;=3),'[1]Pricing Schedule'!$F$96+('[1]Pricing Schedule'!$F$97*M1437),
IF(AND(I1437=110000,R1437&gt;22.8,R1437&lt;=30.2),'[1]Pricing Schedule'!$F$80+('[1]Pricing Schedule'!$F$81*M1437),
IF(AND(I1437=110000,R1437&gt;30.2,R1437&lt;=45.9),'[1]Pricing Schedule'!$F$89+('[1]Pricing Schedule'!$F$90*M1437),
IF(AND(I1437=110000,R1437&gt;45.9,R1437&lt;=123.4),'[1]Pricing Schedule'!$F$96+('[1]Pricing Schedule'!$F$97*M1437),
IF(AND(I1437=110000,R1437&gt;123.4,R1437&lt;=168.2,M1437&lt;=10),'[1]Pricing Schedule'!$F$103+('[1]Pricing Schedule'!$F$105*M1437),
IF(AND(I1437=110000,R1437&gt;123.4,R1437&lt;=168.2,M1437&gt;10),'[1]Pricing Schedule'!$F$111+('[1]Pricing Schedule'!$F$113*M1437),
IF(AND(I1437=110000,R1437&gt;168.2,R1437&lt;=336.4,M1437&lt;=10),('[1]Pricing Schedule'!$F$103+('[1]Pricing Schedule'!$F$105*M1437))*2,
IF(AND(I1437=110000,R1437&gt;168.2,R1437&lt;=336.4,M1437&gt;10),('[1]Pricing Schedule'!$F$111+('[1]Pricing Schedule'!$F$113*M1437))*2,
IF(AND(I1437=110000,R1437&gt;336.4,R1437&lt;=504.6,M1437&lt;=10),('[1]Pricing Schedule'!$F$103+('[1]Pricing Schedule'!$F$105*M1437))*3,
IF(AND(I1437=110000,R1437&gt;336.4,R1437&lt;=504.6,M1437&gt;10),('[1]Pricing Schedule'!$F$111+('[1]Pricing Schedule'!$F$113*M1437))*3,
IF(AND(I1437=110000,R1437&gt;504.6,R1437&lt;=672.8,M1437&lt;=10),('[1]Pricing Schedule'!$F$103+('[1]Pricing Schedule'!$F$105*M1437))*4,
IF(AND(I1437=110000,R1437&gt;504.6,R1437&lt;=672.8,M1437&gt;10),('[1]Pricing Schedule'!$F$111+('[1]Pricing Schedule'!$F$113*M1437))*4,
IF(AND(I1437=110000,R1437&gt;672.8,R1437&lt;=841,M1437&lt;=10),('[1]Pricing Schedule'!$F$103+('[1]Pricing Schedule'!$F$105*M1437))*5,
IF(AND(I1437=110000,R1437&gt;672.8,R1437&lt;=841,M1437&gt;10),('[1]Pricing Schedule'!$F$111+('[1]Pricing Schedule'!$F$113*M1437))*5,
IF(AND(I1437=110000,R1437&gt;672.8,R1437&lt;=841,M1437&lt;=10),('[1]Pricing Schedule'!$F$103+('[1]Pricing Schedule'!$F$105*M1437))*5,
IF(AND(I1437=110000,R1437&gt;672.8,R1437&lt;=841,M1437&gt;10),('[1]Pricing Schedule'!$F$111+('[1]Pricing Schedule'!$F$113*M1437))*5,
IF(AND(I1437=110000,R1437&gt;1345.6,R1437&lt;=1513.8,M1437&lt;=10),('[1]Pricing Schedule'!$F$103+('[1]Pricing Schedule'!$F$105*M1437))*9,
IF(AND(I1437=110000,R1437&gt;1345.6,R1437&lt;=1513.8,M1437&gt;10),('[1]Pricing Schedule'!$F$111+('[1]Pricing Schedule'!$F$113*M1437))*9,
9999999999)))))))))))))))))))))))))))))))))))))))</f>
        <v>1996170</v>
      </c>
      <c r="T1437" s="21">
        <f>IF(AND(I1437=38000,R1437&lt;=4.5,M1437&gt;8),'[1]Pricing Schedule'!$J$9,
IF(AND(I1437=38000,R1437&lt;=4.5,M1437&lt;=8),'[1]Pricing Schedule'!$J$36,
IF(AND(I1437=38000,R1437&gt;4.5,R1437&lt;=9,M1437&gt;8),'[1]Pricing Schedule'!$J$18,
IF(AND(I1437=38000,R1437&gt;4.5,R1437&lt;=9,M1437&lt;=8),'[1]Pricing Schedule'!$J$36,
IF(AND(I1437=38000,R1437&gt;9,R1437&lt;=12.8,M1437&gt;8),'[1]Pricing Schedule'!$J$27,
IF(AND(I1437=38000,R1437&gt;9,R1437&lt;=12.8,M1437&lt;=8),'[1]Pricing Schedule'!$J$36,
IF(AND(I1437=38000,R1437&gt;12.8,R1437&lt;=22.8),'[1]Pricing Schedule'!$J$36,
IF(AND(I1437=38000,R1437&gt;22.8,R1437&lt;=30.2),'[1]Pricing Schedule'!$J$45,
IF(AND(I1437=38000,R1437&gt;30.2,R1437&lt;=45.9),'[1]Pricing Schedule'!$J$54,
IF(AND(I1437=38000,R1437&gt;45.9,R1437&lt;=123.4),'[1]Pricing Schedule'!$J$97,
IF(AND(I1437=38000,R1437&gt;123.4,R1437&lt;=168.2,M1437&lt;=10),'[1]Pricing Schedule'!$J$105,
IF(AND(I1437=38000,R1437&gt;123.4,R1437&lt;=168.2,M1437&gt;10),'[1]Pricing Schedule'!$J$113,
IF(AND(I1437=38000,R1437&gt;168.2,R1437&lt;=336.4,M1437&lt;=10),('[1]Pricing Schedule'!$J$105),
IF(AND(I1437=38000,R1437&gt;168.2,R1437&lt;=336.4,M1437&gt;10),('[1]Pricing Schedule'!$J$113),
IF(AND(I1437=38000,R1437&gt;336.4,R1437&lt;=504.6,M1437&lt;=10),('[1]Pricing Schedule'!$J$105),
IF(AND(I1437=38000,R1437&gt;336.4,R1437&lt;=504.6,M1437&gt;10),('[1]Pricing Schedule'!$J$113),
IF(AND(I1437=38000,R1437&gt;504.6,R1437&lt;=672.8,M1437&lt;=10),('[1]Pricing Schedule'!$J$105),
IF(AND(I1437=38000,R1437&gt;504.6,R1437&lt;=672.8,M1437&gt;10),('[1]Pricing Schedule'!$J$113),
IF(AND(I1437=110000,R1437&lt;=12.8,M1437&gt;2),'[1]Pricing Schedule'!$J$63,
IF(AND(I1437=110000,R1437&lt;=12.8,M1437&lt;=2),'[1]Pricing Schedule'!$J$97,
IF(AND(I1437=110000,R1437&gt;12.8,R1437&lt;=22.8,M1437&gt;3),'[1]Pricing Schedule'!$J$72,
IF(AND(I1437=110000,R1437&gt;12.8,R1437&lt;=22.8,M1437&lt;=3),'[1]Pricing Schedule'!$J$97,
IF(AND(I1437=110000,R1437&gt;22.8,R1437&lt;=30.2),'[1]Pricing Schedule'!$J$81,
IF(AND(I1437=110000,R1437&gt;30.2,R1437&lt;=45.9),'[1]Pricing Schedule'!$J$90,
IF(AND(I1437=110000,R1437&gt;45.9,R1437&lt;=123.4),'[1]Pricing Schedule'!$J$97,
IF(AND(I1437=110000,R1437&gt;123.4,R1437&lt;=168.2,M1437&lt;=10),'[1]Pricing Schedule'!$J$105,
IF(AND(I1437=110000,R1437&gt;123.4,R1437&lt;=168.2,M1437&gt;10),'[1]Pricing Schedule'!$J$113,
IF(AND(I1437=110000,R1437&gt;168.2,R1437&lt;=336.2,M1437&lt;=10),('[1]Pricing Schedule'!$J$105),
IF(AND(I1437=110000,R1437&gt;168.2,R1437&lt;=336.2,M1437&gt;10),('[1]Pricing Schedule'!$J$113),
IF(AND(I1437=110000,R1437&gt;336.4,R1437&lt;=504.6,M1437&lt;=10),('[1]Pricing Schedule'!$J$105),
IF(AND(I1437=110000,R1437&gt;336.4,R1437&lt;=504.6,M1437&gt;10),('[1]Pricing Schedule'!$J$113),
IF(AND(I1437=110000,R1437&gt;504.6,R1437&lt;=672.8,M1437&lt;=10),('[1]Pricing Schedule'!$J$105),
IF(AND(I1437=110000,R1437&gt;504.6,R1437&lt;=672.8,M1437&gt;10),('[1]Pricing Schedule'!$J$113),
IF(AND(I1437=110000,R1437&gt;672.8,R1437&lt;=841,M1437&lt;=10),('[1]Pricing Schedule'!$J$105),
IF(AND(I1437=110000,R1437&gt;672.8,R1437&lt;=841,M1437&gt;10),('[1]Pricing Schedule'!$J$113),
IF(AND(I1437=110000,R1437&gt;1682,R1437&lt;=1850.2,M1437&lt;=10),('[1]Pricing Schedule'!$J$105),
IF(AND(I1437=110000,R1437&gt;1682,R1437&lt;=1850.2,M1437&gt;10),('[1]Pricing Schedule'!$J$113),
IF(AND(I1437=110000,R1437&gt;2018.4,R1437&lt;=2186.6,M1437&lt;=10),('[1]Pricing Schedule'!$J$105),
IF(AND(I1437=110000,R1437&gt;2018.4,R1437&lt;=2186.6,M1437&gt;10),('[1]Pricing Schedule'!$J$113),999999999)))))))))))))))))))))))))))))))))))))))</f>
        <v>7</v>
      </c>
      <c r="U1437" s="40">
        <f t="shared" si="138"/>
        <v>475278.57142857142</v>
      </c>
      <c r="V1437" s="41">
        <f t="shared" si="139"/>
        <v>2.1040292159485414</v>
      </c>
      <c r="Y1437" s="23">
        <v>337</v>
      </c>
      <c r="Z1437" s="23">
        <v>207</v>
      </c>
      <c r="AD1437" s="13"/>
      <c r="AE1437" s="13"/>
      <c r="AF1437" s="13"/>
      <c r="AR1437" s="35"/>
    </row>
    <row r="1438" spans="1:44">
      <c r="A1438" s="23">
        <v>1440</v>
      </c>
      <c r="B1438" s="23">
        <v>1440</v>
      </c>
      <c r="C1438" s="23" t="s">
        <v>2127</v>
      </c>
      <c r="D1438" s="23" t="s">
        <v>116</v>
      </c>
      <c r="E1438" s="23" t="s">
        <v>116</v>
      </c>
      <c r="F1438" s="23" t="s">
        <v>236</v>
      </c>
      <c r="G1438" s="23" t="s">
        <v>237</v>
      </c>
      <c r="H1438" s="23" t="s">
        <v>113</v>
      </c>
      <c r="I1438" s="13">
        <v>38000</v>
      </c>
      <c r="J1438" s="13">
        <v>38000</v>
      </c>
      <c r="K1438" s="23" t="s">
        <v>119</v>
      </c>
      <c r="L1438" s="24">
        <v>17.082000000000001</v>
      </c>
      <c r="M1438" s="37">
        <f t="shared" si="134"/>
        <v>18</v>
      </c>
      <c r="N1438" s="24">
        <v>0.27300000000000002</v>
      </c>
      <c r="O1438" s="13">
        <v>3</v>
      </c>
      <c r="P1438" s="36">
        <f t="shared" si="135"/>
        <v>0.27300000000000002</v>
      </c>
      <c r="Q1438" s="38">
        <f t="shared" si="136"/>
        <v>4.2</v>
      </c>
      <c r="R1438" s="37">
        <f t="shared" si="137"/>
        <v>4.2</v>
      </c>
      <c r="S1438" s="39">
        <f>IF(AND(I1438=38000,R1438&lt;=4.5,M1438&gt;8),'[1]Pricing Schedule'!$F$8+('[1]Pricing Schedule'!$F$9*M1438),
IF(AND(I1438=38000,R1438&lt;=4.5,M1438&lt;=8),'[1]Pricing Schedule'!$F$34+('[1]Pricing Schedule'!$F$36*M1438),
IF(AND(I1438=38000,R1438&gt;4.5,R1438&lt;=9,M1438&gt;8),'[1]Pricing Schedule'!$F$17+('[1]Pricing Schedule'!$F$18*M1438),
IF(AND(I1438=38000,R1438&gt;4.5,R1438&lt;=9,M1438&lt;=8),'[1]Pricing Schedule'!$F$34+('[1]Pricing Schedule'!$F$36*M1438),
IF(AND(I1438=38000,R1438&gt;9,R1438&lt;=12.8,M1438&gt;8),'[1]Pricing Schedule'!$F$26+('[1]Pricing Schedule'!$F$27*M1438),
IF(AND(I1438=38000,R1438&gt;9,R1438&lt;=12.8,M1438&lt;=8),'[1]Pricing Schedule'!$F$34+('[1]Pricing Schedule'!$F$36*M1438),
IF(AND(I1438=38000,R1438&gt;12.8,R1438&lt;=22.8),'[1]Pricing Schedule'!$F$34+('[1]Pricing Schedule'!$F$36*M1438),
IF(AND(I1438=38000,R1438&gt;22.8,R1438&lt;=30.2),'[1]Pricing Schedule'!$F$43+('[1]Pricing Schedule'!$F$45*M1438),
IF(AND(I1438=38000,R1438&gt;30.2,R1438&lt;=45.9),'[1]Pricing Schedule'!$F$52+('[1]Pricing Schedule'!$F$54*M1438),
IF(AND(I1438=38000,R1438&gt;45.9,R1438&lt;=123.4),'[1]Pricing Schedule'!$F$96+('[1]Pricing Schedule'!$F$97*M1438),
IF(AND(I1438=38000,R1438&gt;123.4,R1438&lt;=168.2,M1438&lt;=10),'[1]Pricing Schedule'!$F$103+('[1]Pricing Schedule'!$F$105*M1438),
IF(AND(I1438=38000,R1438&gt;123.4,R1438&lt;=168.2,M1438&gt;10),'[1]Pricing Schedule'!$F$111+('[1]Pricing Schedule'!$F$113*M1438),
IF(AND(I1438=38000,R1438&gt;157.4,R1438&lt;=336.4,M1438&lt;=10),('[1]Pricing Schedule'!$F$103+('[1]Pricing Schedule'!$F$105*M1438))*2,
IF(AND(I1438=38000,R1438&gt;157.4,R1438&lt;=336.4,M1438&gt;10),('[1]Pricing Schedule'!$F$111+('[1]Pricing Schedule'!$F$113*M1438))*2,
IF(AND(I1438=38000,R1438&gt;314.8,R1438&lt;=504.6,M1438&lt;=10),('[1]Pricing Schedule'!$F$103+('[1]Pricing Schedule'!$F$105*M1438))*3,
IF(AND(I1438=38000,R1438&gt;314.8,R1438&lt;=504.6,M1438&gt;10),('[1]Pricing Schedule'!$F$111+('[1]Pricing Schedule'!$F$113*M1438))*3,
IF(AND(I1438=38000,R1438&gt;472.2,R1438&lt;=672.8,M1438&lt;=10),('[1]Pricing Schedule'!$F$103+('[1]Pricing Schedule'!$F$105*M1438))*4,
IF(AND(I1438=38000,R1438&gt;472.2,R1438&lt;=672.8,M1438&gt;10),('[1]Pricing Schedule'!$F$111+('[1]Pricing Schedule'!$F$113*M1438))*4,
IF(AND(I1438=110000,R1438&lt;=12.8,M1438&gt;2),'[1]Pricing Schedule'!$F$62+('[1]Pricing Schedule'!$F$63*M1438),
IF(AND(I1438=110000,R1438&lt;=12.8,M1438&lt;=2),'[1]Pricing Schedule'!$F$96+('[1]Pricing Schedule'!$F$97*M1438),
IF(AND(I1438=110000,R1438&gt;12.8,R1438&lt;=22.8,M1438&gt;3),'[1]Pricing Schedule'!$F$71+('[1]Pricing Schedule'!$F$72*M1438),
IF(AND(I1438=110000,R1438&gt;12.8,R1438&lt;=22.8,M1438&lt;=3),'[1]Pricing Schedule'!$F$96+('[1]Pricing Schedule'!$F$97*M1438),
IF(AND(I1438=110000,R1438&gt;22.8,R1438&lt;=30.2),'[1]Pricing Schedule'!$F$80+('[1]Pricing Schedule'!$F$81*M1438),
IF(AND(I1438=110000,R1438&gt;30.2,R1438&lt;=45.9),'[1]Pricing Schedule'!$F$89+('[1]Pricing Schedule'!$F$90*M1438),
IF(AND(I1438=110000,R1438&gt;45.9,R1438&lt;=123.4),'[1]Pricing Schedule'!$F$96+('[1]Pricing Schedule'!$F$97*M1438),
IF(AND(I1438=110000,R1438&gt;123.4,R1438&lt;=168.2,M1438&lt;=10),'[1]Pricing Schedule'!$F$103+('[1]Pricing Schedule'!$F$105*M1438),
IF(AND(I1438=110000,R1438&gt;123.4,R1438&lt;=168.2,M1438&gt;10),'[1]Pricing Schedule'!$F$111+('[1]Pricing Schedule'!$F$113*M1438),
IF(AND(I1438=110000,R1438&gt;168.2,R1438&lt;=336.4,M1438&lt;=10),('[1]Pricing Schedule'!$F$103+('[1]Pricing Schedule'!$F$105*M1438))*2,
IF(AND(I1438=110000,R1438&gt;168.2,R1438&lt;=336.4,M1438&gt;10),('[1]Pricing Schedule'!$F$111+('[1]Pricing Schedule'!$F$113*M1438))*2,
IF(AND(I1438=110000,R1438&gt;336.4,R1438&lt;=504.6,M1438&lt;=10),('[1]Pricing Schedule'!$F$103+('[1]Pricing Schedule'!$F$105*M1438))*3,
IF(AND(I1438=110000,R1438&gt;336.4,R1438&lt;=504.6,M1438&gt;10),('[1]Pricing Schedule'!$F$111+('[1]Pricing Schedule'!$F$113*M1438))*3,
IF(AND(I1438=110000,R1438&gt;504.6,R1438&lt;=672.8,M1438&lt;=10),('[1]Pricing Schedule'!$F$103+('[1]Pricing Schedule'!$F$105*M1438))*4,
IF(AND(I1438=110000,R1438&gt;504.6,R1438&lt;=672.8,M1438&gt;10),('[1]Pricing Schedule'!$F$111+('[1]Pricing Schedule'!$F$113*M1438))*4,
IF(AND(I1438=110000,R1438&gt;672.8,R1438&lt;=841,M1438&lt;=10),('[1]Pricing Schedule'!$F$103+('[1]Pricing Schedule'!$F$105*M1438))*5,
IF(AND(I1438=110000,R1438&gt;672.8,R1438&lt;=841,M1438&gt;10),('[1]Pricing Schedule'!$F$111+('[1]Pricing Schedule'!$F$113*M1438))*5,
IF(AND(I1438=110000,R1438&gt;672.8,R1438&lt;=841,M1438&lt;=10),('[1]Pricing Schedule'!$F$103+('[1]Pricing Schedule'!$F$105*M1438))*5,
IF(AND(I1438=110000,R1438&gt;672.8,R1438&lt;=841,M1438&gt;10),('[1]Pricing Schedule'!$F$111+('[1]Pricing Schedule'!$F$113*M1438))*5,
IF(AND(I1438=110000,R1438&gt;1345.6,R1438&lt;=1513.8,M1438&lt;=10),('[1]Pricing Schedule'!$F$103+('[1]Pricing Schedule'!$F$105*M1438))*9,
IF(AND(I1438=110000,R1438&gt;1345.6,R1438&lt;=1513.8,M1438&gt;10),('[1]Pricing Schedule'!$F$111+('[1]Pricing Schedule'!$F$113*M1438))*9,
9999999999)))))))))))))))))))))))))))))))))))))))</f>
        <v>1808740</v>
      </c>
      <c r="T1438" s="21">
        <f>IF(AND(I1438=38000,R1438&lt;=4.5,M1438&gt;8),'[1]Pricing Schedule'!$J$9,
IF(AND(I1438=38000,R1438&lt;=4.5,M1438&lt;=8),'[1]Pricing Schedule'!$J$36,
IF(AND(I1438=38000,R1438&gt;4.5,R1438&lt;=9,M1438&gt;8),'[1]Pricing Schedule'!$J$18,
IF(AND(I1438=38000,R1438&gt;4.5,R1438&lt;=9,M1438&lt;=8),'[1]Pricing Schedule'!$J$36,
IF(AND(I1438=38000,R1438&gt;9,R1438&lt;=12.8,M1438&gt;8),'[1]Pricing Schedule'!$J$27,
IF(AND(I1438=38000,R1438&gt;9,R1438&lt;=12.8,M1438&lt;=8),'[1]Pricing Schedule'!$J$36,
IF(AND(I1438=38000,R1438&gt;12.8,R1438&lt;=22.8),'[1]Pricing Schedule'!$J$36,
IF(AND(I1438=38000,R1438&gt;22.8,R1438&lt;=30.2),'[1]Pricing Schedule'!$J$45,
IF(AND(I1438=38000,R1438&gt;30.2,R1438&lt;=45.9),'[1]Pricing Schedule'!$J$54,
IF(AND(I1438=38000,R1438&gt;45.9,R1438&lt;=123.4),'[1]Pricing Schedule'!$J$97,
IF(AND(I1438=38000,R1438&gt;123.4,R1438&lt;=168.2,M1438&lt;=10),'[1]Pricing Schedule'!$J$105,
IF(AND(I1438=38000,R1438&gt;123.4,R1438&lt;=168.2,M1438&gt;10),'[1]Pricing Schedule'!$J$113,
IF(AND(I1438=38000,R1438&gt;168.2,R1438&lt;=336.4,M1438&lt;=10),('[1]Pricing Schedule'!$J$105),
IF(AND(I1438=38000,R1438&gt;168.2,R1438&lt;=336.4,M1438&gt;10),('[1]Pricing Schedule'!$J$113),
IF(AND(I1438=38000,R1438&gt;336.4,R1438&lt;=504.6,M1438&lt;=10),('[1]Pricing Schedule'!$J$105),
IF(AND(I1438=38000,R1438&gt;336.4,R1438&lt;=504.6,M1438&gt;10),('[1]Pricing Schedule'!$J$113),
IF(AND(I1438=38000,R1438&gt;504.6,R1438&lt;=672.8,M1438&lt;=10),('[1]Pricing Schedule'!$J$105),
IF(AND(I1438=38000,R1438&gt;504.6,R1438&lt;=672.8,M1438&gt;10),('[1]Pricing Schedule'!$J$113),
IF(AND(I1438=110000,R1438&lt;=12.8,M1438&gt;2),'[1]Pricing Schedule'!$J$63,
IF(AND(I1438=110000,R1438&lt;=12.8,M1438&lt;=2),'[1]Pricing Schedule'!$J$97,
IF(AND(I1438=110000,R1438&gt;12.8,R1438&lt;=22.8,M1438&gt;3),'[1]Pricing Schedule'!$J$72,
IF(AND(I1438=110000,R1438&gt;12.8,R1438&lt;=22.8,M1438&lt;=3),'[1]Pricing Schedule'!$J$97,
IF(AND(I1438=110000,R1438&gt;22.8,R1438&lt;=30.2),'[1]Pricing Schedule'!$J$81,
IF(AND(I1438=110000,R1438&gt;30.2,R1438&lt;=45.9),'[1]Pricing Schedule'!$J$90,
IF(AND(I1438=110000,R1438&gt;45.9,R1438&lt;=123.4),'[1]Pricing Schedule'!$J$97,
IF(AND(I1438=110000,R1438&gt;123.4,R1438&lt;=168.2,M1438&lt;=10),'[1]Pricing Schedule'!$J$105,
IF(AND(I1438=110000,R1438&gt;123.4,R1438&lt;=168.2,M1438&gt;10),'[1]Pricing Schedule'!$J$113,
IF(AND(I1438=110000,R1438&gt;168.2,R1438&lt;=336.2,M1438&lt;=10),('[1]Pricing Schedule'!$J$105),
IF(AND(I1438=110000,R1438&gt;168.2,R1438&lt;=336.2,M1438&gt;10),('[1]Pricing Schedule'!$J$113),
IF(AND(I1438=110000,R1438&gt;336.4,R1438&lt;=504.6,M1438&lt;=10),('[1]Pricing Schedule'!$J$105),
IF(AND(I1438=110000,R1438&gt;336.4,R1438&lt;=504.6,M1438&gt;10),('[1]Pricing Schedule'!$J$113),
IF(AND(I1438=110000,R1438&gt;504.6,R1438&lt;=672.8,M1438&lt;=10),('[1]Pricing Schedule'!$J$105),
IF(AND(I1438=110000,R1438&gt;504.6,R1438&lt;=672.8,M1438&gt;10),('[1]Pricing Schedule'!$J$113),
IF(AND(I1438=110000,R1438&gt;672.8,R1438&lt;=841,M1438&lt;=10),('[1]Pricing Schedule'!$J$105),
IF(AND(I1438=110000,R1438&gt;672.8,R1438&lt;=841,M1438&gt;10),('[1]Pricing Schedule'!$J$113),
IF(AND(I1438=110000,R1438&gt;1682,R1438&lt;=1850.2,M1438&lt;=10),('[1]Pricing Schedule'!$J$105),
IF(AND(I1438=110000,R1438&gt;1682,R1438&lt;=1850.2,M1438&gt;10),('[1]Pricing Schedule'!$J$113),
IF(AND(I1438=110000,R1438&gt;2018.4,R1438&lt;=2186.6,M1438&lt;=10),('[1]Pricing Schedule'!$J$105),
IF(AND(I1438=110000,R1438&gt;2018.4,R1438&lt;=2186.6,M1438&gt;10),('[1]Pricing Schedule'!$J$113),999999999)))))))))))))))))))))))))))))))))))))))</f>
        <v>1</v>
      </c>
      <c r="U1438" s="40">
        <f t="shared" si="138"/>
        <v>430652.38095238095</v>
      </c>
      <c r="V1438" s="41">
        <f t="shared" si="139"/>
        <v>2.3220584495284009</v>
      </c>
      <c r="Y1438" s="23">
        <v>141</v>
      </c>
      <c r="Z1438" s="23">
        <v>105</v>
      </c>
      <c r="AD1438" s="13"/>
      <c r="AE1438" s="13"/>
      <c r="AF1438" s="13"/>
      <c r="AR1438" s="35"/>
    </row>
    <row r="1439" spans="1:44">
      <c r="A1439" s="23">
        <v>1441</v>
      </c>
      <c r="B1439" s="23">
        <v>1441</v>
      </c>
      <c r="C1439" s="23" t="s">
        <v>2128</v>
      </c>
      <c r="D1439" s="23" t="s">
        <v>116</v>
      </c>
      <c r="E1439" s="23" t="s">
        <v>116</v>
      </c>
      <c r="F1439" s="23" t="s">
        <v>529</v>
      </c>
      <c r="G1439" s="23" t="s">
        <v>530</v>
      </c>
      <c r="H1439" s="23" t="s">
        <v>113</v>
      </c>
      <c r="I1439" s="13">
        <v>38000</v>
      </c>
      <c r="J1439" s="13">
        <v>38000</v>
      </c>
      <c r="K1439" s="23" t="s">
        <v>119</v>
      </c>
      <c r="L1439" s="24">
        <v>17.597999999999999</v>
      </c>
      <c r="M1439" s="37">
        <f t="shared" si="134"/>
        <v>18</v>
      </c>
      <c r="N1439" s="24">
        <v>0.11899999999999999</v>
      </c>
      <c r="O1439" s="13">
        <v>3</v>
      </c>
      <c r="P1439" s="36">
        <f t="shared" si="135"/>
        <v>0.11899999999999999</v>
      </c>
      <c r="Q1439" s="38">
        <f t="shared" si="136"/>
        <v>4.2</v>
      </c>
      <c r="R1439" s="37">
        <f t="shared" si="137"/>
        <v>4.2</v>
      </c>
      <c r="S1439" s="39">
        <f>IF(AND(I1439=38000,R1439&lt;=4.5,M1439&gt;8),'[1]Pricing Schedule'!$F$8+('[1]Pricing Schedule'!$F$9*M1439),
IF(AND(I1439=38000,R1439&lt;=4.5,M1439&lt;=8),'[1]Pricing Schedule'!$F$34+('[1]Pricing Schedule'!$F$36*M1439),
IF(AND(I1439=38000,R1439&gt;4.5,R1439&lt;=9,M1439&gt;8),'[1]Pricing Schedule'!$F$17+('[1]Pricing Schedule'!$F$18*M1439),
IF(AND(I1439=38000,R1439&gt;4.5,R1439&lt;=9,M1439&lt;=8),'[1]Pricing Schedule'!$F$34+('[1]Pricing Schedule'!$F$36*M1439),
IF(AND(I1439=38000,R1439&gt;9,R1439&lt;=12.8,M1439&gt;8),'[1]Pricing Schedule'!$F$26+('[1]Pricing Schedule'!$F$27*M1439),
IF(AND(I1439=38000,R1439&gt;9,R1439&lt;=12.8,M1439&lt;=8),'[1]Pricing Schedule'!$F$34+('[1]Pricing Schedule'!$F$36*M1439),
IF(AND(I1439=38000,R1439&gt;12.8,R1439&lt;=22.8),'[1]Pricing Schedule'!$F$34+('[1]Pricing Schedule'!$F$36*M1439),
IF(AND(I1439=38000,R1439&gt;22.8,R1439&lt;=30.2),'[1]Pricing Schedule'!$F$43+('[1]Pricing Schedule'!$F$45*M1439),
IF(AND(I1439=38000,R1439&gt;30.2,R1439&lt;=45.9),'[1]Pricing Schedule'!$F$52+('[1]Pricing Schedule'!$F$54*M1439),
IF(AND(I1439=38000,R1439&gt;45.9,R1439&lt;=123.4),'[1]Pricing Schedule'!$F$96+('[1]Pricing Schedule'!$F$97*M1439),
IF(AND(I1439=38000,R1439&gt;123.4,R1439&lt;=168.2,M1439&lt;=10),'[1]Pricing Schedule'!$F$103+('[1]Pricing Schedule'!$F$105*M1439),
IF(AND(I1439=38000,R1439&gt;123.4,R1439&lt;=168.2,M1439&gt;10),'[1]Pricing Schedule'!$F$111+('[1]Pricing Schedule'!$F$113*M1439),
IF(AND(I1439=38000,R1439&gt;157.4,R1439&lt;=336.4,M1439&lt;=10),('[1]Pricing Schedule'!$F$103+('[1]Pricing Schedule'!$F$105*M1439))*2,
IF(AND(I1439=38000,R1439&gt;157.4,R1439&lt;=336.4,M1439&gt;10),('[1]Pricing Schedule'!$F$111+('[1]Pricing Schedule'!$F$113*M1439))*2,
IF(AND(I1439=38000,R1439&gt;314.8,R1439&lt;=504.6,M1439&lt;=10),('[1]Pricing Schedule'!$F$103+('[1]Pricing Schedule'!$F$105*M1439))*3,
IF(AND(I1439=38000,R1439&gt;314.8,R1439&lt;=504.6,M1439&gt;10),('[1]Pricing Schedule'!$F$111+('[1]Pricing Schedule'!$F$113*M1439))*3,
IF(AND(I1439=38000,R1439&gt;472.2,R1439&lt;=672.8,M1439&lt;=10),('[1]Pricing Schedule'!$F$103+('[1]Pricing Schedule'!$F$105*M1439))*4,
IF(AND(I1439=38000,R1439&gt;472.2,R1439&lt;=672.8,M1439&gt;10),('[1]Pricing Schedule'!$F$111+('[1]Pricing Schedule'!$F$113*M1439))*4,
IF(AND(I1439=110000,R1439&lt;=12.8,M1439&gt;2),'[1]Pricing Schedule'!$F$62+('[1]Pricing Schedule'!$F$63*M1439),
IF(AND(I1439=110000,R1439&lt;=12.8,M1439&lt;=2),'[1]Pricing Schedule'!$F$96+('[1]Pricing Schedule'!$F$97*M1439),
IF(AND(I1439=110000,R1439&gt;12.8,R1439&lt;=22.8,M1439&gt;3),'[1]Pricing Schedule'!$F$71+('[1]Pricing Schedule'!$F$72*M1439),
IF(AND(I1439=110000,R1439&gt;12.8,R1439&lt;=22.8,M1439&lt;=3),'[1]Pricing Schedule'!$F$96+('[1]Pricing Schedule'!$F$97*M1439),
IF(AND(I1439=110000,R1439&gt;22.8,R1439&lt;=30.2),'[1]Pricing Schedule'!$F$80+('[1]Pricing Schedule'!$F$81*M1439),
IF(AND(I1439=110000,R1439&gt;30.2,R1439&lt;=45.9),'[1]Pricing Schedule'!$F$89+('[1]Pricing Schedule'!$F$90*M1439),
IF(AND(I1439=110000,R1439&gt;45.9,R1439&lt;=123.4),'[1]Pricing Schedule'!$F$96+('[1]Pricing Schedule'!$F$97*M1439),
IF(AND(I1439=110000,R1439&gt;123.4,R1439&lt;=168.2,M1439&lt;=10),'[1]Pricing Schedule'!$F$103+('[1]Pricing Schedule'!$F$105*M1439),
IF(AND(I1439=110000,R1439&gt;123.4,R1439&lt;=168.2,M1439&gt;10),'[1]Pricing Schedule'!$F$111+('[1]Pricing Schedule'!$F$113*M1439),
IF(AND(I1439=110000,R1439&gt;168.2,R1439&lt;=336.4,M1439&lt;=10),('[1]Pricing Schedule'!$F$103+('[1]Pricing Schedule'!$F$105*M1439))*2,
IF(AND(I1439=110000,R1439&gt;168.2,R1439&lt;=336.4,M1439&gt;10),('[1]Pricing Schedule'!$F$111+('[1]Pricing Schedule'!$F$113*M1439))*2,
IF(AND(I1439=110000,R1439&gt;336.4,R1439&lt;=504.6,M1439&lt;=10),('[1]Pricing Schedule'!$F$103+('[1]Pricing Schedule'!$F$105*M1439))*3,
IF(AND(I1439=110000,R1439&gt;336.4,R1439&lt;=504.6,M1439&gt;10),('[1]Pricing Schedule'!$F$111+('[1]Pricing Schedule'!$F$113*M1439))*3,
IF(AND(I1439=110000,R1439&gt;504.6,R1439&lt;=672.8,M1439&lt;=10),('[1]Pricing Schedule'!$F$103+('[1]Pricing Schedule'!$F$105*M1439))*4,
IF(AND(I1439=110000,R1439&gt;504.6,R1439&lt;=672.8,M1439&gt;10),('[1]Pricing Schedule'!$F$111+('[1]Pricing Schedule'!$F$113*M1439))*4,
IF(AND(I1439=110000,R1439&gt;672.8,R1439&lt;=841,M1439&lt;=10),('[1]Pricing Schedule'!$F$103+('[1]Pricing Schedule'!$F$105*M1439))*5,
IF(AND(I1439=110000,R1439&gt;672.8,R1439&lt;=841,M1439&gt;10),('[1]Pricing Schedule'!$F$111+('[1]Pricing Schedule'!$F$113*M1439))*5,
IF(AND(I1439=110000,R1439&gt;672.8,R1439&lt;=841,M1439&lt;=10),('[1]Pricing Schedule'!$F$103+('[1]Pricing Schedule'!$F$105*M1439))*5,
IF(AND(I1439=110000,R1439&gt;672.8,R1439&lt;=841,M1439&gt;10),('[1]Pricing Schedule'!$F$111+('[1]Pricing Schedule'!$F$113*M1439))*5,
IF(AND(I1439=110000,R1439&gt;1345.6,R1439&lt;=1513.8,M1439&lt;=10),('[1]Pricing Schedule'!$F$103+('[1]Pricing Schedule'!$F$105*M1439))*9,
IF(AND(I1439=110000,R1439&gt;1345.6,R1439&lt;=1513.8,M1439&gt;10),('[1]Pricing Schedule'!$F$111+('[1]Pricing Schedule'!$F$113*M1439))*9,
9999999999)))))))))))))))))))))))))))))))))))))))</f>
        <v>1808740</v>
      </c>
      <c r="T1439" s="21">
        <f>IF(AND(I1439=38000,R1439&lt;=4.5,M1439&gt;8),'[1]Pricing Schedule'!$J$9,
IF(AND(I1439=38000,R1439&lt;=4.5,M1439&lt;=8),'[1]Pricing Schedule'!$J$36,
IF(AND(I1439=38000,R1439&gt;4.5,R1439&lt;=9,M1439&gt;8),'[1]Pricing Schedule'!$J$18,
IF(AND(I1439=38000,R1439&gt;4.5,R1439&lt;=9,M1439&lt;=8),'[1]Pricing Schedule'!$J$36,
IF(AND(I1439=38000,R1439&gt;9,R1439&lt;=12.8,M1439&gt;8),'[1]Pricing Schedule'!$J$27,
IF(AND(I1439=38000,R1439&gt;9,R1439&lt;=12.8,M1439&lt;=8),'[1]Pricing Schedule'!$J$36,
IF(AND(I1439=38000,R1439&gt;12.8,R1439&lt;=22.8),'[1]Pricing Schedule'!$J$36,
IF(AND(I1439=38000,R1439&gt;22.8,R1439&lt;=30.2),'[1]Pricing Schedule'!$J$45,
IF(AND(I1439=38000,R1439&gt;30.2,R1439&lt;=45.9),'[1]Pricing Schedule'!$J$54,
IF(AND(I1439=38000,R1439&gt;45.9,R1439&lt;=123.4),'[1]Pricing Schedule'!$J$97,
IF(AND(I1439=38000,R1439&gt;123.4,R1439&lt;=168.2,M1439&lt;=10),'[1]Pricing Schedule'!$J$105,
IF(AND(I1439=38000,R1439&gt;123.4,R1439&lt;=168.2,M1439&gt;10),'[1]Pricing Schedule'!$J$113,
IF(AND(I1439=38000,R1439&gt;168.2,R1439&lt;=336.4,M1439&lt;=10),('[1]Pricing Schedule'!$J$105),
IF(AND(I1439=38000,R1439&gt;168.2,R1439&lt;=336.4,M1439&gt;10),('[1]Pricing Schedule'!$J$113),
IF(AND(I1439=38000,R1439&gt;336.4,R1439&lt;=504.6,M1439&lt;=10),('[1]Pricing Schedule'!$J$105),
IF(AND(I1439=38000,R1439&gt;336.4,R1439&lt;=504.6,M1439&gt;10),('[1]Pricing Schedule'!$J$113),
IF(AND(I1439=38000,R1439&gt;504.6,R1439&lt;=672.8,M1439&lt;=10),('[1]Pricing Schedule'!$J$105),
IF(AND(I1439=38000,R1439&gt;504.6,R1439&lt;=672.8,M1439&gt;10),('[1]Pricing Schedule'!$J$113),
IF(AND(I1439=110000,R1439&lt;=12.8,M1439&gt;2),'[1]Pricing Schedule'!$J$63,
IF(AND(I1439=110000,R1439&lt;=12.8,M1439&lt;=2),'[1]Pricing Schedule'!$J$97,
IF(AND(I1439=110000,R1439&gt;12.8,R1439&lt;=22.8,M1439&gt;3),'[1]Pricing Schedule'!$J$72,
IF(AND(I1439=110000,R1439&gt;12.8,R1439&lt;=22.8,M1439&lt;=3),'[1]Pricing Schedule'!$J$97,
IF(AND(I1439=110000,R1439&gt;22.8,R1439&lt;=30.2),'[1]Pricing Schedule'!$J$81,
IF(AND(I1439=110000,R1439&gt;30.2,R1439&lt;=45.9),'[1]Pricing Schedule'!$J$90,
IF(AND(I1439=110000,R1439&gt;45.9,R1439&lt;=123.4),'[1]Pricing Schedule'!$J$97,
IF(AND(I1439=110000,R1439&gt;123.4,R1439&lt;=168.2,M1439&lt;=10),'[1]Pricing Schedule'!$J$105,
IF(AND(I1439=110000,R1439&gt;123.4,R1439&lt;=168.2,M1439&gt;10),'[1]Pricing Schedule'!$J$113,
IF(AND(I1439=110000,R1439&gt;168.2,R1439&lt;=336.2,M1439&lt;=10),('[1]Pricing Schedule'!$J$105),
IF(AND(I1439=110000,R1439&gt;168.2,R1439&lt;=336.2,M1439&gt;10),('[1]Pricing Schedule'!$J$113),
IF(AND(I1439=110000,R1439&gt;336.4,R1439&lt;=504.6,M1439&lt;=10),('[1]Pricing Schedule'!$J$105),
IF(AND(I1439=110000,R1439&gt;336.4,R1439&lt;=504.6,M1439&gt;10),('[1]Pricing Schedule'!$J$113),
IF(AND(I1439=110000,R1439&gt;504.6,R1439&lt;=672.8,M1439&lt;=10),('[1]Pricing Schedule'!$J$105),
IF(AND(I1439=110000,R1439&gt;504.6,R1439&lt;=672.8,M1439&gt;10),('[1]Pricing Schedule'!$J$113),
IF(AND(I1439=110000,R1439&gt;672.8,R1439&lt;=841,M1439&lt;=10),('[1]Pricing Schedule'!$J$105),
IF(AND(I1439=110000,R1439&gt;672.8,R1439&lt;=841,M1439&gt;10),('[1]Pricing Schedule'!$J$113),
IF(AND(I1439=110000,R1439&gt;1682,R1439&lt;=1850.2,M1439&lt;=10),('[1]Pricing Schedule'!$J$105),
IF(AND(I1439=110000,R1439&gt;1682,R1439&lt;=1850.2,M1439&gt;10),('[1]Pricing Schedule'!$J$113),
IF(AND(I1439=110000,R1439&gt;2018.4,R1439&lt;=2186.6,M1439&lt;=10),('[1]Pricing Schedule'!$J$105),
IF(AND(I1439=110000,R1439&gt;2018.4,R1439&lt;=2186.6,M1439&gt;10),('[1]Pricing Schedule'!$J$113),999999999)))))))))))))))))))))))))))))))))))))))</f>
        <v>1</v>
      </c>
      <c r="U1439" s="40">
        <f t="shared" si="138"/>
        <v>430652.38095238095</v>
      </c>
      <c r="V1439" s="41">
        <f t="shared" si="139"/>
        <v>2.3220584495284009</v>
      </c>
      <c r="Y1439" s="23">
        <v>600</v>
      </c>
      <c r="Z1439" s="23">
        <v>233</v>
      </c>
      <c r="AD1439" s="13"/>
      <c r="AE1439" s="13"/>
      <c r="AF1439" s="13"/>
      <c r="AR1439" s="35"/>
    </row>
    <row r="1440" spans="1:44">
      <c r="A1440" s="23">
        <v>1442</v>
      </c>
      <c r="B1440" s="23">
        <v>1442</v>
      </c>
      <c r="C1440" s="23" t="s">
        <v>2129</v>
      </c>
      <c r="D1440" s="23" t="s">
        <v>168</v>
      </c>
      <c r="E1440" s="23" t="s">
        <v>168</v>
      </c>
      <c r="F1440" s="23" t="s">
        <v>529</v>
      </c>
      <c r="G1440" s="23" t="s">
        <v>530</v>
      </c>
      <c r="H1440" s="23" t="s">
        <v>113</v>
      </c>
      <c r="I1440" s="13">
        <v>38000</v>
      </c>
      <c r="J1440" s="13">
        <v>38000</v>
      </c>
      <c r="K1440" s="23" t="s">
        <v>119</v>
      </c>
      <c r="L1440" s="24">
        <v>17.635000000000002</v>
      </c>
      <c r="M1440" s="37">
        <f t="shared" si="134"/>
        <v>18</v>
      </c>
      <c r="N1440" s="24">
        <v>0.55000000000000004</v>
      </c>
      <c r="O1440" s="13">
        <v>3</v>
      </c>
      <c r="P1440" s="36">
        <f t="shared" si="135"/>
        <v>0.55000000000000004</v>
      </c>
      <c r="Q1440" s="38">
        <f t="shared" si="136"/>
        <v>4.2</v>
      </c>
      <c r="R1440" s="37">
        <f t="shared" si="137"/>
        <v>4.2</v>
      </c>
      <c r="S1440" s="39">
        <f>IF(AND(I1440=38000,R1440&lt;=4.5,M1440&gt;8),'[1]Pricing Schedule'!$F$8+('[1]Pricing Schedule'!$F$9*M1440),
IF(AND(I1440=38000,R1440&lt;=4.5,M1440&lt;=8),'[1]Pricing Schedule'!$F$34+('[1]Pricing Schedule'!$F$36*M1440),
IF(AND(I1440=38000,R1440&gt;4.5,R1440&lt;=9,M1440&gt;8),'[1]Pricing Schedule'!$F$17+('[1]Pricing Schedule'!$F$18*M1440),
IF(AND(I1440=38000,R1440&gt;4.5,R1440&lt;=9,M1440&lt;=8),'[1]Pricing Schedule'!$F$34+('[1]Pricing Schedule'!$F$36*M1440),
IF(AND(I1440=38000,R1440&gt;9,R1440&lt;=12.8,M1440&gt;8),'[1]Pricing Schedule'!$F$26+('[1]Pricing Schedule'!$F$27*M1440),
IF(AND(I1440=38000,R1440&gt;9,R1440&lt;=12.8,M1440&lt;=8),'[1]Pricing Schedule'!$F$34+('[1]Pricing Schedule'!$F$36*M1440),
IF(AND(I1440=38000,R1440&gt;12.8,R1440&lt;=22.8),'[1]Pricing Schedule'!$F$34+('[1]Pricing Schedule'!$F$36*M1440),
IF(AND(I1440=38000,R1440&gt;22.8,R1440&lt;=30.2),'[1]Pricing Schedule'!$F$43+('[1]Pricing Schedule'!$F$45*M1440),
IF(AND(I1440=38000,R1440&gt;30.2,R1440&lt;=45.9),'[1]Pricing Schedule'!$F$52+('[1]Pricing Schedule'!$F$54*M1440),
IF(AND(I1440=38000,R1440&gt;45.9,R1440&lt;=123.4),'[1]Pricing Schedule'!$F$96+('[1]Pricing Schedule'!$F$97*M1440),
IF(AND(I1440=38000,R1440&gt;123.4,R1440&lt;=168.2,M1440&lt;=10),'[1]Pricing Schedule'!$F$103+('[1]Pricing Schedule'!$F$105*M1440),
IF(AND(I1440=38000,R1440&gt;123.4,R1440&lt;=168.2,M1440&gt;10),'[1]Pricing Schedule'!$F$111+('[1]Pricing Schedule'!$F$113*M1440),
IF(AND(I1440=38000,R1440&gt;157.4,R1440&lt;=336.4,M1440&lt;=10),('[1]Pricing Schedule'!$F$103+('[1]Pricing Schedule'!$F$105*M1440))*2,
IF(AND(I1440=38000,R1440&gt;157.4,R1440&lt;=336.4,M1440&gt;10),('[1]Pricing Schedule'!$F$111+('[1]Pricing Schedule'!$F$113*M1440))*2,
IF(AND(I1440=38000,R1440&gt;314.8,R1440&lt;=504.6,M1440&lt;=10),('[1]Pricing Schedule'!$F$103+('[1]Pricing Schedule'!$F$105*M1440))*3,
IF(AND(I1440=38000,R1440&gt;314.8,R1440&lt;=504.6,M1440&gt;10),('[1]Pricing Schedule'!$F$111+('[1]Pricing Schedule'!$F$113*M1440))*3,
IF(AND(I1440=38000,R1440&gt;472.2,R1440&lt;=672.8,M1440&lt;=10),('[1]Pricing Schedule'!$F$103+('[1]Pricing Schedule'!$F$105*M1440))*4,
IF(AND(I1440=38000,R1440&gt;472.2,R1440&lt;=672.8,M1440&gt;10),('[1]Pricing Schedule'!$F$111+('[1]Pricing Schedule'!$F$113*M1440))*4,
IF(AND(I1440=110000,R1440&lt;=12.8,M1440&gt;2),'[1]Pricing Schedule'!$F$62+('[1]Pricing Schedule'!$F$63*M1440),
IF(AND(I1440=110000,R1440&lt;=12.8,M1440&lt;=2),'[1]Pricing Schedule'!$F$96+('[1]Pricing Schedule'!$F$97*M1440),
IF(AND(I1440=110000,R1440&gt;12.8,R1440&lt;=22.8,M1440&gt;3),'[1]Pricing Schedule'!$F$71+('[1]Pricing Schedule'!$F$72*M1440),
IF(AND(I1440=110000,R1440&gt;12.8,R1440&lt;=22.8,M1440&lt;=3),'[1]Pricing Schedule'!$F$96+('[1]Pricing Schedule'!$F$97*M1440),
IF(AND(I1440=110000,R1440&gt;22.8,R1440&lt;=30.2),'[1]Pricing Schedule'!$F$80+('[1]Pricing Schedule'!$F$81*M1440),
IF(AND(I1440=110000,R1440&gt;30.2,R1440&lt;=45.9),'[1]Pricing Schedule'!$F$89+('[1]Pricing Schedule'!$F$90*M1440),
IF(AND(I1440=110000,R1440&gt;45.9,R1440&lt;=123.4),'[1]Pricing Schedule'!$F$96+('[1]Pricing Schedule'!$F$97*M1440),
IF(AND(I1440=110000,R1440&gt;123.4,R1440&lt;=168.2,M1440&lt;=10),'[1]Pricing Schedule'!$F$103+('[1]Pricing Schedule'!$F$105*M1440),
IF(AND(I1440=110000,R1440&gt;123.4,R1440&lt;=168.2,M1440&gt;10),'[1]Pricing Schedule'!$F$111+('[1]Pricing Schedule'!$F$113*M1440),
IF(AND(I1440=110000,R1440&gt;168.2,R1440&lt;=336.4,M1440&lt;=10),('[1]Pricing Schedule'!$F$103+('[1]Pricing Schedule'!$F$105*M1440))*2,
IF(AND(I1440=110000,R1440&gt;168.2,R1440&lt;=336.4,M1440&gt;10),('[1]Pricing Schedule'!$F$111+('[1]Pricing Schedule'!$F$113*M1440))*2,
IF(AND(I1440=110000,R1440&gt;336.4,R1440&lt;=504.6,M1440&lt;=10),('[1]Pricing Schedule'!$F$103+('[1]Pricing Schedule'!$F$105*M1440))*3,
IF(AND(I1440=110000,R1440&gt;336.4,R1440&lt;=504.6,M1440&gt;10),('[1]Pricing Schedule'!$F$111+('[1]Pricing Schedule'!$F$113*M1440))*3,
IF(AND(I1440=110000,R1440&gt;504.6,R1440&lt;=672.8,M1440&lt;=10),('[1]Pricing Schedule'!$F$103+('[1]Pricing Schedule'!$F$105*M1440))*4,
IF(AND(I1440=110000,R1440&gt;504.6,R1440&lt;=672.8,M1440&gt;10),('[1]Pricing Schedule'!$F$111+('[1]Pricing Schedule'!$F$113*M1440))*4,
IF(AND(I1440=110000,R1440&gt;672.8,R1440&lt;=841,M1440&lt;=10),('[1]Pricing Schedule'!$F$103+('[1]Pricing Schedule'!$F$105*M1440))*5,
IF(AND(I1440=110000,R1440&gt;672.8,R1440&lt;=841,M1440&gt;10),('[1]Pricing Schedule'!$F$111+('[1]Pricing Schedule'!$F$113*M1440))*5,
IF(AND(I1440=110000,R1440&gt;672.8,R1440&lt;=841,M1440&lt;=10),('[1]Pricing Schedule'!$F$103+('[1]Pricing Schedule'!$F$105*M1440))*5,
IF(AND(I1440=110000,R1440&gt;672.8,R1440&lt;=841,M1440&gt;10),('[1]Pricing Schedule'!$F$111+('[1]Pricing Schedule'!$F$113*M1440))*5,
IF(AND(I1440=110000,R1440&gt;1345.6,R1440&lt;=1513.8,M1440&lt;=10),('[1]Pricing Schedule'!$F$103+('[1]Pricing Schedule'!$F$105*M1440))*9,
IF(AND(I1440=110000,R1440&gt;1345.6,R1440&lt;=1513.8,M1440&gt;10),('[1]Pricing Schedule'!$F$111+('[1]Pricing Schedule'!$F$113*M1440))*9,
9999999999)))))))))))))))))))))))))))))))))))))))</f>
        <v>1808740</v>
      </c>
      <c r="T1440" s="21">
        <f>IF(AND(I1440=38000,R1440&lt;=4.5,M1440&gt;8),'[1]Pricing Schedule'!$J$9,
IF(AND(I1440=38000,R1440&lt;=4.5,M1440&lt;=8),'[1]Pricing Schedule'!$J$36,
IF(AND(I1440=38000,R1440&gt;4.5,R1440&lt;=9,M1440&gt;8),'[1]Pricing Schedule'!$J$18,
IF(AND(I1440=38000,R1440&gt;4.5,R1440&lt;=9,M1440&lt;=8),'[1]Pricing Schedule'!$J$36,
IF(AND(I1440=38000,R1440&gt;9,R1440&lt;=12.8,M1440&gt;8),'[1]Pricing Schedule'!$J$27,
IF(AND(I1440=38000,R1440&gt;9,R1440&lt;=12.8,M1440&lt;=8),'[1]Pricing Schedule'!$J$36,
IF(AND(I1440=38000,R1440&gt;12.8,R1440&lt;=22.8),'[1]Pricing Schedule'!$J$36,
IF(AND(I1440=38000,R1440&gt;22.8,R1440&lt;=30.2),'[1]Pricing Schedule'!$J$45,
IF(AND(I1440=38000,R1440&gt;30.2,R1440&lt;=45.9),'[1]Pricing Schedule'!$J$54,
IF(AND(I1440=38000,R1440&gt;45.9,R1440&lt;=123.4),'[1]Pricing Schedule'!$J$97,
IF(AND(I1440=38000,R1440&gt;123.4,R1440&lt;=168.2,M1440&lt;=10),'[1]Pricing Schedule'!$J$105,
IF(AND(I1440=38000,R1440&gt;123.4,R1440&lt;=168.2,M1440&gt;10),'[1]Pricing Schedule'!$J$113,
IF(AND(I1440=38000,R1440&gt;168.2,R1440&lt;=336.4,M1440&lt;=10),('[1]Pricing Schedule'!$J$105),
IF(AND(I1440=38000,R1440&gt;168.2,R1440&lt;=336.4,M1440&gt;10),('[1]Pricing Schedule'!$J$113),
IF(AND(I1440=38000,R1440&gt;336.4,R1440&lt;=504.6,M1440&lt;=10),('[1]Pricing Schedule'!$J$105),
IF(AND(I1440=38000,R1440&gt;336.4,R1440&lt;=504.6,M1440&gt;10),('[1]Pricing Schedule'!$J$113),
IF(AND(I1440=38000,R1440&gt;504.6,R1440&lt;=672.8,M1440&lt;=10),('[1]Pricing Schedule'!$J$105),
IF(AND(I1440=38000,R1440&gt;504.6,R1440&lt;=672.8,M1440&gt;10),('[1]Pricing Schedule'!$J$113),
IF(AND(I1440=110000,R1440&lt;=12.8,M1440&gt;2),'[1]Pricing Schedule'!$J$63,
IF(AND(I1440=110000,R1440&lt;=12.8,M1440&lt;=2),'[1]Pricing Schedule'!$J$97,
IF(AND(I1440=110000,R1440&gt;12.8,R1440&lt;=22.8,M1440&gt;3),'[1]Pricing Schedule'!$J$72,
IF(AND(I1440=110000,R1440&gt;12.8,R1440&lt;=22.8,M1440&lt;=3),'[1]Pricing Schedule'!$J$97,
IF(AND(I1440=110000,R1440&gt;22.8,R1440&lt;=30.2),'[1]Pricing Schedule'!$J$81,
IF(AND(I1440=110000,R1440&gt;30.2,R1440&lt;=45.9),'[1]Pricing Schedule'!$J$90,
IF(AND(I1440=110000,R1440&gt;45.9,R1440&lt;=123.4),'[1]Pricing Schedule'!$J$97,
IF(AND(I1440=110000,R1440&gt;123.4,R1440&lt;=168.2,M1440&lt;=10),'[1]Pricing Schedule'!$J$105,
IF(AND(I1440=110000,R1440&gt;123.4,R1440&lt;=168.2,M1440&gt;10),'[1]Pricing Schedule'!$J$113,
IF(AND(I1440=110000,R1440&gt;168.2,R1440&lt;=336.2,M1440&lt;=10),('[1]Pricing Schedule'!$J$105),
IF(AND(I1440=110000,R1440&gt;168.2,R1440&lt;=336.2,M1440&gt;10),('[1]Pricing Schedule'!$J$113),
IF(AND(I1440=110000,R1440&gt;336.4,R1440&lt;=504.6,M1440&lt;=10),('[1]Pricing Schedule'!$J$105),
IF(AND(I1440=110000,R1440&gt;336.4,R1440&lt;=504.6,M1440&gt;10),('[1]Pricing Schedule'!$J$113),
IF(AND(I1440=110000,R1440&gt;504.6,R1440&lt;=672.8,M1440&lt;=10),('[1]Pricing Schedule'!$J$105),
IF(AND(I1440=110000,R1440&gt;504.6,R1440&lt;=672.8,M1440&gt;10),('[1]Pricing Schedule'!$J$113),
IF(AND(I1440=110000,R1440&gt;672.8,R1440&lt;=841,M1440&lt;=10),('[1]Pricing Schedule'!$J$105),
IF(AND(I1440=110000,R1440&gt;672.8,R1440&lt;=841,M1440&gt;10),('[1]Pricing Schedule'!$J$113),
IF(AND(I1440=110000,R1440&gt;1682,R1440&lt;=1850.2,M1440&lt;=10),('[1]Pricing Schedule'!$J$105),
IF(AND(I1440=110000,R1440&gt;1682,R1440&lt;=1850.2,M1440&gt;10),('[1]Pricing Schedule'!$J$113),
IF(AND(I1440=110000,R1440&gt;2018.4,R1440&lt;=2186.6,M1440&lt;=10),('[1]Pricing Schedule'!$J$105),
IF(AND(I1440=110000,R1440&gt;2018.4,R1440&lt;=2186.6,M1440&gt;10),('[1]Pricing Schedule'!$J$113),999999999)))))))))))))))))))))))))))))))))))))))</f>
        <v>1</v>
      </c>
      <c r="U1440" s="40">
        <f t="shared" si="138"/>
        <v>430652.38095238095</v>
      </c>
      <c r="V1440" s="41">
        <f t="shared" si="139"/>
        <v>2.3220584495284009</v>
      </c>
      <c r="Y1440" s="23">
        <v>70</v>
      </c>
      <c r="Z1440" s="23">
        <v>233</v>
      </c>
      <c r="AD1440" s="13"/>
      <c r="AE1440" s="13"/>
      <c r="AF1440" s="13"/>
      <c r="AR1440" s="35"/>
    </row>
    <row r="1441" spans="1:44">
      <c r="A1441" s="23">
        <v>1443</v>
      </c>
      <c r="B1441" s="23">
        <v>1443</v>
      </c>
      <c r="C1441" s="23" t="s">
        <v>2130</v>
      </c>
      <c r="D1441" s="23" t="s">
        <v>116</v>
      </c>
      <c r="E1441" s="23" t="s">
        <v>116</v>
      </c>
      <c r="F1441" s="23" t="s">
        <v>374</v>
      </c>
      <c r="G1441" s="23" t="s">
        <v>375</v>
      </c>
      <c r="H1441" s="23" t="s">
        <v>133</v>
      </c>
      <c r="I1441" s="13">
        <v>110000</v>
      </c>
      <c r="L1441" s="24">
        <v>11.291</v>
      </c>
      <c r="M1441" s="37">
        <f t="shared" si="134"/>
        <v>12</v>
      </c>
      <c r="N1441" s="24">
        <v>0.36499999999999999</v>
      </c>
      <c r="O1441" s="13">
        <v>3</v>
      </c>
      <c r="P1441" s="36">
        <f t="shared" si="135"/>
        <v>0.36499999999999999</v>
      </c>
      <c r="Q1441" s="38">
        <f t="shared" si="136"/>
        <v>4.2</v>
      </c>
      <c r="R1441" s="37">
        <f t="shared" si="137"/>
        <v>4.2</v>
      </c>
      <c r="S1441" s="39">
        <f>IF(AND(I1441=38000,R1441&lt;=4.5,M1441&gt;8),'[1]Pricing Schedule'!$F$8+('[1]Pricing Schedule'!$F$9*M1441),
IF(AND(I1441=38000,R1441&lt;=4.5,M1441&lt;=8),'[1]Pricing Schedule'!$F$34+('[1]Pricing Schedule'!$F$36*M1441),
IF(AND(I1441=38000,R1441&gt;4.5,R1441&lt;=9,M1441&gt;8),'[1]Pricing Schedule'!$F$17+('[1]Pricing Schedule'!$F$18*M1441),
IF(AND(I1441=38000,R1441&gt;4.5,R1441&lt;=9,M1441&lt;=8),'[1]Pricing Schedule'!$F$34+('[1]Pricing Schedule'!$F$36*M1441),
IF(AND(I1441=38000,R1441&gt;9,R1441&lt;=12.8,M1441&gt;8),'[1]Pricing Schedule'!$F$26+('[1]Pricing Schedule'!$F$27*M1441),
IF(AND(I1441=38000,R1441&gt;9,R1441&lt;=12.8,M1441&lt;=8),'[1]Pricing Schedule'!$F$34+('[1]Pricing Schedule'!$F$36*M1441),
IF(AND(I1441=38000,R1441&gt;12.8,R1441&lt;=22.8),'[1]Pricing Schedule'!$F$34+('[1]Pricing Schedule'!$F$36*M1441),
IF(AND(I1441=38000,R1441&gt;22.8,R1441&lt;=30.2),'[1]Pricing Schedule'!$F$43+('[1]Pricing Schedule'!$F$45*M1441),
IF(AND(I1441=38000,R1441&gt;30.2,R1441&lt;=45.9),'[1]Pricing Schedule'!$F$52+('[1]Pricing Schedule'!$F$54*M1441),
IF(AND(I1441=38000,R1441&gt;45.9,R1441&lt;=123.4),'[1]Pricing Schedule'!$F$96+('[1]Pricing Schedule'!$F$97*M1441),
IF(AND(I1441=38000,R1441&gt;123.4,R1441&lt;=168.2,M1441&lt;=10),'[1]Pricing Schedule'!$F$103+('[1]Pricing Schedule'!$F$105*M1441),
IF(AND(I1441=38000,R1441&gt;123.4,R1441&lt;=168.2,M1441&gt;10),'[1]Pricing Schedule'!$F$111+('[1]Pricing Schedule'!$F$113*M1441),
IF(AND(I1441=38000,R1441&gt;157.4,R1441&lt;=336.4,M1441&lt;=10),('[1]Pricing Schedule'!$F$103+('[1]Pricing Schedule'!$F$105*M1441))*2,
IF(AND(I1441=38000,R1441&gt;157.4,R1441&lt;=336.4,M1441&gt;10),('[1]Pricing Schedule'!$F$111+('[1]Pricing Schedule'!$F$113*M1441))*2,
IF(AND(I1441=38000,R1441&gt;314.8,R1441&lt;=504.6,M1441&lt;=10),('[1]Pricing Schedule'!$F$103+('[1]Pricing Schedule'!$F$105*M1441))*3,
IF(AND(I1441=38000,R1441&gt;314.8,R1441&lt;=504.6,M1441&gt;10),('[1]Pricing Schedule'!$F$111+('[1]Pricing Schedule'!$F$113*M1441))*3,
IF(AND(I1441=38000,R1441&gt;472.2,R1441&lt;=672.8,M1441&lt;=10),('[1]Pricing Schedule'!$F$103+('[1]Pricing Schedule'!$F$105*M1441))*4,
IF(AND(I1441=38000,R1441&gt;472.2,R1441&lt;=672.8,M1441&gt;10),('[1]Pricing Schedule'!$F$111+('[1]Pricing Schedule'!$F$113*M1441))*4,
IF(AND(I1441=110000,R1441&lt;=12.8,M1441&gt;2),'[1]Pricing Schedule'!$F$62+('[1]Pricing Schedule'!$F$63*M1441),
IF(AND(I1441=110000,R1441&lt;=12.8,M1441&lt;=2),'[1]Pricing Schedule'!$F$96+('[1]Pricing Schedule'!$F$97*M1441),
IF(AND(I1441=110000,R1441&gt;12.8,R1441&lt;=22.8,M1441&gt;3),'[1]Pricing Schedule'!$F$71+('[1]Pricing Schedule'!$F$72*M1441),
IF(AND(I1441=110000,R1441&gt;12.8,R1441&lt;=22.8,M1441&lt;=3),'[1]Pricing Schedule'!$F$96+('[1]Pricing Schedule'!$F$97*M1441),
IF(AND(I1441=110000,R1441&gt;22.8,R1441&lt;=30.2),'[1]Pricing Schedule'!$F$80+('[1]Pricing Schedule'!$F$81*M1441),
IF(AND(I1441=110000,R1441&gt;30.2,R1441&lt;=45.9),'[1]Pricing Schedule'!$F$89+('[1]Pricing Schedule'!$F$90*M1441),
IF(AND(I1441=110000,R1441&gt;45.9,R1441&lt;=123.4),'[1]Pricing Schedule'!$F$96+('[1]Pricing Schedule'!$F$97*M1441),
IF(AND(I1441=110000,R1441&gt;123.4,R1441&lt;=168.2,M1441&lt;=10),'[1]Pricing Schedule'!$F$103+('[1]Pricing Schedule'!$F$105*M1441),
IF(AND(I1441=110000,R1441&gt;123.4,R1441&lt;=168.2,M1441&gt;10),'[1]Pricing Schedule'!$F$111+('[1]Pricing Schedule'!$F$113*M1441),
IF(AND(I1441=110000,R1441&gt;168.2,R1441&lt;=336.4,M1441&lt;=10),('[1]Pricing Schedule'!$F$103+('[1]Pricing Schedule'!$F$105*M1441))*2,
IF(AND(I1441=110000,R1441&gt;168.2,R1441&lt;=336.4,M1441&gt;10),('[1]Pricing Schedule'!$F$111+('[1]Pricing Schedule'!$F$113*M1441))*2,
IF(AND(I1441=110000,R1441&gt;336.4,R1441&lt;=504.6,M1441&lt;=10),('[1]Pricing Schedule'!$F$103+('[1]Pricing Schedule'!$F$105*M1441))*3,
IF(AND(I1441=110000,R1441&gt;336.4,R1441&lt;=504.6,M1441&gt;10),('[1]Pricing Schedule'!$F$111+('[1]Pricing Schedule'!$F$113*M1441))*3,
IF(AND(I1441=110000,R1441&gt;504.6,R1441&lt;=672.8,M1441&lt;=10),('[1]Pricing Schedule'!$F$103+('[1]Pricing Schedule'!$F$105*M1441))*4,
IF(AND(I1441=110000,R1441&gt;504.6,R1441&lt;=672.8,M1441&gt;10),('[1]Pricing Schedule'!$F$111+('[1]Pricing Schedule'!$F$113*M1441))*4,
IF(AND(I1441=110000,R1441&gt;672.8,R1441&lt;=841,M1441&lt;=10),('[1]Pricing Schedule'!$F$103+('[1]Pricing Schedule'!$F$105*M1441))*5,
IF(AND(I1441=110000,R1441&gt;672.8,R1441&lt;=841,M1441&gt;10),('[1]Pricing Schedule'!$F$111+('[1]Pricing Schedule'!$F$113*M1441))*5,
IF(AND(I1441=110000,R1441&gt;672.8,R1441&lt;=841,M1441&lt;=10),('[1]Pricing Schedule'!$F$103+('[1]Pricing Schedule'!$F$105*M1441))*5,
IF(AND(I1441=110000,R1441&gt;672.8,R1441&lt;=841,M1441&gt;10),('[1]Pricing Schedule'!$F$111+('[1]Pricing Schedule'!$F$113*M1441))*5,
IF(AND(I1441=110000,R1441&gt;1345.6,R1441&lt;=1513.8,M1441&lt;=10),('[1]Pricing Schedule'!$F$103+('[1]Pricing Schedule'!$F$105*M1441))*9,
IF(AND(I1441=110000,R1441&gt;1345.6,R1441&lt;=1513.8,M1441&gt;10),('[1]Pricing Schedule'!$F$111+('[1]Pricing Schedule'!$F$113*M1441))*9,
9999999999)))))))))))))))))))))))))))))))))))))))</f>
        <v>2048870</v>
      </c>
      <c r="T1441" s="21">
        <f>IF(AND(I1441=38000,R1441&lt;=4.5,M1441&gt;8),'[1]Pricing Schedule'!$J$9,
IF(AND(I1441=38000,R1441&lt;=4.5,M1441&lt;=8),'[1]Pricing Schedule'!$J$36,
IF(AND(I1441=38000,R1441&gt;4.5,R1441&lt;=9,M1441&gt;8),'[1]Pricing Schedule'!$J$18,
IF(AND(I1441=38000,R1441&gt;4.5,R1441&lt;=9,M1441&lt;=8),'[1]Pricing Schedule'!$J$36,
IF(AND(I1441=38000,R1441&gt;9,R1441&lt;=12.8,M1441&gt;8),'[1]Pricing Schedule'!$J$27,
IF(AND(I1441=38000,R1441&gt;9,R1441&lt;=12.8,M1441&lt;=8),'[1]Pricing Schedule'!$J$36,
IF(AND(I1441=38000,R1441&gt;12.8,R1441&lt;=22.8),'[1]Pricing Schedule'!$J$36,
IF(AND(I1441=38000,R1441&gt;22.8,R1441&lt;=30.2),'[1]Pricing Schedule'!$J$45,
IF(AND(I1441=38000,R1441&gt;30.2,R1441&lt;=45.9),'[1]Pricing Schedule'!$J$54,
IF(AND(I1441=38000,R1441&gt;45.9,R1441&lt;=123.4),'[1]Pricing Schedule'!$J$97,
IF(AND(I1441=38000,R1441&gt;123.4,R1441&lt;=168.2,M1441&lt;=10),'[1]Pricing Schedule'!$J$105,
IF(AND(I1441=38000,R1441&gt;123.4,R1441&lt;=168.2,M1441&gt;10),'[1]Pricing Schedule'!$J$113,
IF(AND(I1441=38000,R1441&gt;168.2,R1441&lt;=336.4,M1441&lt;=10),('[1]Pricing Schedule'!$J$105),
IF(AND(I1441=38000,R1441&gt;168.2,R1441&lt;=336.4,M1441&gt;10),('[1]Pricing Schedule'!$J$113),
IF(AND(I1441=38000,R1441&gt;336.4,R1441&lt;=504.6,M1441&lt;=10),('[1]Pricing Schedule'!$J$105),
IF(AND(I1441=38000,R1441&gt;336.4,R1441&lt;=504.6,M1441&gt;10),('[1]Pricing Schedule'!$J$113),
IF(AND(I1441=38000,R1441&gt;504.6,R1441&lt;=672.8,M1441&lt;=10),('[1]Pricing Schedule'!$J$105),
IF(AND(I1441=38000,R1441&gt;504.6,R1441&lt;=672.8,M1441&gt;10),('[1]Pricing Schedule'!$J$113),
IF(AND(I1441=110000,R1441&lt;=12.8,M1441&gt;2),'[1]Pricing Schedule'!$J$63,
IF(AND(I1441=110000,R1441&lt;=12.8,M1441&lt;=2),'[1]Pricing Schedule'!$J$97,
IF(AND(I1441=110000,R1441&gt;12.8,R1441&lt;=22.8,M1441&gt;3),'[1]Pricing Schedule'!$J$72,
IF(AND(I1441=110000,R1441&gt;12.8,R1441&lt;=22.8,M1441&lt;=3),'[1]Pricing Schedule'!$J$97,
IF(AND(I1441=110000,R1441&gt;22.8,R1441&lt;=30.2),'[1]Pricing Schedule'!$J$81,
IF(AND(I1441=110000,R1441&gt;30.2,R1441&lt;=45.9),'[1]Pricing Schedule'!$J$90,
IF(AND(I1441=110000,R1441&gt;45.9,R1441&lt;=123.4),'[1]Pricing Schedule'!$J$97,
IF(AND(I1441=110000,R1441&gt;123.4,R1441&lt;=168.2,M1441&lt;=10),'[1]Pricing Schedule'!$J$105,
IF(AND(I1441=110000,R1441&gt;123.4,R1441&lt;=168.2,M1441&gt;10),'[1]Pricing Schedule'!$J$113,
IF(AND(I1441=110000,R1441&gt;168.2,R1441&lt;=336.2,M1441&lt;=10),('[1]Pricing Schedule'!$J$105),
IF(AND(I1441=110000,R1441&gt;168.2,R1441&lt;=336.2,M1441&gt;10),('[1]Pricing Schedule'!$J$113),
IF(AND(I1441=110000,R1441&gt;336.4,R1441&lt;=504.6,M1441&lt;=10),('[1]Pricing Schedule'!$J$105),
IF(AND(I1441=110000,R1441&gt;336.4,R1441&lt;=504.6,M1441&gt;10),('[1]Pricing Schedule'!$J$113),
IF(AND(I1441=110000,R1441&gt;504.6,R1441&lt;=672.8,M1441&lt;=10),('[1]Pricing Schedule'!$J$105),
IF(AND(I1441=110000,R1441&gt;504.6,R1441&lt;=672.8,M1441&gt;10),('[1]Pricing Schedule'!$J$113),
IF(AND(I1441=110000,R1441&gt;672.8,R1441&lt;=841,M1441&lt;=10),('[1]Pricing Schedule'!$J$105),
IF(AND(I1441=110000,R1441&gt;672.8,R1441&lt;=841,M1441&gt;10),('[1]Pricing Schedule'!$J$113),
IF(AND(I1441=110000,R1441&gt;1682,R1441&lt;=1850.2,M1441&lt;=10),('[1]Pricing Schedule'!$J$105),
IF(AND(I1441=110000,R1441&gt;1682,R1441&lt;=1850.2,M1441&gt;10),('[1]Pricing Schedule'!$J$113),
IF(AND(I1441=110000,R1441&gt;2018.4,R1441&lt;=2186.6,M1441&lt;=10),('[1]Pricing Schedule'!$J$105),
IF(AND(I1441=110000,R1441&gt;2018.4,R1441&lt;=2186.6,M1441&gt;10),('[1]Pricing Schedule'!$J$113),999999999)))))))))))))))))))))))))))))))))))))))</f>
        <v>7</v>
      </c>
      <c r="U1441" s="40">
        <f t="shared" si="138"/>
        <v>487826.19047619047</v>
      </c>
      <c r="V1441" s="41">
        <f t="shared" si="139"/>
        <v>2.0499104384367968</v>
      </c>
      <c r="Y1441" s="23">
        <v>321</v>
      </c>
      <c r="Z1441" s="23">
        <v>207</v>
      </c>
      <c r="AD1441" s="13"/>
      <c r="AE1441" s="13"/>
      <c r="AF1441" s="13"/>
      <c r="AR1441" s="35"/>
    </row>
    <row r="1442" spans="1:44">
      <c r="A1442" s="23">
        <v>1444</v>
      </c>
      <c r="B1442" s="23">
        <v>1444</v>
      </c>
      <c r="C1442" s="23" t="s">
        <v>2131</v>
      </c>
      <c r="D1442" s="23" t="s">
        <v>116</v>
      </c>
      <c r="E1442" s="23" t="s">
        <v>116</v>
      </c>
      <c r="F1442" s="23" t="s">
        <v>236</v>
      </c>
      <c r="G1442" s="23" t="s">
        <v>237</v>
      </c>
      <c r="H1442" s="23" t="s">
        <v>113</v>
      </c>
      <c r="I1442" s="13">
        <v>38000</v>
      </c>
      <c r="J1442" s="13">
        <v>38000</v>
      </c>
      <c r="K1442" s="23" t="s">
        <v>119</v>
      </c>
      <c r="L1442" s="24">
        <v>6.2050000000000001</v>
      </c>
      <c r="M1442" s="37">
        <f t="shared" si="134"/>
        <v>7</v>
      </c>
      <c r="N1442" s="24">
        <v>0.34399999999999997</v>
      </c>
      <c r="O1442" s="13">
        <v>3</v>
      </c>
      <c r="P1442" s="36">
        <f t="shared" si="135"/>
        <v>0.34399999999999997</v>
      </c>
      <c r="Q1442" s="38">
        <f t="shared" si="136"/>
        <v>4.2</v>
      </c>
      <c r="R1442" s="37">
        <f t="shared" si="137"/>
        <v>4.2</v>
      </c>
      <c r="S1442" s="39">
        <f>IF(AND(I1442=38000,R1442&lt;=4.5,M1442&gt;8),'[1]Pricing Schedule'!$F$8+('[1]Pricing Schedule'!$F$9*M1442),
IF(AND(I1442=38000,R1442&lt;=4.5,M1442&lt;=8),'[1]Pricing Schedule'!$F$34+('[1]Pricing Schedule'!$F$36*M1442),
IF(AND(I1442=38000,R1442&gt;4.5,R1442&lt;=9,M1442&gt;8),'[1]Pricing Schedule'!$F$17+('[1]Pricing Schedule'!$F$18*M1442),
IF(AND(I1442=38000,R1442&gt;4.5,R1442&lt;=9,M1442&lt;=8),'[1]Pricing Schedule'!$F$34+('[1]Pricing Schedule'!$F$36*M1442),
IF(AND(I1442=38000,R1442&gt;9,R1442&lt;=12.8,M1442&gt;8),'[1]Pricing Schedule'!$F$26+('[1]Pricing Schedule'!$F$27*M1442),
IF(AND(I1442=38000,R1442&gt;9,R1442&lt;=12.8,M1442&lt;=8),'[1]Pricing Schedule'!$F$34+('[1]Pricing Schedule'!$F$36*M1442),
IF(AND(I1442=38000,R1442&gt;12.8,R1442&lt;=22.8),'[1]Pricing Schedule'!$F$34+('[1]Pricing Schedule'!$F$36*M1442),
IF(AND(I1442=38000,R1442&gt;22.8,R1442&lt;=30.2),'[1]Pricing Schedule'!$F$43+('[1]Pricing Schedule'!$F$45*M1442),
IF(AND(I1442=38000,R1442&gt;30.2,R1442&lt;=45.9),'[1]Pricing Schedule'!$F$52+('[1]Pricing Schedule'!$F$54*M1442),
IF(AND(I1442=38000,R1442&gt;45.9,R1442&lt;=123.4),'[1]Pricing Schedule'!$F$96+('[1]Pricing Schedule'!$F$97*M1442),
IF(AND(I1442=38000,R1442&gt;123.4,R1442&lt;=168.2,M1442&lt;=10),'[1]Pricing Schedule'!$F$103+('[1]Pricing Schedule'!$F$105*M1442),
IF(AND(I1442=38000,R1442&gt;123.4,R1442&lt;=168.2,M1442&gt;10),'[1]Pricing Schedule'!$F$111+('[1]Pricing Schedule'!$F$113*M1442),
IF(AND(I1442=38000,R1442&gt;157.4,R1442&lt;=336.4,M1442&lt;=10),('[1]Pricing Schedule'!$F$103+('[1]Pricing Schedule'!$F$105*M1442))*2,
IF(AND(I1442=38000,R1442&gt;157.4,R1442&lt;=336.4,M1442&gt;10),('[1]Pricing Schedule'!$F$111+('[1]Pricing Schedule'!$F$113*M1442))*2,
IF(AND(I1442=38000,R1442&gt;314.8,R1442&lt;=504.6,M1442&lt;=10),('[1]Pricing Schedule'!$F$103+('[1]Pricing Schedule'!$F$105*M1442))*3,
IF(AND(I1442=38000,R1442&gt;314.8,R1442&lt;=504.6,M1442&gt;10),('[1]Pricing Schedule'!$F$111+('[1]Pricing Schedule'!$F$113*M1442))*3,
IF(AND(I1442=38000,R1442&gt;472.2,R1442&lt;=672.8,M1442&lt;=10),('[1]Pricing Schedule'!$F$103+('[1]Pricing Schedule'!$F$105*M1442))*4,
IF(AND(I1442=38000,R1442&gt;472.2,R1442&lt;=672.8,M1442&gt;10),('[1]Pricing Schedule'!$F$111+('[1]Pricing Schedule'!$F$113*M1442))*4,
IF(AND(I1442=110000,R1442&lt;=12.8,M1442&gt;2),'[1]Pricing Schedule'!$F$62+('[1]Pricing Schedule'!$F$63*M1442),
IF(AND(I1442=110000,R1442&lt;=12.8,M1442&lt;=2),'[1]Pricing Schedule'!$F$96+('[1]Pricing Schedule'!$F$97*M1442),
IF(AND(I1442=110000,R1442&gt;12.8,R1442&lt;=22.8,M1442&gt;3),'[1]Pricing Schedule'!$F$71+('[1]Pricing Schedule'!$F$72*M1442),
IF(AND(I1442=110000,R1442&gt;12.8,R1442&lt;=22.8,M1442&lt;=3),'[1]Pricing Schedule'!$F$96+('[1]Pricing Schedule'!$F$97*M1442),
IF(AND(I1442=110000,R1442&gt;22.8,R1442&lt;=30.2),'[1]Pricing Schedule'!$F$80+('[1]Pricing Schedule'!$F$81*M1442),
IF(AND(I1442=110000,R1442&gt;30.2,R1442&lt;=45.9),'[1]Pricing Schedule'!$F$89+('[1]Pricing Schedule'!$F$90*M1442),
IF(AND(I1442=110000,R1442&gt;45.9,R1442&lt;=123.4),'[1]Pricing Schedule'!$F$96+('[1]Pricing Schedule'!$F$97*M1442),
IF(AND(I1442=110000,R1442&gt;123.4,R1442&lt;=168.2,M1442&lt;=10),'[1]Pricing Schedule'!$F$103+('[1]Pricing Schedule'!$F$105*M1442),
IF(AND(I1442=110000,R1442&gt;123.4,R1442&lt;=168.2,M1442&gt;10),'[1]Pricing Schedule'!$F$111+('[1]Pricing Schedule'!$F$113*M1442),
IF(AND(I1442=110000,R1442&gt;168.2,R1442&lt;=336.4,M1442&lt;=10),('[1]Pricing Schedule'!$F$103+('[1]Pricing Schedule'!$F$105*M1442))*2,
IF(AND(I1442=110000,R1442&gt;168.2,R1442&lt;=336.4,M1442&gt;10),('[1]Pricing Schedule'!$F$111+('[1]Pricing Schedule'!$F$113*M1442))*2,
IF(AND(I1442=110000,R1442&gt;336.4,R1442&lt;=504.6,M1442&lt;=10),('[1]Pricing Schedule'!$F$103+('[1]Pricing Schedule'!$F$105*M1442))*3,
IF(AND(I1442=110000,R1442&gt;336.4,R1442&lt;=504.6,M1442&gt;10),('[1]Pricing Schedule'!$F$111+('[1]Pricing Schedule'!$F$113*M1442))*3,
IF(AND(I1442=110000,R1442&gt;504.6,R1442&lt;=672.8,M1442&lt;=10),('[1]Pricing Schedule'!$F$103+('[1]Pricing Schedule'!$F$105*M1442))*4,
IF(AND(I1442=110000,R1442&gt;504.6,R1442&lt;=672.8,M1442&gt;10),('[1]Pricing Schedule'!$F$111+('[1]Pricing Schedule'!$F$113*M1442))*4,
IF(AND(I1442=110000,R1442&gt;672.8,R1442&lt;=841,M1442&lt;=10),('[1]Pricing Schedule'!$F$103+('[1]Pricing Schedule'!$F$105*M1442))*5,
IF(AND(I1442=110000,R1442&gt;672.8,R1442&lt;=841,M1442&gt;10),('[1]Pricing Schedule'!$F$111+('[1]Pricing Schedule'!$F$113*M1442))*5,
IF(AND(I1442=110000,R1442&gt;672.8,R1442&lt;=841,M1442&lt;=10),('[1]Pricing Schedule'!$F$103+('[1]Pricing Schedule'!$F$105*M1442))*5,
IF(AND(I1442=110000,R1442&gt;672.8,R1442&lt;=841,M1442&gt;10),('[1]Pricing Schedule'!$F$111+('[1]Pricing Schedule'!$F$113*M1442))*5,
IF(AND(I1442=110000,R1442&gt;1345.6,R1442&lt;=1513.8,M1442&lt;=10),('[1]Pricing Schedule'!$F$103+('[1]Pricing Schedule'!$F$105*M1442))*9,
IF(AND(I1442=110000,R1442&gt;1345.6,R1442&lt;=1513.8,M1442&gt;10),('[1]Pricing Schedule'!$F$111+('[1]Pricing Schedule'!$F$113*M1442))*9,
9999999999)))))))))))))))))))))))))))))))))))))))</f>
        <v>839680</v>
      </c>
      <c r="T1442" s="21">
        <f>IF(AND(I1442=38000,R1442&lt;=4.5,M1442&gt;8),'[1]Pricing Schedule'!$J$9,
IF(AND(I1442=38000,R1442&lt;=4.5,M1442&lt;=8),'[1]Pricing Schedule'!$J$36,
IF(AND(I1442=38000,R1442&gt;4.5,R1442&lt;=9,M1442&gt;8),'[1]Pricing Schedule'!$J$18,
IF(AND(I1442=38000,R1442&gt;4.5,R1442&lt;=9,M1442&lt;=8),'[1]Pricing Schedule'!$J$36,
IF(AND(I1442=38000,R1442&gt;9,R1442&lt;=12.8,M1442&gt;8),'[1]Pricing Schedule'!$J$27,
IF(AND(I1442=38000,R1442&gt;9,R1442&lt;=12.8,M1442&lt;=8),'[1]Pricing Schedule'!$J$36,
IF(AND(I1442=38000,R1442&gt;12.8,R1442&lt;=22.8),'[1]Pricing Schedule'!$J$36,
IF(AND(I1442=38000,R1442&gt;22.8,R1442&lt;=30.2),'[1]Pricing Schedule'!$J$45,
IF(AND(I1442=38000,R1442&gt;30.2,R1442&lt;=45.9),'[1]Pricing Schedule'!$J$54,
IF(AND(I1442=38000,R1442&gt;45.9,R1442&lt;=123.4),'[1]Pricing Schedule'!$J$97,
IF(AND(I1442=38000,R1442&gt;123.4,R1442&lt;=168.2,M1442&lt;=10),'[1]Pricing Schedule'!$J$105,
IF(AND(I1442=38000,R1442&gt;123.4,R1442&lt;=168.2,M1442&gt;10),'[1]Pricing Schedule'!$J$113,
IF(AND(I1442=38000,R1442&gt;168.2,R1442&lt;=336.4,M1442&lt;=10),('[1]Pricing Schedule'!$J$105),
IF(AND(I1442=38000,R1442&gt;168.2,R1442&lt;=336.4,M1442&gt;10),('[1]Pricing Schedule'!$J$113),
IF(AND(I1442=38000,R1442&gt;336.4,R1442&lt;=504.6,M1442&lt;=10),('[1]Pricing Schedule'!$J$105),
IF(AND(I1442=38000,R1442&gt;336.4,R1442&lt;=504.6,M1442&gt;10),('[1]Pricing Schedule'!$J$113),
IF(AND(I1442=38000,R1442&gt;504.6,R1442&lt;=672.8,M1442&lt;=10),('[1]Pricing Schedule'!$J$105),
IF(AND(I1442=38000,R1442&gt;504.6,R1442&lt;=672.8,M1442&gt;10),('[1]Pricing Schedule'!$J$113),
IF(AND(I1442=110000,R1442&lt;=12.8,M1442&gt;2),'[1]Pricing Schedule'!$J$63,
IF(AND(I1442=110000,R1442&lt;=12.8,M1442&lt;=2),'[1]Pricing Schedule'!$J$97,
IF(AND(I1442=110000,R1442&gt;12.8,R1442&lt;=22.8,M1442&gt;3),'[1]Pricing Schedule'!$J$72,
IF(AND(I1442=110000,R1442&gt;12.8,R1442&lt;=22.8,M1442&lt;=3),'[1]Pricing Schedule'!$J$97,
IF(AND(I1442=110000,R1442&gt;22.8,R1442&lt;=30.2),'[1]Pricing Schedule'!$J$81,
IF(AND(I1442=110000,R1442&gt;30.2,R1442&lt;=45.9),'[1]Pricing Schedule'!$J$90,
IF(AND(I1442=110000,R1442&gt;45.9,R1442&lt;=123.4),'[1]Pricing Schedule'!$J$97,
IF(AND(I1442=110000,R1442&gt;123.4,R1442&lt;=168.2,M1442&lt;=10),'[1]Pricing Schedule'!$J$105,
IF(AND(I1442=110000,R1442&gt;123.4,R1442&lt;=168.2,M1442&gt;10),'[1]Pricing Schedule'!$J$113,
IF(AND(I1442=110000,R1442&gt;168.2,R1442&lt;=336.2,M1442&lt;=10),('[1]Pricing Schedule'!$J$105),
IF(AND(I1442=110000,R1442&gt;168.2,R1442&lt;=336.2,M1442&gt;10),('[1]Pricing Schedule'!$J$113),
IF(AND(I1442=110000,R1442&gt;336.4,R1442&lt;=504.6,M1442&lt;=10),('[1]Pricing Schedule'!$J$105),
IF(AND(I1442=110000,R1442&gt;336.4,R1442&lt;=504.6,M1442&gt;10),('[1]Pricing Schedule'!$J$113),
IF(AND(I1442=110000,R1442&gt;504.6,R1442&lt;=672.8,M1442&lt;=10),('[1]Pricing Schedule'!$J$105),
IF(AND(I1442=110000,R1442&gt;504.6,R1442&lt;=672.8,M1442&gt;10),('[1]Pricing Schedule'!$J$113),
IF(AND(I1442=110000,R1442&gt;672.8,R1442&lt;=841,M1442&lt;=10),('[1]Pricing Schedule'!$J$105),
IF(AND(I1442=110000,R1442&gt;672.8,R1442&lt;=841,M1442&gt;10),('[1]Pricing Schedule'!$J$113),
IF(AND(I1442=110000,R1442&gt;1682,R1442&lt;=1850.2,M1442&lt;=10),('[1]Pricing Schedule'!$J$105),
IF(AND(I1442=110000,R1442&gt;1682,R1442&lt;=1850.2,M1442&gt;10),('[1]Pricing Schedule'!$J$113),
IF(AND(I1442=110000,R1442&gt;2018.4,R1442&lt;=2186.6,M1442&lt;=10),('[1]Pricing Schedule'!$J$105),
IF(AND(I1442=110000,R1442&gt;2018.4,R1442&lt;=2186.6,M1442&gt;10),('[1]Pricing Schedule'!$J$113),999999999)))))))))))))))))))))))))))))))))))))))</f>
        <v>4</v>
      </c>
      <c r="U1442" s="40">
        <f t="shared" si="138"/>
        <v>199923.80952380953</v>
      </c>
      <c r="V1442" s="41">
        <f t="shared" si="139"/>
        <v>5.0019054878048781</v>
      </c>
      <c r="Y1442" s="23">
        <v>97</v>
      </c>
      <c r="Z1442" s="23">
        <v>105</v>
      </c>
      <c r="AD1442" s="13"/>
      <c r="AE1442" s="13"/>
      <c r="AF1442" s="13"/>
      <c r="AR1442" s="35"/>
    </row>
    <row r="1443" spans="1:44">
      <c r="A1443" s="23">
        <v>1445</v>
      </c>
      <c r="B1443" s="23">
        <v>1445</v>
      </c>
      <c r="C1443" s="23" t="s">
        <v>2132</v>
      </c>
      <c r="D1443" s="23" t="s">
        <v>168</v>
      </c>
      <c r="E1443" s="23" t="s">
        <v>168</v>
      </c>
      <c r="F1443" s="23" t="s">
        <v>243</v>
      </c>
      <c r="G1443" s="23" t="s">
        <v>244</v>
      </c>
      <c r="H1443" s="23" t="s">
        <v>113</v>
      </c>
      <c r="I1443" s="13">
        <v>38000</v>
      </c>
      <c r="J1443" s="13">
        <v>38000</v>
      </c>
      <c r="K1443" s="13">
        <v>20000</v>
      </c>
      <c r="L1443" s="24">
        <v>18.420999999999999</v>
      </c>
      <c r="M1443" s="37">
        <f t="shared" si="134"/>
        <v>19</v>
      </c>
      <c r="N1443" s="24">
        <v>9.2999999999999999E-2</v>
      </c>
      <c r="O1443" s="13">
        <v>3</v>
      </c>
      <c r="P1443" s="36">
        <f t="shared" si="135"/>
        <v>9.2999999999999999E-2</v>
      </c>
      <c r="Q1443" s="38">
        <f t="shared" si="136"/>
        <v>4.2</v>
      </c>
      <c r="R1443" s="37">
        <f t="shared" si="137"/>
        <v>4.2</v>
      </c>
      <c r="S1443" s="39">
        <f>IF(AND(I1443=38000,R1443&lt;=4.5,M1443&gt;8),'[1]Pricing Schedule'!$F$8+('[1]Pricing Schedule'!$F$9*M1443),
IF(AND(I1443=38000,R1443&lt;=4.5,M1443&lt;=8),'[1]Pricing Schedule'!$F$34+('[1]Pricing Schedule'!$F$36*M1443),
IF(AND(I1443=38000,R1443&gt;4.5,R1443&lt;=9,M1443&gt;8),'[1]Pricing Schedule'!$F$17+('[1]Pricing Schedule'!$F$18*M1443),
IF(AND(I1443=38000,R1443&gt;4.5,R1443&lt;=9,M1443&lt;=8),'[1]Pricing Schedule'!$F$34+('[1]Pricing Schedule'!$F$36*M1443),
IF(AND(I1443=38000,R1443&gt;9,R1443&lt;=12.8,M1443&gt;8),'[1]Pricing Schedule'!$F$26+('[1]Pricing Schedule'!$F$27*M1443),
IF(AND(I1443=38000,R1443&gt;9,R1443&lt;=12.8,M1443&lt;=8),'[1]Pricing Schedule'!$F$34+('[1]Pricing Schedule'!$F$36*M1443),
IF(AND(I1443=38000,R1443&gt;12.8,R1443&lt;=22.8),'[1]Pricing Schedule'!$F$34+('[1]Pricing Schedule'!$F$36*M1443),
IF(AND(I1443=38000,R1443&gt;22.8,R1443&lt;=30.2),'[1]Pricing Schedule'!$F$43+('[1]Pricing Schedule'!$F$45*M1443),
IF(AND(I1443=38000,R1443&gt;30.2,R1443&lt;=45.9),'[1]Pricing Schedule'!$F$52+('[1]Pricing Schedule'!$F$54*M1443),
IF(AND(I1443=38000,R1443&gt;45.9,R1443&lt;=123.4),'[1]Pricing Schedule'!$F$96+('[1]Pricing Schedule'!$F$97*M1443),
IF(AND(I1443=38000,R1443&gt;123.4,R1443&lt;=168.2,M1443&lt;=10),'[1]Pricing Schedule'!$F$103+('[1]Pricing Schedule'!$F$105*M1443),
IF(AND(I1443=38000,R1443&gt;123.4,R1443&lt;=168.2,M1443&gt;10),'[1]Pricing Schedule'!$F$111+('[1]Pricing Schedule'!$F$113*M1443),
IF(AND(I1443=38000,R1443&gt;157.4,R1443&lt;=336.4,M1443&lt;=10),('[1]Pricing Schedule'!$F$103+('[1]Pricing Schedule'!$F$105*M1443))*2,
IF(AND(I1443=38000,R1443&gt;157.4,R1443&lt;=336.4,M1443&gt;10),('[1]Pricing Schedule'!$F$111+('[1]Pricing Schedule'!$F$113*M1443))*2,
IF(AND(I1443=38000,R1443&gt;314.8,R1443&lt;=504.6,M1443&lt;=10),('[1]Pricing Schedule'!$F$103+('[1]Pricing Schedule'!$F$105*M1443))*3,
IF(AND(I1443=38000,R1443&gt;314.8,R1443&lt;=504.6,M1443&gt;10),('[1]Pricing Schedule'!$F$111+('[1]Pricing Schedule'!$F$113*M1443))*3,
IF(AND(I1443=38000,R1443&gt;472.2,R1443&lt;=672.8,M1443&lt;=10),('[1]Pricing Schedule'!$F$103+('[1]Pricing Schedule'!$F$105*M1443))*4,
IF(AND(I1443=38000,R1443&gt;472.2,R1443&lt;=672.8,M1443&gt;10),('[1]Pricing Schedule'!$F$111+('[1]Pricing Schedule'!$F$113*M1443))*4,
IF(AND(I1443=110000,R1443&lt;=12.8,M1443&gt;2),'[1]Pricing Schedule'!$F$62+('[1]Pricing Schedule'!$F$63*M1443),
IF(AND(I1443=110000,R1443&lt;=12.8,M1443&lt;=2),'[1]Pricing Schedule'!$F$96+('[1]Pricing Schedule'!$F$97*M1443),
IF(AND(I1443=110000,R1443&gt;12.8,R1443&lt;=22.8,M1443&gt;3),'[1]Pricing Schedule'!$F$71+('[1]Pricing Schedule'!$F$72*M1443),
IF(AND(I1443=110000,R1443&gt;12.8,R1443&lt;=22.8,M1443&lt;=3),'[1]Pricing Schedule'!$F$96+('[1]Pricing Schedule'!$F$97*M1443),
IF(AND(I1443=110000,R1443&gt;22.8,R1443&lt;=30.2),'[1]Pricing Schedule'!$F$80+('[1]Pricing Schedule'!$F$81*M1443),
IF(AND(I1443=110000,R1443&gt;30.2,R1443&lt;=45.9),'[1]Pricing Schedule'!$F$89+('[1]Pricing Schedule'!$F$90*M1443),
IF(AND(I1443=110000,R1443&gt;45.9,R1443&lt;=123.4),'[1]Pricing Schedule'!$F$96+('[1]Pricing Schedule'!$F$97*M1443),
IF(AND(I1443=110000,R1443&gt;123.4,R1443&lt;=168.2,M1443&lt;=10),'[1]Pricing Schedule'!$F$103+('[1]Pricing Schedule'!$F$105*M1443),
IF(AND(I1443=110000,R1443&gt;123.4,R1443&lt;=168.2,M1443&gt;10),'[1]Pricing Schedule'!$F$111+('[1]Pricing Schedule'!$F$113*M1443),
IF(AND(I1443=110000,R1443&gt;168.2,R1443&lt;=336.4,M1443&lt;=10),('[1]Pricing Schedule'!$F$103+('[1]Pricing Schedule'!$F$105*M1443))*2,
IF(AND(I1443=110000,R1443&gt;168.2,R1443&lt;=336.4,M1443&gt;10),('[1]Pricing Schedule'!$F$111+('[1]Pricing Schedule'!$F$113*M1443))*2,
IF(AND(I1443=110000,R1443&gt;336.4,R1443&lt;=504.6,M1443&lt;=10),('[1]Pricing Schedule'!$F$103+('[1]Pricing Schedule'!$F$105*M1443))*3,
IF(AND(I1443=110000,R1443&gt;336.4,R1443&lt;=504.6,M1443&gt;10),('[1]Pricing Schedule'!$F$111+('[1]Pricing Schedule'!$F$113*M1443))*3,
IF(AND(I1443=110000,R1443&gt;504.6,R1443&lt;=672.8,M1443&lt;=10),('[1]Pricing Schedule'!$F$103+('[1]Pricing Schedule'!$F$105*M1443))*4,
IF(AND(I1443=110000,R1443&gt;504.6,R1443&lt;=672.8,M1443&gt;10),('[1]Pricing Schedule'!$F$111+('[1]Pricing Schedule'!$F$113*M1443))*4,
IF(AND(I1443=110000,R1443&gt;672.8,R1443&lt;=841,M1443&lt;=10),('[1]Pricing Schedule'!$F$103+('[1]Pricing Schedule'!$F$105*M1443))*5,
IF(AND(I1443=110000,R1443&gt;672.8,R1443&lt;=841,M1443&gt;10),('[1]Pricing Schedule'!$F$111+('[1]Pricing Schedule'!$F$113*M1443))*5,
IF(AND(I1443=110000,R1443&gt;672.8,R1443&lt;=841,M1443&lt;=10),('[1]Pricing Schedule'!$F$103+('[1]Pricing Schedule'!$F$105*M1443))*5,
IF(AND(I1443=110000,R1443&gt;672.8,R1443&lt;=841,M1443&gt;10),('[1]Pricing Schedule'!$F$111+('[1]Pricing Schedule'!$F$113*M1443))*5,
IF(AND(I1443=110000,R1443&gt;1345.6,R1443&lt;=1513.8,M1443&lt;=10),('[1]Pricing Schedule'!$F$103+('[1]Pricing Schedule'!$F$105*M1443))*9,
IF(AND(I1443=110000,R1443&gt;1345.6,R1443&lt;=1513.8,M1443&gt;10),('[1]Pricing Schedule'!$F$111+('[1]Pricing Schedule'!$F$113*M1443))*9,
9999999999)))))))))))))))))))))))))))))))))))))))</f>
        <v>1861440</v>
      </c>
      <c r="T1443" s="21">
        <f>IF(AND(I1443=38000,R1443&lt;=4.5,M1443&gt;8),'[1]Pricing Schedule'!$J$9,
IF(AND(I1443=38000,R1443&lt;=4.5,M1443&lt;=8),'[1]Pricing Schedule'!$J$36,
IF(AND(I1443=38000,R1443&gt;4.5,R1443&lt;=9,M1443&gt;8),'[1]Pricing Schedule'!$J$18,
IF(AND(I1443=38000,R1443&gt;4.5,R1443&lt;=9,M1443&lt;=8),'[1]Pricing Schedule'!$J$36,
IF(AND(I1443=38000,R1443&gt;9,R1443&lt;=12.8,M1443&gt;8),'[1]Pricing Schedule'!$J$27,
IF(AND(I1443=38000,R1443&gt;9,R1443&lt;=12.8,M1443&lt;=8),'[1]Pricing Schedule'!$J$36,
IF(AND(I1443=38000,R1443&gt;12.8,R1443&lt;=22.8),'[1]Pricing Schedule'!$J$36,
IF(AND(I1443=38000,R1443&gt;22.8,R1443&lt;=30.2),'[1]Pricing Schedule'!$J$45,
IF(AND(I1443=38000,R1443&gt;30.2,R1443&lt;=45.9),'[1]Pricing Schedule'!$J$54,
IF(AND(I1443=38000,R1443&gt;45.9,R1443&lt;=123.4),'[1]Pricing Schedule'!$J$97,
IF(AND(I1443=38000,R1443&gt;123.4,R1443&lt;=168.2,M1443&lt;=10),'[1]Pricing Schedule'!$J$105,
IF(AND(I1443=38000,R1443&gt;123.4,R1443&lt;=168.2,M1443&gt;10),'[1]Pricing Schedule'!$J$113,
IF(AND(I1443=38000,R1443&gt;168.2,R1443&lt;=336.4,M1443&lt;=10),('[1]Pricing Schedule'!$J$105),
IF(AND(I1443=38000,R1443&gt;168.2,R1443&lt;=336.4,M1443&gt;10),('[1]Pricing Schedule'!$J$113),
IF(AND(I1443=38000,R1443&gt;336.4,R1443&lt;=504.6,M1443&lt;=10),('[1]Pricing Schedule'!$J$105),
IF(AND(I1443=38000,R1443&gt;336.4,R1443&lt;=504.6,M1443&gt;10),('[1]Pricing Schedule'!$J$113),
IF(AND(I1443=38000,R1443&gt;504.6,R1443&lt;=672.8,M1443&lt;=10),('[1]Pricing Schedule'!$J$105),
IF(AND(I1443=38000,R1443&gt;504.6,R1443&lt;=672.8,M1443&gt;10),('[1]Pricing Schedule'!$J$113),
IF(AND(I1443=110000,R1443&lt;=12.8,M1443&gt;2),'[1]Pricing Schedule'!$J$63,
IF(AND(I1443=110000,R1443&lt;=12.8,M1443&lt;=2),'[1]Pricing Schedule'!$J$97,
IF(AND(I1443=110000,R1443&gt;12.8,R1443&lt;=22.8,M1443&gt;3),'[1]Pricing Schedule'!$J$72,
IF(AND(I1443=110000,R1443&gt;12.8,R1443&lt;=22.8,M1443&lt;=3),'[1]Pricing Schedule'!$J$97,
IF(AND(I1443=110000,R1443&gt;22.8,R1443&lt;=30.2),'[1]Pricing Schedule'!$J$81,
IF(AND(I1443=110000,R1443&gt;30.2,R1443&lt;=45.9),'[1]Pricing Schedule'!$J$90,
IF(AND(I1443=110000,R1443&gt;45.9,R1443&lt;=123.4),'[1]Pricing Schedule'!$J$97,
IF(AND(I1443=110000,R1443&gt;123.4,R1443&lt;=168.2,M1443&lt;=10),'[1]Pricing Schedule'!$J$105,
IF(AND(I1443=110000,R1443&gt;123.4,R1443&lt;=168.2,M1443&gt;10),'[1]Pricing Schedule'!$J$113,
IF(AND(I1443=110000,R1443&gt;168.2,R1443&lt;=336.2,M1443&lt;=10),('[1]Pricing Schedule'!$J$105),
IF(AND(I1443=110000,R1443&gt;168.2,R1443&lt;=336.2,M1443&gt;10),('[1]Pricing Schedule'!$J$113),
IF(AND(I1443=110000,R1443&gt;336.4,R1443&lt;=504.6,M1443&lt;=10),('[1]Pricing Schedule'!$J$105),
IF(AND(I1443=110000,R1443&gt;336.4,R1443&lt;=504.6,M1443&gt;10),('[1]Pricing Schedule'!$J$113),
IF(AND(I1443=110000,R1443&gt;504.6,R1443&lt;=672.8,M1443&lt;=10),('[1]Pricing Schedule'!$J$105),
IF(AND(I1443=110000,R1443&gt;504.6,R1443&lt;=672.8,M1443&gt;10),('[1]Pricing Schedule'!$J$113),
IF(AND(I1443=110000,R1443&gt;672.8,R1443&lt;=841,M1443&lt;=10),('[1]Pricing Schedule'!$J$105),
IF(AND(I1443=110000,R1443&gt;672.8,R1443&lt;=841,M1443&gt;10),('[1]Pricing Schedule'!$J$113),
IF(AND(I1443=110000,R1443&gt;1682,R1443&lt;=1850.2,M1443&lt;=10),('[1]Pricing Schedule'!$J$105),
IF(AND(I1443=110000,R1443&gt;1682,R1443&lt;=1850.2,M1443&gt;10),('[1]Pricing Schedule'!$J$113),
IF(AND(I1443=110000,R1443&gt;2018.4,R1443&lt;=2186.6,M1443&lt;=10),('[1]Pricing Schedule'!$J$105),
IF(AND(I1443=110000,R1443&gt;2018.4,R1443&lt;=2186.6,M1443&gt;10),('[1]Pricing Schedule'!$J$113),999999999)))))))))))))))))))))))))))))))))))))))</f>
        <v>1</v>
      </c>
      <c r="U1443" s="40">
        <f t="shared" si="138"/>
        <v>443200</v>
      </c>
      <c r="V1443" s="41">
        <f t="shared" si="139"/>
        <v>2.256317689530686</v>
      </c>
      <c r="Y1443" s="23">
        <v>481</v>
      </c>
      <c r="Z1443" s="23">
        <v>461</v>
      </c>
      <c r="AD1443" s="13"/>
      <c r="AE1443" s="13"/>
      <c r="AF1443" s="13"/>
      <c r="AR1443" s="35"/>
    </row>
    <row r="1444" spans="1:44">
      <c r="A1444" s="23">
        <v>1446</v>
      </c>
      <c r="B1444" s="23">
        <v>1446</v>
      </c>
      <c r="C1444" s="23" t="s">
        <v>2133</v>
      </c>
      <c r="D1444" s="23" t="s">
        <v>168</v>
      </c>
      <c r="E1444" s="23" t="s">
        <v>168</v>
      </c>
      <c r="F1444" s="23" t="s">
        <v>236</v>
      </c>
      <c r="G1444" s="23" t="s">
        <v>237</v>
      </c>
      <c r="H1444" s="23" t="s">
        <v>113</v>
      </c>
      <c r="I1444" s="13">
        <v>38000</v>
      </c>
      <c r="J1444" s="13">
        <v>38000</v>
      </c>
      <c r="K1444" s="23" t="s">
        <v>119</v>
      </c>
      <c r="L1444" s="24">
        <v>20.745999999999999</v>
      </c>
      <c r="M1444" s="37">
        <f t="shared" si="134"/>
        <v>21</v>
      </c>
      <c r="N1444" s="24">
        <v>0.33600000000000002</v>
      </c>
      <c r="O1444" s="13">
        <v>3</v>
      </c>
      <c r="P1444" s="36">
        <f t="shared" si="135"/>
        <v>0.33600000000000002</v>
      </c>
      <c r="Q1444" s="38">
        <f t="shared" si="136"/>
        <v>4.2</v>
      </c>
      <c r="R1444" s="37">
        <f t="shared" si="137"/>
        <v>4.2</v>
      </c>
      <c r="S1444" s="39">
        <f>IF(AND(I1444=38000,R1444&lt;=4.5,M1444&gt;8),'[1]Pricing Schedule'!$F$8+('[1]Pricing Schedule'!$F$9*M1444),
IF(AND(I1444=38000,R1444&lt;=4.5,M1444&lt;=8),'[1]Pricing Schedule'!$F$34+('[1]Pricing Schedule'!$F$36*M1444),
IF(AND(I1444=38000,R1444&gt;4.5,R1444&lt;=9,M1444&gt;8),'[1]Pricing Schedule'!$F$17+('[1]Pricing Schedule'!$F$18*M1444),
IF(AND(I1444=38000,R1444&gt;4.5,R1444&lt;=9,M1444&lt;=8),'[1]Pricing Schedule'!$F$34+('[1]Pricing Schedule'!$F$36*M1444),
IF(AND(I1444=38000,R1444&gt;9,R1444&lt;=12.8,M1444&gt;8),'[1]Pricing Schedule'!$F$26+('[1]Pricing Schedule'!$F$27*M1444),
IF(AND(I1444=38000,R1444&gt;9,R1444&lt;=12.8,M1444&lt;=8),'[1]Pricing Schedule'!$F$34+('[1]Pricing Schedule'!$F$36*M1444),
IF(AND(I1444=38000,R1444&gt;12.8,R1444&lt;=22.8),'[1]Pricing Schedule'!$F$34+('[1]Pricing Schedule'!$F$36*M1444),
IF(AND(I1444=38000,R1444&gt;22.8,R1444&lt;=30.2),'[1]Pricing Schedule'!$F$43+('[1]Pricing Schedule'!$F$45*M1444),
IF(AND(I1444=38000,R1444&gt;30.2,R1444&lt;=45.9),'[1]Pricing Schedule'!$F$52+('[1]Pricing Schedule'!$F$54*M1444),
IF(AND(I1444=38000,R1444&gt;45.9,R1444&lt;=123.4),'[1]Pricing Schedule'!$F$96+('[1]Pricing Schedule'!$F$97*M1444),
IF(AND(I1444=38000,R1444&gt;123.4,R1444&lt;=168.2,M1444&lt;=10),'[1]Pricing Schedule'!$F$103+('[1]Pricing Schedule'!$F$105*M1444),
IF(AND(I1444=38000,R1444&gt;123.4,R1444&lt;=168.2,M1444&gt;10),'[1]Pricing Schedule'!$F$111+('[1]Pricing Schedule'!$F$113*M1444),
IF(AND(I1444=38000,R1444&gt;157.4,R1444&lt;=336.4,M1444&lt;=10),('[1]Pricing Schedule'!$F$103+('[1]Pricing Schedule'!$F$105*M1444))*2,
IF(AND(I1444=38000,R1444&gt;157.4,R1444&lt;=336.4,M1444&gt;10),('[1]Pricing Schedule'!$F$111+('[1]Pricing Schedule'!$F$113*M1444))*2,
IF(AND(I1444=38000,R1444&gt;314.8,R1444&lt;=504.6,M1444&lt;=10),('[1]Pricing Schedule'!$F$103+('[1]Pricing Schedule'!$F$105*M1444))*3,
IF(AND(I1444=38000,R1444&gt;314.8,R1444&lt;=504.6,M1444&gt;10),('[1]Pricing Schedule'!$F$111+('[1]Pricing Schedule'!$F$113*M1444))*3,
IF(AND(I1444=38000,R1444&gt;472.2,R1444&lt;=672.8,M1444&lt;=10),('[1]Pricing Schedule'!$F$103+('[1]Pricing Schedule'!$F$105*M1444))*4,
IF(AND(I1444=38000,R1444&gt;472.2,R1444&lt;=672.8,M1444&gt;10),('[1]Pricing Schedule'!$F$111+('[1]Pricing Schedule'!$F$113*M1444))*4,
IF(AND(I1444=110000,R1444&lt;=12.8,M1444&gt;2),'[1]Pricing Schedule'!$F$62+('[1]Pricing Schedule'!$F$63*M1444),
IF(AND(I1444=110000,R1444&lt;=12.8,M1444&lt;=2),'[1]Pricing Schedule'!$F$96+('[1]Pricing Schedule'!$F$97*M1444),
IF(AND(I1444=110000,R1444&gt;12.8,R1444&lt;=22.8,M1444&gt;3),'[1]Pricing Schedule'!$F$71+('[1]Pricing Schedule'!$F$72*M1444),
IF(AND(I1444=110000,R1444&gt;12.8,R1444&lt;=22.8,M1444&lt;=3),'[1]Pricing Schedule'!$F$96+('[1]Pricing Schedule'!$F$97*M1444),
IF(AND(I1444=110000,R1444&gt;22.8,R1444&lt;=30.2),'[1]Pricing Schedule'!$F$80+('[1]Pricing Schedule'!$F$81*M1444),
IF(AND(I1444=110000,R1444&gt;30.2,R1444&lt;=45.9),'[1]Pricing Schedule'!$F$89+('[1]Pricing Schedule'!$F$90*M1444),
IF(AND(I1444=110000,R1444&gt;45.9,R1444&lt;=123.4),'[1]Pricing Schedule'!$F$96+('[1]Pricing Schedule'!$F$97*M1444),
IF(AND(I1444=110000,R1444&gt;123.4,R1444&lt;=168.2,M1444&lt;=10),'[1]Pricing Schedule'!$F$103+('[1]Pricing Schedule'!$F$105*M1444),
IF(AND(I1444=110000,R1444&gt;123.4,R1444&lt;=168.2,M1444&gt;10),'[1]Pricing Schedule'!$F$111+('[1]Pricing Schedule'!$F$113*M1444),
IF(AND(I1444=110000,R1444&gt;168.2,R1444&lt;=336.4,M1444&lt;=10),('[1]Pricing Schedule'!$F$103+('[1]Pricing Schedule'!$F$105*M1444))*2,
IF(AND(I1444=110000,R1444&gt;168.2,R1444&lt;=336.4,M1444&gt;10),('[1]Pricing Schedule'!$F$111+('[1]Pricing Schedule'!$F$113*M1444))*2,
IF(AND(I1444=110000,R1444&gt;336.4,R1444&lt;=504.6,M1444&lt;=10),('[1]Pricing Schedule'!$F$103+('[1]Pricing Schedule'!$F$105*M1444))*3,
IF(AND(I1444=110000,R1444&gt;336.4,R1444&lt;=504.6,M1444&gt;10),('[1]Pricing Schedule'!$F$111+('[1]Pricing Schedule'!$F$113*M1444))*3,
IF(AND(I1444=110000,R1444&gt;504.6,R1444&lt;=672.8,M1444&lt;=10),('[1]Pricing Schedule'!$F$103+('[1]Pricing Schedule'!$F$105*M1444))*4,
IF(AND(I1444=110000,R1444&gt;504.6,R1444&lt;=672.8,M1444&gt;10),('[1]Pricing Schedule'!$F$111+('[1]Pricing Schedule'!$F$113*M1444))*4,
IF(AND(I1444=110000,R1444&gt;672.8,R1444&lt;=841,M1444&lt;=10),('[1]Pricing Schedule'!$F$103+('[1]Pricing Schedule'!$F$105*M1444))*5,
IF(AND(I1444=110000,R1444&gt;672.8,R1444&lt;=841,M1444&gt;10),('[1]Pricing Schedule'!$F$111+('[1]Pricing Schedule'!$F$113*M1444))*5,
IF(AND(I1444=110000,R1444&gt;672.8,R1444&lt;=841,M1444&lt;=10),('[1]Pricing Schedule'!$F$103+('[1]Pricing Schedule'!$F$105*M1444))*5,
IF(AND(I1444=110000,R1444&gt;672.8,R1444&lt;=841,M1444&gt;10),('[1]Pricing Schedule'!$F$111+('[1]Pricing Schedule'!$F$113*M1444))*5,
IF(AND(I1444=110000,R1444&gt;1345.6,R1444&lt;=1513.8,M1444&lt;=10),('[1]Pricing Schedule'!$F$103+('[1]Pricing Schedule'!$F$105*M1444))*9,
IF(AND(I1444=110000,R1444&gt;1345.6,R1444&lt;=1513.8,M1444&gt;10),('[1]Pricing Schedule'!$F$111+('[1]Pricing Schedule'!$F$113*M1444))*9,
9999999999)))))))))))))))))))))))))))))))))))))))</f>
        <v>1966840</v>
      </c>
      <c r="T1444" s="21">
        <f>IF(AND(I1444=38000,R1444&lt;=4.5,M1444&gt;8),'[1]Pricing Schedule'!$J$9,
IF(AND(I1444=38000,R1444&lt;=4.5,M1444&lt;=8),'[1]Pricing Schedule'!$J$36,
IF(AND(I1444=38000,R1444&gt;4.5,R1444&lt;=9,M1444&gt;8),'[1]Pricing Schedule'!$J$18,
IF(AND(I1444=38000,R1444&gt;4.5,R1444&lt;=9,M1444&lt;=8),'[1]Pricing Schedule'!$J$36,
IF(AND(I1444=38000,R1444&gt;9,R1444&lt;=12.8,M1444&gt;8),'[1]Pricing Schedule'!$J$27,
IF(AND(I1444=38000,R1444&gt;9,R1444&lt;=12.8,M1444&lt;=8),'[1]Pricing Schedule'!$J$36,
IF(AND(I1444=38000,R1444&gt;12.8,R1444&lt;=22.8),'[1]Pricing Schedule'!$J$36,
IF(AND(I1444=38000,R1444&gt;22.8,R1444&lt;=30.2),'[1]Pricing Schedule'!$J$45,
IF(AND(I1444=38000,R1444&gt;30.2,R1444&lt;=45.9),'[1]Pricing Schedule'!$J$54,
IF(AND(I1444=38000,R1444&gt;45.9,R1444&lt;=123.4),'[1]Pricing Schedule'!$J$97,
IF(AND(I1444=38000,R1444&gt;123.4,R1444&lt;=168.2,M1444&lt;=10),'[1]Pricing Schedule'!$J$105,
IF(AND(I1444=38000,R1444&gt;123.4,R1444&lt;=168.2,M1444&gt;10),'[1]Pricing Schedule'!$J$113,
IF(AND(I1444=38000,R1444&gt;168.2,R1444&lt;=336.4,M1444&lt;=10),('[1]Pricing Schedule'!$J$105),
IF(AND(I1444=38000,R1444&gt;168.2,R1444&lt;=336.4,M1444&gt;10),('[1]Pricing Schedule'!$J$113),
IF(AND(I1444=38000,R1444&gt;336.4,R1444&lt;=504.6,M1444&lt;=10),('[1]Pricing Schedule'!$J$105),
IF(AND(I1444=38000,R1444&gt;336.4,R1444&lt;=504.6,M1444&gt;10),('[1]Pricing Schedule'!$J$113),
IF(AND(I1444=38000,R1444&gt;504.6,R1444&lt;=672.8,M1444&lt;=10),('[1]Pricing Schedule'!$J$105),
IF(AND(I1444=38000,R1444&gt;504.6,R1444&lt;=672.8,M1444&gt;10),('[1]Pricing Schedule'!$J$113),
IF(AND(I1444=110000,R1444&lt;=12.8,M1444&gt;2),'[1]Pricing Schedule'!$J$63,
IF(AND(I1444=110000,R1444&lt;=12.8,M1444&lt;=2),'[1]Pricing Schedule'!$J$97,
IF(AND(I1444=110000,R1444&gt;12.8,R1444&lt;=22.8,M1444&gt;3),'[1]Pricing Schedule'!$J$72,
IF(AND(I1444=110000,R1444&gt;12.8,R1444&lt;=22.8,M1444&lt;=3),'[1]Pricing Schedule'!$J$97,
IF(AND(I1444=110000,R1444&gt;22.8,R1444&lt;=30.2),'[1]Pricing Schedule'!$J$81,
IF(AND(I1444=110000,R1444&gt;30.2,R1444&lt;=45.9),'[1]Pricing Schedule'!$J$90,
IF(AND(I1444=110000,R1444&gt;45.9,R1444&lt;=123.4),'[1]Pricing Schedule'!$J$97,
IF(AND(I1444=110000,R1444&gt;123.4,R1444&lt;=168.2,M1444&lt;=10),'[1]Pricing Schedule'!$J$105,
IF(AND(I1444=110000,R1444&gt;123.4,R1444&lt;=168.2,M1444&gt;10),'[1]Pricing Schedule'!$J$113,
IF(AND(I1444=110000,R1444&gt;168.2,R1444&lt;=336.2,M1444&lt;=10),('[1]Pricing Schedule'!$J$105),
IF(AND(I1444=110000,R1444&gt;168.2,R1444&lt;=336.2,M1444&gt;10),('[1]Pricing Schedule'!$J$113),
IF(AND(I1444=110000,R1444&gt;336.4,R1444&lt;=504.6,M1444&lt;=10),('[1]Pricing Schedule'!$J$105),
IF(AND(I1444=110000,R1444&gt;336.4,R1444&lt;=504.6,M1444&gt;10),('[1]Pricing Schedule'!$J$113),
IF(AND(I1444=110000,R1444&gt;504.6,R1444&lt;=672.8,M1444&lt;=10),('[1]Pricing Schedule'!$J$105),
IF(AND(I1444=110000,R1444&gt;504.6,R1444&lt;=672.8,M1444&gt;10),('[1]Pricing Schedule'!$J$113),
IF(AND(I1444=110000,R1444&gt;672.8,R1444&lt;=841,M1444&lt;=10),('[1]Pricing Schedule'!$J$105),
IF(AND(I1444=110000,R1444&gt;672.8,R1444&lt;=841,M1444&gt;10),('[1]Pricing Schedule'!$J$113),
IF(AND(I1444=110000,R1444&gt;1682,R1444&lt;=1850.2,M1444&lt;=10),('[1]Pricing Schedule'!$J$105),
IF(AND(I1444=110000,R1444&gt;1682,R1444&lt;=1850.2,M1444&gt;10),('[1]Pricing Schedule'!$J$113),
IF(AND(I1444=110000,R1444&gt;2018.4,R1444&lt;=2186.6,M1444&lt;=10),('[1]Pricing Schedule'!$J$105),
IF(AND(I1444=110000,R1444&gt;2018.4,R1444&lt;=2186.6,M1444&gt;10),('[1]Pricing Schedule'!$J$113),999999999)))))))))))))))))))))))))))))))))))))))</f>
        <v>1</v>
      </c>
      <c r="U1444" s="40">
        <f t="shared" si="138"/>
        <v>468295.23809523805</v>
      </c>
      <c r="V1444" s="41">
        <f t="shared" si="139"/>
        <v>2.135405015151207</v>
      </c>
      <c r="Y1444" s="23">
        <v>253</v>
      </c>
      <c r="Z1444" s="23">
        <v>105</v>
      </c>
      <c r="AD1444" s="13"/>
      <c r="AE1444" s="13"/>
      <c r="AF1444" s="13"/>
      <c r="AR1444" s="35"/>
    </row>
    <row r="1445" spans="1:44">
      <c r="A1445" s="23">
        <v>1447</v>
      </c>
      <c r="B1445" s="23">
        <v>1447</v>
      </c>
      <c r="C1445" s="23" t="s">
        <v>2134</v>
      </c>
      <c r="D1445" s="23" t="s">
        <v>168</v>
      </c>
      <c r="E1445" s="23" t="s">
        <v>168</v>
      </c>
      <c r="F1445" s="23" t="s">
        <v>250</v>
      </c>
      <c r="G1445" s="23" t="s">
        <v>251</v>
      </c>
      <c r="H1445" s="23" t="s">
        <v>133</v>
      </c>
      <c r="I1445" s="13">
        <v>110000</v>
      </c>
      <c r="J1445" s="13">
        <v>110000</v>
      </c>
      <c r="K1445" s="13">
        <v>38000</v>
      </c>
      <c r="L1445" s="24">
        <v>26.37</v>
      </c>
      <c r="M1445" s="37">
        <f t="shared" si="134"/>
        <v>27</v>
      </c>
      <c r="N1445" s="24">
        <v>0.35399999999999998</v>
      </c>
      <c r="O1445" s="13">
        <v>3</v>
      </c>
      <c r="P1445" s="36">
        <f t="shared" si="135"/>
        <v>0.35399999999999998</v>
      </c>
      <c r="Q1445" s="38">
        <f t="shared" si="136"/>
        <v>4.2</v>
      </c>
      <c r="R1445" s="37">
        <f t="shared" si="137"/>
        <v>4.2</v>
      </c>
      <c r="S1445" s="39">
        <f>IF(AND(I1445=38000,R1445&lt;=4.5,M1445&gt;8),'[1]Pricing Schedule'!$F$8+('[1]Pricing Schedule'!$F$9*M1445),
IF(AND(I1445=38000,R1445&lt;=4.5,M1445&lt;=8),'[1]Pricing Schedule'!$F$34+('[1]Pricing Schedule'!$F$36*M1445),
IF(AND(I1445=38000,R1445&gt;4.5,R1445&lt;=9,M1445&gt;8),'[1]Pricing Schedule'!$F$17+('[1]Pricing Schedule'!$F$18*M1445),
IF(AND(I1445=38000,R1445&gt;4.5,R1445&lt;=9,M1445&lt;=8),'[1]Pricing Schedule'!$F$34+('[1]Pricing Schedule'!$F$36*M1445),
IF(AND(I1445=38000,R1445&gt;9,R1445&lt;=12.8,M1445&gt;8),'[1]Pricing Schedule'!$F$26+('[1]Pricing Schedule'!$F$27*M1445),
IF(AND(I1445=38000,R1445&gt;9,R1445&lt;=12.8,M1445&lt;=8),'[1]Pricing Schedule'!$F$34+('[1]Pricing Schedule'!$F$36*M1445),
IF(AND(I1445=38000,R1445&gt;12.8,R1445&lt;=22.8),'[1]Pricing Schedule'!$F$34+('[1]Pricing Schedule'!$F$36*M1445),
IF(AND(I1445=38000,R1445&gt;22.8,R1445&lt;=30.2),'[1]Pricing Schedule'!$F$43+('[1]Pricing Schedule'!$F$45*M1445),
IF(AND(I1445=38000,R1445&gt;30.2,R1445&lt;=45.9),'[1]Pricing Schedule'!$F$52+('[1]Pricing Schedule'!$F$54*M1445),
IF(AND(I1445=38000,R1445&gt;45.9,R1445&lt;=123.4),'[1]Pricing Schedule'!$F$96+('[1]Pricing Schedule'!$F$97*M1445),
IF(AND(I1445=38000,R1445&gt;123.4,R1445&lt;=168.2,M1445&lt;=10),'[1]Pricing Schedule'!$F$103+('[1]Pricing Schedule'!$F$105*M1445),
IF(AND(I1445=38000,R1445&gt;123.4,R1445&lt;=168.2,M1445&gt;10),'[1]Pricing Schedule'!$F$111+('[1]Pricing Schedule'!$F$113*M1445),
IF(AND(I1445=38000,R1445&gt;157.4,R1445&lt;=336.4,M1445&lt;=10),('[1]Pricing Schedule'!$F$103+('[1]Pricing Schedule'!$F$105*M1445))*2,
IF(AND(I1445=38000,R1445&gt;157.4,R1445&lt;=336.4,M1445&gt;10),('[1]Pricing Schedule'!$F$111+('[1]Pricing Schedule'!$F$113*M1445))*2,
IF(AND(I1445=38000,R1445&gt;314.8,R1445&lt;=504.6,M1445&lt;=10),('[1]Pricing Schedule'!$F$103+('[1]Pricing Schedule'!$F$105*M1445))*3,
IF(AND(I1445=38000,R1445&gt;314.8,R1445&lt;=504.6,M1445&gt;10),('[1]Pricing Schedule'!$F$111+('[1]Pricing Schedule'!$F$113*M1445))*3,
IF(AND(I1445=38000,R1445&gt;472.2,R1445&lt;=672.8,M1445&lt;=10),('[1]Pricing Schedule'!$F$103+('[1]Pricing Schedule'!$F$105*M1445))*4,
IF(AND(I1445=38000,R1445&gt;472.2,R1445&lt;=672.8,M1445&gt;10),('[1]Pricing Schedule'!$F$111+('[1]Pricing Schedule'!$F$113*M1445))*4,
IF(AND(I1445=110000,R1445&lt;=12.8,M1445&gt;2),'[1]Pricing Schedule'!$F$62+('[1]Pricing Schedule'!$F$63*M1445),
IF(AND(I1445=110000,R1445&lt;=12.8,M1445&lt;=2),'[1]Pricing Schedule'!$F$96+('[1]Pricing Schedule'!$F$97*M1445),
IF(AND(I1445=110000,R1445&gt;12.8,R1445&lt;=22.8,M1445&gt;3),'[1]Pricing Schedule'!$F$71+('[1]Pricing Schedule'!$F$72*M1445),
IF(AND(I1445=110000,R1445&gt;12.8,R1445&lt;=22.8,M1445&lt;=3),'[1]Pricing Schedule'!$F$96+('[1]Pricing Schedule'!$F$97*M1445),
IF(AND(I1445=110000,R1445&gt;22.8,R1445&lt;=30.2),'[1]Pricing Schedule'!$F$80+('[1]Pricing Schedule'!$F$81*M1445),
IF(AND(I1445=110000,R1445&gt;30.2,R1445&lt;=45.9),'[1]Pricing Schedule'!$F$89+('[1]Pricing Schedule'!$F$90*M1445),
IF(AND(I1445=110000,R1445&gt;45.9,R1445&lt;=123.4),'[1]Pricing Schedule'!$F$96+('[1]Pricing Schedule'!$F$97*M1445),
IF(AND(I1445=110000,R1445&gt;123.4,R1445&lt;=168.2,M1445&lt;=10),'[1]Pricing Schedule'!$F$103+('[1]Pricing Schedule'!$F$105*M1445),
IF(AND(I1445=110000,R1445&gt;123.4,R1445&lt;=168.2,M1445&gt;10),'[1]Pricing Schedule'!$F$111+('[1]Pricing Schedule'!$F$113*M1445),
IF(AND(I1445=110000,R1445&gt;168.2,R1445&lt;=336.4,M1445&lt;=10),('[1]Pricing Schedule'!$F$103+('[1]Pricing Schedule'!$F$105*M1445))*2,
IF(AND(I1445=110000,R1445&gt;168.2,R1445&lt;=336.4,M1445&gt;10),('[1]Pricing Schedule'!$F$111+('[1]Pricing Schedule'!$F$113*M1445))*2,
IF(AND(I1445=110000,R1445&gt;336.4,R1445&lt;=504.6,M1445&lt;=10),('[1]Pricing Schedule'!$F$103+('[1]Pricing Schedule'!$F$105*M1445))*3,
IF(AND(I1445=110000,R1445&gt;336.4,R1445&lt;=504.6,M1445&gt;10),('[1]Pricing Schedule'!$F$111+('[1]Pricing Schedule'!$F$113*M1445))*3,
IF(AND(I1445=110000,R1445&gt;504.6,R1445&lt;=672.8,M1445&lt;=10),('[1]Pricing Schedule'!$F$103+('[1]Pricing Schedule'!$F$105*M1445))*4,
IF(AND(I1445=110000,R1445&gt;504.6,R1445&lt;=672.8,M1445&gt;10),('[1]Pricing Schedule'!$F$111+('[1]Pricing Schedule'!$F$113*M1445))*4,
IF(AND(I1445=110000,R1445&gt;672.8,R1445&lt;=841,M1445&lt;=10),('[1]Pricing Schedule'!$F$103+('[1]Pricing Schedule'!$F$105*M1445))*5,
IF(AND(I1445=110000,R1445&gt;672.8,R1445&lt;=841,M1445&gt;10),('[1]Pricing Schedule'!$F$111+('[1]Pricing Schedule'!$F$113*M1445))*5,
IF(AND(I1445=110000,R1445&gt;672.8,R1445&lt;=841,M1445&lt;=10),('[1]Pricing Schedule'!$F$103+('[1]Pricing Schedule'!$F$105*M1445))*5,
IF(AND(I1445=110000,R1445&gt;672.8,R1445&lt;=841,M1445&gt;10),('[1]Pricing Schedule'!$F$111+('[1]Pricing Schedule'!$F$113*M1445))*5,
IF(AND(I1445=110000,R1445&gt;1345.6,R1445&lt;=1513.8,M1445&lt;=10),('[1]Pricing Schedule'!$F$103+('[1]Pricing Schedule'!$F$105*M1445))*9,
IF(AND(I1445=110000,R1445&gt;1345.6,R1445&lt;=1513.8,M1445&gt;10),('[1]Pricing Schedule'!$F$111+('[1]Pricing Schedule'!$F$113*M1445))*9,
9999999999)))))))))))))))))))))))))))))))))))))))</f>
        <v>2839370</v>
      </c>
      <c r="T1445" s="21">
        <f>IF(AND(I1445=38000,R1445&lt;=4.5,M1445&gt;8),'[1]Pricing Schedule'!$J$9,
IF(AND(I1445=38000,R1445&lt;=4.5,M1445&lt;=8),'[1]Pricing Schedule'!$J$36,
IF(AND(I1445=38000,R1445&gt;4.5,R1445&lt;=9,M1445&gt;8),'[1]Pricing Schedule'!$J$18,
IF(AND(I1445=38000,R1445&gt;4.5,R1445&lt;=9,M1445&lt;=8),'[1]Pricing Schedule'!$J$36,
IF(AND(I1445=38000,R1445&gt;9,R1445&lt;=12.8,M1445&gt;8),'[1]Pricing Schedule'!$J$27,
IF(AND(I1445=38000,R1445&gt;9,R1445&lt;=12.8,M1445&lt;=8),'[1]Pricing Schedule'!$J$36,
IF(AND(I1445=38000,R1445&gt;12.8,R1445&lt;=22.8),'[1]Pricing Schedule'!$J$36,
IF(AND(I1445=38000,R1445&gt;22.8,R1445&lt;=30.2),'[1]Pricing Schedule'!$J$45,
IF(AND(I1445=38000,R1445&gt;30.2,R1445&lt;=45.9),'[1]Pricing Schedule'!$J$54,
IF(AND(I1445=38000,R1445&gt;45.9,R1445&lt;=123.4),'[1]Pricing Schedule'!$J$97,
IF(AND(I1445=38000,R1445&gt;123.4,R1445&lt;=168.2,M1445&lt;=10),'[1]Pricing Schedule'!$J$105,
IF(AND(I1445=38000,R1445&gt;123.4,R1445&lt;=168.2,M1445&gt;10),'[1]Pricing Schedule'!$J$113,
IF(AND(I1445=38000,R1445&gt;168.2,R1445&lt;=336.4,M1445&lt;=10),('[1]Pricing Schedule'!$J$105),
IF(AND(I1445=38000,R1445&gt;168.2,R1445&lt;=336.4,M1445&gt;10),('[1]Pricing Schedule'!$J$113),
IF(AND(I1445=38000,R1445&gt;336.4,R1445&lt;=504.6,M1445&lt;=10),('[1]Pricing Schedule'!$J$105),
IF(AND(I1445=38000,R1445&gt;336.4,R1445&lt;=504.6,M1445&gt;10),('[1]Pricing Schedule'!$J$113),
IF(AND(I1445=38000,R1445&gt;504.6,R1445&lt;=672.8,M1445&lt;=10),('[1]Pricing Schedule'!$J$105),
IF(AND(I1445=38000,R1445&gt;504.6,R1445&lt;=672.8,M1445&gt;10),('[1]Pricing Schedule'!$J$113),
IF(AND(I1445=110000,R1445&lt;=12.8,M1445&gt;2),'[1]Pricing Schedule'!$J$63,
IF(AND(I1445=110000,R1445&lt;=12.8,M1445&lt;=2),'[1]Pricing Schedule'!$J$97,
IF(AND(I1445=110000,R1445&gt;12.8,R1445&lt;=22.8,M1445&gt;3),'[1]Pricing Schedule'!$J$72,
IF(AND(I1445=110000,R1445&gt;12.8,R1445&lt;=22.8,M1445&lt;=3),'[1]Pricing Schedule'!$J$97,
IF(AND(I1445=110000,R1445&gt;22.8,R1445&lt;=30.2),'[1]Pricing Schedule'!$J$81,
IF(AND(I1445=110000,R1445&gt;30.2,R1445&lt;=45.9),'[1]Pricing Schedule'!$J$90,
IF(AND(I1445=110000,R1445&gt;45.9,R1445&lt;=123.4),'[1]Pricing Schedule'!$J$97,
IF(AND(I1445=110000,R1445&gt;123.4,R1445&lt;=168.2,M1445&lt;=10),'[1]Pricing Schedule'!$J$105,
IF(AND(I1445=110000,R1445&gt;123.4,R1445&lt;=168.2,M1445&gt;10),'[1]Pricing Schedule'!$J$113,
IF(AND(I1445=110000,R1445&gt;168.2,R1445&lt;=336.2,M1445&lt;=10),('[1]Pricing Schedule'!$J$105),
IF(AND(I1445=110000,R1445&gt;168.2,R1445&lt;=336.2,M1445&gt;10),('[1]Pricing Schedule'!$J$113),
IF(AND(I1445=110000,R1445&gt;336.4,R1445&lt;=504.6,M1445&lt;=10),('[1]Pricing Schedule'!$J$105),
IF(AND(I1445=110000,R1445&gt;336.4,R1445&lt;=504.6,M1445&gt;10),('[1]Pricing Schedule'!$J$113),
IF(AND(I1445=110000,R1445&gt;504.6,R1445&lt;=672.8,M1445&lt;=10),('[1]Pricing Schedule'!$J$105),
IF(AND(I1445=110000,R1445&gt;504.6,R1445&lt;=672.8,M1445&gt;10),('[1]Pricing Schedule'!$J$113),
IF(AND(I1445=110000,R1445&gt;672.8,R1445&lt;=841,M1445&lt;=10),('[1]Pricing Schedule'!$J$105),
IF(AND(I1445=110000,R1445&gt;672.8,R1445&lt;=841,M1445&gt;10),('[1]Pricing Schedule'!$J$113),
IF(AND(I1445=110000,R1445&gt;1682,R1445&lt;=1850.2,M1445&lt;=10),('[1]Pricing Schedule'!$J$105),
IF(AND(I1445=110000,R1445&gt;1682,R1445&lt;=1850.2,M1445&gt;10),('[1]Pricing Schedule'!$J$113),
IF(AND(I1445=110000,R1445&gt;2018.4,R1445&lt;=2186.6,M1445&lt;=10),('[1]Pricing Schedule'!$J$105),
IF(AND(I1445=110000,R1445&gt;2018.4,R1445&lt;=2186.6,M1445&gt;10),('[1]Pricing Schedule'!$J$113),999999999)))))))))))))))))))))))))))))))))))))))</f>
        <v>7</v>
      </c>
      <c r="U1445" s="40">
        <f t="shared" si="138"/>
        <v>676040.47619047621</v>
      </c>
      <c r="V1445" s="41">
        <f t="shared" si="139"/>
        <v>1.4792013721353681</v>
      </c>
      <c r="Y1445" s="23">
        <v>710</v>
      </c>
      <c r="Z1445" s="23">
        <v>73</v>
      </c>
      <c r="AD1445" s="13"/>
      <c r="AE1445" s="13"/>
      <c r="AF1445" s="13"/>
      <c r="AR1445" s="35"/>
    </row>
    <row r="1446" spans="1:44">
      <c r="A1446" s="23">
        <v>1448</v>
      </c>
      <c r="B1446" s="23">
        <v>1448</v>
      </c>
      <c r="C1446" s="23" t="s">
        <v>2135</v>
      </c>
      <c r="D1446" s="23" t="s">
        <v>168</v>
      </c>
      <c r="E1446" s="23" t="s">
        <v>168</v>
      </c>
      <c r="F1446" s="23" t="s">
        <v>257</v>
      </c>
      <c r="G1446" s="23" t="s">
        <v>258</v>
      </c>
      <c r="H1446" s="23" t="s">
        <v>113</v>
      </c>
      <c r="I1446" s="13">
        <v>38000</v>
      </c>
      <c r="J1446" s="13">
        <v>38000</v>
      </c>
      <c r="K1446" s="13">
        <v>20000</v>
      </c>
      <c r="L1446" s="24">
        <v>13.795999999999999</v>
      </c>
      <c r="M1446" s="37">
        <f t="shared" si="134"/>
        <v>14</v>
      </c>
      <c r="N1446" s="24">
        <v>0.59299999999999997</v>
      </c>
      <c r="O1446" s="13">
        <v>3</v>
      </c>
      <c r="P1446" s="36">
        <f t="shared" si="135"/>
        <v>0.59299999999999997</v>
      </c>
      <c r="Q1446" s="38">
        <f t="shared" si="136"/>
        <v>4.2</v>
      </c>
      <c r="R1446" s="37">
        <f t="shared" si="137"/>
        <v>4.2</v>
      </c>
      <c r="S1446" s="39">
        <f>IF(AND(I1446=38000,R1446&lt;=4.5,M1446&gt;8),'[1]Pricing Schedule'!$F$8+('[1]Pricing Schedule'!$F$9*M1446),
IF(AND(I1446=38000,R1446&lt;=4.5,M1446&lt;=8),'[1]Pricing Schedule'!$F$34+('[1]Pricing Schedule'!$F$36*M1446),
IF(AND(I1446=38000,R1446&gt;4.5,R1446&lt;=9,M1446&gt;8),'[1]Pricing Schedule'!$F$17+('[1]Pricing Schedule'!$F$18*M1446),
IF(AND(I1446=38000,R1446&gt;4.5,R1446&lt;=9,M1446&lt;=8),'[1]Pricing Schedule'!$F$34+('[1]Pricing Schedule'!$F$36*M1446),
IF(AND(I1446=38000,R1446&gt;9,R1446&lt;=12.8,M1446&gt;8),'[1]Pricing Schedule'!$F$26+('[1]Pricing Schedule'!$F$27*M1446),
IF(AND(I1446=38000,R1446&gt;9,R1446&lt;=12.8,M1446&lt;=8),'[1]Pricing Schedule'!$F$34+('[1]Pricing Schedule'!$F$36*M1446),
IF(AND(I1446=38000,R1446&gt;12.8,R1446&lt;=22.8),'[1]Pricing Schedule'!$F$34+('[1]Pricing Schedule'!$F$36*M1446),
IF(AND(I1446=38000,R1446&gt;22.8,R1446&lt;=30.2),'[1]Pricing Schedule'!$F$43+('[1]Pricing Schedule'!$F$45*M1446),
IF(AND(I1446=38000,R1446&gt;30.2,R1446&lt;=45.9),'[1]Pricing Schedule'!$F$52+('[1]Pricing Schedule'!$F$54*M1446),
IF(AND(I1446=38000,R1446&gt;45.9,R1446&lt;=123.4),'[1]Pricing Schedule'!$F$96+('[1]Pricing Schedule'!$F$97*M1446),
IF(AND(I1446=38000,R1446&gt;123.4,R1446&lt;=168.2,M1446&lt;=10),'[1]Pricing Schedule'!$F$103+('[1]Pricing Schedule'!$F$105*M1446),
IF(AND(I1446=38000,R1446&gt;123.4,R1446&lt;=168.2,M1446&gt;10),'[1]Pricing Schedule'!$F$111+('[1]Pricing Schedule'!$F$113*M1446),
IF(AND(I1446=38000,R1446&gt;157.4,R1446&lt;=336.4,M1446&lt;=10),('[1]Pricing Schedule'!$F$103+('[1]Pricing Schedule'!$F$105*M1446))*2,
IF(AND(I1446=38000,R1446&gt;157.4,R1446&lt;=336.4,M1446&gt;10),('[1]Pricing Schedule'!$F$111+('[1]Pricing Schedule'!$F$113*M1446))*2,
IF(AND(I1446=38000,R1446&gt;314.8,R1446&lt;=504.6,M1446&lt;=10),('[1]Pricing Schedule'!$F$103+('[1]Pricing Schedule'!$F$105*M1446))*3,
IF(AND(I1446=38000,R1446&gt;314.8,R1446&lt;=504.6,M1446&gt;10),('[1]Pricing Schedule'!$F$111+('[1]Pricing Schedule'!$F$113*M1446))*3,
IF(AND(I1446=38000,R1446&gt;472.2,R1446&lt;=672.8,M1446&lt;=10),('[1]Pricing Schedule'!$F$103+('[1]Pricing Schedule'!$F$105*M1446))*4,
IF(AND(I1446=38000,R1446&gt;472.2,R1446&lt;=672.8,M1446&gt;10),('[1]Pricing Schedule'!$F$111+('[1]Pricing Schedule'!$F$113*M1446))*4,
IF(AND(I1446=110000,R1446&lt;=12.8,M1446&gt;2),'[1]Pricing Schedule'!$F$62+('[1]Pricing Schedule'!$F$63*M1446),
IF(AND(I1446=110000,R1446&lt;=12.8,M1446&lt;=2),'[1]Pricing Schedule'!$F$96+('[1]Pricing Schedule'!$F$97*M1446),
IF(AND(I1446=110000,R1446&gt;12.8,R1446&lt;=22.8,M1446&gt;3),'[1]Pricing Schedule'!$F$71+('[1]Pricing Schedule'!$F$72*M1446),
IF(AND(I1446=110000,R1446&gt;12.8,R1446&lt;=22.8,M1446&lt;=3),'[1]Pricing Schedule'!$F$96+('[1]Pricing Schedule'!$F$97*M1446),
IF(AND(I1446=110000,R1446&gt;22.8,R1446&lt;=30.2),'[1]Pricing Schedule'!$F$80+('[1]Pricing Schedule'!$F$81*M1446),
IF(AND(I1446=110000,R1446&gt;30.2,R1446&lt;=45.9),'[1]Pricing Schedule'!$F$89+('[1]Pricing Schedule'!$F$90*M1446),
IF(AND(I1446=110000,R1446&gt;45.9,R1446&lt;=123.4),'[1]Pricing Schedule'!$F$96+('[1]Pricing Schedule'!$F$97*M1446),
IF(AND(I1446=110000,R1446&gt;123.4,R1446&lt;=168.2,M1446&lt;=10),'[1]Pricing Schedule'!$F$103+('[1]Pricing Schedule'!$F$105*M1446),
IF(AND(I1446=110000,R1446&gt;123.4,R1446&lt;=168.2,M1446&gt;10),'[1]Pricing Schedule'!$F$111+('[1]Pricing Schedule'!$F$113*M1446),
IF(AND(I1446=110000,R1446&gt;168.2,R1446&lt;=336.4,M1446&lt;=10),('[1]Pricing Schedule'!$F$103+('[1]Pricing Schedule'!$F$105*M1446))*2,
IF(AND(I1446=110000,R1446&gt;168.2,R1446&lt;=336.4,M1446&gt;10),('[1]Pricing Schedule'!$F$111+('[1]Pricing Schedule'!$F$113*M1446))*2,
IF(AND(I1446=110000,R1446&gt;336.4,R1446&lt;=504.6,M1446&lt;=10),('[1]Pricing Schedule'!$F$103+('[1]Pricing Schedule'!$F$105*M1446))*3,
IF(AND(I1446=110000,R1446&gt;336.4,R1446&lt;=504.6,M1446&gt;10),('[1]Pricing Schedule'!$F$111+('[1]Pricing Schedule'!$F$113*M1446))*3,
IF(AND(I1446=110000,R1446&gt;504.6,R1446&lt;=672.8,M1446&lt;=10),('[1]Pricing Schedule'!$F$103+('[1]Pricing Schedule'!$F$105*M1446))*4,
IF(AND(I1446=110000,R1446&gt;504.6,R1446&lt;=672.8,M1446&gt;10),('[1]Pricing Schedule'!$F$111+('[1]Pricing Schedule'!$F$113*M1446))*4,
IF(AND(I1446=110000,R1446&gt;672.8,R1446&lt;=841,M1446&lt;=10),('[1]Pricing Schedule'!$F$103+('[1]Pricing Schedule'!$F$105*M1446))*5,
IF(AND(I1446=110000,R1446&gt;672.8,R1446&lt;=841,M1446&gt;10),('[1]Pricing Schedule'!$F$111+('[1]Pricing Schedule'!$F$113*M1446))*5,
IF(AND(I1446=110000,R1446&gt;672.8,R1446&lt;=841,M1446&lt;=10),('[1]Pricing Schedule'!$F$103+('[1]Pricing Schedule'!$F$105*M1446))*5,
IF(AND(I1446=110000,R1446&gt;672.8,R1446&lt;=841,M1446&gt;10),('[1]Pricing Schedule'!$F$111+('[1]Pricing Schedule'!$F$113*M1446))*5,
IF(AND(I1446=110000,R1446&gt;1345.6,R1446&lt;=1513.8,M1446&lt;=10),('[1]Pricing Schedule'!$F$103+('[1]Pricing Schedule'!$F$105*M1446))*9,
IF(AND(I1446=110000,R1446&gt;1345.6,R1446&lt;=1513.8,M1446&gt;10),('[1]Pricing Schedule'!$F$111+('[1]Pricing Schedule'!$F$113*M1446))*9,
9999999999)))))))))))))))))))))))))))))))))))))))</f>
        <v>1597940</v>
      </c>
      <c r="T1446" s="21">
        <f>IF(AND(I1446=38000,R1446&lt;=4.5,M1446&gt;8),'[1]Pricing Schedule'!$J$9,
IF(AND(I1446=38000,R1446&lt;=4.5,M1446&lt;=8),'[1]Pricing Schedule'!$J$36,
IF(AND(I1446=38000,R1446&gt;4.5,R1446&lt;=9,M1446&gt;8),'[1]Pricing Schedule'!$J$18,
IF(AND(I1446=38000,R1446&gt;4.5,R1446&lt;=9,M1446&lt;=8),'[1]Pricing Schedule'!$J$36,
IF(AND(I1446=38000,R1446&gt;9,R1446&lt;=12.8,M1446&gt;8),'[1]Pricing Schedule'!$J$27,
IF(AND(I1446=38000,R1446&gt;9,R1446&lt;=12.8,M1446&lt;=8),'[1]Pricing Schedule'!$J$36,
IF(AND(I1446=38000,R1446&gt;12.8,R1446&lt;=22.8),'[1]Pricing Schedule'!$J$36,
IF(AND(I1446=38000,R1446&gt;22.8,R1446&lt;=30.2),'[1]Pricing Schedule'!$J$45,
IF(AND(I1446=38000,R1446&gt;30.2,R1446&lt;=45.9),'[1]Pricing Schedule'!$J$54,
IF(AND(I1446=38000,R1446&gt;45.9,R1446&lt;=123.4),'[1]Pricing Schedule'!$J$97,
IF(AND(I1446=38000,R1446&gt;123.4,R1446&lt;=168.2,M1446&lt;=10),'[1]Pricing Schedule'!$J$105,
IF(AND(I1446=38000,R1446&gt;123.4,R1446&lt;=168.2,M1446&gt;10),'[1]Pricing Schedule'!$J$113,
IF(AND(I1446=38000,R1446&gt;168.2,R1446&lt;=336.4,M1446&lt;=10),('[1]Pricing Schedule'!$J$105),
IF(AND(I1446=38000,R1446&gt;168.2,R1446&lt;=336.4,M1446&gt;10),('[1]Pricing Schedule'!$J$113),
IF(AND(I1446=38000,R1446&gt;336.4,R1446&lt;=504.6,M1446&lt;=10),('[1]Pricing Schedule'!$J$105),
IF(AND(I1446=38000,R1446&gt;336.4,R1446&lt;=504.6,M1446&gt;10),('[1]Pricing Schedule'!$J$113),
IF(AND(I1446=38000,R1446&gt;504.6,R1446&lt;=672.8,M1446&lt;=10),('[1]Pricing Schedule'!$J$105),
IF(AND(I1446=38000,R1446&gt;504.6,R1446&lt;=672.8,M1446&gt;10),('[1]Pricing Schedule'!$J$113),
IF(AND(I1446=110000,R1446&lt;=12.8,M1446&gt;2),'[1]Pricing Schedule'!$J$63,
IF(AND(I1446=110000,R1446&lt;=12.8,M1446&lt;=2),'[1]Pricing Schedule'!$J$97,
IF(AND(I1446=110000,R1446&gt;12.8,R1446&lt;=22.8,M1446&gt;3),'[1]Pricing Schedule'!$J$72,
IF(AND(I1446=110000,R1446&gt;12.8,R1446&lt;=22.8,M1446&lt;=3),'[1]Pricing Schedule'!$J$97,
IF(AND(I1446=110000,R1446&gt;22.8,R1446&lt;=30.2),'[1]Pricing Schedule'!$J$81,
IF(AND(I1446=110000,R1446&gt;30.2,R1446&lt;=45.9),'[1]Pricing Schedule'!$J$90,
IF(AND(I1446=110000,R1446&gt;45.9,R1446&lt;=123.4),'[1]Pricing Schedule'!$J$97,
IF(AND(I1446=110000,R1446&gt;123.4,R1446&lt;=168.2,M1446&lt;=10),'[1]Pricing Schedule'!$J$105,
IF(AND(I1446=110000,R1446&gt;123.4,R1446&lt;=168.2,M1446&gt;10),'[1]Pricing Schedule'!$J$113,
IF(AND(I1446=110000,R1446&gt;168.2,R1446&lt;=336.2,M1446&lt;=10),('[1]Pricing Schedule'!$J$105),
IF(AND(I1446=110000,R1446&gt;168.2,R1446&lt;=336.2,M1446&gt;10),('[1]Pricing Schedule'!$J$113),
IF(AND(I1446=110000,R1446&gt;336.4,R1446&lt;=504.6,M1446&lt;=10),('[1]Pricing Schedule'!$J$105),
IF(AND(I1446=110000,R1446&gt;336.4,R1446&lt;=504.6,M1446&gt;10),('[1]Pricing Schedule'!$J$113),
IF(AND(I1446=110000,R1446&gt;504.6,R1446&lt;=672.8,M1446&lt;=10),('[1]Pricing Schedule'!$J$105),
IF(AND(I1446=110000,R1446&gt;504.6,R1446&lt;=672.8,M1446&gt;10),('[1]Pricing Schedule'!$J$113),
IF(AND(I1446=110000,R1446&gt;672.8,R1446&lt;=841,M1446&lt;=10),('[1]Pricing Schedule'!$J$105),
IF(AND(I1446=110000,R1446&gt;672.8,R1446&lt;=841,M1446&gt;10),('[1]Pricing Schedule'!$J$113),
IF(AND(I1446=110000,R1446&gt;1682,R1446&lt;=1850.2,M1446&lt;=10),('[1]Pricing Schedule'!$J$105),
IF(AND(I1446=110000,R1446&gt;1682,R1446&lt;=1850.2,M1446&gt;10),('[1]Pricing Schedule'!$J$113),
IF(AND(I1446=110000,R1446&gt;2018.4,R1446&lt;=2186.6,M1446&lt;=10),('[1]Pricing Schedule'!$J$105),
IF(AND(I1446=110000,R1446&gt;2018.4,R1446&lt;=2186.6,M1446&gt;10),('[1]Pricing Schedule'!$J$113),999999999)))))))))))))))))))))))))))))))))))))))</f>
        <v>1</v>
      </c>
      <c r="U1446" s="40">
        <f t="shared" si="138"/>
        <v>380461.90476190473</v>
      </c>
      <c r="V1446" s="41">
        <f t="shared" si="139"/>
        <v>2.6283840444572388</v>
      </c>
      <c r="Y1446" s="23">
        <v>354</v>
      </c>
      <c r="Z1446" s="23">
        <v>317</v>
      </c>
      <c r="AD1446" s="13"/>
      <c r="AE1446" s="13"/>
      <c r="AF1446" s="13"/>
      <c r="AR1446" s="35"/>
    </row>
    <row r="1447" spans="1:44">
      <c r="A1447" s="23">
        <v>1449</v>
      </c>
      <c r="B1447" s="23">
        <v>1449</v>
      </c>
      <c r="C1447" s="23" t="s">
        <v>2136</v>
      </c>
      <c r="D1447" s="23" t="s">
        <v>168</v>
      </c>
      <c r="E1447" s="23" t="s">
        <v>168</v>
      </c>
      <c r="F1447" s="23" t="s">
        <v>257</v>
      </c>
      <c r="G1447" s="23" t="s">
        <v>258</v>
      </c>
      <c r="H1447" s="23" t="s">
        <v>113</v>
      </c>
      <c r="I1447" s="13">
        <v>38000</v>
      </c>
      <c r="J1447" s="13">
        <v>38000</v>
      </c>
      <c r="K1447" s="13">
        <v>20000</v>
      </c>
      <c r="L1447" s="24">
        <v>13.25</v>
      </c>
      <c r="M1447" s="37">
        <f t="shared" si="134"/>
        <v>14</v>
      </c>
      <c r="N1447" s="24">
        <v>0.13200000000000001</v>
      </c>
      <c r="O1447" s="13">
        <v>3</v>
      </c>
      <c r="P1447" s="36">
        <f t="shared" si="135"/>
        <v>0.13200000000000001</v>
      </c>
      <c r="Q1447" s="38">
        <f t="shared" si="136"/>
        <v>4.2</v>
      </c>
      <c r="R1447" s="37">
        <f t="shared" si="137"/>
        <v>4.2</v>
      </c>
      <c r="S1447" s="39">
        <f>IF(AND(I1447=38000,R1447&lt;=4.5,M1447&gt;8),'[1]Pricing Schedule'!$F$8+('[1]Pricing Schedule'!$F$9*M1447),
IF(AND(I1447=38000,R1447&lt;=4.5,M1447&lt;=8),'[1]Pricing Schedule'!$F$34+('[1]Pricing Schedule'!$F$36*M1447),
IF(AND(I1447=38000,R1447&gt;4.5,R1447&lt;=9,M1447&gt;8),'[1]Pricing Schedule'!$F$17+('[1]Pricing Schedule'!$F$18*M1447),
IF(AND(I1447=38000,R1447&gt;4.5,R1447&lt;=9,M1447&lt;=8),'[1]Pricing Schedule'!$F$34+('[1]Pricing Schedule'!$F$36*M1447),
IF(AND(I1447=38000,R1447&gt;9,R1447&lt;=12.8,M1447&gt;8),'[1]Pricing Schedule'!$F$26+('[1]Pricing Schedule'!$F$27*M1447),
IF(AND(I1447=38000,R1447&gt;9,R1447&lt;=12.8,M1447&lt;=8),'[1]Pricing Schedule'!$F$34+('[1]Pricing Schedule'!$F$36*M1447),
IF(AND(I1447=38000,R1447&gt;12.8,R1447&lt;=22.8),'[1]Pricing Schedule'!$F$34+('[1]Pricing Schedule'!$F$36*M1447),
IF(AND(I1447=38000,R1447&gt;22.8,R1447&lt;=30.2),'[1]Pricing Schedule'!$F$43+('[1]Pricing Schedule'!$F$45*M1447),
IF(AND(I1447=38000,R1447&gt;30.2,R1447&lt;=45.9),'[1]Pricing Schedule'!$F$52+('[1]Pricing Schedule'!$F$54*M1447),
IF(AND(I1447=38000,R1447&gt;45.9,R1447&lt;=123.4),'[1]Pricing Schedule'!$F$96+('[1]Pricing Schedule'!$F$97*M1447),
IF(AND(I1447=38000,R1447&gt;123.4,R1447&lt;=168.2,M1447&lt;=10),'[1]Pricing Schedule'!$F$103+('[1]Pricing Schedule'!$F$105*M1447),
IF(AND(I1447=38000,R1447&gt;123.4,R1447&lt;=168.2,M1447&gt;10),'[1]Pricing Schedule'!$F$111+('[1]Pricing Schedule'!$F$113*M1447),
IF(AND(I1447=38000,R1447&gt;157.4,R1447&lt;=336.4,M1447&lt;=10),('[1]Pricing Schedule'!$F$103+('[1]Pricing Schedule'!$F$105*M1447))*2,
IF(AND(I1447=38000,R1447&gt;157.4,R1447&lt;=336.4,M1447&gt;10),('[1]Pricing Schedule'!$F$111+('[1]Pricing Schedule'!$F$113*M1447))*2,
IF(AND(I1447=38000,R1447&gt;314.8,R1447&lt;=504.6,M1447&lt;=10),('[1]Pricing Schedule'!$F$103+('[1]Pricing Schedule'!$F$105*M1447))*3,
IF(AND(I1447=38000,R1447&gt;314.8,R1447&lt;=504.6,M1447&gt;10),('[1]Pricing Schedule'!$F$111+('[1]Pricing Schedule'!$F$113*M1447))*3,
IF(AND(I1447=38000,R1447&gt;472.2,R1447&lt;=672.8,M1447&lt;=10),('[1]Pricing Schedule'!$F$103+('[1]Pricing Schedule'!$F$105*M1447))*4,
IF(AND(I1447=38000,R1447&gt;472.2,R1447&lt;=672.8,M1447&gt;10),('[1]Pricing Schedule'!$F$111+('[1]Pricing Schedule'!$F$113*M1447))*4,
IF(AND(I1447=110000,R1447&lt;=12.8,M1447&gt;2),'[1]Pricing Schedule'!$F$62+('[1]Pricing Schedule'!$F$63*M1447),
IF(AND(I1447=110000,R1447&lt;=12.8,M1447&lt;=2),'[1]Pricing Schedule'!$F$96+('[1]Pricing Schedule'!$F$97*M1447),
IF(AND(I1447=110000,R1447&gt;12.8,R1447&lt;=22.8,M1447&gt;3),'[1]Pricing Schedule'!$F$71+('[1]Pricing Schedule'!$F$72*M1447),
IF(AND(I1447=110000,R1447&gt;12.8,R1447&lt;=22.8,M1447&lt;=3),'[1]Pricing Schedule'!$F$96+('[1]Pricing Schedule'!$F$97*M1447),
IF(AND(I1447=110000,R1447&gt;22.8,R1447&lt;=30.2),'[1]Pricing Schedule'!$F$80+('[1]Pricing Schedule'!$F$81*M1447),
IF(AND(I1447=110000,R1447&gt;30.2,R1447&lt;=45.9),'[1]Pricing Schedule'!$F$89+('[1]Pricing Schedule'!$F$90*M1447),
IF(AND(I1447=110000,R1447&gt;45.9,R1447&lt;=123.4),'[1]Pricing Schedule'!$F$96+('[1]Pricing Schedule'!$F$97*M1447),
IF(AND(I1447=110000,R1447&gt;123.4,R1447&lt;=168.2,M1447&lt;=10),'[1]Pricing Schedule'!$F$103+('[1]Pricing Schedule'!$F$105*M1447),
IF(AND(I1447=110000,R1447&gt;123.4,R1447&lt;=168.2,M1447&gt;10),'[1]Pricing Schedule'!$F$111+('[1]Pricing Schedule'!$F$113*M1447),
IF(AND(I1447=110000,R1447&gt;168.2,R1447&lt;=336.4,M1447&lt;=10),('[1]Pricing Schedule'!$F$103+('[1]Pricing Schedule'!$F$105*M1447))*2,
IF(AND(I1447=110000,R1447&gt;168.2,R1447&lt;=336.4,M1447&gt;10),('[1]Pricing Schedule'!$F$111+('[1]Pricing Schedule'!$F$113*M1447))*2,
IF(AND(I1447=110000,R1447&gt;336.4,R1447&lt;=504.6,M1447&lt;=10),('[1]Pricing Schedule'!$F$103+('[1]Pricing Schedule'!$F$105*M1447))*3,
IF(AND(I1447=110000,R1447&gt;336.4,R1447&lt;=504.6,M1447&gt;10),('[1]Pricing Schedule'!$F$111+('[1]Pricing Schedule'!$F$113*M1447))*3,
IF(AND(I1447=110000,R1447&gt;504.6,R1447&lt;=672.8,M1447&lt;=10),('[1]Pricing Schedule'!$F$103+('[1]Pricing Schedule'!$F$105*M1447))*4,
IF(AND(I1447=110000,R1447&gt;504.6,R1447&lt;=672.8,M1447&gt;10),('[1]Pricing Schedule'!$F$111+('[1]Pricing Schedule'!$F$113*M1447))*4,
IF(AND(I1447=110000,R1447&gt;672.8,R1447&lt;=841,M1447&lt;=10),('[1]Pricing Schedule'!$F$103+('[1]Pricing Schedule'!$F$105*M1447))*5,
IF(AND(I1447=110000,R1447&gt;672.8,R1447&lt;=841,M1447&gt;10),('[1]Pricing Schedule'!$F$111+('[1]Pricing Schedule'!$F$113*M1447))*5,
IF(AND(I1447=110000,R1447&gt;672.8,R1447&lt;=841,M1447&lt;=10),('[1]Pricing Schedule'!$F$103+('[1]Pricing Schedule'!$F$105*M1447))*5,
IF(AND(I1447=110000,R1447&gt;672.8,R1447&lt;=841,M1447&gt;10),('[1]Pricing Schedule'!$F$111+('[1]Pricing Schedule'!$F$113*M1447))*5,
IF(AND(I1447=110000,R1447&gt;1345.6,R1447&lt;=1513.8,M1447&lt;=10),('[1]Pricing Schedule'!$F$103+('[1]Pricing Schedule'!$F$105*M1447))*9,
IF(AND(I1447=110000,R1447&gt;1345.6,R1447&lt;=1513.8,M1447&gt;10),('[1]Pricing Schedule'!$F$111+('[1]Pricing Schedule'!$F$113*M1447))*9,
9999999999)))))))))))))))))))))))))))))))))))))))</f>
        <v>1597940</v>
      </c>
      <c r="T1447" s="21">
        <f>IF(AND(I1447=38000,R1447&lt;=4.5,M1447&gt;8),'[1]Pricing Schedule'!$J$9,
IF(AND(I1447=38000,R1447&lt;=4.5,M1447&lt;=8),'[1]Pricing Schedule'!$J$36,
IF(AND(I1447=38000,R1447&gt;4.5,R1447&lt;=9,M1447&gt;8),'[1]Pricing Schedule'!$J$18,
IF(AND(I1447=38000,R1447&gt;4.5,R1447&lt;=9,M1447&lt;=8),'[1]Pricing Schedule'!$J$36,
IF(AND(I1447=38000,R1447&gt;9,R1447&lt;=12.8,M1447&gt;8),'[1]Pricing Schedule'!$J$27,
IF(AND(I1447=38000,R1447&gt;9,R1447&lt;=12.8,M1447&lt;=8),'[1]Pricing Schedule'!$J$36,
IF(AND(I1447=38000,R1447&gt;12.8,R1447&lt;=22.8),'[1]Pricing Schedule'!$J$36,
IF(AND(I1447=38000,R1447&gt;22.8,R1447&lt;=30.2),'[1]Pricing Schedule'!$J$45,
IF(AND(I1447=38000,R1447&gt;30.2,R1447&lt;=45.9),'[1]Pricing Schedule'!$J$54,
IF(AND(I1447=38000,R1447&gt;45.9,R1447&lt;=123.4),'[1]Pricing Schedule'!$J$97,
IF(AND(I1447=38000,R1447&gt;123.4,R1447&lt;=168.2,M1447&lt;=10),'[1]Pricing Schedule'!$J$105,
IF(AND(I1447=38000,R1447&gt;123.4,R1447&lt;=168.2,M1447&gt;10),'[1]Pricing Schedule'!$J$113,
IF(AND(I1447=38000,R1447&gt;168.2,R1447&lt;=336.4,M1447&lt;=10),('[1]Pricing Schedule'!$J$105),
IF(AND(I1447=38000,R1447&gt;168.2,R1447&lt;=336.4,M1447&gt;10),('[1]Pricing Schedule'!$J$113),
IF(AND(I1447=38000,R1447&gt;336.4,R1447&lt;=504.6,M1447&lt;=10),('[1]Pricing Schedule'!$J$105),
IF(AND(I1447=38000,R1447&gt;336.4,R1447&lt;=504.6,M1447&gt;10),('[1]Pricing Schedule'!$J$113),
IF(AND(I1447=38000,R1447&gt;504.6,R1447&lt;=672.8,M1447&lt;=10),('[1]Pricing Schedule'!$J$105),
IF(AND(I1447=38000,R1447&gt;504.6,R1447&lt;=672.8,M1447&gt;10),('[1]Pricing Schedule'!$J$113),
IF(AND(I1447=110000,R1447&lt;=12.8,M1447&gt;2),'[1]Pricing Schedule'!$J$63,
IF(AND(I1447=110000,R1447&lt;=12.8,M1447&lt;=2),'[1]Pricing Schedule'!$J$97,
IF(AND(I1447=110000,R1447&gt;12.8,R1447&lt;=22.8,M1447&gt;3),'[1]Pricing Schedule'!$J$72,
IF(AND(I1447=110000,R1447&gt;12.8,R1447&lt;=22.8,M1447&lt;=3),'[1]Pricing Schedule'!$J$97,
IF(AND(I1447=110000,R1447&gt;22.8,R1447&lt;=30.2),'[1]Pricing Schedule'!$J$81,
IF(AND(I1447=110000,R1447&gt;30.2,R1447&lt;=45.9),'[1]Pricing Schedule'!$J$90,
IF(AND(I1447=110000,R1447&gt;45.9,R1447&lt;=123.4),'[1]Pricing Schedule'!$J$97,
IF(AND(I1447=110000,R1447&gt;123.4,R1447&lt;=168.2,M1447&lt;=10),'[1]Pricing Schedule'!$J$105,
IF(AND(I1447=110000,R1447&gt;123.4,R1447&lt;=168.2,M1447&gt;10),'[1]Pricing Schedule'!$J$113,
IF(AND(I1447=110000,R1447&gt;168.2,R1447&lt;=336.2,M1447&lt;=10),('[1]Pricing Schedule'!$J$105),
IF(AND(I1447=110000,R1447&gt;168.2,R1447&lt;=336.2,M1447&gt;10),('[1]Pricing Schedule'!$J$113),
IF(AND(I1447=110000,R1447&gt;336.4,R1447&lt;=504.6,M1447&lt;=10),('[1]Pricing Schedule'!$J$105),
IF(AND(I1447=110000,R1447&gt;336.4,R1447&lt;=504.6,M1447&gt;10),('[1]Pricing Schedule'!$J$113),
IF(AND(I1447=110000,R1447&gt;504.6,R1447&lt;=672.8,M1447&lt;=10),('[1]Pricing Schedule'!$J$105),
IF(AND(I1447=110000,R1447&gt;504.6,R1447&lt;=672.8,M1447&gt;10),('[1]Pricing Schedule'!$J$113),
IF(AND(I1447=110000,R1447&gt;672.8,R1447&lt;=841,M1447&lt;=10),('[1]Pricing Schedule'!$J$105),
IF(AND(I1447=110000,R1447&gt;672.8,R1447&lt;=841,M1447&gt;10),('[1]Pricing Schedule'!$J$113),
IF(AND(I1447=110000,R1447&gt;1682,R1447&lt;=1850.2,M1447&lt;=10),('[1]Pricing Schedule'!$J$105),
IF(AND(I1447=110000,R1447&gt;1682,R1447&lt;=1850.2,M1447&gt;10),('[1]Pricing Schedule'!$J$113),
IF(AND(I1447=110000,R1447&gt;2018.4,R1447&lt;=2186.6,M1447&lt;=10),('[1]Pricing Schedule'!$J$105),
IF(AND(I1447=110000,R1447&gt;2018.4,R1447&lt;=2186.6,M1447&gt;10),('[1]Pricing Schedule'!$J$113),999999999)))))))))))))))))))))))))))))))))))))))</f>
        <v>1</v>
      </c>
      <c r="U1447" s="40">
        <f t="shared" si="138"/>
        <v>380461.90476190473</v>
      </c>
      <c r="V1447" s="41">
        <f t="shared" si="139"/>
        <v>2.6283840444572388</v>
      </c>
      <c r="Y1447" s="23">
        <v>72</v>
      </c>
      <c r="Z1447" s="23">
        <v>317</v>
      </c>
      <c r="AD1447" s="13"/>
      <c r="AE1447" s="13"/>
      <c r="AF1447" s="13"/>
      <c r="AR1447" s="35"/>
    </row>
    <row r="1448" spans="1:44">
      <c r="A1448" s="23">
        <v>1450</v>
      </c>
      <c r="B1448" s="23">
        <v>1450</v>
      </c>
      <c r="C1448" s="23" t="s">
        <v>2137</v>
      </c>
      <c r="D1448" s="23" t="s">
        <v>168</v>
      </c>
      <c r="E1448" s="23" t="s">
        <v>168</v>
      </c>
      <c r="F1448" s="23" t="s">
        <v>564</v>
      </c>
      <c r="G1448" s="23" t="s">
        <v>565</v>
      </c>
      <c r="H1448" s="23" t="s">
        <v>113</v>
      </c>
      <c r="I1448" s="13">
        <v>38000</v>
      </c>
      <c r="J1448" s="23" t="s">
        <v>119</v>
      </c>
      <c r="K1448" s="13">
        <v>38000</v>
      </c>
      <c r="L1448" s="24">
        <v>9.0069999999999997</v>
      </c>
      <c r="M1448" s="37">
        <f t="shared" si="134"/>
        <v>10</v>
      </c>
      <c r="N1448" s="24">
        <v>0.40799999999999997</v>
      </c>
      <c r="O1448" s="13">
        <v>3</v>
      </c>
      <c r="P1448" s="36">
        <f t="shared" si="135"/>
        <v>0.40799999999999997</v>
      </c>
      <c r="Q1448" s="38">
        <f t="shared" si="136"/>
        <v>4.2</v>
      </c>
      <c r="R1448" s="37">
        <f t="shared" si="137"/>
        <v>4.2</v>
      </c>
      <c r="S1448" s="39">
        <f>IF(AND(I1448=38000,R1448&lt;=4.5,M1448&gt;8),'[1]Pricing Schedule'!$F$8+('[1]Pricing Schedule'!$F$9*M1448),
IF(AND(I1448=38000,R1448&lt;=4.5,M1448&lt;=8),'[1]Pricing Schedule'!$F$34+('[1]Pricing Schedule'!$F$36*M1448),
IF(AND(I1448=38000,R1448&gt;4.5,R1448&lt;=9,M1448&gt;8),'[1]Pricing Schedule'!$F$17+('[1]Pricing Schedule'!$F$18*M1448),
IF(AND(I1448=38000,R1448&gt;4.5,R1448&lt;=9,M1448&lt;=8),'[1]Pricing Schedule'!$F$34+('[1]Pricing Schedule'!$F$36*M1448),
IF(AND(I1448=38000,R1448&gt;9,R1448&lt;=12.8,M1448&gt;8),'[1]Pricing Schedule'!$F$26+('[1]Pricing Schedule'!$F$27*M1448),
IF(AND(I1448=38000,R1448&gt;9,R1448&lt;=12.8,M1448&lt;=8),'[1]Pricing Schedule'!$F$34+('[1]Pricing Schedule'!$F$36*M1448),
IF(AND(I1448=38000,R1448&gt;12.8,R1448&lt;=22.8),'[1]Pricing Schedule'!$F$34+('[1]Pricing Schedule'!$F$36*M1448),
IF(AND(I1448=38000,R1448&gt;22.8,R1448&lt;=30.2),'[1]Pricing Schedule'!$F$43+('[1]Pricing Schedule'!$F$45*M1448),
IF(AND(I1448=38000,R1448&gt;30.2,R1448&lt;=45.9),'[1]Pricing Schedule'!$F$52+('[1]Pricing Schedule'!$F$54*M1448),
IF(AND(I1448=38000,R1448&gt;45.9,R1448&lt;=123.4),'[1]Pricing Schedule'!$F$96+('[1]Pricing Schedule'!$F$97*M1448),
IF(AND(I1448=38000,R1448&gt;123.4,R1448&lt;=168.2,M1448&lt;=10),'[1]Pricing Schedule'!$F$103+('[1]Pricing Schedule'!$F$105*M1448),
IF(AND(I1448=38000,R1448&gt;123.4,R1448&lt;=168.2,M1448&gt;10),'[1]Pricing Schedule'!$F$111+('[1]Pricing Schedule'!$F$113*M1448),
IF(AND(I1448=38000,R1448&gt;157.4,R1448&lt;=336.4,M1448&lt;=10),('[1]Pricing Schedule'!$F$103+('[1]Pricing Schedule'!$F$105*M1448))*2,
IF(AND(I1448=38000,R1448&gt;157.4,R1448&lt;=336.4,M1448&gt;10),('[1]Pricing Schedule'!$F$111+('[1]Pricing Schedule'!$F$113*M1448))*2,
IF(AND(I1448=38000,R1448&gt;314.8,R1448&lt;=504.6,M1448&lt;=10),('[1]Pricing Schedule'!$F$103+('[1]Pricing Schedule'!$F$105*M1448))*3,
IF(AND(I1448=38000,R1448&gt;314.8,R1448&lt;=504.6,M1448&gt;10),('[1]Pricing Schedule'!$F$111+('[1]Pricing Schedule'!$F$113*M1448))*3,
IF(AND(I1448=38000,R1448&gt;472.2,R1448&lt;=672.8,M1448&lt;=10),('[1]Pricing Schedule'!$F$103+('[1]Pricing Schedule'!$F$105*M1448))*4,
IF(AND(I1448=38000,R1448&gt;472.2,R1448&lt;=672.8,M1448&gt;10),('[1]Pricing Schedule'!$F$111+('[1]Pricing Schedule'!$F$113*M1448))*4,
IF(AND(I1448=110000,R1448&lt;=12.8,M1448&gt;2),'[1]Pricing Schedule'!$F$62+('[1]Pricing Schedule'!$F$63*M1448),
IF(AND(I1448=110000,R1448&lt;=12.8,M1448&lt;=2),'[1]Pricing Schedule'!$F$96+('[1]Pricing Schedule'!$F$97*M1448),
IF(AND(I1448=110000,R1448&gt;12.8,R1448&lt;=22.8,M1448&gt;3),'[1]Pricing Schedule'!$F$71+('[1]Pricing Schedule'!$F$72*M1448),
IF(AND(I1448=110000,R1448&gt;12.8,R1448&lt;=22.8,M1448&lt;=3),'[1]Pricing Schedule'!$F$96+('[1]Pricing Schedule'!$F$97*M1448),
IF(AND(I1448=110000,R1448&gt;22.8,R1448&lt;=30.2),'[1]Pricing Schedule'!$F$80+('[1]Pricing Schedule'!$F$81*M1448),
IF(AND(I1448=110000,R1448&gt;30.2,R1448&lt;=45.9),'[1]Pricing Schedule'!$F$89+('[1]Pricing Schedule'!$F$90*M1448),
IF(AND(I1448=110000,R1448&gt;45.9,R1448&lt;=123.4),'[1]Pricing Schedule'!$F$96+('[1]Pricing Schedule'!$F$97*M1448),
IF(AND(I1448=110000,R1448&gt;123.4,R1448&lt;=168.2,M1448&lt;=10),'[1]Pricing Schedule'!$F$103+('[1]Pricing Schedule'!$F$105*M1448),
IF(AND(I1448=110000,R1448&gt;123.4,R1448&lt;=168.2,M1448&gt;10),'[1]Pricing Schedule'!$F$111+('[1]Pricing Schedule'!$F$113*M1448),
IF(AND(I1448=110000,R1448&gt;168.2,R1448&lt;=336.4,M1448&lt;=10),('[1]Pricing Schedule'!$F$103+('[1]Pricing Schedule'!$F$105*M1448))*2,
IF(AND(I1448=110000,R1448&gt;168.2,R1448&lt;=336.4,M1448&gt;10),('[1]Pricing Schedule'!$F$111+('[1]Pricing Schedule'!$F$113*M1448))*2,
IF(AND(I1448=110000,R1448&gt;336.4,R1448&lt;=504.6,M1448&lt;=10),('[1]Pricing Schedule'!$F$103+('[1]Pricing Schedule'!$F$105*M1448))*3,
IF(AND(I1448=110000,R1448&gt;336.4,R1448&lt;=504.6,M1448&gt;10),('[1]Pricing Schedule'!$F$111+('[1]Pricing Schedule'!$F$113*M1448))*3,
IF(AND(I1448=110000,R1448&gt;504.6,R1448&lt;=672.8,M1448&lt;=10),('[1]Pricing Schedule'!$F$103+('[1]Pricing Schedule'!$F$105*M1448))*4,
IF(AND(I1448=110000,R1448&gt;504.6,R1448&lt;=672.8,M1448&gt;10),('[1]Pricing Schedule'!$F$111+('[1]Pricing Schedule'!$F$113*M1448))*4,
IF(AND(I1448=110000,R1448&gt;672.8,R1448&lt;=841,M1448&lt;=10),('[1]Pricing Schedule'!$F$103+('[1]Pricing Schedule'!$F$105*M1448))*5,
IF(AND(I1448=110000,R1448&gt;672.8,R1448&lt;=841,M1448&gt;10),('[1]Pricing Schedule'!$F$111+('[1]Pricing Schedule'!$F$113*M1448))*5,
IF(AND(I1448=110000,R1448&gt;672.8,R1448&lt;=841,M1448&lt;=10),('[1]Pricing Schedule'!$F$103+('[1]Pricing Schedule'!$F$105*M1448))*5,
IF(AND(I1448=110000,R1448&gt;672.8,R1448&lt;=841,M1448&gt;10),('[1]Pricing Schedule'!$F$111+('[1]Pricing Schedule'!$F$113*M1448))*5,
IF(AND(I1448=110000,R1448&gt;1345.6,R1448&lt;=1513.8,M1448&lt;=10),('[1]Pricing Schedule'!$F$103+('[1]Pricing Schedule'!$F$105*M1448))*9,
IF(AND(I1448=110000,R1448&gt;1345.6,R1448&lt;=1513.8,M1448&gt;10),('[1]Pricing Schedule'!$F$111+('[1]Pricing Schedule'!$F$113*M1448))*9,
9999999999)))))))))))))))))))))))))))))))))))))))</f>
        <v>1387140</v>
      </c>
      <c r="T1448" s="21">
        <f>IF(AND(I1448=38000,R1448&lt;=4.5,M1448&gt;8),'[1]Pricing Schedule'!$J$9,
IF(AND(I1448=38000,R1448&lt;=4.5,M1448&lt;=8),'[1]Pricing Schedule'!$J$36,
IF(AND(I1448=38000,R1448&gt;4.5,R1448&lt;=9,M1448&gt;8),'[1]Pricing Schedule'!$J$18,
IF(AND(I1448=38000,R1448&gt;4.5,R1448&lt;=9,M1448&lt;=8),'[1]Pricing Schedule'!$J$36,
IF(AND(I1448=38000,R1448&gt;9,R1448&lt;=12.8,M1448&gt;8),'[1]Pricing Schedule'!$J$27,
IF(AND(I1448=38000,R1448&gt;9,R1448&lt;=12.8,M1448&lt;=8),'[1]Pricing Schedule'!$J$36,
IF(AND(I1448=38000,R1448&gt;12.8,R1448&lt;=22.8),'[1]Pricing Schedule'!$J$36,
IF(AND(I1448=38000,R1448&gt;22.8,R1448&lt;=30.2),'[1]Pricing Schedule'!$J$45,
IF(AND(I1448=38000,R1448&gt;30.2,R1448&lt;=45.9),'[1]Pricing Schedule'!$J$54,
IF(AND(I1448=38000,R1448&gt;45.9,R1448&lt;=123.4),'[1]Pricing Schedule'!$J$97,
IF(AND(I1448=38000,R1448&gt;123.4,R1448&lt;=168.2,M1448&lt;=10),'[1]Pricing Schedule'!$J$105,
IF(AND(I1448=38000,R1448&gt;123.4,R1448&lt;=168.2,M1448&gt;10),'[1]Pricing Schedule'!$J$113,
IF(AND(I1448=38000,R1448&gt;168.2,R1448&lt;=336.4,M1448&lt;=10),('[1]Pricing Schedule'!$J$105),
IF(AND(I1448=38000,R1448&gt;168.2,R1448&lt;=336.4,M1448&gt;10),('[1]Pricing Schedule'!$J$113),
IF(AND(I1448=38000,R1448&gt;336.4,R1448&lt;=504.6,M1448&lt;=10),('[1]Pricing Schedule'!$J$105),
IF(AND(I1448=38000,R1448&gt;336.4,R1448&lt;=504.6,M1448&gt;10),('[1]Pricing Schedule'!$J$113),
IF(AND(I1448=38000,R1448&gt;504.6,R1448&lt;=672.8,M1448&lt;=10),('[1]Pricing Schedule'!$J$105),
IF(AND(I1448=38000,R1448&gt;504.6,R1448&lt;=672.8,M1448&gt;10),('[1]Pricing Schedule'!$J$113),
IF(AND(I1448=110000,R1448&lt;=12.8,M1448&gt;2),'[1]Pricing Schedule'!$J$63,
IF(AND(I1448=110000,R1448&lt;=12.8,M1448&lt;=2),'[1]Pricing Schedule'!$J$97,
IF(AND(I1448=110000,R1448&gt;12.8,R1448&lt;=22.8,M1448&gt;3),'[1]Pricing Schedule'!$J$72,
IF(AND(I1448=110000,R1448&gt;12.8,R1448&lt;=22.8,M1448&lt;=3),'[1]Pricing Schedule'!$J$97,
IF(AND(I1448=110000,R1448&gt;22.8,R1448&lt;=30.2),'[1]Pricing Schedule'!$J$81,
IF(AND(I1448=110000,R1448&gt;30.2,R1448&lt;=45.9),'[1]Pricing Schedule'!$J$90,
IF(AND(I1448=110000,R1448&gt;45.9,R1448&lt;=123.4),'[1]Pricing Schedule'!$J$97,
IF(AND(I1448=110000,R1448&gt;123.4,R1448&lt;=168.2,M1448&lt;=10),'[1]Pricing Schedule'!$J$105,
IF(AND(I1448=110000,R1448&gt;123.4,R1448&lt;=168.2,M1448&gt;10),'[1]Pricing Schedule'!$J$113,
IF(AND(I1448=110000,R1448&gt;168.2,R1448&lt;=336.2,M1448&lt;=10),('[1]Pricing Schedule'!$J$105),
IF(AND(I1448=110000,R1448&gt;168.2,R1448&lt;=336.2,M1448&gt;10),('[1]Pricing Schedule'!$J$113),
IF(AND(I1448=110000,R1448&gt;336.4,R1448&lt;=504.6,M1448&lt;=10),('[1]Pricing Schedule'!$J$105),
IF(AND(I1448=110000,R1448&gt;336.4,R1448&lt;=504.6,M1448&gt;10),('[1]Pricing Schedule'!$J$113),
IF(AND(I1448=110000,R1448&gt;504.6,R1448&lt;=672.8,M1448&lt;=10),('[1]Pricing Schedule'!$J$105),
IF(AND(I1448=110000,R1448&gt;504.6,R1448&lt;=672.8,M1448&gt;10),('[1]Pricing Schedule'!$J$113),
IF(AND(I1448=110000,R1448&gt;672.8,R1448&lt;=841,M1448&lt;=10),('[1]Pricing Schedule'!$J$105),
IF(AND(I1448=110000,R1448&gt;672.8,R1448&lt;=841,M1448&gt;10),('[1]Pricing Schedule'!$J$113),
IF(AND(I1448=110000,R1448&gt;1682,R1448&lt;=1850.2,M1448&lt;=10),('[1]Pricing Schedule'!$J$105),
IF(AND(I1448=110000,R1448&gt;1682,R1448&lt;=1850.2,M1448&gt;10),('[1]Pricing Schedule'!$J$113),
IF(AND(I1448=110000,R1448&gt;2018.4,R1448&lt;=2186.6,M1448&lt;=10),('[1]Pricing Schedule'!$J$105),
IF(AND(I1448=110000,R1448&gt;2018.4,R1448&lt;=2186.6,M1448&gt;10),('[1]Pricing Schedule'!$J$113),999999999)))))))))))))))))))))))))))))))))))))))</f>
        <v>1</v>
      </c>
      <c r="U1448" s="40">
        <f t="shared" si="138"/>
        <v>330271.42857142858</v>
      </c>
      <c r="V1448" s="41">
        <f t="shared" si="139"/>
        <v>3.0278126216531858</v>
      </c>
      <c r="Y1448" s="23">
        <v>133</v>
      </c>
      <c r="Z1448" s="23">
        <v>170</v>
      </c>
      <c r="AD1448" s="13"/>
      <c r="AE1448" s="13"/>
      <c r="AF1448" s="13"/>
      <c r="AR1448" s="35"/>
    </row>
    <row r="1449" spans="1:44">
      <c r="A1449" s="23">
        <v>1451</v>
      </c>
      <c r="B1449" s="23">
        <v>1451</v>
      </c>
      <c r="C1449" s="23" t="s">
        <v>2138</v>
      </c>
      <c r="D1449" s="23" t="s">
        <v>168</v>
      </c>
      <c r="E1449" s="23" t="s">
        <v>168</v>
      </c>
      <c r="F1449" s="23" t="s">
        <v>564</v>
      </c>
      <c r="G1449" s="23" t="s">
        <v>565</v>
      </c>
      <c r="H1449" s="23" t="s">
        <v>113</v>
      </c>
      <c r="I1449" s="13">
        <v>38000</v>
      </c>
      <c r="J1449" s="23" t="s">
        <v>119</v>
      </c>
      <c r="K1449" s="13">
        <v>38000</v>
      </c>
      <c r="L1449" s="24">
        <v>4.1929999999999996</v>
      </c>
      <c r="M1449" s="37">
        <f t="shared" si="134"/>
        <v>5</v>
      </c>
      <c r="N1449" s="24">
        <v>0.22</v>
      </c>
      <c r="O1449" s="13">
        <v>3</v>
      </c>
      <c r="P1449" s="36">
        <f t="shared" si="135"/>
        <v>0.22</v>
      </c>
      <c r="Q1449" s="38">
        <f t="shared" si="136"/>
        <v>4.2</v>
      </c>
      <c r="R1449" s="37">
        <f t="shared" si="137"/>
        <v>4.2</v>
      </c>
      <c r="S1449" s="39">
        <f>IF(AND(I1449=38000,R1449&lt;=4.5,M1449&gt;8),'[1]Pricing Schedule'!$F$8+('[1]Pricing Schedule'!$F$9*M1449),
IF(AND(I1449=38000,R1449&lt;=4.5,M1449&lt;=8),'[1]Pricing Schedule'!$F$34+('[1]Pricing Schedule'!$F$36*M1449),
IF(AND(I1449=38000,R1449&gt;4.5,R1449&lt;=9,M1449&gt;8),'[1]Pricing Schedule'!$F$17+('[1]Pricing Schedule'!$F$18*M1449),
IF(AND(I1449=38000,R1449&gt;4.5,R1449&lt;=9,M1449&lt;=8),'[1]Pricing Schedule'!$F$34+('[1]Pricing Schedule'!$F$36*M1449),
IF(AND(I1449=38000,R1449&gt;9,R1449&lt;=12.8,M1449&gt;8),'[1]Pricing Schedule'!$F$26+('[1]Pricing Schedule'!$F$27*M1449),
IF(AND(I1449=38000,R1449&gt;9,R1449&lt;=12.8,M1449&lt;=8),'[1]Pricing Schedule'!$F$34+('[1]Pricing Schedule'!$F$36*M1449),
IF(AND(I1449=38000,R1449&gt;12.8,R1449&lt;=22.8),'[1]Pricing Schedule'!$F$34+('[1]Pricing Schedule'!$F$36*M1449),
IF(AND(I1449=38000,R1449&gt;22.8,R1449&lt;=30.2),'[1]Pricing Schedule'!$F$43+('[1]Pricing Schedule'!$F$45*M1449),
IF(AND(I1449=38000,R1449&gt;30.2,R1449&lt;=45.9),'[1]Pricing Schedule'!$F$52+('[1]Pricing Schedule'!$F$54*M1449),
IF(AND(I1449=38000,R1449&gt;45.9,R1449&lt;=123.4),'[1]Pricing Schedule'!$F$96+('[1]Pricing Schedule'!$F$97*M1449),
IF(AND(I1449=38000,R1449&gt;123.4,R1449&lt;=168.2,M1449&lt;=10),'[1]Pricing Schedule'!$F$103+('[1]Pricing Schedule'!$F$105*M1449),
IF(AND(I1449=38000,R1449&gt;123.4,R1449&lt;=168.2,M1449&gt;10),'[1]Pricing Schedule'!$F$111+('[1]Pricing Schedule'!$F$113*M1449),
IF(AND(I1449=38000,R1449&gt;157.4,R1449&lt;=336.4,M1449&lt;=10),('[1]Pricing Schedule'!$F$103+('[1]Pricing Schedule'!$F$105*M1449))*2,
IF(AND(I1449=38000,R1449&gt;157.4,R1449&lt;=336.4,M1449&gt;10),('[1]Pricing Schedule'!$F$111+('[1]Pricing Schedule'!$F$113*M1449))*2,
IF(AND(I1449=38000,R1449&gt;314.8,R1449&lt;=504.6,M1449&lt;=10),('[1]Pricing Schedule'!$F$103+('[1]Pricing Schedule'!$F$105*M1449))*3,
IF(AND(I1449=38000,R1449&gt;314.8,R1449&lt;=504.6,M1449&gt;10),('[1]Pricing Schedule'!$F$111+('[1]Pricing Schedule'!$F$113*M1449))*3,
IF(AND(I1449=38000,R1449&gt;472.2,R1449&lt;=672.8,M1449&lt;=10),('[1]Pricing Schedule'!$F$103+('[1]Pricing Schedule'!$F$105*M1449))*4,
IF(AND(I1449=38000,R1449&gt;472.2,R1449&lt;=672.8,M1449&gt;10),('[1]Pricing Schedule'!$F$111+('[1]Pricing Schedule'!$F$113*M1449))*4,
IF(AND(I1449=110000,R1449&lt;=12.8,M1449&gt;2),'[1]Pricing Schedule'!$F$62+('[1]Pricing Schedule'!$F$63*M1449),
IF(AND(I1449=110000,R1449&lt;=12.8,M1449&lt;=2),'[1]Pricing Schedule'!$F$96+('[1]Pricing Schedule'!$F$97*M1449),
IF(AND(I1449=110000,R1449&gt;12.8,R1449&lt;=22.8,M1449&gt;3),'[1]Pricing Schedule'!$F$71+('[1]Pricing Schedule'!$F$72*M1449),
IF(AND(I1449=110000,R1449&gt;12.8,R1449&lt;=22.8,M1449&lt;=3),'[1]Pricing Schedule'!$F$96+('[1]Pricing Schedule'!$F$97*M1449),
IF(AND(I1449=110000,R1449&gt;22.8,R1449&lt;=30.2),'[1]Pricing Schedule'!$F$80+('[1]Pricing Schedule'!$F$81*M1449),
IF(AND(I1449=110000,R1449&gt;30.2,R1449&lt;=45.9),'[1]Pricing Schedule'!$F$89+('[1]Pricing Schedule'!$F$90*M1449),
IF(AND(I1449=110000,R1449&gt;45.9,R1449&lt;=123.4),'[1]Pricing Schedule'!$F$96+('[1]Pricing Schedule'!$F$97*M1449),
IF(AND(I1449=110000,R1449&gt;123.4,R1449&lt;=168.2,M1449&lt;=10),'[1]Pricing Schedule'!$F$103+('[1]Pricing Schedule'!$F$105*M1449),
IF(AND(I1449=110000,R1449&gt;123.4,R1449&lt;=168.2,M1449&gt;10),'[1]Pricing Schedule'!$F$111+('[1]Pricing Schedule'!$F$113*M1449),
IF(AND(I1449=110000,R1449&gt;168.2,R1449&lt;=336.4,M1449&lt;=10),('[1]Pricing Schedule'!$F$103+('[1]Pricing Schedule'!$F$105*M1449))*2,
IF(AND(I1449=110000,R1449&gt;168.2,R1449&lt;=336.4,M1449&gt;10),('[1]Pricing Schedule'!$F$111+('[1]Pricing Schedule'!$F$113*M1449))*2,
IF(AND(I1449=110000,R1449&gt;336.4,R1449&lt;=504.6,M1449&lt;=10),('[1]Pricing Schedule'!$F$103+('[1]Pricing Schedule'!$F$105*M1449))*3,
IF(AND(I1449=110000,R1449&gt;336.4,R1449&lt;=504.6,M1449&gt;10),('[1]Pricing Schedule'!$F$111+('[1]Pricing Schedule'!$F$113*M1449))*3,
IF(AND(I1449=110000,R1449&gt;504.6,R1449&lt;=672.8,M1449&lt;=10),('[1]Pricing Schedule'!$F$103+('[1]Pricing Schedule'!$F$105*M1449))*4,
IF(AND(I1449=110000,R1449&gt;504.6,R1449&lt;=672.8,M1449&gt;10),('[1]Pricing Schedule'!$F$111+('[1]Pricing Schedule'!$F$113*M1449))*4,
IF(AND(I1449=110000,R1449&gt;672.8,R1449&lt;=841,M1449&lt;=10),('[1]Pricing Schedule'!$F$103+('[1]Pricing Schedule'!$F$105*M1449))*5,
IF(AND(I1449=110000,R1449&gt;672.8,R1449&lt;=841,M1449&gt;10),('[1]Pricing Schedule'!$F$111+('[1]Pricing Schedule'!$F$113*M1449))*5,
IF(AND(I1449=110000,R1449&gt;672.8,R1449&lt;=841,M1449&lt;=10),('[1]Pricing Schedule'!$F$103+('[1]Pricing Schedule'!$F$105*M1449))*5,
IF(AND(I1449=110000,R1449&gt;672.8,R1449&lt;=841,M1449&gt;10),('[1]Pricing Schedule'!$F$111+('[1]Pricing Schedule'!$F$113*M1449))*5,
IF(AND(I1449=110000,R1449&gt;1345.6,R1449&lt;=1513.8,M1449&lt;=10),('[1]Pricing Schedule'!$F$103+('[1]Pricing Schedule'!$F$105*M1449))*9,
IF(AND(I1449=110000,R1449&gt;1345.6,R1449&lt;=1513.8,M1449&gt;10),('[1]Pricing Schedule'!$F$111+('[1]Pricing Schedule'!$F$113*M1449))*9,
9999999999)))))))))))))))))))))))))))))))))))))))</f>
        <v>699140</v>
      </c>
      <c r="T1449" s="21">
        <f>IF(AND(I1449=38000,R1449&lt;=4.5,M1449&gt;8),'[1]Pricing Schedule'!$J$9,
IF(AND(I1449=38000,R1449&lt;=4.5,M1449&lt;=8),'[1]Pricing Schedule'!$J$36,
IF(AND(I1449=38000,R1449&gt;4.5,R1449&lt;=9,M1449&gt;8),'[1]Pricing Schedule'!$J$18,
IF(AND(I1449=38000,R1449&gt;4.5,R1449&lt;=9,M1449&lt;=8),'[1]Pricing Schedule'!$J$36,
IF(AND(I1449=38000,R1449&gt;9,R1449&lt;=12.8,M1449&gt;8),'[1]Pricing Schedule'!$J$27,
IF(AND(I1449=38000,R1449&gt;9,R1449&lt;=12.8,M1449&lt;=8),'[1]Pricing Schedule'!$J$36,
IF(AND(I1449=38000,R1449&gt;12.8,R1449&lt;=22.8),'[1]Pricing Schedule'!$J$36,
IF(AND(I1449=38000,R1449&gt;22.8,R1449&lt;=30.2),'[1]Pricing Schedule'!$J$45,
IF(AND(I1449=38000,R1449&gt;30.2,R1449&lt;=45.9),'[1]Pricing Schedule'!$J$54,
IF(AND(I1449=38000,R1449&gt;45.9,R1449&lt;=123.4),'[1]Pricing Schedule'!$J$97,
IF(AND(I1449=38000,R1449&gt;123.4,R1449&lt;=168.2,M1449&lt;=10),'[1]Pricing Schedule'!$J$105,
IF(AND(I1449=38000,R1449&gt;123.4,R1449&lt;=168.2,M1449&gt;10),'[1]Pricing Schedule'!$J$113,
IF(AND(I1449=38000,R1449&gt;168.2,R1449&lt;=336.4,M1449&lt;=10),('[1]Pricing Schedule'!$J$105),
IF(AND(I1449=38000,R1449&gt;168.2,R1449&lt;=336.4,M1449&gt;10),('[1]Pricing Schedule'!$J$113),
IF(AND(I1449=38000,R1449&gt;336.4,R1449&lt;=504.6,M1449&lt;=10),('[1]Pricing Schedule'!$J$105),
IF(AND(I1449=38000,R1449&gt;336.4,R1449&lt;=504.6,M1449&gt;10),('[1]Pricing Schedule'!$J$113),
IF(AND(I1449=38000,R1449&gt;504.6,R1449&lt;=672.8,M1449&lt;=10),('[1]Pricing Schedule'!$J$105),
IF(AND(I1449=38000,R1449&gt;504.6,R1449&lt;=672.8,M1449&gt;10),('[1]Pricing Schedule'!$J$113),
IF(AND(I1449=110000,R1449&lt;=12.8,M1449&gt;2),'[1]Pricing Schedule'!$J$63,
IF(AND(I1449=110000,R1449&lt;=12.8,M1449&lt;=2),'[1]Pricing Schedule'!$J$97,
IF(AND(I1449=110000,R1449&gt;12.8,R1449&lt;=22.8,M1449&gt;3),'[1]Pricing Schedule'!$J$72,
IF(AND(I1449=110000,R1449&gt;12.8,R1449&lt;=22.8,M1449&lt;=3),'[1]Pricing Schedule'!$J$97,
IF(AND(I1449=110000,R1449&gt;22.8,R1449&lt;=30.2),'[1]Pricing Schedule'!$J$81,
IF(AND(I1449=110000,R1449&gt;30.2,R1449&lt;=45.9),'[1]Pricing Schedule'!$J$90,
IF(AND(I1449=110000,R1449&gt;45.9,R1449&lt;=123.4),'[1]Pricing Schedule'!$J$97,
IF(AND(I1449=110000,R1449&gt;123.4,R1449&lt;=168.2,M1449&lt;=10),'[1]Pricing Schedule'!$J$105,
IF(AND(I1449=110000,R1449&gt;123.4,R1449&lt;=168.2,M1449&gt;10),'[1]Pricing Schedule'!$J$113,
IF(AND(I1449=110000,R1449&gt;168.2,R1449&lt;=336.2,M1449&lt;=10),('[1]Pricing Schedule'!$J$105),
IF(AND(I1449=110000,R1449&gt;168.2,R1449&lt;=336.2,M1449&gt;10),('[1]Pricing Schedule'!$J$113),
IF(AND(I1449=110000,R1449&gt;336.4,R1449&lt;=504.6,M1449&lt;=10),('[1]Pricing Schedule'!$J$105),
IF(AND(I1449=110000,R1449&gt;336.4,R1449&lt;=504.6,M1449&gt;10),('[1]Pricing Schedule'!$J$113),
IF(AND(I1449=110000,R1449&gt;504.6,R1449&lt;=672.8,M1449&lt;=10),('[1]Pricing Schedule'!$J$105),
IF(AND(I1449=110000,R1449&gt;504.6,R1449&lt;=672.8,M1449&gt;10),('[1]Pricing Schedule'!$J$113),
IF(AND(I1449=110000,R1449&gt;672.8,R1449&lt;=841,M1449&lt;=10),('[1]Pricing Schedule'!$J$105),
IF(AND(I1449=110000,R1449&gt;672.8,R1449&lt;=841,M1449&gt;10),('[1]Pricing Schedule'!$J$113),
IF(AND(I1449=110000,R1449&gt;1682,R1449&lt;=1850.2,M1449&lt;=10),('[1]Pricing Schedule'!$J$105),
IF(AND(I1449=110000,R1449&gt;1682,R1449&lt;=1850.2,M1449&gt;10),('[1]Pricing Schedule'!$J$113),
IF(AND(I1449=110000,R1449&gt;2018.4,R1449&lt;=2186.6,M1449&lt;=10),('[1]Pricing Schedule'!$J$105),
IF(AND(I1449=110000,R1449&gt;2018.4,R1449&lt;=2186.6,M1449&gt;10),('[1]Pricing Schedule'!$J$113),999999999)))))))))))))))))))))))))))))))))))))))</f>
        <v>4</v>
      </c>
      <c r="U1449" s="40">
        <f t="shared" si="138"/>
        <v>166461.90476190476</v>
      </c>
      <c r="V1449" s="41">
        <f t="shared" si="139"/>
        <v>6.0073804960379897</v>
      </c>
      <c r="Y1449" s="23">
        <v>178</v>
      </c>
      <c r="Z1449" s="23">
        <v>170</v>
      </c>
      <c r="AD1449" s="13"/>
      <c r="AE1449" s="13"/>
      <c r="AF1449" s="13"/>
      <c r="AR1449" s="35"/>
    </row>
    <row r="1450" spans="1:44">
      <c r="A1450" s="23">
        <v>1452</v>
      </c>
      <c r="B1450" s="23">
        <v>1452</v>
      </c>
      <c r="C1450" s="23" t="s">
        <v>2139</v>
      </c>
      <c r="D1450" s="23" t="s">
        <v>280</v>
      </c>
      <c r="E1450" s="23" t="s">
        <v>280</v>
      </c>
      <c r="F1450" s="23" t="s">
        <v>580</v>
      </c>
      <c r="G1450" s="23" t="s">
        <v>581</v>
      </c>
      <c r="H1450" s="23" t="s">
        <v>113</v>
      </c>
      <c r="I1450" s="13">
        <v>38000</v>
      </c>
      <c r="J1450" s="23" t="s">
        <v>119</v>
      </c>
      <c r="K1450" s="13">
        <v>38000</v>
      </c>
      <c r="L1450" s="24">
        <v>7.0289999999999999</v>
      </c>
      <c r="M1450" s="37">
        <f t="shared" si="134"/>
        <v>8</v>
      </c>
      <c r="N1450" s="24">
        <v>0.21299999999999999</v>
      </c>
      <c r="O1450" s="13">
        <v>3</v>
      </c>
      <c r="P1450" s="36">
        <f t="shared" si="135"/>
        <v>0.21299999999999999</v>
      </c>
      <c r="Q1450" s="38">
        <f t="shared" si="136"/>
        <v>4.2</v>
      </c>
      <c r="R1450" s="37">
        <f t="shared" si="137"/>
        <v>4.2</v>
      </c>
      <c r="S1450" s="39">
        <f>IF(AND(I1450=38000,R1450&lt;=4.5,M1450&gt;8),'[1]Pricing Schedule'!$F$8+('[1]Pricing Schedule'!$F$9*M1450),
IF(AND(I1450=38000,R1450&lt;=4.5,M1450&lt;=8),'[1]Pricing Schedule'!$F$34+('[1]Pricing Schedule'!$F$36*M1450),
IF(AND(I1450=38000,R1450&gt;4.5,R1450&lt;=9,M1450&gt;8),'[1]Pricing Schedule'!$F$17+('[1]Pricing Schedule'!$F$18*M1450),
IF(AND(I1450=38000,R1450&gt;4.5,R1450&lt;=9,M1450&lt;=8),'[1]Pricing Schedule'!$F$34+('[1]Pricing Schedule'!$F$36*M1450),
IF(AND(I1450=38000,R1450&gt;9,R1450&lt;=12.8,M1450&gt;8),'[1]Pricing Schedule'!$F$26+('[1]Pricing Schedule'!$F$27*M1450),
IF(AND(I1450=38000,R1450&gt;9,R1450&lt;=12.8,M1450&lt;=8),'[1]Pricing Schedule'!$F$34+('[1]Pricing Schedule'!$F$36*M1450),
IF(AND(I1450=38000,R1450&gt;12.8,R1450&lt;=22.8),'[1]Pricing Schedule'!$F$34+('[1]Pricing Schedule'!$F$36*M1450),
IF(AND(I1450=38000,R1450&gt;22.8,R1450&lt;=30.2),'[1]Pricing Schedule'!$F$43+('[1]Pricing Schedule'!$F$45*M1450),
IF(AND(I1450=38000,R1450&gt;30.2,R1450&lt;=45.9),'[1]Pricing Schedule'!$F$52+('[1]Pricing Schedule'!$F$54*M1450),
IF(AND(I1450=38000,R1450&gt;45.9,R1450&lt;=123.4),'[1]Pricing Schedule'!$F$96+('[1]Pricing Schedule'!$F$97*M1450),
IF(AND(I1450=38000,R1450&gt;123.4,R1450&lt;=168.2,M1450&lt;=10),'[1]Pricing Schedule'!$F$103+('[1]Pricing Schedule'!$F$105*M1450),
IF(AND(I1450=38000,R1450&gt;123.4,R1450&lt;=168.2,M1450&gt;10),'[1]Pricing Schedule'!$F$111+('[1]Pricing Schedule'!$F$113*M1450),
IF(AND(I1450=38000,R1450&gt;157.4,R1450&lt;=336.4,M1450&lt;=10),('[1]Pricing Schedule'!$F$103+('[1]Pricing Schedule'!$F$105*M1450))*2,
IF(AND(I1450=38000,R1450&gt;157.4,R1450&lt;=336.4,M1450&gt;10),('[1]Pricing Schedule'!$F$111+('[1]Pricing Schedule'!$F$113*M1450))*2,
IF(AND(I1450=38000,R1450&gt;314.8,R1450&lt;=504.6,M1450&lt;=10),('[1]Pricing Schedule'!$F$103+('[1]Pricing Schedule'!$F$105*M1450))*3,
IF(AND(I1450=38000,R1450&gt;314.8,R1450&lt;=504.6,M1450&gt;10),('[1]Pricing Schedule'!$F$111+('[1]Pricing Schedule'!$F$113*M1450))*3,
IF(AND(I1450=38000,R1450&gt;472.2,R1450&lt;=672.8,M1450&lt;=10),('[1]Pricing Schedule'!$F$103+('[1]Pricing Schedule'!$F$105*M1450))*4,
IF(AND(I1450=38000,R1450&gt;472.2,R1450&lt;=672.8,M1450&gt;10),('[1]Pricing Schedule'!$F$111+('[1]Pricing Schedule'!$F$113*M1450))*4,
IF(AND(I1450=110000,R1450&lt;=12.8,M1450&gt;2),'[1]Pricing Schedule'!$F$62+('[1]Pricing Schedule'!$F$63*M1450),
IF(AND(I1450=110000,R1450&lt;=12.8,M1450&lt;=2),'[1]Pricing Schedule'!$F$96+('[1]Pricing Schedule'!$F$97*M1450),
IF(AND(I1450=110000,R1450&gt;12.8,R1450&lt;=22.8,M1450&gt;3),'[1]Pricing Schedule'!$F$71+('[1]Pricing Schedule'!$F$72*M1450),
IF(AND(I1450=110000,R1450&gt;12.8,R1450&lt;=22.8,M1450&lt;=3),'[1]Pricing Schedule'!$F$96+('[1]Pricing Schedule'!$F$97*M1450),
IF(AND(I1450=110000,R1450&gt;22.8,R1450&lt;=30.2),'[1]Pricing Schedule'!$F$80+('[1]Pricing Schedule'!$F$81*M1450),
IF(AND(I1450=110000,R1450&gt;30.2,R1450&lt;=45.9),'[1]Pricing Schedule'!$F$89+('[1]Pricing Schedule'!$F$90*M1450),
IF(AND(I1450=110000,R1450&gt;45.9,R1450&lt;=123.4),'[1]Pricing Schedule'!$F$96+('[1]Pricing Schedule'!$F$97*M1450),
IF(AND(I1450=110000,R1450&gt;123.4,R1450&lt;=168.2,M1450&lt;=10),'[1]Pricing Schedule'!$F$103+('[1]Pricing Schedule'!$F$105*M1450),
IF(AND(I1450=110000,R1450&gt;123.4,R1450&lt;=168.2,M1450&gt;10),'[1]Pricing Schedule'!$F$111+('[1]Pricing Schedule'!$F$113*M1450),
IF(AND(I1450=110000,R1450&gt;168.2,R1450&lt;=336.4,M1450&lt;=10),('[1]Pricing Schedule'!$F$103+('[1]Pricing Schedule'!$F$105*M1450))*2,
IF(AND(I1450=110000,R1450&gt;168.2,R1450&lt;=336.4,M1450&gt;10),('[1]Pricing Schedule'!$F$111+('[1]Pricing Schedule'!$F$113*M1450))*2,
IF(AND(I1450=110000,R1450&gt;336.4,R1450&lt;=504.6,M1450&lt;=10),('[1]Pricing Schedule'!$F$103+('[1]Pricing Schedule'!$F$105*M1450))*3,
IF(AND(I1450=110000,R1450&gt;336.4,R1450&lt;=504.6,M1450&gt;10),('[1]Pricing Schedule'!$F$111+('[1]Pricing Schedule'!$F$113*M1450))*3,
IF(AND(I1450=110000,R1450&gt;504.6,R1450&lt;=672.8,M1450&lt;=10),('[1]Pricing Schedule'!$F$103+('[1]Pricing Schedule'!$F$105*M1450))*4,
IF(AND(I1450=110000,R1450&gt;504.6,R1450&lt;=672.8,M1450&gt;10),('[1]Pricing Schedule'!$F$111+('[1]Pricing Schedule'!$F$113*M1450))*4,
IF(AND(I1450=110000,R1450&gt;672.8,R1450&lt;=841,M1450&lt;=10),('[1]Pricing Schedule'!$F$103+('[1]Pricing Schedule'!$F$105*M1450))*5,
IF(AND(I1450=110000,R1450&gt;672.8,R1450&lt;=841,M1450&gt;10),('[1]Pricing Schedule'!$F$111+('[1]Pricing Schedule'!$F$113*M1450))*5,
IF(AND(I1450=110000,R1450&gt;672.8,R1450&lt;=841,M1450&lt;=10),('[1]Pricing Schedule'!$F$103+('[1]Pricing Schedule'!$F$105*M1450))*5,
IF(AND(I1450=110000,R1450&gt;672.8,R1450&lt;=841,M1450&gt;10),('[1]Pricing Schedule'!$F$111+('[1]Pricing Schedule'!$F$113*M1450))*5,
IF(AND(I1450=110000,R1450&gt;1345.6,R1450&lt;=1513.8,M1450&lt;=10),('[1]Pricing Schedule'!$F$103+('[1]Pricing Schedule'!$F$105*M1450))*9,
IF(AND(I1450=110000,R1450&gt;1345.6,R1450&lt;=1513.8,M1450&gt;10),('[1]Pricing Schedule'!$F$111+('[1]Pricing Schedule'!$F$113*M1450))*9,
9999999999)))))))))))))))))))))))))))))))))))))))</f>
        <v>909950</v>
      </c>
      <c r="T1450" s="21">
        <f>IF(AND(I1450=38000,R1450&lt;=4.5,M1450&gt;8),'[1]Pricing Schedule'!$J$9,
IF(AND(I1450=38000,R1450&lt;=4.5,M1450&lt;=8),'[1]Pricing Schedule'!$J$36,
IF(AND(I1450=38000,R1450&gt;4.5,R1450&lt;=9,M1450&gt;8),'[1]Pricing Schedule'!$J$18,
IF(AND(I1450=38000,R1450&gt;4.5,R1450&lt;=9,M1450&lt;=8),'[1]Pricing Schedule'!$J$36,
IF(AND(I1450=38000,R1450&gt;9,R1450&lt;=12.8,M1450&gt;8),'[1]Pricing Schedule'!$J$27,
IF(AND(I1450=38000,R1450&gt;9,R1450&lt;=12.8,M1450&lt;=8),'[1]Pricing Schedule'!$J$36,
IF(AND(I1450=38000,R1450&gt;12.8,R1450&lt;=22.8),'[1]Pricing Schedule'!$J$36,
IF(AND(I1450=38000,R1450&gt;22.8,R1450&lt;=30.2),'[1]Pricing Schedule'!$J$45,
IF(AND(I1450=38000,R1450&gt;30.2,R1450&lt;=45.9),'[1]Pricing Schedule'!$J$54,
IF(AND(I1450=38000,R1450&gt;45.9,R1450&lt;=123.4),'[1]Pricing Schedule'!$J$97,
IF(AND(I1450=38000,R1450&gt;123.4,R1450&lt;=168.2,M1450&lt;=10),'[1]Pricing Schedule'!$J$105,
IF(AND(I1450=38000,R1450&gt;123.4,R1450&lt;=168.2,M1450&gt;10),'[1]Pricing Schedule'!$J$113,
IF(AND(I1450=38000,R1450&gt;168.2,R1450&lt;=336.4,M1450&lt;=10),('[1]Pricing Schedule'!$J$105),
IF(AND(I1450=38000,R1450&gt;168.2,R1450&lt;=336.4,M1450&gt;10),('[1]Pricing Schedule'!$J$113),
IF(AND(I1450=38000,R1450&gt;336.4,R1450&lt;=504.6,M1450&lt;=10),('[1]Pricing Schedule'!$J$105),
IF(AND(I1450=38000,R1450&gt;336.4,R1450&lt;=504.6,M1450&gt;10),('[1]Pricing Schedule'!$J$113),
IF(AND(I1450=38000,R1450&gt;504.6,R1450&lt;=672.8,M1450&lt;=10),('[1]Pricing Schedule'!$J$105),
IF(AND(I1450=38000,R1450&gt;504.6,R1450&lt;=672.8,M1450&gt;10),('[1]Pricing Schedule'!$J$113),
IF(AND(I1450=110000,R1450&lt;=12.8,M1450&gt;2),'[1]Pricing Schedule'!$J$63,
IF(AND(I1450=110000,R1450&lt;=12.8,M1450&lt;=2),'[1]Pricing Schedule'!$J$97,
IF(AND(I1450=110000,R1450&gt;12.8,R1450&lt;=22.8,M1450&gt;3),'[1]Pricing Schedule'!$J$72,
IF(AND(I1450=110000,R1450&gt;12.8,R1450&lt;=22.8,M1450&lt;=3),'[1]Pricing Schedule'!$J$97,
IF(AND(I1450=110000,R1450&gt;22.8,R1450&lt;=30.2),'[1]Pricing Schedule'!$J$81,
IF(AND(I1450=110000,R1450&gt;30.2,R1450&lt;=45.9),'[1]Pricing Schedule'!$J$90,
IF(AND(I1450=110000,R1450&gt;45.9,R1450&lt;=123.4),'[1]Pricing Schedule'!$J$97,
IF(AND(I1450=110000,R1450&gt;123.4,R1450&lt;=168.2,M1450&lt;=10),'[1]Pricing Schedule'!$J$105,
IF(AND(I1450=110000,R1450&gt;123.4,R1450&lt;=168.2,M1450&gt;10),'[1]Pricing Schedule'!$J$113,
IF(AND(I1450=110000,R1450&gt;168.2,R1450&lt;=336.2,M1450&lt;=10),('[1]Pricing Schedule'!$J$105),
IF(AND(I1450=110000,R1450&gt;168.2,R1450&lt;=336.2,M1450&gt;10),('[1]Pricing Schedule'!$J$113),
IF(AND(I1450=110000,R1450&gt;336.4,R1450&lt;=504.6,M1450&lt;=10),('[1]Pricing Schedule'!$J$105),
IF(AND(I1450=110000,R1450&gt;336.4,R1450&lt;=504.6,M1450&gt;10),('[1]Pricing Schedule'!$J$113),
IF(AND(I1450=110000,R1450&gt;504.6,R1450&lt;=672.8,M1450&lt;=10),('[1]Pricing Schedule'!$J$105),
IF(AND(I1450=110000,R1450&gt;504.6,R1450&lt;=672.8,M1450&gt;10),('[1]Pricing Schedule'!$J$113),
IF(AND(I1450=110000,R1450&gt;672.8,R1450&lt;=841,M1450&lt;=10),('[1]Pricing Schedule'!$J$105),
IF(AND(I1450=110000,R1450&gt;672.8,R1450&lt;=841,M1450&gt;10),('[1]Pricing Schedule'!$J$113),
IF(AND(I1450=110000,R1450&gt;1682,R1450&lt;=1850.2,M1450&lt;=10),('[1]Pricing Schedule'!$J$105),
IF(AND(I1450=110000,R1450&gt;1682,R1450&lt;=1850.2,M1450&gt;10),('[1]Pricing Schedule'!$J$113),
IF(AND(I1450=110000,R1450&gt;2018.4,R1450&lt;=2186.6,M1450&lt;=10),('[1]Pricing Schedule'!$J$105),
IF(AND(I1450=110000,R1450&gt;2018.4,R1450&lt;=2186.6,M1450&gt;10),('[1]Pricing Schedule'!$J$113),999999999)))))))))))))))))))))))))))))))))))))))</f>
        <v>4</v>
      </c>
      <c r="U1450" s="40">
        <f t="shared" si="138"/>
        <v>216654.76190476189</v>
      </c>
      <c r="V1450" s="41">
        <f t="shared" si="139"/>
        <v>4.6156382218803227</v>
      </c>
      <c r="Y1450" s="23">
        <v>347</v>
      </c>
      <c r="Z1450" s="23">
        <v>302</v>
      </c>
      <c r="AD1450" s="13"/>
      <c r="AE1450" s="13"/>
      <c r="AF1450" s="13"/>
      <c r="AR1450" s="35"/>
    </row>
    <row r="1451" spans="1:44">
      <c r="A1451" s="23">
        <v>1453</v>
      </c>
      <c r="B1451" s="23">
        <v>1453</v>
      </c>
      <c r="C1451" s="23" t="s">
        <v>2140</v>
      </c>
      <c r="D1451" s="23" t="s">
        <v>285</v>
      </c>
      <c r="E1451" s="23" t="s">
        <v>285</v>
      </c>
      <c r="F1451" s="23" t="s">
        <v>448</v>
      </c>
      <c r="G1451" s="23" t="s">
        <v>449</v>
      </c>
      <c r="H1451" s="23" t="s">
        <v>113</v>
      </c>
      <c r="I1451" s="13">
        <v>38000</v>
      </c>
      <c r="J1451" s="13">
        <v>38000</v>
      </c>
      <c r="K1451" s="13">
        <v>20000</v>
      </c>
      <c r="L1451" s="24">
        <v>10.192</v>
      </c>
      <c r="M1451" s="37">
        <f t="shared" si="134"/>
        <v>11</v>
      </c>
      <c r="N1451" s="24">
        <v>0.16600000000000001</v>
      </c>
      <c r="O1451" s="13">
        <v>3</v>
      </c>
      <c r="P1451" s="36">
        <f t="shared" si="135"/>
        <v>0.16600000000000001</v>
      </c>
      <c r="Q1451" s="38">
        <f t="shared" si="136"/>
        <v>4.2</v>
      </c>
      <c r="R1451" s="37">
        <f t="shared" si="137"/>
        <v>4.2</v>
      </c>
      <c r="S1451" s="39">
        <f>IF(AND(I1451=38000,R1451&lt;=4.5,M1451&gt;8),'[1]Pricing Schedule'!$F$8+('[1]Pricing Schedule'!$F$9*M1451),
IF(AND(I1451=38000,R1451&lt;=4.5,M1451&lt;=8),'[1]Pricing Schedule'!$F$34+('[1]Pricing Schedule'!$F$36*M1451),
IF(AND(I1451=38000,R1451&gt;4.5,R1451&lt;=9,M1451&gt;8),'[1]Pricing Schedule'!$F$17+('[1]Pricing Schedule'!$F$18*M1451),
IF(AND(I1451=38000,R1451&gt;4.5,R1451&lt;=9,M1451&lt;=8),'[1]Pricing Schedule'!$F$34+('[1]Pricing Schedule'!$F$36*M1451),
IF(AND(I1451=38000,R1451&gt;9,R1451&lt;=12.8,M1451&gt;8),'[1]Pricing Schedule'!$F$26+('[1]Pricing Schedule'!$F$27*M1451),
IF(AND(I1451=38000,R1451&gt;9,R1451&lt;=12.8,M1451&lt;=8),'[1]Pricing Schedule'!$F$34+('[1]Pricing Schedule'!$F$36*M1451),
IF(AND(I1451=38000,R1451&gt;12.8,R1451&lt;=22.8),'[1]Pricing Schedule'!$F$34+('[1]Pricing Schedule'!$F$36*M1451),
IF(AND(I1451=38000,R1451&gt;22.8,R1451&lt;=30.2),'[1]Pricing Schedule'!$F$43+('[1]Pricing Schedule'!$F$45*M1451),
IF(AND(I1451=38000,R1451&gt;30.2,R1451&lt;=45.9),'[1]Pricing Schedule'!$F$52+('[1]Pricing Schedule'!$F$54*M1451),
IF(AND(I1451=38000,R1451&gt;45.9,R1451&lt;=123.4),'[1]Pricing Schedule'!$F$96+('[1]Pricing Schedule'!$F$97*M1451),
IF(AND(I1451=38000,R1451&gt;123.4,R1451&lt;=168.2,M1451&lt;=10),'[1]Pricing Schedule'!$F$103+('[1]Pricing Schedule'!$F$105*M1451),
IF(AND(I1451=38000,R1451&gt;123.4,R1451&lt;=168.2,M1451&gt;10),'[1]Pricing Schedule'!$F$111+('[1]Pricing Schedule'!$F$113*M1451),
IF(AND(I1451=38000,R1451&gt;157.4,R1451&lt;=336.4,M1451&lt;=10),('[1]Pricing Schedule'!$F$103+('[1]Pricing Schedule'!$F$105*M1451))*2,
IF(AND(I1451=38000,R1451&gt;157.4,R1451&lt;=336.4,M1451&gt;10),('[1]Pricing Schedule'!$F$111+('[1]Pricing Schedule'!$F$113*M1451))*2,
IF(AND(I1451=38000,R1451&gt;314.8,R1451&lt;=504.6,M1451&lt;=10),('[1]Pricing Schedule'!$F$103+('[1]Pricing Schedule'!$F$105*M1451))*3,
IF(AND(I1451=38000,R1451&gt;314.8,R1451&lt;=504.6,M1451&gt;10),('[1]Pricing Schedule'!$F$111+('[1]Pricing Schedule'!$F$113*M1451))*3,
IF(AND(I1451=38000,R1451&gt;472.2,R1451&lt;=672.8,M1451&lt;=10),('[1]Pricing Schedule'!$F$103+('[1]Pricing Schedule'!$F$105*M1451))*4,
IF(AND(I1451=38000,R1451&gt;472.2,R1451&lt;=672.8,M1451&gt;10),('[1]Pricing Schedule'!$F$111+('[1]Pricing Schedule'!$F$113*M1451))*4,
IF(AND(I1451=110000,R1451&lt;=12.8,M1451&gt;2),'[1]Pricing Schedule'!$F$62+('[1]Pricing Schedule'!$F$63*M1451),
IF(AND(I1451=110000,R1451&lt;=12.8,M1451&lt;=2),'[1]Pricing Schedule'!$F$96+('[1]Pricing Schedule'!$F$97*M1451),
IF(AND(I1451=110000,R1451&gt;12.8,R1451&lt;=22.8,M1451&gt;3),'[1]Pricing Schedule'!$F$71+('[1]Pricing Schedule'!$F$72*M1451),
IF(AND(I1451=110000,R1451&gt;12.8,R1451&lt;=22.8,M1451&lt;=3),'[1]Pricing Schedule'!$F$96+('[1]Pricing Schedule'!$F$97*M1451),
IF(AND(I1451=110000,R1451&gt;22.8,R1451&lt;=30.2),'[1]Pricing Schedule'!$F$80+('[1]Pricing Schedule'!$F$81*M1451),
IF(AND(I1451=110000,R1451&gt;30.2,R1451&lt;=45.9),'[1]Pricing Schedule'!$F$89+('[1]Pricing Schedule'!$F$90*M1451),
IF(AND(I1451=110000,R1451&gt;45.9,R1451&lt;=123.4),'[1]Pricing Schedule'!$F$96+('[1]Pricing Schedule'!$F$97*M1451),
IF(AND(I1451=110000,R1451&gt;123.4,R1451&lt;=168.2,M1451&lt;=10),'[1]Pricing Schedule'!$F$103+('[1]Pricing Schedule'!$F$105*M1451),
IF(AND(I1451=110000,R1451&gt;123.4,R1451&lt;=168.2,M1451&gt;10),'[1]Pricing Schedule'!$F$111+('[1]Pricing Schedule'!$F$113*M1451),
IF(AND(I1451=110000,R1451&gt;168.2,R1451&lt;=336.4,M1451&lt;=10),('[1]Pricing Schedule'!$F$103+('[1]Pricing Schedule'!$F$105*M1451))*2,
IF(AND(I1451=110000,R1451&gt;168.2,R1451&lt;=336.4,M1451&gt;10),('[1]Pricing Schedule'!$F$111+('[1]Pricing Schedule'!$F$113*M1451))*2,
IF(AND(I1451=110000,R1451&gt;336.4,R1451&lt;=504.6,M1451&lt;=10),('[1]Pricing Schedule'!$F$103+('[1]Pricing Schedule'!$F$105*M1451))*3,
IF(AND(I1451=110000,R1451&gt;336.4,R1451&lt;=504.6,M1451&gt;10),('[1]Pricing Schedule'!$F$111+('[1]Pricing Schedule'!$F$113*M1451))*3,
IF(AND(I1451=110000,R1451&gt;504.6,R1451&lt;=672.8,M1451&lt;=10),('[1]Pricing Schedule'!$F$103+('[1]Pricing Schedule'!$F$105*M1451))*4,
IF(AND(I1451=110000,R1451&gt;504.6,R1451&lt;=672.8,M1451&gt;10),('[1]Pricing Schedule'!$F$111+('[1]Pricing Schedule'!$F$113*M1451))*4,
IF(AND(I1451=110000,R1451&gt;672.8,R1451&lt;=841,M1451&lt;=10),('[1]Pricing Schedule'!$F$103+('[1]Pricing Schedule'!$F$105*M1451))*5,
IF(AND(I1451=110000,R1451&gt;672.8,R1451&lt;=841,M1451&gt;10),('[1]Pricing Schedule'!$F$111+('[1]Pricing Schedule'!$F$113*M1451))*5,
IF(AND(I1451=110000,R1451&gt;672.8,R1451&lt;=841,M1451&lt;=10),('[1]Pricing Schedule'!$F$103+('[1]Pricing Schedule'!$F$105*M1451))*5,
IF(AND(I1451=110000,R1451&gt;672.8,R1451&lt;=841,M1451&gt;10),('[1]Pricing Schedule'!$F$111+('[1]Pricing Schedule'!$F$113*M1451))*5,
IF(AND(I1451=110000,R1451&gt;1345.6,R1451&lt;=1513.8,M1451&lt;=10),('[1]Pricing Schedule'!$F$103+('[1]Pricing Schedule'!$F$105*M1451))*9,
IF(AND(I1451=110000,R1451&gt;1345.6,R1451&lt;=1513.8,M1451&gt;10),('[1]Pricing Schedule'!$F$111+('[1]Pricing Schedule'!$F$113*M1451))*9,
9999999999)))))))))))))))))))))))))))))))))))))))</f>
        <v>1439840</v>
      </c>
      <c r="T1451" s="21">
        <f>IF(AND(I1451=38000,R1451&lt;=4.5,M1451&gt;8),'[1]Pricing Schedule'!$J$9,
IF(AND(I1451=38000,R1451&lt;=4.5,M1451&lt;=8),'[1]Pricing Schedule'!$J$36,
IF(AND(I1451=38000,R1451&gt;4.5,R1451&lt;=9,M1451&gt;8),'[1]Pricing Schedule'!$J$18,
IF(AND(I1451=38000,R1451&gt;4.5,R1451&lt;=9,M1451&lt;=8),'[1]Pricing Schedule'!$J$36,
IF(AND(I1451=38000,R1451&gt;9,R1451&lt;=12.8,M1451&gt;8),'[1]Pricing Schedule'!$J$27,
IF(AND(I1451=38000,R1451&gt;9,R1451&lt;=12.8,M1451&lt;=8),'[1]Pricing Schedule'!$J$36,
IF(AND(I1451=38000,R1451&gt;12.8,R1451&lt;=22.8),'[1]Pricing Schedule'!$J$36,
IF(AND(I1451=38000,R1451&gt;22.8,R1451&lt;=30.2),'[1]Pricing Schedule'!$J$45,
IF(AND(I1451=38000,R1451&gt;30.2,R1451&lt;=45.9),'[1]Pricing Schedule'!$J$54,
IF(AND(I1451=38000,R1451&gt;45.9,R1451&lt;=123.4),'[1]Pricing Schedule'!$J$97,
IF(AND(I1451=38000,R1451&gt;123.4,R1451&lt;=168.2,M1451&lt;=10),'[1]Pricing Schedule'!$J$105,
IF(AND(I1451=38000,R1451&gt;123.4,R1451&lt;=168.2,M1451&gt;10),'[1]Pricing Schedule'!$J$113,
IF(AND(I1451=38000,R1451&gt;168.2,R1451&lt;=336.4,M1451&lt;=10),('[1]Pricing Schedule'!$J$105),
IF(AND(I1451=38000,R1451&gt;168.2,R1451&lt;=336.4,M1451&gt;10),('[1]Pricing Schedule'!$J$113),
IF(AND(I1451=38000,R1451&gt;336.4,R1451&lt;=504.6,M1451&lt;=10),('[1]Pricing Schedule'!$J$105),
IF(AND(I1451=38000,R1451&gt;336.4,R1451&lt;=504.6,M1451&gt;10),('[1]Pricing Schedule'!$J$113),
IF(AND(I1451=38000,R1451&gt;504.6,R1451&lt;=672.8,M1451&lt;=10),('[1]Pricing Schedule'!$J$105),
IF(AND(I1451=38000,R1451&gt;504.6,R1451&lt;=672.8,M1451&gt;10),('[1]Pricing Schedule'!$J$113),
IF(AND(I1451=110000,R1451&lt;=12.8,M1451&gt;2),'[1]Pricing Schedule'!$J$63,
IF(AND(I1451=110000,R1451&lt;=12.8,M1451&lt;=2),'[1]Pricing Schedule'!$J$97,
IF(AND(I1451=110000,R1451&gt;12.8,R1451&lt;=22.8,M1451&gt;3),'[1]Pricing Schedule'!$J$72,
IF(AND(I1451=110000,R1451&gt;12.8,R1451&lt;=22.8,M1451&lt;=3),'[1]Pricing Schedule'!$J$97,
IF(AND(I1451=110000,R1451&gt;22.8,R1451&lt;=30.2),'[1]Pricing Schedule'!$J$81,
IF(AND(I1451=110000,R1451&gt;30.2,R1451&lt;=45.9),'[1]Pricing Schedule'!$J$90,
IF(AND(I1451=110000,R1451&gt;45.9,R1451&lt;=123.4),'[1]Pricing Schedule'!$J$97,
IF(AND(I1451=110000,R1451&gt;123.4,R1451&lt;=168.2,M1451&lt;=10),'[1]Pricing Schedule'!$J$105,
IF(AND(I1451=110000,R1451&gt;123.4,R1451&lt;=168.2,M1451&gt;10),'[1]Pricing Schedule'!$J$113,
IF(AND(I1451=110000,R1451&gt;168.2,R1451&lt;=336.2,M1451&lt;=10),('[1]Pricing Schedule'!$J$105),
IF(AND(I1451=110000,R1451&gt;168.2,R1451&lt;=336.2,M1451&gt;10),('[1]Pricing Schedule'!$J$113),
IF(AND(I1451=110000,R1451&gt;336.4,R1451&lt;=504.6,M1451&lt;=10),('[1]Pricing Schedule'!$J$105),
IF(AND(I1451=110000,R1451&gt;336.4,R1451&lt;=504.6,M1451&gt;10),('[1]Pricing Schedule'!$J$113),
IF(AND(I1451=110000,R1451&gt;504.6,R1451&lt;=672.8,M1451&lt;=10),('[1]Pricing Schedule'!$J$105),
IF(AND(I1451=110000,R1451&gt;504.6,R1451&lt;=672.8,M1451&gt;10),('[1]Pricing Schedule'!$J$113),
IF(AND(I1451=110000,R1451&gt;672.8,R1451&lt;=841,M1451&lt;=10),('[1]Pricing Schedule'!$J$105),
IF(AND(I1451=110000,R1451&gt;672.8,R1451&lt;=841,M1451&gt;10),('[1]Pricing Schedule'!$J$113),
IF(AND(I1451=110000,R1451&gt;1682,R1451&lt;=1850.2,M1451&lt;=10),('[1]Pricing Schedule'!$J$105),
IF(AND(I1451=110000,R1451&gt;1682,R1451&lt;=1850.2,M1451&gt;10),('[1]Pricing Schedule'!$J$113),
IF(AND(I1451=110000,R1451&gt;2018.4,R1451&lt;=2186.6,M1451&lt;=10),('[1]Pricing Schedule'!$J$105),
IF(AND(I1451=110000,R1451&gt;2018.4,R1451&lt;=2186.6,M1451&gt;10),('[1]Pricing Schedule'!$J$113),999999999)))))))))))))))))))))))))))))))))))))))</f>
        <v>1</v>
      </c>
      <c r="U1451" s="40">
        <f t="shared" si="138"/>
        <v>342819.04761904763</v>
      </c>
      <c r="V1451" s="41">
        <f t="shared" si="139"/>
        <v>2.9169907767529724</v>
      </c>
      <c r="Y1451" s="23">
        <v>492</v>
      </c>
      <c r="Z1451" s="23">
        <v>178</v>
      </c>
      <c r="AD1451" s="13"/>
      <c r="AE1451" s="13"/>
      <c r="AF1451" s="13"/>
      <c r="AR1451" s="35"/>
    </row>
    <row r="1452" spans="1:44">
      <c r="A1452" s="23">
        <v>1454</v>
      </c>
      <c r="B1452" s="23">
        <v>1454</v>
      </c>
      <c r="C1452" s="23" t="s">
        <v>2141</v>
      </c>
      <c r="D1452" s="23" t="s">
        <v>280</v>
      </c>
      <c r="E1452" s="23" t="s">
        <v>280</v>
      </c>
      <c r="F1452" s="23" t="s">
        <v>286</v>
      </c>
      <c r="G1452" s="23" t="s">
        <v>287</v>
      </c>
      <c r="H1452" s="23" t="s">
        <v>113</v>
      </c>
      <c r="I1452" s="13">
        <v>38000</v>
      </c>
      <c r="J1452" s="13">
        <v>38000</v>
      </c>
      <c r="K1452" s="13">
        <v>10000</v>
      </c>
      <c r="L1452" s="24">
        <v>8.7469999999999999</v>
      </c>
      <c r="M1452" s="37">
        <f t="shared" si="134"/>
        <v>9</v>
      </c>
      <c r="N1452" s="24">
        <v>0.17100000000000001</v>
      </c>
      <c r="O1452" s="13">
        <v>3</v>
      </c>
      <c r="P1452" s="36">
        <f t="shared" si="135"/>
        <v>0.17100000000000001</v>
      </c>
      <c r="Q1452" s="38">
        <f t="shared" si="136"/>
        <v>4.2</v>
      </c>
      <c r="R1452" s="37">
        <f t="shared" si="137"/>
        <v>4.2</v>
      </c>
      <c r="S1452" s="39">
        <f>IF(AND(I1452=38000,R1452&lt;=4.5,M1452&gt;8),'[1]Pricing Schedule'!$F$8+('[1]Pricing Schedule'!$F$9*M1452),
IF(AND(I1452=38000,R1452&lt;=4.5,M1452&lt;=8),'[1]Pricing Schedule'!$F$34+('[1]Pricing Schedule'!$F$36*M1452),
IF(AND(I1452=38000,R1452&gt;4.5,R1452&lt;=9,M1452&gt;8),'[1]Pricing Schedule'!$F$17+('[1]Pricing Schedule'!$F$18*M1452),
IF(AND(I1452=38000,R1452&gt;4.5,R1452&lt;=9,M1452&lt;=8),'[1]Pricing Schedule'!$F$34+('[1]Pricing Schedule'!$F$36*M1452),
IF(AND(I1452=38000,R1452&gt;9,R1452&lt;=12.8,M1452&gt;8),'[1]Pricing Schedule'!$F$26+('[1]Pricing Schedule'!$F$27*M1452),
IF(AND(I1452=38000,R1452&gt;9,R1452&lt;=12.8,M1452&lt;=8),'[1]Pricing Schedule'!$F$34+('[1]Pricing Schedule'!$F$36*M1452),
IF(AND(I1452=38000,R1452&gt;12.8,R1452&lt;=22.8),'[1]Pricing Schedule'!$F$34+('[1]Pricing Schedule'!$F$36*M1452),
IF(AND(I1452=38000,R1452&gt;22.8,R1452&lt;=30.2),'[1]Pricing Schedule'!$F$43+('[1]Pricing Schedule'!$F$45*M1452),
IF(AND(I1452=38000,R1452&gt;30.2,R1452&lt;=45.9),'[1]Pricing Schedule'!$F$52+('[1]Pricing Schedule'!$F$54*M1452),
IF(AND(I1452=38000,R1452&gt;45.9,R1452&lt;=123.4),'[1]Pricing Schedule'!$F$96+('[1]Pricing Schedule'!$F$97*M1452),
IF(AND(I1452=38000,R1452&gt;123.4,R1452&lt;=168.2,M1452&lt;=10),'[1]Pricing Schedule'!$F$103+('[1]Pricing Schedule'!$F$105*M1452),
IF(AND(I1452=38000,R1452&gt;123.4,R1452&lt;=168.2,M1452&gt;10),'[1]Pricing Schedule'!$F$111+('[1]Pricing Schedule'!$F$113*M1452),
IF(AND(I1452=38000,R1452&gt;157.4,R1452&lt;=336.4,M1452&lt;=10),('[1]Pricing Schedule'!$F$103+('[1]Pricing Schedule'!$F$105*M1452))*2,
IF(AND(I1452=38000,R1452&gt;157.4,R1452&lt;=336.4,M1452&gt;10),('[1]Pricing Schedule'!$F$111+('[1]Pricing Schedule'!$F$113*M1452))*2,
IF(AND(I1452=38000,R1452&gt;314.8,R1452&lt;=504.6,M1452&lt;=10),('[1]Pricing Schedule'!$F$103+('[1]Pricing Schedule'!$F$105*M1452))*3,
IF(AND(I1452=38000,R1452&gt;314.8,R1452&lt;=504.6,M1452&gt;10),('[1]Pricing Schedule'!$F$111+('[1]Pricing Schedule'!$F$113*M1452))*3,
IF(AND(I1452=38000,R1452&gt;472.2,R1452&lt;=672.8,M1452&lt;=10),('[1]Pricing Schedule'!$F$103+('[1]Pricing Schedule'!$F$105*M1452))*4,
IF(AND(I1452=38000,R1452&gt;472.2,R1452&lt;=672.8,M1452&gt;10),('[1]Pricing Schedule'!$F$111+('[1]Pricing Schedule'!$F$113*M1452))*4,
IF(AND(I1452=110000,R1452&lt;=12.8,M1452&gt;2),'[1]Pricing Schedule'!$F$62+('[1]Pricing Schedule'!$F$63*M1452),
IF(AND(I1452=110000,R1452&lt;=12.8,M1452&lt;=2),'[1]Pricing Schedule'!$F$96+('[1]Pricing Schedule'!$F$97*M1452),
IF(AND(I1452=110000,R1452&gt;12.8,R1452&lt;=22.8,M1452&gt;3),'[1]Pricing Schedule'!$F$71+('[1]Pricing Schedule'!$F$72*M1452),
IF(AND(I1452=110000,R1452&gt;12.8,R1452&lt;=22.8,M1452&lt;=3),'[1]Pricing Schedule'!$F$96+('[1]Pricing Schedule'!$F$97*M1452),
IF(AND(I1452=110000,R1452&gt;22.8,R1452&lt;=30.2),'[1]Pricing Schedule'!$F$80+('[1]Pricing Schedule'!$F$81*M1452),
IF(AND(I1452=110000,R1452&gt;30.2,R1452&lt;=45.9),'[1]Pricing Schedule'!$F$89+('[1]Pricing Schedule'!$F$90*M1452),
IF(AND(I1452=110000,R1452&gt;45.9,R1452&lt;=123.4),'[1]Pricing Schedule'!$F$96+('[1]Pricing Schedule'!$F$97*M1452),
IF(AND(I1452=110000,R1452&gt;123.4,R1452&lt;=168.2,M1452&lt;=10),'[1]Pricing Schedule'!$F$103+('[1]Pricing Schedule'!$F$105*M1452),
IF(AND(I1452=110000,R1452&gt;123.4,R1452&lt;=168.2,M1452&gt;10),'[1]Pricing Schedule'!$F$111+('[1]Pricing Schedule'!$F$113*M1452),
IF(AND(I1452=110000,R1452&gt;168.2,R1452&lt;=336.4,M1452&lt;=10),('[1]Pricing Schedule'!$F$103+('[1]Pricing Schedule'!$F$105*M1452))*2,
IF(AND(I1452=110000,R1452&gt;168.2,R1452&lt;=336.4,M1452&gt;10),('[1]Pricing Schedule'!$F$111+('[1]Pricing Schedule'!$F$113*M1452))*2,
IF(AND(I1452=110000,R1452&gt;336.4,R1452&lt;=504.6,M1452&lt;=10),('[1]Pricing Schedule'!$F$103+('[1]Pricing Schedule'!$F$105*M1452))*3,
IF(AND(I1452=110000,R1452&gt;336.4,R1452&lt;=504.6,M1452&gt;10),('[1]Pricing Schedule'!$F$111+('[1]Pricing Schedule'!$F$113*M1452))*3,
IF(AND(I1452=110000,R1452&gt;504.6,R1452&lt;=672.8,M1452&lt;=10),('[1]Pricing Schedule'!$F$103+('[1]Pricing Schedule'!$F$105*M1452))*4,
IF(AND(I1452=110000,R1452&gt;504.6,R1452&lt;=672.8,M1452&gt;10),('[1]Pricing Schedule'!$F$111+('[1]Pricing Schedule'!$F$113*M1452))*4,
IF(AND(I1452=110000,R1452&gt;672.8,R1452&lt;=841,M1452&lt;=10),('[1]Pricing Schedule'!$F$103+('[1]Pricing Schedule'!$F$105*M1452))*5,
IF(AND(I1452=110000,R1452&gt;672.8,R1452&lt;=841,M1452&gt;10),('[1]Pricing Schedule'!$F$111+('[1]Pricing Schedule'!$F$113*M1452))*5,
IF(AND(I1452=110000,R1452&gt;672.8,R1452&lt;=841,M1452&lt;=10),('[1]Pricing Schedule'!$F$103+('[1]Pricing Schedule'!$F$105*M1452))*5,
IF(AND(I1452=110000,R1452&gt;672.8,R1452&lt;=841,M1452&gt;10),('[1]Pricing Schedule'!$F$111+('[1]Pricing Schedule'!$F$113*M1452))*5,
IF(AND(I1452=110000,R1452&gt;1345.6,R1452&lt;=1513.8,M1452&lt;=10),('[1]Pricing Schedule'!$F$103+('[1]Pricing Schedule'!$F$105*M1452))*9,
IF(AND(I1452=110000,R1452&gt;1345.6,R1452&lt;=1513.8,M1452&gt;10),('[1]Pricing Schedule'!$F$111+('[1]Pricing Schedule'!$F$113*M1452))*9,
9999999999)))))))))))))))))))))))))))))))))))))))</f>
        <v>1334440</v>
      </c>
      <c r="T1452" s="21">
        <f>IF(AND(I1452=38000,R1452&lt;=4.5,M1452&gt;8),'[1]Pricing Schedule'!$J$9,
IF(AND(I1452=38000,R1452&lt;=4.5,M1452&lt;=8),'[1]Pricing Schedule'!$J$36,
IF(AND(I1452=38000,R1452&gt;4.5,R1452&lt;=9,M1452&gt;8),'[1]Pricing Schedule'!$J$18,
IF(AND(I1452=38000,R1452&gt;4.5,R1452&lt;=9,M1452&lt;=8),'[1]Pricing Schedule'!$J$36,
IF(AND(I1452=38000,R1452&gt;9,R1452&lt;=12.8,M1452&gt;8),'[1]Pricing Schedule'!$J$27,
IF(AND(I1452=38000,R1452&gt;9,R1452&lt;=12.8,M1452&lt;=8),'[1]Pricing Schedule'!$J$36,
IF(AND(I1452=38000,R1452&gt;12.8,R1452&lt;=22.8),'[1]Pricing Schedule'!$J$36,
IF(AND(I1452=38000,R1452&gt;22.8,R1452&lt;=30.2),'[1]Pricing Schedule'!$J$45,
IF(AND(I1452=38000,R1452&gt;30.2,R1452&lt;=45.9),'[1]Pricing Schedule'!$J$54,
IF(AND(I1452=38000,R1452&gt;45.9,R1452&lt;=123.4),'[1]Pricing Schedule'!$J$97,
IF(AND(I1452=38000,R1452&gt;123.4,R1452&lt;=168.2,M1452&lt;=10),'[1]Pricing Schedule'!$J$105,
IF(AND(I1452=38000,R1452&gt;123.4,R1452&lt;=168.2,M1452&gt;10),'[1]Pricing Schedule'!$J$113,
IF(AND(I1452=38000,R1452&gt;168.2,R1452&lt;=336.4,M1452&lt;=10),('[1]Pricing Schedule'!$J$105),
IF(AND(I1452=38000,R1452&gt;168.2,R1452&lt;=336.4,M1452&gt;10),('[1]Pricing Schedule'!$J$113),
IF(AND(I1452=38000,R1452&gt;336.4,R1452&lt;=504.6,M1452&lt;=10),('[1]Pricing Schedule'!$J$105),
IF(AND(I1452=38000,R1452&gt;336.4,R1452&lt;=504.6,M1452&gt;10),('[1]Pricing Schedule'!$J$113),
IF(AND(I1452=38000,R1452&gt;504.6,R1452&lt;=672.8,M1452&lt;=10),('[1]Pricing Schedule'!$J$105),
IF(AND(I1452=38000,R1452&gt;504.6,R1452&lt;=672.8,M1452&gt;10),('[1]Pricing Schedule'!$J$113),
IF(AND(I1452=110000,R1452&lt;=12.8,M1452&gt;2),'[1]Pricing Schedule'!$J$63,
IF(AND(I1452=110000,R1452&lt;=12.8,M1452&lt;=2),'[1]Pricing Schedule'!$J$97,
IF(AND(I1452=110000,R1452&gt;12.8,R1452&lt;=22.8,M1452&gt;3),'[1]Pricing Schedule'!$J$72,
IF(AND(I1452=110000,R1452&gt;12.8,R1452&lt;=22.8,M1452&lt;=3),'[1]Pricing Schedule'!$J$97,
IF(AND(I1452=110000,R1452&gt;22.8,R1452&lt;=30.2),'[1]Pricing Schedule'!$J$81,
IF(AND(I1452=110000,R1452&gt;30.2,R1452&lt;=45.9),'[1]Pricing Schedule'!$J$90,
IF(AND(I1452=110000,R1452&gt;45.9,R1452&lt;=123.4),'[1]Pricing Schedule'!$J$97,
IF(AND(I1452=110000,R1452&gt;123.4,R1452&lt;=168.2,M1452&lt;=10),'[1]Pricing Schedule'!$J$105,
IF(AND(I1452=110000,R1452&gt;123.4,R1452&lt;=168.2,M1452&gt;10),'[1]Pricing Schedule'!$J$113,
IF(AND(I1452=110000,R1452&gt;168.2,R1452&lt;=336.2,M1452&lt;=10),('[1]Pricing Schedule'!$J$105),
IF(AND(I1452=110000,R1452&gt;168.2,R1452&lt;=336.2,M1452&gt;10),('[1]Pricing Schedule'!$J$113),
IF(AND(I1452=110000,R1452&gt;336.4,R1452&lt;=504.6,M1452&lt;=10),('[1]Pricing Schedule'!$J$105),
IF(AND(I1452=110000,R1452&gt;336.4,R1452&lt;=504.6,M1452&gt;10),('[1]Pricing Schedule'!$J$113),
IF(AND(I1452=110000,R1452&gt;504.6,R1452&lt;=672.8,M1452&lt;=10),('[1]Pricing Schedule'!$J$105),
IF(AND(I1452=110000,R1452&gt;504.6,R1452&lt;=672.8,M1452&gt;10),('[1]Pricing Schedule'!$J$113),
IF(AND(I1452=110000,R1452&gt;672.8,R1452&lt;=841,M1452&lt;=10),('[1]Pricing Schedule'!$J$105),
IF(AND(I1452=110000,R1452&gt;672.8,R1452&lt;=841,M1452&gt;10),('[1]Pricing Schedule'!$J$113),
IF(AND(I1452=110000,R1452&gt;1682,R1452&lt;=1850.2,M1452&lt;=10),('[1]Pricing Schedule'!$J$105),
IF(AND(I1452=110000,R1452&gt;1682,R1452&lt;=1850.2,M1452&gt;10),('[1]Pricing Schedule'!$J$113),
IF(AND(I1452=110000,R1452&gt;2018.4,R1452&lt;=2186.6,M1452&lt;=10),('[1]Pricing Schedule'!$J$105),
IF(AND(I1452=110000,R1452&gt;2018.4,R1452&lt;=2186.6,M1452&gt;10),('[1]Pricing Schedule'!$J$113),999999999)))))))))))))))))))))))))))))))))))))))</f>
        <v>1</v>
      </c>
      <c r="U1452" s="40">
        <f t="shared" si="138"/>
        <v>317723.80952380953</v>
      </c>
      <c r="V1452" s="41">
        <f t="shared" si="139"/>
        <v>3.1473876682353645</v>
      </c>
      <c r="Y1452" s="23">
        <v>207</v>
      </c>
      <c r="Z1452" s="23">
        <v>42</v>
      </c>
      <c r="AD1452" s="13"/>
      <c r="AE1452" s="13"/>
      <c r="AF1452" s="13"/>
      <c r="AR1452" s="35"/>
    </row>
    <row r="1453" spans="1:44">
      <c r="A1453" s="23">
        <v>1455</v>
      </c>
      <c r="B1453" s="23">
        <v>1455</v>
      </c>
      <c r="C1453" s="23" t="s">
        <v>2142</v>
      </c>
      <c r="D1453" s="23" t="s">
        <v>121</v>
      </c>
      <c r="E1453" s="23" t="s">
        <v>121</v>
      </c>
      <c r="F1453" s="23" t="s">
        <v>122</v>
      </c>
      <c r="G1453" s="23" t="s">
        <v>123</v>
      </c>
      <c r="H1453" s="23" t="s">
        <v>113</v>
      </c>
      <c r="I1453" s="13">
        <v>38000</v>
      </c>
      <c r="J1453" s="13">
        <v>38000</v>
      </c>
      <c r="K1453" s="13">
        <v>10000</v>
      </c>
      <c r="L1453" s="24">
        <v>4.0110000000000001</v>
      </c>
      <c r="M1453" s="37">
        <f t="shared" si="134"/>
        <v>5</v>
      </c>
      <c r="N1453" s="24">
        <v>0.32600000000000001</v>
      </c>
      <c r="O1453" s="13">
        <v>3</v>
      </c>
      <c r="P1453" s="36">
        <f t="shared" si="135"/>
        <v>0.32600000000000001</v>
      </c>
      <c r="Q1453" s="38">
        <f t="shared" si="136"/>
        <v>4.2</v>
      </c>
      <c r="R1453" s="37">
        <f t="shared" si="137"/>
        <v>4.2</v>
      </c>
      <c r="S1453" s="39">
        <f>IF(AND(I1453=38000,R1453&lt;=4.5,M1453&gt;8),'[1]Pricing Schedule'!$F$8+('[1]Pricing Schedule'!$F$9*M1453),
IF(AND(I1453=38000,R1453&lt;=4.5,M1453&lt;=8),'[1]Pricing Schedule'!$F$34+('[1]Pricing Schedule'!$F$36*M1453),
IF(AND(I1453=38000,R1453&gt;4.5,R1453&lt;=9,M1453&gt;8),'[1]Pricing Schedule'!$F$17+('[1]Pricing Schedule'!$F$18*M1453),
IF(AND(I1453=38000,R1453&gt;4.5,R1453&lt;=9,M1453&lt;=8),'[1]Pricing Schedule'!$F$34+('[1]Pricing Schedule'!$F$36*M1453),
IF(AND(I1453=38000,R1453&gt;9,R1453&lt;=12.8,M1453&gt;8),'[1]Pricing Schedule'!$F$26+('[1]Pricing Schedule'!$F$27*M1453),
IF(AND(I1453=38000,R1453&gt;9,R1453&lt;=12.8,M1453&lt;=8),'[1]Pricing Schedule'!$F$34+('[1]Pricing Schedule'!$F$36*M1453),
IF(AND(I1453=38000,R1453&gt;12.8,R1453&lt;=22.8),'[1]Pricing Schedule'!$F$34+('[1]Pricing Schedule'!$F$36*M1453),
IF(AND(I1453=38000,R1453&gt;22.8,R1453&lt;=30.2),'[1]Pricing Schedule'!$F$43+('[1]Pricing Schedule'!$F$45*M1453),
IF(AND(I1453=38000,R1453&gt;30.2,R1453&lt;=45.9),'[1]Pricing Schedule'!$F$52+('[1]Pricing Schedule'!$F$54*M1453),
IF(AND(I1453=38000,R1453&gt;45.9,R1453&lt;=123.4),'[1]Pricing Schedule'!$F$96+('[1]Pricing Schedule'!$F$97*M1453),
IF(AND(I1453=38000,R1453&gt;123.4,R1453&lt;=168.2,M1453&lt;=10),'[1]Pricing Schedule'!$F$103+('[1]Pricing Schedule'!$F$105*M1453),
IF(AND(I1453=38000,R1453&gt;123.4,R1453&lt;=168.2,M1453&gt;10),'[1]Pricing Schedule'!$F$111+('[1]Pricing Schedule'!$F$113*M1453),
IF(AND(I1453=38000,R1453&gt;157.4,R1453&lt;=336.4,M1453&lt;=10),('[1]Pricing Schedule'!$F$103+('[1]Pricing Schedule'!$F$105*M1453))*2,
IF(AND(I1453=38000,R1453&gt;157.4,R1453&lt;=336.4,M1453&gt;10),('[1]Pricing Schedule'!$F$111+('[1]Pricing Schedule'!$F$113*M1453))*2,
IF(AND(I1453=38000,R1453&gt;314.8,R1453&lt;=504.6,M1453&lt;=10),('[1]Pricing Schedule'!$F$103+('[1]Pricing Schedule'!$F$105*M1453))*3,
IF(AND(I1453=38000,R1453&gt;314.8,R1453&lt;=504.6,M1453&gt;10),('[1]Pricing Schedule'!$F$111+('[1]Pricing Schedule'!$F$113*M1453))*3,
IF(AND(I1453=38000,R1453&gt;472.2,R1453&lt;=672.8,M1453&lt;=10),('[1]Pricing Schedule'!$F$103+('[1]Pricing Schedule'!$F$105*M1453))*4,
IF(AND(I1453=38000,R1453&gt;472.2,R1453&lt;=672.8,M1453&gt;10),('[1]Pricing Schedule'!$F$111+('[1]Pricing Schedule'!$F$113*M1453))*4,
IF(AND(I1453=110000,R1453&lt;=12.8,M1453&gt;2),'[1]Pricing Schedule'!$F$62+('[1]Pricing Schedule'!$F$63*M1453),
IF(AND(I1453=110000,R1453&lt;=12.8,M1453&lt;=2),'[1]Pricing Schedule'!$F$96+('[1]Pricing Schedule'!$F$97*M1453),
IF(AND(I1453=110000,R1453&gt;12.8,R1453&lt;=22.8,M1453&gt;3),'[1]Pricing Schedule'!$F$71+('[1]Pricing Schedule'!$F$72*M1453),
IF(AND(I1453=110000,R1453&gt;12.8,R1453&lt;=22.8,M1453&lt;=3),'[1]Pricing Schedule'!$F$96+('[1]Pricing Schedule'!$F$97*M1453),
IF(AND(I1453=110000,R1453&gt;22.8,R1453&lt;=30.2),'[1]Pricing Schedule'!$F$80+('[1]Pricing Schedule'!$F$81*M1453),
IF(AND(I1453=110000,R1453&gt;30.2,R1453&lt;=45.9),'[1]Pricing Schedule'!$F$89+('[1]Pricing Schedule'!$F$90*M1453),
IF(AND(I1453=110000,R1453&gt;45.9,R1453&lt;=123.4),'[1]Pricing Schedule'!$F$96+('[1]Pricing Schedule'!$F$97*M1453),
IF(AND(I1453=110000,R1453&gt;123.4,R1453&lt;=168.2,M1453&lt;=10),'[1]Pricing Schedule'!$F$103+('[1]Pricing Schedule'!$F$105*M1453),
IF(AND(I1453=110000,R1453&gt;123.4,R1453&lt;=168.2,M1453&gt;10),'[1]Pricing Schedule'!$F$111+('[1]Pricing Schedule'!$F$113*M1453),
IF(AND(I1453=110000,R1453&gt;168.2,R1453&lt;=336.4,M1453&lt;=10),('[1]Pricing Schedule'!$F$103+('[1]Pricing Schedule'!$F$105*M1453))*2,
IF(AND(I1453=110000,R1453&gt;168.2,R1453&lt;=336.4,M1453&gt;10),('[1]Pricing Schedule'!$F$111+('[1]Pricing Schedule'!$F$113*M1453))*2,
IF(AND(I1453=110000,R1453&gt;336.4,R1453&lt;=504.6,M1453&lt;=10),('[1]Pricing Schedule'!$F$103+('[1]Pricing Schedule'!$F$105*M1453))*3,
IF(AND(I1453=110000,R1453&gt;336.4,R1453&lt;=504.6,M1453&gt;10),('[1]Pricing Schedule'!$F$111+('[1]Pricing Schedule'!$F$113*M1453))*3,
IF(AND(I1453=110000,R1453&gt;504.6,R1453&lt;=672.8,M1453&lt;=10),('[1]Pricing Schedule'!$F$103+('[1]Pricing Schedule'!$F$105*M1453))*4,
IF(AND(I1453=110000,R1453&gt;504.6,R1453&lt;=672.8,M1453&gt;10),('[1]Pricing Schedule'!$F$111+('[1]Pricing Schedule'!$F$113*M1453))*4,
IF(AND(I1453=110000,R1453&gt;672.8,R1453&lt;=841,M1453&lt;=10),('[1]Pricing Schedule'!$F$103+('[1]Pricing Schedule'!$F$105*M1453))*5,
IF(AND(I1453=110000,R1453&gt;672.8,R1453&lt;=841,M1453&gt;10),('[1]Pricing Schedule'!$F$111+('[1]Pricing Schedule'!$F$113*M1453))*5,
IF(AND(I1453=110000,R1453&gt;672.8,R1453&lt;=841,M1453&lt;=10),('[1]Pricing Schedule'!$F$103+('[1]Pricing Schedule'!$F$105*M1453))*5,
IF(AND(I1453=110000,R1453&gt;672.8,R1453&lt;=841,M1453&gt;10),('[1]Pricing Schedule'!$F$111+('[1]Pricing Schedule'!$F$113*M1453))*5,
IF(AND(I1453=110000,R1453&gt;1345.6,R1453&lt;=1513.8,M1453&lt;=10),('[1]Pricing Schedule'!$F$103+('[1]Pricing Schedule'!$F$105*M1453))*9,
IF(AND(I1453=110000,R1453&gt;1345.6,R1453&lt;=1513.8,M1453&gt;10),('[1]Pricing Schedule'!$F$111+('[1]Pricing Schedule'!$F$113*M1453))*9,
9999999999)))))))))))))))))))))))))))))))))))))))</f>
        <v>699140</v>
      </c>
      <c r="T1453" s="21">
        <f>IF(AND(I1453=38000,R1453&lt;=4.5,M1453&gt;8),'[1]Pricing Schedule'!$J$9,
IF(AND(I1453=38000,R1453&lt;=4.5,M1453&lt;=8),'[1]Pricing Schedule'!$J$36,
IF(AND(I1453=38000,R1453&gt;4.5,R1453&lt;=9,M1453&gt;8),'[1]Pricing Schedule'!$J$18,
IF(AND(I1453=38000,R1453&gt;4.5,R1453&lt;=9,M1453&lt;=8),'[1]Pricing Schedule'!$J$36,
IF(AND(I1453=38000,R1453&gt;9,R1453&lt;=12.8,M1453&gt;8),'[1]Pricing Schedule'!$J$27,
IF(AND(I1453=38000,R1453&gt;9,R1453&lt;=12.8,M1453&lt;=8),'[1]Pricing Schedule'!$J$36,
IF(AND(I1453=38000,R1453&gt;12.8,R1453&lt;=22.8),'[1]Pricing Schedule'!$J$36,
IF(AND(I1453=38000,R1453&gt;22.8,R1453&lt;=30.2),'[1]Pricing Schedule'!$J$45,
IF(AND(I1453=38000,R1453&gt;30.2,R1453&lt;=45.9),'[1]Pricing Schedule'!$J$54,
IF(AND(I1453=38000,R1453&gt;45.9,R1453&lt;=123.4),'[1]Pricing Schedule'!$J$97,
IF(AND(I1453=38000,R1453&gt;123.4,R1453&lt;=168.2,M1453&lt;=10),'[1]Pricing Schedule'!$J$105,
IF(AND(I1453=38000,R1453&gt;123.4,R1453&lt;=168.2,M1453&gt;10),'[1]Pricing Schedule'!$J$113,
IF(AND(I1453=38000,R1453&gt;168.2,R1453&lt;=336.4,M1453&lt;=10),('[1]Pricing Schedule'!$J$105),
IF(AND(I1453=38000,R1453&gt;168.2,R1453&lt;=336.4,M1453&gt;10),('[1]Pricing Schedule'!$J$113),
IF(AND(I1453=38000,R1453&gt;336.4,R1453&lt;=504.6,M1453&lt;=10),('[1]Pricing Schedule'!$J$105),
IF(AND(I1453=38000,R1453&gt;336.4,R1453&lt;=504.6,M1453&gt;10),('[1]Pricing Schedule'!$J$113),
IF(AND(I1453=38000,R1453&gt;504.6,R1453&lt;=672.8,M1453&lt;=10),('[1]Pricing Schedule'!$J$105),
IF(AND(I1453=38000,R1453&gt;504.6,R1453&lt;=672.8,M1453&gt;10),('[1]Pricing Schedule'!$J$113),
IF(AND(I1453=110000,R1453&lt;=12.8,M1453&gt;2),'[1]Pricing Schedule'!$J$63,
IF(AND(I1453=110000,R1453&lt;=12.8,M1453&lt;=2),'[1]Pricing Schedule'!$J$97,
IF(AND(I1453=110000,R1453&gt;12.8,R1453&lt;=22.8,M1453&gt;3),'[1]Pricing Schedule'!$J$72,
IF(AND(I1453=110000,R1453&gt;12.8,R1453&lt;=22.8,M1453&lt;=3),'[1]Pricing Schedule'!$J$97,
IF(AND(I1453=110000,R1453&gt;22.8,R1453&lt;=30.2),'[1]Pricing Schedule'!$J$81,
IF(AND(I1453=110000,R1453&gt;30.2,R1453&lt;=45.9),'[1]Pricing Schedule'!$J$90,
IF(AND(I1453=110000,R1453&gt;45.9,R1453&lt;=123.4),'[1]Pricing Schedule'!$J$97,
IF(AND(I1453=110000,R1453&gt;123.4,R1453&lt;=168.2,M1453&lt;=10),'[1]Pricing Schedule'!$J$105,
IF(AND(I1453=110000,R1453&gt;123.4,R1453&lt;=168.2,M1453&gt;10),'[1]Pricing Schedule'!$J$113,
IF(AND(I1453=110000,R1453&gt;168.2,R1453&lt;=336.2,M1453&lt;=10),('[1]Pricing Schedule'!$J$105),
IF(AND(I1453=110000,R1453&gt;168.2,R1453&lt;=336.2,M1453&gt;10),('[1]Pricing Schedule'!$J$113),
IF(AND(I1453=110000,R1453&gt;336.4,R1453&lt;=504.6,M1453&lt;=10),('[1]Pricing Schedule'!$J$105),
IF(AND(I1453=110000,R1453&gt;336.4,R1453&lt;=504.6,M1453&gt;10),('[1]Pricing Schedule'!$J$113),
IF(AND(I1453=110000,R1453&gt;504.6,R1453&lt;=672.8,M1453&lt;=10),('[1]Pricing Schedule'!$J$105),
IF(AND(I1453=110000,R1453&gt;504.6,R1453&lt;=672.8,M1453&gt;10),('[1]Pricing Schedule'!$J$113),
IF(AND(I1453=110000,R1453&gt;672.8,R1453&lt;=841,M1453&lt;=10),('[1]Pricing Schedule'!$J$105),
IF(AND(I1453=110000,R1453&gt;672.8,R1453&lt;=841,M1453&gt;10),('[1]Pricing Schedule'!$J$113),
IF(AND(I1453=110000,R1453&gt;1682,R1453&lt;=1850.2,M1453&lt;=10),('[1]Pricing Schedule'!$J$105),
IF(AND(I1453=110000,R1453&gt;1682,R1453&lt;=1850.2,M1453&gt;10),('[1]Pricing Schedule'!$J$113),
IF(AND(I1453=110000,R1453&gt;2018.4,R1453&lt;=2186.6,M1453&lt;=10),('[1]Pricing Schedule'!$J$105),
IF(AND(I1453=110000,R1453&gt;2018.4,R1453&lt;=2186.6,M1453&gt;10),('[1]Pricing Schedule'!$J$113),999999999)))))))))))))))))))))))))))))))))))))))</f>
        <v>4</v>
      </c>
      <c r="U1453" s="40">
        <f t="shared" si="138"/>
        <v>166461.90476190476</v>
      </c>
      <c r="V1453" s="41">
        <f t="shared" si="139"/>
        <v>6.0073804960379897</v>
      </c>
      <c r="Y1453" s="23">
        <v>706</v>
      </c>
      <c r="Z1453" s="23">
        <v>250</v>
      </c>
      <c r="AD1453" s="13"/>
      <c r="AE1453" s="13"/>
      <c r="AF1453" s="13"/>
      <c r="AR1453" s="35"/>
    </row>
    <row r="1454" spans="1:44">
      <c r="A1454" s="23">
        <v>1456</v>
      </c>
      <c r="B1454" s="23">
        <v>1456</v>
      </c>
      <c r="C1454" s="23" t="s">
        <v>2143</v>
      </c>
      <c r="D1454" s="23" t="s">
        <v>121</v>
      </c>
      <c r="E1454" s="23" t="s">
        <v>121</v>
      </c>
      <c r="F1454" s="23" t="s">
        <v>299</v>
      </c>
      <c r="G1454" s="23" t="s">
        <v>300</v>
      </c>
      <c r="H1454" s="23" t="s">
        <v>113</v>
      </c>
      <c r="I1454" s="13">
        <v>38000</v>
      </c>
      <c r="J1454" s="13">
        <v>38000</v>
      </c>
      <c r="K1454" s="13">
        <v>10000</v>
      </c>
      <c r="L1454" s="24">
        <v>3.4630000000000001</v>
      </c>
      <c r="M1454" s="37">
        <f t="shared" si="134"/>
        <v>4</v>
      </c>
      <c r="N1454" s="24">
        <v>0.33900000000000002</v>
      </c>
      <c r="O1454" s="13">
        <v>3</v>
      </c>
      <c r="P1454" s="36">
        <f t="shared" si="135"/>
        <v>0.33900000000000002</v>
      </c>
      <c r="Q1454" s="38">
        <f t="shared" si="136"/>
        <v>4.2</v>
      </c>
      <c r="R1454" s="37">
        <f t="shared" si="137"/>
        <v>4.2</v>
      </c>
      <c r="S1454" s="39">
        <f>IF(AND(I1454=38000,R1454&lt;=4.5,M1454&gt;8),'[1]Pricing Schedule'!$F$8+('[1]Pricing Schedule'!$F$9*M1454),
IF(AND(I1454=38000,R1454&lt;=4.5,M1454&lt;=8),'[1]Pricing Schedule'!$F$34+('[1]Pricing Schedule'!$F$36*M1454),
IF(AND(I1454=38000,R1454&gt;4.5,R1454&lt;=9,M1454&gt;8),'[1]Pricing Schedule'!$F$17+('[1]Pricing Schedule'!$F$18*M1454),
IF(AND(I1454=38000,R1454&gt;4.5,R1454&lt;=9,M1454&lt;=8),'[1]Pricing Schedule'!$F$34+('[1]Pricing Schedule'!$F$36*M1454),
IF(AND(I1454=38000,R1454&gt;9,R1454&lt;=12.8,M1454&gt;8),'[1]Pricing Schedule'!$F$26+('[1]Pricing Schedule'!$F$27*M1454),
IF(AND(I1454=38000,R1454&gt;9,R1454&lt;=12.8,M1454&lt;=8),'[1]Pricing Schedule'!$F$34+('[1]Pricing Schedule'!$F$36*M1454),
IF(AND(I1454=38000,R1454&gt;12.8,R1454&lt;=22.8),'[1]Pricing Schedule'!$F$34+('[1]Pricing Schedule'!$F$36*M1454),
IF(AND(I1454=38000,R1454&gt;22.8,R1454&lt;=30.2),'[1]Pricing Schedule'!$F$43+('[1]Pricing Schedule'!$F$45*M1454),
IF(AND(I1454=38000,R1454&gt;30.2,R1454&lt;=45.9),'[1]Pricing Schedule'!$F$52+('[1]Pricing Schedule'!$F$54*M1454),
IF(AND(I1454=38000,R1454&gt;45.9,R1454&lt;=123.4),'[1]Pricing Schedule'!$F$96+('[1]Pricing Schedule'!$F$97*M1454),
IF(AND(I1454=38000,R1454&gt;123.4,R1454&lt;=168.2,M1454&lt;=10),'[1]Pricing Schedule'!$F$103+('[1]Pricing Schedule'!$F$105*M1454),
IF(AND(I1454=38000,R1454&gt;123.4,R1454&lt;=168.2,M1454&gt;10),'[1]Pricing Schedule'!$F$111+('[1]Pricing Schedule'!$F$113*M1454),
IF(AND(I1454=38000,R1454&gt;157.4,R1454&lt;=336.4,M1454&lt;=10),('[1]Pricing Schedule'!$F$103+('[1]Pricing Schedule'!$F$105*M1454))*2,
IF(AND(I1454=38000,R1454&gt;157.4,R1454&lt;=336.4,M1454&gt;10),('[1]Pricing Schedule'!$F$111+('[1]Pricing Schedule'!$F$113*M1454))*2,
IF(AND(I1454=38000,R1454&gt;314.8,R1454&lt;=504.6,M1454&lt;=10),('[1]Pricing Schedule'!$F$103+('[1]Pricing Schedule'!$F$105*M1454))*3,
IF(AND(I1454=38000,R1454&gt;314.8,R1454&lt;=504.6,M1454&gt;10),('[1]Pricing Schedule'!$F$111+('[1]Pricing Schedule'!$F$113*M1454))*3,
IF(AND(I1454=38000,R1454&gt;472.2,R1454&lt;=672.8,M1454&lt;=10),('[1]Pricing Schedule'!$F$103+('[1]Pricing Schedule'!$F$105*M1454))*4,
IF(AND(I1454=38000,R1454&gt;472.2,R1454&lt;=672.8,M1454&gt;10),('[1]Pricing Schedule'!$F$111+('[1]Pricing Schedule'!$F$113*M1454))*4,
IF(AND(I1454=110000,R1454&lt;=12.8,M1454&gt;2),'[1]Pricing Schedule'!$F$62+('[1]Pricing Schedule'!$F$63*M1454),
IF(AND(I1454=110000,R1454&lt;=12.8,M1454&lt;=2),'[1]Pricing Schedule'!$F$96+('[1]Pricing Schedule'!$F$97*M1454),
IF(AND(I1454=110000,R1454&gt;12.8,R1454&lt;=22.8,M1454&gt;3),'[1]Pricing Schedule'!$F$71+('[1]Pricing Schedule'!$F$72*M1454),
IF(AND(I1454=110000,R1454&gt;12.8,R1454&lt;=22.8,M1454&lt;=3),'[1]Pricing Schedule'!$F$96+('[1]Pricing Schedule'!$F$97*M1454),
IF(AND(I1454=110000,R1454&gt;22.8,R1454&lt;=30.2),'[1]Pricing Schedule'!$F$80+('[1]Pricing Schedule'!$F$81*M1454),
IF(AND(I1454=110000,R1454&gt;30.2,R1454&lt;=45.9),'[1]Pricing Schedule'!$F$89+('[1]Pricing Schedule'!$F$90*M1454),
IF(AND(I1454=110000,R1454&gt;45.9,R1454&lt;=123.4),'[1]Pricing Schedule'!$F$96+('[1]Pricing Schedule'!$F$97*M1454),
IF(AND(I1454=110000,R1454&gt;123.4,R1454&lt;=168.2,M1454&lt;=10),'[1]Pricing Schedule'!$F$103+('[1]Pricing Schedule'!$F$105*M1454),
IF(AND(I1454=110000,R1454&gt;123.4,R1454&lt;=168.2,M1454&gt;10),'[1]Pricing Schedule'!$F$111+('[1]Pricing Schedule'!$F$113*M1454),
IF(AND(I1454=110000,R1454&gt;168.2,R1454&lt;=336.4,M1454&lt;=10),('[1]Pricing Schedule'!$F$103+('[1]Pricing Schedule'!$F$105*M1454))*2,
IF(AND(I1454=110000,R1454&gt;168.2,R1454&lt;=336.4,M1454&gt;10),('[1]Pricing Schedule'!$F$111+('[1]Pricing Schedule'!$F$113*M1454))*2,
IF(AND(I1454=110000,R1454&gt;336.4,R1454&lt;=504.6,M1454&lt;=10),('[1]Pricing Schedule'!$F$103+('[1]Pricing Schedule'!$F$105*M1454))*3,
IF(AND(I1454=110000,R1454&gt;336.4,R1454&lt;=504.6,M1454&gt;10),('[1]Pricing Schedule'!$F$111+('[1]Pricing Schedule'!$F$113*M1454))*3,
IF(AND(I1454=110000,R1454&gt;504.6,R1454&lt;=672.8,M1454&lt;=10),('[1]Pricing Schedule'!$F$103+('[1]Pricing Schedule'!$F$105*M1454))*4,
IF(AND(I1454=110000,R1454&gt;504.6,R1454&lt;=672.8,M1454&gt;10),('[1]Pricing Schedule'!$F$111+('[1]Pricing Schedule'!$F$113*M1454))*4,
IF(AND(I1454=110000,R1454&gt;672.8,R1454&lt;=841,M1454&lt;=10),('[1]Pricing Schedule'!$F$103+('[1]Pricing Schedule'!$F$105*M1454))*5,
IF(AND(I1454=110000,R1454&gt;672.8,R1454&lt;=841,M1454&gt;10),('[1]Pricing Schedule'!$F$111+('[1]Pricing Schedule'!$F$113*M1454))*5,
IF(AND(I1454=110000,R1454&gt;672.8,R1454&lt;=841,M1454&lt;=10),('[1]Pricing Schedule'!$F$103+('[1]Pricing Schedule'!$F$105*M1454))*5,
IF(AND(I1454=110000,R1454&gt;672.8,R1454&lt;=841,M1454&gt;10),('[1]Pricing Schedule'!$F$111+('[1]Pricing Schedule'!$F$113*M1454))*5,
IF(AND(I1454=110000,R1454&gt;1345.6,R1454&lt;=1513.8,M1454&lt;=10),('[1]Pricing Schedule'!$F$103+('[1]Pricing Schedule'!$F$105*M1454))*9,
IF(AND(I1454=110000,R1454&gt;1345.6,R1454&lt;=1513.8,M1454&gt;10),('[1]Pricing Schedule'!$F$111+('[1]Pricing Schedule'!$F$113*M1454))*9,
9999999999)))))))))))))))))))))))))))))))))))))))</f>
        <v>628870</v>
      </c>
      <c r="T1454" s="21">
        <f>IF(AND(I1454=38000,R1454&lt;=4.5,M1454&gt;8),'[1]Pricing Schedule'!$J$9,
IF(AND(I1454=38000,R1454&lt;=4.5,M1454&lt;=8),'[1]Pricing Schedule'!$J$36,
IF(AND(I1454=38000,R1454&gt;4.5,R1454&lt;=9,M1454&gt;8),'[1]Pricing Schedule'!$J$18,
IF(AND(I1454=38000,R1454&gt;4.5,R1454&lt;=9,M1454&lt;=8),'[1]Pricing Schedule'!$J$36,
IF(AND(I1454=38000,R1454&gt;9,R1454&lt;=12.8,M1454&gt;8),'[1]Pricing Schedule'!$J$27,
IF(AND(I1454=38000,R1454&gt;9,R1454&lt;=12.8,M1454&lt;=8),'[1]Pricing Schedule'!$J$36,
IF(AND(I1454=38000,R1454&gt;12.8,R1454&lt;=22.8),'[1]Pricing Schedule'!$J$36,
IF(AND(I1454=38000,R1454&gt;22.8,R1454&lt;=30.2),'[1]Pricing Schedule'!$J$45,
IF(AND(I1454=38000,R1454&gt;30.2,R1454&lt;=45.9),'[1]Pricing Schedule'!$J$54,
IF(AND(I1454=38000,R1454&gt;45.9,R1454&lt;=123.4),'[1]Pricing Schedule'!$J$97,
IF(AND(I1454=38000,R1454&gt;123.4,R1454&lt;=168.2,M1454&lt;=10),'[1]Pricing Schedule'!$J$105,
IF(AND(I1454=38000,R1454&gt;123.4,R1454&lt;=168.2,M1454&gt;10),'[1]Pricing Schedule'!$J$113,
IF(AND(I1454=38000,R1454&gt;168.2,R1454&lt;=336.4,M1454&lt;=10),('[1]Pricing Schedule'!$J$105),
IF(AND(I1454=38000,R1454&gt;168.2,R1454&lt;=336.4,M1454&gt;10),('[1]Pricing Schedule'!$J$113),
IF(AND(I1454=38000,R1454&gt;336.4,R1454&lt;=504.6,M1454&lt;=10),('[1]Pricing Schedule'!$J$105),
IF(AND(I1454=38000,R1454&gt;336.4,R1454&lt;=504.6,M1454&gt;10),('[1]Pricing Schedule'!$J$113),
IF(AND(I1454=38000,R1454&gt;504.6,R1454&lt;=672.8,M1454&lt;=10),('[1]Pricing Schedule'!$J$105),
IF(AND(I1454=38000,R1454&gt;504.6,R1454&lt;=672.8,M1454&gt;10),('[1]Pricing Schedule'!$J$113),
IF(AND(I1454=110000,R1454&lt;=12.8,M1454&gt;2),'[1]Pricing Schedule'!$J$63,
IF(AND(I1454=110000,R1454&lt;=12.8,M1454&lt;=2),'[1]Pricing Schedule'!$J$97,
IF(AND(I1454=110000,R1454&gt;12.8,R1454&lt;=22.8,M1454&gt;3),'[1]Pricing Schedule'!$J$72,
IF(AND(I1454=110000,R1454&gt;12.8,R1454&lt;=22.8,M1454&lt;=3),'[1]Pricing Schedule'!$J$97,
IF(AND(I1454=110000,R1454&gt;22.8,R1454&lt;=30.2),'[1]Pricing Schedule'!$J$81,
IF(AND(I1454=110000,R1454&gt;30.2,R1454&lt;=45.9),'[1]Pricing Schedule'!$J$90,
IF(AND(I1454=110000,R1454&gt;45.9,R1454&lt;=123.4),'[1]Pricing Schedule'!$J$97,
IF(AND(I1454=110000,R1454&gt;123.4,R1454&lt;=168.2,M1454&lt;=10),'[1]Pricing Schedule'!$J$105,
IF(AND(I1454=110000,R1454&gt;123.4,R1454&lt;=168.2,M1454&gt;10),'[1]Pricing Schedule'!$J$113,
IF(AND(I1454=110000,R1454&gt;168.2,R1454&lt;=336.2,M1454&lt;=10),('[1]Pricing Schedule'!$J$105),
IF(AND(I1454=110000,R1454&gt;168.2,R1454&lt;=336.2,M1454&gt;10),('[1]Pricing Schedule'!$J$113),
IF(AND(I1454=110000,R1454&gt;336.4,R1454&lt;=504.6,M1454&lt;=10),('[1]Pricing Schedule'!$J$105),
IF(AND(I1454=110000,R1454&gt;336.4,R1454&lt;=504.6,M1454&gt;10),('[1]Pricing Schedule'!$J$113),
IF(AND(I1454=110000,R1454&gt;504.6,R1454&lt;=672.8,M1454&lt;=10),('[1]Pricing Schedule'!$J$105),
IF(AND(I1454=110000,R1454&gt;504.6,R1454&lt;=672.8,M1454&gt;10),('[1]Pricing Schedule'!$J$113),
IF(AND(I1454=110000,R1454&gt;672.8,R1454&lt;=841,M1454&lt;=10),('[1]Pricing Schedule'!$J$105),
IF(AND(I1454=110000,R1454&gt;672.8,R1454&lt;=841,M1454&gt;10),('[1]Pricing Schedule'!$J$113),
IF(AND(I1454=110000,R1454&gt;1682,R1454&lt;=1850.2,M1454&lt;=10),('[1]Pricing Schedule'!$J$105),
IF(AND(I1454=110000,R1454&gt;1682,R1454&lt;=1850.2,M1454&gt;10),('[1]Pricing Schedule'!$J$113),
IF(AND(I1454=110000,R1454&gt;2018.4,R1454&lt;=2186.6,M1454&lt;=10),('[1]Pricing Schedule'!$J$105),
IF(AND(I1454=110000,R1454&gt;2018.4,R1454&lt;=2186.6,M1454&gt;10),('[1]Pricing Schedule'!$J$113),999999999)))))))))))))))))))))))))))))))))))))))</f>
        <v>4</v>
      </c>
      <c r="U1454" s="40">
        <f t="shared" si="138"/>
        <v>149730.95238095237</v>
      </c>
      <c r="V1454" s="41">
        <f t="shared" si="139"/>
        <v>6.6786458250512828</v>
      </c>
      <c r="Y1454" s="23">
        <v>684</v>
      </c>
      <c r="Z1454" s="23">
        <v>252</v>
      </c>
      <c r="AD1454" s="13"/>
      <c r="AE1454" s="13"/>
      <c r="AF1454" s="13"/>
      <c r="AR1454" s="35"/>
    </row>
    <row r="1455" spans="1:44">
      <c r="A1455" s="23">
        <v>1457</v>
      </c>
      <c r="B1455" s="23">
        <v>1457</v>
      </c>
      <c r="C1455" s="23" t="s">
        <v>2144</v>
      </c>
      <c r="D1455" s="23" t="s">
        <v>121</v>
      </c>
      <c r="E1455" s="23" t="s">
        <v>121</v>
      </c>
      <c r="F1455" s="23" t="s">
        <v>293</v>
      </c>
      <c r="G1455" s="23" t="s">
        <v>294</v>
      </c>
      <c r="H1455" s="23" t="s">
        <v>113</v>
      </c>
      <c r="I1455" s="13">
        <v>38000</v>
      </c>
      <c r="J1455" s="23" t="s">
        <v>119</v>
      </c>
      <c r="K1455" s="13">
        <v>38000</v>
      </c>
      <c r="L1455" s="24">
        <v>5.4619999999999997</v>
      </c>
      <c r="M1455" s="37">
        <f t="shared" si="134"/>
        <v>6</v>
      </c>
      <c r="N1455" s="24">
        <v>0.19900000000000001</v>
      </c>
      <c r="O1455" s="13">
        <v>3</v>
      </c>
      <c r="P1455" s="36">
        <f t="shared" si="135"/>
        <v>0.19900000000000001</v>
      </c>
      <c r="Q1455" s="38">
        <f t="shared" si="136"/>
        <v>4.2</v>
      </c>
      <c r="R1455" s="37">
        <f t="shared" si="137"/>
        <v>4.2</v>
      </c>
      <c r="S1455" s="39">
        <f>IF(AND(I1455=38000,R1455&lt;=4.5,M1455&gt;8),'[1]Pricing Schedule'!$F$8+('[1]Pricing Schedule'!$F$9*M1455),
IF(AND(I1455=38000,R1455&lt;=4.5,M1455&lt;=8),'[1]Pricing Schedule'!$F$34+('[1]Pricing Schedule'!$F$36*M1455),
IF(AND(I1455=38000,R1455&gt;4.5,R1455&lt;=9,M1455&gt;8),'[1]Pricing Schedule'!$F$17+('[1]Pricing Schedule'!$F$18*M1455),
IF(AND(I1455=38000,R1455&gt;4.5,R1455&lt;=9,M1455&lt;=8),'[1]Pricing Schedule'!$F$34+('[1]Pricing Schedule'!$F$36*M1455),
IF(AND(I1455=38000,R1455&gt;9,R1455&lt;=12.8,M1455&gt;8),'[1]Pricing Schedule'!$F$26+('[1]Pricing Schedule'!$F$27*M1455),
IF(AND(I1455=38000,R1455&gt;9,R1455&lt;=12.8,M1455&lt;=8),'[1]Pricing Schedule'!$F$34+('[1]Pricing Schedule'!$F$36*M1455),
IF(AND(I1455=38000,R1455&gt;12.8,R1455&lt;=22.8),'[1]Pricing Schedule'!$F$34+('[1]Pricing Schedule'!$F$36*M1455),
IF(AND(I1455=38000,R1455&gt;22.8,R1455&lt;=30.2),'[1]Pricing Schedule'!$F$43+('[1]Pricing Schedule'!$F$45*M1455),
IF(AND(I1455=38000,R1455&gt;30.2,R1455&lt;=45.9),'[1]Pricing Schedule'!$F$52+('[1]Pricing Schedule'!$F$54*M1455),
IF(AND(I1455=38000,R1455&gt;45.9,R1455&lt;=123.4),'[1]Pricing Schedule'!$F$96+('[1]Pricing Schedule'!$F$97*M1455),
IF(AND(I1455=38000,R1455&gt;123.4,R1455&lt;=168.2,M1455&lt;=10),'[1]Pricing Schedule'!$F$103+('[1]Pricing Schedule'!$F$105*M1455),
IF(AND(I1455=38000,R1455&gt;123.4,R1455&lt;=168.2,M1455&gt;10),'[1]Pricing Schedule'!$F$111+('[1]Pricing Schedule'!$F$113*M1455),
IF(AND(I1455=38000,R1455&gt;157.4,R1455&lt;=336.4,M1455&lt;=10),('[1]Pricing Schedule'!$F$103+('[1]Pricing Schedule'!$F$105*M1455))*2,
IF(AND(I1455=38000,R1455&gt;157.4,R1455&lt;=336.4,M1455&gt;10),('[1]Pricing Schedule'!$F$111+('[1]Pricing Schedule'!$F$113*M1455))*2,
IF(AND(I1455=38000,R1455&gt;314.8,R1455&lt;=504.6,M1455&lt;=10),('[1]Pricing Schedule'!$F$103+('[1]Pricing Schedule'!$F$105*M1455))*3,
IF(AND(I1455=38000,R1455&gt;314.8,R1455&lt;=504.6,M1455&gt;10),('[1]Pricing Schedule'!$F$111+('[1]Pricing Schedule'!$F$113*M1455))*3,
IF(AND(I1455=38000,R1455&gt;472.2,R1455&lt;=672.8,M1455&lt;=10),('[1]Pricing Schedule'!$F$103+('[1]Pricing Schedule'!$F$105*M1455))*4,
IF(AND(I1455=38000,R1455&gt;472.2,R1455&lt;=672.8,M1455&gt;10),('[1]Pricing Schedule'!$F$111+('[1]Pricing Schedule'!$F$113*M1455))*4,
IF(AND(I1455=110000,R1455&lt;=12.8,M1455&gt;2),'[1]Pricing Schedule'!$F$62+('[1]Pricing Schedule'!$F$63*M1455),
IF(AND(I1455=110000,R1455&lt;=12.8,M1455&lt;=2),'[1]Pricing Schedule'!$F$96+('[1]Pricing Schedule'!$F$97*M1455),
IF(AND(I1455=110000,R1455&gt;12.8,R1455&lt;=22.8,M1455&gt;3),'[1]Pricing Schedule'!$F$71+('[1]Pricing Schedule'!$F$72*M1455),
IF(AND(I1455=110000,R1455&gt;12.8,R1455&lt;=22.8,M1455&lt;=3),'[1]Pricing Schedule'!$F$96+('[1]Pricing Schedule'!$F$97*M1455),
IF(AND(I1455=110000,R1455&gt;22.8,R1455&lt;=30.2),'[1]Pricing Schedule'!$F$80+('[1]Pricing Schedule'!$F$81*M1455),
IF(AND(I1455=110000,R1455&gt;30.2,R1455&lt;=45.9),'[1]Pricing Schedule'!$F$89+('[1]Pricing Schedule'!$F$90*M1455),
IF(AND(I1455=110000,R1455&gt;45.9,R1455&lt;=123.4),'[1]Pricing Schedule'!$F$96+('[1]Pricing Schedule'!$F$97*M1455),
IF(AND(I1455=110000,R1455&gt;123.4,R1455&lt;=168.2,M1455&lt;=10),'[1]Pricing Schedule'!$F$103+('[1]Pricing Schedule'!$F$105*M1455),
IF(AND(I1455=110000,R1455&gt;123.4,R1455&lt;=168.2,M1455&gt;10),'[1]Pricing Schedule'!$F$111+('[1]Pricing Schedule'!$F$113*M1455),
IF(AND(I1455=110000,R1455&gt;168.2,R1455&lt;=336.4,M1455&lt;=10),('[1]Pricing Schedule'!$F$103+('[1]Pricing Schedule'!$F$105*M1455))*2,
IF(AND(I1455=110000,R1455&gt;168.2,R1455&lt;=336.4,M1455&gt;10),('[1]Pricing Schedule'!$F$111+('[1]Pricing Schedule'!$F$113*M1455))*2,
IF(AND(I1455=110000,R1455&gt;336.4,R1455&lt;=504.6,M1455&lt;=10),('[1]Pricing Schedule'!$F$103+('[1]Pricing Schedule'!$F$105*M1455))*3,
IF(AND(I1455=110000,R1455&gt;336.4,R1455&lt;=504.6,M1455&gt;10),('[1]Pricing Schedule'!$F$111+('[1]Pricing Schedule'!$F$113*M1455))*3,
IF(AND(I1455=110000,R1455&gt;504.6,R1455&lt;=672.8,M1455&lt;=10),('[1]Pricing Schedule'!$F$103+('[1]Pricing Schedule'!$F$105*M1455))*4,
IF(AND(I1455=110000,R1455&gt;504.6,R1455&lt;=672.8,M1455&gt;10),('[1]Pricing Schedule'!$F$111+('[1]Pricing Schedule'!$F$113*M1455))*4,
IF(AND(I1455=110000,R1455&gt;672.8,R1455&lt;=841,M1455&lt;=10),('[1]Pricing Schedule'!$F$103+('[1]Pricing Schedule'!$F$105*M1455))*5,
IF(AND(I1455=110000,R1455&gt;672.8,R1455&lt;=841,M1455&gt;10),('[1]Pricing Schedule'!$F$111+('[1]Pricing Schedule'!$F$113*M1455))*5,
IF(AND(I1455=110000,R1455&gt;672.8,R1455&lt;=841,M1455&lt;=10),('[1]Pricing Schedule'!$F$103+('[1]Pricing Schedule'!$F$105*M1455))*5,
IF(AND(I1455=110000,R1455&gt;672.8,R1455&lt;=841,M1455&gt;10),('[1]Pricing Schedule'!$F$111+('[1]Pricing Schedule'!$F$113*M1455))*5,
IF(AND(I1455=110000,R1455&gt;1345.6,R1455&lt;=1513.8,M1455&lt;=10),('[1]Pricing Schedule'!$F$103+('[1]Pricing Schedule'!$F$105*M1455))*9,
IF(AND(I1455=110000,R1455&gt;1345.6,R1455&lt;=1513.8,M1455&gt;10),('[1]Pricing Schedule'!$F$111+('[1]Pricing Schedule'!$F$113*M1455))*9,
9999999999)))))))))))))))))))))))))))))))))))))))</f>
        <v>769410</v>
      </c>
      <c r="T1455" s="21">
        <f>IF(AND(I1455=38000,R1455&lt;=4.5,M1455&gt;8),'[1]Pricing Schedule'!$J$9,
IF(AND(I1455=38000,R1455&lt;=4.5,M1455&lt;=8),'[1]Pricing Schedule'!$J$36,
IF(AND(I1455=38000,R1455&gt;4.5,R1455&lt;=9,M1455&gt;8),'[1]Pricing Schedule'!$J$18,
IF(AND(I1455=38000,R1455&gt;4.5,R1455&lt;=9,M1455&lt;=8),'[1]Pricing Schedule'!$J$36,
IF(AND(I1455=38000,R1455&gt;9,R1455&lt;=12.8,M1455&gt;8),'[1]Pricing Schedule'!$J$27,
IF(AND(I1455=38000,R1455&gt;9,R1455&lt;=12.8,M1455&lt;=8),'[1]Pricing Schedule'!$J$36,
IF(AND(I1455=38000,R1455&gt;12.8,R1455&lt;=22.8),'[1]Pricing Schedule'!$J$36,
IF(AND(I1455=38000,R1455&gt;22.8,R1455&lt;=30.2),'[1]Pricing Schedule'!$J$45,
IF(AND(I1455=38000,R1455&gt;30.2,R1455&lt;=45.9),'[1]Pricing Schedule'!$J$54,
IF(AND(I1455=38000,R1455&gt;45.9,R1455&lt;=123.4),'[1]Pricing Schedule'!$J$97,
IF(AND(I1455=38000,R1455&gt;123.4,R1455&lt;=168.2,M1455&lt;=10),'[1]Pricing Schedule'!$J$105,
IF(AND(I1455=38000,R1455&gt;123.4,R1455&lt;=168.2,M1455&gt;10),'[1]Pricing Schedule'!$J$113,
IF(AND(I1455=38000,R1455&gt;168.2,R1455&lt;=336.4,M1455&lt;=10),('[1]Pricing Schedule'!$J$105),
IF(AND(I1455=38000,R1455&gt;168.2,R1455&lt;=336.4,M1455&gt;10),('[1]Pricing Schedule'!$J$113),
IF(AND(I1455=38000,R1455&gt;336.4,R1455&lt;=504.6,M1455&lt;=10),('[1]Pricing Schedule'!$J$105),
IF(AND(I1455=38000,R1455&gt;336.4,R1455&lt;=504.6,M1455&gt;10),('[1]Pricing Schedule'!$J$113),
IF(AND(I1455=38000,R1455&gt;504.6,R1455&lt;=672.8,M1455&lt;=10),('[1]Pricing Schedule'!$J$105),
IF(AND(I1455=38000,R1455&gt;504.6,R1455&lt;=672.8,M1455&gt;10),('[1]Pricing Schedule'!$J$113),
IF(AND(I1455=110000,R1455&lt;=12.8,M1455&gt;2),'[1]Pricing Schedule'!$J$63,
IF(AND(I1455=110000,R1455&lt;=12.8,M1455&lt;=2),'[1]Pricing Schedule'!$J$97,
IF(AND(I1455=110000,R1455&gt;12.8,R1455&lt;=22.8,M1455&gt;3),'[1]Pricing Schedule'!$J$72,
IF(AND(I1455=110000,R1455&gt;12.8,R1455&lt;=22.8,M1455&lt;=3),'[1]Pricing Schedule'!$J$97,
IF(AND(I1455=110000,R1455&gt;22.8,R1455&lt;=30.2),'[1]Pricing Schedule'!$J$81,
IF(AND(I1455=110000,R1455&gt;30.2,R1455&lt;=45.9),'[1]Pricing Schedule'!$J$90,
IF(AND(I1455=110000,R1455&gt;45.9,R1455&lt;=123.4),'[1]Pricing Schedule'!$J$97,
IF(AND(I1455=110000,R1455&gt;123.4,R1455&lt;=168.2,M1455&lt;=10),'[1]Pricing Schedule'!$J$105,
IF(AND(I1455=110000,R1455&gt;123.4,R1455&lt;=168.2,M1455&gt;10),'[1]Pricing Schedule'!$J$113,
IF(AND(I1455=110000,R1455&gt;168.2,R1455&lt;=336.2,M1455&lt;=10),('[1]Pricing Schedule'!$J$105),
IF(AND(I1455=110000,R1455&gt;168.2,R1455&lt;=336.2,M1455&gt;10),('[1]Pricing Schedule'!$J$113),
IF(AND(I1455=110000,R1455&gt;336.4,R1455&lt;=504.6,M1455&lt;=10),('[1]Pricing Schedule'!$J$105),
IF(AND(I1455=110000,R1455&gt;336.4,R1455&lt;=504.6,M1455&gt;10),('[1]Pricing Schedule'!$J$113),
IF(AND(I1455=110000,R1455&gt;504.6,R1455&lt;=672.8,M1455&lt;=10),('[1]Pricing Schedule'!$J$105),
IF(AND(I1455=110000,R1455&gt;504.6,R1455&lt;=672.8,M1455&gt;10),('[1]Pricing Schedule'!$J$113),
IF(AND(I1455=110000,R1455&gt;672.8,R1455&lt;=841,M1455&lt;=10),('[1]Pricing Schedule'!$J$105),
IF(AND(I1455=110000,R1455&gt;672.8,R1455&lt;=841,M1455&gt;10),('[1]Pricing Schedule'!$J$113),
IF(AND(I1455=110000,R1455&gt;1682,R1455&lt;=1850.2,M1455&lt;=10),('[1]Pricing Schedule'!$J$105),
IF(AND(I1455=110000,R1455&gt;1682,R1455&lt;=1850.2,M1455&gt;10),('[1]Pricing Schedule'!$J$113),
IF(AND(I1455=110000,R1455&gt;2018.4,R1455&lt;=2186.6,M1455&lt;=10),('[1]Pricing Schedule'!$J$105),
IF(AND(I1455=110000,R1455&gt;2018.4,R1455&lt;=2186.6,M1455&gt;10),('[1]Pricing Schedule'!$J$113),999999999)))))))))))))))))))))))))))))))))))))))</f>
        <v>4</v>
      </c>
      <c r="U1455" s="40">
        <f t="shared" si="138"/>
        <v>183192.85714285713</v>
      </c>
      <c r="V1455" s="41">
        <f t="shared" si="139"/>
        <v>5.4587281163488903</v>
      </c>
      <c r="Y1455" s="23">
        <v>337</v>
      </c>
      <c r="Z1455" s="23">
        <v>90</v>
      </c>
      <c r="AD1455" s="13"/>
      <c r="AE1455" s="13"/>
      <c r="AF1455" s="13"/>
      <c r="AR1455" s="35"/>
    </row>
    <row r="1456" spans="1:44">
      <c r="A1456" s="23">
        <v>1458</v>
      </c>
      <c r="B1456" s="23">
        <v>1458</v>
      </c>
      <c r="C1456" s="23" t="s">
        <v>2145</v>
      </c>
      <c r="D1456" s="23" t="s">
        <v>121</v>
      </c>
      <c r="E1456" s="23" t="s">
        <v>121</v>
      </c>
      <c r="F1456" s="23" t="s">
        <v>293</v>
      </c>
      <c r="G1456" s="23" t="s">
        <v>294</v>
      </c>
      <c r="H1456" s="23" t="s">
        <v>113</v>
      </c>
      <c r="I1456" s="13">
        <v>38000</v>
      </c>
      <c r="J1456" s="23" t="s">
        <v>119</v>
      </c>
      <c r="K1456" s="13">
        <v>38000</v>
      </c>
      <c r="L1456" s="24">
        <v>5.8730000000000002</v>
      </c>
      <c r="M1456" s="37">
        <f t="shared" si="134"/>
        <v>6</v>
      </c>
      <c r="N1456" s="24">
        <v>0.36099999999999999</v>
      </c>
      <c r="O1456" s="13">
        <v>3</v>
      </c>
      <c r="P1456" s="36">
        <f t="shared" si="135"/>
        <v>0.36099999999999999</v>
      </c>
      <c r="Q1456" s="38">
        <f t="shared" si="136"/>
        <v>4.2</v>
      </c>
      <c r="R1456" s="37">
        <f t="shared" si="137"/>
        <v>4.2</v>
      </c>
      <c r="S1456" s="39">
        <f>IF(AND(I1456=38000,R1456&lt;=4.5,M1456&gt;8),'[1]Pricing Schedule'!$F$8+('[1]Pricing Schedule'!$F$9*M1456),
IF(AND(I1456=38000,R1456&lt;=4.5,M1456&lt;=8),'[1]Pricing Schedule'!$F$34+('[1]Pricing Schedule'!$F$36*M1456),
IF(AND(I1456=38000,R1456&gt;4.5,R1456&lt;=9,M1456&gt;8),'[1]Pricing Schedule'!$F$17+('[1]Pricing Schedule'!$F$18*M1456),
IF(AND(I1456=38000,R1456&gt;4.5,R1456&lt;=9,M1456&lt;=8),'[1]Pricing Schedule'!$F$34+('[1]Pricing Schedule'!$F$36*M1456),
IF(AND(I1456=38000,R1456&gt;9,R1456&lt;=12.8,M1456&gt;8),'[1]Pricing Schedule'!$F$26+('[1]Pricing Schedule'!$F$27*M1456),
IF(AND(I1456=38000,R1456&gt;9,R1456&lt;=12.8,M1456&lt;=8),'[1]Pricing Schedule'!$F$34+('[1]Pricing Schedule'!$F$36*M1456),
IF(AND(I1456=38000,R1456&gt;12.8,R1456&lt;=22.8),'[1]Pricing Schedule'!$F$34+('[1]Pricing Schedule'!$F$36*M1456),
IF(AND(I1456=38000,R1456&gt;22.8,R1456&lt;=30.2),'[1]Pricing Schedule'!$F$43+('[1]Pricing Schedule'!$F$45*M1456),
IF(AND(I1456=38000,R1456&gt;30.2,R1456&lt;=45.9),'[1]Pricing Schedule'!$F$52+('[1]Pricing Schedule'!$F$54*M1456),
IF(AND(I1456=38000,R1456&gt;45.9,R1456&lt;=123.4),'[1]Pricing Schedule'!$F$96+('[1]Pricing Schedule'!$F$97*M1456),
IF(AND(I1456=38000,R1456&gt;123.4,R1456&lt;=168.2,M1456&lt;=10),'[1]Pricing Schedule'!$F$103+('[1]Pricing Schedule'!$F$105*M1456),
IF(AND(I1456=38000,R1456&gt;123.4,R1456&lt;=168.2,M1456&gt;10),'[1]Pricing Schedule'!$F$111+('[1]Pricing Schedule'!$F$113*M1456),
IF(AND(I1456=38000,R1456&gt;157.4,R1456&lt;=336.4,M1456&lt;=10),('[1]Pricing Schedule'!$F$103+('[1]Pricing Schedule'!$F$105*M1456))*2,
IF(AND(I1456=38000,R1456&gt;157.4,R1456&lt;=336.4,M1456&gt;10),('[1]Pricing Schedule'!$F$111+('[1]Pricing Schedule'!$F$113*M1456))*2,
IF(AND(I1456=38000,R1456&gt;314.8,R1456&lt;=504.6,M1456&lt;=10),('[1]Pricing Schedule'!$F$103+('[1]Pricing Schedule'!$F$105*M1456))*3,
IF(AND(I1456=38000,R1456&gt;314.8,R1456&lt;=504.6,M1456&gt;10),('[1]Pricing Schedule'!$F$111+('[1]Pricing Schedule'!$F$113*M1456))*3,
IF(AND(I1456=38000,R1456&gt;472.2,R1456&lt;=672.8,M1456&lt;=10),('[1]Pricing Schedule'!$F$103+('[1]Pricing Schedule'!$F$105*M1456))*4,
IF(AND(I1456=38000,R1456&gt;472.2,R1456&lt;=672.8,M1456&gt;10),('[1]Pricing Schedule'!$F$111+('[1]Pricing Schedule'!$F$113*M1456))*4,
IF(AND(I1456=110000,R1456&lt;=12.8,M1456&gt;2),'[1]Pricing Schedule'!$F$62+('[1]Pricing Schedule'!$F$63*M1456),
IF(AND(I1456=110000,R1456&lt;=12.8,M1456&lt;=2),'[1]Pricing Schedule'!$F$96+('[1]Pricing Schedule'!$F$97*M1456),
IF(AND(I1456=110000,R1456&gt;12.8,R1456&lt;=22.8,M1456&gt;3),'[1]Pricing Schedule'!$F$71+('[1]Pricing Schedule'!$F$72*M1456),
IF(AND(I1456=110000,R1456&gt;12.8,R1456&lt;=22.8,M1456&lt;=3),'[1]Pricing Schedule'!$F$96+('[1]Pricing Schedule'!$F$97*M1456),
IF(AND(I1456=110000,R1456&gt;22.8,R1456&lt;=30.2),'[1]Pricing Schedule'!$F$80+('[1]Pricing Schedule'!$F$81*M1456),
IF(AND(I1456=110000,R1456&gt;30.2,R1456&lt;=45.9),'[1]Pricing Schedule'!$F$89+('[1]Pricing Schedule'!$F$90*M1456),
IF(AND(I1456=110000,R1456&gt;45.9,R1456&lt;=123.4),'[1]Pricing Schedule'!$F$96+('[1]Pricing Schedule'!$F$97*M1456),
IF(AND(I1456=110000,R1456&gt;123.4,R1456&lt;=168.2,M1456&lt;=10),'[1]Pricing Schedule'!$F$103+('[1]Pricing Schedule'!$F$105*M1456),
IF(AND(I1456=110000,R1456&gt;123.4,R1456&lt;=168.2,M1456&gt;10),'[1]Pricing Schedule'!$F$111+('[1]Pricing Schedule'!$F$113*M1456),
IF(AND(I1456=110000,R1456&gt;168.2,R1456&lt;=336.4,M1456&lt;=10),('[1]Pricing Schedule'!$F$103+('[1]Pricing Schedule'!$F$105*M1456))*2,
IF(AND(I1456=110000,R1456&gt;168.2,R1456&lt;=336.4,M1456&gt;10),('[1]Pricing Schedule'!$F$111+('[1]Pricing Schedule'!$F$113*M1456))*2,
IF(AND(I1456=110000,R1456&gt;336.4,R1456&lt;=504.6,M1456&lt;=10),('[1]Pricing Schedule'!$F$103+('[1]Pricing Schedule'!$F$105*M1456))*3,
IF(AND(I1456=110000,R1456&gt;336.4,R1456&lt;=504.6,M1456&gt;10),('[1]Pricing Schedule'!$F$111+('[1]Pricing Schedule'!$F$113*M1456))*3,
IF(AND(I1456=110000,R1456&gt;504.6,R1456&lt;=672.8,M1456&lt;=10),('[1]Pricing Schedule'!$F$103+('[1]Pricing Schedule'!$F$105*M1456))*4,
IF(AND(I1456=110000,R1456&gt;504.6,R1456&lt;=672.8,M1456&gt;10),('[1]Pricing Schedule'!$F$111+('[1]Pricing Schedule'!$F$113*M1456))*4,
IF(AND(I1456=110000,R1456&gt;672.8,R1456&lt;=841,M1456&lt;=10),('[1]Pricing Schedule'!$F$103+('[1]Pricing Schedule'!$F$105*M1456))*5,
IF(AND(I1456=110000,R1456&gt;672.8,R1456&lt;=841,M1456&gt;10),('[1]Pricing Schedule'!$F$111+('[1]Pricing Schedule'!$F$113*M1456))*5,
IF(AND(I1456=110000,R1456&gt;672.8,R1456&lt;=841,M1456&lt;=10),('[1]Pricing Schedule'!$F$103+('[1]Pricing Schedule'!$F$105*M1456))*5,
IF(AND(I1456=110000,R1456&gt;672.8,R1456&lt;=841,M1456&gt;10),('[1]Pricing Schedule'!$F$111+('[1]Pricing Schedule'!$F$113*M1456))*5,
IF(AND(I1456=110000,R1456&gt;1345.6,R1456&lt;=1513.8,M1456&lt;=10),('[1]Pricing Schedule'!$F$103+('[1]Pricing Schedule'!$F$105*M1456))*9,
IF(AND(I1456=110000,R1456&gt;1345.6,R1456&lt;=1513.8,M1456&gt;10),('[1]Pricing Schedule'!$F$111+('[1]Pricing Schedule'!$F$113*M1456))*9,
9999999999)))))))))))))))))))))))))))))))))))))))</f>
        <v>769410</v>
      </c>
      <c r="T1456" s="21">
        <f>IF(AND(I1456=38000,R1456&lt;=4.5,M1456&gt;8),'[1]Pricing Schedule'!$J$9,
IF(AND(I1456=38000,R1456&lt;=4.5,M1456&lt;=8),'[1]Pricing Schedule'!$J$36,
IF(AND(I1456=38000,R1456&gt;4.5,R1456&lt;=9,M1456&gt;8),'[1]Pricing Schedule'!$J$18,
IF(AND(I1456=38000,R1456&gt;4.5,R1456&lt;=9,M1456&lt;=8),'[1]Pricing Schedule'!$J$36,
IF(AND(I1456=38000,R1456&gt;9,R1456&lt;=12.8,M1456&gt;8),'[1]Pricing Schedule'!$J$27,
IF(AND(I1456=38000,R1456&gt;9,R1456&lt;=12.8,M1456&lt;=8),'[1]Pricing Schedule'!$J$36,
IF(AND(I1456=38000,R1456&gt;12.8,R1456&lt;=22.8),'[1]Pricing Schedule'!$J$36,
IF(AND(I1456=38000,R1456&gt;22.8,R1456&lt;=30.2),'[1]Pricing Schedule'!$J$45,
IF(AND(I1456=38000,R1456&gt;30.2,R1456&lt;=45.9),'[1]Pricing Schedule'!$J$54,
IF(AND(I1456=38000,R1456&gt;45.9,R1456&lt;=123.4),'[1]Pricing Schedule'!$J$97,
IF(AND(I1456=38000,R1456&gt;123.4,R1456&lt;=168.2,M1456&lt;=10),'[1]Pricing Schedule'!$J$105,
IF(AND(I1456=38000,R1456&gt;123.4,R1456&lt;=168.2,M1456&gt;10),'[1]Pricing Schedule'!$J$113,
IF(AND(I1456=38000,R1456&gt;168.2,R1456&lt;=336.4,M1456&lt;=10),('[1]Pricing Schedule'!$J$105),
IF(AND(I1456=38000,R1456&gt;168.2,R1456&lt;=336.4,M1456&gt;10),('[1]Pricing Schedule'!$J$113),
IF(AND(I1456=38000,R1456&gt;336.4,R1456&lt;=504.6,M1456&lt;=10),('[1]Pricing Schedule'!$J$105),
IF(AND(I1456=38000,R1456&gt;336.4,R1456&lt;=504.6,M1456&gt;10),('[1]Pricing Schedule'!$J$113),
IF(AND(I1456=38000,R1456&gt;504.6,R1456&lt;=672.8,M1456&lt;=10),('[1]Pricing Schedule'!$J$105),
IF(AND(I1456=38000,R1456&gt;504.6,R1456&lt;=672.8,M1456&gt;10),('[1]Pricing Schedule'!$J$113),
IF(AND(I1456=110000,R1456&lt;=12.8,M1456&gt;2),'[1]Pricing Schedule'!$J$63,
IF(AND(I1456=110000,R1456&lt;=12.8,M1456&lt;=2),'[1]Pricing Schedule'!$J$97,
IF(AND(I1456=110000,R1456&gt;12.8,R1456&lt;=22.8,M1456&gt;3),'[1]Pricing Schedule'!$J$72,
IF(AND(I1456=110000,R1456&gt;12.8,R1456&lt;=22.8,M1456&lt;=3),'[1]Pricing Schedule'!$J$97,
IF(AND(I1456=110000,R1456&gt;22.8,R1456&lt;=30.2),'[1]Pricing Schedule'!$J$81,
IF(AND(I1456=110000,R1456&gt;30.2,R1456&lt;=45.9),'[1]Pricing Schedule'!$J$90,
IF(AND(I1456=110000,R1456&gt;45.9,R1456&lt;=123.4),'[1]Pricing Schedule'!$J$97,
IF(AND(I1456=110000,R1456&gt;123.4,R1456&lt;=168.2,M1456&lt;=10),'[1]Pricing Schedule'!$J$105,
IF(AND(I1456=110000,R1456&gt;123.4,R1456&lt;=168.2,M1456&gt;10),'[1]Pricing Schedule'!$J$113,
IF(AND(I1456=110000,R1456&gt;168.2,R1456&lt;=336.2,M1456&lt;=10),('[1]Pricing Schedule'!$J$105),
IF(AND(I1456=110000,R1456&gt;168.2,R1456&lt;=336.2,M1456&gt;10),('[1]Pricing Schedule'!$J$113),
IF(AND(I1456=110000,R1456&gt;336.4,R1456&lt;=504.6,M1456&lt;=10),('[1]Pricing Schedule'!$J$105),
IF(AND(I1456=110000,R1456&gt;336.4,R1456&lt;=504.6,M1456&gt;10),('[1]Pricing Schedule'!$J$113),
IF(AND(I1456=110000,R1456&gt;504.6,R1456&lt;=672.8,M1456&lt;=10),('[1]Pricing Schedule'!$J$105),
IF(AND(I1456=110000,R1456&gt;504.6,R1456&lt;=672.8,M1456&gt;10),('[1]Pricing Schedule'!$J$113),
IF(AND(I1456=110000,R1456&gt;672.8,R1456&lt;=841,M1456&lt;=10),('[1]Pricing Schedule'!$J$105),
IF(AND(I1456=110000,R1456&gt;672.8,R1456&lt;=841,M1456&gt;10),('[1]Pricing Schedule'!$J$113),
IF(AND(I1456=110000,R1456&gt;1682,R1456&lt;=1850.2,M1456&lt;=10),('[1]Pricing Schedule'!$J$105),
IF(AND(I1456=110000,R1456&gt;1682,R1456&lt;=1850.2,M1456&gt;10),('[1]Pricing Schedule'!$J$113),
IF(AND(I1456=110000,R1456&gt;2018.4,R1456&lt;=2186.6,M1456&lt;=10),('[1]Pricing Schedule'!$J$105),
IF(AND(I1456=110000,R1456&gt;2018.4,R1456&lt;=2186.6,M1456&gt;10),('[1]Pricing Schedule'!$J$113),999999999)))))))))))))))))))))))))))))))))))))))</f>
        <v>4</v>
      </c>
      <c r="U1456" s="40">
        <f t="shared" si="138"/>
        <v>183192.85714285713</v>
      </c>
      <c r="V1456" s="41">
        <f t="shared" si="139"/>
        <v>5.4587281163488903</v>
      </c>
      <c r="Y1456" s="23">
        <v>105</v>
      </c>
      <c r="Z1456" s="23">
        <v>90</v>
      </c>
      <c r="AD1456" s="13"/>
      <c r="AE1456" s="13"/>
      <c r="AF1456" s="13"/>
      <c r="AR1456" s="35"/>
    </row>
    <row r="1457" spans="1:44">
      <c r="A1457" s="23">
        <v>1459</v>
      </c>
      <c r="B1457" s="23">
        <v>1459</v>
      </c>
      <c r="C1457" s="23" t="s">
        <v>2146</v>
      </c>
      <c r="D1457" s="23" t="s">
        <v>121</v>
      </c>
      <c r="E1457" s="23" t="s">
        <v>121</v>
      </c>
      <c r="F1457" s="23" t="s">
        <v>128</v>
      </c>
      <c r="G1457" s="23" t="s">
        <v>129</v>
      </c>
      <c r="H1457" s="23" t="s">
        <v>113</v>
      </c>
      <c r="I1457" s="13">
        <v>38000</v>
      </c>
      <c r="J1457" s="23" t="s">
        <v>119</v>
      </c>
      <c r="K1457" s="13">
        <v>38000</v>
      </c>
      <c r="L1457" s="24">
        <v>6.548</v>
      </c>
      <c r="M1457" s="37">
        <f t="shared" si="134"/>
        <v>7</v>
      </c>
      <c r="N1457" s="24">
        <v>0.17799999999999999</v>
      </c>
      <c r="O1457" s="13">
        <v>3</v>
      </c>
      <c r="P1457" s="36">
        <f t="shared" si="135"/>
        <v>0.17799999999999999</v>
      </c>
      <c r="Q1457" s="38">
        <f t="shared" si="136"/>
        <v>4.2</v>
      </c>
      <c r="R1457" s="37">
        <f t="shared" si="137"/>
        <v>4.2</v>
      </c>
      <c r="S1457" s="39">
        <f>IF(AND(I1457=38000,R1457&lt;=4.5,M1457&gt;8),'[1]Pricing Schedule'!$F$8+('[1]Pricing Schedule'!$F$9*M1457),
IF(AND(I1457=38000,R1457&lt;=4.5,M1457&lt;=8),'[1]Pricing Schedule'!$F$34+('[1]Pricing Schedule'!$F$36*M1457),
IF(AND(I1457=38000,R1457&gt;4.5,R1457&lt;=9,M1457&gt;8),'[1]Pricing Schedule'!$F$17+('[1]Pricing Schedule'!$F$18*M1457),
IF(AND(I1457=38000,R1457&gt;4.5,R1457&lt;=9,M1457&lt;=8),'[1]Pricing Schedule'!$F$34+('[1]Pricing Schedule'!$F$36*M1457),
IF(AND(I1457=38000,R1457&gt;9,R1457&lt;=12.8,M1457&gt;8),'[1]Pricing Schedule'!$F$26+('[1]Pricing Schedule'!$F$27*M1457),
IF(AND(I1457=38000,R1457&gt;9,R1457&lt;=12.8,M1457&lt;=8),'[1]Pricing Schedule'!$F$34+('[1]Pricing Schedule'!$F$36*M1457),
IF(AND(I1457=38000,R1457&gt;12.8,R1457&lt;=22.8),'[1]Pricing Schedule'!$F$34+('[1]Pricing Schedule'!$F$36*M1457),
IF(AND(I1457=38000,R1457&gt;22.8,R1457&lt;=30.2),'[1]Pricing Schedule'!$F$43+('[1]Pricing Schedule'!$F$45*M1457),
IF(AND(I1457=38000,R1457&gt;30.2,R1457&lt;=45.9),'[1]Pricing Schedule'!$F$52+('[1]Pricing Schedule'!$F$54*M1457),
IF(AND(I1457=38000,R1457&gt;45.9,R1457&lt;=123.4),'[1]Pricing Schedule'!$F$96+('[1]Pricing Schedule'!$F$97*M1457),
IF(AND(I1457=38000,R1457&gt;123.4,R1457&lt;=168.2,M1457&lt;=10),'[1]Pricing Schedule'!$F$103+('[1]Pricing Schedule'!$F$105*M1457),
IF(AND(I1457=38000,R1457&gt;123.4,R1457&lt;=168.2,M1457&gt;10),'[1]Pricing Schedule'!$F$111+('[1]Pricing Schedule'!$F$113*M1457),
IF(AND(I1457=38000,R1457&gt;157.4,R1457&lt;=336.4,M1457&lt;=10),('[1]Pricing Schedule'!$F$103+('[1]Pricing Schedule'!$F$105*M1457))*2,
IF(AND(I1457=38000,R1457&gt;157.4,R1457&lt;=336.4,M1457&gt;10),('[1]Pricing Schedule'!$F$111+('[1]Pricing Schedule'!$F$113*M1457))*2,
IF(AND(I1457=38000,R1457&gt;314.8,R1457&lt;=504.6,M1457&lt;=10),('[1]Pricing Schedule'!$F$103+('[1]Pricing Schedule'!$F$105*M1457))*3,
IF(AND(I1457=38000,R1457&gt;314.8,R1457&lt;=504.6,M1457&gt;10),('[1]Pricing Schedule'!$F$111+('[1]Pricing Schedule'!$F$113*M1457))*3,
IF(AND(I1457=38000,R1457&gt;472.2,R1457&lt;=672.8,M1457&lt;=10),('[1]Pricing Schedule'!$F$103+('[1]Pricing Schedule'!$F$105*M1457))*4,
IF(AND(I1457=38000,R1457&gt;472.2,R1457&lt;=672.8,M1457&gt;10),('[1]Pricing Schedule'!$F$111+('[1]Pricing Schedule'!$F$113*M1457))*4,
IF(AND(I1457=110000,R1457&lt;=12.8,M1457&gt;2),'[1]Pricing Schedule'!$F$62+('[1]Pricing Schedule'!$F$63*M1457),
IF(AND(I1457=110000,R1457&lt;=12.8,M1457&lt;=2),'[1]Pricing Schedule'!$F$96+('[1]Pricing Schedule'!$F$97*M1457),
IF(AND(I1457=110000,R1457&gt;12.8,R1457&lt;=22.8,M1457&gt;3),'[1]Pricing Schedule'!$F$71+('[1]Pricing Schedule'!$F$72*M1457),
IF(AND(I1457=110000,R1457&gt;12.8,R1457&lt;=22.8,M1457&lt;=3),'[1]Pricing Schedule'!$F$96+('[1]Pricing Schedule'!$F$97*M1457),
IF(AND(I1457=110000,R1457&gt;22.8,R1457&lt;=30.2),'[1]Pricing Schedule'!$F$80+('[1]Pricing Schedule'!$F$81*M1457),
IF(AND(I1457=110000,R1457&gt;30.2,R1457&lt;=45.9),'[1]Pricing Schedule'!$F$89+('[1]Pricing Schedule'!$F$90*M1457),
IF(AND(I1457=110000,R1457&gt;45.9,R1457&lt;=123.4),'[1]Pricing Schedule'!$F$96+('[1]Pricing Schedule'!$F$97*M1457),
IF(AND(I1457=110000,R1457&gt;123.4,R1457&lt;=168.2,M1457&lt;=10),'[1]Pricing Schedule'!$F$103+('[1]Pricing Schedule'!$F$105*M1457),
IF(AND(I1457=110000,R1457&gt;123.4,R1457&lt;=168.2,M1457&gt;10),'[1]Pricing Schedule'!$F$111+('[1]Pricing Schedule'!$F$113*M1457),
IF(AND(I1457=110000,R1457&gt;168.2,R1457&lt;=336.4,M1457&lt;=10),('[1]Pricing Schedule'!$F$103+('[1]Pricing Schedule'!$F$105*M1457))*2,
IF(AND(I1457=110000,R1457&gt;168.2,R1457&lt;=336.4,M1457&gt;10),('[1]Pricing Schedule'!$F$111+('[1]Pricing Schedule'!$F$113*M1457))*2,
IF(AND(I1457=110000,R1457&gt;336.4,R1457&lt;=504.6,M1457&lt;=10),('[1]Pricing Schedule'!$F$103+('[1]Pricing Schedule'!$F$105*M1457))*3,
IF(AND(I1457=110000,R1457&gt;336.4,R1457&lt;=504.6,M1457&gt;10),('[1]Pricing Schedule'!$F$111+('[1]Pricing Schedule'!$F$113*M1457))*3,
IF(AND(I1457=110000,R1457&gt;504.6,R1457&lt;=672.8,M1457&lt;=10),('[1]Pricing Schedule'!$F$103+('[1]Pricing Schedule'!$F$105*M1457))*4,
IF(AND(I1457=110000,R1457&gt;504.6,R1457&lt;=672.8,M1457&gt;10),('[1]Pricing Schedule'!$F$111+('[1]Pricing Schedule'!$F$113*M1457))*4,
IF(AND(I1457=110000,R1457&gt;672.8,R1457&lt;=841,M1457&lt;=10),('[1]Pricing Schedule'!$F$103+('[1]Pricing Schedule'!$F$105*M1457))*5,
IF(AND(I1457=110000,R1457&gt;672.8,R1457&lt;=841,M1457&gt;10),('[1]Pricing Schedule'!$F$111+('[1]Pricing Schedule'!$F$113*M1457))*5,
IF(AND(I1457=110000,R1457&gt;672.8,R1457&lt;=841,M1457&lt;=10),('[1]Pricing Schedule'!$F$103+('[1]Pricing Schedule'!$F$105*M1457))*5,
IF(AND(I1457=110000,R1457&gt;672.8,R1457&lt;=841,M1457&gt;10),('[1]Pricing Schedule'!$F$111+('[1]Pricing Schedule'!$F$113*M1457))*5,
IF(AND(I1457=110000,R1457&gt;1345.6,R1457&lt;=1513.8,M1457&lt;=10),('[1]Pricing Schedule'!$F$103+('[1]Pricing Schedule'!$F$105*M1457))*9,
IF(AND(I1457=110000,R1457&gt;1345.6,R1457&lt;=1513.8,M1457&gt;10),('[1]Pricing Schedule'!$F$111+('[1]Pricing Schedule'!$F$113*M1457))*9,
9999999999)))))))))))))))))))))))))))))))))))))))</f>
        <v>839680</v>
      </c>
      <c r="T1457" s="21">
        <f>IF(AND(I1457=38000,R1457&lt;=4.5,M1457&gt;8),'[1]Pricing Schedule'!$J$9,
IF(AND(I1457=38000,R1457&lt;=4.5,M1457&lt;=8),'[1]Pricing Schedule'!$J$36,
IF(AND(I1457=38000,R1457&gt;4.5,R1457&lt;=9,M1457&gt;8),'[1]Pricing Schedule'!$J$18,
IF(AND(I1457=38000,R1457&gt;4.5,R1457&lt;=9,M1457&lt;=8),'[1]Pricing Schedule'!$J$36,
IF(AND(I1457=38000,R1457&gt;9,R1457&lt;=12.8,M1457&gt;8),'[1]Pricing Schedule'!$J$27,
IF(AND(I1457=38000,R1457&gt;9,R1457&lt;=12.8,M1457&lt;=8),'[1]Pricing Schedule'!$J$36,
IF(AND(I1457=38000,R1457&gt;12.8,R1457&lt;=22.8),'[1]Pricing Schedule'!$J$36,
IF(AND(I1457=38000,R1457&gt;22.8,R1457&lt;=30.2),'[1]Pricing Schedule'!$J$45,
IF(AND(I1457=38000,R1457&gt;30.2,R1457&lt;=45.9),'[1]Pricing Schedule'!$J$54,
IF(AND(I1457=38000,R1457&gt;45.9,R1457&lt;=123.4),'[1]Pricing Schedule'!$J$97,
IF(AND(I1457=38000,R1457&gt;123.4,R1457&lt;=168.2,M1457&lt;=10),'[1]Pricing Schedule'!$J$105,
IF(AND(I1457=38000,R1457&gt;123.4,R1457&lt;=168.2,M1457&gt;10),'[1]Pricing Schedule'!$J$113,
IF(AND(I1457=38000,R1457&gt;168.2,R1457&lt;=336.4,M1457&lt;=10),('[1]Pricing Schedule'!$J$105),
IF(AND(I1457=38000,R1457&gt;168.2,R1457&lt;=336.4,M1457&gt;10),('[1]Pricing Schedule'!$J$113),
IF(AND(I1457=38000,R1457&gt;336.4,R1457&lt;=504.6,M1457&lt;=10),('[1]Pricing Schedule'!$J$105),
IF(AND(I1457=38000,R1457&gt;336.4,R1457&lt;=504.6,M1457&gt;10),('[1]Pricing Schedule'!$J$113),
IF(AND(I1457=38000,R1457&gt;504.6,R1457&lt;=672.8,M1457&lt;=10),('[1]Pricing Schedule'!$J$105),
IF(AND(I1457=38000,R1457&gt;504.6,R1457&lt;=672.8,M1457&gt;10),('[1]Pricing Schedule'!$J$113),
IF(AND(I1457=110000,R1457&lt;=12.8,M1457&gt;2),'[1]Pricing Schedule'!$J$63,
IF(AND(I1457=110000,R1457&lt;=12.8,M1457&lt;=2),'[1]Pricing Schedule'!$J$97,
IF(AND(I1457=110000,R1457&gt;12.8,R1457&lt;=22.8,M1457&gt;3),'[1]Pricing Schedule'!$J$72,
IF(AND(I1457=110000,R1457&gt;12.8,R1457&lt;=22.8,M1457&lt;=3),'[1]Pricing Schedule'!$J$97,
IF(AND(I1457=110000,R1457&gt;22.8,R1457&lt;=30.2),'[1]Pricing Schedule'!$J$81,
IF(AND(I1457=110000,R1457&gt;30.2,R1457&lt;=45.9),'[1]Pricing Schedule'!$J$90,
IF(AND(I1457=110000,R1457&gt;45.9,R1457&lt;=123.4),'[1]Pricing Schedule'!$J$97,
IF(AND(I1457=110000,R1457&gt;123.4,R1457&lt;=168.2,M1457&lt;=10),'[1]Pricing Schedule'!$J$105,
IF(AND(I1457=110000,R1457&gt;123.4,R1457&lt;=168.2,M1457&gt;10),'[1]Pricing Schedule'!$J$113,
IF(AND(I1457=110000,R1457&gt;168.2,R1457&lt;=336.2,M1457&lt;=10),('[1]Pricing Schedule'!$J$105),
IF(AND(I1457=110000,R1457&gt;168.2,R1457&lt;=336.2,M1457&gt;10),('[1]Pricing Schedule'!$J$113),
IF(AND(I1457=110000,R1457&gt;336.4,R1457&lt;=504.6,M1457&lt;=10),('[1]Pricing Schedule'!$J$105),
IF(AND(I1457=110000,R1457&gt;336.4,R1457&lt;=504.6,M1457&gt;10),('[1]Pricing Schedule'!$J$113),
IF(AND(I1457=110000,R1457&gt;504.6,R1457&lt;=672.8,M1457&lt;=10),('[1]Pricing Schedule'!$J$105),
IF(AND(I1457=110000,R1457&gt;504.6,R1457&lt;=672.8,M1457&gt;10),('[1]Pricing Schedule'!$J$113),
IF(AND(I1457=110000,R1457&gt;672.8,R1457&lt;=841,M1457&lt;=10),('[1]Pricing Schedule'!$J$105),
IF(AND(I1457=110000,R1457&gt;672.8,R1457&lt;=841,M1457&gt;10),('[1]Pricing Schedule'!$J$113),
IF(AND(I1457=110000,R1457&gt;1682,R1457&lt;=1850.2,M1457&lt;=10),('[1]Pricing Schedule'!$J$105),
IF(AND(I1457=110000,R1457&gt;1682,R1457&lt;=1850.2,M1457&gt;10),('[1]Pricing Schedule'!$J$113),
IF(AND(I1457=110000,R1457&gt;2018.4,R1457&lt;=2186.6,M1457&lt;=10),('[1]Pricing Schedule'!$J$105),
IF(AND(I1457=110000,R1457&gt;2018.4,R1457&lt;=2186.6,M1457&gt;10),('[1]Pricing Schedule'!$J$113),999999999)))))))))))))))))))))))))))))))))))))))</f>
        <v>4</v>
      </c>
      <c r="U1457" s="40">
        <f t="shared" si="138"/>
        <v>199923.80952380953</v>
      </c>
      <c r="V1457" s="41">
        <f t="shared" si="139"/>
        <v>5.0019054878048781</v>
      </c>
      <c r="Y1457" s="23">
        <v>311</v>
      </c>
      <c r="Z1457" s="23">
        <v>119</v>
      </c>
      <c r="AD1457" s="13"/>
      <c r="AE1457" s="13"/>
      <c r="AF1457" s="13"/>
      <c r="AR1457" s="35"/>
    </row>
    <row r="1458" spans="1:44">
      <c r="A1458" s="23">
        <v>1460</v>
      </c>
      <c r="B1458" s="23">
        <v>1460</v>
      </c>
      <c r="C1458" s="23" t="s">
        <v>2147</v>
      </c>
      <c r="D1458" s="23" t="s">
        <v>786</v>
      </c>
      <c r="E1458" s="23" t="s">
        <v>786</v>
      </c>
      <c r="F1458" s="23" t="s">
        <v>787</v>
      </c>
      <c r="G1458" s="23" t="s">
        <v>788</v>
      </c>
      <c r="H1458" s="23" t="s">
        <v>113</v>
      </c>
      <c r="I1458" s="13">
        <v>38000</v>
      </c>
      <c r="J1458" s="23" t="s">
        <v>119</v>
      </c>
      <c r="K1458" s="13">
        <v>38000</v>
      </c>
      <c r="L1458" s="24">
        <v>4.7590000000000003</v>
      </c>
      <c r="M1458" s="37">
        <f t="shared" si="134"/>
        <v>5</v>
      </c>
      <c r="N1458" s="24">
        <v>0.497</v>
      </c>
      <c r="O1458" s="13">
        <v>3</v>
      </c>
      <c r="P1458" s="36">
        <f t="shared" si="135"/>
        <v>0.497</v>
      </c>
      <c r="Q1458" s="38">
        <f t="shared" si="136"/>
        <v>4.2</v>
      </c>
      <c r="R1458" s="37">
        <f t="shared" si="137"/>
        <v>4.2</v>
      </c>
      <c r="S1458" s="39">
        <f>IF(AND(I1458=38000,R1458&lt;=4.5,M1458&gt;8),'[1]Pricing Schedule'!$F$8+('[1]Pricing Schedule'!$F$9*M1458),
IF(AND(I1458=38000,R1458&lt;=4.5,M1458&lt;=8),'[1]Pricing Schedule'!$F$34+('[1]Pricing Schedule'!$F$36*M1458),
IF(AND(I1458=38000,R1458&gt;4.5,R1458&lt;=9,M1458&gt;8),'[1]Pricing Schedule'!$F$17+('[1]Pricing Schedule'!$F$18*M1458),
IF(AND(I1458=38000,R1458&gt;4.5,R1458&lt;=9,M1458&lt;=8),'[1]Pricing Schedule'!$F$34+('[1]Pricing Schedule'!$F$36*M1458),
IF(AND(I1458=38000,R1458&gt;9,R1458&lt;=12.8,M1458&gt;8),'[1]Pricing Schedule'!$F$26+('[1]Pricing Schedule'!$F$27*M1458),
IF(AND(I1458=38000,R1458&gt;9,R1458&lt;=12.8,M1458&lt;=8),'[1]Pricing Schedule'!$F$34+('[1]Pricing Schedule'!$F$36*M1458),
IF(AND(I1458=38000,R1458&gt;12.8,R1458&lt;=22.8),'[1]Pricing Schedule'!$F$34+('[1]Pricing Schedule'!$F$36*M1458),
IF(AND(I1458=38000,R1458&gt;22.8,R1458&lt;=30.2),'[1]Pricing Schedule'!$F$43+('[1]Pricing Schedule'!$F$45*M1458),
IF(AND(I1458=38000,R1458&gt;30.2,R1458&lt;=45.9),'[1]Pricing Schedule'!$F$52+('[1]Pricing Schedule'!$F$54*M1458),
IF(AND(I1458=38000,R1458&gt;45.9,R1458&lt;=123.4),'[1]Pricing Schedule'!$F$96+('[1]Pricing Schedule'!$F$97*M1458),
IF(AND(I1458=38000,R1458&gt;123.4,R1458&lt;=168.2,M1458&lt;=10),'[1]Pricing Schedule'!$F$103+('[1]Pricing Schedule'!$F$105*M1458),
IF(AND(I1458=38000,R1458&gt;123.4,R1458&lt;=168.2,M1458&gt;10),'[1]Pricing Schedule'!$F$111+('[1]Pricing Schedule'!$F$113*M1458),
IF(AND(I1458=38000,R1458&gt;157.4,R1458&lt;=336.4,M1458&lt;=10),('[1]Pricing Schedule'!$F$103+('[1]Pricing Schedule'!$F$105*M1458))*2,
IF(AND(I1458=38000,R1458&gt;157.4,R1458&lt;=336.4,M1458&gt;10),('[1]Pricing Schedule'!$F$111+('[1]Pricing Schedule'!$F$113*M1458))*2,
IF(AND(I1458=38000,R1458&gt;314.8,R1458&lt;=504.6,M1458&lt;=10),('[1]Pricing Schedule'!$F$103+('[1]Pricing Schedule'!$F$105*M1458))*3,
IF(AND(I1458=38000,R1458&gt;314.8,R1458&lt;=504.6,M1458&gt;10),('[1]Pricing Schedule'!$F$111+('[1]Pricing Schedule'!$F$113*M1458))*3,
IF(AND(I1458=38000,R1458&gt;472.2,R1458&lt;=672.8,M1458&lt;=10),('[1]Pricing Schedule'!$F$103+('[1]Pricing Schedule'!$F$105*M1458))*4,
IF(AND(I1458=38000,R1458&gt;472.2,R1458&lt;=672.8,M1458&gt;10),('[1]Pricing Schedule'!$F$111+('[1]Pricing Schedule'!$F$113*M1458))*4,
IF(AND(I1458=110000,R1458&lt;=12.8,M1458&gt;2),'[1]Pricing Schedule'!$F$62+('[1]Pricing Schedule'!$F$63*M1458),
IF(AND(I1458=110000,R1458&lt;=12.8,M1458&lt;=2),'[1]Pricing Schedule'!$F$96+('[1]Pricing Schedule'!$F$97*M1458),
IF(AND(I1458=110000,R1458&gt;12.8,R1458&lt;=22.8,M1458&gt;3),'[1]Pricing Schedule'!$F$71+('[1]Pricing Schedule'!$F$72*M1458),
IF(AND(I1458=110000,R1458&gt;12.8,R1458&lt;=22.8,M1458&lt;=3),'[1]Pricing Schedule'!$F$96+('[1]Pricing Schedule'!$F$97*M1458),
IF(AND(I1458=110000,R1458&gt;22.8,R1458&lt;=30.2),'[1]Pricing Schedule'!$F$80+('[1]Pricing Schedule'!$F$81*M1458),
IF(AND(I1458=110000,R1458&gt;30.2,R1458&lt;=45.9),'[1]Pricing Schedule'!$F$89+('[1]Pricing Schedule'!$F$90*M1458),
IF(AND(I1458=110000,R1458&gt;45.9,R1458&lt;=123.4),'[1]Pricing Schedule'!$F$96+('[1]Pricing Schedule'!$F$97*M1458),
IF(AND(I1458=110000,R1458&gt;123.4,R1458&lt;=168.2,M1458&lt;=10),'[1]Pricing Schedule'!$F$103+('[1]Pricing Schedule'!$F$105*M1458),
IF(AND(I1458=110000,R1458&gt;123.4,R1458&lt;=168.2,M1458&gt;10),'[1]Pricing Schedule'!$F$111+('[1]Pricing Schedule'!$F$113*M1458),
IF(AND(I1458=110000,R1458&gt;168.2,R1458&lt;=336.4,M1458&lt;=10),('[1]Pricing Schedule'!$F$103+('[1]Pricing Schedule'!$F$105*M1458))*2,
IF(AND(I1458=110000,R1458&gt;168.2,R1458&lt;=336.4,M1458&gt;10),('[1]Pricing Schedule'!$F$111+('[1]Pricing Schedule'!$F$113*M1458))*2,
IF(AND(I1458=110000,R1458&gt;336.4,R1458&lt;=504.6,M1458&lt;=10),('[1]Pricing Schedule'!$F$103+('[1]Pricing Schedule'!$F$105*M1458))*3,
IF(AND(I1458=110000,R1458&gt;336.4,R1458&lt;=504.6,M1458&gt;10),('[1]Pricing Schedule'!$F$111+('[1]Pricing Schedule'!$F$113*M1458))*3,
IF(AND(I1458=110000,R1458&gt;504.6,R1458&lt;=672.8,M1458&lt;=10),('[1]Pricing Schedule'!$F$103+('[1]Pricing Schedule'!$F$105*M1458))*4,
IF(AND(I1458=110000,R1458&gt;504.6,R1458&lt;=672.8,M1458&gt;10),('[1]Pricing Schedule'!$F$111+('[1]Pricing Schedule'!$F$113*M1458))*4,
IF(AND(I1458=110000,R1458&gt;672.8,R1458&lt;=841,M1458&lt;=10),('[1]Pricing Schedule'!$F$103+('[1]Pricing Schedule'!$F$105*M1458))*5,
IF(AND(I1458=110000,R1458&gt;672.8,R1458&lt;=841,M1458&gt;10),('[1]Pricing Schedule'!$F$111+('[1]Pricing Schedule'!$F$113*M1458))*5,
IF(AND(I1458=110000,R1458&gt;672.8,R1458&lt;=841,M1458&lt;=10),('[1]Pricing Schedule'!$F$103+('[1]Pricing Schedule'!$F$105*M1458))*5,
IF(AND(I1458=110000,R1458&gt;672.8,R1458&lt;=841,M1458&gt;10),('[1]Pricing Schedule'!$F$111+('[1]Pricing Schedule'!$F$113*M1458))*5,
IF(AND(I1458=110000,R1458&gt;1345.6,R1458&lt;=1513.8,M1458&lt;=10),('[1]Pricing Schedule'!$F$103+('[1]Pricing Schedule'!$F$105*M1458))*9,
IF(AND(I1458=110000,R1458&gt;1345.6,R1458&lt;=1513.8,M1458&gt;10),('[1]Pricing Schedule'!$F$111+('[1]Pricing Schedule'!$F$113*M1458))*9,
9999999999)))))))))))))))))))))))))))))))))))))))</f>
        <v>699140</v>
      </c>
      <c r="T1458" s="21">
        <f>IF(AND(I1458=38000,R1458&lt;=4.5,M1458&gt;8),'[1]Pricing Schedule'!$J$9,
IF(AND(I1458=38000,R1458&lt;=4.5,M1458&lt;=8),'[1]Pricing Schedule'!$J$36,
IF(AND(I1458=38000,R1458&gt;4.5,R1458&lt;=9,M1458&gt;8),'[1]Pricing Schedule'!$J$18,
IF(AND(I1458=38000,R1458&gt;4.5,R1458&lt;=9,M1458&lt;=8),'[1]Pricing Schedule'!$J$36,
IF(AND(I1458=38000,R1458&gt;9,R1458&lt;=12.8,M1458&gt;8),'[1]Pricing Schedule'!$J$27,
IF(AND(I1458=38000,R1458&gt;9,R1458&lt;=12.8,M1458&lt;=8),'[1]Pricing Schedule'!$J$36,
IF(AND(I1458=38000,R1458&gt;12.8,R1458&lt;=22.8),'[1]Pricing Schedule'!$J$36,
IF(AND(I1458=38000,R1458&gt;22.8,R1458&lt;=30.2),'[1]Pricing Schedule'!$J$45,
IF(AND(I1458=38000,R1458&gt;30.2,R1458&lt;=45.9),'[1]Pricing Schedule'!$J$54,
IF(AND(I1458=38000,R1458&gt;45.9,R1458&lt;=123.4),'[1]Pricing Schedule'!$J$97,
IF(AND(I1458=38000,R1458&gt;123.4,R1458&lt;=168.2,M1458&lt;=10),'[1]Pricing Schedule'!$J$105,
IF(AND(I1458=38000,R1458&gt;123.4,R1458&lt;=168.2,M1458&gt;10),'[1]Pricing Schedule'!$J$113,
IF(AND(I1458=38000,R1458&gt;168.2,R1458&lt;=336.4,M1458&lt;=10),('[1]Pricing Schedule'!$J$105),
IF(AND(I1458=38000,R1458&gt;168.2,R1458&lt;=336.4,M1458&gt;10),('[1]Pricing Schedule'!$J$113),
IF(AND(I1458=38000,R1458&gt;336.4,R1458&lt;=504.6,M1458&lt;=10),('[1]Pricing Schedule'!$J$105),
IF(AND(I1458=38000,R1458&gt;336.4,R1458&lt;=504.6,M1458&gt;10),('[1]Pricing Schedule'!$J$113),
IF(AND(I1458=38000,R1458&gt;504.6,R1458&lt;=672.8,M1458&lt;=10),('[1]Pricing Schedule'!$J$105),
IF(AND(I1458=38000,R1458&gt;504.6,R1458&lt;=672.8,M1458&gt;10),('[1]Pricing Schedule'!$J$113),
IF(AND(I1458=110000,R1458&lt;=12.8,M1458&gt;2),'[1]Pricing Schedule'!$J$63,
IF(AND(I1458=110000,R1458&lt;=12.8,M1458&lt;=2),'[1]Pricing Schedule'!$J$97,
IF(AND(I1458=110000,R1458&gt;12.8,R1458&lt;=22.8,M1458&gt;3),'[1]Pricing Schedule'!$J$72,
IF(AND(I1458=110000,R1458&gt;12.8,R1458&lt;=22.8,M1458&lt;=3),'[1]Pricing Schedule'!$J$97,
IF(AND(I1458=110000,R1458&gt;22.8,R1458&lt;=30.2),'[1]Pricing Schedule'!$J$81,
IF(AND(I1458=110000,R1458&gt;30.2,R1458&lt;=45.9),'[1]Pricing Schedule'!$J$90,
IF(AND(I1458=110000,R1458&gt;45.9,R1458&lt;=123.4),'[1]Pricing Schedule'!$J$97,
IF(AND(I1458=110000,R1458&gt;123.4,R1458&lt;=168.2,M1458&lt;=10),'[1]Pricing Schedule'!$J$105,
IF(AND(I1458=110000,R1458&gt;123.4,R1458&lt;=168.2,M1458&gt;10),'[1]Pricing Schedule'!$J$113,
IF(AND(I1458=110000,R1458&gt;168.2,R1458&lt;=336.2,M1458&lt;=10),('[1]Pricing Schedule'!$J$105),
IF(AND(I1458=110000,R1458&gt;168.2,R1458&lt;=336.2,M1458&gt;10),('[1]Pricing Schedule'!$J$113),
IF(AND(I1458=110000,R1458&gt;336.4,R1458&lt;=504.6,M1458&lt;=10),('[1]Pricing Schedule'!$J$105),
IF(AND(I1458=110000,R1458&gt;336.4,R1458&lt;=504.6,M1458&gt;10),('[1]Pricing Schedule'!$J$113),
IF(AND(I1458=110000,R1458&gt;504.6,R1458&lt;=672.8,M1458&lt;=10),('[1]Pricing Schedule'!$J$105),
IF(AND(I1458=110000,R1458&gt;504.6,R1458&lt;=672.8,M1458&gt;10),('[1]Pricing Schedule'!$J$113),
IF(AND(I1458=110000,R1458&gt;672.8,R1458&lt;=841,M1458&lt;=10),('[1]Pricing Schedule'!$J$105),
IF(AND(I1458=110000,R1458&gt;672.8,R1458&lt;=841,M1458&gt;10),('[1]Pricing Schedule'!$J$113),
IF(AND(I1458=110000,R1458&gt;1682,R1458&lt;=1850.2,M1458&lt;=10),('[1]Pricing Schedule'!$J$105),
IF(AND(I1458=110000,R1458&gt;1682,R1458&lt;=1850.2,M1458&gt;10),('[1]Pricing Schedule'!$J$113),
IF(AND(I1458=110000,R1458&gt;2018.4,R1458&lt;=2186.6,M1458&lt;=10),('[1]Pricing Schedule'!$J$105),
IF(AND(I1458=110000,R1458&gt;2018.4,R1458&lt;=2186.6,M1458&gt;10),('[1]Pricing Schedule'!$J$113),999999999)))))))))))))))))))))))))))))))))))))))</f>
        <v>4</v>
      </c>
      <c r="U1458" s="40">
        <f t="shared" si="138"/>
        <v>166461.90476190476</v>
      </c>
      <c r="V1458" s="41">
        <f t="shared" si="139"/>
        <v>6.0073804960379897</v>
      </c>
      <c r="Y1458" s="23">
        <v>246</v>
      </c>
      <c r="Z1458" s="23">
        <v>384</v>
      </c>
      <c r="AD1458" s="13"/>
      <c r="AE1458" s="13"/>
      <c r="AF1458" s="13"/>
      <c r="AR1458" s="35"/>
    </row>
    <row r="1459" spans="1:44">
      <c r="A1459" s="23">
        <v>1461</v>
      </c>
      <c r="B1459" s="23">
        <v>1461</v>
      </c>
      <c r="C1459" s="23" t="s">
        <v>2148</v>
      </c>
      <c r="D1459" s="23" t="s">
        <v>786</v>
      </c>
      <c r="E1459" s="23" t="s">
        <v>280</v>
      </c>
      <c r="F1459" s="23" t="s">
        <v>787</v>
      </c>
      <c r="G1459" s="23" t="s">
        <v>788</v>
      </c>
      <c r="H1459" s="23" t="s">
        <v>113</v>
      </c>
      <c r="I1459" s="13">
        <v>38000</v>
      </c>
      <c r="J1459" s="23" t="s">
        <v>119</v>
      </c>
      <c r="K1459" s="13">
        <v>38000</v>
      </c>
      <c r="L1459" s="24">
        <v>7.5880000000000001</v>
      </c>
      <c r="M1459" s="37">
        <f t="shared" si="134"/>
        <v>8</v>
      </c>
      <c r="N1459" s="24">
        <v>0.34699999999999998</v>
      </c>
      <c r="O1459" s="13">
        <v>3</v>
      </c>
      <c r="P1459" s="36">
        <f t="shared" si="135"/>
        <v>0.34699999999999998</v>
      </c>
      <c r="Q1459" s="38">
        <f t="shared" si="136"/>
        <v>4.2</v>
      </c>
      <c r="R1459" s="37">
        <f t="shared" si="137"/>
        <v>4.2</v>
      </c>
      <c r="S1459" s="39">
        <f>IF(AND(I1459=38000,R1459&lt;=4.5,M1459&gt;8),'[1]Pricing Schedule'!$F$8+('[1]Pricing Schedule'!$F$9*M1459),
IF(AND(I1459=38000,R1459&lt;=4.5,M1459&lt;=8),'[1]Pricing Schedule'!$F$34+('[1]Pricing Schedule'!$F$36*M1459),
IF(AND(I1459=38000,R1459&gt;4.5,R1459&lt;=9,M1459&gt;8),'[1]Pricing Schedule'!$F$17+('[1]Pricing Schedule'!$F$18*M1459),
IF(AND(I1459=38000,R1459&gt;4.5,R1459&lt;=9,M1459&lt;=8),'[1]Pricing Schedule'!$F$34+('[1]Pricing Schedule'!$F$36*M1459),
IF(AND(I1459=38000,R1459&gt;9,R1459&lt;=12.8,M1459&gt;8),'[1]Pricing Schedule'!$F$26+('[1]Pricing Schedule'!$F$27*M1459),
IF(AND(I1459=38000,R1459&gt;9,R1459&lt;=12.8,M1459&lt;=8),'[1]Pricing Schedule'!$F$34+('[1]Pricing Schedule'!$F$36*M1459),
IF(AND(I1459=38000,R1459&gt;12.8,R1459&lt;=22.8),'[1]Pricing Schedule'!$F$34+('[1]Pricing Schedule'!$F$36*M1459),
IF(AND(I1459=38000,R1459&gt;22.8,R1459&lt;=30.2),'[1]Pricing Schedule'!$F$43+('[1]Pricing Schedule'!$F$45*M1459),
IF(AND(I1459=38000,R1459&gt;30.2,R1459&lt;=45.9),'[1]Pricing Schedule'!$F$52+('[1]Pricing Schedule'!$F$54*M1459),
IF(AND(I1459=38000,R1459&gt;45.9,R1459&lt;=123.4),'[1]Pricing Schedule'!$F$96+('[1]Pricing Schedule'!$F$97*M1459),
IF(AND(I1459=38000,R1459&gt;123.4,R1459&lt;=168.2,M1459&lt;=10),'[1]Pricing Schedule'!$F$103+('[1]Pricing Schedule'!$F$105*M1459),
IF(AND(I1459=38000,R1459&gt;123.4,R1459&lt;=168.2,M1459&gt;10),'[1]Pricing Schedule'!$F$111+('[1]Pricing Schedule'!$F$113*M1459),
IF(AND(I1459=38000,R1459&gt;157.4,R1459&lt;=336.4,M1459&lt;=10),('[1]Pricing Schedule'!$F$103+('[1]Pricing Schedule'!$F$105*M1459))*2,
IF(AND(I1459=38000,R1459&gt;157.4,R1459&lt;=336.4,M1459&gt;10),('[1]Pricing Schedule'!$F$111+('[1]Pricing Schedule'!$F$113*M1459))*2,
IF(AND(I1459=38000,R1459&gt;314.8,R1459&lt;=504.6,M1459&lt;=10),('[1]Pricing Schedule'!$F$103+('[1]Pricing Schedule'!$F$105*M1459))*3,
IF(AND(I1459=38000,R1459&gt;314.8,R1459&lt;=504.6,M1459&gt;10),('[1]Pricing Schedule'!$F$111+('[1]Pricing Schedule'!$F$113*M1459))*3,
IF(AND(I1459=38000,R1459&gt;472.2,R1459&lt;=672.8,M1459&lt;=10),('[1]Pricing Schedule'!$F$103+('[1]Pricing Schedule'!$F$105*M1459))*4,
IF(AND(I1459=38000,R1459&gt;472.2,R1459&lt;=672.8,M1459&gt;10),('[1]Pricing Schedule'!$F$111+('[1]Pricing Schedule'!$F$113*M1459))*4,
IF(AND(I1459=110000,R1459&lt;=12.8,M1459&gt;2),'[1]Pricing Schedule'!$F$62+('[1]Pricing Schedule'!$F$63*M1459),
IF(AND(I1459=110000,R1459&lt;=12.8,M1459&lt;=2),'[1]Pricing Schedule'!$F$96+('[1]Pricing Schedule'!$F$97*M1459),
IF(AND(I1459=110000,R1459&gt;12.8,R1459&lt;=22.8,M1459&gt;3),'[1]Pricing Schedule'!$F$71+('[1]Pricing Schedule'!$F$72*M1459),
IF(AND(I1459=110000,R1459&gt;12.8,R1459&lt;=22.8,M1459&lt;=3),'[1]Pricing Schedule'!$F$96+('[1]Pricing Schedule'!$F$97*M1459),
IF(AND(I1459=110000,R1459&gt;22.8,R1459&lt;=30.2),'[1]Pricing Schedule'!$F$80+('[1]Pricing Schedule'!$F$81*M1459),
IF(AND(I1459=110000,R1459&gt;30.2,R1459&lt;=45.9),'[1]Pricing Schedule'!$F$89+('[1]Pricing Schedule'!$F$90*M1459),
IF(AND(I1459=110000,R1459&gt;45.9,R1459&lt;=123.4),'[1]Pricing Schedule'!$F$96+('[1]Pricing Schedule'!$F$97*M1459),
IF(AND(I1459=110000,R1459&gt;123.4,R1459&lt;=168.2,M1459&lt;=10),'[1]Pricing Schedule'!$F$103+('[1]Pricing Schedule'!$F$105*M1459),
IF(AND(I1459=110000,R1459&gt;123.4,R1459&lt;=168.2,M1459&gt;10),'[1]Pricing Schedule'!$F$111+('[1]Pricing Schedule'!$F$113*M1459),
IF(AND(I1459=110000,R1459&gt;168.2,R1459&lt;=336.4,M1459&lt;=10),('[1]Pricing Schedule'!$F$103+('[1]Pricing Schedule'!$F$105*M1459))*2,
IF(AND(I1459=110000,R1459&gt;168.2,R1459&lt;=336.4,M1459&gt;10),('[1]Pricing Schedule'!$F$111+('[1]Pricing Schedule'!$F$113*M1459))*2,
IF(AND(I1459=110000,R1459&gt;336.4,R1459&lt;=504.6,M1459&lt;=10),('[1]Pricing Schedule'!$F$103+('[1]Pricing Schedule'!$F$105*M1459))*3,
IF(AND(I1459=110000,R1459&gt;336.4,R1459&lt;=504.6,M1459&gt;10),('[1]Pricing Schedule'!$F$111+('[1]Pricing Schedule'!$F$113*M1459))*3,
IF(AND(I1459=110000,R1459&gt;504.6,R1459&lt;=672.8,M1459&lt;=10),('[1]Pricing Schedule'!$F$103+('[1]Pricing Schedule'!$F$105*M1459))*4,
IF(AND(I1459=110000,R1459&gt;504.6,R1459&lt;=672.8,M1459&gt;10),('[1]Pricing Schedule'!$F$111+('[1]Pricing Schedule'!$F$113*M1459))*4,
IF(AND(I1459=110000,R1459&gt;672.8,R1459&lt;=841,M1459&lt;=10),('[1]Pricing Schedule'!$F$103+('[1]Pricing Schedule'!$F$105*M1459))*5,
IF(AND(I1459=110000,R1459&gt;672.8,R1459&lt;=841,M1459&gt;10),('[1]Pricing Schedule'!$F$111+('[1]Pricing Schedule'!$F$113*M1459))*5,
IF(AND(I1459=110000,R1459&gt;672.8,R1459&lt;=841,M1459&lt;=10),('[1]Pricing Schedule'!$F$103+('[1]Pricing Schedule'!$F$105*M1459))*5,
IF(AND(I1459=110000,R1459&gt;672.8,R1459&lt;=841,M1459&gt;10),('[1]Pricing Schedule'!$F$111+('[1]Pricing Schedule'!$F$113*M1459))*5,
IF(AND(I1459=110000,R1459&gt;1345.6,R1459&lt;=1513.8,M1459&lt;=10),('[1]Pricing Schedule'!$F$103+('[1]Pricing Schedule'!$F$105*M1459))*9,
IF(AND(I1459=110000,R1459&gt;1345.6,R1459&lt;=1513.8,M1459&gt;10),('[1]Pricing Schedule'!$F$111+('[1]Pricing Schedule'!$F$113*M1459))*9,
9999999999)))))))))))))))))))))))))))))))))))))))</f>
        <v>909950</v>
      </c>
      <c r="T1459" s="21">
        <f>IF(AND(I1459=38000,R1459&lt;=4.5,M1459&gt;8),'[1]Pricing Schedule'!$J$9,
IF(AND(I1459=38000,R1459&lt;=4.5,M1459&lt;=8),'[1]Pricing Schedule'!$J$36,
IF(AND(I1459=38000,R1459&gt;4.5,R1459&lt;=9,M1459&gt;8),'[1]Pricing Schedule'!$J$18,
IF(AND(I1459=38000,R1459&gt;4.5,R1459&lt;=9,M1459&lt;=8),'[1]Pricing Schedule'!$J$36,
IF(AND(I1459=38000,R1459&gt;9,R1459&lt;=12.8,M1459&gt;8),'[1]Pricing Schedule'!$J$27,
IF(AND(I1459=38000,R1459&gt;9,R1459&lt;=12.8,M1459&lt;=8),'[1]Pricing Schedule'!$J$36,
IF(AND(I1459=38000,R1459&gt;12.8,R1459&lt;=22.8),'[1]Pricing Schedule'!$J$36,
IF(AND(I1459=38000,R1459&gt;22.8,R1459&lt;=30.2),'[1]Pricing Schedule'!$J$45,
IF(AND(I1459=38000,R1459&gt;30.2,R1459&lt;=45.9),'[1]Pricing Schedule'!$J$54,
IF(AND(I1459=38000,R1459&gt;45.9,R1459&lt;=123.4),'[1]Pricing Schedule'!$J$97,
IF(AND(I1459=38000,R1459&gt;123.4,R1459&lt;=168.2,M1459&lt;=10),'[1]Pricing Schedule'!$J$105,
IF(AND(I1459=38000,R1459&gt;123.4,R1459&lt;=168.2,M1459&gt;10),'[1]Pricing Schedule'!$J$113,
IF(AND(I1459=38000,R1459&gt;168.2,R1459&lt;=336.4,M1459&lt;=10),('[1]Pricing Schedule'!$J$105),
IF(AND(I1459=38000,R1459&gt;168.2,R1459&lt;=336.4,M1459&gt;10),('[1]Pricing Schedule'!$J$113),
IF(AND(I1459=38000,R1459&gt;336.4,R1459&lt;=504.6,M1459&lt;=10),('[1]Pricing Schedule'!$J$105),
IF(AND(I1459=38000,R1459&gt;336.4,R1459&lt;=504.6,M1459&gt;10),('[1]Pricing Schedule'!$J$113),
IF(AND(I1459=38000,R1459&gt;504.6,R1459&lt;=672.8,M1459&lt;=10),('[1]Pricing Schedule'!$J$105),
IF(AND(I1459=38000,R1459&gt;504.6,R1459&lt;=672.8,M1459&gt;10),('[1]Pricing Schedule'!$J$113),
IF(AND(I1459=110000,R1459&lt;=12.8,M1459&gt;2),'[1]Pricing Schedule'!$J$63,
IF(AND(I1459=110000,R1459&lt;=12.8,M1459&lt;=2),'[1]Pricing Schedule'!$J$97,
IF(AND(I1459=110000,R1459&gt;12.8,R1459&lt;=22.8,M1459&gt;3),'[1]Pricing Schedule'!$J$72,
IF(AND(I1459=110000,R1459&gt;12.8,R1459&lt;=22.8,M1459&lt;=3),'[1]Pricing Schedule'!$J$97,
IF(AND(I1459=110000,R1459&gt;22.8,R1459&lt;=30.2),'[1]Pricing Schedule'!$J$81,
IF(AND(I1459=110000,R1459&gt;30.2,R1459&lt;=45.9),'[1]Pricing Schedule'!$J$90,
IF(AND(I1459=110000,R1459&gt;45.9,R1459&lt;=123.4),'[1]Pricing Schedule'!$J$97,
IF(AND(I1459=110000,R1459&gt;123.4,R1459&lt;=168.2,M1459&lt;=10),'[1]Pricing Schedule'!$J$105,
IF(AND(I1459=110000,R1459&gt;123.4,R1459&lt;=168.2,M1459&gt;10),'[1]Pricing Schedule'!$J$113,
IF(AND(I1459=110000,R1459&gt;168.2,R1459&lt;=336.2,M1459&lt;=10),('[1]Pricing Schedule'!$J$105),
IF(AND(I1459=110000,R1459&gt;168.2,R1459&lt;=336.2,M1459&gt;10),('[1]Pricing Schedule'!$J$113),
IF(AND(I1459=110000,R1459&gt;336.4,R1459&lt;=504.6,M1459&lt;=10),('[1]Pricing Schedule'!$J$105),
IF(AND(I1459=110000,R1459&gt;336.4,R1459&lt;=504.6,M1459&gt;10),('[1]Pricing Schedule'!$J$113),
IF(AND(I1459=110000,R1459&gt;504.6,R1459&lt;=672.8,M1459&lt;=10),('[1]Pricing Schedule'!$J$105),
IF(AND(I1459=110000,R1459&gt;504.6,R1459&lt;=672.8,M1459&gt;10),('[1]Pricing Schedule'!$J$113),
IF(AND(I1459=110000,R1459&gt;672.8,R1459&lt;=841,M1459&lt;=10),('[1]Pricing Schedule'!$J$105),
IF(AND(I1459=110000,R1459&gt;672.8,R1459&lt;=841,M1459&gt;10),('[1]Pricing Schedule'!$J$113),
IF(AND(I1459=110000,R1459&gt;1682,R1459&lt;=1850.2,M1459&lt;=10),('[1]Pricing Schedule'!$J$105),
IF(AND(I1459=110000,R1459&gt;1682,R1459&lt;=1850.2,M1459&gt;10),('[1]Pricing Schedule'!$J$113),
IF(AND(I1459=110000,R1459&gt;2018.4,R1459&lt;=2186.6,M1459&lt;=10),('[1]Pricing Schedule'!$J$105),
IF(AND(I1459=110000,R1459&gt;2018.4,R1459&lt;=2186.6,M1459&gt;10),('[1]Pricing Schedule'!$J$113),999999999)))))))))))))))))))))))))))))))))))))))</f>
        <v>4</v>
      </c>
      <c r="U1459" s="40">
        <f t="shared" si="138"/>
        <v>216654.76190476189</v>
      </c>
      <c r="V1459" s="41">
        <f t="shared" si="139"/>
        <v>4.6156382218803227</v>
      </c>
      <c r="Y1459" s="23">
        <v>402</v>
      </c>
      <c r="Z1459" s="23">
        <v>384</v>
      </c>
      <c r="AD1459" s="13"/>
      <c r="AE1459" s="13"/>
      <c r="AF1459" s="13"/>
      <c r="AR1459" s="35"/>
    </row>
    <row r="1460" spans="1:44">
      <c r="A1460" s="23">
        <v>1462</v>
      </c>
      <c r="B1460" s="23">
        <v>1462</v>
      </c>
      <c r="C1460" s="23" t="s">
        <v>2149</v>
      </c>
      <c r="D1460" s="23" t="s">
        <v>318</v>
      </c>
      <c r="E1460" s="23" t="s">
        <v>318</v>
      </c>
      <c r="F1460" s="23" t="s">
        <v>315</v>
      </c>
      <c r="G1460" s="23" t="s">
        <v>316</v>
      </c>
      <c r="H1460" s="23" t="s">
        <v>133</v>
      </c>
      <c r="I1460" s="13">
        <v>110000</v>
      </c>
      <c r="J1460" s="13">
        <v>20000</v>
      </c>
      <c r="K1460" s="13">
        <v>110000</v>
      </c>
      <c r="L1460" s="24">
        <v>7.617</v>
      </c>
      <c r="M1460" s="37">
        <f t="shared" si="134"/>
        <v>8</v>
      </c>
      <c r="N1460" s="24">
        <v>0.121</v>
      </c>
      <c r="O1460" s="13">
        <v>3</v>
      </c>
      <c r="P1460" s="36">
        <f t="shared" si="135"/>
        <v>0.121</v>
      </c>
      <c r="Q1460" s="38">
        <f t="shared" si="136"/>
        <v>4.2</v>
      </c>
      <c r="R1460" s="37">
        <f t="shared" si="137"/>
        <v>4.2</v>
      </c>
      <c r="S1460" s="39">
        <f>IF(AND(I1460=38000,R1460&lt;=4.5,M1460&gt;8),'[1]Pricing Schedule'!$F$8+('[1]Pricing Schedule'!$F$9*M1460),
IF(AND(I1460=38000,R1460&lt;=4.5,M1460&lt;=8),'[1]Pricing Schedule'!$F$34+('[1]Pricing Schedule'!$F$36*M1460),
IF(AND(I1460=38000,R1460&gt;4.5,R1460&lt;=9,M1460&gt;8),'[1]Pricing Schedule'!$F$17+('[1]Pricing Schedule'!$F$18*M1460),
IF(AND(I1460=38000,R1460&gt;4.5,R1460&lt;=9,M1460&lt;=8),'[1]Pricing Schedule'!$F$34+('[1]Pricing Schedule'!$F$36*M1460),
IF(AND(I1460=38000,R1460&gt;9,R1460&lt;=12.8,M1460&gt;8),'[1]Pricing Schedule'!$F$26+('[1]Pricing Schedule'!$F$27*M1460),
IF(AND(I1460=38000,R1460&gt;9,R1460&lt;=12.8,M1460&lt;=8),'[1]Pricing Schedule'!$F$34+('[1]Pricing Schedule'!$F$36*M1460),
IF(AND(I1460=38000,R1460&gt;12.8,R1460&lt;=22.8),'[1]Pricing Schedule'!$F$34+('[1]Pricing Schedule'!$F$36*M1460),
IF(AND(I1460=38000,R1460&gt;22.8,R1460&lt;=30.2),'[1]Pricing Schedule'!$F$43+('[1]Pricing Schedule'!$F$45*M1460),
IF(AND(I1460=38000,R1460&gt;30.2,R1460&lt;=45.9),'[1]Pricing Schedule'!$F$52+('[1]Pricing Schedule'!$F$54*M1460),
IF(AND(I1460=38000,R1460&gt;45.9,R1460&lt;=123.4),'[1]Pricing Schedule'!$F$96+('[1]Pricing Schedule'!$F$97*M1460),
IF(AND(I1460=38000,R1460&gt;123.4,R1460&lt;=168.2,M1460&lt;=10),'[1]Pricing Schedule'!$F$103+('[1]Pricing Schedule'!$F$105*M1460),
IF(AND(I1460=38000,R1460&gt;123.4,R1460&lt;=168.2,M1460&gt;10),'[1]Pricing Schedule'!$F$111+('[1]Pricing Schedule'!$F$113*M1460),
IF(AND(I1460=38000,R1460&gt;157.4,R1460&lt;=336.4,M1460&lt;=10),('[1]Pricing Schedule'!$F$103+('[1]Pricing Schedule'!$F$105*M1460))*2,
IF(AND(I1460=38000,R1460&gt;157.4,R1460&lt;=336.4,M1460&gt;10),('[1]Pricing Schedule'!$F$111+('[1]Pricing Schedule'!$F$113*M1460))*2,
IF(AND(I1460=38000,R1460&gt;314.8,R1460&lt;=504.6,M1460&lt;=10),('[1]Pricing Schedule'!$F$103+('[1]Pricing Schedule'!$F$105*M1460))*3,
IF(AND(I1460=38000,R1460&gt;314.8,R1460&lt;=504.6,M1460&gt;10),('[1]Pricing Schedule'!$F$111+('[1]Pricing Schedule'!$F$113*M1460))*3,
IF(AND(I1460=38000,R1460&gt;472.2,R1460&lt;=672.8,M1460&lt;=10),('[1]Pricing Schedule'!$F$103+('[1]Pricing Schedule'!$F$105*M1460))*4,
IF(AND(I1460=38000,R1460&gt;472.2,R1460&lt;=672.8,M1460&gt;10),('[1]Pricing Schedule'!$F$111+('[1]Pricing Schedule'!$F$113*M1460))*4,
IF(AND(I1460=110000,R1460&lt;=12.8,M1460&gt;2),'[1]Pricing Schedule'!$F$62+('[1]Pricing Schedule'!$F$63*M1460),
IF(AND(I1460=110000,R1460&lt;=12.8,M1460&lt;=2),'[1]Pricing Schedule'!$F$96+('[1]Pricing Schedule'!$F$97*M1460),
IF(AND(I1460=110000,R1460&gt;12.8,R1460&lt;=22.8,M1460&gt;3),'[1]Pricing Schedule'!$F$71+('[1]Pricing Schedule'!$F$72*M1460),
IF(AND(I1460=110000,R1460&gt;12.8,R1460&lt;=22.8,M1460&lt;=3),'[1]Pricing Schedule'!$F$96+('[1]Pricing Schedule'!$F$97*M1460),
IF(AND(I1460=110000,R1460&gt;22.8,R1460&lt;=30.2),'[1]Pricing Schedule'!$F$80+('[1]Pricing Schedule'!$F$81*M1460),
IF(AND(I1460=110000,R1460&gt;30.2,R1460&lt;=45.9),'[1]Pricing Schedule'!$F$89+('[1]Pricing Schedule'!$F$90*M1460),
IF(AND(I1460=110000,R1460&gt;45.9,R1460&lt;=123.4),'[1]Pricing Schedule'!$F$96+('[1]Pricing Schedule'!$F$97*M1460),
IF(AND(I1460=110000,R1460&gt;123.4,R1460&lt;=168.2,M1460&lt;=10),'[1]Pricing Schedule'!$F$103+('[1]Pricing Schedule'!$F$105*M1460),
IF(AND(I1460=110000,R1460&gt;123.4,R1460&lt;=168.2,M1460&gt;10),'[1]Pricing Schedule'!$F$111+('[1]Pricing Schedule'!$F$113*M1460),
IF(AND(I1460=110000,R1460&gt;168.2,R1460&lt;=336.4,M1460&lt;=10),('[1]Pricing Schedule'!$F$103+('[1]Pricing Schedule'!$F$105*M1460))*2,
IF(AND(I1460=110000,R1460&gt;168.2,R1460&lt;=336.4,M1460&gt;10),('[1]Pricing Schedule'!$F$111+('[1]Pricing Schedule'!$F$113*M1460))*2,
IF(AND(I1460=110000,R1460&gt;336.4,R1460&lt;=504.6,M1460&lt;=10),('[1]Pricing Schedule'!$F$103+('[1]Pricing Schedule'!$F$105*M1460))*3,
IF(AND(I1460=110000,R1460&gt;336.4,R1460&lt;=504.6,M1460&gt;10),('[1]Pricing Schedule'!$F$111+('[1]Pricing Schedule'!$F$113*M1460))*3,
IF(AND(I1460=110000,R1460&gt;504.6,R1460&lt;=672.8,M1460&lt;=10),('[1]Pricing Schedule'!$F$103+('[1]Pricing Schedule'!$F$105*M1460))*4,
IF(AND(I1460=110000,R1460&gt;504.6,R1460&lt;=672.8,M1460&gt;10),('[1]Pricing Schedule'!$F$111+('[1]Pricing Schedule'!$F$113*M1460))*4,
IF(AND(I1460=110000,R1460&gt;672.8,R1460&lt;=841,M1460&lt;=10),('[1]Pricing Schedule'!$F$103+('[1]Pricing Schedule'!$F$105*M1460))*5,
IF(AND(I1460=110000,R1460&gt;672.8,R1460&lt;=841,M1460&gt;10),('[1]Pricing Schedule'!$F$111+('[1]Pricing Schedule'!$F$113*M1460))*5,
IF(AND(I1460=110000,R1460&gt;672.8,R1460&lt;=841,M1460&lt;=10),('[1]Pricing Schedule'!$F$103+('[1]Pricing Schedule'!$F$105*M1460))*5,
IF(AND(I1460=110000,R1460&gt;672.8,R1460&lt;=841,M1460&gt;10),('[1]Pricing Schedule'!$F$111+('[1]Pricing Schedule'!$F$113*M1460))*5,
IF(AND(I1460=110000,R1460&gt;1345.6,R1460&lt;=1513.8,M1460&lt;=10),('[1]Pricing Schedule'!$F$103+('[1]Pricing Schedule'!$F$105*M1460))*9,
IF(AND(I1460=110000,R1460&gt;1345.6,R1460&lt;=1513.8,M1460&gt;10),('[1]Pricing Schedule'!$F$111+('[1]Pricing Schedule'!$F$113*M1460))*9,
9999999999)))))))))))))))))))))))))))))))))))))))</f>
        <v>1838070</v>
      </c>
      <c r="T1460" s="21">
        <f>IF(AND(I1460=38000,R1460&lt;=4.5,M1460&gt;8),'[1]Pricing Schedule'!$J$9,
IF(AND(I1460=38000,R1460&lt;=4.5,M1460&lt;=8),'[1]Pricing Schedule'!$J$36,
IF(AND(I1460=38000,R1460&gt;4.5,R1460&lt;=9,M1460&gt;8),'[1]Pricing Schedule'!$J$18,
IF(AND(I1460=38000,R1460&gt;4.5,R1460&lt;=9,M1460&lt;=8),'[1]Pricing Schedule'!$J$36,
IF(AND(I1460=38000,R1460&gt;9,R1460&lt;=12.8,M1460&gt;8),'[1]Pricing Schedule'!$J$27,
IF(AND(I1460=38000,R1460&gt;9,R1460&lt;=12.8,M1460&lt;=8),'[1]Pricing Schedule'!$J$36,
IF(AND(I1460=38000,R1460&gt;12.8,R1460&lt;=22.8),'[1]Pricing Schedule'!$J$36,
IF(AND(I1460=38000,R1460&gt;22.8,R1460&lt;=30.2),'[1]Pricing Schedule'!$J$45,
IF(AND(I1460=38000,R1460&gt;30.2,R1460&lt;=45.9),'[1]Pricing Schedule'!$J$54,
IF(AND(I1460=38000,R1460&gt;45.9,R1460&lt;=123.4),'[1]Pricing Schedule'!$J$97,
IF(AND(I1460=38000,R1460&gt;123.4,R1460&lt;=168.2,M1460&lt;=10),'[1]Pricing Schedule'!$J$105,
IF(AND(I1460=38000,R1460&gt;123.4,R1460&lt;=168.2,M1460&gt;10),'[1]Pricing Schedule'!$J$113,
IF(AND(I1460=38000,R1460&gt;168.2,R1460&lt;=336.4,M1460&lt;=10),('[1]Pricing Schedule'!$J$105),
IF(AND(I1460=38000,R1460&gt;168.2,R1460&lt;=336.4,M1460&gt;10),('[1]Pricing Schedule'!$J$113),
IF(AND(I1460=38000,R1460&gt;336.4,R1460&lt;=504.6,M1460&lt;=10),('[1]Pricing Schedule'!$J$105),
IF(AND(I1460=38000,R1460&gt;336.4,R1460&lt;=504.6,M1460&gt;10),('[1]Pricing Schedule'!$J$113),
IF(AND(I1460=38000,R1460&gt;504.6,R1460&lt;=672.8,M1460&lt;=10),('[1]Pricing Schedule'!$J$105),
IF(AND(I1460=38000,R1460&gt;504.6,R1460&lt;=672.8,M1460&gt;10),('[1]Pricing Schedule'!$J$113),
IF(AND(I1460=110000,R1460&lt;=12.8,M1460&gt;2),'[1]Pricing Schedule'!$J$63,
IF(AND(I1460=110000,R1460&lt;=12.8,M1460&lt;=2),'[1]Pricing Schedule'!$J$97,
IF(AND(I1460=110000,R1460&gt;12.8,R1460&lt;=22.8,M1460&gt;3),'[1]Pricing Schedule'!$J$72,
IF(AND(I1460=110000,R1460&gt;12.8,R1460&lt;=22.8,M1460&lt;=3),'[1]Pricing Schedule'!$J$97,
IF(AND(I1460=110000,R1460&gt;22.8,R1460&lt;=30.2),'[1]Pricing Schedule'!$J$81,
IF(AND(I1460=110000,R1460&gt;30.2,R1460&lt;=45.9),'[1]Pricing Schedule'!$J$90,
IF(AND(I1460=110000,R1460&gt;45.9,R1460&lt;=123.4),'[1]Pricing Schedule'!$J$97,
IF(AND(I1460=110000,R1460&gt;123.4,R1460&lt;=168.2,M1460&lt;=10),'[1]Pricing Schedule'!$J$105,
IF(AND(I1460=110000,R1460&gt;123.4,R1460&lt;=168.2,M1460&gt;10),'[1]Pricing Schedule'!$J$113,
IF(AND(I1460=110000,R1460&gt;168.2,R1460&lt;=336.2,M1460&lt;=10),('[1]Pricing Schedule'!$J$105),
IF(AND(I1460=110000,R1460&gt;168.2,R1460&lt;=336.2,M1460&gt;10),('[1]Pricing Schedule'!$J$113),
IF(AND(I1460=110000,R1460&gt;336.4,R1460&lt;=504.6,M1460&lt;=10),('[1]Pricing Schedule'!$J$105),
IF(AND(I1460=110000,R1460&gt;336.4,R1460&lt;=504.6,M1460&gt;10),('[1]Pricing Schedule'!$J$113),
IF(AND(I1460=110000,R1460&gt;504.6,R1460&lt;=672.8,M1460&lt;=10),('[1]Pricing Schedule'!$J$105),
IF(AND(I1460=110000,R1460&gt;504.6,R1460&lt;=672.8,M1460&gt;10),('[1]Pricing Schedule'!$J$113),
IF(AND(I1460=110000,R1460&gt;672.8,R1460&lt;=841,M1460&lt;=10),('[1]Pricing Schedule'!$J$105),
IF(AND(I1460=110000,R1460&gt;672.8,R1460&lt;=841,M1460&gt;10),('[1]Pricing Schedule'!$J$113),
IF(AND(I1460=110000,R1460&gt;1682,R1460&lt;=1850.2,M1460&lt;=10),('[1]Pricing Schedule'!$J$105),
IF(AND(I1460=110000,R1460&gt;1682,R1460&lt;=1850.2,M1460&gt;10),('[1]Pricing Schedule'!$J$113),
IF(AND(I1460=110000,R1460&gt;2018.4,R1460&lt;=2186.6,M1460&lt;=10),('[1]Pricing Schedule'!$J$105),
IF(AND(I1460=110000,R1460&gt;2018.4,R1460&lt;=2186.6,M1460&gt;10),('[1]Pricing Schedule'!$J$113),999999999)))))))))))))))))))))))))))))))))))))))</f>
        <v>7</v>
      </c>
      <c r="U1460" s="40">
        <f t="shared" si="138"/>
        <v>437635.71428571426</v>
      </c>
      <c r="V1460" s="41">
        <f t="shared" si="139"/>
        <v>2.2850054676916547</v>
      </c>
      <c r="Y1460" s="23">
        <v>134</v>
      </c>
      <c r="Z1460" s="23">
        <v>481</v>
      </c>
      <c r="AD1460" s="13"/>
      <c r="AE1460" s="13"/>
      <c r="AF1460" s="13"/>
      <c r="AR1460" s="35"/>
    </row>
    <row r="1461" spans="1:44">
      <c r="A1461" s="23">
        <v>1463</v>
      </c>
      <c r="B1461" s="23">
        <v>1463</v>
      </c>
      <c r="C1461" s="23" t="s">
        <v>2150</v>
      </c>
      <c r="D1461" s="23" t="s">
        <v>314</v>
      </c>
      <c r="E1461" s="23" t="s">
        <v>314</v>
      </c>
      <c r="F1461" s="23" t="s">
        <v>315</v>
      </c>
      <c r="G1461" s="23" t="s">
        <v>316</v>
      </c>
      <c r="H1461" s="23" t="s">
        <v>133</v>
      </c>
      <c r="I1461" s="13">
        <v>110000</v>
      </c>
      <c r="J1461" s="13">
        <v>20000</v>
      </c>
      <c r="K1461" s="13">
        <v>110000</v>
      </c>
      <c r="L1461" s="24">
        <v>11.255000000000001</v>
      </c>
      <c r="M1461" s="37">
        <f t="shared" si="134"/>
        <v>12</v>
      </c>
      <c r="N1461" s="24">
        <v>0.498</v>
      </c>
      <c r="O1461" s="13">
        <v>3</v>
      </c>
      <c r="P1461" s="36">
        <f t="shared" si="135"/>
        <v>0.498</v>
      </c>
      <c r="Q1461" s="38">
        <f t="shared" si="136"/>
        <v>4.2</v>
      </c>
      <c r="R1461" s="37">
        <f t="shared" si="137"/>
        <v>4.2</v>
      </c>
      <c r="S1461" s="39">
        <f>IF(AND(I1461=38000,R1461&lt;=4.5,M1461&gt;8),'[1]Pricing Schedule'!$F$8+('[1]Pricing Schedule'!$F$9*M1461),
IF(AND(I1461=38000,R1461&lt;=4.5,M1461&lt;=8),'[1]Pricing Schedule'!$F$34+('[1]Pricing Schedule'!$F$36*M1461),
IF(AND(I1461=38000,R1461&gt;4.5,R1461&lt;=9,M1461&gt;8),'[1]Pricing Schedule'!$F$17+('[1]Pricing Schedule'!$F$18*M1461),
IF(AND(I1461=38000,R1461&gt;4.5,R1461&lt;=9,M1461&lt;=8),'[1]Pricing Schedule'!$F$34+('[1]Pricing Schedule'!$F$36*M1461),
IF(AND(I1461=38000,R1461&gt;9,R1461&lt;=12.8,M1461&gt;8),'[1]Pricing Schedule'!$F$26+('[1]Pricing Schedule'!$F$27*M1461),
IF(AND(I1461=38000,R1461&gt;9,R1461&lt;=12.8,M1461&lt;=8),'[1]Pricing Schedule'!$F$34+('[1]Pricing Schedule'!$F$36*M1461),
IF(AND(I1461=38000,R1461&gt;12.8,R1461&lt;=22.8),'[1]Pricing Schedule'!$F$34+('[1]Pricing Schedule'!$F$36*M1461),
IF(AND(I1461=38000,R1461&gt;22.8,R1461&lt;=30.2),'[1]Pricing Schedule'!$F$43+('[1]Pricing Schedule'!$F$45*M1461),
IF(AND(I1461=38000,R1461&gt;30.2,R1461&lt;=45.9),'[1]Pricing Schedule'!$F$52+('[1]Pricing Schedule'!$F$54*M1461),
IF(AND(I1461=38000,R1461&gt;45.9,R1461&lt;=123.4),'[1]Pricing Schedule'!$F$96+('[1]Pricing Schedule'!$F$97*M1461),
IF(AND(I1461=38000,R1461&gt;123.4,R1461&lt;=168.2,M1461&lt;=10),'[1]Pricing Schedule'!$F$103+('[1]Pricing Schedule'!$F$105*M1461),
IF(AND(I1461=38000,R1461&gt;123.4,R1461&lt;=168.2,M1461&gt;10),'[1]Pricing Schedule'!$F$111+('[1]Pricing Schedule'!$F$113*M1461),
IF(AND(I1461=38000,R1461&gt;157.4,R1461&lt;=336.4,M1461&lt;=10),('[1]Pricing Schedule'!$F$103+('[1]Pricing Schedule'!$F$105*M1461))*2,
IF(AND(I1461=38000,R1461&gt;157.4,R1461&lt;=336.4,M1461&gt;10),('[1]Pricing Schedule'!$F$111+('[1]Pricing Schedule'!$F$113*M1461))*2,
IF(AND(I1461=38000,R1461&gt;314.8,R1461&lt;=504.6,M1461&lt;=10),('[1]Pricing Schedule'!$F$103+('[1]Pricing Schedule'!$F$105*M1461))*3,
IF(AND(I1461=38000,R1461&gt;314.8,R1461&lt;=504.6,M1461&gt;10),('[1]Pricing Schedule'!$F$111+('[1]Pricing Schedule'!$F$113*M1461))*3,
IF(AND(I1461=38000,R1461&gt;472.2,R1461&lt;=672.8,M1461&lt;=10),('[1]Pricing Schedule'!$F$103+('[1]Pricing Schedule'!$F$105*M1461))*4,
IF(AND(I1461=38000,R1461&gt;472.2,R1461&lt;=672.8,M1461&gt;10),('[1]Pricing Schedule'!$F$111+('[1]Pricing Schedule'!$F$113*M1461))*4,
IF(AND(I1461=110000,R1461&lt;=12.8,M1461&gt;2),'[1]Pricing Schedule'!$F$62+('[1]Pricing Schedule'!$F$63*M1461),
IF(AND(I1461=110000,R1461&lt;=12.8,M1461&lt;=2),'[1]Pricing Schedule'!$F$96+('[1]Pricing Schedule'!$F$97*M1461),
IF(AND(I1461=110000,R1461&gt;12.8,R1461&lt;=22.8,M1461&gt;3),'[1]Pricing Schedule'!$F$71+('[1]Pricing Schedule'!$F$72*M1461),
IF(AND(I1461=110000,R1461&gt;12.8,R1461&lt;=22.8,M1461&lt;=3),'[1]Pricing Schedule'!$F$96+('[1]Pricing Schedule'!$F$97*M1461),
IF(AND(I1461=110000,R1461&gt;22.8,R1461&lt;=30.2),'[1]Pricing Schedule'!$F$80+('[1]Pricing Schedule'!$F$81*M1461),
IF(AND(I1461=110000,R1461&gt;30.2,R1461&lt;=45.9),'[1]Pricing Schedule'!$F$89+('[1]Pricing Schedule'!$F$90*M1461),
IF(AND(I1461=110000,R1461&gt;45.9,R1461&lt;=123.4),'[1]Pricing Schedule'!$F$96+('[1]Pricing Schedule'!$F$97*M1461),
IF(AND(I1461=110000,R1461&gt;123.4,R1461&lt;=168.2,M1461&lt;=10),'[1]Pricing Schedule'!$F$103+('[1]Pricing Schedule'!$F$105*M1461),
IF(AND(I1461=110000,R1461&gt;123.4,R1461&lt;=168.2,M1461&gt;10),'[1]Pricing Schedule'!$F$111+('[1]Pricing Schedule'!$F$113*M1461),
IF(AND(I1461=110000,R1461&gt;168.2,R1461&lt;=336.4,M1461&lt;=10),('[1]Pricing Schedule'!$F$103+('[1]Pricing Schedule'!$F$105*M1461))*2,
IF(AND(I1461=110000,R1461&gt;168.2,R1461&lt;=336.4,M1461&gt;10),('[1]Pricing Schedule'!$F$111+('[1]Pricing Schedule'!$F$113*M1461))*2,
IF(AND(I1461=110000,R1461&gt;336.4,R1461&lt;=504.6,M1461&lt;=10),('[1]Pricing Schedule'!$F$103+('[1]Pricing Schedule'!$F$105*M1461))*3,
IF(AND(I1461=110000,R1461&gt;336.4,R1461&lt;=504.6,M1461&gt;10),('[1]Pricing Schedule'!$F$111+('[1]Pricing Schedule'!$F$113*M1461))*3,
IF(AND(I1461=110000,R1461&gt;504.6,R1461&lt;=672.8,M1461&lt;=10),('[1]Pricing Schedule'!$F$103+('[1]Pricing Schedule'!$F$105*M1461))*4,
IF(AND(I1461=110000,R1461&gt;504.6,R1461&lt;=672.8,M1461&gt;10),('[1]Pricing Schedule'!$F$111+('[1]Pricing Schedule'!$F$113*M1461))*4,
IF(AND(I1461=110000,R1461&gt;672.8,R1461&lt;=841,M1461&lt;=10),('[1]Pricing Schedule'!$F$103+('[1]Pricing Schedule'!$F$105*M1461))*5,
IF(AND(I1461=110000,R1461&gt;672.8,R1461&lt;=841,M1461&gt;10),('[1]Pricing Schedule'!$F$111+('[1]Pricing Schedule'!$F$113*M1461))*5,
IF(AND(I1461=110000,R1461&gt;672.8,R1461&lt;=841,M1461&lt;=10),('[1]Pricing Schedule'!$F$103+('[1]Pricing Schedule'!$F$105*M1461))*5,
IF(AND(I1461=110000,R1461&gt;672.8,R1461&lt;=841,M1461&gt;10),('[1]Pricing Schedule'!$F$111+('[1]Pricing Schedule'!$F$113*M1461))*5,
IF(AND(I1461=110000,R1461&gt;1345.6,R1461&lt;=1513.8,M1461&lt;=10),('[1]Pricing Schedule'!$F$103+('[1]Pricing Schedule'!$F$105*M1461))*9,
IF(AND(I1461=110000,R1461&gt;1345.6,R1461&lt;=1513.8,M1461&gt;10),('[1]Pricing Schedule'!$F$111+('[1]Pricing Schedule'!$F$113*M1461))*9,
9999999999)))))))))))))))))))))))))))))))))))))))</f>
        <v>2048870</v>
      </c>
      <c r="T1461" s="21">
        <f>IF(AND(I1461=38000,R1461&lt;=4.5,M1461&gt;8),'[1]Pricing Schedule'!$J$9,
IF(AND(I1461=38000,R1461&lt;=4.5,M1461&lt;=8),'[1]Pricing Schedule'!$J$36,
IF(AND(I1461=38000,R1461&gt;4.5,R1461&lt;=9,M1461&gt;8),'[1]Pricing Schedule'!$J$18,
IF(AND(I1461=38000,R1461&gt;4.5,R1461&lt;=9,M1461&lt;=8),'[1]Pricing Schedule'!$J$36,
IF(AND(I1461=38000,R1461&gt;9,R1461&lt;=12.8,M1461&gt;8),'[1]Pricing Schedule'!$J$27,
IF(AND(I1461=38000,R1461&gt;9,R1461&lt;=12.8,M1461&lt;=8),'[1]Pricing Schedule'!$J$36,
IF(AND(I1461=38000,R1461&gt;12.8,R1461&lt;=22.8),'[1]Pricing Schedule'!$J$36,
IF(AND(I1461=38000,R1461&gt;22.8,R1461&lt;=30.2),'[1]Pricing Schedule'!$J$45,
IF(AND(I1461=38000,R1461&gt;30.2,R1461&lt;=45.9),'[1]Pricing Schedule'!$J$54,
IF(AND(I1461=38000,R1461&gt;45.9,R1461&lt;=123.4),'[1]Pricing Schedule'!$J$97,
IF(AND(I1461=38000,R1461&gt;123.4,R1461&lt;=168.2,M1461&lt;=10),'[1]Pricing Schedule'!$J$105,
IF(AND(I1461=38000,R1461&gt;123.4,R1461&lt;=168.2,M1461&gt;10),'[1]Pricing Schedule'!$J$113,
IF(AND(I1461=38000,R1461&gt;168.2,R1461&lt;=336.4,M1461&lt;=10),('[1]Pricing Schedule'!$J$105),
IF(AND(I1461=38000,R1461&gt;168.2,R1461&lt;=336.4,M1461&gt;10),('[1]Pricing Schedule'!$J$113),
IF(AND(I1461=38000,R1461&gt;336.4,R1461&lt;=504.6,M1461&lt;=10),('[1]Pricing Schedule'!$J$105),
IF(AND(I1461=38000,R1461&gt;336.4,R1461&lt;=504.6,M1461&gt;10),('[1]Pricing Schedule'!$J$113),
IF(AND(I1461=38000,R1461&gt;504.6,R1461&lt;=672.8,M1461&lt;=10),('[1]Pricing Schedule'!$J$105),
IF(AND(I1461=38000,R1461&gt;504.6,R1461&lt;=672.8,M1461&gt;10),('[1]Pricing Schedule'!$J$113),
IF(AND(I1461=110000,R1461&lt;=12.8,M1461&gt;2),'[1]Pricing Schedule'!$J$63,
IF(AND(I1461=110000,R1461&lt;=12.8,M1461&lt;=2),'[1]Pricing Schedule'!$J$97,
IF(AND(I1461=110000,R1461&gt;12.8,R1461&lt;=22.8,M1461&gt;3),'[1]Pricing Schedule'!$J$72,
IF(AND(I1461=110000,R1461&gt;12.8,R1461&lt;=22.8,M1461&lt;=3),'[1]Pricing Schedule'!$J$97,
IF(AND(I1461=110000,R1461&gt;22.8,R1461&lt;=30.2),'[1]Pricing Schedule'!$J$81,
IF(AND(I1461=110000,R1461&gt;30.2,R1461&lt;=45.9),'[1]Pricing Schedule'!$J$90,
IF(AND(I1461=110000,R1461&gt;45.9,R1461&lt;=123.4),'[1]Pricing Schedule'!$J$97,
IF(AND(I1461=110000,R1461&gt;123.4,R1461&lt;=168.2,M1461&lt;=10),'[1]Pricing Schedule'!$J$105,
IF(AND(I1461=110000,R1461&gt;123.4,R1461&lt;=168.2,M1461&gt;10),'[1]Pricing Schedule'!$J$113,
IF(AND(I1461=110000,R1461&gt;168.2,R1461&lt;=336.2,M1461&lt;=10),('[1]Pricing Schedule'!$J$105),
IF(AND(I1461=110000,R1461&gt;168.2,R1461&lt;=336.2,M1461&gt;10),('[1]Pricing Schedule'!$J$113),
IF(AND(I1461=110000,R1461&gt;336.4,R1461&lt;=504.6,M1461&lt;=10),('[1]Pricing Schedule'!$J$105),
IF(AND(I1461=110000,R1461&gt;336.4,R1461&lt;=504.6,M1461&gt;10),('[1]Pricing Schedule'!$J$113),
IF(AND(I1461=110000,R1461&gt;504.6,R1461&lt;=672.8,M1461&lt;=10),('[1]Pricing Schedule'!$J$105),
IF(AND(I1461=110000,R1461&gt;504.6,R1461&lt;=672.8,M1461&gt;10),('[1]Pricing Schedule'!$J$113),
IF(AND(I1461=110000,R1461&gt;672.8,R1461&lt;=841,M1461&lt;=10),('[1]Pricing Schedule'!$J$105),
IF(AND(I1461=110000,R1461&gt;672.8,R1461&lt;=841,M1461&gt;10),('[1]Pricing Schedule'!$J$113),
IF(AND(I1461=110000,R1461&gt;1682,R1461&lt;=1850.2,M1461&lt;=10),('[1]Pricing Schedule'!$J$105),
IF(AND(I1461=110000,R1461&gt;1682,R1461&lt;=1850.2,M1461&gt;10),('[1]Pricing Schedule'!$J$113),
IF(AND(I1461=110000,R1461&gt;2018.4,R1461&lt;=2186.6,M1461&lt;=10),('[1]Pricing Schedule'!$J$105),
IF(AND(I1461=110000,R1461&gt;2018.4,R1461&lt;=2186.6,M1461&gt;10),('[1]Pricing Schedule'!$J$113),999999999)))))))))))))))))))))))))))))))))))))))</f>
        <v>7</v>
      </c>
      <c r="U1461" s="40">
        <f t="shared" si="138"/>
        <v>487826.19047619047</v>
      </c>
      <c r="V1461" s="41">
        <f t="shared" si="139"/>
        <v>2.0499104384367968</v>
      </c>
      <c r="Y1461" s="23">
        <v>67</v>
      </c>
      <c r="Z1461" s="23">
        <v>481</v>
      </c>
      <c r="AD1461" s="13"/>
      <c r="AE1461" s="13"/>
      <c r="AF1461" s="13"/>
      <c r="AR1461" s="35"/>
    </row>
    <row r="1462" spans="1:44">
      <c r="A1462" s="23">
        <v>1464</v>
      </c>
      <c r="B1462" s="23">
        <v>1464</v>
      </c>
      <c r="C1462" s="23" t="s">
        <v>2151</v>
      </c>
      <c r="D1462" s="23" t="s">
        <v>314</v>
      </c>
      <c r="E1462" s="23" t="s">
        <v>314</v>
      </c>
      <c r="F1462" s="23" t="s">
        <v>320</v>
      </c>
      <c r="G1462" s="23" t="s">
        <v>321</v>
      </c>
      <c r="H1462" s="23" t="s">
        <v>113</v>
      </c>
      <c r="I1462" s="13">
        <v>38000</v>
      </c>
      <c r="J1462" s="13">
        <v>38000</v>
      </c>
      <c r="K1462" s="13">
        <v>20000</v>
      </c>
      <c r="L1462" s="24">
        <v>9.4450000000000003</v>
      </c>
      <c r="M1462" s="37">
        <f t="shared" si="134"/>
        <v>10</v>
      </c>
      <c r="N1462" s="24">
        <v>0.60799999999999998</v>
      </c>
      <c r="O1462" s="13">
        <v>3</v>
      </c>
      <c r="P1462" s="36">
        <f t="shared" si="135"/>
        <v>0.60799999999999998</v>
      </c>
      <c r="Q1462" s="38">
        <f t="shared" si="136"/>
        <v>4.2</v>
      </c>
      <c r="R1462" s="37">
        <f t="shared" si="137"/>
        <v>4.2</v>
      </c>
      <c r="S1462" s="39">
        <f>IF(AND(I1462=38000,R1462&lt;=4.5,M1462&gt;8),'[1]Pricing Schedule'!$F$8+('[1]Pricing Schedule'!$F$9*M1462),
IF(AND(I1462=38000,R1462&lt;=4.5,M1462&lt;=8),'[1]Pricing Schedule'!$F$34+('[1]Pricing Schedule'!$F$36*M1462),
IF(AND(I1462=38000,R1462&gt;4.5,R1462&lt;=9,M1462&gt;8),'[1]Pricing Schedule'!$F$17+('[1]Pricing Schedule'!$F$18*M1462),
IF(AND(I1462=38000,R1462&gt;4.5,R1462&lt;=9,M1462&lt;=8),'[1]Pricing Schedule'!$F$34+('[1]Pricing Schedule'!$F$36*M1462),
IF(AND(I1462=38000,R1462&gt;9,R1462&lt;=12.8,M1462&gt;8),'[1]Pricing Schedule'!$F$26+('[1]Pricing Schedule'!$F$27*M1462),
IF(AND(I1462=38000,R1462&gt;9,R1462&lt;=12.8,M1462&lt;=8),'[1]Pricing Schedule'!$F$34+('[1]Pricing Schedule'!$F$36*M1462),
IF(AND(I1462=38000,R1462&gt;12.8,R1462&lt;=22.8),'[1]Pricing Schedule'!$F$34+('[1]Pricing Schedule'!$F$36*M1462),
IF(AND(I1462=38000,R1462&gt;22.8,R1462&lt;=30.2),'[1]Pricing Schedule'!$F$43+('[1]Pricing Schedule'!$F$45*M1462),
IF(AND(I1462=38000,R1462&gt;30.2,R1462&lt;=45.9),'[1]Pricing Schedule'!$F$52+('[1]Pricing Schedule'!$F$54*M1462),
IF(AND(I1462=38000,R1462&gt;45.9,R1462&lt;=123.4),'[1]Pricing Schedule'!$F$96+('[1]Pricing Schedule'!$F$97*M1462),
IF(AND(I1462=38000,R1462&gt;123.4,R1462&lt;=168.2,M1462&lt;=10),'[1]Pricing Schedule'!$F$103+('[1]Pricing Schedule'!$F$105*M1462),
IF(AND(I1462=38000,R1462&gt;123.4,R1462&lt;=168.2,M1462&gt;10),'[1]Pricing Schedule'!$F$111+('[1]Pricing Schedule'!$F$113*M1462),
IF(AND(I1462=38000,R1462&gt;157.4,R1462&lt;=336.4,M1462&lt;=10),('[1]Pricing Schedule'!$F$103+('[1]Pricing Schedule'!$F$105*M1462))*2,
IF(AND(I1462=38000,R1462&gt;157.4,R1462&lt;=336.4,M1462&gt;10),('[1]Pricing Schedule'!$F$111+('[1]Pricing Schedule'!$F$113*M1462))*2,
IF(AND(I1462=38000,R1462&gt;314.8,R1462&lt;=504.6,M1462&lt;=10),('[1]Pricing Schedule'!$F$103+('[1]Pricing Schedule'!$F$105*M1462))*3,
IF(AND(I1462=38000,R1462&gt;314.8,R1462&lt;=504.6,M1462&gt;10),('[1]Pricing Schedule'!$F$111+('[1]Pricing Schedule'!$F$113*M1462))*3,
IF(AND(I1462=38000,R1462&gt;472.2,R1462&lt;=672.8,M1462&lt;=10),('[1]Pricing Schedule'!$F$103+('[1]Pricing Schedule'!$F$105*M1462))*4,
IF(AND(I1462=38000,R1462&gt;472.2,R1462&lt;=672.8,M1462&gt;10),('[1]Pricing Schedule'!$F$111+('[1]Pricing Schedule'!$F$113*M1462))*4,
IF(AND(I1462=110000,R1462&lt;=12.8,M1462&gt;2),'[1]Pricing Schedule'!$F$62+('[1]Pricing Schedule'!$F$63*M1462),
IF(AND(I1462=110000,R1462&lt;=12.8,M1462&lt;=2),'[1]Pricing Schedule'!$F$96+('[1]Pricing Schedule'!$F$97*M1462),
IF(AND(I1462=110000,R1462&gt;12.8,R1462&lt;=22.8,M1462&gt;3),'[1]Pricing Schedule'!$F$71+('[1]Pricing Schedule'!$F$72*M1462),
IF(AND(I1462=110000,R1462&gt;12.8,R1462&lt;=22.8,M1462&lt;=3),'[1]Pricing Schedule'!$F$96+('[1]Pricing Schedule'!$F$97*M1462),
IF(AND(I1462=110000,R1462&gt;22.8,R1462&lt;=30.2),'[1]Pricing Schedule'!$F$80+('[1]Pricing Schedule'!$F$81*M1462),
IF(AND(I1462=110000,R1462&gt;30.2,R1462&lt;=45.9),'[1]Pricing Schedule'!$F$89+('[1]Pricing Schedule'!$F$90*M1462),
IF(AND(I1462=110000,R1462&gt;45.9,R1462&lt;=123.4),'[1]Pricing Schedule'!$F$96+('[1]Pricing Schedule'!$F$97*M1462),
IF(AND(I1462=110000,R1462&gt;123.4,R1462&lt;=168.2,M1462&lt;=10),'[1]Pricing Schedule'!$F$103+('[1]Pricing Schedule'!$F$105*M1462),
IF(AND(I1462=110000,R1462&gt;123.4,R1462&lt;=168.2,M1462&gt;10),'[1]Pricing Schedule'!$F$111+('[1]Pricing Schedule'!$F$113*M1462),
IF(AND(I1462=110000,R1462&gt;168.2,R1462&lt;=336.4,M1462&lt;=10),('[1]Pricing Schedule'!$F$103+('[1]Pricing Schedule'!$F$105*M1462))*2,
IF(AND(I1462=110000,R1462&gt;168.2,R1462&lt;=336.4,M1462&gt;10),('[1]Pricing Schedule'!$F$111+('[1]Pricing Schedule'!$F$113*M1462))*2,
IF(AND(I1462=110000,R1462&gt;336.4,R1462&lt;=504.6,M1462&lt;=10),('[1]Pricing Schedule'!$F$103+('[1]Pricing Schedule'!$F$105*M1462))*3,
IF(AND(I1462=110000,R1462&gt;336.4,R1462&lt;=504.6,M1462&gt;10),('[1]Pricing Schedule'!$F$111+('[1]Pricing Schedule'!$F$113*M1462))*3,
IF(AND(I1462=110000,R1462&gt;504.6,R1462&lt;=672.8,M1462&lt;=10),('[1]Pricing Schedule'!$F$103+('[1]Pricing Schedule'!$F$105*M1462))*4,
IF(AND(I1462=110000,R1462&gt;504.6,R1462&lt;=672.8,M1462&gt;10),('[1]Pricing Schedule'!$F$111+('[1]Pricing Schedule'!$F$113*M1462))*4,
IF(AND(I1462=110000,R1462&gt;672.8,R1462&lt;=841,M1462&lt;=10),('[1]Pricing Schedule'!$F$103+('[1]Pricing Schedule'!$F$105*M1462))*5,
IF(AND(I1462=110000,R1462&gt;672.8,R1462&lt;=841,M1462&gt;10),('[1]Pricing Schedule'!$F$111+('[1]Pricing Schedule'!$F$113*M1462))*5,
IF(AND(I1462=110000,R1462&gt;672.8,R1462&lt;=841,M1462&lt;=10),('[1]Pricing Schedule'!$F$103+('[1]Pricing Schedule'!$F$105*M1462))*5,
IF(AND(I1462=110000,R1462&gt;672.8,R1462&lt;=841,M1462&gt;10),('[1]Pricing Schedule'!$F$111+('[1]Pricing Schedule'!$F$113*M1462))*5,
IF(AND(I1462=110000,R1462&gt;1345.6,R1462&lt;=1513.8,M1462&lt;=10),('[1]Pricing Schedule'!$F$103+('[1]Pricing Schedule'!$F$105*M1462))*9,
IF(AND(I1462=110000,R1462&gt;1345.6,R1462&lt;=1513.8,M1462&gt;10),('[1]Pricing Schedule'!$F$111+('[1]Pricing Schedule'!$F$113*M1462))*9,
9999999999)))))))))))))))))))))))))))))))))))))))</f>
        <v>1387140</v>
      </c>
      <c r="T1462" s="21">
        <f>IF(AND(I1462=38000,R1462&lt;=4.5,M1462&gt;8),'[1]Pricing Schedule'!$J$9,
IF(AND(I1462=38000,R1462&lt;=4.5,M1462&lt;=8),'[1]Pricing Schedule'!$J$36,
IF(AND(I1462=38000,R1462&gt;4.5,R1462&lt;=9,M1462&gt;8),'[1]Pricing Schedule'!$J$18,
IF(AND(I1462=38000,R1462&gt;4.5,R1462&lt;=9,M1462&lt;=8),'[1]Pricing Schedule'!$J$36,
IF(AND(I1462=38000,R1462&gt;9,R1462&lt;=12.8,M1462&gt;8),'[1]Pricing Schedule'!$J$27,
IF(AND(I1462=38000,R1462&gt;9,R1462&lt;=12.8,M1462&lt;=8),'[1]Pricing Schedule'!$J$36,
IF(AND(I1462=38000,R1462&gt;12.8,R1462&lt;=22.8),'[1]Pricing Schedule'!$J$36,
IF(AND(I1462=38000,R1462&gt;22.8,R1462&lt;=30.2),'[1]Pricing Schedule'!$J$45,
IF(AND(I1462=38000,R1462&gt;30.2,R1462&lt;=45.9),'[1]Pricing Schedule'!$J$54,
IF(AND(I1462=38000,R1462&gt;45.9,R1462&lt;=123.4),'[1]Pricing Schedule'!$J$97,
IF(AND(I1462=38000,R1462&gt;123.4,R1462&lt;=168.2,M1462&lt;=10),'[1]Pricing Schedule'!$J$105,
IF(AND(I1462=38000,R1462&gt;123.4,R1462&lt;=168.2,M1462&gt;10),'[1]Pricing Schedule'!$J$113,
IF(AND(I1462=38000,R1462&gt;168.2,R1462&lt;=336.4,M1462&lt;=10),('[1]Pricing Schedule'!$J$105),
IF(AND(I1462=38000,R1462&gt;168.2,R1462&lt;=336.4,M1462&gt;10),('[1]Pricing Schedule'!$J$113),
IF(AND(I1462=38000,R1462&gt;336.4,R1462&lt;=504.6,M1462&lt;=10),('[1]Pricing Schedule'!$J$105),
IF(AND(I1462=38000,R1462&gt;336.4,R1462&lt;=504.6,M1462&gt;10),('[1]Pricing Schedule'!$J$113),
IF(AND(I1462=38000,R1462&gt;504.6,R1462&lt;=672.8,M1462&lt;=10),('[1]Pricing Schedule'!$J$105),
IF(AND(I1462=38000,R1462&gt;504.6,R1462&lt;=672.8,M1462&gt;10),('[1]Pricing Schedule'!$J$113),
IF(AND(I1462=110000,R1462&lt;=12.8,M1462&gt;2),'[1]Pricing Schedule'!$J$63,
IF(AND(I1462=110000,R1462&lt;=12.8,M1462&lt;=2),'[1]Pricing Schedule'!$J$97,
IF(AND(I1462=110000,R1462&gt;12.8,R1462&lt;=22.8,M1462&gt;3),'[1]Pricing Schedule'!$J$72,
IF(AND(I1462=110000,R1462&gt;12.8,R1462&lt;=22.8,M1462&lt;=3),'[1]Pricing Schedule'!$J$97,
IF(AND(I1462=110000,R1462&gt;22.8,R1462&lt;=30.2),'[1]Pricing Schedule'!$J$81,
IF(AND(I1462=110000,R1462&gt;30.2,R1462&lt;=45.9),'[1]Pricing Schedule'!$J$90,
IF(AND(I1462=110000,R1462&gt;45.9,R1462&lt;=123.4),'[1]Pricing Schedule'!$J$97,
IF(AND(I1462=110000,R1462&gt;123.4,R1462&lt;=168.2,M1462&lt;=10),'[1]Pricing Schedule'!$J$105,
IF(AND(I1462=110000,R1462&gt;123.4,R1462&lt;=168.2,M1462&gt;10),'[1]Pricing Schedule'!$J$113,
IF(AND(I1462=110000,R1462&gt;168.2,R1462&lt;=336.2,M1462&lt;=10),('[1]Pricing Schedule'!$J$105),
IF(AND(I1462=110000,R1462&gt;168.2,R1462&lt;=336.2,M1462&gt;10),('[1]Pricing Schedule'!$J$113),
IF(AND(I1462=110000,R1462&gt;336.4,R1462&lt;=504.6,M1462&lt;=10),('[1]Pricing Schedule'!$J$105),
IF(AND(I1462=110000,R1462&gt;336.4,R1462&lt;=504.6,M1462&gt;10),('[1]Pricing Schedule'!$J$113),
IF(AND(I1462=110000,R1462&gt;504.6,R1462&lt;=672.8,M1462&lt;=10),('[1]Pricing Schedule'!$J$105),
IF(AND(I1462=110000,R1462&gt;504.6,R1462&lt;=672.8,M1462&gt;10),('[1]Pricing Schedule'!$J$113),
IF(AND(I1462=110000,R1462&gt;672.8,R1462&lt;=841,M1462&lt;=10),('[1]Pricing Schedule'!$J$105),
IF(AND(I1462=110000,R1462&gt;672.8,R1462&lt;=841,M1462&gt;10),('[1]Pricing Schedule'!$J$113),
IF(AND(I1462=110000,R1462&gt;1682,R1462&lt;=1850.2,M1462&lt;=10),('[1]Pricing Schedule'!$J$105),
IF(AND(I1462=110000,R1462&gt;1682,R1462&lt;=1850.2,M1462&gt;10),('[1]Pricing Schedule'!$J$113),
IF(AND(I1462=110000,R1462&gt;2018.4,R1462&lt;=2186.6,M1462&lt;=10),('[1]Pricing Schedule'!$J$105),
IF(AND(I1462=110000,R1462&gt;2018.4,R1462&lt;=2186.6,M1462&gt;10),('[1]Pricing Schedule'!$J$113),999999999)))))))))))))))))))))))))))))))))))))))</f>
        <v>1</v>
      </c>
      <c r="U1462" s="40">
        <f t="shared" si="138"/>
        <v>330271.42857142858</v>
      </c>
      <c r="V1462" s="41">
        <f t="shared" si="139"/>
        <v>3.0278126216531858</v>
      </c>
      <c r="Y1462" s="23">
        <v>207</v>
      </c>
      <c r="Z1462" s="23">
        <v>494</v>
      </c>
      <c r="AD1462" s="13"/>
      <c r="AE1462" s="13"/>
      <c r="AF1462" s="13"/>
      <c r="AR1462" s="35"/>
    </row>
    <row r="1463" spans="1:44">
      <c r="A1463" s="23">
        <v>1465</v>
      </c>
      <c r="B1463" s="23">
        <v>1465</v>
      </c>
      <c r="C1463" s="23" t="s">
        <v>2152</v>
      </c>
      <c r="D1463" s="23" t="s">
        <v>141</v>
      </c>
      <c r="E1463" s="23" t="s">
        <v>141</v>
      </c>
      <c r="F1463" s="23" t="s">
        <v>323</v>
      </c>
      <c r="G1463" s="23" t="s">
        <v>324</v>
      </c>
      <c r="H1463" s="23" t="s">
        <v>133</v>
      </c>
      <c r="I1463" s="13">
        <v>110000</v>
      </c>
      <c r="J1463" s="13">
        <v>110000</v>
      </c>
      <c r="K1463" s="13">
        <v>38000</v>
      </c>
      <c r="L1463" s="24">
        <v>6.4969999999999999</v>
      </c>
      <c r="M1463" s="37">
        <f t="shared" si="134"/>
        <v>7</v>
      </c>
      <c r="N1463" s="24">
        <v>0.318</v>
      </c>
      <c r="O1463" s="13">
        <v>3</v>
      </c>
      <c r="P1463" s="36">
        <f t="shared" si="135"/>
        <v>0.318</v>
      </c>
      <c r="Q1463" s="38">
        <f t="shared" si="136"/>
        <v>4.2</v>
      </c>
      <c r="R1463" s="37">
        <f t="shared" si="137"/>
        <v>4.2</v>
      </c>
      <c r="S1463" s="39">
        <f>IF(AND(I1463=38000,R1463&lt;=4.5,M1463&gt;8),'[1]Pricing Schedule'!$F$8+('[1]Pricing Schedule'!$F$9*M1463),
IF(AND(I1463=38000,R1463&lt;=4.5,M1463&lt;=8),'[1]Pricing Schedule'!$F$34+('[1]Pricing Schedule'!$F$36*M1463),
IF(AND(I1463=38000,R1463&gt;4.5,R1463&lt;=9,M1463&gt;8),'[1]Pricing Schedule'!$F$17+('[1]Pricing Schedule'!$F$18*M1463),
IF(AND(I1463=38000,R1463&gt;4.5,R1463&lt;=9,M1463&lt;=8),'[1]Pricing Schedule'!$F$34+('[1]Pricing Schedule'!$F$36*M1463),
IF(AND(I1463=38000,R1463&gt;9,R1463&lt;=12.8,M1463&gt;8),'[1]Pricing Schedule'!$F$26+('[1]Pricing Schedule'!$F$27*M1463),
IF(AND(I1463=38000,R1463&gt;9,R1463&lt;=12.8,M1463&lt;=8),'[1]Pricing Schedule'!$F$34+('[1]Pricing Schedule'!$F$36*M1463),
IF(AND(I1463=38000,R1463&gt;12.8,R1463&lt;=22.8),'[1]Pricing Schedule'!$F$34+('[1]Pricing Schedule'!$F$36*M1463),
IF(AND(I1463=38000,R1463&gt;22.8,R1463&lt;=30.2),'[1]Pricing Schedule'!$F$43+('[1]Pricing Schedule'!$F$45*M1463),
IF(AND(I1463=38000,R1463&gt;30.2,R1463&lt;=45.9),'[1]Pricing Schedule'!$F$52+('[1]Pricing Schedule'!$F$54*M1463),
IF(AND(I1463=38000,R1463&gt;45.9,R1463&lt;=123.4),'[1]Pricing Schedule'!$F$96+('[1]Pricing Schedule'!$F$97*M1463),
IF(AND(I1463=38000,R1463&gt;123.4,R1463&lt;=168.2,M1463&lt;=10),'[1]Pricing Schedule'!$F$103+('[1]Pricing Schedule'!$F$105*M1463),
IF(AND(I1463=38000,R1463&gt;123.4,R1463&lt;=168.2,M1463&gt;10),'[1]Pricing Schedule'!$F$111+('[1]Pricing Schedule'!$F$113*M1463),
IF(AND(I1463=38000,R1463&gt;157.4,R1463&lt;=336.4,M1463&lt;=10),('[1]Pricing Schedule'!$F$103+('[1]Pricing Schedule'!$F$105*M1463))*2,
IF(AND(I1463=38000,R1463&gt;157.4,R1463&lt;=336.4,M1463&gt;10),('[1]Pricing Schedule'!$F$111+('[1]Pricing Schedule'!$F$113*M1463))*2,
IF(AND(I1463=38000,R1463&gt;314.8,R1463&lt;=504.6,M1463&lt;=10),('[1]Pricing Schedule'!$F$103+('[1]Pricing Schedule'!$F$105*M1463))*3,
IF(AND(I1463=38000,R1463&gt;314.8,R1463&lt;=504.6,M1463&gt;10),('[1]Pricing Schedule'!$F$111+('[1]Pricing Schedule'!$F$113*M1463))*3,
IF(AND(I1463=38000,R1463&gt;472.2,R1463&lt;=672.8,M1463&lt;=10),('[1]Pricing Schedule'!$F$103+('[1]Pricing Schedule'!$F$105*M1463))*4,
IF(AND(I1463=38000,R1463&gt;472.2,R1463&lt;=672.8,M1463&gt;10),('[1]Pricing Schedule'!$F$111+('[1]Pricing Schedule'!$F$113*M1463))*4,
IF(AND(I1463=110000,R1463&lt;=12.8,M1463&gt;2),'[1]Pricing Schedule'!$F$62+('[1]Pricing Schedule'!$F$63*M1463),
IF(AND(I1463=110000,R1463&lt;=12.8,M1463&lt;=2),'[1]Pricing Schedule'!$F$96+('[1]Pricing Schedule'!$F$97*M1463),
IF(AND(I1463=110000,R1463&gt;12.8,R1463&lt;=22.8,M1463&gt;3),'[1]Pricing Schedule'!$F$71+('[1]Pricing Schedule'!$F$72*M1463),
IF(AND(I1463=110000,R1463&gt;12.8,R1463&lt;=22.8,M1463&lt;=3),'[1]Pricing Schedule'!$F$96+('[1]Pricing Schedule'!$F$97*M1463),
IF(AND(I1463=110000,R1463&gt;22.8,R1463&lt;=30.2),'[1]Pricing Schedule'!$F$80+('[1]Pricing Schedule'!$F$81*M1463),
IF(AND(I1463=110000,R1463&gt;30.2,R1463&lt;=45.9),'[1]Pricing Schedule'!$F$89+('[1]Pricing Schedule'!$F$90*M1463),
IF(AND(I1463=110000,R1463&gt;45.9,R1463&lt;=123.4),'[1]Pricing Schedule'!$F$96+('[1]Pricing Schedule'!$F$97*M1463),
IF(AND(I1463=110000,R1463&gt;123.4,R1463&lt;=168.2,M1463&lt;=10),'[1]Pricing Schedule'!$F$103+('[1]Pricing Schedule'!$F$105*M1463),
IF(AND(I1463=110000,R1463&gt;123.4,R1463&lt;=168.2,M1463&gt;10),'[1]Pricing Schedule'!$F$111+('[1]Pricing Schedule'!$F$113*M1463),
IF(AND(I1463=110000,R1463&gt;168.2,R1463&lt;=336.4,M1463&lt;=10),('[1]Pricing Schedule'!$F$103+('[1]Pricing Schedule'!$F$105*M1463))*2,
IF(AND(I1463=110000,R1463&gt;168.2,R1463&lt;=336.4,M1463&gt;10),('[1]Pricing Schedule'!$F$111+('[1]Pricing Schedule'!$F$113*M1463))*2,
IF(AND(I1463=110000,R1463&gt;336.4,R1463&lt;=504.6,M1463&lt;=10),('[1]Pricing Schedule'!$F$103+('[1]Pricing Schedule'!$F$105*M1463))*3,
IF(AND(I1463=110000,R1463&gt;336.4,R1463&lt;=504.6,M1463&gt;10),('[1]Pricing Schedule'!$F$111+('[1]Pricing Schedule'!$F$113*M1463))*3,
IF(AND(I1463=110000,R1463&gt;504.6,R1463&lt;=672.8,M1463&lt;=10),('[1]Pricing Schedule'!$F$103+('[1]Pricing Schedule'!$F$105*M1463))*4,
IF(AND(I1463=110000,R1463&gt;504.6,R1463&lt;=672.8,M1463&gt;10),('[1]Pricing Schedule'!$F$111+('[1]Pricing Schedule'!$F$113*M1463))*4,
IF(AND(I1463=110000,R1463&gt;672.8,R1463&lt;=841,M1463&lt;=10),('[1]Pricing Schedule'!$F$103+('[1]Pricing Schedule'!$F$105*M1463))*5,
IF(AND(I1463=110000,R1463&gt;672.8,R1463&lt;=841,M1463&gt;10),('[1]Pricing Schedule'!$F$111+('[1]Pricing Schedule'!$F$113*M1463))*5,
IF(AND(I1463=110000,R1463&gt;672.8,R1463&lt;=841,M1463&lt;=10),('[1]Pricing Schedule'!$F$103+('[1]Pricing Schedule'!$F$105*M1463))*5,
IF(AND(I1463=110000,R1463&gt;672.8,R1463&lt;=841,M1463&gt;10),('[1]Pricing Schedule'!$F$111+('[1]Pricing Schedule'!$F$113*M1463))*5,
IF(AND(I1463=110000,R1463&gt;1345.6,R1463&lt;=1513.8,M1463&lt;=10),('[1]Pricing Schedule'!$F$103+('[1]Pricing Schedule'!$F$105*M1463))*9,
IF(AND(I1463=110000,R1463&gt;1345.6,R1463&lt;=1513.8,M1463&gt;10),('[1]Pricing Schedule'!$F$111+('[1]Pricing Schedule'!$F$113*M1463))*9,
9999999999)))))))))))))))))))))))))))))))))))))))</f>
        <v>1785370</v>
      </c>
      <c r="T1463" s="21">
        <f>IF(AND(I1463=38000,R1463&lt;=4.5,M1463&gt;8),'[1]Pricing Schedule'!$J$9,
IF(AND(I1463=38000,R1463&lt;=4.5,M1463&lt;=8),'[1]Pricing Schedule'!$J$36,
IF(AND(I1463=38000,R1463&gt;4.5,R1463&lt;=9,M1463&gt;8),'[1]Pricing Schedule'!$J$18,
IF(AND(I1463=38000,R1463&gt;4.5,R1463&lt;=9,M1463&lt;=8),'[1]Pricing Schedule'!$J$36,
IF(AND(I1463=38000,R1463&gt;9,R1463&lt;=12.8,M1463&gt;8),'[1]Pricing Schedule'!$J$27,
IF(AND(I1463=38000,R1463&gt;9,R1463&lt;=12.8,M1463&lt;=8),'[1]Pricing Schedule'!$J$36,
IF(AND(I1463=38000,R1463&gt;12.8,R1463&lt;=22.8),'[1]Pricing Schedule'!$J$36,
IF(AND(I1463=38000,R1463&gt;22.8,R1463&lt;=30.2),'[1]Pricing Schedule'!$J$45,
IF(AND(I1463=38000,R1463&gt;30.2,R1463&lt;=45.9),'[1]Pricing Schedule'!$J$54,
IF(AND(I1463=38000,R1463&gt;45.9,R1463&lt;=123.4),'[1]Pricing Schedule'!$J$97,
IF(AND(I1463=38000,R1463&gt;123.4,R1463&lt;=168.2,M1463&lt;=10),'[1]Pricing Schedule'!$J$105,
IF(AND(I1463=38000,R1463&gt;123.4,R1463&lt;=168.2,M1463&gt;10),'[1]Pricing Schedule'!$J$113,
IF(AND(I1463=38000,R1463&gt;168.2,R1463&lt;=336.4,M1463&lt;=10),('[1]Pricing Schedule'!$J$105),
IF(AND(I1463=38000,R1463&gt;168.2,R1463&lt;=336.4,M1463&gt;10),('[1]Pricing Schedule'!$J$113),
IF(AND(I1463=38000,R1463&gt;336.4,R1463&lt;=504.6,M1463&lt;=10),('[1]Pricing Schedule'!$J$105),
IF(AND(I1463=38000,R1463&gt;336.4,R1463&lt;=504.6,M1463&gt;10),('[1]Pricing Schedule'!$J$113),
IF(AND(I1463=38000,R1463&gt;504.6,R1463&lt;=672.8,M1463&lt;=10),('[1]Pricing Schedule'!$J$105),
IF(AND(I1463=38000,R1463&gt;504.6,R1463&lt;=672.8,M1463&gt;10),('[1]Pricing Schedule'!$J$113),
IF(AND(I1463=110000,R1463&lt;=12.8,M1463&gt;2),'[1]Pricing Schedule'!$J$63,
IF(AND(I1463=110000,R1463&lt;=12.8,M1463&lt;=2),'[1]Pricing Schedule'!$J$97,
IF(AND(I1463=110000,R1463&gt;12.8,R1463&lt;=22.8,M1463&gt;3),'[1]Pricing Schedule'!$J$72,
IF(AND(I1463=110000,R1463&gt;12.8,R1463&lt;=22.8,M1463&lt;=3),'[1]Pricing Schedule'!$J$97,
IF(AND(I1463=110000,R1463&gt;22.8,R1463&lt;=30.2),'[1]Pricing Schedule'!$J$81,
IF(AND(I1463=110000,R1463&gt;30.2,R1463&lt;=45.9),'[1]Pricing Schedule'!$J$90,
IF(AND(I1463=110000,R1463&gt;45.9,R1463&lt;=123.4),'[1]Pricing Schedule'!$J$97,
IF(AND(I1463=110000,R1463&gt;123.4,R1463&lt;=168.2,M1463&lt;=10),'[1]Pricing Schedule'!$J$105,
IF(AND(I1463=110000,R1463&gt;123.4,R1463&lt;=168.2,M1463&gt;10),'[1]Pricing Schedule'!$J$113,
IF(AND(I1463=110000,R1463&gt;168.2,R1463&lt;=336.2,M1463&lt;=10),('[1]Pricing Schedule'!$J$105),
IF(AND(I1463=110000,R1463&gt;168.2,R1463&lt;=336.2,M1463&gt;10),('[1]Pricing Schedule'!$J$113),
IF(AND(I1463=110000,R1463&gt;336.4,R1463&lt;=504.6,M1463&lt;=10),('[1]Pricing Schedule'!$J$105),
IF(AND(I1463=110000,R1463&gt;336.4,R1463&lt;=504.6,M1463&gt;10),('[1]Pricing Schedule'!$J$113),
IF(AND(I1463=110000,R1463&gt;504.6,R1463&lt;=672.8,M1463&lt;=10),('[1]Pricing Schedule'!$J$105),
IF(AND(I1463=110000,R1463&gt;504.6,R1463&lt;=672.8,M1463&gt;10),('[1]Pricing Schedule'!$J$113),
IF(AND(I1463=110000,R1463&gt;672.8,R1463&lt;=841,M1463&lt;=10),('[1]Pricing Schedule'!$J$105),
IF(AND(I1463=110000,R1463&gt;672.8,R1463&lt;=841,M1463&gt;10),('[1]Pricing Schedule'!$J$113),
IF(AND(I1463=110000,R1463&gt;1682,R1463&lt;=1850.2,M1463&lt;=10),('[1]Pricing Schedule'!$J$105),
IF(AND(I1463=110000,R1463&gt;1682,R1463&lt;=1850.2,M1463&gt;10),('[1]Pricing Schedule'!$J$113),
IF(AND(I1463=110000,R1463&gt;2018.4,R1463&lt;=2186.6,M1463&lt;=10),('[1]Pricing Schedule'!$J$105),
IF(AND(I1463=110000,R1463&gt;2018.4,R1463&lt;=2186.6,M1463&gt;10),('[1]Pricing Schedule'!$J$113),999999999)))))))))))))))))))))))))))))))))))))))</f>
        <v>7</v>
      </c>
      <c r="U1463" s="40">
        <f t="shared" si="138"/>
        <v>425088.09523809521</v>
      </c>
      <c r="V1463" s="41">
        <f t="shared" si="139"/>
        <v>2.3524535530450272</v>
      </c>
      <c r="Y1463" s="23">
        <v>102</v>
      </c>
      <c r="Z1463" s="23">
        <v>62</v>
      </c>
      <c r="AD1463" s="13"/>
      <c r="AE1463" s="13"/>
      <c r="AF1463" s="13"/>
      <c r="AR1463" s="35"/>
    </row>
    <row r="1464" spans="1:44">
      <c r="A1464" s="23">
        <v>1466</v>
      </c>
      <c r="B1464" s="23">
        <v>1466</v>
      </c>
      <c r="C1464" s="23" t="s">
        <v>2153</v>
      </c>
      <c r="D1464" s="23" t="s">
        <v>141</v>
      </c>
      <c r="E1464" s="23" t="s">
        <v>141</v>
      </c>
      <c r="F1464" s="23" t="s">
        <v>323</v>
      </c>
      <c r="G1464" s="23" t="s">
        <v>324</v>
      </c>
      <c r="H1464" s="23" t="s">
        <v>133</v>
      </c>
      <c r="I1464" s="13">
        <v>110000</v>
      </c>
      <c r="J1464" s="13">
        <v>110000</v>
      </c>
      <c r="K1464" s="13">
        <v>38000</v>
      </c>
      <c r="L1464" s="24">
        <v>6.9409999999999998</v>
      </c>
      <c r="M1464" s="37">
        <f t="shared" si="134"/>
        <v>7</v>
      </c>
      <c r="N1464" s="24">
        <v>0.26700000000000002</v>
      </c>
      <c r="O1464" s="13">
        <v>3</v>
      </c>
      <c r="P1464" s="36">
        <f t="shared" si="135"/>
        <v>0.26700000000000002</v>
      </c>
      <c r="Q1464" s="38">
        <f t="shared" si="136"/>
        <v>4.2</v>
      </c>
      <c r="R1464" s="37">
        <f t="shared" si="137"/>
        <v>4.2</v>
      </c>
      <c r="S1464" s="39">
        <f>IF(AND(I1464=38000,R1464&lt;=4.5,M1464&gt;8),'[1]Pricing Schedule'!$F$8+('[1]Pricing Schedule'!$F$9*M1464),
IF(AND(I1464=38000,R1464&lt;=4.5,M1464&lt;=8),'[1]Pricing Schedule'!$F$34+('[1]Pricing Schedule'!$F$36*M1464),
IF(AND(I1464=38000,R1464&gt;4.5,R1464&lt;=9,M1464&gt;8),'[1]Pricing Schedule'!$F$17+('[1]Pricing Schedule'!$F$18*M1464),
IF(AND(I1464=38000,R1464&gt;4.5,R1464&lt;=9,M1464&lt;=8),'[1]Pricing Schedule'!$F$34+('[1]Pricing Schedule'!$F$36*M1464),
IF(AND(I1464=38000,R1464&gt;9,R1464&lt;=12.8,M1464&gt;8),'[1]Pricing Schedule'!$F$26+('[1]Pricing Schedule'!$F$27*M1464),
IF(AND(I1464=38000,R1464&gt;9,R1464&lt;=12.8,M1464&lt;=8),'[1]Pricing Schedule'!$F$34+('[1]Pricing Schedule'!$F$36*M1464),
IF(AND(I1464=38000,R1464&gt;12.8,R1464&lt;=22.8),'[1]Pricing Schedule'!$F$34+('[1]Pricing Schedule'!$F$36*M1464),
IF(AND(I1464=38000,R1464&gt;22.8,R1464&lt;=30.2),'[1]Pricing Schedule'!$F$43+('[1]Pricing Schedule'!$F$45*M1464),
IF(AND(I1464=38000,R1464&gt;30.2,R1464&lt;=45.9),'[1]Pricing Schedule'!$F$52+('[1]Pricing Schedule'!$F$54*M1464),
IF(AND(I1464=38000,R1464&gt;45.9,R1464&lt;=123.4),'[1]Pricing Schedule'!$F$96+('[1]Pricing Schedule'!$F$97*M1464),
IF(AND(I1464=38000,R1464&gt;123.4,R1464&lt;=168.2,M1464&lt;=10),'[1]Pricing Schedule'!$F$103+('[1]Pricing Schedule'!$F$105*M1464),
IF(AND(I1464=38000,R1464&gt;123.4,R1464&lt;=168.2,M1464&gt;10),'[1]Pricing Schedule'!$F$111+('[1]Pricing Schedule'!$F$113*M1464),
IF(AND(I1464=38000,R1464&gt;157.4,R1464&lt;=336.4,M1464&lt;=10),('[1]Pricing Schedule'!$F$103+('[1]Pricing Schedule'!$F$105*M1464))*2,
IF(AND(I1464=38000,R1464&gt;157.4,R1464&lt;=336.4,M1464&gt;10),('[1]Pricing Schedule'!$F$111+('[1]Pricing Schedule'!$F$113*M1464))*2,
IF(AND(I1464=38000,R1464&gt;314.8,R1464&lt;=504.6,M1464&lt;=10),('[1]Pricing Schedule'!$F$103+('[1]Pricing Schedule'!$F$105*M1464))*3,
IF(AND(I1464=38000,R1464&gt;314.8,R1464&lt;=504.6,M1464&gt;10),('[1]Pricing Schedule'!$F$111+('[1]Pricing Schedule'!$F$113*M1464))*3,
IF(AND(I1464=38000,R1464&gt;472.2,R1464&lt;=672.8,M1464&lt;=10),('[1]Pricing Schedule'!$F$103+('[1]Pricing Schedule'!$F$105*M1464))*4,
IF(AND(I1464=38000,R1464&gt;472.2,R1464&lt;=672.8,M1464&gt;10),('[1]Pricing Schedule'!$F$111+('[1]Pricing Schedule'!$F$113*M1464))*4,
IF(AND(I1464=110000,R1464&lt;=12.8,M1464&gt;2),'[1]Pricing Schedule'!$F$62+('[1]Pricing Schedule'!$F$63*M1464),
IF(AND(I1464=110000,R1464&lt;=12.8,M1464&lt;=2),'[1]Pricing Schedule'!$F$96+('[1]Pricing Schedule'!$F$97*M1464),
IF(AND(I1464=110000,R1464&gt;12.8,R1464&lt;=22.8,M1464&gt;3),'[1]Pricing Schedule'!$F$71+('[1]Pricing Schedule'!$F$72*M1464),
IF(AND(I1464=110000,R1464&gt;12.8,R1464&lt;=22.8,M1464&lt;=3),'[1]Pricing Schedule'!$F$96+('[1]Pricing Schedule'!$F$97*M1464),
IF(AND(I1464=110000,R1464&gt;22.8,R1464&lt;=30.2),'[1]Pricing Schedule'!$F$80+('[1]Pricing Schedule'!$F$81*M1464),
IF(AND(I1464=110000,R1464&gt;30.2,R1464&lt;=45.9),'[1]Pricing Schedule'!$F$89+('[1]Pricing Schedule'!$F$90*M1464),
IF(AND(I1464=110000,R1464&gt;45.9,R1464&lt;=123.4),'[1]Pricing Schedule'!$F$96+('[1]Pricing Schedule'!$F$97*M1464),
IF(AND(I1464=110000,R1464&gt;123.4,R1464&lt;=168.2,M1464&lt;=10),'[1]Pricing Schedule'!$F$103+('[1]Pricing Schedule'!$F$105*M1464),
IF(AND(I1464=110000,R1464&gt;123.4,R1464&lt;=168.2,M1464&gt;10),'[1]Pricing Schedule'!$F$111+('[1]Pricing Schedule'!$F$113*M1464),
IF(AND(I1464=110000,R1464&gt;168.2,R1464&lt;=336.4,M1464&lt;=10),('[1]Pricing Schedule'!$F$103+('[1]Pricing Schedule'!$F$105*M1464))*2,
IF(AND(I1464=110000,R1464&gt;168.2,R1464&lt;=336.4,M1464&gt;10),('[1]Pricing Schedule'!$F$111+('[1]Pricing Schedule'!$F$113*M1464))*2,
IF(AND(I1464=110000,R1464&gt;336.4,R1464&lt;=504.6,M1464&lt;=10),('[1]Pricing Schedule'!$F$103+('[1]Pricing Schedule'!$F$105*M1464))*3,
IF(AND(I1464=110000,R1464&gt;336.4,R1464&lt;=504.6,M1464&gt;10),('[1]Pricing Schedule'!$F$111+('[1]Pricing Schedule'!$F$113*M1464))*3,
IF(AND(I1464=110000,R1464&gt;504.6,R1464&lt;=672.8,M1464&lt;=10),('[1]Pricing Schedule'!$F$103+('[1]Pricing Schedule'!$F$105*M1464))*4,
IF(AND(I1464=110000,R1464&gt;504.6,R1464&lt;=672.8,M1464&gt;10),('[1]Pricing Schedule'!$F$111+('[1]Pricing Schedule'!$F$113*M1464))*4,
IF(AND(I1464=110000,R1464&gt;672.8,R1464&lt;=841,M1464&lt;=10),('[1]Pricing Schedule'!$F$103+('[1]Pricing Schedule'!$F$105*M1464))*5,
IF(AND(I1464=110000,R1464&gt;672.8,R1464&lt;=841,M1464&gt;10),('[1]Pricing Schedule'!$F$111+('[1]Pricing Schedule'!$F$113*M1464))*5,
IF(AND(I1464=110000,R1464&gt;672.8,R1464&lt;=841,M1464&lt;=10),('[1]Pricing Schedule'!$F$103+('[1]Pricing Schedule'!$F$105*M1464))*5,
IF(AND(I1464=110000,R1464&gt;672.8,R1464&lt;=841,M1464&gt;10),('[1]Pricing Schedule'!$F$111+('[1]Pricing Schedule'!$F$113*M1464))*5,
IF(AND(I1464=110000,R1464&gt;1345.6,R1464&lt;=1513.8,M1464&lt;=10),('[1]Pricing Schedule'!$F$103+('[1]Pricing Schedule'!$F$105*M1464))*9,
IF(AND(I1464=110000,R1464&gt;1345.6,R1464&lt;=1513.8,M1464&gt;10),('[1]Pricing Schedule'!$F$111+('[1]Pricing Schedule'!$F$113*M1464))*9,
9999999999)))))))))))))))))))))))))))))))))))))))</f>
        <v>1785370</v>
      </c>
      <c r="T1464" s="21">
        <f>IF(AND(I1464=38000,R1464&lt;=4.5,M1464&gt;8),'[1]Pricing Schedule'!$J$9,
IF(AND(I1464=38000,R1464&lt;=4.5,M1464&lt;=8),'[1]Pricing Schedule'!$J$36,
IF(AND(I1464=38000,R1464&gt;4.5,R1464&lt;=9,M1464&gt;8),'[1]Pricing Schedule'!$J$18,
IF(AND(I1464=38000,R1464&gt;4.5,R1464&lt;=9,M1464&lt;=8),'[1]Pricing Schedule'!$J$36,
IF(AND(I1464=38000,R1464&gt;9,R1464&lt;=12.8,M1464&gt;8),'[1]Pricing Schedule'!$J$27,
IF(AND(I1464=38000,R1464&gt;9,R1464&lt;=12.8,M1464&lt;=8),'[1]Pricing Schedule'!$J$36,
IF(AND(I1464=38000,R1464&gt;12.8,R1464&lt;=22.8),'[1]Pricing Schedule'!$J$36,
IF(AND(I1464=38000,R1464&gt;22.8,R1464&lt;=30.2),'[1]Pricing Schedule'!$J$45,
IF(AND(I1464=38000,R1464&gt;30.2,R1464&lt;=45.9),'[1]Pricing Schedule'!$J$54,
IF(AND(I1464=38000,R1464&gt;45.9,R1464&lt;=123.4),'[1]Pricing Schedule'!$J$97,
IF(AND(I1464=38000,R1464&gt;123.4,R1464&lt;=168.2,M1464&lt;=10),'[1]Pricing Schedule'!$J$105,
IF(AND(I1464=38000,R1464&gt;123.4,R1464&lt;=168.2,M1464&gt;10),'[1]Pricing Schedule'!$J$113,
IF(AND(I1464=38000,R1464&gt;168.2,R1464&lt;=336.4,M1464&lt;=10),('[1]Pricing Schedule'!$J$105),
IF(AND(I1464=38000,R1464&gt;168.2,R1464&lt;=336.4,M1464&gt;10),('[1]Pricing Schedule'!$J$113),
IF(AND(I1464=38000,R1464&gt;336.4,R1464&lt;=504.6,M1464&lt;=10),('[1]Pricing Schedule'!$J$105),
IF(AND(I1464=38000,R1464&gt;336.4,R1464&lt;=504.6,M1464&gt;10),('[1]Pricing Schedule'!$J$113),
IF(AND(I1464=38000,R1464&gt;504.6,R1464&lt;=672.8,M1464&lt;=10),('[1]Pricing Schedule'!$J$105),
IF(AND(I1464=38000,R1464&gt;504.6,R1464&lt;=672.8,M1464&gt;10),('[1]Pricing Schedule'!$J$113),
IF(AND(I1464=110000,R1464&lt;=12.8,M1464&gt;2),'[1]Pricing Schedule'!$J$63,
IF(AND(I1464=110000,R1464&lt;=12.8,M1464&lt;=2),'[1]Pricing Schedule'!$J$97,
IF(AND(I1464=110000,R1464&gt;12.8,R1464&lt;=22.8,M1464&gt;3),'[1]Pricing Schedule'!$J$72,
IF(AND(I1464=110000,R1464&gt;12.8,R1464&lt;=22.8,M1464&lt;=3),'[1]Pricing Schedule'!$J$97,
IF(AND(I1464=110000,R1464&gt;22.8,R1464&lt;=30.2),'[1]Pricing Schedule'!$J$81,
IF(AND(I1464=110000,R1464&gt;30.2,R1464&lt;=45.9),'[1]Pricing Schedule'!$J$90,
IF(AND(I1464=110000,R1464&gt;45.9,R1464&lt;=123.4),'[1]Pricing Schedule'!$J$97,
IF(AND(I1464=110000,R1464&gt;123.4,R1464&lt;=168.2,M1464&lt;=10),'[1]Pricing Schedule'!$J$105,
IF(AND(I1464=110000,R1464&gt;123.4,R1464&lt;=168.2,M1464&gt;10),'[1]Pricing Schedule'!$J$113,
IF(AND(I1464=110000,R1464&gt;168.2,R1464&lt;=336.2,M1464&lt;=10),('[1]Pricing Schedule'!$J$105),
IF(AND(I1464=110000,R1464&gt;168.2,R1464&lt;=336.2,M1464&gt;10),('[1]Pricing Schedule'!$J$113),
IF(AND(I1464=110000,R1464&gt;336.4,R1464&lt;=504.6,M1464&lt;=10),('[1]Pricing Schedule'!$J$105),
IF(AND(I1464=110000,R1464&gt;336.4,R1464&lt;=504.6,M1464&gt;10),('[1]Pricing Schedule'!$J$113),
IF(AND(I1464=110000,R1464&gt;504.6,R1464&lt;=672.8,M1464&lt;=10),('[1]Pricing Schedule'!$J$105),
IF(AND(I1464=110000,R1464&gt;504.6,R1464&lt;=672.8,M1464&gt;10),('[1]Pricing Schedule'!$J$113),
IF(AND(I1464=110000,R1464&gt;672.8,R1464&lt;=841,M1464&lt;=10),('[1]Pricing Schedule'!$J$105),
IF(AND(I1464=110000,R1464&gt;672.8,R1464&lt;=841,M1464&gt;10),('[1]Pricing Schedule'!$J$113),
IF(AND(I1464=110000,R1464&gt;1682,R1464&lt;=1850.2,M1464&lt;=10),('[1]Pricing Schedule'!$J$105),
IF(AND(I1464=110000,R1464&gt;1682,R1464&lt;=1850.2,M1464&gt;10),('[1]Pricing Schedule'!$J$113),
IF(AND(I1464=110000,R1464&gt;2018.4,R1464&lt;=2186.6,M1464&lt;=10),('[1]Pricing Schedule'!$J$105),
IF(AND(I1464=110000,R1464&gt;2018.4,R1464&lt;=2186.6,M1464&gt;10),('[1]Pricing Schedule'!$J$113),999999999)))))))))))))))))))))))))))))))))))))))</f>
        <v>7</v>
      </c>
      <c r="U1464" s="40">
        <f t="shared" si="138"/>
        <v>425088.09523809521</v>
      </c>
      <c r="V1464" s="41">
        <f t="shared" si="139"/>
        <v>2.3524535530450272</v>
      </c>
      <c r="Y1464" s="23">
        <v>133</v>
      </c>
      <c r="Z1464" s="23">
        <v>62</v>
      </c>
      <c r="AD1464" s="13"/>
      <c r="AE1464" s="13"/>
      <c r="AF1464" s="13"/>
      <c r="AR1464" s="35"/>
    </row>
    <row r="1465" spans="1:44">
      <c r="A1465" s="23">
        <v>1467</v>
      </c>
      <c r="B1465" s="23">
        <v>1467</v>
      </c>
      <c r="C1465" s="23" t="s">
        <v>2154</v>
      </c>
      <c r="D1465" s="23" t="s">
        <v>141</v>
      </c>
      <c r="E1465" s="23" t="s">
        <v>141</v>
      </c>
      <c r="F1465" s="23" t="s">
        <v>323</v>
      </c>
      <c r="G1465" s="23" t="s">
        <v>324</v>
      </c>
      <c r="H1465" s="23" t="s">
        <v>133</v>
      </c>
      <c r="I1465" s="13">
        <v>110000</v>
      </c>
      <c r="J1465" s="13">
        <v>110000</v>
      </c>
      <c r="K1465" s="13">
        <v>38000</v>
      </c>
      <c r="L1465" s="24">
        <v>8.76</v>
      </c>
      <c r="M1465" s="37">
        <f t="shared" si="134"/>
        <v>9</v>
      </c>
      <c r="N1465" s="24">
        <v>0.24299999999999999</v>
      </c>
      <c r="O1465" s="13">
        <v>3</v>
      </c>
      <c r="P1465" s="36">
        <f t="shared" si="135"/>
        <v>0.24299999999999999</v>
      </c>
      <c r="Q1465" s="38">
        <f t="shared" si="136"/>
        <v>4.2</v>
      </c>
      <c r="R1465" s="37">
        <f t="shared" si="137"/>
        <v>4.2</v>
      </c>
      <c r="S1465" s="39">
        <f>IF(AND(I1465=38000,R1465&lt;=4.5,M1465&gt;8),'[1]Pricing Schedule'!$F$8+('[1]Pricing Schedule'!$F$9*M1465),
IF(AND(I1465=38000,R1465&lt;=4.5,M1465&lt;=8),'[1]Pricing Schedule'!$F$34+('[1]Pricing Schedule'!$F$36*M1465),
IF(AND(I1465=38000,R1465&gt;4.5,R1465&lt;=9,M1465&gt;8),'[1]Pricing Schedule'!$F$17+('[1]Pricing Schedule'!$F$18*M1465),
IF(AND(I1465=38000,R1465&gt;4.5,R1465&lt;=9,M1465&lt;=8),'[1]Pricing Schedule'!$F$34+('[1]Pricing Schedule'!$F$36*M1465),
IF(AND(I1465=38000,R1465&gt;9,R1465&lt;=12.8,M1465&gt;8),'[1]Pricing Schedule'!$F$26+('[1]Pricing Schedule'!$F$27*M1465),
IF(AND(I1465=38000,R1465&gt;9,R1465&lt;=12.8,M1465&lt;=8),'[1]Pricing Schedule'!$F$34+('[1]Pricing Schedule'!$F$36*M1465),
IF(AND(I1465=38000,R1465&gt;12.8,R1465&lt;=22.8),'[1]Pricing Schedule'!$F$34+('[1]Pricing Schedule'!$F$36*M1465),
IF(AND(I1465=38000,R1465&gt;22.8,R1465&lt;=30.2),'[1]Pricing Schedule'!$F$43+('[1]Pricing Schedule'!$F$45*M1465),
IF(AND(I1465=38000,R1465&gt;30.2,R1465&lt;=45.9),'[1]Pricing Schedule'!$F$52+('[1]Pricing Schedule'!$F$54*M1465),
IF(AND(I1465=38000,R1465&gt;45.9,R1465&lt;=123.4),'[1]Pricing Schedule'!$F$96+('[1]Pricing Schedule'!$F$97*M1465),
IF(AND(I1465=38000,R1465&gt;123.4,R1465&lt;=168.2,M1465&lt;=10),'[1]Pricing Schedule'!$F$103+('[1]Pricing Schedule'!$F$105*M1465),
IF(AND(I1465=38000,R1465&gt;123.4,R1465&lt;=168.2,M1465&gt;10),'[1]Pricing Schedule'!$F$111+('[1]Pricing Schedule'!$F$113*M1465),
IF(AND(I1465=38000,R1465&gt;157.4,R1465&lt;=336.4,M1465&lt;=10),('[1]Pricing Schedule'!$F$103+('[1]Pricing Schedule'!$F$105*M1465))*2,
IF(AND(I1465=38000,R1465&gt;157.4,R1465&lt;=336.4,M1465&gt;10),('[1]Pricing Schedule'!$F$111+('[1]Pricing Schedule'!$F$113*M1465))*2,
IF(AND(I1465=38000,R1465&gt;314.8,R1465&lt;=504.6,M1465&lt;=10),('[1]Pricing Schedule'!$F$103+('[1]Pricing Schedule'!$F$105*M1465))*3,
IF(AND(I1465=38000,R1465&gt;314.8,R1465&lt;=504.6,M1465&gt;10),('[1]Pricing Schedule'!$F$111+('[1]Pricing Schedule'!$F$113*M1465))*3,
IF(AND(I1465=38000,R1465&gt;472.2,R1465&lt;=672.8,M1465&lt;=10),('[1]Pricing Schedule'!$F$103+('[1]Pricing Schedule'!$F$105*M1465))*4,
IF(AND(I1465=38000,R1465&gt;472.2,R1465&lt;=672.8,M1465&gt;10),('[1]Pricing Schedule'!$F$111+('[1]Pricing Schedule'!$F$113*M1465))*4,
IF(AND(I1465=110000,R1465&lt;=12.8,M1465&gt;2),'[1]Pricing Schedule'!$F$62+('[1]Pricing Schedule'!$F$63*M1465),
IF(AND(I1465=110000,R1465&lt;=12.8,M1465&lt;=2),'[1]Pricing Schedule'!$F$96+('[1]Pricing Schedule'!$F$97*M1465),
IF(AND(I1465=110000,R1465&gt;12.8,R1465&lt;=22.8,M1465&gt;3),'[1]Pricing Schedule'!$F$71+('[1]Pricing Schedule'!$F$72*M1465),
IF(AND(I1465=110000,R1465&gt;12.8,R1465&lt;=22.8,M1465&lt;=3),'[1]Pricing Schedule'!$F$96+('[1]Pricing Schedule'!$F$97*M1465),
IF(AND(I1465=110000,R1465&gt;22.8,R1465&lt;=30.2),'[1]Pricing Schedule'!$F$80+('[1]Pricing Schedule'!$F$81*M1465),
IF(AND(I1465=110000,R1465&gt;30.2,R1465&lt;=45.9),'[1]Pricing Schedule'!$F$89+('[1]Pricing Schedule'!$F$90*M1465),
IF(AND(I1465=110000,R1465&gt;45.9,R1465&lt;=123.4),'[1]Pricing Schedule'!$F$96+('[1]Pricing Schedule'!$F$97*M1465),
IF(AND(I1465=110000,R1465&gt;123.4,R1465&lt;=168.2,M1465&lt;=10),'[1]Pricing Schedule'!$F$103+('[1]Pricing Schedule'!$F$105*M1465),
IF(AND(I1465=110000,R1465&gt;123.4,R1465&lt;=168.2,M1465&gt;10),'[1]Pricing Schedule'!$F$111+('[1]Pricing Schedule'!$F$113*M1465),
IF(AND(I1465=110000,R1465&gt;168.2,R1465&lt;=336.4,M1465&lt;=10),('[1]Pricing Schedule'!$F$103+('[1]Pricing Schedule'!$F$105*M1465))*2,
IF(AND(I1465=110000,R1465&gt;168.2,R1465&lt;=336.4,M1465&gt;10),('[1]Pricing Schedule'!$F$111+('[1]Pricing Schedule'!$F$113*M1465))*2,
IF(AND(I1465=110000,R1465&gt;336.4,R1465&lt;=504.6,M1465&lt;=10),('[1]Pricing Schedule'!$F$103+('[1]Pricing Schedule'!$F$105*M1465))*3,
IF(AND(I1465=110000,R1465&gt;336.4,R1465&lt;=504.6,M1465&gt;10),('[1]Pricing Schedule'!$F$111+('[1]Pricing Schedule'!$F$113*M1465))*3,
IF(AND(I1465=110000,R1465&gt;504.6,R1465&lt;=672.8,M1465&lt;=10),('[1]Pricing Schedule'!$F$103+('[1]Pricing Schedule'!$F$105*M1465))*4,
IF(AND(I1465=110000,R1465&gt;504.6,R1465&lt;=672.8,M1465&gt;10),('[1]Pricing Schedule'!$F$111+('[1]Pricing Schedule'!$F$113*M1465))*4,
IF(AND(I1465=110000,R1465&gt;672.8,R1465&lt;=841,M1465&lt;=10),('[1]Pricing Schedule'!$F$103+('[1]Pricing Schedule'!$F$105*M1465))*5,
IF(AND(I1465=110000,R1465&gt;672.8,R1465&lt;=841,M1465&gt;10),('[1]Pricing Schedule'!$F$111+('[1]Pricing Schedule'!$F$113*M1465))*5,
IF(AND(I1465=110000,R1465&gt;672.8,R1465&lt;=841,M1465&lt;=10),('[1]Pricing Schedule'!$F$103+('[1]Pricing Schedule'!$F$105*M1465))*5,
IF(AND(I1465=110000,R1465&gt;672.8,R1465&lt;=841,M1465&gt;10),('[1]Pricing Schedule'!$F$111+('[1]Pricing Schedule'!$F$113*M1465))*5,
IF(AND(I1465=110000,R1465&gt;1345.6,R1465&lt;=1513.8,M1465&lt;=10),('[1]Pricing Schedule'!$F$103+('[1]Pricing Schedule'!$F$105*M1465))*9,
IF(AND(I1465=110000,R1465&gt;1345.6,R1465&lt;=1513.8,M1465&gt;10),('[1]Pricing Schedule'!$F$111+('[1]Pricing Schedule'!$F$113*M1465))*9,
9999999999)))))))))))))))))))))))))))))))))))))))</f>
        <v>1890770</v>
      </c>
      <c r="T1465" s="21">
        <f>IF(AND(I1465=38000,R1465&lt;=4.5,M1465&gt;8),'[1]Pricing Schedule'!$J$9,
IF(AND(I1465=38000,R1465&lt;=4.5,M1465&lt;=8),'[1]Pricing Schedule'!$J$36,
IF(AND(I1465=38000,R1465&gt;4.5,R1465&lt;=9,M1465&gt;8),'[1]Pricing Schedule'!$J$18,
IF(AND(I1465=38000,R1465&gt;4.5,R1465&lt;=9,M1465&lt;=8),'[1]Pricing Schedule'!$J$36,
IF(AND(I1465=38000,R1465&gt;9,R1465&lt;=12.8,M1465&gt;8),'[1]Pricing Schedule'!$J$27,
IF(AND(I1465=38000,R1465&gt;9,R1465&lt;=12.8,M1465&lt;=8),'[1]Pricing Schedule'!$J$36,
IF(AND(I1465=38000,R1465&gt;12.8,R1465&lt;=22.8),'[1]Pricing Schedule'!$J$36,
IF(AND(I1465=38000,R1465&gt;22.8,R1465&lt;=30.2),'[1]Pricing Schedule'!$J$45,
IF(AND(I1465=38000,R1465&gt;30.2,R1465&lt;=45.9),'[1]Pricing Schedule'!$J$54,
IF(AND(I1465=38000,R1465&gt;45.9,R1465&lt;=123.4),'[1]Pricing Schedule'!$J$97,
IF(AND(I1465=38000,R1465&gt;123.4,R1465&lt;=168.2,M1465&lt;=10),'[1]Pricing Schedule'!$J$105,
IF(AND(I1465=38000,R1465&gt;123.4,R1465&lt;=168.2,M1465&gt;10),'[1]Pricing Schedule'!$J$113,
IF(AND(I1465=38000,R1465&gt;168.2,R1465&lt;=336.4,M1465&lt;=10),('[1]Pricing Schedule'!$J$105),
IF(AND(I1465=38000,R1465&gt;168.2,R1465&lt;=336.4,M1465&gt;10),('[1]Pricing Schedule'!$J$113),
IF(AND(I1465=38000,R1465&gt;336.4,R1465&lt;=504.6,M1465&lt;=10),('[1]Pricing Schedule'!$J$105),
IF(AND(I1465=38000,R1465&gt;336.4,R1465&lt;=504.6,M1465&gt;10),('[1]Pricing Schedule'!$J$113),
IF(AND(I1465=38000,R1465&gt;504.6,R1465&lt;=672.8,M1465&lt;=10),('[1]Pricing Schedule'!$J$105),
IF(AND(I1465=38000,R1465&gt;504.6,R1465&lt;=672.8,M1465&gt;10),('[1]Pricing Schedule'!$J$113),
IF(AND(I1465=110000,R1465&lt;=12.8,M1465&gt;2),'[1]Pricing Schedule'!$J$63,
IF(AND(I1465=110000,R1465&lt;=12.8,M1465&lt;=2),'[1]Pricing Schedule'!$J$97,
IF(AND(I1465=110000,R1465&gt;12.8,R1465&lt;=22.8,M1465&gt;3),'[1]Pricing Schedule'!$J$72,
IF(AND(I1465=110000,R1465&gt;12.8,R1465&lt;=22.8,M1465&lt;=3),'[1]Pricing Schedule'!$J$97,
IF(AND(I1465=110000,R1465&gt;22.8,R1465&lt;=30.2),'[1]Pricing Schedule'!$J$81,
IF(AND(I1465=110000,R1465&gt;30.2,R1465&lt;=45.9),'[1]Pricing Schedule'!$J$90,
IF(AND(I1465=110000,R1465&gt;45.9,R1465&lt;=123.4),'[1]Pricing Schedule'!$J$97,
IF(AND(I1465=110000,R1465&gt;123.4,R1465&lt;=168.2,M1465&lt;=10),'[1]Pricing Schedule'!$J$105,
IF(AND(I1465=110000,R1465&gt;123.4,R1465&lt;=168.2,M1465&gt;10),'[1]Pricing Schedule'!$J$113,
IF(AND(I1465=110000,R1465&gt;168.2,R1465&lt;=336.2,M1465&lt;=10),('[1]Pricing Schedule'!$J$105),
IF(AND(I1465=110000,R1465&gt;168.2,R1465&lt;=336.2,M1465&gt;10),('[1]Pricing Schedule'!$J$113),
IF(AND(I1465=110000,R1465&gt;336.4,R1465&lt;=504.6,M1465&lt;=10),('[1]Pricing Schedule'!$J$105),
IF(AND(I1465=110000,R1465&gt;336.4,R1465&lt;=504.6,M1465&gt;10),('[1]Pricing Schedule'!$J$113),
IF(AND(I1465=110000,R1465&gt;504.6,R1465&lt;=672.8,M1465&lt;=10),('[1]Pricing Schedule'!$J$105),
IF(AND(I1465=110000,R1465&gt;504.6,R1465&lt;=672.8,M1465&gt;10),('[1]Pricing Schedule'!$J$113),
IF(AND(I1465=110000,R1465&gt;672.8,R1465&lt;=841,M1465&lt;=10),('[1]Pricing Schedule'!$J$105),
IF(AND(I1465=110000,R1465&gt;672.8,R1465&lt;=841,M1465&gt;10),('[1]Pricing Schedule'!$J$113),
IF(AND(I1465=110000,R1465&gt;1682,R1465&lt;=1850.2,M1465&lt;=10),('[1]Pricing Schedule'!$J$105),
IF(AND(I1465=110000,R1465&gt;1682,R1465&lt;=1850.2,M1465&gt;10),('[1]Pricing Schedule'!$J$113),
IF(AND(I1465=110000,R1465&gt;2018.4,R1465&lt;=2186.6,M1465&lt;=10),('[1]Pricing Schedule'!$J$105),
IF(AND(I1465=110000,R1465&gt;2018.4,R1465&lt;=2186.6,M1465&gt;10),('[1]Pricing Schedule'!$J$113),999999999)))))))))))))))))))))))))))))))))))))))</f>
        <v>7</v>
      </c>
      <c r="U1465" s="40">
        <f t="shared" si="138"/>
        <v>450183.33333333331</v>
      </c>
      <c r="V1465" s="41">
        <f t="shared" si="139"/>
        <v>2.2213172411239865</v>
      </c>
      <c r="Y1465" s="23">
        <v>521</v>
      </c>
      <c r="Z1465" s="23">
        <v>62</v>
      </c>
      <c r="AD1465" s="13"/>
      <c r="AE1465" s="13"/>
      <c r="AF1465" s="13"/>
      <c r="AR1465" s="35"/>
    </row>
    <row r="1466" spans="1:44">
      <c r="A1466" s="23">
        <v>1468</v>
      </c>
      <c r="B1466" s="23">
        <v>1468</v>
      </c>
      <c r="C1466" s="23" t="s">
        <v>2155</v>
      </c>
      <c r="D1466" s="23" t="s">
        <v>141</v>
      </c>
      <c r="E1466" s="23" t="s">
        <v>141</v>
      </c>
      <c r="F1466" s="23" t="s">
        <v>639</v>
      </c>
      <c r="G1466" s="23" t="s">
        <v>640</v>
      </c>
      <c r="H1466" s="23" t="s">
        <v>113</v>
      </c>
      <c r="I1466" s="13">
        <v>38000</v>
      </c>
      <c r="J1466" s="23" t="s">
        <v>119</v>
      </c>
      <c r="K1466" s="13">
        <v>38000</v>
      </c>
      <c r="L1466" s="24">
        <v>11.14</v>
      </c>
      <c r="M1466" s="37">
        <f t="shared" si="134"/>
        <v>12</v>
      </c>
      <c r="N1466" s="24">
        <v>0.40200000000000002</v>
      </c>
      <c r="O1466" s="13">
        <v>3</v>
      </c>
      <c r="P1466" s="36">
        <f t="shared" si="135"/>
        <v>0.40200000000000002</v>
      </c>
      <c r="Q1466" s="38">
        <f t="shared" si="136"/>
        <v>4.2</v>
      </c>
      <c r="R1466" s="37">
        <f t="shared" si="137"/>
        <v>4.2</v>
      </c>
      <c r="S1466" s="39">
        <f>IF(AND(I1466=38000,R1466&lt;=4.5,M1466&gt;8),'[1]Pricing Schedule'!$F$8+('[1]Pricing Schedule'!$F$9*M1466),
IF(AND(I1466=38000,R1466&lt;=4.5,M1466&lt;=8),'[1]Pricing Schedule'!$F$34+('[1]Pricing Schedule'!$F$36*M1466),
IF(AND(I1466=38000,R1466&gt;4.5,R1466&lt;=9,M1466&gt;8),'[1]Pricing Schedule'!$F$17+('[1]Pricing Schedule'!$F$18*M1466),
IF(AND(I1466=38000,R1466&gt;4.5,R1466&lt;=9,M1466&lt;=8),'[1]Pricing Schedule'!$F$34+('[1]Pricing Schedule'!$F$36*M1466),
IF(AND(I1466=38000,R1466&gt;9,R1466&lt;=12.8,M1466&gt;8),'[1]Pricing Schedule'!$F$26+('[1]Pricing Schedule'!$F$27*M1466),
IF(AND(I1466=38000,R1466&gt;9,R1466&lt;=12.8,M1466&lt;=8),'[1]Pricing Schedule'!$F$34+('[1]Pricing Schedule'!$F$36*M1466),
IF(AND(I1466=38000,R1466&gt;12.8,R1466&lt;=22.8),'[1]Pricing Schedule'!$F$34+('[1]Pricing Schedule'!$F$36*M1466),
IF(AND(I1466=38000,R1466&gt;22.8,R1466&lt;=30.2),'[1]Pricing Schedule'!$F$43+('[1]Pricing Schedule'!$F$45*M1466),
IF(AND(I1466=38000,R1466&gt;30.2,R1466&lt;=45.9),'[1]Pricing Schedule'!$F$52+('[1]Pricing Schedule'!$F$54*M1466),
IF(AND(I1466=38000,R1466&gt;45.9,R1466&lt;=123.4),'[1]Pricing Schedule'!$F$96+('[1]Pricing Schedule'!$F$97*M1466),
IF(AND(I1466=38000,R1466&gt;123.4,R1466&lt;=168.2,M1466&lt;=10),'[1]Pricing Schedule'!$F$103+('[1]Pricing Schedule'!$F$105*M1466),
IF(AND(I1466=38000,R1466&gt;123.4,R1466&lt;=168.2,M1466&gt;10),'[1]Pricing Schedule'!$F$111+('[1]Pricing Schedule'!$F$113*M1466),
IF(AND(I1466=38000,R1466&gt;157.4,R1466&lt;=336.4,M1466&lt;=10),('[1]Pricing Schedule'!$F$103+('[1]Pricing Schedule'!$F$105*M1466))*2,
IF(AND(I1466=38000,R1466&gt;157.4,R1466&lt;=336.4,M1466&gt;10),('[1]Pricing Schedule'!$F$111+('[1]Pricing Schedule'!$F$113*M1466))*2,
IF(AND(I1466=38000,R1466&gt;314.8,R1466&lt;=504.6,M1466&lt;=10),('[1]Pricing Schedule'!$F$103+('[1]Pricing Schedule'!$F$105*M1466))*3,
IF(AND(I1466=38000,R1466&gt;314.8,R1466&lt;=504.6,M1466&gt;10),('[1]Pricing Schedule'!$F$111+('[1]Pricing Schedule'!$F$113*M1466))*3,
IF(AND(I1466=38000,R1466&gt;472.2,R1466&lt;=672.8,M1466&lt;=10),('[1]Pricing Schedule'!$F$103+('[1]Pricing Schedule'!$F$105*M1466))*4,
IF(AND(I1466=38000,R1466&gt;472.2,R1466&lt;=672.8,M1466&gt;10),('[1]Pricing Schedule'!$F$111+('[1]Pricing Schedule'!$F$113*M1466))*4,
IF(AND(I1466=110000,R1466&lt;=12.8,M1466&gt;2),'[1]Pricing Schedule'!$F$62+('[1]Pricing Schedule'!$F$63*M1466),
IF(AND(I1466=110000,R1466&lt;=12.8,M1466&lt;=2),'[1]Pricing Schedule'!$F$96+('[1]Pricing Schedule'!$F$97*M1466),
IF(AND(I1466=110000,R1466&gt;12.8,R1466&lt;=22.8,M1466&gt;3),'[1]Pricing Schedule'!$F$71+('[1]Pricing Schedule'!$F$72*M1466),
IF(AND(I1466=110000,R1466&gt;12.8,R1466&lt;=22.8,M1466&lt;=3),'[1]Pricing Schedule'!$F$96+('[1]Pricing Schedule'!$F$97*M1466),
IF(AND(I1466=110000,R1466&gt;22.8,R1466&lt;=30.2),'[1]Pricing Schedule'!$F$80+('[1]Pricing Schedule'!$F$81*M1466),
IF(AND(I1466=110000,R1466&gt;30.2,R1466&lt;=45.9),'[1]Pricing Schedule'!$F$89+('[1]Pricing Schedule'!$F$90*M1466),
IF(AND(I1466=110000,R1466&gt;45.9,R1466&lt;=123.4),'[1]Pricing Schedule'!$F$96+('[1]Pricing Schedule'!$F$97*M1466),
IF(AND(I1466=110000,R1466&gt;123.4,R1466&lt;=168.2,M1466&lt;=10),'[1]Pricing Schedule'!$F$103+('[1]Pricing Schedule'!$F$105*M1466),
IF(AND(I1466=110000,R1466&gt;123.4,R1466&lt;=168.2,M1466&gt;10),'[1]Pricing Schedule'!$F$111+('[1]Pricing Schedule'!$F$113*M1466),
IF(AND(I1466=110000,R1466&gt;168.2,R1466&lt;=336.4,M1466&lt;=10),('[1]Pricing Schedule'!$F$103+('[1]Pricing Schedule'!$F$105*M1466))*2,
IF(AND(I1466=110000,R1466&gt;168.2,R1466&lt;=336.4,M1466&gt;10),('[1]Pricing Schedule'!$F$111+('[1]Pricing Schedule'!$F$113*M1466))*2,
IF(AND(I1466=110000,R1466&gt;336.4,R1466&lt;=504.6,M1466&lt;=10),('[1]Pricing Schedule'!$F$103+('[1]Pricing Schedule'!$F$105*M1466))*3,
IF(AND(I1466=110000,R1466&gt;336.4,R1466&lt;=504.6,M1466&gt;10),('[1]Pricing Schedule'!$F$111+('[1]Pricing Schedule'!$F$113*M1466))*3,
IF(AND(I1466=110000,R1466&gt;504.6,R1466&lt;=672.8,M1466&lt;=10),('[1]Pricing Schedule'!$F$103+('[1]Pricing Schedule'!$F$105*M1466))*4,
IF(AND(I1466=110000,R1466&gt;504.6,R1466&lt;=672.8,M1466&gt;10),('[1]Pricing Schedule'!$F$111+('[1]Pricing Schedule'!$F$113*M1466))*4,
IF(AND(I1466=110000,R1466&gt;672.8,R1466&lt;=841,M1466&lt;=10),('[1]Pricing Schedule'!$F$103+('[1]Pricing Schedule'!$F$105*M1466))*5,
IF(AND(I1466=110000,R1466&gt;672.8,R1466&lt;=841,M1466&gt;10),('[1]Pricing Schedule'!$F$111+('[1]Pricing Schedule'!$F$113*M1466))*5,
IF(AND(I1466=110000,R1466&gt;672.8,R1466&lt;=841,M1466&lt;=10),('[1]Pricing Schedule'!$F$103+('[1]Pricing Schedule'!$F$105*M1466))*5,
IF(AND(I1466=110000,R1466&gt;672.8,R1466&lt;=841,M1466&gt;10),('[1]Pricing Schedule'!$F$111+('[1]Pricing Schedule'!$F$113*M1466))*5,
IF(AND(I1466=110000,R1466&gt;1345.6,R1466&lt;=1513.8,M1466&lt;=10),('[1]Pricing Schedule'!$F$103+('[1]Pricing Schedule'!$F$105*M1466))*9,
IF(AND(I1466=110000,R1466&gt;1345.6,R1466&lt;=1513.8,M1466&gt;10),('[1]Pricing Schedule'!$F$111+('[1]Pricing Schedule'!$F$113*M1466))*9,
9999999999)))))))))))))))))))))))))))))))))))))))</f>
        <v>1492540</v>
      </c>
      <c r="T1466" s="21">
        <f>IF(AND(I1466=38000,R1466&lt;=4.5,M1466&gt;8),'[1]Pricing Schedule'!$J$9,
IF(AND(I1466=38000,R1466&lt;=4.5,M1466&lt;=8),'[1]Pricing Schedule'!$J$36,
IF(AND(I1466=38000,R1466&gt;4.5,R1466&lt;=9,M1466&gt;8),'[1]Pricing Schedule'!$J$18,
IF(AND(I1466=38000,R1466&gt;4.5,R1466&lt;=9,M1466&lt;=8),'[1]Pricing Schedule'!$J$36,
IF(AND(I1466=38000,R1466&gt;9,R1466&lt;=12.8,M1466&gt;8),'[1]Pricing Schedule'!$J$27,
IF(AND(I1466=38000,R1466&gt;9,R1466&lt;=12.8,M1466&lt;=8),'[1]Pricing Schedule'!$J$36,
IF(AND(I1466=38000,R1466&gt;12.8,R1466&lt;=22.8),'[1]Pricing Schedule'!$J$36,
IF(AND(I1466=38000,R1466&gt;22.8,R1466&lt;=30.2),'[1]Pricing Schedule'!$J$45,
IF(AND(I1466=38000,R1466&gt;30.2,R1466&lt;=45.9),'[1]Pricing Schedule'!$J$54,
IF(AND(I1466=38000,R1466&gt;45.9,R1466&lt;=123.4),'[1]Pricing Schedule'!$J$97,
IF(AND(I1466=38000,R1466&gt;123.4,R1466&lt;=168.2,M1466&lt;=10),'[1]Pricing Schedule'!$J$105,
IF(AND(I1466=38000,R1466&gt;123.4,R1466&lt;=168.2,M1466&gt;10),'[1]Pricing Schedule'!$J$113,
IF(AND(I1466=38000,R1466&gt;168.2,R1466&lt;=336.4,M1466&lt;=10),('[1]Pricing Schedule'!$J$105),
IF(AND(I1466=38000,R1466&gt;168.2,R1466&lt;=336.4,M1466&gt;10),('[1]Pricing Schedule'!$J$113),
IF(AND(I1466=38000,R1466&gt;336.4,R1466&lt;=504.6,M1466&lt;=10),('[1]Pricing Schedule'!$J$105),
IF(AND(I1466=38000,R1466&gt;336.4,R1466&lt;=504.6,M1466&gt;10),('[1]Pricing Schedule'!$J$113),
IF(AND(I1466=38000,R1466&gt;504.6,R1466&lt;=672.8,M1466&lt;=10),('[1]Pricing Schedule'!$J$105),
IF(AND(I1466=38000,R1466&gt;504.6,R1466&lt;=672.8,M1466&gt;10),('[1]Pricing Schedule'!$J$113),
IF(AND(I1466=110000,R1466&lt;=12.8,M1466&gt;2),'[1]Pricing Schedule'!$J$63,
IF(AND(I1466=110000,R1466&lt;=12.8,M1466&lt;=2),'[1]Pricing Schedule'!$J$97,
IF(AND(I1466=110000,R1466&gt;12.8,R1466&lt;=22.8,M1466&gt;3),'[1]Pricing Schedule'!$J$72,
IF(AND(I1466=110000,R1466&gt;12.8,R1466&lt;=22.8,M1466&lt;=3),'[1]Pricing Schedule'!$J$97,
IF(AND(I1466=110000,R1466&gt;22.8,R1466&lt;=30.2),'[1]Pricing Schedule'!$J$81,
IF(AND(I1466=110000,R1466&gt;30.2,R1466&lt;=45.9),'[1]Pricing Schedule'!$J$90,
IF(AND(I1466=110000,R1466&gt;45.9,R1466&lt;=123.4),'[1]Pricing Schedule'!$J$97,
IF(AND(I1466=110000,R1466&gt;123.4,R1466&lt;=168.2,M1466&lt;=10),'[1]Pricing Schedule'!$J$105,
IF(AND(I1466=110000,R1466&gt;123.4,R1466&lt;=168.2,M1466&gt;10),'[1]Pricing Schedule'!$J$113,
IF(AND(I1466=110000,R1466&gt;168.2,R1466&lt;=336.2,M1466&lt;=10),('[1]Pricing Schedule'!$J$105),
IF(AND(I1466=110000,R1466&gt;168.2,R1466&lt;=336.2,M1466&gt;10),('[1]Pricing Schedule'!$J$113),
IF(AND(I1466=110000,R1466&gt;336.4,R1466&lt;=504.6,M1466&lt;=10),('[1]Pricing Schedule'!$J$105),
IF(AND(I1466=110000,R1466&gt;336.4,R1466&lt;=504.6,M1466&gt;10),('[1]Pricing Schedule'!$J$113),
IF(AND(I1466=110000,R1466&gt;504.6,R1466&lt;=672.8,M1466&lt;=10),('[1]Pricing Schedule'!$J$105),
IF(AND(I1466=110000,R1466&gt;504.6,R1466&lt;=672.8,M1466&gt;10),('[1]Pricing Schedule'!$J$113),
IF(AND(I1466=110000,R1466&gt;672.8,R1466&lt;=841,M1466&lt;=10),('[1]Pricing Schedule'!$J$105),
IF(AND(I1466=110000,R1466&gt;672.8,R1466&lt;=841,M1466&gt;10),('[1]Pricing Schedule'!$J$113),
IF(AND(I1466=110000,R1466&gt;1682,R1466&lt;=1850.2,M1466&lt;=10),('[1]Pricing Schedule'!$J$105),
IF(AND(I1466=110000,R1466&gt;1682,R1466&lt;=1850.2,M1466&gt;10),('[1]Pricing Schedule'!$J$113),
IF(AND(I1466=110000,R1466&gt;2018.4,R1466&lt;=2186.6,M1466&lt;=10),('[1]Pricing Schedule'!$J$105),
IF(AND(I1466=110000,R1466&gt;2018.4,R1466&lt;=2186.6,M1466&gt;10),('[1]Pricing Schedule'!$J$113),999999999)))))))))))))))))))))))))))))))))))))))</f>
        <v>1</v>
      </c>
      <c r="U1466" s="40">
        <f t="shared" si="138"/>
        <v>355366.66666666663</v>
      </c>
      <c r="V1466" s="41">
        <f t="shared" si="139"/>
        <v>2.8139949348091173</v>
      </c>
      <c r="Y1466" s="23">
        <v>72</v>
      </c>
      <c r="Z1466" s="23">
        <v>699</v>
      </c>
      <c r="AD1466" s="13"/>
      <c r="AE1466" s="13"/>
      <c r="AF1466" s="13"/>
      <c r="AR1466" s="35"/>
    </row>
    <row r="1467" spans="1:44">
      <c r="A1467" s="23">
        <v>1469</v>
      </c>
      <c r="B1467" s="23">
        <v>1469</v>
      </c>
      <c r="C1467" s="23" t="s">
        <v>2156</v>
      </c>
      <c r="D1467" s="23" t="s">
        <v>141</v>
      </c>
      <c r="E1467" s="23" t="s">
        <v>141</v>
      </c>
      <c r="F1467" s="23" t="s">
        <v>323</v>
      </c>
      <c r="G1467" s="23" t="s">
        <v>324</v>
      </c>
      <c r="H1467" s="23" t="s">
        <v>133</v>
      </c>
      <c r="I1467" s="13">
        <v>110000</v>
      </c>
      <c r="J1467" s="13">
        <v>110000</v>
      </c>
      <c r="K1467" s="13">
        <v>38000</v>
      </c>
      <c r="L1467" s="24">
        <v>9.5980000000000008</v>
      </c>
      <c r="M1467" s="37">
        <f t="shared" si="134"/>
        <v>10</v>
      </c>
      <c r="N1467" s="24">
        <v>0.129</v>
      </c>
      <c r="O1467" s="13">
        <v>3</v>
      </c>
      <c r="P1467" s="36">
        <f t="shared" si="135"/>
        <v>0.129</v>
      </c>
      <c r="Q1467" s="38">
        <f t="shared" si="136"/>
        <v>4.2</v>
      </c>
      <c r="R1467" s="37">
        <f t="shared" si="137"/>
        <v>4.2</v>
      </c>
      <c r="S1467" s="39">
        <f>IF(AND(I1467=38000,R1467&lt;=4.5,M1467&gt;8),'[1]Pricing Schedule'!$F$8+('[1]Pricing Schedule'!$F$9*M1467),
IF(AND(I1467=38000,R1467&lt;=4.5,M1467&lt;=8),'[1]Pricing Schedule'!$F$34+('[1]Pricing Schedule'!$F$36*M1467),
IF(AND(I1467=38000,R1467&gt;4.5,R1467&lt;=9,M1467&gt;8),'[1]Pricing Schedule'!$F$17+('[1]Pricing Schedule'!$F$18*M1467),
IF(AND(I1467=38000,R1467&gt;4.5,R1467&lt;=9,M1467&lt;=8),'[1]Pricing Schedule'!$F$34+('[1]Pricing Schedule'!$F$36*M1467),
IF(AND(I1467=38000,R1467&gt;9,R1467&lt;=12.8,M1467&gt;8),'[1]Pricing Schedule'!$F$26+('[1]Pricing Schedule'!$F$27*M1467),
IF(AND(I1467=38000,R1467&gt;9,R1467&lt;=12.8,M1467&lt;=8),'[1]Pricing Schedule'!$F$34+('[1]Pricing Schedule'!$F$36*M1467),
IF(AND(I1467=38000,R1467&gt;12.8,R1467&lt;=22.8),'[1]Pricing Schedule'!$F$34+('[1]Pricing Schedule'!$F$36*M1467),
IF(AND(I1467=38000,R1467&gt;22.8,R1467&lt;=30.2),'[1]Pricing Schedule'!$F$43+('[1]Pricing Schedule'!$F$45*M1467),
IF(AND(I1467=38000,R1467&gt;30.2,R1467&lt;=45.9),'[1]Pricing Schedule'!$F$52+('[1]Pricing Schedule'!$F$54*M1467),
IF(AND(I1467=38000,R1467&gt;45.9,R1467&lt;=123.4),'[1]Pricing Schedule'!$F$96+('[1]Pricing Schedule'!$F$97*M1467),
IF(AND(I1467=38000,R1467&gt;123.4,R1467&lt;=168.2,M1467&lt;=10),'[1]Pricing Schedule'!$F$103+('[1]Pricing Schedule'!$F$105*M1467),
IF(AND(I1467=38000,R1467&gt;123.4,R1467&lt;=168.2,M1467&gt;10),'[1]Pricing Schedule'!$F$111+('[1]Pricing Schedule'!$F$113*M1467),
IF(AND(I1467=38000,R1467&gt;157.4,R1467&lt;=336.4,M1467&lt;=10),('[1]Pricing Schedule'!$F$103+('[1]Pricing Schedule'!$F$105*M1467))*2,
IF(AND(I1467=38000,R1467&gt;157.4,R1467&lt;=336.4,M1467&gt;10),('[1]Pricing Schedule'!$F$111+('[1]Pricing Schedule'!$F$113*M1467))*2,
IF(AND(I1467=38000,R1467&gt;314.8,R1467&lt;=504.6,M1467&lt;=10),('[1]Pricing Schedule'!$F$103+('[1]Pricing Schedule'!$F$105*M1467))*3,
IF(AND(I1467=38000,R1467&gt;314.8,R1467&lt;=504.6,M1467&gt;10),('[1]Pricing Schedule'!$F$111+('[1]Pricing Schedule'!$F$113*M1467))*3,
IF(AND(I1467=38000,R1467&gt;472.2,R1467&lt;=672.8,M1467&lt;=10),('[1]Pricing Schedule'!$F$103+('[1]Pricing Schedule'!$F$105*M1467))*4,
IF(AND(I1467=38000,R1467&gt;472.2,R1467&lt;=672.8,M1467&gt;10),('[1]Pricing Schedule'!$F$111+('[1]Pricing Schedule'!$F$113*M1467))*4,
IF(AND(I1467=110000,R1467&lt;=12.8,M1467&gt;2),'[1]Pricing Schedule'!$F$62+('[1]Pricing Schedule'!$F$63*M1467),
IF(AND(I1467=110000,R1467&lt;=12.8,M1467&lt;=2),'[1]Pricing Schedule'!$F$96+('[1]Pricing Schedule'!$F$97*M1467),
IF(AND(I1467=110000,R1467&gt;12.8,R1467&lt;=22.8,M1467&gt;3),'[1]Pricing Schedule'!$F$71+('[1]Pricing Schedule'!$F$72*M1467),
IF(AND(I1467=110000,R1467&gt;12.8,R1467&lt;=22.8,M1467&lt;=3),'[1]Pricing Schedule'!$F$96+('[1]Pricing Schedule'!$F$97*M1467),
IF(AND(I1467=110000,R1467&gt;22.8,R1467&lt;=30.2),'[1]Pricing Schedule'!$F$80+('[1]Pricing Schedule'!$F$81*M1467),
IF(AND(I1467=110000,R1467&gt;30.2,R1467&lt;=45.9),'[1]Pricing Schedule'!$F$89+('[1]Pricing Schedule'!$F$90*M1467),
IF(AND(I1467=110000,R1467&gt;45.9,R1467&lt;=123.4),'[1]Pricing Schedule'!$F$96+('[1]Pricing Schedule'!$F$97*M1467),
IF(AND(I1467=110000,R1467&gt;123.4,R1467&lt;=168.2,M1467&lt;=10),'[1]Pricing Schedule'!$F$103+('[1]Pricing Schedule'!$F$105*M1467),
IF(AND(I1467=110000,R1467&gt;123.4,R1467&lt;=168.2,M1467&gt;10),'[1]Pricing Schedule'!$F$111+('[1]Pricing Schedule'!$F$113*M1467),
IF(AND(I1467=110000,R1467&gt;168.2,R1467&lt;=336.4,M1467&lt;=10),('[1]Pricing Schedule'!$F$103+('[1]Pricing Schedule'!$F$105*M1467))*2,
IF(AND(I1467=110000,R1467&gt;168.2,R1467&lt;=336.4,M1467&gt;10),('[1]Pricing Schedule'!$F$111+('[1]Pricing Schedule'!$F$113*M1467))*2,
IF(AND(I1467=110000,R1467&gt;336.4,R1467&lt;=504.6,M1467&lt;=10),('[1]Pricing Schedule'!$F$103+('[1]Pricing Schedule'!$F$105*M1467))*3,
IF(AND(I1467=110000,R1467&gt;336.4,R1467&lt;=504.6,M1467&gt;10),('[1]Pricing Schedule'!$F$111+('[1]Pricing Schedule'!$F$113*M1467))*3,
IF(AND(I1467=110000,R1467&gt;504.6,R1467&lt;=672.8,M1467&lt;=10),('[1]Pricing Schedule'!$F$103+('[1]Pricing Schedule'!$F$105*M1467))*4,
IF(AND(I1467=110000,R1467&gt;504.6,R1467&lt;=672.8,M1467&gt;10),('[1]Pricing Schedule'!$F$111+('[1]Pricing Schedule'!$F$113*M1467))*4,
IF(AND(I1467=110000,R1467&gt;672.8,R1467&lt;=841,M1467&lt;=10),('[1]Pricing Schedule'!$F$103+('[1]Pricing Schedule'!$F$105*M1467))*5,
IF(AND(I1467=110000,R1467&gt;672.8,R1467&lt;=841,M1467&gt;10),('[1]Pricing Schedule'!$F$111+('[1]Pricing Schedule'!$F$113*M1467))*5,
IF(AND(I1467=110000,R1467&gt;672.8,R1467&lt;=841,M1467&lt;=10),('[1]Pricing Schedule'!$F$103+('[1]Pricing Schedule'!$F$105*M1467))*5,
IF(AND(I1467=110000,R1467&gt;672.8,R1467&lt;=841,M1467&gt;10),('[1]Pricing Schedule'!$F$111+('[1]Pricing Schedule'!$F$113*M1467))*5,
IF(AND(I1467=110000,R1467&gt;1345.6,R1467&lt;=1513.8,M1467&lt;=10),('[1]Pricing Schedule'!$F$103+('[1]Pricing Schedule'!$F$105*M1467))*9,
IF(AND(I1467=110000,R1467&gt;1345.6,R1467&lt;=1513.8,M1467&gt;10),('[1]Pricing Schedule'!$F$111+('[1]Pricing Schedule'!$F$113*M1467))*9,
9999999999)))))))))))))))))))))))))))))))))))))))</f>
        <v>1943470</v>
      </c>
      <c r="T1467" s="21">
        <f>IF(AND(I1467=38000,R1467&lt;=4.5,M1467&gt;8),'[1]Pricing Schedule'!$J$9,
IF(AND(I1467=38000,R1467&lt;=4.5,M1467&lt;=8),'[1]Pricing Schedule'!$J$36,
IF(AND(I1467=38000,R1467&gt;4.5,R1467&lt;=9,M1467&gt;8),'[1]Pricing Schedule'!$J$18,
IF(AND(I1467=38000,R1467&gt;4.5,R1467&lt;=9,M1467&lt;=8),'[1]Pricing Schedule'!$J$36,
IF(AND(I1467=38000,R1467&gt;9,R1467&lt;=12.8,M1467&gt;8),'[1]Pricing Schedule'!$J$27,
IF(AND(I1467=38000,R1467&gt;9,R1467&lt;=12.8,M1467&lt;=8),'[1]Pricing Schedule'!$J$36,
IF(AND(I1467=38000,R1467&gt;12.8,R1467&lt;=22.8),'[1]Pricing Schedule'!$J$36,
IF(AND(I1467=38000,R1467&gt;22.8,R1467&lt;=30.2),'[1]Pricing Schedule'!$J$45,
IF(AND(I1467=38000,R1467&gt;30.2,R1467&lt;=45.9),'[1]Pricing Schedule'!$J$54,
IF(AND(I1467=38000,R1467&gt;45.9,R1467&lt;=123.4),'[1]Pricing Schedule'!$J$97,
IF(AND(I1467=38000,R1467&gt;123.4,R1467&lt;=168.2,M1467&lt;=10),'[1]Pricing Schedule'!$J$105,
IF(AND(I1467=38000,R1467&gt;123.4,R1467&lt;=168.2,M1467&gt;10),'[1]Pricing Schedule'!$J$113,
IF(AND(I1467=38000,R1467&gt;168.2,R1467&lt;=336.4,M1467&lt;=10),('[1]Pricing Schedule'!$J$105),
IF(AND(I1467=38000,R1467&gt;168.2,R1467&lt;=336.4,M1467&gt;10),('[1]Pricing Schedule'!$J$113),
IF(AND(I1467=38000,R1467&gt;336.4,R1467&lt;=504.6,M1467&lt;=10),('[1]Pricing Schedule'!$J$105),
IF(AND(I1467=38000,R1467&gt;336.4,R1467&lt;=504.6,M1467&gt;10),('[1]Pricing Schedule'!$J$113),
IF(AND(I1467=38000,R1467&gt;504.6,R1467&lt;=672.8,M1467&lt;=10),('[1]Pricing Schedule'!$J$105),
IF(AND(I1467=38000,R1467&gt;504.6,R1467&lt;=672.8,M1467&gt;10),('[1]Pricing Schedule'!$J$113),
IF(AND(I1467=110000,R1467&lt;=12.8,M1467&gt;2),'[1]Pricing Schedule'!$J$63,
IF(AND(I1467=110000,R1467&lt;=12.8,M1467&lt;=2),'[1]Pricing Schedule'!$J$97,
IF(AND(I1467=110000,R1467&gt;12.8,R1467&lt;=22.8,M1467&gt;3),'[1]Pricing Schedule'!$J$72,
IF(AND(I1467=110000,R1467&gt;12.8,R1467&lt;=22.8,M1467&lt;=3),'[1]Pricing Schedule'!$J$97,
IF(AND(I1467=110000,R1467&gt;22.8,R1467&lt;=30.2),'[1]Pricing Schedule'!$J$81,
IF(AND(I1467=110000,R1467&gt;30.2,R1467&lt;=45.9),'[1]Pricing Schedule'!$J$90,
IF(AND(I1467=110000,R1467&gt;45.9,R1467&lt;=123.4),'[1]Pricing Schedule'!$J$97,
IF(AND(I1467=110000,R1467&gt;123.4,R1467&lt;=168.2,M1467&lt;=10),'[1]Pricing Schedule'!$J$105,
IF(AND(I1467=110000,R1467&gt;123.4,R1467&lt;=168.2,M1467&gt;10),'[1]Pricing Schedule'!$J$113,
IF(AND(I1467=110000,R1467&gt;168.2,R1467&lt;=336.2,M1467&lt;=10),('[1]Pricing Schedule'!$J$105),
IF(AND(I1467=110000,R1467&gt;168.2,R1467&lt;=336.2,M1467&gt;10),('[1]Pricing Schedule'!$J$113),
IF(AND(I1467=110000,R1467&gt;336.4,R1467&lt;=504.6,M1467&lt;=10),('[1]Pricing Schedule'!$J$105),
IF(AND(I1467=110000,R1467&gt;336.4,R1467&lt;=504.6,M1467&gt;10),('[1]Pricing Schedule'!$J$113),
IF(AND(I1467=110000,R1467&gt;504.6,R1467&lt;=672.8,M1467&lt;=10),('[1]Pricing Schedule'!$J$105),
IF(AND(I1467=110000,R1467&gt;504.6,R1467&lt;=672.8,M1467&gt;10),('[1]Pricing Schedule'!$J$113),
IF(AND(I1467=110000,R1467&gt;672.8,R1467&lt;=841,M1467&lt;=10),('[1]Pricing Schedule'!$J$105),
IF(AND(I1467=110000,R1467&gt;672.8,R1467&lt;=841,M1467&gt;10),('[1]Pricing Schedule'!$J$113),
IF(AND(I1467=110000,R1467&gt;1682,R1467&lt;=1850.2,M1467&lt;=10),('[1]Pricing Schedule'!$J$105),
IF(AND(I1467=110000,R1467&gt;1682,R1467&lt;=1850.2,M1467&gt;10),('[1]Pricing Schedule'!$J$113),
IF(AND(I1467=110000,R1467&gt;2018.4,R1467&lt;=2186.6,M1467&lt;=10),('[1]Pricing Schedule'!$J$105),
IF(AND(I1467=110000,R1467&gt;2018.4,R1467&lt;=2186.6,M1467&gt;10),('[1]Pricing Schedule'!$J$113),999999999)))))))))))))))))))))))))))))))))))))))</f>
        <v>7</v>
      </c>
      <c r="U1467" s="40">
        <f t="shared" si="138"/>
        <v>462730.95238095237</v>
      </c>
      <c r="V1467" s="41">
        <f t="shared" si="139"/>
        <v>2.1610830113148132</v>
      </c>
      <c r="Y1467" s="23">
        <v>196</v>
      </c>
      <c r="Z1467" s="23">
        <v>62</v>
      </c>
      <c r="AD1467" s="13"/>
      <c r="AE1467" s="13"/>
      <c r="AF1467" s="13"/>
      <c r="AR1467" s="35"/>
    </row>
    <row r="1468" spans="1:44">
      <c r="A1468" s="23">
        <v>1470</v>
      </c>
      <c r="B1468" s="23">
        <v>1470</v>
      </c>
      <c r="C1468" s="23" t="s">
        <v>2157</v>
      </c>
      <c r="D1468" s="23" t="s">
        <v>141</v>
      </c>
      <c r="E1468" s="23" t="s">
        <v>141</v>
      </c>
      <c r="F1468" s="23" t="s">
        <v>327</v>
      </c>
      <c r="G1468" s="23" t="s">
        <v>328</v>
      </c>
      <c r="H1468" s="23" t="s">
        <v>113</v>
      </c>
      <c r="I1468" s="13">
        <v>38000</v>
      </c>
      <c r="J1468" s="13">
        <v>38000</v>
      </c>
      <c r="K1468" s="23" t="s">
        <v>119</v>
      </c>
      <c r="L1468" s="24">
        <v>8.73</v>
      </c>
      <c r="M1468" s="37">
        <f t="shared" si="134"/>
        <v>9</v>
      </c>
      <c r="N1468" s="24">
        <v>9.0999999999999998E-2</v>
      </c>
      <c r="O1468" s="13">
        <v>3</v>
      </c>
      <c r="P1468" s="36">
        <f t="shared" si="135"/>
        <v>9.0999999999999998E-2</v>
      </c>
      <c r="Q1468" s="38">
        <f t="shared" si="136"/>
        <v>4.2</v>
      </c>
      <c r="R1468" s="37">
        <f t="shared" si="137"/>
        <v>4.2</v>
      </c>
      <c r="S1468" s="39">
        <f>IF(AND(I1468=38000,R1468&lt;=4.5,M1468&gt;8),'[1]Pricing Schedule'!$F$8+('[1]Pricing Schedule'!$F$9*M1468),
IF(AND(I1468=38000,R1468&lt;=4.5,M1468&lt;=8),'[1]Pricing Schedule'!$F$34+('[1]Pricing Schedule'!$F$36*M1468),
IF(AND(I1468=38000,R1468&gt;4.5,R1468&lt;=9,M1468&gt;8),'[1]Pricing Schedule'!$F$17+('[1]Pricing Schedule'!$F$18*M1468),
IF(AND(I1468=38000,R1468&gt;4.5,R1468&lt;=9,M1468&lt;=8),'[1]Pricing Schedule'!$F$34+('[1]Pricing Schedule'!$F$36*M1468),
IF(AND(I1468=38000,R1468&gt;9,R1468&lt;=12.8,M1468&gt;8),'[1]Pricing Schedule'!$F$26+('[1]Pricing Schedule'!$F$27*M1468),
IF(AND(I1468=38000,R1468&gt;9,R1468&lt;=12.8,M1468&lt;=8),'[1]Pricing Schedule'!$F$34+('[1]Pricing Schedule'!$F$36*M1468),
IF(AND(I1468=38000,R1468&gt;12.8,R1468&lt;=22.8),'[1]Pricing Schedule'!$F$34+('[1]Pricing Schedule'!$F$36*M1468),
IF(AND(I1468=38000,R1468&gt;22.8,R1468&lt;=30.2),'[1]Pricing Schedule'!$F$43+('[1]Pricing Schedule'!$F$45*M1468),
IF(AND(I1468=38000,R1468&gt;30.2,R1468&lt;=45.9),'[1]Pricing Schedule'!$F$52+('[1]Pricing Schedule'!$F$54*M1468),
IF(AND(I1468=38000,R1468&gt;45.9,R1468&lt;=123.4),'[1]Pricing Schedule'!$F$96+('[1]Pricing Schedule'!$F$97*M1468),
IF(AND(I1468=38000,R1468&gt;123.4,R1468&lt;=168.2,M1468&lt;=10),'[1]Pricing Schedule'!$F$103+('[1]Pricing Schedule'!$F$105*M1468),
IF(AND(I1468=38000,R1468&gt;123.4,R1468&lt;=168.2,M1468&gt;10),'[1]Pricing Schedule'!$F$111+('[1]Pricing Schedule'!$F$113*M1468),
IF(AND(I1468=38000,R1468&gt;157.4,R1468&lt;=336.4,M1468&lt;=10),('[1]Pricing Schedule'!$F$103+('[1]Pricing Schedule'!$F$105*M1468))*2,
IF(AND(I1468=38000,R1468&gt;157.4,R1468&lt;=336.4,M1468&gt;10),('[1]Pricing Schedule'!$F$111+('[1]Pricing Schedule'!$F$113*M1468))*2,
IF(AND(I1468=38000,R1468&gt;314.8,R1468&lt;=504.6,M1468&lt;=10),('[1]Pricing Schedule'!$F$103+('[1]Pricing Schedule'!$F$105*M1468))*3,
IF(AND(I1468=38000,R1468&gt;314.8,R1468&lt;=504.6,M1468&gt;10),('[1]Pricing Schedule'!$F$111+('[1]Pricing Schedule'!$F$113*M1468))*3,
IF(AND(I1468=38000,R1468&gt;472.2,R1468&lt;=672.8,M1468&lt;=10),('[1]Pricing Schedule'!$F$103+('[1]Pricing Schedule'!$F$105*M1468))*4,
IF(AND(I1468=38000,R1468&gt;472.2,R1468&lt;=672.8,M1468&gt;10),('[1]Pricing Schedule'!$F$111+('[1]Pricing Schedule'!$F$113*M1468))*4,
IF(AND(I1468=110000,R1468&lt;=12.8,M1468&gt;2),'[1]Pricing Schedule'!$F$62+('[1]Pricing Schedule'!$F$63*M1468),
IF(AND(I1468=110000,R1468&lt;=12.8,M1468&lt;=2),'[1]Pricing Schedule'!$F$96+('[1]Pricing Schedule'!$F$97*M1468),
IF(AND(I1468=110000,R1468&gt;12.8,R1468&lt;=22.8,M1468&gt;3),'[1]Pricing Schedule'!$F$71+('[1]Pricing Schedule'!$F$72*M1468),
IF(AND(I1468=110000,R1468&gt;12.8,R1468&lt;=22.8,M1468&lt;=3),'[1]Pricing Schedule'!$F$96+('[1]Pricing Schedule'!$F$97*M1468),
IF(AND(I1468=110000,R1468&gt;22.8,R1468&lt;=30.2),'[1]Pricing Schedule'!$F$80+('[1]Pricing Schedule'!$F$81*M1468),
IF(AND(I1468=110000,R1468&gt;30.2,R1468&lt;=45.9),'[1]Pricing Schedule'!$F$89+('[1]Pricing Schedule'!$F$90*M1468),
IF(AND(I1468=110000,R1468&gt;45.9,R1468&lt;=123.4),'[1]Pricing Schedule'!$F$96+('[1]Pricing Schedule'!$F$97*M1468),
IF(AND(I1468=110000,R1468&gt;123.4,R1468&lt;=168.2,M1468&lt;=10),'[1]Pricing Schedule'!$F$103+('[1]Pricing Schedule'!$F$105*M1468),
IF(AND(I1468=110000,R1468&gt;123.4,R1468&lt;=168.2,M1468&gt;10),'[1]Pricing Schedule'!$F$111+('[1]Pricing Schedule'!$F$113*M1468),
IF(AND(I1468=110000,R1468&gt;168.2,R1468&lt;=336.4,M1468&lt;=10),('[1]Pricing Schedule'!$F$103+('[1]Pricing Schedule'!$F$105*M1468))*2,
IF(AND(I1468=110000,R1468&gt;168.2,R1468&lt;=336.4,M1468&gt;10),('[1]Pricing Schedule'!$F$111+('[1]Pricing Schedule'!$F$113*M1468))*2,
IF(AND(I1468=110000,R1468&gt;336.4,R1468&lt;=504.6,M1468&lt;=10),('[1]Pricing Schedule'!$F$103+('[1]Pricing Schedule'!$F$105*M1468))*3,
IF(AND(I1468=110000,R1468&gt;336.4,R1468&lt;=504.6,M1468&gt;10),('[1]Pricing Schedule'!$F$111+('[1]Pricing Schedule'!$F$113*M1468))*3,
IF(AND(I1468=110000,R1468&gt;504.6,R1468&lt;=672.8,M1468&lt;=10),('[1]Pricing Schedule'!$F$103+('[1]Pricing Schedule'!$F$105*M1468))*4,
IF(AND(I1468=110000,R1468&gt;504.6,R1468&lt;=672.8,M1468&gt;10),('[1]Pricing Schedule'!$F$111+('[1]Pricing Schedule'!$F$113*M1468))*4,
IF(AND(I1468=110000,R1468&gt;672.8,R1468&lt;=841,M1468&lt;=10),('[1]Pricing Schedule'!$F$103+('[1]Pricing Schedule'!$F$105*M1468))*5,
IF(AND(I1468=110000,R1468&gt;672.8,R1468&lt;=841,M1468&gt;10),('[1]Pricing Schedule'!$F$111+('[1]Pricing Schedule'!$F$113*M1468))*5,
IF(AND(I1468=110000,R1468&gt;672.8,R1468&lt;=841,M1468&lt;=10),('[1]Pricing Schedule'!$F$103+('[1]Pricing Schedule'!$F$105*M1468))*5,
IF(AND(I1468=110000,R1468&gt;672.8,R1468&lt;=841,M1468&gt;10),('[1]Pricing Schedule'!$F$111+('[1]Pricing Schedule'!$F$113*M1468))*5,
IF(AND(I1468=110000,R1468&gt;1345.6,R1468&lt;=1513.8,M1468&lt;=10),('[1]Pricing Schedule'!$F$103+('[1]Pricing Schedule'!$F$105*M1468))*9,
IF(AND(I1468=110000,R1468&gt;1345.6,R1468&lt;=1513.8,M1468&gt;10),('[1]Pricing Schedule'!$F$111+('[1]Pricing Schedule'!$F$113*M1468))*9,
9999999999)))))))))))))))))))))))))))))))))))))))</f>
        <v>1334440</v>
      </c>
      <c r="T1468" s="21">
        <f>IF(AND(I1468=38000,R1468&lt;=4.5,M1468&gt;8),'[1]Pricing Schedule'!$J$9,
IF(AND(I1468=38000,R1468&lt;=4.5,M1468&lt;=8),'[1]Pricing Schedule'!$J$36,
IF(AND(I1468=38000,R1468&gt;4.5,R1468&lt;=9,M1468&gt;8),'[1]Pricing Schedule'!$J$18,
IF(AND(I1468=38000,R1468&gt;4.5,R1468&lt;=9,M1468&lt;=8),'[1]Pricing Schedule'!$J$36,
IF(AND(I1468=38000,R1468&gt;9,R1468&lt;=12.8,M1468&gt;8),'[1]Pricing Schedule'!$J$27,
IF(AND(I1468=38000,R1468&gt;9,R1468&lt;=12.8,M1468&lt;=8),'[1]Pricing Schedule'!$J$36,
IF(AND(I1468=38000,R1468&gt;12.8,R1468&lt;=22.8),'[1]Pricing Schedule'!$J$36,
IF(AND(I1468=38000,R1468&gt;22.8,R1468&lt;=30.2),'[1]Pricing Schedule'!$J$45,
IF(AND(I1468=38000,R1468&gt;30.2,R1468&lt;=45.9),'[1]Pricing Schedule'!$J$54,
IF(AND(I1468=38000,R1468&gt;45.9,R1468&lt;=123.4),'[1]Pricing Schedule'!$J$97,
IF(AND(I1468=38000,R1468&gt;123.4,R1468&lt;=168.2,M1468&lt;=10),'[1]Pricing Schedule'!$J$105,
IF(AND(I1468=38000,R1468&gt;123.4,R1468&lt;=168.2,M1468&gt;10),'[1]Pricing Schedule'!$J$113,
IF(AND(I1468=38000,R1468&gt;168.2,R1468&lt;=336.4,M1468&lt;=10),('[1]Pricing Schedule'!$J$105),
IF(AND(I1468=38000,R1468&gt;168.2,R1468&lt;=336.4,M1468&gt;10),('[1]Pricing Schedule'!$J$113),
IF(AND(I1468=38000,R1468&gt;336.4,R1468&lt;=504.6,M1468&lt;=10),('[1]Pricing Schedule'!$J$105),
IF(AND(I1468=38000,R1468&gt;336.4,R1468&lt;=504.6,M1468&gt;10),('[1]Pricing Schedule'!$J$113),
IF(AND(I1468=38000,R1468&gt;504.6,R1468&lt;=672.8,M1468&lt;=10),('[1]Pricing Schedule'!$J$105),
IF(AND(I1468=38000,R1468&gt;504.6,R1468&lt;=672.8,M1468&gt;10),('[1]Pricing Schedule'!$J$113),
IF(AND(I1468=110000,R1468&lt;=12.8,M1468&gt;2),'[1]Pricing Schedule'!$J$63,
IF(AND(I1468=110000,R1468&lt;=12.8,M1468&lt;=2),'[1]Pricing Schedule'!$J$97,
IF(AND(I1468=110000,R1468&gt;12.8,R1468&lt;=22.8,M1468&gt;3),'[1]Pricing Schedule'!$J$72,
IF(AND(I1468=110000,R1468&gt;12.8,R1468&lt;=22.8,M1468&lt;=3),'[1]Pricing Schedule'!$J$97,
IF(AND(I1468=110000,R1468&gt;22.8,R1468&lt;=30.2),'[1]Pricing Schedule'!$J$81,
IF(AND(I1468=110000,R1468&gt;30.2,R1468&lt;=45.9),'[1]Pricing Schedule'!$J$90,
IF(AND(I1468=110000,R1468&gt;45.9,R1468&lt;=123.4),'[1]Pricing Schedule'!$J$97,
IF(AND(I1468=110000,R1468&gt;123.4,R1468&lt;=168.2,M1468&lt;=10),'[1]Pricing Schedule'!$J$105,
IF(AND(I1468=110000,R1468&gt;123.4,R1468&lt;=168.2,M1468&gt;10),'[1]Pricing Schedule'!$J$113,
IF(AND(I1468=110000,R1468&gt;168.2,R1468&lt;=336.2,M1468&lt;=10),('[1]Pricing Schedule'!$J$105),
IF(AND(I1468=110000,R1468&gt;168.2,R1468&lt;=336.2,M1468&gt;10),('[1]Pricing Schedule'!$J$113),
IF(AND(I1468=110000,R1468&gt;336.4,R1468&lt;=504.6,M1468&lt;=10),('[1]Pricing Schedule'!$J$105),
IF(AND(I1468=110000,R1468&gt;336.4,R1468&lt;=504.6,M1468&gt;10),('[1]Pricing Schedule'!$J$113),
IF(AND(I1468=110000,R1468&gt;504.6,R1468&lt;=672.8,M1468&lt;=10),('[1]Pricing Schedule'!$J$105),
IF(AND(I1468=110000,R1468&gt;504.6,R1468&lt;=672.8,M1468&gt;10),('[1]Pricing Schedule'!$J$113),
IF(AND(I1468=110000,R1468&gt;672.8,R1468&lt;=841,M1468&lt;=10),('[1]Pricing Schedule'!$J$105),
IF(AND(I1468=110000,R1468&gt;672.8,R1468&lt;=841,M1468&gt;10),('[1]Pricing Schedule'!$J$113),
IF(AND(I1468=110000,R1468&gt;1682,R1468&lt;=1850.2,M1468&lt;=10),('[1]Pricing Schedule'!$J$105),
IF(AND(I1468=110000,R1468&gt;1682,R1468&lt;=1850.2,M1468&gt;10),('[1]Pricing Schedule'!$J$113),
IF(AND(I1468=110000,R1468&gt;2018.4,R1468&lt;=2186.6,M1468&lt;=10),('[1]Pricing Schedule'!$J$105),
IF(AND(I1468=110000,R1468&gt;2018.4,R1468&lt;=2186.6,M1468&gt;10),('[1]Pricing Schedule'!$J$113),999999999)))))))))))))))))))))))))))))))))))))))</f>
        <v>1</v>
      </c>
      <c r="U1468" s="40">
        <f t="shared" si="138"/>
        <v>317723.80952380953</v>
      </c>
      <c r="V1468" s="41">
        <f t="shared" si="139"/>
        <v>3.1473876682353645</v>
      </c>
      <c r="Y1468" s="23">
        <v>185</v>
      </c>
      <c r="Z1468" s="23">
        <v>600</v>
      </c>
      <c r="AD1468" s="13"/>
      <c r="AE1468" s="13"/>
      <c r="AF1468" s="13"/>
      <c r="AR1468" s="35"/>
    </row>
    <row r="1469" spans="1:44">
      <c r="A1469" s="23">
        <v>1471</v>
      </c>
      <c r="B1469" s="23">
        <v>1471</v>
      </c>
      <c r="C1469" s="23" t="s">
        <v>2158</v>
      </c>
      <c r="D1469" s="23" t="s">
        <v>141</v>
      </c>
      <c r="E1469" s="23" t="s">
        <v>141</v>
      </c>
      <c r="F1469" s="23" t="s">
        <v>323</v>
      </c>
      <c r="G1469" s="23" t="s">
        <v>324</v>
      </c>
      <c r="H1469" s="23" t="s">
        <v>133</v>
      </c>
      <c r="I1469" s="13">
        <v>110000</v>
      </c>
      <c r="J1469" s="13">
        <v>110000</v>
      </c>
      <c r="K1469" s="13">
        <v>38000</v>
      </c>
      <c r="L1469" s="24">
        <v>11.428000000000001</v>
      </c>
      <c r="M1469" s="37">
        <f t="shared" si="134"/>
        <v>12</v>
      </c>
      <c r="N1469" s="24">
        <v>0.64600000000000002</v>
      </c>
      <c r="O1469" s="13">
        <v>3</v>
      </c>
      <c r="P1469" s="36">
        <f t="shared" si="135"/>
        <v>0.64600000000000002</v>
      </c>
      <c r="Q1469" s="38">
        <f t="shared" si="136"/>
        <v>4.2</v>
      </c>
      <c r="R1469" s="37">
        <f t="shared" si="137"/>
        <v>4.2</v>
      </c>
      <c r="S1469" s="39">
        <f>IF(AND(I1469=38000,R1469&lt;=4.5,M1469&gt;8),'[1]Pricing Schedule'!$F$8+('[1]Pricing Schedule'!$F$9*M1469),
IF(AND(I1469=38000,R1469&lt;=4.5,M1469&lt;=8),'[1]Pricing Schedule'!$F$34+('[1]Pricing Schedule'!$F$36*M1469),
IF(AND(I1469=38000,R1469&gt;4.5,R1469&lt;=9,M1469&gt;8),'[1]Pricing Schedule'!$F$17+('[1]Pricing Schedule'!$F$18*M1469),
IF(AND(I1469=38000,R1469&gt;4.5,R1469&lt;=9,M1469&lt;=8),'[1]Pricing Schedule'!$F$34+('[1]Pricing Schedule'!$F$36*M1469),
IF(AND(I1469=38000,R1469&gt;9,R1469&lt;=12.8,M1469&gt;8),'[1]Pricing Schedule'!$F$26+('[1]Pricing Schedule'!$F$27*M1469),
IF(AND(I1469=38000,R1469&gt;9,R1469&lt;=12.8,M1469&lt;=8),'[1]Pricing Schedule'!$F$34+('[1]Pricing Schedule'!$F$36*M1469),
IF(AND(I1469=38000,R1469&gt;12.8,R1469&lt;=22.8),'[1]Pricing Schedule'!$F$34+('[1]Pricing Schedule'!$F$36*M1469),
IF(AND(I1469=38000,R1469&gt;22.8,R1469&lt;=30.2),'[1]Pricing Schedule'!$F$43+('[1]Pricing Schedule'!$F$45*M1469),
IF(AND(I1469=38000,R1469&gt;30.2,R1469&lt;=45.9),'[1]Pricing Schedule'!$F$52+('[1]Pricing Schedule'!$F$54*M1469),
IF(AND(I1469=38000,R1469&gt;45.9,R1469&lt;=123.4),'[1]Pricing Schedule'!$F$96+('[1]Pricing Schedule'!$F$97*M1469),
IF(AND(I1469=38000,R1469&gt;123.4,R1469&lt;=168.2,M1469&lt;=10),'[1]Pricing Schedule'!$F$103+('[1]Pricing Schedule'!$F$105*M1469),
IF(AND(I1469=38000,R1469&gt;123.4,R1469&lt;=168.2,M1469&gt;10),'[1]Pricing Schedule'!$F$111+('[1]Pricing Schedule'!$F$113*M1469),
IF(AND(I1469=38000,R1469&gt;157.4,R1469&lt;=336.4,M1469&lt;=10),('[1]Pricing Schedule'!$F$103+('[1]Pricing Schedule'!$F$105*M1469))*2,
IF(AND(I1469=38000,R1469&gt;157.4,R1469&lt;=336.4,M1469&gt;10),('[1]Pricing Schedule'!$F$111+('[1]Pricing Schedule'!$F$113*M1469))*2,
IF(AND(I1469=38000,R1469&gt;314.8,R1469&lt;=504.6,M1469&lt;=10),('[1]Pricing Schedule'!$F$103+('[1]Pricing Schedule'!$F$105*M1469))*3,
IF(AND(I1469=38000,R1469&gt;314.8,R1469&lt;=504.6,M1469&gt;10),('[1]Pricing Schedule'!$F$111+('[1]Pricing Schedule'!$F$113*M1469))*3,
IF(AND(I1469=38000,R1469&gt;472.2,R1469&lt;=672.8,M1469&lt;=10),('[1]Pricing Schedule'!$F$103+('[1]Pricing Schedule'!$F$105*M1469))*4,
IF(AND(I1469=38000,R1469&gt;472.2,R1469&lt;=672.8,M1469&gt;10),('[1]Pricing Schedule'!$F$111+('[1]Pricing Schedule'!$F$113*M1469))*4,
IF(AND(I1469=110000,R1469&lt;=12.8,M1469&gt;2),'[1]Pricing Schedule'!$F$62+('[1]Pricing Schedule'!$F$63*M1469),
IF(AND(I1469=110000,R1469&lt;=12.8,M1469&lt;=2),'[1]Pricing Schedule'!$F$96+('[1]Pricing Schedule'!$F$97*M1469),
IF(AND(I1469=110000,R1469&gt;12.8,R1469&lt;=22.8,M1469&gt;3),'[1]Pricing Schedule'!$F$71+('[1]Pricing Schedule'!$F$72*M1469),
IF(AND(I1469=110000,R1469&gt;12.8,R1469&lt;=22.8,M1469&lt;=3),'[1]Pricing Schedule'!$F$96+('[1]Pricing Schedule'!$F$97*M1469),
IF(AND(I1469=110000,R1469&gt;22.8,R1469&lt;=30.2),'[1]Pricing Schedule'!$F$80+('[1]Pricing Schedule'!$F$81*M1469),
IF(AND(I1469=110000,R1469&gt;30.2,R1469&lt;=45.9),'[1]Pricing Schedule'!$F$89+('[1]Pricing Schedule'!$F$90*M1469),
IF(AND(I1469=110000,R1469&gt;45.9,R1469&lt;=123.4),'[1]Pricing Schedule'!$F$96+('[1]Pricing Schedule'!$F$97*M1469),
IF(AND(I1469=110000,R1469&gt;123.4,R1469&lt;=168.2,M1469&lt;=10),'[1]Pricing Schedule'!$F$103+('[1]Pricing Schedule'!$F$105*M1469),
IF(AND(I1469=110000,R1469&gt;123.4,R1469&lt;=168.2,M1469&gt;10),'[1]Pricing Schedule'!$F$111+('[1]Pricing Schedule'!$F$113*M1469),
IF(AND(I1469=110000,R1469&gt;168.2,R1469&lt;=336.4,M1469&lt;=10),('[1]Pricing Schedule'!$F$103+('[1]Pricing Schedule'!$F$105*M1469))*2,
IF(AND(I1469=110000,R1469&gt;168.2,R1469&lt;=336.4,M1469&gt;10),('[1]Pricing Schedule'!$F$111+('[1]Pricing Schedule'!$F$113*M1469))*2,
IF(AND(I1469=110000,R1469&gt;336.4,R1469&lt;=504.6,M1469&lt;=10),('[1]Pricing Schedule'!$F$103+('[1]Pricing Schedule'!$F$105*M1469))*3,
IF(AND(I1469=110000,R1469&gt;336.4,R1469&lt;=504.6,M1469&gt;10),('[1]Pricing Schedule'!$F$111+('[1]Pricing Schedule'!$F$113*M1469))*3,
IF(AND(I1469=110000,R1469&gt;504.6,R1469&lt;=672.8,M1469&lt;=10),('[1]Pricing Schedule'!$F$103+('[1]Pricing Schedule'!$F$105*M1469))*4,
IF(AND(I1469=110000,R1469&gt;504.6,R1469&lt;=672.8,M1469&gt;10),('[1]Pricing Schedule'!$F$111+('[1]Pricing Schedule'!$F$113*M1469))*4,
IF(AND(I1469=110000,R1469&gt;672.8,R1469&lt;=841,M1469&lt;=10),('[1]Pricing Schedule'!$F$103+('[1]Pricing Schedule'!$F$105*M1469))*5,
IF(AND(I1469=110000,R1469&gt;672.8,R1469&lt;=841,M1469&gt;10),('[1]Pricing Schedule'!$F$111+('[1]Pricing Schedule'!$F$113*M1469))*5,
IF(AND(I1469=110000,R1469&gt;672.8,R1469&lt;=841,M1469&lt;=10),('[1]Pricing Schedule'!$F$103+('[1]Pricing Schedule'!$F$105*M1469))*5,
IF(AND(I1469=110000,R1469&gt;672.8,R1469&lt;=841,M1469&gt;10),('[1]Pricing Schedule'!$F$111+('[1]Pricing Schedule'!$F$113*M1469))*5,
IF(AND(I1469=110000,R1469&gt;1345.6,R1469&lt;=1513.8,M1469&lt;=10),('[1]Pricing Schedule'!$F$103+('[1]Pricing Schedule'!$F$105*M1469))*9,
IF(AND(I1469=110000,R1469&gt;1345.6,R1469&lt;=1513.8,M1469&gt;10),('[1]Pricing Schedule'!$F$111+('[1]Pricing Schedule'!$F$113*M1469))*9,
9999999999)))))))))))))))))))))))))))))))))))))))</f>
        <v>2048870</v>
      </c>
      <c r="T1469" s="21">
        <f>IF(AND(I1469=38000,R1469&lt;=4.5,M1469&gt;8),'[1]Pricing Schedule'!$J$9,
IF(AND(I1469=38000,R1469&lt;=4.5,M1469&lt;=8),'[1]Pricing Schedule'!$J$36,
IF(AND(I1469=38000,R1469&gt;4.5,R1469&lt;=9,M1469&gt;8),'[1]Pricing Schedule'!$J$18,
IF(AND(I1469=38000,R1469&gt;4.5,R1469&lt;=9,M1469&lt;=8),'[1]Pricing Schedule'!$J$36,
IF(AND(I1469=38000,R1469&gt;9,R1469&lt;=12.8,M1469&gt;8),'[1]Pricing Schedule'!$J$27,
IF(AND(I1469=38000,R1469&gt;9,R1469&lt;=12.8,M1469&lt;=8),'[1]Pricing Schedule'!$J$36,
IF(AND(I1469=38000,R1469&gt;12.8,R1469&lt;=22.8),'[1]Pricing Schedule'!$J$36,
IF(AND(I1469=38000,R1469&gt;22.8,R1469&lt;=30.2),'[1]Pricing Schedule'!$J$45,
IF(AND(I1469=38000,R1469&gt;30.2,R1469&lt;=45.9),'[1]Pricing Schedule'!$J$54,
IF(AND(I1469=38000,R1469&gt;45.9,R1469&lt;=123.4),'[1]Pricing Schedule'!$J$97,
IF(AND(I1469=38000,R1469&gt;123.4,R1469&lt;=168.2,M1469&lt;=10),'[1]Pricing Schedule'!$J$105,
IF(AND(I1469=38000,R1469&gt;123.4,R1469&lt;=168.2,M1469&gt;10),'[1]Pricing Schedule'!$J$113,
IF(AND(I1469=38000,R1469&gt;168.2,R1469&lt;=336.4,M1469&lt;=10),('[1]Pricing Schedule'!$J$105),
IF(AND(I1469=38000,R1469&gt;168.2,R1469&lt;=336.4,M1469&gt;10),('[1]Pricing Schedule'!$J$113),
IF(AND(I1469=38000,R1469&gt;336.4,R1469&lt;=504.6,M1469&lt;=10),('[1]Pricing Schedule'!$J$105),
IF(AND(I1469=38000,R1469&gt;336.4,R1469&lt;=504.6,M1469&gt;10),('[1]Pricing Schedule'!$J$113),
IF(AND(I1469=38000,R1469&gt;504.6,R1469&lt;=672.8,M1469&lt;=10),('[1]Pricing Schedule'!$J$105),
IF(AND(I1469=38000,R1469&gt;504.6,R1469&lt;=672.8,M1469&gt;10),('[1]Pricing Schedule'!$J$113),
IF(AND(I1469=110000,R1469&lt;=12.8,M1469&gt;2),'[1]Pricing Schedule'!$J$63,
IF(AND(I1469=110000,R1469&lt;=12.8,M1469&lt;=2),'[1]Pricing Schedule'!$J$97,
IF(AND(I1469=110000,R1469&gt;12.8,R1469&lt;=22.8,M1469&gt;3),'[1]Pricing Schedule'!$J$72,
IF(AND(I1469=110000,R1469&gt;12.8,R1469&lt;=22.8,M1469&lt;=3),'[1]Pricing Schedule'!$J$97,
IF(AND(I1469=110000,R1469&gt;22.8,R1469&lt;=30.2),'[1]Pricing Schedule'!$J$81,
IF(AND(I1469=110000,R1469&gt;30.2,R1469&lt;=45.9),'[1]Pricing Schedule'!$J$90,
IF(AND(I1469=110000,R1469&gt;45.9,R1469&lt;=123.4),'[1]Pricing Schedule'!$J$97,
IF(AND(I1469=110000,R1469&gt;123.4,R1469&lt;=168.2,M1469&lt;=10),'[1]Pricing Schedule'!$J$105,
IF(AND(I1469=110000,R1469&gt;123.4,R1469&lt;=168.2,M1469&gt;10),'[1]Pricing Schedule'!$J$113,
IF(AND(I1469=110000,R1469&gt;168.2,R1469&lt;=336.2,M1469&lt;=10),('[1]Pricing Schedule'!$J$105),
IF(AND(I1469=110000,R1469&gt;168.2,R1469&lt;=336.2,M1469&gt;10),('[1]Pricing Schedule'!$J$113),
IF(AND(I1469=110000,R1469&gt;336.4,R1469&lt;=504.6,M1469&lt;=10),('[1]Pricing Schedule'!$J$105),
IF(AND(I1469=110000,R1469&gt;336.4,R1469&lt;=504.6,M1469&gt;10),('[1]Pricing Schedule'!$J$113),
IF(AND(I1469=110000,R1469&gt;504.6,R1469&lt;=672.8,M1469&lt;=10),('[1]Pricing Schedule'!$J$105),
IF(AND(I1469=110000,R1469&gt;504.6,R1469&lt;=672.8,M1469&gt;10),('[1]Pricing Schedule'!$J$113),
IF(AND(I1469=110000,R1469&gt;672.8,R1469&lt;=841,M1469&lt;=10),('[1]Pricing Schedule'!$J$105),
IF(AND(I1469=110000,R1469&gt;672.8,R1469&lt;=841,M1469&gt;10),('[1]Pricing Schedule'!$J$113),
IF(AND(I1469=110000,R1469&gt;1682,R1469&lt;=1850.2,M1469&lt;=10),('[1]Pricing Schedule'!$J$105),
IF(AND(I1469=110000,R1469&gt;1682,R1469&lt;=1850.2,M1469&gt;10),('[1]Pricing Schedule'!$J$113),
IF(AND(I1469=110000,R1469&gt;2018.4,R1469&lt;=2186.6,M1469&lt;=10),('[1]Pricing Schedule'!$J$105),
IF(AND(I1469=110000,R1469&gt;2018.4,R1469&lt;=2186.6,M1469&gt;10),('[1]Pricing Schedule'!$J$113),999999999)))))))))))))))))))))))))))))))))))))))</f>
        <v>7</v>
      </c>
      <c r="U1469" s="40">
        <f t="shared" si="138"/>
        <v>487826.19047619047</v>
      </c>
      <c r="V1469" s="41">
        <f t="shared" si="139"/>
        <v>2.0499104384367968</v>
      </c>
      <c r="Y1469" s="23">
        <v>461</v>
      </c>
      <c r="Z1469" s="23">
        <v>62</v>
      </c>
      <c r="AD1469" s="13"/>
      <c r="AE1469" s="13"/>
      <c r="AF1469" s="13"/>
      <c r="AR1469" s="35"/>
    </row>
    <row r="1470" spans="1:44">
      <c r="A1470" s="23">
        <v>1472</v>
      </c>
      <c r="B1470" s="23">
        <v>1472</v>
      </c>
      <c r="C1470" s="23" t="s">
        <v>2159</v>
      </c>
      <c r="D1470" s="23" t="s">
        <v>141</v>
      </c>
      <c r="E1470" s="23" t="s">
        <v>141</v>
      </c>
      <c r="F1470" s="23" t="s">
        <v>176</v>
      </c>
      <c r="G1470" s="23" t="s">
        <v>177</v>
      </c>
      <c r="H1470" s="23" t="s">
        <v>113</v>
      </c>
      <c r="I1470" s="13">
        <v>38000</v>
      </c>
      <c r="J1470" s="13">
        <v>38000</v>
      </c>
      <c r="K1470" s="13">
        <v>20000</v>
      </c>
      <c r="L1470" s="24">
        <v>9.4290000000000003</v>
      </c>
      <c r="M1470" s="37">
        <f t="shared" si="134"/>
        <v>10</v>
      </c>
      <c r="N1470" s="24">
        <v>0.55500000000000005</v>
      </c>
      <c r="O1470" s="13">
        <v>3</v>
      </c>
      <c r="P1470" s="36">
        <f t="shared" si="135"/>
        <v>0.55500000000000005</v>
      </c>
      <c r="Q1470" s="38">
        <f t="shared" si="136"/>
        <v>4.2</v>
      </c>
      <c r="R1470" s="37">
        <f t="shared" si="137"/>
        <v>4.2</v>
      </c>
      <c r="S1470" s="39">
        <f>IF(AND(I1470=38000,R1470&lt;=4.5,M1470&gt;8),'[1]Pricing Schedule'!$F$8+('[1]Pricing Schedule'!$F$9*M1470),
IF(AND(I1470=38000,R1470&lt;=4.5,M1470&lt;=8),'[1]Pricing Schedule'!$F$34+('[1]Pricing Schedule'!$F$36*M1470),
IF(AND(I1470=38000,R1470&gt;4.5,R1470&lt;=9,M1470&gt;8),'[1]Pricing Schedule'!$F$17+('[1]Pricing Schedule'!$F$18*M1470),
IF(AND(I1470=38000,R1470&gt;4.5,R1470&lt;=9,M1470&lt;=8),'[1]Pricing Schedule'!$F$34+('[1]Pricing Schedule'!$F$36*M1470),
IF(AND(I1470=38000,R1470&gt;9,R1470&lt;=12.8,M1470&gt;8),'[1]Pricing Schedule'!$F$26+('[1]Pricing Schedule'!$F$27*M1470),
IF(AND(I1470=38000,R1470&gt;9,R1470&lt;=12.8,M1470&lt;=8),'[1]Pricing Schedule'!$F$34+('[1]Pricing Schedule'!$F$36*M1470),
IF(AND(I1470=38000,R1470&gt;12.8,R1470&lt;=22.8),'[1]Pricing Schedule'!$F$34+('[1]Pricing Schedule'!$F$36*M1470),
IF(AND(I1470=38000,R1470&gt;22.8,R1470&lt;=30.2),'[1]Pricing Schedule'!$F$43+('[1]Pricing Schedule'!$F$45*M1470),
IF(AND(I1470=38000,R1470&gt;30.2,R1470&lt;=45.9),'[1]Pricing Schedule'!$F$52+('[1]Pricing Schedule'!$F$54*M1470),
IF(AND(I1470=38000,R1470&gt;45.9,R1470&lt;=123.4),'[1]Pricing Schedule'!$F$96+('[1]Pricing Schedule'!$F$97*M1470),
IF(AND(I1470=38000,R1470&gt;123.4,R1470&lt;=168.2,M1470&lt;=10),'[1]Pricing Schedule'!$F$103+('[1]Pricing Schedule'!$F$105*M1470),
IF(AND(I1470=38000,R1470&gt;123.4,R1470&lt;=168.2,M1470&gt;10),'[1]Pricing Schedule'!$F$111+('[1]Pricing Schedule'!$F$113*M1470),
IF(AND(I1470=38000,R1470&gt;157.4,R1470&lt;=336.4,M1470&lt;=10),('[1]Pricing Schedule'!$F$103+('[1]Pricing Schedule'!$F$105*M1470))*2,
IF(AND(I1470=38000,R1470&gt;157.4,R1470&lt;=336.4,M1470&gt;10),('[1]Pricing Schedule'!$F$111+('[1]Pricing Schedule'!$F$113*M1470))*2,
IF(AND(I1470=38000,R1470&gt;314.8,R1470&lt;=504.6,M1470&lt;=10),('[1]Pricing Schedule'!$F$103+('[1]Pricing Schedule'!$F$105*M1470))*3,
IF(AND(I1470=38000,R1470&gt;314.8,R1470&lt;=504.6,M1470&gt;10),('[1]Pricing Schedule'!$F$111+('[1]Pricing Schedule'!$F$113*M1470))*3,
IF(AND(I1470=38000,R1470&gt;472.2,R1470&lt;=672.8,M1470&lt;=10),('[1]Pricing Schedule'!$F$103+('[1]Pricing Schedule'!$F$105*M1470))*4,
IF(AND(I1470=38000,R1470&gt;472.2,R1470&lt;=672.8,M1470&gt;10),('[1]Pricing Schedule'!$F$111+('[1]Pricing Schedule'!$F$113*M1470))*4,
IF(AND(I1470=110000,R1470&lt;=12.8,M1470&gt;2),'[1]Pricing Schedule'!$F$62+('[1]Pricing Schedule'!$F$63*M1470),
IF(AND(I1470=110000,R1470&lt;=12.8,M1470&lt;=2),'[1]Pricing Schedule'!$F$96+('[1]Pricing Schedule'!$F$97*M1470),
IF(AND(I1470=110000,R1470&gt;12.8,R1470&lt;=22.8,M1470&gt;3),'[1]Pricing Schedule'!$F$71+('[1]Pricing Schedule'!$F$72*M1470),
IF(AND(I1470=110000,R1470&gt;12.8,R1470&lt;=22.8,M1470&lt;=3),'[1]Pricing Schedule'!$F$96+('[1]Pricing Schedule'!$F$97*M1470),
IF(AND(I1470=110000,R1470&gt;22.8,R1470&lt;=30.2),'[1]Pricing Schedule'!$F$80+('[1]Pricing Schedule'!$F$81*M1470),
IF(AND(I1470=110000,R1470&gt;30.2,R1470&lt;=45.9),'[1]Pricing Schedule'!$F$89+('[1]Pricing Schedule'!$F$90*M1470),
IF(AND(I1470=110000,R1470&gt;45.9,R1470&lt;=123.4),'[1]Pricing Schedule'!$F$96+('[1]Pricing Schedule'!$F$97*M1470),
IF(AND(I1470=110000,R1470&gt;123.4,R1470&lt;=168.2,M1470&lt;=10),'[1]Pricing Schedule'!$F$103+('[1]Pricing Schedule'!$F$105*M1470),
IF(AND(I1470=110000,R1470&gt;123.4,R1470&lt;=168.2,M1470&gt;10),'[1]Pricing Schedule'!$F$111+('[1]Pricing Schedule'!$F$113*M1470),
IF(AND(I1470=110000,R1470&gt;168.2,R1470&lt;=336.4,M1470&lt;=10),('[1]Pricing Schedule'!$F$103+('[1]Pricing Schedule'!$F$105*M1470))*2,
IF(AND(I1470=110000,R1470&gt;168.2,R1470&lt;=336.4,M1470&gt;10),('[1]Pricing Schedule'!$F$111+('[1]Pricing Schedule'!$F$113*M1470))*2,
IF(AND(I1470=110000,R1470&gt;336.4,R1470&lt;=504.6,M1470&lt;=10),('[1]Pricing Schedule'!$F$103+('[1]Pricing Schedule'!$F$105*M1470))*3,
IF(AND(I1470=110000,R1470&gt;336.4,R1470&lt;=504.6,M1470&gt;10),('[1]Pricing Schedule'!$F$111+('[1]Pricing Schedule'!$F$113*M1470))*3,
IF(AND(I1470=110000,R1470&gt;504.6,R1470&lt;=672.8,M1470&lt;=10),('[1]Pricing Schedule'!$F$103+('[1]Pricing Schedule'!$F$105*M1470))*4,
IF(AND(I1470=110000,R1470&gt;504.6,R1470&lt;=672.8,M1470&gt;10),('[1]Pricing Schedule'!$F$111+('[1]Pricing Schedule'!$F$113*M1470))*4,
IF(AND(I1470=110000,R1470&gt;672.8,R1470&lt;=841,M1470&lt;=10),('[1]Pricing Schedule'!$F$103+('[1]Pricing Schedule'!$F$105*M1470))*5,
IF(AND(I1470=110000,R1470&gt;672.8,R1470&lt;=841,M1470&gt;10),('[1]Pricing Schedule'!$F$111+('[1]Pricing Schedule'!$F$113*M1470))*5,
IF(AND(I1470=110000,R1470&gt;672.8,R1470&lt;=841,M1470&lt;=10),('[1]Pricing Schedule'!$F$103+('[1]Pricing Schedule'!$F$105*M1470))*5,
IF(AND(I1470=110000,R1470&gt;672.8,R1470&lt;=841,M1470&gt;10),('[1]Pricing Schedule'!$F$111+('[1]Pricing Schedule'!$F$113*M1470))*5,
IF(AND(I1470=110000,R1470&gt;1345.6,R1470&lt;=1513.8,M1470&lt;=10),('[1]Pricing Schedule'!$F$103+('[1]Pricing Schedule'!$F$105*M1470))*9,
IF(AND(I1470=110000,R1470&gt;1345.6,R1470&lt;=1513.8,M1470&gt;10),('[1]Pricing Schedule'!$F$111+('[1]Pricing Schedule'!$F$113*M1470))*9,
9999999999)))))))))))))))))))))))))))))))))))))))</f>
        <v>1387140</v>
      </c>
      <c r="T1470" s="21">
        <f>IF(AND(I1470=38000,R1470&lt;=4.5,M1470&gt;8),'[1]Pricing Schedule'!$J$9,
IF(AND(I1470=38000,R1470&lt;=4.5,M1470&lt;=8),'[1]Pricing Schedule'!$J$36,
IF(AND(I1470=38000,R1470&gt;4.5,R1470&lt;=9,M1470&gt;8),'[1]Pricing Schedule'!$J$18,
IF(AND(I1470=38000,R1470&gt;4.5,R1470&lt;=9,M1470&lt;=8),'[1]Pricing Schedule'!$J$36,
IF(AND(I1470=38000,R1470&gt;9,R1470&lt;=12.8,M1470&gt;8),'[1]Pricing Schedule'!$J$27,
IF(AND(I1470=38000,R1470&gt;9,R1470&lt;=12.8,M1470&lt;=8),'[1]Pricing Schedule'!$J$36,
IF(AND(I1470=38000,R1470&gt;12.8,R1470&lt;=22.8),'[1]Pricing Schedule'!$J$36,
IF(AND(I1470=38000,R1470&gt;22.8,R1470&lt;=30.2),'[1]Pricing Schedule'!$J$45,
IF(AND(I1470=38000,R1470&gt;30.2,R1470&lt;=45.9),'[1]Pricing Schedule'!$J$54,
IF(AND(I1470=38000,R1470&gt;45.9,R1470&lt;=123.4),'[1]Pricing Schedule'!$J$97,
IF(AND(I1470=38000,R1470&gt;123.4,R1470&lt;=168.2,M1470&lt;=10),'[1]Pricing Schedule'!$J$105,
IF(AND(I1470=38000,R1470&gt;123.4,R1470&lt;=168.2,M1470&gt;10),'[1]Pricing Schedule'!$J$113,
IF(AND(I1470=38000,R1470&gt;168.2,R1470&lt;=336.4,M1470&lt;=10),('[1]Pricing Schedule'!$J$105),
IF(AND(I1470=38000,R1470&gt;168.2,R1470&lt;=336.4,M1470&gt;10),('[1]Pricing Schedule'!$J$113),
IF(AND(I1470=38000,R1470&gt;336.4,R1470&lt;=504.6,M1470&lt;=10),('[1]Pricing Schedule'!$J$105),
IF(AND(I1470=38000,R1470&gt;336.4,R1470&lt;=504.6,M1470&gt;10),('[1]Pricing Schedule'!$J$113),
IF(AND(I1470=38000,R1470&gt;504.6,R1470&lt;=672.8,M1470&lt;=10),('[1]Pricing Schedule'!$J$105),
IF(AND(I1470=38000,R1470&gt;504.6,R1470&lt;=672.8,M1470&gt;10),('[1]Pricing Schedule'!$J$113),
IF(AND(I1470=110000,R1470&lt;=12.8,M1470&gt;2),'[1]Pricing Schedule'!$J$63,
IF(AND(I1470=110000,R1470&lt;=12.8,M1470&lt;=2),'[1]Pricing Schedule'!$J$97,
IF(AND(I1470=110000,R1470&gt;12.8,R1470&lt;=22.8,M1470&gt;3),'[1]Pricing Schedule'!$J$72,
IF(AND(I1470=110000,R1470&gt;12.8,R1470&lt;=22.8,M1470&lt;=3),'[1]Pricing Schedule'!$J$97,
IF(AND(I1470=110000,R1470&gt;22.8,R1470&lt;=30.2),'[1]Pricing Schedule'!$J$81,
IF(AND(I1470=110000,R1470&gt;30.2,R1470&lt;=45.9),'[1]Pricing Schedule'!$J$90,
IF(AND(I1470=110000,R1470&gt;45.9,R1470&lt;=123.4),'[1]Pricing Schedule'!$J$97,
IF(AND(I1470=110000,R1470&gt;123.4,R1470&lt;=168.2,M1470&lt;=10),'[1]Pricing Schedule'!$J$105,
IF(AND(I1470=110000,R1470&gt;123.4,R1470&lt;=168.2,M1470&gt;10),'[1]Pricing Schedule'!$J$113,
IF(AND(I1470=110000,R1470&gt;168.2,R1470&lt;=336.2,M1470&lt;=10),('[1]Pricing Schedule'!$J$105),
IF(AND(I1470=110000,R1470&gt;168.2,R1470&lt;=336.2,M1470&gt;10),('[1]Pricing Schedule'!$J$113),
IF(AND(I1470=110000,R1470&gt;336.4,R1470&lt;=504.6,M1470&lt;=10),('[1]Pricing Schedule'!$J$105),
IF(AND(I1470=110000,R1470&gt;336.4,R1470&lt;=504.6,M1470&gt;10),('[1]Pricing Schedule'!$J$113),
IF(AND(I1470=110000,R1470&gt;504.6,R1470&lt;=672.8,M1470&lt;=10),('[1]Pricing Schedule'!$J$105),
IF(AND(I1470=110000,R1470&gt;504.6,R1470&lt;=672.8,M1470&gt;10),('[1]Pricing Schedule'!$J$113),
IF(AND(I1470=110000,R1470&gt;672.8,R1470&lt;=841,M1470&lt;=10),('[1]Pricing Schedule'!$J$105),
IF(AND(I1470=110000,R1470&gt;672.8,R1470&lt;=841,M1470&gt;10),('[1]Pricing Schedule'!$J$113),
IF(AND(I1470=110000,R1470&gt;1682,R1470&lt;=1850.2,M1470&lt;=10),('[1]Pricing Schedule'!$J$105),
IF(AND(I1470=110000,R1470&gt;1682,R1470&lt;=1850.2,M1470&gt;10),('[1]Pricing Schedule'!$J$113),
IF(AND(I1470=110000,R1470&gt;2018.4,R1470&lt;=2186.6,M1470&lt;=10),('[1]Pricing Schedule'!$J$105),
IF(AND(I1470=110000,R1470&gt;2018.4,R1470&lt;=2186.6,M1470&gt;10),('[1]Pricing Schedule'!$J$113),999999999)))))))))))))))))))))))))))))))))))))))</f>
        <v>1</v>
      </c>
      <c r="U1470" s="40">
        <f t="shared" si="138"/>
        <v>330271.42857142858</v>
      </c>
      <c r="V1470" s="41">
        <f t="shared" si="139"/>
        <v>3.0278126216531858</v>
      </c>
      <c r="Y1470" s="23">
        <v>585</v>
      </c>
      <c r="Z1470" s="23">
        <v>209</v>
      </c>
      <c r="AD1470" s="13"/>
      <c r="AE1470" s="13"/>
      <c r="AF1470" s="13"/>
      <c r="AR1470" s="35"/>
    </row>
    <row r="1471" spans="1:44">
      <c r="A1471" s="23">
        <v>1473</v>
      </c>
      <c r="B1471" s="23">
        <v>1473</v>
      </c>
      <c r="C1471" s="23" t="s">
        <v>2160</v>
      </c>
      <c r="D1471" s="23" t="s">
        <v>141</v>
      </c>
      <c r="E1471" s="23" t="s">
        <v>141</v>
      </c>
      <c r="F1471" s="23" t="s">
        <v>436</v>
      </c>
      <c r="G1471" s="23" t="s">
        <v>437</v>
      </c>
      <c r="H1471" s="23" t="s">
        <v>113</v>
      </c>
      <c r="I1471" s="13">
        <v>38000</v>
      </c>
      <c r="J1471" s="13">
        <v>38000</v>
      </c>
      <c r="K1471" s="23" t="s">
        <v>119</v>
      </c>
      <c r="L1471" s="24">
        <v>13.644</v>
      </c>
      <c r="M1471" s="37">
        <f t="shared" si="134"/>
        <v>14</v>
      </c>
      <c r="N1471" s="24">
        <v>0.34599999999999997</v>
      </c>
      <c r="O1471" s="13">
        <v>3</v>
      </c>
      <c r="P1471" s="36">
        <f t="shared" si="135"/>
        <v>0.34599999999999997</v>
      </c>
      <c r="Q1471" s="38">
        <f t="shared" si="136"/>
        <v>4.2</v>
      </c>
      <c r="R1471" s="37">
        <f t="shared" si="137"/>
        <v>4.2</v>
      </c>
      <c r="S1471" s="39">
        <f>IF(AND(I1471=38000,R1471&lt;=4.5,M1471&gt;8),'[1]Pricing Schedule'!$F$8+('[1]Pricing Schedule'!$F$9*M1471),
IF(AND(I1471=38000,R1471&lt;=4.5,M1471&lt;=8),'[1]Pricing Schedule'!$F$34+('[1]Pricing Schedule'!$F$36*M1471),
IF(AND(I1471=38000,R1471&gt;4.5,R1471&lt;=9,M1471&gt;8),'[1]Pricing Schedule'!$F$17+('[1]Pricing Schedule'!$F$18*M1471),
IF(AND(I1471=38000,R1471&gt;4.5,R1471&lt;=9,M1471&lt;=8),'[1]Pricing Schedule'!$F$34+('[1]Pricing Schedule'!$F$36*M1471),
IF(AND(I1471=38000,R1471&gt;9,R1471&lt;=12.8,M1471&gt;8),'[1]Pricing Schedule'!$F$26+('[1]Pricing Schedule'!$F$27*M1471),
IF(AND(I1471=38000,R1471&gt;9,R1471&lt;=12.8,M1471&lt;=8),'[1]Pricing Schedule'!$F$34+('[1]Pricing Schedule'!$F$36*M1471),
IF(AND(I1471=38000,R1471&gt;12.8,R1471&lt;=22.8),'[1]Pricing Schedule'!$F$34+('[1]Pricing Schedule'!$F$36*M1471),
IF(AND(I1471=38000,R1471&gt;22.8,R1471&lt;=30.2),'[1]Pricing Schedule'!$F$43+('[1]Pricing Schedule'!$F$45*M1471),
IF(AND(I1471=38000,R1471&gt;30.2,R1471&lt;=45.9),'[1]Pricing Schedule'!$F$52+('[1]Pricing Schedule'!$F$54*M1471),
IF(AND(I1471=38000,R1471&gt;45.9,R1471&lt;=123.4),'[1]Pricing Schedule'!$F$96+('[1]Pricing Schedule'!$F$97*M1471),
IF(AND(I1471=38000,R1471&gt;123.4,R1471&lt;=168.2,M1471&lt;=10),'[1]Pricing Schedule'!$F$103+('[1]Pricing Schedule'!$F$105*M1471),
IF(AND(I1471=38000,R1471&gt;123.4,R1471&lt;=168.2,M1471&gt;10),'[1]Pricing Schedule'!$F$111+('[1]Pricing Schedule'!$F$113*M1471),
IF(AND(I1471=38000,R1471&gt;157.4,R1471&lt;=336.4,M1471&lt;=10),('[1]Pricing Schedule'!$F$103+('[1]Pricing Schedule'!$F$105*M1471))*2,
IF(AND(I1471=38000,R1471&gt;157.4,R1471&lt;=336.4,M1471&gt;10),('[1]Pricing Schedule'!$F$111+('[1]Pricing Schedule'!$F$113*M1471))*2,
IF(AND(I1471=38000,R1471&gt;314.8,R1471&lt;=504.6,M1471&lt;=10),('[1]Pricing Schedule'!$F$103+('[1]Pricing Schedule'!$F$105*M1471))*3,
IF(AND(I1471=38000,R1471&gt;314.8,R1471&lt;=504.6,M1471&gt;10),('[1]Pricing Schedule'!$F$111+('[1]Pricing Schedule'!$F$113*M1471))*3,
IF(AND(I1471=38000,R1471&gt;472.2,R1471&lt;=672.8,M1471&lt;=10),('[1]Pricing Schedule'!$F$103+('[1]Pricing Schedule'!$F$105*M1471))*4,
IF(AND(I1471=38000,R1471&gt;472.2,R1471&lt;=672.8,M1471&gt;10),('[1]Pricing Schedule'!$F$111+('[1]Pricing Schedule'!$F$113*M1471))*4,
IF(AND(I1471=110000,R1471&lt;=12.8,M1471&gt;2),'[1]Pricing Schedule'!$F$62+('[1]Pricing Schedule'!$F$63*M1471),
IF(AND(I1471=110000,R1471&lt;=12.8,M1471&lt;=2),'[1]Pricing Schedule'!$F$96+('[1]Pricing Schedule'!$F$97*M1471),
IF(AND(I1471=110000,R1471&gt;12.8,R1471&lt;=22.8,M1471&gt;3),'[1]Pricing Schedule'!$F$71+('[1]Pricing Schedule'!$F$72*M1471),
IF(AND(I1471=110000,R1471&gt;12.8,R1471&lt;=22.8,M1471&lt;=3),'[1]Pricing Schedule'!$F$96+('[1]Pricing Schedule'!$F$97*M1471),
IF(AND(I1471=110000,R1471&gt;22.8,R1471&lt;=30.2),'[1]Pricing Schedule'!$F$80+('[1]Pricing Schedule'!$F$81*M1471),
IF(AND(I1471=110000,R1471&gt;30.2,R1471&lt;=45.9),'[1]Pricing Schedule'!$F$89+('[1]Pricing Schedule'!$F$90*M1471),
IF(AND(I1471=110000,R1471&gt;45.9,R1471&lt;=123.4),'[1]Pricing Schedule'!$F$96+('[1]Pricing Schedule'!$F$97*M1471),
IF(AND(I1471=110000,R1471&gt;123.4,R1471&lt;=168.2,M1471&lt;=10),'[1]Pricing Schedule'!$F$103+('[1]Pricing Schedule'!$F$105*M1471),
IF(AND(I1471=110000,R1471&gt;123.4,R1471&lt;=168.2,M1471&gt;10),'[1]Pricing Schedule'!$F$111+('[1]Pricing Schedule'!$F$113*M1471),
IF(AND(I1471=110000,R1471&gt;168.2,R1471&lt;=336.4,M1471&lt;=10),('[1]Pricing Schedule'!$F$103+('[1]Pricing Schedule'!$F$105*M1471))*2,
IF(AND(I1471=110000,R1471&gt;168.2,R1471&lt;=336.4,M1471&gt;10),('[1]Pricing Schedule'!$F$111+('[1]Pricing Schedule'!$F$113*M1471))*2,
IF(AND(I1471=110000,R1471&gt;336.4,R1471&lt;=504.6,M1471&lt;=10),('[1]Pricing Schedule'!$F$103+('[1]Pricing Schedule'!$F$105*M1471))*3,
IF(AND(I1471=110000,R1471&gt;336.4,R1471&lt;=504.6,M1471&gt;10),('[1]Pricing Schedule'!$F$111+('[1]Pricing Schedule'!$F$113*M1471))*3,
IF(AND(I1471=110000,R1471&gt;504.6,R1471&lt;=672.8,M1471&lt;=10),('[1]Pricing Schedule'!$F$103+('[1]Pricing Schedule'!$F$105*M1471))*4,
IF(AND(I1471=110000,R1471&gt;504.6,R1471&lt;=672.8,M1471&gt;10),('[1]Pricing Schedule'!$F$111+('[1]Pricing Schedule'!$F$113*M1471))*4,
IF(AND(I1471=110000,R1471&gt;672.8,R1471&lt;=841,M1471&lt;=10),('[1]Pricing Schedule'!$F$103+('[1]Pricing Schedule'!$F$105*M1471))*5,
IF(AND(I1471=110000,R1471&gt;672.8,R1471&lt;=841,M1471&gt;10),('[1]Pricing Schedule'!$F$111+('[1]Pricing Schedule'!$F$113*M1471))*5,
IF(AND(I1471=110000,R1471&gt;672.8,R1471&lt;=841,M1471&lt;=10),('[1]Pricing Schedule'!$F$103+('[1]Pricing Schedule'!$F$105*M1471))*5,
IF(AND(I1471=110000,R1471&gt;672.8,R1471&lt;=841,M1471&gt;10),('[1]Pricing Schedule'!$F$111+('[1]Pricing Schedule'!$F$113*M1471))*5,
IF(AND(I1471=110000,R1471&gt;1345.6,R1471&lt;=1513.8,M1471&lt;=10),('[1]Pricing Schedule'!$F$103+('[1]Pricing Schedule'!$F$105*M1471))*9,
IF(AND(I1471=110000,R1471&gt;1345.6,R1471&lt;=1513.8,M1471&gt;10),('[1]Pricing Schedule'!$F$111+('[1]Pricing Schedule'!$F$113*M1471))*9,
9999999999)))))))))))))))))))))))))))))))))))))))</f>
        <v>1597940</v>
      </c>
      <c r="T1471" s="21">
        <f>IF(AND(I1471=38000,R1471&lt;=4.5,M1471&gt;8),'[1]Pricing Schedule'!$J$9,
IF(AND(I1471=38000,R1471&lt;=4.5,M1471&lt;=8),'[1]Pricing Schedule'!$J$36,
IF(AND(I1471=38000,R1471&gt;4.5,R1471&lt;=9,M1471&gt;8),'[1]Pricing Schedule'!$J$18,
IF(AND(I1471=38000,R1471&gt;4.5,R1471&lt;=9,M1471&lt;=8),'[1]Pricing Schedule'!$J$36,
IF(AND(I1471=38000,R1471&gt;9,R1471&lt;=12.8,M1471&gt;8),'[1]Pricing Schedule'!$J$27,
IF(AND(I1471=38000,R1471&gt;9,R1471&lt;=12.8,M1471&lt;=8),'[1]Pricing Schedule'!$J$36,
IF(AND(I1471=38000,R1471&gt;12.8,R1471&lt;=22.8),'[1]Pricing Schedule'!$J$36,
IF(AND(I1471=38000,R1471&gt;22.8,R1471&lt;=30.2),'[1]Pricing Schedule'!$J$45,
IF(AND(I1471=38000,R1471&gt;30.2,R1471&lt;=45.9),'[1]Pricing Schedule'!$J$54,
IF(AND(I1471=38000,R1471&gt;45.9,R1471&lt;=123.4),'[1]Pricing Schedule'!$J$97,
IF(AND(I1471=38000,R1471&gt;123.4,R1471&lt;=168.2,M1471&lt;=10),'[1]Pricing Schedule'!$J$105,
IF(AND(I1471=38000,R1471&gt;123.4,R1471&lt;=168.2,M1471&gt;10),'[1]Pricing Schedule'!$J$113,
IF(AND(I1471=38000,R1471&gt;168.2,R1471&lt;=336.4,M1471&lt;=10),('[1]Pricing Schedule'!$J$105),
IF(AND(I1471=38000,R1471&gt;168.2,R1471&lt;=336.4,M1471&gt;10),('[1]Pricing Schedule'!$J$113),
IF(AND(I1471=38000,R1471&gt;336.4,R1471&lt;=504.6,M1471&lt;=10),('[1]Pricing Schedule'!$J$105),
IF(AND(I1471=38000,R1471&gt;336.4,R1471&lt;=504.6,M1471&gt;10),('[1]Pricing Schedule'!$J$113),
IF(AND(I1471=38000,R1471&gt;504.6,R1471&lt;=672.8,M1471&lt;=10),('[1]Pricing Schedule'!$J$105),
IF(AND(I1471=38000,R1471&gt;504.6,R1471&lt;=672.8,M1471&gt;10),('[1]Pricing Schedule'!$J$113),
IF(AND(I1471=110000,R1471&lt;=12.8,M1471&gt;2),'[1]Pricing Schedule'!$J$63,
IF(AND(I1471=110000,R1471&lt;=12.8,M1471&lt;=2),'[1]Pricing Schedule'!$J$97,
IF(AND(I1471=110000,R1471&gt;12.8,R1471&lt;=22.8,M1471&gt;3),'[1]Pricing Schedule'!$J$72,
IF(AND(I1471=110000,R1471&gt;12.8,R1471&lt;=22.8,M1471&lt;=3),'[1]Pricing Schedule'!$J$97,
IF(AND(I1471=110000,R1471&gt;22.8,R1471&lt;=30.2),'[1]Pricing Schedule'!$J$81,
IF(AND(I1471=110000,R1471&gt;30.2,R1471&lt;=45.9),'[1]Pricing Schedule'!$J$90,
IF(AND(I1471=110000,R1471&gt;45.9,R1471&lt;=123.4),'[1]Pricing Schedule'!$J$97,
IF(AND(I1471=110000,R1471&gt;123.4,R1471&lt;=168.2,M1471&lt;=10),'[1]Pricing Schedule'!$J$105,
IF(AND(I1471=110000,R1471&gt;123.4,R1471&lt;=168.2,M1471&gt;10),'[1]Pricing Schedule'!$J$113,
IF(AND(I1471=110000,R1471&gt;168.2,R1471&lt;=336.2,M1471&lt;=10),('[1]Pricing Schedule'!$J$105),
IF(AND(I1471=110000,R1471&gt;168.2,R1471&lt;=336.2,M1471&gt;10),('[1]Pricing Schedule'!$J$113),
IF(AND(I1471=110000,R1471&gt;336.4,R1471&lt;=504.6,M1471&lt;=10),('[1]Pricing Schedule'!$J$105),
IF(AND(I1471=110000,R1471&gt;336.4,R1471&lt;=504.6,M1471&gt;10),('[1]Pricing Schedule'!$J$113),
IF(AND(I1471=110000,R1471&gt;504.6,R1471&lt;=672.8,M1471&lt;=10),('[1]Pricing Schedule'!$J$105),
IF(AND(I1471=110000,R1471&gt;504.6,R1471&lt;=672.8,M1471&gt;10),('[1]Pricing Schedule'!$J$113),
IF(AND(I1471=110000,R1471&gt;672.8,R1471&lt;=841,M1471&lt;=10),('[1]Pricing Schedule'!$J$105),
IF(AND(I1471=110000,R1471&gt;672.8,R1471&lt;=841,M1471&gt;10),('[1]Pricing Schedule'!$J$113),
IF(AND(I1471=110000,R1471&gt;1682,R1471&lt;=1850.2,M1471&lt;=10),('[1]Pricing Schedule'!$J$105),
IF(AND(I1471=110000,R1471&gt;1682,R1471&lt;=1850.2,M1471&gt;10),('[1]Pricing Schedule'!$J$113),
IF(AND(I1471=110000,R1471&gt;2018.4,R1471&lt;=2186.6,M1471&lt;=10),('[1]Pricing Schedule'!$J$105),
IF(AND(I1471=110000,R1471&gt;2018.4,R1471&lt;=2186.6,M1471&gt;10),('[1]Pricing Schedule'!$J$113),999999999)))))))))))))))))))))))))))))))))))))))</f>
        <v>1</v>
      </c>
      <c r="U1471" s="40">
        <f t="shared" si="138"/>
        <v>380461.90476190473</v>
      </c>
      <c r="V1471" s="41">
        <f t="shared" si="139"/>
        <v>2.6283840444572388</v>
      </c>
      <c r="Y1471" s="23">
        <v>105</v>
      </c>
      <c r="Z1471" s="23">
        <v>570</v>
      </c>
      <c r="AD1471" s="13"/>
      <c r="AE1471" s="13"/>
      <c r="AF1471" s="13"/>
      <c r="AR1471" s="35"/>
    </row>
    <row r="1472" spans="1:44">
      <c r="A1472" s="23">
        <v>1474</v>
      </c>
      <c r="B1472" s="23">
        <v>1474</v>
      </c>
      <c r="C1472" s="23" t="s">
        <v>2161</v>
      </c>
      <c r="D1472" s="23" t="s">
        <v>318</v>
      </c>
      <c r="E1472" s="23" t="s">
        <v>141</v>
      </c>
      <c r="F1472" s="23" t="s">
        <v>410</v>
      </c>
      <c r="G1472" s="23" t="s">
        <v>411</v>
      </c>
      <c r="H1472" s="23" t="s">
        <v>113</v>
      </c>
      <c r="I1472" s="13">
        <v>38000</v>
      </c>
      <c r="J1472" s="13">
        <v>20000</v>
      </c>
      <c r="K1472" s="13">
        <v>38000</v>
      </c>
      <c r="L1472" s="24">
        <v>3.7549999999999999</v>
      </c>
      <c r="M1472" s="37">
        <f t="shared" si="134"/>
        <v>4</v>
      </c>
      <c r="N1472" s="24">
        <v>0.126</v>
      </c>
      <c r="O1472" s="13">
        <v>3</v>
      </c>
      <c r="P1472" s="36">
        <f t="shared" si="135"/>
        <v>0.126</v>
      </c>
      <c r="Q1472" s="38">
        <f t="shared" si="136"/>
        <v>4.2</v>
      </c>
      <c r="R1472" s="37">
        <f t="shared" si="137"/>
        <v>4.2</v>
      </c>
      <c r="S1472" s="39">
        <f>IF(AND(I1472=38000,R1472&lt;=4.5,M1472&gt;8),'[1]Pricing Schedule'!$F$8+('[1]Pricing Schedule'!$F$9*M1472),
IF(AND(I1472=38000,R1472&lt;=4.5,M1472&lt;=8),'[1]Pricing Schedule'!$F$34+('[1]Pricing Schedule'!$F$36*M1472),
IF(AND(I1472=38000,R1472&gt;4.5,R1472&lt;=9,M1472&gt;8),'[1]Pricing Schedule'!$F$17+('[1]Pricing Schedule'!$F$18*M1472),
IF(AND(I1472=38000,R1472&gt;4.5,R1472&lt;=9,M1472&lt;=8),'[1]Pricing Schedule'!$F$34+('[1]Pricing Schedule'!$F$36*M1472),
IF(AND(I1472=38000,R1472&gt;9,R1472&lt;=12.8,M1472&gt;8),'[1]Pricing Schedule'!$F$26+('[1]Pricing Schedule'!$F$27*M1472),
IF(AND(I1472=38000,R1472&gt;9,R1472&lt;=12.8,M1472&lt;=8),'[1]Pricing Schedule'!$F$34+('[1]Pricing Schedule'!$F$36*M1472),
IF(AND(I1472=38000,R1472&gt;12.8,R1472&lt;=22.8),'[1]Pricing Schedule'!$F$34+('[1]Pricing Schedule'!$F$36*M1472),
IF(AND(I1472=38000,R1472&gt;22.8,R1472&lt;=30.2),'[1]Pricing Schedule'!$F$43+('[1]Pricing Schedule'!$F$45*M1472),
IF(AND(I1472=38000,R1472&gt;30.2,R1472&lt;=45.9),'[1]Pricing Schedule'!$F$52+('[1]Pricing Schedule'!$F$54*M1472),
IF(AND(I1472=38000,R1472&gt;45.9,R1472&lt;=123.4),'[1]Pricing Schedule'!$F$96+('[1]Pricing Schedule'!$F$97*M1472),
IF(AND(I1472=38000,R1472&gt;123.4,R1472&lt;=168.2,M1472&lt;=10),'[1]Pricing Schedule'!$F$103+('[1]Pricing Schedule'!$F$105*M1472),
IF(AND(I1472=38000,R1472&gt;123.4,R1472&lt;=168.2,M1472&gt;10),'[1]Pricing Schedule'!$F$111+('[1]Pricing Schedule'!$F$113*M1472),
IF(AND(I1472=38000,R1472&gt;157.4,R1472&lt;=336.4,M1472&lt;=10),('[1]Pricing Schedule'!$F$103+('[1]Pricing Schedule'!$F$105*M1472))*2,
IF(AND(I1472=38000,R1472&gt;157.4,R1472&lt;=336.4,M1472&gt;10),('[1]Pricing Schedule'!$F$111+('[1]Pricing Schedule'!$F$113*M1472))*2,
IF(AND(I1472=38000,R1472&gt;314.8,R1472&lt;=504.6,M1472&lt;=10),('[1]Pricing Schedule'!$F$103+('[1]Pricing Schedule'!$F$105*M1472))*3,
IF(AND(I1472=38000,R1472&gt;314.8,R1472&lt;=504.6,M1472&gt;10),('[1]Pricing Schedule'!$F$111+('[1]Pricing Schedule'!$F$113*M1472))*3,
IF(AND(I1472=38000,R1472&gt;472.2,R1472&lt;=672.8,M1472&lt;=10),('[1]Pricing Schedule'!$F$103+('[1]Pricing Schedule'!$F$105*M1472))*4,
IF(AND(I1472=38000,R1472&gt;472.2,R1472&lt;=672.8,M1472&gt;10),('[1]Pricing Schedule'!$F$111+('[1]Pricing Schedule'!$F$113*M1472))*4,
IF(AND(I1472=110000,R1472&lt;=12.8,M1472&gt;2),'[1]Pricing Schedule'!$F$62+('[1]Pricing Schedule'!$F$63*M1472),
IF(AND(I1472=110000,R1472&lt;=12.8,M1472&lt;=2),'[1]Pricing Schedule'!$F$96+('[1]Pricing Schedule'!$F$97*M1472),
IF(AND(I1472=110000,R1472&gt;12.8,R1472&lt;=22.8,M1472&gt;3),'[1]Pricing Schedule'!$F$71+('[1]Pricing Schedule'!$F$72*M1472),
IF(AND(I1472=110000,R1472&gt;12.8,R1472&lt;=22.8,M1472&lt;=3),'[1]Pricing Schedule'!$F$96+('[1]Pricing Schedule'!$F$97*M1472),
IF(AND(I1472=110000,R1472&gt;22.8,R1472&lt;=30.2),'[1]Pricing Schedule'!$F$80+('[1]Pricing Schedule'!$F$81*M1472),
IF(AND(I1472=110000,R1472&gt;30.2,R1472&lt;=45.9),'[1]Pricing Schedule'!$F$89+('[1]Pricing Schedule'!$F$90*M1472),
IF(AND(I1472=110000,R1472&gt;45.9,R1472&lt;=123.4),'[1]Pricing Schedule'!$F$96+('[1]Pricing Schedule'!$F$97*M1472),
IF(AND(I1472=110000,R1472&gt;123.4,R1472&lt;=168.2,M1472&lt;=10),'[1]Pricing Schedule'!$F$103+('[1]Pricing Schedule'!$F$105*M1472),
IF(AND(I1472=110000,R1472&gt;123.4,R1472&lt;=168.2,M1472&gt;10),'[1]Pricing Schedule'!$F$111+('[1]Pricing Schedule'!$F$113*M1472),
IF(AND(I1472=110000,R1472&gt;168.2,R1472&lt;=336.4,M1472&lt;=10),('[1]Pricing Schedule'!$F$103+('[1]Pricing Schedule'!$F$105*M1472))*2,
IF(AND(I1472=110000,R1472&gt;168.2,R1472&lt;=336.4,M1472&gt;10),('[1]Pricing Schedule'!$F$111+('[1]Pricing Schedule'!$F$113*M1472))*2,
IF(AND(I1472=110000,R1472&gt;336.4,R1472&lt;=504.6,M1472&lt;=10),('[1]Pricing Schedule'!$F$103+('[1]Pricing Schedule'!$F$105*M1472))*3,
IF(AND(I1472=110000,R1472&gt;336.4,R1472&lt;=504.6,M1472&gt;10),('[1]Pricing Schedule'!$F$111+('[1]Pricing Schedule'!$F$113*M1472))*3,
IF(AND(I1472=110000,R1472&gt;504.6,R1472&lt;=672.8,M1472&lt;=10),('[1]Pricing Schedule'!$F$103+('[1]Pricing Schedule'!$F$105*M1472))*4,
IF(AND(I1472=110000,R1472&gt;504.6,R1472&lt;=672.8,M1472&gt;10),('[1]Pricing Schedule'!$F$111+('[1]Pricing Schedule'!$F$113*M1472))*4,
IF(AND(I1472=110000,R1472&gt;672.8,R1472&lt;=841,M1472&lt;=10),('[1]Pricing Schedule'!$F$103+('[1]Pricing Schedule'!$F$105*M1472))*5,
IF(AND(I1472=110000,R1472&gt;672.8,R1472&lt;=841,M1472&gt;10),('[1]Pricing Schedule'!$F$111+('[1]Pricing Schedule'!$F$113*M1472))*5,
IF(AND(I1472=110000,R1472&gt;672.8,R1472&lt;=841,M1472&lt;=10),('[1]Pricing Schedule'!$F$103+('[1]Pricing Schedule'!$F$105*M1472))*5,
IF(AND(I1472=110000,R1472&gt;672.8,R1472&lt;=841,M1472&gt;10),('[1]Pricing Schedule'!$F$111+('[1]Pricing Schedule'!$F$113*M1472))*5,
IF(AND(I1472=110000,R1472&gt;1345.6,R1472&lt;=1513.8,M1472&lt;=10),('[1]Pricing Schedule'!$F$103+('[1]Pricing Schedule'!$F$105*M1472))*9,
IF(AND(I1472=110000,R1472&gt;1345.6,R1472&lt;=1513.8,M1472&gt;10),('[1]Pricing Schedule'!$F$111+('[1]Pricing Schedule'!$F$113*M1472))*9,
9999999999)))))))))))))))))))))))))))))))))))))))</f>
        <v>628870</v>
      </c>
      <c r="T1472" s="21">
        <f>IF(AND(I1472=38000,R1472&lt;=4.5,M1472&gt;8),'[1]Pricing Schedule'!$J$9,
IF(AND(I1472=38000,R1472&lt;=4.5,M1472&lt;=8),'[1]Pricing Schedule'!$J$36,
IF(AND(I1472=38000,R1472&gt;4.5,R1472&lt;=9,M1472&gt;8),'[1]Pricing Schedule'!$J$18,
IF(AND(I1472=38000,R1472&gt;4.5,R1472&lt;=9,M1472&lt;=8),'[1]Pricing Schedule'!$J$36,
IF(AND(I1472=38000,R1472&gt;9,R1472&lt;=12.8,M1472&gt;8),'[1]Pricing Schedule'!$J$27,
IF(AND(I1472=38000,R1472&gt;9,R1472&lt;=12.8,M1472&lt;=8),'[1]Pricing Schedule'!$J$36,
IF(AND(I1472=38000,R1472&gt;12.8,R1472&lt;=22.8),'[1]Pricing Schedule'!$J$36,
IF(AND(I1472=38000,R1472&gt;22.8,R1472&lt;=30.2),'[1]Pricing Schedule'!$J$45,
IF(AND(I1472=38000,R1472&gt;30.2,R1472&lt;=45.9),'[1]Pricing Schedule'!$J$54,
IF(AND(I1472=38000,R1472&gt;45.9,R1472&lt;=123.4),'[1]Pricing Schedule'!$J$97,
IF(AND(I1472=38000,R1472&gt;123.4,R1472&lt;=168.2,M1472&lt;=10),'[1]Pricing Schedule'!$J$105,
IF(AND(I1472=38000,R1472&gt;123.4,R1472&lt;=168.2,M1472&gt;10),'[1]Pricing Schedule'!$J$113,
IF(AND(I1472=38000,R1472&gt;168.2,R1472&lt;=336.4,M1472&lt;=10),('[1]Pricing Schedule'!$J$105),
IF(AND(I1472=38000,R1472&gt;168.2,R1472&lt;=336.4,M1472&gt;10),('[1]Pricing Schedule'!$J$113),
IF(AND(I1472=38000,R1472&gt;336.4,R1472&lt;=504.6,M1472&lt;=10),('[1]Pricing Schedule'!$J$105),
IF(AND(I1472=38000,R1472&gt;336.4,R1472&lt;=504.6,M1472&gt;10),('[1]Pricing Schedule'!$J$113),
IF(AND(I1472=38000,R1472&gt;504.6,R1472&lt;=672.8,M1472&lt;=10),('[1]Pricing Schedule'!$J$105),
IF(AND(I1472=38000,R1472&gt;504.6,R1472&lt;=672.8,M1472&gt;10),('[1]Pricing Schedule'!$J$113),
IF(AND(I1472=110000,R1472&lt;=12.8,M1472&gt;2),'[1]Pricing Schedule'!$J$63,
IF(AND(I1472=110000,R1472&lt;=12.8,M1472&lt;=2),'[1]Pricing Schedule'!$J$97,
IF(AND(I1472=110000,R1472&gt;12.8,R1472&lt;=22.8,M1472&gt;3),'[1]Pricing Schedule'!$J$72,
IF(AND(I1472=110000,R1472&gt;12.8,R1472&lt;=22.8,M1472&lt;=3),'[1]Pricing Schedule'!$J$97,
IF(AND(I1472=110000,R1472&gt;22.8,R1472&lt;=30.2),'[1]Pricing Schedule'!$J$81,
IF(AND(I1472=110000,R1472&gt;30.2,R1472&lt;=45.9),'[1]Pricing Schedule'!$J$90,
IF(AND(I1472=110000,R1472&gt;45.9,R1472&lt;=123.4),'[1]Pricing Schedule'!$J$97,
IF(AND(I1472=110000,R1472&gt;123.4,R1472&lt;=168.2,M1472&lt;=10),'[1]Pricing Schedule'!$J$105,
IF(AND(I1472=110000,R1472&gt;123.4,R1472&lt;=168.2,M1472&gt;10),'[1]Pricing Schedule'!$J$113,
IF(AND(I1472=110000,R1472&gt;168.2,R1472&lt;=336.2,M1472&lt;=10),('[1]Pricing Schedule'!$J$105),
IF(AND(I1472=110000,R1472&gt;168.2,R1472&lt;=336.2,M1472&gt;10),('[1]Pricing Schedule'!$J$113),
IF(AND(I1472=110000,R1472&gt;336.4,R1472&lt;=504.6,M1472&lt;=10),('[1]Pricing Schedule'!$J$105),
IF(AND(I1472=110000,R1472&gt;336.4,R1472&lt;=504.6,M1472&gt;10),('[1]Pricing Schedule'!$J$113),
IF(AND(I1472=110000,R1472&gt;504.6,R1472&lt;=672.8,M1472&lt;=10),('[1]Pricing Schedule'!$J$105),
IF(AND(I1472=110000,R1472&gt;504.6,R1472&lt;=672.8,M1472&gt;10),('[1]Pricing Schedule'!$J$113),
IF(AND(I1472=110000,R1472&gt;672.8,R1472&lt;=841,M1472&lt;=10),('[1]Pricing Schedule'!$J$105),
IF(AND(I1472=110000,R1472&gt;672.8,R1472&lt;=841,M1472&gt;10),('[1]Pricing Schedule'!$J$113),
IF(AND(I1472=110000,R1472&gt;1682,R1472&lt;=1850.2,M1472&lt;=10),('[1]Pricing Schedule'!$J$105),
IF(AND(I1472=110000,R1472&gt;1682,R1472&lt;=1850.2,M1472&gt;10),('[1]Pricing Schedule'!$J$113),
IF(AND(I1472=110000,R1472&gt;2018.4,R1472&lt;=2186.6,M1472&lt;=10),('[1]Pricing Schedule'!$J$105),
IF(AND(I1472=110000,R1472&gt;2018.4,R1472&lt;=2186.6,M1472&gt;10),('[1]Pricing Schedule'!$J$113),999999999)))))))))))))))))))))))))))))))))))))))</f>
        <v>4</v>
      </c>
      <c r="U1472" s="40">
        <f t="shared" si="138"/>
        <v>149730.95238095237</v>
      </c>
      <c r="V1472" s="41">
        <f t="shared" si="139"/>
        <v>6.6786458250512828</v>
      </c>
      <c r="Y1472" s="23">
        <v>638</v>
      </c>
      <c r="Z1472" s="23">
        <v>616</v>
      </c>
      <c r="AD1472" s="13"/>
      <c r="AE1472" s="13"/>
      <c r="AF1472" s="13"/>
      <c r="AR1472" s="35"/>
    </row>
    <row r="1473" spans="1:44">
      <c r="A1473" s="23">
        <v>1475</v>
      </c>
      <c r="B1473" s="23">
        <v>1475</v>
      </c>
      <c r="C1473" s="23" t="s">
        <v>2162</v>
      </c>
      <c r="D1473" s="23" t="s">
        <v>110</v>
      </c>
      <c r="E1473" s="23" t="s">
        <v>110</v>
      </c>
      <c r="F1473" s="23" t="s">
        <v>647</v>
      </c>
      <c r="G1473" s="23" t="s">
        <v>648</v>
      </c>
      <c r="H1473" s="23" t="s">
        <v>133</v>
      </c>
      <c r="I1473" s="13">
        <v>110000</v>
      </c>
      <c r="J1473" s="23" t="s">
        <v>119</v>
      </c>
      <c r="K1473" s="13">
        <v>110000</v>
      </c>
      <c r="L1473" s="24">
        <v>3.9329999999999998</v>
      </c>
      <c r="M1473" s="37">
        <f t="shared" si="134"/>
        <v>4</v>
      </c>
      <c r="N1473" s="24">
        <v>0.316</v>
      </c>
      <c r="O1473" s="13">
        <v>3</v>
      </c>
      <c r="P1473" s="36">
        <f t="shared" si="135"/>
        <v>0.316</v>
      </c>
      <c r="Q1473" s="38">
        <f t="shared" si="136"/>
        <v>4.2</v>
      </c>
      <c r="R1473" s="37">
        <f t="shared" si="137"/>
        <v>4.2</v>
      </c>
      <c r="S1473" s="39">
        <f>IF(AND(I1473=38000,R1473&lt;=4.5,M1473&gt;8),'[1]Pricing Schedule'!$F$8+('[1]Pricing Schedule'!$F$9*M1473),
IF(AND(I1473=38000,R1473&lt;=4.5,M1473&lt;=8),'[1]Pricing Schedule'!$F$34+('[1]Pricing Schedule'!$F$36*M1473),
IF(AND(I1473=38000,R1473&gt;4.5,R1473&lt;=9,M1473&gt;8),'[1]Pricing Schedule'!$F$17+('[1]Pricing Schedule'!$F$18*M1473),
IF(AND(I1473=38000,R1473&gt;4.5,R1473&lt;=9,M1473&lt;=8),'[1]Pricing Schedule'!$F$34+('[1]Pricing Schedule'!$F$36*M1473),
IF(AND(I1473=38000,R1473&gt;9,R1473&lt;=12.8,M1473&gt;8),'[1]Pricing Schedule'!$F$26+('[1]Pricing Schedule'!$F$27*M1473),
IF(AND(I1473=38000,R1473&gt;9,R1473&lt;=12.8,M1473&lt;=8),'[1]Pricing Schedule'!$F$34+('[1]Pricing Schedule'!$F$36*M1473),
IF(AND(I1473=38000,R1473&gt;12.8,R1473&lt;=22.8),'[1]Pricing Schedule'!$F$34+('[1]Pricing Schedule'!$F$36*M1473),
IF(AND(I1473=38000,R1473&gt;22.8,R1473&lt;=30.2),'[1]Pricing Schedule'!$F$43+('[1]Pricing Schedule'!$F$45*M1473),
IF(AND(I1473=38000,R1473&gt;30.2,R1473&lt;=45.9),'[1]Pricing Schedule'!$F$52+('[1]Pricing Schedule'!$F$54*M1473),
IF(AND(I1473=38000,R1473&gt;45.9,R1473&lt;=123.4),'[1]Pricing Schedule'!$F$96+('[1]Pricing Schedule'!$F$97*M1473),
IF(AND(I1473=38000,R1473&gt;123.4,R1473&lt;=168.2,M1473&lt;=10),'[1]Pricing Schedule'!$F$103+('[1]Pricing Schedule'!$F$105*M1473),
IF(AND(I1473=38000,R1473&gt;123.4,R1473&lt;=168.2,M1473&gt;10),'[1]Pricing Schedule'!$F$111+('[1]Pricing Schedule'!$F$113*M1473),
IF(AND(I1473=38000,R1473&gt;157.4,R1473&lt;=336.4,M1473&lt;=10),('[1]Pricing Schedule'!$F$103+('[1]Pricing Schedule'!$F$105*M1473))*2,
IF(AND(I1473=38000,R1473&gt;157.4,R1473&lt;=336.4,M1473&gt;10),('[1]Pricing Schedule'!$F$111+('[1]Pricing Schedule'!$F$113*M1473))*2,
IF(AND(I1473=38000,R1473&gt;314.8,R1473&lt;=504.6,M1473&lt;=10),('[1]Pricing Schedule'!$F$103+('[1]Pricing Schedule'!$F$105*M1473))*3,
IF(AND(I1473=38000,R1473&gt;314.8,R1473&lt;=504.6,M1473&gt;10),('[1]Pricing Schedule'!$F$111+('[1]Pricing Schedule'!$F$113*M1473))*3,
IF(AND(I1473=38000,R1473&gt;472.2,R1473&lt;=672.8,M1473&lt;=10),('[1]Pricing Schedule'!$F$103+('[1]Pricing Schedule'!$F$105*M1473))*4,
IF(AND(I1473=38000,R1473&gt;472.2,R1473&lt;=672.8,M1473&gt;10),('[1]Pricing Schedule'!$F$111+('[1]Pricing Schedule'!$F$113*M1473))*4,
IF(AND(I1473=110000,R1473&lt;=12.8,M1473&gt;2),'[1]Pricing Schedule'!$F$62+('[1]Pricing Schedule'!$F$63*M1473),
IF(AND(I1473=110000,R1473&lt;=12.8,M1473&lt;=2),'[1]Pricing Schedule'!$F$96+('[1]Pricing Schedule'!$F$97*M1473),
IF(AND(I1473=110000,R1473&gt;12.8,R1473&lt;=22.8,M1473&gt;3),'[1]Pricing Schedule'!$F$71+('[1]Pricing Schedule'!$F$72*M1473),
IF(AND(I1473=110000,R1473&gt;12.8,R1473&lt;=22.8,M1473&lt;=3),'[1]Pricing Schedule'!$F$96+('[1]Pricing Schedule'!$F$97*M1473),
IF(AND(I1473=110000,R1473&gt;22.8,R1473&lt;=30.2),'[1]Pricing Schedule'!$F$80+('[1]Pricing Schedule'!$F$81*M1473),
IF(AND(I1473=110000,R1473&gt;30.2,R1473&lt;=45.9),'[1]Pricing Schedule'!$F$89+('[1]Pricing Schedule'!$F$90*M1473),
IF(AND(I1473=110000,R1473&gt;45.9,R1473&lt;=123.4),'[1]Pricing Schedule'!$F$96+('[1]Pricing Schedule'!$F$97*M1473),
IF(AND(I1473=110000,R1473&gt;123.4,R1473&lt;=168.2,M1473&lt;=10),'[1]Pricing Schedule'!$F$103+('[1]Pricing Schedule'!$F$105*M1473),
IF(AND(I1473=110000,R1473&gt;123.4,R1473&lt;=168.2,M1473&gt;10),'[1]Pricing Schedule'!$F$111+('[1]Pricing Schedule'!$F$113*M1473),
IF(AND(I1473=110000,R1473&gt;168.2,R1473&lt;=336.4,M1473&lt;=10),('[1]Pricing Schedule'!$F$103+('[1]Pricing Schedule'!$F$105*M1473))*2,
IF(AND(I1473=110000,R1473&gt;168.2,R1473&lt;=336.4,M1473&gt;10),('[1]Pricing Schedule'!$F$111+('[1]Pricing Schedule'!$F$113*M1473))*2,
IF(AND(I1473=110000,R1473&gt;336.4,R1473&lt;=504.6,M1473&lt;=10),('[1]Pricing Schedule'!$F$103+('[1]Pricing Schedule'!$F$105*M1473))*3,
IF(AND(I1473=110000,R1473&gt;336.4,R1473&lt;=504.6,M1473&gt;10),('[1]Pricing Schedule'!$F$111+('[1]Pricing Schedule'!$F$113*M1473))*3,
IF(AND(I1473=110000,R1473&gt;504.6,R1473&lt;=672.8,M1473&lt;=10),('[1]Pricing Schedule'!$F$103+('[1]Pricing Schedule'!$F$105*M1473))*4,
IF(AND(I1473=110000,R1473&gt;504.6,R1473&lt;=672.8,M1473&gt;10),('[1]Pricing Schedule'!$F$111+('[1]Pricing Schedule'!$F$113*M1473))*4,
IF(AND(I1473=110000,R1473&gt;672.8,R1473&lt;=841,M1473&lt;=10),('[1]Pricing Schedule'!$F$103+('[1]Pricing Schedule'!$F$105*M1473))*5,
IF(AND(I1473=110000,R1473&gt;672.8,R1473&lt;=841,M1473&gt;10),('[1]Pricing Schedule'!$F$111+('[1]Pricing Schedule'!$F$113*M1473))*5,
IF(AND(I1473=110000,R1473&gt;672.8,R1473&lt;=841,M1473&lt;=10),('[1]Pricing Schedule'!$F$103+('[1]Pricing Schedule'!$F$105*M1473))*5,
IF(AND(I1473=110000,R1473&gt;672.8,R1473&lt;=841,M1473&gt;10),('[1]Pricing Schedule'!$F$111+('[1]Pricing Schedule'!$F$113*M1473))*5,
IF(AND(I1473=110000,R1473&gt;1345.6,R1473&lt;=1513.8,M1473&lt;=10),('[1]Pricing Schedule'!$F$103+('[1]Pricing Schedule'!$F$105*M1473))*9,
IF(AND(I1473=110000,R1473&gt;1345.6,R1473&lt;=1513.8,M1473&gt;10),('[1]Pricing Schedule'!$F$111+('[1]Pricing Schedule'!$F$113*M1473))*9,
9999999999)))))))))))))))))))))))))))))))))))))))</f>
        <v>1627270</v>
      </c>
      <c r="T1473" s="21">
        <f>IF(AND(I1473=38000,R1473&lt;=4.5,M1473&gt;8),'[1]Pricing Schedule'!$J$9,
IF(AND(I1473=38000,R1473&lt;=4.5,M1473&lt;=8),'[1]Pricing Schedule'!$J$36,
IF(AND(I1473=38000,R1473&gt;4.5,R1473&lt;=9,M1473&gt;8),'[1]Pricing Schedule'!$J$18,
IF(AND(I1473=38000,R1473&gt;4.5,R1473&lt;=9,M1473&lt;=8),'[1]Pricing Schedule'!$J$36,
IF(AND(I1473=38000,R1473&gt;9,R1473&lt;=12.8,M1473&gt;8),'[1]Pricing Schedule'!$J$27,
IF(AND(I1473=38000,R1473&gt;9,R1473&lt;=12.8,M1473&lt;=8),'[1]Pricing Schedule'!$J$36,
IF(AND(I1473=38000,R1473&gt;12.8,R1473&lt;=22.8),'[1]Pricing Schedule'!$J$36,
IF(AND(I1473=38000,R1473&gt;22.8,R1473&lt;=30.2),'[1]Pricing Schedule'!$J$45,
IF(AND(I1473=38000,R1473&gt;30.2,R1473&lt;=45.9),'[1]Pricing Schedule'!$J$54,
IF(AND(I1473=38000,R1473&gt;45.9,R1473&lt;=123.4),'[1]Pricing Schedule'!$J$97,
IF(AND(I1473=38000,R1473&gt;123.4,R1473&lt;=168.2,M1473&lt;=10),'[1]Pricing Schedule'!$J$105,
IF(AND(I1473=38000,R1473&gt;123.4,R1473&lt;=168.2,M1473&gt;10),'[1]Pricing Schedule'!$J$113,
IF(AND(I1473=38000,R1473&gt;168.2,R1473&lt;=336.4,M1473&lt;=10),('[1]Pricing Schedule'!$J$105),
IF(AND(I1473=38000,R1473&gt;168.2,R1473&lt;=336.4,M1473&gt;10),('[1]Pricing Schedule'!$J$113),
IF(AND(I1473=38000,R1473&gt;336.4,R1473&lt;=504.6,M1473&lt;=10),('[1]Pricing Schedule'!$J$105),
IF(AND(I1473=38000,R1473&gt;336.4,R1473&lt;=504.6,M1473&gt;10),('[1]Pricing Schedule'!$J$113),
IF(AND(I1473=38000,R1473&gt;504.6,R1473&lt;=672.8,M1473&lt;=10),('[1]Pricing Schedule'!$J$105),
IF(AND(I1473=38000,R1473&gt;504.6,R1473&lt;=672.8,M1473&gt;10),('[1]Pricing Schedule'!$J$113),
IF(AND(I1473=110000,R1473&lt;=12.8,M1473&gt;2),'[1]Pricing Schedule'!$J$63,
IF(AND(I1473=110000,R1473&lt;=12.8,M1473&lt;=2),'[1]Pricing Schedule'!$J$97,
IF(AND(I1473=110000,R1473&gt;12.8,R1473&lt;=22.8,M1473&gt;3),'[1]Pricing Schedule'!$J$72,
IF(AND(I1473=110000,R1473&gt;12.8,R1473&lt;=22.8,M1473&lt;=3),'[1]Pricing Schedule'!$J$97,
IF(AND(I1473=110000,R1473&gt;22.8,R1473&lt;=30.2),'[1]Pricing Schedule'!$J$81,
IF(AND(I1473=110000,R1473&gt;30.2,R1473&lt;=45.9),'[1]Pricing Schedule'!$J$90,
IF(AND(I1473=110000,R1473&gt;45.9,R1473&lt;=123.4),'[1]Pricing Schedule'!$J$97,
IF(AND(I1473=110000,R1473&gt;123.4,R1473&lt;=168.2,M1473&lt;=10),'[1]Pricing Schedule'!$J$105,
IF(AND(I1473=110000,R1473&gt;123.4,R1473&lt;=168.2,M1473&gt;10),'[1]Pricing Schedule'!$J$113,
IF(AND(I1473=110000,R1473&gt;168.2,R1473&lt;=336.2,M1473&lt;=10),('[1]Pricing Schedule'!$J$105),
IF(AND(I1473=110000,R1473&gt;168.2,R1473&lt;=336.2,M1473&gt;10),('[1]Pricing Schedule'!$J$113),
IF(AND(I1473=110000,R1473&gt;336.4,R1473&lt;=504.6,M1473&lt;=10),('[1]Pricing Schedule'!$J$105),
IF(AND(I1473=110000,R1473&gt;336.4,R1473&lt;=504.6,M1473&gt;10),('[1]Pricing Schedule'!$J$113),
IF(AND(I1473=110000,R1473&gt;504.6,R1473&lt;=672.8,M1473&lt;=10),('[1]Pricing Schedule'!$J$105),
IF(AND(I1473=110000,R1473&gt;504.6,R1473&lt;=672.8,M1473&gt;10),('[1]Pricing Schedule'!$J$113),
IF(AND(I1473=110000,R1473&gt;672.8,R1473&lt;=841,M1473&lt;=10),('[1]Pricing Schedule'!$J$105),
IF(AND(I1473=110000,R1473&gt;672.8,R1473&lt;=841,M1473&gt;10),('[1]Pricing Schedule'!$J$113),
IF(AND(I1473=110000,R1473&gt;1682,R1473&lt;=1850.2,M1473&lt;=10),('[1]Pricing Schedule'!$J$105),
IF(AND(I1473=110000,R1473&gt;1682,R1473&lt;=1850.2,M1473&gt;10),('[1]Pricing Schedule'!$J$113),
IF(AND(I1473=110000,R1473&gt;2018.4,R1473&lt;=2186.6,M1473&lt;=10),('[1]Pricing Schedule'!$J$105),
IF(AND(I1473=110000,R1473&gt;2018.4,R1473&lt;=2186.6,M1473&gt;10),('[1]Pricing Schedule'!$J$113),999999999)))))))))))))))))))))))))))))))))))))))</f>
        <v>7</v>
      </c>
      <c r="U1473" s="40">
        <f t="shared" si="138"/>
        <v>387445.23809523811</v>
      </c>
      <c r="V1473" s="41">
        <f t="shared" si="139"/>
        <v>2.5810099123071155</v>
      </c>
      <c r="Y1473" s="23">
        <v>42</v>
      </c>
      <c r="Z1473" s="23">
        <v>668</v>
      </c>
      <c r="AD1473" s="13"/>
      <c r="AE1473" s="13"/>
      <c r="AF1473" s="13"/>
      <c r="AR1473" s="35"/>
    </row>
    <row r="1474" spans="1:44">
      <c r="A1474" s="23">
        <v>1476</v>
      </c>
      <c r="B1474" s="23">
        <v>1476</v>
      </c>
      <c r="C1474" s="23" t="s">
        <v>2163</v>
      </c>
      <c r="D1474" s="23" t="s">
        <v>149</v>
      </c>
      <c r="E1474" s="23" t="s">
        <v>149</v>
      </c>
      <c r="F1474" s="23" t="s">
        <v>647</v>
      </c>
      <c r="G1474" s="23" t="s">
        <v>648</v>
      </c>
      <c r="H1474" s="23" t="s">
        <v>133</v>
      </c>
      <c r="I1474" s="13">
        <v>110000</v>
      </c>
      <c r="J1474" s="23" t="s">
        <v>119</v>
      </c>
      <c r="K1474" s="13">
        <v>110000</v>
      </c>
      <c r="L1474" s="24">
        <v>2.7890000000000001</v>
      </c>
      <c r="M1474" s="37">
        <f t="shared" ref="M1474:M1537" si="140">ROUNDUP(L1474,0)</f>
        <v>3</v>
      </c>
      <c r="N1474" s="24">
        <v>0.23400000000000001</v>
      </c>
      <c r="O1474" s="13">
        <v>3</v>
      </c>
      <c r="P1474" s="36">
        <f t="shared" ref="P1474:P1537" si="141">IF(AND(O1474=1,N1474&gt;$AJ$2),N1474*$AQ$2,
IF(AND(O1474=1,N1474&lt;=$AJ$2),N1474,
IF(AND(O1474=2,N1474&gt;$AJ$3),N1474*$AQ$3,
IF(AND(O1474=2,N1474&lt;=$AJ$3),N1474,
IF(AND(O1474=3,N1474&gt;$AJ$4),N1474*$AQ$4,
IF(AND(O1474=3,N1474&lt;=$AJ$4),N1474,99999))))))</f>
        <v>0.23400000000000001</v>
      </c>
      <c r="Q1474" s="38">
        <f t="shared" ref="Q1474:Q1537" si="142">IF(AND(O1474=1,P1474&lt;$AJ$2),$AP$2,
IF(AND(O1474=1,P1474&gt;=$AJ$2,P1474&lt;$AL$2),$AP$2*2,
IF(AND(O1474=1,P1474&gt;=$AL$2),((FLOOR(P1474,$AK$2))/$AK$2)*$AP$2,
IF(AND(O1474=2,P1474&lt;$AJ$3),$AP$3,
IF(AND(O1474=2,P1474&gt;=$AJ$3,P1474&lt;$AL$3),$AP$3*2,
IF(AND(O1474=2,P1474&gt;=$AL$3),((FLOOR(P1474,$AK$3))/$AK$3)*$AP$3,
IF(AND(O1474=3,P1474&lt;$AJ$4),$AP$4,
IF(AND(O1474=3,P1474&gt;=$AJ$4,P1474&lt;$AL$4),$AP$4*2,
IF(AND(O1474=3,P1474&gt;=$AL$4),((FLOOR(P1474,$AK$4))/$AK$4)*$AP$4,9999999)))))))))</f>
        <v>4.2</v>
      </c>
      <c r="R1474" s="37">
        <f t="shared" ref="R1474:R1537" si="143">Q1474</f>
        <v>4.2</v>
      </c>
      <c r="S1474" s="39">
        <f>IF(AND(I1474=38000,R1474&lt;=4.5,M1474&gt;8),'[1]Pricing Schedule'!$F$8+('[1]Pricing Schedule'!$F$9*M1474),
IF(AND(I1474=38000,R1474&lt;=4.5,M1474&lt;=8),'[1]Pricing Schedule'!$F$34+('[1]Pricing Schedule'!$F$36*M1474),
IF(AND(I1474=38000,R1474&gt;4.5,R1474&lt;=9,M1474&gt;8),'[1]Pricing Schedule'!$F$17+('[1]Pricing Schedule'!$F$18*M1474),
IF(AND(I1474=38000,R1474&gt;4.5,R1474&lt;=9,M1474&lt;=8),'[1]Pricing Schedule'!$F$34+('[1]Pricing Schedule'!$F$36*M1474),
IF(AND(I1474=38000,R1474&gt;9,R1474&lt;=12.8,M1474&gt;8),'[1]Pricing Schedule'!$F$26+('[1]Pricing Schedule'!$F$27*M1474),
IF(AND(I1474=38000,R1474&gt;9,R1474&lt;=12.8,M1474&lt;=8),'[1]Pricing Schedule'!$F$34+('[1]Pricing Schedule'!$F$36*M1474),
IF(AND(I1474=38000,R1474&gt;12.8,R1474&lt;=22.8),'[1]Pricing Schedule'!$F$34+('[1]Pricing Schedule'!$F$36*M1474),
IF(AND(I1474=38000,R1474&gt;22.8,R1474&lt;=30.2),'[1]Pricing Schedule'!$F$43+('[1]Pricing Schedule'!$F$45*M1474),
IF(AND(I1474=38000,R1474&gt;30.2,R1474&lt;=45.9),'[1]Pricing Schedule'!$F$52+('[1]Pricing Schedule'!$F$54*M1474),
IF(AND(I1474=38000,R1474&gt;45.9,R1474&lt;=123.4),'[1]Pricing Schedule'!$F$96+('[1]Pricing Schedule'!$F$97*M1474),
IF(AND(I1474=38000,R1474&gt;123.4,R1474&lt;=168.2,M1474&lt;=10),'[1]Pricing Schedule'!$F$103+('[1]Pricing Schedule'!$F$105*M1474),
IF(AND(I1474=38000,R1474&gt;123.4,R1474&lt;=168.2,M1474&gt;10),'[1]Pricing Schedule'!$F$111+('[1]Pricing Schedule'!$F$113*M1474),
IF(AND(I1474=38000,R1474&gt;157.4,R1474&lt;=336.4,M1474&lt;=10),('[1]Pricing Schedule'!$F$103+('[1]Pricing Schedule'!$F$105*M1474))*2,
IF(AND(I1474=38000,R1474&gt;157.4,R1474&lt;=336.4,M1474&gt;10),('[1]Pricing Schedule'!$F$111+('[1]Pricing Schedule'!$F$113*M1474))*2,
IF(AND(I1474=38000,R1474&gt;314.8,R1474&lt;=504.6,M1474&lt;=10),('[1]Pricing Schedule'!$F$103+('[1]Pricing Schedule'!$F$105*M1474))*3,
IF(AND(I1474=38000,R1474&gt;314.8,R1474&lt;=504.6,M1474&gt;10),('[1]Pricing Schedule'!$F$111+('[1]Pricing Schedule'!$F$113*M1474))*3,
IF(AND(I1474=38000,R1474&gt;472.2,R1474&lt;=672.8,M1474&lt;=10),('[1]Pricing Schedule'!$F$103+('[1]Pricing Schedule'!$F$105*M1474))*4,
IF(AND(I1474=38000,R1474&gt;472.2,R1474&lt;=672.8,M1474&gt;10),('[1]Pricing Schedule'!$F$111+('[1]Pricing Schedule'!$F$113*M1474))*4,
IF(AND(I1474=110000,R1474&lt;=12.8,M1474&gt;2),'[1]Pricing Schedule'!$F$62+('[1]Pricing Schedule'!$F$63*M1474),
IF(AND(I1474=110000,R1474&lt;=12.8,M1474&lt;=2),'[1]Pricing Schedule'!$F$96+('[1]Pricing Schedule'!$F$97*M1474),
IF(AND(I1474=110000,R1474&gt;12.8,R1474&lt;=22.8,M1474&gt;3),'[1]Pricing Schedule'!$F$71+('[1]Pricing Schedule'!$F$72*M1474),
IF(AND(I1474=110000,R1474&gt;12.8,R1474&lt;=22.8,M1474&lt;=3),'[1]Pricing Schedule'!$F$96+('[1]Pricing Schedule'!$F$97*M1474),
IF(AND(I1474=110000,R1474&gt;22.8,R1474&lt;=30.2),'[1]Pricing Schedule'!$F$80+('[1]Pricing Schedule'!$F$81*M1474),
IF(AND(I1474=110000,R1474&gt;30.2,R1474&lt;=45.9),'[1]Pricing Schedule'!$F$89+('[1]Pricing Schedule'!$F$90*M1474),
IF(AND(I1474=110000,R1474&gt;45.9,R1474&lt;=123.4),'[1]Pricing Schedule'!$F$96+('[1]Pricing Schedule'!$F$97*M1474),
IF(AND(I1474=110000,R1474&gt;123.4,R1474&lt;=168.2,M1474&lt;=10),'[1]Pricing Schedule'!$F$103+('[1]Pricing Schedule'!$F$105*M1474),
IF(AND(I1474=110000,R1474&gt;123.4,R1474&lt;=168.2,M1474&gt;10),'[1]Pricing Schedule'!$F$111+('[1]Pricing Schedule'!$F$113*M1474),
IF(AND(I1474=110000,R1474&gt;168.2,R1474&lt;=336.4,M1474&lt;=10),('[1]Pricing Schedule'!$F$103+('[1]Pricing Schedule'!$F$105*M1474))*2,
IF(AND(I1474=110000,R1474&gt;168.2,R1474&lt;=336.4,M1474&gt;10),('[1]Pricing Schedule'!$F$111+('[1]Pricing Schedule'!$F$113*M1474))*2,
IF(AND(I1474=110000,R1474&gt;336.4,R1474&lt;=504.6,M1474&lt;=10),('[1]Pricing Schedule'!$F$103+('[1]Pricing Schedule'!$F$105*M1474))*3,
IF(AND(I1474=110000,R1474&gt;336.4,R1474&lt;=504.6,M1474&gt;10),('[1]Pricing Schedule'!$F$111+('[1]Pricing Schedule'!$F$113*M1474))*3,
IF(AND(I1474=110000,R1474&gt;504.6,R1474&lt;=672.8,M1474&lt;=10),('[1]Pricing Schedule'!$F$103+('[1]Pricing Schedule'!$F$105*M1474))*4,
IF(AND(I1474=110000,R1474&gt;504.6,R1474&lt;=672.8,M1474&gt;10),('[1]Pricing Schedule'!$F$111+('[1]Pricing Schedule'!$F$113*M1474))*4,
IF(AND(I1474=110000,R1474&gt;672.8,R1474&lt;=841,M1474&lt;=10),('[1]Pricing Schedule'!$F$103+('[1]Pricing Schedule'!$F$105*M1474))*5,
IF(AND(I1474=110000,R1474&gt;672.8,R1474&lt;=841,M1474&gt;10),('[1]Pricing Schedule'!$F$111+('[1]Pricing Schedule'!$F$113*M1474))*5,
IF(AND(I1474=110000,R1474&gt;672.8,R1474&lt;=841,M1474&lt;=10),('[1]Pricing Schedule'!$F$103+('[1]Pricing Schedule'!$F$105*M1474))*5,
IF(AND(I1474=110000,R1474&gt;672.8,R1474&lt;=841,M1474&gt;10),('[1]Pricing Schedule'!$F$111+('[1]Pricing Schedule'!$F$113*M1474))*5,
IF(AND(I1474=110000,R1474&gt;1345.6,R1474&lt;=1513.8,M1474&lt;=10),('[1]Pricing Schedule'!$F$103+('[1]Pricing Schedule'!$F$105*M1474))*9,
IF(AND(I1474=110000,R1474&gt;1345.6,R1474&lt;=1513.8,M1474&gt;10),('[1]Pricing Schedule'!$F$111+('[1]Pricing Schedule'!$F$113*M1474))*9,
9999999999)))))))))))))))))))))))))))))))))))))))</f>
        <v>1574570</v>
      </c>
      <c r="T1474" s="21">
        <f>IF(AND(I1474=38000,R1474&lt;=4.5,M1474&gt;8),'[1]Pricing Schedule'!$J$9,
IF(AND(I1474=38000,R1474&lt;=4.5,M1474&lt;=8),'[1]Pricing Schedule'!$J$36,
IF(AND(I1474=38000,R1474&gt;4.5,R1474&lt;=9,M1474&gt;8),'[1]Pricing Schedule'!$J$18,
IF(AND(I1474=38000,R1474&gt;4.5,R1474&lt;=9,M1474&lt;=8),'[1]Pricing Schedule'!$J$36,
IF(AND(I1474=38000,R1474&gt;9,R1474&lt;=12.8,M1474&gt;8),'[1]Pricing Schedule'!$J$27,
IF(AND(I1474=38000,R1474&gt;9,R1474&lt;=12.8,M1474&lt;=8),'[1]Pricing Schedule'!$J$36,
IF(AND(I1474=38000,R1474&gt;12.8,R1474&lt;=22.8),'[1]Pricing Schedule'!$J$36,
IF(AND(I1474=38000,R1474&gt;22.8,R1474&lt;=30.2),'[1]Pricing Schedule'!$J$45,
IF(AND(I1474=38000,R1474&gt;30.2,R1474&lt;=45.9),'[1]Pricing Schedule'!$J$54,
IF(AND(I1474=38000,R1474&gt;45.9,R1474&lt;=123.4),'[1]Pricing Schedule'!$J$97,
IF(AND(I1474=38000,R1474&gt;123.4,R1474&lt;=168.2,M1474&lt;=10),'[1]Pricing Schedule'!$J$105,
IF(AND(I1474=38000,R1474&gt;123.4,R1474&lt;=168.2,M1474&gt;10),'[1]Pricing Schedule'!$J$113,
IF(AND(I1474=38000,R1474&gt;168.2,R1474&lt;=336.4,M1474&lt;=10),('[1]Pricing Schedule'!$J$105),
IF(AND(I1474=38000,R1474&gt;168.2,R1474&lt;=336.4,M1474&gt;10),('[1]Pricing Schedule'!$J$113),
IF(AND(I1474=38000,R1474&gt;336.4,R1474&lt;=504.6,M1474&lt;=10),('[1]Pricing Schedule'!$J$105),
IF(AND(I1474=38000,R1474&gt;336.4,R1474&lt;=504.6,M1474&gt;10),('[1]Pricing Schedule'!$J$113),
IF(AND(I1474=38000,R1474&gt;504.6,R1474&lt;=672.8,M1474&lt;=10),('[1]Pricing Schedule'!$J$105),
IF(AND(I1474=38000,R1474&gt;504.6,R1474&lt;=672.8,M1474&gt;10),('[1]Pricing Schedule'!$J$113),
IF(AND(I1474=110000,R1474&lt;=12.8,M1474&gt;2),'[1]Pricing Schedule'!$J$63,
IF(AND(I1474=110000,R1474&lt;=12.8,M1474&lt;=2),'[1]Pricing Schedule'!$J$97,
IF(AND(I1474=110000,R1474&gt;12.8,R1474&lt;=22.8,M1474&gt;3),'[1]Pricing Schedule'!$J$72,
IF(AND(I1474=110000,R1474&gt;12.8,R1474&lt;=22.8,M1474&lt;=3),'[1]Pricing Schedule'!$J$97,
IF(AND(I1474=110000,R1474&gt;22.8,R1474&lt;=30.2),'[1]Pricing Schedule'!$J$81,
IF(AND(I1474=110000,R1474&gt;30.2,R1474&lt;=45.9),'[1]Pricing Schedule'!$J$90,
IF(AND(I1474=110000,R1474&gt;45.9,R1474&lt;=123.4),'[1]Pricing Schedule'!$J$97,
IF(AND(I1474=110000,R1474&gt;123.4,R1474&lt;=168.2,M1474&lt;=10),'[1]Pricing Schedule'!$J$105,
IF(AND(I1474=110000,R1474&gt;123.4,R1474&lt;=168.2,M1474&gt;10),'[1]Pricing Schedule'!$J$113,
IF(AND(I1474=110000,R1474&gt;168.2,R1474&lt;=336.2,M1474&lt;=10),('[1]Pricing Schedule'!$J$105),
IF(AND(I1474=110000,R1474&gt;168.2,R1474&lt;=336.2,M1474&gt;10),('[1]Pricing Schedule'!$J$113),
IF(AND(I1474=110000,R1474&gt;336.4,R1474&lt;=504.6,M1474&lt;=10),('[1]Pricing Schedule'!$J$105),
IF(AND(I1474=110000,R1474&gt;336.4,R1474&lt;=504.6,M1474&gt;10),('[1]Pricing Schedule'!$J$113),
IF(AND(I1474=110000,R1474&gt;504.6,R1474&lt;=672.8,M1474&lt;=10),('[1]Pricing Schedule'!$J$105),
IF(AND(I1474=110000,R1474&gt;504.6,R1474&lt;=672.8,M1474&gt;10),('[1]Pricing Schedule'!$J$113),
IF(AND(I1474=110000,R1474&gt;672.8,R1474&lt;=841,M1474&lt;=10),('[1]Pricing Schedule'!$J$105),
IF(AND(I1474=110000,R1474&gt;672.8,R1474&lt;=841,M1474&gt;10),('[1]Pricing Schedule'!$J$113),
IF(AND(I1474=110000,R1474&gt;1682,R1474&lt;=1850.2,M1474&lt;=10),('[1]Pricing Schedule'!$J$105),
IF(AND(I1474=110000,R1474&gt;1682,R1474&lt;=1850.2,M1474&gt;10),('[1]Pricing Schedule'!$J$113),
IF(AND(I1474=110000,R1474&gt;2018.4,R1474&lt;=2186.6,M1474&lt;=10),('[1]Pricing Schedule'!$J$105),
IF(AND(I1474=110000,R1474&gt;2018.4,R1474&lt;=2186.6,M1474&gt;10),('[1]Pricing Schedule'!$J$113),999999999)))))))))))))))))))))))))))))))))))))))</f>
        <v>7</v>
      </c>
      <c r="U1474" s="40">
        <f t="shared" ref="U1474:U1537" si="144">S1474/R1474</f>
        <v>374897.61904761905</v>
      </c>
      <c r="V1474" s="41">
        <f t="shared" ref="V1474:V1537" si="145">(R1474*1000000)/S1474</f>
        <v>2.6673949078161021</v>
      </c>
      <c r="Y1474" s="23">
        <v>84</v>
      </c>
      <c r="Z1474" s="23">
        <v>668</v>
      </c>
      <c r="AD1474" s="13"/>
      <c r="AE1474" s="13"/>
      <c r="AF1474" s="13"/>
      <c r="AR1474" s="35"/>
    </row>
    <row r="1475" spans="1:44">
      <c r="A1475" s="23">
        <v>1477</v>
      </c>
      <c r="B1475" s="23">
        <v>1477</v>
      </c>
      <c r="C1475" s="23" t="s">
        <v>2164</v>
      </c>
      <c r="D1475" s="23" t="s">
        <v>149</v>
      </c>
      <c r="E1475" s="23" t="s">
        <v>149</v>
      </c>
      <c r="F1475" s="23" t="s">
        <v>340</v>
      </c>
      <c r="G1475" s="23" t="s">
        <v>341</v>
      </c>
      <c r="H1475" s="23" t="s">
        <v>113</v>
      </c>
      <c r="I1475" s="13">
        <v>38000</v>
      </c>
      <c r="J1475" s="23" t="s">
        <v>119</v>
      </c>
      <c r="K1475" s="13">
        <v>38000</v>
      </c>
      <c r="L1475" s="24">
        <v>2.5179999999999998</v>
      </c>
      <c r="M1475" s="37">
        <f t="shared" si="140"/>
        <v>3</v>
      </c>
      <c r="N1475" s="24">
        <v>0.17</v>
      </c>
      <c r="O1475" s="13">
        <v>3</v>
      </c>
      <c r="P1475" s="36">
        <f t="shared" si="141"/>
        <v>0.17</v>
      </c>
      <c r="Q1475" s="38">
        <f t="shared" si="142"/>
        <v>4.2</v>
      </c>
      <c r="R1475" s="37">
        <f t="shared" si="143"/>
        <v>4.2</v>
      </c>
      <c r="S1475" s="39">
        <f>IF(AND(I1475=38000,R1475&lt;=4.5,M1475&gt;8),'[1]Pricing Schedule'!$F$8+('[1]Pricing Schedule'!$F$9*M1475),
IF(AND(I1475=38000,R1475&lt;=4.5,M1475&lt;=8),'[1]Pricing Schedule'!$F$34+('[1]Pricing Schedule'!$F$36*M1475),
IF(AND(I1475=38000,R1475&gt;4.5,R1475&lt;=9,M1475&gt;8),'[1]Pricing Schedule'!$F$17+('[1]Pricing Schedule'!$F$18*M1475),
IF(AND(I1475=38000,R1475&gt;4.5,R1475&lt;=9,M1475&lt;=8),'[1]Pricing Schedule'!$F$34+('[1]Pricing Schedule'!$F$36*M1475),
IF(AND(I1475=38000,R1475&gt;9,R1475&lt;=12.8,M1475&gt;8),'[1]Pricing Schedule'!$F$26+('[1]Pricing Schedule'!$F$27*M1475),
IF(AND(I1475=38000,R1475&gt;9,R1475&lt;=12.8,M1475&lt;=8),'[1]Pricing Schedule'!$F$34+('[1]Pricing Schedule'!$F$36*M1475),
IF(AND(I1475=38000,R1475&gt;12.8,R1475&lt;=22.8),'[1]Pricing Schedule'!$F$34+('[1]Pricing Schedule'!$F$36*M1475),
IF(AND(I1475=38000,R1475&gt;22.8,R1475&lt;=30.2),'[1]Pricing Schedule'!$F$43+('[1]Pricing Schedule'!$F$45*M1475),
IF(AND(I1475=38000,R1475&gt;30.2,R1475&lt;=45.9),'[1]Pricing Schedule'!$F$52+('[1]Pricing Schedule'!$F$54*M1475),
IF(AND(I1475=38000,R1475&gt;45.9,R1475&lt;=123.4),'[1]Pricing Schedule'!$F$96+('[1]Pricing Schedule'!$F$97*M1475),
IF(AND(I1475=38000,R1475&gt;123.4,R1475&lt;=168.2,M1475&lt;=10),'[1]Pricing Schedule'!$F$103+('[1]Pricing Schedule'!$F$105*M1475),
IF(AND(I1475=38000,R1475&gt;123.4,R1475&lt;=168.2,M1475&gt;10),'[1]Pricing Schedule'!$F$111+('[1]Pricing Schedule'!$F$113*M1475),
IF(AND(I1475=38000,R1475&gt;157.4,R1475&lt;=336.4,M1475&lt;=10),('[1]Pricing Schedule'!$F$103+('[1]Pricing Schedule'!$F$105*M1475))*2,
IF(AND(I1475=38000,R1475&gt;157.4,R1475&lt;=336.4,M1475&gt;10),('[1]Pricing Schedule'!$F$111+('[1]Pricing Schedule'!$F$113*M1475))*2,
IF(AND(I1475=38000,R1475&gt;314.8,R1475&lt;=504.6,M1475&lt;=10),('[1]Pricing Schedule'!$F$103+('[1]Pricing Schedule'!$F$105*M1475))*3,
IF(AND(I1475=38000,R1475&gt;314.8,R1475&lt;=504.6,M1475&gt;10),('[1]Pricing Schedule'!$F$111+('[1]Pricing Schedule'!$F$113*M1475))*3,
IF(AND(I1475=38000,R1475&gt;472.2,R1475&lt;=672.8,M1475&lt;=10),('[1]Pricing Schedule'!$F$103+('[1]Pricing Schedule'!$F$105*M1475))*4,
IF(AND(I1475=38000,R1475&gt;472.2,R1475&lt;=672.8,M1475&gt;10),('[1]Pricing Schedule'!$F$111+('[1]Pricing Schedule'!$F$113*M1475))*4,
IF(AND(I1475=110000,R1475&lt;=12.8,M1475&gt;2),'[1]Pricing Schedule'!$F$62+('[1]Pricing Schedule'!$F$63*M1475),
IF(AND(I1475=110000,R1475&lt;=12.8,M1475&lt;=2),'[1]Pricing Schedule'!$F$96+('[1]Pricing Schedule'!$F$97*M1475),
IF(AND(I1475=110000,R1475&gt;12.8,R1475&lt;=22.8,M1475&gt;3),'[1]Pricing Schedule'!$F$71+('[1]Pricing Schedule'!$F$72*M1475),
IF(AND(I1475=110000,R1475&gt;12.8,R1475&lt;=22.8,M1475&lt;=3),'[1]Pricing Schedule'!$F$96+('[1]Pricing Schedule'!$F$97*M1475),
IF(AND(I1475=110000,R1475&gt;22.8,R1475&lt;=30.2),'[1]Pricing Schedule'!$F$80+('[1]Pricing Schedule'!$F$81*M1475),
IF(AND(I1475=110000,R1475&gt;30.2,R1475&lt;=45.9),'[1]Pricing Schedule'!$F$89+('[1]Pricing Schedule'!$F$90*M1475),
IF(AND(I1475=110000,R1475&gt;45.9,R1475&lt;=123.4),'[1]Pricing Schedule'!$F$96+('[1]Pricing Schedule'!$F$97*M1475),
IF(AND(I1475=110000,R1475&gt;123.4,R1475&lt;=168.2,M1475&lt;=10),'[1]Pricing Schedule'!$F$103+('[1]Pricing Schedule'!$F$105*M1475),
IF(AND(I1475=110000,R1475&gt;123.4,R1475&lt;=168.2,M1475&gt;10),'[1]Pricing Schedule'!$F$111+('[1]Pricing Schedule'!$F$113*M1475),
IF(AND(I1475=110000,R1475&gt;168.2,R1475&lt;=336.4,M1475&lt;=10),('[1]Pricing Schedule'!$F$103+('[1]Pricing Schedule'!$F$105*M1475))*2,
IF(AND(I1475=110000,R1475&gt;168.2,R1475&lt;=336.4,M1475&gt;10),('[1]Pricing Schedule'!$F$111+('[1]Pricing Schedule'!$F$113*M1475))*2,
IF(AND(I1475=110000,R1475&gt;336.4,R1475&lt;=504.6,M1475&lt;=10),('[1]Pricing Schedule'!$F$103+('[1]Pricing Schedule'!$F$105*M1475))*3,
IF(AND(I1475=110000,R1475&gt;336.4,R1475&lt;=504.6,M1475&gt;10),('[1]Pricing Schedule'!$F$111+('[1]Pricing Schedule'!$F$113*M1475))*3,
IF(AND(I1475=110000,R1475&gt;504.6,R1475&lt;=672.8,M1475&lt;=10),('[1]Pricing Schedule'!$F$103+('[1]Pricing Schedule'!$F$105*M1475))*4,
IF(AND(I1475=110000,R1475&gt;504.6,R1475&lt;=672.8,M1475&gt;10),('[1]Pricing Schedule'!$F$111+('[1]Pricing Schedule'!$F$113*M1475))*4,
IF(AND(I1475=110000,R1475&gt;672.8,R1475&lt;=841,M1475&lt;=10),('[1]Pricing Schedule'!$F$103+('[1]Pricing Schedule'!$F$105*M1475))*5,
IF(AND(I1475=110000,R1475&gt;672.8,R1475&lt;=841,M1475&gt;10),('[1]Pricing Schedule'!$F$111+('[1]Pricing Schedule'!$F$113*M1475))*5,
IF(AND(I1475=110000,R1475&gt;672.8,R1475&lt;=841,M1475&lt;=10),('[1]Pricing Schedule'!$F$103+('[1]Pricing Schedule'!$F$105*M1475))*5,
IF(AND(I1475=110000,R1475&gt;672.8,R1475&lt;=841,M1475&gt;10),('[1]Pricing Schedule'!$F$111+('[1]Pricing Schedule'!$F$113*M1475))*5,
IF(AND(I1475=110000,R1475&gt;1345.6,R1475&lt;=1513.8,M1475&lt;=10),('[1]Pricing Schedule'!$F$103+('[1]Pricing Schedule'!$F$105*M1475))*9,
IF(AND(I1475=110000,R1475&gt;1345.6,R1475&lt;=1513.8,M1475&gt;10),('[1]Pricing Schedule'!$F$111+('[1]Pricing Schedule'!$F$113*M1475))*9,
9999999999)))))))))))))))))))))))))))))))))))))))</f>
        <v>558600</v>
      </c>
      <c r="T1475" s="21">
        <f>IF(AND(I1475=38000,R1475&lt;=4.5,M1475&gt;8),'[1]Pricing Schedule'!$J$9,
IF(AND(I1475=38000,R1475&lt;=4.5,M1475&lt;=8),'[1]Pricing Schedule'!$J$36,
IF(AND(I1475=38000,R1475&gt;4.5,R1475&lt;=9,M1475&gt;8),'[1]Pricing Schedule'!$J$18,
IF(AND(I1475=38000,R1475&gt;4.5,R1475&lt;=9,M1475&lt;=8),'[1]Pricing Schedule'!$J$36,
IF(AND(I1475=38000,R1475&gt;9,R1475&lt;=12.8,M1475&gt;8),'[1]Pricing Schedule'!$J$27,
IF(AND(I1475=38000,R1475&gt;9,R1475&lt;=12.8,M1475&lt;=8),'[1]Pricing Schedule'!$J$36,
IF(AND(I1475=38000,R1475&gt;12.8,R1475&lt;=22.8),'[1]Pricing Schedule'!$J$36,
IF(AND(I1475=38000,R1475&gt;22.8,R1475&lt;=30.2),'[1]Pricing Schedule'!$J$45,
IF(AND(I1475=38000,R1475&gt;30.2,R1475&lt;=45.9),'[1]Pricing Schedule'!$J$54,
IF(AND(I1475=38000,R1475&gt;45.9,R1475&lt;=123.4),'[1]Pricing Schedule'!$J$97,
IF(AND(I1475=38000,R1475&gt;123.4,R1475&lt;=168.2,M1475&lt;=10),'[1]Pricing Schedule'!$J$105,
IF(AND(I1475=38000,R1475&gt;123.4,R1475&lt;=168.2,M1475&gt;10),'[1]Pricing Schedule'!$J$113,
IF(AND(I1475=38000,R1475&gt;168.2,R1475&lt;=336.4,M1475&lt;=10),('[1]Pricing Schedule'!$J$105),
IF(AND(I1475=38000,R1475&gt;168.2,R1475&lt;=336.4,M1475&gt;10),('[1]Pricing Schedule'!$J$113),
IF(AND(I1475=38000,R1475&gt;336.4,R1475&lt;=504.6,M1475&lt;=10),('[1]Pricing Schedule'!$J$105),
IF(AND(I1475=38000,R1475&gt;336.4,R1475&lt;=504.6,M1475&gt;10),('[1]Pricing Schedule'!$J$113),
IF(AND(I1475=38000,R1475&gt;504.6,R1475&lt;=672.8,M1475&lt;=10),('[1]Pricing Schedule'!$J$105),
IF(AND(I1475=38000,R1475&gt;504.6,R1475&lt;=672.8,M1475&gt;10),('[1]Pricing Schedule'!$J$113),
IF(AND(I1475=110000,R1475&lt;=12.8,M1475&gt;2),'[1]Pricing Schedule'!$J$63,
IF(AND(I1475=110000,R1475&lt;=12.8,M1475&lt;=2),'[1]Pricing Schedule'!$J$97,
IF(AND(I1475=110000,R1475&gt;12.8,R1475&lt;=22.8,M1475&gt;3),'[1]Pricing Schedule'!$J$72,
IF(AND(I1475=110000,R1475&gt;12.8,R1475&lt;=22.8,M1475&lt;=3),'[1]Pricing Schedule'!$J$97,
IF(AND(I1475=110000,R1475&gt;22.8,R1475&lt;=30.2),'[1]Pricing Schedule'!$J$81,
IF(AND(I1475=110000,R1475&gt;30.2,R1475&lt;=45.9),'[1]Pricing Schedule'!$J$90,
IF(AND(I1475=110000,R1475&gt;45.9,R1475&lt;=123.4),'[1]Pricing Schedule'!$J$97,
IF(AND(I1475=110000,R1475&gt;123.4,R1475&lt;=168.2,M1475&lt;=10),'[1]Pricing Schedule'!$J$105,
IF(AND(I1475=110000,R1475&gt;123.4,R1475&lt;=168.2,M1475&gt;10),'[1]Pricing Schedule'!$J$113,
IF(AND(I1475=110000,R1475&gt;168.2,R1475&lt;=336.2,M1475&lt;=10),('[1]Pricing Schedule'!$J$105),
IF(AND(I1475=110000,R1475&gt;168.2,R1475&lt;=336.2,M1475&gt;10),('[1]Pricing Schedule'!$J$113),
IF(AND(I1475=110000,R1475&gt;336.4,R1475&lt;=504.6,M1475&lt;=10),('[1]Pricing Schedule'!$J$105),
IF(AND(I1475=110000,R1475&gt;336.4,R1475&lt;=504.6,M1475&gt;10),('[1]Pricing Schedule'!$J$113),
IF(AND(I1475=110000,R1475&gt;504.6,R1475&lt;=672.8,M1475&lt;=10),('[1]Pricing Schedule'!$J$105),
IF(AND(I1475=110000,R1475&gt;504.6,R1475&lt;=672.8,M1475&gt;10),('[1]Pricing Schedule'!$J$113),
IF(AND(I1475=110000,R1475&gt;672.8,R1475&lt;=841,M1475&lt;=10),('[1]Pricing Schedule'!$J$105),
IF(AND(I1475=110000,R1475&gt;672.8,R1475&lt;=841,M1475&gt;10),('[1]Pricing Schedule'!$J$113),
IF(AND(I1475=110000,R1475&gt;1682,R1475&lt;=1850.2,M1475&lt;=10),('[1]Pricing Schedule'!$J$105),
IF(AND(I1475=110000,R1475&gt;1682,R1475&lt;=1850.2,M1475&gt;10),('[1]Pricing Schedule'!$J$113),
IF(AND(I1475=110000,R1475&gt;2018.4,R1475&lt;=2186.6,M1475&lt;=10),('[1]Pricing Schedule'!$J$105),
IF(AND(I1475=110000,R1475&gt;2018.4,R1475&lt;=2186.6,M1475&gt;10),('[1]Pricing Schedule'!$J$113),999999999)))))))))))))))))))))))))))))))))))))))</f>
        <v>4</v>
      </c>
      <c r="U1475" s="40">
        <f t="shared" si="144"/>
        <v>133000</v>
      </c>
      <c r="V1475" s="41">
        <f t="shared" si="145"/>
        <v>7.518796992481203</v>
      </c>
      <c r="Y1475" s="23">
        <v>107</v>
      </c>
      <c r="Z1475" s="23">
        <v>77</v>
      </c>
      <c r="AD1475" s="13"/>
      <c r="AE1475" s="13"/>
      <c r="AF1475" s="13"/>
      <c r="AR1475" s="35"/>
    </row>
    <row r="1476" spans="1:44">
      <c r="A1476" s="23">
        <v>1478</v>
      </c>
      <c r="B1476" s="23">
        <v>1478</v>
      </c>
      <c r="C1476" s="23" t="s">
        <v>2165</v>
      </c>
      <c r="D1476" s="23" t="s">
        <v>149</v>
      </c>
      <c r="E1476" s="23" t="s">
        <v>149</v>
      </c>
      <c r="F1476" s="23" t="s">
        <v>340</v>
      </c>
      <c r="G1476" s="23" t="s">
        <v>341</v>
      </c>
      <c r="H1476" s="23" t="s">
        <v>113</v>
      </c>
      <c r="I1476" s="13">
        <v>38000</v>
      </c>
      <c r="J1476" s="23" t="s">
        <v>119</v>
      </c>
      <c r="K1476" s="13">
        <v>38000</v>
      </c>
      <c r="L1476" s="24">
        <v>3.9329999999999998</v>
      </c>
      <c r="M1476" s="37">
        <f t="shared" si="140"/>
        <v>4</v>
      </c>
      <c r="N1476" s="24">
        <v>0.224</v>
      </c>
      <c r="O1476" s="13">
        <v>3</v>
      </c>
      <c r="P1476" s="36">
        <f t="shared" si="141"/>
        <v>0.224</v>
      </c>
      <c r="Q1476" s="38">
        <f t="shared" si="142"/>
        <v>4.2</v>
      </c>
      <c r="R1476" s="37">
        <f t="shared" si="143"/>
        <v>4.2</v>
      </c>
      <c r="S1476" s="39">
        <f>IF(AND(I1476=38000,R1476&lt;=4.5,M1476&gt;8),'[1]Pricing Schedule'!$F$8+('[1]Pricing Schedule'!$F$9*M1476),
IF(AND(I1476=38000,R1476&lt;=4.5,M1476&lt;=8),'[1]Pricing Schedule'!$F$34+('[1]Pricing Schedule'!$F$36*M1476),
IF(AND(I1476=38000,R1476&gt;4.5,R1476&lt;=9,M1476&gt;8),'[1]Pricing Schedule'!$F$17+('[1]Pricing Schedule'!$F$18*M1476),
IF(AND(I1476=38000,R1476&gt;4.5,R1476&lt;=9,M1476&lt;=8),'[1]Pricing Schedule'!$F$34+('[1]Pricing Schedule'!$F$36*M1476),
IF(AND(I1476=38000,R1476&gt;9,R1476&lt;=12.8,M1476&gt;8),'[1]Pricing Schedule'!$F$26+('[1]Pricing Schedule'!$F$27*M1476),
IF(AND(I1476=38000,R1476&gt;9,R1476&lt;=12.8,M1476&lt;=8),'[1]Pricing Schedule'!$F$34+('[1]Pricing Schedule'!$F$36*M1476),
IF(AND(I1476=38000,R1476&gt;12.8,R1476&lt;=22.8),'[1]Pricing Schedule'!$F$34+('[1]Pricing Schedule'!$F$36*M1476),
IF(AND(I1476=38000,R1476&gt;22.8,R1476&lt;=30.2),'[1]Pricing Schedule'!$F$43+('[1]Pricing Schedule'!$F$45*M1476),
IF(AND(I1476=38000,R1476&gt;30.2,R1476&lt;=45.9),'[1]Pricing Schedule'!$F$52+('[1]Pricing Schedule'!$F$54*M1476),
IF(AND(I1476=38000,R1476&gt;45.9,R1476&lt;=123.4),'[1]Pricing Schedule'!$F$96+('[1]Pricing Schedule'!$F$97*M1476),
IF(AND(I1476=38000,R1476&gt;123.4,R1476&lt;=168.2,M1476&lt;=10),'[1]Pricing Schedule'!$F$103+('[1]Pricing Schedule'!$F$105*M1476),
IF(AND(I1476=38000,R1476&gt;123.4,R1476&lt;=168.2,M1476&gt;10),'[1]Pricing Schedule'!$F$111+('[1]Pricing Schedule'!$F$113*M1476),
IF(AND(I1476=38000,R1476&gt;157.4,R1476&lt;=336.4,M1476&lt;=10),('[1]Pricing Schedule'!$F$103+('[1]Pricing Schedule'!$F$105*M1476))*2,
IF(AND(I1476=38000,R1476&gt;157.4,R1476&lt;=336.4,M1476&gt;10),('[1]Pricing Schedule'!$F$111+('[1]Pricing Schedule'!$F$113*M1476))*2,
IF(AND(I1476=38000,R1476&gt;314.8,R1476&lt;=504.6,M1476&lt;=10),('[1]Pricing Schedule'!$F$103+('[1]Pricing Schedule'!$F$105*M1476))*3,
IF(AND(I1476=38000,R1476&gt;314.8,R1476&lt;=504.6,M1476&gt;10),('[1]Pricing Schedule'!$F$111+('[1]Pricing Schedule'!$F$113*M1476))*3,
IF(AND(I1476=38000,R1476&gt;472.2,R1476&lt;=672.8,M1476&lt;=10),('[1]Pricing Schedule'!$F$103+('[1]Pricing Schedule'!$F$105*M1476))*4,
IF(AND(I1476=38000,R1476&gt;472.2,R1476&lt;=672.8,M1476&gt;10),('[1]Pricing Schedule'!$F$111+('[1]Pricing Schedule'!$F$113*M1476))*4,
IF(AND(I1476=110000,R1476&lt;=12.8,M1476&gt;2),'[1]Pricing Schedule'!$F$62+('[1]Pricing Schedule'!$F$63*M1476),
IF(AND(I1476=110000,R1476&lt;=12.8,M1476&lt;=2),'[1]Pricing Schedule'!$F$96+('[1]Pricing Schedule'!$F$97*M1476),
IF(AND(I1476=110000,R1476&gt;12.8,R1476&lt;=22.8,M1476&gt;3),'[1]Pricing Schedule'!$F$71+('[1]Pricing Schedule'!$F$72*M1476),
IF(AND(I1476=110000,R1476&gt;12.8,R1476&lt;=22.8,M1476&lt;=3),'[1]Pricing Schedule'!$F$96+('[1]Pricing Schedule'!$F$97*M1476),
IF(AND(I1476=110000,R1476&gt;22.8,R1476&lt;=30.2),'[1]Pricing Schedule'!$F$80+('[1]Pricing Schedule'!$F$81*M1476),
IF(AND(I1476=110000,R1476&gt;30.2,R1476&lt;=45.9),'[1]Pricing Schedule'!$F$89+('[1]Pricing Schedule'!$F$90*M1476),
IF(AND(I1476=110000,R1476&gt;45.9,R1476&lt;=123.4),'[1]Pricing Schedule'!$F$96+('[1]Pricing Schedule'!$F$97*M1476),
IF(AND(I1476=110000,R1476&gt;123.4,R1476&lt;=168.2,M1476&lt;=10),'[1]Pricing Schedule'!$F$103+('[1]Pricing Schedule'!$F$105*M1476),
IF(AND(I1476=110000,R1476&gt;123.4,R1476&lt;=168.2,M1476&gt;10),'[1]Pricing Schedule'!$F$111+('[1]Pricing Schedule'!$F$113*M1476),
IF(AND(I1476=110000,R1476&gt;168.2,R1476&lt;=336.4,M1476&lt;=10),('[1]Pricing Schedule'!$F$103+('[1]Pricing Schedule'!$F$105*M1476))*2,
IF(AND(I1476=110000,R1476&gt;168.2,R1476&lt;=336.4,M1476&gt;10),('[1]Pricing Schedule'!$F$111+('[1]Pricing Schedule'!$F$113*M1476))*2,
IF(AND(I1476=110000,R1476&gt;336.4,R1476&lt;=504.6,M1476&lt;=10),('[1]Pricing Schedule'!$F$103+('[1]Pricing Schedule'!$F$105*M1476))*3,
IF(AND(I1476=110000,R1476&gt;336.4,R1476&lt;=504.6,M1476&gt;10),('[1]Pricing Schedule'!$F$111+('[1]Pricing Schedule'!$F$113*M1476))*3,
IF(AND(I1476=110000,R1476&gt;504.6,R1476&lt;=672.8,M1476&lt;=10),('[1]Pricing Schedule'!$F$103+('[1]Pricing Schedule'!$F$105*M1476))*4,
IF(AND(I1476=110000,R1476&gt;504.6,R1476&lt;=672.8,M1476&gt;10),('[1]Pricing Schedule'!$F$111+('[1]Pricing Schedule'!$F$113*M1476))*4,
IF(AND(I1476=110000,R1476&gt;672.8,R1476&lt;=841,M1476&lt;=10),('[1]Pricing Schedule'!$F$103+('[1]Pricing Schedule'!$F$105*M1476))*5,
IF(AND(I1476=110000,R1476&gt;672.8,R1476&lt;=841,M1476&gt;10),('[1]Pricing Schedule'!$F$111+('[1]Pricing Schedule'!$F$113*M1476))*5,
IF(AND(I1476=110000,R1476&gt;672.8,R1476&lt;=841,M1476&lt;=10),('[1]Pricing Schedule'!$F$103+('[1]Pricing Schedule'!$F$105*M1476))*5,
IF(AND(I1476=110000,R1476&gt;672.8,R1476&lt;=841,M1476&gt;10),('[1]Pricing Schedule'!$F$111+('[1]Pricing Schedule'!$F$113*M1476))*5,
IF(AND(I1476=110000,R1476&gt;1345.6,R1476&lt;=1513.8,M1476&lt;=10),('[1]Pricing Schedule'!$F$103+('[1]Pricing Schedule'!$F$105*M1476))*9,
IF(AND(I1476=110000,R1476&gt;1345.6,R1476&lt;=1513.8,M1476&gt;10),('[1]Pricing Schedule'!$F$111+('[1]Pricing Schedule'!$F$113*M1476))*9,
9999999999)))))))))))))))))))))))))))))))))))))))</f>
        <v>628870</v>
      </c>
      <c r="T1476" s="21">
        <f>IF(AND(I1476=38000,R1476&lt;=4.5,M1476&gt;8),'[1]Pricing Schedule'!$J$9,
IF(AND(I1476=38000,R1476&lt;=4.5,M1476&lt;=8),'[1]Pricing Schedule'!$J$36,
IF(AND(I1476=38000,R1476&gt;4.5,R1476&lt;=9,M1476&gt;8),'[1]Pricing Schedule'!$J$18,
IF(AND(I1476=38000,R1476&gt;4.5,R1476&lt;=9,M1476&lt;=8),'[1]Pricing Schedule'!$J$36,
IF(AND(I1476=38000,R1476&gt;9,R1476&lt;=12.8,M1476&gt;8),'[1]Pricing Schedule'!$J$27,
IF(AND(I1476=38000,R1476&gt;9,R1476&lt;=12.8,M1476&lt;=8),'[1]Pricing Schedule'!$J$36,
IF(AND(I1476=38000,R1476&gt;12.8,R1476&lt;=22.8),'[1]Pricing Schedule'!$J$36,
IF(AND(I1476=38000,R1476&gt;22.8,R1476&lt;=30.2),'[1]Pricing Schedule'!$J$45,
IF(AND(I1476=38000,R1476&gt;30.2,R1476&lt;=45.9),'[1]Pricing Schedule'!$J$54,
IF(AND(I1476=38000,R1476&gt;45.9,R1476&lt;=123.4),'[1]Pricing Schedule'!$J$97,
IF(AND(I1476=38000,R1476&gt;123.4,R1476&lt;=168.2,M1476&lt;=10),'[1]Pricing Schedule'!$J$105,
IF(AND(I1476=38000,R1476&gt;123.4,R1476&lt;=168.2,M1476&gt;10),'[1]Pricing Schedule'!$J$113,
IF(AND(I1476=38000,R1476&gt;168.2,R1476&lt;=336.4,M1476&lt;=10),('[1]Pricing Schedule'!$J$105),
IF(AND(I1476=38000,R1476&gt;168.2,R1476&lt;=336.4,M1476&gt;10),('[1]Pricing Schedule'!$J$113),
IF(AND(I1476=38000,R1476&gt;336.4,R1476&lt;=504.6,M1476&lt;=10),('[1]Pricing Schedule'!$J$105),
IF(AND(I1476=38000,R1476&gt;336.4,R1476&lt;=504.6,M1476&gt;10),('[1]Pricing Schedule'!$J$113),
IF(AND(I1476=38000,R1476&gt;504.6,R1476&lt;=672.8,M1476&lt;=10),('[1]Pricing Schedule'!$J$105),
IF(AND(I1476=38000,R1476&gt;504.6,R1476&lt;=672.8,M1476&gt;10),('[1]Pricing Schedule'!$J$113),
IF(AND(I1476=110000,R1476&lt;=12.8,M1476&gt;2),'[1]Pricing Schedule'!$J$63,
IF(AND(I1476=110000,R1476&lt;=12.8,M1476&lt;=2),'[1]Pricing Schedule'!$J$97,
IF(AND(I1476=110000,R1476&gt;12.8,R1476&lt;=22.8,M1476&gt;3),'[1]Pricing Schedule'!$J$72,
IF(AND(I1476=110000,R1476&gt;12.8,R1476&lt;=22.8,M1476&lt;=3),'[1]Pricing Schedule'!$J$97,
IF(AND(I1476=110000,R1476&gt;22.8,R1476&lt;=30.2),'[1]Pricing Schedule'!$J$81,
IF(AND(I1476=110000,R1476&gt;30.2,R1476&lt;=45.9),'[1]Pricing Schedule'!$J$90,
IF(AND(I1476=110000,R1476&gt;45.9,R1476&lt;=123.4),'[1]Pricing Schedule'!$J$97,
IF(AND(I1476=110000,R1476&gt;123.4,R1476&lt;=168.2,M1476&lt;=10),'[1]Pricing Schedule'!$J$105,
IF(AND(I1476=110000,R1476&gt;123.4,R1476&lt;=168.2,M1476&gt;10),'[1]Pricing Schedule'!$J$113,
IF(AND(I1476=110000,R1476&gt;168.2,R1476&lt;=336.2,M1476&lt;=10),('[1]Pricing Schedule'!$J$105),
IF(AND(I1476=110000,R1476&gt;168.2,R1476&lt;=336.2,M1476&gt;10),('[1]Pricing Schedule'!$J$113),
IF(AND(I1476=110000,R1476&gt;336.4,R1476&lt;=504.6,M1476&lt;=10),('[1]Pricing Schedule'!$J$105),
IF(AND(I1476=110000,R1476&gt;336.4,R1476&lt;=504.6,M1476&gt;10),('[1]Pricing Schedule'!$J$113),
IF(AND(I1476=110000,R1476&gt;504.6,R1476&lt;=672.8,M1476&lt;=10),('[1]Pricing Schedule'!$J$105),
IF(AND(I1476=110000,R1476&gt;504.6,R1476&lt;=672.8,M1476&gt;10),('[1]Pricing Schedule'!$J$113),
IF(AND(I1476=110000,R1476&gt;672.8,R1476&lt;=841,M1476&lt;=10),('[1]Pricing Schedule'!$J$105),
IF(AND(I1476=110000,R1476&gt;672.8,R1476&lt;=841,M1476&gt;10),('[1]Pricing Schedule'!$J$113),
IF(AND(I1476=110000,R1476&gt;1682,R1476&lt;=1850.2,M1476&lt;=10),('[1]Pricing Schedule'!$J$105),
IF(AND(I1476=110000,R1476&gt;1682,R1476&lt;=1850.2,M1476&gt;10),('[1]Pricing Schedule'!$J$113),
IF(AND(I1476=110000,R1476&gt;2018.4,R1476&lt;=2186.6,M1476&lt;=10),('[1]Pricing Schedule'!$J$105),
IF(AND(I1476=110000,R1476&gt;2018.4,R1476&lt;=2186.6,M1476&gt;10),('[1]Pricing Schedule'!$J$113),999999999)))))))))))))))))))))))))))))))))))))))</f>
        <v>4</v>
      </c>
      <c r="U1476" s="40">
        <f t="shared" si="144"/>
        <v>149730.95238095237</v>
      </c>
      <c r="V1476" s="41">
        <f t="shared" si="145"/>
        <v>6.6786458250512828</v>
      </c>
      <c r="Y1476" s="23">
        <v>642</v>
      </c>
      <c r="Z1476" s="23">
        <v>77</v>
      </c>
      <c r="AD1476" s="13"/>
      <c r="AE1476" s="13"/>
      <c r="AF1476" s="13"/>
      <c r="AR1476" s="35"/>
    </row>
    <row r="1477" spans="1:44">
      <c r="A1477" s="23">
        <v>1479</v>
      </c>
      <c r="B1477" s="23">
        <v>1479</v>
      </c>
      <c r="C1477" s="23" t="s">
        <v>2166</v>
      </c>
      <c r="D1477" s="23" t="s">
        <v>149</v>
      </c>
      <c r="E1477" s="23" t="s">
        <v>149</v>
      </c>
      <c r="F1477" s="23" t="s">
        <v>340</v>
      </c>
      <c r="G1477" s="23" t="s">
        <v>341</v>
      </c>
      <c r="H1477" s="23" t="s">
        <v>113</v>
      </c>
      <c r="I1477" s="13">
        <v>38000</v>
      </c>
      <c r="J1477" s="23" t="s">
        <v>119</v>
      </c>
      <c r="K1477" s="13">
        <v>38000</v>
      </c>
      <c r="L1477" s="24">
        <v>3.8050000000000002</v>
      </c>
      <c r="M1477" s="37">
        <f t="shared" si="140"/>
        <v>4</v>
      </c>
      <c r="N1477" s="24">
        <v>0.11899999999999999</v>
      </c>
      <c r="O1477" s="13">
        <v>3</v>
      </c>
      <c r="P1477" s="36">
        <f t="shared" si="141"/>
        <v>0.11899999999999999</v>
      </c>
      <c r="Q1477" s="38">
        <f t="shared" si="142"/>
        <v>4.2</v>
      </c>
      <c r="R1477" s="37">
        <f t="shared" si="143"/>
        <v>4.2</v>
      </c>
      <c r="S1477" s="39">
        <f>IF(AND(I1477=38000,R1477&lt;=4.5,M1477&gt;8),'[1]Pricing Schedule'!$F$8+('[1]Pricing Schedule'!$F$9*M1477),
IF(AND(I1477=38000,R1477&lt;=4.5,M1477&lt;=8),'[1]Pricing Schedule'!$F$34+('[1]Pricing Schedule'!$F$36*M1477),
IF(AND(I1477=38000,R1477&gt;4.5,R1477&lt;=9,M1477&gt;8),'[1]Pricing Schedule'!$F$17+('[1]Pricing Schedule'!$F$18*M1477),
IF(AND(I1477=38000,R1477&gt;4.5,R1477&lt;=9,M1477&lt;=8),'[1]Pricing Schedule'!$F$34+('[1]Pricing Schedule'!$F$36*M1477),
IF(AND(I1477=38000,R1477&gt;9,R1477&lt;=12.8,M1477&gt;8),'[1]Pricing Schedule'!$F$26+('[1]Pricing Schedule'!$F$27*M1477),
IF(AND(I1477=38000,R1477&gt;9,R1477&lt;=12.8,M1477&lt;=8),'[1]Pricing Schedule'!$F$34+('[1]Pricing Schedule'!$F$36*M1477),
IF(AND(I1477=38000,R1477&gt;12.8,R1477&lt;=22.8),'[1]Pricing Schedule'!$F$34+('[1]Pricing Schedule'!$F$36*M1477),
IF(AND(I1477=38000,R1477&gt;22.8,R1477&lt;=30.2),'[1]Pricing Schedule'!$F$43+('[1]Pricing Schedule'!$F$45*M1477),
IF(AND(I1477=38000,R1477&gt;30.2,R1477&lt;=45.9),'[1]Pricing Schedule'!$F$52+('[1]Pricing Schedule'!$F$54*M1477),
IF(AND(I1477=38000,R1477&gt;45.9,R1477&lt;=123.4),'[1]Pricing Schedule'!$F$96+('[1]Pricing Schedule'!$F$97*M1477),
IF(AND(I1477=38000,R1477&gt;123.4,R1477&lt;=168.2,M1477&lt;=10),'[1]Pricing Schedule'!$F$103+('[1]Pricing Schedule'!$F$105*M1477),
IF(AND(I1477=38000,R1477&gt;123.4,R1477&lt;=168.2,M1477&gt;10),'[1]Pricing Schedule'!$F$111+('[1]Pricing Schedule'!$F$113*M1477),
IF(AND(I1477=38000,R1477&gt;157.4,R1477&lt;=336.4,M1477&lt;=10),('[1]Pricing Schedule'!$F$103+('[1]Pricing Schedule'!$F$105*M1477))*2,
IF(AND(I1477=38000,R1477&gt;157.4,R1477&lt;=336.4,M1477&gt;10),('[1]Pricing Schedule'!$F$111+('[1]Pricing Schedule'!$F$113*M1477))*2,
IF(AND(I1477=38000,R1477&gt;314.8,R1477&lt;=504.6,M1477&lt;=10),('[1]Pricing Schedule'!$F$103+('[1]Pricing Schedule'!$F$105*M1477))*3,
IF(AND(I1477=38000,R1477&gt;314.8,R1477&lt;=504.6,M1477&gt;10),('[1]Pricing Schedule'!$F$111+('[1]Pricing Schedule'!$F$113*M1477))*3,
IF(AND(I1477=38000,R1477&gt;472.2,R1477&lt;=672.8,M1477&lt;=10),('[1]Pricing Schedule'!$F$103+('[1]Pricing Schedule'!$F$105*M1477))*4,
IF(AND(I1477=38000,R1477&gt;472.2,R1477&lt;=672.8,M1477&gt;10),('[1]Pricing Schedule'!$F$111+('[1]Pricing Schedule'!$F$113*M1477))*4,
IF(AND(I1477=110000,R1477&lt;=12.8,M1477&gt;2),'[1]Pricing Schedule'!$F$62+('[1]Pricing Schedule'!$F$63*M1477),
IF(AND(I1477=110000,R1477&lt;=12.8,M1477&lt;=2),'[1]Pricing Schedule'!$F$96+('[1]Pricing Schedule'!$F$97*M1477),
IF(AND(I1477=110000,R1477&gt;12.8,R1477&lt;=22.8,M1477&gt;3),'[1]Pricing Schedule'!$F$71+('[1]Pricing Schedule'!$F$72*M1477),
IF(AND(I1477=110000,R1477&gt;12.8,R1477&lt;=22.8,M1477&lt;=3),'[1]Pricing Schedule'!$F$96+('[1]Pricing Schedule'!$F$97*M1477),
IF(AND(I1477=110000,R1477&gt;22.8,R1477&lt;=30.2),'[1]Pricing Schedule'!$F$80+('[1]Pricing Schedule'!$F$81*M1477),
IF(AND(I1477=110000,R1477&gt;30.2,R1477&lt;=45.9),'[1]Pricing Schedule'!$F$89+('[1]Pricing Schedule'!$F$90*M1477),
IF(AND(I1477=110000,R1477&gt;45.9,R1477&lt;=123.4),'[1]Pricing Schedule'!$F$96+('[1]Pricing Schedule'!$F$97*M1477),
IF(AND(I1477=110000,R1477&gt;123.4,R1477&lt;=168.2,M1477&lt;=10),'[1]Pricing Schedule'!$F$103+('[1]Pricing Schedule'!$F$105*M1477),
IF(AND(I1477=110000,R1477&gt;123.4,R1477&lt;=168.2,M1477&gt;10),'[1]Pricing Schedule'!$F$111+('[1]Pricing Schedule'!$F$113*M1477),
IF(AND(I1477=110000,R1477&gt;168.2,R1477&lt;=336.4,M1477&lt;=10),('[1]Pricing Schedule'!$F$103+('[1]Pricing Schedule'!$F$105*M1477))*2,
IF(AND(I1477=110000,R1477&gt;168.2,R1477&lt;=336.4,M1477&gt;10),('[1]Pricing Schedule'!$F$111+('[1]Pricing Schedule'!$F$113*M1477))*2,
IF(AND(I1477=110000,R1477&gt;336.4,R1477&lt;=504.6,M1477&lt;=10),('[1]Pricing Schedule'!$F$103+('[1]Pricing Schedule'!$F$105*M1477))*3,
IF(AND(I1477=110000,R1477&gt;336.4,R1477&lt;=504.6,M1477&gt;10),('[1]Pricing Schedule'!$F$111+('[1]Pricing Schedule'!$F$113*M1477))*3,
IF(AND(I1477=110000,R1477&gt;504.6,R1477&lt;=672.8,M1477&lt;=10),('[1]Pricing Schedule'!$F$103+('[1]Pricing Schedule'!$F$105*M1477))*4,
IF(AND(I1477=110000,R1477&gt;504.6,R1477&lt;=672.8,M1477&gt;10),('[1]Pricing Schedule'!$F$111+('[1]Pricing Schedule'!$F$113*M1477))*4,
IF(AND(I1477=110000,R1477&gt;672.8,R1477&lt;=841,M1477&lt;=10),('[1]Pricing Schedule'!$F$103+('[1]Pricing Schedule'!$F$105*M1477))*5,
IF(AND(I1477=110000,R1477&gt;672.8,R1477&lt;=841,M1477&gt;10),('[1]Pricing Schedule'!$F$111+('[1]Pricing Schedule'!$F$113*M1477))*5,
IF(AND(I1477=110000,R1477&gt;672.8,R1477&lt;=841,M1477&lt;=10),('[1]Pricing Schedule'!$F$103+('[1]Pricing Schedule'!$F$105*M1477))*5,
IF(AND(I1477=110000,R1477&gt;672.8,R1477&lt;=841,M1477&gt;10),('[1]Pricing Schedule'!$F$111+('[1]Pricing Schedule'!$F$113*M1477))*5,
IF(AND(I1477=110000,R1477&gt;1345.6,R1477&lt;=1513.8,M1477&lt;=10),('[1]Pricing Schedule'!$F$103+('[1]Pricing Schedule'!$F$105*M1477))*9,
IF(AND(I1477=110000,R1477&gt;1345.6,R1477&lt;=1513.8,M1477&gt;10),('[1]Pricing Schedule'!$F$111+('[1]Pricing Schedule'!$F$113*M1477))*9,
9999999999)))))))))))))))))))))))))))))))))))))))</f>
        <v>628870</v>
      </c>
      <c r="T1477" s="21">
        <f>IF(AND(I1477=38000,R1477&lt;=4.5,M1477&gt;8),'[1]Pricing Schedule'!$J$9,
IF(AND(I1477=38000,R1477&lt;=4.5,M1477&lt;=8),'[1]Pricing Schedule'!$J$36,
IF(AND(I1477=38000,R1477&gt;4.5,R1477&lt;=9,M1477&gt;8),'[1]Pricing Schedule'!$J$18,
IF(AND(I1477=38000,R1477&gt;4.5,R1477&lt;=9,M1477&lt;=8),'[1]Pricing Schedule'!$J$36,
IF(AND(I1477=38000,R1477&gt;9,R1477&lt;=12.8,M1477&gt;8),'[1]Pricing Schedule'!$J$27,
IF(AND(I1477=38000,R1477&gt;9,R1477&lt;=12.8,M1477&lt;=8),'[1]Pricing Schedule'!$J$36,
IF(AND(I1477=38000,R1477&gt;12.8,R1477&lt;=22.8),'[1]Pricing Schedule'!$J$36,
IF(AND(I1477=38000,R1477&gt;22.8,R1477&lt;=30.2),'[1]Pricing Schedule'!$J$45,
IF(AND(I1477=38000,R1477&gt;30.2,R1477&lt;=45.9),'[1]Pricing Schedule'!$J$54,
IF(AND(I1477=38000,R1477&gt;45.9,R1477&lt;=123.4),'[1]Pricing Schedule'!$J$97,
IF(AND(I1477=38000,R1477&gt;123.4,R1477&lt;=168.2,M1477&lt;=10),'[1]Pricing Schedule'!$J$105,
IF(AND(I1477=38000,R1477&gt;123.4,R1477&lt;=168.2,M1477&gt;10),'[1]Pricing Schedule'!$J$113,
IF(AND(I1477=38000,R1477&gt;168.2,R1477&lt;=336.4,M1477&lt;=10),('[1]Pricing Schedule'!$J$105),
IF(AND(I1477=38000,R1477&gt;168.2,R1477&lt;=336.4,M1477&gt;10),('[1]Pricing Schedule'!$J$113),
IF(AND(I1477=38000,R1477&gt;336.4,R1477&lt;=504.6,M1477&lt;=10),('[1]Pricing Schedule'!$J$105),
IF(AND(I1477=38000,R1477&gt;336.4,R1477&lt;=504.6,M1477&gt;10),('[1]Pricing Schedule'!$J$113),
IF(AND(I1477=38000,R1477&gt;504.6,R1477&lt;=672.8,M1477&lt;=10),('[1]Pricing Schedule'!$J$105),
IF(AND(I1477=38000,R1477&gt;504.6,R1477&lt;=672.8,M1477&gt;10),('[1]Pricing Schedule'!$J$113),
IF(AND(I1477=110000,R1477&lt;=12.8,M1477&gt;2),'[1]Pricing Schedule'!$J$63,
IF(AND(I1477=110000,R1477&lt;=12.8,M1477&lt;=2),'[1]Pricing Schedule'!$J$97,
IF(AND(I1477=110000,R1477&gt;12.8,R1477&lt;=22.8,M1477&gt;3),'[1]Pricing Schedule'!$J$72,
IF(AND(I1477=110000,R1477&gt;12.8,R1477&lt;=22.8,M1477&lt;=3),'[1]Pricing Schedule'!$J$97,
IF(AND(I1477=110000,R1477&gt;22.8,R1477&lt;=30.2),'[1]Pricing Schedule'!$J$81,
IF(AND(I1477=110000,R1477&gt;30.2,R1477&lt;=45.9),'[1]Pricing Schedule'!$J$90,
IF(AND(I1477=110000,R1477&gt;45.9,R1477&lt;=123.4),'[1]Pricing Schedule'!$J$97,
IF(AND(I1477=110000,R1477&gt;123.4,R1477&lt;=168.2,M1477&lt;=10),'[1]Pricing Schedule'!$J$105,
IF(AND(I1477=110000,R1477&gt;123.4,R1477&lt;=168.2,M1477&gt;10),'[1]Pricing Schedule'!$J$113,
IF(AND(I1477=110000,R1477&gt;168.2,R1477&lt;=336.2,M1477&lt;=10),('[1]Pricing Schedule'!$J$105),
IF(AND(I1477=110000,R1477&gt;168.2,R1477&lt;=336.2,M1477&gt;10),('[1]Pricing Schedule'!$J$113),
IF(AND(I1477=110000,R1477&gt;336.4,R1477&lt;=504.6,M1477&lt;=10),('[1]Pricing Schedule'!$J$105),
IF(AND(I1477=110000,R1477&gt;336.4,R1477&lt;=504.6,M1477&gt;10),('[1]Pricing Schedule'!$J$113),
IF(AND(I1477=110000,R1477&gt;504.6,R1477&lt;=672.8,M1477&lt;=10),('[1]Pricing Schedule'!$J$105),
IF(AND(I1477=110000,R1477&gt;504.6,R1477&lt;=672.8,M1477&gt;10),('[1]Pricing Schedule'!$J$113),
IF(AND(I1477=110000,R1477&gt;672.8,R1477&lt;=841,M1477&lt;=10),('[1]Pricing Schedule'!$J$105),
IF(AND(I1477=110000,R1477&gt;672.8,R1477&lt;=841,M1477&gt;10),('[1]Pricing Schedule'!$J$113),
IF(AND(I1477=110000,R1477&gt;1682,R1477&lt;=1850.2,M1477&lt;=10),('[1]Pricing Schedule'!$J$105),
IF(AND(I1477=110000,R1477&gt;1682,R1477&lt;=1850.2,M1477&gt;10),('[1]Pricing Schedule'!$J$113),
IF(AND(I1477=110000,R1477&gt;2018.4,R1477&lt;=2186.6,M1477&lt;=10),('[1]Pricing Schedule'!$J$105),
IF(AND(I1477=110000,R1477&gt;2018.4,R1477&lt;=2186.6,M1477&gt;10),('[1]Pricing Schedule'!$J$113),999999999)))))))))))))))))))))))))))))))))))))))</f>
        <v>4</v>
      </c>
      <c r="U1477" s="40">
        <f t="shared" si="144"/>
        <v>149730.95238095237</v>
      </c>
      <c r="V1477" s="41">
        <f t="shared" si="145"/>
        <v>6.6786458250512828</v>
      </c>
      <c r="Y1477" s="23">
        <v>151</v>
      </c>
      <c r="Z1477" s="23">
        <v>77</v>
      </c>
      <c r="AD1477" s="13"/>
      <c r="AE1477" s="13"/>
      <c r="AF1477" s="13"/>
      <c r="AR1477" s="35"/>
    </row>
    <row r="1478" spans="1:44">
      <c r="A1478" s="23">
        <v>1480</v>
      </c>
      <c r="B1478" s="23">
        <v>1480</v>
      </c>
      <c r="C1478" s="23" t="s">
        <v>2167</v>
      </c>
      <c r="D1478" s="23" t="s">
        <v>110</v>
      </c>
      <c r="E1478" s="23" t="s">
        <v>110</v>
      </c>
      <c r="F1478" s="23" t="s">
        <v>1457</v>
      </c>
      <c r="G1478" s="23" t="s">
        <v>1458</v>
      </c>
      <c r="H1478" s="23" t="s">
        <v>133</v>
      </c>
      <c r="I1478" s="13">
        <v>110000</v>
      </c>
      <c r="J1478" s="23" t="s">
        <v>1459</v>
      </c>
      <c r="K1478" s="13">
        <v>110000</v>
      </c>
      <c r="L1478" s="24">
        <v>1.825</v>
      </c>
      <c r="M1478" s="37">
        <f t="shared" si="140"/>
        <v>2</v>
      </c>
      <c r="N1478" s="24">
        <v>0.58499999999999996</v>
      </c>
      <c r="O1478" s="13">
        <v>3</v>
      </c>
      <c r="P1478" s="36">
        <f t="shared" si="141"/>
        <v>0.58499999999999996</v>
      </c>
      <c r="Q1478" s="38">
        <f t="shared" si="142"/>
        <v>4.2</v>
      </c>
      <c r="R1478" s="37">
        <f t="shared" si="143"/>
        <v>4.2</v>
      </c>
      <c r="S1478" s="39">
        <f>IF(AND(I1478=38000,R1478&lt;=4.5,M1478&gt;8),'[1]Pricing Schedule'!$F$8+('[1]Pricing Schedule'!$F$9*M1478),
IF(AND(I1478=38000,R1478&lt;=4.5,M1478&lt;=8),'[1]Pricing Schedule'!$F$34+('[1]Pricing Schedule'!$F$36*M1478),
IF(AND(I1478=38000,R1478&gt;4.5,R1478&lt;=9,M1478&gt;8),'[1]Pricing Schedule'!$F$17+('[1]Pricing Schedule'!$F$18*M1478),
IF(AND(I1478=38000,R1478&gt;4.5,R1478&lt;=9,M1478&lt;=8),'[1]Pricing Schedule'!$F$34+('[1]Pricing Schedule'!$F$36*M1478),
IF(AND(I1478=38000,R1478&gt;9,R1478&lt;=12.8,M1478&gt;8),'[1]Pricing Schedule'!$F$26+('[1]Pricing Schedule'!$F$27*M1478),
IF(AND(I1478=38000,R1478&gt;9,R1478&lt;=12.8,M1478&lt;=8),'[1]Pricing Schedule'!$F$34+('[1]Pricing Schedule'!$F$36*M1478),
IF(AND(I1478=38000,R1478&gt;12.8,R1478&lt;=22.8),'[1]Pricing Schedule'!$F$34+('[1]Pricing Schedule'!$F$36*M1478),
IF(AND(I1478=38000,R1478&gt;22.8,R1478&lt;=30.2),'[1]Pricing Schedule'!$F$43+('[1]Pricing Schedule'!$F$45*M1478),
IF(AND(I1478=38000,R1478&gt;30.2,R1478&lt;=45.9),'[1]Pricing Schedule'!$F$52+('[1]Pricing Schedule'!$F$54*M1478),
IF(AND(I1478=38000,R1478&gt;45.9,R1478&lt;=123.4),'[1]Pricing Schedule'!$F$96+('[1]Pricing Schedule'!$F$97*M1478),
IF(AND(I1478=38000,R1478&gt;123.4,R1478&lt;=168.2,M1478&lt;=10),'[1]Pricing Schedule'!$F$103+('[1]Pricing Schedule'!$F$105*M1478),
IF(AND(I1478=38000,R1478&gt;123.4,R1478&lt;=168.2,M1478&gt;10),'[1]Pricing Schedule'!$F$111+('[1]Pricing Schedule'!$F$113*M1478),
IF(AND(I1478=38000,R1478&gt;157.4,R1478&lt;=336.4,M1478&lt;=10),('[1]Pricing Schedule'!$F$103+('[1]Pricing Schedule'!$F$105*M1478))*2,
IF(AND(I1478=38000,R1478&gt;157.4,R1478&lt;=336.4,M1478&gt;10),('[1]Pricing Schedule'!$F$111+('[1]Pricing Schedule'!$F$113*M1478))*2,
IF(AND(I1478=38000,R1478&gt;314.8,R1478&lt;=504.6,M1478&lt;=10),('[1]Pricing Schedule'!$F$103+('[1]Pricing Schedule'!$F$105*M1478))*3,
IF(AND(I1478=38000,R1478&gt;314.8,R1478&lt;=504.6,M1478&gt;10),('[1]Pricing Schedule'!$F$111+('[1]Pricing Schedule'!$F$113*M1478))*3,
IF(AND(I1478=38000,R1478&gt;472.2,R1478&lt;=672.8,M1478&lt;=10),('[1]Pricing Schedule'!$F$103+('[1]Pricing Schedule'!$F$105*M1478))*4,
IF(AND(I1478=38000,R1478&gt;472.2,R1478&lt;=672.8,M1478&gt;10),('[1]Pricing Schedule'!$F$111+('[1]Pricing Schedule'!$F$113*M1478))*4,
IF(AND(I1478=110000,R1478&lt;=12.8,M1478&gt;2),'[1]Pricing Schedule'!$F$62+('[1]Pricing Schedule'!$F$63*M1478),
IF(AND(I1478=110000,R1478&lt;=12.8,M1478&lt;=2),'[1]Pricing Schedule'!$F$96+('[1]Pricing Schedule'!$F$97*M1478),
IF(AND(I1478=110000,R1478&gt;12.8,R1478&lt;=22.8,M1478&gt;3),'[1]Pricing Schedule'!$F$71+('[1]Pricing Schedule'!$F$72*M1478),
IF(AND(I1478=110000,R1478&gt;12.8,R1478&lt;=22.8,M1478&lt;=3),'[1]Pricing Schedule'!$F$96+('[1]Pricing Schedule'!$F$97*M1478),
IF(AND(I1478=110000,R1478&gt;22.8,R1478&lt;=30.2),'[1]Pricing Schedule'!$F$80+('[1]Pricing Schedule'!$F$81*M1478),
IF(AND(I1478=110000,R1478&gt;30.2,R1478&lt;=45.9),'[1]Pricing Schedule'!$F$89+('[1]Pricing Schedule'!$F$90*M1478),
IF(AND(I1478=110000,R1478&gt;45.9,R1478&lt;=123.4),'[1]Pricing Schedule'!$F$96+('[1]Pricing Schedule'!$F$97*M1478),
IF(AND(I1478=110000,R1478&gt;123.4,R1478&lt;=168.2,M1478&lt;=10),'[1]Pricing Schedule'!$F$103+('[1]Pricing Schedule'!$F$105*M1478),
IF(AND(I1478=110000,R1478&gt;123.4,R1478&lt;=168.2,M1478&gt;10),'[1]Pricing Schedule'!$F$111+('[1]Pricing Schedule'!$F$113*M1478),
IF(AND(I1478=110000,R1478&gt;168.2,R1478&lt;=336.4,M1478&lt;=10),('[1]Pricing Schedule'!$F$103+('[1]Pricing Schedule'!$F$105*M1478))*2,
IF(AND(I1478=110000,R1478&gt;168.2,R1478&lt;=336.4,M1478&gt;10),('[1]Pricing Schedule'!$F$111+('[1]Pricing Schedule'!$F$113*M1478))*2,
IF(AND(I1478=110000,R1478&gt;336.4,R1478&lt;=504.6,M1478&lt;=10),('[1]Pricing Schedule'!$F$103+('[1]Pricing Schedule'!$F$105*M1478))*3,
IF(AND(I1478=110000,R1478&gt;336.4,R1478&lt;=504.6,M1478&gt;10),('[1]Pricing Schedule'!$F$111+('[1]Pricing Schedule'!$F$113*M1478))*3,
IF(AND(I1478=110000,R1478&gt;504.6,R1478&lt;=672.8,M1478&lt;=10),('[1]Pricing Schedule'!$F$103+('[1]Pricing Schedule'!$F$105*M1478))*4,
IF(AND(I1478=110000,R1478&gt;504.6,R1478&lt;=672.8,M1478&gt;10),('[1]Pricing Schedule'!$F$111+('[1]Pricing Schedule'!$F$113*M1478))*4,
IF(AND(I1478=110000,R1478&gt;672.8,R1478&lt;=841,M1478&lt;=10),('[1]Pricing Schedule'!$F$103+('[1]Pricing Schedule'!$F$105*M1478))*5,
IF(AND(I1478=110000,R1478&gt;672.8,R1478&lt;=841,M1478&gt;10),('[1]Pricing Schedule'!$F$111+('[1]Pricing Schedule'!$F$113*M1478))*5,
IF(AND(I1478=110000,R1478&gt;672.8,R1478&lt;=841,M1478&lt;=10),('[1]Pricing Schedule'!$F$103+('[1]Pricing Schedule'!$F$105*M1478))*5,
IF(AND(I1478=110000,R1478&gt;672.8,R1478&lt;=841,M1478&gt;10),('[1]Pricing Schedule'!$F$111+('[1]Pricing Schedule'!$F$113*M1478))*5,
IF(AND(I1478=110000,R1478&gt;1345.6,R1478&lt;=1513.8,M1478&lt;=10),('[1]Pricing Schedule'!$F$103+('[1]Pricing Schedule'!$F$105*M1478))*9,
IF(AND(I1478=110000,R1478&gt;1345.6,R1478&lt;=1513.8,M1478&gt;10),('[1]Pricing Schedule'!$F$111+('[1]Pricing Schedule'!$F$113*M1478))*9,
9999999999)))))))))))))))))))))))))))))))))))))))</f>
        <v>1340080</v>
      </c>
      <c r="T1478" s="21">
        <f>IF(AND(I1478=38000,R1478&lt;=4.5,M1478&gt;8),'[1]Pricing Schedule'!$J$9,
IF(AND(I1478=38000,R1478&lt;=4.5,M1478&lt;=8),'[1]Pricing Schedule'!$J$36,
IF(AND(I1478=38000,R1478&gt;4.5,R1478&lt;=9,M1478&gt;8),'[1]Pricing Schedule'!$J$18,
IF(AND(I1478=38000,R1478&gt;4.5,R1478&lt;=9,M1478&lt;=8),'[1]Pricing Schedule'!$J$36,
IF(AND(I1478=38000,R1478&gt;9,R1478&lt;=12.8,M1478&gt;8),'[1]Pricing Schedule'!$J$27,
IF(AND(I1478=38000,R1478&gt;9,R1478&lt;=12.8,M1478&lt;=8),'[1]Pricing Schedule'!$J$36,
IF(AND(I1478=38000,R1478&gt;12.8,R1478&lt;=22.8),'[1]Pricing Schedule'!$J$36,
IF(AND(I1478=38000,R1478&gt;22.8,R1478&lt;=30.2),'[1]Pricing Schedule'!$J$45,
IF(AND(I1478=38000,R1478&gt;30.2,R1478&lt;=45.9),'[1]Pricing Schedule'!$J$54,
IF(AND(I1478=38000,R1478&gt;45.9,R1478&lt;=123.4),'[1]Pricing Schedule'!$J$97,
IF(AND(I1478=38000,R1478&gt;123.4,R1478&lt;=168.2,M1478&lt;=10),'[1]Pricing Schedule'!$J$105,
IF(AND(I1478=38000,R1478&gt;123.4,R1478&lt;=168.2,M1478&gt;10),'[1]Pricing Schedule'!$J$113,
IF(AND(I1478=38000,R1478&gt;168.2,R1478&lt;=336.4,M1478&lt;=10),('[1]Pricing Schedule'!$J$105),
IF(AND(I1478=38000,R1478&gt;168.2,R1478&lt;=336.4,M1478&gt;10),('[1]Pricing Schedule'!$J$113),
IF(AND(I1478=38000,R1478&gt;336.4,R1478&lt;=504.6,M1478&lt;=10),('[1]Pricing Schedule'!$J$105),
IF(AND(I1478=38000,R1478&gt;336.4,R1478&lt;=504.6,M1478&gt;10),('[1]Pricing Schedule'!$J$113),
IF(AND(I1478=38000,R1478&gt;504.6,R1478&lt;=672.8,M1478&lt;=10),('[1]Pricing Schedule'!$J$105),
IF(AND(I1478=38000,R1478&gt;504.6,R1478&lt;=672.8,M1478&gt;10),('[1]Pricing Schedule'!$J$113),
IF(AND(I1478=110000,R1478&lt;=12.8,M1478&gt;2),'[1]Pricing Schedule'!$J$63,
IF(AND(I1478=110000,R1478&lt;=12.8,M1478&lt;=2),'[1]Pricing Schedule'!$J$97,
IF(AND(I1478=110000,R1478&gt;12.8,R1478&lt;=22.8,M1478&gt;3),'[1]Pricing Schedule'!$J$72,
IF(AND(I1478=110000,R1478&gt;12.8,R1478&lt;=22.8,M1478&lt;=3),'[1]Pricing Schedule'!$J$97,
IF(AND(I1478=110000,R1478&gt;22.8,R1478&lt;=30.2),'[1]Pricing Schedule'!$J$81,
IF(AND(I1478=110000,R1478&gt;30.2,R1478&lt;=45.9),'[1]Pricing Schedule'!$J$90,
IF(AND(I1478=110000,R1478&gt;45.9,R1478&lt;=123.4),'[1]Pricing Schedule'!$J$97,
IF(AND(I1478=110000,R1478&gt;123.4,R1478&lt;=168.2,M1478&lt;=10),'[1]Pricing Schedule'!$J$105,
IF(AND(I1478=110000,R1478&gt;123.4,R1478&lt;=168.2,M1478&gt;10),'[1]Pricing Schedule'!$J$113,
IF(AND(I1478=110000,R1478&gt;168.2,R1478&lt;=336.2,M1478&lt;=10),('[1]Pricing Schedule'!$J$105),
IF(AND(I1478=110000,R1478&gt;168.2,R1478&lt;=336.2,M1478&gt;10),('[1]Pricing Schedule'!$J$113),
IF(AND(I1478=110000,R1478&gt;336.4,R1478&lt;=504.6,M1478&lt;=10),('[1]Pricing Schedule'!$J$105),
IF(AND(I1478=110000,R1478&gt;336.4,R1478&lt;=504.6,M1478&gt;10),('[1]Pricing Schedule'!$J$113),
IF(AND(I1478=110000,R1478&gt;504.6,R1478&lt;=672.8,M1478&lt;=10),('[1]Pricing Schedule'!$J$105),
IF(AND(I1478=110000,R1478&gt;504.6,R1478&lt;=672.8,M1478&gt;10),('[1]Pricing Schedule'!$J$113),
IF(AND(I1478=110000,R1478&gt;672.8,R1478&lt;=841,M1478&lt;=10),('[1]Pricing Schedule'!$J$105),
IF(AND(I1478=110000,R1478&gt;672.8,R1478&lt;=841,M1478&gt;10),('[1]Pricing Schedule'!$J$113),
IF(AND(I1478=110000,R1478&gt;1682,R1478&lt;=1850.2,M1478&lt;=10),('[1]Pricing Schedule'!$J$105),
IF(AND(I1478=110000,R1478&gt;1682,R1478&lt;=1850.2,M1478&gt;10),('[1]Pricing Schedule'!$J$113),
IF(AND(I1478=110000,R1478&gt;2018.4,R1478&lt;=2186.6,M1478&lt;=10),('[1]Pricing Schedule'!$J$105),
IF(AND(I1478=110000,R1478&gt;2018.4,R1478&lt;=2186.6,M1478&gt;10),('[1]Pricing Schedule'!$J$113),999999999)))))))))))))))))))))))))))))))))))))))</f>
        <v>11</v>
      </c>
      <c r="U1478" s="40">
        <f t="shared" si="144"/>
        <v>319066.66666666663</v>
      </c>
      <c r="V1478" s="41">
        <f t="shared" si="145"/>
        <v>3.134141245298788</v>
      </c>
      <c r="Y1478" s="23">
        <v>227</v>
      </c>
      <c r="Z1478" s="23">
        <v>71</v>
      </c>
      <c r="AD1478" s="13"/>
      <c r="AE1478" s="13"/>
      <c r="AF1478" s="13"/>
      <c r="AR1478" s="35"/>
    </row>
    <row r="1479" spans="1:44">
      <c r="A1479" s="23">
        <v>1481</v>
      </c>
      <c r="B1479" s="23">
        <v>1481</v>
      </c>
      <c r="C1479" s="23" t="s">
        <v>2168</v>
      </c>
      <c r="D1479" s="23" t="s">
        <v>110</v>
      </c>
      <c r="E1479" s="23" t="s">
        <v>110</v>
      </c>
      <c r="F1479" s="23" t="s">
        <v>774</v>
      </c>
      <c r="G1479" s="23" t="s">
        <v>775</v>
      </c>
      <c r="H1479" s="23" t="s">
        <v>133</v>
      </c>
      <c r="I1479" s="13">
        <v>110000</v>
      </c>
      <c r="J1479" s="23" t="s">
        <v>119</v>
      </c>
      <c r="K1479" s="13">
        <v>110000</v>
      </c>
      <c r="L1479" s="24">
        <v>4.0990000000000002</v>
      </c>
      <c r="M1479" s="37">
        <f t="shared" si="140"/>
        <v>5</v>
      </c>
      <c r="N1479" s="24">
        <v>0.371</v>
      </c>
      <c r="O1479" s="13">
        <v>3</v>
      </c>
      <c r="P1479" s="36">
        <f t="shared" si="141"/>
        <v>0.371</v>
      </c>
      <c r="Q1479" s="38">
        <f t="shared" si="142"/>
        <v>4.2</v>
      </c>
      <c r="R1479" s="37">
        <f t="shared" si="143"/>
        <v>4.2</v>
      </c>
      <c r="S1479" s="39">
        <f>IF(AND(I1479=38000,R1479&lt;=4.5,M1479&gt;8),'[1]Pricing Schedule'!$F$8+('[1]Pricing Schedule'!$F$9*M1479),
IF(AND(I1479=38000,R1479&lt;=4.5,M1479&lt;=8),'[1]Pricing Schedule'!$F$34+('[1]Pricing Schedule'!$F$36*M1479),
IF(AND(I1479=38000,R1479&gt;4.5,R1479&lt;=9,M1479&gt;8),'[1]Pricing Schedule'!$F$17+('[1]Pricing Schedule'!$F$18*M1479),
IF(AND(I1479=38000,R1479&gt;4.5,R1479&lt;=9,M1479&lt;=8),'[1]Pricing Schedule'!$F$34+('[1]Pricing Schedule'!$F$36*M1479),
IF(AND(I1479=38000,R1479&gt;9,R1479&lt;=12.8,M1479&gt;8),'[1]Pricing Schedule'!$F$26+('[1]Pricing Schedule'!$F$27*M1479),
IF(AND(I1479=38000,R1479&gt;9,R1479&lt;=12.8,M1479&lt;=8),'[1]Pricing Schedule'!$F$34+('[1]Pricing Schedule'!$F$36*M1479),
IF(AND(I1479=38000,R1479&gt;12.8,R1479&lt;=22.8),'[1]Pricing Schedule'!$F$34+('[1]Pricing Schedule'!$F$36*M1479),
IF(AND(I1479=38000,R1479&gt;22.8,R1479&lt;=30.2),'[1]Pricing Schedule'!$F$43+('[1]Pricing Schedule'!$F$45*M1479),
IF(AND(I1479=38000,R1479&gt;30.2,R1479&lt;=45.9),'[1]Pricing Schedule'!$F$52+('[1]Pricing Schedule'!$F$54*M1479),
IF(AND(I1479=38000,R1479&gt;45.9,R1479&lt;=123.4),'[1]Pricing Schedule'!$F$96+('[1]Pricing Schedule'!$F$97*M1479),
IF(AND(I1479=38000,R1479&gt;123.4,R1479&lt;=168.2,M1479&lt;=10),'[1]Pricing Schedule'!$F$103+('[1]Pricing Schedule'!$F$105*M1479),
IF(AND(I1479=38000,R1479&gt;123.4,R1479&lt;=168.2,M1479&gt;10),'[1]Pricing Schedule'!$F$111+('[1]Pricing Schedule'!$F$113*M1479),
IF(AND(I1479=38000,R1479&gt;157.4,R1479&lt;=336.4,M1479&lt;=10),('[1]Pricing Schedule'!$F$103+('[1]Pricing Schedule'!$F$105*M1479))*2,
IF(AND(I1479=38000,R1479&gt;157.4,R1479&lt;=336.4,M1479&gt;10),('[1]Pricing Schedule'!$F$111+('[1]Pricing Schedule'!$F$113*M1479))*2,
IF(AND(I1479=38000,R1479&gt;314.8,R1479&lt;=504.6,M1479&lt;=10),('[1]Pricing Schedule'!$F$103+('[1]Pricing Schedule'!$F$105*M1479))*3,
IF(AND(I1479=38000,R1479&gt;314.8,R1479&lt;=504.6,M1479&gt;10),('[1]Pricing Schedule'!$F$111+('[1]Pricing Schedule'!$F$113*M1479))*3,
IF(AND(I1479=38000,R1479&gt;472.2,R1479&lt;=672.8,M1479&lt;=10),('[1]Pricing Schedule'!$F$103+('[1]Pricing Schedule'!$F$105*M1479))*4,
IF(AND(I1479=38000,R1479&gt;472.2,R1479&lt;=672.8,M1479&gt;10),('[1]Pricing Schedule'!$F$111+('[1]Pricing Schedule'!$F$113*M1479))*4,
IF(AND(I1479=110000,R1479&lt;=12.8,M1479&gt;2),'[1]Pricing Schedule'!$F$62+('[1]Pricing Schedule'!$F$63*M1479),
IF(AND(I1479=110000,R1479&lt;=12.8,M1479&lt;=2),'[1]Pricing Schedule'!$F$96+('[1]Pricing Schedule'!$F$97*M1479),
IF(AND(I1479=110000,R1479&gt;12.8,R1479&lt;=22.8,M1479&gt;3),'[1]Pricing Schedule'!$F$71+('[1]Pricing Schedule'!$F$72*M1479),
IF(AND(I1479=110000,R1479&gt;12.8,R1479&lt;=22.8,M1479&lt;=3),'[1]Pricing Schedule'!$F$96+('[1]Pricing Schedule'!$F$97*M1479),
IF(AND(I1479=110000,R1479&gt;22.8,R1479&lt;=30.2),'[1]Pricing Schedule'!$F$80+('[1]Pricing Schedule'!$F$81*M1479),
IF(AND(I1479=110000,R1479&gt;30.2,R1479&lt;=45.9),'[1]Pricing Schedule'!$F$89+('[1]Pricing Schedule'!$F$90*M1479),
IF(AND(I1479=110000,R1479&gt;45.9,R1479&lt;=123.4),'[1]Pricing Schedule'!$F$96+('[1]Pricing Schedule'!$F$97*M1479),
IF(AND(I1479=110000,R1479&gt;123.4,R1479&lt;=168.2,M1479&lt;=10),'[1]Pricing Schedule'!$F$103+('[1]Pricing Schedule'!$F$105*M1479),
IF(AND(I1479=110000,R1479&gt;123.4,R1479&lt;=168.2,M1479&gt;10),'[1]Pricing Schedule'!$F$111+('[1]Pricing Schedule'!$F$113*M1479),
IF(AND(I1479=110000,R1479&gt;168.2,R1479&lt;=336.4,M1479&lt;=10),('[1]Pricing Schedule'!$F$103+('[1]Pricing Schedule'!$F$105*M1479))*2,
IF(AND(I1479=110000,R1479&gt;168.2,R1479&lt;=336.4,M1479&gt;10),('[1]Pricing Schedule'!$F$111+('[1]Pricing Schedule'!$F$113*M1479))*2,
IF(AND(I1479=110000,R1479&gt;336.4,R1479&lt;=504.6,M1479&lt;=10),('[1]Pricing Schedule'!$F$103+('[1]Pricing Schedule'!$F$105*M1479))*3,
IF(AND(I1479=110000,R1479&gt;336.4,R1479&lt;=504.6,M1479&gt;10),('[1]Pricing Schedule'!$F$111+('[1]Pricing Schedule'!$F$113*M1479))*3,
IF(AND(I1479=110000,R1479&gt;504.6,R1479&lt;=672.8,M1479&lt;=10),('[1]Pricing Schedule'!$F$103+('[1]Pricing Schedule'!$F$105*M1479))*4,
IF(AND(I1479=110000,R1479&gt;504.6,R1479&lt;=672.8,M1479&gt;10),('[1]Pricing Schedule'!$F$111+('[1]Pricing Schedule'!$F$113*M1479))*4,
IF(AND(I1479=110000,R1479&gt;672.8,R1479&lt;=841,M1479&lt;=10),('[1]Pricing Schedule'!$F$103+('[1]Pricing Schedule'!$F$105*M1479))*5,
IF(AND(I1479=110000,R1479&gt;672.8,R1479&lt;=841,M1479&gt;10),('[1]Pricing Schedule'!$F$111+('[1]Pricing Schedule'!$F$113*M1479))*5,
IF(AND(I1479=110000,R1479&gt;672.8,R1479&lt;=841,M1479&lt;=10),('[1]Pricing Schedule'!$F$103+('[1]Pricing Schedule'!$F$105*M1479))*5,
IF(AND(I1479=110000,R1479&gt;672.8,R1479&lt;=841,M1479&gt;10),('[1]Pricing Schedule'!$F$111+('[1]Pricing Schedule'!$F$113*M1479))*5,
IF(AND(I1479=110000,R1479&gt;1345.6,R1479&lt;=1513.8,M1479&lt;=10),('[1]Pricing Schedule'!$F$103+('[1]Pricing Schedule'!$F$105*M1479))*9,
IF(AND(I1479=110000,R1479&gt;1345.6,R1479&lt;=1513.8,M1479&gt;10),('[1]Pricing Schedule'!$F$111+('[1]Pricing Schedule'!$F$113*M1479))*9,
9999999999)))))))))))))))))))))))))))))))))))))))</f>
        <v>1679970</v>
      </c>
      <c r="T1479" s="21">
        <f>IF(AND(I1479=38000,R1479&lt;=4.5,M1479&gt;8),'[1]Pricing Schedule'!$J$9,
IF(AND(I1479=38000,R1479&lt;=4.5,M1479&lt;=8),'[1]Pricing Schedule'!$J$36,
IF(AND(I1479=38000,R1479&gt;4.5,R1479&lt;=9,M1479&gt;8),'[1]Pricing Schedule'!$J$18,
IF(AND(I1479=38000,R1479&gt;4.5,R1479&lt;=9,M1479&lt;=8),'[1]Pricing Schedule'!$J$36,
IF(AND(I1479=38000,R1479&gt;9,R1479&lt;=12.8,M1479&gt;8),'[1]Pricing Schedule'!$J$27,
IF(AND(I1479=38000,R1479&gt;9,R1479&lt;=12.8,M1479&lt;=8),'[1]Pricing Schedule'!$J$36,
IF(AND(I1479=38000,R1479&gt;12.8,R1479&lt;=22.8),'[1]Pricing Schedule'!$J$36,
IF(AND(I1479=38000,R1479&gt;22.8,R1479&lt;=30.2),'[1]Pricing Schedule'!$J$45,
IF(AND(I1479=38000,R1479&gt;30.2,R1479&lt;=45.9),'[1]Pricing Schedule'!$J$54,
IF(AND(I1479=38000,R1479&gt;45.9,R1479&lt;=123.4),'[1]Pricing Schedule'!$J$97,
IF(AND(I1479=38000,R1479&gt;123.4,R1479&lt;=168.2,M1479&lt;=10),'[1]Pricing Schedule'!$J$105,
IF(AND(I1479=38000,R1479&gt;123.4,R1479&lt;=168.2,M1479&gt;10),'[1]Pricing Schedule'!$J$113,
IF(AND(I1479=38000,R1479&gt;168.2,R1479&lt;=336.4,M1479&lt;=10),('[1]Pricing Schedule'!$J$105),
IF(AND(I1479=38000,R1479&gt;168.2,R1479&lt;=336.4,M1479&gt;10),('[1]Pricing Schedule'!$J$113),
IF(AND(I1479=38000,R1479&gt;336.4,R1479&lt;=504.6,M1479&lt;=10),('[1]Pricing Schedule'!$J$105),
IF(AND(I1479=38000,R1479&gt;336.4,R1479&lt;=504.6,M1479&gt;10),('[1]Pricing Schedule'!$J$113),
IF(AND(I1479=38000,R1479&gt;504.6,R1479&lt;=672.8,M1479&lt;=10),('[1]Pricing Schedule'!$J$105),
IF(AND(I1479=38000,R1479&gt;504.6,R1479&lt;=672.8,M1479&gt;10),('[1]Pricing Schedule'!$J$113),
IF(AND(I1479=110000,R1479&lt;=12.8,M1479&gt;2),'[1]Pricing Schedule'!$J$63,
IF(AND(I1479=110000,R1479&lt;=12.8,M1479&lt;=2),'[1]Pricing Schedule'!$J$97,
IF(AND(I1479=110000,R1479&gt;12.8,R1479&lt;=22.8,M1479&gt;3),'[1]Pricing Schedule'!$J$72,
IF(AND(I1479=110000,R1479&gt;12.8,R1479&lt;=22.8,M1479&lt;=3),'[1]Pricing Schedule'!$J$97,
IF(AND(I1479=110000,R1479&gt;22.8,R1479&lt;=30.2),'[1]Pricing Schedule'!$J$81,
IF(AND(I1479=110000,R1479&gt;30.2,R1479&lt;=45.9),'[1]Pricing Schedule'!$J$90,
IF(AND(I1479=110000,R1479&gt;45.9,R1479&lt;=123.4),'[1]Pricing Schedule'!$J$97,
IF(AND(I1479=110000,R1479&gt;123.4,R1479&lt;=168.2,M1479&lt;=10),'[1]Pricing Schedule'!$J$105,
IF(AND(I1479=110000,R1479&gt;123.4,R1479&lt;=168.2,M1479&gt;10),'[1]Pricing Schedule'!$J$113,
IF(AND(I1479=110000,R1479&gt;168.2,R1479&lt;=336.2,M1479&lt;=10),('[1]Pricing Schedule'!$J$105),
IF(AND(I1479=110000,R1479&gt;168.2,R1479&lt;=336.2,M1479&gt;10),('[1]Pricing Schedule'!$J$113),
IF(AND(I1479=110000,R1479&gt;336.4,R1479&lt;=504.6,M1479&lt;=10),('[1]Pricing Schedule'!$J$105),
IF(AND(I1479=110000,R1479&gt;336.4,R1479&lt;=504.6,M1479&gt;10),('[1]Pricing Schedule'!$J$113),
IF(AND(I1479=110000,R1479&gt;504.6,R1479&lt;=672.8,M1479&lt;=10),('[1]Pricing Schedule'!$J$105),
IF(AND(I1479=110000,R1479&gt;504.6,R1479&lt;=672.8,M1479&gt;10),('[1]Pricing Schedule'!$J$113),
IF(AND(I1479=110000,R1479&gt;672.8,R1479&lt;=841,M1479&lt;=10),('[1]Pricing Schedule'!$J$105),
IF(AND(I1479=110000,R1479&gt;672.8,R1479&lt;=841,M1479&gt;10),('[1]Pricing Schedule'!$J$113),
IF(AND(I1479=110000,R1479&gt;1682,R1479&lt;=1850.2,M1479&lt;=10),('[1]Pricing Schedule'!$J$105),
IF(AND(I1479=110000,R1479&gt;1682,R1479&lt;=1850.2,M1479&gt;10),('[1]Pricing Schedule'!$J$113),
IF(AND(I1479=110000,R1479&gt;2018.4,R1479&lt;=2186.6,M1479&lt;=10),('[1]Pricing Schedule'!$J$105),
IF(AND(I1479=110000,R1479&gt;2018.4,R1479&lt;=2186.6,M1479&gt;10),('[1]Pricing Schedule'!$J$113),999999999)))))))))))))))))))))))))))))))))))))))</f>
        <v>7</v>
      </c>
      <c r="U1479" s="40">
        <f t="shared" si="144"/>
        <v>399992.8571428571</v>
      </c>
      <c r="V1479" s="41">
        <f t="shared" si="145"/>
        <v>2.5000446436543511</v>
      </c>
      <c r="Y1479" s="23">
        <v>178</v>
      </c>
      <c r="Z1479" s="23">
        <v>70</v>
      </c>
      <c r="AD1479" s="13"/>
      <c r="AE1479" s="13"/>
      <c r="AF1479" s="13"/>
      <c r="AR1479" s="35"/>
    </row>
    <row r="1480" spans="1:44">
      <c r="A1480" s="23">
        <v>1482</v>
      </c>
      <c r="B1480" s="23">
        <v>1482</v>
      </c>
      <c r="C1480" s="23" t="s">
        <v>2169</v>
      </c>
      <c r="D1480" s="23" t="s">
        <v>149</v>
      </c>
      <c r="E1480" s="23" t="s">
        <v>149</v>
      </c>
      <c r="F1480" s="23" t="s">
        <v>774</v>
      </c>
      <c r="G1480" s="23" t="s">
        <v>775</v>
      </c>
      <c r="H1480" s="23" t="s">
        <v>133</v>
      </c>
      <c r="I1480" s="13">
        <v>110000</v>
      </c>
      <c r="J1480" s="23" t="s">
        <v>119</v>
      </c>
      <c r="K1480" s="13">
        <v>110000</v>
      </c>
      <c r="L1480" s="24">
        <v>4.1550000000000002</v>
      </c>
      <c r="M1480" s="37">
        <f t="shared" si="140"/>
        <v>5</v>
      </c>
      <c r="N1480" s="24">
        <v>0.09</v>
      </c>
      <c r="O1480" s="13">
        <v>3</v>
      </c>
      <c r="P1480" s="36">
        <f t="shared" si="141"/>
        <v>0.09</v>
      </c>
      <c r="Q1480" s="38">
        <f t="shared" si="142"/>
        <v>4.2</v>
      </c>
      <c r="R1480" s="37">
        <f t="shared" si="143"/>
        <v>4.2</v>
      </c>
      <c r="S1480" s="39">
        <f>IF(AND(I1480=38000,R1480&lt;=4.5,M1480&gt;8),'[1]Pricing Schedule'!$F$8+('[1]Pricing Schedule'!$F$9*M1480),
IF(AND(I1480=38000,R1480&lt;=4.5,M1480&lt;=8),'[1]Pricing Schedule'!$F$34+('[1]Pricing Schedule'!$F$36*M1480),
IF(AND(I1480=38000,R1480&gt;4.5,R1480&lt;=9,M1480&gt;8),'[1]Pricing Schedule'!$F$17+('[1]Pricing Schedule'!$F$18*M1480),
IF(AND(I1480=38000,R1480&gt;4.5,R1480&lt;=9,M1480&lt;=8),'[1]Pricing Schedule'!$F$34+('[1]Pricing Schedule'!$F$36*M1480),
IF(AND(I1480=38000,R1480&gt;9,R1480&lt;=12.8,M1480&gt;8),'[1]Pricing Schedule'!$F$26+('[1]Pricing Schedule'!$F$27*M1480),
IF(AND(I1480=38000,R1480&gt;9,R1480&lt;=12.8,M1480&lt;=8),'[1]Pricing Schedule'!$F$34+('[1]Pricing Schedule'!$F$36*M1480),
IF(AND(I1480=38000,R1480&gt;12.8,R1480&lt;=22.8),'[1]Pricing Schedule'!$F$34+('[1]Pricing Schedule'!$F$36*M1480),
IF(AND(I1480=38000,R1480&gt;22.8,R1480&lt;=30.2),'[1]Pricing Schedule'!$F$43+('[1]Pricing Schedule'!$F$45*M1480),
IF(AND(I1480=38000,R1480&gt;30.2,R1480&lt;=45.9),'[1]Pricing Schedule'!$F$52+('[1]Pricing Schedule'!$F$54*M1480),
IF(AND(I1480=38000,R1480&gt;45.9,R1480&lt;=123.4),'[1]Pricing Schedule'!$F$96+('[1]Pricing Schedule'!$F$97*M1480),
IF(AND(I1480=38000,R1480&gt;123.4,R1480&lt;=168.2,M1480&lt;=10),'[1]Pricing Schedule'!$F$103+('[1]Pricing Schedule'!$F$105*M1480),
IF(AND(I1480=38000,R1480&gt;123.4,R1480&lt;=168.2,M1480&gt;10),'[1]Pricing Schedule'!$F$111+('[1]Pricing Schedule'!$F$113*M1480),
IF(AND(I1480=38000,R1480&gt;157.4,R1480&lt;=336.4,M1480&lt;=10),('[1]Pricing Schedule'!$F$103+('[1]Pricing Schedule'!$F$105*M1480))*2,
IF(AND(I1480=38000,R1480&gt;157.4,R1480&lt;=336.4,M1480&gt;10),('[1]Pricing Schedule'!$F$111+('[1]Pricing Schedule'!$F$113*M1480))*2,
IF(AND(I1480=38000,R1480&gt;314.8,R1480&lt;=504.6,M1480&lt;=10),('[1]Pricing Schedule'!$F$103+('[1]Pricing Schedule'!$F$105*M1480))*3,
IF(AND(I1480=38000,R1480&gt;314.8,R1480&lt;=504.6,M1480&gt;10),('[1]Pricing Schedule'!$F$111+('[1]Pricing Schedule'!$F$113*M1480))*3,
IF(AND(I1480=38000,R1480&gt;472.2,R1480&lt;=672.8,M1480&lt;=10),('[1]Pricing Schedule'!$F$103+('[1]Pricing Schedule'!$F$105*M1480))*4,
IF(AND(I1480=38000,R1480&gt;472.2,R1480&lt;=672.8,M1480&gt;10),('[1]Pricing Schedule'!$F$111+('[1]Pricing Schedule'!$F$113*M1480))*4,
IF(AND(I1480=110000,R1480&lt;=12.8,M1480&gt;2),'[1]Pricing Schedule'!$F$62+('[1]Pricing Schedule'!$F$63*M1480),
IF(AND(I1480=110000,R1480&lt;=12.8,M1480&lt;=2),'[1]Pricing Schedule'!$F$96+('[1]Pricing Schedule'!$F$97*M1480),
IF(AND(I1480=110000,R1480&gt;12.8,R1480&lt;=22.8,M1480&gt;3),'[1]Pricing Schedule'!$F$71+('[1]Pricing Schedule'!$F$72*M1480),
IF(AND(I1480=110000,R1480&gt;12.8,R1480&lt;=22.8,M1480&lt;=3),'[1]Pricing Schedule'!$F$96+('[1]Pricing Schedule'!$F$97*M1480),
IF(AND(I1480=110000,R1480&gt;22.8,R1480&lt;=30.2),'[1]Pricing Schedule'!$F$80+('[1]Pricing Schedule'!$F$81*M1480),
IF(AND(I1480=110000,R1480&gt;30.2,R1480&lt;=45.9),'[1]Pricing Schedule'!$F$89+('[1]Pricing Schedule'!$F$90*M1480),
IF(AND(I1480=110000,R1480&gt;45.9,R1480&lt;=123.4),'[1]Pricing Schedule'!$F$96+('[1]Pricing Schedule'!$F$97*M1480),
IF(AND(I1480=110000,R1480&gt;123.4,R1480&lt;=168.2,M1480&lt;=10),'[1]Pricing Schedule'!$F$103+('[1]Pricing Schedule'!$F$105*M1480),
IF(AND(I1480=110000,R1480&gt;123.4,R1480&lt;=168.2,M1480&gt;10),'[1]Pricing Schedule'!$F$111+('[1]Pricing Schedule'!$F$113*M1480),
IF(AND(I1480=110000,R1480&gt;168.2,R1480&lt;=336.4,M1480&lt;=10),('[1]Pricing Schedule'!$F$103+('[1]Pricing Schedule'!$F$105*M1480))*2,
IF(AND(I1480=110000,R1480&gt;168.2,R1480&lt;=336.4,M1480&gt;10),('[1]Pricing Schedule'!$F$111+('[1]Pricing Schedule'!$F$113*M1480))*2,
IF(AND(I1480=110000,R1480&gt;336.4,R1480&lt;=504.6,M1480&lt;=10),('[1]Pricing Schedule'!$F$103+('[1]Pricing Schedule'!$F$105*M1480))*3,
IF(AND(I1480=110000,R1480&gt;336.4,R1480&lt;=504.6,M1480&gt;10),('[1]Pricing Schedule'!$F$111+('[1]Pricing Schedule'!$F$113*M1480))*3,
IF(AND(I1480=110000,R1480&gt;504.6,R1480&lt;=672.8,M1480&lt;=10),('[1]Pricing Schedule'!$F$103+('[1]Pricing Schedule'!$F$105*M1480))*4,
IF(AND(I1480=110000,R1480&gt;504.6,R1480&lt;=672.8,M1480&gt;10),('[1]Pricing Schedule'!$F$111+('[1]Pricing Schedule'!$F$113*M1480))*4,
IF(AND(I1480=110000,R1480&gt;672.8,R1480&lt;=841,M1480&lt;=10),('[1]Pricing Schedule'!$F$103+('[1]Pricing Schedule'!$F$105*M1480))*5,
IF(AND(I1480=110000,R1480&gt;672.8,R1480&lt;=841,M1480&gt;10),('[1]Pricing Schedule'!$F$111+('[1]Pricing Schedule'!$F$113*M1480))*5,
IF(AND(I1480=110000,R1480&gt;672.8,R1480&lt;=841,M1480&lt;=10),('[1]Pricing Schedule'!$F$103+('[1]Pricing Schedule'!$F$105*M1480))*5,
IF(AND(I1480=110000,R1480&gt;672.8,R1480&lt;=841,M1480&gt;10),('[1]Pricing Schedule'!$F$111+('[1]Pricing Schedule'!$F$113*M1480))*5,
IF(AND(I1480=110000,R1480&gt;1345.6,R1480&lt;=1513.8,M1480&lt;=10),('[1]Pricing Schedule'!$F$103+('[1]Pricing Schedule'!$F$105*M1480))*9,
IF(AND(I1480=110000,R1480&gt;1345.6,R1480&lt;=1513.8,M1480&gt;10),('[1]Pricing Schedule'!$F$111+('[1]Pricing Schedule'!$F$113*M1480))*9,
9999999999)))))))))))))))))))))))))))))))))))))))</f>
        <v>1679970</v>
      </c>
      <c r="T1480" s="21">
        <f>IF(AND(I1480=38000,R1480&lt;=4.5,M1480&gt;8),'[1]Pricing Schedule'!$J$9,
IF(AND(I1480=38000,R1480&lt;=4.5,M1480&lt;=8),'[1]Pricing Schedule'!$J$36,
IF(AND(I1480=38000,R1480&gt;4.5,R1480&lt;=9,M1480&gt;8),'[1]Pricing Schedule'!$J$18,
IF(AND(I1480=38000,R1480&gt;4.5,R1480&lt;=9,M1480&lt;=8),'[1]Pricing Schedule'!$J$36,
IF(AND(I1480=38000,R1480&gt;9,R1480&lt;=12.8,M1480&gt;8),'[1]Pricing Schedule'!$J$27,
IF(AND(I1480=38000,R1480&gt;9,R1480&lt;=12.8,M1480&lt;=8),'[1]Pricing Schedule'!$J$36,
IF(AND(I1480=38000,R1480&gt;12.8,R1480&lt;=22.8),'[1]Pricing Schedule'!$J$36,
IF(AND(I1480=38000,R1480&gt;22.8,R1480&lt;=30.2),'[1]Pricing Schedule'!$J$45,
IF(AND(I1480=38000,R1480&gt;30.2,R1480&lt;=45.9),'[1]Pricing Schedule'!$J$54,
IF(AND(I1480=38000,R1480&gt;45.9,R1480&lt;=123.4),'[1]Pricing Schedule'!$J$97,
IF(AND(I1480=38000,R1480&gt;123.4,R1480&lt;=168.2,M1480&lt;=10),'[1]Pricing Schedule'!$J$105,
IF(AND(I1480=38000,R1480&gt;123.4,R1480&lt;=168.2,M1480&gt;10),'[1]Pricing Schedule'!$J$113,
IF(AND(I1480=38000,R1480&gt;168.2,R1480&lt;=336.4,M1480&lt;=10),('[1]Pricing Schedule'!$J$105),
IF(AND(I1480=38000,R1480&gt;168.2,R1480&lt;=336.4,M1480&gt;10),('[1]Pricing Schedule'!$J$113),
IF(AND(I1480=38000,R1480&gt;336.4,R1480&lt;=504.6,M1480&lt;=10),('[1]Pricing Schedule'!$J$105),
IF(AND(I1480=38000,R1480&gt;336.4,R1480&lt;=504.6,M1480&gt;10),('[1]Pricing Schedule'!$J$113),
IF(AND(I1480=38000,R1480&gt;504.6,R1480&lt;=672.8,M1480&lt;=10),('[1]Pricing Schedule'!$J$105),
IF(AND(I1480=38000,R1480&gt;504.6,R1480&lt;=672.8,M1480&gt;10),('[1]Pricing Schedule'!$J$113),
IF(AND(I1480=110000,R1480&lt;=12.8,M1480&gt;2),'[1]Pricing Schedule'!$J$63,
IF(AND(I1480=110000,R1480&lt;=12.8,M1480&lt;=2),'[1]Pricing Schedule'!$J$97,
IF(AND(I1480=110000,R1480&gt;12.8,R1480&lt;=22.8,M1480&gt;3),'[1]Pricing Schedule'!$J$72,
IF(AND(I1480=110000,R1480&gt;12.8,R1480&lt;=22.8,M1480&lt;=3),'[1]Pricing Schedule'!$J$97,
IF(AND(I1480=110000,R1480&gt;22.8,R1480&lt;=30.2),'[1]Pricing Schedule'!$J$81,
IF(AND(I1480=110000,R1480&gt;30.2,R1480&lt;=45.9),'[1]Pricing Schedule'!$J$90,
IF(AND(I1480=110000,R1480&gt;45.9,R1480&lt;=123.4),'[1]Pricing Schedule'!$J$97,
IF(AND(I1480=110000,R1480&gt;123.4,R1480&lt;=168.2,M1480&lt;=10),'[1]Pricing Schedule'!$J$105,
IF(AND(I1480=110000,R1480&gt;123.4,R1480&lt;=168.2,M1480&gt;10),'[1]Pricing Schedule'!$J$113,
IF(AND(I1480=110000,R1480&gt;168.2,R1480&lt;=336.2,M1480&lt;=10),('[1]Pricing Schedule'!$J$105),
IF(AND(I1480=110000,R1480&gt;168.2,R1480&lt;=336.2,M1480&gt;10),('[1]Pricing Schedule'!$J$113),
IF(AND(I1480=110000,R1480&gt;336.4,R1480&lt;=504.6,M1480&lt;=10),('[1]Pricing Schedule'!$J$105),
IF(AND(I1480=110000,R1480&gt;336.4,R1480&lt;=504.6,M1480&gt;10),('[1]Pricing Schedule'!$J$113),
IF(AND(I1480=110000,R1480&gt;504.6,R1480&lt;=672.8,M1480&lt;=10),('[1]Pricing Schedule'!$J$105),
IF(AND(I1480=110000,R1480&gt;504.6,R1480&lt;=672.8,M1480&gt;10),('[1]Pricing Schedule'!$J$113),
IF(AND(I1480=110000,R1480&gt;672.8,R1480&lt;=841,M1480&lt;=10),('[1]Pricing Schedule'!$J$105),
IF(AND(I1480=110000,R1480&gt;672.8,R1480&lt;=841,M1480&gt;10),('[1]Pricing Schedule'!$J$113),
IF(AND(I1480=110000,R1480&gt;1682,R1480&lt;=1850.2,M1480&lt;=10),('[1]Pricing Schedule'!$J$105),
IF(AND(I1480=110000,R1480&gt;1682,R1480&lt;=1850.2,M1480&gt;10),('[1]Pricing Schedule'!$J$113),
IF(AND(I1480=110000,R1480&gt;2018.4,R1480&lt;=2186.6,M1480&lt;=10),('[1]Pricing Schedule'!$J$105),
IF(AND(I1480=110000,R1480&gt;2018.4,R1480&lt;=2186.6,M1480&gt;10),('[1]Pricing Schedule'!$J$113),999999999)))))))))))))))))))))))))))))))))))))))</f>
        <v>7</v>
      </c>
      <c r="U1480" s="40">
        <f t="shared" si="144"/>
        <v>399992.8571428571</v>
      </c>
      <c r="V1480" s="41">
        <f t="shared" si="145"/>
        <v>2.5000446436543511</v>
      </c>
      <c r="Y1480" s="23">
        <v>600</v>
      </c>
      <c r="Z1480" s="23">
        <v>70</v>
      </c>
      <c r="AD1480" s="13"/>
      <c r="AE1480" s="13"/>
      <c r="AF1480" s="13"/>
      <c r="AR1480" s="35"/>
    </row>
    <row r="1481" spans="1:44">
      <c r="A1481" s="23">
        <v>1483</v>
      </c>
      <c r="B1481" s="23">
        <v>1483</v>
      </c>
      <c r="C1481" s="23" t="s">
        <v>2170</v>
      </c>
      <c r="D1481" s="23" t="s">
        <v>149</v>
      </c>
      <c r="E1481" s="23" t="s">
        <v>149</v>
      </c>
      <c r="F1481" s="23" t="s">
        <v>661</v>
      </c>
      <c r="G1481" s="23" t="s">
        <v>662</v>
      </c>
      <c r="H1481" s="23" t="s">
        <v>133</v>
      </c>
      <c r="I1481" s="13">
        <v>110000</v>
      </c>
      <c r="L1481" s="24">
        <v>3.355</v>
      </c>
      <c r="M1481" s="37">
        <f t="shared" si="140"/>
        <v>4</v>
      </c>
      <c r="N1481" s="24">
        <v>0.14399999999999999</v>
      </c>
      <c r="O1481" s="13">
        <v>3</v>
      </c>
      <c r="P1481" s="36">
        <f t="shared" si="141"/>
        <v>0.14399999999999999</v>
      </c>
      <c r="Q1481" s="38">
        <f t="shared" si="142"/>
        <v>4.2</v>
      </c>
      <c r="R1481" s="37">
        <f t="shared" si="143"/>
        <v>4.2</v>
      </c>
      <c r="S1481" s="39">
        <f>IF(AND(I1481=38000,R1481&lt;=4.5,M1481&gt;8),'[1]Pricing Schedule'!$F$8+('[1]Pricing Schedule'!$F$9*M1481),
IF(AND(I1481=38000,R1481&lt;=4.5,M1481&lt;=8),'[1]Pricing Schedule'!$F$34+('[1]Pricing Schedule'!$F$36*M1481),
IF(AND(I1481=38000,R1481&gt;4.5,R1481&lt;=9,M1481&gt;8),'[1]Pricing Schedule'!$F$17+('[1]Pricing Schedule'!$F$18*M1481),
IF(AND(I1481=38000,R1481&gt;4.5,R1481&lt;=9,M1481&lt;=8),'[1]Pricing Schedule'!$F$34+('[1]Pricing Schedule'!$F$36*M1481),
IF(AND(I1481=38000,R1481&gt;9,R1481&lt;=12.8,M1481&gt;8),'[1]Pricing Schedule'!$F$26+('[1]Pricing Schedule'!$F$27*M1481),
IF(AND(I1481=38000,R1481&gt;9,R1481&lt;=12.8,M1481&lt;=8),'[1]Pricing Schedule'!$F$34+('[1]Pricing Schedule'!$F$36*M1481),
IF(AND(I1481=38000,R1481&gt;12.8,R1481&lt;=22.8),'[1]Pricing Schedule'!$F$34+('[1]Pricing Schedule'!$F$36*M1481),
IF(AND(I1481=38000,R1481&gt;22.8,R1481&lt;=30.2),'[1]Pricing Schedule'!$F$43+('[1]Pricing Schedule'!$F$45*M1481),
IF(AND(I1481=38000,R1481&gt;30.2,R1481&lt;=45.9),'[1]Pricing Schedule'!$F$52+('[1]Pricing Schedule'!$F$54*M1481),
IF(AND(I1481=38000,R1481&gt;45.9,R1481&lt;=123.4),'[1]Pricing Schedule'!$F$96+('[1]Pricing Schedule'!$F$97*M1481),
IF(AND(I1481=38000,R1481&gt;123.4,R1481&lt;=168.2,M1481&lt;=10),'[1]Pricing Schedule'!$F$103+('[1]Pricing Schedule'!$F$105*M1481),
IF(AND(I1481=38000,R1481&gt;123.4,R1481&lt;=168.2,M1481&gt;10),'[1]Pricing Schedule'!$F$111+('[1]Pricing Schedule'!$F$113*M1481),
IF(AND(I1481=38000,R1481&gt;157.4,R1481&lt;=336.4,M1481&lt;=10),('[1]Pricing Schedule'!$F$103+('[1]Pricing Schedule'!$F$105*M1481))*2,
IF(AND(I1481=38000,R1481&gt;157.4,R1481&lt;=336.4,M1481&gt;10),('[1]Pricing Schedule'!$F$111+('[1]Pricing Schedule'!$F$113*M1481))*2,
IF(AND(I1481=38000,R1481&gt;314.8,R1481&lt;=504.6,M1481&lt;=10),('[1]Pricing Schedule'!$F$103+('[1]Pricing Schedule'!$F$105*M1481))*3,
IF(AND(I1481=38000,R1481&gt;314.8,R1481&lt;=504.6,M1481&gt;10),('[1]Pricing Schedule'!$F$111+('[1]Pricing Schedule'!$F$113*M1481))*3,
IF(AND(I1481=38000,R1481&gt;472.2,R1481&lt;=672.8,M1481&lt;=10),('[1]Pricing Schedule'!$F$103+('[1]Pricing Schedule'!$F$105*M1481))*4,
IF(AND(I1481=38000,R1481&gt;472.2,R1481&lt;=672.8,M1481&gt;10),('[1]Pricing Schedule'!$F$111+('[1]Pricing Schedule'!$F$113*M1481))*4,
IF(AND(I1481=110000,R1481&lt;=12.8,M1481&gt;2),'[1]Pricing Schedule'!$F$62+('[1]Pricing Schedule'!$F$63*M1481),
IF(AND(I1481=110000,R1481&lt;=12.8,M1481&lt;=2),'[1]Pricing Schedule'!$F$96+('[1]Pricing Schedule'!$F$97*M1481),
IF(AND(I1481=110000,R1481&gt;12.8,R1481&lt;=22.8,M1481&gt;3),'[1]Pricing Schedule'!$F$71+('[1]Pricing Schedule'!$F$72*M1481),
IF(AND(I1481=110000,R1481&gt;12.8,R1481&lt;=22.8,M1481&lt;=3),'[1]Pricing Schedule'!$F$96+('[1]Pricing Schedule'!$F$97*M1481),
IF(AND(I1481=110000,R1481&gt;22.8,R1481&lt;=30.2),'[1]Pricing Schedule'!$F$80+('[1]Pricing Schedule'!$F$81*M1481),
IF(AND(I1481=110000,R1481&gt;30.2,R1481&lt;=45.9),'[1]Pricing Schedule'!$F$89+('[1]Pricing Schedule'!$F$90*M1481),
IF(AND(I1481=110000,R1481&gt;45.9,R1481&lt;=123.4),'[1]Pricing Schedule'!$F$96+('[1]Pricing Schedule'!$F$97*M1481),
IF(AND(I1481=110000,R1481&gt;123.4,R1481&lt;=168.2,M1481&lt;=10),'[1]Pricing Schedule'!$F$103+('[1]Pricing Schedule'!$F$105*M1481),
IF(AND(I1481=110000,R1481&gt;123.4,R1481&lt;=168.2,M1481&gt;10),'[1]Pricing Schedule'!$F$111+('[1]Pricing Schedule'!$F$113*M1481),
IF(AND(I1481=110000,R1481&gt;168.2,R1481&lt;=336.4,M1481&lt;=10),('[1]Pricing Schedule'!$F$103+('[1]Pricing Schedule'!$F$105*M1481))*2,
IF(AND(I1481=110000,R1481&gt;168.2,R1481&lt;=336.4,M1481&gt;10),('[1]Pricing Schedule'!$F$111+('[1]Pricing Schedule'!$F$113*M1481))*2,
IF(AND(I1481=110000,R1481&gt;336.4,R1481&lt;=504.6,M1481&lt;=10),('[1]Pricing Schedule'!$F$103+('[1]Pricing Schedule'!$F$105*M1481))*3,
IF(AND(I1481=110000,R1481&gt;336.4,R1481&lt;=504.6,M1481&gt;10),('[1]Pricing Schedule'!$F$111+('[1]Pricing Schedule'!$F$113*M1481))*3,
IF(AND(I1481=110000,R1481&gt;504.6,R1481&lt;=672.8,M1481&lt;=10),('[1]Pricing Schedule'!$F$103+('[1]Pricing Schedule'!$F$105*M1481))*4,
IF(AND(I1481=110000,R1481&gt;504.6,R1481&lt;=672.8,M1481&gt;10),('[1]Pricing Schedule'!$F$111+('[1]Pricing Schedule'!$F$113*M1481))*4,
IF(AND(I1481=110000,R1481&gt;672.8,R1481&lt;=841,M1481&lt;=10),('[1]Pricing Schedule'!$F$103+('[1]Pricing Schedule'!$F$105*M1481))*5,
IF(AND(I1481=110000,R1481&gt;672.8,R1481&lt;=841,M1481&gt;10),('[1]Pricing Schedule'!$F$111+('[1]Pricing Schedule'!$F$113*M1481))*5,
IF(AND(I1481=110000,R1481&gt;672.8,R1481&lt;=841,M1481&lt;=10),('[1]Pricing Schedule'!$F$103+('[1]Pricing Schedule'!$F$105*M1481))*5,
IF(AND(I1481=110000,R1481&gt;672.8,R1481&lt;=841,M1481&gt;10),('[1]Pricing Schedule'!$F$111+('[1]Pricing Schedule'!$F$113*M1481))*5,
IF(AND(I1481=110000,R1481&gt;1345.6,R1481&lt;=1513.8,M1481&lt;=10),('[1]Pricing Schedule'!$F$103+('[1]Pricing Schedule'!$F$105*M1481))*9,
IF(AND(I1481=110000,R1481&gt;1345.6,R1481&lt;=1513.8,M1481&gt;10),('[1]Pricing Schedule'!$F$111+('[1]Pricing Schedule'!$F$113*M1481))*9,
9999999999)))))))))))))))))))))))))))))))))))))))</f>
        <v>1627270</v>
      </c>
      <c r="T1481" s="21">
        <f>IF(AND(I1481=38000,R1481&lt;=4.5,M1481&gt;8),'[1]Pricing Schedule'!$J$9,
IF(AND(I1481=38000,R1481&lt;=4.5,M1481&lt;=8),'[1]Pricing Schedule'!$J$36,
IF(AND(I1481=38000,R1481&gt;4.5,R1481&lt;=9,M1481&gt;8),'[1]Pricing Schedule'!$J$18,
IF(AND(I1481=38000,R1481&gt;4.5,R1481&lt;=9,M1481&lt;=8),'[1]Pricing Schedule'!$J$36,
IF(AND(I1481=38000,R1481&gt;9,R1481&lt;=12.8,M1481&gt;8),'[1]Pricing Schedule'!$J$27,
IF(AND(I1481=38000,R1481&gt;9,R1481&lt;=12.8,M1481&lt;=8),'[1]Pricing Schedule'!$J$36,
IF(AND(I1481=38000,R1481&gt;12.8,R1481&lt;=22.8),'[1]Pricing Schedule'!$J$36,
IF(AND(I1481=38000,R1481&gt;22.8,R1481&lt;=30.2),'[1]Pricing Schedule'!$J$45,
IF(AND(I1481=38000,R1481&gt;30.2,R1481&lt;=45.9),'[1]Pricing Schedule'!$J$54,
IF(AND(I1481=38000,R1481&gt;45.9,R1481&lt;=123.4),'[1]Pricing Schedule'!$J$97,
IF(AND(I1481=38000,R1481&gt;123.4,R1481&lt;=168.2,M1481&lt;=10),'[1]Pricing Schedule'!$J$105,
IF(AND(I1481=38000,R1481&gt;123.4,R1481&lt;=168.2,M1481&gt;10),'[1]Pricing Schedule'!$J$113,
IF(AND(I1481=38000,R1481&gt;168.2,R1481&lt;=336.4,M1481&lt;=10),('[1]Pricing Schedule'!$J$105),
IF(AND(I1481=38000,R1481&gt;168.2,R1481&lt;=336.4,M1481&gt;10),('[1]Pricing Schedule'!$J$113),
IF(AND(I1481=38000,R1481&gt;336.4,R1481&lt;=504.6,M1481&lt;=10),('[1]Pricing Schedule'!$J$105),
IF(AND(I1481=38000,R1481&gt;336.4,R1481&lt;=504.6,M1481&gt;10),('[1]Pricing Schedule'!$J$113),
IF(AND(I1481=38000,R1481&gt;504.6,R1481&lt;=672.8,M1481&lt;=10),('[1]Pricing Schedule'!$J$105),
IF(AND(I1481=38000,R1481&gt;504.6,R1481&lt;=672.8,M1481&gt;10),('[1]Pricing Schedule'!$J$113),
IF(AND(I1481=110000,R1481&lt;=12.8,M1481&gt;2),'[1]Pricing Schedule'!$J$63,
IF(AND(I1481=110000,R1481&lt;=12.8,M1481&lt;=2),'[1]Pricing Schedule'!$J$97,
IF(AND(I1481=110000,R1481&gt;12.8,R1481&lt;=22.8,M1481&gt;3),'[1]Pricing Schedule'!$J$72,
IF(AND(I1481=110000,R1481&gt;12.8,R1481&lt;=22.8,M1481&lt;=3),'[1]Pricing Schedule'!$J$97,
IF(AND(I1481=110000,R1481&gt;22.8,R1481&lt;=30.2),'[1]Pricing Schedule'!$J$81,
IF(AND(I1481=110000,R1481&gt;30.2,R1481&lt;=45.9),'[1]Pricing Schedule'!$J$90,
IF(AND(I1481=110000,R1481&gt;45.9,R1481&lt;=123.4),'[1]Pricing Schedule'!$J$97,
IF(AND(I1481=110000,R1481&gt;123.4,R1481&lt;=168.2,M1481&lt;=10),'[1]Pricing Schedule'!$J$105,
IF(AND(I1481=110000,R1481&gt;123.4,R1481&lt;=168.2,M1481&gt;10),'[1]Pricing Schedule'!$J$113,
IF(AND(I1481=110000,R1481&gt;168.2,R1481&lt;=336.2,M1481&lt;=10),('[1]Pricing Schedule'!$J$105),
IF(AND(I1481=110000,R1481&gt;168.2,R1481&lt;=336.2,M1481&gt;10),('[1]Pricing Schedule'!$J$113),
IF(AND(I1481=110000,R1481&gt;336.4,R1481&lt;=504.6,M1481&lt;=10),('[1]Pricing Schedule'!$J$105),
IF(AND(I1481=110000,R1481&gt;336.4,R1481&lt;=504.6,M1481&gt;10),('[1]Pricing Schedule'!$J$113),
IF(AND(I1481=110000,R1481&gt;504.6,R1481&lt;=672.8,M1481&lt;=10),('[1]Pricing Schedule'!$J$105),
IF(AND(I1481=110000,R1481&gt;504.6,R1481&lt;=672.8,M1481&gt;10),('[1]Pricing Schedule'!$J$113),
IF(AND(I1481=110000,R1481&gt;672.8,R1481&lt;=841,M1481&lt;=10),('[1]Pricing Schedule'!$J$105),
IF(AND(I1481=110000,R1481&gt;672.8,R1481&lt;=841,M1481&gt;10),('[1]Pricing Schedule'!$J$113),
IF(AND(I1481=110000,R1481&gt;1682,R1481&lt;=1850.2,M1481&lt;=10),('[1]Pricing Schedule'!$J$105),
IF(AND(I1481=110000,R1481&gt;1682,R1481&lt;=1850.2,M1481&gt;10),('[1]Pricing Schedule'!$J$113),
IF(AND(I1481=110000,R1481&gt;2018.4,R1481&lt;=2186.6,M1481&lt;=10),('[1]Pricing Schedule'!$J$105),
IF(AND(I1481=110000,R1481&gt;2018.4,R1481&lt;=2186.6,M1481&gt;10),('[1]Pricing Schedule'!$J$113),999999999)))))))))))))))))))))))))))))))))))))))</f>
        <v>7</v>
      </c>
      <c r="U1481" s="40">
        <f t="shared" si="144"/>
        <v>387445.23809523811</v>
      </c>
      <c r="V1481" s="41">
        <f t="shared" si="145"/>
        <v>2.5810099123071155</v>
      </c>
      <c r="Y1481" s="23">
        <v>459</v>
      </c>
      <c r="Z1481" s="23">
        <v>615</v>
      </c>
      <c r="AD1481" s="13"/>
      <c r="AE1481" s="13"/>
      <c r="AF1481" s="13"/>
      <c r="AR1481" s="35"/>
    </row>
    <row r="1482" spans="1:44">
      <c r="A1482" s="23">
        <v>1484</v>
      </c>
      <c r="B1482" s="23">
        <v>1484</v>
      </c>
      <c r="C1482" s="23" t="s">
        <v>2171</v>
      </c>
      <c r="D1482" s="23" t="s">
        <v>149</v>
      </c>
      <c r="E1482" s="23" t="s">
        <v>149</v>
      </c>
      <c r="F1482" s="23" t="s">
        <v>661</v>
      </c>
      <c r="G1482" s="23" t="s">
        <v>662</v>
      </c>
      <c r="H1482" s="23" t="s">
        <v>133</v>
      </c>
      <c r="I1482" s="13">
        <v>110000</v>
      </c>
      <c r="L1482" s="24">
        <v>2.2240000000000002</v>
      </c>
      <c r="M1482" s="37">
        <f t="shared" si="140"/>
        <v>3</v>
      </c>
      <c r="N1482" s="24">
        <v>0.11899999999999999</v>
      </c>
      <c r="O1482" s="13">
        <v>3</v>
      </c>
      <c r="P1482" s="36">
        <f t="shared" si="141"/>
        <v>0.11899999999999999</v>
      </c>
      <c r="Q1482" s="38">
        <f t="shared" si="142"/>
        <v>4.2</v>
      </c>
      <c r="R1482" s="37">
        <f t="shared" si="143"/>
        <v>4.2</v>
      </c>
      <c r="S1482" s="39">
        <f>IF(AND(I1482=38000,R1482&lt;=4.5,M1482&gt;8),'[1]Pricing Schedule'!$F$8+('[1]Pricing Schedule'!$F$9*M1482),
IF(AND(I1482=38000,R1482&lt;=4.5,M1482&lt;=8),'[1]Pricing Schedule'!$F$34+('[1]Pricing Schedule'!$F$36*M1482),
IF(AND(I1482=38000,R1482&gt;4.5,R1482&lt;=9,M1482&gt;8),'[1]Pricing Schedule'!$F$17+('[1]Pricing Schedule'!$F$18*M1482),
IF(AND(I1482=38000,R1482&gt;4.5,R1482&lt;=9,M1482&lt;=8),'[1]Pricing Schedule'!$F$34+('[1]Pricing Schedule'!$F$36*M1482),
IF(AND(I1482=38000,R1482&gt;9,R1482&lt;=12.8,M1482&gt;8),'[1]Pricing Schedule'!$F$26+('[1]Pricing Schedule'!$F$27*M1482),
IF(AND(I1482=38000,R1482&gt;9,R1482&lt;=12.8,M1482&lt;=8),'[1]Pricing Schedule'!$F$34+('[1]Pricing Schedule'!$F$36*M1482),
IF(AND(I1482=38000,R1482&gt;12.8,R1482&lt;=22.8),'[1]Pricing Schedule'!$F$34+('[1]Pricing Schedule'!$F$36*M1482),
IF(AND(I1482=38000,R1482&gt;22.8,R1482&lt;=30.2),'[1]Pricing Schedule'!$F$43+('[1]Pricing Schedule'!$F$45*M1482),
IF(AND(I1482=38000,R1482&gt;30.2,R1482&lt;=45.9),'[1]Pricing Schedule'!$F$52+('[1]Pricing Schedule'!$F$54*M1482),
IF(AND(I1482=38000,R1482&gt;45.9,R1482&lt;=123.4),'[1]Pricing Schedule'!$F$96+('[1]Pricing Schedule'!$F$97*M1482),
IF(AND(I1482=38000,R1482&gt;123.4,R1482&lt;=168.2,M1482&lt;=10),'[1]Pricing Schedule'!$F$103+('[1]Pricing Schedule'!$F$105*M1482),
IF(AND(I1482=38000,R1482&gt;123.4,R1482&lt;=168.2,M1482&gt;10),'[1]Pricing Schedule'!$F$111+('[1]Pricing Schedule'!$F$113*M1482),
IF(AND(I1482=38000,R1482&gt;157.4,R1482&lt;=336.4,M1482&lt;=10),('[1]Pricing Schedule'!$F$103+('[1]Pricing Schedule'!$F$105*M1482))*2,
IF(AND(I1482=38000,R1482&gt;157.4,R1482&lt;=336.4,M1482&gt;10),('[1]Pricing Schedule'!$F$111+('[1]Pricing Schedule'!$F$113*M1482))*2,
IF(AND(I1482=38000,R1482&gt;314.8,R1482&lt;=504.6,M1482&lt;=10),('[1]Pricing Schedule'!$F$103+('[1]Pricing Schedule'!$F$105*M1482))*3,
IF(AND(I1482=38000,R1482&gt;314.8,R1482&lt;=504.6,M1482&gt;10),('[1]Pricing Schedule'!$F$111+('[1]Pricing Schedule'!$F$113*M1482))*3,
IF(AND(I1482=38000,R1482&gt;472.2,R1482&lt;=672.8,M1482&lt;=10),('[1]Pricing Schedule'!$F$103+('[1]Pricing Schedule'!$F$105*M1482))*4,
IF(AND(I1482=38000,R1482&gt;472.2,R1482&lt;=672.8,M1482&gt;10),('[1]Pricing Schedule'!$F$111+('[1]Pricing Schedule'!$F$113*M1482))*4,
IF(AND(I1482=110000,R1482&lt;=12.8,M1482&gt;2),'[1]Pricing Schedule'!$F$62+('[1]Pricing Schedule'!$F$63*M1482),
IF(AND(I1482=110000,R1482&lt;=12.8,M1482&lt;=2),'[1]Pricing Schedule'!$F$96+('[1]Pricing Schedule'!$F$97*M1482),
IF(AND(I1482=110000,R1482&gt;12.8,R1482&lt;=22.8,M1482&gt;3),'[1]Pricing Schedule'!$F$71+('[1]Pricing Schedule'!$F$72*M1482),
IF(AND(I1482=110000,R1482&gt;12.8,R1482&lt;=22.8,M1482&lt;=3),'[1]Pricing Schedule'!$F$96+('[1]Pricing Schedule'!$F$97*M1482),
IF(AND(I1482=110000,R1482&gt;22.8,R1482&lt;=30.2),'[1]Pricing Schedule'!$F$80+('[1]Pricing Schedule'!$F$81*M1482),
IF(AND(I1482=110000,R1482&gt;30.2,R1482&lt;=45.9),'[1]Pricing Schedule'!$F$89+('[1]Pricing Schedule'!$F$90*M1482),
IF(AND(I1482=110000,R1482&gt;45.9,R1482&lt;=123.4),'[1]Pricing Schedule'!$F$96+('[1]Pricing Schedule'!$F$97*M1482),
IF(AND(I1482=110000,R1482&gt;123.4,R1482&lt;=168.2,M1482&lt;=10),'[1]Pricing Schedule'!$F$103+('[1]Pricing Schedule'!$F$105*M1482),
IF(AND(I1482=110000,R1482&gt;123.4,R1482&lt;=168.2,M1482&gt;10),'[1]Pricing Schedule'!$F$111+('[1]Pricing Schedule'!$F$113*M1482),
IF(AND(I1482=110000,R1482&gt;168.2,R1482&lt;=336.4,M1482&lt;=10),('[1]Pricing Schedule'!$F$103+('[1]Pricing Schedule'!$F$105*M1482))*2,
IF(AND(I1482=110000,R1482&gt;168.2,R1482&lt;=336.4,M1482&gt;10),('[1]Pricing Schedule'!$F$111+('[1]Pricing Schedule'!$F$113*M1482))*2,
IF(AND(I1482=110000,R1482&gt;336.4,R1482&lt;=504.6,M1482&lt;=10),('[1]Pricing Schedule'!$F$103+('[1]Pricing Schedule'!$F$105*M1482))*3,
IF(AND(I1482=110000,R1482&gt;336.4,R1482&lt;=504.6,M1482&gt;10),('[1]Pricing Schedule'!$F$111+('[1]Pricing Schedule'!$F$113*M1482))*3,
IF(AND(I1482=110000,R1482&gt;504.6,R1482&lt;=672.8,M1482&lt;=10),('[1]Pricing Schedule'!$F$103+('[1]Pricing Schedule'!$F$105*M1482))*4,
IF(AND(I1482=110000,R1482&gt;504.6,R1482&lt;=672.8,M1482&gt;10),('[1]Pricing Schedule'!$F$111+('[1]Pricing Schedule'!$F$113*M1482))*4,
IF(AND(I1482=110000,R1482&gt;672.8,R1482&lt;=841,M1482&lt;=10),('[1]Pricing Schedule'!$F$103+('[1]Pricing Schedule'!$F$105*M1482))*5,
IF(AND(I1482=110000,R1482&gt;672.8,R1482&lt;=841,M1482&gt;10),('[1]Pricing Schedule'!$F$111+('[1]Pricing Schedule'!$F$113*M1482))*5,
IF(AND(I1482=110000,R1482&gt;672.8,R1482&lt;=841,M1482&lt;=10),('[1]Pricing Schedule'!$F$103+('[1]Pricing Schedule'!$F$105*M1482))*5,
IF(AND(I1482=110000,R1482&gt;672.8,R1482&lt;=841,M1482&gt;10),('[1]Pricing Schedule'!$F$111+('[1]Pricing Schedule'!$F$113*M1482))*5,
IF(AND(I1482=110000,R1482&gt;1345.6,R1482&lt;=1513.8,M1482&lt;=10),('[1]Pricing Schedule'!$F$103+('[1]Pricing Schedule'!$F$105*M1482))*9,
IF(AND(I1482=110000,R1482&gt;1345.6,R1482&lt;=1513.8,M1482&gt;10),('[1]Pricing Schedule'!$F$111+('[1]Pricing Schedule'!$F$113*M1482))*9,
9999999999)))))))))))))))))))))))))))))))))))))))</f>
        <v>1574570</v>
      </c>
      <c r="T1482" s="21">
        <f>IF(AND(I1482=38000,R1482&lt;=4.5,M1482&gt;8),'[1]Pricing Schedule'!$J$9,
IF(AND(I1482=38000,R1482&lt;=4.5,M1482&lt;=8),'[1]Pricing Schedule'!$J$36,
IF(AND(I1482=38000,R1482&gt;4.5,R1482&lt;=9,M1482&gt;8),'[1]Pricing Schedule'!$J$18,
IF(AND(I1482=38000,R1482&gt;4.5,R1482&lt;=9,M1482&lt;=8),'[1]Pricing Schedule'!$J$36,
IF(AND(I1482=38000,R1482&gt;9,R1482&lt;=12.8,M1482&gt;8),'[1]Pricing Schedule'!$J$27,
IF(AND(I1482=38000,R1482&gt;9,R1482&lt;=12.8,M1482&lt;=8),'[1]Pricing Schedule'!$J$36,
IF(AND(I1482=38000,R1482&gt;12.8,R1482&lt;=22.8),'[1]Pricing Schedule'!$J$36,
IF(AND(I1482=38000,R1482&gt;22.8,R1482&lt;=30.2),'[1]Pricing Schedule'!$J$45,
IF(AND(I1482=38000,R1482&gt;30.2,R1482&lt;=45.9),'[1]Pricing Schedule'!$J$54,
IF(AND(I1482=38000,R1482&gt;45.9,R1482&lt;=123.4),'[1]Pricing Schedule'!$J$97,
IF(AND(I1482=38000,R1482&gt;123.4,R1482&lt;=168.2,M1482&lt;=10),'[1]Pricing Schedule'!$J$105,
IF(AND(I1482=38000,R1482&gt;123.4,R1482&lt;=168.2,M1482&gt;10),'[1]Pricing Schedule'!$J$113,
IF(AND(I1482=38000,R1482&gt;168.2,R1482&lt;=336.4,M1482&lt;=10),('[1]Pricing Schedule'!$J$105),
IF(AND(I1482=38000,R1482&gt;168.2,R1482&lt;=336.4,M1482&gt;10),('[1]Pricing Schedule'!$J$113),
IF(AND(I1482=38000,R1482&gt;336.4,R1482&lt;=504.6,M1482&lt;=10),('[1]Pricing Schedule'!$J$105),
IF(AND(I1482=38000,R1482&gt;336.4,R1482&lt;=504.6,M1482&gt;10),('[1]Pricing Schedule'!$J$113),
IF(AND(I1482=38000,R1482&gt;504.6,R1482&lt;=672.8,M1482&lt;=10),('[1]Pricing Schedule'!$J$105),
IF(AND(I1482=38000,R1482&gt;504.6,R1482&lt;=672.8,M1482&gt;10),('[1]Pricing Schedule'!$J$113),
IF(AND(I1482=110000,R1482&lt;=12.8,M1482&gt;2),'[1]Pricing Schedule'!$J$63,
IF(AND(I1482=110000,R1482&lt;=12.8,M1482&lt;=2),'[1]Pricing Schedule'!$J$97,
IF(AND(I1482=110000,R1482&gt;12.8,R1482&lt;=22.8,M1482&gt;3),'[1]Pricing Schedule'!$J$72,
IF(AND(I1482=110000,R1482&gt;12.8,R1482&lt;=22.8,M1482&lt;=3),'[1]Pricing Schedule'!$J$97,
IF(AND(I1482=110000,R1482&gt;22.8,R1482&lt;=30.2),'[1]Pricing Schedule'!$J$81,
IF(AND(I1482=110000,R1482&gt;30.2,R1482&lt;=45.9),'[1]Pricing Schedule'!$J$90,
IF(AND(I1482=110000,R1482&gt;45.9,R1482&lt;=123.4),'[1]Pricing Schedule'!$J$97,
IF(AND(I1482=110000,R1482&gt;123.4,R1482&lt;=168.2,M1482&lt;=10),'[1]Pricing Schedule'!$J$105,
IF(AND(I1482=110000,R1482&gt;123.4,R1482&lt;=168.2,M1482&gt;10),'[1]Pricing Schedule'!$J$113,
IF(AND(I1482=110000,R1482&gt;168.2,R1482&lt;=336.2,M1482&lt;=10),('[1]Pricing Schedule'!$J$105),
IF(AND(I1482=110000,R1482&gt;168.2,R1482&lt;=336.2,M1482&gt;10),('[1]Pricing Schedule'!$J$113),
IF(AND(I1482=110000,R1482&gt;336.4,R1482&lt;=504.6,M1482&lt;=10),('[1]Pricing Schedule'!$J$105),
IF(AND(I1482=110000,R1482&gt;336.4,R1482&lt;=504.6,M1482&gt;10),('[1]Pricing Schedule'!$J$113),
IF(AND(I1482=110000,R1482&gt;504.6,R1482&lt;=672.8,M1482&lt;=10),('[1]Pricing Schedule'!$J$105),
IF(AND(I1482=110000,R1482&gt;504.6,R1482&lt;=672.8,M1482&gt;10),('[1]Pricing Schedule'!$J$113),
IF(AND(I1482=110000,R1482&gt;672.8,R1482&lt;=841,M1482&lt;=10),('[1]Pricing Schedule'!$J$105),
IF(AND(I1482=110000,R1482&gt;672.8,R1482&lt;=841,M1482&gt;10),('[1]Pricing Schedule'!$J$113),
IF(AND(I1482=110000,R1482&gt;1682,R1482&lt;=1850.2,M1482&lt;=10),('[1]Pricing Schedule'!$J$105),
IF(AND(I1482=110000,R1482&gt;1682,R1482&lt;=1850.2,M1482&gt;10),('[1]Pricing Schedule'!$J$113),
IF(AND(I1482=110000,R1482&gt;2018.4,R1482&lt;=2186.6,M1482&lt;=10),('[1]Pricing Schedule'!$J$105),
IF(AND(I1482=110000,R1482&gt;2018.4,R1482&lt;=2186.6,M1482&gt;10),('[1]Pricing Schedule'!$J$113),999999999)))))))))))))))))))))))))))))))))))))))</f>
        <v>7</v>
      </c>
      <c r="U1482" s="40">
        <f t="shared" si="144"/>
        <v>374897.61904761905</v>
      </c>
      <c r="V1482" s="41">
        <f t="shared" si="145"/>
        <v>2.6673949078161021</v>
      </c>
      <c r="Y1482" s="23">
        <v>105</v>
      </c>
      <c r="Z1482" s="23">
        <v>615</v>
      </c>
      <c r="AD1482" s="13"/>
      <c r="AE1482" s="13"/>
      <c r="AF1482" s="13"/>
      <c r="AR1482" s="35"/>
    </row>
    <row r="1483" spans="1:44">
      <c r="A1483" s="23">
        <v>1485</v>
      </c>
      <c r="B1483" s="23">
        <v>1485</v>
      </c>
      <c r="C1483" s="23" t="s">
        <v>2172</v>
      </c>
      <c r="D1483" s="23" t="s">
        <v>149</v>
      </c>
      <c r="E1483" s="23" t="s">
        <v>149</v>
      </c>
      <c r="F1483" s="23" t="s">
        <v>779</v>
      </c>
      <c r="G1483" s="23" t="s">
        <v>780</v>
      </c>
      <c r="H1483" s="23" t="s">
        <v>133</v>
      </c>
      <c r="I1483" s="13">
        <v>110000</v>
      </c>
      <c r="L1483" s="24">
        <v>3.6739999999999999</v>
      </c>
      <c r="M1483" s="37">
        <f t="shared" si="140"/>
        <v>4</v>
      </c>
      <c r="N1483" s="24">
        <v>0.13300000000000001</v>
      </c>
      <c r="O1483" s="13">
        <v>3</v>
      </c>
      <c r="P1483" s="36">
        <f t="shared" si="141"/>
        <v>0.13300000000000001</v>
      </c>
      <c r="Q1483" s="38">
        <f t="shared" si="142"/>
        <v>4.2</v>
      </c>
      <c r="R1483" s="37">
        <f t="shared" si="143"/>
        <v>4.2</v>
      </c>
      <c r="S1483" s="39">
        <f>IF(AND(I1483=38000,R1483&lt;=4.5,M1483&gt;8),'[1]Pricing Schedule'!$F$8+('[1]Pricing Schedule'!$F$9*M1483),
IF(AND(I1483=38000,R1483&lt;=4.5,M1483&lt;=8),'[1]Pricing Schedule'!$F$34+('[1]Pricing Schedule'!$F$36*M1483),
IF(AND(I1483=38000,R1483&gt;4.5,R1483&lt;=9,M1483&gt;8),'[1]Pricing Schedule'!$F$17+('[1]Pricing Schedule'!$F$18*M1483),
IF(AND(I1483=38000,R1483&gt;4.5,R1483&lt;=9,M1483&lt;=8),'[1]Pricing Schedule'!$F$34+('[1]Pricing Schedule'!$F$36*M1483),
IF(AND(I1483=38000,R1483&gt;9,R1483&lt;=12.8,M1483&gt;8),'[1]Pricing Schedule'!$F$26+('[1]Pricing Schedule'!$F$27*M1483),
IF(AND(I1483=38000,R1483&gt;9,R1483&lt;=12.8,M1483&lt;=8),'[1]Pricing Schedule'!$F$34+('[1]Pricing Schedule'!$F$36*M1483),
IF(AND(I1483=38000,R1483&gt;12.8,R1483&lt;=22.8),'[1]Pricing Schedule'!$F$34+('[1]Pricing Schedule'!$F$36*M1483),
IF(AND(I1483=38000,R1483&gt;22.8,R1483&lt;=30.2),'[1]Pricing Schedule'!$F$43+('[1]Pricing Schedule'!$F$45*M1483),
IF(AND(I1483=38000,R1483&gt;30.2,R1483&lt;=45.9),'[1]Pricing Schedule'!$F$52+('[1]Pricing Schedule'!$F$54*M1483),
IF(AND(I1483=38000,R1483&gt;45.9,R1483&lt;=123.4),'[1]Pricing Schedule'!$F$96+('[1]Pricing Schedule'!$F$97*M1483),
IF(AND(I1483=38000,R1483&gt;123.4,R1483&lt;=168.2,M1483&lt;=10),'[1]Pricing Schedule'!$F$103+('[1]Pricing Schedule'!$F$105*M1483),
IF(AND(I1483=38000,R1483&gt;123.4,R1483&lt;=168.2,M1483&gt;10),'[1]Pricing Schedule'!$F$111+('[1]Pricing Schedule'!$F$113*M1483),
IF(AND(I1483=38000,R1483&gt;157.4,R1483&lt;=336.4,M1483&lt;=10),('[1]Pricing Schedule'!$F$103+('[1]Pricing Schedule'!$F$105*M1483))*2,
IF(AND(I1483=38000,R1483&gt;157.4,R1483&lt;=336.4,M1483&gt;10),('[1]Pricing Schedule'!$F$111+('[1]Pricing Schedule'!$F$113*M1483))*2,
IF(AND(I1483=38000,R1483&gt;314.8,R1483&lt;=504.6,M1483&lt;=10),('[1]Pricing Schedule'!$F$103+('[1]Pricing Schedule'!$F$105*M1483))*3,
IF(AND(I1483=38000,R1483&gt;314.8,R1483&lt;=504.6,M1483&gt;10),('[1]Pricing Schedule'!$F$111+('[1]Pricing Schedule'!$F$113*M1483))*3,
IF(AND(I1483=38000,R1483&gt;472.2,R1483&lt;=672.8,M1483&lt;=10),('[1]Pricing Schedule'!$F$103+('[1]Pricing Schedule'!$F$105*M1483))*4,
IF(AND(I1483=38000,R1483&gt;472.2,R1483&lt;=672.8,M1483&gt;10),('[1]Pricing Schedule'!$F$111+('[1]Pricing Schedule'!$F$113*M1483))*4,
IF(AND(I1483=110000,R1483&lt;=12.8,M1483&gt;2),'[1]Pricing Schedule'!$F$62+('[1]Pricing Schedule'!$F$63*M1483),
IF(AND(I1483=110000,R1483&lt;=12.8,M1483&lt;=2),'[1]Pricing Schedule'!$F$96+('[1]Pricing Schedule'!$F$97*M1483),
IF(AND(I1483=110000,R1483&gt;12.8,R1483&lt;=22.8,M1483&gt;3),'[1]Pricing Schedule'!$F$71+('[1]Pricing Schedule'!$F$72*M1483),
IF(AND(I1483=110000,R1483&gt;12.8,R1483&lt;=22.8,M1483&lt;=3),'[1]Pricing Schedule'!$F$96+('[1]Pricing Schedule'!$F$97*M1483),
IF(AND(I1483=110000,R1483&gt;22.8,R1483&lt;=30.2),'[1]Pricing Schedule'!$F$80+('[1]Pricing Schedule'!$F$81*M1483),
IF(AND(I1483=110000,R1483&gt;30.2,R1483&lt;=45.9),'[1]Pricing Schedule'!$F$89+('[1]Pricing Schedule'!$F$90*M1483),
IF(AND(I1483=110000,R1483&gt;45.9,R1483&lt;=123.4),'[1]Pricing Schedule'!$F$96+('[1]Pricing Schedule'!$F$97*M1483),
IF(AND(I1483=110000,R1483&gt;123.4,R1483&lt;=168.2,M1483&lt;=10),'[1]Pricing Schedule'!$F$103+('[1]Pricing Schedule'!$F$105*M1483),
IF(AND(I1483=110000,R1483&gt;123.4,R1483&lt;=168.2,M1483&gt;10),'[1]Pricing Schedule'!$F$111+('[1]Pricing Schedule'!$F$113*M1483),
IF(AND(I1483=110000,R1483&gt;168.2,R1483&lt;=336.4,M1483&lt;=10),('[1]Pricing Schedule'!$F$103+('[1]Pricing Schedule'!$F$105*M1483))*2,
IF(AND(I1483=110000,R1483&gt;168.2,R1483&lt;=336.4,M1483&gt;10),('[1]Pricing Schedule'!$F$111+('[1]Pricing Schedule'!$F$113*M1483))*2,
IF(AND(I1483=110000,R1483&gt;336.4,R1483&lt;=504.6,M1483&lt;=10),('[1]Pricing Schedule'!$F$103+('[1]Pricing Schedule'!$F$105*M1483))*3,
IF(AND(I1483=110000,R1483&gt;336.4,R1483&lt;=504.6,M1483&gt;10),('[1]Pricing Schedule'!$F$111+('[1]Pricing Schedule'!$F$113*M1483))*3,
IF(AND(I1483=110000,R1483&gt;504.6,R1483&lt;=672.8,M1483&lt;=10),('[1]Pricing Schedule'!$F$103+('[1]Pricing Schedule'!$F$105*M1483))*4,
IF(AND(I1483=110000,R1483&gt;504.6,R1483&lt;=672.8,M1483&gt;10),('[1]Pricing Schedule'!$F$111+('[1]Pricing Schedule'!$F$113*M1483))*4,
IF(AND(I1483=110000,R1483&gt;672.8,R1483&lt;=841,M1483&lt;=10),('[1]Pricing Schedule'!$F$103+('[1]Pricing Schedule'!$F$105*M1483))*5,
IF(AND(I1483=110000,R1483&gt;672.8,R1483&lt;=841,M1483&gt;10),('[1]Pricing Schedule'!$F$111+('[1]Pricing Schedule'!$F$113*M1483))*5,
IF(AND(I1483=110000,R1483&gt;672.8,R1483&lt;=841,M1483&lt;=10),('[1]Pricing Schedule'!$F$103+('[1]Pricing Schedule'!$F$105*M1483))*5,
IF(AND(I1483=110000,R1483&gt;672.8,R1483&lt;=841,M1483&gt;10),('[1]Pricing Schedule'!$F$111+('[1]Pricing Schedule'!$F$113*M1483))*5,
IF(AND(I1483=110000,R1483&gt;1345.6,R1483&lt;=1513.8,M1483&lt;=10),('[1]Pricing Schedule'!$F$103+('[1]Pricing Schedule'!$F$105*M1483))*9,
IF(AND(I1483=110000,R1483&gt;1345.6,R1483&lt;=1513.8,M1483&gt;10),('[1]Pricing Schedule'!$F$111+('[1]Pricing Schedule'!$F$113*M1483))*9,
9999999999)))))))))))))))))))))))))))))))))))))))</f>
        <v>1627270</v>
      </c>
      <c r="T1483" s="21">
        <f>IF(AND(I1483=38000,R1483&lt;=4.5,M1483&gt;8),'[1]Pricing Schedule'!$J$9,
IF(AND(I1483=38000,R1483&lt;=4.5,M1483&lt;=8),'[1]Pricing Schedule'!$J$36,
IF(AND(I1483=38000,R1483&gt;4.5,R1483&lt;=9,M1483&gt;8),'[1]Pricing Schedule'!$J$18,
IF(AND(I1483=38000,R1483&gt;4.5,R1483&lt;=9,M1483&lt;=8),'[1]Pricing Schedule'!$J$36,
IF(AND(I1483=38000,R1483&gt;9,R1483&lt;=12.8,M1483&gt;8),'[1]Pricing Schedule'!$J$27,
IF(AND(I1483=38000,R1483&gt;9,R1483&lt;=12.8,M1483&lt;=8),'[1]Pricing Schedule'!$J$36,
IF(AND(I1483=38000,R1483&gt;12.8,R1483&lt;=22.8),'[1]Pricing Schedule'!$J$36,
IF(AND(I1483=38000,R1483&gt;22.8,R1483&lt;=30.2),'[1]Pricing Schedule'!$J$45,
IF(AND(I1483=38000,R1483&gt;30.2,R1483&lt;=45.9),'[1]Pricing Schedule'!$J$54,
IF(AND(I1483=38000,R1483&gt;45.9,R1483&lt;=123.4),'[1]Pricing Schedule'!$J$97,
IF(AND(I1483=38000,R1483&gt;123.4,R1483&lt;=168.2,M1483&lt;=10),'[1]Pricing Schedule'!$J$105,
IF(AND(I1483=38000,R1483&gt;123.4,R1483&lt;=168.2,M1483&gt;10),'[1]Pricing Schedule'!$J$113,
IF(AND(I1483=38000,R1483&gt;168.2,R1483&lt;=336.4,M1483&lt;=10),('[1]Pricing Schedule'!$J$105),
IF(AND(I1483=38000,R1483&gt;168.2,R1483&lt;=336.4,M1483&gt;10),('[1]Pricing Schedule'!$J$113),
IF(AND(I1483=38000,R1483&gt;336.4,R1483&lt;=504.6,M1483&lt;=10),('[1]Pricing Schedule'!$J$105),
IF(AND(I1483=38000,R1483&gt;336.4,R1483&lt;=504.6,M1483&gt;10),('[1]Pricing Schedule'!$J$113),
IF(AND(I1483=38000,R1483&gt;504.6,R1483&lt;=672.8,M1483&lt;=10),('[1]Pricing Schedule'!$J$105),
IF(AND(I1483=38000,R1483&gt;504.6,R1483&lt;=672.8,M1483&gt;10),('[1]Pricing Schedule'!$J$113),
IF(AND(I1483=110000,R1483&lt;=12.8,M1483&gt;2),'[1]Pricing Schedule'!$J$63,
IF(AND(I1483=110000,R1483&lt;=12.8,M1483&lt;=2),'[1]Pricing Schedule'!$J$97,
IF(AND(I1483=110000,R1483&gt;12.8,R1483&lt;=22.8,M1483&gt;3),'[1]Pricing Schedule'!$J$72,
IF(AND(I1483=110000,R1483&gt;12.8,R1483&lt;=22.8,M1483&lt;=3),'[1]Pricing Schedule'!$J$97,
IF(AND(I1483=110000,R1483&gt;22.8,R1483&lt;=30.2),'[1]Pricing Schedule'!$J$81,
IF(AND(I1483=110000,R1483&gt;30.2,R1483&lt;=45.9),'[1]Pricing Schedule'!$J$90,
IF(AND(I1483=110000,R1483&gt;45.9,R1483&lt;=123.4),'[1]Pricing Schedule'!$J$97,
IF(AND(I1483=110000,R1483&gt;123.4,R1483&lt;=168.2,M1483&lt;=10),'[1]Pricing Schedule'!$J$105,
IF(AND(I1483=110000,R1483&gt;123.4,R1483&lt;=168.2,M1483&gt;10),'[1]Pricing Schedule'!$J$113,
IF(AND(I1483=110000,R1483&gt;168.2,R1483&lt;=336.2,M1483&lt;=10),('[1]Pricing Schedule'!$J$105),
IF(AND(I1483=110000,R1483&gt;168.2,R1483&lt;=336.2,M1483&gt;10),('[1]Pricing Schedule'!$J$113),
IF(AND(I1483=110000,R1483&gt;336.4,R1483&lt;=504.6,M1483&lt;=10),('[1]Pricing Schedule'!$J$105),
IF(AND(I1483=110000,R1483&gt;336.4,R1483&lt;=504.6,M1483&gt;10),('[1]Pricing Schedule'!$J$113),
IF(AND(I1483=110000,R1483&gt;504.6,R1483&lt;=672.8,M1483&lt;=10),('[1]Pricing Schedule'!$J$105),
IF(AND(I1483=110000,R1483&gt;504.6,R1483&lt;=672.8,M1483&gt;10),('[1]Pricing Schedule'!$J$113),
IF(AND(I1483=110000,R1483&gt;672.8,R1483&lt;=841,M1483&lt;=10),('[1]Pricing Schedule'!$J$105),
IF(AND(I1483=110000,R1483&gt;672.8,R1483&lt;=841,M1483&gt;10),('[1]Pricing Schedule'!$J$113),
IF(AND(I1483=110000,R1483&gt;1682,R1483&lt;=1850.2,M1483&lt;=10),('[1]Pricing Schedule'!$J$105),
IF(AND(I1483=110000,R1483&gt;1682,R1483&lt;=1850.2,M1483&gt;10),('[1]Pricing Schedule'!$J$113),
IF(AND(I1483=110000,R1483&gt;2018.4,R1483&lt;=2186.6,M1483&lt;=10),('[1]Pricing Schedule'!$J$105),
IF(AND(I1483=110000,R1483&gt;2018.4,R1483&lt;=2186.6,M1483&gt;10),('[1]Pricing Schedule'!$J$113),999999999)))))))))))))))))))))))))))))))))))))))</f>
        <v>7</v>
      </c>
      <c r="U1483" s="40">
        <f t="shared" si="144"/>
        <v>387445.23809523811</v>
      </c>
      <c r="V1483" s="41">
        <f t="shared" si="145"/>
        <v>2.5810099123071155</v>
      </c>
      <c r="Y1483" s="23">
        <v>105</v>
      </c>
      <c r="Z1483" s="23">
        <v>96</v>
      </c>
      <c r="AD1483" s="13"/>
      <c r="AE1483" s="13"/>
      <c r="AF1483" s="13"/>
      <c r="AR1483" s="35"/>
    </row>
    <row r="1484" spans="1:44">
      <c r="A1484" s="23">
        <v>1486</v>
      </c>
      <c r="B1484" s="23">
        <v>1486</v>
      </c>
      <c r="C1484" s="23" t="s">
        <v>2173</v>
      </c>
      <c r="D1484" s="23" t="s">
        <v>423</v>
      </c>
      <c r="E1484" s="23" t="s">
        <v>423</v>
      </c>
      <c r="F1484" s="23" t="s">
        <v>1038</v>
      </c>
      <c r="G1484" s="23" t="s">
        <v>1039</v>
      </c>
      <c r="H1484" s="23" t="s">
        <v>113</v>
      </c>
      <c r="I1484" s="13">
        <v>38000</v>
      </c>
      <c r="J1484" s="13">
        <v>38000</v>
      </c>
      <c r="K1484" s="23" t="s">
        <v>119</v>
      </c>
      <c r="L1484" s="24">
        <v>10.603</v>
      </c>
      <c r="M1484" s="37">
        <f t="shared" si="140"/>
        <v>11</v>
      </c>
      <c r="N1484" s="24">
        <v>0.14799999999999999</v>
      </c>
      <c r="O1484" s="13">
        <v>3</v>
      </c>
      <c r="P1484" s="36">
        <f t="shared" si="141"/>
        <v>0.14799999999999999</v>
      </c>
      <c r="Q1484" s="38">
        <f t="shared" si="142"/>
        <v>4.2</v>
      </c>
      <c r="R1484" s="37">
        <f t="shared" si="143"/>
        <v>4.2</v>
      </c>
      <c r="S1484" s="39">
        <f>IF(AND(I1484=38000,R1484&lt;=4.5,M1484&gt;8),'[1]Pricing Schedule'!$F$8+('[1]Pricing Schedule'!$F$9*M1484),
IF(AND(I1484=38000,R1484&lt;=4.5,M1484&lt;=8),'[1]Pricing Schedule'!$F$34+('[1]Pricing Schedule'!$F$36*M1484),
IF(AND(I1484=38000,R1484&gt;4.5,R1484&lt;=9,M1484&gt;8),'[1]Pricing Schedule'!$F$17+('[1]Pricing Schedule'!$F$18*M1484),
IF(AND(I1484=38000,R1484&gt;4.5,R1484&lt;=9,M1484&lt;=8),'[1]Pricing Schedule'!$F$34+('[1]Pricing Schedule'!$F$36*M1484),
IF(AND(I1484=38000,R1484&gt;9,R1484&lt;=12.8,M1484&gt;8),'[1]Pricing Schedule'!$F$26+('[1]Pricing Schedule'!$F$27*M1484),
IF(AND(I1484=38000,R1484&gt;9,R1484&lt;=12.8,M1484&lt;=8),'[1]Pricing Schedule'!$F$34+('[1]Pricing Schedule'!$F$36*M1484),
IF(AND(I1484=38000,R1484&gt;12.8,R1484&lt;=22.8),'[1]Pricing Schedule'!$F$34+('[1]Pricing Schedule'!$F$36*M1484),
IF(AND(I1484=38000,R1484&gt;22.8,R1484&lt;=30.2),'[1]Pricing Schedule'!$F$43+('[1]Pricing Schedule'!$F$45*M1484),
IF(AND(I1484=38000,R1484&gt;30.2,R1484&lt;=45.9),'[1]Pricing Schedule'!$F$52+('[1]Pricing Schedule'!$F$54*M1484),
IF(AND(I1484=38000,R1484&gt;45.9,R1484&lt;=123.4),'[1]Pricing Schedule'!$F$96+('[1]Pricing Schedule'!$F$97*M1484),
IF(AND(I1484=38000,R1484&gt;123.4,R1484&lt;=168.2,M1484&lt;=10),'[1]Pricing Schedule'!$F$103+('[1]Pricing Schedule'!$F$105*M1484),
IF(AND(I1484=38000,R1484&gt;123.4,R1484&lt;=168.2,M1484&gt;10),'[1]Pricing Schedule'!$F$111+('[1]Pricing Schedule'!$F$113*M1484),
IF(AND(I1484=38000,R1484&gt;157.4,R1484&lt;=336.4,M1484&lt;=10),('[1]Pricing Schedule'!$F$103+('[1]Pricing Schedule'!$F$105*M1484))*2,
IF(AND(I1484=38000,R1484&gt;157.4,R1484&lt;=336.4,M1484&gt;10),('[1]Pricing Schedule'!$F$111+('[1]Pricing Schedule'!$F$113*M1484))*2,
IF(AND(I1484=38000,R1484&gt;314.8,R1484&lt;=504.6,M1484&lt;=10),('[1]Pricing Schedule'!$F$103+('[1]Pricing Schedule'!$F$105*M1484))*3,
IF(AND(I1484=38000,R1484&gt;314.8,R1484&lt;=504.6,M1484&gt;10),('[1]Pricing Schedule'!$F$111+('[1]Pricing Schedule'!$F$113*M1484))*3,
IF(AND(I1484=38000,R1484&gt;472.2,R1484&lt;=672.8,M1484&lt;=10),('[1]Pricing Schedule'!$F$103+('[1]Pricing Schedule'!$F$105*M1484))*4,
IF(AND(I1484=38000,R1484&gt;472.2,R1484&lt;=672.8,M1484&gt;10),('[1]Pricing Schedule'!$F$111+('[1]Pricing Schedule'!$F$113*M1484))*4,
IF(AND(I1484=110000,R1484&lt;=12.8,M1484&gt;2),'[1]Pricing Schedule'!$F$62+('[1]Pricing Schedule'!$F$63*M1484),
IF(AND(I1484=110000,R1484&lt;=12.8,M1484&lt;=2),'[1]Pricing Schedule'!$F$96+('[1]Pricing Schedule'!$F$97*M1484),
IF(AND(I1484=110000,R1484&gt;12.8,R1484&lt;=22.8,M1484&gt;3),'[1]Pricing Schedule'!$F$71+('[1]Pricing Schedule'!$F$72*M1484),
IF(AND(I1484=110000,R1484&gt;12.8,R1484&lt;=22.8,M1484&lt;=3),'[1]Pricing Schedule'!$F$96+('[1]Pricing Schedule'!$F$97*M1484),
IF(AND(I1484=110000,R1484&gt;22.8,R1484&lt;=30.2),'[1]Pricing Schedule'!$F$80+('[1]Pricing Schedule'!$F$81*M1484),
IF(AND(I1484=110000,R1484&gt;30.2,R1484&lt;=45.9),'[1]Pricing Schedule'!$F$89+('[1]Pricing Schedule'!$F$90*M1484),
IF(AND(I1484=110000,R1484&gt;45.9,R1484&lt;=123.4),'[1]Pricing Schedule'!$F$96+('[1]Pricing Schedule'!$F$97*M1484),
IF(AND(I1484=110000,R1484&gt;123.4,R1484&lt;=168.2,M1484&lt;=10),'[1]Pricing Schedule'!$F$103+('[1]Pricing Schedule'!$F$105*M1484),
IF(AND(I1484=110000,R1484&gt;123.4,R1484&lt;=168.2,M1484&gt;10),'[1]Pricing Schedule'!$F$111+('[1]Pricing Schedule'!$F$113*M1484),
IF(AND(I1484=110000,R1484&gt;168.2,R1484&lt;=336.4,M1484&lt;=10),('[1]Pricing Schedule'!$F$103+('[1]Pricing Schedule'!$F$105*M1484))*2,
IF(AND(I1484=110000,R1484&gt;168.2,R1484&lt;=336.4,M1484&gt;10),('[1]Pricing Schedule'!$F$111+('[1]Pricing Schedule'!$F$113*M1484))*2,
IF(AND(I1484=110000,R1484&gt;336.4,R1484&lt;=504.6,M1484&lt;=10),('[1]Pricing Schedule'!$F$103+('[1]Pricing Schedule'!$F$105*M1484))*3,
IF(AND(I1484=110000,R1484&gt;336.4,R1484&lt;=504.6,M1484&gt;10),('[1]Pricing Schedule'!$F$111+('[1]Pricing Schedule'!$F$113*M1484))*3,
IF(AND(I1484=110000,R1484&gt;504.6,R1484&lt;=672.8,M1484&lt;=10),('[1]Pricing Schedule'!$F$103+('[1]Pricing Schedule'!$F$105*M1484))*4,
IF(AND(I1484=110000,R1484&gt;504.6,R1484&lt;=672.8,M1484&gt;10),('[1]Pricing Schedule'!$F$111+('[1]Pricing Schedule'!$F$113*M1484))*4,
IF(AND(I1484=110000,R1484&gt;672.8,R1484&lt;=841,M1484&lt;=10),('[1]Pricing Schedule'!$F$103+('[1]Pricing Schedule'!$F$105*M1484))*5,
IF(AND(I1484=110000,R1484&gt;672.8,R1484&lt;=841,M1484&gt;10),('[1]Pricing Schedule'!$F$111+('[1]Pricing Schedule'!$F$113*M1484))*5,
IF(AND(I1484=110000,R1484&gt;672.8,R1484&lt;=841,M1484&lt;=10),('[1]Pricing Schedule'!$F$103+('[1]Pricing Schedule'!$F$105*M1484))*5,
IF(AND(I1484=110000,R1484&gt;672.8,R1484&lt;=841,M1484&gt;10),('[1]Pricing Schedule'!$F$111+('[1]Pricing Schedule'!$F$113*M1484))*5,
IF(AND(I1484=110000,R1484&gt;1345.6,R1484&lt;=1513.8,M1484&lt;=10),('[1]Pricing Schedule'!$F$103+('[1]Pricing Schedule'!$F$105*M1484))*9,
IF(AND(I1484=110000,R1484&gt;1345.6,R1484&lt;=1513.8,M1484&gt;10),('[1]Pricing Schedule'!$F$111+('[1]Pricing Schedule'!$F$113*M1484))*9,
9999999999)))))))))))))))))))))))))))))))))))))))</f>
        <v>1439840</v>
      </c>
      <c r="T1484" s="21">
        <f>IF(AND(I1484=38000,R1484&lt;=4.5,M1484&gt;8),'[1]Pricing Schedule'!$J$9,
IF(AND(I1484=38000,R1484&lt;=4.5,M1484&lt;=8),'[1]Pricing Schedule'!$J$36,
IF(AND(I1484=38000,R1484&gt;4.5,R1484&lt;=9,M1484&gt;8),'[1]Pricing Schedule'!$J$18,
IF(AND(I1484=38000,R1484&gt;4.5,R1484&lt;=9,M1484&lt;=8),'[1]Pricing Schedule'!$J$36,
IF(AND(I1484=38000,R1484&gt;9,R1484&lt;=12.8,M1484&gt;8),'[1]Pricing Schedule'!$J$27,
IF(AND(I1484=38000,R1484&gt;9,R1484&lt;=12.8,M1484&lt;=8),'[1]Pricing Schedule'!$J$36,
IF(AND(I1484=38000,R1484&gt;12.8,R1484&lt;=22.8),'[1]Pricing Schedule'!$J$36,
IF(AND(I1484=38000,R1484&gt;22.8,R1484&lt;=30.2),'[1]Pricing Schedule'!$J$45,
IF(AND(I1484=38000,R1484&gt;30.2,R1484&lt;=45.9),'[1]Pricing Schedule'!$J$54,
IF(AND(I1484=38000,R1484&gt;45.9,R1484&lt;=123.4),'[1]Pricing Schedule'!$J$97,
IF(AND(I1484=38000,R1484&gt;123.4,R1484&lt;=168.2,M1484&lt;=10),'[1]Pricing Schedule'!$J$105,
IF(AND(I1484=38000,R1484&gt;123.4,R1484&lt;=168.2,M1484&gt;10),'[1]Pricing Schedule'!$J$113,
IF(AND(I1484=38000,R1484&gt;168.2,R1484&lt;=336.4,M1484&lt;=10),('[1]Pricing Schedule'!$J$105),
IF(AND(I1484=38000,R1484&gt;168.2,R1484&lt;=336.4,M1484&gt;10),('[1]Pricing Schedule'!$J$113),
IF(AND(I1484=38000,R1484&gt;336.4,R1484&lt;=504.6,M1484&lt;=10),('[1]Pricing Schedule'!$J$105),
IF(AND(I1484=38000,R1484&gt;336.4,R1484&lt;=504.6,M1484&gt;10),('[1]Pricing Schedule'!$J$113),
IF(AND(I1484=38000,R1484&gt;504.6,R1484&lt;=672.8,M1484&lt;=10),('[1]Pricing Schedule'!$J$105),
IF(AND(I1484=38000,R1484&gt;504.6,R1484&lt;=672.8,M1484&gt;10),('[1]Pricing Schedule'!$J$113),
IF(AND(I1484=110000,R1484&lt;=12.8,M1484&gt;2),'[1]Pricing Schedule'!$J$63,
IF(AND(I1484=110000,R1484&lt;=12.8,M1484&lt;=2),'[1]Pricing Schedule'!$J$97,
IF(AND(I1484=110000,R1484&gt;12.8,R1484&lt;=22.8,M1484&gt;3),'[1]Pricing Schedule'!$J$72,
IF(AND(I1484=110000,R1484&gt;12.8,R1484&lt;=22.8,M1484&lt;=3),'[1]Pricing Schedule'!$J$97,
IF(AND(I1484=110000,R1484&gt;22.8,R1484&lt;=30.2),'[1]Pricing Schedule'!$J$81,
IF(AND(I1484=110000,R1484&gt;30.2,R1484&lt;=45.9),'[1]Pricing Schedule'!$J$90,
IF(AND(I1484=110000,R1484&gt;45.9,R1484&lt;=123.4),'[1]Pricing Schedule'!$J$97,
IF(AND(I1484=110000,R1484&gt;123.4,R1484&lt;=168.2,M1484&lt;=10),'[1]Pricing Schedule'!$J$105,
IF(AND(I1484=110000,R1484&gt;123.4,R1484&lt;=168.2,M1484&gt;10),'[1]Pricing Schedule'!$J$113,
IF(AND(I1484=110000,R1484&gt;168.2,R1484&lt;=336.2,M1484&lt;=10),('[1]Pricing Schedule'!$J$105),
IF(AND(I1484=110000,R1484&gt;168.2,R1484&lt;=336.2,M1484&gt;10),('[1]Pricing Schedule'!$J$113),
IF(AND(I1484=110000,R1484&gt;336.4,R1484&lt;=504.6,M1484&lt;=10),('[1]Pricing Schedule'!$J$105),
IF(AND(I1484=110000,R1484&gt;336.4,R1484&lt;=504.6,M1484&gt;10),('[1]Pricing Schedule'!$J$113),
IF(AND(I1484=110000,R1484&gt;504.6,R1484&lt;=672.8,M1484&lt;=10),('[1]Pricing Schedule'!$J$105),
IF(AND(I1484=110000,R1484&gt;504.6,R1484&lt;=672.8,M1484&gt;10),('[1]Pricing Schedule'!$J$113),
IF(AND(I1484=110000,R1484&gt;672.8,R1484&lt;=841,M1484&lt;=10),('[1]Pricing Schedule'!$J$105),
IF(AND(I1484=110000,R1484&gt;672.8,R1484&lt;=841,M1484&gt;10),('[1]Pricing Schedule'!$J$113),
IF(AND(I1484=110000,R1484&gt;1682,R1484&lt;=1850.2,M1484&lt;=10),('[1]Pricing Schedule'!$J$105),
IF(AND(I1484=110000,R1484&gt;1682,R1484&lt;=1850.2,M1484&gt;10),('[1]Pricing Schedule'!$J$113),
IF(AND(I1484=110000,R1484&gt;2018.4,R1484&lt;=2186.6,M1484&lt;=10),('[1]Pricing Schedule'!$J$105),
IF(AND(I1484=110000,R1484&gt;2018.4,R1484&lt;=2186.6,M1484&gt;10),('[1]Pricing Schedule'!$J$113),999999999)))))))))))))))))))))))))))))))))))))))</f>
        <v>1</v>
      </c>
      <c r="U1484" s="40">
        <f t="shared" si="144"/>
        <v>342819.04761904763</v>
      </c>
      <c r="V1484" s="41">
        <f t="shared" si="145"/>
        <v>2.9169907767529724</v>
      </c>
      <c r="Y1484" s="23">
        <v>105</v>
      </c>
      <c r="Z1484" s="23">
        <v>495</v>
      </c>
      <c r="AD1484" s="13"/>
      <c r="AE1484" s="13"/>
      <c r="AF1484" s="13"/>
      <c r="AR1484" s="35"/>
    </row>
    <row r="1485" spans="1:44">
      <c r="A1485" s="23">
        <v>1487</v>
      </c>
      <c r="B1485" s="23">
        <v>1487</v>
      </c>
      <c r="C1485" s="23" t="s">
        <v>2174</v>
      </c>
      <c r="D1485" s="23" t="s">
        <v>344</v>
      </c>
      <c r="E1485" s="23" t="s">
        <v>344</v>
      </c>
      <c r="F1485" s="23" t="s">
        <v>1047</v>
      </c>
      <c r="G1485" s="23" t="s">
        <v>1048</v>
      </c>
      <c r="H1485" s="23" t="s">
        <v>113</v>
      </c>
      <c r="I1485" s="13">
        <v>38000</v>
      </c>
      <c r="J1485" s="13">
        <v>38000</v>
      </c>
      <c r="K1485" s="13">
        <v>10000</v>
      </c>
      <c r="L1485" s="24">
        <v>8.6649999999999991</v>
      </c>
      <c r="M1485" s="37">
        <f t="shared" si="140"/>
        <v>9</v>
      </c>
      <c r="N1485" s="24">
        <v>0.185</v>
      </c>
      <c r="O1485" s="13">
        <v>3</v>
      </c>
      <c r="P1485" s="36">
        <f t="shared" si="141"/>
        <v>0.185</v>
      </c>
      <c r="Q1485" s="38">
        <f t="shared" si="142"/>
        <v>4.2</v>
      </c>
      <c r="R1485" s="37">
        <f t="shared" si="143"/>
        <v>4.2</v>
      </c>
      <c r="S1485" s="39">
        <f>IF(AND(I1485=38000,R1485&lt;=4.5,M1485&gt;8),'[1]Pricing Schedule'!$F$8+('[1]Pricing Schedule'!$F$9*M1485),
IF(AND(I1485=38000,R1485&lt;=4.5,M1485&lt;=8),'[1]Pricing Schedule'!$F$34+('[1]Pricing Schedule'!$F$36*M1485),
IF(AND(I1485=38000,R1485&gt;4.5,R1485&lt;=9,M1485&gt;8),'[1]Pricing Schedule'!$F$17+('[1]Pricing Schedule'!$F$18*M1485),
IF(AND(I1485=38000,R1485&gt;4.5,R1485&lt;=9,M1485&lt;=8),'[1]Pricing Schedule'!$F$34+('[1]Pricing Schedule'!$F$36*M1485),
IF(AND(I1485=38000,R1485&gt;9,R1485&lt;=12.8,M1485&gt;8),'[1]Pricing Schedule'!$F$26+('[1]Pricing Schedule'!$F$27*M1485),
IF(AND(I1485=38000,R1485&gt;9,R1485&lt;=12.8,M1485&lt;=8),'[1]Pricing Schedule'!$F$34+('[1]Pricing Schedule'!$F$36*M1485),
IF(AND(I1485=38000,R1485&gt;12.8,R1485&lt;=22.8),'[1]Pricing Schedule'!$F$34+('[1]Pricing Schedule'!$F$36*M1485),
IF(AND(I1485=38000,R1485&gt;22.8,R1485&lt;=30.2),'[1]Pricing Schedule'!$F$43+('[1]Pricing Schedule'!$F$45*M1485),
IF(AND(I1485=38000,R1485&gt;30.2,R1485&lt;=45.9),'[1]Pricing Schedule'!$F$52+('[1]Pricing Schedule'!$F$54*M1485),
IF(AND(I1485=38000,R1485&gt;45.9,R1485&lt;=123.4),'[1]Pricing Schedule'!$F$96+('[1]Pricing Schedule'!$F$97*M1485),
IF(AND(I1485=38000,R1485&gt;123.4,R1485&lt;=168.2,M1485&lt;=10),'[1]Pricing Schedule'!$F$103+('[1]Pricing Schedule'!$F$105*M1485),
IF(AND(I1485=38000,R1485&gt;123.4,R1485&lt;=168.2,M1485&gt;10),'[1]Pricing Schedule'!$F$111+('[1]Pricing Schedule'!$F$113*M1485),
IF(AND(I1485=38000,R1485&gt;157.4,R1485&lt;=336.4,M1485&lt;=10),('[1]Pricing Schedule'!$F$103+('[1]Pricing Schedule'!$F$105*M1485))*2,
IF(AND(I1485=38000,R1485&gt;157.4,R1485&lt;=336.4,M1485&gt;10),('[1]Pricing Schedule'!$F$111+('[1]Pricing Schedule'!$F$113*M1485))*2,
IF(AND(I1485=38000,R1485&gt;314.8,R1485&lt;=504.6,M1485&lt;=10),('[1]Pricing Schedule'!$F$103+('[1]Pricing Schedule'!$F$105*M1485))*3,
IF(AND(I1485=38000,R1485&gt;314.8,R1485&lt;=504.6,M1485&gt;10),('[1]Pricing Schedule'!$F$111+('[1]Pricing Schedule'!$F$113*M1485))*3,
IF(AND(I1485=38000,R1485&gt;472.2,R1485&lt;=672.8,M1485&lt;=10),('[1]Pricing Schedule'!$F$103+('[1]Pricing Schedule'!$F$105*M1485))*4,
IF(AND(I1485=38000,R1485&gt;472.2,R1485&lt;=672.8,M1485&gt;10),('[1]Pricing Schedule'!$F$111+('[1]Pricing Schedule'!$F$113*M1485))*4,
IF(AND(I1485=110000,R1485&lt;=12.8,M1485&gt;2),'[1]Pricing Schedule'!$F$62+('[1]Pricing Schedule'!$F$63*M1485),
IF(AND(I1485=110000,R1485&lt;=12.8,M1485&lt;=2),'[1]Pricing Schedule'!$F$96+('[1]Pricing Schedule'!$F$97*M1485),
IF(AND(I1485=110000,R1485&gt;12.8,R1485&lt;=22.8,M1485&gt;3),'[1]Pricing Schedule'!$F$71+('[1]Pricing Schedule'!$F$72*M1485),
IF(AND(I1485=110000,R1485&gt;12.8,R1485&lt;=22.8,M1485&lt;=3),'[1]Pricing Schedule'!$F$96+('[1]Pricing Schedule'!$F$97*M1485),
IF(AND(I1485=110000,R1485&gt;22.8,R1485&lt;=30.2),'[1]Pricing Schedule'!$F$80+('[1]Pricing Schedule'!$F$81*M1485),
IF(AND(I1485=110000,R1485&gt;30.2,R1485&lt;=45.9),'[1]Pricing Schedule'!$F$89+('[1]Pricing Schedule'!$F$90*M1485),
IF(AND(I1485=110000,R1485&gt;45.9,R1485&lt;=123.4),'[1]Pricing Schedule'!$F$96+('[1]Pricing Schedule'!$F$97*M1485),
IF(AND(I1485=110000,R1485&gt;123.4,R1485&lt;=168.2,M1485&lt;=10),'[1]Pricing Schedule'!$F$103+('[1]Pricing Schedule'!$F$105*M1485),
IF(AND(I1485=110000,R1485&gt;123.4,R1485&lt;=168.2,M1485&gt;10),'[1]Pricing Schedule'!$F$111+('[1]Pricing Schedule'!$F$113*M1485),
IF(AND(I1485=110000,R1485&gt;168.2,R1485&lt;=336.4,M1485&lt;=10),('[1]Pricing Schedule'!$F$103+('[1]Pricing Schedule'!$F$105*M1485))*2,
IF(AND(I1485=110000,R1485&gt;168.2,R1485&lt;=336.4,M1485&gt;10),('[1]Pricing Schedule'!$F$111+('[1]Pricing Schedule'!$F$113*M1485))*2,
IF(AND(I1485=110000,R1485&gt;336.4,R1485&lt;=504.6,M1485&lt;=10),('[1]Pricing Schedule'!$F$103+('[1]Pricing Schedule'!$F$105*M1485))*3,
IF(AND(I1485=110000,R1485&gt;336.4,R1485&lt;=504.6,M1485&gt;10),('[1]Pricing Schedule'!$F$111+('[1]Pricing Schedule'!$F$113*M1485))*3,
IF(AND(I1485=110000,R1485&gt;504.6,R1485&lt;=672.8,M1485&lt;=10),('[1]Pricing Schedule'!$F$103+('[1]Pricing Schedule'!$F$105*M1485))*4,
IF(AND(I1485=110000,R1485&gt;504.6,R1485&lt;=672.8,M1485&gt;10),('[1]Pricing Schedule'!$F$111+('[1]Pricing Schedule'!$F$113*M1485))*4,
IF(AND(I1485=110000,R1485&gt;672.8,R1485&lt;=841,M1485&lt;=10),('[1]Pricing Schedule'!$F$103+('[1]Pricing Schedule'!$F$105*M1485))*5,
IF(AND(I1485=110000,R1485&gt;672.8,R1485&lt;=841,M1485&gt;10),('[1]Pricing Schedule'!$F$111+('[1]Pricing Schedule'!$F$113*M1485))*5,
IF(AND(I1485=110000,R1485&gt;672.8,R1485&lt;=841,M1485&lt;=10),('[1]Pricing Schedule'!$F$103+('[1]Pricing Schedule'!$F$105*M1485))*5,
IF(AND(I1485=110000,R1485&gt;672.8,R1485&lt;=841,M1485&gt;10),('[1]Pricing Schedule'!$F$111+('[1]Pricing Schedule'!$F$113*M1485))*5,
IF(AND(I1485=110000,R1485&gt;1345.6,R1485&lt;=1513.8,M1485&lt;=10),('[1]Pricing Schedule'!$F$103+('[1]Pricing Schedule'!$F$105*M1485))*9,
IF(AND(I1485=110000,R1485&gt;1345.6,R1485&lt;=1513.8,M1485&gt;10),('[1]Pricing Schedule'!$F$111+('[1]Pricing Schedule'!$F$113*M1485))*9,
9999999999)))))))))))))))))))))))))))))))))))))))</f>
        <v>1334440</v>
      </c>
      <c r="T1485" s="21">
        <f>IF(AND(I1485=38000,R1485&lt;=4.5,M1485&gt;8),'[1]Pricing Schedule'!$J$9,
IF(AND(I1485=38000,R1485&lt;=4.5,M1485&lt;=8),'[1]Pricing Schedule'!$J$36,
IF(AND(I1485=38000,R1485&gt;4.5,R1485&lt;=9,M1485&gt;8),'[1]Pricing Schedule'!$J$18,
IF(AND(I1485=38000,R1485&gt;4.5,R1485&lt;=9,M1485&lt;=8),'[1]Pricing Schedule'!$J$36,
IF(AND(I1485=38000,R1485&gt;9,R1485&lt;=12.8,M1485&gt;8),'[1]Pricing Schedule'!$J$27,
IF(AND(I1485=38000,R1485&gt;9,R1485&lt;=12.8,M1485&lt;=8),'[1]Pricing Schedule'!$J$36,
IF(AND(I1485=38000,R1485&gt;12.8,R1485&lt;=22.8),'[1]Pricing Schedule'!$J$36,
IF(AND(I1485=38000,R1485&gt;22.8,R1485&lt;=30.2),'[1]Pricing Schedule'!$J$45,
IF(AND(I1485=38000,R1485&gt;30.2,R1485&lt;=45.9),'[1]Pricing Schedule'!$J$54,
IF(AND(I1485=38000,R1485&gt;45.9,R1485&lt;=123.4),'[1]Pricing Schedule'!$J$97,
IF(AND(I1485=38000,R1485&gt;123.4,R1485&lt;=168.2,M1485&lt;=10),'[1]Pricing Schedule'!$J$105,
IF(AND(I1485=38000,R1485&gt;123.4,R1485&lt;=168.2,M1485&gt;10),'[1]Pricing Schedule'!$J$113,
IF(AND(I1485=38000,R1485&gt;168.2,R1485&lt;=336.4,M1485&lt;=10),('[1]Pricing Schedule'!$J$105),
IF(AND(I1485=38000,R1485&gt;168.2,R1485&lt;=336.4,M1485&gt;10),('[1]Pricing Schedule'!$J$113),
IF(AND(I1485=38000,R1485&gt;336.4,R1485&lt;=504.6,M1485&lt;=10),('[1]Pricing Schedule'!$J$105),
IF(AND(I1485=38000,R1485&gt;336.4,R1485&lt;=504.6,M1485&gt;10),('[1]Pricing Schedule'!$J$113),
IF(AND(I1485=38000,R1485&gt;504.6,R1485&lt;=672.8,M1485&lt;=10),('[1]Pricing Schedule'!$J$105),
IF(AND(I1485=38000,R1485&gt;504.6,R1485&lt;=672.8,M1485&gt;10),('[1]Pricing Schedule'!$J$113),
IF(AND(I1485=110000,R1485&lt;=12.8,M1485&gt;2),'[1]Pricing Schedule'!$J$63,
IF(AND(I1485=110000,R1485&lt;=12.8,M1485&lt;=2),'[1]Pricing Schedule'!$J$97,
IF(AND(I1485=110000,R1485&gt;12.8,R1485&lt;=22.8,M1485&gt;3),'[1]Pricing Schedule'!$J$72,
IF(AND(I1485=110000,R1485&gt;12.8,R1485&lt;=22.8,M1485&lt;=3),'[1]Pricing Schedule'!$J$97,
IF(AND(I1485=110000,R1485&gt;22.8,R1485&lt;=30.2),'[1]Pricing Schedule'!$J$81,
IF(AND(I1485=110000,R1485&gt;30.2,R1485&lt;=45.9),'[1]Pricing Schedule'!$J$90,
IF(AND(I1485=110000,R1485&gt;45.9,R1485&lt;=123.4),'[1]Pricing Schedule'!$J$97,
IF(AND(I1485=110000,R1485&gt;123.4,R1485&lt;=168.2,M1485&lt;=10),'[1]Pricing Schedule'!$J$105,
IF(AND(I1485=110000,R1485&gt;123.4,R1485&lt;=168.2,M1485&gt;10),'[1]Pricing Schedule'!$J$113,
IF(AND(I1485=110000,R1485&gt;168.2,R1485&lt;=336.2,M1485&lt;=10),('[1]Pricing Schedule'!$J$105),
IF(AND(I1485=110000,R1485&gt;168.2,R1485&lt;=336.2,M1485&gt;10),('[1]Pricing Schedule'!$J$113),
IF(AND(I1485=110000,R1485&gt;336.4,R1485&lt;=504.6,M1485&lt;=10),('[1]Pricing Schedule'!$J$105),
IF(AND(I1485=110000,R1485&gt;336.4,R1485&lt;=504.6,M1485&gt;10),('[1]Pricing Schedule'!$J$113),
IF(AND(I1485=110000,R1485&gt;504.6,R1485&lt;=672.8,M1485&lt;=10),('[1]Pricing Schedule'!$J$105),
IF(AND(I1485=110000,R1485&gt;504.6,R1485&lt;=672.8,M1485&gt;10),('[1]Pricing Schedule'!$J$113),
IF(AND(I1485=110000,R1485&gt;672.8,R1485&lt;=841,M1485&lt;=10),('[1]Pricing Schedule'!$J$105),
IF(AND(I1485=110000,R1485&gt;672.8,R1485&lt;=841,M1485&gt;10),('[1]Pricing Schedule'!$J$113),
IF(AND(I1485=110000,R1485&gt;1682,R1485&lt;=1850.2,M1485&lt;=10),('[1]Pricing Schedule'!$J$105),
IF(AND(I1485=110000,R1485&gt;1682,R1485&lt;=1850.2,M1485&gt;10),('[1]Pricing Schedule'!$J$113),
IF(AND(I1485=110000,R1485&gt;2018.4,R1485&lt;=2186.6,M1485&lt;=10),('[1]Pricing Schedule'!$J$105),
IF(AND(I1485=110000,R1485&gt;2018.4,R1485&lt;=2186.6,M1485&gt;10),('[1]Pricing Schedule'!$J$113),999999999)))))))))))))))))))))))))))))))))))))))</f>
        <v>1</v>
      </c>
      <c r="U1485" s="40">
        <f t="shared" si="144"/>
        <v>317723.80952380953</v>
      </c>
      <c r="V1485" s="41">
        <f t="shared" si="145"/>
        <v>3.1473876682353645</v>
      </c>
      <c r="Y1485" s="23">
        <v>337</v>
      </c>
      <c r="Z1485" s="23">
        <v>540</v>
      </c>
      <c r="AD1485" s="13"/>
      <c r="AE1485" s="13"/>
      <c r="AF1485" s="13"/>
      <c r="AR1485" s="35"/>
    </row>
    <row r="1486" spans="1:44">
      <c r="A1486" s="23">
        <v>1488</v>
      </c>
      <c r="B1486" s="23">
        <v>1488</v>
      </c>
      <c r="C1486" s="23" t="s">
        <v>2175</v>
      </c>
      <c r="D1486" s="23" t="s">
        <v>344</v>
      </c>
      <c r="E1486" s="23" t="s">
        <v>344</v>
      </c>
      <c r="F1486" s="23" t="s">
        <v>1047</v>
      </c>
      <c r="G1486" s="23" t="s">
        <v>1048</v>
      </c>
      <c r="H1486" s="23" t="s">
        <v>113</v>
      </c>
      <c r="I1486" s="13">
        <v>38000</v>
      </c>
      <c r="J1486" s="13">
        <v>38000</v>
      </c>
      <c r="K1486" s="13">
        <v>10000</v>
      </c>
      <c r="L1486" s="24">
        <v>7.7279999999999998</v>
      </c>
      <c r="M1486" s="37">
        <f t="shared" si="140"/>
        <v>8</v>
      </c>
      <c r="N1486" s="24">
        <v>0.28000000000000003</v>
      </c>
      <c r="O1486" s="13">
        <v>3</v>
      </c>
      <c r="P1486" s="36">
        <f t="shared" si="141"/>
        <v>0.28000000000000003</v>
      </c>
      <c r="Q1486" s="38">
        <f t="shared" si="142"/>
        <v>4.2</v>
      </c>
      <c r="R1486" s="37">
        <f t="shared" si="143"/>
        <v>4.2</v>
      </c>
      <c r="S1486" s="39">
        <f>IF(AND(I1486=38000,R1486&lt;=4.5,M1486&gt;8),'[1]Pricing Schedule'!$F$8+('[1]Pricing Schedule'!$F$9*M1486),
IF(AND(I1486=38000,R1486&lt;=4.5,M1486&lt;=8),'[1]Pricing Schedule'!$F$34+('[1]Pricing Schedule'!$F$36*M1486),
IF(AND(I1486=38000,R1486&gt;4.5,R1486&lt;=9,M1486&gt;8),'[1]Pricing Schedule'!$F$17+('[1]Pricing Schedule'!$F$18*M1486),
IF(AND(I1486=38000,R1486&gt;4.5,R1486&lt;=9,M1486&lt;=8),'[1]Pricing Schedule'!$F$34+('[1]Pricing Schedule'!$F$36*M1486),
IF(AND(I1486=38000,R1486&gt;9,R1486&lt;=12.8,M1486&gt;8),'[1]Pricing Schedule'!$F$26+('[1]Pricing Schedule'!$F$27*M1486),
IF(AND(I1486=38000,R1486&gt;9,R1486&lt;=12.8,M1486&lt;=8),'[1]Pricing Schedule'!$F$34+('[1]Pricing Schedule'!$F$36*M1486),
IF(AND(I1486=38000,R1486&gt;12.8,R1486&lt;=22.8),'[1]Pricing Schedule'!$F$34+('[1]Pricing Schedule'!$F$36*M1486),
IF(AND(I1486=38000,R1486&gt;22.8,R1486&lt;=30.2),'[1]Pricing Schedule'!$F$43+('[1]Pricing Schedule'!$F$45*M1486),
IF(AND(I1486=38000,R1486&gt;30.2,R1486&lt;=45.9),'[1]Pricing Schedule'!$F$52+('[1]Pricing Schedule'!$F$54*M1486),
IF(AND(I1486=38000,R1486&gt;45.9,R1486&lt;=123.4),'[1]Pricing Schedule'!$F$96+('[1]Pricing Schedule'!$F$97*M1486),
IF(AND(I1486=38000,R1486&gt;123.4,R1486&lt;=168.2,M1486&lt;=10),'[1]Pricing Schedule'!$F$103+('[1]Pricing Schedule'!$F$105*M1486),
IF(AND(I1486=38000,R1486&gt;123.4,R1486&lt;=168.2,M1486&gt;10),'[1]Pricing Schedule'!$F$111+('[1]Pricing Schedule'!$F$113*M1486),
IF(AND(I1486=38000,R1486&gt;157.4,R1486&lt;=336.4,M1486&lt;=10),('[1]Pricing Schedule'!$F$103+('[1]Pricing Schedule'!$F$105*M1486))*2,
IF(AND(I1486=38000,R1486&gt;157.4,R1486&lt;=336.4,M1486&gt;10),('[1]Pricing Schedule'!$F$111+('[1]Pricing Schedule'!$F$113*M1486))*2,
IF(AND(I1486=38000,R1486&gt;314.8,R1486&lt;=504.6,M1486&lt;=10),('[1]Pricing Schedule'!$F$103+('[1]Pricing Schedule'!$F$105*M1486))*3,
IF(AND(I1486=38000,R1486&gt;314.8,R1486&lt;=504.6,M1486&gt;10),('[1]Pricing Schedule'!$F$111+('[1]Pricing Schedule'!$F$113*M1486))*3,
IF(AND(I1486=38000,R1486&gt;472.2,R1486&lt;=672.8,M1486&lt;=10),('[1]Pricing Schedule'!$F$103+('[1]Pricing Schedule'!$F$105*M1486))*4,
IF(AND(I1486=38000,R1486&gt;472.2,R1486&lt;=672.8,M1486&gt;10),('[1]Pricing Schedule'!$F$111+('[1]Pricing Schedule'!$F$113*M1486))*4,
IF(AND(I1486=110000,R1486&lt;=12.8,M1486&gt;2),'[1]Pricing Schedule'!$F$62+('[1]Pricing Schedule'!$F$63*M1486),
IF(AND(I1486=110000,R1486&lt;=12.8,M1486&lt;=2),'[1]Pricing Schedule'!$F$96+('[1]Pricing Schedule'!$F$97*M1486),
IF(AND(I1486=110000,R1486&gt;12.8,R1486&lt;=22.8,M1486&gt;3),'[1]Pricing Schedule'!$F$71+('[1]Pricing Schedule'!$F$72*M1486),
IF(AND(I1486=110000,R1486&gt;12.8,R1486&lt;=22.8,M1486&lt;=3),'[1]Pricing Schedule'!$F$96+('[1]Pricing Schedule'!$F$97*M1486),
IF(AND(I1486=110000,R1486&gt;22.8,R1486&lt;=30.2),'[1]Pricing Schedule'!$F$80+('[1]Pricing Schedule'!$F$81*M1486),
IF(AND(I1486=110000,R1486&gt;30.2,R1486&lt;=45.9),'[1]Pricing Schedule'!$F$89+('[1]Pricing Schedule'!$F$90*M1486),
IF(AND(I1486=110000,R1486&gt;45.9,R1486&lt;=123.4),'[1]Pricing Schedule'!$F$96+('[1]Pricing Schedule'!$F$97*M1486),
IF(AND(I1486=110000,R1486&gt;123.4,R1486&lt;=168.2,M1486&lt;=10),'[1]Pricing Schedule'!$F$103+('[1]Pricing Schedule'!$F$105*M1486),
IF(AND(I1486=110000,R1486&gt;123.4,R1486&lt;=168.2,M1486&gt;10),'[1]Pricing Schedule'!$F$111+('[1]Pricing Schedule'!$F$113*M1486),
IF(AND(I1486=110000,R1486&gt;168.2,R1486&lt;=336.4,M1486&lt;=10),('[1]Pricing Schedule'!$F$103+('[1]Pricing Schedule'!$F$105*M1486))*2,
IF(AND(I1486=110000,R1486&gt;168.2,R1486&lt;=336.4,M1486&gt;10),('[1]Pricing Schedule'!$F$111+('[1]Pricing Schedule'!$F$113*M1486))*2,
IF(AND(I1486=110000,R1486&gt;336.4,R1486&lt;=504.6,M1486&lt;=10),('[1]Pricing Schedule'!$F$103+('[1]Pricing Schedule'!$F$105*M1486))*3,
IF(AND(I1486=110000,R1486&gt;336.4,R1486&lt;=504.6,M1486&gt;10),('[1]Pricing Schedule'!$F$111+('[1]Pricing Schedule'!$F$113*M1486))*3,
IF(AND(I1486=110000,R1486&gt;504.6,R1486&lt;=672.8,M1486&lt;=10),('[1]Pricing Schedule'!$F$103+('[1]Pricing Schedule'!$F$105*M1486))*4,
IF(AND(I1486=110000,R1486&gt;504.6,R1486&lt;=672.8,M1486&gt;10),('[1]Pricing Schedule'!$F$111+('[1]Pricing Schedule'!$F$113*M1486))*4,
IF(AND(I1486=110000,R1486&gt;672.8,R1486&lt;=841,M1486&lt;=10),('[1]Pricing Schedule'!$F$103+('[1]Pricing Schedule'!$F$105*M1486))*5,
IF(AND(I1486=110000,R1486&gt;672.8,R1486&lt;=841,M1486&gt;10),('[1]Pricing Schedule'!$F$111+('[1]Pricing Schedule'!$F$113*M1486))*5,
IF(AND(I1486=110000,R1486&gt;672.8,R1486&lt;=841,M1486&lt;=10),('[1]Pricing Schedule'!$F$103+('[1]Pricing Schedule'!$F$105*M1486))*5,
IF(AND(I1486=110000,R1486&gt;672.8,R1486&lt;=841,M1486&gt;10),('[1]Pricing Schedule'!$F$111+('[1]Pricing Schedule'!$F$113*M1486))*5,
IF(AND(I1486=110000,R1486&gt;1345.6,R1486&lt;=1513.8,M1486&lt;=10),('[1]Pricing Schedule'!$F$103+('[1]Pricing Schedule'!$F$105*M1486))*9,
IF(AND(I1486=110000,R1486&gt;1345.6,R1486&lt;=1513.8,M1486&gt;10),('[1]Pricing Schedule'!$F$111+('[1]Pricing Schedule'!$F$113*M1486))*9,
9999999999)))))))))))))))))))))))))))))))))))))))</f>
        <v>909950</v>
      </c>
      <c r="T1486" s="21">
        <f>IF(AND(I1486=38000,R1486&lt;=4.5,M1486&gt;8),'[1]Pricing Schedule'!$J$9,
IF(AND(I1486=38000,R1486&lt;=4.5,M1486&lt;=8),'[1]Pricing Schedule'!$J$36,
IF(AND(I1486=38000,R1486&gt;4.5,R1486&lt;=9,M1486&gt;8),'[1]Pricing Schedule'!$J$18,
IF(AND(I1486=38000,R1486&gt;4.5,R1486&lt;=9,M1486&lt;=8),'[1]Pricing Schedule'!$J$36,
IF(AND(I1486=38000,R1486&gt;9,R1486&lt;=12.8,M1486&gt;8),'[1]Pricing Schedule'!$J$27,
IF(AND(I1486=38000,R1486&gt;9,R1486&lt;=12.8,M1486&lt;=8),'[1]Pricing Schedule'!$J$36,
IF(AND(I1486=38000,R1486&gt;12.8,R1486&lt;=22.8),'[1]Pricing Schedule'!$J$36,
IF(AND(I1486=38000,R1486&gt;22.8,R1486&lt;=30.2),'[1]Pricing Schedule'!$J$45,
IF(AND(I1486=38000,R1486&gt;30.2,R1486&lt;=45.9),'[1]Pricing Schedule'!$J$54,
IF(AND(I1486=38000,R1486&gt;45.9,R1486&lt;=123.4),'[1]Pricing Schedule'!$J$97,
IF(AND(I1486=38000,R1486&gt;123.4,R1486&lt;=168.2,M1486&lt;=10),'[1]Pricing Schedule'!$J$105,
IF(AND(I1486=38000,R1486&gt;123.4,R1486&lt;=168.2,M1486&gt;10),'[1]Pricing Schedule'!$J$113,
IF(AND(I1486=38000,R1486&gt;168.2,R1486&lt;=336.4,M1486&lt;=10),('[1]Pricing Schedule'!$J$105),
IF(AND(I1486=38000,R1486&gt;168.2,R1486&lt;=336.4,M1486&gt;10),('[1]Pricing Schedule'!$J$113),
IF(AND(I1486=38000,R1486&gt;336.4,R1486&lt;=504.6,M1486&lt;=10),('[1]Pricing Schedule'!$J$105),
IF(AND(I1486=38000,R1486&gt;336.4,R1486&lt;=504.6,M1486&gt;10),('[1]Pricing Schedule'!$J$113),
IF(AND(I1486=38000,R1486&gt;504.6,R1486&lt;=672.8,M1486&lt;=10),('[1]Pricing Schedule'!$J$105),
IF(AND(I1486=38000,R1486&gt;504.6,R1486&lt;=672.8,M1486&gt;10),('[1]Pricing Schedule'!$J$113),
IF(AND(I1486=110000,R1486&lt;=12.8,M1486&gt;2),'[1]Pricing Schedule'!$J$63,
IF(AND(I1486=110000,R1486&lt;=12.8,M1486&lt;=2),'[1]Pricing Schedule'!$J$97,
IF(AND(I1486=110000,R1486&gt;12.8,R1486&lt;=22.8,M1486&gt;3),'[1]Pricing Schedule'!$J$72,
IF(AND(I1486=110000,R1486&gt;12.8,R1486&lt;=22.8,M1486&lt;=3),'[1]Pricing Schedule'!$J$97,
IF(AND(I1486=110000,R1486&gt;22.8,R1486&lt;=30.2),'[1]Pricing Schedule'!$J$81,
IF(AND(I1486=110000,R1486&gt;30.2,R1486&lt;=45.9),'[1]Pricing Schedule'!$J$90,
IF(AND(I1486=110000,R1486&gt;45.9,R1486&lt;=123.4),'[1]Pricing Schedule'!$J$97,
IF(AND(I1486=110000,R1486&gt;123.4,R1486&lt;=168.2,M1486&lt;=10),'[1]Pricing Schedule'!$J$105,
IF(AND(I1486=110000,R1486&gt;123.4,R1486&lt;=168.2,M1486&gt;10),'[1]Pricing Schedule'!$J$113,
IF(AND(I1486=110000,R1486&gt;168.2,R1486&lt;=336.2,M1486&lt;=10),('[1]Pricing Schedule'!$J$105),
IF(AND(I1486=110000,R1486&gt;168.2,R1486&lt;=336.2,M1486&gt;10),('[1]Pricing Schedule'!$J$113),
IF(AND(I1486=110000,R1486&gt;336.4,R1486&lt;=504.6,M1486&lt;=10),('[1]Pricing Schedule'!$J$105),
IF(AND(I1486=110000,R1486&gt;336.4,R1486&lt;=504.6,M1486&gt;10),('[1]Pricing Schedule'!$J$113),
IF(AND(I1486=110000,R1486&gt;504.6,R1486&lt;=672.8,M1486&lt;=10),('[1]Pricing Schedule'!$J$105),
IF(AND(I1486=110000,R1486&gt;504.6,R1486&lt;=672.8,M1486&gt;10),('[1]Pricing Schedule'!$J$113),
IF(AND(I1486=110000,R1486&gt;672.8,R1486&lt;=841,M1486&lt;=10),('[1]Pricing Schedule'!$J$105),
IF(AND(I1486=110000,R1486&gt;672.8,R1486&lt;=841,M1486&gt;10),('[1]Pricing Schedule'!$J$113),
IF(AND(I1486=110000,R1486&gt;1682,R1486&lt;=1850.2,M1486&lt;=10),('[1]Pricing Schedule'!$J$105),
IF(AND(I1486=110000,R1486&gt;1682,R1486&lt;=1850.2,M1486&gt;10),('[1]Pricing Schedule'!$J$113),
IF(AND(I1486=110000,R1486&gt;2018.4,R1486&lt;=2186.6,M1486&lt;=10),('[1]Pricing Schedule'!$J$105),
IF(AND(I1486=110000,R1486&gt;2018.4,R1486&lt;=2186.6,M1486&gt;10),('[1]Pricing Schedule'!$J$113),999999999)))))))))))))))))))))))))))))))))))))))</f>
        <v>4</v>
      </c>
      <c r="U1486" s="40">
        <f t="shared" si="144"/>
        <v>216654.76190476189</v>
      </c>
      <c r="V1486" s="41">
        <f t="shared" si="145"/>
        <v>4.6156382218803227</v>
      </c>
      <c r="Y1486" s="23">
        <v>151</v>
      </c>
      <c r="Z1486" s="23">
        <v>540</v>
      </c>
      <c r="AD1486" s="13"/>
      <c r="AE1486" s="13"/>
      <c r="AF1486" s="13"/>
      <c r="AR1486" s="35"/>
    </row>
    <row r="1487" spans="1:44">
      <c r="A1487" s="23">
        <v>1489</v>
      </c>
      <c r="B1487" s="23">
        <v>1489</v>
      </c>
      <c r="C1487" s="23" t="s">
        <v>2176</v>
      </c>
      <c r="D1487" s="23" t="s">
        <v>816</v>
      </c>
      <c r="E1487" s="23" t="s">
        <v>816</v>
      </c>
      <c r="F1487" s="23" t="s">
        <v>1756</v>
      </c>
      <c r="G1487" s="23" t="s">
        <v>1757</v>
      </c>
      <c r="H1487" s="23" t="s">
        <v>133</v>
      </c>
      <c r="I1487" s="13">
        <v>110000</v>
      </c>
      <c r="L1487" s="24">
        <v>6.0709999999999997</v>
      </c>
      <c r="M1487" s="37">
        <f t="shared" si="140"/>
        <v>7</v>
      </c>
      <c r="N1487" s="24">
        <v>0.53600000000000003</v>
      </c>
      <c r="O1487" s="13">
        <v>3</v>
      </c>
      <c r="P1487" s="36">
        <f t="shared" si="141"/>
        <v>0.53600000000000003</v>
      </c>
      <c r="Q1487" s="38">
        <f t="shared" si="142"/>
        <v>4.2</v>
      </c>
      <c r="R1487" s="37">
        <f t="shared" si="143"/>
        <v>4.2</v>
      </c>
      <c r="S1487" s="39">
        <f>IF(AND(I1487=38000,R1487&lt;=4.5,M1487&gt;8),'[1]Pricing Schedule'!$F$8+('[1]Pricing Schedule'!$F$9*M1487),
IF(AND(I1487=38000,R1487&lt;=4.5,M1487&lt;=8),'[1]Pricing Schedule'!$F$34+('[1]Pricing Schedule'!$F$36*M1487),
IF(AND(I1487=38000,R1487&gt;4.5,R1487&lt;=9,M1487&gt;8),'[1]Pricing Schedule'!$F$17+('[1]Pricing Schedule'!$F$18*M1487),
IF(AND(I1487=38000,R1487&gt;4.5,R1487&lt;=9,M1487&lt;=8),'[1]Pricing Schedule'!$F$34+('[1]Pricing Schedule'!$F$36*M1487),
IF(AND(I1487=38000,R1487&gt;9,R1487&lt;=12.8,M1487&gt;8),'[1]Pricing Schedule'!$F$26+('[1]Pricing Schedule'!$F$27*M1487),
IF(AND(I1487=38000,R1487&gt;9,R1487&lt;=12.8,M1487&lt;=8),'[1]Pricing Schedule'!$F$34+('[1]Pricing Schedule'!$F$36*M1487),
IF(AND(I1487=38000,R1487&gt;12.8,R1487&lt;=22.8),'[1]Pricing Schedule'!$F$34+('[1]Pricing Schedule'!$F$36*M1487),
IF(AND(I1487=38000,R1487&gt;22.8,R1487&lt;=30.2),'[1]Pricing Schedule'!$F$43+('[1]Pricing Schedule'!$F$45*M1487),
IF(AND(I1487=38000,R1487&gt;30.2,R1487&lt;=45.9),'[1]Pricing Schedule'!$F$52+('[1]Pricing Schedule'!$F$54*M1487),
IF(AND(I1487=38000,R1487&gt;45.9,R1487&lt;=123.4),'[1]Pricing Schedule'!$F$96+('[1]Pricing Schedule'!$F$97*M1487),
IF(AND(I1487=38000,R1487&gt;123.4,R1487&lt;=168.2,M1487&lt;=10),'[1]Pricing Schedule'!$F$103+('[1]Pricing Schedule'!$F$105*M1487),
IF(AND(I1487=38000,R1487&gt;123.4,R1487&lt;=168.2,M1487&gt;10),'[1]Pricing Schedule'!$F$111+('[1]Pricing Schedule'!$F$113*M1487),
IF(AND(I1487=38000,R1487&gt;157.4,R1487&lt;=336.4,M1487&lt;=10),('[1]Pricing Schedule'!$F$103+('[1]Pricing Schedule'!$F$105*M1487))*2,
IF(AND(I1487=38000,R1487&gt;157.4,R1487&lt;=336.4,M1487&gt;10),('[1]Pricing Schedule'!$F$111+('[1]Pricing Schedule'!$F$113*M1487))*2,
IF(AND(I1487=38000,R1487&gt;314.8,R1487&lt;=504.6,M1487&lt;=10),('[1]Pricing Schedule'!$F$103+('[1]Pricing Schedule'!$F$105*M1487))*3,
IF(AND(I1487=38000,R1487&gt;314.8,R1487&lt;=504.6,M1487&gt;10),('[1]Pricing Schedule'!$F$111+('[1]Pricing Schedule'!$F$113*M1487))*3,
IF(AND(I1487=38000,R1487&gt;472.2,R1487&lt;=672.8,M1487&lt;=10),('[1]Pricing Schedule'!$F$103+('[1]Pricing Schedule'!$F$105*M1487))*4,
IF(AND(I1487=38000,R1487&gt;472.2,R1487&lt;=672.8,M1487&gt;10),('[1]Pricing Schedule'!$F$111+('[1]Pricing Schedule'!$F$113*M1487))*4,
IF(AND(I1487=110000,R1487&lt;=12.8,M1487&gt;2),'[1]Pricing Schedule'!$F$62+('[1]Pricing Schedule'!$F$63*M1487),
IF(AND(I1487=110000,R1487&lt;=12.8,M1487&lt;=2),'[1]Pricing Schedule'!$F$96+('[1]Pricing Schedule'!$F$97*M1487),
IF(AND(I1487=110000,R1487&gt;12.8,R1487&lt;=22.8,M1487&gt;3),'[1]Pricing Schedule'!$F$71+('[1]Pricing Schedule'!$F$72*M1487),
IF(AND(I1487=110000,R1487&gt;12.8,R1487&lt;=22.8,M1487&lt;=3),'[1]Pricing Schedule'!$F$96+('[1]Pricing Schedule'!$F$97*M1487),
IF(AND(I1487=110000,R1487&gt;22.8,R1487&lt;=30.2),'[1]Pricing Schedule'!$F$80+('[1]Pricing Schedule'!$F$81*M1487),
IF(AND(I1487=110000,R1487&gt;30.2,R1487&lt;=45.9),'[1]Pricing Schedule'!$F$89+('[1]Pricing Schedule'!$F$90*M1487),
IF(AND(I1487=110000,R1487&gt;45.9,R1487&lt;=123.4),'[1]Pricing Schedule'!$F$96+('[1]Pricing Schedule'!$F$97*M1487),
IF(AND(I1487=110000,R1487&gt;123.4,R1487&lt;=168.2,M1487&lt;=10),'[1]Pricing Schedule'!$F$103+('[1]Pricing Schedule'!$F$105*M1487),
IF(AND(I1487=110000,R1487&gt;123.4,R1487&lt;=168.2,M1487&gt;10),'[1]Pricing Schedule'!$F$111+('[1]Pricing Schedule'!$F$113*M1487),
IF(AND(I1487=110000,R1487&gt;168.2,R1487&lt;=336.4,M1487&lt;=10),('[1]Pricing Schedule'!$F$103+('[1]Pricing Schedule'!$F$105*M1487))*2,
IF(AND(I1487=110000,R1487&gt;168.2,R1487&lt;=336.4,M1487&gt;10),('[1]Pricing Schedule'!$F$111+('[1]Pricing Schedule'!$F$113*M1487))*2,
IF(AND(I1487=110000,R1487&gt;336.4,R1487&lt;=504.6,M1487&lt;=10),('[1]Pricing Schedule'!$F$103+('[1]Pricing Schedule'!$F$105*M1487))*3,
IF(AND(I1487=110000,R1487&gt;336.4,R1487&lt;=504.6,M1487&gt;10),('[1]Pricing Schedule'!$F$111+('[1]Pricing Schedule'!$F$113*M1487))*3,
IF(AND(I1487=110000,R1487&gt;504.6,R1487&lt;=672.8,M1487&lt;=10),('[1]Pricing Schedule'!$F$103+('[1]Pricing Schedule'!$F$105*M1487))*4,
IF(AND(I1487=110000,R1487&gt;504.6,R1487&lt;=672.8,M1487&gt;10),('[1]Pricing Schedule'!$F$111+('[1]Pricing Schedule'!$F$113*M1487))*4,
IF(AND(I1487=110000,R1487&gt;672.8,R1487&lt;=841,M1487&lt;=10),('[1]Pricing Schedule'!$F$103+('[1]Pricing Schedule'!$F$105*M1487))*5,
IF(AND(I1487=110000,R1487&gt;672.8,R1487&lt;=841,M1487&gt;10),('[1]Pricing Schedule'!$F$111+('[1]Pricing Schedule'!$F$113*M1487))*5,
IF(AND(I1487=110000,R1487&gt;672.8,R1487&lt;=841,M1487&lt;=10),('[1]Pricing Schedule'!$F$103+('[1]Pricing Schedule'!$F$105*M1487))*5,
IF(AND(I1487=110000,R1487&gt;672.8,R1487&lt;=841,M1487&gt;10),('[1]Pricing Schedule'!$F$111+('[1]Pricing Schedule'!$F$113*M1487))*5,
IF(AND(I1487=110000,R1487&gt;1345.6,R1487&lt;=1513.8,M1487&lt;=10),('[1]Pricing Schedule'!$F$103+('[1]Pricing Schedule'!$F$105*M1487))*9,
IF(AND(I1487=110000,R1487&gt;1345.6,R1487&lt;=1513.8,M1487&gt;10),('[1]Pricing Schedule'!$F$111+('[1]Pricing Schedule'!$F$113*M1487))*9,
9999999999)))))))))))))))))))))))))))))))))))))))</f>
        <v>1785370</v>
      </c>
      <c r="T1487" s="21">
        <f>IF(AND(I1487=38000,R1487&lt;=4.5,M1487&gt;8),'[1]Pricing Schedule'!$J$9,
IF(AND(I1487=38000,R1487&lt;=4.5,M1487&lt;=8),'[1]Pricing Schedule'!$J$36,
IF(AND(I1487=38000,R1487&gt;4.5,R1487&lt;=9,M1487&gt;8),'[1]Pricing Schedule'!$J$18,
IF(AND(I1487=38000,R1487&gt;4.5,R1487&lt;=9,M1487&lt;=8),'[1]Pricing Schedule'!$J$36,
IF(AND(I1487=38000,R1487&gt;9,R1487&lt;=12.8,M1487&gt;8),'[1]Pricing Schedule'!$J$27,
IF(AND(I1487=38000,R1487&gt;9,R1487&lt;=12.8,M1487&lt;=8),'[1]Pricing Schedule'!$J$36,
IF(AND(I1487=38000,R1487&gt;12.8,R1487&lt;=22.8),'[1]Pricing Schedule'!$J$36,
IF(AND(I1487=38000,R1487&gt;22.8,R1487&lt;=30.2),'[1]Pricing Schedule'!$J$45,
IF(AND(I1487=38000,R1487&gt;30.2,R1487&lt;=45.9),'[1]Pricing Schedule'!$J$54,
IF(AND(I1487=38000,R1487&gt;45.9,R1487&lt;=123.4),'[1]Pricing Schedule'!$J$97,
IF(AND(I1487=38000,R1487&gt;123.4,R1487&lt;=168.2,M1487&lt;=10),'[1]Pricing Schedule'!$J$105,
IF(AND(I1487=38000,R1487&gt;123.4,R1487&lt;=168.2,M1487&gt;10),'[1]Pricing Schedule'!$J$113,
IF(AND(I1487=38000,R1487&gt;168.2,R1487&lt;=336.4,M1487&lt;=10),('[1]Pricing Schedule'!$J$105),
IF(AND(I1487=38000,R1487&gt;168.2,R1487&lt;=336.4,M1487&gt;10),('[1]Pricing Schedule'!$J$113),
IF(AND(I1487=38000,R1487&gt;336.4,R1487&lt;=504.6,M1487&lt;=10),('[1]Pricing Schedule'!$J$105),
IF(AND(I1487=38000,R1487&gt;336.4,R1487&lt;=504.6,M1487&gt;10),('[1]Pricing Schedule'!$J$113),
IF(AND(I1487=38000,R1487&gt;504.6,R1487&lt;=672.8,M1487&lt;=10),('[1]Pricing Schedule'!$J$105),
IF(AND(I1487=38000,R1487&gt;504.6,R1487&lt;=672.8,M1487&gt;10),('[1]Pricing Schedule'!$J$113),
IF(AND(I1487=110000,R1487&lt;=12.8,M1487&gt;2),'[1]Pricing Schedule'!$J$63,
IF(AND(I1487=110000,R1487&lt;=12.8,M1487&lt;=2),'[1]Pricing Schedule'!$J$97,
IF(AND(I1487=110000,R1487&gt;12.8,R1487&lt;=22.8,M1487&gt;3),'[1]Pricing Schedule'!$J$72,
IF(AND(I1487=110000,R1487&gt;12.8,R1487&lt;=22.8,M1487&lt;=3),'[1]Pricing Schedule'!$J$97,
IF(AND(I1487=110000,R1487&gt;22.8,R1487&lt;=30.2),'[1]Pricing Schedule'!$J$81,
IF(AND(I1487=110000,R1487&gt;30.2,R1487&lt;=45.9),'[1]Pricing Schedule'!$J$90,
IF(AND(I1487=110000,R1487&gt;45.9,R1487&lt;=123.4),'[1]Pricing Schedule'!$J$97,
IF(AND(I1487=110000,R1487&gt;123.4,R1487&lt;=168.2,M1487&lt;=10),'[1]Pricing Schedule'!$J$105,
IF(AND(I1487=110000,R1487&gt;123.4,R1487&lt;=168.2,M1487&gt;10),'[1]Pricing Schedule'!$J$113,
IF(AND(I1487=110000,R1487&gt;168.2,R1487&lt;=336.2,M1487&lt;=10),('[1]Pricing Schedule'!$J$105),
IF(AND(I1487=110000,R1487&gt;168.2,R1487&lt;=336.2,M1487&gt;10),('[1]Pricing Schedule'!$J$113),
IF(AND(I1487=110000,R1487&gt;336.4,R1487&lt;=504.6,M1487&lt;=10),('[1]Pricing Schedule'!$J$105),
IF(AND(I1487=110000,R1487&gt;336.4,R1487&lt;=504.6,M1487&gt;10),('[1]Pricing Schedule'!$J$113),
IF(AND(I1487=110000,R1487&gt;504.6,R1487&lt;=672.8,M1487&lt;=10),('[1]Pricing Schedule'!$J$105),
IF(AND(I1487=110000,R1487&gt;504.6,R1487&lt;=672.8,M1487&gt;10),('[1]Pricing Schedule'!$J$113),
IF(AND(I1487=110000,R1487&gt;672.8,R1487&lt;=841,M1487&lt;=10),('[1]Pricing Schedule'!$J$105),
IF(AND(I1487=110000,R1487&gt;672.8,R1487&lt;=841,M1487&gt;10),('[1]Pricing Schedule'!$J$113),
IF(AND(I1487=110000,R1487&gt;1682,R1487&lt;=1850.2,M1487&lt;=10),('[1]Pricing Schedule'!$J$105),
IF(AND(I1487=110000,R1487&gt;1682,R1487&lt;=1850.2,M1487&gt;10),('[1]Pricing Schedule'!$J$113),
IF(AND(I1487=110000,R1487&gt;2018.4,R1487&lt;=2186.6,M1487&lt;=10),('[1]Pricing Schedule'!$J$105),
IF(AND(I1487=110000,R1487&gt;2018.4,R1487&lt;=2186.6,M1487&gt;10),('[1]Pricing Schedule'!$J$113),999999999)))))))))))))))))))))))))))))))))))))))</f>
        <v>7</v>
      </c>
      <c r="U1487" s="40">
        <f t="shared" si="144"/>
        <v>425088.09523809521</v>
      </c>
      <c r="V1487" s="41">
        <f t="shared" si="145"/>
        <v>2.3524535530450272</v>
      </c>
      <c r="Y1487" s="23">
        <v>105</v>
      </c>
      <c r="Z1487" s="23">
        <v>168</v>
      </c>
      <c r="AD1487" s="13"/>
      <c r="AE1487" s="13"/>
      <c r="AF1487" s="13"/>
      <c r="AR1487" s="35"/>
    </row>
    <row r="1488" spans="1:44">
      <c r="A1488" s="23">
        <v>1490</v>
      </c>
      <c r="B1488" s="23">
        <v>1490</v>
      </c>
      <c r="C1488" s="23" t="s">
        <v>2177</v>
      </c>
      <c r="D1488" s="23" t="s">
        <v>131</v>
      </c>
      <c r="E1488" s="23" t="s">
        <v>131</v>
      </c>
      <c r="F1488" s="23" t="s">
        <v>132</v>
      </c>
      <c r="H1488" s="23" t="s">
        <v>133</v>
      </c>
      <c r="I1488" s="13">
        <v>110000</v>
      </c>
      <c r="J1488" s="23" t="s">
        <v>134</v>
      </c>
      <c r="K1488" s="13">
        <v>110000</v>
      </c>
      <c r="L1488" s="24">
        <v>3.0670000000000002</v>
      </c>
      <c r="M1488" s="37">
        <f t="shared" si="140"/>
        <v>4</v>
      </c>
      <c r="N1488" s="24">
        <v>0.216</v>
      </c>
      <c r="O1488" s="13">
        <v>3</v>
      </c>
      <c r="P1488" s="36">
        <f t="shared" si="141"/>
        <v>0.216</v>
      </c>
      <c r="Q1488" s="38">
        <f t="shared" si="142"/>
        <v>4.2</v>
      </c>
      <c r="R1488" s="37">
        <f t="shared" si="143"/>
        <v>4.2</v>
      </c>
      <c r="S1488" s="39">
        <f>IF(AND(I1488=38000,R1488&lt;=4.5,M1488&gt;8),'[1]Pricing Schedule'!$F$8+('[1]Pricing Schedule'!$F$9*M1488),
IF(AND(I1488=38000,R1488&lt;=4.5,M1488&lt;=8),'[1]Pricing Schedule'!$F$34+('[1]Pricing Schedule'!$F$36*M1488),
IF(AND(I1488=38000,R1488&gt;4.5,R1488&lt;=9,M1488&gt;8),'[1]Pricing Schedule'!$F$17+('[1]Pricing Schedule'!$F$18*M1488),
IF(AND(I1488=38000,R1488&gt;4.5,R1488&lt;=9,M1488&lt;=8),'[1]Pricing Schedule'!$F$34+('[1]Pricing Schedule'!$F$36*M1488),
IF(AND(I1488=38000,R1488&gt;9,R1488&lt;=12.8,M1488&gt;8),'[1]Pricing Schedule'!$F$26+('[1]Pricing Schedule'!$F$27*M1488),
IF(AND(I1488=38000,R1488&gt;9,R1488&lt;=12.8,M1488&lt;=8),'[1]Pricing Schedule'!$F$34+('[1]Pricing Schedule'!$F$36*M1488),
IF(AND(I1488=38000,R1488&gt;12.8,R1488&lt;=22.8),'[1]Pricing Schedule'!$F$34+('[1]Pricing Schedule'!$F$36*M1488),
IF(AND(I1488=38000,R1488&gt;22.8,R1488&lt;=30.2),'[1]Pricing Schedule'!$F$43+('[1]Pricing Schedule'!$F$45*M1488),
IF(AND(I1488=38000,R1488&gt;30.2,R1488&lt;=45.9),'[1]Pricing Schedule'!$F$52+('[1]Pricing Schedule'!$F$54*M1488),
IF(AND(I1488=38000,R1488&gt;45.9,R1488&lt;=123.4),'[1]Pricing Schedule'!$F$96+('[1]Pricing Schedule'!$F$97*M1488),
IF(AND(I1488=38000,R1488&gt;123.4,R1488&lt;=168.2,M1488&lt;=10),'[1]Pricing Schedule'!$F$103+('[1]Pricing Schedule'!$F$105*M1488),
IF(AND(I1488=38000,R1488&gt;123.4,R1488&lt;=168.2,M1488&gt;10),'[1]Pricing Schedule'!$F$111+('[1]Pricing Schedule'!$F$113*M1488),
IF(AND(I1488=38000,R1488&gt;157.4,R1488&lt;=336.4,M1488&lt;=10),('[1]Pricing Schedule'!$F$103+('[1]Pricing Schedule'!$F$105*M1488))*2,
IF(AND(I1488=38000,R1488&gt;157.4,R1488&lt;=336.4,M1488&gt;10),('[1]Pricing Schedule'!$F$111+('[1]Pricing Schedule'!$F$113*M1488))*2,
IF(AND(I1488=38000,R1488&gt;314.8,R1488&lt;=504.6,M1488&lt;=10),('[1]Pricing Schedule'!$F$103+('[1]Pricing Schedule'!$F$105*M1488))*3,
IF(AND(I1488=38000,R1488&gt;314.8,R1488&lt;=504.6,M1488&gt;10),('[1]Pricing Schedule'!$F$111+('[1]Pricing Schedule'!$F$113*M1488))*3,
IF(AND(I1488=38000,R1488&gt;472.2,R1488&lt;=672.8,M1488&lt;=10),('[1]Pricing Schedule'!$F$103+('[1]Pricing Schedule'!$F$105*M1488))*4,
IF(AND(I1488=38000,R1488&gt;472.2,R1488&lt;=672.8,M1488&gt;10),('[1]Pricing Schedule'!$F$111+('[1]Pricing Schedule'!$F$113*M1488))*4,
IF(AND(I1488=110000,R1488&lt;=12.8,M1488&gt;2),'[1]Pricing Schedule'!$F$62+('[1]Pricing Schedule'!$F$63*M1488),
IF(AND(I1488=110000,R1488&lt;=12.8,M1488&lt;=2),'[1]Pricing Schedule'!$F$96+('[1]Pricing Schedule'!$F$97*M1488),
IF(AND(I1488=110000,R1488&gt;12.8,R1488&lt;=22.8,M1488&gt;3),'[1]Pricing Schedule'!$F$71+('[1]Pricing Schedule'!$F$72*M1488),
IF(AND(I1488=110000,R1488&gt;12.8,R1488&lt;=22.8,M1488&lt;=3),'[1]Pricing Schedule'!$F$96+('[1]Pricing Schedule'!$F$97*M1488),
IF(AND(I1488=110000,R1488&gt;22.8,R1488&lt;=30.2),'[1]Pricing Schedule'!$F$80+('[1]Pricing Schedule'!$F$81*M1488),
IF(AND(I1488=110000,R1488&gt;30.2,R1488&lt;=45.9),'[1]Pricing Schedule'!$F$89+('[1]Pricing Schedule'!$F$90*M1488),
IF(AND(I1488=110000,R1488&gt;45.9,R1488&lt;=123.4),'[1]Pricing Schedule'!$F$96+('[1]Pricing Schedule'!$F$97*M1488),
IF(AND(I1488=110000,R1488&gt;123.4,R1488&lt;=168.2,M1488&lt;=10),'[1]Pricing Schedule'!$F$103+('[1]Pricing Schedule'!$F$105*M1488),
IF(AND(I1488=110000,R1488&gt;123.4,R1488&lt;=168.2,M1488&gt;10),'[1]Pricing Schedule'!$F$111+('[1]Pricing Schedule'!$F$113*M1488),
IF(AND(I1488=110000,R1488&gt;168.2,R1488&lt;=336.4,M1488&lt;=10),('[1]Pricing Schedule'!$F$103+('[1]Pricing Schedule'!$F$105*M1488))*2,
IF(AND(I1488=110000,R1488&gt;168.2,R1488&lt;=336.4,M1488&gt;10),('[1]Pricing Schedule'!$F$111+('[1]Pricing Schedule'!$F$113*M1488))*2,
IF(AND(I1488=110000,R1488&gt;336.4,R1488&lt;=504.6,M1488&lt;=10),('[1]Pricing Schedule'!$F$103+('[1]Pricing Schedule'!$F$105*M1488))*3,
IF(AND(I1488=110000,R1488&gt;336.4,R1488&lt;=504.6,M1488&gt;10),('[1]Pricing Schedule'!$F$111+('[1]Pricing Schedule'!$F$113*M1488))*3,
IF(AND(I1488=110000,R1488&gt;504.6,R1488&lt;=672.8,M1488&lt;=10),('[1]Pricing Schedule'!$F$103+('[1]Pricing Schedule'!$F$105*M1488))*4,
IF(AND(I1488=110000,R1488&gt;504.6,R1488&lt;=672.8,M1488&gt;10),('[1]Pricing Schedule'!$F$111+('[1]Pricing Schedule'!$F$113*M1488))*4,
IF(AND(I1488=110000,R1488&gt;672.8,R1488&lt;=841,M1488&lt;=10),('[1]Pricing Schedule'!$F$103+('[1]Pricing Schedule'!$F$105*M1488))*5,
IF(AND(I1488=110000,R1488&gt;672.8,R1488&lt;=841,M1488&gt;10),('[1]Pricing Schedule'!$F$111+('[1]Pricing Schedule'!$F$113*M1488))*5,
IF(AND(I1488=110000,R1488&gt;672.8,R1488&lt;=841,M1488&lt;=10),('[1]Pricing Schedule'!$F$103+('[1]Pricing Schedule'!$F$105*M1488))*5,
IF(AND(I1488=110000,R1488&gt;672.8,R1488&lt;=841,M1488&gt;10),('[1]Pricing Schedule'!$F$111+('[1]Pricing Schedule'!$F$113*M1488))*5,
IF(AND(I1488=110000,R1488&gt;1345.6,R1488&lt;=1513.8,M1488&lt;=10),('[1]Pricing Schedule'!$F$103+('[1]Pricing Schedule'!$F$105*M1488))*9,
IF(AND(I1488=110000,R1488&gt;1345.6,R1488&lt;=1513.8,M1488&gt;10),('[1]Pricing Schedule'!$F$111+('[1]Pricing Schedule'!$F$113*M1488))*9,
9999999999)))))))))))))))))))))))))))))))))))))))</f>
        <v>1627270</v>
      </c>
      <c r="T1488" s="21">
        <f>IF(AND(I1488=38000,R1488&lt;=4.5,M1488&gt;8),'[1]Pricing Schedule'!$J$9,
IF(AND(I1488=38000,R1488&lt;=4.5,M1488&lt;=8),'[1]Pricing Schedule'!$J$36,
IF(AND(I1488=38000,R1488&gt;4.5,R1488&lt;=9,M1488&gt;8),'[1]Pricing Schedule'!$J$18,
IF(AND(I1488=38000,R1488&gt;4.5,R1488&lt;=9,M1488&lt;=8),'[1]Pricing Schedule'!$J$36,
IF(AND(I1488=38000,R1488&gt;9,R1488&lt;=12.8,M1488&gt;8),'[1]Pricing Schedule'!$J$27,
IF(AND(I1488=38000,R1488&gt;9,R1488&lt;=12.8,M1488&lt;=8),'[1]Pricing Schedule'!$J$36,
IF(AND(I1488=38000,R1488&gt;12.8,R1488&lt;=22.8),'[1]Pricing Schedule'!$J$36,
IF(AND(I1488=38000,R1488&gt;22.8,R1488&lt;=30.2),'[1]Pricing Schedule'!$J$45,
IF(AND(I1488=38000,R1488&gt;30.2,R1488&lt;=45.9),'[1]Pricing Schedule'!$J$54,
IF(AND(I1488=38000,R1488&gt;45.9,R1488&lt;=123.4),'[1]Pricing Schedule'!$J$97,
IF(AND(I1488=38000,R1488&gt;123.4,R1488&lt;=168.2,M1488&lt;=10),'[1]Pricing Schedule'!$J$105,
IF(AND(I1488=38000,R1488&gt;123.4,R1488&lt;=168.2,M1488&gt;10),'[1]Pricing Schedule'!$J$113,
IF(AND(I1488=38000,R1488&gt;168.2,R1488&lt;=336.4,M1488&lt;=10),('[1]Pricing Schedule'!$J$105),
IF(AND(I1488=38000,R1488&gt;168.2,R1488&lt;=336.4,M1488&gt;10),('[1]Pricing Schedule'!$J$113),
IF(AND(I1488=38000,R1488&gt;336.4,R1488&lt;=504.6,M1488&lt;=10),('[1]Pricing Schedule'!$J$105),
IF(AND(I1488=38000,R1488&gt;336.4,R1488&lt;=504.6,M1488&gt;10),('[1]Pricing Schedule'!$J$113),
IF(AND(I1488=38000,R1488&gt;504.6,R1488&lt;=672.8,M1488&lt;=10),('[1]Pricing Schedule'!$J$105),
IF(AND(I1488=38000,R1488&gt;504.6,R1488&lt;=672.8,M1488&gt;10),('[1]Pricing Schedule'!$J$113),
IF(AND(I1488=110000,R1488&lt;=12.8,M1488&gt;2),'[1]Pricing Schedule'!$J$63,
IF(AND(I1488=110000,R1488&lt;=12.8,M1488&lt;=2),'[1]Pricing Schedule'!$J$97,
IF(AND(I1488=110000,R1488&gt;12.8,R1488&lt;=22.8,M1488&gt;3),'[1]Pricing Schedule'!$J$72,
IF(AND(I1488=110000,R1488&gt;12.8,R1488&lt;=22.8,M1488&lt;=3),'[1]Pricing Schedule'!$J$97,
IF(AND(I1488=110000,R1488&gt;22.8,R1488&lt;=30.2),'[1]Pricing Schedule'!$J$81,
IF(AND(I1488=110000,R1488&gt;30.2,R1488&lt;=45.9),'[1]Pricing Schedule'!$J$90,
IF(AND(I1488=110000,R1488&gt;45.9,R1488&lt;=123.4),'[1]Pricing Schedule'!$J$97,
IF(AND(I1488=110000,R1488&gt;123.4,R1488&lt;=168.2,M1488&lt;=10),'[1]Pricing Schedule'!$J$105,
IF(AND(I1488=110000,R1488&gt;123.4,R1488&lt;=168.2,M1488&gt;10),'[1]Pricing Schedule'!$J$113,
IF(AND(I1488=110000,R1488&gt;168.2,R1488&lt;=336.2,M1488&lt;=10),('[1]Pricing Schedule'!$J$105),
IF(AND(I1488=110000,R1488&gt;168.2,R1488&lt;=336.2,M1488&gt;10),('[1]Pricing Schedule'!$J$113),
IF(AND(I1488=110000,R1488&gt;336.4,R1488&lt;=504.6,M1488&lt;=10),('[1]Pricing Schedule'!$J$105),
IF(AND(I1488=110000,R1488&gt;336.4,R1488&lt;=504.6,M1488&gt;10),('[1]Pricing Schedule'!$J$113),
IF(AND(I1488=110000,R1488&gt;504.6,R1488&lt;=672.8,M1488&lt;=10),('[1]Pricing Schedule'!$J$105),
IF(AND(I1488=110000,R1488&gt;504.6,R1488&lt;=672.8,M1488&gt;10),('[1]Pricing Schedule'!$J$113),
IF(AND(I1488=110000,R1488&gt;672.8,R1488&lt;=841,M1488&lt;=10),('[1]Pricing Schedule'!$J$105),
IF(AND(I1488=110000,R1488&gt;672.8,R1488&lt;=841,M1488&gt;10),('[1]Pricing Schedule'!$J$113),
IF(AND(I1488=110000,R1488&gt;1682,R1488&lt;=1850.2,M1488&lt;=10),('[1]Pricing Schedule'!$J$105),
IF(AND(I1488=110000,R1488&gt;1682,R1488&lt;=1850.2,M1488&gt;10),('[1]Pricing Schedule'!$J$113),
IF(AND(I1488=110000,R1488&gt;2018.4,R1488&lt;=2186.6,M1488&lt;=10),('[1]Pricing Schedule'!$J$105),
IF(AND(I1488=110000,R1488&gt;2018.4,R1488&lt;=2186.6,M1488&gt;10),('[1]Pricing Schedule'!$J$113),999999999)))))))))))))))))))))))))))))))))))))))</f>
        <v>7</v>
      </c>
      <c r="U1488" s="40">
        <f t="shared" si="144"/>
        <v>387445.23809523811</v>
      </c>
      <c r="V1488" s="41">
        <f t="shared" si="145"/>
        <v>2.5810099123071155</v>
      </c>
      <c r="Y1488" s="23">
        <v>105</v>
      </c>
      <c r="Z1488" s="23">
        <v>708</v>
      </c>
      <c r="AD1488" s="13"/>
      <c r="AE1488" s="13"/>
      <c r="AF1488" s="13"/>
      <c r="AR1488" s="35"/>
    </row>
    <row r="1489" spans="1:44">
      <c r="A1489" s="23">
        <v>1491</v>
      </c>
      <c r="B1489" s="23">
        <v>1491</v>
      </c>
      <c r="C1489" s="23" t="s">
        <v>2178</v>
      </c>
      <c r="D1489" s="23" t="s">
        <v>121</v>
      </c>
      <c r="E1489" s="23" t="s">
        <v>121</v>
      </c>
      <c r="F1489" s="23" t="s">
        <v>349</v>
      </c>
      <c r="G1489" s="23" t="s">
        <v>350</v>
      </c>
      <c r="H1489" s="23" t="s">
        <v>113</v>
      </c>
      <c r="I1489" s="13">
        <v>38000</v>
      </c>
      <c r="J1489" s="13">
        <v>38000</v>
      </c>
      <c r="K1489" s="23" t="s">
        <v>119</v>
      </c>
      <c r="L1489" s="24">
        <v>12.182</v>
      </c>
      <c r="M1489" s="37">
        <f t="shared" si="140"/>
        <v>13</v>
      </c>
      <c r="N1489" s="24">
        <v>0.113</v>
      </c>
      <c r="O1489" s="13">
        <v>3</v>
      </c>
      <c r="P1489" s="36">
        <f t="shared" si="141"/>
        <v>0.113</v>
      </c>
      <c r="Q1489" s="38">
        <f t="shared" si="142"/>
        <v>4.2</v>
      </c>
      <c r="R1489" s="37">
        <f t="shared" si="143"/>
        <v>4.2</v>
      </c>
      <c r="S1489" s="39">
        <f>IF(AND(I1489=38000,R1489&lt;=4.5,M1489&gt;8),'[1]Pricing Schedule'!$F$8+('[1]Pricing Schedule'!$F$9*M1489),
IF(AND(I1489=38000,R1489&lt;=4.5,M1489&lt;=8),'[1]Pricing Schedule'!$F$34+('[1]Pricing Schedule'!$F$36*M1489),
IF(AND(I1489=38000,R1489&gt;4.5,R1489&lt;=9,M1489&gt;8),'[1]Pricing Schedule'!$F$17+('[1]Pricing Schedule'!$F$18*M1489),
IF(AND(I1489=38000,R1489&gt;4.5,R1489&lt;=9,M1489&lt;=8),'[1]Pricing Schedule'!$F$34+('[1]Pricing Schedule'!$F$36*M1489),
IF(AND(I1489=38000,R1489&gt;9,R1489&lt;=12.8,M1489&gt;8),'[1]Pricing Schedule'!$F$26+('[1]Pricing Schedule'!$F$27*M1489),
IF(AND(I1489=38000,R1489&gt;9,R1489&lt;=12.8,M1489&lt;=8),'[1]Pricing Schedule'!$F$34+('[1]Pricing Schedule'!$F$36*M1489),
IF(AND(I1489=38000,R1489&gt;12.8,R1489&lt;=22.8),'[1]Pricing Schedule'!$F$34+('[1]Pricing Schedule'!$F$36*M1489),
IF(AND(I1489=38000,R1489&gt;22.8,R1489&lt;=30.2),'[1]Pricing Schedule'!$F$43+('[1]Pricing Schedule'!$F$45*M1489),
IF(AND(I1489=38000,R1489&gt;30.2,R1489&lt;=45.9),'[1]Pricing Schedule'!$F$52+('[1]Pricing Schedule'!$F$54*M1489),
IF(AND(I1489=38000,R1489&gt;45.9,R1489&lt;=123.4),'[1]Pricing Schedule'!$F$96+('[1]Pricing Schedule'!$F$97*M1489),
IF(AND(I1489=38000,R1489&gt;123.4,R1489&lt;=168.2,M1489&lt;=10),'[1]Pricing Schedule'!$F$103+('[1]Pricing Schedule'!$F$105*M1489),
IF(AND(I1489=38000,R1489&gt;123.4,R1489&lt;=168.2,M1489&gt;10),'[1]Pricing Schedule'!$F$111+('[1]Pricing Schedule'!$F$113*M1489),
IF(AND(I1489=38000,R1489&gt;157.4,R1489&lt;=336.4,M1489&lt;=10),('[1]Pricing Schedule'!$F$103+('[1]Pricing Schedule'!$F$105*M1489))*2,
IF(AND(I1489=38000,R1489&gt;157.4,R1489&lt;=336.4,M1489&gt;10),('[1]Pricing Schedule'!$F$111+('[1]Pricing Schedule'!$F$113*M1489))*2,
IF(AND(I1489=38000,R1489&gt;314.8,R1489&lt;=504.6,M1489&lt;=10),('[1]Pricing Schedule'!$F$103+('[1]Pricing Schedule'!$F$105*M1489))*3,
IF(AND(I1489=38000,R1489&gt;314.8,R1489&lt;=504.6,M1489&gt;10),('[1]Pricing Schedule'!$F$111+('[1]Pricing Schedule'!$F$113*M1489))*3,
IF(AND(I1489=38000,R1489&gt;472.2,R1489&lt;=672.8,M1489&lt;=10),('[1]Pricing Schedule'!$F$103+('[1]Pricing Schedule'!$F$105*M1489))*4,
IF(AND(I1489=38000,R1489&gt;472.2,R1489&lt;=672.8,M1489&gt;10),('[1]Pricing Schedule'!$F$111+('[1]Pricing Schedule'!$F$113*M1489))*4,
IF(AND(I1489=110000,R1489&lt;=12.8,M1489&gt;2),'[1]Pricing Schedule'!$F$62+('[1]Pricing Schedule'!$F$63*M1489),
IF(AND(I1489=110000,R1489&lt;=12.8,M1489&lt;=2),'[1]Pricing Schedule'!$F$96+('[1]Pricing Schedule'!$F$97*M1489),
IF(AND(I1489=110000,R1489&gt;12.8,R1489&lt;=22.8,M1489&gt;3),'[1]Pricing Schedule'!$F$71+('[1]Pricing Schedule'!$F$72*M1489),
IF(AND(I1489=110000,R1489&gt;12.8,R1489&lt;=22.8,M1489&lt;=3),'[1]Pricing Schedule'!$F$96+('[1]Pricing Schedule'!$F$97*M1489),
IF(AND(I1489=110000,R1489&gt;22.8,R1489&lt;=30.2),'[1]Pricing Schedule'!$F$80+('[1]Pricing Schedule'!$F$81*M1489),
IF(AND(I1489=110000,R1489&gt;30.2,R1489&lt;=45.9),'[1]Pricing Schedule'!$F$89+('[1]Pricing Schedule'!$F$90*M1489),
IF(AND(I1489=110000,R1489&gt;45.9,R1489&lt;=123.4),'[1]Pricing Schedule'!$F$96+('[1]Pricing Schedule'!$F$97*M1489),
IF(AND(I1489=110000,R1489&gt;123.4,R1489&lt;=168.2,M1489&lt;=10),'[1]Pricing Schedule'!$F$103+('[1]Pricing Schedule'!$F$105*M1489),
IF(AND(I1489=110000,R1489&gt;123.4,R1489&lt;=168.2,M1489&gt;10),'[1]Pricing Schedule'!$F$111+('[1]Pricing Schedule'!$F$113*M1489),
IF(AND(I1489=110000,R1489&gt;168.2,R1489&lt;=336.4,M1489&lt;=10),('[1]Pricing Schedule'!$F$103+('[1]Pricing Schedule'!$F$105*M1489))*2,
IF(AND(I1489=110000,R1489&gt;168.2,R1489&lt;=336.4,M1489&gt;10),('[1]Pricing Schedule'!$F$111+('[1]Pricing Schedule'!$F$113*M1489))*2,
IF(AND(I1489=110000,R1489&gt;336.4,R1489&lt;=504.6,M1489&lt;=10),('[1]Pricing Schedule'!$F$103+('[1]Pricing Schedule'!$F$105*M1489))*3,
IF(AND(I1489=110000,R1489&gt;336.4,R1489&lt;=504.6,M1489&gt;10),('[1]Pricing Schedule'!$F$111+('[1]Pricing Schedule'!$F$113*M1489))*3,
IF(AND(I1489=110000,R1489&gt;504.6,R1489&lt;=672.8,M1489&lt;=10),('[1]Pricing Schedule'!$F$103+('[1]Pricing Schedule'!$F$105*M1489))*4,
IF(AND(I1489=110000,R1489&gt;504.6,R1489&lt;=672.8,M1489&gt;10),('[1]Pricing Schedule'!$F$111+('[1]Pricing Schedule'!$F$113*M1489))*4,
IF(AND(I1489=110000,R1489&gt;672.8,R1489&lt;=841,M1489&lt;=10),('[1]Pricing Schedule'!$F$103+('[1]Pricing Schedule'!$F$105*M1489))*5,
IF(AND(I1489=110000,R1489&gt;672.8,R1489&lt;=841,M1489&gt;10),('[1]Pricing Schedule'!$F$111+('[1]Pricing Schedule'!$F$113*M1489))*5,
IF(AND(I1489=110000,R1489&gt;672.8,R1489&lt;=841,M1489&lt;=10),('[1]Pricing Schedule'!$F$103+('[1]Pricing Schedule'!$F$105*M1489))*5,
IF(AND(I1489=110000,R1489&gt;672.8,R1489&lt;=841,M1489&gt;10),('[1]Pricing Schedule'!$F$111+('[1]Pricing Schedule'!$F$113*M1489))*5,
IF(AND(I1489=110000,R1489&gt;1345.6,R1489&lt;=1513.8,M1489&lt;=10),('[1]Pricing Schedule'!$F$103+('[1]Pricing Schedule'!$F$105*M1489))*9,
IF(AND(I1489=110000,R1489&gt;1345.6,R1489&lt;=1513.8,M1489&gt;10),('[1]Pricing Schedule'!$F$111+('[1]Pricing Schedule'!$F$113*M1489))*9,
9999999999)))))))))))))))))))))))))))))))))))))))</f>
        <v>1545240</v>
      </c>
      <c r="T1489" s="21">
        <f>IF(AND(I1489=38000,R1489&lt;=4.5,M1489&gt;8),'[1]Pricing Schedule'!$J$9,
IF(AND(I1489=38000,R1489&lt;=4.5,M1489&lt;=8),'[1]Pricing Schedule'!$J$36,
IF(AND(I1489=38000,R1489&gt;4.5,R1489&lt;=9,M1489&gt;8),'[1]Pricing Schedule'!$J$18,
IF(AND(I1489=38000,R1489&gt;4.5,R1489&lt;=9,M1489&lt;=8),'[1]Pricing Schedule'!$J$36,
IF(AND(I1489=38000,R1489&gt;9,R1489&lt;=12.8,M1489&gt;8),'[1]Pricing Schedule'!$J$27,
IF(AND(I1489=38000,R1489&gt;9,R1489&lt;=12.8,M1489&lt;=8),'[1]Pricing Schedule'!$J$36,
IF(AND(I1489=38000,R1489&gt;12.8,R1489&lt;=22.8),'[1]Pricing Schedule'!$J$36,
IF(AND(I1489=38000,R1489&gt;22.8,R1489&lt;=30.2),'[1]Pricing Schedule'!$J$45,
IF(AND(I1489=38000,R1489&gt;30.2,R1489&lt;=45.9),'[1]Pricing Schedule'!$J$54,
IF(AND(I1489=38000,R1489&gt;45.9,R1489&lt;=123.4),'[1]Pricing Schedule'!$J$97,
IF(AND(I1489=38000,R1489&gt;123.4,R1489&lt;=168.2,M1489&lt;=10),'[1]Pricing Schedule'!$J$105,
IF(AND(I1489=38000,R1489&gt;123.4,R1489&lt;=168.2,M1489&gt;10),'[1]Pricing Schedule'!$J$113,
IF(AND(I1489=38000,R1489&gt;168.2,R1489&lt;=336.4,M1489&lt;=10),('[1]Pricing Schedule'!$J$105),
IF(AND(I1489=38000,R1489&gt;168.2,R1489&lt;=336.4,M1489&gt;10),('[1]Pricing Schedule'!$J$113),
IF(AND(I1489=38000,R1489&gt;336.4,R1489&lt;=504.6,M1489&lt;=10),('[1]Pricing Schedule'!$J$105),
IF(AND(I1489=38000,R1489&gt;336.4,R1489&lt;=504.6,M1489&gt;10),('[1]Pricing Schedule'!$J$113),
IF(AND(I1489=38000,R1489&gt;504.6,R1489&lt;=672.8,M1489&lt;=10),('[1]Pricing Schedule'!$J$105),
IF(AND(I1489=38000,R1489&gt;504.6,R1489&lt;=672.8,M1489&gt;10),('[1]Pricing Schedule'!$J$113),
IF(AND(I1489=110000,R1489&lt;=12.8,M1489&gt;2),'[1]Pricing Schedule'!$J$63,
IF(AND(I1489=110000,R1489&lt;=12.8,M1489&lt;=2),'[1]Pricing Schedule'!$J$97,
IF(AND(I1489=110000,R1489&gt;12.8,R1489&lt;=22.8,M1489&gt;3),'[1]Pricing Schedule'!$J$72,
IF(AND(I1489=110000,R1489&gt;12.8,R1489&lt;=22.8,M1489&lt;=3),'[1]Pricing Schedule'!$J$97,
IF(AND(I1489=110000,R1489&gt;22.8,R1489&lt;=30.2),'[1]Pricing Schedule'!$J$81,
IF(AND(I1489=110000,R1489&gt;30.2,R1489&lt;=45.9),'[1]Pricing Schedule'!$J$90,
IF(AND(I1489=110000,R1489&gt;45.9,R1489&lt;=123.4),'[1]Pricing Schedule'!$J$97,
IF(AND(I1489=110000,R1489&gt;123.4,R1489&lt;=168.2,M1489&lt;=10),'[1]Pricing Schedule'!$J$105,
IF(AND(I1489=110000,R1489&gt;123.4,R1489&lt;=168.2,M1489&gt;10),'[1]Pricing Schedule'!$J$113,
IF(AND(I1489=110000,R1489&gt;168.2,R1489&lt;=336.2,M1489&lt;=10),('[1]Pricing Schedule'!$J$105),
IF(AND(I1489=110000,R1489&gt;168.2,R1489&lt;=336.2,M1489&gt;10),('[1]Pricing Schedule'!$J$113),
IF(AND(I1489=110000,R1489&gt;336.4,R1489&lt;=504.6,M1489&lt;=10),('[1]Pricing Schedule'!$J$105),
IF(AND(I1489=110000,R1489&gt;336.4,R1489&lt;=504.6,M1489&gt;10),('[1]Pricing Schedule'!$J$113),
IF(AND(I1489=110000,R1489&gt;504.6,R1489&lt;=672.8,M1489&lt;=10),('[1]Pricing Schedule'!$J$105),
IF(AND(I1489=110000,R1489&gt;504.6,R1489&lt;=672.8,M1489&gt;10),('[1]Pricing Schedule'!$J$113),
IF(AND(I1489=110000,R1489&gt;672.8,R1489&lt;=841,M1489&lt;=10),('[1]Pricing Schedule'!$J$105),
IF(AND(I1489=110000,R1489&gt;672.8,R1489&lt;=841,M1489&gt;10),('[1]Pricing Schedule'!$J$113),
IF(AND(I1489=110000,R1489&gt;1682,R1489&lt;=1850.2,M1489&lt;=10),('[1]Pricing Schedule'!$J$105),
IF(AND(I1489=110000,R1489&gt;1682,R1489&lt;=1850.2,M1489&gt;10),('[1]Pricing Schedule'!$J$113),
IF(AND(I1489=110000,R1489&gt;2018.4,R1489&lt;=2186.6,M1489&lt;=10),('[1]Pricing Schedule'!$J$105),
IF(AND(I1489=110000,R1489&gt;2018.4,R1489&lt;=2186.6,M1489&gt;10),('[1]Pricing Schedule'!$J$113),999999999)))))))))))))))))))))))))))))))))))))))</f>
        <v>1</v>
      </c>
      <c r="U1489" s="40">
        <f t="shared" si="144"/>
        <v>367914.28571428568</v>
      </c>
      <c r="V1489" s="41">
        <f t="shared" si="145"/>
        <v>2.7180243845616214</v>
      </c>
      <c r="Y1489" s="23">
        <v>320</v>
      </c>
      <c r="Z1489" s="23">
        <v>686</v>
      </c>
      <c r="AD1489" s="13"/>
      <c r="AE1489" s="13"/>
      <c r="AF1489" s="13"/>
      <c r="AR1489" s="35"/>
    </row>
    <row r="1490" spans="1:44">
      <c r="A1490" s="23">
        <v>1492</v>
      </c>
      <c r="B1490" s="23">
        <v>1492</v>
      </c>
      <c r="C1490" s="23" t="s">
        <v>2179</v>
      </c>
      <c r="D1490" s="23" t="s">
        <v>121</v>
      </c>
      <c r="E1490" s="23" t="s">
        <v>121</v>
      </c>
      <c r="F1490" s="23" t="s">
        <v>302</v>
      </c>
      <c r="G1490" s="23" t="s">
        <v>303</v>
      </c>
      <c r="H1490" s="23" t="s">
        <v>133</v>
      </c>
      <c r="I1490" s="13">
        <v>110000</v>
      </c>
      <c r="J1490" s="13">
        <v>110000</v>
      </c>
      <c r="K1490" s="13">
        <v>38000</v>
      </c>
      <c r="L1490" s="24">
        <v>11.803000000000001</v>
      </c>
      <c r="M1490" s="37">
        <f t="shared" si="140"/>
        <v>12</v>
      </c>
      <c r="N1490" s="24">
        <v>0.09</v>
      </c>
      <c r="O1490" s="13">
        <v>3</v>
      </c>
      <c r="P1490" s="36">
        <f t="shared" si="141"/>
        <v>0.09</v>
      </c>
      <c r="Q1490" s="38">
        <f t="shared" si="142"/>
        <v>4.2</v>
      </c>
      <c r="R1490" s="37">
        <f t="shared" si="143"/>
        <v>4.2</v>
      </c>
      <c r="S1490" s="39">
        <f>IF(AND(I1490=38000,R1490&lt;=4.5,M1490&gt;8),'[1]Pricing Schedule'!$F$8+('[1]Pricing Schedule'!$F$9*M1490),
IF(AND(I1490=38000,R1490&lt;=4.5,M1490&lt;=8),'[1]Pricing Schedule'!$F$34+('[1]Pricing Schedule'!$F$36*M1490),
IF(AND(I1490=38000,R1490&gt;4.5,R1490&lt;=9,M1490&gt;8),'[1]Pricing Schedule'!$F$17+('[1]Pricing Schedule'!$F$18*M1490),
IF(AND(I1490=38000,R1490&gt;4.5,R1490&lt;=9,M1490&lt;=8),'[1]Pricing Schedule'!$F$34+('[1]Pricing Schedule'!$F$36*M1490),
IF(AND(I1490=38000,R1490&gt;9,R1490&lt;=12.8,M1490&gt;8),'[1]Pricing Schedule'!$F$26+('[1]Pricing Schedule'!$F$27*M1490),
IF(AND(I1490=38000,R1490&gt;9,R1490&lt;=12.8,M1490&lt;=8),'[1]Pricing Schedule'!$F$34+('[1]Pricing Schedule'!$F$36*M1490),
IF(AND(I1490=38000,R1490&gt;12.8,R1490&lt;=22.8),'[1]Pricing Schedule'!$F$34+('[1]Pricing Schedule'!$F$36*M1490),
IF(AND(I1490=38000,R1490&gt;22.8,R1490&lt;=30.2),'[1]Pricing Schedule'!$F$43+('[1]Pricing Schedule'!$F$45*M1490),
IF(AND(I1490=38000,R1490&gt;30.2,R1490&lt;=45.9),'[1]Pricing Schedule'!$F$52+('[1]Pricing Schedule'!$F$54*M1490),
IF(AND(I1490=38000,R1490&gt;45.9,R1490&lt;=123.4),'[1]Pricing Schedule'!$F$96+('[1]Pricing Schedule'!$F$97*M1490),
IF(AND(I1490=38000,R1490&gt;123.4,R1490&lt;=168.2,M1490&lt;=10),'[1]Pricing Schedule'!$F$103+('[1]Pricing Schedule'!$F$105*M1490),
IF(AND(I1490=38000,R1490&gt;123.4,R1490&lt;=168.2,M1490&gt;10),'[1]Pricing Schedule'!$F$111+('[1]Pricing Schedule'!$F$113*M1490),
IF(AND(I1490=38000,R1490&gt;157.4,R1490&lt;=336.4,M1490&lt;=10),('[1]Pricing Schedule'!$F$103+('[1]Pricing Schedule'!$F$105*M1490))*2,
IF(AND(I1490=38000,R1490&gt;157.4,R1490&lt;=336.4,M1490&gt;10),('[1]Pricing Schedule'!$F$111+('[1]Pricing Schedule'!$F$113*M1490))*2,
IF(AND(I1490=38000,R1490&gt;314.8,R1490&lt;=504.6,M1490&lt;=10),('[1]Pricing Schedule'!$F$103+('[1]Pricing Schedule'!$F$105*M1490))*3,
IF(AND(I1490=38000,R1490&gt;314.8,R1490&lt;=504.6,M1490&gt;10),('[1]Pricing Schedule'!$F$111+('[1]Pricing Schedule'!$F$113*M1490))*3,
IF(AND(I1490=38000,R1490&gt;472.2,R1490&lt;=672.8,M1490&lt;=10),('[1]Pricing Schedule'!$F$103+('[1]Pricing Schedule'!$F$105*M1490))*4,
IF(AND(I1490=38000,R1490&gt;472.2,R1490&lt;=672.8,M1490&gt;10),('[1]Pricing Schedule'!$F$111+('[1]Pricing Schedule'!$F$113*M1490))*4,
IF(AND(I1490=110000,R1490&lt;=12.8,M1490&gt;2),'[1]Pricing Schedule'!$F$62+('[1]Pricing Schedule'!$F$63*M1490),
IF(AND(I1490=110000,R1490&lt;=12.8,M1490&lt;=2),'[1]Pricing Schedule'!$F$96+('[1]Pricing Schedule'!$F$97*M1490),
IF(AND(I1490=110000,R1490&gt;12.8,R1490&lt;=22.8,M1490&gt;3),'[1]Pricing Schedule'!$F$71+('[1]Pricing Schedule'!$F$72*M1490),
IF(AND(I1490=110000,R1490&gt;12.8,R1490&lt;=22.8,M1490&lt;=3),'[1]Pricing Schedule'!$F$96+('[1]Pricing Schedule'!$F$97*M1490),
IF(AND(I1490=110000,R1490&gt;22.8,R1490&lt;=30.2),'[1]Pricing Schedule'!$F$80+('[1]Pricing Schedule'!$F$81*M1490),
IF(AND(I1490=110000,R1490&gt;30.2,R1490&lt;=45.9),'[1]Pricing Schedule'!$F$89+('[1]Pricing Schedule'!$F$90*M1490),
IF(AND(I1490=110000,R1490&gt;45.9,R1490&lt;=123.4),'[1]Pricing Schedule'!$F$96+('[1]Pricing Schedule'!$F$97*M1490),
IF(AND(I1490=110000,R1490&gt;123.4,R1490&lt;=168.2,M1490&lt;=10),'[1]Pricing Schedule'!$F$103+('[1]Pricing Schedule'!$F$105*M1490),
IF(AND(I1490=110000,R1490&gt;123.4,R1490&lt;=168.2,M1490&gt;10),'[1]Pricing Schedule'!$F$111+('[1]Pricing Schedule'!$F$113*M1490),
IF(AND(I1490=110000,R1490&gt;168.2,R1490&lt;=336.4,M1490&lt;=10),('[1]Pricing Schedule'!$F$103+('[1]Pricing Schedule'!$F$105*M1490))*2,
IF(AND(I1490=110000,R1490&gt;168.2,R1490&lt;=336.4,M1490&gt;10),('[1]Pricing Schedule'!$F$111+('[1]Pricing Schedule'!$F$113*M1490))*2,
IF(AND(I1490=110000,R1490&gt;336.4,R1490&lt;=504.6,M1490&lt;=10),('[1]Pricing Schedule'!$F$103+('[1]Pricing Schedule'!$F$105*M1490))*3,
IF(AND(I1490=110000,R1490&gt;336.4,R1490&lt;=504.6,M1490&gt;10),('[1]Pricing Schedule'!$F$111+('[1]Pricing Schedule'!$F$113*M1490))*3,
IF(AND(I1490=110000,R1490&gt;504.6,R1490&lt;=672.8,M1490&lt;=10),('[1]Pricing Schedule'!$F$103+('[1]Pricing Schedule'!$F$105*M1490))*4,
IF(AND(I1490=110000,R1490&gt;504.6,R1490&lt;=672.8,M1490&gt;10),('[1]Pricing Schedule'!$F$111+('[1]Pricing Schedule'!$F$113*M1490))*4,
IF(AND(I1490=110000,R1490&gt;672.8,R1490&lt;=841,M1490&lt;=10),('[1]Pricing Schedule'!$F$103+('[1]Pricing Schedule'!$F$105*M1490))*5,
IF(AND(I1490=110000,R1490&gt;672.8,R1490&lt;=841,M1490&gt;10),('[1]Pricing Schedule'!$F$111+('[1]Pricing Schedule'!$F$113*M1490))*5,
IF(AND(I1490=110000,R1490&gt;672.8,R1490&lt;=841,M1490&lt;=10),('[1]Pricing Schedule'!$F$103+('[1]Pricing Schedule'!$F$105*M1490))*5,
IF(AND(I1490=110000,R1490&gt;672.8,R1490&lt;=841,M1490&gt;10),('[1]Pricing Schedule'!$F$111+('[1]Pricing Schedule'!$F$113*M1490))*5,
IF(AND(I1490=110000,R1490&gt;1345.6,R1490&lt;=1513.8,M1490&lt;=10),('[1]Pricing Schedule'!$F$103+('[1]Pricing Schedule'!$F$105*M1490))*9,
IF(AND(I1490=110000,R1490&gt;1345.6,R1490&lt;=1513.8,M1490&gt;10),('[1]Pricing Schedule'!$F$111+('[1]Pricing Schedule'!$F$113*M1490))*9,
9999999999)))))))))))))))))))))))))))))))))))))))</f>
        <v>2048870</v>
      </c>
      <c r="T1490" s="21">
        <f>IF(AND(I1490=38000,R1490&lt;=4.5,M1490&gt;8),'[1]Pricing Schedule'!$J$9,
IF(AND(I1490=38000,R1490&lt;=4.5,M1490&lt;=8),'[1]Pricing Schedule'!$J$36,
IF(AND(I1490=38000,R1490&gt;4.5,R1490&lt;=9,M1490&gt;8),'[1]Pricing Schedule'!$J$18,
IF(AND(I1490=38000,R1490&gt;4.5,R1490&lt;=9,M1490&lt;=8),'[1]Pricing Schedule'!$J$36,
IF(AND(I1490=38000,R1490&gt;9,R1490&lt;=12.8,M1490&gt;8),'[1]Pricing Schedule'!$J$27,
IF(AND(I1490=38000,R1490&gt;9,R1490&lt;=12.8,M1490&lt;=8),'[1]Pricing Schedule'!$J$36,
IF(AND(I1490=38000,R1490&gt;12.8,R1490&lt;=22.8),'[1]Pricing Schedule'!$J$36,
IF(AND(I1490=38000,R1490&gt;22.8,R1490&lt;=30.2),'[1]Pricing Schedule'!$J$45,
IF(AND(I1490=38000,R1490&gt;30.2,R1490&lt;=45.9),'[1]Pricing Schedule'!$J$54,
IF(AND(I1490=38000,R1490&gt;45.9,R1490&lt;=123.4),'[1]Pricing Schedule'!$J$97,
IF(AND(I1490=38000,R1490&gt;123.4,R1490&lt;=168.2,M1490&lt;=10),'[1]Pricing Schedule'!$J$105,
IF(AND(I1490=38000,R1490&gt;123.4,R1490&lt;=168.2,M1490&gt;10),'[1]Pricing Schedule'!$J$113,
IF(AND(I1490=38000,R1490&gt;168.2,R1490&lt;=336.4,M1490&lt;=10),('[1]Pricing Schedule'!$J$105),
IF(AND(I1490=38000,R1490&gt;168.2,R1490&lt;=336.4,M1490&gt;10),('[1]Pricing Schedule'!$J$113),
IF(AND(I1490=38000,R1490&gt;336.4,R1490&lt;=504.6,M1490&lt;=10),('[1]Pricing Schedule'!$J$105),
IF(AND(I1490=38000,R1490&gt;336.4,R1490&lt;=504.6,M1490&gt;10),('[1]Pricing Schedule'!$J$113),
IF(AND(I1490=38000,R1490&gt;504.6,R1490&lt;=672.8,M1490&lt;=10),('[1]Pricing Schedule'!$J$105),
IF(AND(I1490=38000,R1490&gt;504.6,R1490&lt;=672.8,M1490&gt;10),('[1]Pricing Schedule'!$J$113),
IF(AND(I1490=110000,R1490&lt;=12.8,M1490&gt;2),'[1]Pricing Schedule'!$J$63,
IF(AND(I1490=110000,R1490&lt;=12.8,M1490&lt;=2),'[1]Pricing Schedule'!$J$97,
IF(AND(I1490=110000,R1490&gt;12.8,R1490&lt;=22.8,M1490&gt;3),'[1]Pricing Schedule'!$J$72,
IF(AND(I1490=110000,R1490&gt;12.8,R1490&lt;=22.8,M1490&lt;=3),'[1]Pricing Schedule'!$J$97,
IF(AND(I1490=110000,R1490&gt;22.8,R1490&lt;=30.2),'[1]Pricing Schedule'!$J$81,
IF(AND(I1490=110000,R1490&gt;30.2,R1490&lt;=45.9),'[1]Pricing Schedule'!$J$90,
IF(AND(I1490=110000,R1490&gt;45.9,R1490&lt;=123.4),'[1]Pricing Schedule'!$J$97,
IF(AND(I1490=110000,R1490&gt;123.4,R1490&lt;=168.2,M1490&lt;=10),'[1]Pricing Schedule'!$J$105,
IF(AND(I1490=110000,R1490&gt;123.4,R1490&lt;=168.2,M1490&gt;10),'[1]Pricing Schedule'!$J$113,
IF(AND(I1490=110000,R1490&gt;168.2,R1490&lt;=336.2,M1490&lt;=10),('[1]Pricing Schedule'!$J$105),
IF(AND(I1490=110000,R1490&gt;168.2,R1490&lt;=336.2,M1490&gt;10),('[1]Pricing Schedule'!$J$113),
IF(AND(I1490=110000,R1490&gt;336.4,R1490&lt;=504.6,M1490&lt;=10),('[1]Pricing Schedule'!$J$105),
IF(AND(I1490=110000,R1490&gt;336.4,R1490&lt;=504.6,M1490&gt;10),('[1]Pricing Schedule'!$J$113),
IF(AND(I1490=110000,R1490&gt;504.6,R1490&lt;=672.8,M1490&lt;=10),('[1]Pricing Schedule'!$J$105),
IF(AND(I1490=110000,R1490&gt;504.6,R1490&lt;=672.8,M1490&gt;10),('[1]Pricing Schedule'!$J$113),
IF(AND(I1490=110000,R1490&gt;672.8,R1490&lt;=841,M1490&lt;=10),('[1]Pricing Schedule'!$J$105),
IF(AND(I1490=110000,R1490&gt;672.8,R1490&lt;=841,M1490&gt;10),('[1]Pricing Schedule'!$J$113),
IF(AND(I1490=110000,R1490&gt;1682,R1490&lt;=1850.2,M1490&lt;=10),('[1]Pricing Schedule'!$J$105),
IF(AND(I1490=110000,R1490&gt;1682,R1490&lt;=1850.2,M1490&gt;10),('[1]Pricing Schedule'!$J$113),
IF(AND(I1490=110000,R1490&gt;2018.4,R1490&lt;=2186.6,M1490&lt;=10),('[1]Pricing Schedule'!$J$105),
IF(AND(I1490=110000,R1490&gt;2018.4,R1490&lt;=2186.6,M1490&gt;10),('[1]Pricing Schedule'!$J$113),999999999)))))))))))))))))))))))))))))))))))))))</f>
        <v>7</v>
      </c>
      <c r="U1490" s="40">
        <f t="shared" si="144"/>
        <v>487826.19047619047</v>
      </c>
      <c r="V1490" s="41">
        <f t="shared" si="145"/>
        <v>2.0499104384367968</v>
      </c>
      <c r="Y1490" s="23">
        <v>75</v>
      </c>
      <c r="Z1490" s="23">
        <v>684</v>
      </c>
      <c r="AD1490" s="13"/>
      <c r="AE1490" s="13"/>
      <c r="AF1490" s="13"/>
      <c r="AR1490" s="35"/>
    </row>
    <row r="1491" spans="1:44">
      <c r="A1491" s="23">
        <v>1493</v>
      </c>
      <c r="B1491" s="23">
        <v>1493</v>
      </c>
      <c r="C1491" s="23" t="s">
        <v>2180</v>
      </c>
      <c r="D1491" s="23" t="s">
        <v>183</v>
      </c>
      <c r="E1491" s="23" t="s">
        <v>183</v>
      </c>
      <c r="F1491" s="23" t="s">
        <v>1053</v>
      </c>
      <c r="G1491" s="23" t="s">
        <v>1054</v>
      </c>
      <c r="H1491" s="23" t="s">
        <v>133</v>
      </c>
      <c r="I1491" s="13">
        <v>110000</v>
      </c>
      <c r="L1491" s="24">
        <v>13.683</v>
      </c>
      <c r="M1491" s="37">
        <f t="shared" si="140"/>
        <v>14</v>
      </c>
      <c r="N1491" s="24">
        <v>0.218</v>
      </c>
      <c r="O1491" s="13">
        <v>3</v>
      </c>
      <c r="P1491" s="36">
        <f t="shared" si="141"/>
        <v>0.218</v>
      </c>
      <c r="Q1491" s="38">
        <f t="shared" si="142"/>
        <v>4.2</v>
      </c>
      <c r="R1491" s="37">
        <f t="shared" si="143"/>
        <v>4.2</v>
      </c>
      <c r="S1491" s="39">
        <f>IF(AND(I1491=38000,R1491&lt;=4.5,M1491&gt;8),'[1]Pricing Schedule'!$F$8+('[1]Pricing Schedule'!$F$9*M1491),
IF(AND(I1491=38000,R1491&lt;=4.5,M1491&lt;=8),'[1]Pricing Schedule'!$F$34+('[1]Pricing Schedule'!$F$36*M1491),
IF(AND(I1491=38000,R1491&gt;4.5,R1491&lt;=9,M1491&gt;8),'[1]Pricing Schedule'!$F$17+('[1]Pricing Schedule'!$F$18*M1491),
IF(AND(I1491=38000,R1491&gt;4.5,R1491&lt;=9,M1491&lt;=8),'[1]Pricing Schedule'!$F$34+('[1]Pricing Schedule'!$F$36*M1491),
IF(AND(I1491=38000,R1491&gt;9,R1491&lt;=12.8,M1491&gt;8),'[1]Pricing Schedule'!$F$26+('[1]Pricing Schedule'!$F$27*M1491),
IF(AND(I1491=38000,R1491&gt;9,R1491&lt;=12.8,M1491&lt;=8),'[1]Pricing Schedule'!$F$34+('[1]Pricing Schedule'!$F$36*M1491),
IF(AND(I1491=38000,R1491&gt;12.8,R1491&lt;=22.8),'[1]Pricing Schedule'!$F$34+('[1]Pricing Schedule'!$F$36*M1491),
IF(AND(I1491=38000,R1491&gt;22.8,R1491&lt;=30.2),'[1]Pricing Schedule'!$F$43+('[1]Pricing Schedule'!$F$45*M1491),
IF(AND(I1491=38000,R1491&gt;30.2,R1491&lt;=45.9),'[1]Pricing Schedule'!$F$52+('[1]Pricing Schedule'!$F$54*M1491),
IF(AND(I1491=38000,R1491&gt;45.9,R1491&lt;=123.4),'[1]Pricing Schedule'!$F$96+('[1]Pricing Schedule'!$F$97*M1491),
IF(AND(I1491=38000,R1491&gt;123.4,R1491&lt;=168.2,M1491&lt;=10),'[1]Pricing Schedule'!$F$103+('[1]Pricing Schedule'!$F$105*M1491),
IF(AND(I1491=38000,R1491&gt;123.4,R1491&lt;=168.2,M1491&gt;10),'[1]Pricing Schedule'!$F$111+('[1]Pricing Schedule'!$F$113*M1491),
IF(AND(I1491=38000,R1491&gt;157.4,R1491&lt;=336.4,M1491&lt;=10),('[1]Pricing Schedule'!$F$103+('[1]Pricing Schedule'!$F$105*M1491))*2,
IF(AND(I1491=38000,R1491&gt;157.4,R1491&lt;=336.4,M1491&gt;10),('[1]Pricing Schedule'!$F$111+('[1]Pricing Schedule'!$F$113*M1491))*2,
IF(AND(I1491=38000,R1491&gt;314.8,R1491&lt;=504.6,M1491&lt;=10),('[1]Pricing Schedule'!$F$103+('[1]Pricing Schedule'!$F$105*M1491))*3,
IF(AND(I1491=38000,R1491&gt;314.8,R1491&lt;=504.6,M1491&gt;10),('[1]Pricing Schedule'!$F$111+('[1]Pricing Schedule'!$F$113*M1491))*3,
IF(AND(I1491=38000,R1491&gt;472.2,R1491&lt;=672.8,M1491&lt;=10),('[1]Pricing Schedule'!$F$103+('[1]Pricing Schedule'!$F$105*M1491))*4,
IF(AND(I1491=38000,R1491&gt;472.2,R1491&lt;=672.8,M1491&gt;10),('[1]Pricing Schedule'!$F$111+('[1]Pricing Schedule'!$F$113*M1491))*4,
IF(AND(I1491=110000,R1491&lt;=12.8,M1491&gt;2),'[1]Pricing Schedule'!$F$62+('[1]Pricing Schedule'!$F$63*M1491),
IF(AND(I1491=110000,R1491&lt;=12.8,M1491&lt;=2),'[1]Pricing Schedule'!$F$96+('[1]Pricing Schedule'!$F$97*M1491),
IF(AND(I1491=110000,R1491&gt;12.8,R1491&lt;=22.8,M1491&gt;3),'[1]Pricing Schedule'!$F$71+('[1]Pricing Schedule'!$F$72*M1491),
IF(AND(I1491=110000,R1491&gt;12.8,R1491&lt;=22.8,M1491&lt;=3),'[1]Pricing Schedule'!$F$96+('[1]Pricing Schedule'!$F$97*M1491),
IF(AND(I1491=110000,R1491&gt;22.8,R1491&lt;=30.2),'[1]Pricing Schedule'!$F$80+('[1]Pricing Schedule'!$F$81*M1491),
IF(AND(I1491=110000,R1491&gt;30.2,R1491&lt;=45.9),'[1]Pricing Schedule'!$F$89+('[1]Pricing Schedule'!$F$90*M1491),
IF(AND(I1491=110000,R1491&gt;45.9,R1491&lt;=123.4),'[1]Pricing Schedule'!$F$96+('[1]Pricing Schedule'!$F$97*M1491),
IF(AND(I1491=110000,R1491&gt;123.4,R1491&lt;=168.2,M1491&lt;=10),'[1]Pricing Schedule'!$F$103+('[1]Pricing Schedule'!$F$105*M1491),
IF(AND(I1491=110000,R1491&gt;123.4,R1491&lt;=168.2,M1491&gt;10),'[1]Pricing Schedule'!$F$111+('[1]Pricing Schedule'!$F$113*M1491),
IF(AND(I1491=110000,R1491&gt;168.2,R1491&lt;=336.4,M1491&lt;=10),('[1]Pricing Schedule'!$F$103+('[1]Pricing Schedule'!$F$105*M1491))*2,
IF(AND(I1491=110000,R1491&gt;168.2,R1491&lt;=336.4,M1491&gt;10),('[1]Pricing Schedule'!$F$111+('[1]Pricing Schedule'!$F$113*M1491))*2,
IF(AND(I1491=110000,R1491&gt;336.4,R1491&lt;=504.6,M1491&lt;=10),('[1]Pricing Schedule'!$F$103+('[1]Pricing Schedule'!$F$105*M1491))*3,
IF(AND(I1491=110000,R1491&gt;336.4,R1491&lt;=504.6,M1491&gt;10),('[1]Pricing Schedule'!$F$111+('[1]Pricing Schedule'!$F$113*M1491))*3,
IF(AND(I1491=110000,R1491&gt;504.6,R1491&lt;=672.8,M1491&lt;=10),('[1]Pricing Schedule'!$F$103+('[1]Pricing Schedule'!$F$105*M1491))*4,
IF(AND(I1491=110000,R1491&gt;504.6,R1491&lt;=672.8,M1491&gt;10),('[1]Pricing Schedule'!$F$111+('[1]Pricing Schedule'!$F$113*M1491))*4,
IF(AND(I1491=110000,R1491&gt;672.8,R1491&lt;=841,M1491&lt;=10),('[1]Pricing Schedule'!$F$103+('[1]Pricing Schedule'!$F$105*M1491))*5,
IF(AND(I1491=110000,R1491&gt;672.8,R1491&lt;=841,M1491&gt;10),('[1]Pricing Schedule'!$F$111+('[1]Pricing Schedule'!$F$113*M1491))*5,
IF(AND(I1491=110000,R1491&gt;672.8,R1491&lt;=841,M1491&lt;=10),('[1]Pricing Schedule'!$F$103+('[1]Pricing Schedule'!$F$105*M1491))*5,
IF(AND(I1491=110000,R1491&gt;672.8,R1491&lt;=841,M1491&gt;10),('[1]Pricing Schedule'!$F$111+('[1]Pricing Schedule'!$F$113*M1491))*5,
IF(AND(I1491=110000,R1491&gt;1345.6,R1491&lt;=1513.8,M1491&lt;=10),('[1]Pricing Schedule'!$F$103+('[1]Pricing Schedule'!$F$105*M1491))*9,
IF(AND(I1491=110000,R1491&gt;1345.6,R1491&lt;=1513.8,M1491&gt;10),('[1]Pricing Schedule'!$F$111+('[1]Pricing Schedule'!$F$113*M1491))*9,
9999999999)))))))))))))))))))))))))))))))))))))))</f>
        <v>2154270</v>
      </c>
      <c r="T1491" s="21">
        <f>IF(AND(I1491=38000,R1491&lt;=4.5,M1491&gt;8),'[1]Pricing Schedule'!$J$9,
IF(AND(I1491=38000,R1491&lt;=4.5,M1491&lt;=8),'[1]Pricing Schedule'!$J$36,
IF(AND(I1491=38000,R1491&gt;4.5,R1491&lt;=9,M1491&gt;8),'[1]Pricing Schedule'!$J$18,
IF(AND(I1491=38000,R1491&gt;4.5,R1491&lt;=9,M1491&lt;=8),'[1]Pricing Schedule'!$J$36,
IF(AND(I1491=38000,R1491&gt;9,R1491&lt;=12.8,M1491&gt;8),'[1]Pricing Schedule'!$J$27,
IF(AND(I1491=38000,R1491&gt;9,R1491&lt;=12.8,M1491&lt;=8),'[1]Pricing Schedule'!$J$36,
IF(AND(I1491=38000,R1491&gt;12.8,R1491&lt;=22.8),'[1]Pricing Schedule'!$J$36,
IF(AND(I1491=38000,R1491&gt;22.8,R1491&lt;=30.2),'[1]Pricing Schedule'!$J$45,
IF(AND(I1491=38000,R1491&gt;30.2,R1491&lt;=45.9),'[1]Pricing Schedule'!$J$54,
IF(AND(I1491=38000,R1491&gt;45.9,R1491&lt;=123.4),'[1]Pricing Schedule'!$J$97,
IF(AND(I1491=38000,R1491&gt;123.4,R1491&lt;=168.2,M1491&lt;=10),'[1]Pricing Schedule'!$J$105,
IF(AND(I1491=38000,R1491&gt;123.4,R1491&lt;=168.2,M1491&gt;10),'[1]Pricing Schedule'!$J$113,
IF(AND(I1491=38000,R1491&gt;168.2,R1491&lt;=336.4,M1491&lt;=10),('[1]Pricing Schedule'!$J$105),
IF(AND(I1491=38000,R1491&gt;168.2,R1491&lt;=336.4,M1491&gt;10),('[1]Pricing Schedule'!$J$113),
IF(AND(I1491=38000,R1491&gt;336.4,R1491&lt;=504.6,M1491&lt;=10),('[1]Pricing Schedule'!$J$105),
IF(AND(I1491=38000,R1491&gt;336.4,R1491&lt;=504.6,M1491&gt;10),('[1]Pricing Schedule'!$J$113),
IF(AND(I1491=38000,R1491&gt;504.6,R1491&lt;=672.8,M1491&lt;=10),('[1]Pricing Schedule'!$J$105),
IF(AND(I1491=38000,R1491&gt;504.6,R1491&lt;=672.8,M1491&gt;10),('[1]Pricing Schedule'!$J$113),
IF(AND(I1491=110000,R1491&lt;=12.8,M1491&gt;2),'[1]Pricing Schedule'!$J$63,
IF(AND(I1491=110000,R1491&lt;=12.8,M1491&lt;=2),'[1]Pricing Schedule'!$J$97,
IF(AND(I1491=110000,R1491&gt;12.8,R1491&lt;=22.8,M1491&gt;3),'[1]Pricing Schedule'!$J$72,
IF(AND(I1491=110000,R1491&gt;12.8,R1491&lt;=22.8,M1491&lt;=3),'[1]Pricing Schedule'!$J$97,
IF(AND(I1491=110000,R1491&gt;22.8,R1491&lt;=30.2),'[1]Pricing Schedule'!$J$81,
IF(AND(I1491=110000,R1491&gt;30.2,R1491&lt;=45.9),'[1]Pricing Schedule'!$J$90,
IF(AND(I1491=110000,R1491&gt;45.9,R1491&lt;=123.4),'[1]Pricing Schedule'!$J$97,
IF(AND(I1491=110000,R1491&gt;123.4,R1491&lt;=168.2,M1491&lt;=10),'[1]Pricing Schedule'!$J$105,
IF(AND(I1491=110000,R1491&gt;123.4,R1491&lt;=168.2,M1491&gt;10),'[1]Pricing Schedule'!$J$113,
IF(AND(I1491=110000,R1491&gt;168.2,R1491&lt;=336.2,M1491&lt;=10),('[1]Pricing Schedule'!$J$105),
IF(AND(I1491=110000,R1491&gt;168.2,R1491&lt;=336.2,M1491&gt;10),('[1]Pricing Schedule'!$J$113),
IF(AND(I1491=110000,R1491&gt;336.4,R1491&lt;=504.6,M1491&lt;=10),('[1]Pricing Schedule'!$J$105),
IF(AND(I1491=110000,R1491&gt;336.4,R1491&lt;=504.6,M1491&gt;10),('[1]Pricing Schedule'!$J$113),
IF(AND(I1491=110000,R1491&gt;504.6,R1491&lt;=672.8,M1491&lt;=10),('[1]Pricing Schedule'!$J$105),
IF(AND(I1491=110000,R1491&gt;504.6,R1491&lt;=672.8,M1491&gt;10),('[1]Pricing Schedule'!$J$113),
IF(AND(I1491=110000,R1491&gt;672.8,R1491&lt;=841,M1491&lt;=10),('[1]Pricing Schedule'!$J$105),
IF(AND(I1491=110000,R1491&gt;672.8,R1491&lt;=841,M1491&gt;10),('[1]Pricing Schedule'!$J$113),
IF(AND(I1491=110000,R1491&gt;1682,R1491&lt;=1850.2,M1491&lt;=10),('[1]Pricing Schedule'!$J$105),
IF(AND(I1491=110000,R1491&gt;1682,R1491&lt;=1850.2,M1491&gt;10),('[1]Pricing Schedule'!$J$113),
IF(AND(I1491=110000,R1491&gt;2018.4,R1491&lt;=2186.6,M1491&lt;=10),('[1]Pricing Schedule'!$J$105),
IF(AND(I1491=110000,R1491&gt;2018.4,R1491&lt;=2186.6,M1491&gt;10),('[1]Pricing Schedule'!$J$113),999999999)))))))))))))))))))))))))))))))))))))))</f>
        <v>7</v>
      </c>
      <c r="U1491" s="40">
        <f t="shared" si="144"/>
        <v>512921.42857142852</v>
      </c>
      <c r="V1491" s="41">
        <f t="shared" si="145"/>
        <v>1.9496163433552898</v>
      </c>
      <c r="Y1491" s="23">
        <v>300</v>
      </c>
      <c r="Z1491" s="23">
        <v>97</v>
      </c>
      <c r="AD1491" s="13"/>
      <c r="AE1491" s="13"/>
      <c r="AF1491" s="13"/>
      <c r="AR1491" s="35"/>
    </row>
    <row r="1492" spans="1:44">
      <c r="A1492" s="23">
        <v>1494</v>
      </c>
      <c r="B1492" s="23">
        <v>1494</v>
      </c>
      <c r="C1492" s="23" t="s">
        <v>2181</v>
      </c>
      <c r="D1492" s="23" t="s">
        <v>285</v>
      </c>
      <c r="E1492" s="23" t="s">
        <v>285</v>
      </c>
      <c r="F1492" s="23" t="s">
        <v>1053</v>
      </c>
      <c r="G1492" s="23" t="s">
        <v>1054</v>
      </c>
      <c r="H1492" s="23" t="s">
        <v>133</v>
      </c>
      <c r="I1492" s="13">
        <v>110000</v>
      </c>
      <c r="L1492" s="24">
        <v>8.5869999999999997</v>
      </c>
      <c r="M1492" s="37">
        <f t="shared" si="140"/>
        <v>9</v>
      </c>
      <c r="N1492" s="24">
        <v>0.21</v>
      </c>
      <c r="O1492" s="13">
        <v>3</v>
      </c>
      <c r="P1492" s="36">
        <f t="shared" si="141"/>
        <v>0.21</v>
      </c>
      <c r="Q1492" s="38">
        <f t="shared" si="142"/>
        <v>4.2</v>
      </c>
      <c r="R1492" s="37">
        <f t="shared" si="143"/>
        <v>4.2</v>
      </c>
      <c r="S1492" s="39">
        <f>IF(AND(I1492=38000,R1492&lt;=4.5,M1492&gt;8),'[1]Pricing Schedule'!$F$8+('[1]Pricing Schedule'!$F$9*M1492),
IF(AND(I1492=38000,R1492&lt;=4.5,M1492&lt;=8),'[1]Pricing Schedule'!$F$34+('[1]Pricing Schedule'!$F$36*M1492),
IF(AND(I1492=38000,R1492&gt;4.5,R1492&lt;=9,M1492&gt;8),'[1]Pricing Schedule'!$F$17+('[1]Pricing Schedule'!$F$18*M1492),
IF(AND(I1492=38000,R1492&gt;4.5,R1492&lt;=9,M1492&lt;=8),'[1]Pricing Schedule'!$F$34+('[1]Pricing Schedule'!$F$36*M1492),
IF(AND(I1492=38000,R1492&gt;9,R1492&lt;=12.8,M1492&gt;8),'[1]Pricing Schedule'!$F$26+('[1]Pricing Schedule'!$F$27*M1492),
IF(AND(I1492=38000,R1492&gt;9,R1492&lt;=12.8,M1492&lt;=8),'[1]Pricing Schedule'!$F$34+('[1]Pricing Schedule'!$F$36*M1492),
IF(AND(I1492=38000,R1492&gt;12.8,R1492&lt;=22.8),'[1]Pricing Schedule'!$F$34+('[1]Pricing Schedule'!$F$36*M1492),
IF(AND(I1492=38000,R1492&gt;22.8,R1492&lt;=30.2),'[1]Pricing Schedule'!$F$43+('[1]Pricing Schedule'!$F$45*M1492),
IF(AND(I1492=38000,R1492&gt;30.2,R1492&lt;=45.9),'[1]Pricing Schedule'!$F$52+('[1]Pricing Schedule'!$F$54*M1492),
IF(AND(I1492=38000,R1492&gt;45.9,R1492&lt;=123.4),'[1]Pricing Schedule'!$F$96+('[1]Pricing Schedule'!$F$97*M1492),
IF(AND(I1492=38000,R1492&gt;123.4,R1492&lt;=168.2,M1492&lt;=10),'[1]Pricing Schedule'!$F$103+('[1]Pricing Schedule'!$F$105*M1492),
IF(AND(I1492=38000,R1492&gt;123.4,R1492&lt;=168.2,M1492&gt;10),'[1]Pricing Schedule'!$F$111+('[1]Pricing Schedule'!$F$113*M1492),
IF(AND(I1492=38000,R1492&gt;157.4,R1492&lt;=336.4,M1492&lt;=10),('[1]Pricing Schedule'!$F$103+('[1]Pricing Schedule'!$F$105*M1492))*2,
IF(AND(I1492=38000,R1492&gt;157.4,R1492&lt;=336.4,M1492&gt;10),('[1]Pricing Schedule'!$F$111+('[1]Pricing Schedule'!$F$113*M1492))*2,
IF(AND(I1492=38000,R1492&gt;314.8,R1492&lt;=504.6,M1492&lt;=10),('[1]Pricing Schedule'!$F$103+('[1]Pricing Schedule'!$F$105*M1492))*3,
IF(AND(I1492=38000,R1492&gt;314.8,R1492&lt;=504.6,M1492&gt;10),('[1]Pricing Schedule'!$F$111+('[1]Pricing Schedule'!$F$113*M1492))*3,
IF(AND(I1492=38000,R1492&gt;472.2,R1492&lt;=672.8,M1492&lt;=10),('[1]Pricing Schedule'!$F$103+('[1]Pricing Schedule'!$F$105*M1492))*4,
IF(AND(I1492=38000,R1492&gt;472.2,R1492&lt;=672.8,M1492&gt;10),('[1]Pricing Schedule'!$F$111+('[1]Pricing Schedule'!$F$113*M1492))*4,
IF(AND(I1492=110000,R1492&lt;=12.8,M1492&gt;2),'[1]Pricing Schedule'!$F$62+('[1]Pricing Schedule'!$F$63*M1492),
IF(AND(I1492=110000,R1492&lt;=12.8,M1492&lt;=2),'[1]Pricing Schedule'!$F$96+('[1]Pricing Schedule'!$F$97*M1492),
IF(AND(I1492=110000,R1492&gt;12.8,R1492&lt;=22.8,M1492&gt;3),'[1]Pricing Schedule'!$F$71+('[1]Pricing Schedule'!$F$72*M1492),
IF(AND(I1492=110000,R1492&gt;12.8,R1492&lt;=22.8,M1492&lt;=3),'[1]Pricing Schedule'!$F$96+('[1]Pricing Schedule'!$F$97*M1492),
IF(AND(I1492=110000,R1492&gt;22.8,R1492&lt;=30.2),'[1]Pricing Schedule'!$F$80+('[1]Pricing Schedule'!$F$81*M1492),
IF(AND(I1492=110000,R1492&gt;30.2,R1492&lt;=45.9),'[1]Pricing Schedule'!$F$89+('[1]Pricing Schedule'!$F$90*M1492),
IF(AND(I1492=110000,R1492&gt;45.9,R1492&lt;=123.4),'[1]Pricing Schedule'!$F$96+('[1]Pricing Schedule'!$F$97*M1492),
IF(AND(I1492=110000,R1492&gt;123.4,R1492&lt;=168.2,M1492&lt;=10),'[1]Pricing Schedule'!$F$103+('[1]Pricing Schedule'!$F$105*M1492),
IF(AND(I1492=110000,R1492&gt;123.4,R1492&lt;=168.2,M1492&gt;10),'[1]Pricing Schedule'!$F$111+('[1]Pricing Schedule'!$F$113*M1492),
IF(AND(I1492=110000,R1492&gt;168.2,R1492&lt;=336.4,M1492&lt;=10),('[1]Pricing Schedule'!$F$103+('[1]Pricing Schedule'!$F$105*M1492))*2,
IF(AND(I1492=110000,R1492&gt;168.2,R1492&lt;=336.4,M1492&gt;10),('[1]Pricing Schedule'!$F$111+('[1]Pricing Schedule'!$F$113*M1492))*2,
IF(AND(I1492=110000,R1492&gt;336.4,R1492&lt;=504.6,M1492&lt;=10),('[1]Pricing Schedule'!$F$103+('[1]Pricing Schedule'!$F$105*M1492))*3,
IF(AND(I1492=110000,R1492&gt;336.4,R1492&lt;=504.6,M1492&gt;10),('[1]Pricing Schedule'!$F$111+('[1]Pricing Schedule'!$F$113*M1492))*3,
IF(AND(I1492=110000,R1492&gt;504.6,R1492&lt;=672.8,M1492&lt;=10),('[1]Pricing Schedule'!$F$103+('[1]Pricing Schedule'!$F$105*M1492))*4,
IF(AND(I1492=110000,R1492&gt;504.6,R1492&lt;=672.8,M1492&gt;10),('[1]Pricing Schedule'!$F$111+('[1]Pricing Schedule'!$F$113*M1492))*4,
IF(AND(I1492=110000,R1492&gt;672.8,R1492&lt;=841,M1492&lt;=10),('[1]Pricing Schedule'!$F$103+('[1]Pricing Schedule'!$F$105*M1492))*5,
IF(AND(I1492=110000,R1492&gt;672.8,R1492&lt;=841,M1492&gt;10),('[1]Pricing Schedule'!$F$111+('[1]Pricing Schedule'!$F$113*M1492))*5,
IF(AND(I1492=110000,R1492&gt;672.8,R1492&lt;=841,M1492&lt;=10),('[1]Pricing Schedule'!$F$103+('[1]Pricing Schedule'!$F$105*M1492))*5,
IF(AND(I1492=110000,R1492&gt;672.8,R1492&lt;=841,M1492&gt;10),('[1]Pricing Schedule'!$F$111+('[1]Pricing Schedule'!$F$113*M1492))*5,
IF(AND(I1492=110000,R1492&gt;1345.6,R1492&lt;=1513.8,M1492&lt;=10),('[1]Pricing Schedule'!$F$103+('[1]Pricing Schedule'!$F$105*M1492))*9,
IF(AND(I1492=110000,R1492&gt;1345.6,R1492&lt;=1513.8,M1492&gt;10),('[1]Pricing Schedule'!$F$111+('[1]Pricing Schedule'!$F$113*M1492))*9,
9999999999)))))))))))))))))))))))))))))))))))))))</f>
        <v>1890770</v>
      </c>
      <c r="T1492" s="21">
        <f>IF(AND(I1492=38000,R1492&lt;=4.5,M1492&gt;8),'[1]Pricing Schedule'!$J$9,
IF(AND(I1492=38000,R1492&lt;=4.5,M1492&lt;=8),'[1]Pricing Schedule'!$J$36,
IF(AND(I1492=38000,R1492&gt;4.5,R1492&lt;=9,M1492&gt;8),'[1]Pricing Schedule'!$J$18,
IF(AND(I1492=38000,R1492&gt;4.5,R1492&lt;=9,M1492&lt;=8),'[1]Pricing Schedule'!$J$36,
IF(AND(I1492=38000,R1492&gt;9,R1492&lt;=12.8,M1492&gt;8),'[1]Pricing Schedule'!$J$27,
IF(AND(I1492=38000,R1492&gt;9,R1492&lt;=12.8,M1492&lt;=8),'[1]Pricing Schedule'!$J$36,
IF(AND(I1492=38000,R1492&gt;12.8,R1492&lt;=22.8),'[1]Pricing Schedule'!$J$36,
IF(AND(I1492=38000,R1492&gt;22.8,R1492&lt;=30.2),'[1]Pricing Schedule'!$J$45,
IF(AND(I1492=38000,R1492&gt;30.2,R1492&lt;=45.9),'[1]Pricing Schedule'!$J$54,
IF(AND(I1492=38000,R1492&gt;45.9,R1492&lt;=123.4),'[1]Pricing Schedule'!$J$97,
IF(AND(I1492=38000,R1492&gt;123.4,R1492&lt;=168.2,M1492&lt;=10),'[1]Pricing Schedule'!$J$105,
IF(AND(I1492=38000,R1492&gt;123.4,R1492&lt;=168.2,M1492&gt;10),'[1]Pricing Schedule'!$J$113,
IF(AND(I1492=38000,R1492&gt;168.2,R1492&lt;=336.4,M1492&lt;=10),('[1]Pricing Schedule'!$J$105),
IF(AND(I1492=38000,R1492&gt;168.2,R1492&lt;=336.4,M1492&gt;10),('[1]Pricing Schedule'!$J$113),
IF(AND(I1492=38000,R1492&gt;336.4,R1492&lt;=504.6,M1492&lt;=10),('[1]Pricing Schedule'!$J$105),
IF(AND(I1492=38000,R1492&gt;336.4,R1492&lt;=504.6,M1492&gt;10),('[1]Pricing Schedule'!$J$113),
IF(AND(I1492=38000,R1492&gt;504.6,R1492&lt;=672.8,M1492&lt;=10),('[1]Pricing Schedule'!$J$105),
IF(AND(I1492=38000,R1492&gt;504.6,R1492&lt;=672.8,M1492&gt;10),('[1]Pricing Schedule'!$J$113),
IF(AND(I1492=110000,R1492&lt;=12.8,M1492&gt;2),'[1]Pricing Schedule'!$J$63,
IF(AND(I1492=110000,R1492&lt;=12.8,M1492&lt;=2),'[1]Pricing Schedule'!$J$97,
IF(AND(I1492=110000,R1492&gt;12.8,R1492&lt;=22.8,M1492&gt;3),'[1]Pricing Schedule'!$J$72,
IF(AND(I1492=110000,R1492&gt;12.8,R1492&lt;=22.8,M1492&lt;=3),'[1]Pricing Schedule'!$J$97,
IF(AND(I1492=110000,R1492&gt;22.8,R1492&lt;=30.2),'[1]Pricing Schedule'!$J$81,
IF(AND(I1492=110000,R1492&gt;30.2,R1492&lt;=45.9),'[1]Pricing Schedule'!$J$90,
IF(AND(I1492=110000,R1492&gt;45.9,R1492&lt;=123.4),'[1]Pricing Schedule'!$J$97,
IF(AND(I1492=110000,R1492&gt;123.4,R1492&lt;=168.2,M1492&lt;=10),'[1]Pricing Schedule'!$J$105,
IF(AND(I1492=110000,R1492&gt;123.4,R1492&lt;=168.2,M1492&gt;10),'[1]Pricing Schedule'!$J$113,
IF(AND(I1492=110000,R1492&gt;168.2,R1492&lt;=336.2,M1492&lt;=10),('[1]Pricing Schedule'!$J$105),
IF(AND(I1492=110000,R1492&gt;168.2,R1492&lt;=336.2,M1492&gt;10),('[1]Pricing Schedule'!$J$113),
IF(AND(I1492=110000,R1492&gt;336.4,R1492&lt;=504.6,M1492&lt;=10),('[1]Pricing Schedule'!$J$105),
IF(AND(I1492=110000,R1492&gt;336.4,R1492&lt;=504.6,M1492&gt;10),('[1]Pricing Schedule'!$J$113),
IF(AND(I1492=110000,R1492&gt;504.6,R1492&lt;=672.8,M1492&lt;=10),('[1]Pricing Schedule'!$J$105),
IF(AND(I1492=110000,R1492&gt;504.6,R1492&lt;=672.8,M1492&gt;10),('[1]Pricing Schedule'!$J$113),
IF(AND(I1492=110000,R1492&gt;672.8,R1492&lt;=841,M1492&lt;=10),('[1]Pricing Schedule'!$J$105),
IF(AND(I1492=110000,R1492&gt;672.8,R1492&lt;=841,M1492&gt;10),('[1]Pricing Schedule'!$J$113),
IF(AND(I1492=110000,R1492&gt;1682,R1492&lt;=1850.2,M1492&lt;=10),('[1]Pricing Schedule'!$J$105),
IF(AND(I1492=110000,R1492&gt;1682,R1492&lt;=1850.2,M1492&gt;10),('[1]Pricing Schedule'!$J$113),
IF(AND(I1492=110000,R1492&gt;2018.4,R1492&lt;=2186.6,M1492&lt;=10),('[1]Pricing Schedule'!$J$105),
IF(AND(I1492=110000,R1492&gt;2018.4,R1492&lt;=2186.6,M1492&gt;10),('[1]Pricing Schedule'!$J$113),999999999)))))))))))))))))))))))))))))))))))))))</f>
        <v>7</v>
      </c>
      <c r="U1492" s="40">
        <f t="shared" si="144"/>
        <v>450183.33333333331</v>
      </c>
      <c r="V1492" s="41">
        <f t="shared" si="145"/>
        <v>2.2213172411239865</v>
      </c>
      <c r="Y1492" s="23">
        <v>551</v>
      </c>
      <c r="Z1492" s="23">
        <v>97</v>
      </c>
      <c r="AD1492" s="13"/>
      <c r="AE1492" s="13"/>
      <c r="AF1492" s="13"/>
      <c r="AR1492" s="35"/>
    </row>
    <row r="1493" spans="1:44">
      <c r="A1493" s="23">
        <v>1495</v>
      </c>
      <c r="B1493" s="23">
        <v>1495</v>
      </c>
      <c r="C1493" s="23" t="s">
        <v>2182</v>
      </c>
      <c r="D1493" s="23" t="s">
        <v>183</v>
      </c>
      <c r="E1493" s="23" t="s">
        <v>183</v>
      </c>
      <c r="F1493" s="23" t="s">
        <v>184</v>
      </c>
      <c r="G1493" s="23" t="s">
        <v>185</v>
      </c>
      <c r="H1493" s="23" t="s">
        <v>133</v>
      </c>
      <c r="I1493" s="13">
        <v>110000</v>
      </c>
      <c r="L1493" s="24">
        <v>7.8120000000000003</v>
      </c>
      <c r="M1493" s="37">
        <f t="shared" si="140"/>
        <v>8</v>
      </c>
      <c r="N1493" s="24">
        <v>0.28899999999999998</v>
      </c>
      <c r="O1493" s="13">
        <v>3</v>
      </c>
      <c r="P1493" s="36">
        <f t="shared" si="141"/>
        <v>0.28899999999999998</v>
      </c>
      <c r="Q1493" s="38">
        <f t="shared" si="142"/>
        <v>4.2</v>
      </c>
      <c r="R1493" s="37">
        <f t="shared" si="143"/>
        <v>4.2</v>
      </c>
      <c r="S1493" s="39">
        <f>IF(AND(I1493=38000,R1493&lt;=4.5,M1493&gt;8),'[1]Pricing Schedule'!$F$8+('[1]Pricing Schedule'!$F$9*M1493),
IF(AND(I1493=38000,R1493&lt;=4.5,M1493&lt;=8),'[1]Pricing Schedule'!$F$34+('[1]Pricing Schedule'!$F$36*M1493),
IF(AND(I1493=38000,R1493&gt;4.5,R1493&lt;=9,M1493&gt;8),'[1]Pricing Schedule'!$F$17+('[1]Pricing Schedule'!$F$18*M1493),
IF(AND(I1493=38000,R1493&gt;4.5,R1493&lt;=9,M1493&lt;=8),'[1]Pricing Schedule'!$F$34+('[1]Pricing Schedule'!$F$36*M1493),
IF(AND(I1493=38000,R1493&gt;9,R1493&lt;=12.8,M1493&gt;8),'[1]Pricing Schedule'!$F$26+('[1]Pricing Schedule'!$F$27*M1493),
IF(AND(I1493=38000,R1493&gt;9,R1493&lt;=12.8,M1493&lt;=8),'[1]Pricing Schedule'!$F$34+('[1]Pricing Schedule'!$F$36*M1493),
IF(AND(I1493=38000,R1493&gt;12.8,R1493&lt;=22.8),'[1]Pricing Schedule'!$F$34+('[1]Pricing Schedule'!$F$36*M1493),
IF(AND(I1493=38000,R1493&gt;22.8,R1493&lt;=30.2),'[1]Pricing Schedule'!$F$43+('[1]Pricing Schedule'!$F$45*M1493),
IF(AND(I1493=38000,R1493&gt;30.2,R1493&lt;=45.9),'[1]Pricing Schedule'!$F$52+('[1]Pricing Schedule'!$F$54*M1493),
IF(AND(I1493=38000,R1493&gt;45.9,R1493&lt;=123.4),'[1]Pricing Schedule'!$F$96+('[1]Pricing Schedule'!$F$97*M1493),
IF(AND(I1493=38000,R1493&gt;123.4,R1493&lt;=168.2,M1493&lt;=10),'[1]Pricing Schedule'!$F$103+('[1]Pricing Schedule'!$F$105*M1493),
IF(AND(I1493=38000,R1493&gt;123.4,R1493&lt;=168.2,M1493&gt;10),'[1]Pricing Schedule'!$F$111+('[1]Pricing Schedule'!$F$113*M1493),
IF(AND(I1493=38000,R1493&gt;157.4,R1493&lt;=336.4,M1493&lt;=10),('[1]Pricing Schedule'!$F$103+('[1]Pricing Schedule'!$F$105*M1493))*2,
IF(AND(I1493=38000,R1493&gt;157.4,R1493&lt;=336.4,M1493&gt;10),('[1]Pricing Schedule'!$F$111+('[1]Pricing Schedule'!$F$113*M1493))*2,
IF(AND(I1493=38000,R1493&gt;314.8,R1493&lt;=504.6,M1493&lt;=10),('[1]Pricing Schedule'!$F$103+('[1]Pricing Schedule'!$F$105*M1493))*3,
IF(AND(I1493=38000,R1493&gt;314.8,R1493&lt;=504.6,M1493&gt;10),('[1]Pricing Schedule'!$F$111+('[1]Pricing Schedule'!$F$113*M1493))*3,
IF(AND(I1493=38000,R1493&gt;472.2,R1493&lt;=672.8,M1493&lt;=10),('[1]Pricing Schedule'!$F$103+('[1]Pricing Schedule'!$F$105*M1493))*4,
IF(AND(I1493=38000,R1493&gt;472.2,R1493&lt;=672.8,M1493&gt;10),('[1]Pricing Schedule'!$F$111+('[1]Pricing Schedule'!$F$113*M1493))*4,
IF(AND(I1493=110000,R1493&lt;=12.8,M1493&gt;2),'[1]Pricing Schedule'!$F$62+('[1]Pricing Schedule'!$F$63*M1493),
IF(AND(I1493=110000,R1493&lt;=12.8,M1493&lt;=2),'[1]Pricing Schedule'!$F$96+('[1]Pricing Schedule'!$F$97*M1493),
IF(AND(I1493=110000,R1493&gt;12.8,R1493&lt;=22.8,M1493&gt;3),'[1]Pricing Schedule'!$F$71+('[1]Pricing Schedule'!$F$72*M1493),
IF(AND(I1493=110000,R1493&gt;12.8,R1493&lt;=22.8,M1493&lt;=3),'[1]Pricing Schedule'!$F$96+('[1]Pricing Schedule'!$F$97*M1493),
IF(AND(I1493=110000,R1493&gt;22.8,R1493&lt;=30.2),'[1]Pricing Schedule'!$F$80+('[1]Pricing Schedule'!$F$81*M1493),
IF(AND(I1493=110000,R1493&gt;30.2,R1493&lt;=45.9),'[1]Pricing Schedule'!$F$89+('[1]Pricing Schedule'!$F$90*M1493),
IF(AND(I1493=110000,R1493&gt;45.9,R1493&lt;=123.4),'[1]Pricing Schedule'!$F$96+('[1]Pricing Schedule'!$F$97*M1493),
IF(AND(I1493=110000,R1493&gt;123.4,R1493&lt;=168.2,M1493&lt;=10),'[1]Pricing Schedule'!$F$103+('[1]Pricing Schedule'!$F$105*M1493),
IF(AND(I1493=110000,R1493&gt;123.4,R1493&lt;=168.2,M1493&gt;10),'[1]Pricing Schedule'!$F$111+('[1]Pricing Schedule'!$F$113*M1493),
IF(AND(I1493=110000,R1493&gt;168.2,R1493&lt;=336.4,M1493&lt;=10),('[1]Pricing Schedule'!$F$103+('[1]Pricing Schedule'!$F$105*M1493))*2,
IF(AND(I1493=110000,R1493&gt;168.2,R1493&lt;=336.4,M1493&gt;10),('[1]Pricing Schedule'!$F$111+('[1]Pricing Schedule'!$F$113*M1493))*2,
IF(AND(I1493=110000,R1493&gt;336.4,R1493&lt;=504.6,M1493&lt;=10),('[1]Pricing Schedule'!$F$103+('[1]Pricing Schedule'!$F$105*M1493))*3,
IF(AND(I1493=110000,R1493&gt;336.4,R1493&lt;=504.6,M1493&gt;10),('[1]Pricing Schedule'!$F$111+('[1]Pricing Schedule'!$F$113*M1493))*3,
IF(AND(I1493=110000,R1493&gt;504.6,R1493&lt;=672.8,M1493&lt;=10),('[1]Pricing Schedule'!$F$103+('[1]Pricing Schedule'!$F$105*M1493))*4,
IF(AND(I1493=110000,R1493&gt;504.6,R1493&lt;=672.8,M1493&gt;10),('[1]Pricing Schedule'!$F$111+('[1]Pricing Schedule'!$F$113*M1493))*4,
IF(AND(I1493=110000,R1493&gt;672.8,R1493&lt;=841,M1493&lt;=10),('[1]Pricing Schedule'!$F$103+('[1]Pricing Schedule'!$F$105*M1493))*5,
IF(AND(I1493=110000,R1493&gt;672.8,R1493&lt;=841,M1493&gt;10),('[1]Pricing Schedule'!$F$111+('[1]Pricing Schedule'!$F$113*M1493))*5,
IF(AND(I1493=110000,R1493&gt;672.8,R1493&lt;=841,M1493&lt;=10),('[1]Pricing Schedule'!$F$103+('[1]Pricing Schedule'!$F$105*M1493))*5,
IF(AND(I1493=110000,R1493&gt;672.8,R1493&lt;=841,M1493&gt;10),('[1]Pricing Schedule'!$F$111+('[1]Pricing Schedule'!$F$113*M1493))*5,
IF(AND(I1493=110000,R1493&gt;1345.6,R1493&lt;=1513.8,M1493&lt;=10),('[1]Pricing Schedule'!$F$103+('[1]Pricing Schedule'!$F$105*M1493))*9,
IF(AND(I1493=110000,R1493&gt;1345.6,R1493&lt;=1513.8,M1493&gt;10),('[1]Pricing Schedule'!$F$111+('[1]Pricing Schedule'!$F$113*M1493))*9,
9999999999)))))))))))))))))))))))))))))))))))))))</f>
        <v>1838070</v>
      </c>
      <c r="T1493" s="21">
        <f>IF(AND(I1493=38000,R1493&lt;=4.5,M1493&gt;8),'[1]Pricing Schedule'!$J$9,
IF(AND(I1493=38000,R1493&lt;=4.5,M1493&lt;=8),'[1]Pricing Schedule'!$J$36,
IF(AND(I1493=38000,R1493&gt;4.5,R1493&lt;=9,M1493&gt;8),'[1]Pricing Schedule'!$J$18,
IF(AND(I1493=38000,R1493&gt;4.5,R1493&lt;=9,M1493&lt;=8),'[1]Pricing Schedule'!$J$36,
IF(AND(I1493=38000,R1493&gt;9,R1493&lt;=12.8,M1493&gt;8),'[1]Pricing Schedule'!$J$27,
IF(AND(I1493=38000,R1493&gt;9,R1493&lt;=12.8,M1493&lt;=8),'[1]Pricing Schedule'!$J$36,
IF(AND(I1493=38000,R1493&gt;12.8,R1493&lt;=22.8),'[1]Pricing Schedule'!$J$36,
IF(AND(I1493=38000,R1493&gt;22.8,R1493&lt;=30.2),'[1]Pricing Schedule'!$J$45,
IF(AND(I1493=38000,R1493&gt;30.2,R1493&lt;=45.9),'[1]Pricing Schedule'!$J$54,
IF(AND(I1493=38000,R1493&gt;45.9,R1493&lt;=123.4),'[1]Pricing Schedule'!$J$97,
IF(AND(I1493=38000,R1493&gt;123.4,R1493&lt;=168.2,M1493&lt;=10),'[1]Pricing Schedule'!$J$105,
IF(AND(I1493=38000,R1493&gt;123.4,R1493&lt;=168.2,M1493&gt;10),'[1]Pricing Schedule'!$J$113,
IF(AND(I1493=38000,R1493&gt;168.2,R1493&lt;=336.4,M1493&lt;=10),('[1]Pricing Schedule'!$J$105),
IF(AND(I1493=38000,R1493&gt;168.2,R1493&lt;=336.4,M1493&gt;10),('[1]Pricing Schedule'!$J$113),
IF(AND(I1493=38000,R1493&gt;336.4,R1493&lt;=504.6,M1493&lt;=10),('[1]Pricing Schedule'!$J$105),
IF(AND(I1493=38000,R1493&gt;336.4,R1493&lt;=504.6,M1493&gt;10),('[1]Pricing Schedule'!$J$113),
IF(AND(I1493=38000,R1493&gt;504.6,R1493&lt;=672.8,M1493&lt;=10),('[1]Pricing Schedule'!$J$105),
IF(AND(I1493=38000,R1493&gt;504.6,R1493&lt;=672.8,M1493&gt;10),('[1]Pricing Schedule'!$J$113),
IF(AND(I1493=110000,R1493&lt;=12.8,M1493&gt;2),'[1]Pricing Schedule'!$J$63,
IF(AND(I1493=110000,R1493&lt;=12.8,M1493&lt;=2),'[1]Pricing Schedule'!$J$97,
IF(AND(I1493=110000,R1493&gt;12.8,R1493&lt;=22.8,M1493&gt;3),'[1]Pricing Schedule'!$J$72,
IF(AND(I1493=110000,R1493&gt;12.8,R1493&lt;=22.8,M1493&lt;=3),'[1]Pricing Schedule'!$J$97,
IF(AND(I1493=110000,R1493&gt;22.8,R1493&lt;=30.2),'[1]Pricing Schedule'!$J$81,
IF(AND(I1493=110000,R1493&gt;30.2,R1493&lt;=45.9),'[1]Pricing Schedule'!$J$90,
IF(AND(I1493=110000,R1493&gt;45.9,R1493&lt;=123.4),'[1]Pricing Schedule'!$J$97,
IF(AND(I1493=110000,R1493&gt;123.4,R1493&lt;=168.2,M1493&lt;=10),'[1]Pricing Schedule'!$J$105,
IF(AND(I1493=110000,R1493&gt;123.4,R1493&lt;=168.2,M1493&gt;10),'[1]Pricing Schedule'!$J$113,
IF(AND(I1493=110000,R1493&gt;168.2,R1493&lt;=336.2,M1493&lt;=10),('[1]Pricing Schedule'!$J$105),
IF(AND(I1493=110000,R1493&gt;168.2,R1493&lt;=336.2,M1493&gt;10),('[1]Pricing Schedule'!$J$113),
IF(AND(I1493=110000,R1493&gt;336.4,R1493&lt;=504.6,M1493&lt;=10),('[1]Pricing Schedule'!$J$105),
IF(AND(I1493=110000,R1493&gt;336.4,R1493&lt;=504.6,M1493&gt;10),('[1]Pricing Schedule'!$J$113),
IF(AND(I1493=110000,R1493&gt;504.6,R1493&lt;=672.8,M1493&lt;=10),('[1]Pricing Schedule'!$J$105),
IF(AND(I1493=110000,R1493&gt;504.6,R1493&lt;=672.8,M1493&gt;10),('[1]Pricing Schedule'!$J$113),
IF(AND(I1493=110000,R1493&gt;672.8,R1493&lt;=841,M1493&lt;=10),('[1]Pricing Schedule'!$J$105),
IF(AND(I1493=110000,R1493&gt;672.8,R1493&lt;=841,M1493&gt;10),('[1]Pricing Schedule'!$J$113),
IF(AND(I1493=110000,R1493&gt;1682,R1493&lt;=1850.2,M1493&lt;=10),('[1]Pricing Schedule'!$J$105),
IF(AND(I1493=110000,R1493&gt;1682,R1493&lt;=1850.2,M1493&gt;10),('[1]Pricing Schedule'!$J$113),
IF(AND(I1493=110000,R1493&gt;2018.4,R1493&lt;=2186.6,M1493&lt;=10),('[1]Pricing Schedule'!$J$105),
IF(AND(I1493=110000,R1493&gt;2018.4,R1493&lt;=2186.6,M1493&gt;10),('[1]Pricing Schedule'!$J$113),999999999)))))))))))))))))))))))))))))))))))))))</f>
        <v>7</v>
      </c>
      <c r="U1493" s="40">
        <f t="shared" si="144"/>
        <v>437635.71428571426</v>
      </c>
      <c r="V1493" s="41">
        <f t="shared" si="145"/>
        <v>2.2850054676916547</v>
      </c>
      <c r="Y1493" s="23">
        <v>97</v>
      </c>
      <c r="Z1493" s="23">
        <v>110</v>
      </c>
      <c r="AD1493" s="13"/>
      <c r="AE1493" s="13"/>
      <c r="AF1493" s="13"/>
      <c r="AR1493" s="35"/>
    </row>
    <row r="1494" spans="1:44">
      <c r="A1494" s="23">
        <v>1496</v>
      </c>
      <c r="B1494" s="23">
        <v>1496</v>
      </c>
      <c r="C1494" s="23" t="s">
        <v>2183</v>
      </c>
      <c r="D1494" s="23" t="s">
        <v>285</v>
      </c>
      <c r="E1494" s="23" t="s">
        <v>285</v>
      </c>
      <c r="F1494" s="23" t="s">
        <v>356</v>
      </c>
      <c r="G1494" s="23" t="s">
        <v>357</v>
      </c>
      <c r="H1494" s="23" t="s">
        <v>133</v>
      </c>
      <c r="I1494" s="13">
        <v>110000</v>
      </c>
      <c r="J1494" s="13">
        <v>110000</v>
      </c>
      <c r="K1494" s="13">
        <v>20000</v>
      </c>
      <c r="L1494" s="24">
        <v>10.843</v>
      </c>
      <c r="M1494" s="37">
        <f t="shared" si="140"/>
        <v>11</v>
      </c>
      <c r="N1494" s="24">
        <v>0.26400000000000001</v>
      </c>
      <c r="O1494" s="13">
        <v>3</v>
      </c>
      <c r="P1494" s="36">
        <f t="shared" si="141"/>
        <v>0.26400000000000001</v>
      </c>
      <c r="Q1494" s="38">
        <f t="shared" si="142"/>
        <v>4.2</v>
      </c>
      <c r="R1494" s="37">
        <f t="shared" si="143"/>
        <v>4.2</v>
      </c>
      <c r="S1494" s="39">
        <f>IF(AND(I1494=38000,R1494&lt;=4.5,M1494&gt;8),'[1]Pricing Schedule'!$F$8+('[1]Pricing Schedule'!$F$9*M1494),
IF(AND(I1494=38000,R1494&lt;=4.5,M1494&lt;=8),'[1]Pricing Schedule'!$F$34+('[1]Pricing Schedule'!$F$36*M1494),
IF(AND(I1494=38000,R1494&gt;4.5,R1494&lt;=9,M1494&gt;8),'[1]Pricing Schedule'!$F$17+('[1]Pricing Schedule'!$F$18*M1494),
IF(AND(I1494=38000,R1494&gt;4.5,R1494&lt;=9,M1494&lt;=8),'[1]Pricing Schedule'!$F$34+('[1]Pricing Schedule'!$F$36*M1494),
IF(AND(I1494=38000,R1494&gt;9,R1494&lt;=12.8,M1494&gt;8),'[1]Pricing Schedule'!$F$26+('[1]Pricing Schedule'!$F$27*M1494),
IF(AND(I1494=38000,R1494&gt;9,R1494&lt;=12.8,M1494&lt;=8),'[1]Pricing Schedule'!$F$34+('[1]Pricing Schedule'!$F$36*M1494),
IF(AND(I1494=38000,R1494&gt;12.8,R1494&lt;=22.8),'[1]Pricing Schedule'!$F$34+('[1]Pricing Schedule'!$F$36*M1494),
IF(AND(I1494=38000,R1494&gt;22.8,R1494&lt;=30.2),'[1]Pricing Schedule'!$F$43+('[1]Pricing Schedule'!$F$45*M1494),
IF(AND(I1494=38000,R1494&gt;30.2,R1494&lt;=45.9),'[1]Pricing Schedule'!$F$52+('[1]Pricing Schedule'!$F$54*M1494),
IF(AND(I1494=38000,R1494&gt;45.9,R1494&lt;=123.4),'[1]Pricing Schedule'!$F$96+('[1]Pricing Schedule'!$F$97*M1494),
IF(AND(I1494=38000,R1494&gt;123.4,R1494&lt;=168.2,M1494&lt;=10),'[1]Pricing Schedule'!$F$103+('[1]Pricing Schedule'!$F$105*M1494),
IF(AND(I1494=38000,R1494&gt;123.4,R1494&lt;=168.2,M1494&gt;10),'[1]Pricing Schedule'!$F$111+('[1]Pricing Schedule'!$F$113*M1494),
IF(AND(I1494=38000,R1494&gt;157.4,R1494&lt;=336.4,M1494&lt;=10),('[1]Pricing Schedule'!$F$103+('[1]Pricing Schedule'!$F$105*M1494))*2,
IF(AND(I1494=38000,R1494&gt;157.4,R1494&lt;=336.4,M1494&gt;10),('[1]Pricing Schedule'!$F$111+('[1]Pricing Schedule'!$F$113*M1494))*2,
IF(AND(I1494=38000,R1494&gt;314.8,R1494&lt;=504.6,M1494&lt;=10),('[1]Pricing Schedule'!$F$103+('[1]Pricing Schedule'!$F$105*M1494))*3,
IF(AND(I1494=38000,R1494&gt;314.8,R1494&lt;=504.6,M1494&gt;10),('[1]Pricing Schedule'!$F$111+('[1]Pricing Schedule'!$F$113*M1494))*3,
IF(AND(I1494=38000,R1494&gt;472.2,R1494&lt;=672.8,M1494&lt;=10),('[1]Pricing Schedule'!$F$103+('[1]Pricing Schedule'!$F$105*M1494))*4,
IF(AND(I1494=38000,R1494&gt;472.2,R1494&lt;=672.8,M1494&gt;10),('[1]Pricing Schedule'!$F$111+('[1]Pricing Schedule'!$F$113*M1494))*4,
IF(AND(I1494=110000,R1494&lt;=12.8,M1494&gt;2),'[1]Pricing Schedule'!$F$62+('[1]Pricing Schedule'!$F$63*M1494),
IF(AND(I1494=110000,R1494&lt;=12.8,M1494&lt;=2),'[1]Pricing Schedule'!$F$96+('[1]Pricing Schedule'!$F$97*M1494),
IF(AND(I1494=110000,R1494&gt;12.8,R1494&lt;=22.8,M1494&gt;3),'[1]Pricing Schedule'!$F$71+('[1]Pricing Schedule'!$F$72*M1494),
IF(AND(I1494=110000,R1494&gt;12.8,R1494&lt;=22.8,M1494&lt;=3),'[1]Pricing Schedule'!$F$96+('[1]Pricing Schedule'!$F$97*M1494),
IF(AND(I1494=110000,R1494&gt;22.8,R1494&lt;=30.2),'[1]Pricing Schedule'!$F$80+('[1]Pricing Schedule'!$F$81*M1494),
IF(AND(I1494=110000,R1494&gt;30.2,R1494&lt;=45.9),'[1]Pricing Schedule'!$F$89+('[1]Pricing Schedule'!$F$90*M1494),
IF(AND(I1494=110000,R1494&gt;45.9,R1494&lt;=123.4),'[1]Pricing Schedule'!$F$96+('[1]Pricing Schedule'!$F$97*M1494),
IF(AND(I1494=110000,R1494&gt;123.4,R1494&lt;=168.2,M1494&lt;=10),'[1]Pricing Schedule'!$F$103+('[1]Pricing Schedule'!$F$105*M1494),
IF(AND(I1494=110000,R1494&gt;123.4,R1494&lt;=168.2,M1494&gt;10),'[1]Pricing Schedule'!$F$111+('[1]Pricing Schedule'!$F$113*M1494),
IF(AND(I1494=110000,R1494&gt;168.2,R1494&lt;=336.4,M1494&lt;=10),('[1]Pricing Schedule'!$F$103+('[1]Pricing Schedule'!$F$105*M1494))*2,
IF(AND(I1494=110000,R1494&gt;168.2,R1494&lt;=336.4,M1494&gt;10),('[1]Pricing Schedule'!$F$111+('[1]Pricing Schedule'!$F$113*M1494))*2,
IF(AND(I1494=110000,R1494&gt;336.4,R1494&lt;=504.6,M1494&lt;=10),('[1]Pricing Schedule'!$F$103+('[1]Pricing Schedule'!$F$105*M1494))*3,
IF(AND(I1494=110000,R1494&gt;336.4,R1494&lt;=504.6,M1494&gt;10),('[1]Pricing Schedule'!$F$111+('[1]Pricing Schedule'!$F$113*M1494))*3,
IF(AND(I1494=110000,R1494&gt;504.6,R1494&lt;=672.8,M1494&lt;=10),('[1]Pricing Schedule'!$F$103+('[1]Pricing Schedule'!$F$105*M1494))*4,
IF(AND(I1494=110000,R1494&gt;504.6,R1494&lt;=672.8,M1494&gt;10),('[1]Pricing Schedule'!$F$111+('[1]Pricing Schedule'!$F$113*M1494))*4,
IF(AND(I1494=110000,R1494&gt;672.8,R1494&lt;=841,M1494&lt;=10),('[1]Pricing Schedule'!$F$103+('[1]Pricing Schedule'!$F$105*M1494))*5,
IF(AND(I1494=110000,R1494&gt;672.8,R1494&lt;=841,M1494&gt;10),('[1]Pricing Schedule'!$F$111+('[1]Pricing Schedule'!$F$113*M1494))*5,
IF(AND(I1494=110000,R1494&gt;672.8,R1494&lt;=841,M1494&lt;=10),('[1]Pricing Schedule'!$F$103+('[1]Pricing Schedule'!$F$105*M1494))*5,
IF(AND(I1494=110000,R1494&gt;672.8,R1494&lt;=841,M1494&gt;10),('[1]Pricing Schedule'!$F$111+('[1]Pricing Schedule'!$F$113*M1494))*5,
IF(AND(I1494=110000,R1494&gt;1345.6,R1494&lt;=1513.8,M1494&lt;=10),('[1]Pricing Schedule'!$F$103+('[1]Pricing Schedule'!$F$105*M1494))*9,
IF(AND(I1494=110000,R1494&gt;1345.6,R1494&lt;=1513.8,M1494&gt;10),('[1]Pricing Schedule'!$F$111+('[1]Pricing Schedule'!$F$113*M1494))*9,
9999999999)))))))))))))))))))))))))))))))))))))))</f>
        <v>1996170</v>
      </c>
      <c r="T1494" s="21">
        <f>IF(AND(I1494=38000,R1494&lt;=4.5,M1494&gt;8),'[1]Pricing Schedule'!$J$9,
IF(AND(I1494=38000,R1494&lt;=4.5,M1494&lt;=8),'[1]Pricing Schedule'!$J$36,
IF(AND(I1494=38000,R1494&gt;4.5,R1494&lt;=9,M1494&gt;8),'[1]Pricing Schedule'!$J$18,
IF(AND(I1494=38000,R1494&gt;4.5,R1494&lt;=9,M1494&lt;=8),'[1]Pricing Schedule'!$J$36,
IF(AND(I1494=38000,R1494&gt;9,R1494&lt;=12.8,M1494&gt;8),'[1]Pricing Schedule'!$J$27,
IF(AND(I1494=38000,R1494&gt;9,R1494&lt;=12.8,M1494&lt;=8),'[1]Pricing Schedule'!$J$36,
IF(AND(I1494=38000,R1494&gt;12.8,R1494&lt;=22.8),'[1]Pricing Schedule'!$J$36,
IF(AND(I1494=38000,R1494&gt;22.8,R1494&lt;=30.2),'[1]Pricing Schedule'!$J$45,
IF(AND(I1494=38000,R1494&gt;30.2,R1494&lt;=45.9),'[1]Pricing Schedule'!$J$54,
IF(AND(I1494=38000,R1494&gt;45.9,R1494&lt;=123.4),'[1]Pricing Schedule'!$J$97,
IF(AND(I1494=38000,R1494&gt;123.4,R1494&lt;=168.2,M1494&lt;=10),'[1]Pricing Schedule'!$J$105,
IF(AND(I1494=38000,R1494&gt;123.4,R1494&lt;=168.2,M1494&gt;10),'[1]Pricing Schedule'!$J$113,
IF(AND(I1494=38000,R1494&gt;168.2,R1494&lt;=336.4,M1494&lt;=10),('[1]Pricing Schedule'!$J$105),
IF(AND(I1494=38000,R1494&gt;168.2,R1494&lt;=336.4,M1494&gt;10),('[1]Pricing Schedule'!$J$113),
IF(AND(I1494=38000,R1494&gt;336.4,R1494&lt;=504.6,M1494&lt;=10),('[1]Pricing Schedule'!$J$105),
IF(AND(I1494=38000,R1494&gt;336.4,R1494&lt;=504.6,M1494&gt;10),('[1]Pricing Schedule'!$J$113),
IF(AND(I1494=38000,R1494&gt;504.6,R1494&lt;=672.8,M1494&lt;=10),('[1]Pricing Schedule'!$J$105),
IF(AND(I1494=38000,R1494&gt;504.6,R1494&lt;=672.8,M1494&gt;10),('[1]Pricing Schedule'!$J$113),
IF(AND(I1494=110000,R1494&lt;=12.8,M1494&gt;2),'[1]Pricing Schedule'!$J$63,
IF(AND(I1494=110000,R1494&lt;=12.8,M1494&lt;=2),'[1]Pricing Schedule'!$J$97,
IF(AND(I1494=110000,R1494&gt;12.8,R1494&lt;=22.8,M1494&gt;3),'[1]Pricing Schedule'!$J$72,
IF(AND(I1494=110000,R1494&gt;12.8,R1494&lt;=22.8,M1494&lt;=3),'[1]Pricing Schedule'!$J$97,
IF(AND(I1494=110000,R1494&gt;22.8,R1494&lt;=30.2),'[1]Pricing Schedule'!$J$81,
IF(AND(I1494=110000,R1494&gt;30.2,R1494&lt;=45.9),'[1]Pricing Schedule'!$J$90,
IF(AND(I1494=110000,R1494&gt;45.9,R1494&lt;=123.4),'[1]Pricing Schedule'!$J$97,
IF(AND(I1494=110000,R1494&gt;123.4,R1494&lt;=168.2,M1494&lt;=10),'[1]Pricing Schedule'!$J$105,
IF(AND(I1494=110000,R1494&gt;123.4,R1494&lt;=168.2,M1494&gt;10),'[1]Pricing Schedule'!$J$113,
IF(AND(I1494=110000,R1494&gt;168.2,R1494&lt;=336.2,M1494&lt;=10),('[1]Pricing Schedule'!$J$105),
IF(AND(I1494=110000,R1494&gt;168.2,R1494&lt;=336.2,M1494&gt;10),('[1]Pricing Schedule'!$J$113),
IF(AND(I1494=110000,R1494&gt;336.4,R1494&lt;=504.6,M1494&lt;=10),('[1]Pricing Schedule'!$J$105),
IF(AND(I1494=110000,R1494&gt;336.4,R1494&lt;=504.6,M1494&gt;10),('[1]Pricing Schedule'!$J$113),
IF(AND(I1494=110000,R1494&gt;504.6,R1494&lt;=672.8,M1494&lt;=10),('[1]Pricing Schedule'!$J$105),
IF(AND(I1494=110000,R1494&gt;504.6,R1494&lt;=672.8,M1494&gt;10),('[1]Pricing Schedule'!$J$113),
IF(AND(I1494=110000,R1494&gt;672.8,R1494&lt;=841,M1494&lt;=10),('[1]Pricing Schedule'!$J$105),
IF(AND(I1494=110000,R1494&gt;672.8,R1494&lt;=841,M1494&gt;10),('[1]Pricing Schedule'!$J$113),
IF(AND(I1494=110000,R1494&gt;1682,R1494&lt;=1850.2,M1494&lt;=10),('[1]Pricing Schedule'!$J$105),
IF(AND(I1494=110000,R1494&gt;1682,R1494&lt;=1850.2,M1494&gt;10),('[1]Pricing Schedule'!$J$113),
IF(AND(I1494=110000,R1494&gt;2018.4,R1494&lt;=2186.6,M1494&lt;=10),('[1]Pricing Schedule'!$J$105),
IF(AND(I1494=110000,R1494&gt;2018.4,R1494&lt;=2186.6,M1494&gt;10),('[1]Pricing Schedule'!$J$113),999999999)))))))))))))))))))))))))))))))))))))))</f>
        <v>7</v>
      </c>
      <c r="U1494" s="40">
        <f t="shared" si="144"/>
        <v>475278.57142857142</v>
      </c>
      <c r="V1494" s="41">
        <f t="shared" si="145"/>
        <v>2.1040292159485414</v>
      </c>
      <c r="Y1494" s="23">
        <v>62</v>
      </c>
      <c r="Z1494" s="23">
        <v>304</v>
      </c>
      <c r="AD1494" s="13"/>
      <c r="AE1494" s="13"/>
      <c r="AF1494" s="13"/>
      <c r="AR1494" s="35"/>
    </row>
    <row r="1495" spans="1:44">
      <c r="A1495" s="23">
        <v>1497</v>
      </c>
      <c r="B1495" s="23">
        <v>1497</v>
      </c>
      <c r="C1495" s="23" t="s">
        <v>2184</v>
      </c>
      <c r="D1495" s="23" t="s">
        <v>183</v>
      </c>
      <c r="E1495" s="23" t="s">
        <v>183</v>
      </c>
      <c r="F1495" s="23" t="s">
        <v>184</v>
      </c>
      <c r="G1495" s="23" t="s">
        <v>185</v>
      </c>
      <c r="H1495" s="23" t="s">
        <v>133</v>
      </c>
      <c r="I1495" s="13">
        <v>110000</v>
      </c>
      <c r="L1495" s="24">
        <v>4.1689999999999996</v>
      </c>
      <c r="M1495" s="37">
        <f t="shared" si="140"/>
        <v>5</v>
      </c>
      <c r="N1495" s="24">
        <v>0.23599999999999999</v>
      </c>
      <c r="O1495" s="13">
        <v>3</v>
      </c>
      <c r="P1495" s="36">
        <f t="shared" si="141"/>
        <v>0.23599999999999999</v>
      </c>
      <c r="Q1495" s="38">
        <f t="shared" si="142"/>
        <v>4.2</v>
      </c>
      <c r="R1495" s="37">
        <f t="shared" si="143"/>
        <v>4.2</v>
      </c>
      <c r="S1495" s="39">
        <f>IF(AND(I1495=38000,R1495&lt;=4.5,M1495&gt;8),'[1]Pricing Schedule'!$F$8+('[1]Pricing Schedule'!$F$9*M1495),
IF(AND(I1495=38000,R1495&lt;=4.5,M1495&lt;=8),'[1]Pricing Schedule'!$F$34+('[1]Pricing Schedule'!$F$36*M1495),
IF(AND(I1495=38000,R1495&gt;4.5,R1495&lt;=9,M1495&gt;8),'[1]Pricing Schedule'!$F$17+('[1]Pricing Schedule'!$F$18*M1495),
IF(AND(I1495=38000,R1495&gt;4.5,R1495&lt;=9,M1495&lt;=8),'[1]Pricing Schedule'!$F$34+('[1]Pricing Schedule'!$F$36*M1495),
IF(AND(I1495=38000,R1495&gt;9,R1495&lt;=12.8,M1495&gt;8),'[1]Pricing Schedule'!$F$26+('[1]Pricing Schedule'!$F$27*M1495),
IF(AND(I1495=38000,R1495&gt;9,R1495&lt;=12.8,M1495&lt;=8),'[1]Pricing Schedule'!$F$34+('[1]Pricing Schedule'!$F$36*M1495),
IF(AND(I1495=38000,R1495&gt;12.8,R1495&lt;=22.8),'[1]Pricing Schedule'!$F$34+('[1]Pricing Schedule'!$F$36*M1495),
IF(AND(I1495=38000,R1495&gt;22.8,R1495&lt;=30.2),'[1]Pricing Schedule'!$F$43+('[1]Pricing Schedule'!$F$45*M1495),
IF(AND(I1495=38000,R1495&gt;30.2,R1495&lt;=45.9),'[1]Pricing Schedule'!$F$52+('[1]Pricing Schedule'!$F$54*M1495),
IF(AND(I1495=38000,R1495&gt;45.9,R1495&lt;=123.4),'[1]Pricing Schedule'!$F$96+('[1]Pricing Schedule'!$F$97*M1495),
IF(AND(I1495=38000,R1495&gt;123.4,R1495&lt;=168.2,M1495&lt;=10),'[1]Pricing Schedule'!$F$103+('[1]Pricing Schedule'!$F$105*M1495),
IF(AND(I1495=38000,R1495&gt;123.4,R1495&lt;=168.2,M1495&gt;10),'[1]Pricing Schedule'!$F$111+('[1]Pricing Schedule'!$F$113*M1495),
IF(AND(I1495=38000,R1495&gt;157.4,R1495&lt;=336.4,M1495&lt;=10),('[1]Pricing Schedule'!$F$103+('[1]Pricing Schedule'!$F$105*M1495))*2,
IF(AND(I1495=38000,R1495&gt;157.4,R1495&lt;=336.4,M1495&gt;10),('[1]Pricing Schedule'!$F$111+('[1]Pricing Schedule'!$F$113*M1495))*2,
IF(AND(I1495=38000,R1495&gt;314.8,R1495&lt;=504.6,M1495&lt;=10),('[1]Pricing Schedule'!$F$103+('[1]Pricing Schedule'!$F$105*M1495))*3,
IF(AND(I1495=38000,R1495&gt;314.8,R1495&lt;=504.6,M1495&gt;10),('[1]Pricing Schedule'!$F$111+('[1]Pricing Schedule'!$F$113*M1495))*3,
IF(AND(I1495=38000,R1495&gt;472.2,R1495&lt;=672.8,M1495&lt;=10),('[1]Pricing Schedule'!$F$103+('[1]Pricing Schedule'!$F$105*M1495))*4,
IF(AND(I1495=38000,R1495&gt;472.2,R1495&lt;=672.8,M1495&gt;10),('[1]Pricing Schedule'!$F$111+('[1]Pricing Schedule'!$F$113*M1495))*4,
IF(AND(I1495=110000,R1495&lt;=12.8,M1495&gt;2),'[1]Pricing Schedule'!$F$62+('[1]Pricing Schedule'!$F$63*M1495),
IF(AND(I1495=110000,R1495&lt;=12.8,M1495&lt;=2),'[1]Pricing Schedule'!$F$96+('[1]Pricing Schedule'!$F$97*M1495),
IF(AND(I1495=110000,R1495&gt;12.8,R1495&lt;=22.8,M1495&gt;3),'[1]Pricing Schedule'!$F$71+('[1]Pricing Schedule'!$F$72*M1495),
IF(AND(I1495=110000,R1495&gt;12.8,R1495&lt;=22.8,M1495&lt;=3),'[1]Pricing Schedule'!$F$96+('[1]Pricing Schedule'!$F$97*M1495),
IF(AND(I1495=110000,R1495&gt;22.8,R1495&lt;=30.2),'[1]Pricing Schedule'!$F$80+('[1]Pricing Schedule'!$F$81*M1495),
IF(AND(I1495=110000,R1495&gt;30.2,R1495&lt;=45.9),'[1]Pricing Schedule'!$F$89+('[1]Pricing Schedule'!$F$90*M1495),
IF(AND(I1495=110000,R1495&gt;45.9,R1495&lt;=123.4),'[1]Pricing Schedule'!$F$96+('[1]Pricing Schedule'!$F$97*M1495),
IF(AND(I1495=110000,R1495&gt;123.4,R1495&lt;=168.2,M1495&lt;=10),'[1]Pricing Schedule'!$F$103+('[1]Pricing Schedule'!$F$105*M1495),
IF(AND(I1495=110000,R1495&gt;123.4,R1495&lt;=168.2,M1495&gt;10),'[1]Pricing Schedule'!$F$111+('[1]Pricing Schedule'!$F$113*M1495),
IF(AND(I1495=110000,R1495&gt;168.2,R1495&lt;=336.4,M1495&lt;=10),('[1]Pricing Schedule'!$F$103+('[1]Pricing Schedule'!$F$105*M1495))*2,
IF(AND(I1495=110000,R1495&gt;168.2,R1495&lt;=336.4,M1495&gt;10),('[1]Pricing Schedule'!$F$111+('[1]Pricing Schedule'!$F$113*M1495))*2,
IF(AND(I1495=110000,R1495&gt;336.4,R1495&lt;=504.6,M1495&lt;=10),('[1]Pricing Schedule'!$F$103+('[1]Pricing Schedule'!$F$105*M1495))*3,
IF(AND(I1495=110000,R1495&gt;336.4,R1495&lt;=504.6,M1495&gt;10),('[1]Pricing Schedule'!$F$111+('[1]Pricing Schedule'!$F$113*M1495))*3,
IF(AND(I1495=110000,R1495&gt;504.6,R1495&lt;=672.8,M1495&lt;=10),('[1]Pricing Schedule'!$F$103+('[1]Pricing Schedule'!$F$105*M1495))*4,
IF(AND(I1495=110000,R1495&gt;504.6,R1495&lt;=672.8,M1495&gt;10),('[1]Pricing Schedule'!$F$111+('[1]Pricing Schedule'!$F$113*M1495))*4,
IF(AND(I1495=110000,R1495&gt;672.8,R1495&lt;=841,M1495&lt;=10),('[1]Pricing Schedule'!$F$103+('[1]Pricing Schedule'!$F$105*M1495))*5,
IF(AND(I1495=110000,R1495&gt;672.8,R1495&lt;=841,M1495&gt;10),('[1]Pricing Schedule'!$F$111+('[1]Pricing Schedule'!$F$113*M1495))*5,
IF(AND(I1495=110000,R1495&gt;672.8,R1495&lt;=841,M1495&lt;=10),('[1]Pricing Schedule'!$F$103+('[1]Pricing Schedule'!$F$105*M1495))*5,
IF(AND(I1495=110000,R1495&gt;672.8,R1495&lt;=841,M1495&gt;10),('[1]Pricing Schedule'!$F$111+('[1]Pricing Schedule'!$F$113*M1495))*5,
IF(AND(I1495=110000,R1495&gt;1345.6,R1495&lt;=1513.8,M1495&lt;=10),('[1]Pricing Schedule'!$F$103+('[1]Pricing Schedule'!$F$105*M1495))*9,
IF(AND(I1495=110000,R1495&gt;1345.6,R1495&lt;=1513.8,M1495&gt;10),('[1]Pricing Schedule'!$F$111+('[1]Pricing Schedule'!$F$113*M1495))*9,
9999999999)))))))))))))))))))))))))))))))))))))))</f>
        <v>1679970</v>
      </c>
      <c r="T1495" s="21">
        <f>IF(AND(I1495=38000,R1495&lt;=4.5,M1495&gt;8),'[1]Pricing Schedule'!$J$9,
IF(AND(I1495=38000,R1495&lt;=4.5,M1495&lt;=8),'[1]Pricing Schedule'!$J$36,
IF(AND(I1495=38000,R1495&gt;4.5,R1495&lt;=9,M1495&gt;8),'[1]Pricing Schedule'!$J$18,
IF(AND(I1495=38000,R1495&gt;4.5,R1495&lt;=9,M1495&lt;=8),'[1]Pricing Schedule'!$J$36,
IF(AND(I1495=38000,R1495&gt;9,R1495&lt;=12.8,M1495&gt;8),'[1]Pricing Schedule'!$J$27,
IF(AND(I1495=38000,R1495&gt;9,R1495&lt;=12.8,M1495&lt;=8),'[1]Pricing Schedule'!$J$36,
IF(AND(I1495=38000,R1495&gt;12.8,R1495&lt;=22.8),'[1]Pricing Schedule'!$J$36,
IF(AND(I1495=38000,R1495&gt;22.8,R1495&lt;=30.2),'[1]Pricing Schedule'!$J$45,
IF(AND(I1495=38000,R1495&gt;30.2,R1495&lt;=45.9),'[1]Pricing Schedule'!$J$54,
IF(AND(I1495=38000,R1495&gt;45.9,R1495&lt;=123.4),'[1]Pricing Schedule'!$J$97,
IF(AND(I1495=38000,R1495&gt;123.4,R1495&lt;=168.2,M1495&lt;=10),'[1]Pricing Schedule'!$J$105,
IF(AND(I1495=38000,R1495&gt;123.4,R1495&lt;=168.2,M1495&gt;10),'[1]Pricing Schedule'!$J$113,
IF(AND(I1495=38000,R1495&gt;168.2,R1495&lt;=336.4,M1495&lt;=10),('[1]Pricing Schedule'!$J$105),
IF(AND(I1495=38000,R1495&gt;168.2,R1495&lt;=336.4,M1495&gt;10),('[1]Pricing Schedule'!$J$113),
IF(AND(I1495=38000,R1495&gt;336.4,R1495&lt;=504.6,M1495&lt;=10),('[1]Pricing Schedule'!$J$105),
IF(AND(I1495=38000,R1495&gt;336.4,R1495&lt;=504.6,M1495&gt;10),('[1]Pricing Schedule'!$J$113),
IF(AND(I1495=38000,R1495&gt;504.6,R1495&lt;=672.8,M1495&lt;=10),('[1]Pricing Schedule'!$J$105),
IF(AND(I1495=38000,R1495&gt;504.6,R1495&lt;=672.8,M1495&gt;10),('[1]Pricing Schedule'!$J$113),
IF(AND(I1495=110000,R1495&lt;=12.8,M1495&gt;2),'[1]Pricing Schedule'!$J$63,
IF(AND(I1495=110000,R1495&lt;=12.8,M1495&lt;=2),'[1]Pricing Schedule'!$J$97,
IF(AND(I1495=110000,R1495&gt;12.8,R1495&lt;=22.8,M1495&gt;3),'[1]Pricing Schedule'!$J$72,
IF(AND(I1495=110000,R1495&gt;12.8,R1495&lt;=22.8,M1495&lt;=3),'[1]Pricing Schedule'!$J$97,
IF(AND(I1495=110000,R1495&gt;22.8,R1495&lt;=30.2),'[1]Pricing Schedule'!$J$81,
IF(AND(I1495=110000,R1495&gt;30.2,R1495&lt;=45.9),'[1]Pricing Schedule'!$J$90,
IF(AND(I1495=110000,R1495&gt;45.9,R1495&lt;=123.4),'[1]Pricing Schedule'!$J$97,
IF(AND(I1495=110000,R1495&gt;123.4,R1495&lt;=168.2,M1495&lt;=10),'[1]Pricing Schedule'!$J$105,
IF(AND(I1495=110000,R1495&gt;123.4,R1495&lt;=168.2,M1495&gt;10),'[1]Pricing Schedule'!$J$113,
IF(AND(I1495=110000,R1495&gt;168.2,R1495&lt;=336.2,M1495&lt;=10),('[1]Pricing Schedule'!$J$105),
IF(AND(I1495=110000,R1495&gt;168.2,R1495&lt;=336.2,M1495&gt;10),('[1]Pricing Schedule'!$J$113),
IF(AND(I1495=110000,R1495&gt;336.4,R1495&lt;=504.6,M1495&lt;=10),('[1]Pricing Schedule'!$J$105),
IF(AND(I1495=110000,R1495&gt;336.4,R1495&lt;=504.6,M1495&gt;10),('[1]Pricing Schedule'!$J$113),
IF(AND(I1495=110000,R1495&gt;504.6,R1495&lt;=672.8,M1495&lt;=10),('[1]Pricing Schedule'!$J$105),
IF(AND(I1495=110000,R1495&gt;504.6,R1495&lt;=672.8,M1495&gt;10),('[1]Pricing Schedule'!$J$113),
IF(AND(I1495=110000,R1495&gt;672.8,R1495&lt;=841,M1495&lt;=10),('[1]Pricing Schedule'!$J$105),
IF(AND(I1495=110000,R1495&gt;672.8,R1495&lt;=841,M1495&gt;10),('[1]Pricing Schedule'!$J$113),
IF(AND(I1495=110000,R1495&gt;1682,R1495&lt;=1850.2,M1495&lt;=10),('[1]Pricing Schedule'!$J$105),
IF(AND(I1495=110000,R1495&gt;1682,R1495&lt;=1850.2,M1495&gt;10),('[1]Pricing Schedule'!$J$113),
IF(AND(I1495=110000,R1495&gt;2018.4,R1495&lt;=2186.6,M1495&lt;=10),('[1]Pricing Schedule'!$J$105),
IF(AND(I1495=110000,R1495&gt;2018.4,R1495&lt;=2186.6,M1495&gt;10),('[1]Pricing Schedule'!$J$113),999999999)))))))))))))))))))))))))))))))))))))))</f>
        <v>7</v>
      </c>
      <c r="U1495" s="40">
        <f t="shared" si="144"/>
        <v>399992.8571428571</v>
      </c>
      <c r="V1495" s="41">
        <f t="shared" si="145"/>
        <v>2.5000446436543511</v>
      </c>
      <c r="Y1495" s="23">
        <v>178</v>
      </c>
      <c r="Z1495" s="23">
        <v>110</v>
      </c>
      <c r="AD1495" s="13"/>
      <c r="AE1495" s="13"/>
      <c r="AF1495" s="13"/>
      <c r="AR1495" s="35"/>
    </row>
    <row r="1496" spans="1:44">
      <c r="A1496" s="23">
        <v>1498</v>
      </c>
      <c r="B1496" s="23">
        <v>1498</v>
      </c>
      <c r="C1496" s="23" t="s">
        <v>2185</v>
      </c>
      <c r="D1496" s="23" t="s">
        <v>121</v>
      </c>
      <c r="E1496" s="23" t="s">
        <v>121</v>
      </c>
      <c r="F1496" s="23" t="s">
        <v>2186</v>
      </c>
      <c r="G1496" s="23" t="s">
        <v>2187</v>
      </c>
      <c r="H1496" s="23" t="s">
        <v>133</v>
      </c>
      <c r="I1496" s="13">
        <v>110000</v>
      </c>
      <c r="J1496" s="23" t="s">
        <v>119</v>
      </c>
      <c r="K1496" s="13">
        <v>110000</v>
      </c>
      <c r="L1496" s="24">
        <v>2.6749999999999998</v>
      </c>
      <c r="M1496" s="37">
        <f t="shared" si="140"/>
        <v>3</v>
      </c>
      <c r="N1496" s="24">
        <v>0.40300000000000002</v>
      </c>
      <c r="O1496" s="13">
        <v>3</v>
      </c>
      <c r="P1496" s="36">
        <f t="shared" si="141"/>
        <v>0.40300000000000002</v>
      </c>
      <c r="Q1496" s="38">
        <f t="shared" si="142"/>
        <v>4.2</v>
      </c>
      <c r="R1496" s="37">
        <f t="shared" si="143"/>
        <v>4.2</v>
      </c>
      <c r="S1496" s="39">
        <f>IF(AND(I1496=38000,R1496&lt;=4.5,M1496&gt;8),'[1]Pricing Schedule'!$F$8+('[1]Pricing Schedule'!$F$9*M1496),
IF(AND(I1496=38000,R1496&lt;=4.5,M1496&lt;=8),'[1]Pricing Schedule'!$F$34+('[1]Pricing Schedule'!$F$36*M1496),
IF(AND(I1496=38000,R1496&gt;4.5,R1496&lt;=9,M1496&gt;8),'[1]Pricing Schedule'!$F$17+('[1]Pricing Schedule'!$F$18*M1496),
IF(AND(I1496=38000,R1496&gt;4.5,R1496&lt;=9,M1496&lt;=8),'[1]Pricing Schedule'!$F$34+('[1]Pricing Schedule'!$F$36*M1496),
IF(AND(I1496=38000,R1496&gt;9,R1496&lt;=12.8,M1496&gt;8),'[1]Pricing Schedule'!$F$26+('[1]Pricing Schedule'!$F$27*M1496),
IF(AND(I1496=38000,R1496&gt;9,R1496&lt;=12.8,M1496&lt;=8),'[1]Pricing Schedule'!$F$34+('[1]Pricing Schedule'!$F$36*M1496),
IF(AND(I1496=38000,R1496&gt;12.8,R1496&lt;=22.8),'[1]Pricing Schedule'!$F$34+('[1]Pricing Schedule'!$F$36*M1496),
IF(AND(I1496=38000,R1496&gt;22.8,R1496&lt;=30.2),'[1]Pricing Schedule'!$F$43+('[1]Pricing Schedule'!$F$45*M1496),
IF(AND(I1496=38000,R1496&gt;30.2,R1496&lt;=45.9),'[1]Pricing Schedule'!$F$52+('[1]Pricing Schedule'!$F$54*M1496),
IF(AND(I1496=38000,R1496&gt;45.9,R1496&lt;=123.4),'[1]Pricing Schedule'!$F$96+('[1]Pricing Schedule'!$F$97*M1496),
IF(AND(I1496=38000,R1496&gt;123.4,R1496&lt;=168.2,M1496&lt;=10),'[1]Pricing Schedule'!$F$103+('[1]Pricing Schedule'!$F$105*M1496),
IF(AND(I1496=38000,R1496&gt;123.4,R1496&lt;=168.2,M1496&gt;10),'[1]Pricing Schedule'!$F$111+('[1]Pricing Schedule'!$F$113*M1496),
IF(AND(I1496=38000,R1496&gt;157.4,R1496&lt;=336.4,M1496&lt;=10),('[1]Pricing Schedule'!$F$103+('[1]Pricing Schedule'!$F$105*M1496))*2,
IF(AND(I1496=38000,R1496&gt;157.4,R1496&lt;=336.4,M1496&gt;10),('[1]Pricing Schedule'!$F$111+('[1]Pricing Schedule'!$F$113*M1496))*2,
IF(AND(I1496=38000,R1496&gt;314.8,R1496&lt;=504.6,M1496&lt;=10),('[1]Pricing Schedule'!$F$103+('[1]Pricing Schedule'!$F$105*M1496))*3,
IF(AND(I1496=38000,R1496&gt;314.8,R1496&lt;=504.6,M1496&gt;10),('[1]Pricing Schedule'!$F$111+('[1]Pricing Schedule'!$F$113*M1496))*3,
IF(AND(I1496=38000,R1496&gt;472.2,R1496&lt;=672.8,M1496&lt;=10),('[1]Pricing Schedule'!$F$103+('[1]Pricing Schedule'!$F$105*M1496))*4,
IF(AND(I1496=38000,R1496&gt;472.2,R1496&lt;=672.8,M1496&gt;10),('[1]Pricing Schedule'!$F$111+('[1]Pricing Schedule'!$F$113*M1496))*4,
IF(AND(I1496=110000,R1496&lt;=12.8,M1496&gt;2),'[1]Pricing Schedule'!$F$62+('[1]Pricing Schedule'!$F$63*M1496),
IF(AND(I1496=110000,R1496&lt;=12.8,M1496&lt;=2),'[1]Pricing Schedule'!$F$96+('[1]Pricing Schedule'!$F$97*M1496),
IF(AND(I1496=110000,R1496&gt;12.8,R1496&lt;=22.8,M1496&gt;3),'[1]Pricing Schedule'!$F$71+('[1]Pricing Schedule'!$F$72*M1496),
IF(AND(I1496=110000,R1496&gt;12.8,R1496&lt;=22.8,M1496&lt;=3),'[1]Pricing Schedule'!$F$96+('[1]Pricing Schedule'!$F$97*M1496),
IF(AND(I1496=110000,R1496&gt;22.8,R1496&lt;=30.2),'[1]Pricing Schedule'!$F$80+('[1]Pricing Schedule'!$F$81*M1496),
IF(AND(I1496=110000,R1496&gt;30.2,R1496&lt;=45.9),'[1]Pricing Schedule'!$F$89+('[1]Pricing Schedule'!$F$90*M1496),
IF(AND(I1496=110000,R1496&gt;45.9,R1496&lt;=123.4),'[1]Pricing Schedule'!$F$96+('[1]Pricing Schedule'!$F$97*M1496),
IF(AND(I1496=110000,R1496&gt;123.4,R1496&lt;=168.2,M1496&lt;=10),'[1]Pricing Schedule'!$F$103+('[1]Pricing Schedule'!$F$105*M1496),
IF(AND(I1496=110000,R1496&gt;123.4,R1496&lt;=168.2,M1496&gt;10),'[1]Pricing Schedule'!$F$111+('[1]Pricing Schedule'!$F$113*M1496),
IF(AND(I1496=110000,R1496&gt;168.2,R1496&lt;=336.4,M1496&lt;=10),('[1]Pricing Schedule'!$F$103+('[1]Pricing Schedule'!$F$105*M1496))*2,
IF(AND(I1496=110000,R1496&gt;168.2,R1496&lt;=336.4,M1496&gt;10),('[1]Pricing Schedule'!$F$111+('[1]Pricing Schedule'!$F$113*M1496))*2,
IF(AND(I1496=110000,R1496&gt;336.4,R1496&lt;=504.6,M1496&lt;=10),('[1]Pricing Schedule'!$F$103+('[1]Pricing Schedule'!$F$105*M1496))*3,
IF(AND(I1496=110000,R1496&gt;336.4,R1496&lt;=504.6,M1496&gt;10),('[1]Pricing Schedule'!$F$111+('[1]Pricing Schedule'!$F$113*M1496))*3,
IF(AND(I1496=110000,R1496&gt;504.6,R1496&lt;=672.8,M1496&lt;=10),('[1]Pricing Schedule'!$F$103+('[1]Pricing Schedule'!$F$105*M1496))*4,
IF(AND(I1496=110000,R1496&gt;504.6,R1496&lt;=672.8,M1496&gt;10),('[1]Pricing Schedule'!$F$111+('[1]Pricing Schedule'!$F$113*M1496))*4,
IF(AND(I1496=110000,R1496&gt;672.8,R1496&lt;=841,M1496&lt;=10),('[1]Pricing Schedule'!$F$103+('[1]Pricing Schedule'!$F$105*M1496))*5,
IF(AND(I1496=110000,R1496&gt;672.8,R1496&lt;=841,M1496&gt;10),('[1]Pricing Schedule'!$F$111+('[1]Pricing Schedule'!$F$113*M1496))*5,
IF(AND(I1496=110000,R1496&gt;672.8,R1496&lt;=841,M1496&lt;=10),('[1]Pricing Schedule'!$F$103+('[1]Pricing Schedule'!$F$105*M1496))*5,
IF(AND(I1496=110000,R1496&gt;672.8,R1496&lt;=841,M1496&gt;10),('[1]Pricing Schedule'!$F$111+('[1]Pricing Schedule'!$F$113*M1496))*5,
IF(AND(I1496=110000,R1496&gt;1345.6,R1496&lt;=1513.8,M1496&lt;=10),('[1]Pricing Schedule'!$F$103+('[1]Pricing Schedule'!$F$105*M1496))*9,
IF(AND(I1496=110000,R1496&gt;1345.6,R1496&lt;=1513.8,M1496&gt;10),('[1]Pricing Schedule'!$F$111+('[1]Pricing Schedule'!$F$113*M1496))*9,
9999999999)))))))))))))))))))))))))))))))))))))))</f>
        <v>1574570</v>
      </c>
      <c r="T1496" s="21">
        <f>IF(AND(I1496=38000,R1496&lt;=4.5,M1496&gt;8),'[1]Pricing Schedule'!$J$9,
IF(AND(I1496=38000,R1496&lt;=4.5,M1496&lt;=8),'[1]Pricing Schedule'!$J$36,
IF(AND(I1496=38000,R1496&gt;4.5,R1496&lt;=9,M1496&gt;8),'[1]Pricing Schedule'!$J$18,
IF(AND(I1496=38000,R1496&gt;4.5,R1496&lt;=9,M1496&lt;=8),'[1]Pricing Schedule'!$J$36,
IF(AND(I1496=38000,R1496&gt;9,R1496&lt;=12.8,M1496&gt;8),'[1]Pricing Schedule'!$J$27,
IF(AND(I1496=38000,R1496&gt;9,R1496&lt;=12.8,M1496&lt;=8),'[1]Pricing Schedule'!$J$36,
IF(AND(I1496=38000,R1496&gt;12.8,R1496&lt;=22.8),'[1]Pricing Schedule'!$J$36,
IF(AND(I1496=38000,R1496&gt;22.8,R1496&lt;=30.2),'[1]Pricing Schedule'!$J$45,
IF(AND(I1496=38000,R1496&gt;30.2,R1496&lt;=45.9),'[1]Pricing Schedule'!$J$54,
IF(AND(I1496=38000,R1496&gt;45.9,R1496&lt;=123.4),'[1]Pricing Schedule'!$J$97,
IF(AND(I1496=38000,R1496&gt;123.4,R1496&lt;=168.2,M1496&lt;=10),'[1]Pricing Schedule'!$J$105,
IF(AND(I1496=38000,R1496&gt;123.4,R1496&lt;=168.2,M1496&gt;10),'[1]Pricing Schedule'!$J$113,
IF(AND(I1496=38000,R1496&gt;168.2,R1496&lt;=336.4,M1496&lt;=10),('[1]Pricing Schedule'!$J$105),
IF(AND(I1496=38000,R1496&gt;168.2,R1496&lt;=336.4,M1496&gt;10),('[1]Pricing Schedule'!$J$113),
IF(AND(I1496=38000,R1496&gt;336.4,R1496&lt;=504.6,M1496&lt;=10),('[1]Pricing Schedule'!$J$105),
IF(AND(I1496=38000,R1496&gt;336.4,R1496&lt;=504.6,M1496&gt;10),('[1]Pricing Schedule'!$J$113),
IF(AND(I1496=38000,R1496&gt;504.6,R1496&lt;=672.8,M1496&lt;=10),('[1]Pricing Schedule'!$J$105),
IF(AND(I1496=38000,R1496&gt;504.6,R1496&lt;=672.8,M1496&gt;10),('[1]Pricing Schedule'!$J$113),
IF(AND(I1496=110000,R1496&lt;=12.8,M1496&gt;2),'[1]Pricing Schedule'!$J$63,
IF(AND(I1496=110000,R1496&lt;=12.8,M1496&lt;=2),'[1]Pricing Schedule'!$J$97,
IF(AND(I1496=110000,R1496&gt;12.8,R1496&lt;=22.8,M1496&gt;3),'[1]Pricing Schedule'!$J$72,
IF(AND(I1496=110000,R1496&gt;12.8,R1496&lt;=22.8,M1496&lt;=3),'[1]Pricing Schedule'!$J$97,
IF(AND(I1496=110000,R1496&gt;22.8,R1496&lt;=30.2),'[1]Pricing Schedule'!$J$81,
IF(AND(I1496=110000,R1496&gt;30.2,R1496&lt;=45.9),'[1]Pricing Schedule'!$J$90,
IF(AND(I1496=110000,R1496&gt;45.9,R1496&lt;=123.4),'[1]Pricing Schedule'!$J$97,
IF(AND(I1496=110000,R1496&gt;123.4,R1496&lt;=168.2,M1496&lt;=10),'[1]Pricing Schedule'!$J$105,
IF(AND(I1496=110000,R1496&gt;123.4,R1496&lt;=168.2,M1496&gt;10),'[1]Pricing Schedule'!$J$113,
IF(AND(I1496=110000,R1496&gt;168.2,R1496&lt;=336.2,M1496&lt;=10),('[1]Pricing Schedule'!$J$105),
IF(AND(I1496=110000,R1496&gt;168.2,R1496&lt;=336.2,M1496&gt;10),('[1]Pricing Schedule'!$J$113),
IF(AND(I1496=110000,R1496&gt;336.4,R1496&lt;=504.6,M1496&lt;=10),('[1]Pricing Schedule'!$J$105),
IF(AND(I1496=110000,R1496&gt;336.4,R1496&lt;=504.6,M1496&gt;10),('[1]Pricing Schedule'!$J$113),
IF(AND(I1496=110000,R1496&gt;504.6,R1496&lt;=672.8,M1496&lt;=10),('[1]Pricing Schedule'!$J$105),
IF(AND(I1496=110000,R1496&gt;504.6,R1496&lt;=672.8,M1496&gt;10),('[1]Pricing Schedule'!$J$113),
IF(AND(I1496=110000,R1496&gt;672.8,R1496&lt;=841,M1496&lt;=10),('[1]Pricing Schedule'!$J$105),
IF(AND(I1496=110000,R1496&gt;672.8,R1496&lt;=841,M1496&gt;10),('[1]Pricing Schedule'!$J$113),
IF(AND(I1496=110000,R1496&gt;1682,R1496&lt;=1850.2,M1496&lt;=10),('[1]Pricing Schedule'!$J$105),
IF(AND(I1496=110000,R1496&gt;1682,R1496&lt;=1850.2,M1496&gt;10),('[1]Pricing Schedule'!$J$113),
IF(AND(I1496=110000,R1496&gt;2018.4,R1496&lt;=2186.6,M1496&lt;=10),('[1]Pricing Schedule'!$J$105),
IF(AND(I1496=110000,R1496&gt;2018.4,R1496&lt;=2186.6,M1496&gt;10),('[1]Pricing Schedule'!$J$113),999999999)))))))))))))))))))))))))))))))))))))))</f>
        <v>7</v>
      </c>
      <c r="U1496" s="40">
        <f t="shared" si="144"/>
        <v>374897.61904761905</v>
      </c>
      <c r="V1496" s="41">
        <f t="shared" si="145"/>
        <v>2.6673949078161021</v>
      </c>
      <c r="Y1496" s="23">
        <v>461</v>
      </c>
      <c r="Z1496" s="23">
        <v>86</v>
      </c>
      <c r="AD1496" s="13"/>
      <c r="AE1496" s="13"/>
      <c r="AF1496" s="13"/>
      <c r="AR1496" s="35"/>
    </row>
    <row r="1497" spans="1:44">
      <c r="A1497" s="23">
        <v>1499</v>
      </c>
      <c r="B1497" s="23">
        <v>1499</v>
      </c>
      <c r="C1497" s="23" t="s">
        <v>2188</v>
      </c>
      <c r="D1497" s="23" t="s">
        <v>121</v>
      </c>
      <c r="E1497" s="23" t="s">
        <v>121</v>
      </c>
      <c r="F1497" s="23" t="s">
        <v>302</v>
      </c>
      <c r="G1497" s="23" t="s">
        <v>303</v>
      </c>
      <c r="H1497" s="23" t="s">
        <v>133</v>
      </c>
      <c r="I1497" s="13">
        <v>110000</v>
      </c>
      <c r="J1497" s="13">
        <v>110000</v>
      </c>
      <c r="K1497" s="13">
        <v>38000</v>
      </c>
      <c r="L1497" s="24">
        <v>12.127000000000001</v>
      </c>
      <c r="M1497" s="37">
        <f t="shared" si="140"/>
        <v>13</v>
      </c>
      <c r="N1497" s="24">
        <v>0.16800000000000001</v>
      </c>
      <c r="O1497" s="13">
        <v>3</v>
      </c>
      <c r="P1497" s="36">
        <f t="shared" si="141"/>
        <v>0.16800000000000001</v>
      </c>
      <c r="Q1497" s="38">
        <f t="shared" si="142"/>
        <v>4.2</v>
      </c>
      <c r="R1497" s="37">
        <f t="shared" si="143"/>
        <v>4.2</v>
      </c>
      <c r="S1497" s="39">
        <f>IF(AND(I1497=38000,R1497&lt;=4.5,M1497&gt;8),'[1]Pricing Schedule'!$F$8+('[1]Pricing Schedule'!$F$9*M1497),
IF(AND(I1497=38000,R1497&lt;=4.5,M1497&lt;=8),'[1]Pricing Schedule'!$F$34+('[1]Pricing Schedule'!$F$36*M1497),
IF(AND(I1497=38000,R1497&gt;4.5,R1497&lt;=9,M1497&gt;8),'[1]Pricing Schedule'!$F$17+('[1]Pricing Schedule'!$F$18*M1497),
IF(AND(I1497=38000,R1497&gt;4.5,R1497&lt;=9,M1497&lt;=8),'[1]Pricing Schedule'!$F$34+('[1]Pricing Schedule'!$F$36*M1497),
IF(AND(I1497=38000,R1497&gt;9,R1497&lt;=12.8,M1497&gt;8),'[1]Pricing Schedule'!$F$26+('[1]Pricing Schedule'!$F$27*M1497),
IF(AND(I1497=38000,R1497&gt;9,R1497&lt;=12.8,M1497&lt;=8),'[1]Pricing Schedule'!$F$34+('[1]Pricing Schedule'!$F$36*M1497),
IF(AND(I1497=38000,R1497&gt;12.8,R1497&lt;=22.8),'[1]Pricing Schedule'!$F$34+('[1]Pricing Schedule'!$F$36*M1497),
IF(AND(I1497=38000,R1497&gt;22.8,R1497&lt;=30.2),'[1]Pricing Schedule'!$F$43+('[1]Pricing Schedule'!$F$45*M1497),
IF(AND(I1497=38000,R1497&gt;30.2,R1497&lt;=45.9),'[1]Pricing Schedule'!$F$52+('[1]Pricing Schedule'!$F$54*M1497),
IF(AND(I1497=38000,R1497&gt;45.9,R1497&lt;=123.4),'[1]Pricing Schedule'!$F$96+('[1]Pricing Schedule'!$F$97*M1497),
IF(AND(I1497=38000,R1497&gt;123.4,R1497&lt;=168.2,M1497&lt;=10),'[1]Pricing Schedule'!$F$103+('[1]Pricing Schedule'!$F$105*M1497),
IF(AND(I1497=38000,R1497&gt;123.4,R1497&lt;=168.2,M1497&gt;10),'[1]Pricing Schedule'!$F$111+('[1]Pricing Schedule'!$F$113*M1497),
IF(AND(I1497=38000,R1497&gt;157.4,R1497&lt;=336.4,M1497&lt;=10),('[1]Pricing Schedule'!$F$103+('[1]Pricing Schedule'!$F$105*M1497))*2,
IF(AND(I1497=38000,R1497&gt;157.4,R1497&lt;=336.4,M1497&gt;10),('[1]Pricing Schedule'!$F$111+('[1]Pricing Schedule'!$F$113*M1497))*2,
IF(AND(I1497=38000,R1497&gt;314.8,R1497&lt;=504.6,M1497&lt;=10),('[1]Pricing Schedule'!$F$103+('[1]Pricing Schedule'!$F$105*M1497))*3,
IF(AND(I1497=38000,R1497&gt;314.8,R1497&lt;=504.6,M1497&gt;10),('[1]Pricing Schedule'!$F$111+('[1]Pricing Schedule'!$F$113*M1497))*3,
IF(AND(I1497=38000,R1497&gt;472.2,R1497&lt;=672.8,M1497&lt;=10),('[1]Pricing Schedule'!$F$103+('[1]Pricing Schedule'!$F$105*M1497))*4,
IF(AND(I1497=38000,R1497&gt;472.2,R1497&lt;=672.8,M1497&gt;10),('[1]Pricing Schedule'!$F$111+('[1]Pricing Schedule'!$F$113*M1497))*4,
IF(AND(I1497=110000,R1497&lt;=12.8,M1497&gt;2),'[1]Pricing Schedule'!$F$62+('[1]Pricing Schedule'!$F$63*M1497),
IF(AND(I1497=110000,R1497&lt;=12.8,M1497&lt;=2),'[1]Pricing Schedule'!$F$96+('[1]Pricing Schedule'!$F$97*M1497),
IF(AND(I1497=110000,R1497&gt;12.8,R1497&lt;=22.8,M1497&gt;3),'[1]Pricing Schedule'!$F$71+('[1]Pricing Schedule'!$F$72*M1497),
IF(AND(I1497=110000,R1497&gt;12.8,R1497&lt;=22.8,M1497&lt;=3),'[1]Pricing Schedule'!$F$96+('[1]Pricing Schedule'!$F$97*M1497),
IF(AND(I1497=110000,R1497&gt;22.8,R1497&lt;=30.2),'[1]Pricing Schedule'!$F$80+('[1]Pricing Schedule'!$F$81*M1497),
IF(AND(I1497=110000,R1497&gt;30.2,R1497&lt;=45.9),'[1]Pricing Schedule'!$F$89+('[1]Pricing Schedule'!$F$90*M1497),
IF(AND(I1497=110000,R1497&gt;45.9,R1497&lt;=123.4),'[1]Pricing Schedule'!$F$96+('[1]Pricing Schedule'!$F$97*M1497),
IF(AND(I1497=110000,R1497&gt;123.4,R1497&lt;=168.2,M1497&lt;=10),'[1]Pricing Schedule'!$F$103+('[1]Pricing Schedule'!$F$105*M1497),
IF(AND(I1497=110000,R1497&gt;123.4,R1497&lt;=168.2,M1497&gt;10),'[1]Pricing Schedule'!$F$111+('[1]Pricing Schedule'!$F$113*M1497),
IF(AND(I1497=110000,R1497&gt;168.2,R1497&lt;=336.4,M1497&lt;=10),('[1]Pricing Schedule'!$F$103+('[1]Pricing Schedule'!$F$105*M1497))*2,
IF(AND(I1497=110000,R1497&gt;168.2,R1497&lt;=336.4,M1497&gt;10),('[1]Pricing Schedule'!$F$111+('[1]Pricing Schedule'!$F$113*M1497))*2,
IF(AND(I1497=110000,R1497&gt;336.4,R1497&lt;=504.6,M1497&lt;=10),('[1]Pricing Schedule'!$F$103+('[1]Pricing Schedule'!$F$105*M1497))*3,
IF(AND(I1497=110000,R1497&gt;336.4,R1497&lt;=504.6,M1497&gt;10),('[1]Pricing Schedule'!$F$111+('[1]Pricing Schedule'!$F$113*M1497))*3,
IF(AND(I1497=110000,R1497&gt;504.6,R1497&lt;=672.8,M1497&lt;=10),('[1]Pricing Schedule'!$F$103+('[1]Pricing Schedule'!$F$105*M1497))*4,
IF(AND(I1497=110000,R1497&gt;504.6,R1497&lt;=672.8,M1497&gt;10),('[1]Pricing Schedule'!$F$111+('[1]Pricing Schedule'!$F$113*M1497))*4,
IF(AND(I1497=110000,R1497&gt;672.8,R1497&lt;=841,M1497&lt;=10),('[1]Pricing Schedule'!$F$103+('[1]Pricing Schedule'!$F$105*M1497))*5,
IF(AND(I1497=110000,R1497&gt;672.8,R1497&lt;=841,M1497&gt;10),('[1]Pricing Schedule'!$F$111+('[1]Pricing Schedule'!$F$113*M1497))*5,
IF(AND(I1497=110000,R1497&gt;672.8,R1497&lt;=841,M1497&lt;=10),('[1]Pricing Schedule'!$F$103+('[1]Pricing Schedule'!$F$105*M1497))*5,
IF(AND(I1497=110000,R1497&gt;672.8,R1497&lt;=841,M1497&gt;10),('[1]Pricing Schedule'!$F$111+('[1]Pricing Schedule'!$F$113*M1497))*5,
IF(AND(I1497=110000,R1497&gt;1345.6,R1497&lt;=1513.8,M1497&lt;=10),('[1]Pricing Schedule'!$F$103+('[1]Pricing Schedule'!$F$105*M1497))*9,
IF(AND(I1497=110000,R1497&gt;1345.6,R1497&lt;=1513.8,M1497&gt;10),('[1]Pricing Schedule'!$F$111+('[1]Pricing Schedule'!$F$113*M1497))*9,
9999999999)))))))))))))))))))))))))))))))))))))))</f>
        <v>2101570</v>
      </c>
      <c r="T1497" s="21">
        <f>IF(AND(I1497=38000,R1497&lt;=4.5,M1497&gt;8),'[1]Pricing Schedule'!$J$9,
IF(AND(I1497=38000,R1497&lt;=4.5,M1497&lt;=8),'[1]Pricing Schedule'!$J$36,
IF(AND(I1497=38000,R1497&gt;4.5,R1497&lt;=9,M1497&gt;8),'[1]Pricing Schedule'!$J$18,
IF(AND(I1497=38000,R1497&gt;4.5,R1497&lt;=9,M1497&lt;=8),'[1]Pricing Schedule'!$J$36,
IF(AND(I1497=38000,R1497&gt;9,R1497&lt;=12.8,M1497&gt;8),'[1]Pricing Schedule'!$J$27,
IF(AND(I1497=38000,R1497&gt;9,R1497&lt;=12.8,M1497&lt;=8),'[1]Pricing Schedule'!$J$36,
IF(AND(I1497=38000,R1497&gt;12.8,R1497&lt;=22.8),'[1]Pricing Schedule'!$J$36,
IF(AND(I1497=38000,R1497&gt;22.8,R1497&lt;=30.2),'[1]Pricing Schedule'!$J$45,
IF(AND(I1497=38000,R1497&gt;30.2,R1497&lt;=45.9),'[1]Pricing Schedule'!$J$54,
IF(AND(I1497=38000,R1497&gt;45.9,R1497&lt;=123.4),'[1]Pricing Schedule'!$J$97,
IF(AND(I1497=38000,R1497&gt;123.4,R1497&lt;=168.2,M1497&lt;=10),'[1]Pricing Schedule'!$J$105,
IF(AND(I1497=38000,R1497&gt;123.4,R1497&lt;=168.2,M1497&gt;10),'[1]Pricing Schedule'!$J$113,
IF(AND(I1497=38000,R1497&gt;168.2,R1497&lt;=336.4,M1497&lt;=10),('[1]Pricing Schedule'!$J$105),
IF(AND(I1497=38000,R1497&gt;168.2,R1497&lt;=336.4,M1497&gt;10),('[1]Pricing Schedule'!$J$113),
IF(AND(I1497=38000,R1497&gt;336.4,R1497&lt;=504.6,M1497&lt;=10),('[1]Pricing Schedule'!$J$105),
IF(AND(I1497=38000,R1497&gt;336.4,R1497&lt;=504.6,M1497&gt;10),('[1]Pricing Schedule'!$J$113),
IF(AND(I1497=38000,R1497&gt;504.6,R1497&lt;=672.8,M1497&lt;=10),('[1]Pricing Schedule'!$J$105),
IF(AND(I1497=38000,R1497&gt;504.6,R1497&lt;=672.8,M1497&gt;10),('[1]Pricing Schedule'!$J$113),
IF(AND(I1497=110000,R1497&lt;=12.8,M1497&gt;2),'[1]Pricing Schedule'!$J$63,
IF(AND(I1497=110000,R1497&lt;=12.8,M1497&lt;=2),'[1]Pricing Schedule'!$J$97,
IF(AND(I1497=110000,R1497&gt;12.8,R1497&lt;=22.8,M1497&gt;3),'[1]Pricing Schedule'!$J$72,
IF(AND(I1497=110000,R1497&gt;12.8,R1497&lt;=22.8,M1497&lt;=3),'[1]Pricing Schedule'!$J$97,
IF(AND(I1497=110000,R1497&gt;22.8,R1497&lt;=30.2),'[1]Pricing Schedule'!$J$81,
IF(AND(I1497=110000,R1497&gt;30.2,R1497&lt;=45.9),'[1]Pricing Schedule'!$J$90,
IF(AND(I1497=110000,R1497&gt;45.9,R1497&lt;=123.4),'[1]Pricing Schedule'!$J$97,
IF(AND(I1497=110000,R1497&gt;123.4,R1497&lt;=168.2,M1497&lt;=10),'[1]Pricing Schedule'!$J$105,
IF(AND(I1497=110000,R1497&gt;123.4,R1497&lt;=168.2,M1497&gt;10),'[1]Pricing Schedule'!$J$113,
IF(AND(I1497=110000,R1497&gt;168.2,R1497&lt;=336.2,M1497&lt;=10),('[1]Pricing Schedule'!$J$105),
IF(AND(I1497=110000,R1497&gt;168.2,R1497&lt;=336.2,M1497&gt;10),('[1]Pricing Schedule'!$J$113),
IF(AND(I1497=110000,R1497&gt;336.4,R1497&lt;=504.6,M1497&lt;=10),('[1]Pricing Schedule'!$J$105),
IF(AND(I1497=110000,R1497&gt;336.4,R1497&lt;=504.6,M1497&gt;10),('[1]Pricing Schedule'!$J$113),
IF(AND(I1497=110000,R1497&gt;504.6,R1497&lt;=672.8,M1497&lt;=10),('[1]Pricing Schedule'!$J$105),
IF(AND(I1497=110000,R1497&gt;504.6,R1497&lt;=672.8,M1497&gt;10),('[1]Pricing Schedule'!$J$113),
IF(AND(I1497=110000,R1497&gt;672.8,R1497&lt;=841,M1497&lt;=10),('[1]Pricing Schedule'!$J$105),
IF(AND(I1497=110000,R1497&gt;672.8,R1497&lt;=841,M1497&gt;10),('[1]Pricing Schedule'!$J$113),
IF(AND(I1497=110000,R1497&gt;1682,R1497&lt;=1850.2,M1497&lt;=10),('[1]Pricing Schedule'!$J$105),
IF(AND(I1497=110000,R1497&gt;1682,R1497&lt;=1850.2,M1497&gt;10),('[1]Pricing Schedule'!$J$113),
IF(AND(I1497=110000,R1497&gt;2018.4,R1497&lt;=2186.6,M1497&lt;=10),('[1]Pricing Schedule'!$J$105),
IF(AND(I1497=110000,R1497&gt;2018.4,R1497&lt;=2186.6,M1497&gt;10),('[1]Pricing Schedule'!$J$113),999999999)))))))))))))))))))))))))))))))))))))))</f>
        <v>7</v>
      </c>
      <c r="U1497" s="40">
        <f t="shared" si="144"/>
        <v>500373.80952380953</v>
      </c>
      <c r="V1497" s="41">
        <f t="shared" si="145"/>
        <v>1.9985058789381271</v>
      </c>
      <c r="Y1497" s="23">
        <v>617</v>
      </c>
      <c r="Z1497" s="23">
        <v>684</v>
      </c>
      <c r="AD1497" s="13"/>
      <c r="AE1497" s="13"/>
      <c r="AF1497" s="13"/>
      <c r="AR1497" s="35"/>
    </row>
    <row r="1498" spans="1:44">
      <c r="A1498" s="23">
        <v>1500</v>
      </c>
      <c r="B1498" s="23">
        <v>1500</v>
      </c>
      <c r="C1498" s="23" t="s">
        <v>2189</v>
      </c>
      <c r="D1498" s="23" t="s">
        <v>121</v>
      </c>
      <c r="E1498" s="23" t="s">
        <v>121</v>
      </c>
      <c r="F1498" s="23" t="s">
        <v>793</v>
      </c>
      <c r="G1498" s="23" t="s">
        <v>794</v>
      </c>
      <c r="H1498" s="23" t="s">
        <v>113</v>
      </c>
      <c r="I1498" s="13">
        <v>38000</v>
      </c>
      <c r="J1498" s="13">
        <v>38000</v>
      </c>
      <c r="K1498" s="23" t="s">
        <v>119</v>
      </c>
      <c r="L1498" s="24">
        <v>8.6259999999999994</v>
      </c>
      <c r="M1498" s="37">
        <f t="shared" si="140"/>
        <v>9</v>
      </c>
      <c r="N1498" s="24">
        <v>9.1999999999999998E-2</v>
      </c>
      <c r="O1498" s="13">
        <v>3</v>
      </c>
      <c r="P1498" s="36">
        <f t="shared" si="141"/>
        <v>9.1999999999999998E-2</v>
      </c>
      <c r="Q1498" s="38">
        <f t="shared" si="142"/>
        <v>4.2</v>
      </c>
      <c r="R1498" s="37">
        <f t="shared" si="143"/>
        <v>4.2</v>
      </c>
      <c r="S1498" s="39">
        <f>IF(AND(I1498=38000,R1498&lt;=4.5,M1498&gt;8),'[1]Pricing Schedule'!$F$8+('[1]Pricing Schedule'!$F$9*M1498),
IF(AND(I1498=38000,R1498&lt;=4.5,M1498&lt;=8),'[1]Pricing Schedule'!$F$34+('[1]Pricing Schedule'!$F$36*M1498),
IF(AND(I1498=38000,R1498&gt;4.5,R1498&lt;=9,M1498&gt;8),'[1]Pricing Schedule'!$F$17+('[1]Pricing Schedule'!$F$18*M1498),
IF(AND(I1498=38000,R1498&gt;4.5,R1498&lt;=9,M1498&lt;=8),'[1]Pricing Schedule'!$F$34+('[1]Pricing Schedule'!$F$36*M1498),
IF(AND(I1498=38000,R1498&gt;9,R1498&lt;=12.8,M1498&gt;8),'[1]Pricing Schedule'!$F$26+('[1]Pricing Schedule'!$F$27*M1498),
IF(AND(I1498=38000,R1498&gt;9,R1498&lt;=12.8,M1498&lt;=8),'[1]Pricing Schedule'!$F$34+('[1]Pricing Schedule'!$F$36*M1498),
IF(AND(I1498=38000,R1498&gt;12.8,R1498&lt;=22.8),'[1]Pricing Schedule'!$F$34+('[1]Pricing Schedule'!$F$36*M1498),
IF(AND(I1498=38000,R1498&gt;22.8,R1498&lt;=30.2),'[1]Pricing Schedule'!$F$43+('[1]Pricing Schedule'!$F$45*M1498),
IF(AND(I1498=38000,R1498&gt;30.2,R1498&lt;=45.9),'[1]Pricing Schedule'!$F$52+('[1]Pricing Schedule'!$F$54*M1498),
IF(AND(I1498=38000,R1498&gt;45.9,R1498&lt;=123.4),'[1]Pricing Schedule'!$F$96+('[1]Pricing Schedule'!$F$97*M1498),
IF(AND(I1498=38000,R1498&gt;123.4,R1498&lt;=168.2,M1498&lt;=10),'[1]Pricing Schedule'!$F$103+('[1]Pricing Schedule'!$F$105*M1498),
IF(AND(I1498=38000,R1498&gt;123.4,R1498&lt;=168.2,M1498&gt;10),'[1]Pricing Schedule'!$F$111+('[1]Pricing Schedule'!$F$113*M1498),
IF(AND(I1498=38000,R1498&gt;157.4,R1498&lt;=336.4,M1498&lt;=10),('[1]Pricing Schedule'!$F$103+('[1]Pricing Schedule'!$F$105*M1498))*2,
IF(AND(I1498=38000,R1498&gt;157.4,R1498&lt;=336.4,M1498&gt;10),('[1]Pricing Schedule'!$F$111+('[1]Pricing Schedule'!$F$113*M1498))*2,
IF(AND(I1498=38000,R1498&gt;314.8,R1498&lt;=504.6,M1498&lt;=10),('[1]Pricing Schedule'!$F$103+('[1]Pricing Schedule'!$F$105*M1498))*3,
IF(AND(I1498=38000,R1498&gt;314.8,R1498&lt;=504.6,M1498&gt;10),('[1]Pricing Schedule'!$F$111+('[1]Pricing Schedule'!$F$113*M1498))*3,
IF(AND(I1498=38000,R1498&gt;472.2,R1498&lt;=672.8,M1498&lt;=10),('[1]Pricing Schedule'!$F$103+('[1]Pricing Schedule'!$F$105*M1498))*4,
IF(AND(I1498=38000,R1498&gt;472.2,R1498&lt;=672.8,M1498&gt;10),('[1]Pricing Schedule'!$F$111+('[1]Pricing Schedule'!$F$113*M1498))*4,
IF(AND(I1498=110000,R1498&lt;=12.8,M1498&gt;2),'[1]Pricing Schedule'!$F$62+('[1]Pricing Schedule'!$F$63*M1498),
IF(AND(I1498=110000,R1498&lt;=12.8,M1498&lt;=2),'[1]Pricing Schedule'!$F$96+('[1]Pricing Schedule'!$F$97*M1498),
IF(AND(I1498=110000,R1498&gt;12.8,R1498&lt;=22.8,M1498&gt;3),'[1]Pricing Schedule'!$F$71+('[1]Pricing Schedule'!$F$72*M1498),
IF(AND(I1498=110000,R1498&gt;12.8,R1498&lt;=22.8,M1498&lt;=3),'[1]Pricing Schedule'!$F$96+('[1]Pricing Schedule'!$F$97*M1498),
IF(AND(I1498=110000,R1498&gt;22.8,R1498&lt;=30.2),'[1]Pricing Schedule'!$F$80+('[1]Pricing Schedule'!$F$81*M1498),
IF(AND(I1498=110000,R1498&gt;30.2,R1498&lt;=45.9),'[1]Pricing Schedule'!$F$89+('[1]Pricing Schedule'!$F$90*M1498),
IF(AND(I1498=110000,R1498&gt;45.9,R1498&lt;=123.4),'[1]Pricing Schedule'!$F$96+('[1]Pricing Schedule'!$F$97*M1498),
IF(AND(I1498=110000,R1498&gt;123.4,R1498&lt;=168.2,M1498&lt;=10),'[1]Pricing Schedule'!$F$103+('[1]Pricing Schedule'!$F$105*M1498),
IF(AND(I1498=110000,R1498&gt;123.4,R1498&lt;=168.2,M1498&gt;10),'[1]Pricing Schedule'!$F$111+('[1]Pricing Schedule'!$F$113*M1498),
IF(AND(I1498=110000,R1498&gt;168.2,R1498&lt;=336.4,M1498&lt;=10),('[1]Pricing Schedule'!$F$103+('[1]Pricing Schedule'!$F$105*M1498))*2,
IF(AND(I1498=110000,R1498&gt;168.2,R1498&lt;=336.4,M1498&gt;10),('[1]Pricing Schedule'!$F$111+('[1]Pricing Schedule'!$F$113*M1498))*2,
IF(AND(I1498=110000,R1498&gt;336.4,R1498&lt;=504.6,M1498&lt;=10),('[1]Pricing Schedule'!$F$103+('[1]Pricing Schedule'!$F$105*M1498))*3,
IF(AND(I1498=110000,R1498&gt;336.4,R1498&lt;=504.6,M1498&gt;10),('[1]Pricing Schedule'!$F$111+('[1]Pricing Schedule'!$F$113*M1498))*3,
IF(AND(I1498=110000,R1498&gt;504.6,R1498&lt;=672.8,M1498&lt;=10),('[1]Pricing Schedule'!$F$103+('[1]Pricing Schedule'!$F$105*M1498))*4,
IF(AND(I1498=110000,R1498&gt;504.6,R1498&lt;=672.8,M1498&gt;10),('[1]Pricing Schedule'!$F$111+('[1]Pricing Schedule'!$F$113*M1498))*4,
IF(AND(I1498=110000,R1498&gt;672.8,R1498&lt;=841,M1498&lt;=10),('[1]Pricing Schedule'!$F$103+('[1]Pricing Schedule'!$F$105*M1498))*5,
IF(AND(I1498=110000,R1498&gt;672.8,R1498&lt;=841,M1498&gt;10),('[1]Pricing Schedule'!$F$111+('[1]Pricing Schedule'!$F$113*M1498))*5,
IF(AND(I1498=110000,R1498&gt;672.8,R1498&lt;=841,M1498&lt;=10),('[1]Pricing Schedule'!$F$103+('[1]Pricing Schedule'!$F$105*M1498))*5,
IF(AND(I1498=110000,R1498&gt;672.8,R1498&lt;=841,M1498&gt;10),('[1]Pricing Schedule'!$F$111+('[1]Pricing Schedule'!$F$113*M1498))*5,
IF(AND(I1498=110000,R1498&gt;1345.6,R1498&lt;=1513.8,M1498&lt;=10),('[1]Pricing Schedule'!$F$103+('[1]Pricing Schedule'!$F$105*M1498))*9,
IF(AND(I1498=110000,R1498&gt;1345.6,R1498&lt;=1513.8,M1498&gt;10),('[1]Pricing Schedule'!$F$111+('[1]Pricing Schedule'!$F$113*M1498))*9,
9999999999)))))))))))))))))))))))))))))))))))))))</f>
        <v>1334440</v>
      </c>
      <c r="T1498" s="21">
        <f>IF(AND(I1498=38000,R1498&lt;=4.5,M1498&gt;8),'[1]Pricing Schedule'!$J$9,
IF(AND(I1498=38000,R1498&lt;=4.5,M1498&lt;=8),'[1]Pricing Schedule'!$J$36,
IF(AND(I1498=38000,R1498&gt;4.5,R1498&lt;=9,M1498&gt;8),'[1]Pricing Schedule'!$J$18,
IF(AND(I1498=38000,R1498&gt;4.5,R1498&lt;=9,M1498&lt;=8),'[1]Pricing Schedule'!$J$36,
IF(AND(I1498=38000,R1498&gt;9,R1498&lt;=12.8,M1498&gt;8),'[1]Pricing Schedule'!$J$27,
IF(AND(I1498=38000,R1498&gt;9,R1498&lt;=12.8,M1498&lt;=8),'[1]Pricing Schedule'!$J$36,
IF(AND(I1498=38000,R1498&gt;12.8,R1498&lt;=22.8),'[1]Pricing Schedule'!$J$36,
IF(AND(I1498=38000,R1498&gt;22.8,R1498&lt;=30.2),'[1]Pricing Schedule'!$J$45,
IF(AND(I1498=38000,R1498&gt;30.2,R1498&lt;=45.9),'[1]Pricing Schedule'!$J$54,
IF(AND(I1498=38000,R1498&gt;45.9,R1498&lt;=123.4),'[1]Pricing Schedule'!$J$97,
IF(AND(I1498=38000,R1498&gt;123.4,R1498&lt;=168.2,M1498&lt;=10),'[1]Pricing Schedule'!$J$105,
IF(AND(I1498=38000,R1498&gt;123.4,R1498&lt;=168.2,M1498&gt;10),'[1]Pricing Schedule'!$J$113,
IF(AND(I1498=38000,R1498&gt;168.2,R1498&lt;=336.4,M1498&lt;=10),('[1]Pricing Schedule'!$J$105),
IF(AND(I1498=38000,R1498&gt;168.2,R1498&lt;=336.4,M1498&gt;10),('[1]Pricing Schedule'!$J$113),
IF(AND(I1498=38000,R1498&gt;336.4,R1498&lt;=504.6,M1498&lt;=10),('[1]Pricing Schedule'!$J$105),
IF(AND(I1498=38000,R1498&gt;336.4,R1498&lt;=504.6,M1498&gt;10),('[1]Pricing Schedule'!$J$113),
IF(AND(I1498=38000,R1498&gt;504.6,R1498&lt;=672.8,M1498&lt;=10),('[1]Pricing Schedule'!$J$105),
IF(AND(I1498=38000,R1498&gt;504.6,R1498&lt;=672.8,M1498&gt;10),('[1]Pricing Schedule'!$J$113),
IF(AND(I1498=110000,R1498&lt;=12.8,M1498&gt;2),'[1]Pricing Schedule'!$J$63,
IF(AND(I1498=110000,R1498&lt;=12.8,M1498&lt;=2),'[1]Pricing Schedule'!$J$97,
IF(AND(I1498=110000,R1498&gt;12.8,R1498&lt;=22.8,M1498&gt;3),'[1]Pricing Schedule'!$J$72,
IF(AND(I1498=110000,R1498&gt;12.8,R1498&lt;=22.8,M1498&lt;=3),'[1]Pricing Schedule'!$J$97,
IF(AND(I1498=110000,R1498&gt;22.8,R1498&lt;=30.2),'[1]Pricing Schedule'!$J$81,
IF(AND(I1498=110000,R1498&gt;30.2,R1498&lt;=45.9),'[1]Pricing Schedule'!$J$90,
IF(AND(I1498=110000,R1498&gt;45.9,R1498&lt;=123.4),'[1]Pricing Schedule'!$J$97,
IF(AND(I1498=110000,R1498&gt;123.4,R1498&lt;=168.2,M1498&lt;=10),'[1]Pricing Schedule'!$J$105,
IF(AND(I1498=110000,R1498&gt;123.4,R1498&lt;=168.2,M1498&gt;10),'[1]Pricing Schedule'!$J$113,
IF(AND(I1498=110000,R1498&gt;168.2,R1498&lt;=336.2,M1498&lt;=10),('[1]Pricing Schedule'!$J$105),
IF(AND(I1498=110000,R1498&gt;168.2,R1498&lt;=336.2,M1498&gt;10),('[1]Pricing Schedule'!$J$113),
IF(AND(I1498=110000,R1498&gt;336.4,R1498&lt;=504.6,M1498&lt;=10),('[1]Pricing Schedule'!$J$105),
IF(AND(I1498=110000,R1498&gt;336.4,R1498&lt;=504.6,M1498&gt;10),('[1]Pricing Schedule'!$J$113),
IF(AND(I1498=110000,R1498&gt;504.6,R1498&lt;=672.8,M1498&lt;=10),('[1]Pricing Schedule'!$J$105),
IF(AND(I1498=110000,R1498&gt;504.6,R1498&lt;=672.8,M1498&gt;10),('[1]Pricing Schedule'!$J$113),
IF(AND(I1498=110000,R1498&gt;672.8,R1498&lt;=841,M1498&lt;=10),('[1]Pricing Schedule'!$J$105),
IF(AND(I1498=110000,R1498&gt;672.8,R1498&lt;=841,M1498&gt;10),('[1]Pricing Schedule'!$J$113),
IF(AND(I1498=110000,R1498&gt;1682,R1498&lt;=1850.2,M1498&lt;=10),('[1]Pricing Schedule'!$J$105),
IF(AND(I1498=110000,R1498&gt;1682,R1498&lt;=1850.2,M1498&gt;10),('[1]Pricing Schedule'!$J$113),
IF(AND(I1498=110000,R1498&gt;2018.4,R1498&lt;=2186.6,M1498&lt;=10),('[1]Pricing Schedule'!$J$105),
IF(AND(I1498=110000,R1498&gt;2018.4,R1498&lt;=2186.6,M1498&gt;10),('[1]Pricing Schedule'!$J$113),999999999)))))))))))))))))))))))))))))))))))))))</f>
        <v>1</v>
      </c>
      <c r="U1498" s="40">
        <f t="shared" si="144"/>
        <v>317723.80952380953</v>
      </c>
      <c r="V1498" s="41">
        <f t="shared" si="145"/>
        <v>3.1473876682353645</v>
      </c>
      <c r="Y1498" s="23">
        <v>233</v>
      </c>
      <c r="Z1498" s="23">
        <v>690</v>
      </c>
      <c r="AD1498" s="13"/>
      <c r="AE1498" s="13"/>
      <c r="AF1498" s="13"/>
      <c r="AR1498" s="35"/>
    </row>
    <row r="1499" spans="1:44">
      <c r="A1499" s="23">
        <v>1501</v>
      </c>
      <c r="B1499" s="23">
        <v>1501</v>
      </c>
      <c r="C1499" s="23" t="s">
        <v>2190</v>
      </c>
      <c r="D1499" s="23" t="s">
        <v>121</v>
      </c>
      <c r="E1499" s="23" t="s">
        <v>121</v>
      </c>
      <c r="F1499" s="23" t="s">
        <v>302</v>
      </c>
      <c r="G1499" s="23" t="s">
        <v>303</v>
      </c>
      <c r="H1499" s="23" t="s">
        <v>133</v>
      </c>
      <c r="I1499" s="13">
        <v>110000</v>
      </c>
      <c r="J1499" s="13">
        <v>110000</v>
      </c>
      <c r="K1499" s="13">
        <v>38000</v>
      </c>
      <c r="L1499" s="24">
        <v>10.273999999999999</v>
      </c>
      <c r="M1499" s="37">
        <f t="shared" si="140"/>
        <v>11</v>
      </c>
      <c r="N1499" s="24">
        <v>0.33400000000000002</v>
      </c>
      <c r="O1499" s="13">
        <v>3</v>
      </c>
      <c r="P1499" s="36">
        <f t="shared" si="141"/>
        <v>0.33400000000000002</v>
      </c>
      <c r="Q1499" s="38">
        <f t="shared" si="142"/>
        <v>4.2</v>
      </c>
      <c r="R1499" s="37">
        <f t="shared" si="143"/>
        <v>4.2</v>
      </c>
      <c r="S1499" s="39">
        <f>IF(AND(I1499=38000,R1499&lt;=4.5,M1499&gt;8),'[1]Pricing Schedule'!$F$8+('[1]Pricing Schedule'!$F$9*M1499),
IF(AND(I1499=38000,R1499&lt;=4.5,M1499&lt;=8),'[1]Pricing Schedule'!$F$34+('[1]Pricing Schedule'!$F$36*M1499),
IF(AND(I1499=38000,R1499&gt;4.5,R1499&lt;=9,M1499&gt;8),'[1]Pricing Schedule'!$F$17+('[1]Pricing Schedule'!$F$18*M1499),
IF(AND(I1499=38000,R1499&gt;4.5,R1499&lt;=9,M1499&lt;=8),'[1]Pricing Schedule'!$F$34+('[1]Pricing Schedule'!$F$36*M1499),
IF(AND(I1499=38000,R1499&gt;9,R1499&lt;=12.8,M1499&gt;8),'[1]Pricing Schedule'!$F$26+('[1]Pricing Schedule'!$F$27*M1499),
IF(AND(I1499=38000,R1499&gt;9,R1499&lt;=12.8,M1499&lt;=8),'[1]Pricing Schedule'!$F$34+('[1]Pricing Schedule'!$F$36*M1499),
IF(AND(I1499=38000,R1499&gt;12.8,R1499&lt;=22.8),'[1]Pricing Schedule'!$F$34+('[1]Pricing Schedule'!$F$36*M1499),
IF(AND(I1499=38000,R1499&gt;22.8,R1499&lt;=30.2),'[1]Pricing Schedule'!$F$43+('[1]Pricing Schedule'!$F$45*M1499),
IF(AND(I1499=38000,R1499&gt;30.2,R1499&lt;=45.9),'[1]Pricing Schedule'!$F$52+('[1]Pricing Schedule'!$F$54*M1499),
IF(AND(I1499=38000,R1499&gt;45.9,R1499&lt;=123.4),'[1]Pricing Schedule'!$F$96+('[1]Pricing Schedule'!$F$97*M1499),
IF(AND(I1499=38000,R1499&gt;123.4,R1499&lt;=168.2,M1499&lt;=10),'[1]Pricing Schedule'!$F$103+('[1]Pricing Schedule'!$F$105*M1499),
IF(AND(I1499=38000,R1499&gt;123.4,R1499&lt;=168.2,M1499&gt;10),'[1]Pricing Schedule'!$F$111+('[1]Pricing Schedule'!$F$113*M1499),
IF(AND(I1499=38000,R1499&gt;157.4,R1499&lt;=336.4,M1499&lt;=10),('[1]Pricing Schedule'!$F$103+('[1]Pricing Schedule'!$F$105*M1499))*2,
IF(AND(I1499=38000,R1499&gt;157.4,R1499&lt;=336.4,M1499&gt;10),('[1]Pricing Schedule'!$F$111+('[1]Pricing Schedule'!$F$113*M1499))*2,
IF(AND(I1499=38000,R1499&gt;314.8,R1499&lt;=504.6,M1499&lt;=10),('[1]Pricing Schedule'!$F$103+('[1]Pricing Schedule'!$F$105*M1499))*3,
IF(AND(I1499=38000,R1499&gt;314.8,R1499&lt;=504.6,M1499&gt;10),('[1]Pricing Schedule'!$F$111+('[1]Pricing Schedule'!$F$113*M1499))*3,
IF(AND(I1499=38000,R1499&gt;472.2,R1499&lt;=672.8,M1499&lt;=10),('[1]Pricing Schedule'!$F$103+('[1]Pricing Schedule'!$F$105*M1499))*4,
IF(AND(I1499=38000,R1499&gt;472.2,R1499&lt;=672.8,M1499&gt;10),('[1]Pricing Schedule'!$F$111+('[1]Pricing Schedule'!$F$113*M1499))*4,
IF(AND(I1499=110000,R1499&lt;=12.8,M1499&gt;2),'[1]Pricing Schedule'!$F$62+('[1]Pricing Schedule'!$F$63*M1499),
IF(AND(I1499=110000,R1499&lt;=12.8,M1499&lt;=2),'[1]Pricing Schedule'!$F$96+('[1]Pricing Schedule'!$F$97*M1499),
IF(AND(I1499=110000,R1499&gt;12.8,R1499&lt;=22.8,M1499&gt;3),'[1]Pricing Schedule'!$F$71+('[1]Pricing Schedule'!$F$72*M1499),
IF(AND(I1499=110000,R1499&gt;12.8,R1499&lt;=22.8,M1499&lt;=3),'[1]Pricing Schedule'!$F$96+('[1]Pricing Schedule'!$F$97*M1499),
IF(AND(I1499=110000,R1499&gt;22.8,R1499&lt;=30.2),'[1]Pricing Schedule'!$F$80+('[1]Pricing Schedule'!$F$81*M1499),
IF(AND(I1499=110000,R1499&gt;30.2,R1499&lt;=45.9),'[1]Pricing Schedule'!$F$89+('[1]Pricing Schedule'!$F$90*M1499),
IF(AND(I1499=110000,R1499&gt;45.9,R1499&lt;=123.4),'[1]Pricing Schedule'!$F$96+('[1]Pricing Schedule'!$F$97*M1499),
IF(AND(I1499=110000,R1499&gt;123.4,R1499&lt;=168.2,M1499&lt;=10),'[1]Pricing Schedule'!$F$103+('[1]Pricing Schedule'!$F$105*M1499),
IF(AND(I1499=110000,R1499&gt;123.4,R1499&lt;=168.2,M1499&gt;10),'[1]Pricing Schedule'!$F$111+('[1]Pricing Schedule'!$F$113*M1499),
IF(AND(I1499=110000,R1499&gt;168.2,R1499&lt;=336.4,M1499&lt;=10),('[1]Pricing Schedule'!$F$103+('[1]Pricing Schedule'!$F$105*M1499))*2,
IF(AND(I1499=110000,R1499&gt;168.2,R1499&lt;=336.4,M1499&gt;10),('[1]Pricing Schedule'!$F$111+('[1]Pricing Schedule'!$F$113*M1499))*2,
IF(AND(I1499=110000,R1499&gt;336.4,R1499&lt;=504.6,M1499&lt;=10),('[1]Pricing Schedule'!$F$103+('[1]Pricing Schedule'!$F$105*M1499))*3,
IF(AND(I1499=110000,R1499&gt;336.4,R1499&lt;=504.6,M1499&gt;10),('[1]Pricing Schedule'!$F$111+('[1]Pricing Schedule'!$F$113*M1499))*3,
IF(AND(I1499=110000,R1499&gt;504.6,R1499&lt;=672.8,M1499&lt;=10),('[1]Pricing Schedule'!$F$103+('[1]Pricing Schedule'!$F$105*M1499))*4,
IF(AND(I1499=110000,R1499&gt;504.6,R1499&lt;=672.8,M1499&gt;10),('[1]Pricing Schedule'!$F$111+('[1]Pricing Schedule'!$F$113*M1499))*4,
IF(AND(I1499=110000,R1499&gt;672.8,R1499&lt;=841,M1499&lt;=10),('[1]Pricing Schedule'!$F$103+('[1]Pricing Schedule'!$F$105*M1499))*5,
IF(AND(I1499=110000,R1499&gt;672.8,R1499&lt;=841,M1499&gt;10),('[1]Pricing Schedule'!$F$111+('[1]Pricing Schedule'!$F$113*M1499))*5,
IF(AND(I1499=110000,R1499&gt;672.8,R1499&lt;=841,M1499&lt;=10),('[1]Pricing Schedule'!$F$103+('[1]Pricing Schedule'!$F$105*M1499))*5,
IF(AND(I1499=110000,R1499&gt;672.8,R1499&lt;=841,M1499&gt;10),('[1]Pricing Schedule'!$F$111+('[1]Pricing Schedule'!$F$113*M1499))*5,
IF(AND(I1499=110000,R1499&gt;1345.6,R1499&lt;=1513.8,M1499&lt;=10),('[1]Pricing Schedule'!$F$103+('[1]Pricing Schedule'!$F$105*M1499))*9,
IF(AND(I1499=110000,R1499&gt;1345.6,R1499&lt;=1513.8,M1499&gt;10),('[1]Pricing Schedule'!$F$111+('[1]Pricing Schedule'!$F$113*M1499))*9,
9999999999)))))))))))))))))))))))))))))))))))))))</f>
        <v>1996170</v>
      </c>
      <c r="T1499" s="21">
        <f>IF(AND(I1499=38000,R1499&lt;=4.5,M1499&gt;8),'[1]Pricing Schedule'!$J$9,
IF(AND(I1499=38000,R1499&lt;=4.5,M1499&lt;=8),'[1]Pricing Schedule'!$J$36,
IF(AND(I1499=38000,R1499&gt;4.5,R1499&lt;=9,M1499&gt;8),'[1]Pricing Schedule'!$J$18,
IF(AND(I1499=38000,R1499&gt;4.5,R1499&lt;=9,M1499&lt;=8),'[1]Pricing Schedule'!$J$36,
IF(AND(I1499=38000,R1499&gt;9,R1499&lt;=12.8,M1499&gt;8),'[1]Pricing Schedule'!$J$27,
IF(AND(I1499=38000,R1499&gt;9,R1499&lt;=12.8,M1499&lt;=8),'[1]Pricing Schedule'!$J$36,
IF(AND(I1499=38000,R1499&gt;12.8,R1499&lt;=22.8),'[1]Pricing Schedule'!$J$36,
IF(AND(I1499=38000,R1499&gt;22.8,R1499&lt;=30.2),'[1]Pricing Schedule'!$J$45,
IF(AND(I1499=38000,R1499&gt;30.2,R1499&lt;=45.9),'[1]Pricing Schedule'!$J$54,
IF(AND(I1499=38000,R1499&gt;45.9,R1499&lt;=123.4),'[1]Pricing Schedule'!$J$97,
IF(AND(I1499=38000,R1499&gt;123.4,R1499&lt;=168.2,M1499&lt;=10),'[1]Pricing Schedule'!$J$105,
IF(AND(I1499=38000,R1499&gt;123.4,R1499&lt;=168.2,M1499&gt;10),'[1]Pricing Schedule'!$J$113,
IF(AND(I1499=38000,R1499&gt;168.2,R1499&lt;=336.4,M1499&lt;=10),('[1]Pricing Schedule'!$J$105),
IF(AND(I1499=38000,R1499&gt;168.2,R1499&lt;=336.4,M1499&gt;10),('[1]Pricing Schedule'!$J$113),
IF(AND(I1499=38000,R1499&gt;336.4,R1499&lt;=504.6,M1499&lt;=10),('[1]Pricing Schedule'!$J$105),
IF(AND(I1499=38000,R1499&gt;336.4,R1499&lt;=504.6,M1499&gt;10),('[1]Pricing Schedule'!$J$113),
IF(AND(I1499=38000,R1499&gt;504.6,R1499&lt;=672.8,M1499&lt;=10),('[1]Pricing Schedule'!$J$105),
IF(AND(I1499=38000,R1499&gt;504.6,R1499&lt;=672.8,M1499&gt;10),('[1]Pricing Schedule'!$J$113),
IF(AND(I1499=110000,R1499&lt;=12.8,M1499&gt;2),'[1]Pricing Schedule'!$J$63,
IF(AND(I1499=110000,R1499&lt;=12.8,M1499&lt;=2),'[1]Pricing Schedule'!$J$97,
IF(AND(I1499=110000,R1499&gt;12.8,R1499&lt;=22.8,M1499&gt;3),'[1]Pricing Schedule'!$J$72,
IF(AND(I1499=110000,R1499&gt;12.8,R1499&lt;=22.8,M1499&lt;=3),'[1]Pricing Schedule'!$J$97,
IF(AND(I1499=110000,R1499&gt;22.8,R1499&lt;=30.2),'[1]Pricing Schedule'!$J$81,
IF(AND(I1499=110000,R1499&gt;30.2,R1499&lt;=45.9),'[1]Pricing Schedule'!$J$90,
IF(AND(I1499=110000,R1499&gt;45.9,R1499&lt;=123.4),'[1]Pricing Schedule'!$J$97,
IF(AND(I1499=110000,R1499&gt;123.4,R1499&lt;=168.2,M1499&lt;=10),'[1]Pricing Schedule'!$J$105,
IF(AND(I1499=110000,R1499&gt;123.4,R1499&lt;=168.2,M1499&gt;10),'[1]Pricing Schedule'!$J$113,
IF(AND(I1499=110000,R1499&gt;168.2,R1499&lt;=336.2,M1499&lt;=10),('[1]Pricing Schedule'!$J$105),
IF(AND(I1499=110000,R1499&gt;168.2,R1499&lt;=336.2,M1499&gt;10),('[1]Pricing Schedule'!$J$113),
IF(AND(I1499=110000,R1499&gt;336.4,R1499&lt;=504.6,M1499&lt;=10),('[1]Pricing Schedule'!$J$105),
IF(AND(I1499=110000,R1499&gt;336.4,R1499&lt;=504.6,M1499&gt;10),('[1]Pricing Schedule'!$J$113),
IF(AND(I1499=110000,R1499&gt;504.6,R1499&lt;=672.8,M1499&lt;=10),('[1]Pricing Schedule'!$J$105),
IF(AND(I1499=110000,R1499&gt;504.6,R1499&lt;=672.8,M1499&gt;10),('[1]Pricing Schedule'!$J$113),
IF(AND(I1499=110000,R1499&gt;672.8,R1499&lt;=841,M1499&lt;=10),('[1]Pricing Schedule'!$J$105),
IF(AND(I1499=110000,R1499&gt;672.8,R1499&lt;=841,M1499&gt;10),('[1]Pricing Schedule'!$J$113),
IF(AND(I1499=110000,R1499&gt;1682,R1499&lt;=1850.2,M1499&lt;=10),('[1]Pricing Schedule'!$J$105),
IF(AND(I1499=110000,R1499&gt;1682,R1499&lt;=1850.2,M1499&gt;10),('[1]Pricing Schedule'!$J$113),
IF(AND(I1499=110000,R1499&gt;2018.4,R1499&lt;=2186.6,M1499&lt;=10),('[1]Pricing Schedule'!$J$105),
IF(AND(I1499=110000,R1499&gt;2018.4,R1499&lt;=2186.6,M1499&gt;10),('[1]Pricing Schedule'!$J$113),999999999)))))))))))))))))))))))))))))))))))))))</f>
        <v>7</v>
      </c>
      <c r="U1499" s="40">
        <f t="shared" si="144"/>
        <v>475278.57142857142</v>
      </c>
      <c r="V1499" s="41">
        <f t="shared" si="145"/>
        <v>2.1040292159485414</v>
      </c>
      <c r="Y1499" s="23">
        <v>372</v>
      </c>
      <c r="Z1499" s="23">
        <v>684</v>
      </c>
      <c r="AD1499" s="13"/>
      <c r="AE1499" s="13"/>
      <c r="AF1499" s="13"/>
      <c r="AR1499" s="35"/>
    </row>
    <row r="1500" spans="1:44">
      <c r="A1500" s="23">
        <v>1502</v>
      </c>
      <c r="B1500" s="23">
        <v>1502</v>
      </c>
      <c r="C1500" s="23" t="s">
        <v>2191</v>
      </c>
      <c r="D1500" s="23" t="s">
        <v>121</v>
      </c>
      <c r="E1500" s="23" t="s">
        <v>121</v>
      </c>
      <c r="F1500" s="23" t="s">
        <v>680</v>
      </c>
      <c r="G1500" s="23" t="s">
        <v>681</v>
      </c>
      <c r="H1500" s="23" t="s">
        <v>133</v>
      </c>
      <c r="I1500" s="13">
        <v>110000</v>
      </c>
      <c r="J1500" s="13">
        <v>110000</v>
      </c>
      <c r="K1500" s="13">
        <v>38000</v>
      </c>
      <c r="L1500" s="24">
        <v>3.8580000000000001</v>
      </c>
      <c r="M1500" s="37">
        <f t="shared" si="140"/>
        <v>4</v>
      </c>
      <c r="N1500" s="24">
        <v>0.44600000000000001</v>
      </c>
      <c r="O1500" s="13">
        <v>3</v>
      </c>
      <c r="P1500" s="36">
        <f t="shared" si="141"/>
        <v>0.44600000000000001</v>
      </c>
      <c r="Q1500" s="38">
        <f t="shared" si="142"/>
        <v>4.2</v>
      </c>
      <c r="R1500" s="37">
        <f t="shared" si="143"/>
        <v>4.2</v>
      </c>
      <c r="S1500" s="39">
        <f>IF(AND(I1500=38000,R1500&lt;=4.5,M1500&gt;8),'[1]Pricing Schedule'!$F$8+('[1]Pricing Schedule'!$F$9*M1500),
IF(AND(I1500=38000,R1500&lt;=4.5,M1500&lt;=8),'[1]Pricing Schedule'!$F$34+('[1]Pricing Schedule'!$F$36*M1500),
IF(AND(I1500=38000,R1500&gt;4.5,R1500&lt;=9,M1500&gt;8),'[1]Pricing Schedule'!$F$17+('[1]Pricing Schedule'!$F$18*M1500),
IF(AND(I1500=38000,R1500&gt;4.5,R1500&lt;=9,M1500&lt;=8),'[1]Pricing Schedule'!$F$34+('[1]Pricing Schedule'!$F$36*M1500),
IF(AND(I1500=38000,R1500&gt;9,R1500&lt;=12.8,M1500&gt;8),'[1]Pricing Schedule'!$F$26+('[1]Pricing Schedule'!$F$27*M1500),
IF(AND(I1500=38000,R1500&gt;9,R1500&lt;=12.8,M1500&lt;=8),'[1]Pricing Schedule'!$F$34+('[1]Pricing Schedule'!$F$36*M1500),
IF(AND(I1500=38000,R1500&gt;12.8,R1500&lt;=22.8),'[1]Pricing Schedule'!$F$34+('[1]Pricing Schedule'!$F$36*M1500),
IF(AND(I1500=38000,R1500&gt;22.8,R1500&lt;=30.2),'[1]Pricing Schedule'!$F$43+('[1]Pricing Schedule'!$F$45*M1500),
IF(AND(I1500=38000,R1500&gt;30.2,R1500&lt;=45.9),'[1]Pricing Schedule'!$F$52+('[1]Pricing Schedule'!$F$54*M1500),
IF(AND(I1500=38000,R1500&gt;45.9,R1500&lt;=123.4),'[1]Pricing Schedule'!$F$96+('[1]Pricing Schedule'!$F$97*M1500),
IF(AND(I1500=38000,R1500&gt;123.4,R1500&lt;=168.2,M1500&lt;=10),'[1]Pricing Schedule'!$F$103+('[1]Pricing Schedule'!$F$105*M1500),
IF(AND(I1500=38000,R1500&gt;123.4,R1500&lt;=168.2,M1500&gt;10),'[1]Pricing Schedule'!$F$111+('[1]Pricing Schedule'!$F$113*M1500),
IF(AND(I1500=38000,R1500&gt;157.4,R1500&lt;=336.4,M1500&lt;=10),('[1]Pricing Schedule'!$F$103+('[1]Pricing Schedule'!$F$105*M1500))*2,
IF(AND(I1500=38000,R1500&gt;157.4,R1500&lt;=336.4,M1500&gt;10),('[1]Pricing Schedule'!$F$111+('[1]Pricing Schedule'!$F$113*M1500))*2,
IF(AND(I1500=38000,R1500&gt;314.8,R1500&lt;=504.6,M1500&lt;=10),('[1]Pricing Schedule'!$F$103+('[1]Pricing Schedule'!$F$105*M1500))*3,
IF(AND(I1500=38000,R1500&gt;314.8,R1500&lt;=504.6,M1500&gt;10),('[1]Pricing Schedule'!$F$111+('[1]Pricing Schedule'!$F$113*M1500))*3,
IF(AND(I1500=38000,R1500&gt;472.2,R1500&lt;=672.8,M1500&lt;=10),('[1]Pricing Schedule'!$F$103+('[1]Pricing Schedule'!$F$105*M1500))*4,
IF(AND(I1500=38000,R1500&gt;472.2,R1500&lt;=672.8,M1500&gt;10),('[1]Pricing Schedule'!$F$111+('[1]Pricing Schedule'!$F$113*M1500))*4,
IF(AND(I1500=110000,R1500&lt;=12.8,M1500&gt;2),'[1]Pricing Schedule'!$F$62+('[1]Pricing Schedule'!$F$63*M1500),
IF(AND(I1500=110000,R1500&lt;=12.8,M1500&lt;=2),'[1]Pricing Schedule'!$F$96+('[1]Pricing Schedule'!$F$97*M1500),
IF(AND(I1500=110000,R1500&gt;12.8,R1500&lt;=22.8,M1500&gt;3),'[1]Pricing Schedule'!$F$71+('[1]Pricing Schedule'!$F$72*M1500),
IF(AND(I1500=110000,R1500&gt;12.8,R1500&lt;=22.8,M1500&lt;=3),'[1]Pricing Schedule'!$F$96+('[1]Pricing Schedule'!$F$97*M1500),
IF(AND(I1500=110000,R1500&gt;22.8,R1500&lt;=30.2),'[1]Pricing Schedule'!$F$80+('[1]Pricing Schedule'!$F$81*M1500),
IF(AND(I1500=110000,R1500&gt;30.2,R1500&lt;=45.9),'[1]Pricing Schedule'!$F$89+('[1]Pricing Schedule'!$F$90*M1500),
IF(AND(I1500=110000,R1500&gt;45.9,R1500&lt;=123.4),'[1]Pricing Schedule'!$F$96+('[1]Pricing Schedule'!$F$97*M1500),
IF(AND(I1500=110000,R1500&gt;123.4,R1500&lt;=168.2,M1500&lt;=10),'[1]Pricing Schedule'!$F$103+('[1]Pricing Schedule'!$F$105*M1500),
IF(AND(I1500=110000,R1500&gt;123.4,R1500&lt;=168.2,M1500&gt;10),'[1]Pricing Schedule'!$F$111+('[1]Pricing Schedule'!$F$113*M1500),
IF(AND(I1500=110000,R1500&gt;168.2,R1500&lt;=336.4,M1500&lt;=10),('[1]Pricing Schedule'!$F$103+('[1]Pricing Schedule'!$F$105*M1500))*2,
IF(AND(I1500=110000,R1500&gt;168.2,R1500&lt;=336.4,M1500&gt;10),('[1]Pricing Schedule'!$F$111+('[1]Pricing Schedule'!$F$113*M1500))*2,
IF(AND(I1500=110000,R1500&gt;336.4,R1500&lt;=504.6,M1500&lt;=10),('[1]Pricing Schedule'!$F$103+('[1]Pricing Schedule'!$F$105*M1500))*3,
IF(AND(I1500=110000,R1500&gt;336.4,R1500&lt;=504.6,M1500&gt;10),('[1]Pricing Schedule'!$F$111+('[1]Pricing Schedule'!$F$113*M1500))*3,
IF(AND(I1500=110000,R1500&gt;504.6,R1500&lt;=672.8,M1500&lt;=10),('[1]Pricing Schedule'!$F$103+('[1]Pricing Schedule'!$F$105*M1500))*4,
IF(AND(I1500=110000,R1500&gt;504.6,R1500&lt;=672.8,M1500&gt;10),('[1]Pricing Schedule'!$F$111+('[1]Pricing Schedule'!$F$113*M1500))*4,
IF(AND(I1500=110000,R1500&gt;672.8,R1500&lt;=841,M1500&lt;=10),('[1]Pricing Schedule'!$F$103+('[1]Pricing Schedule'!$F$105*M1500))*5,
IF(AND(I1500=110000,R1500&gt;672.8,R1500&lt;=841,M1500&gt;10),('[1]Pricing Schedule'!$F$111+('[1]Pricing Schedule'!$F$113*M1500))*5,
IF(AND(I1500=110000,R1500&gt;672.8,R1500&lt;=841,M1500&lt;=10),('[1]Pricing Schedule'!$F$103+('[1]Pricing Schedule'!$F$105*M1500))*5,
IF(AND(I1500=110000,R1500&gt;672.8,R1500&lt;=841,M1500&gt;10),('[1]Pricing Schedule'!$F$111+('[1]Pricing Schedule'!$F$113*M1500))*5,
IF(AND(I1500=110000,R1500&gt;1345.6,R1500&lt;=1513.8,M1500&lt;=10),('[1]Pricing Schedule'!$F$103+('[1]Pricing Schedule'!$F$105*M1500))*9,
IF(AND(I1500=110000,R1500&gt;1345.6,R1500&lt;=1513.8,M1500&gt;10),('[1]Pricing Schedule'!$F$111+('[1]Pricing Schedule'!$F$113*M1500))*9,
9999999999)))))))))))))))))))))))))))))))))))))))</f>
        <v>1627270</v>
      </c>
      <c r="T1500" s="21">
        <f>IF(AND(I1500=38000,R1500&lt;=4.5,M1500&gt;8),'[1]Pricing Schedule'!$J$9,
IF(AND(I1500=38000,R1500&lt;=4.5,M1500&lt;=8),'[1]Pricing Schedule'!$J$36,
IF(AND(I1500=38000,R1500&gt;4.5,R1500&lt;=9,M1500&gt;8),'[1]Pricing Schedule'!$J$18,
IF(AND(I1500=38000,R1500&gt;4.5,R1500&lt;=9,M1500&lt;=8),'[1]Pricing Schedule'!$J$36,
IF(AND(I1500=38000,R1500&gt;9,R1500&lt;=12.8,M1500&gt;8),'[1]Pricing Schedule'!$J$27,
IF(AND(I1500=38000,R1500&gt;9,R1500&lt;=12.8,M1500&lt;=8),'[1]Pricing Schedule'!$J$36,
IF(AND(I1500=38000,R1500&gt;12.8,R1500&lt;=22.8),'[1]Pricing Schedule'!$J$36,
IF(AND(I1500=38000,R1500&gt;22.8,R1500&lt;=30.2),'[1]Pricing Schedule'!$J$45,
IF(AND(I1500=38000,R1500&gt;30.2,R1500&lt;=45.9),'[1]Pricing Schedule'!$J$54,
IF(AND(I1500=38000,R1500&gt;45.9,R1500&lt;=123.4),'[1]Pricing Schedule'!$J$97,
IF(AND(I1500=38000,R1500&gt;123.4,R1500&lt;=168.2,M1500&lt;=10),'[1]Pricing Schedule'!$J$105,
IF(AND(I1500=38000,R1500&gt;123.4,R1500&lt;=168.2,M1500&gt;10),'[1]Pricing Schedule'!$J$113,
IF(AND(I1500=38000,R1500&gt;168.2,R1500&lt;=336.4,M1500&lt;=10),('[1]Pricing Schedule'!$J$105),
IF(AND(I1500=38000,R1500&gt;168.2,R1500&lt;=336.4,M1500&gt;10),('[1]Pricing Schedule'!$J$113),
IF(AND(I1500=38000,R1500&gt;336.4,R1500&lt;=504.6,M1500&lt;=10),('[1]Pricing Schedule'!$J$105),
IF(AND(I1500=38000,R1500&gt;336.4,R1500&lt;=504.6,M1500&gt;10),('[1]Pricing Schedule'!$J$113),
IF(AND(I1500=38000,R1500&gt;504.6,R1500&lt;=672.8,M1500&lt;=10),('[1]Pricing Schedule'!$J$105),
IF(AND(I1500=38000,R1500&gt;504.6,R1500&lt;=672.8,M1500&gt;10),('[1]Pricing Schedule'!$J$113),
IF(AND(I1500=110000,R1500&lt;=12.8,M1500&gt;2),'[1]Pricing Schedule'!$J$63,
IF(AND(I1500=110000,R1500&lt;=12.8,M1500&lt;=2),'[1]Pricing Schedule'!$J$97,
IF(AND(I1500=110000,R1500&gt;12.8,R1500&lt;=22.8,M1500&gt;3),'[1]Pricing Schedule'!$J$72,
IF(AND(I1500=110000,R1500&gt;12.8,R1500&lt;=22.8,M1500&lt;=3),'[1]Pricing Schedule'!$J$97,
IF(AND(I1500=110000,R1500&gt;22.8,R1500&lt;=30.2),'[1]Pricing Schedule'!$J$81,
IF(AND(I1500=110000,R1500&gt;30.2,R1500&lt;=45.9),'[1]Pricing Schedule'!$J$90,
IF(AND(I1500=110000,R1500&gt;45.9,R1500&lt;=123.4),'[1]Pricing Schedule'!$J$97,
IF(AND(I1500=110000,R1500&gt;123.4,R1500&lt;=168.2,M1500&lt;=10),'[1]Pricing Schedule'!$J$105,
IF(AND(I1500=110000,R1500&gt;123.4,R1500&lt;=168.2,M1500&gt;10),'[1]Pricing Schedule'!$J$113,
IF(AND(I1500=110000,R1500&gt;168.2,R1500&lt;=336.2,M1500&lt;=10),('[1]Pricing Schedule'!$J$105),
IF(AND(I1500=110000,R1500&gt;168.2,R1500&lt;=336.2,M1500&gt;10),('[1]Pricing Schedule'!$J$113),
IF(AND(I1500=110000,R1500&gt;336.4,R1500&lt;=504.6,M1500&lt;=10),('[1]Pricing Schedule'!$J$105),
IF(AND(I1500=110000,R1500&gt;336.4,R1500&lt;=504.6,M1500&gt;10),('[1]Pricing Schedule'!$J$113),
IF(AND(I1500=110000,R1500&gt;504.6,R1500&lt;=672.8,M1500&lt;=10),('[1]Pricing Schedule'!$J$105),
IF(AND(I1500=110000,R1500&gt;504.6,R1500&lt;=672.8,M1500&gt;10),('[1]Pricing Schedule'!$J$113),
IF(AND(I1500=110000,R1500&gt;672.8,R1500&lt;=841,M1500&lt;=10),('[1]Pricing Schedule'!$J$105),
IF(AND(I1500=110000,R1500&gt;672.8,R1500&lt;=841,M1500&gt;10),('[1]Pricing Schedule'!$J$113),
IF(AND(I1500=110000,R1500&gt;1682,R1500&lt;=1850.2,M1500&lt;=10),('[1]Pricing Schedule'!$J$105),
IF(AND(I1500=110000,R1500&gt;1682,R1500&lt;=1850.2,M1500&gt;10),('[1]Pricing Schedule'!$J$113),
IF(AND(I1500=110000,R1500&gt;2018.4,R1500&lt;=2186.6,M1500&lt;=10),('[1]Pricing Schedule'!$J$105),
IF(AND(I1500=110000,R1500&gt;2018.4,R1500&lt;=2186.6,M1500&gt;10),('[1]Pricing Schedule'!$J$113),999999999)))))))))))))))))))))))))))))))))))))))</f>
        <v>7</v>
      </c>
      <c r="U1500" s="40">
        <f t="shared" si="144"/>
        <v>387445.23809523811</v>
      </c>
      <c r="V1500" s="41">
        <f t="shared" si="145"/>
        <v>2.5810099123071155</v>
      </c>
      <c r="Y1500" s="23">
        <v>67</v>
      </c>
      <c r="Z1500" s="23">
        <v>102</v>
      </c>
      <c r="AD1500" s="13"/>
      <c r="AE1500" s="13"/>
      <c r="AF1500" s="13"/>
      <c r="AR1500" s="35"/>
    </row>
    <row r="1501" spans="1:44">
      <c r="A1501" s="23">
        <v>1503</v>
      </c>
      <c r="B1501" s="23">
        <v>1503</v>
      </c>
      <c r="C1501" s="23" t="s">
        <v>2192</v>
      </c>
      <c r="D1501" s="23" t="s">
        <v>116</v>
      </c>
      <c r="E1501" s="23" t="s">
        <v>116</v>
      </c>
      <c r="F1501" s="23" t="s">
        <v>380</v>
      </c>
      <c r="G1501" s="23" t="s">
        <v>381</v>
      </c>
      <c r="H1501" s="23" t="s">
        <v>133</v>
      </c>
      <c r="I1501" s="13">
        <v>110000</v>
      </c>
      <c r="J1501" s="13">
        <v>33000</v>
      </c>
      <c r="K1501" s="13">
        <v>110000</v>
      </c>
      <c r="L1501" s="24">
        <v>1.45</v>
      </c>
      <c r="M1501" s="37">
        <f t="shared" si="140"/>
        <v>2</v>
      </c>
      <c r="N1501" s="24">
        <v>0.22</v>
      </c>
      <c r="O1501" s="13">
        <v>3</v>
      </c>
      <c r="P1501" s="36">
        <f t="shared" si="141"/>
        <v>0.22</v>
      </c>
      <c r="Q1501" s="38">
        <f t="shared" si="142"/>
        <v>4.2</v>
      </c>
      <c r="R1501" s="37">
        <f t="shared" si="143"/>
        <v>4.2</v>
      </c>
      <c r="S1501" s="39">
        <f>IF(AND(I1501=38000,R1501&lt;=4.5,M1501&gt;8),'[1]Pricing Schedule'!$F$8+('[1]Pricing Schedule'!$F$9*M1501),
IF(AND(I1501=38000,R1501&lt;=4.5,M1501&lt;=8),'[1]Pricing Schedule'!$F$34+('[1]Pricing Schedule'!$F$36*M1501),
IF(AND(I1501=38000,R1501&gt;4.5,R1501&lt;=9,M1501&gt;8),'[1]Pricing Schedule'!$F$17+('[1]Pricing Schedule'!$F$18*M1501),
IF(AND(I1501=38000,R1501&gt;4.5,R1501&lt;=9,M1501&lt;=8),'[1]Pricing Schedule'!$F$34+('[1]Pricing Schedule'!$F$36*M1501),
IF(AND(I1501=38000,R1501&gt;9,R1501&lt;=12.8,M1501&gt;8),'[1]Pricing Schedule'!$F$26+('[1]Pricing Schedule'!$F$27*M1501),
IF(AND(I1501=38000,R1501&gt;9,R1501&lt;=12.8,M1501&lt;=8),'[1]Pricing Schedule'!$F$34+('[1]Pricing Schedule'!$F$36*M1501),
IF(AND(I1501=38000,R1501&gt;12.8,R1501&lt;=22.8),'[1]Pricing Schedule'!$F$34+('[1]Pricing Schedule'!$F$36*M1501),
IF(AND(I1501=38000,R1501&gt;22.8,R1501&lt;=30.2),'[1]Pricing Schedule'!$F$43+('[1]Pricing Schedule'!$F$45*M1501),
IF(AND(I1501=38000,R1501&gt;30.2,R1501&lt;=45.9),'[1]Pricing Schedule'!$F$52+('[1]Pricing Schedule'!$F$54*M1501),
IF(AND(I1501=38000,R1501&gt;45.9,R1501&lt;=123.4),'[1]Pricing Schedule'!$F$96+('[1]Pricing Schedule'!$F$97*M1501),
IF(AND(I1501=38000,R1501&gt;123.4,R1501&lt;=168.2,M1501&lt;=10),'[1]Pricing Schedule'!$F$103+('[1]Pricing Schedule'!$F$105*M1501),
IF(AND(I1501=38000,R1501&gt;123.4,R1501&lt;=168.2,M1501&gt;10),'[1]Pricing Schedule'!$F$111+('[1]Pricing Schedule'!$F$113*M1501),
IF(AND(I1501=38000,R1501&gt;157.4,R1501&lt;=336.4,M1501&lt;=10),('[1]Pricing Schedule'!$F$103+('[1]Pricing Schedule'!$F$105*M1501))*2,
IF(AND(I1501=38000,R1501&gt;157.4,R1501&lt;=336.4,M1501&gt;10),('[1]Pricing Schedule'!$F$111+('[1]Pricing Schedule'!$F$113*M1501))*2,
IF(AND(I1501=38000,R1501&gt;314.8,R1501&lt;=504.6,M1501&lt;=10),('[1]Pricing Schedule'!$F$103+('[1]Pricing Schedule'!$F$105*M1501))*3,
IF(AND(I1501=38000,R1501&gt;314.8,R1501&lt;=504.6,M1501&gt;10),('[1]Pricing Schedule'!$F$111+('[1]Pricing Schedule'!$F$113*M1501))*3,
IF(AND(I1501=38000,R1501&gt;472.2,R1501&lt;=672.8,M1501&lt;=10),('[1]Pricing Schedule'!$F$103+('[1]Pricing Schedule'!$F$105*M1501))*4,
IF(AND(I1501=38000,R1501&gt;472.2,R1501&lt;=672.8,M1501&gt;10),('[1]Pricing Schedule'!$F$111+('[1]Pricing Schedule'!$F$113*M1501))*4,
IF(AND(I1501=110000,R1501&lt;=12.8,M1501&gt;2),'[1]Pricing Schedule'!$F$62+('[1]Pricing Schedule'!$F$63*M1501),
IF(AND(I1501=110000,R1501&lt;=12.8,M1501&lt;=2),'[1]Pricing Schedule'!$F$96+('[1]Pricing Schedule'!$F$97*M1501),
IF(AND(I1501=110000,R1501&gt;12.8,R1501&lt;=22.8,M1501&gt;3),'[1]Pricing Schedule'!$F$71+('[1]Pricing Schedule'!$F$72*M1501),
IF(AND(I1501=110000,R1501&gt;12.8,R1501&lt;=22.8,M1501&lt;=3),'[1]Pricing Schedule'!$F$96+('[1]Pricing Schedule'!$F$97*M1501),
IF(AND(I1501=110000,R1501&gt;22.8,R1501&lt;=30.2),'[1]Pricing Schedule'!$F$80+('[1]Pricing Schedule'!$F$81*M1501),
IF(AND(I1501=110000,R1501&gt;30.2,R1501&lt;=45.9),'[1]Pricing Schedule'!$F$89+('[1]Pricing Schedule'!$F$90*M1501),
IF(AND(I1501=110000,R1501&gt;45.9,R1501&lt;=123.4),'[1]Pricing Schedule'!$F$96+('[1]Pricing Schedule'!$F$97*M1501),
IF(AND(I1501=110000,R1501&gt;123.4,R1501&lt;=168.2,M1501&lt;=10),'[1]Pricing Schedule'!$F$103+('[1]Pricing Schedule'!$F$105*M1501),
IF(AND(I1501=110000,R1501&gt;123.4,R1501&lt;=168.2,M1501&gt;10),'[1]Pricing Schedule'!$F$111+('[1]Pricing Schedule'!$F$113*M1501),
IF(AND(I1501=110000,R1501&gt;168.2,R1501&lt;=336.4,M1501&lt;=10),('[1]Pricing Schedule'!$F$103+('[1]Pricing Schedule'!$F$105*M1501))*2,
IF(AND(I1501=110000,R1501&gt;168.2,R1501&lt;=336.4,M1501&gt;10),('[1]Pricing Schedule'!$F$111+('[1]Pricing Schedule'!$F$113*M1501))*2,
IF(AND(I1501=110000,R1501&gt;336.4,R1501&lt;=504.6,M1501&lt;=10),('[1]Pricing Schedule'!$F$103+('[1]Pricing Schedule'!$F$105*M1501))*3,
IF(AND(I1501=110000,R1501&gt;336.4,R1501&lt;=504.6,M1501&gt;10),('[1]Pricing Schedule'!$F$111+('[1]Pricing Schedule'!$F$113*M1501))*3,
IF(AND(I1501=110000,R1501&gt;504.6,R1501&lt;=672.8,M1501&lt;=10),('[1]Pricing Schedule'!$F$103+('[1]Pricing Schedule'!$F$105*M1501))*4,
IF(AND(I1501=110000,R1501&gt;504.6,R1501&lt;=672.8,M1501&gt;10),('[1]Pricing Schedule'!$F$111+('[1]Pricing Schedule'!$F$113*M1501))*4,
IF(AND(I1501=110000,R1501&gt;672.8,R1501&lt;=841,M1501&lt;=10),('[1]Pricing Schedule'!$F$103+('[1]Pricing Schedule'!$F$105*M1501))*5,
IF(AND(I1501=110000,R1501&gt;672.8,R1501&lt;=841,M1501&gt;10),('[1]Pricing Schedule'!$F$111+('[1]Pricing Schedule'!$F$113*M1501))*5,
IF(AND(I1501=110000,R1501&gt;672.8,R1501&lt;=841,M1501&lt;=10),('[1]Pricing Schedule'!$F$103+('[1]Pricing Schedule'!$F$105*M1501))*5,
IF(AND(I1501=110000,R1501&gt;672.8,R1501&lt;=841,M1501&gt;10),('[1]Pricing Schedule'!$F$111+('[1]Pricing Schedule'!$F$113*M1501))*5,
IF(AND(I1501=110000,R1501&gt;1345.6,R1501&lt;=1513.8,M1501&lt;=10),('[1]Pricing Schedule'!$F$103+('[1]Pricing Schedule'!$F$105*M1501))*9,
IF(AND(I1501=110000,R1501&gt;1345.6,R1501&lt;=1513.8,M1501&gt;10),('[1]Pricing Schedule'!$F$111+('[1]Pricing Schedule'!$F$113*M1501))*9,
9999999999)))))))))))))))))))))))))))))))))))))))</f>
        <v>1340080</v>
      </c>
      <c r="T1501" s="21">
        <f>IF(AND(I1501=38000,R1501&lt;=4.5,M1501&gt;8),'[1]Pricing Schedule'!$J$9,
IF(AND(I1501=38000,R1501&lt;=4.5,M1501&lt;=8),'[1]Pricing Schedule'!$J$36,
IF(AND(I1501=38000,R1501&gt;4.5,R1501&lt;=9,M1501&gt;8),'[1]Pricing Schedule'!$J$18,
IF(AND(I1501=38000,R1501&gt;4.5,R1501&lt;=9,M1501&lt;=8),'[1]Pricing Schedule'!$J$36,
IF(AND(I1501=38000,R1501&gt;9,R1501&lt;=12.8,M1501&gt;8),'[1]Pricing Schedule'!$J$27,
IF(AND(I1501=38000,R1501&gt;9,R1501&lt;=12.8,M1501&lt;=8),'[1]Pricing Schedule'!$J$36,
IF(AND(I1501=38000,R1501&gt;12.8,R1501&lt;=22.8),'[1]Pricing Schedule'!$J$36,
IF(AND(I1501=38000,R1501&gt;22.8,R1501&lt;=30.2),'[1]Pricing Schedule'!$J$45,
IF(AND(I1501=38000,R1501&gt;30.2,R1501&lt;=45.9),'[1]Pricing Schedule'!$J$54,
IF(AND(I1501=38000,R1501&gt;45.9,R1501&lt;=123.4),'[1]Pricing Schedule'!$J$97,
IF(AND(I1501=38000,R1501&gt;123.4,R1501&lt;=168.2,M1501&lt;=10),'[1]Pricing Schedule'!$J$105,
IF(AND(I1501=38000,R1501&gt;123.4,R1501&lt;=168.2,M1501&gt;10),'[1]Pricing Schedule'!$J$113,
IF(AND(I1501=38000,R1501&gt;168.2,R1501&lt;=336.4,M1501&lt;=10),('[1]Pricing Schedule'!$J$105),
IF(AND(I1501=38000,R1501&gt;168.2,R1501&lt;=336.4,M1501&gt;10),('[1]Pricing Schedule'!$J$113),
IF(AND(I1501=38000,R1501&gt;336.4,R1501&lt;=504.6,M1501&lt;=10),('[1]Pricing Schedule'!$J$105),
IF(AND(I1501=38000,R1501&gt;336.4,R1501&lt;=504.6,M1501&gt;10),('[1]Pricing Schedule'!$J$113),
IF(AND(I1501=38000,R1501&gt;504.6,R1501&lt;=672.8,M1501&lt;=10),('[1]Pricing Schedule'!$J$105),
IF(AND(I1501=38000,R1501&gt;504.6,R1501&lt;=672.8,M1501&gt;10),('[1]Pricing Schedule'!$J$113),
IF(AND(I1501=110000,R1501&lt;=12.8,M1501&gt;2),'[1]Pricing Schedule'!$J$63,
IF(AND(I1501=110000,R1501&lt;=12.8,M1501&lt;=2),'[1]Pricing Schedule'!$J$97,
IF(AND(I1501=110000,R1501&gt;12.8,R1501&lt;=22.8,M1501&gt;3),'[1]Pricing Schedule'!$J$72,
IF(AND(I1501=110000,R1501&gt;12.8,R1501&lt;=22.8,M1501&lt;=3),'[1]Pricing Schedule'!$J$97,
IF(AND(I1501=110000,R1501&gt;22.8,R1501&lt;=30.2),'[1]Pricing Schedule'!$J$81,
IF(AND(I1501=110000,R1501&gt;30.2,R1501&lt;=45.9),'[1]Pricing Schedule'!$J$90,
IF(AND(I1501=110000,R1501&gt;45.9,R1501&lt;=123.4),'[1]Pricing Schedule'!$J$97,
IF(AND(I1501=110000,R1501&gt;123.4,R1501&lt;=168.2,M1501&lt;=10),'[1]Pricing Schedule'!$J$105,
IF(AND(I1501=110000,R1501&gt;123.4,R1501&lt;=168.2,M1501&gt;10),'[1]Pricing Schedule'!$J$113,
IF(AND(I1501=110000,R1501&gt;168.2,R1501&lt;=336.2,M1501&lt;=10),('[1]Pricing Schedule'!$J$105),
IF(AND(I1501=110000,R1501&gt;168.2,R1501&lt;=336.2,M1501&gt;10),('[1]Pricing Schedule'!$J$113),
IF(AND(I1501=110000,R1501&gt;336.4,R1501&lt;=504.6,M1501&lt;=10),('[1]Pricing Schedule'!$J$105),
IF(AND(I1501=110000,R1501&gt;336.4,R1501&lt;=504.6,M1501&gt;10),('[1]Pricing Schedule'!$J$113),
IF(AND(I1501=110000,R1501&gt;504.6,R1501&lt;=672.8,M1501&lt;=10),('[1]Pricing Schedule'!$J$105),
IF(AND(I1501=110000,R1501&gt;504.6,R1501&lt;=672.8,M1501&gt;10),('[1]Pricing Schedule'!$J$113),
IF(AND(I1501=110000,R1501&gt;672.8,R1501&lt;=841,M1501&lt;=10),('[1]Pricing Schedule'!$J$105),
IF(AND(I1501=110000,R1501&gt;672.8,R1501&lt;=841,M1501&gt;10),('[1]Pricing Schedule'!$J$113),
IF(AND(I1501=110000,R1501&gt;1682,R1501&lt;=1850.2,M1501&lt;=10),('[1]Pricing Schedule'!$J$105),
IF(AND(I1501=110000,R1501&gt;1682,R1501&lt;=1850.2,M1501&gt;10),('[1]Pricing Schedule'!$J$113),
IF(AND(I1501=110000,R1501&gt;2018.4,R1501&lt;=2186.6,M1501&lt;=10),('[1]Pricing Schedule'!$J$105),
IF(AND(I1501=110000,R1501&gt;2018.4,R1501&lt;=2186.6,M1501&gt;10),('[1]Pricing Schedule'!$J$113),999999999)))))))))))))))))))))))))))))))))))))))</f>
        <v>11</v>
      </c>
      <c r="U1501" s="40">
        <f t="shared" si="144"/>
        <v>319066.66666666663</v>
      </c>
      <c r="V1501" s="41">
        <f t="shared" si="145"/>
        <v>3.134141245298788</v>
      </c>
      <c r="Y1501" s="23">
        <v>640</v>
      </c>
      <c r="Z1501" s="23">
        <v>623</v>
      </c>
      <c r="AD1501" s="13"/>
      <c r="AE1501" s="13"/>
      <c r="AF1501" s="13"/>
      <c r="AR1501" s="35"/>
    </row>
    <row r="1502" spans="1:44">
      <c r="A1502" s="23">
        <v>1504</v>
      </c>
      <c r="B1502" s="23">
        <v>1504</v>
      </c>
      <c r="C1502" s="23" t="s">
        <v>2193</v>
      </c>
      <c r="D1502" s="23" t="s">
        <v>384</v>
      </c>
      <c r="E1502" s="23" t="s">
        <v>384</v>
      </c>
      <c r="F1502" s="23" t="s">
        <v>385</v>
      </c>
      <c r="G1502" s="23" t="s">
        <v>386</v>
      </c>
      <c r="H1502" s="23" t="s">
        <v>113</v>
      </c>
      <c r="I1502" s="13">
        <v>38000</v>
      </c>
      <c r="J1502" s="13">
        <v>38000</v>
      </c>
      <c r="K1502" s="23" t="s">
        <v>119</v>
      </c>
      <c r="L1502" s="24">
        <v>10.521000000000001</v>
      </c>
      <c r="M1502" s="37">
        <f t="shared" si="140"/>
        <v>11</v>
      </c>
      <c r="N1502" s="24">
        <v>0.502</v>
      </c>
      <c r="O1502" s="13">
        <v>3</v>
      </c>
      <c r="P1502" s="36">
        <f t="shared" si="141"/>
        <v>0.502</v>
      </c>
      <c r="Q1502" s="38">
        <f t="shared" si="142"/>
        <v>4.2</v>
      </c>
      <c r="R1502" s="37">
        <f t="shared" si="143"/>
        <v>4.2</v>
      </c>
      <c r="S1502" s="39">
        <f>IF(AND(I1502=38000,R1502&lt;=4.5,M1502&gt;8),'[1]Pricing Schedule'!$F$8+('[1]Pricing Schedule'!$F$9*M1502),
IF(AND(I1502=38000,R1502&lt;=4.5,M1502&lt;=8),'[1]Pricing Schedule'!$F$34+('[1]Pricing Schedule'!$F$36*M1502),
IF(AND(I1502=38000,R1502&gt;4.5,R1502&lt;=9,M1502&gt;8),'[1]Pricing Schedule'!$F$17+('[1]Pricing Schedule'!$F$18*M1502),
IF(AND(I1502=38000,R1502&gt;4.5,R1502&lt;=9,M1502&lt;=8),'[1]Pricing Schedule'!$F$34+('[1]Pricing Schedule'!$F$36*M1502),
IF(AND(I1502=38000,R1502&gt;9,R1502&lt;=12.8,M1502&gt;8),'[1]Pricing Schedule'!$F$26+('[1]Pricing Schedule'!$F$27*M1502),
IF(AND(I1502=38000,R1502&gt;9,R1502&lt;=12.8,M1502&lt;=8),'[1]Pricing Schedule'!$F$34+('[1]Pricing Schedule'!$F$36*M1502),
IF(AND(I1502=38000,R1502&gt;12.8,R1502&lt;=22.8),'[1]Pricing Schedule'!$F$34+('[1]Pricing Schedule'!$F$36*M1502),
IF(AND(I1502=38000,R1502&gt;22.8,R1502&lt;=30.2),'[1]Pricing Schedule'!$F$43+('[1]Pricing Schedule'!$F$45*M1502),
IF(AND(I1502=38000,R1502&gt;30.2,R1502&lt;=45.9),'[1]Pricing Schedule'!$F$52+('[1]Pricing Schedule'!$F$54*M1502),
IF(AND(I1502=38000,R1502&gt;45.9,R1502&lt;=123.4),'[1]Pricing Schedule'!$F$96+('[1]Pricing Schedule'!$F$97*M1502),
IF(AND(I1502=38000,R1502&gt;123.4,R1502&lt;=168.2,M1502&lt;=10),'[1]Pricing Schedule'!$F$103+('[1]Pricing Schedule'!$F$105*M1502),
IF(AND(I1502=38000,R1502&gt;123.4,R1502&lt;=168.2,M1502&gt;10),'[1]Pricing Schedule'!$F$111+('[1]Pricing Schedule'!$F$113*M1502),
IF(AND(I1502=38000,R1502&gt;157.4,R1502&lt;=336.4,M1502&lt;=10),('[1]Pricing Schedule'!$F$103+('[1]Pricing Schedule'!$F$105*M1502))*2,
IF(AND(I1502=38000,R1502&gt;157.4,R1502&lt;=336.4,M1502&gt;10),('[1]Pricing Schedule'!$F$111+('[1]Pricing Schedule'!$F$113*M1502))*2,
IF(AND(I1502=38000,R1502&gt;314.8,R1502&lt;=504.6,M1502&lt;=10),('[1]Pricing Schedule'!$F$103+('[1]Pricing Schedule'!$F$105*M1502))*3,
IF(AND(I1502=38000,R1502&gt;314.8,R1502&lt;=504.6,M1502&gt;10),('[1]Pricing Schedule'!$F$111+('[1]Pricing Schedule'!$F$113*M1502))*3,
IF(AND(I1502=38000,R1502&gt;472.2,R1502&lt;=672.8,M1502&lt;=10),('[1]Pricing Schedule'!$F$103+('[1]Pricing Schedule'!$F$105*M1502))*4,
IF(AND(I1502=38000,R1502&gt;472.2,R1502&lt;=672.8,M1502&gt;10),('[1]Pricing Schedule'!$F$111+('[1]Pricing Schedule'!$F$113*M1502))*4,
IF(AND(I1502=110000,R1502&lt;=12.8,M1502&gt;2),'[1]Pricing Schedule'!$F$62+('[1]Pricing Schedule'!$F$63*M1502),
IF(AND(I1502=110000,R1502&lt;=12.8,M1502&lt;=2),'[1]Pricing Schedule'!$F$96+('[1]Pricing Schedule'!$F$97*M1502),
IF(AND(I1502=110000,R1502&gt;12.8,R1502&lt;=22.8,M1502&gt;3),'[1]Pricing Schedule'!$F$71+('[1]Pricing Schedule'!$F$72*M1502),
IF(AND(I1502=110000,R1502&gt;12.8,R1502&lt;=22.8,M1502&lt;=3),'[1]Pricing Schedule'!$F$96+('[1]Pricing Schedule'!$F$97*M1502),
IF(AND(I1502=110000,R1502&gt;22.8,R1502&lt;=30.2),'[1]Pricing Schedule'!$F$80+('[1]Pricing Schedule'!$F$81*M1502),
IF(AND(I1502=110000,R1502&gt;30.2,R1502&lt;=45.9),'[1]Pricing Schedule'!$F$89+('[1]Pricing Schedule'!$F$90*M1502),
IF(AND(I1502=110000,R1502&gt;45.9,R1502&lt;=123.4),'[1]Pricing Schedule'!$F$96+('[1]Pricing Schedule'!$F$97*M1502),
IF(AND(I1502=110000,R1502&gt;123.4,R1502&lt;=168.2,M1502&lt;=10),'[1]Pricing Schedule'!$F$103+('[1]Pricing Schedule'!$F$105*M1502),
IF(AND(I1502=110000,R1502&gt;123.4,R1502&lt;=168.2,M1502&gt;10),'[1]Pricing Schedule'!$F$111+('[1]Pricing Schedule'!$F$113*M1502),
IF(AND(I1502=110000,R1502&gt;168.2,R1502&lt;=336.4,M1502&lt;=10),('[1]Pricing Schedule'!$F$103+('[1]Pricing Schedule'!$F$105*M1502))*2,
IF(AND(I1502=110000,R1502&gt;168.2,R1502&lt;=336.4,M1502&gt;10),('[1]Pricing Schedule'!$F$111+('[1]Pricing Schedule'!$F$113*M1502))*2,
IF(AND(I1502=110000,R1502&gt;336.4,R1502&lt;=504.6,M1502&lt;=10),('[1]Pricing Schedule'!$F$103+('[1]Pricing Schedule'!$F$105*M1502))*3,
IF(AND(I1502=110000,R1502&gt;336.4,R1502&lt;=504.6,M1502&gt;10),('[1]Pricing Schedule'!$F$111+('[1]Pricing Schedule'!$F$113*M1502))*3,
IF(AND(I1502=110000,R1502&gt;504.6,R1502&lt;=672.8,M1502&lt;=10),('[1]Pricing Schedule'!$F$103+('[1]Pricing Schedule'!$F$105*M1502))*4,
IF(AND(I1502=110000,R1502&gt;504.6,R1502&lt;=672.8,M1502&gt;10),('[1]Pricing Schedule'!$F$111+('[1]Pricing Schedule'!$F$113*M1502))*4,
IF(AND(I1502=110000,R1502&gt;672.8,R1502&lt;=841,M1502&lt;=10),('[1]Pricing Schedule'!$F$103+('[1]Pricing Schedule'!$F$105*M1502))*5,
IF(AND(I1502=110000,R1502&gt;672.8,R1502&lt;=841,M1502&gt;10),('[1]Pricing Schedule'!$F$111+('[1]Pricing Schedule'!$F$113*M1502))*5,
IF(AND(I1502=110000,R1502&gt;672.8,R1502&lt;=841,M1502&lt;=10),('[1]Pricing Schedule'!$F$103+('[1]Pricing Schedule'!$F$105*M1502))*5,
IF(AND(I1502=110000,R1502&gt;672.8,R1502&lt;=841,M1502&gt;10),('[1]Pricing Schedule'!$F$111+('[1]Pricing Schedule'!$F$113*M1502))*5,
IF(AND(I1502=110000,R1502&gt;1345.6,R1502&lt;=1513.8,M1502&lt;=10),('[1]Pricing Schedule'!$F$103+('[1]Pricing Schedule'!$F$105*M1502))*9,
IF(AND(I1502=110000,R1502&gt;1345.6,R1502&lt;=1513.8,M1502&gt;10),('[1]Pricing Schedule'!$F$111+('[1]Pricing Schedule'!$F$113*M1502))*9,
9999999999)))))))))))))))))))))))))))))))))))))))</f>
        <v>1439840</v>
      </c>
      <c r="T1502" s="21">
        <f>IF(AND(I1502=38000,R1502&lt;=4.5,M1502&gt;8),'[1]Pricing Schedule'!$J$9,
IF(AND(I1502=38000,R1502&lt;=4.5,M1502&lt;=8),'[1]Pricing Schedule'!$J$36,
IF(AND(I1502=38000,R1502&gt;4.5,R1502&lt;=9,M1502&gt;8),'[1]Pricing Schedule'!$J$18,
IF(AND(I1502=38000,R1502&gt;4.5,R1502&lt;=9,M1502&lt;=8),'[1]Pricing Schedule'!$J$36,
IF(AND(I1502=38000,R1502&gt;9,R1502&lt;=12.8,M1502&gt;8),'[1]Pricing Schedule'!$J$27,
IF(AND(I1502=38000,R1502&gt;9,R1502&lt;=12.8,M1502&lt;=8),'[1]Pricing Schedule'!$J$36,
IF(AND(I1502=38000,R1502&gt;12.8,R1502&lt;=22.8),'[1]Pricing Schedule'!$J$36,
IF(AND(I1502=38000,R1502&gt;22.8,R1502&lt;=30.2),'[1]Pricing Schedule'!$J$45,
IF(AND(I1502=38000,R1502&gt;30.2,R1502&lt;=45.9),'[1]Pricing Schedule'!$J$54,
IF(AND(I1502=38000,R1502&gt;45.9,R1502&lt;=123.4),'[1]Pricing Schedule'!$J$97,
IF(AND(I1502=38000,R1502&gt;123.4,R1502&lt;=168.2,M1502&lt;=10),'[1]Pricing Schedule'!$J$105,
IF(AND(I1502=38000,R1502&gt;123.4,R1502&lt;=168.2,M1502&gt;10),'[1]Pricing Schedule'!$J$113,
IF(AND(I1502=38000,R1502&gt;168.2,R1502&lt;=336.4,M1502&lt;=10),('[1]Pricing Schedule'!$J$105),
IF(AND(I1502=38000,R1502&gt;168.2,R1502&lt;=336.4,M1502&gt;10),('[1]Pricing Schedule'!$J$113),
IF(AND(I1502=38000,R1502&gt;336.4,R1502&lt;=504.6,M1502&lt;=10),('[1]Pricing Schedule'!$J$105),
IF(AND(I1502=38000,R1502&gt;336.4,R1502&lt;=504.6,M1502&gt;10),('[1]Pricing Schedule'!$J$113),
IF(AND(I1502=38000,R1502&gt;504.6,R1502&lt;=672.8,M1502&lt;=10),('[1]Pricing Schedule'!$J$105),
IF(AND(I1502=38000,R1502&gt;504.6,R1502&lt;=672.8,M1502&gt;10),('[1]Pricing Schedule'!$J$113),
IF(AND(I1502=110000,R1502&lt;=12.8,M1502&gt;2),'[1]Pricing Schedule'!$J$63,
IF(AND(I1502=110000,R1502&lt;=12.8,M1502&lt;=2),'[1]Pricing Schedule'!$J$97,
IF(AND(I1502=110000,R1502&gt;12.8,R1502&lt;=22.8,M1502&gt;3),'[1]Pricing Schedule'!$J$72,
IF(AND(I1502=110000,R1502&gt;12.8,R1502&lt;=22.8,M1502&lt;=3),'[1]Pricing Schedule'!$J$97,
IF(AND(I1502=110000,R1502&gt;22.8,R1502&lt;=30.2),'[1]Pricing Schedule'!$J$81,
IF(AND(I1502=110000,R1502&gt;30.2,R1502&lt;=45.9),'[1]Pricing Schedule'!$J$90,
IF(AND(I1502=110000,R1502&gt;45.9,R1502&lt;=123.4),'[1]Pricing Schedule'!$J$97,
IF(AND(I1502=110000,R1502&gt;123.4,R1502&lt;=168.2,M1502&lt;=10),'[1]Pricing Schedule'!$J$105,
IF(AND(I1502=110000,R1502&gt;123.4,R1502&lt;=168.2,M1502&gt;10),'[1]Pricing Schedule'!$J$113,
IF(AND(I1502=110000,R1502&gt;168.2,R1502&lt;=336.2,M1502&lt;=10),('[1]Pricing Schedule'!$J$105),
IF(AND(I1502=110000,R1502&gt;168.2,R1502&lt;=336.2,M1502&gt;10),('[1]Pricing Schedule'!$J$113),
IF(AND(I1502=110000,R1502&gt;336.4,R1502&lt;=504.6,M1502&lt;=10),('[1]Pricing Schedule'!$J$105),
IF(AND(I1502=110000,R1502&gt;336.4,R1502&lt;=504.6,M1502&gt;10),('[1]Pricing Schedule'!$J$113),
IF(AND(I1502=110000,R1502&gt;504.6,R1502&lt;=672.8,M1502&lt;=10),('[1]Pricing Schedule'!$J$105),
IF(AND(I1502=110000,R1502&gt;504.6,R1502&lt;=672.8,M1502&gt;10),('[1]Pricing Schedule'!$J$113),
IF(AND(I1502=110000,R1502&gt;672.8,R1502&lt;=841,M1502&lt;=10),('[1]Pricing Schedule'!$J$105),
IF(AND(I1502=110000,R1502&gt;672.8,R1502&lt;=841,M1502&gt;10),('[1]Pricing Schedule'!$J$113),
IF(AND(I1502=110000,R1502&gt;1682,R1502&lt;=1850.2,M1502&lt;=10),('[1]Pricing Schedule'!$J$105),
IF(AND(I1502=110000,R1502&gt;1682,R1502&lt;=1850.2,M1502&gt;10),('[1]Pricing Schedule'!$J$113),
IF(AND(I1502=110000,R1502&gt;2018.4,R1502&lt;=2186.6,M1502&lt;=10),('[1]Pricing Schedule'!$J$105),
IF(AND(I1502=110000,R1502&gt;2018.4,R1502&lt;=2186.6,M1502&gt;10),('[1]Pricing Schedule'!$J$113),999999999)))))))))))))))))))))))))))))))))))))))</f>
        <v>1</v>
      </c>
      <c r="U1502" s="40">
        <f t="shared" si="144"/>
        <v>342819.04761904763</v>
      </c>
      <c r="V1502" s="41">
        <f t="shared" si="145"/>
        <v>2.9169907767529724</v>
      </c>
      <c r="Y1502" s="23">
        <v>585</v>
      </c>
      <c r="Z1502" s="23">
        <v>455</v>
      </c>
      <c r="AD1502" s="13"/>
      <c r="AE1502" s="13"/>
      <c r="AF1502" s="13"/>
      <c r="AR1502" s="35"/>
    </row>
    <row r="1503" spans="1:44">
      <c r="A1503" s="23">
        <v>1505</v>
      </c>
      <c r="B1503" s="23">
        <v>1505</v>
      </c>
      <c r="C1503" s="23" t="s">
        <v>2194</v>
      </c>
      <c r="D1503" s="23" t="s">
        <v>384</v>
      </c>
      <c r="E1503" s="23" t="s">
        <v>384</v>
      </c>
      <c r="F1503" s="23" t="s">
        <v>388</v>
      </c>
      <c r="G1503" s="23" t="s">
        <v>389</v>
      </c>
      <c r="H1503" s="23" t="s">
        <v>113</v>
      </c>
      <c r="I1503" s="13">
        <v>38000</v>
      </c>
      <c r="J1503" s="13">
        <v>38000</v>
      </c>
      <c r="K1503" s="13">
        <v>10000</v>
      </c>
      <c r="L1503" s="24">
        <v>5.23</v>
      </c>
      <c r="M1503" s="37">
        <f t="shared" si="140"/>
        <v>6</v>
      </c>
      <c r="N1503" s="24">
        <v>0.14599999999999999</v>
      </c>
      <c r="O1503" s="13">
        <v>3</v>
      </c>
      <c r="P1503" s="36">
        <f t="shared" si="141"/>
        <v>0.14599999999999999</v>
      </c>
      <c r="Q1503" s="38">
        <f t="shared" si="142"/>
        <v>4.2</v>
      </c>
      <c r="R1503" s="37">
        <f t="shared" si="143"/>
        <v>4.2</v>
      </c>
      <c r="S1503" s="39">
        <f>IF(AND(I1503=38000,R1503&lt;=4.5,M1503&gt;8),'[1]Pricing Schedule'!$F$8+('[1]Pricing Schedule'!$F$9*M1503),
IF(AND(I1503=38000,R1503&lt;=4.5,M1503&lt;=8),'[1]Pricing Schedule'!$F$34+('[1]Pricing Schedule'!$F$36*M1503),
IF(AND(I1503=38000,R1503&gt;4.5,R1503&lt;=9,M1503&gt;8),'[1]Pricing Schedule'!$F$17+('[1]Pricing Schedule'!$F$18*M1503),
IF(AND(I1503=38000,R1503&gt;4.5,R1503&lt;=9,M1503&lt;=8),'[1]Pricing Schedule'!$F$34+('[1]Pricing Schedule'!$F$36*M1503),
IF(AND(I1503=38000,R1503&gt;9,R1503&lt;=12.8,M1503&gt;8),'[1]Pricing Schedule'!$F$26+('[1]Pricing Schedule'!$F$27*M1503),
IF(AND(I1503=38000,R1503&gt;9,R1503&lt;=12.8,M1503&lt;=8),'[1]Pricing Schedule'!$F$34+('[1]Pricing Schedule'!$F$36*M1503),
IF(AND(I1503=38000,R1503&gt;12.8,R1503&lt;=22.8),'[1]Pricing Schedule'!$F$34+('[1]Pricing Schedule'!$F$36*M1503),
IF(AND(I1503=38000,R1503&gt;22.8,R1503&lt;=30.2),'[1]Pricing Schedule'!$F$43+('[1]Pricing Schedule'!$F$45*M1503),
IF(AND(I1503=38000,R1503&gt;30.2,R1503&lt;=45.9),'[1]Pricing Schedule'!$F$52+('[1]Pricing Schedule'!$F$54*M1503),
IF(AND(I1503=38000,R1503&gt;45.9,R1503&lt;=123.4),'[1]Pricing Schedule'!$F$96+('[1]Pricing Schedule'!$F$97*M1503),
IF(AND(I1503=38000,R1503&gt;123.4,R1503&lt;=168.2,M1503&lt;=10),'[1]Pricing Schedule'!$F$103+('[1]Pricing Schedule'!$F$105*M1503),
IF(AND(I1503=38000,R1503&gt;123.4,R1503&lt;=168.2,M1503&gt;10),'[1]Pricing Schedule'!$F$111+('[1]Pricing Schedule'!$F$113*M1503),
IF(AND(I1503=38000,R1503&gt;157.4,R1503&lt;=336.4,M1503&lt;=10),('[1]Pricing Schedule'!$F$103+('[1]Pricing Schedule'!$F$105*M1503))*2,
IF(AND(I1503=38000,R1503&gt;157.4,R1503&lt;=336.4,M1503&gt;10),('[1]Pricing Schedule'!$F$111+('[1]Pricing Schedule'!$F$113*M1503))*2,
IF(AND(I1503=38000,R1503&gt;314.8,R1503&lt;=504.6,M1503&lt;=10),('[1]Pricing Schedule'!$F$103+('[1]Pricing Schedule'!$F$105*M1503))*3,
IF(AND(I1503=38000,R1503&gt;314.8,R1503&lt;=504.6,M1503&gt;10),('[1]Pricing Schedule'!$F$111+('[1]Pricing Schedule'!$F$113*M1503))*3,
IF(AND(I1503=38000,R1503&gt;472.2,R1503&lt;=672.8,M1503&lt;=10),('[1]Pricing Schedule'!$F$103+('[1]Pricing Schedule'!$F$105*M1503))*4,
IF(AND(I1503=38000,R1503&gt;472.2,R1503&lt;=672.8,M1503&gt;10),('[1]Pricing Schedule'!$F$111+('[1]Pricing Schedule'!$F$113*M1503))*4,
IF(AND(I1503=110000,R1503&lt;=12.8,M1503&gt;2),'[1]Pricing Schedule'!$F$62+('[1]Pricing Schedule'!$F$63*M1503),
IF(AND(I1503=110000,R1503&lt;=12.8,M1503&lt;=2),'[1]Pricing Schedule'!$F$96+('[1]Pricing Schedule'!$F$97*M1503),
IF(AND(I1503=110000,R1503&gt;12.8,R1503&lt;=22.8,M1503&gt;3),'[1]Pricing Schedule'!$F$71+('[1]Pricing Schedule'!$F$72*M1503),
IF(AND(I1503=110000,R1503&gt;12.8,R1503&lt;=22.8,M1503&lt;=3),'[1]Pricing Schedule'!$F$96+('[1]Pricing Schedule'!$F$97*M1503),
IF(AND(I1503=110000,R1503&gt;22.8,R1503&lt;=30.2),'[1]Pricing Schedule'!$F$80+('[1]Pricing Schedule'!$F$81*M1503),
IF(AND(I1503=110000,R1503&gt;30.2,R1503&lt;=45.9),'[1]Pricing Schedule'!$F$89+('[1]Pricing Schedule'!$F$90*M1503),
IF(AND(I1503=110000,R1503&gt;45.9,R1503&lt;=123.4),'[1]Pricing Schedule'!$F$96+('[1]Pricing Schedule'!$F$97*M1503),
IF(AND(I1503=110000,R1503&gt;123.4,R1503&lt;=168.2,M1503&lt;=10),'[1]Pricing Schedule'!$F$103+('[1]Pricing Schedule'!$F$105*M1503),
IF(AND(I1503=110000,R1503&gt;123.4,R1503&lt;=168.2,M1503&gt;10),'[1]Pricing Schedule'!$F$111+('[1]Pricing Schedule'!$F$113*M1503),
IF(AND(I1503=110000,R1503&gt;168.2,R1503&lt;=336.4,M1503&lt;=10),('[1]Pricing Schedule'!$F$103+('[1]Pricing Schedule'!$F$105*M1503))*2,
IF(AND(I1503=110000,R1503&gt;168.2,R1503&lt;=336.4,M1503&gt;10),('[1]Pricing Schedule'!$F$111+('[1]Pricing Schedule'!$F$113*M1503))*2,
IF(AND(I1503=110000,R1503&gt;336.4,R1503&lt;=504.6,M1503&lt;=10),('[1]Pricing Schedule'!$F$103+('[1]Pricing Schedule'!$F$105*M1503))*3,
IF(AND(I1503=110000,R1503&gt;336.4,R1503&lt;=504.6,M1503&gt;10),('[1]Pricing Schedule'!$F$111+('[1]Pricing Schedule'!$F$113*M1503))*3,
IF(AND(I1503=110000,R1503&gt;504.6,R1503&lt;=672.8,M1503&lt;=10),('[1]Pricing Schedule'!$F$103+('[1]Pricing Schedule'!$F$105*M1503))*4,
IF(AND(I1503=110000,R1503&gt;504.6,R1503&lt;=672.8,M1503&gt;10),('[1]Pricing Schedule'!$F$111+('[1]Pricing Schedule'!$F$113*M1503))*4,
IF(AND(I1503=110000,R1503&gt;672.8,R1503&lt;=841,M1503&lt;=10),('[1]Pricing Schedule'!$F$103+('[1]Pricing Schedule'!$F$105*M1503))*5,
IF(AND(I1503=110000,R1503&gt;672.8,R1503&lt;=841,M1503&gt;10),('[1]Pricing Schedule'!$F$111+('[1]Pricing Schedule'!$F$113*M1503))*5,
IF(AND(I1503=110000,R1503&gt;672.8,R1503&lt;=841,M1503&lt;=10),('[1]Pricing Schedule'!$F$103+('[1]Pricing Schedule'!$F$105*M1503))*5,
IF(AND(I1503=110000,R1503&gt;672.8,R1503&lt;=841,M1503&gt;10),('[1]Pricing Schedule'!$F$111+('[1]Pricing Schedule'!$F$113*M1503))*5,
IF(AND(I1503=110000,R1503&gt;1345.6,R1503&lt;=1513.8,M1503&lt;=10),('[1]Pricing Schedule'!$F$103+('[1]Pricing Schedule'!$F$105*M1503))*9,
IF(AND(I1503=110000,R1503&gt;1345.6,R1503&lt;=1513.8,M1503&gt;10),('[1]Pricing Schedule'!$F$111+('[1]Pricing Schedule'!$F$113*M1503))*9,
9999999999)))))))))))))))))))))))))))))))))))))))</f>
        <v>769410</v>
      </c>
      <c r="T1503" s="21">
        <f>IF(AND(I1503=38000,R1503&lt;=4.5,M1503&gt;8),'[1]Pricing Schedule'!$J$9,
IF(AND(I1503=38000,R1503&lt;=4.5,M1503&lt;=8),'[1]Pricing Schedule'!$J$36,
IF(AND(I1503=38000,R1503&gt;4.5,R1503&lt;=9,M1503&gt;8),'[1]Pricing Schedule'!$J$18,
IF(AND(I1503=38000,R1503&gt;4.5,R1503&lt;=9,M1503&lt;=8),'[1]Pricing Schedule'!$J$36,
IF(AND(I1503=38000,R1503&gt;9,R1503&lt;=12.8,M1503&gt;8),'[1]Pricing Schedule'!$J$27,
IF(AND(I1503=38000,R1503&gt;9,R1503&lt;=12.8,M1503&lt;=8),'[1]Pricing Schedule'!$J$36,
IF(AND(I1503=38000,R1503&gt;12.8,R1503&lt;=22.8),'[1]Pricing Schedule'!$J$36,
IF(AND(I1503=38000,R1503&gt;22.8,R1503&lt;=30.2),'[1]Pricing Schedule'!$J$45,
IF(AND(I1503=38000,R1503&gt;30.2,R1503&lt;=45.9),'[1]Pricing Schedule'!$J$54,
IF(AND(I1503=38000,R1503&gt;45.9,R1503&lt;=123.4),'[1]Pricing Schedule'!$J$97,
IF(AND(I1503=38000,R1503&gt;123.4,R1503&lt;=168.2,M1503&lt;=10),'[1]Pricing Schedule'!$J$105,
IF(AND(I1503=38000,R1503&gt;123.4,R1503&lt;=168.2,M1503&gt;10),'[1]Pricing Schedule'!$J$113,
IF(AND(I1503=38000,R1503&gt;168.2,R1503&lt;=336.4,M1503&lt;=10),('[1]Pricing Schedule'!$J$105),
IF(AND(I1503=38000,R1503&gt;168.2,R1503&lt;=336.4,M1503&gt;10),('[1]Pricing Schedule'!$J$113),
IF(AND(I1503=38000,R1503&gt;336.4,R1503&lt;=504.6,M1503&lt;=10),('[1]Pricing Schedule'!$J$105),
IF(AND(I1503=38000,R1503&gt;336.4,R1503&lt;=504.6,M1503&gt;10),('[1]Pricing Schedule'!$J$113),
IF(AND(I1503=38000,R1503&gt;504.6,R1503&lt;=672.8,M1503&lt;=10),('[1]Pricing Schedule'!$J$105),
IF(AND(I1503=38000,R1503&gt;504.6,R1503&lt;=672.8,M1503&gt;10),('[1]Pricing Schedule'!$J$113),
IF(AND(I1503=110000,R1503&lt;=12.8,M1503&gt;2),'[1]Pricing Schedule'!$J$63,
IF(AND(I1503=110000,R1503&lt;=12.8,M1503&lt;=2),'[1]Pricing Schedule'!$J$97,
IF(AND(I1503=110000,R1503&gt;12.8,R1503&lt;=22.8,M1503&gt;3),'[1]Pricing Schedule'!$J$72,
IF(AND(I1503=110000,R1503&gt;12.8,R1503&lt;=22.8,M1503&lt;=3),'[1]Pricing Schedule'!$J$97,
IF(AND(I1503=110000,R1503&gt;22.8,R1503&lt;=30.2),'[1]Pricing Schedule'!$J$81,
IF(AND(I1503=110000,R1503&gt;30.2,R1503&lt;=45.9),'[1]Pricing Schedule'!$J$90,
IF(AND(I1503=110000,R1503&gt;45.9,R1503&lt;=123.4),'[1]Pricing Schedule'!$J$97,
IF(AND(I1503=110000,R1503&gt;123.4,R1503&lt;=168.2,M1503&lt;=10),'[1]Pricing Schedule'!$J$105,
IF(AND(I1503=110000,R1503&gt;123.4,R1503&lt;=168.2,M1503&gt;10),'[1]Pricing Schedule'!$J$113,
IF(AND(I1503=110000,R1503&gt;168.2,R1503&lt;=336.2,M1503&lt;=10),('[1]Pricing Schedule'!$J$105),
IF(AND(I1503=110000,R1503&gt;168.2,R1503&lt;=336.2,M1503&gt;10),('[1]Pricing Schedule'!$J$113),
IF(AND(I1503=110000,R1503&gt;336.4,R1503&lt;=504.6,M1503&lt;=10),('[1]Pricing Schedule'!$J$105),
IF(AND(I1503=110000,R1503&gt;336.4,R1503&lt;=504.6,M1503&gt;10),('[1]Pricing Schedule'!$J$113),
IF(AND(I1503=110000,R1503&gt;504.6,R1503&lt;=672.8,M1503&lt;=10),('[1]Pricing Schedule'!$J$105),
IF(AND(I1503=110000,R1503&gt;504.6,R1503&lt;=672.8,M1503&gt;10),('[1]Pricing Schedule'!$J$113),
IF(AND(I1503=110000,R1503&gt;672.8,R1503&lt;=841,M1503&lt;=10),('[1]Pricing Schedule'!$J$105),
IF(AND(I1503=110000,R1503&gt;672.8,R1503&lt;=841,M1503&gt;10),('[1]Pricing Schedule'!$J$113),
IF(AND(I1503=110000,R1503&gt;1682,R1503&lt;=1850.2,M1503&lt;=10),('[1]Pricing Schedule'!$J$105),
IF(AND(I1503=110000,R1503&gt;1682,R1503&lt;=1850.2,M1503&gt;10),('[1]Pricing Schedule'!$J$113),
IF(AND(I1503=110000,R1503&gt;2018.4,R1503&lt;=2186.6,M1503&lt;=10),('[1]Pricing Schedule'!$J$105),
IF(AND(I1503=110000,R1503&gt;2018.4,R1503&lt;=2186.6,M1503&gt;10),('[1]Pricing Schedule'!$J$113),999999999)))))))))))))))))))))))))))))))))))))))</f>
        <v>4</v>
      </c>
      <c r="U1503" s="40">
        <f t="shared" si="144"/>
        <v>183192.85714285713</v>
      </c>
      <c r="V1503" s="41">
        <f t="shared" si="145"/>
        <v>5.4587281163488903</v>
      </c>
      <c r="Y1503" s="23">
        <v>151</v>
      </c>
      <c r="Z1503" s="23">
        <v>659</v>
      </c>
      <c r="AD1503" s="13"/>
      <c r="AE1503" s="13"/>
      <c r="AF1503" s="13"/>
      <c r="AR1503" s="35"/>
    </row>
    <row r="1504" spans="1:44">
      <c r="A1504" s="23">
        <v>1506</v>
      </c>
      <c r="B1504" s="23">
        <v>1506</v>
      </c>
      <c r="C1504" s="23" t="s">
        <v>2195</v>
      </c>
      <c r="D1504" s="23" t="s">
        <v>384</v>
      </c>
      <c r="E1504" s="23" t="s">
        <v>384</v>
      </c>
      <c r="F1504" s="23" t="s">
        <v>716</v>
      </c>
      <c r="G1504" s="23" t="s">
        <v>717</v>
      </c>
      <c r="H1504" s="23" t="s">
        <v>133</v>
      </c>
      <c r="I1504" s="13">
        <v>110000</v>
      </c>
      <c r="J1504" s="13">
        <v>110000</v>
      </c>
      <c r="K1504" s="13">
        <v>38000</v>
      </c>
      <c r="L1504" s="24">
        <v>9.3010000000000002</v>
      </c>
      <c r="M1504" s="37">
        <f t="shared" si="140"/>
        <v>10</v>
      </c>
      <c r="N1504" s="24">
        <v>0.29899999999999999</v>
      </c>
      <c r="O1504" s="13">
        <v>3</v>
      </c>
      <c r="P1504" s="36">
        <f t="shared" si="141"/>
        <v>0.29899999999999999</v>
      </c>
      <c r="Q1504" s="38">
        <f t="shared" si="142"/>
        <v>4.2</v>
      </c>
      <c r="R1504" s="37">
        <f t="shared" si="143"/>
        <v>4.2</v>
      </c>
      <c r="S1504" s="39">
        <f>IF(AND(I1504=38000,R1504&lt;=4.5,M1504&gt;8),'[1]Pricing Schedule'!$F$8+('[1]Pricing Schedule'!$F$9*M1504),
IF(AND(I1504=38000,R1504&lt;=4.5,M1504&lt;=8),'[1]Pricing Schedule'!$F$34+('[1]Pricing Schedule'!$F$36*M1504),
IF(AND(I1504=38000,R1504&gt;4.5,R1504&lt;=9,M1504&gt;8),'[1]Pricing Schedule'!$F$17+('[1]Pricing Schedule'!$F$18*M1504),
IF(AND(I1504=38000,R1504&gt;4.5,R1504&lt;=9,M1504&lt;=8),'[1]Pricing Schedule'!$F$34+('[1]Pricing Schedule'!$F$36*M1504),
IF(AND(I1504=38000,R1504&gt;9,R1504&lt;=12.8,M1504&gt;8),'[1]Pricing Schedule'!$F$26+('[1]Pricing Schedule'!$F$27*M1504),
IF(AND(I1504=38000,R1504&gt;9,R1504&lt;=12.8,M1504&lt;=8),'[1]Pricing Schedule'!$F$34+('[1]Pricing Schedule'!$F$36*M1504),
IF(AND(I1504=38000,R1504&gt;12.8,R1504&lt;=22.8),'[1]Pricing Schedule'!$F$34+('[1]Pricing Schedule'!$F$36*M1504),
IF(AND(I1504=38000,R1504&gt;22.8,R1504&lt;=30.2),'[1]Pricing Schedule'!$F$43+('[1]Pricing Schedule'!$F$45*M1504),
IF(AND(I1504=38000,R1504&gt;30.2,R1504&lt;=45.9),'[1]Pricing Schedule'!$F$52+('[1]Pricing Schedule'!$F$54*M1504),
IF(AND(I1504=38000,R1504&gt;45.9,R1504&lt;=123.4),'[1]Pricing Schedule'!$F$96+('[1]Pricing Schedule'!$F$97*M1504),
IF(AND(I1504=38000,R1504&gt;123.4,R1504&lt;=168.2,M1504&lt;=10),'[1]Pricing Schedule'!$F$103+('[1]Pricing Schedule'!$F$105*M1504),
IF(AND(I1504=38000,R1504&gt;123.4,R1504&lt;=168.2,M1504&gt;10),'[1]Pricing Schedule'!$F$111+('[1]Pricing Schedule'!$F$113*M1504),
IF(AND(I1504=38000,R1504&gt;157.4,R1504&lt;=336.4,M1504&lt;=10),('[1]Pricing Schedule'!$F$103+('[1]Pricing Schedule'!$F$105*M1504))*2,
IF(AND(I1504=38000,R1504&gt;157.4,R1504&lt;=336.4,M1504&gt;10),('[1]Pricing Schedule'!$F$111+('[1]Pricing Schedule'!$F$113*M1504))*2,
IF(AND(I1504=38000,R1504&gt;314.8,R1504&lt;=504.6,M1504&lt;=10),('[1]Pricing Schedule'!$F$103+('[1]Pricing Schedule'!$F$105*M1504))*3,
IF(AND(I1504=38000,R1504&gt;314.8,R1504&lt;=504.6,M1504&gt;10),('[1]Pricing Schedule'!$F$111+('[1]Pricing Schedule'!$F$113*M1504))*3,
IF(AND(I1504=38000,R1504&gt;472.2,R1504&lt;=672.8,M1504&lt;=10),('[1]Pricing Schedule'!$F$103+('[1]Pricing Schedule'!$F$105*M1504))*4,
IF(AND(I1504=38000,R1504&gt;472.2,R1504&lt;=672.8,M1504&gt;10),('[1]Pricing Schedule'!$F$111+('[1]Pricing Schedule'!$F$113*M1504))*4,
IF(AND(I1504=110000,R1504&lt;=12.8,M1504&gt;2),'[1]Pricing Schedule'!$F$62+('[1]Pricing Schedule'!$F$63*M1504),
IF(AND(I1504=110000,R1504&lt;=12.8,M1504&lt;=2),'[1]Pricing Schedule'!$F$96+('[1]Pricing Schedule'!$F$97*M1504),
IF(AND(I1504=110000,R1504&gt;12.8,R1504&lt;=22.8,M1504&gt;3),'[1]Pricing Schedule'!$F$71+('[1]Pricing Schedule'!$F$72*M1504),
IF(AND(I1504=110000,R1504&gt;12.8,R1504&lt;=22.8,M1504&lt;=3),'[1]Pricing Schedule'!$F$96+('[1]Pricing Schedule'!$F$97*M1504),
IF(AND(I1504=110000,R1504&gt;22.8,R1504&lt;=30.2),'[1]Pricing Schedule'!$F$80+('[1]Pricing Schedule'!$F$81*M1504),
IF(AND(I1504=110000,R1504&gt;30.2,R1504&lt;=45.9),'[1]Pricing Schedule'!$F$89+('[1]Pricing Schedule'!$F$90*M1504),
IF(AND(I1504=110000,R1504&gt;45.9,R1504&lt;=123.4),'[1]Pricing Schedule'!$F$96+('[1]Pricing Schedule'!$F$97*M1504),
IF(AND(I1504=110000,R1504&gt;123.4,R1504&lt;=168.2,M1504&lt;=10),'[1]Pricing Schedule'!$F$103+('[1]Pricing Schedule'!$F$105*M1504),
IF(AND(I1504=110000,R1504&gt;123.4,R1504&lt;=168.2,M1504&gt;10),'[1]Pricing Schedule'!$F$111+('[1]Pricing Schedule'!$F$113*M1504),
IF(AND(I1504=110000,R1504&gt;168.2,R1504&lt;=336.4,M1504&lt;=10),('[1]Pricing Schedule'!$F$103+('[1]Pricing Schedule'!$F$105*M1504))*2,
IF(AND(I1504=110000,R1504&gt;168.2,R1504&lt;=336.4,M1504&gt;10),('[1]Pricing Schedule'!$F$111+('[1]Pricing Schedule'!$F$113*M1504))*2,
IF(AND(I1504=110000,R1504&gt;336.4,R1504&lt;=504.6,M1504&lt;=10),('[1]Pricing Schedule'!$F$103+('[1]Pricing Schedule'!$F$105*M1504))*3,
IF(AND(I1504=110000,R1504&gt;336.4,R1504&lt;=504.6,M1504&gt;10),('[1]Pricing Schedule'!$F$111+('[1]Pricing Schedule'!$F$113*M1504))*3,
IF(AND(I1504=110000,R1504&gt;504.6,R1504&lt;=672.8,M1504&lt;=10),('[1]Pricing Schedule'!$F$103+('[1]Pricing Schedule'!$F$105*M1504))*4,
IF(AND(I1504=110000,R1504&gt;504.6,R1504&lt;=672.8,M1504&gt;10),('[1]Pricing Schedule'!$F$111+('[1]Pricing Schedule'!$F$113*M1504))*4,
IF(AND(I1504=110000,R1504&gt;672.8,R1504&lt;=841,M1504&lt;=10),('[1]Pricing Schedule'!$F$103+('[1]Pricing Schedule'!$F$105*M1504))*5,
IF(AND(I1504=110000,R1504&gt;672.8,R1504&lt;=841,M1504&gt;10),('[1]Pricing Schedule'!$F$111+('[1]Pricing Schedule'!$F$113*M1504))*5,
IF(AND(I1504=110000,R1504&gt;672.8,R1504&lt;=841,M1504&lt;=10),('[1]Pricing Schedule'!$F$103+('[1]Pricing Schedule'!$F$105*M1504))*5,
IF(AND(I1504=110000,R1504&gt;672.8,R1504&lt;=841,M1504&gt;10),('[1]Pricing Schedule'!$F$111+('[1]Pricing Schedule'!$F$113*M1504))*5,
IF(AND(I1504=110000,R1504&gt;1345.6,R1504&lt;=1513.8,M1504&lt;=10),('[1]Pricing Schedule'!$F$103+('[1]Pricing Schedule'!$F$105*M1504))*9,
IF(AND(I1504=110000,R1504&gt;1345.6,R1504&lt;=1513.8,M1504&gt;10),('[1]Pricing Schedule'!$F$111+('[1]Pricing Schedule'!$F$113*M1504))*9,
9999999999)))))))))))))))))))))))))))))))))))))))</f>
        <v>1943470</v>
      </c>
      <c r="T1504" s="21">
        <f>IF(AND(I1504=38000,R1504&lt;=4.5,M1504&gt;8),'[1]Pricing Schedule'!$J$9,
IF(AND(I1504=38000,R1504&lt;=4.5,M1504&lt;=8),'[1]Pricing Schedule'!$J$36,
IF(AND(I1504=38000,R1504&gt;4.5,R1504&lt;=9,M1504&gt;8),'[1]Pricing Schedule'!$J$18,
IF(AND(I1504=38000,R1504&gt;4.5,R1504&lt;=9,M1504&lt;=8),'[1]Pricing Schedule'!$J$36,
IF(AND(I1504=38000,R1504&gt;9,R1504&lt;=12.8,M1504&gt;8),'[1]Pricing Schedule'!$J$27,
IF(AND(I1504=38000,R1504&gt;9,R1504&lt;=12.8,M1504&lt;=8),'[1]Pricing Schedule'!$J$36,
IF(AND(I1504=38000,R1504&gt;12.8,R1504&lt;=22.8),'[1]Pricing Schedule'!$J$36,
IF(AND(I1504=38000,R1504&gt;22.8,R1504&lt;=30.2),'[1]Pricing Schedule'!$J$45,
IF(AND(I1504=38000,R1504&gt;30.2,R1504&lt;=45.9),'[1]Pricing Schedule'!$J$54,
IF(AND(I1504=38000,R1504&gt;45.9,R1504&lt;=123.4),'[1]Pricing Schedule'!$J$97,
IF(AND(I1504=38000,R1504&gt;123.4,R1504&lt;=168.2,M1504&lt;=10),'[1]Pricing Schedule'!$J$105,
IF(AND(I1504=38000,R1504&gt;123.4,R1504&lt;=168.2,M1504&gt;10),'[1]Pricing Schedule'!$J$113,
IF(AND(I1504=38000,R1504&gt;168.2,R1504&lt;=336.4,M1504&lt;=10),('[1]Pricing Schedule'!$J$105),
IF(AND(I1504=38000,R1504&gt;168.2,R1504&lt;=336.4,M1504&gt;10),('[1]Pricing Schedule'!$J$113),
IF(AND(I1504=38000,R1504&gt;336.4,R1504&lt;=504.6,M1504&lt;=10),('[1]Pricing Schedule'!$J$105),
IF(AND(I1504=38000,R1504&gt;336.4,R1504&lt;=504.6,M1504&gt;10),('[1]Pricing Schedule'!$J$113),
IF(AND(I1504=38000,R1504&gt;504.6,R1504&lt;=672.8,M1504&lt;=10),('[1]Pricing Schedule'!$J$105),
IF(AND(I1504=38000,R1504&gt;504.6,R1504&lt;=672.8,M1504&gt;10),('[1]Pricing Schedule'!$J$113),
IF(AND(I1504=110000,R1504&lt;=12.8,M1504&gt;2),'[1]Pricing Schedule'!$J$63,
IF(AND(I1504=110000,R1504&lt;=12.8,M1504&lt;=2),'[1]Pricing Schedule'!$J$97,
IF(AND(I1504=110000,R1504&gt;12.8,R1504&lt;=22.8,M1504&gt;3),'[1]Pricing Schedule'!$J$72,
IF(AND(I1504=110000,R1504&gt;12.8,R1504&lt;=22.8,M1504&lt;=3),'[1]Pricing Schedule'!$J$97,
IF(AND(I1504=110000,R1504&gt;22.8,R1504&lt;=30.2),'[1]Pricing Schedule'!$J$81,
IF(AND(I1504=110000,R1504&gt;30.2,R1504&lt;=45.9),'[1]Pricing Schedule'!$J$90,
IF(AND(I1504=110000,R1504&gt;45.9,R1504&lt;=123.4),'[1]Pricing Schedule'!$J$97,
IF(AND(I1504=110000,R1504&gt;123.4,R1504&lt;=168.2,M1504&lt;=10),'[1]Pricing Schedule'!$J$105,
IF(AND(I1504=110000,R1504&gt;123.4,R1504&lt;=168.2,M1504&gt;10),'[1]Pricing Schedule'!$J$113,
IF(AND(I1504=110000,R1504&gt;168.2,R1504&lt;=336.2,M1504&lt;=10),('[1]Pricing Schedule'!$J$105),
IF(AND(I1504=110000,R1504&gt;168.2,R1504&lt;=336.2,M1504&gt;10),('[1]Pricing Schedule'!$J$113),
IF(AND(I1504=110000,R1504&gt;336.4,R1504&lt;=504.6,M1504&lt;=10),('[1]Pricing Schedule'!$J$105),
IF(AND(I1504=110000,R1504&gt;336.4,R1504&lt;=504.6,M1504&gt;10),('[1]Pricing Schedule'!$J$113),
IF(AND(I1504=110000,R1504&gt;504.6,R1504&lt;=672.8,M1504&lt;=10),('[1]Pricing Schedule'!$J$105),
IF(AND(I1504=110000,R1504&gt;504.6,R1504&lt;=672.8,M1504&gt;10),('[1]Pricing Schedule'!$J$113),
IF(AND(I1504=110000,R1504&gt;672.8,R1504&lt;=841,M1504&lt;=10),('[1]Pricing Schedule'!$J$105),
IF(AND(I1504=110000,R1504&gt;672.8,R1504&lt;=841,M1504&gt;10),('[1]Pricing Schedule'!$J$113),
IF(AND(I1504=110000,R1504&gt;1682,R1504&lt;=1850.2,M1504&lt;=10),('[1]Pricing Schedule'!$J$105),
IF(AND(I1504=110000,R1504&gt;1682,R1504&lt;=1850.2,M1504&gt;10),('[1]Pricing Schedule'!$J$113),
IF(AND(I1504=110000,R1504&gt;2018.4,R1504&lt;=2186.6,M1504&lt;=10),('[1]Pricing Schedule'!$J$105),
IF(AND(I1504=110000,R1504&gt;2018.4,R1504&lt;=2186.6,M1504&gt;10),('[1]Pricing Schedule'!$J$113),999999999)))))))))))))))))))))))))))))))))))))))</f>
        <v>7</v>
      </c>
      <c r="U1504" s="40">
        <f t="shared" si="144"/>
        <v>462730.95238095237</v>
      </c>
      <c r="V1504" s="41">
        <f t="shared" si="145"/>
        <v>2.1610830113148132</v>
      </c>
      <c r="Y1504" s="23">
        <v>642</v>
      </c>
      <c r="Z1504" s="23">
        <v>64</v>
      </c>
      <c r="AD1504" s="13"/>
      <c r="AE1504" s="13"/>
      <c r="AF1504" s="13"/>
      <c r="AR1504" s="35"/>
    </row>
    <row r="1505" spans="1:44">
      <c r="A1505" s="23">
        <v>1507</v>
      </c>
      <c r="B1505" s="23">
        <v>1507</v>
      </c>
      <c r="C1505" s="23" t="s">
        <v>2196</v>
      </c>
      <c r="D1505" s="23" t="s">
        <v>384</v>
      </c>
      <c r="E1505" s="23" t="s">
        <v>384</v>
      </c>
      <c r="F1505" s="23" t="s">
        <v>716</v>
      </c>
      <c r="G1505" s="23" t="s">
        <v>717</v>
      </c>
      <c r="H1505" s="23" t="s">
        <v>133</v>
      </c>
      <c r="I1505" s="13">
        <v>110000</v>
      </c>
      <c r="J1505" s="13">
        <v>110000</v>
      </c>
      <c r="K1505" s="13">
        <v>38000</v>
      </c>
      <c r="L1505" s="24">
        <v>8.5909999999999993</v>
      </c>
      <c r="M1505" s="37">
        <f t="shared" si="140"/>
        <v>9</v>
      </c>
      <c r="N1505" s="24">
        <v>0.13300000000000001</v>
      </c>
      <c r="O1505" s="13">
        <v>3</v>
      </c>
      <c r="P1505" s="36">
        <f t="shared" si="141"/>
        <v>0.13300000000000001</v>
      </c>
      <c r="Q1505" s="38">
        <f t="shared" si="142"/>
        <v>4.2</v>
      </c>
      <c r="R1505" s="37">
        <f t="shared" si="143"/>
        <v>4.2</v>
      </c>
      <c r="S1505" s="39">
        <f>IF(AND(I1505=38000,R1505&lt;=4.5,M1505&gt;8),'[1]Pricing Schedule'!$F$8+('[1]Pricing Schedule'!$F$9*M1505),
IF(AND(I1505=38000,R1505&lt;=4.5,M1505&lt;=8),'[1]Pricing Schedule'!$F$34+('[1]Pricing Schedule'!$F$36*M1505),
IF(AND(I1505=38000,R1505&gt;4.5,R1505&lt;=9,M1505&gt;8),'[1]Pricing Schedule'!$F$17+('[1]Pricing Schedule'!$F$18*M1505),
IF(AND(I1505=38000,R1505&gt;4.5,R1505&lt;=9,M1505&lt;=8),'[1]Pricing Schedule'!$F$34+('[1]Pricing Schedule'!$F$36*M1505),
IF(AND(I1505=38000,R1505&gt;9,R1505&lt;=12.8,M1505&gt;8),'[1]Pricing Schedule'!$F$26+('[1]Pricing Schedule'!$F$27*M1505),
IF(AND(I1505=38000,R1505&gt;9,R1505&lt;=12.8,M1505&lt;=8),'[1]Pricing Schedule'!$F$34+('[1]Pricing Schedule'!$F$36*M1505),
IF(AND(I1505=38000,R1505&gt;12.8,R1505&lt;=22.8),'[1]Pricing Schedule'!$F$34+('[1]Pricing Schedule'!$F$36*M1505),
IF(AND(I1505=38000,R1505&gt;22.8,R1505&lt;=30.2),'[1]Pricing Schedule'!$F$43+('[1]Pricing Schedule'!$F$45*M1505),
IF(AND(I1505=38000,R1505&gt;30.2,R1505&lt;=45.9),'[1]Pricing Schedule'!$F$52+('[1]Pricing Schedule'!$F$54*M1505),
IF(AND(I1505=38000,R1505&gt;45.9,R1505&lt;=123.4),'[1]Pricing Schedule'!$F$96+('[1]Pricing Schedule'!$F$97*M1505),
IF(AND(I1505=38000,R1505&gt;123.4,R1505&lt;=168.2,M1505&lt;=10),'[1]Pricing Schedule'!$F$103+('[1]Pricing Schedule'!$F$105*M1505),
IF(AND(I1505=38000,R1505&gt;123.4,R1505&lt;=168.2,M1505&gt;10),'[1]Pricing Schedule'!$F$111+('[1]Pricing Schedule'!$F$113*M1505),
IF(AND(I1505=38000,R1505&gt;157.4,R1505&lt;=336.4,M1505&lt;=10),('[1]Pricing Schedule'!$F$103+('[1]Pricing Schedule'!$F$105*M1505))*2,
IF(AND(I1505=38000,R1505&gt;157.4,R1505&lt;=336.4,M1505&gt;10),('[1]Pricing Schedule'!$F$111+('[1]Pricing Schedule'!$F$113*M1505))*2,
IF(AND(I1505=38000,R1505&gt;314.8,R1505&lt;=504.6,M1505&lt;=10),('[1]Pricing Schedule'!$F$103+('[1]Pricing Schedule'!$F$105*M1505))*3,
IF(AND(I1505=38000,R1505&gt;314.8,R1505&lt;=504.6,M1505&gt;10),('[1]Pricing Schedule'!$F$111+('[1]Pricing Schedule'!$F$113*M1505))*3,
IF(AND(I1505=38000,R1505&gt;472.2,R1505&lt;=672.8,M1505&lt;=10),('[1]Pricing Schedule'!$F$103+('[1]Pricing Schedule'!$F$105*M1505))*4,
IF(AND(I1505=38000,R1505&gt;472.2,R1505&lt;=672.8,M1505&gt;10),('[1]Pricing Schedule'!$F$111+('[1]Pricing Schedule'!$F$113*M1505))*4,
IF(AND(I1505=110000,R1505&lt;=12.8,M1505&gt;2),'[1]Pricing Schedule'!$F$62+('[1]Pricing Schedule'!$F$63*M1505),
IF(AND(I1505=110000,R1505&lt;=12.8,M1505&lt;=2),'[1]Pricing Schedule'!$F$96+('[1]Pricing Schedule'!$F$97*M1505),
IF(AND(I1505=110000,R1505&gt;12.8,R1505&lt;=22.8,M1505&gt;3),'[1]Pricing Schedule'!$F$71+('[1]Pricing Schedule'!$F$72*M1505),
IF(AND(I1505=110000,R1505&gt;12.8,R1505&lt;=22.8,M1505&lt;=3),'[1]Pricing Schedule'!$F$96+('[1]Pricing Schedule'!$F$97*M1505),
IF(AND(I1505=110000,R1505&gt;22.8,R1505&lt;=30.2),'[1]Pricing Schedule'!$F$80+('[1]Pricing Schedule'!$F$81*M1505),
IF(AND(I1505=110000,R1505&gt;30.2,R1505&lt;=45.9),'[1]Pricing Schedule'!$F$89+('[1]Pricing Schedule'!$F$90*M1505),
IF(AND(I1505=110000,R1505&gt;45.9,R1505&lt;=123.4),'[1]Pricing Schedule'!$F$96+('[1]Pricing Schedule'!$F$97*M1505),
IF(AND(I1505=110000,R1505&gt;123.4,R1505&lt;=168.2,M1505&lt;=10),'[1]Pricing Schedule'!$F$103+('[1]Pricing Schedule'!$F$105*M1505),
IF(AND(I1505=110000,R1505&gt;123.4,R1505&lt;=168.2,M1505&gt;10),'[1]Pricing Schedule'!$F$111+('[1]Pricing Schedule'!$F$113*M1505),
IF(AND(I1505=110000,R1505&gt;168.2,R1505&lt;=336.4,M1505&lt;=10),('[1]Pricing Schedule'!$F$103+('[1]Pricing Schedule'!$F$105*M1505))*2,
IF(AND(I1505=110000,R1505&gt;168.2,R1505&lt;=336.4,M1505&gt;10),('[1]Pricing Schedule'!$F$111+('[1]Pricing Schedule'!$F$113*M1505))*2,
IF(AND(I1505=110000,R1505&gt;336.4,R1505&lt;=504.6,M1505&lt;=10),('[1]Pricing Schedule'!$F$103+('[1]Pricing Schedule'!$F$105*M1505))*3,
IF(AND(I1505=110000,R1505&gt;336.4,R1505&lt;=504.6,M1505&gt;10),('[1]Pricing Schedule'!$F$111+('[1]Pricing Schedule'!$F$113*M1505))*3,
IF(AND(I1505=110000,R1505&gt;504.6,R1505&lt;=672.8,M1505&lt;=10),('[1]Pricing Schedule'!$F$103+('[1]Pricing Schedule'!$F$105*M1505))*4,
IF(AND(I1505=110000,R1505&gt;504.6,R1505&lt;=672.8,M1505&gt;10),('[1]Pricing Schedule'!$F$111+('[1]Pricing Schedule'!$F$113*M1505))*4,
IF(AND(I1505=110000,R1505&gt;672.8,R1505&lt;=841,M1505&lt;=10),('[1]Pricing Schedule'!$F$103+('[1]Pricing Schedule'!$F$105*M1505))*5,
IF(AND(I1505=110000,R1505&gt;672.8,R1505&lt;=841,M1505&gt;10),('[1]Pricing Schedule'!$F$111+('[1]Pricing Schedule'!$F$113*M1505))*5,
IF(AND(I1505=110000,R1505&gt;672.8,R1505&lt;=841,M1505&lt;=10),('[1]Pricing Schedule'!$F$103+('[1]Pricing Schedule'!$F$105*M1505))*5,
IF(AND(I1505=110000,R1505&gt;672.8,R1505&lt;=841,M1505&gt;10),('[1]Pricing Schedule'!$F$111+('[1]Pricing Schedule'!$F$113*M1505))*5,
IF(AND(I1505=110000,R1505&gt;1345.6,R1505&lt;=1513.8,M1505&lt;=10),('[1]Pricing Schedule'!$F$103+('[1]Pricing Schedule'!$F$105*M1505))*9,
IF(AND(I1505=110000,R1505&gt;1345.6,R1505&lt;=1513.8,M1505&gt;10),('[1]Pricing Schedule'!$F$111+('[1]Pricing Schedule'!$F$113*M1505))*9,
9999999999)))))))))))))))))))))))))))))))))))))))</f>
        <v>1890770</v>
      </c>
      <c r="T1505" s="21">
        <f>IF(AND(I1505=38000,R1505&lt;=4.5,M1505&gt;8),'[1]Pricing Schedule'!$J$9,
IF(AND(I1505=38000,R1505&lt;=4.5,M1505&lt;=8),'[1]Pricing Schedule'!$J$36,
IF(AND(I1505=38000,R1505&gt;4.5,R1505&lt;=9,M1505&gt;8),'[1]Pricing Schedule'!$J$18,
IF(AND(I1505=38000,R1505&gt;4.5,R1505&lt;=9,M1505&lt;=8),'[1]Pricing Schedule'!$J$36,
IF(AND(I1505=38000,R1505&gt;9,R1505&lt;=12.8,M1505&gt;8),'[1]Pricing Schedule'!$J$27,
IF(AND(I1505=38000,R1505&gt;9,R1505&lt;=12.8,M1505&lt;=8),'[1]Pricing Schedule'!$J$36,
IF(AND(I1505=38000,R1505&gt;12.8,R1505&lt;=22.8),'[1]Pricing Schedule'!$J$36,
IF(AND(I1505=38000,R1505&gt;22.8,R1505&lt;=30.2),'[1]Pricing Schedule'!$J$45,
IF(AND(I1505=38000,R1505&gt;30.2,R1505&lt;=45.9),'[1]Pricing Schedule'!$J$54,
IF(AND(I1505=38000,R1505&gt;45.9,R1505&lt;=123.4),'[1]Pricing Schedule'!$J$97,
IF(AND(I1505=38000,R1505&gt;123.4,R1505&lt;=168.2,M1505&lt;=10),'[1]Pricing Schedule'!$J$105,
IF(AND(I1505=38000,R1505&gt;123.4,R1505&lt;=168.2,M1505&gt;10),'[1]Pricing Schedule'!$J$113,
IF(AND(I1505=38000,R1505&gt;168.2,R1505&lt;=336.4,M1505&lt;=10),('[1]Pricing Schedule'!$J$105),
IF(AND(I1505=38000,R1505&gt;168.2,R1505&lt;=336.4,M1505&gt;10),('[1]Pricing Schedule'!$J$113),
IF(AND(I1505=38000,R1505&gt;336.4,R1505&lt;=504.6,M1505&lt;=10),('[1]Pricing Schedule'!$J$105),
IF(AND(I1505=38000,R1505&gt;336.4,R1505&lt;=504.6,M1505&gt;10),('[1]Pricing Schedule'!$J$113),
IF(AND(I1505=38000,R1505&gt;504.6,R1505&lt;=672.8,M1505&lt;=10),('[1]Pricing Schedule'!$J$105),
IF(AND(I1505=38000,R1505&gt;504.6,R1505&lt;=672.8,M1505&gt;10),('[1]Pricing Schedule'!$J$113),
IF(AND(I1505=110000,R1505&lt;=12.8,M1505&gt;2),'[1]Pricing Schedule'!$J$63,
IF(AND(I1505=110000,R1505&lt;=12.8,M1505&lt;=2),'[1]Pricing Schedule'!$J$97,
IF(AND(I1505=110000,R1505&gt;12.8,R1505&lt;=22.8,M1505&gt;3),'[1]Pricing Schedule'!$J$72,
IF(AND(I1505=110000,R1505&gt;12.8,R1505&lt;=22.8,M1505&lt;=3),'[1]Pricing Schedule'!$J$97,
IF(AND(I1505=110000,R1505&gt;22.8,R1505&lt;=30.2),'[1]Pricing Schedule'!$J$81,
IF(AND(I1505=110000,R1505&gt;30.2,R1505&lt;=45.9),'[1]Pricing Schedule'!$J$90,
IF(AND(I1505=110000,R1505&gt;45.9,R1505&lt;=123.4),'[1]Pricing Schedule'!$J$97,
IF(AND(I1505=110000,R1505&gt;123.4,R1505&lt;=168.2,M1505&lt;=10),'[1]Pricing Schedule'!$J$105,
IF(AND(I1505=110000,R1505&gt;123.4,R1505&lt;=168.2,M1505&gt;10),'[1]Pricing Schedule'!$J$113,
IF(AND(I1505=110000,R1505&gt;168.2,R1505&lt;=336.2,M1505&lt;=10),('[1]Pricing Schedule'!$J$105),
IF(AND(I1505=110000,R1505&gt;168.2,R1505&lt;=336.2,M1505&gt;10),('[1]Pricing Schedule'!$J$113),
IF(AND(I1505=110000,R1505&gt;336.4,R1505&lt;=504.6,M1505&lt;=10),('[1]Pricing Schedule'!$J$105),
IF(AND(I1505=110000,R1505&gt;336.4,R1505&lt;=504.6,M1505&gt;10),('[1]Pricing Schedule'!$J$113),
IF(AND(I1505=110000,R1505&gt;504.6,R1505&lt;=672.8,M1505&lt;=10),('[1]Pricing Schedule'!$J$105),
IF(AND(I1505=110000,R1505&gt;504.6,R1505&lt;=672.8,M1505&gt;10),('[1]Pricing Schedule'!$J$113),
IF(AND(I1505=110000,R1505&gt;672.8,R1505&lt;=841,M1505&lt;=10),('[1]Pricing Schedule'!$J$105),
IF(AND(I1505=110000,R1505&gt;672.8,R1505&lt;=841,M1505&gt;10),('[1]Pricing Schedule'!$J$113),
IF(AND(I1505=110000,R1505&gt;1682,R1505&lt;=1850.2,M1505&lt;=10),('[1]Pricing Schedule'!$J$105),
IF(AND(I1505=110000,R1505&gt;1682,R1505&lt;=1850.2,M1505&gt;10),('[1]Pricing Schedule'!$J$113),
IF(AND(I1505=110000,R1505&gt;2018.4,R1505&lt;=2186.6,M1505&lt;=10),('[1]Pricing Schedule'!$J$105),
IF(AND(I1505=110000,R1505&gt;2018.4,R1505&lt;=2186.6,M1505&gt;10),('[1]Pricing Schedule'!$J$113),999999999)))))))))))))))))))))))))))))))))))))))</f>
        <v>7</v>
      </c>
      <c r="U1505" s="40">
        <f t="shared" si="144"/>
        <v>450183.33333333331</v>
      </c>
      <c r="V1505" s="41">
        <f t="shared" si="145"/>
        <v>2.2213172411239865</v>
      </c>
      <c r="Y1505" s="23">
        <v>233</v>
      </c>
      <c r="Z1505" s="23">
        <v>64</v>
      </c>
      <c r="AD1505" s="13"/>
      <c r="AE1505" s="13"/>
      <c r="AF1505" s="13"/>
      <c r="AR1505" s="35"/>
    </row>
    <row r="1506" spans="1:44">
      <c r="A1506" s="23">
        <v>1508</v>
      </c>
      <c r="B1506" s="23">
        <v>1508</v>
      </c>
      <c r="C1506" s="23" t="s">
        <v>2197</v>
      </c>
      <c r="D1506" s="23" t="s">
        <v>384</v>
      </c>
      <c r="E1506" s="23" t="s">
        <v>384</v>
      </c>
      <c r="F1506" s="23" t="s">
        <v>716</v>
      </c>
      <c r="G1506" s="23" t="s">
        <v>717</v>
      </c>
      <c r="H1506" s="23" t="s">
        <v>133</v>
      </c>
      <c r="I1506" s="13">
        <v>110000</v>
      </c>
      <c r="J1506" s="13">
        <v>110000</v>
      </c>
      <c r="K1506" s="13">
        <v>38000</v>
      </c>
      <c r="L1506" s="24">
        <v>9.7479999999999993</v>
      </c>
      <c r="M1506" s="37">
        <f t="shared" si="140"/>
        <v>10</v>
      </c>
      <c r="N1506" s="24">
        <v>0.36399999999999999</v>
      </c>
      <c r="O1506" s="13">
        <v>3</v>
      </c>
      <c r="P1506" s="36">
        <f t="shared" si="141"/>
        <v>0.36399999999999999</v>
      </c>
      <c r="Q1506" s="38">
        <f t="shared" si="142"/>
        <v>4.2</v>
      </c>
      <c r="R1506" s="37">
        <f t="shared" si="143"/>
        <v>4.2</v>
      </c>
      <c r="S1506" s="39">
        <f>IF(AND(I1506=38000,R1506&lt;=4.5,M1506&gt;8),'[1]Pricing Schedule'!$F$8+('[1]Pricing Schedule'!$F$9*M1506),
IF(AND(I1506=38000,R1506&lt;=4.5,M1506&lt;=8),'[1]Pricing Schedule'!$F$34+('[1]Pricing Schedule'!$F$36*M1506),
IF(AND(I1506=38000,R1506&gt;4.5,R1506&lt;=9,M1506&gt;8),'[1]Pricing Schedule'!$F$17+('[1]Pricing Schedule'!$F$18*M1506),
IF(AND(I1506=38000,R1506&gt;4.5,R1506&lt;=9,M1506&lt;=8),'[1]Pricing Schedule'!$F$34+('[1]Pricing Schedule'!$F$36*M1506),
IF(AND(I1506=38000,R1506&gt;9,R1506&lt;=12.8,M1506&gt;8),'[1]Pricing Schedule'!$F$26+('[1]Pricing Schedule'!$F$27*M1506),
IF(AND(I1506=38000,R1506&gt;9,R1506&lt;=12.8,M1506&lt;=8),'[1]Pricing Schedule'!$F$34+('[1]Pricing Schedule'!$F$36*M1506),
IF(AND(I1506=38000,R1506&gt;12.8,R1506&lt;=22.8),'[1]Pricing Schedule'!$F$34+('[1]Pricing Schedule'!$F$36*M1506),
IF(AND(I1506=38000,R1506&gt;22.8,R1506&lt;=30.2),'[1]Pricing Schedule'!$F$43+('[1]Pricing Schedule'!$F$45*M1506),
IF(AND(I1506=38000,R1506&gt;30.2,R1506&lt;=45.9),'[1]Pricing Schedule'!$F$52+('[1]Pricing Schedule'!$F$54*M1506),
IF(AND(I1506=38000,R1506&gt;45.9,R1506&lt;=123.4),'[1]Pricing Schedule'!$F$96+('[1]Pricing Schedule'!$F$97*M1506),
IF(AND(I1506=38000,R1506&gt;123.4,R1506&lt;=168.2,M1506&lt;=10),'[1]Pricing Schedule'!$F$103+('[1]Pricing Schedule'!$F$105*M1506),
IF(AND(I1506=38000,R1506&gt;123.4,R1506&lt;=168.2,M1506&gt;10),'[1]Pricing Schedule'!$F$111+('[1]Pricing Schedule'!$F$113*M1506),
IF(AND(I1506=38000,R1506&gt;157.4,R1506&lt;=336.4,M1506&lt;=10),('[1]Pricing Schedule'!$F$103+('[1]Pricing Schedule'!$F$105*M1506))*2,
IF(AND(I1506=38000,R1506&gt;157.4,R1506&lt;=336.4,M1506&gt;10),('[1]Pricing Schedule'!$F$111+('[1]Pricing Schedule'!$F$113*M1506))*2,
IF(AND(I1506=38000,R1506&gt;314.8,R1506&lt;=504.6,M1506&lt;=10),('[1]Pricing Schedule'!$F$103+('[1]Pricing Schedule'!$F$105*M1506))*3,
IF(AND(I1506=38000,R1506&gt;314.8,R1506&lt;=504.6,M1506&gt;10),('[1]Pricing Schedule'!$F$111+('[1]Pricing Schedule'!$F$113*M1506))*3,
IF(AND(I1506=38000,R1506&gt;472.2,R1506&lt;=672.8,M1506&lt;=10),('[1]Pricing Schedule'!$F$103+('[1]Pricing Schedule'!$F$105*M1506))*4,
IF(AND(I1506=38000,R1506&gt;472.2,R1506&lt;=672.8,M1506&gt;10),('[1]Pricing Schedule'!$F$111+('[1]Pricing Schedule'!$F$113*M1506))*4,
IF(AND(I1506=110000,R1506&lt;=12.8,M1506&gt;2),'[1]Pricing Schedule'!$F$62+('[1]Pricing Schedule'!$F$63*M1506),
IF(AND(I1506=110000,R1506&lt;=12.8,M1506&lt;=2),'[1]Pricing Schedule'!$F$96+('[1]Pricing Schedule'!$F$97*M1506),
IF(AND(I1506=110000,R1506&gt;12.8,R1506&lt;=22.8,M1506&gt;3),'[1]Pricing Schedule'!$F$71+('[1]Pricing Schedule'!$F$72*M1506),
IF(AND(I1506=110000,R1506&gt;12.8,R1506&lt;=22.8,M1506&lt;=3),'[1]Pricing Schedule'!$F$96+('[1]Pricing Schedule'!$F$97*M1506),
IF(AND(I1506=110000,R1506&gt;22.8,R1506&lt;=30.2),'[1]Pricing Schedule'!$F$80+('[1]Pricing Schedule'!$F$81*M1506),
IF(AND(I1506=110000,R1506&gt;30.2,R1506&lt;=45.9),'[1]Pricing Schedule'!$F$89+('[1]Pricing Schedule'!$F$90*M1506),
IF(AND(I1506=110000,R1506&gt;45.9,R1506&lt;=123.4),'[1]Pricing Schedule'!$F$96+('[1]Pricing Schedule'!$F$97*M1506),
IF(AND(I1506=110000,R1506&gt;123.4,R1506&lt;=168.2,M1506&lt;=10),'[1]Pricing Schedule'!$F$103+('[1]Pricing Schedule'!$F$105*M1506),
IF(AND(I1506=110000,R1506&gt;123.4,R1506&lt;=168.2,M1506&gt;10),'[1]Pricing Schedule'!$F$111+('[1]Pricing Schedule'!$F$113*M1506),
IF(AND(I1506=110000,R1506&gt;168.2,R1506&lt;=336.4,M1506&lt;=10),('[1]Pricing Schedule'!$F$103+('[1]Pricing Schedule'!$F$105*M1506))*2,
IF(AND(I1506=110000,R1506&gt;168.2,R1506&lt;=336.4,M1506&gt;10),('[1]Pricing Schedule'!$F$111+('[1]Pricing Schedule'!$F$113*M1506))*2,
IF(AND(I1506=110000,R1506&gt;336.4,R1506&lt;=504.6,M1506&lt;=10),('[1]Pricing Schedule'!$F$103+('[1]Pricing Schedule'!$F$105*M1506))*3,
IF(AND(I1506=110000,R1506&gt;336.4,R1506&lt;=504.6,M1506&gt;10),('[1]Pricing Schedule'!$F$111+('[1]Pricing Schedule'!$F$113*M1506))*3,
IF(AND(I1506=110000,R1506&gt;504.6,R1506&lt;=672.8,M1506&lt;=10),('[1]Pricing Schedule'!$F$103+('[1]Pricing Schedule'!$F$105*M1506))*4,
IF(AND(I1506=110000,R1506&gt;504.6,R1506&lt;=672.8,M1506&gt;10),('[1]Pricing Schedule'!$F$111+('[1]Pricing Schedule'!$F$113*M1506))*4,
IF(AND(I1506=110000,R1506&gt;672.8,R1506&lt;=841,M1506&lt;=10),('[1]Pricing Schedule'!$F$103+('[1]Pricing Schedule'!$F$105*M1506))*5,
IF(AND(I1506=110000,R1506&gt;672.8,R1506&lt;=841,M1506&gt;10),('[1]Pricing Schedule'!$F$111+('[1]Pricing Schedule'!$F$113*M1506))*5,
IF(AND(I1506=110000,R1506&gt;672.8,R1506&lt;=841,M1506&lt;=10),('[1]Pricing Schedule'!$F$103+('[1]Pricing Schedule'!$F$105*M1506))*5,
IF(AND(I1506=110000,R1506&gt;672.8,R1506&lt;=841,M1506&gt;10),('[1]Pricing Schedule'!$F$111+('[1]Pricing Schedule'!$F$113*M1506))*5,
IF(AND(I1506=110000,R1506&gt;1345.6,R1506&lt;=1513.8,M1506&lt;=10),('[1]Pricing Schedule'!$F$103+('[1]Pricing Schedule'!$F$105*M1506))*9,
IF(AND(I1506=110000,R1506&gt;1345.6,R1506&lt;=1513.8,M1506&gt;10),('[1]Pricing Schedule'!$F$111+('[1]Pricing Schedule'!$F$113*M1506))*9,
9999999999)))))))))))))))))))))))))))))))))))))))</f>
        <v>1943470</v>
      </c>
      <c r="T1506" s="21">
        <f>IF(AND(I1506=38000,R1506&lt;=4.5,M1506&gt;8),'[1]Pricing Schedule'!$J$9,
IF(AND(I1506=38000,R1506&lt;=4.5,M1506&lt;=8),'[1]Pricing Schedule'!$J$36,
IF(AND(I1506=38000,R1506&gt;4.5,R1506&lt;=9,M1506&gt;8),'[1]Pricing Schedule'!$J$18,
IF(AND(I1506=38000,R1506&gt;4.5,R1506&lt;=9,M1506&lt;=8),'[1]Pricing Schedule'!$J$36,
IF(AND(I1506=38000,R1506&gt;9,R1506&lt;=12.8,M1506&gt;8),'[1]Pricing Schedule'!$J$27,
IF(AND(I1506=38000,R1506&gt;9,R1506&lt;=12.8,M1506&lt;=8),'[1]Pricing Schedule'!$J$36,
IF(AND(I1506=38000,R1506&gt;12.8,R1506&lt;=22.8),'[1]Pricing Schedule'!$J$36,
IF(AND(I1506=38000,R1506&gt;22.8,R1506&lt;=30.2),'[1]Pricing Schedule'!$J$45,
IF(AND(I1506=38000,R1506&gt;30.2,R1506&lt;=45.9),'[1]Pricing Schedule'!$J$54,
IF(AND(I1506=38000,R1506&gt;45.9,R1506&lt;=123.4),'[1]Pricing Schedule'!$J$97,
IF(AND(I1506=38000,R1506&gt;123.4,R1506&lt;=168.2,M1506&lt;=10),'[1]Pricing Schedule'!$J$105,
IF(AND(I1506=38000,R1506&gt;123.4,R1506&lt;=168.2,M1506&gt;10),'[1]Pricing Schedule'!$J$113,
IF(AND(I1506=38000,R1506&gt;168.2,R1506&lt;=336.4,M1506&lt;=10),('[1]Pricing Schedule'!$J$105),
IF(AND(I1506=38000,R1506&gt;168.2,R1506&lt;=336.4,M1506&gt;10),('[1]Pricing Schedule'!$J$113),
IF(AND(I1506=38000,R1506&gt;336.4,R1506&lt;=504.6,M1506&lt;=10),('[1]Pricing Schedule'!$J$105),
IF(AND(I1506=38000,R1506&gt;336.4,R1506&lt;=504.6,M1506&gt;10),('[1]Pricing Schedule'!$J$113),
IF(AND(I1506=38000,R1506&gt;504.6,R1506&lt;=672.8,M1506&lt;=10),('[1]Pricing Schedule'!$J$105),
IF(AND(I1506=38000,R1506&gt;504.6,R1506&lt;=672.8,M1506&gt;10),('[1]Pricing Schedule'!$J$113),
IF(AND(I1506=110000,R1506&lt;=12.8,M1506&gt;2),'[1]Pricing Schedule'!$J$63,
IF(AND(I1506=110000,R1506&lt;=12.8,M1506&lt;=2),'[1]Pricing Schedule'!$J$97,
IF(AND(I1506=110000,R1506&gt;12.8,R1506&lt;=22.8,M1506&gt;3),'[1]Pricing Schedule'!$J$72,
IF(AND(I1506=110000,R1506&gt;12.8,R1506&lt;=22.8,M1506&lt;=3),'[1]Pricing Schedule'!$J$97,
IF(AND(I1506=110000,R1506&gt;22.8,R1506&lt;=30.2),'[1]Pricing Schedule'!$J$81,
IF(AND(I1506=110000,R1506&gt;30.2,R1506&lt;=45.9),'[1]Pricing Schedule'!$J$90,
IF(AND(I1506=110000,R1506&gt;45.9,R1506&lt;=123.4),'[1]Pricing Schedule'!$J$97,
IF(AND(I1506=110000,R1506&gt;123.4,R1506&lt;=168.2,M1506&lt;=10),'[1]Pricing Schedule'!$J$105,
IF(AND(I1506=110000,R1506&gt;123.4,R1506&lt;=168.2,M1506&gt;10),'[1]Pricing Schedule'!$J$113,
IF(AND(I1506=110000,R1506&gt;168.2,R1506&lt;=336.2,M1506&lt;=10),('[1]Pricing Schedule'!$J$105),
IF(AND(I1506=110000,R1506&gt;168.2,R1506&lt;=336.2,M1506&gt;10),('[1]Pricing Schedule'!$J$113),
IF(AND(I1506=110000,R1506&gt;336.4,R1506&lt;=504.6,M1506&lt;=10),('[1]Pricing Schedule'!$J$105),
IF(AND(I1506=110000,R1506&gt;336.4,R1506&lt;=504.6,M1506&gt;10),('[1]Pricing Schedule'!$J$113),
IF(AND(I1506=110000,R1506&gt;504.6,R1506&lt;=672.8,M1506&lt;=10),('[1]Pricing Schedule'!$J$105),
IF(AND(I1506=110000,R1506&gt;504.6,R1506&lt;=672.8,M1506&gt;10),('[1]Pricing Schedule'!$J$113),
IF(AND(I1506=110000,R1506&gt;672.8,R1506&lt;=841,M1506&lt;=10),('[1]Pricing Schedule'!$J$105),
IF(AND(I1506=110000,R1506&gt;672.8,R1506&lt;=841,M1506&gt;10),('[1]Pricing Schedule'!$J$113),
IF(AND(I1506=110000,R1506&gt;1682,R1506&lt;=1850.2,M1506&lt;=10),('[1]Pricing Schedule'!$J$105),
IF(AND(I1506=110000,R1506&gt;1682,R1506&lt;=1850.2,M1506&gt;10),('[1]Pricing Schedule'!$J$113),
IF(AND(I1506=110000,R1506&gt;2018.4,R1506&lt;=2186.6,M1506&lt;=10),('[1]Pricing Schedule'!$J$105),
IF(AND(I1506=110000,R1506&gt;2018.4,R1506&lt;=2186.6,M1506&gt;10),('[1]Pricing Schedule'!$J$113),999999999)))))))))))))))))))))))))))))))))))))))</f>
        <v>7</v>
      </c>
      <c r="U1506" s="40">
        <f t="shared" si="144"/>
        <v>462730.95238095237</v>
      </c>
      <c r="V1506" s="41">
        <f t="shared" si="145"/>
        <v>2.1610830113148132</v>
      </c>
      <c r="Y1506" s="23">
        <v>659</v>
      </c>
      <c r="Z1506" s="23">
        <v>64</v>
      </c>
      <c r="AD1506" s="13"/>
      <c r="AE1506" s="13"/>
      <c r="AF1506" s="13"/>
      <c r="AR1506" s="35"/>
    </row>
    <row r="1507" spans="1:44">
      <c r="A1507" s="23">
        <v>1509</v>
      </c>
      <c r="B1507" s="23">
        <v>1509</v>
      </c>
      <c r="C1507" s="23" t="s">
        <v>2198</v>
      </c>
      <c r="D1507" s="23" t="s">
        <v>384</v>
      </c>
      <c r="E1507" s="23" t="s">
        <v>384</v>
      </c>
      <c r="F1507" s="23" t="s">
        <v>391</v>
      </c>
      <c r="G1507" s="23" t="s">
        <v>392</v>
      </c>
      <c r="H1507" s="23" t="s">
        <v>133</v>
      </c>
      <c r="I1507" s="13">
        <v>110000</v>
      </c>
      <c r="J1507" s="13">
        <v>110000</v>
      </c>
      <c r="K1507" s="13">
        <v>38000</v>
      </c>
      <c r="L1507" s="24">
        <v>8.2680000000000007</v>
      </c>
      <c r="M1507" s="37">
        <f t="shared" si="140"/>
        <v>9</v>
      </c>
      <c r="N1507" s="24">
        <v>0.51</v>
      </c>
      <c r="O1507" s="13">
        <v>3</v>
      </c>
      <c r="P1507" s="36">
        <f t="shared" si="141"/>
        <v>0.51</v>
      </c>
      <c r="Q1507" s="38">
        <f t="shared" si="142"/>
        <v>4.2</v>
      </c>
      <c r="R1507" s="37">
        <f t="shared" si="143"/>
        <v>4.2</v>
      </c>
      <c r="S1507" s="39">
        <f>IF(AND(I1507=38000,R1507&lt;=4.5,M1507&gt;8),'[1]Pricing Schedule'!$F$8+('[1]Pricing Schedule'!$F$9*M1507),
IF(AND(I1507=38000,R1507&lt;=4.5,M1507&lt;=8),'[1]Pricing Schedule'!$F$34+('[1]Pricing Schedule'!$F$36*M1507),
IF(AND(I1507=38000,R1507&gt;4.5,R1507&lt;=9,M1507&gt;8),'[1]Pricing Schedule'!$F$17+('[1]Pricing Schedule'!$F$18*M1507),
IF(AND(I1507=38000,R1507&gt;4.5,R1507&lt;=9,M1507&lt;=8),'[1]Pricing Schedule'!$F$34+('[1]Pricing Schedule'!$F$36*M1507),
IF(AND(I1507=38000,R1507&gt;9,R1507&lt;=12.8,M1507&gt;8),'[1]Pricing Schedule'!$F$26+('[1]Pricing Schedule'!$F$27*M1507),
IF(AND(I1507=38000,R1507&gt;9,R1507&lt;=12.8,M1507&lt;=8),'[1]Pricing Schedule'!$F$34+('[1]Pricing Schedule'!$F$36*M1507),
IF(AND(I1507=38000,R1507&gt;12.8,R1507&lt;=22.8),'[1]Pricing Schedule'!$F$34+('[1]Pricing Schedule'!$F$36*M1507),
IF(AND(I1507=38000,R1507&gt;22.8,R1507&lt;=30.2),'[1]Pricing Schedule'!$F$43+('[1]Pricing Schedule'!$F$45*M1507),
IF(AND(I1507=38000,R1507&gt;30.2,R1507&lt;=45.9),'[1]Pricing Schedule'!$F$52+('[1]Pricing Schedule'!$F$54*M1507),
IF(AND(I1507=38000,R1507&gt;45.9,R1507&lt;=123.4),'[1]Pricing Schedule'!$F$96+('[1]Pricing Schedule'!$F$97*M1507),
IF(AND(I1507=38000,R1507&gt;123.4,R1507&lt;=168.2,M1507&lt;=10),'[1]Pricing Schedule'!$F$103+('[1]Pricing Schedule'!$F$105*M1507),
IF(AND(I1507=38000,R1507&gt;123.4,R1507&lt;=168.2,M1507&gt;10),'[1]Pricing Schedule'!$F$111+('[1]Pricing Schedule'!$F$113*M1507),
IF(AND(I1507=38000,R1507&gt;157.4,R1507&lt;=336.4,M1507&lt;=10),('[1]Pricing Schedule'!$F$103+('[1]Pricing Schedule'!$F$105*M1507))*2,
IF(AND(I1507=38000,R1507&gt;157.4,R1507&lt;=336.4,M1507&gt;10),('[1]Pricing Schedule'!$F$111+('[1]Pricing Schedule'!$F$113*M1507))*2,
IF(AND(I1507=38000,R1507&gt;314.8,R1507&lt;=504.6,M1507&lt;=10),('[1]Pricing Schedule'!$F$103+('[1]Pricing Schedule'!$F$105*M1507))*3,
IF(AND(I1507=38000,R1507&gt;314.8,R1507&lt;=504.6,M1507&gt;10),('[1]Pricing Schedule'!$F$111+('[1]Pricing Schedule'!$F$113*M1507))*3,
IF(AND(I1507=38000,R1507&gt;472.2,R1507&lt;=672.8,M1507&lt;=10),('[1]Pricing Schedule'!$F$103+('[1]Pricing Schedule'!$F$105*M1507))*4,
IF(AND(I1507=38000,R1507&gt;472.2,R1507&lt;=672.8,M1507&gt;10),('[1]Pricing Schedule'!$F$111+('[1]Pricing Schedule'!$F$113*M1507))*4,
IF(AND(I1507=110000,R1507&lt;=12.8,M1507&gt;2),'[1]Pricing Schedule'!$F$62+('[1]Pricing Schedule'!$F$63*M1507),
IF(AND(I1507=110000,R1507&lt;=12.8,M1507&lt;=2),'[1]Pricing Schedule'!$F$96+('[1]Pricing Schedule'!$F$97*M1507),
IF(AND(I1507=110000,R1507&gt;12.8,R1507&lt;=22.8,M1507&gt;3),'[1]Pricing Schedule'!$F$71+('[1]Pricing Schedule'!$F$72*M1507),
IF(AND(I1507=110000,R1507&gt;12.8,R1507&lt;=22.8,M1507&lt;=3),'[1]Pricing Schedule'!$F$96+('[1]Pricing Schedule'!$F$97*M1507),
IF(AND(I1507=110000,R1507&gt;22.8,R1507&lt;=30.2),'[1]Pricing Schedule'!$F$80+('[1]Pricing Schedule'!$F$81*M1507),
IF(AND(I1507=110000,R1507&gt;30.2,R1507&lt;=45.9),'[1]Pricing Schedule'!$F$89+('[1]Pricing Schedule'!$F$90*M1507),
IF(AND(I1507=110000,R1507&gt;45.9,R1507&lt;=123.4),'[1]Pricing Schedule'!$F$96+('[1]Pricing Schedule'!$F$97*M1507),
IF(AND(I1507=110000,R1507&gt;123.4,R1507&lt;=168.2,M1507&lt;=10),'[1]Pricing Schedule'!$F$103+('[1]Pricing Schedule'!$F$105*M1507),
IF(AND(I1507=110000,R1507&gt;123.4,R1507&lt;=168.2,M1507&gt;10),'[1]Pricing Schedule'!$F$111+('[1]Pricing Schedule'!$F$113*M1507),
IF(AND(I1507=110000,R1507&gt;168.2,R1507&lt;=336.4,M1507&lt;=10),('[1]Pricing Schedule'!$F$103+('[1]Pricing Schedule'!$F$105*M1507))*2,
IF(AND(I1507=110000,R1507&gt;168.2,R1507&lt;=336.4,M1507&gt;10),('[1]Pricing Schedule'!$F$111+('[1]Pricing Schedule'!$F$113*M1507))*2,
IF(AND(I1507=110000,R1507&gt;336.4,R1507&lt;=504.6,M1507&lt;=10),('[1]Pricing Schedule'!$F$103+('[1]Pricing Schedule'!$F$105*M1507))*3,
IF(AND(I1507=110000,R1507&gt;336.4,R1507&lt;=504.6,M1507&gt;10),('[1]Pricing Schedule'!$F$111+('[1]Pricing Schedule'!$F$113*M1507))*3,
IF(AND(I1507=110000,R1507&gt;504.6,R1507&lt;=672.8,M1507&lt;=10),('[1]Pricing Schedule'!$F$103+('[1]Pricing Schedule'!$F$105*M1507))*4,
IF(AND(I1507=110000,R1507&gt;504.6,R1507&lt;=672.8,M1507&gt;10),('[1]Pricing Schedule'!$F$111+('[1]Pricing Schedule'!$F$113*M1507))*4,
IF(AND(I1507=110000,R1507&gt;672.8,R1507&lt;=841,M1507&lt;=10),('[1]Pricing Schedule'!$F$103+('[1]Pricing Schedule'!$F$105*M1507))*5,
IF(AND(I1507=110000,R1507&gt;672.8,R1507&lt;=841,M1507&gt;10),('[1]Pricing Schedule'!$F$111+('[1]Pricing Schedule'!$F$113*M1507))*5,
IF(AND(I1507=110000,R1507&gt;672.8,R1507&lt;=841,M1507&lt;=10),('[1]Pricing Schedule'!$F$103+('[1]Pricing Schedule'!$F$105*M1507))*5,
IF(AND(I1507=110000,R1507&gt;672.8,R1507&lt;=841,M1507&gt;10),('[1]Pricing Schedule'!$F$111+('[1]Pricing Schedule'!$F$113*M1507))*5,
IF(AND(I1507=110000,R1507&gt;1345.6,R1507&lt;=1513.8,M1507&lt;=10),('[1]Pricing Schedule'!$F$103+('[1]Pricing Schedule'!$F$105*M1507))*9,
IF(AND(I1507=110000,R1507&gt;1345.6,R1507&lt;=1513.8,M1507&gt;10),('[1]Pricing Schedule'!$F$111+('[1]Pricing Schedule'!$F$113*M1507))*9,
9999999999)))))))))))))))))))))))))))))))))))))))</f>
        <v>1890770</v>
      </c>
      <c r="T1507" s="21">
        <f>IF(AND(I1507=38000,R1507&lt;=4.5,M1507&gt;8),'[1]Pricing Schedule'!$J$9,
IF(AND(I1507=38000,R1507&lt;=4.5,M1507&lt;=8),'[1]Pricing Schedule'!$J$36,
IF(AND(I1507=38000,R1507&gt;4.5,R1507&lt;=9,M1507&gt;8),'[1]Pricing Schedule'!$J$18,
IF(AND(I1507=38000,R1507&gt;4.5,R1507&lt;=9,M1507&lt;=8),'[1]Pricing Schedule'!$J$36,
IF(AND(I1507=38000,R1507&gt;9,R1507&lt;=12.8,M1507&gt;8),'[1]Pricing Schedule'!$J$27,
IF(AND(I1507=38000,R1507&gt;9,R1507&lt;=12.8,M1507&lt;=8),'[1]Pricing Schedule'!$J$36,
IF(AND(I1507=38000,R1507&gt;12.8,R1507&lt;=22.8),'[1]Pricing Schedule'!$J$36,
IF(AND(I1507=38000,R1507&gt;22.8,R1507&lt;=30.2),'[1]Pricing Schedule'!$J$45,
IF(AND(I1507=38000,R1507&gt;30.2,R1507&lt;=45.9),'[1]Pricing Schedule'!$J$54,
IF(AND(I1507=38000,R1507&gt;45.9,R1507&lt;=123.4),'[1]Pricing Schedule'!$J$97,
IF(AND(I1507=38000,R1507&gt;123.4,R1507&lt;=168.2,M1507&lt;=10),'[1]Pricing Schedule'!$J$105,
IF(AND(I1507=38000,R1507&gt;123.4,R1507&lt;=168.2,M1507&gt;10),'[1]Pricing Schedule'!$J$113,
IF(AND(I1507=38000,R1507&gt;168.2,R1507&lt;=336.4,M1507&lt;=10),('[1]Pricing Schedule'!$J$105),
IF(AND(I1507=38000,R1507&gt;168.2,R1507&lt;=336.4,M1507&gt;10),('[1]Pricing Schedule'!$J$113),
IF(AND(I1507=38000,R1507&gt;336.4,R1507&lt;=504.6,M1507&lt;=10),('[1]Pricing Schedule'!$J$105),
IF(AND(I1507=38000,R1507&gt;336.4,R1507&lt;=504.6,M1507&gt;10),('[1]Pricing Schedule'!$J$113),
IF(AND(I1507=38000,R1507&gt;504.6,R1507&lt;=672.8,M1507&lt;=10),('[1]Pricing Schedule'!$J$105),
IF(AND(I1507=38000,R1507&gt;504.6,R1507&lt;=672.8,M1507&gt;10),('[1]Pricing Schedule'!$J$113),
IF(AND(I1507=110000,R1507&lt;=12.8,M1507&gt;2),'[1]Pricing Schedule'!$J$63,
IF(AND(I1507=110000,R1507&lt;=12.8,M1507&lt;=2),'[1]Pricing Schedule'!$J$97,
IF(AND(I1507=110000,R1507&gt;12.8,R1507&lt;=22.8,M1507&gt;3),'[1]Pricing Schedule'!$J$72,
IF(AND(I1507=110000,R1507&gt;12.8,R1507&lt;=22.8,M1507&lt;=3),'[1]Pricing Schedule'!$J$97,
IF(AND(I1507=110000,R1507&gt;22.8,R1507&lt;=30.2),'[1]Pricing Schedule'!$J$81,
IF(AND(I1507=110000,R1507&gt;30.2,R1507&lt;=45.9),'[1]Pricing Schedule'!$J$90,
IF(AND(I1507=110000,R1507&gt;45.9,R1507&lt;=123.4),'[1]Pricing Schedule'!$J$97,
IF(AND(I1507=110000,R1507&gt;123.4,R1507&lt;=168.2,M1507&lt;=10),'[1]Pricing Schedule'!$J$105,
IF(AND(I1507=110000,R1507&gt;123.4,R1507&lt;=168.2,M1507&gt;10),'[1]Pricing Schedule'!$J$113,
IF(AND(I1507=110000,R1507&gt;168.2,R1507&lt;=336.2,M1507&lt;=10),('[1]Pricing Schedule'!$J$105),
IF(AND(I1507=110000,R1507&gt;168.2,R1507&lt;=336.2,M1507&gt;10),('[1]Pricing Schedule'!$J$113),
IF(AND(I1507=110000,R1507&gt;336.4,R1507&lt;=504.6,M1507&lt;=10),('[1]Pricing Schedule'!$J$105),
IF(AND(I1507=110000,R1507&gt;336.4,R1507&lt;=504.6,M1507&gt;10),('[1]Pricing Schedule'!$J$113),
IF(AND(I1507=110000,R1507&gt;504.6,R1507&lt;=672.8,M1507&lt;=10),('[1]Pricing Schedule'!$J$105),
IF(AND(I1507=110000,R1507&gt;504.6,R1507&lt;=672.8,M1507&gt;10),('[1]Pricing Schedule'!$J$113),
IF(AND(I1507=110000,R1507&gt;672.8,R1507&lt;=841,M1507&lt;=10),('[1]Pricing Schedule'!$J$105),
IF(AND(I1507=110000,R1507&gt;672.8,R1507&lt;=841,M1507&gt;10),('[1]Pricing Schedule'!$J$113),
IF(AND(I1507=110000,R1507&gt;1682,R1507&lt;=1850.2,M1507&lt;=10),('[1]Pricing Schedule'!$J$105),
IF(AND(I1507=110000,R1507&gt;1682,R1507&lt;=1850.2,M1507&gt;10),('[1]Pricing Schedule'!$J$113),
IF(AND(I1507=110000,R1507&gt;2018.4,R1507&lt;=2186.6,M1507&lt;=10),('[1]Pricing Schedule'!$J$105),
IF(AND(I1507=110000,R1507&gt;2018.4,R1507&lt;=2186.6,M1507&gt;10),('[1]Pricing Schedule'!$J$113),999999999)))))))))))))))))))))))))))))))))))))))</f>
        <v>7</v>
      </c>
      <c r="U1507" s="40">
        <f t="shared" si="144"/>
        <v>450183.33333333331</v>
      </c>
      <c r="V1507" s="41">
        <f t="shared" si="145"/>
        <v>2.2213172411239865</v>
      </c>
      <c r="Y1507" s="23">
        <v>690</v>
      </c>
      <c r="Z1507" s="23">
        <v>205</v>
      </c>
      <c r="AD1507" s="13"/>
      <c r="AE1507" s="13"/>
      <c r="AF1507" s="13"/>
      <c r="AR1507" s="35"/>
    </row>
    <row r="1508" spans="1:44">
      <c r="A1508" s="23">
        <v>1510</v>
      </c>
      <c r="B1508" s="23">
        <v>1510</v>
      </c>
      <c r="C1508" s="23" t="s">
        <v>2199</v>
      </c>
      <c r="D1508" s="23" t="s">
        <v>384</v>
      </c>
      <c r="E1508" s="23" t="s">
        <v>384</v>
      </c>
      <c r="F1508" s="23" t="s">
        <v>388</v>
      </c>
      <c r="G1508" s="23" t="s">
        <v>389</v>
      </c>
      <c r="H1508" s="23" t="s">
        <v>113</v>
      </c>
      <c r="I1508" s="13">
        <v>38000</v>
      </c>
      <c r="J1508" s="13">
        <v>38000</v>
      </c>
      <c r="K1508" s="13">
        <v>10000</v>
      </c>
      <c r="L1508" s="24">
        <v>12.407999999999999</v>
      </c>
      <c r="M1508" s="37">
        <f t="shared" si="140"/>
        <v>13</v>
      </c>
      <c r="N1508" s="24">
        <v>0.16700000000000001</v>
      </c>
      <c r="O1508" s="13">
        <v>3</v>
      </c>
      <c r="P1508" s="36">
        <f t="shared" si="141"/>
        <v>0.16700000000000001</v>
      </c>
      <c r="Q1508" s="38">
        <f t="shared" si="142"/>
        <v>4.2</v>
      </c>
      <c r="R1508" s="37">
        <f t="shared" si="143"/>
        <v>4.2</v>
      </c>
      <c r="S1508" s="39">
        <f>IF(AND(I1508=38000,R1508&lt;=4.5,M1508&gt;8),'[1]Pricing Schedule'!$F$8+('[1]Pricing Schedule'!$F$9*M1508),
IF(AND(I1508=38000,R1508&lt;=4.5,M1508&lt;=8),'[1]Pricing Schedule'!$F$34+('[1]Pricing Schedule'!$F$36*M1508),
IF(AND(I1508=38000,R1508&gt;4.5,R1508&lt;=9,M1508&gt;8),'[1]Pricing Schedule'!$F$17+('[1]Pricing Schedule'!$F$18*M1508),
IF(AND(I1508=38000,R1508&gt;4.5,R1508&lt;=9,M1508&lt;=8),'[1]Pricing Schedule'!$F$34+('[1]Pricing Schedule'!$F$36*M1508),
IF(AND(I1508=38000,R1508&gt;9,R1508&lt;=12.8,M1508&gt;8),'[1]Pricing Schedule'!$F$26+('[1]Pricing Schedule'!$F$27*M1508),
IF(AND(I1508=38000,R1508&gt;9,R1508&lt;=12.8,M1508&lt;=8),'[1]Pricing Schedule'!$F$34+('[1]Pricing Schedule'!$F$36*M1508),
IF(AND(I1508=38000,R1508&gt;12.8,R1508&lt;=22.8),'[1]Pricing Schedule'!$F$34+('[1]Pricing Schedule'!$F$36*M1508),
IF(AND(I1508=38000,R1508&gt;22.8,R1508&lt;=30.2),'[1]Pricing Schedule'!$F$43+('[1]Pricing Schedule'!$F$45*M1508),
IF(AND(I1508=38000,R1508&gt;30.2,R1508&lt;=45.9),'[1]Pricing Schedule'!$F$52+('[1]Pricing Schedule'!$F$54*M1508),
IF(AND(I1508=38000,R1508&gt;45.9,R1508&lt;=123.4),'[1]Pricing Schedule'!$F$96+('[1]Pricing Schedule'!$F$97*M1508),
IF(AND(I1508=38000,R1508&gt;123.4,R1508&lt;=168.2,M1508&lt;=10),'[1]Pricing Schedule'!$F$103+('[1]Pricing Schedule'!$F$105*M1508),
IF(AND(I1508=38000,R1508&gt;123.4,R1508&lt;=168.2,M1508&gt;10),'[1]Pricing Schedule'!$F$111+('[1]Pricing Schedule'!$F$113*M1508),
IF(AND(I1508=38000,R1508&gt;157.4,R1508&lt;=336.4,M1508&lt;=10),('[1]Pricing Schedule'!$F$103+('[1]Pricing Schedule'!$F$105*M1508))*2,
IF(AND(I1508=38000,R1508&gt;157.4,R1508&lt;=336.4,M1508&gt;10),('[1]Pricing Schedule'!$F$111+('[1]Pricing Schedule'!$F$113*M1508))*2,
IF(AND(I1508=38000,R1508&gt;314.8,R1508&lt;=504.6,M1508&lt;=10),('[1]Pricing Schedule'!$F$103+('[1]Pricing Schedule'!$F$105*M1508))*3,
IF(AND(I1508=38000,R1508&gt;314.8,R1508&lt;=504.6,M1508&gt;10),('[1]Pricing Schedule'!$F$111+('[1]Pricing Schedule'!$F$113*M1508))*3,
IF(AND(I1508=38000,R1508&gt;472.2,R1508&lt;=672.8,M1508&lt;=10),('[1]Pricing Schedule'!$F$103+('[1]Pricing Schedule'!$F$105*M1508))*4,
IF(AND(I1508=38000,R1508&gt;472.2,R1508&lt;=672.8,M1508&gt;10),('[1]Pricing Schedule'!$F$111+('[1]Pricing Schedule'!$F$113*M1508))*4,
IF(AND(I1508=110000,R1508&lt;=12.8,M1508&gt;2),'[1]Pricing Schedule'!$F$62+('[1]Pricing Schedule'!$F$63*M1508),
IF(AND(I1508=110000,R1508&lt;=12.8,M1508&lt;=2),'[1]Pricing Schedule'!$F$96+('[1]Pricing Schedule'!$F$97*M1508),
IF(AND(I1508=110000,R1508&gt;12.8,R1508&lt;=22.8,M1508&gt;3),'[1]Pricing Schedule'!$F$71+('[1]Pricing Schedule'!$F$72*M1508),
IF(AND(I1508=110000,R1508&gt;12.8,R1508&lt;=22.8,M1508&lt;=3),'[1]Pricing Schedule'!$F$96+('[1]Pricing Schedule'!$F$97*M1508),
IF(AND(I1508=110000,R1508&gt;22.8,R1508&lt;=30.2),'[1]Pricing Schedule'!$F$80+('[1]Pricing Schedule'!$F$81*M1508),
IF(AND(I1508=110000,R1508&gt;30.2,R1508&lt;=45.9),'[1]Pricing Schedule'!$F$89+('[1]Pricing Schedule'!$F$90*M1508),
IF(AND(I1508=110000,R1508&gt;45.9,R1508&lt;=123.4),'[1]Pricing Schedule'!$F$96+('[1]Pricing Schedule'!$F$97*M1508),
IF(AND(I1508=110000,R1508&gt;123.4,R1508&lt;=168.2,M1508&lt;=10),'[1]Pricing Schedule'!$F$103+('[1]Pricing Schedule'!$F$105*M1508),
IF(AND(I1508=110000,R1508&gt;123.4,R1508&lt;=168.2,M1508&gt;10),'[1]Pricing Schedule'!$F$111+('[1]Pricing Schedule'!$F$113*M1508),
IF(AND(I1508=110000,R1508&gt;168.2,R1508&lt;=336.4,M1508&lt;=10),('[1]Pricing Schedule'!$F$103+('[1]Pricing Schedule'!$F$105*M1508))*2,
IF(AND(I1508=110000,R1508&gt;168.2,R1508&lt;=336.4,M1508&gt;10),('[1]Pricing Schedule'!$F$111+('[1]Pricing Schedule'!$F$113*M1508))*2,
IF(AND(I1508=110000,R1508&gt;336.4,R1508&lt;=504.6,M1508&lt;=10),('[1]Pricing Schedule'!$F$103+('[1]Pricing Schedule'!$F$105*M1508))*3,
IF(AND(I1508=110000,R1508&gt;336.4,R1508&lt;=504.6,M1508&gt;10),('[1]Pricing Schedule'!$F$111+('[1]Pricing Schedule'!$F$113*M1508))*3,
IF(AND(I1508=110000,R1508&gt;504.6,R1508&lt;=672.8,M1508&lt;=10),('[1]Pricing Schedule'!$F$103+('[1]Pricing Schedule'!$F$105*M1508))*4,
IF(AND(I1508=110000,R1508&gt;504.6,R1508&lt;=672.8,M1508&gt;10),('[1]Pricing Schedule'!$F$111+('[1]Pricing Schedule'!$F$113*M1508))*4,
IF(AND(I1508=110000,R1508&gt;672.8,R1508&lt;=841,M1508&lt;=10),('[1]Pricing Schedule'!$F$103+('[1]Pricing Schedule'!$F$105*M1508))*5,
IF(AND(I1508=110000,R1508&gt;672.8,R1508&lt;=841,M1508&gt;10),('[1]Pricing Schedule'!$F$111+('[1]Pricing Schedule'!$F$113*M1508))*5,
IF(AND(I1508=110000,R1508&gt;672.8,R1508&lt;=841,M1508&lt;=10),('[1]Pricing Schedule'!$F$103+('[1]Pricing Schedule'!$F$105*M1508))*5,
IF(AND(I1508=110000,R1508&gt;672.8,R1508&lt;=841,M1508&gt;10),('[1]Pricing Schedule'!$F$111+('[1]Pricing Schedule'!$F$113*M1508))*5,
IF(AND(I1508=110000,R1508&gt;1345.6,R1508&lt;=1513.8,M1508&lt;=10),('[1]Pricing Schedule'!$F$103+('[1]Pricing Schedule'!$F$105*M1508))*9,
IF(AND(I1508=110000,R1508&gt;1345.6,R1508&lt;=1513.8,M1508&gt;10),('[1]Pricing Schedule'!$F$111+('[1]Pricing Schedule'!$F$113*M1508))*9,
9999999999)))))))))))))))))))))))))))))))))))))))</f>
        <v>1545240</v>
      </c>
      <c r="T1508" s="21">
        <f>IF(AND(I1508=38000,R1508&lt;=4.5,M1508&gt;8),'[1]Pricing Schedule'!$J$9,
IF(AND(I1508=38000,R1508&lt;=4.5,M1508&lt;=8),'[1]Pricing Schedule'!$J$36,
IF(AND(I1508=38000,R1508&gt;4.5,R1508&lt;=9,M1508&gt;8),'[1]Pricing Schedule'!$J$18,
IF(AND(I1508=38000,R1508&gt;4.5,R1508&lt;=9,M1508&lt;=8),'[1]Pricing Schedule'!$J$36,
IF(AND(I1508=38000,R1508&gt;9,R1508&lt;=12.8,M1508&gt;8),'[1]Pricing Schedule'!$J$27,
IF(AND(I1508=38000,R1508&gt;9,R1508&lt;=12.8,M1508&lt;=8),'[1]Pricing Schedule'!$J$36,
IF(AND(I1508=38000,R1508&gt;12.8,R1508&lt;=22.8),'[1]Pricing Schedule'!$J$36,
IF(AND(I1508=38000,R1508&gt;22.8,R1508&lt;=30.2),'[1]Pricing Schedule'!$J$45,
IF(AND(I1508=38000,R1508&gt;30.2,R1508&lt;=45.9),'[1]Pricing Schedule'!$J$54,
IF(AND(I1508=38000,R1508&gt;45.9,R1508&lt;=123.4),'[1]Pricing Schedule'!$J$97,
IF(AND(I1508=38000,R1508&gt;123.4,R1508&lt;=168.2,M1508&lt;=10),'[1]Pricing Schedule'!$J$105,
IF(AND(I1508=38000,R1508&gt;123.4,R1508&lt;=168.2,M1508&gt;10),'[1]Pricing Schedule'!$J$113,
IF(AND(I1508=38000,R1508&gt;168.2,R1508&lt;=336.4,M1508&lt;=10),('[1]Pricing Schedule'!$J$105),
IF(AND(I1508=38000,R1508&gt;168.2,R1508&lt;=336.4,M1508&gt;10),('[1]Pricing Schedule'!$J$113),
IF(AND(I1508=38000,R1508&gt;336.4,R1508&lt;=504.6,M1508&lt;=10),('[1]Pricing Schedule'!$J$105),
IF(AND(I1508=38000,R1508&gt;336.4,R1508&lt;=504.6,M1508&gt;10),('[1]Pricing Schedule'!$J$113),
IF(AND(I1508=38000,R1508&gt;504.6,R1508&lt;=672.8,M1508&lt;=10),('[1]Pricing Schedule'!$J$105),
IF(AND(I1508=38000,R1508&gt;504.6,R1508&lt;=672.8,M1508&gt;10),('[1]Pricing Schedule'!$J$113),
IF(AND(I1508=110000,R1508&lt;=12.8,M1508&gt;2),'[1]Pricing Schedule'!$J$63,
IF(AND(I1508=110000,R1508&lt;=12.8,M1508&lt;=2),'[1]Pricing Schedule'!$J$97,
IF(AND(I1508=110000,R1508&gt;12.8,R1508&lt;=22.8,M1508&gt;3),'[1]Pricing Schedule'!$J$72,
IF(AND(I1508=110000,R1508&gt;12.8,R1508&lt;=22.8,M1508&lt;=3),'[1]Pricing Schedule'!$J$97,
IF(AND(I1508=110000,R1508&gt;22.8,R1508&lt;=30.2),'[1]Pricing Schedule'!$J$81,
IF(AND(I1508=110000,R1508&gt;30.2,R1508&lt;=45.9),'[1]Pricing Schedule'!$J$90,
IF(AND(I1508=110000,R1508&gt;45.9,R1508&lt;=123.4),'[1]Pricing Schedule'!$J$97,
IF(AND(I1508=110000,R1508&gt;123.4,R1508&lt;=168.2,M1508&lt;=10),'[1]Pricing Schedule'!$J$105,
IF(AND(I1508=110000,R1508&gt;123.4,R1508&lt;=168.2,M1508&gt;10),'[1]Pricing Schedule'!$J$113,
IF(AND(I1508=110000,R1508&gt;168.2,R1508&lt;=336.2,M1508&lt;=10),('[1]Pricing Schedule'!$J$105),
IF(AND(I1508=110000,R1508&gt;168.2,R1508&lt;=336.2,M1508&gt;10),('[1]Pricing Schedule'!$J$113),
IF(AND(I1508=110000,R1508&gt;336.4,R1508&lt;=504.6,M1508&lt;=10),('[1]Pricing Schedule'!$J$105),
IF(AND(I1508=110000,R1508&gt;336.4,R1508&lt;=504.6,M1508&gt;10),('[1]Pricing Schedule'!$J$113),
IF(AND(I1508=110000,R1508&gt;504.6,R1508&lt;=672.8,M1508&lt;=10),('[1]Pricing Schedule'!$J$105),
IF(AND(I1508=110000,R1508&gt;504.6,R1508&lt;=672.8,M1508&gt;10),('[1]Pricing Schedule'!$J$113),
IF(AND(I1508=110000,R1508&gt;672.8,R1508&lt;=841,M1508&lt;=10),('[1]Pricing Schedule'!$J$105),
IF(AND(I1508=110000,R1508&gt;672.8,R1508&lt;=841,M1508&gt;10),('[1]Pricing Schedule'!$J$113),
IF(AND(I1508=110000,R1508&gt;1682,R1508&lt;=1850.2,M1508&lt;=10),('[1]Pricing Schedule'!$J$105),
IF(AND(I1508=110000,R1508&gt;1682,R1508&lt;=1850.2,M1508&gt;10),('[1]Pricing Schedule'!$J$113),
IF(AND(I1508=110000,R1508&gt;2018.4,R1508&lt;=2186.6,M1508&lt;=10),('[1]Pricing Schedule'!$J$105),
IF(AND(I1508=110000,R1508&gt;2018.4,R1508&lt;=2186.6,M1508&gt;10),('[1]Pricing Schedule'!$J$113),999999999)))))))))))))))))))))))))))))))))))))))</f>
        <v>1</v>
      </c>
      <c r="U1508" s="40">
        <f t="shared" si="144"/>
        <v>367914.28571428568</v>
      </c>
      <c r="V1508" s="41">
        <f t="shared" si="145"/>
        <v>2.7180243845616214</v>
      </c>
      <c r="Y1508" s="23">
        <v>337</v>
      </c>
      <c r="Z1508" s="23">
        <v>659</v>
      </c>
      <c r="AD1508" s="13"/>
      <c r="AE1508" s="13"/>
      <c r="AF1508" s="13"/>
      <c r="AR1508" s="35"/>
    </row>
    <row r="1509" spans="1:44">
      <c r="A1509" s="23">
        <v>1511</v>
      </c>
      <c r="B1509" s="23">
        <v>1511</v>
      </c>
      <c r="C1509" s="23" t="s">
        <v>2200</v>
      </c>
      <c r="D1509" s="23" t="s">
        <v>384</v>
      </c>
      <c r="E1509" s="23" t="s">
        <v>384</v>
      </c>
      <c r="F1509" s="23" t="s">
        <v>388</v>
      </c>
      <c r="G1509" s="23" t="s">
        <v>389</v>
      </c>
      <c r="H1509" s="23" t="s">
        <v>113</v>
      </c>
      <c r="I1509" s="13">
        <v>38000</v>
      </c>
      <c r="J1509" s="13">
        <v>38000</v>
      </c>
      <c r="K1509" s="13">
        <v>10000</v>
      </c>
      <c r="L1509" s="24">
        <v>11.468999999999999</v>
      </c>
      <c r="M1509" s="37">
        <f t="shared" si="140"/>
        <v>12</v>
      </c>
      <c r="N1509" s="24">
        <v>0.13300000000000001</v>
      </c>
      <c r="O1509" s="13">
        <v>3</v>
      </c>
      <c r="P1509" s="36">
        <f t="shared" si="141"/>
        <v>0.13300000000000001</v>
      </c>
      <c r="Q1509" s="38">
        <f t="shared" si="142"/>
        <v>4.2</v>
      </c>
      <c r="R1509" s="37">
        <f t="shared" si="143"/>
        <v>4.2</v>
      </c>
      <c r="S1509" s="39">
        <f>IF(AND(I1509=38000,R1509&lt;=4.5,M1509&gt;8),'[1]Pricing Schedule'!$F$8+('[1]Pricing Schedule'!$F$9*M1509),
IF(AND(I1509=38000,R1509&lt;=4.5,M1509&lt;=8),'[1]Pricing Schedule'!$F$34+('[1]Pricing Schedule'!$F$36*M1509),
IF(AND(I1509=38000,R1509&gt;4.5,R1509&lt;=9,M1509&gt;8),'[1]Pricing Schedule'!$F$17+('[1]Pricing Schedule'!$F$18*M1509),
IF(AND(I1509=38000,R1509&gt;4.5,R1509&lt;=9,M1509&lt;=8),'[1]Pricing Schedule'!$F$34+('[1]Pricing Schedule'!$F$36*M1509),
IF(AND(I1509=38000,R1509&gt;9,R1509&lt;=12.8,M1509&gt;8),'[1]Pricing Schedule'!$F$26+('[1]Pricing Schedule'!$F$27*M1509),
IF(AND(I1509=38000,R1509&gt;9,R1509&lt;=12.8,M1509&lt;=8),'[1]Pricing Schedule'!$F$34+('[1]Pricing Schedule'!$F$36*M1509),
IF(AND(I1509=38000,R1509&gt;12.8,R1509&lt;=22.8),'[1]Pricing Schedule'!$F$34+('[1]Pricing Schedule'!$F$36*M1509),
IF(AND(I1509=38000,R1509&gt;22.8,R1509&lt;=30.2),'[1]Pricing Schedule'!$F$43+('[1]Pricing Schedule'!$F$45*M1509),
IF(AND(I1509=38000,R1509&gt;30.2,R1509&lt;=45.9),'[1]Pricing Schedule'!$F$52+('[1]Pricing Schedule'!$F$54*M1509),
IF(AND(I1509=38000,R1509&gt;45.9,R1509&lt;=123.4),'[1]Pricing Schedule'!$F$96+('[1]Pricing Schedule'!$F$97*M1509),
IF(AND(I1509=38000,R1509&gt;123.4,R1509&lt;=168.2,M1509&lt;=10),'[1]Pricing Schedule'!$F$103+('[1]Pricing Schedule'!$F$105*M1509),
IF(AND(I1509=38000,R1509&gt;123.4,R1509&lt;=168.2,M1509&gt;10),'[1]Pricing Schedule'!$F$111+('[1]Pricing Schedule'!$F$113*M1509),
IF(AND(I1509=38000,R1509&gt;157.4,R1509&lt;=336.4,M1509&lt;=10),('[1]Pricing Schedule'!$F$103+('[1]Pricing Schedule'!$F$105*M1509))*2,
IF(AND(I1509=38000,R1509&gt;157.4,R1509&lt;=336.4,M1509&gt;10),('[1]Pricing Schedule'!$F$111+('[1]Pricing Schedule'!$F$113*M1509))*2,
IF(AND(I1509=38000,R1509&gt;314.8,R1509&lt;=504.6,M1509&lt;=10),('[1]Pricing Schedule'!$F$103+('[1]Pricing Schedule'!$F$105*M1509))*3,
IF(AND(I1509=38000,R1509&gt;314.8,R1509&lt;=504.6,M1509&gt;10),('[1]Pricing Schedule'!$F$111+('[1]Pricing Schedule'!$F$113*M1509))*3,
IF(AND(I1509=38000,R1509&gt;472.2,R1509&lt;=672.8,M1509&lt;=10),('[1]Pricing Schedule'!$F$103+('[1]Pricing Schedule'!$F$105*M1509))*4,
IF(AND(I1509=38000,R1509&gt;472.2,R1509&lt;=672.8,M1509&gt;10),('[1]Pricing Schedule'!$F$111+('[1]Pricing Schedule'!$F$113*M1509))*4,
IF(AND(I1509=110000,R1509&lt;=12.8,M1509&gt;2),'[1]Pricing Schedule'!$F$62+('[1]Pricing Schedule'!$F$63*M1509),
IF(AND(I1509=110000,R1509&lt;=12.8,M1509&lt;=2),'[1]Pricing Schedule'!$F$96+('[1]Pricing Schedule'!$F$97*M1509),
IF(AND(I1509=110000,R1509&gt;12.8,R1509&lt;=22.8,M1509&gt;3),'[1]Pricing Schedule'!$F$71+('[1]Pricing Schedule'!$F$72*M1509),
IF(AND(I1509=110000,R1509&gt;12.8,R1509&lt;=22.8,M1509&lt;=3),'[1]Pricing Schedule'!$F$96+('[1]Pricing Schedule'!$F$97*M1509),
IF(AND(I1509=110000,R1509&gt;22.8,R1509&lt;=30.2),'[1]Pricing Schedule'!$F$80+('[1]Pricing Schedule'!$F$81*M1509),
IF(AND(I1509=110000,R1509&gt;30.2,R1509&lt;=45.9),'[1]Pricing Schedule'!$F$89+('[1]Pricing Schedule'!$F$90*M1509),
IF(AND(I1509=110000,R1509&gt;45.9,R1509&lt;=123.4),'[1]Pricing Schedule'!$F$96+('[1]Pricing Schedule'!$F$97*M1509),
IF(AND(I1509=110000,R1509&gt;123.4,R1509&lt;=168.2,M1509&lt;=10),'[1]Pricing Schedule'!$F$103+('[1]Pricing Schedule'!$F$105*M1509),
IF(AND(I1509=110000,R1509&gt;123.4,R1509&lt;=168.2,M1509&gt;10),'[1]Pricing Schedule'!$F$111+('[1]Pricing Schedule'!$F$113*M1509),
IF(AND(I1509=110000,R1509&gt;168.2,R1509&lt;=336.4,M1509&lt;=10),('[1]Pricing Schedule'!$F$103+('[1]Pricing Schedule'!$F$105*M1509))*2,
IF(AND(I1509=110000,R1509&gt;168.2,R1509&lt;=336.4,M1509&gt;10),('[1]Pricing Schedule'!$F$111+('[1]Pricing Schedule'!$F$113*M1509))*2,
IF(AND(I1509=110000,R1509&gt;336.4,R1509&lt;=504.6,M1509&lt;=10),('[1]Pricing Schedule'!$F$103+('[1]Pricing Schedule'!$F$105*M1509))*3,
IF(AND(I1509=110000,R1509&gt;336.4,R1509&lt;=504.6,M1509&gt;10),('[1]Pricing Schedule'!$F$111+('[1]Pricing Schedule'!$F$113*M1509))*3,
IF(AND(I1509=110000,R1509&gt;504.6,R1509&lt;=672.8,M1509&lt;=10),('[1]Pricing Schedule'!$F$103+('[1]Pricing Schedule'!$F$105*M1509))*4,
IF(AND(I1509=110000,R1509&gt;504.6,R1509&lt;=672.8,M1509&gt;10),('[1]Pricing Schedule'!$F$111+('[1]Pricing Schedule'!$F$113*M1509))*4,
IF(AND(I1509=110000,R1509&gt;672.8,R1509&lt;=841,M1509&lt;=10),('[1]Pricing Schedule'!$F$103+('[1]Pricing Schedule'!$F$105*M1509))*5,
IF(AND(I1509=110000,R1509&gt;672.8,R1509&lt;=841,M1509&gt;10),('[1]Pricing Schedule'!$F$111+('[1]Pricing Schedule'!$F$113*M1509))*5,
IF(AND(I1509=110000,R1509&gt;672.8,R1509&lt;=841,M1509&lt;=10),('[1]Pricing Schedule'!$F$103+('[1]Pricing Schedule'!$F$105*M1509))*5,
IF(AND(I1509=110000,R1509&gt;672.8,R1509&lt;=841,M1509&gt;10),('[1]Pricing Schedule'!$F$111+('[1]Pricing Schedule'!$F$113*M1509))*5,
IF(AND(I1509=110000,R1509&gt;1345.6,R1509&lt;=1513.8,M1509&lt;=10),('[1]Pricing Schedule'!$F$103+('[1]Pricing Schedule'!$F$105*M1509))*9,
IF(AND(I1509=110000,R1509&gt;1345.6,R1509&lt;=1513.8,M1509&gt;10),('[1]Pricing Schedule'!$F$111+('[1]Pricing Schedule'!$F$113*M1509))*9,
9999999999)))))))))))))))))))))))))))))))))))))))</f>
        <v>1492540</v>
      </c>
      <c r="T1509" s="21">
        <f>IF(AND(I1509=38000,R1509&lt;=4.5,M1509&gt;8),'[1]Pricing Schedule'!$J$9,
IF(AND(I1509=38000,R1509&lt;=4.5,M1509&lt;=8),'[1]Pricing Schedule'!$J$36,
IF(AND(I1509=38000,R1509&gt;4.5,R1509&lt;=9,M1509&gt;8),'[1]Pricing Schedule'!$J$18,
IF(AND(I1509=38000,R1509&gt;4.5,R1509&lt;=9,M1509&lt;=8),'[1]Pricing Schedule'!$J$36,
IF(AND(I1509=38000,R1509&gt;9,R1509&lt;=12.8,M1509&gt;8),'[1]Pricing Schedule'!$J$27,
IF(AND(I1509=38000,R1509&gt;9,R1509&lt;=12.8,M1509&lt;=8),'[1]Pricing Schedule'!$J$36,
IF(AND(I1509=38000,R1509&gt;12.8,R1509&lt;=22.8),'[1]Pricing Schedule'!$J$36,
IF(AND(I1509=38000,R1509&gt;22.8,R1509&lt;=30.2),'[1]Pricing Schedule'!$J$45,
IF(AND(I1509=38000,R1509&gt;30.2,R1509&lt;=45.9),'[1]Pricing Schedule'!$J$54,
IF(AND(I1509=38000,R1509&gt;45.9,R1509&lt;=123.4),'[1]Pricing Schedule'!$J$97,
IF(AND(I1509=38000,R1509&gt;123.4,R1509&lt;=168.2,M1509&lt;=10),'[1]Pricing Schedule'!$J$105,
IF(AND(I1509=38000,R1509&gt;123.4,R1509&lt;=168.2,M1509&gt;10),'[1]Pricing Schedule'!$J$113,
IF(AND(I1509=38000,R1509&gt;168.2,R1509&lt;=336.4,M1509&lt;=10),('[1]Pricing Schedule'!$J$105),
IF(AND(I1509=38000,R1509&gt;168.2,R1509&lt;=336.4,M1509&gt;10),('[1]Pricing Schedule'!$J$113),
IF(AND(I1509=38000,R1509&gt;336.4,R1509&lt;=504.6,M1509&lt;=10),('[1]Pricing Schedule'!$J$105),
IF(AND(I1509=38000,R1509&gt;336.4,R1509&lt;=504.6,M1509&gt;10),('[1]Pricing Schedule'!$J$113),
IF(AND(I1509=38000,R1509&gt;504.6,R1509&lt;=672.8,M1509&lt;=10),('[1]Pricing Schedule'!$J$105),
IF(AND(I1509=38000,R1509&gt;504.6,R1509&lt;=672.8,M1509&gt;10),('[1]Pricing Schedule'!$J$113),
IF(AND(I1509=110000,R1509&lt;=12.8,M1509&gt;2),'[1]Pricing Schedule'!$J$63,
IF(AND(I1509=110000,R1509&lt;=12.8,M1509&lt;=2),'[1]Pricing Schedule'!$J$97,
IF(AND(I1509=110000,R1509&gt;12.8,R1509&lt;=22.8,M1509&gt;3),'[1]Pricing Schedule'!$J$72,
IF(AND(I1509=110000,R1509&gt;12.8,R1509&lt;=22.8,M1509&lt;=3),'[1]Pricing Schedule'!$J$97,
IF(AND(I1509=110000,R1509&gt;22.8,R1509&lt;=30.2),'[1]Pricing Schedule'!$J$81,
IF(AND(I1509=110000,R1509&gt;30.2,R1509&lt;=45.9),'[1]Pricing Schedule'!$J$90,
IF(AND(I1509=110000,R1509&gt;45.9,R1509&lt;=123.4),'[1]Pricing Schedule'!$J$97,
IF(AND(I1509=110000,R1509&gt;123.4,R1509&lt;=168.2,M1509&lt;=10),'[1]Pricing Schedule'!$J$105,
IF(AND(I1509=110000,R1509&gt;123.4,R1509&lt;=168.2,M1509&gt;10),'[1]Pricing Schedule'!$J$113,
IF(AND(I1509=110000,R1509&gt;168.2,R1509&lt;=336.2,M1509&lt;=10),('[1]Pricing Schedule'!$J$105),
IF(AND(I1509=110000,R1509&gt;168.2,R1509&lt;=336.2,M1509&gt;10),('[1]Pricing Schedule'!$J$113),
IF(AND(I1509=110000,R1509&gt;336.4,R1509&lt;=504.6,M1509&lt;=10),('[1]Pricing Schedule'!$J$105),
IF(AND(I1509=110000,R1509&gt;336.4,R1509&lt;=504.6,M1509&gt;10),('[1]Pricing Schedule'!$J$113),
IF(AND(I1509=110000,R1509&gt;504.6,R1509&lt;=672.8,M1509&lt;=10),('[1]Pricing Schedule'!$J$105),
IF(AND(I1509=110000,R1509&gt;504.6,R1509&lt;=672.8,M1509&gt;10),('[1]Pricing Schedule'!$J$113),
IF(AND(I1509=110000,R1509&gt;672.8,R1509&lt;=841,M1509&lt;=10),('[1]Pricing Schedule'!$J$105),
IF(AND(I1509=110000,R1509&gt;672.8,R1509&lt;=841,M1509&gt;10),('[1]Pricing Schedule'!$J$113),
IF(AND(I1509=110000,R1509&gt;1682,R1509&lt;=1850.2,M1509&lt;=10),('[1]Pricing Schedule'!$J$105),
IF(AND(I1509=110000,R1509&gt;1682,R1509&lt;=1850.2,M1509&gt;10),('[1]Pricing Schedule'!$J$113),
IF(AND(I1509=110000,R1509&gt;2018.4,R1509&lt;=2186.6,M1509&lt;=10),('[1]Pricing Schedule'!$J$105),
IF(AND(I1509=110000,R1509&gt;2018.4,R1509&lt;=2186.6,M1509&gt;10),('[1]Pricing Schedule'!$J$113),999999999)))))))))))))))))))))))))))))))))))))))</f>
        <v>1</v>
      </c>
      <c r="U1509" s="40">
        <f t="shared" si="144"/>
        <v>355366.66666666663</v>
      </c>
      <c r="V1509" s="41">
        <f t="shared" si="145"/>
        <v>2.8139949348091173</v>
      </c>
      <c r="Y1509" s="23">
        <v>668</v>
      </c>
      <c r="Z1509" s="23">
        <v>659</v>
      </c>
      <c r="AD1509" s="13"/>
      <c r="AE1509" s="13"/>
      <c r="AF1509" s="13"/>
      <c r="AR1509" s="35"/>
    </row>
    <row r="1510" spans="1:44">
      <c r="A1510" s="23">
        <v>1512</v>
      </c>
      <c r="B1510" s="23">
        <v>1512</v>
      </c>
      <c r="C1510" s="23" t="s">
        <v>2201</v>
      </c>
      <c r="D1510" s="23" t="s">
        <v>384</v>
      </c>
      <c r="E1510" s="23" t="s">
        <v>384</v>
      </c>
      <c r="F1510" s="23" t="s">
        <v>706</v>
      </c>
      <c r="G1510" s="23" t="s">
        <v>707</v>
      </c>
      <c r="H1510" s="23" t="s">
        <v>113</v>
      </c>
      <c r="I1510" s="13">
        <v>38000</v>
      </c>
      <c r="J1510" s="13">
        <v>38000</v>
      </c>
      <c r="K1510" s="23" t="s">
        <v>119</v>
      </c>
      <c r="L1510" s="24">
        <v>9.4359999999999999</v>
      </c>
      <c r="M1510" s="37">
        <f t="shared" si="140"/>
        <v>10</v>
      </c>
      <c r="N1510" s="24">
        <v>0.217</v>
      </c>
      <c r="O1510" s="13">
        <v>3</v>
      </c>
      <c r="P1510" s="36">
        <f t="shared" si="141"/>
        <v>0.217</v>
      </c>
      <c r="Q1510" s="38">
        <f t="shared" si="142"/>
        <v>4.2</v>
      </c>
      <c r="R1510" s="37">
        <f t="shared" si="143"/>
        <v>4.2</v>
      </c>
      <c r="S1510" s="39">
        <f>IF(AND(I1510=38000,R1510&lt;=4.5,M1510&gt;8),'[1]Pricing Schedule'!$F$8+('[1]Pricing Schedule'!$F$9*M1510),
IF(AND(I1510=38000,R1510&lt;=4.5,M1510&lt;=8),'[1]Pricing Schedule'!$F$34+('[1]Pricing Schedule'!$F$36*M1510),
IF(AND(I1510=38000,R1510&gt;4.5,R1510&lt;=9,M1510&gt;8),'[1]Pricing Schedule'!$F$17+('[1]Pricing Schedule'!$F$18*M1510),
IF(AND(I1510=38000,R1510&gt;4.5,R1510&lt;=9,M1510&lt;=8),'[1]Pricing Schedule'!$F$34+('[1]Pricing Schedule'!$F$36*M1510),
IF(AND(I1510=38000,R1510&gt;9,R1510&lt;=12.8,M1510&gt;8),'[1]Pricing Schedule'!$F$26+('[1]Pricing Schedule'!$F$27*M1510),
IF(AND(I1510=38000,R1510&gt;9,R1510&lt;=12.8,M1510&lt;=8),'[1]Pricing Schedule'!$F$34+('[1]Pricing Schedule'!$F$36*M1510),
IF(AND(I1510=38000,R1510&gt;12.8,R1510&lt;=22.8),'[1]Pricing Schedule'!$F$34+('[1]Pricing Schedule'!$F$36*M1510),
IF(AND(I1510=38000,R1510&gt;22.8,R1510&lt;=30.2),'[1]Pricing Schedule'!$F$43+('[1]Pricing Schedule'!$F$45*M1510),
IF(AND(I1510=38000,R1510&gt;30.2,R1510&lt;=45.9),'[1]Pricing Schedule'!$F$52+('[1]Pricing Schedule'!$F$54*M1510),
IF(AND(I1510=38000,R1510&gt;45.9,R1510&lt;=123.4),'[1]Pricing Schedule'!$F$96+('[1]Pricing Schedule'!$F$97*M1510),
IF(AND(I1510=38000,R1510&gt;123.4,R1510&lt;=168.2,M1510&lt;=10),'[1]Pricing Schedule'!$F$103+('[1]Pricing Schedule'!$F$105*M1510),
IF(AND(I1510=38000,R1510&gt;123.4,R1510&lt;=168.2,M1510&gt;10),'[1]Pricing Schedule'!$F$111+('[1]Pricing Schedule'!$F$113*M1510),
IF(AND(I1510=38000,R1510&gt;157.4,R1510&lt;=336.4,M1510&lt;=10),('[1]Pricing Schedule'!$F$103+('[1]Pricing Schedule'!$F$105*M1510))*2,
IF(AND(I1510=38000,R1510&gt;157.4,R1510&lt;=336.4,M1510&gt;10),('[1]Pricing Schedule'!$F$111+('[1]Pricing Schedule'!$F$113*M1510))*2,
IF(AND(I1510=38000,R1510&gt;314.8,R1510&lt;=504.6,M1510&lt;=10),('[1]Pricing Schedule'!$F$103+('[1]Pricing Schedule'!$F$105*M1510))*3,
IF(AND(I1510=38000,R1510&gt;314.8,R1510&lt;=504.6,M1510&gt;10),('[1]Pricing Schedule'!$F$111+('[1]Pricing Schedule'!$F$113*M1510))*3,
IF(AND(I1510=38000,R1510&gt;472.2,R1510&lt;=672.8,M1510&lt;=10),('[1]Pricing Schedule'!$F$103+('[1]Pricing Schedule'!$F$105*M1510))*4,
IF(AND(I1510=38000,R1510&gt;472.2,R1510&lt;=672.8,M1510&gt;10),('[1]Pricing Schedule'!$F$111+('[1]Pricing Schedule'!$F$113*M1510))*4,
IF(AND(I1510=110000,R1510&lt;=12.8,M1510&gt;2),'[1]Pricing Schedule'!$F$62+('[1]Pricing Schedule'!$F$63*M1510),
IF(AND(I1510=110000,R1510&lt;=12.8,M1510&lt;=2),'[1]Pricing Schedule'!$F$96+('[1]Pricing Schedule'!$F$97*M1510),
IF(AND(I1510=110000,R1510&gt;12.8,R1510&lt;=22.8,M1510&gt;3),'[1]Pricing Schedule'!$F$71+('[1]Pricing Schedule'!$F$72*M1510),
IF(AND(I1510=110000,R1510&gt;12.8,R1510&lt;=22.8,M1510&lt;=3),'[1]Pricing Schedule'!$F$96+('[1]Pricing Schedule'!$F$97*M1510),
IF(AND(I1510=110000,R1510&gt;22.8,R1510&lt;=30.2),'[1]Pricing Schedule'!$F$80+('[1]Pricing Schedule'!$F$81*M1510),
IF(AND(I1510=110000,R1510&gt;30.2,R1510&lt;=45.9),'[1]Pricing Schedule'!$F$89+('[1]Pricing Schedule'!$F$90*M1510),
IF(AND(I1510=110000,R1510&gt;45.9,R1510&lt;=123.4),'[1]Pricing Schedule'!$F$96+('[1]Pricing Schedule'!$F$97*M1510),
IF(AND(I1510=110000,R1510&gt;123.4,R1510&lt;=168.2,M1510&lt;=10),'[1]Pricing Schedule'!$F$103+('[1]Pricing Schedule'!$F$105*M1510),
IF(AND(I1510=110000,R1510&gt;123.4,R1510&lt;=168.2,M1510&gt;10),'[1]Pricing Schedule'!$F$111+('[1]Pricing Schedule'!$F$113*M1510),
IF(AND(I1510=110000,R1510&gt;168.2,R1510&lt;=336.4,M1510&lt;=10),('[1]Pricing Schedule'!$F$103+('[1]Pricing Schedule'!$F$105*M1510))*2,
IF(AND(I1510=110000,R1510&gt;168.2,R1510&lt;=336.4,M1510&gt;10),('[1]Pricing Schedule'!$F$111+('[1]Pricing Schedule'!$F$113*M1510))*2,
IF(AND(I1510=110000,R1510&gt;336.4,R1510&lt;=504.6,M1510&lt;=10),('[1]Pricing Schedule'!$F$103+('[1]Pricing Schedule'!$F$105*M1510))*3,
IF(AND(I1510=110000,R1510&gt;336.4,R1510&lt;=504.6,M1510&gt;10),('[1]Pricing Schedule'!$F$111+('[1]Pricing Schedule'!$F$113*M1510))*3,
IF(AND(I1510=110000,R1510&gt;504.6,R1510&lt;=672.8,M1510&lt;=10),('[1]Pricing Schedule'!$F$103+('[1]Pricing Schedule'!$F$105*M1510))*4,
IF(AND(I1510=110000,R1510&gt;504.6,R1510&lt;=672.8,M1510&gt;10),('[1]Pricing Schedule'!$F$111+('[1]Pricing Schedule'!$F$113*M1510))*4,
IF(AND(I1510=110000,R1510&gt;672.8,R1510&lt;=841,M1510&lt;=10),('[1]Pricing Schedule'!$F$103+('[1]Pricing Schedule'!$F$105*M1510))*5,
IF(AND(I1510=110000,R1510&gt;672.8,R1510&lt;=841,M1510&gt;10),('[1]Pricing Schedule'!$F$111+('[1]Pricing Schedule'!$F$113*M1510))*5,
IF(AND(I1510=110000,R1510&gt;672.8,R1510&lt;=841,M1510&lt;=10),('[1]Pricing Schedule'!$F$103+('[1]Pricing Schedule'!$F$105*M1510))*5,
IF(AND(I1510=110000,R1510&gt;672.8,R1510&lt;=841,M1510&gt;10),('[1]Pricing Schedule'!$F$111+('[1]Pricing Schedule'!$F$113*M1510))*5,
IF(AND(I1510=110000,R1510&gt;1345.6,R1510&lt;=1513.8,M1510&lt;=10),('[1]Pricing Schedule'!$F$103+('[1]Pricing Schedule'!$F$105*M1510))*9,
IF(AND(I1510=110000,R1510&gt;1345.6,R1510&lt;=1513.8,M1510&gt;10),('[1]Pricing Schedule'!$F$111+('[1]Pricing Schedule'!$F$113*M1510))*9,
9999999999)))))))))))))))))))))))))))))))))))))))</f>
        <v>1387140</v>
      </c>
      <c r="T1510" s="21">
        <f>IF(AND(I1510=38000,R1510&lt;=4.5,M1510&gt;8),'[1]Pricing Schedule'!$J$9,
IF(AND(I1510=38000,R1510&lt;=4.5,M1510&lt;=8),'[1]Pricing Schedule'!$J$36,
IF(AND(I1510=38000,R1510&gt;4.5,R1510&lt;=9,M1510&gt;8),'[1]Pricing Schedule'!$J$18,
IF(AND(I1510=38000,R1510&gt;4.5,R1510&lt;=9,M1510&lt;=8),'[1]Pricing Schedule'!$J$36,
IF(AND(I1510=38000,R1510&gt;9,R1510&lt;=12.8,M1510&gt;8),'[1]Pricing Schedule'!$J$27,
IF(AND(I1510=38000,R1510&gt;9,R1510&lt;=12.8,M1510&lt;=8),'[1]Pricing Schedule'!$J$36,
IF(AND(I1510=38000,R1510&gt;12.8,R1510&lt;=22.8),'[1]Pricing Schedule'!$J$36,
IF(AND(I1510=38000,R1510&gt;22.8,R1510&lt;=30.2),'[1]Pricing Schedule'!$J$45,
IF(AND(I1510=38000,R1510&gt;30.2,R1510&lt;=45.9),'[1]Pricing Schedule'!$J$54,
IF(AND(I1510=38000,R1510&gt;45.9,R1510&lt;=123.4),'[1]Pricing Schedule'!$J$97,
IF(AND(I1510=38000,R1510&gt;123.4,R1510&lt;=168.2,M1510&lt;=10),'[1]Pricing Schedule'!$J$105,
IF(AND(I1510=38000,R1510&gt;123.4,R1510&lt;=168.2,M1510&gt;10),'[1]Pricing Schedule'!$J$113,
IF(AND(I1510=38000,R1510&gt;168.2,R1510&lt;=336.4,M1510&lt;=10),('[1]Pricing Schedule'!$J$105),
IF(AND(I1510=38000,R1510&gt;168.2,R1510&lt;=336.4,M1510&gt;10),('[1]Pricing Schedule'!$J$113),
IF(AND(I1510=38000,R1510&gt;336.4,R1510&lt;=504.6,M1510&lt;=10),('[1]Pricing Schedule'!$J$105),
IF(AND(I1510=38000,R1510&gt;336.4,R1510&lt;=504.6,M1510&gt;10),('[1]Pricing Schedule'!$J$113),
IF(AND(I1510=38000,R1510&gt;504.6,R1510&lt;=672.8,M1510&lt;=10),('[1]Pricing Schedule'!$J$105),
IF(AND(I1510=38000,R1510&gt;504.6,R1510&lt;=672.8,M1510&gt;10),('[1]Pricing Schedule'!$J$113),
IF(AND(I1510=110000,R1510&lt;=12.8,M1510&gt;2),'[1]Pricing Schedule'!$J$63,
IF(AND(I1510=110000,R1510&lt;=12.8,M1510&lt;=2),'[1]Pricing Schedule'!$J$97,
IF(AND(I1510=110000,R1510&gt;12.8,R1510&lt;=22.8,M1510&gt;3),'[1]Pricing Schedule'!$J$72,
IF(AND(I1510=110000,R1510&gt;12.8,R1510&lt;=22.8,M1510&lt;=3),'[1]Pricing Schedule'!$J$97,
IF(AND(I1510=110000,R1510&gt;22.8,R1510&lt;=30.2),'[1]Pricing Schedule'!$J$81,
IF(AND(I1510=110000,R1510&gt;30.2,R1510&lt;=45.9),'[1]Pricing Schedule'!$J$90,
IF(AND(I1510=110000,R1510&gt;45.9,R1510&lt;=123.4),'[1]Pricing Schedule'!$J$97,
IF(AND(I1510=110000,R1510&gt;123.4,R1510&lt;=168.2,M1510&lt;=10),'[1]Pricing Schedule'!$J$105,
IF(AND(I1510=110000,R1510&gt;123.4,R1510&lt;=168.2,M1510&gt;10),'[1]Pricing Schedule'!$J$113,
IF(AND(I1510=110000,R1510&gt;168.2,R1510&lt;=336.2,M1510&lt;=10),('[1]Pricing Schedule'!$J$105),
IF(AND(I1510=110000,R1510&gt;168.2,R1510&lt;=336.2,M1510&gt;10),('[1]Pricing Schedule'!$J$113),
IF(AND(I1510=110000,R1510&gt;336.4,R1510&lt;=504.6,M1510&lt;=10),('[1]Pricing Schedule'!$J$105),
IF(AND(I1510=110000,R1510&gt;336.4,R1510&lt;=504.6,M1510&gt;10),('[1]Pricing Schedule'!$J$113),
IF(AND(I1510=110000,R1510&gt;504.6,R1510&lt;=672.8,M1510&lt;=10),('[1]Pricing Schedule'!$J$105),
IF(AND(I1510=110000,R1510&gt;504.6,R1510&lt;=672.8,M1510&gt;10),('[1]Pricing Schedule'!$J$113),
IF(AND(I1510=110000,R1510&gt;672.8,R1510&lt;=841,M1510&lt;=10),('[1]Pricing Schedule'!$J$105),
IF(AND(I1510=110000,R1510&gt;672.8,R1510&lt;=841,M1510&gt;10),('[1]Pricing Schedule'!$J$113),
IF(AND(I1510=110000,R1510&gt;1682,R1510&lt;=1850.2,M1510&lt;=10),('[1]Pricing Schedule'!$J$105),
IF(AND(I1510=110000,R1510&gt;1682,R1510&lt;=1850.2,M1510&gt;10),('[1]Pricing Schedule'!$J$113),
IF(AND(I1510=110000,R1510&gt;2018.4,R1510&lt;=2186.6,M1510&lt;=10),('[1]Pricing Schedule'!$J$105),
IF(AND(I1510=110000,R1510&gt;2018.4,R1510&lt;=2186.6,M1510&gt;10),('[1]Pricing Schedule'!$J$113),999999999)))))))))))))))))))))))))))))))))))))))</f>
        <v>1</v>
      </c>
      <c r="U1510" s="40">
        <f t="shared" si="144"/>
        <v>330271.42857142858</v>
      </c>
      <c r="V1510" s="41">
        <f t="shared" si="145"/>
        <v>3.0278126216531858</v>
      </c>
      <c r="Y1510" s="23">
        <v>105</v>
      </c>
      <c r="Z1510" s="23">
        <v>505</v>
      </c>
      <c r="AD1510" s="13"/>
      <c r="AE1510" s="13"/>
      <c r="AF1510" s="13"/>
      <c r="AR1510" s="35"/>
    </row>
    <row r="1511" spans="1:44">
      <c r="A1511" s="23">
        <v>1513</v>
      </c>
      <c r="B1511" s="23">
        <v>1513</v>
      </c>
      <c r="C1511" s="23" t="s">
        <v>2202</v>
      </c>
      <c r="D1511" s="23" t="s">
        <v>384</v>
      </c>
      <c r="E1511" s="23" t="s">
        <v>384</v>
      </c>
      <c r="F1511" s="23" t="s">
        <v>716</v>
      </c>
      <c r="G1511" s="23" t="s">
        <v>717</v>
      </c>
      <c r="H1511" s="23" t="s">
        <v>133</v>
      </c>
      <c r="I1511" s="13">
        <v>110000</v>
      </c>
      <c r="J1511" s="13">
        <v>110000</v>
      </c>
      <c r="K1511" s="13">
        <v>38000</v>
      </c>
      <c r="L1511" s="24">
        <v>5.4480000000000004</v>
      </c>
      <c r="M1511" s="37">
        <f t="shared" si="140"/>
        <v>6</v>
      </c>
      <c r="N1511" s="24">
        <v>0.28199999999999997</v>
      </c>
      <c r="O1511" s="13">
        <v>3</v>
      </c>
      <c r="P1511" s="36">
        <f t="shared" si="141"/>
        <v>0.28199999999999997</v>
      </c>
      <c r="Q1511" s="38">
        <f t="shared" si="142"/>
        <v>4.2</v>
      </c>
      <c r="R1511" s="37">
        <f t="shared" si="143"/>
        <v>4.2</v>
      </c>
      <c r="S1511" s="39">
        <f>IF(AND(I1511=38000,R1511&lt;=4.5,M1511&gt;8),'[1]Pricing Schedule'!$F$8+('[1]Pricing Schedule'!$F$9*M1511),
IF(AND(I1511=38000,R1511&lt;=4.5,M1511&lt;=8),'[1]Pricing Schedule'!$F$34+('[1]Pricing Schedule'!$F$36*M1511),
IF(AND(I1511=38000,R1511&gt;4.5,R1511&lt;=9,M1511&gt;8),'[1]Pricing Schedule'!$F$17+('[1]Pricing Schedule'!$F$18*M1511),
IF(AND(I1511=38000,R1511&gt;4.5,R1511&lt;=9,M1511&lt;=8),'[1]Pricing Schedule'!$F$34+('[1]Pricing Schedule'!$F$36*M1511),
IF(AND(I1511=38000,R1511&gt;9,R1511&lt;=12.8,M1511&gt;8),'[1]Pricing Schedule'!$F$26+('[1]Pricing Schedule'!$F$27*M1511),
IF(AND(I1511=38000,R1511&gt;9,R1511&lt;=12.8,M1511&lt;=8),'[1]Pricing Schedule'!$F$34+('[1]Pricing Schedule'!$F$36*M1511),
IF(AND(I1511=38000,R1511&gt;12.8,R1511&lt;=22.8),'[1]Pricing Schedule'!$F$34+('[1]Pricing Schedule'!$F$36*M1511),
IF(AND(I1511=38000,R1511&gt;22.8,R1511&lt;=30.2),'[1]Pricing Schedule'!$F$43+('[1]Pricing Schedule'!$F$45*M1511),
IF(AND(I1511=38000,R1511&gt;30.2,R1511&lt;=45.9),'[1]Pricing Schedule'!$F$52+('[1]Pricing Schedule'!$F$54*M1511),
IF(AND(I1511=38000,R1511&gt;45.9,R1511&lt;=123.4),'[1]Pricing Schedule'!$F$96+('[1]Pricing Schedule'!$F$97*M1511),
IF(AND(I1511=38000,R1511&gt;123.4,R1511&lt;=168.2,M1511&lt;=10),'[1]Pricing Schedule'!$F$103+('[1]Pricing Schedule'!$F$105*M1511),
IF(AND(I1511=38000,R1511&gt;123.4,R1511&lt;=168.2,M1511&gt;10),'[1]Pricing Schedule'!$F$111+('[1]Pricing Schedule'!$F$113*M1511),
IF(AND(I1511=38000,R1511&gt;157.4,R1511&lt;=336.4,M1511&lt;=10),('[1]Pricing Schedule'!$F$103+('[1]Pricing Schedule'!$F$105*M1511))*2,
IF(AND(I1511=38000,R1511&gt;157.4,R1511&lt;=336.4,M1511&gt;10),('[1]Pricing Schedule'!$F$111+('[1]Pricing Schedule'!$F$113*M1511))*2,
IF(AND(I1511=38000,R1511&gt;314.8,R1511&lt;=504.6,M1511&lt;=10),('[1]Pricing Schedule'!$F$103+('[1]Pricing Schedule'!$F$105*M1511))*3,
IF(AND(I1511=38000,R1511&gt;314.8,R1511&lt;=504.6,M1511&gt;10),('[1]Pricing Schedule'!$F$111+('[1]Pricing Schedule'!$F$113*M1511))*3,
IF(AND(I1511=38000,R1511&gt;472.2,R1511&lt;=672.8,M1511&lt;=10),('[1]Pricing Schedule'!$F$103+('[1]Pricing Schedule'!$F$105*M1511))*4,
IF(AND(I1511=38000,R1511&gt;472.2,R1511&lt;=672.8,M1511&gt;10),('[1]Pricing Schedule'!$F$111+('[1]Pricing Schedule'!$F$113*M1511))*4,
IF(AND(I1511=110000,R1511&lt;=12.8,M1511&gt;2),'[1]Pricing Schedule'!$F$62+('[1]Pricing Schedule'!$F$63*M1511),
IF(AND(I1511=110000,R1511&lt;=12.8,M1511&lt;=2),'[1]Pricing Schedule'!$F$96+('[1]Pricing Schedule'!$F$97*M1511),
IF(AND(I1511=110000,R1511&gt;12.8,R1511&lt;=22.8,M1511&gt;3),'[1]Pricing Schedule'!$F$71+('[1]Pricing Schedule'!$F$72*M1511),
IF(AND(I1511=110000,R1511&gt;12.8,R1511&lt;=22.8,M1511&lt;=3),'[1]Pricing Schedule'!$F$96+('[1]Pricing Schedule'!$F$97*M1511),
IF(AND(I1511=110000,R1511&gt;22.8,R1511&lt;=30.2),'[1]Pricing Schedule'!$F$80+('[1]Pricing Schedule'!$F$81*M1511),
IF(AND(I1511=110000,R1511&gt;30.2,R1511&lt;=45.9),'[1]Pricing Schedule'!$F$89+('[1]Pricing Schedule'!$F$90*M1511),
IF(AND(I1511=110000,R1511&gt;45.9,R1511&lt;=123.4),'[1]Pricing Schedule'!$F$96+('[1]Pricing Schedule'!$F$97*M1511),
IF(AND(I1511=110000,R1511&gt;123.4,R1511&lt;=168.2,M1511&lt;=10),'[1]Pricing Schedule'!$F$103+('[1]Pricing Schedule'!$F$105*M1511),
IF(AND(I1511=110000,R1511&gt;123.4,R1511&lt;=168.2,M1511&gt;10),'[1]Pricing Schedule'!$F$111+('[1]Pricing Schedule'!$F$113*M1511),
IF(AND(I1511=110000,R1511&gt;168.2,R1511&lt;=336.4,M1511&lt;=10),('[1]Pricing Schedule'!$F$103+('[1]Pricing Schedule'!$F$105*M1511))*2,
IF(AND(I1511=110000,R1511&gt;168.2,R1511&lt;=336.4,M1511&gt;10),('[1]Pricing Schedule'!$F$111+('[1]Pricing Schedule'!$F$113*M1511))*2,
IF(AND(I1511=110000,R1511&gt;336.4,R1511&lt;=504.6,M1511&lt;=10),('[1]Pricing Schedule'!$F$103+('[1]Pricing Schedule'!$F$105*M1511))*3,
IF(AND(I1511=110000,R1511&gt;336.4,R1511&lt;=504.6,M1511&gt;10),('[1]Pricing Schedule'!$F$111+('[1]Pricing Schedule'!$F$113*M1511))*3,
IF(AND(I1511=110000,R1511&gt;504.6,R1511&lt;=672.8,M1511&lt;=10),('[1]Pricing Schedule'!$F$103+('[1]Pricing Schedule'!$F$105*M1511))*4,
IF(AND(I1511=110000,R1511&gt;504.6,R1511&lt;=672.8,M1511&gt;10),('[1]Pricing Schedule'!$F$111+('[1]Pricing Schedule'!$F$113*M1511))*4,
IF(AND(I1511=110000,R1511&gt;672.8,R1511&lt;=841,M1511&lt;=10),('[1]Pricing Schedule'!$F$103+('[1]Pricing Schedule'!$F$105*M1511))*5,
IF(AND(I1511=110000,R1511&gt;672.8,R1511&lt;=841,M1511&gt;10),('[1]Pricing Schedule'!$F$111+('[1]Pricing Schedule'!$F$113*M1511))*5,
IF(AND(I1511=110000,R1511&gt;672.8,R1511&lt;=841,M1511&lt;=10),('[1]Pricing Schedule'!$F$103+('[1]Pricing Schedule'!$F$105*M1511))*5,
IF(AND(I1511=110000,R1511&gt;672.8,R1511&lt;=841,M1511&gt;10),('[1]Pricing Schedule'!$F$111+('[1]Pricing Schedule'!$F$113*M1511))*5,
IF(AND(I1511=110000,R1511&gt;1345.6,R1511&lt;=1513.8,M1511&lt;=10),('[1]Pricing Schedule'!$F$103+('[1]Pricing Schedule'!$F$105*M1511))*9,
IF(AND(I1511=110000,R1511&gt;1345.6,R1511&lt;=1513.8,M1511&gt;10),('[1]Pricing Schedule'!$F$111+('[1]Pricing Schedule'!$F$113*M1511))*9,
9999999999)))))))))))))))))))))))))))))))))))))))</f>
        <v>1732670</v>
      </c>
      <c r="T1511" s="21">
        <f>IF(AND(I1511=38000,R1511&lt;=4.5,M1511&gt;8),'[1]Pricing Schedule'!$J$9,
IF(AND(I1511=38000,R1511&lt;=4.5,M1511&lt;=8),'[1]Pricing Schedule'!$J$36,
IF(AND(I1511=38000,R1511&gt;4.5,R1511&lt;=9,M1511&gt;8),'[1]Pricing Schedule'!$J$18,
IF(AND(I1511=38000,R1511&gt;4.5,R1511&lt;=9,M1511&lt;=8),'[1]Pricing Schedule'!$J$36,
IF(AND(I1511=38000,R1511&gt;9,R1511&lt;=12.8,M1511&gt;8),'[1]Pricing Schedule'!$J$27,
IF(AND(I1511=38000,R1511&gt;9,R1511&lt;=12.8,M1511&lt;=8),'[1]Pricing Schedule'!$J$36,
IF(AND(I1511=38000,R1511&gt;12.8,R1511&lt;=22.8),'[1]Pricing Schedule'!$J$36,
IF(AND(I1511=38000,R1511&gt;22.8,R1511&lt;=30.2),'[1]Pricing Schedule'!$J$45,
IF(AND(I1511=38000,R1511&gt;30.2,R1511&lt;=45.9),'[1]Pricing Schedule'!$J$54,
IF(AND(I1511=38000,R1511&gt;45.9,R1511&lt;=123.4),'[1]Pricing Schedule'!$J$97,
IF(AND(I1511=38000,R1511&gt;123.4,R1511&lt;=168.2,M1511&lt;=10),'[1]Pricing Schedule'!$J$105,
IF(AND(I1511=38000,R1511&gt;123.4,R1511&lt;=168.2,M1511&gt;10),'[1]Pricing Schedule'!$J$113,
IF(AND(I1511=38000,R1511&gt;168.2,R1511&lt;=336.4,M1511&lt;=10),('[1]Pricing Schedule'!$J$105),
IF(AND(I1511=38000,R1511&gt;168.2,R1511&lt;=336.4,M1511&gt;10),('[1]Pricing Schedule'!$J$113),
IF(AND(I1511=38000,R1511&gt;336.4,R1511&lt;=504.6,M1511&lt;=10),('[1]Pricing Schedule'!$J$105),
IF(AND(I1511=38000,R1511&gt;336.4,R1511&lt;=504.6,M1511&gt;10),('[1]Pricing Schedule'!$J$113),
IF(AND(I1511=38000,R1511&gt;504.6,R1511&lt;=672.8,M1511&lt;=10),('[1]Pricing Schedule'!$J$105),
IF(AND(I1511=38000,R1511&gt;504.6,R1511&lt;=672.8,M1511&gt;10),('[1]Pricing Schedule'!$J$113),
IF(AND(I1511=110000,R1511&lt;=12.8,M1511&gt;2),'[1]Pricing Schedule'!$J$63,
IF(AND(I1511=110000,R1511&lt;=12.8,M1511&lt;=2),'[1]Pricing Schedule'!$J$97,
IF(AND(I1511=110000,R1511&gt;12.8,R1511&lt;=22.8,M1511&gt;3),'[1]Pricing Schedule'!$J$72,
IF(AND(I1511=110000,R1511&gt;12.8,R1511&lt;=22.8,M1511&lt;=3),'[1]Pricing Schedule'!$J$97,
IF(AND(I1511=110000,R1511&gt;22.8,R1511&lt;=30.2),'[1]Pricing Schedule'!$J$81,
IF(AND(I1511=110000,R1511&gt;30.2,R1511&lt;=45.9),'[1]Pricing Schedule'!$J$90,
IF(AND(I1511=110000,R1511&gt;45.9,R1511&lt;=123.4),'[1]Pricing Schedule'!$J$97,
IF(AND(I1511=110000,R1511&gt;123.4,R1511&lt;=168.2,M1511&lt;=10),'[1]Pricing Schedule'!$J$105,
IF(AND(I1511=110000,R1511&gt;123.4,R1511&lt;=168.2,M1511&gt;10),'[1]Pricing Schedule'!$J$113,
IF(AND(I1511=110000,R1511&gt;168.2,R1511&lt;=336.2,M1511&lt;=10),('[1]Pricing Schedule'!$J$105),
IF(AND(I1511=110000,R1511&gt;168.2,R1511&lt;=336.2,M1511&gt;10),('[1]Pricing Schedule'!$J$113),
IF(AND(I1511=110000,R1511&gt;336.4,R1511&lt;=504.6,M1511&lt;=10),('[1]Pricing Schedule'!$J$105),
IF(AND(I1511=110000,R1511&gt;336.4,R1511&lt;=504.6,M1511&gt;10),('[1]Pricing Schedule'!$J$113),
IF(AND(I1511=110000,R1511&gt;504.6,R1511&lt;=672.8,M1511&lt;=10),('[1]Pricing Schedule'!$J$105),
IF(AND(I1511=110000,R1511&gt;504.6,R1511&lt;=672.8,M1511&gt;10),('[1]Pricing Schedule'!$J$113),
IF(AND(I1511=110000,R1511&gt;672.8,R1511&lt;=841,M1511&lt;=10),('[1]Pricing Schedule'!$J$105),
IF(AND(I1511=110000,R1511&gt;672.8,R1511&lt;=841,M1511&gt;10),('[1]Pricing Schedule'!$J$113),
IF(AND(I1511=110000,R1511&gt;1682,R1511&lt;=1850.2,M1511&lt;=10),('[1]Pricing Schedule'!$J$105),
IF(AND(I1511=110000,R1511&gt;1682,R1511&lt;=1850.2,M1511&gt;10),('[1]Pricing Schedule'!$J$113),
IF(AND(I1511=110000,R1511&gt;2018.4,R1511&lt;=2186.6,M1511&lt;=10),('[1]Pricing Schedule'!$J$105),
IF(AND(I1511=110000,R1511&gt;2018.4,R1511&lt;=2186.6,M1511&gt;10),('[1]Pricing Schedule'!$J$113),999999999)))))))))))))))))))))))))))))))))))))))</f>
        <v>7</v>
      </c>
      <c r="U1511" s="40">
        <f t="shared" si="144"/>
        <v>412540.47619047615</v>
      </c>
      <c r="V1511" s="41">
        <f t="shared" si="145"/>
        <v>2.4240045709800482</v>
      </c>
      <c r="Y1511" s="23">
        <v>640</v>
      </c>
      <c r="Z1511" s="23">
        <v>64</v>
      </c>
      <c r="AD1511" s="13"/>
      <c r="AE1511" s="13"/>
      <c r="AF1511" s="13"/>
      <c r="AR1511" s="35"/>
    </row>
    <row r="1512" spans="1:44">
      <c r="A1512" s="23">
        <v>1514</v>
      </c>
      <c r="B1512" s="23">
        <v>1514</v>
      </c>
      <c r="C1512" s="23" t="s">
        <v>2203</v>
      </c>
      <c r="D1512" s="23" t="s">
        <v>384</v>
      </c>
      <c r="E1512" s="23" t="s">
        <v>384</v>
      </c>
      <c r="F1512" s="23" t="s">
        <v>391</v>
      </c>
      <c r="G1512" s="23" t="s">
        <v>392</v>
      </c>
      <c r="H1512" s="23" t="s">
        <v>133</v>
      </c>
      <c r="I1512" s="13">
        <v>110000</v>
      </c>
      <c r="J1512" s="13">
        <v>110000</v>
      </c>
      <c r="K1512" s="13">
        <v>38000</v>
      </c>
      <c r="L1512" s="24">
        <v>4.7549999999999999</v>
      </c>
      <c r="M1512" s="37">
        <f t="shared" si="140"/>
        <v>5</v>
      </c>
      <c r="N1512" s="24">
        <v>0.16</v>
      </c>
      <c r="O1512" s="13">
        <v>3</v>
      </c>
      <c r="P1512" s="36">
        <f t="shared" si="141"/>
        <v>0.16</v>
      </c>
      <c r="Q1512" s="38">
        <f t="shared" si="142"/>
        <v>4.2</v>
      </c>
      <c r="R1512" s="37">
        <f t="shared" si="143"/>
        <v>4.2</v>
      </c>
      <c r="S1512" s="39">
        <f>IF(AND(I1512=38000,R1512&lt;=4.5,M1512&gt;8),'[1]Pricing Schedule'!$F$8+('[1]Pricing Schedule'!$F$9*M1512),
IF(AND(I1512=38000,R1512&lt;=4.5,M1512&lt;=8),'[1]Pricing Schedule'!$F$34+('[1]Pricing Schedule'!$F$36*M1512),
IF(AND(I1512=38000,R1512&gt;4.5,R1512&lt;=9,M1512&gt;8),'[1]Pricing Schedule'!$F$17+('[1]Pricing Schedule'!$F$18*M1512),
IF(AND(I1512=38000,R1512&gt;4.5,R1512&lt;=9,M1512&lt;=8),'[1]Pricing Schedule'!$F$34+('[1]Pricing Schedule'!$F$36*M1512),
IF(AND(I1512=38000,R1512&gt;9,R1512&lt;=12.8,M1512&gt;8),'[1]Pricing Schedule'!$F$26+('[1]Pricing Schedule'!$F$27*M1512),
IF(AND(I1512=38000,R1512&gt;9,R1512&lt;=12.8,M1512&lt;=8),'[1]Pricing Schedule'!$F$34+('[1]Pricing Schedule'!$F$36*M1512),
IF(AND(I1512=38000,R1512&gt;12.8,R1512&lt;=22.8),'[1]Pricing Schedule'!$F$34+('[1]Pricing Schedule'!$F$36*M1512),
IF(AND(I1512=38000,R1512&gt;22.8,R1512&lt;=30.2),'[1]Pricing Schedule'!$F$43+('[1]Pricing Schedule'!$F$45*M1512),
IF(AND(I1512=38000,R1512&gt;30.2,R1512&lt;=45.9),'[1]Pricing Schedule'!$F$52+('[1]Pricing Schedule'!$F$54*M1512),
IF(AND(I1512=38000,R1512&gt;45.9,R1512&lt;=123.4),'[1]Pricing Schedule'!$F$96+('[1]Pricing Schedule'!$F$97*M1512),
IF(AND(I1512=38000,R1512&gt;123.4,R1512&lt;=168.2,M1512&lt;=10),'[1]Pricing Schedule'!$F$103+('[1]Pricing Schedule'!$F$105*M1512),
IF(AND(I1512=38000,R1512&gt;123.4,R1512&lt;=168.2,M1512&gt;10),'[1]Pricing Schedule'!$F$111+('[1]Pricing Schedule'!$F$113*M1512),
IF(AND(I1512=38000,R1512&gt;157.4,R1512&lt;=336.4,M1512&lt;=10),('[1]Pricing Schedule'!$F$103+('[1]Pricing Schedule'!$F$105*M1512))*2,
IF(AND(I1512=38000,R1512&gt;157.4,R1512&lt;=336.4,M1512&gt;10),('[1]Pricing Schedule'!$F$111+('[1]Pricing Schedule'!$F$113*M1512))*2,
IF(AND(I1512=38000,R1512&gt;314.8,R1512&lt;=504.6,M1512&lt;=10),('[1]Pricing Schedule'!$F$103+('[1]Pricing Schedule'!$F$105*M1512))*3,
IF(AND(I1512=38000,R1512&gt;314.8,R1512&lt;=504.6,M1512&gt;10),('[1]Pricing Schedule'!$F$111+('[1]Pricing Schedule'!$F$113*M1512))*3,
IF(AND(I1512=38000,R1512&gt;472.2,R1512&lt;=672.8,M1512&lt;=10),('[1]Pricing Schedule'!$F$103+('[1]Pricing Schedule'!$F$105*M1512))*4,
IF(AND(I1512=38000,R1512&gt;472.2,R1512&lt;=672.8,M1512&gt;10),('[1]Pricing Schedule'!$F$111+('[1]Pricing Schedule'!$F$113*M1512))*4,
IF(AND(I1512=110000,R1512&lt;=12.8,M1512&gt;2),'[1]Pricing Schedule'!$F$62+('[1]Pricing Schedule'!$F$63*M1512),
IF(AND(I1512=110000,R1512&lt;=12.8,M1512&lt;=2),'[1]Pricing Schedule'!$F$96+('[1]Pricing Schedule'!$F$97*M1512),
IF(AND(I1512=110000,R1512&gt;12.8,R1512&lt;=22.8,M1512&gt;3),'[1]Pricing Schedule'!$F$71+('[1]Pricing Schedule'!$F$72*M1512),
IF(AND(I1512=110000,R1512&gt;12.8,R1512&lt;=22.8,M1512&lt;=3),'[1]Pricing Schedule'!$F$96+('[1]Pricing Schedule'!$F$97*M1512),
IF(AND(I1512=110000,R1512&gt;22.8,R1512&lt;=30.2),'[1]Pricing Schedule'!$F$80+('[1]Pricing Schedule'!$F$81*M1512),
IF(AND(I1512=110000,R1512&gt;30.2,R1512&lt;=45.9),'[1]Pricing Schedule'!$F$89+('[1]Pricing Schedule'!$F$90*M1512),
IF(AND(I1512=110000,R1512&gt;45.9,R1512&lt;=123.4),'[1]Pricing Schedule'!$F$96+('[1]Pricing Schedule'!$F$97*M1512),
IF(AND(I1512=110000,R1512&gt;123.4,R1512&lt;=168.2,M1512&lt;=10),'[1]Pricing Schedule'!$F$103+('[1]Pricing Schedule'!$F$105*M1512),
IF(AND(I1512=110000,R1512&gt;123.4,R1512&lt;=168.2,M1512&gt;10),'[1]Pricing Schedule'!$F$111+('[1]Pricing Schedule'!$F$113*M1512),
IF(AND(I1512=110000,R1512&gt;168.2,R1512&lt;=336.4,M1512&lt;=10),('[1]Pricing Schedule'!$F$103+('[1]Pricing Schedule'!$F$105*M1512))*2,
IF(AND(I1512=110000,R1512&gt;168.2,R1512&lt;=336.4,M1512&gt;10),('[1]Pricing Schedule'!$F$111+('[1]Pricing Schedule'!$F$113*M1512))*2,
IF(AND(I1512=110000,R1512&gt;336.4,R1512&lt;=504.6,M1512&lt;=10),('[1]Pricing Schedule'!$F$103+('[1]Pricing Schedule'!$F$105*M1512))*3,
IF(AND(I1512=110000,R1512&gt;336.4,R1512&lt;=504.6,M1512&gt;10),('[1]Pricing Schedule'!$F$111+('[1]Pricing Schedule'!$F$113*M1512))*3,
IF(AND(I1512=110000,R1512&gt;504.6,R1512&lt;=672.8,M1512&lt;=10),('[1]Pricing Schedule'!$F$103+('[1]Pricing Schedule'!$F$105*M1512))*4,
IF(AND(I1512=110000,R1512&gt;504.6,R1512&lt;=672.8,M1512&gt;10),('[1]Pricing Schedule'!$F$111+('[1]Pricing Schedule'!$F$113*M1512))*4,
IF(AND(I1512=110000,R1512&gt;672.8,R1512&lt;=841,M1512&lt;=10),('[1]Pricing Schedule'!$F$103+('[1]Pricing Schedule'!$F$105*M1512))*5,
IF(AND(I1512=110000,R1512&gt;672.8,R1512&lt;=841,M1512&gt;10),('[1]Pricing Schedule'!$F$111+('[1]Pricing Schedule'!$F$113*M1512))*5,
IF(AND(I1512=110000,R1512&gt;672.8,R1512&lt;=841,M1512&lt;=10),('[1]Pricing Schedule'!$F$103+('[1]Pricing Schedule'!$F$105*M1512))*5,
IF(AND(I1512=110000,R1512&gt;672.8,R1512&lt;=841,M1512&gt;10),('[1]Pricing Schedule'!$F$111+('[1]Pricing Schedule'!$F$113*M1512))*5,
IF(AND(I1512=110000,R1512&gt;1345.6,R1512&lt;=1513.8,M1512&lt;=10),('[1]Pricing Schedule'!$F$103+('[1]Pricing Schedule'!$F$105*M1512))*9,
IF(AND(I1512=110000,R1512&gt;1345.6,R1512&lt;=1513.8,M1512&gt;10),('[1]Pricing Schedule'!$F$111+('[1]Pricing Schedule'!$F$113*M1512))*9,
9999999999)))))))))))))))))))))))))))))))))))))))</f>
        <v>1679970</v>
      </c>
      <c r="T1512" s="21">
        <f>IF(AND(I1512=38000,R1512&lt;=4.5,M1512&gt;8),'[1]Pricing Schedule'!$J$9,
IF(AND(I1512=38000,R1512&lt;=4.5,M1512&lt;=8),'[1]Pricing Schedule'!$J$36,
IF(AND(I1512=38000,R1512&gt;4.5,R1512&lt;=9,M1512&gt;8),'[1]Pricing Schedule'!$J$18,
IF(AND(I1512=38000,R1512&gt;4.5,R1512&lt;=9,M1512&lt;=8),'[1]Pricing Schedule'!$J$36,
IF(AND(I1512=38000,R1512&gt;9,R1512&lt;=12.8,M1512&gt;8),'[1]Pricing Schedule'!$J$27,
IF(AND(I1512=38000,R1512&gt;9,R1512&lt;=12.8,M1512&lt;=8),'[1]Pricing Schedule'!$J$36,
IF(AND(I1512=38000,R1512&gt;12.8,R1512&lt;=22.8),'[1]Pricing Schedule'!$J$36,
IF(AND(I1512=38000,R1512&gt;22.8,R1512&lt;=30.2),'[1]Pricing Schedule'!$J$45,
IF(AND(I1512=38000,R1512&gt;30.2,R1512&lt;=45.9),'[1]Pricing Schedule'!$J$54,
IF(AND(I1512=38000,R1512&gt;45.9,R1512&lt;=123.4),'[1]Pricing Schedule'!$J$97,
IF(AND(I1512=38000,R1512&gt;123.4,R1512&lt;=168.2,M1512&lt;=10),'[1]Pricing Schedule'!$J$105,
IF(AND(I1512=38000,R1512&gt;123.4,R1512&lt;=168.2,M1512&gt;10),'[1]Pricing Schedule'!$J$113,
IF(AND(I1512=38000,R1512&gt;168.2,R1512&lt;=336.4,M1512&lt;=10),('[1]Pricing Schedule'!$J$105),
IF(AND(I1512=38000,R1512&gt;168.2,R1512&lt;=336.4,M1512&gt;10),('[1]Pricing Schedule'!$J$113),
IF(AND(I1512=38000,R1512&gt;336.4,R1512&lt;=504.6,M1512&lt;=10),('[1]Pricing Schedule'!$J$105),
IF(AND(I1512=38000,R1512&gt;336.4,R1512&lt;=504.6,M1512&gt;10),('[1]Pricing Schedule'!$J$113),
IF(AND(I1512=38000,R1512&gt;504.6,R1512&lt;=672.8,M1512&lt;=10),('[1]Pricing Schedule'!$J$105),
IF(AND(I1512=38000,R1512&gt;504.6,R1512&lt;=672.8,M1512&gt;10),('[1]Pricing Schedule'!$J$113),
IF(AND(I1512=110000,R1512&lt;=12.8,M1512&gt;2),'[1]Pricing Schedule'!$J$63,
IF(AND(I1512=110000,R1512&lt;=12.8,M1512&lt;=2),'[1]Pricing Schedule'!$J$97,
IF(AND(I1512=110000,R1512&gt;12.8,R1512&lt;=22.8,M1512&gt;3),'[1]Pricing Schedule'!$J$72,
IF(AND(I1512=110000,R1512&gt;12.8,R1512&lt;=22.8,M1512&lt;=3),'[1]Pricing Schedule'!$J$97,
IF(AND(I1512=110000,R1512&gt;22.8,R1512&lt;=30.2),'[1]Pricing Schedule'!$J$81,
IF(AND(I1512=110000,R1512&gt;30.2,R1512&lt;=45.9),'[1]Pricing Schedule'!$J$90,
IF(AND(I1512=110000,R1512&gt;45.9,R1512&lt;=123.4),'[1]Pricing Schedule'!$J$97,
IF(AND(I1512=110000,R1512&gt;123.4,R1512&lt;=168.2,M1512&lt;=10),'[1]Pricing Schedule'!$J$105,
IF(AND(I1512=110000,R1512&gt;123.4,R1512&lt;=168.2,M1512&gt;10),'[1]Pricing Schedule'!$J$113,
IF(AND(I1512=110000,R1512&gt;168.2,R1512&lt;=336.2,M1512&lt;=10),('[1]Pricing Schedule'!$J$105),
IF(AND(I1512=110000,R1512&gt;168.2,R1512&lt;=336.2,M1512&gt;10),('[1]Pricing Schedule'!$J$113),
IF(AND(I1512=110000,R1512&gt;336.4,R1512&lt;=504.6,M1512&lt;=10),('[1]Pricing Schedule'!$J$105),
IF(AND(I1512=110000,R1512&gt;336.4,R1512&lt;=504.6,M1512&gt;10),('[1]Pricing Schedule'!$J$113),
IF(AND(I1512=110000,R1512&gt;504.6,R1512&lt;=672.8,M1512&lt;=10),('[1]Pricing Schedule'!$J$105),
IF(AND(I1512=110000,R1512&gt;504.6,R1512&lt;=672.8,M1512&gt;10),('[1]Pricing Schedule'!$J$113),
IF(AND(I1512=110000,R1512&gt;672.8,R1512&lt;=841,M1512&lt;=10),('[1]Pricing Schedule'!$J$105),
IF(AND(I1512=110000,R1512&gt;672.8,R1512&lt;=841,M1512&gt;10),('[1]Pricing Schedule'!$J$113),
IF(AND(I1512=110000,R1512&gt;1682,R1512&lt;=1850.2,M1512&lt;=10),('[1]Pricing Schedule'!$J$105),
IF(AND(I1512=110000,R1512&gt;1682,R1512&lt;=1850.2,M1512&gt;10),('[1]Pricing Schedule'!$J$113),
IF(AND(I1512=110000,R1512&gt;2018.4,R1512&lt;=2186.6,M1512&lt;=10),('[1]Pricing Schedule'!$J$105),
IF(AND(I1512=110000,R1512&gt;2018.4,R1512&lt;=2186.6,M1512&gt;10),('[1]Pricing Schedule'!$J$113),999999999)))))))))))))))))))))))))))))))))))))))</f>
        <v>7</v>
      </c>
      <c r="U1512" s="40">
        <f t="shared" si="144"/>
        <v>399992.8571428571</v>
      </c>
      <c r="V1512" s="41">
        <f t="shared" si="145"/>
        <v>2.5000446436543511</v>
      </c>
      <c r="Y1512" s="23">
        <v>634</v>
      </c>
      <c r="Z1512" s="23">
        <v>205</v>
      </c>
      <c r="AD1512" s="13"/>
      <c r="AE1512" s="13"/>
      <c r="AF1512" s="13"/>
      <c r="AR1512" s="35"/>
    </row>
    <row r="1513" spans="1:44">
      <c r="A1513" s="23">
        <v>1515</v>
      </c>
      <c r="B1513" s="23">
        <v>1515</v>
      </c>
      <c r="C1513" s="23" t="s">
        <v>2204</v>
      </c>
      <c r="D1513" s="23" t="s">
        <v>149</v>
      </c>
      <c r="E1513" s="23" t="s">
        <v>709</v>
      </c>
      <c r="F1513" s="23" t="s">
        <v>710</v>
      </c>
      <c r="G1513" s="23" t="s">
        <v>711</v>
      </c>
      <c r="H1513" s="23" t="s">
        <v>113</v>
      </c>
      <c r="I1513" s="13">
        <v>38000</v>
      </c>
      <c r="J1513" s="13">
        <v>20000</v>
      </c>
      <c r="K1513" s="13">
        <v>38000</v>
      </c>
      <c r="L1513" s="24">
        <v>2.4319999999999999</v>
      </c>
      <c r="M1513" s="37">
        <f t="shared" si="140"/>
        <v>3</v>
      </c>
      <c r="N1513" s="24">
        <v>0.21299999999999999</v>
      </c>
      <c r="O1513" s="13">
        <v>3</v>
      </c>
      <c r="P1513" s="36">
        <f t="shared" si="141"/>
        <v>0.21299999999999999</v>
      </c>
      <c r="Q1513" s="38">
        <f t="shared" si="142"/>
        <v>4.2</v>
      </c>
      <c r="R1513" s="37">
        <f t="shared" si="143"/>
        <v>4.2</v>
      </c>
      <c r="S1513" s="39">
        <f>IF(AND(I1513=38000,R1513&lt;=4.5,M1513&gt;8),'[1]Pricing Schedule'!$F$8+('[1]Pricing Schedule'!$F$9*M1513),
IF(AND(I1513=38000,R1513&lt;=4.5,M1513&lt;=8),'[1]Pricing Schedule'!$F$34+('[1]Pricing Schedule'!$F$36*M1513),
IF(AND(I1513=38000,R1513&gt;4.5,R1513&lt;=9,M1513&gt;8),'[1]Pricing Schedule'!$F$17+('[1]Pricing Schedule'!$F$18*M1513),
IF(AND(I1513=38000,R1513&gt;4.5,R1513&lt;=9,M1513&lt;=8),'[1]Pricing Schedule'!$F$34+('[1]Pricing Schedule'!$F$36*M1513),
IF(AND(I1513=38000,R1513&gt;9,R1513&lt;=12.8,M1513&gt;8),'[1]Pricing Schedule'!$F$26+('[1]Pricing Schedule'!$F$27*M1513),
IF(AND(I1513=38000,R1513&gt;9,R1513&lt;=12.8,M1513&lt;=8),'[1]Pricing Schedule'!$F$34+('[1]Pricing Schedule'!$F$36*M1513),
IF(AND(I1513=38000,R1513&gt;12.8,R1513&lt;=22.8),'[1]Pricing Schedule'!$F$34+('[1]Pricing Schedule'!$F$36*M1513),
IF(AND(I1513=38000,R1513&gt;22.8,R1513&lt;=30.2),'[1]Pricing Schedule'!$F$43+('[1]Pricing Schedule'!$F$45*M1513),
IF(AND(I1513=38000,R1513&gt;30.2,R1513&lt;=45.9),'[1]Pricing Schedule'!$F$52+('[1]Pricing Schedule'!$F$54*M1513),
IF(AND(I1513=38000,R1513&gt;45.9,R1513&lt;=123.4),'[1]Pricing Schedule'!$F$96+('[1]Pricing Schedule'!$F$97*M1513),
IF(AND(I1513=38000,R1513&gt;123.4,R1513&lt;=168.2,M1513&lt;=10),'[1]Pricing Schedule'!$F$103+('[1]Pricing Schedule'!$F$105*M1513),
IF(AND(I1513=38000,R1513&gt;123.4,R1513&lt;=168.2,M1513&gt;10),'[1]Pricing Schedule'!$F$111+('[1]Pricing Schedule'!$F$113*M1513),
IF(AND(I1513=38000,R1513&gt;157.4,R1513&lt;=336.4,M1513&lt;=10),('[1]Pricing Schedule'!$F$103+('[1]Pricing Schedule'!$F$105*M1513))*2,
IF(AND(I1513=38000,R1513&gt;157.4,R1513&lt;=336.4,M1513&gt;10),('[1]Pricing Schedule'!$F$111+('[1]Pricing Schedule'!$F$113*M1513))*2,
IF(AND(I1513=38000,R1513&gt;314.8,R1513&lt;=504.6,M1513&lt;=10),('[1]Pricing Schedule'!$F$103+('[1]Pricing Schedule'!$F$105*M1513))*3,
IF(AND(I1513=38000,R1513&gt;314.8,R1513&lt;=504.6,M1513&gt;10),('[1]Pricing Schedule'!$F$111+('[1]Pricing Schedule'!$F$113*M1513))*3,
IF(AND(I1513=38000,R1513&gt;472.2,R1513&lt;=672.8,M1513&lt;=10),('[1]Pricing Schedule'!$F$103+('[1]Pricing Schedule'!$F$105*M1513))*4,
IF(AND(I1513=38000,R1513&gt;472.2,R1513&lt;=672.8,M1513&gt;10),('[1]Pricing Schedule'!$F$111+('[1]Pricing Schedule'!$F$113*M1513))*4,
IF(AND(I1513=110000,R1513&lt;=12.8,M1513&gt;2),'[1]Pricing Schedule'!$F$62+('[1]Pricing Schedule'!$F$63*M1513),
IF(AND(I1513=110000,R1513&lt;=12.8,M1513&lt;=2),'[1]Pricing Schedule'!$F$96+('[1]Pricing Schedule'!$F$97*M1513),
IF(AND(I1513=110000,R1513&gt;12.8,R1513&lt;=22.8,M1513&gt;3),'[1]Pricing Schedule'!$F$71+('[1]Pricing Schedule'!$F$72*M1513),
IF(AND(I1513=110000,R1513&gt;12.8,R1513&lt;=22.8,M1513&lt;=3),'[1]Pricing Schedule'!$F$96+('[1]Pricing Schedule'!$F$97*M1513),
IF(AND(I1513=110000,R1513&gt;22.8,R1513&lt;=30.2),'[1]Pricing Schedule'!$F$80+('[1]Pricing Schedule'!$F$81*M1513),
IF(AND(I1513=110000,R1513&gt;30.2,R1513&lt;=45.9),'[1]Pricing Schedule'!$F$89+('[1]Pricing Schedule'!$F$90*M1513),
IF(AND(I1513=110000,R1513&gt;45.9,R1513&lt;=123.4),'[1]Pricing Schedule'!$F$96+('[1]Pricing Schedule'!$F$97*M1513),
IF(AND(I1513=110000,R1513&gt;123.4,R1513&lt;=168.2,M1513&lt;=10),'[1]Pricing Schedule'!$F$103+('[1]Pricing Schedule'!$F$105*M1513),
IF(AND(I1513=110000,R1513&gt;123.4,R1513&lt;=168.2,M1513&gt;10),'[1]Pricing Schedule'!$F$111+('[1]Pricing Schedule'!$F$113*M1513),
IF(AND(I1513=110000,R1513&gt;168.2,R1513&lt;=336.4,M1513&lt;=10),('[1]Pricing Schedule'!$F$103+('[1]Pricing Schedule'!$F$105*M1513))*2,
IF(AND(I1513=110000,R1513&gt;168.2,R1513&lt;=336.4,M1513&gt;10),('[1]Pricing Schedule'!$F$111+('[1]Pricing Schedule'!$F$113*M1513))*2,
IF(AND(I1513=110000,R1513&gt;336.4,R1513&lt;=504.6,M1513&lt;=10),('[1]Pricing Schedule'!$F$103+('[1]Pricing Schedule'!$F$105*M1513))*3,
IF(AND(I1513=110000,R1513&gt;336.4,R1513&lt;=504.6,M1513&gt;10),('[1]Pricing Schedule'!$F$111+('[1]Pricing Schedule'!$F$113*M1513))*3,
IF(AND(I1513=110000,R1513&gt;504.6,R1513&lt;=672.8,M1513&lt;=10),('[1]Pricing Schedule'!$F$103+('[1]Pricing Schedule'!$F$105*M1513))*4,
IF(AND(I1513=110000,R1513&gt;504.6,R1513&lt;=672.8,M1513&gt;10),('[1]Pricing Schedule'!$F$111+('[1]Pricing Schedule'!$F$113*M1513))*4,
IF(AND(I1513=110000,R1513&gt;672.8,R1513&lt;=841,M1513&lt;=10),('[1]Pricing Schedule'!$F$103+('[1]Pricing Schedule'!$F$105*M1513))*5,
IF(AND(I1513=110000,R1513&gt;672.8,R1513&lt;=841,M1513&gt;10),('[1]Pricing Schedule'!$F$111+('[1]Pricing Schedule'!$F$113*M1513))*5,
IF(AND(I1513=110000,R1513&gt;672.8,R1513&lt;=841,M1513&lt;=10),('[1]Pricing Schedule'!$F$103+('[1]Pricing Schedule'!$F$105*M1513))*5,
IF(AND(I1513=110000,R1513&gt;672.8,R1513&lt;=841,M1513&gt;10),('[1]Pricing Schedule'!$F$111+('[1]Pricing Schedule'!$F$113*M1513))*5,
IF(AND(I1513=110000,R1513&gt;1345.6,R1513&lt;=1513.8,M1513&lt;=10),('[1]Pricing Schedule'!$F$103+('[1]Pricing Schedule'!$F$105*M1513))*9,
IF(AND(I1513=110000,R1513&gt;1345.6,R1513&lt;=1513.8,M1513&gt;10),('[1]Pricing Schedule'!$F$111+('[1]Pricing Schedule'!$F$113*M1513))*9,
9999999999)))))))))))))))))))))))))))))))))))))))</f>
        <v>558600</v>
      </c>
      <c r="T1513" s="21">
        <f>IF(AND(I1513=38000,R1513&lt;=4.5,M1513&gt;8),'[1]Pricing Schedule'!$J$9,
IF(AND(I1513=38000,R1513&lt;=4.5,M1513&lt;=8),'[1]Pricing Schedule'!$J$36,
IF(AND(I1513=38000,R1513&gt;4.5,R1513&lt;=9,M1513&gt;8),'[1]Pricing Schedule'!$J$18,
IF(AND(I1513=38000,R1513&gt;4.5,R1513&lt;=9,M1513&lt;=8),'[1]Pricing Schedule'!$J$36,
IF(AND(I1513=38000,R1513&gt;9,R1513&lt;=12.8,M1513&gt;8),'[1]Pricing Schedule'!$J$27,
IF(AND(I1513=38000,R1513&gt;9,R1513&lt;=12.8,M1513&lt;=8),'[1]Pricing Schedule'!$J$36,
IF(AND(I1513=38000,R1513&gt;12.8,R1513&lt;=22.8),'[1]Pricing Schedule'!$J$36,
IF(AND(I1513=38000,R1513&gt;22.8,R1513&lt;=30.2),'[1]Pricing Schedule'!$J$45,
IF(AND(I1513=38000,R1513&gt;30.2,R1513&lt;=45.9),'[1]Pricing Schedule'!$J$54,
IF(AND(I1513=38000,R1513&gt;45.9,R1513&lt;=123.4),'[1]Pricing Schedule'!$J$97,
IF(AND(I1513=38000,R1513&gt;123.4,R1513&lt;=168.2,M1513&lt;=10),'[1]Pricing Schedule'!$J$105,
IF(AND(I1513=38000,R1513&gt;123.4,R1513&lt;=168.2,M1513&gt;10),'[1]Pricing Schedule'!$J$113,
IF(AND(I1513=38000,R1513&gt;168.2,R1513&lt;=336.4,M1513&lt;=10),('[1]Pricing Schedule'!$J$105),
IF(AND(I1513=38000,R1513&gt;168.2,R1513&lt;=336.4,M1513&gt;10),('[1]Pricing Schedule'!$J$113),
IF(AND(I1513=38000,R1513&gt;336.4,R1513&lt;=504.6,M1513&lt;=10),('[1]Pricing Schedule'!$J$105),
IF(AND(I1513=38000,R1513&gt;336.4,R1513&lt;=504.6,M1513&gt;10),('[1]Pricing Schedule'!$J$113),
IF(AND(I1513=38000,R1513&gt;504.6,R1513&lt;=672.8,M1513&lt;=10),('[1]Pricing Schedule'!$J$105),
IF(AND(I1513=38000,R1513&gt;504.6,R1513&lt;=672.8,M1513&gt;10),('[1]Pricing Schedule'!$J$113),
IF(AND(I1513=110000,R1513&lt;=12.8,M1513&gt;2),'[1]Pricing Schedule'!$J$63,
IF(AND(I1513=110000,R1513&lt;=12.8,M1513&lt;=2),'[1]Pricing Schedule'!$J$97,
IF(AND(I1513=110000,R1513&gt;12.8,R1513&lt;=22.8,M1513&gt;3),'[1]Pricing Schedule'!$J$72,
IF(AND(I1513=110000,R1513&gt;12.8,R1513&lt;=22.8,M1513&lt;=3),'[1]Pricing Schedule'!$J$97,
IF(AND(I1513=110000,R1513&gt;22.8,R1513&lt;=30.2),'[1]Pricing Schedule'!$J$81,
IF(AND(I1513=110000,R1513&gt;30.2,R1513&lt;=45.9),'[1]Pricing Schedule'!$J$90,
IF(AND(I1513=110000,R1513&gt;45.9,R1513&lt;=123.4),'[1]Pricing Schedule'!$J$97,
IF(AND(I1513=110000,R1513&gt;123.4,R1513&lt;=168.2,M1513&lt;=10),'[1]Pricing Schedule'!$J$105,
IF(AND(I1513=110000,R1513&gt;123.4,R1513&lt;=168.2,M1513&gt;10),'[1]Pricing Schedule'!$J$113,
IF(AND(I1513=110000,R1513&gt;168.2,R1513&lt;=336.2,M1513&lt;=10),('[1]Pricing Schedule'!$J$105),
IF(AND(I1513=110000,R1513&gt;168.2,R1513&lt;=336.2,M1513&gt;10),('[1]Pricing Schedule'!$J$113),
IF(AND(I1513=110000,R1513&gt;336.4,R1513&lt;=504.6,M1513&lt;=10),('[1]Pricing Schedule'!$J$105),
IF(AND(I1513=110000,R1513&gt;336.4,R1513&lt;=504.6,M1513&gt;10),('[1]Pricing Schedule'!$J$113),
IF(AND(I1513=110000,R1513&gt;504.6,R1513&lt;=672.8,M1513&lt;=10),('[1]Pricing Schedule'!$J$105),
IF(AND(I1513=110000,R1513&gt;504.6,R1513&lt;=672.8,M1513&gt;10),('[1]Pricing Schedule'!$J$113),
IF(AND(I1513=110000,R1513&gt;672.8,R1513&lt;=841,M1513&lt;=10),('[1]Pricing Schedule'!$J$105),
IF(AND(I1513=110000,R1513&gt;672.8,R1513&lt;=841,M1513&gt;10),('[1]Pricing Schedule'!$J$113),
IF(AND(I1513=110000,R1513&gt;1682,R1513&lt;=1850.2,M1513&lt;=10),('[1]Pricing Schedule'!$J$105),
IF(AND(I1513=110000,R1513&gt;1682,R1513&lt;=1850.2,M1513&gt;10),('[1]Pricing Schedule'!$J$113),
IF(AND(I1513=110000,R1513&gt;2018.4,R1513&lt;=2186.6,M1513&lt;=10),('[1]Pricing Schedule'!$J$105),
IF(AND(I1513=110000,R1513&gt;2018.4,R1513&lt;=2186.6,M1513&gt;10),('[1]Pricing Schedule'!$J$113),999999999)))))))))))))))))))))))))))))))))))))))</f>
        <v>4</v>
      </c>
      <c r="U1513" s="40">
        <f t="shared" si="144"/>
        <v>133000</v>
      </c>
      <c r="V1513" s="41">
        <f t="shared" si="145"/>
        <v>7.518796992481203</v>
      </c>
      <c r="Y1513" s="23">
        <v>233</v>
      </c>
      <c r="Z1513" s="23">
        <v>695</v>
      </c>
      <c r="AD1513" s="13"/>
      <c r="AE1513" s="13"/>
      <c r="AF1513" s="13"/>
      <c r="AR1513" s="35"/>
    </row>
    <row r="1514" spans="1:44">
      <c r="A1514" s="23">
        <v>1516</v>
      </c>
      <c r="B1514" s="23">
        <v>1516</v>
      </c>
      <c r="C1514" s="23" t="s">
        <v>2205</v>
      </c>
      <c r="D1514" s="23" t="s">
        <v>709</v>
      </c>
      <c r="E1514" s="23" t="s">
        <v>709</v>
      </c>
      <c r="F1514" s="23" t="s">
        <v>394</v>
      </c>
      <c r="G1514" s="23" t="s">
        <v>395</v>
      </c>
      <c r="H1514" s="23" t="s">
        <v>113</v>
      </c>
      <c r="I1514" s="13">
        <v>38000</v>
      </c>
      <c r="J1514" s="13">
        <v>38000</v>
      </c>
      <c r="K1514" s="23" t="s">
        <v>119</v>
      </c>
      <c r="L1514" s="24">
        <v>11.122</v>
      </c>
      <c r="M1514" s="37">
        <f t="shared" si="140"/>
        <v>12</v>
      </c>
      <c r="N1514" s="24">
        <v>0.20699999999999999</v>
      </c>
      <c r="O1514" s="13">
        <v>3</v>
      </c>
      <c r="P1514" s="36">
        <f t="shared" si="141"/>
        <v>0.20699999999999999</v>
      </c>
      <c r="Q1514" s="38">
        <f t="shared" si="142"/>
        <v>4.2</v>
      </c>
      <c r="R1514" s="37">
        <f t="shared" si="143"/>
        <v>4.2</v>
      </c>
      <c r="S1514" s="39">
        <f>IF(AND(I1514=38000,R1514&lt;=4.5,M1514&gt;8),'[1]Pricing Schedule'!$F$8+('[1]Pricing Schedule'!$F$9*M1514),
IF(AND(I1514=38000,R1514&lt;=4.5,M1514&lt;=8),'[1]Pricing Schedule'!$F$34+('[1]Pricing Schedule'!$F$36*M1514),
IF(AND(I1514=38000,R1514&gt;4.5,R1514&lt;=9,M1514&gt;8),'[1]Pricing Schedule'!$F$17+('[1]Pricing Schedule'!$F$18*M1514),
IF(AND(I1514=38000,R1514&gt;4.5,R1514&lt;=9,M1514&lt;=8),'[1]Pricing Schedule'!$F$34+('[1]Pricing Schedule'!$F$36*M1514),
IF(AND(I1514=38000,R1514&gt;9,R1514&lt;=12.8,M1514&gt;8),'[1]Pricing Schedule'!$F$26+('[1]Pricing Schedule'!$F$27*M1514),
IF(AND(I1514=38000,R1514&gt;9,R1514&lt;=12.8,M1514&lt;=8),'[1]Pricing Schedule'!$F$34+('[1]Pricing Schedule'!$F$36*M1514),
IF(AND(I1514=38000,R1514&gt;12.8,R1514&lt;=22.8),'[1]Pricing Schedule'!$F$34+('[1]Pricing Schedule'!$F$36*M1514),
IF(AND(I1514=38000,R1514&gt;22.8,R1514&lt;=30.2),'[1]Pricing Schedule'!$F$43+('[1]Pricing Schedule'!$F$45*M1514),
IF(AND(I1514=38000,R1514&gt;30.2,R1514&lt;=45.9),'[1]Pricing Schedule'!$F$52+('[1]Pricing Schedule'!$F$54*M1514),
IF(AND(I1514=38000,R1514&gt;45.9,R1514&lt;=123.4),'[1]Pricing Schedule'!$F$96+('[1]Pricing Schedule'!$F$97*M1514),
IF(AND(I1514=38000,R1514&gt;123.4,R1514&lt;=168.2,M1514&lt;=10),'[1]Pricing Schedule'!$F$103+('[1]Pricing Schedule'!$F$105*M1514),
IF(AND(I1514=38000,R1514&gt;123.4,R1514&lt;=168.2,M1514&gt;10),'[1]Pricing Schedule'!$F$111+('[1]Pricing Schedule'!$F$113*M1514),
IF(AND(I1514=38000,R1514&gt;157.4,R1514&lt;=336.4,M1514&lt;=10),('[1]Pricing Schedule'!$F$103+('[1]Pricing Schedule'!$F$105*M1514))*2,
IF(AND(I1514=38000,R1514&gt;157.4,R1514&lt;=336.4,M1514&gt;10),('[1]Pricing Schedule'!$F$111+('[1]Pricing Schedule'!$F$113*M1514))*2,
IF(AND(I1514=38000,R1514&gt;314.8,R1514&lt;=504.6,M1514&lt;=10),('[1]Pricing Schedule'!$F$103+('[1]Pricing Schedule'!$F$105*M1514))*3,
IF(AND(I1514=38000,R1514&gt;314.8,R1514&lt;=504.6,M1514&gt;10),('[1]Pricing Schedule'!$F$111+('[1]Pricing Schedule'!$F$113*M1514))*3,
IF(AND(I1514=38000,R1514&gt;472.2,R1514&lt;=672.8,M1514&lt;=10),('[1]Pricing Schedule'!$F$103+('[1]Pricing Schedule'!$F$105*M1514))*4,
IF(AND(I1514=38000,R1514&gt;472.2,R1514&lt;=672.8,M1514&gt;10),('[1]Pricing Schedule'!$F$111+('[1]Pricing Schedule'!$F$113*M1514))*4,
IF(AND(I1514=110000,R1514&lt;=12.8,M1514&gt;2),'[1]Pricing Schedule'!$F$62+('[1]Pricing Schedule'!$F$63*M1514),
IF(AND(I1514=110000,R1514&lt;=12.8,M1514&lt;=2),'[1]Pricing Schedule'!$F$96+('[1]Pricing Schedule'!$F$97*M1514),
IF(AND(I1514=110000,R1514&gt;12.8,R1514&lt;=22.8,M1514&gt;3),'[1]Pricing Schedule'!$F$71+('[1]Pricing Schedule'!$F$72*M1514),
IF(AND(I1514=110000,R1514&gt;12.8,R1514&lt;=22.8,M1514&lt;=3),'[1]Pricing Schedule'!$F$96+('[1]Pricing Schedule'!$F$97*M1514),
IF(AND(I1514=110000,R1514&gt;22.8,R1514&lt;=30.2),'[1]Pricing Schedule'!$F$80+('[1]Pricing Schedule'!$F$81*M1514),
IF(AND(I1514=110000,R1514&gt;30.2,R1514&lt;=45.9),'[1]Pricing Schedule'!$F$89+('[1]Pricing Schedule'!$F$90*M1514),
IF(AND(I1514=110000,R1514&gt;45.9,R1514&lt;=123.4),'[1]Pricing Schedule'!$F$96+('[1]Pricing Schedule'!$F$97*M1514),
IF(AND(I1514=110000,R1514&gt;123.4,R1514&lt;=168.2,M1514&lt;=10),'[1]Pricing Schedule'!$F$103+('[1]Pricing Schedule'!$F$105*M1514),
IF(AND(I1514=110000,R1514&gt;123.4,R1514&lt;=168.2,M1514&gt;10),'[1]Pricing Schedule'!$F$111+('[1]Pricing Schedule'!$F$113*M1514),
IF(AND(I1514=110000,R1514&gt;168.2,R1514&lt;=336.4,M1514&lt;=10),('[1]Pricing Schedule'!$F$103+('[1]Pricing Schedule'!$F$105*M1514))*2,
IF(AND(I1514=110000,R1514&gt;168.2,R1514&lt;=336.4,M1514&gt;10),('[1]Pricing Schedule'!$F$111+('[1]Pricing Schedule'!$F$113*M1514))*2,
IF(AND(I1514=110000,R1514&gt;336.4,R1514&lt;=504.6,M1514&lt;=10),('[1]Pricing Schedule'!$F$103+('[1]Pricing Schedule'!$F$105*M1514))*3,
IF(AND(I1514=110000,R1514&gt;336.4,R1514&lt;=504.6,M1514&gt;10),('[1]Pricing Schedule'!$F$111+('[1]Pricing Schedule'!$F$113*M1514))*3,
IF(AND(I1514=110000,R1514&gt;504.6,R1514&lt;=672.8,M1514&lt;=10),('[1]Pricing Schedule'!$F$103+('[1]Pricing Schedule'!$F$105*M1514))*4,
IF(AND(I1514=110000,R1514&gt;504.6,R1514&lt;=672.8,M1514&gt;10),('[1]Pricing Schedule'!$F$111+('[1]Pricing Schedule'!$F$113*M1514))*4,
IF(AND(I1514=110000,R1514&gt;672.8,R1514&lt;=841,M1514&lt;=10),('[1]Pricing Schedule'!$F$103+('[1]Pricing Schedule'!$F$105*M1514))*5,
IF(AND(I1514=110000,R1514&gt;672.8,R1514&lt;=841,M1514&gt;10),('[1]Pricing Schedule'!$F$111+('[1]Pricing Schedule'!$F$113*M1514))*5,
IF(AND(I1514=110000,R1514&gt;672.8,R1514&lt;=841,M1514&lt;=10),('[1]Pricing Schedule'!$F$103+('[1]Pricing Schedule'!$F$105*M1514))*5,
IF(AND(I1514=110000,R1514&gt;672.8,R1514&lt;=841,M1514&gt;10),('[1]Pricing Schedule'!$F$111+('[1]Pricing Schedule'!$F$113*M1514))*5,
IF(AND(I1514=110000,R1514&gt;1345.6,R1514&lt;=1513.8,M1514&lt;=10),('[1]Pricing Schedule'!$F$103+('[1]Pricing Schedule'!$F$105*M1514))*9,
IF(AND(I1514=110000,R1514&gt;1345.6,R1514&lt;=1513.8,M1514&gt;10),('[1]Pricing Schedule'!$F$111+('[1]Pricing Schedule'!$F$113*M1514))*9,
9999999999)))))))))))))))))))))))))))))))))))))))</f>
        <v>1492540</v>
      </c>
      <c r="T1514" s="21">
        <f>IF(AND(I1514=38000,R1514&lt;=4.5,M1514&gt;8),'[1]Pricing Schedule'!$J$9,
IF(AND(I1514=38000,R1514&lt;=4.5,M1514&lt;=8),'[1]Pricing Schedule'!$J$36,
IF(AND(I1514=38000,R1514&gt;4.5,R1514&lt;=9,M1514&gt;8),'[1]Pricing Schedule'!$J$18,
IF(AND(I1514=38000,R1514&gt;4.5,R1514&lt;=9,M1514&lt;=8),'[1]Pricing Schedule'!$J$36,
IF(AND(I1514=38000,R1514&gt;9,R1514&lt;=12.8,M1514&gt;8),'[1]Pricing Schedule'!$J$27,
IF(AND(I1514=38000,R1514&gt;9,R1514&lt;=12.8,M1514&lt;=8),'[1]Pricing Schedule'!$J$36,
IF(AND(I1514=38000,R1514&gt;12.8,R1514&lt;=22.8),'[1]Pricing Schedule'!$J$36,
IF(AND(I1514=38000,R1514&gt;22.8,R1514&lt;=30.2),'[1]Pricing Schedule'!$J$45,
IF(AND(I1514=38000,R1514&gt;30.2,R1514&lt;=45.9),'[1]Pricing Schedule'!$J$54,
IF(AND(I1514=38000,R1514&gt;45.9,R1514&lt;=123.4),'[1]Pricing Schedule'!$J$97,
IF(AND(I1514=38000,R1514&gt;123.4,R1514&lt;=168.2,M1514&lt;=10),'[1]Pricing Schedule'!$J$105,
IF(AND(I1514=38000,R1514&gt;123.4,R1514&lt;=168.2,M1514&gt;10),'[1]Pricing Schedule'!$J$113,
IF(AND(I1514=38000,R1514&gt;168.2,R1514&lt;=336.4,M1514&lt;=10),('[1]Pricing Schedule'!$J$105),
IF(AND(I1514=38000,R1514&gt;168.2,R1514&lt;=336.4,M1514&gt;10),('[1]Pricing Schedule'!$J$113),
IF(AND(I1514=38000,R1514&gt;336.4,R1514&lt;=504.6,M1514&lt;=10),('[1]Pricing Schedule'!$J$105),
IF(AND(I1514=38000,R1514&gt;336.4,R1514&lt;=504.6,M1514&gt;10),('[1]Pricing Schedule'!$J$113),
IF(AND(I1514=38000,R1514&gt;504.6,R1514&lt;=672.8,M1514&lt;=10),('[1]Pricing Schedule'!$J$105),
IF(AND(I1514=38000,R1514&gt;504.6,R1514&lt;=672.8,M1514&gt;10),('[1]Pricing Schedule'!$J$113),
IF(AND(I1514=110000,R1514&lt;=12.8,M1514&gt;2),'[1]Pricing Schedule'!$J$63,
IF(AND(I1514=110000,R1514&lt;=12.8,M1514&lt;=2),'[1]Pricing Schedule'!$J$97,
IF(AND(I1514=110000,R1514&gt;12.8,R1514&lt;=22.8,M1514&gt;3),'[1]Pricing Schedule'!$J$72,
IF(AND(I1514=110000,R1514&gt;12.8,R1514&lt;=22.8,M1514&lt;=3),'[1]Pricing Schedule'!$J$97,
IF(AND(I1514=110000,R1514&gt;22.8,R1514&lt;=30.2),'[1]Pricing Schedule'!$J$81,
IF(AND(I1514=110000,R1514&gt;30.2,R1514&lt;=45.9),'[1]Pricing Schedule'!$J$90,
IF(AND(I1514=110000,R1514&gt;45.9,R1514&lt;=123.4),'[1]Pricing Schedule'!$J$97,
IF(AND(I1514=110000,R1514&gt;123.4,R1514&lt;=168.2,M1514&lt;=10),'[1]Pricing Schedule'!$J$105,
IF(AND(I1514=110000,R1514&gt;123.4,R1514&lt;=168.2,M1514&gt;10),'[1]Pricing Schedule'!$J$113,
IF(AND(I1514=110000,R1514&gt;168.2,R1514&lt;=336.2,M1514&lt;=10),('[1]Pricing Schedule'!$J$105),
IF(AND(I1514=110000,R1514&gt;168.2,R1514&lt;=336.2,M1514&gt;10),('[1]Pricing Schedule'!$J$113),
IF(AND(I1514=110000,R1514&gt;336.4,R1514&lt;=504.6,M1514&lt;=10),('[1]Pricing Schedule'!$J$105),
IF(AND(I1514=110000,R1514&gt;336.4,R1514&lt;=504.6,M1514&gt;10),('[1]Pricing Schedule'!$J$113),
IF(AND(I1514=110000,R1514&gt;504.6,R1514&lt;=672.8,M1514&lt;=10),('[1]Pricing Schedule'!$J$105),
IF(AND(I1514=110000,R1514&gt;504.6,R1514&lt;=672.8,M1514&gt;10),('[1]Pricing Schedule'!$J$113),
IF(AND(I1514=110000,R1514&gt;672.8,R1514&lt;=841,M1514&lt;=10),('[1]Pricing Schedule'!$J$105),
IF(AND(I1514=110000,R1514&gt;672.8,R1514&lt;=841,M1514&gt;10),('[1]Pricing Schedule'!$J$113),
IF(AND(I1514=110000,R1514&gt;1682,R1514&lt;=1850.2,M1514&lt;=10),('[1]Pricing Schedule'!$J$105),
IF(AND(I1514=110000,R1514&gt;1682,R1514&lt;=1850.2,M1514&gt;10),('[1]Pricing Schedule'!$J$113),
IF(AND(I1514=110000,R1514&gt;2018.4,R1514&lt;=2186.6,M1514&lt;=10),('[1]Pricing Schedule'!$J$105),
IF(AND(I1514=110000,R1514&gt;2018.4,R1514&lt;=2186.6,M1514&gt;10),('[1]Pricing Schedule'!$J$113),999999999)))))))))))))))))))))))))))))))))))))))</f>
        <v>1</v>
      </c>
      <c r="U1514" s="40">
        <f t="shared" si="144"/>
        <v>355366.66666666663</v>
      </c>
      <c r="V1514" s="41">
        <f t="shared" si="145"/>
        <v>2.8139949348091173</v>
      </c>
      <c r="Y1514" s="23">
        <v>703</v>
      </c>
      <c r="Z1514" s="23">
        <v>257</v>
      </c>
      <c r="AD1514" s="13"/>
      <c r="AE1514" s="13"/>
      <c r="AF1514" s="13"/>
      <c r="AR1514" s="35"/>
    </row>
    <row r="1515" spans="1:44">
      <c r="A1515" s="23">
        <v>1517</v>
      </c>
      <c r="B1515" s="23">
        <v>1517</v>
      </c>
      <c r="C1515" s="23" t="s">
        <v>2206</v>
      </c>
      <c r="D1515" s="23" t="s">
        <v>344</v>
      </c>
      <c r="E1515" s="23" t="s">
        <v>709</v>
      </c>
      <c r="F1515" s="23" t="s">
        <v>400</v>
      </c>
      <c r="G1515" s="23" t="s">
        <v>401</v>
      </c>
      <c r="H1515" s="23" t="s">
        <v>113</v>
      </c>
      <c r="I1515" s="13">
        <v>38000</v>
      </c>
      <c r="J1515" s="13">
        <v>38000</v>
      </c>
      <c r="K1515" s="23" t="s">
        <v>119</v>
      </c>
      <c r="L1515" s="24">
        <v>10.536</v>
      </c>
      <c r="M1515" s="37">
        <f t="shared" si="140"/>
        <v>11</v>
      </c>
      <c r="N1515" s="24">
        <v>0.186</v>
      </c>
      <c r="O1515" s="13">
        <v>3</v>
      </c>
      <c r="P1515" s="36">
        <f t="shared" si="141"/>
        <v>0.186</v>
      </c>
      <c r="Q1515" s="38">
        <f t="shared" si="142"/>
        <v>4.2</v>
      </c>
      <c r="R1515" s="37">
        <f t="shared" si="143"/>
        <v>4.2</v>
      </c>
      <c r="S1515" s="39">
        <f>IF(AND(I1515=38000,R1515&lt;=4.5,M1515&gt;8),'[1]Pricing Schedule'!$F$8+('[1]Pricing Schedule'!$F$9*M1515),
IF(AND(I1515=38000,R1515&lt;=4.5,M1515&lt;=8),'[1]Pricing Schedule'!$F$34+('[1]Pricing Schedule'!$F$36*M1515),
IF(AND(I1515=38000,R1515&gt;4.5,R1515&lt;=9,M1515&gt;8),'[1]Pricing Schedule'!$F$17+('[1]Pricing Schedule'!$F$18*M1515),
IF(AND(I1515=38000,R1515&gt;4.5,R1515&lt;=9,M1515&lt;=8),'[1]Pricing Schedule'!$F$34+('[1]Pricing Schedule'!$F$36*M1515),
IF(AND(I1515=38000,R1515&gt;9,R1515&lt;=12.8,M1515&gt;8),'[1]Pricing Schedule'!$F$26+('[1]Pricing Schedule'!$F$27*M1515),
IF(AND(I1515=38000,R1515&gt;9,R1515&lt;=12.8,M1515&lt;=8),'[1]Pricing Schedule'!$F$34+('[1]Pricing Schedule'!$F$36*M1515),
IF(AND(I1515=38000,R1515&gt;12.8,R1515&lt;=22.8),'[1]Pricing Schedule'!$F$34+('[1]Pricing Schedule'!$F$36*M1515),
IF(AND(I1515=38000,R1515&gt;22.8,R1515&lt;=30.2),'[1]Pricing Schedule'!$F$43+('[1]Pricing Schedule'!$F$45*M1515),
IF(AND(I1515=38000,R1515&gt;30.2,R1515&lt;=45.9),'[1]Pricing Schedule'!$F$52+('[1]Pricing Schedule'!$F$54*M1515),
IF(AND(I1515=38000,R1515&gt;45.9,R1515&lt;=123.4),'[1]Pricing Schedule'!$F$96+('[1]Pricing Schedule'!$F$97*M1515),
IF(AND(I1515=38000,R1515&gt;123.4,R1515&lt;=168.2,M1515&lt;=10),'[1]Pricing Schedule'!$F$103+('[1]Pricing Schedule'!$F$105*M1515),
IF(AND(I1515=38000,R1515&gt;123.4,R1515&lt;=168.2,M1515&gt;10),'[1]Pricing Schedule'!$F$111+('[1]Pricing Schedule'!$F$113*M1515),
IF(AND(I1515=38000,R1515&gt;157.4,R1515&lt;=336.4,M1515&lt;=10),('[1]Pricing Schedule'!$F$103+('[1]Pricing Schedule'!$F$105*M1515))*2,
IF(AND(I1515=38000,R1515&gt;157.4,R1515&lt;=336.4,M1515&gt;10),('[1]Pricing Schedule'!$F$111+('[1]Pricing Schedule'!$F$113*M1515))*2,
IF(AND(I1515=38000,R1515&gt;314.8,R1515&lt;=504.6,M1515&lt;=10),('[1]Pricing Schedule'!$F$103+('[1]Pricing Schedule'!$F$105*M1515))*3,
IF(AND(I1515=38000,R1515&gt;314.8,R1515&lt;=504.6,M1515&gt;10),('[1]Pricing Schedule'!$F$111+('[1]Pricing Schedule'!$F$113*M1515))*3,
IF(AND(I1515=38000,R1515&gt;472.2,R1515&lt;=672.8,M1515&lt;=10),('[1]Pricing Schedule'!$F$103+('[1]Pricing Schedule'!$F$105*M1515))*4,
IF(AND(I1515=38000,R1515&gt;472.2,R1515&lt;=672.8,M1515&gt;10),('[1]Pricing Schedule'!$F$111+('[1]Pricing Schedule'!$F$113*M1515))*4,
IF(AND(I1515=110000,R1515&lt;=12.8,M1515&gt;2),'[1]Pricing Schedule'!$F$62+('[1]Pricing Schedule'!$F$63*M1515),
IF(AND(I1515=110000,R1515&lt;=12.8,M1515&lt;=2),'[1]Pricing Schedule'!$F$96+('[1]Pricing Schedule'!$F$97*M1515),
IF(AND(I1515=110000,R1515&gt;12.8,R1515&lt;=22.8,M1515&gt;3),'[1]Pricing Schedule'!$F$71+('[1]Pricing Schedule'!$F$72*M1515),
IF(AND(I1515=110000,R1515&gt;12.8,R1515&lt;=22.8,M1515&lt;=3),'[1]Pricing Schedule'!$F$96+('[1]Pricing Schedule'!$F$97*M1515),
IF(AND(I1515=110000,R1515&gt;22.8,R1515&lt;=30.2),'[1]Pricing Schedule'!$F$80+('[1]Pricing Schedule'!$F$81*M1515),
IF(AND(I1515=110000,R1515&gt;30.2,R1515&lt;=45.9),'[1]Pricing Schedule'!$F$89+('[1]Pricing Schedule'!$F$90*M1515),
IF(AND(I1515=110000,R1515&gt;45.9,R1515&lt;=123.4),'[1]Pricing Schedule'!$F$96+('[1]Pricing Schedule'!$F$97*M1515),
IF(AND(I1515=110000,R1515&gt;123.4,R1515&lt;=168.2,M1515&lt;=10),'[1]Pricing Schedule'!$F$103+('[1]Pricing Schedule'!$F$105*M1515),
IF(AND(I1515=110000,R1515&gt;123.4,R1515&lt;=168.2,M1515&gt;10),'[1]Pricing Schedule'!$F$111+('[1]Pricing Schedule'!$F$113*M1515),
IF(AND(I1515=110000,R1515&gt;168.2,R1515&lt;=336.4,M1515&lt;=10),('[1]Pricing Schedule'!$F$103+('[1]Pricing Schedule'!$F$105*M1515))*2,
IF(AND(I1515=110000,R1515&gt;168.2,R1515&lt;=336.4,M1515&gt;10),('[1]Pricing Schedule'!$F$111+('[1]Pricing Schedule'!$F$113*M1515))*2,
IF(AND(I1515=110000,R1515&gt;336.4,R1515&lt;=504.6,M1515&lt;=10),('[1]Pricing Schedule'!$F$103+('[1]Pricing Schedule'!$F$105*M1515))*3,
IF(AND(I1515=110000,R1515&gt;336.4,R1515&lt;=504.6,M1515&gt;10),('[1]Pricing Schedule'!$F$111+('[1]Pricing Schedule'!$F$113*M1515))*3,
IF(AND(I1515=110000,R1515&gt;504.6,R1515&lt;=672.8,M1515&lt;=10),('[1]Pricing Schedule'!$F$103+('[1]Pricing Schedule'!$F$105*M1515))*4,
IF(AND(I1515=110000,R1515&gt;504.6,R1515&lt;=672.8,M1515&gt;10),('[1]Pricing Schedule'!$F$111+('[1]Pricing Schedule'!$F$113*M1515))*4,
IF(AND(I1515=110000,R1515&gt;672.8,R1515&lt;=841,M1515&lt;=10),('[1]Pricing Schedule'!$F$103+('[1]Pricing Schedule'!$F$105*M1515))*5,
IF(AND(I1515=110000,R1515&gt;672.8,R1515&lt;=841,M1515&gt;10),('[1]Pricing Schedule'!$F$111+('[1]Pricing Schedule'!$F$113*M1515))*5,
IF(AND(I1515=110000,R1515&gt;672.8,R1515&lt;=841,M1515&lt;=10),('[1]Pricing Schedule'!$F$103+('[1]Pricing Schedule'!$F$105*M1515))*5,
IF(AND(I1515=110000,R1515&gt;672.8,R1515&lt;=841,M1515&gt;10),('[1]Pricing Schedule'!$F$111+('[1]Pricing Schedule'!$F$113*M1515))*5,
IF(AND(I1515=110000,R1515&gt;1345.6,R1515&lt;=1513.8,M1515&lt;=10),('[1]Pricing Schedule'!$F$103+('[1]Pricing Schedule'!$F$105*M1515))*9,
IF(AND(I1515=110000,R1515&gt;1345.6,R1515&lt;=1513.8,M1515&gt;10),('[1]Pricing Schedule'!$F$111+('[1]Pricing Schedule'!$F$113*M1515))*9,
9999999999)))))))))))))))))))))))))))))))))))))))</f>
        <v>1439840</v>
      </c>
      <c r="T1515" s="21">
        <f>IF(AND(I1515=38000,R1515&lt;=4.5,M1515&gt;8),'[1]Pricing Schedule'!$J$9,
IF(AND(I1515=38000,R1515&lt;=4.5,M1515&lt;=8),'[1]Pricing Schedule'!$J$36,
IF(AND(I1515=38000,R1515&gt;4.5,R1515&lt;=9,M1515&gt;8),'[1]Pricing Schedule'!$J$18,
IF(AND(I1515=38000,R1515&gt;4.5,R1515&lt;=9,M1515&lt;=8),'[1]Pricing Schedule'!$J$36,
IF(AND(I1515=38000,R1515&gt;9,R1515&lt;=12.8,M1515&gt;8),'[1]Pricing Schedule'!$J$27,
IF(AND(I1515=38000,R1515&gt;9,R1515&lt;=12.8,M1515&lt;=8),'[1]Pricing Schedule'!$J$36,
IF(AND(I1515=38000,R1515&gt;12.8,R1515&lt;=22.8),'[1]Pricing Schedule'!$J$36,
IF(AND(I1515=38000,R1515&gt;22.8,R1515&lt;=30.2),'[1]Pricing Schedule'!$J$45,
IF(AND(I1515=38000,R1515&gt;30.2,R1515&lt;=45.9),'[1]Pricing Schedule'!$J$54,
IF(AND(I1515=38000,R1515&gt;45.9,R1515&lt;=123.4),'[1]Pricing Schedule'!$J$97,
IF(AND(I1515=38000,R1515&gt;123.4,R1515&lt;=168.2,M1515&lt;=10),'[1]Pricing Schedule'!$J$105,
IF(AND(I1515=38000,R1515&gt;123.4,R1515&lt;=168.2,M1515&gt;10),'[1]Pricing Schedule'!$J$113,
IF(AND(I1515=38000,R1515&gt;168.2,R1515&lt;=336.4,M1515&lt;=10),('[1]Pricing Schedule'!$J$105),
IF(AND(I1515=38000,R1515&gt;168.2,R1515&lt;=336.4,M1515&gt;10),('[1]Pricing Schedule'!$J$113),
IF(AND(I1515=38000,R1515&gt;336.4,R1515&lt;=504.6,M1515&lt;=10),('[1]Pricing Schedule'!$J$105),
IF(AND(I1515=38000,R1515&gt;336.4,R1515&lt;=504.6,M1515&gt;10),('[1]Pricing Schedule'!$J$113),
IF(AND(I1515=38000,R1515&gt;504.6,R1515&lt;=672.8,M1515&lt;=10),('[1]Pricing Schedule'!$J$105),
IF(AND(I1515=38000,R1515&gt;504.6,R1515&lt;=672.8,M1515&gt;10),('[1]Pricing Schedule'!$J$113),
IF(AND(I1515=110000,R1515&lt;=12.8,M1515&gt;2),'[1]Pricing Schedule'!$J$63,
IF(AND(I1515=110000,R1515&lt;=12.8,M1515&lt;=2),'[1]Pricing Schedule'!$J$97,
IF(AND(I1515=110000,R1515&gt;12.8,R1515&lt;=22.8,M1515&gt;3),'[1]Pricing Schedule'!$J$72,
IF(AND(I1515=110000,R1515&gt;12.8,R1515&lt;=22.8,M1515&lt;=3),'[1]Pricing Schedule'!$J$97,
IF(AND(I1515=110000,R1515&gt;22.8,R1515&lt;=30.2),'[1]Pricing Schedule'!$J$81,
IF(AND(I1515=110000,R1515&gt;30.2,R1515&lt;=45.9),'[1]Pricing Schedule'!$J$90,
IF(AND(I1515=110000,R1515&gt;45.9,R1515&lt;=123.4),'[1]Pricing Schedule'!$J$97,
IF(AND(I1515=110000,R1515&gt;123.4,R1515&lt;=168.2,M1515&lt;=10),'[1]Pricing Schedule'!$J$105,
IF(AND(I1515=110000,R1515&gt;123.4,R1515&lt;=168.2,M1515&gt;10),'[1]Pricing Schedule'!$J$113,
IF(AND(I1515=110000,R1515&gt;168.2,R1515&lt;=336.2,M1515&lt;=10),('[1]Pricing Schedule'!$J$105),
IF(AND(I1515=110000,R1515&gt;168.2,R1515&lt;=336.2,M1515&gt;10),('[1]Pricing Schedule'!$J$113),
IF(AND(I1515=110000,R1515&gt;336.4,R1515&lt;=504.6,M1515&lt;=10),('[1]Pricing Schedule'!$J$105),
IF(AND(I1515=110000,R1515&gt;336.4,R1515&lt;=504.6,M1515&gt;10),('[1]Pricing Schedule'!$J$113),
IF(AND(I1515=110000,R1515&gt;504.6,R1515&lt;=672.8,M1515&lt;=10),('[1]Pricing Schedule'!$J$105),
IF(AND(I1515=110000,R1515&gt;504.6,R1515&lt;=672.8,M1515&gt;10),('[1]Pricing Schedule'!$J$113),
IF(AND(I1515=110000,R1515&gt;672.8,R1515&lt;=841,M1515&lt;=10),('[1]Pricing Schedule'!$J$105),
IF(AND(I1515=110000,R1515&gt;672.8,R1515&lt;=841,M1515&gt;10),('[1]Pricing Schedule'!$J$113),
IF(AND(I1515=110000,R1515&gt;1682,R1515&lt;=1850.2,M1515&lt;=10),('[1]Pricing Schedule'!$J$105),
IF(AND(I1515=110000,R1515&gt;1682,R1515&lt;=1850.2,M1515&gt;10),('[1]Pricing Schedule'!$J$113),
IF(AND(I1515=110000,R1515&gt;2018.4,R1515&lt;=2186.6,M1515&lt;=10),('[1]Pricing Schedule'!$J$105),
IF(AND(I1515=110000,R1515&gt;2018.4,R1515&lt;=2186.6,M1515&gt;10),('[1]Pricing Schedule'!$J$113),999999999)))))))))))))))))))))))))))))))))))))))</f>
        <v>1</v>
      </c>
      <c r="U1515" s="40">
        <f t="shared" si="144"/>
        <v>342819.04761904763</v>
      </c>
      <c r="V1515" s="41">
        <f t="shared" si="145"/>
        <v>2.9169907767529724</v>
      </c>
      <c r="Y1515" s="23">
        <v>133</v>
      </c>
      <c r="Z1515" s="23">
        <v>585</v>
      </c>
      <c r="AD1515" s="13"/>
      <c r="AE1515" s="13"/>
      <c r="AF1515" s="13"/>
      <c r="AR1515" s="35"/>
    </row>
    <row r="1516" spans="1:44">
      <c r="A1516" s="23">
        <v>1518</v>
      </c>
      <c r="B1516" s="23">
        <v>1518</v>
      </c>
      <c r="C1516" s="23" t="s">
        <v>2207</v>
      </c>
      <c r="D1516" s="23" t="s">
        <v>344</v>
      </c>
      <c r="E1516" s="23" t="s">
        <v>344</v>
      </c>
      <c r="F1516" s="23" t="s">
        <v>397</v>
      </c>
      <c r="G1516" s="23" t="s">
        <v>398</v>
      </c>
      <c r="H1516" s="23" t="s">
        <v>113</v>
      </c>
      <c r="I1516" s="13">
        <v>38000</v>
      </c>
      <c r="J1516" s="13">
        <v>38000</v>
      </c>
      <c r="K1516" s="13">
        <v>10000</v>
      </c>
      <c r="L1516" s="24">
        <v>4.593</v>
      </c>
      <c r="M1516" s="37">
        <f t="shared" si="140"/>
        <v>5</v>
      </c>
      <c r="N1516" s="24">
        <v>0.439</v>
      </c>
      <c r="O1516" s="13">
        <v>3</v>
      </c>
      <c r="P1516" s="36">
        <f t="shared" si="141"/>
        <v>0.439</v>
      </c>
      <c r="Q1516" s="38">
        <f t="shared" si="142"/>
        <v>4.2</v>
      </c>
      <c r="R1516" s="37">
        <f t="shared" si="143"/>
        <v>4.2</v>
      </c>
      <c r="S1516" s="39">
        <f>IF(AND(I1516=38000,R1516&lt;=4.5,M1516&gt;8),'[1]Pricing Schedule'!$F$8+('[1]Pricing Schedule'!$F$9*M1516),
IF(AND(I1516=38000,R1516&lt;=4.5,M1516&lt;=8),'[1]Pricing Schedule'!$F$34+('[1]Pricing Schedule'!$F$36*M1516),
IF(AND(I1516=38000,R1516&gt;4.5,R1516&lt;=9,M1516&gt;8),'[1]Pricing Schedule'!$F$17+('[1]Pricing Schedule'!$F$18*M1516),
IF(AND(I1516=38000,R1516&gt;4.5,R1516&lt;=9,M1516&lt;=8),'[1]Pricing Schedule'!$F$34+('[1]Pricing Schedule'!$F$36*M1516),
IF(AND(I1516=38000,R1516&gt;9,R1516&lt;=12.8,M1516&gt;8),'[1]Pricing Schedule'!$F$26+('[1]Pricing Schedule'!$F$27*M1516),
IF(AND(I1516=38000,R1516&gt;9,R1516&lt;=12.8,M1516&lt;=8),'[1]Pricing Schedule'!$F$34+('[1]Pricing Schedule'!$F$36*M1516),
IF(AND(I1516=38000,R1516&gt;12.8,R1516&lt;=22.8),'[1]Pricing Schedule'!$F$34+('[1]Pricing Schedule'!$F$36*M1516),
IF(AND(I1516=38000,R1516&gt;22.8,R1516&lt;=30.2),'[1]Pricing Schedule'!$F$43+('[1]Pricing Schedule'!$F$45*M1516),
IF(AND(I1516=38000,R1516&gt;30.2,R1516&lt;=45.9),'[1]Pricing Schedule'!$F$52+('[1]Pricing Schedule'!$F$54*M1516),
IF(AND(I1516=38000,R1516&gt;45.9,R1516&lt;=123.4),'[1]Pricing Schedule'!$F$96+('[1]Pricing Schedule'!$F$97*M1516),
IF(AND(I1516=38000,R1516&gt;123.4,R1516&lt;=168.2,M1516&lt;=10),'[1]Pricing Schedule'!$F$103+('[1]Pricing Schedule'!$F$105*M1516),
IF(AND(I1516=38000,R1516&gt;123.4,R1516&lt;=168.2,M1516&gt;10),'[1]Pricing Schedule'!$F$111+('[1]Pricing Schedule'!$F$113*M1516),
IF(AND(I1516=38000,R1516&gt;157.4,R1516&lt;=336.4,M1516&lt;=10),('[1]Pricing Schedule'!$F$103+('[1]Pricing Schedule'!$F$105*M1516))*2,
IF(AND(I1516=38000,R1516&gt;157.4,R1516&lt;=336.4,M1516&gt;10),('[1]Pricing Schedule'!$F$111+('[1]Pricing Schedule'!$F$113*M1516))*2,
IF(AND(I1516=38000,R1516&gt;314.8,R1516&lt;=504.6,M1516&lt;=10),('[1]Pricing Schedule'!$F$103+('[1]Pricing Schedule'!$F$105*M1516))*3,
IF(AND(I1516=38000,R1516&gt;314.8,R1516&lt;=504.6,M1516&gt;10),('[1]Pricing Schedule'!$F$111+('[1]Pricing Schedule'!$F$113*M1516))*3,
IF(AND(I1516=38000,R1516&gt;472.2,R1516&lt;=672.8,M1516&lt;=10),('[1]Pricing Schedule'!$F$103+('[1]Pricing Schedule'!$F$105*M1516))*4,
IF(AND(I1516=38000,R1516&gt;472.2,R1516&lt;=672.8,M1516&gt;10),('[1]Pricing Schedule'!$F$111+('[1]Pricing Schedule'!$F$113*M1516))*4,
IF(AND(I1516=110000,R1516&lt;=12.8,M1516&gt;2),'[1]Pricing Schedule'!$F$62+('[1]Pricing Schedule'!$F$63*M1516),
IF(AND(I1516=110000,R1516&lt;=12.8,M1516&lt;=2),'[1]Pricing Schedule'!$F$96+('[1]Pricing Schedule'!$F$97*M1516),
IF(AND(I1516=110000,R1516&gt;12.8,R1516&lt;=22.8,M1516&gt;3),'[1]Pricing Schedule'!$F$71+('[1]Pricing Schedule'!$F$72*M1516),
IF(AND(I1516=110000,R1516&gt;12.8,R1516&lt;=22.8,M1516&lt;=3),'[1]Pricing Schedule'!$F$96+('[1]Pricing Schedule'!$F$97*M1516),
IF(AND(I1516=110000,R1516&gt;22.8,R1516&lt;=30.2),'[1]Pricing Schedule'!$F$80+('[1]Pricing Schedule'!$F$81*M1516),
IF(AND(I1516=110000,R1516&gt;30.2,R1516&lt;=45.9),'[1]Pricing Schedule'!$F$89+('[1]Pricing Schedule'!$F$90*M1516),
IF(AND(I1516=110000,R1516&gt;45.9,R1516&lt;=123.4),'[1]Pricing Schedule'!$F$96+('[1]Pricing Schedule'!$F$97*M1516),
IF(AND(I1516=110000,R1516&gt;123.4,R1516&lt;=168.2,M1516&lt;=10),'[1]Pricing Schedule'!$F$103+('[1]Pricing Schedule'!$F$105*M1516),
IF(AND(I1516=110000,R1516&gt;123.4,R1516&lt;=168.2,M1516&gt;10),'[1]Pricing Schedule'!$F$111+('[1]Pricing Schedule'!$F$113*M1516),
IF(AND(I1516=110000,R1516&gt;168.2,R1516&lt;=336.4,M1516&lt;=10),('[1]Pricing Schedule'!$F$103+('[1]Pricing Schedule'!$F$105*M1516))*2,
IF(AND(I1516=110000,R1516&gt;168.2,R1516&lt;=336.4,M1516&gt;10),('[1]Pricing Schedule'!$F$111+('[1]Pricing Schedule'!$F$113*M1516))*2,
IF(AND(I1516=110000,R1516&gt;336.4,R1516&lt;=504.6,M1516&lt;=10),('[1]Pricing Schedule'!$F$103+('[1]Pricing Schedule'!$F$105*M1516))*3,
IF(AND(I1516=110000,R1516&gt;336.4,R1516&lt;=504.6,M1516&gt;10),('[1]Pricing Schedule'!$F$111+('[1]Pricing Schedule'!$F$113*M1516))*3,
IF(AND(I1516=110000,R1516&gt;504.6,R1516&lt;=672.8,M1516&lt;=10),('[1]Pricing Schedule'!$F$103+('[1]Pricing Schedule'!$F$105*M1516))*4,
IF(AND(I1516=110000,R1516&gt;504.6,R1516&lt;=672.8,M1516&gt;10),('[1]Pricing Schedule'!$F$111+('[1]Pricing Schedule'!$F$113*M1516))*4,
IF(AND(I1516=110000,R1516&gt;672.8,R1516&lt;=841,M1516&lt;=10),('[1]Pricing Schedule'!$F$103+('[1]Pricing Schedule'!$F$105*M1516))*5,
IF(AND(I1516=110000,R1516&gt;672.8,R1516&lt;=841,M1516&gt;10),('[1]Pricing Schedule'!$F$111+('[1]Pricing Schedule'!$F$113*M1516))*5,
IF(AND(I1516=110000,R1516&gt;672.8,R1516&lt;=841,M1516&lt;=10),('[1]Pricing Schedule'!$F$103+('[1]Pricing Schedule'!$F$105*M1516))*5,
IF(AND(I1516=110000,R1516&gt;672.8,R1516&lt;=841,M1516&gt;10),('[1]Pricing Schedule'!$F$111+('[1]Pricing Schedule'!$F$113*M1516))*5,
IF(AND(I1516=110000,R1516&gt;1345.6,R1516&lt;=1513.8,M1516&lt;=10),('[1]Pricing Schedule'!$F$103+('[1]Pricing Schedule'!$F$105*M1516))*9,
IF(AND(I1516=110000,R1516&gt;1345.6,R1516&lt;=1513.8,M1516&gt;10),('[1]Pricing Schedule'!$F$111+('[1]Pricing Schedule'!$F$113*M1516))*9,
9999999999)))))))))))))))))))))))))))))))))))))))</f>
        <v>699140</v>
      </c>
      <c r="T1516" s="21">
        <f>IF(AND(I1516=38000,R1516&lt;=4.5,M1516&gt;8),'[1]Pricing Schedule'!$J$9,
IF(AND(I1516=38000,R1516&lt;=4.5,M1516&lt;=8),'[1]Pricing Schedule'!$J$36,
IF(AND(I1516=38000,R1516&gt;4.5,R1516&lt;=9,M1516&gt;8),'[1]Pricing Schedule'!$J$18,
IF(AND(I1516=38000,R1516&gt;4.5,R1516&lt;=9,M1516&lt;=8),'[1]Pricing Schedule'!$J$36,
IF(AND(I1516=38000,R1516&gt;9,R1516&lt;=12.8,M1516&gt;8),'[1]Pricing Schedule'!$J$27,
IF(AND(I1516=38000,R1516&gt;9,R1516&lt;=12.8,M1516&lt;=8),'[1]Pricing Schedule'!$J$36,
IF(AND(I1516=38000,R1516&gt;12.8,R1516&lt;=22.8),'[1]Pricing Schedule'!$J$36,
IF(AND(I1516=38000,R1516&gt;22.8,R1516&lt;=30.2),'[1]Pricing Schedule'!$J$45,
IF(AND(I1516=38000,R1516&gt;30.2,R1516&lt;=45.9),'[1]Pricing Schedule'!$J$54,
IF(AND(I1516=38000,R1516&gt;45.9,R1516&lt;=123.4),'[1]Pricing Schedule'!$J$97,
IF(AND(I1516=38000,R1516&gt;123.4,R1516&lt;=168.2,M1516&lt;=10),'[1]Pricing Schedule'!$J$105,
IF(AND(I1516=38000,R1516&gt;123.4,R1516&lt;=168.2,M1516&gt;10),'[1]Pricing Schedule'!$J$113,
IF(AND(I1516=38000,R1516&gt;168.2,R1516&lt;=336.4,M1516&lt;=10),('[1]Pricing Schedule'!$J$105),
IF(AND(I1516=38000,R1516&gt;168.2,R1516&lt;=336.4,M1516&gt;10),('[1]Pricing Schedule'!$J$113),
IF(AND(I1516=38000,R1516&gt;336.4,R1516&lt;=504.6,M1516&lt;=10),('[1]Pricing Schedule'!$J$105),
IF(AND(I1516=38000,R1516&gt;336.4,R1516&lt;=504.6,M1516&gt;10),('[1]Pricing Schedule'!$J$113),
IF(AND(I1516=38000,R1516&gt;504.6,R1516&lt;=672.8,M1516&lt;=10),('[1]Pricing Schedule'!$J$105),
IF(AND(I1516=38000,R1516&gt;504.6,R1516&lt;=672.8,M1516&gt;10),('[1]Pricing Schedule'!$J$113),
IF(AND(I1516=110000,R1516&lt;=12.8,M1516&gt;2),'[1]Pricing Schedule'!$J$63,
IF(AND(I1516=110000,R1516&lt;=12.8,M1516&lt;=2),'[1]Pricing Schedule'!$J$97,
IF(AND(I1516=110000,R1516&gt;12.8,R1516&lt;=22.8,M1516&gt;3),'[1]Pricing Schedule'!$J$72,
IF(AND(I1516=110000,R1516&gt;12.8,R1516&lt;=22.8,M1516&lt;=3),'[1]Pricing Schedule'!$J$97,
IF(AND(I1516=110000,R1516&gt;22.8,R1516&lt;=30.2),'[1]Pricing Schedule'!$J$81,
IF(AND(I1516=110000,R1516&gt;30.2,R1516&lt;=45.9),'[1]Pricing Schedule'!$J$90,
IF(AND(I1516=110000,R1516&gt;45.9,R1516&lt;=123.4),'[1]Pricing Schedule'!$J$97,
IF(AND(I1516=110000,R1516&gt;123.4,R1516&lt;=168.2,M1516&lt;=10),'[1]Pricing Schedule'!$J$105,
IF(AND(I1516=110000,R1516&gt;123.4,R1516&lt;=168.2,M1516&gt;10),'[1]Pricing Schedule'!$J$113,
IF(AND(I1516=110000,R1516&gt;168.2,R1516&lt;=336.2,M1516&lt;=10),('[1]Pricing Schedule'!$J$105),
IF(AND(I1516=110000,R1516&gt;168.2,R1516&lt;=336.2,M1516&gt;10),('[1]Pricing Schedule'!$J$113),
IF(AND(I1516=110000,R1516&gt;336.4,R1516&lt;=504.6,M1516&lt;=10),('[1]Pricing Schedule'!$J$105),
IF(AND(I1516=110000,R1516&gt;336.4,R1516&lt;=504.6,M1516&gt;10),('[1]Pricing Schedule'!$J$113),
IF(AND(I1516=110000,R1516&gt;504.6,R1516&lt;=672.8,M1516&lt;=10),('[1]Pricing Schedule'!$J$105),
IF(AND(I1516=110000,R1516&gt;504.6,R1516&lt;=672.8,M1516&gt;10),('[1]Pricing Schedule'!$J$113),
IF(AND(I1516=110000,R1516&gt;672.8,R1516&lt;=841,M1516&lt;=10),('[1]Pricing Schedule'!$J$105),
IF(AND(I1516=110000,R1516&gt;672.8,R1516&lt;=841,M1516&gt;10),('[1]Pricing Schedule'!$J$113),
IF(AND(I1516=110000,R1516&gt;1682,R1516&lt;=1850.2,M1516&lt;=10),('[1]Pricing Schedule'!$J$105),
IF(AND(I1516=110000,R1516&gt;1682,R1516&lt;=1850.2,M1516&gt;10),('[1]Pricing Schedule'!$J$113),
IF(AND(I1516=110000,R1516&gt;2018.4,R1516&lt;=2186.6,M1516&lt;=10),('[1]Pricing Schedule'!$J$105),
IF(AND(I1516=110000,R1516&gt;2018.4,R1516&lt;=2186.6,M1516&gt;10),('[1]Pricing Schedule'!$J$113),999999999)))))))))))))))))))))))))))))))))))))))</f>
        <v>4</v>
      </c>
      <c r="U1516" s="40">
        <f t="shared" si="144"/>
        <v>166461.90476190476</v>
      </c>
      <c r="V1516" s="41">
        <f t="shared" si="145"/>
        <v>6.0073804960379897</v>
      </c>
      <c r="Y1516" s="23">
        <v>480</v>
      </c>
      <c r="Z1516" s="23">
        <v>315</v>
      </c>
      <c r="AD1516" s="13"/>
      <c r="AE1516" s="13"/>
      <c r="AF1516" s="13"/>
      <c r="AR1516" s="35"/>
    </row>
    <row r="1517" spans="1:44">
      <c r="A1517" s="23">
        <v>1519</v>
      </c>
      <c r="B1517" s="23">
        <v>1519</v>
      </c>
      <c r="C1517" s="23" t="s">
        <v>2208</v>
      </c>
      <c r="D1517" s="23" t="s">
        <v>344</v>
      </c>
      <c r="E1517" s="23" t="s">
        <v>344</v>
      </c>
      <c r="F1517" s="23" t="s">
        <v>394</v>
      </c>
      <c r="G1517" s="23" t="s">
        <v>395</v>
      </c>
      <c r="H1517" s="23" t="s">
        <v>113</v>
      </c>
      <c r="I1517" s="13">
        <v>38000</v>
      </c>
      <c r="J1517" s="13">
        <v>38000</v>
      </c>
      <c r="K1517" s="23" t="s">
        <v>119</v>
      </c>
      <c r="L1517" s="24">
        <v>9.7530000000000001</v>
      </c>
      <c r="M1517" s="37">
        <f t="shared" si="140"/>
        <v>10</v>
      </c>
      <c r="N1517" s="24">
        <v>0.20599999999999999</v>
      </c>
      <c r="O1517" s="13">
        <v>3</v>
      </c>
      <c r="P1517" s="36">
        <f t="shared" si="141"/>
        <v>0.20599999999999999</v>
      </c>
      <c r="Q1517" s="38">
        <f t="shared" si="142"/>
        <v>4.2</v>
      </c>
      <c r="R1517" s="37">
        <f t="shared" si="143"/>
        <v>4.2</v>
      </c>
      <c r="S1517" s="39">
        <f>IF(AND(I1517=38000,R1517&lt;=4.5,M1517&gt;8),'[1]Pricing Schedule'!$F$8+('[1]Pricing Schedule'!$F$9*M1517),
IF(AND(I1517=38000,R1517&lt;=4.5,M1517&lt;=8),'[1]Pricing Schedule'!$F$34+('[1]Pricing Schedule'!$F$36*M1517),
IF(AND(I1517=38000,R1517&gt;4.5,R1517&lt;=9,M1517&gt;8),'[1]Pricing Schedule'!$F$17+('[1]Pricing Schedule'!$F$18*M1517),
IF(AND(I1517=38000,R1517&gt;4.5,R1517&lt;=9,M1517&lt;=8),'[1]Pricing Schedule'!$F$34+('[1]Pricing Schedule'!$F$36*M1517),
IF(AND(I1517=38000,R1517&gt;9,R1517&lt;=12.8,M1517&gt;8),'[1]Pricing Schedule'!$F$26+('[1]Pricing Schedule'!$F$27*M1517),
IF(AND(I1517=38000,R1517&gt;9,R1517&lt;=12.8,M1517&lt;=8),'[1]Pricing Schedule'!$F$34+('[1]Pricing Schedule'!$F$36*M1517),
IF(AND(I1517=38000,R1517&gt;12.8,R1517&lt;=22.8),'[1]Pricing Schedule'!$F$34+('[1]Pricing Schedule'!$F$36*M1517),
IF(AND(I1517=38000,R1517&gt;22.8,R1517&lt;=30.2),'[1]Pricing Schedule'!$F$43+('[1]Pricing Schedule'!$F$45*M1517),
IF(AND(I1517=38000,R1517&gt;30.2,R1517&lt;=45.9),'[1]Pricing Schedule'!$F$52+('[1]Pricing Schedule'!$F$54*M1517),
IF(AND(I1517=38000,R1517&gt;45.9,R1517&lt;=123.4),'[1]Pricing Schedule'!$F$96+('[1]Pricing Schedule'!$F$97*M1517),
IF(AND(I1517=38000,R1517&gt;123.4,R1517&lt;=168.2,M1517&lt;=10),'[1]Pricing Schedule'!$F$103+('[1]Pricing Schedule'!$F$105*M1517),
IF(AND(I1517=38000,R1517&gt;123.4,R1517&lt;=168.2,M1517&gt;10),'[1]Pricing Schedule'!$F$111+('[1]Pricing Schedule'!$F$113*M1517),
IF(AND(I1517=38000,R1517&gt;157.4,R1517&lt;=336.4,M1517&lt;=10),('[1]Pricing Schedule'!$F$103+('[1]Pricing Schedule'!$F$105*M1517))*2,
IF(AND(I1517=38000,R1517&gt;157.4,R1517&lt;=336.4,M1517&gt;10),('[1]Pricing Schedule'!$F$111+('[1]Pricing Schedule'!$F$113*M1517))*2,
IF(AND(I1517=38000,R1517&gt;314.8,R1517&lt;=504.6,M1517&lt;=10),('[1]Pricing Schedule'!$F$103+('[1]Pricing Schedule'!$F$105*M1517))*3,
IF(AND(I1517=38000,R1517&gt;314.8,R1517&lt;=504.6,M1517&gt;10),('[1]Pricing Schedule'!$F$111+('[1]Pricing Schedule'!$F$113*M1517))*3,
IF(AND(I1517=38000,R1517&gt;472.2,R1517&lt;=672.8,M1517&lt;=10),('[1]Pricing Schedule'!$F$103+('[1]Pricing Schedule'!$F$105*M1517))*4,
IF(AND(I1517=38000,R1517&gt;472.2,R1517&lt;=672.8,M1517&gt;10),('[1]Pricing Schedule'!$F$111+('[1]Pricing Schedule'!$F$113*M1517))*4,
IF(AND(I1517=110000,R1517&lt;=12.8,M1517&gt;2),'[1]Pricing Schedule'!$F$62+('[1]Pricing Schedule'!$F$63*M1517),
IF(AND(I1517=110000,R1517&lt;=12.8,M1517&lt;=2),'[1]Pricing Schedule'!$F$96+('[1]Pricing Schedule'!$F$97*M1517),
IF(AND(I1517=110000,R1517&gt;12.8,R1517&lt;=22.8,M1517&gt;3),'[1]Pricing Schedule'!$F$71+('[1]Pricing Schedule'!$F$72*M1517),
IF(AND(I1517=110000,R1517&gt;12.8,R1517&lt;=22.8,M1517&lt;=3),'[1]Pricing Schedule'!$F$96+('[1]Pricing Schedule'!$F$97*M1517),
IF(AND(I1517=110000,R1517&gt;22.8,R1517&lt;=30.2),'[1]Pricing Schedule'!$F$80+('[1]Pricing Schedule'!$F$81*M1517),
IF(AND(I1517=110000,R1517&gt;30.2,R1517&lt;=45.9),'[1]Pricing Schedule'!$F$89+('[1]Pricing Schedule'!$F$90*M1517),
IF(AND(I1517=110000,R1517&gt;45.9,R1517&lt;=123.4),'[1]Pricing Schedule'!$F$96+('[1]Pricing Schedule'!$F$97*M1517),
IF(AND(I1517=110000,R1517&gt;123.4,R1517&lt;=168.2,M1517&lt;=10),'[1]Pricing Schedule'!$F$103+('[1]Pricing Schedule'!$F$105*M1517),
IF(AND(I1517=110000,R1517&gt;123.4,R1517&lt;=168.2,M1517&gt;10),'[1]Pricing Schedule'!$F$111+('[1]Pricing Schedule'!$F$113*M1517),
IF(AND(I1517=110000,R1517&gt;168.2,R1517&lt;=336.4,M1517&lt;=10),('[1]Pricing Schedule'!$F$103+('[1]Pricing Schedule'!$F$105*M1517))*2,
IF(AND(I1517=110000,R1517&gt;168.2,R1517&lt;=336.4,M1517&gt;10),('[1]Pricing Schedule'!$F$111+('[1]Pricing Schedule'!$F$113*M1517))*2,
IF(AND(I1517=110000,R1517&gt;336.4,R1517&lt;=504.6,M1517&lt;=10),('[1]Pricing Schedule'!$F$103+('[1]Pricing Schedule'!$F$105*M1517))*3,
IF(AND(I1517=110000,R1517&gt;336.4,R1517&lt;=504.6,M1517&gt;10),('[1]Pricing Schedule'!$F$111+('[1]Pricing Schedule'!$F$113*M1517))*3,
IF(AND(I1517=110000,R1517&gt;504.6,R1517&lt;=672.8,M1517&lt;=10),('[1]Pricing Schedule'!$F$103+('[1]Pricing Schedule'!$F$105*M1517))*4,
IF(AND(I1517=110000,R1517&gt;504.6,R1517&lt;=672.8,M1517&gt;10),('[1]Pricing Schedule'!$F$111+('[1]Pricing Schedule'!$F$113*M1517))*4,
IF(AND(I1517=110000,R1517&gt;672.8,R1517&lt;=841,M1517&lt;=10),('[1]Pricing Schedule'!$F$103+('[1]Pricing Schedule'!$F$105*M1517))*5,
IF(AND(I1517=110000,R1517&gt;672.8,R1517&lt;=841,M1517&gt;10),('[1]Pricing Schedule'!$F$111+('[1]Pricing Schedule'!$F$113*M1517))*5,
IF(AND(I1517=110000,R1517&gt;672.8,R1517&lt;=841,M1517&lt;=10),('[1]Pricing Schedule'!$F$103+('[1]Pricing Schedule'!$F$105*M1517))*5,
IF(AND(I1517=110000,R1517&gt;672.8,R1517&lt;=841,M1517&gt;10),('[1]Pricing Schedule'!$F$111+('[1]Pricing Schedule'!$F$113*M1517))*5,
IF(AND(I1517=110000,R1517&gt;1345.6,R1517&lt;=1513.8,M1517&lt;=10),('[1]Pricing Schedule'!$F$103+('[1]Pricing Schedule'!$F$105*M1517))*9,
IF(AND(I1517=110000,R1517&gt;1345.6,R1517&lt;=1513.8,M1517&gt;10),('[1]Pricing Schedule'!$F$111+('[1]Pricing Schedule'!$F$113*M1517))*9,
9999999999)))))))))))))))))))))))))))))))))))))))</f>
        <v>1387140</v>
      </c>
      <c r="T1517" s="21">
        <f>IF(AND(I1517=38000,R1517&lt;=4.5,M1517&gt;8),'[1]Pricing Schedule'!$J$9,
IF(AND(I1517=38000,R1517&lt;=4.5,M1517&lt;=8),'[1]Pricing Schedule'!$J$36,
IF(AND(I1517=38000,R1517&gt;4.5,R1517&lt;=9,M1517&gt;8),'[1]Pricing Schedule'!$J$18,
IF(AND(I1517=38000,R1517&gt;4.5,R1517&lt;=9,M1517&lt;=8),'[1]Pricing Schedule'!$J$36,
IF(AND(I1517=38000,R1517&gt;9,R1517&lt;=12.8,M1517&gt;8),'[1]Pricing Schedule'!$J$27,
IF(AND(I1517=38000,R1517&gt;9,R1517&lt;=12.8,M1517&lt;=8),'[1]Pricing Schedule'!$J$36,
IF(AND(I1517=38000,R1517&gt;12.8,R1517&lt;=22.8),'[1]Pricing Schedule'!$J$36,
IF(AND(I1517=38000,R1517&gt;22.8,R1517&lt;=30.2),'[1]Pricing Schedule'!$J$45,
IF(AND(I1517=38000,R1517&gt;30.2,R1517&lt;=45.9),'[1]Pricing Schedule'!$J$54,
IF(AND(I1517=38000,R1517&gt;45.9,R1517&lt;=123.4),'[1]Pricing Schedule'!$J$97,
IF(AND(I1517=38000,R1517&gt;123.4,R1517&lt;=168.2,M1517&lt;=10),'[1]Pricing Schedule'!$J$105,
IF(AND(I1517=38000,R1517&gt;123.4,R1517&lt;=168.2,M1517&gt;10),'[1]Pricing Schedule'!$J$113,
IF(AND(I1517=38000,R1517&gt;168.2,R1517&lt;=336.4,M1517&lt;=10),('[1]Pricing Schedule'!$J$105),
IF(AND(I1517=38000,R1517&gt;168.2,R1517&lt;=336.4,M1517&gt;10),('[1]Pricing Schedule'!$J$113),
IF(AND(I1517=38000,R1517&gt;336.4,R1517&lt;=504.6,M1517&lt;=10),('[1]Pricing Schedule'!$J$105),
IF(AND(I1517=38000,R1517&gt;336.4,R1517&lt;=504.6,M1517&gt;10),('[1]Pricing Schedule'!$J$113),
IF(AND(I1517=38000,R1517&gt;504.6,R1517&lt;=672.8,M1517&lt;=10),('[1]Pricing Schedule'!$J$105),
IF(AND(I1517=38000,R1517&gt;504.6,R1517&lt;=672.8,M1517&gt;10),('[1]Pricing Schedule'!$J$113),
IF(AND(I1517=110000,R1517&lt;=12.8,M1517&gt;2),'[1]Pricing Schedule'!$J$63,
IF(AND(I1517=110000,R1517&lt;=12.8,M1517&lt;=2),'[1]Pricing Schedule'!$J$97,
IF(AND(I1517=110000,R1517&gt;12.8,R1517&lt;=22.8,M1517&gt;3),'[1]Pricing Schedule'!$J$72,
IF(AND(I1517=110000,R1517&gt;12.8,R1517&lt;=22.8,M1517&lt;=3),'[1]Pricing Schedule'!$J$97,
IF(AND(I1517=110000,R1517&gt;22.8,R1517&lt;=30.2),'[1]Pricing Schedule'!$J$81,
IF(AND(I1517=110000,R1517&gt;30.2,R1517&lt;=45.9),'[1]Pricing Schedule'!$J$90,
IF(AND(I1517=110000,R1517&gt;45.9,R1517&lt;=123.4),'[1]Pricing Schedule'!$J$97,
IF(AND(I1517=110000,R1517&gt;123.4,R1517&lt;=168.2,M1517&lt;=10),'[1]Pricing Schedule'!$J$105,
IF(AND(I1517=110000,R1517&gt;123.4,R1517&lt;=168.2,M1517&gt;10),'[1]Pricing Schedule'!$J$113,
IF(AND(I1517=110000,R1517&gt;168.2,R1517&lt;=336.2,M1517&lt;=10),('[1]Pricing Schedule'!$J$105),
IF(AND(I1517=110000,R1517&gt;168.2,R1517&lt;=336.2,M1517&gt;10),('[1]Pricing Schedule'!$J$113),
IF(AND(I1517=110000,R1517&gt;336.4,R1517&lt;=504.6,M1517&lt;=10),('[1]Pricing Schedule'!$J$105),
IF(AND(I1517=110000,R1517&gt;336.4,R1517&lt;=504.6,M1517&gt;10),('[1]Pricing Schedule'!$J$113),
IF(AND(I1517=110000,R1517&gt;504.6,R1517&lt;=672.8,M1517&lt;=10),('[1]Pricing Schedule'!$J$105),
IF(AND(I1517=110000,R1517&gt;504.6,R1517&lt;=672.8,M1517&gt;10),('[1]Pricing Schedule'!$J$113),
IF(AND(I1517=110000,R1517&gt;672.8,R1517&lt;=841,M1517&lt;=10),('[1]Pricing Schedule'!$J$105),
IF(AND(I1517=110000,R1517&gt;672.8,R1517&lt;=841,M1517&gt;10),('[1]Pricing Schedule'!$J$113),
IF(AND(I1517=110000,R1517&gt;1682,R1517&lt;=1850.2,M1517&lt;=10),('[1]Pricing Schedule'!$J$105),
IF(AND(I1517=110000,R1517&gt;1682,R1517&lt;=1850.2,M1517&gt;10),('[1]Pricing Schedule'!$J$113),
IF(AND(I1517=110000,R1517&gt;2018.4,R1517&lt;=2186.6,M1517&lt;=10),('[1]Pricing Schedule'!$J$105),
IF(AND(I1517=110000,R1517&gt;2018.4,R1517&lt;=2186.6,M1517&gt;10),('[1]Pricing Schedule'!$J$113),999999999)))))))))))))))))))))))))))))))))))))))</f>
        <v>1</v>
      </c>
      <c r="U1517" s="40">
        <f t="shared" si="144"/>
        <v>330271.42857142858</v>
      </c>
      <c r="V1517" s="41">
        <f t="shared" si="145"/>
        <v>3.0278126216531858</v>
      </c>
      <c r="Y1517" s="23">
        <v>207</v>
      </c>
      <c r="Z1517" s="23">
        <v>257</v>
      </c>
      <c r="AD1517" s="13"/>
      <c r="AE1517" s="13"/>
      <c r="AF1517" s="13"/>
      <c r="AR1517" s="35"/>
    </row>
    <row r="1518" spans="1:44">
      <c r="A1518" s="23">
        <v>1520</v>
      </c>
      <c r="B1518" s="23">
        <v>1520</v>
      </c>
      <c r="C1518" s="23" t="s">
        <v>2209</v>
      </c>
      <c r="D1518" s="23" t="s">
        <v>149</v>
      </c>
      <c r="E1518" s="23" t="s">
        <v>149</v>
      </c>
      <c r="F1518" s="23" t="s">
        <v>1578</v>
      </c>
      <c r="G1518" s="23" t="s">
        <v>1579</v>
      </c>
      <c r="H1518" s="23" t="s">
        <v>113</v>
      </c>
      <c r="I1518" s="13">
        <v>38000</v>
      </c>
      <c r="J1518" s="13">
        <v>38000</v>
      </c>
      <c r="K1518" s="23" t="s">
        <v>119</v>
      </c>
      <c r="L1518" s="24">
        <v>4.6909999999999998</v>
      </c>
      <c r="M1518" s="37">
        <f t="shared" si="140"/>
        <v>5</v>
      </c>
      <c r="N1518" s="24">
        <v>0.35899999999999999</v>
      </c>
      <c r="O1518" s="13">
        <v>3</v>
      </c>
      <c r="P1518" s="36">
        <f t="shared" si="141"/>
        <v>0.35899999999999999</v>
      </c>
      <c r="Q1518" s="38">
        <f t="shared" si="142"/>
        <v>4.2</v>
      </c>
      <c r="R1518" s="37">
        <f t="shared" si="143"/>
        <v>4.2</v>
      </c>
      <c r="S1518" s="39">
        <f>IF(AND(I1518=38000,R1518&lt;=4.5,M1518&gt;8),'[1]Pricing Schedule'!$F$8+('[1]Pricing Schedule'!$F$9*M1518),
IF(AND(I1518=38000,R1518&lt;=4.5,M1518&lt;=8),'[1]Pricing Schedule'!$F$34+('[1]Pricing Schedule'!$F$36*M1518),
IF(AND(I1518=38000,R1518&gt;4.5,R1518&lt;=9,M1518&gt;8),'[1]Pricing Schedule'!$F$17+('[1]Pricing Schedule'!$F$18*M1518),
IF(AND(I1518=38000,R1518&gt;4.5,R1518&lt;=9,M1518&lt;=8),'[1]Pricing Schedule'!$F$34+('[1]Pricing Schedule'!$F$36*M1518),
IF(AND(I1518=38000,R1518&gt;9,R1518&lt;=12.8,M1518&gt;8),'[1]Pricing Schedule'!$F$26+('[1]Pricing Schedule'!$F$27*M1518),
IF(AND(I1518=38000,R1518&gt;9,R1518&lt;=12.8,M1518&lt;=8),'[1]Pricing Schedule'!$F$34+('[1]Pricing Schedule'!$F$36*M1518),
IF(AND(I1518=38000,R1518&gt;12.8,R1518&lt;=22.8),'[1]Pricing Schedule'!$F$34+('[1]Pricing Schedule'!$F$36*M1518),
IF(AND(I1518=38000,R1518&gt;22.8,R1518&lt;=30.2),'[1]Pricing Schedule'!$F$43+('[1]Pricing Schedule'!$F$45*M1518),
IF(AND(I1518=38000,R1518&gt;30.2,R1518&lt;=45.9),'[1]Pricing Schedule'!$F$52+('[1]Pricing Schedule'!$F$54*M1518),
IF(AND(I1518=38000,R1518&gt;45.9,R1518&lt;=123.4),'[1]Pricing Schedule'!$F$96+('[1]Pricing Schedule'!$F$97*M1518),
IF(AND(I1518=38000,R1518&gt;123.4,R1518&lt;=168.2,M1518&lt;=10),'[1]Pricing Schedule'!$F$103+('[1]Pricing Schedule'!$F$105*M1518),
IF(AND(I1518=38000,R1518&gt;123.4,R1518&lt;=168.2,M1518&gt;10),'[1]Pricing Schedule'!$F$111+('[1]Pricing Schedule'!$F$113*M1518),
IF(AND(I1518=38000,R1518&gt;157.4,R1518&lt;=336.4,M1518&lt;=10),('[1]Pricing Schedule'!$F$103+('[1]Pricing Schedule'!$F$105*M1518))*2,
IF(AND(I1518=38000,R1518&gt;157.4,R1518&lt;=336.4,M1518&gt;10),('[1]Pricing Schedule'!$F$111+('[1]Pricing Schedule'!$F$113*M1518))*2,
IF(AND(I1518=38000,R1518&gt;314.8,R1518&lt;=504.6,M1518&lt;=10),('[1]Pricing Schedule'!$F$103+('[1]Pricing Schedule'!$F$105*M1518))*3,
IF(AND(I1518=38000,R1518&gt;314.8,R1518&lt;=504.6,M1518&gt;10),('[1]Pricing Schedule'!$F$111+('[1]Pricing Schedule'!$F$113*M1518))*3,
IF(AND(I1518=38000,R1518&gt;472.2,R1518&lt;=672.8,M1518&lt;=10),('[1]Pricing Schedule'!$F$103+('[1]Pricing Schedule'!$F$105*M1518))*4,
IF(AND(I1518=38000,R1518&gt;472.2,R1518&lt;=672.8,M1518&gt;10),('[1]Pricing Schedule'!$F$111+('[1]Pricing Schedule'!$F$113*M1518))*4,
IF(AND(I1518=110000,R1518&lt;=12.8,M1518&gt;2),'[1]Pricing Schedule'!$F$62+('[1]Pricing Schedule'!$F$63*M1518),
IF(AND(I1518=110000,R1518&lt;=12.8,M1518&lt;=2),'[1]Pricing Schedule'!$F$96+('[1]Pricing Schedule'!$F$97*M1518),
IF(AND(I1518=110000,R1518&gt;12.8,R1518&lt;=22.8,M1518&gt;3),'[1]Pricing Schedule'!$F$71+('[1]Pricing Schedule'!$F$72*M1518),
IF(AND(I1518=110000,R1518&gt;12.8,R1518&lt;=22.8,M1518&lt;=3),'[1]Pricing Schedule'!$F$96+('[1]Pricing Schedule'!$F$97*M1518),
IF(AND(I1518=110000,R1518&gt;22.8,R1518&lt;=30.2),'[1]Pricing Schedule'!$F$80+('[1]Pricing Schedule'!$F$81*M1518),
IF(AND(I1518=110000,R1518&gt;30.2,R1518&lt;=45.9),'[1]Pricing Schedule'!$F$89+('[1]Pricing Schedule'!$F$90*M1518),
IF(AND(I1518=110000,R1518&gt;45.9,R1518&lt;=123.4),'[1]Pricing Schedule'!$F$96+('[1]Pricing Schedule'!$F$97*M1518),
IF(AND(I1518=110000,R1518&gt;123.4,R1518&lt;=168.2,M1518&lt;=10),'[1]Pricing Schedule'!$F$103+('[1]Pricing Schedule'!$F$105*M1518),
IF(AND(I1518=110000,R1518&gt;123.4,R1518&lt;=168.2,M1518&gt;10),'[1]Pricing Schedule'!$F$111+('[1]Pricing Schedule'!$F$113*M1518),
IF(AND(I1518=110000,R1518&gt;168.2,R1518&lt;=336.4,M1518&lt;=10),('[1]Pricing Schedule'!$F$103+('[1]Pricing Schedule'!$F$105*M1518))*2,
IF(AND(I1518=110000,R1518&gt;168.2,R1518&lt;=336.4,M1518&gt;10),('[1]Pricing Schedule'!$F$111+('[1]Pricing Schedule'!$F$113*M1518))*2,
IF(AND(I1518=110000,R1518&gt;336.4,R1518&lt;=504.6,M1518&lt;=10),('[1]Pricing Schedule'!$F$103+('[1]Pricing Schedule'!$F$105*M1518))*3,
IF(AND(I1518=110000,R1518&gt;336.4,R1518&lt;=504.6,M1518&gt;10),('[1]Pricing Schedule'!$F$111+('[1]Pricing Schedule'!$F$113*M1518))*3,
IF(AND(I1518=110000,R1518&gt;504.6,R1518&lt;=672.8,M1518&lt;=10),('[1]Pricing Schedule'!$F$103+('[1]Pricing Schedule'!$F$105*M1518))*4,
IF(AND(I1518=110000,R1518&gt;504.6,R1518&lt;=672.8,M1518&gt;10),('[1]Pricing Schedule'!$F$111+('[1]Pricing Schedule'!$F$113*M1518))*4,
IF(AND(I1518=110000,R1518&gt;672.8,R1518&lt;=841,M1518&lt;=10),('[1]Pricing Schedule'!$F$103+('[1]Pricing Schedule'!$F$105*M1518))*5,
IF(AND(I1518=110000,R1518&gt;672.8,R1518&lt;=841,M1518&gt;10),('[1]Pricing Schedule'!$F$111+('[1]Pricing Schedule'!$F$113*M1518))*5,
IF(AND(I1518=110000,R1518&gt;672.8,R1518&lt;=841,M1518&lt;=10),('[1]Pricing Schedule'!$F$103+('[1]Pricing Schedule'!$F$105*M1518))*5,
IF(AND(I1518=110000,R1518&gt;672.8,R1518&lt;=841,M1518&gt;10),('[1]Pricing Schedule'!$F$111+('[1]Pricing Schedule'!$F$113*M1518))*5,
IF(AND(I1518=110000,R1518&gt;1345.6,R1518&lt;=1513.8,M1518&lt;=10),('[1]Pricing Schedule'!$F$103+('[1]Pricing Schedule'!$F$105*M1518))*9,
IF(AND(I1518=110000,R1518&gt;1345.6,R1518&lt;=1513.8,M1518&gt;10),('[1]Pricing Schedule'!$F$111+('[1]Pricing Schedule'!$F$113*M1518))*9,
9999999999)))))))))))))))))))))))))))))))))))))))</f>
        <v>699140</v>
      </c>
      <c r="T1518" s="21">
        <f>IF(AND(I1518=38000,R1518&lt;=4.5,M1518&gt;8),'[1]Pricing Schedule'!$J$9,
IF(AND(I1518=38000,R1518&lt;=4.5,M1518&lt;=8),'[1]Pricing Schedule'!$J$36,
IF(AND(I1518=38000,R1518&gt;4.5,R1518&lt;=9,M1518&gt;8),'[1]Pricing Schedule'!$J$18,
IF(AND(I1518=38000,R1518&gt;4.5,R1518&lt;=9,M1518&lt;=8),'[1]Pricing Schedule'!$J$36,
IF(AND(I1518=38000,R1518&gt;9,R1518&lt;=12.8,M1518&gt;8),'[1]Pricing Schedule'!$J$27,
IF(AND(I1518=38000,R1518&gt;9,R1518&lt;=12.8,M1518&lt;=8),'[1]Pricing Schedule'!$J$36,
IF(AND(I1518=38000,R1518&gt;12.8,R1518&lt;=22.8),'[1]Pricing Schedule'!$J$36,
IF(AND(I1518=38000,R1518&gt;22.8,R1518&lt;=30.2),'[1]Pricing Schedule'!$J$45,
IF(AND(I1518=38000,R1518&gt;30.2,R1518&lt;=45.9),'[1]Pricing Schedule'!$J$54,
IF(AND(I1518=38000,R1518&gt;45.9,R1518&lt;=123.4),'[1]Pricing Schedule'!$J$97,
IF(AND(I1518=38000,R1518&gt;123.4,R1518&lt;=168.2,M1518&lt;=10),'[1]Pricing Schedule'!$J$105,
IF(AND(I1518=38000,R1518&gt;123.4,R1518&lt;=168.2,M1518&gt;10),'[1]Pricing Schedule'!$J$113,
IF(AND(I1518=38000,R1518&gt;168.2,R1518&lt;=336.4,M1518&lt;=10),('[1]Pricing Schedule'!$J$105),
IF(AND(I1518=38000,R1518&gt;168.2,R1518&lt;=336.4,M1518&gt;10),('[1]Pricing Schedule'!$J$113),
IF(AND(I1518=38000,R1518&gt;336.4,R1518&lt;=504.6,M1518&lt;=10),('[1]Pricing Schedule'!$J$105),
IF(AND(I1518=38000,R1518&gt;336.4,R1518&lt;=504.6,M1518&gt;10),('[1]Pricing Schedule'!$J$113),
IF(AND(I1518=38000,R1518&gt;504.6,R1518&lt;=672.8,M1518&lt;=10),('[1]Pricing Schedule'!$J$105),
IF(AND(I1518=38000,R1518&gt;504.6,R1518&lt;=672.8,M1518&gt;10),('[1]Pricing Schedule'!$J$113),
IF(AND(I1518=110000,R1518&lt;=12.8,M1518&gt;2),'[1]Pricing Schedule'!$J$63,
IF(AND(I1518=110000,R1518&lt;=12.8,M1518&lt;=2),'[1]Pricing Schedule'!$J$97,
IF(AND(I1518=110000,R1518&gt;12.8,R1518&lt;=22.8,M1518&gt;3),'[1]Pricing Schedule'!$J$72,
IF(AND(I1518=110000,R1518&gt;12.8,R1518&lt;=22.8,M1518&lt;=3),'[1]Pricing Schedule'!$J$97,
IF(AND(I1518=110000,R1518&gt;22.8,R1518&lt;=30.2),'[1]Pricing Schedule'!$J$81,
IF(AND(I1518=110000,R1518&gt;30.2,R1518&lt;=45.9),'[1]Pricing Schedule'!$J$90,
IF(AND(I1518=110000,R1518&gt;45.9,R1518&lt;=123.4),'[1]Pricing Schedule'!$J$97,
IF(AND(I1518=110000,R1518&gt;123.4,R1518&lt;=168.2,M1518&lt;=10),'[1]Pricing Schedule'!$J$105,
IF(AND(I1518=110000,R1518&gt;123.4,R1518&lt;=168.2,M1518&gt;10),'[1]Pricing Schedule'!$J$113,
IF(AND(I1518=110000,R1518&gt;168.2,R1518&lt;=336.2,M1518&lt;=10),('[1]Pricing Schedule'!$J$105),
IF(AND(I1518=110000,R1518&gt;168.2,R1518&lt;=336.2,M1518&gt;10),('[1]Pricing Schedule'!$J$113),
IF(AND(I1518=110000,R1518&gt;336.4,R1518&lt;=504.6,M1518&lt;=10),('[1]Pricing Schedule'!$J$105),
IF(AND(I1518=110000,R1518&gt;336.4,R1518&lt;=504.6,M1518&gt;10),('[1]Pricing Schedule'!$J$113),
IF(AND(I1518=110000,R1518&gt;504.6,R1518&lt;=672.8,M1518&lt;=10),('[1]Pricing Schedule'!$J$105),
IF(AND(I1518=110000,R1518&gt;504.6,R1518&lt;=672.8,M1518&gt;10),('[1]Pricing Schedule'!$J$113),
IF(AND(I1518=110000,R1518&gt;672.8,R1518&lt;=841,M1518&lt;=10),('[1]Pricing Schedule'!$J$105),
IF(AND(I1518=110000,R1518&gt;672.8,R1518&lt;=841,M1518&gt;10),('[1]Pricing Schedule'!$J$113),
IF(AND(I1518=110000,R1518&gt;1682,R1518&lt;=1850.2,M1518&lt;=10),('[1]Pricing Schedule'!$J$105),
IF(AND(I1518=110000,R1518&gt;1682,R1518&lt;=1850.2,M1518&gt;10),('[1]Pricing Schedule'!$J$113),
IF(AND(I1518=110000,R1518&gt;2018.4,R1518&lt;=2186.6,M1518&lt;=10),('[1]Pricing Schedule'!$J$105),
IF(AND(I1518=110000,R1518&gt;2018.4,R1518&lt;=2186.6,M1518&gt;10),('[1]Pricing Schedule'!$J$113),999999999)))))))))))))))))))))))))))))))))))))))</f>
        <v>4</v>
      </c>
      <c r="U1518" s="40">
        <f t="shared" si="144"/>
        <v>166461.90476190476</v>
      </c>
      <c r="V1518" s="41">
        <f t="shared" si="145"/>
        <v>6.0073804960379897</v>
      </c>
      <c r="Y1518" s="23">
        <v>105</v>
      </c>
      <c r="Z1518" s="23">
        <v>583</v>
      </c>
      <c r="AD1518" s="13"/>
      <c r="AE1518" s="13"/>
      <c r="AF1518" s="13"/>
      <c r="AR1518" s="35"/>
    </row>
    <row r="1519" spans="1:44">
      <c r="A1519" s="23">
        <v>1521</v>
      </c>
      <c r="B1519" s="23">
        <v>1521</v>
      </c>
      <c r="C1519" s="23" t="s">
        <v>2210</v>
      </c>
      <c r="D1519" s="23" t="s">
        <v>149</v>
      </c>
      <c r="E1519" s="23" t="s">
        <v>149</v>
      </c>
      <c r="F1519" s="23" t="s">
        <v>1578</v>
      </c>
      <c r="G1519" s="23" t="s">
        <v>1579</v>
      </c>
      <c r="H1519" s="23" t="s">
        <v>113</v>
      </c>
      <c r="I1519" s="13">
        <v>38000</v>
      </c>
      <c r="J1519" s="13">
        <v>38000</v>
      </c>
      <c r="K1519" s="23" t="s">
        <v>119</v>
      </c>
      <c r="L1519" s="24">
        <v>3.8410000000000002</v>
      </c>
      <c r="M1519" s="37">
        <f t="shared" si="140"/>
        <v>4</v>
      </c>
      <c r="N1519" s="24">
        <v>0.1</v>
      </c>
      <c r="O1519" s="13">
        <v>3</v>
      </c>
      <c r="P1519" s="36">
        <f t="shared" si="141"/>
        <v>0.1</v>
      </c>
      <c r="Q1519" s="38">
        <f t="shared" si="142"/>
        <v>4.2</v>
      </c>
      <c r="R1519" s="37">
        <f t="shared" si="143"/>
        <v>4.2</v>
      </c>
      <c r="S1519" s="39">
        <f>IF(AND(I1519=38000,R1519&lt;=4.5,M1519&gt;8),'[1]Pricing Schedule'!$F$8+('[1]Pricing Schedule'!$F$9*M1519),
IF(AND(I1519=38000,R1519&lt;=4.5,M1519&lt;=8),'[1]Pricing Schedule'!$F$34+('[1]Pricing Schedule'!$F$36*M1519),
IF(AND(I1519=38000,R1519&gt;4.5,R1519&lt;=9,M1519&gt;8),'[1]Pricing Schedule'!$F$17+('[1]Pricing Schedule'!$F$18*M1519),
IF(AND(I1519=38000,R1519&gt;4.5,R1519&lt;=9,M1519&lt;=8),'[1]Pricing Schedule'!$F$34+('[1]Pricing Schedule'!$F$36*M1519),
IF(AND(I1519=38000,R1519&gt;9,R1519&lt;=12.8,M1519&gt;8),'[1]Pricing Schedule'!$F$26+('[1]Pricing Schedule'!$F$27*M1519),
IF(AND(I1519=38000,R1519&gt;9,R1519&lt;=12.8,M1519&lt;=8),'[1]Pricing Schedule'!$F$34+('[1]Pricing Schedule'!$F$36*M1519),
IF(AND(I1519=38000,R1519&gt;12.8,R1519&lt;=22.8),'[1]Pricing Schedule'!$F$34+('[1]Pricing Schedule'!$F$36*M1519),
IF(AND(I1519=38000,R1519&gt;22.8,R1519&lt;=30.2),'[1]Pricing Schedule'!$F$43+('[1]Pricing Schedule'!$F$45*M1519),
IF(AND(I1519=38000,R1519&gt;30.2,R1519&lt;=45.9),'[1]Pricing Schedule'!$F$52+('[1]Pricing Schedule'!$F$54*M1519),
IF(AND(I1519=38000,R1519&gt;45.9,R1519&lt;=123.4),'[1]Pricing Schedule'!$F$96+('[1]Pricing Schedule'!$F$97*M1519),
IF(AND(I1519=38000,R1519&gt;123.4,R1519&lt;=168.2,M1519&lt;=10),'[1]Pricing Schedule'!$F$103+('[1]Pricing Schedule'!$F$105*M1519),
IF(AND(I1519=38000,R1519&gt;123.4,R1519&lt;=168.2,M1519&gt;10),'[1]Pricing Schedule'!$F$111+('[1]Pricing Schedule'!$F$113*M1519),
IF(AND(I1519=38000,R1519&gt;157.4,R1519&lt;=336.4,M1519&lt;=10),('[1]Pricing Schedule'!$F$103+('[1]Pricing Schedule'!$F$105*M1519))*2,
IF(AND(I1519=38000,R1519&gt;157.4,R1519&lt;=336.4,M1519&gt;10),('[1]Pricing Schedule'!$F$111+('[1]Pricing Schedule'!$F$113*M1519))*2,
IF(AND(I1519=38000,R1519&gt;314.8,R1519&lt;=504.6,M1519&lt;=10),('[1]Pricing Schedule'!$F$103+('[1]Pricing Schedule'!$F$105*M1519))*3,
IF(AND(I1519=38000,R1519&gt;314.8,R1519&lt;=504.6,M1519&gt;10),('[1]Pricing Schedule'!$F$111+('[1]Pricing Schedule'!$F$113*M1519))*3,
IF(AND(I1519=38000,R1519&gt;472.2,R1519&lt;=672.8,M1519&lt;=10),('[1]Pricing Schedule'!$F$103+('[1]Pricing Schedule'!$F$105*M1519))*4,
IF(AND(I1519=38000,R1519&gt;472.2,R1519&lt;=672.8,M1519&gt;10),('[1]Pricing Schedule'!$F$111+('[1]Pricing Schedule'!$F$113*M1519))*4,
IF(AND(I1519=110000,R1519&lt;=12.8,M1519&gt;2),'[1]Pricing Schedule'!$F$62+('[1]Pricing Schedule'!$F$63*M1519),
IF(AND(I1519=110000,R1519&lt;=12.8,M1519&lt;=2),'[1]Pricing Schedule'!$F$96+('[1]Pricing Schedule'!$F$97*M1519),
IF(AND(I1519=110000,R1519&gt;12.8,R1519&lt;=22.8,M1519&gt;3),'[1]Pricing Schedule'!$F$71+('[1]Pricing Schedule'!$F$72*M1519),
IF(AND(I1519=110000,R1519&gt;12.8,R1519&lt;=22.8,M1519&lt;=3),'[1]Pricing Schedule'!$F$96+('[1]Pricing Schedule'!$F$97*M1519),
IF(AND(I1519=110000,R1519&gt;22.8,R1519&lt;=30.2),'[1]Pricing Schedule'!$F$80+('[1]Pricing Schedule'!$F$81*M1519),
IF(AND(I1519=110000,R1519&gt;30.2,R1519&lt;=45.9),'[1]Pricing Schedule'!$F$89+('[1]Pricing Schedule'!$F$90*M1519),
IF(AND(I1519=110000,R1519&gt;45.9,R1519&lt;=123.4),'[1]Pricing Schedule'!$F$96+('[1]Pricing Schedule'!$F$97*M1519),
IF(AND(I1519=110000,R1519&gt;123.4,R1519&lt;=168.2,M1519&lt;=10),'[1]Pricing Schedule'!$F$103+('[1]Pricing Schedule'!$F$105*M1519),
IF(AND(I1519=110000,R1519&gt;123.4,R1519&lt;=168.2,M1519&gt;10),'[1]Pricing Schedule'!$F$111+('[1]Pricing Schedule'!$F$113*M1519),
IF(AND(I1519=110000,R1519&gt;168.2,R1519&lt;=336.4,M1519&lt;=10),('[1]Pricing Schedule'!$F$103+('[1]Pricing Schedule'!$F$105*M1519))*2,
IF(AND(I1519=110000,R1519&gt;168.2,R1519&lt;=336.4,M1519&gt;10),('[1]Pricing Schedule'!$F$111+('[1]Pricing Schedule'!$F$113*M1519))*2,
IF(AND(I1519=110000,R1519&gt;336.4,R1519&lt;=504.6,M1519&lt;=10),('[1]Pricing Schedule'!$F$103+('[1]Pricing Schedule'!$F$105*M1519))*3,
IF(AND(I1519=110000,R1519&gt;336.4,R1519&lt;=504.6,M1519&gt;10),('[1]Pricing Schedule'!$F$111+('[1]Pricing Schedule'!$F$113*M1519))*3,
IF(AND(I1519=110000,R1519&gt;504.6,R1519&lt;=672.8,M1519&lt;=10),('[1]Pricing Schedule'!$F$103+('[1]Pricing Schedule'!$F$105*M1519))*4,
IF(AND(I1519=110000,R1519&gt;504.6,R1519&lt;=672.8,M1519&gt;10),('[1]Pricing Schedule'!$F$111+('[1]Pricing Schedule'!$F$113*M1519))*4,
IF(AND(I1519=110000,R1519&gt;672.8,R1519&lt;=841,M1519&lt;=10),('[1]Pricing Schedule'!$F$103+('[1]Pricing Schedule'!$F$105*M1519))*5,
IF(AND(I1519=110000,R1519&gt;672.8,R1519&lt;=841,M1519&gt;10),('[1]Pricing Schedule'!$F$111+('[1]Pricing Schedule'!$F$113*M1519))*5,
IF(AND(I1519=110000,R1519&gt;672.8,R1519&lt;=841,M1519&lt;=10),('[1]Pricing Schedule'!$F$103+('[1]Pricing Schedule'!$F$105*M1519))*5,
IF(AND(I1519=110000,R1519&gt;672.8,R1519&lt;=841,M1519&gt;10),('[1]Pricing Schedule'!$F$111+('[1]Pricing Schedule'!$F$113*M1519))*5,
IF(AND(I1519=110000,R1519&gt;1345.6,R1519&lt;=1513.8,M1519&lt;=10),('[1]Pricing Schedule'!$F$103+('[1]Pricing Schedule'!$F$105*M1519))*9,
IF(AND(I1519=110000,R1519&gt;1345.6,R1519&lt;=1513.8,M1519&gt;10),('[1]Pricing Schedule'!$F$111+('[1]Pricing Schedule'!$F$113*M1519))*9,
9999999999)))))))))))))))))))))))))))))))))))))))</f>
        <v>628870</v>
      </c>
      <c r="T1519" s="21">
        <f>IF(AND(I1519=38000,R1519&lt;=4.5,M1519&gt;8),'[1]Pricing Schedule'!$J$9,
IF(AND(I1519=38000,R1519&lt;=4.5,M1519&lt;=8),'[1]Pricing Schedule'!$J$36,
IF(AND(I1519=38000,R1519&gt;4.5,R1519&lt;=9,M1519&gt;8),'[1]Pricing Schedule'!$J$18,
IF(AND(I1519=38000,R1519&gt;4.5,R1519&lt;=9,M1519&lt;=8),'[1]Pricing Schedule'!$J$36,
IF(AND(I1519=38000,R1519&gt;9,R1519&lt;=12.8,M1519&gt;8),'[1]Pricing Schedule'!$J$27,
IF(AND(I1519=38000,R1519&gt;9,R1519&lt;=12.8,M1519&lt;=8),'[1]Pricing Schedule'!$J$36,
IF(AND(I1519=38000,R1519&gt;12.8,R1519&lt;=22.8),'[1]Pricing Schedule'!$J$36,
IF(AND(I1519=38000,R1519&gt;22.8,R1519&lt;=30.2),'[1]Pricing Schedule'!$J$45,
IF(AND(I1519=38000,R1519&gt;30.2,R1519&lt;=45.9),'[1]Pricing Schedule'!$J$54,
IF(AND(I1519=38000,R1519&gt;45.9,R1519&lt;=123.4),'[1]Pricing Schedule'!$J$97,
IF(AND(I1519=38000,R1519&gt;123.4,R1519&lt;=168.2,M1519&lt;=10),'[1]Pricing Schedule'!$J$105,
IF(AND(I1519=38000,R1519&gt;123.4,R1519&lt;=168.2,M1519&gt;10),'[1]Pricing Schedule'!$J$113,
IF(AND(I1519=38000,R1519&gt;168.2,R1519&lt;=336.4,M1519&lt;=10),('[1]Pricing Schedule'!$J$105),
IF(AND(I1519=38000,R1519&gt;168.2,R1519&lt;=336.4,M1519&gt;10),('[1]Pricing Schedule'!$J$113),
IF(AND(I1519=38000,R1519&gt;336.4,R1519&lt;=504.6,M1519&lt;=10),('[1]Pricing Schedule'!$J$105),
IF(AND(I1519=38000,R1519&gt;336.4,R1519&lt;=504.6,M1519&gt;10),('[1]Pricing Schedule'!$J$113),
IF(AND(I1519=38000,R1519&gt;504.6,R1519&lt;=672.8,M1519&lt;=10),('[1]Pricing Schedule'!$J$105),
IF(AND(I1519=38000,R1519&gt;504.6,R1519&lt;=672.8,M1519&gt;10),('[1]Pricing Schedule'!$J$113),
IF(AND(I1519=110000,R1519&lt;=12.8,M1519&gt;2),'[1]Pricing Schedule'!$J$63,
IF(AND(I1519=110000,R1519&lt;=12.8,M1519&lt;=2),'[1]Pricing Schedule'!$J$97,
IF(AND(I1519=110000,R1519&gt;12.8,R1519&lt;=22.8,M1519&gt;3),'[1]Pricing Schedule'!$J$72,
IF(AND(I1519=110000,R1519&gt;12.8,R1519&lt;=22.8,M1519&lt;=3),'[1]Pricing Schedule'!$J$97,
IF(AND(I1519=110000,R1519&gt;22.8,R1519&lt;=30.2),'[1]Pricing Schedule'!$J$81,
IF(AND(I1519=110000,R1519&gt;30.2,R1519&lt;=45.9),'[1]Pricing Schedule'!$J$90,
IF(AND(I1519=110000,R1519&gt;45.9,R1519&lt;=123.4),'[1]Pricing Schedule'!$J$97,
IF(AND(I1519=110000,R1519&gt;123.4,R1519&lt;=168.2,M1519&lt;=10),'[1]Pricing Schedule'!$J$105,
IF(AND(I1519=110000,R1519&gt;123.4,R1519&lt;=168.2,M1519&gt;10),'[1]Pricing Schedule'!$J$113,
IF(AND(I1519=110000,R1519&gt;168.2,R1519&lt;=336.2,M1519&lt;=10),('[1]Pricing Schedule'!$J$105),
IF(AND(I1519=110000,R1519&gt;168.2,R1519&lt;=336.2,M1519&gt;10),('[1]Pricing Schedule'!$J$113),
IF(AND(I1519=110000,R1519&gt;336.4,R1519&lt;=504.6,M1519&lt;=10),('[1]Pricing Schedule'!$J$105),
IF(AND(I1519=110000,R1519&gt;336.4,R1519&lt;=504.6,M1519&gt;10),('[1]Pricing Schedule'!$J$113),
IF(AND(I1519=110000,R1519&gt;504.6,R1519&lt;=672.8,M1519&lt;=10),('[1]Pricing Schedule'!$J$105),
IF(AND(I1519=110000,R1519&gt;504.6,R1519&lt;=672.8,M1519&gt;10),('[1]Pricing Schedule'!$J$113),
IF(AND(I1519=110000,R1519&gt;672.8,R1519&lt;=841,M1519&lt;=10),('[1]Pricing Schedule'!$J$105),
IF(AND(I1519=110000,R1519&gt;672.8,R1519&lt;=841,M1519&gt;10),('[1]Pricing Schedule'!$J$113),
IF(AND(I1519=110000,R1519&gt;1682,R1519&lt;=1850.2,M1519&lt;=10),('[1]Pricing Schedule'!$J$105),
IF(AND(I1519=110000,R1519&gt;1682,R1519&lt;=1850.2,M1519&gt;10),('[1]Pricing Schedule'!$J$113),
IF(AND(I1519=110000,R1519&gt;2018.4,R1519&lt;=2186.6,M1519&lt;=10),('[1]Pricing Schedule'!$J$105),
IF(AND(I1519=110000,R1519&gt;2018.4,R1519&lt;=2186.6,M1519&gt;10),('[1]Pricing Schedule'!$J$113),999999999)))))))))))))))))))))))))))))))))))))))</f>
        <v>4</v>
      </c>
      <c r="U1519" s="40">
        <f t="shared" si="144"/>
        <v>149730.95238095237</v>
      </c>
      <c r="V1519" s="41">
        <f t="shared" si="145"/>
        <v>6.6786458250512828</v>
      </c>
      <c r="Y1519" s="23">
        <v>84</v>
      </c>
      <c r="Z1519" s="23">
        <v>583</v>
      </c>
      <c r="AD1519" s="13"/>
      <c r="AE1519" s="13"/>
      <c r="AF1519" s="13"/>
      <c r="AR1519" s="35"/>
    </row>
    <row r="1520" spans="1:44">
      <c r="A1520" s="23">
        <v>1522</v>
      </c>
      <c r="B1520" s="23">
        <v>1522</v>
      </c>
      <c r="C1520" s="23" t="s">
        <v>2211</v>
      </c>
      <c r="D1520" s="23" t="s">
        <v>314</v>
      </c>
      <c r="E1520" s="23" t="s">
        <v>314</v>
      </c>
      <c r="F1520" s="23" t="s">
        <v>403</v>
      </c>
      <c r="G1520" s="23" t="s">
        <v>404</v>
      </c>
      <c r="H1520" s="23" t="s">
        <v>113</v>
      </c>
      <c r="I1520" s="13">
        <v>38000</v>
      </c>
      <c r="J1520" s="13">
        <v>38000</v>
      </c>
      <c r="K1520" s="23" t="s">
        <v>119</v>
      </c>
      <c r="L1520" s="24">
        <v>8.9580000000000002</v>
      </c>
      <c r="M1520" s="37">
        <f t="shared" si="140"/>
        <v>9</v>
      </c>
      <c r="N1520" s="24">
        <v>0.187</v>
      </c>
      <c r="O1520" s="13">
        <v>3</v>
      </c>
      <c r="P1520" s="36">
        <f t="shared" si="141"/>
        <v>0.187</v>
      </c>
      <c r="Q1520" s="38">
        <f t="shared" si="142"/>
        <v>4.2</v>
      </c>
      <c r="R1520" s="37">
        <f t="shared" si="143"/>
        <v>4.2</v>
      </c>
      <c r="S1520" s="39">
        <f>IF(AND(I1520=38000,R1520&lt;=4.5,M1520&gt;8),'[1]Pricing Schedule'!$F$8+('[1]Pricing Schedule'!$F$9*M1520),
IF(AND(I1520=38000,R1520&lt;=4.5,M1520&lt;=8),'[1]Pricing Schedule'!$F$34+('[1]Pricing Schedule'!$F$36*M1520),
IF(AND(I1520=38000,R1520&gt;4.5,R1520&lt;=9,M1520&gt;8),'[1]Pricing Schedule'!$F$17+('[1]Pricing Schedule'!$F$18*M1520),
IF(AND(I1520=38000,R1520&gt;4.5,R1520&lt;=9,M1520&lt;=8),'[1]Pricing Schedule'!$F$34+('[1]Pricing Schedule'!$F$36*M1520),
IF(AND(I1520=38000,R1520&gt;9,R1520&lt;=12.8,M1520&gt;8),'[1]Pricing Schedule'!$F$26+('[1]Pricing Schedule'!$F$27*M1520),
IF(AND(I1520=38000,R1520&gt;9,R1520&lt;=12.8,M1520&lt;=8),'[1]Pricing Schedule'!$F$34+('[1]Pricing Schedule'!$F$36*M1520),
IF(AND(I1520=38000,R1520&gt;12.8,R1520&lt;=22.8),'[1]Pricing Schedule'!$F$34+('[1]Pricing Schedule'!$F$36*M1520),
IF(AND(I1520=38000,R1520&gt;22.8,R1520&lt;=30.2),'[1]Pricing Schedule'!$F$43+('[1]Pricing Schedule'!$F$45*M1520),
IF(AND(I1520=38000,R1520&gt;30.2,R1520&lt;=45.9),'[1]Pricing Schedule'!$F$52+('[1]Pricing Schedule'!$F$54*M1520),
IF(AND(I1520=38000,R1520&gt;45.9,R1520&lt;=123.4),'[1]Pricing Schedule'!$F$96+('[1]Pricing Schedule'!$F$97*M1520),
IF(AND(I1520=38000,R1520&gt;123.4,R1520&lt;=168.2,M1520&lt;=10),'[1]Pricing Schedule'!$F$103+('[1]Pricing Schedule'!$F$105*M1520),
IF(AND(I1520=38000,R1520&gt;123.4,R1520&lt;=168.2,M1520&gt;10),'[1]Pricing Schedule'!$F$111+('[1]Pricing Schedule'!$F$113*M1520),
IF(AND(I1520=38000,R1520&gt;157.4,R1520&lt;=336.4,M1520&lt;=10),('[1]Pricing Schedule'!$F$103+('[1]Pricing Schedule'!$F$105*M1520))*2,
IF(AND(I1520=38000,R1520&gt;157.4,R1520&lt;=336.4,M1520&gt;10),('[1]Pricing Schedule'!$F$111+('[1]Pricing Schedule'!$F$113*M1520))*2,
IF(AND(I1520=38000,R1520&gt;314.8,R1520&lt;=504.6,M1520&lt;=10),('[1]Pricing Schedule'!$F$103+('[1]Pricing Schedule'!$F$105*M1520))*3,
IF(AND(I1520=38000,R1520&gt;314.8,R1520&lt;=504.6,M1520&gt;10),('[1]Pricing Schedule'!$F$111+('[1]Pricing Schedule'!$F$113*M1520))*3,
IF(AND(I1520=38000,R1520&gt;472.2,R1520&lt;=672.8,M1520&lt;=10),('[1]Pricing Schedule'!$F$103+('[1]Pricing Schedule'!$F$105*M1520))*4,
IF(AND(I1520=38000,R1520&gt;472.2,R1520&lt;=672.8,M1520&gt;10),('[1]Pricing Schedule'!$F$111+('[1]Pricing Schedule'!$F$113*M1520))*4,
IF(AND(I1520=110000,R1520&lt;=12.8,M1520&gt;2),'[1]Pricing Schedule'!$F$62+('[1]Pricing Schedule'!$F$63*M1520),
IF(AND(I1520=110000,R1520&lt;=12.8,M1520&lt;=2),'[1]Pricing Schedule'!$F$96+('[1]Pricing Schedule'!$F$97*M1520),
IF(AND(I1520=110000,R1520&gt;12.8,R1520&lt;=22.8,M1520&gt;3),'[1]Pricing Schedule'!$F$71+('[1]Pricing Schedule'!$F$72*M1520),
IF(AND(I1520=110000,R1520&gt;12.8,R1520&lt;=22.8,M1520&lt;=3),'[1]Pricing Schedule'!$F$96+('[1]Pricing Schedule'!$F$97*M1520),
IF(AND(I1520=110000,R1520&gt;22.8,R1520&lt;=30.2),'[1]Pricing Schedule'!$F$80+('[1]Pricing Schedule'!$F$81*M1520),
IF(AND(I1520=110000,R1520&gt;30.2,R1520&lt;=45.9),'[1]Pricing Schedule'!$F$89+('[1]Pricing Schedule'!$F$90*M1520),
IF(AND(I1520=110000,R1520&gt;45.9,R1520&lt;=123.4),'[1]Pricing Schedule'!$F$96+('[1]Pricing Schedule'!$F$97*M1520),
IF(AND(I1520=110000,R1520&gt;123.4,R1520&lt;=168.2,M1520&lt;=10),'[1]Pricing Schedule'!$F$103+('[1]Pricing Schedule'!$F$105*M1520),
IF(AND(I1520=110000,R1520&gt;123.4,R1520&lt;=168.2,M1520&gt;10),'[1]Pricing Schedule'!$F$111+('[1]Pricing Schedule'!$F$113*M1520),
IF(AND(I1520=110000,R1520&gt;168.2,R1520&lt;=336.4,M1520&lt;=10),('[1]Pricing Schedule'!$F$103+('[1]Pricing Schedule'!$F$105*M1520))*2,
IF(AND(I1520=110000,R1520&gt;168.2,R1520&lt;=336.4,M1520&gt;10),('[1]Pricing Schedule'!$F$111+('[1]Pricing Schedule'!$F$113*M1520))*2,
IF(AND(I1520=110000,R1520&gt;336.4,R1520&lt;=504.6,M1520&lt;=10),('[1]Pricing Schedule'!$F$103+('[1]Pricing Schedule'!$F$105*M1520))*3,
IF(AND(I1520=110000,R1520&gt;336.4,R1520&lt;=504.6,M1520&gt;10),('[1]Pricing Schedule'!$F$111+('[1]Pricing Schedule'!$F$113*M1520))*3,
IF(AND(I1520=110000,R1520&gt;504.6,R1520&lt;=672.8,M1520&lt;=10),('[1]Pricing Schedule'!$F$103+('[1]Pricing Schedule'!$F$105*M1520))*4,
IF(AND(I1520=110000,R1520&gt;504.6,R1520&lt;=672.8,M1520&gt;10),('[1]Pricing Schedule'!$F$111+('[1]Pricing Schedule'!$F$113*M1520))*4,
IF(AND(I1520=110000,R1520&gt;672.8,R1520&lt;=841,M1520&lt;=10),('[1]Pricing Schedule'!$F$103+('[1]Pricing Schedule'!$F$105*M1520))*5,
IF(AND(I1520=110000,R1520&gt;672.8,R1520&lt;=841,M1520&gt;10),('[1]Pricing Schedule'!$F$111+('[1]Pricing Schedule'!$F$113*M1520))*5,
IF(AND(I1520=110000,R1520&gt;672.8,R1520&lt;=841,M1520&lt;=10),('[1]Pricing Schedule'!$F$103+('[1]Pricing Schedule'!$F$105*M1520))*5,
IF(AND(I1520=110000,R1520&gt;672.8,R1520&lt;=841,M1520&gt;10),('[1]Pricing Schedule'!$F$111+('[1]Pricing Schedule'!$F$113*M1520))*5,
IF(AND(I1520=110000,R1520&gt;1345.6,R1520&lt;=1513.8,M1520&lt;=10),('[1]Pricing Schedule'!$F$103+('[1]Pricing Schedule'!$F$105*M1520))*9,
IF(AND(I1520=110000,R1520&gt;1345.6,R1520&lt;=1513.8,M1520&gt;10),('[1]Pricing Schedule'!$F$111+('[1]Pricing Schedule'!$F$113*M1520))*9,
9999999999)))))))))))))))))))))))))))))))))))))))</f>
        <v>1334440</v>
      </c>
      <c r="T1520" s="21">
        <f>IF(AND(I1520=38000,R1520&lt;=4.5,M1520&gt;8),'[1]Pricing Schedule'!$J$9,
IF(AND(I1520=38000,R1520&lt;=4.5,M1520&lt;=8),'[1]Pricing Schedule'!$J$36,
IF(AND(I1520=38000,R1520&gt;4.5,R1520&lt;=9,M1520&gt;8),'[1]Pricing Schedule'!$J$18,
IF(AND(I1520=38000,R1520&gt;4.5,R1520&lt;=9,M1520&lt;=8),'[1]Pricing Schedule'!$J$36,
IF(AND(I1520=38000,R1520&gt;9,R1520&lt;=12.8,M1520&gt;8),'[1]Pricing Schedule'!$J$27,
IF(AND(I1520=38000,R1520&gt;9,R1520&lt;=12.8,M1520&lt;=8),'[1]Pricing Schedule'!$J$36,
IF(AND(I1520=38000,R1520&gt;12.8,R1520&lt;=22.8),'[1]Pricing Schedule'!$J$36,
IF(AND(I1520=38000,R1520&gt;22.8,R1520&lt;=30.2),'[1]Pricing Schedule'!$J$45,
IF(AND(I1520=38000,R1520&gt;30.2,R1520&lt;=45.9),'[1]Pricing Schedule'!$J$54,
IF(AND(I1520=38000,R1520&gt;45.9,R1520&lt;=123.4),'[1]Pricing Schedule'!$J$97,
IF(AND(I1520=38000,R1520&gt;123.4,R1520&lt;=168.2,M1520&lt;=10),'[1]Pricing Schedule'!$J$105,
IF(AND(I1520=38000,R1520&gt;123.4,R1520&lt;=168.2,M1520&gt;10),'[1]Pricing Schedule'!$J$113,
IF(AND(I1520=38000,R1520&gt;168.2,R1520&lt;=336.4,M1520&lt;=10),('[1]Pricing Schedule'!$J$105),
IF(AND(I1520=38000,R1520&gt;168.2,R1520&lt;=336.4,M1520&gt;10),('[1]Pricing Schedule'!$J$113),
IF(AND(I1520=38000,R1520&gt;336.4,R1520&lt;=504.6,M1520&lt;=10),('[1]Pricing Schedule'!$J$105),
IF(AND(I1520=38000,R1520&gt;336.4,R1520&lt;=504.6,M1520&gt;10),('[1]Pricing Schedule'!$J$113),
IF(AND(I1520=38000,R1520&gt;504.6,R1520&lt;=672.8,M1520&lt;=10),('[1]Pricing Schedule'!$J$105),
IF(AND(I1520=38000,R1520&gt;504.6,R1520&lt;=672.8,M1520&gt;10),('[1]Pricing Schedule'!$J$113),
IF(AND(I1520=110000,R1520&lt;=12.8,M1520&gt;2),'[1]Pricing Schedule'!$J$63,
IF(AND(I1520=110000,R1520&lt;=12.8,M1520&lt;=2),'[1]Pricing Schedule'!$J$97,
IF(AND(I1520=110000,R1520&gt;12.8,R1520&lt;=22.8,M1520&gt;3),'[1]Pricing Schedule'!$J$72,
IF(AND(I1520=110000,R1520&gt;12.8,R1520&lt;=22.8,M1520&lt;=3),'[1]Pricing Schedule'!$J$97,
IF(AND(I1520=110000,R1520&gt;22.8,R1520&lt;=30.2),'[1]Pricing Schedule'!$J$81,
IF(AND(I1520=110000,R1520&gt;30.2,R1520&lt;=45.9),'[1]Pricing Schedule'!$J$90,
IF(AND(I1520=110000,R1520&gt;45.9,R1520&lt;=123.4),'[1]Pricing Schedule'!$J$97,
IF(AND(I1520=110000,R1520&gt;123.4,R1520&lt;=168.2,M1520&lt;=10),'[1]Pricing Schedule'!$J$105,
IF(AND(I1520=110000,R1520&gt;123.4,R1520&lt;=168.2,M1520&gt;10),'[1]Pricing Schedule'!$J$113,
IF(AND(I1520=110000,R1520&gt;168.2,R1520&lt;=336.2,M1520&lt;=10),('[1]Pricing Schedule'!$J$105),
IF(AND(I1520=110000,R1520&gt;168.2,R1520&lt;=336.2,M1520&gt;10),('[1]Pricing Schedule'!$J$113),
IF(AND(I1520=110000,R1520&gt;336.4,R1520&lt;=504.6,M1520&lt;=10),('[1]Pricing Schedule'!$J$105),
IF(AND(I1520=110000,R1520&gt;336.4,R1520&lt;=504.6,M1520&gt;10),('[1]Pricing Schedule'!$J$113),
IF(AND(I1520=110000,R1520&gt;504.6,R1520&lt;=672.8,M1520&lt;=10),('[1]Pricing Schedule'!$J$105),
IF(AND(I1520=110000,R1520&gt;504.6,R1520&lt;=672.8,M1520&gt;10),('[1]Pricing Schedule'!$J$113),
IF(AND(I1520=110000,R1520&gt;672.8,R1520&lt;=841,M1520&lt;=10),('[1]Pricing Schedule'!$J$105),
IF(AND(I1520=110000,R1520&gt;672.8,R1520&lt;=841,M1520&gt;10),('[1]Pricing Schedule'!$J$113),
IF(AND(I1520=110000,R1520&gt;1682,R1520&lt;=1850.2,M1520&lt;=10),('[1]Pricing Schedule'!$J$105),
IF(AND(I1520=110000,R1520&gt;1682,R1520&lt;=1850.2,M1520&gt;10),('[1]Pricing Schedule'!$J$113),
IF(AND(I1520=110000,R1520&gt;2018.4,R1520&lt;=2186.6,M1520&lt;=10),('[1]Pricing Schedule'!$J$105),
IF(AND(I1520=110000,R1520&gt;2018.4,R1520&lt;=2186.6,M1520&gt;10),('[1]Pricing Schedule'!$J$113),999999999)))))))))))))))))))))))))))))))))))))))</f>
        <v>1</v>
      </c>
      <c r="U1520" s="40">
        <f t="shared" si="144"/>
        <v>317723.80952380953</v>
      </c>
      <c r="V1520" s="41">
        <f t="shared" si="145"/>
        <v>3.1473876682353645</v>
      </c>
      <c r="Y1520" s="23">
        <v>250</v>
      </c>
      <c r="Z1520" s="23">
        <v>492</v>
      </c>
      <c r="AD1520" s="13"/>
      <c r="AE1520" s="13"/>
      <c r="AF1520" s="13"/>
      <c r="AR1520" s="35"/>
    </row>
    <row r="1521" spans="1:44">
      <c r="A1521" s="23">
        <v>1523</v>
      </c>
      <c r="B1521" s="23">
        <v>1523</v>
      </c>
      <c r="C1521" s="23" t="s">
        <v>2212</v>
      </c>
      <c r="D1521" s="23" t="s">
        <v>314</v>
      </c>
      <c r="E1521" s="23" t="s">
        <v>314</v>
      </c>
      <c r="F1521" s="23" t="s">
        <v>403</v>
      </c>
      <c r="G1521" s="23" t="s">
        <v>404</v>
      </c>
      <c r="H1521" s="23" t="s">
        <v>113</v>
      </c>
      <c r="I1521" s="13">
        <v>38000</v>
      </c>
      <c r="J1521" s="13">
        <v>38000</v>
      </c>
      <c r="K1521" s="23" t="s">
        <v>119</v>
      </c>
      <c r="L1521" s="24">
        <v>8.859</v>
      </c>
      <c r="M1521" s="37">
        <f t="shared" si="140"/>
        <v>9</v>
      </c>
      <c r="N1521" s="24">
        <v>0.11600000000000001</v>
      </c>
      <c r="O1521" s="13">
        <v>3</v>
      </c>
      <c r="P1521" s="36">
        <f t="shared" si="141"/>
        <v>0.11600000000000001</v>
      </c>
      <c r="Q1521" s="38">
        <f t="shared" si="142"/>
        <v>4.2</v>
      </c>
      <c r="R1521" s="37">
        <f t="shared" si="143"/>
        <v>4.2</v>
      </c>
      <c r="S1521" s="39">
        <f>IF(AND(I1521=38000,R1521&lt;=4.5,M1521&gt;8),'[1]Pricing Schedule'!$F$8+('[1]Pricing Schedule'!$F$9*M1521),
IF(AND(I1521=38000,R1521&lt;=4.5,M1521&lt;=8),'[1]Pricing Schedule'!$F$34+('[1]Pricing Schedule'!$F$36*M1521),
IF(AND(I1521=38000,R1521&gt;4.5,R1521&lt;=9,M1521&gt;8),'[1]Pricing Schedule'!$F$17+('[1]Pricing Schedule'!$F$18*M1521),
IF(AND(I1521=38000,R1521&gt;4.5,R1521&lt;=9,M1521&lt;=8),'[1]Pricing Schedule'!$F$34+('[1]Pricing Schedule'!$F$36*M1521),
IF(AND(I1521=38000,R1521&gt;9,R1521&lt;=12.8,M1521&gt;8),'[1]Pricing Schedule'!$F$26+('[1]Pricing Schedule'!$F$27*M1521),
IF(AND(I1521=38000,R1521&gt;9,R1521&lt;=12.8,M1521&lt;=8),'[1]Pricing Schedule'!$F$34+('[1]Pricing Schedule'!$F$36*M1521),
IF(AND(I1521=38000,R1521&gt;12.8,R1521&lt;=22.8),'[1]Pricing Schedule'!$F$34+('[1]Pricing Schedule'!$F$36*M1521),
IF(AND(I1521=38000,R1521&gt;22.8,R1521&lt;=30.2),'[1]Pricing Schedule'!$F$43+('[1]Pricing Schedule'!$F$45*M1521),
IF(AND(I1521=38000,R1521&gt;30.2,R1521&lt;=45.9),'[1]Pricing Schedule'!$F$52+('[1]Pricing Schedule'!$F$54*M1521),
IF(AND(I1521=38000,R1521&gt;45.9,R1521&lt;=123.4),'[1]Pricing Schedule'!$F$96+('[1]Pricing Schedule'!$F$97*M1521),
IF(AND(I1521=38000,R1521&gt;123.4,R1521&lt;=168.2,M1521&lt;=10),'[1]Pricing Schedule'!$F$103+('[1]Pricing Schedule'!$F$105*M1521),
IF(AND(I1521=38000,R1521&gt;123.4,R1521&lt;=168.2,M1521&gt;10),'[1]Pricing Schedule'!$F$111+('[1]Pricing Schedule'!$F$113*M1521),
IF(AND(I1521=38000,R1521&gt;157.4,R1521&lt;=336.4,M1521&lt;=10),('[1]Pricing Schedule'!$F$103+('[1]Pricing Schedule'!$F$105*M1521))*2,
IF(AND(I1521=38000,R1521&gt;157.4,R1521&lt;=336.4,M1521&gt;10),('[1]Pricing Schedule'!$F$111+('[1]Pricing Schedule'!$F$113*M1521))*2,
IF(AND(I1521=38000,R1521&gt;314.8,R1521&lt;=504.6,M1521&lt;=10),('[1]Pricing Schedule'!$F$103+('[1]Pricing Schedule'!$F$105*M1521))*3,
IF(AND(I1521=38000,R1521&gt;314.8,R1521&lt;=504.6,M1521&gt;10),('[1]Pricing Schedule'!$F$111+('[1]Pricing Schedule'!$F$113*M1521))*3,
IF(AND(I1521=38000,R1521&gt;472.2,R1521&lt;=672.8,M1521&lt;=10),('[1]Pricing Schedule'!$F$103+('[1]Pricing Schedule'!$F$105*M1521))*4,
IF(AND(I1521=38000,R1521&gt;472.2,R1521&lt;=672.8,M1521&gt;10),('[1]Pricing Schedule'!$F$111+('[1]Pricing Schedule'!$F$113*M1521))*4,
IF(AND(I1521=110000,R1521&lt;=12.8,M1521&gt;2),'[1]Pricing Schedule'!$F$62+('[1]Pricing Schedule'!$F$63*M1521),
IF(AND(I1521=110000,R1521&lt;=12.8,M1521&lt;=2),'[1]Pricing Schedule'!$F$96+('[1]Pricing Schedule'!$F$97*M1521),
IF(AND(I1521=110000,R1521&gt;12.8,R1521&lt;=22.8,M1521&gt;3),'[1]Pricing Schedule'!$F$71+('[1]Pricing Schedule'!$F$72*M1521),
IF(AND(I1521=110000,R1521&gt;12.8,R1521&lt;=22.8,M1521&lt;=3),'[1]Pricing Schedule'!$F$96+('[1]Pricing Schedule'!$F$97*M1521),
IF(AND(I1521=110000,R1521&gt;22.8,R1521&lt;=30.2),'[1]Pricing Schedule'!$F$80+('[1]Pricing Schedule'!$F$81*M1521),
IF(AND(I1521=110000,R1521&gt;30.2,R1521&lt;=45.9),'[1]Pricing Schedule'!$F$89+('[1]Pricing Schedule'!$F$90*M1521),
IF(AND(I1521=110000,R1521&gt;45.9,R1521&lt;=123.4),'[1]Pricing Schedule'!$F$96+('[1]Pricing Schedule'!$F$97*M1521),
IF(AND(I1521=110000,R1521&gt;123.4,R1521&lt;=168.2,M1521&lt;=10),'[1]Pricing Schedule'!$F$103+('[1]Pricing Schedule'!$F$105*M1521),
IF(AND(I1521=110000,R1521&gt;123.4,R1521&lt;=168.2,M1521&gt;10),'[1]Pricing Schedule'!$F$111+('[1]Pricing Schedule'!$F$113*M1521),
IF(AND(I1521=110000,R1521&gt;168.2,R1521&lt;=336.4,M1521&lt;=10),('[1]Pricing Schedule'!$F$103+('[1]Pricing Schedule'!$F$105*M1521))*2,
IF(AND(I1521=110000,R1521&gt;168.2,R1521&lt;=336.4,M1521&gt;10),('[1]Pricing Schedule'!$F$111+('[1]Pricing Schedule'!$F$113*M1521))*2,
IF(AND(I1521=110000,R1521&gt;336.4,R1521&lt;=504.6,M1521&lt;=10),('[1]Pricing Schedule'!$F$103+('[1]Pricing Schedule'!$F$105*M1521))*3,
IF(AND(I1521=110000,R1521&gt;336.4,R1521&lt;=504.6,M1521&gt;10),('[1]Pricing Schedule'!$F$111+('[1]Pricing Schedule'!$F$113*M1521))*3,
IF(AND(I1521=110000,R1521&gt;504.6,R1521&lt;=672.8,M1521&lt;=10),('[1]Pricing Schedule'!$F$103+('[1]Pricing Schedule'!$F$105*M1521))*4,
IF(AND(I1521=110000,R1521&gt;504.6,R1521&lt;=672.8,M1521&gt;10),('[1]Pricing Schedule'!$F$111+('[1]Pricing Schedule'!$F$113*M1521))*4,
IF(AND(I1521=110000,R1521&gt;672.8,R1521&lt;=841,M1521&lt;=10),('[1]Pricing Schedule'!$F$103+('[1]Pricing Schedule'!$F$105*M1521))*5,
IF(AND(I1521=110000,R1521&gt;672.8,R1521&lt;=841,M1521&gt;10),('[1]Pricing Schedule'!$F$111+('[1]Pricing Schedule'!$F$113*M1521))*5,
IF(AND(I1521=110000,R1521&gt;672.8,R1521&lt;=841,M1521&lt;=10),('[1]Pricing Schedule'!$F$103+('[1]Pricing Schedule'!$F$105*M1521))*5,
IF(AND(I1521=110000,R1521&gt;672.8,R1521&lt;=841,M1521&gt;10),('[1]Pricing Schedule'!$F$111+('[1]Pricing Schedule'!$F$113*M1521))*5,
IF(AND(I1521=110000,R1521&gt;1345.6,R1521&lt;=1513.8,M1521&lt;=10),('[1]Pricing Schedule'!$F$103+('[1]Pricing Schedule'!$F$105*M1521))*9,
IF(AND(I1521=110000,R1521&gt;1345.6,R1521&lt;=1513.8,M1521&gt;10),('[1]Pricing Schedule'!$F$111+('[1]Pricing Schedule'!$F$113*M1521))*9,
9999999999)))))))))))))))))))))))))))))))))))))))</f>
        <v>1334440</v>
      </c>
      <c r="T1521" s="21">
        <f>IF(AND(I1521=38000,R1521&lt;=4.5,M1521&gt;8),'[1]Pricing Schedule'!$J$9,
IF(AND(I1521=38000,R1521&lt;=4.5,M1521&lt;=8),'[1]Pricing Schedule'!$J$36,
IF(AND(I1521=38000,R1521&gt;4.5,R1521&lt;=9,M1521&gt;8),'[1]Pricing Schedule'!$J$18,
IF(AND(I1521=38000,R1521&gt;4.5,R1521&lt;=9,M1521&lt;=8),'[1]Pricing Schedule'!$J$36,
IF(AND(I1521=38000,R1521&gt;9,R1521&lt;=12.8,M1521&gt;8),'[1]Pricing Schedule'!$J$27,
IF(AND(I1521=38000,R1521&gt;9,R1521&lt;=12.8,M1521&lt;=8),'[1]Pricing Schedule'!$J$36,
IF(AND(I1521=38000,R1521&gt;12.8,R1521&lt;=22.8),'[1]Pricing Schedule'!$J$36,
IF(AND(I1521=38000,R1521&gt;22.8,R1521&lt;=30.2),'[1]Pricing Schedule'!$J$45,
IF(AND(I1521=38000,R1521&gt;30.2,R1521&lt;=45.9),'[1]Pricing Schedule'!$J$54,
IF(AND(I1521=38000,R1521&gt;45.9,R1521&lt;=123.4),'[1]Pricing Schedule'!$J$97,
IF(AND(I1521=38000,R1521&gt;123.4,R1521&lt;=168.2,M1521&lt;=10),'[1]Pricing Schedule'!$J$105,
IF(AND(I1521=38000,R1521&gt;123.4,R1521&lt;=168.2,M1521&gt;10),'[1]Pricing Schedule'!$J$113,
IF(AND(I1521=38000,R1521&gt;168.2,R1521&lt;=336.4,M1521&lt;=10),('[1]Pricing Schedule'!$J$105),
IF(AND(I1521=38000,R1521&gt;168.2,R1521&lt;=336.4,M1521&gt;10),('[1]Pricing Schedule'!$J$113),
IF(AND(I1521=38000,R1521&gt;336.4,R1521&lt;=504.6,M1521&lt;=10),('[1]Pricing Schedule'!$J$105),
IF(AND(I1521=38000,R1521&gt;336.4,R1521&lt;=504.6,M1521&gt;10),('[1]Pricing Schedule'!$J$113),
IF(AND(I1521=38000,R1521&gt;504.6,R1521&lt;=672.8,M1521&lt;=10),('[1]Pricing Schedule'!$J$105),
IF(AND(I1521=38000,R1521&gt;504.6,R1521&lt;=672.8,M1521&gt;10),('[1]Pricing Schedule'!$J$113),
IF(AND(I1521=110000,R1521&lt;=12.8,M1521&gt;2),'[1]Pricing Schedule'!$J$63,
IF(AND(I1521=110000,R1521&lt;=12.8,M1521&lt;=2),'[1]Pricing Schedule'!$J$97,
IF(AND(I1521=110000,R1521&gt;12.8,R1521&lt;=22.8,M1521&gt;3),'[1]Pricing Schedule'!$J$72,
IF(AND(I1521=110000,R1521&gt;12.8,R1521&lt;=22.8,M1521&lt;=3),'[1]Pricing Schedule'!$J$97,
IF(AND(I1521=110000,R1521&gt;22.8,R1521&lt;=30.2),'[1]Pricing Schedule'!$J$81,
IF(AND(I1521=110000,R1521&gt;30.2,R1521&lt;=45.9),'[1]Pricing Schedule'!$J$90,
IF(AND(I1521=110000,R1521&gt;45.9,R1521&lt;=123.4),'[1]Pricing Schedule'!$J$97,
IF(AND(I1521=110000,R1521&gt;123.4,R1521&lt;=168.2,M1521&lt;=10),'[1]Pricing Schedule'!$J$105,
IF(AND(I1521=110000,R1521&gt;123.4,R1521&lt;=168.2,M1521&gt;10),'[1]Pricing Schedule'!$J$113,
IF(AND(I1521=110000,R1521&gt;168.2,R1521&lt;=336.2,M1521&lt;=10),('[1]Pricing Schedule'!$J$105),
IF(AND(I1521=110000,R1521&gt;168.2,R1521&lt;=336.2,M1521&gt;10),('[1]Pricing Schedule'!$J$113),
IF(AND(I1521=110000,R1521&gt;336.4,R1521&lt;=504.6,M1521&lt;=10),('[1]Pricing Schedule'!$J$105),
IF(AND(I1521=110000,R1521&gt;336.4,R1521&lt;=504.6,M1521&gt;10),('[1]Pricing Schedule'!$J$113),
IF(AND(I1521=110000,R1521&gt;504.6,R1521&lt;=672.8,M1521&lt;=10),('[1]Pricing Schedule'!$J$105),
IF(AND(I1521=110000,R1521&gt;504.6,R1521&lt;=672.8,M1521&gt;10),('[1]Pricing Schedule'!$J$113),
IF(AND(I1521=110000,R1521&gt;672.8,R1521&lt;=841,M1521&lt;=10),('[1]Pricing Schedule'!$J$105),
IF(AND(I1521=110000,R1521&gt;672.8,R1521&lt;=841,M1521&gt;10),('[1]Pricing Schedule'!$J$113),
IF(AND(I1521=110000,R1521&gt;1682,R1521&lt;=1850.2,M1521&lt;=10),('[1]Pricing Schedule'!$J$105),
IF(AND(I1521=110000,R1521&gt;1682,R1521&lt;=1850.2,M1521&gt;10),('[1]Pricing Schedule'!$J$113),
IF(AND(I1521=110000,R1521&gt;2018.4,R1521&lt;=2186.6,M1521&lt;=10),('[1]Pricing Schedule'!$J$105),
IF(AND(I1521=110000,R1521&gt;2018.4,R1521&lt;=2186.6,M1521&gt;10),('[1]Pricing Schedule'!$J$113),999999999)))))))))))))))))))))))))))))))))))))))</f>
        <v>1</v>
      </c>
      <c r="U1521" s="40">
        <f t="shared" si="144"/>
        <v>317723.80952380953</v>
      </c>
      <c r="V1521" s="41">
        <f t="shared" si="145"/>
        <v>3.1473876682353645</v>
      </c>
      <c r="Y1521" s="23">
        <v>481</v>
      </c>
      <c r="Z1521" s="23">
        <v>492</v>
      </c>
      <c r="AD1521" s="13"/>
      <c r="AE1521" s="13"/>
      <c r="AF1521" s="13"/>
      <c r="AR1521" s="35"/>
    </row>
    <row r="1522" spans="1:44">
      <c r="A1522" s="23">
        <v>1524</v>
      </c>
      <c r="B1522" s="23">
        <v>1524</v>
      </c>
      <c r="C1522" s="23" t="s">
        <v>2213</v>
      </c>
      <c r="D1522" s="23" t="s">
        <v>318</v>
      </c>
      <c r="E1522" s="23" t="s">
        <v>318</v>
      </c>
      <c r="F1522" s="23" t="s">
        <v>403</v>
      </c>
      <c r="G1522" s="23" t="s">
        <v>404</v>
      </c>
      <c r="H1522" s="23" t="s">
        <v>113</v>
      </c>
      <c r="I1522" s="13">
        <v>38000</v>
      </c>
      <c r="J1522" s="13">
        <v>38000</v>
      </c>
      <c r="K1522" s="23" t="s">
        <v>119</v>
      </c>
      <c r="L1522" s="24">
        <v>9.9130000000000003</v>
      </c>
      <c r="M1522" s="37">
        <f t="shared" si="140"/>
        <v>10</v>
      </c>
      <c r="N1522" s="24">
        <v>0.115</v>
      </c>
      <c r="O1522" s="13">
        <v>3</v>
      </c>
      <c r="P1522" s="36">
        <f t="shared" si="141"/>
        <v>0.115</v>
      </c>
      <c r="Q1522" s="38">
        <f t="shared" si="142"/>
        <v>4.2</v>
      </c>
      <c r="R1522" s="37">
        <f t="shared" si="143"/>
        <v>4.2</v>
      </c>
      <c r="S1522" s="39">
        <f>IF(AND(I1522=38000,R1522&lt;=4.5,M1522&gt;8),'[1]Pricing Schedule'!$F$8+('[1]Pricing Schedule'!$F$9*M1522),
IF(AND(I1522=38000,R1522&lt;=4.5,M1522&lt;=8),'[1]Pricing Schedule'!$F$34+('[1]Pricing Schedule'!$F$36*M1522),
IF(AND(I1522=38000,R1522&gt;4.5,R1522&lt;=9,M1522&gt;8),'[1]Pricing Schedule'!$F$17+('[1]Pricing Schedule'!$F$18*M1522),
IF(AND(I1522=38000,R1522&gt;4.5,R1522&lt;=9,M1522&lt;=8),'[1]Pricing Schedule'!$F$34+('[1]Pricing Schedule'!$F$36*M1522),
IF(AND(I1522=38000,R1522&gt;9,R1522&lt;=12.8,M1522&gt;8),'[1]Pricing Schedule'!$F$26+('[1]Pricing Schedule'!$F$27*M1522),
IF(AND(I1522=38000,R1522&gt;9,R1522&lt;=12.8,M1522&lt;=8),'[1]Pricing Schedule'!$F$34+('[1]Pricing Schedule'!$F$36*M1522),
IF(AND(I1522=38000,R1522&gt;12.8,R1522&lt;=22.8),'[1]Pricing Schedule'!$F$34+('[1]Pricing Schedule'!$F$36*M1522),
IF(AND(I1522=38000,R1522&gt;22.8,R1522&lt;=30.2),'[1]Pricing Schedule'!$F$43+('[1]Pricing Schedule'!$F$45*M1522),
IF(AND(I1522=38000,R1522&gt;30.2,R1522&lt;=45.9),'[1]Pricing Schedule'!$F$52+('[1]Pricing Schedule'!$F$54*M1522),
IF(AND(I1522=38000,R1522&gt;45.9,R1522&lt;=123.4),'[1]Pricing Schedule'!$F$96+('[1]Pricing Schedule'!$F$97*M1522),
IF(AND(I1522=38000,R1522&gt;123.4,R1522&lt;=168.2,M1522&lt;=10),'[1]Pricing Schedule'!$F$103+('[1]Pricing Schedule'!$F$105*M1522),
IF(AND(I1522=38000,R1522&gt;123.4,R1522&lt;=168.2,M1522&gt;10),'[1]Pricing Schedule'!$F$111+('[1]Pricing Schedule'!$F$113*M1522),
IF(AND(I1522=38000,R1522&gt;157.4,R1522&lt;=336.4,M1522&lt;=10),('[1]Pricing Schedule'!$F$103+('[1]Pricing Schedule'!$F$105*M1522))*2,
IF(AND(I1522=38000,R1522&gt;157.4,R1522&lt;=336.4,M1522&gt;10),('[1]Pricing Schedule'!$F$111+('[1]Pricing Schedule'!$F$113*M1522))*2,
IF(AND(I1522=38000,R1522&gt;314.8,R1522&lt;=504.6,M1522&lt;=10),('[1]Pricing Schedule'!$F$103+('[1]Pricing Schedule'!$F$105*M1522))*3,
IF(AND(I1522=38000,R1522&gt;314.8,R1522&lt;=504.6,M1522&gt;10),('[1]Pricing Schedule'!$F$111+('[1]Pricing Schedule'!$F$113*M1522))*3,
IF(AND(I1522=38000,R1522&gt;472.2,R1522&lt;=672.8,M1522&lt;=10),('[1]Pricing Schedule'!$F$103+('[1]Pricing Schedule'!$F$105*M1522))*4,
IF(AND(I1522=38000,R1522&gt;472.2,R1522&lt;=672.8,M1522&gt;10),('[1]Pricing Schedule'!$F$111+('[1]Pricing Schedule'!$F$113*M1522))*4,
IF(AND(I1522=110000,R1522&lt;=12.8,M1522&gt;2),'[1]Pricing Schedule'!$F$62+('[1]Pricing Schedule'!$F$63*M1522),
IF(AND(I1522=110000,R1522&lt;=12.8,M1522&lt;=2),'[1]Pricing Schedule'!$F$96+('[1]Pricing Schedule'!$F$97*M1522),
IF(AND(I1522=110000,R1522&gt;12.8,R1522&lt;=22.8,M1522&gt;3),'[1]Pricing Schedule'!$F$71+('[1]Pricing Schedule'!$F$72*M1522),
IF(AND(I1522=110000,R1522&gt;12.8,R1522&lt;=22.8,M1522&lt;=3),'[1]Pricing Schedule'!$F$96+('[1]Pricing Schedule'!$F$97*M1522),
IF(AND(I1522=110000,R1522&gt;22.8,R1522&lt;=30.2),'[1]Pricing Schedule'!$F$80+('[1]Pricing Schedule'!$F$81*M1522),
IF(AND(I1522=110000,R1522&gt;30.2,R1522&lt;=45.9),'[1]Pricing Schedule'!$F$89+('[1]Pricing Schedule'!$F$90*M1522),
IF(AND(I1522=110000,R1522&gt;45.9,R1522&lt;=123.4),'[1]Pricing Schedule'!$F$96+('[1]Pricing Schedule'!$F$97*M1522),
IF(AND(I1522=110000,R1522&gt;123.4,R1522&lt;=168.2,M1522&lt;=10),'[1]Pricing Schedule'!$F$103+('[1]Pricing Schedule'!$F$105*M1522),
IF(AND(I1522=110000,R1522&gt;123.4,R1522&lt;=168.2,M1522&gt;10),'[1]Pricing Schedule'!$F$111+('[1]Pricing Schedule'!$F$113*M1522),
IF(AND(I1522=110000,R1522&gt;168.2,R1522&lt;=336.4,M1522&lt;=10),('[1]Pricing Schedule'!$F$103+('[1]Pricing Schedule'!$F$105*M1522))*2,
IF(AND(I1522=110000,R1522&gt;168.2,R1522&lt;=336.4,M1522&gt;10),('[1]Pricing Schedule'!$F$111+('[1]Pricing Schedule'!$F$113*M1522))*2,
IF(AND(I1522=110000,R1522&gt;336.4,R1522&lt;=504.6,M1522&lt;=10),('[1]Pricing Schedule'!$F$103+('[1]Pricing Schedule'!$F$105*M1522))*3,
IF(AND(I1522=110000,R1522&gt;336.4,R1522&lt;=504.6,M1522&gt;10),('[1]Pricing Schedule'!$F$111+('[1]Pricing Schedule'!$F$113*M1522))*3,
IF(AND(I1522=110000,R1522&gt;504.6,R1522&lt;=672.8,M1522&lt;=10),('[1]Pricing Schedule'!$F$103+('[1]Pricing Schedule'!$F$105*M1522))*4,
IF(AND(I1522=110000,R1522&gt;504.6,R1522&lt;=672.8,M1522&gt;10),('[1]Pricing Schedule'!$F$111+('[1]Pricing Schedule'!$F$113*M1522))*4,
IF(AND(I1522=110000,R1522&gt;672.8,R1522&lt;=841,M1522&lt;=10),('[1]Pricing Schedule'!$F$103+('[1]Pricing Schedule'!$F$105*M1522))*5,
IF(AND(I1522=110000,R1522&gt;672.8,R1522&lt;=841,M1522&gt;10),('[1]Pricing Schedule'!$F$111+('[1]Pricing Schedule'!$F$113*M1522))*5,
IF(AND(I1522=110000,R1522&gt;672.8,R1522&lt;=841,M1522&lt;=10),('[1]Pricing Schedule'!$F$103+('[1]Pricing Schedule'!$F$105*M1522))*5,
IF(AND(I1522=110000,R1522&gt;672.8,R1522&lt;=841,M1522&gt;10),('[1]Pricing Schedule'!$F$111+('[1]Pricing Schedule'!$F$113*M1522))*5,
IF(AND(I1522=110000,R1522&gt;1345.6,R1522&lt;=1513.8,M1522&lt;=10),('[1]Pricing Schedule'!$F$103+('[1]Pricing Schedule'!$F$105*M1522))*9,
IF(AND(I1522=110000,R1522&gt;1345.6,R1522&lt;=1513.8,M1522&gt;10),('[1]Pricing Schedule'!$F$111+('[1]Pricing Schedule'!$F$113*M1522))*9,
9999999999)))))))))))))))))))))))))))))))))))))))</f>
        <v>1387140</v>
      </c>
      <c r="T1522" s="21">
        <f>IF(AND(I1522=38000,R1522&lt;=4.5,M1522&gt;8),'[1]Pricing Schedule'!$J$9,
IF(AND(I1522=38000,R1522&lt;=4.5,M1522&lt;=8),'[1]Pricing Schedule'!$J$36,
IF(AND(I1522=38000,R1522&gt;4.5,R1522&lt;=9,M1522&gt;8),'[1]Pricing Schedule'!$J$18,
IF(AND(I1522=38000,R1522&gt;4.5,R1522&lt;=9,M1522&lt;=8),'[1]Pricing Schedule'!$J$36,
IF(AND(I1522=38000,R1522&gt;9,R1522&lt;=12.8,M1522&gt;8),'[1]Pricing Schedule'!$J$27,
IF(AND(I1522=38000,R1522&gt;9,R1522&lt;=12.8,M1522&lt;=8),'[1]Pricing Schedule'!$J$36,
IF(AND(I1522=38000,R1522&gt;12.8,R1522&lt;=22.8),'[1]Pricing Schedule'!$J$36,
IF(AND(I1522=38000,R1522&gt;22.8,R1522&lt;=30.2),'[1]Pricing Schedule'!$J$45,
IF(AND(I1522=38000,R1522&gt;30.2,R1522&lt;=45.9),'[1]Pricing Schedule'!$J$54,
IF(AND(I1522=38000,R1522&gt;45.9,R1522&lt;=123.4),'[1]Pricing Schedule'!$J$97,
IF(AND(I1522=38000,R1522&gt;123.4,R1522&lt;=168.2,M1522&lt;=10),'[1]Pricing Schedule'!$J$105,
IF(AND(I1522=38000,R1522&gt;123.4,R1522&lt;=168.2,M1522&gt;10),'[1]Pricing Schedule'!$J$113,
IF(AND(I1522=38000,R1522&gt;168.2,R1522&lt;=336.4,M1522&lt;=10),('[1]Pricing Schedule'!$J$105),
IF(AND(I1522=38000,R1522&gt;168.2,R1522&lt;=336.4,M1522&gt;10),('[1]Pricing Schedule'!$J$113),
IF(AND(I1522=38000,R1522&gt;336.4,R1522&lt;=504.6,M1522&lt;=10),('[1]Pricing Schedule'!$J$105),
IF(AND(I1522=38000,R1522&gt;336.4,R1522&lt;=504.6,M1522&gt;10),('[1]Pricing Schedule'!$J$113),
IF(AND(I1522=38000,R1522&gt;504.6,R1522&lt;=672.8,M1522&lt;=10),('[1]Pricing Schedule'!$J$105),
IF(AND(I1522=38000,R1522&gt;504.6,R1522&lt;=672.8,M1522&gt;10),('[1]Pricing Schedule'!$J$113),
IF(AND(I1522=110000,R1522&lt;=12.8,M1522&gt;2),'[1]Pricing Schedule'!$J$63,
IF(AND(I1522=110000,R1522&lt;=12.8,M1522&lt;=2),'[1]Pricing Schedule'!$J$97,
IF(AND(I1522=110000,R1522&gt;12.8,R1522&lt;=22.8,M1522&gt;3),'[1]Pricing Schedule'!$J$72,
IF(AND(I1522=110000,R1522&gt;12.8,R1522&lt;=22.8,M1522&lt;=3),'[1]Pricing Schedule'!$J$97,
IF(AND(I1522=110000,R1522&gt;22.8,R1522&lt;=30.2),'[1]Pricing Schedule'!$J$81,
IF(AND(I1522=110000,R1522&gt;30.2,R1522&lt;=45.9),'[1]Pricing Schedule'!$J$90,
IF(AND(I1522=110000,R1522&gt;45.9,R1522&lt;=123.4),'[1]Pricing Schedule'!$J$97,
IF(AND(I1522=110000,R1522&gt;123.4,R1522&lt;=168.2,M1522&lt;=10),'[1]Pricing Schedule'!$J$105,
IF(AND(I1522=110000,R1522&gt;123.4,R1522&lt;=168.2,M1522&gt;10),'[1]Pricing Schedule'!$J$113,
IF(AND(I1522=110000,R1522&gt;168.2,R1522&lt;=336.2,M1522&lt;=10),('[1]Pricing Schedule'!$J$105),
IF(AND(I1522=110000,R1522&gt;168.2,R1522&lt;=336.2,M1522&gt;10),('[1]Pricing Schedule'!$J$113),
IF(AND(I1522=110000,R1522&gt;336.4,R1522&lt;=504.6,M1522&lt;=10),('[1]Pricing Schedule'!$J$105),
IF(AND(I1522=110000,R1522&gt;336.4,R1522&lt;=504.6,M1522&gt;10),('[1]Pricing Schedule'!$J$113),
IF(AND(I1522=110000,R1522&gt;504.6,R1522&lt;=672.8,M1522&lt;=10),('[1]Pricing Schedule'!$J$105),
IF(AND(I1522=110000,R1522&gt;504.6,R1522&lt;=672.8,M1522&gt;10),('[1]Pricing Schedule'!$J$113),
IF(AND(I1522=110000,R1522&gt;672.8,R1522&lt;=841,M1522&lt;=10),('[1]Pricing Schedule'!$J$105),
IF(AND(I1522=110000,R1522&gt;672.8,R1522&lt;=841,M1522&gt;10),('[1]Pricing Schedule'!$J$113),
IF(AND(I1522=110000,R1522&gt;1682,R1522&lt;=1850.2,M1522&lt;=10),('[1]Pricing Schedule'!$J$105),
IF(AND(I1522=110000,R1522&gt;1682,R1522&lt;=1850.2,M1522&gt;10),('[1]Pricing Schedule'!$J$113),
IF(AND(I1522=110000,R1522&gt;2018.4,R1522&lt;=2186.6,M1522&lt;=10),('[1]Pricing Schedule'!$J$105),
IF(AND(I1522=110000,R1522&gt;2018.4,R1522&lt;=2186.6,M1522&gt;10),('[1]Pricing Schedule'!$J$113),999999999)))))))))))))))))))))))))))))))))))))))</f>
        <v>1</v>
      </c>
      <c r="U1522" s="40">
        <f t="shared" si="144"/>
        <v>330271.42857142858</v>
      </c>
      <c r="V1522" s="41">
        <f t="shared" si="145"/>
        <v>3.0278126216531858</v>
      </c>
      <c r="Y1522" s="23">
        <v>384</v>
      </c>
      <c r="Z1522" s="23">
        <v>492</v>
      </c>
      <c r="AD1522" s="13"/>
      <c r="AE1522" s="13"/>
      <c r="AF1522" s="13"/>
      <c r="AR1522" s="35"/>
    </row>
    <row r="1523" spans="1:44">
      <c r="A1523" s="23">
        <v>1525</v>
      </c>
      <c r="B1523" s="23">
        <v>1525</v>
      </c>
      <c r="C1523" s="23" t="s">
        <v>2214</v>
      </c>
      <c r="D1523" s="23" t="s">
        <v>344</v>
      </c>
      <c r="E1523" s="23" t="s">
        <v>344</v>
      </c>
      <c r="F1523" s="23" t="s">
        <v>1077</v>
      </c>
      <c r="G1523" s="23" t="s">
        <v>1078</v>
      </c>
      <c r="H1523" s="23" t="s">
        <v>113</v>
      </c>
      <c r="I1523" s="13">
        <v>38000</v>
      </c>
      <c r="J1523" s="23" t="s">
        <v>119</v>
      </c>
      <c r="K1523" s="13">
        <v>38000</v>
      </c>
      <c r="L1523" s="24">
        <v>1.806</v>
      </c>
      <c r="M1523" s="37">
        <f t="shared" si="140"/>
        <v>2</v>
      </c>
      <c r="N1523" s="24">
        <v>0.182</v>
      </c>
      <c r="O1523" s="13">
        <v>3</v>
      </c>
      <c r="P1523" s="36">
        <f t="shared" si="141"/>
        <v>0.182</v>
      </c>
      <c r="Q1523" s="38">
        <f t="shared" si="142"/>
        <v>4.2</v>
      </c>
      <c r="R1523" s="37">
        <f t="shared" si="143"/>
        <v>4.2</v>
      </c>
      <c r="S1523" s="39">
        <f>IF(AND(I1523=38000,R1523&lt;=4.5,M1523&gt;8),'[1]Pricing Schedule'!$F$8+('[1]Pricing Schedule'!$F$9*M1523),
IF(AND(I1523=38000,R1523&lt;=4.5,M1523&lt;=8),'[1]Pricing Schedule'!$F$34+('[1]Pricing Schedule'!$F$36*M1523),
IF(AND(I1523=38000,R1523&gt;4.5,R1523&lt;=9,M1523&gt;8),'[1]Pricing Schedule'!$F$17+('[1]Pricing Schedule'!$F$18*M1523),
IF(AND(I1523=38000,R1523&gt;4.5,R1523&lt;=9,M1523&lt;=8),'[1]Pricing Schedule'!$F$34+('[1]Pricing Schedule'!$F$36*M1523),
IF(AND(I1523=38000,R1523&gt;9,R1523&lt;=12.8,M1523&gt;8),'[1]Pricing Schedule'!$F$26+('[1]Pricing Schedule'!$F$27*M1523),
IF(AND(I1523=38000,R1523&gt;9,R1523&lt;=12.8,M1523&lt;=8),'[1]Pricing Schedule'!$F$34+('[1]Pricing Schedule'!$F$36*M1523),
IF(AND(I1523=38000,R1523&gt;12.8,R1523&lt;=22.8),'[1]Pricing Schedule'!$F$34+('[1]Pricing Schedule'!$F$36*M1523),
IF(AND(I1523=38000,R1523&gt;22.8,R1523&lt;=30.2),'[1]Pricing Schedule'!$F$43+('[1]Pricing Schedule'!$F$45*M1523),
IF(AND(I1523=38000,R1523&gt;30.2,R1523&lt;=45.9),'[1]Pricing Schedule'!$F$52+('[1]Pricing Schedule'!$F$54*M1523),
IF(AND(I1523=38000,R1523&gt;45.9,R1523&lt;=123.4),'[1]Pricing Schedule'!$F$96+('[1]Pricing Schedule'!$F$97*M1523),
IF(AND(I1523=38000,R1523&gt;123.4,R1523&lt;=168.2,M1523&lt;=10),'[1]Pricing Schedule'!$F$103+('[1]Pricing Schedule'!$F$105*M1523),
IF(AND(I1523=38000,R1523&gt;123.4,R1523&lt;=168.2,M1523&gt;10),'[1]Pricing Schedule'!$F$111+('[1]Pricing Schedule'!$F$113*M1523),
IF(AND(I1523=38000,R1523&gt;157.4,R1523&lt;=336.4,M1523&lt;=10),('[1]Pricing Schedule'!$F$103+('[1]Pricing Schedule'!$F$105*M1523))*2,
IF(AND(I1523=38000,R1523&gt;157.4,R1523&lt;=336.4,M1523&gt;10),('[1]Pricing Schedule'!$F$111+('[1]Pricing Schedule'!$F$113*M1523))*2,
IF(AND(I1523=38000,R1523&gt;314.8,R1523&lt;=504.6,M1523&lt;=10),('[1]Pricing Schedule'!$F$103+('[1]Pricing Schedule'!$F$105*M1523))*3,
IF(AND(I1523=38000,R1523&gt;314.8,R1523&lt;=504.6,M1523&gt;10),('[1]Pricing Schedule'!$F$111+('[1]Pricing Schedule'!$F$113*M1523))*3,
IF(AND(I1523=38000,R1523&gt;472.2,R1523&lt;=672.8,M1523&lt;=10),('[1]Pricing Schedule'!$F$103+('[1]Pricing Schedule'!$F$105*M1523))*4,
IF(AND(I1523=38000,R1523&gt;472.2,R1523&lt;=672.8,M1523&gt;10),('[1]Pricing Schedule'!$F$111+('[1]Pricing Schedule'!$F$113*M1523))*4,
IF(AND(I1523=110000,R1523&lt;=12.8,M1523&gt;2),'[1]Pricing Schedule'!$F$62+('[1]Pricing Schedule'!$F$63*M1523),
IF(AND(I1523=110000,R1523&lt;=12.8,M1523&lt;=2),'[1]Pricing Schedule'!$F$96+('[1]Pricing Schedule'!$F$97*M1523),
IF(AND(I1523=110000,R1523&gt;12.8,R1523&lt;=22.8,M1523&gt;3),'[1]Pricing Schedule'!$F$71+('[1]Pricing Schedule'!$F$72*M1523),
IF(AND(I1523=110000,R1523&gt;12.8,R1523&lt;=22.8,M1523&lt;=3),'[1]Pricing Schedule'!$F$96+('[1]Pricing Schedule'!$F$97*M1523),
IF(AND(I1523=110000,R1523&gt;22.8,R1523&lt;=30.2),'[1]Pricing Schedule'!$F$80+('[1]Pricing Schedule'!$F$81*M1523),
IF(AND(I1523=110000,R1523&gt;30.2,R1523&lt;=45.9),'[1]Pricing Schedule'!$F$89+('[1]Pricing Schedule'!$F$90*M1523),
IF(AND(I1523=110000,R1523&gt;45.9,R1523&lt;=123.4),'[1]Pricing Schedule'!$F$96+('[1]Pricing Schedule'!$F$97*M1523),
IF(AND(I1523=110000,R1523&gt;123.4,R1523&lt;=168.2,M1523&lt;=10),'[1]Pricing Schedule'!$F$103+('[1]Pricing Schedule'!$F$105*M1523),
IF(AND(I1523=110000,R1523&gt;123.4,R1523&lt;=168.2,M1523&gt;10),'[1]Pricing Schedule'!$F$111+('[1]Pricing Schedule'!$F$113*M1523),
IF(AND(I1523=110000,R1523&gt;168.2,R1523&lt;=336.4,M1523&lt;=10),('[1]Pricing Schedule'!$F$103+('[1]Pricing Schedule'!$F$105*M1523))*2,
IF(AND(I1523=110000,R1523&gt;168.2,R1523&lt;=336.4,M1523&gt;10),('[1]Pricing Schedule'!$F$111+('[1]Pricing Schedule'!$F$113*M1523))*2,
IF(AND(I1523=110000,R1523&gt;336.4,R1523&lt;=504.6,M1523&lt;=10),('[1]Pricing Schedule'!$F$103+('[1]Pricing Schedule'!$F$105*M1523))*3,
IF(AND(I1523=110000,R1523&gt;336.4,R1523&lt;=504.6,M1523&gt;10),('[1]Pricing Schedule'!$F$111+('[1]Pricing Schedule'!$F$113*M1523))*3,
IF(AND(I1523=110000,R1523&gt;504.6,R1523&lt;=672.8,M1523&lt;=10),('[1]Pricing Schedule'!$F$103+('[1]Pricing Schedule'!$F$105*M1523))*4,
IF(AND(I1523=110000,R1523&gt;504.6,R1523&lt;=672.8,M1523&gt;10),('[1]Pricing Schedule'!$F$111+('[1]Pricing Schedule'!$F$113*M1523))*4,
IF(AND(I1523=110000,R1523&gt;672.8,R1523&lt;=841,M1523&lt;=10),('[1]Pricing Schedule'!$F$103+('[1]Pricing Schedule'!$F$105*M1523))*5,
IF(AND(I1523=110000,R1523&gt;672.8,R1523&lt;=841,M1523&gt;10),('[1]Pricing Schedule'!$F$111+('[1]Pricing Schedule'!$F$113*M1523))*5,
IF(AND(I1523=110000,R1523&gt;672.8,R1523&lt;=841,M1523&lt;=10),('[1]Pricing Schedule'!$F$103+('[1]Pricing Schedule'!$F$105*M1523))*5,
IF(AND(I1523=110000,R1523&gt;672.8,R1523&lt;=841,M1523&gt;10),('[1]Pricing Schedule'!$F$111+('[1]Pricing Schedule'!$F$113*M1523))*5,
IF(AND(I1523=110000,R1523&gt;1345.6,R1523&lt;=1513.8,M1523&lt;=10),('[1]Pricing Schedule'!$F$103+('[1]Pricing Schedule'!$F$105*M1523))*9,
IF(AND(I1523=110000,R1523&gt;1345.6,R1523&lt;=1513.8,M1523&gt;10),('[1]Pricing Schedule'!$F$111+('[1]Pricing Schedule'!$F$113*M1523))*9,
9999999999)))))))))))))))))))))))))))))))))))))))</f>
        <v>488330</v>
      </c>
      <c r="T1523" s="21">
        <f>IF(AND(I1523=38000,R1523&lt;=4.5,M1523&gt;8),'[1]Pricing Schedule'!$J$9,
IF(AND(I1523=38000,R1523&lt;=4.5,M1523&lt;=8),'[1]Pricing Schedule'!$J$36,
IF(AND(I1523=38000,R1523&gt;4.5,R1523&lt;=9,M1523&gt;8),'[1]Pricing Schedule'!$J$18,
IF(AND(I1523=38000,R1523&gt;4.5,R1523&lt;=9,M1523&lt;=8),'[1]Pricing Schedule'!$J$36,
IF(AND(I1523=38000,R1523&gt;9,R1523&lt;=12.8,M1523&gt;8),'[1]Pricing Schedule'!$J$27,
IF(AND(I1523=38000,R1523&gt;9,R1523&lt;=12.8,M1523&lt;=8),'[1]Pricing Schedule'!$J$36,
IF(AND(I1523=38000,R1523&gt;12.8,R1523&lt;=22.8),'[1]Pricing Schedule'!$J$36,
IF(AND(I1523=38000,R1523&gt;22.8,R1523&lt;=30.2),'[1]Pricing Schedule'!$J$45,
IF(AND(I1523=38000,R1523&gt;30.2,R1523&lt;=45.9),'[1]Pricing Schedule'!$J$54,
IF(AND(I1523=38000,R1523&gt;45.9,R1523&lt;=123.4),'[1]Pricing Schedule'!$J$97,
IF(AND(I1523=38000,R1523&gt;123.4,R1523&lt;=168.2,M1523&lt;=10),'[1]Pricing Schedule'!$J$105,
IF(AND(I1523=38000,R1523&gt;123.4,R1523&lt;=168.2,M1523&gt;10),'[1]Pricing Schedule'!$J$113,
IF(AND(I1523=38000,R1523&gt;168.2,R1523&lt;=336.4,M1523&lt;=10),('[1]Pricing Schedule'!$J$105),
IF(AND(I1523=38000,R1523&gt;168.2,R1523&lt;=336.4,M1523&gt;10),('[1]Pricing Schedule'!$J$113),
IF(AND(I1523=38000,R1523&gt;336.4,R1523&lt;=504.6,M1523&lt;=10),('[1]Pricing Schedule'!$J$105),
IF(AND(I1523=38000,R1523&gt;336.4,R1523&lt;=504.6,M1523&gt;10),('[1]Pricing Schedule'!$J$113),
IF(AND(I1523=38000,R1523&gt;504.6,R1523&lt;=672.8,M1523&lt;=10),('[1]Pricing Schedule'!$J$105),
IF(AND(I1523=38000,R1523&gt;504.6,R1523&lt;=672.8,M1523&gt;10),('[1]Pricing Schedule'!$J$113),
IF(AND(I1523=110000,R1523&lt;=12.8,M1523&gt;2),'[1]Pricing Schedule'!$J$63,
IF(AND(I1523=110000,R1523&lt;=12.8,M1523&lt;=2),'[1]Pricing Schedule'!$J$97,
IF(AND(I1523=110000,R1523&gt;12.8,R1523&lt;=22.8,M1523&gt;3),'[1]Pricing Schedule'!$J$72,
IF(AND(I1523=110000,R1523&gt;12.8,R1523&lt;=22.8,M1523&lt;=3),'[1]Pricing Schedule'!$J$97,
IF(AND(I1523=110000,R1523&gt;22.8,R1523&lt;=30.2),'[1]Pricing Schedule'!$J$81,
IF(AND(I1523=110000,R1523&gt;30.2,R1523&lt;=45.9),'[1]Pricing Schedule'!$J$90,
IF(AND(I1523=110000,R1523&gt;45.9,R1523&lt;=123.4),'[1]Pricing Schedule'!$J$97,
IF(AND(I1523=110000,R1523&gt;123.4,R1523&lt;=168.2,M1523&lt;=10),'[1]Pricing Schedule'!$J$105,
IF(AND(I1523=110000,R1523&gt;123.4,R1523&lt;=168.2,M1523&gt;10),'[1]Pricing Schedule'!$J$113,
IF(AND(I1523=110000,R1523&gt;168.2,R1523&lt;=336.2,M1523&lt;=10),('[1]Pricing Schedule'!$J$105),
IF(AND(I1523=110000,R1523&gt;168.2,R1523&lt;=336.2,M1523&gt;10),('[1]Pricing Schedule'!$J$113),
IF(AND(I1523=110000,R1523&gt;336.4,R1523&lt;=504.6,M1523&lt;=10),('[1]Pricing Schedule'!$J$105),
IF(AND(I1523=110000,R1523&gt;336.4,R1523&lt;=504.6,M1523&gt;10),('[1]Pricing Schedule'!$J$113),
IF(AND(I1523=110000,R1523&gt;504.6,R1523&lt;=672.8,M1523&lt;=10),('[1]Pricing Schedule'!$J$105),
IF(AND(I1523=110000,R1523&gt;504.6,R1523&lt;=672.8,M1523&gt;10),('[1]Pricing Schedule'!$J$113),
IF(AND(I1523=110000,R1523&gt;672.8,R1523&lt;=841,M1523&lt;=10),('[1]Pricing Schedule'!$J$105),
IF(AND(I1523=110000,R1523&gt;672.8,R1523&lt;=841,M1523&gt;10),('[1]Pricing Schedule'!$J$113),
IF(AND(I1523=110000,R1523&gt;1682,R1523&lt;=1850.2,M1523&lt;=10),('[1]Pricing Schedule'!$J$105),
IF(AND(I1523=110000,R1523&gt;1682,R1523&lt;=1850.2,M1523&gt;10),('[1]Pricing Schedule'!$J$113),
IF(AND(I1523=110000,R1523&gt;2018.4,R1523&lt;=2186.6,M1523&lt;=10),('[1]Pricing Schedule'!$J$105),
IF(AND(I1523=110000,R1523&gt;2018.4,R1523&lt;=2186.6,M1523&gt;10),('[1]Pricing Schedule'!$J$113),999999999)))))))))))))))))))))))))))))))))))))))</f>
        <v>4</v>
      </c>
      <c r="U1523" s="40">
        <f t="shared" si="144"/>
        <v>116269.04761904762</v>
      </c>
      <c r="V1523" s="41">
        <f t="shared" si="145"/>
        <v>8.6007413019884087</v>
      </c>
      <c r="Y1523" s="23">
        <v>583</v>
      </c>
      <c r="Z1523" s="23">
        <v>692</v>
      </c>
      <c r="AD1523" s="13"/>
      <c r="AE1523" s="13"/>
      <c r="AF1523" s="13"/>
      <c r="AR1523" s="35"/>
    </row>
    <row r="1524" spans="1:44">
      <c r="A1524" s="23">
        <v>1526</v>
      </c>
      <c r="B1524" s="23">
        <v>1526</v>
      </c>
      <c r="C1524" s="23" t="s">
        <v>2215</v>
      </c>
      <c r="D1524" s="23" t="s">
        <v>344</v>
      </c>
      <c r="E1524" s="23" t="s">
        <v>344</v>
      </c>
      <c r="F1524" s="23" t="s">
        <v>1077</v>
      </c>
      <c r="G1524" s="23" t="s">
        <v>1078</v>
      </c>
      <c r="H1524" s="23" t="s">
        <v>113</v>
      </c>
      <c r="I1524" s="13">
        <v>38000</v>
      </c>
      <c r="J1524" s="23" t="s">
        <v>119</v>
      </c>
      <c r="K1524" s="13">
        <v>38000</v>
      </c>
      <c r="L1524" s="24">
        <v>2.8479999999999999</v>
      </c>
      <c r="M1524" s="37">
        <f t="shared" si="140"/>
        <v>3</v>
      </c>
      <c r="N1524" s="24">
        <v>0.497</v>
      </c>
      <c r="O1524" s="13">
        <v>3</v>
      </c>
      <c r="P1524" s="36">
        <f t="shared" si="141"/>
        <v>0.497</v>
      </c>
      <c r="Q1524" s="38">
        <f t="shared" si="142"/>
        <v>4.2</v>
      </c>
      <c r="R1524" s="37">
        <f t="shared" si="143"/>
        <v>4.2</v>
      </c>
      <c r="S1524" s="39">
        <f>IF(AND(I1524=38000,R1524&lt;=4.5,M1524&gt;8),'[1]Pricing Schedule'!$F$8+('[1]Pricing Schedule'!$F$9*M1524),
IF(AND(I1524=38000,R1524&lt;=4.5,M1524&lt;=8),'[1]Pricing Schedule'!$F$34+('[1]Pricing Schedule'!$F$36*M1524),
IF(AND(I1524=38000,R1524&gt;4.5,R1524&lt;=9,M1524&gt;8),'[1]Pricing Schedule'!$F$17+('[1]Pricing Schedule'!$F$18*M1524),
IF(AND(I1524=38000,R1524&gt;4.5,R1524&lt;=9,M1524&lt;=8),'[1]Pricing Schedule'!$F$34+('[1]Pricing Schedule'!$F$36*M1524),
IF(AND(I1524=38000,R1524&gt;9,R1524&lt;=12.8,M1524&gt;8),'[1]Pricing Schedule'!$F$26+('[1]Pricing Schedule'!$F$27*M1524),
IF(AND(I1524=38000,R1524&gt;9,R1524&lt;=12.8,M1524&lt;=8),'[1]Pricing Schedule'!$F$34+('[1]Pricing Schedule'!$F$36*M1524),
IF(AND(I1524=38000,R1524&gt;12.8,R1524&lt;=22.8),'[1]Pricing Schedule'!$F$34+('[1]Pricing Schedule'!$F$36*M1524),
IF(AND(I1524=38000,R1524&gt;22.8,R1524&lt;=30.2),'[1]Pricing Schedule'!$F$43+('[1]Pricing Schedule'!$F$45*M1524),
IF(AND(I1524=38000,R1524&gt;30.2,R1524&lt;=45.9),'[1]Pricing Schedule'!$F$52+('[1]Pricing Schedule'!$F$54*M1524),
IF(AND(I1524=38000,R1524&gt;45.9,R1524&lt;=123.4),'[1]Pricing Schedule'!$F$96+('[1]Pricing Schedule'!$F$97*M1524),
IF(AND(I1524=38000,R1524&gt;123.4,R1524&lt;=168.2,M1524&lt;=10),'[1]Pricing Schedule'!$F$103+('[1]Pricing Schedule'!$F$105*M1524),
IF(AND(I1524=38000,R1524&gt;123.4,R1524&lt;=168.2,M1524&gt;10),'[1]Pricing Schedule'!$F$111+('[1]Pricing Schedule'!$F$113*M1524),
IF(AND(I1524=38000,R1524&gt;157.4,R1524&lt;=336.4,M1524&lt;=10),('[1]Pricing Schedule'!$F$103+('[1]Pricing Schedule'!$F$105*M1524))*2,
IF(AND(I1524=38000,R1524&gt;157.4,R1524&lt;=336.4,M1524&gt;10),('[1]Pricing Schedule'!$F$111+('[1]Pricing Schedule'!$F$113*M1524))*2,
IF(AND(I1524=38000,R1524&gt;314.8,R1524&lt;=504.6,M1524&lt;=10),('[1]Pricing Schedule'!$F$103+('[1]Pricing Schedule'!$F$105*M1524))*3,
IF(AND(I1524=38000,R1524&gt;314.8,R1524&lt;=504.6,M1524&gt;10),('[1]Pricing Schedule'!$F$111+('[1]Pricing Schedule'!$F$113*M1524))*3,
IF(AND(I1524=38000,R1524&gt;472.2,R1524&lt;=672.8,M1524&lt;=10),('[1]Pricing Schedule'!$F$103+('[1]Pricing Schedule'!$F$105*M1524))*4,
IF(AND(I1524=38000,R1524&gt;472.2,R1524&lt;=672.8,M1524&gt;10),('[1]Pricing Schedule'!$F$111+('[1]Pricing Schedule'!$F$113*M1524))*4,
IF(AND(I1524=110000,R1524&lt;=12.8,M1524&gt;2),'[1]Pricing Schedule'!$F$62+('[1]Pricing Schedule'!$F$63*M1524),
IF(AND(I1524=110000,R1524&lt;=12.8,M1524&lt;=2),'[1]Pricing Schedule'!$F$96+('[1]Pricing Schedule'!$F$97*M1524),
IF(AND(I1524=110000,R1524&gt;12.8,R1524&lt;=22.8,M1524&gt;3),'[1]Pricing Schedule'!$F$71+('[1]Pricing Schedule'!$F$72*M1524),
IF(AND(I1524=110000,R1524&gt;12.8,R1524&lt;=22.8,M1524&lt;=3),'[1]Pricing Schedule'!$F$96+('[1]Pricing Schedule'!$F$97*M1524),
IF(AND(I1524=110000,R1524&gt;22.8,R1524&lt;=30.2),'[1]Pricing Schedule'!$F$80+('[1]Pricing Schedule'!$F$81*M1524),
IF(AND(I1524=110000,R1524&gt;30.2,R1524&lt;=45.9),'[1]Pricing Schedule'!$F$89+('[1]Pricing Schedule'!$F$90*M1524),
IF(AND(I1524=110000,R1524&gt;45.9,R1524&lt;=123.4),'[1]Pricing Schedule'!$F$96+('[1]Pricing Schedule'!$F$97*M1524),
IF(AND(I1524=110000,R1524&gt;123.4,R1524&lt;=168.2,M1524&lt;=10),'[1]Pricing Schedule'!$F$103+('[1]Pricing Schedule'!$F$105*M1524),
IF(AND(I1524=110000,R1524&gt;123.4,R1524&lt;=168.2,M1524&gt;10),'[1]Pricing Schedule'!$F$111+('[1]Pricing Schedule'!$F$113*M1524),
IF(AND(I1524=110000,R1524&gt;168.2,R1524&lt;=336.4,M1524&lt;=10),('[1]Pricing Schedule'!$F$103+('[1]Pricing Schedule'!$F$105*M1524))*2,
IF(AND(I1524=110000,R1524&gt;168.2,R1524&lt;=336.4,M1524&gt;10),('[1]Pricing Schedule'!$F$111+('[1]Pricing Schedule'!$F$113*M1524))*2,
IF(AND(I1524=110000,R1524&gt;336.4,R1524&lt;=504.6,M1524&lt;=10),('[1]Pricing Schedule'!$F$103+('[1]Pricing Schedule'!$F$105*M1524))*3,
IF(AND(I1524=110000,R1524&gt;336.4,R1524&lt;=504.6,M1524&gt;10),('[1]Pricing Schedule'!$F$111+('[1]Pricing Schedule'!$F$113*M1524))*3,
IF(AND(I1524=110000,R1524&gt;504.6,R1524&lt;=672.8,M1524&lt;=10),('[1]Pricing Schedule'!$F$103+('[1]Pricing Schedule'!$F$105*M1524))*4,
IF(AND(I1524=110000,R1524&gt;504.6,R1524&lt;=672.8,M1524&gt;10),('[1]Pricing Schedule'!$F$111+('[1]Pricing Schedule'!$F$113*M1524))*4,
IF(AND(I1524=110000,R1524&gt;672.8,R1524&lt;=841,M1524&lt;=10),('[1]Pricing Schedule'!$F$103+('[1]Pricing Schedule'!$F$105*M1524))*5,
IF(AND(I1524=110000,R1524&gt;672.8,R1524&lt;=841,M1524&gt;10),('[1]Pricing Schedule'!$F$111+('[1]Pricing Schedule'!$F$113*M1524))*5,
IF(AND(I1524=110000,R1524&gt;672.8,R1524&lt;=841,M1524&lt;=10),('[1]Pricing Schedule'!$F$103+('[1]Pricing Schedule'!$F$105*M1524))*5,
IF(AND(I1524=110000,R1524&gt;672.8,R1524&lt;=841,M1524&gt;10),('[1]Pricing Schedule'!$F$111+('[1]Pricing Schedule'!$F$113*M1524))*5,
IF(AND(I1524=110000,R1524&gt;1345.6,R1524&lt;=1513.8,M1524&lt;=10),('[1]Pricing Schedule'!$F$103+('[1]Pricing Schedule'!$F$105*M1524))*9,
IF(AND(I1524=110000,R1524&gt;1345.6,R1524&lt;=1513.8,M1524&gt;10),('[1]Pricing Schedule'!$F$111+('[1]Pricing Schedule'!$F$113*M1524))*9,
9999999999)))))))))))))))))))))))))))))))))))))))</f>
        <v>558600</v>
      </c>
      <c r="T1524" s="21">
        <f>IF(AND(I1524=38000,R1524&lt;=4.5,M1524&gt;8),'[1]Pricing Schedule'!$J$9,
IF(AND(I1524=38000,R1524&lt;=4.5,M1524&lt;=8),'[1]Pricing Schedule'!$J$36,
IF(AND(I1524=38000,R1524&gt;4.5,R1524&lt;=9,M1524&gt;8),'[1]Pricing Schedule'!$J$18,
IF(AND(I1524=38000,R1524&gt;4.5,R1524&lt;=9,M1524&lt;=8),'[1]Pricing Schedule'!$J$36,
IF(AND(I1524=38000,R1524&gt;9,R1524&lt;=12.8,M1524&gt;8),'[1]Pricing Schedule'!$J$27,
IF(AND(I1524=38000,R1524&gt;9,R1524&lt;=12.8,M1524&lt;=8),'[1]Pricing Schedule'!$J$36,
IF(AND(I1524=38000,R1524&gt;12.8,R1524&lt;=22.8),'[1]Pricing Schedule'!$J$36,
IF(AND(I1524=38000,R1524&gt;22.8,R1524&lt;=30.2),'[1]Pricing Schedule'!$J$45,
IF(AND(I1524=38000,R1524&gt;30.2,R1524&lt;=45.9),'[1]Pricing Schedule'!$J$54,
IF(AND(I1524=38000,R1524&gt;45.9,R1524&lt;=123.4),'[1]Pricing Schedule'!$J$97,
IF(AND(I1524=38000,R1524&gt;123.4,R1524&lt;=168.2,M1524&lt;=10),'[1]Pricing Schedule'!$J$105,
IF(AND(I1524=38000,R1524&gt;123.4,R1524&lt;=168.2,M1524&gt;10),'[1]Pricing Schedule'!$J$113,
IF(AND(I1524=38000,R1524&gt;168.2,R1524&lt;=336.4,M1524&lt;=10),('[1]Pricing Schedule'!$J$105),
IF(AND(I1524=38000,R1524&gt;168.2,R1524&lt;=336.4,M1524&gt;10),('[1]Pricing Schedule'!$J$113),
IF(AND(I1524=38000,R1524&gt;336.4,R1524&lt;=504.6,M1524&lt;=10),('[1]Pricing Schedule'!$J$105),
IF(AND(I1524=38000,R1524&gt;336.4,R1524&lt;=504.6,M1524&gt;10),('[1]Pricing Schedule'!$J$113),
IF(AND(I1524=38000,R1524&gt;504.6,R1524&lt;=672.8,M1524&lt;=10),('[1]Pricing Schedule'!$J$105),
IF(AND(I1524=38000,R1524&gt;504.6,R1524&lt;=672.8,M1524&gt;10),('[1]Pricing Schedule'!$J$113),
IF(AND(I1524=110000,R1524&lt;=12.8,M1524&gt;2),'[1]Pricing Schedule'!$J$63,
IF(AND(I1524=110000,R1524&lt;=12.8,M1524&lt;=2),'[1]Pricing Schedule'!$J$97,
IF(AND(I1524=110000,R1524&gt;12.8,R1524&lt;=22.8,M1524&gt;3),'[1]Pricing Schedule'!$J$72,
IF(AND(I1524=110000,R1524&gt;12.8,R1524&lt;=22.8,M1524&lt;=3),'[1]Pricing Schedule'!$J$97,
IF(AND(I1524=110000,R1524&gt;22.8,R1524&lt;=30.2),'[1]Pricing Schedule'!$J$81,
IF(AND(I1524=110000,R1524&gt;30.2,R1524&lt;=45.9),'[1]Pricing Schedule'!$J$90,
IF(AND(I1524=110000,R1524&gt;45.9,R1524&lt;=123.4),'[1]Pricing Schedule'!$J$97,
IF(AND(I1524=110000,R1524&gt;123.4,R1524&lt;=168.2,M1524&lt;=10),'[1]Pricing Schedule'!$J$105,
IF(AND(I1524=110000,R1524&gt;123.4,R1524&lt;=168.2,M1524&gt;10),'[1]Pricing Schedule'!$J$113,
IF(AND(I1524=110000,R1524&gt;168.2,R1524&lt;=336.2,M1524&lt;=10),('[1]Pricing Schedule'!$J$105),
IF(AND(I1524=110000,R1524&gt;168.2,R1524&lt;=336.2,M1524&gt;10),('[1]Pricing Schedule'!$J$113),
IF(AND(I1524=110000,R1524&gt;336.4,R1524&lt;=504.6,M1524&lt;=10),('[1]Pricing Schedule'!$J$105),
IF(AND(I1524=110000,R1524&gt;336.4,R1524&lt;=504.6,M1524&gt;10),('[1]Pricing Schedule'!$J$113),
IF(AND(I1524=110000,R1524&gt;504.6,R1524&lt;=672.8,M1524&lt;=10),('[1]Pricing Schedule'!$J$105),
IF(AND(I1524=110000,R1524&gt;504.6,R1524&lt;=672.8,M1524&gt;10),('[1]Pricing Schedule'!$J$113),
IF(AND(I1524=110000,R1524&gt;672.8,R1524&lt;=841,M1524&lt;=10),('[1]Pricing Schedule'!$J$105),
IF(AND(I1524=110000,R1524&gt;672.8,R1524&lt;=841,M1524&gt;10),('[1]Pricing Schedule'!$J$113),
IF(AND(I1524=110000,R1524&gt;1682,R1524&lt;=1850.2,M1524&lt;=10),('[1]Pricing Schedule'!$J$105),
IF(AND(I1524=110000,R1524&gt;1682,R1524&lt;=1850.2,M1524&gt;10),('[1]Pricing Schedule'!$J$113),
IF(AND(I1524=110000,R1524&gt;2018.4,R1524&lt;=2186.6,M1524&lt;=10),('[1]Pricing Schedule'!$J$105),
IF(AND(I1524=110000,R1524&gt;2018.4,R1524&lt;=2186.6,M1524&gt;10),('[1]Pricing Schedule'!$J$113),999999999)))))))))))))))))))))))))))))))))))))))</f>
        <v>4</v>
      </c>
      <c r="U1524" s="40">
        <f t="shared" si="144"/>
        <v>133000</v>
      </c>
      <c r="V1524" s="41">
        <f t="shared" si="145"/>
        <v>7.518796992481203</v>
      </c>
      <c r="Y1524" s="23">
        <v>151</v>
      </c>
      <c r="Z1524" s="23">
        <v>692</v>
      </c>
      <c r="AD1524" s="13"/>
      <c r="AE1524" s="13"/>
      <c r="AF1524" s="13"/>
      <c r="AR1524" s="35"/>
    </row>
    <row r="1525" spans="1:44">
      <c r="A1525" s="23">
        <v>1527</v>
      </c>
      <c r="B1525" s="23">
        <v>1527</v>
      </c>
      <c r="C1525" s="23" t="s">
        <v>2216</v>
      </c>
      <c r="D1525" s="23" t="s">
        <v>344</v>
      </c>
      <c r="E1525" s="23" t="s">
        <v>344</v>
      </c>
      <c r="F1525" s="23" t="s">
        <v>1077</v>
      </c>
      <c r="G1525" s="23" t="s">
        <v>1078</v>
      </c>
      <c r="H1525" s="23" t="s">
        <v>113</v>
      </c>
      <c r="I1525" s="13">
        <v>38000</v>
      </c>
      <c r="J1525" s="23" t="s">
        <v>119</v>
      </c>
      <c r="K1525" s="13">
        <v>38000</v>
      </c>
      <c r="L1525" s="24">
        <v>2.9289999999999998</v>
      </c>
      <c r="M1525" s="37">
        <f t="shared" si="140"/>
        <v>3</v>
      </c>
      <c r="N1525" s="24">
        <v>0.109</v>
      </c>
      <c r="O1525" s="13">
        <v>3</v>
      </c>
      <c r="P1525" s="36">
        <f t="shared" si="141"/>
        <v>0.109</v>
      </c>
      <c r="Q1525" s="38">
        <f t="shared" si="142"/>
        <v>4.2</v>
      </c>
      <c r="R1525" s="37">
        <f t="shared" si="143"/>
        <v>4.2</v>
      </c>
      <c r="S1525" s="39">
        <f>IF(AND(I1525=38000,R1525&lt;=4.5,M1525&gt;8),'[1]Pricing Schedule'!$F$8+('[1]Pricing Schedule'!$F$9*M1525),
IF(AND(I1525=38000,R1525&lt;=4.5,M1525&lt;=8),'[1]Pricing Schedule'!$F$34+('[1]Pricing Schedule'!$F$36*M1525),
IF(AND(I1525=38000,R1525&gt;4.5,R1525&lt;=9,M1525&gt;8),'[1]Pricing Schedule'!$F$17+('[1]Pricing Schedule'!$F$18*M1525),
IF(AND(I1525=38000,R1525&gt;4.5,R1525&lt;=9,M1525&lt;=8),'[1]Pricing Schedule'!$F$34+('[1]Pricing Schedule'!$F$36*M1525),
IF(AND(I1525=38000,R1525&gt;9,R1525&lt;=12.8,M1525&gt;8),'[1]Pricing Schedule'!$F$26+('[1]Pricing Schedule'!$F$27*M1525),
IF(AND(I1525=38000,R1525&gt;9,R1525&lt;=12.8,M1525&lt;=8),'[1]Pricing Schedule'!$F$34+('[1]Pricing Schedule'!$F$36*M1525),
IF(AND(I1525=38000,R1525&gt;12.8,R1525&lt;=22.8),'[1]Pricing Schedule'!$F$34+('[1]Pricing Schedule'!$F$36*M1525),
IF(AND(I1525=38000,R1525&gt;22.8,R1525&lt;=30.2),'[1]Pricing Schedule'!$F$43+('[1]Pricing Schedule'!$F$45*M1525),
IF(AND(I1525=38000,R1525&gt;30.2,R1525&lt;=45.9),'[1]Pricing Schedule'!$F$52+('[1]Pricing Schedule'!$F$54*M1525),
IF(AND(I1525=38000,R1525&gt;45.9,R1525&lt;=123.4),'[1]Pricing Schedule'!$F$96+('[1]Pricing Schedule'!$F$97*M1525),
IF(AND(I1525=38000,R1525&gt;123.4,R1525&lt;=168.2,M1525&lt;=10),'[1]Pricing Schedule'!$F$103+('[1]Pricing Schedule'!$F$105*M1525),
IF(AND(I1525=38000,R1525&gt;123.4,R1525&lt;=168.2,M1525&gt;10),'[1]Pricing Schedule'!$F$111+('[1]Pricing Schedule'!$F$113*M1525),
IF(AND(I1525=38000,R1525&gt;157.4,R1525&lt;=336.4,M1525&lt;=10),('[1]Pricing Schedule'!$F$103+('[1]Pricing Schedule'!$F$105*M1525))*2,
IF(AND(I1525=38000,R1525&gt;157.4,R1525&lt;=336.4,M1525&gt;10),('[1]Pricing Schedule'!$F$111+('[1]Pricing Schedule'!$F$113*M1525))*2,
IF(AND(I1525=38000,R1525&gt;314.8,R1525&lt;=504.6,M1525&lt;=10),('[1]Pricing Schedule'!$F$103+('[1]Pricing Schedule'!$F$105*M1525))*3,
IF(AND(I1525=38000,R1525&gt;314.8,R1525&lt;=504.6,M1525&gt;10),('[1]Pricing Schedule'!$F$111+('[1]Pricing Schedule'!$F$113*M1525))*3,
IF(AND(I1525=38000,R1525&gt;472.2,R1525&lt;=672.8,M1525&lt;=10),('[1]Pricing Schedule'!$F$103+('[1]Pricing Schedule'!$F$105*M1525))*4,
IF(AND(I1525=38000,R1525&gt;472.2,R1525&lt;=672.8,M1525&gt;10),('[1]Pricing Schedule'!$F$111+('[1]Pricing Schedule'!$F$113*M1525))*4,
IF(AND(I1525=110000,R1525&lt;=12.8,M1525&gt;2),'[1]Pricing Schedule'!$F$62+('[1]Pricing Schedule'!$F$63*M1525),
IF(AND(I1525=110000,R1525&lt;=12.8,M1525&lt;=2),'[1]Pricing Schedule'!$F$96+('[1]Pricing Schedule'!$F$97*M1525),
IF(AND(I1525=110000,R1525&gt;12.8,R1525&lt;=22.8,M1525&gt;3),'[1]Pricing Schedule'!$F$71+('[1]Pricing Schedule'!$F$72*M1525),
IF(AND(I1525=110000,R1525&gt;12.8,R1525&lt;=22.8,M1525&lt;=3),'[1]Pricing Schedule'!$F$96+('[1]Pricing Schedule'!$F$97*M1525),
IF(AND(I1525=110000,R1525&gt;22.8,R1525&lt;=30.2),'[1]Pricing Schedule'!$F$80+('[1]Pricing Schedule'!$F$81*M1525),
IF(AND(I1525=110000,R1525&gt;30.2,R1525&lt;=45.9),'[1]Pricing Schedule'!$F$89+('[1]Pricing Schedule'!$F$90*M1525),
IF(AND(I1525=110000,R1525&gt;45.9,R1525&lt;=123.4),'[1]Pricing Schedule'!$F$96+('[1]Pricing Schedule'!$F$97*M1525),
IF(AND(I1525=110000,R1525&gt;123.4,R1525&lt;=168.2,M1525&lt;=10),'[1]Pricing Schedule'!$F$103+('[1]Pricing Schedule'!$F$105*M1525),
IF(AND(I1525=110000,R1525&gt;123.4,R1525&lt;=168.2,M1525&gt;10),'[1]Pricing Schedule'!$F$111+('[1]Pricing Schedule'!$F$113*M1525),
IF(AND(I1525=110000,R1525&gt;168.2,R1525&lt;=336.4,M1525&lt;=10),('[1]Pricing Schedule'!$F$103+('[1]Pricing Schedule'!$F$105*M1525))*2,
IF(AND(I1525=110000,R1525&gt;168.2,R1525&lt;=336.4,M1525&gt;10),('[1]Pricing Schedule'!$F$111+('[1]Pricing Schedule'!$F$113*M1525))*2,
IF(AND(I1525=110000,R1525&gt;336.4,R1525&lt;=504.6,M1525&lt;=10),('[1]Pricing Schedule'!$F$103+('[1]Pricing Schedule'!$F$105*M1525))*3,
IF(AND(I1525=110000,R1525&gt;336.4,R1525&lt;=504.6,M1525&gt;10),('[1]Pricing Schedule'!$F$111+('[1]Pricing Schedule'!$F$113*M1525))*3,
IF(AND(I1525=110000,R1525&gt;504.6,R1525&lt;=672.8,M1525&lt;=10),('[1]Pricing Schedule'!$F$103+('[1]Pricing Schedule'!$F$105*M1525))*4,
IF(AND(I1525=110000,R1525&gt;504.6,R1525&lt;=672.8,M1525&gt;10),('[1]Pricing Schedule'!$F$111+('[1]Pricing Schedule'!$F$113*M1525))*4,
IF(AND(I1525=110000,R1525&gt;672.8,R1525&lt;=841,M1525&lt;=10),('[1]Pricing Schedule'!$F$103+('[1]Pricing Schedule'!$F$105*M1525))*5,
IF(AND(I1525=110000,R1525&gt;672.8,R1525&lt;=841,M1525&gt;10),('[1]Pricing Schedule'!$F$111+('[1]Pricing Schedule'!$F$113*M1525))*5,
IF(AND(I1525=110000,R1525&gt;672.8,R1525&lt;=841,M1525&lt;=10),('[1]Pricing Schedule'!$F$103+('[1]Pricing Schedule'!$F$105*M1525))*5,
IF(AND(I1525=110000,R1525&gt;672.8,R1525&lt;=841,M1525&gt;10),('[1]Pricing Schedule'!$F$111+('[1]Pricing Schedule'!$F$113*M1525))*5,
IF(AND(I1525=110000,R1525&gt;1345.6,R1525&lt;=1513.8,M1525&lt;=10),('[1]Pricing Schedule'!$F$103+('[1]Pricing Schedule'!$F$105*M1525))*9,
IF(AND(I1525=110000,R1525&gt;1345.6,R1525&lt;=1513.8,M1525&gt;10),('[1]Pricing Schedule'!$F$111+('[1]Pricing Schedule'!$F$113*M1525))*9,
9999999999)))))))))))))))))))))))))))))))))))))))</f>
        <v>558600</v>
      </c>
      <c r="T1525" s="21">
        <f>IF(AND(I1525=38000,R1525&lt;=4.5,M1525&gt;8),'[1]Pricing Schedule'!$J$9,
IF(AND(I1525=38000,R1525&lt;=4.5,M1525&lt;=8),'[1]Pricing Schedule'!$J$36,
IF(AND(I1525=38000,R1525&gt;4.5,R1525&lt;=9,M1525&gt;8),'[1]Pricing Schedule'!$J$18,
IF(AND(I1525=38000,R1525&gt;4.5,R1525&lt;=9,M1525&lt;=8),'[1]Pricing Schedule'!$J$36,
IF(AND(I1525=38000,R1525&gt;9,R1525&lt;=12.8,M1525&gt;8),'[1]Pricing Schedule'!$J$27,
IF(AND(I1525=38000,R1525&gt;9,R1525&lt;=12.8,M1525&lt;=8),'[1]Pricing Schedule'!$J$36,
IF(AND(I1525=38000,R1525&gt;12.8,R1525&lt;=22.8),'[1]Pricing Schedule'!$J$36,
IF(AND(I1525=38000,R1525&gt;22.8,R1525&lt;=30.2),'[1]Pricing Schedule'!$J$45,
IF(AND(I1525=38000,R1525&gt;30.2,R1525&lt;=45.9),'[1]Pricing Schedule'!$J$54,
IF(AND(I1525=38000,R1525&gt;45.9,R1525&lt;=123.4),'[1]Pricing Schedule'!$J$97,
IF(AND(I1525=38000,R1525&gt;123.4,R1525&lt;=168.2,M1525&lt;=10),'[1]Pricing Schedule'!$J$105,
IF(AND(I1525=38000,R1525&gt;123.4,R1525&lt;=168.2,M1525&gt;10),'[1]Pricing Schedule'!$J$113,
IF(AND(I1525=38000,R1525&gt;168.2,R1525&lt;=336.4,M1525&lt;=10),('[1]Pricing Schedule'!$J$105),
IF(AND(I1525=38000,R1525&gt;168.2,R1525&lt;=336.4,M1525&gt;10),('[1]Pricing Schedule'!$J$113),
IF(AND(I1525=38000,R1525&gt;336.4,R1525&lt;=504.6,M1525&lt;=10),('[1]Pricing Schedule'!$J$105),
IF(AND(I1525=38000,R1525&gt;336.4,R1525&lt;=504.6,M1525&gt;10),('[1]Pricing Schedule'!$J$113),
IF(AND(I1525=38000,R1525&gt;504.6,R1525&lt;=672.8,M1525&lt;=10),('[1]Pricing Schedule'!$J$105),
IF(AND(I1525=38000,R1525&gt;504.6,R1525&lt;=672.8,M1525&gt;10),('[1]Pricing Schedule'!$J$113),
IF(AND(I1525=110000,R1525&lt;=12.8,M1525&gt;2),'[1]Pricing Schedule'!$J$63,
IF(AND(I1525=110000,R1525&lt;=12.8,M1525&lt;=2),'[1]Pricing Schedule'!$J$97,
IF(AND(I1525=110000,R1525&gt;12.8,R1525&lt;=22.8,M1525&gt;3),'[1]Pricing Schedule'!$J$72,
IF(AND(I1525=110000,R1525&gt;12.8,R1525&lt;=22.8,M1525&lt;=3),'[1]Pricing Schedule'!$J$97,
IF(AND(I1525=110000,R1525&gt;22.8,R1525&lt;=30.2),'[1]Pricing Schedule'!$J$81,
IF(AND(I1525=110000,R1525&gt;30.2,R1525&lt;=45.9),'[1]Pricing Schedule'!$J$90,
IF(AND(I1525=110000,R1525&gt;45.9,R1525&lt;=123.4),'[1]Pricing Schedule'!$J$97,
IF(AND(I1525=110000,R1525&gt;123.4,R1525&lt;=168.2,M1525&lt;=10),'[1]Pricing Schedule'!$J$105,
IF(AND(I1525=110000,R1525&gt;123.4,R1525&lt;=168.2,M1525&gt;10),'[1]Pricing Schedule'!$J$113,
IF(AND(I1525=110000,R1525&gt;168.2,R1525&lt;=336.2,M1525&lt;=10),('[1]Pricing Schedule'!$J$105),
IF(AND(I1525=110000,R1525&gt;168.2,R1525&lt;=336.2,M1525&gt;10),('[1]Pricing Schedule'!$J$113),
IF(AND(I1525=110000,R1525&gt;336.4,R1525&lt;=504.6,M1525&lt;=10),('[1]Pricing Schedule'!$J$105),
IF(AND(I1525=110000,R1525&gt;336.4,R1525&lt;=504.6,M1525&gt;10),('[1]Pricing Schedule'!$J$113),
IF(AND(I1525=110000,R1525&gt;504.6,R1525&lt;=672.8,M1525&lt;=10),('[1]Pricing Schedule'!$J$105),
IF(AND(I1525=110000,R1525&gt;504.6,R1525&lt;=672.8,M1525&gt;10),('[1]Pricing Schedule'!$J$113),
IF(AND(I1525=110000,R1525&gt;672.8,R1525&lt;=841,M1525&lt;=10),('[1]Pricing Schedule'!$J$105),
IF(AND(I1525=110000,R1525&gt;672.8,R1525&lt;=841,M1525&gt;10),('[1]Pricing Schedule'!$J$113),
IF(AND(I1525=110000,R1525&gt;1682,R1525&lt;=1850.2,M1525&lt;=10),('[1]Pricing Schedule'!$J$105),
IF(AND(I1525=110000,R1525&gt;1682,R1525&lt;=1850.2,M1525&gt;10),('[1]Pricing Schedule'!$J$113),
IF(AND(I1525=110000,R1525&gt;2018.4,R1525&lt;=2186.6,M1525&lt;=10),('[1]Pricing Schedule'!$J$105),
IF(AND(I1525=110000,R1525&gt;2018.4,R1525&lt;=2186.6,M1525&gt;10),('[1]Pricing Schedule'!$J$113),999999999)))))))))))))))))))))))))))))))))))))))</f>
        <v>4</v>
      </c>
      <c r="U1525" s="40">
        <f t="shared" si="144"/>
        <v>133000</v>
      </c>
      <c r="V1525" s="41">
        <f t="shared" si="145"/>
        <v>7.518796992481203</v>
      </c>
      <c r="Y1525" s="23">
        <v>273</v>
      </c>
      <c r="Z1525" s="23">
        <v>692</v>
      </c>
      <c r="AD1525" s="13"/>
      <c r="AE1525" s="13"/>
      <c r="AF1525" s="13"/>
      <c r="AR1525" s="35"/>
    </row>
    <row r="1526" spans="1:44">
      <c r="A1526" s="23">
        <v>1528</v>
      </c>
      <c r="B1526" s="23">
        <v>1528</v>
      </c>
      <c r="C1526" s="23" t="s">
        <v>2217</v>
      </c>
      <c r="D1526" s="23" t="s">
        <v>131</v>
      </c>
      <c r="E1526" s="23" t="s">
        <v>131</v>
      </c>
      <c r="F1526" s="23" t="s">
        <v>2218</v>
      </c>
      <c r="G1526" s="23" t="s">
        <v>2219</v>
      </c>
      <c r="H1526" s="23" t="s">
        <v>113</v>
      </c>
      <c r="I1526" s="13">
        <v>38000</v>
      </c>
      <c r="J1526" s="13">
        <v>38000</v>
      </c>
      <c r="K1526" s="13">
        <v>10000</v>
      </c>
      <c r="L1526" s="24">
        <v>2.6520000000000001</v>
      </c>
      <c r="M1526" s="37">
        <f t="shared" si="140"/>
        <v>3</v>
      </c>
      <c r="N1526" s="24">
        <v>0.55300000000000005</v>
      </c>
      <c r="O1526" s="13">
        <v>3</v>
      </c>
      <c r="P1526" s="36">
        <f t="shared" si="141"/>
        <v>0.55300000000000005</v>
      </c>
      <c r="Q1526" s="38">
        <f t="shared" si="142"/>
        <v>4.2</v>
      </c>
      <c r="R1526" s="37">
        <f t="shared" si="143"/>
        <v>4.2</v>
      </c>
      <c r="S1526" s="39">
        <f>IF(AND(I1526=38000,R1526&lt;=4.5,M1526&gt;8),'[1]Pricing Schedule'!$F$8+('[1]Pricing Schedule'!$F$9*M1526),
IF(AND(I1526=38000,R1526&lt;=4.5,M1526&lt;=8),'[1]Pricing Schedule'!$F$34+('[1]Pricing Schedule'!$F$36*M1526),
IF(AND(I1526=38000,R1526&gt;4.5,R1526&lt;=9,M1526&gt;8),'[1]Pricing Schedule'!$F$17+('[1]Pricing Schedule'!$F$18*M1526),
IF(AND(I1526=38000,R1526&gt;4.5,R1526&lt;=9,M1526&lt;=8),'[1]Pricing Schedule'!$F$34+('[1]Pricing Schedule'!$F$36*M1526),
IF(AND(I1526=38000,R1526&gt;9,R1526&lt;=12.8,M1526&gt;8),'[1]Pricing Schedule'!$F$26+('[1]Pricing Schedule'!$F$27*M1526),
IF(AND(I1526=38000,R1526&gt;9,R1526&lt;=12.8,M1526&lt;=8),'[1]Pricing Schedule'!$F$34+('[1]Pricing Schedule'!$F$36*M1526),
IF(AND(I1526=38000,R1526&gt;12.8,R1526&lt;=22.8),'[1]Pricing Schedule'!$F$34+('[1]Pricing Schedule'!$F$36*M1526),
IF(AND(I1526=38000,R1526&gt;22.8,R1526&lt;=30.2),'[1]Pricing Schedule'!$F$43+('[1]Pricing Schedule'!$F$45*M1526),
IF(AND(I1526=38000,R1526&gt;30.2,R1526&lt;=45.9),'[1]Pricing Schedule'!$F$52+('[1]Pricing Schedule'!$F$54*M1526),
IF(AND(I1526=38000,R1526&gt;45.9,R1526&lt;=123.4),'[1]Pricing Schedule'!$F$96+('[1]Pricing Schedule'!$F$97*M1526),
IF(AND(I1526=38000,R1526&gt;123.4,R1526&lt;=168.2,M1526&lt;=10),'[1]Pricing Schedule'!$F$103+('[1]Pricing Schedule'!$F$105*M1526),
IF(AND(I1526=38000,R1526&gt;123.4,R1526&lt;=168.2,M1526&gt;10),'[1]Pricing Schedule'!$F$111+('[1]Pricing Schedule'!$F$113*M1526),
IF(AND(I1526=38000,R1526&gt;157.4,R1526&lt;=336.4,M1526&lt;=10),('[1]Pricing Schedule'!$F$103+('[1]Pricing Schedule'!$F$105*M1526))*2,
IF(AND(I1526=38000,R1526&gt;157.4,R1526&lt;=336.4,M1526&gt;10),('[1]Pricing Schedule'!$F$111+('[1]Pricing Schedule'!$F$113*M1526))*2,
IF(AND(I1526=38000,R1526&gt;314.8,R1526&lt;=504.6,M1526&lt;=10),('[1]Pricing Schedule'!$F$103+('[1]Pricing Schedule'!$F$105*M1526))*3,
IF(AND(I1526=38000,R1526&gt;314.8,R1526&lt;=504.6,M1526&gt;10),('[1]Pricing Schedule'!$F$111+('[1]Pricing Schedule'!$F$113*M1526))*3,
IF(AND(I1526=38000,R1526&gt;472.2,R1526&lt;=672.8,M1526&lt;=10),('[1]Pricing Schedule'!$F$103+('[1]Pricing Schedule'!$F$105*M1526))*4,
IF(AND(I1526=38000,R1526&gt;472.2,R1526&lt;=672.8,M1526&gt;10),('[1]Pricing Schedule'!$F$111+('[1]Pricing Schedule'!$F$113*M1526))*4,
IF(AND(I1526=110000,R1526&lt;=12.8,M1526&gt;2),'[1]Pricing Schedule'!$F$62+('[1]Pricing Schedule'!$F$63*M1526),
IF(AND(I1526=110000,R1526&lt;=12.8,M1526&lt;=2),'[1]Pricing Schedule'!$F$96+('[1]Pricing Schedule'!$F$97*M1526),
IF(AND(I1526=110000,R1526&gt;12.8,R1526&lt;=22.8,M1526&gt;3),'[1]Pricing Schedule'!$F$71+('[1]Pricing Schedule'!$F$72*M1526),
IF(AND(I1526=110000,R1526&gt;12.8,R1526&lt;=22.8,M1526&lt;=3),'[1]Pricing Schedule'!$F$96+('[1]Pricing Schedule'!$F$97*M1526),
IF(AND(I1526=110000,R1526&gt;22.8,R1526&lt;=30.2),'[1]Pricing Schedule'!$F$80+('[1]Pricing Schedule'!$F$81*M1526),
IF(AND(I1526=110000,R1526&gt;30.2,R1526&lt;=45.9),'[1]Pricing Schedule'!$F$89+('[1]Pricing Schedule'!$F$90*M1526),
IF(AND(I1526=110000,R1526&gt;45.9,R1526&lt;=123.4),'[1]Pricing Schedule'!$F$96+('[1]Pricing Schedule'!$F$97*M1526),
IF(AND(I1526=110000,R1526&gt;123.4,R1526&lt;=168.2,M1526&lt;=10),'[1]Pricing Schedule'!$F$103+('[1]Pricing Schedule'!$F$105*M1526),
IF(AND(I1526=110000,R1526&gt;123.4,R1526&lt;=168.2,M1526&gt;10),'[1]Pricing Schedule'!$F$111+('[1]Pricing Schedule'!$F$113*M1526),
IF(AND(I1526=110000,R1526&gt;168.2,R1526&lt;=336.4,M1526&lt;=10),('[1]Pricing Schedule'!$F$103+('[1]Pricing Schedule'!$F$105*M1526))*2,
IF(AND(I1526=110000,R1526&gt;168.2,R1526&lt;=336.4,M1526&gt;10),('[1]Pricing Schedule'!$F$111+('[1]Pricing Schedule'!$F$113*M1526))*2,
IF(AND(I1526=110000,R1526&gt;336.4,R1526&lt;=504.6,M1526&lt;=10),('[1]Pricing Schedule'!$F$103+('[1]Pricing Schedule'!$F$105*M1526))*3,
IF(AND(I1526=110000,R1526&gt;336.4,R1526&lt;=504.6,M1526&gt;10),('[1]Pricing Schedule'!$F$111+('[1]Pricing Schedule'!$F$113*M1526))*3,
IF(AND(I1526=110000,R1526&gt;504.6,R1526&lt;=672.8,M1526&lt;=10),('[1]Pricing Schedule'!$F$103+('[1]Pricing Schedule'!$F$105*M1526))*4,
IF(AND(I1526=110000,R1526&gt;504.6,R1526&lt;=672.8,M1526&gt;10),('[1]Pricing Schedule'!$F$111+('[1]Pricing Schedule'!$F$113*M1526))*4,
IF(AND(I1526=110000,R1526&gt;672.8,R1526&lt;=841,M1526&lt;=10),('[1]Pricing Schedule'!$F$103+('[1]Pricing Schedule'!$F$105*M1526))*5,
IF(AND(I1526=110000,R1526&gt;672.8,R1526&lt;=841,M1526&gt;10),('[1]Pricing Schedule'!$F$111+('[1]Pricing Schedule'!$F$113*M1526))*5,
IF(AND(I1526=110000,R1526&gt;672.8,R1526&lt;=841,M1526&lt;=10),('[1]Pricing Schedule'!$F$103+('[1]Pricing Schedule'!$F$105*M1526))*5,
IF(AND(I1526=110000,R1526&gt;672.8,R1526&lt;=841,M1526&gt;10),('[1]Pricing Schedule'!$F$111+('[1]Pricing Schedule'!$F$113*M1526))*5,
IF(AND(I1526=110000,R1526&gt;1345.6,R1526&lt;=1513.8,M1526&lt;=10),('[1]Pricing Schedule'!$F$103+('[1]Pricing Schedule'!$F$105*M1526))*9,
IF(AND(I1526=110000,R1526&gt;1345.6,R1526&lt;=1513.8,M1526&gt;10),('[1]Pricing Schedule'!$F$111+('[1]Pricing Schedule'!$F$113*M1526))*9,
9999999999)))))))))))))))))))))))))))))))))))))))</f>
        <v>558600</v>
      </c>
      <c r="T1526" s="21">
        <f>IF(AND(I1526=38000,R1526&lt;=4.5,M1526&gt;8),'[1]Pricing Schedule'!$J$9,
IF(AND(I1526=38000,R1526&lt;=4.5,M1526&lt;=8),'[1]Pricing Schedule'!$J$36,
IF(AND(I1526=38000,R1526&gt;4.5,R1526&lt;=9,M1526&gt;8),'[1]Pricing Schedule'!$J$18,
IF(AND(I1526=38000,R1526&gt;4.5,R1526&lt;=9,M1526&lt;=8),'[1]Pricing Schedule'!$J$36,
IF(AND(I1526=38000,R1526&gt;9,R1526&lt;=12.8,M1526&gt;8),'[1]Pricing Schedule'!$J$27,
IF(AND(I1526=38000,R1526&gt;9,R1526&lt;=12.8,M1526&lt;=8),'[1]Pricing Schedule'!$J$36,
IF(AND(I1526=38000,R1526&gt;12.8,R1526&lt;=22.8),'[1]Pricing Schedule'!$J$36,
IF(AND(I1526=38000,R1526&gt;22.8,R1526&lt;=30.2),'[1]Pricing Schedule'!$J$45,
IF(AND(I1526=38000,R1526&gt;30.2,R1526&lt;=45.9),'[1]Pricing Schedule'!$J$54,
IF(AND(I1526=38000,R1526&gt;45.9,R1526&lt;=123.4),'[1]Pricing Schedule'!$J$97,
IF(AND(I1526=38000,R1526&gt;123.4,R1526&lt;=168.2,M1526&lt;=10),'[1]Pricing Schedule'!$J$105,
IF(AND(I1526=38000,R1526&gt;123.4,R1526&lt;=168.2,M1526&gt;10),'[1]Pricing Schedule'!$J$113,
IF(AND(I1526=38000,R1526&gt;168.2,R1526&lt;=336.4,M1526&lt;=10),('[1]Pricing Schedule'!$J$105),
IF(AND(I1526=38000,R1526&gt;168.2,R1526&lt;=336.4,M1526&gt;10),('[1]Pricing Schedule'!$J$113),
IF(AND(I1526=38000,R1526&gt;336.4,R1526&lt;=504.6,M1526&lt;=10),('[1]Pricing Schedule'!$J$105),
IF(AND(I1526=38000,R1526&gt;336.4,R1526&lt;=504.6,M1526&gt;10),('[1]Pricing Schedule'!$J$113),
IF(AND(I1526=38000,R1526&gt;504.6,R1526&lt;=672.8,M1526&lt;=10),('[1]Pricing Schedule'!$J$105),
IF(AND(I1526=38000,R1526&gt;504.6,R1526&lt;=672.8,M1526&gt;10),('[1]Pricing Schedule'!$J$113),
IF(AND(I1526=110000,R1526&lt;=12.8,M1526&gt;2),'[1]Pricing Schedule'!$J$63,
IF(AND(I1526=110000,R1526&lt;=12.8,M1526&lt;=2),'[1]Pricing Schedule'!$J$97,
IF(AND(I1526=110000,R1526&gt;12.8,R1526&lt;=22.8,M1526&gt;3),'[1]Pricing Schedule'!$J$72,
IF(AND(I1526=110000,R1526&gt;12.8,R1526&lt;=22.8,M1526&lt;=3),'[1]Pricing Schedule'!$J$97,
IF(AND(I1526=110000,R1526&gt;22.8,R1526&lt;=30.2),'[1]Pricing Schedule'!$J$81,
IF(AND(I1526=110000,R1526&gt;30.2,R1526&lt;=45.9),'[1]Pricing Schedule'!$J$90,
IF(AND(I1526=110000,R1526&gt;45.9,R1526&lt;=123.4),'[1]Pricing Schedule'!$J$97,
IF(AND(I1526=110000,R1526&gt;123.4,R1526&lt;=168.2,M1526&lt;=10),'[1]Pricing Schedule'!$J$105,
IF(AND(I1526=110000,R1526&gt;123.4,R1526&lt;=168.2,M1526&gt;10),'[1]Pricing Schedule'!$J$113,
IF(AND(I1526=110000,R1526&gt;168.2,R1526&lt;=336.2,M1526&lt;=10),('[1]Pricing Schedule'!$J$105),
IF(AND(I1526=110000,R1526&gt;168.2,R1526&lt;=336.2,M1526&gt;10),('[1]Pricing Schedule'!$J$113),
IF(AND(I1526=110000,R1526&gt;336.4,R1526&lt;=504.6,M1526&lt;=10),('[1]Pricing Schedule'!$J$105),
IF(AND(I1526=110000,R1526&gt;336.4,R1526&lt;=504.6,M1526&gt;10),('[1]Pricing Schedule'!$J$113),
IF(AND(I1526=110000,R1526&gt;504.6,R1526&lt;=672.8,M1526&lt;=10),('[1]Pricing Schedule'!$J$105),
IF(AND(I1526=110000,R1526&gt;504.6,R1526&lt;=672.8,M1526&gt;10),('[1]Pricing Schedule'!$J$113),
IF(AND(I1526=110000,R1526&gt;672.8,R1526&lt;=841,M1526&lt;=10),('[1]Pricing Schedule'!$J$105),
IF(AND(I1526=110000,R1526&gt;672.8,R1526&lt;=841,M1526&gt;10),('[1]Pricing Schedule'!$J$113),
IF(AND(I1526=110000,R1526&gt;1682,R1526&lt;=1850.2,M1526&lt;=10),('[1]Pricing Schedule'!$J$105),
IF(AND(I1526=110000,R1526&gt;1682,R1526&lt;=1850.2,M1526&gt;10),('[1]Pricing Schedule'!$J$113),
IF(AND(I1526=110000,R1526&gt;2018.4,R1526&lt;=2186.6,M1526&lt;=10),('[1]Pricing Schedule'!$J$105),
IF(AND(I1526=110000,R1526&gt;2018.4,R1526&lt;=2186.6,M1526&gt;10),('[1]Pricing Schedule'!$J$113),999999999)))))))))))))))))))))))))))))))))))))))</f>
        <v>4</v>
      </c>
      <c r="U1526" s="40">
        <f t="shared" si="144"/>
        <v>133000</v>
      </c>
      <c r="V1526" s="41">
        <f t="shared" si="145"/>
        <v>7.518796992481203</v>
      </c>
      <c r="Y1526" s="23">
        <v>492</v>
      </c>
      <c r="Z1526" s="23">
        <v>653</v>
      </c>
      <c r="AD1526" s="13"/>
      <c r="AE1526" s="13"/>
      <c r="AF1526" s="13"/>
      <c r="AR1526" s="35"/>
    </row>
    <row r="1527" spans="1:44">
      <c r="A1527" s="23">
        <v>1529</v>
      </c>
      <c r="B1527" s="23">
        <v>1529</v>
      </c>
      <c r="C1527" s="23" t="s">
        <v>2220</v>
      </c>
      <c r="D1527" s="23" t="s">
        <v>344</v>
      </c>
      <c r="E1527" s="23" t="s">
        <v>344</v>
      </c>
      <c r="F1527" s="23" t="s">
        <v>1784</v>
      </c>
      <c r="G1527" s="23" t="s">
        <v>1785</v>
      </c>
      <c r="H1527" s="23" t="s">
        <v>133</v>
      </c>
      <c r="I1527" s="13">
        <v>110000</v>
      </c>
      <c r="J1527" s="13">
        <v>110000</v>
      </c>
      <c r="K1527" s="13">
        <v>38000</v>
      </c>
      <c r="L1527" s="24">
        <v>3.5950000000000002</v>
      </c>
      <c r="M1527" s="37">
        <f t="shared" si="140"/>
        <v>4</v>
      </c>
      <c r="N1527" s="24">
        <v>0.41399999999999998</v>
      </c>
      <c r="O1527" s="13">
        <v>3</v>
      </c>
      <c r="P1527" s="36">
        <f t="shared" si="141"/>
        <v>0.41399999999999998</v>
      </c>
      <c r="Q1527" s="38">
        <f t="shared" si="142"/>
        <v>4.2</v>
      </c>
      <c r="R1527" s="37">
        <f t="shared" si="143"/>
        <v>4.2</v>
      </c>
      <c r="S1527" s="39">
        <f>IF(AND(I1527=38000,R1527&lt;=4.5,M1527&gt;8),'[1]Pricing Schedule'!$F$8+('[1]Pricing Schedule'!$F$9*M1527),
IF(AND(I1527=38000,R1527&lt;=4.5,M1527&lt;=8),'[1]Pricing Schedule'!$F$34+('[1]Pricing Schedule'!$F$36*M1527),
IF(AND(I1527=38000,R1527&gt;4.5,R1527&lt;=9,M1527&gt;8),'[1]Pricing Schedule'!$F$17+('[1]Pricing Schedule'!$F$18*M1527),
IF(AND(I1527=38000,R1527&gt;4.5,R1527&lt;=9,M1527&lt;=8),'[1]Pricing Schedule'!$F$34+('[1]Pricing Schedule'!$F$36*M1527),
IF(AND(I1527=38000,R1527&gt;9,R1527&lt;=12.8,M1527&gt;8),'[1]Pricing Schedule'!$F$26+('[1]Pricing Schedule'!$F$27*M1527),
IF(AND(I1527=38000,R1527&gt;9,R1527&lt;=12.8,M1527&lt;=8),'[1]Pricing Schedule'!$F$34+('[1]Pricing Schedule'!$F$36*M1527),
IF(AND(I1527=38000,R1527&gt;12.8,R1527&lt;=22.8),'[1]Pricing Schedule'!$F$34+('[1]Pricing Schedule'!$F$36*M1527),
IF(AND(I1527=38000,R1527&gt;22.8,R1527&lt;=30.2),'[1]Pricing Schedule'!$F$43+('[1]Pricing Schedule'!$F$45*M1527),
IF(AND(I1527=38000,R1527&gt;30.2,R1527&lt;=45.9),'[1]Pricing Schedule'!$F$52+('[1]Pricing Schedule'!$F$54*M1527),
IF(AND(I1527=38000,R1527&gt;45.9,R1527&lt;=123.4),'[1]Pricing Schedule'!$F$96+('[1]Pricing Schedule'!$F$97*M1527),
IF(AND(I1527=38000,R1527&gt;123.4,R1527&lt;=168.2,M1527&lt;=10),'[1]Pricing Schedule'!$F$103+('[1]Pricing Schedule'!$F$105*M1527),
IF(AND(I1527=38000,R1527&gt;123.4,R1527&lt;=168.2,M1527&gt;10),'[1]Pricing Schedule'!$F$111+('[1]Pricing Schedule'!$F$113*M1527),
IF(AND(I1527=38000,R1527&gt;157.4,R1527&lt;=336.4,M1527&lt;=10),('[1]Pricing Schedule'!$F$103+('[1]Pricing Schedule'!$F$105*M1527))*2,
IF(AND(I1527=38000,R1527&gt;157.4,R1527&lt;=336.4,M1527&gt;10),('[1]Pricing Schedule'!$F$111+('[1]Pricing Schedule'!$F$113*M1527))*2,
IF(AND(I1527=38000,R1527&gt;314.8,R1527&lt;=504.6,M1527&lt;=10),('[1]Pricing Schedule'!$F$103+('[1]Pricing Schedule'!$F$105*M1527))*3,
IF(AND(I1527=38000,R1527&gt;314.8,R1527&lt;=504.6,M1527&gt;10),('[1]Pricing Schedule'!$F$111+('[1]Pricing Schedule'!$F$113*M1527))*3,
IF(AND(I1527=38000,R1527&gt;472.2,R1527&lt;=672.8,M1527&lt;=10),('[1]Pricing Schedule'!$F$103+('[1]Pricing Schedule'!$F$105*M1527))*4,
IF(AND(I1527=38000,R1527&gt;472.2,R1527&lt;=672.8,M1527&gt;10),('[1]Pricing Schedule'!$F$111+('[1]Pricing Schedule'!$F$113*M1527))*4,
IF(AND(I1527=110000,R1527&lt;=12.8,M1527&gt;2),'[1]Pricing Schedule'!$F$62+('[1]Pricing Schedule'!$F$63*M1527),
IF(AND(I1527=110000,R1527&lt;=12.8,M1527&lt;=2),'[1]Pricing Schedule'!$F$96+('[1]Pricing Schedule'!$F$97*M1527),
IF(AND(I1527=110000,R1527&gt;12.8,R1527&lt;=22.8,M1527&gt;3),'[1]Pricing Schedule'!$F$71+('[1]Pricing Schedule'!$F$72*M1527),
IF(AND(I1527=110000,R1527&gt;12.8,R1527&lt;=22.8,M1527&lt;=3),'[1]Pricing Schedule'!$F$96+('[1]Pricing Schedule'!$F$97*M1527),
IF(AND(I1527=110000,R1527&gt;22.8,R1527&lt;=30.2),'[1]Pricing Schedule'!$F$80+('[1]Pricing Schedule'!$F$81*M1527),
IF(AND(I1527=110000,R1527&gt;30.2,R1527&lt;=45.9),'[1]Pricing Schedule'!$F$89+('[1]Pricing Schedule'!$F$90*M1527),
IF(AND(I1527=110000,R1527&gt;45.9,R1527&lt;=123.4),'[1]Pricing Schedule'!$F$96+('[1]Pricing Schedule'!$F$97*M1527),
IF(AND(I1527=110000,R1527&gt;123.4,R1527&lt;=168.2,M1527&lt;=10),'[1]Pricing Schedule'!$F$103+('[1]Pricing Schedule'!$F$105*M1527),
IF(AND(I1527=110000,R1527&gt;123.4,R1527&lt;=168.2,M1527&gt;10),'[1]Pricing Schedule'!$F$111+('[1]Pricing Schedule'!$F$113*M1527),
IF(AND(I1527=110000,R1527&gt;168.2,R1527&lt;=336.4,M1527&lt;=10),('[1]Pricing Schedule'!$F$103+('[1]Pricing Schedule'!$F$105*M1527))*2,
IF(AND(I1527=110000,R1527&gt;168.2,R1527&lt;=336.4,M1527&gt;10),('[1]Pricing Schedule'!$F$111+('[1]Pricing Schedule'!$F$113*M1527))*2,
IF(AND(I1527=110000,R1527&gt;336.4,R1527&lt;=504.6,M1527&lt;=10),('[1]Pricing Schedule'!$F$103+('[1]Pricing Schedule'!$F$105*M1527))*3,
IF(AND(I1527=110000,R1527&gt;336.4,R1527&lt;=504.6,M1527&gt;10),('[1]Pricing Schedule'!$F$111+('[1]Pricing Schedule'!$F$113*M1527))*3,
IF(AND(I1527=110000,R1527&gt;504.6,R1527&lt;=672.8,M1527&lt;=10),('[1]Pricing Schedule'!$F$103+('[1]Pricing Schedule'!$F$105*M1527))*4,
IF(AND(I1527=110000,R1527&gt;504.6,R1527&lt;=672.8,M1527&gt;10),('[1]Pricing Schedule'!$F$111+('[1]Pricing Schedule'!$F$113*M1527))*4,
IF(AND(I1527=110000,R1527&gt;672.8,R1527&lt;=841,M1527&lt;=10),('[1]Pricing Schedule'!$F$103+('[1]Pricing Schedule'!$F$105*M1527))*5,
IF(AND(I1527=110000,R1527&gt;672.8,R1527&lt;=841,M1527&gt;10),('[1]Pricing Schedule'!$F$111+('[1]Pricing Schedule'!$F$113*M1527))*5,
IF(AND(I1527=110000,R1527&gt;672.8,R1527&lt;=841,M1527&lt;=10),('[1]Pricing Schedule'!$F$103+('[1]Pricing Schedule'!$F$105*M1527))*5,
IF(AND(I1527=110000,R1527&gt;672.8,R1527&lt;=841,M1527&gt;10),('[1]Pricing Schedule'!$F$111+('[1]Pricing Schedule'!$F$113*M1527))*5,
IF(AND(I1527=110000,R1527&gt;1345.6,R1527&lt;=1513.8,M1527&lt;=10),('[1]Pricing Schedule'!$F$103+('[1]Pricing Schedule'!$F$105*M1527))*9,
IF(AND(I1527=110000,R1527&gt;1345.6,R1527&lt;=1513.8,M1527&gt;10),('[1]Pricing Schedule'!$F$111+('[1]Pricing Schedule'!$F$113*M1527))*9,
9999999999)))))))))))))))))))))))))))))))))))))))</f>
        <v>1627270</v>
      </c>
      <c r="T1527" s="21">
        <f>IF(AND(I1527=38000,R1527&lt;=4.5,M1527&gt;8),'[1]Pricing Schedule'!$J$9,
IF(AND(I1527=38000,R1527&lt;=4.5,M1527&lt;=8),'[1]Pricing Schedule'!$J$36,
IF(AND(I1527=38000,R1527&gt;4.5,R1527&lt;=9,M1527&gt;8),'[1]Pricing Schedule'!$J$18,
IF(AND(I1527=38000,R1527&gt;4.5,R1527&lt;=9,M1527&lt;=8),'[1]Pricing Schedule'!$J$36,
IF(AND(I1527=38000,R1527&gt;9,R1527&lt;=12.8,M1527&gt;8),'[1]Pricing Schedule'!$J$27,
IF(AND(I1527=38000,R1527&gt;9,R1527&lt;=12.8,M1527&lt;=8),'[1]Pricing Schedule'!$J$36,
IF(AND(I1527=38000,R1527&gt;12.8,R1527&lt;=22.8),'[1]Pricing Schedule'!$J$36,
IF(AND(I1527=38000,R1527&gt;22.8,R1527&lt;=30.2),'[1]Pricing Schedule'!$J$45,
IF(AND(I1527=38000,R1527&gt;30.2,R1527&lt;=45.9),'[1]Pricing Schedule'!$J$54,
IF(AND(I1527=38000,R1527&gt;45.9,R1527&lt;=123.4),'[1]Pricing Schedule'!$J$97,
IF(AND(I1527=38000,R1527&gt;123.4,R1527&lt;=168.2,M1527&lt;=10),'[1]Pricing Schedule'!$J$105,
IF(AND(I1527=38000,R1527&gt;123.4,R1527&lt;=168.2,M1527&gt;10),'[1]Pricing Schedule'!$J$113,
IF(AND(I1527=38000,R1527&gt;168.2,R1527&lt;=336.4,M1527&lt;=10),('[1]Pricing Schedule'!$J$105),
IF(AND(I1527=38000,R1527&gt;168.2,R1527&lt;=336.4,M1527&gt;10),('[1]Pricing Schedule'!$J$113),
IF(AND(I1527=38000,R1527&gt;336.4,R1527&lt;=504.6,M1527&lt;=10),('[1]Pricing Schedule'!$J$105),
IF(AND(I1527=38000,R1527&gt;336.4,R1527&lt;=504.6,M1527&gt;10),('[1]Pricing Schedule'!$J$113),
IF(AND(I1527=38000,R1527&gt;504.6,R1527&lt;=672.8,M1527&lt;=10),('[1]Pricing Schedule'!$J$105),
IF(AND(I1527=38000,R1527&gt;504.6,R1527&lt;=672.8,M1527&gt;10),('[1]Pricing Schedule'!$J$113),
IF(AND(I1527=110000,R1527&lt;=12.8,M1527&gt;2),'[1]Pricing Schedule'!$J$63,
IF(AND(I1527=110000,R1527&lt;=12.8,M1527&lt;=2),'[1]Pricing Schedule'!$J$97,
IF(AND(I1527=110000,R1527&gt;12.8,R1527&lt;=22.8,M1527&gt;3),'[1]Pricing Schedule'!$J$72,
IF(AND(I1527=110000,R1527&gt;12.8,R1527&lt;=22.8,M1527&lt;=3),'[1]Pricing Schedule'!$J$97,
IF(AND(I1527=110000,R1527&gt;22.8,R1527&lt;=30.2),'[1]Pricing Schedule'!$J$81,
IF(AND(I1527=110000,R1527&gt;30.2,R1527&lt;=45.9),'[1]Pricing Schedule'!$J$90,
IF(AND(I1527=110000,R1527&gt;45.9,R1527&lt;=123.4),'[1]Pricing Schedule'!$J$97,
IF(AND(I1527=110000,R1527&gt;123.4,R1527&lt;=168.2,M1527&lt;=10),'[1]Pricing Schedule'!$J$105,
IF(AND(I1527=110000,R1527&gt;123.4,R1527&lt;=168.2,M1527&gt;10),'[1]Pricing Schedule'!$J$113,
IF(AND(I1527=110000,R1527&gt;168.2,R1527&lt;=336.2,M1527&lt;=10),('[1]Pricing Schedule'!$J$105),
IF(AND(I1527=110000,R1527&gt;168.2,R1527&lt;=336.2,M1527&gt;10),('[1]Pricing Schedule'!$J$113),
IF(AND(I1527=110000,R1527&gt;336.4,R1527&lt;=504.6,M1527&lt;=10),('[1]Pricing Schedule'!$J$105),
IF(AND(I1527=110000,R1527&gt;336.4,R1527&lt;=504.6,M1527&gt;10),('[1]Pricing Schedule'!$J$113),
IF(AND(I1527=110000,R1527&gt;504.6,R1527&lt;=672.8,M1527&lt;=10),('[1]Pricing Schedule'!$J$105),
IF(AND(I1527=110000,R1527&gt;504.6,R1527&lt;=672.8,M1527&gt;10),('[1]Pricing Schedule'!$J$113),
IF(AND(I1527=110000,R1527&gt;672.8,R1527&lt;=841,M1527&lt;=10),('[1]Pricing Schedule'!$J$105),
IF(AND(I1527=110000,R1527&gt;672.8,R1527&lt;=841,M1527&gt;10),('[1]Pricing Schedule'!$J$113),
IF(AND(I1527=110000,R1527&gt;1682,R1527&lt;=1850.2,M1527&lt;=10),('[1]Pricing Schedule'!$J$105),
IF(AND(I1527=110000,R1527&gt;1682,R1527&lt;=1850.2,M1527&gt;10),('[1]Pricing Schedule'!$J$113),
IF(AND(I1527=110000,R1527&gt;2018.4,R1527&lt;=2186.6,M1527&lt;=10),('[1]Pricing Schedule'!$J$105),
IF(AND(I1527=110000,R1527&gt;2018.4,R1527&lt;=2186.6,M1527&gt;10),('[1]Pricing Schedule'!$J$113),999999999)))))))))))))))))))))))))))))))))))))))</f>
        <v>7</v>
      </c>
      <c r="U1527" s="40">
        <f t="shared" si="144"/>
        <v>387445.23809523811</v>
      </c>
      <c r="V1527" s="41">
        <f t="shared" si="145"/>
        <v>2.5810099123071155</v>
      </c>
      <c r="Y1527" s="23">
        <v>673</v>
      </c>
      <c r="Z1527" s="23">
        <v>551</v>
      </c>
      <c r="AD1527" s="13"/>
      <c r="AE1527" s="13"/>
      <c r="AF1527" s="13"/>
      <c r="AR1527" s="35"/>
    </row>
    <row r="1528" spans="1:44">
      <c r="A1528" s="23">
        <v>1530</v>
      </c>
      <c r="B1528" s="23">
        <v>1530</v>
      </c>
      <c r="C1528" s="23" t="s">
        <v>2221</v>
      </c>
      <c r="D1528" s="23" t="s">
        <v>423</v>
      </c>
      <c r="E1528" s="23" t="s">
        <v>423</v>
      </c>
      <c r="F1528" s="23" t="s">
        <v>1074</v>
      </c>
      <c r="G1528" s="23" t="s">
        <v>1075</v>
      </c>
      <c r="H1528" s="23" t="s">
        <v>113</v>
      </c>
      <c r="I1528" s="13">
        <v>38000</v>
      </c>
      <c r="J1528" s="13">
        <v>38000</v>
      </c>
      <c r="K1528" s="23" t="s">
        <v>119</v>
      </c>
      <c r="L1528" s="24">
        <v>8.6359999999999992</v>
      </c>
      <c r="M1528" s="37">
        <f t="shared" si="140"/>
        <v>9</v>
      </c>
      <c r="N1528" s="24">
        <v>0.11700000000000001</v>
      </c>
      <c r="O1528" s="13">
        <v>3</v>
      </c>
      <c r="P1528" s="36">
        <f t="shared" si="141"/>
        <v>0.11700000000000001</v>
      </c>
      <c r="Q1528" s="38">
        <f t="shared" si="142"/>
        <v>4.2</v>
      </c>
      <c r="R1528" s="37">
        <f t="shared" si="143"/>
        <v>4.2</v>
      </c>
      <c r="S1528" s="39">
        <f>IF(AND(I1528=38000,R1528&lt;=4.5,M1528&gt;8),'[1]Pricing Schedule'!$F$8+('[1]Pricing Schedule'!$F$9*M1528),
IF(AND(I1528=38000,R1528&lt;=4.5,M1528&lt;=8),'[1]Pricing Schedule'!$F$34+('[1]Pricing Schedule'!$F$36*M1528),
IF(AND(I1528=38000,R1528&gt;4.5,R1528&lt;=9,M1528&gt;8),'[1]Pricing Schedule'!$F$17+('[1]Pricing Schedule'!$F$18*M1528),
IF(AND(I1528=38000,R1528&gt;4.5,R1528&lt;=9,M1528&lt;=8),'[1]Pricing Schedule'!$F$34+('[1]Pricing Schedule'!$F$36*M1528),
IF(AND(I1528=38000,R1528&gt;9,R1528&lt;=12.8,M1528&gt;8),'[1]Pricing Schedule'!$F$26+('[1]Pricing Schedule'!$F$27*M1528),
IF(AND(I1528=38000,R1528&gt;9,R1528&lt;=12.8,M1528&lt;=8),'[1]Pricing Schedule'!$F$34+('[1]Pricing Schedule'!$F$36*M1528),
IF(AND(I1528=38000,R1528&gt;12.8,R1528&lt;=22.8),'[1]Pricing Schedule'!$F$34+('[1]Pricing Schedule'!$F$36*M1528),
IF(AND(I1528=38000,R1528&gt;22.8,R1528&lt;=30.2),'[1]Pricing Schedule'!$F$43+('[1]Pricing Schedule'!$F$45*M1528),
IF(AND(I1528=38000,R1528&gt;30.2,R1528&lt;=45.9),'[1]Pricing Schedule'!$F$52+('[1]Pricing Schedule'!$F$54*M1528),
IF(AND(I1528=38000,R1528&gt;45.9,R1528&lt;=123.4),'[1]Pricing Schedule'!$F$96+('[1]Pricing Schedule'!$F$97*M1528),
IF(AND(I1528=38000,R1528&gt;123.4,R1528&lt;=168.2,M1528&lt;=10),'[1]Pricing Schedule'!$F$103+('[1]Pricing Schedule'!$F$105*M1528),
IF(AND(I1528=38000,R1528&gt;123.4,R1528&lt;=168.2,M1528&gt;10),'[1]Pricing Schedule'!$F$111+('[1]Pricing Schedule'!$F$113*M1528),
IF(AND(I1528=38000,R1528&gt;157.4,R1528&lt;=336.4,M1528&lt;=10),('[1]Pricing Schedule'!$F$103+('[1]Pricing Schedule'!$F$105*M1528))*2,
IF(AND(I1528=38000,R1528&gt;157.4,R1528&lt;=336.4,M1528&gt;10),('[1]Pricing Schedule'!$F$111+('[1]Pricing Schedule'!$F$113*M1528))*2,
IF(AND(I1528=38000,R1528&gt;314.8,R1528&lt;=504.6,M1528&lt;=10),('[1]Pricing Schedule'!$F$103+('[1]Pricing Schedule'!$F$105*M1528))*3,
IF(AND(I1528=38000,R1528&gt;314.8,R1528&lt;=504.6,M1528&gt;10),('[1]Pricing Schedule'!$F$111+('[1]Pricing Schedule'!$F$113*M1528))*3,
IF(AND(I1528=38000,R1528&gt;472.2,R1528&lt;=672.8,M1528&lt;=10),('[1]Pricing Schedule'!$F$103+('[1]Pricing Schedule'!$F$105*M1528))*4,
IF(AND(I1528=38000,R1528&gt;472.2,R1528&lt;=672.8,M1528&gt;10),('[1]Pricing Schedule'!$F$111+('[1]Pricing Schedule'!$F$113*M1528))*4,
IF(AND(I1528=110000,R1528&lt;=12.8,M1528&gt;2),'[1]Pricing Schedule'!$F$62+('[1]Pricing Schedule'!$F$63*M1528),
IF(AND(I1528=110000,R1528&lt;=12.8,M1528&lt;=2),'[1]Pricing Schedule'!$F$96+('[1]Pricing Schedule'!$F$97*M1528),
IF(AND(I1528=110000,R1528&gt;12.8,R1528&lt;=22.8,M1528&gt;3),'[1]Pricing Schedule'!$F$71+('[1]Pricing Schedule'!$F$72*M1528),
IF(AND(I1528=110000,R1528&gt;12.8,R1528&lt;=22.8,M1528&lt;=3),'[1]Pricing Schedule'!$F$96+('[1]Pricing Schedule'!$F$97*M1528),
IF(AND(I1528=110000,R1528&gt;22.8,R1528&lt;=30.2),'[1]Pricing Schedule'!$F$80+('[1]Pricing Schedule'!$F$81*M1528),
IF(AND(I1528=110000,R1528&gt;30.2,R1528&lt;=45.9),'[1]Pricing Schedule'!$F$89+('[1]Pricing Schedule'!$F$90*M1528),
IF(AND(I1528=110000,R1528&gt;45.9,R1528&lt;=123.4),'[1]Pricing Schedule'!$F$96+('[1]Pricing Schedule'!$F$97*M1528),
IF(AND(I1528=110000,R1528&gt;123.4,R1528&lt;=168.2,M1528&lt;=10),'[1]Pricing Schedule'!$F$103+('[1]Pricing Schedule'!$F$105*M1528),
IF(AND(I1528=110000,R1528&gt;123.4,R1528&lt;=168.2,M1528&gt;10),'[1]Pricing Schedule'!$F$111+('[1]Pricing Schedule'!$F$113*M1528),
IF(AND(I1528=110000,R1528&gt;168.2,R1528&lt;=336.4,M1528&lt;=10),('[1]Pricing Schedule'!$F$103+('[1]Pricing Schedule'!$F$105*M1528))*2,
IF(AND(I1528=110000,R1528&gt;168.2,R1528&lt;=336.4,M1528&gt;10),('[1]Pricing Schedule'!$F$111+('[1]Pricing Schedule'!$F$113*M1528))*2,
IF(AND(I1528=110000,R1528&gt;336.4,R1528&lt;=504.6,M1528&lt;=10),('[1]Pricing Schedule'!$F$103+('[1]Pricing Schedule'!$F$105*M1528))*3,
IF(AND(I1528=110000,R1528&gt;336.4,R1528&lt;=504.6,M1528&gt;10),('[1]Pricing Schedule'!$F$111+('[1]Pricing Schedule'!$F$113*M1528))*3,
IF(AND(I1528=110000,R1528&gt;504.6,R1528&lt;=672.8,M1528&lt;=10),('[1]Pricing Schedule'!$F$103+('[1]Pricing Schedule'!$F$105*M1528))*4,
IF(AND(I1528=110000,R1528&gt;504.6,R1528&lt;=672.8,M1528&gt;10),('[1]Pricing Schedule'!$F$111+('[1]Pricing Schedule'!$F$113*M1528))*4,
IF(AND(I1528=110000,R1528&gt;672.8,R1528&lt;=841,M1528&lt;=10),('[1]Pricing Schedule'!$F$103+('[1]Pricing Schedule'!$F$105*M1528))*5,
IF(AND(I1528=110000,R1528&gt;672.8,R1528&lt;=841,M1528&gt;10),('[1]Pricing Schedule'!$F$111+('[1]Pricing Schedule'!$F$113*M1528))*5,
IF(AND(I1528=110000,R1528&gt;672.8,R1528&lt;=841,M1528&lt;=10),('[1]Pricing Schedule'!$F$103+('[1]Pricing Schedule'!$F$105*M1528))*5,
IF(AND(I1528=110000,R1528&gt;672.8,R1528&lt;=841,M1528&gt;10),('[1]Pricing Schedule'!$F$111+('[1]Pricing Schedule'!$F$113*M1528))*5,
IF(AND(I1528=110000,R1528&gt;1345.6,R1528&lt;=1513.8,M1528&lt;=10),('[1]Pricing Schedule'!$F$103+('[1]Pricing Schedule'!$F$105*M1528))*9,
IF(AND(I1528=110000,R1528&gt;1345.6,R1528&lt;=1513.8,M1528&gt;10),('[1]Pricing Schedule'!$F$111+('[1]Pricing Schedule'!$F$113*M1528))*9,
9999999999)))))))))))))))))))))))))))))))))))))))</f>
        <v>1334440</v>
      </c>
      <c r="T1528" s="21">
        <f>IF(AND(I1528=38000,R1528&lt;=4.5,M1528&gt;8),'[1]Pricing Schedule'!$J$9,
IF(AND(I1528=38000,R1528&lt;=4.5,M1528&lt;=8),'[1]Pricing Schedule'!$J$36,
IF(AND(I1528=38000,R1528&gt;4.5,R1528&lt;=9,M1528&gt;8),'[1]Pricing Schedule'!$J$18,
IF(AND(I1528=38000,R1528&gt;4.5,R1528&lt;=9,M1528&lt;=8),'[1]Pricing Schedule'!$J$36,
IF(AND(I1528=38000,R1528&gt;9,R1528&lt;=12.8,M1528&gt;8),'[1]Pricing Schedule'!$J$27,
IF(AND(I1528=38000,R1528&gt;9,R1528&lt;=12.8,M1528&lt;=8),'[1]Pricing Schedule'!$J$36,
IF(AND(I1528=38000,R1528&gt;12.8,R1528&lt;=22.8),'[1]Pricing Schedule'!$J$36,
IF(AND(I1528=38000,R1528&gt;22.8,R1528&lt;=30.2),'[1]Pricing Schedule'!$J$45,
IF(AND(I1528=38000,R1528&gt;30.2,R1528&lt;=45.9),'[1]Pricing Schedule'!$J$54,
IF(AND(I1528=38000,R1528&gt;45.9,R1528&lt;=123.4),'[1]Pricing Schedule'!$J$97,
IF(AND(I1528=38000,R1528&gt;123.4,R1528&lt;=168.2,M1528&lt;=10),'[1]Pricing Schedule'!$J$105,
IF(AND(I1528=38000,R1528&gt;123.4,R1528&lt;=168.2,M1528&gt;10),'[1]Pricing Schedule'!$J$113,
IF(AND(I1528=38000,R1528&gt;168.2,R1528&lt;=336.4,M1528&lt;=10),('[1]Pricing Schedule'!$J$105),
IF(AND(I1528=38000,R1528&gt;168.2,R1528&lt;=336.4,M1528&gt;10),('[1]Pricing Schedule'!$J$113),
IF(AND(I1528=38000,R1528&gt;336.4,R1528&lt;=504.6,M1528&lt;=10),('[1]Pricing Schedule'!$J$105),
IF(AND(I1528=38000,R1528&gt;336.4,R1528&lt;=504.6,M1528&gt;10),('[1]Pricing Schedule'!$J$113),
IF(AND(I1528=38000,R1528&gt;504.6,R1528&lt;=672.8,M1528&lt;=10),('[1]Pricing Schedule'!$J$105),
IF(AND(I1528=38000,R1528&gt;504.6,R1528&lt;=672.8,M1528&gt;10),('[1]Pricing Schedule'!$J$113),
IF(AND(I1528=110000,R1528&lt;=12.8,M1528&gt;2),'[1]Pricing Schedule'!$J$63,
IF(AND(I1528=110000,R1528&lt;=12.8,M1528&lt;=2),'[1]Pricing Schedule'!$J$97,
IF(AND(I1528=110000,R1528&gt;12.8,R1528&lt;=22.8,M1528&gt;3),'[1]Pricing Schedule'!$J$72,
IF(AND(I1528=110000,R1528&gt;12.8,R1528&lt;=22.8,M1528&lt;=3),'[1]Pricing Schedule'!$J$97,
IF(AND(I1528=110000,R1528&gt;22.8,R1528&lt;=30.2),'[1]Pricing Schedule'!$J$81,
IF(AND(I1528=110000,R1528&gt;30.2,R1528&lt;=45.9),'[1]Pricing Schedule'!$J$90,
IF(AND(I1528=110000,R1528&gt;45.9,R1528&lt;=123.4),'[1]Pricing Schedule'!$J$97,
IF(AND(I1528=110000,R1528&gt;123.4,R1528&lt;=168.2,M1528&lt;=10),'[1]Pricing Schedule'!$J$105,
IF(AND(I1528=110000,R1528&gt;123.4,R1528&lt;=168.2,M1528&gt;10),'[1]Pricing Schedule'!$J$113,
IF(AND(I1528=110000,R1528&gt;168.2,R1528&lt;=336.2,M1528&lt;=10),('[1]Pricing Schedule'!$J$105),
IF(AND(I1528=110000,R1528&gt;168.2,R1528&lt;=336.2,M1528&gt;10),('[1]Pricing Schedule'!$J$113),
IF(AND(I1528=110000,R1528&gt;336.4,R1528&lt;=504.6,M1528&lt;=10),('[1]Pricing Schedule'!$J$105),
IF(AND(I1528=110000,R1528&gt;336.4,R1528&lt;=504.6,M1528&gt;10),('[1]Pricing Schedule'!$J$113),
IF(AND(I1528=110000,R1528&gt;504.6,R1528&lt;=672.8,M1528&lt;=10),('[1]Pricing Schedule'!$J$105),
IF(AND(I1528=110000,R1528&gt;504.6,R1528&lt;=672.8,M1528&gt;10),('[1]Pricing Schedule'!$J$113),
IF(AND(I1528=110000,R1528&gt;672.8,R1528&lt;=841,M1528&lt;=10),('[1]Pricing Schedule'!$J$105),
IF(AND(I1528=110000,R1528&gt;672.8,R1528&lt;=841,M1528&gt;10),('[1]Pricing Schedule'!$J$113),
IF(AND(I1528=110000,R1528&gt;1682,R1528&lt;=1850.2,M1528&lt;=10),('[1]Pricing Schedule'!$J$105),
IF(AND(I1528=110000,R1528&gt;1682,R1528&lt;=1850.2,M1528&gt;10),('[1]Pricing Schedule'!$J$113),
IF(AND(I1528=110000,R1528&gt;2018.4,R1528&lt;=2186.6,M1528&lt;=10),('[1]Pricing Schedule'!$J$105),
IF(AND(I1528=110000,R1528&gt;2018.4,R1528&lt;=2186.6,M1528&gt;10),('[1]Pricing Schedule'!$J$113),999999999)))))))))))))))))))))))))))))))))))))))</f>
        <v>1</v>
      </c>
      <c r="U1528" s="40">
        <f t="shared" si="144"/>
        <v>317723.80952380953</v>
      </c>
      <c r="V1528" s="41">
        <f t="shared" si="145"/>
        <v>3.1473876682353645</v>
      </c>
      <c r="Y1528" s="23">
        <v>105</v>
      </c>
      <c r="Z1528" s="23">
        <v>16</v>
      </c>
      <c r="AD1528" s="13"/>
      <c r="AE1528" s="13"/>
      <c r="AF1528" s="13"/>
      <c r="AR1528" s="35"/>
    </row>
    <row r="1529" spans="1:44">
      <c r="A1529" s="23">
        <v>1531</v>
      </c>
      <c r="B1529" s="23">
        <v>1531</v>
      </c>
      <c r="C1529" s="23" t="s">
        <v>2222</v>
      </c>
      <c r="D1529" s="23" t="s">
        <v>344</v>
      </c>
      <c r="E1529" s="23" t="s">
        <v>344</v>
      </c>
      <c r="F1529" s="23" t="s">
        <v>1588</v>
      </c>
      <c r="G1529" s="23" t="s">
        <v>1589</v>
      </c>
      <c r="H1529" s="23" t="s">
        <v>133</v>
      </c>
      <c r="I1529" s="13">
        <v>110000</v>
      </c>
      <c r="J1529" s="13">
        <v>110000</v>
      </c>
      <c r="K1529" s="13">
        <v>38000</v>
      </c>
      <c r="L1529" s="24">
        <v>5.1349999999999998</v>
      </c>
      <c r="M1529" s="37">
        <f t="shared" si="140"/>
        <v>6</v>
      </c>
      <c r="N1529" s="24">
        <v>0.30299999999999999</v>
      </c>
      <c r="O1529" s="13">
        <v>3</v>
      </c>
      <c r="P1529" s="36">
        <f t="shared" si="141"/>
        <v>0.30299999999999999</v>
      </c>
      <c r="Q1529" s="38">
        <f t="shared" si="142"/>
        <v>4.2</v>
      </c>
      <c r="R1529" s="37">
        <f t="shared" si="143"/>
        <v>4.2</v>
      </c>
      <c r="S1529" s="39">
        <f>IF(AND(I1529=38000,R1529&lt;=4.5,M1529&gt;8),'[1]Pricing Schedule'!$F$8+('[1]Pricing Schedule'!$F$9*M1529),
IF(AND(I1529=38000,R1529&lt;=4.5,M1529&lt;=8),'[1]Pricing Schedule'!$F$34+('[1]Pricing Schedule'!$F$36*M1529),
IF(AND(I1529=38000,R1529&gt;4.5,R1529&lt;=9,M1529&gt;8),'[1]Pricing Schedule'!$F$17+('[1]Pricing Schedule'!$F$18*M1529),
IF(AND(I1529=38000,R1529&gt;4.5,R1529&lt;=9,M1529&lt;=8),'[1]Pricing Schedule'!$F$34+('[1]Pricing Schedule'!$F$36*M1529),
IF(AND(I1529=38000,R1529&gt;9,R1529&lt;=12.8,M1529&gt;8),'[1]Pricing Schedule'!$F$26+('[1]Pricing Schedule'!$F$27*M1529),
IF(AND(I1529=38000,R1529&gt;9,R1529&lt;=12.8,M1529&lt;=8),'[1]Pricing Schedule'!$F$34+('[1]Pricing Schedule'!$F$36*M1529),
IF(AND(I1529=38000,R1529&gt;12.8,R1529&lt;=22.8),'[1]Pricing Schedule'!$F$34+('[1]Pricing Schedule'!$F$36*M1529),
IF(AND(I1529=38000,R1529&gt;22.8,R1529&lt;=30.2),'[1]Pricing Schedule'!$F$43+('[1]Pricing Schedule'!$F$45*M1529),
IF(AND(I1529=38000,R1529&gt;30.2,R1529&lt;=45.9),'[1]Pricing Schedule'!$F$52+('[1]Pricing Schedule'!$F$54*M1529),
IF(AND(I1529=38000,R1529&gt;45.9,R1529&lt;=123.4),'[1]Pricing Schedule'!$F$96+('[1]Pricing Schedule'!$F$97*M1529),
IF(AND(I1529=38000,R1529&gt;123.4,R1529&lt;=168.2,M1529&lt;=10),'[1]Pricing Schedule'!$F$103+('[1]Pricing Schedule'!$F$105*M1529),
IF(AND(I1529=38000,R1529&gt;123.4,R1529&lt;=168.2,M1529&gt;10),'[1]Pricing Schedule'!$F$111+('[1]Pricing Schedule'!$F$113*M1529),
IF(AND(I1529=38000,R1529&gt;157.4,R1529&lt;=336.4,M1529&lt;=10),('[1]Pricing Schedule'!$F$103+('[1]Pricing Schedule'!$F$105*M1529))*2,
IF(AND(I1529=38000,R1529&gt;157.4,R1529&lt;=336.4,M1529&gt;10),('[1]Pricing Schedule'!$F$111+('[1]Pricing Schedule'!$F$113*M1529))*2,
IF(AND(I1529=38000,R1529&gt;314.8,R1529&lt;=504.6,M1529&lt;=10),('[1]Pricing Schedule'!$F$103+('[1]Pricing Schedule'!$F$105*M1529))*3,
IF(AND(I1529=38000,R1529&gt;314.8,R1529&lt;=504.6,M1529&gt;10),('[1]Pricing Schedule'!$F$111+('[1]Pricing Schedule'!$F$113*M1529))*3,
IF(AND(I1529=38000,R1529&gt;472.2,R1529&lt;=672.8,M1529&lt;=10),('[1]Pricing Schedule'!$F$103+('[1]Pricing Schedule'!$F$105*M1529))*4,
IF(AND(I1529=38000,R1529&gt;472.2,R1529&lt;=672.8,M1529&gt;10),('[1]Pricing Schedule'!$F$111+('[1]Pricing Schedule'!$F$113*M1529))*4,
IF(AND(I1529=110000,R1529&lt;=12.8,M1529&gt;2),'[1]Pricing Schedule'!$F$62+('[1]Pricing Schedule'!$F$63*M1529),
IF(AND(I1529=110000,R1529&lt;=12.8,M1529&lt;=2),'[1]Pricing Schedule'!$F$96+('[1]Pricing Schedule'!$F$97*M1529),
IF(AND(I1529=110000,R1529&gt;12.8,R1529&lt;=22.8,M1529&gt;3),'[1]Pricing Schedule'!$F$71+('[1]Pricing Schedule'!$F$72*M1529),
IF(AND(I1529=110000,R1529&gt;12.8,R1529&lt;=22.8,M1529&lt;=3),'[1]Pricing Schedule'!$F$96+('[1]Pricing Schedule'!$F$97*M1529),
IF(AND(I1529=110000,R1529&gt;22.8,R1529&lt;=30.2),'[1]Pricing Schedule'!$F$80+('[1]Pricing Schedule'!$F$81*M1529),
IF(AND(I1529=110000,R1529&gt;30.2,R1529&lt;=45.9),'[1]Pricing Schedule'!$F$89+('[1]Pricing Schedule'!$F$90*M1529),
IF(AND(I1529=110000,R1529&gt;45.9,R1529&lt;=123.4),'[1]Pricing Schedule'!$F$96+('[1]Pricing Schedule'!$F$97*M1529),
IF(AND(I1529=110000,R1529&gt;123.4,R1529&lt;=168.2,M1529&lt;=10),'[1]Pricing Schedule'!$F$103+('[1]Pricing Schedule'!$F$105*M1529),
IF(AND(I1529=110000,R1529&gt;123.4,R1529&lt;=168.2,M1529&gt;10),'[1]Pricing Schedule'!$F$111+('[1]Pricing Schedule'!$F$113*M1529),
IF(AND(I1529=110000,R1529&gt;168.2,R1529&lt;=336.4,M1529&lt;=10),('[1]Pricing Schedule'!$F$103+('[1]Pricing Schedule'!$F$105*M1529))*2,
IF(AND(I1529=110000,R1529&gt;168.2,R1529&lt;=336.4,M1529&gt;10),('[1]Pricing Schedule'!$F$111+('[1]Pricing Schedule'!$F$113*M1529))*2,
IF(AND(I1529=110000,R1529&gt;336.4,R1529&lt;=504.6,M1529&lt;=10),('[1]Pricing Schedule'!$F$103+('[1]Pricing Schedule'!$F$105*M1529))*3,
IF(AND(I1529=110000,R1529&gt;336.4,R1529&lt;=504.6,M1529&gt;10),('[1]Pricing Schedule'!$F$111+('[1]Pricing Schedule'!$F$113*M1529))*3,
IF(AND(I1529=110000,R1529&gt;504.6,R1529&lt;=672.8,M1529&lt;=10),('[1]Pricing Schedule'!$F$103+('[1]Pricing Schedule'!$F$105*M1529))*4,
IF(AND(I1529=110000,R1529&gt;504.6,R1529&lt;=672.8,M1529&gt;10),('[1]Pricing Schedule'!$F$111+('[1]Pricing Schedule'!$F$113*M1529))*4,
IF(AND(I1529=110000,R1529&gt;672.8,R1529&lt;=841,M1529&lt;=10),('[1]Pricing Schedule'!$F$103+('[1]Pricing Schedule'!$F$105*M1529))*5,
IF(AND(I1529=110000,R1529&gt;672.8,R1529&lt;=841,M1529&gt;10),('[1]Pricing Schedule'!$F$111+('[1]Pricing Schedule'!$F$113*M1529))*5,
IF(AND(I1529=110000,R1529&gt;672.8,R1529&lt;=841,M1529&lt;=10),('[1]Pricing Schedule'!$F$103+('[1]Pricing Schedule'!$F$105*M1529))*5,
IF(AND(I1529=110000,R1529&gt;672.8,R1529&lt;=841,M1529&gt;10),('[1]Pricing Schedule'!$F$111+('[1]Pricing Schedule'!$F$113*M1529))*5,
IF(AND(I1529=110000,R1529&gt;1345.6,R1529&lt;=1513.8,M1529&lt;=10),('[1]Pricing Schedule'!$F$103+('[1]Pricing Schedule'!$F$105*M1529))*9,
IF(AND(I1529=110000,R1529&gt;1345.6,R1529&lt;=1513.8,M1529&gt;10),('[1]Pricing Schedule'!$F$111+('[1]Pricing Schedule'!$F$113*M1529))*9,
9999999999)))))))))))))))))))))))))))))))))))))))</f>
        <v>1732670</v>
      </c>
      <c r="T1529" s="21">
        <f>IF(AND(I1529=38000,R1529&lt;=4.5,M1529&gt;8),'[1]Pricing Schedule'!$J$9,
IF(AND(I1529=38000,R1529&lt;=4.5,M1529&lt;=8),'[1]Pricing Schedule'!$J$36,
IF(AND(I1529=38000,R1529&gt;4.5,R1529&lt;=9,M1529&gt;8),'[1]Pricing Schedule'!$J$18,
IF(AND(I1529=38000,R1529&gt;4.5,R1529&lt;=9,M1529&lt;=8),'[1]Pricing Schedule'!$J$36,
IF(AND(I1529=38000,R1529&gt;9,R1529&lt;=12.8,M1529&gt;8),'[1]Pricing Schedule'!$J$27,
IF(AND(I1529=38000,R1529&gt;9,R1529&lt;=12.8,M1529&lt;=8),'[1]Pricing Schedule'!$J$36,
IF(AND(I1529=38000,R1529&gt;12.8,R1529&lt;=22.8),'[1]Pricing Schedule'!$J$36,
IF(AND(I1529=38000,R1529&gt;22.8,R1529&lt;=30.2),'[1]Pricing Schedule'!$J$45,
IF(AND(I1529=38000,R1529&gt;30.2,R1529&lt;=45.9),'[1]Pricing Schedule'!$J$54,
IF(AND(I1529=38000,R1529&gt;45.9,R1529&lt;=123.4),'[1]Pricing Schedule'!$J$97,
IF(AND(I1529=38000,R1529&gt;123.4,R1529&lt;=168.2,M1529&lt;=10),'[1]Pricing Schedule'!$J$105,
IF(AND(I1529=38000,R1529&gt;123.4,R1529&lt;=168.2,M1529&gt;10),'[1]Pricing Schedule'!$J$113,
IF(AND(I1529=38000,R1529&gt;168.2,R1529&lt;=336.4,M1529&lt;=10),('[1]Pricing Schedule'!$J$105),
IF(AND(I1529=38000,R1529&gt;168.2,R1529&lt;=336.4,M1529&gt;10),('[1]Pricing Schedule'!$J$113),
IF(AND(I1529=38000,R1529&gt;336.4,R1529&lt;=504.6,M1529&lt;=10),('[1]Pricing Schedule'!$J$105),
IF(AND(I1529=38000,R1529&gt;336.4,R1529&lt;=504.6,M1529&gt;10),('[1]Pricing Schedule'!$J$113),
IF(AND(I1529=38000,R1529&gt;504.6,R1529&lt;=672.8,M1529&lt;=10),('[1]Pricing Schedule'!$J$105),
IF(AND(I1529=38000,R1529&gt;504.6,R1529&lt;=672.8,M1529&gt;10),('[1]Pricing Schedule'!$J$113),
IF(AND(I1529=110000,R1529&lt;=12.8,M1529&gt;2),'[1]Pricing Schedule'!$J$63,
IF(AND(I1529=110000,R1529&lt;=12.8,M1529&lt;=2),'[1]Pricing Schedule'!$J$97,
IF(AND(I1529=110000,R1529&gt;12.8,R1529&lt;=22.8,M1529&gt;3),'[1]Pricing Schedule'!$J$72,
IF(AND(I1529=110000,R1529&gt;12.8,R1529&lt;=22.8,M1529&lt;=3),'[1]Pricing Schedule'!$J$97,
IF(AND(I1529=110000,R1529&gt;22.8,R1529&lt;=30.2),'[1]Pricing Schedule'!$J$81,
IF(AND(I1529=110000,R1529&gt;30.2,R1529&lt;=45.9),'[1]Pricing Schedule'!$J$90,
IF(AND(I1529=110000,R1529&gt;45.9,R1529&lt;=123.4),'[1]Pricing Schedule'!$J$97,
IF(AND(I1529=110000,R1529&gt;123.4,R1529&lt;=168.2,M1529&lt;=10),'[1]Pricing Schedule'!$J$105,
IF(AND(I1529=110000,R1529&gt;123.4,R1529&lt;=168.2,M1529&gt;10),'[1]Pricing Schedule'!$J$113,
IF(AND(I1529=110000,R1529&gt;168.2,R1529&lt;=336.2,M1529&lt;=10),('[1]Pricing Schedule'!$J$105),
IF(AND(I1529=110000,R1529&gt;168.2,R1529&lt;=336.2,M1529&gt;10),('[1]Pricing Schedule'!$J$113),
IF(AND(I1529=110000,R1529&gt;336.4,R1529&lt;=504.6,M1529&lt;=10),('[1]Pricing Schedule'!$J$105),
IF(AND(I1529=110000,R1529&gt;336.4,R1529&lt;=504.6,M1529&gt;10),('[1]Pricing Schedule'!$J$113),
IF(AND(I1529=110000,R1529&gt;504.6,R1529&lt;=672.8,M1529&lt;=10),('[1]Pricing Schedule'!$J$105),
IF(AND(I1529=110000,R1529&gt;504.6,R1529&lt;=672.8,M1529&gt;10),('[1]Pricing Schedule'!$J$113),
IF(AND(I1529=110000,R1529&gt;672.8,R1529&lt;=841,M1529&lt;=10),('[1]Pricing Schedule'!$J$105),
IF(AND(I1529=110000,R1529&gt;672.8,R1529&lt;=841,M1529&gt;10),('[1]Pricing Schedule'!$J$113),
IF(AND(I1529=110000,R1529&gt;1682,R1529&lt;=1850.2,M1529&lt;=10),('[1]Pricing Schedule'!$J$105),
IF(AND(I1529=110000,R1529&gt;1682,R1529&lt;=1850.2,M1529&gt;10),('[1]Pricing Schedule'!$J$113),
IF(AND(I1529=110000,R1529&gt;2018.4,R1529&lt;=2186.6,M1529&lt;=10),('[1]Pricing Schedule'!$J$105),
IF(AND(I1529=110000,R1529&gt;2018.4,R1529&lt;=2186.6,M1529&gt;10),('[1]Pricing Schedule'!$J$113),999999999)))))))))))))))))))))))))))))))))))))))</f>
        <v>7</v>
      </c>
      <c r="U1529" s="40">
        <f t="shared" si="144"/>
        <v>412540.47619047615</v>
      </c>
      <c r="V1529" s="41">
        <f t="shared" si="145"/>
        <v>2.4240045709800482</v>
      </c>
      <c r="Y1529" s="23">
        <v>272</v>
      </c>
      <c r="Z1529" s="23">
        <v>295</v>
      </c>
      <c r="AD1529" s="13"/>
      <c r="AE1529" s="13"/>
      <c r="AF1529" s="13"/>
      <c r="AR1529" s="35"/>
    </row>
    <row r="1530" spans="1:44">
      <c r="A1530" s="23">
        <v>1532</v>
      </c>
      <c r="B1530" s="23">
        <v>1532</v>
      </c>
      <c r="C1530" s="23" t="s">
        <v>2223</v>
      </c>
      <c r="D1530" s="23" t="s">
        <v>344</v>
      </c>
      <c r="E1530" s="23" t="s">
        <v>344</v>
      </c>
      <c r="F1530" s="23" t="s">
        <v>1588</v>
      </c>
      <c r="G1530" s="23" t="s">
        <v>1589</v>
      </c>
      <c r="H1530" s="23" t="s">
        <v>133</v>
      </c>
      <c r="I1530" s="13">
        <v>110000</v>
      </c>
      <c r="J1530" s="13">
        <v>110000</v>
      </c>
      <c r="K1530" s="13">
        <v>38000</v>
      </c>
      <c r="L1530" s="24">
        <v>9.3629999999999995</v>
      </c>
      <c r="M1530" s="37">
        <f t="shared" si="140"/>
        <v>10</v>
      </c>
      <c r="N1530" s="24">
        <v>0.14299999999999999</v>
      </c>
      <c r="O1530" s="13">
        <v>3</v>
      </c>
      <c r="P1530" s="36">
        <f t="shared" si="141"/>
        <v>0.14299999999999999</v>
      </c>
      <c r="Q1530" s="38">
        <f t="shared" si="142"/>
        <v>4.2</v>
      </c>
      <c r="R1530" s="37">
        <f t="shared" si="143"/>
        <v>4.2</v>
      </c>
      <c r="S1530" s="39">
        <f>IF(AND(I1530=38000,R1530&lt;=4.5,M1530&gt;8),'[1]Pricing Schedule'!$F$8+('[1]Pricing Schedule'!$F$9*M1530),
IF(AND(I1530=38000,R1530&lt;=4.5,M1530&lt;=8),'[1]Pricing Schedule'!$F$34+('[1]Pricing Schedule'!$F$36*M1530),
IF(AND(I1530=38000,R1530&gt;4.5,R1530&lt;=9,M1530&gt;8),'[1]Pricing Schedule'!$F$17+('[1]Pricing Schedule'!$F$18*M1530),
IF(AND(I1530=38000,R1530&gt;4.5,R1530&lt;=9,M1530&lt;=8),'[1]Pricing Schedule'!$F$34+('[1]Pricing Schedule'!$F$36*M1530),
IF(AND(I1530=38000,R1530&gt;9,R1530&lt;=12.8,M1530&gt;8),'[1]Pricing Schedule'!$F$26+('[1]Pricing Schedule'!$F$27*M1530),
IF(AND(I1530=38000,R1530&gt;9,R1530&lt;=12.8,M1530&lt;=8),'[1]Pricing Schedule'!$F$34+('[1]Pricing Schedule'!$F$36*M1530),
IF(AND(I1530=38000,R1530&gt;12.8,R1530&lt;=22.8),'[1]Pricing Schedule'!$F$34+('[1]Pricing Schedule'!$F$36*M1530),
IF(AND(I1530=38000,R1530&gt;22.8,R1530&lt;=30.2),'[1]Pricing Schedule'!$F$43+('[1]Pricing Schedule'!$F$45*M1530),
IF(AND(I1530=38000,R1530&gt;30.2,R1530&lt;=45.9),'[1]Pricing Schedule'!$F$52+('[1]Pricing Schedule'!$F$54*M1530),
IF(AND(I1530=38000,R1530&gt;45.9,R1530&lt;=123.4),'[1]Pricing Schedule'!$F$96+('[1]Pricing Schedule'!$F$97*M1530),
IF(AND(I1530=38000,R1530&gt;123.4,R1530&lt;=168.2,M1530&lt;=10),'[1]Pricing Schedule'!$F$103+('[1]Pricing Schedule'!$F$105*M1530),
IF(AND(I1530=38000,R1530&gt;123.4,R1530&lt;=168.2,M1530&gt;10),'[1]Pricing Schedule'!$F$111+('[1]Pricing Schedule'!$F$113*M1530),
IF(AND(I1530=38000,R1530&gt;157.4,R1530&lt;=336.4,M1530&lt;=10),('[1]Pricing Schedule'!$F$103+('[1]Pricing Schedule'!$F$105*M1530))*2,
IF(AND(I1530=38000,R1530&gt;157.4,R1530&lt;=336.4,M1530&gt;10),('[1]Pricing Schedule'!$F$111+('[1]Pricing Schedule'!$F$113*M1530))*2,
IF(AND(I1530=38000,R1530&gt;314.8,R1530&lt;=504.6,M1530&lt;=10),('[1]Pricing Schedule'!$F$103+('[1]Pricing Schedule'!$F$105*M1530))*3,
IF(AND(I1530=38000,R1530&gt;314.8,R1530&lt;=504.6,M1530&gt;10),('[1]Pricing Schedule'!$F$111+('[1]Pricing Schedule'!$F$113*M1530))*3,
IF(AND(I1530=38000,R1530&gt;472.2,R1530&lt;=672.8,M1530&lt;=10),('[1]Pricing Schedule'!$F$103+('[1]Pricing Schedule'!$F$105*M1530))*4,
IF(AND(I1530=38000,R1530&gt;472.2,R1530&lt;=672.8,M1530&gt;10),('[1]Pricing Schedule'!$F$111+('[1]Pricing Schedule'!$F$113*M1530))*4,
IF(AND(I1530=110000,R1530&lt;=12.8,M1530&gt;2),'[1]Pricing Schedule'!$F$62+('[1]Pricing Schedule'!$F$63*M1530),
IF(AND(I1530=110000,R1530&lt;=12.8,M1530&lt;=2),'[1]Pricing Schedule'!$F$96+('[1]Pricing Schedule'!$F$97*M1530),
IF(AND(I1530=110000,R1530&gt;12.8,R1530&lt;=22.8,M1530&gt;3),'[1]Pricing Schedule'!$F$71+('[1]Pricing Schedule'!$F$72*M1530),
IF(AND(I1530=110000,R1530&gt;12.8,R1530&lt;=22.8,M1530&lt;=3),'[1]Pricing Schedule'!$F$96+('[1]Pricing Schedule'!$F$97*M1530),
IF(AND(I1530=110000,R1530&gt;22.8,R1530&lt;=30.2),'[1]Pricing Schedule'!$F$80+('[1]Pricing Schedule'!$F$81*M1530),
IF(AND(I1530=110000,R1530&gt;30.2,R1530&lt;=45.9),'[1]Pricing Schedule'!$F$89+('[1]Pricing Schedule'!$F$90*M1530),
IF(AND(I1530=110000,R1530&gt;45.9,R1530&lt;=123.4),'[1]Pricing Schedule'!$F$96+('[1]Pricing Schedule'!$F$97*M1530),
IF(AND(I1530=110000,R1530&gt;123.4,R1530&lt;=168.2,M1530&lt;=10),'[1]Pricing Schedule'!$F$103+('[1]Pricing Schedule'!$F$105*M1530),
IF(AND(I1530=110000,R1530&gt;123.4,R1530&lt;=168.2,M1530&gt;10),'[1]Pricing Schedule'!$F$111+('[1]Pricing Schedule'!$F$113*M1530),
IF(AND(I1530=110000,R1530&gt;168.2,R1530&lt;=336.4,M1530&lt;=10),('[1]Pricing Schedule'!$F$103+('[1]Pricing Schedule'!$F$105*M1530))*2,
IF(AND(I1530=110000,R1530&gt;168.2,R1530&lt;=336.4,M1530&gt;10),('[1]Pricing Schedule'!$F$111+('[1]Pricing Schedule'!$F$113*M1530))*2,
IF(AND(I1530=110000,R1530&gt;336.4,R1530&lt;=504.6,M1530&lt;=10),('[1]Pricing Schedule'!$F$103+('[1]Pricing Schedule'!$F$105*M1530))*3,
IF(AND(I1530=110000,R1530&gt;336.4,R1530&lt;=504.6,M1530&gt;10),('[1]Pricing Schedule'!$F$111+('[1]Pricing Schedule'!$F$113*M1530))*3,
IF(AND(I1530=110000,R1530&gt;504.6,R1530&lt;=672.8,M1530&lt;=10),('[1]Pricing Schedule'!$F$103+('[1]Pricing Schedule'!$F$105*M1530))*4,
IF(AND(I1530=110000,R1530&gt;504.6,R1530&lt;=672.8,M1530&gt;10),('[1]Pricing Schedule'!$F$111+('[1]Pricing Schedule'!$F$113*M1530))*4,
IF(AND(I1530=110000,R1530&gt;672.8,R1530&lt;=841,M1530&lt;=10),('[1]Pricing Schedule'!$F$103+('[1]Pricing Schedule'!$F$105*M1530))*5,
IF(AND(I1530=110000,R1530&gt;672.8,R1530&lt;=841,M1530&gt;10),('[1]Pricing Schedule'!$F$111+('[1]Pricing Schedule'!$F$113*M1530))*5,
IF(AND(I1530=110000,R1530&gt;672.8,R1530&lt;=841,M1530&lt;=10),('[1]Pricing Schedule'!$F$103+('[1]Pricing Schedule'!$F$105*M1530))*5,
IF(AND(I1530=110000,R1530&gt;672.8,R1530&lt;=841,M1530&gt;10),('[1]Pricing Schedule'!$F$111+('[1]Pricing Schedule'!$F$113*M1530))*5,
IF(AND(I1530=110000,R1530&gt;1345.6,R1530&lt;=1513.8,M1530&lt;=10),('[1]Pricing Schedule'!$F$103+('[1]Pricing Schedule'!$F$105*M1530))*9,
IF(AND(I1530=110000,R1530&gt;1345.6,R1530&lt;=1513.8,M1530&gt;10),('[1]Pricing Schedule'!$F$111+('[1]Pricing Schedule'!$F$113*M1530))*9,
9999999999)))))))))))))))))))))))))))))))))))))))</f>
        <v>1943470</v>
      </c>
      <c r="T1530" s="21">
        <f>IF(AND(I1530=38000,R1530&lt;=4.5,M1530&gt;8),'[1]Pricing Schedule'!$J$9,
IF(AND(I1530=38000,R1530&lt;=4.5,M1530&lt;=8),'[1]Pricing Schedule'!$J$36,
IF(AND(I1530=38000,R1530&gt;4.5,R1530&lt;=9,M1530&gt;8),'[1]Pricing Schedule'!$J$18,
IF(AND(I1530=38000,R1530&gt;4.5,R1530&lt;=9,M1530&lt;=8),'[1]Pricing Schedule'!$J$36,
IF(AND(I1530=38000,R1530&gt;9,R1530&lt;=12.8,M1530&gt;8),'[1]Pricing Schedule'!$J$27,
IF(AND(I1530=38000,R1530&gt;9,R1530&lt;=12.8,M1530&lt;=8),'[1]Pricing Schedule'!$J$36,
IF(AND(I1530=38000,R1530&gt;12.8,R1530&lt;=22.8),'[1]Pricing Schedule'!$J$36,
IF(AND(I1530=38000,R1530&gt;22.8,R1530&lt;=30.2),'[1]Pricing Schedule'!$J$45,
IF(AND(I1530=38000,R1530&gt;30.2,R1530&lt;=45.9),'[1]Pricing Schedule'!$J$54,
IF(AND(I1530=38000,R1530&gt;45.9,R1530&lt;=123.4),'[1]Pricing Schedule'!$J$97,
IF(AND(I1530=38000,R1530&gt;123.4,R1530&lt;=168.2,M1530&lt;=10),'[1]Pricing Schedule'!$J$105,
IF(AND(I1530=38000,R1530&gt;123.4,R1530&lt;=168.2,M1530&gt;10),'[1]Pricing Schedule'!$J$113,
IF(AND(I1530=38000,R1530&gt;168.2,R1530&lt;=336.4,M1530&lt;=10),('[1]Pricing Schedule'!$J$105),
IF(AND(I1530=38000,R1530&gt;168.2,R1530&lt;=336.4,M1530&gt;10),('[1]Pricing Schedule'!$J$113),
IF(AND(I1530=38000,R1530&gt;336.4,R1530&lt;=504.6,M1530&lt;=10),('[1]Pricing Schedule'!$J$105),
IF(AND(I1530=38000,R1530&gt;336.4,R1530&lt;=504.6,M1530&gt;10),('[1]Pricing Schedule'!$J$113),
IF(AND(I1530=38000,R1530&gt;504.6,R1530&lt;=672.8,M1530&lt;=10),('[1]Pricing Schedule'!$J$105),
IF(AND(I1530=38000,R1530&gt;504.6,R1530&lt;=672.8,M1530&gt;10),('[1]Pricing Schedule'!$J$113),
IF(AND(I1530=110000,R1530&lt;=12.8,M1530&gt;2),'[1]Pricing Schedule'!$J$63,
IF(AND(I1530=110000,R1530&lt;=12.8,M1530&lt;=2),'[1]Pricing Schedule'!$J$97,
IF(AND(I1530=110000,R1530&gt;12.8,R1530&lt;=22.8,M1530&gt;3),'[1]Pricing Schedule'!$J$72,
IF(AND(I1530=110000,R1530&gt;12.8,R1530&lt;=22.8,M1530&lt;=3),'[1]Pricing Schedule'!$J$97,
IF(AND(I1530=110000,R1530&gt;22.8,R1530&lt;=30.2),'[1]Pricing Schedule'!$J$81,
IF(AND(I1530=110000,R1530&gt;30.2,R1530&lt;=45.9),'[1]Pricing Schedule'!$J$90,
IF(AND(I1530=110000,R1530&gt;45.9,R1530&lt;=123.4),'[1]Pricing Schedule'!$J$97,
IF(AND(I1530=110000,R1530&gt;123.4,R1530&lt;=168.2,M1530&lt;=10),'[1]Pricing Schedule'!$J$105,
IF(AND(I1530=110000,R1530&gt;123.4,R1530&lt;=168.2,M1530&gt;10),'[1]Pricing Schedule'!$J$113,
IF(AND(I1530=110000,R1530&gt;168.2,R1530&lt;=336.2,M1530&lt;=10),('[1]Pricing Schedule'!$J$105),
IF(AND(I1530=110000,R1530&gt;168.2,R1530&lt;=336.2,M1530&gt;10),('[1]Pricing Schedule'!$J$113),
IF(AND(I1530=110000,R1530&gt;336.4,R1530&lt;=504.6,M1530&lt;=10),('[1]Pricing Schedule'!$J$105),
IF(AND(I1530=110000,R1530&gt;336.4,R1530&lt;=504.6,M1530&gt;10),('[1]Pricing Schedule'!$J$113),
IF(AND(I1530=110000,R1530&gt;504.6,R1530&lt;=672.8,M1530&lt;=10),('[1]Pricing Schedule'!$J$105),
IF(AND(I1530=110000,R1530&gt;504.6,R1530&lt;=672.8,M1530&gt;10),('[1]Pricing Schedule'!$J$113),
IF(AND(I1530=110000,R1530&gt;672.8,R1530&lt;=841,M1530&lt;=10),('[1]Pricing Schedule'!$J$105),
IF(AND(I1530=110000,R1530&gt;672.8,R1530&lt;=841,M1530&gt;10),('[1]Pricing Schedule'!$J$113),
IF(AND(I1530=110000,R1530&gt;1682,R1530&lt;=1850.2,M1530&lt;=10),('[1]Pricing Schedule'!$J$105),
IF(AND(I1530=110000,R1530&gt;1682,R1530&lt;=1850.2,M1530&gt;10),('[1]Pricing Schedule'!$J$113),
IF(AND(I1530=110000,R1530&gt;2018.4,R1530&lt;=2186.6,M1530&lt;=10),('[1]Pricing Schedule'!$J$105),
IF(AND(I1530=110000,R1530&gt;2018.4,R1530&lt;=2186.6,M1530&gt;10),('[1]Pricing Schedule'!$J$113),999999999)))))))))))))))))))))))))))))))))))))))</f>
        <v>7</v>
      </c>
      <c r="U1530" s="40">
        <f t="shared" si="144"/>
        <v>462730.95238095237</v>
      </c>
      <c r="V1530" s="41">
        <f t="shared" si="145"/>
        <v>2.1610830113148132</v>
      </c>
      <c r="Y1530" s="23">
        <v>419</v>
      </c>
      <c r="Z1530" s="23">
        <v>295</v>
      </c>
      <c r="AD1530" s="13"/>
      <c r="AE1530" s="13"/>
      <c r="AF1530" s="13"/>
      <c r="AR1530" s="35"/>
    </row>
    <row r="1531" spans="1:44">
      <c r="A1531" s="23">
        <v>1533</v>
      </c>
      <c r="B1531" s="23">
        <v>1533</v>
      </c>
      <c r="C1531" s="23" t="s">
        <v>2224</v>
      </c>
      <c r="D1531" s="23" t="s">
        <v>344</v>
      </c>
      <c r="E1531" s="23" t="s">
        <v>344</v>
      </c>
      <c r="F1531" s="23" t="s">
        <v>1588</v>
      </c>
      <c r="G1531" s="23" t="s">
        <v>1589</v>
      </c>
      <c r="H1531" s="23" t="s">
        <v>133</v>
      </c>
      <c r="I1531" s="13">
        <v>110000</v>
      </c>
      <c r="J1531" s="13">
        <v>110000</v>
      </c>
      <c r="K1531" s="13">
        <v>38000</v>
      </c>
      <c r="L1531" s="24">
        <v>10.211</v>
      </c>
      <c r="M1531" s="37">
        <f t="shared" si="140"/>
        <v>11</v>
      </c>
      <c r="N1531" s="24">
        <v>0.127</v>
      </c>
      <c r="O1531" s="13">
        <v>3</v>
      </c>
      <c r="P1531" s="36">
        <f t="shared" si="141"/>
        <v>0.127</v>
      </c>
      <c r="Q1531" s="38">
        <f t="shared" si="142"/>
        <v>4.2</v>
      </c>
      <c r="R1531" s="37">
        <f t="shared" si="143"/>
        <v>4.2</v>
      </c>
      <c r="S1531" s="39">
        <f>IF(AND(I1531=38000,R1531&lt;=4.5,M1531&gt;8),'[1]Pricing Schedule'!$F$8+('[1]Pricing Schedule'!$F$9*M1531),
IF(AND(I1531=38000,R1531&lt;=4.5,M1531&lt;=8),'[1]Pricing Schedule'!$F$34+('[1]Pricing Schedule'!$F$36*M1531),
IF(AND(I1531=38000,R1531&gt;4.5,R1531&lt;=9,M1531&gt;8),'[1]Pricing Schedule'!$F$17+('[1]Pricing Schedule'!$F$18*M1531),
IF(AND(I1531=38000,R1531&gt;4.5,R1531&lt;=9,M1531&lt;=8),'[1]Pricing Schedule'!$F$34+('[1]Pricing Schedule'!$F$36*M1531),
IF(AND(I1531=38000,R1531&gt;9,R1531&lt;=12.8,M1531&gt;8),'[1]Pricing Schedule'!$F$26+('[1]Pricing Schedule'!$F$27*M1531),
IF(AND(I1531=38000,R1531&gt;9,R1531&lt;=12.8,M1531&lt;=8),'[1]Pricing Schedule'!$F$34+('[1]Pricing Schedule'!$F$36*M1531),
IF(AND(I1531=38000,R1531&gt;12.8,R1531&lt;=22.8),'[1]Pricing Schedule'!$F$34+('[1]Pricing Schedule'!$F$36*M1531),
IF(AND(I1531=38000,R1531&gt;22.8,R1531&lt;=30.2),'[1]Pricing Schedule'!$F$43+('[1]Pricing Schedule'!$F$45*M1531),
IF(AND(I1531=38000,R1531&gt;30.2,R1531&lt;=45.9),'[1]Pricing Schedule'!$F$52+('[1]Pricing Schedule'!$F$54*M1531),
IF(AND(I1531=38000,R1531&gt;45.9,R1531&lt;=123.4),'[1]Pricing Schedule'!$F$96+('[1]Pricing Schedule'!$F$97*M1531),
IF(AND(I1531=38000,R1531&gt;123.4,R1531&lt;=168.2,M1531&lt;=10),'[1]Pricing Schedule'!$F$103+('[1]Pricing Schedule'!$F$105*M1531),
IF(AND(I1531=38000,R1531&gt;123.4,R1531&lt;=168.2,M1531&gt;10),'[1]Pricing Schedule'!$F$111+('[1]Pricing Schedule'!$F$113*M1531),
IF(AND(I1531=38000,R1531&gt;157.4,R1531&lt;=336.4,M1531&lt;=10),('[1]Pricing Schedule'!$F$103+('[1]Pricing Schedule'!$F$105*M1531))*2,
IF(AND(I1531=38000,R1531&gt;157.4,R1531&lt;=336.4,M1531&gt;10),('[1]Pricing Schedule'!$F$111+('[1]Pricing Schedule'!$F$113*M1531))*2,
IF(AND(I1531=38000,R1531&gt;314.8,R1531&lt;=504.6,M1531&lt;=10),('[1]Pricing Schedule'!$F$103+('[1]Pricing Schedule'!$F$105*M1531))*3,
IF(AND(I1531=38000,R1531&gt;314.8,R1531&lt;=504.6,M1531&gt;10),('[1]Pricing Schedule'!$F$111+('[1]Pricing Schedule'!$F$113*M1531))*3,
IF(AND(I1531=38000,R1531&gt;472.2,R1531&lt;=672.8,M1531&lt;=10),('[1]Pricing Schedule'!$F$103+('[1]Pricing Schedule'!$F$105*M1531))*4,
IF(AND(I1531=38000,R1531&gt;472.2,R1531&lt;=672.8,M1531&gt;10),('[1]Pricing Schedule'!$F$111+('[1]Pricing Schedule'!$F$113*M1531))*4,
IF(AND(I1531=110000,R1531&lt;=12.8,M1531&gt;2),'[1]Pricing Schedule'!$F$62+('[1]Pricing Schedule'!$F$63*M1531),
IF(AND(I1531=110000,R1531&lt;=12.8,M1531&lt;=2),'[1]Pricing Schedule'!$F$96+('[1]Pricing Schedule'!$F$97*M1531),
IF(AND(I1531=110000,R1531&gt;12.8,R1531&lt;=22.8,M1531&gt;3),'[1]Pricing Schedule'!$F$71+('[1]Pricing Schedule'!$F$72*M1531),
IF(AND(I1531=110000,R1531&gt;12.8,R1531&lt;=22.8,M1531&lt;=3),'[1]Pricing Schedule'!$F$96+('[1]Pricing Schedule'!$F$97*M1531),
IF(AND(I1531=110000,R1531&gt;22.8,R1531&lt;=30.2),'[1]Pricing Schedule'!$F$80+('[1]Pricing Schedule'!$F$81*M1531),
IF(AND(I1531=110000,R1531&gt;30.2,R1531&lt;=45.9),'[1]Pricing Schedule'!$F$89+('[1]Pricing Schedule'!$F$90*M1531),
IF(AND(I1531=110000,R1531&gt;45.9,R1531&lt;=123.4),'[1]Pricing Schedule'!$F$96+('[1]Pricing Schedule'!$F$97*M1531),
IF(AND(I1531=110000,R1531&gt;123.4,R1531&lt;=168.2,M1531&lt;=10),'[1]Pricing Schedule'!$F$103+('[1]Pricing Schedule'!$F$105*M1531),
IF(AND(I1531=110000,R1531&gt;123.4,R1531&lt;=168.2,M1531&gt;10),'[1]Pricing Schedule'!$F$111+('[1]Pricing Schedule'!$F$113*M1531),
IF(AND(I1531=110000,R1531&gt;168.2,R1531&lt;=336.4,M1531&lt;=10),('[1]Pricing Schedule'!$F$103+('[1]Pricing Schedule'!$F$105*M1531))*2,
IF(AND(I1531=110000,R1531&gt;168.2,R1531&lt;=336.4,M1531&gt;10),('[1]Pricing Schedule'!$F$111+('[1]Pricing Schedule'!$F$113*M1531))*2,
IF(AND(I1531=110000,R1531&gt;336.4,R1531&lt;=504.6,M1531&lt;=10),('[1]Pricing Schedule'!$F$103+('[1]Pricing Schedule'!$F$105*M1531))*3,
IF(AND(I1531=110000,R1531&gt;336.4,R1531&lt;=504.6,M1531&gt;10),('[1]Pricing Schedule'!$F$111+('[1]Pricing Schedule'!$F$113*M1531))*3,
IF(AND(I1531=110000,R1531&gt;504.6,R1531&lt;=672.8,M1531&lt;=10),('[1]Pricing Schedule'!$F$103+('[1]Pricing Schedule'!$F$105*M1531))*4,
IF(AND(I1531=110000,R1531&gt;504.6,R1531&lt;=672.8,M1531&gt;10),('[1]Pricing Schedule'!$F$111+('[1]Pricing Schedule'!$F$113*M1531))*4,
IF(AND(I1531=110000,R1531&gt;672.8,R1531&lt;=841,M1531&lt;=10),('[1]Pricing Schedule'!$F$103+('[1]Pricing Schedule'!$F$105*M1531))*5,
IF(AND(I1531=110000,R1531&gt;672.8,R1531&lt;=841,M1531&gt;10),('[1]Pricing Schedule'!$F$111+('[1]Pricing Schedule'!$F$113*M1531))*5,
IF(AND(I1531=110000,R1531&gt;672.8,R1531&lt;=841,M1531&lt;=10),('[1]Pricing Schedule'!$F$103+('[1]Pricing Schedule'!$F$105*M1531))*5,
IF(AND(I1531=110000,R1531&gt;672.8,R1531&lt;=841,M1531&gt;10),('[1]Pricing Schedule'!$F$111+('[1]Pricing Schedule'!$F$113*M1531))*5,
IF(AND(I1531=110000,R1531&gt;1345.6,R1531&lt;=1513.8,M1531&lt;=10),('[1]Pricing Schedule'!$F$103+('[1]Pricing Schedule'!$F$105*M1531))*9,
IF(AND(I1531=110000,R1531&gt;1345.6,R1531&lt;=1513.8,M1531&gt;10),('[1]Pricing Schedule'!$F$111+('[1]Pricing Schedule'!$F$113*M1531))*9,
9999999999)))))))))))))))))))))))))))))))))))))))</f>
        <v>1996170</v>
      </c>
      <c r="T1531" s="21">
        <f>IF(AND(I1531=38000,R1531&lt;=4.5,M1531&gt;8),'[1]Pricing Schedule'!$J$9,
IF(AND(I1531=38000,R1531&lt;=4.5,M1531&lt;=8),'[1]Pricing Schedule'!$J$36,
IF(AND(I1531=38000,R1531&gt;4.5,R1531&lt;=9,M1531&gt;8),'[1]Pricing Schedule'!$J$18,
IF(AND(I1531=38000,R1531&gt;4.5,R1531&lt;=9,M1531&lt;=8),'[1]Pricing Schedule'!$J$36,
IF(AND(I1531=38000,R1531&gt;9,R1531&lt;=12.8,M1531&gt;8),'[1]Pricing Schedule'!$J$27,
IF(AND(I1531=38000,R1531&gt;9,R1531&lt;=12.8,M1531&lt;=8),'[1]Pricing Schedule'!$J$36,
IF(AND(I1531=38000,R1531&gt;12.8,R1531&lt;=22.8),'[1]Pricing Schedule'!$J$36,
IF(AND(I1531=38000,R1531&gt;22.8,R1531&lt;=30.2),'[1]Pricing Schedule'!$J$45,
IF(AND(I1531=38000,R1531&gt;30.2,R1531&lt;=45.9),'[1]Pricing Schedule'!$J$54,
IF(AND(I1531=38000,R1531&gt;45.9,R1531&lt;=123.4),'[1]Pricing Schedule'!$J$97,
IF(AND(I1531=38000,R1531&gt;123.4,R1531&lt;=168.2,M1531&lt;=10),'[1]Pricing Schedule'!$J$105,
IF(AND(I1531=38000,R1531&gt;123.4,R1531&lt;=168.2,M1531&gt;10),'[1]Pricing Schedule'!$J$113,
IF(AND(I1531=38000,R1531&gt;168.2,R1531&lt;=336.4,M1531&lt;=10),('[1]Pricing Schedule'!$J$105),
IF(AND(I1531=38000,R1531&gt;168.2,R1531&lt;=336.4,M1531&gt;10),('[1]Pricing Schedule'!$J$113),
IF(AND(I1531=38000,R1531&gt;336.4,R1531&lt;=504.6,M1531&lt;=10),('[1]Pricing Schedule'!$J$105),
IF(AND(I1531=38000,R1531&gt;336.4,R1531&lt;=504.6,M1531&gt;10),('[1]Pricing Schedule'!$J$113),
IF(AND(I1531=38000,R1531&gt;504.6,R1531&lt;=672.8,M1531&lt;=10),('[1]Pricing Schedule'!$J$105),
IF(AND(I1531=38000,R1531&gt;504.6,R1531&lt;=672.8,M1531&gt;10),('[1]Pricing Schedule'!$J$113),
IF(AND(I1531=110000,R1531&lt;=12.8,M1531&gt;2),'[1]Pricing Schedule'!$J$63,
IF(AND(I1531=110000,R1531&lt;=12.8,M1531&lt;=2),'[1]Pricing Schedule'!$J$97,
IF(AND(I1531=110000,R1531&gt;12.8,R1531&lt;=22.8,M1531&gt;3),'[1]Pricing Schedule'!$J$72,
IF(AND(I1531=110000,R1531&gt;12.8,R1531&lt;=22.8,M1531&lt;=3),'[1]Pricing Schedule'!$J$97,
IF(AND(I1531=110000,R1531&gt;22.8,R1531&lt;=30.2),'[1]Pricing Schedule'!$J$81,
IF(AND(I1531=110000,R1531&gt;30.2,R1531&lt;=45.9),'[1]Pricing Schedule'!$J$90,
IF(AND(I1531=110000,R1531&gt;45.9,R1531&lt;=123.4),'[1]Pricing Schedule'!$J$97,
IF(AND(I1531=110000,R1531&gt;123.4,R1531&lt;=168.2,M1531&lt;=10),'[1]Pricing Schedule'!$J$105,
IF(AND(I1531=110000,R1531&gt;123.4,R1531&lt;=168.2,M1531&gt;10),'[1]Pricing Schedule'!$J$113,
IF(AND(I1531=110000,R1531&gt;168.2,R1531&lt;=336.2,M1531&lt;=10),('[1]Pricing Schedule'!$J$105),
IF(AND(I1531=110000,R1531&gt;168.2,R1531&lt;=336.2,M1531&gt;10),('[1]Pricing Schedule'!$J$113),
IF(AND(I1531=110000,R1531&gt;336.4,R1531&lt;=504.6,M1531&lt;=10),('[1]Pricing Schedule'!$J$105),
IF(AND(I1531=110000,R1531&gt;336.4,R1531&lt;=504.6,M1531&gt;10),('[1]Pricing Schedule'!$J$113),
IF(AND(I1531=110000,R1531&gt;504.6,R1531&lt;=672.8,M1531&lt;=10),('[1]Pricing Schedule'!$J$105),
IF(AND(I1531=110000,R1531&gt;504.6,R1531&lt;=672.8,M1531&gt;10),('[1]Pricing Schedule'!$J$113),
IF(AND(I1531=110000,R1531&gt;672.8,R1531&lt;=841,M1531&lt;=10),('[1]Pricing Schedule'!$J$105),
IF(AND(I1531=110000,R1531&gt;672.8,R1531&lt;=841,M1531&gt;10),('[1]Pricing Schedule'!$J$113),
IF(AND(I1531=110000,R1531&gt;1682,R1531&lt;=1850.2,M1531&lt;=10),('[1]Pricing Schedule'!$J$105),
IF(AND(I1531=110000,R1531&gt;1682,R1531&lt;=1850.2,M1531&gt;10),('[1]Pricing Schedule'!$J$113),
IF(AND(I1531=110000,R1531&gt;2018.4,R1531&lt;=2186.6,M1531&lt;=10),('[1]Pricing Schedule'!$J$105),
IF(AND(I1531=110000,R1531&gt;2018.4,R1531&lt;=2186.6,M1531&gt;10),('[1]Pricing Schedule'!$J$113),999999999)))))))))))))))))))))))))))))))))))))))</f>
        <v>7</v>
      </c>
      <c r="U1531" s="40">
        <f t="shared" si="144"/>
        <v>475278.57142857142</v>
      </c>
      <c r="V1531" s="41">
        <f t="shared" si="145"/>
        <v>2.1040292159485414</v>
      </c>
      <c r="Y1531" s="23">
        <v>337</v>
      </c>
      <c r="Z1531" s="23">
        <v>295</v>
      </c>
      <c r="AD1531" s="13"/>
      <c r="AE1531" s="13"/>
      <c r="AF1531" s="13"/>
      <c r="AR1531" s="35"/>
    </row>
    <row r="1532" spans="1:44">
      <c r="A1532" s="23">
        <v>1534</v>
      </c>
      <c r="B1532" s="23">
        <v>1534</v>
      </c>
      <c r="C1532" s="23" t="s">
        <v>2225</v>
      </c>
      <c r="D1532" s="23" t="s">
        <v>344</v>
      </c>
      <c r="E1532" s="23" t="s">
        <v>344</v>
      </c>
      <c r="F1532" s="23" t="s">
        <v>1800</v>
      </c>
      <c r="G1532" s="23" t="s">
        <v>1801</v>
      </c>
      <c r="H1532" s="23" t="s">
        <v>113</v>
      </c>
      <c r="I1532" s="13">
        <v>38000</v>
      </c>
      <c r="J1532" s="13">
        <v>38000</v>
      </c>
      <c r="K1532" s="23" t="s">
        <v>119</v>
      </c>
      <c r="L1532" s="24">
        <v>8.2789999999999999</v>
      </c>
      <c r="M1532" s="37">
        <f t="shared" si="140"/>
        <v>9</v>
      </c>
      <c r="N1532" s="24">
        <v>0.53500000000000003</v>
      </c>
      <c r="O1532" s="13">
        <v>3</v>
      </c>
      <c r="P1532" s="36">
        <f t="shared" si="141"/>
        <v>0.53500000000000003</v>
      </c>
      <c r="Q1532" s="38">
        <f t="shared" si="142"/>
        <v>4.2</v>
      </c>
      <c r="R1532" s="37">
        <f t="shared" si="143"/>
        <v>4.2</v>
      </c>
      <c r="S1532" s="39">
        <f>IF(AND(I1532=38000,R1532&lt;=4.5,M1532&gt;8),'[1]Pricing Schedule'!$F$8+('[1]Pricing Schedule'!$F$9*M1532),
IF(AND(I1532=38000,R1532&lt;=4.5,M1532&lt;=8),'[1]Pricing Schedule'!$F$34+('[1]Pricing Schedule'!$F$36*M1532),
IF(AND(I1532=38000,R1532&gt;4.5,R1532&lt;=9,M1532&gt;8),'[1]Pricing Schedule'!$F$17+('[1]Pricing Schedule'!$F$18*M1532),
IF(AND(I1532=38000,R1532&gt;4.5,R1532&lt;=9,M1532&lt;=8),'[1]Pricing Schedule'!$F$34+('[1]Pricing Schedule'!$F$36*M1532),
IF(AND(I1532=38000,R1532&gt;9,R1532&lt;=12.8,M1532&gt;8),'[1]Pricing Schedule'!$F$26+('[1]Pricing Schedule'!$F$27*M1532),
IF(AND(I1532=38000,R1532&gt;9,R1532&lt;=12.8,M1532&lt;=8),'[1]Pricing Schedule'!$F$34+('[1]Pricing Schedule'!$F$36*M1532),
IF(AND(I1532=38000,R1532&gt;12.8,R1532&lt;=22.8),'[1]Pricing Schedule'!$F$34+('[1]Pricing Schedule'!$F$36*M1532),
IF(AND(I1532=38000,R1532&gt;22.8,R1532&lt;=30.2),'[1]Pricing Schedule'!$F$43+('[1]Pricing Schedule'!$F$45*M1532),
IF(AND(I1532=38000,R1532&gt;30.2,R1532&lt;=45.9),'[1]Pricing Schedule'!$F$52+('[1]Pricing Schedule'!$F$54*M1532),
IF(AND(I1532=38000,R1532&gt;45.9,R1532&lt;=123.4),'[1]Pricing Schedule'!$F$96+('[1]Pricing Schedule'!$F$97*M1532),
IF(AND(I1532=38000,R1532&gt;123.4,R1532&lt;=168.2,M1532&lt;=10),'[1]Pricing Schedule'!$F$103+('[1]Pricing Schedule'!$F$105*M1532),
IF(AND(I1532=38000,R1532&gt;123.4,R1532&lt;=168.2,M1532&gt;10),'[1]Pricing Schedule'!$F$111+('[1]Pricing Schedule'!$F$113*M1532),
IF(AND(I1532=38000,R1532&gt;157.4,R1532&lt;=336.4,M1532&lt;=10),('[1]Pricing Schedule'!$F$103+('[1]Pricing Schedule'!$F$105*M1532))*2,
IF(AND(I1532=38000,R1532&gt;157.4,R1532&lt;=336.4,M1532&gt;10),('[1]Pricing Schedule'!$F$111+('[1]Pricing Schedule'!$F$113*M1532))*2,
IF(AND(I1532=38000,R1532&gt;314.8,R1532&lt;=504.6,M1532&lt;=10),('[1]Pricing Schedule'!$F$103+('[1]Pricing Schedule'!$F$105*M1532))*3,
IF(AND(I1532=38000,R1532&gt;314.8,R1532&lt;=504.6,M1532&gt;10),('[1]Pricing Schedule'!$F$111+('[1]Pricing Schedule'!$F$113*M1532))*3,
IF(AND(I1532=38000,R1532&gt;472.2,R1532&lt;=672.8,M1532&lt;=10),('[1]Pricing Schedule'!$F$103+('[1]Pricing Schedule'!$F$105*M1532))*4,
IF(AND(I1532=38000,R1532&gt;472.2,R1532&lt;=672.8,M1532&gt;10),('[1]Pricing Schedule'!$F$111+('[1]Pricing Schedule'!$F$113*M1532))*4,
IF(AND(I1532=110000,R1532&lt;=12.8,M1532&gt;2),'[1]Pricing Schedule'!$F$62+('[1]Pricing Schedule'!$F$63*M1532),
IF(AND(I1532=110000,R1532&lt;=12.8,M1532&lt;=2),'[1]Pricing Schedule'!$F$96+('[1]Pricing Schedule'!$F$97*M1532),
IF(AND(I1532=110000,R1532&gt;12.8,R1532&lt;=22.8,M1532&gt;3),'[1]Pricing Schedule'!$F$71+('[1]Pricing Schedule'!$F$72*M1532),
IF(AND(I1532=110000,R1532&gt;12.8,R1532&lt;=22.8,M1532&lt;=3),'[1]Pricing Schedule'!$F$96+('[1]Pricing Schedule'!$F$97*M1532),
IF(AND(I1532=110000,R1532&gt;22.8,R1532&lt;=30.2),'[1]Pricing Schedule'!$F$80+('[1]Pricing Schedule'!$F$81*M1532),
IF(AND(I1532=110000,R1532&gt;30.2,R1532&lt;=45.9),'[1]Pricing Schedule'!$F$89+('[1]Pricing Schedule'!$F$90*M1532),
IF(AND(I1532=110000,R1532&gt;45.9,R1532&lt;=123.4),'[1]Pricing Schedule'!$F$96+('[1]Pricing Schedule'!$F$97*M1532),
IF(AND(I1532=110000,R1532&gt;123.4,R1532&lt;=168.2,M1532&lt;=10),'[1]Pricing Schedule'!$F$103+('[1]Pricing Schedule'!$F$105*M1532),
IF(AND(I1532=110000,R1532&gt;123.4,R1532&lt;=168.2,M1532&gt;10),'[1]Pricing Schedule'!$F$111+('[1]Pricing Schedule'!$F$113*M1532),
IF(AND(I1532=110000,R1532&gt;168.2,R1532&lt;=336.4,M1532&lt;=10),('[1]Pricing Schedule'!$F$103+('[1]Pricing Schedule'!$F$105*M1532))*2,
IF(AND(I1532=110000,R1532&gt;168.2,R1532&lt;=336.4,M1532&gt;10),('[1]Pricing Schedule'!$F$111+('[1]Pricing Schedule'!$F$113*M1532))*2,
IF(AND(I1532=110000,R1532&gt;336.4,R1532&lt;=504.6,M1532&lt;=10),('[1]Pricing Schedule'!$F$103+('[1]Pricing Schedule'!$F$105*M1532))*3,
IF(AND(I1532=110000,R1532&gt;336.4,R1532&lt;=504.6,M1532&gt;10),('[1]Pricing Schedule'!$F$111+('[1]Pricing Schedule'!$F$113*M1532))*3,
IF(AND(I1532=110000,R1532&gt;504.6,R1532&lt;=672.8,M1532&lt;=10),('[1]Pricing Schedule'!$F$103+('[1]Pricing Schedule'!$F$105*M1532))*4,
IF(AND(I1532=110000,R1532&gt;504.6,R1532&lt;=672.8,M1532&gt;10),('[1]Pricing Schedule'!$F$111+('[1]Pricing Schedule'!$F$113*M1532))*4,
IF(AND(I1532=110000,R1532&gt;672.8,R1532&lt;=841,M1532&lt;=10),('[1]Pricing Schedule'!$F$103+('[1]Pricing Schedule'!$F$105*M1532))*5,
IF(AND(I1532=110000,R1532&gt;672.8,R1532&lt;=841,M1532&gt;10),('[1]Pricing Schedule'!$F$111+('[1]Pricing Schedule'!$F$113*M1532))*5,
IF(AND(I1532=110000,R1532&gt;672.8,R1532&lt;=841,M1532&lt;=10),('[1]Pricing Schedule'!$F$103+('[1]Pricing Schedule'!$F$105*M1532))*5,
IF(AND(I1532=110000,R1532&gt;672.8,R1532&lt;=841,M1532&gt;10),('[1]Pricing Schedule'!$F$111+('[1]Pricing Schedule'!$F$113*M1532))*5,
IF(AND(I1532=110000,R1532&gt;1345.6,R1532&lt;=1513.8,M1532&lt;=10),('[1]Pricing Schedule'!$F$103+('[1]Pricing Schedule'!$F$105*M1532))*9,
IF(AND(I1532=110000,R1532&gt;1345.6,R1532&lt;=1513.8,M1532&gt;10),('[1]Pricing Schedule'!$F$111+('[1]Pricing Schedule'!$F$113*M1532))*9,
9999999999)))))))))))))))))))))))))))))))))))))))</f>
        <v>1334440</v>
      </c>
      <c r="T1532" s="21">
        <f>IF(AND(I1532=38000,R1532&lt;=4.5,M1532&gt;8),'[1]Pricing Schedule'!$J$9,
IF(AND(I1532=38000,R1532&lt;=4.5,M1532&lt;=8),'[1]Pricing Schedule'!$J$36,
IF(AND(I1532=38000,R1532&gt;4.5,R1532&lt;=9,M1532&gt;8),'[1]Pricing Schedule'!$J$18,
IF(AND(I1532=38000,R1532&gt;4.5,R1532&lt;=9,M1532&lt;=8),'[1]Pricing Schedule'!$J$36,
IF(AND(I1532=38000,R1532&gt;9,R1532&lt;=12.8,M1532&gt;8),'[1]Pricing Schedule'!$J$27,
IF(AND(I1532=38000,R1532&gt;9,R1532&lt;=12.8,M1532&lt;=8),'[1]Pricing Schedule'!$J$36,
IF(AND(I1532=38000,R1532&gt;12.8,R1532&lt;=22.8),'[1]Pricing Schedule'!$J$36,
IF(AND(I1532=38000,R1532&gt;22.8,R1532&lt;=30.2),'[1]Pricing Schedule'!$J$45,
IF(AND(I1532=38000,R1532&gt;30.2,R1532&lt;=45.9),'[1]Pricing Schedule'!$J$54,
IF(AND(I1532=38000,R1532&gt;45.9,R1532&lt;=123.4),'[1]Pricing Schedule'!$J$97,
IF(AND(I1532=38000,R1532&gt;123.4,R1532&lt;=168.2,M1532&lt;=10),'[1]Pricing Schedule'!$J$105,
IF(AND(I1532=38000,R1532&gt;123.4,R1532&lt;=168.2,M1532&gt;10),'[1]Pricing Schedule'!$J$113,
IF(AND(I1532=38000,R1532&gt;168.2,R1532&lt;=336.4,M1532&lt;=10),('[1]Pricing Schedule'!$J$105),
IF(AND(I1532=38000,R1532&gt;168.2,R1532&lt;=336.4,M1532&gt;10),('[1]Pricing Schedule'!$J$113),
IF(AND(I1532=38000,R1532&gt;336.4,R1532&lt;=504.6,M1532&lt;=10),('[1]Pricing Schedule'!$J$105),
IF(AND(I1532=38000,R1532&gt;336.4,R1532&lt;=504.6,M1532&gt;10),('[1]Pricing Schedule'!$J$113),
IF(AND(I1532=38000,R1532&gt;504.6,R1532&lt;=672.8,M1532&lt;=10),('[1]Pricing Schedule'!$J$105),
IF(AND(I1532=38000,R1532&gt;504.6,R1532&lt;=672.8,M1532&gt;10),('[1]Pricing Schedule'!$J$113),
IF(AND(I1532=110000,R1532&lt;=12.8,M1532&gt;2),'[1]Pricing Schedule'!$J$63,
IF(AND(I1532=110000,R1532&lt;=12.8,M1532&lt;=2),'[1]Pricing Schedule'!$J$97,
IF(AND(I1532=110000,R1532&gt;12.8,R1532&lt;=22.8,M1532&gt;3),'[1]Pricing Schedule'!$J$72,
IF(AND(I1532=110000,R1532&gt;12.8,R1532&lt;=22.8,M1532&lt;=3),'[1]Pricing Schedule'!$J$97,
IF(AND(I1532=110000,R1532&gt;22.8,R1532&lt;=30.2),'[1]Pricing Schedule'!$J$81,
IF(AND(I1532=110000,R1532&gt;30.2,R1532&lt;=45.9),'[1]Pricing Schedule'!$J$90,
IF(AND(I1532=110000,R1532&gt;45.9,R1532&lt;=123.4),'[1]Pricing Schedule'!$J$97,
IF(AND(I1532=110000,R1532&gt;123.4,R1532&lt;=168.2,M1532&lt;=10),'[1]Pricing Schedule'!$J$105,
IF(AND(I1532=110000,R1532&gt;123.4,R1532&lt;=168.2,M1532&gt;10),'[1]Pricing Schedule'!$J$113,
IF(AND(I1532=110000,R1532&gt;168.2,R1532&lt;=336.2,M1532&lt;=10),('[1]Pricing Schedule'!$J$105),
IF(AND(I1532=110000,R1532&gt;168.2,R1532&lt;=336.2,M1532&gt;10),('[1]Pricing Schedule'!$J$113),
IF(AND(I1532=110000,R1532&gt;336.4,R1532&lt;=504.6,M1532&lt;=10),('[1]Pricing Schedule'!$J$105),
IF(AND(I1532=110000,R1532&gt;336.4,R1532&lt;=504.6,M1532&gt;10),('[1]Pricing Schedule'!$J$113),
IF(AND(I1532=110000,R1532&gt;504.6,R1532&lt;=672.8,M1532&lt;=10),('[1]Pricing Schedule'!$J$105),
IF(AND(I1532=110000,R1532&gt;504.6,R1532&lt;=672.8,M1532&gt;10),('[1]Pricing Schedule'!$J$113),
IF(AND(I1532=110000,R1532&gt;672.8,R1532&lt;=841,M1532&lt;=10),('[1]Pricing Schedule'!$J$105),
IF(AND(I1532=110000,R1532&gt;672.8,R1532&lt;=841,M1532&gt;10),('[1]Pricing Schedule'!$J$113),
IF(AND(I1532=110000,R1532&gt;1682,R1532&lt;=1850.2,M1532&lt;=10),('[1]Pricing Schedule'!$J$105),
IF(AND(I1532=110000,R1532&gt;1682,R1532&lt;=1850.2,M1532&gt;10),('[1]Pricing Schedule'!$J$113),
IF(AND(I1532=110000,R1532&gt;2018.4,R1532&lt;=2186.6,M1532&lt;=10),('[1]Pricing Schedule'!$J$105),
IF(AND(I1532=110000,R1532&gt;2018.4,R1532&lt;=2186.6,M1532&gt;10),('[1]Pricing Schedule'!$J$113),999999999)))))))))))))))))))))))))))))))))))))))</f>
        <v>1</v>
      </c>
      <c r="U1532" s="40">
        <f t="shared" si="144"/>
        <v>317723.80952380953</v>
      </c>
      <c r="V1532" s="41">
        <f t="shared" si="145"/>
        <v>3.1473876682353645</v>
      </c>
      <c r="Y1532" s="23">
        <v>233</v>
      </c>
      <c r="Z1532" s="23">
        <v>459</v>
      </c>
      <c r="AD1532" s="13"/>
      <c r="AE1532" s="13"/>
      <c r="AF1532" s="13"/>
      <c r="AR1532" s="35"/>
    </row>
    <row r="1533" spans="1:44">
      <c r="A1533" s="23">
        <v>1535</v>
      </c>
      <c r="B1533" s="23">
        <v>1535</v>
      </c>
      <c r="C1533" s="23" t="s">
        <v>2226</v>
      </c>
      <c r="D1533" s="23" t="s">
        <v>1103</v>
      </c>
      <c r="E1533" s="23" t="s">
        <v>1103</v>
      </c>
      <c r="F1533" s="23" t="s">
        <v>1910</v>
      </c>
      <c r="G1533" s="23" t="s">
        <v>1911</v>
      </c>
      <c r="H1533" s="23" t="s">
        <v>113</v>
      </c>
      <c r="I1533" s="13">
        <v>38000</v>
      </c>
      <c r="J1533" s="13">
        <v>38000</v>
      </c>
      <c r="K1533" s="23" t="s">
        <v>119</v>
      </c>
      <c r="L1533" s="24">
        <v>9.5960000000000001</v>
      </c>
      <c r="M1533" s="37">
        <f t="shared" si="140"/>
        <v>10</v>
      </c>
      <c r="N1533" s="24">
        <v>0.26600000000000001</v>
      </c>
      <c r="O1533" s="13">
        <v>3</v>
      </c>
      <c r="P1533" s="36">
        <f t="shared" si="141"/>
        <v>0.26600000000000001</v>
      </c>
      <c r="Q1533" s="38">
        <f t="shared" si="142"/>
        <v>4.2</v>
      </c>
      <c r="R1533" s="37">
        <f t="shared" si="143"/>
        <v>4.2</v>
      </c>
      <c r="S1533" s="39">
        <f>IF(AND(I1533=38000,R1533&lt;=4.5,M1533&gt;8),'[1]Pricing Schedule'!$F$8+('[1]Pricing Schedule'!$F$9*M1533),
IF(AND(I1533=38000,R1533&lt;=4.5,M1533&lt;=8),'[1]Pricing Schedule'!$F$34+('[1]Pricing Schedule'!$F$36*M1533),
IF(AND(I1533=38000,R1533&gt;4.5,R1533&lt;=9,M1533&gt;8),'[1]Pricing Schedule'!$F$17+('[1]Pricing Schedule'!$F$18*M1533),
IF(AND(I1533=38000,R1533&gt;4.5,R1533&lt;=9,M1533&lt;=8),'[1]Pricing Schedule'!$F$34+('[1]Pricing Schedule'!$F$36*M1533),
IF(AND(I1533=38000,R1533&gt;9,R1533&lt;=12.8,M1533&gt;8),'[1]Pricing Schedule'!$F$26+('[1]Pricing Schedule'!$F$27*M1533),
IF(AND(I1533=38000,R1533&gt;9,R1533&lt;=12.8,M1533&lt;=8),'[1]Pricing Schedule'!$F$34+('[1]Pricing Schedule'!$F$36*M1533),
IF(AND(I1533=38000,R1533&gt;12.8,R1533&lt;=22.8),'[1]Pricing Schedule'!$F$34+('[1]Pricing Schedule'!$F$36*M1533),
IF(AND(I1533=38000,R1533&gt;22.8,R1533&lt;=30.2),'[1]Pricing Schedule'!$F$43+('[1]Pricing Schedule'!$F$45*M1533),
IF(AND(I1533=38000,R1533&gt;30.2,R1533&lt;=45.9),'[1]Pricing Schedule'!$F$52+('[1]Pricing Schedule'!$F$54*M1533),
IF(AND(I1533=38000,R1533&gt;45.9,R1533&lt;=123.4),'[1]Pricing Schedule'!$F$96+('[1]Pricing Schedule'!$F$97*M1533),
IF(AND(I1533=38000,R1533&gt;123.4,R1533&lt;=168.2,M1533&lt;=10),'[1]Pricing Schedule'!$F$103+('[1]Pricing Schedule'!$F$105*M1533),
IF(AND(I1533=38000,R1533&gt;123.4,R1533&lt;=168.2,M1533&gt;10),'[1]Pricing Schedule'!$F$111+('[1]Pricing Schedule'!$F$113*M1533),
IF(AND(I1533=38000,R1533&gt;157.4,R1533&lt;=336.4,M1533&lt;=10),('[1]Pricing Schedule'!$F$103+('[1]Pricing Schedule'!$F$105*M1533))*2,
IF(AND(I1533=38000,R1533&gt;157.4,R1533&lt;=336.4,M1533&gt;10),('[1]Pricing Schedule'!$F$111+('[1]Pricing Schedule'!$F$113*M1533))*2,
IF(AND(I1533=38000,R1533&gt;314.8,R1533&lt;=504.6,M1533&lt;=10),('[1]Pricing Schedule'!$F$103+('[1]Pricing Schedule'!$F$105*M1533))*3,
IF(AND(I1533=38000,R1533&gt;314.8,R1533&lt;=504.6,M1533&gt;10),('[1]Pricing Schedule'!$F$111+('[1]Pricing Schedule'!$F$113*M1533))*3,
IF(AND(I1533=38000,R1533&gt;472.2,R1533&lt;=672.8,M1533&lt;=10),('[1]Pricing Schedule'!$F$103+('[1]Pricing Schedule'!$F$105*M1533))*4,
IF(AND(I1533=38000,R1533&gt;472.2,R1533&lt;=672.8,M1533&gt;10),('[1]Pricing Schedule'!$F$111+('[1]Pricing Schedule'!$F$113*M1533))*4,
IF(AND(I1533=110000,R1533&lt;=12.8,M1533&gt;2),'[1]Pricing Schedule'!$F$62+('[1]Pricing Schedule'!$F$63*M1533),
IF(AND(I1533=110000,R1533&lt;=12.8,M1533&lt;=2),'[1]Pricing Schedule'!$F$96+('[1]Pricing Schedule'!$F$97*M1533),
IF(AND(I1533=110000,R1533&gt;12.8,R1533&lt;=22.8,M1533&gt;3),'[1]Pricing Schedule'!$F$71+('[1]Pricing Schedule'!$F$72*M1533),
IF(AND(I1533=110000,R1533&gt;12.8,R1533&lt;=22.8,M1533&lt;=3),'[1]Pricing Schedule'!$F$96+('[1]Pricing Schedule'!$F$97*M1533),
IF(AND(I1533=110000,R1533&gt;22.8,R1533&lt;=30.2),'[1]Pricing Schedule'!$F$80+('[1]Pricing Schedule'!$F$81*M1533),
IF(AND(I1533=110000,R1533&gt;30.2,R1533&lt;=45.9),'[1]Pricing Schedule'!$F$89+('[1]Pricing Schedule'!$F$90*M1533),
IF(AND(I1533=110000,R1533&gt;45.9,R1533&lt;=123.4),'[1]Pricing Schedule'!$F$96+('[1]Pricing Schedule'!$F$97*M1533),
IF(AND(I1533=110000,R1533&gt;123.4,R1533&lt;=168.2,M1533&lt;=10),'[1]Pricing Schedule'!$F$103+('[1]Pricing Schedule'!$F$105*M1533),
IF(AND(I1533=110000,R1533&gt;123.4,R1533&lt;=168.2,M1533&gt;10),'[1]Pricing Schedule'!$F$111+('[1]Pricing Schedule'!$F$113*M1533),
IF(AND(I1533=110000,R1533&gt;168.2,R1533&lt;=336.4,M1533&lt;=10),('[1]Pricing Schedule'!$F$103+('[1]Pricing Schedule'!$F$105*M1533))*2,
IF(AND(I1533=110000,R1533&gt;168.2,R1533&lt;=336.4,M1533&gt;10),('[1]Pricing Schedule'!$F$111+('[1]Pricing Schedule'!$F$113*M1533))*2,
IF(AND(I1533=110000,R1533&gt;336.4,R1533&lt;=504.6,M1533&lt;=10),('[1]Pricing Schedule'!$F$103+('[1]Pricing Schedule'!$F$105*M1533))*3,
IF(AND(I1533=110000,R1533&gt;336.4,R1533&lt;=504.6,M1533&gt;10),('[1]Pricing Schedule'!$F$111+('[1]Pricing Schedule'!$F$113*M1533))*3,
IF(AND(I1533=110000,R1533&gt;504.6,R1533&lt;=672.8,M1533&lt;=10),('[1]Pricing Schedule'!$F$103+('[1]Pricing Schedule'!$F$105*M1533))*4,
IF(AND(I1533=110000,R1533&gt;504.6,R1533&lt;=672.8,M1533&gt;10),('[1]Pricing Schedule'!$F$111+('[1]Pricing Schedule'!$F$113*M1533))*4,
IF(AND(I1533=110000,R1533&gt;672.8,R1533&lt;=841,M1533&lt;=10),('[1]Pricing Schedule'!$F$103+('[1]Pricing Schedule'!$F$105*M1533))*5,
IF(AND(I1533=110000,R1533&gt;672.8,R1533&lt;=841,M1533&gt;10),('[1]Pricing Schedule'!$F$111+('[1]Pricing Schedule'!$F$113*M1533))*5,
IF(AND(I1533=110000,R1533&gt;672.8,R1533&lt;=841,M1533&lt;=10),('[1]Pricing Schedule'!$F$103+('[1]Pricing Schedule'!$F$105*M1533))*5,
IF(AND(I1533=110000,R1533&gt;672.8,R1533&lt;=841,M1533&gt;10),('[1]Pricing Schedule'!$F$111+('[1]Pricing Schedule'!$F$113*M1533))*5,
IF(AND(I1533=110000,R1533&gt;1345.6,R1533&lt;=1513.8,M1533&lt;=10),('[1]Pricing Schedule'!$F$103+('[1]Pricing Schedule'!$F$105*M1533))*9,
IF(AND(I1533=110000,R1533&gt;1345.6,R1533&lt;=1513.8,M1533&gt;10),('[1]Pricing Schedule'!$F$111+('[1]Pricing Schedule'!$F$113*M1533))*9,
9999999999)))))))))))))))))))))))))))))))))))))))</f>
        <v>1387140</v>
      </c>
      <c r="T1533" s="21">
        <f>IF(AND(I1533=38000,R1533&lt;=4.5,M1533&gt;8),'[1]Pricing Schedule'!$J$9,
IF(AND(I1533=38000,R1533&lt;=4.5,M1533&lt;=8),'[1]Pricing Schedule'!$J$36,
IF(AND(I1533=38000,R1533&gt;4.5,R1533&lt;=9,M1533&gt;8),'[1]Pricing Schedule'!$J$18,
IF(AND(I1533=38000,R1533&gt;4.5,R1533&lt;=9,M1533&lt;=8),'[1]Pricing Schedule'!$J$36,
IF(AND(I1533=38000,R1533&gt;9,R1533&lt;=12.8,M1533&gt;8),'[1]Pricing Schedule'!$J$27,
IF(AND(I1533=38000,R1533&gt;9,R1533&lt;=12.8,M1533&lt;=8),'[1]Pricing Schedule'!$J$36,
IF(AND(I1533=38000,R1533&gt;12.8,R1533&lt;=22.8),'[1]Pricing Schedule'!$J$36,
IF(AND(I1533=38000,R1533&gt;22.8,R1533&lt;=30.2),'[1]Pricing Schedule'!$J$45,
IF(AND(I1533=38000,R1533&gt;30.2,R1533&lt;=45.9),'[1]Pricing Schedule'!$J$54,
IF(AND(I1533=38000,R1533&gt;45.9,R1533&lt;=123.4),'[1]Pricing Schedule'!$J$97,
IF(AND(I1533=38000,R1533&gt;123.4,R1533&lt;=168.2,M1533&lt;=10),'[1]Pricing Schedule'!$J$105,
IF(AND(I1533=38000,R1533&gt;123.4,R1533&lt;=168.2,M1533&gt;10),'[1]Pricing Schedule'!$J$113,
IF(AND(I1533=38000,R1533&gt;168.2,R1533&lt;=336.4,M1533&lt;=10),('[1]Pricing Schedule'!$J$105),
IF(AND(I1533=38000,R1533&gt;168.2,R1533&lt;=336.4,M1533&gt;10),('[1]Pricing Schedule'!$J$113),
IF(AND(I1533=38000,R1533&gt;336.4,R1533&lt;=504.6,M1533&lt;=10),('[1]Pricing Schedule'!$J$105),
IF(AND(I1533=38000,R1533&gt;336.4,R1533&lt;=504.6,M1533&gt;10),('[1]Pricing Schedule'!$J$113),
IF(AND(I1533=38000,R1533&gt;504.6,R1533&lt;=672.8,M1533&lt;=10),('[1]Pricing Schedule'!$J$105),
IF(AND(I1533=38000,R1533&gt;504.6,R1533&lt;=672.8,M1533&gt;10),('[1]Pricing Schedule'!$J$113),
IF(AND(I1533=110000,R1533&lt;=12.8,M1533&gt;2),'[1]Pricing Schedule'!$J$63,
IF(AND(I1533=110000,R1533&lt;=12.8,M1533&lt;=2),'[1]Pricing Schedule'!$J$97,
IF(AND(I1533=110000,R1533&gt;12.8,R1533&lt;=22.8,M1533&gt;3),'[1]Pricing Schedule'!$J$72,
IF(AND(I1533=110000,R1533&gt;12.8,R1533&lt;=22.8,M1533&lt;=3),'[1]Pricing Schedule'!$J$97,
IF(AND(I1533=110000,R1533&gt;22.8,R1533&lt;=30.2),'[1]Pricing Schedule'!$J$81,
IF(AND(I1533=110000,R1533&gt;30.2,R1533&lt;=45.9),'[1]Pricing Schedule'!$J$90,
IF(AND(I1533=110000,R1533&gt;45.9,R1533&lt;=123.4),'[1]Pricing Schedule'!$J$97,
IF(AND(I1533=110000,R1533&gt;123.4,R1533&lt;=168.2,M1533&lt;=10),'[1]Pricing Schedule'!$J$105,
IF(AND(I1533=110000,R1533&gt;123.4,R1533&lt;=168.2,M1533&gt;10),'[1]Pricing Schedule'!$J$113,
IF(AND(I1533=110000,R1533&gt;168.2,R1533&lt;=336.2,M1533&lt;=10),('[1]Pricing Schedule'!$J$105),
IF(AND(I1533=110000,R1533&gt;168.2,R1533&lt;=336.2,M1533&gt;10),('[1]Pricing Schedule'!$J$113),
IF(AND(I1533=110000,R1533&gt;336.4,R1533&lt;=504.6,M1533&lt;=10),('[1]Pricing Schedule'!$J$105),
IF(AND(I1533=110000,R1533&gt;336.4,R1533&lt;=504.6,M1533&gt;10),('[1]Pricing Schedule'!$J$113),
IF(AND(I1533=110000,R1533&gt;504.6,R1533&lt;=672.8,M1533&lt;=10),('[1]Pricing Schedule'!$J$105),
IF(AND(I1533=110000,R1533&gt;504.6,R1533&lt;=672.8,M1533&gt;10),('[1]Pricing Schedule'!$J$113),
IF(AND(I1533=110000,R1533&gt;672.8,R1533&lt;=841,M1533&lt;=10),('[1]Pricing Schedule'!$J$105),
IF(AND(I1533=110000,R1533&gt;672.8,R1533&lt;=841,M1533&gt;10),('[1]Pricing Schedule'!$J$113),
IF(AND(I1533=110000,R1533&gt;1682,R1533&lt;=1850.2,M1533&lt;=10),('[1]Pricing Schedule'!$J$105),
IF(AND(I1533=110000,R1533&gt;1682,R1533&lt;=1850.2,M1533&gt;10),('[1]Pricing Schedule'!$J$113),
IF(AND(I1533=110000,R1533&gt;2018.4,R1533&lt;=2186.6,M1533&lt;=10),('[1]Pricing Schedule'!$J$105),
IF(AND(I1533=110000,R1533&gt;2018.4,R1533&lt;=2186.6,M1533&gt;10),('[1]Pricing Schedule'!$J$113),999999999)))))))))))))))))))))))))))))))))))))))</f>
        <v>1</v>
      </c>
      <c r="U1533" s="40">
        <f t="shared" si="144"/>
        <v>330271.42857142858</v>
      </c>
      <c r="V1533" s="41">
        <f t="shared" si="145"/>
        <v>3.0278126216531858</v>
      </c>
      <c r="Y1533" s="23">
        <v>387</v>
      </c>
      <c r="Z1533" s="23">
        <v>275</v>
      </c>
      <c r="AD1533" s="13"/>
      <c r="AE1533" s="13"/>
      <c r="AF1533" s="13"/>
      <c r="AR1533" s="35"/>
    </row>
    <row r="1534" spans="1:44">
      <c r="A1534" s="23">
        <v>1536</v>
      </c>
      <c r="B1534" s="23">
        <v>1536</v>
      </c>
      <c r="C1534" s="23" t="s">
        <v>2227</v>
      </c>
      <c r="D1534" s="23" t="s">
        <v>1103</v>
      </c>
      <c r="E1534" s="23" t="s">
        <v>1103</v>
      </c>
      <c r="F1534" s="23" t="s">
        <v>1910</v>
      </c>
      <c r="G1534" s="23" t="s">
        <v>1911</v>
      </c>
      <c r="H1534" s="23" t="s">
        <v>113</v>
      </c>
      <c r="I1534" s="13">
        <v>38000</v>
      </c>
      <c r="J1534" s="13">
        <v>38000</v>
      </c>
      <c r="K1534" s="23" t="s">
        <v>119</v>
      </c>
      <c r="L1534" s="24">
        <v>11.076000000000001</v>
      </c>
      <c r="M1534" s="37">
        <f t="shared" si="140"/>
        <v>12</v>
      </c>
      <c r="N1534" s="24">
        <v>0.32100000000000001</v>
      </c>
      <c r="O1534" s="13">
        <v>3</v>
      </c>
      <c r="P1534" s="36">
        <f t="shared" si="141"/>
        <v>0.32100000000000001</v>
      </c>
      <c r="Q1534" s="38">
        <f t="shared" si="142"/>
        <v>4.2</v>
      </c>
      <c r="R1534" s="37">
        <f t="shared" si="143"/>
        <v>4.2</v>
      </c>
      <c r="S1534" s="39">
        <f>IF(AND(I1534=38000,R1534&lt;=4.5,M1534&gt;8),'[1]Pricing Schedule'!$F$8+('[1]Pricing Schedule'!$F$9*M1534),
IF(AND(I1534=38000,R1534&lt;=4.5,M1534&lt;=8),'[1]Pricing Schedule'!$F$34+('[1]Pricing Schedule'!$F$36*M1534),
IF(AND(I1534=38000,R1534&gt;4.5,R1534&lt;=9,M1534&gt;8),'[1]Pricing Schedule'!$F$17+('[1]Pricing Schedule'!$F$18*M1534),
IF(AND(I1534=38000,R1534&gt;4.5,R1534&lt;=9,M1534&lt;=8),'[1]Pricing Schedule'!$F$34+('[1]Pricing Schedule'!$F$36*M1534),
IF(AND(I1534=38000,R1534&gt;9,R1534&lt;=12.8,M1534&gt;8),'[1]Pricing Schedule'!$F$26+('[1]Pricing Schedule'!$F$27*M1534),
IF(AND(I1534=38000,R1534&gt;9,R1534&lt;=12.8,M1534&lt;=8),'[1]Pricing Schedule'!$F$34+('[1]Pricing Schedule'!$F$36*M1534),
IF(AND(I1534=38000,R1534&gt;12.8,R1534&lt;=22.8),'[1]Pricing Schedule'!$F$34+('[1]Pricing Schedule'!$F$36*M1534),
IF(AND(I1534=38000,R1534&gt;22.8,R1534&lt;=30.2),'[1]Pricing Schedule'!$F$43+('[1]Pricing Schedule'!$F$45*M1534),
IF(AND(I1534=38000,R1534&gt;30.2,R1534&lt;=45.9),'[1]Pricing Schedule'!$F$52+('[1]Pricing Schedule'!$F$54*M1534),
IF(AND(I1534=38000,R1534&gt;45.9,R1534&lt;=123.4),'[1]Pricing Schedule'!$F$96+('[1]Pricing Schedule'!$F$97*M1534),
IF(AND(I1534=38000,R1534&gt;123.4,R1534&lt;=168.2,M1534&lt;=10),'[1]Pricing Schedule'!$F$103+('[1]Pricing Schedule'!$F$105*M1534),
IF(AND(I1534=38000,R1534&gt;123.4,R1534&lt;=168.2,M1534&gt;10),'[1]Pricing Schedule'!$F$111+('[1]Pricing Schedule'!$F$113*M1534),
IF(AND(I1534=38000,R1534&gt;157.4,R1534&lt;=336.4,M1534&lt;=10),('[1]Pricing Schedule'!$F$103+('[1]Pricing Schedule'!$F$105*M1534))*2,
IF(AND(I1534=38000,R1534&gt;157.4,R1534&lt;=336.4,M1534&gt;10),('[1]Pricing Schedule'!$F$111+('[1]Pricing Schedule'!$F$113*M1534))*2,
IF(AND(I1534=38000,R1534&gt;314.8,R1534&lt;=504.6,M1534&lt;=10),('[1]Pricing Schedule'!$F$103+('[1]Pricing Schedule'!$F$105*M1534))*3,
IF(AND(I1534=38000,R1534&gt;314.8,R1534&lt;=504.6,M1534&gt;10),('[1]Pricing Schedule'!$F$111+('[1]Pricing Schedule'!$F$113*M1534))*3,
IF(AND(I1534=38000,R1534&gt;472.2,R1534&lt;=672.8,M1534&lt;=10),('[1]Pricing Schedule'!$F$103+('[1]Pricing Schedule'!$F$105*M1534))*4,
IF(AND(I1534=38000,R1534&gt;472.2,R1534&lt;=672.8,M1534&gt;10),('[1]Pricing Schedule'!$F$111+('[1]Pricing Schedule'!$F$113*M1534))*4,
IF(AND(I1534=110000,R1534&lt;=12.8,M1534&gt;2),'[1]Pricing Schedule'!$F$62+('[1]Pricing Schedule'!$F$63*M1534),
IF(AND(I1534=110000,R1534&lt;=12.8,M1534&lt;=2),'[1]Pricing Schedule'!$F$96+('[1]Pricing Schedule'!$F$97*M1534),
IF(AND(I1534=110000,R1534&gt;12.8,R1534&lt;=22.8,M1534&gt;3),'[1]Pricing Schedule'!$F$71+('[1]Pricing Schedule'!$F$72*M1534),
IF(AND(I1534=110000,R1534&gt;12.8,R1534&lt;=22.8,M1534&lt;=3),'[1]Pricing Schedule'!$F$96+('[1]Pricing Schedule'!$F$97*M1534),
IF(AND(I1534=110000,R1534&gt;22.8,R1534&lt;=30.2),'[1]Pricing Schedule'!$F$80+('[1]Pricing Schedule'!$F$81*M1534),
IF(AND(I1534=110000,R1534&gt;30.2,R1534&lt;=45.9),'[1]Pricing Schedule'!$F$89+('[1]Pricing Schedule'!$F$90*M1534),
IF(AND(I1534=110000,R1534&gt;45.9,R1534&lt;=123.4),'[1]Pricing Schedule'!$F$96+('[1]Pricing Schedule'!$F$97*M1534),
IF(AND(I1534=110000,R1534&gt;123.4,R1534&lt;=168.2,M1534&lt;=10),'[1]Pricing Schedule'!$F$103+('[1]Pricing Schedule'!$F$105*M1534),
IF(AND(I1534=110000,R1534&gt;123.4,R1534&lt;=168.2,M1534&gt;10),'[1]Pricing Schedule'!$F$111+('[1]Pricing Schedule'!$F$113*M1534),
IF(AND(I1534=110000,R1534&gt;168.2,R1534&lt;=336.4,M1534&lt;=10),('[1]Pricing Schedule'!$F$103+('[1]Pricing Schedule'!$F$105*M1534))*2,
IF(AND(I1534=110000,R1534&gt;168.2,R1534&lt;=336.4,M1534&gt;10),('[1]Pricing Schedule'!$F$111+('[1]Pricing Schedule'!$F$113*M1534))*2,
IF(AND(I1534=110000,R1534&gt;336.4,R1534&lt;=504.6,M1534&lt;=10),('[1]Pricing Schedule'!$F$103+('[1]Pricing Schedule'!$F$105*M1534))*3,
IF(AND(I1534=110000,R1534&gt;336.4,R1534&lt;=504.6,M1534&gt;10),('[1]Pricing Schedule'!$F$111+('[1]Pricing Schedule'!$F$113*M1534))*3,
IF(AND(I1534=110000,R1534&gt;504.6,R1534&lt;=672.8,M1534&lt;=10),('[1]Pricing Schedule'!$F$103+('[1]Pricing Schedule'!$F$105*M1534))*4,
IF(AND(I1534=110000,R1534&gt;504.6,R1534&lt;=672.8,M1534&gt;10),('[1]Pricing Schedule'!$F$111+('[1]Pricing Schedule'!$F$113*M1534))*4,
IF(AND(I1534=110000,R1534&gt;672.8,R1534&lt;=841,M1534&lt;=10),('[1]Pricing Schedule'!$F$103+('[1]Pricing Schedule'!$F$105*M1534))*5,
IF(AND(I1534=110000,R1534&gt;672.8,R1534&lt;=841,M1534&gt;10),('[1]Pricing Schedule'!$F$111+('[1]Pricing Schedule'!$F$113*M1534))*5,
IF(AND(I1534=110000,R1534&gt;672.8,R1534&lt;=841,M1534&lt;=10),('[1]Pricing Schedule'!$F$103+('[1]Pricing Schedule'!$F$105*M1534))*5,
IF(AND(I1534=110000,R1534&gt;672.8,R1534&lt;=841,M1534&gt;10),('[1]Pricing Schedule'!$F$111+('[1]Pricing Schedule'!$F$113*M1534))*5,
IF(AND(I1534=110000,R1534&gt;1345.6,R1534&lt;=1513.8,M1534&lt;=10),('[1]Pricing Schedule'!$F$103+('[1]Pricing Schedule'!$F$105*M1534))*9,
IF(AND(I1534=110000,R1534&gt;1345.6,R1534&lt;=1513.8,M1534&gt;10),('[1]Pricing Schedule'!$F$111+('[1]Pricing Schedule'!$F$113*M1534))*9,
9999999999)))))))))))))))))))))))))))))))))))))))</f>
        <v>1492540</v>
      </c>
      <c r="T1534" s="21">
        <f>IF(AND(I1534=38000,R1534&lt;=4.5,M1534&gt;8),'[1]Pricing Schedule'!$J$9,
IF(AND(I1534=38000,R1534&lt;=4.5,M1534&lt;=8),'[1]Pricing Schedule'!$J$36,
IF(AND(I1534=38000,R1534&gt;4.5,R1534&lt;=9,M1534&gt;8),'[1]Pricing Schedule'!$J$18,
IF(AND(I1534=38000,R1534&gt;4.5,R1534&lt;=9,M1534&lt;=8),'[1]Pricing Schedule'!$J$36,
IF(AND(I1534=38000,R1534&gt;9,R1534&lt;=12.8,M1534&gt;8),'[1]Pricing Schedule'!$J$27,
IF(AND(I1534=38000,R1534&gt;9,R1534&lt;=12.8,M1534&lt;=8),'[1]Pricing Schedule'!$J$36,
IF(AND(I1534=38000,R1534&gt;12.8,R1534&lt;=22.8),'[1]Pricing Schedule'!$J$36,
IF(AND(I1534=38000,R1534&gt;22.8,R1534&lt;=30.2),'[1]Pricing Schedule'!$J$45,
IF(AND(I1534=38000,R1534&gt;30.2,R1534&lt;=45.9),'[1]Pricing Schedule'!$J$54,
IF(AND(I1534=38000,R1534&gt;45.9,R1534&lt;=123.4),'[1]Pricing Schedule'!$J$97,
IF(AND(I1534=38000,R1534&gt;123.4,R1534&lt;=168.2,M1534&lt;=10),'[1]Pricing Schedule'!$J$105,
IF(AND(I1534=38000,R1534&gt;123.4,R1534&lt;=168.2,M1534&gt;10),'[1]Pricing Schedule'!$J$113,
IF(AND(I1534=38000,R1534&gt;168.2,R1534&lt;=336.4,M1534&lt;=10),('[1]Pricing Schedule'!$J$105),
IF(AND(I1534=38000,R1534&gt;168.2,R1534&lt;=336.4,M1534&gt;10),('[1]Pricing Schedule'!$J$113),
IF(AND(I1534=38000,R1534&gt;336.4,R1534&lt;=504.6,M1534&lt;=10),('[1]Pricing Schedule'!$J$105),
IF(AND(I1534=38000,R1534&gt;336.4,R1534&lt;=504.6,M1534&gt;10),('[1]Pricing Schedule'!$J$113),
IF(AND(I1534=38000,R1534&gt;504.6,R1534&lt;=672.8,M1534&lt;=10),('[1]Pricing Schedule'!$J$105),
IF(AND(I1534=38000,R1534&gt;504.6,R1534&lt;=672.8,M1534&gt;10),('[1]Pricing Schedule'!$J$113),
IF(AND(I1534=110000,R1534&lt;=12.8,M1534&gt;2),'[1]Pricing Schedule'!$J$63,
IF(AND(I1534=110000,R1534&lt;=12.8,M1534&lt;=2),'[1]Pricing Schedule'!$J$97,
IF(AND(I1534=110000,R1534&gt;12.8,R1534&lt;=22.8,M1534&gt;3),'[1]Pricing Schedule'!$J$72,
IF(AND(I1534=110000,R1534&gt;12.8,R1534&lt;=22.8,M1534&lt;=3),'[1]Pricing Schedule'!$J$97,
IF(AND(I1534=110000,R1534&gt;22.8,R1534&lt;=30.2),'[1]Pricing Schedule'!$J$81,
IF(AND(I1534=110000,R1534&gt;30.2,R1534&lt;=45.9),'[1]Pricing Schedule'!$J$90,
IF(AND(I1534=110000,R1534&gt;45.9,R1534&lt;=123.4),'[1]Pricing Schedule'!$J$97,
IF(AND(I1534=110000,R1534&gt;123.4,R1534&lt;=168.2,M1534&lt;=10),'[1]Pricing Schedule'!$J$105,
IF(AND(I1534=110000,R1534&gt;123.4,R1534&lt;=168.2,M1534&gt;10),'[1]Pricing Schedule'!$J$113,
IF(AND(I1534=110000,R1534&gt;168.2,R1534&lt;=336.2,M1534&lt;=10),('[1]Pricing Schedule'!$J$105),
IF(AND(I1534=110000,R1534&gt;168.2,R1534&lt;=336.2,M1534&gt;10),('[1]Pricing Schedule'!$J$113),
IF(AND(I1534=110000,R1534&gt;336.4,R1534&lt;=504.6,M1534&lt;=10),('[1]Pricing Schedule'!$J$105),
IF(AND(I1534=110000,R1534&gt;336.4,R1534&lt;=504.6,M1534&gt;10),('[1]Pricing Schedule'!$J$113),
IF(AND(I1534=110000,R1534&gt;504.6,R1534&lt;=672.8,M1534&lt;=10),('[1]Pricing Schedule'!$J$105),
IF(AND(I1534=110000,R1534&gt;504.6,R1534&lt;=672.8,M1534&gt;10),('[1]Pricing Schedule'!$J$113),
IF(AND(I1534=110000,R1534&gt;672.8,R1534&lt;=841,M1534&lt;=10),('[1]Pricing Schedule'!$J$105),
IF(AND(I1534=110000,R1534&gt;672.8,R1534&lt;=841,M1534&gt;10),('[1]Pricing Schedule'!$J$113),
IF(AND(I1534=110000,R1534&gt;1682,R1534&lt;=1850.2,M1534&lt;=10),('[1]Pricing Schedule'!$J$105),
IF(AND(I1534=110000,R1534&gt;1682,R1534&lt;=1850.2,M1534&gt;10),('[1]Pricing Schedule'!$J$113),
IF(AND(I1534=110000,R1534&gt;2018.4,R1534&lt;=2186.6,M1534&lt;=10),('[1]Pricing Schedule'!$J$105),
IF(AND(I1534=110000,R1534&gt;2018.4,R1534&lt;=2186.6,M1534&gt;10),('[1]Pricing Schedule'!$J$113),999999999)))))))))))))))))))))))))))))))))))))))</f>
        <v>1</v>
      </c>
      <c r="U1534" s="40">
        <f t="shared" si="144"/>
        <v>355366.66666666663</v>
      </c>
      <c r="V1534" s="41">
        <f t="shared" si="145"/>
        <v>2.8139949348091173</v>
      </c>
      <c r="Y1534" s="23">
        <v>90</v>
      </c>
      <c r="Z1534" s="23">
        <v>275</v>
      </c>
      <c r="AD1534" s="13"/>
      <c r="AE1534" s="13"/>
      <c r="AF1534" s="13"/>
      <c r="AR1534" s="35"/>
    </row>
    <row r="1535" spans="1:44">
      <c r="A1535" s="23">
        <v>1537</v>
      </c>
      <c r="B1535" s="23">
        <v>1537</v>
      </c>
      <c r="C1535" s="23" t="s">
        <v>2228</v>
      </c>
      <c r="D1535" s="23" t="s">
        <v>816</v>
      </c>
      <c r="E1535" s="23" t="s">
        <v>816</v>
      </c>
      <c r="F1535" s="23" t="s">
        <v>1083</v>
      </c>
      <c r="G1535" s="23" t="s">
        <v>1084</v>
      </c>
      <c r="H1535" s="23" t="s">
        <v>113</v>
      </c>
      <c r="I1535" s="13">
        <v>38000</v>
      </c>
      <c r="J1535" s="13">
        <v>38000</v>
      </c>
      <c r="K1535" s="23" t="s">
        <v>119</v>
      </c>
      <c r="L1535" s="24">
        <v>11.522</v>
      </c>
      <c r="M1535" s="37">
        <f t="shared" si="140"/>
        <v>12</v>
      </c>
      <c r="N1535" s="24">
        <v>0.10299999999999999</v>
      </c>
      <c r="O1535" s="13">
        <v>3</v>
      </c>
      <c r="P1535" s="36">
        <f t="shared" si="141"/>
        <v>0.10299999999999999</v>
      </c>
      <c r="Q1535" s="38">
        <f t="shared" si="142"/>
        <v>4.2</v>
      </c>
      <c r="R1535" s="37">
        <f t="shared" si="143"/>
        <v>4.2</v>
      </c>
      <c r="S1535" s="39">
        <f>IF(AND(I1535=38000,R1535&lt;=4.5,M1535&gt;8),'[1]Pricing Schedule'!$F$8+('[1]Pricing Schedule'!$F$9*M1535),
IF(AND(I1535=38000,R1535&lt;=4.5,M1535&lt;=8),'[1]Pricing Schedule'!$F$34+('[1]Pricing Schedule'!$F$36*M1535),
IF(AND(I1535=38000,R1535&gt;4.5,R1535&lt;=9,M1535&gt;8),'[1]Pricing Schedule'!$F$17+('[1]Pricing Schedule'!$F$18*M1535),
IF(AND(I1535=38000,R1535&gt;4.5,R1535&lt;=9,M1535&lt;=8),'[1]Pricing Schedule'!$F$34+('[1]Pricing Schedule'!$F$36*M1535),
IF(AND(I1535=38000,R1535&gt;9,R1535&lt;=12.8,M1535&gt;8),'[1]Pricing Schedule'!$F$26+('[1]Pricing Schedule'!$F$27*M1535),
IF(AND(I1535=38000,R1535&gt;9,R1535&lt;=12.8,M1535&lt;=8),'[1]Pricing Schedule'!$F$34+('[1]Pricing Schedule'!$F$36*M1535),
IF(AND(I1535=38000,R1535&gt;12.8,R1535&lt;=22.8),'[1]Pricing Schedule'!$F$34+('[1]Pricing Schedule'!$F$36*M1535),
IF(AND(I1535=38000,R1535&gt;22.8,R1535&lt;=30.2),'[1]Pricing Schedule'!$F$43+('[1]Pricing Schedule'!$F$45*M1535),
IF(AND(I1535=38000,R1535&gt;30.2,R1535&lt;=45.9),'[1]Pricing Schedule'!$F$52+('[1]Pricing Schedule'!$F$54*M1535),
IF(AND(I1535=38000,R1535&gt;45.9,R1535&lt;=123.4),'[1]Pricing Schedule'!$F$96+('[1]Pricing Schedule'!$F$97*M1535),
IF(AND(I1535=38000,R1535&gt;123.4,R1535&lt;=168.2,M1535&lt;=10),'[1]Pricing Schedule'!$F$103+('[1]Pricing Schedule'!$F$105*M1535),
IF(AND(I1535=38000,R1535&gt;123.4,R1535&lt;=168.2,M1535&gt;10),'[1]Pricing Schedule'!$F$111+('[1]Pricing Schedule'!$F$113*M1535),
IF(AND(I1535=38000,R1535&gt;157.4,R1535&lt;=336.4,M1535&lt;=10),('[1]Pricing Schedule'!$F$103+('[1]Pricing Schedule'!$F$105*M1535))*2,
IF(AND(I1535=38000,R1535&gt;157.4,R1535&lt;=336.4,M1535&gt;10),('[1]Pricing Schedule'!$F$111+('[1]Pricing Schedule'!$F$113*M1535))*2,
IF(AND(I1535=38000,R1535&gt;314.8,R1535&lt;=504.6,M1535&lt;=10),('[1]Pricing Schedule'!$F$103+('[1]Pricing Schedule'!$F$105*M1535))*3,
IF(AND(I1535=38000,R1535&gt;314.8,R1535&lt;=504.6,M1535&gt;10),('[1]Pricing Schedule'!$F$111+('[1]Pricing Schedule'!$F$113*M1535))*3,
IF(AND(I1535=38000,R1535&gt;472.2,R1535&lt;=672.8,M1535&lt;=10),('[1]Pricing Schedule'!$F$103+('[1]Pricing Schedule'!$F$105*M1535))*4,
IF(AND(I1535=38000,R1535&gt;472.2,R1535&lt;=672.8,M1535&gt;10),('[1]Pricing Schedule'!$F$111+('[1]Pricing Schedule'!$F$113*M1535))*4,
IF(AND(I1535=110000,R1535&lt;=12.8,M1535&gt;2),'[1]Pricing Schedule'!$F$62+('[1]Pricing Schedule'!$F$63*M1535),
IF(AND(I1535=110000,R1535&lt;=12.8,M1535&lt;=2),'[1]Pricing Schedule'!$F$96+('[1]Pricing Schedule'!$F$97*M1535),
IF(AND(I1535=110000,R1535&gt;12.8,R1535&lt;=22.8,M1535&gt;3),'[1]Pricing Schedule'!$F$71+('[1]Pricing Schedule'!$F$72*M1535),
IF(AND(I1535=110000,R1535&gt;12.8,R1535&lt;=22.8,M1535&lt;=3),'[1]Pricing Schedule'!$F$96+('[1]Pricing Schedule'!$F$97*M1535),
IF(AND(I1535=110000,R1535&gt;22.8,R1535&lt;=30.2),'[1]Pricing Schedule'!$F$80+('[1]Pricing Schedule'!$F$81*M1535),
IF(AND(I1535=110000,R1535&gt;30.2,R1535&lt;=45.9),'[1]Pricing Schedule'!$F$89+('[1]Pricing Schedule'!$F$90*M1535),
IF(AND(I1535=110000,R1535&gt;45.9,R1535&lt;=123.4),'[1]Pricing Schedule'!$F$96+('[1]Pricing Schedule'!$F$97*M1535),
IF(AND(I1535=110000,R1535&gt;123.4,R1535&lt;=168.2,M1535&lt;=10),'[1]Pricing Schedule'!$F$103+('[1]Pricing Schedule'!$F$105*M1535),
IF(AND(I1535=110000,R1535&gt;123.4,R1535&lt;=168.2,M1535&gt;10),'[1]Pricing Schedule'!$F$111+('[1]Pricing Schedule'!$F$113*M1535),
IF(AND(I1535=110000,R1535&gt;168.2,R1535&lt;=336.4,M1535&lt;=10),('[1]Pricing Schedule'!$F$103+('[1]Pricing Schedule'!$F$105*M1535))*2,
IF(AND(I1535=110000,R1535&gt;168.2,R1535&lt;=336.4,M1535&gt;10),('[1]Pricing Schedule'!$F$111+('[1]Pricing Schedule'!$F$113*M1535))*2,
IF(AND(I1535=110000,R1535&gt;336.4,R1535&lt;=504.6,M1535&lt;=10),('[1]Pricing Schedule'!$F$103+('[1]Pricing Schedule'!$F$105*M1535))*3,
IF(AND(I1535=110000,R1535&gt;336.4,R1535&lt;=504.6,M1535&gt;10),('[1]Pricing Schedule'!$F$111+('[1]Pricing Schedule'!$F$113*M1535))*3,
IF(AND(I1535=110000,R1535&gt;504.6,R1535&lt;=672.8,M1535&lt;=10),('[1]Pricing Schedule'!$F$103+('[1]Pricing Schedule'!$F$105*M1535))*4,
IF(AND(I1535=110000,R1535&gt;504.6,R1535&lt;=672.8,M1535&gt;10),('[1]Pricing Schedule'!$F$111+('[1]Pricing Schedule'!$F$113*M1535))*4,
IF(AND(I1535=110000,R1535&gt;672.8,R1535&lt;=841,M1535&lt;=10),('[1]Pricing Schedule'!$F$103+('[1]Pricing Schedule'!$F$105*M1535))*5,
IF(AND(I1535=110000,R1535&gt;672.8,R1535&lt;=841,M1535&gt;10),('[1]Pricing Schedule'!$F$111+('[1]Pricing Schedule'!$F$113*M1535))*5,
IF(AND(I1535=110000,R1535&gt;672.8,R1535&lt;=841,M1535&lt;=10),('[1]Pricing Schedule'!$F$103+('[1]Pricing Schedule'!$F$105*M1535))*5,
IF(AND(I1535=110000,R1535&gt;672.8,R1535&lt;=841,M1535&gt;10),('[1]Pricing Schedule'!$F$111+('[1]Pricing Schedule'!$F$113*M1535))*5,
IF(AND(I1535=110000,R1535&gt;1345.6,R1535&lt;=1513.8,M1535&lt;=10),('[1]Pricing Schedule'!$F$103+('[1]Pricing Schedule'!$F$105*M1535))*9,
IF(AND(I1535=110000,R1535&gt;1345.6,R1535&lt;=1513.8,M1535&gt;10),('[1]Pricing Schedule'!$F$111+('[1]Pricing Schedule'!$F$113*M1535))*9,
9999999999)))))))))))))))))))))))))))))))))))))))</f>
        <v>1492540</v>
      </c>
      <c r="T1535" s="21">
        <f>IF(AND(I1535=38000,R1535&lt;=4.5,M1535&gt;8),'[1]Pricing Schedule'!$J$9,
IF(AND(I1535=38000,R1535&lt;=4.5,M1535&lt;=8),'[1]Pricing Schedule'!$J$36,
IF(AND(I1535=38000,R1535&gt;4.5,R1535&lt;=9,M1535&gt;8),'[1]Pricing Schedule'!$J$18,
IF(AND(I1535=38000,R1535&gt;4.5,R1535&lt;=9,M1535&lt;=8),'[1]Pricing Schedule'!$J$36,
IF(AND(I1535=38000,R1535&gt;9,R1535&lt;=12.8,M1535&gt;8),'[1]Pricing Schedule'!$J$27,
IF(AND(I1535=38000,R1535&gt;9,R1535&lt;=12.8,M1535&lt;=8),'[1]Pricing Schedule'!$J$36,
IF(AND(I1535=38000,R1535&gt;12.8,R1535&lt;=22.8),'[1]Pricing Schedule'!$J$36,
IF(AND(I1535=38000,R1535&gt;22.8,R1535&lt;=30.2),'[1]Pricing Schedule'!$J$45,
IF(AND(I1535=38000,R1535&gt;30.2,R1535&lt;=45.9),'[1]Pricing Schedule'!$J$54,
IF(AND(I1535=38000,R1535&gt;45.9,R1535&lt;=123.4),'[1]Pricing Schedule'!$J$97,
IF(AND(I1535=38000,R1535&gt;123.4,R1535&lt;=168.2,M1535&lt;=10),'[1]Pricing Schedule'!$J$105,
IF(AND(I1535=38000,R1535&gt;123.4,R1535&lt;=168.2,M1535&gt;10),'[1]Pricing Schedule'!$J$113,
IF(AND(I1535=38000,R1535&gt;168.2,R1535&lt;=336.4,M1535&lt;=10),('[1]Pricing Schedule'!$J$105),
IF(AND(I1535=38000,R1535&gt;168.2,R1535&lt;=336.4,M1535&gt;10),('[1]Pricing Schedule'!$J$113),
IF(AND(I1535=38000,R1535&gt;336.4,R1535&lt;=504.6,M1535&lt;=10),('[1]Pricing Schedule'!$J$105),
IF(AND(I1535=38000,R1535&gt;336.4,R1535&lt;=504.6,M1535&gt;10),('[1]Pricing Schedule'!$J$113),
IF(AND(I1535=38000,R1535&gt;504.6,R1535&lt;=672.8,M1535&lt;=10),('[1]Pricing Schedule'!$J$105),
IF(AND(I1535=38000,R1535&gt;504.6,R1535&lt;=672.8,M1535&gt;10),('[1]Pricing Schedule'!$J$113),
IF(AND(I1535=110000,R1535&lt;=12.8,M1535&gt;2),'[1]Pricing Schedule'!$J$63,
IF(AND(I1535=110000,R1535&lt;=12.8,M1535&lt;=2),'[1]Pricing Schedule'!$J$97,
IF(AND(I1535=110000,R1535&gt;12.8,R1535&lt;=22.8,M1535&gt;3),'[1]Pricing Schedule'!$J$72,
IF(AND(I1535=110000,R1535&gt;12.8,R1535&lt;=22.8,M1535&lt;=3),'[1]Pricing Schedule'!$J$97,
IF(AND(I1535=110000,R1535&gt;22.8,R1535&lt;=30.2),'[1]Pricing Schedule'!$J$81,
IF(AND(I1535=110000,R1535&gt;30.2,R1535&lt;=45.9),'[1]Pricing Schedule'!$J$90,
IF(AND(I1535=110000,R1535&gt;45.9,R1535&lt;=123.4),'[1]Pricing Schedule'!$J$97,
IF(AND(I1535=110000,R1535&gt;123.4,R1535&lt;=168.2,M1535&lt;=10),'[1]Pricing Schedule'!$J$105,
IF(AND(I1535=110000,R1535&gt;123.4,R1535&lt;=168.2,M1535&gt;10),'[1]Pricing Schedule'!$J$113,
IF(AND(I1535=110000,R1535&gt;168.2,R1535&lt;=336.2,M1535&lt;=10),('[1]Pricing Schedule'!$J$105),
IF(AND(I1535=110000,R1535&gt;168.2,R1535&lt;=336.2,M1535&gt;10),('[1]Pricing Schedule'!$J$113),
IF(AND(I1535=110000,R1535&gt;336.4,R1535&lt;=504.6,M1535&lt;=10),('[1]Pricing Schedule'!$J$105),
IF(AND(I1535=110000,R1535&gt;336.4,R1535&lt;=504.6,M1535&gt;10),('[1]Pricing Schedule'!$J$113),
IF(AND(I1535=110000,R1535&gt;504.6,R1535&lt;=672.8,M1535&lt;=10),('[1]Pricing Schedule'!$J$105),
IF(AND(I1535=110000,R1535&gt;504.6,R1535&lt;=672.8,M1535&gt;10),('[1]Pricing Schedule'!$J$113),
IF(AND(I1535=110000,R1535&gt;672.8,R1535&lt;=841,M1535&lt;=10),('[1]Pricing Schedule'!$J$105),
IF(AND(I1535=110000,R1535&gt;672.8,R1535&lt;=841,M1535&gt;10),('[1]Pricing Schedule'!$J$113),
IF(AND(I1535=110000,R1535&gt;1682,R1535&lt;=1850.2,M1535&lt;=10),('[1]Pricing Schedule'!$J$105),
IF(AND(I1535=110000,R1535&gt;1682,R1535&lt;=1850.2,M1535&gt;10),('[1]Pricing Schedule'!$J$113),
IF(AND(I1535=110000,R1535&gt;2018.4,R1535&lt;=2186.6,M1535&lt;=10),('[1]Pricing Schedule'!$J$105),
IF(AND(I1535=110000,R1535&gt;2018.4,R1535&lt;=2186.6,M1535&gt;10),('[1]Pricing Schedule'!$J$113),999999999)))))))))))))))))))))))))))))))))))))))</f>
        <v>1</v>
      </c>
      <c r="U1535" s="40">
        <f t="shared" si="144"/>
        <v>355366.66666666663</v>
      </c>
      <c r="V1535" s="41">
        <f t="shared" si="145"/>
        <v>2.8139949348091173</v>
      </c>
      <c r="Y1535" s="23">
        <v>563</v>
      </c>
      <c r="Z1535" s="23">
        <v>84</v>
      </c>
      <c r="AD1535" s="13"/>
      <c r="AE1535" s="13"/>
      <c r="AF1535" s="13"/>
      <c r="AR1535" s="35"/>
    </row>
    <row r="1536" spans="1:44">
      <c r="A1536" s="23">
        <v>1538</v>
      </c>
      <c r="B1536" s="23">
        <v>1538</v>
      </c>
      <c r="C1536" s="23" t="s">
        <v>2229</v>
      </c>
      <c r="D1536" s="23" t="s">
        <v>116</v>
      </c>
      <c r="E1536" s="23" t="s">
        <v>116</v>
      </c>
      <c r="F1536" s="23" t="s">
        <v>1773</v>
      </c>
      <c r="G1536" s="23" t="s">
        <v>1774</v>
      </c>
      <c r="H1536" s="23" t="s">
        <v>113</v>
      </c>
      <c r="I1536" s="13">
        <v>38000</v>
      </c>
      <c r="J1536" s="13">
        <v>38000</v>
      </c>
      <c r="K1536" s="23" t="s">
        <v>119</v>
      </c>
      <c r="L1536" s="24">
        <v>10.087999999999999</v>
      </c>
      <c r="M1536" s="37">
        <f t="shared" si="140"/>
        <v>11</v>
      </c>
      <c r="N1536" s="24">
        <v>0.115</v>
      </c>
      <c r="O1536" s="13">
        <v>3</v>
      </c>
      <c r="P1536" s="36">
        <f t="shared" si="141"/>
        <v>0.115</v>
      </c>
      <c r="Q1536" s="38">
        <f t="shared" si="142"/>
        <v>4.2</v>
      </c>
      <c r="R1536" s="37">
        <f t="shared" si="143"/>
        <v>4.2</v>
      </c>
      <c r="S1536" s="39">
        <f>IF(AND(I1536=38000,R1536&lt;=4.5,M1536&gt;8),'[1]Pricing Schedule'!$F$8+('[1]Pricing Schedule'!$F$9*M1536),
IF(AND(I1536=38000,R1536&lt;=4.5,M1536&lt;=8),'[1]Pricing Schedule'!$F$34+('[1]Pricing Schedule'!$F$36*M1536),
IF(AND(I1536=38000,R1536&gt;4.5,R1536&lt;=9,M1536&gt;8),'[1]Pricing Schedule'!$F$17+('[1]Pricing Schedule'!$F$18*M1536),
IF(AND(I1536=38000,R1536&gt;4.5,R1536&lt;=9,M1536&lt;=8),'[1]Pricing Schedule'!$F$34+('[1]Pricing Schedule'!$F$36*M1536),
IF(AND(I1536=38000,R1536&gt;9,R1536&lt;=12.8,M1536&gt;8),'[1]Pricing Schedule'!$F$26+('[1]Pricing Schedule'!$F$27*M1536),
IF(AND(I1536=38000,R1536&gt;9,R1536&lt;=12.8,M1536&lt;=8),'[1]Pricing Schedule'!$F$34+('[1]Pricing Schedule'!$F$36*M1536),
IF(AND(I1536=38000,R1536&gt;12.8,R1536&lt;=22.8),'[1]Pricing Schedule'!$F$34+('[1]Pricing Schedule'!$F$36*M1536),
IF(AND(I1536=38000,R1536&gt;22.8,R1536&lt;=30.2),'[1]Pricing Schedule'!$F$43+('[1]Pricing Schedule'!$F$45*M1536),
IF(AND(I1536=38000,R1536&gt;30.2,R1536&lt;=45.9),'[1]Pricing Schedule'!$F$52+('[1]Pricing Schedule'!$F$54*M1536),
IF(AND(I1536=38000,R1536&gt;45.9,R1536&lt;=123.4),'[1]Pricing Schedule'!$F$96+('[1]Pricing Schedule'!$F$97*M1536),
IF(AND(I1536=38000,R1536&gt;123.4,R1536&lt;=168.2,M1536&lt;=10),'[1]Pricing Schedule'!$F$103+('[1]Pricing Schedule'!$F$105*M1536),
IF(AND(I1536=38000,R1536&gt;123.4,R1536&lt;=168.2,M1536&gt;10),'[1]Pricing Schedule'!$F$111+('[1]Pricing Schedule'!$F$113*M1536),
IF(AND(I1536=38000,R1536&gt;157.4,R1536&lt;=336.4,M1536&lt;=10),('[1]Pricing Schedule'!$F$103+('[1]Pricing Schedule'!$F$105*M1536))*2,
IF(AND(I1536=38000,R1536&gt;157.4,R1536&lt;=336.4,M1536&gt;10),('[1]Pricing Schedule'!$F$111+('[1]Pricing Schedule'!$F$113*M1536))*2,
IF(AND(I1536=38000,R1536&gt;314.8,R1536&lt;=504.6,M1536&lt;=10),('[1]Pricing Schedule'!$F$103+('[1]Pricing Schedule'!$F$105*M1536))*3,
IF(AND(I1536=38000,R1536&gt;314.8,R1536&lt;=504.6,M1536&gt;10),('[1]Pricing Schedule'!$F$111+('[1]Pricing Schedule'!$F$113*M1536))*3,
IF(AND(I1536=38000,R1536&gt;472.2,R1536&lt;=672.8,M1536&lt;=10),('[1]Pricing Schedule'!$F$103+('[1]Pricing Schedule'!$F$105*M1536))*4,
IF(AND(I1536=38000,R1536&gt;472.2,R1536&lt;=672.8,M1536&gt;10),('[1]Pricing Schedule'!$F$111+('[1]Pricing Schedule'!$F$113*M1536))*4,
IF(AND(I1536=110000,R1536&lt;=12.8,M1536&gt;2),'[1]Pricing Schedule'!$F$62+('[1]Pricing Schedule'!$F$63*M1536),
IF(AND(I1536=110000,R1536&lt;=12.8,M1536&lt;=2),'[1]Pricing Schedule'!$F$96+('[1]Pricing Schedule'!$F$97*M1536),
IF(AND(I1536=110000,R1536&gt;12.8,R1536&lt;=22.8,M1536&gt;3),'[1]Pricing Schedule'!$F$71+('[1]Pricing Schedule'!$F$72*M1536),
IF(AND(I1536=110000,R1536&gt;12.8,R1536&lt;=22.8,M1536&lt;=3),'[1]Pricing Schedule'!$F$96+('[1]Pricing Schedule'!$F$97*M1536),
IF(AND(I1536=110000,R1536&gt;22.8,R1536&lt;=30.2),'[1]Pricing Schedule'!$F$80+('[1]Pricing Schedule'!$F$81*M1536),
IF(AND(I1536=110000,R1536&gt;30.2,R1536&lt;=45.9),'[1]Pricing Schedule'!$F$89+('[1]Pricing Schedule'!$F$90*M1536),
IF(AND(I1536=110000,R1536&gt;45.9,R1536&lt;=123.4),'[1]Pricing Schedule'!$F$96+('[1]Pricing Schedule'!$F$97*M1536),
IF(AND(I1536=110000,R1536&gt;123.4,R1536&lt;=168.2,M1536&lt;=10),'[1]Pricing Schedule'!$F$103+('[1]Pricing Schedule'!$F$105*M1536),
IF(AND(I1536=110000,R1536&gt;123.4,R1536&lt;=168.2,M1536&gt;10),'[1]Pricing Schedule'!$F$111+('[1]Pricing Schedule'!$F$113*M1536),
IF(AND(I1536=110000,R1536&gt;168.2,R1536&lt;=336.4,M1536&lt;=10),('[1]Pricing Schedule'!$F$103+('[1]Pricing Schedule'!$F$105*M1536))*2,
IF(AND(I1536=110000,R1536&gt;168.2,R1536&lt;=336.4,M1536&gt;10),('[1]Pricing Schedule'!$F$111+('[1]Pricing Schedule'!$F$113*M1536))*2,
IF(AND(I1536=110000,R1536&gt;336.4,R1536&lt;=504.6,M1536&lt;=10),('[1]Pricing Schedule'!$F$103+('[1]Pricing Schedule'!$F$105*M1536))*3,
IF(AND(I1536=110000,R1536&gt;336.4,R1536&lt;=504.6,M1536&gt;10),('[1]Pricing Schedule'!$F$111+('[1]Pricing Schedule'!$F$113*M1536))*3,
IF(AND(I1536=110000,R1536&gt;504.6,R1536&lt;=672.8,M1536&lt;=10),('[1]Pricing Schedule'!$F$103+('[1]Pricing Schedule'!$F$105*M1536))*4,
IF(AND(I1536=110000,R1536&gt;504.6,R1536&lt;=672.8,M1536&gt;10),('[1]Pricing Schedule'!$F$111+('[1]Pricing Schedule'!$F$113*M1536))*4,
IF(AND(I1536=110000,R1536&gt;672.8,R1536&lt;=841,M1536&lt;=10),('[1]Pricing Schedule'!$F$103+('[1]Pricing Schedule'!$F$105*M1536))*5,
IF(AND(I1536=110000,R1536&gt;672.8,R1536&lt;=841,M1536&gt;10),('[1]Pricing Schedule'!$F$111+('[1]Pricing Schedule'!$F$113*M1536))*5,
IF(AND(I1536=110000,R1536&gt;672.8,R1536&lt;=841,M1536&lt;=10),('[1]Pricing Schedule'!$F$103+('[1]Pricing Schedule'!$F$105*M1536))*5,
IF(AND(I1536=110000,R1536&gt;672.8,R1536&lt;=841,M1536&gt;10),('[1]Pricing Schedule'!$F$111+('[1]Pricing Schedule'!$F$113*M1536))*5,
IF(AND(I1536=110000,R1536&gt;1345.6,R1536&lt;=1513.8,M1536&lt;=10),('[1]Pricing Schedule'!$F$103+('[1]Pricing Schedule'!$F$105*M1536))*9,
IF(AND(I1536=110000,R1536&gt;1345.6,R1536&lt;=1513.8,M1536&gt;10),('[1]Pricing Schedule'!$F$111+('[1]Pricing Schedule'!$F$113*M1536))*9,
9999999999)))))))))))))))))))))))))))))))))))))))</f>
        <v>1439840</v>
      </c>
      <c r="T1536" s="21">
        <f>IF(AND(I1536=38000,R1536&lt;=4.5,M1536&gt;8),'[1]Pricing Schedule'!$J$9,
IF(AND(I1536=38000,R1536&lt;=4.5,M1536&lt;=8),'[1]Pricing Schedule'!$J$36,
IF(AND(I1536=38000,R1536&gt;4.5,R1536&lt;=9,M1536&gt;8),'[1]Pricing Schedule'!$J$18,
IF(AND(I1536=38000,R1536&gt;4.5,R1536&lt;=9,M1536&lt;=8),'[1]Pricing Schedule'!$J$36,
IF(AND(I1536=38000,R1536&gt;9,R1536&lt;=12.8,M1536&gt;8),'[1]Pricing Schedule'!$J$27,
IF(AND(I1536=38000,R1536&gt;9,R1536&lt;=12.8,M1536&lt;=8),'[1]Pricing Schedule'!$J$36,
IF(AND(I1536=38000,R1536&gt;12.8,R1536&lt;=22.8),'[1]Pricing Schedule'!$J$36,
IF(AND(I1536=38000,R1536&gt;22.8,R1536&lt;=30.2),'[1]Pricing Schedule'!$J$45,
IF(AND(I1536=38000,R1536&gt;30.2,R1536&lt;=45.9),'[1]Pricing Schedule'!$J$54,
IF(AND(I1536=38000,R1536&gt;45.9,R1536&lt;=123.4),'[1]Pricing Schedule'!$J$97,
IF(AND(I1536=38000,R1536&gt;123.4,R1536&lt;=168.2,M1536&lt;=10),'[1]Pricing Schedule'!$J$105,
IF(AND(I1536=38000,R1536&gt;123.4,R1536&lt;=168.2,M1536&gt;10),'[1]Pricing Schedule'!$J$113,
IF(AND(I1536=38000,R1536&gt;168.2,R1536&lt;=336.4,M1536&lt;=10),('[1]Pricing Schedule'!$J$105),
IF(AND(I1536=38000,R1536&gt;168.2,R1536&lt;=336.4,M1536&gt;10),('[1]Pricing Schedule'!$J$113),
IF(AND(I1536=38000,R1536&gt;336.4,R1536&lt;=504.6,M1536&lt;=10),('[1]Pricing Schedule'!$J$105),
IF(AND(I1536=38000,R1536&gt;336.4,R1536&lt;=504.6,M1536&gt;10),('[1]Pricing Schedule'!$J$113),
IF(AND(I1536=38000,R1536&gt;504.6,R1536&lt;=672.8,M1536&lt;=10),('[1]Pricing Schedule'!$J$105),
IF(AND(I1536=38000,R1536&gt;504.6,R1536&lt;=672.8,M1536&gt;10),('[1]Pricing Schedule'!$J$113),
IF(AND(I1536=110000,R1536&lt;=12.8,M1536&gt;2),'[1]Pricing Schedule'!$J$63,
IF(AND(I1536=110000,R1536&lt;=12.8,M1536&lt;=2),'[1]Pricing Schedule'!$J$97,
IF(AND(I1536=110000,R1536&gt;12.8,R1536&lt;=22.8,M1536&gt;3),'[1]Pricing Schedule'!$J$72,
IF(AND(I1536=110000,R1536&gt;12.8,R1536&lt;=22.8,M1536&lt;=3),'[1]Pricing Schedule'!$J$97,
IF(AND(I1536=110000,R1536&gt;22.8,R1536&lt;=30.2),'[1]Pricing Schedule'!$J$81,
IF(AND(I1536=110000,R1536&gt;30.2,R1536&lt;=45.9),'[1]Pricing Schedule'!$J$90,
IF(AND(I1536=110000,R1536&gt;45.9,R1536&lt;=123.4),'[1]Pricing Schedule'!$J$97,
IF(AND(I1536=110000,R1536&gt;123.4,R1536&lt;=168.2,M1536&lt;=10),'[1]Pricing Schedule'!$J$105,
IF(AND(I1536=110000,R1536&gt;123.4,R1536&lt;=168.2,M1536&gt;10),'[1]Pricing Schedule'!$J$113,
IF(AND(I1536=110000,R1536&gt;168.2,R1536&lt;=336.2,M1536&lt;=10),('[1]Pricing Schedule'!$J$105),
IF(AND(I1536=110000,R1536&gt;168.2,R1536&lt;=336.2,M1536&gt;10),('[1]Pricing Schedule'!$J$113),
IF(AND(I1536=110000,R1536&gt;336.4,R1536&lt;=504.6,M1536&lt;=10),('[1]Pricing Schedule'!$J$105),
IF(AND(I1536=110000,R1536&gt;336.4,R1536&lt;=504.6,M1536&gt;10),('[1]Pricing Schedule'!$J$113),
IF(AND(I1536=110000,R1536&gt;504.6,R1536&lt;=672.8,M1536&lt;=10),('[1]Pricing Schedule'!$J$105),
IF(AND(I1536=110000,R1536&gt;504.6,R1536&lt;=672.8,M1536&gt;10),('[1]Pricing Schedule'!$J$113),
IF(AND(I1536=110000,R1536&gt;672.8,R1536&lt;=841,M1536&lt;=10),('[1]Pricing Schedule'!$J$105),
IF(AND(I1536=110000,R1536&gt;672.8,R1536&lt;=841,M1536&gt;10),('[1]Pricing Schedule'!$J$113),
IF(AND(I1536=110000,R1536&gt;1682,R1536&lt;=1850.2,M1536&lt;=10),('[1]Pricing Schedule'!$J$105),
IF(AND(I1536=110000,R1536&gt;1682,R1536&lt;=1850.2,M1536&gt;10),('[1]Pricing Schedule'!$J$113),
IF(AND(I1536=110000,R1536&gt;2018.4,R1536&lt;=2186.6,M1536&lt;=10),('[1]Pricing Schedule'!$J$105),
IF(AND(I1536=110000,R1536&gt;2018.4,R1536&lt;=2186.6,M1536&gt;10),('[1]Pricing Schedule'!$J$113),999999999)))))))))))))))))))))))))))))))))))))))</f>
        <v>1</v>
      </c>
      <c r="U1536" s="40">
        <f t="shared" si="144"/>
        <v>342819.04761904763</v>
      </c>
      <c r="V1536" s="41">
        <f t="shared" si="145"/>
        <v>2.9169907767529724</v>
      </c>
      <c r="Y1536" s="23">
        <v>362</v>
      </c>
      <c r="Z1536" s="23">
        <v>175</v>
      </c>
      <c r="AD1536" s="13"/>
      <c r="AE1536" s="13"/>
      <c r="AF1536" s="13"/>
      <c r="AR1536" s="35"/>
    </row>
    <row r="1537" spans="1:44">
      <c r="A1537" s="23">
        <v>1539</v>
      </c>
      <c r="B1537" s="23">
        <v>1539</v>
      </c>
      <c r="C1537" s="23" t="s">
        <v>2230</v>
      </c>
      <c r="D1537" s="23" t="s">
        <v>116</v>
      </c>
      <c r="E1537" s="23" t="s">
        <v>116</v>
      </c>
      <c r="F1537" s="23" t="s">
        <v>1773</v>
      </c>
      <c r="G1537" s="23" t="s">
        <v>1774</v>
      </c>
      <c r="H1537" s="23" t="s">
        <v>113</v>
      </c>
      <c r="I1537" s="13">
        <v>38000</v>
      </c>
      <c r="J1537" s="13">
        <v>38000</v>
      </c>
      <c r="K1537" s="23" t="s">
        <v>119</v>
      </c>
      <c r="L1537" s="24">
        <v>7.87</v>
      </c>
      <c r="M1537" s="37">
        <f t="shared" si="140"/>
        <v>8</v>
      </c>
      <c r="N1537" s="24">
        <v>0.43</v>
      </c>
      <c r="O1537" s="13">
        <v>3</v>
      </c>
      <c r="P1537" s="36">
        <f t="shared" si="141"/>
        <v>0.43</v>
      </c>
      <c r="Q1537" s="38">
        <f t="shared" si="142"/>
        <v>4.2</v>
      </c>
      <c r="R1537" s="37">
        <f t="shared" si="143"/>
        <v>4.2</v>
      </c>
      <c r="S1537" s="39">
        <f>IF(AND(I1537=38000,R1537&lt;=4.5,M1537&gt;8),'[1]Pricing Schedule'!$F$8+('[1]Pricing Schedule'!$F$9*M1537),
IF(AND(I1537=38000,R1537&lt;=4.5,M1537&lt;=8),'[1]Pricing Schedule'!$F$34+('[1]Pricing Schedule'!$F$36*M1537),
IF(AND(I1537=38000,R1537&gt;4.5,R1537&lt;=9,M1537&gt;8),'[1]Pricing Schedule'!$F$17+('[1]Pricing Schedule'!$F$18*M1537),
IF(AND(I1537=38000,R1537&gt;4.5,R1537&lt;=9,M1537&lt;=8),'[1]Pricing Schedule'!$F$34+('[1]Pricing Schedule'!$F$36*M1537),
IF(AND(I1537=38000,R1537&gt;9,R1537&lt;=12.8,M1537&gt;8),'[1]Pricing Schedule'!$F$26+('[1]Pricing Schedule'!$F$27*M1537),
IF(AND(I1537=38000,R1537&gt;9,R1537&lt;=12.8,M1537&lt;=8),'[1]Pricing Schedule'!$F$34+('[1]Pricing Schedule'!$F$36*M1537),
IF(AND(I1537=38000,R1537&gt;12.8,R1537&lt;=22.8),'[1]Pricing Schedule'!$F$34+('[1]Pricing Schedule'!$F$36*M1537),
IF(AND(I1537=38000,R1537&gt;22.8,R1537&lt;=30.2),'[1]Pricing Schedule'!$F$43+('[1]Pricing Schedule'!$F$45*M1537),
IF(AND(I1537=38000,R1537&gt;30.2,R1537&lt;=45.9),'[1]Pricing Schedule'!$F$52+('[1]Pricing Schedule'!$F$54*M1537),
IF(AND(I1537=38000,R1537&gt;45.9,R1537&lt;=123.4),'[1]Pricing Schedule'!$F$96+('[1]Pricing Schedule'!$F$97*M1537),
IF(AND(I1537=38000,R1537&gt;123.4,R1537&lt;=168.2,M1537&lt;=10),'[1]Pricing Schedule'!$F$103+('[1]Pricing Schedule'!$F$105*M1537),
IF(AND(I1537=38000,R1537&gt;123.4,R1537&lt;=168.2,M1537&gt;10),'[1]Pricing Schedule'!$F$111+('[1]Pricing Schedule'!$F$113*M1537),
IF(AND(I1537=38000,R1537&gt;157.4,R1537&lt;=336.4,M1537&lt;=10),('[1]Pricing Schedule'!$F$103+('[1]Pricing Schedule'!$F$105*M1537))*2,
IF(AND(I1537=38000,R1537&gt;157.4,R1537&lt;=336.4,M1537&gt;10),('[1]Pricing Schedule'!$F$111+('[1]Pricing Schedule'!$F$113*M1537))*2,
IF(AND(I1537=38000,R1537&gt;314.8,R1537&lt;=504.6,M1537&lt;=10),('[1]Pricing Schedule'!$F$103+('[1]Pricing Schedule'!$F$105*M1537))*3,
IF(AND(I1537=38000,R1537&gt;314.8,R1537&lt;=504.6,M1537&gt;10),('[1]Pricing Schedule'!$F$111+('[1]Pricing Schedule'!$F$113*M1537))*3,
IF(AND(I1537=38000,R1537&gt;472.2,R1537&lt;=672.8,M1537&lt;=10),('[1]Pricing Schedule'!$F$103+('[1]Pricing Schedule'!$F$105*M1537))*4,
IF(AND(I1537=38000,R1537&gt;472.2,R1537&lt;=672.8,M1537&gt;10),('[1]Pricing Schedule'!$F$111+('[1]Pricing Schedule'!$F$113*M1537))*4,
IF(AND(I1537=110000,R1537&lt;=12.8,M1537&gt;2),'[1]Pricing Schedule'!$F$62+('[1]Pricing Schedule'!$F$63*M1537),
IF(AND(I1537=110000,R1537&lt;=12.8,M1537&lt;=2),'[1]Pricing Schedule'!$F$96+('[1]Pricing Schedule'!$F$97*M1537),
IF(AND(I1537=110000,R1537&gt;12.8,R1537&lt;=22.8,M1537&gt;3),'[1]Pricing Schedule'!$F$71+('[1]Pricing Schedule'!$F$72*M1537),
IF(AND(I1537=110000,R1537&gt;12.8,R1537&lt;=22.8,M1537&lt;=3),'[1]Pricing Schedule'!$F$96+('[1]Pricing Schedule'!$F$97*M1537),
IF(AND(I1537=110000,R1537&gt;22.8,R1537&lt;=30.2),'[1]Pricing Schedule'!$F$80+('[1]Pricing Schedule'!$F$81*M1537),
IF(AND(I1537=110000,R1537&gt;30.2,R1537&lt;=45.9),'[1]Pricing Schedule'!$F$89+('[1]Pricing Schedule'!$F$90*M1537),
IF(AND(I1537=110000,R1537&gt;45.9,R1537&lt;=123.4),'[1]Pricing Schedule'!$F$96+('[1]Pricing Schedule'!$F$97*M1537),
IF(AND(I1537=110000,R1537&gt;123.4,R1537&lt;=168.2,M1537&lt;=10),'[1]Pricing Schedule'!$F$103+('[1]Pricing Schedule'!$F$105*M1537),
IF(AND(I1537=110000,R1537&gt;123.4,R1537&lt;=168.2,M1537&gt;10),'[1]Pricing Schedule'!$F$111+('[1]Pricing Schedule'!$F$113*M1537),
IF(AND(I1537=110000,R1537&gt;168.2,R1537&lt;=336.4,M1537&lt;=10),('[1]Pricing Schedule'!$F$103+('[1]Pricing Schedule'!$F$105*M1537))*2,
IF(AND(I1537=110000,R1537&gt;168.2,R1537&lt;=336.4,M1537&gt;10),('[1]Pricing Schedule'!$F$111+('[1]Pricing Schedule'!$F$113*M1537))*2,
IF(AND(I1537=110000,R1537&gt;336.4,R1537&lt;=504.6,M1537&lt;=10),('[1]Pricing Schedule'!$F$103+('[1]Pricing Schedule'!$F$105*M1537))*3,
IF(AND(I1537=110000,R1537&gt;336.4,R1537&lt;=504.6,M1537&gt;10),('[1]Pricing Schedule'!$F$111+('[1]Pricing Schedule'!$F$113*M1537))*3,
IF(AND(I1537=110000,R1537&gt;504.6,R1537&lt;=672.8,M1537&lt;=10),('[1]Pricing Schedule'!$F$103+('[1]Pricing Schedule'!$F$105*M1537))*4,
IF(AND(I1537=110000,R1537&gt;504.6,R1537&lt;=672.8,M1537&gt;10),('[1]Pricing Schedule'!$F$111+('[1]Pricing Schedule'!$F$113*M1537))*4,
IF(AND(I1537=110000,R1537&gt;672.8,R1537&lt;=841,M1537&lt;=10),('[1]Pricing Schedule'!$F$103+('[1]Pricing Schedule'!$F$105*M1537))*5,
IF(AND(I1537=110000,R1537&gt;672.8,R1537&lt;=841,M1537&gt;10),('[1]Pricing Schedule'!$F$111+('[1]Pricing Schedule'!$F$113*M1537))*5,
IF(AND(I1537=110000,R1537&gt;672.8,R1537&lt;=841,M1537&lt;=10),('[1]Pricing Schedule'!$F$103+('[1]Pricing Schedule'!$F$105*M1537))*5,
IF(AND(I1537=110000,R1537&gt;672.8,R1537&lt;=841,M1537&gt;10),('[1]Pricing Schedule'!$F$111+('[1]Pricing Schedule'!$F$113*M1537))*5,
IF(AND(I1537=110000,R1537&gt;1345.6,R1537&lt;=1513.8,M1537&lt;=10),('[1]Pricing Schedule'!$F$103+('[1]Pricing Schedule'!$F$105*M1537))*9,
IF(AND(I1537=110000,R1537&gt;1345.6,R1537&lt;=1513.8,M1537&gt;10),('[1]Pricing Schedule'!$F$111+('[1]Pricing Schedule'!$F$113*M1537))*9,
9999999999)))))))))))))))))))))))))))))))))))))))</f>
        <v>909950</v>
      </c>
      <c r="T1537" s="21">
        <f>IF(AND(I1537=38000,R1537&lt;=4.5,M1537&gt;8),'[1]Pricing Schedule'!$J$9,
IF(AND(I1537=38000,R1537&lt;=4.5,M1537&lt;=8),'[1]Pricing Schedule'!$J$36,
IF(AND(I1537=38000,R1537&gt;4.5,R1537&lt;=9,M1537&gt;8),'[1]Pricing Schedule'!$J$18,
IF(AND(I1537=38000,R1537&gt;4.5,R1537&lt;=9,M1537&lt;=8),'[1]Pricing Schedule'!$J$36,
IF(AND(I1537=38000,R1537&gt;9,R1537&lt;=12.8,M1537&gt;8),'[1]Pricing Schedule'!$J$27,
IF(AND(I1537=38000,R1537&gt;9,R1537&lt;=12.8,M1537&lt;=8),'[1]Pricing Schedule'!$J$36,
IF(AND(I1537=38000,R1537&gt;12.8,R1537&lt;=22.8),'[1]Pricing Schedule'!$J$36,
IF(AND(I1537=38000,R1537&gt;22.8,R1537&lt;=30.2),'[1]Pricing Schedule'!$J$45,
IF(AND(I1537=38000,R1537&gt;30.2,R1537&lt;=45.9),'[1]Pricing Schedule'!$J$54,
IF(AND(I1537=38000,R1537&gt;45.9,R1537&lt;=123.4),'[1]Pricing Schedule'!$J$97,
IF(AND(I1537=38000,R1537&gt;123.4,R1537&lt;=168.2,M1537&lt;=10),'[1]Pricing Schedule'!$J$105,
IF(AND(I1537=38000,R1537&gt;123.4,R1537&lt;=168.2,M1537&gt;10),'[1]Pricing Schedule'!$J$113,
IF(AND(I1537=38000,R1537&gt;168.2,R1537&lt;=336.4,M1537&lt;=10),('[1]Pricing Schedule'!$J$105),
IF(AND(I1537=38000,R1537&gt;168.2,R1537&lt;=336.4,M1537&gt;10),('[1]Pricing Schedule'!$J$113),
IF(AND(I1537=38000,R1537&gt;336.4,R1537&lt;=504.6,M1537&lt;=10),('[1]Pricing Schedule'!$J$105),
IF(AND(I1537=38000,R1537&gt;336.4,R1537&lt;=504.6,M1537&gt;10),('[1]Pricing Schedule'!$J$113),
IF(AND(I1537=38000,R1537&gt;504.6,R1537&lt;=672.8,M1537&lt;=10),('[1]Pricing Schedule'!$J$105),
IF(AND(I1537=38000,R1537&gt;504.6,R1537&lt;=672.8,M1537&gt;10),('[1]Pricing Schedule'!$J$113),
IF(AND(I1537=110000,R1537&lt;=12.8,M1537&gt;2),'[1]Pricing Schedule'!$J$63,
IF(AND(I1537=110000,R1537&lt;=12.8,M1537&lt;=2),'[1]Pricing Schedule'!$J$97,
IF(AND(I1537=110000,R1537&gt;12.8,R1537&lt;=22.8,M1537&gt;3),'[1]Pricing Schedule'!$J$72,
IF(AND(I1537=110000,R1537&gt;12.8,R1537&lt;=22.8,M1537&lt;=3),'[1]Pricing Schedule'!$J$97,
IF(AND(I1537=110000,R1537&gt;22.8,R1537&lt;=30.2),'[1]Pricing Schedule'!$J$81,
IF(AND(I1537=110000,R1537&gt;30.2,R1537&lt;=45.9),'[1]Pricing Schedule'!$J$90,
IF(AND(I1537=110000,R1537&gt;45.9,R1537&lt;=123.4),'[1]Pricing Schedule'!$J$97,
IF(AND(I1537=110000,R1537&gt;123.4,R1537&lt;=168.2,M1537&lt;=10),'[1]Pricing Schedule'!$J$105,
IF(AND(I1537=110000,R1537&gt;123.4,R1537&lt;=168.2,M1537&gt;10),'[1]Pricing Schedule'!$J$113,
IF(AND(I1537=110000,R1537&gt;168.2,R1537&lt;=336.2,M1537&lt;=10),('[1]Pricing Schedule'!$J$105),
IF(AND(I1537=110000,R1537&gt;168.2,R1537&lt;=336.2,M1537&gt;10),('[1]Pricing Schedule'!$J$113),
IF(AND(I1537=110000,R1537&gt;336.4,R1537&lt;=504.6,M1537&lt;=10),('[1]Pricing Schedule'!$J$105),
IF(AND(I1537=110000,R1537&gt;336.4,R1537&lt;=504.6,M1537&gt;10),('[1]Pricing Schedule'!$J$113),
IF(AND(I1537=110000,R1537&gt;504.6,R1537&lt;=672.8,M1537&lt;=10),('[1]Pricing Schedule'!$J$105),
IF(AND(I1537=110000,R1537&gt;504.6,R1537&lt;=672.8,M1537&gt;10),('[1]Pricing Schedule'!$J$113),
IF(AND(I1537=110000,R1537&gt;672.8,R1537&lt;=841,M1537&lt;=10),('[1]Pricing Schedule'!$J$105),
IF(AND(I1537=110000,R1537&gt;672.8,R1537&lt;=841,M1537&gt;10),('[1]Pricing Schedule'!$J$113),
IF(AND(I1537=110000,R1537&gt;1682,R1537&lt;=1850.2,M1537&lt;=10),('[1]Pricing Schedule'!$J$105),
IF(AND(I1537=110000,R1537&gt;1682,R1537&lt;=1850.2,M1537&gt;10),('[1]Pricing Schedule'!$J$113),
IF(AND(I1537=110000,R1537&gt;2018.4,R1537&lt;=2186.6,M1537&lt;=10),('[1]Pricing Schedule'!$J$105),
IF(AND(I1537=110000,R1537&gt;2018.4,R1537&lt;=2186.6,M1537&gt;10),('[1]Pricing Schedule'!$J$113),999999999)))))))))))))))))))))))))))))))))))))))</f>
        <v>4</v>
      </c>
      <c r="U1537" s="40">
        <f t="shared" si="144"/>
        <v>216654.76190476189</v>
      </c>
      <c r="V1537" s="41">
        <f t="shared" si="145"/>
        <v>4.6156382218803227</v>
      </c>
      <c r="Y1537" s="23">
        <v>110</v>
      </c>
      <c r="Z1537" s="23">
        <v>175</v>
      </c>
      <c r="AD1537" s="13"/>
      <c r="AE1537" s="13"/>
      <c r="AF1537" s="13"/>
      <c r="AR1537" s="35"/>
    </row>
    <row r="1538" spans="1:44">
      <c r="A1538" s="23">
        <v>1540</v>
      </c>
      <c r="B1538" s="23">
        <v>1540</v>
      </c>
      <c r="C1538" s="23" t="s">
        <v>2231</v>
      </c>
      <c r="D1538" s="23" t="s">
        <v>149</v>
      </c>
      <c r="E1538" s="23" t="s">
        <v>149</v>
      </c>
      <c r="F1538" s="23" t="s">
        <v>647</v>
      </c>
      <c r="G1538" s="23" t="s">
        <v>648</v>
      </c>
      <c r="H1538" s="23" t="s">
        <v>133</v>
      </c>
      <c r="I1538" s="13">
        <v>110000</v>
      </c>
      <c r="J1538" s="23" t="s">
        <v>119</v>
      </c>
      <c r="K1538" s="13">
        <v>110000</v>
      </c>
      <c r="L1538" s="24">
        <v>11.217000000000001</v>
      </c>
      <c r="M1538" s="37">
        <f t="shared" ref="M1538:M1601" si="146">ROUNDUP(L1538,0)</f>
        <v>12</v>
      </c>
      <c r="N1538" s="24">
        <v>0.109</v>
      </c>
      <c r="O1538" s="13">
        <v>3</v>
      </c>
      <c r="P1538" s="36">
        <f t="shared" ref="P1538:P1601" si="147">IF(AND(O1538=1,N1538&gt;$AJ$2),N1538*$AQ$2,
IF(AND(O1538=1,N1538&lt;=$AJ$2),N1538,
IF(AND(O1538=2,N1538&gt;$AJ$3),N1538*$AQ$3,
IF(AND(O1538=2,N1538&lt;=$AJ$3),N1538,
IF(AND(O1538=3,N1538&gt;$AJ$4),N1538*$AQ$4,
IF(AND(O1538=3,N1538&lt;=$AJ$4),N1538,99999))))))</f>
        <v>0.109</v>
      </c>
      <c r="Q1538" s="38">
        <f t="shared" ref="Q1538:Q1601" si="148">IF(AND(O1538=1,P1538&lt;$AJ$2),$AP$2,
IF(AND(O1538=1,P1538&gt;=$AJ$2,P1538&lt;$AL$2),$AP$2*2,
IF(AND(O1538=1,P1538&gt;=$AL$2),((FLOOR(P1538,$AK$2))/$AK$2)*$AP$2,
IF(AND(O1538=2,P1538&lt;$AJ$3),$AP$3,
IF(AND(O1538=2,P1538&gt;=$AJ$3,P1538&lt;$AL$3),$AP$3*2,
IF(AND(O1538=2,P1538&gt;=$AL$3),((FLOOR(P1538,$AK$3))/$AK$3)*$AP$3,
IF(AND(O1538=3,P1538&lt;$AJ$4),$AP$4,
IF(AND(O1538=3,P1538&gt;=$AJ$4,P1538&lt;$AL$4),$AP$4*2,
IF(AND(O1538=3,P1538&gt;=$AL$4),((FLOOR(P1538,$AK$4))/$AK$4)*$AP$4,9999999)))))))))</f>
        <v>4.2</v>
      </c>
      <c r="R1538" s="37">
        <f t="shared" ref="R1538:R1601" si="149">Q1538</f>
        <v>4.2</v>
      </c>
      <c r="S1538" s="39">
        <f>IF(AND(I1538=38000,R1538&lt;=4.5,M1538&gt;8),'[1]Pricing Schedule'!$F$8+('[1]Pricing Schedule'!$F$9*M1538),
IF(AND(I1538=38000,R1538&lt;=4.5,M1538&lt;=8),'[1]Pricing Schedule'!$F$34+('[1]Pricing Schedule'!$F$36*M1538),
IF(AND(I1538=38000,R1538&gt;4.5,R1538&lt;=9,M1538&gt;8),'[1]Pricing Schedule'!$F$17+('[1]Pricing Schedule'!$F$18*M1538),
IF(AND(I1538=38000,R1538&gt;4.5,R1538&lt;=9,M1538&lt;=8),'[1]Pricing Schedule'!$F$34+('[1]Pricing Schedule'!$F$36*M1538),
IF(AND(I1538=38000,R1538&gt;9,R1538&lt;=12.8,M1538&gt;8),'[1]Pricing Schedule'!$F$26+('[1]Pricing Schedule'!$F$27*M1538),
IF(AND(I1538=38000,R1538&gt;9,R1538&lt;=12.8,M1538&lt;=8),'[1]Pricing Schedule'!$F$34+('[1]Pricing Schedule'!$F$36*M1538),
IF(AND(I1538=38000,R1538&gt;12.8,R1538&lt;=22.8),'[1]Pricing Schedule'!$F$34+('[1]Pricing Schedule'!$F$36*M1538),
IF(AND(I1538=38000,R1538&gt;22.8,R1538&lt;=30.2),'[1]Pricing Schedule'!$F$43+('[1]Pricing Schedule'!$F$45*M1538),
IF(AND(I1538=38000,R1538&gt;30.2,R1538&lt;=45.9),'[1]Pricing Schedule'!$F$52+('[1]Pricing Schedule'!$F$54*M1538),
IF(AND(I1538=38000,R1538&gt;45.9,R1538&lt;=123.4),'[1]Pricing Schedule'!$F$96+('[1]Pricing Schedule'!$F$97*M1538),
IF(AND(I1538=38000,R1538&gt;123.4,R1538&lt;=168.2,M1538&lt;=10),'[1]Pricing Schedule'!$F$103+('[1]Pricing Schedule'!$F$105*M1538),
IF(AND(I1538=38000,R1538&gt;123.4,R1538&lt;=168.2,M1538&gt;10),'[1]Pricing Schedule'!$F$111+('[1]Pricing Schedule'!$F$113*M1538),
IF(AND(I1538=38000,R1538&gt;157.4,R1538&lt;=336.4,M1538&lt;=10),('[1]Pricing Schedule'!$F$103+('[1]Pricing Schedule'!$F$105*M1538))*2,
IF(AND(I1538=38000,R1538&gt;157.4,R1538&lt;=336.4,M1538&gt;10),('[1]Pricing Schedule'!$F$111+('[1]Pricing Schedule'!$F$113*M1538))*2,
IF(AND(I1538=38000,R1538&gt;314.8,R1538&lt;=504.6,M1538&lt;=10),('[1]Pricing Schedule'!$F$103+('[1]Pricing Schedule'!$F$105*M1538))*3,
IF(AND(I1538=38000,R1538&gt;314.8,R1538&lt;=504.6,M1538&gt;10),('[1]Pricing Schedule'!$F$111+('[1]Pricing Schedule'!$F$113*M1538))*3,
IF(AND(I1538=38000,R1538&gt;472.2,R1538&lt;=672.8,M1538&lt;=10),('[1]Pricing Schedule'!$F$103+('[1]Pricing Schedule'!$F$105*M1538))*4,
IF(AND(I1538=38000,R1538&gt;472.2,R1538&lt;=672.8,M1538&gt;10),('[1]Pricing Schedule'!$F$111+('[1]Pricing Schedule'!$F$113*M1538))*4,
IF(AND(I1538=110000,R1538&lt;=12.8,M1538&gt;2),'[1]Pricing Schedule'!$F$62+('[1]Pricing Schedule'!$F$63*M1538),
IF(AND(I1538=110000,R1538&lt;=12.8,M1538&lt;=2),'[1]Pricing Schedule'!$F$96+('[1]Pricing Schedule'!$F$97*M1538),
IF(AND(I1538=110000,R1538&gt;12.8,R1538&lt;=22.8,M1538&gt;3),'[1]Pricing Schedule'!$F$71+('[1]Pricing Schedule'!$F$72*M1538),
IF(AND(I1538=110000,R1538&gt;12.8,R1538&lt;=22.8,M1538&lt;=3),'[1]Pricing Schedule'!$F$96+('[1]Pricing Schedule'!$F$97*M1538),
IF(AND(I1538=110000,R1538&gt;22.8,R1538&lt;=30.2),'[1]Pricing Schedule'!$F$80+('[1]Pricing Schedule'!$F$81*M1538),
IF(AND(I1538=110000,R1538&gt;30.2,R1538&lt;=45.9),'[1]Pricing Schedule'!$F$89+('[1]Pricing Schedule'!$F$90*M1538),
IF(AND(I1538=110000,R1538&gt;45.9,R1538&lt;=123.4),'[1]Pricing Schedule'!$F$96+('[1]Pricing Schedule'!$F$97*M1538),
IF(AND(I1538=110000,R1538&gt;123.4,R1538&lt;=168.2,M1538&lt;=10),'[1]Pricing Schedule'!$F$103+('[1]Pricing Schedule'!$F$105*M1538),
IF(AND(I1538=110000,R1538&gt;123.4,R1538&lt;=168.2,M1538&gt;10),'[1]Pricing Schedule'!$F$111+('[1]Pricing Schedule'!$F$113*M1538),
IF(AND(I1538=110000,R1538&gt;168.2,R1538&lt;=336.4,M1538&lt;=10),('[1]Pricing Schedule'!$F$103+('[1]Pricing Schedule'!$F$105*M1538))*2,
IF(AND(I1538=110000,R1538&gt;168.2,R1538&lt;=336.4,M1538&gt;10),('[1]Pricing Schedule'!$F$111+('[1]Pricing Schedule'!$F$113*M1538))*2,
IF(AND(I1538=110000,R1538&gt;336.4,R1538&lt;=504.6,M1538&lt;=10),('[1]Pricing Schedule'!$F$103+('[1]Pricing Schedule'!$F$105*M1538))*3,
IF(AND(I1538=110000,R1538&gt;336.4,R1538&lt;=504.6,M1538&gt;10),('[1]Pricing Schedule'!$F$111+('[1]Pricing Schedule'!$F$113*M1538))*3,
IF(AND(I1538=110000,R1538&gt;504.6,R1538&lt;=672.8,M1538&lt;=10),('[1]Pricing Schedule'!$F$103+('[1]Pricing Schedule'!$F$105*M1538))*4,
IF(AND(I1538=110000,R1538&gt;504.6,R1538&lt;=672.8,M1538&gt;10),('[1]Pricing Schedule'!$F$111+('[1]Pricing Schedule'!$F$113*M1538))*4,
IF(AND(I1538=110000,R1538&gt;672.8,R1538&lt;=841,M1538&lt;=10),('[1]Pricing Schedule'!$F$103+('[1]Pricing Schedule'!$F$105*M1538))*5,
IF(AND(I1538=110000,R1538&gt;672.8,R1538&lt;=841,M1538&gt;10),('[1]Pricing Schedule'!$F$111+('[1]Pricing Schedule'!$F$113*M1538))*5,
IF(AND(I1538=110000,R1538&gt;672.8,R1538&lt;=841,M1538&lt;=10),('[1]Pricing Schedule'!$F$103+('[1]Pricing Schedule'!$F$105*M1538))*5,
IF(AND(I1538=110000,R1538&gt;672.8,R1538&lt;=841,M1538&gt;10),('[1]Pricing Schedule'!$F$111+('[1]Pricing Schedule'!$F$113*M1538))*5,
IF(AND(I1538=110000,R1538&gt;1345.6,R1538&lt;=1513.8,M1538&lt;=10),('[1]Pricing Schedule'!$F$103+('[1]Pricing Schedule'!$F$105*M1538))*9,
IF(AND(I1538=110000,R1538&gt;1345.6,R1538&lt;=1513.8,M1538&gt;10),('[1]Pricing Schedule'!$F$111+('[1]Pricing Schedule'!$F$113*M1538))*9,
9999999999)))))))))))))))))))))))))))))))))))))))</f>
        <v>2048870</v>
      </c>
      <c r="T1538" s="21">
        <f>IF(AND(I1538=38000,R1538&lt;=4.5,M1538&gt;8),'[1]Pricing Schedule'!$J$9,
IF(AND(I1538=38000,R1538&lt;=4.5,M1538&lt;=8),'[1]Pricing Schedule'!$J$36,
IF(AND(I1538=38000,R1538&gt;4.5,R1538&lt;=9,M1538&gt;8),'[1]Pricing Schedule'!$J$18,
IF(AND(I1538=38000,R1538&gt;4.5,R1538&lt;=9,M1538&lt;=8),'[1]Pricing Schedule'!$J$36,
IF(AND(I1538=38000,R1538&gt;9,R1538&lt;=12.8,M1538&gt;8),'[1]Pricing Schedule'!$J$27,
IF(AND(I1538=38000,R1538&gt;9,R1538&lt;=12.8,M1538&lt;=8),'[1]Pricing Schedule'!$J$36,
IF(AND(I1538=38000,R1538&gt;12.8,R1538&lt;=22.8),'[1]Pricing Schedule'!$J$36,
IF(AND(I1538=38000,R1538&gt;22.8,R1538&lt;=30.2),'[1]Pricing Schedule'!$J$45,
IF(AND(I1538=38000,R1538&gt;30.2,R1538&lt;=45.9),'[1]Pricing Schedule'!$J$54,
IF(AND(I1538=38000,R1538&gt;45.9,R1538&lt;=123.4),'[1]Pricing Schedule'!$J$97,
IF(AND(I1538=38000,R1538&gt;123.4,R1538&lt;=168.2,M1538&lt;=10),'[1]Pricing Schedule'!$J$105,
IF(AND(I1538=38000,R1538&gt;123.4,R1538&lt;=168.2,M1538&gt;10),'[1]Pricing Schedule'!$J$113,
IF(AND(I1538=38000,R1538&gt;168.2,R1538&lt;=336.4,M1538&lt;=10),('[1]Pricing Schedule'!$J$105),
IF(AND(I1538=38000,R1538&gt;168.2,R1538&lt;=336.4,M1538&gt;10),('[1]Pricing Schedule'!$J$113),
IF(AND(I1538=38000,R1538&gt;336.4,R1538&lt;=504.6,M1538&lt;=10),('[1]Pricing Schedule'!$J$105),
IF(AND(I1538=38000,R1538&gt;336.4,R1538&lt;=504.6,M1538&gt;10),('[1]Pricing Schedule'!$J$113),
IF(AND(I1538=38000,R1538&gt;504.6,R1538&lt;=672.8,M1538&lt;=10),('[1]Pricing Schedule'!$J$105),
IF(AND(I1538=38000,R1538&gt;504.6,R1538&lt;=672.8,M1538&gt;10),('[1]Pricing Schedule'!$J$113),
IF(AND(I1538=110000,R1538&lt;=12.8,M1538&gt;2),'[1]Pricing Schedule'!$J$63,
IF(AND(I1538=110000,R1538&lt;=12.8,M1538&lt;=2),'[1]Pricing Schedule'!$J$97,
IF(AND(I1538=110000,R1538&gt;12.8,R1538&lt;=22.8,M1538&gt;3),'[1]Pricing Schedule'!$J$72,
IF(AND(I1538=110000,R1538&gt;12.8,R1538&lt;=22.8,M1538&lt;=3),'[1]Pricing Schedule'!$J$97,
IF(AND(I1538=110000,R1538&gt;22.8,R1538&lt;=30.2),'[1]Pricing Schedule'!$J$81,
IF(AND(I1538=110000,R1538&gt;30.2,R1538&lt;=45.9),'[1]Pricing Schedule'!$J$90,
IF(AND(I1538=110000,R1538&gt;45.9,R1538&lt;=123.4),'[1]Pricing Schedule'!$J$97,
IF(AND(I1538=110000,R1538&gt;123.4,R1538&lt;=168.2,M1538&lt;=10),'[1]Pricing Schedule'!$J$105,
IF(AND(I1538=110000,R1538&gt;123.4,R1538&lt;=168.2,M1538&gt;10),'[1]Pricing Schedule'!$J$113,
IF(AND(I1538=110000,R1538&gt;168.2,R1538&lt;=336.2,M1538&lt;=10),('[1]Pricing Schedule'!$J$105),
IF(AND(I1538=110000,R1538&gt;168.2,R1538&lt;=336.2,M1538&gt;10),('[1]Pricing Schedule'!$J$113),
IF(AND(I1538=110000,R1538&gt;336.4,R1538&lt;=504.6,M1538&lt;=10),('[1]Pricing Schedule'!$J$105),
IF(AND(I1538=110000,R1538&gt;336.4,R1538&lt;=504.6,M1538&gt;10),('[1]Pricing Schedule'!$J$113),
IF(AND(I1538=110000,R1538&gt;504.6,R1538&lt;=672.8,M1538&lt;=10),('[1]Pricing Schedule'!$J$105),
IF(AND(I1538=110000,R1538&gt;504.6,R1538&lt;=672.8,M1538&gt;10),('[1]Pricing Schedule'!$J$113),
IF(AND(I1538=110000,R1538&gt;672.8,R1538&lt;=841,M1538&lt;=10),('[1]Pricing Schedule'!$J$105),
IF(AND(I1538=110000,R1538&gt;672.8,R1538&lt;=841,M1538&gt;10),('[1]Pricing Schedule'!$J$113),
IF(AND(I1538=110000,R1538&gt;1682,R1538&lt;=1850.2,M1538&lt;=10),('[1]Pricing Schedule'!$J$105),
IF(AND(I1538=110000,R1538&gt;1682,R1538&lt;=1850.2,M1538&gt;10),('[1]Pricing Schedule'!$J$113),
IF(AND(I1538=110000,R1538&gt;2018.4,R1538&lt;=2186.6,M1538&lt;=10),('[1]Pricing Schedule'!$J$105),
IF(AND(I1538=110000,R1538&gt;2018.4,R1538&lt;=2186.6,M1538&gt;10),('[1]Pricing Schedule'!$J$113),999999999)))))))))))))))))))))))))))))))))))))))</f>
        <v>7</v>
      </c>
      <c r="U1538" s="40">
        <f t="shared" ref="U1538:U1601" si="150">S1538/R1538</f>
        <v>487826.19047619047</v>
      </c>
      <c r="V1538" s="41">
        <f t="shared" ref="V1538:V1601" si="151">(R1538*1000000)/S1538</f>
        <v>2.0499104384367968</v>
      </c>
      <c r="Y1538" s="23">
        <v>205</v>
      </c>
      <c r="Z1538" s="23">
        <v>668</v>
      </c>
      <c r="AD1538" s="13"/>
      <c r="AE1538" s="13"/>
      <c r="AF1538" s="13"/>
      <c r="AR1538" s="35"/>
    </row>
    <row r="1539" spans="1:44">
      <c r="A1539" s="23">
        <v>1541</v>
      </c>
      <c r="B1539" s="23">
        <v>1541</v>
      </c>
      <c r="C1539" s="23" t="s">
        <v>2232</v>
      </c>
      <c r="D1539" s="23" t="s">
        <v>423</v>
      </c>
      <c r="E1539" s="23" t="s">
        <v>423</v>
      </c>
      <c r="F1539" s="23" t="s">
        <v>1598</v>
      </c>
      <c r="G1539" s="23" t="s">
        <v>1599</v>
      </c>
      <c r="H1539" s="23" t="s">
        <v>113</v>
      </c>
      <c r="I1539" s="13">
        <v>38000</v>
      </c>
      <c r="J1539" s="13">
        <v>38000</v>
      </c>
      <c r="K1539" s="23" t="s">
        <v>119</v>
      </c>
      <c r="L1539" s="24">
        <v>10.085000000000001</v>
      </c>
      <c r="M1539" s="37">
        <f t="shared" si="146"/>
        <v>11</v>
      </c>
      <c r="N1539" s="24">
        <v>0.38800000000000001</v>
      </c>
      <c r="O1539" s="13">
        <v>3</v>
      </c>
      <c r="P1539" s="36">
        <f t="shared" si="147"/>
        <v>0.38800000000000001</v>
      </c>
      <c r="Q1539" s="38">
        <f t="shared" si="148"/>
        <v>4.2</v>
      </c>
      <c r="R1539" s="37">
        <f t="shared" si="149"/>
        <v>4.2</v>
      </c>
      <c r="S1539" s="39">
        <f>IF(AND(I1539=38000,R1539&lt;=4.5,M1539&gt;8),'[1]Pricing Schedule'!$F$8+('[1]Pricing Schedule'!$F$9*M1539),
IF(AND(I1539=38000,R1539&lt;=4.5,M1539&lt;=8),'[1]Pricing Schedule'!$F$34+('[1]Pricing Schedule'!$F$36*M1539),
IF(AND(I1539=38000,R1539&gt;4.5,R1539&lt;=9,M1539&gt;8),'[1]Pricing Schedule'!$F$17+('[1]Pricing Schedule'!$F$18*M1539),
IF(AND(I1539=38000,R1539&gt;4.5,R1539&lt;=9,M1539&lt;=8),'[1]Pricing Schedule'!$F$34+('[1]Pricing Schedule'!$F$36*M1539),
IF(AND(I1539=38000,R1539&gt;9,R1539&lt;=12.8,M1539&gt;8),'[1]Pricing Schedule'!$F$26+('[1]Pricing Schedule'!$F$27*M1539),
IF(AND(I1539=38000,R1539&gt;9,R1539&lt;=12.8,M1539&lt;=8),'[1]Pricing Schedule'!$F$34+('[1]Pricing Schedule'!$F$36*M1539),
IF(AND(I1539=38000,R1539&gt;12.8,R1539&lt;=22.8),'[1]Pricing Schedule'!$F$34+('[1]Pricing Schedule'!$F$36*M1539),
IF(AND(I1539=38000,R1539&gt;22.8,R1539&lt;=30.2),'[1]Pricing Schedule'!$F$43+('[1]Pricing Schedule'!$F$45*M1539),
IF(AND(I1539=38000,R1539&gt;30.2,R1539&lt;=45.9),'[1]Pricing Schedule'!$F$52+('[1]Pricing Schedule'!$F$54*M1539),
IF(AND(I1539=38000,R1539&gt;45.9,R1539&lt;=123.4),'[1]Pricing Schedule'!$F$96+('[1]Pricing Schedule'!$F$97*M1539),
IF(AND(I1539=38000,R1539&gt;123.4,R1539&lt;=168.2,M1539&lt;=10),'[1]Pricing Schedule'!$F$103+('[1]Pricing Schedule'!$F$105*M1539),
IF(AND(I1539=38000,R1539&gt;123.4,R1539&lt;=168.2,M1539&gt;10),'[1]Pricing Schedule'!$F$111+('[1]Pricing Schedule'!$F$113*M1539),
IF(AND(I1539=38000,R1539&gt;157.4,R1539&lt;=336.4,M1539&lt;=10),('[1]Pricing Schedule'!$F$103+('[1]Pricing Schedule'!$F$105*M1539))*2,
IF(AND(I1539=38000,R1539&gt;157.4,R1539&lt;=336.4,M1539&gt;10),('[1]Pricing Schedule'!$F$111+('[1]Pricing Schedule'!$F$113*M1539))*2,
IF(AND(I1539=38000,R1539&gt;314.8,R1539&lt;=504.6,M1539&lt;=10),('[1]Pricing Schedule'!$F$103+('[1]Pricing Schedule'!$F$105*M1539))*3,
IF(AND(I1539=38000,R1539&gt;314.8,R1539&lt;=504.6,M1539&gt;10),('[1]Pricing Schedule'!$F$111+('[1]Pricing Schedule'!$F$113*M1539))*3,
IF(AND(I1539=38000,R1539&gt;472.2,R1539&lt;=672.8,M1539&lt;=10),('[1]Pricing Schedule'!$F$103+('[1]Pricing Schedule'!$F$105*M1539))*4,
IF(AND(I1539=38000,R1539&gt;472.2,R1539&lt;=672.8,M1539&gt;10),('[1]Pricing Schedule'!$F$111+('[1]Pricing Schedule'!$F$113*M1539))*4,
IF(AND(I1539=110000,R1539&lt;=12.8,M1539&gt;2),'[1]Pricing Schedule'!$F$62+('[1]Pricing Schedule'!$F$63*M1539),
IF(AND(I1539=110000,R1539&lt;=12.8,M1539&lt;=2),'[1]Pricing Schedule'!$F$96+('[1]Pricing Schedule'!$F$97*M1539),
IF(AND(I1539=110000,R1539&gt;12.8,R1539&lt;=22.8,M1539&gt;3),'[1]Pricing Schedule'!$F$71+('[1]Pricing Schedule'!$F$72*M1539),
IF(AND(I1539=110000,R1539&gt;12.8,R1539&lt;=22.8,M1539&lt;=3),'[1]Pricing Schedule'!$F$96+('[1]Pricing Schedule'!$F$97*M1539),
IF(AND(I1539=110000,R1539&gt;22.8,R1539&lt;=30.2),'[1]Pricing Schedule'!$F$80+('[1]Pricing Schedule'!$F$81*M1539),
IF(AND(I1539=110000,R1539&gt;30.2,R1539&lt;=45.9),'[1]Pricing Schedule'!$F$89+('[1]Pricing Schedule'!$F$90*M1539),
IF(AND(I1539=110000,R1539&gt;45.9,R1539&lt;=123.4),'[1]Pricing Schedule'!$F$96+('[1]Pricing Schedule'!$F$97*M1539),
IF(AND(I1539=110000,R1539&gt;123.4,R1539&lt;=168.2,M1539&lt;=10),'[1]Pricing Schedule'!$F$103+('[1]Pricing Schedule'!$F$105*M1539),
IF(AND(I1539=110000,R1539&gt;123.4,R1539&lt;=168.2,M1539&gt;10),'[1]Pricing Schedule'!$F$111+('[1]Pricing Schedule'!$F$113*M1539),
IF(AND(I1539=110000,R1539&gt;168.2,R1539&lt;=336.4,M1539&lt;=10),('[1]Pricing Schedule'!$F$103+('[1]Pricing Schedule'!$F$105*M1539))*2,
IF(AND(I1539=110000,R1539&gt;168.2,R1539&lt;=336.4,M1539&gt;10),('[1]Pricing Schedule'!$F$111+('[1]Pricing Schedule'!$F$113*M1539))*2,
IF(AND(I1539=110000,R1539&gt;336.4,R1539&lt;=504.6,M1539&lt;=10),('[1]Pricing Schedule'!$F$103+('[1]Pricing Schedule'!$F$105*M1539))*3,
IF(AND(I1539=110000,R1539&gt;336.4,R1539&lt;=504.6,M1539&gt;10),('[1]Pricing Schedule'!$F$111+('[1]Pricing Schedule'!$F$113*M1539))*3,
IF(AND(I1539=110000,R1539&gt;504.6,R1539&lt;=672.8,M1539&lt;=10),('[1]Pricing Schedule'!$F$103+('[1]Pricing Schedule'!$F$105*M1539))*4,
IF(AND(I1539=110000,R1539&gt;504.6,R1539&lt;=672.8,M1539&gt;10),('[1]Pricing Schedule'!$F$111+('[1]Pricing Schedule'!$F$113*M1539))*4,
IF(AND(I1539=110000,R1539&gt;672.8,R1539&lt;=841,M1539&lt;=10),('[1]Pricing Schedule'!$F$103+('[1]Pricing Schedule'!$F$105*M1539))*5,
IF(AND(I1539=110000,R1539&gt;672.8,R1539&lt;=841,M1539&gt;10),('[1]Pricing Schedule'!$F$111+('[1]Pricing Schedule'!$F$113*M1539))*5,
IF(AND(I1539=110000,R1539&gt;672.8,R1539&lt;=841,M1539&lt;=10),('[1]Pricing Schedule'!$F$103+('[1]Pricing Schedule'!$F$105*M1539))*5,
IF(AND(I1539=110000,R1539&gt;672.8,R1539&lt;=841,M1539&gt;10),('[1]Pricing Schedule'!$F$111+('[1]Pricing Schedule'!$F$113*M1539))*5,
IF(AND(I1539=110000,R1539&gt;1345.6,R1539&lt;=1513.8,M1539&lt;=10),('[1]Pricing Schedule'!$F$103+('[1]Pricing Schedule'!$F$105*M1539))*9,
IF(AND(I1539=110000,R1539&gt;1345.6,R1539&lt;=1513.8,M1539&gt;10),('[1]Pricing Schedule'!$F$111+('[1]Pricing Schedule'!$F$113*M1539))*9,
9999999999)))))))))))))))))))))))))))))))))))))))</f>
        <v>1439840</v>
      </c>
      <c r="T1539" s="21">
        <f>IF(AND(I1539=38000,R1539&lt;=4.5,M1539&gt;8),'[1]Pricing Schedule'!$J$9,
IF(AND(I1539=38000,R1539&lt;=4.5,M1539&lt;=8),'[1]Pricing Schedule'!$J$36,
IF(AND(I1539=38000,R1539&gt;4.5,R1539&lt;=9,M1539&gt;8),'[1]Pricing Schedule'!$J$18,
IF(AND(I1539=38000,R1539&gt;4.5,R1539&lt;=9,M1539&lt;=8),'[1]Pricing Schedule'!$J$36,
IF(AND(I1539=38000,R1539&gt;9,R1539&lt;=12.8,M1539&gt;8),'[1]Pricing Schedule'!$J$27,
IF(AND(I1539=38000,R1539&gt;9,R1539&lt;=12.8,M1539&lt;=8),'[1]Pricing Schedule'!$J$36,
IF(AND(I1539=38000,R1539&gt;12.8,R1539&lt;=22.8),'[1]Pricing Schedule'!$J$36,
IF(AND(I1539=38000,R1539&gt;22.8,R1539&lt;=30.2),'[1]Pricing Schedule'!$J$45,
IF(AND(I1539=38000,R1539&gt;30.2,R1539&lt;=45.9),'[1]Pricing Schedule'!$J$54,
IF(AND(I1539=38000,R1539&gt;45.9,R1539&lt;=123.4),'[1]Pricing Schedule'!$J$97,
IF(AND(I1539=38000,R1539&gt;123.4,R1539&lt;=168.2,M1539&lt;=10),'[1]Pricing Schedule'!$J$105,
IF(AND(I1539=38000,R1539&gt;123.4,R1539&lt;=168.2,M1539&gt;10),'[1]Pricing Schedule'!$J$113,
IF(AND(I1539=38000,R1539&gt;168.2,R1539&lt;=336.4,M1539&lt;=10),('[1]Pricing Schedule'!$J$105),
IF(AND(I1539=38000,R1539&gt;168.2,R1539&lt;=336.4,M1539&gt;10),('[1]Pricing Schedule'!$J$113),
IF(AND(I1539=38000,R1539&gt;336.4,R1539&lt;=504.6,M1539&lt;=10),('[1]Pricing Schedule'!$J$105),
IF(AND(I1539=38000,R1539&gt;336.4,R1539&lt;=504.6,M1539&gt;10),('[1]Pricing Schedule'!$J$113),
IF(AND(I1539=38000,R1539&gt;504.6,R1539&lt;=672.8,M1539&lt;=10),('[1]Pricing Schedule'!$J$105),
IF(AND(I1539=38000,R1539&gt;504.6,R1539&lt;=672.8,M1539&gt;10),('[1]Pricing Schedule'!$J$113),
IF(AND(I1539=110000,R1539&lt;=12.8,M1539&gt;2),'[1]Pricing Schedule'!$J$63,
IF(AND(I1539=110000,R1539&lt;=12.8,M1539&lt;=2),'[1]Pricing Schedule'!$J$97,
IF(AND(I1539=110000,R1539&gt;12.8,R1539&lt;=22.8,M1539&gt;3),'[1]Pricing Schedule'!$J$72,
IF(AND(I1539=110000,R1539&gt;12.8,R1539&lt;=22.8,M1539&lt;=3),'[1]Pricing Schedule'!$J$97,
IF(AND(I1539=110000,R1539&gt;22.8,R1539&lt;=30.2),'[1]Pricing Schedule'!$J$81,
IF(AND(I1539=110000,R1539&gt;30.2,R1539&lt;=45.9),'[1]Pricing Schedule'!$J$90,
IF(AND(I1539=110000,R1539&gt;45.9,R1539&lt;=123.4),'[1]Pricing Schedule'!$J$97,
IF(AND(I1539=110000,R1539&gt;123.4,R1539&lt;=168.2,M1539&lt;=10),'[1]Pricing Schedule'!$J$105,
IF(AND(I1539=110000,R1539&gt;123.4,R1539&lt;=168.2,M1539&gt;10),'[1]Pricing Schedule'!$J$113,
IF(AND(I1539=110000,R1539&gt;168.2,R1539&lt;=336.2,M1539&lt;=10),('[1]Pricing Schedule'!$J$105),
IF(AND(I1539=110000,R1539&gt;168.2,R1539&lt;=336.2,M1539&gt;10),('[1]Pricing Schedule'!$J$113),
IF(AND(I1539=110000,R1539&gt;336.4,R1539&lt;=504.6,M1539&lt;=10),('[1]Pricing Schedule'!$J$105),
IF(AND(I1539=110000,R1539&gt;336.4,R1539&lt;=504.6,M1539&gt;10),('[1]Pricing Schedule'!$J$113),
IF(AND(I1539=110000,R1539&gt;504.6,R1539&lt;=672.8,M1539&lt;=10),('[1]Pricing Schedule'!$J$105),
IF(AND(I1539=110000,R1539&gt;504.6,R1539&lt;=672.8,M1539&gt;10),('[1]Pricing Schedule'!$J$113),
IF(AND(I1539=110000,R1539&gt;672.8,R1539&lt;=841,M1539&lt;=10),('[1]Pricing Schedule'!$J$105),
IF(AND(I1539=110000,R1539&gt;672.8,R1539&lt;=841,M1539&gt;10),('[1]Pricing Schedule'!$J$113),
IF(AND(I1539=110000,R1539&gt;1682,R1539&lt;=1850.2,M1539&lt;=10),('[1]Pricing Schedule'!$J$105),
IF(AND(I1539=110000,R1539&gt;1682,R1539&lt;=1850.2,M1539&gt;10),('[1]Pricing Schedule'!$J$113),
IF(AND(I1539=110000,R1539&gt;2018.4,R1539&lt;=2186.6,M1539&lt;=10),('[1]Pricing Schedule'!$J$105),
IF(AND(I1539=110000,R1539&gt;2018.4,R1539&lt;=2186.6,M1539&gt;10),('[1]Pricing Schedule'!$J$113),999999999)))))))))))))))))))))))))))))))))))))))</f>
        <v>1</v>
      </c>
      <c r="U1539" s="40">
        <f t="shared" si="150"/>
        <v>342819.04761904763</v>
      </c>
      <c r="V1539" s="41">
        <f t="shared" si="151"/>
        <v>2.9169907767529724</v>
      </c>
      <c r="Y1539" s="23">
        <v>151</v>
      </c>
      <c r="Z1539" s="23">
        <v>538</v>
      </c>
      <c r="AD1539" s="13"/>
      <c r="AE1539" s="13"/>
      <c r="AF1539" s="13"/>
      <c r="AR1539" s="35"/>
    </row>
    <row r="1540" spans="1:44">
      <c r="A1540" s="23">
        <v>1542</v>
      </c>
      <c r="B1540" s="23">
        <v>1542</v>
      </c>
      <c r="C1540" s="23" t="s">
        <v>2233</v>
      </c>
      <c r="D1540" s="23" t="s">
        <v>709</v>
      </c>
      <c r="E1540" s="23" t="s">
        <v>709</v>
      </c>
      <c r="F1540" s="23" t="s">
        <v>1041</v>
      </c>
      <c r="G1540" s="23" t="s">
        <v>1042</v>
      </c>
      <c r="H1540" s="23" t="s">
        <v>113</v>
      </c>
      <c r="I1540" s="13">
        <v>38000</v>
      </c>
      <c r="J1540" s="13">
        <v>38000</v>
      </c>
      <c r="K1540" s="23" t="s">
        <v>119</v>
      </c>
      <c r="L1540" s="24">
        <v>7.9219999999999997</v>
      </c>
      <c r="M1540" s="37">
        <f t="shared" si="146"/>
        <v>8</v>
      </c>
      <c r="N1540" s="24">
        <v>0.255</v>
      </c>
      <c r="O1540" s="13">
        <v>3</v>
      </c>
      <c r="P1540" s="36">
        <f t="shared" si="147"/>
        <v>0.255</v>
      </c>
      <c r="Q1540" s="38">
        <f t="shared" si="148"/>
        <v>4.2</v>
      </c>
      <c r="R1540" s="37">
        <f t="shared" si="149"/>
        <v>4.2</v>
      </c>
      <c r="S1540" s="39">
        <f>IF(AND(I1540=38000,R1540&lt;=4.5,M1540&gt;8),'[1]Pricing Schedule'!$F$8+('[1]Pricing Schedule'!$F$9*M1540),
IF(AND(I1540=38000,R1540&lt;=4.5,M1540&lt;=8),'[1]Pricing Schedule'!$F$34+('[1]Pricing Schedule'!$F$36*M1540),
IF(AND(I1540=38000,R1540&gt;4.5,R1540&lt;=9,M1540&gt;8),'[1]Pricing Schedule'!$F$17+('[1]Pricing Schedule'!$F$18*M1540),
IF(AND(I1540=38000,R1540&gt;4.5,R1540&lt;=9,M1540&lt;=8),'[1]Pricing Schedule'!$F$34+('[1]Pricing Schedule'!$F$36*M1540),
IF(AND(I1540=38000,R1540&gt;9,R1540&lt;=12.8,M1540&gt;8),'[1]Pricing Schedule'!$F$26+('[1]Pricing Schedule'!$F$27*M1540),
IF(AND(I1540=38000,R1540&gt;9,R1540&lt;=12.8,M1540&lt;=8),'[1]Pricing Schedule'!$F$34+('[1]Pricing Schedule'!$F$36*M1540),
IF(AND(I1540=38000,R1540&gt;12.8,R1540&lt;=22.8),'[1]Pricing Schedule'!$F$34+('[1]Pricing Schedule'!$F$36*M1540),
IF(AND(I1540=38000,R1540&gt;22.8,R1540&lt;=30.2),'[1]Pricing Schedule'!$F$43+('[1]Pricing Schedule'!$F$45*M1540),
IF(AND(I1540=38000,R1540&gt;30.2,R1540&lt;=45.9),'[1]Pricing Schedule'!$F$52+('[1]Pricing Schedule'!$F$54*M1540),
IF(AND(I1540=38000,R1540&gt;45.9,R1540&lt;=123.4),'[1]Pricing Schedule'!$F$96+('[1]Pricing Schedule'!$F$97*M1540),
IF(AND(I1540=38000,R1540&gt;123.4,R1540&lt;=168.2,M1540&lt;=10),'[1]Pricing Schedule'!$F$103+('[1]Pricing Schedule'!$F$105*M1540),
IF(AND(I1540=38000,R1540&gt;123.4,R1540&lt;=168.2,M1540&gt;10),'[1]Pricing Schedule'!$F$111+('[1]Pricing Schedule'!$F$113*M1540),
IF(AND(I1540=38000,R1540&gt;157.4,R1540&lt;=336.4,M1540&lt;=10),('[1]Pricing Schedule'!$F$103+('[1]Pricing Schedule'!$F$105*M1540))*2,
IF(AND(I1540=38000,R1540&gt;157.4,R1540&lt;=336.4,M1540&gt;10),('[1]Pricing Schedule'!$F$111+('[1]Pricing Schedule'!$F$113*M1540))*2,
IF(AND(I1540=38000,R1540&gt;314.8,R1540&lt;=504.6,M1540&lt;=10),('[1]Pricing Schedule'!$F$103+('[1]Pricing Schedule'!$F$105*M1540))*3,
IF(AND(I1540=38000,R1540&gt;314.8,R1540&lt;=504.6,M1540&gt;10),('[1]Pricing Schedule'!$F$111+('[1]Pricing Schedule'!$F$113*M1540))*3,
IF(AND(I1540=38000,R1540&gt;472.2,R1540&lt;=672.8,M1540&lt;=10),('[1]Pricing Schedule'!$F$103+('[1]Pricing Schedule'!$F$105*M1540))*4,
IF(AND(I1540=38000,R1540&gt;472.2,R1540&lt;=672.8,M1540&gt;10),('[1]Pricing Schedule'!$F$111+('[1]Pricing Schedule'!$F$113*M1540))*4,
IF(AND(I1540=110000,R1540&lt;=12.8,M1540&gt;2),'[1]Pricing Schedule'!$F$62+('[1]Pricing Schedule'!$F$63*M1540),
IF(AND(I1540=110000,R1540&lt;=12.8,M1540&lt;=2),'[1]Pricing Schedule'!$F$96+('[1]Pricing Schedule'!$F$97*M1540),
IF(AND(I1540=110000,R1540&gt;12.8,R1540&lt;=22.8,M1540&gt;3),'[1]Pricing Schedule'!$F$71+('[1]Pricing Schedule'!$F$72*M1540),
IF(AND(I1540=110000,R1540&gt;12.8,R1540&lt;=22.8,M1540&lt;=3),'[1]Pricing Schedule'!$F$96+('[1]Pricing Schedule'!$F$97*M1540),
IF(AND(I1540=110000,R1540&gt;22.8,R1540&lt;=30.2),'[1]Pricing Schedule'!$F$80+('[1]Pricing Schedule'!$F$81*M1540),
IF(AND(I1540=110000,R1540&gt;30.2,R1540&lt;=45.9),'[1]Pricing Schedule'!$F$89+('[1]Pricing Schedule'!$F$90*M1540),
IF(AND(I1540=110000,R1540&gt;45.9,R1540&lt;=123.4),'[1]Pricing Schedule'!$F$96+('[1]Pricing Schedule'!$F$97*M1540),
IF(AND(I1540=110000,R1540&gt;123.4,R1540&lt;=168.2,M1540&lt;=10),'[1]Pricing Schedule'!$F$103+('[1]Pricing Schedule'!$F$105*M1540),
IF(AND(I1540=110000,R1540&gt;123.4,R1540&lt;=168.2,M1540&gt;10),'[1]Pricing Schedule'!$F$111+('[1]Pricing Schedule'!$F$113*M1540),
IF(AND(I1540=110000,R1540&gt;168.2,R1540&lt;=336.4,M1540&lt;=10),('[1]Pricing Schedule'!$F$103+('[1]Pricing Schedule'!$F$105*M1540))*2,
IF(AND(I1540=110000,R1540&gt;168.2,R1540&lt;=336.4,M1540&gt;10),('[1]Pricing Schedule'!$F$111+('[1]Pricing Schedule'!$F$113*M1540))*2,
IF(AND(I1540=110000,R1540&gt;336.4,R1540&lt;=504.6,M1540&lt;=10),('[1]Pricing Schedule'!$F$103+('[1]Pricing Schedule'!$F$105*M1540))*3,
IF(AND(I1540=110000,R1540&gt;336.4,R1540&lt;=504.6,M1540&gt;10),('[1]Pricing Schedule'!$F$111+('[1]Pricing Schedule'!$F$113*M1540))*3,
IF(AND(I1540=110000,R1540&gt;504.6,R1540&lt;=672.8,M1540&lt;=10),('[1]Pricing Schedule'!$F$103+('[1]Pricing Schedule'!$F$105*M1540))*4,
IF(AND(I1540=110000,R1540&gt;504.6,R1540&lt;=672.8,M1540&gt;10),('[1]Pricing Schedule'!$F$111+('[1]Pricing Schedule'!$F$113*M1540))*4,
IF(AND(I1540=110000,R1540&gt;672.8,R1540&lt;=841,M1540&lt;=10),('[1]Pricing Schedule'!$F$103+('[1]Pricing Schedule'!$F$105*M1540))*5,
IF(AND(I1540=110000,R1540&gt;672.8,R1540&lt;=841,M1540&gt;10),('[1]Pricing Schedule'!$F$111+('[1]Pricing Schedule'!$F$113*M1540))*5,
IF(AND(I1540=110000,R1540&gt;672.8,R1540&lt;=841,M1540&lt;=10),('[1]Pricing Schedule'!$F$103+('[1]Pricing Schedule'!$F$105*M1540))*5,
IF(AND(I1540=110000,R1540&gt;672.8,R1540&lt;=841,M1540&gt;10),('[1]Pricing Schedule'!$F$111+('[1]Pricing Schedule'!$F$113*M1540))*5,
IF(AND(I1540=110000,R1540&gt;1345.6,R1540&lt;=1513.8,M1540&lt;=10),('[1]Pricing Schedule'!$F$103+('[1]Pricing Schedule'!$F$105*M1540))*9,
IF(AND(I1540=110000,R1540&gt;1345.6,R1540&lt;=1513.8,M1540&gt;10),('[1]Pricing Schedule'!$F$111+('[1]Pricing Schedule'!$F$113*M1540))*9,
9999999999)))))))))))))))))))))))))))))))))))))))</f>
        <v>909950</v>
      </c>
      <c r="T1540" s="21">
        <f>IF(AND(I1540=38000,R1540&lt;=4.5,M1540&gt;8),'[1]Pricing Schedule'!$J$9,
IF(AND(I1540=38000,R1540&lt;=4.5,M1540&lt;=8),'[1]Pricing Schedule'!$J$36,
IF(AND(I1540=38000,R1540&gt;4.5,R1540&lt;=9,M1540&gt;8),'[1]Pricing Schedule'!$J$18,
IF(AND(I1540=38000,R1540&gt;4.5,R1540&lt;=9,M1540&lt;=8),'[1]Pricing Schedule'!$J$36,
IF(AND(I1540=38000,R1540&gt;9,R1540&lt;=12.8,M1540&gt;8),'[1]Pricing Schedule'!$J$27,
IF(AND(I1540=38000,R1540&gt;9,R1540&lt;=12.8,M1540&lt;=8),'[1]Pricing Schedule'!$J$36,
IF(AND(I1540=38000,R1540&gt;12.8,R1540&lt;=22.8),'[1]Pricing Schedule'!$J$36,
IF(AND(I1540=38000,R1540&gt;22.8,R1540&lt;=30.2),'[1]Pricing Schedule'!$J$45,
IF(AND(I1540=38000,R1540&gt;30.2,R1540&lt;=45.9),'[1]Pricing Schedule'!$J$54,
IF(AND(I1540=38000,R1540&gt;45.9,R1540&lt;=123.4),'[1]Pricing Schedule'!$J$97,
IF(AND(I1540=38000,R1540&gt;123.4,R1540&lt;=168.2,M1540&lt;=10),'[1]Pricing Schedule'!$J$105,
IF(AND(I1540=38000,R1540&gt;123.4,R1540&lt;=168.2,M1540&gt;10),'[1]Pricing Schedule'!$J$113,
IF(AND(I1540=38000,R1540&gt;168.2,R1540&lt;=336.4,M1540&lt;=10),('[1]Pricing Schedule'!$J$105),
IF(AND(I1540=38000,R1540&gt;168.2,R1540&lt;=336.4,M1540&gt;10),('[1]Pricing Schedule'!$J$113),
IF(AND(I1540=38000,R1540&gt;336.4,R1540&lt;=504.6,M1540&lt;=10),('[1]Pricing Schedule'!$J$105),
IF(AND(I1540=38000,R1540&gt;336.4,R1540&lt;=504.6,M1540&gt;10),('[1]Pricing Schedule'!$J$113),
IF(AND(I1540=38000,R1540&gt;504.6,R1540&lt;=672.8,M1540&lt;=10),('[1]Pricing Schedule'!$J$105),
IF(AND(I1540=38000,R1540&gt;504.6,R1540&lt;=672.8,M1540&gt;10),('[1]Pricing Schedule'!$J$113),
IF(AND(I1540=110000,R1540&lt;=12.8,M1540&gt;2),'[1]Pricing Schedule'!$J$63,
IF(AND(I1540=110000,R1540&lt;=12.8,M1540&lt;=2),'[1]Pricing Schedule'!$J$97,
IF(AND(I1540=110000,R1540&gt;12.8,R1540&lt;=22.8,M1540&gt;3),'[1]Pricing Schedule'!$J$72,
IF(AND(I1540=110000,R1540&gt;12.8,R1540&lt;=22.8,M1540&lt;=3),'[1]Pricing Schedule'!$J$97,
IF(AND(I1540=110000,R1540&gt;22.8,R1540&lt;=30.2),'[1]Pricing Schedule'!$J$81,
IF(AND(I1540=110000,R1540&gt;30.2,R1540&lt;=45.9),'[1]Pricing Schedule'!$J$90,
IF(AND(I1540=110000,R1540&gt;45.9,R1540&lt;=123.4),'[1]Pricing Schedule'!$J$97,
IF(AND(I1540=110000,R1540&gt;123.4,R1540&lt;=168.2,M1540&lt;=10),'[1]Pricing Schedule'!$J$105,
IF(AND(I1540=110000,R1540&gt;123.4,R1540&lt;=168.2,M1540&gt;10),'[1]Pricing Schedule'!$J$113,
IF(AND(I1540=110000,R1540&gt;168.2,R1540&lt;=336.2,M1540&lt;=10),('[1]Pricing Schedule'!$J$105),
IF(AND(I1540=110000,R1540&gt;168.2,R1540&lt;=336.2,M1540&gt;10),('[1]Pricing Schedule'!$J$113),
IF(AND(I1540=110000,R1540&gt;336.4,R1540&lt;=504.6,M1540&lt;=10),('[1]Pricing Schedule'!$J$105),
IF(AND(I1540=110000,R1540&gt;336.4,R1540&lt;=504.6,M1540&gt;10),('[1]Pricing Schedule'!$J$113),
IF(AND(I1540=110000,R1540&gt;504.6,R1540&lt;=672.8,M1540&lt;=10),('[1]Pricing Schedule'!$J$105),
IF(AND(I1540=110000,R1540&gt;504.6,R1540&lt;=672.8,M1540&gt;10),('[1]Pricing Schedule'!$J$113),
IF(AND(I1540=110000,R1540&gt;672.8,R1540&lt;=841,M1540&lt;=10),('[1]Pricing Schedule'!$J$105),
IF(AND(I1540=110000,R1540&gt;672.8,R1540&lt;=841,M1540&gt;10),('[1]Pricing Schedule'!$J$113),
IF(AND(I1540=110000,R1540&gt;1682,R1540&lt;=1850.2,M1540&lt;=10),('[1]Pricing Schedule'!$J$105),
IF(AND(I1540=110000,R1540&gt;1682,R1540&lt;=1850.2,M1540&gt;10),('[1]Pricing Schedule'!$J$113),
IF(AND(I1540=110000,R1540&gt;2018.4,R1540&lt;=2186.6,M1540&lt;=10),('[1]Pricing Schedule'!$J$105),
IF(AND(I1540=110000,R1540&gt;2018.4,R1540&lt;=2186.6,M1540&gt;10),('[1]Pricing Schedule'!$J$113),999999999)))))))))))))))))))))))))))))))))))))))</f>
        <v>4</v>
      </c>
      <c r="U1540" s="40">
        <f t="shared" si="150"/>
        <v>216654.76190476189</v>
      </c>
      <c r="V1540" s="41">
        <f t="shared" si="151"/>
        <v>4.6156382218803227</v>
      </c>
      <c r="Y1540" s="23">
        <v>461</v>
      </c>
      <c r="Z1540" s="23">
        <v>69</v>
      </c>
      <c r="AD1540" s="13"/>
      <c r="AE1540" s="13"/>
      <c r="AF1540" s="13"/>
      <c r="AR1540" s="35"/>
    </row>
    <row r="1541" spans="1:44">
      <c r="A1541" s="23">
        <v>1543</v>
      </c>
      <c r="B1541" s="23">
        <v>1543</v>
      </c>
      <c r="C1541" s="23" t="s">
        <v>2234</v>
      </c>
      <c r="D1541" s="23" t="s">
        <v>1103</v>
      </c>
      <c r="E1541" s="23" t="s">
        <v>1103</v>
      </c>
      <c r="F1541" s="23" t="s">
        <v>2235</v>
      </c>
      <c r="G1541" s="23" t="s">
        <v>2236</v>
      </c>
      <c r="H1541" s="23" t="s">
        <v>113</v>
      </c>
      <c r="I1541" s="13">
        <v>38000</v>
      </c>
      <c r="J1541" s="13">
        <v>38000</v>
      </c>
      <c r="K1541" s="23" t="s">
        <v>119</v>
      </c>
      <c r="L1541" s="24">
        <v>5.0190000000000001</v>
      </c>
      <c r="M1541" s="37">
        <f t="shared" si="146"/>
        <v>6</v>
      </c>
      <c r="N1541" s="24">
        <v>0.29199999999999998</v>
      </c>
      <c r="O1541" s="13">
        <v>3</v>
      </c>
      <c r="P1541" s="36">
        <f t="shared" si="147"/>
        <v>0.29199999999999998</v>
      </c>
      <c r="Q1541" s="38">
        <f t="shared" si="148"/>
        <v>4.2</v>
      </c>
      <c r="R1541" s="37">
        <f t="shared" si="149"/>
        <v>4.2</v>
      </c>
      <c r="S1541" s="39">
        <f>IF(AND(I1541=38000,R1541&lt;=4.5,M1541&gt;8),'[1]Pricing Schedule'!$F$8+('[1]Pricing Schedule'!$F$9*M1541),
IF(AND(I1541=38000,R1541&lt;=4.5,M1541&lt;=8),'[1]Pricing Schedule'!$F$34+('[1]Pricing Schedule'!$F$36*M1541),
IF(AND(I1541=38000,R1541&gt;4.5,R1541&lt;=9,M1541&gt;8),'[1]Pricing Schedule'!$F$17+('[1]Pricing Schedule'!$F$18*M1541),
IF(AND(I1541=38000,R1541&gt;4.5,R1541&lt;=9,M1541&lt;=8),'[1]Pricing Schedule'!$F$34+('[1]Pricing Schedule'!$F$36*M1541),
IF(AND(I1541=38000,R1541&gt;9,R1541&lt;=12.8,M1541&gt;8),'[1]Pricing Schedule'!$F$26+('[1]Pricing Schedule'!$F$27*M1541),
IF(AND(I1541=38000,R1541&gt;9,R1541&lt;=12.8,M1541&lt;=8),'[1]Pricing Schedule'!$F$34+('[1]Pricing Schedule'!$F$36*M1541),
IF(AND(I1541=38000,R1541&gt;12.8,R1541&lt;=22.8),'[1]Pricing Schedule'!$F$34+('[1]Pricing Schedule'!$F$36*M1541),
IF(AND(I1541=38000,R1541&gt;22.8,R1541&lt;=30.2),'[1]Pricing Schedule'!$F$43+('[1]Pricing Schedule'!$F$45*M1541),
IF(AND(I1541=38000,R1541&gt;30.2,R1541&lt;=45.9),'[1]Pricing Schedule'!$F$52+('[1]Pricing Schedule'!$F$54*M1541),
IF(AND(I1541=38000,R1541&gt;45.9,R1541&lt;=123.4),'[1]Pricing Schedule'!$F$96+('[1]Pricing Schedule'!$F$97*M1541),
IF(AND(I1541=38000,R1541&gt;123.4,R1541&lt;=168.2,M1541&lt;=10),'[1]Pricing Schedule'!$F$103+('[1]Pricing Schedule'!$F$105*M1541),
IF(AND(I1541=38000,R1541&gt;123.4,R1541&lt;=168.2,M1541&gt;10),'[1]Pricing Schedule'!$F$111+('[1]Pricing Schedule'!$F$113*M1541),
IF(AND(I1541=38000,R1541&gt;157.4,R1541&lt;=336.4,M1541&lt;=10),('[1]Pricing Schedule'!$F$103+('[1]Pricing Schedule'!$F$105*M1541))*2,
IF(AND(I1541=38000,R1541&gt;157.4,R1541&lt;=336.4,M1541&gt;10),('[1]Pricing Schedule'!$F$111+('[1]Pricing Schedule'!$F$113*M1541))*2,
IF(AND(I1541=38000,R1541&gt;314.8,R1541&lt;=504.6,M1541&lt;=10),('[1]Pricing Schedule'!$F$103+('[1]Pricing Schedule'!$F$105*M1541))*3,
IF(AND(I1541=38000,R1541&gt;314.8,R1541&lt;=504.6,M1541&gt;10),('[1]Pricing Schedule'!$F$111+('[1]Pricing Schedule'!$F$113*M1541))*3,
IF(AND(I1541=38000,R1541&gt;472.2,R1541&lt;=672.8,M1541&lt;=10),('[1]Pricing Schedule'!$F$103+('[1]Pricing Schedule'!$F$105*M1541))*4,
IF(AND(I1541=38000,R1541&gt;472.2,R1541&lt;=672.8,M1541&gt;10),('[1]Pricing Schedule'!$F$111+('[1]Pricing Schedule'!$F$113*M1541))*4,
IF(AND(I1541=110000,R1541&lt;=12.8,M1541&gt;2),'[1]Pricing Schedule'!$F$62+('[1]Pricing Schedule'!$F$63*M1541),
IF(AND(I1541=110000,R1541&lt;=12.8,M1541&lt;=2),'[1]Pricing Schedule'!$F$96+('[1]Pricing Schedule'!$F$97*M1541),
IF(AND(I1541=110000,R1541&gt;12.8,R1541&lt;=22.8,M1541&gt;3),'[1]Pricing Schedule'!$F$71+('[1]Pricing Schedule'!$F$72*M1541),
IF(AND(I1541=110000,R1541&gt;12.8,R1541&lt;=22.8,M1541&lt;=3),'[1]Pricing Schedule'!$F$96+('[1]Pricing Schedule'!$F$97*M1541),
IF(AND(I1541=110000,R1541&gt;22.8,R1541&lt;=30.2),'[1]Pricing Schedule'!$F$80+('[1]Pricing Schedule'!$F$81*M1541),
IF(AND(I1541=110000,R1541&gt;30.2,R1541&lt;=45.9),'[1]Pricing Schedule'!$F$89+('[1]Pricing Schedule'!$F$90*M1541),
IF(AND(I1541=110000,R1541&gt;45.9,R1541&lt;=123.4),'[1]Pricing Schedule'!$F$96+('[1]Pricing Schedule'!$F$97*M1541),
IF(AND(I1541=110000,R1541&gt;123.4,R1541&lt;=168.2,M1541&lt;=10),'[1]Pricing Schedule'!$F$103+('[1]Pricing Schedule'!$F$105*M1541),
IF(AND(I1541=110000,R1541&gt;123.4,R1541&lt;=168.2,M1541&gt;10),'[1]Pricing Schedule'!$F$111+('[1]Pricing Schedule'!$F$113*M1541),
IF(AND(I1541=110000,R1541&gt;168.2,R1541&lt;=336.4,M1541&lt;=10),('[1]Pricing Schedule'!$F$103+('[1]Pricing Schedule'!$F$105*M1541))*2,
IF(AND(I1541=110000,R1541&gt;168.2,R1541&lt;=336.4,M1541&gt;10),('[1]Pricing Schedule'!$F$111+('[1]Pricing Schedule'!$F$113*M1541))*2,
IF(AND(I1541=110000,R1541&gt;336.4,R1541&lt;=504.6,M1541&lt;=10),('[1]Pricing Schedule'!$F$103+('[1]Pricing Schedule'!$F$105*M1541))*3,
IF(AND(I1541=110000,R1541&gt;336.4,R1541&lt;=504.6,M1541&gt;10),('[1]Pricing Schedule'!$F$111+('[1]Pricing Schedule'!$F$113*M1541))*3,
IF(AND(I1541=110000,R1541&gt;504.6,R1541&lt;=672.8,M1541&lt;=10),('[1]Pricing Schedule'!$F$103+('[1]Pricing Schedule'!$F$105*M1541))*4,
IF(AND(I1541=110000,R1541&gt;504.6,R1541&lt;=672.8,M1541&gt;10),('[1]Pricing Schedule'!$F$111+('[1]Pricing Schedule'!$F$113*M1541))*4,
IF(AND(I1541=110000,R1541&gt;672.8,R1541&lt;=841,M1541&lt;=10),('[1]Pricing Schedule'!$F$103+('[1]Pricing Schedule'!$F$105*M1541))*5,
IF(AND(I1541=110000,R1541&gt;672.8,R1541&lt;=841,M1541&gt;10),('[1]Pricing Schedule'!$F$111+('[1]Pricing Schedule'!$F$113*M1541))*5,
IF(AND(I1541=110000,R1541&gt;672.8,R1541&lt;=841,M1541&lt;=10),('[1]Pricing Schedule'!$F$103+('[1]Pricing Schedule'!$F$105*M1541))*5,
IF(AND(I1541=110000,R1541&gt;672.8,R1541&lt;=841,M1541&gt;10),('[1]Pricing Schedule'!$F$111+('[1]Pricing Schedule'!$F$113*M1541))*5,
IF(AND(I1541=110000,R1541&gt;1345.6,R1541&lt;=1513.8,M1541&lt;=10),('[1]Pricing Schedule'!$F$103+('[1]Pricing Schedule'!$F$105*M1541))*9,
IF(AND(I1541=110000,R1541&gt;1345.6,R1541&lt;=1513.8,M1541&gt;10),('[1]Pricing Schedule'!$F$111+('[1]Pricing Schedule'!$F$113*M1541))*9,
9999999999)))))))))))))))))))))))))))))))))))))))</f>
        <v>769410</v>
      </c>
      <c r="T1541" s="21">
        <f>IF(AND(I1541=38000,R1541&lt;=4.5,M1541&gt;8),'[1]Pricing Schedule'!$J$9,
IF(AND(I1541=38000,R1541&lt;=4.5,M1541&lt;=8),'[1]Pricing Schedule'!$J$36,
IF(AND(I1541=38000,R1541&gt;4.5,R1541&lt;=9,M1541&gt;8),'[1]Pricing Schedule'!$J$18,
IF(AND(I1541=38000,R1541&gt;4.5,R1541&lt;=9,M1541&lt;=8),'[1]Pricing Schedule'!$J$36,
IF(AND(I1541=38000,R1541&gt;9,R1541&lt;=12.8,M1541&gt;8),'[1]Pricing Schedule'!$J$27,
IF(AND(I1541=38000,R1541&gt;9,R1541&lt;=12.8,M1541&lt;=8),'[1]Pricing Schedule'!$J$36,
IF(AND(I1541=38000,R1541&gt;12.8,R1541&lt;=22.8),'[1]Pricing Schedule'!$J$36,
IF(AND(I1541=38000,R1541&gt;22.8,R1541&lt;=30.2),'[1]Pricing Schedule'!$J$45,
IF(AND(I1541=38000,R1541&gt;30.2,R1541&lt;=45.9),'[1]Pricing Schedule'!$J$54,
IF(AND(I1541=38000,R1541&gt;45.9,R1541&lt;=123.4),'[1]Pricing Schedule'!$J$97,
IF(AND(I1541=38000,R1541&gt;123.4,R1541&lt;=168.2,M1541&lt;=10),'[1]Pricing Schedule'!$J$105,
IF(AND(I1541=38000,R1541&gt;123.4,R1541&lt;=168.2,M1541&gt;10),'[1]Pricing Schedule'!$J$113,
IF(AND(I1541=38000,R1541&gt;168.2,R1541&lt;=336.4,M1541&lt;=10),('[1]Pricing Schedule'!$J$105),
IF(AND(I1541=38000,R1541&gt;168.2,R1541&lt;=336.4,M1541&gt;10),('[1]Pricing Schedule'!$J$113),
IF(AND(I1541=38000,R1541&gt;336.4,R1541&lt;=504.6,M1541&lt;=10),('[1]Pricing Schedule'!$J$105),
IF(AND(I1541=38000,R1541&gt;336.4,R1541&lt;=504.6,M1541&gt;10),('[1]Pricing Schedule'!$J$113),
IF(AND(I1541=38000,R1541&gt;504.6,R1541&lt;=672.8,M1541&lt;=10),('[1]Pricing Schedule'!$J$105),
IF(AND(I1541=38000,R1541&gt;504.6,R1541&lt;=672.8,M1541&gt;10),('[1]Pricing Schedule'!$J$113),
IF(AND(I1541=110000,R1541&lt;=12.8,M1541&gt;2),'[1]Pricing Schedule'!$J$63,
IF(AND(I1541=110000,R1541&lt;=12.8,M1541&lt;=2),'[1]Pricing Schedule'!$J$97,
IF(AND(I1541=110000,R1541&gt;12.8,R1541&lt;=22.8,M1541&gt;3),'[1]Pricing Schedule'!$J$72,
IF(AND(I1541=110000,R1541&gt;12.8,R1541&lt;=22.8,M1541&lt;=3),'[1]Pricing Schedule'!$J$97,
IF(AND(I1541=110000,R1541&gt;22.8,R1541&lt;=30.2),'[1]Pricing Schedule'!$J$81,
IF(AND(I1541=110000,R1541&gt;30.2,R1541&lt;=45.9),'[1]Pricing Schedule'!$J$90,
IF(AND(I1541=110000,R1541&gt;45.9,R1541&lt;=123.4),'[1]Pricing Schedule'!$J$97,
IF(AND(I1541=110000,R1541&gt;123.4,R1541&lt;=168.2,M1541&lt;=10),'[1]Pricing Schedule'!$J$105,
IF(AND(I1541=110000,R1541&gt;123.4,R1541&lt;=168.2,M1541&gt;10),'[1]Pricing Schedule'!$J$113,
IF(AND(I1541=110000,R1541&gt;168.2,R1541&lt;=336.2,M1541&lt;=10),('[1]Pricing Schedule'!$J$105),
IF(AND(I1541=110000,R1541&gt;168.2,R1541&lt;=336.2,M1541&gt;10),('[1]Pricing Schedule'!$J$113),
IF(AND(I1541=110000,R1541&gt;336.4,R1541&lt;=504.6,M1541&lt;=10),('[1]Pricing Schedule'!$J$105),
IF(AND(I1541=110000,R1541&gt;336.4,R1541&lt;=504.6,M1541&gt;10),('[1]Pricing Schedule'!$J$113),
IF(AND(I1541=110000,R1541&gt;504.6,R1541&lt;=672.8,M1541&lt;=10),('[1]Pricing Schedule'!$J$105),
IF(AND(I1541=110000,R1541&gt;504.6,R1541&lt;=672.8,M1541&gt;10),('[1]Pricing Schedule'!$J$113),
IF(AND(I1541=110000,R1541&gt;672.8,R1541&lt;=841,M1541&lt;=10),('[1]Pricing Schedule'!$J$105),
IF(AND(I1541=110000,R1541&gt;672.8,R1541&lt;=841,M1541&gt;10),('[1]Pricing Schedule'!$J$113),
IF(AND(I1541=110000,R1541&gt;1682,R1541&lt;=1850.2,M1541&lt;=10),('[1]Pricing Schedule'!$J$105),
IF(AND(I1541=110000,R1541&gt;1682,R1541&lt;=1850.2,M1541&gt;10),('[1]Pricing Schedule'!$J$113),
IF(AND(I1541=110000,R1541&gt;2018.4,R1541&lt;=2186.6,M1541&lt;=10),('[1]Pricing Schedule'!$J$105),
IF(AND(I1541=110000,R1541&gt;2018.4,R1541&lt;=2186.6,M1541&gt;10),('[1]Pricing Schedule'!$J$113),999999999)))))))))))))))))))))))))))))))))))))))</f>
        <v>4</v>
      </c>
      <c r="U1541" s="40">
        <f t="shared" si="150"/>
        <v>183192.85714285713</v>
      </c>
      <c r="V1541" s="41">
        <f t="shared" si="151"/>
        <v>5.4587281163488903</v>
      </c>
      <c r="Y1541" s="23">
        <v>64</v>
      </c>
      <c r="Z1541" s="23">
        <v>470</v>
      </c>
      <c r="AD1541" s="13"/>
      <c r="AE1541" s="13"/>
      <c r="AF1541" s="13"/>
      <c r="AR1541" s="35"/>
    </row>
    <row r="1542" spans="1:44">
      <c r="A1542" s="23">
        <v>1544</v>
      </c>
      <c r="B1542" s="23">
        <v>1544</v>
      </c>
      <c r="C1542" s="23" t="s">
        <v>2237</v>
      </c>
      <c r="D1542" s="23" t="s">
        <v>1745</v>
      </c>
      <c r="E1542" s="23" t="s">
        <v>1745</v>
      </c>
      <c r="F1542" s="23" t="s">
        <v>1746</v>
      </c>
      <c r="G1542" s="23" t="s">
        <v>1747</v>
      </c>
      <c r="H1542" s="23" t="s">
        <v>113</v>
      </c>
      <c r="I1542" s="13">
        <v>38000</v>
      </c>
      <c r="J1542" s="13">
        <v>38000</v>
      </c>
      <c r="K1542" s="23" t="s">
        <v>119</v>
      </c>
      <c r="L1542" s="24">
        <v>4.0970000000000004</v>
      </c>
      <c r="M1542" s="37">
        <f t="shared" si="146"/>
        <v>5</v>
      </c>
      <c r="N1542" s="24">
        <v>0.41699999999999998</v>
      </c>
      <c r="O1542" s="13">
        <v>3</v>
      </c>
      <c r="P1542" s="36">
        <f t="shared" si="147"/>
        <v>0.41699999999999998</v>
      </c>
      <c r="Q1542" s="38">
        <f t="shared" si="148"/>
        <v>4.2</v>
      </c>
      <c r="R1542" s="37">
        <f t="shared" si="149"/>
        <v>4.2</v>
      </c>
      <c r="S1542" s="39">
        <f>IF(AND(I1542=38000,R1542&lt;=4.5,M1542&gt;8),'[1]Pricing Schedule'!$F$8+('[1]Pricing Schedule'!$F$9*M1542),
IF(AND(I1542=38000,R1542&lt;=4.5,M1542&lt;=8),'[1]Pricing Schedule'!$F$34+('[1]Pricing Schedule'!$F$36*M1542),
IF(AND(I1542=38000,R1542&gt;4.5,R1542&lt;=9,M1542&gt;8),'[1]Pricing Schedule'!$F$17+('[1]Pricing Schedule'!$F$18*M1542),
IF(AND(I1542=38000,R1542&gt;4.5,R1542&lt;=9,M1542&lt;=8),'[1]Pricing Schedule'!$F$34+('[1]Pricing Schedule'!$F$36*M1542),
IF(AND(I1542=38000,R1542&gt;9,R1542&lt;=12.8,M1542&gt;8),'[1]Pricing Schedule'!$F$26+('[1]Pricing Schedule'!$F$27*M1542),
IF(AND(I1542=38000,R1542&gt;9,R1542&lt;=12.8,M1542&lt;=8),'[1]Pricing Schedule'!$F$34+('[1]Pricing Schedule'!$F$36*M1542),
IF(AND(I1542=38000,R1542&gt;12.8,R1542&lt;=22.8),'[1]Pricing Schedule'!$F$34+('[1]Pricing Schedule'!$F$36*M1542),
IF(AND(I1542=38000,R1542&gt;22.8,R1542&lt;=30.2),'[1]Pricing Schedule'!$F$43+('[1]Pricing Schedule'!$F$45*M1542),
IF(AND(I1542=38000,R1542&gt;30.2,R1542&lt;=45.9),'[1]Pricing Schedule'!$F$52+('[1]Pricing Schedule'!$F$54*M1542),
IF(AND(I1542=38000,R1542&gt;45.9,R1542&lt;=123.4),'[1]Pricing Schedule'!$F$96+('[1]Pricing Schedule'!$F$97*M1542),
IF(AND(I1542=38000,R1542&gt;123.4,R1542&lt;=168.2,M1542&lt;=10),'[1]Pricing Schedule'!$F$103+('[1]Pricing Schedule'!$F$105*M1542),
IF(AND(I1542=38000,R1542&gt;123.4,R1542&lt;=168.2,M1542&gt;10),'[1]Pricing Schedule'!$F$111+('[1]Pricing Schedule'!$F$113*M1542),
IF(AND(I1542=38000,R1542&gt;157.4,R1542&lt;=336.4,M1542&lt;=10),('[1]Pricing Schedule'!$F$103+('[1]Pricing Schedule'!$F$105*M1542))*2,
IF(AND(I1542=38000,R1542&gt;157.4,R1542&lt;=336.4,M1542&gt;10),('[1]Pricing Schedule'!$F$111+('[1]Pricing Schedule'!$F$113*M1542))*2,
IF(AND(I1542=38000,R1542&gt;314.8,R1542&lt;=504.6,M1542&lt;=10),('[1]Pricing Schedule'!$F$103+('[1]Pricing Schedule'!$F$105*M1542))*3,
IF(AND(I1542=38000,R1542&gt;314.8,R1542&lt;=504.6,M1542&gt;10),('[1]Pricing Schedule'!$F$111+('[1]Pricing Schedule'!$F$113*M1542))*3,
IF(AND(I1542=38000,R1542&gt;472.2,R1542&lt;=672.8,M1542&lt;=10),('[1]Pricing Schedule'!$F$103+('[1]Pricing Schedule'!$F$105*M1542))*4,
IF(AND(I1542=38000,R1542&gt;472.2,R1542&lt;=672.8,M1542&gt;10),('[1]Pricing Schedule'!$F$111+('[1]Pricing Schedule'!$F$113*M1542))*4,
IF(AND(I1542=110000,R1542&lt;=12.8,M1542&gt;2),'[1]Pricing Schedule'!$F$62+('[1]Pricing Schedule'!$F$63*M1542),
IF(AND(I1542=110000,R1542&lt;=12.8,M1542&lt;=2),'[1]Pricing Schedule'!$F$96+('[1]Pricing Schedule'!$F$97*M1542),
IF(AND(I1542=110000,R1542&gt;12.8,R1542&lt;=22.8,M1542&gt;3),'[1]Pricing Schedule'!$F$71+('[1]Pricing Schedule'!$F$72*M1542),
IF(AND(I1542=110000,R1542&gt;12.8,R1542&lt;=22.8,M1542&lt;=3),'[1]Pricing Schedule'!$F$96+('[1]Pricing Schedule'!$F$97*M1542),
IF(AND(I1542=110000,R1542&gt;22.8,R1542&lt;=30.2),'[1]Pricing Schedule'!$F$80+('[1]Pricing Schedule'!$F$81*M1542),
IF(AND(I1542=110000,R1542&gt;30.2,R1542&lt;=45.9),'[1]Pricing Schedule'!$F$89+('[1]Pricing Schedule'!$F$90*M1542),
IF(AND(I1542=110000,R1542&gt;45.9,R1542&lt;=123.4),'[1]Pricing Schedule'!$F$96+('[1]Pricing Schedule'!$F$97*M1542),
IF(AND(I1542=110000,R1542&gt;123.4,R1542&lt;=168.2,M1542&lt;=10),'[1]Pricing Schedule'!$F$103+('[1]Pricing Schedule'!$F$105*M1542),
IF(AND(I1542=110000,R1542&gt;123.4,R1542&lt;=168.2,M1542&gt;10),'[1]Pricing Schedule'!$F$111+('[1]Pricing Schedule'!$F$113*M1542),
IF(AND(I1542=110000,R1542&gt;168.2,R1542&lt;=336.4,M1542&lt;=10),('[1]Pricing Schedule'!$F$103+('[1]Pricing Schedule'!$F$105*M1542))*2,
IF(AND(I1542=110000,R1542&gt;168.2,R1542&lt;=336.4,M1542&gt;10),('[1]Pricing Schedule'!$F$111+('[1]Pricing Schedule'!$F$113*M1542))*2,
IF(AND(I1542=110000,R1542&gt;336.4,R1542&lt;=504.6,M1542&lt;=10),('[1]Pricing Schedule'!$F$103+('[1]Pricing Schedule'!$F$105*M1542))*3,
IF(AND(I1542=110000,R1542&gt;336.4,R1542&lt;=504.6,M1542&gt;10),('[1]Pricing Schedule'!$F$111+('[1]Pricing Schedule'!$F$113*M1542))*3,
IF(AND(I1542=110000,R1542&gt;504.6,R1542&lt;=672.8,M1542&lt;=10),('[1]Pricing Schedule'!$F$103+('[1]Pricing Schedule'!$F$105*M1542))*4,
IF(AND(I1542=110000,R1542&gt;504.6,R1542&lt;=672.8,M1542&gt;10),('[1]Pricing Schedule'!$F$111+('[1]Pricing Schedule'!$F$113*M1542))*4,
IF(AND(I1542=110000,R1542&gt;672.8,R1542&lt;=841,M1542&lt;=10),('[1]Pricing Schedule'!$F$103+('[1]Pricing Schedule'!$F$105*M1542))*5,
IF(AND(I1542=110000,R1542&gt;672.8,R1542&lt;=841,M1542&gt;10),('[1]Pricing Schedule'!$F$111+('[1]Pricing Schedule'!$F$113*M1542))*5,
IF(AND(I1542=110000,R1542&gt;672.8,R1542&lt;=841,M1542&lt;=10),('[1]Pricing Schedule'!$F$103+('[1]Pricing Schedule'!$F$105*M1542))*5,
IF(AND(I1542=110000,R1542&gt;672.8,R1542&lt;=841,M1542&gt;10),('[1]Pricing Schedule'!$F$111+('[1]Pricing Schedule'!$F$113*M1542))*5,
IF(AND(I1542=110000,R1542&gt;1345.6,R1542&lt;=1513.8,M1542&lt;=10),('[1]Pricing Schedule'!$F$103+('[1]Pricing Schedule'!$F$105*M1542))*9,
IF(AND(I1542=110000,R1542&gt;1345.6,R1542&lt;=1513.8,M1542&gt;10),('[1]Pricing Schedule'!$F$111+('[1]Pricing Schedule'!$F$113*M1542))*9,
9999999999)))))))))))))))))))))))))))))))))))))))</f>
        <v>699140</v>
      </c>
      <c r="T1542" s="21">
        <f>IF(AND(I1542=38000,R1542&lt;=4.5,M1542&gt;8),'[1]Pricing Schedule'!$J$9,
IF(AND(I1542=38000,R1542&lt;=4.5,M1542&lt;=8),'[1]Pricing Schedule'!$J$36,
IF(AND(I1542=38000,R1542&gt;4.5,R1542&lt;=9,M1542&gt;8),'[1]Pricing Schedule'!$J$18,
IF(AND(I1542=38000,R1542&gt;4.5,R1542&lt;=9,M1542&lt;=8),'[1]Pricing Schedule'!$J$36,
IF(AND(I1542=38000,R1542&gt;9,R1542&lt;=12.8,M1542&gt;8),'[1]Pricing Schedule'!$J$27,
IF(AND(I1542=38000,R1542&gt;9,R1542&lt;=12.8,M1542&lt;=8),'[1]Pricing Schedule'!$J$36,
IF(AND(I1542=38000,R1542&gt;12.8,R1542&lt;=22.8),'[1]Pricing Schedule'!$J$36,
IF(AND(I1542=38000,R1542&gt;22.8,R1542&lt;=30.2),'[1]Pricing Schedule'!$J$45,
IF(AND(I1542=38000,R1542&gt;30.2,R1542&lt;=45.9),'[1]Pricing Schedule'!$J$54,
IF(AND(I1542=38000,R1542&gt;45.9,R1542&lt;=123.4),'[1]Pricing Schedule'!$J$97,
IF(AND(I1542=38000,R1542&gt;123.4,R1542&lt;=168.2,M1542&lt;=10),'[1]Pricing Schedule'!$J$105,
IF(AND(I1542=38000,R1542&gt;123.4,R1542&lt;=168.2,M1542&gt;10),'[1]Pricing Schedule'!$J$113,
IF(AND(I1542=38000,R1542&gt;168.2,R1542&lt;=336.4,M1542&lt;=10),('[1]Pricing Schedule'!$J$105),
IF(AND(I1542=38000,R1542&gt;168.2,R1542&lt;=336.4,M1542&gt;10),('[1]Pricing Schedule'!$J$113),
IF(AND(I1542=38000,R1542&gt;336.4,R1542&lt;=504.6,M1542&lt;=10),('[1]Pricing Schedule'!$J$105),
IF(AND(I1542=38000,R1542&gt;336.4,R1542&lt;=504.6,M1542&gt;10),('[1]Pricing Schedule'!$J$113),
IF(AND(I1542=38000,R1542&gt;504.6,R1542&lt;=672.8,M1542&lt;=10),('[1]Pricing Schedule'!$J$105),
IF(AND(I1542=38000,R1542&gt;504.6,R1542&lt;=672.8,M1542&gt;10),('[1]Pricing Schedule'!$J$113),
IF(AND(I1542=110000,R1542&lt;=12.8,M1542&gt;2),'[1]Pricing Schedule'!$J$63,
IF(AND(I1542=110000,R1542&lt;=12.8,M1542&lt;=2),'[1]Pricing Schedule'!$J$97,
IF(AND(I1542=110000,R1542&gt;12.8,R1542&lt;=22.8,M1542&gt;3),'[1]Pricing Schedule'!$J$72,
IF(AND(I1542=110000,R1542&gt;12.8,R1542&lt;=22.8,M1542&lt;=3),'[1]Pricing Schedule'!$J$97,
IF(AND(I1542=110000,R1542&gt;22.8,R1542&lt;=30.2),'[1]Pricing Schedule'!$J$81,
IF(AND(I1542=110000,R1542&gt;30.2,R1542&lt;=45.9),'[1]Pricing Schedule'!$J$90,
IF(AND(I1542=110000,R1542&gt;45.9,R1542&lt;=123.4),'[1]Pricing Schedule'!$J$97,
IF(AND(I1542=110000,R1542&gt;123.4,R1542&lt;=168.2,M1542&lt;=10),'[1]Pricing Schedule'!$J$105,
IF(AND(I1542=110000,R1542&gt;123.4,R1542&lt;=168.2,M1542&gt;10),'[1]Pricing Schedule'!$J$113,
IF(AND(I1542=110000,R1542&gt;168.2,R1542&lt;=336.2,M1542&lt;=10),('[1]Pricing Schedule'!$J$105),
IF(AND(I1542=110000,R1542&gt;168.2,R1542&lt;=336.2,M1542&gt;10),('[1]Pricing Schedule'!$J$113),
IF(AND(I1542=110000,R1542&gt;336.4,R1542&lt;=504.6,M1542&lt;=10),('[1]Pricing Schedule'!$J$105),
IF(AND(I1542=110000,R1542&gt;336.4,R1542&lt;=504.6,M1542&gt;10),('[1]Pricing Schedule'!$J$113),
IF(AND(I1542=110000,R1542&gt;504.6,R1542&lt;=672.8,M1542&lt;=10),('[1]Pricing Schedule'!$J$105),
IF(AND(I1542=110000,R1542&gt;504.6,R1542&lt;=672.8,M1542&gt;10),('[1]Pricing Schedule'!$J$113),
IF(AND(I1542=110000,R1542&gt;672.8,R1542&lt;=841,M1542&lt;=10),('[1]Pricing Schedule'!$J$105),
IF(AND(I1542=110000,R1542&gt;672.8,R1542&lt;=841,M1542&gt;10),('[1]Pricing Schedule'!$J$113),
IF(AND(I1542=110000,R1542&gt;1682,R1542&lt;=1850.2,M1542&lt;=10),('[1]Pricing Schedule'!$J$105),
IF(AND(I1542=110000,R1542&gt;1682,R1542&lt;=1850.2,M1542&gt;10),('[1]Pricing Schedule'!$J$113),
IF(AND(I1542=110000,R1542&gt;2018.4,R1542&lt;=2186.6,M1542&lt;=10),('[1]Pricing Schedule'!$J$105),
IF(AND(I1542=110000,R1542&gt;2018.4,R1542&lt;=2186.6,M1542&gt;10),('[1]Pricing Schedule'!$J$113),999999999)))))))))))))))))))))))))))))))))))))))</f>
        <v>4</v>
      </c>
      <c r="U1542" s="40">
        <f t="shared" si="150"/>
        <v>166461.90476190476</v>
      </c>
      <c r="V1542" s="41">
        <f t="shared" si="151"/>
        <v>6.0073804960379897</v>
      </c>
      <c r="Y1542" s="23">
        <v>433</v>
      </c>
      <c r="Z1542" s="23">
        <v>657</v>
      </c>
      <c r="AD1542" s="13"/>
      <c r="AE1542" s="13"/>
      <c r="AF1542" s="13"/>
      <c r="AR1542" s="35"/>
    </row>
    <row r="1543" spans="1:44">
      <c r="A1543" s="23">
        <v>1545</v>
      </c>
      <c r="B1543" s="23">
        <v>1545</v>
      </c>
      <c r="C1543" s="23" t="s">
        <v>2238</v>
      </c>
      <c r="D1543" s="23" t="s">
        <v>318</v>
      </c>
      <c r="E1543" s="23" t="s">
        <v>318</v>
      </c>
      <c r="F1543" s="23" t="s">
        <v>410</v>
      </c>
      <c r="G1543" s="23" t="s">
        <v>411</v>
      </c>
      <c r="H1543" s="23" t="s">
        <v>113</v>
      </c>
      <c r="I1543" s="13">
        <v>38000</v>
      </c>
      <c r="J1543" s="13">
        <v>20000</v>
      </c>
      <c r="K1543" s="13">
        <v>38000</v>
      </c>
      <c r="L1543" s="24">
        <v>7.4290000000000003</v>
      </c>
      <c r="M1543" s="37">
        <f t="shared" si="146"/>
        <v>8</v>
      </c>
      <c r="N1543" s="24">
        <v>0.20499999999999999</v>
      </c>
      <c r="O1543" s="13">
        <v>3</v>
      </c>
      <c r="P1543" s="36">
        <f t="shared" si="147"/>
        <v>0.20499999999999999</v>
      </c>
      <c r="Q1543" s="38">
        <f t="shared" si="148"/>
        <v>4.2</v>
      </c>
      <c r="R1543" s="37">
        <f t="shared" si="149"/>
        <v>4.2</v>
      </c>
      <c r="S1543" s="39">
        <f>IF(AND(I1543=38000,R1543&lt;=4.5,M1543&gt;8),'[1]Pricing Schedule'!$F$8+('[1]Pricing Schedule'!$F$9*M1543),
IF(AND(I1543=38000,R1543&lt;=4.5,M1543&lt;=8),'[1]Pricing Schedule'!$F$34+('[1]Pricing Schedule'!$F$36*M1543),
IF(AND(I1543=38000,R1543&gt;4.5,R1543&lt;=9,M1543&gt;8),'[1]Pricing Schedule'!$F$17+('[1]Pricing Schedule'!$F$18*M1543),
IF(AND(I1543=38000,R1543&gt;4.5,R1543&lt;=9,M1543&lt;=8),'[1]Pricing Schedule'!$F$34+('[1]Pricing Schedule'!$F$36*M1543),
IF(AND(I1543=38000,R1543&gt;9,R1543&lt;=12.8,M1543&gt;8),'[1]Pricing Schedule'!$F$26+('[1]Pricing Schedule'!$F$27*M1543),
IF(AND(I1543=38000,R1543&gt;9,R1543&lt;=12.8,M1543&lt;=8),'[1]Pricing Schedule'!$F$34+('[1]Pricing Schedule'!$F$36*M1543),
IF(AND(I1543=38000,R1543&gt;12.8,R1543&lt;=22.8),'[1]Pricing Schedule'!$F$34+('[1]Pricing Schedule'!$F$36*M1543),
IF(AND(I1543=38000,R1543&gt;22.8,R1543&lt;=30.2),'[1]Pricing Schedule'!$F$43+('[1]Pricing Schedule'!$F$45*M1543),
IF(AND(I1543=38000,R1543&gt;30.2,R1543&lt;=45.9),'[1]Pricing Schedule'!$F$52+('[1]Pricing Schedule'!$F$54*M1543),
IF(AND(I1543=38000,R1543&gt;45.9,R1543&lt;=123.4),'[1]Pricing Schedule'!$F$96+('[1]Pricing Schedule'!$F$97*M1543),
IF(AND(I1543=38000,R1543&gt;123.4,R1543&lt;=168.2,M1543&lt;=10),'[1]Pricing Schedule'!$F$103+('[1]Pricing Schedule'!$F$105*M1543),
IF(AND(I1543=38000,R1543&gt;123.4,R1543&lt;=168.2,M1543&gt;10),'[1]Pricing Schedule'!$F$111+('[1]Pricing Schedule'!$F$113*M1543),
IF(AND(I1543=38000,R1543&gt;157.4,R1543&lt;=336.4,M1543&lt;=10),('[1]Pricing Schedule'!$F$103+('[1]Pricing Schedule'!$F$105*M1543))*2,
IF(AND(I1543=38000,R1543&gt;157.4,R1543&lt;=336.4,M1543&gt;10),('[1]Pricing Schedule'!$F$111+('[1]Pricing Schedule'!$F$113*M1543))*2,
IF(AND(I1543=38000,R1543&gt;314.8,R1543&lt;=504.6,M1543&lt;=10),('[1]Pricing Schedule'!$F$103+('[1]Pricing Schedule'!$F$105*M1543))*3,
IF(AND(I1543=38000,R1543&gt;314.8,R1543&lt;=504.6,M1543&gt;10),('[1]Pricing Schedule'!$F$111+('[1]Pricing Schedule'!$F$113*M1543))*3,
IF(AND(I1543=38000,R1543&gt;472.2,R1543&lt;=672.8,M1543&lt;=10),('[1]Pricing Schedule'!$F$103+('[1]Pricing Schedule'!$F$105*M1543))*4,
IF(AND(I1543=38000,R1543&gt;472.2,R1543&lt;=672.8,M1543&gt;10),('[1]Pricing Schedule'!$F$111+('[1]Pricing Schedule'!$F$113*M1543))*4,
IF(AND(I1543=110000,R1543&lt;=12.8,M1543&gt;2),'[1]Pricing Schedule'!$F$62+('[1]Pricing Schedule'!$F$63*M1543),
IF(AND(I1543=110000,R1543&lt;=12.8,M1543&lt;=2),'[1]Pricing Schedule'!$F$96+('[1]Pricing Schedule'!$F$97*M1543),
IF(AND(I1543=110000,R1543&gt;12.8,R1543&lt;=22.8,M1543&gt;3),'[1]Pricing Schedule'!$F$71+('[1]Pricing Schedule'!$F$72*M1543),
IF(AND(I1543=110000,R1543&gt;12.8,R1543&lt;=22.8,M1543&lt;=3),'[1]Pricing Schedule'!$F$96+('[1]Pricing Schedule'!$F$97*M1543),
IF(AND(I1543=110000,R1543&gt;22.8,R1543&lt;=30.2),'[1]Pricing Schedule'!$F$80+('[1]Pricing Schedule'!$F$81*M1543),
IF(AND(I1543=110000,R1543&gt;30.2,R1543&lt;=45.9),'[1]Pricing Schedule'!$F$89+('[1]Pricing Schedule'!$F$90*M1543),
IF(AND(I1543=110000,R1543&gt;45.9,R1543&lt;=123.4),'[1]Pricing Schedule'!$F$96+('[1]Pricing Schedule'!$F$97*M1543),
IF(AND(I1543=110000,R1543&gt;123.4,R1543&lt;=168.2,M1543&lt;=10),'[1]Pricing Schedule'!$F$103+('[1]Pricing Schedule'!$F$105*M1543),
IF(AND(I1543=110000,R1543&gt;123.4,R1543&lt;=168.2,M1543&gt;10),'[1]Pricing Schedule'!$F$111+('[1]Pricing Schedule'!$F$113*M1543),
IF(AND(I1543=110000,R1543&gt;168.2,R1543&lt;=336.4,M1543&lt;=10),('[1]Pricing Schedule'!$F$103+('[1]Pricing Schedule'!$F$105*M1543))*2,
IF(AND(I1543=110000,R1543&gt;168.2,R1543&lt;=336.4,M1543&gt;10),('[1]Pricing Schedule'!$F$111+('[1]Pricing Schedule'!$F$113*M1543))*2,
IF(AND(I1543=110000,R1543&gt;336.4,R1543&lt;=504.6,M1543&lt;=10),('[1]Pricing Schedule'!$F$103+('[1]Pricing Schedule'!$F$105*M1543))*3,
IF(AND(I1543=110000,R1543&gt;336.4,R1543&lt;=504.6,M1543&gt;10),('[1]Pricing Schedule'!$F$111+('[1]Pricing Schedule'!$F$113*M1543))*3,
IF(AND(I1543=110000,R1543&gt;504.6,R1543&lt;=672.8,M1543&lt;=10),('[1]Pricing Schedule'!$F$103+('[1]Pricing Schedule'!$F$105*M1543))*4,
IF(AND(I1543=110000,R1543&gt;504.6,R1543&lt;=672.8,M1543&gt;10),('[1]Pricing Schedule'!$F$111+('[1]Pricing Schedule'!$F$113*M1543))*4,
IF(AND(I1543=110000,R1543&gt;672.8,R1543&lt;=841,M1543&lt;=10),('[1]Pricing Schedule'!$F$103+('[1]Pricing Schedule'!$F$105*M1543))*5,
IF(AND(I1543=110000,R1543&gt;672.8,R1543&lt;=841,M1543&gt;10),('[1]Pricing Schedule'!$F$111+('[1]Pricing Schedule'!$F$113*M1543))*5,
IF(AND(I1543=110000,R1543&gt;672.8,R1543&lt;=841,M1543&lt;=10),('[1]Pricing Schedule'!$F$103+('[1]Pricing Schedule'!$F$105*M1543))*5,
IF(AND(I1543=110000,R1543&gt;672.8,R1543&lt;=841,M1543&gt;10),('[1]Pricing Schedule'!$F$111+('[1]Pricing Schedule'!$F$113*M1543))*5,
IF(AND(I1543=110000,R1543&gt;1345.6,R1543&lt;=1513.8,M1543&lt;=10),('[1]Pricing Schedule'!$F$103+('[1]Pricing Schedule'!$F$105*M1543))*9,
IF(AND(I1543=110000,R1543&gt;1345.6,R1543&lt;=1513.8,M1543&gt;10),('[1]Pricing Schedule'!$F$111+('[1]Pricing Schedule'!$F$113*M1543))*9,
9999999999)))))))))))))))))))))))))))))))))))))))</f>
        <v>909950</v>
      </c>
      <c r="T1543" s="21">
        <f>IF(AND(I1543=38000,R1543&lt;=4.5,M1543&gt;8),'[1]Pricing Schedule'!$J$9,
IF(AND(I1543=38000,R1543&lt;=4.5,M1543&lt;=8),'[1]Pricing Schedule'!$J$36,
IF(AND(I1543=38000,R1543&gt;4.5,R1543&lt;=9,M1543&gt;8),'[1]Pricing Schedule'!$J$18,
IF(AND(I1543=38000,R1543&gt;4.5,R1543&lt;=9,M1543&lt;=8),'[1]Pricing Schedule'!$J$36,
IF(AND(I1543=38000,R1543&gt;9,R1543&lt;=12.8,M1543&gt;8),'[1]Pricing Schedule'!$J$27,
IF(AND(I1543=38000,R1543&gt;9,R1543&lt;=12.8,M1543&lt;=8),'[1]Pricing Schedule'!$J$36,
IF(AND(I1543=38000,R1543&gt;12.8,R1543&lt;=22.8),'[1]Pricing Schedule'!$J$36,
IF(AND(I1543=38000,R1543&gt;22.8,R1543&lt;=30.2),'[1]Pricing Schedule'!$J$45,
IF(AND(I1543=38000,R1543&gt;30.2,R1543&lt;=45.9),'[1]Pricing Schedule'!$J$54,
IF(AND(I1543=38000,R1543&gt;45.9,R1543&lt;=123.4),'[1]Pricing Schedule'!$J$97,
IF(AND(I1543=38000,R1543&gt;123.4,R1543&lt;=168.2,M1543&lt;=10),'[1]Pricing Schedule'!$J$105,
IF(AND(I1543=38000,R1543&gt;123.4,R1543&lt;=168.2,M1543&gt;10),'[1]Pricing Schedule'!$J$113,
IF(AND(I1543=38000,R1543&gt;168.2,R1543&lt;=336.4,M1543&lt;=10),('[1]Pricing Schedule'!$J$105),
IF(AND(I1543=38000,R1543&gt;168.2,R1543&lt;=336.4,M1543&gt;10),('[1]Pricing Schedule'!$J$113),
IF(AND(I1543=38000,R1543&gt;336.4,R1543&lt;=504.6,M1543&lt;=10),('[1]Pricing Schedule'!$J$105),
IF(AND(I1543=38000,R1543&gt;336.4,R1543&lt;=504.6,M1543&gt;10),('[1]Pricing Schedule'!$J$113),
IF(AND(I1543=38000,R1543&gt;504.6,R1543&lt;=672.8,M1543&lt;=10),('[1]Pricing Schedule'!$J$105),
IF(AND(I1543=38000,R1543&gt;504.6,R1543&lt;=672.8,M1543&gt;10),('[1]Pricing Schedule'!$J$113),
IF(AND(I1543=110000,R1543&lt;=12.8,M1543&gt;2),'[1]Pricing Schedule'!$J$63,
IF(AND(I1543=110000,R1543&lt;=12.8,M1543&lt;=2),'[1]Pricing Schedule'!$J$97,
IF(AND(I1543=110000,R1543&gt;12.8,R1543&lt;=22.8,M1543&gt;3),'[1]Pricing Schedule'!$J$72,
IF(AND(I1543=110000,R1543&gt;12.8,R1543&lt;=22.8,M1543&lt;=3),'[1]Pricing Schedule'!$J$97,
IF(AND(I1543=110000,R1543&gt;22.8,R1543&lt;=30.2),'[1]Pricing Schedule'!$J$81,
IF(AND(I1543=110000,R1543&gt;30.2,R1543&lt;=45.9),'[1]Pricing Schedule'!$J$90,
IF(AND(I1543=110000,R1543&gt;45.9,R1543&lt;=123.4),'[1]Pricing Schedule'!$J$97,
IF(AND(I1543=110000,R1543&gt;123.4,R1543&lt;=168.2,M1543&lt;=10),'[1]Pricing Schedule'!$J$105,
IF(AND(I1543=110000,R1543&gt;123.4,R1543&lt;=168.2,M1543&gt;10),'[1]Pricing Schedule'!$J$113,
IF(AND(I1543=110000,R1543&gt;168.2,R1543&lt;=336.2,M1543&lt;=10),('[1]Pricing Schedule'!$J$105),
IF(AND(I1543=110000,R1543&gt;168.2,R1543&lt;=336.2,M1543&gt;10),('[1]Pricing Schedule'!$J$113),
IF(AND(I1543=110000,R1543&gt;336.4,R1543&lt;=504.6,M1543&lt;=10),('[1]Pricing Schedule'!$J$105),
IF(AND(I1543=110000,R1543&gt;336.4,R1543&lt;=504.6,M1543&gt;10),('[1]Pricing Schedule'!$J$113),
IF(AND(I1543=110000,R1543&gt;504.6,R1543&lt;=672.8,M1543&lt;=10),('[1]Pricing Schedule'!$J$105),
IF(AND(I1543=110000,R1543&gt;504.6,R1543&lt;=672.8,M1543&gt;10),('[1]Pricing Schedule'!$J$113),
IF(AND(I1543=110000,R1543&gt;672.8,R1543&lt;=841,M1543&lt;=10),('[1]Pricing Schedule'!$J$105),
IF(AND(I1543=110000,R1543&gt;672.8,R1543&lt;=841,M1543&gt;10),('[1]Pricing Schedule'!$J$113),
IF(AND(I1543=110000,R1543&gt;1682,R1543&lt;=1850.2,M1543&lt;=10),('[1]Pricing Schedule'!$J$105),
IF(AND(I1543=110000,R1543&gt;1682,R1543&lt;=1850.2,M1543&gt;10),('[1]Pricing Schedule'!$J$113),
IF(AND(I1543=110000,R1543&gt;2018.4,R1543&lt;=2186.6,M1543&lt;=10),('[1]Pricing Schedule'!$J$105),
IF(AND(I1543=110000,R1543&gt;2018.4,R1543&lt;=2186.6,M1543&gt;10),('[1]Pricing Schedule'!$J$113),999999999)))))))))))))))))))))))))))))))))))))))</f>
        <v>4</v>
      </c>
      <c r="U1543" s="40">
        <f t="shared" si="150"/>
        <v>216654.76190476189</v>
      </c>
      <c r="V1543" s="41">
        <f t="shared" si="151"/>
        <v>4.6156382218803227</v>
      </c>
      <c r="Y1543" s="23">
        <v>207</v>
      </c>
      <c r="Z1543" s="23">
        <v>616</v>
      </c>
      <c r="AD1543" s="13"/>
      <c r="AE1543" s="13"/>
      <c r="AF1543" s="13"/>
      <c r="AR1543" s="35"/>
    </row>
    <row r="1544" spans="1:44">
      <c r="A1544" s="23">
        <v>1546</v>
      </c>
      <c r="B1544" s="23">
        <v>1546</v>
      </c>
      <c r="C1544" s="23" t="s">
        <v>2239</v>
      </c>
      <c r="D1544" s="23" t="s">
        <v>149</v>
      </c>
      <c r="E1544" s="23" t="s">
        <v>149</v>
      </c>
      <c r="F1544" s="23" t="s">
        <v>1091</v>
      </c>
      <c r="G1544" s="23" t="s">
        <v>1092</v>
      </c>
      <c r="H1544" s="23" t="s">
        <v>133</v>
      </c>
      <c r="I1544" s="13">
        <v>110000</v>
      </c>
      <c r="J1544" s="13">
        <v>110000</v>
      </c>
      <c r="K1544" s="13">
        <v>38000</v>
      </c>
      <c r="L1544" s="24">
        <v>8.157</v>
      </c>
      <c r="M1544" s="37">
        <f t="shared" si="146"/>
        <v>9</v>
      </c>
      <c r="N1544" s="24">
        <v>0.27900000000000003</v>
      </c>
      <c r="O1544" s="13">
        <v>3</v>
      </c>
      <c r="P1544" s="36">
        <f t="shared" si="147"/>
        <v>0.27900000000000003</v>
      </c>
      <c r="Q1544" s="38">
        <f t="shared" si="148"/>
        <v>4.2</v>
      </c>
      <c r="R1544" s="37">
        <f t="shared" si="149"/>
        <v>4.2</v>
      </c>
      <c r="S1544" s="39">
        <f>IF(AND(I1544=38000,R1544&lt;=4.5,M1544&gt;8),'[1]Pricing Schedule'!$F$8+('[1]Pricing Schedule'!$F$9*M1544),
IF(AND(I1544=38000,R1544&lt;=4.5,M1544&lt;=8),'[1]Pricing Schedule'!$F$34+('[1]Pricing Schedule'!$F$36*M1544),
IF(AND(I1544=38000,R1544&gt;4.5,R1544&lt;=9,M1544&gt;8),'[1]Pricing Schedule'!$F$17+('[1]Pricing Schedule'!$F$18*M1544),
IF(AND(I1544=38000,R1544&gt;4.5,R1544&lt;=9,M1544&lt;=8),'[1]Pricing Schedule'!$F$34+('[1]Pricing Schedule'!$F$36*M1544),
IF(AND(I1544=38000,R1544&gt;9,R1544&lt;=12.8,M1544&gt;8),'[1]Pricing Schedule'!$F$26+('[1]Pricing Schedule'!$F$27*M1544),
IF(AND(I1544=38000,R1544&gt;9,R1544&lt;=12.8,M1544&lt;=8),'[1]Pricing Schedule'!$F$34+('[1]Pricing Schedule'!$F$36*M1544),
IF(AND(I1544=38000,R1544&gt;12.8,R1544&lt;=22.8),'[1]Pricing Schedule'!$F$34+('[1]Pricing Schedule'!$F$36*M1544),
IF(AND(I1544=38000,R1544&gt;22.8,R1544&lt;=30.2),'[1]Pricing Schedule'!$F$43+('[1]Pricing Schedule'!$F$45*M1544),
IF(AND(I1544=38000,R1544&gt;30.2,R1544&lt;=45.9),'[1]Pricing Schedule'!$F$52+('[1]Pricing Schedule'!$F$54*M1544),
IF(AND(I1544=38000,R1544&gt;45.9,R1544&lt;=123.4),'[1]Pricing Schedule'!$F$96+('[1]Pricing Schedule'!$F$97*M1544),
IF(AND(I1544=38000,R1544&gt;123.4,R1544&lt;=168.2,M1544&lt;=10),'[1]Pricing Schedule'!$F$103+('[1]Pricing Schedule'!$F$105*M1544),
IF(AND(I1544=38000,R1544&gt;123.4,R1544&lt;=168.2,M1544&gt;10),'[1]Pricing Schedule'!$F$111+('[1]Pricing Schedule'!$F$113*M1544),
IF(AND(I1544=38000,R1544&gt;157.4,R1544&lt;=336.4,M1544&lt;=10),('[1]Pricing Schedule'!$F$103+('[1]Pricing Schedule'!$F$105*M1544))*2,
IF(AND(I1544=38000,R1544&gt;157.4,R1544&lt;=336.4,M1544&gt;10),('[1]Pricing Schedule'!$F$111+('[1]Pricing Schedule'!$F$113*M1544))*2,
IF(AND(I1544=38000,R1544&gt;314.8,R1544&lt;=504.6,M1544&lt;=10),('[1]Pricing Schedule'!$F$103+('[1]Pricing Schedule'!$F$105*M1544))*3,
IF(AND(I1544=38000,R1544&gt;314.8,R1544&lt;=504.6,M1544&gt;10),('[1]Pricing Schedule'!$F$111+('[1]Pricing Schedule'!$F$113*M1544))*3,
IF(AND(I1544=38000,R1544&gt;472.2,R1544&lt;=672.8,M1544&lt;=10),('[1]Pricing Schedule'!$F$103+('[1]Pricing Schedule'!$F$105*M1544))*4,
IF(AND(I1544=38000,R1544&gt;472.2,R1544&lt;=672.8,M1544&gt;10),('[1]Pricing Schedule'!$F$111+('[1]Pricing Schedule'!$F$113*M1544))*4,
IF(AND(I1544=110000,R1544&lt;=12.8,M1544&gt;2),'[1]Pricing Schedule'!$F$62+('[1]Pricing Schedule'!$F$63*M1544),
IF(AND(I1544=110000,R1544&lt;=12.8,M1544&lt;=2),'[1]Pricing Schedule'!$F$96+('[1]Pricing Schedule'!$F$97*M1544),
IF(AND(I1544=110000,R1544&gt;12.8,R1544&lt;=22.8,M1544&gt;3),'[1]Pricing Schedule'!$F$71+('[1]Pricing Schedule'!$F$72*M1544),
IF(AND(I1544=110000,R1544&gt;12.8,R1544&lt;=22.8,M1544&lt;=3),'[1]Pricing Schedule'!$F$96+('[1]Pricing Schedule'!$F$97*M1544),
IF(AND(I1544=110000,R1544&gt;22.8,R1544&lt;=30.2),'[1]Pricing Schedule'!$F$80+('[1]Pricing Schedule'!$F$81*M1544),
IF(AND(I1544=110000,R1544&gt;30.2,R1544&lt;=45.9),'[1]Pricing Schedule'!$F$89+('[1]Pricing Schedule'!$F$90*M1544),
IF(AND(I1544=110000,R1544&gt;45.9,R1544&lt;=123.4),'[1]Pricing Schedule'!$F$96+('[1]Pricing Schedule'!$F$97*M1544),
IF(AND(I1544=110000,R1544&gt;123.4,R1544&lt;=168.2,M1544&lt;=10),'[1]Pricing Schedule'!$F$103+('[1]Pricing Schedule'!$F$105*M1544),
IF(AND(I1544=110000,R1544&gt;123.4,R1544&lt;=168.2,M1544&gt;10),'[1]Pricing Schedule'!$F$111+('[1]Pricing Schedule'!$F$113*M1544),
IF(AND(I1544=110000,R1544&gt;168.2,R1544&lt;=336.4,M1544&lt;=10),('[1]Pricing Schedule'!$F$103+('[1]Pricing Schedule'!$F$105*M1544))*2,
IF(AND(I1544=110000,R1544&gt;168.2,R1544&lt;=336.4,M1544&gt;10),('[1]Pricing Schedule'!$F$111+('[1]Pricing Schedule'!$F$113*M1544))*2,
IF(AND(I1544=110000,R1544&gt;336.4,R1544&lt;=504.6,M1544&lt;=10),('[1]Pricing Schedule'!$F$103+('[1]Pricing Schedule'!$F$105*M1544))*3,
IF(AND(I1544=110000,R1544&gt;336.4,R1544&lt;=504.6,M1544&gt;10),('[1]Pricing Schedule'!$F$111+('[1]Pricing Schedule'!$F$113*M1544))*3,
IF(AND(I1544=110000,R1544&gt;504.6,R1544&lt;=672.8,M1544&lt;=10),('[1]Pricing Schedule'!$F$103+('[1]Pricing Schedule'!$F$105*M1544))*4,
IF(AND(I1544=110000,R1544&gt;504.6,R1544&lt;=672.8,M1544&gt;10),('[1]Pricing Schedule'!$F$111+('[1]Pricing Schedule'!$F$113*M1544))*4,
IF(AND(I1544=110000,R1544&gt;672.8,R1544&lt;=841,M1544&lt;=10),('[1]Pricing Schedule'!$F$103+('[1]Pricing Schedule'!$F$105*M1544))*5,
IF(AND(I1544=110000,R1544&gt;672.8,R1544&lt;=841,M1544&gt;10),('[1]Pricing Schedule'!$F$111+('[1]Pricing Schedule'!$F$113*M1544))*5,
IF(AND(I1544=110000,R1544&gt;672.8,R1544&lt;=841,M1544&lt;=10),('[1]Pricing Schedule'!$F$103+('[1]Pricing Schedule'!$F$105*M1544))*5,
IF(AND(I1544=110000,R1544&gt;672.8,R1544&lt;=841,M1544&gt;10),('[1]Pricing Schedule'!$F$111+('[1]Pricing Schedule'!$F$113*M1544))*5,
IF(AND(I1544=110000,R1544&gt;1345.6,R1544&lt;=1513.8,M1544&lt;=10),('[1]Pricing Schedule'!$F$103+('[1]Pricing Schedule'!$F$105*M1544))*9,
IF(AND(I1544=110000,R1544&gt;1345.6,R1544&lt;=1513.8,M1544&gt;10),('[1]Pricing Schedule'!$F$111+('[1]Pricing Schedule'!$F$113*M1544))*9,
9999999999)))))))))))))))))))))))))))))))))))))))</f>
        <v>1890770</v>
      </c>
      <c r="T1544" s="21">
        <f>IF(AND(I1544=38000,R1544&lt;=4.5,M1544&gt;8),'[1]Pricing Schedule'!$J$9,
IF(AND(I1544=38000,R1544&lt;=4.5,M1544&lt;=8),'[1]Pricing Schedule'!$J$36,
IF(AND(I1544=38000,R1544&gt;4.5,R1544&lt;=9,M1544&gt;8),'[1]Pricing Schedule'!$J$18,
IF(AND(I1544=38000,R1544&gt;4.5,R1544&lt;=9,M1544&lt;=8),'[1]Pricing Schedule'!$J$36,
IF(AND(I1544=38000,R1544&gt;9,R1544&lt;=12.8,M1544&gt;8),'[1]Pricing Schedule'!$J$27,
IF(AND(I1544=38000,R1544&gt;9,R1544&lt;=12.8,M1544&lt;=8),'[1]Pricing Schedule'!$J$36,
IF(AND(I1544=38000,R1544&gt;12.8,R1544&lt;=22.8),'[1]Pricing Schedule'!$J$36,
IF(AND(I1544=38000,R1544&gt;22.8,R1544&lt;=30.2),'[1]Pricing Schedule'!$J$45,
IF(AND(I1544=38000,R1544&gt;30.2,R1544&lt;=45.9),'[1]Pricing Schedule'!$J$54,
IF(AND(I1544=38000,R1544&gt;45.9,R1544&lt;=123.4),'[1]Pricing Schedule'!$J$97,
IF(AND(I1544=38000,R1544&gt;123.4,R1544&lt;=168.2,M1544&lt;=10),'[1]Pricing Schedule'!$J$105,
IF(AND(I1544=38000,R1544&gt;123.4,R1544&lt;=168.2,M1544&gt;10),'[1]Pricing Schedule'!$J$113,
IF(AND(I1544=38000,R1544&gt;168.2,R1544&lt;=336.4,M1544&lt;=10),('[1]Pricing Schedule'!$J$105),
IF(AND(I1544=38000,R1544&gt;168.2,R1544&lt;=336.4,M1544&gt;10),('[1]Pricing Schedule'!$J$113),
IF(AND(I1544=38000,R1544&gt;336.4,R1544&lt;=504.6,M1544&lt;=10),('[1]Pricing Schedule'!$J$105),
IF(AND(I1544=38000,R1544&gt;336.4,R1544&lt;=504.6,M1544&gt;10),('[1]Pricing Schedule'!$J$113),
IF(AND(I1544=38000,R1544&gt;504.6,R1544&lt;=672.8,M1544&lt;=10),('[1]Pricing Schedule'!$J$105),
IF(AND(I1544=38000,R1544&gt;504.6,R1544&lt;=672.8,M1544&gt;10),('[1]Pricing Schedule'!$J$113),
IF(AND(I1544=110000,R1544&lt;=12.8,M1544&gt;2),'[1]Pricing Schedule'!$J$63,
IF(AND(I1544=110000,R1544&lt;=12.8,M1544&lt;=2),'[1]Pricing Schedule'!$J$97,
IF(AND(I1544=110000,R1544&gt;12.8,R1544&lt;=22.8,M1544&gt;3),'[1]Pricing Schedule'!$J$72,
IF(AND(I1544=110000,R1544&gt;12.8,R1544&lt;=22.8,M1544&lt;=3),'[1]Pricing Schedule'!$J$97,
IF(AND(I1544=110000,R1544&gt;22.8,R1544&lt;=30.2),'[1]Pricing Schedule'!$J$81,
IF(AND(I1544=110000,R1544&gt;30.2,R1544&lt;=45.9),'[1]Pricing Schedule'!$J$90,
IF(AND(I1544=110000,R1544&gt;45.9,R1544&lt;=123.4),'[1]Pricing Schedule'!$J$97,
IF(AND(I1544=110000,R1544&gt;123.4,R1544&lt;=168.2,M1544&lt;=10),'[1]Pricing Schedule'!$J$105,
IF(AND(I1544=110000,R1544&gt;123.4,R1544&lt;=168.2,M1544&gt;10),'[1]Pricing Schedule'!$J$113,
IF(AND(I1544=110000,R1544&gt;168.2,R1544&lt;=336.2,M1544&lt;=10),('[1]Pricing Schedule'!$J$105),
IF(AND(I1544=110000,R1544&gt;168.2,R1544&lt;=336.2,M1544&gt;10),('[1]Pricing Schedule'!$J$113),
IF(AND(I1544=110000,R1544&gt;336.4,R1544&lt;=504.6,M1544&lt;=10),('[1]Pricing Schedule'!$J$105),
IF(AND(I1544=110000,R1544&gt;336.4,R1544&lt;=504.6,M1544&gt;10),('[1]Pricing Schedule'!$J$113),
IF(AND(I1544=110000,R1544&gt;504.6,R1544&lt;=672.8,M1544&lt;=10),('[1]Pricing Schedule'!$J$105),
IF(AND(I1544=110000,R1544&gt;504.6,R1544&lt;=672.8,M1544&gt;10),('[1]Pricing Schedule'!$J$113),
IF(AND(I1544=110000,R1544&gt;672.8,R1544&lt;=841,M1544&lt;=10),('[1]Pricing Schedule'!$J$105),
IF(AND(I1544=110000,R1544&gt;672.8,R1544&lt;=841,M1544&gt;10),('[1]Pricing Schedule'!$J$113),
IF(AND(I1544=110000,R1544&gt;1682,R1544&lt;=1850.2,M1544&lt;=10),('[1]Pricing Schedule'!$J$105),
IF(AND(I1544=110000,R1544&gt;1682,R1544&lt;=1850.2,M1544&gt;10),('[1]Pricing Schedule'!$J$113),
IF(AND(I1544=110000,R1544&gt;2018.4,R1544&lt;=2186.6,M1544&lt;=10),('[1]Pricing Schedule'!$J$105),
IF(AND(I1544=110000,R1544&gt;2018.4,R1544&lt;=2186.6,M1544&gt;10),('[1]Pricing Schedule'!$J$113),999999999)))))))))))))))))))))))))))))))))))))))</f>
        <v>7</v>
      </c>
      <c r="U1544" s="40">
        <f t="shared" si="150"/>
        <v>450183.33333333331</v>
      </c>
      <c r="V1544" s="41">
        <f t="shared" si="151"/>
        <v>2.2213172411239865</v>
      </c>
      <c r="Y1544" s="23">
        <v>642</v>
      </c>
      <c r="Z1544" s="23">
        <v>197</v>
      </c>
      <c r="AD1544" s="13"/>
      <c r="AE1544" s="13"/>
      <c r="AF1544" s="13"/>
      <c r="AR1544" s="35"/>
    </row>
    <row r="1545" spans="1:44">
      <c r="A1545" s="23">
        <v>1547</v>
      </c>
      <c r="B1545" s="23">
        <v>1547</v>
      </c>
      <c r="C1545" s="23" t="s">
        <v>2240</v>
      </c>
      <c r="D1545" s="23" t="s">
        <v>131</v>
      </c>
      <c r="E1545" s="23" t="s">
        <v>131</v>
      </c>
      <c r="F1545" s="23" t="s">
        <v>420</v>
      </c>
      <c r="G1545" s="23" t="s">
        <v>421</v>
      </c>
      <c r="H1545" s="23" t="s">
        <v>113</v>
      </c>
      <c r="I1545" s="13">
        <v>38000</v>
      </c>
      <c r="J1545" s="13">
        <v>38000</v>
      </c>
      <c r="K1545" s="23" t="s">
        <v>119</v>
      </c>
      <c r="L1545" s="24">
        <v>10.397</v>
      </c>
      <c r="M1545" s="37">
        <f t="shared" si="146"/>
        <v>11</v>
      </c>
      <c r="N1545" s="24">
        <v>0.51500000000000001</v>
      </c>
      <c r="O1545" s="13">
        <v>3</v>
      </c>
      <c r="P1545" s="36">
        <f t="shared" si="147"/>
        <v>0.51500000000000001</v>
      </c>
      <c r="Q1545" s="38">
        <f t="shared" si="148"/>
        <v>4.2</v>
      </c>
      <c r="R1545" s="37">
        <f t="shared" si="149"/>
        <v>4.2</v>
      </c>
      <c r="S1545" s="39">
        <f>IF(AND(I1545=38000,R1545&lt;=4.5,M1545&gt;8),'[1]Pricing Schedule'!$F$8+('[1]Pricing Schedule'!$F$9*M1545),
IF(AND(I1545=38000,R1545&lt;=4.5,M1545&lt;=8),'[1]Pricing Schedule'!$F$34+('[1]Pricing Schedule'!$F$36*M1545),
IF(AND(I1545=38000,R1545&gt;4.5,R1545&lt;=9,M1545&gt;8),'[1]Pricing Schedule'!$F$17+('[1]Pricing Schedule'!$F$18*M1545),
IF(AND(I1545=38000,R1545&gt;4.5,R1545&lt;=9,M1545&lt;=8),'[1]Pricing Schedule'!$F$34+('[1]Pricing Schedule'!$F$36*M1545),
IF(AND(I1545=38000,R1545&gt;9,R1545&lt;=12.8,M1545&gt;8),'[1]Pricing Schedule'!$F$26+('[1]Pricing Schedule'!$F$27*M1545),
IF(AND(I1545=38000,R1545&gt;9,R1545&lt;=12.8,M1545&lt;=8),'[1]Pricing Schedule'!$F$34+('[1]Pricing Schedule'!$F$36*M1545),
IF(AND(I1545=38000,R1545&gt;12.8,R1545&lt;=22.8),'[1]Pricing Schedule'!$F$34+('[1]Pricing Schedule'!$F$36*M1545),
IF(AND(I1545=38000,R1545&gt;22.8,R1545&lt;=30.2),'[1]Pricing Schedule'!$F$43+('[1]Pricing Schedule'!$F$45*M1545),
IF(AND(I1545=38000,R1545&gt;30.2,R1545&lt;=45.9),'[1]Pricing Schedule'!$F$52+('[1]Pricing Schedule'!$F$54*M1545),
IF(AND(I1545=38000,R1545&gt;45.9,R1545&lt;=123.4),'[1]Pricing Schedule'!$F$96+('[1]Pricing Schedule'!$F$97*M1545),
IF(AND(I1545=38000,R1545&gt;123.4,R1545&lt;=168.2,M1545&lt;=10),'[1]Pricing Schedule'!$F$103+('[1]Pricing Schedule'!$F$105*M1545),
IF(AND(I1545=38000,R1545&gt;123.4,R1545&lt;=168.2,M1545&gt;10),'[1]Pricing Schedule'!$F$111+('[1]Pricing Schedule'!$F$113*M1545),
IF(AND(I1545=38000,R1545&gt;157.4,R1545&lt;=336.4,M1545&lt;=10),('[1]Pricing Schedule'!$F$103+('[1]Pricing Schedule'!$F$105*M1545))*2,
IF(AND(I1545=38000,R1545&gt;157.4,R1545&lt;=336.4,M1545&gt;10),('[1]Pricing Schedule'!$F$111+('[1]Pricing Schedule'!$F$113*M1545))*2,
IF(AND(I1545=38000,R1545&gt;314.8,R1545&lt;=504.6,M1545&lt;=10),('[1]Pricing Schedule'!$F$103+('[1]Pricing Schedule'!$F$105*M1545))*3,
IF(AND(I1545=38000,R1545&gt;314.8,R1545&lt;=504.6,M1545&gt;10),('[1]Pricing Schedule'!$F$111+('[1]Pricing Schedule'!$F$113*M1545))*3,
IF(AND(I1545=38000,R1545&gt;472.2,R1545&lt;=672.8,M1545&lt;=10),('[1]Pricing Schedule'!$F$103+('[1]Pricing Schedule'!$F$105*M1545))*4,
IF(AND(I1545=38000,R1545&gt;472.2,R1545&lt;=672.8,M1545&gt;10),('[1]Pricing Schedule'!$F$111+('[1]Pricing Schedule'!$F$113*M1545))*4,
IF(AND(I1545=110000,R1545&lt;=12.8,M1545&gt;2),'[1]Pricing Schedule'!$F$62+('[1]Pricing Schedule'!$F$63*M1545),
IF(AND(I1545=110000,R1545&lt;=12.8,M1545&lt;=2),'[1]Pricing Schedule'!$F$96+('[1]Pricing Schedule'!$F$97*M1545),
IF(AND(I1545=110000,R1545&gt;12.8,R1545&lt;=22.8,M1545&gt;3),'[1]Pricing Schedule'!$F$71+('[1]Pricing Schedule'!$F$72*M1545),
IF(AND(I1545=110000,R1545&gt;12.8,R1545&lt;=22.8,M1545&lt;=3),'[1]Pricing Schedule'!$F$96+('[1]Pricing Schedule'!$F$97*M1545),
IF(AND(I1545=110000,R1545&gt;22.8,R1545&lt;=30.2),'[1]Pricing Schedule'!$F$80+('[1]Pricing Schedule'!$F$81*M1545),
IF(AND(I1545=110000,R1545&gt;30.2,R1545&lt;=45.9),'[1]Pricing Schedule'!$F$89+('[1]Pricing Schedule'!$F$90*M1545),
IF(AND(I1545=110000,R1545&gt;45.9,R1545&lt;=123.4),'[1]Pricing Schedule'!$F$96+('[1]Pricing Schedule'!$F$97*M1545),
IF(AND(I1545=110000,R1545&gt;123.4,R1545&lt;=168.2,M1545&lt;=10),'[1]Pricing Schedule'!$F$103+('[1]Pricing Schedule'!$F$105*M1545),
IF(AND(I1545=110000,R1545&gt;123.4,R1545&lt;=168.2,M1545&gt;10),'[1]Pricing Schedule'!$F$111+('[1]Pricing Schedule'!$F$113*M1545),
IF(AND(I1545=110000,R1545&gt;168.2,R1545&lt;=336.4,M1545&lt;=10),('[1]Pricing Schedule'!$F$103+('[1]Pricing Schedule'!$F$105*M1545))*2,
IF(AND(I1545=110000,R1545&gt;168.2,R1545&lt;=336.4,M1545&gt;10),('[1]Pricing Schedule'!$F$111+('[1]Pricing Schedule'!$F$113*M1545))*2,
IF(AND(I1545=110000,R1545&gt;336.4,R1545&lt;=504.6,M1545&lt;=10),('[1]Pricing Schedule'!$F$103+('[1]Pricing Schedule'!$F$105*M1545))*3,
IF(AND(I1545=110000,R1545&gt;336.4,R1545&lt;=504.6,M1545&gt;10),('[1]Pricing Schedule'!$F$111+('[1]Pricing Schedule'!$F$113*M1545))*3,
IF(AND(I1545=110000,R1545&gt;504.6,R1545&lt;=672.8,M1545&lt;=10),('[1]Pricing Schedule'!$F$103+('[1]Pricing Schedule'!$F$105*M1545))*4,
IF(AND(I1545=110000,R1545&gt;504.6,R1545&lt;=672.8,M1545&gt;10),('[1]Pricing Schedule'!$F$111+('[1]Pricing Schedule'!$F$113*M1545))*4,
IF(AND(I1545=110000,R1545&gt;672.8,R1545&lt;=841,M1545&lt;=10),('[1]Pricing Schedule'!$F$103+('[1]Pricing Schedule'!$F$105*M1545))*5,
IF(AND(I1545=110000,R1545&gt;672.8,R1545&lt;=841,M1545&gt;10),('[1]Pricing Schedule'!$F$111+('[1]Pricing Schedule'!$F$113*M1545))*5,
IF(AND(I1545=110000,R1545&gt;672.8,R1545&lt;=841,M1545&lt;=10),('[1]Pricing Schedule'!$F$103+('[1]Pricing Schedule'!$F$105*M1545))*5,
IF(AND(I1545=110000,R1545&gt;672.8,R1545&lt;=841,M1545&gt;10),('[1]Pricing Schedule'!$F$111+('[1]Pricing Schedule'!$F$113*M1545))*5,
IF(AND(I1545=110000,R1545&gt;1345.6,R1545&lt;=1513.8,M1545&lt;=10),('[1]Pricing Schedule'!$F$103+('[1]Pricing Schedule'!$F$105*M1545))*9,
IF(AND(I1545=110000,R1545&gt;1345.6,R1545&lt;=1513.8,M1545&gt;10),('[1]Pricing Schedule'!$F$111+('[1]Pricing Schedule'!$F$113*M1545))*9,
9999999999)))))))))))))))))))))))))))))))))))))))</f>
        <v>1439840</v>
      </c>
      <c r="T1545" s="21">
        <f>IF(AND(I1545=38000,R1545&lt;=4.5,M1545&gt;8),'[1]Pricing Schedule'!$J$9,
IF(AND(I1545=38000,R1545&lt;=4.5,M1545&lt;=8),'[1]Pricing Schedule'!$J$36,
IF(AND(I1545=38000,R1545&gt;4.5,R1545&lt;=9,M1545&gt;8),'[1]Pricing Schedule'!$J$18,
IF(AND(I1545=38000,R1545&gt;4.5,R1545&lt;=9,M1545&lt;=8),'[1]Pricing Schedule'!$J$36,
IF(AND(I1545=38000,R1545&gt;9,R1545&lt;=12.8,M1545&gt;8),'[1]Pricing Schedule'!$J$27,
IF(AND(I1545=38000,R1545&gt;9,R1545&lt;=12.8,M1545&lt;=8),'[1]Pricing Schedule'!$J$36,
IF(AND(I1545=38000,R1545&gt;12.8,R1545&lt;=22.8),'[1]Pricing Schedule'!$J$36,
IF(AND(I1545=38000,R1545&gt;22.8,R1545&lt;=30.2),'[1]Pricing Schedule'!$J$45,
IF(AND(I1545=38000,R1545&gt;30.2,R1545&lt;=45.9),'[1]Pricing Schedule'!$J$54,
IF(AND(I1545=38000,R1545&gt;45.9,R1545&lt;=123.4),'[1]Pricing Schedule'!$J$97,
IF(AND(I1545=38000,R1545&gt;123.4,R1545&lt;=168.2,M1545&lt;=10),'[1]Pricing Schedule'!$J$105,
IF(AND(I1545=38000,R1545&gt;123.4,R1545&lt;=168.2,M1545&gt;10),'[1]Pricing Schedule'!$J$113,
IF(AND(I1545=38000,R1545&gt;168.2,R1545&lt;=336.4,M1545&lt;=10),('[1]Pricing Schedule'!$J$105),
IF(AND(I1545=38000,R1545&gt;168.2,R1545&lt;=336.4,M1545&gt;10),('[1]Pricing Schedule'!$J$113),
IF(AND(I1545=38000,R1545&gt;336.4,R1545&lt;=504.6,M1545&lt;=10),('[1]Pricing Schedule'!$J$105),
IF(AND(I1545=38000,R1545&gt;336.4,R1545&lt;=504.6,M1545&gt;10),('[1]Pricing Schedule'!$J$113),
IF(AND(I1545=38000,R1545&gt;504.6,R1545&lt;=672.8,M1545&lt;=10),('[1]Pricing Schedule'!$J$105),
IF(AND(I1545=38000,R1545&gt;504.6,R1545&lt;=672.8,M1545&gt;10),('[1]Pricing Schedule'!$J$113),
IF(AND(I1545=110000,R1545&lt;=12.8,M1545&gt;2),'[1]Pricing Schedule'!$J$63,
IF(AND(I1545=110000,R1545&lt;=12.8,M1545&lt;=2),'[1]Pricing Schedule'!$J$97,
IF(AND(I1545=110000,R1545&gt;12.8,R1545&lt;=22.8,M1545&gt;3),'[1]Pricing Schedule'!$J$72,
IF(AND(I1545=110000,R1545&gt;12.8,R1545&lt;=22.8,M1545&lt;=3),'[1]Pricing Schedule'!$J$97,
IF(AND(I1545=110000,R1545&gt;22.8,R1545&lt;=30.2),'[1]Pricing Schedule'!$J$81,
IF(AND(I1545=110000,R1545&gt;30.2,R1545&lt;=45.9),'[1]Pricing Schedule'!$J$90,
IF(AND(I1545=110000,R1545&gt;45.9,R1545&lt;=123.4),'[1]Pricing Schedule'!$J$97,
IF(AND(I1545=110000,R1545&gt;123.4,R1545&lt;=168.2,M1545&lt;=10),'[1]Pricing Schedule'!$J$105,
IF(AND(I1545=110000,R1545&gt;123.4,R1545&lt;=168.2,M1545&gt;10),'[1]Pricing Schedule'!$J$113,
IF(AND(I1545=110000,R1545&gt;168.2,R1545&lt;=336.2,M1545&lt;=10),('[1]Pricing Schedule'!$J$105),
IF(AND(I1545=110000,R1545&gt;168.2,R1545&lt;=336.2,M1545&gt;10),('[1]Pricing Schedule'!$J$113),
IF(AND(I1545=110000,R1545&gt;336.4,R1545&lt;=504.6,M1545&lt;=10),('[1]Pricing Schedule'!$J$105),
IF(AND(I1545=110000,R1545&gt;336.4,R1545&lt;=504.6,M1545&gt;10),('[1]Pricing Schedule'!$J$113),
IF(AND(I1545=110000,R1545&gt;504.6,R1545&lt;=672.8,M1545&lt;=10),('[1]Pricing Schedule'!$J$105),
IF(AND(I1545=110000,R1545&gt;504.6,R1545&lt;=672.8,M1545&gt;10),('[1]Pricing Schedule'!$J$113),
IF(AND(I1545=110000,R1545&gt;672.8,R1545&lt;=841,M1545&lt;=10),('[1]Pricing Schedule'!$J$105),
IF(AND(I1545=110000,R1545&gt;672.8,R1545&lt;=841,M1545&gt;10),('[1]Pricing Schedule'!$J$113),
IF(AND(I1545=110000,R1545&gt;1682,R1545&lt;=1850.2,M1545&lt;=10),('[1]Pricing Schedule'!$J$105),
IF(AND(I1545=110000,R1545&gt;1682,R1545&lt;=1850.2,M1545&gt;10),('[1]Pricing Schedule'!$J$113),
IF(AND(I1545=110000,R1545&gt;2018.4,R1545&lt;=2186.6,M1545&lt;=10),('[1]Pricing Schedule'!$J$105),
IF(AND(I1545=110000,R1545&gt;2018.4,R1545&lt;=2186.6,M1545&gt;10),('[1]Pricing Schedule'!$J$113),999999999)))))))))))))))))))))))))))))))))))))))</f>
        <v>1</v>
      </c>
      <c r="U1545" s="40">
        <f t="shared" si="150"/>
        <v>342819.04761904763</v>
      </c>
      <c r="V1545" s="41">
        <f t="shared" si="151"/>
        <v>2.9169907767529724</v>
      </c>
      <c r="Y1545" s="23">
        <v>233</v>
      </c>
      <c r="Z1545" s="23">
        <v>107</v>
      </c>
      <c r="AD1545" s="13"/>
      <c r="AE1545" s="13"/>
      <c r="AF1545" s="13"/>
      <c r="AR1545" s="35"/>
    </row>
    <row r="1546" spans="1:44">
      <c r="A1546" s="23">
        <v>1548</v>
      </c>
      <c r="B1546" s="23">
        <v>1548</v>
      </c>
      <c r="C1546" s="23" t="s">
        <v>2241</v>
      </c>
      <c r="D1546" s="23" t="s">
        <v>131</v>
      </c>
      <c r="E1546" s="23" t="s">
        <v>131</v>
      </c>
      <c r="F1546" s="23" t="s">
        <v>420</v>
      </c>
      <c r="G1546" s="23" t="s">
        <v>421</v>
      </c>
      <c r="H1546" s="23" t="s">
        <v>113</v>
      </c>
      <c r="I1546" s="13">
        <v>38000</v>
      </c>
      <c r="J1546" s="13">
        <v>38000</v>
      </c>
      <c r="K1546" s="23" t="s">
        <v>119</v>
      </c>
      <c r="L1546" s="24">
        <v>11.042</v>
      </c>
      <c r="M1546" s="37">
        <f t="shared" si="146"/>
        <v>12</v>
      </c>
      <c r="N1546" s="24">
        <v>0.22</v>
      </c>
      <c r="O1546" s="13">
        <v>3</v>
      </c>
      <c r="P1546" s="36">
        <f t="shared" si="147"/>
        <v>0.22</v>
      </c>
      <c r="Q1546" s="38">
        <f t="shared" si="148"/>
        <v>4.2</v>
      </c>
      <c r="R1546" s="37">
        <f t="shared" si="149"/>
        <v>4.2</v>
      </c>
      <c r="S1546" s="39">
        <f>IF(AND(I1546=38000,R1546&lt;=4.5,M1546&gt;8),'[1]Pricing Schedule'!$F$8+('[1]Pricing Schedule'!$F$9*M1546),
IF(AND(I1546=38000,R1546&lt;=4.5,M1546&lt;=8),'[1]Pricing Schedule'!$F$34+('[1]Pricing Schedule'!$F$36*M1546),
IF(AND(I1546=38000,R1546&gt;4.5,R1546&lt;=9,M1546&gt;8),'[1]Pricing Schedule'!$F$17+('[1]Pricing Schedule'!$F$18*M1546),
IF(AND(I1546=38000,R1546&gt;4.5,R1546&lt;=9,M1546&lt;=8),'[1]Pricing Schedule'!$F$34+('[1]Pricing Schedule'!$F$36*M1546),
IF(AND(I1546=38000,R1546&gt;9,R1546&lt;=12.8,M1546&gt;8),'[1]Pricing Schedule'!$F$26+('[1]Pricing Schedule'!$F$27*M1546),
IF(AND(I1546=38000,R1546&gt;9,R1546&lt;=12.8,M1546&lt;=8),'[1]Pricing Schedule'!$F$34+('[1]Pricing Schedule'!$F$36*M1546),
IF(AND(I1546=38000,R1546&gt;12.8,R1546&lt;=22.8),'[1]Pricing Schedule'!$F$34+('[1]Pricing Schedule'!$F$36*M1546),
IF(AND(I1546=38000,R1546&gt;22.8,R1546&lt;=30.2),'[1]Pricing Schedule'!$F$43+('[1]Pricing Schedule'!$F$45*M1546),
IF(AND(I1546=38000,R1546&gt;30.2,R1546&lt;=45.9),'[1]Pricing Schedule'!$F$52+('[1]Pricing Schedule'!$F$54*M1546),
IF(AND(I1546=38000,R1546&gt;45.9,R1546&lt;=123.4),'[1]Pricing Schedule'!$F$96+('[1]Pricing Schedule'!$F$97*M1546),
IF(AND(I1546=38000,R1546&gt;123.4,R1546&lt;=168.2,M1546&lt;=10),'[1]Pricing Schedule'!$F$103+('[1]Pricing Schedule'!$F$105*M1546),
IF(AND(I1546=38000,R1546&gt;123.4,R1546&lt;=168.2,M1546&gt;10),'[1]Pricing Schedule'!$F$111+('[1]Pricing Schedule'!$F$113*M1546),
IF(AND(I1546=38000,R1546&gt;157.4,R1546&lt;=336.4,M1546&lt;=10),('[1]Pricing Schedule'!$F$103+('[1]Pricing Schedule'!$F$105*M1546))*2,
IF(AND(I1546=38000,R1546&gt;157.4,R1546&lt;=336.4,M1546&gt;10),('[1]Pricing Schedule'!$F$111+('[1]Pricing Schedule'!$F$113*M1546))*2,
IF(AND(I1546=38000,R1546&gt;314.8,R1546&lt;=504.6,M1546&lt;=10),('[1]Pricing Schedule'!$F$103+('[1]Pricing Schedule'!$F$105*M1546))*3,
IF(AND(I1546=38000,R1546&gt;314.8,R1546&lt;=504.6,M1546&gt;10),('[1]Pricing Schedule'!$F$111+('[1]Pricing Schedule'!$F$113*M1546))*3,
IF(AND(I1546=38000,R1546&gt;472.2,R1546&lt;=672.8,M1546&lt;=10),('[1]Pricing Schedule'!$F$103+('[1]Pricing Schedule'!$F$105*M1546))*4,
IF(AND(I1546=38000,R1546&gt;472.2,R1546&lt;=672.8,M1546&gt;10),('[1]Pricing Schedule'!$F$111+('[1]Pricing Schedule'!$F$113*M1546))*4,
IF(AND(I1546=110000,R1546&lt;=12.8,M1546&gt;2),'[1]Pricing Schedule'!$F$62+('[1]Pricing Schedule'!$F$63*M1546),
IF(AND(I1546=110000,R1546&lt;=12.8,M1546&lt;=2),'[1]Pricing Schedule'!$F$96+('[1]Pricing Schedule'!$F$97*M1546),
IF(AND(I1546=110000,R1546&gt;12.8,R1546&lt;=22.8,M1546&gt;3),'[1]Pricing Schedule'!$F$71+('[1]Pricing Schedule'!$F$72*M1546),
IF(AND(I1546=110000,R1546&gt;12.8,R1546&lt;=22.8,M1546&lt;=3),'[1]Pricing Schedule'!$F$96+('[1]Pricing Schedule'!$F$97*M1546),
IF(AND(I1546=110000,R1546&gt;22.8,R1546&lt;=30.2),'[1]Pricing Schedule'!$F$80+('[1]Pricing Schedule'!$F$81*M1546),
IF(AND(I1546=110000,R1546&gt;30.2,R1546&lt;=45.9),'[1]Pricing Schedule'!$F$89+('[1]Pricing Schedule'!$F$90*M1546),
IF(AND(I1546=110000,R1546&gt;45.9,R1546&lt;=123.4),'[1]Pricing Schedule'!$F$96+('[1]Pricing Schedule'!$F$97*M1546),
IF(AND(I1546=110000,R1546&gt;123.4,R1546&lt;=168.2,M1546&lt;=10),'[1]Pricing Schedule'!$F$103+('[1]Pricing Schedule'!$F$105*M1546),
IF(AND(I1546=110000,R1546&gt;123.4,R1546&lt;=168.2,M1546&gt;10),'[1]Pricing Schedule'!$F$111+('[1]Pricing Schedule'!$F$113*M1546),
IF(AND(I1546=110000,R1546&gt;168.2,R1546&lt;=336.4,M1546&lt;=10),('[1]Pricing Schedule'!$F$103+('[1]Pricing Schedule'!$F$105*M1546))*2,
IF(AND(I1546=110000,R1546&gt;168.2,R1546&lt;=336.4,M1546&gt;10),('[1]Pricing Schedule'!$F$111+('[1]Pricing Schedule'!$F$113*M1546))*2,
IF(AND(I1546=110000,R1546&gt;336.4,R1546&lt;=504.6,M1546&lt;=10),('[1]Pricing Schedule'!$F$103+('[1]Pricing Schedule'!$F$105*M1546))*3,
IF(AND(I1546=110000,R1546&gt;336.4,R1546&lt;=504.6,M1546&gt;10),('[1]Pricing Schedule'!$F$111+('[1]Pricing Schedule'!$F$113*M1546))*3,
IF(AND(I1546=110000,R1546&gt;504.6,R1546&lt;=672.8,M1546&lt;=10),('[1]Pricing Schedule'!$F$103+('[1]Pricing Schedule'!$F$105*M1546))*4,
IF(AND(I1546=110000,R1546&gt;504.6,R1546&lt;=672.8,M1546&gt;10),('[1]Pricing Schedule'!$F$111+('[1]Pricing Schedule'!$F$113*M1546))*4,
IF(AND(I1546=110000,R1546&gt;672.8,R1546&lt;=841,M1546&lt;=10),('[1]Pricing Schedule'!$F$103+('[1]Pricing Schedule'!$F$105*M1546))*5,
IF(AND(I1546=110000,R1546&gt;672.8,R1546&lt;=841,M1546&gt;10),('[1]Pricing Schedule'!$F$111+('[1]Pricing Schedule'!$F$113*M1546))*5,
IF(AND(I1546=110000,R1546&gt;672.8,R1546&lt;=841,M1546&lt;=10),('[1]Pricing Schedule'!$F$103+('[1]Pricing Schedule'!$F$105*M1546))*5,
IF(AND(I1546=110000,R1546&gt;672.8,R1546&lt;=841,M1546&gt;10),('[1]Pricing Schedule'!$F$111+('[1]Pricing Schedule'!$F$113*M1546))*5,
IF(AND(I1546=110000,R1546&gt;1345.6,R1546&lt;=1513.8,M1546&lt;=10),('[1]Pricing Schedule'!$F$103+('[1]Pricing Schedule'!$F$105*M1546))*9,
IF(AND(I1546=110000,R1546&gt;1345.6,R1546&lt;=1513.8,M1546&gt;10),('[1]Pricing Schedule'!$F$111+('[1]Pricing Schedule'!$F$113*M1546))*9,
9999999999)))))))))))))))))))))))))))))))))))))))</f>
        <v>1492540</v>
      </c>
      <c r="T1546" s="21">
        <f>IF(AND(I1546=38000,R1546&lt;=4.5,M1546&gt;8),'[1]Pricing Schedule'!$J$9,
IF(AND(I1546=38000,R1546&lt;=4.5,M1546&lt;=8),'[1]Pricing Schedule'!$J$36,
IF(AND(I1546=38000,R1546&gt;4.5,R1546&lt;=9,M1546&gt;8),'[1]Pricing Schedule'!$J$18,
IF(AND(I1546=38000,R1546&gt;4.5,R1546&lt;=9,M1546&lt;=8),'[1]Pricing Schedule'!$J$36,
IF(AND(I1546=38000,R1546&gt;9,R1546&lt;=12.8,M1546&gt;8),'[1]Pricing Schedule'!$J$27,
IF(AND(I1546=38000,R1546&gt;9,R1546&lt;=12.8,M1546&lt;=8),'[1]Pricing Schedule'!$J$36,
IF(AND(I1546=38000,R1546&gt;12.8,R1546&lt;=22.8),'[1]Pricing Schedule'!$J$36,
IF(AND(I1546=38000,R1546&gt;22.8,R1546&lt;=30.2),'[1]Pricing Schedule'!$J$45,
IF(AND(I1546=38000,R1546&gt;30.2,R1546&lt;=45.9),'[1]Pricing Schedule'!$J$54,
IF(AND(I1546=38000,R1546&gt;45.9,R1546&lt;=123.4),'[1]Pricing Schedule'!$J$97,
IF(AND(I1546=38000,R1546&gt;123.4,R1546&lt;=168.2,M1546&lt;=10),'[1]Pricing Schedule'!$J$105,
IF(AND(I1546=38000,R1546&gt;123.4,R1546&lt;=168.2,M1546&gt;10),'[1]Pricing Schedule'!$J$113,
IF(AND(I1546=38000,R1546&gt;168.2,R1546&lt;=336.4,M1546&lt;=10),('[1]Pricing Schedule'!$J$105),
IF(AND(I1546=38000,R1546&gt;168.2,R1546&lt;=336.4,M1546&gt;10),('[1]Pricing Schedule'!$J$113),
IF(AND(I1546=38000,R1546&gt;336.4,R1546&lt;=504.6,M1546&lt;=10),('[1]Pricing Schedule'!$J$105),
IF(AND(I1546=38000,R1546&gt;336.4,R1546&lt;=504.6,M1546&gt;10),('[1]Pricing Schedule'!$J$113),
IF(AND(I1546=38000,R1546&gt;504.6,R1546&lt;=672.8,M1546&lt;=10),('[1]Pricing Schedule'!$J$105),
IF(AND(I1546=38000,R1546&gt;504.6,R1546&lt;=672.8,M1546&gt;10),('[1]Pricing Schedule'!$J$113),
IF(AND(I1546=110000,R1546&lt;=12.8,M1546&gt;2),'[1]Pricing Schedule'!$J$63,
IF(AND(I1546=110000,R1546&lt;=12.8,M1546&lt;=2),'[1]Pricing Schedule'!$J$97,
IF(AND(I1546=110000,R1546&gt;12.8,R1546&lt;=22.8,M1546&gt;3),'[1]Pricing Schedule'!$J$72,
IF(AND(I1546=110000,R1546&gt;12.8,R1546&lt;=22.8,M1546&lt;=3),'[1]Pricing Schedule'!$J$97,
IF(AND(I1546=110000,R1546&gt;22.8,R1546&lt;=30.2),'[1]Pricing Schedule'!$J$81,
IF(AND(I1546=110000,R1546&gt;30.2,R1546&lt;=45.9),'[1]Pricing Schedule'!$J$90,
IF(AND(I1546=110000,R1546&gt;45.9,R1546&lt;=123.4),'[1]Pricing Schedule'!$J$97,
IF(AND(I1546=110000,R1546&gt;123.4,R1546&lt;=168.2,M1546&lt;=10),'[1]Pricing Schedule'!$J$105,
IF(AND(I1546=110000,R1546&gt;123.4,R1546&lt;=168.2,M1546&gt;10),'[1]Pricing Schedule'!$J$113,
IF(AND(I1546=110000,R1546&gt;168.2,R1546&lt;=336.2,M1546&lt;=10),('[1]Pricing Schedule'!$J$105),
IF(AND(I1546=110000,R1546&gt;168.2,R1546&lt;=336.2,M1546&gt;10),('[1]Pricing Schedule'!$J$113),
IF(AND(I1546=110000,R1546&gt;336.4,R1546&lt;=504.6,M1546&lt;=10),('[1]Pricing Schedule'!$J$105),
IF(AND(I1546=110000,R1546&gt;336.4,R1546&lt;=504.6,M1546&gt;10),('[1]Pricing Schedule'!$J$113),
IF(AND(I1546=110000,R1546&gt;504.6,R1546&lt;=672.8,M1546&lt;=10),('[1]Pricing Schedule'!$J$105),
IF(AND(I1546=110000,R1546&gt;504.6,R1546&lt;=672.8,M1546&gt;10),('[1]Pricing Schedule'!$J$113),
IF(AND(I1546=110000,R1546&gt;672.8,R1546&lt;=841,M1546&lt;=10),('[1]Pricing Schedule'!$J$105),
IF(AND(I1546=110000,R1546&gt;672.8,R1546&lt;=841,M1546&gt;10),('[1]Pricing Schedule'!$J$113),
IF(AND(I1546=110000,R1546&gt;1682,R1546&lt;=1850.2,M1546&lt;=10),('[1]Pricing Schedule'!$J$105),
IF(AND(I1546=110000,R1546&gt;1682,R1546&lt;=1850.2,M1546&gt;10),('[1]Pricing Schedule'!$J$113),
IF(AND(I1546=110000,R1546&gt;2018.4,R1546&lt;=2186.6,M1546&lt;=10),('[1]Pricing Schedule'!$J$105),
IF(AND(I1546=110000,R1546&gt;2018.4,R1546&lt;=2186.6,M1546&gt;10),('[1]Pricing Schedule'!$J$113),999999999)))))))))))))))))))))))))))))))))))))))</f>
        <v>1</v>
      </c>
      <c r="U1546" s="40">
        <f t="shared" si="150"/>
        <v>355366.66666666663</v>
      </c>
      <c r="V1546" s="41">
        <f t="shared" si="151"/>
        <v>2.8139949348091173</v>
      </c>
      <c r="Y1546" s="23">
        <v>68</v>
      </c>
      <c r="Z1546" s="23">
        <v>107</v>
      </c>
      <c r="AD1546" s="13"/>
      <c r="AE1546" s="13"/>
      <c r="AF1546" s="13"/>
      <c r="AR1546" s="35"/>
    </row>
    <row r="1547" spans="1:44">
      <c r="A1547" s="23">
        <v>1549</v>
      </c>
      <c r="B1547" s="23">
        <v>1549</v>
      </c>
      <c r="C1547" s="23" t="s">
        <v>2242</v>
      </c>
      <c r="D1547" s="23" t="s">
        <v>384</v>
      </c>
      <c r="E1547" s="23" t="s">
        <v>384</v>
      </c>
      <c r="F1547" s="23" t="s">
        <v>703</v>
      </c>
      <c r="G1547" s="23" t="s">
        <v>704</v>
      </c>
      <c r="H1547" s="23" t="s">
        <v>113</v>
      </c>
      <c r="I1547" s="13">
        <v>38000</v>
      </c>
      <c r="J1547" s="23" t="s">
        <v>119</v>
      </c>
      <c r="K1547" s="13">
        <v>38000</v>
      </c>
      <c r="L1547" s="24">
        <v>4.9969999999999999</v>
      </c>
      <c r="M1547" s="37">
        <f t="shared" si="146"/>
        <v>5</v>
      </c>
      <c r="N1547" s="24">
        <v>0.14499999999999999</v>
      </c>
      <c r="O1547" s="13">
        <v>3</v>
      </c>
      <c r="P1547" s="36">
        <f t="shared" si="147"/>
        <v>0.14499999999999999</v>
      </c>
      <c r="Q1547" s="38">
        <f t="shared" si="148"/>
        <v>4.2</v>
      </c>
      <c r="R1547" s="37">
        <f t="shared" si="149"/>
        <v>4.2</v>
      </c>
      <c r="S1547" s="39">
        <f>IF(AND(I1547=38000,R1547&lt;=4.5,M1547&gt;8),'[1]Pricing Schedule'!$F$8+('[1]Pricing Schedule'!$F$9*M1547),
IF(AND(I1547=38000,R1547&lt;=4.5,M1547&lt;=8),'[1]Pricing Schedule'!$F$34+('[1]Pricing Schedule'!$F$36*M1547),
IF(AND(I1547=38000,R1547&gt;4.5,R1547&lt;=9,M1547&gt;8),'[1]Pricing Schedule'!$F$17+('[1]Pricing Schedule'!$F$18*M1547),
IF(AND(I1547=38000,R1547&gt;4.5,R1547&lt;=9,M1547&lt;=8),'[1]Pricing Schedule'!$F$34+('[1]Pricing Schedule'!$F$36*M1547),
IF(AND(I1547=38000,R1547&gt;9,R1547&lt;=12.8,M1547&gt;8),'[1]Pricing Schedule'!$F$26+('[1]Pricing Schedule'!$F$27*M1547),
IF(AND(I1547=38000,R1547&gt;9,R1547&lt;=12.8,M1547&lt;=8),'[1]Pricing Schedule'!$F$34+('[1]Pricing Schedule'!$F$36*M1547),
IF(AND(I1547=38000,R1547&gt;12.8,R1547&lt;=22.8),'[1]Pricing Schedule'!$F$34+('[1]Pricing Schedule'!$F$36*M1547),
IF(AND(I1547=38000,R1547&gt;22.8,R1547&lt;=30.2),'[1]Pricing Schedule'!$F$43+('[1]Pricing Schedule'!$F$45*M1547),
IF(AND(I1547=38000,R1547&gt;30.2,R1547&lt;=45.9),'[1]Pricing Schedule'!$F$52+('[1]Pricing Schedule'!$F$54*M1547),
IF(AND(I1547=38000,R1547&gt;45.9,R1547&lt;=123.4),'[1]Pricing Schedule'!$F$96+('[1]Pricing Schedule'!$F$97*M1547),
IF(AND(I1547=38000,R1547&gt;123.4,R1547&lt;=168.2,M1547&lt;=10),'[1]Pricing Schedule'!$F$103+('[1]Pricing Schedule'!$F$105*M1547),
IF(AND(I1547=38000,R1547&gt;123.4,R1547&lt;=168.2,M1547&gt;10),'[1]Pricing Schedule'!$F$111+('[1]Pricing Schedule'!$F$113*M1547),
IF(AND(I1547=38000,R1547&gt;157.4,R1547&lt;=336.4,M1547&lt;=10),('[1]Pricing Schedule'!$F$103+('[1]Pricing Schedule'!$F$105*M1547))*2,
IF(AND(I1547=38000,R1547&gt;157.4,R1547&lt;=336.4,M1547&gt;10),('[1]Pricing Schedule'!$F$111+('[1]Pricing Schedule'!$F$113*M1547))*2,
IF(AND(I1547=38000,R1547&gt;314.8,R1547&lt;=504.6,M1547&lt;=10),('[1]Pricing Schedule'!$F$103+('[1]Pricing Schedule'!$F$105*M1547))*3,
IF(AND(I1547=38000,R1547&gt;314.8,R1547&lt;=504.6,M1547&gt;10),('[1]Pricing Schedule'!$F$111+('[1]Pricing Schedule'!$F$113*M1547))*3,
IF(AND(I1547=38000,R1547&gt;472.2,R1547&lt;=672.8,M1547&lt;=10),('[1]Pricing Schedule'!$F$103+('[1]Pricing Schedule'!$F$105*M1547))*4,
IF(AND(I1547=38000,R1547&gt;472.2,R1547&lt;=672.8,M1547&gt;10),('[1]Pricing Schedule'!$F$111+('[1]Pricing Schedule'!$F$113*M1547))*4,
IF(AND(I1547=110000,R1547&lt;=12.8,M1547&gt;2),'[1]Pricing Schedule'!$F$62+('[1]Pricing Schedule'!$F$63*M1547),
IF(AND(I1547=110000,R1547&lt;=12.8,M1547&lt;=2),'[1]Pricing Schedule'!$F$96+('[1]Pricing Schedule'!$F$97*M1547),
IF(AND(I1547=110000,R1547&gt;12.8,R1547&lt;=22.8,M1547&gt;3),'[1]Pricing Schedule'!$F$71+('[1]Pricing Schedule'!$F$72*M1547),
IF(AND(I1547=110000,R1547&gt;12.8,R1547&lt;=22.8,M1547&lt;=3),'[1]Pricing Schedule'!$F$96+('[1]Pricing Schedule'!$F$97*M1547),
IF(AND(I1547=110000,R1547&gt;22.8,R1547&lt;=30.2),'[1]Pricing Schedule'!$F$80+('[1]Pricing Schedule'!$F$81*M1547),
IF(AND(I1547=110000,R1547&gt;30.2,R1547&lt;=45.9),'[1]Pricing Schedule'!$F$89+('[1]Pricing Schedule'!$F$90*M1547),
IF(AND(I1547=110000,R1547&gt;45.9,R1547&lt;=123.4),'[1]Pricing Schedule'!$F$96+('[1]Pricing Schedule'!$F$97*M1547),
IF(AND(I1547=110000,R1547&gt;123.4,R1547&lt;=168.2,M1547&lt;=10),'[1]Pricing Schedule'!$F$103+('[1]Pricing Schedule'!$F$105*M1547),
IF(AND(I1547=110000,R1547&gt;123.4,R1547&lt;=168.2,M1547&gt;10),'[1]Pricing Schedule'!$F$111+('[1]Pricing Schedule'!$F$113*M1547),
IF(AND(I1547=110000,R1547&gt;168.2,R1547&lt;=336.4,M1547&lt;=10),('[1]Pricing Schedule'!$F$103+('[1]Pricing Schedule'!$F$105*M1547))*2,
IF(AND(I1547=110000,R1547&gt;168.2,R1547&lt;=336.4,M1547&gt;10),('[1]Pricing Schedule'!$F$111+('[1]Pricing Schedule'!$F$113*M1547))*2,
IF(AND(I1547=110000,R1547&gt;336.4,R1547&lt;=504.6,M1547&lt;=10),('[1]Pricing Schedule'!$F$103+('[1]Pricing Schedule'!$F$105*M1547))*3,
IF(AND(I1547=110000,R1547&gt;336.4,R1547&lt;=504.6,M1547&gt;10),('[1]Pricing Schedule'!$F$111+('[1]Pricing Schedule'!$F$113*M1547))*3,
IF(AND(I1547=110000,R1547&gt;504.6,R1547&lt;=672.8,M1547&lt;=10),('[1]Pricing Schedule'!$F$103+('[1]Pricing Schedule'!$F$105*M1547))*4,
IF(AND(I1547=110000,R1547&gt;504.6,R1547&lt;=672.8,M1547&gt;10),('[1]Pricing Schedule'!$F$111+('[1]Pricing Schedule'!$F$113*M1547))*4,
IF(AND(I1547=110000,R1547&gt;672.8,R1547&lt;=841,M1547&lt;=10),('[1]Pricing Schedule'!$F$103+('[1]Pricing Schedule'!$F$105*M1547))*5,
IF(AND(I1547=110000,R1547&gt;672.8,R1547&lt;=841,M1547&gt;10),('[1]Pricing Schedule'!$F$111+('[1]Pricing Schedule'!$F$113*M1547))*5,
IF(AND(I1547=110000,R1547&gt;672.8,R1547&lt;=841,M1547&lt;=10),('[1]Pricing Schedule'!$F$103+('[1]Pricing Schedule'!$F$105*M1547))*5,
IF(AND(I1547=110000,R1547&gt;672.8,R1547&lt;=841,M1547&gt;10),('[1]Pricing Schedule'!$F$111+('[1]Pricing Schedule'!$F$113*M1547))*5,
IF(AND(I1547=110000,R1547&gt;1345.6,R1547&lt;=1513.8,M1547&lt;=10),('[1]Pricing Schedule'!$F$103+('[1]Pricing Schedule'!$F$105*M1547))*9,
IF(AND(I1547=110000,R1547&gt;1345.6,R1547&lt;=1513.8,M1547&gt;10),('[1]Pricing Schedule'!$F$111+('[1]Pricing Schedule'!$F$113*M1547))*9,
9999999999)))))))))))))))))))))))))))))))))))))))</f>
        <v>699140</v>
      </c>
      <c r="T1547" s="21">
        <f>IF(AND(I1547=38000,R1547&lt;=4.5,M1547&gt;8),'[1]Pricing Schedule'!$J$9,
IF(AND(I1547=38000,R1547&lt;=4.5,M1547&lt;=8),'[1]Pricing Schedule'!$J$36,
IF(AND(I1547=38000,R1547&gt;4.5,R1547&lt;=9,M1547&gt;8),'[1]Pricing Schedule'!$J$18,
IF(AND(I1547=38000,R1547&gt;4.5,R1547&lt;=9,M1547&lt;=8),'[1]Pricing Schedule'!$J$36,
IF(AND(I1547=38000,R1547&gt;9,R1547&lt;=12.8,M1547&gt;8),'[1]Pricing Schedule'!$J$27,
IF(AND(I1547=38000,R1547&gt;9,R1547&lt;=12.8,M1547&lt;=8),'[1]Pricing Schedule'!$J$36,
IF(AND(I1547=38000,R1547&gt;12.8,R1547&lt;=22.8),'[1]Pricing Schedule'!$J$36,
IF(AND(I1547=38000,R1547&gt;22.8,R1547&lt;=30.2),'[1]Pricing Schedule'!$J$45,
IF(AND(I1547=38000,R1547&gt;30.2,R1547&lt;=45.9),'[1]Pricing Schedule'!$J$54,
IF(AND(I1547=38000,R1547&gt;45.9,R1547&lt;=123.4),'[1]Pricing Schedule'!$J$97,
IF(AND(I1547=38000,R1547&gt;123.4,R1547&lt;=168.2,M1547&lt;=10),'[1]Pricing Schedule'!$J$105,
IF(AND(I1547=38000,R1547&gt;123.4,R1547&lt;=168.2,M1547&gt;10),'[1]Pricing Schedule'!$J$113,
IF(AND(I1547=38000,R1547&gt;168.2,R1547&lt;=336.4,M1547&lt;=10),('[1]Pricing Schedule'!$J$105),
IF(AND(I1547=38000,R1547&gt;168.2,R1547&lt;=336.4,M1547&gt;10),('[1]Pricing Schedule'!$J$113),
IF(AND(I1547=38000,R1547&gt;336.4,R1547&lt;=504.6,M1547&lt;=10),('[1]Pricing Schedule'!$J$105),
IF(AND(I1547=38000,R1547&gt;336.4,R1547&lt;=504.6,M1547&gt;10),('[1]Pricing Schedule'!$J$113),
IF(AND(I1547=38000,R1547&gt;504.6,R1547&lt;=672.8,M1547&lt;=10),('[1]Pricing Schedule'!$J$105),
IF(AND(I1547=38000,R1547&gt;504.6,R1547&lt;=672.8,M1547&gt;10),('[1]Pricing Schedule'!$J$113),
IF(AND(I1547=110000,R1547&lt;=12.8,M1547&gt;2),'[1]Pricing Schedule'!$J$63,
IF(AND(I1547=110000,R1547&lt;=12.8,M1547&lt;=2),'[1]Pricing Schedule'!$J$97,
IF(AND(I1547=110000,R1547&gt;12.8,R1547&lt;=22.8,M1547&gt;3),'[1]Pricing Schedule'!$J$72,
IF(AND(I1547=110000,R1547&gt;12.8,R1547&lt;=22.8,M1547&lt;=3),'[1]Pricing Schedule'!$J$97,
IF(AND(I1547=110000,R1547&gt;22.8,R1547&lt;=30.2),'[1]Pricing Schedule'!$J$81,
IF(AND(I1547=110000,R1547&gt;30.2,R1547&lt;=45.9),'[1]Pricing Schedule'!$J$90,
IF(AND(I1547=110000,R1547&gt;45.9,R1547&lt;=123.4),'[1]Pricing Schedule'!$J$97,
IF(AND(I1547=110000,R1547&gt;123.4,R1547&lt;=168.2,M1547&lt;=10),'[1]Pricing Schedule'!$J$105,
IF(AND(I1547=110000,R1547&gt;123.4,R1547&lt;=168.2,M1547&gt;10),'[1]Pricing Schedule'!$J$113,
IF(AND(I1547=110000,R1547&gt;168.2,R1547&lt;=336.2,M1547&lt;=10),('[1]Pricing Schedule'!$J$105),
IF(AND(I1547=110000,R1547&gt;168.2,R1547&lt;=336.2,M1547&gt;10),('[1]Pricing Schedule'!$J$113),
IF(AND(I1547=110000,R1547&gt;336.4,R1547&lt;=504.6,M1547&lt;=10),('[1]Pricing Schedule'!$J$105),
IF(AND(I1547=110000,R1547&gt;336.4,R1547&lt;=504.6,M1547&gt;10),('[1]Pricing Schedule'!$J$113),
IF(AND(I1547=110000,R1547&gt;504.6,R1547&lt;=672.8,M1547&lt;=10),('[1]Pricing Schedule'!$J$105),
IF(AND(I1547=110000,R1547&gt;504.6,R1547&lt;=672.8,M1547&gt;10),('[1]Pricing Schedule'!$J$113),
IF(AND(I1547=110000,R1547&gt;672.8,R1547&lt;=841,M1547&lt;=10),('[1]Pricing Schedule'!$J$105),
IF(AND(I1547=110000,R1547&gt;672.8,R1547&lt;=841,M1547&gt;10),('[1]Pricing Schedule'!$J$113),
IF(AND(I1547=110000,R1547&gt;1682,R1547&lt;=1850.2,M1547&lt;=10),('[1]Pricing Schedule'!$J$105),
IF(AND(I1547=110000,R1547&gt;1682,R1547&lt;=1850.2,M1547&gt;10),('[1]Pricing Schedule'!$J$113),
IF(AND(I1547=110000,R1547&gt;2018.4,R1547&lt;=2186.6,M1547&lt;=10),('[1]Pricing Schedule'!$J$105),
IF(AND(I1547=110000,R1547&gt;2018.4,R1547&lt;=2186.6,M1547&gt;10),('[1]Pricing Schedule'!$J$113),999999999)))))))))))))))))))))))))))))))))))))))</f>
        <v>4</v>
      </c>
      <c r="U1547" s="40">
        <f t="shared" si="150"/>
        <v>166461.90476190476</v>
      </c>
      <c r="V1547" s="41">
        <f t="shared" si="151"/>
        <v>6.0073804960379897</v>
      </c>
      <c r="Y1547" s="23">
        <v>98</v>
      </c>
      <c r="Z1547" s="23">
        <v>622</v>
      </c>
      <c r="AD1547" s="13"/>
      <c r="AE1547" s="13"/>
      <c r="AF1547" s="13"/>
      <c r="AR1547" s="35"/>
    </row>
    <row r="1548" spans="1:44">
      <c r="A1548" s="23">
        <v>1550</v>
      </c>
      <c r="B1548" s="23">
        <v>1550</v>
      </c>
      <c r="C1548" s="23" t="s">
        <v>2243</v>
      </c>
      <c r="D1548" s="23" t="s">
        <v>423</v>
      </c>
      <c r="E1548" s="23" t="s">
        <v>423</v>
      </c>
      <c r="F1548" s="23" t="s">
        <v>2244</v>
      </c>
      <c r="G1548" s="23" t="s">
        <v>2245</v>
      </c>
      <c r="H1548" s="23" t="s">
        <v>113</v>
      </c>
      <c r="I1548" s="13">
        <v>38000</v>
      </c>
      <c r="J1548" s="13">
        <v>38000</v>
      </c>
      <c r="K1548" s="23" t="s">
        <v>119</v>
      </c>
      <c r="L1548" s="24">
        <v>10.551</v>
      </c>
      <c r="M1548" s="37">
        <f t="shared" si="146"/>
        <v>11</v>
      </c>
      <c r="N1548" s="24">
        <v>0.222</v>
      </c>
      <c r="O1548" s="13">
        <v>3</v>
      </c>
      <c r="P1548" s="36">
        <f t="shared" si="147"/>
        <v>0.222</v>
      </c>
      <c r="Q1548" s="38">
        <f t="shared" si="148"/>
        <v>4.2</v>
      </c>
      <c r="R1548" s="37">
        <f t="shared" si="149"/>
        <v>4.2</v>
      </c>
      <c r="S1548" s="39">
        <f>IF(AND(I1548=38000,R1548&lt;=4.5,M1548&gt;8),'[1]Pricing Schedule'!$F$8+('[1]Pricing Schedule'!$F$9*M1548),
IF(AND(I1548=38000,R1548&lt;=4.5,M1548&lt;=8),'[1]Pricing Schedule'!$F$34+('[1]Pricing Schedule'!$F$36*M1548),
IF(AND(I1548=38000,R1548&gt;4.5,R1548&lt;=9,M1548&gt;8),'[1]Pricing Schedule'!$F$17+('[1]Pricing Schedule'!$F$18*M1548),
IF(AND(I1548=38000,R1548&gt;4.5,R1548&lt;=9,M1548&lt;=8),'[1]Pricing Schedule'!$F$34+('[1]Pricing Schedule'!$F$36*M1548),
IF(AND(I1548=38000,R1548&gt;9,R1548&lt;=12.8,M1548&gt;8),'[1]Pricing Schedule'!$F$26+('[1]Pricing Schedule'!$F$27*M1548),
IF(AND(I1548=38000,R1548&gt;9,R1548&lt;=12.8,M1548&lt;=8),'[1]Pricing Schedule'!$F$34+('[1]Pricing Schedule'!$F$36*M1548),
IF(AND(I1548=38000,R1548&gt;12.8,R1548&lt;=22.8),'[1]Pricing Schedule'!$F$34+('[1]Pricing Schedule'!$F$36*M1548),
IF(AND(I1548=38000,R1548&gt;22.8,R1548&lt;=30.2),'[1]Pricing Schedule'!$F$43+('[1]Pricing Schedule'!$F$45*M1548),
IF(AND(I1548=38000,R1548&gt;30.2,R1548&lt;=45.9),'[1]Pricing Schedule'!$F$52+('[1]Pricing Schedule'!$F$54*M1548),
IF(AND(I1548=38000,R1548&gt;45.9,R1548&lt;=123.4),'[1]Pricing Schedule'!$F$96+('[1]Pricing Schedule'!$F$97*M1548),
IF(AND(I1548=38000,R1548&gt;123.4,R1548&lt;=168.2,M1548&lt;=10),'[1]Pricing Schedule'!$F$103+('[1]Pricing Schedule'!$F$105*M1548),
IF(AND(I1548=38000,R1548&gt;123.4,R1548&lt;=168.2,M1548&gt;10),'[1]Pricing Schedule'!$F$111+('[1]Pricing Schedule'!$F$113*M1548),
IF(AND(I1548=38000,R1548&gt;157.4,R1548&lt;=336.4,M1548&lt;=10),('[1]Pricing Schedule'!$F$103+('[1]Pricing Schedule'!$F$105*M1548))*2,
IF(AND(I1548=38000,R1548&gt;157.4,R1548&lt;=336.4,M1548&gt;10),('[1]Pricing Schedule'!$F$111+('[1]Pricing Schedule'!$F$113*M1548))*2,
IF(AND(I1548=38000,R1548&gt;314.8,R1548&lt;=504.6,M1548&lt;=10),('[1]Pricing Schedule'!$F$103+('[1]Pricing Schedule'!$F$105*M1548))*3,
IF(AND(I1548=38000,R1548&gt;314.8,R1548&lt;=504.6,M1548&gt;10),('[1]Pricing Schedule'!$F$111+('[1]Pricing Schedule'!$F$113*M1548))*3,
IF(AND(I1548=38000,R1548&gt;472.2,R1548&lt;=672.8,M1548&lt;=10),('[1]Pricing Schedule'!$F$103+('[1]Pricing Schedule'!$F$105*M1548))*4,
IF(AND(I1548=38000,R1548&gt;472.2,R1548&lt;=672.8,M1548&gt;10),('[1]Pricing Schedule'!$F$111+('[1]Pricing Schedule'!$F$113*M1548))*4,
IF(AND(I1548=110000,R1548&lt;=12.8,M1548&gt;2),'[1]Pricing Schedule'!$F$62+('[1]Pricing Schedule'!$F$63*M1548),
IF(AND(I1548=110000,R1548&lt;=12.8,M1548&lt;=2),'[1]Pricing Schedule'!$F$96+('[1]Pricing Schedule'!$F$97*M1548),
IF(AND(I1548=110000,R1548&gt;12.8,R1548&lt;=22.8,M1548&gt;3),'[1]Pricing Schedule'!$F$71+('[1]Pricing Schedule'!$F$72*M1548),
IF(AND(I1548=110000,R1548&gt;12.8,R1548&lt;=22.8,M1548&lt;=3),'[1]Pricing Schedule'!$F$96+('[1]Pricing Schedule'!$F$97*M1548),
IF(AND(I1548=110000,R1548&gt;22.8,R1548&lt;=30.2),'[1]Pricing Schedule'!$F$80+('[1]Pricing Schedule'!$F$81*M1548),
IF(AND(I1548=110000,R1548&gt;30.2,R1548&lt;=45.9),'[1]Pricing Schedule'!$F$89+('[1]Pricing Schedule'!$F$90*M1548),
IF(AND(I1548=110000,R1548&gt;45.9,R1548&lt;=123.4),'[1]Pricing Schedule'!$F$96+('[1]Pricing Schedule'!$F$97*M1548),
IF(AND(I1548=110000,R1548&gt;123.4,R1548&lt;=168.2,M1548&lt;=10),'[1]Pricing Schedule'!$F$103+('[1]Pricing Schedule'!$F$105*M1548),
IF(AND(I1548=110000,R1548&gt;123.4,R1548&lt;=168.2,M1548&gt;10),'[1]Pricing Schedule'!$F$111+('[1]Pricing Schedule'!$F$113*M1548),
IF(AND(I1548=110000,R1548&gt;168.2,R1548&lt;=336.4,M1548&lt;=10),('[1]Pricing Schedule'!$F$103+('[1]Pricing Schedule'!$F$105*M1548))*2,
IF(AND(I1548=110000,R1548&gt;168.2,R1548&lt;=336.4,M1548&gt;10),('[1]Pricing Schedule'!$F$111+('[1]Pricing Schedule'!$F$113*M1548))*2,
IF(AND(I1548=110000,R1548&gt;336.4,R1548&lt;=504.6,M1548&lt;=10),('[1]Pricing Schedule'!$F$103+('[1]Pricing Schedule'!$F$105*M1548))*3,
IF(AND(I1548=110000,R1548&gt;336.4,R1548&lt;=504.6,M1548&gt;10),('[1]Pricing Schedule'!$F$111+('[1]Pricing Schedule'!$F$113*M1548))*3,
IF(AND(I1548=110000,R1548&gt;504.6,R1548&lt;=672.8,M1548&lt;=10),('[1]Pricing Schedule'!$F$103+('[1]Pricing Schedule'!$F$105*M1548))*4,
IF(AND(I1548=110000,R1548&gt;504.6,R1548&lt;=672.8,M1548&gt;10),('[1]Pricing Schedule'!$F$111+('[1]Pricing Schedule'!$F$113*M1548))*4,
IF(AND(I1548=110000,R1548&gt;672.8,R1548&lt;=841,M1548&lt;=10),('[1]Pricing Schedule'!$F$103+('[1]Pricing Schedule'!$F$105*M1548))*5,
IF(AND(I1548=110000,R1548&gt;672.8,R1548&lt;=841,M1548&gt;10),('[1]Pricing Schedule'!$F$111+('[1]Pricing Schedule'!$F$113*M1548))*5,
IF(AND(I1548=110000,R1548&gt;672.8,R1548&lt;=841,M1548&lt;=10),('[1]Pricing Schedule'!$F$103+('[1]Pricing Schedule'!$F$105*M1548))*5,
IF(AND(I1548=110000,R1548&gt;672.8,R1548&lt;=841,M1548&gt;10),('[1]Pricing Schedule'!$F$111+('[1]Pricing Schedule'!$F$113*M1548))*5,
IF(AND(I1548=110000,R1548&gt;1345.6,R1548&lt;=1513.8,M1548&lt;=10),('[1]Pricing Schedule'!$F$103+('[1]Pricing Schedule'!$F$105*M1548))*9,
IF(AND(I1548=110000,R1548&gt;1345.6,R1548&lt;=1513.8,M1548&gt;10),('[1]Pricing Schedule'!$F$111+('[1]Pricing Schedule'!$F$113*M1548))*9,
9999999999)))))))))))))))))))))))))))))))))))))))</f>
        <v>1439840</v>
      </c>
      <c r="T1548" s="21">
        <f>IF(AND(I1548=38000,R1548&lt;=4.5,M1548&gt;8),'[1]Pricing Schedule'!$J$9,
IF(AND(I1548=38000,R1548&lt;=4.5,M1548&lt;=8),'[1]Pricing Schedule'!$J$36,
IF(AND(I1548=38000,R1548&gt;4.5,R1548&lt;=9,M1548&gt;8),'[1]Pricing Schedule'!$J$18,
IF(AND(I1548=38000,R1548&gt;4.5,R1548&lt;=9,M1548&lt;=8),'[1]Pricing Schedule'!$J$36,
IF(AND(I1548=38000,R1548&gt;9,R1548&lt;=12.8,M1548&gt;8),'[1]Pricing Schedule'!$J$27,
IF(AND(I1548=38000,R1548&gt;9,R1548&lt;=12.8,M1548&lt;=8),'[1]Pricing Schedule'!$J$36,
IF(AND(I1548=38000,R1548&gt;12.8,R1548&lt;=22.8),'[1]Pricing Schedule'!$J$36,
IF(AND(I1548=38000,R1548&gt;22.8,R1548&lt;=30.2),'[1]Pricing Schedule'!$J$45,
IF(AND(I1548=38000,R1548&gt;30.2,R1548&lt;=45.9),'[1]Pricing Schedule'!$J$54,
IF(AND(I1548=38000,R1548&gt;45.9,R1548&lt;=123.4),'[1]Pricing Schedule'!$J$97,
IF(AND(I1548=38000,R1548&gt;123.4,R1548&lt;=168.2,M1548&lt;=10),'[1]Pricing Schedule'!$J$105,
IF(AND(I1548=38000,R1548&gt;123.4,R1548&lt;=168.2,M1548&gt;10),'[1]Pricing Schedule'!$J$113,
IF(AND(I1548=38000,R1548&gt;168.2,R1548&lt;=336.4,M1548&lt;=10),('[1]Pricing Schedule'!$J$105),
IF(AND(I1548=38000,R1548&gt;168.2,R1548&lt;=336.4,M1548&gt;10),('[1]Pricing Schedule'!$J$113),
IF(AND(I1548=38000,R1548&gt;336.4,R1548&lt;=504.6,M1548&lt;=10),('[1]Pricing Schedule'!$J$105),
IF(AND(I1548=38000,R1548&gt;336.4,R1548&lt;=504.6,M1548&gt;10),('[1]Pricing Schedule'!$J$113),
IF(AND(I1548=38000,R1548&gt;504.6,R1548&lt;=672.8,M1548&lt;=10),('[1]Pricing Schedule'!$J$105),
IF(AND(I1548=38000,R1548&gt;504.6,R1548&lt;=672.8,M1548&gt;10),('[1]Pricing Schedule'!$J$113),
IF(AND(I1548=110000,R1548&lt;=12.8,M1548&gt;2),'[1]Pricing Schedule'!$J$63,
IF(AND(I1548=110000,R1548&lt;=12.8,M1548&lt;=2),'[1]Pricing Schedule'!$J$97,
IF(AND(I1548=110000,R1548&gt;12.8,R1548&lt;=22.8,M1548&gt;3),'[1]Pricing Schedule'!$J$72,
IF(AND(I1548=110000,R1548&gt;12.8,R1548&lt;=22.8,M1548&lt;=3),'[1]Pricing Schedule'!$J$97,
IF(AND(I1548=110000,R1548&gt;22.8,R1548&lt;=30.2),'[1]Pricing Schedule'!$J$81,
IF(AND(I1548=110000,R1548&gt;30.2,R1548&lt;=45.9),'[1]Pricing Schedule'!$J$90,
IF(AND(I1548=110000,R1548&gt;45.9,R1548&lt;=123.4),'[1]Pricing Schedule'!$J$97,
IF(AND(I1548=110000,R1548&gt;123.4,R1548&lt;=168.2,M1548&lt;=10),'[1]Pricing Schedule'!$J$105,
IF(AND(I1548=110000,R1548&gt;123.4,R1548&lt;=168.2,M1548&gt;10),'[1]Pricing Schedule'!$J$113,
IF(AND(I1548=110000,R1548&gt;168.2,R1548&lt;=336.2,M1548&lt;=10),('[1]Pricing Schedule'!$J$105),
IF(AND(I1548=110000,R1548&gt;168.2,R1548&lt;=336.2,M1548&gt;10),('[1]Pricing Schedule'!$J$113),
IF(AND(I1548=110000,R1548&gt;336.4,R1548&lt;=504.6,M1548&lt;=10),('[1]Pricing Schedule'!$J$105),
IF(AND(I1548=110000,R1548&gt;336.4,R1548&lt;=504.6,M1548&gt;10),('[1]Pricing Schedule'!$J$113),
IF(AND(I1548=110000,R1548&gt;504.6,R1548&lt;=672.8,M1548&lt;=10),('[1]Pricing Schedule'!$J$105),
IF(AND(I1548=110000,R1548&gt;504.6,R1548&lt;=672.8,M1548&gt;10),('[1]Pricing Schedule'!$J$113),
IF(AND(I1548=110000,R1548&gt;672.8,R1548&lt;=841,M1548&lt;=10),('[1]Pricing Schedule'!$J$105),
IF(AND(I1548=110000,R1548&gt;672.8,R1548&lt;=841,M1548&gt;10),('[1]Pricing Schedule'!$J$113),
IF(AND(I1548=110000,R1548&gt;1682,R1548&lt;=1850.2,M1548&lt;=10),('[1]Pricing Schedule'!$J$105),
IF(AND(I1548=110000,R1548&gt;1682,R1548&lt;=1850.2,M1548&gt;10),('[1]Pricing Schedule'!$J$113),
IF(AND(I1548=110000,R1548&gt;2018.4,R1548&lt;=2186.6,M1548&lt;=10),('[1]Pricing Schedule'!$J$105),
IF(AND(I1548=110000,R1548&gt;2018.4,R1548&lt;=2186.6,M1548&gt;10),('[1]Pricing Schedule'!$J$113),999999999)))))))))))))))))))))))))))))))))))))))</f>
        <v>1</v>
      </c>
      <c r="U1548" s="40">
        <f t="shared" si="150"/>
        <v>342819.04761904763</v>
      </c>
      <c r="V1548" s="41">
        <f t="shared" si="151"/>
        <v>2.9169907767529724</v>
      </c>
      <c r="Y1548" s="23">
        <v>503</v>
      </c>
      <c r="Z1548" s="23">
        <v>194</v>
      </c>
      <c r="AD1548" s="13"/>
      <c r="AE1548" s="13"/>
      <c r="AF1548" s="13"/>
      <c r="AR1548" s="35"/>
    </row>
    <row r="1549" spans="1:44">
      <c r="A1549" s="23">
        <v>1551</v>
      </c>
      <c r="B1549" s="23">
        <v>1551</v>
      </c>
      <c r="C1549" s="23" t="s">
        <v>2246</v>
      </c>
      <c r="D1549" s="23" t="s">
        <v>423</v>
      </c>
      <c r="E1549" s="23" t="s">
        <v>423</v>
      </c>
      <c r="F1549" s="23" t="s">
        <v>1095</v>
      </c>
      <c r="G1549" s="23" t="s">
        <v>1096</v>
      </c>
      <c r="H1549" s="23" t="s">
        <v>113</v>
      </c>
      <c r="I1549" s="13">
        <v>38000</v>
      </c>
      <c r="J1549" s="13">
        <v>38000</v>
      </c>
      <c r="K1549" s="23" t="s">
        <v>119</v>
      </c>
      <c r="L1549" s="24">
        <v>2.2570000000000001</v>
      </c>
      <c r="M1549" s="37">
        <f t="shared" si="146"/>
        <v>3</v>
      </c>
      <c r="N1549" s="24">
        <v>0.38</v>
      </c>
      <c r="O1549" s="13">
        <v>3</v>
      </c>
      <c r="P1549" s="36">
        <f t="shared" si="147"/>
        <v>0.38</v>
      </c>
      <c r="Q1549" s="38">
        <f t="shared" si="148"/>
        <v>4.2</v>
      </c>
      <c r="R1549" s="37">
        <f t="shared" si="149"/>
        <v>4.2</v>
      </c>
      <c r="S1549" s="39">
        <f>IF(AND(I1549=38000,R1549&lt;=4.5,M1549&gt;8),'[1]Pricing Schedule'!$F$8+('[1]Pricing Schedule'!$F$9*M1549),
IF(AND(I1549=38000,R1549&lt;=4.5,M1549&lt;=8),'[1]Pricing Schedule'!$F$34+('[1]Pricing Schedule'!$F$36*M1549),
IF(AND(I1549=38000,R1549&gt;4.5,R1549&lt;=9,M1549&gt;8),'[1]Pricing Schedule'!$F$17+('[1]Pricing Schedule'!$F$18*M1549),
IF(AND(I1549=38000,R1549&gt;4.5,R1549&lt;=9,M1549&lt;=8),'[1]Pricing Schedule'!$F$34+('[1]Pricing Schedule'!$F$36*M1549),
IF(AND(I1549=38000,R1549&gt;9,R1549&lt;=12.8,M1549&gt;8),'[1]Pricing Schedule'!$F$26+('[1]Pricing Schedule'!$F$27*M1549),
IF(AND(I1549=38000,R1549&gt;9,R1549&lt;=12.8,M1549&lt;=8),'[1]Pricing Schedule'!$F$34+('[1]Pricing Schedule'!$F$36*M1549),
IF(AND(I1549=38000,R1549&gt;12.8,R1549&lt;=22.8),'[1]Pricing Schedule'!$F$34+('[1]Pricing Schedule'!$F$36*M1549),
IF(AND(I1549=38000,R1549&gt;22.8,R1549&lt;=30.2),'[1]Pricing Schedule'!$F$43+('[1]Pricing Schedule'!$F$45*M1549),
IF(AND(I1549=38000,R1549&gt;30.2,R1549&lt;=45.9),'[1]Pricing Schedule'!$F$52+('[1]Pricing Schedule'!$F$54*M1549),
IF(AND(I1549=38000,R1549&gt;45.9,R1549&lt;=123.4),'[1]Pricing Schedule'!$F$96+('[1]Pricing Schedule'!$F$97*M1549),
IF(AND(I1549=38000,R1549&gt;123.4,R1549&lt;=168.2,M1549&lt;=10),'[1]Pricing Schedule'!$F$103+('[1]Pricing Schedule'!$F$105*M1549),
IF(AND(I1549=38000,R1549&gt;123.4,R1549&lt;=168.2,M1549&gt;10),'[1]Pricing Schedule'!$F$111+('[1]Pricing Schedule'!$F$113*M1549),
IF(AND(I1549=38000,R1549&gt;157.4,R1549&lt;=336.4,M1549&lt;=10),('[1]Pricing Schedule'!$F$103+('[1]Pricing Schedule'!$F$105*M1549))*2,
IF(AND(I1549=38000,R1549&gt;157.4,R1549&lt;=336.4,M1549&gt;10),('[1]Pricing Schedule'!$F$111+('[1]Pricing Schedule'!$F$113*M1549))*2,
IF(AND(I1549=38000,R1549&gt;314.8,R1549&lt;=504.6,M1549&lt;=10),('[1]Pricing Schedule'!$F$103+('[1]Pricing Schedule'!$F$105*M1549))*3,
IF(AND(I1549=38000,R1549&gt;314.8,R1549&lt;=504.6,M1549&gt;10),('[1]Pricing Schedule'!$F$111+('[1]Pricing Schedule'!$F$113*M1549))*3,
IF(AND(I1549=38000,R1549&gt;472.2,R1549&lt;=672.8,M1549&lt;=10),('[1]Pricing Schedule'!$F$103+('[1]Pricing Schedule'!$F$105*M1549))*4,
IF(AND(I1549=38000,R1549&gt;472.2,R1549&lt;=672.8,M1549&gt;10),('[1]Pricing Schedule'!$F$111+('[1]Pricing Schedule'!$F$113*M1549))*4,
IF(AND(I1549=110000,R1549&lt;=12.8,M1549&gt;2),'[1]Pricing Schedule'!$F$62+('[1]Pricing Schedule'!$F$63*M1549),
IF(AND(I1549=110000,R1549&lt;=12.8,M1549&lt;=2),'[1]Pricing Schedule'!$F$96+('[1]Pricing Schedule'!$F$97*M1549),
IF(AND(I1549=110000,R1549&gt;12.8,R1549&lt;=22.8,M1549&gt;3),'[1]Pricing Schedule'!$F$71+('[1]Pricing Schedule'!$F$72*M1549),
IF(AND(I1549=110000,R1549&gt;12.8,R1549&lt;=22.8,M1549&lt;=3),'[1]Pricing Schedule'!$F$96+('[1]Pricing Schedule'!$F$97*M1549),
IF(AND(I1549=110000,R1549&gt;22.8,R1549&lt;=30.2),'[1]Pricing Schedule'!$F$80+('[1]Pricing Schedule'!$F$81*M1549),
IF(AND(I1549=110000,R1549&gt;30.2,R1549&lt;=45.9),'[1]Pricing Schedule'!$F$89+('[1]Pricing Schedule'!$F$90*M1549),
IF(AND(I1549=110000,R1549&gt;45.9,R1549&lt;=123.4),'[1]Pricing Schedule'!$F$96+('[1]Pricing Schedule'!$F$97*M1549),
IF(AND(I1549=110000,R1549&gt;123.4,R1549&lt;=168.2,M1549&lt;=10),'[1]Pricing Schedule'!$F$103+('[1]Pricing Schedule'!$F$105*M1549),
IF(AND(I1549=110000,R1549&gt;123.4,R1549&lt;=168.2,M1549&gt;10),'[1]Pricing Schedule'!$F$111+('[1]Pricing Schedule'!$F$113*M1549),
IF(AND(I1549=110000,R1549&gt;168.2,R1549&lt;=336.4,M1549&lt;=10),('[1]Pricing Schedule'!$F$103+('[1]Pricing Schedule'!$F$105*M1549))*2,
IF(AND(I1549=110000,R1549&gt;168.2,R1549&lt;=336.4,M1549&gt;10),('[1]Pricing Schedule'!$F$111+('[1]Pricing Schedule'!$F$113*M1549))*2,
IF(AND(I1549=110000,R1549&gt;336.4,R1549&lt;=504.6,M1549&lt;=10),('[1]Pricing Schedule'!$F$103+('[1]Pricing Schedule'!$F$105*M1549))*3,
IF(AND(I1549=110000,R1549&gt;336.4,R1549&lt;=504.6,M1549&gt;10),('[1]Pricing Schedule'!$F$111+('[1]Pricing Schedule'!$F$113*M1549))*3,
IF(AND(I1549=110000,R1549&gt;504.6,R1549&lt;=672.8,M1549&lt;=10),('[1]Pricing Schedule'!$F$103+('[1]Pricing Schedule'!$F$105*M1549))*4,
IF(AND(I1549=110000,R1549&gt;504.6,R1549&lt;=672.8,M1549&gt;10),('[1]Pricing Schedule'!$F$111+('[1]Pricing Schedule'!$F$113*M1549))*4,
IF(AND(I1549=110000,R1549&gt;672.8,R1549&lt;=841,M1549&lt;=10),('[1]Pricing Schedule'!$F$103+('[1]Pricing Schedule'!$F$105*M1549))*5,
IF(AND(I1549=110000,R1549&gt;672.8,R1549&lt;=841,M1549&gt;10),('[1]Pricing Schedule'!$F$111+('[1]Pricing Schedule'!$F$113*M1549))*5,
IF(AND(I1549=110000,R1549&gt;672.8,R1549&lt;=841,M1549&lt;=10),('[1]Pricing Schedule'!$F$103+('[1]Pricing Schedule'!$F$105*M1549))*5,
IF(AND(I1549=110000,R1549&gt;672.8,R1549&lt;=841,M1549&gt;10),('[1]Pricing Schedule'!$F$111+('[1]Pricing Schedule'!$F$113*M1549))*5,
IF(AND(I1549=110000,R1549&gt;1345.6,R1549&lt;=1513.8,M1549&lt;=10),('[1]Pricing Schedule'!$F$103+('[1]Pricing Schedule'!$F$105*M1549))*9,
IF(AND(I1549=110000,R1549&gt;1345.6,R1549&lt;=1513.8,M1549&gt;10),('[1]Pricing Schedule'!$F$111+('[1]Pricing Schedule'!$F$113*M1549))*9,
9999999999)))))))))))))))))))))))))))))))))))))))</f>
        <v>558600</v>
      </c>
      <c r="T1549" s="21">
        <f>IF(AND(I1549=38000,R1549&lt;=4.5,M1549&gt;8),'[1]Pricing Schedule'!$J$9,
IF(AND(I1549=38000,R1549&lt;=4.5,M1549&lt;=8),'[1]Pricing Schedule'!$J$36,
IF(AND(I1549=38000,R1549&gt;4.5,R1549&lt;=9,M1549&gt;8),'[1]Pricing Schedule'!$J$18,
IF(AND(I1549=38000,R1549&gt;4.5,R1549&lt;=9,M1549&lt;=8),'[1]Pricing Schedule'!$J$36,
IF(AND(I1549=38000,R1549&gt;9,R1549&lt;=12.8,M1549&gt;8),'[1]Pricing Schedule'!$J$27,
IF(AND(I1549=38000,R1549&gt;9,R1549&lt;=12.8,M1549&lt;=8),'[1]Pricing Schedule'!$J$36,
IF(AND(I1549=38000,R1549&gt;12.8,R1549&lt;=22.8),'[1]Pricing Schedule'!$J$36,
IF(AND(I1549=38000,R1549&gt;22.8,R1549&lt;=30.2),'[1]Pricing Schedule'!$J$45,
IF(AND(I1549=38000,R1549&gt;30.2,R1549&lt;=45.9),'[1]Pricing Schedule'!$J$54,
IF(AND(I1549=38000,R1549&gt;45.9,R1549&lt;=123.4),'[1]Pricing Schedule'!$J$97,
IF(AND(I1549=38000,R1549&gt;123.4,R1549&lt;=168.2,M1549&lt;=10),'[1]Pricing Schedule'!$J$105,
IF(AND(I1549=38000,R1549&gt;123.4,R1549&lt;=168.2,M1549&gt;10),'[1]Pricing Schedule'!$J$113,
IF(AND(I1549=38000,R1549&gt;168.2,R1549&lt;=336.4,M1549&lt;=10),('[1]Pricing Schedule'!$J$105),
IF(AND(I1549=38000,R1549&gt;168.2,R1549&lt;=336.4,M1549&gt;10),('[1]Pricing Schedule'!$J$113),
IF(AND(I1549=38000,R1549&gt;336.4,R1549&lt;=504.6,M1549&lt;=10),('[1]Pricing Schedule'!$J$105),
IF(AND(I1549=38000,R1549&gt;336.4,R1549&lt;=504.6,M1549&gt;10),('[1]Pricing Schedule'!$J$113),
IF(AND(I1549=38000,R1549&gt;504.6,R1549&lt;=672.8,M1549&lt;=10),('[1]Pricing Schedule'!$J$105),
IF(AND(I1549=38000,R1549&gt;504.6,R1549&lt;=672.8,M1549&gt;10),('[1]Pricing Schedule'!$J$113),
IF(AND(I1549=110000,R1549&lt;=12.8,M1549&gt;2),'[1]Pricing Schedule'!$J$63,
IF(AND(I1549=110000,R1549&lt;=12.8,M1549&lt;=2),'[1]Pricing Schedule'!$J$97,
IF(AND(I1549=110000,R1549&gt;12.8,R1549&lt;=22.8,M1549&gt;3),'[1]Pricing Schedule'!$J$72,
IF(AND(I1549=110000,R1549&gt;12.8,R1549&lt;=22.8,M1549&lt;=3),'[1]Pricing Schedule'!$J$97,
IF(AND(I1549=110000,R1549&gt;22.8,R1549&lt;=30.2),'[1]Pricing Schedule'!$J$81,
IF(AND(I1549=110000,R1549&gt;30.2,R1549&lt;=45.9),'[1]Pricing Schedule'!$J$90,
IF(AND(I1549=110000,R1549&gt;45.9,R1549&lt;=123.4),'[1]Pricing Schedule'!$J$97,
IF(AND(I1549=110000,R1549&gt;123.4,R1549&lt;=168.2,M1549&lt;=10),'[1]Pricing Schedule'!$J$105,
IF(AND(I1549=110000,R1549&gt;123.4,R1549&lt;=168.2,M1549&gt;10),'[1]Pricing Schedule'!$J$113,
IF(AND(I1549=110000,R1549&gt;168.2,R1549&lt;=336.2,M1549&lt;=10),('[1]Pricing Schedule'!$J$105),
IF(AND(I1549=110000,R1549&gt;168.2,R1549&lt;=336.2,M1549&gt;10),('[1]Pricing Schedule'!$J$113),
IF(AND(I1549=110000,R1549&gt;336.4,R1549&lt;=504.6,M1549&lt;=10),('[1]Pricing Schedule'!$J$105),
IF(AND(I1549=110000,R1549&gt;336.4,R1549&lt;=504.6,M1549&gt;10),('[1]Pricing Schedule'!$J$113),
IF(AND(I1549=110000,R1549&gt;504.6,R1549&lt;=672.8,M1549&lt;=10),('[1]Pricing Schedule'!$J$105),
IF(AND(I1549=110000,R1549&gt;504.6,R1549&lt;=672.8,M1549&gt;10),('[1]Pricing Schedule'!$J$113),
IF(AND(I1549=110000,R1549&gt;672.8,R1549&lt;=841,M1549&lt;=10),('[1]Pricing Schedule'!$J$105),
IF(AND(I1549=110000,R1549&gt;672.8,R1549&lt;=841,M1549&gt;10),('[1]Pricing Schedule'!$J$113),
IF(AND(I1549=110000,R1549&gt;1682,R1549&lt;=1850.2,M1549&lt;=10),('[1]Pricing Schedule'!$J$105),
IF(AND(I1549=110000,R1549&gt;1682,R1549&lt;=1850.2,M1549&gt;10),('[1]Pricing Schedule'!$J$113),
IF(AND(I1549=110000,R1549&gt;2018.4,R1549&lt;=2186.6,M1549&lt;=10),('[1]Pricing Schedule'!$J$105),
IF(AND(I1549=110000,R1549&gt;2018.4,R1549&lt;=2186.6,M1549&gt;10),('[1]Pricing Schedule'!$J$113),999999999)))))))))))))))))))))))))))))))))))))))</f>
        <v>4</v>
      </c>
      <c r="U1549" s="40">
        <f t="shared" si="150"/>
        <v>133000</v>
      </c>
      <c r="V1549" s="41">
        <f t="shared" si="151"/>
        <v>7.518796992481203</v>
      </c>
      <c r="Y1549" s="23">
        <v>107</v>
      </c>
      <c r="Z1549" s="23">
        <v>489</v>
      </c>
      <c r="AD1549" s="13"/>
      <c r="AE1549" s="13"/>
      <c r="AF1549" s="13"/>
      <c r="AR1549" s="35"/>
    </row>
    <row r="1550" spans="1:44">
      <c r="A1550" s="23">
        <v>1552</v>
      </c>
      <c r="B1550" s="23">
        <v>1552</v>
      </c>
      <c r="C1550" s="23" t="s">
        <v>2247</v>
      </c>
      <c r="D1550" s="23" t="s">
        <v>423</v>
      </c>
      <c r="E1550" s="23" t="s">
        <v>423</v>
      </c>
      <c r="F1550" s="23" t="s">
        <v>1095</v>
      </c>
      <c r="G1550" s="23" t="s">
        <v>1096</v>
      </c>
      <c r="H1550" s="23" t="s">
        <v>113</v>
      </c>
      <c r="I1550" s="13">
        <v>38000</v>
      </c>
      <c r="J1550" s="13">
        <v>38000</v>
      </c>
      <c r="K1550" s="23" t="s">
        <v>119</v>
      </c>
      <c r="L1550" s="24">
        <v>7.835</v>
      </c>
      <c r="M1550" s="37">
        <f t="shared" si="146"/>
        <v>8</v>
      </c>
      <c r="N1550" s="24">
        <v>0.156</v>
      </c>
      <c r="O1550" s="13">
        <v>3</v>
      </c>
      <c r="P1550" s="36">
        <f t="shared" si="147"/>
        <v>0.156</v>
      </c>
      <c r="Q1550" s="38">
        <f t="shared" si="148"/>
        <v>4.2</v>
      </c>
      <c r="R1550" s="37">
        <f t="shared" si="149"/>
        <v>4.2</v>
      </c>
      <c r="S1550" s="39">
        <f>IF(AND(I1550=38000,R1550&lt;=4.5,M1550&gt;8),'[1]Pricing Schedule'!$F$8+('[1]Pricing Schedule'!$F$9*M1550),
IF(AND(I1550=38000,R1550&lt;=4.5,M1550&lt;=8),'[1]Pricing Schedule'!$F$34+('[1]Pricing Schedule'!$F$36*M1550),
IF(AND(I1550=38000,R1550&gt;4.5,R1550&lt;=9,M1550&gt;8),'[1]Pricing Schedule'!$F$17+('[1]Pricing Schedule'!$F$18*M1550),
IF(AND(I1550=38000,R1550&gt;4.5,R1550&lt;=9,M1550&lt;=8),'[1]Pricing Schedule'!$F$34+('[1]Pricing Schedule'!$F$36*M1550),
IF(AND(I1550=38000,R1550&gt;9,R1550&lt;=12.8,M1550&gt;8),'[1]Pricing Schedule'!$F$26+('[1]Pricing Schedule'!$F$27*M1550),
IF(AND(I1550=38000,R1550&gt;9,R1550&lt;=12.8,M1550&lt;=8),'[1]Pricing Schedule'!$F$34+('[1]Pricing Schedule'!$F$36*M1550),
IF(AND(I1550=38000,R1550&gt;12.8,R1550&lt;=22.8),'[1]Pricing Schedule'!$F$34+('[1]Pricing Schedule'!$F$36*M1550),
IF(AND(I1550=38000,R1550&gt;22.8,R1550&lt;=30.2),'[1]Pricing Schedule'!$F$43+('[1]Pricing Schedule'!$F$45*M1550),
IF(AND(I1550=38000,R1550&gt;30.2,R1550&lt;=45.9),'[1]Pricing Schedule'!$F$52+('[1]Pricing Schedule'!$F$54*M1550),
IF(AND(I1550=38000,R1550&gt;45.9,R1550&lt;=123.4),'[1]Pricing Schedule'!$F$96+('[1]Pricing Schedule'!$F$97*M1550),
IF(AND(I1550=38000,R1550&gt;123.4,R1550&lt;=168.2,M1550&lt;=10),'[1]Pricing Schedule'!$F$103+('[1]Pricing Schedule'!$F$105*M1550),
IF(AND(I1550=38000,R1550&gt;123.4,R1550&lt;=168.2,M1550&gt;10),'[1]Pricing Schedule'!$F$111+('[1]Pricing Schedule'!$F$113*M1550),
IF(AND(I1550=38000,R1550&gt;157.4,R1550&lt;=336.4,M1550&lt;=10),('[1]Pricing Schedule'!$F$103+('[1]Pricing Schedule'!$F$105*M1550))*2,
IF(AND(I1550=38000,R1550&gt;157.4,R1550&lt;=336.4,M1550&gt;10),('[1]Pricing Schedule'!$F$111+('[1]Pricing Schedule'!$F$113*M1550))*2,
IF(AND(I1550=38000,R1550&gt;314.8,R1550&lt;=504.6,M1550&lt;=10),('[1]Pricing Schedule'!$F$103+('[1]Pricing Schedule'!$F$105*M1550))*3,
IF(AND(I1550=38000,R1550&gt;314.8,R1550&lt;=504.6,M1550&gt;10),('[1]Pricing Schedule'!$F$111+('[1]Pricing Schedule'!$F$113*M1550))*3,
IF(AND(I1550=38000,R1550&gt;472.2,R1550&lt;=672.8,M1550&lt;=10),('[1]Pricing Schedule'!$F$103+('[1]Pricing Schedule'!$F$105*M1550))*4,
IF(AND(I1550=38000,R1550&gt;472.2,R1550&lt;=672.8,M1550&gt;10),('[1]Pricing Schedule'!$F$111+('[1]Pricing Schedule'!$F$113*M1550))*4,
IF(AND(I1550=110000,R1550&lt;=12.8,M1550&gt;2),'[1]Pricing Schedule'!$F$62+('[1]Pricing Schedule'!$F$63*M1550),
IF(AND(I1550=110000,R1550&lt;=12.8,M1550&lt;=2),'[1]Pricing Schedule'!$F$96+('[1]Pricing Schedule'!$F$97*M1550),
IF(AND(I1550=110000,R1550&gt;12.8,R1550&lt;=22.8,M1550&gt;3),'[1]Pricing Schedule'!$F$71+('[1]Pricing Schedule'!$F$72*M1550),
IF(AND(I1550=110000,R1550&gt;12.8,R1550&lt;=22.8,M1550&lt;=3),'[1]Pricing Schedule'!$F$96+('[1]Pricing Schedule'!$F$97*M1550),
IF(AND(I1550=110000,R1550&gt;22.8,R1550&lt;=30.2),'[1]Pricing Schedule'!$F$80+('[1]Pricing Schedule'!$F$81*M1550),
IF(AND(I1550=110000,R1550&gt;30.2,R1550&lt;=45.9),'[1]Pricing Schedule'!$F$89+('[1]Pricing Schedule'!$F$90*M1550),
IF(AND(I1550=110000,R1550&gt;45.9,R1550&lt;=123.4),'[1]Pricing Schedule'!$F$96+('[1]Pricing Schedule'!$F$97*M1550),
IF(AND(I1550=110000,R1550&gt;123.4,R1550&lt;=168.2,M1550&lt;=10),'[1]Pricing Schedule'!$F$103+('[1]Pricing Schedule'!$F$105*M1550),
IF(AND(I1550=110000,R1550&gt;123.4,R1550&lt;=168.2,M1550&gt;10),'[1]Pricing Schedule'!$F$111+('[1]Pricing Schedule'!$F$113*M1550),
IF(AND(I1550=110000,R1550&gt;168.2,R1550&lt;=336.4,M1550&lt;=10),('[1]Pricing Schedule'!$F$103+('[1]Pricing Schedule'!$F$105*M1550))*2,
IF(AND(I1550=110000,R1550&gt;168.2,R1550&lt;=336.4,M1550&gt;10),('[1]Pricing Schedule'!$F$111+('[1]Pricing Schedule'!$F$113*M1550))*2,
IF(AND(I1550=110000,R1550&gt;336.4,R1550&lt;=504.6,M1550&lt;=10),('[1]Pricing Schedule'!$F$103+('[1]Pricing Schedule'!$F$105*M1550))*3,
IF(AND(I1550=110000,R1550&gt;336.4,R1550&lt;=504.6,M1550&gt;10),('[1]Pricing Schedule'!$F$111+('[1]Pricing Schedule'!$F$113*M1550))*3,
IF(AND(I1550=110000,R1550&gt;504.6,R1550&lt;=672.8,M1550&lt;=10),('[1]Pricing Schedule'!$F$103+('[1]Pricing Schedule'!$F$105*M1550))*4,
IF(AND(I1550=110000,R1550&gt;504.6,R1550&lt;=672.8,M1550&gt;10),('[1]Pricing Schedule'!$F$111+('[1]Pricing Schedule'!$F$113*M1550))*4,
IF(AND(I1550=110000,R1550&gt;672.8,R1550&lt;=841,M1550&lt;=10),('[1]Pricing Schedule'!$F$103+('[1]Pricing Schedule'!$F$105*M1550))*5,
IF(AND(I1550=110000,R1550&gt;672.8,R1550&lt;=841,M1550&gt;10),('[1]Pricing Schedule'!$F$111+('[1]Pricing Schedule'!$F$113*M1550))*5,
IF(AND(I1550=110000,R1550&gt;672.8,R1550&lt;=841,M1550&lt;=10),('[1]Pricing Schedule'!$F$103+('[1]Pricing Schedule'!$F$105*M1550))*5,
IF(AND(I1550=110000,R1550&gt;672.8,R1550&lt;=841,M1550&gt;10),('[1]Pricing Schedule'!$F$111+('[1]Pricing Schedule'!$F$113*M1550))*5,
IF(AND(I1550=110000,R1550&gt;1345.6,R1550&lt;=1513.8,M1550&lt;=10),('[1]Pricing Schedule'!$F$103+('[1]Pricing Schedule'!$F$105*M1550))*9,
IF(AND(I1550=110000,R1550&gt;1345.6,R1550&lt;=1513.8,M1550&gt;10),('[1]Pricing Schedule'!$F$111+('[1]Pricing Schedule'!$F$113*M1550))*9,
9999999999)))))))))))))))))))))))))))))))))))))))</f>
        <v>909950</v>
      </c>
      <c r="T1550" s="21">
        <f>IF(AND(I1550=38000,R1550&lt;=4.5,M1550&gt;8),'[1]Pricing Schedule'!$J$9,
IF(AND(I1550=38000,R1550&lt;=4.5,M1550&lt;=8),'[1]Pricing Schedule'!$J$36,
IF(AND(I1550=38000,R1550&gt;4.5,R1550&lt;=9,M1550&gt;8),'[1]Pricing Schedule'!$J$18,
IF(AND(I1550=38000,R1550&gt;4.5,R1550&lt;=9,M1550&lt;=8),'[1]Pricing Schedule'!$J$36,
IF(AND(I1550=38000,R1550&gt;9,R1550&lt;=12.8,M1550&gt;8),'[1]Pricing Schedule'!$J$27,
IF(AND(I1550=38000,R1550&gt;9,R1550&lt;=12.8,M1550&lt;=8),'[1]Pricing Schedule'!$J$36,
IF(AND(I1550=38000,R1550&gt;12.8,R1550&lt;=22.8),'[1]Pricing Schedule'!$J$36,
IF(AND(I1550=38000,R1550&gt;22.8,R1550&lt;=30.2),'[1]Pricing Schedule'!$J$45,
IF(AND(I1550=38000,R1550&gt;30.2,R1550&lt;=45.9),'[1]Pricing Schedule'!$J$54,
IF(AND(I1550=38000,R1550&gt;45.9,R1550&lt;=123.4),'[1]Pricing Schedule'!$J$97,
IF(AND(I1550=38000,R1550&gt;123.4,R1550&lt;=168.2,M1550&lt;=10),'[1]Pricing Schedule'!$J$105,
IF(AND(I1550=38000,R1550&gt;123.4,R1550&lt;=168.2,M1550&gt;10),'[1]Pricing Schedule'!$J$113,
IF(AND(I1550=38000,R1550&gt;168.2,R1550&lt;=336.4,M1550&lt;=10),('[1]Pricing Schedule'!$J$105),
IF(AND(I1550=38000,R1550&gt;168.2,R1550&lt;=336.4,M1550&gt;10),('[1]Pricing Schedule'!$J$113),
IF(AND(I1550=38000,R1550&gt;336.4,R1550&lt;=504.6,M1550&lt;=10),('[1]Pricing Schedule'!$J$105),
IF(AND(I1550=38000,R1550&gt;336.4,R1550&lt;=504.6,M1550&gt;10),('[1]Pricing Schedule'!$J$113),
IF(AND(I1550=38000,R1550&gt;504.6,R1550&lt;=672.8,M1550&lt;=10),('[1]Pricing Schedule'!$J$105),
IF(AND(I1550=38000,R1550&gt;504.6,R1550&lt;=672.8,M1550&gt;10),('[1]Pricing Schedule'!$J$113),
IF(AND(I1550=110000,R1550&lt;=12.8,M1550&gt;2),'[1]Pricing Schedule'!$J$63,
IF(AND(I1550=110000,R1550&lt;=12.8,M1550&lt;=2),'[1]Pricing Schedule'!$J$97,
IF(AND(I1550=110000,R1550&gt;12.8,R1550&lt;=22.8,M1550&gt;3),'[1]Pricing Schedule'!$J$72,
IF(AND(I1550=110000,R1550&gt;12.8,R1550&lt;=22.8,M1550&lt;=3),'[1]Pricing Schedule'!$J$97,
IF(AND(I1550=110000,R1550&gt;22.8,R1550&lt;=30.2),'[1]Pricing Schedule'!$J$81,
IF(AND(I1550=110000,R1550&gt;30.2,R1550&lt;=45.9),'[1]Pricing Schedule'!$J$90,
IF(AND(I1550=110000,R1550&gt;45.9,R1550&lt;=123.4),'[1]Pricing Schedule'!$J$97,
IF(AND(I1550=110000,R1550&gt;123.4,R1550&lt;=168.2,M1550&lt;=10),'[1]Pricing Schedule'!$J$105,
IF(AND(I1550=110000,R1550&gt;123.4,R1550&lt;=168.2,M1550&gt;10),'[1]Pricing Schedule'!$J$113,
IF(AND(I1550=110000,R1550&gt;168.2,R1550&lt;=336.2,M1550&lt;=10),('[1]Pricing Schedule'!$J$105),
IF(AND(I1550=110000,R1550&gt;168.2,R1550&lt;=336.2,M1550&gt;10),('[1]Pricing Schedule'!$J$113),
IF(AND(I1550=110000,R1550&gt;336.4,R1550&lt;=504.6,M1550&lt;=10),('[1]Pricing Schedule'!$J$105),
IF(AND(I1550=110000,R1550&gt;336.4,R1550&lt;=504.6,M1550&gt;10),('[1]Pricing Schedule'!$J$113),
IF(AND(I1550=110000,R1550&gt;504.6,R1550&lt;=672.8,M1550&lt;=10),('[1]Pricing Schedule'!$J$105),
IF(AND(I1550=110000,R1550&gt;504.6,R1550&lt;=672.8,M1550&gt;10),('[1]Pricing Schedule'!$J$113),
IF(AND(I1550=110000,R1550&gt;672.8,R1550&lt;=841,M1550&lt;=10),('[1]Pricing Schedule'!$J$105),
IF(AND(I1550=110000,R1550&gt;672.8,R1550&lt;=841,M1550&gt;10),('[1]Pricing Schedule'!$J$113),
IF(AND(I1550=110000,R1550&gt;1682,R1550&lt;=1850.2,M1550&lt;=10),('[1]Pricing Schedule'!$J$105),
IF(AND(I1550=110000,R1550&gt;1682,R1550&lt;=1850.2,M1550&gt;10),('[1]Pricing Schedule'!$J$113),
IF(AND(I1550=110000,R1550&gt;2018.4,R1550&lt;=2186.6,M1550&lt;=10),('[1]Pricing Schedule'!$J$105),
IF(AND(I1550=110000,R1550&gt;2018.4,R1550&lt;=2186.6,M1550&gt;10),('[1]Pricing Schedule'!$J$113),999999999)))))))))))))))))))))))))))))))))))))))</f>
        <v>4</v>
      </c>
      <c r="U1550" s="40">
        <f t="shared" si="150"/>
        <v>216654.76190476189</v>
      </c>
      <c r="V1550" s="41">
        <f t="shared" si="151"/>
        <v>4.6156382218803227</v>
      </c>
      <c r="Y1550" s="23">
        <v>178</v>
      </c>
      <c r="Z1550" s="23">
        <v>489</v>
      </c>
      <c r="AD1550" s="13"/>
      <c r="AE1550" s="13"/>
      <c r="AF1550" s="13"/>
      <c r="AR1550" s="35"/>
    </row>
    <row r="1551" spans="1:44">
      <c r="A1551" s="23">
        <v>1553</v>
      </c>
      <c r="B1551" s="23">
        <v>1553</v>
      </c>
      <c r="C1551" s="23" t="s">
        <v>2248</v>
      </c>
      <c r="D1551" s="23" t="s">
        <v>116</v>
      </c>
      <c r="E1551" s="23" t="s">
        <v>116</v>
      </c>
      <c r="F1551" s="23" t="s">
        <v>1800</v>
      </c>
      <c r="G1551" s="23" t="s">
        <v>1801</v>
      </c>
      <c r="H1551" s="23" t="s">
        <v>113</v>
      </c>
      <c r="I1551" s="13">
        <v>38000</v>
      </c>
      <c r="J1551" s="13">
        <v>38000</v>
      </c>
      <c r="K1551" s="23" t="s">
        <v>119</v>
      </c>
      <c r="L1551" s="24">
        <v>4.617</v>
      </c>
      <c r="M1551" s="37">
        <f t="shared" si="146"/>
        <v>5</v>
      </c>
      <c r="N1551" s="24">
        <v>0.35899999999999999</v>
      </c>
      <c r="O1551" s="13">
        <v>3</v>
      </c>
      <c r="P1551" s="36">
        <f t="shared" si="147"/>
        <v>0.35899999999999999</v>
      </c>
      <c r="Q1551" s="38">
        <f t="shared" si="148"/>
        <v>4.2</v>
      </c>
      <c r="R1551" s="37">
        <f t="shared" si="149"/>
        <v>4.2</v>
      </c>
      <c r="S1551" s="39">
        <f>IF(AND(I1551=38000,R1551&lt;=4.5,M1551&gt;8),'[1]Pricing Schedule'!$F$8+('[1]Pricing Schedule'!$F$9*M1551),
IF(AND(I1551=38000,R1551&lt;=4.5,M1551&lt;=8),'[1]Pricing Schedule'!$F$34+('[1]Pricing Schedule'!$F$36*M1551),
IF(AND(I1551=38000,R1551&gt;4.5,R1551&lt;=9,M1551&gt;8),'[1]Pricing Schedule'!$F$17+('[1]Pricing Schedule'!$F$18*M1551),
IF(AND(I1551=38000,R1551&gt;4.5,R1551&lt;=9,M1551&lt;=8),'[1]Pricing Schedule'!$F$34+('[1]Pricing Schedule'!$F$36*M1551),
IF(AND(I1551=38000,R1551&gt;9,R1551&lt;=12.8,M1551&gt;8),'[1]Pricing Schedule'!$F$26+('[1]Pricing Schedule'!$F$27*M1551),
IF(AND(I1551=38000,R1551&gt;9,R1551&lt;=12.8,M1551&lt;=8),'[1]Pricing Schedule'!$F$34+('[1]Pricing Schedule'!$F$36*M1551),
IF(AND(I1551=38000,R1551&gt;12.8,R1551&lt;=22.8),'[1]Pricing Schedule'!$F$34+('[1]Pricing Schedule'!$F$36*M1551),
IF(AND(I1551=38000,R1551&gt;22.8,R1551&lt;=30.2),'[1]Pricing Schedule'!$F$43+('[1]Pricing Schedule'!$F$45*M1551),
IF(AND(I1551=38000,R1551&gt;30.2,R1551&lt;=45.9),'[1]Pricing Schedule'!$F$52+('[1]Pricing Schedule'!$F$54*M1551),
IF(AND(I1551=38000,R1551&gt;45.9,R1551&lt;=123.4),'[1]Pricing Schedule'!$F$96+('[1]Pricing Schedule'!$F$97*M1551),
IF(AND(I1551=38000,R1551&gt;123.4,R1551&lt;=168.2,M1551&lt;=10),'[1]Pricing Schedule'!$F$103+('[1]Pricing Schedule'!$F$105*M1551),
IF(AND(I1551=38000,R1551&gt;123.4,R1551&lt;=168.2,M1551&gt;10),'[1]Pricing Schedule'!$F$111+('[1]Pricing Schedule'!$F$113*M1551),
IF(AND(I1551=38000,R1551&gt;157.4,R1551&lt;=336.4,M1551&lt;=10),('[1]Pricing Schedule'!$F$103+('[1]Pricing Schedule'!$F$105*M1551))*2,
IF(AND(I1551=38000,R1551&gt;157.4,R1551&lt;=336.4,M1551&gt;10),('[1]Pricing Schedule'!$F$111+('[1]Pricing Schedule'!$F$113*M1551))*2,
IF(AND(I1551=38000,R1551&gt;314.8,R1551&lt;=504.6,M1551&lt;=10),('[1]Pricing Schedule'!$F$103+('[1]Pricing Schedule'!$F$105*M1551))*3,
IF(AND(I1551=38000,R1551&gt;314.8,R1551&lt;=504.6,M1551&gt;10),('[1]Pricing Schedule'!$F$111+('[1]Pricing Schedule'!$F$113*M1551))*3,
IF(AND(I1551=38000,R1551&gt;472.2,R1551&lt;=672.8,M1551&lt;=10),('[1]Pricing Schedule'!$F$103+('[1]Pricing Schedule'!$F$105*M1551))*4,
IF(AND(I1551=38000,R1551&gt;472.2,R1551&lt;=672.8,M1551&gt;10),('[1]Pricing Schedule'!$F$111+('[1]Pricing Schedule'!$F$113*M1551))*4,
IF(AND(I1551=110000,R1551&lt;=12.8,M1551&gt;2),'[1]Pricing Schedule'!$F$62+('[1]Pricing Schedule'!$F$63*M1551),
IF(AND(I1551=110000,R1551&lt;=12.8,M1551&lt;=2),'[1]Pricing Schedule'!$F$96+('[1]Pricing Schedule'!$F$97*M1551),
IF(AND(I1551=110000,R1551&gt;12.8,R1551&lt;=22.8,M1551&gt;3),'[1]Pricing Schedule'!$F$71+('[1]Pricing Schedule'!$F$72*M1551),
IF(AND(I1551=110000,R1551&gt;12.8,R1551&lt;=22.8,M1551&lt;=3),'[1]Pricing Schedule'!$F$96+('[1]Pricing Schedule'!$F$97*M1551),
IF(AND(I1551=110000,R1551&gt;22.8,R1551&lt;=30.2),'[1]Pricing Schedule'!$F$80+('[1]Pricing Schedule'!$F$81*M1551),
IF(AND(I1551=110000,R1551&gt;30.2,R1551&lt;=45.9),'[1]Pricing Schedule'!$F$89+('[1]Pricing Schedule'!$F$90*M1551),
IF(AND(I1551=110000,R1551&gt;45.9,R1551&lt;=123.4),'[1]Pricing Schedule'!$F$96+('[1]Pricing Schedule'!$F$97*M1551),
IF(AND(I1551=110000,R1551&gt;123.4,R1551&lt;=168.2,M1551&lt;=10),'[1]Pricing Schedule'!$F$103+('[1]Pricing Schedule'!$F$105*M1551),
IF(AND(I1551=110000,R1551&gt;123.4,R1551&lt;=168.2,M1551&gt;10),'[1]Pricing Schedule'!$F$111+('[1]Pricing Schedule'!$F$113*M1551),
IF(AND(I1551=110000,R1551&gt;168.2,R1551&lt;=336.4,M1551&lt;=10),('[1]Pricing Schedule'!$F$103+('[1]Pricing Schedule'!$F$105*M1551))*2,
IF(AND(I1551=110000,R1551&gt;168.2,R1551&lt;=336.4,M1551&gt;10),('[1]Pricing Schedule'!$F$111+('[1]Pricing Schedule'!$F$113*M1551))*2,
IF(AND(I1551=110000,R1551&gt;336.4,R1551&lt;=504.6,M1551&lt;=10),('[1]Pricing Schedule'!$F$103+('[1]Pricing Schedule'!$F$105*M1551))*3,
IF(AND(I1551=110000,R1551&gt;336.4,R1551&lt;=504.6,M1551&gt;10),('[1]Pricing Schedule'!$F$111+('[1]Pricing Schedule'!$F$113*M1551))*3,
IF(AND(I1551=110000,R1551&gt;504.6,R1551&lt;=672.8,M1551&lt;=10),('[1]Pricing Schedule'!$F$103+('[1]Pricing Schedule'!$F$105*M1551))*4,
IF(AND(I1551=110000,R1551&gt;504.6,R1551&lt;=672.8,M1551&gt;10),('[1]Pricing Schedule'!$F$111+('[1]Pricing Schedule'!$F$113*M1551))*4,
IF(AND(I1551=110000,R1551&gt;672.8,R1551&lt;=841,M1551&lt;=10),('[1]Pricing Schedule'!$F$103+('[1]Pricing Schedule'!$F$105*M1551))*5,
IF(AND(I1551=110000,R1551&gt;672.8,R1551&lt;=841,M1551&gt;10),('[1]Pricing Schedule'!$F$111+('[1]Pricing Schedule'!$F$113*M1551))*5,
IF(AND(I1551=110000,R1551&gt;672.8,R1551&lt;=841,M1551&lt;=10),('[1]Pricing Schedule'!$F$103+('[1]Pricing Schedule'!$F$105*M1551))*5,
IF(AND(I1551=110000,R1551&gt;672.8,R1551&lt;=841,M1551&gt;10),('[1]Pricing Schedule'!$F$111+('[1]Pricing Schedule'!$F$113*M1551))*5,
IF(AND(I1551=110000,R1551&gt;1345.6,R1551&lt;=1513.8,M1551&lt;=10),('[1]Pricing Schedule'!$F$103+('[1]Pricing Schedule'!$F$105*M1551))*9,
IF(AND(I1551=110000,R1551&gt;1345.6,R1551&lt;=1513.8,M1551&gt;10),('[1]Pricing Schedule'!$F$111+('[1]Pricing Schedule'!$F$113*M1551))*9,
9999999999)))))))))))))))))))))))))))))))))))))))</f>
        <v>699140</v>
      </c>
      <c r="T1551" s="21">
        <f>IF(AND(I1551=38000,R1551&lt;=4.5,M1551&gt;8),'[1]Pricing Schedule'!$J$9,
IF(AND(I1551=38000,R1551&lt;=4.5,M1551&lt;=8),'[1]Pricing Schedule'!$J$36,
IF(AND(I1551=38000,R1551&gt;4.5,R1551&lt;=9,M1551&gt;8),'[1]Pricing Schedule'!$J$18,
IF(AND(I1551=38000,R1551&gt;4.5,R1551&lt;=9,M1551&lt;=8),'[1]Pricing Schedule'!$J$36,
IF(AND(I1551=38000,R1551&gt;9,R1551&lt;=12.8,M1551&gt;8),'[1]Pricing Schedule'!$J$27,
IF(AND(I1551=38000,R1551&gt;9,R1551&lt;=12.8,M1551&lt;=8),'[1]Pricing Schedule'!$J$36,
IF(AND(I1551=38000,R1551&gt;12.8,R1551&lt;=22.8),'[1]Pricing Schedule'!$J$36,
IF(AND(I1551=38000,R1551&gt;22.8,R1551&lt;=30.2),'[1]Pricing Schedule'!$J$45,
IF(AND(I1551=38000,R1551&gt;30.2,R1551&lt;=45.9),'[1]Pricing Schedule'!$J$54,
IF(AND(I1551=38000,R1551&gt;45.9,R1551&lt;=123.4),'[1]Pricing Schedule'!$J$97,
IF(AND(I1551=38000,R1551&gt;123.4,R1551&lt;=168.2,M1551&lt;=10),'[1]Pricing Schedule'!$J$105,
IF(AND(I1551=38000,R1551&gt;123.4,R1551&lt;=168.2,M1551&gt;10),'[1]Pricing Schedule'!$J$113,
IF(AND(I1551=38000,R1551&gt;168.2,R1551&lt;=336.4,M1551&lt;=10),('[1]Pricing Schedule'!$J$105),
IF(AND(I1551=38000,R1551&gt;168.2,R1551&lt;=336.4,M1551&gt;10),('[1]Pricing Schedule'!$J$113),
IF(AND(I1551=38000,R1551&gt;336.4,R1551&lt;=504.6,M1551&lt;=10),('[1]Pricing Schedule'!$J$105),
IF(AND(I1551=38000,R1551&gt;336.4,R1551&lt;=504.6,M1551&gt;10),('[1]Pricing Schedule'!$J$113),
IF(AND(I1551=38000,R1551&gt;504.6,R1551&lt;=672.8,M1551&lt;=10),('[1]Pricing Schedule'!$J$105),
IF(AND(I1551=38000,R1551&gt;504.6,R1551&lt;=672.8,M1551&gt;10),('[1]Pricing Schedule'!$J$113),
IF(AND(I1551=110000,R1551&lt;=12.8,M1551&gt;2),'[1]Pricing Schedule'!$J$63,
IF(AND(I1551=110000,R1551&lt;=12.8,M1551&lt;=2),'[1]Pricing Schedule'!$J$97,
IF(AND(I1551=110000,R1551&gt;12.8,R1551&lt;=22.8,M1551&gt;3),'[1]Pricing Schedule'!$J$72,
IF(AND(I1551=110000,R1551&gt;12.8,R1551&lt;=22.8,M1551&lt;=3),'[1]Pricing Schedule'!$J$97,
IF(AND(I1551=110000,R1551&gt;22.8,R1551&lt;=30.2),'[1]Pricing Schedule'!$J$81,
IF(AND(I1551=110000,R1551&gt;30.2,R1551&lt;=45.9),'[1]Pricing Schedule'!$J$90,
IF(AND(I1551=110000,R1551&gt;45.9,R1551&lt;=123.4),'[1]Pricing Schedule'!$J$97,
IF(AND(I1551=110000,R1551&gt;123.4,R1551&lt;=168.2,M1551&lt;=10),'[1]Pricing Schedule'!$J$105,
IF(AND(I1551=110000,R1551&gt;123.4,R1551&lt;=168.2,M1551&gt;10),'[1]Pricing Schedule'!$J$113,
IF(AND(I1551=110000,R1551&gt;168.2,R1551&lt;=336.2,M1551&lt;=10),('[1]Pricing Schedule'!$J$105),
IF(AND(I1551=110000,R1551&gt;168.2,R1551&lt;=336.2,M1551&gt;10),('[1]Pricing Schedule'!$J$113),
IF(AND(I1551=110000,R1551&gt;336.4,R1551&lt;=504.6,M1551&lt;=10),('[1]Pricing Schedule'!$J$105),
IF(AND(I1551=110000,R1551&gt;336.4,R1551&lt;=504.6,M1551&gt;10),('[1]Pricing Schedule'!$J$113),
IF(AND(I1551=110000,R1551&gt;504.6,R1551&lt;=672.8,M1551&lt;=10),('[1]Pricing Schedule'!$J$105),
IF(AND(I1551=110000,R1551&gt;504.6,R1551&lt;=672.8,M1551&gt;10),('[1]Pricing Schedule'!$J$113),
IF(AND(I1551=110000,R1551&gt;672.8,R1551&lt;=841,M1551&lt;=10),('[1]Pricing Schedule'!$J$105),
IF(AND(I1551=110000,R1551&gt;672.8,R1551&lt;=841,M1551&gt;10),('[1]Pricing Schedule'!$J$113),
IF(AND(I1551=110000,R1551&gt;1682,R1551&lt;=1850.2,M1551&lt;=10),('[1]Pricing Schedule'!$J$105),
IF(AND(I1551=110000,R1551&gt;1682,R1551&lt;=1850.2,M1551&gt;10),('[1]Pricing Schedule'!$J$113),
IF(AND(I1551=110000,R1551&gt;2018.4,R1551&lt;=2186.6,M1551&lt;=10),('[1]Pricing Schedule'!$J$105),
IF(AND(I1551=110000,R1551&gt;2018.4,R1551&lt;=2186.6,M1551&gt;10),('[1]Pricing Schedule'!$J$113),999999999)))))))))))))))))))))))))))))))))))))))</f>
        <v>4</v>
      </c>
      <c r="U1551" s="40">
        <f t="shared" si="150"/>
        <v>166461.90476190476</v>
      </c>
      <c r="V1551" s="41">
        <f t="shared" si="151"/>
        <v>6.0073804960379897</v>
      </c>
      <c r="Y1551" s="23">
        <v>637</v>
      </c>
      <c r="Z1551" s="23">
        <v>459</v>
      </c>
      <c r="AD1551" s="13"/>
      <c r="AE1551" s="13"/>
      <c r="AF1551" s="13"/>
      <c r="AR1551" s="35"/>
    </row>
    <row r="1552" spans="1:44">
      <c r="A1552" s="23">
        <v>1554</v>
      </c>
      <c r="B1552" s="23">
        <v>1554</v>
      </c>
      <c r="C1552" s="23" t="s">
        <v>2249</v>
      </c>
      <c r="D1552" s="23" t="s">
        <v>131</v>
      </c>
      <c r="E1552" s="23" t="s">
        <v>131</v>
      </c>
      <c r="F1552" s="23" t="s">
        <v>428</v>
      </c>
      <c r="G1552" s="23" t="s">
        <v>429</v>
      </c>
      <c r="H1552" s="23" t="s">
        <v>113</v>
      </c>
      <c r="I1552" s="13">
        <v>38000</v>
      </c>
      <c r="J1552" s="13">
        <v>38000</v>
      </c>
      <c r="K1552" s="13">
        <v>10000</v>
      </c>
      <c r="L1552" s="24">
        <v>4.9889999999999999</v>
      </c>
      <c r="M1552" s="37">
        <f t="shared" si="146"/>
        <v>5</v>
      </c>
      <c r="N1552" s="24">
        <v>0.72499999999999998</v>
      </c>
      <c r="O1552" s="13">
        <v>3</v>
      </c>
      <c r="P1552" s="36">
        <f t="shared" si="147"/>
        <v>0.72499999999999998</v>
      </c>
      <c r="Q1552" s="38">
        <f t="shared" si="148"/>
        <v>4.2</v>
      </c>
      <c r="R1552" s="37">
        <f t="shared" si="149"/>
        <v>4.2</v>
      </c>
      <c r="S1552" s="39">
        <f>IF(AND(I1552=38000,R1552&lt;=4.5,M1552&gt;8),'[1]Pricing Schedule'!$F$8+('[1]Pricing Schedule'!$F$9*M1552),
IF(AND(I1552=38000,R1552&lt;=4.5,M1552&lt;=8),'[1]Pricing Schedule'!$F$34+('[1]Pricing Schedule'!$F$36*M1552),
IF(AND(I1552=38000,R1552&gt;4.5,R1552&lt;=9,M1552&gt;8),'[1]Pricing Schedule'!$F$17+('[1]Pricing Schedule'!$F$18*M1552),
IF(AND(I1552=38000,R1552&gt;4.5,R1552&lt;=9,M1552&lt;=8),'[1]Pricing Schedule'!$F$34+('[1]Pricing Schedule'!$F$36*M1552),
IF(AND(I1552=38000,R1552&gt;9,R1552&lt;=12.8,M1552&gt;8),'[1]Pricing Schedule'!$F$26+('[1]Pricing Schedule'!$F$27*M1552),
IF(AND(I1552=38000,R1552&gt;9,R1552&lt;=12.8,M1552&lt;=8),'[1]Pricing Schedule'!$F$34+('[1]Pricing Schedule'!$F$36*M1552),
IF(AND(I1552=38000,R1552&gt;12.8,R1552&lt;=22.8),'[1]Pricing Schedule'!$F$34+('[1]Pricing Schedule'!$F$36*M1552),
IF(AND(I1552=38000,R1552&gt;22.8,R1552&lt;=30.2),'[1]Pricing Schedule'!$F$43+('[1]Pricing Schedule'!$F$45*M1552),
IF(AND(I1552=38000,R1552&gt;30.2,R1552&lt;=45.9),'[1]Pricing Schedule'!$F$52+('[1]Pricing Schedule'!$F$54*M1552),
IF(AND(I1552=38000,R1552&gt;45.9,R1552&lt;=123.4),'[1]Pricing Schedule'!$F$96+('[1]Pricing Schedule'!$F$97*M1552),
IF(AND(I1552=38000,R1552&gt;123.4,R1552&lt;=168.2,M1552&lt;=10),'[1]Pricing Schedule'!$F$103+('[1]Pricing Schedule'!$F$105*M1552),
IF(AND(I1552=38000,R1552&gt;123.4,R1552&lt;=168.2,M1552&gt;10),'[1]Pricing Schedule'!$F$111+('[1]Pricing Schedule'!$F$113*M1552),
IF(AND(I1552=38000,R1552&gt;157.4,R1552&lt;=336.4,M1552&lt;=10),('[1]Pricing Schedule'!$F$103+('[1]Pricing Schedule'!$F$105*M1552))*2,
IF(AND(I1552=38000,R1552&gt;157.4,R1552&lt;=336.4,M1552&gt;10),('[1]Pricing Schedule'!$F$111+('[1]Pricing Schedule'!$F$113*M1552))*2,
IF(AND(I1552=38000,R1552&gt;314.8,R1552&lt;=504.6,M1552&lt;=10),('[1]Pricing Schedule'!$F$103+('[1]Pricing Schedule'!$F$105*M1552))*3,
IF(AND(I1552=38000,R1552&gt;314.8,R1552&lt;=504.6,M1552&gt;10),('[1]Pricing Schedule'!$F$111+('[1]Pricing Schedule'!$F$113*M1552))*3,
IF(AND(I1552=38000,R1552&gt;472.2,R1552&lt;=672.8,M1552&lt;=10),('[1]Pricing Schedule'!$F$103+('[1]Pricing Schedule'!$F$105*M1552))*4,
IF(AND(I1552=38000,R1552&gt;472.2,R1552&lt;=672.8,M1552&gt;10),('[1]Pricing Schedule'!$F$111+('[1]Pricing Schedule'!$F$113*M1552))*4,
IF(AND(I1552=110000,R1552&lt;=12.8,M1552&gt;2),'[1]Pricing Schedule'!$F$62+('[1]Pricing Schedule'!$F$63*M1552),
IF(AND(I1552=110000,R1552&lt;=12.8,M1552&lt;=2),'[1]Pricing Schedule'!$F$96+('[1]Pricing Schedule'!$F$97*M1552),
IF(AND(I1552=110000,R1552&gt;12.8,R1552&lt;=22.8,M1552&gt;3),'[1]Pricing Schedule'!$F$71+('[1]Pricing Schedule'!$F$72*M1552),
IF(AND(I1552=110000,R1552&gt;12.8,R1552&lt;=22.8,M1552&lt;=3),'[1]Pricing Schedule'!$F$96+('[1]Pricing Schedule'!$F$97*M1552),
IF(AND(I1552=110000,R1552&gt;22.8,R1552&lt;=30.2),'[1]Pricing Schedule'!$F$80+('[1]Pricing Schedule'!$F$81*M1552),
IF(AND(I1552=110000,R1552&gt;30.2,R1552&lt;=45.9),'[1]Pricing Schedule'!$F$89+('[1]Pricing Schedule'!$F$90*M1552),
IF(AND(I1552=110000,R1552&gt;45.9,R1552&lt;=123.4),'[1]Pricing Schedule'!$F$96+('[1]Pricing Schedule'!$F$97*M1552),
IF(AND(I1552=110000,R1552&gt;123.4,R1552&lt;=168.2,M1552&lt;=10),'[1]Pricing Schedule'!$F$103+('[1]Pricing Schedule'!$F$105*M1552),
IF(AND(I1552=110000,R1552&gt;123.4,R1552&lt;=168.2,M1552&gt;10),'[1]Pricing Schedule'!$F$111+('[1]Pricing Schedule'!$F$113*M1552),
IF(AND(I1552=110000,R1552&gt;168.2,R1552&lt;=336.4,M1552&lt;=10),('[1]Pricing Schedule'!$F$103+('[1]Pricing Schedule'!$F$105*M1552))*2,
IF(AND(I1552=110000,R1552&gt;168.2,R1552&lt;=336.4,M1552&gt;10),('[1]Pricing Schedule'!$F$111+('[1]Pricing Schedule'!$F$113*M1552))*2,
IF(AND(I1552=110000,R1552&gt;336.4,R1552&lt;=504.6,M1552&lt;=10),('[1]Pricing Schedule'!$F$103+('[1]Pricing Schedule'!$F$105*M1552))*3,
IF(AND(I1552=110000,R1552&gt;336.4,R1552&lt;=504.6,M1552&gt;10),('[1]Pricing Schedule'!$F$111+('[1]Pricing Schedule'!$F$113*M1552))*3,
IF(AND(I1552=110000,R1552&gt;504.6,R1552&lt;=672.8,M1552&lt;=10),('[1]Pricing Schedule'!$F$103+('[1]Pricing Schedule'!$F$105*M1552))*4,
IF(AND(I1552=110000,R1552&gt;504.6,R1552&lt;=672.8,M1552&gt;10),('[1]Pricing Schedule'!$F$111+('[1]Pricing Schedule'!$F$113*M1552))*4,
IF(AND(I1552=110000,R1552&gt;672.8,R1552&lt;=841,M1552&lt;=10),('[1]Pricing Schedule'!$F$103+('[1]Pricing Schedule'!$F$105*M1552))*5,
IF(AND(I1552=110000,R1552&gt;672.8,R1552&lt;=841,M1552&gt;10),('[1]Pricing Schedule'!$F$111+('[1]Pricing Schedule'!$F$113*M1552))*5,
IF(AND(I1552=110000,R1552&gt;672.8,R1552&lt;=841,M1552&lt;=10),('[1]Pricing Schedule'!$F$103+('[1]Pricing Schedule'!$F$105*M1552))*5,
IF(AND(I1552=110000,R1552&gt;672.8,R1552&lt;=841,M1552&gt;10),('[1]Pricing Schedule'!$F$111+('[1]Pricing Schedule'!$F$113*M1552))*5,
IF(AND(I1552=110000,R1552&gt;1345.6,R1552&lt;=1513.8,M1552&lt;=10),('[1]Pricing Schedule'!$F$103+('[1]Pricing Schedule'!$F$105*M1552))*9,
IF(AND(I1552=110000,R1552&gt;1345.6,R1552&lt;=1513.8,M1552&gt;10),('[1]Pricing Schedule'!$F$111+('[1]Pricing Schedule'!$F$113*M1552))*9,
9999999999)))))))))))))))))))))))))))))))))))))))</f>
        <v>699140</v>
      </c>
      <c r="T1552" s="21">
        <f>IF(AND(I1552=38000,R1552&lt;=4.5,M1552&gt;8),'[1]Pricing Schedule'!$J$9,
IF(AND(I1552=38000,R1552&lt;=4.5,M1552&lt;=8),'[1]Pricing Schedule'!$J$36,
IF(AND(I1552=38000,R1552&gt;4.5,R1552&lt;=9,M1552&gt;8),'[1]Pricing Schedule'!$J$18,
IF(AND(I1552=38000,R1552&gt;4.5,R1552&lt;=9,M1552&lt;=8),'[1]Pricing Schedule'!$J$36,
IF(AND(I1552=38000,R1552&gt;9,R1552&lt;=12.8,M1552&gt;8),'[1]Pricing Schedule'!$J$27,
IF(AND(I1552=38000,R1552&gt;9,R1552&lt;=12.8,M1552&lt;=8),'[1]Pricing Schedule'!$J$36,
IF(AND(I1552=38000,R1552&gt;12.8,R1552&lt;=22.8),'[1]Pricing Schedule'!$J$36,
IF(AND(I1552=38000,R1552&gt;22.8,R1552&lt;=30.2),'[1]Pricing Schedule'!$J$45,
IF(AND(I1552=38000,R1552&gt;30.2,R1552&lt;=45.9),'[1]Pricing Schedule'!$J$54,
IF(AND(I1552=38000,R1552&gt;45.9,R1552&lt;=123.4),'[1]Pricing Schedule'!$J$97,
IF(AND(I1552=38000,R1552&gt;123.4,R1552&lt;=168.2,M1552&lt;=10),'[1]Pricing Schedule'!$J$105,
IF(AND(I1552=38000,R1552&gt;123.4,R1552&lt;=168.2,M1552&gt;10),'[1]Pricing Schedule'!$J$113,
IF(AND(I1552=38000,R1552&gt;168.2,R1552&lt;=336.4,M1552&lt;=10),('[1]Pricing Schedule'!$J$105),
IF(AND(I1552=38000,R1552&gt;168.2,R1552&lt;=336.4,M1552&gt;10),('[1]Pricing Schedule'!$J$113),
IF(AND(I1552=38000,R1552&gt;336.4,R1552&lt;=504.6,M1552&lt;=10),('[1]Pricing Schedule'!$J$105),
IF(AND(I1552=38000,R1552&gt;336.4,R1552&lt;=504.6,M1552&gt;10),('[1]Pricing Schedule'!$J$113),
IF(AND(I1552=38000,R1552&gt;504.6,R1552&lt;=672.8,M1552&lt;=10),('[1]Pricing Schedule'!$J$105),
IF(AND(I1552=38000,R1552&gt;504.6,R1552&lt;=672.8,M1552&gt;10),('[1]Pricing Schedule'!$J$113),
IF(AND(I1552=110000,R1552&lt;=12.8,M1552&gt;2),'[1]Pricing Schedule'!$J$63,
IF(AND(I1552=110000,R1552&lt;=12.8,M1552&lt;=2),'[1]Pricing Schedule'!$J$97,
IF(AND(I1552=110000,R1552&gt;12.8,R1552&lt;=22.8,M1552&gt;3),'[1]Pricing Schedule'!$J$72,
IF(AND(I1552=110000,R1552&gt;12.8,R1552&lt;=22.8,M1552&lt;=3),'[1]Pricing Schedule'!$J$97,
IF(AND(I1552=110000,R1552&gt;22.8,R1552&lt;=30.2),'[1]Pricing Schedule'!$J$81,
IF(AND(I1552=110000,R1552&gt;30.2,R1552&lt;=45.9),'[1]Pricing Schedule'!$J$90,
IF(AND(I1552=110000,R1552&gt;45.9,R1552&lt;=123.4),'[1]Pricing Schedule'!$J$97,
IF(AND(I1552=110000,R1552&gt;123.4,R1552&lt;=168.2,M1552&lt;=10),'[1]Pricing Schedule'!$J$105,
IF(AND(I1552=110000,R1552&gt;123.4,R1552&lt;=168.2,M1552&gt;10),'[1]Pricing Schedule'!$J$113,
IF(AND(I1552=110000,R1552&gt;168.2,R1552&lt;=336.2,M1552&lt;=10),('[1]Pricing Schedule'!$J$105),
IF(AND(I1552=110000,R1552&gt;168.2,R1552&lt;=336.2,M1552&gt;10),('[1]Pricing Schedule'!$J$113),
IF(AND(I1552=110000,R1552&gt;336.4,R1552&lt;=504.6,M1552&lt;=10),('[1]Pricing Schedule'!$J$105),
IF(AND(I1552=110000,R1552&gt;336.4,R1552&lt;=504.6,M1552&gt;10),('[1]Pricing Schedule'!$J$113),
IF(AND(I1552=110000,R1552&gt;504.6,R1552&lt;=672.8,M1552&lt;=10),('[1]Pricing Schedule'!$J$105),
IF(AND(I1552=110000,R1552&gt;504.6,R1552&lt;=672.8,M1552&gt;10),('[1]Pricing Schedule'!$J$113),
IF(AND(I1552=110000,R1552&gt;672.8,R1552&lt;=841,M1552&lt;=10),('[1]Pricing Schedule'!$J$105),
IF(AND(I1552=110000,R1552&gt;672.8,R1552&lt;=841,M1552&gt;10),('[1]Pricing Schedule'!$J$113),
IF(AND(I1552=110000,R1552&gt;1682,R1552&lt;=1850.2,M1552&lt;=10),('[1]Pricing Schedule'!$J$105),
IF(AND(I1552=110000,R1552&gt;1682,R1552&lt;=1850.2,M1552&gt;10),('[1]Pricing Schedule'!$J$113),
IF(AND(I1552=110000,R1552&gt;2018.4,R1552&lt;=2186.6,M1552&lt;=10),('[1]Pricing Schedule'!$J$105),
IF(AND(I1552=110000,R1552&gt;2018.4,R1552&lt;=2186.6,M1552&gt;10),('[1]Pricing Schedule'!$J$113),999999999)))))))))))))))))))))))))))))))))))))))</f>
        <v>4</v>
      </c>
      <c r="U1552" s="40">
        <f t="shared" si="150"/>
        <v>166461.90476190476</v>
      </c>
      <c r="V1552" s="41">
        <f t="shared" si="151"/>
        <v>6.0073804960379897</v>
      </c>
      <c r="Y1552" s="23">
        <v>105</v>
      </c>
      <c r="Z1552" s="23">
        <v>503</v>
      </c>
      <c r="AD1552" s="13"/>
      <c r="AE1552" s="13"/>
      <c r="AF1552" s="13"/>
      <c r="AR1552" s="35"/>
    </row>
    <row r="1553" spans="1:44">
      <c r="A1553" s="23">
        <v>1555</v>
      </c>
      <c r="B1553" s="23">
        <v>1555</v>
      </c>
      <c r="C1553" s="23" t="s">
        <v>2250</v>
      </c>
      <c r="D1553" s="23" t="s">
        <v>131</v>
      </c>
      <c r="E1553" s="23" t="s">
        <v>131</v>
      </c>
      <c r="F1553" s="23" t="s">
        <v>428</v>
      </c>
      <c r="G1553" s="23" t="s">
        <v>429</v>
      </c>
      <c r="H1553" s="23" t="s">
        <v>113</v>
      </c>
      <c r="I1553" s="13">
        <v>38000</v>
      </c>
      <c r="J1553" s="13">
        <v>38000</v>
      </c>
      <c r="K1553" s="13">
        <v>10000</v>
      </c>
      <c r="L1553" s="24">
        <v>7.306</v>
      </c>
      <c r="M1553" s="37">
        <f t="shared" si="146"/>
        <v>8</v>
      </c>
      <c r="N1553" s="24">
        <v>0.26500000000000001</v>
      </c>
      <c r="O1553" s="13">
        <v>3</v>
      </c>
      <c r="P1553" s="36">
        <f t="shared" si="147"/>
        <v>0.26500000000000001</v>
      </c>
      <c r="Q1553" s="38">
        <f t="shared" si="148"/>
        <v>4.2</v>
      </c>
      <c r="R1553" s="37">
        <f t="shared" si="149"/>
        <v>4.2</v>
      </c>
      <c r="S1553" s="39">
        <f>IF(AND(I1553=38000,R1553&lt;=4.5,M1553&gt;8),'[1]Pricing Schedule'!$F$8+('[1]Pricing Schedule'!$F$9*M1553),
IF(AND(I1553=38000,R1553&lt;=4.5,M1553&lt;=8),'[1]Pricing Schedule'!$F$34+('[1]Pricing Schedule'!$F$36*M1553),
IF(AND(I1553=38000,R1553&gt;4.5,R1553&lt;=9,M1553&gt;8),'[1]Pricing Schedule'!$F$17+('[1]Pricing Schedule'!$F$18*M1553),
IF(AND(I1553=38000,R1553&gt;4.5,R1553&lt;=9,M1553&lt;=8),'[1]Pricing Schedule'!$F$34+('[1]Pricing Schedule'!$F$36*M1553),
IF(AND(I1553=38000,R1553&gt;9,R1553&lt;=12.8,M1553&gt;8),'[1]Pricing Schedule'!$F$26+('[1]Pricing Schedule'!$F$27*M1553),
IF(AND(I1553=38000,R1553&gt;9,R1553&lt;=12.8,M1553&lt;=8),'[1]Pricing Schedule'!$F$34+('[1]Pricing Schedule'!$F$36*M1553),
IF(AND(I1553=38000,R1553&gt;12.8,R1553&lt;=22.8),'[1]Pricing Schedule'!$F$34+('[1]Pricing Schedule'!$F$36*M1553),
IF(AND(I1553=38000,R1553&gt;22.8,R1553&lt;=30.2),'[1]Pricing Schedule'!$F$43+('[1]Pricing Schedule'!$F$45*M1553),
IF(AND(I1553=38000,R1553&gt;30.2,R1553&lt;=45.9),'[1]Pricing Schedule'!$F$52+('[1]Pricing Schedule'!$F$54*M1553),
IF(AND(I1553=38000,R1553&gt;45.9,R1553&lt;=123.4),'[1]Pricing Schedule'!$F$96+('[1]Pricing Schedule'!$F$97*M1553),
IF(AND(I1553=38000,R1553&gt;123.4,R1553&lt;=168.2,M1553&lt;=10),'[1]Pricing Schedule'!$F$103+('[1]Pricing Schedule'!$F$105*M1553),
IF(AND(I1553=38000,R1553&gt;123.4,R1553&lt;=168.2,M1553&gt;10),'[1]Pricing Schedule'!$F$111+('[1]Pricing Schedule'!$F$113*M1553),
IF(AND(I1553=38000,R1553&gt;157.4,R1553&lt;=336.4,M1553&lt;=10),('[1]Pricing Schedule'!$F$103+('[1]Pricing Schedule'!$F$105*M1553))*2,
IF(AND(I1553=38000,R1553&gt;157.4,R1553&lt;=336.4,M1553&gt;10),('[1]Pricing Schedule'!$F$111+('[1]Pricing Schedule'!$F$113*M1553))*2,
IF(AND(I1553=38000,R1553&gt;314.8,R1553&lt;=504.6,M1553&lt;=10),('[1]Pricing Schedule'!$F$103+('[1]Pricing Schedule'!$F$105*M1553))*3,
IF(AND(I1553=38000,R1553&gt;314.8,R1553&lt;=504.6,M1553&gt;10),('[1]Pricing Schedule'!$F$111+('[1]Pricing Schedule'!$F$113*M1553))*3,
IF(AND(I1553=38000,R1553&gt;472.2,R1553&lt;=672.8,M1553&lt;=10),('[1]Pricing Schedule'!$F$103+('[1]Pricing Schedule'!$F$105*M1553))*4,
IF(AND(I1553=38000,R1553&gt;472.2,R1553&lt;=672.8,M1553&gt;10),('[1]Pricing Schedule'!$F$111+('[1]Pricing Schedule'!$F$113*M1553))*4,
IF(AND(I1553=110000,R1553&lt;=12.8,M1553&gt;2),'[1]Pricing Schedule'!$F$62+('[1]Pricing Schedule'!$F$63*M1553),
IF(AND(I1553=110000,R1553&lt;=12.8,M1553&lt;=2),'[1]Pricing Schedule'!$F$96+('[1]Pricing Schedule'!$F$97*M1553),
IF(AND(I1553=110000,R1553&gt;12.8,R1553&lt;=22.8,M1553&gt;3),'[1]Pricing Schedule'!$F$71+('[1]Pricing Schedule'!$F$72*M1553),
IF(AND(I1553=110000,R1553&gt;12.8,R1553&lt;=22.8,M1553&lt;=3),'[1]Pricing Schedule'!$F$96+('[1]Pricing Schedule'!$F$97*M1553),
IF(AND(I1553=110000,R1553&gt;22.8,R1553&lt;=30.2),'[1]Pricing Schedule'!$F$80+('[1]Pricing Schedule'!$F$81*M1553),
IF(AND(I1553=110000,R1553&gt;30.2,R1553&lt;=45.9),'[1]Pricing Schedule'!$F$89+('[1]Pricing Schedule'!$F$90*M1553),
IF(AND(I1553=110000,R1553&gt;45.9,R1553&lt;=123.4),'[1]Pricing Schedule'!$F$96+('[1]Pricing Schedule'!$F$97*M1553),
IF(AND(I1553=110000,R1553&gt;123.4,R1553&lt;=168.2,M1553&lt;=10),'[1]Pricing Schedule'!$F$103+('[1]Pricing Schedule'!$F$105*M1553),
IF(AND(I1553=110000,R1553&gt;123.4,R1553&lt;=168.2,M1553&gt;10),'[1]Pricing Schedule'!$F$111+('[1]Pricing Schedule'!$F$113*M1553),
IF(AND(I1553=110000,R1553&gt;168.2,R1553&lt;=336.4,M1553&lt;=10),('[1]Pricing Schedule'!$F$103+('[1]Pricing Schedule'!$F$105*M1553))*2,
IF(AND(I1553=110000,R1553&gt;168.2,R1553&lt;=336.4,M1553&gt;10),('[1]Pricing Schedule'!$F$111+('[1]Pricing Schedule'!$F$113*M1553))*2,
IF(AND(I1553=110000,R1553&gt;336.4,R1553&lt;=504.6,M1553&lt;=10),('[1]Pricing Schedule'!$F$103+('[1]Pricing Schedule'!$F$105*M1553))*3,
IF(AND(I1553=110000,R1553&gt;336.4,R1553&lt;=504.6,M1553&gt;10),('[1]Pricing Schedule'!$F$111+('[1]Pricing Schedule'!$F$113*M1553))*3,
IF(AND(I1553=110000,R1553&gt;504.6,R1553&lt;=672.8,M1553&lt;=10),('[1]Pricing Schedule'!$F$103+('[1]Pricing Schedule'!$F$105*M1553))*4,
IF(AND(I1553=110000,R1553&gt;504.6,R1553&lt;=672.8,M1553&gt;10),('[1]Pricing Schedule'!$F$111+('[1]Pricing Schedule'!$F$113*M1553))*4,
IF(AND(I1553=110000,R1553&gt;672.8,R1553&lt;=841,M1553&lt;=10),('[1]Pricing Schedule'!$F$103+('[1]Pricing Schedule'!$F$105*M1553))*5,
IF(AND(I1553=110000,R1553&gt;672.8,R1553&lt;=841,M1553&gt;10),('[1]Pricing Schedule'!$F$111+('[1]Pricing Schedule'!$F$113*M1553))*5,
IF(AND(I1553=110000,R1553&gt;672.8,R1553&lt;=841,M1553&lt;=10),('[1]Pricing Schedule'!$F$103+('[1]Pricing Schedule'!$F$105*M1553))*5,
IF(AND(I1553=110000,R1553&gt;672.8,R1553&lt;=841,M1553&gt;10),('[1]Pricing Schedule'!$F$111+('[1]Pricing Schedule'!$F$113*M1553))*5,
IF(AND(I1553=110000,R1553&gt;1345.6,R1553&lt;=1513.8,M1553&lt;=10),('[1]Pricing Schedule'!$F$103+('[1]Pricing Schedule'!$F$105*M1553))*9,
IF(AND(I1553=110000,R1553&gt;1345.6,R1553&lt;=1513.8,M1553&gt;10),('[1]Pricing Schedule'!$F$111+('[1]Pricing Schedule'!$F$113*M1553))*9,
9999999999)))))))))))))))))))))))))))))))))))))))</f>
        <v>909950</v>
      </c>
      <c r="T1553" s="21">
        <f>IF(AND(I1553=38000,R1553&lt;=4.5,M1553&gt;8),'[1]Pricing Schedule'!$J$9,
IF(AND(I1553=38000,R1553&lt;=4.5,M1553&lt;=8),'[1]Pricing Schedule'!$J$36,
IF(AND(I1553=38000,R1553&gt;4.5,R1553&lt;=9,M1553&gt;8),'[1]Pricing Schedule'!$J$18,
IF(AND(I1553=38000,R1553&gt;4.5,R1553&lt;=9,M1553&lt;=8),'[1]Pricing Schedule'!$J$36,
IF(AND(I1553=38000,R1553&gt;9,R1553&lt;=12.8,M1553&gt;8),'[1]Pricing Schedule'!$J$27,
IF(AND(I1553=38000,R1553&gt;9,R1553&lt;=12.8,M1553&lt;=8),'[1]Pricing Schedule'!$J$36,
IF(AND(I1553=38000,R1553&gt;12.8,R1553&lt;=22.8),'[1]Pricing Schedule'!$J$36,
IF(AND(I1553=38000,R1553&gt;22.8,R1553&lt;=30.2),'[1]Pricing Schedule'!$J$45,
IF(AND(I1553=38000,R1553&gt;30.2,R1553&lt;=45.9),'[1]Pricing Schedule'!$J$54,
IF(AND(I1553=38000,R1553&gt;45.9,R1553&lt;=123.4),'[1]Pricing Schedule'!$J$97,
IF(AND(I1553=38000,R1553&gt;123.4,R1553&lt;=168.2,M1553&lt;=10),'[1]Pricing Schedule'!$J$105,
IF(AND(I1553=38000,R1553&gt;123.4,R1553&lt;=168.2,M1553&gt;10),'[1]Pricing Schedule'!$J$113,
IF(AND(I1553=38000,R1553&gt;168.2,R1553&lt;=336.4,M1553&lt;=10),('[1]Pricing Schedule'!$J$105),
IF(AND(I1553=38000,R1553&gt;168.2,R1553&lt;=336.4,M1553&gt;10),('[1]Pricing Schedule'!$J$113),
IF(AND(I1553=38000,R1553&gt;336.4,R1553&lt;=504.6,M1553&lt;=10),('[1]Pricing Schedule'!$J$105),
IF(AND(I1553=38000,R1553&gt;336.4,R1553&lt;=504.6,M1553&gt;10),('[1]Pricing Schedule'!$J$113),
IF(AND(I1553=38000,R1553&gt;504.6,R1553&lt;=672.8,M1553&lt;=10),('[1]Pricing Schedule'!$J$105),
IF(AND(I1553=38000,R1553&gt;504.6,R1553&lt;=672.8,M1553&gt;10),('[1]Pricing Schedule'!$J$113),
IF(AND(I1553=110000,R1553&lt;=12.8,M1553&gt;2),'[1]Pricing Schedule'!$J$63,
IF(AND(I1553=110000,R1553&lt;=12.8,M1553&lt;=2),'[1]Pricing Schedule'!$J$97,
IF(AND(I1553=110000,R1553&gt;12.8,R1553&lt;=22.8,M1553&gt;3),'[1]Pricing Schedule'!$J$72,
IF(AND(I1553=110000,R1553&gt;12.8,R1553&lt;=22.8,M1553&lt;=3),'[1]Pricing Schedule'!$J$97,
IF(AND(I1553=110000,R1553&gt;22.8,R1553&lt;=30.2),'[1]Pricing Schedule'!$J$81,
IF(AND(I1553=110000,R1553&gt;30.2,R1553&lt;=45.9),'[1]Pricing Schedule'!$J$90,
IF(AND(I1553=110000,R1553&gt;45.9,R1553&lt;=123.4),'[1]Pricing Schedule'!$J$97,
IF(AND(I1553=110000,R1553&gt;123.4,R1553&lt;=168.2,M1553&lt;=10),'[1]Pricing Schedule'!$J$105,
IF(AND(I1553=110000,R1553&gt;123.4,R1553&lt;=168.2,M1553&gt;10),'[1]Pricing Schedule'!$J$113,
IF(AND(I1553=110000,R1553&gt;168.2,R1553&lt;=336.2,M1553&lt;=10),('[1]Pricing Schedule'!$J$105),
IF(AND(I1553=110000,R1553&gt;168.2,R1553&lt;=336.2,M1553&gt;10),('[1]Pricing Schedule'!$J$113),
IF(AND(I1553=110000,R1553&gt;336.4,R1553&lt;=504.6,M1553&lt;=10),('[1]Pricing Schedule'!$J$105),
IF(AND(I1553=110000,R1553&gt;336.4,R1553&lt;=504.6,M1553&gt;10),('[1]Pricing Schedule'!$J$113),
IF(AND(I1553=110000,R1553&gt;504.6,R1553&lt;=672.8,M1553&lt;=10),('[1]Pricing Schedule'!$J$105),
IF(AND(I1553=110000,R1553&gt;504.6,R1553&lt;=672.8,M1553&gt;10),('[1]Pricing Schedule'!$J$113),
IF(AND(I1553=110000,R1553&gt;672.8,R1553&lt;=841,M1553&lt;=10),('[1]Pricing Schedule'!$J$105),
IF(AND(I1553=110000,R1553&gt;672.8,R1553&lt;=841,M1553&gt;10),('[1]Pricing Schedule'!$J$113),
IF(AND(I1553=110000,R1553&gt;1682,R1553&lt;=1850.2,M1553&lt;=10),('[1]Pricing Schedule'!$J$105),
IF(AND(I1553=110000,R1553&gt;1682,R1553&lt;=1850.2,M1553&gt;10),('[1]Pricing Schedule'!$J$113),
IF(AND(I1553=110000,R1553&gt;2018.4,R1553&lt;=2186.6,M1553&lt;=10),('[1]Pricing Schedule'!$J$105),
IF(AND(I1553=110000,R1553&gt;2018.4,R1553&lt;=2186.6,M1553&gt;10),('[1]Pricing Schedule'!$J$113),999999999)))))))))))))))))))))))))))))))))))))))</f>
        <v>4</v>
      </c>
      <c r="U1553" s="40">
        <f t="shared" si="150"/>
        <v>216654.76190476189</v>
      </c>
      <c r="V1553" s="41">
        <f t="shared" si="151"/>
        <v>4.6156382218803227</v>
      </c>
      <c r="Y1553" s="23">
        <v>667</v>
      </c>
      <c r="Z1553" s="23">
        <v>503</v>
      </c>
      <c r="AD1553" s="13"/>
      <c r="AE1553" s="13"/>
      <c r="AF1553" s="13"/>
      <c r="AR1553" s="35"/>
    </row>
    <row r="1554" spans="1:44">
      <c r="A1554" s="23">
        <v>1556</v>
      </c>
      <c r="B1554" s="23">
        <v>1556</v>
      </c>
      <c r="C1554" s="23" t="s">
        <v>2251</v>
      </c>
      <c r="D1554" s="23" t="s">
        <v>131</v>
      </c>
      <c r="E1554" s="23" t="s">
        <v>131</v>
      </c>
      <c r="F1554" s="23" t="s">
        <v>1635</v>
      </c>
      <c r="G1554" s="23" t="s">
        <v>1636</v>
      </c>
      <c r="H1554" s="23" t="s">
        <v>113</v>
      </c>
      <c r="I1554" s="13">
        <v>38000</v>
      </c>
      <c r="J1554" s="13">
        <v>38000</v>
      </c>
      <c r="K1554" s="23" t="s">
        <v>119</v>
      </c>
      <c r="L1554" s="24">
        <v>7.14</v>
      </c>
      <c r="M1554" s="37">
        <f t="shared" si="146"/>
        <v>8</v>
      </c>
      <c r="N1554" s="24">
        <v>0.23899999999999999</v>
      </c>
      <c r="O1554" s="13">
        <v>3</v>
      </c>
      <c r="P1554" s="36">
        <f t="shared" si="147"/>
        <v>0.23899999999999999</v>
      </c>
      <c r="Q1554" s="38">
        <f t="shared" si="148"/>
        <v>4.2</v>
      </c>
      <c r="R1554" s="37">
        <f t="shared" si="149"/>
        <v>4.2</v>
      </c>
      <c r="S1554" s="39">
        <f>IF(AND(I1554=38000,R1554&lt;=4.5,M1554&gt;8),'[1]Pricing Schedule'!$F$8+('[1]Pricing Schedule'!$F$9*M1554),
IF(AND(I1554=38000,R1554&lt;=4.5,M1554&lt;=8),'[1]Pricing Schedule'!$F$34+('[1]Pricing Schedule'!$F$36*M1554),
IF(AND(I1554=38000,R1554&gt;4.5,R1554&lt;=9,M1554&gt;8),'[1]Pricing Schedule'!$F$17+('[1]Pricing Schedule'!$F$18*M1554),
IF(AND(I1554=38000,R1554&gt;4.5,R1554&lt;=9,M1554&lt;=8),'[1]Pricing Schedule'!$F$34+('[1]Pricing Schedule'!$F$36*M1554),
IF(AND(I1554=38000,R1554&gt;9,R1554&lt;=12.8,M1554&gt;8),'[1]Pricing Schedule'!$F$26+('[1]Pricing Schedule'!$F$27*M1554),
IF(AND(I1554=38000,R1554&gt;9,R1554&lt;=12.8,M1554&lt;=8),'[1]Pricing Schedule'!$F$34+('[1]Pricing Schedule'!$F$36*M1554),
IF(AND(I1554=38000,R1554&gt;12.8,R1554&lt;=22.8),'[1]Pricing Schedule'!$F$34+('[1]Pricing Schedule'!$F$36*M1554),
IF(AND(I1554=38000,R1554&gt;22.8,R1554&lt;=30.2),'[1]Pricing Schedule'!$F$43+('[1]Pricing Schedule'!$F$45*M1554),
IF(AND(I1554=38000,R1554&gt;30.2,R1554&lt;=45.9),'[1]Pricing Schedule'!$F$52+('[1]Pricing Schedule'!$F$54*M1554),
IF(AND(I1554=38000,R1554&gt;45.9,R1554&lt;=123.4),'[1]Pricing Schedule'!$F$96+('[1]Pricing Schedule'!$F$97*M1554),
IF(AND(I1554=38000,R1554&gt;123.4,R1554&lt;=168.2,M1554&lt;=10),'[1]Pricing Schedule'!$F$103+('[1]Pricing Schedule'!$F$105*M1554),
IF(AND(I1554=38000,R1554&gt;123.4,R1554&lt;=168.2,M1554&gt;10),'[1]Pricing Schedule'!$F$111+('[1]Pricing Schedule'!$F$113*M1554),
IF(AND(I1554=38000,R1554&gt;157.4,R1554&lt;=336.4,M1554&lt;=10),('[1]Pricing Schedule'!$F$103+('[1]Pricing Schedule'!$F$105*M1554))*2,
IF(AND(I1554=38000,R1554&gt;157.4,R1554&lt;=336.4,M1554&gt;10),('[1]Pricing Schedule'!$F$111+('[1]Pricing Schedule'!$F$113*M1554))*2,
IF(AND(I1554=38000,R1554&gt;314.8,R1554&lt;=504.6,M1554&lt;=10),('[1]Pricing Schedule'!$F$103+('[1]Pricing Schedule'!$F$105*M1554))*3,
IF(AND(I1554=38000,R1554&gt;314.8,R1554&lt;=504.6,M1554&gt;10),('[1]Pricing Schedule'!$F$111+('[1]Pricing Schedule'!$F$113*M1554))*3,
IF(AND(I1554=38000,R1554&gt;472.2,R1554&lt;=672.8,M1554&lt;=10),('[1]Pricing Schedule'!$F$103+('[1]Pricing Schedule'!$F$105*M1554))*4,
IF(AND(I1554=38000,R1554&gt;472.2,R1554&lt;=672.8,M1554&gt;10),('[1]Pricing Schedule'!$F$111+('[1]Pricing Schedule'!$F$113*M1554))*4,
IF(AND(I1554=110000,R1554&lt;=12.8,M1554&gt;2),'[1]Pricing Schedule'!$F$62+('[1]Pricing Schedule'!$F$63*M1554),
IF(AND(I1554=110000,R1554&lt;=12.8,M1554&lt;=2),'[1]Pricing Schedule'!$F$96+('[1]Pricing Schedule'!$F$97*M1554),
IF(AND(I1554=110000,R1554&gt;12.8,R1554&lt;=22.8,M1554&gt;3),'[1]Pricing Schedule'!$F$71+('[1]Pricing Schedule'!$F$72*M1554),
IF(AND(I1554=110000,R1554&gt;12.8,R1554&lt;=22.8,M1554&lt;=3),'[1]Pricing Schedule'!$F$96+('[1]Pricing Schedule'!$F$97*M1554),
IF(AND(I1554=110000,R1554&gt;22.8,R1554&lt;=30.2),'[1]Pricing Schedule'!$F$80+('[1]Pricing Schedule'!$F$81*M1554),
IF(AND(I1554=110000,R1554&gt;30.2,R1554&lt;=45.9),'[1]Pricing Schedule'!$F$89+('[1]Pricing Schedule'!$F$90*M1554),
IF(AND(I1554=110000,R1554&gt;45.9,R1554&lt;=123.4),'[1]Pricing Schedule'!$F$96+('[1]Pricing Schedule'!$F$97*M1554),
IF(AND(I1554=110000,R1554&gt;123.4,R1554&lt;=168.2,M1554&lt;=10),'[1]Pricing Schedule'!$F$103+('[1]Pricing Schedule'!$F$105*M1554),
IF(AND(I1554=110000,R1554&gt;123.4,R1554&lt;=168.2,M1554&gt;10),'[1]Pricing Schedule'!$F$111+('[1]Pricing Schedule'!$F$113*M1554),
IF(AND(I1554=110000,R1554&gt;168.2,R1554&lt;=336.4,M1554&lt;=10),('[1]Pricing Schedule'!$F$103+('[1]Pricing Schedule'!$F$105*M1554))*2,
IF(AND(I1554=110000,R1554&gt;168.2,R1554&lt;=336.4,M1554&gt;10),('[1]Pricing Schedule'!$F$111+('[1]Pricing Schedule'!$F$113*M1554))*2,
IF(AND(I1554=110000,R1554&gt;336.4,R1554&lt;=504.6,M1554&lt;=10),('[1]Pricing Schedule'!$F$103+('[1]Pricing Schedule'!$F$105*M1554))*3,
IF(AND(I1554=110000,R1554&gt;336.4,R1554&lt;=504.6,M1554&gt;10),('[1]Pricing Schedule'!$F$111+('[1]Pricing Schedule'!$F$113*M1554))*3,
IF(AND(I1554=110000,R1554&gt;504.6,R1554&lt;=672.8,M1554&lt;=10),('[1]Pricing Schedule'!$F$103+('[1]Pricing Schedule'!$F$105*M1554))*4,
IF(AND(I1554=110000,R1554&gt;504.6,R1554&lt;=672.8,M1554&gt;10),('[1]Pricing Schedule'!$F$111+('[1]Pricing Schedule'!$F$113*M1554))*4,
IF(AND(I1554=110000,R1554&gt;672.8,R1554&lt;=841,M1554&lt;=10),('[1]Pricing Schedule'!$F$103+('[1]Pricing Schedule'!$F$105*M1554))*5,
IF(AND(I1554=110000,R1554&gt;672.8,R1554&lt;=841,M1554&gt;10),('[1]Pricing Schedule'!$F$111+('[1]Pricing Schedule'!$F$113*M1554))*5,
IF(AND(I1554=110000,R1554&gt;672.8,R1554&lt;=841,M1554&lt;=10),('[1]Pricing Schedule'!$F$103+('[1]Pricing Schedule'!$F$105*M1554))*5,
IF(AND(I1554=110000,R1554&gt;672.8,R1554&lt;=841,M1554&gt;10),('[1]Pricing Schedule'!$F$111+('[1]Pricing Schedule'!$F$113*M1554))*5,
IF(AND(I1554=110000,R1554&gt;1345.6,R1554&lt;=1513.8,M1554&lt;=10),('[1]Pricing Schedule'!$F$103+('[1]Pricing Schedule'!$F$105*M1554))*9,
IF(AND(I1554=110000,R1554&gt;1345.6,R1554&lt;=1513.8,M1554&gt;10),('[1]Pricing Schedule'!$F$111+('[1]Pricing Schedule'!$F$113*M1554))*9,
9999999999)))))))))))))))))))))))))))))))))))))))</f>
        <v>909950</v>
      </c>
      <c r="T1554" s="21">
        <f>IF(AND(I1554=38000,R1554&lt;=4.5,M1554&gt;8),'[1]Pricing Schedule'!$J$9,
IF(AND(I1554=38000,R1554&lt;=4.5,M1554&lt;=8),'[1]Pricing Schedule'!$J$36,
IF(AND(I1554=38000,R1554&gt;4.5,R1554&lt;=9,M1554&gt;8),'[1]Pricing Schedule'!$J$18,
IF(AND(I1554=38000,R1554&gt;4.5,R1554&lt;=9,M1554&lt;=8),'[1]Pricing Schedule'!$J$36,
IF(AND(I1554=38000,R1554&gt;9,R1554&lt;=12.8,M1554&gt;8),'[1]Pricing Schedule'!$J$27,
IF(AND(I1554=38000,R1554&gt;9,R1554&lt;=12.8,M1554&lt;=8),'[1]Pricing Schedule'!$J$36,
IF(AND(I1554=38000,R1554&gt;12.8,R1554&lt;=22.8),'[1]Pricing Schedule'!$J$36,
IF(AND(I1554=38000,R1554&gt;22.8,R1554&lt;=30.2),'[1]Pricing Schedule'!$J$45,
IF(AND(I1554=38000,R1554&gt;30.2,R1554&lt;=45.9),'[1]Pricing Schedule'!$J$54,
IF(AND(I1554=38000,R1554&gt;45.9,R1554&lt;=123.4),'[1]Pricing Schedule'!$J$97,
IF(AND(I1554=38000,R1554&gt;123.4,R1554&lt;=168.2,M1554&lt;=10),'[1]Pricing Schedule'!$J$105,
IF(AND(I1554=38000,R1554&gt;123.4,R1554&lt;=168.2,M1554&gt;10),'[1]Pricing Schedule'!$J$113,
IF(AND(I1554=38000,R1554&gt;168.2,R1554&lt;=336.4,M1554&lt;=10),('[1]Pricing Schedule'!$J$105),
IF(AND(I1554=38000,R1554&gt;168.2,R1554&lt;=336.4,M1554&gt;10),('[1]Pricing Schedule'!$J$113),
IF(AND(I1554=38000,R1554&gt;336.4,R1554&lt;=504.6,M1554&lt;=10),('[1]Pricing Schedule'!$J$105),
IF(AND(I1554=38000,R1554&gt;336.4,R1554&lt;=504.6,M1554&gt;10),('[1]Pricing Schedule'!$J$113),
IF(AND(I1554=38000,R1554&gt;504.6,R1554&lt;=672.8,M1554&lt;=10),('[1]Pricing Schedule'!$J$105),
IF(AND(I1554=38000,R1554&gt;504.6,R1554&lt;=672.8,M1554&gt;10),('[1]Pricing Schedule'!$J$113),
IF(AND(I1554=110000,R1554&lt;=12.8,M1554&gt;2),'[1]Pricing Schedule'!$J$63,
IF(AND(I1554=110000,R1554&lt;=12.8,M1554&lt;=2),'[1]Pricing Schedule'!$J$97,
IF(AND(I1554=110000,R1554&gt;12.8,R1554&lt;=22.8,M1554&gt;3),'[1]Pricing Schedule'!$J$72,
IF(AND(I1554=110000,R1554&gt;12.8,R1554&lt;=22.8,M1554&lt;=3),'[1]Pricing Schedule'!$J$97,
IF(AND(I1554=110000,R1554&gt;22.8,R1554&lt;=30.2),'[1]Pricing Schedule'!$J$81,
IF(AND(I1554=110000,R1554&gt;30.2,R1554&lt;=45.9),'[1]Pricing Schedule'!$J$90,
IF(AND(I1554=110000,R1554&gt;45.9,R1554&lt;=123.4),'[1]Pricing Schedule'!$J$97,
IF(AND(I1554=110000,R1554&gt;123.4,R1554&lt;=168.2,M1554&lt;=10),'[1]Pricing Schedule'!$J$105,
IF(AND(I1554=110000,R1554&gt;123.4,R1554&lt;=168.2,M1554&gt;10),'[1]Pricing Schedule'!$J$113,
IF(AND(I1554=110000,R1554&gt;168.2,R1554&lt;=336.2,M1554&lt;=10),('[1]Pricing Schedule'!$J$105),
IF(AND(I1554=110000,R1554&gt;168.2,R1554&lt;=336.2,M1554&gt;10),('[1]Pricing Schedule'!$J$113),
IF(AND(I1554=110000,R1554&gt;336.4,R1554&lt;=504.6,M1554&lt;=10),('[1]Pricing Schedule'!$J$105),
IF(AND(I1554=110000,R1554&gt;336.4,R1554&lt;=504.6,M1554&gt;10),('[1]Pricing Schedule'!$J$113),
IF(AND(I1554=110000,R1554&gt;504.6,R1554&lt;=672.8,M1554&lt;=10),('[1]Pricing Schedule'!$J$105),
IF(AND(I1554=110000,R1554&gt;504.6,R1554&lt;=672.8,M1554&gt;10),('[1]Pricing Schedule'!$J$113),
IF(AND(I1554=110000,R1554&gt;672.8,R1554&lt;=841,M1554&lt;=10),('[1]Pricing Schedule'!$J$105),
IF(AND(I1554=110000,R1554&gt;672.8,R1554&lt;=841,M1554&gt;10),('[1]Pricing Schedule'!$J$113),
IF(AND(I1554=110000,R1554&gt;1682,R1554&lt;=1850.2,M1554&lt;=10),('[1]Pricing Schedule'!$J$105),
IF(AND(I1554=110000,R1554&gt;1682,R1554&lt;=1850.2,M1554&gt;10),('[1]Pricing Schedule'!$J$113),
IF(AND(I1554=110000,R1554&gt;2018.4,R1554&lt;=2186.6,M1554&lt;=10),('[1]Pricing Schedule'!$J$105),
IF(AND(I1554=110000,R1554&gt;2018.4,R1554&lt;=2186.6,M1554&gt;10),('[1]Pricing Schedule'!$J$113),999999999)))))))))))))))))))))))))))))))))))))))</f>
        <v>4</v>
      </c>
      <c r="U1554" s="40">
        <f t="shared" si="150"/>
        <v>216654.76190476189</v>
      </c>
      <c r="V1554" s="41">
        <f t="shared" si="151"/>
        <v>4.6156382218803227</v>
      </c>
      <c r="Y1554" s="23">
        <v>42</v>
      </c>
      <c r="Z1554" s="23">
        <v>483</v>
      </c>
      <c r="AD1554" s="13"/>
      <c r="AE1554" s="13"/>
      <c r="AF1554" s="13"/>
      <c r="AR1554" s="35"/>
    </row>
    <row r="1555" spans="1:44">
      <c r="A1555" s="23">
        <v>1557</v>
      </c>
      <c r="B1555" s="23">
        <v>1557</v>
      </c>
      <c r="C1555" s="23" t="s">
        <v>2252</v>
      </c>
      <c r="D1555" s="23" t="s">
        <v>344</v>
      </c>
      <c r="E1555" s="23" t="s">
        <v>709</v>
      </c>
      <c r="F1555" s="23" t="s">
        <v>400</v>
      </c>
      <c r="G1555" s="23" t="s">
        <v>401</v>
      </c>
      <c r="H1555" s="23" t="s">
        <v>113</v>
      </c>
      <c r="I1555" s="13">
        <v>38000</v>
      </c>
      <c r="J1555" s="13">
        <v>38000</v>
      </c>
      <c r="K1555" s="23" t="s">
        <v>119</v>
      </c>
      <c r="L1555" s="24">
        <v>9.5120000000000005</v>
      </c>
      <c r="M1555" s="37">
        <f t="shared" si="146"/>
        <v>10</v>
      </c>
      <c r="N1555" s="24">
        <v>0.215</v>
      </c>
      <c r="O1555" s="13">
        <v>3</v>
      </c>
      <c r="P1555" s="36">
        <f t="shared" si="147"/>
        <v>0.215</v>
      </c>
      <c r="Q1555" s="38">
        <f t="shared" si="148"/>
        <v>4.2</v>
      </c>
      <c r="R1555" s="37">
        <f t="shared" si="149"/>
        <v>4.2</v>
      </c>
      <c r="S1555" s="39">
        <f>IF(AND(I1555=38000,R1555&lt;=4.5,M1555&gt;8),'[1]Pricing Schedule'!$F$8+('[1]Pricing Schedule'!$F$9*M1555),
IF(AND(I1555=38000,R1555&lt;=4.5,M1555&lt;=8),'[1]Pricing Schedule'!$F$34+('[1]Pricing Schedule'!$F$36*M1555),
IF(AND(I1555=38000,R1555&gt;4.5,R1555&lt;=9,M1555&gt;8),'[1]Pricing Schedule'!$F$17+('[1]Pricing Schedule'!$F$18*M1555),
IF(AND(I1555=38000,R1555&gt;4.5,R1555&lt;=9,M1555&lt;=8),'[1]Pricing Schedule'!$F$34+('[1]Pricing Schedule'!$F$36*M1555),
IF(AND(I1555=38000,R1555&gt;9,R1555&lt;=12.8,M1555&gt;8),'[1]Pricing Schedule'!$F$26+('[1]Pricing Schedule'!$F$27*M1555),
IF(AND(I1555=38000,R1555&gt;9,R1555&lt;=12.8,M1555&lt;=8),'[1]Pricing Schedule'!$F$34+('[1]Pricing Schedule'!$F$36*M1555),
IF(AND(I1555=38000,R1555&gt;12.8,R1555&lt;=22.8),'[1]Pricing Schedule'!$F$34+('[1]Pricing Schedule'!$F$36*M1555),
IF(AND(I1555=38000,R1555&gt;22.8,R1555&lt;=30.2),'[1]Pricing Schedule'!$F$43+('[1]Pricing Schedule'!$F$45*M1555),
IF(AND(I1555=38000,R1555&gt;30.2,R1555&lt;=45.9),'[1]Pricing Schedule'!$F$52+('[1]Pricing Schedule'!$F$54*M1555),
IF(AND(I1555=38000,R1555&gt;45.9,R1555&lt;=123.4),'[1]Pricing Schedule'!$F$96+('[1]Pricing Schedule'!$F$97*M1555),
IF(AND(I1555=38000,R1555&gt;123.4,R1555&lt;=168.2,M1555&lt;=10),'[1]Pricing Schedule'!$F$103+('[1]Pricing Schedule'!$F$105*M1555),
IF(AND(I1555=38000,R1555&gt;123.4,R1555&lt;=168.2,M1555&gt;10),'[1]Pricing Schedule'!$F$111+('[1]Pricing Schedule'!$F$113*M1555),
IF(AND(I1555=38000,R1555&gt;157.4,R1555&lt;=336.4,M1555&lt;=10),('[1]Pricing Schedule'!$F$103+('[1]Pricing Schedule'!$F$105*M1555))*2,
IF(AND(I1555=38000,R1555&gt;157.4,R1555&lt;=336.4,M1555&gt;10),('[1]Pricing Schedule'!$F$111+('[1]Pricing Schedule'!$F$113*M1555))*2,
IF(AND(I1555=38000,R1555&gt;314.8,R1555&lt;=504.6,M1555&lt;=10),('[1]Pricing Schedule'!$F$103+('[1]Pricing Schedule'!$F$105*M1555))*3,
IF(AND(I1555=38000,R1555&gt;314.8,R1555&lt;=504.6,M1555&gt;10),('[1]Pricing Schedule'!$F$111+('[1]Pricing Schedule'!$F$113*M1555))*3,
IF(AND(I1555=38000,R1555&gt;472.2,R1555&lt;=672.8,M1555&lt;=10),('[1]Pricing Schedule'!$F$103+('[1]Pricing Schedule'!$F$105*M1555))*4,
IF(AND(I1555=38000,R1555&gt;472.2,R1555&lt;=672.8,M1555&gt;10),('[1]Pricing Schedule'!$F$111+('[1]Pricing Schedule'!$F$113*M1555))*4,
IF(AND(I1555=110000,R1555&lt;=12.8,M1555&gt;2),'[1]Pricing Schedule'!$F$62+('[1]Pricing Schedule'!$F$63*M1555),
IF(AND(I1555=110000,R1555&lt;=12.8,M1555&lt;=2),'[1]Pricing Schedule'!$F$96+('[1]Pricing Schedule'!$F$97*M1555),
IF(AND(I1555=110000,R1555&gt;12.8,R1555&lt;=22.8,M1555&gt;3),'[1]Pricing Schedule'!$F$71+('[1]Pricing Schedule'!$F$72*M1555),
IF(AND(I1555=110000,R1555&gt;12.8,R1555&lt;=22.8,M1555&lt;=3),'[1]Pricing Schedule'!$F$96+('[1]Pricing Schedule'!$F$97*M1555),
IF(AND(I1555=110000,R1555&gt;22.8,R1555&lt;=30.2),'[1]Pricing Schedule'!$F$80+('[1]Pricing Schedule'!$F$81*M1555),
IF(AND(I1555=110000,R1555&gt;30.2,R1555&lt;=45.9),'[1]Pricing Schedule'!$F$89+('[1]Pricing Schedule'!$F$90*M1555),
IF(AND(I1555=110000,R1555&gt;45.9,R1555&lt;=123.4),'[1]Pricing Schedule'!$F$96+('[1]Pricing Schedule'!$F$97*M1555),
IF(AND(I1555=110000,R1555&gt;123.4,R1555&lt;=168.2,M1555&lt;=10),'[1]Pricing Schedule'!$F$103+('[1]Pricing Schedule'!$F$105*M1555),
IF(AND(I1555=110000,R1555&gt;123.4,R1555&lt;=168.2,M1555&gt;10),'[1]Pricing Schedule'!$F$111+('[1]Pricing Schedule'!$F$113*M1555),
IF(AND(I1555=110000,R1555&gt;168.2,R1555&lt;=336.4,M1555&lt;=10),('[1]Pricing Schedule'!$F$103+('[1]Pricing Schedule'!$F$105*M1555))*2,
IF(AND(I1555=110000,R1555&gt;168.2,R1555&lt;=336.4,M1555&gt;10),('[1]Pricing Schedule'!$F$111+('[1]Pricing Schedule'!$F$113*M1555))*2,
IF(AND(I1555=110000,R1555&gt;336.4,R1555&lt;=504.6,M1555&lt;=10),('[1]Pricing Schedule'!$F$103+('[1]Pricing Schedule'!$F$105*M1555))*3,
IF(AND(I1555=110000,R1555&gt;336.4,R1555&lt;=504.6,M1555&gt;10),('[1]Pricing Schedule'!$F$111+('[1]Pricing Schedule'!$F$113*M1555))*3,
IF(AND(I1555=110000,R1555&gt;504.6,R1555&lt;=672.8,M1555&lt;=10),('[1]Pricing Schedule'!$F$103+('[1]Pricing Schedule'!$F$105*M1555))*4,
IF(AND(I1555=110000,R1555&gt;504.6,R1555&lt;=672.8,M1555&gt;10),('[1]Pricing Schedule'!$F$111+('[1]Pricing Schedule'!$F$113*M1555))*4,
IF(AND(I1555=110000,R1555&gt;672.8,R1555&lt;=841,M1555&lt;=10),('[1]Pricing Schedule'!$F$103+('[1]Pricing Schedule'!$F$105*M1555))*5,
IF(AND(I1555=110000,R1555&gt;672.8,R1555&lt;=841,M1555&gt;10),('[1]Pricing Schedule'!$F$111+('[1]Pricing Schedule'!$F$113*M1555))*5,
IF(AND(I1555=110000,R1555&gt;672.8,R1555&lt;=841,M1555&lt;=10),('[1]Pricing Schedule'!$F$103+('[1]Pricing Schedule'!$F$105*M1555))*5,
IF(AND(I1555=110000,R1555&gt;672.8,R1555&lt;=841,M1555&gt;10),('[1]Pricing Schedule'!$F$111+('[1]Pricing Schedule'!$F$113*M1555))*5,
IF(AND(I1555=110000,R1555&gt;1345.6,R1555&lt;=1513.8,M1555&lt;=10),('[1]Pricing Schedule'!$F$103+('[1]Pricing Schedule'!$F$105*M1555))*9,
IF(AND(I1555=110000,R1555&gt;1345.6,R1555&lt;=1513.8,M1555&gt;10),('[1]Pricing Schedule'!$F$111+('[1]Pricing Schedule'!$F$113*M1555))*9,
9999999999)))))))))))))))))))))))))))))))))))))))</f>
        <v>1387140</v>
      </c>
      <c r="T1555" s="21">
        <f>IF(AND(I1555=38000,R1555&lt;=4.5,M1555&gt;8),'[1]Pricing Schedule'!$J$9,
IF(AND(I1555=38000,R1555&lt;=4.5,M1555&lt;=8),'[1]Pricing Schedule'!$J$36,
IF(AND(I1555=38000,R1555&gt;4.5,R1555&lt;=9,M1555&gt;8),'[1]Pricing Schedule'!$J$18,
IF(AND(I1555=38000,R1555&gt;4.5,R1555&lt;=9,M1555&lt;=8),'[1]Pricing Schedule'!$J$36,
IF(AND(I1555=38000,R1555&gt;9,R1555&lt;=12.8,M1555&gt;8),'[1]Pricing Schedule'!$J$27,
IF(AND(I1555=38000,R1555&gt;9,R1555&lt;=12.8,M1555&lt;=8),'[1]Pricing Schedule'!$J$36,
IF(AND(I1555=38000,R1555&gt;12.8,R1555&lt;=22.8),'[1]Pricing Schedule'!$J$36,
IF(AND(I1555=38000,R1555&gt;22.8,R1555&lt;=30.2),'[1]Pricing Schedule'!$J$45,
IF(AND(I1555=38000,R1555&gt;30.2,R1555&lt;=45.9),'[1]Pricing Schedule'!$J$54,
IF(AND(I1555=38000,R1555&gt;45.9,R1555&lt;=123.4),'[1]Pricing Schedule'!$J$97,
IF(AND(I1555=38000,R1555&gt;123.4,R1555&lt;=168.2,M1555&lt;=10),'[1]Pricing Schedule'!$J$105,
IF(AND(I1555=38000,R1555&gt;123.4,R1555&lt;=168.2,M1555&gt;10),'[1]Pricing Schedule'!$J$113,
IF(AND(I1555=38000,R1555&gt;168.2,R1555&lt;=336.4,M1555&lt;=10),('[1]Pricing Schedule'!$J$105),
IF(AND(I1555=38000,R1555&gt;168.2,R1555&lt;=336.4,M1555&gt;10),('[1]Pricing Schedule'!$J$113),
IF(AND(I1555=38000,R1555&gt;336.4,R1555&lt;=504.6,M1555&lt;=10),('[1]Pricing Schedule'!$J$105),
IF(AND(I1555=38000,R1555&gt;336.4,R1555&lt;=504.6,M1555&gt;10),('[1]Pricing Schedule'!$J$113),
IF(AND(I1555=38000,R1555&gt;504.6,R1555&lt;=672.8,M1555&lt;=10),('[1]Pricing Schedule'!$J$105),
IF(AND(I1555=38000,R1555&gt;504.6,R1555&lt;=672.8,M1555&gt;10),('[1]Pricing Schedule'!$J$113),
IF(AND(I1555=110000,R1555&lt;=12.8,M1555&gt;2),'[1]Pricing Schedule'!$J$63,
IF(AND(I1555=110000,R1555&lt;=12.8,M1555&lt;=2),'[1]Pricing Schedule'!$J$97,
IF(AND(I1555=110000,R1555&gt;12.8,R1555&lt;=22.8,M1555&gt;3),'[1]Pricing Schedule'!$J$72,
IF(AND(I1555=110000,R1555&gt;12.8,R1555&lt;=22.8,M1555&lt;=3),'[1]Pricing Schedule'!$J$97,
IF(AND(I1555=110000,R1555&gt;22.8,R1555&lt;=30.2),'[1]Pricing Schedule'!$J$81,
IF(AND(I1555=110000,R1555&gt;30.2,R1555&lt;=45.9),'[1]Pricing Schedule'!$J$90,
IF(AND(I1555=110000,R1555&gt;45.9,R1555&lt;=123.4),'[1]Pricing Schedule'!$J$97,
IF(AND(I1555=110000,R1555&gt;123.4,R1555&lt;=168.2,M1555&lt;=10),'[1]Pricing Schedule'!$J$105,
IF(AND(I1555=110000,R1555&gt;123.4,R1555&lt;=168.2,M1555&gt;10),'[1]Pricing Schedule'!$J$113,
IF(AND(I1555=110000,R1555&gt;168.2,R1555&lt;=336.2,M1555&lt;=10),('[1]Pricing Schedule'!$J$105),
IF(AND(I1555=110000,R1555&gt;168.2,R1555&lt;=336.2,M1555&gt;10),('[1]Pricing Schedule'!$J$113),
IF(AND(I1555=110000,R1555&gt;336.4,R1555&lt;=504.6,M1555&lt;=10),('[1]Pricing Schedule'!$J$105),
IF(AND(I1555=110000,R1555&gt;336.4,R1555&lt;=504.6,M1555&gt;10),('[1]Pricing Schedule'!$J$113),
IF(AND(I1555=110000,R1555&gt;504.6,R1555&lt;=672.8,M1555&lt;=10),('[1]Pricing Schedule'!$J$105),
IF(AND(I1555=110000,R1555&gt;504.6,R1555&lt;=672.8,M1555&gt;10),('[1]Pricing Schedule'!$J$113),
IF(AND(I1555=110000,R1555&gt;672.8,R1555&lt;=841,M1555&lt;=10),('[1]Pricing Schedule'!$J$105),
IF(AND(I1555=110000,R1555&gt;672.8,R1555&lt;=841,M1555&gt;10),('[1]Pricing Schedule'!$J$113),
IF(AND(I1555=110000,R1555&gt;1682,R1555&lt;=1850.2,M1555&lt;=10),('[1]Pricing Schedule'!$J$105),
IF(AND(I1555=110000,R1555&gt;1682,R1555&lt;=1850.2,M1555&gt;10),('[1]Pricing Schedule'!$J$113),
IF(AND(I1555=110000,R1555&gt;2018.4,R1555&lt;=2186.6,M1555&lt;=10),('[1]Pricing Schedule'!$J$105),
IF(AND(I1555=110000,R1555&gt;2018.4,R1555&lt;=2186.6,M1555&gt;10),('[1]Pricing Schedule'!$J$113),999999999)))))))))))))))))))))))))))))))))))))))</f>
        <v>1</v>
      </c>
      <c r="U1555" s="40">
        <f t="shared" si="150"/>
        <v>330271.42857142858</v>
      </c>
      <c r="V1555" s="41">
        <f t="shared" si="151"/>
        <v>3.0278126216531858</v>
      </c>
      <c r="Y1555" s="23">
        <v>77</v>
      </c>
      <c r="Z1555" s="23">
        <v>585</v>
      </c>
      <c r="AD1555" s="13"/>
      <c r="AE1555" s="13"/>
      <c r="AF1555" s="13"/>
      <c r="AR1555" s="35"/>
    </row>
    <row r="1556" spans="1:44">
      <c r="A1556" s="23">
        <v>1558</v>
      </c>
      <c r="B1556" s="23">
        <v>1558</v>
      </c>
      <c r="C1556" s="23" t="s">
        <v>2253</v>
      </c>
      <c r="D1556" s="23" t="s">
        <v>1103</v>
      </c>
      <c r="E1556" s="23" t="s">
        <v>1103</v>
      </c>
      <c r="F1556" s="23" t="s">
        <v>1632</v>
      </c>
      <c r="G1556" s="23" t="s">
        <v>1633</v>
      </c>
      <c r="H1556" s="23" t="s">
        <v>133</v>
      </c>
      <c r="I1556" s="13">
        <v>110000</v>
      </c>
      <c r="J1556" s="13">
        <v>110000</v>
      </c>
      <c r="K1556" s="13">
        <v>38000</v>
      </c>
      <c r="L1556" s="24">
        <v>12.085000000000001</v>
      </c>
      <c r="M1556" s="37">
        <f t="shared" si="146"/>
        <v>13</v>
      </c>
      <c r="N1556" s="24">
        <v>0.214</v>
      </c>
      <c r="O1556" s="13">
        <v>3</v>
      </c>
      <c r="P1556" s="36">
        <f t="shared" si="147"/>
        <v>0.214</v>
      </c>
      <c r="Q1556" s="38">
        <f t="shared" si="148"/>
        <v>4.2</v>
      </c>
      <c r="R1556" s="37">
        <f t="shared" si="149"/>
        <v>4.2</v>
      </c>
      <c r="S1556" s="39">
        <f>IF(AND(I1556=38000,R1556&lt;=4.5,M1556&gt;8),'[1]Pricing Schedule'!$F$8+('[1]Pricing Schedule'!$F$9*M1556),
IF(AND(I1556=38000,R1556&lt;=4.5,M1556&lt;=8),'[1]Pricing Schedule'!$F$34+('[1]Pricing Schedule'!$F$36*M1556),
IF(AND(I1556=38000,R1556&gt;4.5,R1556&lt;=9,M1556&gt;8),'[1]Pricing Schedule'!$F$17+('[1]Pricing Schedule'!$F$18*M1556),
IF(AND(I1556=38000,R1556&gt;4.5,R1556&lt;=9,M1556&lt;=8),'[1]Pricing Schedule'!$F$34+('[1]Pricing Schedule'!$F$36*M1556),
IF(AND(I1556=38000,R1556&gt;9,R1556&lt;=12.8,M1556&gt;8),'[1]Pricing Schedule'!$F$26+('[1]Pricing Schedule'!$F$27*M1556),
IF(AND(I1556=38000,R1556&gt;9,R1556&lt;=12.8,M1556&lt;=8),'[1]Pricing Schedule'!$F$34+('[1]Pricing Schedule'!$F$36*M1556),
IF(AND(I1556=38000,R1556&gt;12.8,R1556&lt;=22.8),'[1]Pricing Schedule'!$F$34+('[1]Pricing Schedule'!$F$36*M1556),
IF(AND(I1556=38000,R1556&gt;22.8,R1556&lt;=30.2),'[1]Pricing Schedule'!$F$43+('[1]Pricing Schedule'!$F$45*M1556),
IF(AND(I1556=38000,R1556&gt;30.2,R1556&lt;=45.9),'[1]Pricing Schedule'!$F$52+('[1]Pricing Schedule'!$F$54*M1556),
IF(AND(I1556=38000,R1556&gt;45.9,R1556&lt;=123.4),'[1]Pricing Schedule'!$F$96+('[1]Pricing Schedule'!$F$97*M1556),
IF(AND(I1556=38000,R1556&gt;123.4,R1556&lt;=168.2,M1556&lt;=10),'[1]Pricing Schedule'!$F$103+('[1]Pricing Schedule'!$F$105*M1556),
IF(AND(I1556=38000,R1556&gt;123.4,R1556&lt;=168.2,M1556&gt;10),'[1]Pricing Schedule'!$F$111+('[1]Pricing Schedule'!$F$113*M1556),
IF(AND(I1556=38000,R1556&gt;157.4,R1556&lt;=336.4,M1556&lt;=10),('[1]Pricing Schedule'!$F$103+('[1]Pricing Schedule'!$F$105*M1556))*2,
IF(AND(I1556=38000,R1556&gt;157.4,R1556&lt;=336.4,M1556&gt;10),('[1]Pricing Schedule'!$F$111+('[1]Pricing Schedule'!$F$113*M1556))*2,
IF(AND(I1556=38000,R1556&gt;314.8,R1556&lt;=504.6,M1556&lt;=10),('[1]Pricing Schedule'!$F$103+('[1]Pricing Schedule'!$F$105*M1556))*3,
IF(AND(I1556=38000,R1556&gt;314.8,R1556&lt;=504.6,M1556&gt;10),('[1]Pricing Schedule'!$F$111+('[1]Pricing Schedule'!$F$113*M1556))*3,
IF(AND(I1556=38000,R1556&gt;472.2,R1556&lt;=672.8,M1556&lt;=10),('[1]Pricing Schedule'!$F$103+('[1]Pricing Schedule'!$F$105*M1556))*4,
IF(AND(I1556=38000,R1556&gt;472.2,R1556&lt;=672.8,M1556&gt;10),('[1]Pricing Schedule'!$F$111+('[1]Pricing Schedule'!$F$113*M1556))*4,
IF(AND(I1556=110000,R1556&lt;=12.8,M1556&gt;2),'[1]Pricing Schedule'!$F$62+('[1]Pricing Schedule'!$F$63*M1556),
IF(AND(I1556=110000,R1556&lt;=12.8,M1556&lt;=2),'[1]Pricing Schedule'!$F$96+('[1]Pricing Schedule'!$F$97*M1556),
IF(AND(I1556=110000,R1556&gt;12.8,R1556&lt;=22.8,M1556&gt;3),'[1]Pricing Schedule'!$F$71+('[1]Pricing Schedule'!$F$72*M1556),
IF(AND(I1556=110000,R1556&gt;12.8,R1556&lt;=22.8,M1556&lt;=3),'[1]Pricing Schedule'!$F$96+('[1]Pricing Schedule'!$F$97*M1556),
IF(AND(I1556=110000,R1556&gt;22.8,R1556&lt;=30.2),'[1]Pricing Schedule'!$F$80+('[1]Pricing Schedule'!$F$81*M1556),
IF(AND(I1556=110000,R1556&gt;30.2,R1556&lt;=45.9),'[1]Pricing Schedule'!$F$89+('[1]Pricing Schedule'!$F$90*M1556),
IF(AND(I1556=110000,R1556&gt;45.9,R1556&lt;=123.4),'[1]Pricing Schedule'!$F$96+('[1]Pricing Schedule'!$F$97*M1556),
IF(AND(I1556=110000,R1556&gt;123.4,R1556&lt;=168.2,M1556&lt;=10),'[1]Pricing Schedule'!$F$103+('[1]Pricing Schedule'!$F$105*M1556),
IF(AND(I1556=110000,R1556&gt;123.4,R1556&lt;=168.2,M1556&gt;10),'[1]Pricing Schedule'!$F$111+('[1]Pricing Schedule'!$F$113*M1556),
IF(AND(I1556=110000,R1556&gt;168.2,R1556&lt;=336.4,M1556&lt;=10),('[1]Pricing Schedule'!$F$103+('[1]Pricing Schedule'!$F$105*M1556))*2,
IF(AND(I1556=110000,R1556&gt;168.2,R1556&lt;=336.4,M1556&gt;10),('[1]Pricing Schedule'!$F$111+('[1]Pricing Schedule'!$F$113*M1556))*2,
IF(AND(I1556=110000,R1556&gt;336.4,R1556&lt;=504.6,M1556&lt;=10),('[1]Pricing Schedule'!$F$103+('[1]Pricing Schedule'!$F$105*M1556))*3,
IF(AND(I1556=110000,R1556&gt;336.4,R1556&lt;=504.6,M1556&gt;10),('[1]Pricing Schedule'!$F$111+('[1]Pricing Schedule'!$F$113*M1556))*3,
IF(AND(I1556=110000,R1556&gt;504.6,R1556&lt;=672.8,M1556&lt;=10),('[1]Pricing Schedule'!$F$103+('[1]Pricing Schedule'!$F$105*M1556))*4,
IF(AND(I1556=110000,R1556&gt;504.6,R1556&lt;=672.8,M1556&gt;10),('[1]Pricing Schedule'!$F$111+('[1]Pricing Schedule'!$F$113*M1556))*4,
IF(AND(I1556=110000,R1556&gt;672.8,R1556&lt;=841,M1556&lt;=10),('[1]Pricing Schedule'!$F$103+('[1]Pricing Schedule'!$F$105*M1556))*5,
IF(AND(I1556=110000,R1556&gt;672.8,R1556&lt;=841,M1556&gt;10),('[1]Pricing Schedule'!$F$111+('[1]Pricing Schedule'!$F$113*M1556))*5,
IF(AND(I1556=110000,R1556&gt;672.8,R1556&lt;=841,M1556&lt;=10),('[1]Pricing Schedule'!$F$103+('[1]Pricing Schedule'!$F$105*M1556))*5,
IF(AND(I1556=110000,R1556&gt;672.8,R1556&lt;=841,M1556&gt;10),('[1]Pricing Schedule'!$F$111+('[1]Pricing Schedule'!$F$113*M1556))*5,
IF(AND(I1556=110000,R1556&gt;1345.6,R1556&lt;=1513.8,M1556&lt;=10),('[1]Pricing Schedule'!$F$103+('[1]Pricing Schedule'!$F$105*M1556))*9,
IF(AND(I1556=110000,R1556&gt;1345.6,R1556&lt;=1513.8,M1556&gt;10),('[1]Pricing Schedule'!$F$111+('[1]Pricing Schedule'!$F$113*M1556))*9,
9999999999)))))))))))))))))))))))))))))))))))))))</f>
        <v>2101570</v>
      </c>
      <c r="T1556" s="21">
        <f>IF(AND(I1556=38000,R1556&lt;=4.5,M1556&gt;8),'[1]Pricing Schedule'!$J$9,
IF(AND(I1556=38000,R1556&lt;=4.5,M1556&lt;=8),'[1]Pricing Schedule'!$J$36,
IF(AND(I1556=38000,R1556&gt;4.5,R1556&lt;=9,M1556&gt;8),'[1]Pricing Schedule'!$J$18,
IF(AND(I1556=38000,R1556&gt;4.5,R1556&lt;=9,M1556&lt;=8),'[1]Pricing Schedule'!$J$36,
IF(AND(I1556=38000,R1556&gt;9,R1556&lt;=12.8,M1556&gt;8),'[1]Pricing Schedule'!$J$27,
IF(AND(I1556=38000,R1556&gt;9,R1556&lt;=12.8,M1556&lt;=8),'[1]Pricing Schedule'!$J$36,
IF(AND(I1556=38000,R1556&gt;12.8,R1556&lt;=22.8),'[1]Pricing Schedule'!$J$36,
IF(AND(I1556=38000,R1556&gt;22.8,R1556&lt;=30.2),'[1]Pricing Schedule'!$J$45,
IF(AND(I1556=38000,R1556&gt;30.2,R1556&lt;=45.9),'[1]Pricing Schedule'!$J$54,
IF(AND(I1556=38000,R1556&gt;45.9,R1556&lt;=123.4),'[1]Pricing Schedule'!$J$97,
IF(AND(I1556=38000,R1556&gt;123.4,R1556&lt;=168.2,M1556&lt;=10),'[1]Pricing Schedule'!$J$105,
IF(AND(I1556=38000,R1556&gt;123.4,R1556&lt;=168.2,M1556&gt;10),'[1]Pricing Schedule'!$J$113,
IF(AND(I1556=38000,R1556&gt;168.2,R1556&lt;=336.4,M1556&lt;=10),('[1]Pricing Schedule'!$J$105),
IF(AND(I1556=38000,R1556&gt;168.2,R1556&lt;=336.4,M1556&gt;10),('[1]Pricing Schedule'!$J$113),
IF(AND(I1556=38000,R1556&gt;336.4,R1556&lt;=504.6,M1556&lt;=10),('[1]Pricing Schedule'!$J$105),
IF(AND(I1556=38000,R1556&gt;336.4,R1556&lt;=504.6,M1556&gt;10),('[1]Pricing Schedule'!$J$113),
IF(AND(I1556=38000,R1556&gt;504.6,R1556&lt;=672.8,M1556&lt;=10),('[1]Pricing Schedule'!$J$105),
IF(AND(I1556=38000,R1556&gt;504.6,R1556&lt;=672.8,M1556&gt;10),('[1]Pricing Schedule'!$J$113),
IF(AND(I1556=110000,R1556&lt;=12.8,M1556&gt;2),'[1]Pricing Schedule'!$J$63,
IF(AND(I1556=110000,R1556&lt;=12.8,M1556&lt;=2),'[1]Pricing Schedule'!$J$97,
IF(AND(I1556=110000,R1556&gt;12.8,R1556&lt;=22.8,M1556&gt;3),'[1]Pricing Schedule'!$J$72,
IF(AND(I1556=110000,R1556&gt;12.8,R1556&lt;=22.8,M1556&lt;=3),'[1]Pricing Schedule'!$J$97,
IF(AND(I1556=110000,R1556&gt;22.8,R1556&lt;=30.2),'[1]Pricing Schedule'!$J$81,
IF(AND(I1556=110000,R1556&gt;30.2,R1556&lt;=45.9),'[1]Pricing Schedule'!$J$90,
IF(AND(I1556=110000,R1556&gt;45.9,R1556&lt;=123.4),'[1]Pricing Schedule'!$J$97,
IF(AND(I1556=110000,R1556&gt;123.4,R1556&lt;=168.2,M1556&lt;=10),'[1]Pricing Schedule'!$J$105,
IF(AND(I1556=110000,R1556&gt;123.4,R1556&lt;=168.2,M1556&gt;10),'[1]Pricing Schedule'!$J$113,
IF(AND(I1556=110000,R1556&gt;168.2,R1556&lt;=336.2,M1556&lt;=10),('[1]Pricing Schedule'!$J$105),
IF(AND(I1556=110000,R1556&gt;168.2,R1556&lt;=336.2,M1556&gt;10),('[1]Pricing Schedule'!$J$113),
IF(AND(I1556=110000,R1556&gt;336.4,R1556&lt;=504.6,M1556&lt;=10),('[1]Pricing Schedule'!$J$105),
IF(AND(I1556=110000,R1556&gt;336.4,R1556&lt;=504.6,M1556&gt;10),('[1]Pricing Schedule'!$J$113),
IF(AND(I1556=110000,R1556&gt;504.6,R1556&lt;=672.8,M1556&lt;=10),('[1]Pricing Schedule'!$J$105),
IF(AND(I1556=110000,R1556&gt;504.6,R1556&lt;=672.8,M1556&gt;10),('[1]Pricing Schedule'!$J$113),
IF(AND(I1556=110000,R1556&gt;672.8,R1556&lt;=841,M1556&lt;=10),('[1]Pricing Schedule'!$J$105),
IF(AND(I1556=110000,R1556&gt;672.8,R1556&lt;=841,M1556&gt;10),('[1]Pricing Schedule'!$J$113),
IF(AND(I1556=110000,R1556&gt;1682,R1556&lt;=1850.2,M1556&lt;=10),('[1]Pricing Schedule'!$J$105),
IF(AND(I1556=110000,R1556&gt;1682,R1556&lt;=1850.2,M1556&gt;10),('[1]Pricing Schedule'!$J$113),
IF(AND(I1556=110000,R1556&gt;2018.4,R1556&lt;=2186.6,M1556&lt;=10),('[1]Pricing Schedule'!$J$105),
IF(AND(I1556=110000,R1556&gt;2018.4,R1556&lt;=2186.6,M1556&gt;10),('[1]Pricing Schedule'!$J$113),999999999)))))))))))))))))))))))))))))))))))))))</f>
        <v>7</v>
      </c>
      <c r="U1556" s="40">
        <f t="shared" si="150"/>
        <v>500373.80952380953</v>
      </c>
      <c r="V1556" s="41">
        <f t="shared" si="151"/>
        <v>1.9985058789381271</v>
      </c>
      <c r="Y1556" s="23">
        <v>250</v>
      </c>
      <c r="Z1556" s="23">
        <v>34</v>
      </c>
      <c r="AD1556" s="13"/>
      <c r="AE1556" s="13"/>
      <c r="AF1556" s="13"/>
      <c r="AR1556" s="35"/>
    </row>
    <row r="1557" spans="1:44">
      <c r="A1557" s="23">
        <v>1559</v>
      </c>
      <c r="B1557" s="23">
        <v>1559</v>
      </c>
      <c r="C1557" s="23" t="s">
        <v>2254</v>
      </c>
      <c r="D1557" s="23" t="s">
        <v>1124</v>
      </c>
      <c r="E1557" s="23" t="s">
        <v>1124</v>
      </c>
      <c r="F1557" s="23" t="s">
        <v>2255</v>
      </c>
      <c r="G1557" s="23" t="s">
        <v>1860</v>
      </c>
      <c r="H1557" s="23" t="s">
        <v>113</v>
      </c>
      <c r="I1557" s="13">
        <v>38000</v>
      </c>
      <c r="J1557" s="13">
        <v>38000</v>
      </c>
      <c r="K1557" s="23" t="s">
        <v>2256</v>
      </c>
      <c r="L1557" s="24">
        <v>6.2190000000000003</v>
      </c>
      <c r="M1557" s="37">
        <f t="shared" si="146"/>
        <v>7</v>
      </c>
      <c r="N1557" s="24">
        <v>0.54900000000000004</v>
      </c>
      <c r="O1557" s="13">
        <v>3</v>
      </c>
      <c r="P1557" s="36">
        <f t="shared" si="147"/>
        <v>0.54900000000000004</v>
      </c>
      <c r="Q1557" s="38">
        <f t="shared" si="148"/>
        <v>4.2</v>
      </c>
      <c r="R1557" s="37">
        <f t="shared" si="149"/>
        <v>4.2</v>
      </c>
      <c r="S1557" s="39">
        <f>IF(AND(I1557=38000,R1557&lt;=4.5,M1557&gt;8),'[1]Pricing Schedule'!$F$8+('[1]Pricing Schedule'!$F$9*M1557),
IF(AND(I1557=38000,R1557&lt;=4.5,M1557&lt;=8),'[1]Pricing Schedule'!$F$34+('[1]Pricing Schedule'!$F$36*M1557),
IF(AND(I1557=38000,R1557&gt;4.5,R1557&lt;=9,M1557&gt;8),'[1]Pricing Schedule'!$F$17+('[1]Pricing Schedule'!$F$18*M1557),
IF(AND(I1557=38000,R1557&gt;4.5,R1557&lt;=9,M1557&lt;=8),'[1]Pricing Schedule'!$F$34+('[1]Pricing Schedule'!$F$36*M1557),
IF(AND(I1557=38000,R1557&gt;9,R1557&lt;=12.8,M1557&gt;8),'[1]Pricing Schedule'!$F$26+('[1]Pricing Schedule'!$F$27*M1557),
IF(AND(I1557=38000,R1557&gt;9,R1557&lt;=12.8,M1557&lt;=8),'[1]Pricing Schedule'!$F$34+('[1]Pricing Schedule'!$F$36*M1557),
IF(AND(I1557=38000,R1557&gt;12.8,R1557&lt;=22.8),'[1]Pricing Schedule'!$F$34+('[1]Pricing Schedule'!$F$36*M1557),
IF(AND(I1557=38000,R1557&gt;22.8,R1557&lt;=30.2),'[1]Pricing Schedule'!$F$43+('[1]Pricing Schedule'!$F$45*M1557),
IF(AND(I1557=38000,R1557&gt;30.2,R1557&lt;=45.9),'[1]Pricing Schedule'!$F$52+('[1]Pricing Schedule'!$F$54*M1557),
IF(AND(I1557=38000,R1557&gt;45.9,R1557&lt;=123.4),'[1]Pricing Schedule'!$F$96+('[1]Pricing Schedule'!$F$97*M1557),
IF(AND(I1557=38000,R1557&gt;123.4,R1557&lt;=168.2,M1557&lt;=10),'[1]Pricing Schedule'!$F$103+('[1]Pricing Schedule'!$F$105*M1557),
IF(AND(I1557=38000,R1557&gt;123.4,R1557&lt;=168.2,M1557&gt;10),'[1]Pricing Schedule'!$F$111+('[1]Pricing Schedule'!$F$113*M1557),
IF(AND(I1557=38000,R1557&gt;157.4,R1557&lt;=336.4,M1557&lt;=10),('[1]Pricing Schedule'!$F$103+('[1]Pricing Schedule'!$F$105*M1557))*2,
IF(AND(I1557=38000,R1557&gt;157.4,R1557&lt;=336.4,M1557&gt;10),('[1]Pricing Schedule'!$F$111+('[1]Pricing Schedule'!$F$113*M1557))*2,
IF(AND(I1557=38000,R1557&gt;314.8,R1557&lt;=504.6,M1557&lt;=10),('[1]Pricing Schedule'!$F$103+('[1]Pricing Schedule'!$F$105*M1557))*3,
IF(AND(I1557=38000,R1557&gt;314.8,R1557&lt;=504.6,M1557&gt;10),('[1]Pricing Schedule'!$F$111+('[1]Pricing Schedule'!$F$113*M1557))*3,
IF(AND(I1557=38000,R1557&gt;472.2,R1557&lt;=672.8,M1557&lt;=10),('[1]Pricing Schedule'!$F$103+('[1]Pricing Schedule'!$F$105*M1557))*4,
IF(AND(I1557=38000,R1557&gt;472.2,R1557&lt;=672.8,M1557&gt;10),('[1]Pricing Schedule'!$F$111+('[1]Pricing Schedule'!$F$113*M1557))*4,
IF(AND(I1557=110000,R1557&lt;=12.8,M1557&gt;2),'[1]Pricing Schedule'!$F$62+('[1]Pricing Schedule'!$F$63*M1557),
IF(AND(I1557=110000,R1557&lt;=12.8,M1557&lt;=2),'[1]Pricing Schedule'!$F$96+('[1]Pricing Schedule'!$F$97*M1557),
IF(AND(I1557=110000,R1557&gt;12.8,R1557&lt;=22.8,M1557&gt;3),'[1]Pricing Schedule'!$F$71+('[1]Pricing Schedule'!$F$72*M1557),
IF(AND(I1557=110000,R1557&gt;12.8,R1557&lt;=22.8,M1557&lt;=3),'[1]Pricing Schedule'!$F$96+('[1]Pricing Schedule'!$F$97*M1557),
IF(AND(I1557=110000,R1557&gt;22.8,R1557&lt;=30.2),'[1]Pricing Schedule'!$F$80+('[1]Pricing Schedule'!$F$81*M1557),
IF(AND(I1557=110000,R1557&gt;30.2,R1557&lt;=45.9),'[1]Pricing Schedule'!$F$89+('[1]Pricing Schedule'!$F$90*M1557),
IF(AND(I1557=110000,R1557&gt;45.9,R1557&lt;=123.4),'[1]Pricing Schedule'!$F$96+('[1]Pricing Schedule'!$F$97*M1557),
IF(AND(I1557=110000,R1557&gt;123.4,R1557&lt;=168.2,M1557&lt;=10),'[1]Pricing Schedule'!$F$103+('[1]Pricing Schedule'!$F$105*M1557),
IF(AND(I1557=110000,R1557&gt;123.4,R1557&lt;=168.2,M1557&gt;10),'[1]Pricing Schedule'!$F$111+('[1]Pricing Schedule'!$F$113*M1557),
IF(AND(I1557=110000,R1557&gt;168.2,R1557&lt;=336.4,M1557&lt;=10),('[1]Pricing Schedule'!$F$103+('[1]Pricing Schedule'!$F$105*M1557))*2,
IF(AND(I1557=110000,R1557&gt;168.2,R1557&lt;=336.4,M1557&gt;10),('[1]Pricing Schedule'!$F$111+('[1]Pricing Schedule'!$F$113*M1557))*2,
IF(AND(I1557=110000,R1557&gt;336.4,R1557&lt;=504.6,M1557&lt;=10),('[1]Pricing Schedule'!$F$103+('[1]Pricing Schedule'!$F$105*M1557))*3,
IF(AND(I1557=110000,R1557&gt;336.4,R1557&lt;=504.6,M1557&gt;10),('[1]Pricing Schedule'!$F$111+('[1]Pricing Schedule'!$F$113*M1557))*3,
IF(AND(I1557=110000,R1557&gt;504.6,R1557&lt;=672.8,M1557&lt;=10),('[1]Pricing Schedule'!$F$103+('[1]Pricing Schedule'!$F$105*M1557))*4,
IF(AND(I1557=110000,R1557&gt;504.6,R1557&lt;=672.8,M1557&gt;10),('[1]Pricing Schedule'!$F$111+('[1]Pricing Schedule'!$F$113*M1557))*4,
IF(AND(I1557=110000,R1557&gt;672.8,R1557&lt;=841,M1557&lt;=10),('[1]Pricing Schedule'!$F$103+('[1]Pricing Schedule'!$F$105*M1557))*5,
IF(AND(I1557=110000,R1557&gt;672.8,R1557&lt;=841,M1557&gt;10),('[1]Pricing Schedule'!$F$111+('[1]Pricing Schedule'!$F$113*M1557))*5,
IF(AND(I1557=110000,R1557&gt;672.8,R1557&lt;=841,M1557&lt;=10),('[1]Pricing Schedule'!$F$103+('[1]Pricing Schedule'!$F$105*M1557))*5,
IF(AND(I1557=110000,R1557&gt;672.8,R1557&lt;=841,M1557&gt;10),('[1]Pricing Schedule'!$F$111+('[1]Pricing Schedule'!$F$113*M1557))*5,
IF(AND(I1557=110000,R1557&gt;1345.6,R1557&lt;=1513.8,M1557&lt;=10),('[1]Pricing Schedule'!$F$103+('[1]Pricing Schedule'!$F$105*M1557))*9,
IF(AND(I1557=110000,R1557&gt;1345.6,R1557&lt;=1513.8,M1557&gt;10),('[1]Pricing Schedule'!$F$111+('[1]Pricing Schedule'!$F$113*M1557))*9,
9999999999)))))))))))))))))))))))))))))))))))))))</f>
        <v>839680</v>
      </c>
      <c r="T1557" s="21">
        <f>IF(AND(I1557=38000,R1557&lt;=4.5,M1557&gt;8),'[1]Pricing Schedule'!$J$9,
IF(AND(I1557=38000,R1557&lt;=4.5,M1557&lt;=8),'[1]Pricing Schedule'!$J$36,
IF(AND(I1557=38000,R1557&gt;4.5,R1557&lt;=9,M1557&gt;8),'[1]Pricing Schedule'!$J$18,
IF(AND(I1557=38000,R1557&gt;4.5,R1557&lt;=9,M1557&lt;=8),'[1]Pricing Schedule'!$J$36,
IF(AND(I1557=38000,R1557&gt;9,R1557&lt;=12.8,M1557&gt;8),'[1]Pricing Schedule'!$J$27,
IF(AND(I1557=38000,R1557&gt;9,R1557&lt;=12.8,M1557&lt;=8),'[1]Pricing Schedule'!$J$36,
IF(AND(I1557=38000,R1557&gt;12.8,R1557&lt;=22.8),'[1]Pricing Schedule'!$J$36,
IF(AND(I1557=38000,R1557&gt;22.8,R1557&lt;=30.2),'[1]Pricing Schedule'!$J$45,
IF(AND(I1557=38000,R1557&gt;30.2,R1557&lt;=45.9),'[1]Pricing Schedule'!$J$54,
IF(AND(I1557=38000,R1557&gt;45.9,R1557&lt;=123.4),'[1]Pricing Schedule'!$J$97,
IF(AND(I1557=38000,R1557&gt;123.4,R1557&lt;=168.2,M1557&lt;=10),'[1]Pricing Schedule'!$J$105,
IF(AND(I1557=38000,R1557&gt;123.4,R1557&lt;=168.2,M1557&gt;10),'[1]Pricing Schedule'!$J$113,
IF(AND(I1557=38000,R1557&gt;168.2,R1557&lt;=336.4,M1557&lt;=10),('[1]Pricing Schedule'!$J$105),
IF(AND(I1557=38000,R1557&gt;168.2,R1557&lt;=336.4,M1557&gt;10),('[1]Pricing Schedule'!$J$113),
IF(AND(I1557=38000,R1557&gt;336.4,R1557&lt;=504.6,M1557&lt;=10),('[1]Pricing Schedule'!$J$105),
IF(AND(I1557=38000,R1557&gt;336.4,R1557&lt;=504.6,M1557&gt;10),('[1]Pricing Schedule'!$J$113),
IF(AND(I1557=38000,R1557&gt;504.6,R1557&lt;=672.8,M1557&lt;=10),('[1]Pricing Schedule'!$J$105),
IF(AND(I1557=38000,R1557&gt;504.6,R1557&lt;=672.8,M1557&gt;10),('[1]Pricing Schedule'!$J$113),
IF(AND(I1557=110000,R1557&lt;=12.8,M1557&gt;2),'[1]Pricing Schedule'!$J$63,
IF(AND(I1557=110000,R1557&lt;=12.8,M1557&lt;=2),'[1]Pricing Schedule'!$J$97,
IF(AND(I1557=110000,R1557&gt;12.8,R1557&lt;=22.8,M1557&gt;3),'[1]Pricing Schedule'!$J$72,
IF(AND(I1557=110000,R1557&gt;12.8,R1557&lt;=22.8,M1557&lt;=3),'[1]Pricing Schedule'!$J$97,
IF(AND(I1557=110000,R1557&gt;22.8,R1557&lt;=30.2),'[1]Pricing Schedule'!$J$81,
IF(AND(I1557=110000,R1557&gt;30.2,R1557&lt;=45.9),'[1]Pricing Schedule'!$J$90,
IF(AND(I1557=110000,R1557&gt;45.9,R1557&lt;=123.4),'[1]Pricing Schedule'!$J$97,
IF(AND(I1557=110000,R1557&gt;123.4,R1557&lt;=168.2,M1557&lt;=10),'[1]Pricing Schedule'!$J$105,
IF(AND(I1557=110000,R1557&gt;123.4,R1557&lt;=168.2,M1557&gt;10),'[1]Pricing Schedule'!$J$113,
IF(AND(I1557=110000,R1557&gt;168.2,R1557&lt;=336.2,M1557&lt;=10),('[1]Pricing Schedule'!$J$105),
IF(AND(I1557=110000,R1557&gt;168.2,R1557&lt;=336.2,M1557&gt;10),('[1]Pricing Schedule'!$J$113),
IF(AND(I1557=110000,R1557&gt;336.4,R1557&lt;=504.6,M1557&lt;=10),('[1]Pricing Schedule'!$J$105),
IF(AND(I1557=110000,R1557&gt;336.4,R1557&lt;=504.6,M1557&gt;10),('[1]Pricing Schedule'!$J$113),
IF(AND(I1557=110000,R1557&gt;504.6,R1557&lt;=672.8,M1557&lt;=10),('[1]Pricing Schedule'!$J$105),
IF(AND(I1557=110000,R1557&gt;504.6,R1557&lt;=672.8,M1557&gt;10),('[1]Pricing Schedule'!$J$113),
IF(AND(I1557=110000,R1557&gt;672.8,R1557&lt;=841,M1557&lt;=10),('[1]Pricing Schedule'!$J$105),
IF(AND(I1557=110000,R1557&gt;672.8,R1557&lt;=841,M1557&gt;10),('[1]Pricing Schedule'!$J$113),
IF(AND(I1557=110000,R1557&gt;1682,R1557&lt;=1850.2,M1557&lt;=10),('[1]Pricing Schedule'!$J$105),
IF(AND(I1557=110000,R1557&gt;1682,R1557&lt;=1850.2,M1557&gt;10),('[1]Pricing Schedule'!$J$113),
IF(AND(I1557=110000,R1557&gt;2018.4,R1557&lt;=2186.6,M1557&lt;=10),('[1]Pricing Schedule'!$J$105),
IF(AND(I1557=110000,R1557&gt;2018.4,R1557&lt;=2186.6,M1557&gt;10),('[1]Pricing Schedule'!$J$113),999999999)))))))))))))))))))))))))))))))))))))))</f>
        <v>4</v>
      </c>
      <c r="U1557" s="40">
        <f t="shared" si="150"/>
        <v>199923.80952380953</v>
      </c>
      <c r="V1557" s="41">
        <f t="shared" si="151"/>
        <v>5.0019054878048781</v>
      </c>
      <c r="Y1557" s="23">
        <v>610</v>
      </c>
      <c r="Z1557" s="23">
        <v>467</v>
      </c>
      <c r="AD1557" s="13"/>
      <c r="AE1557" s="13"/>
      <c r="AF1557" s="13"/>
      <c r="AR1557" s="35"/>
    </row>
    <row r="1558" spans="1:44">
      <c r="A1558" s="23">
        <v>1560</v>
      </c>
      <c r="B1558" s="23">
        <v>1560</v>
      </c>
      <c r="C1558" s="23" t="s">
        <v>2257</v>
      </c>
      <c r="D1558" s="23" t="s">
        <v>1745</v>
      </c>
      <c r="E1558" s="23" t="s">
        <v>1745</v>
      </c>
      <c r="F1558" s="23" t="s">
        <v>1764</v>
      </c>
      <c r="G1558" s="23" t="s">
        <v>1765</v>
      </c>
      <c r="H1558" s="23" t="s">
        <v>133</v>
      </c>
      <c r="I1558" s="13">
        <v>110000</v>
      </c>
      <c r="J1558" s="13">
        <v>110000</v>
      </c>
      <c r="K1558" s="13">
        <v>20000</v>
      </c>
      <c r="L1558" s="24">
        <v>7.8120000000000003</v>
      </c>
      <c r="M1558" s="37">
        <f t="shared" si="146"/>
        <v>8</v>
      </c>
      <c r="N1558" s="24">
        <v>0.26200000000000001</v>
      </c>
      <c r="O1558" s="13">
        <v>3</v>
      </c>
      <c r="P1558" s="36">
        <f t="shared" si="147"/>
        <v>0.26200000000000001</v>
      </c>
      <c r="Q1558" s="38">
        <f t="shared" si="148"/>
        <v>4.2</v>
      </c>
      <c r="R1558" s="37">
        <f t="shared" si="149"/>
        <v>4.2</v>
      </c>
      <c r="S1558" s="39">
        <f>IF(AND(I1558=38000,R1558&lt;=4.5,M1558&gt;8),'[1]Pricing Schedule'!$F$8+('[1]Pricing Schedule'!$F$9*M1558),
IF(AND(I1558=38000,R1558&lt;=4.5,M1558&lt;=8),'[1]Pricing Schedule'!$F$34+('[1]Pricing Schedule'!$F$36*M1558),
IF(AND(I1558=38000,R1558&gt;4.5,R1558&lt;=9,M1558&gt;8),'[1]Pricing Schedule'!$F$17+('[1]Pricing Schedule'!$F$18*M1558),
IF(AND(I1558=38000,R1558&gt;4.5,R1558&lt;=9,M1558&lt;=8),'[1]Pricing Schedule'!$F$34+('[1]Pricing Schedule'!$F$36*M1558),
IF(AND(I1558=38000,R1558&gt;9,R1558&lt;=12.8,M1558&gt;8),'[1]Pricing Schedule'!$F$26+('[1]Pricing Schedule'!$F$27*M1558),
IF(AND(I1558=38000,R1558&gt;9,R1558&lt;=12.8,M1558&lt;=8),'[1]Pricing Schedule'!$F$34+('[1]Pricing Schedule'!$F$36*M1558),
IF(AND(I1558=38000,R1558&gt;12.8,R1558&lt;=22.8),'[1]Pricing Schedule'!$F$34+('[1]Pricing Schedule'!$F$36*M1558),
IF(AND(I1558=38000,R1558&gt;22.8,R1558&lt;=30.2),'[1]Pricing Schedule'!$F$43+('[1]Pricing Schedule'!$F$45*M1558),
IF(AND(I1558=38000,R1558&gt;30.2,R1558&lt;=45.9),'[1]Pricing Schedule'!$F$52+('[1]Pricing Schedule'!$F$54*M1558),
IF(AND(I1558=38000,R1558&gt;45.9,R1558&lt;=123.4),'[1]Pricing Schedule'!$F$96+('[1]Pricing Schedule'!$F$97*M1558),
IF(AND(I1558=38000,R1558&gt;123.4,R1558&lt;=168.2,M1558&lt;=10),'[1]Pricing Schedule'!$F$103+('[1]Pricing Schedule'!$F$105*M1558),
IF(AND(I1558=38000,R1558&gt;123.4,R1558&lt;=168.2,M1558&gt;10),'[1]Pricing Schedule'!$F$111+('[1]Pricing Schedule'!$F$113*M1558),
IF(AND(I1558=38000,R1558&gt;157.4,R1558&lt;=336.4,M1558&lt;=10),('[1]Pricing Schedule'!$F$103+('[1]Pricing Schedule'!$F$105*M1558))*2,
IF(AND(I1558=38000,R1558&gt;157.4,R1558&lt;=336.4,M1558&gt;10),('[1]Pricing Schedule'!$F$111+('[1]Pricing Schedule'!$F$113*M1558))*2,
IF(AND(I1558=38000,R1558&gt;314.8,R1558&lt;=504.6,M1558&lt;=10),('[1]Pricing Schedule'!$F$103+('[1]Pricing Schedule'!$F$105*M1558))*3,
IF(AND(I1558=38000,R1558&gt;314.8,R1558&lt;=504.6,M1558&gt;10),('[1]Pricing Schedule'!$F$111+('[1]Pricing Schedule'!$F$113*M1558))*3,
IF(AND(I1558=38000,R1558&gt;472.2,R1558&lt;=672.8,M1558&lt;=10),('[1]Pricing Schedule'!$F$103+('[1]Pricing Schedule'!$F$105*M1558))*4,
IF(AND(I1558=38000,R1558&gt;472.2,R1558&lt;=672.8,M1558&gt;10),('[1]Pricing Schedule'!$F$111+('[1]Pricing Schedule'!$F$113*M1558))*4,
IF(AND(I1558=110000,R1558&lt;=12.8,M1558&gt;2),'[1]Pricing Schedule'!$F$62+('[1]Pricing Schedule'!$F$63*M1558),
IF(AND(I1558=110000,R1558&lt;=12.8,M1558&lt;=2),'[1]Pricing Schedule'!$F$96+('[1]Pricing Schedule'!$F$97*M1558),
IF(AND(I1558=110000,R1558&gt;12.8,R1558&lt;=22.8,M1558&gt;3),'[1]Pricing Schedule'!$F$71+('[1]Pricing Schedule'!$F$72*M1558),
IF(AND(I1558=110000,R1558&gt;12.8,R1558&lt;=22.8,M1558&lt;=3),'[1]Pricing Schedule'!$F$96+('[1]Pricing Schedule'!$F$97*M1558),
IF(AND(I1558=110000,R1558&gt;22.8,R1558&lt;=30.2),'[1]Pricing Schedule'!$F$80+('[1]Pricing Schedule'!$F$81*M1558),
IF(AND(I1558=110000,R1558&gt;30.2,R1558&lt;=45.9),'[1]Pricing Schedule'!$F$89+('[1]Pricing Schedule'!$F$90*M1558),
IF(AND(I1558=110000,R1558&gt;45.9,R1558&lt;=123.4),'[1]Pricing Schedule'!$F$96+('[1]Pricing Schedule'!$F$97*M1558),
IF(AND(I1558=110000,R1558&gt;123.4,R1558&lt;=168.2,M1558&lt;=10),'[1]Pricing Schedule'!$F$103+('[1]Pricing Schedule'!$F$105*M1558),
IF(AND(I1558=110000,R1558&gt;123.4,R1558&lt;=168.2,M1558&gt;10),'[1]Pricing Schedule'!$F$111+('[1]Pricing Schedule'!$F$113*M1558),
IF(AND(I1558=110000,R1558&gt;168.2,R1558&lt;=336.4,M1558&lt;=10),('[1]Pricing Schedule'!$F$103+('[1]Pricing Schedule'!$F$105*M1558))*2,
IF(AND(I1558=110000,R1558&gt;168.2,R1558&lt;=336.4,M1558&gt;10),('[1]Pricing Schedule'!$F$111+('[1]Pricing Schedule'!$F$113*M1558))*2,
IF(AND(I1558=110000,R1558&gt;336.4,R1558&lt;=504.6,M1558&lt;=10),('[1]Pricing Schedule'!$F$103+('[1]Pricing Schedule'!$F$105*M1558))*3,
IF(AND(I1558=110000,R1558&gt;336.4,R1558&lt;=504.6,M1558&gt;10),('[1]Pricing Schedule'!$F$111+('[1]Pricing Schedule'!$F$113*M1558))*3,
IF(AND(I1558=110000,R1558&gt;504.6,R1558&lt;=672.8,M1558&lt;=10),('[1]Pricing Schedule'!$F$103+('[1]Pricing Schedule'!$F$105*M1558))*4,
IF(AND(I1558=110000,R1558&gt;504.6,R1558&lt;=672.8,M1558&gt;10),('[1]Pricing Schedule'!$F$111+('[1]Pricing Schedule'!$F$113*M1558))*4,
IF(AND(I1558=110000,R1558&gt;672.8,R1558&lt;=841,M1558&lt;=10),('[1]Pricing Schedule'!$F$103+('[1]Pricing Schedule'!$F$105*M1558))*5,
IF(AND(I1558=110000,R1558&gt;672.8,R1558&lt;=841,M1558&gt;10),('[1]Pricing Schedule'!$F$111+('[1]Pricing Schedule'!$F$113*M1558))*5,
IF(AND(I1558=110000,R1558&gt;672.8,R1558&lt;=841,M1558&lt;=10),('[1]Pricing Schedule'!$F$103+('[1]Pricing Schedule'!$F$105*M1558))*5,
IF(AND(I1558=110000,R1558&gt;672.8,R1558&lt;=841,M1558&gt;10),('[1]Pricing Schedule'!$F$111+('[1]Pricing Schedule'!$F$113*M1558))*5,
IF(AND(I1558=110000,R1558&gt;1345.6,R1558&lt;=1513.8,M1558&lt;=10),('[1]Pricing Schedule'!$F$103+('[1]Pricing Schedule'!$F$105*M1558))*9,
IF(AND(I1558=110000,R1558&gt;1345.6,R1558&lt;=1513.8,M1558&gt;10),('[1]Pricing Schedule'!$F$111+('[1]Pricing Schedule'!$F$113*M1558))*9,
9999999999)))))))))))))))))))))))))))))))))))))))</f>
        <v>1838070</v>
      </c>
      <c r="T1558" s="21">
        <f>IF(AND(I1558=38000,R1558&lt;=4.5,M1558&gt;8),'[1]Pricing Schedule'!$J$9,
IF(AND(I1558=38000,R1558&lt;=4.5,M1558&lt;=8),'[1]Pricing Schedule'!$J$36,
IF(AND(I1558=38000,R1558&gt;4.5,R1558&lt;=9,M1558&gt;8),'[1]Pricing Schedule'!$J$18,
IF(AND(I1558=38000,R1558&gt;4.5,R1558&lt;=9,M1558&lt;=8),'[1]Pricing Schedule'!$J$36,
IF(AND(I1558=38000,R1558&gt;9,R1558&lt;=12.8,M1558&gt;8),'[1]Pricing Schedule'!$J$27,
IF(AND(I1558=38000,R1558&gt;9,R1558&lt;=12.8,M1558&lt;=8),'[1]Pricing Schedule'!$J$36,
IF(AND(I1558=38000,R1558&gt;12.8,R1558&lt;=22.8),'[1]Pricing Schedule'!$J$36,
IF(AND(I1558=38000,R1558&gt;22.8,R1558&lt;=30.2),'[1]Pricing Schedule'!$J$45,
IF(AND(I1558=38000,R1558&gt;30.2,R1558&lt;=45.9),'[1]Pricing Schedule'!$J$54,
IF(AND(I1558=38000,R1558&gt;45.9,R1558&lt;=123.4),'[1]Pricing Schedule'!$J$97,
IF(AND(I1558=38000,R1558&gt;123.4,R1558&lt;=168.2,M1558&lt;=10),'[1]Pricing Schedule'!$J$105,
IF(AND(I1558=38000,R1558&gt;123.4,R1558&lt;=168.2,M1558&gt;10),'[1]Pricing Schedule'!$J$113,
IF(AND(I1558=38000,R1558&gt;168.2,R1558&lt;=336.4,M1558&lt;=10),('[1]Pricing Schedule'!$J$105),
IF(AND(I1558=38000,R1558&gt;168.2,R1558&lt;=336.4,M1558&gt;10),('[1]Pricing Schedule'!$J$113),
IF(AND(I1558=38000,R1558&gt;336.4,R1558&lt;=504.6,M1558&lt;=10),('[1]Pricing Schedule'!$J$105),
IF(AND(I1558=38000,R1558&gt;336.4,R1558&lt;=504.6,M1558&gt;10),('[1]Pricing Schedule'!$J$113),
IF(AND(I1558=38000,R1558&gt;504.6,R1558&lt;=672.8,M1558&lt;=10),('[1]Pricing Schedule'!$J$105),
IF(AND(I1558=38000,R1558&gt;504.6,R1558&lt;=672.8,M1558&gt;10),('[1]Pricing Schedule'!$J$113),
IF(AND(I1558=110000,R1558&lt;=12.8,M1558&gt;2),'[1]Pricing Schedule'!$J$63,
IF(AND(I1558=110000,R1558&lt;=12.8,M1558&lt;=2),'[1]Pricing Schedule'!$J$97,
IF(AND(I1558=110000,R1558&gt;12.8,R1558&lt;=22.8,M1558&gt;3),'[1]Pricing Schedule'!$J$72,
IF(AND(I1558=110000,R1558&gt;12.8,R1558&lt;=22.8,M1558&lt;=3),'[1]Pricing Schedule'!$J$97,
IF(AND(I1558=110000,R1558&gt;22.8,R1558&lt;=30.2),'[1]Pricing Schedule'!$J$81,
IF(AND(I1558=110000,R1558&gt;30.2,R1558&lt;=45.9),'[1]Pricing Schedule'!$J$90,
IF(AND(I1558=110000,R1558&gt;45.9,R1558&lt;=123.4),'[1]Pricing Schedule'!$J$97,
IF(AND(I1558=110000,R1558&gt;123.4,R1558&lt;=168.2,M1558&lt;=10),'[1]Pricing Schedule'!$J$105,
IF(AND(I1558=110000,R1558&gt;123.4,R1558&lt;=168.2,M1558&gt;10),'[1]Pricing Schedule'!$J$113,
IF(AND(I1558=110000,R1558&gt;168.2,R1558&lt;=336.2,M1558&lt;=10),('[1]Pricing Schedule'!$J$105),
IF(AND(I1558=110000,R1558&gt;168.2,R1558&lt;=336.2,M1558&gt;10),('[1]Pricing Schedule'!$J$113),
IF(AND(I1558=110000,R1558&gt;336.4,R1558&lt;=504.6,M1558&lt;=10),('[1]Pricing Schedule'!$J$105),
IF(AND(I1558=110000,R1558&gt;336.4,R1558&lt;=504.6,M1558&gt;10),('[1]Pricing Schedule'!$J$113),
IF(AND(I1558=110000,R1558&gt;504.6,R1558&lt;=672.8,M1558&lt;=10),('[1]Pricing Schedule'!$J$105),
IF(AND(I1558=110000,R1558&gt;504.6,R1558&lt;=672.8,M1558&gt;10),('[1]Pricing Schedule'!$J$113),
IF(AND(I1558=110000,R1558&gt;672.8,R1558&lt;=841,M1558&lt;=10),('[1]Pricing Schedule'!$J$105),
IF(AND(I1558=110000,R1558&gt;672.8,R1558&lt;=841,M1558&gt;10),('[1]Pricing Schedule'!$J$113),
IF(AND(I1558=110000,R1558&gt;1682,R1558&lt;=1850.2,M1558&lt;=10),('[1]Pricing Schedule'!$J$105),
IF(AND(I1558=110000,R1558&gt;1682,R1558&lt;=1850.2,M1558&gt;10),('[1]Pricing Schedule'!$J$113),
IF(AND(I1558=110000,R1558&gt;2018.4,R1558&lt;=2186.6,M1558&lt;=10),('[1]Pricing Schedule'!$J$105),
IF(AND(I1558=110000,R1558&gt;2018.4,R1558&lt;=2186.6,M1558&gt;10),('[1]Pricing Schedule'!$J$113),999999999)))))))))))))))))))))))))))))))))))))))</f>
        <v>7</v>
      </c>
      <c r="U1558" s="40">
        <f t="shared" si="150"/>
        <v>437635.71428571426</v>
      </c>
      <c r="V1558" s="41">
        <f t="shared" si="151"/>
        <v>2.2850054676916547</v>
      </c>
      <c r="Y1558" s="23">
        <v>642</v>
      </c>
      <c r="Z1558" s="23">
        <v>228</v>
      </c>
      <c r="AD1558" s="13"/>
      <c r="AE1558" s="13"/>
      <c r="AF1558" s="13"/>
      <c r="AR1558" s="35"/>
    </row>
    <row r="1559" spans="1:44">
      <c r="A1559" s="23">
        <v>1561</v>
      </c>
      <c r="B1559" s="23">
        <v>1561</v>
      </c>
      <c r="C1559" s="23" t="s">
        <v>2258</v>
      </c>
      <c r="D1559" s="23" t="s">
        <v>168</v>
      </c>
      <c r="E1559" s="23" t="s">
        <v>168</v>
      </c>
      <c r="F1559" s="23" t="s">
        <v>529</v>
      </c>
      <c r="G1559" s="23" t="s">
        <v>530</v>
      </c>
      <c r="H1559" s="23" t="s">
        <v>113</v>
      </c>
      <c r="I1559" s="13">
        <v>38000</v>
      </c>
      <c r="J1559" s="13">
        <v>38000</v>
      </c>
      <c r="K1559" s="23" t="s">
        <v>119</v>
      </c>
      <c r="L1559" s="24">
        <v>12.217000000000001</v>
      </c>
      <c r="M1559" s="37">
        <f t="shared" si="146"/>
        <v>13</v>
      </c>
      <c r="N1559" s="24">
        <v>9.0999999999999998E-2</v>
      </c>
      <c r="O1559" s="13">
        <v>3</v>
      </c>
      <c r="P1559" s="36">
        <f t="shared" si="147"/>
        <v>9.0999999999999998E-2</v>
      </c>
      <c r="Q1559" s="38">
        <f t="shared" si="148"/>
        <v>4.2</v>
      </c>
      <c r="R1559" s="37">
        <f t="shared" si="149"/>
        <v>4.2</v>
      </c>
      <c r="S1559" s="39">
        <f>IF(AND(I1559=38000,R1559&lt;=4.5,M1559&gt;8),'[1]Pricing Schedule'!$F$8+('[1]Pricing Schedule'!$F$9*M1559),
IF(AND(I1559=38000,R1559&lt;=4.5,M1559&lt;=8),'[1]Pricing Schedule'!$F$34+('[1]Pricing Schedule'!$F$36*M1559),
IF(AND(I1559=38000,R1559&gt;4.5,R1559&lt;=9,M1559&gt;8),'[1]Pricing Schedule'!$F$17+('[1]Pricing Schedule'!$F$18*M1559),
IF(AND(I1559=38000,R1559&gt;4.5,R1559&lt;=9,M1559&lt;=8),'[1]Pricing Schedule'!$F$34+('[1]Pricing Schedule'!$F$36*M1559),
IF(AND(I1559=38000,R1559&gt;9,R1559&lt;=12.8,M1559&gt;8),'[1]Pricing Schedule'!$F$26+('[1]Pricing Schedule'!$F$27*M1559),
IF(AND(I1559=38000,R1559&gt;9,R1559&lt;=12.8,M1559&lt;=8),'[1]Pricing Schedule'!$F$34+('[1]Pricing Schedule'!$F$36*M1559),
IF(AND(I1559=38000,R1559&gt;12.8,R1559&lt;=22.8),'[1]Pricing Schedule'!$F$34+('[1]Pricing Schedule'!$F$36*M1559),
IF(AND(I1559=38000,R1559&gt;22.8,R1559&lt;=30.2),'[1]Pricing Schedule'!$F$43+('[1]Pricing Schedule'!$F$45*M1559),
IF(AND(I1559=38000,R1559&gt;30.2,R1559&lt;=45.9),'[1]Pricing Schedule'!$F$52+('[1]Pricing Schedule'!$F$54*M1559),
IF(AND(I1559=38000,R1559&gt;45.9,R1559&lt;=123.4),'[1]Pricing Schedule'!$F$96+('[1]Pricing Schedule'!$F$97*M1559),
IF(AND(I1559=38000,R1559&gt;123.4,R1559&lt;=168.2,M1559&lt;=10),'[1]Pricing Schedule'!$F$103+('[1]Pricing Schedule'!$F$105*M1559),
IF(AND(I1559=38000,R1559&gt;123.4,R1559&lt;=168.2,M1559&gt;10),'[1]Pricing Schedule'!$F$111+('[1]Pricing Schedule'!$F$113*M1559),
IF(AND(I1559=38000,R1559&gt;157.4,R1559&lt;=336.4,M1559&lt;=10),('[1]Pricing Schedule'!$F$103+('[1]Pricing Schedule'!$F$105*M1559))*2,
IF(AND(I1559=38000,R1559&gt;157.4,R1559&lt;=336.4,M1559&gt;10),('[1]Pricing Schedule'!$F$111+('[1]Pricing Schedule'!$F$113*M1559))*2,
IF(AND(I1559=38000,R1559&gt;314.8,R1559&lt;=504.6,M1559&lt;=10),('[1]Pricing Schedule'!$F$103+('[1]Pricing Schedule'!$F$105*M1559))*3,
IF(AND(I1559=38000,R1559&gt;314.8,R1559&lt;=504.6,M1559&gt;10),('[1]Pricing Schedule'!$F$111+('[1]Pricing Schedule'!$F$113*M1559))*3,
IF(AND(I1559=38000,R1559&gt;472.2,R1559&lt;=672.8,M1559&lt;=10),('[1]Pricing Schedule'!$F$103+('[1]Pricing Schedule'!$F$105*M1559))*4,
IF(AND(I1559=38000,R1559&gt;472.2,R1559&lt;=672.8,M1559&gt;10),('[1]Pricing Schedule'!$F$111+('[1]Pricing Schedule'!$F$113*M1559))*4,
IF(AND(I1559=110000,R1559&lt;=12.8,M1559&gt;2),'[1]Pricing Schedule'!$F$62+('[1]Pricing Schedule'!$F$63*M1559),
IF(AND(I1559=110000,R1559&lt;=12.8,M1559&lt;=2),'[1]Pricing Schedule'!$F$96+('[1]Pricing Schedule'!$F$97*M1559),
IF(AND(I1559=110000,R1559&gt;12.8,R1559&lt;=22.8,M1559&gt;3),'[1]Pricing Schedule'!$F$71+('[1]Pricing Schedule'!$F$72*M1559),
IF(AND(I1559=110000,R1559&gt;12.8,R1559&lt;=22.8,M1559&lt;=3),'[1]Pricing Schedule'!$F$96+('[1]Pricing Schedule'!$F$97*M1559),
IF(AND(I1559=110000,R1559&gt;22.8,R1559&lt;=30.2),'[1]Pricing Schedule'!$F$80+('[1]Pricing Schedule'!$F$81*M1559),
IF(AND(I1559=110000,R1559&gt;30.2,R1559&lt;=45.9),'[1]Pricing Schedule'!$F$89+('[1]Pricing Schedule'!$F$90*M1559),
IF(AND(I1559=110000,R1559&gt;45.9,R1559&lt;=123.4),'[1]Pricing Schedule'!$F$96+('[1]Pricing Schedule'!$F$97*M1559),
IF(AND(I1559=110000,R1559&gt;123.4,R1559&lt;=168.2,M1559&lt;=10),'[1]Pricing Schedule'!$F$103+('[1]Pricing Schedule'!$F$105*M1559),
IF(AND(I1559=110000,R1559&gt;123.4,R1559&lt;=168.2,M1559&gt;10),'[1]Pricing Schedule'!$F$111+('[1]Pricing Schedule'!$F$113*M1559),
IF(AND(I1559=110000,R1559&gt;168.2,R1559&lt;=336.4,M1559&lt;=10),('[1]Pricing Schedule'!$F$103+('[1]Pricing Schedule'!$F$105*M1559))*2,
IF(AND(I1559=110000,R1559&gt;168.2,R1559&lt;=336.4,M1559&gt;10),('[1]Pricing Schedule'!$F$111+('[1]Pricing Schedule'!$F$113*M1559))*2,
IF(AND(I1559=110000,R1559&gt;336.4,R1559&lt;=504.6,M1559&lt;=10),('[1]Pricing Schedule'!$F$103+('[1]Pricing Schedule'!$F$105*M1559))*3,
IF(AND(I1559=110000,R1559&gt;336.4,R1559&lt;=504.6,M1559&gt;10),('[1]Pricing Schedule'!$F$111+('[1]Pricing Schedule'!$F$113*M1559))*3,
IF(AND(I1559=110000,R1559&gt;504.6,R1559&lt;=672.8,M1559&lt;=10),('[1]Pricing Schedule'!$F$103+('[1]Pricing Schedule'!$F$105*M1559))*4,
IF(AND(I1559=110000,R1559&gt;504.6,R1559&lt;=672.8,M1559&gt;10),('[1]Pricing Schedule'!$F$111+('[1]Pricing Schedule'!$F$113*M1559))*4,
IF(AND(I1559=110000,R1559&gt;672.8,R1559&lt;=841,M1559&lt;=10),('[1]Pricing Schedule'!$F$103+('[1]Pricing Schedule'!$F$105*M1559))*5,
IF(AND(I1559=110000,R1559&gt;672.8,R1559&lt;=841,M1559&gt;10),('[1]Pricing Schedule'!$F$111+('[1]Pricing Schedule'!$F$113*M1559))*5,
IF(AND(I1559=110000,R1559&gt;672.8,R1559&lt;=841,M1559&lt;=10),('[1]Pricing Schedule'!$F$103+('[1]Pricing Schedule'!$F$105*M1559))*5,
IF(AND(I1559=110000,R1559&gt;672.8,R1559&lt;=841,M1559&gt;10),('[1]Pricing Schedule'!$F$111+('[1]Pricing Schedule'!$F$113*M1559))*5,
IF(AND(I1559=110000,R1559&gt;1345.6,R1559&lt;=1513.8,M1559&lt;=10),('[1]Pricing Schedule'!$F$103+('[1]Pricing Schedule'!$F$105*M1559))*9,
IF(AND(I1559=110000,R1559&gt;1345.6,R1559&lt;=1513.8,M1559&gt;10),('[1]Pricing Schedule'!$F$111+('[1]Pricing Schedule'!$F$113*M1559))*9,
9999999999)))))))))))))))))))))))))))))))))))))))</f>
        <v>1545240</v>
      </c>
      <c r="T1559" s="21">
        <f>IF(AND(I1559=38000,R1559&lt;=4.5,M1559&gt;8),'[1]Pricing Schedule'!$J$9,
IF(AND(I1559=38000,R1559&lt;=4.5,M1559&lt;=8),'[1]Pricing Schedule'!$J$36,
IF(AND(I1559=38000,R1559&gt;4.5,R1559&lt;=9,M1559&gt;8),'[1]Pricing Schedule'!$J$18,
IF(AND(I1559=38000,R1559&gt;4.5,R1559&lt;=9,M1559&lt;=8),'[1]Pricing Schedule'!$J$36,
IF(AND(I1559=38000,R1559&gt;9,R1559&lt;=12.8,M1559&gt;8),'[1]Pricing Schedule'!$J$27,
IF(AND(I1559=38000,R1559&gt;9,R1559&lt;=12.8,M1559&lt;=8),'[1]Pricing Schedule'!$J$36,
IF(AND(I1559=38000,R1559&gt;12.8,R1559&lt;=22.8),'[1]Pricing Schedule'!$J$36,
IF(AND(I1559=38000,R1559&gt;22.8,R1559&lt;=30.2),'[1]Pricing Schedule'!$J$45,
IF(AND(I1559=38000,R1559&gt;30.2,R1559&lt;=45.9),'[1]Pricing Schedule'!$J$54,
IF(AND(I1559=38000,R1559&gt;45.9,R1559&lt;=123.4),'[1]Pricing Schedule'!$J$97,
IF(AND(I1559=38000,R1559&gt;123.4,R1559&lt;=168.2,M1559&lt;=10),'[1]Pricing Schedule'!$J$105,
IF(AND(I1559=38000,R1559&gt;123.4,R1559&lt;=168.2,M1559&gt;10),'[1]Pricing Schedule'!$J$113,
IF(AND(I1559=38000,R1559&gt;168.2,R1559&lt;=336.4,M1559&lt;=10),('[1]Pricing Schedule'!$J$105),
IF(AND(I1559=38000,R1559&gt;168.2,R1559&lt;=336.4,M1559&gt;10),('[1]Pricing Schedule'!$J$113),
IF(AND(I1559=38000,R1559&gt;336.4,R1559&lt;=504.6,M1559&lt;=10),('[1]Pricing Schedule'!$J$105),
IF(AND(I1559=38000,R1559&gt;336.4,R1559&lt;=504.6,M1559&gt;10),('[1]Pricing Schedule'!$J$113),
IF(AND(I1559=38000,R1559&gt;504.6,R1559&lt;=672.8,M1559&lt;=10),('[1]Pricing Schedule'!$J$105),
IF(AND(I1559=38000,R1559&gt;504.6,R1559&lt;=672.8,M1559&gt;10),('[1]Pricing Schedule'!$J$113),
IF(AND(I1559=110000,R1559&lt;=12.8,M1559&gt;2),'[1]Pricing Schedule'!$J$63,
IF(AND(I1559=110000,R1559&lt;=12.8,M1559&lt;=2),'[1]Pricing Schedule'!$J$97,
IF(AND(I1559=110000,R1559&gt;12.8,R1559&lt;=22.8,M1559&gt;3),'[1]Pricing Schedule'!$J$72,
IF(AND(I1559=110000,R1559&gt;12.8,R1559&lt;=22.8,M1559&lt;=3),'[1]Pricing Schedule'!$J$97,
IF(AND(I1559=110000,R1559&gt;22.8,R1559&lt;=30.2),'[1]Pricing Schedule'!$J$81,
IF(AND(I1559=110000,R1559&gt;30.2,R1559&lt;=45.9),'[1]Pricing Schedule'!$J$90,
IF(AND(I1559=110000,R1559&gt;45.9,R1559&lt;=123.4),'[1]Pricing Schedule'!$J$97,
IF(AND(I1559=110000,R1559&gt;123.4,R1559&lt;=168.2,M1559&lt;=10),'[1]Pricing Schedule'!$J$105,
IF(AND(I1559=110000,R1559&gt;123.4,R1559&lt;=168.2,M1559&gt;10),'[1]Pricing Schedule'!$J$113,
IF(AND(I1559=110000,R1559&gt;168.2,R1559&lt;=336.2,M1559&lt;=10),('[1]Pricing Schedule'!$J$105),
IF(AND(I1559=110000,R1559&gt;168.2,R1559&lt;=336.2,M1559&gt;10),('[1]Pricing Schedule'!$J$113),
IF(AND(I1559=110000,R1559&gt;336.4,R1559&lt;=504.6,M1559&lt;=10),('[1]Pricing Schedule'!$J$105),
IF(AND(I1559=110000,R1559&gt;336.4,R1559&lt;=504.6,M1559&gt;10),('[1]Pricing Schedule'!$J$113),
IF(AND(I1559=110000,R1559&gt;504.6,R1559&lt;=672.8,M1559&lt;=10),('[1]Pricing Schedule'!$J$105),
IF(AND(I1559=110000,R1559&gt;504.6,R1559&lt;=672.8,M1559&gt;10),('[1]Pricing Schedule'!$J$113),
IF(AND(I1559=110000,R1559&gt;672.8,R1559&lt;=841,M1559&lt;=10),('[1]Pricing Schedule'!$J$105),
IF(AND(I1559=110000,R1559&gt;672.8,R1559&lt;=841,M1559&gt;10),('[1]Pricing Schedule'!$J$113),
IF(AND(I1559=110000,R1559&gt;1682,R1559&lt;=1850.2,M1559&lt;=10),('[1]Pricing Schedule'!$J$105),
IF(AND(I1559=110000,R1559&gt;1682,R1559&lt;=1850.2,M1559&gt;10),('[1]Pricing Schedule'!$J$113),
IF(AND(I1559=110000,R1559&gt;2018.4,R1559&lt;=2186.6,M1559&lt;=10),('[1]Pricing Schedule'!$J$105),
IF(AND(I1559=110000,R1559&gt;2018.4,R1559&lt;=2186.6,M1559&gt;10),('[1]Pricing Schedule'!$J$113),999999999)))))))))))))))))))))))))))))))))))))))</f>
        <v>1</v>
      </c>
      <c r="U1559" s="40">
        <f t="shared" si="150"/>
        <v>367914.28571428568</v>
      </c>
      <c r="V1559" s="41">
        <f t="shared" si="151"/>
        <v>2.7180243845616214</v>
      </c>
      <c r="Y1559" s="23">
        <v>106</v>
      </c>
      <c r="Z1559" s="23">
        <v>233</v>
      </c>
      <c r="AD1559" s="13"/>
      <c r="AE1559" s="13"/>
      <c r="AF1559" s="13"/>
      <c r="AR1559" s="35"/>
    </row>
    <row r="1560" spans="1:44">
      <c r="A1560" s="23">
        <v>1562</v>
      </c>
      <c r="B1560" s="23">
        <v>1562</v>
      </c>
      <c r="C1560" s="23" t="s">
        <v>2259</v>
      </c>
      <c r="D1560" s="23" t="s">
        <v>280</v>
      </c>
      <c r="E1560" s="23" t="s">
        <v>280</v>
      </c>
      <c r="F1560" s="23" t="s">
        <v>1351</v>
      </c>
      <c r="G1560" s="23" t="s">
        <v>1352</v>
      </c>
      <c r="H1560" s="23" t="s">
        <v>113</v>
      </c>
      <c r="I1560" s="13">
        <v>38000</v>
      </c>
      <c r="J1560" s="13">
        <v>38000</v>
      </c>
      <c r="K1560" s="23" t="s">
        <v>119</v>
      </c>
      <c r="L1560" s="24">
        <v>5.5019999999999998</v>
      </c>
      <c r="M1560" s="37">
        <f t="shared" si="146"/>
        <v>6</v>
      </c>
      <c r="N1560" s="24">
        <v>0.42399999999999999</v>
      </c>
      <c r="O1560" s="13">
        <v>3</v>
      </c>
      <c r="P1560" s="36">
        <f t="shared" si="147"/>
        <v>0.42399999999999999</v>
      </c>
      <c r="Q1560" s="38">
        <f t="shared" si="148"/>
        <v>4.2</v>
      </c>
      <c r="R1560" s="37">
        <f t="shared" si="149"/>
        <v>4.2</v>
      </c>
      <c r="S1560" s="39">
        <f>IF(AND(I1560=38000,R1560&lt;=4.5,M1560&gt;8),'[1]Pricing Schedule'!$F$8+('[1]Pricing Schedule'!$F$9*M1560),
IF(AND(I1560=38000,R1560&lt;=4.5,M1560&lt;=8),'[1]Pricing Schedule'!$F$34+('[1]Pricing Schedule'!$F$36*M1560),
IF(AND(I1560=38000,R1560&gt;4.5,R1560&lt;=9,M1560&gt;8),'[1]Pricing Schedule'!$F$17+('[1]Pricing Schedule'!$F$18*M1560),
IF(AND(I1560=38000,R1560&gt;4.5,R1560&lt;=9,M1560&lt;=8),'[1]Pricing Schedule'!$F$34+('[1]Pricing Schedule'!$F$36*M1560),
IF(AND(I1560=38000,R1560&gt;9,R1560&lt;=12.8,M1560&gt;8),'[1]Pricing Schedule'!$F$26+('[1]Pricing Schedule'!$F$27*M1560),
IF(AND(I1560=38000,R1560&gt;9,R1560&lt;=12.8,M1560&lt;=8),'[1]Pricing Schedule'!$F$34+('[1]Pricing Schedule'!$F$36*M1560),
IF(AND(I1560=38000,R1560&gt;12.8,R1560&lt;=22.8),'[1]Pricing Schedule'!$F$34+('[1]Pricing Schedule'!$F$36*M1560),
IF(AND(I1560=38000,R1560&gt;22.8,R1560&lt;=30.2),'[1]Pricing Schedule'!$F$43+('[1]Pricing Schedule'!$F$45*M1560),
IF(AND(I1560=38000,R1560&gt;30.2,R1560&lt;=45.9),'[1]Pricing Schedule'!$F$52+('[1]Pricing Schedule'!$F$54*M1560),
IF(AND(I1560=38000,R1560&gt;45.9,R1560&lt;=123.4),'[1]Pricing Schedule'!$F$96+('[1]Pricing Schedule'!$F$97*M1560),
IF(AND(I1560=38000,R1560&gt;123.4,R1560&lt;=168.2,M1560&lt;=10),'[1]Pricing Schedule'!$F$103+('[1]Pricing Schedule'!$F$105*M1560),
IF(AND(I1560=38000,R1560&gt;123.4,R1560&lt;=168.2,M1560&gt;10),'[1]Pricing Schedule'!$F$111+('[1]Pricing Schedule'!$F$113*M1560),
IF(AND(I1560=38000,R1560&gt;157.4,R1560&lt;=336.4,M1560&lt;=10),('[1]Pricing Schedule'!$F$103+('[1]Pricing Schedule'!$F$105*M1560))*2,
IF(AND(I1560=38000,R1560&gt;157.4,R1560&lt;=336.4,M1560&gt;10),('[1]Pricing Schedule'!$F$111+('[1]Pricing Schedule'!$F$113*M1560))*2,
IF(AND(I1560=38000,R1560&gt;314.8,R1560&lt;=504.6,M1560&lt;=10),('[1]Pricing Schedule'!$F$103+('[1]Pricing Schedule'!$F$105*M1560))*3,
IF(AND(I1560=38000,R1560&gt;314.8,R1560&lt;=504.6,M1560&gt;10),('[1]Pricing Schedule'!$F$111+('[1]Pricing Schedule'!$F$113*M1560))*3,
IF(AND(I1560=38000,R1560&gt;472.2,R1560&lt;=672.8,M1560&lt;=10),('[1]Pricing Schedule'!$F$103+('[1]Pricing Schedule'!$F$105*M1560))*4,
IF(AND(I1560=38000,R1560&gt;472.2,R1560&lt;=672.8,M1560&gt;10),('[1]Pricing Schedule'!$F$111+('[1]Pricing Schedule'!$F$113*M1560))*4,
IF(AND(I1560=110000,R1560&lt;=12.8,M1560&gt;2),'[1]Pricing Schedule'!$F$62+('[1]Pricing Schedule'!$F$63*M1560),
IF(AND(I1560=110000,R1560&lt;=12.8,M1560&lt;=2),'[1]Pricing Schedule'!$F$96+('[1]Pricing Schedule'!$F$97*M1560),
IF(AND(I1560=110000,R1560&gt;12.8,R1560&lt;=22.8,M1560&gt;3),'[1]Pricing Schedule'!$F$71+('[1]Pricing Schedule'!$F$72*M1560),
IF(AND(I1560=110000,R1560&gt;12.8,R1560&lt;=22.8,M1560&lt;=3),'[1]Pricing Schedule'!$F$96+('[1]Pricing Schedule'!$F$97*M1560),
IF(AND(I1560=110000,R1560&gt;22.8,R1560&lt;=30.2),'[1]Pricing Schedule'!$F$80+('[1]Pricing Schedule'!$F$81*M1560),
IF(AND(I1560=110000,R1560&gt;30.2,R1560&lt;=45.9),'[1]Pricing Schedule'!$F$89+('[1]Pricing Schedule'!$F$90*M1560),
IF(AND(I1560=110000,R1560&gt;45.9,R1560&lt;=123.4),'[1]Pricing Schedule'!$F$96+('[1]Pricing Schedule'!$F$97*M1560),
IF(AND(I1560=110000,R1560&gt;123.4,R1560&lt;=168.2,M1560&lt;=10),'[1]Pricing Schedule'!$F$103+('[1]Pricing Schedule'!$F$105*M1560),
IF(AND(I1560=110000,R1560&gt;123.4,R1560&lt;=168.2,M1560&gt;10),'[1]Pricing Schedule'!$F$111+('[1]Pricing Schedule'!$F$113*M1560),
IF(AND(I1560=110000,R1560&gt;168.2,R1560&lt;=336.4,M1560&lt;=10),('[1]Pricing Schedule'!$F$103+('[1]Pricing Schedule'!$F$105*M1560))*2,
IF(AND(I1560=110000,R1560&gt;168.2,R1560&lt;=336.4,M1560&gt;10),('[1]Pricing Schedule'!$F$111+('[1]Pricing Schedule'!$F$113*M1560))*2,
IF(AND(I1560=110000,R1560&gt;336.4,R1560&lt;=504.6,M1560&lt;=10),('[1]Pricing Schedule'!$F$103+('[1]Pricing Schedule'!$F$105*M1560))*3,
IF(AND(I1560=110000,R1560&gt;336.4,R1560&lt;=504.6,M1560&gt;10),('[1]Pricing Schedule'!$F$111+('[1]Pricing Schedule'!$F$113*M1560))*3,
IF(AND(I1560=110000,R1560&gt;504.6,R1560&lt;=672.8,M1560&lt;=10),('[1]Pricing Schedule'!$F$103+('[1]Pricing Schedule'!$F$105*M1560))*4,
IF(AND(I1560=110000,R1560&gt;504.6,R1560&lt;=672.8,M1560&gt;10),('[1]Pricing Schedule'!$F$111+('[1]Pricing Schedule'!$F$113*M1560))*4,
IF(AND(I1560=110000,R1560&gt;672.8,R1560&lt;=841,M1560&lt;=10),('[1]Pricing Schedule'!$F$103+('[1]Pricing Schedule'!$F$105*M1560))*5,
IF(AND(I1560=110000,R1560&gt;672.8,R1560&lt;=841,M1560&gt;10),('[1]Pricing Schedule'!$F$111+('[1]Pricing Schedule'!$F$113*M1560))*5,
IF(AND(I1560=110000,R1560&gt;672.8,R1560&lt;=841,M1560&lt;=10),('[1]Pricing Schedule'!$F$103+('[1]Pricing Schedule'!$F$105*M1560))*5,
IF(AND(I1560=110000,R1560&gt;672.8,R1560&lt;=841,M1560&gt;10),('[1]Pricing Schedule'!$F$111+('[1]Pricing Schedule'!$F$113*M1560))*5,
IF(AND(I1560=110000,R1560&gt;1345.6,R1560&lt;=1513.8,M1560&lt;=10),('[1]Pricing Schedule'!$F$103+('[1]Pricing Schedule'!$F$105*M1560))*9,
IF(AND(I1560=110000,R1560&gt;1345.6,R1560&lt;=1513.8,M1560&gt;10),('[1]Pricing Schedule'!$F$111+('[1]Pricing Schedule'!$F$113*M1560))*9,
9999999999)))))))))))))))))))))))))))))))))))))))</f>
        <v>769410</v>
      </c>
      <c r="T1560" s="21">
        <f>IF(AND(I1560=38000,R1560&lt;=4.5,M1560&gt;8),'[1]Pricing Schedule'!$J$9,
IF(AND(I1560=38000,R1560&lt;=4.5,M1560&lt;=8),'[1]Pricing Schedule'!$J$36,
IF(AND(I1560=38000,R1560&gt;4.5,R1560&lt;=9,M1560&gt;8),'[1]Pricing Schedule'!$J$18,
IF(AND(I1560=38000,R1560&gt;4.5,R1560&lt;=9,M1560&lt;=8),'[1]Pricing Schedule'!$J$36,
IF(AND(I1560=38000,R1560&gt;9,R1560&lt;=12.8,M1560&gt;8),'[1]Pricing Schedule'!$J$27,
IF(AND(I1560=38000,R1560&gt;9,R1560&lt;=12.8,M1560&lt;=8),'[1]Pricing Schedule'!$J$36,
IF(AND(I1560=38000,R1560&gt;12.8,R1560&lt;=22.8),'[1]Pricing Schedule'!$J$36,
IF(AND(I1560=38000,R1560&gt;22.8,R1560&lt;=30.2),'[1]Pricing Schedule'!$J$45,
IF(AND(I1560=38000,R1560&gt;30.2,R1560&lt;=45.9),'[1]Pricing Schedule'!$J$54,
IF(AND(I1560=38000,R1560&gt;45.9,R1560&lt;=123.4),'[1]Pricing Schedule'!$J$97,
IF(AND(I1560=38000,R1560&gt;123.4,R1560&lt;=168.2,M1560&lt;=10),'[1]Pricing Schedule'!$J$105,
IF(AND(I1560=38000,R1560&gt;123.4,R1560&lt;=168.2,M1560&gt;10),'[1]Pricing Schedule'!$J$113,
IF(AND(I1560=38000,R1560&gt;168.2,R1560&lt;=336.4,M1560&lt;=10),('[1]Pricing Schedule'!$J$105),
IF(AND(I1560=38000,R1560&gt;168.2,R1560&lt;=336.4,M1560&gt;10),('[1]Pricing Schedule'!$J$113),
IF(AND(I1560=38000,R1560&gt;336.4,R1560&lt;=504.6,M1560&lt;=10),('[1]Pricing Schedule'!$J$105),
IF(AND(I1560=38000,R1560&gt;336.4,R1560&lt;=504.6,M1560&gt;10),('[1]Pricing Schedule'!$J$113),
IF(AND(I1560=38000,R1560&gt;504.6,R1560&lt;=672.8,M1560&lt;=10),('[1]Pricing Schedule'!$J$105),
IF(AND(I1560=38000,R1560&gt;504.6,R1560&lt;=672.8,M1560&gt;10),('[1]Pricing Schedule'!$J$113),
IF(AND(I1560=110000,R1560&lt;=12.8,M1560&gt;2),'[1]Pricing Schedule'!$J$63,
IF(AND(I1560=110000,R1560&lt;=12.8,M1560&lt;=2),'[1]Pricing Schedule'!$J$97,
IF(AND(I1560=110000,R1560&gt;12.8,R1560&lt;=22.8,M1560&gt;3),'[1]Pricing Schedule'!$J$72,
IF(AND(I1560=110000,R1560&gt;12.8,R1560&lt;=22.8,M1560&lt;=3),'[1]Pricing Schedule'!$J$97,
IF(AND(I1560=110000,R1560&gt;22.8,R1560&lt;=30.2),'[1]Pricing Schedule'!$J$81,
IF(AND(I1560=110000,R1560&gt;30.2,R1560&lt;=45.9),'[1]Pricing Schedule'!$J$90,
IF(AND(I1560=110000,R1560&gt;45.9,R1560&lt;=123.4),'[1]Pricing Schedule'!$J$97,
IF(AND(I1560=110000,R1560&gt;123.4,R1560&lt;=168.2,M1560&lt;=10),'[1]Pricing Schedule'!$J$105,
IF(AND(I1560=110000,R1560&gt;123.4,R1560&lt;=168.2,M1560&gt;10),'[1]Pricing Schedule'!$J$113,
IF(AND(I1560=110000,R1560&gt;168.2,R1560&lt;=336.2,M1560&lt;=10),('[1]Pricing Schedule'!$J$105),
IF(AND(I1560=110000,R1560&gt;168.2,R1560&lt;=336.2,M1560&gt;10),('[1]Pricing Schedule'!$J$113),
IF(AND(I1560=110000,R1560&gt;336.4,R1560&lt;=504.6,M1560&lt;=10),('[1]Pricing Schedule'!$J$105),
IF(AND(I1560=110000,R1560&gt;336.4,R1560&lt;=504.6,M1560&gt;10),('[1]Pricing Schedule'!$J$113),
IF(AND(I1560=110000,R1560&gt;504.6,R1560&lt;=672.8,M1560&lt;=10),('[1]Pricing Schedule'!$J$105),
IF(AND(I1560=110000,R1560&gt;504.6,R1560&lt;=672.8,M1560&gt;10),('[1]Pricing Schedule'!$J$113),
IF(AND(I1560=110000,R1560&gt;672.8,R1560&lt;=841,M1560&lt;=10),('[1]Pricing Schedule'!$J$105),
IF(AND(I1560=110000,R1560&gt;672.8,R1560&lt;=841,M1560&gt;10),('[1]Pricing Schedule'!$J$113),
IF(AND(I1560=110000,R1560&gt;1682,R1560&lt;=1850.2,M1560&lt;=10),('[1]Pricing Schedule'!$J$105),
IF(AND(I1560=110000,R1560&gt;1682,R1560&lt;=1850.2,M1560&gt;10),('[1]Pricing Schedule'!$J$113),
IF(AND(I1560=110000,R1560&gt;2018.4,R1560&lt;=2186.6,M1560&lt;=10),('[1]Pricing Schedule'!$J$105),
IF(AND(I1560=110000,R1560&gt;2018.4,R1560&lt;=2186.6,M1560&gt;10),('[1]Pricing Schedule'!$J$113),999999999)))))))))))))))))))))))))))))))))))))))</f>
        <v>4</v>
      </c>
      <c r="U1560" s="40">
        <f t="shared" si="150"/>
        <v>183192.85714285713</v>
      </c>
      <c r="V1560" s="41">
        <f t="shared" si="151"/>
        <v>5.4587281163488903</v>
      </c>
      <c r="Y1560" s="23">
        <v>459</v>
      </c>
      <c r="Z1560" s="23">
        <v>74</v>
      </c>
      <c r="AD1560" s="13"/>
      <c r="AE1560" s="13"/>
      <c r="AF1560" s="13"/>
      <c r="AR1560" s="35"/>
    </row>
    <row r="1561" spans="1:44">
      <c r="A1561" s="23">
        <v>1563</v>
      </c>
      <c r="B1561" s="23">
        <v>1563</v>
      </c>
      <c r="C1561" s="23" t="s">
        <v>2260</v>
      </c>
      <c r="D1561" s="23" t="s">
        <v>285</v>
      </c>
      <c r="E1561" s="23" t="s">
        <v>285</v>
      </c>
      <c r="F1561" s="23" t="s">
        <v>448</v>
      </c>
      <c r="G1561" s="23" t="s">
        <v>449</v>
      </c>
      <c r="H1561" s="23" t="s">
        <v>113</v>
      </c>
      <c r="I1561" s="13">
        <v>38000</v>
      </c>
      <c r="J1561" s="13">
        <v>38000</v>
      </c>
      <c r="K1561" s="13">
        <v>20000</v>
      </c>
      <c r="L1561" s="24">
        <v>5.8109999999999999</v>
      </c>
      <c r="M1561" s="37">
        <f t="shared" si="146"/>
        <v>6</v>
      </c>
      <c r="N1561" s="24">
        <v>9.7000000000000003E-2</v>
      </c>
      <c r="O1561" s="13">
        <v>3</v>
      </c>
      <c r="P1561" s="36">
        <f t="shared" si="147"/>
        <v>9.7000000000000003E-2</v>
      </c>
      <c r="Q1561" s="38">
        <f t="shared" si="148"/>
        <v>4.2</v>
      </c>
      <c r="R1561" s="37">
        <f t="shared" si="149"/>
        <v>4.2</v>
      </c>
      <c r="S1561" s="39">
        <f>IF(AND(I1561=38000,R1561&lt;=4.5,M1561&gt;8),'[1]Pricing Schedule'!$F$8+('[1]Pricing Schedule'!$F$9*M1561),
IF(AND(I1561=38000,R1561&lt;=4.5,M1561&lt;=8),'[1]Pricing Schedule'!$F$34+('[1]Pricing Schedule'!$F$36*M1561),
IF(AND(I1561=38000,R1561&gt;4.5,R1561&lt;=9,M1561&gt;8),'[1]Pricing Schedule'!$F$17+('[1]Pricing Schedule'!$F$18*M1561),
IF(AND(I1561=38000,R1561&gt;4.5,R1561&lt;=9,M1561&lt;=8),'[1]Pricing Schedule'!$F$34+('[1]Pricing Schedule'!$F$36*M1561),
IF(AND(I1561=38000,R1561&gt;9,R1561&lt;=12.8,M1561&gt;8),'[1]Pricing Schedule'!$F$26+('[1]Pricing Schedule'!$F$27*M1561),
IF(AND(I1561=38000,R1561&gt;9,R1561&lt;=12.8,M1561&lt;=8),'[1]Pricing Schedule'!$F$34+('[1]Pricing Schedule'!$F$36*M1561),
IF(AND(I1561=38000,R1561&gt;12.8,R1561&lt;=22.8),'[1]Pricing Schedule'!$F$34+('[1]Pricing Schedule'!$F$36*M1561),
IF(AND(I1561=38000,R1561&gt;22.8,R1561&lt;=30.2),'[1]Pricing Schedule'!$F$43+('[1]Pricing Schedule'!$F$45*M1561),
IF(AND(I1561=38000,R1561&gt;30.2,R1561&lt;=45.9),'[1]Pricing Schedule'!$F$52+('[1]Pricing Schedule'!$F$54*M1561),
IF(AND(I1561=38000,R1561&gt;45.9,R1561&lt;=123.4),'[1]Pricing Schedule'!$F$96+('[1]Pricing Schedule'!$F$97*M1561),
IF(AND(I1561=38000,R1561&gt;123.4,R1561&lt;=168.2,M1561&lt;=10),'[1]Pricing Schedule'!$F$103+('[1]Pricing Schedule'!$F$105*M1561),
IF(AND(I1561=38000,R1561&gt;123.4,R1561&lt;=168.2,M1561&gt;10),'[1]Pricing Schedule'!$F$111+('[1]Pricing Schedule'!$F$113*M1561),
IF(AND(I1561=38000,R1561&gt;157.4,R1561&lt;=336.4,M1561&lt;=10),('[1]Pricing Schedule'!$F$103+('[1]Pricing Schedule'!$F$105*M1561))*2,
IF(AND(I1561=38000,R1561&gt;157.4,R1561&lt;=336.4,M1561&gt;10),('[1]Pricing Schedule'!$F$111+('[1]Pricing Schedule'!$F$113*M1561))*2,
IF(AND(I1561=38000,R1561&gt;314.8,R1561&lt;=504.6,M1561&lt;=10),('[1]Pricing Schedule'!$F$103+('[1]Pricing Schedule'!$F$105*M1561))*3,
IF(AND(I1561=38000,R1561&gt;314.8,R1561&lt;=504.6,M1561&gt;10),('[1]Pricing Schedule'!$F$111+('[1]Pricing Schedule'!$F$113*M1561))*3,
IF(AND(I1561=38000,R1561&gt;472.2,R1561&lt;=672.8,M1561&lt;=10),('[1]Pricing Schedule'!$F$103+('[1]Pricing Schedule'!$F$105*M1561))*4,
IF(AND(I1561=38000,R1561&gt;472.2,R1561&lt;=672.8,M1561&gt;10),('[1]Pricing Schedule'!$F$111+('[1]Pricing Schedule'!$F$113*M1561))*4,
IF(AND(I1561=110000,R1561&lt;=12.8,M1561&gt;2),'[1]Pricing Schedule'!$F$62+('[1]Pricing Schedule'!$F$63*M1561),
IF(AND(I1561=110000,R1561&lt;=12.8,M1561&lt;=2),'[1]Pricing Schedule'!$F$96+('[1]Pricing Schedule'!$F$97*M1561),
IF(AND(I1561=110000,R1561&gt;12.8,R1561&lt;=22.8,M1561&gt;3),'[1]Pricing Schedule'!$F$71+('[1]Pricing Schedule'!$F$72*M1561),
IF(AND(I1561=110000,R1561&gt;12.8,R1561&lt;=22.8,M1561&lt;=3),'[1]Pricing Schedule'!$F$96+('[1]Pricing Schedule'!$F$97*M1561),
IF(AND(I1561=110000,R1561&gt;22.8,R1561&lt;=30.2),'[1]Pricing Schedule'!$F$80+('[1]Pricing Schedule'!$F$81*M1561),
IF(AND(I1561=110000,R1561&gt;30.2,R1561&lt;=45.9),'[1]Pricing Schedule'!$F$89+('[1]Pricing Schedule'!$F$90*M1561),
IF(AND(I1561=110000,R1561&gt;45.9,R1561&lt;=123.4),'[1]Pricing Schedule'!$F$96+('[1]Pricing Schedule'!$F$97*M1561),
IF(AND(I1561=110000,R1561&gt;123.4,R1561&lt;=168.2,M1561&lt;=10),'[1]Pricing Schedule'!$F$103+('[1]Pricing Schedule'!$F$105*M1561),
IF(AND(I1561=110000,R1561&gt;123.4,R1561&lt;=168.2,M1561&gt;10),'[1]Pricing Schedule'!$F$111+('[1]Pricing Schedule'!$F$113*M1561),
IF(AND(I1561=110000,R1561&gt;168.2,R1561&lt;=336.4,M1561&lt;=10),('[1]Pricing Schedule'!$F$103+('[1]Pricing Schedule'!$F$105*M1561))*2,
IF(AND(I1561=110000,R1561&gt;168.2,R1561&lt;=336.4,M1561&gt;10),('[1]Pricing Schedule'!$F$111+('[1]Pricing Schedule'!$F$113*M1561))*2,
IF(AND(I1561=110000,R1561&gt;336.4,R1561&lt;=504.6,M1561&lt;=10),('[1]Pricing Schedule'!$F$103+('[1]Pricing Schedule'!$F$105*M1561))*3,
IF(AND(I1561=110000,R1561&gt;336.4,R1561&lt;=504.6,M1561&gt;10),('[1]Pricing Schedule'!$F$111+('[1]Pricing Schedule'!$F$113*M1561))*3,
IF(AND(I1561=110000,R1561&gt;504.6,R1561&lt;=672.8,M1561&lt;=10),('[1]Pricing Schedule'!$F$103+('[1]Pricing Schedule'!$F$105*M1561))*4,
IF(AND(I1561=110000,R1561&gt;504.6,R1561&lt;=672.8,M1561&gt;10),('[1]Pricing Schedule'!$F$111+('[1]Pricing Schedule'!$F$113*M1561))*4,
IF(AND(I1561=110000,R1561&gt;672.8,R1561&lt;=841,M1561&lt;=10),('[1]Pricing Schedule'!$F$103+('[1]Pricing Schedule'!$F$105*M1561))*5,
IF(AND(I1561=110000,R1561&gt;672.8,R1561&lt;=841,M1561&gt;10),('[1]Pricing Schedule'!$F$111+('[1]Pricing Schedule'!$F$113*M1561))*5,
IF(AND(I1561=110000,R1561&gt;672.8,R1561&lt;=841,M1561&lt;=10),('[1]Pricing Schedule'!$F$103+('[1]Pricing Schedule'!$F$105*M1561))*5,
IF(AND(I1561=110000,R1561&gt;672.8,R1561&lt;=841,M1561&gt;10),('[1]Pricing Schedule'!$F$111+('[1]Pricing Schedule'!$F$113*M1561))*5,
IF(AND(I1561=110000,R1561&gt;1345.6,R1561&lt;=1513.8,M1561&lt;=10),('[1]Pricing Schedule'!$F$103+('[1]Pricing Schedule'!$F$105*M1561))*9,
IF(AND(I1561=110000,R1561&gt;1345.6,R1561&lt;=1513.8,M1561&gt;10),('[1]Pricing Schedule'!$F$111+('[1]Pricing Schedule'!$F$113*M1561))*9,
9999999999)))))))))))))))))))))))))))))))))))))))</f>
        <v>769410</v>
      </c>
      <c r="T1561" s="21">
        <f>IF(AND(I1561=38000,R1561&lt;=4.5,M1561&gt;8),'[1]Pricing Schedule'!$J$9,
IF(AND(I1561=38000,R1561&lt;=4.5,M1561&lt;=8),'[1]Pricing Schedule'!$J$36,
IF(AND(I1561=38000,R1561&gt;4.5,R1561&lt;=9,M1561&gt;8),'[1]Pricing Schedule'!$J$18,
IF(AND(I1561=38000,R1561&gt;4.5,R1561&lt;=9,M1561&lt;=8),'[1]Pricing Schedule'!$J$36,
IF(AND(I1561=38000,R1561&gt;9,R1561&lt;=12.8,M1561&gt;8),'[1]Pricing Schedule'!$J$27,
IF(AND(I1561=38000,R1561&gt;9,R1561&lt;=12.8,M1561&lt;=8),'[1]Pricing Schedule'!$J$36,
IF(AND(I1561=38000,R1561&gt;12.8,R1561&lt;=22.8),'[1]Pricing Schedule'!$J$36,
IF(AND(I1561=38000,R1561&gt;22.8,R1561&lt;=30.2),'[1]Pricing Schedule'!$J$45,
IF(AND(I1561=38000,R1561&gt;30.2,R1561&lt;=45.9),'[1]Pricing Schedule'!$J$54,
IF(AND(I1561=38000,R1561&gt;45.9,R1561&lt;=123.4),'[1]Pricing Schedule'!$J$97,
IF(AND(I1561=38000,R1561&gt;123.4,R1561&lt;=168.2,M1561&lt;=10),'[1]Pricing Schedule'!$J$105,
IF(AND(I1561=38000,R1561&gt;123.4,R1561&lt;=168.2,M1561&gt;10),'[1]Pricing Schedule'!$J$113,
IF(AND(I1561=38000,R1561&gt;168.2,R1561&lt;=336.4,M1561&lt;=10),('[1]Pricing Schedule'!$J$105),
IF(AND(I1561=38000,R1561&gt;168.2,R1561&lt;=336.4,M1561&gt;10),('[1]Pricing Schedule'!$J$113),
IF(AND(I1561=38000,R1561&gt;336.4,R1561&lt;=504.6,M1561&lt;=10),('[1]Pricing Schedule'!$J$105),
IF(AND(I1561=38000,R1561&gt;336.4,R1561&lt;=504.6,M1561&gt;10),('[1]Pricing Schedule'!$J$113),
IF(AND(I1561=38000,R1561&gt;504.6,R1561&lt;=672.8,M1561&lt;=10),('[1]Pricing Schedule'!$J$105),
IF(AND(I1561=38000,R1561&gt;504.6,R1561&lt;=672.8,M1561&gt;10),('[1]Pricing Schedule'!$J$113),
IF(AND(I1561=110000,R1561&lt;=12.8,M1561&gt;2),'[1]Pricing Schedule'!$J$63,
IF(AND(I1561=110000,R1561&lt;=12.8,M1561&lt;=2),'[1]Pricing Schedule'!$J$97,
IF(AND(I1561=110000,R1561&gt;12.8,R1561&lt;=22.8,M1561&gt;3),'[1]Pricing Schedule'!$J$72,
IF(AND(I1561=110000,R1561&gt;12.8,R1561&lt;=22.8,M1561&lt;=3),'[1]Pricing Schedule'!$J$97,
IF(AND(I1561=110000,R1561&gt;22.8,R1561&lt;=30.2),'[1]Pricing Schedule'!$J$81,
IF(AND(I1561=110000,R1561&gt;30.2,R1561&lt;=45.9),'[1]Pricing Schedule'!$J$90,
IF(AND(I1561=110000,R1561&gt;45.9,R1561&lt;=123.4),'[1]Pricing Schedule'!$J$97,
IF(AND(I1561=110000,R1561&gt;123.4,R1561&lt;=168.2,M1561&lt;=10),'[1]Pricing Schedule'!$J$105,
IF(AND(I1561=110000,R1561&gt;123.4,R1561&lt;=168.2,M1561&gt;10),'[1]Pricing Schedule'!$J$113,
IF(AND(I1561=110000,R1561&gt;168.2,R1561&lt;=336.2,M1561&lt;=10),('[1]Pricing Schedule'!$J$105),
IF(AND(I1561=110000,R1561&gt;168.2,R1561&lt;=336.2,M1561&gt;10),('[1]Pricing Schedule'!$J$113),
IF(AND(I1561=110000,R1561&gt;336.4,R1561&lt;=504.6,M1561&lt;=10),('[1]Pricing Schedule'!$J$105),
IF(AND(I1561=110000,R1561&gt;336.4,R1561&lt;=504.6,M1561&gt;10),('[1]Pricing Schedule'!$J$113),
IF(AND(I1561=110000,R1561&gt;504.6,R1561&lt;=672.8,M1561&lt;=10),('[1]Pricing Schedule'!$J$105),
IF(AND(I1561=110000,R1561&gt;504.6,R1561&lt;=672.8,M1561&gt;10),('[1]Pricing Schedule'!$J$113),
IF(AND(I1561=110000,R1561&gt;672.8,R1561&lt;=841,M1561&lt;=10),('[1]Pricing Schedule'!$J$105),
IF(AND(I1561=110000,R1561&gt;672.8,R1561&lt;=841,M1561&gt;10),('[1]Pricing Schedule'!$J$113),
IF(AND(I1561=110000,R1561&gt;1682,R1561&lt;=1850.2,M1561&lt;=10),('[1]Pricing Schedule'!$J$105),
IF(AND(I1561=110000,R1561&gt;1682,R1561&lt;=1850.2,M1561&gt;10),('[1]Pricing Schedule'!$J$113),
IF(AND(I1561=110000,R1561&gt;2018.4,R1561&lt;=2186.6,M1561&lt;=10),('[1]Pricing Schedule'!$J$105),
IF(AND(I1561=110000,R1561&gt;2018.4,R1561&lt;=2186.6,M1561&gt;10),('[1]Pricing Schedule'!$J$113),999999999)))))))))))))))))))))))))))))))))))))))</f>
        <v>4</v>
      </c>
      <c r="U1561" s="40">
        <f t="shared" si="150"/>
        <v>183192.85714285713</v>
      </c>
      <c r="V1561" s="41">
        <f t="shared" si="151"/>
        <v>5.4587281163488903</v>
      </c>
      <c r="Y1561" s="23">
        <v>607</v>
      </c>
      <c r="Z1561" s="23">
        <v>178</v>
      </c>
      <c r="AD1561" s="13"/>
      <c r="AE1561" s="13"/>
      <c r="AF1561" s="13"/>
      <c r="AR1561" s="35"/>
    </row>
    <row r="1562" spans="1:44">
      <c r="A1562" s="23">
        <v>1564</v>
      </c>
      <c r="B1562" s="23">
        <v>1564</v>
      </c>
      <c r="C1562" s="23" t="s">
        <v>2261</v>
      </c>
      <c r="D1562" s="23" t="s">
        <v>116</v>
      </c>
      <c r="E1562" s="23" t="s">
        <v>116</v>
      </c>
      <c r="F1562" s="23" t="s">
        <v>1773</v>
      </c>
      <c r="G1562" s="23" t="s">
        <v>1774</v>
      </c>
      <c r="H1562" s="23" t="s">
        <v>113</v>
      </c>
      <c r="I1562" s="13">
        <v>38000</v>
      </c>
      <c r="J1562" s="13">
        <v>38000</v>
      </c>
      <c r="K1562" s="23" t="s">
        <v>119</v>
      </c>
      <c r="L1562" s="24">
        <v>8.4930000000000003</v>
      </c>
      <c r="M1562" s="37">
        <f t="shared" si="146"/>
        <v>9</v>
      </c>
      <c r="N1562" s="24">
        <v>0.21099999999999999</v>
      </c>
      <c r="O1562" s="13">
        <v>3</v>
      </c>
      <c r="P1562" s="36">
        <f t="shared" si="147"/>
        <v>0.21099999999999999</v>
      </c>
      <c r="Q1562" s="38">
        <f t="shared" si="148"/>
        <v>4.2</v>
      </c>
      <c r="R1562" s="37">
        <f t="shared" si="149"/>
        <v>4.2</v>
      </c>
      <c r="S1562" s="39">
        <f>IF(AND(I1562=38000,R1562&lt;=4.5,M1562&gt;8),'[1]Pricing Schedule'!$F$8+('[1]Pricing Schedule'!$F$9*M1562),
IF(AND(I1562=38000,R1562&lt;=4.5,M1562&lt;=8),'[1]Pricing Schedule'!$F$34+('[1]Pricing Schedule'!$F$36*M1562),
IF(AND(I1562=38000,R1562&gt;4.5,R1562&lt;=9,M1562&gt;8),'[1]Pricing Schedule'!$F$17+('[1]Pricing Schedule'!$F$18*M1562),
IF(AND(I1562=38000,R1562&gt;4.5,R1562&lt;=9,M1562&lt;=8),'[1]Pricing Schedule'!$F$34+('[1]Pricing Schedule'!$F$36*M1562),
IF(AND(I1562=38000,R1562&gt;9,R1562&lt;=12.8,M1562&gt;8),'[1]Pricing Schedule'!$F$26+('[1]Pricing Schedule'!$F$27*M1562),
IF(AND(I1562=38000,R1562&gt;9,R1562&lt;=12.8,M1562&lt;=8),'[1]Pricing Schedule'!$F$34+('[1]Pricing Schedule'!$F$36*M1562),
IF(AND(I1562=38000,R1562&gt;12.8,R1562&lt;=22.8),'[1]Pricing Schedule'!$F$34+('[1]Pricing Schedule'!$F$36*M1562),
IF(AND(I1562=38000,R1562&gt;22.8,R1562&lt;=30.2),'[1]Pricing Schedule'!$F$43+('[1]Pricing Schedule'!$F$45*M1562),
IF(AND(I1562=38000,R1562&gt;30.2,R1562&lt;=45.9),'[1]Pricing Schedule'!$F$52+('[1]Pricing Schedule'!$F$54*M1562),
IF(AND(I1562=38000,R1562&gt;45.9,R1562&lt;=123.4),'[1]Pricing Schedule'!$F$96+('[1]Pricing Schedule'!$F$97*M1562),
IF(AND(I1562=38000,R1562&gt;123.4,R1562&lt;=168.2,M1562&lt;=10),'[1]Pricing Schedule'!$F$103+('[1]Pricing Schedule'!$F$105*M1562),
IF(AND(I1562=38000,R1562&gt;123.4,R1562&lt;=168.2,M1562&gt;10),'[1]Pricing Schedule'!$F$111+('[1]Pricing Schedule'!$F$113*M1562),
IF(AND(I1562=38000,R1562&gt;157.4,R1562&lt;=336.4,M1562&lt;=10),('[1]Pricing Schedule'!$F$103+('[1]Pricing Schedule'!$F$105*M1562))*2,
IF(AND(I1562=38000,R1562&gt;157.4,R1562&lt;=336.4,M1562&gt;10),('[1]Pricing Schedule'!$F$111+('[1]Pricing Schedule'!$F$113*M1562))*2,
IF(AND(I1562=38000,R1562&gt;314.8,R1562&lt;=504.6,M1562&lt;=10),('[1]Pricing Schedule'!$F$103+('[1]Pricing Schedule'!$F$105*M1562))*3,
IF(AND(I1562=38000,R1562&gt;314.8,R1562&lt;=504.6,M1562&gt;10),('[1]Pricing Schedule'!$F$111+('[1]Pricing Schedule'!$F$113*M1562))*3,
IF(AND(I1562=38000,R1562&gt;472.2,R1562&lt;=672.8,M1562&lt;=10),('[1]Pricing Schedule'!$F$103+('[1]Pricing Schedule'!$F$105*M1562))*4,
IF(AND(I1562=38000,R1562&gt;472.2,R1562&lt;=672.8,M1562&gt;10),('[1]Pricing Schedule'!$F$111+('[1]Pricing Schedule'!$F$113*M1562))*4,
IF(AND(I1562=110000,R1562&lt;=12.8,M1562&gt;2),'[1]Pricing Schedule'!$F$62+('[1]Pricing Schedule'!$F$63*M1562),
IF(AND(I1562=110000,R1562&lt;=12.8,M1562&lt;=2),'[1]Pricing Schedule'!$F$96+('[1]Pricing Schedule'!$F$97*M1562),
IF(AND(I1562=110000,R1562&gt;12.8,R1562&lt;=22.8,M1562&gt;3),'[1]Pricing Schedule'!$F$71+('[1]Pricing Schedule'!$F$72*M1562),
IF(AND(I1562=110000,R1562&gt;12.8,R1562&lt;=22.8,M1562&lt;=3),'[1]Pricing Schedule'!$F$96+('[1]Pricing Schedule'!$F$97*M1562),
IF(AND(I1562=110000,R1562&gt;22.8,R1562&lt;=30.2),'[1]Pricing Schedule'!$F$80+('[1]Pricing Schedule'!$F$81*M1562),
IF(AND(I1562=110000,R1562&gt;30.2,R1562&lt;=45.9),'[1]Pricing Schedule'!$F$89+('[1]Pricing Schedule'!$F$90*M1562),
IF(AND(I1562=110000,R1562&gt;45.9,R1562&lt;=123.4),'[1]Pricing Schedule'!$F$96+('[1]Pricing Schedule'!$F$97*M1562),
IF(AND(I1562=110000,R1562&gt;123.4,R1562&lt;=168.2,M1562&lt;=10),'[1]Pricing Schedule'!$F$103+('[1]Pricing Schedule'!$F$105*M1562),
IF(AND(I1562=110000,R1562&gt;123.4,R1562&lt;=168.2,M1562&gt;10),'[1]Pricing Schedule'!$F$111+('[1]Pricing Schedule'!$F$113*M1562),
IF(AND(I1562=110000,R1562&gt;168.2,R1562&lt;=336.4,M1562&lt;=10),('[1]Pricing Schedule'!$F$103+('[1]Pricing Schedule'!$F$105*M1562))*2,
IF(AND(I1562=110000,R1562&gt;168.2,R1562&lt;=336.4,M1562&gt;10),('[1]Pricing Schedule'!$F$111+('[1]Pricing Schedule'!$F$113*M1562))*2,
IF(AND(I1562=110000,R1562&gt;336.4,R1562&lt;=504.6,M1562&lt;=10),('[1]Pricing Schedule'!$F$103+('[1]Pricing Schedule'!$F$105*M1562))*3,
IF(AND(I1562=110000,R1562&gt;336.4,R1562&lt;=504.6,M1562&gt;10),('[1]Pricing Schedule'!$F$111+('[1]Pricing Schedule'!$F$113*M1562))*3,
IF(AND(I1562=110000,R1562&gt;504.6,R1562&lt;=672.8,M1562&lt;=10),('[1]Pricing Schedule'!$F$103+('[1]Pricing Schedule'!$F$105*M1562))*4,
IF(AND(I1562=110000,R1562&gt;504.6,R1562&lt;=672.8,M1562&gt;10),('[1]Pricing Schedule'!$F$111+('[1]Pricing Schedule'!$F$113*M1562))*4,
IF(AND(I1562=110000,R1562&gt;672.8,R1562&lt;=841,M1562&lt;=10),('[1]Pricing Schedule'!$F$103+('[1]Pricing Schedule'!$F$105*M1562))*5,
IF(AND(I1562=110000,R1562&gt;672.8,R1562&lt;=841,M1562&gt;10),('[1]Pricing Schedule'!$F$111+('[1]Pricing Schedule'!$F$113*M1562))*5,
IF(AND(I1562=110000,R1562&gt;672.8,R1562&lt;=841,M1562&lt;=10),('[1]Pricing Schedule'!$F$103+('[1]Pricing Schedule'!$F$105*M1562))*5,
IF(AND(I1562=110000,R1562&gt;672.8,R1562&lt;=841,M1562&gt;10),('[1]Pricing Schedule'!$F$111+('[1]Pricing Schedule'!$F$113*M1562))*5,
IF(AND(I1562=110000,R1562&gt;1345.6,R1562&lt;=1513.8,M1562&lt;=10),('[1]Pricing Schedule'!$F$103+('[1]Pricing Schedule'!$F$105*M1562))*9,
IF(AND(I1562=110000,R1562&gt;1345.6,R1562&lt;=1513.8,M1562&gt;10),('[1]Pricing Schedule'!$F$111+('[1]Pricing Schedule'!$F$113*M1562))*9,
9999999999)))))))))))))))))))))))))))))))))))))))</f>
        <v>1334440</v>
      </c>
      <c r="T1562" s="21">
        <f>IF(AND(I1562=38000,R1562&lt;=4.5,M1562&gt;8),'[1]Pricing Schedule'!$J$9,
IF(AND(I1562=38000,R1562&lt;=4.5,M1562&lt;=8),'[1]Pricing Schedule'!$J$36,
IF(AND(I1562=38000,R1562&gt;4.5,R1562&lt;=9,M1562&gt;8),'[1]Pricing Schedule'!$J$18,
IF(AND(I1562=38000,R1562&gt;4.5,R1562&lt;=9,M1562&lt;=8),'[1]Pricing Schedule'!$J$36,
IF(AND(I1562=38000,R1562&gt;9,R1562&lt;=12.8,M1562&gt;8),'[1]Pricing Schedule'!$J$27,
IF(AND(I1562=38000,R1562&gt;9,R1562&lt;=12.8,M1562&lt;=8),'[1]Pricing Schedule'!$J$36,
IF(AND(I1562=38000,R1562&gt;12.8,R1562&lt;=22.8),'[1]Pricing Schedule'!$J$36,
IF(AND(I1562=38000,R1562&gt;22.8,R1562&lt;=30.2),'[1]Pricing Schedule'!$J$45,
IF(AND(I1562=38000,R1562&gt;30.2,R1562&lt;=45.9),'[1]Pricing Schedule'!$J$54,
IF(AND(I1562=38000,R1562&gt;45.9,R1562&lt;=123.4),'[1]Pricing Schedule'!$J$97,
IF(AND(I1562=38000,R1562&gt;123.4,R1562&lt;=168.2,M1562&lt;=10),'[1]Pricing Schedule'!$J$105,
IF(AND(I1562=38000,R1562&gt;123.4,R1562&lt;=168.2,M1562&gt;10),'[1]Pricing Schedule'!$J$113,
IF(AND(I1562=38000,R1562&gt;168.2,R1562&lt;=336.4,M1562&lt;=10),('[1]Pricing Schedule'!$J$105),
IF(AND(I1562=38000,R1562&gt;168.2,R1562&lt;=336.4,M1562&gt;10),('[1]Pricing Schedule'!$J$113),
IF(AND(I1562=38000,R1562&gt;336.4,R1562&lt;=504.6,M1562&lt;=10),('[1]Pricing Schedule'!$J$105),
IF(AND(I1562=38000,R1562&gt;336.4,R1562&lt;=504.6,M1562&gt;10),('[1]Pricing Schedule'!$J$113),
IF(AND(I1562=38000,R1562&gt;504.6,R1562&lt;=672.8,M1562&lt;=10),('[1]Pricing Schedule'!$J$105),
IF(AND(I1562=38000,R1562&gt;504.6,R1562&lt;=672.8,M1562&gt;10),('[1]Pricing Schedule'!$J$113),
IF(AND(I1562=110000,R1562&lt;=12.8,M1562&gt;2),'[1]Pricing Schedule'!$J$63,
IF(AND(I1562=110000,R1562&lt;=12.8,M1562&lt;=2),'[1]Pricing Schedule'!$J$97,
IF(AND(I1562=110000,R1562&gt;12.8,R1562&lt;=22.8,M1562&gt;3),'[1]Pricing Schedule'!$J$72,
IF(AND(I1562=110000,R1562&gt;12.8,R1562&lt;=22.8,M1562&lt;=3),'[1]Pricing Schedule'!$J$97,
IF(AND(I1562=110000,R1562&gt;22.8,R1562&lt;=30.2),'[1]Pricing Schedule'!$J$81,
IF(AND(I1562=110000,R1562&gt;30.2,R1562&lt;=45.9),'[1]Pricing Schedule'!$J$90,
IF(AND(I1562=110000,R1562&gt;45.9,R1562&lt;=123.4),'[1]Pricing Schedule'!$J$97,
IF(AND(I1562=110000,R1562&gt;123.4,R1562&lt;=168.2,M1562&lt;=10),'[1]Pricing Schedule'!$J$105,
IF(AND(I1562=110000,R1562&gt;123.4,R1562&lt;=168.2,M1562&gt;10),'[1]Pricing Schedule'!$J$113,
IF(AND(I1562=110000,R1562&gt;168.2,R1562&lt;=336.2,M1562&lt;=10),('[1]Pricing Schedule'!$J$105),
IF(AND(I1562=110000,R1562&gt;168.2,R1562&lt;=336.2,M1562&gt;10),('[1]Pricing Schedule'!$J$113),
IF(AND(I1562=110000,R1562&gt;336.4,R1562&lt;=504.6,M1562&lt;=10),('[1]Pricing Schedule'!$J$105),
IF(AND(I1562=110000,R1562&gt;336.4,R1562&lt;=504.6,M1562&gt;10),('[1]Pricing Schedule'!$J$113),
IF(AND(I1562=110000,R1562&gt;504.6,R1562&lt;=672.8,M1562&lt;=10),('[1]Pricing Schedule'!$J$105),
IF(AND(I1562=110000,R1562&gt;504.6,R1562&lt;=672.8,M1562&gt;10),('[1]Pricing Schedule'!$J$113),
IF(AND(I1562=110000,R1562&gt;672.8,R1562&lt;=841,M1562&lt;=10),('[1]Pricing Schedule'!$J$105),
IF(AND(I1562=110000,R1562&gt;672.8,R1562&lt;=841,M1562&gt;10),('[1]Pricing Schedule'!$J$113),
IF(AND(I1562=110000,R1562&gt;1682,R1562&lt;=1850.2,M1562&lt;=10),('[1]Pricing Schedule'!$J$105),
IF(AND(I1562=110000,R1562&gt;1682,R1562&lt;=1850.2,M1562&gt;10),('[1]Pricing Schedule'!$J$113),
IF(AND(I1562=110000,R1562&gt;2018.4,R1562&lt;=2186.6,M1562&lt;=10),('[1]Pricing Schedule'!$J$105),
IF(AND(I1562=110000,R1562&gt;2018.4,R1562&lt;=2186.6,M1562&gt;10),('[1]Pricing Schedule'!$J$113),999999999)))))))))))))))))))))))))))))))))))))))</f>
        <v>1</v>
      </c>
      <c r="U1562" s="40">
        <f t="shared" si="150"/>
        <v>317723.80952380953</v>
      </c>
      <c r="V1562" s="41">
        <f t="shared" si="151"/>
        <v>3.1473876682353645</v>
      </c>
      <c r="Y1562" s="23">
        <v>503</v>
      </c>
      <c r="Z1562" s="23">
        <v>175</v>
      </c>
      <c r="AD1562" s="13"/>
      <c r="AE1562" s="13"/>
      <c r="AF1562" s="13"/>
      <c r="AR1562" s="35"/>
    </row>
    <row r="1563" spans="1:44">
      <c r="A1563" s="23">
        <v>1565</v>
      </c>
      <c r="B1563" s="23">
        <v>1565</v>
      </c>
      <c r="C1563" s="23" t="s">
        <v>2262</v>
      </c>
      <c r="D1563" s="23" t="s">
        <v>1124</v>
      </c>
      <c r="E1563" s="23" t="s">
        <v>1124</v>
      </c>
      <c r="F1563" s="23" t="s">
        <v>1125</v>
      </c>
      <c r="G1563" s="23" t="s">
        <v>1126</v>
      </c>
      <c r="H1563" s="23" t="s">
        <v>113</v>
      </c>
      <c r="I1563" s="13">
        <v>38000</v>
      </c>
      <c r="J1563" s="13">
        <v>38000</v>
      </c>
      <c r="K1563" s="13">
        <v>10000</v>
      </c>
      <c r="L1563" s="24">
        <v>5.8280000000000003</v>
      </c>
      <c r="M1563" s="37">
        <f t="shared" si="146"/>
        <v>6</v>
      </c>
      <c r="N1563" s="24">
        <v>0.105</v>
      </c>
      <c r="O1563" s="13">
        <v>3</v>
      </c>
      <c r="P1563" s="36">
        <f t="shared" si="147"/>
        <v>0.105</v>
      </c>
      <c r="Q1563" s="38">
        <f t="shared" si="148"/>
        <v>4.2</v>
      </c>
      <c r="R1563" s="37">
        <f t="shared" si="149"/>
        <v>4.2</v>
      </c>
      <c r="S1563" s="39">
        <f>IF(AND(I1563=38000,R1563&lt;=4.5,M1563&gt;8),'[1]Pricing Schedule'!$F$8+('[1]Pricing Schedule'!$F$9*M1563),
IF(AND(I1563=38000,R1563&lt;=4.5,M1563&lt;=8),'[1]Pricing Schedule'!$F$34+('[1]Pricing Schedule'!$F$36*M1563),
IF(AND(I1563=38000,R1563&gt;4.5,R1563&lt;=9,M1563&gt;8),'[1]Pricing Schedule'!$F$17+('[1]Pricing Schedule'!$F$18*M1563),
IF(AND(I1563=38000,R1563&gt;4.5,R1563&lt;=9,M1563&lt;=8),'[1]Pricing Schedule'!$F$34+('[1]Pricing Schedule'!$F$36*M1563),
IF(AND(I1563=38000,R1563&gt;9,R1563&lt;=12.8,M1563&gt;8),'[1]Pricing Schedule'!$F$26+('[1]Pricing Schedule'!$F$27*M1563),
IF(AND(I1563=38000,R1563&gt;9,R1563&lt;=12.8,M1563&lt;=8),'[1]Pricing Schedule'!$F$34+('[1]Pricing Schedule'!$F$36*M1563),
IF(AND(I1563=38000,R1563&gt;12.8,R1563&lt;=22.8),'[1]Pricing Schedule'!$F$34+('[1]Pricing Schedule'!$F$36*M1563),
IF(AND(I1563=38000,R1563&gt;22.8,R1563&lt;=30.2),'[1]Pricing Schedule'!$F$43+('[1]Pricing Schedule'!$F$45*M1563),
IF(AND(I1563=38000,R1563&gt;30.2,R1563&lt;=45.9),'[1]Pricing Schedule'!$F$52+('[1]Pricing Schedule'!$F$54*M1563),
IF(AND(I1563=38000,R1563&gt;45.9,R1563&lt;=123.4),'[1]Pricing Schedule'!$F$96+('[1]Pricing Schedule'!$F$97*M1563),
IF(AND(I1563=38000,R1563&gt;123.4,R1563&lt;=168.2,M1563&lt;=10),'[1]Pricing Schedule'!$F$103+('[1]Pricing Schedule'!$F$105*M1563),
IF(AND(I1563=38000,R1563&gt;123.4,R1563&lt;=168.2,M1563&gt;10),'[1]Pricing Schedule'!$F$111+('[1]Pricing Schedule'!$F$113*M1563),
IF(AND(I1563=38000,R1563&gt;157.4,R1563&lt;=336.4,M1563&lt;=10),('[1]Pricing Schedule'!$F$103+('[1]Pricing Schedule'!$F$105*M1563))*2,
IF(AND(I1563=38000,R1563&gt;157.4,R1563&lt;=336.4,M1563&gt;10),('[1]Pricing Schedule'!$F$111+('[1]Pricing Schedule'!$F$113*M1563))*2,
IF(AND(I1563=38000,R1563&gt;314.8,R1563&lt;=504.6,M1563&lt;=10),('[1]Pricing Schedule'!$F$103+('[1]Pricing Schedule'!$F$105*M1563))*3,
IF(AND(I1563=38000,R1563&gt;314.8,R1563&lt;=504.6,M1563&gt;10),('[1]Pricing Schedule'!$F$111+('[1]Pricing Schedule'!$F$113*M1563))*3,
IF(AND(I1563=38000,R1563&gt;472.2,R1563&lt;=672.8,M1563&lt;=10),('[1]Pricing Schedule'!$F$103+('[1]Pricing Schedule'!$F$105*M1563))*4,
IF(AND(I1563=38000,R1563&gt;472.2,R1563&lt;=672.8,M1563&gt;10),('[1]Pricing Schedule'!$F$111+('[1]Pricing Schedule'!$F$113*M1563))*4,
IF(AND(I1563=110000,R1563&lt;=12.8,M1563&gt;2),'[1]Pricing Schedule'!$F$62+('[1]Pricing Schedule'!$F$63*M1563),
IF(AND(I1563=110000,R1563&lt;=12.8,M1563&lt;=2),'[1]Pricing Schedule'!$F$96+('[1]Pricing Schedule'!$F$97*M1563),
IF(AND(I1563=110000,R1563&gt;12.8,R1563&lt;=22.8,M1563&gt;3),'[1]Pricing Schedule'!$F$71+('[1]Pricing Schedule'!$F$72*M1563),
IF(AND(I1563=110000,R1563&gt;12.8,R1563&lt;=22.8,M1563&lt;=3),'[1]Pricing Schedule'!$F$96+('[1]Pricing Schedule'!$F$97*M1563),
IF(AND(I1563=110000,R1563&gt;22.8,R1563&lt;=30.2),'[1]Pricing Schedule'!$F$80+('[1]Pricing Schedule'!$F$81*M1563),
IF(AND(I1563=110000,R1563&gt;30.2,R1563&lt;=45.9),'[1]Pricing Schedule'!$F$89+('[1]Pricing Schedule'!$F$90*M1563),
IF(AND(I1563=110000,R1563&gt;45.9,R1563&lt;=123.4),'[1]Pricing Schedule'!$F$96+('[1]Pricing Schedule'!$F$97*M1563),
IF(AND(I1563=110000,R1563&gt;123.4,R1563&lt;=168.2,M1563&lt;=10),'[1]Pricing Schedule'!$F$103+('[1]Pricing Schedule'!$F$105*M1563),
IF(AND(I1563=110000,R1563&gt;123.4,R1563&lt;=168.2,M1563&gt;10),'[1]Pricing Schedule'!$F$111+('[1]Pricing Schedule'!$F$113*M1563),
IF(AND(I1563=110000,R1563&gt;168.2,R1563&lt;=336.4,M1563&lt;=10),('[1]Pricing Schedule'!$F$103+('[1]Pricing Schedule'!$F$105*M1563))*2,
IF(AND(I1563=110000,R1563&gt;168.2,R1563&lt;=336.4,M1563&gt;10),('[1]Pricing Schedule'!$F$111+('[1]Pricing Schedule'!$F$113*M1563))*2,
IF(AND(I1563=110000,R1563&gt;336.4,R1563&lt;=504.6,M1563&lt;=10),('[1]Pricing Schedule'!$F$103+('[1]Pricing Schedule'!$F$105*M1563))*3,
IF(AND(I1563=110000,R1563&gt;336.4,R1563&lt;=504.6,M1563&gt;10),('[1]Pricing Schedule'!$F$111+('[1]Pricing Schedule'!$F$113*M1563))*3,
IF(AND(I1563=110000,R1563&gt;504.6,R1563&lt;=672.8,M1563&lt;=10),('[1]Pricing Schedule'!$F$103+('[1]Pricing Schedule'!$F$105*M1563))*4,
IF(AND(I1563=110000,R1563&gt;504.6,R1563&lt;=672.8,M1563&gt;10),('[1]Pricing Schedule'!$F$111+('[1]Pricing Schedule'!$F$113*M1563))*4,
IF(AND(I1563=110000,R1563&gt;672.8,R1563&lt;=841,M1563&lt;=10),('[1]Pricing Schedule'!$F$103+('[1]Pricing Schedule'!$F$105*M1563))*5,
IF(AND(I1563=110000,R1563&gt;672.8,R1563&lt;=841,M1563&gt;10),('[1]Pricing Schedule'!$F$111+('[1]Pricing Schedule'!$F$113*M1563))*5,
IF(AND(I1563=110000,R1563&gt;672.8,R1563&lt;=841,M1563&lt;=10),('[1]Pricing Schedule'!$F$103+('[1]Pricing Schedule'!$F$105*M1563))*5,
IF(AND(I1563=110000,R1563&gt;672.8,R1563&lt;=841,M1563&gt;10),('[1]Pricing Schedule'!$F$111+('[1]Pricing Schedule'!$F$113*M1563))*5,
IF(AND(I1563=110000,R1563&gt;1345.6,R1563&lt;=1513.8,M1563&lt;=10),('[1]Pricing Schedule'!$F$103+('[1]Pricing Schedule'!$F$105*M1563))*9,
IF(AND(I1563=110000,R1563&gt;1345.6,R1563&lt;=1513.8,M1563&gt;10),('[1]Pricing Schedule'!$F$111+('[1]Pricing Schedule'!$F$113*M1563))*9,
9999999999)))))))))))))))))))))))))))))))))))))))</f>
        <v>769410</v>
      </c>
      <c r="T1563" s="21">
        <f>IF(AND(I1563=38000,R1563&lt;=4.5,M1563&gt;8),'[1]Pricing Schedule'!$J$9,
IF(AND(I1563=38000,R1563&lt;=4.5,M1563&lt;=8),'[1]Pricing Schedule'!$J$36,
IF(AND(I1563=38000,R1563&gt;4.5,R1563&lt;=9,M1563&gt;8),'[1]Pricing Schedule'!$J$18,
IF(AND(I1563=38000,R1563&gt;4.5,R1563&lt;=9,M1563&lt;=8),'[1]Pricing Schedule'!$J$36,
IF(AND(I1563=38000,R1563&gt;9,R1563&lt;=12.8,M1563&gt;8),'[1]Pricing Schedule'!$J$27,
IF(AND(I1563=38000,R1563&gt;9,R1563&lt;=12.8,M1563&lt;=8),'[1]Pricing Schedule'!$J$36,
IF(AND(I1563=38000,R1563&gt;12.8,R1563&lt;=22.8),'[1]Pricing Schedule'!$J$36,
IF(AND(I1563=38000,R1563&gt;22.8,R1563&lt;=30.2),'[1]Pricing Schedule'!$J$45,
IF(AND(I1563=38000,R1563&gt;30.2,R1563&lt;=45.9),'[1]Pricing Schedule'!$J$54,
IF(AND(I1563=38000,R1563&gt;45.9,R1563&lt;=123.4),'[1]Pricing Schedule'!$J$97,
IF(AND(I1563=38000,R1563&gt;123.4,R1563&lt;=168.2,M1563&lt;=10),'[1]Pricing Schedule'!$J$105,
IF(AND(I1563=38000,R1563&gt;123.4,R1563&lt;=168.2,M1563&gt;10),'[1]Pricing Schedule'!$J$113,
IF(AND(I1563=38000,R1563&gt;168.2,R1563&lt;=336.4,M1563&lt;=10),('[1]Pricing Schedule'!$J$105),
IF(AND(I1563=38000,R1563&gt;168.2,R1563&lt;=336.4,M1563&gt;10),('[1]Pricing Schedule'!$J$113),
IF(AND(I1563=38000,R1563&gt;336.4,R1563&lt;=504.6,M1563&lt;=10),('[1]Pricing Schedule'!$J$105),
IF(AND(I1563=38000,R1563&gt;336.4,R1563&lt;=504.6,M1563&gt;10),('[1]Pricing Schedule'!$J$113),
IF(AND(I1563=38000,R1563&gt;504.6,R1563&lt;=672.8,M1563&lt;=10),('[1]Pricing Schedule'!$J$105),
IF(AND(I1563=38000,R1563&gt;504.6,R1563&lt;=672.8,M1563&gt;10),('[1]Pricing Schedule'!$J$113),
IF(AND(I1563=110000,R1563&lt;=12.8,M1563&gt;2),'[1]Pricing Schedule'!$J$63,
IF(AND(I1563=110000,R1563&lt;=12.8,M1563&lt;=2),'[1]Pricing Schedule'!$J$97,
IF(AND(I1563=110000,R1563&gt;12.8,R1563&lt;=22.8,M1563&gt;3),'[1]Pricing Schedule'!$J$72,
IF(AND(I1563=110000,R1563&gt;12.8,R1563&lt;=22.8,M1563&lt;=3),'[1]Pricing Schedule'!$J$97,
IF(AND(I1563=110000,R1563&gt;22.8,R1563&lt;=30.2),'[1]Pricing Schedule'!$J$81,
IF(AND(I1563=110000,R1563&gt;30.2,R1563&lt;=45.9),'[1]Pricing Schedule'!$J$90,
IF(AND(I1563=110000,R1563&gt;45.9,R1563&lt;=123.4),'[1]Pricing Schedule'!$J$97,
IF(AND(I1563=110000,R1563&gt;123.4,R1563&lt;=168.2,M1563&lt;=10),'[1]Pricing Schedule'!$J$105,
IF(AND(I1563=110000,R1563&gt;123.4,R1563&lt;=168.2,M1563&gt;10),'[1]Pricing Schedule'!$J$113,
IF(AND(I1563=110000,R1563&gt;168.2,R1563&lt;=336.2,M1563&lt;=10),('[1]Pricing Schedule'!$J$105),
IF(AND(I1563=110000,R1563&gt;168.2,R1563&lt;=336.2,M1563&gt;10),('[1]Pricing Schedule'!$J$113),
IF(AND(I1563=110000,R1563&gt;336.4,R1563&lt;=504.6,M1563&lt;=10),('[1]Pricing Schedule'!$J$105),
IF(AND(I1563=110000,R1563&gt;336.4,R1563&lt;=504.6,M1563&gt;10),('[1]Pricing Schedule'!$J$113),
IF(AND(I1563=110000,R1563&gt;504.6,R1563&lt;=672.8,M1563&lt;=10),('[1]Pricing Schedule'!$J$105),
IF(AND(I1563=110000,R1563&gt;504.6,R1563&lt;=672.8,M1563&gt;10),('[1]Pricing Schedule'!$J$113),
IF(AND(I1563=110000,R1563&gt;672.8,R1563&lt;=841,M1563&lt;=10),('[1]Pricing Schedule'!$J$105),
IF(AND(I1563=110000,R1563&gt;672.8,R1563&lt;=841,M1563&gt;10),('[1]Pricing Schedule'!$J$113),
IF(AND(I1563=110000,R1563&gt;1682,R1563&lt;=1850.2,M1563&lt;=10),('[1]Pricing Schedule'!$J$105),
IF(AND(I1563=110000,R1563&gt;1682,R1563&lt;=1850.2,M1563&gt;10),('[1]Pricing Schedule'!$J$113),
IF(AND(I1563=110000,R1563&gt;2018.4,R1563&lt;=2186.6,M1563&lt;=10),('[1]Pricing Schedule'!$J$105),
IF(AND(I1563=110000,R1563&gt;2018.4,R1563&lt;=2186.6,M1563&gt;10),('[1]Pricing Schedule'!$J$113),999999999)))))))))))))))))))))))))))))))))))))))</f>
        <v>4</v>
      </c>
      <c r="U1563" s="40">
        <f t="shared" si="150"/>
        <v>183192.85714285713</v>
      </c>
      <c r="V1563" s="41">
        <f t="shared" si="151"/>
        <v>5.4587281163488903</v>
      </c>
      <c r="Y1563" s="23">
        <v>690</v>
      </c>
      <c r="Z1563" s="23">
        <v>246</v>
      </c>
      <c r="AD1563" s="13"/>
      <c r="AE1563" s="13"/>
      <c r="AF1563" s="13"/>
      <c r="AR1563" s="35"/>
    </row>
    <row r="1564" spans="1:44">
      <c r="A1564" s="23">
        <v>1566</v>
      </c>
      <c r="B1564" s="23">
        <v>1566</v>
      </c>
      <c r="C1564" s="23" t="s">
        <v>2263</v>
      </c>
      <c r="D1564" s="23" t="s">
        <v>183</v>
      </c>
      <c r="E1564" s="23" t="s">
        <v>183</v>
      </c>
      <c r="F1564" s="23" t="s">
        <v>1999</v>
      </c>
      <c r="G1564" s="23" t="s">
        <v>2000</v>
      </c>
      <c r="H1564" s="23" t="s">
        <v>113</v>
      </c>
      <c r="I1564" s="13">
        <v>38000</v>
      </c>
      <c r="J1564" s="13">
        <v>38000</v>
      </c>
      <c r="K1564" s="23" t="s">
        <v>119</v>
      </c>
      <c r="L1564" s="24">
        <v>3.7</v>
      </c>
      <c r="M1564" s="37">
        <f t="shared" si="146"/>
        <v>4</v>
      </c>
      <c r="N1564" s="24">
        <v>0.307</v>
      </c>
      <c r="O1564" s="13">
        <v>3</v>
      </c>
      <c r="P1564" s="36">
        <f t="shared" si="147"/>
        <v>0.307</v>
      </c>
      <c r="Q1564" s="38">
        <f t="shared" si="148"/>
        <v>4.2</v>
      </c>
      <c r="R1564" s="37">
        <f t="shared" si="149"/>
        <v>4.2</v>
      </c>
      <c r="S1564" s="39">
        <f>IF(AND(I1564=38000,R1564&lt;=4.5,M1564&gt;8),'[1]Pricing Schedule'!$F$8+('[1]Pricing Schedule'!$F$9*M1564),
IF(AND(I1564=38000,R1564&lt;=4.5,M1564&lt;=8),'[1]Pricing Schedule'!$F$34+('[1]Pricing Schedule'!$F$36*M1564),
IF(AND(I1564=38000,R1564&gt;4.5,R1564&lt;=9,M1564&gt;8),'[1]Pricing Schedule'!$F$17+('[1]Pricing Schedule'!$F$18*M1564),
IF(AND(I1564=38000,R1564&gt;4.5,R1564&lt;=9,M1564&lt;=8),'[1]Pricing Schedule'!$F$34+('[1]Pricing Schedule'!$F$36*M1564),
IF(AND(I1564=38000,R1564&gt;9,R1564&lt;=12.8,M1564&gt;8),'[1]Pricing Schedule'!$F$26+('[1]Pricing Schedule'!$F$27*M1564),
IF(AND(I1564=38000,R1564&gt;9,R1564&lt;=12.8,M1564&lt;=8),'[1]Pricing Schedule'!$F$34+('[1]Pricing Schedule'!$F$36*M1564),
IF(AND(I1564=38000,R1564&gt;12.8,R1564&lt;=22.8),'[1]Pricing Schedule'!$F$34+('[1]Pricing Schedule'!$F$36*M1564),
IF(AND(I1564=38000,R1564&gt;22.8,R1564&lt;=30.2),'[1]Pricing Schedule'!$F$43+('[1]Pricing Schedule'!$F$45*M1564),
IF(AND(I1564=38000,R1564&gt;30.2,R1564&lt;=45.9),'[1]Pricing Schedule'!$F$52+('[1]Pricing Schedule'!$F$54*M1564),
IF(AND(I1564=38000,R1564&gt;45.9,R1564&lt;=123.4),'[1]Pricing Schedule'!$F$96+('[1]Pricing Schedule'!$F$97*M1564),
IF(AND(I1564=38000,R1564&gt;123.4,R1564&lt;=168.2,M1564&lt;=10),'[1]Pricing Schedule'!$F$103+('[1]Pricing Schedule'!$F$105*M1564),
IF(AND(I1564=38000,R1564&gt;123.4,R1564&lt;=168.2,M1564&gt;10),'[1]Pricing Schedule'!$F$111+('[1]Pricing Schedule'!$F$113*M1564),
IF(AND(I1564=38000,R1564&gt;157.4,R1564&lt;=336.4,M1564&lt;=10),('[1]Pricing Schedule'!$F$103+('[1]Pricing Schedule'!$F$105*M1564))*2,
IF(AND(I1564=38000,R1564&gt;157.4,R1564&lt;=336.4,M1564&gt;10),('[1]Pricing Schedule'!$F$111+('[1]Pricing Schedule'!$F$113*M1564))*2,
IF(AND(I1564=38000,R1564&gt;314.8,R1564&lt;=504.6,M1564&lt;=10),('[1]Pricing Schedule'!$F$103+('[1]Pricing Schedule'!$F$105*M1564))*3,
IF(AND(I1564=38000,R1564&gt;314.8,R1564&lt;=504.6,M1564&gt;10),('[1]Pricing Schedule'!$F$111+('[1]Pricing Schedule'!$F$113*M1564))*3,
IF(AND(I1564=38000,R1564&gt;472.2,R1564&lt;=672.8,M1564&lt;=10),('[1]Pricing Schedule'!$F$103+('[1]Pricing Schedule'!$F$105*M1564))*4,
IF(AND(I1564=38000,R1564&gt;472.2,R1564&lt;=672.8,M1564&gt;10),('[1]Pricing Schedule'!$F$111+('[1]Pricing Schedule'!$F$113*M1564))*4,
IF(AND(I1564=110000,R1564&lt;=12.8,M1564&gt;2),'[1]Pricing Schedule'!$F$62+('[1]Pricing Schedule'!$F$63*M1564),
IF(AND(I1564=110000,R1564&lt;=12.8,M1564&lt;=2),'[1]Pricing Schedule'!$F$96+('[1]Pricing Schedule'!$F$97*M1564),
IF(AND(I1564=110000,R1564&gt;12.8,R1564&lt;=22.8,M1564&gt;3),'[1]Pricing Schedule'!$F$71+('[1]Pricing Schedule'!$F$72*M1564),
IF(AND(I1564=110000,R1564&gt;12.8,R1564&lt;=22.8,M1564&lt;=3),'[1]Pricing Schedule'!$F$96+('[1]Pricing Schedule'!$F$97*M1564),
IF(AND(I1564=110000,R1564&gt;22.8,R1564&lt;=30.2),'[1]Pricing Schedule'!$F$80+('[1]Pricing Schedule'!$F$81*M1564),
IF(AND(I1564=110000,R1564&gt;30.2,R1564&lt;=45.9),'[1]Pricing Schedule'!$F$89+('[1]Pricing Schedule'!$F$90*M1564),
IF(AND(I1564=110000,R1564&gt;45.9,R1564&lt;=123.4),'[1]Pricing Schedule'!$F$96+('[1]Pricing Schedule'!$F$97*M1564),
IF(AND(I1564=110000,R1564&gt;123.4,R1564&lt;=168.2,M1564&lt;=10),'[1]Pricing Schedule'!$F$103+('[1]Pricing Schedule'!$F$105*M1564),
IF(AND(I1564=110000,R1564&gt;123.4,R1564&lt;=168.2,M1564&gt;10),'[1]Pricing Schedule'!$F$111+('[1]Pricing Schedule'!$F$113*M1564),
IF(AND(I1564=110000,R1564&gt;168.2,R1564&lt;=336.4,M1564&lt;=10),('[1]Pricing Schedule'!$F$103+('[1]Pricing Schedule'!$F$105*M1564))*2,
IF(AND(I1564=110000,R1564&gt;168.2,R1564&lt;=336.4,M1564&gt;10),('[1]Pricing Schedule'!$F$111+('[1]Pricing Schedule'!$F$113*M1564))*2,
IF(AND(I1564=110000,R1564&gt;336.4,R1564&lt;=504.6,M1564&lt;=10),('[1]Pricing Schedule'!$F$103+('[1]Pricing Schedule'!$F$105*M1564))*3,
IF(AND(I1564=110000,R1564&gt;336.4,R1564&lt;=504.6,M1564&gt;10),('[1]Pricing Schedule'!$F$111+('[1]Pricing Schedule'!$F$113*M1564))*3,
IF(AND(I1564=110000,R1564&gt;504.6,R1564&lt;=672.8,M1564&lt;=10),('[1]Pricing Schedule'!$F$103+('[1]Pricing Schedule'!$F$105*M1564))*4,
IF(AND(I1564=110000,R1564&gt;504.6,R1564&lt;=672.8,M1564&gt;10),('[1]Pricing Schedule'!$F$111+('[1]Pricing Schedule'!$F$113*M1564))*4,
IF(AND(I1564=110000,R1564&gt;672.8,R1564&lt;=841,M1564&lt;=10),('[1]Pricing Schedule'!$F$103+('[1]Pricing Schedule'!$F$105*M1564))*5,
IF(AND(I1564=110000,R1564&gt;672.8,R1564&lt;=841,M1564&gt;10),('[1]Pricing Schedule'!$F$111+('[1]Pricing Schedule'!$F$113*M1564))*5,
IF(AND(I1564=110000,R1564&gt;672.8,R1564&lt;=841,M1564&lt;=10),('[1]Pricing Schedule'!$F$103+('[1]Pricing Schedule'!$F$105*M1564))*5,
IF(AND(I1564=110000,R1564&gt;672.8,R1564&lt;=841,M1564&gt;10),('[1]Pricing Schedule'!$F$111+('[1]Pricing Schedule'!$F$113*M1564))*5,
IF(AND(I1564=110000,R1564&gt;1345.6,R1564&lt;=1513.8,M1564&lt;=10),('[1]Pricing Schedule'!$F$103+('[1]Pricing Schedule'!$F$105*M1564))*9,
IF(AND(I1564=110000,R1564&gt;1345.6,R1564&lt;=1513.8,M1564&gt;10),('[1]Pricing Schedule'!$F$111+('[1]Pricing Schedule'!$F$113*M1564))*9,
9999999999)))))))))))))))))))))))))))))))))))))))</f>
        <v>628870</v>
      </c>
      <c r="T1564" s="21">
        <f>IF(AND(I1564=38000,R1564&lt;=4.5,M1564&gt;8),'[1]Pricing Schedule'!$J$9,
IF(AND(I1564=38000,R1564&lt;=4.5,M1564&lt;=8),'[1]Pricing Schedule'!$J$36,
IF(AND(I1564=38000,R1564&gt;4.5,R1564&lt;=9,M1564&gt;8),'[1]Pricing Schedule'!$J$18,
IF(AND(I1564=38000,R1564&gt;4.5,R1564&lt;=9,M1564&lt;=8),'[1]Pricing Schedule'!$J$36,
IF(AND(I1564=38000,R1564&gt;9,R1564&lt;=12.8,M1564&gt;8),'[1]Pricing Schedule'!$J$27,
IF(AND(I1564=38000,R1564&gt;9,R1564&lt;=12.8,M1564&lt;=8),'[1]Pricing Schedule'!$J$36,
IF(AND(I1564=38000,R1564&gt;12.8,R1564&lt;=22.8),'[1]Pricing Schedule'!$J$36,
IF(AND(I1564=38000,R1564&gt;22.8,R1564&lt;=30.2),'[1]Pricing Schedule'!$J$45,
IF(AND(I1564=38000,R1564&gt;30.2,R1564&lt;=45.9),'[1]Pricing Schedule'!$J$54,
IF(AND(I1564=38000,R1564&gt;45.9,R1564&lt;=123.4),'[1]Pricing Schedule'!$J$97,
IF(AND(I1564=38000,R1564&gt;123.4,R1564&lt;=168.2,M1564&lt;=10),'[1]Pricing Schedule'!$J$105,
IF(AND(I1564=38000,R1564&gt;123.4,R1564&lt;=168.2,M1564&gt;10),'[1]Pricing Schedule'!$J$113,
IF(AND(I1564=38000,R1564&gt;168.2,R1564&lt;=336.4,M1564&lt;=10),('[1]Pricing Schedule'!$J$105),
IF(AND(I1564=38000,R1564&gt;168.2,R1564&lt;=336.4,M1564&gt;10),('[1]Pricing Schedule'!$J$113),
IF(AND(I1564=38000,R1564&gt;336.4,R1564&lt;=504.6,M1564&lt;=10),('[1]Pricing Schedule'!$J$105),
IF(AND(I1564=38000,R1564&gt;336.4,R1564&lt;=504.6,M1564&gt;10),('[1]Pricing Schedule'!$J$113),
IF(AND(I1564=38000,R1564&gt;504.6,R1564&lt;=672.8,M1564&lt;=10),('[1]Pricing Schedule'!$J$105),
IF(AND(I1564=38000,R1564&gt;504.6,R1564&lt;=672.8,M1564&gt;10),('[1]Pricing Schedule'!$J$113),
IF(AND(I1564=110000,R1564&lt;=12.8,M1564&gt;2),'[1]Pricing Schedule'!$J$63,
IF(AND(I1564=110000,R1564&lt;=12.8,M1564&lt;=2),'[1]Pricing Schedule'!$J$97,
IF(AND(I1564=110000,R1564&gt;12.8,R1564&lt;=22.8,M1564&gt;3),'[1]Pricing Schedule'!$J$72,
IF(AND(I1564=110000,R1564&gt;12.8,R1564&lt;=22.8,M1564&lt;=3),'[1]Pricing Schedule'!$J$97,
IF(AND(I1564=110000,R1564&gt;22.8,R1564&lt;=30.2),'[1]Pricing Schedule'!$J$81,
IF(AND(I1564=110000,R1564&gt;30.2,R1564&lt;=45.9),'[1]Pricing Schedule'!$J$90,
IF(AND(I1564=110000,R1564&gt;45.9,R1564&lt;=123.4),'[1]Pricing Schedule'!$J$97,
IF(AND(I1564=110000,R1564&gt;123.4,R1564&lt;=168.2,M1564&lt;=10),'[1]Pricing Schedule'!$J$105,
IF(AND(I1564=110000,R1564&gt;123.4,R1564&lt;=168.2,M1564&gt;10),'[1]Pricing Schedule'!$J$113,
IF(AND(I1564=110000,R1564&gt;168.2,R1564&lt;=336.2,M1564&lt;=10),('[1]Pricing Schedule'!$J$105),
IF(AND(I1564=110000,R1564&gt;168.2,R1564&lt;=336.2,M1564&gt;10),('[1]Pricing Schedule'!$J$113),
IF(AND(I1564=110000,R1564&gt;336.4,R1564&lt;=504.6,M1564&lt;=10),('[1]Pricing Schedule'!$J$105),
IF(AND(I1564=110000,R1564&gt;336.4,R1564&lt;=504.6,M1564&gt;10),('[1]Pricing Schedule'!$J$113),
IF(AND(I1564=110000,R1564&gt;504.6,R1564&lt;=672.8,M1564&lt;=10),('[1]Pricing Schedule'!$J$105),
IF(AND(I1564=110000,R1564&gt;504.6,R1564&lt;=672.8,M1564&gt;10),('[1]Pricing Schedule'!$J$113),
IF(AND(I1564=110000,R1564&gt;672.8,R1564&lt;=841,M1564&lt;=10),('[1]Pricing Schedule'!$J$105),
IF(AND(I1564=110000,R1564&gt;672.8,R1564&lt;=841,M1564&gt;10),('[1]Pricing Schedule'!$J$113),
IF(AND(I1564=110000,R1564&gt;1682,R1564&lt;=1850.2,M1564&lt;=10),('[1]Pricing Schedule'!$J$105),
IF(AND(I1564=110000,R1564&gt;1682,R1564&lt;=1850.2,M1564&gt;10),('[1]Pricing Schedule'!$J$113),
IF(AND(I1564=110000,R1564&gt;2018.4,R1564&lt;=2186.6,M1564&lt;=10),('[1]Pricing Schedule'!$J$105),
IF(AND(I1564=110000,R1564&gt;2018.4,R1564&lt;=2186.6,M1564&gt;10),('[1]Pricing Schedule'!$J$113),999999999)))))))))))))))))))))))))))))))))))))))</f>
        <v>4</v>
      </c>
      <c r="U1564" s="40">
        <f t="shared" si="150"/>
        <v>149730.95238095237</v>
      </c>
      <c r="V1564" s="41">
        <f t="shared" si="151"/>
        <v>6.6786458250512828</v>
      </c>
      <c r="Y1564" s="23">
        <v>105</v>
      </c>
      <c r="Z1564" s="23">
        <v>81</v>
      </c>
      <c r="AD1564" s="13"/>
      <c r="AE1564" s="13"/>
      <c r="AF1564" s="13"/>
      <c r="AR1564" s="35"/>
    </row>
    <row r="1565" spans="1:44">
      <c r="A1565" s="23">
        <v>1567</v>
      </c>
      <c r="B1565" s="23">
        <v>1567</v>
      </c>
      <c r="C1565" s="23" t="s">
        <v>2264</v>
      </c>
      <c r="D1565" s="23" t="s">
        <v>183</v>
      </c>
      <c r="E1565" s="23" t="s">
        <v>183</v>
      </c>
      <c r="F1565" s="23" t="s">
        <v>1999</v>
      </c>
      <c r="G1565" s="23" t="s">
        <v>2000</v>
      </c>
      <c r="H1565" s="23" t="s">
        <v>113</v>
      </c>
      <c r="I1565" s="13">
        <v>38000</v>
      </c>
      <c r="J1565" s="13">
        <v>38000</v>
      </c>
      <c r="K1565" s="23" t="s">
        <v>119</v>
      </c>
      <c r="L1565" s="24">
        <v>4.5270000000000001</v>
      </c>
      <c r="M1565" s="37">
        <f t="shared" si="146"/>
        <v>5</v>
      </c>
      <c r="N1565" s="24">
        <v>0.28299999999999997</v>
      </c>
      <c r="O1565" s="13">
        <v>3</v>
      </c>
      <c r="P1565" s="36">
        <f t="shared" si="147"/>
        <v>0.28299999999999997</v>
      </c>
      <c r="Q1565" s="38">
        <f t="shared" si="148"/>
        <v>4.2</v>
      </c>
      <c r="R1565" s="37">
        <f t="shared" si="149"/>
        <v>4.2</v>
      </c>
      <c r="S1565" s="39">
        <f>IF(AND(I1565=38000,R1565&lt;=4.5,M1565&gt;8),'[1]Pricing Schedule'!$F$8+('[1]Pricing Schedule'!$F$9*M1565),
IF(AND(I1565=38000,R1565&lt;=4.5,M1565&lt;=8),'[1]Pricing Schedule'!$F$34+('[1]Pricing Schedule'!$F$36*M1565),
IF(AND(I1565=38000,R1565&gt;4.5,R1565&lt;=9,M1565&gt;8),'[1]Pricing Schedule'!$F$17+('[1]Pricing Schedule'!$F$18*M1565),
IF(AND(I1565=38000,R1565&gt;4.5,R1565&lt;=9,M1565&lt;=8),'[1]Pricing Schedule'!$F$34+('[1]Pricing Schedule'!$F$36*M1565),
IF(AND(I1565=38000,R1565&gt;9,R1565&lt;=12.8,M1565&gt;8),'[1]Pricing Schedule'!$F$26+('[1]Pricing Schedule'!$F$27*M1565),
IF(AND(I1565=38000,R1565&gt;9,R1565&lt;=12.8,M1565&lt;=8),'[1]Pricing Schedule'!$F$34+('[1]Pricing Schedule'!$F$36*M1565),
IF(AND(I1565=38000,R1565&gt;12.8,R1565&lt;=22.8),'[1]Pricing Schedule'!$F$34+('[1]Pricing Schedule'!$F$36*M1565),
IF(AND(I1565=38000,R1565&gt;22.8,R1565&lt;=30.2),'[1]Pricing Schedule'!$F$43+('[1]Pricing Schedule'!$F$45*M1565),
IF(AND(I1565=38000,R1565&gt;30.2,R1565&lt;=45.9),'[1]Pricing Schedule'!$F$52+('[1]Pricing Schedule'!$F$54*M1565),
IF(AND(I1565=38000,R1565&gt;45.9,R1565&lt;=123.4),'[1]Pricing Schedule'!$F$96+('[1]Pricing Schedule'!$F$97*M1565),
IF(AND(I1565=38000,R1565&gt;123.4,R1565&lt;=168.2,M1565&lt;=10),'[1]Pricing Schedule'!$F$103+('[1]Pricing Schedule'!$F$105*M1565),
IF(AND(I1565=38000,R1565&gt;123.4,R1565&lt;=168.2,M1565&gt;10),'[1]Pricing Schedule'!$F$111+('[1]Pricing Schedule'!$F$113*M1565),
IF(AND(I1565=38000,R1565&gt;157.4,R1565&lt;=336.4,M1565&lt;=10),('[1]Pricing Schedule'!$F$103+('[1]Pricing Schedule'!$F$105*M1565))*2,
IF(AND(I1565=38000,R1565&gt;157.4,R1565&lt;=336.4,M1565&gt;10),('[1]Pricing Schedule'!$F$111+('[1]Pricing Schedule'!$F$113*M1565))*2,
IF(AND(I1565=38000,R1565&gt;314.8,R1565&lt;=504.6,M1565&lt;=10),('[1]Pricing Schedule'!$F$103+('[1]Pricing Schedule'!$F$105*M1565))*3,
IF(AND(I1565=38000,R1565&gt;314.8,R1565&lt;=504.6,M1565&gt;10),('[1]Pricing Schedule'!$F$111+('[1]Pricing Schedule'!$F$113*M1565))*3,
IF(AND(I1565=38000,R1565&gt;472.2,R1565&lt;=672.8,M1565&lt;=10),('[1]Pricing Schedule'!$F$103+('[1]Pricing Schedule'!$F$105*M1565))*4,
IF(AND(I1565=38000,R1565&gt;472.2,R1565&lt;=672.8,M1565&gt;10),('[1]Pricing Schedule'!$F$111+('[1]Pricing Schedule'!$F$113*M1565))*4,
IF(AND(I1565=110000,R1565&lt;=12.8,M1565&gt;2),'[1]Pricing Schedule'!$F$62+('[1]Pricing Schedule'!$F$63*M1565),
IF(AND(I1565=110000,R1565&lt;=12.8,M1565&lt;=2),'[1]Pricing Schedule'!$F$96+('[1]Pricing Schedule'!$F$97*M1565),
IF(AND(I1565=110000,R1565&gt;12.8,R1565&lt;=22.8,M1565&gt;3),'[1]Pricing Schedule'!$F$71+('[1]Pricing Schedule'!$F$72*M1565),
IF(AND(I1565=110000,R1565&gt;12.8,R1565&lt;=22.8,M1565&lt;=3),'[1]Pricing Schedule'!$F$96+('[1]Pricing Schedule'!$F$97*M1565),
IF(AND(I1565=110000,R1565&gt;22.8,R1565&lt;=30.2),'[1]Pricing Schedule'!$F$80+('[1]Pricing Schedule'!$F$81*M1565),
IF(AND(I1565=110000,R1565&gt;30.2,R1565&lt;=45.9),'[1]Pricing Schedule'!$F$89+('[1]Pricing Schedule'!$F$90*M1565),
IF(AND(I1565=110000,R1565&gt;45.9,R1565&lt;=123.4),'[1]Pricing Schedule'!$F$96+('[1]Pricing Schedule'!$F$97*M1565),
IF(AND(I1565=110000,R1565&gt;123.4,R1565&lt;=168.2,M1565&lt;=10),'[1]Pricing Schedule'!$F$103+('[1]Pricing Schedule'!$F$105*M1565),
IF(AND(I1565=110000,R1565&gt;123.4,R1565&lt;=168.2,M1565&gt;10),'[1]Pricing Schedule'!$F$111+('[1]Pricing Schedule'!$F$113*M1565),
IF(AND(I1565=110000,R1565&gt;168.2,R1565&lt;=336.4,M1565&lt;=10),('[1]Pricing Schedule'!$F$103+('[1]Pricing Schedule'!$F$105*M1565))*2,
IF(AND(I1565=110000,R1565&gt;168.2,R1565&lt;=336.4,M1565&gt;10),('[1]Pricing Schedule'!$F$111+('[1]Pricing Schedule'!$F$113*M1565))*2,
IF(AND(I1565=110000,R1565&gt;336.4,R1565&lt;=504.6,M1565&lt;=10),('[1]Pricing Schedule'!$F$103+('[1]Pricing Schedule'!$F$105*M1565))*3,
IF(AND(I1565=110000,R1565&gt;336.4,R1565&lt;=504.6,M1565&gt;10),('[1]Pricing Schedule'!$F$111+('[1]Pricing Schedule'!$F$113*M1565))*3,
IF(AND(I1565=110000,R1565&gt;504.6,R1565&lt;=672.8,M1565&lt;=10),('[1]Pricing Schedule'!$F$103+('[1]Pricing Schedule'!$F$105*M1565))*4,
IF(AND(I1565=110000,R1565&gt;504.6,R1565&lt;=672.8,M1565&gt;10),('[1]Pricing Schedule'!$F$111+('[1]Pricing Schedule'!$F$113*M1565))*4,
IF(AND(I1565=110000,R1565&gt;672.8,R1565&lt;=841,M1565&lt;=10),('[1]Pricing Schedule'!$F$103+('[1]Pricing Schedule'!$F$105*M1565))*5,
IF(AND(I1565=110000,R1565&gt;672.8,R1565&lt;=841,M1565&gt;10),('[1]Pricing Schedule'!$F$111+('[1]Pricing Schedule'!$F$113*M1565))*5,
IF(AND(I1565=110000,R1565&gt;672.8,R1565&lt;=841,M1565&lt;=10),('[1]Pricing Schedule'!$F$103+('[1]Pricing Schedule'!$F$105*M1565))*5,
IF(AND(I1565=110000,R1565&gt;672.8,R1565&lt;=841,M1565&gt;10),('[1]Pricing Schedule'!$F$111+('[1]Pricing Schedule'!$F$113*M1565))*5,
IF(AND(I1565=110000,R1565&gt;1345.6,R1565&lt;=1513.8,M1565&lt;=10),('[1]Pricing Schedule'!$F$103+('[1]Pricing Schedule'!$F$105*M1565))*9,
IF(AND(I1565=110000,R1565&gt;1345.6,R1565&lt;=1513.8,M1565&gt;10),('[1]Pricing Schedule'!$F$111+('[1]Pricing Schedule'!$F$113*M1565))*9,
9999999999)))))))))))))))))))))))))))))))))))))))</f>
        <v>699140</v>
      </c>
      <c r="T1565" s="21">
        <f>IF(AND(I1565=38000,R1565&lt;=4.5,M1565&gt;8),'[1]Pricing Schedule'!$J$9,
IF(AND(I1565=38000,R1565&lt;=4.5,M1565&lt;=8),'[1]Pricing Schedule'!$J$36,
IF(AND(I1565=38000,R1565&gt;4.5,R1565&lt;=9,M1565&gt;8),'[1]Pricing Schedule'!$J$18,
IF(AND(I1565=38000,R1565&gt;4.5,R1565&lt;=9,M1565&lt;=8),'[1]Pricing Schedule'!$J$36,
IF(AND(I1565=38000,R1565&gt;9,R1565&lt;=12.8,M1565&gt;8),'[1]Pricing Schedule'!$J$27,
IF(AND(I1565=38000,R1565&gt;9,R1565&lt;=12.8,M1565&lt;=8),'[1]Pricing Schedule'!$J$36,
IF(AND(I1565=38000,R1565&gt;12.8,R1565&lt;=22.8),'[1]Pricing Schedule'!$J$36,
IF(AND(I1565=38000,R1565&gt;22.8,R1565&lt;=30.2),'[1]Pricing Schedule'!$J$45,
IF(AND(I1565=38000,R1565&gt;30.2,R1565&lt;=45.9),'[1]Pricing Schedule'!$J$54,
IF(AND(I1565=38000,R1565&gt;45.9,R1565&lt;=123.4),'[1]Pricing Schedule'!$J$97,
IF(AND(I1565=38000,R1565&gt;123.4,R1565&lt;=168.2,M1565&lt;=10),'[1]Pricing Schedule'!$J$105,
IF(AND(I1565=38000,R1565&gt;123.4,R1565&lt;=168.2,M1565&gt;10),'[1]Pricing Schedule'!$J$113,
IF(AND(I1565=38000,R1565&gt;168.2,R1565&lt;=336.4,M1565&lt;=10),('[1]Pricing Schedule'!$J$105),
IF(AND(I1565=38000,R1565&gt;168.2,R1565&lt;=336.4,M1565&gt;10),('[1]Pricing Schedule'!$J$113),
IF(AND(I1565=38000,R1565&gt;336.4,R1565&lt;=504.6,M1565&lt;=10),('[1]Pricing Schedule'!$J$105),
IF(AND(I1565=38000,R1565&gt;336.4,R1565&lt;=504.6,M1565&gt;10),('[1]Pricing Schedule'!$J$113),
IF(AND(I1565=38000,R1565&gt;504.6,R1565&lt;=672.8,M1565&lt;=10),('[1]Pricing Schedule'!$J$105),
IF(AND(I1565=38000,R1565&gt;504.6,R1565&lt;=672.8,M1565&gt;10),('[1]Pricing Schedule'!$J$113),
IF(AND(I1565=110000,R1565&lt;=12.8,M1565&gt;2),'[1]Pricing Schedule'!$J$63,
IF(AND(I1565=110000,R1565&lt;=12.8,M1565&lt;=2),'[1]Pricing Schedule'!$J$97,
IF(AND(I1565=110000,R1565&gt;12.8,R1565&lt;=22.8,M1565&gt;3),'[1]Pricing Schedule'!$J$72,
IF(AND(I1565=110000,R1565&gt;12.8,R1565&lt;=22.8,M1565&lt;=3),'[1]Pricing Schedule'!$J$97,
IF(AND(I1565=110000,R1565&gt;22.8,R1565&lt;=30.2),'[1]Pricing Schedule'!$J$81,
IF(AND(I1565=110000,R1565&gt;30.2,R1565&lt;=45.9),'[1]Pricing Schedule'!$J$90,
IF(AND(I1565=110000,R1565&gt;45.9,R1565&lt;=123.4),'[1]Pricing Schedule'!$J$97,
IF(AND(I1565=110000,R1565&gt;123.4,R1565&lt;=168.2,M1565&lt;=10),'[1]Pricing Schedule'!$J$105,
IF(AND(I1565=110000,R1565&gt;123.4,R1565&lt;=168.2,M1565&gt;10),'[1]Pricing Schedule'!$J$113,
IF(AND(I1565=110000,R1565&gt;168.2,R1565&lt;=336.2,M1565&lt;=10),('[1]Pricing Schedule'!$J$105),
IF(AND(I1565=110000,R1565&gt;168.2,R1565&lt;=336.2,M1565&gt;10),('[1]Pricing Schedule'!$J$113),
IF(AND(I1565=110000,R1565&gt;336.4,R1565&lt;=504.6,M1565&lt;=10),('[1]Pricing Schedule'!$J$105),
IF(AND(I1565=110000,R1565&gt;336.4,R1565&lt;=504.6,M1565&gt;10),('[1]Pricing Schedule'!$J$113),
IF(AND(I1565=110000,R1565&gt;504.6,R1565&lt;=672.8,M1565&lt;=10),('[1]Pricing Schedule'!$J$105),
IF(AND(I1565=110000,R1565&gt;504.6,R1565&lt;=672.8,M1565&gt;10),('[1]Pricing Schedule'!$J$113),
IF(AND(I1565=110000,R1565&gt;672.8,R1565&lt;=841,M1565&lt;=10),('[1]Pricing Schedule'!$J$105),
IF(AND(I1565=110000,R1565&gt;672.8,R1565&lt;=841,M1565&gt;10),('[1]Pricing Schedule'!$J$113),
IF(AND(I1565=110000,R1565&gt;1682,R1565&lt;=1850.2,M1565&lt;=10),('[1]Pricing Schedule'!$J$105),
IF(AND(I1565=110000,R1565&gt;1682,R1565&lt;=1850.2,M1565&gt;10),('[1]Pricing Schedule'!$J$113),
IF(AND(I1565=110000,R1565&gt;2018.4,R1565&lt;=2186.6,M1565&lt;=10),('[1]Pricing Schedule'!$J$105),
IF(AND(I1565=110000,R1565&gt;2018.4,R1565&lt;=2186.6,M1565&gt;10),('[1]Pricing Schedule'!$J$113),999999999)))))))))))))))))))))))))))))))))))))))</f>
        <v>4</v>
      </c>
      <c r="U1565" s="40">
        <f t="shared" si="150"/>
        <v>166461.90476190476</v>
      </c>
      <c r="V1565" s="41">
        <f t="shared" si="151"/>
        <v>6.0073804960379897</v>
      </c>
      <c r="Y1565" s="23">
        <v>207</v>
      </c>
      <c r="Z1565" s="23">
        <v>81</v>
      </c>
      <c r="AD1565" s="13"/>
      <c r="AE1565" s="13"/>
      <c r="AF1565" s="13"/>
      <c r="AR1565" s="35"/>
    </row>
    <row r="1566" spans="1:44">
      <c r="A1566" s="23">
        <v>1568</v>
      </c>
      <c r="B1566" s="23">
        <v>1568</v>
      </c>
      <c r="C1566" s="23" t="s">
        <v>2265</v>
      </c>
      <c r="D1566" s="23" t="s">
        <v>470</v>
      </c>
      <c r="E1566" s="23" t="s">
        <v>470</v>
      </c>
      <c r="F1566" s="23" t="s">
        <v>2266</v>
      </c>
      <c r="G1566" s="23" t="s">
        <v>2267</v>
      </c>
      <c r="H1566" s="23" t="s">
        <v>133</v>
      </c>
      <c r="I1566" s="13">
        <v>110000</v>
      </c>
      <c r="L1566" s="24">
        <v>8.0020000000000007</v>
      </c>
      <c r="M1566" s="37">
        <f t="shared" si="146"/>
        <v>9</v>
      </c>
      <c r="N1566" s="24">
        <v>0.14199999999999999</v>
      </c>
      <c r="O1566" s="13">
        <v>3</v>
      </c>
      <c r="P1566" s="36">
        <f t="shared" si="147"/>
        <v>0.14199999999999999</v>
      </c>
      <c r="Q1566" s="38">
        <f t="shared" si="148"/>
        <v>4.2</v>
      </c>
      <c r="R1566" s="37">
        <f t="shared" si="149"/>
        <v>4.2</v>
      </c>
      <c r="S1566" s="39">
        <f>IF(AND(I1566=38000,R1566&lt;=4.5,M1566&gt;8),'[1]Pricing Schedule'!$F$8+('[1]Pricing Schedule'!$F$9*M1566),
IF(AND(I1566=38000,R1566&lt;=4.5,M1566&lt;=8),'[1]Pricing Schedule'!$F$34+('[1]Pricing Schedule'!$F$36*M1566),
IF(AND(I1566=38000,R1566&gt;4.5,R1566&lt;=9,M1566&gt;8),'[1]Pricing Schedule'!$F$17+('[1]Pricing Schedule'!$F$18*M1566),
IF(AND(I1566=38000,R1566&gt;4.5,R1566&lt;=9,M1566&lt;=8),'[1]Pricing Schedule'!$F$34+('[1]Pricing Schedule'!$F$36*M1566),
IF(AND(I1566=38000,R1566&gt;9,R1566&lt;=12.8,M1566&gt;8),'[1]Pricing Schedule'!$F$26+('[1]Pricing Schedule'!$F$27*M1566),
IF(AND(I1566=38000,R1566&gt;9,R1566&lt;=12.8,M1566&lt;=8),'[1]Pricing Schedule'!$F$34+('[1]Pricing Schedule'!$F$36*M1566),
IF(AND(I1566=38000,R1566&gt;12.8,R1566&lt;=22.8),'[1]Pricing Schedule'!$F$34+('[1]Pricing Schedule'!$F$36*M1566),
IF(AND(I1566=38000,R1566&gt;22.8,R1566&lt;=30.2),'[1]Pricing Schedule'!$F$43+('[1]Pricing Schedule'!$F$45*M1566),
IF(AND(I1566=38000,R1566&gt;30.2,R1566&lt;=45.9),'[1]Pricing Schedule'!$F$52+('[1]Pricing Schedule'!$F$54*M1566),
IF(AND(I1566=38000,R1566&gt;45.9,R1566&lt;=123.4),'[1]Pricing Schedule'!$F$96+('[1]Pricing Schedule'!$F$97*M1566),
IF(AND(I1566=38000,R1566&gt;123.4,R1566&lt;=168.2,M1566&lt;=10),'[1]Pricing Schedule'!$F$103+('[1]Pricing Schedule'!$F$105*M1566),
IF(AND(I1566=38000,R1566&gt;123.4,R1566&lt;=168.2,M1566&gt;10),'[1]Pricing Schedule'!$F$111+('[1]Pricing Schedule'!$F$113*M1566),
IF(AND(I1566=38000,R1566&gt;157.4,R1566&lt;=336.4,M1566&lt;=10),('[1]Pricing Schedule'!$F$103+('[1]Pricing Schedule'!$F$105*M1566))*2,
IF(AND(I1566=38000,R1566&gt;157.4,R1566&lt;=336.4,M1566&gt;10),('[1]Pricing Schedule'!$F$111+('[1]Pricing Schedule'!$F$113*M1566))*2,
IF(AND(I1566=38000,R1566&gt;314.8,R1566&lt;=504.6,M1566&lt;=10),('[1]Pricing Schedule'!$F$103+('[1]Pricing Schedule'!$F$105*M1566))*3,
IF(AND(I1566=38000,R1566&gt;314.8,R1566&lt;=504.6,M1566&gt;10),('[1]Pricing Schedule'!$F$111+('[1]Pricing Schedule'!$F$113*M1566))*3,
IF(AND(I1566=38000,R1566&gt;472.2,R1566&lt;=672.8,M1566&lt;=10),('[1]Pricing Schedule'!$F$103+('[1]Pricing Schedule'!$F$105*M1566))*4,
IF(AND(I1566=38000,R1566&gt;472.2,R1566&lt;=672.8,M1566&gt;10),('[1]Pricing Schedule'!$F$111+('[1]Pricing Schedule'!$F$113*M1566))*4,
IF(AND(I1566=110000,R1566&lt;=12.8,M1566&gt;2),'[1]Pricing Schedule'!$F$62+('[1]Pricing Schedule'!$F$63*M1566),
IF(AND(I1566=110000,R1566&lt;=12.8,M1566&lt;=2),'[1]Pricing Schedule'!$F$96+('[1]Pricing Schedule'!$F$97*M1566),
IF(AND(I1566=110000,R1566&gt;12.8,R1566&lt;=22.8,M1566&gt;3),'[1]Pricing Schedule'!$F$71+('[1]Pricing Schedule'!$F$72*M1566),
IF(AND(I1566=110000,R1566&gt;12.8,R1566&lt;=22.8,M1566&lt;=3),'[1]Pricing Schedule'!$F$96+('[1]Pricing Schedule'!$F$97*M1566),
IF(AND(I1566=110000,R1566&gt;22.8,R1566&lt;=30.2),'[1]Pricing Schedule'!$F$80+('[1]Pricing Schedule'!$F$81*M1566),
IF(AND(I1566=110000,R1566&gt;30.2,R1566&lt;=45.9),'[1]Pricing Schedule'!$F$89+('[1]Pricing Schedule'!$F$90*M1566),
IF(AND(I1566=110000,R1566&gt;45.9,R1566&lt;=123.4),'[1]Pricing Schedule'!$F$96+('[1]Pricing Schedule'!$F$97*M1566),
IF(AND(I1566=110000,R1566&gt;123.4,R1566&lt;=168.2,M1566&lt;=10),'[1]Pricing Schedule'!$F$103+('[1]Pricing Schedule'!$F$105*M1566),
IF(AND(I1566=110000,R1566&gt;123.4,R1566&lt;=168.2,M1566&gt;10),'[1]Pricing Schedule'!$F$111+('[1]Pricing Schedule'!$F$113*M1566),
IF(AND(I1566=110000,R1566&gt;168.2,R1566&lt;=336.4,M1566&lt;=10),('[1]Pricing Schedule'!$F$103+('[1]Pricing Schedule'!$F$105*M1566))*2,
IF(AND(I1566=110000,R1566&gt;168.2,R1566&lt;=336.4,M1566&gt;10),('[1]Pricing Schedule'!$F$111+('[1]Pricing Schedule'!$F$113*M1566))*2,
IF(AND(I1566=110000,R1566&gt;336.4,R1566&lt;=504.6,M1566&lt;=10),('[1]Pricing Schedule'!$F$103+('[1]Pricing Schedule'!$F$105*M1566))*3,
IF(AND(I1566=110000,R1566&gt;336.4,R1566&lt;=504.6,M1566&gt;10),('[1]Pricing Schedule'!$F$111+('[1]Pricing Schedule'!$F$113*M1566))*3,
IF(AND(I1566=110000,R1566&gt;504.6,R1566&lt;=672.8,M1566&lt;=10),('[1]Pricing Schedule'!$F$103+('[1]Pricing Schedule'!$F$105*M1566))*4,
IF(AND(I1566=110000,R1566&gt;504.6,R1566&lt;=672.8,M1566&gt;10),('[1]Pricing Schedule'!$F$111+('[1]Pricing Schedule'!$F$113*M1566))*4,
IF(AND(I1566=110000,R1566&gt;672.8,R1566&lt;=841,M1566&lt;=10),('[1]Pricing Schedule'!$F$103+('[1]Pricing Schedule'!$F$105*M1566))*5,
IF(AND(I1566=110000,R1566&gt;672.8,R1566&lt;=841,M1566&gt;10),('[1]Pricing Schedule'!$F$111+('[1]Pricing Schedule'!$F$113*M1566))*5,
IF(AND(I1566=110000,R1566&gt;672.8,R1566&lt;=841,M1566&lt;=10),('[1]Pricing Schedule'!$F$103+('[1]Pricing Schedule'!$F$105*M1566))*5,
IF(AND(I1566=110000,R1566&gt;672.8,R1566&lt;=841,M1566&gt;10),('[1]Pricing Schedule'!$F$111+('[1]Pricing Schedule'!$F$113*M1566))*5,
IF(AND(I1566=110000,R1566&gt;1345.6,R1566&lt;=1513.8,M1566&lt;=10),('[1]Pricing Schedule'!$F$103+('[1]Pricing Schedule'!$F$105*M1566))*9,
IF(AND(I1566=110000,R1566&gt;1345.6,R1566&lt;=1513.8,M1566&gt;10),('[1]Pricing Schedule'!$F$111+('[1]Pricing Schedule'!$F$113*M1566))*9,
9999999999)))))))))))))))))))))))))))))))))))))))</f>
        <v>1890770</v>
      </c>
      <c r="T1566" s="21">
        <f>IF(AND(I1566=38000,R1566&lt;=4.5,M1566&gt;8),'[1]Pricing Schedule'!$J$9,
IF(AND(I1566=38000,R1566&lt;=4.5,M1566&lt;=8),'[1]Pricing Schedule'!$J$36,
IF(AND(I1566=38000,R1566&gt;4.5,R1566&lt;=9,M1566&gt;8),'[1]Pricing Schedule'!$J$18,
IF(AND(I1566=38000,R1566&gt;4.5,R1566&lt;=9,M1566&lt;=8),'[1]Pricing Schedule'!$J$36,
IF(AND(I1566=38000,R1566&gt;9,R1566&lt;=12.8,M1566&gt;8),'[1]Pricing Schedule'!$J$27,
IF(AND(I1566=38000,R1566&gt;9,R1566&lt;=12.8,M1566&lt;=8),'[1]Pricing Schedule'!$J$36,
IF(AND(I1566=38000,R1566&gt;12.8,R1566&lt;=22.8),'[1]Pricing Schedule'!$J$36,
IF(AND(I1566=38000,R1566&gt;22.8,R1566&lt;=30.2),'[1]Pricing Schedule'!$J$45,
IF(AND(I1566=38000,R1566&gt;30.2,R1566&lt;=45.9),'[1]Pricing Schedule'!$J$54,
IF(AND(I1566=38000,R1566&gt;45.9,R1566&lt;=123.4),'[1]Pricing Schedule'!$J$97,
IF(AND(I1566=38000,R1566&gt;123.4,R1566&lt;=168.2,M1566&lt;=10),'[1]Pricing Schedule'!$J$105,
IF(AND(I1566=38000,R1566&gt;123.4,R1566&lt;=168.2,M1566&gt;10),'[1]Pricing Schedule'!$J$113,
IF(AND(I1566=38000,R1566&gt;168.2,R1566&lt;=336.4,M1566&lt;=10),('[1]Pricing Schedule'!$J$105),
IF(AND(I1566=38000,R1566&gt;168.2,R1566&lt;=336.4,M1566&gt;10),('[1]Pricing Schedule'!$J$113),
IF(AND(I1566=38000,R1566&gt;336.4,R1566&lt;=504.6,M1566&lt;=10),('[1]Pricing Schedule'!$J$105),
IF(AND(I1566=38000,R1566&gt;336.4,R1566&lt;=504.6,M1566&gt;10),('[1]Pricing Schedule'!$J$113),
IF(AND(I1566=38000,R1566&gt;504.6,R1566&lt;=672.8,M1566&lt;=10),('[1]Pricing Schedule'!$J$105),
IF(AND(I1566=38000,R1566&gt;504.6,R1566&lt;=672.8,M1566&gt;10),('[1]Pricing Schedule'!$J$113),
IF(AND(I1566=110000,R1566&lt;=12.8,M1566&gt;2),'[1]Pricing Schedule'!$J$63,
IF(AND(I1566=110000,R1566&lt;=12.8,M1566&lt;=2),'[1]Pricing Schedule'!$J$97,
IF(AND(I1566=110000,R1566&gt;12.8,R1566&lt;=22.8,M1566&gt;3),'[1]Pricing Schedule'!$J$72,
IF(AND(I1566=110000,R1566&gt;12.8,R1566&lt;=22.8,M1566&lt;=3),'[1]Pricing Schedule'!$J$97,
IF(AND(I1566=110000,R1566&gt;22.8,R1566&lt;=30.2),'[1]Pricing Schedule'!$J$81,
IF(AND(I1566=110000,R1566&gt;30.2,R1566&lt;=45.9),'[1]Pricing Schedule'!$J$90,
IF(AND(I1566=110000,R1566&gt;45.9,R1566&lt;=123.4),'[1]Pricing Schedule'!$J$97,
IF(AND(I1566=110000,R1566&gt;123.4,R1566&lt;=168.2,M1566&lt;=10),'[1]Pricing Schedule'!$J$105,
IF(AND(I1566=110000,R1566&gt;123.4,R1566&lt;=168.2,M1566&gt;10),'[1]Pricing Schedule'!$J$113,
IF(AND(I1566=110000,R1566&gt;168.2,R1566&lt;=336.2,M1566&lt;=10),('[1]Pricing Schedule'!$J$105),
IF(AND(I1566=110000,R1566&gt;168.2,R1566&lt;=336.2,M1566&gt;10),('[1]Pricing Schedule'!$J$113),
IF(AND(I1566=110000,R1566&gt;336.4,R1566&lt;=504.6,M1566&lt;=10),('[1]Pricing Schedule'!$J$105),
IF(AND(I1566=110000,R1566&gt;336.4,R1566&lt;=504.6,M1566&gt;10),('[1]Pricing Schedule'!$J$113),
IF(AND(I1566=110000,R1566&gt;504.6,R1566&lt;=672.8,M1566&lt;=10),('[1]Pricing Schedule'!$J$105),
IF(AND(I1566=110000,R1566&gt;504.6,R1566&lt;=672.8,M1566&gt;10),('[1]Pricing Schedule'!$J$113),
IF(AND(I1566=110000,R1566&gt;672.8,R1566&lt;=841,M1566&lt;=10),('[1]Pricing Schedule'!$J$105),
IF(AND(I1566=110000,R1566&gt;672.8,R1566&lt;=841,M1566&gt;10),('[1]Pricing Schedule'!$J$113),
IF(AND(I1566=110000,R1566&gt;1682,R1566&lt;=1850.2,M1566&lt;=10),('[1]Pricing Schedule'!$J$105),
IF(AND(I1566=110000,R1566&gt;1682,R1566&lt;=1850.2,M1566&gt;10),('[1]Pricing Schedule'!$J$113),
IF(AND(I1566=110000,R1566&gt;2018.4,R1566&lt;=2186.6,M1566&lt;=10),('[1]Pricing Schedule'!$J$105),
IF(AND(I1566=110000,R1566&gt;2018.4,R1566&lt;=2186.6,M1566&gt;10),('[1]Pricing Schedule'!$J$113),999999999)))))))))))))))))))))))))))))))))))))))</f>
        <v>7</v>
      </c>
      <c r="U1566" s="40">
        <f t="shared" si="150"/>
        <v>450183.33333333331</v>
      </c>
      <c r="V1566" s="41">
        <f t="shared" si="151"/>
        <v>2.2213172411239865</v>
      </c>
      <c r="Y1566" s="23">
        <v>105</v>
      </c>
      <c r="Z1566" s="23">
        <v>59</v>
      </c>
      <c r="AD1566" s="13"/>
      <c r="AE1566" s="13"/>
      <c r="AF1566" s="13"/>
      <c r="AR1566" s="35"/>
    </row>
    <row r="1567" spans="1:44">
      <c r="A1567" s="23">
        <v>1569</v>
      </c>
      <c r="B1567" s="23">
        <v>1569</v>
      </c>
      <c r="C1567" s="23" t="s">
        <v>2268</v>
      </c>
      <c r="D1567" s="23" t="s">
        <v>786</v>
      </c>
      <c r="E1567" s="23" t="s">
        <v>786</v>
      </c>
      <c r="F1567" s="23" t="s">
        <v>2269</v>
      </c>
      <c r="G1567" s="23" t="s">
        <v>2270</v>
      </c>
      <c r="H1567" s="23" t="s">
        <v>113</v>
      </c>
      <c r="I1567" s="13">
        <v>38000</v>
      </c>
      <c r="J1567" s="13">
        <v>38000</v>
      </c>
      <c r="K1567" s="23" t="s">
        <v>119</v>
      </c>
      <c r="L1567" s="24">
        <v>2.0649999999999999</v>
      </c>
      <c r="M1567" s="37">
        <f t="shared" si="146"/>
        <v>3</v>
      </c>
      <c r="N1567" s="24">
        <v>0.497</v>
      </c>
      <c r="O1567" s="13">
        <v>3</v>
      </c>
      <c r="P1567" s="36">
        <f t="shared" si="147"/>
        <v>0.497</v>
      </c>
      <c r="Q1567" s="38">
        <f t="shared" si="148"/>
        <v>4.2</v>
      </c>
      <c r="R1567" s="37">
        <f t="shared" si="149"/>
        <v>4.2</v>
      </c>
      <c r="S1567" s="39">
        <f>IF(AND(I1567=38000,R1567&lt;=4.5,M1567&gt;8),'[1]Pricing Schedule'!$F$8+('[1]Pricing Schedule'!$F$9*M1567),
IF(AND(I1567=38000,R1567&lt;=4.5,M1567&lt;=8),'[1]Pricing Schedule'!$F$34+('[1]Pricing Schedule'!$F$36*M1567),
IF(AND(I1567=38000,R1567&gt;4.5,R1567&lt;=9,M1567&gt;8),'[1]Pricing Schedule'!$F$17+('[1]Pricing Schedule'!$F$18*M1567),
IF(AND(I1567=38000,R1567&gt;4.5,R1567&lt;=9,M1567&lt;=8),'[1]Pricing Schedule'!$F$34+('[1]Pricing Schedule'!$F$36*M1567),
IF(AND(I1567=38000,R1567&gt;9,R1567&lt;=12.8,M1567&gt;8),'[1]Pricing Schedule'!$F$26+('[1]Pricing Schedule'!$F$27*M1567),
IF(AND(I1567=38000,R1567&gt;9,R1567&lt;=12.8,M1567&lt;=8),'[1]Pricing Schedule'!$F$34+('[1]Pricing Schedule'!$F$36*M1567),
IF(AND(I1567=38000,R1567&gt;12.8,R1567&lt;=22.8),'[1]Pricing Schedule'!$F$34+('[1]Pricing Schedule'!$F$36*M1567),
IF(AND(I1567=38000,R1567&gt;22.8,R1567&lt;=30.2),'[1]Pricing Schedule'!$F$43+('[1]Pricing Schedule'!$F$45*M1567),
IF(AND(I1567=38000,R1567&gt;30.2,R1567&lt;=45.9),'[1]Pricing Schedule'!$F$52+('[1]Pricing Schedule'!$F$54*M1567),
IF(AND(I1567=38000,R1567&gt;45.9,R1567&lt;=123.4),'[1]Pricing Schedule'!$F$96+('[1]Pricing Schedule'!$F$97*M1567),
IF(AND(I1567=38000,R1567&gt;123.4,R1567&lt;=168.2,M1567&lt;=10),'[1]Pricing Schedule'!$F$103+('[1]Pricing Schedule'!$F$105*M1567),
IF(AND(I1567=38000,R1567&gt;123.4,R1567&lt;=168.2,M1567&gt;10),'[1]Pricing Schedule'!$F$111+('[1]Pricing Schedule'!$F$113*M1567),
IF(AND(I1567=38000,R1567&gt;157.4,R1567&lt;=336.4,M1567&lt;=10),('[1]Pricing Schedule'!$F$103+('[1]Pricing Schedule'!$F$105*M1567))*2,
IF(AND(I1567=38000,R1567&gt;157.4,R1567&lt;=336.4,M1567&gt;10),('[1]Pricing Schedule'!$F$111+('[1]Pricing Schedule'!$F$113*M1567))*2,
IF(AND(I1567=38000,R1567&gt;314.8,R1567&lt;=504.6,M1567&lt;=10),('[1]Pricing Schedule'!$F$103+('[1]Pricing Schedule'!$F$105*M1567))*3,
IF(AND(I1567=38000,R1567&gt;314.8,R1567&lt;=504.6,M1567&gt;10),('[1]Pricing Schedule'!$F$111+('[1]Pricing Schedule'!$F$113*M1567))*3,
IF(AND(I1567=38000,R1567&gt;472.2,R1567&lt;=672.8,M1567&lt;=10),('[1]Pricing Schedule'!$F$103+('[1]Pricing Schedule'!$F$105*M1567))*4,
IF(AND(I1567=38000,R1567&gt;472.2,R1567&lt;=672.8,M1567&gt;10),('[1]Pricing Schedule'!$F$111+('[1]Pricing Schedule'!$F$113*M1567))*4,
IF(AND(I1567=110000,R1567&lt;=12.8,M1567&gt;2),'[1]Pricing Schedule'!$F$62+('[1]Pricing Schedule'!$F$63*M1567),
IF(AND(I1567=110000,R1567&lt;=12.8,M1567&lt;=2),'[1]Pricing Schedule'!$F$96+('[1]Pricing Schedule'!$F$97*M1567),
IF(AND(I1567=110000,R1567&gt;12.8,R1567&lt;=22.8,M1567&gt;3),'[1]Pricing Schedule'!$F$71+('[1]Pricing Schedule'!$F$72*M1567),
IF(AND(I1567=110000,R1567&gt;12.8,R1567&lt;=22.8,M1567&lt;=3),'[1]Pricing Schedule'!$F$96+('[1]Pricing Schedule'!$F$97*M1567),
IF(AND(I1567=110000,R1567&gt;22.8,R1567&lt;=30.2),'[1]Pricing Schedule'!$F$80+('[1]Pricing Schedule'!$F$81*M1567),
IF(AND(I1567=110000,R1567&gt;30.2,R1567&lt;=45.9),'[1]Pricing Schedule'!$F$89+('[1]Pricing Schedule'!$F$90*M1567),
IF(AND(I1567=110000,R1567&gt;45.9,R1567&lt;=123.4),'[1]Pricing Schedule'!$F$96+('[1]Pricing Schedule'!$F$97*M1567),
IF(AND(I1567=110000,R1567&gt;123.4,R1567&lt;=168.2,M1567&lt;=10),'[1]Pricing Schedule'!$F$103+('[1]Pricing Schedule'!$F$105*M1567),
IF(AND(I1567=110000,R1567&gt;123.4,R1567&lt;=168.2,M1567&gt;10),'[1]Pricing Schedule'!$F$111+('[1]Pricing Schedule'!$F$113*M1567),
IF(AND(I1567=110000,R1567&gt;168.2,R1567&lt;=336.4,M1567&lt;=10),('[1]Pricing Schedule'!$F$103+('[1]Pricing Schedule'!$F$105*M1567))*2,
IF(AND(I1567=110000,R1567&gt;168.2,R1567&lt;=336.4,M1567&gt;10),('[1]Pricing Schedule'!$F$111+('[1]Pricing Schedule'!$F$113*M1567))*2,
IF(AND(I1567=110000,R1567&gt;336.4,R1567&lt;=504.6,M1567&lt;=10),('[1]Pricing Schedule'!$F$103+('[1]Pricing Schedule'!$F$105*M1567))*3,
IF(AND(I1567=110000,R1567&gt;336.4,R1567&lt;=504.6,M1567&gt;10),('[1]Pricing Schedule'!$F$111+('[1]Pricing Schedule'!$F$113*M1567))*3,
IF(AND(I1567=110000,R1567&gt;504.6,R1567&lt;=672.8,M1567&lt;=10),('[1]Pricing Schedule'!$F$103+('[1]Pricing Schedule'!$F$105*M1567))*4,
IF(AND(I1567=110000,R1567&gt;504.6,R1567&lt;=672.8,M1567&gt;10),('[1]Pricing Schedule'!$F$111+('[1]Pricing Schedule'!$F$113*M1567))*4,
IF(AND(I1567=110000,R1567&gt;672.8,R1567&lt;=841,M1567&lt;=10),('[1]Pricing Schedule'!$F$103+('[1]Pricing Schedule'!$F$105*M1567))*5,
IF(AND(I1567=110000,R1567&gt;672.8,R1567&lt;=841,M1567&gt;10),('[1]Pricing Schedule'!$F$111+('[1]Pricing Schedule'!$F$113*M1567))*5,
IF(AND(I1567=110000,R1567&gt;672.8,R1567&lt;=841,M1567&lt;=10),('[1]Pricing Schedule'!$F$103+('[1]Pricing Schedule'!$F$105*M1567))*5,
IF(AND(I1567=110000,R1567&gt;672.8,R1567&lt;=841,M1567&gt;10),('[1]Pricing Schedule'!$F$111+('[1]Pricing Schedule'!$F$113*M1567))*5,
IF(AND(I1567=110000,R1567&gt;1345.6,R1567&lt;=1513.8,M1567&lt;=10),('[1]Pricing Schedule'!$F$103+('[1]Pricing Schedule'!$F$105*M1567))*9,
IF(AND(I1567=110000,R1567&gt;1345.6,R1567&lt;=1513.8,M1567&gt;10),('[1]Pricing Schedule'!$F$111+('[1]Pricing Schedule'!$F$113*M1567))*9,
9999999999)))))))))))))))))))))))))))))))))))))))</f>
        <v>558600</v>
      </c>
      <c r="T1567" s="21">
        <f>IF(AND(I1567=38000,R1567&lt;=4.5,M1567&gt;8),'[1]Pricing Schedule'!$J$9,
IF(AND(I1567=38000,R1567&lt;=4.5,M1567&lt;=8),'[1]Pricing Schedule'!$J$36,
IF(AND(I1567=38000,R1567&gt;4.5,R1567&lt;=9,M1567&gt;8),'[1]Pricing Schedule'!$J$18,
IF(AND(I1567=38000,R1567&gt;4.5,R1567&lt;=9,M1567&lt;=8),'[1]Pricing Schedule'!$J$36,
IF(AND(I1567=38000,R1567&gt;9,R1567&lt;=12.8,M1567&gt;8),'[1]Pricing Schedule'!$J$27,
IF(AND(I1567=38000,R1567&gt;9,R1567&lt;=12.8,M1567&lt;=8),'[1]Pricing Schedule'!$J$36,
IF(AND(I1567=38000,R1567&gt;12.8,R1567&lt;=22.8),'[1]Pricing Schedule'!$J$36,
IF(AND(I1567=38000,R1567&gt;22.8,R1567&lt;=30.2),'[1]Pricing Schedule'!$J$45,
IF(AND(I1567=38000,R1567&gt;30.2,R1567&lt;=45.9),'[1]Pricing Schedule'!$J$54,
IF(AND(I1567=38000,R1567&gt;45.9,R1567&lt;=123.4),'[1]Pricing Schedule'!$J$97,
IF(AND(I1567=38000,R1567&gt;123.4,R1567&lt;=168.2,M1567&lt;=10),'[1]Pricing Schedule'!$J$105,
IF(AND(I1567=38000,R1567&gt;123.4,R1567&lt;=168.2,M1567&gt;10),'[1]Pricing Schedule'!$J$113,
IF(AND(I1567=38000,R1567&gt;168.2,R1567&lt;=336.4,M1567&lt;=10),('[1]Pricing Schedule'!$J$105),
IF(AND(I1567=38000,R1567&gt;168.2,R1567&lt;=336.4,M1567&gt;10),('[1]Pricing Schedule'!$J$113),
IF(AND(I1567=38000,R1567&gt;336.4,R1567&lt;=504.6,M1567&lt;=10),('[1]Pricing Schedule'!$J$105),
IF(AND(I1567=38000,R1567&gt;336.4,R1567&lt;=504.6,M1567&gt;10),('[1]Pricing Schedule'!$J$113),
IF(AND(I1567=38000,R1567&gt;504.6,R1567&lt;=672.8,M1567&lt;=10),('[1]Pricing Schedule'!$J$105),
IF(AND(I1567=38000,R1567&gt;504.6,R1567&lt;=672.8,M1567&gt;10),('[1]Pricing Schedule'!$J$113),
IF(AND(I1567=110000,R1567&lt;=12.8,M1567&gt;2),'[1]Pricing Schedule'!$J$63,
IF(AND(I1567=110000,R1567&lt;=12.8,M1567&lt;=2),'[1]Pricing Schedule'!$J$97,
IF(AND(I1567=110000,R1567&gt;12.8,R1567&lt;=22.8,M1567&gt;3),'[1]Pricing Schedule'!$J$72,
IF(AND(I1567=110000,R1567&gt;12.8,R1567&lt;=22.8,M1567&lt;=3),'[1]Pricing Schedule'!$J$97,
IF(AND(I1567=110000,R1567&gt;22.8,R1567&lt;=30.2),'[1]Pricing Schedule'!$J$81,
IF(AND(I1567=110000,R1567&gt;30.2,R1567&lt;=45.9),'[1]Pricing Schedule'!$J$90,
IF(AND(I1567=110000,R1567&gt;45.9,R1567&lt;=123.4),'[1]Pricing Schedule'!$J$97,
IF(AND(I1567=110000,R1567&gt;123.4,R1567&lt;=168.2,M1567&lt;=10),'[1]Pricing Schedule'!$J$105,
IF(AND(I1567=110000,R1567&gt;123.4,R1567&lt;=168.2,M1567&gt;10),'[1]Pricing Schedule'!$J$113,
IF(AND(I1567=110000,R1567&gt;168.2,R1567&lt;=336.2,M1567&lt;=10),('[1]Pricing Schedule'!$J$105),
IF(AND(I1567=110000,R1567&gt;168.2,R1567&lt;=336.2,M1567&gt;10),('[1]Pricing Schedule'!$J$113),
IF(AND(I1567=110000,R1567&gt;336.4,R1567&lt;=504.6,M1567&lt;=10),('[1]Pricing Schedule'!$J$105),
IF(AND(I1567=110000,R1567&gt;336.4,R1567&lt;=504.6,M1567&gt;10),('[1]Pricing Schedule'!$J$113),
IF(AND(I1567=110000,R1567&gt;504.6,R1567&lt;=672.8,M1567&lt;=10),('[1]Pricing Schedule'!$J$105),
IF(AND(I1567=110000,R1567&gt;504.6,R1567&lt;=672.8,M1567&gt;10),('[1]Pricing Schedule'!$J$113),
IF(AND(I1567=110000,R1567&gt;672.8,R1567&lt;=841,M1567&lt;=10),('[1]Pricing Schedule'!$J$105),
IF(AND(I1567=110000,R1567&gt;672.8,R1567&lt;=841,M1567&gt;10),('[1]Pricing Schedule'!$J$113),
IF(AND(I1567=110000,R1567&gt;1682,R1567&lt;=1850.2,M1567&lt;=10),('[1]Pricing Schedule'!$J$105),
IF(AND(I1567=110000,R1567&gt;1682,R1567&lt;=1850.2,M1567&gt;10),('[1]Pricing Schedule'!$J$113),
IF(AND(I1567=110000,R1567&gt;2018.4,R1567&lt;=2186.6,M1567&lt;=10),('[1]Pricing Schedule'!$J$105),
IF(AND(I1567=110000,R1567&gt;2018.4,R1567&lt;=2186.6,M1567&gt;10),('[1]Pricing Schedule'!$J$113),999999999)))))))))))))))))))))))))))))))))))))))</f>
        <v>4</v>
      </c>
      <c r="U1567" s="40">
        <f t="shared" si="150"/>
        <v>133000</v>
      </c>
      <c r="V1567" s="41">
        <f t="shared" si="151"/>
        <v>7.518796992481203</v>
      </c>
      <c r="Y1567" s="23">
        <v>563</v>
      </c>
      <c r="Z1567" s="23">
        <v>457</v>
      </c>
      <c r="AD1567" s="13"/>
      <c r="AE1567" s="13"/>
      <c r="AF1567" s="13"/>
      <c r="AR1567" s="35"/>
    </row>
    <row r="1568" spans="1:44">
      <c r="A1568" s="23">
        <v>1570</v>
      </c>
      <c r="B1568" s="23">
        <v>1570</v>
      </c>
      <c r="C1568" s="23" t="s">
        <v>2271</v>
      </c>
      <c r="D1568" s="23" t="s">
        <v>1124</v>
      </c>
      <c r="E1568" s="23" t="s">
        <v>1124</v>
      </c>
      <c r="F1568" s="23" t="s">
        <v>2054</v>
      </c>
      <c r="G1568" s="23" t="s">
        <v>2055</v>
      </c>
      <c r="H1568" s="23" t="s">
        <v>113</v>
      </c>
      <c r="I1568" s="13">
        <v>38000</v>
      </c>
      <c r="J1568" s="13">
        <v>38000</v>
      </c>
      <c r="K1568" s="23" t="s">
        <v>119</v>
      </c>
      <c r="L1568" s="24">
        <v>9.0429999999999993</v>
      </c>
      <c r="M1568" s="37">
        <f t="shared" si="146"/>
        <v>10</v>
      </c>
      <c r="N1568" s="24">
        <v>0.53600000000000003</v>
      </c>
      <c r="O1568" s="13">
        <v>3</v>
      </c>
      <c r="P1568" s="36">
        <f t="shared" si="147"/>
        <v>0.53600000000000003</v>
      </c>
      <c r="Q1568" s="38">
        <f t="shared" si="148"/>
        <v>4.2</v>
      </c>
      <c r="R1568" s="37">
        <f t="shared" si="149"/>
        <v>4.2</v>
      </c>
      <c r="S1568" s="39">
        <f>IF(AND(I1568=38000,R1568&lt;=4.5,M1568&gt;8),'[1]Pricing Schedule'!$F$8+('[1]Pricing Schedule'!$F$9*M1568),
IF(AND(I1568=38000,R1568&lt;=4.5,M1568&lt;=8),'[1]Pricing Schedule'!$F$34+('[1]Pricing Schedule'!$F$36*M1568),
IF(AND(I1568=38000,R1568&gt;4.5,R1568&lt;=9,M1568&gt;8),'[1]Pricing Schedule'!$F$17+('[1]Pricing Schedule'!$F$18*M1568),
IF(AND(I1568=38000,R1568&gt;4.5,R1568&lt;=9,M1568&lt;=8),'[1]Pricing Schedule'!$F$34+('[1]Pricing Schedule'!$F$36*M1568),
IF(AND(I1568=38000,R1568&gt;9,R1568&lt;=12.8,M1568&gt;8),'[1]Pricing Schedule'!$F$26+('[1]Pricing Schedule'!$F$27*M1568),
IF(AND(I1568=38000,R1568&gt;9,R1568&lt;=12.8,M1568&lt;=8),'[1]Pricing Schedule'!$F$34+('[1]Pricing Schedule'!$F$36*M1568),
IF(AND(I1568=38000,R1568&gt;12.8,R1568&lt;=22.8),'[1]Pricing Schedule'!$F$34+('[1]Pricing Schedule'!$F$36*M1568),
IF(AND(I1568=38000,R1568&gt;22.8,R1568&lt;=30.2),'[1]Pricing Schedule'!$F$43+('[1]Pricing Schedule'!$F$45*M1568),
IF(AND(I1568=38000,R1568&gt;30.2,R1568&lt;=45.9),'[1]Pricing Schedule'!$F$52+('[1]Pricing Schedule'!$F$54*M1568),
IF(AND(I1568=38000,R1568&gt;45.9,R1568&lt;=123.4),'[1]Pricing Schedule'!$F$96+('[1]Pricing Schedule'!$F$97*M1568),
IF(AND(I1568=38000,R1568&gt;123.4,R1568&lt;=168.2,M1568&lt;=10),'[1]Pricing Schedule'!$F$103+('[1]Pricing Schedule'!$F$105*M1568),
IF(AND(I1568=38000,R1568&gt;123.4,R1568&lt;=168.2,M1568&gt;10),'[1]Pricing Schedule'!$F$111+('[1]Pricing Schedule'!$F$113*M1568),
IF(AND(I1568=38000,R1568&gt;157.4,R1568&lt;=336.4,M1568&lt;=10),('[1]Pricing Schedule'!$F$103+('[1]Pricing Schedule'!$F$105*M1568))*2,
IF(AND(I1568=38000,R1568&gt;157.4,R1568&lt;=336.4,M1568&gt;10),('[1]Pricing Schedule'!$F$111+('[1]Pricing Schedule'!$F$113*M1568))*2,
IF(AND(I1568=38000,R1568&gt;314.8,R1568&lt;=504.6,M1568&lt;=10),('[1]Pricing Schedule'!$F$103+('[1]Pricing Schedule'!$F$105*M1568))*3,
IF(AND(I1568=38000,R1568&gt;314.8,R1568&lt;=504.6,M1568&gt;10),('[1]Pricing Schedule'!$F$111+('[1]Pricing Schedule'!$F$113*M1568))*3,
IF(AND(I1568=38000,R1568&gt;472.2,R1568&lt;=672.8,M1568&lt;=10),('[1]Pricing Schedule'!$F$103+('[1]Pricing Schedule'!$F$105*M1568))*4,
IF(AND(I1568=38000,R1568&gt;472.2,R1568&lt;=672.8,M1568&gt;10),('[1]Pricing Schedule'!$F$111+('[1]Pricing Schedule'!$F$113*M1568))*4,
IF(AND(I1568=110000,R1568&lt;=12.8,M1568&gt;2),'[1]Pricing Schedule'!$F$62+('[1]Pricing Schedule'!$F$63*M1568),
IF(AND(I1568=110000,R1568&lt;=12.8,M1568&lt;=2),'[1]Pricing Schedule'!$F$96+('[1]Pricing Schedule'!$F$97*M1568),
IF(AND(I1568=110000,R1568&gt;12.8,R1568&lt;=22.8,M1568&gt;3),'[1]Pricing Schedule'!$F$71+('[1]Pricing Schedule'!$F$72*M1568),
IF(AND(I1568=110000,R1568&gt;12.8,R1568&lt;=22.8,M1568&lt;=3),'[1]Pricing Schedule'!$F$96+('[1]Pricing Schedule'!$F$97*M1568),
IF(AND(I1568=110000,R1568&gt;22.8,R1568&lt;=30.2),'[1]Pricing Schedule'!$F$80+('[1]Pricing Schedule'!$F$81*M1568),
IF(AND(I1568=110000,R1568&gt;30.2,R1568&lt;=45.9),'[1]Pricing Schedule'!$F$89+('[1]Pricing Schedule'!$F$90*M1568),
IF(AND(I1568=110000,R1568&gt;45.9,R1568&lt;=123.4),'[1]Pricing Schedule'!$F$96+('[1]Pricing Schedule'!$F$97*M1568),
IF(AND(I1568=110000,R1568&gt;123.4,R1568&lt;=168.2,M1568&lt;=10),'[1]Pricing Schedule'!$F$103+('[1]Pricing Schedule'!$F$105*M1568),
IF(AND(I1568=110000,R1568&gt;123.4,R1568&lt;=168.2,M1568&gt;10),'[1]Pricing Schedule'!$F$111+('[1]Pricing Schedule'!$F$113*M1568),
IF(AND(I1568=110000,R1568&gt;168.2,R1568&lt;=336.4,M1568&lt;=10),('[1]Pricing Schedule'!$F$103+('[1]Pricing Schedule'!$F$105*M1568))*2,
IF(AND(I1568=110000,R1568&gt;168.2,R1568&lt;=336.4,M1568&gt;10),('[1]Pricing Schedule'!$F$111+('[1]Pricing Schedule'!$F$113*M1568))*2,
IF(AND(I1568=110000,R1568&gt;336.4,R1568&lt;=504.6,M1568&lt;=10),('[1]Pricing Schedule'!$F$103+('[1]Pricing Schedule'!$F$105*M1568))*3,
IF(AND(I1568=110000,R1568&gt;336.4,R1568&lt;=504.6,M1568&gt;10),('[1]Pricing Schedule'!$F$111+('[1]Pricing Schedule'!$F$113*M1568))*3,
IF(AND(I1568=110000,R1568&gt;504.6,R1568&lt;=672.8,M1568&lt;=10),('[1]Pricing Schedule'!$F$103+('[1]Pricing Schedule'!$F$105*M1568))*4,
IF(AND(I1568=110000,R1568&gt;504.6,R1568&lt;=672.8,M1568&gt;10),('[1]Pricing Schedule'!$F$111+('[1]Pricing Schedule'!$F$113*M1568))*4,
IF(AND(I1568=110000,R1568&gt;672.8,R1568&lt;=841,M1568&lt;=10),('[1]Pricing Schedule'!$F$103+('[1]Pricing Schedule'!$F$105*M1568))*5,
IF(AND(I1568=110000,R1568&gt;672.8,R1568&lt;=841,M1568&gt;10),('[1]Pricing Schedule'!$F$111+('[1]Pricing Schedule'!$F$113*M1568))*5,
IF(AND(I1568=110000,R1568&gt;672.8,R1568&lt;=841,M1568&lt;=10),('[1]Pricing Schedule'!$F$103+('[1]Pricing Schedule'!$F$105*M1568))*5,
IF(AND(I1568=110000,R1568&gt;672.8,R1568&lt;=841,M1568&gt;10),('[1]Pricing Schedule'!$F$111+('[1]Pricing Schedule'!$F$113*M1568))*5,
IF(AND(I1568=110000,R1568&gt;1345.6,R1568&lt;=1513.8,M1568&lt;=10),('[1]Pricing Schedule'!$F$103+('[1]Pricing Schedule'!$F$105*M1568))*9,
IF(AND(I1568=110000,R1568&gt;1345.6,R1568&lt;=1513.8,M1568&gt;10),('[1]Pricing Schedule'!$F$111+('[1]Pricing Schedule'!$F$113*M1568))*9,
9999999999)))))))))))))))))))))))))))))))))))))))</f>
        <v>1387140</v>
      </c>
      <c r="T1568" s="21">
        <f>IF(AND(I1568=38000,R1568&lt;=4.5,M1568&gt;8),'[1]Pricing Schedule'!$J$9,
IF(AND(I1568=38000,R1568&lt;=4.5,M1568&lt;=8),'[1]Pricing Schedule'!$J$36,
IF(AND(I1568=38000,R1568&gt;4.5,R1568&lt;=9,M1568&gt;8),'[1]Pricing Schedule'!$J$18,
IF(AND(I1568=38000,R1568&gt;4.5,R1568&lt;=9,M1568&lt;=8),'[1]Pricing Schedule'!$J$36,
IF(AND(I1568=38000,R1568&gt;9,R1568&lt;=12.8,M1568&gt;8),'[1]Pricing Schedule'!$J$27,
IF(AND(I1568=38000,R1568&gt;9,R1568&lt;=12.8,M1568&lt;=8),'[1]Pricing Schedule'!$J$36,
IF(AND(I1568=38000,R1568&gt;12.8,R1568&lt;=22.8),'[1]Pricing Schedule'!$J$36,
IF(AND(I1568=38000,R1568&gt;22.8,R1568&lt;=30.2),'[1]Pricing Schedule'!$J$45,
IF(AND(I1568=38000,R1568&gt;30.2,R1568&lt;=45.9),'[1]Pricing Schedule'!$J$54,
IF(AND(I1568=38000,R1568&gt;45.9,R1568&lt;=123.4),'[1]Pricing Schedule'!$J$97,
IF(AND(I1568=38000,R1568&gt;123.4,R1568&lt;=168.2,M1568&lt;=10),'[1]Pricing Schedule'!$J$105,
IF(AND(I1568=38000,R1568&gt;123.4,R1568&lt;=168.2,M1568&gt;10),'[1]Pricing Schedule'!$J$113,
IF(AND(I1568=38000,R1568&gt;168.2,R1568&lt;=336.4,M1568&lt;=10),('[1]Pricing Schedule'!$J$105),
IF(AND(I1568=38000,R1568&gt;168.2,R1568&lt;=336.4,M1568&gt;10),('[1]Pricing Schedule'!$J$113),
IF(AND(I1568=38000,R1568&gt;336.4,R1568&lt;=504.6,M1568&lt;=10),('[1]Pricing Schedule'!$J$105),
IF(AND(I1568=38000,R1568&gt;336.4,R1568&lt;=504.6,M1568&gt;10),('[1]Pricing Schedule'!$J$113),
IF(AND(I1568=38000,R1568&gt;504.6,R1568&lt;=672.8,M1568&lt;=10),('[1]Pricing Schedule'!$J$105),
IF(AND(I1568=38000,R1568&gt;504.6,R1568&lt;=672.8,M1568&gt;10),('[1]Pricing Schedule'!$J$113),
IF(AND(I1568=110000,R1568&lt;=12.8,M1568&gt;2),'[1]Pricing Schedule'!$J$63,
IF(AND(I1568=110000,R1568&lt;=12.8,M1568&lt;=2),'[1]Pricing Schedule'!$J$97,
IF(AND(I1568=110000,R1568&gt;12.8,R1568&lt;=22.8,M1568&gt;3),'[1]Pricing Schedule'!$J$72,
IF(AND(I1568=110000,R1568&gt;12.8,R1568&lt;=22.8,M1568&lt;=3),'[1]Pricing Schedule'!$J$97,
IF(AND(I1568=110000,R1568&gt;22.8,R1568&lt;=30.2),'[1]Pricing Schedule'!$J$81,
IF(AND(I1568=110000,R1568&gt;30.2,R1568&lt;=45.9),'[1]Pricing Schedule'!$J$90,
IF(AND(I1568=110000,R1568&gt;45.9,R1568&lt;=123.4),'[1]Pricing Schedule'!$J$97,
IF(AND(I1568=110000,R1568&gt;123.4,R1568&lt;=168.2,M1568&lt;=10),'[1]Pricing Schedule'!$J$105,
IF(AND(I1568=110000,R1568&gt;123.4,R1568&lt;=168.2,M1568&gt;10),'[1]Pricing Schedule'!$J$113,
IF(AND(I1568=110000,R1568&gt;168.2,R1568&lt;=336.2,M1568&lt;=10),('[1]Pricing Schedule'!$J$105),
IF(AND(I1568=110000,R1568&gt;168.2,R1568&lt;=336.2,M1568&gt;10),('[1]Pricing Schedule'!$J$113),
IF(AND(I1568=110000,R1568&gt;336.4,R1568&lt;=504.6,M1568&lt;=10),('[1]Pricing Schedule'!$J$105),
IF(AND(I1568=110000,R1568&gt;336.4,R1568&lt;=504.6,M1568&gt;10),('[1]Pricing Schedule'!$J$113),
IF(AND(I1568=110000,R1568&gt;504.6,R1568&lt;=672.8,M1568&lt;=10),('[1]Pricing Schedule'!$J$105),
IF(AND(I1568=110000,R1568&gt;504.6,R1568&lt;=672.8,M1568&gt;10),('[1]Pricing Schedule'!$J$113),
IF(AND(I1568=110000,R1568&gt;672.8,R1568&lt;=841,M1568&lt;=10),('[1]Pricing Schedule'!$J$105),
IF(AND(I1568=110000,R1568&gt;672.8,R1568&lt;=841,M1568&gt;10),('[1]Pricing Schedule'!$J$113),
IF(AND(I1568=110000,R1568&gt;1682,R1568&lt;=1850.2,M1568&lt;=10),('[1]Pricing Schedule'!$J$105),
IF(AND(I1568=110000,R1568&gt;1682,R1568&lt;=1850.2,M1568&gt;10),('[1]Pricing Schedule'!$J$113),
IF(AND(I1568=110000,R1568&gt;2018.4,R1568&lt;=2186.6,M1568&lt;=10),('[1]Pricing Schedule'!$J$105),
IF(AND(I1568=110000,R1568&gt;2018.4,R1568&lt;=2186.6,M1568&gt;10),('[1]Pricing Schedule'!$J$113),999999999)))))))))))))))))))))))))))))))))))))))</f>
        <v>1</v>
      </c>
      <c r="U1568" s="40">
        <f t="shared" si="150"/>
        <v>330271.42857142858</v>
      </c>
      <c r="V1568" s="41">
        <f t="shared" si="151"/>
        <v>3.0278126216531858</v>
      </c>
      <c r="Y1568" s="23">
        <v>645</v>
      </c>
      <c r="Z1568" s="23">
        <v>232</v>
      </c>
      <c r="AD1568" s="13"/>
      <c r="AE1568" s="13"/>
      <c r="AF1568" s="13"/>
      <c r="AR1568" s="35"/>
    </row>
    <row r="1569" spans="1:44">
      <c r="A1569" s="23">
        <v>1571</v>
      </c>
      <c r="B1569" s="23">
        <v>1571</v>
      </c>
      <c r="C1569" s="23" t="s">
        <v>2272</v>
      </c>
      <c r="D1569" s="23" t="s">
        <v>121</v>
      </c>
      <c r="E1569" s="23" t="s">
        <v>121</v>
      </c>
      <c r="F1569" s="23" t="s">
        <v>734</v>
      </c>
      <c r="G1569" s="23" t="s">
        <v>735</v>
      </c>
      <c r="H1569" s="23" t="s">
        <v>133</v>
      </c>
      <c r="I1569" s="13">
        <v>110000</v>
      </c>
      <c r="J1569" s="13">
        <v>20000</v>
      </c>
      <c r="K1569" s="13">
        <v>110000</v>
      </c>
      <c r="L1569" s="24">
        <v>3.4860000000000002</v>
      </c>
      <c r="M1569" s="37">
        <f t="shared" si="146"/>
        <v>4</v>
      </c>
      <c r="N1569" s="24">
        <v>3.6589999999999998</v>
      </c>
      <c r="O1569" s="13">
        <v>3</v>
      </c>
      <c r="P1569" s="36">
        <f t="shared" si="147"/>
        <v>2.7442500000000001</v>
      </c>
      <c r="Q1569" s="38">
        <f t="shared" si="148"/>
        <v>16.8</v>
      </c>
      <c r="R1569" s="37">
        <f t="shared" si="149"/>
        <v>16.8</v>
      </c>
      <c r="S1569" s="39">
        <f>IF(AND(I1569=38000,R1569&lt;=4.5,M1569&gt;8),'[1]Pricing Schedule'!$F$8+('[1]Pricing Schedule'!$F$9*M1569),
IF(AND(I1569=38000,R1569&lt;=4.5,M1569&lt;=8),'[1]Pricing Schedule'!$F$34+('[1]Pricing Schedule'!$F$36*M1569),
IF(AND(I1569=38000,R1569&gt;4.5,R1569&lt;=9,M1569&gt;8),'[1]Pricing Schedule'!$F$17+('[1]Pricing Schedule'!$F$18*M1569),
IF(AND(I1569=38000,R1569&gt;4.5,R1569&lt;=9,M1569&lt;=8),'[1]Pricing Schedule'!$F$34+('[1]Pricing Schedule'!$F$36*M1569),
IF(AND(I1569=38000,R1569&gt;9,R1569&lt;=12.8,M1569&gt;8),'[1]Pricing Schedule'!$F$26+('[1]Pricing Schedule'!$F$27*M1569),
IF(AND(I1569=38000,R1569&gt;9,R1569&lt;=12.8,M1569&lt;=8),'[1]Pricing Schedule'!$F$34+('[1]Pricing Schedule'!$F$36*M1569),
IF(AND(I1569=38000,R1569&gt;12.8,R1569&lt;=22.8),'[1]Pricing Schedule'!$F$34+('[1]Pricing Schedule'!$F$36*M1569),
IF(AND(I1569=38000,R1569&gt;22.8,R1569&lt;=30.2),'[1]Pricing Schedule'!$F$43+('[1]Pricing Schedule'!$F$45*M1569),
IF(AND(I1569=38000,R1569&gt;30.2,R1569&lt;=45.9),'[1]Pricing Schedule'!$F$52+('[1]Pricing Schedule'!$F$54*M1569),
IF(AND(I1569=38000,R1569&gt;45.9,R1569&lt;=123.4),'[1]Pricing Schedule'!$F$96+('[1]Pricing Schedule'!$F$97*M1569),
IF(AND(I1569=38000,R1569&gt;123.4,R1569&lt;=168.2,M1569&lt;=10),'[1]Pricing Schedule'!$F$103+('[1]Pricing Schedule'!$F$105*M1569),
IF(AND(I1569=38000,R1569&gt;123.4,R1569&lt;=168.2,M1569&gt;10),'[1]Pricing Schedule'!$F$111+('[1]Pricing Schedule'!$F$113*M1569),
IF(AND(I1569=38000,R1569&gt;157.4,R1569&lt;=336.4,M1569&lt;=10),('[1]Pricing Schedule'!$F$103+('[1]Pricing Schedule'!$F$105*M1569))*2,
IF(AND(I1569=38000,R1569&gt;157.4,R1569&lt;=336.4,M1569&gt;10),('[1]Pricing Schedule'!$F$111+('[1]Pricing Schedule'!$F$113*M1569))*2,
IF(AND(I1569=38000,R1569&gt;314.8,R1569&lt;=504.6,M1569&lt;=10),('[1]Pricing Schedule'!$F$103+('[1]Pricing Schedule'!$F$105*M1569))*3,
IF(AND(I1569=38000,R1569&gt;314.8,R1569&lt;=504.6,M1569&gt;10),('[1]Pricing Schedule'!$F$111+('[1]Pricing Schedule'!$F$113*M1569))*3,
IF(AND(I1569=38000,R1569&gt;472.2,R1569&lt;=672.8,M1569&lt;=10),('[1]Pricing Schedule'!$F$103+('[1]Pricing Schedule'!$F$105*M1569))*4,
IF(AND(I1569=38000,R1569&gt;472.2,R1569&lt;=672.8,M1569&gt;10),('[1]Pricing Schedule'!$F$111+('[1]Pricing Schedule'!$F$113*M1569))*4,
IF(AND(I1569=110000,R1569&lt;=12.8,M1569&gt;2),'[1]Pricing Schedule'!$F$62+('[1]Pricing Schedule'!$F$63*M1569),
IF(AND(I1569=110000,R1569&lt;=12.8,M1569&lt;=2),'[1]Pricing Schedule'!$F$96+('[1]Pricing Schedule'!$F$97*M1569),
IF(AND(I1569=110000,R1569&gt;12.8,R1569&lt;=22.8,M1569&gt;3),'[1]Pricing Schedule'!$F$71+('[1]Pricing Schedule'!$F$72*M1569),
IF(AND(I1569=110000,R1569&gt;12.8,R1569&lt;=22.8,M1569&lt;=3),'[1]Pricing Schedule'!$F$96+('[1]Pricing Schedule'!$F$97*M1569),
IF(AND(I1569=110000,R1569&gt;22.8,R1569&lt;=30.2),'[1]Pricing Schedule'!$F$80+('[1]Pricing Schedule'!$F$81*M1569),
IF(AND(I1569=110000,R1569&gt;30.2,R1569&lt;=45.9),'[1]Pricing Schedule'!$F$89+('[1]Pricing Schedule'!$F$90*M1569),
IF(AND(I1569=110000,R1569&gt;45.9,R1569&lt;=123.4),'[1]Pricing Schedule'!$F$96+('[1]Pricing Schedule'!$F$97*M1569),
IF(AND(I1569=110000,R1569&gt;123.4,R1569&lt;=168.2,M1569&lt;=10),'[1]Pricing Schedule'!$F$103+('[1]Pricing Schedule'!$F$105*M1569),
IF(AND(I1569=110000,R1569&gt;123.4,R1569&lt;=168.2,M1569&gt;10),'[1]Pricing Schedule'!$F$111+('[1]Pricing Schedule'!$F$113*M1569),
IF(AND(I1569=110000,R1569&gt;168.2,R1569&lt;=336.4,M1569&lt;=10),('[1]Pricing Schedule'!$F$103+('[1]Pricing Schedule'!$F$105*M1569))*2,
IF(AND(I1569=110000,R1569&gt;168.2,R1569&lt;=336.4,M1569&gt;10),('[1]Pricing Schedule'!$F$111+('[1]Pricing Schedule'!$F$113*M1569))*2,
IF(AND(I1569=110000,R1569&gt;336.4,R1569&lt;=504.6,M1569&lt;=10),('[1]Pricing Schedule'!$F$103+('[1]Pricing Schedule'!$F$105*M1569))*3,
IF(AND(I1569=110000,R1569&gt;336.4,R1569&lt;=504.6,M1569&gt;10),('[1]Pricing Schedule'!$F$111+('[1]Pricing Schedule'!$F$113*M1569))*3,
IF(AND(I1569=110000,R1569&gt;504.6,R1569&lt;=672.8,M1569&lt;=10),('[1]Pricing Schedule'!$F$103+('[1]Pricing Schedule'!$F$105*M1569))*4,
IF(AND(I1569=110000,R1569&gt;504.6,R1569&lt;=672.8,M1569&gt;10),('[1]Pricing Schedule'!$F$111+('[1]Pricing Schedule'!$F$113*M1569))*4,
IF(AND(I1569=110000,R1569&gt;672.8,R1569&lt;=841,M1569&lt;=10),('[1]Pricing Schedule'!$F$103+('[1]Pricing Schedule'!$F$105*M1569))*5,
IF(AND(I1569=110000,R1569&gt;672.8,R1569&lt;=841,M1569&gt;10),('[1]Pricing Schedule'!$F$111+('[1]Pricing Schedule'!$F$113*M1569))*5,
IF(AND(I1569=110000,R1569&gt;672.8,R1569&lt;=841,M1569&lt;=10),('[1]Pricing Schedule'!$F$103+('[1]Pricing Schedule'!$F$105*M1569))*5,
IF(AND(I1569=110000,R1569&gt;672.8,R1569&lt;=841,M1569&gt;10),('[1]Pricing Schedule'!$F$111+('[1]Pricing Schedule'!$F$113*M1569))*5,
IF(AND(I1569=110000,R1569&gt;1345.6,R1569&lt;=1513.8,M1569&lt;=10),('[1]Pricing Schedule'!$F$103+('[1]Pricing Schedule'!$F$105*M1569))*9,
IF(AND(I1569=110000,R1569&gt;1345.6,R1569&lt;=1513.8,M1569&gt;10),('[1]Pricing Schedule'!$F$111+('[1]Pricing Schedule'!$F$113*M1569))*9,
9999999999)))))))))))))))))))))))))))))))))))))))</f>
        <v>1875790</v>
      </c>
      <c r="T1569" s="21">
        <f>IF(AND(I1569=38000,R1569&lt;=4.5,M1569&gt;8),'[1]Pricing Schedule'!$J$9,
IF(AND(I1569=38000,R1569&lt;=4.5,M1569&lt;=8),'[1]Pricing Schedule'!$J$36,
IF(AND(I1569=38000,R1569&gt;4.5,R1569&lt;=9,M1569&gt;8),'[1]Pricing Schedule'!$J$18,
IF(AND(I1569=38000,R1569&gt;4.5,R1569&lt;=9,M1569&lt;=8),'[1]Pricing Schedule'!$J$36,
IF(AND(I1569=38000,R1569&gt;9,R1569&lt;=12.8,M1569&gt;8),'[1]Pricing Schedule'!$J$27,
IF(AND(I1569=38000,R1569&gt;9,R1569&lt;=12.8,M1569&lt;=8),'[1]Pricing Schedule'!$J$36,
IF(AND(I1569=38000,R1569&gt;12.8,R1569&lt;=22.8),'[1]Pricing Schedule'!$J$36,
IF(AND(I1569=38000,R1569&gt;22.8,R1569&lt;=30.2),'[1]Pricing Schedule'!$J$45,
IF(AND(I1569=38000,R1569&gt;30.2,R1569&lt;=45.9),'[1]Pricing Schedule'!$J$54,
IF(AND(I1569=38000,R1569&gt;45.9,R1569&lt;=123.4),'[1]Pricing Schedule'!$J$97,
IF(AND(I1569=38000,R1569&gt;123.4,R1569&lt;=168.2,M1569&lt;=10),'[1]Pricing Schedule'!$J$105,
IF(AND(I1569=38000,R1569&gt;123.4,R1569&lt;=168.2,M1569&gt;10),'[1]Pricing Schedule'!$J$113,
IF(AND(I1569=38000,R1569&gt;168.2,R1569&lt;=336.4,M1569&lt;=10),('[1]Pricing Schedule'!$J$105),
IF(AND(I1569=38000,R1569&gt;168.2,R1569&lt;=336.4,M1569&gt;10),('[1]Pricing Schedule'!$J$113),
IF(AND(I1569=38000,R1569&gt;336.4,R1569&lt;=504.6,M1569&lt;=10),('[1]Pricing Schedule'!$J$105),
IF(AND(I1569=38000,R1569&gt;336.4,R1569&lt;=504.6,M1569&gt;10),('[1]Pricing Schedule'!$J$113),
IF(AND(I1569=38000,R1569&gt;504.6,R1569&lt;=672.8,M1569&lt;=10),('[1]Pricing Schedule'!$J$105),
IF(AND(I1569=38000,R1569&gt;504.6,R1569&lt;=672.8,M1569&gt;10),('[1]Pricing Schedule'!$J$113),
IF(AND(I1569=110000,R1569&lt;=12.8,M1569&gt;2),'[1]Pricing Schedule'!$J$63,
IF(AND(I1569=110000,R1569&lt;=12.8,M1569&lt;=2),'[1]Pricing Schedule'!$J$97,
IF(AND(I1569=110000,R1569&gt;12.8,R1569&lt;=22.8,M1569&gt;3),'[1]Pricing Schedule'!$J$72,
IF(AND(I1569=110000,R1569&gt;12.8,R1569&lt;=22.8,M1569&lt;=3),'[1]Pricing Schedule'!$J$97,
IF(AND(I1569=110000,R1569&gt;22.8,R1569&lt;=30.2),'[1]Pricing Schedule'!$J$81,
IF(AND(I1569=110000,R1569&gt;30.2,R1569&lt;=45.9),'[1]Pricing Schedule'!$J$90,
IF(AND(I1569=110000,R1569&gt;45.9,R1569&lt;=123.4),'[1]Pricing Schedule'!$J$97,
IF(AND(I1569=110000,R1569&gt;123.4,R1569&lt;=168.2,M1569&lt;=10),'[1]Pricing Schedule'!$J$105,
IF(AND(I1569=110000,R1569&gt;123.4,R1569&lt;=168.2,M1569&gt;10),'[1]Pricing Schedule'!$J$113,
IF(AND(I1569=110000,R1569&gt;168.2,R1569&lt;=336.2,M1569&lt;=10),('[1]Pricing Schedule'!$J$105),
IF(AND(I1569=110000,R1569&gt;168.2,R1569&lt;=336.2,M1569&gt;10),('[1]Pricing Schedule'!$J$113),
IF(AND(I1569=110000,R1569&gt;336.4,R1569&lt;=504.6,M1569&lt;=10),('[1]Pricing Schedule'!$J$105),
IF(AND(I1569=110000,R1569&gt;336.4,R1569&lt;=504.6,M1569&gt;10),('[1]Pricing Schedule'!$J$113),
IF(AND(I1569=110000,R1569&gt;504.6,R1569&lt;=672.8,M1569&lt;=10),('[1]Pricing Schedule'!$J$105),
IF(AND(I1569=110000,R1569&gt;504.6,R1569&lt;=672.8,M1569&gt;10),('[1]Pricing Schedule'!$J$113),
IF(AND(I1569=110000,R1569&gt;672.8,R1569&lt;=841,M1569&lt;=10),('[1]Pricing Schedule'!$J$105),
IF(AND(I1569=110000,R1569&gt;672.8,R1569&lt;=841,M1569&gt;10),('[1]Pricing Schedule'!$J$113),
IF(AND(I1569=110000,R1569&gt;1682,R1569&lt;=1850.2,M1569&lt;=10),('[1]Pricing Schedule'!$J$105),
IF(AND(I1569=110000,R1569&gt;1682,R1569&lt;=1850.2,M1569&gt;10),('[1]Pricing Schedule'!$J$113),
IF(AND(I1569=110000,R1569&gt;2018.4,R1569&lt;=2186.6,M1569&lt;=10),('[1]Pricing Schedule'!$J$105),
IF(AND(I1569=110000,R1569&gt;2018.4,R1569&lt;=2186.6,M1569&gt;10),('[1]Pricing Schedule'!$J$113),999999999)))))))))))))))))))))))))))))))))))))))</f>
        <v>8</v>
      </c>
      <c r="U1569" s="40">
        <f t="shared" si="150"/>
        <v>111654.16666666666</v>
      </c>
      <c r="V1569" s="41">
        <f t="shared" si="151"/>
        <v>8.9562264432585739</v>
      </c>
      <c r="Y1569" s="23">
        <v>81</v>
      </c>
      <c r="Z1569" s="23">
        <v>118</v>
      </c>
      <c r="AD1569" s="13"/>
      <c r="AE1569" s="13"/>
      <c r="AF1569" s="13"/>
      <c r="AR1569" s="35"/>
    </row>
    <row r="1570" spans="1:44">
      <c r="A1570" s="23">
        <v>1572</v>
      </c>
      <c r="B1570" s="23">
        <v>1572</v>
      </c>
      <c r="C1570" s="23" t="s">
        <v>2273</v>
      </c>
      <c r="D1570" s="23" t="s">
        <v>121</v>
      </c>
      <c r="E1570" s="23" t="s">
        <v>121</v>
      </c>
      <c r="F1570" s="23" t="s">
        <v>793</v>
      </c>
      <c r="G1570" s="23" t="s">
        <v>794</v>
      </c>
      <c r="H1570" s="23" t="s">
        <v>113</v>
      </c>
      <c r="I1570" s="13">
        <v>38000</v>
      </c>
      <c r="J1570" s="13">
        <v>38000</v>
      </c>
      <c r="K1570" s="23" t="s">
        <v>119</v>
      </c>
      <c r="L1570" s="24">
        <v>8.9450000000000003</v>
      </c>
      <c r="M1570" s="37">
        <f t="shared" si="146"/>
        <v>9</v>
      </c>
      <c r="N1570" s="24">
        <v>1.018</v>
      </c>
      <c r="O1570" s="13">
        <v>3</v>
      </c>
      <c r="P1570" s="36">
        <f t="shared" si="147"/>
        <v>1.018</v>
      </c>
      <c r="Q1570" s="38">
        <f t="shared" si="148"/>
        <v>4.2</v>
      </c>
      <c r="R1570" s="37">
        <f t="shared" si="149"/>
        <v>4.2</v>
      </c>
      <c r="S1570" s="39">
        <f>IF(AND(I1570=38000,R1570&lt;=4.5,M1570&gt;8),'[1]Pricing Schedule'!$F$8+('[1]Pricing Schedule'!$F$9*M1570),
IF(AND(I1570=38000,R1570&lt;=4.5,M1570&lt;=8),'[1]Pricing Schedule'!$F$34+('[1]Pricing Schedule'!$F$36*M1570),
IF(AND(I1570=38000,R1570&gt;4.5,R1570&lt;=9,M1570&gt;8),'[1]Pricing Schedule'!$F$17+('[1]Pricing Schedule'!$F$18*M1570),
IF(AND(I1570=38000,R1570&gt;4.5,R1570&lt;=9,M1570&lt;=8),'[1]Pricing Schedule'!$F$34+('[1]Pricing Schedule'!$F$36*M1570),
IF(AND(I1570=38000,R1570&gt;9,R1570&lt;=12.8,M1570&gt;8),'[1]Pricing Schedule'!$F$26+('[1]Pricing Schedule'!$F$27*M1570),
IF(AND(I1570=38000,R1570&gt;9,R1570&lt;=12.8,M1570&lt;=8),'[1]Pricing Schedule'!$F$34+('[1]Pricing Schedule'!$F$36*M1570),
IF(AND(I1570=38000,R1570&gt;12.8,R1570&lt;=22.8),'[1]Pricing Schedule'!$F$34+('[1]Pricing Schedule'!$F$36*M1570),
IF(AND(I1570=38000,R1570&gt;22.8,R1570&lt;=30.2),'[1]Pricing Schedule'!$F$43+('[1]Pricing Schedule'!$F$45*M1570),
IF(AND(I1570=38000,R1570&gt;30.2,R1570&lt;=45.9),'[1]Pricing Schedule'!$F$52+('[1]Pricing Schedule'!$F$54*M1570),
IF(AND(I1570=38000,R1570&gt;45.9,R1570&lt;=123.4),'[1]Pricing Schedule'!$F$96+('[1]Pricing Schedule'!$F$97*M1570),
IF(AND(I1570=38000,R1570&gt;123.4,R1570&lt;=168.2,M1570&lt;=10),'[1]Pricing Schedule'!$F$103+('[1]Pricing Schedule'!$F$105*M1570),
IF(AND(I1570=38000,R1570&gt;123.4,R1570&lt;=168.2,M1570&gt;10),'[1]Pricing Schedule'!$F$111+('[1]Pricing Schedule'!$F$113*M1570),
IF(AND(I1570=38000,R1570&gt;157.4,R1570&lt;=336.4,M1570&lt;=10),('[1]Pricing Schedule'!$F$103+('[1]Pricing Schedule'!$F$105*M1570))*2,
IF(AND(I1570=38000,R1570&gt;157.4,R1570&lt;=336.4,M1570&gt;10),('[1]Pricing Schedule'!$F$111+('[1]Pricing Schedule'!$F$113*M1570))*2,
IF(AND(I1570=38000,R1570&gt;314.8,R1570&lt;=504.6,M1570&lt;=10),('[1]Pricing Schedule'!$F$103+('[1]Pricing Schedule'!$F$105*M1570))*3,
IF(AND(I1570=38000,R1570&gt;314.8,R1570&lt;=504.6,M1570&gt;10),('[1]Pricing Schedule'!$F$111+('[1]Pricing Schedule'!$F$113*M1570))*3,
IF(AND(I1570=38000,R1570&gt;472.2,R1570&lt;=672.8,M1570&lt;=10),('[1]Pricing Schedule'!$F$103+('[1]Pricing Schedule'!$F$105*M1570))*4,
IF(AND(I1570=38000,R1570&gt;472.2,R1570&lt;=672.8,M1570&gt;10),('[1]Pricing Schedule'!$F$111+('[1]Pricing Schedule'!$F$113*M1570))*4,
IF(AND(I1570=110000,R1570&lt;=12.8,M1570&gt;2),'[1]Pricing Schedule'!$F$62+('[1]Pricing Schedule'!$F$63*M1570),
IF(AND(I1570=110000,R1570&lt;=12.8,M1570&lt;=2),'[1]Pricing Schedule'!$F$96+('[1]Pricing Schedule'!$F$97*M1570),
IF(AND(I1570=110000,R1570&gt;12.8,R1570&lt;=22.8,M1570&gt;3),'[1]Pricing Schedule'!$F$71+('[1]Pricing Schedule'!$F$72*M1570),
IF(AND(I1570=110000,R1570&gt;12.8,R1570&lt;=22.8,M1570&lt;=3),'[1]Pricing Schedule'!$F$96+('[1]Pricing Schedule'!$F$97*M1570),
IF(AND(I1570=110000,R1570&gt;22.8,R1570&lt;=30.2),'[1]Pricing Schedule'!$F$80+('[1]Pricing Schedule'!$F$81*M1570),
IF(AND(I1570=110000,R1570&gt;30.2,R1570&lt;=45.9),'[1]Pricing Schedule'!$F$89+('[1]Pricing Schedule'!$F$90*M1570),
IF(AND(I1570=110000,R1570&gt;45.9,R1570&lt;=123.4),'[1]Pricing Schedule'!$F$96+('[1]Pricing Schedule'!$F$97*M1570),
IF(AND(I1570=110000,R1570&gt;123.4,R1570&lt;=168.2,M1570&lt;=10),'[1]Pricing Schedule'!$F$103+('[1]Pricing Schedule'!$F$105*M1570),
IF(AND(I1570=110000,R1570&gt;123.4,R1570&lt;=168.2,M1570&gt;10),'[1]Pricing Schedule'!$F$111+('[1]Pricing Schedule'!$F$113*M1570),
IF(AND(I1570=110000,R1570&gt;168.2,R1570&lt;=336.4,M1570&lt;=10),('[1]Pricing Schedule'!$F$103+('[1]Pricing Schedule'!$F$105*M1570))*2,
IF(AND(I1570=110000,R1570&gt;168.2,R1570&lt;=336.4,M1570&gt;10),('[1]Pricing Schedule'!$F$111+('[1]Pricing Schedule'!$F$113*M1570))*2,
IF(AND(I1570=110000,R1570&gt;336.4,R1570&lt;=504.6,M1570&lt;=10),('[1]Pricing Schedule'!$F$103+('[1]Pricing Schedule'!$F$105*M1570))*3,
IF(AND(I1570=110000,R1570&gt;336.4,R1570&lt;=504.6,M1570&gt;10),('[1]Pricing Schedule'!$F$111+('[1]Pricing Schedule'!$F$113*M1570))*3,
IF(AND(I1570=110000,R1570&gt;504.6,R1570&lt;=672.8,M1570&lt;=10),('[1]Pricing Schedule'!$F$103+('[1]Pricing Schedule'!$F$105*M1570))*4,
IF(AND(I1570=110000,R1570&gt;504.6,R1570&lt;=672.8,M1570&gt;10),('[1]Pricing Schedule'!$F$111+('[1]Pricing Schedule'!$F$113*M1570))*4,
IF(AND(I1570=110000,R1570&gt;672.8,R1570&lt;=841,M1570&lt;=10),('[1]Pricing Schedule'!$F$103+('[1]Pricing Schedule'!$F$105*M1570))*5,
IF(AND(I1570=110000,R1570&gt;672.8,R1570&lt;=841,M1570&gt;10),('[1]Pricing Schedule'!$F$111+('[1]Pricing Schedule'!$F$113*M1570))*5,
IF(AND(I1570=110000,R1570&gt;672.8,R1570&lt;=841,M1570&lt;=10),('[1]Pricing Schedule'!$F$103+('[1]Pricing Schedule'!$F$105*M1570))*5,
IF(AND(I1570=110000,R1570&gt;672.8,R1570&lt;=841,M1570&gt;10),('[1]Pricing Schedule'!$F$111+('[1]Pricing Schedule'!$F$113*M1570))*5,
IF(AND(I1570=110000,R1570&gt;1345.6,R1570&lt;=1513.8,M1570&lt;=10),('[1]Pricing Schedule'!$F$103+('[1]Pricing Schedule'!$F$105*M1570))*9,
IF(AND(I1570=110000,R1570&gt;1345.6,R1570&lt;=1513.8,M1570&gt;10),('[1]Pricing Schedule'!$F$111+('[1]Pricing Schedule'!$F$113*M1570))*9,
9999999999)))))))))))))))))))))))))))))))))))))))</f>
        <v>1334440</v>
      </c>
      <c r="T1570" s="21">
        <f>IF(AND(I1570=38000,R1570&lt;=4.5,M1570&gt;8),'[1]Pricing Schedule'!$J$9,
IF(AND(I1570=38000,R1570&lt;=4.5,M1570&lt;=8),'[1]Pricing Schedule'!$J$36,
IF(AND(I1570=38000,R1570&gt;4.5,R1570&lt;=9,M1570&gt;8),'[1]Pricing Schedule'!$J$18,
IF(AND(I1570=38000,R1570&gt;4.5,R1570&lt;=9,M1570&lt;=8),'[1]Pricing Schedule'!$J$36,
IF(AND(I1570=38000,R1570&gt;9,R1570&lt;=12.8,M1570&gt;8),'[1]Pricing Schedule'!$J$27,
IF(AND(I1570=38000,R1570&gt;9,R1570&lt;=12.8,M1570&lt;=8),'[1]Pricing Schedule'!$J$36,
IF(AND(I1570=38000,R1570&gt;12.8,R1570&lt;=22.8),'[1]Pricing Schedule'!$J$36,
IF(AND(I1570=38000,R1570&gt;22.8,R1570&lt;=30.2),'[1]Pricing Schedule'!$J$45,
IF(AND(I1570=38000,R1570&gt;30.2,R1570&lt;=45.9),'[1]Pricing Schedule'!$J$54,
IF(AND(I1570=38000,R1570&gt;45.9,R1570&lt;=123.4),'[1]Pricing Schedule'!$J$97,
IF(AND(I1570=38000,R1570&gt;123.4,R1570&lt;=168.2,M1570&lt;=10),'[1]Pricing Schedule'!$J$105,
IF(AND(I1570=38000,R1570&gt;123.4,R1570&lt;=168.2,M1570&gt;10),'[1]Pricing Schedule'!$J$113,
IF(AND(I1570=38000,R1570&gt;168.2,R1570&lt;=336.4,M1570&lt;=10),('[1]Pricing Schedule'!$J$105),
IF(AND(I1570=38000,R1570&gt;168.2,R1570&lt;=336.4,M1570&gt;10),('[1]Pricing Schedule'!$J$113),
IF(AND(I1570=38000,R1570&gt;336.4,R1570&lt;=504.6,M1570&lt;=10),('[1]Pricing Schedule'!$J$105),
IF(AND(I1570=38000,R1570&gt;336.4,R1570&lt;=504.6,M1570&gt;10),('[1]Pricing Schedule'!$J$113),
IF(AND(I1570=38000,R1570&gt;504.6,R1570&lt;=672.8,M1570&lt;=10),('[1]Pricing Schedule'!$J$105),
IF(AND(I1570=38000,R1570&gt;504.6,R1570&lt;=672.8,M1570&gt;10),('[1]Pricing Schedule'!$J$113),
IF(AND(I1570=110000,R1570&lt;=12.8,M1570&gt;2),'[1]Pricing Schedule'!$J$63,
IF(AND(I1570=110000,R1570&lt;=12.8,M1570&lt;=2),'[1]Pricing Schedule'!$J$97,
IF(AND(I1570=110000,R1570&gt;12.8,R1570&lt;=22.8,M1570&gt;3),'[1]Pricing Schedule'!$J$72,
IF(AND(I1570=110000,R1570&gt;12.8,R1570&lt;=22.8,M1570&lt;=3),'[1]Pricing Schedule'!$J$97,
IF(AND(I1570=110000,R1570&gt;22.8,R1570&lt;=30.2),'[1]Pricing Schedule'!$J$81,
IF(AND(I1570=110000,R1570&gt;30.2,R1570&lt;=45.9),'[1]Pricing Schedule'!$J$90,
IF(AND(I1570=110000,R1570&gt;45.9,R1570&lt;=123.4),'[1]Pricing Schedule'!$J$97,
IF(AND(I1570=110000,R1570&gt;123.4,R1570&lt;=168.2,M1570&lt;=10),'[1]Pricing Schedule'!$J$105,
IF(AND(I1570=110000,R1570&gt;123.4,R1570&lt;=168.2,M1570&gt;10),'[1]Pricing Schedule'!$J$113,
IF(AND(I1570=110000,R1570&gt;168.2,R1570&lt;=336.2,M1570&lt;=10),('[1]Pricing Schedule'!$J$105),
IF(AND(I1570=110000,R1570&gt;168.2,R1570&lt;=336.2,M1570&gt;10),('[1]Pricing Schedule'!$J$113),
IF(AND(I1570=110000,R1570&gt;336.4,R1570&lt;=504.6,M1570&lt;=10),('[1]Pricing Schedule'!$J$105),
IF(AND(I1570=110000,R1570&gt;336.4,R1570&lt;=504.6,M1570&gt;10),('[1]Pricing Schedule'!$J$113),
IF(AND(I1570=110000,R1570&gt;504.6,R1570&lt;=672.8,M1570&lt;=10),('[1]Pricing Schedule'!$J$105),
IF(AND(I1570=110000,R1570&gt;504.6,R1570&lt;=672.8,M1570&gt;10),('[1]Pricing Schedule'!$J$113),
IF(AND(I1570=110000,R1570&gt;672.8,R1570&lt;=841,M1570&lt;=10),('[1]Pricing Schedule'!$J$105),
IF(AND(I1570=110000,R1570&gt;672.8,R1570&lt;=841,M1570&gt;10),('[1]Pricing Schedule'!$J$113),
IF(AND(I1570=110000,R1570&gt;1682,R1570&lt;=1850.2,M1570&lt;=10),('[1]Pricing Schedule'!$J$105),
IF(AND(I1570=110000,R1570&gt;1682,R1570&lt;=1850.2,M1570&gt;10),('[1]Pricing Schedule'!$J$113),
IF(AND(I1570=110000,R1570&gt;2018.4,R1570&lt;=2186.6,M1570&lt;=10),('[1]Pricing Schedule'!$J$105),
IF(AND(I1570=110000,R1570&gt;2018.4,R1570&lt;=2186.6,M1570&gt;10),('[1]Pricing Schedule'!$J$113),999999999)))))))))))))))))))))))))))))))))))))))</f>
        <v>1</v>
      </c>
      <c r="U1570" s="40">
        <f t="shared" si="150"/>
        <v>317723.80952380953</v>
      </c>
      <c r="V1570" s="41">
        <f t="shared" si="151"/>
        <v>3.1473876682353645</v>
      </c>
      <c r="Y1570" s="23">
        <v>197</v>
      </c>
      <c r="Z1570" s="23">
        <v>690</v>
      </c>
      <c r="AD1570" s="13"/>
      <c r="AE1570" s="13"/>
      <c r="AF1570" s="13"/>
      <c r="AR1570" s="35"/>
    </row>
    <row r="1571" spans="1:44">
      <c r="A1571" s="23">
        <v>1573</v>
      </c>
      <c r="B1571" s="23">
        <v>1573</v>
      </c>
      <c r="C1571" s="23" t="s">
        <v>2274</v>
      </c>
      <c r="D1571" s="23" t="s">
        <v>121</v>
      </c>
      <c r="E1571" s="23" t="s">
        <v>121</v>
      </c>
      <c r="F1571" s="23" t="s">
        <v>793</v>
      </c>
      <c r="G1571" s="23" t="s">
        <v>794</v>
      </c>
      <c r="H1571" s="23" t="s">
        <v>113</v>
      </c>
      <c r="I1571" s="13">
        <v>38000</v>
      </c>
      <c r="J1571" s="13">
        <v>38000</v>
      </c>
      <c r="K1571" s="23" t="s">
        <v>119</v>
      </c>
      <c r="L1571" s="24">
        <v>8.7680000000000007</v>
      </c>
      <c r="M1571" s="37">
        <f t="shared" si="146"/>
        <v>9</v>
      </c>
      <c r="N1571" s="24">
        <v>0.48499999999999999</v>
      </c>
      <c r="O1571" s="13">
        <v>3</v>
      </c>
      <c r="P1571" s="36">
        <f t="shared" si="147"/>
        <v>0.48499999999999999</v>
      </c>
      <c r="Q1571" s="38">
        <f t="shared" si="148"/>
        <v>4.2</v>
      </c>
      <c r="R1571" s="37">
        <f t="shared" si="149"/>
        <v>4.2</v>
      </c>
      <c r="S1571" s="39">
        <f>IF(AND(I1571=38000,R1571&lt;=4.5,M1571&gt;8),'[1]Pricing Schedule'!$F$8+('[1]Pricing Schedule'!$F$9*M1571),
IF(AND(I1571=38000,R1571&lt;=4.5,M1571&lt;=8),'[1]Pricing Schedule'!$F$34+('[1]Pricing Schedule'!$F$36*M1571),
IF(AND(I1571=38000,R1571&gt;4.5,R1571&lt;=9,M1571&gt;8),'[1]Pricing Schedule'!$F$17+('[1]Pricing Schedule'!$F$18*M1571),
IF(AND(I1571=38000,R1571&gt;4.5,R1571&lt;=9,M1571&lt;=8),'[1]Pricing Schedule'!$F$34+('[1]Pricing Schedule'!$F$36*M1571),
IF(AND(I1571=38000,R1571&gt;9,R1571&lt;=12.8,M1571&gt;8),'[1]Pricing Schedule'!$F$26+('[1]Pricing Schedule'!$F$27*M1571),
IF(AND(I1571=38000,R1571&gt;9,R1571&lt;=12.8,M1571&lt;=8),'[1]Pricing Schedule'!$F$34+('[1]Pricing Schedule'!$F$36*M1571),
IF(AND(I1571=38000,R1571&gt;12.8,R1571&lt;=22.8),'[1]Pricing Schedule'!$F$34+('[1]Pricing Schedule'!$F$36*M1571),
IF(AND(I1571=38000,R1571&gt;22.8,R1571&lt;=30.2),'[1]Pricing Schedule'!$F$43+('[1]Pricing Schedule'!$F$45*M1571),
IF(AND(I1571=38000,R1571&gt;30.2,R1571&lt;=45.9),'[1]Pricing Schedule'!$F$52+('[1]Pricing Schedule'!$F$54*M1571),
IF(AND(I1571=38000,R1571&gt;45.9,R1571&lt;=123.4),'[1]Pricing Schedule'!$F$96+('[1]Pricing Schedule'!$F$97*M1571),
IF(AND(I1571=38000,R1571&gt;123.4,R1571&lt;=168.2,M1571&lt;=10),'[1]Pricing Schedule'!$F$103+('[1]Pricing Schedule'!$F$105*M1571),
IF(AND(I1571=38000,R1571&gt;123.4,R1571&lt;=168.2,M1571&gt;10),'[1]Pricing Schedule'!$F$111+('[1]Pricing Schedule'!$F$113*M1571),
IF(AND(I1571=38000,R1571&gt;157.4,R1571&lt;=336.4,M1571&lt;=10),('[1]Pricing Schedule'!$F$103+('[1]Pricing Schedule'!$F$105*M1571))*2,
IF(AND(I1571=38000,R1571&gt;157.4,R1571&lt;=336.4,M1571&gt;10),('[1]Pricing Schedule'!$F$111+('[1]Pricing Schedule'!$F$113*M1571))*2,
IF(AND(I1571=38000,R1571&gt;314.8,R1571&lt;=504.6,M1571&lt;=10),('[1]Pricing Schedule'!$F$103+('[1]Pricing Schedule'!$F$105*M1571))*3,
IF(AND(I1571=38000,R1571&gt;314.8,R1571&lt;=504.6,M1571&gt;10),('[1]Pricing Schedule'!$F$111+('[1]Pricing Schedule'!$F$113*M1571))*3,
IF(AND(I1571=38000,R1571&gt;472.2,R1571&lt;=672.8,M1571&lt;=10),('[1]Pricing Schedule'!$F$103+('[1]Pricing Schedule'!$F$105*M1571))*4,
IF(AND(I1571=38000,R1571&gt;472.2,R1571&lt;=672.8,M1571&gt;10),('[1]Pricing Schedule'!$F$111+('[1]Pricing Schedule'!$F$113*M1571))*4,
IF(AND(I1571=110000,R1571&lt;=12.8,M1571&gt;2),'[1]Pricing Schedule'!$F$62+('[1]Pricing Schedule'!$F$63*M1571),
IF(AND(I1571=110000,R1571&lt;=12.8,M1571&lt;=2),'[1]Pricing Schedule'!$F$96+('[1]Pricing Schedule'!$F$97*M1571),
IF(AND(I1571=110000,R1571&gt;12.8,R1571&lt;=22.8,M1571&gt;3),'[1]Pricing Schedule'!$F$71+('[1]Pricing Schedule'!$F$72*M1571),
IF(AND(I1571=110000,R1571&gt;12.8,R1571&lt;=22.8,M1571&lt;=3),'[1]Pricing Schedule'!$F$96+('[1]Pricing Schedule'!$F$97*M1571),
IF(AND(I1571=110000,R1571&gt;22.8,R1571&lt;=30.2),'[1]Pricing Schedule'!$F$80+('[1]Pricing Schedule'!$F$81*M1571),
IF(AND(I1571=110000,R1571&gt;30.2,R1571&lt;=45.9),'[1]Pricing Schedule'!$F$89+('[1]Pricing Schedule'!$F$90*M1571),
IF(AND(I1571=110000,R1571&gt;45.9,R1571&lt;=123.4),'[1]Pricing Schedule'!$F$96+('[1]Pricing Schedule'!$F$97*M1571),
IF(AND(I1571=110000,R1571&gt;123.4,R1571&lt;=168.2,M1571&lt;=10),'[1]Pricing Schedule'!$F$103+('[1]Pricing Schedule'!$F$105*M1571),
IF(AND(I1571=110000,R1571&gt;123.4,R1571&lt;=168.2,M1571&gt;10),'[1]Pricing Schedule'!$F$111+('[1]Pricing Schedule'!$F$113*M1571),
IF(AND(I1571=110000,R1571&gt;168.2,R1571&lt;=336.4,M1571&lt;=10),('[1]Pricing Schedule'!$F$103+('[1]Pricing Schedule'!$F$105*M1571))*2,
IF(AND(I1571=110000,R1571&gt;168.2,R1571&lt;=336.4,M1571&gt;10),('[1]Pricing Schedule'!$F$111+('[1]Pricing Schedule'!$F$113*M1571))*2,
IF(AND(I1571=110000,R1571&gt;336.4,R1571&lt;=504.6,M1571&lt;=10),('[1]Pricing Schedule'!$F$103+('[1]Pricing Schedule'!$F$105*M1571))*3,
IF(AND(I1571=110000,R1571&gt;336.4,R1571&lt;=504.6,M1571&gt;10),('[1]Pricing Schedule'!$F$111+('[1]Pricing Schedule'!$F$113*M1571))*3,
IF(AND(I1571=110000,R1571&gt;504.6,R1571&lt;=672.8,M1571&lt;=10),('[1]Pricing Schedule'!$F$103+('[1]Pricing Schedule'!$F$105*M1571))*4,
IF(AND(I1571=110000,R1571&gt;504.6,R1571&lt;=672.8,M1571&gt;10),('[1]Pricing Schedule'!$F$111+('[1]Pricing Schedule'!$F$113*M1571))*4,
IF(AND(I1571=110000,R1571&gt;672.8,R1571&lt;=841,M1571&lt;=10),('[1]Pricing Schedule'!$F$103+('[1]Pricing Schedule'!$F$105*M1571))*5,
IF(AND(I1571=110000,R1571&gt;672.8,R1571&lt;=841,M1571&gt;10),('[1]Pricing Schedule'!$F$111+('[1]Pricing Schedule'!$F$113*M1571))*5,
IF(AND(I1571=110000,R1571&gt;672.8,R1571&lt;=841,M1571&lt;=10),('[1]Pricing Schedule'!$F$103+('[1]Pricing Schedule'!$F$105*M1571))*5,
IF(AND(I1571=110000,R1571&gt;672.8,R1571&lt;=841,M1571&gt;10),('[1]Pricing Schedule'!$F$111+('[1]Pricing Schedule'!$F$113*M1571))*5,
IF(AND(I1571=110000,R1571&gt;1345.6,R1571&lt;=1513.8,M1571&lt;=10),('[1]Pricing Schedule'!$F$103+('[1]Pricing Schedule'!$F$105*M1571))*9,
IF(AND(I1571=110000,R1571&gt;1345.6,R1571&lt;=1513.8,M1571&gt;10),('[1]Pricing Schedule'!$F$111+('[1]Pricing Schedule'!$F$113*M1571))*9,
9999999999)))))))))))))))))))))))))))))))))))))))</f>
        <v>1334440</v>
      </c>
      <c r="T1571" s="21">
        <f>IF(AND(I1571=38000,R1571&lt;=4.5,M1571&gt;8),'[1]Pricing Schedule'!$J$9,
IF(AND(I1571=38000,R1571&lt;=4.5,M1571&lt;=8),'[1]Pricing Schedule'!$J$36,
IF(AND(I1571=38000,R1571&gt;4.5,R1571&lt;=9,M1571&gt;8),'[1]Pricing Schedule'!$J$18,
IF(AND(I1571=38000,R1571&gt;4.5,R1571&lt;=9,M1571&lt;=8),'[1]Pricing Schedule'!$J$36,
IF(AND(I1571=38000,R1571&gt;9,R1571&lt;=12.8,M1571&gt;8),'[1]Pricing Schedule'!$J$27,
IF(AND(I1571=38000,R1571&gt;9,R1571&lt;=12.8,M1571&lt;=8),'[1]Pricing Schedule'!$J$36,
IF(AND(I1571=38000,R1571&gt;12.8,R1571&lt;=22.8),'[1]Pricing Schedule'!$J$36,
IF(AND(I1571=38000,R1571&gt;22.8,R1571&lt;=30.2),'[1]Pricing Schedule'!$J$45,
IF(AND(I1571=38000,R1571&gt;30.2,R1571&lt;=45.9),'[1]Pricing Schedule'!$J$54,
IF(AND(I1571=38000,R1571&gt;45.9,R1571&lt;=123.4),'[1]Pricing Schedule'!$J$97,
IF(AND(I1571=38000,R1571&gt;123.4,R1571&lt;=168.2,M1571&lt;=10),'[1]Pricing Schedule'!$J$105,
IF(AND(I1571=38000,R1571&gt;123.4,R1571&lt;=168.2,M1571&gt;10),'[1]Pricing Schedule'!$J$113,
IF(AND(I1571=38000,R1571&gt;168.2,R1571&lt;=336.4,M1571&lt;=10),('[1]Pricing Schedule'!$J$105),
IF(AND(I1571=38000,R1571&gt;168.2,R1571&lt;=336.4,M1571&gt;10),('[1]Pricing Schedule'!$J$113),
IF(AND(I1571=38000,R1571&gt;336.4,R1571&lt;=504.6,M1571&lt;=10),('[1]Pricing Schedule'!$J$105),
IF(AND(I1571=38000,R1571&gt;336.4,R1571&lt;=504.6,M1571&gt;10),('[1]Pricing Schedule'!$J$113),
IF(AND(I1571=38000,R1571&gt;504.6,R1571&lt;=672.8,M1571&lt;=10),('[1]Pricing Schedule'!$J$105),
IF(AND(I1571=38000,R1571&gt;504.6,R1571&lt;=672.8,M1571&gt;10),('[1]Pricing Schedule'!$J$113),
IF(AND(I1571=110000,R1571&lt;=12.8,M1571&gt;2),'[1]Pricing Schedule'!$J$63,
IF(AND(I1571=110000,R1571&lt;=12.8,M1571&lt;=2),'[1]Pricing Schedule'!$J$97,
IF(AND(I1571=110000,R1571&gt;12.8,R1571&lt;=22.8,M1571&gt;3),'[1]Pricing Schedule'!$J$72,
IF(AND(I1571=110000,R1571&gt;12.8,R1571&lt;=22.8,M1571&lt;=3),'[1]Pricing Schedule'!$J$97,
IF(AND(I1571=110000,R1571&gt;22.8,R1571&lt;=30.2),'[1]Pricing Schedule'!$J$81,
IF(AND(I1571=110000,R1571&gt;30.2,R1571&lt;=45.9),'[1]Pricing Schedule'!$J$90,
IF(AND(I1571=110000,R1571&gt;45.9,R1571&lt;=123.4),'[1]Pricing Schedule'!$J$97,
IF(AND(I1571=110000,R1571&gt;123.4,R1571&lt;=168.2,M1571&lt;=10),'[1]Pricing Schedule'!$J$105,
IF(AND(I1571=110000,R1571&gt;123.4,R1571&lt;=168.2,M1571&gt;10),'[1]Pricing Schedule'!$J$113,
IF(AND(I1571=110000,R1571&gt;168.2,R1571&lt;=336.2,M1571&lt;=10),('[1]Pricing Schedule'!$J$105),
IF(AND(I1571=110000,R1571&gt;168.2,R1571&lt;=336.2,M1571&gt;10),('[1]Pricing Schedule'!$J$113),
IF(AND(I1571=110000,R1571&gt;336.4,R1571&lt;=504.6,M1571&lt;=10),('[1]Pricing Schedule'!$J$105),
IF(AND(I1571=110000,R1571&gt;336.4,R1571&lt;=504.6,M1571&gt;10),('[1]Pricing Schedule'!$J$113),
IF(AND(I1571=110000,R1571&gt;504.6,R1571&lt;=672.8,M1571&lt;=10),('[1]Pricing Schedule'!$J$105),
IF(AND(I1571=110000,R1571&gt;504.6,R1571&lt;=672.8,M1571&gt;10),('[1]Pricing Schedule'!$J$113),
IF(AND(I1571=110000,R1571&gt;672.8,R1571&lt;=841,M1571&lt;=10),('[1]Pricing Schedule'!$J$105),
IF(AND(I1571=110000,R1571&gt;672.8,R1571&lt;=841,M1571&gt;10),('[1]Pricing Schedule'!$J$113),
IF(AND(I1571=110000,R1571&gt;1682,R1571&lt;=1850.2,M1571&lt;=10),('[1]Pricing Schedule'!$J$105),
IF(AND(I1571=110000,R1571&gt;1682,R1571&lt;=1850.2,M1571&gt;10),('[1]Pricing Schedule'!$J$113),
IF(AND(I1571=110000,R1571&gt;2018.4,R1571&lt;=2186.6,M1571&lt;=10),('[1]Pricing Schedule'!$J$105),
IF(AND(I1571=110000,R1571&gt;2018.4,R1571&lt;=2186.6,M1571&gt;10),('[1]Pricing Schedule'!$J$113),999999999)))))))))))))))))))))))))))))))))))))))</f>
        <v>1</v>
      </c>
      <c r="U1571" s="40">
        <f t="shared" si="150"/>
        <v>317723.80952380953</v>
      </c>
      <c r="V1571" s="41">
        <f t="shared" si="151"/>
        <v>3.1473876682353645</v>
      </c>
      <c r="Y1571" s="23">
        <v>662</v>
      </c>
      <c r="Z1571" s="23">
        <v>690</v>
      </c>
      <c r="AD1571" s="13"/>
      <c r="AE1571" s="13"/>
      <c r="AF1571" s="13"/>
      <c r="AR1571" s="35"/>
    </row>
    <row r="1572" spans="1:44">
      <c r="A1572" s="23">
        <v>1574</v>
      </c>
      <c r="B1572" s="23">
        <v>1574</v>
      </c>
      <c r="C1572" s="23" t="s">
        <v>2275</v>
      </c>
      <c r="D1572" s="23" t="s">
        <v>121</v>
      </c>
      <c r="E1572" s="23" t="s">
        <v>121</v>
      </c>
      <c r="F1572" s="23" t="s">
        <v>369</v>
      </c>
      <c r="G1572" s="23" t="s">
        <v>370</v>
      </c>
      <c r="H1572" s="23" t="s">
        <v>133</v>
      </c>
      <c r="I1572" s="13">
        <v>110000</v>
      </c>
      <c r="J1572" s="13">
        <v>38000</v>
      </c>
      <c r="K1572" s="13">
        <v>110000</v>
      </c>
      <c r="L1572" s="24">
        <v>6.6139999999999999</v>
      </c>
      <c r="M1572" s="37">
        <f t="shared" si="146"/>
        <v>7</v>
      </c>
      <c r="N1572" s="24">
        <v>0.73699999999999999</v>
      </c>
      <c r="O1572" s="13">
        <v>3</v>
      </c>
      <c r="P1572" s="36">
        <f t="shared" si="147"/>
        <v>0.73699999999999999</v>
      </c>
      <c r="Q1572" s="38">
        <f t="shared" si="148"/>
        <v>4.2</v>
      </c>
      <c r="R1572" s="37">
        <f t="shared" si="149"/>
        <v>4.2</v>
      </c>
      <c r="S1572" s="39">
        <f>IF(AND(I1572=38000,R1572&lt;=4.5,M1572&gt;8),'[1]Pricing Schedule'!$F$8+('[1]Pricing Schedule'!$F$9*M1572),
IF(AND(I1572=38000,R1572&lt;=4.5,M1572&lt;=8),'[1]Pricing Schedule'!$F$34+('[1]Pricing Schedule'!$F$36*M1572),
IF(AND(I1572=38000,R1572&gt;4.5,R1572&lt;=9,M1572&gt;8),'[1]Pricing Schedule'!$F$17+('[1]Pricing Schedule'!$F$18*M1572),
IF(AND(I1572=38000,R1572&gt;4.5,R1572&lt;=9,M1572&lt;=8),'[1]Pricing Schedule'!$F$34+('[1]Pricing Schedule'!$F$36*M1572),
IF(AND(I1572=38000,R1572&gt;9,R1572&lt;=12.8,M1572&gt;8),'[1]Pricing Schedule'!$F$26+('[1]Pricing Schedule'!$F$27*M1572),
IF(AND(I1572=38000,R1572&gt;9,R1572&lt;=12.8,M1572&lt;=8),'[1]Pricing Schedule'!$F$34+('[1]Pricing Schedule'!$F$36*M1572),
IF(AND(I1572=38000,R1572&gt;12.8,R1572&lt;=22.8),'[1]Pricing Schedule'!$F$34+('[1]Pricing Schedule'!$F$36*M1572),
IF(AND(I1572=38000,R1572&gt;22.8,R1572&lt;=30.2),'[1]Pricing Schedule'!$F$43+('[1]Pricing Schedule'!$F$45*M1572),
IF(AND(I1572=38000,R1572&gt;30.2,R1572&lt;=45.9),'[1]Pricing Schedule'!$F$52+('[1]Pricing Schedule'!$F$54*M1572),
IF(AND(I1572=38000,R1572&gt;45.9,R1572&lt;=123.4),'[1]Pricing Schedule'!$F$96+('[1]Pricing Schedule'!$F$97*M1572),
IF(AND(I1572=38000,R1572&gt;123.4,R1572&lt;=168.2,M1572&lt;=10),'[1]Pricing Schedule'!$F$103+('[1]Pricing Schedule'!$F$105*M1572),
IF(AND(I1572=38000,R1572&gt;123.4,R1572&lt;=168.2,M1572&gt;10),'[1]Pricing Schedule'!$F$111+('[1]Pricing Schedule'!$F$113*M1572),
IF(AND(I1572=38000,R1572&gt;157.4,R1572&lt;=336.4,M1572&lt;=10),('[1]Pricing Schedule'!$F$103+('[1]Pricing Schedule'!$F$105*M1572))*2,
IF(AND(I1572=38000,R1572&gt;157.4,R1572&lt;=336.4,M1572&gt;10),('[1]Pricing Schedule'!$F$111+('[1]Pricing Schedule'!$F$113*M1572))*2,
IF(AND(I1572=38000,R1572&gt;314.8,R1572&lt;=504.6,M1572&lt;=10),('[1]Pricing Schedule'!$F$103+('[1]Pricing Schedule'!$F$105*M1572))*3,
IF(AND(I1572=38000,R1572&gt;314.8,R1572&lt;=504.6,M1572&gt;10),('[1]Pricing Schedule'!$F$111+('[1]Pricing Schedule'!$F$113*M1572))*3,
IF(AND(I1572=38000,R1572&gt;472.2,R1572&lt;=672.8,M1572&lt;=10),('[1]Pricing Schedule'!$F$103+('[1]Pricing Schedule'!$F$105*M1572))*4,
IF(AND(I1572=38000,R1572&gt;472.2,R1572&lt;=672.8,M1572&gt;10),('[1]Pricing Schedule'!$F$111+('[1]Pricing Schedule'!$F$113*M1572))*4,
IF(AND(I1572=110000,R1572&lt;=12.8,M1572&gt;2),'[1]Pricing Schedule'!$F$62+('[1]Pricing Schedule'!$F$63*M1572),
IF(AND(I1572=110000,R1572&lt;=12.8,M1572&lt;=2),'[1]Pricing Schedule'!$F$96+('[1]Pricing Schedule'!$F$97*M1572),
IF(AND(I1572=110000,R1572&gt;12.8,R1572&lt;=22.8,M1572&gt;3),'[1]Pricing Schedule'!$F$71+('[1]Pricing Schedule'!$F$72*M1572),
IF(AND(I1572=110000,R1572&gt;12.8,R1572&lt;=22.8,M1572&lt;=3),'[1]Pricing Schedule'!$F$96+('[1]Pricing Schedule'!$F$97*M1572),
IF(AND(I1572=110000,R1572&gt;22.8,R1572&lt;=30.2),'[1]Pricing Schedule'!$F$80+('[1]Pricing Schedule'!$F$81*M1572),
IF(AND(I1572=110000,R1572&gt;30.2,R1572&lt;=45.9),'[1]Pricing Schedule'!$F$89+('[1]Pricing Schedule'!$F$90*M1572),
IF(AND(I1572=110000,R1572&gt;45.9,R1572&lt;=123.4),'[1]Pricing Schedule'!$F$96+('[1]Pricing Schedule'!$F$97*M1572),
IF(AND(I1572=110000,R1572&gt;123.4,R1572&lt;=168.2,M1572&lt;=10),'[1]Pricing Schedule'!$F$103+('[1]Pricing Schedule'!$F$105*M1572),
IF(AND(I1572=110000,R1572&gt;123.4,R1572&lt;=168.2,M1572&gt;10),'[1]Pricing Schedule'!$F$111+('[1]Pricing Schedule'!$F$113*M1572),
IF(AND(I1572=110000,R1572&gt;168.2,R1572&lt;=336.4,M1572&lt;=10),('[1]Pricing Schedule'!$F$103+('[1]Pricing Schedule'!$F$105*M1572))*2,
IF(AND(I1572=110000,R1572&gt;168.2,R1572&lt;=336.4,M1572&gt;10),('[1]Pricing Schedule'!$F$111+('[1]Pricing Schedule'!$F$113*M1572))*2,
IF(AND(I1572=110000,R1572&gt;336.4,R1572&lt;=504.6,M1572&lt;=10),('[1]Pricing Schedule'!$F$103+('[1]Pricing Schedule'!$F$105*M1572))*3,
IF(AND(I1572=110000,R1572&gt;336.4,R1572&lt;=504.6,M1572&gt;10),('[1]Pricing Schedule'!$F$111+('[1]Pricing Schedule'!$F$113*M1572))*3,
IF(AND(I1572=110000,R1572&gt;504.6,R1572&lt;=672.8,M1572&lt;=10),('[1]Pricing Schedule'!$F$103+('[1]Pricing Schedule'!$F$105*M1572))*4,
IF(AND(I1572=110000,R1572&gt;504.6,R1572&lt;=672.8,M1572&gt;10),('[1]Pricing Schedule'!$F$111+('[1]Pricing Schedule'!$F$113*M1572))*4,
IF(AND(I1572=110000,R1572&gt;672.8,R1572&lt;=841,M1572&lt;=10),('[1]Pricing Schedule'!$F$103+('[1]Pricing Schedule'!$F$105*M1572))*5,
IF(AND(I1572=110000,R1572&gt;672.8,R1572&lt;=841,M1572&gt;10),('[1]Pricing Schedule'!$F$111+('[1]Pricing Schedule'!$F$113*M1572))*5,
IF(AND(I1572=110000,R1572&gt;672.8,R1572&lt;=841,M1572&lt;=10),('[1]Pricing Schedule'!$F$103+('[1]Pricing Schedule'!$F$105*M1572))*5,
IF(AND(I1572=110000,R1572&gt;672.8,R1572&lt;=841,M1572&gt;10),('[1]Pricing Schedule'!$F$111+('[1]Pricing Schedule'!$F$113*M1572))*5,
IF(AND(I1572=110000,R1572&gt;1345.6,R1572&lt;=1513.8,M1572&lt;=10),('[1]Pricing Schedule'!$F$103+('[1]Pricing Schedule'!$F$105*M1572))*9,
IF(AND(I1572=110000,R1572&gt;1345.6,R1572&lt;=1513.8,M1572&gt;10),('[1]Pricing Schedule'!$F$111+('[1]Pricing Schedule'!$F$113*M1572))*9,
9999999999)))))))))))))))))))))))))))))))))))))))</f>
        <v>1785370</v>
      </c>
      <c r="T1572" s="21">
        <f>IF(AND(I1572=38000,R1572&lt;=4.5,M1572&gt;8),'[1]Pricing Schedule'!$J$9,
IF(AND(I1572=38000,R1572&lt;=4.5,M1572&lt;=8),'[1]Pricing Schedule'!$J$36,
IF(AND(I1572=38000,R1572&gt;4.5,R1572&lt;=9,M1572&gt;8),'[1]Pricing Schedule'!$J$18,
IF(AND(I1572=38000,R1572&gt;4.5,R1572&lt;=9,M1572&lt;=8),'[1]Pricing Schedule'!$J$36,
IF(AND(I1572=38000,R1572&gt;9,R1572&lt;=12.8,M1572&gt;8),'[1]Pricing Schedule'!$J$27,
IF(AND(I1572=38000,R1572&gt;9,R1572&lt;=12.8,M1572&lt;=8),'[1]Pricing Schedule'!$J$36,
IF(AND(I1572=38000,R1572&gt;12.8,R1572&lt;=22.8),'[1]Pricing Schedule'!$J$36,
IF(AND(I1572=38000,R1572&gt;22.8,R1572&lt;=30.2),'[1]Pricing Schedule'!$J$45,
IF(AND(I1572=38000,R1572&gt;30.2,R1572&lt;=45.9),'[1]Pricing Schedule'!$J$54,
IF(AND(I1572=38000,R1572&gt;45.9,R1572&lt;=123.4),'[1]Pricing Schedule'!$J$97,
IF(AND(I1572=38000,R1572&gt;123.4,R1572&lt;=168.2,M1572&lt;=10),'[1]Pricing Schedule'!$J$105,
IF(AND(I1572=38000,R1572&gt;123.4,R1572&lt;=168.2,M1572&gt;10),'[1]Pricing Schedule'!$J$113,
IF(AND(I1572=38000,R1572&gt;168.2,R1572&lt;=336.4,M1572&lt;=10),('[1]Pricing Schedule'!$J$105),
IF(AND(I1572=38000,R1572&gt;168.2,R1572&lt;=336.4,M1572&gt;10),('[1]Pricing Schedule'!$J$113),
IF(AND(I1572=38000,R1572&gt;336.4,R1572&lt;=504.6,M1572&lt;=10),('[1]Pricing Schedule'!$J$105),
IF(AND(I1572=38000,R1572&gt;336.4,R1572&lt;=504.6,M1572&gt;10),('[1]Pricing Schedule'!$J$113),
IF(AND(I1572=38000,R1572&gt;504.6,R1572&lt;=672.8,M1572&lt;=10),('[1]Pricing Schedule'!$J$105),
IF(AND(I1572=38000,R1572&gt;504.6,R1572&lt;=672.8,M1572&gt;10),('[1]Pricing Schedule'!$J$113),
IF(AND(I1572=110000,R1572&lt;=12.8,M1572&gt;2),'[1]Pricing Schedule'!$J$63,
IF(AND(I1572=110000,R1572&lt;=12.8,M1572&lt;=2),'[1]Pricing Schedule'!$J$97,
IF(AND(I1572=110000,R1572&gt;12.8,R1572&lt;=22.8,M1572&gt;3),'[1]Pricing Schedule'!$J$72,
IF(AND(I1572=110000,R1572&gt;12.8,R1572&lt;=22.8,M1572&lt;=3),'[1]Pricing Schedule'!$J$97,
IF(AND(I1572=110000,R1572&gt;22.8,R1572&lt;=30.2),'[1]Pricing Schedule'!$J$81,
IF(AND(I1572=110000,R1572&gt;30.2,R1572&lt;=45.9),'[1]Pricing Schedule'!$J$90,
IF(AND(I1572=110000,R1572&gt;45.9,R1572&lt;=123.4),'[1]Pricing Schedule'!$J$97,
IF(AND(I1572=110000,R1572&gt;123.4,R1572&lt;=168.2,M1572&lt;=10),'[1]Pricing Schedule'!$J$105,
IF(AND(I1572=110000,R1572&gt;123.4,R1572&lt;=168.2,M1572&gt;10),'[1]Pricing Schedule'!$J$113,
IF(AND(I1572=110000,R1572&gt;168.2,R1572&lt;=336.2,M1572&lt;=10),('[1]Pricing Schedule'!$J$105),
IF(AND(I1572=110000,R1572&gt;168.2,R1572&lt;=336.2,M1572&gt;10),('[1]Pricing Schedule'!$J$113),
IF(AND(I1572=110000,R1572&gt;336.4,R1572&lt;=504.6,M1572&lt;=10),('[1]Pricing Schedule'!$J$105),
IF(AND(I1572=110000,R1572&gt;336.4,R1572&lt;=504.6,M1572&gt;10),('[1]Pricing Schedule'!$J$113),
IF(AND(I1572=110000,R1572&gt;504.6,R1572&lt;=672.8,M1572&lt;=10),('[1]Pricing Schedule'!$J$105),
IF(AND(I1572=110000,R1572&gt;504.6,R1572&lt;=672.8,M1572&gt;10),('[1]Pricing Schedule'!$J$113),
IF(AND(I1572=110000,R1572&gt;672.8,R1572&lt;=841,M1572&lt;=10),('[1]Pricing Schedule'!$J$105),
IF(AND(I1572=110000,R1572&gt;672.8,R1572&lt;=841,M1572&gt;10),('[1]Pricing Schedule'!$J$113),
IF(AND(I1572=110000,R1572&gt;1682,R1572&lt;=1850.2,M1572&lt;=10),('[1]Pricing Schedule'!$J$105),
IF(AND(I1572=110000,R1572&gt;1682,R1572&lt;=1850.2,M1572&gt;10),('[1]Pricing Schedule'!$J$113),
IF(AND(I1572=110000,R1572&gt;2018.4,R1572&lt;=2186.6,M1572&lt;=10),('[1]Pricing Schedule'!$J$105),
IF(AND(I1572=110000,R1572&gt;2018.4,R1572&lt;=2186.6,M1572&gt;10),('[1]Pricing Schedule'!$J$113),999999999)))))))))))))))))))))))))))))))))))))))</f>
        <v>7</v>
      </c>
      <c r="U1572" s="40">
        <f t="shared" si="150"/>
        <v>425088.09523809521</v>
      </c>
      <c r="V1572" s="41">
        <f t="shared" si="151"/>
        <v>2.3524535530450272</v>
      </c>
      <c r="Y1572" s="23">
        <v>635</v>
      </c>
      <c r="Z1572" s="23">
        <v>83</v>
      </c>
      <c r="AD1572" s="13"/>
      <c r="AE1572" s="13"/>
      <c r="AF1572" s="13"/>
      <c r="AR1572" s="35"/>
    </row>
    <row r="1573" spans="1:44">
      <c r="A1573" s="23">
        <v>1575</v>
      </c>
      <c r="B1573" s="23">
        <v>1575</v>
      </c>
      <c r="C1573" s="23" t="s">
        <v>2276</v>
      </c>
      <c r="D1573" s="23" t="s">
        <v>121</v>
      </c>
      <c r="E1573" s="23" t="s">
        <v>121</v>
      </c>
      <c r="F1573" s="23" t="s">
        <v>369</v>
      </c>
      <c r="G1573" s="23" t="s">
        <v>370</v>
      </c>
      <c r="H1573" s="23" t="s">
        <v>133</v>
      </c>
      <c r="I1573" s="13">
        <v>110000</v>
      </c>
      <c r="J1573" s="13">
        <v>38000</v>
      </c>
      <c r="K1573" s="13">
        <v>110000</v>
      </c>
      <c r="L1573" s="24">
        <v>4.88</v>
      </c>
      <c r="M1573" s="37">
        <f t="shared" si="146"/>
        <v>5</v>
      </c>
      <c r="N1573" s="24">
        <v>0.60299999999999998</v>
      </c>
      <c r="O1573" s="13">
        <v>3</v>
      </c>
      <c r="P1573" s="36">
        <f t="shared" si="147"/>
        <v>0.60299999999999998</v>
      </c>
      <c r="Q1573" s="38">
        <f t="shared" si="148"/>
        <v>4.2</v>
      </c>
      <c r="R1573" s="37">
        <f t="shared" si="149"/>
        <v>4.2</v>
      </c>
      <c r="S1573" s="39">
        <f>IF(AND(I1573=38000,R1573&lt;=4.5,M1573&gt;8),'[1]Pricing Schedule'!$F$8+('[1]Pricing Schedule'!$F$9*M1573),
IF(AND(I1573=38000,R1573&lt;=4.5,M1573&lt;=8),'[1]Pricing Schedule'!$F$34+('[1]Pricing Schedule'!$F$36*M1573),
IF(AND(I1573=38000,R1573&gt;4.5,R1573&lt;=9,M1573&gt;8),'[1]Pricing Schedule'!$F$17+('[1]Pricing Schedule'!$F$18*M1573),
IF(AND(I1573=38000,R1573&gt;4.5,R1573&lt;=9,M1573&lt;=8),'[1]Pricing Schedule'!$F$34+('[1]Pricing Schedule'!$F$36*M1573),
IF(AND(I1573=38000,R1573&gt;9,R1573&lt;=12.8,M1573&gt;8),'[1]Pricing Schedule'!$F$26+('[1]Pricing Schedule'!$F$27*M1573),
IF(AND(I1573=38000,R1573&gt;9,R1573&lt;=12.8,M1573&lt;=8),'[1]Pricing Schedule'!$F$34+('[1]Pricing Schedule'!$F$36*M1573),
IF(AND(I1573=38000,R1573&gt;12.8,R1573&lt;=22.8),'[1]Pricing Schedule'!$F$34+('[1]Pricing Schedule'!$F$36*M1573),
IF(AND(I1573=38000,R1573&gt;22.8,R1573&lt;=30.2),'[1]Pricing Schedule'!$F$43+('[1]Pricing Schedule'!$F$45*M1573),
IF(AND(I1573=38000,R1573&gt;30.2,R1573&lt;=45.9),'[1]Pricing Schedule'!$F$52+('[1]Pricing Schedule'!$F$54*M1573),
IF(AND(I1573=38000,R1573&gt;45.9,R1573&lt;=123.4),'[1]Pricing Schedule'!$F$96+('[1]Pricing Schedule'!$F$97*M1573),
IF(AND(I1573=38000,R1573&gt;123.4,R1573&lt;=168.2,M1573&lt;=10),'[1]Pricing Schedule'!$F$103+('[1]Pricing Schedule'!$F$105*M1573),
IF(AND(I1573=38000,R1573&gt;123.4,R1573&lt;=168.2,M1573&gt;10),'[1]Pricing Schedule'!$F$111+('[1]Pricing Schedule'!$F$113*M1573),
IF(AND(I1573=38000,R1573&gt;157.4,R1573&lt;=336.4,M1573&lt;=10),('[1]Pricing Schedule'!$F$103+('[1]Pricing Schedule'!$F$105*M1573))*2,
IF(AND(I1573=38000,R1573&gt;157.4,R1573&lt;=336.4,M1573&gt;10),('[1]Pricing Schedule'!$F$111+('[1]Pricing Schedule'!$F$113*M1573))*2,
IF(AND(I1573=38000,R1573&gt;314.8,R1573&lt;=504.6,M1573&lt;=10),('[1]Pricing Schedule'!$F$103+('[1]Pricing Schedule'!$F$105*M1573))*3,
IF(AND(I1573=38000,R1573&gt;314.8,R1573&lt;=504.6,M1573&gt;10),('[1]Pricing Schedule'!$F$111+('[1]Pricing Schedule'!$F$113*M1573))*3,
IF(AND(I1573=38000,R1573&gt;472.2,R1573&lt;=672.8,M1573&lt;=10),('[1]Pricing Schedule'!$F$103+('[1]Pricing Schedule'!$F$105*M1573))*4,
IF(AND(I1573=38000,R1573&gt;472.2,R1573&lt;=672.8,M1573&gt;10),('[1]Pricing Schedule'!$F$111+('[1]Pricing Schedule'!$F$113*M1573))*4,
IF(AND(I1573=110000,R1573&lt;=12.8,M1573&gt;2),'[1]Pricing Schedule'!$F$62+('[1]Pricing Schedule'!$F$63*M1573),
IF(AND(I1573=110000,R1573&lt;=12.8,M1573&lt;=2),'[1]Pricing Schedule'!$F$96+('[1]Pricing Schedule'!$F$97*M1573),
IF(AND(I1573=110000,R1573&gt;12.8,R1573&lt;=22.8,M1573&gt;3),'[1]Pricing Schedule'!$F$71+('[1]Pricing Schedule'!$F$72*M1573),
IF(AND(I1573=110000,R1573&gt;12.8,R1573&lt;=22.8,M1573&lt;=3),'[1]Pricing Schedule'!$F$96+('[1]Pricing Schedule'!$F$97*M1573),
IF(AND(I1573=110000,R1573&gt;22.8,R1573&lt;=30.2),'[1]Pricing Schedule'!$F$80+('[1]Pricing Schedule'!$F$81*M1573),
IF(AND(I1573=110000,R1573&gt;30.2,R1573&lt;=45.9),'[1]Pricing Schedule'!$F$89+('[1]Pricing Schedule'!$F$90*M1573),
IF(AND(I1573=110000,R1573&gt;45.9,R1573&lt;=123.4),'[1]Pricing Schedule'!$F$96+('[1]Pricing Schedule'!$F$97*M1573),
IF(AND(I1573=110000,R1573&gt;123.4,R1573&lt;=168.2,M1573&lt;=10),'[1]Pricing Schedule'!$F$103+('[1]Pricing Schedule'!$F$105*M1573),
IF(AND(I1573=110000,R1573&gt;123.4,R1573&lt;=168.2,M1573&gt;10),'[1]Pricing Schedule'!$F$111+('[1]Pricing Schedule'!$F$113*M1573),
IF(AND(I1573=110000,R1573&gt;168.2,R1573&lt;=336.4,M1573&lt;=10),('[1]Pricing Schedule'!$F$103+('[1]Pricing Schedule'!$F$105*M1573))*2,
IF(AND(I1573=110000,R1573&gt;168.2,R1573&lt;=336.4,M1573&gt;10),('[1]Pricing Schedule'!$F$111+('[1]Pricing Schedule'!$F$113*M1573))*2,
IF(AND(I1573=110000,R1573&gt;336.4,R1573&lt;=504.6,M1573&lt;=10),('[1]Pricing Schedule'!$F$103+('[1]Pricing Schedule'!$F$105*M1573))*3,
IF(AND(I1573=110000,R1573&gt;336.4,R1573&lt;=504.6,M1573&gt;10),('[1]Pricing Schedule'!$F$111+('[1]Pricing Schedule'!$F$113*M1573))*3,
IF(AND(I1573=110000,R1573&gt;504.6,R1573&lt;=672.8,M1573&lt;=10),('[1]Pricing Schedule'!$F$103+('[1]Pricing Schedule'!$F$105*M1573))*4,
IF(AND(I1573=110000,R1573&gt;504.6,R1573&lt;=672.8,M1573&gt;10),('[1]Pricing Schedule'!$F$111+('[1]Pricing Schedule'!$F$113*M1573))*4,
IF(AND(I1573=110000,R1573&gt;672.8,R1573&lt;=841,M1573&lt;=10),('[1]Pricing Schedule'!$F$103+('[1]Pricing Schedule'!$F$105*M1573))*5,
IF(AND(I1573=110000,R1573&gt;672.8,R1573&lt;=841,M1573&gt;10),('[1]Pricing Schedule'!$F$111+('[1]Pricing Schedule'!$F$113*M1573))*5,
IF(AND(I1573=110000,R1573&gt;672.8,R1573&lt;=841,M1573&lt;=10),('[1]Pricing Schedule'!$F$103+('[1]Pricing Schedule'!$F$105*M1573))*5,
IF(AND(I1573=110000,R1573&gt;672.8,R1573&lt;=841,M1573&gt;10),('[1]Pricing Schedule'!$F$111+('[1]Pricing Schedule'!$F$113*M1573))*5,
IF(AND(I1573=110000,R1573&gt;1345.6,R1573&lt;=1513.8,M1573&lt;=10),('[1]Pricing Schedule'!$F$103+('[1]Pricing Schedule'!$F$105*M1573))*9,
IF(AND(I1573=110000,R1573&gt;1345.6,R1573&lt;=1513.8,M1573&gt;10),('[1]Pricing Schedule'!$F$111+('[1]Pricing Schedule'!$F$113*M1573))*9,
9999999999)))))))))))))))))))))))))))))))))))))))</f>
        <v>1679970</v>
      </c>
      <c r="T1573" s="21">
        <f>IF(AND(I1573=38000,R1573&lt;=4.5,M1573&gt;8),'[1]Pricing Schedule'!$J$9,
IF(AND(I1573=38000,R1573&lt;=4.5,M1573&lt;=8),'[1]Pricing Schedule'!$J$36,
IF(AND(I1573=38000,R1573&gt;4.5,R1573&lt;=9,M1573&gt;8),'[1]Pricing Schedule'!$J$18,
IF(AND(I1573=38000,R1573&gt;4.5,R1573&lt;=9,M1573&lt;=8),'[1]Pricing Schedule'!$J$36,
IF(AND(I1573=38000,R1573&gt;9,R1573&lt;=12.8,M1573&gt;8),'[1]Pricing Schedule'!$J$27,
IF(AND(I1573=38000,R1573&gt;9,R1573&lt;=12.8,M1573&lt;=8),'[1]Pricing Schedule'!$J$36,
IF(AND(I1573=38000,R1573&gt;12.8,R1573&lt;=22.8),'[1]Pricing Schedule'!$J$36,
IF(AND(I1573=38000,R1573&gt;22.8,R1573&lt;=30.2),'[1]Pricing Schedule'!$J$45,
IF(AND(I1573=38000,R1573&gt;30.2,R1573&lt;=45.9),'[1]Pricing Schedule'!$J$54,
IF(AND(I1573=38000,R1573&gt;45.9,R1573&lt;=123.4),'[1]Pricing Schedule'!$J$97,
IF(AND(I1573=38000,R1573&gt;123.4,R1573&lt;=168.2,M1573&lt;=10),'[1]Pricing Schedule'!$J$105,
IF(AND(I1573=38000,R1573&gt;123.4,R1573&lt;=168.2,M1573&gt;10),'[1]Pricing Schedule'!$J$113,
IF(AND(I1573=38000,R1573&gt;168.2,R1573&lt;=336.4,M1573&lt;=10),('[1]Pricing Schedule'!$J$105),
IF(AND(I1573=38000,R1573&gt;168.2,R1573&lt;=336.4,M1573&gt;10),('[1]Pricing Schedule'!$J$113),
IF(AND(I1573=38000,R1573&gt;336.4,R1573&lt;=504.6,M1573&lt;=10),('[1]Pricing Schedule'!$J$105),
IF(AND(I1573=38000,R1573&gt;336.4,R1573&lt;=504.6,M1573&gt;10),('[1]Pricing Schedule'!$J$113),
IF(AND(I1573=38000,R1573&gt;504.6,R1573&lt;=672.8,M1573&lt;=10),('[1]Pricing Schedule'!$J$105),
IF(AND(I1573=38000,R1573&gt;504.6,R1573&lt;=672.8,M1573&gt;10),('[1]Pricing Schedule'!$J$113),
IF(AND(I1573=110000,R1573&lt;=12.8,M1573&gt;2),'[1]Pricing Schedule'!$J$63,
IF(AND(I1573=110000,R1573&lt;=12.8,M1573&lt;=2),'[1]Pricing Schedule'!$J$97,
IF(AND(I1573=110000,R1573&gt;12.8,R1573&lt;=22.8,M1573&gt;3),'[1]Pricing Schedule'!$J$72,
IF(AND(I1573=110000,R1573&gt;12.8,R1573&lt;=22.8,M1573&lt;=3),'[1]Pricing Schedule'!$J$97,
IF(AND(I1573=110000,R1573&gt;22.8,R1573&lt;=30.2),'[1]Pricing Schedule'!$J$81,
IF(AND(I1573=110000,R1573&gt;30.2,R1573&lt;=45.9),'[1]Pricing Schedule'!$J$90,
IF(AND(I1573=110000,R1573&gt;45.9,R1573&lt;=123.4),'[1]Pricing Schedule'!$J$97,
IF(AND(I1573=110000,R1573&gt;123.4,R1573&lt;=168.2,M1573&lt;=10),'[1]Pricing Schedule'!$J$105,
IF(AND(I1573=110000,R1573&gt;123.4,R1573&lt;=168.2,M1573&gt;10),'[1]Pricing Schedule'!$J$113,
IF(AND(I1573=110000,R1573&gt;168.2,R1573&lt;=336.2,M1573&lt;=10),('[1]Pricing Schedule'!$J$105),
IF(AND(I1573=110000,R1573&gt;168.2,R1573&lt;=336.2,M1573&gt;10),('[1]Pricing Schedule'!$J$113),
IF(AND(I1573=110000,R1573&gt;336.4,R1573&lt;=504.6,M1573&lt;=10),('[1]Pricing Schedule'!$J$105),
IF(AND(I1573=110000,R1573&gt;336.4,R1573&lt;=504.6,M1573&gt;10),('[1]Pricing Schedule'!$J$113),
IF(AND(I1573=110000,R1573&gt;504.6,R1573&lt;=672.8,M1573&lt;=10),('[1]Pricing Schedule'!$J$105),
IF(AND(I1573=110000,R1573&gt;504.6,R1573&lt;=672.8,M1573&gt;10),('[1]Pricing Schedule'!$J$113),
IF(AND(I1573=110000,R1573&gt;672.8,R1573&lt;=841,M1573&lt;=10),('[1]Pricing Schedule'!$J$105),
IF(AND(I1573=110000,R1573&gt;672.8,R1573&lt;=841,M1573&gt;10),('[1]Pricing Schedule'!$J$113),
IF(AND(I1573=110000,R1573&gt;1682,R1573&lt;=1850.2,M1573&lt;=10),('[1]Pricing Schedule'!$J$105),
IF(AND(I1573=110000,R1573&gt;1682,R1573&lt;=1850.2,M1573&gt;10),('[1]Pricing Schedule'!$J$113),
IF(AND(I1573=110000,R1573&gt;2018.4,R1573&lt;=2186.6,M1573&lt;=10),('[1]Pricing Schedule'!$J$105),
IF(AND(I1573=110000,R1573&gt;2018.4,R1573&lt;=2186.6,M1573&gt;10),('[1]Pricing Schedule'!$J$113),999999999)))))))))))))))))))))))))))))))))))))))</f>
        <v>7</v>
      </c>
      <c r="U1573" s="40">
        <f t="shared" si="150"/>
        <v>399992.8571428571</v>
      </c>
      <c r="V1573" s="41">
        <f t="shared" si="151"/>
        <v>2.5000446436543511</v>
      </c>
      <c r="Y1573" s="23">
        <v>73</v>
      </c>
      <c r="Z1573" s="23">
        <v>83</v>
      </c>
      <c r="AD1573" s="13"/>
      <c r="AE1573" s="13"/>
      <c r="AF1573" s="13"/>
      <c r="AR1573" s="35"/>
    </row>
    <row r="1574" spans="1:44">
      <c r="A1574" s="23">
        <v>1576</v>
      </c>
      <c r="B1574" s="23">
        <v>1576</v>
      </c>
      <c r="C1574" s="23" t="s">
        <v>2277</v>
      </c>
      <c r="D1574" s="23" t="s">
        <v>121</v>
      </c>
      <c r="E1574" s="23" t="s">
        <v>121</v>
      </c>
      <c r="F1574" s="23" t="s">
        <v>180</v>
      </c>
      <c r="G1574" s="23" t="s">
        <v>181</v>
      </c>
      <c r="H1574" s="23" t="s">
        <v>133</v>
      </c>
      <c r="I1574" s="13">
        <v>110000</v>
      </c>
      <c r="J1574" s="13">
        <v>33000</v>
      </c>
      <c r="K1574" s="13">
        <v>110000</v>
      </c>
      <c r="L1574" s="24">
        <v>6.7569999999999997</v>
      </c>
      <c r="M1574" s="37">
        <f t="shared" si="146"/>
        <v>7</v>
      </c>
      <c r="N1574" s="24">
        <v>4.484</v>
      </c>
      <c r="O1574" s="13">
        <v>3</v>
      </c>
      <c r="P1574" s="36">
        <f t="shared" si="147"/>
        <v>3.363</v>
      </c>
      <c r="Q1574" s="38">
        <f t="shared" si="148"/>
        <v>21</v>
      </c>
      <c r="R1574" s="37">
        <f t="shared" si="149"/>
        <v>21</v>
      </c>
      <c r="S1574" s="39">
        <f>IF(AND(I1574=38000,R1574&lt;=4.5,M1574&gt;8),'[1]Pricing Schedule'!$F$8+('[1]Pricing Schedule'!$F$9*M1574),
IF(AND(I1574=38000,R1574&lt;=4.5,M1574&lt;=8),'[1]Pricing Schedule'!$F$34+('[1]Pricing Schedule'!$F$36*M1574),
IF(AND(I1574=38000,R1574&gt;4.5,R1574&lt;=9,M1574&gt;8),'[1]Pricing Schedule'!$F$17+('[1]Pricing Schedule'!$F$18*M1574),
IF(AND(I1574=38000,R1574&gt;4.5,R1574&lt;=9,M1574&lt;=8),'[1]Pricing Schedule'!$F$34+('[1]Pricing Schedule'!$F$36*M1574),
IF(AND(I1574=38000,R1574&gt;9,R1574&lt;=12.8,M1574&gt;8),'[1]Pricing Schedule'!$F$26+('[1]Pricing Schedule'!$F$27*M1574),
IF(AND(I1574=38000,R1574&gt;9,R1574&lt;=12.8,M1574&lt;=8),'[1]Pricing Schedule'!$F$34+('[1]Pricing Schedule'!$F$36*M1574),
IF(AND(I1574=38000,R1574&gt;12.8,R1574&lt;=22.8),'[1]Pricing Schedule'!$F$34+('[1]Pricing Schedule'!$F$36*M1574),
IF(AND(I1574=38000,R1574&gt;22.8,R1574&lt;=30.2),'[1]Pricing Schedule'!$F$43+('[1]Pricing Schedule'!$F$45*M1574),
IF(AND(I1574=38000,R1574&gt;30.2,R1574&lt;=45.9),'[1]Pricing Schedule'!$F$52+('[1]Pricing Schedule'!$F$54*M1574),
IF(AND(I1574=38000,R1574&gt;45.9,R1574&lt;=123.4),'[1]Pricing Schedule'!$F$96+('[1]Pricing Schedule'!$F$97*M1574),
IF(AND(I1574=38000,R1574&gt;123.4,R1574&lt;=168.2,M1574&lt;=10),'[1]Pricing Schedule'!$F$103+('[1]Pricing Schedule'!$F$105*M1574),
IF(AND(I1574=38000,R1574&gt;123.4,R1574&lt;=168.2,M1574&gt;10),'[1]Pricing Schedule'!$F$111+('[1]Pricing Schedule'!$F$113*M1574),
IF(AND(I1574=38000,R1574&gt;157.4,R1574&lt;=336.4,M1574&lt;=10),('[1]Pricing Schedule'!$F$103+('[1]Pricing Schedule'!$F$105*M1574))*2,
IF(AND(I1574=38000,R1574&gt;157.4,R1574&lt;=336.4,M1574&gt;10),('[1]Pricing Schedule'!$F$111+('[1]Pricing Schedule'!$F$113*M1574))*2,
IF(AND(I1574=38000,R1574&gt;314.8,R1574&lt;=504.6,M1574&lt;=10),('[1]Pricing Schedule'!$F$103+('[1]Pricing Schedule'!$F$105*M1574))*3,
IF(AND(I1574=38000,R1574&gt;314.8,R1574&lt;=504.6,M1574&gt;10),('[1]Pricing Schedule'!$F$111+('[1]Pricing Schedule'!$F$113*M1574))*3,
IF(AND(I1574=38000,R1574&gt;472.2,R1574&lt;=672.8,M1574&lt;=10),('[1]Pricing Schedule'!$F$103+('[1]Pricing Schedule'!$F$105*M1574))*4,
IF(AND(I1574=38000,R1574&gt;472.2,R1574&lt;=672.8,M1574&gt;10),('[1]Pricing Schedule'!$F$111+('[1]Pricing Schedule'!$F$113*M1574))*4,
IF(AND(I1574=110000,R1574&lt;=12.8,M1574&gt;2),'[1]Pricing Schedule'!$F$62+('[1]Pricing Schedule'!$F$63*M1574),
IF(AND(I1574=110000,R1574&lt;=12.8,M1574&lt;=2),'[1]Pricing Schedule'!$F$96+('[1]Pricing Schedule'!$F$97*M1574),
IF(AND(I1574=110000,R1574&gt;12.8,R1574&lt;=22.8,M1574&gt;3),'[1]Pricing Schedule'!$F$71+('[1]Pricing Schedule'!$F$72*M1574),
IF(AND(I1574=110000,R1574&gt;12.8,R1574&lt;=22.8,M1574&lt;=3),'[1]Pricing Schedule'!$F$96+('[1]Pricing Schedule'!$F$97*M1574),
IF(AND(I1574=110000,R1574&gt;22.8,R1574&lt;=30.2),'[1]Pricing Schedule'!$F$80+('[1]Pricing Schedule'!$F$81*M1574),
IF(AND(I1574=110000,R1574&gt;30.2,R1574&lt;=45.9),'[1]Pricing Schedule'!$F$89+('[1]Pricing Schedule'!$F$90*M1574),
IF(AND(I1574=110000,R1574&gt;45.9,R1574&lt;=123.4),'[1]Pricing Schedule'!$F$96+('[1]Pricing Schedule'!$F$97*M1574),
IF(AND(I1574=110000,R1574&gt;123.4,R1574&lt;=168.2,M1574&lt;=10),'[1]Pricing Schedule'!$F$103+('[1]Pricing Schedule'!$F$105*M1574),
IF(AND(I1574=110000,R1574&gt;123.4,R1574&lt;=168.2,M1574&gt;10),'[1]Pricing Schedule'!$F$111+('[1]Pricing Schedule'!$F$113*M1574),
IF(AND(I1574=110000,R1574&gt;168.2,R1574&lt;=336.4,M1574&lt;=10),('[1]Pricing Schedule'!$F$103+('[1]Pricing Schedule'!$F$105*M1574))*2,
IF(AND(I1574=110000,R1574&gt;168.2,R1574&lt;=336.4,M1574&gt;10),('[1]Pricing Schedule'!$F$111+('[1]Pricing Schedule'!$F$113*M1574))*2,
IF(AND(I1574=110000,R1574&gt;336.4,R1574&lt;=504.6,M1574&lt;=10),('[1]Pricing Schedule'!$F$103+('[1]Pricing Schedule'!$F$105*M1574))*3,
IF(AND(I1574=110000,R1574&gt;336.4,R1574&lt;=504.6,M1574&gt;10),('[1]Pricing Schedule'!$F$111+('[1]Pricing Schedule'!$F$113*M1574))*3,
IF(AND(I1574=110000,R1574&gt;504.6,R1574&lt;=672.8,M1574&lt;=10),('[1]Pricing Schedule'!$F$103+('[1]Pricing Schedule'!$F$105*M1574))*4,
IF(AND(I1574=110000,R1574&gt;504.6,R1574&lt;=672.8,M1574&gt;10),('[1]Pricing Schedule'!$F$111+('[1]Pricing Schedule'!$F$113*M1574))*4,
IF(AND(I1574=110000,R1574&gt;672.8,R1574&lt;=841,M1574&lt;=10),('[1]Pricing Schedule'!$F$103+('[1]Pricing Schedule'!$F$105*M1574))*5,
IF(AND(I1574=110000,R1574&gt;672.8,R1574&lt;=841,M1574&gt;10),('[1]Pricing Schedule'!$F$111+('[1]Pricing Schedule'!$F$113*M1574))*5,
IF(AND(I1574=110000,R1574&gt;672.8,R1574&lt;=841,M1574&lt;=10),('[1]Pricing Schedule'!$F$103+('[1]Pricing Schedule'!$F$105*M1574))*5,
IF(AND(I1574=110000,R1574&gt;672.8,R1574&lt;=841,M1574&gt;10),('[1]Pricing Schedule'!$F$111+('[1]Pricing Schedule'!$F$113*M1574))*5,
IF(AND(I1574=110000,R1574&gt;1345.6,R1574&lt;=1513.8,M1574&lt;=10),('[1]Pricing Schedule'!$F$103+('[1]Pricing Schedule'!$F$105*M1574))*9,
IF(AND(I1574=110000,R1574&gt;1345.6,R1574&lt;=1513.8,M1574&gt;10),('[1]Pricing Schedule'!$F$111+('[1]Pricing Schedule'!$F$113*M1574))*9,
9999999999)))))))))))))))))))))))))))))))))))))))</f>
        <v>2086600</v>
      </c>
      <c r="T1574" s="21">
        <f>IF(AND(I1574=38000,R1574&lt;=4.5,M1574&gt;8),'[1]Pricing Schedule'!$J$9,
IF(AND(I1574=38000,R1574&lt;=4.5,M1574&lt;=8),'[1]Pricing Schedule'!$J$36,
IF(AND(I1574=38000,R1574&gt;4.5,R1574&lt;=9,M1574&gt;8),'[1]Pricing Schedule'!$J$18,
IF(AND(I1574=38000,R1574&gt;4.5,R1574&lt;=9,M1574&lt;=8),'[1]Pricing Schedule'!$J$36,
IF(AND(I1574=38000,R1574&gt;9,R1574&lt;=12.8,M1574&gt;8),'[1]Pricing Schedule'!$J$27,
IF(AND(I1574=38000,R1574&gt;9,R1574&lt;=12.8,M1574&lt;=8),'[1]Pricing Schedule'!$J$36,
IF(AND(I1574=38000,R1574&gt;12.8,R1574&lt;=22.8),'[1]Pricing Schedule'!$J$36,
IF(AND(I1574=38000,R1574&gt;22.8,R1574&lt;=30.2),'[1]Pricing Schedule'!$J$45,
IF(AND(I1574=38000,R1574&gt;30.2,R1574&lt;=45.9),'[1]Pricing Schedule'!$J$54,
IF(AND(I1574=38000,R1574&gt;45.9,R1574&lt;=123.4),'[1]Pricing Schedule'!$J$97,
IF(AND(I1574=38000,R1574&gt;123.4,R1574&lt;=168.2,M1574&lt;=10),'[1]Pricing Schedule'!$J$105,
IF(AND(I1574=38000,R1574&gt;123.4,R1574&lt;=168.2,M1574&gt;10),'[1]Pricing Schedule'!$J$113,
IF(AND(I1574=38000,R1574&gt;168.2,R1574&lt;=336.4,M1574&lt;=10),('[1]Pricing Schedule'!$J$105),
IF(AND(I1574=38000,R1574&gt;168.2,R1574&lt;=336.4,M1574&gt;10),('[1]Pricing Schedule'!$J$113),
IF(AND(I1574=38000,R1574&gt;336.4,R1574&lt;=504.6,M1574&lt;=10),('[1]Pricing Schedule'!$J$105),
IF(AND(I1574=38000,R1574&gt;336.4,R1574&lt;=504.6,M1574&gt;10),('[1]Pricing Schedule'!$J$113),
IF(AND(I1574=38000,R1574&gt;504.6,R1574&lt;=672.8,M1574&lt;=10),('[1]Pricing Schedule'!$J$105),
IF(AND(I1574=38000,R1574&gt;504.6,R1574&lt;=672.8,M1574&gt;10),('[1]Pricing Schedule'!$J$113),
IF(AND(I1574=110000,R1574&lt;=12.8,M1574&gt;2),'[1]Pricing Schedule'!$J$63,
IF(AND(I1574=110000,R1574&lt;=12.8,M1574&lt;=2),'[1]Pricing Schedule'!$J$97,
IF(AND(I1574=110000,R1574&gt;12.8,R1574&lt;=22.8,M1574&gt;3),'[1]Pricing Schedule'!$J$72,
IF(AND(I1574=110000,R1574&gt;12.8,R1574&lt;=22.8,M1574&lt;=3),'[1]Pricing Schedule'!$J$97,
IF(AND(I1574=110000,R1574&gt;22.8,R1574&lt;=30.2),'[1]Pricing Schedule'!$J$81,
IF(AND(I1574=110000,R1574&gt;30.2,R1574&lt;=45.9),'[1]Pricing Schedule'!$J$90,
IF(AND(I1574=110000,R1574&gt;45.9,R1574&lt;=123.4),'[1]Pricing Schedule'!$J$97,
IF(AND(I1574=110000,R1574&gt;123.4,R1574&lt;=168.2,M1574&lt;=10),'[1]Pricing Schedule'!$J$105,
IF(AND(I1574=110000,R1574&gt;123.4,R1574&lt;=168.2,M1574&gt;10),'[1]Pricing Schedule'!$J$113,
IF(AND(I1574=110000,R1574&gt;168.2,R1574&lt;=336.2,M1574&lt;=10),('[1]Pricing Schedule'!$J$105),
IF(AND(I1574=110000,R1574&gt;168.2,R1574&lt;=336.2,M1574&gt;10),('[1]Pricing Schedule'!$J$113),
IF(AND(I1574=110000,R1574&gt;336.4,R1574&lt;=504.6,M1574&lt;=10),('[1]Pricing Schedule'!$J$105),
IF(AND(I1574=110000,R1574&gt;336.4,R1574&lt;=504.6,M1574&gt;10),('[1]Pricing Schedule'!$J$113),
IF(AND(I1574=110000,R1574&gt;504.6,R1574&lt;=672.8,M1574&lt;=10),('[1]Pricing Schedule'!$J$105),
IF(AND(I1574=110000,R1574&gt;504.6,R1574&lt;=672.8,M1574&gt;10),('[1]Pricing Schedule'!$J$113),
IF(AND(I1574=110000,R1574&gt;672.8,R1574&lt;=841,M1574&lt;=10),('[1]Pricing Schedule'!$J$105),
IF(AND(I1574=110000,R1574&gt;672.8,R1574&lt;=841,M1574&gt;10),('[1]Pricing Schedule'!$J$113),
IF(AND(I1574=110000,R1574&gt;1682,R1574&lt;=1850.2,M1574&lt;=10),('[1]Pricing Schedule'!$J$105),
IF(AND(I1574=110000,R1574&gt;1682,R1574&lt;=1850.2,M1574&gt;10),('[1]Pricing Schedule'!$J$113),
IF(AND(I1574=110000,R1574&gt;2018.4,R1574&lt;=2186.6,M1574&lt;=10),('[1]Pricing Schedule'!$J$105),
IF(AND(I1574=110000,R1574&gt;2018.4,R1574&lt;=2186.6,M1574&gt;10),('[1]Pricing Schedule'!$J$113),999999999)))))))))))))))))))))))))))))))))))))))</f>
        <v>8</v>
      </c>
      <c r="U1574" s="40">
        <f t="shared" si="150"/>
        <v>99361.904761904763</v>
      </c>
      <c r="V1574" s="41">
        <f t="shared" si="151"/>
        <v>10.064219304131122</v>
      </c>
      <c r="Y1574" s="23">
        <v>151</v>
      </c>
      <c r="Z1574" s="23">
        <v>617</v>
      </c>
      <c r="AD1574" s="13"/>
      <c r="AE1574" s="13"/>
      <c r="AF1574" s="13"/>
      <c r="AR1574" s="35"/>
    </row>
    <row r="1575" spans="1:44">
      <c r="A1575" s="23">
        <v>1577</v>
      </c>
      <c r="B1575" s="23">
        <v>1577</v>
      </c>
      <c r="C1575" s="23" t="s">
        <v>2278</v>
      </c>
      <c r="D1575" s="23" t="s">
        <v>121</v>
      </c>
      <c r="E1575" s="23" t="s">
        <v>121</v>
      </c>
      <c r="F1575" s="23" t="s">
        <v>180</v>
      </c>
      <c r="G1575" s="23" t="s">
        <v>181</v>
      </c>
      <c r="H1575" s="23" t="s">
        <v>133</v>
      </c>
      <c r="I1575" s="13">
        <v>110000</v>
      </c>
      <c r="J1575" s="13">
        <v>33000</v>
      </c>
      <c r="K1575" s="13">
        <v>110000</v>
      </c>
      <c r="L1575" s="24">
        <v>11.409000000000001</v>
      </c>
      <c r="M1575" s="37">
        <f t="shared" si="146"/>
        <v>12</v>
      </c>
      <c r="N1575" s="24">
        <v>2.52</v>
      </c>
      <c r="O1575" s="13">
        <v>3</v>
      </c>
      <c r="P1575" s="36">
        <f t="shared" si="147"/>
        <v>1.8900000000000001</v>
      </c>
      <c r="Q1575" s="38">
        <f t="shared" si="148"/>
        <v>12.600000000000001</v>
      </c>
      <c r="R1575" s="37">
        <f t="shared" si="149"/>
        <v>12.600000000000001</v>
      </c>
      <c r="S1575" s="39">
        <f>IF(AND(I1575=38000,R1575&lt;=4.5,M1575&gt;8),'[1]Pricing Schedule'!$F$8+('[1]Pricing Schedule'!$F$9*M1575),
IF(AND(I1575=38000,R1575&lt;=4.5,M1575&lt;=8),'[1]Pricing Schedule'!$F$34+('[1]Pricing Schedule'!$F$36*M1575),
IF(AND(I1575=38000,R1575&gt;4.5,R1575&lt;=9,M1575&gt;8),'[1]Pricing Schedule'!$F$17+('[1]Pricing Schedule'!$F$18*M1575),
IF(AND(I1575=38000,R1575&gt;4.5,R1575&lt;=9,M1575&lt;=8),'[1]Pricing Schedule'!$F$34+('[1]Pricing Schedule'!$F$36*M1575),
IF(AND(I1575=38000,R1575&gt;9,R1575&lt;=12.8,M1575&gt;8),'[1]Pricing Schedule'!$F$26+('[1]Pricing Schedule'!$F$27*M1575),
IF(AND(I1575=38000,R1575&gt;9,R1575&lt;=12.8,M1575&lt;=8),'[1]Pricing Schedule'!$F$34+('[1]Pricing Schedule'!$F$36*M1575),
IF(AND(I1575=38000,R1575&gt;12.8,R1575&lt;=22.8),'[1]Pricing Schedule'!$F$34+('[1]Pricing Schedule'!$F$36*M1575),
IF(AND(I1575=38000,R1575&gt;22.8,R1575&lt;=30.2),'[1]Pricing Schedule'!$F$43+('[1]Pricing Schedule'!$F$45*M1575),
IF(AND(I1575=38000,R1575&gt;30.2,R1575&lt;=45.9),'[1]Pricing Schedule'!$F$52+('[1]Pricing Schedule'!$F$54*M1575),
IF(AND(I1575=38000,R1575&gt;45.9,R1575&lt;=123.4),'[1]Pricing Schedule'!$F$96+('[1]Pricing Schedule'!$F$97*M1575),
IF(AND(I1575=38000,R1575&gt;123.4,R1575&lt;=168.2,M1575&lt;=10),'[1]Pricing Schedule'!$F$103+('[1]Pricing Schedule'!$F$105*M1575),
IF(AND(I1575=38000,R1575&gt;123.4,R1575&lt;=168.2,M1575&gt;10),'[1]Pricing Schedule'!$F$111+('[1]Pricing Schedule'!$F$113*M1575),
IF(AND(I1575=38000,R1575&gt;157.4,R1575&lt;=336.4,M1575&lt;=10),('[1]Pricing Schedule'!$F$103+('[1]Pricing Schedule'!$F$105*M1575))*2,
IF(AND(I1575=38000,R1575&gt;157.4,R1575&lt;=336.4,M1575&gt;10),('[1]Pricing Schedule'!$F$111+('[1]Pricing Schedule'!$F$113*M1575))*2,
IF(AND(I1575=38000,R1575&gt;314.8,R1575&lt;=504.6,M1575&lt;=10),('[1]Pricing Schedule'!$F$103+('[1]Pricing Schedule'!$F$105*M1575))*3,
IF(AND(I1575=38000,R1575&gt;314.8,R1575&lt;=504.6,M1575&gt;10),('[1]Pricing Schedule'!$F$111+('[1]Pricing Schedule'!$F$113*M1575))*3,
IF(AND(I1575=38000,R1575&gt;472.2,R1575&lt;=672.8,M1575&lt;=10),('[1]Pricing Schedule'!$F$103+('[1]Pricing Schedule'!$F$105*M1575))*4,
IF(AND(I1575=38000,R1575&gt;472.2,R1575&lt;=672.8,M1575&gt;10),('[1]Pricing Schedule'!$F$111+('[1]Pricing Schedule'!$F$113*M1575))*4,
IF(AND(I1575=110000,R1575&lt;=12.8,M1575&gt;2),'[1]Pricing Schedule'!$F$62+('[1]Pricing Schedule'!$F$63*M1575),
IF(AND(I1575=110000,R1575&lt;=12.8,M1575&lt;=2),'[1]Pricing Schedule'!$F$96+('[1]Pricing Schedule'!$F$97*M1575),
IF(AND(I1575=110000,R1575&gt;12.8,R1575&lt;=22.8,M1575&gt;3),'[1]Pricing Schedule'!$F$71+('[1]Pricing Schedule'!$F$72*M1575),
IF(AND(I1575=110000,R1575&gt;12.8,R1575&lt;=22.8,M1575&lt;=3),'[1]Pricing Schedule'!$F$96+('[1]Pricing Schedule'!$F$97*M1575),
IF(AND(I1575=110000,R1575&gt;22.8,R1575&lt;=30.2),'[1]Pricing Schedule'!$F$80+('[1]Pricing Schedule'!$F$81*M1575),
IF(AND(I1575=110000,R1575&gt;30.2,R1575&lt;=45.9),'[1]Pricing Schedule'!$F$89+('[1]Pricing Schedule'!$F$90*M1575),
IF(AND(I1575=110000,R1575&gt;45.9,R1575&lt;=123.4),'[1]Pricing Schedule'!$F$96+('[1]Pricing Schedule'!$F$97*M1575),
IF(AND(I1575=110000,R1575&gt;123.4,R1575&lt;=168.2,M1575&lt;=10),'[1]Pricing Schedule'!$F$103+('[1]Pricing Schedule'!$F$105*M1575),
IF(AND(I1575=110000,R1575&gt;123.4,R1575&lt;=168.2,M1575&gt;10),'[1]Pricing Schedule'!$F$111+('[1]Pricing Schedule'!$F$113*M1575),
IF(AND(I1575=110000,R1575&gt;168.2,R1575&lt;=336.4,M1575&lt;=10),('[1]Pricing Schedule'!$F$103+('[1]Pricing Schedule'!$F$105*M1575))*2,
IF(AND(I1575=110000,R1575&gt;168.2,R1575&lt;=336.4,M1575&gt;10),('[1]Pricing Schedule'!$F$111+('[1]Pricing Schedule'!$F$113*M1575))*2,
IF(AND(I1575=110000,R1575&gt;336.4,R1575&lt;=504.6,M1575&lt;=10),('[1]Pricing Schedule'!$F$103+('[1]Pricing Schedule'!$F$105*M1575))*3,
IF(AND(I1575=110000,R1575&gt;336.4,R1575&lt;=504.6,M1575&gt;10),('[1]Pricing Schedule'!$F$111+('[1]Pricing Schedule'!$F$113*M1575))*3,
IF(AND(I1575=110000,R1575&gt;504.6,R1575&lt;=672.8,M1575&lt;=10),('[1]Pricing Schedule'!$F$103+('[1]Pricing Schedule'!$F$105*M1575))*4,
IF(AND(I1575=110000,R1575&gt;504.6,R1575&lt;=672.8,M1575&gt;10),('[1]Pricing Schedule'!$F$111+('[1]Pricing Schedule'!$F$113*M1575))*4,
IF(AND(I1575=110000,R1575&gt;672.8,R1575&lt;=841,M1575&lt;=10),('[1]Pricing Schedule'!$F$103+('[1]Pricing Schedule'!$F$105*M1575))*5,
IF(AND(I1575=110000,R1575&gt;672.8,R1575&lt;=841,M1575&gt;10),('[1]Pricing Schedule'!$F$111+('[1]Pricing Schedule'!$F$113*M1575))*5,
IF(AND(I1575=110000,R1575&gt;672.8,R1575&lt;=841,M1575&lt;=10),('[1]Pricing Schedule'!$F$103+('[1]Pricing Schedule'!$F$105*M1575))*5,
IF(AND(I1575=110000,R1575&gt;672.8,R1575&lt;=841,M1575&gt;10),('[1]Pricing Schedule'!$F$111+('[1]Pricing Schedule'!$F$113*M1575))*5,
IF(AND(I1575=110000,R1575&gt;1345.6,R1575&lt;=1513.8,M1575&lt;=10),('[1]Pricing Schedule'!$F$103+('[1]Pricing Schedule'!$F$105*M1575))*9,
IF(AND(I1575=110000,R1575&gt;1345.6,R1575&lt;=1513.8,M1575&gt;10),('[1]Pricing Schedule'!$F$111+('[1]Pricing Schedule'!$F$113*M1575))*9,
9999999999)))))))))))))))))))))))))))))))))))))))</f>
        <v>2048870</v>
      </c>
      <c r="T1575" s="21">
        <f>IF(AND(I1575=38000,R1575&lt;=4.5,M1575&gt;8),'[1]Pricing Schedule'!$J$9,
IF(AND(I1575=38000,R1575&lt;=4.5,M1575&lt;=8),'[1]Pricing Schedule'!$J$36,
IF(AND(I1575=38000,R1575&gt;4.5,R1575&lt;=9,M1575&gt;8),'[1]Pricing Schedule'!$J$18,
IF(AND(I1575=38000,R1575&gt;4.5,R1575&lt;=9,M1575&lt;=8),'[1]Pricing Schedule'!$J$36,
IF(AND(I1575=38000,R1575&gt;9,R1575&lt;=12.8,M1575&gt;8),'[1]Pricing Schedule'!$J$27,
IF(AND(I1575=38000,R1575&gt;9,R1575&lt;=12.8,M1575&lt;=8),'[1]Pricing Schedule'!$J$36,
IF(AND(I1575=38000,R1575&gt;12.8,R1575&lt;=22.8),'[1]Pricing Schedule'!$J$36,
IF(AND(I1575=38000,R1575&gt;22.8,R1575&lt;=30.2),'[1]Pricing Schedule'!$J$45,
IF(AND(I1575=38000,R1575&gt;30.2,R1575&lt;=45.9),'[1]Pricing Schedule'!$J$54,
IF(AND(I1575=38000,R1575&gt;45.9,R1575&lt;=123.4),'[1]Pricing Schedule'!$J$97,
IF(AND(I1575=38000,R1575&gt;123.4,R1575&lt;=168.2,M1575&lt;=10),'[1]Pricing Schedule'!$J$105,
IF(AND(I1575=38000,R1575&gt;123.4,R1575&lt;=168.2,M1575&gt;10),'[1]Pricing Schedule'!$J$113,
IF(AND(I1575=38000,R1575&gt;168.2,R1575&lt;=336.4,M1575&lt;=10),('[1]Pricing Schedule'!$J$105),
IF(AND(I1575=38000,R1575&gt;168.2,R1575&lt;=336.4,M1575&gt;10),('[1]Pricing Schedule'!$J$113),
IF(AND(I1575=38000,R1575&gt;336.4,R1575&lt;=504.6,M1575&lt;=10),('[1]Pricing Schedule'!$J$105),
IF(AND(I1575=38000,R1575&gt;336.4,R1575&lt;=504.6,M1575&gt;10),('[1]Pricing Schedule'!$J$113),
IF(AND(I1575=38000,R1575&gt;504.6,R1575&lt;=672.8,M1575&lt;=10),('[1]Pricing Schedule'!$J$105),
IF(AND(I1575=38000,R1575&gt;504.6,R1575&lt;=672.8,M1575&gt;10),('[1]Pricing Schedule'!$J$113),
IF(AND(I1575=110000,R1575&lt;=12.8,M1575&gt;2),'[1]Pricing Schedule'!$J$63,
IF(AND(I1575=110000,R1575&lt;=12.8,M1575&lt;=2),'[1]Pricing Schedule'!$J$97,
IF(AND(I1575=110000,R1575&gt;12.8,R1575&lt;=22.8,M1575&gt;3),'[1]Pricing Schedule'!$J$72,
IF(AND(I1575=110000,R1575&gt;12.8,R1575&lt;=22.8,M1575&lt;=3),'[1]Pricing Schedule'!$J$97,
IF(AND(I1575=110000,R1575&gt;22.8,R1575&lt;=30.2),'[1]Pricing Schedule'!$J$81,
IF(AND(I1575=110000,R1575&gt;30.2,R1575&lt;=45.9),'[1]Pricing Schedule'!$J$90,
IF(AND(I1575=110000,R1575&gt;45.9,R1575&lt;=123.4),'[1]Pricing Schedule'!$J$97,
IF(AND(I1575=110000,R1575&gt;123.4,R1575&lt;=168.2,M1575&lt;=10),'[1]Pricing Schedule'!$J$105,
IF(AND(I1575=110000,R1575&gt;123.4,R1575&lt;=168.2,M1575&gt;10),'[1]Pricing Schedule'!$J$113,
IF(AND(I1575=110000,R1575&gt;168.2,R1575&lt;=336.2,M1575&lt;=10),('[1]Pricing Schedule'!$J$105),
IF(AND(I1575=110000,R1575&gt;168.2,R1575&lt;=336.2,M1575&gt;10),('[1]Pricing Schedule'!$J$113),
IF(AND(I1575=110000,R1575&gt;336.4,R1575&lt;=504.6,M1575&lt;=10),('[1]Pricing Schedule'!$J$105),
IF(AND(I1575=110000,R1575&gt;336.4,R1575&lt;=504.6,M1575&gt;10),('[1]Pricing Schedule'!$J$113),
IF(AND(I1575=110000,R1575&gt;504.6,R1575&lt;=672.8,M1575&lt;=10),('[1]Pricing Schedule'!$J$105),
IF(AND(I1575=110000,R1575&gt;504.6,R1575&lt;=672.8,M1575&gt;10),('[1]Pricing Schedule'!$J$113),
IF(AND(I1575=110000,R1575&gt;672.8,R1575&lt;=841,M1575&lt;=10),('[1]Pricing Schedule'!$J$105),
IF(AND(I1575=110000,R1575&gt;672.8,R1575&lt;=841,M1575&gt;10),('[1]Pricing Schedule'!$J$113),
IF(AND(I1575=110000,R1575&gt;1682,R1575&lt;=1850.2,M1575&lt;=10),('[1]Pricing Schedule'!$J$105),
IF(AND(I1575=110000,R1575&gt;1682,R1575&lt;=1850.2,M1575&gt;10),('[1]Pricing Schedule'!$J$113),
IF(AND(I1575=110000,R1575&gt;2018.4,R1575&lt;=2186.6,M1575&lt;=10),('[1]Pricing Schedule'!$J$105),
IF(AND(I1575=110000,R1575&gt;2018.4,R1575&lt;=2186.6,M1575&gt;10),('[1]Pricing Schedule'!$J$113),999999999)))))))))))))))))))))))))))))))))))))))</f>
        <v>7</v>
      </c>
      <c r="U1575" s="40">
        <f t="shared" si="150"/>
        <v>162608.73015873015</v>
      </c>
      <c r="V1575" s="41">
        <f t="shared" si="151"/>
        <v>6.1497313153103912</v>
      </c>
      <c r="Y1575" s="23">
        <v>585</v>
      </c>
      <c r="Z1575" s="23">
        <v>617</v>
      </c>
      <c r="AD1575" s="13"/>
      <c r="AE1575" s="13"/>
      <c r="AF1575" s="13"/>
      <c r="AR1575" s="35"/>
    </row>
    <row r="1576" spans="1:44">
      <c r="A1576" s="23">
        <v>1578</v>
      </c>
      <c r="B1576" s="23">
        <v>1578</v>
      </c>
      <c r="C1576" s="23" t="s">
        <v>2279</v>
      </c>
      <c r="D1576" s="23" t="s">
        <v>121</v>
      </c>
      <c r="E1576" s="23" t="s">
        <v>121</v>
      </c>
      <c r="F1576" s="23" t="s">
        <v>1147</v>
      </c>
      <c r="G1576" s="23" t="s">
        <v>1148</v>
      </c>
      <c r="H1576" s="23" t="s">
        <v>133</v>
      </c>
      <c r="I1576" s="13">
        <v>110000</v>
      </c>
      <c r="J1576" s="23" t="s">
        <v>119</v>
      </c>
      <c r="K1576" s="13">
        <v>110000</v>
      </c>
      <c r="L1576" s="24">
        <v>3.306</v>
      </c>
      <c r="M1576" s="37">
        <f t="shared" si="146"/>
        <v>4</v>
      </c>
      <c r="N1576" s="24">
        <v>1.921</v>
      </c>
      <c r="O1576" s="13">
        <v>3</v>
      </c>
      <c r="P1576" s="36">
        <f t="shared" si="147"/>
        <v>1.44075</v>
      </c>
      <c r="Q1576" s="38">
        <f t="shared" si="148"/>
        <v>8.4</v>
      </c>
      <c r="R1576" s="37">
        <f t="shared" si="149"/>
        <v>8.4</v>
      </c>
      <c r="S1576" s="39">
        <f>IF(AND(I1576=38000,R1576&lt;=4.5,M1576&gt;8),'[1]Pricing Schedule'!$F$8+('[1]Pricing Schedule'!$F$9*M1576),
IF(AND(I1576=38000,R1576&lt;=4.5,M1576&lt;=8),'[1]Pricing Schedule'!$F$34+('[1]Pricing Schedule'!$F$36*M1576),
IF(AND(I1576=38000,R1576&gt;4.5,R1576&lt;=9,M1576&gt;8),'[1]Pricing Schedule'!$F$17+('[1]Pricing Schedule'!$F$18*M1576),
IF(AND(I1576=38000,R1576&gt;4.5,R1576&lt;=9,M1576&lt;=8),'[1]Pricing Schedule'!$F$34+('[1]Pricing Schedule'!$F$36*M1576),
IF(AND(I1576=38000,R1576&gt;9,R1576&lt;=12.8,M1576&gt;8),'[1]Pricing Schedule'!$F$26+('[1]Pricing Schedule'!$F$27*M1576),
IF(AND(I1576=38000,R1576&gt;9,R1576&lt;=12.8,M1576&lt;=8),'[1]Pricing Schedule'!$F$34+('[1]Pricing Schedule'!$F$36*M1576),
IF(AND(I1576=38000,R1576&gt;12.8,R1576&lt;=22.8),'[1]Pricing Schedule'!$F$34+('[1]Pricing Schedule'!$F$36*M1576),
IF(AND(I1576=38000,R1576&gt;22.8,R1576&lt;=30.2),'[1]Pricing Schedule'!$F$43+('[1]Pricing Schedule'!$F$45*M1576),
IF(AND(I1576=38000,R1576&gt;30.2,R1576&lt;=45.9),'[1]Pricing Schedule'!$F$52+('[1]Pricing Schedule'!$F$54*M1576),
IF(AND(I1576=38000,R1576&gt;45.9,R1576&lt;=123.4),'[1]Pricing Schedule'!$F$96+('[1]Pricing Schedule'!$F$97*M1576),
IF(AND(I1576=38000,R1576&gt;123.4,R1576&lt;=168.2,M1576&lt;=10),'[1]Pricing Schedule'!$F$103+('[1]Pricing Schedule'!$F$105*M1576),
IF(AND(I1576=38000,R1576&gt;123.4,R1576&lt;=168.2,M1576&gt;10),'[1]Pricing Schedule'!$F$111+('[1]Pricing Schedule'!$F$113*M1576),
IF(AND(I1576=38000,R1576&gt;157.4,R1576&lt;=336.4,M1576&lt;=10),('[1]Pricing Schedule'!$F$103+('[1]Pricing Schedule'!$F$105*M1576))*2,
IF(AND(I1576=38000,R1576&gt;157.4,R1576&lt;=336.4,M1576&gt;10),('[1]Pricing Schedule'!$F$111+('[1]Pricing Schedule'!$F$113*M1576))*2,
IF(AND(I1576=38000,R1576&gt;314.8,R1576&lt;=504.6,M1576&lt;=10),('[1]Pricing Schedule'!$F$103+('[1]Pricing Schedule'!$F$105*M1576))*3,
IF(AND(I1576=38000,R1576&gt;314.8,R1576&lt;=504.6,M1576&gt;10),('[1]Pricing Schedule'!$F$111+('[1]Pricing Schedule'!$F$113*M1576))*3,
IF(AND(I1576=38000,R1576&gt;472.2,R1576&lt;=672.8,M1576&lt;=10),('[1]Pricing Schedule'!$F$103+('[1]Pricing Schedule'!$F$105*M1576))*4,
IF(AND(I1576=38000,R1576&gt;472.2,R1576&lt;=672.8,M1576&gt;10),('[1]Pricing Schedule'!$F$111+('[1]Pricing Schedule'!$F$113*M1576))*4,
IF(AND(I1576=110000,R1576&lt;=12.8,M1576&gt;2),'[1]Pricing Schedule'!$F$62+('[1]Pricing Schedule'!$F$63*M1576),
IF(AND(I1576=110000,R1576&lt;=12.8,M1576&lt;=2),'[1]Pricing Schedule'!$F$96+('[1]Pricing Schedule'!$F$97*M1576),
IF(AND(I1576=110000,R1576&gt;12.8,R1576&lt;=22.8,M1576&gt;3),'[1]Pricing Schedule'!$F$71+('[1]Pricing Schedule'!$F$72*M1576),
IF(AND(I1576=110000,R1576&gt;12.8,R1576&lt;=22.8,M1576&lt;=3),'[1]Pricing Schedule'!$F$96+('[1]Pricing Schedule'!$F$97*M1576),
IF(AND(I1576=110000,R1576&gt;22.8,R1576&lt;=30.2),'[1]Pricing Schedule'!$F$80+('[1]Pricing Schedule'!$F$81*M1576),
IF(AND(I1576=110000,R1576&gt;30.2,R1576&lt;=45.9),'[1]Pricing Schedule'!$F$89+('[1]Pricing Schedule'!$F$90*M1576),
IF(AND(I1576=110000,R1576&gt;45.9,R1576&lt;=123.4),'[1]Pricing Schedule'!$F$96+('[1]Pricing Schedule'!$F$97*M1576),
IF(AND(I1576=110000,R1576&gt;123.4,R1576&lt;=168.2,M1576&lt;=10),'[1]Pricing Schedule'!$F$103+('[1]Pricing Schedule'!$F$105*M1576),
IF(AND(I1576=110000,R1576&gt;123.4,R1576&lt;=168.2,M1576&gt;10),'[1]Pricing Schedule'!$F$111+('[1]Pricing Schedule'!$F$113*M1576),
IF(AND(I1576=110000,R1576&gt;168.2,R1576&lt;=336.4,M1576&lt;=10),('[1]Pricing Schedule'!$F$103+('[1]Pricing Schedule'!$F$105*M1576))*2,
IF(AND(I1576=110000,R1576&gt;168.2,R1576&lt;=336.4,M1576&gt;10),('[1]Pricing Schedule'!$F$111+('[1]Pricing Schedule'!$F$113*M1576))*2,
IF(AND(I1576=110000,R1576&gt;336.4,R1576&lt;=504.6,M1576&lt;=10),('[1]Pricing Schedule'!$F$103+('[1]Pricing Schedule'!$F$105*M1576))*3,
IF(AND(I1576=110000,R1576&gt;336.4,R1576&lt;=504.6,M1576&gt;10),('[1]Pricing Schedule'!$F$111+('[1]Pricing Schedule'!$F$113*M1576))*3,
IF(AND(I1576=110000,R1576&gt;504.6,R1576&lt;=672.8,M1576&lt;=10),('[1]Pricing Schedule'!$F$103+('[1]Pricing Schedule'!$F$105*M1576))*4,
IF(AND(I1576=110000,R1576&gt;504.6,R1576&lt;=672.8,M1576&gt;10),('[1]Pricing Schedule'!$F$111+('[1]Pricing Schedule'!$F$113*M1576))*4,
IF(AND(I1576=110000,R1576&gt;672.8,R1576&lt;=841,M1576&lt;=10),('[1]Pricing Schedule'!$F$103+('[1]Pricing Schedule'!$F$105*M1576))*5,
IF(AND(I1576=110000,R1576&gt;672.8,R1576&lt;=841,M1576&gt;10),('[1]Pricing Schedule'!$F$111+('[1]Pricing Schedule'!$F$113*M1576))*5,
IF(AND(I1576=110000,R1576&gt;672.8,R1576&lt;=841,M1576&lt;=10),('[1]Pricing Schedule'!$F$103+('[1]Pricing Schedule'!$F$105*M1576))*5,
IF(AND(I1576=110000,R1576&gt;672.8,R1576&lt;=841,M1576&gt;10),('[1]Pricing Schedule'!$F$111+('[1]Pricing Schedule'!$F$113*M1576))*5,
IF(AND(I1576=110000,R1576&gt;1345.6,R1576&lt;=1513.8,M1576&lt;=10),('[1]Pricing Schedule'!$F$103+('[1]Pricing Schedule'!$F$105*M1576))*9,
IF(AND(I1576=110000,R1576&gt;1345.6,R1576&lt;=1513.8,M1576&gt;10),('[1]Pricing Schedule'!$F$111+('[1]Pricing Schedule'!$F$113*M1576))*9,
9999999999)))))))))))))))))))))))))))))))))))))))</f>
        <v>1627270</v>
      </c>
      <c r="T1576" s="21">
        <f>IF(AND(I1576=38000,R1576&lt;=4.5,M1576&gt;8),'[1]Pricing Schedule'!$J$9,
IF(AND(I1576=38000,R1576&lt;=4.5,M1576&lt;=8),'[1]Pricing Schedule'!$J$36,
IF(AND(I1576=38000,R1576&gt;4.5,R1576&lt;=9,M1576&gt;8),'[1]Pricing Schedule'!$J$18,
IF(AND(I1576=38000,R1576&gt;4.5,R1576&lt;=9,M1576&lt;=8),'[1]Pricing Schedule'!$J$36,
IF(AND(I1576=38000,R1576&gt;9,R1576&lt;=12.8,M1576&gt;8),'[1]Pricing Schedule'!$J$27,
IF(AND(I1576=38000,R1576&gt;9,R1576&lt;=12.8,M1576&lt;=8),'[1]Pricing Schedule'!$J$36,
IF(AND(I1576=38000,R1576&gt;12.8,R1576&lt;=22.8),'[1]Pricing Schedule'!$J$36,
IF(AND(I1576=38000,R1576&gt;22.8,R1576&lt;=30.2),'[1]Pricing Schedule'!$J$45,
IF(AND(I1576=38000,R1576&gt;30.2,R1576&lt;=45.9),'[1]Pricing Schedule'!$J$54,
IF(AND(I1576=38000,R1576&gt;45.9,R1576&lt;=123.4),'[1]Pricing Schedule'!$J$97,
IF(AND(I1576=38000,R1576&gt;123.4,R1576&lt;=168.2,M1576&lt;=10),'[1]Pricing Schedule'!$J$105,
IF(AND(I1576=38000,R1576&gt;123.4,R1576&lt;=168.2,M1576&gt;10),'[1]Pricing Schedule'!$J$113,
IF(AND(I1576=38000,R1576&gt;168.2,R1576&lt;=336.4,M1576&lt;=10),('[1]Pricing Schedule'!$J$105),
IF(AND(I1576=38000,R1576&gt;168.2,R1576&lt;=336.4,M1576&gt;10),('[1]Pricing Schedule'!$J$113),
IF(AND(I1576=38000,R1576&gt;336.4,R1576&lt;=504.6,M1576&lt;=10),('[1]Pricing Schedule'!$J$105),
IF(AND(I1576=38000,R1576&gt;336.4,R1576&lt;=504.6,M1576&gt;10),('[1]Pricing Schedule'!$J$113),
IF(AND(I1576=38000,R1576&gt;504.6,R1576&lt;=672.8,M1576&lt;=10),('[1]Pricing Schedule'!$J$105),
IF(AND(I1576=38000,R1576&gt;504.6,R1576&lt;=672.8,M1576&gt;10),('[1]Pricing Schedule'!$J$113),
IF(AND(I1576=110000,R1576&lt;=12.8,M1576&gt;2),'[1]Pricing Schedule'!$J$63,
IF(AND(I1576=110000,R1576&lt;=12.8,M1576&lt;=2),'[1]Pricing Schedule'!$J$97,
IF(AND(I1576=110000,R1576&gt;12.8,R1576&lt;=22.8,M1576&gt;3),'[1]Pricing Schedule'!$J$72,
IF(AND(I1576=110000,R1576&gt;12.8,R1576&lt;=22.8,M1576&lt;=3),'[1]Pricing Schedule'!$J$97,
IF(AND(I1576=110000,R1576&gt;22.8,R1576&lt;=30.2),'[1]Pricing Schedule'!$J$81,
IF(AND(I1576=110000,R1576&gt;30.2,R1576&lt;=45.9),'[1]Pricing Schedule'!$J$90,
IF(AND(I1576=110000,R1576&gt;45.9,R1576&lt;=123.4),'[1]Pricing Schedule'!$J$97,
IF(AND(I1576=110000,R1576&gt;123.4,R1576&lt;=168.2,M1576&lt;=10),'[1]Pricing Schedule'!$J$105,
IF(AND(I1576=110000,R1576&gt;123.4,R1576&lt;=168.2,M1576&gt;10),'[1]Pricing Schedule'!$J$113,
IF(AND(I1576=110000,R1576&gt;168.2,R1576&lt;=336.2,M1576&lt;=10),('[1]Pricing Schedule'!$J$105),
IF(AND(I1576=110000,R1576&gt;168.2,R1576&lt;=336.2,M1576&gt;10),('[1]Pricing Schedule'!$J$113),
IF(AND(I1576=110000,R1576&gt;336.4,R1576&lt;=504.6,M1576&lt;=10),('[1]Pricing Schedule'!$J$105),
IF(AND(I1576=110000,R1576&gt;336.4,R1576&lt;=504.6,M1576&gt;10),('[1]Pricing Schedule'!$J$113),
IF(AND(I1576=110000,R1576&gt;504.6,R1576&lt;=672.8,M1576&lt;=10),('[1]Pricing Schedule'!$J$105),
IF(AND(I1576=110000,R1576&gt;504.6,R1576&lt;=672.8,M1576&gt;10),('[1]Pricing Schedule'!$J$113),
IF(AND(I1576=110000,R1576&gt;672.8,R1576&lt;=841,M1576&lt;=10),('[1]Pricing Schedule'!$J$105),
IF(AND(I1576=110000,R1576&gt;672.8,R1576&lt;=841,M1576&gt;10),('[1]Pricing Schedule'!$J$113),
IF(AND(I1576=110000,R1576&gt;1682,R1576&lt;=1850.2,M1576&lt;=10),('[1]Pricing Schedule'!$J$105),
IF(AND(I1576=110000,R1576&gt;1682,R1576&lt;=1850.2,M1576&gt;10),('[1]Pricing Schedule'!$J$113),
IF(AND(I1576=110000,R1576&gt;2018.4,R1576&lt;=2186.6,M1576&lt;=10),('[1]Pricing Schedule'!$J$105),
IF(AND(I1576=110000,R1576&gt;2018.4,R1576&lt;=2186.6,M1576&gt;10),('[1]Pricing Schedule'!$J$113),999999999)))))))))))))))))))))))))))))))))))))))</f>
        <v>7</v>
      </c>
      <c r="U1576" s="40">
        <f t="shared" si="150"/>
        <v>193722.61904761905</v>
      </c>
      <c r="V1576" s="41">
        <f t="shared" si="151"/>
        <v>5.162019824614231</v>
      </c>
      <c r="Y1576" s="23">
        <v>710</v>
      </c>
      <c r="Z1576" s="23">
        <v>87</v>
      </c>
      <c r="AD1576" s="13"/>
      <c r="AE1576" s="13"/>
      <c r="AF1576" s="13"/>
      <c r="AR1576" s="35"/>
    </row>
    <row r="1577" spans="1:44">
      <c r="A1577" s="23">
        <v>1579</v>
      </c>
      <c r="B1577" s="23">
        <v>1579</v>
      </c>
      <c r="C1577" s="23" t="s">
        <v>2280</v>
      </c>
      <c r="D1577" s="23" t="s">
        <v>183</v>
      </c>
      <c r="E1577" s="23" t="s">
        <v>183</v>
      </c>
      <c r="F1577" s="23" t="s">
        <v>184</v>
      </c>
      <c r="G1577" s="23" t="s">
        <v>185</v>
      </c>
      <c r="H1577" s="23" t="s">
        <v>133</v>
      </c>
      <c r="I1577" s="13">
        <v>110000</v>
      </c>
      <c r="L1577" s="24">
        <v>4.6109999999999998</v>
      </c>
      <c r="M1577" s="37">
        <f t="shared" si="146"/>
        <v>5</v>
      </c>
      <c r="N1577" s="24">
        <v>2.859</v>
      </c>
      <c r="O1577" s="13">
        <v>3</v>
      </c>
      <c r="P1577" s="36">
        <f t="shared" si="147"/>
        <v>2.14425</v>
      </c>
      <c r="Q1577" s="38">
        <f t="shared" si="148"/>
        <v>12.600000000000001</v>
      </c>
      <c r="R1577" s="37">
        <f t="shared" si="149"/>
        <v>12.600000000000001</v>
      </c>
      <c r="S1577" s="39">
        <f>IF(AND(I1577=38000,R1577&lt;=4.5,M1577&gt;8),'[1]Pricing Schedule'!$F$8+('[1]Pricing Schedule'!$F$9*M1577),
IF(AND(I1577=38000,R1577&lt;=4.5,M1577&lt;=8),'[1]Pricing Schedule'!$F$34+('[1]Pricing Schedule'!$F$36*M1577),
IF(AND(I1577=38000,R1577&gt;4.5,R1577&lt;=9,M1577&gt;8),'[1]Pricing Schedule'!$F$17+('[1]Pricing Schedule'!$F$18*M1577),
IF(AND(I1577=38000,R1577&gt;4.5,R1577&lt;=9,M1577&lt;=8),'[1]Pricing Schedule'!$F$34+('[1]Pricing Schedule'!$F$36*M1577),
IF(AND(I1577=38000,R1577&gt;9,R1577&lt;=12.8,M1577&gt;8),'[1]Pricing Schedule'!$F$26+('[1]Pricing Schedule'!$F$27*M1577),
IF(AND(I1577=38000,R1577&gt;9,R1577&lt;=12.8,M1577&lt;=8),'[1]Pricing Schedule'!$F$34+('[1]Pricing Schedule'!$F$36*M1577),
IF(AND(I1577=38000,R1577&gt;12.8,R1577&lt;=22.8),'[1]Pricing Schedule'!$F$34+('[1]Pricing Schedule'!$F$36*M1577),
IF(AND(I1577=38000,R1577&gt;22.8,R1577&lt;=30.2),'[1]Pricing Schedule'!$F$43+('[1]Pricing Schedule'!$F$45*M1577),
IF(AND(I1577=38000,R1577&gt;30.2,R1577&lt;=45.9),'[1]Pricing Schedule'!$F$52+('[1]Pricing Schedule'!$F$54*M1577),
IF(AND(I1577=38000,R1577&gt;45.9,R1577&lt;=123.4),'[1]Pricing Schedule'!$F$96+('[1]Pricing Schedule'!$F$97*M1577),
IF(AND(I1577=38000,R1577&gt;123.4,R1577&lt;=168.2,M1577&lt;=10),'[1]Pricing Schedule'!$F$103+('[1]Pricing Schedule'!$F$105*M1577),
IF(AND(I1577=38000,R1577&gt;123.4,R1577&lt;=168.2,M1577&gt;10),'[1]Pricing Schedule'!$F$111+('[1]Pricing Schedule'!$F$113*M1577),
IF(AND(I1577=38000,R1577&gt;157.4,R1577&lt;=336.4,M1577&lt;=10),('[1]Pricing Schedule'!$F$103+('[1]Pricing Schedule'!$F$105*M1577))*2,
IF(AND(I1577=38000,R1577&gt;157.4,R1577&lt;=336.4,M1577&gt;10),('[1]Pricing Schedule'!$F$111+('[1]Pricing Schedule'!$F$113*M1577))*2,
IF(AND(I1577=38000,R1577&gt;314.8,R1577&lt;=504.6,M1577&lt;=10),('[1]Pricing Schedule'!$F$103+('[1]Pricing Schedule'!$F$105*M1577))*3,
IF(AND(I1577=38000,R1577&gt;314.8,R1577&lt;=504.6,M1577&gt;10),('[1]Pricing Schedule'!$F$111+('[1]Pricing Schedule'!$F$113*M1577))*3,
IF(AND(I1577=38000,R1577&gt;472.2,R1577&lt;=672.8,M1577&lt;=10),('[1]Pricing Schedule'!$F$103+('[1]Pricing Schedule'!$F$105*M1577))*4,
IF(AND(I1577=38000,R1577&gt;472.2,R1577&lt;=672.8,M1577&gt;10),('[1]Pricing Schedule'!$F$111+('[1]Pricing Schedule'!$F$113*M1577))*4,
IF(AND(I1577=110000,R1577&lt;=12.8,M1577&gt;2),'[1]Pricing Schedule'!$F$62+('[1]Pricing Schedule'!$F$63*M1577),
IF(AND(I1577=110000,R1577&lt;=12.8,M1577&lt;=2),'[1]Pricing Schedule'!$F$96+('[1]Pricing Schedule'!$F$97*M1577),
IF(AND(I1577=110000,R1577&gt;12.8,R1577&lt;=22.8,M1577&gt;3),'[1]Pricing Schedule'!$F$71+('[1]Pricing Schedule'!$F$72*M1577),
IF(AND(I1577=110000,R1577&gt;12.8,R1577&lt;=22.8,M1577&lt;=3),'[1]Pricing Schedule'!$F$96+('[1]Pricing Schedule'!$F$97*M1577),
IF(AND(I1577=110000,R1577&gt;22.8,R1577&lt;=30.2),'[1]Pricing Schedule'!$F$80+('[1]Pricing Schedule'!$F$81*M1577),
IF(AND(I1577=110000,R1577&gt;30.2,R1577&lt;=45.9),'[1]Pricing Schedule'!$F$89+('[1]Pricing Schedule'!$F$90*M1577),
IF(AND(I1577=110000,R1577&gt;45.9,R1577&lt;=123.4),'[1]Pricing Schedule'!$F$96+('[1]Pricing Schedule'!$F$97*M1577),
IF(AND(I1577=110000,R1577&gt;123.4,R1577&lt;=168.2,M1577&lt;=10),'[1]Pricing Schedule'!$F$103+('[1]Pricing Schedule'!$F$105*M1577),
IF(AND(I1577=110000,R1577&gt;123.4,R1577&lt;=168.2,M1577&gt;10),'[1]Pricing Schedule'!$F$111+('[1]Pricing Schedule'!$F$113*M1577),
IF(AND(I1577=110000,R1577&gt;168.2,R1577&lt;=336.4,M1577&lt;=10),('[1]Pricing Schedule'!$F$103+('[1]Pricing Schedule'!$F$105*M1577))*2,
IF(AND(I1577=110000,R1577&gt;168.2,R1577&lt;=336.4,M1577&gt;10),('[1]Pricing Schedule'!$F$111+('[1]Pricing Schedule'!$F$113*M1577))*2,
IF(AND(I1577=110000,R1577&gt;336.4,R1577&lt;=504.6,M1577&lt;=10),('[1]Pricing Schedule'!$F$103+('[1]Pricing Schedule'!$F$105*M1577))*3,
IF(AND(I1577=110000,R1577&gt;336.4,R1577&lt;=504.6,M1577&gt;10),('[1]Pricing Schedule'!$F$111+('[1]Pricing Schedule'!$F$113*M1577))*3,
IF(AND(I1577=110000,R1577&gt;504.6,R1577&lt;=672.8,M1577&lt;=10),('[1]Pricing Schedule'!$F$103+('[1]Pricing Schedule'!$F$105*M1577))*4,
IF(AND(I1577=110000,R1577&gt;504.6,R1577&lt;=672.8,M1577&gt;10),('[1]Pricing Schedule'!$F$111+('[1]Pricing Schedule'!$F$113*M1577))*4,
IF(AND(I1577=110000,R1577&gt;672.8,R1577&lt;=841,M1577&lt;=10),('[1]Pricing Schedule'!$F$103+('[1]Pricing Schedule'!$F$105*M1577))*5,
IF(AND(I1577=110000,R1577&gt;672.8,R1577&lt;=841,M1577&gt;10),('[1]Pricing Schedule'!$F$111+('[1]Pricing Schedule'!$F$113*M1577))*5,
IF(AND(I1577=110000,R1577&gt;672.8,R1577&lt;=841,M1577&lt;=10),('[1]Pricing Schedule'!$F$103+('[1]Pricing Schedule'!$F$105*M1577))*5,
IF(AND(I1577=110000,R1577&gt;672.8,R1577&lt;=841,M1577&gt;10),('[1]Pricing Schedule'!$F$111+('[1]Pricing Schedule'!$F$113*M1577))*5,
IF(AND(I1577=110000,R1577&gt;1345.6,R1577&lt;=1513.8,M1577&lt;=10),('[1]Pricing Schedule'!$F$103+('[1]Pricing Schedule'!$F$105*M1577))*9,
IF(AND(I1577=110000,R1577&gt;1345.6,R1577&lt;=1513.8,M1577&gt;10),('[1]Pricing Schedule'!$F$111+('[1]Pricing Schedule'!$F$113*M1577))*9,
9999999999)))))))))))))))))))))))))))))))))))))))</f>
        <v>1679970</v>
      </c>
      <c r="T1577" s="21">
        <f>IF(AND(I1577=38000,R1577&lt;=4.5,M1577&gt;8),'[1]Pricing Schedule'!$J$9,
IF(AND(I1577=38000,R1577&lt;=4.5,M1577&lt;=8),'[1]Pricing Schedule'!$J$36,
IF(AND(I1577=38000,R1577&gt;4.5,R1577&lt;=9,M1577&gt;8),'[1]Pricing Schedule'!$J$18,
IF(AND(I1577=38000,R1577&gt;4.5,R1577&lt;=9,M1577&lt;=8),'[1]Pricing Schedule'!$J$36,
IF(AND(I1577=38000,R1577&gt;9,R1577&lt;=12.8,M1577&gt;8),'[1]Pricing Schedule'!$J$27,
IF(AND(I1577=38000,R1577&gt;9,R1577&lt;=12.8,M1577&lt;=8),'[1]Pricing Schedule'!$J$36,
IF(AND(I1577=38000,R1577&gt;12.8,R1577&lt;=22.8),'[1]Pricing Schedule'!$J$36,
IF(AND(I1577=38000,R1577&gt;22.8,R1577&lt;=30.2),'[1]Pricing Schedule'!$J$45,
IF(AND(I1577=38000,R1577&gt;30.2,R1577&lt;=45.9),'[1]Pricing Schedule'!$J$54,
IF(AND(I1577=38000,R1577&gt;45.9,R1577&lt;=123.4),'[1]Pricing Schedule'!$J$97,
IF(AND(I1577=38000,R1577&gt;123.4,R1577&lt;=168.2,M1577&lt;=10),'[1]Pricing Schedule'!$J$105,
IF(AND(I1577=38000,R1577&gt;123.4,R1577&lt;=168.2,M1577&gt;10),'[1]Pricing Schedule'!$J$113,
IF(AND(I1577=38000,R1577&gt;168.2,R1577&lt;=336.4,M1577&lt;=10),('[1]Pricing Schedule'!$J$105),
IF(AND(I1577=38000,R1577&gt;168.2,R1577&lt;=336.4,M1577&gt;10),('[1]Pricing Schedule'!$J$113),
IF(AND(I1577=38000,R1577&gt;336.4,R1577&lt;=504.6,M1577&lt;=10),('[1]Pricing Schedule'!$J$105),
IF(AND(I1577=38000,R1577&gt;336.4,R1577&lt;=504.6,M1577&gt;10),('[1]Pricing Schedule'!$J$113),
IF(AND(I1577=38000,R1577&gt;504.6,R1577&lt;=672.8,M1577&lt;=10),('[1]Pricing Schedule'!$J$105),
IF(AND(I1577=38000,R1577&gt;504.6,R1577&lt;=672.8,M1577&gt;10),('[1]Pricing Schedule'!$J$113),
IF(AND(I1577=110000,R1577&lt;=12.8,M1577&gt;2),'[1]Pricing Schedule'!$J$63,
IF(AND(I1577=110000,R1577&lt;=12.8,M1577&lt;=2),'[1]Pricing Schedule'!$J$97,
IF(AND(I1577=110000,R1577&gt;12.8,R1577&lt;=22.8,M1577&gt;3),'[1]Pricing Schedule'!$J$72,
IF(AND(I1577=110000,R1577&gt;12.8,R1577&lt;=22.8,M1577&lt;=3),'[1]Pricing Schedule'!$J$97,
IF(AND(I1577=110000,R1577&gt;22.8,R1577&lt;=30.2),'[1]Pricing Schedule'!$J$81,
IF(AND(I1577=110000,R1577&gt;30.2,R1577&lt;=45.9),'[1]Pricing Schedule'!$J$90,
IF(AND(I1577=110000,R1577&gt;45.9,R1577&lt;=123.4),'[1]Pricing Schedule'!$J$97,
IF(AND(I1577=110000,R1577&gt;123.4,R1577&lt;=168.2,M1577&lt;=10),'[1]Pricing Schedule'!$J$105,
IF(AND(I1577=110000,R1577&gt;123.4,R1577&lt;=168.2,M1577&gt;10),'[1]Pricing Schedule'!$J$113,
IF(AND(I1577=110000,R1577&gt;168.2,R1577&lt;=336.2,M1577&lt;=10),('[1]Pricing Schedule'!$J$105),
IF(AND(I1577=110000,R1577&gt;168.2,R1577&lt;=336.2,M1577&gt;10),('[1]Pricing Schedule'!$J$113),
IF(AND(I1577=110000,R1577&gt;336.4,R1577&lt;=504.6,M1577&lt;=10),('[1]Pricing Schedule'!$J$105),
IF(AND(I1577=110000,R1577&gt;336.4,R1577&lt;=504.6,M1577&gt;10),('[1]Pricing Schedule'!$J$113),
IF(AND(I1577=110000,R1577&gt;504.6,R1577&lt;=672.8,M1577&lt;=10),('[1]Pricing Schedule'!$J$105),
IF(AND(I1577=110000,R1577&gt;504.6,R1577&lt;=672.8,M1577&gt;10),('[1]Pricing Schedule'!$J$113),
IF(AND(I1577=110000,R1577&gt;672.8,R1577&lt;=841,M1577&lt;=10),('[1]Pricing Schedule'!$J$105),
IF(AND(I1577=110000,R1577&gt;672.8,R1577&lt;=841,M1577&gt;10),('[1]Pricing Schedule'!$J$113),
IF(AND(I1577=110000,R1577&gt;1682,R1577&lt;=1850.2,M1577&lt;=10),('[1]Pricing Schedule'!$J$105),
IF(AND(I1577=110000,R1577&gt;1682,R1577&lt;=1850.2,M1577&gt;10),('[1]Pricing Schedule'!$J$113),
IF(AND(I1577=110000,R1577&gt;2018.4,R1577&lt;=2186.6,M1577&lt;=10),('[1]Pricing Schedule'!$J$105),
IF(AND(I1577=110000,R1577&gt;2018.4,R1577&lt;=2186.6,M1577&gt;10),('[1]Pricing Schedule'!$J$113),999999999)))))))))))))))))))))))))))))))))))))))</f>
        <v>7</v>
      </c>
      <c r="U1577" s="40">
        <f t="shared" si="150"/>
        <v>133330.95238095237</v>
      </c>
      <c r="V1577" s="41">
        <f t="shared" si="151"/>
        <v>7.5001339309630541</v>
      </c>
      <c r="Y1577" s="23">
        <v>222</v>
      </c>
      <c r="Z1577" s="23">
        <v>110</v>
      </c>
      <c r="AD1577" s="13"/>
      <c r="AE1577" s="13"/>
      <c r="AF1577" s="13"/>
      <c r="AR1577" s="35"/>
    </row>
    <row r="1578" spans="1:44">
      <c r="A1578" s="23">
        <v>1580</v>
      </c>
      <c r="B1578" s="23">
        <v>1580</v>
      </c>
      <c r="C1578" s="23" t="s">
        <v>2281</v>
      </c>
      <c r="D1578" s="23" t="s">
        <v>183</v>
      </c>
      <c r="E1578" s="23" t="s">
        <v>183</v>
      </c>
      <c r="F1578" s="23" t="s">
        <v>184</v>
      </c>
      <c r="G1578" s="23" t="s">
        <v>185</v>
      </c>
      <c r="H1578" s="23" t="s">
        <v>133</v>
      </c>
      <c r="I1578" s="13">
        <v>110000</v>
      </c>
      <c r="L1578" s="24">
        <v>8.7430000000000003</v>
      </c>
      <c r="M1578" s="37">
        <f t="shared" si="146"/>
        <v>9</v>
      </c>
      <c r="N1578" s="24">
        <v>2.3959999999999999</v>
      </c>
      <c r="O1578" s="13">
        <v>3</v>
      </c>
      <c r="P1578" s="36">
        <f t="shared" si="147"/>
        <v>1.7969999999999999</v>
      </c>
      <c r="Q1578" s="38">
        <f t="shared" si="148"/>
        <v>12.600000000000001</v>
      </c>
      <c r="R1578" s="37">
        <f t="shared" si="149"/>
        <v>12.600000000000001</v>
      </c>
      <c r="S1578" s="39">
        <f>IF(AND(I1578=38000,R1578&lt;=4.5,M1578&gt;8),'[1]Pricing Schedule'!$F$8+('[1]Pricing Schedule'!$F$9*M1578),
IF(AND(I1578=38000,R1578&lt;=4.5,M1578&lt;=8),'[1]Pricing Schedule'!$F$34+('[1]Pricing Schedule'!$F$36*M1578),
IF(AND(I1578=38000,R1578&gt;4.5,R1578&lt;=9,M1578&gt;8),'[1]Pricing Schedule'!$F$17+('[1]Pricing Schedule'!$F$18*M1578),
IF(AND(I1578=38000,R1578&gt;4.5,R1578&lt;=9,M1578&lt;=8),'[1]Pricing Schedule'!$F$34+('[1]Pricing Schedule'!$F$36*M1578),
IF(AND(I1578=38000,R1578&gt;9,R1578&lt;=12.8,M1578&gt;8),'[1]Pricing Schedule'!$F$26+('[1]Pricing Schedule'!$F$27*M1578),
IF(AND(I1578=38000,R1578&gt;9,R1578&lt;=12.8,M1578&lt;=8),'[1]Pricing Schedule'!$F$34+('[1]Pricing Schedule'!$F$36*M1578),
IF(AND(I1578=38000,R1578&gt;12.8,R1578&lt;=22.8),'[1]Pricing Schedule'!$F$34+('[1]Pricing Schedule'!$F$36*M1578),
IF(AND(I1578=38000,R1578&gt;22.8,R1578&lt;=30.2),'[1]Pricing Schedule'!$F$43+('[1]Pricing Schedule'!$F$45*M1578),
IF(AND(I1578=38000,R1578&gt;30.2,R1578&lt;=45.9),'[1]Pricing Schedule'!$F$52+('[1]Pricing Schedule'!$F$54*M1578),
IF(AND(I1578=38000,R1578&gt;45.9,R1578&lt;=123.4),'[1]Pricing Schedule'!$F$96+('[1]Pricing Schedule'!$F$97*M1578),
IF(AND(I1578=38000,R1578&gt;123.4,R1578&lt;=168.2,M1578&lt;=10),'[1]Pricing Schedule'!$F$103+('[1]Pricing Schedule'!$F$105*M1578),
IF(AND(I1578=38000,R1578&gt;123.4,R1578&lt;=168.2,M1578&gt;10),'[1]Pricing Schedule'!$F$111+('[1]Pricing Schedule'!$F$113*M1578),
IF(AND(I1578=38000,R1578&gt;157.4,R1578&lt;=336.4,M1578&lt;=10),('[1]Pricing Schedule'!$F$103+('[1]Pricing Schedule'!$F$105*M1578))*2,
IF(AND(I1578=38000,R1578&gt;157.4,R1578&lt;=336.4,M1578&gt;10),('[1]Pricing Schedule'!$F$111+('[1]Pricing Schedule'!$F$113*M1578))*2,
IF(AND(I1578=38000,R1578&gt;314.8,R1578&lt;=504.6,M1578&lt;=10),('[1]Pricing Schedule'!$F$103+('[1]Pricing Schedule'!$F$105*M1578))*3,
IF(AND(I1578=38000,R1578&gt;314.8,R1578&lt;=504.6,M1578&gt;10),('[1]Pricing Schedule'!$F$111+('[1]Pricing Schedule'!$F$113*M1578))*3,
IF(AND(I1578=38000,R1578&gt;472.2,R1578&lt;=672.8,M1578&lt;=10),('[1]Pricing Schedule'!$F$103+('[1]Pricing Schedule'!$F$105*M1578))*4,
IF(AND(I1578=38000,R1578&gt;472.2,R1578&lt;=672.8,M1578&gt;10),('[1]Pricing Schedule'!$F$111+('[1]Pricing Schedule'!$F$113*M1578))*4,
IF(AND(I1578=110000,R1578&lt;=12.8,M1578&gt;2),'[1]Pricing Schedule'!$F$62+('[1]Pricing Schedule'!$F$63*M1578),
IF(AND(I1578=110000,R1578&lt;=12.8,M1578&lt;=2),'[1]Pricing Schedule'!$F$96+('[1]Pricing Schedule'!$F$97*M1578),
IF(AND(I1578=110000,R1578&gt;12.8,R1578&lt;=22.8,M1578&gt;3),'[1]Pricing Schedule'!$F$71+('[1]Pricing Schedule'!$F$72*M1578),
IF(AND(I1578=110000,R1578&gt;12.8,R1578&lt;=22.8,M1578&lt;=3),'[1]Pricing Schedule'!$F$96+('[1]Pricing Schedule'!$F$97*M1578),
IF(AND(I1578=110000,R1578&gt;22.8,R1578&lt;=30.2),'[1]Pricing Schedule'!$F$80+('[1]Pricing Schedule'!$F$81*M1578),
IF(AND(I1578=110000,R1578&gt;30.2,R1578&lt;=45.9),'[1]Pricing Schedule'!$F$89+('[1]Pricing Schedule'!$F$90*M1578),
IF(AND(I1578=110000,R1578&gt;45.9,R1578&lt;=123.4),'[1]Pricing Schedule'!$F$96+('[1]Pricing Schedule'!$F$97*M1578),
IF(AND(I1578=110000,R1578&gt;123.4,R1578&lt;=168.2,M1578&lt;=10),'[1]Pricing Schedule'!$F$103+('[1]Pricing Schedule'!$F$105*M1578),
IF(AND(I1578=110000,R1578&gt;123.4,R1578&lt;=168.2,M1578&gt;10),'[1]Pricing Schedule'!$F$111+('[1]Pricing Schedule'!$F$113*M1578),
IF(AND(I1578=110000,R1578&gt;168.2,R1578&lt;=336.4,M1578&lt;=10),('[1]Pricing Schedule'!$F$103+('[1]Pricing Schedule'!$F$105*M1578))*2,
IF(AND(I1578=110000,R1578&gt;168.2,R1578&lt;=336.4,M1578&gt;10),('[1]Pricing Schedule'!$F$111+('[1]Pricing Schedule'!$F$113*M1578))*2,
IF(AND(I1578=110000,R1578&gt;336.4,R1578&lt;=504.6,M1578&lt;=10),('[1]Pricing Schedule'!$F$103+('[1]Pricing Schedule'!$F$105*M1578))*3,
IF(AND(I1578=110000,R1578&gt;336.4,R1578&lt;=504.6,M1578&gt;10),('[1]Pricing Schedule'!$F$111+('[1]Pricing Schedule'!$F$113*M1578))*3,
IF(AND(I1578=110000,R1578&gt;504.6,R1578&lt;=672.8,M1578&lt;=10),('[1]Pricing Schedule'!$F$103+('[1]Pricing Schedule'!$F$105*M1578))*4,
IF(AND(I1578=110000,R1578&gt;504.6,R1578&lt;=672.8,M1578&gt;10),('[1]Pricing Schedule'!$F$111+('[1]Pricing Schedule'!$F$113*M1578))*4,
IF(AND(I1578=110000,R1578&gt;672.8,R1578&lt;=841,M1578&lt;=10),('[1]Pricing Schedule'!$F$103+('[1]Pricing Schedule'!$F$105*M1578))*5,
IF(AND(I1578=110000,R1578&gt;672.8,R1578&lt;=841,M1578&gt;10),('[1]Pricing Schedule'!$F$111+('[1]Pricing Schedule'!$F$113*M1578))*5,
IF(AND(I1578=110000,R1578&gt;672.8,R1578&lt;=841,M1578&lt;=10),('[1]Pricing Schedule'!$F$103+('[1]Pricing Schedule'!$F$105*M1578))*5,
IF(AND(I1578=110000,R1578&gt;672.8,R1578&lt;=841,M1578&gt;10),('[1]Pricing Schedule'!$F$111+('[1]Pricing Schedule'!$F$113*M1578))*5,
IF(AND(I1578=110000,R1578&gt;1345.6,R1578&lt;=1513.8,M1578&lt;=10),('[1]Pricing Schedule'!$F$103+('[1]Pricing Schedule'!$F$105*M1578))*9,
IF(AND(I1578=110000,R1578&gt;1345.6,R1578&lt;=1513.8,M1578&gt;10),('[1]Pricing Schedule'!$F$111+('[1]Pricing Schedule'!$F$113*M1578))*9,
9999999999)))))))))))))))))))))))))))))))))))))))</f>
        <v>1890770</v>
      </c>
      <c r="T1578" s="21">
        <f>IF(AND(I1578=38000,R1578&lt;=4.5,M1578&gt;8),'[1]Pricing Schedule'!$J$9,
IF(AND(I1578=38000,R1578&lt;=4.5,M1578&lt;=8),'[1]Pricing Schedule'!$J$36,
IF(AND(I1578=38000,R1578&gt;4.5,R1578&lt;=9,M1578&gt;8),'[1]Pricing Schedule'!$J$18,
IF(AND(I1578=38000,R1578&gt;4.5,R1578&lt;=9,M1578&lt;=8),'[1]Pricing Schedule'!$J$36,
IF(AND(I1578=38000,R1578&gt;9,R1578&lt;=12.8,M1578&gt;8),'[1]Pricing Schedule'!$J$27,
IF(AND(I1578=38000,R1578&gt;9,R1578&lt;=12.8,M1578&lt;=8),'[1]Pricing Schedule'!$J$36,
IF(AND(I1578=38000,R1578&gt;12.8,R1578&lt;=22.8),'[1]Pricing Schedule'!$J$36,
IF(AND(I1578=38000,R1578&gt;22.8,R1578&lt;=30.2),'[1]Pricing Schedule'!$J$45,
IF(AND(I1578=38000,R1578&gt;30.2,R1578&lt;=45.9),'[1]Pricing Schedule'!$J$54,
IF(AND(I1578=38000,R1578&gt;45.9,R1578&lt;=123.4),'[1]Pricing Schedule'!$J$97,
IF(AND(I1578=38000,R1578&gt;123.4,R1578&lt;=168.2,M1578&lt;=10),'[1]Pricing Schedule'!$J$105,
IF(AND(I1578=38000,R1578&gt;123.4,R1578&lt;=168.2,M1578&gt;10),'[1]Pricing Schedule'!$J$113,
IF(AND(I1578=38000,R1578&gt;168.2,R1578&lt;=336.4,M1578&lt;=10),('[1]Pricing Schedule'!$J$105),
IF(AND(I1578=38000,R1578&gt;168.2,R1578&lt;=336.4,M1578&gt;10),('[1]Pricing Schedule'!$J$113),
IF(AND(I1578=38000,R1578&gt;336.4,R1578&lt;=504.6,M1578&lt;=10),('[1]Pricing Schedule'!$J$105),
IF(AND(I1578=38000,R1578&gt;336.4,R1578&lt;=504.6,M1578&gt;10),('[1]Pricing Schedule'!$J$113),
IF(AND(I1578=38000,R1578&gt;504.6,R1578&lt;=672.8,M1578&lt;=10),('[1]Pricing Schedule'!$J$105),
IF(AND(I1578=38000,R1578&gt;504.6,R1578&lt;=672.8,M1578&gt;10),('[1]Pricing Schedule'!$J$113),
IF(AND(I1578=110000,R1578&lt;=12.8,M1578&gt;2),'[1]Pricing Schedule'!$J$63,
IF(AND(I1578=110000,R1578&lt;=12.8,M1578&lt;=2),'[1]Pricing Schedule'!$J$97,
IF(AND(I1578=110000,R1578&gt;12.8,R1578&lt;=22.8,M1578&gt;3),'[1]Pricing Schedule'!$J$72,
IF(AND(I1578=110000,R1578&gt;12.8,R1578&lt;=22.8,M1578&lt;=3),'[1]Pricing Schedule'!$J$97,
IF(AND(I1578=110000,R1578&gt;22.8,R1578&lt;=30.2),'[1]Pricing Schedule'!$J$81,
IF(AND(I1578=110000,R1578&gt;30.2,R1578&lt;=45.9),'[1]Pricing Schedule'!$J$90,
IF(AND(I1578=110000,R1578&gt;45.9,R1578&lt;=123.4),'[1]Pricing Schedule'!$J$97,
IF(AND(I1578=110000,R1578&gt;123.4,R1578&lt;=168.2,M1578&lt;=10),'[1]Pricing Schedule'!$J$105,
IF(AND(I1578=110000,R1578&gt;123.4,R1578&lt;=168.2,M1578&gt;10),'[1]Pricing Schedule'!$J$113,
IF(AND(I1578=110000,R1578&gt;168.2,R1578&lt;=336.2,M1578&lt;=10),('[1]Pricing Schedule'!$J$105),
IF(AND(I1578=110000,R1578&gt;168.2,R1578&lt;=336.2,M1578&gt;10),('[1]Pricing Schedule'!$J$113),
IF(AND(I1578=110000,R1578&gt;336.4,R1578&lt;=504.6,M1578&lt;=10),('[1]Pricing Schedule'!$J$105),
IF(AND(I1578=110000,R1578&gt;336.4,R1578&lt;=504.6,M1578&gt;10),('[1]Pricing Schedule'!$J$113),
IF(AND(I1578=110000,R1578&gt;504.6,R1578&lt;=672.8,M1578&lt;=10),('[1]Pricing Schedule'!$J$105),
IF(AND(I1578=110000,R1578&gt;504.6,R1578&lt;=672.8,M1578&gt;10),('[1]Pricing Schedule'!$J$113),
IF(AND(I1578=110000,R1578&gt;672.8,R1578&lt;=841,M1578&lt;=10),('[1]Pricing Schedule'!$J$105),
IF(AND(I1578=110000,R1578&gt;672.8,R1578&lt;=841,M1578&gt;10),('[1]Pricing Schedule'!$J$113),
IF(AND(I1578=110000,R1578&gt;1682,R1578&lt;=1850.2,M1578&lt;=10),('[1]Pricing Schedule'!$J$105),
IF(AND(I1578=110000,R1578&gt;1682,R1578&lt;=1850.2,M1578&gt;10),('[1]Pricing Schedule'!$J$113),
IF(AND(I1578=110000,R1578&gt;2018.4,R1578&lt;=2186.6,M1578&lt;=10),('[1]Pricing Schedule'!$J$105),
IF(AND(I1578=110000,R1578&gt;2018.4,R1578&lt;=2186.6,M1578&gt;10),('[1]Pricing Schedule'!$J$113),999999999)))))))))))))))))))))))))))))))))))))))</f>
        <v>7</v>
      </c>
      <c r="U1578" s="40">
        <f t="shared" si="150"/>
        <v>150061.11111111109</v>
      </c>
      <c r="V1578" s="41">
        <f t="shared" si="151"/>
        <v>6.6639517233719605</v>
      </c>
      <c r="Y1578" s="23">
        <v>419</v>
      </c>
      <c r="Z1578" s="23">
        <v>110</v>
      </c>
      <c r="AD1578" s="13"/>
      <c r="AE1578" s="13"/>
      <c r="AF1578" s="13"/>
      <c r="AR1578" s="35"/>
    </row>
    <row r="1579" spans="1:44">
      <c r="A1579" s="23">
        <v>1581</v>
      </c>
      <c r="B1579" s="23">
        <v>1581</v>
      </c>
      <c r="C1579" s="23" t="s">
        <v>2282</v>
      </c>
      <c r="D1579" s="23" t="s">
        <v>183</v>
      </c>
      <c r="E1579" s="23" t="s">
        <v>183</v>
      </c>
      <c r="F1579" s="23" t="s">
        <v>1157</v>
      </c>
      <c r="G1579" s="23" t="s">
        <v>1158</v>
      </c>
      <c r="H1579" s="23" t="s">
        <v>133</v>
      </c>
      <c r="I1579" s="13">
        <v>110000</v>
      </c>
      <c r="J1579" s="13">
        <v>110000</v>
      </c>
      <c r="K1579" s="23" t="s">
        <v>119</v>
      </c>
      <c r="L1579" s="24">
        <v>3.4540000000000002</v>
      </c>
      <c r="M1579" s="37">
        <f t="shared" si="146"/>
        <v>4</v>
      </c>
      <c r="N1579" s="24">
        <v>0.96799999999999997</v>
      </c>
      <c r="O1579" s="13">
        <v>3</v>
      </c>
      <c r="P1579" s="36">
        <f t="shared" si="147"/>
        <v>0.96799999999999997</v>
      </c>
      <c r="Q1579" s="38">
        <f t="shared" si="148"/>
        <v>4.2</v>
      </c>
      <c r="R1579" s="37">
        <f t="shared" si="149"/>
        <v>4.2</v>
      </c>
      <c r="S1579" s="39">
        <f>IF(AND(I1579=38000,R1579&lt;=4.5,M1579&gt;8),'[1]Pricing Schedule'!$F$8+('[1]Pricing Schedule'!$F$9*M1579),
IF(AND(I1579=38000,R1579&lt;=4.5,M1579&lt;=8),'[1]Pricing Schedule'!$F$34+('[1]Pricing Schedule'!$F$36*M1579),
IF(AND(I1579=38000,R1579&gt;4.5,R1579&lt;=9,M1579&gt;8),'[1]Pricing Schedule'!$F$17+('[1]Pricing Schedule'!$F$18*M1579),
IF(AND(I1579=38000,R1579&gt;4.5,R1579&lt;=9,M1579&lt;=8),'[1]Pricing Schedule'!$F$34+('[1]Pricing Schedule'!$F$36*M1579),
IF(AND(I1579=38000,R1579&gt;9,R1579&lt;=12.8,M1579&gt;8),'[1]Pricing Schedule'!$F$26+('[1]Pricing Schedule'!$F$27*M1579),
IF(AND(I1579=38000,R1579&gt;9,R1579&lt;=12.8,M1579&lt;=8),'[1]Pricing Schedule'!$F$34+('[1]Pricing Schedule'!$F$36*M1579),
IF(AND(I1579=38000,R1579&gt;12.8,R1579&lt;=22.8),'[1]Pricing Schedule'!$F$34+('[1]Pricing Schedule'!$F$36*M1579),
IF(AND(I1579=38000,R1579&gt;22.8,R1579&lt;=30.2),'[1]Pricing Schedule'!$F$43+('[1]Pricing Schedule'!$F$45*M1579),
IF(AND(I1579=38000,R1579&gt;30.2,R1579&lt;=45.9),'[1]Pricing Schedule'!$F$52+('[1]Pricing Schedule'!$F$54*M1579),
IF(AND(I1579=38000,R1579&gt;45.9,R1579&lt;=123.4),'[1]Pricing Schedule'!$F$96+('[1]Pricing Schedule'!$F$97*M1579),
IF(AND(I1579=38000,R1579&gt;123.4,R1579&lt;=168.2,M1579&lt;=10),'[1]Pricing Schedule'!$F$103+('[1]Pricing Schedule'!$F$105*M1579),
IF(AND(I1579=38000,R1579&gt;123.4,R1579&lt;=168.2,M1579&gt;10),'[1]Pricing Schedule'!$F$111+('[1]Pricing Schedule'!$F$113*M1579),
IF(AND(I1579=38000,R1579&gt;157.4,R1579&lt;=336.4,M1579&lt;=10),('[1]Pricing Schedule'!$F$103+('[1]Pricing Schedule'!$F$105*M1579))*2,
IF(AND(I1579=38000,R1579&gt;157.4,R1579&lt;=336.4,M1579&gt;10),('[1]Pricing Schedule'!$F$111+('[1]Pricing Schedule'!$F$113*M1579))*2,
IF(AND(I1579=38000,R1579&gt;314.8,R1579&lt;=504.6,M1579&lt;=10),('[1]Pricing Schedule'!$F$103+('[1]Pricing Schedule'!$F$105*M1579))*3,
IF(AND(I1579=38000,R1579&gt;314.8,R1579&lt;=504.6,M1579&gt;10),('[1]Pricing Schedule'!$F$111+('[1]Pricing Schedule'!$F$113*M1579))*3,
IF(AND(I1579=38000,R1579&gt;472.2,R1579&lt;=672.8,M1579&lt;=10),('[1]Pricing Schedule'!$F$103+('[1]Pricing Schedule'!$F$105*M1579))*4,
IF(AND(I1579=38000,R1579&gt;472.2,R1579&lt;=672.8,M1579&gt;10),('[1]Pricing Schedule'!$F$111+('[1]Pricing Schedule'!$F$113*M1579))*4,
IF(AND(I1579=110000,R1579&lt;=12.8,M1579&gt;2),'[1]Pricing Schedule'!$F$62+('[1]Pricing Schedule'!$F$63*M1579),
IF(AND(I1579=110000,R1579&lt;=12.8,M1579&lt;=2),'[1]Pricing Schedule'!$F$96+('[1]Pricing Schedule'!$F$97*M1579),
IF(AND(I1579=110000,R1579&gt;12.8,R1579&lt;=22.8,M1579&gt;3),'[1]Pricing Schedule'!$F$71+('[1]Pricing Schedule'!$F$72*M1579),
IF(AND(I1579=110000,R1579&gt;12.8,R1579&lt;=22.8,M1579&lt;=3),'[1]Pricing Schedule'!$F$96+('[1]Pricing Schedule'!$F$97*M1579),
IF(AND(I1579=110000,R1579&gt;22.8,R1579&lt;=30.2),'[1]Pricing Schedule'!$F$80+('[1]Pricing Schedule'!$F$81*M1579),
IF(AND(I1579=110000,R1579&gt;30.2,R1579&lt;=45.9),'[1]Pricing Schedule'!$F$89+('[1]Pricing Schedule'!$F$90*M1579),
IF(AND(I1579=110000,R1579&gt;45.9,R1579&lt;=123.4),'[1]Pricing Schedule'!$F$96+('[1]Pricing Schedule'!$F$97*M1579),
IF(AND(I1579=110000,R1579&gt;123.4,R1579&lt;=168.2,M1579&lt;=10),'[1]Pricing Schedule'!$F$103+('[1]Pricing Schedule'!$F$105*M1579),
IF(AND(I1579=110000,R1579&gt;123.4,R1579&lt;=168.2,M1579&gt;10),'[1]Pricing Schedule'!$F$111+('[1]Pricing Schedule'!$F$113*M1579),
IF(AND(I1579=110000,R1579&gt;168.2,R1579&lt;=336.4,M1579&lt;=10),('[1]Pricing Schedule'!$F$103+('[1]Pricing Schedule'!$F$105*M1579))*2,
IF(AND(I1579=110000,R1579&gt;168.2,R1579&lt;=336.4,M1579&gt;10),('[1]Pricing Schedule'!$F$111+('[1]Pricing Schedule'!$F$113*M1579))*2,
IF(AND(I1579=110000,R1579&gt;336.4,R1579&lt;=504.6,M1579&lt;=10),('[1]Pricing Schedule'!$F$103+('[1]Pricing Schedule'!$F$105*M1579))*3,
IF(AND(I1579=110000,R1579&gt;336.4,R1579&lt;=504.6,M1579&gt;10),('[1]Pricing Schedule'!$F$111+('[1]Pricing Schedule'!$F$113*M1579))*3,
IF(AND(I1579=110000,R1579&gt;504.6,R1579&lt;=672.8,M1579&lt;=10),('[1]Pricing Schedule'!$F$103+('[1]Pricing Schedule'!$F$105*M1579))*4,
IF(AND(I1579=110000,R1579&gt;504.6,R1579&lt;=672.8,M1579&gt;10),('[1]Pricing Schedule'!$F$111+('[1]Pricing Schedule'!$F$113*M1579))*4,
IF(AND(I1579=110000,R1579&gt;672.8,R1579&lt;=841,M1579&lt;=10),('[1]Pricing Schedule'!$F$103+('[1]Pricing Schedule'!$F$105*M1579))*5,
IF(AND(I1579=110000,R1579&gt;672.8,R1579&lt;=841,M1579&gt;10),('[1]Pricing Schedule'!$F$111+('[1]Pricing Schedule'!$F$113*M1579))*5,
IF(AND(I1579=110000,R1579&gt;672.8,R1579&lt;=841,M1579&lt;=10),('[1]Pricing Schedule'!$F$103+('[1]Pricing Schedule'!$F$105*M1579))*5,
IF(AND(I1579=110000,R1579&gt;672.8,R1579&lt;=841,M1579&gt;10),('[1]Pricing Schedule'!$F$111+('[1]Pricing Schedule'!$F$113*M1579))*5,
IF(AND(I1579=110000,R1579&gt;1345.6,R1579&lt;=1513.8,M1579&lt;=10),('[1]Pricing Schedule'!$F$103+('[1]Pricing Schedule'!$F$105*M1579))*9,
IF(AND(I1579=110000,R1579&gt;1345.6,R1579&lt;=1513.8,M1579&gt;10),('[1]Pricing Schedule'!$F$111+('[1]Pricing Schedule'!$F$113*M1579))*9,
9999999999)))))))))))))))))))))))))))))))))))))))</f>
        <v>1627270</v>
      </c>
      <c r="T1579" s="21">
        <f>IF(AND(I1579=38000,R1579&lt;=4.5,M1579&gt;8),'[1]Pricing Schedule'!$J$9,
IF(AND(I1579=38000,R1579&lt;=4.5,M1579&lt;=8),'[1]Pricing Schedule'!$J$36,
IF(AND(I1579=38000,R1579&gt;4.5,R1579&lt;=9,M1579&gt;8),'[1]Pricing Schedule'!$J$18,
IF(AND(I1579=38000,R1579&gt;4.5,R1579&lt;=9,M1579&lt;=8),'[1]Pricing Schedule'!$J$36,
IF(AND(I1579=38000,R1579&gt;9,R1579&lt;=12.8,M1579&gt;8),'[1]Pricing Schedule'!$J$27,
IF(AND(I1579=38000,R1579&gt;9,R1579&lt;=12.8,M1579&lt;=8),'[1]Pricing Schedule'!$J$36,
IF(AND(I1579=38000,R1579&gt;12.8,R1579&lt;=22.8),'[1]Pricing Schedule'!$J$36,
IF(AND(I1579=38000,R1579&gt;22.8,R1579&lt;=30.2),'[1]Pricing Schedule'!$J$45,
IF(AND(I1579=38000,R1579&gt;30.2,R1579&lt;=45.9),'[1]Pricing Schedule'!$J$54,
IF(AND(I1579=38000,R1579&gt;45.9,R1579&lt;=123.4),'[1]Pricing Schedule'!$J$97,
IF(AND(I1579=38000,R1579&gt;123.4,R1579&lt;=168.2,M1579&lt;=10),'[1]Pricing Schedule'!$J$105,
IF(AND(I1579=38000,R1579&gt;123.4,R1579&lt;=168.2,M1579&gt;10),'[1]Pricing Schedule'!$J$113,
IF(AND(I1579=38000,R1579&gt;168.2,R1579&lt;=336.4,M1579&lt;=10),('[1]Pricing Schedule'!$J$105),
IF(AND(I1579=38000,R1579&gt;168.2,R1579&lt;=336.4,M1579&gt;10),('[1]Pricing Schedule'!$J$113),
IF(AND(I1579=38000,R1579&gt;336.4,R1579&lt;=504.6,M1579&lt;=10),('[1]Pricing Schedule'!$J$105),
IF(AND(I1579=38000,R1579&gt;336.4,R1579&lt;=504.6,M1579&gt;10),('[1]Pricing Schedule'!$J$113),
IF(AND(I1579=38000,R1579&gt;504.6,R1579&lt;=672.8,M1579&lt;=10),('[1]Pricing Schedule'!$J$105),
IF(AND(I1579=38000,R1579&gt;504.6,R1579&lt;=672.8,M1579&gt;10),('[1]Pricing Schedule'!$J$113),
IF(AND(I1579=110000,R1579&lt;=12.8,M1579&gt;2),'[1]Pricing Schedule'!$J$63,
IF(AND(I1579=110000,R1579&lt;=12.8,M1579&lt;=2),'[1]Pricing Schedule'!$J$97,
IF(AND(I1579=110000,R1579&gt;12.8,R1579&lt;=22.8,M1579&gt;3),'[1]Pricing Schedule'!$J$72,
IF(AND(I1579=110000,R1579&gt;12.8,R1579&lt;=22.8,M1579&lt;=3),'[1]Pricing Schedule'!$J$97,
IF(AND(I1579=110000,R1579&gt;22.8,R1579&lt;=30.2),'[1]Pricing Schedule'!$J$81,
IF(AND(I1579=110000,R1579&gt;30.2,R1579&lt;=45.9),'[1]Pricing Schedule'!$J$90,
IF(AND(I1579=110000,R1579&gt;45.9,R1579&lt;=123.4),'[1]Pricing Schedule'!$J$97,
IF(AND(I1579=110000,R1579&gt;123.4,R1579&lt;=168.2,M1579&lt;=10),'[1]Pricing Schedule'!$J$105,
IF(AND(I1579=110000,R1579&gt;123.4,R1579&lt;=168.2,M1579&gt;10),'[1]Pricing Schedule'!$J$113,
IF(AND(I1579=110000,R1579&gt;168.2,R1579&lt;=336.2,M1579&lt;=10),('[1]Pricing Schedule'!$J$105),
IF(AND(I1579=110000,R1579&gt;168.2,R1579&lt;=336.2,M1579&gt;10),('[1]Pricing Schedule'!$J$113),
IF(AND(I1579=110000,R1579&gt;336.4,R1579&lt;=504.6,M1579&lt;=10),('[1]Pricing Schedule'!$J$105),
IF(AND(I1579=110000,R1579&gt;336.4,R1579&lt;=504.6,M1579&gt;10),('[1]Pricing Schedule'!$J$113),
IF(AND(I1579=110000,R1579&gt;504.6,R1579&lt;=672.8,M1579&lt;=10),('[1]Pricing Schedule'!$J$105),
IF(AND(I1579=110000,R1579&gt;504.6,R1579&lt;=672.8,M1579&gt;10),('[1]Pricing Schedule'!$J$113),
IF(AND(I1579=110000,R1579&gt;672.8,R1579&lt;=841,M1579&lt;=10),('[1]Pricing Schedule'!$J$105),
IF(AND(I1579=110000,R1579&gt;672.8,R1579&lt;=841,M1579&gt;10),('[1]Pricing Schedule'!$J$113),
IF(AND(I1579=110000,R1579&gt;1682,R1579&lt;=1850.2,M1579&lt;=10),('[1]Pricing Schedule'!$J$105),
IF(AND(I1579=110000,R1579&gt;1682,R1579&lt;=1850.2,M1579&gt;10),('[1]Pricing Schedule'!$J$113),
IF(AND(I1579=110000,R1579&gt;2018.4,R1579&lt;=2186.6,M1579&lt;=10),('[1]Pricing Schedule'!$J$105),
IF(AND(I1579=110000,R1579&gt;2018.4,R1579&lt;=2186.6,M1579&gt;10),('[1]Pricing Schedule'!$J$113),999999999)))))))))))))))))))))))))))))))))))))))</f>
        <v>7</v>
      </c>
      <c r="U1579" s="40">
        <f t="shared" si="150"/>
        <v>387445.23809523811</v>
      </c>
      <c r="V1579" s="41">
        <f t="shared" si="151"/>
        <v>2.5810099123071155</v>
      </c>
      <c r="Y1579" s="23">
        <v>650</v>
      </c>
      <c r="Z1579" s="23">
        <v>111</v>
      </c>
      <c r="AD1579" s="13"/>
      <c r="AE1579" s="13"/>
      <c r="AF1579" s="13"/>
      <c r="AR1579" s="35"/>
    </row>
    <row r="1580" spans="1:44">
      <c r="A1580" s="23">
        <v>1582</v>
      </c>
      <c r="B1580" s="23">
        <v>1582</v>
      </c>
      <c r="C1580" s="23" t="s">
        <v>2283</v>
      </c>
      <c r="D1580" s="23" t="s">
        <v>183</v>
      </c>
      <c r="E1580" s="23" t="s">
        <v>183</v>
      </c>
      <c r="F1580" s="23" t="s">
        <v>184</v>
      </c>
      <c r="G1580" s="23" t="s">
        <v>185</v>
      </c>
      <c r="H1580" s="23" t="s">
        <v>133</v>
      </c>
      <c r="I1580" s="13">
        <v>110000</v>
      </c>
      <c r="L1580" s="24">
        <v>5.2249999999999996</v>
      </c>
      <c r="M1580" s="37">
        <f t="shared" si="146"/>
        <v>6</v>
      </c>
      <c r="N1580" s="24">
        <v>3.9359999999999999</v>
      </c>
      <c r="O1580" s="13">
        <v>3</v>
      </c>
      <c r="P1580" s="36">
        <f t="shared" si="147"/>
        <v>2.952</v>
      </c>
      <c r="Q1580" s="38">
        <f t="shared" si="148"/>
        <v>21</v>
      </c>
      <c r="R1580" s="37">
        <f t="shared" si="149"/>
        <v>21</v>
      </c>
      <c r="S1580" s="39">
        <f>IF(AND(I1580=38000,R1580&lt;=4.5,M1580&gt;8),'[1]Pricing Schedule'!$F$8+('[1]Pricing Schedule'!$F$9*M1580),
IF(AND(I1580=38000,R1580&lt;=4.5,M1580&lt;=8),'[1]Pricing Schedule'!$F$34+('[1]Pricing Schedule'!$F$36*M1580),
IF(AND(I1580=38000,R1580&gt;4.5,R1580&lt;=9,M1580&gt;8),'[1]Pricing Schedule'!$F$17+('[1]Pricing Schedule'!$F$18*M1580),
IF(AND(I1580=38000,R1580&gt;4.5,R1580&lt;=9,M1580&lt;=8),'[1]Pricing Schedule'!$F$34+('[1]Pricing Schedule'!$F$36*M1580),
IF(AND(I1580=38000,R1580&gt;9,R1580&lt;=12.8,M1580&gt;8),'[1]Pricing Schedule'!$F$26+('[1]Pricing Schedule'!$F$27*M1580),
IF(AND(I1580=38000,R1580&gt;9,R1580&lt;=12.8,M1580&lt;=8),'[1]Pricing Schedule'!$F$34+('[1]Pricing Schedule'!$F$36*M1580),
IF(AND(I1580=38000,R1580&gt;12.8,R1580&lt;=22.8),'[1]Pricing Schedule'!$F$34+('[1]Pricing Schedule'!$F$36*M1580),
IF(AND(I1580=38000,R1580&gt;22.8,R1580&lt;=30.2),'[1]Pricing Schedule'!$F$43+('[1]Pricing Schedule'!$F$45*M1580),
IF(AND(I1580=38000,R1580&gt;30.2,R1580&lt;=45.9),'[1]Pricing Schedule'!$F$52+('[1]Pricing Schedule'!$F$54*M1580),
IF(AND(I1580=38000,R1580&gt;45.9,R1580&lt;=123.4),'[1]Pricing Schedule'!$F$96+('[1]Pricing Schedule'!$F$97*M1580),
IF(AND(I1580=38000,R1580&gt;123.4,R1580&lt;=168.2,M1580&lt;=10),'[1]Pricing Schedule'!$F$103+('[1]Pricing Schedule'!$F$105*M1580),
IF(AND(I1580=38000,R1580&gt;123.4,R1580&lt;=168.2,M1580&gt;10),'[1]Pricing Schedule'!$F$111+('[1]Pricing Schedule'!$F$113*M1580),
IF(AND(I1580=38000,R1580&gt;157.4,R1580&lt;=336.4,M1580&lt;=10),('[1]Pricing Schedule'!$F$103+('[1]Pricing Schedule'!$F$105*M1580))*2,
IF(AND(I1580=38000,R1580&gt;157.4,R1580&lt;=336.4,M1580&gt;10),('[1]Pricing Schedule'!$F$111+('[1]Pricing Schedule'!$F$113*M1580))*2,
IF(AND(I1580=38000,R1580&gt;314.8,R1580&lt;=504.6,M1580&lt;=10),('[1]Pricing Schedule'!$F$103+('[1]Pricing Schedule'!$F$105*M1580))*3,
IF(AND(I1580=38000,R1580&gt;314.8,R1580&lt;=504.6,M1580&gt;10),('[1]Pricing Schedule'!$F$111+('[1]Pricing Schedule'!$F$113*M1580))*3,
IF(AND(I1580=38000,R1580&gt;472.2,R1580&lt;=672.8,M1580&lt;=10),('[1]Pricing Schedule'!$F$103+('[1]Pricing Schedule'!$F$105*M1580))*4,
IF(AND(I1580=38000,R1580&gt;472.2,R1580&lt;=672.8,M1580&gt;10),('[1]Pricing Schedule'!$F$111+('[1]Pricing Schedule'!$F$113*M1580))*4,
IF(AND(I1580=110000,R1580&lt;=12.8,M1580&gt;2),'[1]Pricing Schedule'!$F$62+('[1]Pricing Schedule'!$F$63*M1580),
IF(AND(I1580=110000,R1580&lt;=12.8,M1580&lt;=2),'[1]Pricing Schedule'!$F$96+('[1]Pricing Schedule'!$F$97*M1580),
IF(AND(I1580=110000,R1580&gt;12.8,R1580&lt;=22.8,M1580&gt;3),'[1]Pricing Schedule'!$F$71+('[1]Pricing Schedule'!$F$72*M1580),
IF(AND(I1580=110000,R1580&gt;12.8,R1580&lt;=22.8,M1580&lt;=3),'[1]Pricing Schedule'!$F$96+('[1]Pricing Schedule'!$F$97*M1580),
IF(AND(I1580=110000,R1580&gt;22.8,R1580&lt;=30.2),'[1]Pricing Schedule'!$F$80+('[1]Pricing Schedule'!$F$81*M1580),
IF(AND(I1580=110000,R1580&gt;30.2,R1580&lt;=45.9),'[1]Pricing Schedule'!$F$89+('[1]Pricing Schedule'!$F$90*M1580),
IF(AND(I1580=110000,R1580&gt;45.9,R1580&lt;=123.4),'[1]Pricing Schedule'!$F$96+('[1]Pricing Schedule'!$F$97*M1580),
IF(AND(I1580=110000,R1580&gt;123.4,R1580&lt;=168.2,M1580&lt;=10),'[1]Pricing Schedule'!$F$103+('[1]Pricing Schedule'!$F$105*M1580),
IF(AND(I1580=110000,R1580&gt;123.4,R1580&lt;=168.2,M1580&gt;10),'[1]Pricing Schedule'!$F$111+('[1]Pricing Schedule'!$F$113*M1580),
IF(AND(I1580=110000,R1580&gt;168.2,R1580&lt;=336.4,M1580&lt;=10),('[1]Pricing Schedule'!$F$103+('[1]Pricing Schedule'!$F$105*M1580))*2,
IF(AND(I1580=110000,R1580&gt;168.2,R1580&lt;=336.4,M1580&gt;10),('[1]Pricing Schedule'!$F$111+('[1]Pricing Schedule'!$F$113*M1580))*2,
IF(AND(I1580=110000,R1580&gt;336.4,R1580&lt;=504.6,M1580&lt;=10),('[1]Pricing Schedule'!$F$103+('[1]Pricing Schedule'!$F$105*M1580))*3,
IF(AND(I1580=110000,R1580&gt;336.4,R1580&lt;=504.6,M1580&gt;10),('[1]Pricing Schedule'!$F$111+('[1]Pricing Schedule'!$F$113*M1580))*3,
IF(AND(I1580=110000,R1580&gt;504.6,R1580&lt;=672.8,M1580&lt;=10),('[1]Pricing Schedule'!$F$103+('[1]Pricing Schedule'!$F$105*M1580))*4,
IF(AND(I1580=110000,R1580&gt;504.6,R1580&lt;=672.8,M1580&gt;10),('[1]Pricing Schedule'!$F$111+('[1]Pricing Schedule'!$F$113*M1580))*4,
IF(AND(I1580=110000,R1580&gt;672.8,R1580&lt;=841,M1580&lt;=10),('[1]Pricing Schedule'!$F$103+('[1]Pricing Schedule'!$F$105*M1580))*5,
IF(AND(I1580=110000,R1580&gt;672.8,R1580&lt;=841,M1580&gt;10),('[1]Pricing Schedule'!$F$111+('[1]Pricing Schedule'!$F$113*M1580))*5,
IF(AND(I1580=110000,R1580&gt;672.8,R1580&lt;=841,M1580&lt;=10),('[1]Pricing Schedule'!$F$103+('[1]Pricing Schedule'!$F$105*M1580))*5,
IF(AND(I1580=110000,R1580&gt;672.8,R1580&lt;=841,M1580&gt;10),('[1]Pricing Schedule'!$F$111+('[1]Pricing Schedule'!$F$113*M1580))*5,
IF(AND(I1580=110000,R1580&gt;1345.6,R1580&lt;=1513.8,M1580&lt;=10),('[1]Pricing Schedule'!$F$103+('[1]Pricing Schedule'!$F$105*M1580))*9,
IF(AND(I1580=110000,R1580&gt;1345.6,R1580&lt;=1513.8,M1580&gt;10),('[1]Pricing Schedule'!$F$111+('[1]Pricing Schedule'!$F$113*M1580))*9,
9999999999)))))))))))))))))))))))))))))))))))))))</f>
        <v>2016330</v>
      </c>
      <c r="T1580" s="21">
        <f>IF(AND(I1580=38000,R1580&lt;=4.5,M1580&gt;8),'[1]Pricing Schedule'!$J$9,
IF(AND(I1580=38000,R1580&lt;=4.5,M1580&lt;=8),'[1]Pricing Schedule'!$J$36,
IF(AND(I1580=38000,R1580&gt;4.5,R1580&lt;=9,M1580&gt;8),'[1]Pricing Schedule'!$J$18,
IF(AND(I1580=38000,R1580&gt;4.5,R1580&lt;=9,M1580&lt;=8),'[1]Pricing Schedule'!$J$36,
IF(AND(I1580=38000,R1580&gt;9,R1580&lt;=12.8,M1580&gt;8),'[1]Pricing Schedule'!$J$27,
IF(AND(I1580=38000,R1580&gt;9,R1580&lt;=12.8,M1580&lt;=8),'[1]Pricing Schedule'!$J$36,
IF(AND(I1580=38000,R1580&gt;12.8,R1580&lt;=22.8),'[1]Pricing Schedule'!$J$36,
IF(AND(I1580=38000,R1580&gt;22.8,R1580&lt;=30.2),'[1]Pricing Schedule'!$J$45,
IF(AND(I1580=38000,R1580&gt;30.2,R1580&lt;=45.9),'[1]Pricing Schedule'!$J$54,
IF(AND(I1580=38000,R1580&gt;45.9,R1580&lt;=123.4),'[1]Pricing Schedule'!$J$97,
IF(AND(I1580=38000,R1580&gt;123.4,R1580&lt;=168.2,M1580&lt;=10),'[1]Pricing Schedule'!$J$105,
IF(AND(I1580=38000,R1580&gt;123.4,R1580&lt;=168.2,M1580&gt;10),'[1]Pricing Schedule'!$J$113,
IF(AND(I1580=38000,R1580&gt;168.2,R1580&lt;=336.4,M1580&lt;=10),('[1]Pricing Schedule'!$J$105),
IF(AND(I1580=38000,R1580&gt;168.2,R1580&lt;=336.4,M1580&gt;10),('[1]Pricing Schedule'!$J$113),
IF(AND(I1580=38000,R1580&gt;336.4,R1580&lt;=504.6,M1580&lt;=10),('[1]Pricing Schedule'!$J$105),
IF(AND(I1580=38000,R1580&gt;336.4,R1580&lt;=504.6,M1580&gt;10),('[1]Pricing Schedule'!$J$113),
IF(AND(I1580=38000,R1580&gt;504.6,R1580&lt;=672.8,M1580&lt;=10),('[1]Pricing Schedule'!$J$105),
IF(AND(I1580=38000,R1580&gt;504.6,R1580&lt;=672.8,M1580&gt;10),('[1]Pricing Schedule'!$J$113),
IF(AND(I1580=110000,R1580&lt;=12.8,M1580&gt;2),'[1]Pricing Schedule'!$J$63,
IF(AND(I1580=110000,R1580&lt;=12.8,M1580&lt;=2),'[1]Pricing Schedule'!$J$97,
IF(AND(I1580=110000,R1580&gt;12.8,R1580&lt;=22.8,M1580&gt;3),'[1]Pricing Schedule'!$J$72,
IF(AND(I1580=110000,R1580&gt;12.8,R1580&lt;=22.8,M1580&lt;=3),'[1]Pricing Schedule'!$J$97,
IF(AND(I1580=110000,R1580&gt;22.8,R1580&lt;=30.2),'[1]Pricing Schedule'!$J$81,
IF(AND(I1580=110000,R1580&gt;30.2,R1580&lt;=45.9),'[1]Pricing Schedule'!$J$90,
IF(AND(I1580=110000,R1580&gt;45.9,R1580&lt;=123.4),'[1]Pricing Schedule'!$J$97,
IF(AND(I1580=110000,R1580&gt;123.4,R1580&lt;=168.2,M1580&lt;=10),'[1]Pricing Schedule'!$J$105,
IF(AND(I1580=110000,R1580&gt;123.4,R1580&lt;=168.2,M1580&gt;10),'[1]Pricing Schedule'!$J$113,
IF(AND(I1580=110000,R1580&gt;168.2,R1580&lt;=336.2,M1580&lt;=10),('[1]Pricing Schedule'!$J$105),
IF(AND(I1580=110000,R1580&gt;168.2,R1580&lt;=336.2,M1580&gt;10),('[1]Pricing Schedule'!$J$113),
IF(AND(I1580=110000,R1580&gt;336.4,R1580&lt;=504.6,M1580&lt;=10),('[1]Pricing Schedule'!$J$105),
IF(AND(I1580=110000,R1580&gt;336.4,R1580&lt;=504.6,M1580&gt;10),('[1]Pricing Schedule'!$J$113),
IF(AND(I1580=110000,R1580&gt;504.6,R1580&lt;=672.8,M1580&lt;=10),('[1]Pricing Schedule'!$J$105),
IF(AND(I1580=110000,R1580&gt;504.6,R1580&lt;=672.8,M1580&gt;10),('[1]Pricing Schedule'!$J$113),
IF(AND(I1580=110000,R1580&gt;672.8,R1580&lt;=841,M1580&lt;=10),('[1]Pricing Schedule'!$J$105),
IF(AND(I1580=110000,R1580&gt;672.8,R1580&lt;=841,M1580&gt;10),('[1]Pricing Schedule'!$J$113),
IF(AND(I1580=110000,R1580&gt;1682,R1580&lt;=1850.2,M1580&lt;=10),('[1]Pricing Schedule'!$J$105),
IF(AND(I1580=110000,R1580&gt;1682,R1580&lt;=1850.2,M1580&gt;10),('[1]Pricing Schedule'!$J$113),
IF(AND(I1580=110000,R1580&gt;2018.4,R1580&lt;=2186.6,M1580&lt;=10),('[1]Pricing Schedule'!$J$105),
IF(AND(I1580=110000,R1580&gt;2018.4,R1580&lt;=2186.6,M1580&gt;10),('[1]Pricing Schedule'!$J$113),999999999)))))))))))))))))))))))))))))))))))))))</f>
        <v>8</v>
      </c>
      <c r="U1580" s="40">
        <f t="shared" si="150"/>
        <v>96015.71428571429</v>
      </c>
      <c r="V1580" s="41">
        <f t="shared" si="151"/>
        <v>10.414961836604128</v>
      </c>
      <c r="Y1580" s="23">
        <v>638</v>
      </c>
      <c r="Z1580" s="23">
        <v>110</v>
      </c>
      <c r="AD1580" s="13"/>
      <c r="AE1580" s="13"/>
      <c r="AF1580" s="13"/>
      <c r="AR1580" s="35"/>
    </row>
    <row r="1581" spans="1:44">
      <c r="A1581" s="23">
        <v>1583</v>
      </c>
      <c r="B1581" s="23">
        <v>1583</v>
      </c>
      <c r="C1581" s="23" t="s">
        <v>2284</v>
      </c>
      <c r="D1581" s="23" t="s">
        <v>187</v>
      </c>
      <c r="E1581" s="23" t="s">
        <v>187</v>
      </c>
      <c r="F1581" s="23" t="s">
        <v>188</v>
      </c>
      <c r="G1581" s="23" t="s">
        <v>189</v>
      </c>
      <c r="H1581" s="23" t="s">
        <v>113</v>
      </c>
      <c r="I1581" s="13">
        <v>38000</v>
      </c>
      <c r="J1581" s="13">
        <v>38000</v>
      </c>
      <c r="K1581" s="23" t="s">
        <v>119</v>
      </c>
      <c r="L1581" s="24">
        <v>4.3840000000000003</v>
      </c>
      <c r="M1581" s="37">
        <f t="shared" si="146"/>
        <v>5</v>
      </c>
      <c r="N1581" s="24">
        <v>1.3360000000000001</v>
      </c>
      <c r="O1581" s="13">
        <v>3</v>
      </c>
      <c r="P1581" s="36">
        <f t="shared" si="147"/>
        <v>1.002</v>
      </c>
      <c r="Q1581" s="38">
        <f t="shared" si="148"/>
        <v>4.2</v>
      </c>
      <c r="R1581" s="37">
        <f t="shared" si="149"/>
        <v>4.2</v>
      </c>
      <c r="S1581" s="39">
        <f>IF(AND(I1581=38000,R1581&lt;=4.5,M1581&gt;8),'[1]Pricing Schedule'!$F$8+('[1]Pricing Schedule'!$F$9*M1581),
IF(AND(I1581=38000,R1581&lt;=4.5,M1581&lt;=8),'[1]Pricing Schedule'!$F$34+('[1]Pricing Schedule'!$F$36*M1581),
IF(AND(I1581=38000,R1581&gt;4.5,R1581&lt;=9,M1581&gt;8),'[1]Pricing Schedule'!$F$17+('[1]Pricing Schedule'!$F$18*M1581),
IF(AND(I1581=38000,R1581&gt;4.5,R1581&lt;=9,M1581&lt;=8),'[1]Pricing Schedule'!$F$34+('[1]Pricing Schedule'!$F$36*M1581),
IF(AND(I1581=38000,R1581&gt;9,R1581&lt;=12.8,M1581&gt;8),'[1]Pricing Schedule'!$F$26+('[1]Pricing Schedule'!$F$27*M1581),
IF(AND(I1581=38000,R1581&gt;9,R1581&lt;=12.8,M1581&lt;=8),'[1]Pricing Schedule'!$F$34+('[1]Pricing Schedule'!$F$36*M1581),
IF(AND(I1581=38000,R1581&gt;12.8,R1581&lt;=22.8),'[1]Pricing Schedule'!$F$34+('[1]Pricing Schedule'!$F$36*M1581),
IF(AND(I1581=38000,R1581&gt;22.8,R1581&lt;=30.2),'[1]Pricing Schedule'!$F$43+('[1]Pricing Schedule'!$F$45*M1581),
IF(AND(I1581=38000,R1581&gt;30.2,R1581&lt;=45.9),'[1]Pricing Schedule'!$F$52+('[1]Pricing Schedule'!$F$54*M1581),
IF(AND(I1581=38000,R1581&gt;45.9,R1581&lt;=123.4),'[1]Pricing Schedule'!$F$96+('[1]Pricing Schedule'!$F$97*M1581),
IF(AND(I1581=38000,R1581&gt;123.4,R1581&lt;=168.2,M1581&lt;=10),'[1]Pricing Schedule'!$F$103+('[1]Pricing Schedule'!$F$105*M1581),
IF(AND(I1581=38000,R1581&gt;123.4,R1581&lt;=168.2,M1581&gt;10),'[1]Pricing Schedule'!$F$111+('[1]Pricing Schedule'!$F$113*M1581),
IF(AND(I1581=38000,R1581&gt;157.4,R1581&lt;=336.4,M1581&lt;=10),('[1]Pricing Schedule'!$F$103+('[1]Pricing Schedule'!$F$105*M1581))*2,
IF(AND(I1581=38000,R1581&gt;157.4,R1581&lt;=336.4,M1581&gt;10),('[1]Pricing Schedule'!$F$111+('[1]Pricing Schedule'!$F$113*M1581))*2,
IF(AND(I1581=38000,R1581&gt;314.8,R1581&lt;=504.6,M1581&lt;=10),('[1]Pricing Schedule'!$F$103+('[1]Pricing Schedule'!$F$105*M1581))*3,
IF(AND(I1581=38000,R1581&gt;314.8,R1581&lt;=504.6,M1581&gt;10),('[1]Pricing Schedule'!$F$111+('[1]Pricing Schedule'!$F$113*M1581))*3,
IF(AND(I1581=38000,R1581&gt;472.2,R1581&lt;=672.8,M1581&lt;=10),('[1]Pricing Schedule'!$F$103+('[1]Pricing Schedule'!$F$105*M1581))*4,
IF(AND(I1581=38000,R1581&gt;472.2,R1581&lt;=672.8,M1581&gt;10),('[1]Pricing Schedule'!$F$111+('[1]Pricing Schedule'!$F$113*M1581))*4,
IF(AND(I1581=110000,R1581&lt;=12.8,M1581&gt;2),'[1]Pricing Schedule'!$F$62+('[1]Pricing Schedule'!$F$63*M1581),
IF(AND(I1581=110000,R1581&lt;=12.8,M1581&lt;=2),'[1]Pricing Schedule'!$F$96+('[1]Pricing Schedule'!$F$97*M1581),
IF(AND(I1581=110000,R1581&gt;12.8,R1581&lt;=22.8,M1581&gt;3),'[1]Pricing Schedule'!$F$71+('[1]Pricing Schedule'!$F$72*M1581),
IF(AND(I1581=110000,R1581&gt;12.8,R1581&lt;=22.8,M1581&lt;=3),'[1]Pricing Schedule'!$F$96+('[1]Pricing Schedule'!$F$97*M1581),
IF(AND(I1581=110000,R1581&gt;22.8,R1581&lt;=30.2),'[1]Pricing Schedule'!$F$80+('[1]Pricing Schedule'!$F$81*M1581),
IF(AND(I1581=110000,R1581&gt;30.2,R1581&lt;=45.9),'[1]Pricing Schedule'!$F$89+('[1]Pricing Schedule'!$F$90*M1581),
IF(AND(I1581=110000,R1581&gt;45.9,R1581&lt;=123.4),'[1]Pricing Schedule'!$F$96+('[1]Pricing Schedule'!$F$97*M1581),
IF(AND(I1581=110000,R1581&gt;123.4,R1581&lt;=168.2,M1581&lt;=10),'[1]Pricing Schedule'!$F$103+('[1]Pricing Schedule'!$F$105*M1581),
IF(AND(I1581=110000,R1581&gt;123.4,R1581&lt;=168.2,M1581&gt;10),'[1]Pricing Schedule'!$F$111+('[1]Pricing Schedule'!$F$113*M1581),
IF(AND(I1581=110000,R1581&gt;168.2,R1581&lt;=336.4,M1581&lt;=10),('[1]Pricing Schedule'!$F$103+('[1]Pricing Schedule'!$F$105*M1581))*2,
IF(AND(I1581=110000,R1581&gt;168.2,R1581&lt;=336.4,M1581&gt;10),('[1]Pricing Schedule'!$F$111+('[1]Pricing Schedule'!$F$113*M1581))*2,
IF(AND(I1581=110000,R1581&gt;336.4,R1581&lt;=504.6,M1581&lt;=10),('[1]Pricing Schedule'!$F$103+('[1]Pricing Schedule'!$F$105*M1581))*3,
IF(AND(I1581=110000,R1581&gt;336.4,R1581&lt;=504.6,M1581&gt;10),('[1]Pricing Schedule'!$F$111+('[1]Pricing Schedule'!$F$113*M1581))*3,
IF(AND(I1581=110000,R1581&gt;504.6,R1581&lt;=672.8,M1581&lt;=10),('[1]Pricing Schedule'!$F$103+('[1]Pricing Schedule'!$F$105*M1581))*4,
IF(AND(I1581=110000,R1581&gt;504.6,R1581&lt;=672.8,M1581&gt;10),('[1]Pricing Schedule'!$F$111+('[1]Pricing Schedule'!$F$113*M1581))*4,
IF(AND(I1581=110000,R1581&gt;672.8,R1581&lt;=841,M1581&lt;=10),('[1]Pricing Schedule'!$F$103+('[1]Pricing Schedule'!$F$105*M1581))*5,
IF(AND(I1581=110000,R1581&gt;672.8,R1581&lt;=841,M1581&gt;10),('[1]Pricing Schedule'!$F$111+('[1]Pricing Schedule'!$F$113*M1581))*5,
IF(AND(I1581=110000,R1581&gt;672.8,R1581&lt;=841,M1581&lt;=10),('[1]Pricing Schedule'!$F$103+('[1]Pricing Schedule'!$F$105*M1581))*5,
IF(AND(I1581=110000,R1581&gt;672.8,R1581&lt;=841,M1581&gt;10),('[1]Pricing Schedule'!$F$111+('[1]Pricing Schedule'!$F$113*M1581))*5,
IF(AND(I1581=110000,R1581&gt;1345.6,R1581&lt;=1513.8,M1581&lt;=10),('[1]Pricing Schedule'!$F$103+('[1]Pricing Schedule'!$F$105*M1581))*9,
IF(AND(I1581=110000,R1581&gt;1345.6,R1581&lt;=1513.8,M1581&gt;10),('[1]Pricing Schedule'!$F$111+('[1]Pricing Schedule'!$F$113*M1581))*9,
9999999999)))))))))))))))))))))))))))))))))))))))</f>
        <v>699140</v>
      </c>
      <c r="T1581" s="21">
        <f>IF(AND(I1581=38000,R1581&lt;=4.5,M1581&gt;8),'[1]Pricing Schedule'!$J$9,
IF(AND(I1581=38000,R1581&lt;=4.5,M1581&lt;=8),'[1]Pricing Schedule'!$J$36,
IF(AND(I1581=38000,R1581&gt;4.5,R1581&lt;=9,M1581&gt;8),'[1]Pricing Schedule'!$J$18,
IF(AND(I1581=38000,R1581&gt;4.5,R1581&lt;=9,M1581&lt;=8),'[1]Pricing Schedule'!$J$36,
IF(AND(I1581=38000,R1581&gt;9,R1581&lt;=12.8,M1581&gt;8),'[1]Pricing Schedule'!$J$27,
IF(AND(I1581=38000,R1581&gt;9,R1581&lt;=12.8,M1581&lt;=8),'[1]Pricing Schedule'!$J$36,
IF(AND(I1581=38000,R1581&gt;12.8,R1581&lt;=22.8),'[1]Pricing Schedule'!$J$36,
IF(AND(I1581=38000,R1581&gt;22.8,R1581&lt;=30.2),'[1]Pricing Schedule'!$J$45,
IF(AND(I1581=38000,R1581&gt;30.2,R1581&lt;=45.9),'[1]Pricing Schedule'!$J$54,
IF(AND(I1581=38000,R1581&gt;45.9,R1581&lt;=123.4),'[1]Pricing Schedule'!$J$97,
IF(AND(I1581=38000,R1581&gt;123.4,R1581&lt;=168.2,M1581&lt;=10),'[1]Pricing Schedule'!$J$105,
IF(AND(I1581=38000,R1581&gt;123.4,R1581&lt;=168.2,M1581&gt;10),'[1]Pricing Schedule'!$J$113,
IF(AND(I1581=38000,R1581&gt;168.2,R1581&lt;=336.4,M1581&lt;=10),('[1]Pricing Schedule'!$J$105),
IF(AND(I1581=38000,R1581&gt;168.2,R1581&lt;=336.4,M1581&gt;10),('[1]Pricing Schedule'!$J$113),
IF(AND(I1581=38000,R1581&gt;336.4,R1581&lt;=504.6,M1581&lt;=10),('[1]Pricing Schedule'!$J$105),
IF(AND(I1581=38000,R1581&gt;336.4,R1581&lt;=504.6,M1581&gt;10),('[1]Pricing Schedule'!$J$113),
IF(AND(I1581=38000,R1581&gt;504.6,R1581&lt;=672.8,M1581&lt;=10),('[1]Pricing Schedule'!$J$105),
IF(AND(I1581=38000,R1581&gt;504.6,R1581&lt;=672.8,M1581&gt;10),('[1]Pricing Schedule'!$J$113),
IF(AND(I1581=110000,R1581&lt;=12.8,M1581&gt;2),'[1]Pricing Schedule'!$J$63,
IF(AND(I1581=110000,R1581&lt;=12.8,M1581&lt;=2),'[1]Pricing Schedule'!$J$97,
IF(AND(I1581=110000,R1581&gt;12.8,R1581&lt;=22.8,M1581&gt;3),'[1]Pricing Schedule'!$J$72,
IF(AND(I1581=110000,R1581&gt;12.8,R1581&lt;=22.8,M1581&lt;=3),'[1]Pricing Schedule'!$J$97,
IF(AND(I1581=110000,R1581&gt;22.8,R1581&lt;=30.2),'[1]Pricing Schedule'!$J$81,
IF(AND(I1581=110000,R1581&gt;30.2,R1581&lt;=45.9),'[1]Pricing Schedule'!$J$90,
IF(AND(I1581=110000,R1581&gt;45.9,R1581&lt;=123.4),'[1]Pricing Schedule'!$J$97,
IF(AND(I1581=110000,R1581&gt;123.4,R1581&lt;=168.2,M1581&lt;=10),'[1]Pricing Schedule'!$J$105,
IF(AND(I1581=110000,R1581&gt;123.4,R1581&lt;=168.2,M1581&gt;10),'[1]Pricing Schedule'!$J$113,
IF(AND(I1581=110000,R1581&gt;168.2,R1581&lt;=336.2,M1581&lt;=10),('[1]Pricing Schedule'!$J$105),
IF(AND(I1581=110000,R1581&gt;168.2,R1581&lt;=336.2,M1581&gt;10),('[1]Pricing Schedule'!$J$113),
IF(AND(I1581=110000,R1581&gt;336.4,R1581&lt;=504.6,M1581&lt;=10),('[1]Pricing Schedule'!$J$105),
IF(AND(I1581=110000,R1581&gt;336.4,R1581&lt;=504.6,M1581&gt;10),('[1]Pricing Schedule'!$J$113),
IF(AND(I1581=110000,R1581&gt;504.6,R1581&lt;=672.8,M1581&lt;=10),('[1]Pricing Schedule'!$J$105),
IF(AND(I1581=110000,R1581&gt;504.6,R1581&lt;=672.8,M1581&gt;10),('[1]Pricing Schedule'!$J$113),
IF(AND(I1581=110000,R1581&gt;672.8,R1581&lt;=841,M1581&lt;=10),('[1]Pricing Schedule'!$J$105),
IF(AND(I1581=110000,R1581&gt;672.8,R1581&lt;=841,M1581&gt;10),('[1]Pricing Schedule'!$J$113),
IF(AND(I1581=110000,R1581&gt;1682,R1581&lt;=1850.2,M1581&lt;=10),('[1]Pricing Schedule'!$J$105),
IF(AND(I1581=110000,R1581&gt;1682,R1581&lt;=1850.2,M1581&gt;10),('[1]Pricing Schedule'!$J$113),
IF(AND(I1581=110000,R1581&gt;2018.4,R1581&lt;=2186.6,M1581&lt;=10),('[1]Pricing Schedule'!$J$105),
IF(AND(I1581=110000,R1581&gt;2018.4,R1581&lt;=2186.6,M1581&gt;10),('[1]Pricing Schedule'!$J$113),999999999)))))))))))))))))))))))))))))))))))))))</f>
        <v>4</v>
      </c>
      <c r="U1581" s="40">
        <f t="shared" si="150"/>
        <v>166461.90476190476</v>
      </c>
      <c r="V1581" s="41">
        <f t="shared" si="151"/>
        <v>6.0073804960379897</v>
      </c>
      <c r="Y1581" s="23">
        <v>151</v>
      </c>
      <c r="Z1581" s="23">
        <v>650</v>
      </c>
      <c r="AD1581" s="13"/>
      <c r="AE1581" s="13"/>
      <c r="AF1581" s="13"/>
      <c r="AR1581" s="35"/>
    </row>
    <row r="1582" spans="1:44">
      <c r="A1582" s="23">
        <v>1584</v>
      </c>
      <c r="B1582" s="23">
        <v>1584</v>
      </c>
      <c r="C1582" s="23" t="s">
        <v>2285</v>
      </c>
      <c r="D1582" s="23" t="s">
        <v>110</v>
      </c>
      <c r="E1582" s="23" t="s">
        <v>110</v>
      </c>
      <c r="F1582" s="23" t="s">
        <v>191</v>
      </c>
      <c r="G1582" s="23" t="s">
        <v>192</v>
      </c>
      <c r="H1582" s="23" t="s">
        <v>113</v>
      </c>
      <c r="I1582" s="13">
        <v>38000</v>
      </c>
      <c r="J1582" s="13">
        <v>38000</v>
      </c>
      <c r="K1582" s="13">
        <v>20000</v>
      </c>
      <c r="L1582" s="24">
        <v>12.561</v>
      </c>
      <c r="M1582" s="37">
        <f t="shared" si="146"/>
        <v>13</v>
      </c>
      <c r="N1582" s="24">
        <v>3.33</v>
      </c>
      <c r="O1582" s="13">
        <v>3</v>
      </c>
      <c r="P1582" s="36">
        <f t="shared" si="147"/>
        <v>2.4975000000000001</v>
      </c>
      <c r="Q1582" s="38">
        <f t="shared" si="148"/>
        <v>16.8</v>
      </c>
      <c r="R1582" s="37">
        <f t="shared" si="149"/>
        <v>16.8</v>
      </c>
      <c r="S1582" s="39">
        <f>IF(AND(I1582=38000,R1582&lt;=4.5,M1582&gt;8),'[1]Pricing Schedule'!$F$8+('[1]Pricing Schedule'!$F$9*M1582),
IF(AND(I1582=38000,R1582&lt;=4.5,M1582&lt;=8),'[1]Pricing Schedule'!$F$34+('[1]Pricing Schedule'!$F$36*M1582),
IF(AND(I1582=38000,R1582&gt;4.5,R1582&lt;=9,M1582&gt;8),'[1]Pricing Schedule'!$F$17+('[1]Pricing Schedule'!$F$18*M1582),
IF(AND(I1582=38000,R1582&gt;4.5,R1582&lt;=9,M1582&lt;=8),'[1]Pricing Schedule'!$F$34+('[1]Pricing Schedule'!$F$36*M1582),
IF(AND(I1582=38000,R1582&gt;9,R1582&lt;=12.8,M1582&gt;8),'[1]Pricing Schedule'!$F$26+('[1]Pricing Schedule'!$F$27*M1582),
IF(AND(I1582=38000,R1582&gt;9,R1582&lt;=12.8,M1582&lt;=8),'[1]Pricing Schedule'!$F$34+('[1]Pricing Schedule'!$F$36*M1582),
IF(AND(I1582=38000,R1582&gt;12.8,R1582&lt;=22.8),'[1]Pricing Schedule'!$F$34+('[1]Pricing Schedule'!$F$36*M1582),
IF(AND(I1582=38000,R1582&gt;22.8,R1582&lt;=30.2),'[1]Pricing Schedule'!$F$43+('[1]Pricing Schedule'!$F$45*M1582),
IF(AND(I1582=38000,R1582&gt;30.2,R1582&lt;=45.9),'[1]Pricing Schedule'!$F$52+('[1]Pricing Schedule'!$F$54*M1582),
IF(AND(I1582=38000,R1582&gt;45.9,R1582&lt;=123.4),'[1]Pricing Schedule'!$F$96+('[1]Pricing Schedule'!$F$97*M1582),
IF(AND(I1582=38000,R1582&gt;123.4,R1582&lt;=168.2,M1582&lt;=10),'[1]Pricing Schedule'!$F$103+('[1]Pricing Schedule'!$F$105*M1582),
IF(AND(I1582=38000,R1582&gt;123.4,R1582&lt;=168.2,M1582&gt;10),'[1]Pricing Schedule'!$F$111+('[1]Pricing Schedule'!$F$113*M1582),
IF(AND(I1582=38000,R1582&gt;157.4,R1582&lt;=336.4,M1582&lt;=10),('[1]Pricing Schedule'!$F$103+('[1]Pricing Schedule'!$F$105*M1582))*2,
IF(AND(I1582=38000,R1582&gt;157.4,R1582&lt;=336.4,M1582&gt;10),('[1]Pricing Schedule'!$F$111+('[1]Pricing Schedule'!$F$113*M1582))*2,
IF(AND(I1582=38000,R1582&gt;314.8,R1582&lt;=504.6,M1582&lt;=10),('[1]Pricing Schedule'!$F$103+('[1]Pricing Schedule'!$F$105*M1582))*3,
IF(AND(I1582=38000,R1582&gt;314.8,R1582&lt;=504.6,M1582&gt;10),('[1]Pricing Schedule'!$F$111+('[1]Pricing Schedule'!$F$113*M1582))*3,
IF(AND(I1582=38000,R1582&gt;472.2,R1582&lt;=672.8,M1582&lt;=10),('[1]Pricing Schedule'!$F$103+('[1]Pricing Schedule'!$F$105*M1582))*4,
IF(AND(I1582=38000,R1582&gt;472.2,R1582&lt;=672.8,M1582&gt;10),('[1]Pricing Schedule'!$F$111+('[1]Pricing Schedule'!$F$113*M1582))*4,
IF(AND(I1582=110000,R1582&lt;=12.8,M1582&gt;2),'[1]Pricing Schedule'!$F$62+('[1]Pricing Schedule'!$F$63*M1582),
IF(AND(I1582=110000,R1582&lt;=12.8,M1582&lt;=2),'[1]Pricing Schedule'!$F$96+('[1]Pricing Schedule'!$F$97*M1582),
IF(AND(I1582=110000,R1582&gt;12.8,R1582&lt;=22.8,M1582&gt;3),'[1]Pricing Schedule'!$F$71+('[1]Pricing Schedule'!$F$72*M1582),
IF(AND(I1582=110000,R1582&gt;12.8,R1582&lt;=22.8,M1582&lt;=3),'[1]Pricing Schedule'!$F$96+('[1]Pricing Schedule'!$F$97*M1582),
IF(AND(I1582=110000,R1582&gt;22.8,R1582&lt;=30.2),'[1]Pricing Schedule'!$F$80+('[1]Pricing Schedule'!$F$81*M1582),
IF(AND(I1582=110000,R1582&gt;30.2,R1582&lt;=45.9),'[1]Pricing Schedule'!$F$89+('[1]Pricing Schedule'!$F$90*M1582),
IF(AND(I1582=110000,R1582&gt;45.9,R1582&lt;=123.4),'[1]Pricing Schedule'!$F$96+('[1]Pricing Schedule'!$F$97*M1582),
IF(AND(I1582=110000,R1582&gt;123.4,R1582&lt;=168.2,M1582&lt;=10),'[1]Pricing Schedule'!$F$103+('[1]Pricing Schedule'!$F$105*M1582),
IF(AND(I1582=110000,R1582&gt;123.4,R1582&lt;=168.2,M1582&gt;10),'[1]Pricing Schedule'!$F$111+('[1]Pricing Schedule'!$F$113*M1582),
IF(AND(I1582=110000,R1582&gt;168.2,R1582&lt;=336.4,M1582&lt;=10),('[1]Pricing Schedule'!$F$103+('[1]Pricing Schedule'!$F$105*M1582))*2,
IF(AND(I1582=110000,R1582&gt;168.2,R1582&lt;=336.4,M1582&gt;10),('[1]Pricing Schedule'!$F$111+('[1]Pricing Schedule'!$F$113*M1582))*2,
IF(AND(I1582=110000,R1582&gt;336.4,R1582&lt;=504.6,M1582&lt;=10),('[1]Pricing Schedule'!$F$103+('[1]Pricing Schedule'!$F$105*M1582))*3,
IF(AND(I1582=110000,R1582&gt;336.4,R1582&lt;=504.6,M1582&gt;10),('[1]Pricing Schedule'!$F$111+('[1]Pricing Schedule'!$F$113*M1582))*3,
IF(AND(I1582=110000,R1582&gt;504.6,R1582&lt;=672.8,M1582&lt;=10),('[1]Pricing Schedule'!$F$103+('[1]Pricing Schedule'!$F$105*M1582))*4,
IF(AND(I1582=110000,R1582&gt;504.6,R1582&lt;=672.8,M1582&gt;10),('[1]Pricing Schedule'!$F$111+('[1]Pricing Schedule'!$F$113*M1582))*4,
IF(AND(I1582=110000,R1582&gt;672.8,R1582&lt;=841,M1582&lt;=10),('[1]Pricing Schedule'!$F$103+('[1]Pricing Schedule'!$F$105*M1582))*5,
IF(AND(I1582=110000,R1582&gt;672.8,R1582&lt;=841,M1582&gt;10),('[1]Pricing Schedule'!$F$111+('[1]Pricing Schedule'!$F$113*M1582))*5,
IF(AND(I1582=110000,R1582&gt;672.8,R1582&lt;=841,M1582&lt;=10),('[1]Pricing Schedule'!$F$103+('[1]Pricing Schedule'!$F$105*M1582))*5,
IF(AND(I1582=110000,R1582&gt;672.8,R1582&lt;=841,M1582&gt;10),('[1]Pricing Schedule'!$F$111+('[1]Pricing Schedule'!$F$113*M1582))*5,
IF(AND(I1582=110000,R1582&gt;1345.6,R1582&lt;=1513.8,M1582&lt;=10),('[1]Pricing Schedule'!$F$103+('[1]Pricing Schedule'!$F$105*M1582))*9,
IF(AND(I1582=110000,R1582&gt;1345.6,R1582&lt;=1513.8,M1582&gt;10),('[1]Pricing Schedule'!$F$111+('[1]Pricing Schedule'!$F$113*M1582))*9,
9999999999)))))))))))))))))))))))))))))))))))))))</f>
        <v>1261300</v>
      </c>
      <c r="T1582" s="21">
        <f>IF(AND(I1582=38000,R1582&lt;=4.5,M1582&gt;8),'[1]Pricing Schedule'!$J$9,
IF(AND(I1582=38000,R1582&lt;=4.5,M1582&lt;=8),'[1]Pricing Schedule'!$J$36,
IF(AND(I1582=38000,R1582&gt;4.5,R1582&lt;=9,M1582&gt;8),'[1]Pricing Schedule'!$J$18,
IF(AND(I1582=38000,R1582&gt;4.5,R1582&lt;=9,M1582&lt;=8),'[1]Pricing Schedule'!$J$36,
IF(AND(I1582=38000,R1582&gt;9,R1582&lt;=12.8,M1582&gt;8),'[1]Pricing Schedule'!$J$27,
IF(AND(I1582=38000,R1582&gt;9,R1582&lt;=12.8,M1582&lt;=8),'[1]Pricing Schedule'!$J$36,
IF(AND(I1582=38000,R1582&gt;12.8,R1582&lt;=22.8),'[1]Pricing Schedule'!$J$36,
IF(AND(I1582=38000,R1582&gt;22.8,R1582&lt;=30.2),'[1]Pricing Schedule'!$J$45,
IF(AND(I1582=38000,R1582&gt;30.2,R1582&lt;=45.9),'[1]Pricing Schedule'!$J$54,
IF(AND(I1582=38000,R1582&gt;45.9,R1582&lt;=123.4),'[1]Pricing Schedule'!$J$97,
IF(AND(I1582=38000,R1582&gt;123.4,R1582&lt;=168.2,M1582&lt;=10),'[1]Pricing Schedule'!$J$105,
IF(AND(I1582=38000,R1582&gt;123.4,R1582&lt;=168.2,M1582&gt;10),'[1]Pricing Schedule'!$J$113,
IF(AND(I1582=38000,R1582&gt;168.2,R1582&lt;=336.4,M1582&lt;=10),('[1]Pricing Schedule'!$J$105),
IF(AND(I1582=38000,R1582&gt;168.2,R1582&lt;=336.4,M1582&gt;10),('[1]Pricing Schedule'!$J$113),
IF(AND(I1582=38000,R1582&gt;336.4,R1582&lt;=504.6,M1582&lt;=10),('[1]Pricing Schedule'!$J$105),
IF(AND(I1582=38000,R1582&gt;336.4,R1582&lt;=504.6,M1582&gt;10),('[1]Pricing Schedule'!$J$113),
IF(AND(I1582=38000,R1582&gt;504.6,R1582&lt;=672.8,M1582&lt;=10),('[1]Pricing Schedule'!$J$105),
IF(AND(I1582=38000,R1582&gt;504.6,R1582&lt;=672.8,M1582&gt;10),('[1]Pricing Schedule'!$J$113),
IF(AND(I1582=110000,R1582&lt;=12.8,M1582&gt;2),'[1]Pricing Schedule'!$J$63,
IF(AND(I1582=110000,R1582&lt;=12.8,M1582&lt;=2),'[1]Pricing Schedule'!$J$97,
IF(AND(I1582=110000,R1582&gt;12.8,R1582&lt;=22.8,M1582&gt;3),'[1]Pricing Schedule'!$J$72,
IF(AND(I1582=110000,R1582&gt;12.8,R1582&lt;=22.8,M1582&lt;=3),'[1]Pricing Schedule'!$J$97,
IF(AND(I1582=110000,R1582&gt;22.8,R1582&lt;=30.2),'[1]Pricing Schedule'!$J$81,
IF(AND(I1582=110000,R1582&gt;30.2,R1582&lt;=45.9),'[1]Pricing Schedule'!$J$90,
IF(AND(I1582=110000,R1582&gt;45.9,R1582&lt;=123.4),'[1]Pricing Schedule'!$J$97,
IF(AND(I1582=110000,R1582&gt;123.4,R1582&lt;=168.2,M1582&lt;=10),'[1]Pricing Schedule'!$J$105,
IF(AND(I1582=110000,R1582&gt;123.4,R1582&lt;=168.2,M1582&gt;10),'[1]Pricing Schedule'!$J$113,
IF(AND(I1582=110000,R1582&gt;168.2,R1582&lt;=336.2,M1582&lt;=10),('[1]Pricing Schedule'!$J$105),
IF(AND(I1582=110000,R1582&gt;168.2,R1582&lt;=336.2,M1582&gt;10),('[1]Pricing Schedule'!$J$113),
IF(AND(I1582=110000,R1582&gt;336.4,R1582&lt;=504.6,M1582&lt;=10),('[1]Pricing Schedule'!$J$105),
IF(AND(I1582=110000,R1582&gt;336.4,R1582&lt;=504.6,M1582&gt;10),('[1]Pricing Schedule'!$J$113),
IF(AND(I1582=110000,R1582&gt;504.6,R1582&lt;=672.8,M1582&lt;=10),('[1]Pricing Schedule'!$J$105),
IF(AND(I1582=110000,R1582&gt;504.6,R1582&lt;=672.8,M1582&gt;10),('[1]Pricing Schedule'!$J$113),
IF(AND(I1582=110000,R1582&gt;672.8,R1582&lt;=841,M1582&lt;=10),('[1]Pricing Schedule'!$J$105),
IF(AND(I1582=110000,R1582&gt;672.8,R1582&lt;=841,M1582&gt;10),('[1]Pricing Schedule'!$J$113),
IF(AND(I1582=110000,R1582&gt;1682,R1582&lt;=1850.2,M1582&lt;=10),('[1]Pricing Schedule'!$J$105),
IF(AND(I1582=110000,R1582&gt;1682,R1582&lt;=1850.2,M1582&gt;10),('[1]Pricing Schedule'!$J$113),
IF(AND(I1582=110000,R1582&gt;2018.4,R1582&lt;=2186.6,M1582&lt;=10),('[1]Pricing Schedule'!$J$105),
IF(AND(I1582=110000,R1582&gt;2018.4,R1582&lt;=2186.6,M1582&gt;10),('[1]Pricing Schedule'!$J$113),999999999)))))))))))))))))))))))))))))))))))))))</f>
        <v>4</v>
      </c>
      <c r="U1582" s="40">
        <f t="shared" si="150"/>
        <v>75077.380952380947</v>
      </c>
      <c r="V1582" s="41">
        <f t="shared" si="151"/>
        <v>13.319590898279554</v>
      </c>
      <c r="Y1582" s="23">
        <v>337</v>
      </c>
      <c r="Z1582" s="23">
        <v>362</v>
      </c>
      <c r="AD1582" s="13"/>
      <c r="AE1582" s="13"/>
      <c r="AF1582" s="13"/>
      <c r="AR1582" s="35"/>
    </row>
    <row r="1583" spans="1:44">
      <c r="A1583" s="23">
        <v>1585</v>
      </c>
      <c r="B1583" s="23">
        <v>1585</v>
      </c>
      <c r="C1583" s="23" t="s">
        <v>2286</v>
      </c>
      <c r="D1583" s="23" t="s">
        <v>110</v>
      </c>
      <c r="E1583" s="23" t="s">
        <v>110</v>
      </c>
      <c r="F1583" s="23" t="s">
        <v>191</v>
      </c>
      <c r="G1583" s="23" t="s">
        <v>192</v>
      </c>
      <c r="H1583" s="23" t="s">
        <v>113</v>
      </c>
      <c r="I1583" s="13">
        <v>38000</v>
      </c>
      <c r="J1583" s="13">
        <v>38000</v>
      </c>
      <c r="K1583" s="13">
        <v>20000</v>
      </c>
      <c r="L1583" s="24">
        <v>12.401999999999999</v>
      </c>
      <c r="M1583" s="37">
        <f t="shared" si="146"/>
        <v>13</v>
      </c>
      <c r="N1583" s="24">
        <v>2.1960000000000002</v>
      </c>
      <c r="O1583" s="13">
        <v>3</v>
      </c>
      <c r="P1583" s="36">
        <f t="shared" si="147"/>
        <v>1.6470000000000002</v>
      </c>
      <c r="Q1583" s="38">
        <f t="shared" si="148"/>
        <v>8.4</v>
      </c>
      <c r="R1583" s="37">
        <f t="shared" si="149"/>
        <v>8.4</v>
      </c>
      <c r="S1583" s="39">
        <f>IF(AND(I1583=38000,R1583&lt;=4.5,M1583&gt;8),'[1]Pricing Schedule'!$F$8+('[1]Pricing Schedule'!$F$9*M1583),
IF(AND(I1583=38000,R1583&lt;=4.5,M1583&lt;=8),'[1]Pricing Schedule'!$F$34+('[1]Pricing Schedule'!$F$36*M1583),
IF(AND(I1583=38000,R1583&gt;4.5,R1583&lt;=9,M1583&gt;8),'[1]Pricing Schedule'!$F$17+('[1]Pricing Schedule'!$F$18*M1583),
IF(AND(I1583=38000,R1583&gt;4.5,R1583&lt;=9,M1583&lt;=8),'[1]Pricing Schedule'!$F$34+('[1]Pricing Schedule'!$F$36*M1583),
IF(AND(I1583=38000,R1583&gt;9,R1583&lt;=12.8,M1583&gt;8),'[1]Pricing Schedule'!$F$26+('[1]Pricing Schedule'!$F$27*M1583),
IF(AND(I1583=38000,R1583&gt;9,R1583&lt;=12.8,M1583&lt;=8),'[1]Pricing Schedule'!$F$34+('[1]Pricing Schedule'!$F$36*M1583),
IF(AND(I1583=38000,R1583&gt;12.8,R1583&lt;=22.8),'[1]Pricing Schedule'!$F$34+('[1]Pricing Schedule'!$F$36*M1583),
IF(AND(I1583=38000,R1583&gt;22.8,R1583&lt;=30.2),'[1]Pricing Schedule'!$F$43+('[1]Pricing Schedule'!$F$45*M1583),
IF(AND(I1583=38000,R1583&gt;30.2,R1583&lt;=45.9),'[1]Pricing Schedule'!$F$52+('[1]Pricing Schedule'!$F$54*M1583),
IF(AND(I1583=38000,R1583&gt;45.9,R1583&lt;=123.4),'[1]Pricing Schedule'!$F$96+('[1]Pricing Schedule'!$F$97*M1583),
IF(AND(I1583=38000,R1583&gt;123.4,R1583&lt;=168.2,M1583&lt;=10),'[1]Pricing Schedule'!$F$103+('[1]Pricing Schedule'!$F$105*M1583),
IF(AND(I1583=38000,R1583&gt;123.4,R1583&lt;=168.2,M1583&gt;10),'[1]Pricing Schedule'!$F$111+('[1]Pricing Schedule'!$F$113*M1583),
IF(AND(I1583=38000,R1583&gt;157.4,R1583&lt;=336.4,M1583&lt;=10),('[1]Pricing Schedule'!$F$103+('[1]Pricing Schedule'!$F$105*M1583))*2,
IF(AND(I1583=38000,R1583&gt;157.4,R1583&lt;=336.4,M1583&gt;10),('[1]Pricing Schedule'!$F$111+('[1]Pricing Schedule'!$F$113*M1583))*2,
IF(AND(I1583=38000,R1583&gt;314.8,R1583&lt;=504.6,M1583&lt;=10),('[1]Pricing Schedule'!$F$103+('[1]Pricing Schedule'!$F$105*M1583))*3,
IF(AND(I1583=38000,R1583&gt;314.8,R1583&lt;=504.6,M1583&gt;10),('[1]Pricing Schedule'!$F$111+('[1]Pricing Schedule'!$F$113*M1583))*3,
IF(AND(I1583=38000,R1583&gt;472.2,R1583&lt;=672.8,M1583&lt;=10),('[1]Pricing Schedule'!$F$103+('[1]Pricing Schedule'!$F$105*M1583))*4,
IF(AND(I1583=38000,R1583&gt;472.2,R1583&lt;=672.8,M1583&gt;10),('[1]Pricing Schedule'!$F$111+('[1]Pricing Schedule'!$F$113*M1583))*4,
IF(AND(I1583=110000,R1583&lt;=12.8,M1583&gt;2),'[1]Pricing Schedule'!$F$62+('[1]Pricing Schedule'!$F$63*M1583),
IF(AND(I1583=110000,R1583&lt;=12.8,M1583&lt;=2),'[1]Pricing Schedule'!$F$96+('[1]Pricing Schedule'!$F$97*M1583),
IF(AND(I1583=110000,R1583&gt;12.8,R1583&lt;=22.8,M1583&gt;3),'[1]Pricing Schedule'!$F$71+('[1]Pricing Schedule'!$F$72*M1583),
IF(AND(I1583=110000,R1583&gt;12.8,R1583&lt;=22.8,M1583&lt;=3),'[1]Pricing Schedule'!$F$96+('[1]Pricing Schedule'!$F$97*M1583),
IF(AND(I1583=110000,R1583&gt;22.8,R1583&lt;=30.2),'[1]Pricing Schedule'!$F$80+('[1]Pricing Schedule'!$F$81*M1583),
IF(AND(I1583=110000,R1583&gt;30.2,R1583&lt;=45.9),'[1]Pricing Schedule'!$F$89+('[1]Pricing Schedule'!$F$90*M1583),
IF(AND(I1583=110000,R1583&gt;45.9,R1583&lt;=123.4),'[1]Pricing Schedule'!$F$96+('[1]Pricing Schedule'!$F$97*M1583),
IF(AND(I1583=110000,R1583&gt;123.4,R1583&lt;=168.2,M1583&lt;=10),'[1]Pricing Schedule'!$F$103+('[1]Pricing Schedule'!$F$105*M1583),
IF(AND(I1583=110000,R1583&gt;123.4,R1583&lt;=168.2,M1583&gt;10),'[1]Pricing Schedule'!$F$111+('[1]Pricing Schedule'!$F$113*M1583),
IF(AND(I1583=110000,R1583&gt;168.2,R1583&lt;=336.4,M1583&lt;=10),('[1]Pricing Schedule'!$F$103+('[1]Pricing Schedule'!$F$105*M1583))*2,
IF(AND(I1583=110000,R1583&gt;168.2,R1583&lt;=336.4,M1583&gt;10),('[1]Pricing Schedule'!$F$111+('[1]Pricing Schedule'!$F$113*M1583))*2,
IF(AND(I1583=110000,R1583&gt;336.4,R1583&lt;=504.6,M1583&lt;=10),('[1]Pricing Schedule'!$F$103+('[1]Pricing Schedule'!$F$105*M1583))*3,
IF(AND(I1583=110000,R1583&gt;336.4,R1583&lt;=504.6,M1583&gt;10),('[1]Pricing Schedule'!$F$111+('[1]Pricing Schedule'!$F$113*M1583))*3,
IF(AND(I1583=110000,R1583&gt;504.6,R1583&lt;=672.8,M1583&lt;=10),('[1]Pricing Schedule'!$F$103+('[1]Pricing Schedule'!$F$105*M1583))*4,
IF(AND(I1583=110000,R1583&gt;504.6,R1583&lt;=672.8,M1583&gt;10),('[1]Pricing Schedule'!$F$111+('[1]Pricing Schedule'!$F$113*M1583))*4,
IF(AND(I1583=110000,R1583&gt;672.8,R1583&lt;=841,M1583&lt;=10),('[1]Pricing Schedule'!$F$103+('[1]Pricing Schedule'!$F$105*M1583))*5,
IF(AND(I1583=110000,R1583&gt;672.8,R1583&lt;=841,M1583&gt;10),('[1]Pricing Schedule'!$F$111+('[1]Pricing Schedule'!$F$113*M1583))*5,
IF(AND(I1583=110000,R1583&gt;672.8,R1583&lt;=841,M1583&lt;=10),('[1]Pricing Schedule'!$F$103+('[1]Pricing Schedule'!$F$105*M1583))*5,
IF(AND(I1583=110000,R1583&gt;672.8,R1583&lt;=841,M1583&gt;10),('[1]Pricing Schedule'!$F$111+('[1]Pricing Schedule'!$F$113*M1583))*5,
IF(AND(I1583=110000,R1583&gt;1345.6,R1583&lt;=1513.8,M1583&lt;=10),('[1]Pricing Schedule'!$F$103+('[1]Pricing Schedule'!$F$105*M1583))*9,
IF(AND(I1583=110000,R1583&gt;1345.6,R1583&lt;=1513.8,M1583&gt;10),('[1]Pricing Schedule'!$F$111+('[1]Pricing Schedule'!$F$113*M1583))*9,
9999999999)))))))))))))))))))))))))))))))))))))))</f>
        <v>1590600</v>
      </c>
      <c r="T1583" s="21">
        <f>IF(AND(I1583=38000,R1583&lt;=4.5,M1583&gt;8),'[1]Pricing Schedule'!$J$9,
IF(AND(I1583=38000,R1583&lt;=4.5,M1583&lt;=8),'[1]Pricing Schedule'!$J$36,
IF(AND(I1583=38000,R1583&gt;4.5,R1583&lt;=9,M1583&gt;8),'[1]Pricing Schedule'!$J$18,
IF(AND(I1583=38000,R1583&gt;4.5,R1583&lt;=9,M1583&lt;=8),'[1]Pricing Schedule'!$J$36,
IF(AND(I1583=38000,R1583&gt;9,R1583&lt;=12.8,M1583&gt;8),'[1]Pricing Schedule'!$J$27,
IF(AND(I1583=38000,R1583&gt;9,R1583&lt;=12.8,M1583&lt;=8),'[1]Pricing Schedule'!$J$36,
IF(AND(I1583=38000,R1583&gt;12.8,R1583&lt;=22.8),'[1]Pricing Schedule'!$J$36,
IF(AND(I1583=38000,R1583&gt;22.8,R1583&lt;=30.2),'[1]Pricing Schedule'!$J$45,
IF(AND(I1583=38000,R1583&gt;30.2,R1583&lt;=45.9),'[1]Pricing Schedule'!$J$54,
IF(AND(I1583=38000,R1583&gt;45.9,R1583&lt;=123.4),'[1]Pricing Schedule'!$J$97,
IF(AND(I1583=38000,R1583&gt;123.4,R1583&lt;=168.2,M1583&lt;=10),'[1]Pricing Schedule'!$J$105,
IF(AND(I1583=38000,R1583&gt;123.4,R1583&lt;=168.2,M1583&gt;10),'[1]Pricing Schedule'!$J$113,
IF(AND(I1583=38000,R1583&gt;168.2,R1583&lt;=336.4,M1583&lt;=10),('[1]Pricing Schedule'!$J$105),
IF(AND(I1583=38000,R1583&gt;168.2,R1583&lt;=336.4,M1583&gt;10),('[1]Pricing Schedule'!$J$113),
IF(AND(I1583=38000,R1583&gt;336.4,R1583&lt;=504.6,M1583&lt;=10),('[1]Pricing Schedule'!$J$105),
IF(AND(I1583=38000,R1583&gt;336.4,R1583&lt;=504.6,M1583&gt;10),('[1]Pricing Schedule'!$J$113),
IF(AND(I1583=38000,R1583&gt;504.6,R1583&lt;=672.8,M1583&lt;=10),('[1]Pricing Schedule'!$J$105),
IF(AND(I1583=38000,R1583&gt;504.6,R1583&lt;=672.8,M1583&gt;10),('[1]Pricing Schedule'!$J$113),
IF(AND(I1583=110000,R1583&lt;=12.8,M1583&gt;2),'[1]Pricing Schedule'!$J$63,
IF(AND(I1583=110000,R1583&lt;=12.8,M1583&lt;=2),'[1]Pricing Schedule'!$J$97,
IF(AND(I1583=110000,R1583&gt;12.8,R1583&lt;=22.8,M1583&gt;3),'[1]Pricing Schedule'!$J$72,
IF(AND(I1583=110000,R1583&gt;12.8,R1583&lt;=22.8,M1583&lt;=3),'[1]Pricing Schedule'!$J$97,
IF(AND(I1583=110000,R1583&gt;22.8,R1583&lt;=30.2),'[1]Pricing Schedule'!$J$81,
IF(AND(I1583=110000,R1583&gt;30.2,R1583&lt;=45.9),'[1]Pricing Schedule'!$J$90,
IF(AND(I1583=110000,R1583&gt;45.9,R1583&lt;=123.4),'[1]Pricing Schedule'!$J$97,
IF(AND(I1583=110000,R1583&gt;123.4,R1583&lt;=168.2,M1583&lt;=10),'[1]Pricing Schedule'!$J$105,
IF(AND(I1583=110000,R1583&gt;123.4,R1583&lt;=168.2,M1583&gt;10),'[1]Pricing Schedule'!$J$113,
IF(AND(I1583=110000,R1583&gt;168.2,R1583&lt;=336.2,M1583&lt;=10),('[1]Pricing Schedule'!$J$105),
IF(AND(I1583=110000,R1583&gt;168.2,R1583&lt;=336.2,M1583&gt;10),('[1]Pricing Schedule'!$J$113),
IF(AND(I1583=110000,R1583&gt;336.4,R1583&lt;=504.6,M1583&lt;=10),('[1]Pricing Schedule'!$J$105),
IF(AND(I1583=110000,R1583&gt;336.4,R1583&lt;=504.6,M1583&gt;10),('[1]Pricing Schedule'!$J$113),
IF(AND(I1583=110000,R1583&gt;504.6,R1583&lt;=672.8,M1583&lt;=10),('[1]Pricing Schedule'!$J$105),
IF(AND(I1583=110000,R1583&gt;504.6,R1583&lt;=672.8,M1583&gt;10),('[1]Pricing Schedule'!$J$113),
IF(AND(I1583=110000,R1583&gt;672.8,R1583&lt;=841,M1583&lt;=10),('[1]Pricing Schedule'!$J$105),
IF(AND(I1583=110000,R1583&gt;672.8,R1583&lt;=841,M1583&gt;10),('[1]Pricing Schedule'!$J$113),
IF(AND(I1583=110000,R1583&gt;1682,R1583&lt;=1850.2,M1583&lt;=10),('[1]Pricing Schedule'!$J$105),
IF(AND(I1583=110000,R1583&gt;1682,R1583&lt;=1850.2,M1583&gt;10),('[1]Pricing Schedule'!$J$113),
IF(AND(I1583=110000,R1583&gt;2018.4,R1583&lt;=2186.6,M1583&lt;=10),('[1]Pricing Schedule'!$J$105),
IF(AND(I1583=110000,R1583&gt;2018.4,R1583&lt;=2186.6,M1583&gt;10),('[1]Pricing Schedule'!$J$113),999999999)))))))))))))))))))))))))))))))))))))))</f>
        <v>2</v>
      </c>
      <c r="U1583" s="40">
        <f t="shared" si="150"/>
        <v>189357.14285714284</v>
      </c>
      <c r="V1583" s="41">
        <f t="shared" si="151"/>
        <v>5.2810260279139944</v>
      </c>
      <c r="Y1583" s="23">
        <v>637</v>
      </c>
      <c r="Z1583" s="23">
        <v>362</v>
      </c>
      <c r="AD1583" s="13"/>
      <c r="AE1583" s="13"/>
      <c r="AF1583" s="13"/>
      <c r="AR1583" s="35"/>
    </row>
    <row r="1584" spans="1:44">
      <c r="A1584" s="23">
        <v>1586</v>
      </c>
      <c r="B1584" s="23">
        <v>1586</v>
      </c>
      <c r="C1584" s="23" t="s">
        <v>2287</v>
      </c>
      <c r="D1584" s="23" t="s">
        <v>110</v>
      </c>
      <c r="E1584" s="23" t="s">
        <v>110</v>
      </c>
      <c r="F1584" s="23" t="s">
        <v>191</v>
      </c>
      <c r="G1584" s="23" t="s">
        <v>192</v>
      </c>
      <c r="H1584" s="23" t="s">
        <v>113</v>
      </c>
      <c r="I1584" s="13">
        <v>38000</v>
      </c>
      <c r="J1584" s="13">
        <v>38000</v>
      </c>
      <c r="K1584" s="13">
        <v>20000</v>
      </c>
      <c r="L1584" s="24">
        <v>13.715</v>
      </c>
      <c r="M1584" s="37">
        <f t="shared" si="146"/>
        <v>14</v>
      </c>
      <c r="N1584" s="24">
        <v>0.98299999999999998</v>
      </c>
      <c r="O1584" s="13">
        <v>3</v>
      </c>
      <c r="P1584" s="36">
        <f t="shared" si="147"/>
        <v>0.98299999999999998</v>
      </c>
      <c r="Q1584" s="38">
        <f t="shared" si="148"/>
        <v>4.2</v>
      </c>
      <c r="R1584" s="37">
        <f t="shared" si="149"/>
        <v>4.2</v>
      </c>
      <c r="S1584" s="39">
        <f>IF(AND(I1584=38000,R1584&lt;=4.5,M1584&gt;8),'[1]Pricing Schedule'!$F$8+('[1]Pricing Schedule'!$F$9*M1584),
IF(AND(I1584=38000,R1584&lt;=4.5,M1584&lt;=8),'[1]Pricing Schedule'!$F$34+('[1]Pricing Schedule'!$F$36*M1584),
IF(AND(I1584=38000,R1584&gt;4.5,R1584&lt;=9,M1584&gt;8),'[1]Pricing Schedule'!$F$17+('[1]Pricing Schedule'!$F$18*M1584),
IF(AND(I1584=38000,R1584&gt;4.5,R1584&lt;=9,M1584&lt;=8),'[1]Pricing Schedule'!$F$34+('[1]Pricing Schedule'!$F$36*M1584),
IF(AND(I1584=38000,R1584&gt;9,R1584&lt;=12.8,M1584&gt;8),'[1]Pricing Schedule'!$F$26+('[1]Pricing Schedule'!$F$27*M1584),
IF(AND(I1584=38000,R1584&gt;9,R1584&lt;=12.8,M1584&lt;=8),'[1]Pricing Schedule'!$F$34+('[1]Pricing Schedule'!$F$36*M1584),
IF(AND(I1584=38000,R1584&gt;12.8,R1584&lt;=22.8),'[1]Pricing Schedule'!$F$34+('[1]Pricing Schedule'!$F$36*M1584),
IF(AND(I1584=38000,R1584&gt;22.8,R1584&lt;=30.2),'[1]Pricing Schedule'!$F$43+('[1]Pricing Schedule'!$F$45*M1584),
IF(AND(I1584=38000,R1584&gt;30.2,R1584&lt;=45.9),'[1]Pricing Schedule'!$F$52+('[1]Pricing Schedule'!$F$54*M1584),
IF(AND(I1584=38000,R1584&gt;45.9,R1584&lt;=123.4),'[1]Pricing Schedule'!$F$96+('[1]Pricing Schedule'!$F$97*M1584),
IF(AND(I1584=38000,R1584&gt;123.4,R1584&lt;=168.2,M1584&lt;=10),'[1]Pricing Schedule'!$F$103+('[1]Pricing Schedule'!$F$105*M1584),
IF(AND(I1584=38000,R1584&gt;123.4,R1584&lt;=168.2,M1584&gt;10),'[1]Pricing Schedule'!$F$111+('[1]Pricing Schedule'!$F$113*M1584),
IF(AND(I1584=38000,R1584&gt;157.4,R1584&lt;=336.4,M1584&lt;=10),('[1]Pricing Schedule'!$F$103+('[1]Pricing Schedule'!$F$105*M1584))*2,
IF(AND(I1584=38000,R1584&gt;157.4,R1584&lt;=336.4,M1584&gt;10),('[1]Pricing Schedule'!$F$111+('[1]Pricing Schedule'!$F$113*M1584))*2,
IF(AND(I1584=38000,R1584&gt;314.8,R1584&lt;=504.6,M1584&lt;=10),('[1]Pricing Schedule'!$F$103+('[1]Pricing Schedule'!$F$105*M1584))*3,
IF(AND(I1584=38000,R1584&gt;314.8,R1584&lt;=504.6,M1584&gt;10),('[1]Pricing Schedule'!$F$111+('[1]Pricing Schedule'!$F$113*M1584))*3,
IF(AND(I1584=38000,R1584&gt;472.2,R1584&lt;=672.8,M1584&lt;=10),('[1]Pricing Schedule'!$F$103+('[1]Pricing Schedule'!$F$105*M1584))*4,
IF(AND(I1584=38000,R1584&gt;472.2,R1584&lt;=672.8,M1584&gt;10),('[1]Pricing Schedule'!$F$111+('[1]Pricing Schedule'!$F$113*M1584))*4,
IF(AND(I1584=110000,R1584&lt;=12.8,M1584&gt;2),'[1]Pricing Schedule'!$F$62+('[1]Pricing Schedule'!$F$63*M1584),
IF(AND(I1584=110000,R1584&lt;=12.8,M1584&lt;=2),'[1]Pricing Schedule'!$F$96+('[1]Pricing Schedule'!$F$97*M1584),
IF(AND(I1584=110000,R1584&gt;12.8,R1584&lt;=22.8,M1584&gt;3),'[1]Pricing Schedule'!$F$71+('[1]Pricing Schedule'!$F$72*M1584),
IF(AND(I1584=110000,R1584&gt;12.8,R1584&lt;=22.8,M1584&lt;=3),'[1]Pricing Schedule'!$F$96+('[1]Pricing Schedule'!$F$97*M1584),
IF(AND(I1584=110000,R1584&gt;22.8,R1584&lt;=30.2),'[1]Pricing Schedule'!$F$80+('[1]Pricing Schedule'!$F$81*M1584),
IF(AND(I1584=110000,R1584&gt;30.2,R1584&lt;=45.9),'[1]Pricing Schedule'!$F$89+('[1]Pricing Schedule'!$F$90*M1584),
IF(AND(I1584=110000,R1584&gt;45.9,R1584&lt;=123.4),'[1]Pricing Schedule'!$F$96+('[1]Pricing Schedule'!$F$97*M1584),
IF(AND(I1584=110000,R1584&gt;123.4,R1584&lt;=168.2,M1584&lt;=10),'[1]Pricing Schedule'!$F$103+('[1]Pricing Schedule'!$F$105*M1584),
IF(AND(I1584=110000,R1584&gt;123.4,R1584&lt;=168.2,M1584&gt;10),'[1]Pricing Schedule'!$F$111+('[1]Pricing Schedule'!$F$113*M1584),
IF(AND(I1584=110000,R1584&gt;168.2,R1584&lt;=336.4,M1584&lt;=10),('[1]Pricing Schedule'!$F$103+('[1]Pricing Schedule'!$F$105*M1584))*2,
IF(AND(I1584=110000,R1584&gt;168.2,R1584&lt;=336.4,M1584&gt;10),('[1]Pricing Schedule'!$F$111+('[1]Pricing Schedule'!$F$113*M1584))*2,
IF(AND(I1584=110000,R1584&gt;336.4,R1584&lt;=504.6,M1584&lt;=10),('[1]Pricing Schedule'!$F$103+('[1]Pricing Schedule'!$F$105*M1584))*3,
IF(AND(I1584=110000,R1584&gt;336.4,R1584&lt;=504.6,M1584&gt;10),('[1]Pricing Schedule'!$F$111+('[1]Pricing Schedule'!$F$113*M1584))*3,
IF(AND(I1584=110000,R1584&gt;504.6,R1584&lt;=672.8,M1584&lt;=10),('[1]Pricing Schedule'!$F$103+('[1]Pricing Schedule'!$F$105*M1584))*4,
IF(AND(I1584=110000,R1584&gt;504.6,R1584&lt;=672.8,M1584&gt;10),('[1]Pricing Schedule'!$F$111+('[1]Pricing Schedule'!$F$113*M1584))*4,
IF(AND(I1584=110000,R1584&gt;672.8,R1584&lt;=841,M1584&lt;=10),('[1]Pricing Schedule'!$F$103+('[1]Pricing Schedule'!$F$105*M1584))*5,
IF(AND(I1584=110000,R1584&gt;672.8,R1584&lt;=841,M1584&gt;10),('[1]Pricing Schedule'!$F$111+('[1]Pricing Schedule'!$F$113*M1584))*5,
IF(AND(I1584=110000,R1584&gt;672.8,R1584&lt;=841,M1584&lt;=10),('[1]Pricing Schedule'!$F$103+('[1]Pricing Schedule'!$F$105*M1584))*5,
IF(AND(I1584=110000,R1584&gt;672.8,R1584&lt;=841,M1584&gt;10),('[1]Pricing Schedule'!$F$111+('[1]Pricing Schedule'!$F$113*M1584))*5,
IF(AND(I1584=110000,R1584&gt;1345.6,R1584&lt;=1513.8,M1584&lt;=10),('[1]Pricing Schedule'!$F$103+('[1]Pricing Schedule'!$F$105*M1584))*9,
IF(AND(I1584=110000,R1584&gt;1345.6,R1584&lt;=1513.8,M1584&gt;10),('[1]Pricing Schedule'!$F$111+('[1]Pricing Schedule'!$F$113*M1584))*9,
9999999999)))))))))))))))))))))))))))))))))))))))</f>
        <v>1597940</v>
      </c>
      <c r="T1584" s="21">
        <f>IF(AND(I1584=38000,R1584&lt;=4.5,M1584&gt;8),'[1]Pricing Schedule'!$J$9,
IF(AND(I1584=38000,R1584&lt;=4.5,M1584&lt;=8),'[1]Pricing Schedule'!$J$36,
IF(AND(I1584=38000,R1584&gt;4.5,R1584&lt;=9,M1584&gt;8),'[1]Pricing Schedule'!$J$18,
IF(AND(I1584=38000,R1584&gt;4.5,R1584&lt;=9,M1584&lt;=8),'[1]Pricing Schedule'!$J$36,
IF(AND(I1584=38000,R1584&gt;9,R1584&lt;=12.8,M1584&gt;8),'[1]Pricing Schedule'!$J$27,
IF(AND(I1584=38000,R1584&gt;9,R1584&lt;=12.8,M1584&lt;=8),'[1]Pricing Schedule'!$J$36,
IF(AND(I1584=38000,R1584&gt;12.8,R1584&lt;=22.8),'[1]Pricing Schedule'!$J$36,
IF(AND(I1584=38000,R1584&gt;22.8,R1584&lt;=30.2),'[1]Pricing Schedule'!$J$45,
IF(AND(I1584=38000,R1584&gt;30.2,R1584&lt;=45.9),'[1]Pricing Schedule'!$J$54,
IF(AND(I1584=38000,R1584&gt;45.9,R1584&lt;=123.4),'[1]Pricing Schedule'!$J$97,
IF(AND(I1584=38000,R1584&gt;123.4,R1584&lt;=168.2,M1584&lt;=10),'[1]Pricing Schedule'!$J$105,
IF(AND(I1584=38000,R1584&gt;123.4,R1584&lt;=168.2,M1584&gt;10),'[1]Pricing Schedule'!$J$113,
IF(AND(I1584=38000,R1584&gt;168.2,R1584&lt;=336.4,M1584&lt;=10),('[1]Pricing Schedule'!$J$105),
IF(AND(I1584=38000,R1584&gt;168.2,R1584&lt;=336.4,M1584&gt;10),('[1]Pricing Schedule'!$J$113),
IF(AND(I1584=38000,R1584&gt;336.4,R1584&lt;=504.6,M1584&lt;=10),('[1]Pricing Schedule'!$J$105),
IF(AND(I1584=38000,R1584&gt;336.4,R1584&lt;=504.6,M1584&gt;10),('[1]Pricing Schedule'!$J$113),
IF(AND(I1584=38000,R1584&gt;504.6,R1584&lt;=672.8,M1584&lt;=10),('[1]Pricing Schedule'!$J$105),
IF(AND(I1584=38000,R1584&gt;504.6,R1584&lt;=672.8,M1584&gt;10),('[1]Pricing Schedule'!$J$113),
IF(AND(I1584=110000,R1584&lt;=12.8,M1584&gt;2),'[1]Pricing Schedule'!$J$63,
IF(AND(I1584=110000,R1584&lt;=12.8,M1584&lt;=2),'[1]Pricing Schedule'!$J$97,
IF(AND(I1584=110000,R1584&gt;12.8,R1584&lt;=22.8,M1584&gt;3),'[1]Pricing Schedule'!$J$72,
IF(AND(I1584=110000,R1584&gt;12.8,R1584&lt;=22.8,M1584&lt;=3),'[1]Pricing Schedule'!$J$97,
IF(AND(I1584=110000,R1584&gt;22.8,R1584&lt;=30.2),'[1]Pricing Schedule'!$J$81,
IF(AND(I1584=110000,R1584&gt;30.2,R1584&lt;=45.9),'[1]Pricing Schedule'!$J$90,
IF(AND(I1584=110000,R1584&gt;45.9,R1584&lt;=123.4),'[1]Pricing Schedule'!$J$97,
IF(AND(I1584=110000,R1584&gt;123.4,R1584&lt;=168.2,M1584&lt;=10),'[1]Pricing Schedule'!$J$105,
IF(AND(I1584=110000,R1584&gt;123.4,R1584&lt;=168.2,M1584&gt;10),'[1]Pricing Schedule'!$J$113,
IF(AND(I1584=110000,R1584&gt;168.2,R1584&lt;=336.2,M1584&lt;=10),('[1]Pricing Schedule'!$J$105),
IF(AND(I1584=110000,R1584&gt;168.2,R1584&lt;=336.2,M1584&gt;10),('[1]Pricing Schedule'!$J$113),
IF(AND(I1584=110000,R1584&gt;336.4,R1584&lt;=504.6,M1584&lt;=10),('[1]Pricing Schedule'!$J$105),
IF(AND(I1584=110000,R1584&gt;336.4,R1584&lt;=504.6,M1584&gt;10),('[1]Pricing Schedule'!$J$113),
IF(AND(I1584=110000,R1584&gt;504.6,R1584&lt;=672.8,M1584&lt;=10),('[1]Pricing Schedule'!$J$105),
IF(AND(I1584=110000,R1584&gt;504.6,R1584&lt;=672.8,M1584&gt;10),('[1]Pricing Schedule'!$J$113),
IF(AND(I1584=110000,R1584&gt;672.8,R1584&lt;=841,M1584&lt;=10),('[1]Pricing Schedule'!$J$105),
IF(AND(I1584=110000,R1584&gt;672.8,R1584&lt;=841,M1584&gt;10),('[1]Pricing Schedule'!$J$113),
IF(AND(I1584=110000,R1584&gt;1682,R1584&lt;=1850.2,M1584&lt;=10),('[1]Pricing Schedule'!$J$105),
IF(AND(I1584=110000,R1584&gt;1682,R1584&lt;=1850.2,M1584&gt;10),('[1]Pricing Schedule'!$J$113),
IF(AND(I1584=110000,R1584&gt;2018.4,R1584&lt;=2186.6,M1584&lt;=10),('[1]Pricing Schedule'!$J$105),
IF(AND(I1584=110000,R1584&gt;2018.4,R1584&lt;=2186.6,M1584&gt;10),('[1]Pricing Schedule'!$J$113),999999999)))))))))))))))))))))))))))))))))))))))</f>
        <v>1</v>
      </c>
      <c r="U1584" s="40">
        <f t="shared" si="150"/>
        <v>380461.90476190473</v>
      </c>
      <c r="V1584" s="41">
        <f t="shared" si="151"/>
        <v>2.6283840444572388</v>
      </c>
      <c r="Y1584" s="23">
        <v>337</v>
      </c>
      <c r="Z1584" s="23">
        <v>362</v>
      </c>
      <c r="AD1584" s="13"/>
      <c r="AE1584" s="13"/>
      <c r="AF1584" s="13"/>
      <c r="AR1584" s="35"/>
    </row>
    <row r="1585" spans="1:44">
      <c r="A1585" s="23">
        <v>1587</v>
      </c>
      <c r="B1585" s="23">
        <v>1587</v>
      </c>
      <c r="C1585" s="23" t="s">
        <v>2288</v>
      </c>
      <c r="D1585" s="23" t="s">
        <v>110</v>
      </c>
      <c r="E1585" s="23" t="s">
        <v>110</v>
      </c>
      <c r="F1585" s="23" t="s">
        <v>191</v>
      </c>
      <c r="G1585" s="23" t="s">
        <v>192</v>
      </c>
      <c r="H1585" s="23" t="s">
        <v>113</v>
      </c>
      <c r="I1585" s="13">
        <v>38000</v>
      </c>
      <c r="J1585" s="13">
        <v>38000</v>
      </c>
      <c r="K1585" s="13">
        <v>20000</v>
      </c>
      <c r="L1585" s="24">
        <v>10.518000000000001</v>
      </c>
      <c r="M1585" s="37">
        <f t="shared" si="146"/>
        <v>11</v>
      </c>
      <c r="N1585" s="24">
        <v>0.94099999999999995</v>
      </c>
      <c r="O1585" s="13">
        <v>3</v>
      </c>
      <c r="P1585" s="36">
        <f t="shared" si="147"/>
        <v>0.94099999999999995</v>
      </c>
      <c r="Q1585" s="38">
        <f t="shared" si="148"/>
        <v>4.2</v>
      </c>
      <c r="R1585" s="37">
        <f t="shared" si="149"/>
        <v>4.2</v>
      </c>
      <c r="S1585" s="39">
        <f>IF(AND(I1585=38000,R1585&lt;=4.5,M1585&gt;8),'[1]Pricing Schedule'!$F$8+('[1]Pricing Schedule'!$F$9*M1585),
IF(AND(I1585=38000,R1585&lt;=4.5,M1585&lt;=8),'[1]Pricing Schedule'!$F$34+('[1]Pricing Schedule'!$F$36*M1585),
IF(AND(I1585=38000,R1585&gt;4.5,R1585&lt;=9,M1585&gt;8),'[1]Pricing Schedule'!$F$17+('[1]Pricing Schedule'!$F$18*M1585),
IF(AND(I1585=38000,R1585&gt;4.5,R1585&lt;=9,M1585&lt;=8),'[1]Pricing Schedule'!$F$34+('[1]Pricing Schedule'!$F$36*M1585),
IF(AND(I1585=38000,R1585&gt;9,R1585&lt;=12.8,M1585&gt;8),'[1]Pricing Schedule'!$F$26+('[1]Pricing Schedule'!$F$27*M1585),
IF(AND(I1585=38000,R1585&gt;9,R1585&lt;=12.8,M1585&lt;=8),'[1]Pricing Schedule'!$F$34+('[1]Pricing Schedule'!$F$36*M1585),
IF(AND(I1585=38000,R1585&gt;12.8,R1585&lt;=22.8),'[1]Pricing Schedule'!$F$34+('[1]Pricing Schedule'!$F$36*M1585),
IF(AND(I1585=38000,R1585&gt;22.8,R1585&lt;=30.2),'[1]Pricing Schedule'!$F$43+('[1]Pricing Schedule'!$F$45*M1585),
IF(AND(I1585=38000,R1585&gt;30.2,R1585&lt;=45.9),'[1]Pricing Schedule'!$F$52+('[1]Pricing Schedule'!$F$54*M1585),
IF(AND(I1585=38000,R1585&gt;45.9,R1585&lt;=123.4),'[1]Pricing Schedule'!$F$96+('[1]Pricing Schedule'!$F$97*M1585),
IF(AND(I1585=38000,R1585&gt;123.4,R1585&lt;=168.2,M1585&lt;=10),'[1]Pricing Schedule'!$F$103+('[1]Pricing Schedule'!$F$105*M1585),
IF(AND(I1585=38000,R1585&gt;123.4,R1585&lt;=168.2,M1585&gt;10),'[1]Pricing Schedule'!$F$111+('[1]Pricing Schedule'!$F$113*M1585),
IF(AND(I1585=38000,R1585&gt;157.4,R1585&lt;=336.4,M1585&lt;=10),('[1]Pricing Schedule'!$F$103+('[1]Pricing Schedule'!$F$105*M1585))*2,
IF(AND(I1585=38000,R1585&gt;157.4,R1585&lt;=336.4,M1585&gt;10),('[1]Pricing Schedule'!$F$111+('[1]Pricing Schedule'!$F$113*M1585))*2,
IF(AND(I1585=38000,R1585&gt;314.8,R1585&lt;=504.6,M1585&lt;=10),('[1]Pricing Schedule'!$F$103+('[1]Pricing Schedule'!$F$105*M1585))*3,
IF(AND(I1585=38000,R1585&gt;314.8,R1585&lt;=504.6,M1585&gt;10),('[1]Pricing Schedule'!$F$111+('[1]Pricing Schedule'!$F$113*M1585))*3,
IF(AND(I1585=38000,R1585&gt;472.2,R1585&lt;=672.8,M1585&lt;=10),('[1]Pricing Schedule'!$F$103+('[1]Pricing Schedule'!$F$105*M1585))*4,
IF(AND(I1585=38000,R1585&gt;472.2,R1585&lt;=672.8,M1585&gt;10),('[1]Pricing Schedule'!$F$111+('[1]Pricing Schedule'!$F$113*M1585))*4,
IF(AND(I1585=110000,R1585&lt;=12.8,M1585&gt;2),'[1]Pricing Schedule'!$F$62+('[1]Pricing Schedule'!$F$63*M1585),
IF(AND(I1585=110000,R1585&lt;=12.8,M1585&lt;=2),'[1]Pricing Schedule'!$F$96+('[1]Pricing Schedule'!$F$97*M1585),
IF(AND(I1585=110000,R1585&gt;12.8,R1585&lt;=22.8,M1585&gt;3),'[1]Pricing Schedule'!$F$71+('[1]Pricing Schedule'!$F$72*M1585),
IF(AND(I1585=110000,R1585&gt;12.8,R1585&lt;=22.8,M1585&lt;=3),'[1]Pricing Schedule'!$F$96+('[1]Pricing Schedule'!$F$97*M1585),
IF(AND(I1585=110000,R1585&gt;22.8,R1585&lt;=30.2),'[1]Pricing Schedule'!$F$80+('[1]Pricing Schedule'!$F$81*M1585),
IF(AND(I1585=110000,R1585&gt;30.2,R1585&lt;=45.9),'[1]Pricing Schedule'!$F$89+('[1]Pricing Schedule'!$F$90*M1585),
IF(AND(I1585=110000,R1585&gt;45.9,R1585&lt;=123.4),'[1]Pricing Schedule'!$F$96+('[1]Pricing Schedule'!$F$97*M1585),
IF(AND(I1585=110000,R1585&gt;123.4,R1585&lt;=168.2,M1585&lt;=10),'[1]Pricing Schedule'!$F$103+('[1]Pricing Schedule'!$F$105*M1585),
IF(AND(I1585=110000,R1585&gt;123.4,R1585&lt;=168.2,M1585&gt;10),'[1]Pricing Schedule'!$F$111+('[1]Pricing Schedule'!$F$113*M1585),
IF(AND(I1585=110000,R1585&gt;168.2,R1585&lt;=336.4,M1585&lt;=10),('[1]Pricing Schedule'!$F$103+('[1]Pricing Schedule'!$F$105*M1585))*2,
IF(AND(I1585=110000,R1585&gt;168.2,R1585&lt;=336.4,M1585&gt;10),('[1]Pricing Schedule'!$F$111+('[1]Pricing Schedule'!$F$113*M1585))*2,
IF(AND(I1585=110000,R1585&gt;336.4,R1585&lt;=504.6,M1585&lt;=10),('[1]Pricing Schedule'!$F$103+('[1]Pricing Schedule'!$F$105*M1585))*3,
IF(AND(I1585=110000,R1585&gt;336.4,R1585&lt;=504.6,M1585&gt;10),('[1]Pricing Schedule'!$F$111+('[1]Pricing Schedule'!$F$113*M1585))*3,
IF(AND(I1585=110000,R1585&gt;504.6,R1585&lt;=672.8,M1585&lt;=10),('[1]Pricing Schedule'!$F$103+('[1]Pricing Schedule'!$F$105*M1585))*4,
IF(AND(I1585=110000,R1585&gt;504.6,R1585&lt;=672.8,M1585&gt;10),('[1]Pricing Schedule'!$F$111+('[1]Pricing Schedule'!$F$113*M1585))*4,
IF(AND(I1585=110000,R1585&gt;672.8,R1585&lt;=841,M1585&lt;=10),('[1]Pricing Schedule'!$F$103+('[1]Pricing Schedule'!$F$105*M1585))*5,
IF(AND(I1585=110000,R1585&gt;672.8,R1585&lt;=841,M1585&gt;10),('[1]Pricing Schedule'!$F$111+('[1]Pricing Schedule'!$F$113*M1585))*5,
IF(AND(I1585=110000,R1585&gt;672.8,R1585&lt;=841,M1585&lt;=10),('[1]Pricing Schedule'!$F$103+('[1]Pricing Schedule'!$F$105*M1585))*5,
IF(AND(I1585=110000,R1585&gt;672.8,R1585&lt;=841,M1585&gt;10),('[1]Pricing Schedule'!$F$111+('[1]Pricing Schedule'!$F$113*M1585))*5,
IF(AND(I1585=110000,R1585&gt;1345.6,R1585&lt;=1513.8,M1585&lt;=10),('[1]Pricing Schedule'!$F$103+('[1]Pricing Schedule'!$F$105*M1585))*9,
IF(AND(I1585=110000,R1585&gt;1345.6,R1585&lt;=1513.8,M1585&gt;10),('[1]Pricing Schedule'!$F$111+('[1]Pricing Schedule'!$F$113*M1585))*9,
9999999999)))))))))))))))))))))))))))))))))))))))</f>
        <v>1439840</v>
      </c>
      <c r="T1585" s="21">
        <f>IF(AND(I1585=38000,R1585&lt;=4.5,M1585&gt;8),'[1]Pricing Schedule'!$J$9,
IF(AND(I1585=38000,R1585&lt;=4.5,M1585&lt;=8),'[1]Pricing Schedule'!$J$36,
IF(AND(I1585=38000,R1585&gt;4.5,R1585&lt;=9,M1585&gt;8),'[1]Pricing Schedule'!$J$18,
IF(AND(I1585=38000,R1585&gt;4.5,R1585&lt;=9,M1585&lt;=8),'[1]Pricing Schedule'!$J$36,
IF(AND(I1585=38000,R1585&gt;9,R1585&lt;=12.8,M1585&gt;8),'[1]Pricing Schedule'!$J$27,
IF(AND(I1585=38000,R1585&gt;9,R1585&lt;=12.8,M1585&lt;=8),'[1]Pricing Schedule'!$J$36,
IF(AND(I1585=38000,R1585&gt;12.8,R1585&lt;=22.8),'[1]Pricing Schedule'!$J$36,
IF(AND(I1585=38000,R1585&gt;22.8,R1585&lt;=30.2),'[1]Pricing Schedule'!$J$45,
IF(AND(I1585=38000,R1585&gt;30.2,R1585&lt;=45.9),'[1]Pricing Schedule'!$J$54,
IF(AND(I1585=38000,R1585&gt;45.9,R1585&lt;=123.4),'[1]Pricing Schedule'!$J$97,
IF(AND(I1585=38000,R1585&gt;123.4,R1585&lt;=168.2,M1585&lt;=10),'[1]Pricing Schedule'!$J$105,
IF(AND(I1585=38000,R1585&gt;123.4,R1585&lt;=168.2,M1585&gt;10),'[1]Pricing Schedule'!$J$113,
IF(AND(I1585=38000,R1585&gt;168.2,R1585&lt;=336.4,M1585&lt;=10),('[1]Pricing Schedule'!$J$105),
IF(AND(I1585=38000,R1585&gt;168.2,R1585&lt;=336.4,M1585&gt;10),('[1]Pricing Schedule'!$J$113),
IF(AND(I1585=38000,R1585&gt;336.4,R1585&lt;=504.6,M1585&lt;=10),('[1]Pricing Schedule'!$J$105),
IF(AND(I1585=38000,R1585&gt;336.4,R1585&lt;=504.6,M1585&gt;10),('[1]Pricing Schedule'!$J$113),
IF(AND(I1585=38000,R1585&gt;504.6,R1585&lt;=672.8,M1585&lt;=10),('[1]Pricing Schedule'!$J$105),
IF(AND(I1585=38000,R1585&gt;504.6,R1585&lt;=672.8,M1585&gt;10),('[1]Pricing Schedule'!$J$113),
IF(AND(I1585=110000,R1585&lt;=12.8,M1585&gt;2),'[1]Pricing Schedule'!$J$63,
IF(AND(I1585=110000,R1585&lt;=12.8,M1585&lt;=2),'[1]Pricing Schedule'!$J$97,
IF(AND(I1585=110000,R1585&gt;12.8,R1585&lt;=22.8,M1585&gt;3),'[1]Pricing Schedule'!$J$72,
IF(AND(I1585=110000,R1585&gt;12.8,R1585&lt;=22.8,M1585&lt;=3),'[1]Pricing Schedule'!$J$97,
IF(AND(I1585=110000,R1585&gt;22.8,R1585&lt;=30.2),'[1]Pricing Schedule'!$J$81,
IF(AND(I1585=110000,R1585&gt;30.2,R1585&lt;=45.9),'[1]Pricing Schedule'!$J$90,
IF(AND(I1585=110000,R1585&gt;45.9,R1585&lt;=123.4),'[1]Pricing Schedule'!$J$97,
IF(AND(I1585=110000,R1585&gt;123.4,R1585&lt;=168.2,M1585&lt;=10),'[1]Pricing Schedule'!$J$105,
IF(AND(I1585=110000,R1585&gt;123.4,R1585&lt;=168.2,M1585&gt;10),'[1]Pricing Schedule'!$J$113,
IF(AND(I1585=110000,R1585&gt;168.2,R1585&lt;=336.2,M1585&lt;=10),('[1]Pricing Schedule'!$J$105),
IF(AND(I1585=110000,R1585&gt;168.2,R1585&lt;=336.2,M1585&gt;10),('[1]Pricing Schedule'!$J$113),
IF(AND(I1585=110000,R1585&gt;336.4,R1585&lt;=504.6,M1585&lt;=10),('[1]Pricing Schedule'!$J$105),
IF(AND(I1585=110000,R1585&gt;336.4,R1585&lt;=504.6,M1585&gt;10),('[1]Pricing Schedule'!$J$113),
IF(AND(I1585=110000,R1585&gt;504.6,R1585&lt;=672.8,M1585&lt;=10),('[1]Pricing Schedule'!$J$105),
IF(AND(I1585=110000,R1585&gt;504.6,R1585&lt;=672.8,M1585&gt;10),('[1]Pricing Schedule'!$J$113),
IF(AND(I1585=110000,R1585&gt;672.8,R1585&lt;=841,M1585&lt;=10),('[1]Pricing Schedule'!$J$105),
IF(AND(I1585=110000,R1585&gt;672.8,R1585&lt;=841,M1585&gt;10),('[1]Pricing Schedule'!$J$113),
IF(AND(I1585=110000,R1585&gt;1682,R1585&lt;=1850.2,M1585&lt;=10),('[1]Pricing Schedule'!$J$105),
IF(AND(I1585=110000,R1585&gt;1682,R1585&lt;=1850.2,M1585&gt;10),('[1]Pricing Schedule'!$J$113),
IF(AND(I1585=110000,R1585&gt;2018.4,R1585&lt;=2186.6,M1585&lt;=10),('[1]Pricing Schedule'!$J$105),
IF(AND(I1585=110000,R1585&gt;2018.4,R1585&lt;=2186.6,M1585&gt;10),('[1]Pricing Schedule'!$J$113),999999999)))))))))))))))))))))))))))))))))))))))</f>
        <v>1</v>
      </c>
      <c r="U1585" s="40">
        <f t="shared" si="150"/>
        <v>342819.04761904763</v>
      </c>
      <c r="V1585" s="41">
        <f t="shared" si="151"/>
        <v>2.9169907767529724</v>
      </c>
      <c r="Y1585" s="23">
        <v>16</v>
      </c>
      <c r="Z1585" s="23">
        <v>362</v>
      </c>
      <c r="AD1585" s="13"/>
      <c r="AE1585" s="13"/>
      <c r="AF1585" s="13"/>
      <c r="AR1585" s="35"/>
    </row>
    <row r="1586" spans="1:44">
      <c r="A1586" s="23">
        <v>1588</v>
      </c>
      <c r="B1586" s="23">
        <v>1588</v>
      </c>
      <c r="C1586" s="23" t="s">
        <v>2289</v>
      </c>
      <c r="D1586" s="23" t="s">
        <v>110</v>
      </c>
      <c r="E1586" s="23" t="s">
        <v>110</v>
      </c>
      <c r="F1586" s="23" t="s">
        <v>191</v>
      </c>
      <c r="G1586" s="23" t="s">
        <v>192</v>
      </c>
      <c r="H1586" s="23" t="s">
        <v>113</v>
      </c>
      <c r="I1586" s="13">
        <v>38000</v>
      </c>
      <c r="J1586" s="13">
        <v>38000</v>
      </c>
      <c r="K1586" s="13">
        <v>20000</v>
      </c>
      <c r="L1586" s="24">
        <v>10.278</v>
      </c>
      <c r="M1586" s="37">
        <f t="shared" si="146"/>
        <v>11</v>
      </c>
      <c r="N1586" s="24">
        <v>0.33200000000000002</v>
      </c>
      <c r="O1586" s="13">
        <v>3</v>
      </c>
      <c r="P1586" s="36">
        <f t="shared" si="147"/>
        <v>0.33200000000000002</v>
      </c>
      <c r="Q1586" s="38">
        <f t="shared" si="148"/>
        <v>4.2</v>
      </c>
      <c r="R1586" s="37">
        <f t="shared" si="149"/>
        <v>4.2</v>
      </c>
      <c r="S1586" s="39">
        <f>IF(AND(I1586=38000,R1586&lt;=4.5,M1586&gt;8),'[1]Pricing Schedule'!$F$8+('[1]Pricing Schedule'!$F$9*M1586),
IF(AND(I1586=38000,R1586&lt;=4.5,M1586&lt;=8),'[1]Pricing Schedule'!$F$34+('[1]Pricing Schedule'!$F$36*M1586),
IF(AND(I1586=38000,R1586&gt;4.5,R1586&lt;=9,M1586&gt;8),'[1]Pricing Schedule'!$F$17+('[1]Pricing Schedule'!$F$18*M1586),
IF(AND(I1586=38000,R1586&gt;4.5,R1586&lt;=9,M1586&lt;=8),'[1]Pricing Schedule'!$F$34+('[1]Pricing Schedule'!$F$36*M1586),
IF(AND(I1586=38000,R1586&gt;9,R1586&lt;=12.8,M1586&gt;8),'[1]Pricing Schedule'!$F$26+('[1]Pricing Schedule'!$F$27*M1586),
IF(AND(I1586=38000,R1586&gt;9,R1586&lt;=12.8,M1586&lt;=8),'[1]Pricing Schedule'!$F$34+('[1]Pricing Schedule'!$F$36*M1586),
IF(AND(I1586=38000,R1586&gt;12.8,R1586&lt;=22.8),'[1]Pricing Schedule'!$F$34+('[1]Pricing Schedule'!$F$36*M1586),
IF(AND(I1586=38000,R1586&gt;22.8,R1586&lt;=30.2),'[1]Pricing Schedule'!$F$43+('[1]Pricing Schedule'!$F$45*M1586),
IF(AND(I1586=38000,R1586&gt;30.2,R1586&lt;=45.9),'[1]Pricing Schedule'!$F$52+('[1]Pricing Schedule'!$F$54*M1586),
IF(AND(I1586=38000,R1586&gt;45.9,R1586&lt;=123.4),'[1]Pricing Schedule'!$F$96+('[1]Pricing Schedule'!$F$97*M1586),
IF(AND(I1586=38000,R1586&gt;123.4,R1586&lt;=168.2,M1586&lt;=10),'[1]Pricing Schedule'!$F$103+('[1]Pricing Schedule'!$F$105*M1586),
IF(AND(I1586=38000,R1586&gt;123.4,R1586&lt;=168.2,M1586&gt;10),'[1]Pricing Schedule'!$F$111+('[1]Pricing Schedule'!$F$113*M1586),
IF(AND(I1586=38000,R1586&gt;157.4,R1586&lt;=336.4,M1586&lt;=10),('[1]Pricing Schedule'!$F$103+('[1]Pricing Schedule'!$F$105*M1586))*2,
IF(AND(I1586=38000,R1586&gt;157.4,R1586&lt;=336.4,M1586&gt;10),('[1]Pricing Schedule'!$F$111+('[1]Pricing Schedule'!$F$113*M1586))*2,
IF(AND(I1586=38000,R1586&gt;314.8,R1586&lt;=504.6,M1586&lt;=10),('[1]Pricing Schedule'!$F$103+('[1]Pricing Schedule'!$F$105*M1586))*3,
IF(AND(I1586=38000,R1586&gt;314.8,R1586&lt;=504.6,M1586&gt;10),('[1]Pricing Schedule'!$F$111+('[1]Pricing Schedule'!$F$113*M1586))*3,
IF(AND(I1586=38000,R1586&gt;472.2,R1586&lt;=672.8,M1586&lt;=10),('[1]Pricing Schedule'!$F$103+('[1]Pricing Schedule'!$F$105*M1586))*4,
IF(AND(I1586=38000,R1586&gt;472.2,R1586&lt;=672.8,M1586&gt;10),('[1]Pricing Schedule'!$F$111+('[1]Pricing Schedule'!$F$113*M1586))*4,
IF(AND(I1586=110000,R1586&lt;=12.8,M1586&gt;2),'[1]Pricing Schedule'!$F$62+('[1]Pricing Schedule'!$F$63*M1586),
IF(AND(I1586=110000,R1586&lt;=12.8,M1586&lt;=2),'[1]Pricing Schedule'!$F$96+('[1]Pricing Schedule'!$F$97*M1586),
IF(AND(I1586=110000,R1586&gt;12.8,R1586&lt;=22.8,M1586&gt;3),'[1]Pricing Schedule'!$F$71+('[1]Pricing Schedule'!$F$72*M1586),
IF(AND(I1586=110000,R1586&gt;12.8,R1586&lt;=22.8,M1586&lt;=3),'[1]Pricing Schedule'!$F$96+('[1]Pricing Schedule'!$F$97*M1586),
IF(AND(I1586=110000,R1586&gt;22.8,R1586&lt;=30.2),'[1]Pricing Schedule'!$F$80+('[1]Pricing Schedule'!$F$81*M1586),
IF(AND(I1586=110000,R1586&gt;30.2,R1586&lt;=45.9),'[1]Pricing Schedule'!$F$89+('[1]Pricing Schedule'!$F$90*M1586),
IF(AND(I1586=110000,R1586&gt;45.9,R1586&lt;=123.4),'[1]Pricing Schedule'!$F$96+('[1]Pricing Schedule'!$F$97*M1586),
IF(AND(I1586=110000,R1586&gt;123.4,R1586&lt;=168.2,M1586&lt;=10),'[1]Pricing Schedule'!$F$103+('[1]Pricing Schedule'!$F$105*M1586),
IF(AND(I1586=110000,R1586&gt;123.4,R1586&lt;=168.2,M1586&gt;10),'[1]Pricing Schedule'!$F$111+('[1]Pricing Schedule'!$F$113*M1586),
IF(AND(I1586=110000,R1586&gt;168.2,R1586&lt;=336.4,M1586&lt;=10),('[1]Pricing Schedule'!$F$103+('[1]Pricing Schedule'!$F$105*M1586))*2,
IF(AND(I1586=110000,R1586&gt;168.2,R1586&lt;=336.4,M1586&gt;10),('[1]Pricing Schedule'!$F$111+('[1]Pricing Schedule'!$F$113*M1586))*2,
IF(AND(I1586=110000,R1586&gt;336.4,R1586&lt;=504.6,M1586&lt;=10),('[1]Pricing Schedule'!$F$103+('[1]Pricing Schedule'!$F$105*M1586))*3,
IF(AND(I1586=110000,R1586&gt;336.4,R1586&lt;=504.6,M1586&gt;10),('[1]Pricing Schedule'!$F$111+('[1]Pricing Schedule'!$F$113*M1586))*3,
IF(AND(I1586=110000,R1586&gt;504.6,R1586&lt;=672.8,M1586&lt;=10),('[1]Pricing Schedule'!$F$103+('[1]Pricing Schedule'!$F$105*M1586))*4,
IF(AND(I1586=110000,R1586&gt;504.6,R1586&lt;=672.8,M1586&gt;10),('[1]Pricing Schedule'!$F$111+('[1]Pricing Schedule'!$F$113*M1586))*4,
IF(AND(I1586=110000,R1586&gt;672.8,R1586&lt;=841,M1586&lt;=10),('[1]Pricing Schedule'!$F$103+('[1]Pricing Schedule'!$F$105*M1586))*5,
IF(AND(I1586=110000,R1586&gt;672.8,R1586&lt;=841,M1586&gt;10),('[1]Pricing Schedule'!$F$111+('[1]Pricing Schedule'!$F$113*M1586))*5,
IF(AND(I1586=110000,R1586&gt;672.8,R1586&lt;=841,M1586&lt;=10),('[1]Pricing Schedule'!$F$103+('[1]Pricing Schedule'!$F$105*M1586))*5,
IF(AND(I1586=110000,R1586&gt;672.8,R1586&lt;=841,M1586&gt;10),('[1]Pricing Schedule'!$F$111+('[1]Pricing Schedule'!$F$113*M1586))*5,
IF(AND(I1586=110000,R1586&gt;1345.6,R1586&lt;=1513.8,M1586&lt;=10),('[1]Pricing Schedule'!$F$103+('[1]Pricing Schedule'!$F$105*M1586))*9,
IF(AND(I1586=110000,R1586&gt;1345.6,R1586&lt;=1513.8,M1586&gt;10),('[1]Pricing Schedule'!$F$111+('[1]Pricing Schedule'!$F$113*M1586))*9,
9999999999)))))))))))))))))))))))))))))))))))))))</f>
        <v>1439840</v>
      </c>
      <c r="T1586" s="21">
        <f>IF(AND(I1586=38000,R1586&lt;=4.5,M1586&gt;8),'[1]Pricing Schedule'!$J$9,
IF(AND(I1586=38000,R1586&lt;=4.5,M1586&lt;=8),'[1]Pricing Schedule'!$J$36,
IF(AND(I1586=38000,R1586&gt;4.5,R1586&lt;=9,M1586&gt;8),'[1]Pricing Schedule'!$J$18,
IF(AND(I1586=38000,R1586&gt;4.5,R1586&lt;=9,M1586&lt;=8),'[1]Pricing Schedule'!$J$36,
IF(AND(I1586=38000,R1586&gt;9,R1586&lt;=12.8,M1586&gt;8),'[1]Pricing Schedule'!$J$27,
IF(AND(I1586=38000,R1586&gt;9,R1586&lt;=12.8,M1586&lt;=8),'[1]Pricing Schedule'!$J$36,
IF(AND(I1586=38000,R1586&gt;12.8,R1586&lt;=22.8),'[1]Pricing Schedule'!$J$36,
IF(AND(I1586=38000,R1586&gt;22.8,R1586&lt;=30.2),'[1]Pricing Schedule'!$J$45,
IF(AND(I1586=38000,R1586&gt;30.2,R1586&lt;=45.9),'[1]Pricing Schedule'!$J$54,
IF(AND(I1586=38000,R1586&gt;45.9,R1586&lt;=123.4),'[1]Pricing Schedule'!$J$97,
IF(AND(I1586=38000,R1586&gt;123.4,R1586&lt;=168.2,M1586&lt;=10),'[1]Pricing Schedule'!$J$105,
IF(AND(I1586=38000,R1586&gt;123.4,R1586&lt;=168.2,M1586&gt;10),'[1]Pricing Schedule'!$J$113,
IF(AND(I1586=38000,R1586&gt;168.2,R1586&lt;=336.4,M1586&lt;=10),('[1]Pricing Schedule'!$J$105),
IF(AND(I1586=38000,R1586&gt;168.2,R1586&lt;=336.4,M1586&gt;10),('[1]Pricing Schedule'!$J$113),
IF(AND(I1586=38000,R1586&gt;336.4,R1586&lt;=504.6,M1586&lt;=10),('[1]Pricing Schedule'!$J$105),
IF(AND(I1586=38000,R1586&gt;336.4,R1586&lt;=504.6,M1586&gt;10),('[1]Pricing Schedule'!$J$113),
IF(AND(I1586=38000,R1586&gt;504.6,R1586&lt;=672.8,M1586&lt;=10),('[1]Pricing Schedule'!$J$105),
IF(AND(I1586=38000,R1586&gt;504.6,R1586&lt;=672.8,M1586&gt;10),('[1]Pricing Schedule'!$J$113),
IF(AND(I1586=110000,R1586&lt;=12.8,M1586&gt;2),'[1]Pricing Schedule'!$J$63,
IF(AND(I1586=110000,R1586&lt;=12.8,M1586&lt;=2),'[1]Pricing Schedule'!$J$97,
IF(AND(I1586=110000,R1586&gt;12.8,R1586&lt;=22.8,M1586&gt;3),'[1]Pricing Schedule'!$J$72,
IF(AND(I1586=110000,R1586&gt;12.8,R1586&lt;=22.8,M1586&lt;=3),'[1]Pricing Schedule'!$J$97,
IF(AND(I1586=110000,R1586&gt;22.8,R1586&lt;=30.2),'[1]Pricing Schedule'!$J$81,
IF(AND(I1586=110000,R1586&gt;30.2,R1586&lt;=45.9),'[1]Pricing Schedule'!$J$90,
IF(AND(I1586=110000,R1586&gt;45.9,R1586&lt;=123.4),'[1]Pricing Schedule'!$J$97,
IF(AND(I1586=110000,R1586&gt;123.4,R1586&lt;=168.2,M1586&lt;=10),'[1]Pricing Schedule'!$J$105,
IF(AND(I1586=110000,R1586&gt;123.4,R1586&lt;=168.2,M1586&gt;10),'[1]Pricing Schedule'!$J$113,
IF(AND(I1586=110000,R1586&gt;168.2,R1586&lt;=336.2,M1586&lt;=10),('[1]Pricing Schedule'!$J$105),
IF(AND(I1586=110000,R1586&gt;168.2,R1586&lt;=336.2,M1586&gt;10),('[1]Pricing Schedule'!$J$113),
IF(AND(I1586=110000,R1586&gt;336.4,R1586&lt;=504.6,M1586&lt;=10),('[1]Pricing Schedule'!$J$105),
IF(AND(I1586=110000,R1586&gt;336.4,R1586&lt;=504.6,M1586&gt;10),('[1]Pricing Schedule'!$J$113),
IF(AND(I1586=110000,R1586&gt;504.6,R1586&lt;=672.8,M1586&lt;=10),('[1]Pricing Schedule'!$J$105),
IF(AND(I1586=110000,R1586&gt;504.6,R1586&lt;=672.8,M1586&gt;10),('[1]Pricing Schedule'!$J$113),
IF(AND(I1586=110000,R1586&gt;672.8,R1586&lt;=841,M1586&lt;=10),('[1]Pricing Schedule'!$J$105),
IF(AND(I1586=110000,R1586&gt;672.8,R1586&lt;=841,M1586&gt;10),('[1]Pricing Schedule'!$J$113),
IF(AND(I1586=110000,R1586&gt;1682,R1586&lt;=1850.2,M1586&lt;=10),('[1]Pricing Schedule'!$J$105),
IF(AND(I1586=110000,R1586&gt;1682,R1586&lt;=1850.2,M1586&gt;10),('[1]Pricing Schedule'!$J$113),
IF(AND(I1586=110000,R1586&gt;2018.4,R1586&lt;=2186.6,M1586&lt;=10),('[1]Pricing Schedule'!$J$105),
IF(AND(I1586=110000,R1586&gt;2018.4,R1586&lt;=2186.6,M1586&gt;10),('[1]Pricing Schedule'!$J$113),999999999)))))))))))))))))))))))))))))))))))))))</f>
        <v>1</v>
      </c>
      <c r="U1586" s="40">
        <f t="shared" si="150"/>
        <v>342819.04761904763</v>
      </c>
      <c r="V1586" s="41">
        <f t="shared" si="151"/>
        <v>2.9169907767529724</v>
      </c>
      <c r="Y1586" s="23">
        <v>321</v>
      </c>
      <c r="Z1586" s="23">
        <v>362</v>
      </c>
      <c r="AD1586" s="13"/>
      <c r="AE1586" s="13"/>
      <c r="AF1586" s="13"/>
      <c r="AR1586" s="35"/>
    </row>
    <row r="1587" spans="1:44">
      <c r="A1587" s="23">
        <v>1589</v>
      </c>
      <c r="B1587" s="23">
        <v>1589</v>
      </c>
      <c r="C1587" s="23" t="s">
        <v>2290</v>
      </c>
      <c r="D1587" s="23" t="s">
        <v>110</v>
      </c>
      <c r="E1587" s="23" t="s">
        <v>110</v>
      </c>
      <c r="F1587" s="23" t="s">
        <v>191</v>
      </c>
      <c r="G1587" s="23" t="s">
        <v>192</v>
      </c>
      <c r="H1587" s="23" t="s">
        <v>113</v>
      </c>
      <c r="I1587" s="13">
        <v>38000</v>
      </c>
      <c r="J1587" s="13">
        <v>38000</v>
      </c>
      <c r="K1587" s="13">
        <v>20000</v>
      </c>
      <c r="L1587" s="24">
        <v>7.0179999999999998</v>
      </c>
      <c r="M1587" s="37">
        <f t="shared" si="146"/>
        <v>8</v>
      </c>
      <c r="N1587" s="24">
        <v>0.57999999999999996</v>
      </c>
      <c r="O1587" s="13">
        <v>3</v>
      </c>
      <c r="P1587" s="36">
        <f t="shared" si="147"/>
        <v>0.57999999999999996</v>
      </c>
      <c r="Q1587" s="38">
        <f t="shared" si="148"/>
        <v>4.2</v>
      </c>
      <c r="R1587" s="37">
        <f t="shared" si="149"/>
        <v>4.2</v>
      </c>
      <c r="S1587" s="39">
        <f>IF(AND(I1587=38000,R1587&lt;=4.5,M1587&gt;8),'[1]Pricing Schedule'!$F$8+('[1]Pricing Schedule'!$F$9*M1587),
IF(AND(I1587=38000,R1587&lt;=4.5,M1587&lt;=8),'[1]Pricing Schedule'!$F$34+('[1]Pricing Schedule'!$F$36*M1587),
IF(AND(I1587=38000,R1587&gt;4.5,R1587&lt;=9,M1587&gt;8),'[1]Pricing Schedule'!$F$17+('[1]Pricing Schedule'!$F$18*M1587),
IF(AND(I1587=38000,R1587&gt;4.5,R1587&lt;=9,M1587&lt;=8),'[1]Pricing Schedule'!$F$34+('[1]Pricing Schedule'!$F$36*M1587),
IF(AND(I1587=38000,R1587&gt;9,R1587&lt;=12.8,M1587&gt;8),'[1]Pricing Schedule'!$F$26+('[1]Pricing Schedule'!$F$27*M1587),
IF(AND(I1587=38000,R1587&gt;9,R1587&lt;=12.8,M1587&lt;=8),'[1]Pricing Schedule'!$F$34+('[1]Pricing Schedule'!$F$36*M1587),
IF(AND(I1587=38000,R1587&gt;12.8,R1587&lt;=22.8),'[1]Pricing Schedule'!$F$34+('[1]Pricing Schedule'!$F$36*M1587),
IF(AND(I1587=38000,R1587&gt;22.8,R1587&lt;=30.2),'[1]Pricing Schedule'!$F$43+('[1]Pricing Schedule'!$F$45*M1587),
IF(AND(I1587=38000,R1587&gt;30.2,R1587&lt;=45.9),'[1]Pricing Schedule'!$F$52+('[1]Pricing Schedule'!$F$54*M1587),
IF(AND(I1587=38000,R1587&gt;45.9,R1587&lt;=123.4),'[1]Pricing Schedule'!$F$96+('[1]Pricing Schedule'!$F$97*M1587),
IF(AND(I1587=38000,R1587&gt;123.4,R1587&lt;=168.2,M1587&lt;=10),'[1]Pricing Schedule'!$F$103+('[1]Pricing Schedule'!$F$105*M1587),
IF(AND(I1587=38000,R1587&gt;123.4,R1587&lt;=168.2,M1587&gt;10),'[1]Pricing Schedule'!$F$111+('[1]Pricing Schedule'!$F$113*M1587),
IF(AND(I1587=38000,R1587&gt;157.4,R1587&lt;=336.4,M1587&lt;=10),('[1]Pricing Schedule'!$F$103+('[1]Pricing Schedule'!$F$105*M1587))*2,
IF(AND(I1587=38000,R1587&gt;157.4,R1587&lt;=336.4,M1587&gt;10),('[1]Pricing Schedule'!$F$111+('[1]Pricing Schedule'!$F$113*M1587))*2,
IF(AND(I1587=38000,R1587&gt;314.8,R1587&lt;=504.6,M1587&lt;=10),('[1]Pricing Schedule'!$F$103+('[1]Pricing Schedule'!$F$105*M1587))*3,
IF(AND(I1587=38000,R1587&gt;314.8,R1587&lt;=504.6,M1587&gt;10),('[1]Pricing Schedule'!$F$111+('[1]Pricing Schedule'!$F$113*M1587))*3,
IF(AND(I1587=38000,R1587&gt;472.2,R1587&lt;=672.8,M1587&lt;=10),('[1]Pricing Schedule'!$F$103+('[1]Pricing Schedule'!$F$105*M1587))*4,
IF(AND(I1587=38000,R1587&gt;472.2,R1587&lt;=672.8,M1587&gt;10),('[1]Pricing Schedule'!$F$111+('[1]Pricing Schedule'!$F$113*M1587))*4,
IF(AND(I1587=110000,R1587&lt;=12.8,M1587&gt;2),'[1]Pricing Schedule'!$F$62+('[1]Pricing Schedule'!$F$63*M1587),
IF(AND(I1587=110000,R1587&lt;=12.8,M1587&lt;=2),'[1]Pricing Schedule'!$F$96+('[1]Pricing Schedule'!$F$97*M1587),
IF(AND(I1587=110000,R1587&gt;12.8,R1587&lt;=22.8,M1587&gt;3),'[1]Pricing Schedule'!$F$71+('[1]Pricing Schedule'!$F$72*M1587),
IF(AND(I1587=110000,R1587&gt;12.8,R1587&lt;=22.8,M1587&lt;=3),'[1]Pricing Schedule'!$F$96+('[1]Pricing Schedule'!$F$97*M1587),
IF(AND(I1587=110000,R1587&gt;22.8,R1587&lt;=30.2),'[1]Pricing Schedule'!$F$80+('[1]Pricing Schedule'!$F$81*M1587),
IF(AND(I1587=110000,R1587&gt;30.2,R1587&lt;=45.9),'[1]Pricing Schedule'!$F$89+('[1]Pricing Schedule'!$F$90*M1587),
IF(AND(I1587=110000,R1587&gt;45.9,R1587&lt;=123.4),'[1]Pricing Schedule'!$F$96+('[1]Pricing Schedule'!$F$97*M1587),
IF(AND(I1587=110000,R1587&gt;123.4,R1587&lt;=168.2,M1587&lt;=10),'[1]Pricing Schedule'!$F$103+('[1]Pricing Schedule'!$F$105*M1587),
IF(AND(I1587=110000,R1587&gt;123.4,R1587&lt;=168.2,M1587&gt;10),'[1]Pricing Schedule'!$F$111+('[1]Pricing Schedule'!$F$113*M1587),
IF(AND(I1587=110000,R1587&gt;168.2,R1587&lt;=336.4,M1587&lt;=10),('[1]Pricing Schedule'!$F$103+('[1]Pricing Schedule'!$F$105*M1587))*2,
IF(AND(I1587=110000,R1587&gt;168.2,R1587&lt;=336.4,M1587&gt;10),('[1]Pricing Schedule'!$F$111+('[1]Pricing Schedule'!$F$113*M1587))*2,
IF(AND(I1587=110000,R1587&gt;336.4,R1587&lt;=504.6,M1587&lt;=10),('[1]Pricing Schedule'!$F$103+('[1]Pricing Schedule'!$F$105*M1587))*3,
IF(AND(I1587=110000,R1587&gt;336.4,R1587&lt;=504.6,M1587&gt;10),('[1]Pricing Schedule'!$F$111+('[1]Pricing Schedule'!$F$113*M1587))*3,
IF(AND(I1587=110000,R1587&gt;504.6,R1587&lt;=672.8,M1587&lt;=10),('[1]Pricing Schedule'!$F$103+('[1]Pricing Schedule'!$F$105*M1587))*4,
IF(AND(I1587=110000,R1587&gt;504.6,R1587&lt;=672.8,M1587&gt;10),('[1]Pricing Schedule'!$F$111+('[1]Pricing Schedule'!$F$113*M1587))*4,
IF(AND(I1587=110000,R1587&gt;672.8,R1587&lt;=841,M1587&lt;=10),('[1]Pricing Schedule'!$F$103+('[1]Pricing Schedule'!$F$105*M1587))*5,
IF(AND(I1587=110000,R1587&gt;672.8,R1587&lt;=841,M1587&gt;10),('[1]Pricing Schedule'!$F$111+('[1]Pricing Schedule'!$F$113*M1587))*5,
IF(AND(I1587=110000,R1587&gt;672.8,R1587&lt;=841,M1587&lt;=10),('[1]Pricing Schedule'!$F$103+('[1]Pricing Schedule'!$F$105*M1587))*5,
IF(AND(I1587=110000,R1587&gt;672.8,R1587&lt;=841,M1587&gt;10),('[1]Pricing Schedule'!$F$111+('[1]Pricing Schedule'!$F$113*M1587))*5,
IF(AND(I1587=110000,R1587&gt;1345.6,R1587&lt;=1513.8,M1587&lt;=10),('[1]Pricing Schedule'!$F$103+('[1]Pricing Schedule'!$F$105*M1587))*9,
IF(AND(I1587=110000,R1587&gt;1345.6,R1587&lt;=1513.8,M1587&gt;10),('[1]Pricing Schedule'!$F$111+('[1]Pricing Schedule'!$F$113*M1587))*9,
9999999999)))))))))))))))))))))))))))))))))))))))</f>
        <v>909950</v>
      </c>
      <c r="T1587" s="21">
        <f>IF(AND(I1587=38000,R1587&lt;=4.5,M1587&gt;8),'[1]Pricing Schedule'!$J$9,
IF(AND(I1587=38000,R1587&lt;=4.5,M1587&lt;=8),'[1]Pricing Schedule'!$J$36,
IF(AND(I1587=38000,R1587&gt;4.5,R1587&lt;=9,M1587&gt;8),'[1]Pricing Schedule'!$J$18,
IF(AND(I1587=38000,R1587&gt;4.5,R1587&lt;=9,M1587&lt;=8),'[1]Pricing Schedule'!$J$36,
IF(AND(I1587=38000,R1587&gt;9,R1587&lt;=12.8,M1587&gt;8),'[1]Pricing Schedule'!$J$27,
IF(AND(I1587=38000,R1587&gt;9,R1587&lt;=12.8,M1587&lt;=8),'[1]Pricing Schedule'!$J$36,
IF(AND(I1587=38000,R1587&gt;12.8,R1587&lt;=22.8),'[1]Pricing Schedule'!$J$36,
IF(AND(I1587=38000,R1587&gt;22.8,R1587&lt;=30.2),'[1]Pricing Schedule'!$J$45,
IF(AND(I1587=38000,R1587&gt;30.2,R1587&lt;=45.9),'[1]Pricing Schedule'!$J$54,
IF(AND(I1587=38000,R1587&gt;45.9,R1587&lt;=123.4),'[1]Pricing Schedule'!$J$97,
IF(AND(I1587=38000,R1587&gt;123.4,R1587&lt;=168.2,M1587&lt;=10),'[1]Pricing Schedule'!$J$105,
IF(AND(I1587=38000,R1587&gt;123.4,R1587&lt;=168.2,M1587&gt;10),'[1]Pricing Schedule'!$J$113,
IF(AND(I1587=38000,R1587&gt;168.2,R1587&lt;=336.4,M1587&lt;=10),('[1]Pricing Schedule'!$J$105),
IF(AND(I1587=38000,R1587&gt;168.2,R1587&lt;=336.4,M1587&gt;10),('[1]Pricing Schedule'!$J$113),
IF(AND(I1587=38000,R1587&gt;336.4,R1587&lt;=504.6,M1587&lt;=10),('[1]Pricing Schedule'!$J$105),
IF(AND(I1587=38000,R1587&gt;336.4,R1587&lt;=504.6,M1587&gt;10),('[1]Pricing Schedule'!$J$113),
IF(AND(I1587=38000,R1587&gt;504.6,R1587&lt;=672.8,M1587&lt;=10),('[1]Pricing Schedule'!$J$105),
IF(AND(I1587=38000,R1587&gt;504.6,R1587&lt;=672.8,M1587&gt;10),('[1]Pricing Schedule'!$J$113),
IF(AND(I1587=110000,R1587&lt;=12.8,M1587&gt;2),'[1]Pricing Schedule'!$J$63,
IF(AND(I1587=110000,R1587&lt;=12.8,M1587&lt;=2),'[1]Pricing Schedule'!$J$97,
IF(AND(I1587=110000,R1587&gt;12.8,R1587&lt;=22.8,M1587&gt;3),'[1]Pricing Schedule'!$J$72,
IF(AND(I1587=110000,R1587&gt;12.8,R1587&lt;=22.8,M1587&lt;=3),'[1]Pricing Schedule'!$J$97,
IF(AND(I1587=110000,R1587&gt;22.8,R1587&lt;=30.2),'[1]Pricing Schedule'!$J$81,
IF(AND(I1587=110000,R1587&gt;30.2,R1587&lt;=45.9),'[1]Pricing Schedule'!$J$90,
IF(AND(I1587=110000,R1587&gt;45.9,R1587&lt;=123.4),'[1]Pricing Schedule'!$J$97,
IF(AND(I1587=110000,R1587&gt;123.4,R1587&lt;=168.2,M1587&lt;=10),'[1]Pricing Schedule'!$J$105,
IF(AND(I1587=110000,R1587&gt;123.4,R1587&lt;=168.2,M1587&gt;10),'[1]Pricing Schedule'!$J$113,
IF(AND(I1587=110000,R1587&gt;168.2,R1587&lt;=336.2,M1587&lt;=10),('[1]Pricing Schedule'!$J$105),
IF(AND(I1587=110000,R1587&gt;168.2,R1587&lt;=336.2,M1587&gt;10),('[1]Pricing Schedule'!$J$113),
IF(AND(I1587=110000,R1587&gt;336.4,R1587&lt;=504.6,M1587&lt;=10),('[1]Pricing Schedule'!$J$105),
IF(AND(I1587=110000,R1587&gt;336.4,R1587&lt;=504.6,M1587&gt;10),('[1]Pricing Schedule'!$J$113),
IF(AND(I1587=110000,R1587&gt;504.6,R1587&lt;=672.8,M1587&lt;=10),('[1]Pricing Schedule'!$J$105),
IF(AND(I1587=110000,R1587&gt;504.6,R1587&lt;=672.8,M1587&gt;10),('[1]Pricing Schedule'!$J$113),
IF(AND(I1587=110000,R1587&gt;672.8,R1587&lt;=841,M1587&lt;=10),('[1]Pricing Schedule'!$J$105),
IF(AND(I1587=110000,R1587&gt;672.8,R1587&lt;=841,M1587&gt;10),('[1]Pricing Schedule'!$J$113),
IF(AND(I1587=110000,R1587&gt;1682,R1587&lt;=1850.2,M1587&lt;=10),('[1]Pricing Schedule'!$J$105),
IF(AND(I1587=110000,R1587&gt;1682,R1587&lt;=1850.2,M1587&gt;10),('[1]Pricing Schedule'!$J$113),
IF(AND(I1587=110000,R1587&gt;2018.4,R1587&lt;=2186.6,M1587&lt;=10),('[1]Pricing Schedule'!$J$105),
IF(AND(I1587=110000,R1587&gt;2018.4,R1587&lt;=2186.6,M1587&gt;10),('[1]Pricing Schedule'!$J$113),999999999)))))))))))))))))))))))))))))))))))))))</f>
        <v>4</v>
      </c>
      <c r="U1587" s="40">
        <f t="shared" si="150"/>
        <v>216654.76190476189</v>
      </c>
      <c r="V1587" s="41">
        <f t="shared" si="151"/>
        <v>4.6156382218803227</v>
      </c>
      <c r="Y1587" s="23">
        <v>151</v>
      </c>
      <c r="Z1587" s="23">
        <v>362</v>
      </c>
      <c r="AD1587" s="13"/>
      <c r="AE1587" s="13"/>
      <c r="AF1587" s="13"/>
      <c r="AR1587" s="35"/>
    </row>
    <row r="1588" spans="1:44">
      <c r="A1588" s="23">
        <v>1590</v>
      </c>
      <c r="B1588" s="23">
        <v>1590</v>
      </c>
      <c r="C1588" s="23" t="s">
        <v>2291</v>
      </c>
      <c r="D1588" s="23" t="s">
        <v>110</v>
      </c>
      <c r="E1588" s="23" t="s">
        <v>110</v>
      </c>
      <c r="F1588" s="23" t="s">
        <v>191</v>
      </c>
      <c r="G1588" s="23" t="s">
        <v>192</v>
      </c>
      <c r="H1588" s="23" t="s">
        <v>113</v>
      </c>
      <c r="I1588" s="13">
        <v>38000</v>
      </c>
      <c r="J1588" s="13">
        <v>38000</v>
      </c>
      <c r="K1588" s="13">
        <v>20000</v>
      </c>
      <c r="L1588" s="24">
        <v>8.8510000000000009</v>
      </c>
      <c r="M1588" s="37">
        <f t="shared" si="146"/>
        <v>9</v>
      </c>
      <c r="N1588" s="24">
        <v>1.702</v>
      </c>
      <c r="O1588" s="13">
        <v>3</v>
      </c>
      <c r="P1588" s="36">
        <f t="shared" si="147"/>
        <v>1.2765</v>
      </c>
      <c r="Q1588" s="38">
        <f t="shared" si="148"/>
        <v>8.4</v>
      </c>
      <c r="R1588" s="37">
        <f t="shared" si="149"/>
        <v>8.4</v>
      </c>
      <c r="S1588" s="39">
        <f>IF(AND(I1588=38000,R1588&lt;=4.5,M1588&gt;8),'[1]Pricing Schedule'!$F$8+('[1]Pricing Schedule'!$F$9*M1588),
IF(AND(I1588=38000,R1588&lt;=4.5,M1588&lt;=8),'[1]Pricing Schedule'!$F$34+('[1]Pricing Schedule'!$F$36*M1588),
IF(AND(I1588=38000,R1588&gt;4.5,R1588&lt;=9,M1588&gt;8),'[1]Pricing Schedule'!$F$17+('[1]Pricing Schedule'!$F$18*M1588),
IF(AND(I1588=38000,R1588&gt;4.5,R1588&lt;=9,M1588&lt;=8),'[1]Pricing Schedule'!$F$34+('[1]Pricing Schedule'!$F$36*M1588),
IF(AND(I1588=38000,R1588&gt;9,R1588&lt;=12.8,M1588&gt;8),'[1]Pricing Schedule'!$F$26+('[1]Pricing Schedule'!$F$27*M1588),
IF(AND(I1588=38000,R1588&gt;9,R1588&lt;=12.8,M1588&lt;=8),'[1]Pricing Schedule'!$F$34+('[1]Pricing Schedule'!$F$36*M1588),
IF(AND(I1588=38000,R1588&gt;12.8,R1588&lt;=22.8),'[1]Pricing Schedule'!$F$34+('[1]Pricing Schedule'!$F$36*M1588),
IF(AND(I1588=38000,R1588&gt;22.8,R1588&lt;=30.2),'[1]Pricing Schedule'!$F$43+('[1]Pricing Schedule'!$F$45*M1588),
IF(AND(I1588=38000,R1588&gt;30.2,R1588&lt;=45.9),'[1]Pricing Schedule'!$F$52+('[1]Pricing Schedule'!$F$54*M1588),
IF(AND(I1588=38000,R1588&gt;45.9,R1588&lt;=123.4),'[1]Pricing Schedule'!$F$96+('[1]Pricing Schedule'!$F$97*M1588),
IF(AND(I1588=38000,R1588&gt;123.4,R1588&lt;=168.2,M1588&lt;=10),'[1]Pricing Schedule'!$F$103+('[1]Pricing Schedule'!$F$105*M1588),
IF(AND(I1588=38000,R1588&gt;123.4,R1588&lt;=168.2,M1588&gt;10),'[1]Pricing Schedule'!$F$111+('[1]Pricing Schedule'!$F$113*M1588),
IF(AND(I1588=38000,R1588&gt;157.4,R1588&lt;=336.4,M1588&lt;=10),('[1]Pricing Schedule'!$F$103+('[1]Pricing Schedule'!$F$105*M1588))*2,
IF(AND(I1588=38000,R1588&gt;157.4,R1588&lt;=336.4,M1588&gt;10),('[1]Pricing Schedule'!$F$111+('[1]Pricing Schedule'!$F$113*M1588))*2,
IF(AND(I1588=38000,R1588&gt;314.8,R1588&lt;=504.6,M1588&lt;=10),('[1]Pricing Schedule'!$F$103+('[1]Pricing Schedule'!$F$105*M1588))*3,
IF(AND(I1588=38000,R1588&gt;314.8,R1588&lt;=504.6,M1588&gt;10),('[1]Pricing Schedule'!$F$111+('[1]Pricing Schedule'!$F$113*M1588))*3,
IF(AND(I1588=38000,R1588&gt;472.2,R1588&lt;=672.8,M1588&lt;=10),('[1]Pricing Schedule'!$F$103+('[1]Pricing Schedule'!$F$105*M1588))*4,
IF(AND(I1588=38000,R1588&gt;472.2,R1588&lt;=672.8,M1588&gt;10),('[1]Pricing Schedule'!$F$111+('[1]Pricing Schedule'!$F$113*M1588))*4,
IF(AND(I1588=110000,R1588&lt;=12.8,M1588&gt;2),'[1]Pricing Schedule'!$F$62+('[1]Pricing Schedule'!$F$63*M1588),
IF(AND(I1588=110000,R1588&lt;=12.8,M1588&lt;=2),'[1]Pricing Schedule'!$F$96+('[1]Pricing Schedule'!$F$97*M1588),
IF(AND(I1588=110000,R1588&gt;12.8,R1588&lt;=22.8,M1588&gt;3),'[1]Pricing Schedule'!$F$71+('[1]Pricing Schedule'!$F$72*M1588),
IF(AND(I1588=110000,R1588&gt;12.8,R1588&lt;=22.8,M1588&lt;=3),'[1]Pricing Schedule'!$F$96+('[1]Pricing Schedule'!$F$97*M1588),
IF(AND(I1588=110000,R1588&gt;22.8,R1588&lt;=30.2),'[1]Pricing Schedule'!$F$80+('[1]Pricing Schedule'!$F$81*M1588),
IF(AND(I1588=110000,R1588&gt;30.2,R1588&lt;=45.9),'[1]Pricing Schedule'!$F$89+('[1]Pricing Schedule'!$F$90*M1588),
IF(AND(I1588=110000,R1588&gt;45.9,R1588&lt;=123.4),'[1]Pricing Schedule'!$F$96+('[1]Pricing Schedule'!$F$97*M1588),
IF(AND(I1588=110000,R1588&gt;123.4,R1588&lt;=168.2,M1588&lt;=10),'[1]Pricing Schedule'!$F$103+('[1]Pricing Schedule'!$F$105*M1588),
IF(AND(I1588=110000,R1588&gt;123.4,R1588&lt;=168.2,M1588&gt;10),'[1]Pricing Schedule'!$F$111+('[1]Pricing Schedule'!$F$113*M1588),
IF(AND(I1588=110000,R1588&gt;168.2,R1588&lt;=336.4,M1588&lt;=10),('[1]Pricing Schedule'!$F$103+('[1]Pricing Schedule'!$F$105*M1588))*2,
IF(AND(I1588=110000,R1588&gt;168.2,R1588&lt;=336.4,M1588&gt;10),('[1]Pricing Schedule'!$F$111+('[1]Pricing Schedule'!$F$113*M1588))*2,
IF(AND(I1588=110000,R1588&gt;336.4,R1588&lt;=504.6,M1588&lt;=10),('[1]Pricing Schedule'!$F$103+('[1]Pricing Schedule'!$F$105*M1588))*3,
IF(AND(I1588=110000,R1588&gt;336.4,R1588&lt;=504.6,M1588&gt;10),('[1]Pricing Schedule'!$F$111+('[1]Pricing Schedule'!$F$113*M1588))*3,
IF(AND(I1588=110000,R1588&gt;504.6,R1588&lt;=672.8,M1588&lt;=10),('[1]Pricing Schedule'!$F$103+('[1]Pricing Schedule'!$F$105*M1588))*4,
IF(AND(I1588=110000,R1588&gt;504.6,R1588&lt;=672.8,M1588&gt;10),('[1]Pricing Schedule'!$F$111+('[1]Pricing Schedule'!$F$113*M1588))*4,
IF(AND(I1588=110000,R1588&gt;672.8,R1588&lt;=841,M1588&lt;=10),('[1]Pricing Schedule'!$F$103+('[1]Pricing Schedule'!$F$105*M1588))*5,
IF(AND(I1588=110000,R1588&gt;672.8,R1588&lt;=841,M1588&gt;10),('[1]Pricing Schedule'!$F$111+('[1]Pricing Schedule'!$F$113*M1588))*5,
IF(AND(I1588=110000,R1588&gt;672.8,R1588&lt;=841,M1588&lt;=10),('[1]Pricing Schedule'!$F$103+('[1]Pricing Schedule'!$F$105*M1588))*5,
IF(AND(I1588=110000,R1588&gt;672.8,R1588&lt;=841,M1588&gt;10),('[1]Pricing Schedule'!$F$111+('[1]Pricing Schedule'!$F$113*M1588))*5,
IF(AND(I1588=110000,R1588&gt;1345.6,R1588&lt;=1513.8,M1588&lt;=10),('[1]Pricing Schedule'!$F$103+('[1]Pricing Schedule'!$F$105*M1588))*9,
IF(AND(I1588=110000,R1588&gt;1345.6,R1588&lt;=1513.8,M1588&gt;10),('[1]Pricing Schedule'!$F$111+('[1]Pricing Schedule'!$F$113*M1588))*9,
9999999999)))))))))))))))))))))))))))))))))))))))</f>
        <v>1379800</v>
      </c>
      <c r="T1588" s="21">
        <f>IF(AND(I1588=38000,R1588&lt;=4.5,M1588&gt;8),'[1]Pricing Schedule'!$J$9,
IF(AND(I1588=38000,R1588&lt;=4.5,M1588&lt;=8),'[1]Pricing Schedule'!$J$36,
IF(AND(I1588=38000,R1588&gt;4.5,R1588&lt;=9,M1588&gt;8),'[1]Pricing Schedule'!$J$18,
IF(AND(I1588=38000,R1588&gt;4.5,R1588&lt;=9,M1588&lt;=8),'[1]Pricing Schedule'!$J$36,
IF(AND(I1588=38000,R1588&gt;9,R1588&lt;=12.8,M1588&gt;8),'[1]Pricing Schedule'!$J$27,
IF(AND(I1588=38000,R1588&gt;9,R1588&lt;=12.8,M1588&lt;=8),'[1]Pricing Schedule'!$J$36,
IF(AND(I1588=38000,R1588&gt;12.8,R1588&lt;=22.8),'[1]Pricing Schedule'!$J$36,
IF(AND(I1588=38000,R1588&gt;22.8,R1588&lt;=30.2),'[1]Pricing Schedule'!$J$45,
IF(AND(I1588=38000,R1588&gt;30.2,R1588&lt;=45.9),'[1]Pricing Schedule'!$J$54,
IF(AND(I1588=38000,R1588&gt;45.9,R1588&lt;=123.4),'[1]Pricing Schedule'!$J$97,
IF(AND(I1588=38000,R1588&gt;123.4,R1588&lt;=168.2,M1588&lt;=10),'[1]Pricing Schedule'!$J$105,
IF(AND(I1588=38000,R1588&gt;123.4,R1588&lt;=168.2,M1588&gt;10),'[1]Pricing Schedule'!$J$113,
IF(AND(I1588=38000,R1588&gt;168.2,R1588&lt;=336.4,M1588&lt;=10),('[1]Pricing Schedule'!$J$105),
IF(AND(I1588=38000,R1588&gt;168.2,R1588&lt;=336.4,M1588&gt;10),('[1]Pricing Schedule'!$J$113),
IF(AND(I1588=38000,R1588&gt;336.4,R1588&lt;=504.6,M1588&lt;=10),('[1]Pricing Schedule'!$J$105),
IF(AND(I1588=38000,R1588&gt;336.4,R1588&lt;=504.6,M1588&gt;10),('[1]Pricing Schedule'!$J$113),
IF(AND(I1588=38000,R1588&gt;504.6,R1588&lt;=672.8,M1588&lt;=10),('[1]Pricing Schedule'!$J$105),
IF(AND(I1588=38000,R1588&gt;504.6,R1588&lt;=672.8,M1588&gt;10),('[1]Pricing Schedule'!$J$113),
IF(AND(I1588=110000,R1588&lt;=12.8,M1588&gt;2),'[1]Pricing Schedule'!$J$63,
IF(AND(I1588=110000,R1588&lt;=12.8,M1588&lt;=2),'[1]Pricing Schedule'!$J$97,
IF(AND(I1588=110000,R1588&gt;12.8,R1588&lt;=22.8,M1588&gt;3),'[1]Pricing Schedule'!$J$72,
IF(AND(I1588=110000,R1588&gt;12.8,R1588&lt;=22.8,M1588&lt;=3),'[1]Pricing Schedule'!$J$97,
IF(AND(I1588=110000,R1588&gt;22.8,R1588&lt;=30.2),'[1]Pricing Schedule'!$J$81,
IF(AND(I1588=110000,R1588&gt;30.2,R1588&lt;=45.9),'[1]Pricing Schedule'!$J$90,
IF(AND(I1588=110000,R1588&gt;45.9,R1588&lt;=123.4),'[1]Pricing Schedule'!$J$97,
IF(AND(I1588=110000,R1588&gt;123.4,R1588&lt;=168.2,M1588&lt;=10),'[1]Pricing Schedule'!$J$105,
IF(AND(I1588=110000,R1588&gt;123.4,R1588&lt;=168.2,M1588&gt;10),'[1]Pricing Schedule'!$J$113,
IF(AND(I1588=110000,R1588&gt;168.2,R1588&lt;=336.2,M1588&lt;=10),('[1]Pricing Schedule'!$J$105),
IF(AND(I1588=110000,R1588&gt;168.2,R1588&lt;=336.2,M1588&gt;10),('[1]Pricing Schedule'!$J$113),
IF(AND(I1588=110000,R1588&gt;336.4,R1588&lt;=504.6,M1588&lt;=10),('[1]Pricing Schedule'!$J$105),
IF(AND(I1588=110000,R1588&gt;336.4,R1588&lt;=504.6,M1588&gt;10),('[1]Pricing Schedule'!$J$113),
IF(AND(I1588=110000,R1588&gt;504.6,R1588&lt;=672.8,M1588&lt;=10),('[1]Pricing Schedule'!$J$105),
IF(AND(I1588=110000,R1588&gt;504.6,R1588&lt;=672.8,M1588&gt;10),('[1]Pricing Schedule'!$J$113),
IF(AND(I1588=110000,R1588&gt;672.8,R1588&lt;=841,M1588&lt;=10),('[1]Pricing Schedule'!$J$105),
IF(AND(I1588=110000,R1588&gt;672.8,R1588&lt;=841,M1588&gt;10),('[1]Pricing Schedule'!$J$113),
IF(AND(I1588=110000,R1588&gt;1682,R1588&lt;=1850.2,M1588&lt;=10),('[1]Pricing Schedule'!$J$105),
IF(AND(I1588=110000,R1588&gt;1682,R1588&lt;=1850.2,M1588&gt;10),('[1]Pricing Schedule'!$J$113),
IF(AND(I1588=110000,R1588&gt;2018.4,R1588&lt;=2186.6,M1588&lt;=10),('[1]Pricing Schedule'!$J$105),
IF(AND(I1588=110000,R1588&gt;2018.4,R1588&lt;=2186.6,M1588&gt;10),('[1]Pricing Schedule'!$J$113),999999999)))))))))))))))))))))))))))))))))))))))</f>
        <v>2</v>
      </c>
      <c r="U1588" s="40">
        <f t="shared" si="150"/>
        <v>164261.90476190476</v>
      </c>
      <c r="V1588" s="41">
        <f t="shared" si="151"/>
        <v>6.087838817219887</v>
      </c>
      <c r="Y1588" s="23">
        <v>227</v>
      </c>
      <c r="Z1588" s="23">
        <v>362</v>
      </c>
      <c r="AD1588" s="13"/>
      <c r="AE1588" s="13"/>
      <c r="AF1588" s="13"/>
      <c r="AR1588" s="35"/>
    </row>
    <row r="1589" spans="1:44">
      <c r="A1589" s="23">
        <v>1591</v>
      </c>
      <c r="B1589" s="23">
        <v>1591</v>
      </c>
      <c r="C1589" s="23" t="s">
        <v>2292</v>
      </c>
      <c r="D1589" s="23" t="s">
        <v>149</v>
      </c>
      <c r="E1589" s="23" t="s">
        <v>149</v>
      </c>
      <c r="F1589" s="23" t="s">
        <v>191</v>
      </c>
      <c r="G1589" s="23" t="s">
        <v>192</v>
      </c>
      <c r="H1589" s="23" t="s">
        <v>113</v>
      </c>
      <c r="I1589" s="13">
        <v>38000</v>
      </c>
      <c r="J1589" s="13">
        <v>38000</v>
      </c>
      <c r="K1589" s="13">
        <v>20000</v>
      </c>
      <c r="L1589" s="24">
        <v>8.7110000000000003</v>
      </c>
      <c r="M1589" s="37">
        <f t="shared" si="146"/>
        <v>9</v>
      </c>
      <c r="N1589" s="24">
        <v>1.1419999999999999</v>
      </c>
      <c r="O1589" s="13">
        <v>3</v>
      </c>
      <c r="P1589" s="36">
        <f t="shared" si="147"/>
        <v>1.1419999999999999</v>
      </c>
      <c r="Q1589" s="38">
        <f t="shared" si="148"/>
        <v>4.2</v>
      </c>
      <c r="R1589" s="37">
        <f t="shared" si="149"/>
        <v>4.2</v>
      </c>
      <c r="S1589" s="39">
        <f>IF(AND(I1589=38000,R1589&lt;=4.5,M1589&gt;8),'[1]Pricing Schedule'!$F$8+('[1]Pricing Schedule'!$F$9*M1589),
IF(AND(I1589=38000,R1589&lt;=4.5,M1589&lt;=8),'[1]Pricing Schedule'!$F$34+('[1]Pricing Schedule'!$F$36*M1589),
IF(AND(I1589=38000,R1589&gt;4.5,R1589&lt;=9,M1589&gt;8),'[1]Pricing Schedule'!$F$17+('[1]Pricing Schedule'!$F$18*M1589),
IF(AND(I1589=38000,R1589&gt;4.5,R1589&lt;=9,M1589&lt;=8),'[1]Pricing Schedule'!$F$34+('[1]Pricing Schedule'!$F$36*M1589),
IF(AND(I1589=38000,R1589&gt;9,R1589&lt;=12.8,M1589&gt;8),'[1]Pricing Schedule'!$F$26+('[1]Pricing Schedule'!$F$27*M1589),
IF(AND(I1589=38000,R1589&gt;9,R1589&lt;=12.8,M1589&lt;=8),'[1]Pricing Schedule'!$F$34+('[1]Pricing Schedule'!$F$36*M1589),
IF(AND(I1589=38000,R1589&gt;12.8,R1589&lt;=22.8),'[1]Pricing Schedule'!$F$34+('[1]Pricing Schedule'!$F$36*M1589),
IF(AND(I1589=38000,R1589&gt;22.8,R1589&lt;=30.2),'[1]Pricing Schedule'!$F$43+('[1]Pricing Schedule'!$F$45*M1589),
IF(AND(I1589=38000,R1589&gt;30.2,R1589&lt;=45.9),'[1]Pricing Schedule'!$F$52+('[1]Pricing Schedule'!$F$54*M1589),
IF(AND(I1589=38000,R1589&gt;45.9,R1589&lt;=123.4),'[1]Pricing Schedule'!$F$96+('[1]Pricing Schedule'!$F$97*M1589),
IF(AND(I1589=38000,R1589&gt;123.4,R1589&lt;=168.2,M1589&lt;=10),'[1]Pricing Schedule'!$F$103+('[1]Pricing Schedule'!$F$105*M1589),
IF(AND(I1589=38000,R1589&gt;123.4,R1589&lt;=168.2,M1589&gt;10),'[1]Pricing Schedule'!$F$111+('[1]Pricing Schedule'!$F$113*M1589),
IF(AND(I1589=38000,R1589&gt;157.4,R1589&lt;=336.4,M1589&lt;=10),('[1]Pricing Schedule'!$F$103+('[1]Pricing Schedule'!$F$105*M1589))*2,
IF(AND(I1589=38000,R1589&gt;157.4,R1589&lt;=336.4,M1589&gt;10),('[1]Pricing Schedule'!$F$111+('[1]Pricing Schedule'!$F$113*M1589))*2,
IF(AND(I1589=38000,R1589&gt;314.8,R1589&lt;=504.6,M1589&lt;=10),('[1]Pricing Schedule'!$F$103+('[1]Pricing Schedule'!$F$105*M1589))*3,
IF(AND(I1589=38000,R1589&gt;314.8,R1589&lt;=504.6,M1589&gt;10),('[1]Pricing Schedule'!$F$111+('[1]Pricing Schedule'!$F$113*M1589))*3,
IF(AND(I1589=38000,R1589&gt;472.2,R1589&lt;=672.8,M1589&lt;=10),('[1]Pricing Schedule'!$F$103+('[1]Pricing Schedule'!$F$105*M1589))*4,
IF(AND(I1589=38000,R1589&gt;472.2,R1589&lt;=672.8,M1589&gt;10),('[1]Pricing Schedule'!$F$111+('[1]Pricing Schedule'!$F$113*M1589))*4,
IF(AND(I1589=110000,R1589&lt;=12.8,M1589&gt;2),'[1]Pricing Schedule'!$F$62+('[1]Pricing Schedule'!$F$63*M1589),
IF(AND(I1589=110000,R1589&lt;=12.8,M1589&lt;=2),'[1]Pricing Schedule'!$F$96+('[1]Pricing Schedule'!$F$97*M1589),
IF(AND(I1589=110000,R1589&gt;12.8,R1589&lt;=22.8,M1589&gt;3),'[1]Pricing Schedule'!$F$71+('[1]Pricing Schedule'!$F$72*M1589),
IF(AND(I1589=110000,R1589&gt;12.8,R1589&lt;=22.8,M1589&lt;=3),'[1]Pricing Schedule'!$F$96+('[1]Pricing Schedule'!$F$97*M1589),
IF(AND(I1589=110000,R1589&gt;22.8,R1589&lt;=30.2),'[1]Pricing Schedule'!$F$80+('[1]Pricing Schedule'!$F$81*M1589),
IF(AND(I1589=110000,R1589&gt;30.2,R1589&lt;=45.9),'[1]Pricing Schedule'!$F$89+('[1]Pricing Schedule'!$F$90*M1589),
IF(AND(I1589=110000,R1589&gt;45.9,R1589&lt;=123.4),'[1]Pricing Schedule'!$F$96+('[1]Pricing Schedule'!$F$97*M1589),
IF(AND(I1589=110000,R1589&gt;123.4,R1589&lt;=168.2,M1589&lt;=10),'[1]Pricing Schedule'!$F$103+('[1]Pricing Schedule'!$F$105*M1589),
IF(AND(I1589=110000,R1589&gt;123.4,R1589&lt;=168.2,M1589&gt;10),'[1]Pricing Schedule'!$F$111+('[1]Pricing Schedule'!$F$113*M1589),
IF(AND(I1589=110000,R1589&gt;168.2,R1589&lt;=336.4,M1589&lt;=10),('[1]Pricing Schedule'!$F$103+('[1]Pricing Schedule'!$F$105*M1589))*2,
IF(AND(I1589=110000,R1589&gt;168.2,R1589&lt;=336.4,M1589&gt;10),('[1]Pricing Schedule'!$F$111+('[1]Pricing Schedule'!$F$113*M1589))*2,
IF(AND(I1589=110000,R1589&gt;336.4,R1589&lt;=504.6,M1589&lt;=10),('[1]Pricing Schedule'!$F$103+('[1]Pricing Schedule'!$F$105*M1589))*3,
IF(AND(I1589=110000,R1589&gt;336.4,R1589&lt;=504.6,M1589&gt;10),('[1]Pricing Schedule'!$F$111+('[1]Pricing Schedule'!$F$113*M1589))*3,
IF(AND(I1589=110000,R1589&gt;504.6,R1589&lt;=672.8,M1589&lt;=10),('[1]Pricing Schedule'!$F$103+('[1]Pricing Schedule'!$F$105*M1589))*4,
IF(AND(I1589=110000,R1589&gt;504.6,R1589&lt;=672.8,M1589&gt;10),('[1]Pricing Schedule'!$F$111+('[1]Pricing Schedule'!$F$113*M1589))*4,
IF(AND(I1589=110000,R1589&gt;672.8,R1589&lt;=841,M1589&lt;=10),('[1]Pricing Schedule'!$F$103+('[1]Pricing Schedule'!$F$105*M1589))*5,
IF(AND(I1589=110000,R1589&gt;672.8,R1589&lt;=841,M1589&gt;10),('[1]Pricing Schedule'!$F$111+('[1]Pricing Schedule'!$F$113*M1589))*5,
IF(AND(I1589=110000,R1589&gt;672.8,R1589&lt;=841,M1589&lt;=10),('[1]Pricing Schedule'!$F$103+('[1]Pricing Schedule'!$F$105*M1589))*5,
IF(AND(I1589=110000,R1589&gt;672.8,R1589&lt;=841,M1589&gt;10),('[1]Pricing Schedule'!$F$111+('[1]Pricing Schedule'!$F$113*M1589))*5,
IF(AND(I1589=110000,R1589&gt;1345.6,R1589&lt;=1513.8,M1589&lt;=10),('[1]Pricing Schedule'!$F$103+('[1]Pricing Schedule'!$F$105*M1589))*9,
IF(AND(I1589=110000,R1589&gt;1345.6,R1589&lt;=1513.8,M1589&gt;10),('[1]Pricing Schedule'!$F$111+('[1]Pricing Schedule'!$F$113*M1589))*9,
9999999999)))))))))))))))))))))))))))))))))))))))</f>
        <v>1334440</v>
      </c>
      <c r="T1589" s="21">
        <f>IF(AND(I1589=38000,R1589&lt;=4.5,M1589&gt;8),'[1]Pricing Schedule'!$J$9,
IF(AND(I1589=38000,R1589&lt;=4.5,M1589&lt;=8),'[1]Pricing Schedule'!$J$36,
IF(AND(I1589=38000,R1589&gt;4.5,R1589&lt;=9,M1589&gt;8),'[1]Pricing Schedule'!$J$18,
IF(AND(I1589=38000,R1589&gt;4.5,R1589&lt;=9,M1589&lt;=8),'[1]Pricing Schedule'!$J$36,
IF(AND(I1589=38000,R1589&gt;9,R1589&lt;=12.8,M1589&gt;8),'[1]Pricing Schedule'!$J$27,
IF(AND(I1589=38000,R1589&gt;9,R1589&lt;=12.8,M1589&lt;=8),'[1]Pricing Schedule'!$J$36,
IF(AND(I1589=38000,R1589&gt;12.8,R1589&lt;=22.8),'[1]Pricing Schedule'!$J$36,
IF(AND(I1589=38000,R1589&gt;22.8,R1589&lt;=30.2),'[1]Pricing Schedule'!$J$45,
IF(AND(I1589=38000,R1589&gt;30.2,R1589&lt;=45.9),'[1]Pricing Schedule'!$J$54,
IF(AND(I1589=38000,R1589&gt;45.9,R1589&lt;=123.4),'[1]Pricing Schedule'!$J$97,
IF(AND(I1589=38000,R1589&gt;123.4,R1589&lt;=168.2,M1589&lt;=10),'[1]Pricing Schedule'!$J$105,
IF(AND(I1589=38000,R1589&gt;123.4,R1589&lt;=168.2,M1589&gt;10),'[1]Pricing Schedule'!$J$113,
IF(AND(I1589=38000,R1589&gt;168.2,R1589&lt;=336.4,M1589&lt;=10),('[1]Pricing Schedule'!$J$105),
IF(AND(I1589=38000,R1589&gt;168.2,R1589&lt;=336.4,M1589&gt;10),('[1]Pricing Schedule'!$J$113),
IF(AND(I1589=38000,R1589&gt;336.4,R1589&lt;=504.6,M1589&lt;=10),('[1]Pricing Schedule'!$J$105),
IF(AND(I1589=38000,R1589&gt;336.4,R1589&lt;=504.6,M1589&gt;10),('[1]Pricing Schedule'!$J$113),
IF(AND(I1589=38000,R1589&gt;504.6,R1589&lt;=672.8,M1589&lt;=10),('[1]Pricing Schedule'!$J$105),
IF(AND(I1589=38000,R1589&gt;504.6,R1589&lt;=672.8,M1589&gt;10),('[1]Pricing Schedule'!$J$113),
IF(AND(I1589=110000,R1589&lt;=12.8,M1589&gt;2),'[1]Pricing Schedule'!$J$63,
IF(AND(I1589=110000,R1589&lt;=12.8,M1589&lt;=2),'[1]Pricing Schedule'!$J$97,
IF(AND(I1589=110000,R1589&gt;12.8,R1589&lt;=22.8,M1589&gt;3),'[1]Pricing Schedule'!$J$72,
IF(AND(I1589=110000,R1589&gt;12.8,R1589&lt;=22.8,M1589&lt;=3),'[1]Pricing Schedule'!$J$97,
IF(AND(I1589=110000,R1589&gt;22.8,R1589&lt;=30.2),'[1]Pricing Schedule'!$J$81,
IF(AND(I1589=110000,R1589&gt;30.2,R1589&lt;=45.9),'[1]Pricing Schedule'!$J$90,
IF(AND(I1589=110000,R1589&gt;45.9,R1589&lt;=123.4),'[1]Pricing Schedule'!$J$97,
IF(AND(I1589=110000,R1589&gt;123.4,R1589&lt;=168.2,M1589&lt;=10),'[1]Pricing Schedule'!$J$105,
IF(AND(I1589=110000,R1589&gt;123.4,R1589&lt;=168.2,M1589&gt;10),'[1]Pricing Schedule'!$J$113,
IF(AND(I1589=110000,R1589&gt;168.2,R1589&lt;=336.2,M1589&lt;=10),('[1]Pricing Schedule'!$J$105),
IF(AND(I1589=110000,R1589&gt;168.2,R1589&lt;=336.2,M1589&gt;10),('[1]Pricing Schedule'!$J$113),
IF(AND(I1589=110000,R1589&gt;336.4,R1589&lt;=504.6,M1589&lt;=10),('[1]Pricing Schedule'!$J$105),
IF(AND(I1589=110000,R1589&gt;336.4,R1589&lt;=504.6,M1589&gt;10),('[1]Pricing Schedule'!$J$113),
IF(AND(I1589=110000,R1589&gt;504.6,R1589&lt;=672.8,M1589&lt;=10),('[1]Pricing Schedule'!$J$105),
IF(AND(I1589=110000,R1589&gt;504.6,R1589&lt;=672.8,M1589&gt;10),('[1]Pricing Schedule'!$J$113),
IF(AND(I1589=110000,R1589&gt;672.8,R1589&lt;=841,M1589&lt;=10),('[1]Pricing Schedule'!$J$105),
IF(AND(I1589=110000,R1589&gt;672.8,R1589&lt;=841,M1589&gt;10),('[1]Pricing Schedule'!$J$113),
IF(AND(I1589=110000,R1589&gt;1682,R1589&lt;=1850.2,M1589&lt;=10),('[1]Pricing Schedule'!$J$105),
IF(AND(I1589=110000,R1589&gt;1682,R1589&lt;=1850.2,M1589&gt;10),('[1]Pricing Schedule'!$J$113),
IF(AND(I1589=110000,R1589&gt;2018.4,R1589&lt;=2186.6,M1589&lt;=10),('[1]Pricing Schedule'!$J$105),
IF(AND(I1589=110000,R1589&gt;2018.4,R1589&lt;=2186.6,M1589&gt;10),('[1]Pricing Schedule'!$J$113),999999999)))))))))))))))))))))))))))))))))))))))</f>
        <v>1</v>
      </c>
      <c r="U1589" s="40">
        <f t="shared" si="150"/>
        <v>317723.80952380953</v>
      </c>
      <c r="V1589" s="41">
        <f t="shared" si="151"/>
        <v>3.1473876682353645</v>
      </c>
      <c r="Y1589" s="23">
        <v>110</v>
      </c>
      <c r="Z1589" s="23">
        <v>362</v>
      </c>
      <c r="AD1589" s="13"/>
      <c r="AE1589" s="13"/>
      <c r="AF1589" s="13"/>
      <c r="AR1589" s="35"/>
    </row>
    <row r="1590" spans="1:44">
      <c r="A1590" s="23">
        <v>1592</v>
      </c>
      <c r="B1590" s="23">
        <v>1592</v>
      </c>
      <c r="C1590" s="23" t="s">
        <v>2293</v>
      </c>
      <c r="D1590" s="23" t="s">
        <v>149</v>
      </c>
      <c r="E1590" s="23" t="s">
        <v>149</v>
      </c>
      <c r="F1590" s="23" t="s">
        <v>191</v>
      </c>
      <c r="G1590" s="23" t="s">
        <v>192</v>
      </c>
      <c r="H1590" s="23" t="s">
        <v>113</v>
      </c>
      <c r="I1590" s="13">
        <v>38000</v>
      </c>
      <c r="J1590" s="13">
        <v>38000</v>
      </c>
      <c r="K1590" s="13">
        <v>20000</v>
      </c>
      <c r="L1590" s="24">
        <v>7.0590000000000002</v>
      </c>
      <c r="M1590" s="37">
        <f t="shared" si="146"/>
        <v>8</v>
      </c>
      <c r="N1590" s="24">
        <v>2.992</v>
      </c>
      <c r="O1590" s="13">
        <v>3</v>
      </c>
      <c r="P1590" s="36">
        <f t="shared" si="147"/>
        <v>2.2439999999999998</v>
      </c>
      <c r="Q1590" s="38">
        <f t="shared" si="148"/>
        <v>12.600000000000001</v>
      </c>
      <c r="R1590" s="37">
        <f t="shared" si="149"/>
        <v>12.600000000000001</v>
      </c>
      <c r="S1590" s="39">
        <f>IF(AND(I1590=38000,R1590&lt;=4.5,M1590&gt;8),'[1]Pricing Schedule'!$F$8+('[1]Pricing Schedule'!$F$9*M1590),
IF(AND(I1590=38000,R1590&lt;=4.5,M1590&lt;=8),'[1]Pricing Schedule'!$F$34+('[1]Pricing Schedule'!$F$36*M1590),
IF(AND(I1590=38000,R1590&gt;4.5,R1590&lt;=9,M1590&gt;8),'[1]Pricing Schedule'!$F$17+('[1]Pricing Schedule'!$F$18*M1590),
IF(AND(I1590=38000,R1590&gt;4.5,R1590&lt;=9,M1590&lt;=8),'[1]Pricing Schedule'!$F$34+('[1]Pricing Schedule'!$F$36*M1590),
IF(AND(I1590=38000,R1590&gt;9,R1590&lt;=12.8,M1590&gt;8),'[1]Pricing Schedule'!$F$26+('[1]Pricing Schedule'!$F$27*M1590),
IF(AND(I1590=38000,R1590&gt;9,R1590&lt;=12.8,M1590&lt;=8),'[1]Pricing Schedule'!$F$34+('[1]Pricing Schedule'!$F$36*M1590),
IF(AND(I1590=38000,R1590&gt;12.8,R1590&lt;=22.8),'[1]Pricing Schedule'!$F$34+('[1]Pricing Schedule'!$F$36*M1590),
IF(AND(I1590=38000,R1590&gt;22.8,R1590&lt;=30.2),'[1]Pricing Schedule'!$F$43+('[1]Pricing Schedule'!$F$45*M1590),
IF(AND(I1590=38000,R1590&gt;30.2,R1590&lt;=45.9),'[1]Pricing Schedule'!$F$52+('[1]Pricing Schedule'!$F$54*M1590),
IF(AND(I1590=38000,R1590&gt;45.9,R1590&lt;=123.4),'[1]Pricing Schedule'!$F$96+('[1]Pricing Schedule'!$F$97*M1590),
IF(AND(I1590=38000,R1590&gt;123.4,R1590&lt;=168.2,M1590&lt;=10),'[1]Pricing Schedule'!$F$103+('[1]Pricing Schedule'!$F$105*M1590),
IF(AND(I1590=38000,R1590&gt;123.4,R1590&lt;=168.2,M1590&gt;10),'[1]Pricing Schedule'!$F$111+('[1]Pricing Schedule'!$F$113*M1590),
IF(AND(I1590=38000,R1590&gt;157.4,R1590&lt;=336.4,M1590&lt;=10),('[1]Pricing Schedule'!$F$103+('[1]Pricing Schedule'!$F$105*M1590))*2,
IF(AND(I1590=38000,R1590&gt;157.4,R1590&lt;=336.4,M1590&gt;10),('[1]Pricing Schedule'!$F$111+('[1]Pricing Schedule'!$F$113*M1590))*2,
IF(AND(I1590=38000,R1590&gt;314.8,R1590&lt;=504.6,M1590&lt;=10),('[1]Pricing Schedule'!$F$103+('[1]Pricing Schedule'!$F$105*M1590))*3,
IF(AND(I1590=38000,R1590&gt;314.8,R1590&lt;=504.6,M1590&gt;10),('[1]Pricing Schedule'!$F$111+('[1]Pricing Schedule'!$F$113*M1590))*3,
IF(AND(I1590=38000,R1590&gt;472.2,R1590&lt;=672.8,M1590&lt;=10),('[1]Pricing Schedule'!$F$103+('[1]Pricing Schedule'!$F$105*M1590))*4,
IF(AND(I1590=38000,R1590&gt;472.2,R1590&lt;=672.8,M1590&gt;10),('[1]Pricing Schedule'!$F$111+('[1]Pricing Schedule'!$F$113*M1590))*4,
IF(AND(I1590=110000,R1590&lt;=12.8,M1590&gt;2),'[1]Pricing Schedule'!$F$62+('[1]Pricing Schedule'!$F$63*M1590),
IF(AND(I1590=110000,R1590&lt;=12.8,M1590&lt;=2),'[1]Pricing Schedule'!$F$96+('[1]Pricing Schedule'!$F$97*M1590),
IF(AND(I1590=110000,R1590&gt;12.8,R1590&lt;=22.8,M1590&gt;3),'[1]Pricing Schedule'!$F$71+('[1]Pricing Schedule'!$F$72*M1590),
IF(AND(I1590=110000,R1590&gt;12.8,R1590&lt;=22.8,M1590&lt;=3),'[1]Pricing Schedule'!$F$96+('[1]Pricing Schedule'!$F$97*M1590),
IF(AND(I1590=110000,R1590&gt;22.8,R1590&lt;=30.2),'[1]Pricing Schedule'!$F$80+('[1]Pricing Schedule'!$F$81*M1590),
IF(AND(I1590=110000,R1590&gt;30.2,R1590&lt;=45.9),'[1]Pricing Schedule'!$F$89+('[1]Pricing Schedule'!$F$90*M1590),
IF(AND(I1590=110000,R1590&gt;45.9,R1590&lt;=123.4),'[1]Pricing Schedule'!$F$96+('[1]Pricing Schedule'!$F$97*M1590),
IF(AND(I1590=110000,R1590&gt;123.4,R1590&lt;=168.2,M1590&lt;=10),'[1]Pricing Schedule'!$F$103+('[1]Pricing Schedule'!$F$105*M1590),
IF(AND(I1590=110000,R1590&gt;123.4,R1590&lt;=168.2,M1590&gt;10),'[1]Pricing Schedule'!$F$111+('[1]Pricing Schedule'!$F$113*M1590),
IF(AND(I1590=110000,R1590&gt;168.2,R1590&lt;=336.4,M1590&lt;=10),('[1]Pricing Schedule'!$F$103+('[1]Pricing Schedule'!$F$105*M1590))*2,
IF(AND(I1590=110000,R1590&gt;168.2,R1590&lt;=336.4,M1590&gt;10),('[1]Pricing Schedule'!$F$111+('[1]Pricing Schedule'!$F$113*M1590))*2,
IF(AND(I1590=110000,R1590&gt;336.4,R1590&lt;=504.6,M1590&lt;=10),('[1]Pricing Schedule'!$F$103+('[1]Pricing Schedule'!$F$105*M1590))*3,
IF(AND(I1590=110000,R1590&gt;336.4,R1590&lt;=504.6,M1590&gt;10),('[1]Pricing Schedule'!$F$111+('[1]Pricing Schedule'!$F$113*M1590))*3,
IF(AND(I1590=110000,R1590&gt;504.6,R1590&lt;=672.8,M1590&lt;=10),('[1]Pricing Schedule'!$F$103+('[1]Pricing Schedule'!$F$105*M1590))*4,
IF(AND(I1590=110000,R1590&gt;504.6,R1590&lt;=672.8,M1590&gt;10),('[1]Pricing Schedule'!$F$111+('[1]Pricing Schedule'!$F$113*M1590))*4,
IF(AND(I1590=110000,R1590&gt;672.8,R1590&lt;=841,M1590&lt;=10),('[1]Pricing Schedule'!$F$103+('[1]Pricing Schedule'!$F$105*M1590))*5,
IF(AND(I1590=110000,R1590&gt;672.8,R1590&lt;=841,M1590&gt;10),('[1]Pricing Schedule'!$F$111+('[1]Pricing Schedule'!$F$113*M1590))*5,
IF(AND(I1590=110000,R1590&gt;672.8,R1590&lt;=841,M1590&lt;=10),('[1]Pricing Schedule'!$F$103+('[1]Pricing Schedule'!$F$105*M1590))*5,
IF(AND(I1590=110000,R1590&gt;672.8,R1590&lt;=841,M1590&gt;10),('[1]Pricing Schedule'!$F$111+('[1]Pricing Schedule'!$F$113*M1590))*5,
IF(AND(I1590=110000,R1590&gt;1345.6,R1590&lt;=1513.8,M1590&lt;=10),('[1]Pricing Schedule'!$F$103+('[1]Pricing Schedule'!$F$105*M1590))*9,
IF(AND(I1590=110000,R1590&gt;1345.6,R1590&lt;=1513.8,M1590&gt;10),('[1]Pricing Schedule'!$F$111+('[1]Pricing Schedule'!$F$113*M1590))*9,
9999999999)))))))))))))))))))))))))))))))))))))))</f>
        <v>909950</v>
      </c>
      <c r="T1590" s="21">
        <f>IF(AND(I1590=38000,R1590&lt;=4.5,M1590&gt;8),'[1]Pricing Schedule'!$J$9,
IF(AND(I1590=38000,R1590&lt;=4.5,M1590&lt;=8),'[1]Pricing Schedule'!$J$36,
IF(AND(I1590=38000,R1590&gt;4.5,R1590&lt;=9,M1590&gt;8),'[1]Pricing Schedule'!$J$18,
IF(AND(I1590=38000,R1590&gt;4.5,R1590&lt;=9,M1590&lt;=8),'[1]Pricing Schedule'!$J$36,
IF(AND(I1590=38000,R1590&gt;9,R1590&lt;=12.8,M1590&gt;8),'[1]Pricing Schedule'!$J$27,
IF(AND(I1590=38000,R1590&gt;9,R1590&lt;=12.8,M1590&lt;=8),'[1]Pricing Schedule'!$J$36,
IF(AND(I1590=38000,R1590&gt;12.8,R1590&lt;=22.8),'[1]Pricing Schedule'!$J$36,
IF(AND(I1590=38000,R1590&gt;22.8,R1590&lt;=30.2),'[1]Pricing Schedule'!$J$45,
IF(AND(I1590=38000,R1590&gt;30.2,R1590&lt;=45.9),'[1]Pricing Schedule'!$J$54,
IF(AND(I1590=38000,R1590&gt;45.9,R1590&lt;=123.4),'[1]Pricing Schedule'!$J$97,
IF(AND(I1590=38000,R1590&gt;123.4,R1590&lt;=168.2,M1590&lt;=10),'[1]Pricing Schedule'!$J$105,
IF(AND(I1590=38000,R1590&gt;123.4,R1590&lt;=168.2,M1590&gt;10),'[1]Pricing Schedule'!$J$113,
IF(AND(I1590=38000,R1590&gt;168.2,R1590&lt;=336.4,M1590&lt;=10),('[1]Pricing Schedule'!$J$105),
IF(AND(I1590=38000,R1590&gt;168.2,R1590&lt;=336.4,M1590&gt;10),('[1]Pricing Schedule'!$J$113),
IF(AND(I1590=38000,R1590&gt;336.4,R1590&lt;=504.6,M1590&lt;=10),('[1]Pricing Schedule'!$J$105),
IF(AND(I1590=38000,R1590&gt;336.4,R1590&lt;=504.6,M1590&gt;10),('[1]Pricing Schedule'!$J$113),
IF(AND(I1590=38000,R1590&gt;504.6,R1590&lt;=672.8,M1590&lt;=10),('[1]Pricing Schedule'!$J$105),
IF(AND(I1590=38000,R1590&gt;504.6,R1590&lt;=672.8,M1590&gt;10),('[1]Pricing Schedule'!$J$113),
IF(AND(I1590=110000,R1590&lt;=12.8,M1590&gt;2),'[1]Pricing Schedule'!$J$63,
IF(AND(I1590=110000,R1590&lt;=12.8,M1590&lt;=2),'[1]Pricing Schedule'!$J$97,
IF(AND(I1590=110000,R1590&gt;12.8,R1590&lt;=22.8,M1590&gt;3),'[1]Pricing Schedule'!$J$72,
IF(AND(I1590=110000,R1590&gt;12.8,R1590&lt;=22.8,M1590&lt;=3),'[1]Pricing Schedule'!$J$97,
IF(AND(I1590=110000,R1590&gt;22.8,R1590&lt;=30.2),'[1]Pricing Schedule'!$J$81,
IF(AND(I1590=110000,R1590&gt;30.2,R1590&lt;=45.9),'[1]Pricing Schedule'!$J$90,
IF(AND(I1590=110000,R1590&gt;45.9,R1590&lt;=123.4),'[1]Pricing Schedule'!$J$97,
IF(AND(I1590=110000,R1590&gt;123.4,R1590&lt;=168.2,M1590&lt;=10),'[1]Pricing Schedule'!$J$105,
IF(AND(I1590=110000,R1590&gt;123.4,R1590&lt;=168.2,M1590&gt;10),'[1]Pricing Schedule'!$J$113,
IF(AND(I1590=110000,R1590&gt;168.2,R1590&lt;=336.2,M1590&lt;=10),('[1]Pricing Schedule'!$J$105),
IF(AND(I1590=110000,R1590&gt;168.2,R1590&lt;=336.2,M1590&gt;10),('[1]Pricing Schedule'!$J$113),
IF(AND(I1590=110000,R1590&gt;336.4,R1590&lt;=504.6,M1590&lt;=10),('[1]Pricing Schedule'!$J$105),
IF(AND(I1590=110000,R1590&gt;336.4,R1590&lt;=504.6,M1590&gt;10),('[1]Pricing Schedule'!$J$113),
IF(AND(I1590=110000,R1590&gt;504.6,R1590&lt;=672.8,M1590&lt;=10),('[1]Pricing Schedule'!$J$105),
IF(AND(I1590=110000,R1590&gt;504.6,R1590&lt;=672.8,M1590&gt;10),('[1]Pricing Schedule'!$J$113),
IF(AND(I1590=110000,R1590&gt;672.8,R1590&lt;=841,M1590&lt;=10),('[1]Pricing Schedule'!$J$105),
IF(AND(I1590=110000,R1590&gt;672.8,R1590&lt;=841,M1590&gt;10),('[1]Pricing Schedule'!$J$113),
IF(AND(I1590=110000,R1590&gt;1682,R1590&lt;=1850.2,M1590&lt;=10),('[1]Pricing Schedule'!$J$105),
IF(AND(I1590=110000,R1590&gt;1682,R1590&lt;=1850.2,M1590&gt;10),('[1]Pricing Schedule'!$J$113),
IF(AND(I1590=110000,R1590&gt;2018.4,R1590&lt;=2186.6,M1590&lt;=10),('[1]Pricing Schedule'!$J$105),
IF(AND(I1590=110000,R1590&gt;2018.4,R1590&lt;=2186.6,M1590&gt;10),('[1]Pricing Schedule'!$J$113),999999999)))))))))))))))))))))))))))))))))))))))</f>
        <v>4</v>
      </c>
      <c r="U1590" s="40">
        <f t="shared" si="150"/>
        <v>72218.253968253965</v>
      </c>
      <c r="V1590" s="41">
        <f t="shared" si="151"/>
        <v>13.846914665640972</v>
      </c>
      <c r="Y1590" s="23">
        <v>375</v>
      </c>
      <c r="Z1590" s="23">
        <v>362</v>
      </c>
      <c r="AD1590" s="13"/>
      <c r="AE1590" s="13"/>
      <c r="AF1590" s="13"/>
      <c r="AR1590" s="35"/>
    </row>
    <row r="1591" spans="1:44">
      <c r="A1591" s="23">
        <v>1593</v>
      </c>
      <c r="B1591" s="23">
        <v>1593</v>
      </c>
      <c r="C1591" s="23" t="s">
        <v>2294</v>
      </c>
      <c r="D1591" s="23" t="s">
        <v>110</v>
      </c>
      <c r="E1591" s="23" t="s">
        <v>110</v>
      </c>
      <c r="F1591" s="23" t="s">
        <v>159</v>
      </c>
      <c r="G1591" s="23" t="s">
        <v>160</v>
      </c>
      <c r="H1591" s="23" t="s">
        <v>113</v>
      </c>
      <c r="I1591" s="13">
        <v>38000</v>
      </c>
      <c r="J1591" s="13">
        <v>38000</v>
      </c>
      <c r="K1591" s="13">
        <v>20000</v>
      </c>
      <c r="L1591" s="24">
        <v>9.3490000000000002</v>
      </c>
      <c r="M1591" s="37">
        <f t="shared" si="146"/>
        <v>10</v>
      </c>
      <c r="N1591" s="24">
        <v>1.5580000000000001</v>
      </c>
      <c r="O1591" s="13">
        <v>3</v>
      </c>
      <c r="P1591" s="36">
        <f t="shared" si="147"/>
        <v>1.1685000000000001</v>
      </c>
      <c r="Q1591" s="38">
        <f t="shared" si="148"/>
        <v>4.2</v>
      </c>
      <c r="R1591" s="37">
        <f t="shared" si="149"/>
        <v>4.2</v>
      </c>
      <c r="S1591" s="39">
        <f>IF(AND(I1591=38000,R1591&lt;=4.5,M1591&gt;8),'[1]Pricing Schedule'!$F$8+('[1]Pricing Schedule'!$F$9*M1591),
IF(AND(I1591=38000,R1591&lt;=4.5,M1591&lt;=8),'[1]Pricing Schedule'!$F$34+('[1]Pricing Schedule'!$F$36*M1591),
IF(AND(I1591=38000,R1591&gt;4.5,R1591&lt;=9,M1591&gt;8),'[1]Pricing Schedule'!$F$17+('[1]Pricing Schedule'!$F$18*M1591),
IF(AND(I1591=38000,R1591&gt;4.5,R1591&lt;=9,M1591&lt;=8),'[1]Pricing Schedule'!$F$34+('[1]Pricing Schedule'!$F$36*M1591),
IF(AND(I1591=38000,R1591&gt;9,R1591&lt;=12.8,M1591&gt;8),'[1]Pricing Schedule'!$F$26+('[1]Pricing Schedule'!$F$27*M1591),
IF(AND(I1591=38000,R1591&gt;9,R1591&lt;=12.8,M1591&lt;=8),'[1]Pricing Schedule'!$F$34+('[1]Pricing Schedule'!$F$36*M1591),
IF(AND(I1591=38000,R1591&gt;12.8,R1591&lt;=22.8),'[1]Pricing Schedule'!$F$34+('[1]Pricing Schedule'!$F$36*M1591),
IF(AND(I1591=38000,R1591&gt;22.8,R1591&lt;=30.2),'[1]Pricing Schedule'!$F$43+('[1]Pricing Schedule'!$F$45*M1591),
IF(AND(I1591=38000,R1591&gt;30.2,R1591&lt;=45.9),'[1]Pricing Schedule'!$F$52+('[1]Pricing Schedule'!$F$54*M1591),
IF(AND(I1591=38000,R1591&gt;45.9,R1591&lt;=123.4),'[1]Pricing Schedule'!$F$96+('[1]Pricing Schedule'!$F$97*M1591),
IF(AND(I1591=38000,R1591&gt;123.4,R1591&lt;=168.2,M1591&lt;=10),'[1]Pricing Schedule'!$F$103+('[1]Pricing Schedule'!$F$105*M1591),
IF(AND(I1591=38000,R1591&gt;123.4,R1591&lt;=168.2,M1591&gt;10),'[1]Pricing Schedule'!$F$111+('[1]Pricing Schedule'!$F$113*M1591),
IF(AND(I1591=38000,R1591&gt;157.4,R1591&lt;=336.4,M1591&lt;=10),('[1]Pricing Schedule'!$F$103+('[1]Pricing Schedule'!$F$105*M1591))*2,
IF(AND(I1591=38000,R1591&gt;157.4,R1591&lt;=336.4,M1591&gt;10),('[1]Pricing Schedule'!$F$111+('[1]Pricing Schedule'!$F$113*M1591))*2,
IF(AND(I1591=38000,R1591&gt;314.8,R1591&lt;=504.6,M1591&lt;=10),('[1]Pricing Schedule'!$F$103+('[1]Pricing Schedule'!$F$105*M1591))*3,
IF(AND(I1591=38000,R1591&gt;314.8,R1591&lt;=504.6,M1591&gt;10),('[1]Pricing Schedule'!$F$111+('[1]Pricing Schedule'!$F$113*M1591))*3,
IF(AND(I1591=38000,R1591&gt;472.2,R1591&lt;=672.8,M1591&lt;=10),('[1]Pricing Schedule'!$F$103+('[1]Pricing Schedule'!$F$105*M1591))*4,
IF(AND(I1591=38000,R1591&gt;472.2,R1591&lt;=672.8,M1591&gt;10),('[1]Pricing Schedule'!$F$111+('[1]Pricing Schedule'!$F$113*M1591))*4,
IF(AND(I1591=110000,R1591&lt;=12.8,M1591&gt;2),'[1]Pricing Schedule'!$F$62+('[1]Pricing Schedule'!$F$63*M1591),
IF(AND(I1591=110000,R1591&lt;=12.8,M1591&lt;=2),'[1]Pricing Schedule'!$F$96+('[1]Pricing Schedule'!$F$97*M1591),
IF(AND(I1591=110000,R1591&gt;12.8,R1591&lt;=22.8,M1591&gt;3),'[1]Pricing Schedule'!$F$71+('[1]Pricing Schedule'!$F$72*M1591),
IF(AND(I1591=110000,R1591&gt;12.8,R1591&lt;=22.8,M1591&lt;=3),'[1]Pricing Schedule'!$F$96+('[1]Pricing Schedule'!$F$97*M1591),
IF(AND(I1591=110000,R1591&gt;22.8,R1591&lt;=30.2),'[1]Pricing Schedule'!$F$80+('[1]Pricing Schedule'!$F$81*M1591),
IF(AND(I1591=110000,R1591&gt;30.2,R1591&lt;=45.9),'[1]Pricing Schedule'!$F$89+('[1]Pricing Schedule'!$F$90*M1591),
IF(AND(I1591=110000,R1591&gt;45.9,R1591&lt;=123.4),'[1]Pricing Schedule'!$F$96+('[1]Pricing Schedule'!$F$97*M1591),
IF(AND(I1591=110000,R1591&gt;123.4,R1591&lt;=168.2,M1591&lt;=10),'[1]Pricing Schedule'!$F$103+('[1]Pricing Schedule'!$F$105*M1591),
IF(AND(I1591=110000,R1591&gt;123.4,R1591&lt;=168.2,M1591&gt;10),'[1]Pricing Schedule'!$F$111+('[1]Pricing Schedule'!$F$113*M1591),
IF(AND(I1591=110000,R1591&gt;168.2,R1591&lt;=336.4,M1591&lt;=10),('[1]Pricing Schedule'!$F$103+('[1]Pricing Schedule'!$F$105*M1591))*2,
IF(AND(I1591=110000,R1591&gt;168.2,R1591&lt;=336.4,M1591&gt;10),('[1]Pricing Schedule'!$F$111+('[1]Pricing Schedule'!$F$113*M1591))*2,
IF(AND(I1591=110000,R1591&gt;336.4,R1591&lt;=504.6,M1591&lt;=10),('[1]Pricing Schedule'!$F$103+('[1]Pricing Schedule'!$F$105*M1591))*3,
IF(AND(I1591=110000,R1591&gt;336.4,R1591&lt;=504.6,M1591&gt;10),('[1]Pricing Schedule'!$F$111+('[1]Pricing Schedule'!$F$113*M1591))*3,
IF(AND(I1591=110000,R1591&gt;504.6,R1591&lt;=672.8,M1591&lt;=10),('[1]Pricing Schedule'!$F$103+('[1]Pricing Schedule'!$F$105*M1591))*4,
IF(AND(I1591=110000,R1591&gt;504.6,R1591&lt;=672.8,M1591&gt;10),('[1]Pricing Schedule'!$F$111+('[1]Pricing Schedule'!$F$113*M1591))*4,
IF(AND(I1591=110000,R1591&gt;672.8,R1591&lt;=841,M1591&lt;=10),('[1]Pricing Schedule'!$F$103+('[1]Pricing Schedule'!$F$105*M1591))*5,
IF(AND(I1591=110000,R1591&gt;672.8,R1591&lt;=841,M1591&gt;10),('[1]Pricing Schedule'!$F$111+('[1]Pricing Schedule'!$F$113*M1591))*5,
IF(AND(I1591=110000,R1591&gt;672.8,R1591&lt;=841,M1591&lt;=10),('[1]Pricing Schedule'!$F$103+('[1]Pricing Schedule'!$F$105*M1591))*5,
IF(AND(I1591=110000,R1591&gt;672.8,R1591&lt;=841,M1591&gt;10),('[1]Pricing Schedule'!$F$111+('[1]Pricing Schedule'!$F$113*M1591))*5,
IF(AND(I1591=110000,R1591&gt;1345.6,R1591&lt;=1513.8,M1591&lt;=10),('[1]Pricing Schedule'!$F$103+('[1]Pricing Schedule'!$F$105*M1591))*9,
IF(AND(I1591=110000,R1591&gt;1345.6,R1591&lt;=1513.8,M1591&gt;10),('[1]Pricing Schedule'!$F$111+('[1]Pricing Schedule'!$F$113*M1591))*9,
9999999999)))))))))))))))))))))))))))))))))))))))</f>
        <v>1387140</v>
      </c>
      <c r="T1591" s="21">
        <f>IF(AND(I1591=38000,R1591&lt;=4.5,M1591&gt;8),'[1]Pricing Schedule'!$J$9,
IF(AND(I1591=38000,R1591&lt;=4.5,M1591&lt;=8),'[1]Pricing Schedule'!$J$36,
IF(AND(I1591=38000,R1591&gt;4.5,R1591&lt;=9,M1591&gt;8),'[1]Pricing Schedule'!$J$18,
IF(AND(I1591=38000,R1591&gt;4.5,R1591&lt;=9,M1591&lt;=8),'[1]Pricing Schedule'!$J$36,
IF(AND(I1591=38000,R1591&gt;9,R1591&lt;=12.8,M1591&gt;8),'[1]Pricing Schedule'!$J$27,
IF(AND(I1591=38000,R1591&gt;9,R1591&lt;=12.8,M1591&lt;=8),'[1]Pricing Schedule'!$J$36,
IF(AND(I1591=38000,R1591&gt;12.8,R1591&lt;=22.8),'[1]Pricing Schedule'!$J$36,
IF(AND(I1591=38000,R1591&gt;22.8,R1591&lt;=30.2),'[1]Pricing Schedule'!$J$45,
IF(AND(I1591=38000,R1591&gt;30.2,R1591&lt;=45.9),'[1]Pricing Schedule'!$J$54,
IF(AND(I1591=38000,R1591&gt;45.9,R1591&lt;=123.4),'[1]Pricing Schedule'!$J$97,
IF(AND(I1591=38000,R1591&gt;123.4,R1591&lt;=168.2,M1591&lt;=10),'[1]Pricing Schedule'!$J$105,
IF(AND(I1591=38000,R1591&gt;123.4,R1591&lt;=168.2,M1591&gt;10),'[1]Pricing Schedule'!$J$113,
IF(AND(I1591=38000,R1591&gt;168.2,R1591&lt;=336.4,M1591&lt;=10),('[1]Pricing Schedule'!$J$105),
IF(AND(I1591=38000,R1591&gt;168.2,R1591&lt;=336.4,M1591&gt;10),('[1]Pricing Schedule'!$J$113),
IF(AND(I1591=38000,R1591&gt;336.4,R1591&lt;=504.6,M1591&lt;=10),('[1]Pricing Schedule'!$J$105),
IF(AND(I1591=38000,R1591&gt;336.4,R1591&lt;=504.6,M1591&gt;10),('[1]Pricing Schedule'!$J$113),
IF(AND(I1591=38000,R1591&gt;504.6,R1591&lt;=672.8,M1591&lt;=10),('[1]Pricing Schedule'!$J$105),
IF(AND(I1591=38000,R1591&gt;504.6,R1591&lt;=672.8,M1591&gt;10),('[1]Pricing Schedule'!$J$113),
IF(AND(I1591=110000,R1591&lt;=12.8,M1591&gt;2),'[1]Pricing Schedule'!$J$63,
IF(AND(I1591=110000,R1591&lt;=12.8,M1591&lt;=2),'[1]Pricing Schedule'!$J$97,
IF(AND(I1591=110000,R1591&gt;12.8,R1591&lt;=22.8,M1591&gt;3),'[1]Pricing Schedule'!$J$72,
IF(AND(I1591=110000,R1591&gt;12.8,R1591&lt;=22.8,M1591&lt;=3),'[1]Pricing Schedule'!$J$97,
IF(AND(I1591=110000,R1591&gt;22.8,R1591&lt;=30.2),'[1]Pricing Schedule'!$J$81,
IF(AND(I1591=110000,R1591&gt;30.2,R1591&lt;=45.9),'[1]Pricing Schedule'!$J$90,
IF(AND(I1591=110000,R1591&gt;45.9,R1591&lt;=123.4),'[1]Pricing Schedule'!$J$97,
IF(AND(I1591=110000,R1591&gt;123.4,R1591&lt;=168.2,M1591&lt;=10),'[1]Pricing Schedule'!$J$105,
IF(AND(I1591=110000,R1591&gt;123.4,R1591&lt;=168.2,M1591&gt;10),'[1]Pricing Schedule'!$J$113,
IF(AND(I1591=110000,R1591&gt;168.2,R1591&lt;=336.2,M1591&lt;=10),('[1]Pricing Schedule'!$J$105),
IF(AND(I1591=110000,R1591&gt;168.2,R1591&lt;=336.2,M1591&gt;10),('[1]Pricing Schedule'!$J$113),
IF(AND(I1591=110000,R1591&gt;336.4,R1591&lt;=504.6,M1591&lt;=10),('[1]Pricing Schedule'!$J$105),
IF(AND(I1591=110000,R1591&gt;336.4,R1591&lt;=504.6,M1591&gt;10),('[1]Pricing Schedule'!$J$113),
IF(AND(I1591=110000,R1591&gt;504.6,R1591&lt;=672.8,M1591&lt;=10),('[1]Pricing Schedule'!$J$105),
IF(AND(I1591=110000,R1591&gt;504.6,R1591&lt;=672.8,M1591&gt;10),('[1]Pricing Schedule'!$J$113),
IF(AND(I1591=110000,R1591&gt;672.8,R1591&lt;=841,M1591&lt;=10),('[1]Pricing Schedule'!$J$105),
IF(AND(I1591=110000,R1591&gt;672.8,R1591&lt;=841,M1591&gt;10),('[1]Pricing Schedule'!$J$113),
IF(AND(I1591=110000,R1591&gt;1682,R1591&lt;=1850.2,M1591&lt;=10),('[1]Pricing Schedule'!$J$105),
IF(AND(I1591=110000,R1591&gt;1682,R1591&lt;=1850.2,M1591&gt;10),('[1]Pricing Schedule'!$J$113),
IF(AND(I1591=110000,R1591&gt;2018.4,R1591&lt;=2186.6,M1591&lt;=10),('[1]Pricing Schedule'!$J$105),
IF(AND(I1591=110000,R1591&gt;2018.4,R1591&lt;=2186.6,M1591&gt;10),('[1]Pricing Schedule'!$J$113),999999999)))))))))))))))))))))))))))))))))))))))</f>
        <v>1</v>
      </c>
      <c r="U1591" s="40">
        <f t="shared" si="150"/>
        <v>330271.42857142858</v>
      </c>
      <c r="V1591" s="41">
        <f t="shared" si="151"/>
        <v>3.0278126216531858</v>
      </c>
      <c r="Y1591" s="23">
        <v>636</v>
      </c>
      <c r="Z1591" s="23">
        <v>273</v>
      </c>
      <c r="AD1591" s="13"/>
      <c r="AE1591" s="13"/>
      <c r="AF1591" s="13"/>
      <c r="AR1591" s="35"/>
    </row>
    <row r="1592" spans="1:44">
      <c r="A1592" s="23">
        <v>1594</v>
      </c>
      <c r="B1592" s="23">
        <v>1594</v>
      </c>
      <c r="C1592" s="23" t="s">
        <v>2295</v>
      </c>
      <c r="D1592" s="23" t="s">
        <v>149</v>
      </c>
      <c r="E1592" s="23" t="s">
        <v>149</v>
      </c>
      <c r="F1592" s="23" t="s">
        <v>159</v>
      </c>
      <c r="G1592" s="23" t="s">
        <v>160</v>
      </c>
      <c r="H1592" s="23" t="s">
        <v>113</v>
      </c>
      <c r="I1592" s="13">
        <v>38000</v>
      </c>
      <c r="J1592" s="13">
        <v>38000</v>
      </c>
      <c r="K1592" s="13">
        <v>20000</v>
      </c>
      <c r="L1592" s="24">
        <v>12.241</v>
      </c>
      <c r="M1592" s="37">
        <f t="shared" si="146"/>
        <v>13</v>
      </c>
      <c r="N1592" s="24">
        <v>0.76800000000000002</v>
      </c>
      <c r="O1592" s="13">
        <v>3</v>
      </c>
      <c r="P1592" s="36">
        <f t="shared" si="147"/>
        <v>0.76800000000000002</v>
      </c>
      <c r="Q1592" s="38">
        <f t="shared" si="148"/>
        <v>4.2</v>
      </c>
      <c r="R1592" s="37">
        <f t="shared" si="149"/>
        <v>4.2</v>
      </c>
      <c r="S1592" s="39">
        <f>IF(AND(I1592=38000,R1592&lt;=4.5,M1592&gt;8),'[1]Pricing Schedule'!$F$8+('[1]Pricing Schedule'!$F$9*M1592),
IF(AND(I1592=38000,R1592&lt;=4.5,M1592&lt;=8),'[1]Pricing Schedule'!$F$34+('[1]Pricing Schedule'!$F$36*M1592),
IF(AND(I1592=38000,R1592&gt;4.5,R1592&lt;=9,M1592&gt;8),'[1]Pricing Schedule'!$F$17+('[1]Pricing Schedule'!$F$18*M1592),
IF(AND(I1592=38000,R1592&gt;4.5,R1592&lt;=9,M1592&lt;=8),'[1]Pricing Schedule'!$F$34+('[1]Pricing Schedule'!$F$36*M1592),
IF(AND(I1592=38000,R1592&gt;9,R1592&lt;=12.8,M1592&gt;8),'[1]Pricing Schedule'!$F$26+('[1]Pricing Schedule'!$F$27*M1592),
IF(AND(I1592=38000,R1592&gt;9,R1592&lt;=12.8,M1592&lt;=8),'[1]Pricing Schedule'!$F$34+('[1]Pricing Schedule'!$F$36*M1592),
IF(AND(I1592=38000,R1592&gt;12.8,R1592&lt;=22.8),'[1]Pricing Schedule'!$F$34+('[1]Pricing Schedule'!$F$36*M1592),
IF(AND(I1592=38000,R1592&gt;22.8,R1592&lt;=30.2),'[1]Pricing Schedule'!$F$43+('[1]Pricing Schedule'!$F$45*M1592),
IF(AND(I1592=38000,R1592&gt;30.2,R1592&lt;=45.9),'[1]Pricing Schedule'!$F$52+('[1]Pricing Schedule'!$F$54*M1592),
IF(AND(I1592=38000,R1592&gt;45.9,R1592&lt;=123.4),'[1]Pricing Schedule'!$F$96+('[1]Pricing Schedule'!$F$97*M1592),
IF(AND(I1592=38000,R1592&gt;123.4,R1592&lt;=168.2,M1592&lt;=10),'[1]Pricing Schedule'!$F$103+('[1]Pricing Schedule'!$F$105*M1592),
IF(AND(I1592=38000,R1592&gt;123.4,R1592&lt;=168.2,M1592&gt;10),'[1]Pricing Schedule'!$F$111+('[1]Pricing Schedule'!$F$113*M1592),
IF(AND(I1592=38000,R1592&gt;157.4,R1592&lt;=336.4,M1592&lt;=10),('[1]Pricing Schedule'!$F$103+('[1]Pricing Schedule'!$F$105*M1592))*2,
IF(AND(I1592=38000,R1592&gt;157.4,R1592&lt;=336.4,M1592&gt;10),('[1]Pricing Schedule'!$F$111+('[1]Pricing Schedule'!$F$113*M1592))*2,
IF(AND(I1592=38000,R1592&gt;314.8,R1592&lt;=504.6,M1592&lt;=10),('[1]Pricing Schedule'!$F$103+('[1]Pricing Schedule'!$F$105*M1592))*3,
IF(AND(I1592=38000,R1592&gt;314.8,R1592&lt;=504.6,M1592&gt;10),('[1]Pricing Schedule'!$F$111+('[1]Pricing Schedule'!$F$113*M1592))*3,
IF(AND(I1592=38000,R1592&gt;472.2,R1592&lt;=672.8,M1592&lt;=10),('[1]Pricing Schedule'!$F$103+('[1]Pricing Schedule'!$F$105*M1592))*4,
IF(AND(I1592=38000,R1592&gt;472.2,R1592&lt;=672.8,M1592&gt;10),('[1]Pricing Schedule'!$F$111+('[1]Pricing Schedule'!$F$113*M1592))*4,
IF(AND(I1592=110000,R1592&lt;=12.8,M1592&gt;2),'[1]Pricing Schedule'!$F$62+('[1]Pricing Schedule'!$F$63*M1592),
IF(AND(I1592=110000,R1592&lt;=12.8,M1592&lt;=2),'[1]Pricing Schedule'!$F$96+('[1]Pricing Schedule'!$F$97*M1592),
IF(AND(I1592=110000,R1592&gt;12.8,R1592&lt;=22.8,M1592&gt;3),'[1]Pricing Schedule'!$F$71+('[1]Pricing Schedule'!$F$72*M1592),
IF(AND(I1592=110000,R1592&gt;12.8,R1592&lt;=22.8,M1592&lt;=3),'[1]Pricing Schedule'!$F$96+('[1]Pricing Schedule'!$F$97*M1592),
IF(AND(I1592=110000,R1592&gt;22.8,R1592&lt;=30.2),'[1]Pricing Schedule'!$F$80+('[1]Pricing Schedule'!$F$81*M1592),
IF(AND(I1592=110000,R1592&gt;30.2,R1592&lt;=45.9),'[1]Pricing Schedule'!$F$89+('[1]Pricing Schedule'!$F$90*M1592),
IF(AND(I1592=110000,R1592&gt;45.9,R1592&lt;=123.4),'[1]Pricing Schedule'!$F$96+('[1]Pricing Schedule'!$F$97*M1592),
IF(AND(I1592=110000,R1592&gt;123.4,R1592&lt;=168.2,M1592&lt;=10),'[1]Pricing Schedule'!$F$103+('[1]Pricing Schedule'!$F$105*M1592),
IF(AND(I1592=110000,R1592&gt;123.4,R1592&lt;=168.2,M1592&gt;10),'[1]Pricing Schedule'!$F$111+('[1]Pricing Schedule'!$F$113*M1592),
IF(AND(I1592=110000,R1592&gt;168.2,R1592&lt;=336.4,M1592&lt;=10),('[1]Pricing Schedule'!$F$103+('[1]Pricing Schedule'!$F$105*M1592))*2,
IF(AND(I1592=110000,R1592&gt;168.2,R1592&lt;=336.4,M1592&gt;10),('[1]Pricing Schedule'!$F$111+('[1]Pricing Schedule'!$F$113*M1592))*2,
IF(AND(I1592=110000,R1592&gt;336.4,R1592&lt;=504.6,M1592&lt;=10),('[1]Pricing Schedule'!$F$103+('[1]Pricing Schedule'!$F$105*M1592))*3,
IF(AND(I1592=110000,R1592&gt;336.4,R1592&lt;=504.6,M1592&gt;10),('[1]Pricing Schedule'!$F$111+('[1]Pricing Schedule'!$F$113*M1592))*3,
IF(AND(I1592=110000,R1592&gt;504.6,R1592&lt;=672.8,M1592&lt;=10),('[1]Pricing Schedule'!$F$103+('[1]Pricing Schedule'!$F$105*M1592))*4,
IF(AND(I1592=110000,R1592&gt;504.6,R1592&lt;=672.8,M1592&gt;10),('[1]Pricing Schedule'!$F$111+('[1]Pricing Schedule'!$F$113*M1592))*4,
IF(AND(I1592=110000,R1592&gt;672.8,R1592&lt;=841,M1592&lt;=10),('[1]Pricing Schedule'!$F$103+('[1]Pricing Schedule'!$F$105*M1592))*5,
IF(AND(I1592=110000,R1592&gt;672.8,R1592&lt;=841,M1592&gt;10),('[1]Pricing Schedule'!$F$111+('[1]Pricing Schedule'!$F$113*M1592))*5,
IF(AND(I1592=110000,R1592&gt;672.8,R1592&lt;=841,M1592&lt;=10),('[1]Pricing Schedule'!$F$103+('[1]Pricing Schedule'!$F$105*M1592))*5,
IF(AND(I1592=110000,R1592&gt;672.8,R1592&lt;=841,M1592&gt;10),('[1]Pricing Schedule'!$F$111+('[1]Pricing Schedule'!$F$113*M1592))*5,
IF(AND(I1592=110000,R1592&gt;1345.6,R1592&lt;=1513.8,M1592&lt;=10),('[1]Pricing Schedule'!$F$103+('[1]Pricing Schedule'!$F$105*M1592))*9,
IF(AND(I1592=110000,R1592&gt;1345.6,R1592&lt;=1513.8,M1592&gt;10),('[1]Pricing Schedule'!$F$111+('[1]Pricing Schedule'!$F$113*M1592))*9,
9999999999)))))))))))))))))))))))))))))))))))))))</f>
        <v>1545240</v>
      </c>
      <c r="T1592" s="21">
        <f>IF(AND(I1592=38000,R1592&lt;=4.5,M1592&gt;8),'[1]Pricing Schedule'!$J$9,
IF(AND(I1592=38000,R1592&lt;=4.5,M1592&lt;=8),'[1]Pricing Schedule'!$J$36,
IF(AND(I1592=38000,R1592&gt;4.5,R1592&lt;=9,M1592&gt;8),'[1]Pricing Schedule'!$J$18,
IF(AND(I1592=38000,R1592&gt;4.5,R1592&lt;=9,M1592&lt;=8),'[1]Pricing Schedule'!$J$36,
IF(AND(I1592=38000,R1592&gt;9,R1592&lt;=12.8,M1592&gt;8),'[1]Pricing Schedule'!$J$27,
IF(AND(I1592=38000,R1592&gt;9,R1592&lt;=12.8,M1592&lt;=8),'[1]Pricing Schedule'!$J$36,
IF(AND(I1592=38000,R1592&gt;12.8,R1592&lt;=22.8),'[1]Pricing Schedule'!$J$36,
IF(AND(I1592=38000,R1592&gt;22.8,R1592&lt;=30.2),'[1]Pricing Schedule'!$J$45,
IF(AND(I1592=38000,R1592&gt;30.2,R1592&lt;=45.9),'[1]Pricing Schedule'!$J$54,
IF(AND(I1592=38000,R1592&gt;45.9,R1592&lt;=123.4),'[1]Pricing Schedule'!$J$97,
IF(AND(I1592=38000,R1592&gt;123.4,R1592&lt;=168.2,M1592&lt;=10),'[1]Pricing Schedule'!$J$105,
IF(AND(I1592=38000,R1592&gt;123.4,R1592&lt;=168.2,M1592&gt;10),'[1]Pricing Schedule'!$J$113,
IF(AND(I1592=38000,R1592&gt;168.2,R1592&lt;=336.4,M1592&lt;=10),('[1]Pricing Schedule'!$J$105),
IF(AND(I1592=38000,R1592&gt;168.2,R1592&lt;=336.4,M1592&gt;10),('[1]Pricing Schedule'!$J$113),
IF(AND(I1592=38000,R1592&gt;336.4,R1592&lt;=504.6,M1592&lt;=10),('[1]Pricing Schedule'!$J$105),
IF(AND(I1592=38000,R1592&gt;336.4,R1592&lt;=504.6,M1592&gt;10),('[1]Pricing Schedule'!$J$113),
IF(AND(I1592=38000,R1592&gt;504.6,R1592&lt;=672.8,M1592&lt;=10),('[1]Pricing Schedule'!$J$105),
IF(AND(I1592=38000,R1592&gt;504.6,R1592&lt;=672.8,M1592&gt;10),('[1]Pricing Schedule'!$J$113),
IF(AND(I1592=110000,R1592&lt;=12.8,M1592&gt;2),'[1]Pricing Schedule'!$J$63,
IF(AND(I1592=110000,R1592&lt;=12.8,M1592&lt;=2),'[1]Pricing Schedule'!$J$97,
IF(AND(I1592=110000,R1592&gt;12.8,R1592&lt;=22.8,M1592&gt;3),'[1]Pricing Schedule'!$J$72,
IF(AND(I1592=110000,R1592&gt;12.8,R1592&lt;=22.8,M1592&lt;=3),'[1]Pricing Schedule'!$J$97,
IF(AND(I1592=110000,R1592&gt;22.8,R1592&lt;=30.2),'[1]Pricing Schedule'!$J$81,
IF(AND(I1592=110000,R1592&gt;30.2,R1592&lt;=45.9),'[1]Pricing Schedule'!$J$90,
IF(AND(I1592=110000,R1592&gt;45.9,R1592&lt;=123.4),'[1]Pricing Schedule'!$J$97,
IF(AND(I1592=110000,R1592&gt;123.4,R1592&lt;=168.2,M1592&lt;=10),'[1]Pricing Schedule'!$J$105,
IF(AND(I1592=110000,R1592&gt;123.4,R1592&lt;=168.2,M1592&gt;10),'[1]Pricing Schedule'!$J$113,
IF(AND(I1592=110000,R1592&gt;168.2,R1592&lt;=336.2,M1592&lt;=10),('[1]Pricing Schedule'!$J$105),
IF(AND(I1592=110000,R1592&gt;168.2,R1592&lt;=336.2,M1592&gt;10),('[1]Pricing Schedule'!$J$113),
IF(AND(I1592=110000,R1592&gt;336.4,R1592&lt;=504.6,M1592&lt;=10),('[1]Pricing Schedule'!$J$105),
IF(AND(I1592=110000,R1592&gt;336.4,R1592&lt;=504.6,M1592&gt;10),('[1]Pricing Schedule'!$J$113),
IF(AND(I1592=110000,R1592&gt;504.6,R1592&lt;=672.8,M1592&lt;=10),('[1]Pricing Schedule'!$J$105),
IF(AND(I1592=110000,R1592&gt;504.6,R1592&lt;=672.8,M1592&gt;10),('[1]Pricing Schedule'!$J$113),
IF(AND(I1592=110000,R1592&gt;672.8,R1592&lt;=841,M1592&lt;=10),('[1]Pricing Schedule'!$J$105),
IF(AND(I1592=110000,R1592&gt;672.8,R1592&lt;=841,M1592&gt;10),('[1]Pricing Schedule'!$J$113),
IF(AND(I1592=110000,R1592&gt;1682,R1592&lt;=1850.2,M1592&lt;=10),('[1]Pricing Schedule'!$J$105),
IF(AND(I1592=110000,R1592&gt;1682,R1592&lt;=1850.2,M1592&gt;10),('[1]Pricing Schedule'!$J$113),
IF(AND(I1592=110000,R1592&gt;2018.4,R1592&lt;=2186.6,M1592&lt;=10),('[1]Pricing Schedule'!$J$105),
IF(AND(I1592=110000,R1592&gt;2018.4,R1592&lt;=2186.6,M1592&gt;10),('[1]Pricing Schedule'!$J$113),999999999)))))))))))))))))))))))))))))))))))))))</f>
        <v>1</v>
      </c>
      <c r="U1592" s="40">
        <f t="shared" si="150"/>
        <v>367914.28571428568</v>
      </c>
      <c r="V1592" s="41">
        <f t="shared" si="151"/>
        <v>2.7180243845616214</v>
      </c>
      <c r="Y1592" s="23">
        <v>362</v>
      </c>
      <c r="Z1592" s="23">
        <v>273</v>
      </c>
      <c r="AD1592" s="13"/>
      <c r="AE1592" s="13"/>
      <c r="AF1592" s="13"/>
      <c r="AR1592" s="35"/>
    </row>
    <row r="1593" spans="1:44">
      <c r="A1593" s="23">
        <v>1595</v>
      </c>
      <c r="B1593" s="23">
        <v>1595</v>
      </c>
      <c r="C1593" s="23" t="s">
        <v>2296</v>
      </c>
      <c r="D1593" s="23" t="s">
        <v>149</v>
      </c>
      <c r="E1593" s="23" t="s">
        <v>149</v>
      </c>
      <c r="F1593" s="23" t="s">
        <v>159</v>
      </c>
      <c r="G1593" s="23" t="s">
        <v>160</v>
      </c>
      <c r="H1593" s="23" t="s">
        <v>113</v>
      </c>
      <c r="I1593" s="13">
        <v>38000</v>
      </c>
      <c r="J1593" s="13">
        <v>38000</v>
      </c>
      <c r="K1593" s="13">
        <v>20000</v>
      </c>
      <c r="L1593" s="24">
        <v>4.1989999999999998</v>
      </c>
      <c r="M1593" s="37">
        <f t="shared" si="146"/>
        <v>5</v>
      </c>
      <c r="N1593" s="24">
        <v>0.79100000000000004</v>
      </c>
      <c r="O1593" s="13">
        <v>3</v>
      </c>
      <c r="P1593" s="36">
        <f t="shared" si="147"/>
        <v>0.79100000000000004</v>
      </c>
      <c r="Q1593" s="38">
        <f t="shared" si="148"/>
        <v>4.2</v>
      </c>
      <c r="R1593" s="37">
        <f t="shared" si="149"/>
        <v>4.2</v>
      </c>
      <c r="S1593" s="39">
        <f>IF(AND(I1593=38000,R1593&lt;=4.5,M1593&gt;8),'[1]Pricing Schedule'!$F$8+('[1]Pricing Schedule'!$F$9*M1593),
IF(AND(I1593=38000,R1593&lt;=4.5,M1593&lt;=8),'[1]Pricing Schedule'!$F$34+('[1]Pricing Schedule'!$F$36*M1593),
IF(AND(I1593=38000,R1593&gt;4.5,R1593&lt;=9,M1593&gt;8),'[1]Pricing Schedule'!$F$17+('[1]Pricing Schedule'!$F$18*M1593),
IF(AND(I1593=38000,R1593&gt;4.5,R1593&lt;=9,M1593&lt;=8),'[1]Pricing Schedule'!$F$34+('[1]Pricing Schedule'!$F$36*M1593),
IF(AND(I1593=38000,R1593&gt;9,R1593&lt;=12.8,M1593&gt;8),'[1]Pricing Schedule'!$F$26+('[1]Pricing Schedule'!$F$27*M1593),
IF(AND(I1593=38000,R1593&gt;9,R1593&lt;=12.8,M1593&lt;=8),'[1]Pricing Schedule'!$F$34+('[1]Pricing Schedule'!$F$36*M1593),
IF(AND(I1593=38000,R1593&gt;12.8,R1593&lt;=22.8),'[1]Pricing Schedule'!$F$34+('[1]Pricing Schedule'!$F$36*M1593),
IF(AND(I1593=38000,R1593&gt;22.8,R1593&lt;=30.2),'[1]Pricing Schedule'!$F$43+('[1]Pricing Schedule'!$F$45*M1593),
IF(AND(I1593=38000,R1593&gt;30.2,R1593&lt;=45.9),'[1]Pricing Schedule'!$F$52+('[1]Pricing Schedule'!$F$54*M1593),
IF(AND(I1593=38000,R1593&gt;45.9,R1593&lt;=123.4),'[1]Pricing Schedule'!$F$96+('[1]Pricing Schedule'!$F$97*M1593),
IF(AND(I1593=38000,R1593&gt;123.4,R1593&lt;=168.2,M1593&lt;=10),'[1]Pricing Schedule'!$F$103+('[1]Pricing Schedule'!$F$105*M1593),
IF(AND(I1593=38000,R1593&gt;123.4,R1593&lt;=168.2,M1593&gt;10),'[1]Pricing Schedule'!$F$111+('[1]Pricing Schedule'!$F$113*M1593),
IF(AND(I1593=38000,R1593&gt;157.4,R1593&lt;=336.4,M1593&lt;=10),('[1]Pricing Schedule'!$F$103+('[1]Pricing Schedule'!$F$105*M1593))*2,
IF(AND(I1593=38000,R1593&gt;157.4,R1593&lt;=336.4,M1593&gt;10),('[1]Pricing Schedule'!$F$111+('[1]Pricing Schedule'!$F$113*M1593))*2,
IF(AND(I1593=38000,R1593&gt;314.8,R1593&lt;=504.6,M1593&lt;=10),('[1]Pricing Schedule'!$F$103+('[1]Pricing Schedule'!$F$105*M1593))*3,
IF(AND(I1593=38000,R1593&gt;314.8,R1593&lt;=504.6,M1593&gt;10),('[1]Pricing Schedule'!$F$111+('[1]Pricing Schedule'!$F$113*M1593))*3,
IF(AND(I1593=38000,R1593&gt;472.2,R1593&lt;=672.8,M1593&lt;=10),('[1]Pricing Schedule'!$F$103+('[1]Pricing Schedule'!$F$105*M1593))*4,
IF(AND(I1593=38000,R1593&gt;472.2,R1593&lt;=672.8,M1593&gt;10),('[1]Pricing Schedule'!$F$111+('[1]Pricing Schedule'!$F$113*M1593))*4,
IF(AND(I1593=110000,R1593&lt;=12.8,M1593&gt;2),'[1]Pricing Schedule'!$F$62+('[1]Pricing Schedule'!$F$63*M1593),
IF(AND(I1593=110000,R1593&lt;=12.8,M1593&lt;=2),'[1]Pricing Schedule'!$F$96+('[1]Pricing Schedule'!$F$97*M1593),
IF(AND(I1593=110000,R1593&gt;12.8,R1593&lt;=22.8,M1593&gt;3),'[1]Pricing Schedule'!$F$71+('[1]Pricing Schedule'!$F$72*M1593),
IF(AND(I1593=110000,R1593&gt;12.8,R1593&lt;=22.8,M1593&lt;=3),'[1]Pricing Schedule'!$F$96+('[1]Pricing Schedule'!$F$97*M1593),
IF(AND(I1593=110000,R1593&gt;22.8,R1593&lt;=30.2),'[1]Pricing Schedule'!$F$80+('[1]Pricing Schedule'!$F$81*M1593),
IF(AND(I1593=110000,R1593&gt;30.2,R1593&lt;=45.9),'[1]Pricing Schedule'!$F$89+('[1]Pricing Schedule'!$F$90*M1593),
IF(AND(I1593=110000,R1593&gt;45.9,R1593&lt;=123.4),'[1]Pricing Schedule'!$F$96+('[1]Pricing Schedule'!$F$97*M1593),
IF(AND(I1593=110000,R1593&gt;123.4,R1593&lt;=168.2,M1593&lt;=10),'[1]Pricing Schedule'!$F$103+('[1]Pricing Schedule'!$F$105*M1593),
IF(AND(I1593=110000,R1593&gt;123.4,R1593&lt;=168.2,M1593&gt;10),'[1]Pricing Schedule'!$F$111+('[1]Pricing Schedule'!$F$113*M1593),
IF(AND(I1593=110000,R1593&gt;168.2,R1593&lt;=336.4,M1593&lt;=10),('[1]Pricing Schedule'!$F$103+('[1]Pricing Schedule'!$F$105*M1593))*2,
IF(AND(I1593=110000,R1593&gt;168.2,R1593&lt;=336.4,M1593&gt;10),('[1]Pricing Schedule'!$F$111+('[1]Pricing Schedule'!$F$113*M1593))*2,
IF(AND(I1593=110000,R1593&gt;336.4,R1593&lt;=504.6,M1593&lt;=10),('[1]Pricing Schedule'!$F$103+('[1]Pricing Schedule'!$F$105*M1593))*3,
IF(AND(I1593=110000,R1593&gt;336.4,R1593&lt;=504.6,M1593&gt;10),('[1]Pricing Schedule'!$F$111+('[1]Pricing Schedule'!$F$113*M1593))*3,
IF(AND(I1593=110000,R1593&gt;504.6,R1593&lt;=672.8,M1593&lt;=10),('[1]Pricing Schedule'!$F$103+('[1]Pricing Schedule'!$F$105*M1593))*4,
IF(AND(I1593=110000,R1593&gt;504.6,R1593&lt;=672.8,M1593&gt;10),('[1]Pricing Schedule'!$F$111+('[1]Pricing Schedule'!$F$113*M1593))*4,
IF(AND(I1593=110000,R1593&gt;672.8,R1593&lt;=841,M1593&lt;=10),('[1]Pricing Schedule'!$F$103+('[1]Pricing Schedule'!$F$105*M1593))*5,
IF(AND(I1593=110000,R1593&gt;672.8,R1593&lt;=841,M1593&gt;10),('[1]Pricing Schedule'!$F$111+('[1]Pricing Schedule'!$F$113*M1593))*5,
IF(AND(I1593=110000,R1593&gt;672.8,R1593&lt;=841,M1593&lt;=10),('[1]Pricing Schedule'!$F$103+('[1]Pricing Schedule'!$F$105*M1593))*5,
IF(AND(I1593=110000,R1593&gt;672.8,R1593&lt;=841,M1593&gt;10),('[1]Pricing Schedule'!$F$111+('[1]Pricing Schedule'!$F$113*M1593))*5,
IF(AND(I1593=110000,R1593&gt;1345.6,R1593&lt;=1513.8,M1593&lt;=10),('[1]Pricing Schedule'!$F$103+('[1]Pricing Schedule'!$F$105*M1593))*9,
IF(AND(I1593=110000,R1593&gt;1345.6,R1593&lt;=1513.8,M1593&gt;10),('[1]Pricing Schedule'!$F$111+('[1]Pricing Schedule'!$F$113*M1593))*9,
9999999999)))))))))))))))))))))))))))))))))))))))</f>
        <v>699140</v>
      </c>
      <c r="T1593" s="21">
        <f>IF(AND(I1593=38000,R1593&lt;=4.5,M1593&gt;8),'[1]Pricing Schedule'!$J$9,
IF(AND(I1593=38000,R1593&lt;=4.5,M1593&lt;=8),'[1]Pricing Schedule'!$J$36,
IF(AND(I1593=38000,R1593&gt;4.5,R1593&lt;=9,M1593&gt;8),'[1]Pricing Schedule'!$J$18,
IF(AND(I1593=38000,R1593&gt;4.5,R1593&lt;=9,M1593&lt;=8),'[1]Pricing Schedule'!$J$36,
IF(AND(I1593=38000,R1593&gt;9,R1593&lt;=12.8,M1593&gt;8),'[1]Pricing Schedule'!$J$27,
IF(AND(I1593=38000,R1593&gt;9,R1593&lt;=12.8,M1593&lt;=8),'[1]Pricing Schedule'!$J$36,
IF(AND(I1593=38000,R1593&gt;12.8,R1593&lt;=22.8),'[1]Pricing Schedule'!$J$36,
IF(AND(I1593=38000,R1593&gt;22.8,R1593&lt;=30.2),'[1]Pricing Schedule'!$J$45,
IF(AND(I1593=38000,R1593&gt;30.2,R1593&lt;=45.9),'[1]Pricing Schedule'!$J$54,
IF(AND(I1593=38000,R1593&gt;45.9,R1593&lt;=123.4),'[1]Pricing Schedule'!$J$97,
IF(AND(I1593=38000,R1593&gt;123.4,R1593&lt;=168.2,M1593&lt;=10),'[1]Pricing Schedule'!$J$105,
IF(AND(I1593=38000,R1593&gt;123.4,R1593&lt;=168.2,M1593&gt;10),'[1]Pricing Schedule'!$J$113,
IF(AND(I1593=38000,R1593&gt;168.2,R1593&lt;=336.4,M1593&lt;=10),('[1]Pricing Schedule'!$J$105),
IF(AND(I1593=38000,R1593&gt;168.2,R1593&lt;=336.4,M1593&gt;10),('[1]Pricing Schedule'!$J$113),
IF(AND(I1593=38000,R1593&gt;336.4,R1593&lt;=504.6,M1593&lt;=10),('[1]Pricing Schedule'!$J$105),
IF(AND(I1593=38000,R1593&gt;336.4,R1593&lt;=504.6,M1593&gt;10),('[1]Pricing Schedule'!$J$113),
IF(AND(I1593=38000,R1593&gt;504.6,R1593&lt;=672.8,M1593&lt;=10),('[1]Pricing Schedule'!$J$105),
IF(AND(I1593=38000,R1593&gt;504.6,R1593&lt;=672.8,M1593&gt;10),('[1]Pricing Schedule'!$J$113),
IF(AND(I1593=110000,R1593&lt;=12.8,M1593&gt;2),'[1]Pricing Schedule'!$J$63,
IF(AND(I1593=110000,R1593&lt;=12.8,M1593&lt;=2),'[1]Pricing Schedule'!$J$97,
IF(AND(I1593=110000,R1593&gt;12.8,R1593&lt;=22.8,M1593&gt;3),'[1]Pricing Schedule'!$J$72,
IF(AND(I1593=110000,R1593&gt;12.8,R1593&lt;=22.8,M1593&lt;=3),'[1]Pricing Schedule'!$J$97,
IF(AND(I1593=110000,R1593&gt;22.8,R1593&lt;=30.2),'[1]Pricing Schedule'!$J$81,
IF(AND(I1593=110000,R1593&gt;30.2,R1593&lt;=45.9),'[1]Pricing Schedule'!$J$90,
IF(AND(I1593=110000,R1593&gt;45.9,R1593&lt;=123.4),'[1]Pricing Schedule'!$J$97,
IF(AND(I1593=110000,R1593&gt;123.4,R1593&lt;=168.2,M1593&lt;=10),'[1]Pricing Schedule'!$J$105,
IF(AND(I1593=110000,R1593&gt;123.4,R1593&lt;=168.2,M1593&gt;10),'[1]Pricing Schedule'!$J$113,
IF(AND(I1593=110000,R1593&gt;168.2,R1593&lt;=336.2,M1593&lt;=10),('[1]Pricing Schedule'!$J$105),
IF(AND(I1593=110000,R1593&gt;168.2,R1593&lt;=336.2,M1593&gt;10),('[1]Pricing Schedule'!$J$113),
IF(AND(I1593=110000,R1593&gt;336.4,R1593&lt;=504.6,M1593&lt;=10),('[1]Pricing Schedule'!$J$105),
IF(AND(I1593=110000,R1593&gt;336.4,R1593&lt;=504.6,M1593&gt;10),('[1]Pricing Schedule'!$J$113),
IF(AND(I1593=110000,R1593&gt;504.6,R1593&lt;=672.8,M1593&lt;=10),('[1]Pricing Schedule'!$J$105),
IF(AND(I1593=110000,R1593&gt;504.6,R1593&lt;=672.8,M1593&gt;10),('[1]Pricing Schedule'!$J$113),
IF(AND(I1593=110000,R1593&gt;672.8,R1593&lt;=841,M1593&lt;=10),('[1]Pricing Schedule'!$J$105),
IF(AND(I1593=110000,R1593&gt;672.8,R1593&lt;=841,M1593&gt;10),('[1]Pricing Schedule'!$J$113),
IF(AND(I1593=110000,R1593&gt;1682,R1593&lt;=1850.2,M1593&lt;=10),('[1]Pricing Schedule'!$J$105),
IF(AND(I1593=110000,R1593&gt;1682,R1593&lt;=1850.2,M1593&gt;10),('[1]Pricing Schedule'!$J$113),
IF(AND(I1593=110000,R1593&gt;2018.4,R1593&lt;=2186.6,M1593&lt;=10),('[1]Pricing Schedule'!$J$105),
IF(AND(I1593=110000,R1593&gt;2018.4,R1593&lt;=2186.6,M1593&gt;10),('[1]Pricing Schedule'!$J$113),999999999)))))))))))))))))))))))))))))))))))))))</f>
        <v>4</v>
      </c>
      <c r="U1593" s="40">
        <f t="shared" si="150"/>
        <v>166461.90476190476</v>
      </c>
      <c r="V1593" s="41">
        <f t="shared" si="151"/>
        <v>6.0073804960379897</v>
      </c>
      <c r="Y1593" s="23">
        <v>583</v>
      </c>
      <c r="Z1593" s="23">
        <v>273</v>
      </c>
      <c r="AD1593" s="13"/>
      <c r="AE1593" s="13"/>
      <c r="AF1593" s="13"/>
      <c r="AR1593" s="35"/>
    </row>
    <row r="1594" spans="1:44">
      <c r="A1594" s="23">
        <v>1596</v>
      </c>
      <c r="B1594" s="23">
        <v>1596</v>
      </c>
      <c r="C1594" s="23" t="s">
        <v>2297</v>
      </c>
      <c r="D1594" s="23" t="s">
        <v>149</v>
      </c>
      <c r="E1594" s="23" t="s">
        <v>149</v>
      </c>
      <c r="F1594" s="23" t="s">
        <v>159</v>
      </c>
      <c r="G1594" s="23" t="s">
        <v>160</v>
      </c>
      <c r="H1594" s="23" t="s">
        <v>113</v>
      </c>
      <c r="I1594" s="13">
        <v>38000</v>
      </c>
      <c r="J1594" s="13">
        <v>38000</v>
      </c>
      <c r="K1594" s="13">
        <v>20000</v>
      </c>
      <c r="L1594" s="24">
        <v>3.9969999999999999</v>
      </c>
      <c r="M1594" s="37">
        <f t="shared" si="146"/>
        <v>4</v>
      </c>
      <c r="N1594" s="24">
        <v>0.61199999999999999</v>
      </c>
      <c r="O1594" s="13">
        <v>3</v>
      </c>
      <c r="P1594" s="36">
        <f t="shared" si="147"/>
        <v>0.61199999999999999</v>
      </c>
      <c r="Q1594" s="38">
        <f t="shared" si="148"/>
        <v>4.2</v>
      </c>
      <c r="R1594" s="37">
        <f t="shared" si="149"/>
        <v>4.2</v>
      </c>
      <c r="S1594" s="39">
        <f>IF(AND(I1594=38000,R1594&lt;=4.5,M1594&gt;8),'[1]Pricing Schedule'!$F$8+('[1]Pricing Schedule'!$F$9*M1594),
IF(AND(I1594=38000,R1594&lt;=4.5,M1594&lt;=8),'[1]Pricing Schedule'!$F$34+('[1]Pricing Schedule'!$F$36*M1594),
IF(AND(I1594=38000,R1594&gt;4.5,R1594&lt;=9,M1594&gt;8),'[1]Pricing Schedule'!$F$17+('[1]Pricing Schedule'!$F$18*M1594),
IF(AND(I1594=38000,R1594&gt;4.5,R1594&lt;=9,M1594&lt;=8),'[1]Pricing Schedule'!$F$34+('[1]Pricing Schedule'!$F$36*M1594),
IF(AND(I1594=38000,R1594&gt;9,R1594&lt;=12.8,M1594&gt;8),'[1]Pricing Schedule'!$F$26+('[1]Pricing Schedule'!$F$27*M1594),
IF(AND(I1594=38000,R1594&gt;9,R1594&lt;=12.8,M1594&lt;=8),'[1]Pricing Schedule'!$F$34+('[1]Pricing Schedule'!$F$36*M1594),
IF(AND(I1594=38000,R1594&gt;12.8,R1594&lt;=22.8),'[1]Pricing Schedule'!$F$34+('[1]Pricing Schedule'!$F$36*M1594),
IF(AND(I1594=38000,R1594&gt;22.8,R1594&lt;=30.2),'[1]Pricing Schedule'!$F$43+('[1]Pricing Schedule'!$F$45*M1594),
IF(AND(I1594=38000,R1594&gt;30.2,R1594&lt;=45.9),'[1]Pricing Schedule'!$F$52+('[1]Pricing Schedule'!$F$54*M1594),
IF(AND(I1594=38000,R1594&gt;45.9,R1594&lt;=123.4),'[1]Pricing Schedule'!$F$96+('[1]Pricing Schedule'!$F$97*M1594),
IF(AND(I1594=38000,R1594&gt;123.4,R1594&lt;=168.2,M1594&lt;=10),'[1]Pricing Schedule'!$F$103+('[1]Pricing Schedule'!$F$105*M1594),
IF(AND(I1594=38000,R1594&gt;123.4,R1594&lt;=168.2,M1594&gt;10),'[1]Pricing Schedule'!$F$111+('[1]Pricing Schedule'!$F$113*M1594),
IF(AND(I1594=38000,R1594&gt;157.4,R1594&lt;=336.4,M1594&lt;=10),('[1]Pricing Schedule'!$F$103+('[1]Pricing Schedule'!$F$105*M1594))*2,
IF(AND(I1594=38000,R1594&gt;157.4,R1594&lt;=336.4,M1594&gt;10),('[1]Pricing Schedule'!$F$111+('[1]Pricing Schedule'!$F$113*M1594))*2,
IF(AND(I1594=38000,R1594&gt;314.8,R1594&lt;=504.6,M1594&lt;=10),('[1]Pricing Schedule'!$F$103+('[1]Pricing Schedule'!$F$105*M1594))*3,
IF(AND(I1594=38000,R1594&gt;314.8,R1594&lt;=504.6,M1594&gt;10),('[1]Pricing Schedule'!$F$111+('[1]Pricing Schedule'!$F$113*M1594))*3,
IF(AND(I1594=38000,R1594&gt;472.2,R1594&lt;=672.8,M1594&lt;=10),('[1]Pricing Schedule'!$F$103+('[1]Pricing Schedule'!$F$105*M1594))*4,
IF(AND(I1594=38000,R1594&gt;472.2,R1594&lt;=672.8,M1594&gt;10),('[1]Pricing Schedule'!$F$111+('[1]Pricing Schedule'!$F$113*M1594))*4,
IF(AND(I1594=110000,R1594&lt;=12.8,M1594&gt;2),'[1]Pricing Schedule'!$F$62+('[1]Pricing Schedule'!$F$63*M1594),
IF(AND(I1594=110000,R1594&lt;=12.8,M1594&lt;=2),'[1]Pricing Schedule'!$F$96+('[1]Pricing Schedule'!$F$97*M1594),
IF(AND(I1594=110000,R1594&gt;12.8,R1594&lt;=22.8,M1594&gt;3),'[1]Pricing Schedule'!$F$71+('[1]Pricing Schedule'!$F$72*M1594),
IF(AND(I1594=110000,R1594&gt;12.8,R1594&lt;=22.8,M1594&lt;=3),'[1]Pricing Schedule'!$F$96+('[1]Pricing Schedule'!$F$97*M1594),
IF(AND(I1594=110000,R1594&gt;22.8,R1594&lt;=30.2),'[1]Pricing Schedule'!$F$80+('[1]Pricing Schedule'!$F$81*M1594),
IF(AND(I1594=110000,R1594&gt;30.2,R1594&lt;=45.9),'[1]Pricing Schedule'!$F$89+('[1]Pricing Schedule'!$F$90*M1594),
IF(AND(I1594=110000,R1594&gt;45.9,R1594&lt;=123.4),'[1]Pricing Schedule'!$F$96+('[1]Pricing Schedule'!$F$97*M1594),
IF(AND(I1594=110000,R1594&gt;123.4,R1594&lt;=168.2,M1594&lt;=10),'[1]Pricing Schedule'!$F$103+('[1]Pricing Schedule'!$F$105*M1594),
IF(AND(I1594=110000,R1594&gt;123.4,R1594&lt;=168.2,M1594&gt;10),'[1]Pricing Schedule'!$F$111+('[1]Pricing Schedule'!$F$113*M1594),
IF(AND(I1594=110000,R1594&gt;168.2,R1594&lt;=336.4,M1594&lt;=10),('[1]Pricing Schedule'!$F$103+('[1]Pricing Schedule'!$F$105*M1594))*2,
IF(AND(I1594=110000,R1594&gt;168.2,R1594&lt;=336.4,M1594&gt;10),('[1]Pricing Schedule'!$F$111+('[1]Pricing Schedule'!$F$113*M1594))*2,
IF(AND(I1594=110000,R1594&gt;336.4,R1594&lt;=504.6,M1594&lt;=10),('[1]Pricing Schedule'!$F$103+('[1]Pricing Schedule'!$F$105*M1594))*3,
IF(AND(I1594=110000,R1594&gt;336.4,R1594&lt;=504.6,M1594&gt;10),('[1]Pricing Schedule'!$F$111+('[1]Pricing Schedule'!$F$113*M1594))*3,
IF(AND(I1594=110000,R1594&gt;504.6,R1594&lt;=672.8,M1594&lt;=10),('[1]Pricing Schedule'!$F$103+('[1]Pricing Schedule'!$F$105*M1594))*4,
IF(AND(I1594=110000,R1594&gt;504.6,R1594&lt;=672.8,M1594&gt;10),('[1]Pricing Schedule'!$F$111+('[1]Pricing Schedule'!$F$113*M1594))*4,
IF(AND(I1594=110000,R1594&gt;672.8,R1594&lt;=841,M1594&lt;=10),('[1]Pricing Schedule'!$F$103+('[1]Pricing Schedule'!$F$105*M1594))*5,
IF(AND(I1594=110000,R1594&gt;672.8,R1594&lt;=841,M1594&gt;10),('[1]Pricing Schedule'!$F$111+('[1]Pricing Schedule'!$F$113*M1594))*5,
IF(AND(I1594=110000,R1594&gt;672.8,R1594&lt;=841,M1594&lt;=10),('[1]Pricing Schedule'!$F$103+('[1]Pricing Schedule'!$F$105*M1594))*5,
IF(AND(I1594=110000,R1594&gt;672.8,R1594&lt;=841,M1594&gt;10),('[1]Pricing Schedule'!$F$111+('[1]Pricing Schedule'!$F$113*M1594))*5,
IF(AND(I1594=110000,R1594&gt;1345.6,R1594&lt;=1513.8,M1594&lt;=10),('[1]Pricing Schedule'!$F$103+('[1]Pricing Schedule'!$F$105*M1594))*9,
IF(AND(I1594=110000,R1594&gt;1345.6,R1594&lt;=1513.8,M1594&gt;10),('[1]Pricing Schedule'!$F$111+('[1]Pricing Schedule'!$F$113*M1594))*9,
9999999999)))))))))))))))))))))))))))))))))))))))</f>
        <v>628870</v>
      </c>
      <c r="T1594" s="21">
        <f>IF(AND(I1594=38000,R1594&lt;=4.5,M1594&gt;8),'[1]Pricing Schedule'!$J$9,
IF(AND(I1594=38000,R1594&lt;=4.5,M1594&lt;=8),'[1]Pricing Schedule'!$J$36,
IF(AND(I1594=38000,R1594&gt;4.5,R1594&lt;=9,M1594&gt;8),'[1]Pricing Schedule'!$J$18,
IF(AND(I1594=38000,R1594&gt;4.5,R1594&lt;=9,M1594&lt;=8),'[1]Pricing Schedule'!$J$36,
IF(AND(I1594=38000,R1594&gt;9,R1594&lt;=12.8,M1594&gt;8),'[1]Pricing Schedule'!$J$27,
IF(AND(I1594=38000,R1594&gt;9,R1594&lt;=12.8,M1594&lt;=8),'[1]Pricing Schedule'!$J$36,
IF(AND(I1594=38000,R1594&gt;12.8,R1594&lt;=22.8),'[1]Pricing Schedule'!$J$36,
IF(AND(I1594=38000,R1594&gt;22.8,R1594&lt;=30.2),'[1]Pricing Schedule'!$J$45,
IF(AND(I1594=38000,R1594&gt;30.2,R1594&lt;=45.9),'[1]Pricing Schedule'!$J$54,
IF(AND(I1594=38000,R1594&gt;45.9,R1594&lt;=123.4),'[1]Pricing Schedule'!$J$97,
IF(AND(I1594=38000,R1594&gt;123.4,R1594&lt;=168.2,M1594&lt;=10),'[1]Pricing Schedule'!$J$105,
IF(AND(I1594=38000,R1594&gt;123.4,R1594&lt;=168.2,M1594&gt;10),'[1]Pricing Schedule'!$J$113,
IF(AND(I1594=38000,R1594&gt;168.2,R1594&lt;=336.4,M1594&lt;=10),('[1]Pricing Schedule'!$J$105),
IF(AND(I1594=38000,R1594&gt;168.2,R1594&lt;=336.4,M1594&gt;10),('[1]Pricing Schedule'!$J$113),
IF(AND(I1594=38000,R1594&gt;336.4,R1594&lt;=504.6,M1594&lt;=10),('[1]Pricing Schedule'!$J$105),
IF(AND(I1594=38000,R1594&gt;336.4,R1594&lt;=504.6,M1594&gt;10),('[1]Pricing Schedule'!$J$113),
IF(AND(I1594=38000,R1594&gt;504.6,R1594&lt;=672.8,M1594&lt;=10),('[1]Pricing Schedule'!$J$105),
IF(AND(I1594=38000,R1594&gt;504.6,R1594&lt;=672.8,M1594&gt;10),('[1]Pricing Schedule'!$J$113),
IF(AND(I1594=110000,R1594&lt;=12.8,M1594&gt;2),'[1]Pricing Schedule'!$J$63,
IF(AND(I1594=110000,R1594&lt;=12.8,M1594&lt;=2),'[1]Pricing Schedule'!$J$97,
IF(AND(I1594=110000,R1594&gt;12.8,R1594&lt;=22.8,M1594&gt;3),'[1]Pricing Schedule'!$J$72,
IF(AND(I1594=110000,R1594&gt;12.8,R1594&lt;=22.8,M1594&lt;=3),'[1]Pricing Schedule'!$J$97,
IF(AND(I1594=110000,R1594&gt;22.8,R1594&lt;=30.2),'[1]Pricing Schedule'!$J$81,
IF(AND(I1594=110000,R1594&gt;30.2,R1594&lt;=45.9),'[1]Pricing Schedule'!$J$90,
IF(AND(I1594=110000,R1594&gt;45.9,R1594&lt;=123.4),'[1]Pricing Schedule'!$J$97,
IF(AND(I1594=110000,R1594&gt;123.4,R1594&lt;=168.2,M1594&lt;=10),'[1]Pricing Schedule'!$J$105,
IF(AND(I1594=110000,R1594&gt;123.4,R1594&lt;=168.2,M1594&gt;10),'[1]Pricing Schedule'!$J$113,
IF(AND(I1594=110000,R1594&gt;168.2,R1594&lt;=336.2,M1594&lt;=10),('[1]Pricing Schedule'!$J$105),
IF(AND(I1594=110000,R1594&gt;168.2,R1594&lt;=336.2,M1594&gt;10),('[1]Pricing Schedule'!$J$113),
IF(AND(I1594=110000,R1594&gt;336.4,R1594&lt;=504.6,M1594&lt;=10),('[1]Pricing Schedule'!$J$105),
IF(AND(I1594=110000,R1594&gt;336.4,R1594&lt;=504.6,M1594&gt;10),('[1]Pricing Schedule'!$J$113),
IF(AND(I1594=110000,R1594&gt;504.6,R1594&lt;=672.8,M1594&lt;=10),('[1]Pricing Schedule'!$J$105),
IF(AND(I1594=110000,R1594&gt;504.6,R1594&lt;=672.8,M1594&gt;10),('[1]Pricing Schedule'!$J$113),
IF(AND(I1594=110000,R1594&gt;672.8,R1594&lt;=841,M1594&lt;=10),('[1]Pricing Schedule'!$J$105),
IF(AND(I1594=110000,R1594&gt;672.8,R1594&lt;=841,M1594&gt;10),('[1]Pricing Schedule'!$J$113),
IF(AND(I1594=110000,R1594&gt;1682,R1594&lt;=1850.2,M1594&lt;=10),('[1]Pricing Schedule'!$J$105),
IF(AND(I1594=110000,R1594&gt;1682,R1594&lt;=1850.2,M1594&gt;10),('[1]Pricing Schedule'!$J$113),
IF(AND(I1594=110000,R1594&gt;2018.4,R1594&lt;=2186.6,M1594&lt;=10),('[1]Pricing Schedule'!$J$105),
IF(AND(I1594=110000,R1594&gt;2018.4,R1594&lt;=2186.6,M1594&gt;10),('[1]Pricing Schedule'!$J$113),999999999)))))))))))))))))))))))))))))))))))))))</f>
        <v>4</v>
      </c>
      <c r="U1594" s="40">
        <f t="shared" si="150"/>
        <v>149730.95238095237</v>
      </c>
      <c r="V1594" s="41">
        <f t="shared" si="151"/>
        <v>6.6786458250512828</v>
      </c>
      <c r="Y1594" s="23">
        <v>639</v>
      </c>
      <c r="Z1594" s="23">
        <v>273</v>
      </c>
      <c r="AD1594" s="13"/>
      <c r="AE1594" s="13"/>
      <c r="AF1594" s="13"/>
      <c r="AR1594" s="35"/>
    </row>
    <row r="1595" spans="1:44">
      <c r="A1595" s="23">
        <v>1597</v>
      </c>
      <c r="B1595" s="23">
        <v>1597</v>
      </c>
      <c r="C1595" s="23" t="s">
        <v>2298</v>
      </c>
      <c r="D1595" s="23" t="s">
        <v>149</v>
      </c>
      <c r="E1595" s="23" t="s">
        <v>149</v>
      </c>
      <c r="F1595" s="23" t="s">
        <v>159</v>
      </c>
      <c r="G1595" s="23" t="s">
        <v>160</v>
      </c>
      <c r="H1595" s="23" t="s">
        <v>113</v>
      </c>
      <c r="I1595" s="13">
        <v>38000</v>
      </c>
      <c r="J1595" s="13">
        <v>38000</v>
      </c>
      <c r="K1595" s="13">
        <v>20000</v>
      </c>
      <c r="L1595" s="24">
        <v>6.65</v>
      </c>
      <c r="M1595" s="37">
        <f t="shared" si="146"/>
        <v>7</v>
      </c>
      <c r="N1595" s="24">
        <v>0.92200000000000004</v>
      </c>
      <c r="O1595" s="13">
        <v>3</v>
      </c>
      <c r="P1595" s="36">
        <f t="shared" si="147"/>
        <v>0.92200000000000004</v>
      </c>
      <c r="Q1595" s="38">
        <f t="shared" si="148"/>
        <v>4.2</v>
      </c>
      <c r="R1595" s="37">
        <f t="shared" si="149"/>
        <v>4.2</v>
      </c>
      <c r="S1595" s="39">
        <f>IF(AND(I1595=38000,R1595&lt;=4.5,M1595&gt;8),'[1]Pricing Schedule'!$F$8+('[1]Pricing Schedule'!$F$9*M1595),
IF(AND(I1595=38000,R1595&lt;=4.5,M1595&lt;=8),'[1]Pricing Schedule'!$F$34+('[1]Pricing Schedule'!$F$36*M1595),
IF(AND(I1595=38000,R1595&gt;4.5,R1595&lt;=9,M1595&gt;8),'[1]Pricing Schedule'!$F$17+('[1]Pricing Schedule'!$F$18*M1595),
IF(AND(I1595=38000,R1595&gt;4.5,R1595&lt;=9,M1595&lt;=8),'[1]Pricing Schedule'!$F$34+('[1]Pricing Schedule'!$F$36*M1595),
IF(AND(I1595=38000,R1595&gt;9,R1595&lt;=12.8,M1595&gt;8),'[1]Pricing Schedule'!$F$26+('[1]Pricing Schedule'!$F$27*M1595),
IF(AND(I1595=38000,R1595&gt;9,R1595&lt;=12.8,M1595&lt;=8),'[1]Pricing Schedule'!$F$34+('[1]Pricing Schedule'!$F$36*M1595),
IF(AND(I1595=38000,R1595&gt;12.8,R1595&lt;=22.8),'[1]Pricing Schedule'!$F$34+('[1]Pricing Schedule'!$F$36*M1595),
IF(AND(I1595=38000,R1595&gt;22.8,R1595&lt;=30.2),'[1]Pricing Schedule'!$F$43+('[1]Pricing Schedule'!$F$45*M1595),
IF(AND(I1595=38000,R1595&gt;30.2,R1595&lt;=45.9),'[1]Pricing Schedule'!$F$52+('[1]Pricing Schedule'!$F$54*M1595),
IF(AND(I1595=38000,R1595&gt;45.9,R1595&lt;=123.4),'[1]Pricing Schedule'!$F$96+('[1]Pricing Schedule'!$F$97*M1595),
IF(AND(I1595=38000,R1595&gt;123.4,R1595&lt;=168.2,M1595&lt;=10),'[1]Pricing Schedule'!$F$103+('[1]Pricing Schedule'!$F$105*M1595),
IF(AND(I1595=38000,R1595&gt;123.4,R1595&lt;=168.2,M1595&gt;10),'[1]Pricing Schedule'!$F$111+('[1]Pricing Schedule'!$F$113*M1595),
IF(AND(I1595=38000,R1595&gt;157.4,R1595&lt;=336.4,M1595&lt;=10),('[1]Pricing Schedule'!$F$103+('[1]Pricing Schedule'!$F$105*M1595))*2,
IF(AND(I1595=38000,R1595&gt;157.4,R1595&lt;=336.4,M1595&gt;10),('[1]Pricing Schedule'!$F$111+('[1]Pricing Schedule'!$F$113*M1595))*2,
IF(AND(I1595=38000,R1595&gt;314.8,R1595&lt;=504.6,M1595&lt;=10),('[1]Pricing Schedule'!$F$103+('[1]Pricing Schedule'!$F$105*M1595))*3,
IF(AND(I1595=38000,R1595&gt;314.8,R1595&lt;=504.6,M1595&gt;10),('[1]Pricing Schedule'!$F$111+('[1]Pricing Schedule'!$F$113*M1595))*3,
IF(AND(I1595=38000,R1595&gt;472.2,R1595&lt;=672.8,M1595&lt;=10),('[1]Pricing Schedule'!$F$103+('[1]Pricing Schedule'!$F$105*M1595))*4,
IF(AND(I1595=38000,R1595&gt;472.2,R1595&lt;=672.8,M1595&gt;10),('[1]Pricing Schedule'!$F$111+('[1]Pricing Schedule'!$F$113*M1595))*4,
IF(AND(I1595=110000,R1595&lt;=12.8,M1595&gt;2),'[1]Pricing Schedule'!$F$62+('[1]Pricing Schedule'!$F$63*M1595),
IF(AND(I1595=110000,R1595&lt;=12.8,M1595&lt;=2),'[1]Pricing Schedule'!$F$96+('[1]Pricing Schedule'!$F$97*M1595),
IF(AND(I1595=110000,R1595&gt;12.8,R1595&lt;=22.8,M1595&gt;3),'[1]Pricing Schedule'!$F$71+('[1]Pricing Schedule'!$F$72*M1595),
IF(AND(I1595=110000,R1595&gt;12.8,R1595&lt;=22.8,M1595&lt;=3),'[1]Pricing Schedule'!$F$96+('[1]Pricing Schedule'!$F$97*M1595),
IF(AND(I1595=110000,R1595&gt;22.8,R1595&lt;=30.2),'[1]Pricing Schedule'!$F$80+('[1]Pricing Schedule'!$F$81*M1595),
IF(AND(I1595=110000,R1595&gt;30.2,R1595&lt;=45.9),'[1]Pricing Schedule'!$F$89+('[1]Pricing Schedule'!$F$90*M1595),
IF(AND(I1595=110000,R1595&gt;45.9,R1595&lt;=123.4),'[1]Pricing Schedule'!$F$96+('[1]Pricing Schedule'!$F$97*M1595),
IF(AND(I1595=110000,R1595&gt;123.4,R1595&lt;=168.2,M1595&lt;=10),'[1]Pricing Schedule'!$F$103+('[1]Pricing Schedule'!$F$105*M1595),
IF(AND(I1595=110000,R1595&gt;123.4,R1595&lt;=168.2,M1595&gt;10),'[1]Pricing Schedule'!$F$111+('[1]Pricing Schedule'!$F$113*M1595),
IF(AND(I1595=110000,R1595&gt;168.2,R1595&lt;=336.4,M1595&lt;=10),('[1]Pricing Schedule'!$F$103+('[1]Pricing Schedule'!$F$105*M1595))*2,
IF(AND(I1595=110000,R1595&gt;168.2,R1595&lt;=336.4,M1595&gt;10),('[1]Pricing Schedule'!$F$111+('[1]Pricing Schedule'!$F$113*M1595))*2,
IF(AND(I1595=110000,R1595&gt;336.4,R1595&lt;=504.6,M1595&lt;=10),('[1]Pricing Schedule'!$F$103+('[1]Pricing Schedule'!$F$105*M1595))*3,
IF(AND(I1595=110000,R1595&gt;336.4,R1595&lt;=504.6,M1595&gt;10),('[1]Pricing Schedule'!$F$111+('[1]Pricing Schedule'!$F$113*M1595))*3,
IF(AND(I1595=110000,R1595&gt;504.6,R1595&lt;=672.8,M1595&lt;=10),('[1]Pricing Schedule'!$F$103+('[1]Pricing Schedule'!$F$105*M1595))*4,
IF(AND(I1595=110000,R1595&gt;504.6,R1595&lt;=672.8,M1595&gt;10),('[1]Pricing Schedule'!$F$111+('[1]Pricing Schedule'!$F$113*M1595))*4,
IF(AND(I1595=110000,R1595&gt;672.8,R1595&lt;=841,M1595&lt;=10),('[1]Pricing Schedule'!$F$103+('[1]Pricing Schedule'!$F$105*M1595))*5,
IF(AND(I1595=110000,R1595&gt;672.8,R1595&lt;=841,M1595&gt;10),('[1]Pricing Schedule'!$F$111+('[1]Pricing Schedule'!$F$113*M1595))*5,
IF(AND(I1595=110000,R1595&gt;672.8,R1595&lt;=841,M1595&lt;=10),('[1]Pricing Schedule'!$F$103+('[1]Pricing Schedule'!$F$105*M1595))*5,
IF(AND(I1595=110000,R1595&gt;672.8,R1595&lt;=841,M1595&gt;10),('[1]Pricing Schedule'!$F$111+('[1]Pricing Schedule'!$F$113*M1595))*5,
IF(AND(I1595=110000,R1595&gt;1345.6,R1595&lt;=1513.8,M1595&lt;=10),('[1]Pricing Schedule'!$F$103+('[1]Pricing Schedule'!$F$105*M1595))*9,
IF(AND(I1595=110000,R1595&gt;1345.6,R1595&lt;=1513.8,M1595&gt;10),('[1]Pricing Schedule'!$F$111+('[1]Pricing Schedule'!$F$113*M1595))*9,
9999999999)))))))))))))))))))))))))))))))))))))))</f>
        <v>839680</v>
      </c>
      <c r="T1595" s="21">
        <f>IF(AND(I1595=38000,R1595&lt;=4.5,M1595&gt;8),'[1]Pricing Schedule'!$J$9,
IF(AND(I1595=38000,R1595&lt;=4.5,M1595&lt;=8),'[1]Pricing Schedule'!$J$36,
IF(AND(I1595=38000,R1595&gt;4.5,R1595&lt;=9,M1595&gt;8),'[1]Pricing Schedule'!$J$18,
IF(AND(I1595=38000,R1595&gt;4.5,R1595&lt;=9,M1595&lt;=8),'[1]Pricing Schedule'!$J$36,
IF(AND(I1595=38000,R1595&gt;9,R1595&lt;=12.8,M1595&gt;8),'[1]Pricing Schedule'!$J$27,
IF(AND(I1595=38000,R1595&gt;9,R1595&lt;=12.8,M1595&lt;=8),'[1]Pricing Schedule'!$J$36,
IF(AND(I1595=38000,R1595&gt;12.8,R1595&lt;=22.8),'[1]Pricing Schedule'!$J$36,
IF(AND(I1595=38000,R1595&gt;22.8,R1595&lt;=30.2),'[1]Pricing Schedule'!$J$45,
IF(AND(I1595=38000,R1595&gt;30.2,R1595&lt;=45.9),'[1]Pricing Schedule'!$J$54,
IF(AND(I1595=38000,R1595&gt;45.9,R1595&lt;=123.4),'[1]Pricing Schedule'!$J$97,
IF(AND(I1595=38000,R1595&gt;123.4,R1595&lt;=168.2,M1595&lt;=10),'[1]Pricing Schedule'!$J$105,
IF(AND(I1595=38000,R1595&gt;123.4,R1595&lt;=168.2,M1595&gt;10),'[1]Pricing Schedule'!$J$113,
IF(AND(I1595=38000,R1595&gt;168.2,R1595&lt;=336.4,M1595&lt;=10),('[1]Pricing Schedule'!$J$105),
IF(AND(I1595=38000,R1595&gt;168.2,R1595&lt;=336.4,M1595&gt;10),('[1]Pricing Schedule'!$J$113),
IF(AND(I1595=38000,R1595&gt;336.4,R1595&lt;=504.6,M1595&lt;=10),('[1]Pricing Schedule'!$J$105),
IF(AND(I1595=38000,R1595&gt;336.4,R1595&lt;=504.6,M1595&gt;10),('[1]Pricing Schedule'!$J$113),
IF(AND(I1595=38000,R1595&gt;504.6,R1595&lt;=672.8,M1595&lt;=10),('[1]Pricing Schedule'!$J$105),
IF(AND(I1595=38000,R1595&gt;504.6,R1595&lt;=672.8,M1595&gt;10),('[1]Pricing Schedule'!$J$113),
IF(AND(I1595=110000,R1595&lt;=12.8,M1595&gt;2),'[1]Pricing Schedule'!$J$63,
IF(AND(I1595=110000,R1595&lt;=12.8,M1595&lt;=2),'[1]Pricing Schedule'!$J$97,
IF(AND(I1595=110000,R1595&gt;12.8,R1595&lt;=22.8,M1595&gt;3),'[1]Pricing Schedule'!$J$72,
IF(AND(I1595=110000,R1595&gt;12.8,R1595&lt;=22.8,M1595&lt;=3),'[1]Pricing Schedule'!$J$97,
IF(AND(I1595=110000,R1595&gt;22.8,R1595&lt;=30.2),'[1]Pricing Schedule'!$J$81,
IF(AND(I1595=110000,R1595&gt;30.2,R1595&lt;=45.9),'[1]Pricing Schedule'!$J$90,
IF(AND(I1595=110000,R1595&gt;45.9,R1595&lt;=123.4),'[1]Pricing Schedule'!$J$97,
IF(AND(I1595=110000,R1595&gt;123.4,R1595&lt;=168.2,M1595&lt;=10),'[1]Pricing Schedule'!$J$105,
IF(AND(I1595=110000,R1595&gt;123.4,R1595&lt;=168.2,M1595&gt;10),'[1]Pricing Schedule'!$J$113,
IF(AND(I1595=110000,R1595&gt;168.2,R1595&lt;=336.2,M1595&lt;=10),('[1]Pricing Schedule'!$J$105),
IF(AND(I1595=110000,R1595&gt;168.2,R1595&lt;=336.2,M1595&gt;10),('[1]Pricing Schedule'!$J$113),
IF(AND(I1595=110000,R1595&gt;336.4,R1595&lt;=504.6,M1595&lt;=10),('[1]Pricing Schedule'!$J$105),
IF(AND(I1595=110000,R1595&gt;336.4,R1595&lt;=504.6,M1595&gt;10),('[1]Pricing Schedule'!$J$113),
IF(AND(I1595=110000,R1595&gt;504.6,R1595&lt;=672.8,M1595&lt;=10),('[1]Pricing Schedule'!$J$105),
IF(AND(I1595=110000,R1595&gt;504.6,R1595&lt;=672.8,M1595&gt;10),('[1]Pricing Schedule'!$J$113),
IF(AND(I1595=110000,R1595&gt;672.8,R1595&lt;=841,M1595&lt;=10),('[1]Pricing Schedule'!$J$105),
IF(AND(I1595=110000,R1595&gt;672.8,R1595&lt;=841,M1595&gt;10),('[1]Pricing Schedule'!$J$113),
IF(AND(I1595=110000,R1595&gt;1682,R1595&lt;=1850.2,M1595&lt;=10),('[1]Pricing Schedule'!$J$105),
IF(AND(I1595=110000,R1595&gt;1682,R1595&lt;=1850.2,M1595&gt;10),('[1]Pricing Schedule'!$J$113),
IF(AND(I1595=110000,R1595&gt;2018.4,R1595&lt;=2186.6,M1595&lt;=10),('[1]Pricing Schedule'!$J$105),
IF(AND(I1595=110000,R1595&gt;2018.4,R1595&lt;=2186.6,M1595&gt;10),('[1]Pricing Schedule'!$J$113),999999999)))))))))))))))))))))))))))))))))))))))</f>
        <v>4</v>
      </c>
      <c r="U1595" s="40">
        <f t="shared" si="150"/>
        <v>199923.80952380953</v>
      </c>
      <c r="V1595" s="41">
        <f t="shared" si="151"/>
        <v>5.0019054878048781</v>
      </c>
      <c r="Y1595" s="23">
        <v>123</v>
      </c>
      <c r="Z1595" s="23">
        <v>273</v>
      </c>
      <c r="AD1595" s="13"/>
      <c r="AE1595" s="13"/>
      <c r="AF1595" s="13"/>
      <c r="AR1595" s="35"/>
    </row>
    <row r="1596" spans="1:44">
      <c r="A1596" s="23">
        <v>1598</v>
      </c>
      <c r="B1596" s="23">
        <v>1598</v>
      </c>
      <c r="C1596" s="23" t="s">
        <v>2299</v>
      </c>
      <c r="D1596" s="23" t="s">
        <v>110</v>
      </c>
      <c r="E1596" s="23" t="s">
        <v>110</v>
      </c>
      <c r="F1596" s="23" t="s">
        <v>196</v>
      </c>
      <c r="G1596" s="23" t="s">
        <v>197</v>
      </c>
      <c r="H1596" s="23" t="s">
        <v>113</v>
      </c>
      <c r="I1596" s="13">
        <v>38000</v>
      </c>
      <c r="J1596" s="23" t="s">
        <v>119</v>
      </c>
      <c r="K1596" s="13">
        <v>38000</v>
      </c>
      <c r="L1596" s="24">
        <v>9.9079999999999995</v>
      </c>
      <c r="M1596" s="37">
        <f t="shared" si="146"/>
        <v>10</v>
      </c>
      <c r="N1596" s="24">
        <v>1.1970000000000001</v>
      </c>
      <c r="O1596" s="13">
        <v>3</v>
      </c>
      <c r="P1596" s="36">
        <f t="shared" si="147"/>
        <v>1.1970000000000001</v>
      </c>
      <c r="Q1596" s="38">
        <f t="shared" si="148"/>
        <v>4.2</v>
      </c>
      <c r="R1596" s="37">
        <f t="shared" si="149"/>
        <v>4.2</v>
      </c>
      <c r="S1596" s="39">
        <f>IF(AND(I1596=38000,R1596&lt;=4.5,M1596&gt;8),'[1]Pricing Schedule'!$F$8+('[1]Pricing Schedule'!$F$9*M1596),
IF(AND(I1596=38000,R1596&lt;=4.5,M1596&lt;=8),'[1]Pricing Schedule'!$F$34+('[1]Pricing Schedule'!$F$36*M1596),
IF(AND(I1596=38000,R1596&gt;4.5,R1596&lt;=9,M1596&gt;8),'[1]Pricing Schedule'!$F$17+('[1]Pricing Schedule'!$F$18*M1596),
IF(AND(I1596=38000,R1596&gt;4.5,R1596&lt;=9,M1596&lt;=8),'[1]Pricing Schedule'!$F$34+('[1]Pricing Schedule'!$F$36*M1596),
IF(AND(I1596=38000,R1596&gt;9,R1596&lt;=12.8,M1596&gt;8),'[1]Pricing Schedule'!$F$26+('[1]Pricing Schedule'!$F$27*M1596),
IF(AND(I1596=38000,R1596&gt;9,R1596&lt;=12.8,M1596&lt;=8),'[1]Pricing Schedule'!$F$34+('[1]Pricing Schedule'!$F$36*M1596),
IF(AND(I1596=38000,R1596&gt;12.8,R1596&lt;=22.8),'[1]Pricing Schedule'!$F$34+('[1]Pricing Schedule'!$F$36*M1596),
IF(AND(I1596=38000,R1596&gt;22.8,R1596&lt;=30.2),'[1]Pricing Schedule'!$F$43+('[1]Pricing Schedule'!$F$45*M1596),
IF(AND(I1596=38000,R1596&gt;30.2,R1596&lt;=45.9),'[1]Pricing Schedule'!$F$52+('[1]Pricing Schedule'!$F$54*M1596),
IF(AND(I1596=38000,R1596&gt;45.9,R1596&lt;=123.4),'[1]Pricing Schedule'!$F$96+('[1]Pricing Schedule'!$F$97*M1596),
IF(AND(I1596=38000,R1596&gt;123.4,R1596&lt;=168.2,M1596&lt;=10),'[1]Pricing Schedule'!$F$103+('[1]Pricing Schedule'!$F$105*M1596),
IF(AND(I1596=38000,R1596&gt;123.4,R1596&lt;=168.2,M1596&gt;10),'[1]Pricing Schedule'!$F$111+('[1]Pricing Schedule'!$F$113*M1596),
IF(AND(I1596=38000,R1596&gt;157.4,R1596&lt;=336.4,M1596&lt;=10),('[1]Pricing Schedule'!$F$103+('[1]Pricing Schedule'!$F$105*M1596))*2,
IF(AND(I1596=38000,R1596&gt;157.4,R1596&lt;=336.4,M1596&gt;10),('[1]Pricing Schedule'!$F$111+('[1]Pricing Schedule'!$F$113*M1596))*2,
IF(AND(I1596=38000,R1596&gt;314.8,R1596&lt;=504.6,M1596&lt;=10),('[1]Pricing Schedule'!$F$103+('[1]Pricing Schedule'!$F$105*M1596))*3,
IF(AND(I1596=38000,R1596&gt;314.8,R1596&lt;=504.6,M1596&gt;10),('[1]Pricing Schedule'!$F$111+('[1]Pricing Schedule'!$F$113*M1596))*3,
IF(AND(I1596=38000,R1596&gt;472.2,R1596&lt;=672.8,M1596&lt;=10),('[1]Pricing Schedule'!$F$103+('[1]Pricing Schedule'!$F$105*M1596))*4,
IF(AND(I1596=38000,R1596&gt;472.2,R1596&lt;=672.8,M1596&gt;10),('[1]Pricing Schedule'!$F$111+('[1]Pricing Schedule'!$F$113*M1596))*4,
IF(AND(I1596=110000,R1596&lt;=12.8,M1596&gt;2),'[1]Pricing Schedule'!$F$62+('[1]Pricing Schedule'!$F$63*M1596),
IF(AND(I1596=110000,R1596&lt;=12.8,M1596&lt;=2),'[1]Pricing Schedule'!$F$96+('[1]Pricing Schedule'!$F$97*M1596),
IF(AND(I1596=110000,R1596&gt;12.8,R1596&lt;=22.8,M1596&gt;3),'[1]Pricing Schedule'!$F$71+('[1]Pricing Schedule'!$F$72*M1596),
IF(AND(I1596=110000,R1596&gt;12.8,R1596&lt;=22.8,M1596&lt;=3),'[1]Pricing Schedule'!$F$96+('[1]Pricing Schedule'!$F$97*M1596),
IF(AND(I1596=110000,R1596&gt;22.8,R1596&lt;=30.2),'[1]Pricing Schedule'!$F$80+('[1]Pricing Schedule'!$F$81*M1596),
IF(AND(I1596=110000,R1596&gt;30.2,R1596&lt;=45.9),'[1]Pricing Schedule'!$F$89+('[1]Pricing Schedule'!$F$90*M1596),
IF(AND(I1596=110000,R1596&gt;45.9,R1596&lt;=123.4),'[1]Pricing Schedule'!$F$96+('[1]Pricing Schedule'!$F$97*M1596),
IF(AND(I1596=110000,R1596&gt;123.4,R1596&lt;=168.2,M1596&lt;=10),'[1]Pricing Schedule'!$F$103+('[1]Pricing Schedule'!$F$105*M1596),
IF(AND(I1596=110000,R1596&gt;123.4,R1596&lt;=168.2,M1596&gt;10),'[1]Pricing Schedule'!$F$111+('[1]Pricing Schedule'!$F$113*M1596),
IF(AND(I1596=110000,R1596&gt;168.2,R1596&lt;=336.4,M1596&lt;=10),('[1]Pricing Schedule'!$F$103+('[1]Pricing Schedule'!$F$105*M1596))*2,
IF(AND(I1596=110000,R1596&gt;168.2,R1596&lt;=336.4,M1596&gt;10),('[1]Pricing Schedule'!$F$111+('[1]Pricing Schedule'!$F$113*M1596))*2,
IF(AND(I1596=110000,R1596&gt;336.4,R1596&lt;=504.6,M1596&lt;=10),('[1]Pricing Schedule'!$F$103+('[1]Pricing Schedule'!$F$105*M1596))*3,
IF(AND(I1596=110000,R1596&gt;336.4,R1596&lt;=504.6,M1596&gt;10),('[1]Pricing Schedule'!$F$111+('[1]Pricing Schedule'!$F$113*M1596))*3,
IF(AND(I1596=110000,R1596&gt;504.6,R1596&lt;=672.8,M1596&lt;=10),('[1]Pricing Schedule'!$F$103+('[1]Pricing Schedule'!$F$105*M1596))*4,
IF(AND(I1596=110000,R1596&gt;504.6,R1596&lt;=672.8,M1596&gt;10),('[1]Pricing Schedule'!$F$111+('[1]Pricing Schedule'!$F$113*M1596))*4,
IF(AND(I1596=110000,R1596&gt;672.8,R1596&lt;=841,M1596&lt;=10),('[1]Pricing Schedule'!$F$103+('[1]Pricing Schedule'!$F$105*M1596))*5,
IF(AND(I1596=110000,R1596&gt;672.8,R1596&lt;=841,M1596&gt;10),('[1]Pricing Schedule'!$F$111+('[1]Pricing Schedule'!$F$113*M1596))*5,
IF(AND(I1596=110000,R1596&gt;672.8,R1596&lt;=841,M1596&lt;=10),('[1]Pricing Schedule'!$F$103+('[1]Pricing Schedule'!$F$105*M1596))*5,
IF(AND(I1596=110000,R1596&gt;672.8,R1596&lt;=841,M1596&gt;10),('[1]Pricing Schedule'!$F$111+('[1]Pricing Schedule'!$F$113*M1596))*5,
IF(AND(I1596=110000,R1596&gt;1345.6,R1596&lt;=1513.8,M1596&lt;=10),('[1]Pricing Schedule'!$F$103+('[1]Pricing Schedule'!$F$105*M1596))*9,
IF(AND(I1596=110000,R1596&gt;1345.6,R1596&lt;=1513.8,M1596&gt;10),('[1]Pricing Schedule'!$F$111+('[1]Pricing Schedule'!$F$113*M1596))*9,
9999999999)))))))))))))))))))))))))))))))))))))))</f>
        <v>1387140</v>
      </c>
      <c r="T1596" s="21">
        <f>IF(AND(I1596=38000,R1596&lt;=4.5,M1596&gt;8),'[1]Pricing Schedule'!$J$9,
IF(AND(I1596=38000,R1596&lt;=4.5,M1596&lt;=8),'[1]Pricing Schedule'!$J$36,
IF(AND(I1596=38000,R1596&gt;4.5,R1596&lt;=9,M1596&gt;8),'[1]Pricing Schedule'!$J$18,
IF(AND(I1596=38000,R1596&gt;4.5,R1596&lt;=9,M1596&lt;=8),'[1]Pricing Schedule'!$J$36,
IF(AND(I1596=38000,R1596&gt;9,R1596&lt;=12.8,M1596&gt;8),'[1]Pricing Schedule'!$J$27,
IF(AND(I1596=38000,R1596&gt;9,R1596&lt;=12.8,M1596&lt;=8),'[1]Pricing Schedule'!$J$36,
IF(AND(I1596=38000,R1596&gt;12.8,R1596&lt;=22.8),'[1]Pricing Schedule'!$J$36,
IF(AND(I1596=38000,R1596&gt;22.8,R1596&lt;=30.2),'[1]Pricing Schedule'!$J$45,
IF(AND(I1596=38000,R1596&gt;30.2,R1596&lt;=45.9),'[1]Pricing Schedule'!$J$54,
IF(AND(I1596=38000,R1596&gt;45.9,R1596&lt;=123.4),'[1]Pricing Schedule'!$J$97,
IF(AND(I1596=38000,R1596&gt;123.4,R1596&lt;=168.2,M1596&lt;=10),'[1]Pricing Schedule'!$J$105,
IF(AND(I1596=38000,R1596&gt;123.4,R1596&lt;=168.2,M1596&gt;10),'[1]Pricing Schedule'!$J$113,
IF(AND(I1596=38000,R1596&gt;168.2,R1596&lt;=336.4,M1596&lt;=10),('[1]Pricing Schedule'!$J$105),
IF(AND(I1596=38000,R1596&gt;168.2,R1596&lt;=336.4,M1596&gt;10),('[1]Pricing Schedule'!$J$113),
IF(AND(I1596=38000,R1596&gt;336.4,R1596&lt;=504.6,M1596&lt;=10),('[1]Pricing Schedule'!$J$105),
IF(AND(I1596=38000,R1596&gt;336.4,R1596&lt;=504.6,M1596&gt;10),('[1]Pricing Schedule'!$J$113),
IF(AND(I1596=38000,R1596&gt;504.6,R1596&lt;=672.8,M1596&lt;=10),('[1]Pricing Schedule'!$J$105),
IF(AND(I1596=38000,R1596&gt;504.6,R1596&lt;=672.8,M1596&gt;10),('[1]Pricing Schedule'!$J$113),
IF(AND(I1596=110000,R1596&lt;=12.8,M1596&gt;2),'[1]Pricing Schedule'!$J$63,
IF(AND(I1596=110000,R1596&lt;=12.8,M1596&lt;=2),'[1]Pricing Schedule'!$J$97,
IF(AND(I1596=110000,R1596&gt;12.8,R1596&lt;=22.8,M1596&gt;3),'[1]Pricing Schedule'!$J$72,
IF(AND(I1596=110000,R1596&gt;12.8,R1596&lt;=22.8,M1596&lt;=3),'[1]Pricing Schedule'!$J$97,
IF(AND(I1596=110000,R1596&gt;22.8,R1596&lt;=30.2),'[1]Pricing Schedule'!$J$81,
IF(AND(I1596=110000,R1596&gt;30.2,R1596&lt;=45.9),'[1]Pricing Schedule'!$J$90,
IF(AND(I1596=110000,R1596&gt;45.9,R1596&lt;=123.4),'[1]Pricing Schedule'!$J$97,
IF(AND(I1596=110000,R1596&gt;123.4,R1596&lt;=168.2,M1596&lt;=10),'[1]Pricing Schedule'!$J$105,
IF(AND(I1596=110000,R1596&gt;123.4,R1596&lt;=168.2,M1596&gt;10),'[1]Pricing Schedule'!$J$113,
IF(AND(I1596=110000,R1596&gt;168.2,R1596&lt;=336.2,M1596&lt;=10),('[1]Pricing Schedule'!$J$105),
IF(AND(I1596=110000,R1596&gt;168.2,R1596&lt;=336.2,M1596&gt;10),('[1]Pricing Schedule'!$J$113),
IF(AND(I1596=110000,R1596&gt;336.4,R1596&lt;=504.6,M1596&lt;=10),('[1]Pricing Schedule'!$J$105),
IF(AND(I1596=110000,R1596&gt;336.4,R1596&lt;=504.6,M1596&gt;10),('[1]Pricing Schedule'!$J$113),
IF(AND(I1596=110000,R1596&gt;504.6,R1596&lt;=672.8,M1596&lt;=10),('[1]Pricing Schedule'!$J$105),
IF(AND(I1596=110000,R1596&gt;504.6,R1596&lt;=672.8,M1596&gt;10),('[1]Pricing Schedule'!$J$113),
IF(AND(I1596=110000,R1596&gt;672.8,R1596&lt;=841,M1596&lt;=10),('[1]Pricing Schedule'!$J$105),
IF(AND(I1596=110000,R1596&gt;672.8,R1596&lt;=841,M1596&gt;10),('[1]Pricing Schedule'!$J$113),
IF(AND(I1596=110000,R1596&gt;1682,R1596&lt;=1850.2,M1596&lt;=10),('[1]Pricing Schedule'!$J$105),
IF(AND(I1596=110000,R1596&gt;1682,R1596&lt;=1850.2,M1596&gt;10),('[1]Pricing Schedule'!$J$113),
IF(AND(I1596=110000,R1596&gt;2018.4,R1596&lt;=2186.6,M1596&lt;=10),('[1]Pricing Schedule'!$J$105),
IF(AND(I1596=110000,R1596&gt;2018.4,R1596&lt;=2186.6,M1596&gt;10),('[1]Pricing Schedule'!$J$113),999999999)))))))))))))))))))))))))))))))))))))))</f>
        <v>1</v>
      </c>
      <c r="U1596" s="40">
        <f t="shared" si="150"/>
        <v>330271.42857142858</v>
      </c>
      <c r="V1596" s="41">
        <f t="shared" si="151"/>
        <v>3.0278126216531858</v>
      </c>
      <c r="Y1596" s="23">
        <v>635</v>
      </c>
      <c r="Z1596" s="23">
        <v>337</v>
      </c>
      <c r="AD1596" s="13"/>
      <c r="AE1596" s="13"/>
      <c r="AF1596" s="13"/>
      <c r="AR1596" s="35"/>
    </row>
    <row r="1597" spans="1:44">
      <c r="A1597" s="23">
        <v>1599</v>
      </c>
      <c r="B1597" s="23">
        <v>1599</v>
      </c>
      <c r="C1597" s="23" t="s">
        <v>2300</v>
      </c>
      <c r="D1597" s="23" t="s">
        <v>110</v>
      </c>
      <c r="E1597" s="23" t="s">
        <v>110</v>
      </c>
      <c r="F1597" s="23" t="s">
        <v>196</v>
      </c>
      <c r="G1597" s="23" t="s">
        <v>197</v>
      </c>
      <c r="H1597" s="23" t="s">
        <v>113</v>
      </c>
      <c r="I1597" s="13">
        <v>38000</v>
      </c>
      <c r="J1597" s="23" t="s">
        <v>119</v>
      </c>
      <c r="K1597" s="13">
        <v>38000</v>
      </c>
      <c r="L1597" s="24">
        <v>13.387</v>
      </c>
      <c r="M1597" s="37">
        <f t="shared" si="146"/>
        <v>14</v>
      </c>
      <c r="N1597" s="24">
        <v>4.1079999999999997</v>
      </c>
      <c r="O1597" s="13">
        <v>3</v>
      </c>
      <c r="P1597" s="36">
        <f t="shared" si="147"/>
        <v>3.0809999999999995</v>
      </c>
      <c r="Q1597" s="38">
        <f t="shared" si="148"/>
        <v>21</v>
      </c>
      <c r="R1597" s="37">
        <f t="shared" si="149"/>
        <v>21</v>
      </c>
      <c r="S1597" s="39">
        <f>IF(AND(I1597=38000,R1597&lt;=4.5,M1597&gt;8),'[1]Pricing Schedule'!$F$8+('[1]Pricing Schedule'!$F$9*M1597),
IF(AND(I1597=38000,R1597&lt;=4.5,M1597&lt;=8),'[1]Pricing Schedule'!$F$34+('[1]Pricing Schedule'!$F$36*M1597),
IF(AND(I1597=38000,R1597&gt;4.5,R1597&lt;=9,M1597&gt;8),'[1]Pricing Schedule'!$F$17+('[1]Pricing Schedule'!$F$18*M1597),
IF(AND(I1597=38000,R1597&gt;4.5,R1597&lt;=9,M1597&lt;=8),'[1]Pricing Schedule'!$F$34+('[1]Pricing Schedule'!$F$36*M1597),
IF(AND(I1597=38000,R1597&gt;9,R1597&lt;=12.8,M1597&gt;8),'[1]Pricing Schedule'!$F$26+('[1]Pricing Schedule'!$F$27*M1597),
IF(AND(I1597=38000,R1597&gt;9,R1597&lt;=12.8,M1597&lt;=8),'[1]Pricing Schedule'!$F$34+('[1]Pricing Schedule'!$F$36*M1597),
IF(AND(I1597=38000,R1597&gt;12.8,R1597&lt;=22.8),'[1]Pricing Schedule'!$F$34+('[1]Pricing Schedule'!$F$36*M1597),
IF(AND(I1597=38000,R1597&gt;22.8,R1597&lt;=30.2),'[1]Pricing Schedule'!$F$43+('[1]Pricing Schedule'!$F$45*M1597),
IF(AND(I1597=38000,R1597&gt;30.2,R1597&lt;=45.9),'[1]Pricing Schedule'!$F$52+('[1]Pricing Schedule'!$F$54*M1597),
IF(AND(I1597=38000,R1597&gt;45.9,R1597&lt;=123.4),'[1]Pricing Schedule'!$F$96+('[1]Pricing Schedule'!$F$97*M1597),
IF(AND(I1597=38000,R1597&gt;123.4,R1597&lt;=168.2,M1597&lt;=10),'[1]Pricing Schedule'!$F$103+('[1]Pricing Schedule'!$F$105*M1597),
IF(AND(I1597=38000,R1597&gt;123.4,R1597&lt;=168.2,M1597&gt;10),'[1]Pricing Schedule'!$F$111+('[1]Pricing Schedule'!$F$113*M1597),
IF(AND(I1597=38000,R1597&gt;157.4,R1597&lt;=336.4,M1597&lt;=10),('[1]Pricing Schedule'!$F$103+('[1]Pricing Schedule'!$F$105*M1597))*2,
IF(AND(I1597=38000,R1597&gt;157.4,R1597&lt;=336.4,M1597&gt;10),('[1]Pricing Schedule'!$F$111+('[1]Pricing Schedule'!$F$113*M1597))*2,
IF(AND(I1597=38000,R1597&gt;314.8,R1597&lt;=504.6,M1597&lt;=10),('[1]Pricing Schedule'!$F$103+('[1]Pricing Schedule'!$F$105*M1597))*3,
IF(AND(I1597=38000,R1597&gt;314.8,R1597&lt;=504.6,M1597&gt;10),('[1]Pricing Schedule'!$F$111+('[1]Pricing Schedule'!$F$113*M1597))*3,
IF(AND(I1597=38000,R1597&gt;472.2,R1597&lt;=672.8,M1597&lt;=10),('[1]Pricing Schedule'!$F$103+('[1]Pricing Schedule'!$F$105*M1597))*4,
IF(AND(I1597=38000,R1597&gt;472.2,R1597&lt;=672.8,M1597&gt;10),('[1]Pricing Schedule'!$F$111+('[1]Pricing Schedule'!$F$113*M1597))*4,
IF(AND(I1597=110000,R1597&lt;=12.8,M1597&gt;2),'[1]Pricing Schedule'!$F$62+('[1]Pricing Schedule'!$F$63*M1597),
IF(AND(I1597=110000,R1597&lt;=12.8,M1597&lt;=2),'[1]Pricing Schedule'!$F$96+('[1]Pricing Schedule'!$F$97*M1597),
IF(AND(I1597=110000,R1597&gt;12.8,R1597&lt;=22.8,M1597&gt;3),'[1]Pricing Schedule'!$F$71+('[1]Pricing Schedule'!$F$72*M1597),
IF(AND(I1597=110000,R1597&gt;12.8,R1597&lt;=22.8,M1597&lt;=3),'[1]Pricing Schedule'!$F$96+('[1]Pricing Schedule'!$F$97*M1597),
IF(AND(I1597=110000,R1597&gt;22.8,R1597&lt;=30.2),'[1]Pricing Schedule'!$F$80+('[1]Pricing Schedule'!$F$81*M1597),
IF(AND(I1597=110000,R1597&gt;30.2,R1597&lt;=45.9),'[1]Pricing Schedule'!$F$89+('[1]Pricing Schedule'!$F$90*M1597),
IF(AND(I1597=110000,R1597&gt;45.9,R1597&lt;=123.4),'[1]Pricing Schedule'!$F$96+('[1]Pricing Schedule'!$F$97*M1597),
IF(AND(I1597=110000,R1597&gt;123.4,R1597&lt;=168.2,M1597&lt;=10),'[1]Pricing Schedule'!$F$103+('[1]Pricing Schedule'!$F$105*M1597),
IF(AND(I1597=110000,R1597&gt;123.4,R1597&lt;=168.2,M1597&gt;10),'[1]Pricing Schedule'!$F$111+('[1]Pricing Schedule'!$F$113*M1597),
IF(AND(I1597=110000,R1597&gt;168.2,R1597&lt;=336.4,M1597&lt;=10),('[1]Pricing Schedule'!$F$103+('[1]Pricing Schedule'!$F$105*M1597))*2,
IF(AND(I1597=110000,R1597&gt;168.2,R1597&lt;=336.4,M1597&gt;10),('[1]Pricing Schedule'!$F$111+('[1]Pricing Schedule'!$F$113*M1597))*2,
IF(AND(I1597=110000,R1597&gt;336.4,R1597&lt;=504.6,M1597&lt;=10),('[1]Pricing Schedule'!$F$103+('[1]Pricing Schedule'!$F$105*M1597))*3,
IF(AND(I1597=110000,R1597&gt;336.4,R1597&lt;=504.6,M1597&gt;10),('[1]Pricing Schedule'!$F$111+('[1]Pricing Schedule'!$F$113*M1597))*3,
IF(AND(I1597=110000,R1597&gt;504.6,R1597&lt;=672.8,M1597&lt;=10),('[1]Pricing Schedule'!$F$103+('[1]Pricing Schedule'!$F$105*M1597))*4,
IF(AND(I1597=110000,R1597&gt;504.6,R1597&lt;=672.8,M1597&gt;10),('[1]Pricing Schedule'!$F$111+('[1]Pricing Schedule'!$F$113*M1597))*4,
IF(AND(I1597=110000,R1597&gt;672.8,R1597&lt;=841,M1597&lt;=10),('[1]Pricing Schedule'!$F$103+('[1]Pricing Schedule'!$F$105*M1597))*5,
IF(AND(I1597=110000,R1597&gt;672.8,R1597&lt;=841,M1597&gt;10),('[1]Pricing Schedule'!$F$111+('[1]Pricing Schedule'!$F$113*M1597))*5,
IF(AND(I1597=110000,R1597&gt;672.8,R1597&lt;=841,M1597&lt;=10),('[1]Pricing Schedule'!$F$103+('[1]Pricing Schedule'!$F$105*M1597))*5,
IF(AND(I1597=110000,R1597&gt;672.8,R1597&lt;=841,M1597&gt;10),('[1]Pricing Schedule'!$F$111+('[1]Pricing Schedule'!$F$113*M1597))*5,
IF(AND(I1597=110000,R1597&gt;1345.6,R1597&lt;=1513.8,M1597&lt;=10),('[1]Pricing Schedule'!$F$103+('[1]Pricing Schedule'!$F$105*M1597))*9,
IF(AND(I1597=110000,R1597&gt;1345.6,R1597&lt;=1513.8,M1597&gt;10),('[1]Pricing Schedule'!$F$111+('[1]Pricing Schedule'!$F$113*M1597))*9,
9999999999)))))))))))))))))))))))))))))))))))))))</f>
        <v>1331570</v>
      </c>
      <c r="T1597" s="21">
        <f>IF(AND(I1597=38000,R1597&lt;=4.5,M1597&gt;8),'[1]Pricing Schedule'!$J$9,
IF(AND(I1597=38000,R1597&lt;=4.5,M1597&lt;=8),'[1]Pricing Schedule'!$J$36,
IF(AND(I1597=38000,R1597&gt;4.5,R1597&lt;=9,M1597&gt;8),'[1]Pricing Schedule'!$J$18,
IF(AND(I1597=38000,R1597&gt;4.5,R1597&lt;=9,M1597&lt;=8),'[1]Pricing Schedule'!$J$36,
IF(AND(I1597=38000,R1597&gt;9,R1597&lt;=12.8,M1597&gt;8),'[1]Pricing Schedule'!$J$27,
IF(AND(I1597=38000,R1597&gt;9,R1597&lt;=12.8,M1597&lt;=8),'[1]Pricing Schedule'!$J$36,
IF(AND(I1597=38000,R1597&gt;12.8,R1597&lt;=22.8),'[1]Pricing Schedule'!$J$36,
IF(AND(I1597=38000,R1597&gt;22.8,R1597&lt;=30.2),'[1]Pricing Schedule'!$J$45,
IF(AND(I1597=38000,R1597&gt;30.2,R1597&lt;=45.9),'[1]Pricing Schedule'!$J$54,
IF(AND(I1597=38000,R1597&gt;45.9,R1597&lt;=123.4),'[1]Pricing Schedule'!$J$97,
IF(AND(I1597=38000,R1597&gt;123.4,R1597&lt;=168.2,M1597&lt;=10),'[1]Pricing Schedule'!$J$105,
IF(AND(I1597=38000,R1597&gt;123.4,R1597&lt;=168.2,M1597&gt;10),'[1]Pricing Schedule'!$J$113,
IF(AND(I1597=38000,R1597&gt;168.2,R1597&lt;=336.4,M1597&lt;=10),('[1]Pricing Schedule'!$J$105),
IF(AND(I1597=38000,R1597&gt;168.2,R1597&lt;=336.4,M1597&gt;10),('[1]Pricing Schedule'!$J$113),
IF(AND(I1597=38000,R1597&gt;336.4,R1597&lt;=504.6,M1597&lt;=10),('[1]Pricing Schedule'!$J$105),
IF(AND(I1597=38000,R1597&gt;336.4,R1597&lt;=504.6,M1597&gt;10),('[1]Pricing Schedule'!$J$113),
IF(AND(I1597=38000,R1597&gt;504.6,R1597&lt;=672.8,M1597&lt;=10),('[1]Pricing Schedule'!$J$105),
IF(AND(I1597=38000,R1597&gt;504.6,R1597&lt;=672.8,M1597&gt;10),('[1]Pricing Schedule'!$J$113),
IF(AND(I1597=110000,R1597&lt;=12.8,M1597&gt;2),'[1]Pricing Schedule'!$J$63,
IF(AND(I1597=110000,R1597&lt;=12.8,M1597&lt;=2),'[1]Pricing Schedule'!$J$97,
IF(AND(I1597=110000,R1597&gt;12.8,R1597&lt;=22.8,M1597&gt;3),'[1]Pricing Schedule'!$J$72,
IF(AND(I1597=110000,R1597&gt;12.8,R1597&lt;=22.8,M1597&lt;=3),'[1]Pricing Schedule'!$J$97,
IF(AND(I1597=110000,R1597&gt;22.8,R1597&lt;=30.2),'[1]Pricing Schedule'!$J$81,
IF(AND(I1597=110000,R1597&gt;30.2,R1597&lt;=45.9),'[1]Pricing Schedule'!$J$90,
IF(AND(I1597=110000,R1597&gt;45.9,R1597&lt;=123.4),'[1]Pricing Schedule'!$J$97,
IF(AND(I1597=110000,R1597&gt;123.4,R1597&lt;=168.2,M1597&lt;=10),'[1]Pricing Schedule'!$J$105,
IF(AND(I1597=110000,R1597&gt;123.4,R1597&lt;=168.2,M1597&gt;10),'[1]Pricing Schedule'!$J$113,
IF(AND(I1597=110000,R1597&gt;168.2,R1597&lt;=336.2,M1597&lt;=10),('[1]Pricing Schedule'!$J$105),
IF(AND(I1597=110000,R1597&gt;168.2,R1597&lt;=336.2,M1597&gt;10),('[1]Pricing Schedule'!$J$113),
IF(AND(I1597=110000,R1597&gt;336.4,R1597&lt;=504.6,M1597&lt;=10),('[1]Pricing Schedule'!$J$105),
IF(AND(I1597=110000,R1597&gt;336.4,R1597&lt;=504.6,M1597&gt;10),('[1]Pricing Schedule'!$J$113),
IF(AND(I1597=110000,R1597&gt;504.6,R1597&lt;=672.8,M1597&lt;=10),('[1]Pricing Schedule'!$J$105),
IF(AND(I1597=110000,R1597&gt;504.6,R1597&lt;=672.8,M1597&gt;10),('[1]Pricing Schedule'!$J$113),
IF(AND(I1597=110000,R1597&gt;672.8,R1597&lt;=841,M1597&lt;=10),('[1]Pricing Schedule'!$J$105),
IF(AND(I1597=110000,R1597&gt;672.8,R1597&lt;=841,M1597&gt;10),('[1]Pricing Schedule'!$J$113),
IF(AND(I1597=110000,R1597&gt;1682,R1597&lt;=1850.2,M1597&lt;=10),('[1]Pricing Schedule'!$J$105),
IF(AND(I1597=110000,R1597&gt;1682,R1597&lt;=1850.2,M1597&gt;10),('[1]Pricing Schedule'!$J$113),
IF(AND(I1597=110000,R1597&gt;2018.4,R1597&lt;=2186.6,M1597&lt;=10),('[1]Pricing Schedule'!$J$105),
IF(AND(I1597=110000,R1597&gt;2018.4,R1597&lt;=2186.6,M1597&gt;10),('[1]Pricing Schedule'!$J$113),999999999)))))))))))))))))))))))))))))))))))))))</f>
        <v>4</v>
      </c>
      <c r="U1597" s="40">
        <f t="shared" si="150"/>
        <v>63408.095238095237</v>
      </c>
      <c r="V1597" s="41">
        <f t="shared" si="151"/>
        <v>15.770856958327387</v>
      </c>
      <c r="Y1597" s="23">
        <v>178</v>
      </c>
      <c r="Z1597" s="23">
        <v>337</v>
      </c>
      <c r="AD1597" s="13"/>
      <c r="AE1597" s="13"/>
      <c r="AF1597" s="13"/>
      <c r="AR1597" s="35"/>
    </row>
    <row r="1598" spans="1:44">
      <c r="A1598" s="23">
        <v>1600</v>
      </c>
      <c r="B1598" s="23">
        <v>1600</v>
      </c>
      <c r="C1598" s="23" t="s">
        <v>2301</v>
      </c>
      <c r="D1598" s="23" t="s">
        <v>110</v>
      </c>
      <c r="E1598" s="23" t="s">
        <v>110</v>
      </c>
      <c r="F1598" s="23" t="s">
        <v>196</v>
      </c>
      <c r="G1598" s="23" t="s">
        <v>197</v>
      </c>
      <c r="H1598" s="23" t="s">
        <v>113</v>
      </c>
      <c r="I1598" s="13">
        <v>38000</v>
      </c>
      <c r="J1598" s="23" t="s">
        <v>119</v>
      </c>
      <c r="K1598" s="13">
        <v>38000</v>
      </c>
      <c r="L1598" s="24">
        <v>18.146000000000001</v>
      </c>
      <c r="M1598" s="37">
        <f t="shared" si="146"/>
        <v>19</v>
      </c>
      <c r="N1598" s="24">
        <v>1.9930000000000001</v>
      </c>
      <c r="O1598" s="13">
        <v>3</v>
      </c>
      <c r="P1598" s="36">
        <f t="shared" si="147"/>
        <v>1.49475</v>
      </c>
      <c r="Q1598" s="38">
        <f t="shared" si="148"/>
        <v>8.4</v>
      </c>
      <c r="R1598" s="37">
        <f t="shared" si="149"/>
        <v>8.4</v>
      </c>
      <c r="S1598" s="39">
        <f>IF(AND(I1598=38000,R1598&lt;=4.5,M1598&gt;8),'[1]Pricing Schedule'!$F$8+('[1]Pricing Schedule'!$F$9*M1598),
IF(AND(I1598=38000,R1598&lt;=4.5,M1598&lt;=8),'[1]Pricing Schedule'!$F$34+('[1]Pricing Schedule'!$F$36*M1598),
IF(AND(I1598=38000,R1598&gt;4.5,R1598&lt;=9,M1598&gt;8),'[1]Pricing Schedule'!$F$17+('[1]Pricing Schedule'!$F$18*M1598),
IF(AND(I1598=38000,R1598&gt;4.5,R1598&lt;=9,M1598&lt;=8),'[1]Pricing Schedule'!$F$34+('[1]Pricing Schedule'!$F$36*M1598),
IF(AND(I1598=38000,R1598&gt;9,R1598&lt;=12.8,M1598&gt;8),'[1]Pricing Schedule'!$F$26+('[1]Pricing Schedule'!$F$27*M1598),
IF(AND(I1598=38000,R1598&gt;9,R1598&lt;=12.8,M1598&lt;=8),'[1]Pricing Schedule'!$F$34+('[1]Pricing Schedule'!$F$36*M1598),
IF(AND(I1598=38000,R1598&gt;12.8,R1598&lt;=22.8),'[1]Pricing Schedule'!$F$34+('[1]Pricing Schedule'!$F$36*M1598),
IF(AND(I1598=38000,R1598&gt;22.8,R1598&lt;=30.2),'[1]Pricing Schedule'!$F$43+('[1]Pricing Schedule'!$F$45*M1598),
IF(AND(I1598=38000,R1598&gt;30.2,R1598&lt;=45.9),'[1]Pricing Schedule'!$F$52+('[1]Pricing Schedule'!$F$54*M1598),
IF(AND(I1598=38000,R1598&gt;45.9,R1598&lt;=123.4),'[1]Pricing Schedule'!$F$96+('[1]Pricing Schedule'!$F$97*M1598),
IF(AND(I1598=38000,R1598&gt;123.4,R1598&lt;=168.2,M1598&lt;=10),'[1]Pricing Schedule'!$F$103+('[1]Pricing Schedule'!$F$105*M1598),
IF(AND(I1598=38000,R1598&gt;123.4,R1598&lt;=168.2,M1598&gt;10),'[1]Pricing Schedule'!$F$111+('[1]Pricing Schedule'!$F$113*M1598),
IF(AND(I1598=38000,R1598&gt;157.4,R1598&lt;=336.4,M1598&lt;=10),('[1]Pricing Schedule'!$F$103+('[1]Pricing Schedule'!$F$105*M1598))*2,
IF(AND(I1598=38000,R1598&gt;157.4,R1598&lt;=336.4,M1598&gt;10),('[1]Pricing Schedule'!$F$111+('[1]Pricing Schedule'!$F$113*M1598))*2,
IF(AND(I1598=38000,R1598&gt;314.8,R1598&lt;=504.6,M1598&lt;=10),('[1]Pricing Schedule'!$F$103+('[1]Pricing Schedule'!$F$105*M1598))*3,
IF(AND(I1598=38000,R1598&gt;314.8,R1598&lt;=504.6,M1598&gt;10),('[1]Pricing Schedule'!$F$111+('[1]Pricing Schedule'!$F$113*M1598))*3,
IF(AND(I1598=38000,R1598&gt;472.2,R1598&lt;=672.8,M1598&lt;=10),('[1]Pricing Schedule'!$F$103+('[1]Pricing Schedule'!$F$105*M1598))*4,
IF(AND(I1598=38000,R1598&gt;472.2,R1598&lt;=672.8,M1598&gt;10),('[1]Pricing Schedule'!$F$111+('[1]Pricing Schedule'!$F$113*M1598))*4,
IF(AND(I1598=110000,R1598&lt;=12.8,M1598&gt;2),'[1]Pricing Schedule'!$F$62+('[1]Pricing Schedule'!$F$63*M1598),
IF(AND(I1598=110000,R1598&lt;=12.8,M1598&lt;=2),'[1]Pricing Schedule'!$F$96+('[1]Pricing Schedule'!$F$97*M1598),
IF(AND(I1598=110000,R1598&gt;12.8,R1598&lt;=22.8,M1598&gt;3),'[1]Pricing Schedule'!$F$71+('[1]Pricing Schedule'!$F$72*M1598),
IF(AND(I1598=110000,R1598&gt;12.8,R1598&lt;=22.8,M1598&lt;=3),'[1]Pricing Schedule'!$F$96+('[1]Pricing Schedule'!$F$97*M1598),
IF(AND(I1598=110000,R1598&gt;22.8,R1598&lt;=30.2),'[1]Pricing Schedule'!$F$80+('[1]Pricing Schedule'!$F$81*M1598),
IF(AND(I1598=110000,R1598&gt;30.2,R1598&lt;=45.9),'[1]Pricing Schedule'!$F$89+('[1]Pricing Schedule'!$F$90*M1598),
IF(AND(I1598=110000,R1598&gt;45.9,R1598&lt;=123.4),'[1]Pricing Schedule'!$F$96+('[1]Pricing Schedule'!$F$97*M1598),
IF(AND(I1598=110000,R1598&gt;123.4,R1598&lt;=168.2,M1598&lt;=10),'[1]Pricing Schedule'!$F$103+('[1]Pricing Schedule'!$F$105*M1598),
IF(AND(I1598=110000,R1598&gt;123.4,R1598&lt;=168.2,M1598&gt;10),'[1]Pricing Schedule'!$F$111+('[1]Pricing Schedule'!$F$113*M1598),
IF(AND(I1598=110000,R1598&gt;168.2,R1598&lt;=336.4,M1598&lt;=10),('[1]Pricing Schedule'!$F$103+('[1]Pricing Schedule'!$F$105*M1598))*2,
IF(AND(I1598=110000,R1598&gt;168.2,R1598&lt;=336.4,M1598&gt;10),('[1]Pricing Schedule'!$F$111+('[1]Pricing Schedule'!$F$113*M1598))*2,
IF(AND(I1598=110000,R1598&gt;336.4,R1598&lt;=504.6,M1598&lt;=10),('[1]Pricing Schedule'!$F$103+('[1]Pricing Schedule'!$F$105*M1598))*3,
IF(AND(I1598=110000,R1598&gt;336.4,R1598&lt;=504.6,M1598&gt;10),('[1]Pricing Schedule'!$F$111+('[1]Pricing Schedule'!$F$113*M1598))*3,
IF(AND(I1598=110000,R1598&gt;504.6,R1598&lt;=672.8,M1598&lt;=10),('[1]Pricing Schedule'!$F$103+('[1]Pricing Schedule'!$F$105*M1598))*4,
IF(AND(I1598=110000,R1598&gt;504.6,R1598&lt;=672.8,M1598&gt;10),('[1]Pricing Schedule'!$F$111+('[1]Pricing Schedule'!$F$113*M1598))*4,
IF(AND(I1598=110000,R1598&gt;672.8,R1598&lt;=841,M1598&lt;=10),('[1]Pricing Schedule'!$F$103+('[1]Pricing Schedule'!$F$105*M1598))*5,
IF(AND(I1598=110000,R1598&gt;672.8,R1598&lt;=841,M1598&gt;10),('[1]Pricing Schedule'!$F$111+('[1]Pricing Schedule'!$F$113*M1598))*5,
IF(AND(I1598=110000,R1598&gt;672.8,R1598&lt;=841,M1598&lt;=10),('[1]Pricing Schedule'!$F$103+('[1]Pricing Schedule'!$F$105*M1598))*5,
IF(AND(I1598=110000,R1598&gt;672.8,R1598&lt;=841,M1598&gt;10),('[1]Pricing Schedule'!$F$111+('[1]Pricing Schedule'!$F$113*M1598))*5,
IF(AND(I1598=110000,R1598&gt;1345.6,R1598&lt;=1513.8,M1598&lt;=10),('[1]Pricing Schedule'!$F$103+('[1]Pricing Schedule'!$F$105*M1598))*9,
IF(AND(I1598=110000,R1598&gt;1345.6,R1598&lt;=1513.8,M1598&gt;10),('[1]Pricing Schedule'!$F$111+('[1]Pricing Schedule'!$F$113*M1598))*9,
9999999999)))))))))))))))))))))))))))))))))))))))</f>
        <v>1906800</v>
      </c>
      <c r="T1598" s="21">
        <f>IF(AND(I1598=38000,R1598&lt;=4.5,M1598&gt;8),'[1]Pricing Schedule'!$J$9,
IF(AND(I1598=38000,R1598&lt;=4.5,M1598&lt;=8),'[1]Pricing Schedule'!$J$36,
IF(AND(I1598=38000,R1598&gt;4.5,R1598&lt;=9,M1598&gt;8),'[1]Pricing Schedule'!$J$18,
IF(AND(I1598=38000,R1598&gt;4.5,R1598&lt;=9,M1598&lt;=8),'[1]Pricing Schedule'!$J$36,
IF(AND(I1598=38000,R1598&gt;9,R1598&lt;=12.8,M1598&gt;8),'[1]Pricing Schedule'!$J$27,
IF(AND(I1598=38000,R1598&gt;9,R1598&lt;=12.8,M1598&lt;=8),'[1]Pricing Schedule'!$J$36,
IF(AND(I1598=38000,R1598&gt;12.8,R1598&lt;=22.8),'[1]Pricing Schedule'!$J$36,
IF(AND(I1598=38000,R1598&gt;22.8,R1598&lt;=30.2),'[1]Pricing Schedule'!$J$45,
IF(AND(I1598=38000,R1598&gt;30.2,R1598&lt;=45.9),'[1]Pricing Schedule'!$J$54,
IF(AND(I1598=38000,R1598&gt;45.9,R1598&lt;=123.4),'[1]Pricing Schedule'!$J$97,
IF(AND(I1598=38000,R1598&gt;123.4,R1598&lt;=168.2,M1598&lt;=10),'[1]Pricing Schedule'!$J$105,
IF(AND(I1598=38000,R1598&gt;123.4,R1598&lt;=168.2,M1598&gt;10),'[1]Pricing Schedule'!$J$113,
IF(AND(I1598=38000,R1598&gt;168.2,R1598&lt;=336.4,M1598&lt;=10),('[1]Pricing Schedule'!$J$105),
IF(AND(I1598=38000,R1598&gt;168.2,R1598&lt;=336.4,M1598&gt;10),('[1]Pricing Schedule'!$J$113),
IF(AND(I1598=38000,R1598&gt;336.4,R1598&lt;=504.6,M1598&lt;=10),('[1]Pricing Schedule'!$J$105),
IF(AND(I1598=38000,R1598&gt;336.4,R1598&lt;=504.6,M1598&gt;10),('[1]Pricing Schedule'!$J$113),
IF(AND(I1598=38000,R1598&gt;504.6,R1598&lt;=672.8,M1598&lt;=10),('[1]Pricing Schedule'!$J$105),
IF(AND(I1598=38000,R1598&gt;504.6,R1598&lt;=672.8,M1598&gt;10),('[1]Pricing Schedule'!$J$113),
IF(AND(I1598=110000,R1598&lt;=12.8,M1598&gt;2),'[1]Pricing Schedule'!$J$63,
IF(AND(I1598=110000,R1598&lt;=12.8,M1598&lt;=2),'[1]Pricing Schedule'!$J$97,
IF(AND(I1598=110000,R1598&gt;12.8,R1598&lt;=22.8,M1598&gt;3),'[1]Pricing Schedule'!$J$72,
IF(AND(I1598=110000,R1598&gt;12.8,R1598&lt;=22.8,M1598&lt;=3),'[1]Pricing Schedule'!$J$97,
IF(AND(I1598=110000,R1598&gt;22.8,R1598&lt;=30.2),'[1]Pricing Schedule'!$J$81,
IF(AND(I1598=110000,R1598&gt;30.2,R1598&lt;=45.9),'[1]Pricing Schedule'!$J$90,
IF(AND(I1598=110000,R1598&gt;45.9,R1598&lt;=123.4),'[1]Pricing Schedule'!$J$97,
IF(AND(I1598=110000,R1598&gt;123.4,R1598&lt;=168.2,M1598&lt;=10),'[1]Pricing Schedule'!$J$105,
IF(AND(I1598=110000,R1598&gt;123.4,R1598&lt;=168.2,M1598&gt;10),'[1]Pricing Schedule'!$J$113,
IF(AND(I1598=110000,R1598&gt;168.2,R1598&lt;=336.2,M1598&lt;=10),('[1]Pricing Schedule'!$J$105),
IF(AND(I1598=110000,R1598&gt;168.2,R1598&lt;=336.2,M1598&gt;10),('[1]Pricing Schedule'!$J$113),
IF(AND(I1598=110000,R1598&gt;336.4,R1598&lt;=504.6,M1598&lt;=10),('[1]Pricing Schedule'!$J$105),
IF(AND(I1598=110000,R1598&gt;336.4,R1598&lt;=504.6,M1598&gt;10),('[1]Pricing Schedule'!$J$113),
IF(AND(I1598=110000,R1598&gt;504.6,R1598&lt;=672.8,M1598&lt;=10),('[1]Pricing Schedule'!$J$105),
IF(AND(I1598=110000,R1598&gt;504.6,R1598&lt;=672.8,M1598&gt;10),('[1]Pricing Schedule'!$J$113),
IF(AND(I1598=110000,R1598&gt;672.8,R1598&lt;=841,M1598&lt;=10),('[1]Pricing Schedule'!$J$105),
IF(AND(I1598=110000,R1598&gt;672.8,R1598&lt;=841,M1598&gt;10),('[1]Pricing Schedule'!$J$113),
IF(AND(I1598=110000,R1598&gt;1682,R1598&lt;=1850.2,M1598&lt;=10),('[1]Pricing Schedule'!$J$105),
IF(AND(I1598=110000,R1598&gt;1682,R1598&lt;=1850.2,M1598&gt;10),('[1]Pricing Schedule'!$J$113),
IF(AND(I1598=110000,R1598&gt;2018.4,R1598&lt;=2186.6,M1598&lt;=10),('[1]Pricing Schedule'!$J$105),
IF(AND(I1598=110000,R1598&gt;2018.4,R1598&lt;=2186.6,M1598&gt;10),('[1]Pricing Schedule'!$J$113),999999999)))))))))))))))))))))))))))))))))))))))</f>
        <v>2</v>
      </c>
      <c r="U1598" s="40">
        <f t="shared" si="150"/>
        <v>227000</v>
      </c>
      <c r="V1598" s="41">
        <f t="shared" si="151"/>
        <v>4.4052863436123344</v>
      </c>
      <c r="Y1598" s="23">
        <v>269</v>
      </c>
      <c r="Z1598" s="23">
        <v>337</v>
      </c>
      <c r="AD1598" s="13"/>
      <c r="AE1598" s="13"/>
      <c r="AF1598" s="13"/>
      <c r="AR1598" s="35"/>
    </row>
    <row r="1599" spans="1:44">
      <c r="A1599" s="23">
        <v>1601</v>
      </c>
      <c r="B1599" s="23">
        <v>1601</v>
      </c>
      <c r="C1599" s="23" t="s">
        <v>2302</v>
      </c>
      <c r="D1599" s="23" t="s">
        <v>110</v>
      </c>
      <c r="E1599" s="23" t="s">
        <v>110</v>
      </c>
      <c r="F1599" s="23" t="s">
        <v>199</v>
      </c>
      <c r="G1599" s="23" t="s">
        <v>200</v>
      </c>
      <c r="H1599" s="23" t="s">
        <v>113</v>
      </c>
      <c r="I1599" s="13">
        <v>38000</v>
      </c>
      <c r="J1599" s="13">
        <v>38000</v>
      </c>
      <c r="K1599" s="23" t="s">
        <v>119</v>
      </c>
      <c r="L1599" s="24">
        <v>15.718</v>
      </c>
      <c r="M1599" s="37">
        <f t="shared" si="146"/>
        <v>16</v>
      </c>
      <c r="N1599" s="24">
        <v>3.601</v>
      </c>
      <c r="O1599" s="13">
        <v>3</v>
      </c>
      <c r="P1599" s="36">
        <f t="shared" si="147"/>
        <v>2.7007500000000002</v>
      </c>
      <c r="Q1599" s="38">
        <f t="shared" si="148"/>
        <v>16.8</v>
      </c>
      <c r="R1599" s="37">
        <f t="shared" si="149"/>
        <v>16.8</v>
      </c>
      <c r="S1599" s="39">
        <f>IF(AND(I1599=38000,R1599&lt;=4.5,M1599&gt;8),'[1]Pricing Schedule'!$F$8+('[1]Pricing Schedule'!$F$9*M1599),
IF(AND(I1599=38000,R1599&lt;=4.5,M1599&lt;=8),'[1]Pricing Schedule'!$F$34+('[1]Pricing Schedule'!$F$36*M1599),
IF(AND(I1599=38000,R1599&gt;4.5,R1599&lt;=9,M1599&gt;8),'[1]Pricing Schedule'!$F$17+('[1]Pricing Schedule'!$F$18*M1599),
IF(AND(I1599=38000,R1599&gt;4.5,R1599&lt;=9,M1599&lt;=8),'[1]Pricing Schedule'!$F$34+('[1]Pricing Schedule'!$F$36*M1599),
IF(AND(I1599=38000,R1599&gt;9,R1599&lt;=12.8,M1599&gt;8),'[1]Pricing Schedule'!$F$26+('[1]Pricing Schedule'!$F$27*M1599),
IF(AND(I1599=38000,R1599&gt;9,R1599&lt;=12.8,M1599&lt;=8),'[1]Pricing Schedule'!$F$34+('[1]Pricing Schedule'!$F$36*M1599),
IF(AND(I1599=38000,R1599&gt;12.8,R1599&lt;=22.8),'[1]Pricing Schedule'!$F$34+('[1]Pricing Schedule'!$F$36*M1599),
IF(AND(I1599=38000,R1599&gt;22.8,R1599&lt;=30.2),'[1]Pricing Schedule'!$F$43+('[1]Pricing Schedule'!$F$45*M1599),
IF(AND(I1599=38000,R1599&gt;30.2,R1599&lt;=45.9),'[1]Pricing Schedule'!$F$52+('[1]Pricing Schedule'!$F$54*M1599),
IF(AND(I1599=38000,R1599&gt;45.9,R1599&lt;=123.4),'[1]Pricing Schedule'!$F$96+('[1]Pricing Schedule'!$F$97*M1599),
IF(AND(I1599=38000,R1599&gt;123.4,R1599&lt;=168.2,M1599&lt;=10),'[1]Pricing Schedule'!$F$103+('[1]Pricing Schedule'!$F$105*M1599),
IF(AND(I1599=38000,R1599&gt;123.4,R1599&lt;=168.2,M1599&gt;10),'[1]Pricing Schedule'!$F$111+('[1]Pricing Schedule'!$F$113*M1599),
IF(AND(I1599=38000,R1599&gt;157.4,R1599&lt;=336.4,M1599&lt;=10),('[1]Pricing Schedule'!$F$103+('[1]Pricing Schedule'!$F$105*M1599))*2,
IF(AND(I1599=38000,R1599&gt;157.4,R1599&lt;=336.4,M1599&gt;10),('[1]Pricing Schedule'!$F$111+('[1]Pricing Schedule'!$F$113*M1599))*2,
IF(AND(I1599=38000,R1599&gt;314.8,R1599&lt;=504.6,M1599&lt;=10),('[1]Pricing Schedule'!$F$103+('[1]Pricing Schedule'!$F$105*M1599))*3,
IF(AND(I1599=38000,R1599&gt;314.8,R1599&lt;=504.6,M1599&gt;10),('[1]Pricing Schedule'!$F$111+('[1]Pricing Schedule'!$F$113*M1599))*3,
IF(AND(I1599=38000,R1599&gt;472.2,R1599&lt;=672.8,M1599&lt;=10),('[1]Pricing Schedule'!$F$103+('[1]Pricing Schedule'!$F$105*M1599))*4,
IF(AND(I1599=38000,R1599&gt;472.2,R1599&lt;=672.8,M1599&gt;10),('[1]Pricing Schedule'!$F$111+('[1]Pricing Schedule'!$F$113*M1599))*4,
IF(AND(I1599=110000,R1599&lt;=12.8,M1599&gt;2),'[1]Pricing Schedule'!$F$62+('[1]Pricing Schedule'!$F$63*M1599),
IF(AND(I1599=110000,R1599&lt;=12.8,M1599&lt;=2),'[1]Pricing Schedule'!$F$96+('[1]Pricing Schedule'!$F$97*M1599),
IF(AND(I1599=110000,R1599&gt;12.8,R1599&lt;=22.8,M1599&gt;3),'[1]Pricing Schedule'!$F$71+('[1]Pricing Schedule'!$F$72*M1599),
IF(AND(I1599=110000,R1599&gt;12.8,R1599&lt;=22.8,M1599&lt;=3),'[1]Pricing Schedule'!$F$96+('[1]Pricing Schedule'!$F$97*M1599),
IF(AND(I1599=110000,R1599&gt;22.8,R1599&lt;=30.2),'[1]Pricing Schedule'!$F$80+('[1]Pricing Schedule'!$F$81*M1599),
IF(AND(I1599=110000,R1599&gt;30.2,R1599&lt;=45.9),'[1]Pricing Schedule'!$F$89+('[1]Pricing Schedule'!$F$90*M1599),
IF(AND(I1599=110000,R1599&gt;45.9,R1599&lt;=123.4),'[1]Pricing Schedule'!$F$96+('[1]Pricing Schedule'!$F$97*M1599),
IF(AND(I1599=110000,R1599&gt;123.4,R1599&lt;=168.2,M1599&lt;=10),'[1]Pricing Schedule'!$F$103+('[1]Pricing Schedule'!$F$105*M1599),
IF(AND(I1599=110000,R1599&gt;123.4,R1599&lt;=168.2,M1599&gt;10),'[1]Pricing Schedule'!$F$111+('[1]Pricing Schedule'!$F$113*M1599),
IF(AND(I1599=110000,R1599&gt;168.2,R1599&lt;=336.4,M1599&lt;=10),('[1]Pricing Schedule'!$F$103+('[1]Pricing Schedule'!$F$105*M1599))*2,
IF(AND(I1599=110000,R1599&gt;168.2,R1599&lt;=336.4,M1599&gt;10),('[1]Pricing Schedule'!$F$111+('[1]Pricing Schedule'!$F$113*M1599))*2,
IF(AND(I1599=110000,R1599&gt;336.4,R1599&lt;=504.6,M1599&lt;=10),('[1]Pricing Schedule'!$F$103+('[1]Pricing Schedule'!$F$105*M1599))*3,
IF(AND(I1599=110000,R1599&gt;336.4,R1599&lt;=504.6,M1599&gt;10),('[1]Pricing Schedule'!$F$111+('[1]Pricing Schedule'!$F$113*M1599))*3,
IF(AND(I1599=110000,R1599&gt;504.6,R1599&lt;=672.8,M1599&lt;=10),('[1]Pricing Schedule'!$F$103+('[1]Pricing Schedule'!$F$105*M1599))*4,
IF(AND(I1599=110000,R1599&gt;504.6,R1599&lt;=672.8,M1599&gt;10),('[1]Pricing Schedule'!$F$111+('[1]Pricing Schedule'!$F$113*M1599))*4,
IF(AND(I1599=110000,R1599&gt;672.8,R1599&lt;=841,M1599&lt;=10),('[1]Pricing Schedule'!$F$103+('[1]Pricing Schedule'!$F$105*M1599))*5,
IF(AND(I1599=110000,R1599&gt;672.8,R1599&lt;=841,M1599&gt;10),('[1]Pricing Schedule'!$F$111+('[1]Pricing Schedule'!$F$113*M1599))*5,
IF(AND(I1599=110000,R1599&gt;672.8,R1599&lt;=841,M1599&lt;=10),('[1]Pricing Schedule'!$F$103+('[1]Pricing Schedule'!$F$105*M1599))*5,
IF(AND(I1599=110000,R1599&gt;672.8,R1599&lt;=841,M1599&gt;10),('[1]Pricing Schedule'!$F$111+('[1]Pricing Schedule'!$F$113*M1599))*5,
IF(AND(I1599=110000,R1599&gt;1345.6,R1599&lt;=1513.8,M1599&lt;=10),('[1]Pricing Schedule'!$F$103+('[1]Pricing Schedule'!$F$105*M1599))*9,
IF(AND(I1599=110000,R1599&gt;1345.6,R1599&lt;=1513.8,M1599&gt;10),('[1]Pricing Schedule'!$F$111+('[1]Pricing Schedule'!$F$113*M1599))*9,
9999999999)))))))))))))))))))))))))))))))))))))))</f>
        <v>1472110</v>
      </c>
      <c r="T1599" s="21">
        <f>IF(AND(I1599=38000,R1599&lt;=4.5,M1599&gt;8),'[1]Pricing Schedule'!$J$9,
IF(AND(I1599=38000,R1599&lt;=4.5,M1599&lt;=8),'[1]Pricing Schedule'!$J$36,
IF(AND(I1599=38000,R1599&gt;4.5,R1599&lt;=9,M1599&gt;8),'[1]Pricing Schedule'!$J$18,
IF(AND(I1599=38000,R1599&gt;4.5,R1599&lt;=9,M1599&lt;=8),'[1]Pricing Schedule'!$J$36,
IF(AND(I1599=38000,R1599&gt;9,R1599&lt;=12.8,M1599&gt;8),'[1]Pricing Schedule'!$J$27,
IF(AND(I1599=38000,R1599&gt;9,R1599&lt;=12.8,M1599&lt;=8),'[1]Pricing Schedule'!$J$36,
IF(AND(I1599=38000,R1599&gt;12.8,R1599&lt;=22.8),'[1]Pricing Schedule'!$J$36,
IF(AND(I1599=38000,R1599&gt;22.8,R1599&lt;=30.2),'[1]Pricing Schedule'!$J$45,
IF(AND(I1599=38000,R1599&gt;30.2,R1599&lt;=45.9),'[1]Pricing Schedule'!$J$54,
IF(AND(I1599=38000,R1599&gt;45.9,R1599&lt;=123.4),'[1]Pricing Schedule'!$J$97,
IF(AND(I1599=38000,R1599&gt;123.4,R1599&lt;=168.2,M1599&lt;=10),'[1]Pricing Schedule'!$J$105,
IF(AND(I1599=38000,R1599&gt;123.4,R1599&lt;=168.2,M1599&gt;10),'[1]Pricing Schedule'!$J$113,
IF(AND(I1599=38000,R1599&gt;168.2,R1599&lt;=336.4,M1599&lt;=10),('[1]Pricing Schedule'!$J$105),
IF(AND(I1599=38000,R1599&gt;168.2,R1599&lt;=336.4,M1599&gt;10),('[1]Pricing Schedule'!$J$113),
IF(AND(I1599=38000,R1599&gt;336.4,R1599&lt;=504.6,M1599&lt;=10),('[1]Pricing Schedule'!$J$105),
IF(AND(I1599=38000,R1599&gt;336.4,R1599&lt;=504.6,M1599&gt;10),('[1]Pricing Schedule'!$J$113),
IF(AND(I1599=38000,R1599&gt;504.6,R1599&lt;=672.8,M1599&lt;=10),('[1]Pricing Schedule'!$J$105),
IF(AND(I1599=38000,R1599&gt;504.6,R1599&lt;=672.8,M1599&gt;10),('[1]Pricing Schedule'!$J$113),
IF(AND(I1599=110000,R1599&lt;=12.8,M1599&gt;2),'[1]Pricing Schedule'!$J$63,
IF(AND(I1599=110000,R1599&lt;=12.8,M1599&lt;=2),'[1]Pricing Schedule'!$J$97,
IF(AND(I1599=110000,R1599&gt;12.8,R1599&lt;=22.8,M1599&gt;3),'[1]Pricing Schedule'!$J$72,
IF(AND(I1599=110000,R1599&gt;12.8,R1599&lt;=22.8,M1599&lt;=3),'[1]Pricing Schedule'!$J$97,
IF(AND(I1599=110000,R1599&gt;22.8,R1599&lt;=30.2),'[1]Pricing Schedule'!$J$81,
IF(AND(I1599=110000,R1599&gt;30.2,R1599&lt;=45.9),'[1]Pricing Schedule'!$J$90,
IF(AND(I1599=110000,R1599&gt;45.9,R1599&lt;=123.4),'[1]Pricing Schedule'!$J$97,
IF(AND(I1599=110000,R1599&gt;123.4,R1599&lt;=168.2,M1599&lt;=10),'[1]Pricing Schedule'!$J$105,
IF(AND(I1599=110000,R1599&gt;123.4,R1599&lt;=168.2,M1599&gt;10),'[1]Pricing Schedule'!$J$113,
IF(AND(I1599=110000,R1599&gt;168.2,R1599&lt;=336.2,M1599&lt;=10),('[1]Pricing Schedule'!$J$105),
IF(AND(I1599=110000,R1599&gt;168.2,R1599&lt;=336.2,M1599&gt;10),('[1]Pricing Schedule'!$J$113),
IF(AND(I1599=110000,R1599&gt;336.4,R1599&lt;=504.6,M1599&lt;=10),('[1]Pricing Schedule'!$J$105),
IF(AND(I1599=110000,R1599&gt;336.4,R1599&lt;=504.6,M1599&gt;10),('[1]Pricing Schedule'!$J$113),
IF(AND(I1599=110000,R1599&gt;504.6,R1599&lt;=672.8,M1599&lt;=10),('[1]Pricing Schedule'!$J$105),
IF(AND(I1599=110000,R1599&gt;504.6,R1599&lt;=672.8,M1599&gt;10),('[1]Pricing Schedule'!$J$113),
IF(AND(I1599=110000,R1599&gt;672.8,R1599&lt;=841,M1599&lt;=10),('[1]Pricing Schedule'!$J$105),
IF(AND(I1599=110000,R1599&gt;672.8,R1599&lt;=841,M1599&gt;10),('[1]Pricing Schedule'!$J$113),
IF(AND(I1599=110000,R1599&gt;1682,R1599&lt;=1850.2,M1599&lt;=10),('[1]Pricing Schedule'!$J$105),
IF(AND(I1599=110000,R1599&gt;1682,R1599&lt;=1850.2,M1599&gt;10),('[1]Pricing Schedule'!$J$113),
IF(AND(I1599=110000,R1599&gt;2018.4,R1599&lt;=2186.6,M1599&lt;=10),('[1]Pricing Schedule'!$J$105),
IF(AND(I1599=110000,R1599&gt;2018.4,R1599&lt;=2186.6,M1599&gt;10),('[1]Pricing Schedule'!$J$113),999999999)))))))))))))))))))))))))))))))))))))))</f>
        <v>4</v>
      </c>
      <c r="U1599" s="40">
        <f t="shared" si="150"/>
        <v>87625.595238095237</v>
      </c>
      <c r="V1599" s="41">
        <f t="shared" si="151"/>
        <v>11.412190665099756</v>
      </c>
      <c r="Y1599" s="23">
        <v>469</v>
      </c>
      <c r="Z1599" s="23">
        <v>151</v>
      </c>
      <c r="AD1599" s="13"/>
      <c r="AE1599" s="13"/>
      <c r="AF1599" s="13"/>
      <c r="AR1599" s="35"/>
    </row>
    <row r="1600" spans="1:44">
      <c r="A1600" s="23">
        <v>1602</v>
      </c>
      <c r="B1600" s="23">
        <v>1602</v>
      </c>
      <c r="C1600" s="23" t="s">
        <v>2303</v>
      </c>
      <c r="D1600" s="23" t="s">
        <v>110</v>
      </c>
      <c r="E1600" s="23" t="s">
        <v>110</v>
      </c>
      <c r="F1600" s="23" t="s">
        <v>203</v>
      </c>
      <c r="G1600" s="23" t="s">
        <v>204</v>
      </c>
      <c r="H1600" s="23" t="s">
        <v>113</v>
      </c>
      <c r="I1600" s="13">
        <v>38000</v>
      </c>
      <c r="J1600" s="13">
        <v>38000</v>
      </c>
      <c r="K1600" s="13">
        <v>20000</v>
      </c>
      <c r="L1600" s="24">
        <v>17.503</v>
      </c>
      <c r="M1600" s="37">
        <f t="shared" si="146"/>
        <v>18</v>
      </c>
      <c r="N1600" s="24">
        <v>1.262</v>
      </c>
      <c r="O1600" s="13">
        <v>3</v>
      </c>
      <c r="P1600" s="36">
        <f t="shared" si="147"/>
        <v>0.94650000000000001</v>
      </c>
      <c r="Q1600" s="38">
        <f t="shared" si="148"/>
        <v>4.2</v>
      </c>
      <c r="R1600" s="37">
        <f t="shared" si="149"/>
        <v>4.2</v>
      </c>
      <c r="S1600" s="39">
        <f>IF(AND(I1600=38000,R1600&lt;=4.5,M1600&gt;8),'[1]Pricing Schedule'!$F$8+('[1]Pricing Schedule'!$F$9*M1600),
IF(AND(I1600=38000,R1600&lt;=4.5,M1600&lt;=8),'[1]Pricing Schedule'!$F$34+('[1]Pricing Schedule'!$F$36*M1600),
IF(AND(I1600=38000,R1600&gt;4.5,R1600&lt;=9,M1600&gt;8),'[1]Pricing Schedule'!$F$17+('[1]Pricing Schedule'!$F$18*M1600),
IF(AND(I1600=38000,R1600&gt;4.5,R1600&lt;=9,M1600&lt;=8),'[1]Pricing Schedule'!$F$34+('[1]Pricing Schedule'!$F$36*M1600),
IF(AND(I1600=38000,R1600&gt;9,R1600&lt;=12.8,M1600&gt;8),'[1]Pricing Schedule'!$F$26+('[1]Pricing Schedule'!$F$27*M1600),
IF(AND(I1600=38000,R1600&gt;9,R1600&lt;=12.8,M1600&lt;=8),'[1]Pricing Schedule'!$F$34+('[1]Pricing Schedule'!$F$36*M1600),
IF(AND(I1600=38000,R1600&gt;12.8,R1600&lt;=22.8),'[1]Pricing Schedule'!$F$34+('[1]Pricing Schedule'!$F$36*M1600),
IF(AND(I1600=38000,R1600&gt;22.8,R1600&lt;=30.2),'[1]Pricing Schedule'!$F$43+('[1]Pricing Schedule'!$F$45*M1600),
IF(AND(I1600=38000,R1600&gt;30.2,R1600&lt;=45.9),'[1]Pricing Schedule'!$F$52+('[1]Pricing Schedule'!$F$54*M1600),
IF(AND(I1600=38000,R1600&gt;45.9,R1600&lt;=123.4),'[1]Pricing Schedule'!$F$96+('[1]Pricing Schedule'!$F$97*M1600),
IF(AND(I1600=38000,R1600&gt;123.4,R1600&lt;=168.2,M1600&lt;=10),'[1]Pricing Schedule'!$F$103+('[1]Pricing Schedule'!$F$105*M1600),
IF(AND(I1600=38000,R1600&gt;123.4,R1600&lt;=168.2,M1600&gt;10),'[1]Pricing Schedule'!$F$111+('[1]Pricing Schedule'!$F$113*M1600),
IF(AND(I1600=38000,R1600&gt;157.4,R1600&lt;=336.4,M1600&lt;=10),('[1]Pricing Schedule'!$F$103+('[1]Pricing Schedule'!$F$105*M1600))*2,
IF(AND(I1600=38000,R1600&gt;157.4,R1600&lt;=336.4,M1600&gt;10),('[1]Pricing Schedule'!$F$111+('[1]Pricing Schedule'!$F$113*M1600))*2,
IF(AND(I1600=38000,R1600&gt;314.8,R1600&lt;=504.6,M1600&lt;=10),('[1]Pricing Schedule'!$F$103+('[1]Pricing Schedule'!$F$105*M1600))*3,
IF(AND(I1600=38000,R1600&gt;314.8,R1600&lt;=504.6,M1600&gt;10),('[1]Pricing Schedule'!$F$111+('[1]Pricing Schedule'!$F$113*M1600))*3,
IF(AND(I1600=38000,R1600&gt;472.2,R1600&lt;=672.8,M1600&lt;=10),('[1]Pricing Schedule'!$F$103+('[1]Pricing Schedule'!$F$105*M1600))*4,
IF(AND(I1600=38000,R1600&gt;472.2,R1600&lt;=672.8,M1600&gt;10),('[1]Pricing Schedule'!$F$111+('[1]Pricing Schedule'!$F$113*M1600))*4,
IF(AND(I1600=110000,R1600&lt;=12.8,M1600&gt;2),'[1]Pricing Schedule'!$F$62+('[1]Pricing Schedule'!$F$63*M1600),
IF(AND(I1600=110000,R1600&lt;=12.8,M1600&lt;=2),'[1]Pricing Schedule'!$F$96+('[1]Pricing Schedule'!$F$97*M1600),
IF(AND(I1600=110000,R1600&gt;12.8,R1600&lt;=22.8,M1600&gt;3),'[1]Pricing Schedule'!$F$71+('[1]Pricing Schedule'!$F$72*M1600),
IF(AND(I1600=110000,R1600&gt;12.8,R1600&lt;=22.8,M1600&lt;=3),'[1]Pricing Schedule'!$F$96+('[1]Pricing Schedule'!$F$97*M1600),
IF(AND(I1600=110000,R1600&gt;22.8,R1600&lt;=30.2),'[1]Pricing Schedule'!$F$80+('[1]Pricing Schedule'!$F$81*M1600),
IF(AND(I1600=110000,R1600&gt;30.2,R1600&lt;=45.9),'[1]Pricing Schedule'!$F$89+('[1]Pricing Schedule'!$F$90*M1600),
IF(AND(I1600=110000,R1600&gt;45.9,R1600&lt;=123.4),'[1]Pricing Schedule'!$F$96+('[1]Pricing Schedule'!$F$97*M1600),
IF(AND(I1600=110000,R1600&gt;123.4,R1600&lt;=168.2,M1600&lt;=10),'[1]Pricing Schedule'!$F$103+('[1]Pricing Schedule'!$F$105*M1600),
IF(AND(I1600=110000,R1600&gt;123.4,R1600&lt;=168.2,M1600&gt;10),'[1]Pricing Schedule'!$F$111+('[1]Pricing Schedule'!$F$113*M1600),
IF(AND(I1600=110000,R1600&gt;168.2,R1600&lt;=336.4,M1600&lt;=10),('[1]Pricing Schedule'!$F$103+('[1]Pricing Schedule'!$F$105*M1600))*2,
IF(AND(I1600=110000,R1600&gt;168.2,R1600&lt;=336.4,M1600&gt;10),('[1]Pricing Schedule'!$F$111+('[1]Pricing Schedule'!$F$113*M1600))*2,
IF(AND(I1600=110000,R1600&gt;336.4,R1600&lt;=504.6,M1600&lt;=10),('[1]Pricing Schedule'!$F$103+('[1]Pricing Schedule'!$F$105*M1600))*3,
IF(AND(I1600=110000,R1600&gt;336.4,R1600&lt;=504.6,M1600&gt;10),('[1]Pricing Schedule'!$F$111+('[1]Pricing Schedule'!$F$113*M1600))*3,
IF(AND(I1600=110000,R1600&gt;504.6,R1600&lt;=672.8,M1600&lt;=10),('[1]Pricing Schedule'!$F$103+('[1]Pricing Schedule'!$F$105*M1600))*4,
IF(AND(I1600=110000,R1600&gt;504.6,R1600&lt;=672.8,M1600&gt;10),('[1]Pricing Schedule'!$F$111+('[1]Pricing Schedule'!$F$113*M1600))*4,
IF(AND(I1600=110000,R1600&gt;672.8,R1600&lt;=841,M1600&lt;=10),('[1]Pricing Schedule'!$F$103+('[1]Pricing Schedule'!$F$105*M1600))*5,
IF(AND(I1600=110000,R1600&gt;672.8,R1600&lt;=841,M1600&gt;10),('[1]Pricing Schedule'!$F$111+('[1]Pricing Schedule'!$F$113*M1600))*5,
IF(AND(I1600=110000,R1600&gt;672.8,R1600&lt;=841,M1600&lt;=10),('[1]Pricing Schedule'!$F$103+('[1]Pricing Schedule'!$F$105*M1600))*5,
IF(AND(I1600=110000,R1600&gt;672.8,R1600&lt;=841,M1600&gt;10),('[1]Pricing Schedule'!$F$111+('[1]Pricing Schedule'!$F$113*M1600))*5,
IF(AND(I1600=110000,R1600&gt;1345.6,R1600&lt;=1513.8,M1600&lt;=10),('[1]Pricing Schedule'!$F$103+('[1]Pricing Schedule'!$F$105*M1600))*9,
IF(AND(I1600=110000,R1600&gt;1345.6,R1600&lt;=1513.8,M1600&gt;10),('[1]Pricing Schedule'!$F$111+('[1]Pricing Schedule'!$F$113*M1600))*9,
9999999999)))))))))))))))))))))))))))))))))))))))</f>
        <v>1808740</v>
      </c>
      <c r="T1600" s="21">
        <f>IF(AND(I1600=38000,R1600&lt;=4.5,M1600&gt;8),'[1]Pricing Schedule'!$J$9,
IF(AND(I1600=38000,R1600&lt;=4.5,M1600&lt;=8),'[1]Pricing Schedule'!$J$36,
IF(AND(I1600=38000,R1600&gt;4.5,R1600&lt;=9,M1600&gt;8),'[1]Pricing Schedule'!$J$18,
IF(AND(I1600=38000,R1600&gt;4.5,R1600&lt;=9,M1600&lt;=8),'[1]Pricing Schedule'!$J$36,
IF(AND(I1600=38000,R1600&gt;9,R1600&lt;=12.8,M1600&gt;8),'[1]Pricing Schedule'!$J$27,
IF(AND(I1600=38000,R1600&gt;9,R1600&lt;=12.8,M1600&lt;=8),'[1]Pricing Schedule'!$J$36,
IF(AND(I1600=38000,R1600&gt;12.8,R1600&lt;=22.8),'[1]Pricing Schedule'!$J$36,
IF(AND(I1600=38000,R1600&gt;22.8,R1600&lt;=30.2),'[1]Pricing Schedule'!$J$45,
IF(AND(I1600=38000,R1600&gt;30.2,R1600&lt;=45.9),'[1]Pricing Schedule'!$J$54,
IF(AND(I1600=38000,R1600&gt;45.9,R1600&lt;=123.4),'[1]Pricing Schedule'!$J$97,
IF(AND(I1600=38000,R1600&gt;123.4,R1600&lt;=168.2,M1600&lt;=10),'[1]Pricing Schedule'!$J$105,
IF(AND(I1600=38000,R1600&gt;123.4,R1600&lt;=168.2,M1600&gt;10),'[1]Pricing Schedule'!$J$113,
IF(AND(I1600=38000,R1600&gt;168.2,R1600&lt;=336.4,M1600&lt;=10),('[1]Pricing Schedule'!$J$105),
IF(AND(I1600=38000,R1600&gt;168.2,R1600&lt;=336.4,M1600&gt;10),('[1]Pricing Schedule'!$J$113),
IF(AND(I1600=38000,R1600&gt;336.4,R1600&lt;=504.6,M1600&lt;=10),('[1]Pricing Schedule'!$J$105),
IF(AND(I1600=38000,R1600&gt;336.4,R1600&lt;=504.6,M1600&gt;10),('[1]Pricing Schedule'!$J$113),
IF(AND(I1600=38000,R1600&gt;504.6,R1600&lt;=672.8,M1600&lt;=10),('[1]Pricing Schedule'!$J$105),
IF(AND(I1600=38000,R1600&gt;504.6,R1600&lt;=672.8,M1600&gt;10),('[1]Pricing Schedule'!$J$113),
IF(AND(I1600=110000,R1600&lt;=12.8,M1600&gt;2),'[1]Pricing Schedule'!$J$63,
IF(AND(I1600=110000,R1600&lt;=12.8,M1600&lt;=2),'[1]Pricing Schedule'!$J$97,
IF(AND(I1600=110000,R1600&gt;12.8,R1600&lt;=22.8,M1600&gt;3),'[1]Pricing Schedule'!$J$72,
IF(AND(I1600=110000,R1600&gt;12.8,R1600&lt;=22.8,M1600&lt;=3),'[1]Pricing Schedule'!$J$97,
IF(AND(I1600=110000,R1600&gt;22.8,R1600&lt;=30.2),'[1]Pricing Schedule'!$J$81,
IF(AND(I1600=110000,R1600&gt;30.2,R1600&lt;=45.9),'[1]Pricing Schedule'!$J$90,
IF(AND(I1600=110000,R1600&gt;45.9,R1600&lt;=123.4),'[1]Pricing Schedule'!$J$97,
IF(AND(I1600=110000,R1600&gt;123.4,R1600&lt;=168.2,M1600&lt;=10),'[1]Pricing Schedule'!$J$105,
IF(AND(I1600=110000,R1600&gt;123.4,R1600&lt;=168.2,M1600&gt;10),'[1]Pricing Schedule'!$J$113,
IF(AND(I1600=110000,R1600&gt;168.2,R1600&lt;=336.2,M1600&lt;=10),('[1]Pricing Schedule'!$J$105),
IF(AND(I1600=110000,R1600&gt;168.2,R1600&lt;=336.2,M1600&gt;10),('[1]Pricing Schedule'!$J$113),
IF(AND(I1600=110000,R1600&gt;336.4,R1600&lt;=504.6,M1600&lt;=10),('[1]Pricing Schedule'!$J$105),
IF(AND(I1600=110000,R1600&gt;336.4,R1600&lt;=504.6,M1600&gt;10),('[1]Pricing Schedule'!$J$113),
IF(AND(I1600=110000,R1600&gt;504.6,R1600&lt;=672.8,M1600&lt;=10),('[1]Pricing Schedule'!$J$105),
IF(AND(I1600=110000,R1600&gt;504.6,R1600&lt;=672.8,M1600&gt;10),('[1]Pricing Schedule'!$J$113),
IF(AND(I1600=110000,R1600&gt;672.8,R1600&lt;=841,M1600&lt;=10),('[1]Pricing Schedule'!$J$105),
IF(AND(I1600=110000,R1600&gt;672.8,R1600&lt;=841,M1600&gt;10),('[1]Pricing Schedule'!$J$113),
IF(AND(I1600=110000,R1600&gt;1682,R1600&lt;=1850.2,M1600&lt;=10),('[1]Pricing Schedule'!$J$105),
IF(AND(I1600=110000,R1600&gt;1682,R1600&lt;=1850.2,M1600&gt;10),('[1]Pricing Schedule'!$J$113),
IF(AND(I1600=110000,R1600&gt;2018.4,R1600&lt;=2186.6,M1600&lt;=10),('[1]Pricing Schedule'!$J$105),
IF(AND(I1600=110000,R1600&gt;2018.4,R1600&lt;=2186.6,M1600&gt;10),('[1]Pricing Schedule'!$J$113),999999999)))))))))))))))))))))))))))))))))))))))</f>
        <v>1</v>
      </c>
      <c r="U1600" s="40">
        <f t="shared" si="150"/>
        <v>430652.38095238095</v>
      </c>
      <c r="V1600" s="41">
        <f t="shared" si="151"/>
        <v>2.3220584495284009</v>
      </c>
      <c r="Y1600" s="23">
        <v>208</v>
      </c>
      <c r="Z1600" s="23">
        <v>321</v>
      </c>
      <c r="AD1600" s="13"/>
      <c r="AE1600" s="13"/>
      <c r="AF1600" s="13"/>
      <c r="AR1600" s="35"/>
    </row>
    <row r="1601" spans="1:44">
      <c r="A1601" s="23">
        <v>1603</v>
      </c>
      <c r="B1601" s="23">
        <v>1603</v>
      </c>
      <c r="C1601" s="23" t="s">
        <v>2304</v>
      </c>
      <c r="D1601" s="23" t="s">
        <v>110</v>
      </c>
      <c r="E1601" s="23" t="s">
        <v>110</v>
      </c>
      <c r="F1601" s="23" t="s">
        <v>203</v>
      </c>
      <c r="G1601" s="23" t="s">
        <v>204</v>
      </c>
      <c r="H1601" s="23" t="s">
        <v>113</v>
      </c>
      <c r="I1601" s="13">
        <v>38000</v>
      </c>
      <c r="J1601" s="13">
        <v>38000</v>
      </c>
      <c r="K1601" s="13">
        <v>20000</v>
      </c>
      <c r="L1601" s="24">
        <v>17.597000000000001</v>
      </c>
      <c r="M1601" s="37">
        <f t="shared" si="146"/>
        <v>18</v>
      </c>
      <c r="N1601" s="24">
        <v>1.0960000000000001</v>
      </c>
      <c r="O1601" s="13">
        <v>3</v>
      </c>
      <c r="P1601" s="36">
        <f t="shared" si="147"/>
        <v>1.0960000000000001</v>
      </c>
      <c r="Q1601" s="38">
        <f t="shared" si="148"/>
        <v>4.2</v>
      </c>
      <c r="R1601" s="37">
        <f t="shared" si="149"/>
        <v>4.2</v>
      </c>
      <c r="S1601" s="39">
        <f>IF(AND(I1601=38000,R1601&lt;=4.5,M1601&gt;8),'[1]Pricing Schedule'!$F$8+('[1]Pricing Schedule'!$F$9*M1601),
IF(AND(I1601=38000,R1601&lt;=4.5,M1601&lt;=8),'[1]Pricing Schedule'!$F$34+('[1]Pricing Schedule'!$F$36*M1601),
IF(AND(I1601=38000,R1601&gt;4.5,R1601&lt;=9,M1601&gt;8),'[1]Pricing Schedule'!$F$17+('[1]Pricing Schedule'!$F$18*M1601),
IF(AND(I1601=38000,R1601&gt;4.5,R1601&lt;=9,M1601&lt;=8),'[1]Pricing Schedule'!$F$34+('[1]Pricing Schedule'!$F$36*M1601),
IF(AND(I1601=38000,R1601&gt;9,R1601&lt;=12.8,M1601&gt;8),'[1]Pricing Schedule'!$F$26+('[1]Pricing Schedule'!$F$27*M1601),
IF(AND(I1601=38000,R1601&gt;9,R1601&lt;=12.8,M1601&lt;=8),'[1]Pricing Schedule'!$F$34+('[1]Pricing Schedule'!$F$36*M1601),
IF(AND(I1601=38000,R1601&gt;12.8,R1601&lt;=22.8),'[1]Pricing Schedule'!$F$34+('[1]Pricing Schedule'!$F$36*M1601),
IF(AND(I1601=38000,R1601&gt;22.8,R1601&lt;=30.2),'[1]Pricing Schedule'!$F$43+('[1]Pricing Schedule'!$F$45*M1601),
IF(AND(I1601=38000,R1601&gt;30.2,R1601&lt;=45.9),'[1]Pricing Schedule'!$F$52+('[1]Pricing Schedule'!$F$54*M1601),
IF(AND(I1601=38000,R1601&gt;45.9,R1601&lt;=123.4),'[1]Pricing Schedule'!$F$96+('[1]Pricing Schedule'!$F$97*M1601),
IF(AND(I1601=38000,R1601&gt;123.4,R1601&lt;=168.2,M1601&lt;=10),'[1]Pricing Schedule'!$F$103+('[1]Pricing Schedule'!$F$105*M1601),
IF(AND(I1601=38000,R1601&gt;123.4,R1601&lt;=168.2,M1601&gt;10),'[1]Pricing Schedule'!$F$111+('[1]Pricing Schedule'!$F$113*M1601),
IF(AND(I1601=38000,R1601&gt;157.4,R1601&lt;=336.4,M1601&lt;=10),('[1]Pricing Schedule'!$F$103+('[1]Pricing Schedule'!$F$105*M1601))*2,
IF(AND(I1601=38000,R1601&gt;157.4,R1601&lt;=336.4,M1601&gt;10),('[1]Pricing Schedule'!$F$111+('[1]Pricing Schedule'!$F$113*M1601))*2,
IF(AND(I1601=38000,R1601&gt;314.8,R1601&lt;=504.6,M1601&lt;=10),('[1]Pricing Schedule'!$F$103+('[1]Pricing Schedule'!$F$105*M1601))*3,
IF(AND(I1601=38000,R1601&gt;314.8,R1601&lt;=504.6,M1601&gt;10),('[1]Pricing Schedule'!$F$111+('[1]Pricing Schedule'!$F$113*M1601))*3,
IF(AND(I1601=38000,R1601&gt;472.2,R1601&lt;=672.8,M1601&lt;=10),('[1]Pricing Schedule'!$F$103+('[1]Pricing Schedule'!$F$105*M1601))*4,
IF(AND(I1601=38000,R1601&gt;472.2,R1601&lt;=672.8,M1601&gt;10),('[1]Pricing Schedule'!$F$111+('[1]Pricing Schedule'!$F$113*M1601))*4,
IF(AND(I1601=110000,R1601&lt;=12.8,M1601&gt;2),'[1]Pricing Schedule'!$F$62+('[1]Pricing Schedule'!$F$63*M1601),
IF(AND(I1601=110000,R1601&lt;=12.8,M1601&lt;=2),'[1]Pricing Schedule'!$F$96+('[1]Pricing Schedule'!$F$97*M1601),
IF(AND(I1601=110000,R1601&gt;12.8,R1601&lt;=22.8,M1601&gt;3),'[1]Pricing Schedule'!$F$71+('[1]Pricing Schedule'!$F$72*M1601),
IF(AND(I1601=110000,R1601&gt;12.8,R1601&lt;=22.8,M1601&lt;=3),'[1]Pricing Schedule'!$F$96+('[1]Pricing Schedule'!$F$97*M1601),
IF(AND(I1601=110000,R1601&gt;22.8,R1601&lt;=30.2),'[1]Pricing Schedule'!$F$80+('[1]Pricing Schedule'!$F$81*M1601),
IF(AND(I1601=110000,R1601&gt;30.2,R1601&lt;=45.9),'[1]Pricing Schedule'!$F$89+('[1]Pricing Schedule'!$F$90*M1601),
IF(AND(I1601=110000,R1601&gt;45.9,R1601&lt;=123.4),'[1]Pricing Schedule'!$F$96+('[1]Pricing Schedule'!$F$97*M1601),
IF(AND(I1601=110000,R1601&gt;123.4,R1601&lt;=168.2,M1601&lt;=10),'[1]Pricing Schedule'!$F$103+('[1]Pricing Schedule'!$F$105*M1601),
IF(AND(I1601=110000,R1601&gt;123.4,R1601&lt;=168.2,M1601&gt;10),'[1]Pricing Schedule'!$F$111+('[1]Pricing Schedule'!$F$113*M1601),
IF(AND(I1601=110000,R1601&gt;168.2,R1601&lt;=336.4,M1601&lt;=10),('[1]Pricing Schedule'!$F$103+('[1]Pricing Schedule'!$F$105*M1601))*2,
IF(AND(I1601=110000,R1601&gt;168.2,R1601&lt;=336.4,M1601&gt;10),('[1]Pricing Schedule'!$F$111+('[1]Pricing Schedule'!$F$113*M1601))*2,
IF(AND(I1601=110000,R1601&gt;336.4,R1601&lt;=504.6,M1601&lt;=10),('[1]Pricing Schedule'!$F$103+('[1]Pricing Schedule'!$F$105*M1601))*3,
IF(AND(I1601=110000,R1601&gt;336.4,R1601&lt;=504.6,M1601&gt;10),('[1]Pricing Schedule'!$F$111+('[1]Pricing Schedule'!$F$113*M1601))*3,
IF(AND(I1601=110000,R1601&gt;504.6,R1601&lt;=672.8,M1601&lt;=10),('[1]Pricing Schedule'!$F$103+('[1]Pricing Schedule'!$F$105*M1601))*4,
IF(AND(I1601=110000,R1601&gt;504.6,R1601&lt;=672.8,M1601&gt;10),('[1]Pricing Schedule'!$F$111+('[1]Pricing Schedule'!$F$113*M1601))*4,
IF(AND(I1601=110000,R1601&gt;672.8,R1601&lt;=841,M1601&lt;=10),('[1]Pricing Schedule'!$F$103+('[1]Pricing Schedule'!$F$105*M1601))*5,
IF(AND(I1601=110000,R1601&gt;672.8,R1601&lt;=841,M1601&gt;10),('[1]Pricing Schedule'!$F$111+('[1]Pricing Schedule'!$F$113*M1601))*5,
IF(AND(I1601=110000,R1601&gt;672.8,R1601&lt;=841,M1601&lt;=10),('[1]Pricing Schedule'!$F$103+('[1]Pricing Schedule'!$F$105*M1601))*5,
IF(AND(I1601=110000,R1601&gt;672.8,R1601&lt;=841,M1601&gt;10),('[1]Pricing Schedule'!$F$111+('[1]Pricing Schedule'!$F$113*M1601))*5,
IF(AND(I1601=110000,R1601&gt;1345.6,R1601&lt;=1513.8,M1601&lt;=10),('[1]Pricing Schedule'!$F$103+('[1]Pricing Schedule'!$F$105*M1601))*9,
IF(AND(I1601=110000,R1601&gt;1345.6,R1601&lt;=1513.8,M1601&gt;10),('[1]Pricing Schedule'!$F$111+('[1]Pricing Schedule'!$F$113*M1601))*9,
9999999999)))))))))))))))))))))))))))))))))))))))</f>
        <v>1808740</v>
      </c>
      <c r="T1601" s="21">
        <f>IF(AND(I1601=38000,R1601&lt;=4.5,M1601&gt;8),'[1]Pricing Schedule'!$J$9,
IF(AND(I1601=38000,R1601&lt;=4.5,M1601&lt;=8),'[1]Pricing Schedule'!$J$36,
IF(AND(I1601=38000,R1601&gt;4.5,R1601&lt;=9,M1601&gt;8),'[1]Pricing Schedule'!$J$18,
IF(AND(I1601=38000,R1601&gt;4.5,R1601&lt;=9,M1601&lt;=8),'[1]Pricing Schedule'!$J$36,
IF(AND(I1601=38000,R1601&gt;9,R1601&lt;=12.8,M1601&gt;8),'[1]Pricing Schedule'!$J$27,
IF(AND(I1601=38000,R1601&gt;9,R1601&lt;=12.8,M1601&lt;=8),'[1]Pricing Schedule'!$J$36,
IF(AND(I1601=38000,R1601&gt;12.8,R1601&lt;=22.8),'[1]Pricing Schedule'!$J$36,
IF(AND(I1601=38000,R1601&gt;22.8,R1601&lt;=30.2),'[1]Pricing Schedule'!$J$45,
IF(AND(I1601=38000,R1601&gt;30.2,R1601&lt;=45.9),'[1]Pricing Schedule'!$J$54,
IF(AND(I1601=38000,R1601&gt;45.9,R1601&lt;=123.4),'[1]Pricing Schedule'!$J$97,
IF(AND(I1601=38000,R1601&gt;123.4,R1601&lt;=168.2,M1601&lt;=10),'[1]Pricing Schedule'!$J$105,
IF(AND(I1601=38000,R1601&gt;123.4,R1601&lt;=168.2,M1601&gt;10),'[1]Pricing Schedule'!$J$113,
IF(AND(I1601=38000,R1601&gt;168.2,R1601&lt;=336.4,M1601&lt;=10),('[1]Pricing Schedule'!$J$105),
IF(AND(I1601=38000,R1601&gt;168.2,R1601&lt;=336.4,M1601&gt;10),('[1]Pricing Schedule'!$J$113),
IF(AND(I1601=38000,R1601&gt;336.4,R1601&lt;=504.6,M1601&lt;=10),('[1]Pricing Schedule'!$J$105),
IF(AND(I1601=38000,R1601&gt;336.4,R1601&lt;=504.6,M1601&gt;10),('[1]Pricing Schedule'!$J$113),
IF(AND(I1601=38000,R1601&gt;504.6,R1601&lt;=672.8,M1601&lt;=10),('[1]Pricing Schedule'!$J$105),
IF(AND(I1601=38000,R1601&gt;504.6,R1601&lt;=672.8,M1601&gt;10),('[1]Pricing Schedule'!$J$113),
IF(AND(I1601=110000,R1601&lt;=12.8,M1601&gt;2),'[1]Pricing Schedule'!$J$63,
IF(AND(I1601=110000,R1601&lt;=12.8,M1601&lt;=2),'[1]Pricing Schedule'!$J$97,
IF(AND(I1601=110000,R1601&gt;12.8,R1601&lt;=22.8,M1601&gt;3),'[1]Pricing Schedule'!$J$72,
IF(AND(I1601=110000,R1601&gt;12.8,R1601&lt;=22.8,M1601&lt;=3),'[1]Pricing Schedule'!$J$97,
IF(AND(I1601=110000,R1601&gt;22.8,R1601&lt;=30.2),'[1]Pricing Schedule'!$J$81,
IF(AND(I1601=110000,R1601&gt;30.2,R1601&lt;=45.9),'[1]Pricing Schedule'!$J$90,
IF(AND(I1601=110000,R1601&gt;45.9,R1601&lt;=123.4),'[1]Pricing Schedule'!$J$97,
IF(AND(I1601=110000,R1601&gt;123.4,R1601&lt;=168.2,M1601&lt;=10),'[1]Pricing Schedule'!$J$105,
IF(AND(I1601=110000,R1601&gt;123.4,R1601&lt;=168.2,M1601&gt;10),'[1]Pricing Schedule'!$J$113,
IF(AND(I1601=110000,R1601&gt;168.2,R1601&lt;=336.2,M1601&lt;=10),('[1]Pricing Schedule'!$J$105),
IF(AND(I1601=110000,R1601&gt;168.2,R1601&lt;=336.2,M1601&gt;10),('[1]Pricing Schedule'!$J$113),
IF(AND(I1601=110000,R1601&gt;336.4,R1601&lt;=504.6,M1601&lt;=10),('[1]Pricing Schedule'!$J$105),
IF(AND(I1601=110000,R1601&gt;336.4,R1601&lt;=504.6,M1601&gt;10),('[1]Pricing Schedule'!$J$113),
IF(AND(I1601=110000,R1601&gt;504.6,R1601&lt;=672.8,M1601&lt;=10),('[1]Pricing Schedule'!$J$105),
IF(AND(I1601=110000,R1601&gt;504.6,R1601&lt;=672.8,M1601&gt;10),('[1]Pricing Schedule'!$J$113),
IF(AND(I1601=110000,R1601&gt;672.8,R1601&lt;=841,M1601&lt;=10),('[1]Pricing Schedule'!$J$105),
IF(AND(I1601=110000,R1601&gt;672.8,R1601&lt;=841,M1601&gt;10),('[1]Pricing Schedule'!$J$113),
IF(AND(I1601=110000,R1601&gt;1682,R1601&lt;=1850.2,M1601&lt;=10),('[1]Pricing Schedule'!$J$105),
IF(AND(I1601=110000,R1601&gt;1682,R1601&lt;=1850.2,M1601&gt;10),('[1]Pricing Schedule'!$J$113),
IF(AND(I1601=110000,R1601&gt;2018.4,R1601&lt;=2186.6,M1601&lt;=10),('[1]Pricing Schedule'!$J$105),
IF(AND(I1601=110000,R1601&gt;2018.4,R1601&lt;=2186.6,M1601&gt;10),('[1]Pricing Schedule'!$J$113),999999999)))))))))))))))))))))))))))))))))))))))</f>
        <v>1</v>
      </c>
      <c r="U1601" s="40">
        <f t="shared" si="150"/>
        <v>430652.38095238095</v>
      </c>
      <c r="V1601" s="41">
        <f t="shared" si="151"/>
        <v>2.3220584495284009</v>
      </c>
      <c r="Y1601" s="23">
        <v>362</v>
      </c>
      <c r="Z1601" s="23">
        <v>321</v>
      </c>
      <c r="AD1601" s="13"/>
      <c r="AE1601" s="13"/>
      <c r="AF1601" s="13"/>
      <c r="AR1601" s="35"/>
    </row>
    <row r="1602" spans="1:44">
      <c r="A1602" s="23">
        <v>1604</v>
      </c>
      <c r="B1602" s="23">
        <v>1604</v>
      </c>
      <c r="C1602" s="23" t="s">
        <v>2305</v>
      </c>
      <c r="D1602" s="23" t="s">
        <v>110</v>
      </c>
      <c r="E1602" s="23" t="s">
        <v>110</v>
      </c>
      <c r="F1602" s="23" t="s">
        <v>206</v>
      </c>
      <c r="G1602" s="23" t="s">
        <v>207</v>
      </c>
      <c r="H1602" s="23" t="s">
        <v>113</v>
      </c>
      <c r="I1602" s="13">
        <v>38000</v>
      </c>
      <c r="J1602" s="13">
        <v>38000</v>
      </c>
      <c r="K1602" s="23" t="s">
        <v>119</v>
      </c>
      <c r="L1602" s="24">
        <v>11.51</v>
      </c>
      <c r="M1602" s="37">
        <f t="shared" ref="M1602:M1665" si="152">ROUNDUP(L1602,0)</f>
        <v>12</v>
      </c>
      <c r="N1602" s="24">
        <v>1.123</v>
      </c>
      <c r="O1602" s="13">
        <v>3</v>
      </c>
      <c r="P1602" s="36">
        <f t="shared" ref="P1602:P1665" si="153">IF(AND(O1602=1,N1602&gt;$AJ$2),N1602*$AQ$2,
IF(AND(O1602=1,N1602&lt;=$AJ$2),N1602,
IF(AND(O1602=2,N1602&gt;$AJ$3),N1602*$AQ$3,
IF(AND(O1602=2,N1602&lt;=$AJ$3),N1602,
IF(AND(O1602=3,N1602&gt;$AJ$4),N1602*$AQ$4,
IF(AND(O1602=3,N1602&lt;=$AJ$4),N1602,99999))))))</f>
        <v>1.123</v>
      </c>
      <c r="Q1602" s="38">
        <f t="shared" ref="Q1602:Q1665" si="154">IF(AND(O1602=1,P1602&lt;$AJ$2),$AP$2,
IF(AND(O1602=1,P1602&gt;=$AJ$2,P1602&lt;$AL$2),$AP$2*2,
IF(AND(O1602=1,P1602&gt;=$AL$2),((FLOOR(P1602,$AK$2))/$AK$2)*$AP$2,
IF(AND(O1602=2,P1602&lt;$AJ$3),$AP$3,
IF(AND(O1602=2,P1602&gt;=$AJ$3,P1602&lt;$AL$3),$AP$3*2,
IF(AND(O1602=2,P1602&gt;=$AL$3),((FLOOR(P1602,$AK$3))/$AK$3)*$AP$3,
IF(AND(O1602=3,P1602&lt;$AJ$4),$AP$4,
IF(AND(O1602=3,P1602&gt;=$AJ$4,P1602&lt;$AL$4),$AP$4*2,
IF(AND(O1602=3,P1602&gt;=$AL$4),((FLOOR(P1602,$AK$4))/$AK$4)*$AP$4,9999999)))))))))</f>
        <v>4.2</v>
      </c>
      <c r="R1602" s="37">
        <f t="shared" ref="R1602:R1665" si="155">Q1602</f>
        <v>4.2</v>
      </c>
      <c r="S1602" s="39">
        <f>IF(AND(I1602=38000,R1602&lt;=4.5,M1602&gt;8),'[1]Pricing Schedule'!$F$8+('[1]Pricing Schedule'!$F$9*M1602),
IF(AND(I1602=38000,R1602&lt;=4.5,M1602&lt;=8),'[1]Pricing Schedule'!$F$34+('[1]Pricing Schedule'!$F$36*M1602),
IF(AND(I1602=38000,R1602&gt;4.5,R1602&lt;=9,M1602&gt;8),'[1]Pricing Schedule'!$F$17+('[1]Pricing Schedule'!$F$18*M1602),
IF(AND(I1602=38000,R1602&gt;4.5,R1602&lt;=9,M1602&lt;=8),'[1]Pricing Schedule'!$F$34+('[1]Pricing Schedule'!$F$36*M1602),
IF(AND(I1602=38000,R1602&gt;9,R1602&lt;=12.8,M1602&gt;8),'[1]Pricing Schedule'!$F$26+('[1]Pricing Schedule'!$F$27*M1602),
IF(AND(I1602=38000,R1602&gt;9,R1602&lt;=12.8,M1602&lt;=8),'[1]Pricing Schedule'!$F$34+('[1]Pricing Schedule'!$F$36*M1602),
IF(AND(I1602=38000,R1602&gt;12.8,R1602&lt;=22.8),'[1]Pricing Schedule'!$F$34+('[1]Pricing Schedule'!$F$36*M1602),
IF(AND(I1602=38000,R1602&gt;22.8,R1602&lt;=30.2),'[1]Pricing Schedule'!$F$43+('[1]Pricing Schedule'!$F$45*M1602),
IF(AND(I1602=38000,R1602&gt;30.2,R1602&lt;=45.9),'[1]Pricing Schedule'!$F$52+('[1]Pricing Schedule'!$F$54*M1602),
IF(AND(I1602=38000,R1602&gt;45.9,R1602&lt;=123.4),'[1]Pricing Schedule'!$F$96+('[1]Pricing Schedule'!$F$97*M1602),
IF(AND(I1602=38000,R1602&gt;123.4,R1602&lt;=168.2,M1602&lt;=10),'[1]Pricing Schedule'!$F$103+('[1]Pricing Schedule'!$F$105*M1602),
IF(AND(I1602=38000,R1602&gt;123.4,R1602&lt;=168.2,M1602&gt;10),'[1]Pricing Schedule'!$F$111+('[1]Pricing Schedule'!$F$113*M1602),
IF(AND(I1602=38000,R1602&gt;157.4,R1602&lt;=336.4,M1602&lt;=10),('[1]Pricing Schedule'!$F$103+('[1]Pricing Schedule'!$F$105*M1602))*2,
IF(AND(I1602=38000,R1602&gt;157.4,R1602&lt;=336.4,M1602&gt;10),('[1]Pricing Schedule'!$F$111+('[1]Pricing Schedule'!$F$113*M1602))*2,
IF(AND(I1602=38000,R1602&gt;314.8,R1602&lt;=504.6,M1602&lt;=10),('[1]Pricing Schedule'!$F$103+('[1]Pricing Schedule'!$F$105*M1602))*3,
IF(AND(I1602=38000,R1602&gt;314.8,R1602&lt;=504.6,M1602&gt;10),('[1]Pricing Schedule'!$F$111+('[1]Pricing Schedule'!$F$113*M1602))*3,
IF(AND(I1602=38000,R1602&gt;472.2,R1602&lt;=672.8,M1602&lt;=10),('[1]Pricing Schedule'!$F$103+('[1]Pricing Schedule'!$F$105*M1602))*4,
IF(AND(I1602=38000,R1602&gt;472.2,R1602&lt;=672.8,M1602&gt;10),('[1]Pricing Schedule'!$F$111+('[1]Pricing Schedule'!$F$113*M1602))*4,
IF(AND(I1602=110000,R1602&lt;=12.8,M1602&gt;2),'[1]Pricing Schedule'!$F$62+('[1]Pricing Schedule'!$F$63*M1602),
IF(AND(I1602=110000,R1602&lt;=12.8,M1602&lt;=2),'[1]Pricing Schedule'!$F$96+('[1]Pricing Schedule'!$F$97*M1602),
IF(AND(I1602=110000,R1602&gt;12.8,R1602&lt;=22.8,M1602&gt;3),'[1]Pricing Schedule'!$F$71+('[1]Pricing Schedule'!$F$72*M1602),
IF(AND(I1602=110000,R1602&gt;12.8,R1602&lt;=22.8,M1602&lt;=3),'[1]Pricing Schedule'!$F$96+('[1]Pricing Schedule'!$F$97*M1602),
IF(AND(I1602=110000,R1602&gt;22.8,R1602&lt;=30.2),'[1]Pricing Schedule'!$F$80+('[1]Pricing Schedule'!$F$81*M1602),
IF(AND(I1602=110000,R1602&gt;30.2,R1602&lt;=45.9),'[1]Pricing Schedule'!$F$89+('[1]Pricing Schedule'!$F$90*M1602),
IF(AND(I1602=110000,R1602&gt;45.9,R1602&lt;=123.4),'[1]Pricing Schedule'!$F$96+('[1]Pricing Schedule'!$F$97*M1602),
IF(AND(I1602=110000,R1602&gt;123.4,R1602&lt;=168.2,M1602&lt;=10),'[1]Pricing Schedule'!$F$103+('[1]Pricing Schedule'!$F$105*M1602),
IF(AND(I1602=110000,R1602&gt;123.4,R1602&lt;=168.2,M1602&gt;10),'[1]Pricing Schedule'!$F$111+('[1]Pricing Schedule'!$F$113*M1602),
IF(AND(I1602=110000,R1602&gt;168.2,R1602&lt;=336.4,M1602&lt;=10),('[1]Pricing Schedule'!$F$103+('[1]Pricing Schedule'!$F$105*M1602))*2,
IF(AND(I1602=110000,R1602&gt;168.2,R1602&lt;=336.4,M1602&gt;10),('[1]Pricing Schedule'!$F$111+('[1]Pricing Schedule'!$F$113*M1602))*2,
IF(AND(I1602=110000,R1602&gt;336.4,R1602&lt;=504.6,M1602&lt;=10),('[1]Pricing Schedule'!$F$103+('[1]Pricing Schedule'!$F$105*M1602))*3,
IF(AND(I1602=110000,R1602&gt;336.4,R1602&lt;=504.6,M1602&gt;10),('[1]Pricing Schedule'!$F$111+('[1]Pricing Schedule'!$F$113*M1602))*3,
IF(AND(I1602=110000,R1602&gt;504.6,R1602&lt;=672.8,M1602&lt;=10),('[1]Pricing Schedule'!$F$103+('[1]Pricing Schedule'!$F$105*M1602))*4,
IF(AND(I1602=110000,R1602&gt;504.6,R1602&lt;=672.8,M1602&gt;10),('[1]Pricing Schedule'!$F$111+('[1]Pricing Schedule'!$F$113*M1602))*4,
IF(AND(I1602=110000,R1602&gt;672.8,R1602&lt;=841,M1602&lt;=10),('[1]Pricing Schedule'!$F$103+('[1]Pricing Schedule'!$F$105*M1602))*5,
IF(AND(I1602=110000,R1602&gt;672.8,R1602&lt;=841,M1602&gt;10),('[1]Pricing Schedule'!$F$111+('[1]Pricing Schedule'!$F$113*M1602))*5,
IF(AND(I1602=110000,R1602&gt;672.8,R1602&lt;=841,M1602&lt;=10),('[1]Pricing Schedule'!$F$103+('[1]Pricing Schedule'!$F$105*M1602))*5,
IF(AND(I1602=110000,R1602&gt;672.8,R1602&lt;=841,M1602&gt;10),('[1]Pricing Schedule'!$F$111+('[1]Pricing Schedule'!$F$113*M1602))*5,
IF(AND(I1602=110000,R1602&gt;1345.6,R1602&lt;=1513.8,M1602&lt;=10),('[1]Pricing Schedule'!$F$103+('[1]Pricing Schedule'!$F$105*M1602))*9,
IF(AND(I1602=110000,R1602&gt;1345.6,R1602&lt;=1513.8,M1602&gt;10),('[1]Pricing Schedule'!$F$111+('[1]Pricing Schedule'!$F$113*M1602))*9,
9999999999)))))))))))))))))))))))))))))))))))))))</f>
        <v>1492540</v>
      </c>
      <c r="T1602" s="21">
        <f>IF(AND(I1602=38000,R1602&lt;=4.5,M1602&gt;8),'[1]Pricing Schedule'!$J$9,
IF(AND(I1602=38000,R1602&lt;=4.5,M1602&lt;=8),'[1]Pricing Schedule'!$J$36,
IF(AND(I1602=38000,R1602&gt;4.5,R1602&lt;=9,M1602&gt;8),'[1]Pricing Schedule'!$J$18,
IF(AND(I1602=38000,R1602&gt;4.5,R1602&lt;=9,M1602&lt;=8),'[1]Pricing Schedule'!$J$36,
IF(AND(I1602=38000,R1602&gt;9,R1602&lt;=12.8,M1602&gt;8),'[1]Pricing Schedule'!$J$27,
IF(AND(I1602=38000,R1602&gt;9,R1602&lt;=12.8,M1602&lt;=8),'[1]Pricing Schedule'!$J$36,
IF(AND(I1602=38000,R1602&gt;12.8,R1602&lt;=22.8),'[1]Pricing Schedule'!$J$36,
IF(AND(I1602=38000,R1602&gt;22.8,R1602&lt;=30.2),'[1]Pricing Schedule'!$J$45,
IF(AND(I1602=38000,R1602&gt;30.2,R1602&lt;=45.9),'[1]Pricing Schedule'!$J$54,
IF(AND(I1602=38000,R1602&gt;45.9,R1602&lt;=123.4),'[1]Pricing Schedule'!$J$97,
IF(AND(I1602=38000,R1602&gt;123.4,R1602&lt;=168.2,M1602&lt;=10),'[1]Pricing Schedule'!$J$105,
IF(AND(I1602=38000,R1602&gt;123.4,R1602&lt;=168.2,M1602&gt;10),'[1]Pricing Schedule'!$J$113,
IF(AND(I1602=38000,R1602&gt;168.2,R1602&lt;=336.4,M1602&lt;=10),('[1]Pricing Schedule'!$J$105),
IF(AND(I1602=38000,R1602&gt;168.2,R1602&lt;=336.4,M1602&gt;10),('[1]Pricing Schedule'!$J$113),
IF(AND(I1602=38000,R1602&gt;336.4,R1602&lt;=504.6,M1602&lt;=10),('[1]Pricing Schedule'!$J$105),
IF(AND(I1602=38000,R1602&gt;336.4,R1602&lt;=504.6,M1602&gt;10),('[1]Pricing Schedule'!$J$113),
IF(AND(I1602=38000,R1602&gt;504.6,R1602&lt;=672.8,M1602&lt;=10),('[1]Pricing Schedule'!$J$105),
IF(AND(I1602=38000,R1602&gt;504.6,R1602&lt;=672.8,M1602&gt;10),('[1]Pricing Schedule'!$J$113),
IF(AND(I1602=110000,R1602&lt;=12.8,M1602&gt;2),'[1]Pricing Schedule'!$J$63,
IF(AND(I1602=110000,R1602&lt;=12.8,M1602&lt;=2),'[1]Pricing Schedule'!$J$97,
IF(AND(I1602=110000,R1602&gt;12.8,R1602&lt;=22.8,M1602&gt;3),'[1]Pricing Schedule'!$J$72,
IF(AND(I1602=110000,R1602&gt;12.8,R1602&lt;=22.8,M1602&lt;=3),'[1]Pricing Schedule'!$J$97,
IF(AND(I1602=110000,R1602&gt;22.8,R1602&lt;=30.2),'[1]Pricing Schedule'!$J$81,
IF(AND(I1602=110000,R1602&gt;30.2,R1602&lt;=45.9),'[1]Pricing Schedule'!$J$90,
IF(AND(I1602=110000,R1602&gt;45.9,R1602&lt;=123.4),'[1]Pricing Schedule'!$J$97,
IF(AND(I1602=110000,R1602&gt;123.4,R1602&lt;=168.2,M1602&lt;=10),'[1]Pricing Schedule'!$J$105,
IF(AND(I1602=110000,R1602&gt;123.4,R1602&lt;=168.2,M1602&gt;10),'[1]Pricing Schedule'!$J$113,
IF(AND(I1602=110000,R1602&gt;168.2,R1602&lt;=336.2,M1602&lt;=10),('[1]Pricing Schedule'!$J$105),
IF(AND(I1602=110000,R1602&gt;168.2,R1602&lt;=336.2,M1602&gt;10),('[1]Pricing Schedule'!$J$113),
IF(AND(I1602=110000,R1602&gt;336.4,R1602&lt;=504.6,M1602&lt;=10),('[1]Pricing Schedule'!$J$105),
IF(AND(I1602=110000,R1602&gt;336.4,R1602&lt;=504.6,M1602&gt;10),('[1]Pricing Schedule'!$J$113),
IF(AND(I1602=110000,R1602&gt;504.6,R1602&lt;=672.8,M1602&lt;=10),('[1]Pricing Schedule'!$J$105),
IF(AND(I1602=110000,R1602&gt;504.6,R1602&lt;=672.8,M1602&gt;10),('[1]Pricing Schedule'!$J$113),
IF(AND(I1602=110000,R1602&gt;672.8,R1602&lt;=841,M1602&lt;=10),('[1]Pricing Schedule'!$J$105),
IF(AND(I1602=110000,R1602&gt;672.8,R1602&lt;=841,M1602&gt;10),('[1]Pricing Schedule'!$J$113),
IF(AND(I1602=110000,R1602&gt;1682,R1602&lt;=1850.2,M1602&lt;=10),('[1]Pricing Schedule'!$J$105),
IF(AND(I1602=110000,R1602&gt;1682,R1602&lt;=1850.2,M1602&gt;10),('[1]Pricing Schedule'!$J$113),
IF(AND(I1602=110000,R1602&gt;2018.4,R1602&lt;=2186.6,M1602&lt;=10),('[1]Pricing Schedule'!$J$105),
IF(AND(I1602=110000,R1602&gt;2018.4,R1602&lt;=2186.6,M1602&gt;10),('[1]Pricing Schedule'!$J$113),999999999)))))))))))))))))))))))))))))))))))))))</f>
        <v>1</v>
      </c>
      <c r="U1602" s="40">
        <f t="shared" ref="U1602:U1665" si="156">S1602/R1602</f>
        <v>355366.66666666663</v>
      </c>
      <c r="V1602" s="41">
        <f t="shared" ref="V1602:V1665" si="157">(R1602*1000000)/S1602</f>
        <v>2.8139949348091173</v>
      </c>
      <c r="Y1602" s="23">
        <v>175</v>
      </c>
      <c r="Z1602" s="23">
        <v>387</v>
      </c>
      <c r="AD1602" s="13"/>
      <c r="AE1602" s="13"/>
      <c r="AF1602" s="13"/>
      <c r="AR1602" s="35"/>
    </row>
    <row r="1603" spans="1:44">
      <c r="A1603" s="23">
        <v>1605</v>
      </c>
      <c r="B1603" s="23">
        <v>1605</v>
      </c>
      <c r="C1603" s="23" t="s">
        <v>2306</v>
      </c>
      <c r="D1603" s="23" t="s">
        <v>110</v>
      </c>
      <c r="E1603" s="23" t="s">
        <v>110</v>
      </c>
      <c r="F1603" s="23" t="s">
        <v>199</v>
      </c>
      <c r="G1603" s="23" t="s">
        <v>200</v>
      </c>
      <c r="H1603" s="23" t="s">
        <v>113</v>
      </c>
      <c r="I1603" s="13">
        <v>38000</v>
      </c>
      <c r="J1603" s="13">
        <v>38000</v>
      </c>
      <c r="K1603" s="23" t="s">
        <v>119</v>
      </c>
      <c r="L1603" s="24">
        <v>13.58</v>
      </c>
      <c r="M1603" s="37">
        <f t="shared" si="152"/>
        <v>14</v>
      </c>
      <c r="N1603" s="24">
        <v>0.76700000000000002</v>
      </c>
      <c r="O1603" s="13">
        <v>3</v>
      </c>
      <c r="P1603" s="36">
        <f t="shared" si="153"/>
        <v>0.76700000000000002</v>
      </c>
      <c r="Q1603" s="38">
        <f t="shared" si="154"/>
        <v>4.2</v>
      </c>
      <c r="R1603" s="37">
        <f t="shared" si="155"/>
        <v>4.2</v>
      </c>
      <c r="S1603" s="39">
        <f>IF(AND(I1603=38000,R1603&lt;=4.5,M1603&gt;8),'[1]Pricing Schedule'!$F$8+('[1]Pricing Schedule'!$F$9*M1603),
IF(AND(I1603=38000,R1603&lt;=4.5,M1603&lt;=8),'[1]Pricing Schedule'!$F$34+('[1]Pricing Schedule'!$F$36*M1603),
IF(AND(I1603=38000,R1603&gt;4.5,R1603&lt;=9,M1603&gt;8),'[1]Pricing Schedule'!$F$17+('[1]Pricing Schedule'!$F$18*M1603),
IF(AND(I1603=38000,R1603&gt;4.5,R1603&lt;=9,M1603&lt;=8),'[1]Pricing Schedule'!$F$34+('[1]Pricing Schedule'!$F$36*M1603),
IF(AND(I1603=38000,R1603&gt;9,R1603&lt;=12.8,M1603&gt;8),'[1]Pricing Schedule'!$F$26+('[1]Pricing Schedule'!$F$27*M1603),
IF(AND(I1603=38000,R1603&gt;9,R1603&lt;=12.8,M1603&lt;=8),'[1]Pricing Schedule'!$F$34+('[1]Pricing Schedule'!$F$36*M1603),
IF(AND(I1603=38000,R1603&gt;12.8,R1603&lt;=22.8),'[1]Pricing Schedule'!$F$34+('[1]Pricing Schedule'!$F$36*M1603),
IF(AND(I1603=38000,R1603&gt;22.8,R1603&lt;=30.2),'[1]Pricing Schedule'!$F$43+('[1]Pricing Schedule'!$F$45*M1603),
IF(AND(I1603=38000,R1603&gt;30.2,R1603&lt;=45.9),'[1]Pricing Schedule'!$F$52+('[1]Pricing Schedule'!$F$54*M1603),
IF(AND(I1603=38000,R1603&gt;45.9,R1603&lt;=123.4),'[1]Pricing Schedule'!$F$96+('[1]Pricing Schedule'!$F$97*M1603),
IF(AND(I1603=38000,R1603&gt;123.4,R1603&lt;=168.2,M1603&lt;=10),'[1]Pricing Schedule'!$F$103+('[1]Pricing Schedule'!$F$105*M1603),
IF(AND(I1603=38000,R1603&gt;123.4,R1603&lt;=168.2,M1603&gt;10),'[1]Pricing Schedule'!$F$111+('[1]Pricing Schedule'!$F$113*M1603),
IF(AND(I1603=38000,R1603&gt;157.4,R1603&lt;=336.4,M1603&lt;=10),('[1]Pricing Schedule'!$F$103+('[1]Pricing Schedule'!$F$105*M1603))*2,
IF(AND(I1603=38000,R1603&gt;157.4,R1603&lt;=336.4,M1603&gt;10),('[1]Pricing Schedule'!$F$111+('[1]Pricing Schedule'!$F$113*M1603))*2,
IF(AND(I1603=38000,R1603&gt;314.8,R1603&lt;=504.6,M1603&lt;=10),('[1]Pricing Schedule'!$F$103+('[1]Pricing Schedule'!$F$105*M1603))*3,
IF(AND(I1603=38000,R1603&gt;314.8,R1603&lt;=504.6,M1603&gt;10),('[1]Pricing Schedule'!$F$111+('[1]Pricing Schedule'!$F$113*M1603))*3,
IF(AND(I1603=38000,R1603&gt;472.2,R1603&lt;=672.8,M1603&lt;=10),('[1]Pricing Schedule'!$F$103+('[1]Pricing Schedule'!$F$105*M1603))*4,
IF(AND(I1603=38000,R1603&gt;472.2,R1603&lt;=672.8,M1603&gt;10),('[1]Pricing Schedule'!$F$111+('[1]Pricing Schedule'!$F$113*M1603))*4,
IF(AND(I1603=110000,R1603&lt;=12.8,M1603&gt;2),'[1]Pricing Schedule'!$F$62+('[1]Pricing Schedule'!$F$63*M1603),
IF(AND(I1603=110000,R1603&lt;=12.8,M1603&lt;=2),'[1]Pricing Schedule'!$F$96+('[1]Pricing Schedule'!$F$97*M1603),
IF(AND(I1603=110000,R1603&gt;12.8,R1603&lt;=22.8,M1603&gt;3),'[1]Pricing Schedule'!$F$71+('[1]Pricing Schedule'!$F$72*M1603),
IF(AND(I1603=110000,R1603&gt;12.8,R1603&lt;=22.8,M1603&lt;=3),'[1]Pricing Schedule'!$F$96+('[1]Pricing Schedule'!$F$97*M1603),
IF(AND(I1603=110000,R1603&gt;22.8,R1603&lt;=30.2),'[1]Pricing Schedule'!$F$80+('[1]Pricing Schedule'!$F$81*M1603),
IF(AND(I1603=110000,R1603&gt;30.2,R1603&lt;=45.9),'[1]Pricing Schedule'!$F$89+('[1]Pricing Schedule'!$F$90*M1603),
IF(AND(I1603=110000,R1603&gt;45.9,R1603&lt;=123.4),'[1]Pricing Schedule'!$F$96+('[1]Pricing Schedule'!$F$97*M1603),
IF(AND(I1603=110000,R1603&gt;123.4,R1603&lt;=168.2,M1603&lt;=10),'[1]Pricing Schedule'!$F$103+('[1]Pricing Schedule'!$F$105*M1603),
IF(AND(I1603=110000,R1603&gt;123.4,R1603&lt;=168.2,M1603&gt;10),'[1]Pricing Schedule'!$F$111+('[1]Pricing Schedule'!$F$113*M1603),
IF(AND(I1603=110000,R1603&gt;168.2,R1603&lt;=336.4,M1603&lt;=10),('[1]Pricing Schedule'!$F$103+('[1]Pricing Schedule'!$F$105*M1603))*2,
IF(AND(I1603=110000,R1603&gt;168.2,R1603&lt;=336.4,M1603&gt;10),('[1]Pricing Schedule'!$F$111+('[1]Pricing Schedule'!$F$113*M1603))*2,
IF(AND(I1603=110000,R1603&gt;336.4,R1603&lt;=504.6,M1603&lt;=10),('[1]Pricing Schedule'!$F$103+('[1]Pricing Schedule'!$F$105*M1603))*3,
IF(AND(I1603=110000,R1603&gt;336.4,R1603&lt;=504.6,M1603&gt;10),('[1]Pricing Schedule'!$F$111+('[1]Pricing Schedule'!$F$113*M1603))*3,
IF(AND(I1603=110000,R1603&gt;504.6,R1603&lt;=672.8,M1603&lt;=10),('[1]Pricing Schedule'!$F$103+('[1]Pricing Schedule'!$F$105*M1603))*4,
IF(AND(I1603=110000,R1603&gt;504.6,R1603&lt;=672.8,M1603&gt;10),('[1]Pricing Schedule'!$F$111+('[1]Pricing Schedule'!$F$113*M1603))*4,
IF(AND(I1603=110000,R1603&gt;672.8,R1603&lt;=841,M1603&lt;=10),('[1]Pricing Schedule'!$F$103+('[1]Pricing Schedule'!$F$105*M1603))*5,
IF(AND(I1603=110000,R1603&gt;672.8,R1603&lt;=841,M1603&gt;10),('[1]Pricing Schedule'!$F$111+('[1]Pricing Schedule'!$F$113*M1603))*5,
IF(AND(I1603=110000,R1603&gt;672.8,R1603&lt;=841,M1603&lt;=10),('[1]Pricing Schedule'!$F$103+('[1]Pricing Schedule'!$F$105*M1603))*5,
IF(AND(I1603=110000,R1603&gt;672.8,R1603&lt;=841,M1603&gt;10),('[1]Pricing Schedule'!$F$111+('[1]Pricing Schedule'!$F$113*M1603))*5,
IF(AND(I1603=110000,R1603&gt;1345.6,R1603&lt;=1513.8,M1603&lt;=10),('[1]Pricing Schedule'!$F$103+('[1]Pricing Schedule'!$F$105*M1603))*9,
IF(AND(I1603=110000,R1603&gt;1345.6,R1603&lt;=1513.8,M1603&gt;10),('[1]Pricing Schedule'!$F$111+('[1]Pricing Schedule'!$F$113*M1603))*9,
9999999999)))))))))))))))))))))))))))))))))))))))</f>
        <v>1597940</v>
      </c>
      <c r="T1603" s="21">
        <f>IF(AND(I1603=38000,R1603&lt;=4.5,M1603&gt;8),'[1]Pricing Schedule'!$J$9,
IF(AND(I1603=38000,R1603&lt;=4.5,M1603&lt;=8),'[1]Pricing Schedule'!$J$36,
IF(AND(I1603=38000,R1603&gt;4.5,R1603&lt;=9,M1603&gt;8),'[1]Pricing Schedule'!$J$18,
IF(AND(I1603=38000,R1603&gt;4.5,R1603&lt;=9,M1603&lt;=8),'[1]Pricing Schedule'!$J$36,
IF(AND(I1603=38000,R1603&gt;9,R1603&lt;=12.8,M1603&gt;8),'[1]Pricing Schedule'!$J$27,
IF(AND(I1603=38000,R1603&gt;9,R1603&lt;=12.8,M1603&lt;=8),'[1]Pricing Schedule'!$J$36,
IF(AND(I1603=38000,R1603&gt;12.8,R1603&lt;=22.8),'[1]Pricing Schedule'!$J$36,
IF(AND(I1603=38000,R1603&gt;22.8,R1603&lt;=30.2),'[1]Pricing Schedule'!$J$45,
IF(AND(I1603=38000,R1603&gt;30.2,R1603&lt;=45.9),'[1]Pricing Schedule'!$J$54,
IF(AND(I1603=38000,R1603&gt;45.9,R1603&lt;=123.4),'[1]Pricing Schedule'!$J$97,
IF(AND(I1603=38000,R1603&gt;123.4,R1603&lt;=168.2,M1603&lt;=10),'[1]Pricing Schedule'!$J$105,
IF(AND(I1603=38000,R1603&gt;123.4,R1603&lt;=168.2,M1603&gt;10),'[1]Pricing Schedule'!$J$113,
IF(AND(I1603=38000,R1603&gt;168.2,R1603&lt;=336.4,M1603&lt;=10),('[1]Pricing Schedule'!$J$105),
IF(AND(I1603=38000,R1603&gt;168.2,R1603&lt;=336.4,M1603&gt;10),('[1]Pricing Schedule'!$J$113),
IF(AND(I1603=38000,R1603&gt;336.4,R1603&lt;=504.6,M1603&lt;=10),('[1]Pricing Schedule'!$J$105),
IF(AND(I1603=38000,R1603&gt;336.4,R1603&lt;=504.6,M1603&gt;10),('[1]Pricing Schedule'!$J$113),
IF(AND(I1603=38000,R1603&gt;504.6,R1603&lt;=672.8,M1603&lt;=10),('[1]Pricing Schedule'!$J$105),
IF(AND(I1603=38000,R1603&gt;504.6,R1603&lt;=672.8,M1603&gt;10),('[1]Pricing Schedule'!$J$113),
IF(AND(I1603=110000,R1603&lt;=12.8,M1603&gt;2),'[1]Pricing Schedule'!$J$63,
IF(AND(I1603=110000,R1603&lt;=12.8,M1603&lt;=2),'[1]Pricing Schedule'!$J$97,
IF(AND(I1603=110000,R1603&gt;12.8,R1603&lt;=22.8,M1603&gt;3),'[1]Pricing Schedule'!$J$72,
IF(AND(I1603=110000,R1603&gt;12.8,R1603&lt;=22.8,M1603&lt;=3),'[1]Pricing Schedule'!$J$97,
IF(AND(I1603=110000,R1603&gt;22.8,R1603&lt;=30.2),'[1]Pricing Schedule'!$J$81,
IF(AND(I1603=110000,R1603&gt;30.2,R1603&lt;=45.9),'[1]Pricing Schedule'!$J$90,
IF(AND(I1603=110000,R1603&gt;45.9,R1603&lt;=123.4),'[1]Pricing Schedule'!$J$97,
IF(AND(I1603=110000,R1603&gt;123.4,R1603&lt;=168.2,M1603&lt;=10),'[1]Pricing Schedule'!$J$105,
IF(AND(I1603=110000,R1603&gt;123.4,R1603&lt;=168.2,M1603&gt;10),'[1]Pricing Schedule'!$J$113,
IF(AND(I1603=110000,R1603&gt;168.2,R1603&lt;=336.2,M1603&lt;=10),('[1]Pricing Schedule'!$J$105),
IF(AND(I1603=110000,R1603&gt;168.2,R1603&lt;=336.2,M1603&gt;10),('[1]Pricing Schedule'!$J$113),
IF(AND(I1603=110000,R1603&gt;336.4,R1603&lt;=504.6,M1603&lt;=10),('[1]Pricing Schedule'!$J$105),
IF(AND(I1603=110000,R1603&gt;336.4,R1603&lt;=504.6,M1603&gt;10),('[1]Pricing Schedule'!$J$113),
IF(AND(I1603=110000,R1603&gt;504.6,R1603&lt;=672.8,M1603&lt;=10),('[1]Pricing Schedule'!$J$105),
IF(AND(I1603=110000,R1603&gt;504.6,R1603&lt;=672.8,M1603&gt;10),('[1]Pricing Schedule'!$J$113),
IF(AND(I1603=110000,R1603&gt;672.8,R1603&lt;=841,M1603&lt;=10),('[1]Pricing Schedule'!$J$105),
IF(AND(I1603=110000,R1603&gt;672.8,R1603&lt;=841,M1603&gt;10),('[1]Pricing Schedule'!$J$113),
IF(AND(I1603=110000,R1603&gt;1682,R1603&lt;=1850.2,M1603&lt;=10),('[1]Pricing Schedule'!$J$105),
IF(AND(I1603=110000,R1603&gt;1682,R1603&lt;=1850.2,M1603&gt;10),('[1]Pricing Schedule'!$J$113),
IF(AND(I1603=110000,R1603&gt;2018.4,R1603&lt;=2186.6,M1603&lt;=10),('[1]Pricing Schedule'!$J$105),
IF(AND(I1603=110000,R1603&gt;2018.4,R1603&lt;=2186.6,M1603&gt;10),('[1]Pricing Schedule'!$J$113),999999999)))))))))))))))))))))))))))))))))))))))</f>
        <v>1</v>
      </c>
      <c r="U1603" s="40">
        <f t="shared" si="156"/>
        <v>380461.90476190473</v>
      </c>
      <c r="V1603" s="41">
        <f t="shared" si="157"/>
        <v>2.6283840444572388</v>
      </c>
      <c r="Y1603" s="23">
        <v>250</v>
      </c>
      <c r="Z1603" s="23">
        <v>151</v>
      </c>
      <c r="AD1603" s="13"/>
      <c r="AE1603" s="13"/>
      <c r="AF1603" s="13"/>
      <c r="AR1603" s="35"/>
    </row>
    <row r="1604" spans="1:44">
      <c r="A1604" s="23">
        <v>1606</v>
      </c>
      <c r="B1604" s="23">
        <v>1606</v>
      </c>
      <c r="C1604" s="23" t="s">
        <v>2307</v>
      </c>
      <c r="D1604" s="23" t="s">
        <v>110</v>
      </c>
      <c r="E1604" s="23" t="s">
        <v>110</v>
      </c>
      <c r="F1604" s="23" t="s">
        <v>199</v>
      </c>
      <c r="G1604" s="23" t="s">
        <v>200</v>
      </c>
      <c r="H1604" s="23" t="s">
        <v>113</v>
      </c>
      <c r="I1604" s="13">
        <v>38000</v>
      </c>
      <c r="J1604" s="13">
        <v>38000</v>
      </c>
      <c r="K1604" s="23" t="s">
        <v>119</v>
      </c>
      <c r="L1604" s="24">
        <v>13.536</v>
      </c>
      <c r="M1604" s="37">
        <f t="shared" si="152"/>
        <v>14</v>
      </c>
      <c r="N1604" s="24">
        <v>0.504</v>
      </c>
      <c r="O1604" s="13">
        <v>3</v>
      </c>
      <c r="P1604" s="36">
        <f t="shared" si="153"/>
        <v>0.504</v>
      </c>
      <c r="Q1604" s="38">
        <f t="shared" si="154"/>
        <v>4.2</v>
      </c>
      <c r="R1604" s="37">
        <f t="shared" si="155"/>
        <v>4.2</v>
      </c>
      <c r="S1604" s="39">
        <f>IF(AND(I1604=38000,R1604&lt;=4.5,M1604&gt;8),'[1]Pricing Schedule'!$F$8+('[1]Pricing Schedule'!$F$9*M1604),
IF(AND(I1604=38000,R1604&lt;=4.5,M1604&lt;=8),'[1]Pricing Schedule'!$F$34+('[1]Pricing Schedule'!$F$36*M1604),
IF(AND(I1604=38000,R1604&gt;4.5,R1604&lt;=9,M1604&gt;8),'[1]Pricing Schedule'!$F$17+('[1]Pricing Schedule'!$F$18*M1604),
IF(AND(I1604=38000,R1604&gt;4.5,R1604&lt;=9,M1604&lt;=8),'[1]Pricing Schedule'!$F$34+('[1]Pricing Schedule'!$F$36*M1604),
IF(AND(I1604=38000,R1604&gt;9,R1604&lt;=12.8,M1604&gt;8),'[1]Pricing Schedule'!$F$26+('[1]Pricing Schedule'!$F$27*M1604),
IF(AND(I1604=38000,R1604&gt;9,R1604&lt;=12.8,M1604&lt;=8),'[1]Pricing Schedule'!$F$34+('[1]Pricing Schedule'!$F$36*M1604),
IF(AND(I1604=38000,R1604&gt;12.8,R1604&lt;=22.8),'[1]Pricing Schedule'!$F$34+('[1]Pricing Schedule'!$F$36*M1604),
IF(AND(I1604=38000,R1604&gt;22.8,R1604&lt;=30.2),'[1]Pricing Schedule'!$F$43+('[1]Pricing Schedule'!$F$45*M1604),
IF(AND(I1604=38000,R1604&gt;30.2,R1604&lt;=45.9),'[1]Pricing Schedule'!$F$52+('[1]Pricing Schedule'!$F$54*M1604),
IF(AND(I1604=38000,R1604&gt;45.9,R1604&lt;=123.4),'[1]Pricing Schedule'!$F$96+('[1]Pricing Schedule'!$F$97*M1604),
IF(AND(I1604=38000,R1604&gt;123.4,R1604&lt;=168.2,M1604&lt;=10),'[1]Pricing Schedule'!$F$103+('[1]Pricing Schedule'!$F$105*M1604),
IF(AND(I1604=38000,R1604&gt;123.4,R1604&lt;=168.2,M1604&gt;10),'[1]Pricing Schedule'!$F$111+('[1]Pricing Schedule'!$F$113*M1604),
IF(AND(I1604=38000,R1604&gt;157.4,R1604&lt;=336.4,M1604&lt;=10),('[1]Pricing Schedule'!$F$103+('[1]Pricing Schedule'!$F$105*M1604))*2,
IF(AND(I1604=38000,R1604&gt;157.4,R1604&lt;=336.4,M1604&gt;10),('[1]Pricing Schedule'!$F$111+('[1]Pricing Schedule'!$F$113*M1604))*2,
IF(AND(I1604=38000,R1604&gt;314.8,R1604&lt;=504.6,M1604&lt;=10),('[1]Pricing Schedule'!$F$103+('[1]Pricing Schedule'!$F$105*M1604))*3,
IF(AND(I1604=38000,R1604&gt;314.8,R1604&lt;=504.6,M1604&gt;10),('[1]Pricing Schedule'!$F$111+('[1]Pricing Schedule'!$F$113*M1604))*3,
IF(AND(I1604=38000,R1604&gt;472.2,R1604&lt;=672.8,M1604&lt;=10),('[1]Pricing Schedule'!$F$103+('[1]Pricing Schedule'!$F$105*M1604))*4,
IF(AND(I1604=38000,R1604&gt;472.2,R1604&lt;=672.8,M1604&gt;10),('[1]Pricing Schedule'!$F$111+('[1]Pricing Schedule'!$F$113*M1604))*4,
IF(AND(I1604=110000,R1604&lt;=12.8,M1604&gt;2),'[1]Pricing Schedule'!$F$62+('[1]Pricing Schedule'!$F$63*M1604),
IF(AND(I1604=110000,R1604&lt;=12.8,M1604&lt;=2),'[1]Pricing Schedule'!$F$96+('[1]Pricing Schedule'!$F$97*M1604),
IF(AND(I1604=110000,R1604&gt;12.8,R1604&lt;=22.8,M1604&gt;3),'[1]Pricing Schedule'!$F$71+('[1]Pricing Schedule'!$F$72*M1604),
IF(AND(I1604=110000,R1604&gt;12.8,R1604&lt;=22.8,M1604&lt;=3),'[1]Pricing Schedule'!$F$96+('[1]Pricing Schedule'!$F$97*M1604),
IF(AND(I1604=110000,R1604&gt;22.8,R1604&lt;=30.2),'[1]Pricing Schedule'!$F$80+('[1]Pricing Schedule'!$F$81*M1604),
IF(AND(I1604=110000,R1604&gt;30.2,R1604&lt;=45.9),'[1]Pricing Schedule'!$F$89+('[1]Pricing Schedule'!$F$90*M1604),
IF(AND(I1604=110000,R1604&gt;45.9,R1604&lt;=123.4),'[1]Pricing Schedule'!$F$96+('[1]Pricing Schedule'!$F$97*M1604),
IF(AND(I1604=110000,R1604&gt;123.4,R1604&lt;=168.2,M1604&lt;=10),'[1]Pricing Schedule'!$F$103+('[1]Pricing Schedule'!$F$105*M1604),
IF(AND(I1604=110000,R1604&gt;123.4,R1604&lt;=168.2,M1604&gt;10),'[1]Pricing Schedule'!$F$111+('[1]Pricing Schedule'!$F$113*M1604),
IF(AND(I1604=110000,R1604&gt;168.2,R1604&lt;=336.4,M1604&lt;=10),('[1]Pricing Schedule'!$F$103+('[1]Pricing Schedule'!$F$105*M1604))*2,
IF(AND(I1604=110000,R1604&gt;168.2,R1604&lt;=336.4,M1604&gt;10),('[1]Pricing Schedule'!$F$111+('[1]Pricing Schedule'!$F$113*M1604))*2,
IF(AND(I1604=110000,R1604&gt;336.4,R1604&lt;=504.6,M1604&lt;=10),('[1]Pricing Schedule'!$F$103+('[1]Pricing Schedule'!$F$105*M1604))*3,
IF(AND(I1604=110000,R1604&gt;336.4,R1604&lt;=504.6,M1604&gt;10),('[1]Pricing Schedule'!$F$111+('[1]Pricing Schedule'!$F$113*M1604))*3,
IF(AND(I1604=110000,R1604&gt;504.6,R1604&lt;=672.8,M1604&lt;=10),('[1]Pricing Schedule'!$F$103+('[1]Pricing Schedule'!$F$105*M1604))*4,
IF(AND(I1604=110000,R1604&gt;504.6,R1604&lt;=672.8,M1604&gt;10),('[1]Pricing Schedule'!$F$111+('[1]Pricing Schedule'!$F$113*M1604))*4,
IF(AND(I1604=110000,R1604&gt;672.8,R1604&lt;=841,M1604&lt;=10),('[1]Pricing Schedule'!$F$103+('[1]Pricing Schedule'!$F$105*M1604))*5,
IF(AND(I1604=110000,R1604&gt;672.8,R1604&lt;=841,M1604&gt;10),('[1]Pricing Schedule'!$F$111+('[1]Pricing Schedule'!$F$113*M1604))*5,
IF(AND(I1604=110000,R1604&gt;672.8,R1604&lt;=841,M1604&lt;=10),('[1]Pricing Schedule'!$F$103+('[1]Pricing Schedule'!$F$105*M1604))*5,
IF(AND(I1604=110000,R1604&gt;672.8,R1604&lt;=841,M1604&gt;10),('[1]Pricing Schedule'!$F$111+('[1]Pricing Schedule'!$F$113*M1604))*5,
IF(AND(I1604=110000,R1604&gt;1345.6,R1604&lt;=1513.8,M1604&lt;=10),('[1]Pricing Schedule'!$F$103+('[1]Pricing Schedule'!$F$105*M1604))*9,
IF(AND(I1604=110000,R1604&gt;1345.6,R1604&lt;=1513.8,M1604&gt;10),('[1]Pricing Schedule'!$F$111+('[1]Pricing Schedule'!$F$113*M1604))*9,
9999999999)))))))))))))))))))))))))))))))))))))))</f>
        <v>1597940</v>
      </c>
      <c r="T1604" s="21">
        <f>IF(AND(I1604=38000,R1604&lt;=4.5,M1604&gt;8),'[1]Pricing Schedule'!$J$9,
IF(AND(I1604=38000,R1604&lt;=4.5,M1604&lt;=8),'[1]Pricing Schedule'!$J$36,
IF(AND(I1604=38000,R1604&gt;4.5,R1604&lt;=9,M1604&gt;8),'[1]Pricing Schedule'!$J$18,
IF(AND(I1604=38000,R1604&gt;4.5,R1604&lt;=9,M1604&lt;=8),'[1]Pricing Schedule'!$J$36,
IF(AND(I1604=38000,R1604&gt;9,R1604&lt;=12.8,M1604&gt;8),'[1]Pricing Schedule'!$J$27,
IF(AND(I1604=38000,R1604&gt;9,R1604&lt;=12.8,M1604&lt;=8),'[1]Pricing Schedule'!$J$36,
IF(AND(I1604=38000,R1604&gt;12.8,R1604&lt;=22.8),'[1]Pricing Schedule'!$J$36,
IF(AND(I1604=38000,R1604&gt;22.8,R1604&lt;=30.2),'[1]Pricing Schedule'!$J$45,
IF(AND(I1604=38000,R1604&gt;30.2,R1604&lt;=45.9),'[1]Pricing Schedule'!$J$54,
IF(AND(I1604=38000,R1604&gt;45.9,R1604&lt;=123.4),'[1]Pricing Schedule'!$J$97,
IF(AND(I1604=38000,R1604&gt;123.4,R1604&lt;=168.2,M1604&lt;=10),'[1]Pricing Schedule'!$J$105,
IF(AND(I1604=38000,R1604&gt;123.4,R1604&lt;=168.2,M1604&gt;10),'[1]Pricing Schedule'!$J$113,
IF(AND(I1604=38000,R1604&gt;168.2,R1604&lt;=336.4,M1604&lt;=10),('[1]Pricing Schedule'!$J$105),
IF(AND(I1604=38000,R1604&gt;168.2,R1604&lt;=336.4,M1604&gt;10),('[1]Pricing Schedule'!$J$113),
IF(AND(I1604=38000,R1604&gt;336.4,R1604&lt;=504.6,M1604&lt;=10),('[1]Pricing Schedule'!$J$105),
IF(AND(I1604=38000,R1604&gt;336.4,R1604&lt;=504.6,M1604&gt;10),('[1]Pricing Schedule'!$J$113),
IF(AND(I1604=38000,R1604&gt;504.6,R1604&lt;=672.8,M1604&lt;=10),('[1]Pricing Schedule'!$J$105),
IF(AND(I1604=38000,R1604&gt;504.6,R1604&lt;=672.8,M1604&gt;10),('[1]Pricing Schedule'!$J$113),
IF(AND(I1604=110000,R1604&lt;=12.8,M1604&gt;2),'[1]Pricing Schedule'!$J$63,
IF(AND(I1604=110000,R1604&lt;=12.8,M1604&lt;=2),'[1]Pricing Schedule'!$J$97,
IF(AND(I1604=110000,R1604&gt;12.8,R1604&lt;=22.8,M1604&gt;3),'[1]Pricing Schedule'!$J$72,
IF(AND(I1604=110000,R1604&gt;12.8,R1604&lt;=22.8,M1604&lt;=3),'[1]Pricing Schedule'!$J$97,
IF(AND(I1604=110000,R1604&gt;22.8,R1604&lt;=30.2),'[1]Pricing Schedule'!$J$81,
IF(AND(I1604=110000,R1604&gt;30.2,R1604&lt;=45.9),'[1]Pricing Schedule'!$J$90,
IF(AND(I1604=110000,R1604&gt;45.9,R1604&lt;=123.4),'[1]Pricing Schedule'!$J$97,
IF(AND(I1604=110000,R1604&gt;123.4,R1604&lt;=168.2,M1604&lt;=10),'[1]Pricing Schedule'!$J$105,
IF(AND(I1604=110000,R1604&gt;123.4,R1604&lt;=168.2,M1604&gt;10),'[1]Pricing Schedule'!$J$113,
IF(AND(I1604=110000,R1604&gt;168.2,R1604&lt;=336.2,M1604&lt;=10),('[1]Pricing Schedule'!$J$105),
IF(AND(I1604=110000,R1604&gt;168.2,R1604&lt;=336.2,M1604&gt;10),('[1]Pricing Schedule'!$J$113),
IF(AND(I1604=110000,R1604&gt;336.4,R1604&lt;=504.6,M1604&lt;=10),('[1]Pricing Schedule'!$J$105),
IF(AND(I1604=110000,R1604&gt;336.4,R1604&lt;=504.6,M1604&gt;10),('[1]Pricing Schedule'!$J$113),
IF(AND(I1604=110000,R1604&gt;504.6,R1604&lt;=672.8,M1604&lt;=10),('[1]Pricing Schedule'!$J$105),
IF(AND(I1604=110000,R1604&gt;504.6,R1604&lt;=672.8,M1604&gt;10),('[1]Pricing Schedule'!$J$113),
IF(AND(I1604=110000,R1604&gt;672.8,R1604&lt;=841,M1604&lt;=10),('[1]Pricing Schedule'!$J$105),
IF(AND(I1604=110000,R1604&gt;672.8,R1604&lt;=841,M1604&gt;10),('[1]Pricing Schedule'!$J$113),
IF(AND(I1604=110000,R1604&gt;1682,R1604&lt;=1850.2,M1604&lt;=10),('[1]Pricing Schedule'!$J$105),
IF(AND(I1604=110000,R1604&gt;1682,R1604&lt;=1850.2,M1604&gt;10),('[1]Pricing Schedule'!$J$113),
IF(AND(I1604=110000,R1604&gt;2018.4,R1604&lt;=2186.6,M1604&lt;=10),('[1]Pricing Schedule'!$J$105),
IF(AND(I1604=110000,R1604&gt;2018.4,R1604&lt;=2186.6,M1604&gt;10),('[1]Pricing Schedule'!$J$113),999999999)))))))))))))))))))))))))))))))))))))))</f>
        <v>1</v>
      </c>
      <c r="U1604" s="40">
        <f t="shared" si="156"/>
        <v>380461.90476190473</v>
      </c>
      <c r="V1604" s="41">
        <f t="shared" si="157"/>
        <v>2.6283840444572388</v>
      </c>
      <c r="Y1604" s="23">
        <v>86</v>
      </c>
      <c r="Z1604" s="23">
        <v>151</v>
      </c>
      <c r="AD1604" s="13"/>
      <c r="AE1604" s="13"/>
      <c r="AF1604" s="13"/>
      <c r="AR1604" s="35"/>
    </row>
    <row r="1605" spans="1:44">
      <c r="A1605" s="23">
        <v>1607</v>
      </c>
      <c r="B1605" s="23">
        <v>1607</v>
      </c>
      <c r="C1605" s="23" t="s">
        <v>2308</v>
      </c>
      <c r="D1605" s="23" t="s">
        <v>110</v>
      </c>
      <c r="E1605" s="23" t="s">
        <v>110</v>
      </c>
      <c r="F1605" s="23" t="s">
        <v>199</v>
      </c>
      <c r="G1605" s="23" t="s">
        <v>200</v>
      </c>
      <c r="H1605" s="23" t="s">
        <v>113</v>
      </c>
      <c r="I1605" s="13">
        <v>38000</v>
      </c>
      <c r="J1605" s="13">
        <v>38000</v>
      </c>
      <c r="K1605" s="23" t="s">
        <v>119</v>
      </c>
      <c r="L1605" s="24">
        <v>13.622</v>
      </c>
      <c r="M1605" s="37">
        <f t="shared" si="152"/>
        <v>14</v>
      </c>
      <c r="N1605" s="24">
        <v>1.8839999999999999</v>
      </c>
      <c r="O1605" s="13">
        <v>3</v>
      </c>
      <c r="P1605" s="36">
        <f t="shared" si="153"/>
        <v>1.4129999999999998</v>
      </c>
      <c r="Q1605" s="38">
        <f t="shared" si="154"/>
        <v>8.4</v>
      </c>
      <c r="R1605" s="37">
        <f t="shared" si="155"/>
        <v>8.4</v>
      </c>
      <c r="S1605" s="39">
        <f>IF(AND(I1605=38000,R1605&lt;=4.5,M1605&gt;8),'[1]Pricing Schedule'!$F$8+('[1]Pricing Schedule'!$F$9*M1605),
IF(AND(I1605=38000,R1605&lt;=4.5,M1605&lt;=8),'[1]Pricing Schedule'!$F$34+('[1]Pricing Schedule'!$F$36*M1605),
IF(AND(I1605=38000,R1605&gt;4.5,R1605&lt;=9,M1605&gt;8),'[1]Pricing Schedule'!$F$17+('[1]Pricing Schedule'!$F$18*M1605),
IF(AND(I1605=38000,R1605&gt;4.5,R1605&lt;=9,M1605&lt;=8),'[1]Pricing Schedule'!$F$34+('[1]Pricing Schedule'!$F$36*M1605),
IF(AND(I1605=38000,R1605&gt;9,R1605&lt;=12.8,M1605&gt;8),'[1]Pricing Schedule'!$F$26+('[1]Pricing Schedule'!$F$27*M1605),
IF(AND(I1605=38000,R1605&gt;9,R1605&lt;=12.8,M1605&lt;=8),'[1]Pricing Schedule'!$F$34+('[1]Pricing Schedule'!$F$36*M1605),
IF(AND(I1605=38000,R1605&gt;12.8,R1605&lt;=22.8),'[1]Pricing Schedule'!$F$34+('[1]Pricing Schedule'!$F$36*M1605),
IF(AND(I1605=38000,R1605&gt;22.8,R1605&lt;=30.2),'[1]Pricing Schedule'!$F$43+('[1]Pricing Schedule'!$F$45*M1605),
IF(AND(I1605=38000,R1605&gt;30.2,R1605&lt;=45.9),'[1]Pricing Schedule'!$F$52+('[1]Pricing Schedule'!$F$54*M1605),
IF(AND(I1605=38000,R1605&gt;45.9,R1605&lt;=123.4),'[1]Pricing Schedule'!$F$96+('[1]Pricing Schedule'!$F$97*M1605),
IF(AND(I1605=38000,R1605&gt;123.4,R1605&lt;=168.2,M1605&lt;=10),'[1]Pricing Schedule'!$F$103+('[1]Pricing Schedule'!$F$105*M1605),
IF(AND(I1605=38000,R1605&gt;123.4,R1605&lt;=168.2,M1605&gt;10),'[1]Pricing Schedule'!$F$111+('[1]Pricing Schedule'!$F$113*M1605),
IF(AND(I1605=38000,R1605&gt;157.4,R1605&lt;=336.4,M1605&lt;=10),('[1]Pricing Schedule'!$F$103+('[1]Pricing Schedule'!$F$105*M1605))*2,
IF(AND(I1605=38000,R1605&gt;157.4,R1605&lt;=336.4,M1605&gt;10),('[1]Pricing Schedule'!$F$111+('[1]Pricing Schedule'!$F$113*M1605))*2,
IF(AND(I1605=38000,R1605&gt;314.8,R1605&lt;=504.6,M1605&lt;=10),('[1]Pricing Schedule'!$F$103+('[1]Pricing Schedule'!$F$105*M1605))*3,
IF(AND(I1605=38000,R1605&gt;314.8,R1605&lt;=504.6,M1605&gt;10),('[1]Pricing Schedule'!$F$111+('[1]Pricing Schedule'!$F$113*M1605))*3,
IF(AND(I1605=38000,R1605&gt;472.2,R1605&lt;=672.8,M1605&lt;=10),('[1]Pricing Schedule'!$F$103+('[1]Pricing Schedule'!$F$105*M1605))*4,
IF(AND(I1605=38000,R1605&gt;472.2,R1605&lt;=672.8,M1605&gt;10),('[1]Pricing Schedule'!$F$111+('[1]Pricing Schedule'!$F$113*M1605))*4,
IF(AND(I1605=110000,R1605&lt;=12.8,M1605&gt;2),'[1]Pricing Schedule'!$F$62+('[1]Pricing Schedule'!$F$63*M1605),
IF(AND(I1605=110000,R1605&lt;=12.8,M1605&lt;=2),'[1]Pricing Schedule'!$F$96+('[1]Pricing Schedule'!$F$97*M1605),
IF(AND(I1605=110000,R1605&gt;12.8,R1605&lt;=22.8,M1605&gt;3),'[1]Pricing Schedule'!$F$71+('[1]Pricing Schedule'!$F$72*M1605),
IF(AND(I1605=110000,R1605&gt;12.8,R1605&lt;=22.8,M1605&lt;=3),'[1]Pricing Schedule'!$F$96+('[1]Pricing Schedule'!$F$97*M1605),
IF(AND(I1605=110000,R1605&gt;22.8,R1605&lt;=30.2),'[1]Pricing Schedule'!$F$80+('[1]Pricing Schedule'!$F$81*M1605),
IF(AND(I1605=110000,R1605&gt;30.2,R1605&lt;=45.9),'[1]Pricing Schedule'!$F$89+('[1]Pricing Schedule'!$F$90*M1605),
IF(AND(I1605=110000,R1605&gt;45.9,R1605&lt;=123.4),'[1]Pricing Schedule'!$F$96+('[1]Pricing Schedule'!$F$97*M1605),
IF(AND(I1605=110000,R1605&gt;123.4,R1605&lt;=168.2,M1605&lt;=10),'[1]Pricing Schedule'!$F$103+('[1]Pricing Schedule'!$F$105*M1605),
IF(AND(I1605=110000,R1605&gt;123.4,R1605&lt;=168.2,M1605&gt;10),'[1]Pricing Schedule'!$F$111+('[1]Pricing Schedule'!$F$113*M1605),
IF(AND(I1605=110000,R1605&gt;168.2,R1605&lt;=336.4,M1605&lt;=10),('[1]Pricing Schedule'!$F$103+('[1]Pricing Schedule'!$F$105*M1605))*2,
IF(AND(I1605=110000,R1605&gt;168.2,R1605&lt;=336.4,M1605&gt;10),('[1]Pricing Schedule'!$F$111+('[1]Pricing Schedule'!$F$113*M1605))*2,
IF(AND(I1605=110000,R1605&gt;336.4,R1605&lt;=504.6,M1605&lt;=10),('[1]Pricing Schedule'!$F$103+('[1]Pricing Schedule'!$F$105*M1605))*3,
IF(AND(I1605=110000,R1605&gt;336.4,R1605&lt;=504.6,M1605&gt;10),('[1]Pricing Schedule'!$F$111+('[1]Pricing Schedule'!$F$113*M1605))*3,
IF(AND(I1605=110000,R1605&gt;504.6,R1605&lt;=672.8,M1605&lt;=10),('[1]Pricing Schedule'!$F$103+('[1]Pricing Schedule'!$F$105*M1605))*4,
IF(AND(I1605=110000,R1605&gt;504.6,R1605&lt;=672.8,M1605&gt;10),('[1]Pricing Schedule'!$F$111+('[1]Pricing Schedule'!$F$113*M1605))*4,
IF(AND(I1605=110000,R1605&gt;672.8,R1605&lt;=841,M1605&lt;=10),('[1]Pricing Schedule'!$F$103+('[1]Pricing Schedule'!$F$105*M1605))*5,
IF(AND(I1605=110000,R1605&gt;672.8,R1605&lt;=841,M1605&gt;10),('[1]Pricing Schedule'!$F$111+('[1]Pricing Schedule'!$F$113*M1605))*5,
IF(AND(I1605=110000,R1605&gt;672.8,R1605&lt;=841,M1605&lt;=10),('[1]Pricing Schedule'!$F$103+('[1]Pricing Schedule'!$F$105*M1605))*5,
IF(AND(I1605=110000,R1605&gt;672.8,R1605&lt;=841,M1605&gt;10),('[1]Pricing Schedule'!$F$111+('[1]Pricing Schedule'!$F$113*M1605))*5,
IF(AND(I1605=110000,R1605&gt;1345.6,R1605&lt;=1513.8,M1605&lt;=10),('[1]Pricing Schedule'!$F$103+('[1]Pricing Schedule'!$F$105*M1605))*9,
IF(AND(I1605=110000,R1605&gt;1345.6,R1605&lt;=1513.8,M1605&gt;10),('[1]Pricing Schedule'!$F$111+('[1]Pricing Schedule'!$F$113*M1605))*9,
9999999999)))))))))))))))))))))))))))))))))))))))</f>
        <v>1643300</v>
      </c>
      <c r="T1605" s="21">
        <f>IF(AND(I1605=38000,R1605&lt;=4.5,M1605&gt;8),'[1]Pricing Schedule'!$J$9,
IF(AND(I1605=38000,R1605&lt;=4.5,M1605&lt;=8),'[1]Pricing Schedule'!$J$36,
IF(AND(I1605=38000,R1605&gt;4.5,R1605&lt;=9,M1605&gt;8),'[1]Pricing Schedule'!$J$18,
IF(AND(I1605=38000,R1605&gt;4.5,R1605&lt;=9,M1605&lt;=8),'[1]Pricing Schedule'!$J$36,
IF(AND(I1605=38000,R1605&gt;9,R1605&lt;=12.8,M1605&gt;8),'[1]Pricing Schedule'!$J$27,
IF(AND(I1605=38000,R1605&gt;9,R1605&lt;=12.8,M1605&lt;=8),'[1]Pricing Schedule'!$J$36,
IF(AND(I1605=38000,R1605&gt;12.8,R1605&lt;=22.8),'[1]Pricing Schedule'!$J$36,
IF(AND(I1605=38000,R1605&gt;22.8,R1605&lt;=30.2),'[1]Pricing Schedule'!$J$45,
IF(AND(I1605=38000,R1605&gt;30.2,R1605&lt;=45.9),'[1]Pricing Schedule'!$J$54,
IF(AND(I1605=38000,R1605&gt;45.9,R1605&lt;=123.4),'[1]Pricing Schedule'!$J$97,
IF(AND(I1605=38000,R1605&gt;123.4,R1605&lt;=168.2,M1605&lt;=10),'[1]Pricing Schedule'!$J$105,
IF(AND(I1605=38000,R1605&gt;123.4,R1605&lt;=168.2,M1605&gt;10),'[1]Pricing Schedule'!$J$113,
IF(AND(I1605=38000,R1605&gt;168.2,R1605&lt;=336.4,M1605&lt;=10),('[1]Pricing Schedule'!$J$105),
IF(AND(I1605=38000,R1605&gt;168.2,R1605&lt;=336.4,M1605&gt;10),('[1]Pricing Schedule'!$J$113),
IF(AND(I1605=38000,R1605&gt;336.4,R1605&lt;=504.6,M1605&lt;=10),('[1]Pricing Schedule'!$J$105),
IF(AND(I1605=38000,R1605&gt;336.4,R1605&lt;=504.6,M1605&gt;10),('[1]Pricing Schedule'!$J$113),
IF(AND(I1605=38000,R1605&gt;504.6,R1605&lt;=672.8,M1605&lt;=10),('[1]Pricing Schedule'!$J$105),
IF(AND(I1605=38000,R1605&gt;504.6,R1605&lt;=672.8,M1605&gt;10),('[1]Pricing Schedule'!$J$113),
IF(AND(I1605=110000,R1605&lt;=12.8,M1605&gt;2),'[1]Pricing Schedule'!$J$63,
IF(AND(I1605=110000,R1605&lt;=12.8,M1605&lt;=2),'[1]Pricing Schedule'!$J$97,
IF(AND(I1605=110000,R1605&gt;12.8,R1605&lt;=22.8,M1605&gt;3),'[1]Pricing Schedule'!$J$72,
IF(AND(I1605=110000,R1605&gt;12.8,R1605&lt;=22.8,M1605&lt;=3),'[1]Pricing Schedule'!$J$97,
IF(AND(I1605=110000,R1605&gt;22.8,R1605&lt;=30.2),'[1]Pricing Schedule'!$J$81,
IF(AND(I1605=110000,R1605&gt;30.2,R1605&lt;=45.9),'[1]Pricing Schedule'!$J$90,
IF(AND(I1605=110000,R1605&gt;45.9,R1605&lt;=123.4),'[1]Pricing Schedule'!$J$97,
IF(AND(I1605=110000,R1605&gt;123.4,R1605&lt;=168.2,M1605&lt;=10),'[1]Pricing Schedule'!$J$105,
IF(AND(I1605=110000,R1605&gt;123.4,R1605&lt;=168.2,M1605&gt;10),'[1]Pricing Schedule'!$J$113,
IF(AND(I1605=110000,R1605&gt;168.2,R1605&lt;=336.2,M1605&lt;=10),('[1]Pricing Schedule'!$J$105),
IF(AND(I1605=110000,R1605&gt;168.2,R1605&lt;=336.2,M1605&gt;10),('[1]Pricing Schedule'!$J$113),
IF(AND(I1605=110000,R1605&gt;336.4,R1605&lt;=504.6,M1605&lt;=10),('[1]Pricing Schedule'!$J$105),
IF(AND(I1605=110000,R1605&gt;336.4,R1605&lt;=504.6,M1605&gt;10),('[1]Pricing Schedule'!$J$113),
IF(AND(I1605=110000,R1605&gt;504.6,R1605&lt;=672.8,M1605&lt;=10),('[1]Pricing Schedule'!$J$105),
IF(AND(I1605=110000,R1605&gt;504.6,R1605&lt;=672.8,M1605&gt;10),('[1]Pricing Schedule'!$J$113),
IF(AND(I1605=110000,R1605&gt;672.8,R1605&lt;=841,M1605&lt;=10),('[1]Pricing Schedule'!$J$105),
IF(AND(I1605=110000,R1605&gt;672.8,R1605&lt;=841,M1605&gt;10),('[1]Pricing Schedule'!$J$113),
IF(AND(I1605=110000,R1605&gt;1682,R1605&lt;=1850.2,M1605&lt;=10),('[1]Pricing Schedule'!$J$105),
IF(AND(I1605=110000,R1605&gt;1682,R1605&lt;=1850.2,M1605&gt;10),('[1]Pricing Schedule'!$J$113),
IF(AND(I1605=110000,R1605&gt;2018.4,R1605&lt;=2186.6,M1605&lt;=10),('[1]Pricing Schedule'!$J$105),
IF(AND(I1605=110000,R1605&gt;2018.4,R1605&lt;=2186.6,M1605&gt;10),('[1]Pricing Schedule'!$J$113),999999999)))))))))))))))))))))))))))))))))))))))</f>
        <v>2</v>
      </c>
      <c r="U1605" s="40">
        <f t="shared" si="156"/>
        <v>195630.95238095237</v>
      </c>
      <c r="V1605" s="41">
        <f t="shared" si="157"/>
        <v>5.1116655510253759</v>
      </c>
      <c r="Y1605" s="23">
        <v>689</v>
      </c>
      <c r="Z1605" s="23">
        <v>151</v>
      </c>
      <c r="AD1605" s="13"/>
      <c r="AE1605" s="13"/>
      <c r="AF1605" s="13"/>
      <c r="AR1605" s="35"/>
    </row>
    <row r="1606" spans="1:44">
      <c r="A1606" s="23">
        <v>1608</v>
      </c>
      <c r="B1606" s="23">
        <v>1608</v>
      </c>
      <c r="C1606" s="23" t="s">
        <v>2309</v>
      </c>
      <c r="D1606" s="23" t="s">
        <v>110</v>
      </c>
      <c r="E1606" s="23" t="s">
        <v>110</v>
      </c>
      <c r="F1606" s="23" t="s">
        <v>199</v>
      </c>
      <c r="G1606" s="23" t="s">
        <v>200</v>
      </c>
      <c r="H1606" s="23" t="s">
        <v>113</v>
      </c>
      <c r="I1606" s="13">
        <v>38000</v>
      </c>
      <c r="J1606" s="13">
        <v>38000</v>
      </c>
      <c r="K1606" s="23" t="s">
        <v>119</v>
      </c>
      <c r="L1606" s="24">
        <v>9.4079999999999995</v>
      </c>
      <c r="M1606" s="37">
        <f t="shared" si="152"/>
        <v>10</v>
      </c>
      <c r="N1606" s="24">
        <v>2.99</v>
      </c>
      <c r="O1606" s="13">
        <v>3</v>
      </c>
      <c r="P1606" s="36">
        <f t="shared" si="153"/>
        <v>2.2425000000000002</v>
      </c>
      <c r="Q1606" s="38">
        <f t="shared" si="154"/>
        <v>12.600000000000001</v>
      </c>
      <c r="R1606" s="37">
        <f t="shared" si="155"/>
        <v>12.600000000000001</v>
      </c>
      <c r="S1606" s="39">
        <f>IF(AND(I1606=38000,R1606&lt;=4.5,M1606&gt;8),'[1]Pricing Schedule'!$F$8+('[1]Pricing Schedule'!$F$9*M1606),
IF(AND(I1606=38000,R1606&lt;=4.5,M1606&lt;=8),'[1]Pricing Schedule'!$F$34+('[1]Pricing Schedule'!$F$36*M1606),
IF(AND(I1606=38000,R1606&gt;4.5,R1606&lt;=9,M1606&gt;8),'[1]Pricing Schedule'!$F$17+('[1]Pricing Schedule'!$F$18*M1606),
IF(AND(I1606=38000,R1606&gt;4.5,R1606&lt;=9,M1606&lt;=8),'[1]Pricing Schedule'!$F$34+('[1]Pricing Schedule'!$F$36*M1606),
IF(AND(I1606=38000,R1606&gt;9,R1606&lt;=12.8,M1606&gt;8),'[1]Pricing Schedule'!$F$26+('[1]Pricing Schedule'!$F$27*M1606),
IF(AND(I1606=38000,R1606&gt;9,R1606&lt;=12.8,M1606&lt;=8),'[1]Pricing Schedule'!$F$34+('[1]Pricing Schedule'!$F$36*M1606),
IF(AND(I1606=38000,R1606&gt;12.8,R1606&lt;=22.8),'[1]Pricing Schedule'!$F$34+('[1]Pricing Schedule'!$F$36*M1606),
IF(AND(I1606=38000,R1606&gt;22.8,R1606&lt;=30.2),'[1]Pricing Schedule'!$F$43+('[1]Pricing Schedule'!$F$45*M1606),
IF(AND(I1606=38000,R1606&gt;30.2,R1606&lt;=45.9),'[1]Pricing Schedule'!$F$52+('[1]Pricing Schedule'!$F$54*M1606),
IF(AND(I1606=38000,R1606&gt;45.9,R1606&lt;=123.4),'[1]Pricing Schedule'!$F$96+('[1]Pricing Schedule'!$F$97*M1606),
IF(AND(I1606=38000,R1606&gt;123.4,R1606&lt;=168.2,M1606&lt;=10),'[1]Pricing Schedule'!$F$103+('[1]Pricing Schedule'!$F$105*M1606),
IF(AND(I1606=38000,R1606&gt;123.4,R1606&lt;=168.2,M1606&gt;10),'[1]Pricing Schedule'!$F$111+('[1]Pricing Schedule'!$F$113*M1606),
IF(AND(I1606=38000,R1606&gt;157.4,R1606&lt;=336.4,M1606&lt;=10),('[1]Pricing Schedule'!$F$103+('[1]Pricing Schedule'!$F$105*M1606))*2,
IF(AND(I1606=38000,R1606&gt;157.4,R1606&lt;=336.4,M1606&gt;10),('[1]Pricing Schedule'!$F$111+('[1]Pricing Schedule'!$F$113*M1606))*2,
IF(AND(I1606=38000,R1606&gt;314.8,R1606&lt;=504.6,M1606&lt;=10),('[1]Pricing Schedule'!$F$103+('[1]Pricing Schedule'!$F$105*M1606))*3,
IF(AND(I1606=38000,R1606&gt;314.8,R1606&lt;=504.6,M1606&gt;10),('[1]Pricing Schedule'!$F$111+('[1]Pricing Schedule'!$F$113*M1606))*3,
IF(AND(I1606=38000,R1606&gt;472.2,R1606&lt;=672.8,M1606&lt;=10),('[1]Pricing Schedule'!$F$103+('[1]Pricing Schedule'!$F$105*M1606))*4,
IF(AND(I1606=38000,R1606&gt;472.2,R1606&lt;=672.8,M1606&gt;10),('[1]Pricing Schedule'!$F$111+('[1]Pricing Schedule'!$F$113*M1606))*4,
IF(AND(I1606=110000,R1606&lt;=12.8,M1606&gt;2),'[1]Pricing Schedule'!$F$62+('[1]Pricing Schedule'!$F$63*M1606),
IF(AND(I1606=110000,R1606&lt;=12.8,M1606&lt;=2),'[1]Pricing Schedule'!$F$96+('[1]Pricing Schedule'!$F$97*M1606),
IF(AND(I1606=110000,R1606&gt;12.8,R1606&lt;=22.8,M1606&gt;3),'[1]Pricing Schedule'!$F$71+('[1]Pricing Schedule'!$F$72*M1606),
IF(AND(I1606=110000,R1606&gt;12.8,R1606&lt;=22.8,M1606&lt;=3),'[1]Pricing Schedule'!$F$96+('[1]Pricing Schedule'!$F$97*M1606),
IF(AND(I1606=110000,R1606&gt;22.8,R1606&lt;=30.2),'[1]Pricing Schedule'!$F$80+('[1]Pricing Schedule'!$F$81*M1606),
IF(AND(I1606=110000,R1606&gt;30.2,R1606&lt;=45.9),'[1]Pricing Schedule'!$F$89+('[1]Pricing Schedule'!$F$90*M1606),
IF(AND(I1606=110000,R1606&gt;45.9,R1606&lt;=123.4),'[1]Pricing Schedule'!$F$96+('[1]Pricing Schedule'!$F$97*M1606),
IF(AND(I1606=110000,R1606&gt;123.4,R1606&lt;=168.2,M1606&lt;=10),'[1]Pricing Schedule'!$F$103+('[1]Pricing Schedule'!$F$105*M1606),
IF(AND(I1606=110000,R1606&gt;123.4,R1606&lt;=168.2,M1606&gt;10),'[1]Pricing Schedule'!$F$111+('[1]Pricing Schedule'!$F$113*M1606),
IF(AND(I1606=110000,R1606&gt;168.2,R1606&lt;=336.4,M1606&lt;=10),('[1]Pricing Schedule'!$F$103+('[1]Pricing Schedule'!$F$105*M1606))*2,
IF(AND(I1606=110000,R1606&gt;168.2,R1606&lt;=336.4,M1606&gt;10),('[1]Pricing Schedule'!$F$111+('[1]Pricing Schedule'!$F$113*M1606))*2,
IF(AND(I1606=110000,R1606&gt;336.4,R1606&lt;=504.6,M1606&lt;=10),('[1]Pricing Schedule'!$F$103+('[1]Pricing Schedule'!$F$105*M1606))*3,
IF(AND(I1606=110000,R1606&gt;336.4,R1606&lt;=504.6,M1606&gt;10),('[1]Pricing Schedule'!$F$111+('[1]Pricing Schedule'!$F$113*M1606))*3,
IF(AND(I1606=110000,R1606&gt;504.6,R1606&lt;=672.8,M1606&lt;=10),('[1]Pricing Schedule'!$F$103+('[1]Pricing Schedule'!$F$105*M1606))*4,
IF(AND(I1606=110000,R1606&gt;504.6,R1606&lt;=672.8,M1606&gt;10),('[1]Pricing Schedule'!$F$111+('[1]Pricing Schedule'!$F$113*M1606))*4,
IF(AND(I1606=110000,R1606&gt;672.8,R1606&lt;=841,M1606&lt;=10),('[1]Pricing Schedule'!$F$103+('[1]Pricing Schedule'!$F$105*M1606))*5,
IF(AND(I1606=110000,R1606&gt;672.8,R1606&lt;=841,M1606&gt;10),('[1]Pricing Schedule'!$F$111+('[1]Pricing Schedule'!$F$113*M1606))*5,
IF(AND(I1606=110000,R1606&gt;672.8,R1606&lt;=841,M1606&lt;=10),('[1]Pricing Schedule'!$F$103+('[1]Pricing Schedule'!$F$105*M1606))*5,
IF(AND(I1606=110000,R1606&gt;672.8,R1606&lt;=841,M1606&gt;10),('[1]Pricing Schedule'!$F$111+('[1]Pricing Schedule'!$F$113*M1606))*5,
IF(AND(I1606=110000,R1606&gt;1345.6,R1606&lt;=1513.8,M1606&lt;=10),('[1]Pricing Schedule'!$F$103+('[1]Pricing Schedule'!$F$105*M1606))*9,
IF(AND(I1606=110000,R1606&gt;1345.6,R1606&lt;=1513.8,M1606&gt;10),('[1]Pricing Schedule'!$F$111+('[1]Pricing Schedule'!$F$113*M1606))*9,
9999999999)))))))))))))))))))))))))))))))))))))))</f>
        <v>1469550</v>
      </c>
      <c r="T1606" s="21">
        <f>IF(AND(I1606=38000,R1606&lt;=4.5,M1606&gt;8),'[1]Pricing Schedule'!$J$9,
IF(AND(I1606=38000,R1606&lt;=4.5,M1606&lt;=8),'[1]Pricing Schedule'!$J$36,
IF(AND(I1606=38000,R1606&gt;4.5,R1606&lt;=9,M1606&gt;8),'[1]Pricing Schedule'!$J$18,
IF(AND(I1606=38000,R1606&gt;4.5,R1606&lt;=9,M1606&lt;=8),'[1]Pricing Schedule'!$J$36,
IF(AND(I1606=38000,R1606&gt;9,R1606&lt;=12.8,M1606&gt;8),'[1]Pricing Schedule'!$J$27,
IF(AND(I1606=38000,R1606&gt;9,R1606&lt;=12.8,M1606&lt;=8),'[1]Pricing Schedule'!$J$36,
IF(AND(I1606=38000,R1606&gt;12.8,R1606&lt;=22.8),'[1]Pricing Schedule'!$J$36,
IF(AND(I1606=38000,R1606&gt;22.8,R1606&lt;=30.2),'[1]Pricing Schedule'!$J$45,
IF(AND(I1606=38000,R1606&gt;30.2,R1606&lt;=45.9),'[1]Pricing Schedule'!$J$54,
IF(AND(I1606=38000,R1606&gt;45.9,R1606&lt;=123.4),'[1]Pricing Schedule'!$J$97,
IF(AND(I1606=38000,R1606&gt;123.4,R1606&lt;=168.2,M1606&lt;=10),'[1]Pricing Schedule'!$J$105,
IF(AND(I1606=38000,R1606&gt;123.4,R1606&lt;=168.2,M1606&gt;10),'[1]Pricing Schedule'!$J$113,
IF(AND(I1606=38000,R1606&gt;168.2,R1606&lt;=336.4,M1606&lt;=10),('[1]Pricing Schedule'!$J$105),
IF(AND(I1606=38000,R1606&gt;168.2,R1606&lt;=336.4,M1606&gt;10),('[1]Pricing Schedule'!$J$113),
IF(AND(I1606=38000,R1606&gt;336.4,R1606&lt;=504.6,M1606&lt;=10),('[1]Pricing Schedule'!$J$105),
IF(AND(I1606=38000,R1606&gt;336.4,R1606&lt;=504.6,M1606&gt;10),('[1]Pricing Schedule'!$J$113),
IF(AND(I1606=38000,R1606&gt;504.6,R1606&lt;=672.8,M1606&lt;=10),('[1]Pricing Schedule'!$J$105),
IF(AND(I1606=38000,R1606&gt;504.6,R1606&lt;=672.8,M1606&gt;10),('[1]Pricing Schedule'!$J$113),
IF(AND(I1606=110000,R1606&lt;=12.8,M1606&gt;2),'[1]Pricing Schedule'!$J$63,
IF(AND(I1606=110000,R1606&lt;=12.8,M1606&lt;=2),'[1]Pricing Schedule'!$J$97,
IF(AND(I1606=110000,R1606&gt;12.8,R1606&lt;=22.8,M1606&gt;3),'[1]Pricing Schedule'!$J$72,
IF(AND(I1606=110000,R1606&gt;12.8,R1606&lt;=22.8,M1606&lt;=3),'[1]Pricing Schedule'!$J$97,
IF(AND(I1606=110000,R1606&gt;22.8,R1606&lt;=30.2),'[1]Pricing Schedule'!$J$81,
IF(AND(I1606=110000,R1606&gt;30.2,R1606&lt;=45.9),'[1]Pricing Schedule'!$J$90,
IF(AND(I1606=110000,R1606&gt;45.9,R1606&lt;=123.4),'[1]Pricing Schedule'!$J$97,
IF(AND(I1606=110000,R1606&gt;123.4,R1606&lt;=168.2,M1606&lt;=10),'[1]Pricing Schedule'!$J$105,
IF(AND(I1606=110000,R1606&gt;123.4,R1606&lt;=168.2,M1606&gt;10),'[1]Pricing Schedule'!$J$113,
IF(AND(I1606=110000,R1606&gt;168.2,R1606&lt;=336.2,M1606&lt;=10),('[1]Pricing Schedule'!$J$105),
IF(AND(I1606=110000,R1606&gt;168.2,R1606&lt;=336.2,M1606&gt;10),('[1]Pricing Schedule'!$J$113),
IF(AND(I1606=110000,R1606&gt;336.4,R1606&lt;=504.6,M1606&lt;=10),('[1]Pricing Schedule'!$J$105),
IF(AND(I1606=110000,R1606&gt;336.4,R1606&lt;=504.6,M1606&gt;10),('[1]Pricing Schedule'!$J$113),
IF(AND(I1606=110000,R1606&gt;504.6,R1606&lt;=672.8,M1606&lt;=10),('[1]Pricing Schedule'!$J$105),
IF(AND(I1606=110000,R1606&gt;504.6,R1606&lt;=672.8,M1606&gt;10),('[1]Pricing Schedule'!$J$113),
IF(AND(I1606=110000,R1606&gt;672.8,R1606&lt;=841,M1606&lt;=10),('[1]Pricing Schedule'!$J$105),
IF(AND(I1606=110000,R1606&gt;672.8,R1606&lt;=841,M1606&gt;10),('[1]Pricing Schedule'!$J$113),
IF(AND(I1606=110000,R1606&gt;1682,R1606&lt;=1850.2,M1606&lt;=10),('[1]Pricing Schedule'!$J$105),
IF(AND(I1606=110000,R1606&gt;1682,R1606&lt;=1850.2,M1606&gt;10),('[1]Pricing Schedule'!$J$113),
IF(AND(I1606=110000,R1606&gt;2018.4,R1606&lt;=2186.6,M1606&lt;=10),('[1]Pricing Schedule'!$J$105),
IF(AND(I1606=110000,R1606&gt;2018.4,R1606&lt;=2186.6,M1606&gt;10),('[1]Pricing Schedule'!$J$113),999999999)))))))))))))))))))))))))))))))))))))))</f>
        <v>3</v>
      </c>
      <c r="U1606" s="40">
        <f t="shared" si="156"/>
        <v>116630.95238095237</v>
      </c>
      <c r="V1606" s="41">
        <f t="shared" si="157"/>
        <v>8.5740532816168233</v>
      </c>
      <c r="Y1606" s="23">
        <v>634</v>
      </c>
      <c r="Z1606" s="23">
        <v>151</v>
      </c>
      <c r="AD1606" s="13"/>
      <c r="AE1606" s="13"/>
      <c r="AF1606" s="13"/>
      <c r="AR1606" s="35"/>
    </row>
    <row r="1607" spans="1:44">
      <c r="A1607" s="23">
        <v>1609</v>
      </c>
      <c r="B1607" s="23">
        <v>1609</v>
      </c>
      <c r="C1607" s="23" t="s">
        <v>2310</v>
      </c>
      <c r="D1607" s="23" t="s">
        <v>110</v>
      </c>
      <c r="E1607" s="23" t="s">
        <v>110</v>
      </c>
      <c r="F1607" s="23" t="s">
        <v>199</v>
      </c>
      <c r="G1607" s="23" t="s">
        <v>200</v>
      </c>
      <c r="H1607" s="23" t="s">
        <v>113</v>
      </c>
      <c r="I1607" s="13">
        <v>38000</v>
      </c>
      <c r="J1607" s="13">
        <v>38000</v>
      </c>
      <c r="K1607" s="23" t="s">
        <v>119</v>
      </c>
      <c r="L1607" s="24">
        <v>12.75</v>
      </c>
      <c r="M1607" s="37">
        <f t="shared" si="152"/>
        <v>13</v>
      </c>
      <c r="N1607" s="24">
        <v>0.61499999999999999</v>
      </c>
      <c r="O1607" s="13">
        <v>3</v>
      </c>
      <c r="P1607" s="36">
        <f t="shared" si="153"/>
        <v>0.61499999999999999</v>
      </c>
      <c r="Q1607" s="38">
        <f t="shared" si="154"/>
        <v>4.2</v>
      </c>
      <c r="R1607" s="37">
        <f t="shared" si="155"/>
        <v>4.2</v>
      </c>
      <c r="S1607" s="39">
        <f>IF(AND(I1607=38000,R1607&lt;=4.5,M1607&gt;8),'[1]Pricing Schedule'!$F$8+('[1]Pricing Schedule'!$F$9*M1607),
IF(AND(I1607=38000,R1607&lt;=4.5,M1607&lt;=8),'[1]Pricing Schedule'!$F$34+('[1]Pricing Schedule'!$F$36*M1607),
IF(AND(I1607=38000,R1607&gt;4.5,R1607&lt;=9,M1607&gt;8),'[1]Pricing Schedule'!$F$17+('[1]Pricing Schedule'!$F$18*M1607),
IF(AND(I1607=38000,R1607&gt;4.5,R1607&lt;=9,M1607&lt;=8),'[1]Pricing Schedule'!$F$34+('[1]Pricing Schedule'!$F$36*M1607),
IF(AND(I1607=38000,R1607&gt;9,R1607&lt;=12.8,M1607&gt;8),'[1]Pricing Schedule'!$F$26+('[1]Pricing Schedule'!$F$27*M1607),
IF(AND(I1607=38000,R1607&gt;9,R1607&lt;=12.8,M1607&lt;=8),'[1]Pricing Schedule'!$F$34+('[1]Pricing Schedule'!$F$36*M1607),
IF(AND(I1607=38000,R1607&gt;12.8,R1607&lt;=22.8),'[1]Pricing Schedule'!$F$34+('[1]Pricing Schedule'!$F$36*M1607),
IF(AND(I1607=38000,R1607&gt;22.8,R1607&lt;=30.2),'[1]Pricing Schedule'!$F$43+('[1]Pricing Schedule'!$F$45*M1607),
IF(AND(I1607=38000,R1607&gt;30.2,R1607&lt;=45.9),'[1]Pricing Schedule'!$F$52+('[1]Pricing Schedule'!$F$54*M1607),
IF(AND(I1607=38000,R1607&gt;45.9,R1607&lt;=123.4),'[1]Pricing Schedule'!$F$96+('[1]Pricing Schedule'!$F$97*M1607),
IF(AND(I1607=38000,R1607&gt;123.4,R1607&lt;=168.2,M1607&lt;=10),'[1]Pricing Schedule'!$F$103+('[1]Pricing Schedule'!$F$105*M1607),
IF(AND(I1607=38000,R1607&gt;123.4,R1607&lt;=168.2,M1607&gt;10),'[1]Pricing Schedule'!$F$111+('[1]Pricing Schedule'!$F$113*M1607),
IF(AND(I1607=38000,R1607&gt;157.4,R1607&lt;=336.4,M1607&lt;=10),('[1]Pricing Schedule'!$F$103+('[1]Pricing Schedule'!$F$105*M1607))*2,
IF(AND(I1607=38000,R1607&gt;157.4,R1607&lt;=336.4,M1607&gt;10),('[1]Pricing Schedule'!$F$111+('[1]Pricing Schedule'!$F$113*M1607))*2,
IF(AND(I1607=38000,R1607&gt;314.8,R1607&lt;=504.6,M1607&lt;=10),('[1]Pricing Schedule'!$F$103+('[1]Pricing Schedule'!$F$105*M1607))*3,
IF(AND(I1607=38000,R1607&gt;314.8,R1607&lt;=504.6,M1607&gt;10),('[1]Pricing Schedule'!$F$111+('[1]Pricing Schedule'!$F$113*M1607))*3,
IF(AND(I1607=38000,R1607&gt;472.2,R1607&lt;=672.8,M1607&lt;=10),('[1]Pricing Schedule'!$F$103+('[1]Pricing Schedule'!$F$105*M1607))*4,
IF(AND(I1607=38000,R1607&gt;472.2,R1607&lt;=672.8,M1607&gt;10),('[1]Pricing Schedule'!$F$111+('[1]Pricing Schedule'!$F$113*M1607))*4,
IF(AND(I1607=110000,R1607&lt;=12.8,M1607&gt;2),'[1]Pricing Schedule'!$F$62+('[1]Pricing Schedule'!$F$63*M1607),
IF(AND(I1607=110000,R1607&lt;=12.8,M1607&lt;=2),'[1]Pricing Schedule'!$F$96+('[1]Pricing Schedule'!$F$97*M1607),
IF(AND(I1607=110000,R1607&gt;12.8,R1607&lt;=22.8,M1607&gt;3),'[1]Pricing Schedule'!$F$71+('[1]Pricing Schedule'!$F$72*M1607),
IF(AND(I1607=110000,R1607&gt;12.8,R1607&lt;=22.8,M1607&lt;=3),'[1]Pricing Schedule'!$F$96+('[1]Pricing Schedule'!$F$97*M1607),
IF(AND(I1607=110000,R1607&gt;22.8,R1607&lt;=30.2),'[1]Pricing Schedule'!$F$80+('[1]Pricing Schedule'!$F$81*M1607),
IF(AND(I1607=110000,R1607&gt;30.2,R1607&lt;=45.9),'[1]Pricing Schedule'!$F$89+('[1]Pricing Schedule'!$F$90*M1607),
IF(AND(I1607=110000,R1607&gt;45.9,R1607&lt;=123.4),'[1]Pricing Schedule'!$F$96+('[1]Pricing Schedule'!$F$97*M1607),
IF(AND(I1607=110000,R1607&gt;123.4,R1607&lt;=168.2,M1607&lt;=10),'[1]Pricing Schedule'!$F$103+('[1]Pricing Schedule'!$F$105*M1607),
IF(AND(I1607=110000,R1607&gt;123.4,R1607&lt;=168.2,M1607&gt;10),'[1]Pricing Schedule'!$F$111+('[1]Pricing Schedule'!$F$113*M1607),
IF(AND(I1607=110000,R1607&gt;168.2,R1607&lt;=336.4,M1607&lt;=10),('[1]Pricing Schedule'!$F$103+('[1]Pricing Schedule'!$F$105*M1607))*2,
IF(AND(I1607=110000,R1607&gt;168.2,R1607&lt;=336.4,M1607&gt;10),('[1]Pricing Schedule'!$F$111+('[1]Pricing Schedule'!$F$113*M1607))*2,
IF(AND(I1607=110000,R1607&gt;336.4,R1607&lt;=504.6,M1607&lt;=10),('[1]Pricing Schedule'!$F$103+('[1]Pricing Schedule'!$F$105*M1607))*3,
IF(AND(I1607=110000,R1607&gt;336.4,R1607&lt;=504.6,M1607&gt;10),('[1]Pricing Schedule'!$F$111+('[1]Pricing Schedule'!$F$113*M1607))*3,
IF(AND(I1607=110000,R1607&gt;504.6,R1607&lt;=672.8,M1607&lt;=10),('[1]Pricing Schedule'!$F$103+('[1]Pricing Schedule'!$F$105*M1607))*4,
IF(AND(I1607=110000,R1607&gt;504.6,R1607&lt;=672.8,M1607&gt;10),('[1]Pricing Schedule'!$F$111+('[1]Pricing Schedule'!$F$113*M1607))*4,
IF(AND(I1607=110000,R1607&gt;672.8,R1607&lt;=841,M1607&lt;=10),('[1]Pricing Schedule'!$F$103+('[1]Pricing Schedule'!$F$105*M1607))*5,
IF(AND(I1607=110000,R1607&gt;672.8,R1607&lt;=841,M1607&gt;10),('[1]Pricing Schedule'!$F$111+('[1]Pricing Schedule'!$F$113*M1607))*5,
IF(AND(I1607=110000,R1607&gt;672.8,R1607&lt;=841,M1607&lt;=10),('[1]Pricing Schedule'!$F$103+('[1]Pricing Schedule'!$F$105*M1607))*5,
IF(AND(I1607=110000,R1607&gt;672.8,R1607&lt;=841,M1607&gt;10),('[1]Pricing Schedule'!$F$111+('[1]Pricing Schedule'!$F$113*M1607))*5,
IF(AND(I1607=110000,R1607&gt;1345.6,R1607&lt;=1513.8,M1607&lt;=10),('[1]Pricing Schedule'!$F$103+('[1]Pricing Schedule'!$F$105*M1607))*9,
IF(AND(I1607=110000,R1607&gt;1345.6,R1607&lt;=1513.8,M1607&gt;10),('[1]Pricing Schedule'!$F$111+('[1]Pricing Schedule'!$F$113*M1607))*9,
9999999999)))))))))))))))))))))))))))))))))))))))</f>
        <v>1545240</v>
      </c>
      <c r="T1607" s="21">
        <f>IF(AND(I1607=38000,R1607&lt;=4.5,M1607&gt;8),'[1]Pricing Schedule'!$J$9,
IF(AND(I1607=38000,R1607&lt;=4.5,M1607&lt;=8),'[1]Pricing Schedule'!$J$36,
IF(AND(I1607=38000,R1607&gt;4.5,R1607&lt;=9,M1607&gt;8),'[1]Pricing Schedule'!$J$18,
IF(AND(I1607=38000,R1607&gt;4.5,R1607&lt;=9,M1607&lt;=8),'[1]Pricing Schedule'!$J$36,
IF(AND(I1607=38000,R1607&gt;9,R1607&lt;=12.8,M1607&gt;8),'[1]Pricing Schedule'!$J$27,
IF(AND(I1607=38000,R1607&gt;9,R1607&lt;=12.8,M1607&lt;=8),'[1]Pricing Schedule'!$J$36,
IF(AND(I1607=38000,R1607&gt;12.8,R1607&lt;=22.8),'[1]Pricing Schedule'!$J$36,
IF(AND(I1607=38000,R1607&gt;22.8,R1607&lt;=30.2),'[1]Pricing Schedule'!$J$45,
IF(AND(I1607=38000,R1607&gt;30.2,R1607&lt;=45.9),'[1]Pricing Schedule'!$J$54,
IF(AND(I1607=38000,R1607&gt;45.9,R1607&lt;=123.4),'[1]Pricing Schedule'!$J$97,
IF(AND(I1607=38000,R1607&gt;123.4,R1607&lt;=168.2,M1607&lt;=10),'[1]Pricing Schedule'!$J$105,
IF(AND(I1607=38000,R1607&gt;123.4,R1607&lt;=168.2,M1607&gt;10),'[1]Pricing Schedule'!$J$113,
IF(AND(I1607=38000,R1607&gt;168.2,R1607&lt;=336.4,M1607&lt;=10),('[1]Pricing Schedule'!$J$105),
IF(AND(I1607=38000,R1607&gt;168.2,R1607&lt;=336.4,M1607&gt;10),('[1]Pricing Schedule'!$J$113),
IF(AND(I1607=38000,R1607&gt;336.4,R1607&lt;=504.6,M1607&lt;=10),('[1]Pricing Schedule'!$J$105),
IF(AND(I1607=38000,R1607&gt;336.4,R1607&lt;=504.6,M1607&gt;10),('[1]Pricing Schedule'!$J$113),
IF(AND(I1607=38000,R1607&gt;504.6,R1607&lt;=672.8,M1607&lt;=10),('[1]Pricing Schedule'!$J$105),
IF(AND(I1607=38000,R1607&gt;504.6,R1607&lt;=672.8,M1607&gt;10),('[1]Pricing Schedule'!$J$113),
IF(AND(I1607=110000,R1607&lt;=12.8,M1607&gt;2),'[1]Pricing Schedule'!$J$63,
IF(AND(I1607=110000,R1607&lt;=12.8,M1607&lt;=2),'[1]Pricing Schedule'!$J$97,
IF(AND(I1607=110000,R1607&gt;12.8,R1607&lt;=22.8,M1607&gt;3),'[1]Pricing Schedule'!$J$72,
IF(AND(I1607=110000,R1607&gt;12.8,R1607&lt;=22.8,M1607&lt;=3),'[1]Pricing Schedule'!$J$97,
IF(AND(I1607=110000,R1607&gt;22.8,R1607&lt;=30.2),'[1]Pricing Schedule'!$J$81,
IF(AND(I1607=110000,R1607&gt;30.2,R1607&lt;=45.9),'[1]Pricing Schedule'!$J$90,
IF(AND(I1607=110000,R1607&gt;45.9,R1607&lt;=123.4),'[1]Pricing Schedule'!$J$97,
IF(AND(I1607=110000,R1607&gt;123.4,R1607&lt;=168.2,M1607&lt;=10),'[1]Pricing Schedule'!$J$105,
IF(AND(I1607=110000,R1607&gt;123.4,R1607&lt;=168.2,M1607&gt;10),'[1]Pricing Schedule'!$J$113,
IF(AND(I1607=110000,R1607&gt;168.2,R1607&lt;=336.2,M1607&lt;=10),('[1]Pricing Schedule'!$J$105),
IF(AND(I1607=110000,R1607&gt;168.2,R1607&lt;=336.2,M1607&gt;10),('[1]Pricing Schedule'!$J$113),
IF(AND(I1607=110000,R1607&gt;336.4,R1607&lt;=504.6,M1607&lt;=10),('[1]Pricing Schedule'!$J$105),
IF(AND(I1607=110000,R1607&gt;336.4,R1607&lt;=504.6,M1607&gt;10),('[1]Pricing Schedule'!$J$113),
IF(AND(I1607=110000,R1607&gt;504.6,R1607&lt;=672.8,M1607&lt;=10),('[1]Pricing Schedule'!$J$105),
IF(AND(I1607=110000,R1607&gt;504.6,R1607&lt;=672.8,M1607&gt;10),('[1]Pricing Schedule'!$J$113),
IF(AND(I1607=110000,R1607&gt;672.8,R1607&lt;=841,M1607&lt;=10),('[1]Pricing Schedule'!$J$105),
IF(AND(I1607=110000,R1607&gt;672.8,R1607&lt;=841,M1607&gt;10),('[1]Pricing Schedule'!$J$113),
IF(AND(I1607=110000,R1607&gt;1682,R1607&lt;=1850.2,M1607&lt;=10),('[1]Pricing Schedule'!$J$105),
IF(AND(I1607=110000,R1607&gt;1682,R1607&lt;=1850.2,M1607&gt;10),('[1]Pricing Schedule'!$J$113),
IF(AND(I1607=110000,R1607&gt;2018.4,R1607&lt;=2186.6,M1607&lt;=10),('[1]Pricing Schedule'!$J$105),
IF(AND(I1607=110000,R1607&gt;2018.4,R1607&lt;=2186.6,M1607&gt;10),('[1]Pricing Schedule'!$J$113),999999999)))))))))))))))))))))))))))))))))))))))</f>
        <v>1</v>
      </c>
      <c r="U1607" s="40">
        <f t="shared" si="156"/>
        <v>367914.28571428568</v>
      </c>
      <c r="V1607" s="41">
        <f t="shared" si="157"/>
        <v>2.7180243845616214</v>
      </c>
      <c r="Y1607" s="23">
        <v>295</v>
      </c>
      <c r="Z1607" s="23">
        <v>151</v>
      </c>
      <c r="AD1607" s="13"/>
      <c r="AE1607" s="13"/>
      <c r="AF1607" s="13"/>
      <c r="AR1607" s="35"/>
    </row>
    <row r="1608" spans="1:44">
      <c r="A1608" s="23">
        <v>1610</v>
      </c>
      <c r="B1608" s="23">
        <v>1610</v>
      </c>
      <c r="C1608" s="23" t="s">
        <v>2311</v>
      </c>
      <c r="D1608" s="23" t="s">
        <v>110</v>
      </c>
      <c r="E1608" s="23" t="s">
        <v>110</v>
      </c>
      <c r="F1608" s="23" t="s">
        <v>199</v>
      </c>
      <c r="G1608" s="23" t="s">
        <v>200</v>
      </c>
      <c r="H1608" s="23" t="s">
        <v>113</v>
      </c>
      <c r="I1608" s="13">
        <v>38000</v>
      </c>
      <c r="J1608" s="13">
        <v>38000</v>
      </c>
      <c r="K1608" s="23" t="s">
        <v>119</v>
      </c>
      <c r="L1608" s="24">
        <v>9.8140000000000001</v>
      </c>
      <c r="M1608" s="37">
        <f t="shared" si="152"/>
        <v>10</v>
      </c>
      <c r="N1608" s="24">
        <v>0.85799999999999998</v>
      </c>
      <c r="O1608" s="13">
        <v>3</v>
      </c>
      <c r="P1608" s="36">
        <f t="shared" si="153"/>
        <v>0.85799999999999998</v>
      </c>
      <c r="Q1608" s="38">
        <f t="shared" si="154"/>
        <v>4.2</v>
      </c>
      <c r="R1608" s="37">
        <f t="shared" si="155"/>
        <v>4.2</v>
      </c>
      <c r="S1608" s="39">
        <f>IF(AND(I1608=38000,R1608&lt;=4.5,M1608&gt;8),'[1]Pricing Schedule'!$F$8+('[1]Pricing Schedule'!$F$9*M1608),
IF(AND(I1608=38000,R1608&lt;=4.5,M1608&lt;=8),'[1]Pricing Schedule'!$F$34+('[1]Pricing Schedule'!$F$36*M1608),
IF(AND(I1608=38000,R1608&gt;4.5,R1608&lt;=9,M1608&gt;8),'[1]Pricing Schedule'!$F$17+('[1]Pricing Schedule'!$F$18*M1608),
IF(AND(I1608=38000,R1608&gt;4.5,R1608&lt;=9,M1608&lt;=8),'[1]Pricing Schedule'!$F$34+('[1]Pricing Schedule'!$F$36*M1608),
IF(AND(I1608=38000,R1608&gt;9,R1608&lt;=12.8,M1608&gt;8),'[1]Pricing Schedule'!$F$26+('[1]Pricing Schedule'!$F$27*M1608),
IF(AND(I1608=38000,R1608&gt;9,R1608&lt;=12.8,M1608&lt;=8),'[1]Pricing Schedule'!$F$34+('[1]Pricing Schedule'!$F$36*M1608),
IF(AND(I1608=38000,R1608&gt;12.8,R1608&lt;=22.8),'[1]Pricing Schedule'!$F$34+('[1]Pricing Schedule'!$F$36*M1608),
IF(AND(I1608=38000,R1608&gt;22.8,R1608&lt;=30.2),'[1]Pricing Schedule'!$F$43+('[1]Pricing Schedule'!$F$45*M1608),
IF(AND(I1608=38000,R1608&gt;30.2,R1608&lt;=45.9),'[1]Pricing Schedule'!$F$52+('[1]Pricing Schedule'!$F$54*M1608),
IF(AND(I1608=38000,R1608&gt;45.9,R1608&lt;=123.4),'[1]Pricing Schedule'!$F$96+('[1]Pricing Schedule'!$F$97*M1608),
IF(AND(I1608=38000,R1608&gt;123.4,R1608&lt;=168.2,M1608&lt;=10),'[1]Pricing Schedule'!$F$103+('[1]Pricing Schedule'!$F$105*M1608),
IF(AND(I1608=38000,R1608&gt;123.4,R1608&lt;=168.2,M1608&gt;10),'[1]Pricing Schedule'!$F$111+('[1]Pricing Schedule'!$F$113*M1608),
IF(AND(I1608=38000,R1608&gt;157.4,R1608&lt;=336.4,M1608&lt;=10),('[1]Pricing Schedule'!$F$103+('[1]Pricing Schedule'!$F$105*M1608))*2,
IF(AND(I1608=38000,R1608&gt;157.4,R1608&lt;=336.4,M1608&gt;10),('[1]Pricing Schedule'!$F$111+('[1]Pricing Schedule'!$F$113*M1608))*2,
IF(AND(I1608=38000,R1608&gt;314.8,R1608&lt;=504.6,M1608&lt;=10),('[1]Pricing Schedule'!$F$103+('[1]Pricing Schedule'!$F$105*M1608))*3,
IF(AND(I1608=38000,R1608&gt;314.8,R1608&lt;=504.6,M1608&gt;10),('[1]Pricing Schedule'!$F$111+('[1]Pricing Schedule'!$F$113*M1608))*3,
IF(AND(I1608=38000,R1608&gt;472.2,R1608&lt;=672.8,M1608&lt;=10),('[1]Pricing Schedule'!$F$103+('[1]Pricing Schedule'!$F$105*M1608))*4,
IF(AND(I1608=38000,R1608&gt;472.2,R1608&lt;=672.8,M1608&gt;10),('[1]Pricing Schedule'!$F$111+('[1]Pricing Schedule'!$F$113*M1608))*4,
IF(AND(I1608=110000,R1608&lt;=12.8,M1608&gt;2),'[1]Pricing Schedule'!$F$62+('[1]Pricing Schedule'!$F$63*M1608),
IF(AND(I1608=110000,R1608&lt;=12.8,M1608&lt;=2),'[1]Pricing Schedule'!$F$96+('[1]Pricing Schedule'!$F$97*M1608),
IF(AND(I1608=110000,R1608&gt;12.8,R1608&lt;=22.8,M1608&gt;3),'[1]Pricing Schedule'!$F$71+('[1]Pricing Schedule'!$F$72*M1608),
IF(AND(I1608=110000,R1608&gt;12.8,R1608&lt;=22.8,M1608&lt;=3),'[1]Pricing Schedule'!$F$96+('[1]Pricing Schedule'!$F$97*M1608),
IF(AND(I1608=110000,R1608&gt;22.8,R1608&lt;=30.2),'[1]Pricing Schedule'!$F$80+('[1]Pricing Schedule'!$F$81*M1608),
IF(AND(I1608=110000,R1608&gt;30.2,R1608&lt;=45.9),'[1]Pricing Schedule'!$F$89+('[1]Pricing Schedule'!$F$90*M1608),
IF(AND(I1608=110000,R1608&gt;45.9,R1608&lt;=123.4),'[1]Pricing Schedule'!$F$96+('[1]Pricing Schedule'!$F$97*M1608),
IF(AND(I1608=110000,R1608&gt;123.4,R1608&lt;=168.2,M1608&lt;=10),'[1]Pricing Schedule'!$F$103+('[1]Pricing Schedule'!$F$105*M1608),
IF(AND(I1608=110000,R1608&gt;123.4,R1608&lt;=168.2,M1608&gt;10),'[1]Pricing Schedule'!$F$111+('[1]Pricing Schedule'!$F$113*M1608),
IF(AND(I1608=110000,R1608&gt;168.2,R1608&lt;=336.4,M1608&lt;=10),('[1]Pricing Schedule'!$F$103+('[1]Pricing Schedule'!$F$105*M1608))*2,
IF(AND(I1608=110000,R1608&gt;168.2,R1608&lt;=336.4,M1608&gt;10),('[1]Pricing Schedule'!$F$111+('[1]Pricing Schedule'!$F$113*M1608))*2,
IF(AND(I1608=110000,R1608&gt;336.4,R1608&lt;=504.6,M1608&lt;=10),('[1]Pricing Schedule'!$F$103+('[1]Pricing Schedule'!$F$105*M1608))*3,
IF(AND(I1608=110000,R1608&gt;336.4,R1608&lt;=504.6,M1608&gt;10),('[1]Pricing Schedule'!$F$111+('[1]Pricing Schedule'!$F$113*M1608))*3,
IF(AND(I1608=110000,R1608&gt;504.6,R1608&lt;=672.8,M1608&lt;=10),('[1]Pricing Schedule'!$F$103+('[1]Pricing Schedule'!$F$105*M1608))*4,
IF(AND(I1608=110000,R1608&gt;504.6,R1608&lt;=672.8,M1608&gt;10),('[1]Pricing Schedule'!$F$111+('[1]Pricing Schedule'!$F$113*M1608))*4,
IF(AND(I1608=110000,R1608&gt;672.8,R1608&lt;=841,M1608&lt;=10),('[1]Pricing Schedule'!$F$103+('[1]Pricing Schedule'!$F$105*M1608))*5,
IF(AND(I1608=110000,R1608&gt;672.8,R1608&lt;=841,M1608&gt;10),('[1]Pricing Schedule'!$F$111+('[1]Pricing Schedule'!$F$113*M1608))*5,
IF(AND(I1608=110000,R1608&gt;672.8,R1608&lt;=841,M1608&lt;=10),('[1]Pricing Schedule'!$F$103+('[1]Pricing Schedule'!$F$105*M1608))*5,
IF(AND(I1608=110000,R1608&gt;672.8,R1608&lt;=841,M1608&gt;10),('[1]Pricing Schedule'!$F$111+('[1]Pricing Schedule'!$F$113*M1608))*5,
IF(AND(I1608=110000,R1608&gt;1345.6,R1608&lt;=1513.8,M1608&lt;=10),('[1]Pricing Schedule'!$F$103+('[1]Pricing Schedule'!$F$105*M1608))*9,
IF(AND(I1608=110000,R1608&gt;1345.6,R1608&lt;=1513.8,M1608&gt;10),('[1]Pricing Schedule'!$F$111+('[1]Pricing Schedule'!$F$113*M1608))*9,
9999999999)))))))))))))))))))))))))))))))))))))))</f>
        <v>1387140</v>
      </c>
      <c r="T1608" s="21">
        <f>IF(AND(I1608=38000,R1608&lt;=4.5,M1608&gt;8),'[1]Pricing Schedule'!$J$9,
IF(AND(I1608=38000,R1608&lt;=4.5,M1608&lt;=8),'[1]Pricing Schedule'!$J$36,
IF(AND(I1608=38000,R1608&gt;4.5,R1608&lt;=9,M1608&gt;8),'[1]Pricing Schedule'!$J$18,
IF(AND(I1608=38000,R1608&gt;4.5,R1608&lt;=9,M1608&lt;=8),'[1]Pricing Schedule'!$J$36,
IF(AND(I1608=38000,R1608&gt;9,R1608&lt;=12.8,M1608&gt;8),'[1]Pricing Schedule'!$J$27,
IF(AND(I1608=38000,R1608&gt;9,R1608&lt;=12.8,M1608&lt;=8),'[1]Pricing Schedule'!$J$36,
IF(AND(I1608=38000,R1608&gt;12.8,R1608&lt;=22.8),'[1]Pricing Schedule'!$J$36,
IF(AND(I1608=38000,R1608&gt;22.8,R1608&lt;=30.2),'[1]Pricing Schedule'!$J$45,
IF(AND(I1608=38000,R1608&gt;30.2,R1608&lt;=45.9),'[1]Pricing Schedule'!$J$54,
IF(AND(I1608=38000,R1608&gt;45.9,R1608&lt;=123.4),'[1]Pricing Schedule'!$J$97,
IF(AND(I1608=38000,R1608&gt;123.4,R1608&lt;=168.2,M1608&lt;=10),'[1]Pricing Schedule'!$J$105,
IF(AND(I1608=38000,R1608&gt;123.4,R1608&lt;=168.2,M1608&gt;10),'[1]Pricing Schedule'!$J$113,
IF(AND(I1608=38000,R1608&gt;168.2,R1608&lt;=336.4,M1608&lt;=10),('[1]Pricing Schedule'!$J$105),
IF(AND(I1608=38000,R1608&gt;168.2,R1608&lt;=336.4,M1608&gt;10),('[1]Pricing Schedule'!$J$113),
IF(AND(I1608=38000,R1608&gt;336.4,R1608&lt;=504.6,M1608&lt;=10),('[1]Pricing Schedule'!$J$105),
IF(AND(I1608=38000,R1608&gt;336.4,R1608&lt;=504.6,M1608&gt;10),('[1]Pricing Schedule'!$J$113),
IF(AND(I1608=38000,R1608&gt;504.6,R1608&lt;=672.8,M1608&lt;=10),('[1]Pricing Schedule'!$J$105),
IF(AND(I1608=38000,R1608&gt;504.6,R1608&lt;=672.8,M1608&gt;10),('[1]Pricing Schedule'!$J$113),
IF(AND(I1608=110000,R1608&lt;=12.8,M1608&gt;2),'[1]Pricing Schedule'!$J$63,
IF(AND(I1608=110000,R1608&lt;=12.8,M1608&lt;=2),'[1]Pricing Schedule'!$J$97,
IF(AND(I1608=110000,R1608&gt;12.8,R1608&lt;=22.8,M1608&gt;3),'[1]Pricing Schedule'!$J$72,
IF(AND(I1608=110000,R1608&gt;12.8,R1608&lt;=22.8,M1608&lt;=3),'[1]Pricing Schedule'!$J$97,
IF(AND(I1608=110000,R1608&gt;22.8,R1608&lt;=30.2),'[1]Pricing Schedule'!$J$81,
IF(AND(I1608=110000,R1608&gt;30.2,R1608&lt;=45.9),'[1]Pricing Schedule'!$J$90,
IF(AND(I1608=110000,R1608&gt;45.9,R1608&lt;=123.4),'[1]Pricing Schedule'!$J$97,
IF(AND(I1608=110000,R1608&gt;123.4,R1608&lt;=168.2,M1608&lt;=10),'[1]Pricing Schedule'!$J$105,
IF(AND(I1608=110000,R1608&gt;123.4,R1608&lt;=168.2,M1608&gt;10),'[1]Pricing Schedule'!$J$113,
IF(AND(I1608=110000,R1608&gt;168.2,R1608&lt;=336.2,M1608&lt;=10),('[1]Pricing Schedule'!$J$105),
IF(AND(I1608=110000,R1608&gt;168.2,R1608&lt;=336.2,M1608&gt;10),('[1]Pricing Schedule'!$J$113),
IF(AND(I1608=110000,R1608&gt;336.4,R1608&lt;=504.6,M1608&lt;=10),('[1]Pricing Schedule'!$J$105),
IF(AND(I1608=110000,R1608&gt;336.4,R1608&lt;=504.6,M1608&gt;10),('[1]Pricing Schedule'!$J$113),
IF(AND(I1608=110000,R1608&gt;504.6,R1608&lt;=672.8,M1608&lt;=10),('[1]Pricing Schedule'!$J$105),
IF(AND(I1608=110000,R1608&gt;504.6,R1608&lt;=672.8,M1608&gt;10),('[1]Pricing Schedule'!$J$113),
IF(AND(I1608=110000,R1608&gt;672.8,R1608&lt;=841,M1608&lt;=10),('[1]Pricing Schedule'!$J$105),
IF(AND(I1608=110000,R1608&gt;672.8,R1608&lt;=841,M1608&gt;10),('[1]Pricing Schedule'!$J$113),
IF(AND(I1608=110000,R1608&gt;1682,R1608&lt;=1850.2,M1608&lt;=10),('[1]Pricing Schedule'!$J$105),
IF(AND(I1608=110000,R1608&gt;1682,R1608&lt;=1850.2,M1608&gt;10),('[1]Pricing Schedule'!$J$113),
IF(AND(I1608=110000,R1608&gt;2018.4,R1608&lt;=2186.6,M1608&lt;=10),('[1]Pricing Schedule'!$J$105),
IF(AND(I1608=110000,R1608&gt;2018.4,R1608&lt;=2186.6,M1608&gt;10),('[1]Pricing Schedule'!$J$113),999999999)))))))))))))))))))))))))))))))))))))))</f>
        <v>1</v>
      </c>
      <c r="U1608" s="40">
        <f t="shared" si="156"/>
        <v>330271.42857142858</v>
      </c>
      <c r="V1608" s="41">
        <f t="shared" si="157"/>
        <v>3.0278126216531858</v>
      </c>
      <c r="Y1608" s="23">
        <v>419</v>
      </c>
      <c r="Z1608" s="23">
        <v>151</v>
      </c>
      <c r="AD1608" s="13"/>
      <c r="AE1608" s="13"/>
      <c r="AF1608" s="13"/>
      <c r="AR1608" s="35"/>
    </row>
    <row r="1609" spans="1:44">
      <c r="A1609" s="23">
        <v>1611</v>
      </c>
      <c r="B1609" s="23">
        <v>1611</v>
      </c>
      <c r="C1609" s="23" t="s">
        <v>2312</v>
      </c>
      <c r="D1609" s="23" t="s">
        <v>110</v>
      </c>
      <c r="E1609" s="23" t="s">
        <v>110</v>
      </c>
      <c r="F1609" s="23" t="s">
        <v>199</v>
      </c>
      <c r="G1609" s="23" t="s">
        <v>200</v>
      </c>
      <c r="H1609" s="23" t="s">
        <v>113</v>
      </c>
      <c r="I1609" s="13">
        <v>38000</v>
      </c>
      <c r="J1609" s="13">
        <v>38000</v>
      </c>
      <c r="K1609" s="23" t="s">
        <v>119</v>
      </c>
      <c r="L1609" s="24">
        <v>12.334</v>
      </c>
      <c r="M1609" s="37">
        <f t="shared" si="152"/>
        <v>13</v>
      </c>
      <c r="N1609" s="24">
        <v>0.33700000000000002</v>
      </c>
      <c r="O1609" s="13">
        <v>3</v>
      </c>
      <c r="P1609" s="36">
        <f t="shared" si="153"/>
        <v>0.33700000000000002</v>
      </c>
      <c r="Q1609" s="38">
        <f t="shared" si="154"/>
        <v>4.2</v>
      </c>
      <c r="R1609" s="37">
        <f t="shared" si="155"/>
        <v>4.2</v>
      </c>
      <c r="S1609" s="39">
        <f>IF(AND(I1609=38000,R1609&lt;=4.5,M1609&gt;8),'[1]Pricing Schedule'!$F$8+('[1]Pricing Schedule'!$F$9*M1609),
IF(AND(I1609=38000,R1609&lt;=4.5,M1609&lt;=8),'[1]Pricing Schedule'!$F$34+('[1]Pricing Schedule'!$F$36*M1609),
IF(AND(I1609=38000,R1609&gt;4.5,R1609&lt;=9,M1609&gt;8),'[1]Pricing Schedule'!$F$17+('[1]Pricing Schedule'!$F$18*M1609),
IF(AND(I1609=38000,R1609&gt;4.5,R1609&lt;=9,M1609&lt;=8),'[1]Pricing Schedule'!$F$34+('[1]Pricing Schedule'!$F$36*M1609),
IF(AND(I1609=38000,R1609&gt;9,R1609&lt;=12.8,M1609&gt;8),'[1]Pricing Schedule'!$F$26+('[1]Pricing Schedule'!$F$27*M1609),
IF(AND(I1609=38000,R1609&gt;9,R1609&lt;=12.8,M1609&lt;=8),'[1]Pricing Schedule'!$F$34+('[1]Pricing Schedule'!$F$36*M1609),
IF(AND(I1609=38000,R1609&gt;12.8,R1609&lt;=22.8),'[1]Pricing Schedule'!$F$34+('[1]Pricing Schedule'!$F$36*M1609),
IF(AND(I1609=38000,R1609&gt;22.8,R1609&lt;=30.2),'[1]Pricing Schedule'!$F$43+('[1]Pricing Schedule'!$F$45*M1609),
IF(AND(I1609=38000,R1609&gt;30.2,R1609&lt;=45.9),'[1]Pricing Schedule'!$F$52+('[1]Pricing Schedule'!$F$54*M1609),
IF(AND(I1609=38000,R1609&gt;45.9,R1609&lt;=123.4),'[1]Pricing Schedule'!$F$96+('[1]Pricing Schedule'!$F$97*M1609),
IF(AND(I1609=38000,R1609&gt;123.4,R1609&lt;=168.2,M1609&lt;=10),'[1]Pricing Schedule'!$F$103+('[1]Pricing Schedule'!$F$105*M1609),
IF(AND(I1609=38000,R1609&gt;123.4,R1609&lt;=168.2,M1609&gt;10),'[1]Pricing Schedule'!$F$111+('[1]Pricing Schedule'!$F$113*M1609),
IF(AND(I1609=38000,R1609&gt;157.4,R1609&lt;=336.4,M1609&lt;=10),('[1]Pricing Schedule'!$F$103+('[1]Pricing Schedule'!$F$105*M1609))*2,
IF(AND(I1609=38000,R1609&gt;157.4,R1609&lt;=336.4,M1609&gt;10),('[1]Pricing Schedule'!$F$111+('[1]Pricing Schedule'!$F$113*M1609))*2,
IF(AND(I1609=38000,R1609&gt;314.8,R1609&lt;=504.6,M1609&lt;=10),('[1]Pricing Schedule'!$F$103+('[1]Pricing Schedule'!$F$105*M1609))*3,
IF(AND(I1609=38000,R1609&gt;314.8,R1609&lt;=504.6,M1609&gt;10),('[1]Pricing Schedule'!$F$111+('[1]Pricing Schedule'!$F$113*M1609))*3,
IF(AND(I1609=38000,R1609&gt;472.2,R1609&lt;=672.8,M1609&lt;=10),('[1]Pricing Schedule'!$F$103+('[1]Pricing Schedule'!$F$105*M1609))*4,
IF(AND(I1609=38000,R1609&gt;472.2,R1609&lt;=672.8,M1609&gt;10),('[1]Pricing Schedule'!$F$111+('[1]Pricing Schedule'!$F$113*M1609))*4,
IF(AND(I1609=110000,R1609&lt;=12.8,M1609&gt;2),'[1]Pricing Schedule'!$F$62+('[1]Pricing Schedule'!$F$63*M1609),
IF(AND(I1609=110000,R1609&lt;=12.8,M1609&lt;=2),'[1]Pricing Schedule'!$F$96+('[1]Pricing Schedule'!$F$97*M1609),
IF(AND(I1609=110000,R1609&gt;12.8,R1609&lt;=22.8,M1609&gt;3),'[1]Pricing Schedule'!$F$71+('[1]Pricing Schedule'!$F$72*M1609),
IF(AND(I1609=110000,R1609&gt;12.8,R1609&lt;=22.8,M1609&lt;=3),'[1]Pricing Schedule'!$F$96+('[1]Pricing Schedule'!$F$97*M1609),
IF(AND(I1609=110000,R1609&gt;22.8,R1609&lt;=30.2),'[1]Pricing Schedule'!$F$80+('[1]Pricing Schedule'!$F$81*M1609),
IF(AND(I1609=110000,R1609&gt;30.2,R1609&lt;=45.9),'[1]Pricing Schedule'!$F$89+('[1]Pricing Schedule'!$F$90*M1609),
IF(AND(I1609=110000,R1609&gt;45.9,R1609&lt;=123.4),'[1]Pricing Schedule'!$F$96+('[1]Pricing Schedule'!$F$97*M1609),
IF(AND(I1609=110000,R1609&gt;123.4,R1609&lt;=168.2,M1609&lt;=10),'[1]Pricing Schedule'!$F$103+('[1]Pricing Schedule'!$F$105*M1609),
IF(AND(I1609=110000,R1609&gt;123.4,R1609&lt;=168.2,M1609&gt;10),'[1]Pricing Schedule'!$F$111+('[1]Pricing Schedule'!$F$113*M1609),
IF(AND(I1609=110000,R1609&gt;168.2,R1609&lt;=336.4,M1609&lt;=10),('[1]Pricing Schedule'!$F$103+('[1]Pricing Schedule'!$F$105*M1609))*2,
IF(AND(I1609=110000,R1609&gt;168.2,R1609&lt;=336.4,M1609&gt;10),('[1]Pricing Schedule'!$F$111+('[1]Pricing Schedule'!$F$113*M1609))*2,
IF(AND(I1609=110000,R1609&gt;336.4,R1609&lt;=504.6,M1609&lt;=10),('[1]Pricing Schedule'!$F$103+('[1]Pricing Schedule'!$F$105*M1609))*3,
IF(AND(I1609=110000,R1609&gt;336.4,R1609&lt;=504.6,M1609&gt;10),('[1]Pricing Schedule'!$F$111+('[1]Pricing Schedule'!$F$113*M1609))*3,
IF(AND(I1609=110000,R1609&gt;504.6,R1609&lt;=672.8,M1609&lt;=10),('[1]Pricing Schedule'!$F$103+('[1]Pricing Schedule'!$F$105*M1609))*4,
IF(AND(I1609=110000,R1609&gt;504.6,R1609&lt;=672.8,M1609&gt;10),('[1]Pricing Schedule'!$F$111+('[1]Pricing Schedule'!$F$113*M1609))*4,
IF(AND(I1609=110000,R1609&gt;672.8,R1609&lt;=841,M1609&lt;=10),('[1]Pricing Schedule'!$F$103+('[1]Pricing Schedule'!$F$105*M1609))*5,
IF(AND(I1609=110000,R1609&gt;672.8,R1609&lt;=841,M1609&gt;10),('[1]Pricing Schedule'!$F$111+('[1]Pricing Schedule'!$F$113*M1609))*5,
IF(AND(I1609=110000,R1609&gt;672.8,R1609&lt;=841,M1609&lt;=10),('[1]Pricing Schedule'!$F$103+('[1]Pricing Schedule'!$F$105*M1609))*5,
IF(AND(I1609=110000,R1609&gt;672.8,R1609&lt;=841,M1609&gt;10),('[1]Pricing Schedule'!$F$111+('[1]Pricing Schedule'!$F$113*M1609))*5,
IF(AND(I1609=110000,R1609&gt;1345.6,R1609&lt;=1513.8,M1609&lt;=10),('[1]Pricing Schedule'!$F$103+('[1]Pricing Schedule'!$F$105*M1609))*9,
IF(AND(I1609=110000,R1609&gt;1345.6,R1609&lt;=1513.8,M1609&gt;10),('[1]Pricing Schedule'!$F$111+('[1]Pricing Schedule'!$F$113*M1609))*9,
9999999999)))))))))))))))))))))))))))))))))))))))</f>
        <v>1545240</v>
      </c>
      <c r="T1609" s="21">
        <f>IF(AND(I1609=38000,R1609&lt;=4.5,M1609&gt;8),'[1]Pricing Schedule'!$J$9,
IF(AND(I1609=38000,R1609&lt;=4.5,M1609&lt;=8),'[1]Pricing Schedule'!$J$36,
IF(AND(I1609=38000,R1609&gt;4.5,R1609&lt;=9,M1609&gt;8),'[1]Pricing Schedule'!$J$18,
IF(AND(I1609=38000,R1609&gt;4.5,R1609&lt;=9,M1609&lt;=8),'[1]Pricing Schedule'!$J$36,
IF(AND(I1609=38000,R1609&gt;9,R1609&lt;=12.8,M1609&gt;8),'[1]Pricing Schedule'!$J$27,
IF(AND(I1609=38000,R1609&gt;9,R1609&lt;=12.8,M1609&lt;=8),'[1]Pricing Schedule'!$J$36,
IF(AND(I1609=38000,R1609&gt;12.8,R1609&lt;=22.8),'[1]Pricing Schedule'!$J$36,
IF(AND(I1609=38000,R1609&gt;22.8,R1609&lt;=30.2),'[1]Pricing Schedule'!$J$45,
IF(AND(I1609=38000,R1609&gt;30.2,R1609&lt;=45.9),'[1]Pricing Schedule'!$J$54,
IF(AND(I1609=38000,R1609&gt;45.9,R1609&lt;=123.4),'[1]Pricing Schedule'!$J$97,
IF(AND(I1609=38000,R1609&gt;123.4,R1609&lt;=168.2,M1609&lt;=10),'[1]Pricing Schedule'!$J$105,
IF(AND(I1609=38000,R1609&gt;123.4,R1609&lt;=168.2,M1609&gt;10),'[1]Pricing Schedule'!$J$113,
IF(AND(I1609=38000,R1609&gt;168.2,R1609&lt;=336.4,M1609&lt;=10),('[1]Pricing Schedule'!$J$105),
IF(AND(I1609=38000,R1609&gt;168.2,R1609&lt;=336.4,M1609&gt;10),('[1]Pricing Schedule'!$J$113),
IF(AND(I1609=38000,R1609&gt;336.4,R1609&lt;=504.6,M1609&lt;=10),('[1]Pricing Schedule'!$J$105),
IF(AND(I1609=38000,R1609&gt;336.4,R1609&lt;=504.6,M1609&gt;10),('[1]Pricing Schedule'!$J$113),
IF(AND(I1609=38000,R1609&gt;504.6,R1609&lt;=672.8,M1609&lt;=10),('[1]Pricing Schedule'!$J$105),
IF(AND(I1609=38000,R1609&gt;504.6,R1609&lt;=672.8,M1609&gt;10),('[1]Pricing Schedule'!$J$113),
IF(AND(I1609=110000,R1609&lt;=12.8,M1609&gt;2),'[1]Pricing Schedule'!$J$63,
IF(AND(I1609=110000,R1609&lt;=12.8,M1609&lt;=2),'[1]Pricing Schedule'!$J$97,
IF(AND(I1609=110000,R1609&gt;12.8,R1609&lt;=22.8,M1609&gt;3),'[1]Pricing Schedule'!$J$72,
IF(AND(I1609=110000,R1609&gt;12.8,R1609&lt;=22.8,M1609&lt;=3),'[1]Pricing Schedule'!$J$97,
IF(AND(I1609=110000,R1609&gt;22.8,R1609&lt;=30.2),'[1]Pricing Schedule'!$J$81,
IF(AND(I1609=110000,R1609&gt;30.2,R1609&lt;=45.9),'[1]Pricing Schedule'!$J$90,
IF(AND(I1609=110000,R1609&gt;45.9,R1609&lt;=123.4),'[1]Pricing Schedule'!$J$97,
IF(AND(I1609=110000,R1609&gt;123.4,R1609&lt;=168.2,M1609&lt;=10),'[1]Pricing Schedule'!$J$105,
IF(AND(I1609=110000,R1609&gt;123.4,R1609&lt;=168.2,M1609&gt;10),'[1]Pricing Schedule'!$J$113,
IF(AND(I1609=110000,R1609&gt;168.2,R1609&lt;=336.2,M1609&lt;=10),('[1]Pricing Schedule'!$J$105),
IF(AND(I1609=110000,R1609&gt;168.2,R1609&lt;=336.2,M1609&gt;10),('[1]Pricing Schedule'!$J$113),
IF(AND(I1609=110000,R1609&gt;336.4,R1609&lt;=504.6,M1609&lt;=10),('[1]Pricing Schedule'!$J$105),
IF(AND(I1609=110000,R1609&gt;336.4,R1609&lt;=504.6,M1609&gt;10),('[1]Pricing Schedule'!$J$113),
IF(AND(I1609=110000,R1609&gt;504.6,R1609&lt;=672.8,M1609&lt;=10),('[1]Pricing Schedule'!$J$105),
IF(AND(I1609=110000,R1609&gt;504.6,R1609&lt;=672.8,M1609&gt;10),('[1]Pricing Schedule'!$J$113),
IF(AND(I1609=110000,R1609&gt;672.8,R1609&lt;=841,M1609&lt;=10),('[1]Pricing Schedule'!$J$105),
IF(AND(I1609=110000,R1609&gt;672.8,R1609&lt;=841,M1609&gt;10),('[1]Pricing Schedule'!$J$113),
IF(AND(I1609=110000,R1609&gt;1682,R1609&lt;=1850.2,M1609&lt;=10),('[1]Pricing Schedule'!$J$105),
IF(AND(I1609=110000,R1609&gt;1682,R1609&lt;=1850.2,M1609&gt;10),('[1]Pricing Schedule'!$J$113),
IF(AND(I1609=110000,R1609&gt;2018.4,R1609&lt;=2186.6,M1609&lt;=10),('[1]Pricing Schedule'!$J$105),
IF(AND(I1609=110000,R1609&gt;2018.4,R1609&lt;=2186.6,M1609&gt;10),('[1]Pricing Schedule'!$J$113),999999999)))))))))))))))))))))))))))))))))))))))</f>
        <v>1</v>
      </c>
      <c r="U1609" s="40">
        <f t="shared" si="156"/>
        <v>367914.28571428568</v>
      </c>
      <c r="V1609" s="41">
        <f t="shared" si="157"/>
        <v>2.7180243845616214</v>
      </c>
      <c r="Y1609" s="23">
        <v>217</v>
      </c>
      <c r="Z1609" s="23">
        <v>151</v>
      </c>
      <c r="AD1609" s="13"/>
      <c r="AE1609" s="13"/>
      <c r="AF1609" s="13"/>
      <c r="AR1609" s="35"/>
    </row>
    <row r="1610" spans="1:44">
      <c r="A1610" s="23">
        <v>1612</v>
      </c>
      <c r="B1610" s="23">
        <v>1612</v>
      </c>
      <c r="C1610" s="23" t="s">
        <v>2313</v>
      </c>
      <c r="D1610" s="23" t="s">
        <v>110</v>
      </c>
      <c r="E1610" s="23" t="s">
        <v>110</v>
      </c>
      <c r="F1610" s="23" t="s">
        <v>199</v>
      </c>
      <c r="G1610" s="23" t="s">
        <v>200</v>
      </c>
      <c r="H1610" s="23" t="s">
        <v>113</v>
      </c>
      <c r="I1610" s="13">
        <v>38000</v>
      </c>
      <c r="J1610" s="13">
        <v>38000</v>
      </c>
      <c r="K1610" s="23" t="s">
        <v>119</v>
      </c>
      <c r="L1610" s="24">
        <v>16.18</v>
      </c>
      <c r="M1610" s="37">
        <f t="shared" si="152"/>
        <v>17</v>
      </c>
      <c r="N1610" s="24">
        <v>2.2770000000000001</v>
      </c>
      <c r="O1610" s="13">
        <v>3</v>
      </c>
      <c r="P1610" s="36">
        <f t="shared" si="153"/>
        <v>1.7077500000000001</v>
      </c>
      <c r="Q1610" s="38">
        <f t="shared" si="154"/>
        <v>8.4</v>
      </c>
      <c r="R1610" s="37">
        <f t="shared" si="155"/>
        <v>8.4</v>
      </c>
      <c r="S1610" s="39">
        <f>IF(AND(I1610=38000,R1610&lt;=4.5,M1610&gt;8),'[1]Pricing Schedule'!$F$8+('[1]Pricing Schedule'!$F$9*M1610),
IF(AND(I1610=38000,R1610&lt;=4.5,M1610&lt;=8),'[1]Pricing Schedule'!$F$34+('[1]Pricing Schedule'!$F$36*M1610),
IF(AND(I1610=38000,R1610&gt;4.5,R1610&lt;=9,M1610&gt;8),'[1]Pricing Schedule'!$F$17+('[1]Pricing Schedule'!$F$18*M1610),
IF(AND(I1610=38000,R1610&gt;4.5,R1610&lt;=9,M1610&lt;=8),'[1]Pricing Schedule'!$F$34+('[1]Pricing Schedule'!$F$36*M1610),
IF(AND(I1610=38000,R1610&gt;9,R1610&lt;=12.8,M1610&gt;8),'[1]Pricing Schedule'!$F$26+('[1]Pricing Schedule'!$F$27*M1610),
IF(AND(I1610=38000,R1610&gt;9,R1610&lt;=12.8,M1610&lt;=8),'[1]Pricing Schedule'!$F$34+('[1]Pricing Schedule'!$F$36*M1610),
IF(AND(I1610=38000,R1610&gt;12.8,R1610&lt;=22.8),'[1]Pricing Schedule'!$F$34+('[1]Pricing Schedule'!$F$36*M1610),
IF(AND(I1610=38000,R1610&gt;22.8,R1610&lt;=30.2),'[1]Pricing Schedule'!$F$43+('[1]Pricing Schedule'!$F$45*M1610),
IF(AND(I1610=38000,R1610&gt;30.2,R1610&lt;=45.9),'[1]Pricing Schedule'!$F$52+('[1]Pricing Schedule'!$F$54*M1610),
IF(AND(I1610=38000,R1610&gt;45.9,R1610&lt;=123.4),'[1]Pricing Schedule'!$F$96+('[1]Pricing Schedule'!$F$97*M1610),
IF(AND(I1610=38000,R1610&gt;123.4,R1610&lt;=168.2,M1610&lt;=10),'[1]Pricing Schedule'!$F$103+('[1]Pricing Schedule'!$F$105*M1610),
IF(AND(I1610=38000,R1610&gt;123.4,R1610&lt;=168.2,M1610&gt;10),'[1]Pricing Schedule'!$F$111+('[1]Pricing Schedule'!$F$113*M1610),
IF(AND(I1610=38000,R1610&gt;157.4,R1610&lt;=336.4,M1610&lt;=10),('[1]Pricing Schedule'!$F$103+('[1]Pricing Schedule'!$F$105*M1610))*2,
IF(AND(I1610=38000,R1610&gt;157.4,R1610&lt;=336.4,M1610&gt;10),('[1]Pricing Schedule'!$F$111+('[1]Pricing Schedule'!$F$113*M1610))*2,
IF(AND(I1610=38000,R1610&gt;314.8,R1610&lt;=504.6,M1610&lt;=10),('[1]Pricing Schedule'!$F$103+('[1]Pricing Schedule'!$F$105*M1610))*3,
IF(AND(I1610=38000,R1610&gt;314.8,R1610&lt;=504.6,M1610&gt;10),('[1]Pricing Schedule'!$F$111+('[1]Pricing Schedule'!$F$113*M1610))*3,
IF(AND(I1610=38000,R1610&gt;472.2,R1610&lt;=672.8,M1610&lt;=10),('[1]Pricing Schedule'!$F$103+('[1]Pricing Schedule'!$F$105*M1610))*4,
IF(AND(I1610=38000,R1610&gt;472.2,R1610&lt;=672.8,M1610&gt;10),('[1]Pricing Schedule'!$F$111+('[1]Pricing Schedule'!$F$113*M1610))*4,
IF(AND(I1610=110000,R1610&lt;=12.8,M1610&gt;2),'[1]Pricing Schedule'!$F$62+('[1]Pricing Schedule'!$F$63*M1610),
IF(AND(I1610=110000,R1610&lt;=12.8,M1610&lt;=2),'[1]Pricing Schedule'!$F$96+('[1]Pricing Schedule'!$F$97*M1610),
IF(AND(I1610=110000,R1610&gt;12.8,R1610&lt;=22.8,M1610&gt;3),'[1]Pricing Schedule'!$F$71+('[1]Pricing Schedule'!$F$72*M1610),
IF(AND(I1610=110000,R1610&gt;12.8,R1610&lt;=22.8,M1610&lt;=3),'[1]Pricing Schedule'!$F$96+('[1]Pricing Schedule'!$F$97*M1610),
IF(AND(I1610=110000,R1610&gt;22.8,R1610&lt;=30.2),'[1]Pricing Schedule'!$F$80+('[1]Pricing Schedule'!$F$81*M1610),
IF(AND(I1610=110000,R1610&gt;30.2,R1610&lt;=45.9),'[1]Pricing Schedule'!$F$89+('[1]Pricing Schedule'!$F$90*M1610),
IF(AND(I1610=110000,R1610&gt;45.9,R1610&lt;=123.4),'[1]Pricing Schedule'!$F$96+('[1]Pricing Schedule'!$F$97*M1610),
IF(AND(I1610=110000,R1610&gt;123.4,R1610&lt;=168.2,M1610&lt;=10),'[1]Pricing Schedule'!$F$103+('[1]Pricing Schedule'!$F$105*M1610),
IF(AND(I1610=110000,R1610&gt;123.4,R1610&lt;=168.2,M1610&gt;10),'[1]Pricing Schedule'!$F$111+('[1]Pricing Schedule'!$F$113*M1610),
IF(AND(I1610=110000,R1610&gt;168.2,R1610&lt;=336.4,M1610&lt;=10),('[1]Pricing Schedule'!$F$103+('[1]Pricing Schedule'!$F$105*M1610))*2,
IF(AND(I1610=110000,R1610&gt;168.2,R1610&lt;=336.4,M1610&gt;10),('[1]Pricing Schedule'!$F$111+('[1]Pricing Schedule'!$F$113*M1610))*2,
IF(AND(I1610=110000,R1610&gt;336.4,R1610&lt;=504.6,M1610&lt;=10),('[1]Pricing Schedule'!$F$103+('[1]Pricing Schedule'!$F$105*M1610))*3,
IF(AND(I1610=110000,R1610&gt;336.4,R1610&lt;=504.6,M1610&gt;10),('[1]Pricing Schedule'!$F$111+('[1]Pricing Schedule'!$F$113*M1610))*3,
IF(AND(I1610=110000,R1610&gt;504.6,R1610&lt;=672.8,M1610&lt;=10),('[1]Pricing Schedule'!$F$103+('[1]Pricing Schedule'!$F$105*M1610))*4,
IF(AND(I1610=110000,R1610&gt;504.6,R1610&lt;=672.8,M1610&gt;10),('[1]Pricing Schedule'!$F$111+('[1]Pricing Schedule'!$F$113*M1610))*4,
IF(AND(I1610=110000,R1610&gt;672.8,R1610&lt;=841,M1610&lt;=10),('[1]Pricing Schedule'!$F$103+('[1]Pricing Schedule'!$F$105*M1610))*5,
IF(AND(I1610=110000,R1610&gt;672.8,R1610&lt;=841,M1610&gt;10),('[1]Pricing Schedule'!$F$111+('[1]Pricing Schedule'!$F$113*M1610))*5,
IF(AND(I1610=110000,R1610&gt;672.8,R1610&lt;=841,M1610&lt;=10),('[1]Pricing Schedule'!$F$103+('[1]Pricing Schedule'!$F$105*M1610))*5,
IF(AND(I1610=110000,R1610&gt;672.8,R1610&lt;=841,M1610&gt;10),('[1]Pricing Schedule'!$F$111+('[1]Pricing Schedule'!$F$113*M1610))*5,
IF(AND(I1610=110000,R1610&gt;1345.6,R1610&lt;=1513.8,M1610&lt;=10),('[1]Pricing Schedule'!$F$103+('[1]Pricing Schedule'!$F$105*M1610))*9,
IF(AND(I1610=110000,R1610&gt;1345.6,R1610&lt;=1513.8,M1610&gt;10),('[1]Pricing Schedule'!$F$111+('[1]Pricing Schedule'!$F$113*M1610))*9,
9999999999)))))))))))))))))))))))))))))))))))))))</f>
        <v>1801400</v>
      </c>
      <c r="T1610" s="21">
        <f>IF(AND(I1610=38000,R1610&lt;=4.5,M1610&gt;8),'[1]Pricing Schedule'!$J$9,
IF(AND(I1610=38000,R1610&lt;=4.5,M1610&lt;=8),'[1]Pricing Schedule'!$J$36,
IF(AND(I1610=38000,R1610&gt;4.5,R1610&lt;=9,M1610&gt;8),'[1]Pricing Schedule'!$J$18,
IF(AND(I1610=38000,R1610&gt;4.5,R1610&lt;=9,M1610&lt;=8),'[1]Pricing Schedule'!$J$36,
IF(AND(I1610=38000,R1610&gt;9,R1610&lt;=12.8,M1610&gt;8),'[1]Pricing Schedule'!$J$27,
IF(AND(I1610=38000,R1610&gt;9,R1610&lt;=12.8,M1610&lt;=8),'[1]Pricing Schedule'!$J$36,
IF(AND(I1610=38000,R1610&gt;12.8,R1610&lt;=22.8),'[1]Pricing Schedule'!$J$36,
IF(AND(I1610=38000,R1610&gt;22.8,R1610&lt;=30.2),'[1]Pricing Schedule'!$J$45,
IF(AND(I1610=38000,R1610&gt;30.2,R1610&lt;=45.9),'[1]Pricing Schedule'!$J$54,
IF(AND(I1610=38000,R1610&gt;45.9,R1610&lt;=123.4),'[1]Pricing Schedule'!$J$97,
IF(AND(I1610=38000,R1610&gt;123.4,R1610&lt;=168.2,M1610&lt;=10),'[1]Pricing Schedule'!$J$105,
IF(AND(I1610=38000,R1610&gt;123.4,R1610&lt;=168.2,M1610&gt;10),'[1]Pricing Schedule'!$J$113,
IF(AND(I1610=38000,R1610&gt;168.2,R1610&lt;=336.4,M1610&lt;=10),('[1]Pricing Schedule'!$J$105),
IF(AND(I1610=38000,R1610&gt;168.2,R1610&lt;=336.4,M1610&gt;10),('[1]Pricing Schedule'!$J$113),
IF(AND(I1610=38000,R1610&gt;336.4,R1610&lt;=504.6,M1610&lt;=10),('[1]Pricing Schedule'!$J$105),
IF(AND(I1610=38000,R1610&gt;336.4,R1610&lt;=504.6,M1610&gt;10),('[1]Pricing Schedule'!$J$113),
IF(AND(I1610=38000,R1610&gt;504.6,R1610&lt;=672.8,M1610&lt;=10),('[1]Pricing Schedule'!$J$105),
IF(AND(I1610=38000,R1610&gt;504.6,R1610&lt;=672.8,M1610&gt;10),('[1]Pricing Schedule'!$J$113),
IF(AND(I1610=110000,R1610&lt;=12.8,M1610&gt;2),'[1]Pricing Schedule'!$J$63,
IF(AND(I1610=110000,R1610&lt;=12.8,M1610&lt;=2),'[1]Pricing Schedule'!$J$97,
IF(AND(I1610=110000,R1610&gt;12.8,R1610&lt;=22.8,M1610&gt;3),'[1]Pricing Schedule'!$J$72,
IF(AND(I1610=110000,R1610&gt;12.8,R1610&lt;=22.8,M1610&lt;=3),'[1]Pricing Schedule'!$J$97,
IF(AND(I1610=110000,R1610&gt;22.8,R1610&lt;=30.2),'[1]Pricing Schedule'!$J$81,
IF(AND(I1610=110000,R1610&gt;30.2,R1610&lt;=45.9),'[1]Pricing Schedule'!$J$90,
IF(AND(I1610=110000,R1610&gt;45.9,R1610&lt;=123.4),'[1]Pricing Schedule'!$J$97,
IF(AND(I1610=110000,R1610&gt;123.4,R1610&lt;=168.2,M1610&lt;=10),'[1]Pricing Schedule'!$J$105,
IF(AND(I1610=110000,R1610&gt;123.4,R1610&lt;=168.2,M1610&gt;10),'[1]Pricing Schedule'!$J$113,
IF(AND(I1610=110000,R1610&gt;168.2,R1610&lt;=336.2,M1610&lt;=10),('[1]Pricing Schedule'!$J$105),
IF(AND(I1610=110000,R1610&gt;168.2,R1610&lt;=336.2,M1610&gt;10),('[1]Pricing Schedule'!$J$113),
IF(AND(I1610=110000,R1610&gt;336.4,R1610&lt;=504.6,M1610&lt;=10),('[1]Pricing Schedule'!$J$105),
IF(AND(I1610=110000,R1610&gt;336.4,R1610&lt;=504.6,M1610&gt;10),('[1]Pricing Schedule'!$J$113),
IF(AND(I1610=110000,R1610&gt;504.6,R1610&lt;=672.8,M1610&lt;=10),('[1]Pricing Schedule'!$J$105),
IF(AND(I1610=110000,R1610&gt;504.6,R1610&lt;=672.8,M1610&gt;10),('[1]Pricing Schedule'!$J$113),
IF(AND(I1610=110000,R1610&gt;672.8,R1610&lt;=841,M1610&lt;=10),('[1]Pricing Schedule'!$J$105),
IF(AND(I1610=110000,R1610&gt;672.8,R1610&lt;=841,M1610&gt;10),('[1]Pricing Schedule'!$J$113),
IF(AND(I1610=110000,R1610&gt;1682,R1610&lt;=1850.2,M1610&lt;=10),('[1]Pricing Schedule'!$J$105),
IF(AND(I1610=110000,R1610&gt;1682,R1610&lt;=1850.2,M1610&gt;10),('[1]Pricing Schedule'!$J$113),
IF(AND(I1610=110000,R1610&gt;2018.4,R1610&lt;=2186.6,M1610&lt;=10),('[1]Pricing Schedule'!$J$105),
IF(AND(I1610=110000,R1610&gt;2018.4,R1610&lt;=2186.6,M1610&gt;10),('[1]Pricing Schedule'!$J$113),999999999)))))))))))))))))))))))))))))))))))))))</f>
        <v>2</v>
      </c>
      <c r="U1610" s="40">
        <f t="shared" si="156"/>
        <v>214452.38095238095</v>
      </c>
      <c r="V1610" s="41">
        <f t="shared" si="157"/>
        <v>4.6630398578883092</v>
      </c>
      <c r="Y1610" s="23">
        <v>269</v>
      </c>
      <c r="Z1610" s="23">
        <v>151</v>
      </c>
      <c r="AD1610" s="13"/>
      <c r="AE1610" s="13"/>
      <c r="AF1610" s="13"/>
      <c r="AR1610" s="35"/>
    </row>
    <row r="1611" spans="1:44">
      <c r="A1611" s="23">
        <v>1613</v>
      </c>
      <c r="B1611" s="23">
        <v>1613</v>
      </c>
      <c r="C1611" s="23" t="s">
        <v>2314</v>
      </c>
      <c r="D1611" s="23" t="s">
        <v>110</v>
      </c>
      <c r="E1611" s="23" t="s">
        <v>110</v>
      </c>
      <c r="F1611" s="23" t="s">
        <v>196</v>
      </c>
      <c r="G1611" s="23" t="s">
        <v>197</v>
      </c>
      <c r="H1611" s="23" t="s">
        <v>113</v>
      </c>
      <c r="I1611" s="13">
        <v>38000</v>
      </c>
      <c r="J1611" s="23" t="s">
        <v>119</v>
      </c>
      <c r="K1611" s="13">
        <v>38000</v>
      </c>
      <c r="L1611" s="24">
        <v>17.927</v>
      </c>
      <c r="M1611" s="37">
        <f t="shared" si="152"/>
        <v>18</v>
      </c>
      <c r="N1611" s="24">
        <v>1.7250000000000001</v>
      </c>
      <c r="O1611" s="13">
        <v>3</v>
      </c>
      <c r="P1611" s="36">
        <f t="shared" si="153"/>
        <v>1.2937500000000002</v>
      </c>
      <c r="Q1611" s="38">
        <f t="shared" si="154"/>
        <v>8.4</v>
      </c>
      <c r="R1611" s="37">
        <f t="shared" si="155"/>
        <v>8.4</v>
      </c>
      <c r="S1611" s="39">
        <f>IF(AND(I1611=38000,R1611&lt;=4.5,M1611&gt;8),'[1]Pricing Schedule'!$F$8+('[1]Pricing Schedule'!$F$9*M1611),
IF(AND(I1611=38000,R1611&lt;=4.5,M1611&lt;=8),'[1]Pricing Schedule'!$F$34+('[1]Pricing Schedule'!$F$36*M1611),
IF(AND(I1611=38000,R1611&gt;4.5,R1611&lt;=9,M1611&gt;8),'[1]Pricing Schedule'!$F$17+('[1]Pricing Schedule'!$F$18*M1611),
IF(AND(I1611=38000,R1611&gt;4.5,R1611&lt;=9,M1611&lt;=8),'[1]Pricing Schedule'!$F$34+('[1]Pricing Schedule'!$F$36*M1611),
IF(AND(I1611=38000,R1611&gt;9,R1611&lt;=12.8,M1611&gt;8),'[1]Pricing Schedule'!$F$26+('[1]Pricing Schedule'!$F$27*M1611),
IF(AND(I1611=38000,R1611&gt;9,R1611&lt;=12.8,M1611&lt;=8),'[1]Pricing Schedule'!$F$34+('[1]Pricing Schedule'!$F$36*M1611),
IF(AND(I1611=38000,R1611&gt;12.8,R1611&lt;=22.8),'[1]Pricing Schedule'!$F$34+('[1]Pricing Schedule'!$F$36*M1611),
IF(AND(I1611=38000,R1611&gt;22.8,R1611&lt;=30.2),'[1]Pricing Schedule'!$F$43+('[1]Pricing Schedule'!$F$45*M1611),
IF(AND(I1611=38000,R1611&gt;30.2,R1611&lt;=45.9),'[1]Pricing Schedule'!$F$52+('[1]Pricing Schedule'!$F$54*M1611),
IF(AND(I1611=38000,R1611&gt;45.9,R1611&lt;=123.4),'[1]Pricing Schedule'!$F$96+('[1]Pricing Schedule'!$F$97*M1611),
IF(AND(I1611=38000,R1611&gt;123.4,R1611&lt;=168.2,M1611&lt;=10),'[1]Pricing Schedule'!$F$103+('[1]Pricing Schedule'!$F$105*M1611),
IF(AND(I1611=38000,R1611&gt;123.4,R1611&lt;=168.2,M1611&gt;10),'[1]Pricing Schedule'!$F$111+('[1]Pricing Schedule'!$F$113*M1611),
IF(AND(I1611=38000,R1611&gt;157.4,R1611&lt;=336.4,M1611&lt;=10),('[1]Pricing Schedule'!$F$103+('[1]Pricing Schedule'!$F$105*M1611))*2,
IF(AND(I1611=38000,R1611&gt;157.4,R1611&lt;=336.4,M1611&gt;10),('[1]Pricing Schedule'!$F$111+('[1]Pricing Schedule'!$F$113*M1611))*2,
IF(AND(I1611=38000,R1611&gt;314.8,R1611&lt;=504.6,M1611&lt;=10),('[1]Pricing Schedule'!$F$103+('[1]Pricing Schedule'!$F$105*M1611))*3,
IF(AND(I1611=38000,R1611&gt;314.8,R1611&lt;=504.6,M1611&gt;10),('[1]Pricing Schedule'!$F$111+('[1]Pricing Schedule'!$F$113*M1611))*3,
IF(AND(I1611=38000,R1611&gt;472.2,R1611&lt;=672.8,M1611&lt;=10),('[1]Pricing Schedule'!$F$103+('[1]Pricing Schedule'!$F$105*M1611))*4,
IF(AND(I1611=38000,R1611&gt;472.2,R1611&lt;=672.8,M1611&gt;10),('[1]Pricing Schedule'!$F$111+('[1]Pricing Schedule'!$F$113*M1611))*4,
IF(AND(I1611=110000,R1611&lt;=12.8,M1611&gt;2),'[1]Pricing Schedule'!$F$62+('[1]Pricing Schedule'!$F$63*M1611),
IF(AND(I1611=110000,R1611&lt;=12.8,M1611&lt;=2),'[1]Pricing Schedule'!$F$96+('[1]Pricing Schedule'!$F$97*M1611),
IF(AND(I1611=110000,R1611&gt;12.8,R1611&lt;=22.8,M1611&gt;3),'[1]Pricing Schedule'!$F$71+('[1]Pricing Schedule'!$F$72*M1611),
IF(AND(I1611=110000,R1611&gt;12.8,R1611&lt;=22.8,M1611&lt;=3),'[1]Pricing Schedule'!$F$96+('[1]Pricing Schedule'!$F$97*M1611),
IF(AND(I1611=110000,R1611&gt;22.8,R1611&lt;=30.2),'[1]Pricing Schedule'!$F$80+('[1]Pricing Schedule'!$F$81*M1611),
IF(AND(I1611=110000,R1611&gt;30.2,R1611&lt;=45.9),'[1]Pricing Schedule'!$F$89+('[1]Pricing Schedule'!$F$90*M1611),
IF(AND(I1611=110000,R1611&gt;45.9,R1611&lt;=123.4),'[1]Pricing Schedule'!$F$96+('[1]Pricing Schedule'!$F$97*M1611),
IF(AND(I1611=110000,R1611&gt;123.4,R1611&lt;=168.2,M1611&lt;=10),'[1]Pricing Schedule'!$F$103+('[1]Pricing Schedule'!$F$105*M1611),
IF(AND(I1611=110000,R1611&gt;123.4,R1611&lt;=168.2,M1611&gt;10),'[1]Pricing Schedule'!$F$111+('[1]Pricing Schedule'!$F$113*M1611),
IF(AND(I1611=110000,R1611&gt;168.2,R1611&lt;=336.4,M1611&lt;=10),('[1]Pricing Schedule'!$F$103+('[1]Pricing Schedule'!$F$105*M1611))*2,
IF(AND(I1611=110000,R1611&gt;168.2,R1611&lt;=336.4,M1611&gt;10),('[1]Pricing Schedule'!$F$111+('[1]Pricing Schedule'!$F$113*M1611))*2,
IF(AND(I1611=110000,R1611&gt;336.4,R1611&lt;=504.6,M1611&lt;=10),('[1]Pricing Schedule'!$F$103+('[1]Pricing Schedule'!$F$105*M1611))*3,
IF(AND(I1611=110000,R1611&gt;336.4,R1611&lt;=504.6,M1611&gt;10),('[1]Pricing Schedule'!$F$111+('[1]Pricing Schedule'!$F$113*M1611))*3,
IF(AND(I1611=110000,R1611&gt;504.6,R1611&lt;=672.8,M1611&lt;=10),('[1]Pricing Schedule'!$F$103+('[1]Pricing Schedule'!$F$105*M1611))*4,
IF(AND(I1611=110000,R1611&gt;504.6,R1611&lt;=672.8,M1611&gt;10),('[1]Pricing Schedule'!$F$111+('[1]Pricing Schedule'!$F$113*M1611))*4,
IF(AND(I1611=110000,R1611&gt;672.8,R1611&lt;=841,M1611&lt;=10),('[1]Pricing Schedule'!$F$103+('[1]Pricing Schedule'!$F$105*M1611))*5,
IF(AND(I1611=110000,R1611&gt;672.8,R1611&lt;=841,M1611&gt;10),('[1]Pricing Schedule'!$F$111+('[1]Pricing Schedule'!$F$113*M1611))*5,
IF(AND(I1611=110000,R1611&gt;672.8,R1611&lt;=841,M1611&lt;=10),('[1]Pricing Schedule'!$F$103+('[1]Pricing Schedule'!$F$105*M1611))*5,
IF(AND(I1611=110000,R1611&gt;672.8,R1611&lt;=841,M1611&gt;10),('[1]Pricing Schedule'!$F$111+('[1]Pricing Schedule'!$F$113*M1611))*5,
IF(AND(I1611=110000,R1611&gt;1345.6,R1611&lt;=1513.8,M1611&lt;=10),('[1]Pricing Schedule'!$F$103+('[1]Pricing Schedule'!$F$105*M1611))*9,
IF(AND(I1611=110000,R1611&gt;1345.6,R1611&lt;=1513.8,M1611&gt;10),('[1]Pricing Schedule'!$F$111+('[1]Pricing Schedule'!$F$113*M1611))*9,
9999999999)))))))))))))))))))))))))))))))))))))))</f>
        <v>1854100</v>
      </c>
      <c r="T1611" s="21">
        <f>IF(AND(I1611=38000,R1611&lt;=4.5,M1611&gt;8),'[1]Pricing Schedule'!$J$9,
IF(AND(I1611=38000,R1611&lt;=4.5,M1611&lt;=8),'[1]Pricing Schedule'!$J$36,
IF(AND(I1611=38000,R1611&gt;4.5,R1611&lt;=9,M1611&gt;8),'[1]Pricing Schedule'!$J$18,
IF(AND(I1611=38000,R1611&gt;4.5,R1611&lt;=9,M1611&lt;=8),'[1]Pricing Schedule'!$J$36,
IF(AND(I1611=38000,R1611&gt;9,R1611&lt;=12.8,M1611&gt;8),'[1]Pricing Schedule'!$J$27,
IF(AND(I1611=38000,R1611&gt;9,R1611&lt;=12.8,M1611&lt;=8),'[1]Pricing Schedule'!$J$36,
IF(AND(I1611=38000,R1611&gt;12.8,R1611&lt;=22.8),'[1]Pricing Schedule'!$J$36,
IF(AND(I1611=38000,R1611&gt;22.8,R1611&lt;=30.2),'[1]Pricing Schedule'!$J$45,
IF(AND(I1611=38000,R1611&gt;30.2,R1611&lt;=45.9),'[1]Pricing Schedule'!$J$54,
IF(AND(I1611=38000,R1611&gt;45.9,R1611&lt;=123.4),'[1]Pricing Schedule'!$J$97,
IF(AND(I1611=38000,R1611&gt;123.4,R1611&lt;=168.2,M1611&lt;=10),'[1]Pricing Schedule'!$J$105,
IF(AND(I1611=38000,R1611&gt;123.4,R1611&lt;=168.2,M1611&gt;10),'[1]Pricing Schedule'!$J$113,
IF(AND(I1611=38000,R1611&gt;168.2,R1611&lt;=336.4,M1611&lt;=10),('[1]Pricing Schedule'!$J$105),
IF(AND(I1611=38000,R1611&gt;168.2,R1611&lt;=336.4,M1611&gt;10),('[1]Pricing Schedule'!$J$113),
IF(AND(I1611=38000,R1611&gt;336.4,R1611&lt;=504.6,M1611&lt;=10),('[1]Pricing Schedule'!$J$105),
IF(AND(I1611=38000,R1611&gt;336.4,R1611&lt;=504.6,M1611&gt;10),('[1]Pricing Schedule'!$J$113),
IF(AND(I1611=38000,R1611&gt;504.6,R1611&lt;=672.8,M1611&lt;=10),('[1]Pricing Schedule'!$J$105),
IF(AND(I1611=38000,R1611&gt;504.6,R1611&lt;=672.8,M1611&gt;10),('[1]Pricing Schedule'!$J$113),
IF(AND(I1611=110000,R1611&lt;=12.8,M1611&gt;2),'[1]Pricing Schedule'!$J$63,
IF(AND(I1611=110000,R1611&lt;=12.8,M1611&lt;=2),'[1]Pricing Schedule'!$J$97,
IF(AND(I1611=110000,R1611&gt;12.8,R1611&lt;=22.8,M1611&gt;3),'[1]Pricing Schedule'!$J$72,
IF(AND(I1611=110000,R1611&gt;12.8,R1611&lt;=22.8,M1611&lt;=3),'[1]Pricing Schedule'!$J$97,
IF(AND(I1611=110000,R1611&gt;22.8,R1611&lt;=30.2),'[1]Pricing Schedule'!$J$81,
IF(AND(I1611=110000,R1611&gt;30.2,R1611&lt;=45.9),'[1]Pricing Schedule'!$J$90,
IF(AND(I1611=110000,R1611&gt;45.9,R1611&lt;=123.4),'[1]Pricing Schedule'!$J$97,
IF(AND(I1611=110000,R1611&gt;123.4,R1611&lt;=168.2,M1611&lt;=10),'[1]Pricing Schedule'!$J$105,
IF(AND(I1611=110000,R1611&gt;123.4,R1611&lt;=168.2,M1611&gt;10),'[1]Pricing Schedule'!$J$113,
IF(AND(I1611=110000,R1611&gt;168.2,R1611&lt;=336.2,M1611&lt;=10),('[1]Pricing Schedule'!$J$105),
IF(AND(I1611=110000,R1611&gt;168.2,R1611&lt;=336.2,M1611&gt;10),('[1]Pricing Schedule'!$J$113),
IF(AND(I1611=110000,R1611&gt;336.4,R1611&lt;=504.6,M1611&lt;=10),('[1]Pricing Schedule'!$J$105),
IF(AND(I1611=110000,R1611&gt;336.4,R1611&lt;=504.6,M1611&gt;10),('[1]Pricing Schedule'!$J$113),
IF(AND(I1611=110000,R1611&gt;504.6,R1611&lt;=672.8,M1611&lt;=10),('[1]Pricing Schedule'!$J$105),
IF(AND(I1611=110000,R1611&gt;504.6,R1611&lt;=672.8,M1611&gt;10),('[1]Pricing Schedule'!$J$113),
IF(AND(I1611=110000,R1611&gt;672.8,R1611&lt;=841,M1611&lt;=10),('[1]Pricing Schedule'!$J$105),
IF(AND(I1611=110000,R1611&gt;672.8,R1611&lt;=841,M1611&gt;10),('[1]Pricing Schedule'!$J$113),
IF(AND(I1611=110000,R1611&gt;1682,R1611&lt;=1850.2,M1611&lt;=10),('[1]Pricing Schedule'!$J$105),
IF(AND(I1611=110000,R1611&gt;1682,R1611&lt;=1850.2,M1611&gt;10),('[1]Pricing Schedule'!$J$113),
IF(AND(I1611=110000,R1611&gt;2018.4,R1611&lt;=2186.6,M1611&lt;=10),('[1]Pricing Schedule'!$J$105),
IF(AND(I1611=110000,R1611&gt;2018.4,R1611&lt;=2186.6,M1611&gt;10),('[1]Pricing Schedule'!$J$113),999999999)))))))))))))))))))))))))))))))))))))))</f>
        <v>2</v>
      </c>
      <c r="U1611" s="40">
        <f t="shared" si="156"/>
        <v>220726.19047619047</v>
      </c>
      <c r="V1611" s="41">
        <f t="shared" si="157"/>
        <v>4.5304999730327387</v>
      </c>
      <c r="Y1611" s="23">
        <v>106</v>
      </c>
      <c r="Z1611" s="23">
        <v>337</v>
      </c>
      <c r="AD1611" s="13"/>
      <c r="AE1611" s="13"/>
      <c r="AF1611" s="13"/>
      <c r="AR1611" s="35"/>
    </row>
    <row r="1612" spans="1:44">
      <c r="A1612" s="23">
        <v>1614</v>
      </c>
      <c r="B1612" s="23">
        <v>1614</v>
      </c>
      <c r="C1612" s="23" t="s">
        <v>2315</v>
      </c>
      <c r="D1612" s="23" t="s">
        <v>110</v>
      </c>
      <c r="E1612" s="23" t="s">
        <v>110</v>
      </c>
      <c r="F1612" s="23" t="s">
        <v>196</v>
      </c>
      <c r="G1612" s="23" t="s">
        <v>197</v>
      </c>
      <c r="H1612" s="23" t="s">
        <v>113</v>
      </c>
      <c r="I1612" s="13">
        <v>38000</v>
      </c>
      <c r="J1612" s="23" t="s">
        <v>119</v>
      </c>
      <c r="K1612" s="13">
        <v>38000</v>
      </c>
      <c r="L1612" s="24">
        <v>17.832000000000001</v>
      </c>
      <c r="M1612" s="37">
        <f t="shared" si="152"/>
        <v>18</v>
      </c>
      <c r="N1612" s="24">
        <v>0.48199999999999998</v>
      </c>
      <c r="O1612" s="13">
        <v>3</v>
      </c>
      <c r="P1612" s="36">
        <f t="shared" si="153"/>
        <v>0.48199999999999998</v>
      </c>
      <c r="Q1612" s="38">
        <f t="shared" si="154"/>
        <v>4.2</v>
      </c>
      <c r="R1612" s="37">
        <f t="shared" si="155"/>
        <v>4.2</v>
      </c>
      <c r="S1612" s="39">
        <f>IF(AND(I1612=38000,R1612&lt;=4.5,M1612&gt;8),'[1]Pricing Schedule'!$F$8+('[1]Pricing Schedule'!$F$9*M1612),
IF(AND(I1612=38000,R1612&lt;=4.5,M1612&lt;=8),'[1]Pricing Schedule'!$F$34+('[1]Pricing Schedule'!$F$36*M1612),
IF(AND(I1612=38000,R1612&gt;4.5,R1612&lt;=9,M1612&gt;8),'[1]Pricing Schedule'!$F$17+('[1]Pricing Schedule'!$F$18*M1612),
IF(AND(I1612=38000,R1612&gt;4.5,R1612&lt;=9,M1612&lt;=8),'[1]Pricing Schedule'!$F$34+('[1]Pricing Schedule'!$F$36*M1612),
IF(AND(I1612=38000,R1612&gt;9,R1612&lt;=12.8,M1612&gt;8),'[1]Pricing Schedule'!$F$26+('[1]Pricing Schedule'!$F$27*M1612),
IF(AND(I1612=38000,R1612&gt;9,R1612&lt;=12.8,M1612&lt;=8),'[1]Pricing Schedule'!$F$34+('[1]Pricing Schedule'!$F$36*M1612),
IF(AND(I1612=38000,R1612&gt;12.8,R1612&lt;=22.8),'[1]Pricing Schedule'!$F$34+('[1]Pricing Schedule'!$F$36*M1612),
IF(AND(I1612=38000,R1612&gt;22.8,R1612&lt;=30.2),'[1]Pricing Schedule'!$F$43+('[1]Pricing Schedule'!$F$45*M1612),
IF(AND(I1612=38000,R1612&gt;30.2,R1612&lt;=45.9),'[1]Pricing Schedule'!$F$52+('[1]Pricing Schedule'!$F$54*M1612),
IF(AND(I1612=38000,R1612&gt;45.9,R1612&lt;=123.4),'[1]Pricing Schedule'!$F$96+('[1]Pricing Schedule'!$F$97*M1612),
IF(AND(I1612=38000,R1612&gt;123.4,R1612&lt;=168.2,M1612&lt;=10),'[1]Pricing Schedule'!$F$103+('[1]Pricing Schedule'!$F$105*M1612),
IF(AND(I1612=38000,R1612&gt;123.4,R1612&lt;=168.2,M1612&gt;10),'[1]Pricing Schedule'!$F$111+('[1]Pricing Schedule'!$F$113*M1612),
IF(AND(I1612=38000,R1612&gt;157.4,R1612&lt;=336.4,M1612&lt;=10),('[1]Pricing Schedule'!$F$103+('[1]Pricing Schedule'!$F$105*M1612))*2,
IF(AND(I1612=38000,R1612&gt;157.4,R1612&lt;=336.4,M1612&gt;10),('[1]Pricing Schedule'!$F$111+('[1]Pricing Schedule'!$F$113*M1612))*2,
IF(AND(I1612=38000,R1612&gt;314.8,R1612&lt;=504.6,M1612&lt;=10),('[1]Pricing Schedule'!$F$103+('[1]Pricing Schedule'!$F$105*M1612))*3,
IF(AND(I1612=38000,R1612&gt;314.8,R1612&lt;=504.6,M1612&gt;10),('[1]Pricing Schedule'!$F$111+('[1]Pricing Schedule'!$F$113*M1612))*3,
IF(AND(I1612=38000,R1612&gt;472.2,R1612&lt;=672.8,M1612&lt;=10),('[1]Pricing Schedule'!$F$103+('[1]Pricing Schedule'!$F$105*M1612))*4,
IF(AND(I1612=38000,R1612&gt;472.2,R1612&lt;=672.8,M1612&gt;10),('[1]Pricing Schedule'!$F$111+('[1]Pricing Schedule'!$F$113*M1612))*4,
IF(AND(I1612=110000,R1612&lt;=12.8,M1612&gt;2),'[1]Pricing Schedule'!$F$62+('[1]Pricing Schedule'!$F$63*M1612),
IF(AND(I1612=110000,R1612&lt;=12.8,M1612&lt;=2),'[1]Pricing Schedule'!$F$96+('[1]Pricing Schedule'!$F$97*M1612),
IF(AND(I1612=110000,R1612&gt;12.8,R1612&lt;=22.8,M1612&gt;3),'[1]Pricing Schedule'!$F$71+('[1]Pricing Schedule'!$F$72*M1612),
IF(AND(I1612=110000,R1612&gt;12.8,R1612&lt;=22.8,M1612&lt;=3),'[1]Pricing Schedule'!$F$96+('[1]Pricing Schedule'!$F$97*M1612),
IF(AND(I1612=110000,R1612&gt;22.8,R1612&lt;=30.2),'[1]Pricing Schedule'!$F$80+('[1]Pricing Schedule'!$F$81*M1612),
IF(AND(I1612=110000,R1612&gt;30.2,R1612&lt;=45.9),'[1]Pricing Schedule'!$F$89+('[1]Pricing Schedule'!$F$90*M1612),
IF(AND(I1612=110000,R1612&gt;45.9,R1612&lt;=123.4),'[1]Pricing Schedule'!$F$96+('[1]Pricing Schedule'!$F$97*M1612),
IF(AND(I1612=110000,R1612&gt;123.4,R1612&lt;=168.2,M1612&lt;=10),'[1]Pricing Schedule'!$F$103+('[1]Pricing Schedule'!$F$105*M1612),
IF(AND(I1612=110000,R1612&gt;123.4,R1612&lt;=168.2,M1612&gt;10),'[1]Pricing Schedule'!$F$111+('[1]Pricing Schedule'!$F$113*M1612),
IF(AND(I1612=110000,R1612&gt;168.2,R1612&lt;=336.4,M1612&lt;=10),('[1]Pricing Schedule'!$F$103+('[1]Pricing Schedule'!$F$105*M1612))*2,
IF(AND(I1612=110000,R1612&gt;168.2,R1612&lt;=336.4,M1612&gt;10),('[1]Pricing Schedule'!$F$111+('[1]Pricing Schedule'!$F$113*M1612))*2,
IF(AND(I1612=110000,R1612&gt;336.4,R1612&lt;=504.6,M1612&lt;=10),('[1]Pricing Schedule'!$F$103+('[1]Pricing Schedule'!$F$105*M1612))*3,
IF(AND(I1612=110000,R1612&gt;336.4,R1612&lt;=504.6,M1612&gt;10),('[1]Pricing Schedule'!$F$111+('[1]Pricing Schedule'!$F$113*M1612))*3,
IF(AND(I1612=110000,R1612&gt;504.6,R1612&lt;=672.8,M1612&lt;=10),('[1]Pricing Schedule'!$F$103+('[1]Pricing Schedule'!$F$105*M1612))*4,
IF(AND(I1612=110000,R1612&gt;504.6,R1612&lt;=672.8,M1612&gt;10),('[1]Pricing Schedule'!$F$111+('[1]Pricing Schedule'!$F$113*M1612))*4,
IF(AND(I1612=110000,R1612&gt;672.8,R1612&lt;=841,M1612&lt;=10),('[1]Pricing Schedule'!$F$103+('[1]Pricing Schedule'!$F$105*M1612))*5,
IF(AND(I1612=110000,R1612&gt;672.8,R1612&lt;=841,M1612&gt;10),('[1]Pricing Schedule'!$F$111+('[1]Pricing Schedule'!$F$113*M1612))*5,
IF(AND(I1612=110000,R1612&gt;672.8,R1612&lt;=841,M1612&lt;=10),('[1]Pricing Schedule'!$F$103+('[1]Pricing Schedule'!$F$105*M1612))*5,
IF(AND(I1612=110000,R1612&gt;672.8,R1612&lt;=841,M1612&gt;10),('[1]Pricing Schedule'!$F$111+('[1]Pricing Schedule'!$F$113*M1612))*5,
IF(AND(I1612=110000,R1612&gt;1345.6,R1612&lt;=1513.8,M1612&lt;=10),('[1]Pricing Schedule'!$F$103+('[1]Pricing Schedule'!$F$105*M1612))*9,
IF(AND(I1612=110000,R1612&gt;1345.6,R1612&lt;=1513.8,M1612&gt;10),('[1]Pricing Schedule'!$F$111+('[1]Pricing Schedule'!$F$113*M1612))*9,
9999999999)))))))))))))))))))))))))))))))))))))))</f>
        <v>1808740</v>
      </c>
      <c r="T1612" s="21">
        <f>IF(AND(I1612=38000,R1612&lt;=4.5,M1612&gt;8),'[1]Pricing Schedule'!$J$9,
IF(AND(I1612=38000,R1612&lt;=4.5,M1612&lt;=8),'[1]Pricing Schedule'!$J$36,
IF(AND(I1612=38000,R1612&gt;4.5,R1612&lt;=9,M1612&gt;8),'[1]Pricing Schedule'!$J$18,
IF(AND(I1612=38000,R1612&gt;4.5,R1612&lt;=9,M1612&lt;=8),'[1]Pricing Schedule'!$J$36,
IF(AND(I1612=38000,R1612&gt;9,R1612&lt;=12.8,M1612&gt;8),'[1]Pricing Schedule'!$J$27,
IF(AND(I1612=38000,R1612&gt;9,R1612&lt;=12.8,M1612&lt;=8),'[1]Pricing Schedule'!$J$36,
IF(AND(I1612=38000,R1612&gt;12.8,R1612&lt;=22.8),'[1]Pricing Schedule'!$J$36,
IF(AND(I1612=38000,R1612&gt;22.8,R1612&lt;=30.2),'[1]Pricing Schedule'!$J$45,
IF(AND(I1612=38000,R1612&gt;30.2,R1612&lt;=45.9),'[1]Pricing Schedule'!$J$54,
IF(AND(I1612=38000,R1612&gt;45.9,R1612&lt;=123.4),'[1]Pricing Schedule'!$J$97,
IF(AND(I1612=38000,R1612&gt;123.4,R1612&lt;=168.2,M1612&lt;=10),'[1]Pricing Schedule'!$J$105,
IF(AND(I1612=38000,R1612&gt;123.4,R1612&lt;=168.2,M1612&gt;10),'[1]Pricing Schedule'!$J$113,
IF(AND(I1612=38000,R1612&gt;168.2,R1612&lt;=336.4,M1612&lt;=10),('[1]Pricing Schedule'!$J$105),
IF(AND(I1612=38000,R1612&gt;168.2,R1612&lt;=336.4,M1612&gt;10),('[1]Pricing Schedule'!$J$113),
IF(AND(I1612=38000,R1612&gt;336.4,R1612&lt;=504.6,M1612&lt;=10),('[1]Pricing Schedule'!$J$105),
IF(AND(I1612=38000,R1612&gt;336.4,R1612&lt;=504.6,M1612&gt;10),('[1]Pricing Schedule'!$J$113),
IF(AND(I1612=38000,R1612&gt;504.6,R1612&lt;=672.8,M1612&lt;=10),('[1]Pricing Schedule'!$J$105),
IF(AND(I1612=38000,R1612&gt;504.6,R1612&lt;=672.8,M1612&gt;10),('[1]Pricing Schedule'!$J$113),
IF(AND(I1612=110000,R1612&lt;=12.8,M1612&gt;2),'[1]Pricing Schedule'!$J$63,
IF(AND(I1612=110000,R1612&lt;=12.8,M1612&lt;=2),'[1]Pricing Schedule'!$J$97,
IF(AND(I1612=110000,R1612&gt;12.8,R1612&lt;=22.8,M1612&gt;3),'[1]Pricing Schedule'!$J$72,
IF(AND(I1612=110000,R1612&gt;12.8,R1612&lt;=22.8,M1612&lt;=3),'[1]Pricing Schedule'!$J$97,
IF(AND(I1612=110000,R1612&gt;22.8,R1612&lt;=30.2),'[1]Pricing Schedule'!$J$81,
IF(AND(I1612=110000,R1612&gt;30.2,R1612&lt;=45.9),'[1]Pricing Schedule'!$J$90,
IF(AND(I1612=110000,R1612&gt;45.9,R1612&lt;=123.4),'[1]Pricing Schedule'!$J$97,
IF(AND(I1612=110000,R1612&gt;123.4,R1612&lt;=168.2,M1612&lt;=10),'[1]Pricing Schedule'!$J$105,
IF(AND(I1612=110000,R1612&gt;123.4,R1612&lt;=168.2,M1612&gt;10),'[1]Pricing Schedule'!$J$113,
IF(AND(I1612=110000,R1612&gt;168.2,R1612&lt;=336.2,M1612&lt;=10),('[1]Pricing Schedule'!$J$105),
IF(AND(I1612=110000,R1612&gt;168.2,R1612&lt;=336.2,M1612&gt;10),('[1]Pricing Schedule'!$J$113),
IF(AND(I1612=110000,R1612&gt;336.4,R1612&lt;=504.6,M1612&lt;=10),('[1]Pricing Schedule'!$J$105),
IF(AND(I1612=110000,R1612&gt;336.4,R1612&lt;=504.6,M1612&gt;10),('[1]Pricing Schedule'!$J$113),
IF(AND(I1612=110000,R1612&gt;504.6,R1612&lt;=672.8,M1612&lt;=10),('[1]Pricing Schedule'!$J$105),
IF(AND(I1612=110000,R1612&gt;504.6,R1612&lt;=672.8,M1612&gt;10),('[1]Pricing Schedule'!$J$113),
IF(AND(I1612=110000,R1612&gt;672.8,R1612&lt;=841,M1612&lt;=10),('[1]Pricing Schedule'!$J$105),
IF(AND(I1612=110000,R1612&gt;672.8,R1612&lt;=841,M1612&gt;10),('[1]Pricing Schedule'!$J$113),
IF(AND(I1612=110000,R1612&gt;1682,R1612&lt;=1850.2,M1612&lt;=10),('[1]Pricing Schedule'!$J$105),
IF(AND(I1612=110000,R1612&gt;1682,R1612&lt;=1850.2,M1612&gt;10),('[1]Pricing Schedule'!$J$113),
IF(AND(I1612=110000,R1612&gt;2018.4,R1612&lt;=2186.6,M1612&lt;=10),('[1]Pricing Schedule'!$J$105),
IF(AND(I1612=110000,R1612&gt;2018.4,R1612&lt;=2186.6,M1612&gt;10),('[1]Pricing Schedule'!$J$113),999999999)))))))))))))))))))))))))))))))))))))))</f>
        <v>1</v>
      </c>
      <c r="U1612" s="40">
        <f t="shared" si="156"/>
        <v>430652.38095238095</v>
      </c>
      <c r="V1612" s="41">
        <f t="shared" si="157"/>
        <v>2.3220584495284009</v>
      </c>
      <c r="Y1612" s="23">
        <v>67</v>
      </c>
      <c r="Z1612" s="23">
        <v>337</v>
      </c>
      <c r="AD1612" s="13"/>
      <c r="AE1612" s="13"/>
      <c r="AF1612" s="13"/>
      <c r="AR1612" s="35"/>
    </row>
    <row r="1613" spans="1:44">
      <c r="A1613" s="23">
        <v>1615</v>
      </c>
      <c r="B1613" s="23">
        <v>1615</v>
      </c>
      <c r="C1613" s="23" t="s">
        <v>2316</v>
      </c>
      <c r="D1613" s="23" t="s">
        <v>110</v>
      </c>
      <c r="E1613" s="23" t="s">
        <v>110</v>
      </c>
      <c r="F1613" s="23" t="s">
        <v>199</v>
      </c>
      <c r="G1613" s="23" t="s">
        <v>200</v>
      </c>
      <c r="H1613" s="23" t="s">
        <v>113</v>
      </c>
      <c r="I1613" s="13">
        <v>38000</v>
      </c>
      <c r="J1613" s="13">
        <v>38000</v>
      </c>
      <c r="K1613" s="23" t="s">
        <v>119</v>
      </c>
      <c r="L1613" s="24">
        <v>16.210999999999999</v>
      </c>
      <c r="M1613" s="37">
        <f t="shared" si="152"/>
        <v>17</v>
      </c>
      <c r="N1613" s="24">
        <v>0.97599999999999998</v>
      </c>
      <c r="O1613" s="13">
        <v>3</v>
      </c>
      <c r="P1613" s="36">
        <f t="shared" si="153"/>
        <v>0.97599999999999998</v>
      </c>
      <c r="Q1613" s="38">
        <f t="shared" si="154"/>
        <v>4.2</v>
      </c>
      <c r="R1613" s="37">
        <f t="shared" si="155"/>
        <v>4.2</v>
      </c>
      <c r="S1613" s="39">
        <f>IF(AND(I1613=38000,R1613&lt;=4.5,M1613&gt;8),'[1]Pricing Schedule'!$F$8+('[1]Pricing Schedule'!$F$9*M1613),
IF(AND(I1613=38000,R1613&lt;=4.5,M1613&lt;=8),'[1]Pricing Schedule'!$F$34+('[1]Pricing Schedule'!$F$36*M1613),
IF(AND(I1613=38000,R1613&gt;4.5,R1613&lt;=9,M1613&gt;8),'[1]Pricing Schedule'!$F$17+('[1]Pricing Schedule'!$F$18*M1613),
IF(AND(I1613=38000,R1613&gt;4.5,R1613&lt;=9,M1613&lt;=8),'[1]Pricing Schedule'!$F$34+('[1]Pricing Schedule'!$F$36*M1613),
IF(AND(I1613=38000,R1613&gt;9,R1613&lt;=12.8,M1613&gt;8),'[1]Pricing Schedule'!$F$26+('[1]Pricing Schedule'!$F$27*M1613),
IF(AND(I1613=38000,R1613&gt;9,R1613&lt;=12.8,M1613&lt;=8),'[1]Pricing Schedule'!$F$34+('[1]Pricing Schedule'!$F$36*M1613),
IF(AND(I1613=38000,R1613&gt;12.8,R1613&lt;=22.8),'[1]Pricing Schedule'!$F$34+('[1]Pricing Schedule'!$F$36*M1613),
IF(AND(I1613=38000,R1613&gt;22.8,R1613&lt;=30.2),'[1]Pricing Schedule'!$F$43+('[1]Pricing Schedule'!$F$45*M1613),
IF(AND(I1613=38000,R1613&gt;30.2,R1613&lt;=45.9),'[1]Pricing Schedule'!$F$52+('[1]Pricing Schedule'!$F$54*M1613),
IF(AND(I1613=38000,R1613&gt;45.9,R1613&lt;=123.4),'[1]Pricing Schedule'!$F$96+('[1]Pricing Schedule'!$F$97*M1613),
IF(AND(I1613=38000,R1613&gt;123.4,R1613&lt;=168.2,M1613&lt;=10),'[1]Pricing Schedule'!$F$103+('[1]Pricing Schedule'!$F$105*M1613),
IF(AND(I1613=38000,R1613&gt;123.4,R1613&lt;=168.2,M1613&gt;10),'[1]Pricing Schedule'!$F$111+('[1]Pricing Schedule'!$F$113*M1613),
IF(AND(I1613=38000,R1613&gt;157.4,R1613&lt;=336.4,M1613&lt;=10),('[1]Pricing Schedule'!$F$103+('[1]Pricing Schedule'!$F$105*M1613))*2,
IF(AND(I1613=38000,R1613&gt;157.4,R1613&lt;=336.4,M1613&gt;10),('[1]Pricing Schedule'!$F$111+('[1]Pricing Schedule'!$F$113*M1613))*2,
IF(AND(I1613=38000,R1613&gt;314.8,R1613&lt;=504.6,M1613&lt;=10),('[1]Pricing Schedule'!$F$103+('[1]Pricing Schedule'!$F$105*M1613))*3,
IF(AND(I1613=38000,R1613&gt;314.8,R1613&lt;=504.6,M1613&gt;10),('[1]Pricing Schedule'!$F$111+('[1]Pricing Schedule'!$F$113*M1613))*3,
IF(AND(I1613=38000,R1613&gt;472.2,R1613&lt;=672.8,M1613&lt;=10),('[1]Pricing Schedule'!$F$103+('[1]Pricing Schedule'!$F$105*M1613))*4,
IF(AND(I1613=38000,R1613&gt;472.2,R1613&lt;=672.8,M1613&gt;10),('[1]Pricing Schedule'!$F$111+('[1]Pricing Schedule'!$F$113*M1613))*4,
IF(AND(I1613=110000,R1613&lt;=12.8,M1613&gt;2),'[1]Pricing Schedule'!$F$62+('[1]Pricing Schedule'!$F$63*M1613),
IF(AND(I1613=110000,R1613&lt;=12.8,M1613&lt;=2),'[1]Pricing Schedule'!$F$96+('[1]Pricing Schedule'!$F$97*M1613),
IF(AND(I1613=110000,R1613&gt;12.8,R1613&lt;=22.8,M1613&gt;3),'[1]Pricing Schedule'!$F$71+('[1]Pricing Schedule'!$F$72*M1613),
IF(AND(I1613=110000,R1613&gt;12.8,R1613&lt;=22.8,M1613&lt;=3),'[1]Pricing Schedule'!$F$96+('[1]Pricing Schedule'!$F$97*M1613),
IF(AND(I1613=110000,R1613&gt;22.8,R1613&lt;=30.2),'[1]Pricing Schedule'!$F$80+('[1]Pricing Schedule'!$F$81*M1613),
IF(AND(I1613=110000,R1613&gt;30.2,R1613&lt;=45.9),'[1]Pricing Schedule'!$F$89+('[1]Pricing Schedule'!$F$90*M1613),
IF(AND(I1613=110000,R1613&gt;45.9,R1613&lt;=123.4),'[1]Pricing Schedule'!$F$96+('[1]Pricing Schedule'!$F$97*M1613),
IF(AND(I1613=110000,R1613&gt;123.4,R1613&lt;=168.2,M1613&lt;=10),'[1]Pricing Schedule'!$F$103+('[1]Pricing Schedule'!$F$105*M1613),
IF(AND(I1613=110000,R1613&gt;123.4,R1613&lt;=168.2,M1613&gt;10),'[1]Pricing Schedule'!$F$111+('[1]Pricing Schedule'!$F$113*M1613),
IF(AND(I1613=110000,R1613&gt;168.2,R1613&lt;=336.4,M1613&lt;=10),('[1]Pricing Schedule'!$F$103+('[1]Pricing Schedule'!$F$105*M1613))*2,
IF(AND(I1613=110000,R1613&gt;168.2,R1613&lt;=336.4,M1613&gt;10),('[1]Pricing Schedule'!$F$111+('[1]Pricing Schedule'!$F$113*M1613))*2,
IF(AND(I1613=110000,R1613&gt;336.4,R1613&lt;=504.6,M1613&lt;=10),('[1]Pricing Schedule'!$F$103+('[1]Pricing Schedule'!$F$105*M1613))*3,
IF(AND(I1613=110000,R1613&gt;336.4,R1613&lt;=504.6,M1613&gt;10),('[1]Pricing Schedule'!$F$111+('[1]Pricing Schedule'!$F$113*M1613))*3,
IF(AND(I1613=110000,R1613&gt;504.6,R1613&lt;=672.8,M1613&lt;=10),('[1]Pricing Schedule'!$F$103+('[1]Pricing Schedule'!$F$105*M1613))*4,
IF(AND(I1613=110000,R1613&gt;504.6,R1613&lt;=672.8,M1613&gt;10),('[1]Pricing Schedule'!$F$111+('[1]Pricing Schedule'!$F$113*M1613))*4,
IF(AND(I1613=110000,R1613&gt;672.8,R1613&lt;=841,M1613&lt;=10),('[1]Pricing Schedule'!$F$103+('[1]Pricing Schedule'!$F$105*M1613))*5,
IF(AND(I1613=110000,R1613&gt;672.8,R1613&lt;=841,M1613&gt;10),('[1]Pricing Schedule'!$F$111+('[1]Pricing Schedule'!$F$113*M1613))*5,
IF(AND(I1613=110000,R1613&gt;672.8,R1613&lt;=841,M1613&lt;=10),('[1]Pricing Schedule'!$F$103+('[1]Pricing Schedule'!$F$105*M1613))*5,
IF(AND(I1613=110000,R1613&gt;672.8,R1613&lt;=841,M1613&gt;10),('[1]Pricing Schedule'!$F$111+('[1]Pricing Schedule'!$F$113*M1613))*5,
IF(AND(I1613=110000,R1613&gt;1345.6,R1613&lt;=1513.8,M1613&lt;=10),('[1]Pricing Schedule'!$F$103+('[1]Pricing Schedule'!$F$105*M1613))*9,
IF(AND(I1613=110000,R1613&gt;1345.6,R1613&lt;=1513.8,M1613&gt;10),('[1]Pricing Schedule'!$F$111+('[1]Pricing Schedule'!$F$113*M1613))*9,
9999999999)))))))))))))))))))))))))))))))))))))))</f>
        <v>1756040</v>
      </c>
      <c r="T1613" s="21">
        <f>IF(AND(I1613=38000,R1613&lt;=4.5,M1613&gt;8),'[1]Pricing Schedule'!$J$9,
IF(AND(I1613=38000,R1613&lt;=4.5,M1613&lt;=8),'[1]Pricing Schedule'!$J$36,
IF(AND(I1613=38000,R1613&gt;4.5,R1613&lt;=9,M1613&gt;8),'[1]Pricing Schedule'!$J$18,
IF(AND(I1613=38000,R1613&gt;4.5,R1613&lt;=9,M1613&lt;=8),'[1]Pricing Schedule'!$J$36,
IF(AND(I1613=38000,R1613&gt;9,R1613&lt;=12.8,M1613&gt;8),'[1]Pricing Schedule'!$J$27,
IF(AND(I1613=38000,R1613&gt;9,R1613&lt;=12.8,M1613&lt;=8),'[1]Pricing Schedule'!$J$36,
IF(AND(I1613=38000,R1613&gt;12.8,R1613&lt;=22.8),'[1]Pricing Schedule'!$J$36,
IF(AND(I1613=38000,R1613&gt;22.8,R1613&lt;=30.2),'[1]Pricing Schedule'!$J$45,
IF(AND(I1613=38000,R1613&gt;30.2,R1613&lt;=45.9),'[1]Pricing Schedule'!$J$54,
IF(AND(I1613=38000,R1613&gt;45.9,R1613&lt;=123.4),'[1]Pricing Schedule'!$J$97,
IF(AND(I1613=38000,R1613&gt;123.4,R1613&lt;=168.2,M1613&lt;=10),'[1]Pricing Schedule'!$J$105,
IF(AND(I1613=38000,R1613&gt;123.4,R1613&lt;=168.2,M1613&gt;10),'[1]Pricing Schedule'!$J$113,
IF(AND(I1613=38000,R1613&gt;168.2,R1613&lt;=336.4,M1613&lt;=10),('[1]Pricing Schedule'!$J$105),
IF(AND(I1613=38000,R1613&gt;168.2,R1613&lt;=336.4,M1613&gt;10),('[1]Pricing Schedule'!$J$113),
IF(AND(I1613=38000,R1613&gt;336.4,R1613&lt;=504.6,M1613&lt;=10),('[1]Pricing Schedule'!$J$105),
IF(AND(I1613=38000,R1613&gt;336.4,R1613&lt;=504.6,M1613&gt;10),('[1]Pricing Schedule'!$J$113),
IF(AND(I1613=38000,R1613&gt;504.6,R1613&lt;=672.8,M1613&lt;=10),('[1]Pricing Schedule'!$J$105),
IF(AND(I1613=38000,R1613&gt;504.6,R1613&lt;=672.8,M1613&gt;10),('[1]Pricing Schedule'!$J$113),
IF(AND(I1613=110000,R1613&lt;=12.8,M1613&gt;2),'[1]Pricing Schedule'!$J$63,
IF(AND(I1613=110000,R1613&lt;=12.8,M1613&lt;=2),'[1]Pricing Schedule'!$J$97,
IF(AND(I1613=110000,R1613&gt;12.8,R1613&lt;=22.8,M1613&gt;3),'[1]Pricing Schedule'!$J$72,
IF(AND(I1613=110000,R1613&gt;12.8,R1613&lt;=22.8,M1613&lt;=3),'[1]Pricing Schedule'!$J$97,
IF(AND(I1613=110000,R1613&gt;22.8,R1613&lt;=30.2),'[1]Pricing Schedule'!$J$81,
IF(AND(I1613=110000,R1613&gt;30.2,R1613&lt;=45.9),'[1]Pricing Schedule'!$J$90,
IF(AND(I1613=110000,R1613&gt;45.9,R1613&lt;=123.4),'[1]Pricing Schedule'!$J$97,
IF(AND(I1613=110000,R1613&gt;123.4,R1613&lt;=168.2,M1613&lt;=10),'[1]Pricing Schedule'!$J$105,
IF(AND(I1613=110000,R1613&gt;123.4,R1613&lt;=168.2,M1613&gt;10),'[1]Pricing Schedule'!$J$113,
IF(AND(I1613=110000,R1613&gt;168.2,R1613&lt;=336.2,M1613&lt;=10),('[1]Pricing Schedule'!$J$105),
IF(AND(I1613=110000,R1613&gt;168.2,R1613&lt;=336.2,M1613&gt;10),('[1]Pricing Schedule'!$J$113),
IF(AND(I1613=110000,R1613&gt;336.4,R1613&lt;=504.6,M1613&lt;=10),('[1]Pricing Schedule'!$J$105),
IF(AND(I1613=110000,R1613&gt;336.4,R1613&lt;=504.6,M1613&gt;10),('[1]Pricing Schedule'!$J$113),
IF(AND(I1613=110000,R1613&gt;504.6,R1613&lt;=672.8,M1613&lt;=10),('[1]Pricing Schedule'!$J$105),
IF(AND(I1613=110000,R1613&gt;504.6,R1613&lt;=672.8,M1613&gt;10),('[1]Pricing Schedule'!$J$113),
IF(AND(I1613=110000,R1613&gt;672.8,R1613&lt;=841,M1613&lt;=10),('[1]Pricing Schedule'!$J$105),
IF(AND(I1613=110000,R1613&gt;672.8,R1613&lt;=841,M1613&gt;10),('[1]Pricing Schedule'!$J$113),
IF(AND(I1613=110000,R1613&gt;1682,R1613&lt;=1850.2,M1613&lt;=10),('[1]Pricing Schedule'!$J$105),
IF(AND(I1613=110000,R1613&gt;1682,R1613&lt;=1850.2,M1613&gt;10),('[1]Pricing Schedule'!$J$113),
IF(AND(I1613=110000,R1613&gt;2018.4,R1613&lt;=2186.6,M1613&lt;=10),('[1]Pricing Schedule'!$J$105),
IF(AND(I1613=110000,R1613&gt;2018.4,R1613&lt;=2186.6,M1613&gt;10),('[1]Pricing Schedule'!$J$113),999999999)))))))))))))))))))))))))))))))))))))))</f>
        <v>1</v>
      </c>
      <c r="U1613" s="40">
        <f t="shared" si="156"/>
        <v>418104.76190476189</v>
      </c>
      <c r="V1613" s="41">
        <f t="shared" si="157"/>
        <v>2.3917450627548349</v>
      </c>
      <c r="Y1613" s="23">
        <v>105</v>
      </c>
      <c r="Z1613" s="23">
        <v>151</v>
      </c>
      <c r="AD1613" s="13"/>
      <c r="AE1613" s="13"/>
      <c r="AF1613" s="13"/>
      <c r="AR1613" s="35"/>
    </row>
    <row r="1614" spans="1:44">
      <c r="A1614" s="23">
        <v>1616</v>
      </c>
      <c r="B1614" s="23">
        <v>1616</v>
      </c>
      <c r="C1614" s="23" t="s">
        <v>2317</v>
      </c>
      <c r="D1614" s="23" t="s">
        <v>110</v>
      </c>
      <c r="E1614" s="23" t="s">
        <v>110</v>
      </c>
      <c r="F1614" s="23" t="s">
        <v>196</v>
      </c>
      <c r="G1614" s="23" t="s">
        <v>197</v>
      </c>
      <c r="H1614" s="23" t="s">
        <v>113</v>
      </c>
      <c r="I1614" s="13">
        <v>38000</v>
      </c>
      <c r="J1614" s="23" t="s">
        <v>119</v>
      </c>
      <c r="K1614" s="13">
        <v>38000</v>
      </c>
      <c r="L1614" s="24">
        <v>15.74</v>
      </c>
      <c r="M1614" s="37">
        <f t="shared" si="152"/>
        <v>16</v>
      </c>
      <c r="N1614" s="24">
        <v>2.1560000000000001</v>
      </c>
      <c r="O1614" s="13">
        <v>3</v>
      </c>
      <c r="P1614" s="36">
        <f t="shared" si="153"/>
        <v>1.617</v>
      </c>
      <c r="Q1614" s="38">
        <f t="shared" si="154"/>
        <v>8.4</v>
      </c>
      <c r="R1614" s="37">
        <f t="shared" si="155"/>
        <v>8.4</v>
      </c>
      <c r="S1614" s="39">
        <f>IF(AND(I1614=38000,R1614&lt;=4.5,M1614&gt;8),'[1]Pricing Schedule'!$F$8+('[1]Pricing Schedule'!$F$9*M1614),
IF(AND(I1614=38000,R1614&lt;=4.5,M1614&lt;=8),'[1]Pricing Schedule'!$F$34+('[1]Pricing Schedule'!$F$36*M1614),
IF(AND(I1614=38000,R1614&gt;4.5,R1614&lt;=9,M1614&gt;8),'[1]Pricing Schedule'!$F$17+('[1]Pricing Schedule'!$F$18*M1614),
IF(AND(I1614=38000,R1614&gt;4.5,R1614&lt;=9,M1614&lt;=8),'[1]Pricing Schedule'!$F$34+('[1]Pricing Schedule'!$F$36*M1614),
IF(AND(I1614=38000,R1614&gt;9,R1614&lt;=12.8,M1614&gt;8),'[1]Pricing Schedule'!$F$26+('[1]Pricing Schedule'!$F$27*M1614),
IF(AND(I1614=38000,R1614&gt;9,R1614&lt;=12.8,M1614&lt;=8),'[1]Pricing Schedule'!$F$34+('[1]Pricing Schedule'!$F$36*M1614),
IF(AND(I1614=38000,R1614&gt;12.8,R1614&lt;=22.8),'[1]Pricing Schedule'!$F$34+('[1]Pricing Schedule'!$F$36*M1614),
IF(AND(I1614=38000,R1614&gt;22.8,R1614&lt;=30.2),'[1]Pricing Schedule'!$F$43+('[1]Pricing Schedule'!$F$45*M1614),
IF(AND(I1614=38000,R1614&gt;30.2,R1614&lt;=45.9),'[1]Pricing Schedule'!$F$52+('[1]Pricing Schedule'!$F$54*M1614),
IF(AND(I1614=38000,R1614&gt;45.9,R1614&lt;=123.4),'[1]Pricing Schedule'!$F$96+('[1]Pricing Schedule'!$F$97*M1614),
IF(AND(I1614=38000,R1614&gt;123.4,R1614&lt;=168.2,M1614&lt;=10),'[1]Pricing Schedule'!$F$103+('[1]Pricing Schedule'!$F$105*M1614),
IF(AND(I1614=38000,R1614&gt;123.4,R1614&lt;=168.2,M1614&gt;10),'[1]Pricing Schedule'!$F$111+('[1]Pricing Schedule'!$F$113*M1614),
IF(AND(I1614=38000,R1614&gt;157.4,R1614&lt;=336.4,M1614&lt;=10),('[1]Pricing Schedule'!$F$103+('[1]Pricing Schedule'!$F$105*M1614))*2,
IF(AND(I1614=38000,R1614&gt;157.4,R1614&lt;=336.4,M1614&gt;10),('[1]Pricing Schedule'!$F$111+('[1]Pricing Schedule'!$F$113*M1614))*2,
IF(AND(I1614=38000,R1614&gt;314.8,R1614&lt;=504.6,M1614&lt;=10),('[1]Pricing Schedule'!$F$103+('[1]Pricing Schedule'!$F$105*M1614))*3,
IF(AND(I1614=38000,R1614&gt;314.8,R1614&lt;=504.6,M1614&gt;10),('[1]Pricing Schedule'!$F$111+('[1]Pricing Schedule'!$F$113*M1614))*3,
IF(AND(I1614=38000,R1614&gt;472.2,R1614&lt;=672.8,M1614&lt;=10),('[1]Pricing Schedule'!$F$103+('[1]Pricing Schedule'!$F$105*M1614))*4,
IF(AND(I1614=38000,R1614&gt;472.2,R1614&lt;=672.8,M1614&gt;10),('[1]Pricing Schedule'!$F$111+('[1]Pricing Schedule'!$F$113*M1614))*4,
IF(AND(I1614=110000,R1614&lt;=12.8,M1614&gt;2),'[1]Pricing Schedule'!$F$62+('[1]Pricing Schedule'!$F$63*M1614),
IF(AND(I1614=110000,R1614&lt;=12.8,M1614&lt;=2),'[1]Pricing Schedule'!$F$96+('[1]Pricing Schedule'!$F$97*M1614),
IF(AND(I1614=110000,R1614&gt;12.8,R1614&lt;=22.8,M1614&gt;3),'[1]Pricing Schedule'!$F$71+('[1]Pricing Schedule'!$F$72*M1614),
IF(AND(I1614=110000,R1614&gt;12.8,R1614&lt;=22.8,M1614&lt;=3),'[1]Pricing Schedule'!$F$96+('[1]Pricing Schedule'!$F$97*M1614),
IF(AND(I1614=110000,R1614&gt;22.8,R1614&lt;=30.2),'[1]Pricing Schedule'!$F$80+('[1]Pricing Schedule'!$F$81*M1614),
IF(AND(I1614=110000,R1614&gt;30.2,R1614&lt;=45.9),'[1]Pricing Schedule'!$F$89+('[1]Pricing Schedule'!$F$90*M1614),
IF(AND(I1614=110000,R1614&gt;45.9,R1614&lt;=123.4),'[1]Pricing Schedule'!$F$96+('[1]Pricing Schedule'!$F$97*M1614),
IF(AND(I1614=110000,R1614&gt;123.4,R1614&lt;=168.2,M1614&lt;=10),'[1]Pricing Schedule'!$F$103+('[1]Pricing Schedule'!$F$105*M1614),
IF(AND(I1614=110000,R1614&gt;123.4,R1614&lt;=168.2,M1614&gt;10),'[1]Pricing Schedule'!$F$111+('[1]Pricing Schedule'!$F$113*M1614),
IF(AND(I1614=110000,R1614&gt;168.2,R1614&lt;=336.4,M1614&lt;=10),('[1]Pricing Schedule'!$F$103+('[1]Pricing Schedule'!$F$105*M1614))*2,
IF(AND(I1614=110000,R1614&gt;168.2,R1614&lt;=336.4,M1614&gt;10),('[1]Pricing Schedule'!$F$111+('[1]Pricing Schedule'!$F$113*M1614))*2,
IF(AND(I1614=110000,R1614&gt;336.4,R1614&lt;=504.6,M1614&lt;=10),('[1]Pricing Schedule'!$F$103+('[1]Pricing Schedule'!$F$105*M1614))*3,
IF(AND(I1614=110000,R1614&gt;336.4,R1614&lt;=504.6,M1614&gt;10),('[1]Pricing Schedule'!$F$111+('[1]Pricing Schedule'!$F$113*M1614))*3,
IF(AND(I1614=110000,R1614&gt;504.6,R1614&lt;=672.8,M1614&lt;=10),('[1]Pricing Schedule'!$F$103+('[1]Pricing Schedule'!$F$105*M1614))*4,
IF(AND(I1614=110000,R1614&gt;504.6,R1614&lt;=672.8,M1614&gt;10),('[1]Pricing Schedule'!$F$111+('[1]Pricing Schedule'!$F$113*M1614))*4,
IF(AND(I1614=110000,R1614&gt;672.8,R1614&lt;=841,M1614&lt;=10),('[1]Pricing Schedule'!$F$103+('[1]Pricing Schedule'!$F$105*M1614))*5,
IF(AND(I1614=110000,R1614&gt;672.8,R1614&lt;=841,M1614&gt;10),('[1]Pricing Schedule'!$F$111+('[1]Pricing Schedule'!$F$113*M1614))*5,
IF(AND(I1614=110000,R1614&gt;672.8,R1614&lt;=841,M1614&lt;=10),('[1]Pricing Schedule'!$F$103+('[1]Pricing Schedule'!$F$105*M1614))*5,
IF(AND(I1614=110000,R1614&gt;672.8,R1614&lt;=841,M1614&gt;10),('[1]Pricing Schedule'!$F$111+('[1]Pricing Schedule'!$F$113*M1614))*5,
IF(AND(I1614=110000,R1614&gt;1345.6,R1614&lt;=1513.8,M1614&lt;=10),('[1]Pricing Schedule'!$F$103+('[1]Pricing Schedule'!$F$105*M1614))*9,
IF(AND(I1614=110000,R1614&gt;1345.6,R1614&lt;=1513.8,M1614&gt;10),('[1]Pricing Schedule'!$F$111+('[1]Pricing Schedule'!$F$113*M1614))*9,
9999999999)))))))))))))))))))))))))))))))))))))))</f>
        <v>1748700</v>
      </c>
      <c r="T1614" s="21">
        <f>IF(AND(I1614=38000,R1614&lt;=4.5,M1614&gt;8),'[1]Pricing Schedule'!$J$9,
IF(AND(I1614=38000,R1614&lt;=4.5,M1614&lt;=8),'[1]Pricing Schedule'!$J$36,
IF(AND(I1614=38000,R1614&gt;4.5,R1614&lt;=9,M1614&gt;8),'[1]Pricing Schedule'!$J$18,
IF(AND(I1614=38000,R1614&gt;4.5,R1614&lt;=9,M1614&lt;=8),'[1]Pricing Schedule'!$J$36,
IF(AND(I1614=38000,R1614&gt;9,R1614&lt;=12.8,M1614&gt;8),'[1]Pricing Schedule'!$J$27,
IF(AND(I1614=38000,R1614&gt;9,R1614&lt;=12.8,M1614&lt;=8),'[1]Pricing Schedule'!$J$36,
IF(AND(I1614=38000,R1614&gt;12.8,R1614&lt;=22.8),'[1]Pricing Schedule'!$J$36,
IF(AND(I1614=38000,R1614&gt;22.8,R1614&lt;=30.2),'[1]Pricing Schedule'!$J$45,
IF(AND(I1614=38000,R1614&gt;30.2,R1614&lt;=45.9),'[1]Pricing Schedule'!$J$54,
IF(AND(I1614=38000,R1614&gt;45.9,R1614&lt;=123.4),'[1]Pricing Schedule'!$J$97,
IF(AND(I1614=38000,R1614&gt;123.4,R1614&lt;=168.2,M1614&lt;=10),'[1]Pricing Schedule'!$J$105,
IF(AND(I1614=38000,R1614&gt;123.4,R1614&lt;=168.2,M1614&gt;10),'[1]Pricing Schedule'!$J$113,
IF(AND(I1614=38000,R1614&gt;168.2,R1614&lt;=336.4,M1614&lt;=10),('[1]Pricing Schedule'!$J$105),
IF(AND(I1614=38000,R1614&gt;168.2,R1614&lt;=336.4,M1614&gt;10),('[1]Pricing Schedule'!$J$113),
IF(AND(I1614=38000,R1614&gt;336.4,R1614&lt;=504.6,M1614&lt;=10),('[1]Pricing Schedule'!$J$105),
IF(AND(I1614=38000,R1614&gt;336.4,R1614&lt;=504.6,M1614&gt;10),('[1]Pricing Schedule'!$J$113),
IF(AND(I1614=38000,R1614&gt;504.6,R1614&lt;=672.8,M1614&lt;=10),('[1]Pricing Schedule'!$J$105),
IF(AND(I1614=38000,R1614&gt;504.6,R1614&lt;=672.8,M1614&gt;10),('[1]Pricing Schedule'!$J$113),
IF(AND(I1614=110000,R1614&lt;=12.8,M1614&gt;2),'[1]Pricing Schedule'!$J$63,
IF(AND(I1614=110000,R1614&lt;=12.8,M1614&lt;=2),'[1]Pricing Schedule'!$J$97,
IF(AND(I1614=110000,R1614&gt;12.8,R1614&lt;=22.8,M1614&gt;3),'[1]Pricing Schedule'!$J$72,
IF(AND(I1614=110000,R1614&gt;12.8,R1614&lt;=22.8,M1614&lt;=3),'[1]Pricing Schedule'!$J$97,
IF(AND(I1614=110000,R1614&gt;22.8,R1614&lt;=30.2),'[1]Pricing Schedule'!$J$81,
IF(AND(I1614=110000,R1614&gt;30.2,R1614&lt;=45.9),'[1]Pricing Schedule'!$J$90,
IF(AND(I1614=110000,R1614&gt;45.9,R1614&lt;=123.4),'[1]Pricing Schedule'!$J$97,
IF(AND(I1614=110000,R1614&gt;123.4,R1614&lt;=168.2,M1614&lt;=10),'[1]Pricing Schedule'!$J$105,
IF(AND(I1614=110000,R1614&gt;123.4,R1614&lt;=168.2,M1614&gt;10),'[1]Pricing Schedule'!$J$113,
IF(AND(I1614=110000,R1614&gt;168.2,R1614&lt;=336.2,M1614&lt;=10),('[1]Pricing Schedule'!$J$105),
IF(AND(I1614=110000,R1614&gt;168.2,R1614&lt;=336.2,M1614&gt;10),('[1]Pricing Schedule'!$J$113),
IF(AND(I1614=110000,R1614&gt;336.4,R1614&lt;=504.6,M1614&lt;=10),('[1]Pricing Schedule'!$J$105),
IF(AND(I1614=110000,R1614&gt;336.4,R1614&lt;=504.6,M1614&gt;10),('[1]Pricing Schedule'!$J$113),
IF(AND(I1614=110000,R1614&gt;504.6,R1614&lt;=672.8,M1614&lt;=10),('[1]Pricing Schedule'!$J$105),
IF(AND(I1614=110000,R1614&gt;504.6,R1614&lt;=672.8,M1614&gt;10),('[1]Pricing Schedule'!$J$113),
IF(AND(I1614=110000,R1614&gt;672.8,R1614&lt;=841,M1614&lt;=10),('[1]Pricing Schedule'!$J$105),
IF(AND(I1614=110000,R1614&gt;672.8,R1614&lt;=841,M1614&gt;10),('[1]Pricing Schedule'!$J$113),
IF(AND(I1614=110000,R1614&gt;1682,R1614&lt;=1850.2,M1614&lt;=10),('[1]Pricing Schedule'!$J$105),
IF(AND(I1614=110000,R1614&gt;1682,R1614&lt;=1850.2,M1614&gt;10),('[1]Pricing Schedule'!$J$113),
IF(AND(I1614=110000,R1614&gt;2018.4,R1614&lt;=2186.6,M1614&lt;=10),('[1]Pricing Schedule'!$J$105),
IF(AND(I1614=110000,R1614&gt;2018.4,R1614&lt;=2186.6,M1614&gt;10),('[1]Pricing Schedule'!$J$113),999999999)))))))))))))))))))))))))))))))))))))))</f>
        <v>2</v>
      </c>
      <c r="U1614" s="40">
        <f t="shared" si="156"/>
        <v>208178.57142857142</v>
      </c>
      <c r="V1614" s="41">
        <f t="shared" si="157"/>
        <v>4.8035683650711958</v>
      </c>
      <c r="Y1614" s="23">
        <v>250</v>
      </c>
      <c r="Z1614" s="23">
        <v>337</v>
      </c>
      <c r="AD1614" s="13"/>
      <c r="AE1614" s="13"/>
      <c r="AF1614" s="13"/>
      <c r="AR1614" s="35"/>
    </row>
    <row r="1615" spans="1:44">
      <c r="A1615" s="23">
        <v>1617</v>
      </c>
      <c r="B1615" s="23">
        <v>1617</v>
      </c>
      <c r="C1615" s="23" t="s">
        <v>2318</v>
      </c>
      <c r="D1615" s="23" t="s">
        <v>110</v>
      </c>
      <c r="E1615" s="23" t="s">
        <v>110</v>
      </c>
      <c r="F1615" s="23" t="s">
        <v>196</v>
      </c>
      <c r="G1615" s="23" t="s">
        <v>197</v>
      </c>
      <c r="H1615" s="23" t="s">
        <v>113</v>
      </c>
      <c r="I1615" s="13">
        <v>38000</v>
      </c>
      <c r="J1615" s="23" t="s">
        <v>119</v>
      </c>
      <c r="K1615" s="13">
        <v>38000</v>
      </c>
      <c r="L1615" s="24">
        <v>12.906000000000001</v>
      </c>
      <c r="M1615" s="37">
        <f t="shared" si="152"/>
        <v>13</v>
      </c>
      <c r="N1615" s="24">
        <v>7.55</v>
      </c>
      <c r="O1615" s="13">
        <v>3</v>
      </c>
      <c r="P1615" s="36">
        <f t="shared" si="153"/>
        <v>5.6624999999999996</v>
      </c>
      <c r="Q1615" s="38">
        <f t="shared" si="154"/>
        <v>37.800000000000004</v>
      </c>
      <c r="R1615" s="37">
        <f t="shared" si="155"/>
        <v>37.800000000000004</v>
      </c>
      <c r="S1615" s="39">
        <f>IF(AND(I1615=38000,R1615&lt;=4.5,M1615&gt;8),'[1]Pricing Schedule'!$F$8+('[1]Pricing Schedule'!$F$9*M1615),
IF(AND(I1615=38000,R1615&lt;=4.5,M1615&lt;=8),'[1]Pricing Schedule'!$F$34+('[1]Pricing Schedule'!$F$36*M1615),
IF(AND(I1615=38000,R1615&gt;4.5,R1615&lt;=9,M1615&gt;8),'[1]Pricing Schedule'!$F$17+('[1]Pricing Schedule'!$F$18*M1615),
IF(AND(I1615=38000,R1615&gt;4.5,R1615&lt;=9,M1615&lt;=8),'[1]Pricing Schedule'!$F$34+('[1]Pricing Schedule'!$F$36*M1615),
IF(AND(I1615=38000,R1615&gt;9,R1615&lt;=12.8,M1615&gt;8),'[1]Pricing Schedule'!$F$26+('[1]Pricing Schedule'!$F$27*M1615),
IF(AND(I1615=38000,R1615&gt;9,R1615&lt;=12.8,M1615&lt;=8),'[1]Pricing Schedule'!$F$34+('[1]Pricing Schedule'!$F$36*M1615),
IF(AND(I1615=38000,R1615&gt;12.8,R1615&lt;=22.8),'[1]Pricing Schedule'!$F$34+('[1]Pricing Schedule'!$F$36*M1615),
IF(AND(I1615=38000,R1615&gt;22.8,R1615&lt;=30.2),'[1]Pricing Schedule'!$F$43+('[1]Pricing Schedule'!$F$45*M1615),
IF(AND(I1615=38000,R1615&gt;30.2,R1615&lt;=45.9),'[1]Pricing Schedule'!$F$52+('[1]Pricing Schedule'!$F$54*M1615),
IF(AND(I1615=38000,R1615&gt;45.9,R1615&lt;=123.4),'[1]Pricing Schedule'!$F$96+('[1]Pricing Schedule'!$F$97*M1615),
IF(AND(I1615=38000,R1615&gt;123.4,R1615&lt;=168.2,M1615&lt;=10),'[1]Pricing Schedule'!$F$103+('[1]Pricing Schedule'!$F$105*M1615),
IF(AND(I1615=38000,R1615&gt;123.4,R1615&lt;=168.2,M1615&gt;10),'[1]Pricing Schedule'!$F$111+('[1]Pricing Schedule'!$F$113*M1615),
IF(AND(I1615=38000,R1615&gt;157.4,R1615&lt;=336.4,M1615&lt;=10),('[1]Pricing Schedule'!$F$103+('[1]Pricing Schedule'!$F$105*M1615))*2,
IF(AND(I1615=38000,R1615&gt;157.4,R1615&lt;=336.4,M1615&gt;10),('[1]Pricing Schedule'!$F$111+('[1]Pricing Schedule'!$F$113*M1615))*2,
IF(AND(I1615=38000,R1615&gt;314.8,R1615&lt;=504.6,M1615&lt;=10),('[1]Pricing Schedule'!$F$103+('[1]Pricing Schedule'!$F$105*M1615))*3,
IF(AND(I1615=38000,R1615&gt;314.8,R1615&lt;=504.6,M1615&gt;10),('[1]Pricing Schedule'!$F$111+('[1]Pricing Schedule'!$F$113*M1615))*3,
IF(AND(I1615=38000,R1615&gt;472.2,R1615&lt;=672.8,M1615&lt;=10),('[1]Pricing Schedule'!$F$103+('[1]Pricing Schedule'!$F$105*M1615))*4,
IF(AND(I1615=38000,R1615&gt;472.2,R1615&lt;=672.8,M1615&gt;10),('[1]Pricing Schedule'!$F$111+('[1]Pricing Schedule'!$F$113*M1615))*4,
IF(AND(I1615=110000,R1615&lt;=12.8,M1615&gt;2),'[1]Pricing Schedule'!$F$62+('[1]Pricing Schedule'!$F$63*M1615),
IF(AND(I1615=110000,R1615&lt;=12.8,M1615&lt;=2),'[1]Pricing Schedule'!$F$96+('[1]Pricing Schedule'!$F$97*M1615),
IF(AND(I1615=110000,R1615&gt;12.8,R1615&lt;=22.8,M1615&gt;3),'[1]Pricing Schedule'!$F$71+('[1]Pricing Schedule'!$F$72*M1615),
IF(AND(I1615=110000,R1615&gt;12.8,R1615&lt;=22.8,M1615&lt;=3),'[1]Pricing Schedule'!$F$96+('[1]Pricing Schedule'!$F$97*M1615),
IF(AND(I1615=110000,R1615&gt;22.8,R1615&lt;=30.2),'[1]Pricing Schedule'!$F$80+('[1]Pricing Schedule'!$F$81*M1615),
IF(AND(I1615=110000,R1615&gt;30.2,R1615&lt;=45.9),'[1]Pricing Schedule'!$F$89+('[1]Pricing Schedule'!$F$90*M1615),
IF(AND(I1615=110000,R1615&gt;45.9,R1615&lt;=123.4),'[1]Pricing Schedule'!$F$96+('[1]Pricing Schedule'!$F$97*M1615),
IF(AND(I1615=110000,R1615&gt;123.4,R1615&lt;=168.2,M1615&lt;=10),'[1]Pricing Schedule'!$F$103+('[1]Pricing Schedule'!$F$105*M1615),
IF(AND(I1615=110000,R1615&gt;123.4,R1615&lt;=168.2,M1615&gt;10),'[1]Pricing Schedule'!$F$111+('[1]Pricing Schedule'!$F$113*M1615),
IF(AND(I1615=110000,R1615&gt;168.2,R1615&lt;=336.4,M1615&lt;=10),('[1]Pricing Schedule'!$F$103+('[1]Pricing Schedule'!$F$105*M1615))*2,
IF(AND(I1615=110000,R1615&gt;168.2,R1615&lt;=336.4,M1615&gt;10),('[1]Pricing Schedule'!$F$111+('[1]Pricing Schedule'!$F$113*M1615))*2,
IF(AND(I1615=110000,R1615&gt;336.4,R1615&lt;=504.6,M1615&lt;=10),('[1]Pricing Schedule'!$F$103+('[1]Pricing Schedule'!$F$105*M1615))*3,
IF(AND(I1615=110000,R1615&gt;336.4,R1615&lt;=504.6,M1615&gt;10),('[1]Pricing Schedule'!$F$111+('[1]Pricing Schedule'!$F$113*M1615))*3,
IF(AND(I1615=110000,R1615&gt;504.6,R1615&lt;=672.8,M1615&lt;=10),('[1]Pricing Schedule'!$F$103+('[1]Pricing Schedule'!$F$105*M1615))*4,
IF(AND(I1615=110000,R1615&gt;504.6,R1615&lt;=672.8,M1615&gt;10),('[1]Pricing Schedule'!$F$111+('[1]Pricing Schedule'!$F$113*M1615))*4,
IF(AND(I1615=110000,R1615&gt;672.8,R1615&lt;=841,M1615&lt;=10),('[1]Pricing Schedule'!$F$103+('[1]Pricing Schedule'!$F$105*M1615))*5,
IF(AND(I1615=110000,R1615&gt;672.8,R1615&lt;=841,M1615&gt;10),('[1]Pricing Schedule'!$F$111+('[1]Pricing Schedule'!$F$113*M1615))*5,
IF(AND(I1615=110000,R1615&gt;672.8,R1615&lt;=841,M1615&lt;=10),('[1]Pricing Schedule'!$F$103+('[1]Pricing Schedule'!$F$105*M1615))*5,
IF(AND(I1615=110000,R1615&gt;672.8,R1615&lt;=841,M1615&gt;10),('[1]Pricing Schedule'!$F$111+('[1]Pricing Schedule'!$F$113*M1615))*5,
IF(AND(I1615=110000,R1615&gt;1345.6,R1615&lt;=1513.8,M1615&lt;=10),('[1]Pricing Schedule'!$F$103+('[1]Pricing Schedule'!$F$105*M1615))*9,
IF(AND(I1615=110000,R1615&gt;1345.6,R1615&lt;=1513.8,M1615&gt;10),('[1]Pricing Schedule'!$F$111+('[1]Pricing Schedule'!$F$113*M1615))*9,
9999999999)))))))))))))))))))))))))))))))))))))))</f>
        <v>1794170</v>
      </c>
      <c r="T1615" s="21">
        <f>IF(AND(I1615=38000,R1615&lt;=4.5,M1615&gt;8),'[1]Pricing Schedule'!$J$9,
IF(AND(I1615=38000,R1615&lt;=4.5,M1615&lt;=8),'[1]Pricing Schedule'!$J$36,
IF(AND(I1615=38000,R1615&gt;4.5,R1615&lt;=9,M1615&gt;8),'[1]Pricing Schedule'!$J$18,
IF(AND(I1615=38000,R1615&gt;4.5,R1615&lt;=9,M1615&lt;=8),'[1]Pricing Schedule'!$J$36,
IF(AND(I1615=38000,R1615&gt;9,R1615&lt;=12.8,M1615&gt;8),'[1]Pricing Schedule'!$J$27,
IF(AND(I1615=38000,R1615&gt;9,R1615&lt;=12.8,M1615&lt;=8),'[1]Pricing Schedule'!$J$36,
IF(AND(I1615=38000,R1615&gt;12.8,R1615&lt;=22.8),'[1]Pricing Schedule'!$J$36,
IF(AND(I1615=38000,R1615&gt;22.8,R1615&lt;=30.2),'[1]Pricing Schedule'!$J$45,
IF(AND(I1615=38000,R1615&gt;30.2,R1615&lt;=45.9),'[1]Pricing Schedule'!$J$54,
IF(AND(I1615=38000,R1615&gt;45.9,R1615&lt;=123.4),'[1]Pricing Schedule'!$J$97,
IF(AND(I1615=38000,R1615&gt;123.4,R1615&lt;=168.2,M1615&lt;=10),'[1]Pricing Schedule'!$J$105,
IF(AND(I1615=38000,R1615&gt;123.4,R1615&lt;=168.2,M1615&gt;10),'[1]Pricing Schedule'!$J$113,
IF(AND(I1615=38000,R1615&gt;168.2,R1615&lt;=336.4,M1615&lt;=10),('[1]Pricing Schedule'!$J$105),
IF(AND(I1615=38000,R1615&gt;168.2,R1615&lt;=336.4,M1615&gt;10),('[1]Pricing Schedule'!$J$113),
IF(AND(I1615=38000,R1615&gt;336.4,R1615&lt;=504.6,M1615&lt;=10),('[1]Pricing Schedule'!$J$105),
IF(AND(I1615=38000,R1615&gt;336.4,R1615&lt;=504.6,M1615&gt;10),('[1]Pricing Schedule'!$J$113),
IF(AND(I1615=38000,R1615&gt;504.6,R1615&lt;=672.8,M1615&lt;=10),('[1]Pricing Schedule'!$J$105),
IF(AND(I1615=38000,R1615&gt;504.6,R1615&lt;=672.8,M1615&gt;10),('[1]Pricing Schedule'!$J$113),
IF(AND(I1615=110000,R1615&lt;=12.8,M1615&gt;2),'[1]Pricing Schedule'!$J$63,
IF(AND(I1615=110000,R1615&lt;=12.8,M1615&lt;=2),'[1]Pricing Schedule'!$J$97,
IF(AND(I1615=110000,R1615&gt;12.8,R1615&lt;=22.8,M1615&gt;3),'[1]Pricing Schedule'!$J$72,
IF(AND(I1615=110000,R1615&gt;12.8,R1615&lt;=22.8,M1615&lt;=3),'[1]Pricing Schedule'!$J$97,
IF(AND(I1615=110000,R1615&gt;22.8,R1615&lt;=30.2),'[1]Pricing Schedule'!$J$81,
IF(AND(I1615=110000,R1615&gt;30.2,R1615&lt;=45.9),'[1]Pricing Schedule'!$J$90,
IF(AND(I1615=110000,R1615&gt;45.9,R1615&lt;=123.4),'[1]Pricing Schedule'!$J$97,
IF(AND(I1615=110000,R1615&gt;123.4,R1615&lt;=168.2,M1615&lt;=10),'[1]Pricing Schedule'!$J$105,
IF(AND(I1615=110000,R1615&gt;123.4,R1615&lt;=168.2,M1615&gt;10),'[1]Pricing Schedule'!$J$113,
IF(AND(I1615=110000,R1615&gt;168.2,R1615&lt;=336.2,M1615&lt;=10),('[1]Pricing Schedule'!$J$105),
IF(AND(I1615=110000,R1615&gt;168.2,R1615&lt;=336.2,M1615&gt;10),('[1]Pricing Schedule'!$J$113),
IF(AND(I1615=110000,R1615&gt;336.4,R1615&lt;=504.6,M1615&lt;=10),('[1]Pricing Schedule'!$J$105),
IF(AND(I1615=110000,R1615&gt;336.4,R1615&lt;=504.6,M1615&gt;10),('[1]Pricing Schedule'!$J$113),
IF(AND(I1615=110000,R1615&gt;504.6,R1615&lt;=672.8,M1615&lt;=10),('[1]Pricing Schedule'!$J$105),
IF(AND(I1615=110000,R1615&gt;504.6,R1615&lt;=672.8,M1615&gt;10),('[1]Pricing Schedule'!$J$113),
IF(AND(I1615=110000,R1615&gt;672.8,R1615&lt;=841,M1615&lt;=10),('[1]Pricing Schedule'!$J$105),
IF(AND(I1615=110000,R1615&gt;672.8,R1615&lt;=841,M1615&gt;10),('[1]Pricing Schedule'!$J$113),
IF(AND(I1615=110000,R1615&gt;1682,R1615&lt;=1850.2,M1615&lt;=10),('[1]Pricing Schedule'!$J$105),
IF(AND(I1615=110000,R1615&gt;1682,R1615&lt;=1850.2,M1615&gt;10),('[1]Pricing Schedule'!$J$113),
IF(AND(I1615=110000,R1615&gt;2018.4,R1615&lt;=2186.6,M1615&lt;=10),('[1]Pricing Schedule'!$J$105),
IF(AND(I1615=110000,R1615&gt;2018.4,R1615&lt;=2186.6,M1615&gt;10),('[1]Pricing Schedule'!$J$113),999999999)))))))))))))))))))))))))))))))))))))))</f>
        <v>6</v>
      </c>
      <c r="U1615" s="40">
        <f t="shared" si="156"/>
        <v>47464.81481481481</v>
      </c>
      <c r="V1615" s="41">
        <f t="shared" si="157"/>
        <v>21.068237680933247</v>
      </c>
      <c r="Y1615" s="23">
        <v>688</v>
      </c>
      <c r="Z1615" s="23">
        <v>337</v>
      </c>
      <c r="AD1615" s="13"/>
      <c r="AE1615" s="13"/>
      <c r="AF1615" s="13"/>
      <c r="AR1615" s="35"/>
    </row>
    <row r="1616" spans="1:44">
      <c r="A1616" s="23">
        <v>1618</v>
      </c>
      <c r="B1616" s="23">
        <v>1618</v>
      </c>
      <c r="C1616" s="23" t="s">
        <v>2319</v>
      </c>
      <c r="D1616" s="23" t="s">
        <v>110</v>
      </c>
      <c r="E1616" s="23" t="s">
        <v>110</v>
      </c>
      <c r="F1616" s="23" t="s">
        <v>196</v>
      </c>
      <c r="G1616" s="23" t="s">
        <v>197</v>
      </c>
      <c r="H1616" s="23" t="s">
        <v>113</v>
      </c>
      <c r="I1616" s="13">
        <v>38000</v>
      </c>
      <c r="J1616" s="23" t="s">
        <v>119</v>
      </c>
      <c r="K1616" s="13">
        <v>38000</v>
      </c>
      <c r="L1616" s="24">
        <v>12.709</v>
      </c>
      <c r="M1616" s="37">
        <f t="shared" si="152"/>
        <v>13</v>
      </c>
      <c r="N1616" s="24">
        <v>1.7949999999999999</v>
      </c>
      <c r="O1616" s="13">
        <v>3</v>
      </c>
      <c r="P1616" s="36">
        <f t="shared" si="153"/>
        <v>1.3462499999999999</v>
      </c>
      <c r="Q1616" s="38">
        <f t="shared" si="154"/>
        <v>8.4</v>
      </c>
      <c r="R1616" s="37">
        <f t="shared" si="155"/>
        <v>8.4</v>
      </c>
      <c r="S1616" s="39">
        <f>IF(AND(I1616=38000,R1616&lt;=4.5,M1616&gt;8),'[1]Pricing Schedule'!$F$8+('[1]Pricing Schedule'!$F$9*M1616),
IF(AND(I1616=38000,R1616&lt;=4.5,M1616&lt;=8),'[1]Pricing Schedule'!$F$34+('[1]Pricing Schedule'!$F$36*M1616),
IF(AND(I1616=38000,R1616&gt;4.5,R1616&lt;=9,M1616&gt;8),'[1]Pricing Schedule'!$F$17+('[1]Pricing Schedule'!$F$18*M1616),
IF(AND(I1616=38000,R1616&gt;4.5,R1616&lt;=9,M1616&lt;=8),'[1]Pricing Schedule'!$F$34+('[1]Pricing Schedule'!$F$36*M1616),
IF(AND(I1616=38000,R1616&gt;9,R1616&lt;=12.8,M1616&gt;8),'[1]Pricing Schedule'!$F$26+('[1]Pricing Schedule'!$F$27*M1616),
IF(AND(I1616=38000,R1616&gt;9,R1616&lt;=12.8,M1616&lt;=8),'[1]Pricing Schedule'!$F$34+('[1]Pricing Schedule'!$F$36*M1616),
IF(AND(I1616=38000,R1616&gt;12.8,R1616&lt;=22.8),'[1]Pricing Schedule'!$F$34+('[1]Pricing Schedule'!$F$36*M1616),
IF(AND(I1616=38000,R1616&gt;22.8,R1616&lt;=30.2),'[1]Pricing Schedule'!$F$43+('[1]Pricing Schedule'!$F$45*M1616),
IF(AND(I1616=38000,R1616&gt;30.2,R1616&lt;=45.9),'[1]Pricing Schedule'!$F$52+('[1]Pricing Schedule'!$F$54*M1616),
IF(AND(I1616=38000,R1616&gt;45.9,R1616&lt;=123.4),'[1]Pricing Schedule'!$F$96+('[1]Pricing Schedule'!$F$97*M1616),
IF(AND(I1616=38000,R1616&gt;123.4,R1616&lt;=168.2,M1616&lt;=10),'[1]Pricing Schedule'!$F$103+('[1]Pricing Schedule'!$F$105*M1616),
IF(AND(I1616=38000,R1616&gt;123.4,R1616&lt;=168.2,M1616&gt;10),'[1]Pricing Schedule'!$F$111+('[1]Pricing Schedule'!$F$113*M1616),
IF(AND(I1616=38000,R1616&gt;157.4,R1616&lt;=336.4,M1616&lt;=10),('[1]Pricing Schedule'!$F$103+('[1]Pricing Schedule'!$F$105*M1616))*2,
IF(AND(I1616=38000,R1616&gt;157.4,R1616&lt;=336.4,M1616&gt;10),('[1]Pricing Schedule'!$F$111+('[1]Pricing Schedule'!$F$113*M1616))*2,
IF(AND(I1616=38000,R1616&gt;314.8,R1616&lt;=504.6,M1616&lt;=10),('[1]Pricing Schedule'!$F$103+('[1]Pricing Schedule'!$F$105*M1616))*3,
IF(AND(I1616=38000,R1616&gt;314.8,R1616&lt;=504.6,M1616&gt;10),('[1]Pricing Schedule'!$F$111+('[1]Pricing Schedule'!$F$113*M1616))*3,
IF(AND(I1616=38000,R1616&gt;472.2,R1616&lt;=672.8,M1616&lt;=10),('[1]Pricing Schedule'!$F$103+('[1]Pricing Schedule'!$F$105*M1616))*4,
IF(AND(I1616=38000,R1616&gt;472.2,R1616&lt;=672.8,M1616&gt;10),('[1]Pricing Schedule'!$F$111+('[1]Pricing Schedule'!$F$113*M1616))*4,
IF(AND(I1616=110000,R1616&lt;=12.8,M1616&gt;2),'[1]Pricing Schedule'!$F$62+('[1]Pricing Schedule'!$F$63*M1616),
IF(AND(I1616=110000,R1616&lt;=12.8,M1616&lt;=2),'[1]Pricing Schedule'!$F$96+('[1]Pricing Schedule'!$F$97*M1616),
IF(AND(I1616=110000,R1616&gt;12.8,R1616&lt;=22.8,M1616&gt;3),'[1]Pricing Schedule'!$F$71+('[1]Pricing Schedule'!$F$72*M1616),
IF(AND(I1616=110000,R1616&gt;12.8,R1616&lt;=22.8,M1616&lt;=3),'[1]Pricing Schedule'!$F$96+('[1]Pricing Schedule'!$F$97*M1616),
IF(AND(I1616=110000,R1616&gt;22.8,R1616&lt;=30.2),'[1]Pricing Schedule'!$F$80+('[1]Pricing Schedule'!$F$81*M1616),
IF(AND(I1616=110000,R1616&gt;30.2,R1616&lt;=45.9),'[1]Pricing Schedule'!$F$89+('[1]Pricing Schedule'!$F$90*M1616),
IF(AND(I1616=110000,R1616&gt;45.9,R1616&lt;=123.4),'[1]Pricing Schedule'!$F$96+('[1]Pricing Schedule'!$F$97*M1616),
IF(AND(I1616=110000,R1616&gt;123.4,R1616&lt;=168.2,M1616&lt;=10),'[1]Pricing Schedule'!$F$103+('[1]Pricing Schedule'!$F$105*M1616),
IF(AND(I1616=110000,R1616&gt;123.4,R1616&lt;=168.2,M1616&gt;10),'[1]Pricing Schedule'!$F$111+('[1]Pricing Schedule'!$F$113*M1616),
IF(AND(I1616=110000,R1616&gt;168.2,R1616&lt;=336.4,M1616&lt;=10),('[1]Pricing Schedule'!$F$103+('[1]Pricing Schedule'!$F$105*M1616))*2,
IF(AND(I1616=110000,R1616&gt;168.2,R1616&lt;=336.4,M1616&gt;10),('[1]Pricing Schedule'!$F$111+('[1]Pricing Schedule'!$F$113*M1616))*2,
IF(AND(I1616=110000,R1616&gt;336.4,R1616&lt;=504.6,M1616&lt;=10),('[1]Pricing Schedule'!$F$103+('[1]Pricing Schedule'!$F$105*M1616))*3,
IF(AND(I1616=110000,R1616&gt;336.4,R1616&lt;=504.6,M1616&gt;10),('[1]Pricing Schedule'!$F$111+('[1]Pricing Schedule'!$F$113*M1616))*3,
IF(AND(I1616=110000,R1616&gt;504.6,R1616&lt;=672.8,M1616&lt;=10),('[1]Pricing Schedule'!$F$103+('[1]Pricing Schedule'!$F$105*M1616))*4,
IF(AND(I1616=110000,R1616&gt;504.6,R1616&lt;=672.8,M1616&gt;10),('[1]Pricing Schedule'!$F$111+('[1]Pricing Schedule'!$F$113*M1616))*4,
IF(AND(I1616=110000,R1616&gt;672.8,R1616&lt;=841,M1616&lt;=10),('[1]Pricing Schedule'!$F$103+('[1]Pricing Schedule'!$F$105*M1616))*5,
IF(AND(I1616=110000,R1616&gt;672.8,R1616&lt;=841,M1616&gt;10),('[1]Pricing Schedule'!$F$111+('[1]Pricing Schedule'!$F$113*M1616))*5,
IF(AND(I1616=110000,R1616&gt;672.8,R1616&lt;=841,M1616&lt;=10),('[1]Pricing Schedule'!$F$103+('[1]Pricing Schedule'!$F$105*M1616))*5,
IF(AND(I1616=110000,R1616&gt;672.8,R1616&lt;=841,M1616&gt;10),('[1]Pricing Schedule'!$F$111+('[1]Pricing Schedule'!$F$113*M1616))*5,
IF(AND(I1616=110000,R1616&gt;1345.6,R1616&lt;=1513.8,M1616&lt;=10),('[1]Pricing Schedule'!$F$103+('[1]Pricing Schedule'!$F$105*M1616))*9,
IF(AND(I1616=110000,R1616&gt;1345.6,R1616&lt;=1513.8,M1616&gt;10),('[1]Pricing Schedule'!$F$111+('[1]Pricing Schedule'!$F$113*M1616))*9,
9999999999)))))))))))))))))))))))))))))))))))))))</f>
        <v>1590600</v>
      </c>
      <c r="T1616" s="21">
        <f>IF(AND(I1616=38000,R1616&lt;=4.5,M1616&gt;8),'[1]Pricing Schedule'!$J$9,
IF(AND(I1616=38000,R1616&lt;=4.5,M1616&lt;=8),'[1]Pricing Schedule'!$J$36,
IF(AND(I1616=38000,R1616&gt;4.5,R1616&lt;=9,M1616&gt;8),'[1]Pricing Schedule'!$J$18,
IF(AND(I1616=38000,R1616&gt;4.5,R1616&lt;=9,M1616&lt;=8),'[1]Pricing Schedule'!$J$36,
IF(AND(I1616=38000,R1616&gt;9,R1616&lt;=12.8,M1616&gt;8),'[1]Pricing Schedule'!$J$27,
IF(AND(I1616=38000,R1616&gt;9,R1616&lt;=12.8,M1616&lt;=8),'[1]Pricing Schedule'!$J$36,
IF(AND(I1616=38000,R1616&gt;12.8,R1616&lt;=22.8),'[1]Pricing Schedule'!$J$36,
IF(AND(I1616=38000,R1616&gt;22.8,R1616&lt;=30.2),'[1]Pricing Schedule'!$J$45,
IF(AND(I1616=38000,R1616&gt;30.2,R1616&lt;=45.9),'[1]Pricing Schedule'!$J$54,
IF(AND(I1616=38000,R1616&gt;45.9,R1616&lt;=123.4),'[1]Pricing Schedule'!$J$97,
IF(AND(I1616=38000,R1616&gt;123.4,R1616&lt;=168.2,M1616&lt;=10),'[1]Pricing Schedule'!$J$105,
IF(AND(I1616=38000,R1616&gt;123.4,R1616&lt;=168.2,M1616&gt;10),'[1]Pricing Schedule'!$J$113,
IF(AND(I1616=38000,R1616&gt;168.2,R1616&lt;=336.4,M1616&lt;=10),('[1]Pricing Schedule'!$J$105),
IF(AND(I1616=38000,R1616&gt;168.2,R1616&lt;=336.4,M1616&gt;10),('[1]Pricing Schedule'!$J$113),
IF(AND(I1616=38000,R1616&gt;336.4,R1616&lt;=504.6,M1616&lt;=10),('[1]Pricing Schedule'!$J$105),
IF(AND(I1616=38000,R1616&gt;336.4,R1616&lt;=504.6,M1616&gt;10),('[1]Pricing Schedule'!$J$113),
IF(AND(I1616=38000,R1616&gt;504.6,R1616&lt;=672.8,M1616&lt;=10),('[1]Pricing Schedule'!$J$105),
IF(AND(I1616=38000,R1616&gt;504.6,R1616&lt;=672.8,M1616&gt;10),('[1]Pricing Schedule'!$J$113),
IF(AND(I1616=110000,R1616&lt;=12.8,M1616&gt;2),'[1]Pricing Schedule'!$J$63,
IF(AND(I1616=110000,R1616&lt;=12.8,M1616&lt;=2),'[1]Pricing Schedule'!$J$97,
IF(AND(I1616=110000,R1616&gt;12.8,R1616&lt;=22.8,M1616&gt;3),'[1]Pricing Schedule'!$J$72,
IF(AND(I1616=110000,R1616&gt;12.8,R1616&lt;=22.8,M1616&lt;=3),'[1]Pricing Schedule'!$J$97,
IF(AND(I1616=110000,R1616&gt;22.8,R1616&lt;=30.2),'[1]Pricing Schedule'!$J$81,
IF(AND(I1616=110000,R1616&gt;30.2,R1616&lt;=45.9),'[1]Pricing Schedule'!$J$90,
IF(AND(I1616=110000,R1616&gt;45.9,R1616&lt;=123.4),'[1]Pricing Schedule'!$J$97,
IF(AND(I1616=110000,R1616&gt;123.4,R1616&lt;=168.2,M1616&lt;=10),'[1]Pricing Schedule'!$J$105,
IF(AND(I1616=110000,R1616&gt;123.4,R1616&lt;=168.2,M1616&gt;10),'[1]Pricing Schedule'!$J$113,
IF(AND(I1616=110000,R1616&gt;168.2,R1616&lt;=336.2,M1616&lt;=10),('[1]Pricing Schedule'!$J$105),
IF(AND(I1616=110000,R1616&gt;168.2,R1616&lt;=336.2,M1616&gt;10),('[1]Pricing Schedule'!$J$113),
IF(AND(I1616=110000,R1616&gt;336.4,R1616&lt;=504.6,M1616&lt;=10),('[1]Pricing Schedule'!$J$105),
IF(AND(I1616=110000,R1616&gt;336.4,R1616&lt;=504.6,M1616&gt;10),('[1]Pricing Schedule'!$J$113),
IF(AND(I1616=110000,R1616&gt;504.6,R1616&lt;=672.8,M1616&lt;=10),('[1]Pricing Schedule'!$J$105),
IF(AND(I1616=110000,R1616&gt;504.6,R1616&lt;=672.8,M1616&gt;10),('[1]Pricing Schedule'!$J$113),
IF(AND(I1616=110000,R1616&gt;672.8,R1616&lt;=841,M1616&lt;=10),('[1]Pricing Schedule'!$J$105),
IF(AND(I1616=110000,R1616&gt;672.8,R1616&lt;=841,M1616&gt;10),('[1]Pricing Schedule'!$J$113),
IF(AND(I1616=110000,R1616&gt;1682,R1616&lt;=1850.2,M1616&lt;=10),('[1]Pricing Schedule'!$J$105),
IF(AND(I1616=110000,R1616&gt;1682,R1616&lt;=1850.2,M1616&gt;10),('[1]Pricing Schedule'!$J$113),
IF(AND(I1616=110000,R1616&gt;2018.4,R1616&lt;=2186.6,M1616&lt;=10),('[1]Pricing Schedule'!$J$105),
IF(AND(I1616=110000,R1616&gt;2018.4,R1616&lt;=2186.6,M1616&gt;10),('[1]Pricing Schedule'!$J$113),999999999)))))))))))))))))))))))))))))))))))))))</f>
        <v>2</v>
      </c>
      <c r="U1616" s="40">
        <f t="shared" si="156"/>
        <v>189357.14285714284</v>
      </c>
      <c r="V1616" s="41">
        <f t="shared" si="157"/>
        <v>5.2810260279139944</v>
      </c>
      <c r="Y1616" s="23">
        <v>125</v>
      </c>
      <c r="Z1616" s="23">
        <v>337</v>
      </c>
      <c r="AD1616" s="13"/>
      <c r="AE1616" s="13"/>
      <c r="AF1616" s="13"/>
      <c r="AR1616" s="35"/>
    </row>
    <row r="1617" spans="1:44">
      <c r="A1617" s="23">
        <v>1619</v>
      </c>
      <c r="B1617" s="23">
        <v>1619</v>
      </c>
      <c r="C1617" s="23" t="s">
        <v>2320</v>
      </c>
      <c r="D1617" s="23" t="s">
        <v>110</v>
      </c>
      <c r="E1617" s="23" t="s">
        <v>110</v>
      </c>
      <c r="F1617" s="23" t="s">
        <v>196</v>
      </c>
      <c r="G1617" s="23" t="s">
        <v>197</v>
      </c>
      <c r="H1617" s="23" t="s">
        <v>113</v>
      </c>
      <c r="I1617" s="13">
        <v>38000</v>
      </c>
      <c r="J1617" s="23" t="s">
        <v>119</v>
      </c>
      <c r="K1617" s="13">
        <v>38000</v>
      </c>
      <c r="L1617" s="24">
        <v>13.119</v>
      </c>
      <c r="M1617" s="37">
        <f t="shared" si="152"/>
        <v>14</v>
      </c>
      <c r="N1617" s="24">
        <v>1.1020000000000001</v>
      </c>
      <c r="O1617" s="13">
        <v>3</v>
      </c>
      <c r="P1617" s="36">
        <f t="shared" si="153"/>
        <v>1.1020000000000001</v>
      </c>
      <c r="Q1617" s="38">
        <f t="shared" si="154"/>
        <v>4.2</v>
      </c>
      <c r="R1617" s="37">
        <f t="shared" si="155"/>
        <v>4.2</v>
      </c>
      <c r="S1617" s="39">
        <f>IF(AND(I1617=38000,R1617&lt;=4.5,M1617&gt;8),'[1]Pricing Schedule'!$F$8+('[1]Pricing Schedule'!$F$9*M1617),
IF(AND(I1617=38000,R1617&lt;=4.5,M1617&lt;=8),'[1]Pricing Schedule'!$F$34+('[1]Pricing Schedule'!$F$36*M1617),
IF(AND(I1617=38000,R1617&gt;4.5,R1617&lt;=9,M1617&gt;8),'[1]Pricing Schedule'!$F$17+('[1]Pricing Schedule'!$F$18*M1617),
IF(AND(I1617=38000,R1617&gt;4.5,R1617&lt;=9,M1617&lt;=8),'[1]Pricing Schedule'!$F$34+('[1]Pricing Schedule'!$F$36*M1617),
IF(AND(I1617=38000,R1617&gt;9,R1617&lt;=12.8,M1617&gt;8),'[1]Pricing Schedule'!$F$26+('[1]Pricing Schedule'!$F$27*M1617),
IF(AND(I1617=38000,R1617&gt;9,R1617&lt;=12.8,M1617&lt;=8),'[1]Pricing Schedule'!$F$34+('[1]Pricing Schedule'!$F$36*M1617),
IF(AND(I1617=38000,R1617&gt;12.8,R1617&lt;=22.8),'[1]Pricing Schedule'!$F$34+('[1]Pricing Schedule'!$F$36*M1617),
IF(AND(I1617=38000,R1617&gt;22.8,R1617&lt;=30.2),'[1]Pricing Schedule'!$F$43+('[1]Pricing Schedule'!$F$45*M1617),
IF(AND(I1617=38000,R1617&gt;30.2,R1617&lt;=45.9),'[1]Pricing Schedule'!$F$52+('[1]Pricing Schedule'!$F$54*M1617),
IF(AND(I1617=38000,R1617&gt;45.9,R1617&lt;=123.4),'[1]Pricing Schedule'!$F$96+('[1]Pricing Schedule'!$F$97*M1617),
IF(AND(I1617=38000,R1617&gt;123.4,R1617&lt;=168.2,M1617&lt;=10),'[1]Pricing Schedule'!$F$103+('[1]Pricing Schedule'!$F$105*M1617),
IF(AND(I1617=38000,R1617&gt;123.4,R1617&lt;=168.2,M1617&gt;10),'[1]Pricing Schedule'!$F$111+('[1]Pricing Schedule'!$F$113*M1617),
IF(AND(I1617=38000,R1617&gt;157.4,R1617&lt;=336.4,M1617&lt;=10),('[1]Pricing Schedule'!$F$103+('[1]Pricing Schedule'!$F$105*M1617))*2,
IF(AND(I1617=38000,R1617&gt;157.4,R1617&lt;=336.4,M1617&gt;10),('[1]Pricing Schedule'!$F$111+('[1]Pricing Schedule'!$F$113*M1617))*2,
IF(AND(I1617=38000,R1617&gt;314.8,R1617&lt;=504.6,M1617&lt;=10),('[1]Pricing Schedule'!$F$103+('[1]Pricing Schedule'!$F$105*M1617))*3,
IF(AND(I1617=38000,R1617&gt;314.8,R1617&lt;=504.6,M1617&gt;10),('[1]Pricing Schedule'!$F$111+('[1]Pricing Schedule'!$F$113*M1617))*3,
IF(AND(I1617=38000,R1617&gt;472.2,R1617&lt;=672.8,M1617&lt;=10),('[1]Pricing Schedule'!$F$103+('[1]Pricing Schedule'!$F$105*M1617))*4,
IF(AND(I1617=38000,R1617&gt;472.2,R1617&lt;=672.8,M1617&gt;10),('[1]Pricing Schedule'!$F$111+('[1]Pricing Schedule'!$F$113*M1617))*4,
IF(AND(I1617=110000,R1617&lt;=12.8,M1617&gt;2),'[1]Pricing Schedule'!$F$62+('[1]Pricing Schedule'!$F$63*M1617),
IF(AND(I1617=110000,R1617&lt;=12.8,M1617&lt;=2),'[1]Pricing Schedule'!$F$96+('[1]Pricing Schedule'!$F$97*M1617),
IF(AND(I1617=110000,R1617&gt;12.8,R1617&lt;=22.8,M1617&gt;3),'[1]Pricing Schedule'!$F$71+('[1]Pricing Schedule'!$F$72*M1617),
IF(AND(I1617=110000,R1617&gt;12.8,R1617&lt;=22.8,M1617&lt;=3),'[1]Pricing Schedule'!$F$96+('[1]Pricing Schedule'!$F$97*M1617),
IF(AND(I1617=110000,R1617&gt;22.8,R1617&lt;=30.2),'[1]Pricing Schedule'!$F$80+('[1]Pricing Schedule'!$F$81*M1617),
IF(AND(I1617=110000,R1617&gt;30.2,R1617&lt;=45.9),'[1]Pricing Schedule'!$F$89+('[1]Pricing Schedule'!$F$90*M1617),
IF(AND(I1617=110000,R1617&gt;45.9,R1617&lt;=123.4),'[1]Pricing Schedule'!$F$96+('[1]Pricing Schedule'!$F$97*M1617),
IF(AND(I1617=110000,R1617&gt;123.4,R1617&lt;=168.2,M1617&lt;=10),'[1]Pricing Schedule'!$F$103+('[1]Pricing Schedule'!$F$105*M1617),
IF(AND(I1617=110000,R1617&gt;123.4,R1617&lt;=168.2,M1617&gt;10),'[1]Pricing Schedule'!$F$111+('[1]Pricing Schedule'!$F$113*M1617),
IF(AND(I1617=110000,R1617&gt;168.2,R1617&lt;=336.4,M1617&lt;=10),('[1]Pricing Schedule'!$F$103+('[1]Pricing Schedule'!$F$105*M1617))*2,
IF(AND(I1617=110000,R1617&gt;168.2,R1617&lt;=336.4,M1617&gt;10),('[1]Pricing Schedule'!$F$111+('[1]Pricing Schedule'!$F$113*M1617))*2,
IF(AND(I1617=110000,R1617&gt;336.4,R1617&lt;=504.6,M1617&lt;=10),('[1]Pricing Schedule'!$F$103+('[1]Pricing Schedule'!$F$105*M1617))*3,
IF(AND(I1617=110000,R1617&gt;336.4,R1617&lt;=504.6,M1617&gt;10),('[1]Pricing Schedule'!$F$111+('[1]Pricing Schedule'!$F$113*M1617))*3,
IF(AND(I1617=110000,R1617&gt;504.6,R1617&lt;=672.8,M1617&lt;=10),('[1]Pricing Schedule'!$F$103+('[1]Pricing Schedule'!$F$105*M1617))*4,
IF(AND(I1617=110000,R1617&gt;504.6,R1617&lt;=672.8,M1617&gt;10),('[1]Pricing Schedule'!$F$111+('[1]Pricing Schedule'!$F$113*M1617))*4,
IF(AND(I1617=110000,R1617&gt;672.8,R1617&lt;=841,M1617&lt;=10),('[1]Pricing Schedule'!$F$103+('[1]Pricing Schedule'!$F$105*M1617))*5,
IF(AND(I1617=110000,R1617&gt;672.8,R1617&lt;=841,M1617&gt;10),('[1]Pricing Schedule'!$F$111+('[1]Pricing Schedule'!$F$113*M1617))*5,
IF(AND(I1617=110000,R1617&gt;672.8,R1617&lt;=841,M1617&lt;=10),('[1]Pricing Schedule'!$F$103+('[1]Pricing Schedule'!$F$105*M1617))*5,
IF(AND(I1617=110000,R1617&gt;672.8,R1617&lt;=841,M1617&gt;10),('[1]Pricing Schedule'!$F$111+('[1]Pricing Schedule'!$F$113*M1617))*5,
IF(AND(I1617=110000,R1617&gt;1345.6,R1617&lt;=1513.8,M1617&lt;=10),('[1]Pricing Schedule'!$F$103+('[1]Pricing Schedule'!$F$105*M1617))*9,
IF(AND(I1617=110000,R1617&gt;1345.6,R1617&lt;=1513.8,M1617&gt;10),('[1]Pricing Schedule'!$F$111+('[1]Pricing Schedule'!$F$113*M1617))*9,
9999999999)))))))))))))))))))))))))))))))))))))))</f>
        <v>1597940</v>
      </c>
      <c r="T1617" s="21">
        <f>IF(AND(I1617=38000,R1617&lt;=4.5,M1617&gt;8),'[1]Pricing Schedule'!$J$9,
IF(AND(I1617=38000,R1617&lt;=4.5,M1617&lt;=8),'[1]Pricing Schedule'!$J$36,
IF(AND(I1617=38000,R1617&gt;4.5,R1617&lt;=9,M1617&gt;8),'[1]Pricing Schedule'!$J$18,
IF(AND(I1617=38000,R1617&gt;4.5,R1617&lt;=9,M1617&lt;=8),'[1]Pricing Schedule'!$J$36,
IF(AND(I1617=38000,R1617&gt;9,R1617&lt;=12.8,M1617&gt;8),'[1]Pricing Schedule'!$J$27,
IF(AND(I1617=38000,R1617&gt;9,R1617&lt;=12.8,M1617&lt;=8),'[1]Pricing Schedule'!$J$36,
IF(AND(I1617=38000,R1617&gt;12.8,R1617&lt;=22.8),'[1]Pricing Schedule'!$J$36,
IF(AND(I1617=38000,R1617&gt;22.8,R1617&lt;=30.2),'[1]Pricing Schedule'!$J$45,
IF(AND(I1617=38000,R1617&gt;30.2,R1617&lt;=45.9),'[1]Pricing Schedule'!$J$54,
IF(AND(I1617=38000,R1617&gt;45.9,R1617&lt;=123.4),'[1]Pricing Schedule'!$J$97,
IF(AND(I1617=38000,R1617&gt;123.4,R1617&lt;=168.2,M1617&lt;=10),'[1]Pricing Schedule'!$J$105,
IF(AND(I1617=38000,R1617&gt;123.4,R1617&lt;=168.2,M1617&gt;10),'[1]Pricing Schedule'!$J$113,
IF(AND(I1617=38000,R1617&gt;168.2,R1617&lt;=336.4,M1617&lt;=10),('[1]Pricing Schedule'!$J$105),
IF(AND(I1617=38000,R1617&gt;168.2,R1617&lt;=336.4,M1617&gt;10),('[1]Pricing Schedule'!$J$113),
IF(AND(I1617=38000,R1617&gt;336.4,R1617&lt;=504.6,M1617&lt;=10),('[1]Pricing Schedule'!$J$105),
IF(AND(I1617=38000,R1617&gt;336.4,R1617&lt;=504.6,M1617&gt;10),('[1]Pricing Schedule'!$J$113),
IF(AND(I1617=38000,R1617&gt;504.6,R1617&lt;=672.8,M1617&lt;=10),('[1]Pricing Schedule'!$J$105),
IF(AND(I1617=38000,R1617&gt;504.6,R1617&lt;=672.8,M1617&gt;10),('[1]Pricing Schedule'!$J$113),
IF(AND(I1617=110000,R1617&lt;=12.8,M1617&gt;2),'[1]Pricing Schedule'!$J$63,
IF(AND(I1617=110000,R1617&lt;=12.8,M1617&lt;=2),'[1]Pricing Schedule'!$J$97,
IF(AND(I1617=110000,R1617&gt;12.8,R1617&lt;=22.8,M1617&gt;3),'[1]Pricing Schedule'!$J$72,
IF(AND(I1617=110000,R1617&gt;12.8,R1617&lt;=22.8,M1617&lt;=3),'[1]Pricing Schedule'!$J$97,
IF(AND(I1617=110000,R1617&gt;22.8,R1617&lt;=30.2),'[1]Pricing Schedule'!$J$81,
IF(AND(I1617=110000,R1617&gt;30.2,R1617&lt;=45.9),'[1]Pricing Schedule'!$J$90,
IF(AND(I1617=110000,R1617&gt;45.9,R1617&lt;=123.4),'[1]Pricing Schedule'!$J$97,
IF(AND(I1617=110000,R1617&gt;123.4,R1617&lt;=168.2,M1617&lt;=10),'[1]Pricing Schedule'!$J$105,
IF(AND(I1617=110000,R1617&gt;123.4,R1617&lt;=168.2,M1617&gt;10),'[1]Pricing Schedule'!$J$113,
IF(AND(I1617=110000,R1617&gt;168.2,R1617&lt;=336.2,M1617&lt;=10),('[1]Pricing Schedule'!$J$105),
IF(AND(I1617=110000,R1617&gt;168.2,R1617&lt;=336.2,M1617&gt;10),('[1]Pricing Schedule'!$J$113),
IF(AND(I1617=110000,R1617&gt;336.4,R1617&lt;=504.6,M1617&lt;=10),('[1]Pricing Schedule'!$J$105),
IF(AND(I1617=110000,R1617&gt;336.4,R1617&lt;=504.6,M1617&gt;10),('[1]Pricing Schedule'!$J$113),
IF(AND(I1617=110000,R1617&gt;504.6,R1617&lt;=672.8,M1617&lt;=10),('[1]Pricing Schedule'!$J$105),
IF(AND(I1617=110000,R1617&gt;504.6,R1617&lt;=672.8,M1617&gt;10),('[1]Pricing Schedule'!$J$113),
IF(AND(I1617=110000,R1617&gt;672.8,R1617&lt;=841,M1617&lt;=10),('[1]Pricing Schedule'!$J$105),
IF(AND(I1617=110000,R1617&gt;672.8,R1617&lt;=841,M1617&gt;10),('[1]Pricing Schedule'!$J$113),
IF(AND(I1617=110000,R1617&gt;1682,R1617&lt;=1850.2,M1617&lt;=10),('[1]Pricing Schedule'!$J$105),
IF(AND(I1617=110000,R1617&gt;1682,R1617&lt;=1850.2,M1617&gt;10),('[1]Pricing Schedule'!$J$113),
IF(AND(I1617=110000,R1617&gt;2018.4,R1617&lt;=2186.6,M1617&lt;=10),('[1]Pricing Schedule'!$J$105),
IF(AND(I1617=110000,R1617&gt;2018.4,R1617&lt;=2186.6,M1617&gt;10),('[1]Pricing Schedule'!$J$113),999999999)))))))))))))))))))))))))))))))))))))))</f>
        <v>1</v>
      </c>
      <c r="U1617" s="40">
        <f t="shared" si="156"/>
        <v>380461.90476190473</v>
      </c>
      <c r="V1617" s="41">
        <f t="shared" si="157"/>
        <v>2.6283840444572388</v>
      </c>
      <c r="Y1617" s="23">
        <v>40</v>
      </c>
      <c r="Z1617" s="23">
        <v>337</v>
      </c>
      <c r="AD1617" s="13"/>
      <c r="AE1617" s="13"/>
      <c r="AF1617" s="13"/>
      <c r="AR1617" s="35"/>
    </row>
    <row r="1618" spans="1:44">
      <c r="A1618" s="23">
        <v>1620</v>
      </c>
      <c r="B1618" s="23">
        <v>1620</v>
      </c>
      <c r="C1618" s="23" t="s">
        <v>2321</v>
      </c>
      <c r="D1618" s="23" t="s">
        <v>110</v>
      </c>
      <c r="E1618" s="23" t="s">
        <v>110</v>
      </c>
      <c r="F1618" s="23" t="s">
        <v>203</v>
      </c>
      <c r="G1618" s="23" t="s">
        <v>204</v>
      </c>
      <c r="H1618" s="23" t="s">
        <v>113</v>
      </c>
      <c r="I1618" s="13">
        <v>38000</v>
      </c>
      <c r="J1618" s="13">
        <v>38000</v>
      </c>
      <c r="K1618" s="13">
        <v>20000</v>
      </c>
      <c r="L1618" s="24">
        <v>15.273999999999999</v>
      </c>
      <c r="M1618" s="37">
        <f t="shared" si="152"/>
        <v>16</v>
      </c>
      <c r="N1618" s="24">
        <v>1.0349999999999999</v>
      </c>
      <c r="O1618" s="13">
        <v>3</v>
      </c>
      <c r="P1618" s="36">
        <f t="shared" si="153"/>
        <v>1.0349999999999999</v>
      </c>
      <c r="Q1618" s="38">
        <f t="shared" si="154"/>
        <v>4.2</v>
      </c>
      <c r="R1618" s="37">
        <f t="shared" si="155"/>
        <v>4.2</v>
      </c>
      <c r="S1618" s="39">
        <f>IF(AND(I1618=38000,R1618&lt;=4.5,M1618&gt;8),'[1]Pricing Schedule'!$F$8+('[1]Pricing Schedule'!$F$9*M1618),
IF(AND(I1618=38000,R1618&lt;=4.5,M1618&lt;=8),'[1]Pricing Schedule'!$F$34+('[1]Pricing Schedule'!$F$36*M1618),
IF(AND(I1618=38000,R1618&gt;4.5,R1618&lt;=9,M1618&gt;8),'[1]Pricing Schedule'!$F$17+('[1]Pricing Schedule'!$F$18*M1618),
IF(AND(I1618=38000,R1618&gt;4.5,R1618&lt;=9,M1618&lt;=8),'[1]Pricing Schedule'!$F$34+('[1]Pricing Schedule'!$F$36*M1618),
IF(AND(I1618=38000,R1618&gt;9,R1618&lt;=12.8,M1618&gt;8),'[1]Pricing Schedule'!$F$26+('[1]Pricing Schedule'!$F$27*M1618),
IF(AND(I1618=38000,R1618&gt;9,R1618&lt;=12.8,M1618&lt;=8),'[1]Pricing Schedule'!$F$34+('[1]Pricing Schedule'!$F$36*M1618),
IF(AND(I1618=38000,R1618&gt;12.8,R1618&lt;=22.8),'[1]Pricing Schedule'!$F$34+('[1]Pricing Schedule'!$F$36*M1618),
IF(AND(I1618=38000,R1618&gt;22.8,R1618&lt;=30.2),'[1]Pricing Schedule'!$F$43+('[1]Pricing Schedule'!$F$45*M1618),
IF(AND(I1618=38000,R1618&gt;30.2,R1618&lt;=45.9),'[1]Pricing Schedule'!$F$52+('[1]Pricing Schedule'!$F$54*M1618),
IF(AND(I1618=38000,R1618&gt;45.9,R1618&lt;=123.4),'[1]Pricing Schedule'!$F$96+('[1]Pricing Schedule'!$F$97*M1618),
IF(AND(I1618=38000,R1618&gt;123.4,R1618&lt;=168.2,M1618&lt;=10),'[1]Pricing Schedule'!$F$103+('[1]Pricing Schedule'!$F$105*M1618),
IF(AND(I1618=38000,R1618&gt;123.4,R1618&lt;=168.2,M1618&gt;10),'[1]Pricing Schedule'!$F$111+('[1]Pricing Schedule'!$F$113*M1618),
IF(AND(I1618=38000,R1618&gt;157.4,R1618&lt;=336.4,M1618&lt;=10),('[1]Pricing Schedule'!$F$103+('[1]Pricing Schedule'!$F$105*M1618))*2,
IF(AND(I1618=38000,R1618&gt;157.4,R1618&lt;=336.4,M1618&gt;10),('[1]Pricing Schedule'!$F$111+('[1]Pricing Schedule'!$F$113*M1618))*2,
IF(AND(I1618=38000,R1618&gt;314.8,R1618&lt;=504.6,M1618&lt;=10),('[1]Pricing Schedule'!$F$103+('[1]Pricing Schedule'!$F$105*M1618))*3,
IF(AND(I1618=38000,R1618&gt;314.8,R1618&lt;=504.6,M1618&gt;10),('[1]Pricing Schedule'!$F$111+('[1]Pricing Schedule'!$F$113*M1618))*3,
IF(AND(I1618=38000,R1618&gt;472.2,R1618&lt;=672.8,M1618&lt;=10),('[1]Pricing Schedule'!$F$103+('[1]Pricing Schedule'!$F$105*M1618))*4,
IF(AND(I1618=38000,R1618&gt;472.2,R1618&lt;=672.8,M1618&gt;10),('[1]Pricing Schedule'!$F$111+('[1]Pricing Schedule'!$F$113*M1618))*4,
IF(AND(I1618=110000,R1618&lt;=12.8,M1618&gt;2),'[1]Pricing Schedule'!$F$62+('[1]Pricing Schedule'!$F$63*M1618),
IF(AND(I1618=110000,R1618&lt;=12.8,M1618&lt;=2),'[1]Pricing Schedule'!$F$96+('[1]Pricing Schedule'!$F$97*M1618),
IF(AND(I1618=110000,R1618&gt;12.8,R1618&lt;=22.8,M1618&gt;3),'[1]Pricing Schedule'!$F$71+('[1]Pricing Schedule'!$F$72*M1618),
IF(AND(I1618=110000,R1618&gt;12.8,R1618&lt;=22.8,M1618&lt;=3),'[1]Pricing Schedule'!$F$96+('[1]Pricing Schedule'!$F$97*M1618),
IF(AND(I1618=110000,R1618&gt;22.8,R1618&lt;=30.2),'[1]Pricing Schedule'!$F$80+('[1]Pricing Schedule'!$F$81*M1618),
IF(AND(I1618=110000,R1618&gt;30.2,R1618&lt;=45.9),'[1]Pricing Schedule'!$F$89+('[1]Pricing Schedule'!$F$90*M1618),
IF(AND(I1618=110000,R1618&gt;45.9,R1618&lt;=123.4),'[1]Pricing Schedule'!$F$96+('[1]Pricing Schedule'!$F$97*M1618),
IF(AND(I1618=110000,R1618&gt;123.4,R1618&lt;=168.2,M1618&lt;=10),'[1]Pricing Schedule'!$F$103+('[1]Pricing Schedule'!$F$105*M1618),
IF(AND(I1618=110000,R1618&gt;123.4,R1618&lt;=168.2,M1618&gt;10),'[1]Pricing Schedule'!$F$111+('[1]Pricing Schedule'!$F$113*M1618),
IF(AND(I1618=110000,R1618&gt;168.2,R1618&lt;=336.4,M1618&lt;=10),('[1]Pricing Schedule'!$F$103+('[1]Pricing Schedule'!$F$105*M1618))*2,
IF(AND(I1618=110000,R1618&gt;168.2,R1618&lt;=336.4,M1618&gt;10),('[1]Pricing Schedule'!$F$111+('[1]Pricing Schedule'!$F$113*M1618))*2,
IF(AND(I1618=110000,R1618&gt;336.4,R1618&lt;=504.6,M1618&lt;=10),('[1]Pricing Schedule'!$F$103+('[1]Pricing Schedule'!$F$105*M1618))*3,
IF(AND(I1618=110000,R1618&gt;336.4,R1618&lt;=504.6,M1618&gt;10),('[1]Pricing Schedule'!$F$111+('[1]Pricing Schedule'!$F$113*M1618))*3,
IF(AND(I1618=110000,R1618&gt;504.6,R1618&lt;=672.8,M1618&lt;=10),('[1]Pricing Schedule'!$F$103+('[1]Pricing Schedule'!$F$105*M1618))*4,
IF(AND(I1618=110000,R1618&gt;504.6,R1618&lt;=672.8,M1618&gt;10),('[1]Pricing Schedule'!$F$111+('[1]Pricing Schedule'!$F$113*M1618))*4,
IF(AND(I1618=110000,R1618&gt;672.8,R1618&lt;=841,M1618&lt;=10),('[1]Pricing Schedule'!$F$103+('[1]Pricing Schedule'!$F$105*M1618))*5,
IF(AND(I1618=110000,R1618&gt;672.8,R1618&lt;=841,M1618&gt;10),('[1]Pricing Schedule'!$F$111+('[1]Pricing Schedule'!$F$113*M1618))*5,
IF(AND(I1618=110000,R1618&gt;672.8,R1618&lt;=841,M1618&lt;=10),('[1]Pricing Schedule'!$F$103+('[1]Pricing Schedule'!$F$105*M1618))*5,
IF(AND(I1618=110000,R1618&gt;672.8,R1618&lt;=841,M1618&gt;10),('[1]Pricing Schedule'!$F$111+('[1]Pricing Schedule'!$F$113*M1618))*5,
IF(AND(I1618=110000,R1618&gt;1345.6,R1618&lt;=1513.8,M1618&lt;=10),('[1]Pricing Schedule'!$F$103+('[1]Pricing Schedule'!$F$105*M1618))*9,
IF(AND(I1618=110000,R1618&gt;1345.6,R1618&lt;=1513.8,M1618&gt;10),('[1]Pricing Schedule'!$F$111+('[1]Pricing Schedule'!$F$113*M1618))*9,
9999999999)))))))))))))))))))))))))))))))))))))))</f>
        <v>1703340</v>
      </c>
      <c r="T1618" s="21">
        <f>IF(AND(I1618=38000,R1618&lt;=4.5,M1618&gt;8),'[1]Pricing Schedule'!$J$9,
IF(AND(I1618=38000,R1618&lt;=4.5,M1618&lt;=8),'[1]Pricing Schedule'!$J$36,
IF(AND(I1618=38000,R1618&gt;4.5,R1618&lt;=9,M1618&gt;8),'[1]Pricing Schedule'!$J$18,
IF(AND(I1618=38000,R1618&gt;4.5,R1618&lt;=9,M1618&lt;=8),'[1]Pricing Schedule'!$J$36,
IF(AND(I1618=38000,R1618&gt;9,R1618&lt;=12.8,M1618&gt;8),'[1]Pricing Schedule'!$J$27,
IF(AND(I1618=38000,R1618&gt;9,R1618&lt;=12.8,M1618&lt;=8),'[1]Pricing Schedule'!$J$36,
IF(AND(I1618=38000,R1618&gt;12.8,R1618&lt;=22.8),'[1]Pricing Schedule'!$J$36,
IF(AND(I1618=38000,R1618&gt;22.8,R1618&lt;=30.2),'[1]Pricing Schedule'!$J$45,
IF(AND(I1618=38000,R1618&gt;30.2,R1618&lt;=45.9),'[1]Pricing Schedule'!$J$54,
IF(AND(I1618=38000,R1618&gt;45.9,R1618&lt;=123.4),'[1]Pricing Schedule'!$J$97,
IF(AND(I1618=38000,R1618&gt;123.4,R1618&lt;=168.2,M1618&lt;=10),'[1]Pricing Schedule'!$J$105,
IF(AND(I1618=38000,R1618&gt;123.4,R1618&lt;=168.2,M1618&gt;10),'[1]Pricing Schedule'!$J$113,
IF(AND(I1618=38000,R1618&gt;168.2,R1618&lt;=336.4,M1618&lt;=10),('[1]Pricing Schedule'!$J$105),
IF(AND(I1618=38000,R1618&gt;168.2,R1618&lt;=336.4,M1618&gt;10),('[1]Pricing Schedule'!$J$113),
IF(AND(I1618=38000,R1618&gt;336.4,R1618&lt;=504.6,M1618&lt;=10),('[1]Pricing Schedule'!$J$105),
IF(AND(I1618=38000,R1618&gt;336.4,R1618&lt;=504.6,M1618&gt;10),('[1]Pricing Schedule'!$J$113),
IF(AND(I1618=38000,R1618&gt;504.6,R1618&lt;=672.8,M1618&lt;=10),('[1]Pricing Schedule'!$J$105),
IF(AND(I1618=38000,R1618&gt;504.6,R1618&lt;=672.8,M1618&gt;10),('[1]Pricing Schedule'!$J$113),
IF(AND(I1618=110000,R1618&lt;=12.8,M1618&gt;2),'[1]Pricing Schedule'!$J$63,
IF(AND(I1618=110000,R1618&lt;=12.8,M1618&lt;=2),'[1]Pricing Schedule'!$J$97,
IF(AND(I1618=110000,R1618&gt;12.8,R1618&lt;=22.8,M1618&gt;3),'[1]Pricing Schedule'!$J$72,
IF(AND(I1618=110000,R1618&gt;12.8,R1618&lt;=22.8,M1618&lt;=3),'[1]Pricing Schedule'!$J$97,
IF(AND(I1618=110000,R1618&gt;22.8,R1618&lt;=30.2),'[1]Pricing Schedule'!$J$81,
IF(AND(I1618=110000,R1618&gt;30.2,R1618&lt;=45.9),'[1]Pricing Schedule'!$J$90,
IF(AND(I1618=110000,R1618&gt;45.9,R1618&lt;=123.4),'[1]Pricing Schedule'!$J$97,
IF(AND(I1618=110000,R1618&gt;123.4,R1618&lt;=168.2,M1618&lt;=10),'[1]Pricing Schedule'!$J$105,
IF(AND(I1618=110000,R1618&gt;123.4,R1618&lt;=168.2,M1618&gt;10),'[1]Pricing Schedule'!$J$113,
IF(AND(I1618=110000,R1618&gt;168.2,R1618&lt;=336.2,M1618&lt;=10),('[1]Pricing Schedule'!$J$105),
IF(AND(I1618=110000,R1618&gt;168.2,R1618&lt;=336.2,M1618&gt;10),('[1]Pricing Schedule'!$J$113),
IF(AND(I1618=110000,R1618&gt;336.4,R1618&lt;=504.6,M1618&lt;=10),('[1]Pricing Schedule'!$J$105),
IF(AND(I1618=110000,R1618&gt;336.4,R1618&lt;=504.6,M1618&gt;10),('[1]Pricing Schedule'!$J$113),
IF(AND(I1618=110000,R1618&gt;504.6,R1618&lt;=672.8,M1618&lt;=10),('[1]Pricing Schedule'!$J$105),
IF(AND(I1618=110000,R1618&gt;504.6,R1618&lt;=672.8,M1618&gt;10),('[1]Pricing Schedule'!$J$113),
IF(AND(I1618=110000,R1618&gt;672.8,R1618&lt;=841,M1618&lt;=10),('[1]Pricing Schedule'!$J$105),
IF(AND(I1618=110000,R1618&gt;672.8,R1618&lt;=841,M1618&gt;10),('[1]Pricing Schedule'!$J$113),
IF(AND(I1618=110000,R1618&gt;1682,R1618&lt;=1850.2,M1618&lt;=10),('[1]Pricing Schedule'!$J$105),
IF(AND(I1618=110000,R1618&gt;1682,R1618&lt;=1850.2,M1618&gt;10),('[1]Pricing Schedule'!$J$113),
IF(AND(I1618=110000,R1618&gt;2018.4,R1618&lt;=2186.6,M1618&lt;=10),('[1]Pricing Schedule'!$J$105),
IF(AND(I1618=110000,R1618&gt;2018.4,R1618&lt;=2186.6,M1618&gt;10),('[1]Pricing Schedule'!$J$113),999999999)))))))))))))))))))))))))))))))))))))))</f>
        <v>1</v>
      </c>
      <c r="U1618" s="40">
        <f t="shared" si="156"/>
        <v>405557.14285714284</v>
      </c>
      <c r="V1618" s="41">
        <f t="shared" si="157"/>
        <v>2.4657437739969708</v>
      </c>
      <c r="Y1618" s="23">
        <v>52</v>
      </c>
      <c r="Z1618" s="23">
        <v>321</v>
      </c>
      <c r="AD1618" s="13"/>
      <c r="AE1618" s="13"/>
      <c r="AF1618" s="13"/>
      <c r="AR1618" s="35"/>
    </row>
    <row r="1619" spans="1:44">
      <c r="A1619" s="23">
        <v>1621</v>
      </c>
      <c r="B1619" s="23">
        <v>1621</v>
      </c>
      <c r="C1619" s="23" t="s">
        <v>2322</v>
      </c>
      <c r="D1619" s="23" t="s">
        <v>110</v>
      </c>
      <c r="E1619" s="23" t="s">
        <v>110</v>
      </c>
      <c r="F1619" s="23" t="s">
        <v>1203</v>
      </c>
      <c r="G1619" s="23" t="s">
        <v>1204</v>
      </c>
      <c r="H1619" s="23" t="s">
        <v>133</v>
      </c>
      <c r="I1619" s="13">
        <v>110000</v>
      </c>
      <c r="J1619" s="13">
        <v>110000</v>
      </c>
      <c r="K1619" s="13">
        <v>38000</v>
      </c>
      <c r="L1619" s="24">
        <v>14.717000000000001</v>
      </c>
      <c r="M1619" s="37">
        <f t="shared" si="152"/>
        <v>15</v>
      </c>
      <c r="N1619" s="24">
        <v>2.7949999999999999</v>
      </c>
      <c r="O1619" s="13">
        <v>3</v>
      </c>
      <c r="P1619" s="36">
        <f t="shared" si="153"/>
        <v>2.0962499999999999</v>
      </c>
      <c r="Q1619" s="38">
        <f t="shared" si="154"/>
        <v>12.600000000000001</v>
      </c>
      <c r="R1619" s="37">
        <f t="shared" si="155"/>
        <v>12.600000000000001</v>
      </c>
      <c r="S1619" s="39">
        <f>IF(AND(I1619=38000,R1619&lt;=4.5,M1619&gt;8),'[1]Pricing Schedule'!$F$8+('[1]Pricing Schedule'!$F$9*M1619),
IF(AND(I1619=38000,R1619&lt;=4.5,M1619&lt;=8),'[1]Pricing Schedule'!$F$34+('[1]Pricing Schedule'!$F$36*M1619),
IF(AND(I1619=38000,R1619&gt;4.5,R1619&lt;=9,M1619&gt;8),'[1]Pricing Schedule'!$F$17+('[1]Pricing Schedule'!$F$18*M1619),
IF(AND(I1619=38000,R1619&gt;4.5,R1619&lt;=9,M1619&lt;=8),'[1]Pricing Schedule'!$F$34+('[1]Pricing Schedule'!$F$36*M1619),
IF(AND(I1619=38000,R1619&gt;9,R1619&lt;=12.8,M1619&gt;8),'[1]Pricing Schedule'!$F$26+('[1]Pricing Schedule'!$F$27*M1619),
IF(AND(I1619=38000,R1619&gt;9,R1619&lt;=12.8,M1619&lt;=8),'[1]Pricing Schedule'!$F$34+('[1]Pricing Schedule'!$F$36*M1619),
IF(AND(I1619=38000,R1619&gt;12.8,R1619&lt;=22.8),'[1]Pricing Schedule'!$F$34+('[1]Pricing Schedule'!$F$36*M1619),
IF(AND(I1619=38000,R1619&gt;22.8,R1619&lt;=30.2),'[1]Pricing Schedule'!$F$43+('[1]Pricing Schedule'!$F$45*M1619),
IF(AND(I1619=38000,R1619&gt;30.2,R1619&lt;=45.9),'[1]Pricing Schedule'!$F$52+('[1]Pricing Schedule'!$F$54*M1619),
IF(AND(I1619=38000,R1619&gt;45.9,R1619&lt;=123.4),'[1]Pricing Schedule'!$F$96+('[1]Pricing Schedule'!$F$97*M1619),
IF(AND(I1619=38000,R1619&gt;123.4,R1619&lt;=168.2,M1619&lt;=10),'[1]Pricing Schedule'!$F$103+('[1]Pricing Schedule'!$F$105*M1619),
IF(AND(I1619=38000,R1619&gt;123.4,R1619&lt;=168.2,M1619&gt;10),'[1]Pricing Schedule'!$F$111+('[1]Pricing Schedule'!$F$113*M1619),
IF(AND(I1619=38000,R1619&gt;157.4,R1619&lt;=336.4,M1619&lt;=10),('[1]Pricing Schedule'!$F$103+('[1]Pricing Schedule'!$F$105*M1619))*2,
IF(AND(I1619=38000,R1619&gt;157.4,R1619&lt;=336.4,M1619&gt;10),('[1]Pricing Schedule'!$F$111+('[1]Pricing Schedule'!$F$113*M1619))*2,
IF(AND(I1619=38000,R1619&gt;314.8,R1619&lt;=504.6,M1619&lt;=10),('[1]Pricing Schedule'!$F$103+('[1]Pricing Schedule'!$F$105*M1619))*3,
IF(AND(I1619=38000,R1619&gt;314.8,R1619&lt;=504.6,M1619&gt;10),('[1]Pricing Schedule'!$F$111+('[1]Pricing Schedule'!$F$113*M1619))*3,
IF(AND(I1619=38000,R1619&gt;472.2,R1619&lt;=672.8,M1619&lt;=10),('[1]Pricing Schedule'!$F$103+('[1]Pricing Schedule'!$F$105*M1619))*4,
IF(AND(I1619=38000,R1619&gt;472.2,R1619&lt;=672.8,M1619&gt;10),('[1]Pricing Schedule'!$F$111+('[1]Pricing Schedule'!$F$113*M1619))*4,
IF(AND(I1619=110000,R1619&lt;=12.8,M1619&gt;2),'[1]Pricing Schedule'!$F$62+('[1]Pricing Schedule'!$F$63*M1619),
IF(AND(I1619=110000,R1619&lt;=12.8,M1619&lt;=2),'[1]Pricing Schedule'!$F$96+('[1]Pricing Schedule'!$F$97*M1619),
IF(AND(I1619=110000,R1619&gt;12.8,R1619&lt;=22.8,M1619&gt;3),'[1]Pricing Schedule'!$F$71+('[1]Pricing Schedule'!$F$72*M1619),
IF(AND(I1619=110000,R1619&gt;12.8,R1619&lt;=22.8,M1619&lt;=3),'[1]Pricing Schedule'!$F$96+('[1]Pricing Schedule'!$F$97*M1619),
IF(AND(I1619=110000,R1619&gt;22.8,R1619&lt;=30.2),'[1]Pricing Schedule'!$F$80+('[1]Pricing Schedule'!$F$81*M1619),
IF(AND(I1619=110000,R1619&gt;30.2,R1619&lt;=45.9),'[1]Pricing Schedule'!$F$89+('[1]Pricing Schedule'!$F$90*M1619),
IF(AND(I1619=110000,R1619&gt;45.9,R1619&lt;=123.4),'[1]Pricing Schedule'!$F$96+('[1]Pricing Schedule'!$F$97*M1619),
IF(AND(I1619=110000,R1619&gt;123.4,R1619&lt;=168.2,M1619&lt;=10),'[1]Pricing Schedule'!$F$103+('[1]Pricing Schedule'!$F$105*M1619),
IF(AND(I1619=110000,R1619&gt;123.4,R1619&lt;=168.2,M1619&gt;10),'[1]Pricing Schedule'!$F$111+('[1]Pricing Schedule'!$F$113*M1619),
IF(AND(I1619=110000,R1619&gt;168.2,R1619&lt;=336.4,M1619&lt;=10),('[1]Pricing Schedule'!$F$103+('[1]Pricing Schedule'!$F$105*M1619))*2,
IF(AND(I1619=110000,R1619&gt;168.2,R1619&lt;=336.4,M1619&gt;10),('[1]Pricing Schedule'!$F$111+('[1]Pricing Schedule'!$F$113*M1619))*2,
IF(AND(I1619=110000,R1619&gt;336.4,R1619&lt;=504.6,M1619&lt;=10),('[1]Pricing Schedule'!$F$103+('[1]Pricing Schedule'!$F$105*M1619))*3,
IF(AND(I1619=110000,R1619&gt;336.4,R1619&lt;=504.6,M1619&gt;10),('[1]Pricing Schedule'!$F$111+('[1]Pricing Schedule'!$F$113*M1619))*3,
IF(AND(I1619=110000,R1619&gt;504.6,R1619&lt;=672.8,M1619&lt;=10),('[1]Pricing Schedule'!$F$103+('[1]Pricing Schedule'!$F$105*M1619))*4,
IF(AND(I1619=110000,R1619&gt;504.6,R1619&lt;=672.8,M1619&gt;10),('[1]Pricing Schedule'!$F$111+('[1]Pricing Schedule'!$F$113*M1619))*4,
IF(AND(I1619=110000,R1619&gt;672.8,R1619&lt;=841,M1619&lt;=10),('[1]Pricing Schedule'!$F$103+('[1]Pricing Schedule'!$F$105*M1619))*5,
IF(AND(I1619=110000,R1619&gt;672.8,R1619&lt;=841,M1619&gt;10),('[1]Pricing Schedule'!$F$111+('[1]Pricing Schedule'!$F$113*M1619))*5,
IF(AND(I1619=110000,R1619&gt;672.8,R1619&lt;=841,M1619&lt;=10),('[1]Pricing Schedule'!$F$103+('[1]Pricing Schedule'!$F$105*M1619))*5,
IF(AND(I1619=110000,R1619&gt;672.8,R1619&lt;=841,M1619&gt;10),('[1]Pricing Schedule'!$F$111+('[1]Pricing Schedule'!$F$113*M1619))*5,
IF(AND(I1619=110000,R1619&gt;1345.6,R1619&lt;=1513.8,M1619&lt;=10),('[1]Pricing Schedule'!$F$103+('[1]Pricing Schedule'!$F$105*M1619))*9,
IF(AND(I1619=110000,R1619&gt;1345.6,R1619&lt;=1513.8,M1619&gt;10),('[1]Pricing Schedule'!$F$111+('[1]Pricing Schedule'!$F$113*M1619))*9,
9999999999)))))))))))))))))))))))))))))))))))))))</f>
        <v>2206970</v>
      </c>
      <c r="T1619" s="21">
        <f>IF(AND(I1619=38000,R1619&lt;=4.5,M1619&gt;8),'[1]Pricing Schedule'!$J$9,
IF(AND(I1619=38000,R1619&lt;=4.5,M1619&lt;=8),'[1]Pricing Schedule'!$J$36,
IF(AND(I1619=38000,R1619&gt;4.5,R1619&lt;=9,M1619&gt;8),'[1]Pricing Schedule'!$J$18,
IF(AND(I1619=38000,R1619&gt;4.5,R1619&lt;=9,M1619&lt;=8),'[1]Pricing Schedule'!$J$36,
IF(AND(I1619=38000,R1619&gt;9,R1619&lt;=12.8,M1619&gt;8),'[1]Pricing Schedule'!$J$27,
IF(AND(I1619=38000,R1619&gt;9,R1619&lt;=12.8,M1619&lt;=8),'[1]Pricing Schedule'!$J$36,
IF(AND(I1619=38000,R1619&gt;12.8,R1619&lt;=22.8),'[1]Pricing Schedule'!$J$36,
IF(AND(I1619=38000,R1619&gt;22.8,R1619&lt;=30.2),'[1]Pricing Schedule'!$J$45,
IF(AND(I1619=38000,R1619&gt;30.2,R1619&lt;=45.9),'[1]Pricing Schedule'!$J$54,
IF(AND(I1619=38000,R1619&gt;45.9,R1619&lt;=123.4),'[1]Pricing Schedule'!$J$97,
IF(AND(I1619=38000,R1619&gt;123.4,R1619&lt;=168.2,M1619&lt;=10),'[1]Pricing Schedule'!$J$105,
IF(AND(I1619=38000,R1619&gt;123.4,R1619&lt;=168.2,M1619&gt;10),'[1]Pricing Schedule'!$J$113,
IF(AND(I1619=38000,R1619&gt;168.2,R1619&lt;=336.4,M1619&lt;=10),('[1]Pricing Schedule'!$J$105),
IF(AND(I1619=38000,R1619&gt;168.2,R1619&lt;=336.4,M1619&gt;10),('[1]Pricing Schedule'!$J$113),
IF(AND(I1619=38000,R1619&gt;336.4,R1619&lt;=504.6,M1619&lt;=10),('[1]Pricing Schedule'!$J$105),
IF(AND(I1619=38000,R1619&gt;336.4,R1619&lt;=504.6,M1619&gt;10),('[1]Pricing Schedule'!$J$113),
IF(AND(I1619=38000,R1619&gt;504.6,R1619&lt;=672.8,M1619&lt;=10),('[1]Pricing Schedule'!$J$105),
IF(AND(I1619=38000,R1619&gt;504.6,R1619&lt;=672.8,M1619&gt;10),('[1]Pricing Schedule'!$J$113),
IF(AND(I1619=110000,R1619&lt;=12.8,M1619&gt;2),'[1]Pricing Schedule'!$J$63,
IF(AND(I1619=110000,R1619&lt;=12.8,M1619&lt;=2),'[1]Pricing Schedule'!$J$97,
IF(AND(I1619=110000,R1619&gt;12.8,R1619&lt;=22.8,M1619&gt;3),'[1]Pricing Schedule'!$J$72,
IF(AND(I1619=110000,R1619&gt;12.8,R1619&lt;=22.8,M1619&lt;=3),'[1]Pricing Schedule'!$J$97,
IF(AND(I1619=110000,R1619&gt;22.8,R1619&lt;=30.2),'[1]Pricing Schedule'!$J$81,
IF(AND(I1619=110000,R1619&gt;30.2,R1619&lt;=45.9),'[1]Pricing Schedule'!$J$90,
IF(AND(I1619=110000,R1619&gt;45.9,R1619&lt;=123.4),'[1]Pricing Schedule'!$J$97,
IF(AND(I1619=110000,R1619&gt;123.4,R1619&lt;=168.2,M1619&lt;=10),'[1]Pricing Schedule'!$J$105,
IF(AND(I1619=110000,R1619&gt;123.4,R1619&lt;=168.2,M1619&gt;10),'[1]Pricing Schedule'!$J$113,
IF(AND(I1619=110000,R1619&gt;168.2,R1619&lt;=336.2,M1619&lt;=10),('[1]Pricing Schedule'!$J$105),
IF(AND(I1619=110000,R1619&gt;168.2,R1619&lt;=336.2,M1619&gt;10),('[1]Pricing Schedule'!$J$113),
IF(AND(I1619=110000,R1619&gt;336.4,R1619&lt;=504.6,M1619&lt;=10),('[1]Pricing Schedule'!$J$105),
IF(AND(I1619=110000,R1619&gt;336.4,R1619&lt;=504.6,M1619&gt;10),('[1]Pricing Schedule'!$J$113),
IF(AND(I1619=110000,R1619&gt;504.6,R1619&lt;=672.8,M1619&lt;=10),('[1]Pricing Schedule'!$J$105),
IF(AND(I1619=110000,R1619&gt;504.6,R1619&lt;=672.8,M1619&gt;10),('[1]Pricing Schedule'!$J$113),
IF(AND(I1619=110000,R1619&gt;672.8,R1619&lt;=841,M1619&lt;=10),('[1]Pricing Schedule'!$J$105),
IF(AND(I1619=110000,R1619&gt;672.8,R1619&lt;=841,M1619&gt;10),('[1]Pricing Schedule'!$J$113),
IF(AND(I1619=110000,R1619&gt;1682,R1619&lt;=1850.2,M1619&lt;=10),('[1]Pricing Schedule'!$J$105),
IF(AND(I1619=110000,R1619&gt;1682,R1619&lt;=1850.2,M1619&gt;10),('[1]Pricing Schedule'!$J$113),
IF(AND(I1619=110000,R1619&gt;2018.4,R1619&lt;=2186.6,M1619&lt;=10),('[1]Pricing Schedule'!$J$105),
IF(AND(I1619=110000,R1619&gt;2018.4,R1619&lt;=2186.6,M1619&gt;10),('[1]Pricing Schedule'!$J$113),999999999)))))))))))))))))))))))))))))))))))))))</f>
        <v>7</v>
      </c>
      <c r="U1619" s="40">
        <f t="shared" si="156"/>
        <v>175156.34920634917</v>
      </c>
      <c r="V1619" s="41">
        <f t="shared" si="157"/>
        <v>5.7091849911870129</v>
      </c>
      <c r="Y1619" s="23">
        <v>69</v>
      </c>
      <c r="Z1619" s="23">
        <v>157</v>
      </c>
      <c r="AD1619" s="13"/>
      <c r="AE1619" s="13"/>
      <c r="AF1619" s="13"/>
      <c r="AR1619" s="35"/>
    </row>
    <row r="1620" spans="1:44">
      <c r="A1620" s="23">
        <v>1622</v>
      </c>
      <c r="B1620" s="23">
        <v>1622</v>
      </c>
      <c r="C1620" s="23" t="s">
        <v>2323</v>
      </c>
      <c r="D1620" s="23" t="s">
        <v>110</v>
      </c>
      <c r="E1620" s="23" t="s">
        <v>110</v>
      </c>
      <c r="F1620" s="23" t="s">
        <v>196</v>
      </c>
      <c r="G1620" s="23" t="s">
        <v>197</v>
      </c>
      <c r="H1620" s="23" t="s">
        <v>113</v>
      </c>
      <c r="I1620" s="13">
        <v>38000</v>
      </c>
      <c r="J1620" s="23" t="s">
        <v>119</v>
      </c>
      <c r="K1620" s="13">
        <v>38000</v>
      </c>
      <c r="L1620" s="24">
        <v>13.176</v>
      </c>
      <c r="M1620" s="37">
        <f t="shared" si="152"/>
        <v>14</v>
      </c>
      <c r="N1620" s="24">
        <v>0.502</v>
      </c>
      <c r="O1620" s="13">
        <v>3</v>
      </c>
      <c r="P1620" s="36">
        <f t="shared" si="153"/>
        <v>0.502</v>
      </c>
      <c r="Q1620" s="38">
        <f t="shared" si="154"/>
        <v>4.2</v>
      </c>
      <c r="R1620" s="37">
        <f t="shared" si="155"/>
        <v>4.2</v>
      </c>
      <c r="S1620" s="39">
        <f>IF(AND(I1620=38000,R1620&lt;=4.5,M1620&gt;8),'[1]Pricing Schedule'!$F$8+('[1]Pricing Schedule'!$F$9*M1620),
IF(AND(I1620=38000,R1620&lt;=4.5,M1620&lt;=8),'[1]Pricing Schedule'!$F$34+('[1]Pricing Schedule'!$F$36*M1620),
IF(AND(I1620=38000,R1620&gt;4.5,R1620&lt;=9,M1620&gt;8),'[1]Pricing Schedule'!$F$17+('[1]Pricing Schedule'!$F$18*M1620),
IF(AND(I1620=38000,R1620&gt;4.5,R1620&lt;=9,M1620&lt;=8),'[1]Pricing Schedule'!$F$34+('[1]Pricing Schedule'!$F$36*M1620),
IF(AND(I1620=38000,R1620&gt;9,R1620&lt;=12.8,M1620&gt;8),'[1]Pricing Schedule'!$F$26+('[1]Pricing Schedule'!$F$27*M1620),
IF(AND(I1620=38000,R1620&gt;9,R1620&lt;=12.8,M1620&lt;=8),'[1]Pricing Schedule'!$F$34+('[1]Pricing Schedule'!$F$36*M1620),
IF(AND(I1620=38000,R1620&gt;12.8,R1620&lt;=22.8),'[1]Pricing Schedule'!$F$34+('[1]Pricing Schedule'!$F$36*M1620),
IF(AND(I1620=38000,R1620&gt;22.8,R1620&lt;=30.2),'[1]Pricing Schedule'!$F$43+('[1]Pricing Schedule'!$F$45*M1620),
IF(AND(I1620=38000,R1620&gt;30.2,R1620&lt;=45.9),'[1]Pricing Schedule'!$F$52+('[1]Pricing Schedule'!$F$54*M1620),
IF(AND(I1620=38000,R1620&gt;45.9,R1620&lt;=123.4),'[1]Pricing Schedule'!$F$96+('[1]Pricing Schedule'!$F$97*M1620),
IF(AND(I1620=38000,R1620&gt;123.4,R1620&lt;=168.2,M1620&lt;=10),'[1]Pricing Schedule'!$F$103+('[1]Pricing Schedule'!$F$105*M1620),
IF(AND(I1620=38000,R1620&gt;123.4,R1620&lt;=168.2,M1620&gt;10),'[1]Pricing Schedule'!$F$111+('[1]Pricing Schedule'!$F$113*M1620),
IF(AND(I1620=38000,R1620&gt;157.4,R1620&lt;=336.4,M1620&lt;=10),('[1]Pricing Schedule'!$F$103+('[1]Pricing Schedule'!$F$105*M1620))*2,
IF(AND(I1620=38000,R1620&gt;157.4,R1620&lt;=336.4,M1620&gt;10),('[1]Pricing Schedule'!$F$111+('[1]Pricing Schedule'!$F$113*M1620))*2,
IF(AND(I1620=38000,R1620&gt;314.8,R1620&lt;=504.6,M1620&lt;=10),('[1]Pricing Schedule'!$F$103+('[1]Pricing Schedule'!$F$105*M1620))*3,
IF(AND(I1620=38000,R1620&gt;314.8,R1620&lt;=504.6,M1620&gt;10),('[1]Pricing Schedule'!$F$111+('[1]Pricing Schedule'!$F$113*M1620))*3,
IF(AND(I1620=38000,R1620&gt;472.2,R1620&lt;=672.8,M1620&lt;=10),('[1]Pricing Schedule'!$F$103+('[1]Pricing Schedule'!$F$105*M1620))*4,
IF(AND(I1620=38000,R1620&gt;472.2,R1620&lt;=672.8,M1620&gt;10),('[1]Pricing Schedule'!$F$111+('[1]Pricing Schedule'!$F$113*M1620))*4,
IF(AND(I1620=110000,R1620&lt;=12.8,M1620&gt;2),'[1]Pricing Schedule'!$F$62+('[1]Pricing Schedule'!$F$63*M1620),
IF(AND(I1620=110000,R1620&lt;=12.8,M1620&lt;=2),'[1]Pricing Schedule'!$F$96+('[1]Pricing Schedule'!$F$97*M1620),
IF(AND(I1620=110000,R1620&gt;12.8,R1620&lt;=22.8,M1620&gt;3),'[1]Pricing Schedule'!$F$71+('[1]Pricing Schedule'!$F$72*M1620),
IF(AND(I1620=110000,R1620&gt;12.8,R1620&lt;=22.8,M1620&lt;=3),'[1]Pricing Schedule'!$F$96+('[1]Pricing Schedule'!$F$97*M1620),
IF(AND(I1620=110000,R1620&gt;22.8,R1620&lt;=30.2),'[1]Pricing Schedule'!$F$80+('[1]Pricing Schedule'!$F$81*M1620),
IF(AND(I1620=110000,R1620&gt;30.2,R1620&lt;=45.9),'[1]Pricing Schedule'!$F$89+('[1]Pricing Schedule'!$F$90*M1620),
IF(AND(I1620=110000,R1620&gt;45.9,R1620&lt;=123.4),'[1]Pricing Schedule'!$F$96+('[1]Pricing Schedule'!$F$97*M1620),
IF(AND(I1620=110000,R1620&gt;123.4,R1620&lt;=168.2,M1620&lt;=10),'[1]Pricing Schedule'!$F$103+('[1]Pricing Schedule'!$F$105*M1620),
IF(AND(I1620=110000,R1620&gt;123.4,R1620&lt;=168.2,M1620&gt;10),'[1]Pricing Schedule'!$F$111+('[1]Pricing Schedule'!$F$113*M1620),
IF(AND(I1620=110000,R1620&gt;168.2,R1620&lt;=336.4,M1620&lt;=10),('[1]Pricing Schedule'!$F$103+('[1]Pricing Schedule'!$F$105*M1620))*2,
IF(AND(I1620=110000,R1620&gt;168.2,R1620&lt;=336.4,M1620&gt;10),('[1]Pricing Schedule'!$F$111+('[1]Pricing Schedule'!$F$113*M1620))*2,
IF(AND(I1620=110000,R1620&gt;336.4,R1620&lt;=504.6,M1620&lt;=10),('[1]Pricing Schedule'!$F$103+('[1]Pricing Schedule'!$F$105*M1620))*3,
IF(AND(I1620=110000,R1620&gt;336.4,R1620&lt;=504.6,M1620&gt;10),('[1]Pricing Schedule'!$F$111+('[1]Pricing Schedule'!$F$113*M1620))*3,
IF(AND(I1620=110000,R1620&gt;504.6,R1620&lt;=672.8,M1620&lt;=10),('[1]Pricing Schedule'!$F$103+('[1]Pricing Schedule'!$F$105*M1620))*4,
IF(AND(I1620=110000,R1620&gt;504.6,R1620&lt;=672.8,M1620&gt;10),('[1]Pricing Schedule'!$F$111+('[1]Pricing Schedule'!$F$113*M1620))*4,
IF(AND(I1620=110000,R1620&gt;672.8,R1620&lt;=841,M1620&lt;=10),('[1]Pricing Schedule'!$F$103+('[1]Pricing Schedule'!$F$105*M1620))*5,
IF(AND(I1620=110000,R1620&gt;672.8,R1620&lt;=841,M1620&gt;10),('[1]Pricing Schedule'!$F$111+('[1]Pricing Schedule'!$F$113*M1620))*5,
IF(AND(I1620=110000,R1620&gt;672.8,R1620&lt;=841,M1620&lt;=10),('[1]Pricing Schedule'!$F$103+('[1]Pricing Schedule'!$F$105*M1620))*5,
IF(AND(I1620=110000,R1620&gt;672.8,R1620&lt;=841,M1620&gt;10),('[1]Pricing Schedule'!$F$111+('[1]Pricing Schedule'!$F$113*M1620))*5,
IF(AND(I1620=110000,R1620&gt;1345.6,R1620&lt;=1513.8,M1620&lt;=10),('[1]Pricing Schedule'!$F$103+('[1]Pricing Schedule'!$F$105*M1620))*9,
IF(AND(I1620=110000,R1620&gt;1345.6,R1620&lt;=1513.8,M1620&gt;10),('[1]Pricing Schedule'!$F$111+('[1]Pricing Schedule'!$F$113*M1620))*9,
9999999999)))))))))))))))))))))))))))))))))))))))</f>
        <v>1597940</v>
      </c>
      <c r="T1620" s="21">
        <f>IF(AND(I1620=38000,R1620&lt;=4.5,M1620&gt;8),'[1]Pricing Schedule'!$J$9,
IF(AND(I1620=38000,R1620&lt;=4.5,M1620&lt;=8),'[1]Pricing Schedule'!$J$36,
IF(AND(I1620=38000,R1620&gt;4.5,R1620&lt;=9,M1620&gt;8),'[1]Pricing Schedule'!$J$18,
IF(AND(I1620=38000,R1620&gt;4.5,R1620&lt;=9,M1620&lt;=8),'[1]Pricing Schedule'!$J$36,
IF(AND(I1620=38000,R1620&gt;9,R1620&lt;=12.8,M1620&gt;8),'[1]Pricing Schedule'!$J$27,
IF(AND(I1620=38000,R1620&gt;9,R1620&lt;=12.8,M1620&lt;=8),'[1]Pricing Schedule'!$J$36,
IF(AND(I1620=38000,R1620&gt;12.8,R1620&lt;=22.8),'[1]Pricing Schedule'!$J$36,
IF(AND(I1620=38000,R1620&gt;22.8,R1620&lt;=30.2),'[1]Pricing Schedule'!$J$45,
IF(AND(I1620=38000,R1620&gt;30.2,R1620&lt;=45.9),'[1]Pricing Schedule'!$J$54,
IF(AND(I1620=38000,R1620&gt;45.9,R1620&lt;=123.4),'[1]Pricing Schedule'!$J$97,
IF(AND(I1620=38000,R1620&gt;123.4,R1620&lt;=168.2,M1620&lt;=10),'[1]Pricing Schedule'!$J$105,
IF(AND(I1620=38000,R1620&gt;123.4,R1620&lt;=168.2,M1620&gt;10),'[1]Pricing Schedule'!$J$113,
IF(AND(I1620=38000,R1620&gt;168.2,R1620&lt;=336.4,M1620&lt;=10),('[1]Pricing Schedule'!$J$105),
IF(AND(I1620=38000,R1620&gt;168.2,R1620&lt;=336.4,M1620&gt;10),('[1]Pricing Schedule'!$J$113),
IF(AND(I1620=38000,R1620&gt;336.4,R1620&lt;=504.6,M1620&lt;=10),('[1]Pricing Schedule'!$J$105),
IF(AND(I1620=38000,R1620&gt;336.4,R1620&lt;=504.6,M1620&gt;10),('[1]Pricing Schedule'!$J$113),
IF(AND(I1620=38000,R1620&gt;504.6,R1620&lt;=672.8,M1620&lt;=10),('[1]Pricing Schedule'!$J$105),
IF(AND(I1620=38000,R1620&gt;504.6,R1620&lt;=672.8,M1620&gt;10),('[1]Pricing Schedule'!$J$113),
IF(AND(I1620=110000,R1620&lt;=12.8,M1620&gt;2),'[1]Pricing Schedule'!$J$63,
IF(AND(I1620=110000,R1620&lt;=12.8,M1620&lt;=2),'[1]Pricing Schedule'!$J$97,
IF(AND(I1620=110000,R1620&gt;12.8,R1620&lt;=22.8,M1620&gt;3),'[1]Pricing Schedule'!$J$72,
IF(AND(I1620=110000,R1620&gt;12.8,R1620&lt;=22.8,M1620&lt;=3),'[1]Pricing Schedule'!$J$97,
IF(AND(I1620=110000,R1620&gt;22.8,R1620&lt;=30.2),'[1]Pricing Schedule'!$J$81,
IF(AND(I1620=110000,R1620&gt;30.2,R1620&lt;=45.9),'[1]Pricing Schedule'!$J$90,
IF(AND(I1620=110000,R1620&gt;45.9,R1620&lt;=123.4),'[1]Pricing Schedule'!$J$97,
IF(AND(I1620=110000,R1620&gt;123.4,R1620&lt;=168.2,M1620&lt;=10),'[1]Pricing Schedule'!$J$105,
IF(AND(I1620=110000,R1620&gt;123.4,R1620&lt;=168.2,M1620&gt;10),'[1]Pricing Schedule'!$J$113,
IF(AND(I1620=110000,R1620&gt;168.2,R1620&lt;=336.2,M1620&lt;=10),('[1]Pricing Schedule'!$J$105),
IF(AND(I1620=110000,R1620&gt;168.2,R1620&lt;=336.2,M1620&gt;10),('[1]Pricing Schedule'!$J$113),
IF(AND(I1620=110000,R1620&gt;336.4,R1620&lt;=504.6,M1620&lt;=10),('[1]Pricing Schedule'!$J$105),
IF(AND(I1620=110000,R1620&gt;336.4,R1620&lt;=504.6,M1620&gt;10),('[1]Pricing Schedule'!$J$113),
IF(AND(I1620=110000,R1620&gt;504.6,R1620&lt;=672.8,M1620&lt;=10),('[1]Pricing Schedule'!$J$105),
IF(AND(I1620=110000,R1620&gt;504.6,R1620&lt;=672.8,M1620&gt;10),('[1]Pricing Schedule'!$J$113),
IF(AND(I1620=110000,R1620&gt;672.8,R1620&lt;=841,M1620&lt;=10),('[1]Pricing Schedule'!$J$105),
IF(AND(I1620=110000,R1620&gt;672.8,R1620&lt;=841,M1620&gt;10),('[1]Pricing Schedule'!$J$113),
IF(AND(I1620=110000,R1620&gt;1682,R1620&lt;=1850.2,M1620&lt;=10),('[1]Pricing Schedule'!$J$105),
IF(AND(I1620=110000,R1620&gt;1682,R1620&lt;=1850.2,M1620&gt;10),('[1]Pricing Schedule'!$J$113),
IF(AND(I1620=110000,R1620&gt;2018.4,R1620&lt;=2186.6,M1620&lt;=10),('[1]Pricing Schedule'!$J$105),
IF(AND(I1620=110000,R1620&gt;2018.4,R1620&lt;=2186.6,M1620&gt;10),('[1]Pricing Schedule'!$J$113),999999999)))))))))))))))))))))))))))))))))))))))</f>
        <v>1</v>
      </c>
      <c r="U1620" s="40">
        <f t="shared" si="156"/>
        <v>380461.90476190473</v>
      </c>
      <c r="V1620" s="41">
        <f t="shared" si="157"/>
        <v>2.6283840444572388</v>
      </c>
      <c r="Y1620" s="23">
        <v>110</v>
      </c>
      <c r="Z1620" s="23">
        <v>337</v>
      </c>
      <c r="AD1620" s="13"/>
      <c r="AE1620" s="13"/>
      <c r="AF1620" s="13"/>
      <c r="AR1620" s="35"/>
    </row>
    <row r="1621" spans="1:44">
      <c r="A1621" s="23">
        <v>1623</v>
      </c>
      <c r="B1621" s="23">
        <v>1623</v>
      </c>
      <c r="C1621" s="23" t="s">
        <v>2324</v>
      </c>
      <c r="D1621" s="23" t="s">
        <v>110</v>
      </c>
      <c r="E1621" s="23" t="s">
        <v>110</v>
      </c>
      <c r="F1621" s="23" t="s">
        <v>196</v>
      </c>
      <c r="G1621" s="23" t="s">
        <v>197</v>
      </c>
      <c r="H1621" s="23" t="s">
        <v>113</v>
      </c>
      <c r="I1621" s="13">
        <v>38000</v>
      </c>
      <c r="J1621" s="23" t="s">
        <v>119</v>
      </c>
      <c r="K1621" s="13">
        <v>38000</v>
      </c>
      <c r="L1621" s="24">
        <v>12.147</v>
      </c>
      <c r="M1621" s="37">
        <f t="shared" si="152"/>
        <v>13</v>
      </c>
      <c r="N1621" s="24">
        <v>8.3629999999999995</v>
      </c>
      <c r="O1621" s="13">
        <v>3</v>
      </c>
      <c r="P1621" s="36">
        <f t="shared" si="153"/>
        <v>6.2722499999999997</v>
      </c>
      <c r="Q1621" s="38">
        <f t="shared" si="154"/>
        <v>42</v>
      </c>
      <c r="R1621" s="37">
        <f t="shared" si="155"/>
        <v>42</v>
      </c>
      <c r="S1621" s="39">
        <f>IF(AND(I1621=38000,R1621&lt;=4.5,M1621&gt;8),'[1]Pricing Schedule'!$F$8+('[1]Pricing Schedule'!$F$9*M1621),
IF(AND(I1621=38000,R1621&lt;=4.5,M1621&lt;=8),'[1]Pricing Schedule'!$F$34+('[1]Pricing Schedule'!$F$36*M1621),
IF(AND(I1621=38000,R1621&gt;4.5,R1621&lt;=9,M1621&gt;8),'[1]Pricing Schedule'!$F$17+('[1]Pricing Schedule'!$F$18*M1621),
IF(AND(I1621=38000,R1621&gt;4.5,R1621&lt;=9,M1621&lt;=8),'[1]Pricing Schedule'!$F$34+('[1]Pricing Schedule'!$F$36*M1621),
IF(AND(I1621=38000,R1621&gt;9,R1621&lt;=12.8,M1621&gt;8),'[1]Pricing Schedule'!$F$26+('[1]Pricing Schedule'!$F$27*M1621),
IF(AND(I1621=38000,R1621&gt;9,R1621&lt;=12.8,M1621&lt;=8),'[1]Pricing Schedule'!$F$34+('[1]Pricing Schedule'!$F$36*M1621),
IF(AND(I1621=38000,R1621&gt;12.8,R1621&lt;=22.8),'[1]Pricing Schedule'!$F$34+('[1]Pricing Schedule'!$F$36*M1621),
IF(AND(I1621=38000,R1621&gt;22.8,R1621&lt;=30.2),'[1]Pricing Schedule'!$F$43+('[1]Pricing Schedule'!$F$45*M1621),
IF(AND(I1621=38000,R1621&gt;30.2,R1621&lt;=45.9),'[1]Pricing Schedule'!$F$52+('[1]Pricing Schedule'!$F$54*M1621),
IF(AND(I1621=38000,R1621&gt;45.9,R1621&lt;=123.4),'[1]Pricing Schedule'!$F$96+('[1]Pricing Schedule'!$F$97*M1621),
IF(AND(I1621=38000,R1621&gt;123.4,R1621&lt;=168.2,M1621&lt;=10),'[1]Pricing Schedule'!$F$103+('[1]Pricing Schedule'!$F$105*M1621),
IF(AND(I1621=38000,R1621&gt;123.4,R1621&lt;=168.2,M1621&gt;10),'[1]Pricing Schedule'!$F$111+('[1]Pricing Schedule'!$F$113*M1621),
IF(AND(I1621=38000,R1621&gt;157.4,R1621&lt;=336.4,M1621&lt;=10),('[1]Pricing Schedule'!$F$103+('[1]Pricing Schedule'!$F$105*M1621))*2,
IF(AND(I1621=38000,R1621&gt;157.4,R1621&lt;=336.4,M1621&gt;10),('[1]Pricing Schedule'!$F$111+('[1]Pricing Schedule'!$F$113*M1621))*2,
IF(AND(I1621=38000,R1621&gt;314.8,R1621&lt;=504.6,M1621&lt;=10),('[1]Pricing Schedule'!$F$103+('[1]Pricing Schedule'!$F$105*M1621))*3,
IF(AND(I1621=38000,R1621&gt;314.8,R1621&lt;=504.6,M1621&gt;10),('[1]Pricing Schedule'!$F$111+('[1]Pricing Schedule'!$F$113*M1621))*3,
IF(AND(I1621=38000,R1621&gt;472.2,R1621&lt;=672.8,M1621&lt;=10),('[1]Pricing Schedule'!$F$103+('[1]Pricing Schedule'!$F$105*M1621))*4,
IF(AND(I1621=38000,R1621&gt;472.2,R1621&lt;=672.8,M1621&gt;10),('[1]Pricing Schedule'!$F$111+('[1]Pricing Schedule'!$F$113*M1621))*4,
IF(AND(I1621=110000,R1621&lt;=12.8,M1621&gt;2),'[1]Pricing Schedule'!$F$62+('[1]Pricing Schedule'!$F$63*M1621),
IF(AND(I1621=110000,R1621&lt;=12.8,M1621&lt;=2),'[1]Pricing Schedule'!$F$96+('[1]Pricing Schedule'!$F$97*M1621),
IF(AND(I1621=110000,R1621&gt;12.8,R1621&lt;=22.8,M1621&gt;3),'[1]Pricing Schedule'!$F$71+('[1]Pricing Schedule'!$F$72*M1621),
IF(AND(I1621=110000,R1621&gt;12.8,R1621&lt;=22.8,M1621&lt;=3),'[1]Pricing Schedule'!$F$96+('[1]Pricing Schedule'!$F$97*M1621),
IF(AND(I1621=110000,R1621&gt;22.8,R1621&lt;=30.2),'[1]Pricing Schedule'!$F$80+('[1]Pricing Schedule'!$F$81*M1621),
IF(AND(I1621=110000,R1621&gt;30.2,R1621&lt;=45.9),'[1]Pricing Schedule'!$F$89+('[1]Pricing Schedule'!$F$90*M1621),
IF(AND(I1621=110000,R1621&gt;45.9,R1621&lt;=123.4),'[1]Pricing Schedule'!$F$96+('[1]Pricing Schedule'!$F$97*M1621),
IF(AND(I1621=110000,R1621&gt;123.4,R1621&lt;=168.2,M1621&lt;=10),'[1]Pricing Schedule'!$F$103+('[1]Pricing Schedule'!$F$105*M1621),
IF(AND(I1621=110000,R1621&gt;123.4,R1621&lt;=168.2,M1621&gt;10),'[1]Pricing Schedule'!$F$111+('[1]Pricing Schedule'!$F$113*M1621),
IF(AND(I1621=110000,R1621&gt;168.2,R1621&lt;=336.4,M1621&lt;=10),('[1]Pricing Schedule'!$F$103+('[1]Pricing Schedule'!$F$105*M1621))*2,
IF(AND(I1621=110000,R1621&gt;168.2,R1621&lt;=336.4,M1621&gt;10),('[1]Pricing Schedule'!$F$111+('[1]Pricing Schedule'!$F$113*M1621))*2,
IF(AND(I1621=110000,R1621&gt;336.4,R1621&lt;=504.6,M1621&lt;=10),('[1]Pricing Schedule'!$F$103+('[1]Pricing Schedule'!$F$105*M1621))*3,
IF(AND(I1621=110000,R1621&gt;336.4,R1621&lt;=504.6,M1621&gt;10),('[1]Pricing Schedule'!$F$111+('[1]Pricing Schedule'!$F$113*M1621))*3,
IF(AND(I1621=110000,R1621&gt;504.6,R1621&lt;=672.8,M1621&lt;=10),('[1]Pricing Schedule'!$F$103+('[1]Pricing Schedule'!$F$105*M1621))*4,
IF(AND(I1621=110000,R1621&gt;504.6,R1621&lt;=672.8,M1621&gt;10),('[1]Pricing Schedule'!$F$111+('[1]Pricing Schedule'!$F$113*M1621))*4,
IF(AND(I1621=110000,R1621&gt;672.8,R1621&lt;=841,M1621&lt;=10),('[1]Pricing Schedule'!$F$103+('[1]Pricing Schedule'!$F$105*M1621))*5,
IF(AND(I1621=110000,R1621&gt;672.8,R1621&lt;=841,M1621&gt;10),('[1]Pricing Schedule'!$F$111+('[1]Pricing Schedule'!$F$113*M1621))*5,
IF(AND(I1621=110000,R1621&gt;672.8,R1621&lt;=841,M1621&lt;=10),('[1]Pricing Schedule'!$F$103+('[1]Pricing Schedule'!$F$105*M1621))*5,
IF(AND(I1621=110000,R1621&gt;672.8,R1621&lt;=841,M1621&gt;10),('[1]Pricing Schedule'!$F$111+('[1]Pricing Schedule'!$F$113*M1621))*5,
IF(AND(I1621=110000,R1621&gt;1345.6,R1621&lt;=1513.8,M1621&lt;=10),('[1]Pricing Schedule'!$F$103+('[1]Pricing Schedule'!$F$105*M1621))*9,
IF(AND(I1621=110000,R1621&gt;1345.6,R1621&lt;=1513.8,M1621&gt;10),('[1]Pricing Schedule'!$F$111+('[1]Pricing Schedule'!$F$113*M1621))*9,
9999999999)))))))))))))))))))))))))))))))))))))))</f>
        <v>1794170</v>
      </c>
      <c r="T1621" s="21">
        <f>IF(AND(I1621=38000,R1621&lt;=4.5,M1621&gt;8),'[1]Pricing Schedule'!$J$9,
IF(AND(I1621=38000,R1621&lt;=4.5,M1621&lt;=8),'[1]Pricing Schedule'!$J$36,
IF(AND(I1621=38000,R1621&gt;4.5,R1621&lt;=9,M1621&gt;8),'[1]Pricing Schedule'!$J$18,
IF(AND(I1621=38000,R1621&gt;4.5,R1621&lt;=9,M1621&lt;=8),'[1]Pricing Schedule'!$J$36,
IF(AND(I1621=38000,R1621&gt;9,R1621&lt;=12.8,M1621&gt;8),'[1]Pricing Schedule'!$J$27,
IF(AND(I1621=38000,R1621&gt;9,R1621&lt;=12.8,M1621&lt;=8),'[1]Pricing Schedule'!$J$36,
IF(AND(I1621=38000,R1621&gt;12.8,R1621&lt;=22.8),'[1]Pricing Schedule'!$J$36,
IF(AND(I1621=38000,R1621&gt;22.8,R1621&lt;=30.2),'[1]Pricing Schedule'!$J$45,
IF(AND(I1621=38000,R1621&gt;30.2,R1621&lt;=45.9),'[1]Pricing Schedule'!$J$54,
IF(AND(I1621=38000,R1621&gt;45.9,R1621&lt;=123.4),'[1]Pricing Schedule'!$J$97,
IF(AND(I1621=38000,R1621&gt;123.4,R1621&lt;=168.2,M1621&lt;=10),'[1]Pricing Schedule'!$J$105,
IF(AND(I1621=38000,R1621&gt;123.4,R1621&lt;=168.2,M1621&gt;10),'[1]Pricing Schedule'!$J$113,
IF(AND(I1621=38000,R1621&gt;168.2,R1621&lt;=336.4,M1621&lt;=10),('[1]Pricing Schedule'!$J$105),
IF(AND(I1621=38000,R1621&gt;168.2,R1621&lt;=336.4,M1621&gt;10),('[1]Pricing Schedule'!$J$113),
IF(AND(I1621=38000,R1621&gt;336.4,R1621&lt;=504.6,M1621&lt;=10),('[1]Pricing Schedule'!$J$105),
IF(AND(I1621=38000,R1621&gt;336.4,R1621&lt;=504.6,M1621&gt;10),('[1]Pricing Schedule'!$J$113),
IF(AND(I1621=38000,R1621&gt;504.6,R1621&lt;=672.8,M1621&lt;=10),('[1]Pricing Schedule'!$J$105),
IF(AND(I1621=38000,R1621&gt;504.6,R1621&lt;=672.8,M1621&gt;10),('[1]Pricing Schedule'!$J$113),
IF(AND(I1621=110000,R1621&lt;=12.8,M1621&gt;2),'[1]Pricing Schedule'!$J$63,
IF(AND(I1621=110000,R1621&lt;=12.8,M1621&lt;=2),'[1]Pricing Schedule'!$J$97,
IF(AND(I1621=110000,R1621&gt;12.8,R1621&lt;=22.8,M1621&gt;3),'[1]Pricing Schedule'!$J$72,
IF(AND(I1621=110000,R1621&gt;12.8,R1621&lt;=22.8,M1621&lt;=3),'[1]Pricing Schedule'!$J$97,
IF(AND(I1621=110000,R1621&gt;22.8,R1621&lt;=30.2),'[1]Pricing Schedule'!$J$81,
IF(AND(I1621=110000,R1621&gt;30.2,R1621&lt;=45.9),'[1]Pricing Schedule'!$J$90,
IF(AND(I1621=110000,R1621&gt;45.9,R1621&lt;=123.4),'[1]Pricing Schedule'!$J$97,
IF(AND(I1621=110000,R1621&gt;123.4,R1621&lt;=168.2,M1621&lt;=10),'[1]Pricing Schedule'!$J$105,
IF(AND(I1621=110000,R1621&gt;123.4,R1621&lt;=168.2,M1621&gt;10),'[1]Pricing Schedule'!$J$113,
IF(AND(I1621=110000,R1621&gt;168.2,R1621&lt;=336.2,M1621&lt;=10),('[1]Pricing Schedule'!$J$105),
IF(AND(I1621=110000,R1621&gt;168.2,R1621&lt;=336.2,M1621&gt;10),('[1]Pricing Schedule'!$J$113),
IF(AND(I1621=110000,R1621&gt;336.4,R1621&lt;=504.6,M1621&lt;=10),('[1]Pricing Schedule'!$J$105),
IF(AND(I1621=110000,R1621&gt;336.4,R1621&lt;=504.6,M1621&gt;10),('[1]Pricing Schedule'!$J$113),
IF(AND(I1621=110000,R1621&gt;504.6,R1621&lt;=672.8,M1621&lt;=10),('[1]Pricing Schedule'!$J$105),
IF(AND(I1621=110000,R1621&gt;504.6,R1621&lt;=672.8,M1621&gt;10),('[1]Pricing Schedule'!$J$113),
IF(AND(I1621=110000,R1621&gt;672.8,R1621&lt;=841,M1621&lt;=10),('[1]Pricing Schedule'!$J$105),
IF(AND(I1621=110000,R1621&gt;672.8,R1621&lt;=841,M1621&gt;10),('[1]Pricing Schedule'!$J$113),
IF(AND(I1621=110000,R1621&gt;1682,R1621&lt;=1850.2,M1621&lt;=10),('[1]Pricing Schedule'!$J$105),
IF(AND(I1621=110000,R1621&gt;1682,R1621&lt;=1850.2,M1621&gt;10),('[1]Pricing Schedule'!$J$113),
IF(AND(I1621=110000,R1621&gt;2018.4,R1621&lt;=2186.6,M1621&lt;=10),('[1]Pricing Schedule'!$J$105),
IF(AND(I1621=110000,R1621&gt;2018.4,R1621&lt;=2186.6,M1621&gt;10),('[1]Pricing Schedule'!$J$113),999999999)))))))))))))))))))))))))))))))))))))))</f>
        <v>6</v>
      </c>
      <c r="U1621" s="40">
        <f t="shared" si="156"/>
        <v>42718.333333333336</v>
      </c>
      <c r="V1621" s="41">
        <f t="shared" si="157"/>
        <v>23.409152978814717</v>
      </c>
      <c r="Y1621" s="23">
        <v>235</v>
      </c>
      <c r="Z1621" s="23">
        <v>337</v>
      </c>
      <c r="AD1621" s="13"/>
      <c r="AE1621" s="13"/>
      <c r="AF1621" s="13"/>
      <c r="AR1621" s="35"/>
    </row>
    <row r="1622" spans="1:44">
      <c r="A1622" s="23">
        <v>1624</v>
      </c>
      <c r="B1622" s="23">
        <v>1624</v>
      </c>
      <c r="C1622" s="23" t="s">
        <v>2325</v>
      </c>
      <c r="D1622" s="23" t="s">
        <v>110</v>
      </c>
      <c r="E1622" s="23" t="s">
        <v>110</v>
      </c>
      <c r="F1622" s="23" t="s">
        <v>196</v>
      </c>
      <c r="G1622" s="23" t="s">
        <v>197</v>
      </c>
      <c r="H1622" s="23" t="s">
        <v>113</v>
      </c>
      <c r="I1622" s="13">
        <v>38000</v>
      </c>
      <c r="J1622" s="23" t="s">
        <v>119</v>
      </c>
      <c r="K1622" s="13">
        <v>38000</v>
      </c>
      <c r="L1622" s="24">
        <v>10.162000000000001</v>
      </c>
      <c r="M1622" s="37">
        <f t="shared" si="152"/>
        <v>11</v>
      </c>
      <c r="N1622" s="24">
        <v>0.81200000000000006</v>
      </c>
      <c r="O1622" s="13">
        <v>3</v>
      </c>
      <c r="P1622" s="36">
        <f t="shared" si="153"/>
        <v>0.81200000000000006</v>
      </c>
      <c r="Q1622" s="38">
        <f t="shared" si="154"/>
        <v>4.2</v>
      </c>
      <c r="R1622" s="37">
        <f t="shared" si="155"/>
        <v>4.2</v>
      </c>
      <c r="S1622" s="39">
        <f>IF(AND(I1622=38000,R1622&lt;=4.5,M1622&gt;8),'[1]Pricing Schedule'!$F$8+('[1]Pricing Schedule'!$F$9*M1622),
IF(AND(I1622=38000,R1622&lt;=4.5,M1622&lt;=8),'[1]Pricing Schedule'!$F$34+('[1]Pricing Schedule'!$F$36*M1622),
IF(AND(I1622=38000,R1622&gt;4.5,R1622&lt;=9,M1622&gt;8),'[1]Pricing Schedule'!$F$17+('[1]Pricing Schedule'!$F$18*M1622),
IF(AND(I1622=38000,R1622&gt;4.5,R1622&lt;=9,M1622&lt;=8),'[1]Pricing Schedule'!$F$34+('[1]Pricing Schedule'!$F$36*M1622),
IF(AND(I1622=38000,R1622&gt;9,R1622&lt;=12.8,M1622&gt;8),'[1]Pricing Schedule'!$F$26+('[1]Pricing Schedule'!$F$27*M1622),
IF(AND(I1622=38000,R1622&gt;9,R1622&lt;=12.8,M1622&lt;=8),'[1]Pricing Schedule'!$F$34+('[1]Pricing Schedule'!$F$36*M1622),
IF(AND(I1622=38000,R1622&gt;12.8,R1622&lt;=22.8),'[1]Pricing Schedule'!$F$34+('[1]Pricing Schedule'!$F$36*M1622),
IF(AND(I1622=38000,R1622&gt;22.8,R1622&lt;=30.2),'[1]Pricing Schedule'!$F$43+('[1]Pricing Schedule'!$F$45*M1622),
IF(AND(I1622=38000,R1622&gt;30.2,R1622&lt;=45.9),'[1]Pricing Schedule'!$F$52+('[1]Pricing Schedule'!$F$54*M1622),
IF(AND(I1622=38000,R1622&gt;45.9,R1622&lt;=123.4),'[1]Pricing Schedule'!$F$96+('[1]Pricing Schedule'!$F$97*M1622),
IF(AND(I1622=38000,R1622&gt;123.4,R1622&lt;=168.2,M1622&lt;=10),'[1]Pricing Schedule'!$F$103+('[1]Pricing Schedule'!$F$105*M1622),
IF(AND(I1622=38000,R1622&gt;123.4,R1622&lt;=168.2,M1622&gt;10),'[1]Pricing Schedule'!$F$111+('[1]Pricing Schedule'!$F$113*M1622),
IF(AND(I1622=38000,R1622&gt;157.4,R1622&lt;=336.4,M1622&lt;=10),('[1]Pricing Schedule'!$F$103+('[1]Pricing Schedule'!$F$105*M1622))*2,
IF(AND(I1622=38000,R1622&gt;157.4,R1622&lt;=336.4,M1622&gt;10),('[1]Pricing Schedule'!$F$111+('[1]Pricing Schedule'!$F$113*M1622))*2,
IF(AND(I1622=38000,R1622&gt;314.8,R1622&lt;=504.6,M1622&lt;=10),('[1]Pricing Schedule'!$F$103+('[1]Pricing Schedule'!$F$105*M1622))*3,
IF(AND(I1622=38000,R1622&gt;314.8,R1622&lt;=504.6,M1622&gt;10),('[1]Pricing Schedule'!$F$111+('[1]Pricing Schedule'!$F$113*M1622))*3,
IF(AND(I1622=38000,R1622&gt;472.2,R1622&lt;=672.8,M1622&lt;=10),('[1]Pricing Schedule'!$F$103+('[1]Pricing Schedule'!$F$105*M1622))*4,
IF(AND(I1622=38000,R1622&gt;472.2,R1622&lt;=672.8,M1622&gt;10),('[1]Pricing Schedule'!$F$111+('[1]Pricing Schedule'!$F$113*M1622))*4,
IF(AND(I1622=110000,R1622&lt;=12.8,M1622&gt;2),'[1]Pricing Schedule'!$F$62+('[1]Pricing Schedule'!$F$63*M1622),
IF(AND(I1622=110000,R1622&lt;=12.8,M1622&lt;=2),'[1]Pricing Schedule'!$F$96+('[1]Pricing Schedule'!$F$97*M1622),
IF(AND(I1622=110000,R1622&gt;12.8,R1622&lt;=22.8,M1622&gt;3),'[1]Pricing Schedule'!$F$71+('[1]Pricing Schedule'!$F$72*M1622),
IF(AND(I1622=110000,R1622&gt;12.8,R1622&lt;=22.8,M1622&lt;=3),'[1]Pricing Schedule'!$F$96+('[1]Pricing Schedule'!$F$97*M1622),
IF(AND(I1622=110000,R1622&gt;22.8,R1622&lt;=30.2),'[1]Pricing Schedule'!$F$80+('[1]Pricing Schedule'!$F$81*M1622),
IF(AND(I1622=110000,R1622&gt;30.2,R1622&lt;=45.9),'[1]Pricing Schedule'!$F$89+('[1]Pricing Schedule'!$F$90*M1622),
IF(AND(I1622=110000,R1622&gt;45.9,R1622&lt;=123.4),'[1]Pricing Schedule'!$F$96+('[1]Pricing Schedule'!$F$97*M1622),
IF(AND(I1622=110000,R1622&gt;123.4,R1622&lt;=168.2,M1622&lt;=10),'[1]Pricing Schedule'!$F$103+('[1]Pricing Schedule'!$F$105*M1622),
IF(AND(I1622=110000,R1622&gt;123.4,R1622&lt;=168.2,M1622&gt;10),'[1]Pricing Schedule'!$F$111+('[1]Pricing Schedule'!$F$113*M1622),
IF(AND(I1622=110000,R1622&gt;168.2,R1622&lt;=336.4,M1622&lt;=10),('[1]Pricing Schedule'!$F$103+('[1]Pricing Schedule'!$F$105*M1622))*2,
IF(AND(I1622=110000,R1622&gt;168.2,R1622&lt;=336.4,M1622&gt;10),('[1]Pricing Schedule'!$F$111+('[1]Pricing Schedule'!$F$113*M1622))*2,
IF(AND(I1622=110000,R1622&gt;336.4,R1622&lt;=504.6,M1622&lt;=10),('[1]Pricing Schedule'!$F$103+('[1]Pricing Schedule'!$F$105*M1622))*3,
IF(AND(I1622=110000,R1622&gt;336.4,R1622&lt;=504.6,M1622&gt;10),('[1]Pricing Schedule'!$F$111+('[1]Pricing Schedule'!$F$113*M1622))*3,
IF(AND(I1622=110000,R1622&gt;504.6,R1622&lt;=672.8,M1622&lt;=10),('[1]Pricing Schedule'!$F$103+('[1]Pricing Schedule'!$F$105*M1622))*4,
IF(AND(I1622=110000,R1622&gt;504.6,R1622&lt;=672.8,M1622&gt;10),('[1]Pricing Schedule'!$F$111+('[1]Pricing Schedule'!$F$113*M1622))*4,
IF(AND(I1622=110000,R1622&gt;672.8,R1622&lt;=841,M1622&lt;=10),('[1]Pricing Schedule'!$F$103+('[1]Pricing Schedule'!$F$105*M1622))*5,
IF(AND(I1622=110000,R1622&gt;672.8,R1622&lt;=841,M1622&gt;10),('[1]Pricing Schedule'!$F$111+('[1]Pricing Schedule'!$F$113*M1622))*5,
IF(AND(I1622=110000,R1622&gt;672.8,R1622&lt;=841,M1622&lt;=10),('[1]Pricing Schedule'!$F$103+('[1]Pricing Schedule'!$F$105*M1622))*5,
IF(AND(I1622=110000,R1622&gt;672.8,R1622&lt;=841,M1622&gt;10),('[1]Pricing Schedule'!$F$111+('[1]Pricing Schedule'!$F$113*M1622))*5,
IF(AND(I1622=110000,R1622&gt;1345.6,R1622&lt;=1513.8,M1622&lt;=10),('[1]Pricing Schedule'!$F$103+('[1]Pricing Schedule'!$F$105*M1622))*9,
IF(AND(I1622=110000,R1622&gt;1345.6,R1622&lt;=1513.8,M1622&gt;10),('[1]Pricing Schedule'!$F$111+('[1]Pricing Schedule'!$F$113*M1622))*9,
9999999999)))))))))))))))))))))))))))))))))))))))</f>
        <v>1439840</v>
      </c>
      <c r="T1622" s="21">
        <f>IF(AND(I1622=38000,R1622&lt;=4.5,M1622&gt;8),'[1]Pricing Schedule'!$J$9,
IF(AND(I1622=38000,R1622&lt;=4.5,M1622&lt;=8),'[1]Pricing Schedule'!$J$36,
IF(AND(I1622=38000,R1622&gt;4.5,R1622&lt;=9,M1622&gt;8),'[1]Pricing Schedule'!$J$18,
IF(AND(I1622=38000,R1622&gt;4.5,R1622&lt;=9,M1622&lt;=8),'[1]Pricing Schedule'!$J$36,
IF(AND(I1622=38000,R1622&gt;9,R1622&lt;=12.8,M1622&gt;8),'[1]Pricing Schedule'!$J$27,
IF(AND(I1622=38000,R1622&gt;9,R1622&lt;=12.8,M1622&lt;=8),'[1]Pricing Schedule'!$J$36,
IF(AND(I1622=38000,R1622&gt;12.8,R1622&lt;=22.8),'[1]Pricing Schedule'!$J$36,
IF(AND(I1622=38000,R1622&gt;22.8,R1622&lt;=30.2),'[1]Pricing Schedule'!$J$45,
IF(AND(I1622=38000,R1622&gt;30.2,R1622&lt;=45.9),'[1]Pricing Schedule'!$J$54,
IF(AND(I1622=38000,R1622&gt;45.9,R1622&lt;=123.4),'[1]Pricing Schedule'!$J$97,
IF(AND(I1622=38000,R1622&gt;123.4,R1622&lt;=168.2,M1622&lt;=10),'[1]Pricing Schedule'!$J$105,
IF(AND(I1622=38000,R1622&gt;123.4,R1622&lt;=168.2,M1622&gt;10),'[1]Pricing Schedule'!$J$113,
IF(AND(I1622=38000,R1622&gt;168.2,R1622&lt;=336.4,M1622&lt;=10),('[1]Pricing Schedule'!$J$105),
IF(AND(I1622=38000,R1622&gt;168.2,R1622&lt;=336.4,M1622&gt;10),('[1]Pricing Schedule'!$J$113),
IF(AND(I1622=38000,R1622&gt;336.4,R1622&lt;=504.6,M1622&lt;=10),('[1]Pricing Schedule'!$J$105),
IF(AND(I1622=38000,R1622&gt;336.4,R1622&lt;=504.6,M1622&gt;10),('[1]Pricing Schedule'!$J$113),
IF(AND(I1622=38000,R1622&gt;504.6,R1622&lt;=672.8,M1622&lt;=10),('[1]Pricing Schedule'!$J$105),
IF(AND(I1622=38000,R1622&gt;504.6,R1622&lt;=672.8,M1622&gt;10),('[1]Pricing Schedule'!$J$113),
IF(AND(I1622=110000,R1622&lt;=12.8,M1622&gt;2),'[1]Pricing Schedule'!$J$63,
IF(AND(I1622=110000,R1622&lt;=12.8,M1622&lt;=2),'[1]Pricing Schedule'!$J$97,
IF(AND(I1622=110000,R1622&gt;12.8,R1622&lt;=22.8,M1622&gt;3),'[1]Pricing Schedule'!$J$72,
IF(AND(I1622=110000,R1622&gt;12.8,R1622&lt;=22.8,M1622&lt;=3),'[1]Pricing Schedule'!$J$97,
IF(AND(I1622=110000,R1622&gt;22.8,R1622&lt;=30.2),'[1]Pricing Schedule'!$J$81,
IF(AND(I1622=110000,R1622&gt;30.2,R1622&lt;=45.9),'[1]Pricing Schedule'!$J$90,
IF(AND(I1622=110000,R1622&gt;45.9,R1622&lt;=123.4),'[1]Pricing Schedule'!$J$97,
IF(AND(I1622=110000,R1622&gt;123.4,R1622&lt;=168.2,M1622&lt;=10),'[1]Pricing Schedule'!$J$105,
IF(AND(I1622=110000,R1622&gt;123.4,R1622&lt;=168.2,M1622&gt;10),'[1]Pricing Schedule'!$J$113,
IF(AND(I1622=110000,R1622&gt;168.2,R1622&lt;=336.2,M1622&lt;=10),('[1]Pricing Schedule'!$J$105),
IF(AND(I1622=110000,R1622&gt;168.2,R1622&lt;=336.2,M1622&gt;10),('[1]Pricing Schedule'!$J$113),
IF(AND(I1622=110000,R1622&gt;336.4,R1622&lt;=504.6,M1622&lt;=10),('[1]Pricing Schedule'!$J$105),
IF(AND(I1622=110000,R1622&gt;336.4,R1622&lt;=504.6,M1622&gt;10),('[1]Pricing Schedule'!$J$113),
IF(AND(I1622=110000,R1622&gt;504.6,R1622&lt;=672.8,M1622&lt;=10),('[1]Pricing Schedule'!$J$105),
IF(AND(I1622=110000,R1622&gt;504.6,R1622&lt;=672.8,M1622&gt;10),('[1]Pricing Schedule'!$J$113),
IF(AND(I1622=110000,R1622&gt;672.8,R1622&lt;=841,M1622&lt;=10),('[1]Pricing Schedule'!$J$105),
IF(AND(I1622=110000,R1622&gt;672.8,R1622&lt;=841,M1622&gt;10),('[1]Pricing Schedule'!$J$113),
IF(AND(I1622=110000,R1622&gt;1682,R1622&lt;=1850.2,M1622&lt;=10),('[1]Pricing Schedule'!$J$105),
IF(AND(I1622=110000,R1622&gt;1682,R1622&lt;=1850.2,M1622&gt;10),('[1]Pricing Schedule'!$J$113),
IF(AND(I1622=110000,R1622&gt;2018.4,R1622&lt;=2186.6,M1622&lt;=10),('[1]Pricing Schedule'!$J$105),
IF(AND(I1622=110000,R1622&gt;2018.4,R1622&lt;=2186.6,M1622&gt;10),('[1]Pricing Schedule'!$J$113),999999999)))))))))))))))))))))))))))))))))))))))</f>
        <v>1</v>
      </c>
      <c r="U1622" s="40">
        <f t="shared" si="156"/>
        <v>342819.04761904763</v>
      </c>
      <c r="V1622" s="41">
        <f t="shared" si="157"/>
        <v>2.9169907767529724</v>
      </c>
      <c r="Y1622" s="23">
        <v>95</v>
      </c>
      <c r="Z1622" s="23">
        <v>337</v>
      </c>
      <c r="AD1622" s="13"/>
      <c r="AE1622" s="13"/>
      <c r="AF1622" s="13"/>
      <c r="AR1622" s="35"/>
    </row>
    <row r="1623" spans="1:44">
      <c r="A1623" s="23">
        <v>1625</v>
      </c>
      <c r="B1623" s="23">
        <v>1625</v>
      </c>
      <c r="C1623" s="23" t="s">
        <v>2326</v>
      </c>
      <c r="D1623" s="23" t="s">
        <v>110</v>
      </c>
      <c r="E1623" s="23" t="s">
        <v>110</v>
      </c>
      <c r="F1623" s="23" t="s">
        <v>196</v>
      </c>
      <c r="G1623" s="23" t="s">
        <v>197</v>
      </c>
      <c r="H1623" s="23" t="s">
        <v>113</v>
      </c>
      <c r="I1623" s="13">
        <v>38000</v>
      </c>
      <c r="J1623" s="23" t="s">
        <v>119</v>
      </c>
      <c r="K1623" s="13">
        <v>38000</v>
      </c>
      <c r="L1623" s="24">
        <v>9.9510000000000005</v>
      </c>
      <c r="M1623" s="37">
        <f t="shared" si="152"/>
        <v>10</v>
      </c>
      <c r="N1623" s="24">
        <v>2.419</v>
      </c>
      <c r="O1623" s="13">
        <v>3</v>
      </c>
      <c r="P1623" s="36">
        <f t="shared" si="153"/>
        <v>1.8142499999999999</v>
      </c>
      <c r="Q1623" s="38">
        <f t="shared" si="154"/>
        <v>12.600000000000001</v>
      </c>
      <c r="R1623" s="37">
        <f t="shared" si="155"/>
        <v>12.600000000000001</v>
      </c>
      <c r="S1623" s="39">
        <f>IF(AND(I1623=38000,R1623&lt;=4.5,M1623&gt;8),'[1]Pricing Schedule'!$F$8+('[1]Pricing Schedule'!$F$9*M1623),
IF(AND(I1623=38000,R1623&lt;=4.5,M1623&lt;=8),'[1]Pricing Schedule'!$F$34+('[1]Pricing Schedule'!$F$36*M1623),
IF(AND(I1623=38000,R1623&gt;4.5,R1623&lt;=9,M1623&gt;8),'[1]Pricing Schedule'!$F$17+('[1]Pricing Schedule'!$F$18*M1623),
IF(AND(I1623=38000,R1623&gt;4.5,R1623&lt;=9,M1623&lt;=8),'[1]Pricing Schedule'!$F$34+('[1]Pricing Schedule'!$F$36*M1623),
IF(AND(I1623=38000,R1623&gt;9,R1623&lt;=12.8,M1623&gt;8),'[1]Pricing Schedule'!$F$26+('[1]Pricing Schedule'!$F$27*M1623),
IF(AND(I1623=38000,R1623&gt;9,R1623&lt;=12.8,M1623&lt;=8),'[1]Pricing Schedule'!$F$34+('[1]Pricing Schedule'!$F$36*M1623),
IF(AND(I1623=38000,R1623&gt;12.8,R1623&lt;=22.8),'[1]Pricing Schedule'!$F$34+('[1]Pricing Schedule'!$F$36*M1623),
IF(AND(I1623=38000,R1623&gt;22.8,R1623&lt;=30.2),'[1]Pricing Schedule'!$F$43+('[1]Pricing Schedule'!$F$45*M1623),
IF(AND(I1623=38000,R1623&gt;30.2,R1623&lt;=45.9),'[1]Pricing Schedule'!$F$52+('[1]Pricing Schedule'!$F$54*M1623),
IF(AND(I1623=38000,R1623&gt;45.9,R1623&lt;=123.4),'[1]Pricing Schedule'!$F$96+('[1]Pricing Schedule'!$F$97*M1623),
IF(AND(I1623=38000,R1623&gt;123.4,R1623&lt;=168.2,M1623&lt;=10),'[1]Pricing Schedule'!$F$103+('[1]Pricing Schedule'!$F$105*M1623),
IF(AND(I1623=38000,R1623&gt;123.4,R1623&lt;=168.2,M1623&gt;10),'[1]Pricing Schedule'!$F$111+('[1]Pricing Schedule'!$F$113*M1623),
IF(AND(I1623=38000,R1623&gt;157.4,R1623&lt;=336.4,M1623&lt;=10),('[1]Pricing Schedule'!$F$103+('[1]Pricing Schedule'!$F$105*M1623))*2,
IF(AND(I1623=38000,R1623&gt;157.4,R1623&lt;=336.4,M1623&gt;10),('[1]Pricing Schedule'!$F$111+('[1]Pricing Schedule'!$F$113*M1623))*2,
IF(AND(I1623=38000,R1623&gt;314.8,R1623&lt;=504.6,M1623&lt;=10),('[1]Pricing Schedule'!$F$103+('[1]Pricing Schedule'!$F$105*M1623))*3,
IF(AND(I1623=38000,R1623&gt;314.8,R1623&lt;=504.6,M1623&gt;10),('[1]Pricing Schedule'!$F$111+('[1]Pricing Schedule'!$F$113*M1623))*3,
IF(AND(I1623=38000,R1623&gt;472.2,R1623&lt;=672.8,M1623&lt;=10),('[1]Pricing Schedule'!$F$103+('[1]Pricing Schedule'!$F$105*M1623))*4,
IF(AND(I1623=38000,R1623&gt;472.2,R1623&lt;=672.8,M1623&gt;10),('[1]Pricing Schedule'!$F$111+('[1]Pricing Schedule'!$F$113*M1623))*4,
IF(AND(I1623=110000,R1623&lt;=12.8,M1623&gt;2),'[1]Pricing Schedule'!$F$62+('[1]Pricing Schedule'!$F$63*M1623),
IF(AND(I1623=110000,R1623&lt;=12.8,M1623&lt;=2),'[1]Pricing Schedule'!$F$96+('[1]Pricing Schedule'!$F$97*M1623),
IF(AND(I1623=110000,R1623&gt;12.8,R1623&lt;=22.8,M1623&gt;3),'[1]Pricing Schedule'!$F$71+('[1]Pricing Schedule'!$F$72*M1623),
IF(AND(I1623=110000,R1623&gt;12.8,R1623&lt;=22.8,M1623&lt;=3),'[1]Pricing Schedule'!$F$96+('[1]Pricing Schedule'!$F$97*M1623),
IF(AND(I1623=110000,R1623&gt;22.8,R1623&lt;=30.2),'[1]Pricing Schedule'!$F$80+('[1]Pricing Schedule'!$F$81*M1623),
IF(AND(I1623=110000,R1623&gt;30.2,R1623&lt;=45.9),'[1]Pricing Schedule'!$F$89+('[1]Pricing Schedule'!$F$90*M1623),
IF(AND(I1623=110000,R1623&gt;45.9,R1623&lt;=123.4),'[1]Pricing Schedule'!$F$96+('[1]Pricing Schedule'!$F$97*M1623),
IF(AND(I1623=110000,R1623&gt;123.4,R1623&lt;=168.2,M1623&lt;=10),'[1]Pricing Schedule'!$F$103+('[1]Pricing Schedule'!$F$105*M1623),
IF(AND(I1623=110000,R1623&gt;123.4,R1623&lt;=168.2,M1623&gt;10),'[1]Pricing Schedule'!$F$111+('[1]Pricing Schedule'!$F$113*M1623),
IF(AND(I1623=110000,R1623&gt;168.2,R1623&lt;=336.4,M1623&lt;=10),('[1]Pricing Schedule'!$F$103+('[1]Pricing Schedule'!$F$105*M1623))*2,
IF(AND(I1623=110000,R1623&gt;168.2,R1623&lt;=336.4,M1623&gt;10),('[1]Pricing Schedule'!$F$111+('[1]Pricing Schedule'!$F$113*M1623))*2,
IF(AND(I1623=110000,R1623&gt;336.4,R1623&lt;=504.6,M1623&lt;=10),('[1]Pricing Schedule'!$F$103+('[1]Pricing Schedule'!$F$105*M1623))*3,
IF(AND(I1623=110000,R1623&gt;336.4,R1623&lt;=504.6,M1623&gt;10),('[1]Pricing Schedule'!$F$111+('[1]Pricing Schedule'!$F$113*M1623))*3,
IF(AND(I1623=110000,R1623&gt;504.6,R1623&lt;=672.8,M1623&lt;=10),('[1]Pricing Schedule'!$F$103+('[1]Pricing Schedule'!$F$105*M1623))*4,
IF(AND(I1623=110000,R1623&gt;504.6,R1623&lt;=672.8,M1623&gt;10),('[1]Pricing Schedule'!$F$111+('[1]Pricing Schedule'!$F$113*M1623))*4,
IF(AND(I1623=110000,R1623&gt;672.8,R1623&lt;=841,M1623&lt;=10),('[1]Pricing Schedule'!$F$103+('[1]Pricing Schedule'!$F$105*M1623))*5,
IF(AND(I1623=110000,R1623&gt;672.8,R1623&lt;=841,M1623&gt;10),('[1]Pricing Schedule'!$F$111+('[1]Pricing Schedule'!$F$113*M1623))*5,
IF(AND(I1623=110000,R1623&gt;672.8,R1623&lt;=841,M1623&lt;=10),('[1]Pricing Schedule'!$F$103+('[1]Pricing Schedule'!$F$105*M1623))*5,
IF(AND(I1623=110000,R1623&gt;672.8,R1623&lt;=841,M1623&gt;10),('[1]Pricing Schedule'!$F$111+('[1]Pricing Schedule'!$F$113*M1623))*5,
IF(AND(I1623=110000,R1623&gt;1345.6,R1623&lt;=1513.8,M1623&lt;=10),('[1]Pricing Schedule'!$F$103+('[1]Pricing Schedule'!$F$105*M1623))*9,
IF(AND(I1623=110000,R1623&gt;1345.6,R1623&lt;=1513.8,M1623&gt;10),('[1]Pricing Schedule'!$F$111+('[1]Pricing Schedule'!$F$113*M1623))*9,
9999999999)))))))))))))))))))))))))))))))))))))))</f>
        <v>1469550</v>
      </c>
      <c r="T1623" s="21">
        <f>IF(AND(I1623=38000,R1623&lt;=4.5,M1623&gt;8),'[1]Pricing Schedule'!$J$9,
IF(AND(I1623=38000,R1623&lt;=4.5,M1623&lt;=8),'[1]Pricing Schedule'!$J$36,
IF(AND(I1623=38000,R1623&gt;4.5,R1623&lt;=9,M1623&gt;8),'[1]Pricing Schedule'!$J$18,
IF(AND(I1623=38000,R1623&gt;4.5,R1623&lt;=9,M1623&lt;=8),'[1]Pricing Schedule'!$J$36,
IF(AND(I1623=38000,R1623&gt;9,R1623&lt;=12.8,M1623&gt;8),'[1]Pricing Schedule'!$J$27,
IF(AND(I1623=38000,R1623&gt;9,R1623&lt;=12.8,M1623&lt;=8),'[1]Pricing Schedule'!$J$36,
IF(AND(I1623=38000,R1623&gt;12.8,R1623&lt;=22.8),'[1]Pricing Schedule'!$J$36,
IF(AND(I1623=38000,R1623&gt;22.8,R1623&lt;=30.2),'[1]Pricing Schedule'!$J$45,
IF(AND(I1623=38000,R1623&gt;30.2,R1623&lt;=45.9),'[1]Pricing Schedule'!$J$54,
IF(AND(I1623=38000,R1623&gt;45.9,R1623&lt;=123.4),'[1]Pricing Schedule'!$J$97,
IF(AND(I1623=38000,R1623&gt;123.4,R1623&lt;=168.2,M1623&lt;=10),'[1]Pricing Schedule'!$J$105,
IF(AND(I1623=38000,R1623&gt;123.4,R1623&lt;=168.2,M1623&gt;10),'[1]Pricing Schedule'!$J$113,
IF(AND(I1623=38000,R1623&gt;168.2,R1623&lt;=336.4,M1623&lt;=10),('[1]Pricing Schedule'!$J$105),
IF(AND(I1623=38000,R1623&gt;168.2,R1623&lt;=336.4,M1623&gt;10),('[1]Pricing Schedule'!$J$113),
IF(AND(I1623=38000,R1623&gt;336.4,R1623&lt;=504.6,M1623&lt;=10),('[1]Pricing Schedule'!$J$105),
IF(AND(I1623=38000,R1623&gt;336.4,R1623&lt;=504.6,M1623&gt;10),('[1]Pricing Schedule'!$J$113),
IF(AND(I1623=38000,R1623&gt;504.6,R1623&lt;=672.8,M1623&lt;=10),('[1]Pricing Schedule'!$J$105),
IF(AND(I1623=38000,R1623&gt;504.6,R1623&lt;=672.8,M1623&gt;10),('[1]Pricing Schedule'!$J$113),
IF(AND(I1623=110000,R1623&lt;=12.8,M1623&gt;2),'[1]Pricing Schedule'!$J$63,
IF(AND(I1623=110000,R1623&lt;=12.8,M1623&lt;=2),'[1]Pricing Schedule'!$J$97,
IF(AND(I1623=110000,R1623&gt;12.8,R1623&lt;=22.8,M1623&gt;3),'[1]Pricing Schedule'!$J$72,
IF(AND(I1623=110000,R1623&gt;12.8,R1623&lt;=22.8,M1623&lt;=3),'[1]Pricing Schedule'!$J$97,
IF(AND(I1623=110000,R1623&gt;22.8,R1623&lt;=30.2),'[1]Pricing Schedule'!$J$81,
IF(AND(I1623=110000,R1623&gt;30.2,R1623&lt;=45.9),'[1]Pricing Schedule'!$J$90,
IF(AND(I1623=110000,R1623&gt;45.9,R1623&lt;=123.4),'[1]Pricing Schedule'!$J$97,
IF(AND(I1623=110000,R1623&gt;123.4,R1623&lt;=168.2,M1623&lt;=10),'[1]Pricing Schedule'!$J$105,
IF(AND(I1623=110000,R1623&gt;123.4,R1623&lt;=168.2,M1623&gt;10),'[1]Pricing Schedule'!$J$113,
IF(AND(I1623=110000,R1623&gt;168.2,R1623&lt;=336.2,M1623&lt;=10),('[1]Pricing Schedule'!$J$105),
IF(AND(I1623=110000,R1623&gt;168.2,R1623&lt;=336.2,M1623&gt;10),('[1]Pricing Schedule'!$J$113),
IF(AND(I1623=110000,R1623&gt;336.4,R1623&lt;=504.6,M1623&lt;=10),('[1]Pricing Schedule'!$J$105),
IF(AND(I1623=110000,R1623&gt;336.4,R1623&lt;=504.6,M1623&gt;10),('[1]Pricing Schedule'!$J$113),
IF(AND(I1623=110000,R1623&gt;504.6,R1623&lt;=672.8,M1623&lt;=10),('[1]Pricing Schedule'!$J$105),
IF(AND(I1623=110000,R1623&gt;504.6,R1623&lt;=672.8,M1623&gt;10),('[1]Pricing Schedule'!$J$113),
IF(AND(I1623=110000,R1623&gt;672.8,R1623&lt;=841,M1623&lt;=10),('[1]Pricing Schedule'!$J$105),
IF(AND(I1623=110000,R1623&gt;672.8,R1623&lt;=841,M1623&gt;10),('[1]Pricing Schedule'!$J$113),
IF(AND(I1623=110000,R1623&gt;1682,R1623&lt;=1850.2,M1623&lt;=10),('[1]Pricing Schedule'!$J$105),
IF(AND(I1623=110000,R1623&gt;1682,R1623&lt;=1850.2,M1623&gt;10),('[1]Pricing Schedule'!$J$113),
IF(AND(I1623=110000,R1623&gt;2018.4,R1623&lt;=2186.6,M1623&lt;=10),('[1]Pricing Schedule'!$J$105),
IF(AND(I1623=110000,R1623&gt;2018.4,R1623&lt;=2186.6,M1623&gt;10),('[1]Pricing Schedule'!$J$113),999999999)))))))))))))))))))))))))))))))))))))))</f>
        <v>3</v>
      </c>
      <c r="U1623" s="40">
        <f t="shared" si="156"/>
        <v>116630.95238095237</v>
      </c>
      <c r="V1623" s="41">
        <f t="shared" si="157"/>
        <v>8.5740532816168233</v>
      </c>
      <c r="Y1623" s="23">
        <v>598</v>
      </c>
      <c r="Z1623" s="23">
        <v>337</v>
      </c>
      <c r="AD1623" s="13"/>
      <c r="AE1623" s="13"/>
      <c r="AF1623" s="13"/>
      <c r="AR1623" s="35"/>
    </row>
    <row r="1624" spans="1:44">
      <c r="A1624" s="23">
        <v>1626</v>
      </c>
      <c r="B1624" s="23">
        <v>1626</v>
      </c>
      <c r="C1624" s="23" t="s">
        <v>2327</v>
      </c>
      <c r="D1624" s="23" t="s">
        <v>110</v>
      </c>
      <c r="E1624" s="23" t="s">
        <v>110</v>
      </c>
      <c r="F1624" s="23" t="s">
        <v>196</v>
      </c>
      <c r="G1624" s="23" t="s">
        <v>197</v>
      </c>
      <c r="H1624" s="23" t="s">
        <v>113</v>
      </c>
      <c r="I1624" s="13">
        <v>38000</v>
      </c>
      <c r="J1624" s="23" t="s">
        <v>119</v>
      </c>
      <c r="K1624" s="13">
        <v>38000</v>
      </c>
      <c r="L1624" s="24">
        <v>9.19</v>
      </c>
      <c r="M1624" s="37">
        <f t="shared" si="152"/>
        <v>10</v>
      </c>
      <c r="N1624" s="24">
        <v>1.2190000000000001</v>
      </c>
      <c r="O1624" s="13">
        <v>3</v>
      </c>
      <c r="P1624" s="36">
        <f t="shared" si="153"/>
        <v>0.91425000000000001</v>
      </c>
      <c r="Q1624" s="38">
        <f t="shared" si="154"/>
        <v>4.2</v>
      </c>
      <c r="R1624" s="37">
        <f t="shared" si="155"/>
        <v>4.2</v>
      </c>
      <c r="S1624" s="39">
        <f>IF(AND(I1624=38000,R1624&lt;=4.5,M1624&gt;8),'[1]Pricing Schedule'!$F$8+('[1]Pricing Schedule'!$F$9*M1624),
IF(AND(I1624=38000,R1624&lt;=4.5,M1624&lt;=8),'[1]Pricing Schedule'!$F$34+('[1]Pricing Schedule'!$F$36*M1624),
IF(AND(I1624=38000,R1624&gt;4.5,R1624&lt;=9,M1624&gt;8),'[1]Pricing Schedule'!$F$17+('[1]Pricing Schedule'!$F$18*M1624),
IF(AND(I1624=38000,R1624&gt;4.5,R1624&lt;=9,M1624&lt;=8),'[1]Pricing Schedule'!$F$34+('[1]Pricing Schedule'!$F$36*M1624),
IF(AND(I1624=38000,R1624&gt;9,R1624&lt;=12.8,M1624&gt;8),'[1]Pricing Schedule'!$F$26+('[1]Pricing Schedule'!$F$27*M1624),
IF(AND(I1624=38000,R1624&gt;9,R1624&lt;=12.8,M1624&lt;=8),'[1]Pricing Schedule'!$F$34+('[1]Pricing Schedule'!$F$36*M1624),
IF(AND(I1624=38000,R1624&gt;12.8,R1624&lt;=22.8),'[1]Pricing Schedule'!$F$34+('[1]Pricing Schedule'!$F$36*M1624),
IF(AND(I1624=38000,R1624&gt;22.8,R1624&lt;=30.2),'[1]Pricing Schedule'!$F$43+('[1]Pricing Schedule'!$F$45*M1624),
IF(AND(I1624=38000,R1624&gt;30.2,R1624&lt;=45.9),'[1]Pricing Schedule'!$F$52+('[1]Pricing Schedule'!$F$54*M1624),
IF(AND(I1624=38000,R1624&gt;45.9,R1624&lt;=123.4),'[1]Pricing Schedule'!$F$96+('[1]Pricing Schedule'!$F$97*M1624),
IF(AND(I1624=38000,R1624&gt;123.4,R1624&lt;=168.2,M1624&lt;=10),'[1]Pricing Schedule'!$F$103+('[1]Pricing Schedule'!$F$105*M1624),
IF(AND(I1624=38000,R1624&gt;123.4,R1624&lt;=168.2,M1624&gt;10),'[1]Pricing Schedule'!$F$111+('[1]Pricing Schedule'!$F$113*M1624),
IF(AND(I1624=38000,R1624&gt;157.4,R1624&lt;=336.4,M1624&lt;=10),('[1]Pricing Schedule'!$F$103+('[1]Pricing Schedule'!$F$105*M1624))*2,
IF(AND(I1624=38000,R1624&gt;157.4,R1624&lt;=336.4,M1624&gt;10),('[1]Pricing Schedule'!$F$111+('[1]Pricing Schedule'!$F$113*M1624))*2,
IF(AND(I1624=38000,R1624&gt;314.8,R1624&lt;=504.6,M1624&lt;=10),('[1]Pricing Schedule'!$F$103+('[1]Pricing Schedule'!$F$105*M1624))*3,
IF(AND(I1624=38000,R1624&gt;314.8,R1624&lt;=504.6,M1624&gt;10),('[1]Pricing Schedule'!$F$111+('[1]Pricing Schedule'!$F$113*M1624))*3,
IF(AND(I1624=38000,R1624&gt;472.2,R1624&lt;=672.8,M1624&lt;=10),('[1]Pricing Schedule'!$F$103+('[1]Pricing Schedule'!$F$105*M1624))*4,
IF(AND(I1624=38000,R1624&gt;472.2,R1624&lt;=672.8,M1624&gt;10),('[1]Pricing Schedule'!$F$111+('[1]Pricing Schedule'!$F$113*M1624))*4,
IF(AND(I1624=110000,R1624&lt;=12.8,M1624&gt;2),'[1]Pricing Schedule'!$F$62+('[1]Pricing Schedule'!$F$63*M1624),
IF(AND(I1624=110000,R1624&lt;=12.8,M1624&lt;=2),'[1]Pricing Schedule'!$F$96+('[1]Pricing Schedule'!$F$97*M1624),
IF(AND(I1624=110000,R1624&gt;12.8,R1624&lt;=22.8,M1624&gt;3),'[1]Pricing Schedule'!$F$71+('[1]Pricing Schedule'!$F$72*M1624),
IF(AND(I1624=110000,R1624&gt;12.8,R1624&lt;=22.8,M1624&lt;=3),'[1]Pricing Schedule'!$F$96+('[1]Pricing Schedule'!$F$97*M1624),
IF(AND(I1624=110000,R1624&gt;22.8,R1624&lt;=30.2),'[1]Pricing Schedule'!$F$80+('[1]Pricing Schedule'!$F$81*M1624),
IF(AND(I1624=110000,R1624&gt;30.2,R1624&lt;=45.9),'[1]Pricing Schedule'!$F$89+('[1]Pricing Schedule'!$F$90*M1624),
IF(AND(I1624=110000,R1624&gt;45.9,R1624&lt;=123.4),'[1]Pricing Schedule'!$F$96+('[1]Pricing Schedule'!$F$97*M1624),
IF(AND(I1624=110000,R1624&gt;123.4,R1624&lt;=168.2,M1624&lt;=10),'[1]Pricing Schedule'!$F$103+('[1]Pricing Schedule'!$F$105*M1624),
IF(AND(I1624=110000,R1624&gt;123.4,R1624&lt;=168.2,M1624&gt;10),'[1]Pricing Schedule'!$F$111+('[1]Pricing Schedule'!$F$113*M1624),
IF(AND(I1624=110000,R1624&gt;168.2,R1624&lt;=336.4,M1624&lt;=10),('[1]Pricing Schedule'!$F$103+('[1]Pricing Schedule'!$F$105*M1624))*2,
IF(AND(I1624=110000,R1624&gt;168.2,R1624&lt;=336.4,M1624&gt;10),('[1]Pricing Schedule'!$F$111+('[1]Pricing Schedule'!$F$113*M1624))*2,
IF(AND(I1624=110000,R1624&gt;336.4,R1624&lt;=504.6,M1624&lt;=10),('[1]Pricing Schedule'!$F$103+('[1]Pricing Schedule'!$F$105*M1624))*3,
IF(AND(I1624=110000,R1624&gt;336.4,R1624&lt;=504.6,M1624&gt;10),('[1]Pricing Schedule'!$F$111+('[1]Pricing Schedule'!$F$113*M1624))*3,
IF(AND(I1624=110000,R1624&gt;504.6,R1624&lt;=672.8,M1624&lt;=10),('[1]Pricing Schedule'!$F$103+('[1]Pricing Schedule'!$F$105*M1624))*4,
IF(AND(I1624=110000,R1624&gt;504.6,R1624&lt;=672.8,M1624&gt;10),('[1]Pricing Schedule'!$F$111+('[1]Pricing Schedule'!$F$113*M1624))*4,
IF(AND(I1624=110000,R1624&gt;672.8,R1624&lt;=841,M1624&lt;=10),('[1]Pricing Schedule'!$F$103+('[1]Pricing Schedule'!$F$105*M1624))*5,
IF(AND(I1624=110000,R1624&gt;672.8,R1624&lt;=841,M1624&gt;10),('[1]Pricing Schedule'!$F$111+('[1]Pricing Schedule'!$F$113*M1624))*5,
IF(AND(I1624=110000,R1624&gt;672.8,R1624&lt;=841,M1624&lt;=10),('[1]Pricing Schedule'!$F$103+('[1]Pricing Schedule'!$F$105*M1624))*5,
IF(AND(I1624=110000,R1624&gt;672.8,R1624&lt;=841,M1624&gt;10),('[1]Pricing Schedule'!$F$111+('[1]Pricing Schedule'!$F$113*M1624))*5,
IF(AND(I1624=110000,R1624&gt;1345.6,R1624&lt;=1513.8,M1624&lt;=10),('[1]Pricing Schedule'!$F$103+('[1]Pricing Schedule'!$F$105*M1624))*9,
IF(AND(I1624=110000,R1624&gt;1345.6,R1624&lt;=1513.8,M1624&gt;10),('[1]Pricing Schedule'!$F$111+('[1]Pricing Schedule'!$F$113*M1624))*9,
9999999999)))))))))))))))))))))))))))))))))))))))</f>
        <v>1387140</v>
      </c>
      <c r="T1624" s="21">
        <f>IF(AND(I1624=38000,R1624&lt;=4.5,M1624&gt;8),'[1]Pricing Schedule'!$J$9,
IF(AND(I1624=38000,R1624&lt;=4.5,M1624&lt;=8),'[1]Pricing Schedule'!$J$36,
IF(AND(I1624=38000,R1624&gt;4.5,R1624&lt;=9,M1624&gt;8),'[1]Pricing Schedule'!$J$18,
IF(AND(I1624=38000,R1624&gt;4.5,R1624&lt;=9,M1624&lt;=8),'[1]Pricing Schedule'!$J$36,
IF(AND(I1624=38000,R1624&gt;9,R1624&lt;=12.8,M1624&gt;8),'[1]Pricing Schedule'!$J$27,
IF(AND(I1624=38000,R1624&gt;9,R1624&lt;=12.8,M1624&lt;=8),'[1]Pricing Schedule'!$J$36,
IF(AND(I1624=38000,R1624&gt;12.8,R1624&lt;=22.8),'[1]Pricing Schedule'!$J$36,
IF(AND(I1624=38000,R1624&gt;22.8,R1624&lt;=30.2),'[1]Pricing Schedule'!$J$45,
IF(AND(I1624=38000,R1624&gt;30.2,R1624&lt;=45.9),'[1]Pricing Schedule'!$J$54,
IF(AND(I1624=38000,R1624&gt;45.9,R1624&lt;=123.4),'[1]Pricing Schedule'!$J$97,
IF(AND(I1624=38000,R1624&gt;123.4,R1624&lt;=168.2,M1624&lt;=10),'[1]Pricing Schedule'!$J$105,
IF(AND(I1624=38000,R1624&gt;123.4,R1624&lt;=168.2,M1624&gt;10),'[1]Pricing Schedule'!$J$113,
IF(AND(I1624=38000,R1624&gt;168.2,R1624&lt;=336.4,M1624&lt;=10),('[1]Pricing Schedule'!$J$105),
IF(AND(I1624=38000,R1624&gt;168.2,R1624&lt;=336.4,M1624&gt;10),('[1]Pricing Schedule'!$J$113),
IF(AND(I1624=38000,R1624&gt;336.4,R1624&lt;=504.6,M1624&lt;=10),('[1]Pricing Schedule'!$J$105),
IF(AND(I1624=38000,R1624&gt;336.4,R1624&lt;=504.6,M1624&gt;10),('[1]Pricing Schedule'!$J$113),
IF(AND(I1624=38000,R1624&gt;504.6,R1624&lt;=672.8,M1624&lt;=10),('[1]Pricing Schedule'!$J$105),
IF(AND(I1624=38000,R1624&gt;504.6,R1624&lt;=672.8,M1624&gt;10),('[1]Pricing Schedule'!$J$113),
IF(AND(I1624=110000,R1624&lt;=12.8,M1624&gt;2),'[1]Pricing Schedule'!$J$63,
IF(AND(I1624=110000,R1624&lt;=12.8,M1624&lt;=2),'[1]Pricing Schedule'!$J$97,
IF(AND(I1624=110000,R1624&gt;12.8,R1624&lt;=22.8,M1624&gt;3),'[1]Pricing Schedule'!$J$72,
IF(AND(I1624=110000,R1624&gt;12.8,R1624&lt;=22.8,M1624&lt;=3),'[1]Pricing Schedule'!$J$97,
IF(AND(I1624=110000,R1624&gt;22.8,R1624&lt;=30.2),'[1]Pricing Schedule'!$J$81,
IF(AND(I1624=110000,R1624&gt;30.2,R1624&lt;=45.9),'[1]Pricing Schedule'!$J$90,
IF(AND(I1624=110000,R1624&gt;45.9,R1624&lt;=123.4),'[1]Pricing Schedule'!$J$97,
IF(AND(I1624=110000,R1624&gt;123.4,R1624&lt;=168.2,M1624&lt;=10),'[1]Pricing Schedule'!$J$105,
IF(AND(I1624=110000,R1624&gt;123.4,R1624&lt;=168.2,M1624&gt;10),'[1]Pricing Schedule'!$J$113,
IF(AND(I1624=110000,R1624&gt;168.2,R1624&lt;=336.2,M1624&lt;=10),('[1]Pricing Schedule'!$J$105),
IF(AND(I1624=110000,R1624&gt;168.2,R1624&lt;=336.2,M1624&gt;10),('[1]Pricing Schedule'!$J$113),
IF(AND(I1624=110000,R1624&gt;336.4,R1624&lt;=504.6,M1624&lt;=10),('[1]Pricing Schedule'!$J$105),
IF(AND(I1624=110000,R1624&gt;336.4,R1624&lt;=504.6,M1624&gt;10),('[1]Pricing Schedule'!$J$113),
IF(AND(I1624=110000,R1624&gt;504.6,R1624&lt;=672.8,M1624&lt;=10),('[1]Pricing Schedule'!$J$105),
IF(AND(I1624=110000,R1624&gt;504.6,R1624&lt;=672.8,M1624&gt;10),('[1]Pricing Schedule'!$J$113),
IF(AND(I1624=110000,R1624&gt;672.8,R1624&lt;=841,M1624&lt;=10),('[1]Pricing Schedule'!$J$105),
IF(AND(I1624=110000,R1624&gt;672.8,R1624&lt;=841,M1624&gt;10),('[1]Pricing Schedule'!$J$113),
IF(AND(I1624=110000,R1624&gt;1682,R1624&lt;=1850.2,M1624&lt;=10),('[1]Pricing Schedule'!$J$105),
IF(AND(I1624=110000,R1624&gt;1682,R1624&lt;=1850.2,M1624&gt;10),('[1]Pricing Schedule'!$J$113),
IF(AND(I1624=110000,R1624&gt;2018.4,R1624&lt;=2186.6,M1624&lt;=10),('[1]Pricing Schedule'!$J$105),
IF(AND(I1624=110000,R1624&gt;2018.4,R1624&lt;=2186.6,M1624&gt;10),('[1]Pricing Schedule'!$J$113),999999999)))))))))))))))))))))))))))))))))))))))</f>
        <v>1</v>
      </c>
      <c r="U1624" s="40">
        <f t="shared" si="156"/>
        <v>330271.42857142858</v>
      </c>
      <c r="V1624" s="41">
        <f t="shared" si="157"/>
        <v>3.0278126216531858</v>
      </c>
      <c r="Y1624" s="23">
        <v>635</v>
      </c>
      <c r="Z1624" s="23">
        <v>337</v>
      </c>
      <c r="AD1624" s="13"/>
      <c r="AE1624" s="13"/>
      <c r="AF1624" s="13"/>
      <c r="AR1624" s="35"/>
    </row>
    <row r="1625" spans="1:44">
      <c r="A1625" s="23">
        <v>1627</v>
      </c>
      <c r="B1625" s="23">
        <v>1627</v>
      </c>
      <c r="C1625" s="23" t="s">
        <v>2328</v>
      </c>
      <c r="D1625" s="23" t="s">
        <v>110</v>
      </c>
      <c r="E1625" s="23" t="s">
        <v>110</v>
      </c>
      <c r="F1625" s="23" t="s">
        <v>196</v>
      </c>
      <c r="G1625" s="23" t="s">
        <v>197</v>
      </c>
      <c r="H1625" s="23" t="s">
        <v>113</v>
      </c>
      <c r="I1625" s="13">
        <v>38000</v>
      </c>
      <c r="J1625" s="23" t="s">
        <v>119</v>
      </c>
      <c r="K1625" s="13">
        <v>38000</v>
      </c>
      <c r="L1625" s="24">
        <v>10.49</v>
      </c>
      <c r="M1625" s="37">
        <f t="shared" si="152"/>
        <v>11</v>
      </c>
      <c r="N1625" s="24">
        <v>5.2279999999999998</v>
      </c>
      <c r="O1625" s="13">
        <v>3</v>
      </c>
      <c r="P1625" s="36">
        <f t="shared" si="153"/>
        <v>3.9209999999999998</v>
      </c>
      <c r="Q1625" s="38">
        <f t="shared" si="154"/>
        <v>25.200000000000003</v>
      </c>
      <c r="R1625" s="37">
        <f t="shared" si="155"/>
        <v>25.200000000000003</v>
      </c>
      <c r="S1625" s="39">
        <f>IF(AND(I1625=38000,R1625&lt;=4.5,M1625&gt;8),'[1]Pricing Schedule'!$F$8+('[1]Pricing Schedule'!$F$9*M1625),
IF(AND(I1625=38000,R1625&lt;=4.5,M1625&lt;=8),'[1]Pricing Schedule'!$F$34+('[1]Pricing Schedule'!$F$36*M1625),
IF(AND(I1625=38000,R1625&gt;4.5,R1625&lt;=9,M1625&gt;8),'[1]Pricing Schedule'!$F$17+('[1]Pricing Schedule'!$F$18*M1625),
IF(AND(I1625=38000,R1625&gt;4.5,R1625&lt;=9,M1625&lt;=8),'[1]Pricing Schedule'!$F$34+('[1]Pricing Schedule'!$F$36*M1625),
IF(AND(I1625=38000,R1625&gt;9,R1625&lt;=12.8,M1625&gt;8),'[1]Pricing Schedule'!$F$26+('[1]Pricing Schedule'!$F$27*M1625),
IF(AND(I1625=38000,R1625&gt;9,R1625&lt;=12.8,M1625&lt;=8),'[1]Pricing Schedule'!$F$34+('[1]Pricing Schedule'!$F$36*M1625),
IF(AND(I1625=38000,R1625&gt;12.8,R1625&lt;=22.8),'[1]Pricing Schedule'!$F$34+('[1]Pricing Schedule'!$F$36*M1625),
IF(AND(I1625=38000,R1625&gt;22.8,R1625&lt;=30.2),'[1]Pricing Schedule'!$F$43+('[1]Pricing Schedule'!$F$45*M1625),
IF(AND(I1625=38000,R1625&gt;30.2,R1625&lt;=45.9),'[1]Pricing Schedule'!$F$52+('[1]Pricing Schedule'!$F$54*M1625),
IF(AND(I1625=38000,R1625&gt;45.9,R1625&lt;=123.4),'[1]Pricing Schedule'!$F$96+('[1]Pricing Schedule'!$F$97*M1625),
IF(AND(I1625=38000,R1625&gt;123.4,R1625&lt;=168.2,M1625&lt;=10),'[1]Pricing Schedule'!$F$103+('[1]Pricing Schedule'!$F$105*M1625),
IF(AND(I1625=38000,R1625&gt;123.4,R1625&lt;=168.2,M1625&gt;10),'[1]Pricing Schedule'!$F$111+('[1]Pricing Schedule'!$F$113*M1625),
IF(AND(I1625=38000,R1625&gt;157.4,R1625&lt;=336.4,M1625&lt;=10),('[1]Pricing Schedule'!$F$103+('[1]Pricing Schedule'!$F$105*M1625))*2,
IF(AND(I1625=38000,R1625&gt;157.4,R1625&lt;=336.4,M1625&gt;10),('[1]Pricing Schedule'!$F$111+('[1]Pricing Schedule'!$F$113*M1625))*2,
IF(AND(I1625=38000,R1625&gt;314.8,R1625&lt;=504.6,M1625&lt;=10),('[1]Pricing Schedule'!$F$103+('[1]Pricing Schedule'!$F$105*M1625))*3,
IF(AND(I1625=38000,R1625&gt;314.8,R1625&lt;=504.6,M1625&gt;10),('[1]Pricing Schedule'!$F$111+('[1]Pricing Schedule'!$F$113*M1625))*3,
IF(AND(I1625=38000,R1625&gt;472.2,R1625&lt;=672.8,M1625&lt;=10),('[1]Pricing Schedule'!$F$103+('[1]Pricing Schedule'!$F$105*M1625))*4,
IF(AND(I1625=38000,R1625&gt;472.2,R1625&lt;=672.8,M1625&gt;10),('[1]Pricing Schedule'!$F$111+('[1]Pricing Schedule'!$F$113*M1625))*4,
IF(AND(I1625=110000,R1625&lt;=12.8,M1625&gt;2),'[1]Pricing Schedule'!$F$62+('[1]Pricing Schedule'!$F$63*M1625),
IF(AND(I1625=110000,R1625&lt;=12.8,M1625&lt;=2),'[1]Pricing Schedule'!$F$96+('[1]Pricing Schedule'!$F$97*M1625),
IF(AND(I1625=110000,R1625&gt;12.8,R1625&lt;=22.8,M1625&gt;3),'[1]Pricing Schedule'!$F$71+('[1]Pricing Schedule'!$F$72*M1625),
IF(AND(I1625=110000,R1625&gt;12.8,R1625&lt;=22.8,M1625&lt;=3),'[1]Pricing Schedule'!$F$96+('[1]Pricing Schedule'!$F$97*M1625),
IF(AND(I1625=110000,R1625&gt;22.8,R1625&lt;=30.2),'[1]Pricing Schedule'!$F$80+('[1]Pricing Schedule'!$F$81*M1625),
IF(AND(I1625=110000,R1625&gt;30.2,R1625&lt;=45.9),'[1]Pricing Schedule'!$F$89+('[1]Pricing Schedule'!$F$90*M1625),
IF(AND(I1625=110000,R1625&gt;45.9,R1625&lt;=123.4),'[1]Pricing Schedule'!$F$96+('[1]Pricing Schedule'!$F$97*M1625),
IF(AND(I1625=110000,R1625&gt;123.4,R1625&lt;=168.2,M1625&lt;=10),'[1]Pricing Schedule'!$F$103+('[1]Pricing Schedule'!$F$105*M1625),
IF(AND(I1625=110000,R1625&gt;123.4,R1625&lt;=168.2,M1625&gt;10),'[1]Pricing Schedule'!$F$111+('[1]Pricing Schedule'!$F$113*M1625),
IF(AND(I1625=110000,R1625&gt;168.2,R1625&lt;=336.4,M1625&lt;=10),('[1]Pricing Schedule'!$F$103+('[1]Pricing Schedule'!$F$105*M1625))*2,
IF(AND(I1625=110000,R1625&gt;168.2,R1625&lt;=336.4,M1625&gt;10),('[1]Pricing Schedule'!$F$111+('[1]Pricing Schedule'!$F$113*M1625))*2,
IF(AND(I1625=110000,R1625&gt;336.4,R1625&lt;=504.6,M1625&lt;=10),('[1]Pricing Schedule'!$F$103+('[1]Pricing Schedule'!$F$105*M1625))*3,
IF(AND(I1625=110000,R1625&gt;336.4,R1625&lt;=504.6,M1625&gt;10),('[1]Pricing Schedule'!$F$111+('[1]Pricing Schedule'!$F$113*M1625))*3,
IF(AND(I1625=110000,R1625&gt;504.6,R1625&lt;=672.8,M1625&lt;=10),('[1]Pricing Schedule'!$F$103+('[1]Pricing Schedule'!$F$105*M1625))*4,
IF(AND(I1625=110000,R1625&gt;504.6,R1625&lt;=672.8,M1625&gt;10),('[1]Pricing Schedule'!$F$111+('[1]Pricing Schedule'!$F$113*M1625))*4,
IF(AND(I1625=110000,R1625&gt;672.8,R1625&lt;=841,M1625&lt;=10),('[1]Pricing Schedule'!$F$103+('[1]Pricing Schedule'!$F$105*M1625))*5,
IF(AND(I1625=110000,R1625&gt;672.8,R1625&lt;=841,M1625&gt;10),('[1]Pricing Schedule'!$F$111+('[1]Pricing Schedule'!$F$113*M1625))*5,
IF(AND(I1625=110000,R1625&gt;672.8,R1625&lt;=841,M1625&lt;=10),('[1]Pricing Schedule'!$F$103+('[1]Pricing Schedule'!$F$105*M1625))*5,
IF(AND(I1625=110000,R1625&gt;672.8,R1625&lt;=841,M1625&gt;10),('[1]Pricing Schedule'!$F$111+('[1]Pricing Schedule'!$F$113*M1625))*5,
IF(AND(I1625=110000,R1625&gt;1345.6,R1625&lt;=1513.8,M1625&lt;=10),('[1]Pricing Schedule'!$F$103+('[1]Pricing Schedule'!$F$105*M1625))*9,
IF(AND(I1625=110000,R1625&gt;1345.6,R1625&lt;=1513.8,M1625&gt;10),('[1]Pricing Schedule'!$F$111+('[1]Pricing Schedule'!$F$113*M1625))*9,
9999999999)))))))))))))))))))))))))))))))))))))))</f>
        <v>1324920</v>
      </c>
      <c r="T1625" s="21">
        <f>IF(AND(I1625=38000,R1625&lt;=4.5,M1625&gt;8),'[1]Pricing Schedule'!$J$9,
IF(AND(I1625=38000,R1625&lt;=4.5,M1625&lt;=8),'[1]Pricing Schedule'!$J$36,
IF(AND(I1625=38000,R1625&gt;4.5,R1625&lt;=9,M1625&gt;8),'[1]Pricing Schedule'!$J$18,
IF(AND(I1625=38000,R1625&gt;4.5,R1625&lt;=9,M1625&lt;=8),'[1]Pricing Schedule'!$J$36,
IF(AND(I1625=38000,R1625&gt;9,R1625&lt;=12.8,M1625&gt;8),'[1]Pricing Schedule'!$J$27,
IF(AND(I1625=38000,R1625&gt;9,R1625&lt;=12.8,M1625&lt;=8),'[1]Pricing Schedule'!$J$36,
IF(AND(I1625=38000,R1625&gt;12.8,R1625&lt;=22.8),'[1]Pricing Schedule'!$J$36,
IF(AND(I1625=38000,R1625&gt;22.8,R1625&lt;=30.2),'[1]Pricing Schedule'!$J$45,
IF(AND(I1625=38000,R1625&gt;30.2,R1625&lt;=45.9),'[1]Pricing Schedule'!$J$54,
IF(AND(I1625=38000,R1625&gt;45.9,R1625&lt;=123.4),'[1]Pricing Schedule'!$J$97,
IF(AND(I1625=38000,R1625&gt;123.4,R1625&lt;=168.2,M1625&lt;=10),'[1]Pricing Schedule'!$J$105,
IF(AND(I1625=38000,R1625&gt;123.4,R1625&lt;=168.2,M1625&gt;10),'[1]Pricing Schedule'!$J$113,
IF(AND(I1625=38000,R1625&gt;168.2,R1625&lt;=336.4,M1625&lt;=10),('[1]Pricing Schedule'!$J$105),
IF(AND(I1625=38000,R1625&gt;168.2,R1625&lt;=336.4,M1625&gt;10),('[1]Pricing Schedule'!$J$113),
IF(AND(I1625=38000,R1625&gt;336.4,R1625&lt;=504.6,M1625&lt;=10),('[1]Pricing Schedule'!$J$105),
IF(AND(I1625=38000,R1625&gt;336.4,R1625&lt;=504.6,M1625&gt;10),('[1]Pricing Schedule'!$J$113),
IF(AND(I1625=38000,R1625&gt;504.6,R1625&lt;=672.8,M1625&lt;=10),('[1]Pricing Schedule'!$J$105),
IF(AND(I1625=38000,R1625&gt;504.6,R1625&lt;=672.8,M1625&gt;10),('[1]Pricing Schedule'!$J$113),
IF(AND(I1625=110000,R1625&lt;=12.8,M1625&gt;2),'[1]Pricing Schedule'!$J$63,
IF(AND(I1625=110000,R1625&lt;=12.8,M1625&lt;=2),'[1]Pricing Schedule'!$J$97,
IF(AND(I1625=110000,R1625&gt;12.8,R1625&lt;=22.8,M1625&gt;3),'[1]Pricing Schedule'!$J$72,
IF(AND(I1625=110000,R1625&gt;12.8,R1625&lt;=22.8,M1625&lt;=3),'[1]Pricing Schedule'!$J$97,
IF(AND(I1625=110000,R1625&gt;22.8,R1625&lt;=30.2),'[1]Pricing Schedule'!$J$81,
IF(AND(I1625=110000,R1625&gt;30.2,R1625&lt;=45.9),'[1]Pricing Schedule'!$J$90,
IF(AND(I1625=110000,R1625&gt;45.9,R1625&lt;=123.4),'[1]Pricing Schedule'!$J$97,
IF(AND(I1625=110000,R1625&gt;123.4,R1625&lt;=168.2,M1625&lt;=10),'[1]Pricing Schedule'!$J$105,
IF(AND(I1625=110000,R1625&gt;123.4,R1625&lt;=168.2,M1625&gt;10),'[1]Pricing Schedule'!$J$113,
IF(AND(I1625=110000,R1625&gt;168.2,R1625&lt;=336.2,M1625&lt;=10),('[1]Pricing Schedule'!$J$105),
IF(AND(I1625=110000,R1625&gt;168.2,R1625&lt;=336.2,M1625&gt;10),('[1]Pricing Schedule'!$J$113),
IF(AND(I1625=110000,R1625&gt;336.4,R1625&lt;=504.6,M1625&lt;=10),('[1]Pricing Schedule'!$J$105),
IF(AND(I1625=110000,R1625&gt;336.4,R1625&lt;=504.6,M1625&gt;10),('[1]Pricing Schedule'!$J$113),
IF(AND(I1625=110000,R1625&gt;504.6,R1625&lt;=672.8,M1625&lt;=10),('[1]Pricing Schedule'!$J$105),
IF(AND(I1625=110000,R1625&gt;504.6,R1625&lt;=672.8,M1625&gt;10),('[1]Pricing Schedule'!$J$113),
IF(AND(I1625=110000,R1625&gt;672.8,R1625&lt;=841,M1625&lt;=10),('[1]Pricing Schedule'!$J$105),
IF(AND(I1625=110000,R1625&gt;672.8,R1625&lt;=841,M1625&gt;10),('[1]Pricing Schedule'!$J$113),
IF(AND(I1625=110000,R1625&gt;1682,R1625&lt;=1850.2,M1625&lt;=10),('[1]Pricing Schedule'!$J$105),
IF(AND(I1625=110000,R1625&gt;1682,R1625&lt;=1850.2,M1625&gt;10),('[1]Pricing Schedule'!$J$113),
IF(AND(I1625=110000,R1625&gt;2018.4,R1625&lt;=2186.6,M1625&lt;=10),('[1]Pricing Schedule'!$J$105),
IF(AND(I1625=110000,R1625&gt;2018.4,R1625&lt;=2186.6,M1625&gt;10),('[1]Pricing Schedule'!$J$113),999999999)))))))))))))))))))))))))))))))))))))))</f>
        <v>5</v>
      </c>
      <c r="U1625" s="40">
        <f t="shared" si="156"/>
        <v>52576.190476190473</v>
      </c>
      <c r="V1625" s="41">
        <f t="shared" si="157"/>
        <v>19.02001630287112</v>
      </c>
      <c r="Y1625" s="23">
        <v>53</v>
      </c>
      <c r="Z1625" s="23">
        <v>337</v>
      </c>
      <c r="AD1625" s="13"/>
      <c r="AE1625" s="13"/>
      <c r="AF1625" s="13"/>
      <c r="AR1625" s="35"/>
    </row>
    <row r="1626" spans="1:44">
      <c r="A1626" s="23">
        <v>1628</v>
      </c>
      <c r="B1626" s="23">
        <v>1628</v>
      </c>
      <c r="C1626" s="23" t="s">
        <v>2329</v>
      </c>
      <c r="D1626" s="23" t="s">
        <v>110</v>
      </c>
      <c r="E1626" s="23" t="s">
        <v>110</v>
      </c>
      <c r="F1626" s="23" t="s">
        <v>498</v>
      </c>
      <c r="G1626" s="23" t="s">
        <v>499</v>
      </c>
      <c r="H1626" s="23" t="s">
        <v>133</v>
      </c>
      <c r="I1626" s="13">
        <v>110000</v>
      </c>
      <c r="L1626" s="24">
        <v>7.5579999999999998</v>
      </c>
      <c r="M1626" s="37">
        <f t="shared" si="152"/>
        <v>8</v>
      </c>
      <c r="N1626" s="24">
        <v>2.8159999999999998</v>
      </c>
      <c r="O1626" s="13">
        <v>3</v>
      </c>
      <c r="P1626" s="36">
        <f t="shared" si="153"/>
        <v>2.1120000000000001</v>
      </c>
      <c r="Q1626" s="38">
        <f t="shared" si="154"/>
        <v>12.600000000000001</v>
      </c>
      <c r="R1626" s="37">
        <f t="shared" si="155"/>
        <v>12.600000000000001</v>
      </c>
      <c r="S1626" s="39">
        <f>IF(AND(I1626=38000,R1626&lt;=4.5,M1626&gt;8),'[1]Pricing Schedule'!$F$8+('[1]Pricing Schedule'!$F$9*M1626),
IF(AND(I1626=38000,R1626&lt;=4.5,M1626&lt;=8),'[1]Pricing Schedule'!$F$34+('[1]Pricing Schedule'!$F$36*M1626),
IF(AND(I1626=38000,R1626&gt;4.5,R1626&lt;=9,M1626&gt;8),'[1]Pricing Schedule'!$F$17+('[1]Pricing Schedule'!$F$18*M1626),
IF(AND(I1626=38000,R1626&gt;4.5,R1626&lt;=9,M1626&lt;=8),'[1]Pricing Schedule'!$F$34+('[1]Pricing Schedule'!$F$36*M1626),
IF(AND(I1626=38000,R1626&gt;9,R1626&lt;=12.8,M1626&gt;8),'[1]Pricing Schedule'!$F$26+('[1]Pricing Schedule'!$F$27*M1626),
IF(AND(I1626=38000,R1626&gt;9,R1626&lt;=12.8,M1626&lt;=8),'[1]Pricing Schedule'!$F$34+('[1]Pricing Schedule'!$F$36*M1626),
IF(AND(I1626=38000,R1626&gt;12.8,R1626&lt;=22.8),'[1]Pricing Schedule'!$F$34+('[1]Pricing Schedule'!$F$36*M1626),
IF(AND(I1626=38000,R1626&gt;22.8,R1626&lt;=30.2),'[1]Pricing Schedule'!$F$43+('[1]Pricing Schedule'!$F$45*M1626),
IF(AND(I1626=38000,R1626&gt;30.2,R1626&lt;=45.9),'[1]Pricing Schedule'!$F$52+('[1]Pricing Schedule'!$F$54*M1626),
IF(AND(I1626=38000,R1626&gt;45.9,R1626&lt;=123.4),'[1]Pricing Schedule'!$F$96+('[1]Pricing Schedule'!$F$97*M1626),
IF(AND(I1626=38000,R1626&gt;123.4,R1626&lt;=168.2,M1626&lt;=10),'[1]Pricing Schedule'!$F$103+('[1]Pricing Schedule'!$F$105*M1626),
IF(AND(I1626=38000,R1626&gt;123.4,R1626&lt;=168.2,M1626&gt;10),'[1]Pricing Schedule'!$F$111+('[1]Pricing Schedule'!$F$113*M1626),
IF(AND(I1626=38000,R1626&gt;157.4,R1626&lt;=336.4,M1626&lt;=10),('[1]Pricing Schedule'!$F$103+('[1]Pricing Schedule'!$F$105*M1626))*2,
IF(AND(I1626=38000,R1626&gt;157.4,R1626&lt;=336.4,M1626&gt;10),('[1]Pricing Schedule'!$F$111+('[1]Pricing Schedule'!$F$113*M1626))*2,
IF(AND(I1626=38000,R1626&gt;314.8,R1626&lt;=504.6,M1626&lt;=10),('[1]Pricing Schedule'!$F$103+('[1]Pricing Schedule'!$F$105*M1626))*3,
IF(AND(I1626=38000,R1626&gt;314.8,R1626&lt;=504.6,M1626&gt;10),('[1]Pricing Schedule'!$F$111+('[1]Pricing Schedule'!$F$113*M1626))*3,
IF(AND(I1626=38000,R1626&gt;472.2,R1626&lt;=672.8,M1626&lt;=10),('[1]Pricing Schedule'!$F$103+('[1]Pricing Schedule'!$F$105*M1626))*4,
IF(AND(I1626=38000,R1626&gt;472.2,R1626&lt;=672.8,M1626&gt;10),('[1]Pricing Schedule'!$F$111+('[1]Pricing Schedule'!$F$113*M1626))*4,
IF(AND(I1626=110000,R1626&lt;=12.8,M1626&gt;2),'[1]Pricing Schedule'!$F$62+('[1]Pricing Schedule'!$F$63*M1626),
IF(AND(I1626=110000,R1626&lt;=12.8,M1626&lt;=2),'[1]Pricing Schedule'!$F$96+('[1]Pricing Schedule'!$F$97*M1626),
IF(AND(I1626=110000,R1626&gt;12.8,R1626&lt;=22.8,M1626&gt;3),'[1]Pricing Schedule'!$F$71+('[1]Pricing Schedule'!$F$72*M1626),
IF(AND(I1626=110000,R1626&gt;12.8,R1626&lt;=22.8,M1626&lt;=3),'[1]Pricing Schedule'!$F$96+('[1]Pricing Schedule'!$F$97*M1626),
IF(AND(I1626=110000,R1626&gt;22.8,R1626&lt;=30.2),'[1]Pricing Schedule'!$F$80+('[1]Pricing Schedule'!$F$81*M1626),
IF(AND(I1626=110000,R1626&gt;30.2,R1626&lt;=45.9),'[1]Pricing Schedule'!$F$89+('[1]Pricing Schedule'!$F$90*M1626),
IF(AND(I1626=110000,R1626&gt;45.9,R1626&lt;=123.4),'[1]Pricing Schedule'!$F$96+('[1]Pricing Schedule'!$F$97*M1626),
IF(AND(I1626=110000,R1626&gt;123.4,R1626&lt;=168.2,M1626&lt;=10),'[1]Pricing Schedule'!$F$103+('[1]Pricing Schedule'!$F$105*M1626),
IF(AND(I1626=110000,R1626&gt;123.4,R1626&lt;=168.2,M1626&gt;10),'[1]Pricing Schedule'!$F$111+('[1]Pricing Schedule'!$F$113*M1626),
IF(AND(I1626=110000,R1626&gt;168.2,R1626&lt;=336.4,M1626&lt;=10),('[1]Pricing Schedule'!$F$103+('[1]Pricing Schedule'!$F$105*M1626))*2,
IF(AND(I1626=110000,R1626&gt;168.2,R1626&lt;=336.4,M1626&gt;10),('[1]Pricing Schedule'!$F$111+('[1]Pricing Schedule'!$F$113*M1626))*2,
IF(AND(I1626=110000,R1626&gt;336.4,R1626&lt;=504.6,M1626&lt;=10),('[1]Pricing Schedule'!$F$103+('[1]Pricing Schedule'!$F$105*M1626))*3,
IF(AND(I1626=110000,R1626&gt;336.4,R1626&lt;=504.6,M1626&gt;10),('[1]Pricing Schedule'!$F$111+('[1]Pricing Schedule'!$F$113*M1626))*3,
IF(AND(I1626=110000,R1626&gt;504.6,R1626&lt;=672.8,M1626&lt;=10),('[1]Pricing Schedule'!$F$103+('[1]Pricing Schedule'!$F$105*M1626))*4,
IF(AND(I1626=110000,R1626&gt;504.6,R1626&lt;=672.8,M1626&gt;10),('[1]Pricing Schedule'!$F$111+('[1]Pricing Schedule'!$F$113*M1626))*4,
IF(AND(I1626=110000,R1626&gt;672.8,R1626&lt;=841,M1626&lt;=10),('[1]Pricing Schedule'!$F$103+('[1]Pricing Schedule'!$F$105*M1626))*5,
IF(AND(I1626=110000,R1626&gt;672.8,R1626&lt;=841,M1626&gt;10),('[1]Pricing Schedule'!$F$111+('[1]Pricing Schedule'!$F$113*M1626))*5,
IF(AND(I1626=110000,R1626&gt;672.8,R1626&lt;=841,M1626&lt;=10),('[1]Pricing Schedule'!$F$103+('[1]Pricing Schedule'!$F$105*M1626))*5,
IF(AND(I1626=110000,R1626&gt;672.8,R1626&lt;=841,M1626&gt;10),('[1]Pricing Schedule'!$F$111+('[1]Pricing Schedule'!$F$113*M1626))*5,
IF(AND(I1626=110000,R1626&gt;1345.6,R1626&lt;=1513.8,M1626&lt;=10),('[1]Pricing Schedule'!$F$103+('[1]Pricing Schedule'!$F$105*M1626))*9,
IF(AND(I1626=110000,R1626&gt;1345.6,R1626&lt;=1513.8,M1626&gt;10),('[1]Pricing Schedule'!$F$111+('[1]Pricing Schedule'!$F$113*M1626))*9,
9999999999)))))))))))))))))))))))))))))))))))))))</f>
        <v>1838070</v>
      </c>
      <c r="T1626" s="21">
        <f>IF(AND(I1626=38000,R1626&lt;=4.5,M1626&gt;8),'[1]Pricing Schedule'!$J$9,
IF(AND(I1626=38000,R1626&lt;=4.5,M1626&lt;=8),'[1]Pricing Schedule'!$J$36,
IF(AND(I1626=38000,R1626&gt;4.5,R1626&lt;=9,M1626&gt;8),'[1]Pricing Schedule'!$J$18,
IF(AND(I1626=38000,R1626&gt;4.5,R1626&lt;=9,M1626&lt;=8),'[1]Pricing Schedule'!$J$36,
IF(AND(I1626=38000,R1626&gt;9,R1626&lt;=12.8,M1626&gt;8),'[1]Pricing Schedule'!$J$27,
IF(AND(I1626=38000,R1626&gt;9,R1626&lt;=12.8,M1626&lt;=8),'[1]Pricing Schedule'!$J$36,
IF(AND(I1626=38000,R1626&gt;12.8,R1626&lt;=22.8),'[1]Pricing Schedule'!$J$36,
IF(AND(I1626=38000,R1626&gt;22.8,R1626&lt;=30.2),'[1]Pricing Schedule'!$J$45,
IF(AND(I1626=38000,R1626&gt;30.2,R1626&lt;=45.9),'[1]Pricing Schedule'!$J$54,
IF(AND(I1626=38000,R1626&gt;45.9,R1626&lt;=123.4),'[1]Pricing Schedule'!$J$97,
IF(AND(I1626=38000,R1626&gt;123.4,R1626&lt;=168.2,M1626&lt;=10),'[1]Pricing Schedule'!$J$105,
IF(AND(I1626=38000,R1626&gt;123.4,R1626&lt;=168.2,M1626&gt;10),'[1]Pricing Schedule'!$J$113,
IF(AND(I1626=38000,R1626&gt;168.2,R1626&lt;=336.4,M1626&lt;=10),('[1]Pricing Schedule'!$J$105),
IF(AND(I1626=38000,R1626&gt;168.2,R1626&lt;=336.4,M1626&gt;10),('[1]Pricing Schedule'!$J$113),
IF(AND(I1626=38000,R1626&gt;336.4,R1626&lt;=504.6,M1626&lt;=10),('[1]Pricing Schedule'!$J$105),
IF(AND(I1626=38000,R1626&gt;336.4,R1626&lt;=504.6,M1626&gt;10),('[1]Pricing Schedule'!$J$113),
IF(AND(I1626=38000,R1626&gt;504.6,R1626&lt;=672.8,M1626&lt;=10),('[1]Pricing Schedule'!$J$105),
IF(AND(I1626=38000,R1626&gt;504.6,R1626&lt;=672.8,M1626&gt;10),('[1]Pricing Schedule'!$J$113),
IF(AND(I1626=110000,R1626&lt;=12.8,M1626&gt;2),'[1]Pricing Schedule'!$J$63,
IF(AND(I1626=110000,R1626&lt;=12.8,M1626&lt;=2),'[1]Pricing Schedule'!$J$97,
IF(AND(I1626=110000,R1626&gt;12.8,R1626&lt;=22.8,M1626&gt;3),'[1]Pricing Schedule'!$J$72,
IF(AND(I1626=110000,R1626&gt;12.8,R1626&lt;=22.8,M1626&lt;=3),'[1]Pricing Schedule'!$J$97,
IF(AND(I1626=110000,R1626&gt;22.8,R1626&lt;=30.2),'[1]Pricing Schedule'!$J$81,
IF(AND(I1626=110000,R1626&gt;30.2,R1626&lt;=45.9),'[1]Pricing Schedule'!$J$90,
IF(AND(I1626=110000,R1626&gt;45.9,R1626&lt;=123.4),'[1]Pricing Schedule'!$J$97,
IF(AND(I1626=110000,R1626&gt;123.4,R1626&lt;=168.2,M1626&lt;=10),'[1]Pricing Schedule'!$J$105,
IF(AND(I1626=110000,R1626&gt;123.4,R1626&lt;=168.2,M1626&gt;10),'[1]Pricing Schedule'!$J$113,
IF(AND(I1626=110000,R1626&gt;168.2,R1626&lt;=336.2,M1626&lt;=10),('[1]Pricing Schedule'!$J$105),
IF(AND(I1626=110000,R1626&gt;168.2,R1626&lt;=336.2,M1626&gt;10),('[1]Pricing Schedule'!$J$113),
IF(AND(I1626=110000,R1626&gt;336.4,R1626&lt;=504.6,M1626&lt;=10),('[1]Pricing Schedule'!$J$105),
IF(AND(I1626=110000,R1626&gt;336.4,R1626&lt;=504.6,M1626&gt;10),('[1]Pricing Schedule'!$J$113),
IF(AND(I1626=110000,R1626&gt;504.6,R1626&lt;=672.8,M1626&lt;=10),('[1]Pricing Schedule'!$J$105),
IF(AND(I1626=110000,R1626&gt;504.6,R1626&lt;=672.8,M1626&gt;10),('[1]Pricing Schedule'!$J$113),
IF(AND(I1626=110000,R1626&gt;672.8,R1626&lt;=841,M1626&lt;=10),('[1]Pricing Schedule'!$J$105),
IF(AND(I1626=110000,R1626&gt;672.8,R1626&lt;=841,M1626&gt;10),('[1]Pricing Schedule'!$J$113),
IF(AND(I1626=110000,R1626&gt;1682,R1626&lt;=1850.2,M1626&lt;=10),('[1]Pricing Schedule'!$J$105),
IF(AND(I1626=110000,R1626&gt;1682,R1626&lt;=1850.2,M1626&gt;10),('[1]Pricing Schedule'!$J$113),
IF(AND(I1626=110000,R1626&gt;2018.4,R1626&lt;=2186.6,M1626&lt;=10),('[1]Pricing Schedule'!$J$105),
IF(AND(I1626=110000,R1626&gt;2018.4,R1626&lt;=2186.6,M1626&gt;10),('[1]Pricing Schedule'!$J$113),999999999)))))))))))))))))))))))))))))))))))))))</f>
        <v>7</v>
      </c>
      <c r="U1626" s="40">
        <f t="shared" si="156"/>
        <v>145878.57142857142</v>
      </c>
      <c r="V1626" s="41">
        <f t="shared" si="157"/>
        <v>6.8550164030749654</v>
      </c>
      <c r="Y1626" s="23">
        <v>615</v>
      </c>
      <c r="Z1626" s="23">
        <v>72</v>
      </c>
      <c r="AD1626" s="13"/>
      <c r="AE1626" s="13"/>
      <c r="AF1626" s="13"/>
      <c r="AR1626" s="35"/>
    </row>
    <row r="1627" spans="1:44">
      <c r="A1627" s="23">
        <v>1629</v>
      </c>
      <c r="B1627" s="23">
        <v>1629</v>
      </c>
      <c r="C1627" s="23" t="s">
        <v>2330</v>
      </c>
      <c r="D1627" s="23" t="s">
        <v>110</v>
      </c>
      <c r="E1627" s="23" t="s">
        <v>110</v>
      </c>
      <c r="F1627" s="23" t="s">
        <v>219</v>
      </c>
      <c r="G1627" s="23" t="s">
        <v>220</v>
      </c>
      <c r="H1627" s="23" t="s">
        <v>113</v>
      </c>
      <c r="I1627" s="13">
        <v>38000</v>
      </c>
      <c r="J1627" s="13">
        <v>38000</v>
      </c>
      <c r="K1627" s="13">
        <v>20000</v>
      </c>
      <c r="L1627" s="24">
        <v>6.399</v>
      </c>
      <c r="M1627" s="37">
        <f t="shared" si="152"/>
        <v>7</v>
      </c>
      <c r="N1627" s="24">
        <v>1.865</v>
      </c>
      <c r="O1627" s="13">
        <v>3</v>
      </c>
      <c r="P1627" s="36">
        <f t="shared" si="153"/>
        <v>1.3987499999999999</v>
      </c>
      <c r="Q1627" s="38">
        <f t="shared" si="154"/>
        <v>8.4</v>
      </c>
      <c r="R1627" s="37">
        <f t="shared" si="155"/>
        <v>8.4</v>
      </c>
      <c r="S1627" s="39">
        <f>IF(AND(I1627=38000,R1627&lt;=4.5,M1627&gt;8),'[1]Pricing Schedule'!$F$8+('[1]Pricing Schedule'!$F$9*M1627),
IF(AND(I1627=38000,R1627&lt;=4.5,M1627&lt;=8),'[1]Pricing Schedule'!$F$34+('[1]Pricing Schedule'!$F$36*M1627),
IF(AND(I1627=38000,R1627&gt;4.5,R1627&lt;=9,M1627&gt;8),'[1]Pricing Schedule'!$F$17+('[1]Pricing Schedule'!$F$18*M1627),
IF(AND(I1627=38000,R1627&gt;4.5,R1627&lt;=9,M1627&lt;=8),'[1]Pricing Schedule'!$F$34+('[1]Pricing Schedule'!$F$36*M1627),
IF(AND(I1627=38000,R1627&gt;9,R1627&lt;=12.8,M1627&gt;8),'[1]Pricing Schedule'!$F$26+('[1]Pricing Schedule'!$F$27*M1627),
IF(AND(I1627=38000,R1627&gt;9,R1627&lt;=12.8,M1627&lt;=8),'[1]Pricing Schedule'!$F$34+('[1]Pricing Schedule'!$F$36*M1627),
IF(AND(I1627=38000,R1627&gt;12.8,R1627&lt;=22.8),'[1]Pricing Schedule'!$F$34+('[1]Pricing Schedule'!$F$36*M1627),
IF(AND(I1627=38000,R1627&gt;22.8,R1627&lt;=30.2),'[1]Pricing Schedule'!$F$43+('[1]Pricing Schedule'!$F$45*M1627),
IF(AND(I1627=38000,R1627&gt;30.2,R1627&lt;=45.9),'[1]Pricing Schedule'!$F$52+('[1]Pricing Schedule'!$F$54*M1627),
IF(AND(I1627=38000,R1627&gt;45.9,R1627&lt;=123.4),'[1]Pricing Schedule'!$F$96+('[1]Pricing Schedule'!$F$97*M1627),
IF(AND(I1627=38000,R1627&gt;123.4,R1627&lt;=168.2,M1627&lt;=10),'[1]Pricing Schedule'!$F$103+('[1]Pricing Schedule'!$F$105*M1627),
IF(AND(I1627=38000,R1627&gt;123.4,R1627&lt;=168.2,M1627&gt;10),'[1]Pricing Schedule'!$F$111+('[1]Pricing Schedule'!$F$113*M1627),
IF(AND(I1627=38000,R1627&gt;157.4,R1627&lt;=336.4,M1627&lt;=10),('[1]Pricing Schedule'!$F$103+('[1]Pricing Schedule'!$F$105*M1627))*2,
IF(AND(I1627=38000,R1627&gt;157.4,R1627&lt;=336.4,M1627&gt;10),('[1]Pricing Schedule'!$F$111+('[1]Pricing Schedule'!$F$113*M1627))*2,
IF(AND(I1627=38000,R1627&gt;314.8,R1627&lt;=504.6,M1627&lt;=10),('[1]Pricing Schedule'!$F$103+('[1]Pricing Schedule'!$F$105*M1627))*3,
IF(AND(I1627=38000,R1627&gt;314.8,R1627&lt;=504.6,M1627&gt;10),('[1]Pricing Schedule'!$F$111+('[1]Pricing Schedule'!$F$113*M1627))*3,
IF(AND(I1627=38000,R1627&gt;472.2,R1627&lt;=672.8,M1627&lt;=10),('[1]Pricing Schedule'!$F$103+('[1]Pricing Schedule'!$F$105*M1627))*4,
IF(AND(I1627=38000,R1627&gt;472.2,R1627&lt;=672.8,M1627&gt;10),('[1]Pricing Schedule'!$F$111+('[1]Pricing Schedule'!$F$113*M1627))*4,
IF(AND(I1627=110000,R1627&lt;=12.8,M1627&gt;2),'[1]Pricing Schedule'!$F$62+('[1]Pricing Schedule'!$F$63*M1627),
IF(AND(I1627=110000,R1627&lt;=12.8,M1627&lt;=2),'[1]Pricing Schedule'!$F$96+('[1]Pricing Schedule'!$F$97*M1627),
IF(AND(I1627=110000,R1627&gt;12.8,R1627&lt;=22.8,M1627&gt;3),'[1]Pricing Schedule'!$F$71+('[1]Pricing Schedule'!$F$72*M1627),
IF(AND(I1627=110000,R1627&gt;12.8,R1627&lt;=22.8,M1627&lt;=3),'[1]Pricing Schedule'!$F$96+('[1]Pricing Schedule'!$F$97*M1627),
IF(AND(I1627=110000,R1627&gt;22.8,R1627&lt;=30.2),'[1]Pricing Schedule'!$F$80+('[1]Pricing Schedule'!$F$81*M1627),
IF(AND(I1627=110000,R1627&gt;30.2,R1627&lt;=45.9),'[1]Pricing Schedule'!$F$89+('[1]Pricing Schedule'!$F$90*M1627),
IF(AND(I1627=110000,R1627&gt;45.9,R1627&lt;=123.4),'[1]Pricing Schedule'!$F$96+('[1]Pricing Schedule'!$F$97*M1627),
IF(AND(I1627=110000,R1627&gt;123.4,R1627&lt;=168.2,M1627&lt;=10),'[1]Pricing Schedule'!$F$103+('[1]Pricing Schedule'!$F$105*M1627),
IF(AND(I1627=110000,R1627&gt;123.4,R1627&lt;=168.2,M1627&gt;10),'[1]Pricing Schedule'!$F$111+('[1]Pricing Schedule'!$F$113*M1627),
IF(AND(I1627=110000,R1627&gt;168.2,R1627&lt;=336.4,M1627&lt;=10),('[1]Pricing Schedule'!$F$103+('[1]Pricing Schedule'!$F$105*M1627))*2,
IF(AND(I1627=110000,R1627&gt;168.2,R1627&lt;=336.4,M1627&gt;10),('[1]Pricing Schedule'!$F$111+('[1]Pricing Schedule'!$F$113*M1627))*2,
IF(AND(I1627=110000,R1627&gt;336.4,R1627&lt;=504.6,M1627&lt;=10),('[1]Pricing Schedule'!$F$103+('[1]Pricing Schedule'!$F$105*M1627))*3,
IF(AND(I1627=110000,R1627&gt;336.4,R1627&lt;=504.6,M1627&gt;10),('[1]Pricing Schedule'!$F$111+('[1]Pricing Schedule'!$F$113*M1627))*3,
IF(AND(I1627=110000,R1627&gt;504.6,R1627&lt;=672.8,M1627&lt;=10),('[1]Pricing Schedule'!$F$103+('[1]Pricing Schedule'!$F$105*M1627))*4,
IF(AND(I1627=110000,R1627&gt;504.6,R1627&lt;=672.8,M1627&gt;10),('[1]Pricing Schedule'!$F$111+('[1]Pricing Schedule'!$F$113*M1627))*4,
IF(AND(I1627=110000,R1627&gt;672.8,R1627&lt;=841,M1627&lt;=10),('[1]Pricing Schedule'!$F$103+('[1]Pricing Schedule'!$F$105*M1627))*5,
IF(AND(I1627=110000,R1627&gt;672.8,R1627&lt;=841,M1627&gt;10),('[1]Pricing Schedule'!$F$111+('[1]Pricing Schedule'!$F$113*M1627))*5,
IF(AND(I1627=110000,R1627&gt;672.8,R1627&lt;=841,M1627&lt;=10),('[1]Pricing Schedule'!$F$103+('[1]Pricing Schedule'!$F$105*M1627))*5,
IF(AND(I1627=110000,R1627&gt;672.8,R1627&lt;=841,M1627&gt;10),('[1]Pricing Schedule'!$F$111+('[1]Pricing Schedule'!$F$113*M1627))*5,
IF(AND(I1627=110000,R1627&gt;1345.6,R1627&lt;=1513.8,M1627&lt;=10),('[1]Pricing Schedule'!$F$103+('[1]Pricing Schedule'!$F$105*M1627))*9,
IF(AND(I1627=110000,R1627&gt;1345.6,R1627&lt;=1513.8,M1627&gt;10),('[1]Pricing Schedule'!$F$111+('[1]Pricing Schedule'!$F$113*M1627))*9,
9999999999)))))))))))))))))))))))))))))))))))))))</f>
        <v>839680</v>
      </c>
      <c r="T1627" s="21">
        <f>IF(AND(I1627=38000,R1627&lt;=4.5,M1627&gt;8),'[1]Pricing Schedule'!$J$9,
IF(AND(I1627=38000,R1627&lt;=4.5,M1627&lt;=8),'[1]Pricing Schedule'!$J$36,
IF(AND(I1627=38000,R1627&gt;4.5,R1627&lt;=9,M1627&gt;8),'[1]Pricing Schedule'!$J$18,
IF(AND(I1627=38000,R1627&gt;4.5,R1627&lt;=9,M1627&lt;=8),'[1]Pricing Schedule'!$J$36,
IF(AND(I1627=38000,R1627&gt;9,R1627&lt;=12.8,M1627&gt;8),'[1]Pricing Schedule'!$J$27,
IF(AND(I1627=38000,R1627&gt;9,R1627&lt;=12.8,M1627&lt;=8),'[1]Pricing Schedule'!$J$36,
IF(AND(I1627=38000,R1627&gt;12.8,R1627&lt;=22.8),'[1]Pricing Schedule'!$J$36,
IF(AND(I1627=38000,R1627&gt;22.8,R1627&lt;=30.2),'[1]Pricing Schedule'!$J$45,
IF(AND(I1627=38000,R1627&gt;30.2,R1627&lt;=45.9),'[1]Pricing Schedule'!$J$54,
IF(AND(I1627=38000,R1627&gt;45.9,R1627&lt;=123.4),'[1]Pricing Schedule'!$J$97,
IF(AND(I1627=38000,R1627&gt;123.4,R1627&lt;=168.2,M1627&lt;=10),'[1]Pricing Schedule'!$J$105,
IF(AND(I1627=38000,R1627&gt;123.4,R1627&lt;=168.2,M1627&gt;10),'[1]Pricing Schedule'!$J$113,
IF(AND(I1627=38000,R1627&gt;168.2,R1627&lt;=336.4,M1627&lt;=10),('[1]Pricing Schedule'!$J$105),
IF(AND(I1627=38000,R1627&gt;168.2,R1627&lt;=336.4,M1627&gt;10),('[1]Pricing Schedule'!$J$113),
IF(AND(I1627=38000,R1627&gt;336.4,R1627&lt;=504.6,M1627&lt;=10),('[1]Pricing Schedule'!$J$105),
IF(AND(I1627=38000,R1627&gt;336.4,R1627&lt;=504.6,M1627&gt;10),('[1]Pricing Schedule'!$J$113),
IF(AND(I1627=38000,R1627&gt;504.6,R1627&lt;=672.8,M1627&lt;=10),('[1]Pricing Schedule'!$J$105),
IF(AND(I1627=38000,R1627&gt;504.6,R1627&lt;=672.8,M1627&gt;10),('[1]Pricing Schedule'!$J$113),
IF(AND(I1627=110000,R1627&lt;=12.8,M1627&gt;2),'[1]Pricing Schedule'!$J$63,
IF(AND(I1627=110000,R1627&lt;=12.8,M1627&lt;=2),'[1]Pricing Schedule'!$J$97,
IF(AND(I1627=110000,R1627&gt;12.8,R1627&lt;=22.8,M1627&gt;3),'[1]Pricing Schedule'!$J$72,
IF(AND(I1627=110000,R1627&gt;12.8,R1627&lt;=22.8,M1627&lt;=3),'[1]Pricing Schedule'!$J$97,
IF(AND(I1627=110000,R1627&gt;22.8,R1627&lt;=30.2),'[1]Pricing Schedule'!$J$81,
IF(AND(I1627=110000,R1627&gt;30.2,R1627&lt;=45.9),'[1]Pricing Schedule'!$J$90,
IF(AND(I1627=110000,R1627&gt;45.9,R1627&lt;=123.4),'[1]Pricing Schedule'!$J$97,
IF(AND(I1627=110000,R1627&gt;123.4,R1627&lt;=168.2,M1627&lt;=10),'[1]Pricing Schedule'!$J$105,
IF(AND(I1627=110000,R1627&gt;123.4,R1627&lt;=168.2,M1627&gt;10),'[1]Pricing Schedule'!$J$113,
IF(AND(I1627=110000,R1627&gt;168.2,R1627&lt;=336.2,M1627&lt;=10),('[1]Pricing Schedule'!$J$105),
IF(AND(I1627=110000,R1627&gt;168.2,R1627&lt;=336.2,M1627&gt;10),('[1]Pricing Schedule'!$J$113),
IF(AND(I1627=110000,R1627&gt;336.4,R1627&lt;=504.6,M1627&lt;=10),('[1]Pricing Schedule'!$J$105),
IF(AND(I1627=110000,R1627&gt;336.4,R1627&lt;=504.6,M1627&gt;10),('[1]Pricing Schedule'!$J$113),
IF(AND(I1627=110000,R1627&gt;504.6,R1627&lt;=672.8,M1627&lt;=10),('[1]Pricing Schedule'!$J$105),
IF(AND(I1627=110000,R1627&gt;504.6,R1627&lt;=672.8,M1627&gt;10),('[1]Pricing Schedule'!$J$113),
IF(AND(I1627=110000,R1627&gt;672.8,R1627&lt;=841,M1627&lt;=10),('[1]Pricing Schedule'!$J$105),
IF(AND(I1627=110000,R1627&gt;672.8,R1627&lt;=841,M1627&gt;10),('[1]Pricing Schedule'!$J$113),
IF(AND(I1627=110000,R1627&gt;1682,R1627&lt;=1850.2,M1627&lt;=10),('[1]Pricing Schedule'!$J$105),
IF(AND(I1627=110000,R1627&gt;1682,R1627&lt;=1850.2,M1627&gt;10),('[1]Pricing Schedule'!$J$113),
IF(AND(I1627=110000,R1627&gt;2018.4,R1627&lt;=2186.6,M1627&lt;=10),('[1]Pricing Schedule'!$J$105),
IF(AND(I1627=110000,R1627&gt;2018.4,R1627&lt;=2186.6,M1627&gt;10),('[1]Pricing Schedule'!$J$113),999999999)))))))))))))))))))))))))))))))))))))))</f>
        <v>4</v>
      </c>
      <c r="U1627" s="40">
        <f t="shared" si="156"/>
        <v>99961.904761904763</v>
      </c>
      <c r="V1627" s="41">
        <f t="shared" si="157"/>
        <v>10.003810975609756</v>
      </c>
      <c r="Y1627" s="23">
        <v>304</v>
      </c>
      <c r="Z1627" s="23">
        <v>637</v>
      </c>
      <c r="AD1627" s="13"/>
      <c r="AE1627" s="13"/>
      <c r="AF1627" s="13"/>
      <c r="AR1627" s="35"/>
    </row>
    <row r="1628" spans="1:44">
      <c r="A1628" s="23">
        <v>1630</v>
      </c>
      <c r="B1628" s="23">
        <v>1630</v>
      </c>
      <c r="C1628" s="23" t="s">
        <v>2331</v>
      </c>
      <c r="D1628" s="23" t="s">
        <v>110</v>
      </c>
      <c r="E1628" s="23" t="s">
        <v>110</v>
      </c>
      <c r="F1628" s="23" t="s">
        <v>219</v>
      </c>
      <c r="G1628" s="23" t="s">
        <v>220</v>
      </c>
      <c r="H1628" s="23" t="s">
        <v>113</v>
      </c>
      <c r="I1628" s="13">
        <v>38000</v>
      </c>
      <c r="J1628" s="13">
        <v>38000</v>
      </c>
      <c r="K1628" s="13">
        <v>20000</v>
      </c>
      <c r="L1628" s="24">
        <v>5.5910000000000002</v>
      </c>
      <c r="M1628" s="37">
        <f t="shared" si="152"/>
        <v>6</v>
      </c>
      <c r="N1628" s="24">
        <v>0.91300000000000003</v>
      </c>
      <c r="O1628" s="13">
        <v>3</v>
      </c>
      <c r="P1628" s="36">
        <f t="shared" si="153"/>
        <v>0.91300000000000003</v>
      </c>
      <c r="Q1628" s="38">
        <f t="shared" si="154"/>
        <v>4.2</v>
      </c>
      <c r="R1628" s="37">
        <f t="shared" si="155"/>
        <v>4.2</v>
      </c>
      <c r="S1628" s="39">
        <f>IF(AND(I1628=38000,R1628&lt;=4.5,M1628&gt;8),'[1]Pricing Schedule'!$F$8+('[1]Pricing Schedule'!$F$9*M1628),
IF(AND(I1628=38000,R1628&lt;=4.5,M1628&lt;=8),'[1]Pricing Schedule'!$F$34+('[1]Pricing Schedule'!$F$36*M1628),
IF(AND(I1628=38000,R1628&gt;4.5,R1628&lt;=9,M1628&gt;8),'[1]Pricing Schedule'!$F$17+('[1]Pricing Schedule'!$F$18*M1628),
IF(AND(I1628=38000,R1628&gt;4.5,R1628&lt;=9,M1628&lt;=8),'[1]Pricing Schedule'!$F$34+('[1]Pricing Schedule'!$F$36*M1628),
IF(AND(I1628=38000,R1628&gt;9,R1628&lt;=12.8,M1628&gt;8),'[1]Pricing Schedule'!$F$26+('[1]Pricing Schedule'!$F$27*M1628),
IF(AND(I1628=38000,R1628&gt;9,R1628&lt;=12.8,M1628&lt;=8),'[1]Pricing Schedule'!$F$34+('[1]Pricing Schedule'!$F$36*M1628),
IF(AND(I1628=38000,R1628&gt;12.8,R1628&lt;=22.8),'[1]Pricing Schedule'!$F$34+('[1]Pricing Schedule'!$F$36*M1628),
IF(AND(I1628=38000,R1628&gt;22.8,R1628&lt;=30.2),'[1]Pricing Schedule'!$F$43+('[1]Pricing Schedule'!$F$45*M1628),
IF(AND(I1628=38000,R1628&gt;30.2,R1628&lt;=45.9),'[1]Pricing Schedule'!$F$52+('[1]Pricing Schedule'!$F$54*M1628),
IF(AND(I1628=38000,R1628&gt;45.9,R1628&lt;=123.4),'[1]Pricing Schedule'!$F$96+('[1]Pricing Schedule'!$F$97*M1628),
IF(AND(I1628=38000,R1628&gt;123.4,R1628&lt;=168.2,M1628&lt;=10),'[1]Pricing Schedule'!$F$103+('[1]Pricing Schedule'!$F$105*M1628),
IF(AND(I1628=38000,R1628&gt;123.4,R1628&lt;=168.2,M1628&gt;10),'[1]Pricing Schedule'!$F$111+('[1]Pricing Schedule'!$F$113*M1628),
IF(AND(I1628=38000,R1628&gt;157.4,R1628&lt;=336.4,M1628&lt;=10),('[1]Pricing Schedule'!$F$103+('[1]Pricing Schedule'!$F$105*M1628))*2,
IF(AND(I1628=38000,R1628&gt;157.4,R1628&lt;=336.4,M1628&gt;10),('[1]Pricing Schedule'!$F$111+('[1]Pricing Schedule'!$F$113*M1628))*2,
IF(AND(I1628=38000,R1628&gt;314.8,R1628&lt;=504.6,M1628&lt;=10),('[1]Pricing Schedule'!$F$103+('[1]Pricing Schedule'!$F$105*M1628))*3,
IF(AND(I1628=38000,R1628&gt;314.8,R1628&lt;=504.6,M1628&gt;10),('[1]Pricing Schedule'!$F$111+('[1]Pricing Schedule'!$F$113*M1628))*3,
IF(AND(I1628=38000,R1628&gt;472.2,R1628&lt;=672.8,M1628&lt;=10),('[1]Pricing Schedule'!$F$103+('[1]Pricing Schedule'!$F$105*M1628))*4,
IF(AND(I1628=38000,R1628&gt;472.2,R1628&lt;=672.8,M1628&gt;10),('[1]Pricing Schedule'!$F$111+('[1]Pricing Schedule'!$F$113*M1628))*4,
IF(AND(I1628=110000,R1628&lt;=12.8,M1628&gt;2),'[1]Pricing Schedule'!$F$62+('[1]Pricing Schedule'!$F$63*M1628),
IF(AND(I1628=110000,R1628&lt;=12.8,M1628&lt;=2),'[1]Pricing Schedule'!$F$96+('[1]Pricing Schedule'!$F$97*M1628),
IF(AND(I1628=110000,R1628&gt;12.8,R1628&lt;=22.8,M1628&gt;3),'[1]Pricing Schedule'!$F$71+('[1]Pricing Schedule'!$F$72*M1628),
IF(AND(I1628=110000,R1628&gt;12.8,R1628&lt;=22.8,M1628&lt;=3),'[1]Pricing Schedule'!$F$96+('[1]Pricing Schedule'!$F$97*M1628),
IF(AND(I1628=110000,R1628&gt;22.8,R1628&lt;=30.2),'[1]Pricing Schedule'!$F$80+('[1]Pricing Schedule'!$F$81*M1628),
IF(AND(I1628=110000,R1628&gt;30.2,R1628&lt;=45.9),'[1]Pricing Schedule'!$F$89+('[1]Pricing Schedule'!$F$90*M1628),
IF(AND(I1628=110000,R1628&gt;45.9,R1628&lt;=123.4),'[1]Pricing Schedule'!$F$96+('[1]Pricing Schedule'!$F$97*M1628),
IF(AND(I1628=110000,R1628&gt;123.4,R1628&lt;=168.2,M1628&lt;=10),'[1]Pricing Schedule'!$F$103+('[1]Pricing Schedule'!$F$105*M1628),
IF(AND(I1628=110000,R1628&gt;123.4,R1628&lt;=168.2,M1628&gt;10),'[1]Pricing Schedule'!$F$111+('[1]Pricing Schedule'!$F$113*M1628),
IF(AND(I1628=110000,R1628&gt;168.2,R1628&lt;=336.4,M1628&lt;=10),('[1]Pricing Schedule'!$F$103+('[1]Pricing Schedule'!$F$105*M1628))*2,
IF(AND(I1628=110000,R1628&gt;168.2,R1628&lt;=336.4,M1628&gt;10),('[1]Pricing Schedule'!$F$111+('[1]Pricing Schedule'!$F$113*M1628))*2,
IF(AND(I1628=110000,R1628&gt;336.4,R1628&lt;=504.6,M1628&lt;=10),('[1]Pricing Schedule'!$F$103+('[1]Pricing Schedule'!$F$105*M1628))*3,
IF(AND(I1628=110000,R1628&gt;336.4,R1628&lt;=504.6,M1628&gt;10),('[1]Pricing Schedule'!$F$111+('[1]Pricing Schedule'!$F$113*M1628))*3,
IF(AND(I1628=110000,R1628&gt;504.6,R1628&lt;=672.8,M1628&lt;=10),('[1]Pricing Schedule'!$F$103+('[1]Pricing Schedule'!$F$105*M1628))*4,
IF(AND(I1628=110000,R1628&gt;504.6,R1628&lt;=672.8,M1628&gt;10),('[1]Pricing Schedule'!$F$111+('[1]Pricing Schedule'!$F$113*M1628))*4,
IF(AND(I1628=110000,R1628&gt;672.8,R1628&lt;=841,M1628&lt;=10),('[1]Pricing Schedule'!$F$103+('[1]Pricing Schedule'!$F$105*M1628))*5,
IF(AND(I1628=110000,R1628&gt;672.8,R1628&lt;=841,M1628&gt;10),('[1]Pricing Schedule'!$F$111+('[1]Pricing Schedule'!$F$113*M1628))*5,
IF(AND(I1628=110000,R1628&gt;672.8,R1628&lt;=841,M1628&lt;=10),('[1]Pricing Schedule'!$F$103+('[1]Pricing Schedule'!$F$105*M1628))*5,
IF(AND(I1628=110000,R1628&gt;672.8,R1628&lt;=841,M1628&gt;10),('[1]Pricing Schedule'!$F$111+('[1]Pricing Schedule'!$F$113*M1628))*5,
IF(AND(I1628=110000,R1628&gt;1345.6,R1628&lt;=1513.8,M1628&lt;=10),('[1]Pricing Schedule'!$F$103+('[1]Pricing Schedule'!$F$105*M1628))*9,
IF(AND(I1628=110000,R1628&gt;1345.6,R1628&lt;=1513.8,M1628&gt;10),('[1]Pricing Schedule'!$F$111+('[1]Pricing Schedule'!$F$113*M1628))*9,
9999999999)))))))))))))))))))))))))))))))))))))))</f>
        <v>769410</v>
      </c>
      <c r="T1628" s="21">
        <f>IF(AND(I1628=38000,R1628&lt;=4.5,M1628&gt;8),'[1]Pricing Schedule'!$J$9,
IF(AND(I1628=38000,R1628&lt;=4.5,M1628&lt;=8),'[1]Pricing Schedule'!$J$36,
IF(AND(I1628=38000,R1628&gt;4.5,R1628&lt;=9,M1628&gt;8),'[1]Pricing Schedule'!$J$18,
IF(AND(I1628=38000,R1628&gt;4.5,R1628&lt;=9,M1628&lt;=8),'[1]Pricing Schedule'!$J$36,
IF(AND(I1628=38000,R1628&gt;9,R1628&lt;=12.8,M1628&gt;8),'[1]Pricing Schedule'!$J$27,
IF(AND(I1628=38000,R1628&gt;9,R1628&lt;=12.8,M1628&lt;=8),'[1]Pricing Schedule'!$J$36,
IF(AND(I1628=38000,R1628&gt;12.8,R1628&lt;=22.8),'[1]Pricing Schedule'!$J$36,
IF(AND(I1628=38000,R1628&gt;22.8,R1628&lt;=30.2),'[1]Pricing Schedule'!$J$45,
IF(AND(I1628=38000,R1628&gt;30.2,R1628&lt;=45.9),'[1]Pricing Schedule'!$J$54,
IF(AND(I1628=38000,R1628&gt;45.9,R1628&lt;=123.4),'[1]Pricing Schedule'!$J$97,
IF(AND(I1628=38000,R1628&gt;123.4,R1628&lt;=168.2,M1628&lt;=10),'[1]Pricing Schedule'!$J$105,
IF(AND(I1628=38000,R1628&gt;123.4,R1628&lt;=168.2,M1628&gt;10),'[1]Pricing Schedule'!$J$113,
IF(AND(I1628=38000,R1628&gt;168.2,R1628&lt;=336.4,M1628&lt;=10),('[1]Pricing Schedule'!$J$105),
IF(AND(I1628=38000,R1628&gt;168.2,R1628&lt;=336.4,M1628&gt;10),('[1]Pricing Schedule'!$J$113),
IF(AND(I1628=38000,R1628&gt;336.4,R1628&lt;=504.6,M1628&lt;=10),('[1]Pricing Schedule'!$J$105),
IF(AND(I1628=38000,R1628&gt;336.4,R1628&lt;=504.6,M1628&gt;10),('[1]Pricing Schedule'!$J$113),
IF(AND(I1628=38000,R1628&gt;504.6,R1628&lt;=672.8,M1628&lt;=10),('[1]Pricing Schedule'!$J$105),
IF(AND(I1628=38000,R1628&gt;504.6,R1628&lt;=672.8,M1628&gt;10),('[1]Pricing Schedule'!$J$113),
IF(AND(I1628=110000,R1628&lt;=12.8,M1628&gt;2),'[1]Pricing Schedule'!$J$63,
IF(AND(I1628=110000,R1628&lt;=12.8,M1628&lt;=2),'[1]Pricing Schedule'!$J$97,
IF(AND(I1628=110000,R1628&gt;12.8,R1628&lt;=22.8,M1628&gt;3),'[1]Pricing Schedule'!$J$72,
IF(AND(I1628=110000,R1628&gt;12.8,R1628&lt;=22.8,M1628&lt;=3),'[1]Pricing Schedule'!$J$97,
IF(AND(I1628=110000,R1628&gt;22.8,R1628&lt;=30.2),'[1]Pricing Schedule'!$J$81,
IF(AND(I1628=110000,R1628&gt;30.2,R1628&lt;=45.9),'[1]Pricing Schedule'!$J$90,
IF(AND(I1628=110000,R1628&gt;45.9,R1628&lt;=123.4),'[1]Pricing Schedule'!$J$97,
IF(AND(I1628=110000,R1628&gt;123.4,R1628&lt;=168.2,M1628&lt;=10),'[1]Pricing Schedule'!$J$105,
IF(AND(I1628=110000,R1628&gt;123.4,R1628&lt;=168.2,M1628&gt;10),'[1]Pricing Schedule'!$J$113,
IF(AND(I1628=110000,R1628&gt;168.2,R1628&lt;=336.2,M1628&lt;=10),('[1]Pricing Schedule'!$J$105),
IF(AND(I1628=110000,R1628&gt;168.2,R1628&lt;=336.2,M1628&gt;10),('[1]Pricing Schedule'!$J$113),
IF(AND(I1628=110000,R1628&gt;336.4,R1628&lt;=504.6,M1628&lt;=10),('[1]Pricing Schedule'!$J$105),
IF(AND(I1628=110000,R1628&gt;336.4,R1628&lt;=504.6,M1628&gt;10),('[1]Pricing Schedule'!$J$113),
IF(AND(I1628=110000,R1628&gt;504.6,R1628&lt;=672.8,M1628&lt;=10),('[1]Pricing Schedule'!$J$105),
IF(AND(I1628=110000,R1628&gt;504.6,R1628&lt;=672.8,M1628&gt;10),('[1]Pricing Schedule'!$J$113),
IF(AND(I1628=110000,R1628&gt;672.8,R1628&lt;=841,M1628&lt;=10),('[1]Pricing Schedule'!$J$105),
IF(AND(I1628=110000,R1628&gt;672.8,R1628&lt;=841,M1628&gt;10),('[1]Pricing Schedule'!$J$113),
IF(AND(I1628=110000,R1628&gt;1682,R1628&lt;=1850.2,M1628&lt;=10),('[1]Pricing Schedule'!$J$105),
IF(AND(I1628=110000,R1628&gt;1682,R1628&lt;=1850.2,M1628&gt;10),('[1]Pricing Schedule'!$J$113),
IF(AND(I1628=110000,R1628&gt;2018.4,R1628&lt;=2186.6,M1628&lt;=10),('[1]Pricing Schedule'!$J$105),
IF(AND(I1628=110000,R1628&gt;2018.4,R1628&lt;=2186.6,M1628&gt;10),('[1]Pricing Schedule'!$J$113),999999999)))))))))))))))))))))))))))))))))))))))</f>
        <v>4</v>
      </c>
      <c r="U1628" s="40">
        <f t="shared" si="156"/>
        <v>183192.85714285713</v>
      </c>
      <c r="V1628" s="41">
        <f t="shared" si="157"/>
        <v>5.4587281163488903</v>
      </c>
      <c r="Y1628" s="23">
        <v>431</v>
      </c>
      <c r="Z1628" s="23">
        <v>637</v>
      </c>
      <c r="AD1628" s="13"/>
      <c r="AE1628" s="13"/>
      <c r="AF1628" s="13"/>
      <c r="AR1628" s="35"/>
    </row>
    <row r="1629" spans="1:44">
      <c r="A1629" s="23">
        <v>1631</v>
      </c>
      <c r="B1629" s="23">
        <v>1631</v>
      </c>
      <c r="C1629" s="23" t="s">
        <v>2332</v>
      </c>
      <c r="D1629" s="23" t="s">
        <v>110</v>
      </c>
      <c r="E1629" s="23" t="s">
        <v>110</v>
      </c>
      <c r="F1629" s="23" t="s">
        <v>219</v>
      </c>
      <c r="G1629" s="23" t="s">
        <v>220</v>
      </c>
      <c r="H1629" s="23" t="s">
        <v>113</v>
      </c>
      <c r="I1629" s="13">
        <v>38000</v>
      </c>
      <c r="J1629" s="13">
        <v>38000</v>
      </c>
      <c r="K1629" s="13">
        <v>20000</v>
      </c>
      <c r="L1629" s="24">
        <v>6.4269999999999996</v>
      </c>
      <c r="M1629" s="37">
        <f t="shared" si="152"/>
        <v>7</v>
      </c>
      <c r="N1629" s="24">
        <v>2.819</v>
      </c>
      <c r="O1629" s="13">
        <v>3</v>
      </c>
      <c r="P1629" s="36">
        <f t="shared" si="153"/>
        <v>2.1142500000000002</v>
      </c>
      <c r="Q1629" s="38">
        <f t="shared" si="154"/>
        <v>12.600000000000001</v>
      </c>
      <c r="R1629" s="37">
        <f t="shared" si="155"/>
        <v>12.600000000000001</v>
      </c>
      <c r="S1629" s="39">
        <f>IF(AND(I1629=38000,R1629&lt;=4.5,M1629&gt;8),'[1]Pricing Schedule'!$F$8+('[1]Pricing Schedule'!$F$9*M1629),
IF(AND(I1629=38000,R1629&lt;=4.5,M1629&lt;=8),'[1]Pricing Schedule'!$F$34+('[1]Pricing Schedule'!$F$36*M1629),
IF(AND(I1629=38000,R1629&gt;4.5,R1629&lt;=9,M1629&gt;8),'[1]Pricing Schedule'!$F$17+('[1]Pricing Schedule'!$F$18*M1629),
IF(AND(I1629=38000,R1629&gt;4.5,R1629&lt;=9,M1629&lt;=8),'[1]Pricing Schedule'!$F$34+('[1]Pricing Schedule'!$F$36*M1629),
IF(AND(I1629=38000,R1629&gt;9,R1629&lt;=12.8,M1629&gt;8),'[1]Pricing Schedule'!$F$26+('[1]Pricing Schedule'!$F$27*M1629),
IF(AND(I1629=38000,R1629&gt;9,R1629&lt;=12.8,M1629&lt;=8),'[1]Pricing Schedule'!$F$34+('[1]Pricing Schedule'!$F$36*M1629),
IF(AND(I1629=38000,R1629&gt;12.8,R1629&lt;=22.8),'[1]Pricing Schedule'!$F$34+('[1]Pricing Schedule'!$F$36*M1629),
IF(AND(I1629=38000,R1629&gt;22.8,R1629&lt;=30.2),'[1]Pricing Schedule'!$F$43+('[1]Pricing Schedule'!$F$45*M1629),
IF(AND(I1629=38000,R1629&gt;30.2,R1629&lt;=45.9),'[1]Pricing Schedule'!$F$52+('[1]Pricing Schedule'!$F$54*M1629),
IF(AND(I1629=38000,R1629&gt;45.9,R1629&lt;=123.4),'[1]Pricing Schedule'!$F$96+('[1]Pricing Schedule'!$F$97*M1629),
IF(AND(I1629=38000,R1629&gt;123.4,R1629&lt;=168.2,M1629&lt;=10),'[1]Pricing Schedule'!$F$103+('[1]Pricing Schedule'!$F$105*M1629),
IF(AND(I1629=38000,R1629&gt;123.4,R1629&lt;=168.2,M1629&gt;10),'[1]Pricing Schedule'!$F$111+('[1]Pricing Schedule'!$F$113*M1629),
IF(AND(I1629=38000,R1629&gt;157.4,R1629&lt;=336.4,M1629&lt;=10),('[1]Pricing Schedule'!$F$103+('[1]Pricing Schedule'!$F$105*M1629))*2,
IF(AND(I1629=38000,R1629&gt;157.4,R1629&lt;=336.4,M1629&gt;10),('[1]Pricing Schedule'!$F$111+('[1]Pricing Schedule'!$F$113*M1629))*2,
IF(AND(I1629=38000,R1629&gt;314.8,R1629&lt;=504.6,M1629&lt;=10),('[1]Pricing Schedule'!$F$103+('[1]Pricing Schedule'!$F$105*M1629))*3,
IF(AND(I1629=38000,R1629&gt;314.8,R1629&lt;=504.6,M1629&gt;10),('[1]Pricing Schedule'!$F$111+('[1]Pricing Schedule'!$F$113*M1629))*3,
IF(AND(I1629=38000,R1629&gt;472.2,R1629&lt;=672.8,M1629&lt;=10),('[1]Pricing Schedule'!$F$103+('[1]Pricing Schedule'!$F$105*M1629))*4,
IF(AND(I1629=38000,R1629&gt;472.2,R1629&lt;=672.8,M1629&gt;10),('[1]Pricing Schedule'!$F$111+('[1]Pricing Schedule'!$F$113*M1629))*4,
IF(AND(I1629=110000,R1629&lt;=12.8,M1629&gt;2),'[1]Pricing Schedule'!$F$62+('[1]Pricing Schedule'!$F$63*M1629),
IF(AND(I1629=110000,R1629&lt;=12.8,M1629&lt;=2),'[1]Pricing Schedule'!$F$96+('[1]Pricing Schedule'!$F$97*M1629),
IF(AND(I1629=110000,R1629&gt;12.8,R1629&lt;=22.8,M1629&gt;3),'[1]Pricing Schedule'!$F$71+('[1]Pricing Schedule'!$F$72*M1629),
IF(AND(I1629=110000,R1629&gt;12.8,R1629&lt;=22.8,M1629&lt;=3),'[1]Pricing Schedule'!$F$96+('[1]Pricing Schedule'!$F$97*M1629),
IF(AND(I1629=110000,R1629&gt;22.8,R1629&lt;=30.2),'[1]Pricing Schedule'!$F$80+('[1]Pricing Schedule'!$F$81*M1629),
IF(AND(I1629=110000,R1629&gt;30.2,R1629&lt;=45.9),'[1]Pricing Schedule'!$F$89+('[1]Pricing Schedule'!$F$90*M1629),
IF(AND(I1629=110000,R1629&gt;45.9,R1629&lt;=123.4),'[1]Pricing Schedule'!$F$96+('[1]Pricing Schedule'!$F$97*M1629),
IF(AND(I1629=110000,R1629&gt;123.4,R1629&lt;=168.2,M1629&lt;=10),'[1]Pricing Schedule'!$F$103+('[1]Pricing Schedule'!$F$105*M1629),
IF(AND(I1629=110000,R1629&gt;123.4,R1629&lt;=168.2,M1629&gt;10),'[1]Pricing Schedule'!$F$111+('[1]Pricing Schedule'!$F$113*M1629),
IF(AND(I1629=110000,R1629&gt;168.2,R1629&lt;=336.4,M1629&lt;=10),('[1]Pricing Schedule'!$F$103+('[1]Pricing Schedule'!$F$105*M1629))*2,
IF(AND(I1629=110000,R1629&gt;168.2,R1629&lt;=336.4,M1629&gt;10),('[1]Pricing Schedule'!$F$111+('[1]Pricing Schedule'!$F$113*M1629))*2,
IF(AND(I1629=110000,R1629&gt;336.4,R1629&lt;=504.6,M1629&lt;=10),('[1]Pricing Schedule'!$F$103+('[1]Pricing Schedule'!$F$105*M1629))*3,
IF(AND(I1629=110000,R1629&gt;336.4,R1629&lt;=504.6,M1629&gt;10),('[1]Pricing Schedule'!$F$111+('[1]Pricing Schedule'!$F$113*M1629))*3,
IF(AND(I1629=110000,R1629&gt;504.6,R1629&lt;=672.8,M1629&lt;=10),('[1]Pricing Schedule'!$F$103+('[1]Pricing Schedule'!$F$105*M1629))*4,
IF(AND(I1629=110000,R1629&gt;504.6,R1629&lt;=672.8,M1629&gt;10),('[1]Pricing Schedule'!$F$111+('[1]Pricing Schedule'!$F$113*M1629))*4,
IF(AND(I1629=110000,R1629&gt;672.8,R1629&lt;=841,M1629&lt;=10),('[1]Pricing Schedule'!$F$103+('[1]Pricing Schedule'!$F$105*M1629))*5,
IF(AND(I1629=110000,R1629&gt;672.8,R1629&lt;=841,M1629&gt;10),('[1]Pricing Schedule'!$F$111+('[1]Pricing Schedule'!$F$113*M1629))*5,
IF(AND(I1629=110000,R1629&gt;672.8,R1629&lt;=841,M1629&lt;=10),('[1]Pricing Schedule'!$F$103+('[1]Pricing Schedule'!$F$105*M1629))*5,
IF(AND(I1629=110000,R1629&gt;672.8,R1629&lt;=841,M1629&gt;10),('[1]Pricing Schedule'!$F$111+('[1]Pricing Schedule'!$F$113*M1629))*5,
IF(AND(I1629=110000,R1629&gt;1345.6,R1629&lt;=1513.8,M1629&lt;=10),('[1]Pricing Schedule'!$F$103+('[1]Pricing Schedule'!$F$105*M1629))*9,
IF(AND(I1629=110000,R1629&gt;1345.6,R1629&lt;=1513.8,M1629&gt;10),('[1]Pricing Schedule'!$F$111+('[1]Pricing Schedule'!$F$113*M1629))*9,
9999999999)))))))))))))))))))))))))))))))))))))))</f>
        <v>839680</v>
      </c>
      <c r="T1629" s="21">
        <f>IF(AND(I1629=38000,R1629&lt;=4.5,M1629&gt;8),'[1]Pricing Schedule'!$J$9,
IF(AND(I1629=38000,R1629&lt;=4.5,M1629&lt;=8),'[1]Pricing Schedule'!$J$36,
IF(AND(I1629=38000,R1629&gt;4.5,R1629&lt;=9,M1629&gt;8),'[1]Pricing Schedule'!$J$18,
IF(AND(I1629=38000,R1629&gt;4.5,R1629&lt;=9,M1629&lt;=8),'[1]Pricing Schedule'!$J$36,
IF(AND(I1629=38000,R1629&gt;9,R1629&lt;=12.8,M1629&gt;8),'[1]Pricing Schedule'!$J$27,
IF(AND(I1629=38000,R1629&gt;9,R1629&lt;=12.8,M1629&lt;=8),'[1]Pricing Schedule'!$J$36,
IF(AND(I1629=38000,R1629&gt;12.8,R1629&lt;=22.8),'[1]Pricing Schedule'!$J$36,
IF(AND(I1629=38000,R1629&gt;22.8,R1629&lt;=30.2),'[1]Pricing Schedule'!$J$45,
IF(AND(I1629=38000,R1629&gt;30.2,R1629&lt;=45.9),'[1]Pricing Schedule'!$J$54,
IF(AND(I1629=38000,R1629&gt;45.9,R1629&lt;=123.4),'[1]Pricing Schedule'!$J$97,
IF(AND(I1629=38000,R1629&gt;123.4,R1629&lt;=168.2,M1629&lt;=10),'[1]Pricing Schedule'!$J$105,
IF(AND(I1629=38000,R1629&gt;123.4,R1629&lt;=168.2,M1629&gt;10),'[1]Pricing Schedule'!$J$113,
IF(AND(I1629=38000,R1629&gt;168.2,R1629&lt;=336.4,M1629&lt;=10),('[1]Pricing Schedule'!$J$105),
IF(AND(I1629=38000,R1629&gt;168.2,R1629&lt;=336.4,M1629&gt;10),('[1]Pricing Schedule'!$J$113),
IF(AND(I1629=38000,R1629&gt;336.4,R1629&lt;=504.6,M1629&lt;=10),('[1]Pricing Schedule'!$J$105),
IF(AND(I1629=38000,R1629&gt;336.4,R1629&lt;=504.6,M1629&gt;10),('[1]Pricing Schedule'!$J$113),
IF(AND(I1629=38000,R1629&gt;504.6,R1629&lt;=672.8,M1629&lt;=10),('[1]Pricing Schedule'!$J$105),
IF(AND(I1629=38000,R1629&gt;504.6,R1629&lt;=672.8,M1629&gt;10),('[1]Pricing Schedule'!$J$113),
IF(AND(I1629=110000,R1629&lt;=12.8,M1629&gt;2),'[1]Pricing Schedule'!$J$63,
IF(AND(I1629=110000,R1629&lt;=12.8,M1629&lt;=2),'[1]Pricing Schedule'!$J$97,
IF(AND(I1629=110000,R1629&gt;12.8,R1629&lt;=22.8,M1629&gt;3),'[1]Pricing Schedule'!$J$72,
IF(AND(I1629=110000,R1629&gt;12.8,R1629&lt;=22.8,M1629&lt;=3),'[1]Pricing Schedule'!$J$97,
IF(AND(I1629=110000,R1629&gt;22.8,R1629&lt;=30.2),'[1]Pricing Schedule'!$J$81,
IF(AND(I1629=110000,R1629&gt;30.2,R1629&lt;=45.9),'[1]Pricing Schedule'!$J$90,
IF(AND(I1629=110000,R1629&gt;45.9,R1629&lt;=123.4),'[1]Pricing Schedule'!$J$97,
IF(AND(I1629=110000,R1629&gt;123.4,R1629&lt;=168.2,M1629&lt;=10),'[1]Pricing Schedule'!$J$105,
IF(AND(I1629=110000,R1629&gt;123.4,R1629&lt;=168.2,M1629&gt;10),'[1]Pricing Schedule'!$J$113,
IF(AND(I1629=110000,R1629&gt;168.2,R1629&lt;=336.2,M1629&lt;=10),('[1]Pricing Schedule'!$J$105),
IF(AND(I1629=110000,R1629&gt;168.2,R1629&lt;=336.2,M1629&gt;10),('[1]Pricing Schedule'!$J$113),
IF(AND(I1629=110000,R1629&gt;336.4,R1629&lt;=504.6,M1629&lt;=10),('[1]Pricing Schedule'!$J$105),
IF(AND(I1629=110000,R1629&gt;336.4,R1629&lt;=504.6,M1629&gt;10),('[1]Pricing Schedule'!$J$113),
IF(AND(I1629=110000,R1629&gt;504.6,R1629&lt;=672.8,M1629&lt;=10),('[1]Pricing Schedule'!$J$105),
IF(AND(I1629=110000,R1629&gt;504.6,R1629&lt;=672.8,M1629&gt;10),('[1]Pricing Schedule'!$J$113),
IF(AND(I1629=110000,R1629&gt;672.8,R1629&lt;=841,M1629&lt;=10),('[1]Pricing Schedule'!$J$105),
IF(AND(I1629=110000,R1629&gt;672.8,R1629&lt;=841,M1629&gt;10),('[1]Pricing Schedule'!$J$113),
IF(AND(I1629=110000,R1629&gt;1682,R1629&lt;=1850.2,M1629&lt;=10),('[1]Pricing Schedule'!$J$105),
IF(AND(I1629=110000,R1629&gt;1682,R1629&lt;=1850.2,M1629&gt;10),('[1]Pricing Schedule'!$J$113),
IF(AND(I1629=110000,R1629&gt;2018.4,R1629&lt;=2186.6,M1629&lt;=10),('[1]Pricing Schedule'!$J$105),
IF(AND(I1629=110000,R1629&gt;2018.4,R1629&lt;=2186.6,M1629&gt;10),('[1]Pricing Schedule'!$J$113),999999999)))))))))))))))))))))))))))))))))))))))</f>
        <v>4</v>
      </c>
      <c r="U1629" s="40">
        <f t="shared" si="156"/>
        <v>66641.269841269837</v>
      </c>
      <c r="V1629" s="41">
        <f t="shared" si="157"/>
        <v>15.005716463414636</v>
      </c>
      <c r="Y1629" s="23">
        <v>549</v>
      </c>
      <c r="Z1629" s="23">
        <v>637</v>
      </c>
      <c r="AD1629" s="13"/>
      <c r="AE1629" s="13"/>
      <c r="AF1629" s="13"/>
      <c r="AR1629" s="35"/>
    </row>
    <row r="1630" spans="1:44">
      <c r="A1630" s="23">
        <v>1632</v>
      </c>
      <c r="B1630" s="23">
        <v>1632</v>
      </c>
      <c r="C1630" s="23" t="s">
        <v>2333</v>
      </c>
      <c r="D1630" s="23" t="s">
        <v>110</v>
      </c>
      <c r="E1630" s="23" t="s">
        <v>110</v>
      </c>
      <c r="F1630" s="23" t="s">
        <v>199</v>
      </c>
      <c r="G1630" s="23" t="s">
        <v>200</v>
      </c>
      <c r="H1630" s="23" t="s">
        <v>113</v>
      </c>
      <c r="I1630" s="13">
        <v>38000</v>
      </c>
      <c r="J1630" s="13">
        <v>38000</v>
      </c>
      <c r="K1630" s="23" t="s">
        <v>119</v>
      </c>
      <c r="L1630" s="24">
        <v>4.4889999999999999</v>
      </c>
      <c r="M1630" s="37">
        <f t="shared" si="152"/>
        <v>5</v>
      </c>
      <c r="N1630" s="24">
        <v>1.0660000000000001</v>
      </c>
      <c r="O1630" s="13">
        <v>3</v>
      </c>
      <c r="P1630" s="36">
        <f t="shared" si="153"/>
        <v>1.0660000000000001</v>
      </c>
      <c r="Q1630" s="38">
        <f t="shared" si="154"/>
        <v>4.2</v>
      </c>
      <c r="R1630" s="37">
        <f t="shared" si="155"/>
        <v>4.2</v>
      </c>
      <c r="S1630" s="39">
        <f>IF(AND(I1630=38000,R1630&lt;=4.5,M1630&gt;8),'[1]Pricing Schedule'!$F$8+('[1]Pricing Schedule'!$F$9*M1630),
IF(AND(I1630=38000,R1630&lt;=4.5,M1630&lt;=8),'[1]Pricing Schedule'!$F$34+('[1]Pricing Schedule'!$F$36*M1630),
IF(AND(I1630=38000,R1630&gt;4.5,R1630&lt;=9,M1630&gt;8),'[1]Pricing Schedule'!$F$17+('[1]Pricing Schedule'!$F$18*M1630),
IF(AND(I1630=38000,R1630&gt;4.5,R1630&lt;=9,M1630&lt;=8),'[1]Pricing Schedule'!$F$34+('[1]Pricing Schedule'!$F$36*M1630),
IF(AND(I1630=38000,R1630&gt;9,R1630&lt;=12.8,M1630&gt;8),'[1]Pricing Schedule'!$F$26+('[1]Pricing Schedule'!$F$27*M1630),
IF(AND(I1630=38000,R1630&gt;9,R1630&lt;=12.8,M1630&lt;=8),'[1]Pricing Schedule'!$F$34+('[1]Pricing Schedule'!$F$36*M1630),
IF(AND(I1630=38000,R1630&gt;12.8,R1630&lt;=22.8),'[1]Pricing Schedule'!$F$34+('[1]Pricing Schedule'!$F$36*M1630),
IF(AND(I1630=38000,R1630&gt;22.8,R1630&lt;=30.2),'[1]Pricing Schedule'!$F$43+('[1]Pricing Schedule'!$F$45*M1630),
IF(AND(I1630=38000,R1630&gt;30.2,R1630&lt;=45.9),'[1]Pricing Schedule'!$F$52+('[1]Pricing Schedule'!$F$54*M1630),
IF(AND(I1630=38000,R1630&gt;45.9,R1630&lt;=123.4),'[1]Pricing Schedule'!$F$96+('[1]Pricing Schedule'!$F$97*M1630),
IF(AND(I1630=38000,R1630&gt;123.4,R1630&lt;=168.2,M1630&lt;=10),'[1]Pricing Schedule'!$F$103+('[1]Pricing Schedule'!$F$105*M1630),
IF(AND(I1630=38000,R1630&gt;123.4,R1630&lt;=168.2,M1630&gt;10),'[1]Pricing Schedule'!$F$111+('[1]Pricing Schedule'!$F$113*M1630),
IF(AND(I1630=38000,R1630&gt;157.4,R1630&lt;=336.4,M1630&lt;=10),('[1]Pricing Schedule'!$F$103+('[1]Pricing Schedule'!$F$105*M1630))*2,
IF(AND(I1630=38000,R1630&gt;157.4,R1630&lt;=336.4,M1630&gt;10),('[1]Pricing Schedule'!$F$111+('[1]Pricing Schedule'!$F$113*M1630))*2,
IF(AND(I1630=38000,R1630&gt;314.8,R1630&lt;=504.6,M1630&lt;=10),('[1]Pricing Schedule'!$F$103+('[1]Pricing Schedule'!$F$105*M1630))*3,
IF(AND(I1630=38000,R1630&gt;314.8,R1630&lt;=504.6,M1630&gt;10),('[1]Pricing Schedule'!$F$111+('[1]Pricing Schedule'!$F$113*M1630))*3,
IF(AND(I1630=38000,R1630&gt;472.2,R1630&lt;=672.8,M1630&lt;=10),('[1]Pricing Schedule'!$F$103+('[1]Pricing Schedule'!$F$105*M1630))*4,
IF(AND(I1630=38000,R1630&gt;472.2,R1630&lt;=672.8,M1630&gt;10),('[1]Pricing Schedule'!$F$111+('[1]Pricing Schedule'!$F$113*M1630))*4,
IF(AND(I1630=110000,R1630&lt;=12.8,M1630&gt;2),'[1]Pricing Schedule'!$F$62+('[1]Pricing Schedule'!$F$63*M1630),
IF(AND(I1630=110000,R1630&lt;=12.8,M1630&lt;=2),'[1]Pricing Schedule'!$F$96+('[1]Pricing Schedule'!$F$97*M1630),
IF(AND(I1630=110000,R1630&gt;12.8,R1630&lt;=22.8,M1630&gt;3),'[1]Pricing Schedule'!$F$71+('[1]Pricing Schedule'!$F$72*M1630),
IF(AND(I1630=110000,R1630&gt;12.8,R1630&lt;=22.8,M1630&lt;=3),'[1]Pricing Schedule'!$F$96+('[1]Pricing Schedule'!$F$97*M1630),
IF(AND(I1630=110000,R1630&gt;22.8,R1630&lt;=30.2),'[1]Pricing Schedule'!$F$80+('[1]Pricing Schedule'!$F$81*M1630),
IF(AND(I1630=110000,R1630&gt;30.2,R1630&lt;=45.9),'[1]Pricing Schedule'!$F$89+('[1]Pricing Schedule'!$F$90*M1630),
IF(AND(I1630=110000,R1630&gt;45.9,R1630&lt;=123.4),'[1]Pricing Schedule'!$F$96+('[1]Pricing Schedule'!$F$97*M1630),
IF(AND(I1630=110000,R1630&gt;123.4,R1630&lt;=168.2,M1630&lt;=10),'[1]Pricing Schedule'!$F$103+('[1]Pricing Schedule'!$F$105*M1630),
IF(AND(I1630=110000,R1630&gt;123.4,R1630&lt;=168.2,M1630&gt;10),'[1]Pricing Schedule'!$F$111+('[1]Pricing Schedule'!$F$113*M1630),
IF(AND(I1630=110000,R1630&gt;168.2,R1630&lt;=336.4,M1630&lt;=10),('[1]Pricing Schedule'!$F$103+('[1]Pricing Schedule'!$F$105*M1630))*2,
IF(AND(I1630=110000,R1630&gt;168.2,R1630&lt;=336.4,M1630&gt;10),('[1]Pricing Schedule'!$F$111+('[1]Pricing Schedule'!$F$113*M1630))*2,
IF(AND(I1630=110000,R1630&gt;336.4,R1630&lt;=504.6,M1630&lt;=10),('[1]Pricing Schedule'!$F$103+('[1]Pricing Schedule'!$F$105*M1630))*3,
IF(AND(I1630=110000,R1630&gt;336.4,R1630&lt;=504.6,M1630&gt;10),('[1]Pricing Schedule'!$F$111+('[1]Pricing Schedule'!$F$113*M1630))*3,
IF(AND(I1630=110000,R1630&gt;504.6,R1630&lt;=672.8,M1630&lt;=10),('[1]Pricing Schedule'!$F$103+('[1]Pricing Schedule'!$F$105*M1630))*4,
IF(AND(I1630=110000,R1630&gt;504.6,R1630&lt;=672.8,M1630&gt;10),('[1]Pricing Schedule'!$F$111+('[1]Pricing Schedule'!$F$113*M1630))*4,
IF(AND(I1630=110000,R1630&gt;672.8,R1630&lt;=841,M1630&lt;=10),('[1]Pricing Schedule'!$F$103+('[1]Pricing Schedule'!$F$105*M1630))*5,
IF(AND(I1630=110000,R1630&gt;672.8,R1630&lt;=841,M1630&gt;10),('[1]Pricing Schedule'!$F$111+('[1]Pricing Schedule'!$F$113*M1630))*5,
IF(AND(I1630=110000,R1630&gt;672.8,R1630&lt;=841,M1630&lt;=10),('[1]Pricing Schedule'!$F$103+('[1]Pricing Schedule'!$F$105*M1630))*5,
IF(AND(I1630=110000,R1630&gt;672.8,R1630&lt;=841,M1630&gt;10),('[1]Pricing Schedule'!$F$111+('[1]Pricing Schedule'!$F$113*M1630))*5,
IF(AND(I1630=110000,R1630&gt;1345.6,R1630&lt;=1513.8,M1630&lt;=10),('[1]Pricing Schedule'!$F$103+('[1]Pricing Schedule'!$F$105*M1630))*9,
IF(AND(I1630=110000,R1630&gt;1345.6,R1630&lt;=1513.8,M1630&gt;10),('[1]Pricing Schedule'!$F$111+('[1]Pricing Schedule'!$F$113*M1630))*9,
9999999999)))))))))))))))))))))))))))))))))))))))</f>
        <v>699140</v>
      </c>
      <c r="T1630" s="21">
        <f>IF(AND(I1630=38000,R1630&lt;=4.5,M1630&gt;8),'[1]Pricing Schedule'!$J$9,
IF(AND(I1630=38000,R1630&lt;=4.5,M1630&lt;=8),'[1]Pricing Schedule'!$J$36,
IF(AND(I1630=38000,R1630&gt;4.5,R1630&lt;=9,M1630&gt;8),'[1]Pricing Schedule'!$J$18,
IF(AND(I1630=38000,R1630&gt;4.5,R1630&lt;=9,M1630&lt;=8),'[1]Pricing Schedule'!$J$36,
IF(AND(I1630=38000,R1630&gt;9,R1630&lt;=12.8,M1630&gt;8),'[1]Pricing Schedule'!$J$27,
IF(AND(I1630=38000,R1630&gt;9,R1630&lt;=12.8,M1630&lt;=8),'[1]Pricing Schedule'!$J$36,
IF(AND(I1630=38000,R1630&gt;12.8,R1630&lt;=22.8),'[1]Pricing Schedule'!$J$36,
IF(AND(I1630=38000,R1630&gt;22.8,R1630&lt;=30.2),'[1]Pricing Schedule'!$J$45,
IF(AND(I1630=38000,R1630&gt;30.2,R1630&lt;=45.9),'[1]Pricing Schedule'!$J$54,
IF(AND(I1630=38000,R1630&gt;45.9,R1630&lt;=123.4),'[1]Pricing Schedule'!$J$97,
IF(AND(I1630=38000,R1630&gt;123.4,R1630&lt;=168.2,M1630&lt;=10),'[1]Pricing Schedule'!$J$105,
IF(AND(I1630=38000,R1630&gt;123.4,R1630&lt;=168.2,M1630&gt;10),'[1]Pricing Schedule'!$J$113,
IF(AND(I1630=38000,R1630&gt;168.2,R1630&lt;=336.4,M1630&lt;=10),('[1]Pricing Schedule'!$J$105),
IF(AND(I1630=38000,R1630&gt;168.2,R1630&lt;=336.4,M1630&gt;10),('[1]Pricing Schedule'!$J$113),
IF(AND(I1630=38000,R1630&gt;336.4,R1630&lt;=504.6,M1630&lt;=10),('[1]Pricing Schedule'!$J$105),
IF(AND(I1630=38000,R1630&gt;336.4,R1630&lt;=504.6,M1630&gt;10),('[1]Pricing Schedule'!$J$113),
IF(AND(I1630=38000,R1630&gt;504.6,R1630&lt;=672.8,M1630&lt;=10),('[1]Pricing Schedule'!$J$105),
IF(AND(I1630=38000,R1630&gt;504.6,R1630&lt;=672.8,M1630&gt;10),('[1]Pricing Schedule'!$J$113),
IF(AND(I1630=110000,R1630&lt;=12.8,M1630&gt;2),'[1]Pricing Schedule'!$J$63,
IF(AND(I1630=110000,R1630&lt;=12.8,M1630&lt;=2),'[1]Pricing Schedule'!$J$97,
IF(AND(I1630=110000,R1630&gt;12.8,R1630&lt;=22.8,M1630&gt;3),'[1]Pricing Schedule'!$J$72,
IF(AND(I1630=110000,R1630&gt;12.8,R1630&lt;=22.8,M1630&lt;=3),'[1]Pricing Schedule'!$J$97,
IF(AND(I1630=110000,R1630&gt;22.8,R1630&lt;=30.2),'[1]Pricing Schedule'!$J$81,
IF(AND(I1630=110000,R1630&gt;30.2,R1630&lt;=45.9),'[1]Pricing Schedule'!$J$90,
IF(AND(I1630=110000,R1630&gt;45.9,R1630&lt;=123.4),'[1]Pricing Schedule'!$J$97,
IF(AND(I1630=110000,R1630&gt;123.4,R1630&lt;=168.2,M1630&lt;=10),'[1]Pricing Schedule'!$J$105,
IF(AND(I1630=110000,R1630&gt;123.4,R1630&lt;=168.2,M1630&gt;10),'[1]Pricing Schedule'!$J$113,
IF(AND(I1630=110000,R1630&gt;168.2,R1630&lt;=336.2,M1630&lt;=10),('[1]Pricing Schedule'!$J$105),
IF(AND(I1630=110000,R1630&gt;168.2,R1630&lt;=336.2,M1630&gt;10),('[1]Pricing Schedule'!$J$113),
IF(AND(I1630=110000,R1630&gt;336.4,R1630&lt;=504.6,M1630&lt;=10),('[1]Pricing Schedule'!$J$105),
IF(AND(I1630=110000,R1630&gt;336.4,R1630&lt;=504.6,M1630&gt;10),('[1]Pricing Schedule'!$J$113),
IF(AND(I1630=110000,R1630&gt;504.6,R1630&lt;=672.8,M1630&lt;=10),('[1]Pricing Schedule'!$J$105),
IF(AND(I1630=110000,R1630&gt;504.6,R1630&lt;=672.8,M1630&gt;10),('[1]Pricing Schedule'!$J$113),
IF(AND(I1630=110000,R1630&gt;672.8,R1630&lt;=841,M1630&lt;=10),('[1]Pricing Schedule'!$J$105),
IF(AND(I1630=110000,R1630&gt;672.8,R1630&lt;=841,M1630&gt;10),('[1]Pricing Schedule'!$J$113),
IF(AND(I1630=110000,R1630&gt;1682,R1630&lt;=1850.2,M1630&lt;=10),('[1]Pricing Schedule'!$J$105),
IF(AND(I1630=110000,R1630&gt;1682,R1630&lt;=1850.2,M1630&gt;10),('[1]Pricing Schedule'!$J$113),
IF(AND(I1630=110000,R1630&gt;2018.4,R1630&lt;=2186.6,M1630&lt;=10),('[1]Pricing Schedule'!$J$105),
IF(AND(I1630=110000,R1630&gt;2018.4,R1630&lt;=2186.6,M1630&gt;10),('[1]Pricing Schedule'!$J$113),999999999)))))))))))))))))))))))))))))))))))))))</f>
        <v>4</v>
      </c>
      <c r="U1630" s="40">
        <f t="shared" si="156"/>
        <v>166461.90476190476</v>
      </c>
      <c r="V1630" s="41">
        <f t="shared" si="157"/>
        <v>6.0073804960379897</v>
      </c>
      <c r="Y1630" s="23">
        <v>175</v>
      </c>
      <c r="Z1630" s="23">
        <v>151</v>
      </c>
      <c r="AD1630" s="13"/>
      <c r="AE1630" s="13"/>
      <c r="AF1630" s="13"/>
      <c r="AR1630" s="35"/>
    </row>
    <row r="1631" spans="1:44">
      <c r="A1631" s="23">
        <v>1633</v>
      </c>
      <c r="B1631" s="23">
        <v>1633</v>
      </c>
      <c r="C1631" s="23" t="s">
        <v>2334</v>
      </c>
      <c r="D1631" s="23" t="s">
        <v>110</v>
      </c>
      <c r="E1631" s="23" t="s">
        <v>110</v>
      </c>
      <c r="F1631" s="23" t="s">
        <v>199</v>
      </c>
      <c r="G1631" s="23" t="s">
        <v>200</v>
      </c>
      <c r="H1631" s="23" t="s">
        <v>113</v>
      </c>
      <c r="I1631" s="13">
        <v>38000</v>
      </c>
      <c r="J1631" s="13">
        <v>38000</v>
      </c>
      <c r="K1631" s="23" t="s">
        <v>119</v>
      </c>
      <c r="L1631" s="24">
        <v>5.4580000000000002</v>
      </c>
      <c r="M1631" s="37">
        <f t="shared" si="152"/>
        <v>6</v>
      </c>
      <c r="N1631" s="24">
        <v>1.827</v>
      </c>
      <c r="O1631" s="13">
        <v>3</v>
      </c>
      <c r="P1631" s="36">
        <f t="shared" si="153"/>
        <v>1.37025</v>
      </c>
      <c r="Q1631" s="38">
        <f t="shared" si="154"/>
        <v>8.4</v>
      </c>
      <c r="R1631" s="37">
        <f t="shared" si="155"/>
        <v>8.4</v>
      </c>
      <c r="S1631" s="39">
        <f>IF(AND(I1631=38000,R1631&lt;=4.5,M1631&gt;8),'[1]Pricing Schedule'!$F$8+('[1]Pricing Schedule'!$F$9*M1631),
IF(AND(I1631=38000,R1631&lt;=4.5,M1631&lt;=8),'[1]Pricing Schedule'!$F$34+('[1]Pricing Schedule'!$F$36*M1631),
IF(AND(I1631=38000,R1631&gt;4.5,R1631&lt;=9,M1631&gt;8),'[1]Pricing Schedule'!$F$17+('[1]Pricing Schedule'!$F$18*M1631),
IF(AND(I1631=38000,R1631&gt;4.5,R1631&lt;=9,M1631&lt;=8),'[1]Pricing Schedule'!$F$34+('[1]Pricing Schedule'!$F$36*M1631),
IF(AND(I1631=38000,R1631&gt;9,R1631&lt;=12.8,M1631&gt;8),'[1]Pricing Schedule'!$F$26+('[1]Pricing Schedule'!$F$27*M1631),
IF(AND(I1631=38000,R1631&gt;9,R1631&lt;=12.8,M1631&lt;=8),'[1]Pricing Schedule'!$F$34+('[1]Pricing Schedule'!$F$36*M1631),
IF(AND(I1631=38000,R1631&gt;12.8,R1631&lt;=22.8),'[1]Pricing Schedule'!$F$34+('[1]Pricing Schedule'!$F$36*M1631),
IF(AND(I1631=38000,R1631&gt;22.8,R1631&lt;=30.2),'[1]Pricing Schedule'!$F$43+('[1]Pricing Schedule'!$F$45*M1631),
IF(AND(I1631=38000,R1631&gt;30.2,R1631&lt;=45.9),'[1]Pricing Schedule'!$F$52+('[1]Pricing Schedule'!$F$54*M1631),
IF(AND(I1631=38000,R1631&gt;45.9,R1631&lt;=123.4),'[1]Pricing Schedule'!$F$96+('[1]Pricing Schedule'!$F$97*M1631),
IF(AND(I1631=38000,R1631&gt;123.4,R1631&lt;=168.2,M1631&lt;=10),'[1]Pricing Schedule'!$F$103+('[1]Pricing Schedule'!$F$105*M1631),
IF(AND(I1631=38000,R1631&gt;123.4,R1631&lt;=168.2,M1631&gt;10),'[1]Pricing Schedule'!$F$111+('[1]Pricing Schedule'!$F$113*M1631),
IF(AND(I1631=38000,R1631&gt;157.4,R1631&lt;=336.4,M1631&lt;=10),('[1]Pricing Schedule'!$F$103+('[1]Pricing Schedule'!$F$105*M1631))*2,
IF(AND(I1631=38000,R1631&gt;157.4,R1631&lt;=336.4,M1631&gt;10),('[1]Pricing Schedule'!$F$111+('[1]Pricing Schedule'!$F$113*M1631))*2,
IF(AND(I1631=38000,R1631&gt;314.8,R1631&lt;=504.6,M1631&lt;=10),('[1]Pricing Schedule'!$F$103+('[1]Pricing Schedule'!$F$105*M1631))*3,
IF(AND(I1631=38000,R1631&gt;314.8,R1631&lt;=504.6,M1631&gt;10),('[1]Pricing Schedule'!$F$111+('[1]Pricing Schedule'!$F$113*M1631))*3,
IF(AND(I1631=38000,R1631&gt;472.2,R1631&lt;=672.8,M1631&lt;=10),('[1]Pricing Schedule'!$F$103+('[1]Pricing Schedule'!$F$105*M1631))*4,
IF(AND(I1631=38000,R1631&gt;472.2,R1631&lt;=672.8,M1631&gt;10),('[1]Pricing Schedule'!$F$111+('[1]Pricing Schedule'!$F$113*M1631))*4,
IF(AND(I1631=110000,R1631&lt;=12.8,M1631&gt;2),'[1]Pricing Schedule'!$F$62+('[1]Pricing Schedule'!$F$63*M1631),
IF(AND(I1631=110000,R1631&lt;=12.8,M1631&lt;=2),'[1]Pricing Schedule'!$F$96+('[1]Pricing Schedule'!$F$97*M1631),
IF(AND(I1631=110000,R1631&gt;12.8,R1631&lt;=22.8,M1631&gt;3),'[1]Pricing Schedule'!$F$71+('[1]Pricing Schedule'!$F$72*M1631),
IF(AND(I1631=110000,R1631&gt;12.8,R1631&lt;=22.8,M1631&lt;=3),'[1]Pricing Schedule'!$F$96+('[1]Pricing Schedule'!$F$97*M1631),
IF(AND(I1631=110000,R1631&gt;22.8,R1631&lt;=30.2),'[1]Pricing Schedule'!$F$80+('[1]Pricing Schedule'!$F$81*M1631),
IF(AND(I1631=110000,R1631&gt;30.2,R1631&lt;=45.9),'[1]Pricing Schedule'!$F$89+('[1]Pricing Schedule'!$F$90*M1631),
IF(AND(I1631=110000,R1631&gt;45.9,R1631&lt;=123.4),'[1]Pricing Schedule'!$F$96+('[1]Pricing Schedule'!$F$97*M1631),
IF(AND(I1631=110000,R1631&gt;123.4,R1631&lt;=168.2,M1631&lt;=10),'[1]Pricing Schedule'!$F$103+('[1]Pricing Schedule'!$F$105*M1631),
IF(AND(I1631=110000,R1631&gt;123.4,R1631&lt;=168.2,M1631&gt;10),'[1]Pricing Schedule'!$F$111+('[1]Pricing Schedule'!$F$113*M1631),
IF(AND(I1631=110000,R1631&gt;168.2,R1631&lt;=336.4,M1631&lt;=10),('[1]Pricing Schedule'!$F$103+('[1]Pricing Schedule'!$F$105*M1631))*2,
IF(AND(I1631=110000,R1631&gt;168.2,R1631&lt;=336.4,M1631&gt;10),('[1]Pricing Schedule'!$F$111+('[1]Pricing Schedule'!$F$113*M1631))*2,
IF(AND(I1631=110000,R1631&gt;336.4,R1631&lt;=504.6,M1631&lt;=10),('[1]Pricing Schedule'!$F$103+('[1]Pricing Schedule'!$F$105*M1631))*3,
IF(AND(I1631=110000,R1631&gt;336.4,R1631&lt;=504.6,M1631&gt;10),('[1]Pricing Schedule'!$F$111+('[1]Pricing Schedule'!$F$113*M1631))*3,
IF(AND(I1631=110000,R1631&gt;504.6,R1631&lt;=672.8,M1631&lt;=10),('[1]Pricing Schedule'!$F$103+('[1]Pricing Schedule'!$F$105*M1631))*4,
IF(AND(I1631=110000,R1631&gt;504.6,R1631&lt;=672.8,M1631&gt;10),('[1]Pricing Schedule'!$F$111+('[1]Pricing Schedule'!$F$113*M1631))*4,
IF(AND(I1631=110000,R1631&gt;672.8,R1631&lt;=841,M1631&lt;=10),('[1]Pricing Schedule'!$F$103+('[1]Pricing Schedule'!$F$105*M1631))*5,
IF(AND(I1631=110000,R1631&gt;672.8,R1631&lt;=841,M1631&gt;10),('[1]Pricing Schedule'!$F$111+('[1]Pricing Schedule'!$F$113*M1631))*5,
IF(AND(I1631=110000,R1631&gt;672.8,R1631&lt;=841,M1631&lt;=10),('[1]Pricing Schedule'!$F$103+('[1]Pricing Schedule'!$F$105*M1631))*5,
IF(AND(I1631=110000,R1631&gt;672.8,R1631&lt;=841,M1631&gt;10),('[1]Pricing Schedule'!$F$111+('[1]Pricing Schedule'!$F$113*M1631))*5,
IF(AND(I1631=110000,R1631&gt;1345.6,R1631&lt;=1513.8,M1631&lt;=10),('[1]Pricing Schedule'!$F$103+('[1]Pricing Schedule'!$F$105*M1631))*9,
IF(AND(I1631=110000,R1631&gt;1345.6,R1631&lt;=1513.8,M1631&gt;10),('[1]Pricing Schedule'!$F$111+('[1]Pricing Schedule'!$F$113*M1631))*9,
9999999999)))))))))))))))))))))))))))))))))))))))</f>
        <v>769410</v>
      </c>
      <c r="T1631" s="21">
        <f>IF(AND(I1631=38000,R1631&lt;=4.5,M1631&gt;8),'[1]Pricing Schedule'!$J$9,
IF(AND(I1631=38000,R1631&lt;=4.5,M1631&lt;=8),'[1]Pricing Schedule'!$J$36,
IF(AND(I1631=38000,R1631&gt;4.5,R1631&lt;=9,M1631&gt;8),'[1]Pricing Schedule'!$J$18,
IF(AND(I1631=38000,R1631&gt;4.5,R1631&lt;=9,M1631&lt;=8),'[1]Pricing Schedule'!$J$36,
IF(AND(I1631=38000,R1631&gt;9,R1631&lt;=12.8,M1631&gt;8),'[1]Pricing Schedule'!$J$27,
IF(AND(I1631=38000,R1631&gt;9,R1631&lt;=12.8,M1631&lt;=8),'[1]Pricing Schedule'!$J$36,
IF(AND(I1631=38000,R1631&gt;12.8,R1631&lt;=22.8),'[1]Pricing Schedule'!$J$36,
IF(AND(I1631=38000,R1631&gt;22.8,R1631&lt;=30.2),'[1]Pricing Schedule'!$J$45,
IF(AND(I1631=38000,R1631&gt;30.2,R1631&lt;=45.9),'[1]Pricing Schedule'!$J$54,
IF(AND(I1631=38000,R1631&gt;45.9,R1631&lt;=123.4),'[1]Pricing Schedule'!$J$97,
IF(AND(I1631=38000,R1631&gt;123.4,R1631&lt;=168.2,M1631&lt;=10),'[1]Pricing Schedule'!$J$105,
IF(AND(I1631=38000,R1631&gt;123.4,R1631&lt;=168.2,M1631&gt;10),'[1]Pricing Schedule'!$J$113,
IF(AND(I1631=38000,R1631&gt;168.2,R1631&lt;=336.4,M1631&lt;=10),('[1]Pricing Schedule'!$J$105),
IF(AND(I1631=38000,R1631&gt;168.2,R1631&lt;=336.4,M1631&gt;10),('[1]Pricing Schedule'!$J$113),
IF(AND(I1631=38000,R1631&gt;336.4,R1631&lt;=504.6,M1631&lt;=10),('[1]Pricing Schedule'!$J$105),
IF(AND(I1631=38000,R1631&gt;336.4,R1631&lt;=504.6,M1631&gt;10),('[1]Pricing Schedule'!$J$113),
IF(AND(I1631=38000,R1631&gt;504.6,R1631&lt;=672.8,M1631&lt;=10),('[1]Pricing Schedule'!$J$105),
IF(AND(I1631=38000,R1631&gt;504.6,R1631&lt;=672.8,M1631&gt;10),('[1]Pricing Schedule'!$J$113),
IF(AND(I1631=110000,R1631&lt;=12.8,M1631&gt;2),'[1]Pricing Schedule'!$J$63,
IF(AND(I1631=110000,R1631&lt;=12.8,M1631&lt;=2),'[1]Pricing Schedule'!$J$97,
IF(AND(I1631=110000,R1631&gt;12.8,R1631&lt;=22.8,M1631&gt;3),'[1]Pricing Schedule'!$J$72,
IF(AND(I1631=110000,R1631&gt;12.8,R1631&lt;=22.8,M1631&lt;=3),'[1]Pricing Schedule'!$J$97,
IF(AND(I1631=110000,R1631&gt;22.8,R1631&lt;=30.2),'[1]Pricing Schedule'!$J$81,
IF(AND(I1631=110000,R1631&gt;30.2,R1631&lt;=45.9),'[1]Pricing Schedule'!$J$90,
IF(AND(I1631=110000,R1631&gt;45.9,R1631&lt;=123.4),'[1]Pricing Schedule'!$J$97,
IF(AND(I1631=110000,R1631&gt;123.4,R1631&lt;=168.2,M1631&lt;=10),'[1]Pricing Schedule'!$J$105,
IF(AND(I1631=110000,R1631&gt;123.4,R1631&lt;=168.2,M1631&gt;10),'[1]Pricing Schedule'!$J$113,
IF(AND(I1631=110000,R1631&gt;168.2,R1631&lt;=336.2,M1631&lt;=10),('[1]Pricing Schedule'!$J$105),
IF(AND(I1631=110000,R1631&gt;168.2,R1631&lt;=336.2,M1631&gt;10),('[1]Pricing Schedule'!$J$113),
IF(AND(I1631=110000,R1631&gt;336.4,R1631&lt;=504.6,M1631&lt;=10),('[1]Pricing Schedule'!$J$105),
IF(AND(I1631=110000,R1631&gt;336.4,R1631&lt;=504.6,M1631&gt;10),('[1]Pricing Schedule'!$J$113),
IF(AND(I1631=110000,R1631&gt;504.6,R1631&lt;=672.8,M1631&lt;=10),('[1]Pricing Schedule'!$J$105),
IF(AND(I1631=110000,R1631&gt;504.6,R1631&lt;=672.8,M1631&gt;10),('[1]Pricing Schedule'!$J$113),
IF(AND(I1631=110000,R1631&gt;672.8,R1631&lt;=841,M1631&lt;=10),('[1]Pricing Schedule'!$J$105),
IF(AND(I1631=110000,R1631&gt;672.8,R1631&lt;=841,M1631&gt;10),('[1]Pricing Schedule'!$J$113),
IF(AND(I1631=110000,R1631&gt;1682,R1631&lt;=1850.2,M1631&lt;=10),('[1]Pricing Schedule'!$J$105),
IF(AND(I1631=110000,R1631&gt;1682,R1631&lt;=1850.2,M1631&gt;10),('[1]Pricing Schedule'!$J$113),
IF(AND(I1631=110000,R1631&gt;2018.4,R1631&lt;=2186.6,M1631&lt;=10),('[1]Pricing Schedule'!$J$105),
IF(AND(I1631=110000,R1631&gt;2018.4,R1631&lt;=2186.6,M1631&gt;10),('[1]Pricing Schedule'!$J$113),999999999)))))))))))))))))))))))))))))))))))))))</f>
        <v>4</v>
      </c>
      <c r="U1631" s="40">
        <f t="shared" si="156"/>
        <v>91596.428571428565</v>
      </c>
      <c r="V1631" s="41">
        <f t="shared" si="157"/>
        <v>10.917456232697781</v>
      </c>
      <c r="Y1631" s="23">
        <v>233</v>
      </c>
      <c r="Z1631" s="23">
        <v>151</v>
      </c>
      <c r="AD1631" s="13"/>
      <c r="AE1631" s="13"/>
      <c r="AF1631" s="13"/>
      <c r="AR1631" s="35"/>
    </row>
    <row r="1632" spans="1:44">
      <c r="A1632" s="23">
        <v>1634</v>
      </c>
      <c r="B1632" s="23">
        <v>1634</v>
      </c>
      <c r="C1632" s="23" t="s">
        <v>2335</v>
      </c>
      <c r="D1632" s="23" t="s">
        <v>110</v>
      </c>
      <c r="E1632" s="23" t="s">
        <v>110</v>
      </c>
      <c r="F1632" s="23" t="s">
        <v>2336</v>
      </c>
      <c r="G1632" s="23" t="s">
        <v>2337</v>
      </c>
      <c r="H1632" s="23" t="s">
        <v>113</v>
      </c>
      <c r="I1632" s="13">
        <v>38000</v>
      </c>
      <c r="J1632" s="13">
        <v>38000</v>
      </c>
      <c r="K1632" s="13">
        <v>10000</v>
      </c>
      <c r="L1632" s="24">
        <v>7.96</v>
      </c>
      <c r="M1632" s="37">
        <f t="shared" si="152"/>
        <v>8</v>
      </c>
      <c r="N1632" s="24">
        <v>2.69</v>
      </c>
      <c r="O1632" s="13">
        <v>3</v>
      </c>
      <c r="P1632" s="36">
        <f t="shared" si="153"/>
        <v>2.0175000000000001</v>
      </c>
      <c r="Q1632" s="38">
        <f t="shared" si="154"/>
        <v>12.600000000000001</v>
      </c>
      <c r="R1632" s="37">
        <f t="shared" si="155"/>
        <v>12.600000000000001</v>
      </c>
      <c r="S1632" s="39">
        <f>IF(AND(I1632=38000,R1632&lt;=4.5,M1632&gt;8),'[1]Pricing Schedule'!$F$8+('[1]Pricing Schedule'!$F$9*M1632),
IF(AND(I1632=38000,R1632&lt;=4.5,M1632&lt;=8),'[1]Pricing Schedule'!$F$34+('[1]Pricing Schedule'!$F$36*M1632),
IF(AND(I1632=38000,R1632&gt;4.5,R1632&lt;=9,M1632&gt;8),'[1]Pricing Schedule'!$F$17+('[1]Pricing Schedule'!$F$18*M1632),
IF(AND(I1632=38000,R1632&gt;4.5,R1632&lt;=9,M1632&lt;=8),'[1]Pricing Schedule'!$F$34+('[1]Pricing Schedule'!$F$36*M1632),
IF(AND(I1632=38000,R1632&gt;9,R1632&lt;=12.8,M1632&gt;8),'[1]Pricing Schedule'!$F$26+('[1]Pricing Schedule'!$F$27*M1632),
IF(AND(I1632=38000,R1632&gt;9,R1632&lt;=12.8,M1632&lt;=8),'[1]Pricing Schedule'!$F$34+('[1]Pricing Schedule'!$F$36*M1632),
IF(AND(I1632=38000,R1632&gt;12.8,R1632&lt;=22.8),'[1]Pricing Schedule'!$F$34+('[1]Pricing Schedule'!$F$36*M1632),
IF(AND(I1632=38000,R1632&gt;22.8,R1632&lt;=30.2),'[1]Pricing Schedule'!$F$43+('[1]Pricing Schedule'!$F$45*M1632),
IF(AND(I1632=38000,R1632&gt;30.2,R1632&lt;=45.9),'[1]Pricing Schedule'!$F$52+('[1]Pricing Schedule'!$F$54*M1632),
IF(AND(I1632=38000,R1632&gt;45.9,R1632&lt;=123.4),'[1]Pricing Schedule'!$F$96+('[1]Pricing Schedule'!$F$97*M1632),
IF(AND(I1632=38000,R1632&gt;123.4,R1632&lt;=168.2,M1632&lt;=10),'[1]Pricing Schedule'!$F$103+('[1]Pricing Schedule'!$F$105*M1632),
IF(AND(I1632=38000,R1632&gt;123.4,R1632&lt;=168.2,M1632&gt;10),'[1]Pricing Schedule'!$F$111+('[1]Pricing Schedule'!$F$113*M1632),
IF(AND(I1632=38000,R1632&gt;157.4,R1632&lt;=336.4,M1632&lt;=10),('[1]Pricing Schedule'!$F$103+('[1]Pricing Schedule'!$F$105*M1632))*2,
IF(AND(I1632=38000,R1632&gt;157.4,R1632&lt;=336.4,M1632&gt;10),('[1]Pricing Schedule'!$F$111+('[1]Pricing Schedule'!$F$113*M1632))*2,
IF(AND(I1632=38000,R1632&gt;314.8,R1632&lt;=504.6,M1632&lt;=10),('[1]Pricing Schedule'!$F$103+('[1]Pricing Schedule'!$F$105*M1632))*3,
IF(AND(I1632=38000,R1632&gt;314.8,R1632&lt;=504.6,M1632&gt;10),('[1]Pricing Schedule'!$F$111+('[1]Pricing Schedule'!$F$113*M1632))*3,
IF(AND(I1632=38000,R1632&gt;472.2,R1632&lt;=672.8,M1632&lt;=10),('[1]Pricing Schedule'!$F$103+('[1]Pricing Schedule'!$F$105*M1632))*4,
IF(AND(I1632=38000,R1632&gt;472.2,R1632&lt;=672.8,M1632&gt;10),('[1]Pricing Schedule'!$F$111+('[1]Pricing Schedule'!$F$113*M1632))*4,
IF(AND(I1632=110000,R1632&lt;=12.8,M1632&gt;2),'[1]Pricing Schedule'!$F$62+('[1]Pricing Schedule'!$F$63*M1632),
IF(AND(I1632=110000,R1632&lt;=12.8,M1632&lt;=2),'[1]Pricing Schedule'!$F$96+('[1]Pricing Schedule'!$F$97*M1632),
IF(AND(I1632=110000,R1632&gt;12.8,R1632&lt;=22.8,M1632&gt;3),'[1]Pricing Schedule'!$F$71+('[1]Pricing Schedule'!$F$72*M1632),
IF(AND(I1632=110000,R1632&gt;12.8,R1632&lt;=22.8,M1632&lt;=3),'[1]Pricing Schedule'!$F$96+('[1]Pricing Schedule'!$F$97*M1632),
IF(AND(I1632=110000,R1632&gt;22.8,R1632&lt;=30.2),'[1]Pricing Schedule'!$F$80+('[1]Pricing Schedule'!$F$81*M1632),
IF(AND(I1632=110000,R1632&gt;30.2,R1632&lt;=45.9),'[1]Pricing Schedule'!$F$89+('[1]Pricing Schedule'!$F$90*M1632),
IF(AND(I1632=110000,R1632&gt;45.9,R1632&lt;=123.4),'[1]Pricing Schedule'!$F$96+('[1]Pricing Schedule'!$F$97*M1632),
IF(AND(I1632=110000,R1632&gt;123.4,R1632&lt;=168.2,M1632&lt;=10),'[1]Pricing Schedule'!$F$103+('[1]Pricing Schedule'!$F$105*M1632),
IF(AND(I1632=110000,R1632&gt;123.4,R1632&lt;=168.2,M1632&gt;10),'[1]Pricing Schedule'!$F$111+('[1]Pricing Schedule'!$F$113*M1632),
IF(AND(I1632=110000,R1632&gt;168.2,R1632&lt;=336.4,M1632&lt;=10),('[1]Pricing Schedule'!$F$103+('[1]Pricing Schedule'!$F$105*M1632))*2,
IF(AND(I1632=110000,R1632&gt;168.2,R1632&lt;=336.4,M1632&gt;10),('[1]Pricing Schedule'!$F$111+('[1]Pricing Schedule'!$F$113*M1632))*2,
IF(AND(I1632=110000,R1632&gt;336.4,R1632&lt;=504.6,M1632&lt;=10),('[1]Pricing Schedule'!$F$103+('[1]Pricing Schedule'!$F$105*M1632))*3,
IF(AND(I1632=110000,R1632&gt;336.4,R1632&lt;=504.6,M1632&gt;10),('[1]Pricing Schedule'!$F$111+('[1]Pricing Schedule'!$F$113*M1632))*3,
IF(AND(I1632=110000,R1632&gt;504.6,R1632&lt;=672.8,M1632&lt;=10),('[1]Pricing Schedule'!$F$103+('[1]Pricing Schedule'!$F$105*M1632))*4,
IF(AND(I1632=110000,R1632&gt;504.6,R1632&lt;=672.8,M1632&gt;10),('[1]Pricing Schedule'!$F$111+('[1]Pricing Schedule'!$F$113*M1632))*4,
IF(AND(I1632=110000,R1632&gt;672.8,R1632&lt;=841,M1632&lt;=10),('[1]Pricing Schedule'!$F$103+('[1]Pricing Schedule'!$F$105*M1632))*5,
IF(AND(I1632=110000,R1632&gt;672.8,R1632&lt;=841,M1632&gt;10),('[1]Pricing Schedule'!$F$111+('[1]Pricing Schedule'!$F$113*M1632))*5,
IF(AND(I1632=110000,R1632&gt;672.8,R1632&lt;=841,M1632&lt;=10),('[1]Pricing Schedule'!$F$103+('[1]Pricing Schedule'!$F$105*M1632))*5,
IF(AND(I1632=110000,R1632&gt;672.8,R1632&lt;=841,M1632&gt;10),('[1]Pricing Schedule'!$F$111+('[1]Pricing Schedule'!$F$113*M1632))*5,
IF(AND(I1632=110000,R1632&gt;1345.6,R1632&lt;=1513.8,M1632&lt;=10),('[1]Pricing Schedule'!$F$103+('[1]Pricing Schedule'!$F$105*M1632))*9,
IF(AND(I1632=110000,R1632&gt;1345.6,R1632&lt;=1513.8,M1632&gt;10),('[1]Pricing Schedule'!$F$111+('[1]Pricing Schedule'!$F$113*M1632))*9,
9999999999)))))))))))))))))))))))))))))))))))))))</f>
        <v>909950</v>
      </c>
      <c r="T1632" s="21">
        <f>IF(AND(I1632=38000,R1632&lt;=4.5,M1632&gt;8),'[1]Pricing Schedule'!$J$9,
IF(AND(I1632=38000,R1632&lt;=4.5,M1632&lt;=8),'[1]Pricing Schedule'!$J$36,
IF(AND(I1632=38000,R1632&gt;4.5,R1632&lt;=9,M1632&gt;8),'[1]Pricing Schedule'!$J$18,
IF(AND(I1632=38000,R1632&gt;4.5,R1632&lt;=9,M1632&lt;=8),'[1]Pricing Schedule'!$J$36,
IF(AND(I1632=38000,R1632&gt;9,R1632&lt;=12.8,M1632&gt;8),'[1]Pricing Schedule'!$J$27,
IF(AND(I1632=38000,R1632&gt;9,R1632&lt;=12.8,M1632&lt;=8),'[1]Pricing Schedule'!$J$36,
IF(AND(I1632=38000,R1632&gt;12.8,R1632&lt;=22.8),'[1]Pricing Schedule'!$J$36,
IF(AND(I1632=38000,R1632&gt;22.8,R1632&lt;=30.2),'[1]Pricing Schedule'!$J$45,
IF(AND(I1632=38000,R1632&gt;30.2,R1632&lt;=45.9),'[1]Pricing Schedule'!$J$54,
IF(AND(I1632=38000,R1632&gt;45.9,R1632&lt;=123.4),'[1]Pricing Schedule'!$J$97,
IF(AND(I1632=38000,R1632&gt;123.4,R1632&lt;=168.2,M1632&lt;=10),'[1]Pricing Schedule'!$J$105,
IF(AND(I1632=38000,R1632&gt;123.4,R1632&lt;=168.2,M1632&gt;10),'[1]Pricing Schedule'!$J$113,
IF(AND(I1632=38000,R1632&gt;168.2,R1632&lt;=336.4,M1632&lt;=10),('[1]Pricing Schedule'!$J$105),
IF(AND(I1632=38000,R1632&gt;168.2,R1632&lt;=336.4,M1632&gt;10),('[1]Pricing Schedule'!$J$113),
IF(AND(I1632=38000,R1632&gt;336.4,R1632&lt;=504.6,M1632&lt;=10),('[1]Pricing Schedule'!$J$105),
IF(AND(I1632=38000,R1632&gt;336.4,R1632&lt;=504.6,M1632&gt;10),('[1]Pricing Schedule'!$J$113),
IF(AND(I1632=38000,R1632&gt;504.6,R1632&lt;=672.8,M1632&lt;=10),('[1]Pricing Schedule'!$J$105),
IF(AND(I1632=38000,R1632&gt;504.6,R1632&lt;=672.8,M1632&gt;10),('[1]Pricing Schedule'!$J$113),
IF(AND(I1632=110000,R1632&lt;=12.8,M1632&gt;2),'[1]Pricing Schedule'!$J$63,
IF(AND(I1632=110000,R1632&lt;=12.8,M1632&lt;=2),'[1]Pricing Schedule'!$J$97,
IF(AND(I1632=110000,R1632&gt;12.8,R1632&lt;=22.8,M1632&gt;3),'[1]Pricing Schedule'!$J$72,
IF(AND(I1632=110000,R1632&gt;12.8,R1632&lt;=22.8,M1632&lt;=3),'[1]Pricing Schedule'!$J$97,
IF(AND(I1632=110000,R1632&gt;22.8,R1632&lt;=30.2),'[1]Pricing Schedule'!$J$81,
IF(AND(I1632=110000,R1632&gt;30.2,R1632&lt;=45.9),'[1]Pricing Schedule'!$J$90,
IF(AND(I1632=110000,R1632&gt;45.9,R1632&lt;=123.4),'[1]Pricing Schedule'!$J$97,
IF(AND(I1632=110000,R1632&gt;123.4,R1632&lt;=168.2,M1632&lt;=10),'[1]Pricing Schedule'!$J$105,
IF(AND(I1632=110000,R1632&gt;123.4,R1632&lt;=168.2,M1632&gt;10),'[1]Pricing Schedule'!$J$113,
IF(AND(I1632=110000,R1632&gt;168.2,R1632&lt;=336.2,M1632&lt;=10),('[1]Pricing Schedule'!$J$105),
IF(AND(I1632=110000,R1632&gt;168.2,R1632&lt;=336.2,M1632&gt;10),('[1]Pricing Schedule'!$J$113),
IF(AND(I1632=110000,R1632&gt;336.4,R1632&lt;=504.6,M1632&lt;=10),('[1]Pricing Schedule'!$J$105),
IF(AND(I1632=110000,R1632&gt;336.4,R1632&lt;=504.6,M1632&gt;10),('[1]Pricing Schedule'!$J$113),
IF(AND(I1632=110000,R1632&gt;504.6,R1632&lt;=672.8,M1632&lt;=10),('[1]Pricing Schedule'!$J$105),
IF(AND(I1632=110000,R1632&gt;504.6,R1632&lt;=672.8,M1632&gt;10),('[1]Pricing Schedule'!$J$113),
IF(AND(I1632=110000,R1632&gt;672.8,R1632&lt;=841,M1632&lt;=10),('[1]Pricing Schedule'!$J$105),
IF(AND(I1632=110000,R1632&gt;672.8,R1632&lt;=841,M1632&gt;10),('[1]Pricing Schedule'!$J$113),
IF(AND(I1632=110000,R1632&gt;1682,R1632&lt;=1850.2,M1632&lt;=10),('[1]Pricing Schedule'!$J$105),
IF(AND(I1632=110000,R1632&gt;1682,R1632&lt;=1850.2,M1632&gt;10),('[1]Pricing Schedule'!$J$113),
IF(AND(I1632=110000,R1632&gt;2018.4,R1632&lt;=2186.6,M1632&lt;=10),('[1]Pricing Schedule'!$J$105),
IF(AND(I1632=110000,R1632&gt;2018.4,R1632&lt;=2186.6,M1632&gt;10),('[1]Pricing Schedule'!$J$113),999999999)))))))))))))))))))))))))))))))))))))))</f>
        <v>4</v>
      </c>
      <c r="U1632" s="40">
        <f t="shared" si="156"/>
        <v>72218.253968253965</v>
      </c>
      <c r="V1632" s="41">
        <f t="shared" si="157"/>
        <v>13.846914665640972</v>
      </c>
      <c r="Y1632" s="23">
        <v>642</v>
      </c>
      <c r="Z1632" s="23">
        <v>160</v>
      </c>
      <c r="AD1632" s="13"/>
      <c r="AE1632" s="13"/>
      <c r="AF1632" s="13"/>
      <c r="AR1632" s="35"/>
    </row>
    <row r="1633" spans="1:44">
      <c r="A1633" s="23">
        <v>1635</v>
      </c>
      <c r="B1633" s="23">
        <v>1635</v>
      </c>
      <c r="C1633" s="23" t="s">
        <v>2338</v>
      </c>
      <c r="D1633" s="23" t="s">
        <v>110</v>
      </c>
      <c r="E1633" s="23" t="s">
        <v>110</v>
      </c>
      <c r="F1633" s="23" t="s">
        <v>199</v>
      </c>
      <c r="G1633" s="23" t="s">
        <v>200</v>
      </c>
      <c r="H1633" s="23" t="s">
        <v>113</v>
      </c>
      <c r="I1633" s="13">
        <v>38000</v>
      </c>
      <c r="J1633" s="13">
        <v>38000</v>
      </c>
      <c r="K1633" s="23" t="s">
        <v>119</v>
      </c>
      <c r="L1633" s="24">
        <v>4.93</v>
      </c>
      <c r="M1633" s="37">
        <f t="shared" si="152"/>
        <v>5</v>
      </c>
      <c r="N1633" s="24">
        <v>2.3039999999999998</v>
      </c>
      <c r="O1633" s="13">
        <v>3</v>
      </c>
      <c r="P1633" s="36">
        <f t="shared" si="153"/>
        <v>1.7279999999999998</v>
      </c>
      <c r="Q1633" s="38">
        <f t="shared" si="154"/>
        <v>8.4</v>
      </c>
      <c r="R1633" s="37">
        <f t="shared" si="155"/>
        <v>8.4</v>
      </c>
      <c r="S1633" s="39">
        <f>IF(AND(I1633=38000,R1633&lt;=4.5,M1633&gt;8),'[1]Pricing Schedule'!$F$8+('[1]Pricing Schedule'!$F$9*M1633),
IF(AND(I1633=38000,R1633&lt;=4.5,M1633&lt;=8),'[1]Pricing Schedule'!$F$34+('[1]Pricing Schedule'!$F$36*M1633),
IF(AND(I1633=38000,R1633&gt;4.5,R1633&lt;=9,M1633&gt;8),'[1]Pricing Schedule'!$F$17+('[1]Pricing Schedule'!$F$18*M1633),
IF(AND(I1633=38000,R1633&gt;4.5,R1633&lt;=9,M1633&lt;=8),'[1]Pricing Schedule'!$F$34+('[1]Pricing Schedule'!$F$36*M1633),
IF(AND(I1633=38000,R1633&gt;9,R1633&lt;=12.8,M1633&gt;8),'[1]Pricing Schedule'!$F$26+('[1]Pricing Schedule'!$F$27*M1633),
IF(AND(I1633=38000,R1633&gt;9,R1633&lt;=12.8,M1633&lt;=8),'[1]Pricing Schedule'!$F$34+('[1]Pricing Schedule'!$F$36*M1633),
IF(AND(I1633=38000,R1633&gt;12.8,R1633&lt;=22.8),'[1]Pricing Schedule'!$F$34+('[1]Pricing Schedule'!$F$36*M1633),
IF(AND(I1633=38000,R1633&gt;22.8,R1633&lt;=30.2),'[1]Pricing Schedule'!$F$43+('[1]Pricing Schedule'!$F$45*M1633),
IF(AND(I1633=38000,R1633&gt;30.2,R1633&lt;=45.9),'[1]Pricing Schedule'!$F$52+('[1]Pricing Schedule'!$F$54*M1633),
IF(AND(I1633=38000,R1633&gt;45.9,R1633&lt;=123.4),'[1]Pricing Schedule'!$F$96+('[1]Pricing Schedule'!$F$97*M1633),
IF(AND(I1633=38000,R1633&gt;123.4,R1633&lt;=168.2,M1633&lt;=10),'[1]Pricing Schedule'!$F$103+('[1]Pricing Schedule'!$F$105*M1633),
IF(AND(I1633=38000,R1633&gt;123.4,R1633&lt;=168.2,M1633&gt;10),'[1]Pricing Schedule'!$F$111+('[1]Pricing Schedule'!$F$113*M1633),
IF(AND(I1633=38000,R1633&gt;157.4,R1633&lt;=336.4,M1633&lt;=10),('[1]Pricing Schedule'!$F$103+('[1]Pricing Schedule'!$F$105*M1633))*2,
IF(AND(I1633=38000,R1633&gt;157.4,R1633&lt;=336.4,M1633&gt;10),('[1]Pricing Schedule'!$F$111+('[1]Pricing Schedule'!$F$113*M1633))*2,
IF(AND(I1633=38000,R1633&gt;314.8,R1633&lt;=504.6,M1633&lt;=10),('[1]Pricing Schedule'!$F$103+('[1]Pricing Schedule'!$F$105*M1633))*3,
IF(AND(I1633=38000,R1633&gt;314.8,R1633&lt;=504.6,M1633&gt;10),('[1]Pricing Schedule'!$F$111+('[1]Pricing Schedule'!$F$113*M1633))*3,
IF(AND(I1633=38000,R1633&gt;472.2,R1633&lt;=672.8,M1633&lt;=10),('[1]Pricing Schedule'!$F$103+('[1]Pricing Schedule'!$F$105*M1633))*4,
IF(AND(I1633=38000,R1633&gt;472.2,R1633&lt;=672.8,M1633&gt;10),('[1]Pricing Schedule'!$F$111+('[1]Pricing Schedule'!$F$113*M1633))*4,
IF(AND(I1633=110000,R1633&lt;=12.8,M1633&gt;2),'[1]Pricing Schedule'!$F$62+('[1]Pricing Schedule'!$F$63*M1633),
IF(AND(I1633=110000,R1633&lt;=12.8,M1633&lt;=2),'[1]Pricing Schedule'!$F$96+('[1]Pricing Schedule'!$F$97*M1633),
IF(AND(I1633=110000,R1633&gt;12.8,R1633&lt;=22.8,M1633&gt;3),'[1]Pricing Schedule'!$F$71+('[1]Pricing Schedule'!$F$72*M1633),
IF(AND(I1633=110000,R1633&gt;12.8,R1633&lt;=22.8,M1633&lt;=3),'[1]Pricing Schedule'!$F$96+('[1]Pricing Schedule'!$F$97*M1633),
IF(AND(I1633=110000,R1633&gt;22.8,R1633&lt;=30.2),'[1]Pricing Schedule'!$F$80+('[1]Pricing Schedule'!$F$81*M1633),
IF(AND(I1633=110000,R1633&gt;30.2,R1633&lt;=45.9),'[1]Pricing Schedule'!$F$89+('[1]Pricing Schedule'!$F$90*M1633),
IF(AND(I1633=110000,R1633&gt;45.9,R1633&lt;=123.4),'[1]Pricing Schedule'!$F$96+('[1]Pricing Schedule'!$F$97*M1633),
IF(AND(I1633=110000,R1633&gt;123.4,R1633&lt;=168.2,M1633&lt;=10),'[1]Pricing Schedule'!$F$103+('[1]Pricing Schedule'!$F$105*M1633),
IF(AND(I1633=110000,R1633&gt;123.4,R1633&lt;=168.2,M1633&gt;10),'[1]Pricing Schedule'!$F$111+('[1]Pricing Schedule'!$F$113*M1633),
IF(AND(I1633=110000,R1633&gt;168.2,R1633&lt;=336.4,M1633&lt;=10),('[1]Pricing Schedule'!$F$103+('[1]Pricing Schedule'!$F$105*M1633))*2,
IF(AND(I1633=110000,R1633&gt;168.2,R1633&lt;=336.4,M1633&gt;10),('[1]Pricing Schedule'!$F$111+('[1]Pricing Schedule'!$F$113*M1633))*2,
IF(AND(I1633=110000,R1633&gt;336.4,R1633&lt;=504.6,M1633&lt;=10),('[1]Pricing Schedule'!$F$103+('[1]Pricing Schedule'!$F$105*M1633))*3,
IF(AND(I1633=110000,R1633&gt;336.4,R1633&lt;=504.6,M1633&gt;10),('[1]Pricing Schedule'!$F$111+('[1]Pricing Schedule'!$F$113*M1633))*3,
IF(AND(I1633=110000,R1633&gt;504.6,R1633&lt;=672.8,M1633&lt;=10),('[1]Pricing Schedule'!$F$103+('[1]Pricing Schedule'!$F$105*M1633))*4,
IF(AND(I1633=110000,R1633&gt;504.6,R1633&lt;=672.8,M1633&gt;10),('[1]Pricing Schedule'!$F$111+('[1]Pricing Schedule'!$F$113*M1633))*4,
IF(AND(I1633=110000,R1633&gt;672.8,R1633&lt;=841,M1633&lt;=10),('[1]Pricing Schedule'!$F$103+('[1]Pricing Schedule'!$F$105*M1633))*5,
IF(AND(I1633=110000,R1633&gt;672.8,R1633&lt;=841,M1633&gt;10),('[1]Pricing Schedule'!$F$111+('[1]Pricing Schedule'!$F$113*M1633))*5,
IF(AND(I1633=110000,R1633&gt;672.8,R1633&lt;=841,M1633&lt;=10),('[1]Pricing Schedule'!$F$103+('[1]Pricing Schedule'!$F$105*M1633))*5,
IF(AND(I1633=110000,R1633&gt;672.8,R1633&lt;=841,M1633&gt;10),('[1]Pricing Schedule'!$F$111+('[1]Pricing Schedule'!$F$113*M1633))*5,
IF(AND(I1633=110000,R1633&gt;1345.6,R1633&lt;=1513.8,M1633&lt;=10),('[1]Pricing Schedule'!$F$103+('[1]Pricing Schedule'!$F$105*M1633))*9,
IF(AND(I1633=110000,R1633&gt;1345.6,R1633&lt;=1513.8,M1633&gt;10),('[1]Pricing Schedule'!$F$111+('[1]Pricing Schedule'!$F$113*M1633))*9,
9999999999)))))))))))))))))))))))))))))))))))))))</f>
        <v>699140</v>
      </c>
      <c r="T1633" s="21">
        <f>IF(AND(I1633=38000,R1633&lt;=4.5,M1633&gt;8),'[1]Pricing Schedule'!$J$9,
IF(AND(I1633=38000,R1633&lt;=4.5,M1633&lt;=8),'[1]Pricing Schedule'!$J$36,
IF(AND(I1633=38000,R1633&gt;4.5,R1633&lt;=9,M1633&gt;8),'[1]Pricing Schedule'!$J$18,
IF(AND(I1633=38000,R1633&gt;4.5,R1633&lt;=9,M1633&lt;=8),'[1]Pricing Schedule'!$J$36,
IF(AND(I1633=38000,R1633&gt;9,R1633&lt;=12.8,M1633&gt;8),'[1]Pricing Schedule'!$J$27,
IF(AND(I1633=38000,R1633&gt;9,R1633&lt;=12.8,M1633&lt;=8),'[1]Pricing Schedule'!$J$36,
IF(AND(I1633=38000,R1633&gt;12.8,R1633&lt;=22.8),'[1]Pricing Schedule'!$J$36,
IF(AND(I1633=38000,R1633&gt;22.8,R1633&lt;=30.2),'[1]Pricing Schedule'!$J$45,
IF(AND(I1633=38000,R1633&gt;30.2,R1633&lt;=45.9),'[1]Pricing Schedule'!$J$54,
IF(AND(I1633=38000,R1633&gt;45.9,R1633&lt;=123.4),'[1]Pricing Schedule'!$J$97,
IF(AND(I1633=38000,R1633&gt;123.4,R1633&lt;=168.2,M1633&lt;=10),'[1]Pricing Schedule'!$J$105,
IF(AND(I1633=38000,R1633&gt;123.4,R1633&lt;=168.2,M1633&gt;10),'[1]Pricing Schedule'!$J$113,
IF(AND(I1633=38000,R1633&gt;168.2,R1633&lt;=336.4,M1633&lt;=10),('[1]Pricing Schedule'!$J$105),
IF(AND(I1633=38000,R1633&gt;168.2,R1633&lt;=336.4,M1633&gt;10),('[1]Pricing Schedule'!$J$113),
IF(AND(I1633=38000,R1633&gt;336.4,R1633&lt;=504.6,M1633&lt;=10),('[1]Pricing Schedule'!$J$105),
IF(AND(I1633=38000,R1633&gt;336.4,R1633&lt;=504.6,M1633&gt;10),('[1]Pricing Schedule'!$J$113),
IF(AND(I1633=38000,R1633&gt;504.6,R1633&lt;=672.8,M1633&lt;=10),('[1]Pricing Schedule'!$J$105),
IF(AND(I1633=38000,R1633&gt;504.6,R1633&lt;=672.8,M1633&gt;10),('[1]Pricing Schedule'!$J$113),
IF(AND(I1633=110000,R1633&lt;=12.8,M1633&gt;2),'[1]Pricing Schedule'!$J$63,
IF(AND(I1633=110000,R1633&lt;=12.8,M1633&lt;=2),'[1]Pricing Schedule'!$J$97,
IF(AND(I1633=110000,R1633&gt;12.8,R1633&lt;=22.8,M1633&gt;3),'[1]Pricing Schedule'!$J$72,
IF(AND(I1633=110000,R1633&gt;12.8,R1633&lt;=22.8,M1633&lt;=3),'[1]Pricing Schedule'!$J$97,
IF(AND(I1633=110000,R1633&gt;22.8,R1633&lt;=30.2),'[1]Pricing Schedule'!$J$81,
IF(AND(I1633=110000,R1633&gt;30.2,R1633&lt;=45.9),'[1]Pricing Schedule'!$J$90,
IF(AND(I1633=110000,R1633&gt;45.9,R1633&lt;=123.4),'[1]Pricing Schedule'!$J$97,
IF(AND(I1633=110000,R1633&gt;123.4,R1633&lt;=168.2,M1633&lt;=10),'[1]Pricing Schedule'!$J$105,
IF(AND(I1633=110000,R1633&gt;123.4,R1633&lt;=168.2,M1633&gt;10),'[1]Pricing Schedule'!$J$113,
IF(AND(I1633=110000,R1633&gt;168.2,R1633&lt;=336.2,M1633&lt;=10),('[1]Pricing Schedule'!$J$105),
IF(AND(I1633=110000,R1633&gt;168.2,R1633&lt;=336.2,M1633&gt;10),('[1]Pricing Schedule'!$J$113),
IF(AND(I1633=110000,R1633&gt;336.4,R1633&lt;=504.6,M1633&lt;=10),('[1]Pricing Schedule'!$J$105),
IF(AND(I1633=110000,R1633&gt;336.4,R1633&lt;=504.6,M1633&gt;10),('[1]Pricing Schedule'!$J$113),
IF(AND(I1633=110000,R1633&gt;504.6,R1633&lt;=672.8,M1633&lt;=10),('[1]Pricing Schedule'!$J$105),
IF(AND(I1633=110000,R1633&gt;504.6,R1633&lt;=672.8,M1633&gt;10),('[1]Pricing Schedule'!$J$113),
IF(AND(I1633=110000,R1633&gt;672.8,R1633&lt;=841,M1633&lt;=10),('[1]Pricing Schedule'!$J$105),
IF(AND(I1633=110000,R1633&gt;672.8,R1633&lt;=841,M1633&gt;10),('[1]Pricing Schedule'!$J$113),
IF(AND(I1633=110000,R1633&gt;1682,R1633&lt;=1850.2,M1633&lt;=10),('[1]Pricing Schedule'!$J$105),
IF(AND(I1633=110000,R1633&gt;1682,R1633&lt;=1850.2,M1633&gt;10),('[1]Pricing Schedule'!$J$113),
IF(AND(I1633=110000,R1633&gt;2018.4,R1633&lt;=2186.6,M1633&lt;=10),('[1]Pricing Schedule'!$J$105),
IF(AND(I1633=110000,R1633&gt;2018.4,R1633&lt;=2186.6,M1633&gt;10),('[1]Pricing Schedule'!$J$113),999999999)))))))))))))))))))))))))))))))))))))))</f>
        <v>4</v>
      </c>
      <c r="U1633" s="40">
        <f t="shared" si="156"/>
        <v>83230.952380952382</v>
      </c>
      <c r="V1633" s="41">
        <f t="shared" si="157"/>
        <v>12.014760992075979</v>
      </c>
      <c r="Y1633" s="23">
        <v>616</v>
      </c>
      <c r="Z1633" s="23">
        <v>151</v>
      </c>
      <c r="AD1633" s="13"/>
      <c r="AE1633" s="13"/>
      <c r="AF1633" s="13"/>
      <c r="AR1633" s="35"/>
    </row>
    <row r="1634" spans="1:44">
      <c r="A1634" s="23">
        <v>1636</v>
      </c>
      <c r="B1634" s="23">
        <v>1636</v>
      </c>
      <c r="C1634" s="23" t="s">
        <v>2339</v>
      </c>
      <c r="D1634" s="23" t="s">
        <v>110</v>
      </c>
      <c r="E1634" s="23" t="s">
        <v>110</v>
      </c>
      <c r="F1634" s="23" t="s">
        <v>199</v>
      </c>
      <c r="G1634" s="23" t="s">
        <v>200</v>
      </c>
      <c r="H1634" s="23" t="s">
        <v>113</v>
      </c>
      <c r="I1634" s="13">
        <v>38000</v>
      </c>
      <c r="J1634" s="13">
        <v>38000</v>
      </c>
      <c r="K1634" s="23" t="s">
        <v>119</v>
      </c>
      <c r="L1634" s="24">
        <v>14.023999999999999</v>
      </c>
      <c r="M1634" s="37">
        <f t="shared" si="152"/>
        <v>15</v>
      </c>
      <c r="N1634" s="24">
        <v>1.44</v>
      </c>
      <c r="O1634" s="13">
        <v>3</v>
      </c>
      <c r="P1634" s="36">
        <f t="shared" si="153"/>
        <v>1.08</v>
      </c>
      <c r="Q1634" s="38">
        <f t="shared" si="154"/>
        <v>4.2</v>
      </c>
      <c r="R1634" s="37">
        <f t="shared" si="155"/>
        <v>4.2</v>
      </c>
      <c r="S1634" s="39">
        <f>IF(AND(I1634=38000,R1634&lt;=4.5,M1634&gt;8),'[1]Pricing Schedule'!$F$8+('[1]Pricing Schedule'!$F$9*M1634),
IF(AND(I1634=38000,R1634&lt;=4.5,M1634&lt;=8),'[1]Pricing Schedule'!$F$34+('[1]Pricing Schedule'!$F$36*M1634),
IF(AND(I1634=38000,R1634&gt;4.5,R1634&lt;=9,M1634&gt;8),'[1]Pricing Schedule'!$F$17+('[1]Pricing Schedule'!$F$18*M1634),
IF(AND(I1634=38000,R1634&gt;4.5,R1634&lt;=9,M1634&lt;=8),'[1]Pricing Schedule'!$F$34+('[1]Pricing Schedule'!$F$36*M1634),
IF(AND(I1634=38000,R1634&gt;9,R1634&lt;=12.8,M1634&gt;8),'[1]Pricing Schedule'!$F$26+('[1]Pricing Schedule'!$F$27*M1634),
IF(AND(I1634=38000,R1634&gt;9,R1634&lt;=12.8,M1634&lt;=8),'[1]Pricing Schedule'!$F$34+('[1]Pricing Schedule'!$F$36*M1634),
IF(AND(I1634=38000,R1634&gt;12.8,R1634&lt;=22.8),'[1]Pricing Schedule'!$F$34+('[1]Pricing Schedule'!$F$36*M1634),
IF(AND(I1634=38000,R1634&gt;22.8,R1634&lt;=30.2),'[1]Pricing Schedule'!$F$43+('[1]Pricing Schedule'!$F$45*M1634),
IF(AND(I1634=38000,R1634&gt;30.2,R1634&lt;=45.9),'[1]Pricing Schedule'!$F$52+('[1]Pricing Schedule'!$F$54*M1634),
IF(AND(I1634=38000,R1634&gt;45.9,R1634&lt;=123.4),'[1]Pricing Schedule'!$F$96+('[1]Pricing Schedule'!$F$97*M1634),
IF(AND(I1634=38000,R1634&gt;123.4,R1634&lt;=168.2,M1634&lt;=10),'[1]Pricing Schedule'!$F$103+('[1]Pricing Schedule'!$F$105*M1634),
IF(AND(I1634=38000,R1634&gt;123.4,R1634&lt;=168.2,M1634&gt;10),'[1]Pricing Schedule'!$F$111+('[1]Pricing Schedule'!$F$113*M1634),
IF(AND(I1634=38000,R1634&gt;157.4,R1634&lt;=336.4,M1634&lt;=10),('[1]Pricing Schedule'!$F$103+('[1]Pricing Schedule'!$F$105*M1634))*2,
IF(AND(I1634=38000,R1634&gt;157.4,R1634&lt;=336.4,M1634&gt;10),('[1]Pricing Schedule'!$F$111+('[1]Pricing Schedule'!$F$113*M1634))*2,
IF(AND(I1634=38000,R1634&gt;314.8,R1634&lt;=504.6,M1634&lt;=10),('[1]Pricing Schedule'!$F$103+('[1]Pricing Schedule'!$F$105*M1634))*3,
IF(AND(I1634=38000,R1634&gt;314.8,R1634&lt;=504.6,M1634&gt;10),('[1]Pricing Schedule'!$F$111+('[1]Pricing Schedule'!$F$113*M1634))*3,
IF(AND(I1634=38000,R1634&gt;472.2,R1634&lt;=672.8,M1634&lt;=10),('[1]Pricing Schedule'!$F$103+('[1]Pricing Schedule'!$F$105*M1634))*4,
IF(AND(I1634=38000,R1634&gt;472.2,R1634&lt;=672.8,M1634&gt;10),('[1]Pricing Schedule'!$F$111+('[1]Pricing Schedule'!$F$113*M1634))*4,
IF(AND(I1634=110000,R1634&lt;=12.8,M1634&gt;2),'[1]Pricing Schedule'!$F$62+('[1]Pricing Schedule'!$F$63*M1634),
IF(AND(I1634=110000,R1634&lt;=12.8,M1634&lt;=2),'[1]Pricing Schedule'!$F$96+('[1]Pricing Schedule'!$F$97*M1634),
IF(AND(I1634=110000,R1634&gt;12.8,R1634&lt;=22.8,M1634&gt;3),'[1]Pricing Schedule'!$F$71+('[1]Pricing Schedule'!$F$72*M1634),
IF(AND(I1634=110000,R1634&gt;12.8,R1634&lt;=22.8,M1634&lt;=3),'[1]Pricing Schedule'!$F$96+('[1]Pricing Schedule'!$F$97*M1634),
IF(AND(I1634=110000,R1634&gt;22.8,R1634&lt;=30.2),'[1]Pricing Schedule'!$F$80+('[1]Pricing Schedule'!$F$81*M1634),
IF(AND(I1634=110000,R1634&gt;30.2,R1634&lt;=45.9),'[1]Pricing Schedule'!$F$89+('[1]Pricing Schedule'!$F$90*M1634),
IF(AND(I1634=110000,R1634&gt;45.9,R1634&lt;=123.4),'[1]Pricing Schedule'!$F$96+('[1]Pricing Schedule'!$F$97*M1634),
IF(AND(I1634=110000,R1634&gt;123.4,R1634&lt;=168.2,M1634&lt;=10),'[1]Pricing Schedule'!$F$103+('[1]Pricing Schedule'!$F$105*M1634),
IF(AND(I1634=110000,R1634&gt;123.4,R1634&lt;=168.2,M1634&gt;10),'[1]Pricing Schedule'!$F$111+('[1]Pricing Schedule'!$F$113*M1634),
IF(AND(I1634=110000,R1634&gt;168.2,R1634&lt;=336.4,M1634&lt;=10),('[1]Pricing Schedule'!$F$103+('[1]Pricing Schedule'!$F$105*M1634))*2,
IF(AND(I1634=110000,R1634&gt;168.2,R1634&lt;=336.4,M1634&gt;10),('[1]Pricing Schedule'!$F$111+('[1]Pricing Schedule'!$F$113*M1634))*2,
IF(AND(I1634=110000,R1634&gt;336.4,R1634&lt;=504.6,M1634&lt;=10),('[1]Pricing Schedule'!$F$103+('[1]Pricing Schedule'!$F$105*M1634))*3,
IF(AND(I1634=110000,R1634&gt;336.4,R1634&lt;=504.6,M1634&gt;10),('[1]Pricing Schedule'!$F$111+('[1]Pricing Schedule'!$F$113*M1634))*3,
IF(AND(I1634=110000,R1634&gt;504.6,R1634&lt;=672.8,M1634&lt;=10),('[1]Pricing Schedule'!$F$103+('[1]Pricing Schedule'!$F$105*M1634))*4,
IF(AND(I1634=110000,R1634&gt;504.6,R1634&lt;=672.8,M1634&gt;10),('[1]Pricing Schedule'!$F$111+('[1]Pricing Schedule'!$F$113*M1634))*4,
IF(AND(I1634=110000,R1634&gt;672.8,R1634&lt;=841,M1634&lt;=10),('[1]Pricing Schedule'!$F$103+('[1]Pricing Schedule'!$F$105*M1634))*5,
IF(AND(I1634=110000,R1634&gt;672.8,R1634&lt;=841,M1634&gt;10),('[1]Pricing Schedule'!$F$111+('[1]Pricing Schedule'!$F$113*M1634))*5,
IF(AND(I1634=110000,R1634&gt;672.8,R1634&lt;=841,M1634&lt;=10),('[1]Pricing Schedule'!$F$103+('[1]Pricing Schedule'!$F$105*M1634))*5,
IF(AND(I1634=110000,R1634&gt;672.8,R1634&lt;=841,M1634&gt;10),('[1]Pricing Schedule'!$F$111+('[1]Pricing Schedule'!$F$113*M1634))*5,
IF(AND(I1634=110000,R1634&gt;1345.6,R1634&lt;=1513.8,M1634&lt;=10),('[1]Pricing Schedule'!$F$103+('[1]Pricing Schedule'!$F$105*M1634))*9,
IF(AND(I1634=110000,R1634&gt;1345.6,R1634&lt;=1513.8,M1634&gt;10),('[1]Pricing Schedule'!$F$111+('[1]Pricing Schedule'!$F$113*M1634))*9,
9999999999)))))))))))))))))))))))))))))))))))))))</f>
        <v>1650640</v>
      </c>
      <c r="T1634" s="21">
        <f>IF(AND(I1634=38000,R1634&lt;=4.5,M1634&gt;8),'[1]Pricing Schedule'!$J$9,
IF(AND(I1634=38000,R1634&lt;=4.5,M1634&lt;=8),'[1]Pricing Schedule'!$J$36,
IF(AND(I1634=38000,R1634&gt;4.5,R1634&lt;=9,M1634&gt;8),'[1]Pricing Schedule'!$J$18,
IF(AND(I1634=38000,R1634&gt;4.5,R1634&lt;=9,M1634&lt;=8),'[1]Pricing Schedule'!$J$36,
IF(AND(I1634=38000,R1634&gt;9,R1634&lt;=12.8,M1634&gt;8),'[1]Pricing Schedule'!$J$27,
IF(AND(I1634=38000,R1634&gt;9,R1634&lt;=12.8,M1634&lt;=8),'[1]Pricing Schedule'!$J$36,
IF(AND(I1634=38000,R1634&gt;12.8,R1634&lt;=22.8),'[1]Pricing Schedule'!$J$36,
IF(AND(I1634=38000,R1634&gt;22.8,R1634&lt;=30.2),'[1]Pricing Schedule'!$J$45,
IF(AND(I1634=38000,R1634&gt;30.2,R1634&lt;=45.9),'[1]Pricing Schedule'!$J$54,
IF(AND(I1634=38000,R1634&gt;45.9,R1634&lt;=123.4),'[1]Pricing Schedule'!$J$97,
IF(AND(I1634=38000,R1634&gt;123.4,R1634&lt;=168.2,M1634&lt;=10),'[1]Pricing Schedule'!$J$105,
IF(AND(I1634=38000,R1634&gt;123.4,R1634&lt;=168.2,M1634&gt;10),'[1]Pricing Schedule'!$J$113,
IF(AND(I1634=38000,R1634&gt;168.2,R1634&lt;=336.4,M1634&lt;=10),('[1]Pricing Schedule'!$J$105),
IF(AND(I1634=38000,R1634&gt;168.2,R1634&lt;=336.4,M1634&gt;10),('[1]Pricing Schedule'!$J$113),
IF(AND(I1634=38000,R1634&gt;336.4,R1634&lt;=504.6,M1634&lt;=10),('[1]Pricing Schedule'!$J$105),
IF(AND(I1634=38000,R1634&gt;336.4,R1634&lt;=504.6,M1634&gt;10),('[1]Pricing Schedule'!$J$113),
IF(AND(I1634=38000,R1634&gt;504.6,R1634&lt;=672.8,M1634&lt;=10),('[1]Pricing Schedule'!$J$105),
IF(AND(I1634=38000,R1634&gt;504.6,R1634&lt;=672.8,M1634&gt;10),('[1]Pricing Schedule'!$J$113),
IF(AND(I1634=110000,R1634&lt;=12.8,M1634&gt;2),'[1]Pricing Schedule'!$J$63,
IF(AND(I1634=110000,R1634&lt;=12.8,M1634&lt;=2),'[1]Pricing Schedule'!$J$97,
IF(AND(I1634=110000,R1634&gt;12.8,R1634&lt;=22.8,M1634&gt;3),'[1]Pricing Schedule'!$J$72,
IF(AND(I1634=110000,R1634&gt;12.8,R1634&lt;=22.8,M1634&lt;=3),'[1]Pricing Schedule'!$J$97,
IF(AND(I1634=110000,R1634&gt;22.8,R1634&lt;=30.2),'[1]Pricing Schedule'!$J$81,
IF(AND(I1634=110000,R1634&gt;30.2,R1634&lt;=45.9),'[1]Pricing Schedule'!$J$90,
IF(AND(I1634=110000,R1634&gt;45.9,R1634&lt;=123.4),'[1]Pricing Schedule'!$J$97,
IF(AND(I1634=110000,R1634&gt;123.4,R1634&lt;=168.2,M1634&lt;=10),'[1]Pricing Schedule'!$J$105,
IF(AND(I1634=110000,R1634&gt;123.4,R1634&lt;=168.2,M1634&gt;10),'[1]Pricing Schedule'!$J$113,
IF(AND(I1634=110000,R1634&gt;168.2,R1634&lt;=336.2,M1634&lt;=10),('[1]Pricing Schedule'!$J$105),
IF(AND(I1634=110000,R1634&gt;168.2,R1634&lt;=336.2,M1634&gt;10),('[1]Pricing Schedule'!$J$113),
IF(AND(I1634=110000,R1634&gt;336.4,R1634&lt;=504.6,M1634&lt;=10),('[1]Pricing Schedule'!$J$105),
IF(AND(I1634=110000,R1634&gt;336.4,R1634&lt;=504.6,M1634&gt;10),('[1]Pricing Schedule'!$J$113),
IF(AND(I1634=110000,R1634&gt;504.6,R1634&lt;=672.8,M1634&lt;=10),('[1]Pricing Schedule'!$J$105),
IF(AND(I1634=110000,R1634&gt;504.6,R1634&lt;=672.8,M1634&gt;10),('[1]Pricing Schedule'!$J$113),
IF(AND(I1634=110000,R1634&gt;672.8,R1634&lt;=841,M1634&lt;=10),('[1]Pricing Schedule'!$J$105),
IF(AND(I1634=110000,R1634&gt;672.8,R1634&lt;=841,M1634&gt;10),('[1]Pricing Schedule'!$J$113),
IF(AND(I1634=110000,R1634&gt;1682,R1634&lt;=1850.2,M1634&lt;=10),('[1]Pricing Schedule'!$J$105),
IF(AND(I1634=110000,R1634&gt;1682,R1634&lt;=1850.2,M1634&gt;10),('[1]Pricing Schedule'!$J$113),
IF(AND(I1634=110000,R1634&gt;2018.4,R1634&lt;=2186.6,M1634&lt;=10),('[1]Pricing Schedule'!$J$105),
IF(AND(I1634=110000,R1634&gt;2018.4,R1634&lt;=2186.6,M1634&gt;10),('[1]Pricing Schedule'!$J$113),999999999)))))))))))))))))))))))))))))))))))))))</f>
        <v>1</v>
      </c>
      <c r="U1634" s="40">
        <f t="shared" si="156"/>
        <v>393009.52380952379</v>
      </c>
      <c r="V1634" s="41">
        <f t="shared" si="157"/>
        <v>2.5444676004458877</v>
      </c>
      <c r="Y1634" s="23">
        <v>14</v>
      </c>
      <c r="Z1634" s="23">
        <v>151</v>
      </c>
      <c r="AD1634" s="13"/>
      <c r="AE1634" s="13"/>
      <c r="AF1634" s="13"/>
      <c r="AR1634" s="35"/>
    </row>
    <row r="1635" spans="1:44">
      <c r="A1635" s="23">
        <v>1637</v>
      </c>
      <c r="B1635" s="23">
        <v>1637</v>
      </c>
      <c r="C1635" s="23" t="s">
        <v>2340</v>
      </c>
      <c r="D1635" s="23" t="s">
        <v>110</v>
      </c>
      <c r="E1635" s="23" t="s">
        <v>110</v>
      </c>
      <c r="F1635" s="23" t="s">
        <v>199</v>
      </c>
      <c r="G1635" s="23" t="s">
        <v>200</v>
      </c>
      <c r="H1635" s="23" t="s">
        <v>113</v>
      </c>
      <c r="I1635" s="13">
        <v>38000</v>
      </c>
      <c r="J1635" s="13">
        <v>38000</v>
      </c>
      <c r="K1635" s="23" t="s">
        <v>119</v>
      </c>
      <c r="L1635" s="24">
        <v>16.667999999999999</v>
      </c>
      <c r="M1635" s="37">
        <f t="shared" si="152"/>
        <v>17</v>
      </c>
      <c r="N1635" s="24">
        <v>2.46</v>
      </c>
      <c r="O1635" s="13">
        <v>3</v>
      </c>
      <c r="P1635" s="36">
        <f t="shared" si="153"/>
        <v>1.845</v>
      </c>
      <c r="Q1635" s="38">
        <f t="shared" si="154"/>
        <v>12.600000000000001</v>
      </c>
      <c r="R1635" s="37">
        <f t="shared" si="155"/>
        <v>12.600000000000001</v>
      </c>
      <c r="S1635" s="39">
        <f>IF(AND(I1635=38000,R1635&lt;=4.5,M1635&gt;8),'[1]Pricing Schedule'!$F$8+('[1]Pricing Schedule'!$F$9*M1635),
IF(AND(I1635=38000,R1635&lt;=4.5,M1635&lt;=8),'[1]Pricing Schedule'!$F$34+('[1]Pricing Schedule'!$F$36*M1635),
IF(AND(I1635=38000,R1635&gt;4.5,R1635&lt;=9,M1635&gt;8),'[1]Pricing Schedule'!$F$17+('[1]Pricing Schedule'!$F$18*M1635),
IF(AND(I1635=38000,R1635&gt;4.5,R1635&lt;=9,M1635&lt;=8),'[1]Pricing Schedule'!$F$34+('[1]Pricing Schedule'!$F$36*M1635),
IF(AND(I1635=38000,R1635&gt;9,R1635&lt;=12.8,M1635&gt;8),'[1]Pricing Schedule'!$F$26+('[1]Pricing Schedule'!$F$27*M1635),
IF(AND(I1635=38000,R1635&gt;9,R1635&lt;=12.8,M1635&lt;=8),'[1]Pricing Schedule'!$F$34+('[1]Pricing Schedule'!$F$36*M1635),
IF(AND(I1635=38000,R1635&gt;12.8,R1635&lt;=22.8),'[1]Pricing Schedule'!$F$34+('[1]Pricing Schedule'!$F$36*M1635),
IF(AND(I1635=38000,R1635&gt;22.8,R1635&lt;=30.2),'[1]Pricing Schedule'!$F$43+('[1]Pricing Schedule'!$F$45*M1635),
IF(AND(I1635=38000,R1635&gt;30.2,R1635&lt;=45.9),'[1]Pricing Schedule'!$F$52+('[1]Pricing Schedule'!$F$54*M1635),
IF(AND(I1635=38000,R1635&gt;45.9,R1635&lt;=123.4),'[1]Pricing Schedule'!$F$96+('[1]Pricing Schedule'!$F$97*M1635),
IF(AND(I1635=38000,R1635&gt;123.4,R1635&lt;=168.2,M1635&lt;=10),'[1]Pricing Schedule'!$F$103+('[1]Pricing Schedule'!$F$105*M1635),
IF(AND(I1635=38000,R1635&gt;123.4,R1635&lt;=168.2,M1635&gt;10),'[1]Pricing Schedule'!$F$111+('[1]Pricing Schedule'!$F$113*M1635),
IF(AND(I1635=38000,R1635&gt;157.4,R1635&lt;=336.4,M1635&lt;=10),('[1]Pricing Schedule'!$F$103+('[1]Pricing Schedule'!$F$105*M1635))*2,
IF(AND(I1635=38000,R1635&gt;157.4,R1635&lt;=336.4,M1635&gt;10),('[1]Pricing Schedule'!$F$111+('[1]Pricing Schedule'!$F$113*M1635))*2,
IF(AND(I1635=38000,R1635&gt;314.8,R1635&lt;=504.6,M1635&lt;=10),('[1]Pricing Schedule'!$F$103+('[1]Pricing Schedule'!$F$105*M1635))*3,
IF(AND(I1635=38000,R1635&gt;314.8,R1635&lt;=504.6,M1635&gt;10),('[1]Pricing Schedule'!$F$111+('[1]Pricing Schedule'!$F$113*M1635))*3,
IF(AND(I1635=38000,R1635&gt;472.2,R1635&lt;=672.8,M1635&lt;=10),('[1]Pricing Schedule'!$F$103+('[1]Pricing Schedule'!$F$105*M1635))*4,
IF(AND(I1635=38000,R1635&gt;472.2,R1635&lt;=672.8,M1635&gt;10),('[1]Pricing Schedule'!$F$111+('[1]Pricing Schedule'!$F$113*M1635))*4,
IF(AND(I1635=110000,R1635&lt;=12.8,M1635&gt;2),'[1]Pricing Schedule'!$F$62+('[1]Pricing Schedule'!$F$63*M1635),
IF(AND(I1635=110000,R1635&lt;=12.8,M1635&lt;=2),'[1]Pricing Schedule'!$F$96+('[1]Pricing Schedule'!$F$97*M1635),
IF(AND(I1635=110000,R1635&gt;12.8,R1635&lt;=22.8,M1635&gt;3),'[1]Pricing Schedule'!$F$71+('[1]Pricing Schedule'!$F$72*M1635),
IF(AND(I1635=110000,R1635&gt;12.8,R1635&lt;=22.8,M1635&lt;=3),'[1]Pricing Schedule'!$F$96+('[1]Pricing Schedule'!$F$97*M1635),
IF(AND(I1635=110000,R1635&gt;22.8,R1635&lt;=30.2),'[1]Pricing Schedule'!$F$80+('[1]Pricing Schedule'!$F$81*M1635),
IF(AND(I1635=110000,R1635&gt;30.2,R1635&lt;=45.9),'[1]Pricing Schedule'!$F$89+('[1]Pricing Schedule'!$F$90*M1635),
IF(AND(I1635=110000,R1635&gt;45.9,R1635&lt;=123.4),'[1]Pricing Schedule'!$F$96+('[1]Pricing Schedule'!$F$97*M1635),
IF(AND(I1635=110000,R1635&gt;123.4,R1635&lt;=168.2,M1635&lt;=10),'[1]Pricing Schedule'!$F$103+('[1]Pricing Schedule'!$F$105*M1635),
IF(AND(I1635=110000,R1635&gt;123.4,R1635&lt;=168.2,M1635&gt;10),'[1]Pricing Schedule'!$F$111+('[1]Pricing Schedule'!$F$113*M1635),
IF(AND(I1635=110000,R1635&gt;168.2,R1635&lt;=336.4,M1635&lt;=10),('[1]Pricing Schedule'!$F$103+('[1]Pricing Schedule'!$F$105*M1635))*2,
IF(AND(I1635=110000,R1635&gt;168.2,R1635&lt;=336.4,M1635&gt;10),('[1]Pricing Schedule'!$F$111+('[1]Pricing Schedule'!$F$113*M1635))*2,
IF(AND(I1635=110000,R1635&gt;336.4,R1635&lt;=504.6,M1635&lt;=10),('[1]Pricing Schedule'!$F$103+('[1]Pricing Schedule'!$F$105*M1635))*3,
IF(AND(I1635=110000,R1635&gt;336.4,R1635&lt;=504.6,M1635&gt;10),('[1]Pricing Schedule'!$F$111+('[1]Pricing Schedule'!$F$113*M1635))*3,
IF(AND(I1635=110000,R1635&gt;504.6,R1635&lt;=672.8,M1635&lt;=10),('[1]Pricing Schedule'!$F$103+('[1]Pricing Schedule'!$F$105*M1635))*4,
IF(AND(I1635=110000,R1635&gt;504.6,R1635&lt;=672.8,M1635&gt;10),('[1]Pricing Schedule'!$F$111+('[1]Pricing Schedule'!$F$113*M1635))*4,
IF(AND(I1635=110000,R1635&gt;672.8,R1635&lt;=841,M1635&lt;=10),('[1]Pricing Schedule'!$F$103+('[1]Pricing Schedule'!$F$105*M1635))*5,
IF(AND(I1635=110000,R1635&gt;672.8,R1635&lt;=841,M1635&gt;10),('[1]Pricing Schedule'!$F$111+('[1]Pricing Schedule'!$F$113*M1635))*5,
IF(AND(I1635=110000,R1635&gt;672.8,R1635&lt;=841,M1635&lt;=10),('[1]Pricing Schedule'!$F$103+('[1]Pricing Schedule'!$F$105*M1635))*5,
IF(AND(I1635=110000,R1635&gt;672.8,R1635&lt;=841,M1635&gt;10),('[1]Pricing Schedule'!$F$111+('[1]Pricing Schedule'!$F$113*M1635))*5,
IF(AND(I1635=110000,R1635&gt;1345.6,R1635&lt;=1513.8,M1635&lt;=10),('[1]Pricing Schedule'!$F$103+('[1]Pricing Schedule'!$F$105*M1635))*9,
IF(AND(I1635=110000,R1635&gt;1345.6,R1635&lt;=1513.8,M1635&gt;10),('[1]Pricing Schedule'!$F$111+('[1]Pricing Schedule'!$F$113*M1635))*9,
9999999999)))))))))))))))))))))))))))))))))))))))</f>
        <v>1838450</v>
      </c>
      <c r="T1635" s="21">
        <f>IF(AND(I1635=38000,R1635&lt;=4.5,M1635&gt;8),'[1]Pricing Schedule'!$J$9,
IF(AND(I1635=38000,R1635&lt;=4.5,M1635&lt;=8),'[1]Pricing Schedule'!$J$36,
IF(AND(I1635=38000,R1635&gt;4.5,R1635&lt;=9,M1635&gt;8),'[1]Pricing Schedule'!$J$18,
IF(AND(I1635=38000,R1635&gt;4.5,R1635&lt;=9,M1635&lt;=8),'[1]Pricing Schedule'!$J$36,
IF(AND(I1635=38000,R1635&gt;9,R1635&lt;=12.8,M1635&gt;8),'[1]Pricing Schedule'!$J$27,
IF(AND(I1635=38000,R1635&gt;9,R1635&lt;=12.8,M1635&lt;=8),'[1]Pricing Schedule'!$J$36,
IF(AND(I1635=38000,R1635&gt;12.8,R1635&lt;=22.8),'[1]Pricing Schedule'!$J$36,
IF(AND(I1635=38000,R1635&gt;22.8,R1635&lt;=30.2),'[1]Pricing Schedule'!$J$45,
IF(AND(I1635=38000,R1635&gt;30.2,R1635&lt;=45.9),'[1]Pricing Schedule'!$J$54,
IF(AND(I1635=38000,R1635&gt;45.9,R1635&lt;=123.4),'[1]Pricing Schedule'!$J$97,
IF(AND(I1635=38000,R1635&gt;123.4,R1635&lt;=168.2,M1635&lt;=10),'[1]Pricing Schedule'!$J$105,
IF(AND(I1635=38000,R1635&gt;123.4,R1635&lt;=168.2,M1635&gt;10),'[1]Pricing Schedule'!$J$113,
IF(AND(I1635=38000,R1635&gt;168.2,R1635&lt;=336.4,M1635&lt;=10),('[1]Pricing Schedule'!$J$105),
IF(AND(I1635=38000,R1635&gt;168.2,R1635&lt;=336.4,M1635&gt;10),('[1]Pricing Schedule'!$J$113),
IF(AND(I1635=38000,R1635&gt;336.4,R1635&lt;=504.6,M1635&lt;=10),('[1]Pricing Schedule'!$J$105),
IF(AND(I1635=38000,R1635&gt;336.4,R1635&lt;=504.6,M1635&gt;10),('[1]Pricing Schedule'!$J$113),
IF(AND(I1635=38000,R1635&gt;504.6,R1635&lt;=672.8,M1635&lt;=10),('[1]Pricing Schedule'!$J$105),
IF(AND(I1635=38000,R1635&gt;504.6,R1635&lt;=672.8,M1635&gt;10),('[1]Pricing Schedule'!$J$113),
IF(AND(I1635=110000,R1635&lt;=12.8,M1635&gt;2),'[1]Pricing Schedule'!$J$63,
IF(AND(I1635=110000,R1635&lt;=12.8,M1635&lt;=2),'[1]Pricing Schedule'!$J$97,
IF(AND(I1635=110000,R1635&gt;12.8,R1635&lt;=22.8,M1635&gt;3),'[1]Pricing Schedule'!$J$72,
IF(AND(I1635=110000,R1635&gt;12.8,R1635&lt;=22.8,M1635&lt;=3),'[1]Pricing Schedule'!$J$97,
IF(AND(I1635=110000,R1635&gt;22.8,R1635&lt;=30.2),'[1]Pricing Schedule'!$J$81,
IF(AND(I1635=110000,R1635&gt;30.2,R1635&lt;=45.9),'[1]Pricing Schedule'!$J$90,
IF(AND(I1635=110000,R1635&gt;45.9,R1635&lt;=123.4),'[1]Pricing Schedule'!$J$97,
IF(AND(I1635=110000,R1635&gt;123.4,R1635&lt;=168.2,M1635&lt;=10),'[1]Pricing Schedule'!$J$105,
IF(AND(I1635=110000,R1635&gt;123.4,R1635&lt;=168.2,M1635&gt;10),'[1]Pricing Schedule'!$J$113,
IF(AND(I1635=110000,R1635&gt;168.2,R1635&lt;=336.2,M1635&lt;=10),('[1]Pricing Schedule'!$J$105),
IF(AND(I1635=110000,R1635&gt;168.2,R1635&lt;=336.2,M1635&gt;10),('[1]Pricing Schedule'!$J$113),
IF(AND(I1635=110000,R1635&gt;336.4,R1635&lt;=504.6,M1635&lt;=10),('[1]Pricing Schedule'!$J$105),
IF(AND(I1635=110000,R1635&gt;336.4,R1635&lt;=504.6,M1635&gt;10),('[1]Pricing Schedule'!$J$113),
IF(AND(I1635=110000,R1635&gt;504.6,R1635&lt;=672.8,M1635&lt;=10),('[1]Pricing Schedule'!$J$105),
IF(AND(I1635=110000,R1635&gt;504.6,R1635&lt;=672.8,M1635&gt;10),('[1]Pricing Schedule'!$J$113),
IF(AND(I1635=110000,R1635&gt;672.8,R1635&lt;=841,M1635&lt;=10),('[1]Pricing Schedule'!$J$105),
IF(AND(I1635=110000,R1635&gt;672.8,R1635&lt;=841,M1635&gt;10),('[1]Pricing Schedule'!$J$113),
IF(AND(I1635=110000,R1635&gt;1682,R1635&lt;=1850.2,M1635&lt;=10),('[1]Pricing Schedule'!$J$105),
IF(AND(I1635=110000,R1635&gt;1682,R1635&lt;=1850.2,M1635&gt;10),('[1]Pricing Schedule'!$J$113),
IF(AND(I1635=110000,R1635&gt;2018.4,R1635&lt;=2186.6,M1635&lt;=10),('[1]Pricing Schedule'!$J$105),
IF(AND(I1635=110000,R1635&gt;2018.4,R1635&lt;=2186.6,M1635&gt;10),('[1]Pricing Schedule'!$J$113),999999999)))))))))))))))))))))))))))))))))))))))</f>
        <v>3</v>
      </c>
      <c r="U1635" s="40">
        <f t="shared" si="156"/>
        <v>145908.73015873015</v>
      </c>
      <c r="V1635" s="41">
        <f t="shared" si="157"/>
        <v>6.8535994995784506</v>
      </c>
      <c r="Y1635" s="23">
        <v>347</v>
      </c>
      <c r="Z1635" s="23">
        <v>151</v>
      </c>
      <c r="AD1635" s="13"/>
      <c r="AE1635" s="13"/>
      <c r="AF1635" s="13"/>
      <c r="AR1635" s="35"/>
    </row>
    <row r="1636" spans="1:44">
      <c r="A1636" s="23">
        <v>1638</v>
      </c>
      <c r="B1636" s="23">
        <v>1638</v>
      </c>
      <c r="C1636" s="23" t="s">
        <v>2341</v>
      </c>
      <c r="D1636" s="23" t="s">
        <v>110</v>
      </c>
      <c r="E1636" s="23" t="s">
        <v>110</v>
      </c>
      <c r="F1636" s="23" t="s">
        <v>196</v>
      </c>
      <c r="G1636" s="23" t="s">
        <v>197</v>
      </c>
      <c r="H1636" s="23" t="s">
        <v>113</v>
      </c>
      <c r="I1636" s="13">
        <v>38000</v>
      </c>
      <c r="J1636" s="23" t="s">
        <v>119</v>
      </c>
      <c r="K1636" s="13">
        <v>38000</v>
      </c>
      <c r="L1636" s="24">
        <v>15.478</v>
      </c>
      <c r="M1636" s="37">
        <f t="shared" si="152"/>
        <v>16</v>
      </c>
      <c r="N1636" s="24">
        <v>1.1970000000000001</v>
      </c>
      <c r="O1636" s="13">
        <v>3</v>
      </c>
      <c r="P1636" s="36">
        <f t="shared" si="153"/>
        <v>1.1970000000000001</v>
      </c>
      <c r="Q1636" s="38">
        <f t="shared" si="154"/>
        <v>4.2</v>
      </c>
      <c r="R1636" s="37">
        <f t="shared" si="155"/>
        <v>4.2</v>
      </c>
      <c r="S1636" s="39">
        <f>IF(AND(I1636=38000,R1636&lt;=4.5,M1636&gt;8),'[1]Pricing Schedule'!$F$8+('[1]Pricing Schedule'!$F$9*M1636),
IF(AND(I1636=38000,R1636&lt;=4.5,M1636&lt;=8),'[1]Pricing Schedule'!$F$34+('[1]Pricing Schedule'!$F$36*M1636),
IF(AND(I1636=38000,R1636&gt;4.5,R1636&lt;=9,M1636&gt;8),'[1]Pricing Schedule'!$F$17+('[1]Pricing Schedule'!$F$18*M1636),
IF(AND(I1636=38000,R1636&gt;4.5,R1636&lt;=9,M1636&lt;=8),'[1]Pricing Schedule'!$F$34+('[1]Pricing Schedule'!$F$36*M1636),
IF(AND(I1636=38000,R1636&gt;9,R1636&lt;=12.8,M1636&gt;8),'[1]Pricing Schedule'!$F$26+('[1]Pricing Schedule'!$F$27*M1636),
IF(AND(I1636=38000,R1636&gt;9,R1636&lt;=12.8,M1636&lt;=8),'[1]Pricing Schedule'!$F$34+('[1]Pricing Schedule'!$F$36*M1636),
IF(AND(I1636=38000,R1636&gt;12.8,R1636&lt;=22.8),'[1]Pricing Schedule'!$F$34+('[1]Pricing Schedule'!$F$36*M1636),
IF(AND(I1636=38000,R1636&gt;22.8,R1636&lt;=30.2),'[1]Pricing Schedule'!$F$43+('[1]Pricing Schedule'!$F$45*M1636),
IF(AND(I1636=38000,R1636&gt;30.2,R1636&lt;=45.9),'[1]Pricing Schedule'!$F$52+('[1]Pricing Schedule'!$F$54*M1636),
IF(AND(I1636=38000,R1636&gt;45.9,R1636&lt;=123.4),'[1]Pricing Schedule'!$F$96+('[1]Pricing Schedule'!$F$97*M1636),
IF(AND(I1636=38000,R1636&gt;123.4,R1636&lt;=168.2,M1636&lt;=10),'[1]Pricing Schedule'!$F$103+('[1]Pricing Schedule'!$F$105*M1636),
IF(AND(I1636=38000,R1636&gt;123.4,R1636&lt;=168.2,M1636&gt;10),'[1]Pricing Schedule'!$F$111+('[1]Pricing Schedule'!$F$113*M1636),
IF(AND(I1636=38000,R1636&gt;157.4,R1636&lt;=336.4,M1636&lt;=10),('[1]Pricing Schedule'!$F$103+('[1]Pricing Schedule'!$F$105*M1636))*2,
IF(AND(I1636=38000,R1636&gt;157.4,R1636&lt;=336.4,M1636&gt;10),('[1]Pricing Schedule'!$F$111+('[1]Pricing Schedule'!$F$113*M1636))*2,
IF(AND(I1636=38000,R1636&gt;314.8,R1636&lt;=504.6,M1636&lt;=10),('[1]Pricing Schedule'!$F$103+('[1]Pricing Schedule'!$F$105*M1636))*3,
IF(AND(I1636=38000,R1636&gt;314.8,R1636&lt;=504.6,M1636&gt;10),('[1]Pricing Schedule'!$F$111+('[1]Pricing Schedule'!$F$113*M1636))*3,
IF(AND(I1636=38000,R1636&gt;472.2,R1636&lt;=672.8,M1636&lt;=10),('[1]Pricing Schedule'!$F$103+('[1]Pricing Schedule'!$F$105*M1636))*4,
IF(AND(I1636=38000,R1636&gt;472.2,R1636&lt;=672.8,M1636&gt;10),('[1]Pricing Schedule'!$F$111+('[1]Pricing Schedule'!$F$113*M1636))*4,
IF(AND(I1636=110000,R1636&lt;=12.8,M1636&gt;2),'[1]Pricing Schedule'!$F$62+('[1]Pricing Schedule'!$F$63*M1636),
IF(AND(I1636=110000,R1636&lt;=12.8,M1636&lt;=2),'[1]Pricing Schedule'!$F$96+('[1]Pricing Schedule'!$F$97*M1636),
IF(AND(I1636=110000,R1636&gt;12.8,R1636&lt;=22.8,M1636&gt;3),'[1]Pricing Schedule'!$F$71+('[1]Pricing Schedule'!$F$72*M1636),
IF(AND(I1636=110000,R1636&gt;12.8,R1636&lt;=22.8,M1636&lt;=3),'[1]Pricing Schedule'!$F$96+('[1]Pricing Schedule'!$F$97*M1636),
IF(AND(I1636=110000,R1636&gt;22.8,R1636&lt;=30.2),'[1]Pricing Schedule'!$F$80+('[1]Pricing Schedule'!$F$81*M1636),
IF(AND(I1636=110000,R1636&gt;30.2,R1636&lt;=45.9),'[1]Pricing Schedule'!$F$89+('[1]Pricing Schedule'!$F$90*M1636),
IF(AND(I1636=110000,R1636&gt;45.9,R1636&lt;=123.4),'[1]Pricing Schedule'!$F$96+('[1]Pricing Schedule'!$F$97*M1636),
IF(AND(I1636=110000,R1636&gt;123.4,R1636&lt;=168.2,M1636&lt;=10),'[1]Pricing Schedule'!$F$103+('[1]Pricing Schedule'!$F$105*M1636),
IF(AND(I1636=110000,R1636&gt;123.4,R1636&lt;=168.2,M1636&gt;10),'[1]Pricing Schedule'!$F$111+('[1]Pricing Schedule'!$F$113*M1636),
IF(AND(I1636=110000,R1636&gt;168.2,R1636&lt;=336.4,M1636&lt;=10),('[1]Pricing Schedule'!$F$103+('[1]Pricing Schedule'!$F$105*M1636))*2,
IF(AND(I1636=110000,R1636&gt;168.2,R1636&lt;=336.4,M1636&gt;10),('[1]Pricing Schedule'!$F$111+('[1]Pricing Schedule'!$F$113*M1636))*2,
IF(AND(I1636=110000,R1636&gt;336.4,R1636&lt;=504.6,M1636&lt;=10),('[1]Pricing Schedule'!$F$103+('[1]Pricing Schedule'!$F$105*M1636))*3,
IF(AND(I1636=110000,R1636&gt;336.4,R1636&lt;=504.6,M1636&gt;10),('[1]Pricing Schedule'!$F$111+('[1]Pricing Schedule'!$F$113*M1636))*3,
IF(AND(I1636=110000,R1636&gt;504.6,R1636&lt;=672.8,M1636&lt;=10),('[1]Pricing Schedule'!$F$103+('[1]Pricing Schedule'!$F$105*M1636))*4,
IF(AND(I1636=110000,R1636&gt;504.6,R1636&lt;=672.8,M1636&gt;10),('[1]Pricing Schedule'!$F$111+('[1]Pricing Schedule'!$F$113*M1636))*4,
IF(AND(I1636=110000,R1636&gt;672.8,R1636&lt;=841,M1636&lt;=10),('[1]Pricing Schedule'!$F$103+('[1]Pricing Schedule'!$F$105*M1636))*5,
IF(AND(I1636=110000,R1636&gt;672.8,R1636&lt;=841,M1636&gt;10),('[1]Pricing Schedule'!$F$111+('[1]Pricing Schedule'!$F$113*M1636))*5,
IF(AND(I1636=110000,R1636&gt;672.8,R1636&lt;=841,M1636&lt;=10),('[1]Pricing Schedule'!$F$103+('[1]Pricing Schedule'!$F$105*M1636))*5,
IF(AND(I1636=110000,R1636&gt;672.8,R1636&lt;=841,M1636&gt;10),('[1]Pricing Schedule'!$F$111+('[1]Pricing Schedule'!$F$113*M1636))*5,
IF(AND(I1636=110000,R1636&gt;1345.6,R1636&lt;=1513.8,M1636&lt;=10),('[1]Pricing Schedule'!$F$103+('[1]Pricing Schedule'!$F$105*M1636))*9,
IF(AND(I1636=110000,R1636&gt;1345.6,R1636&lt;=1513.8,M1636&gt;10),('[1]Pricing Schedule'!$F$111+('[1]Pricing Schedule'!$F$113*M1636))*9,
9999999999)))))))))))))))))))))))))))))))))))))))</f>
        <v>1703340</v>
      </c>
      <c r="T1636" s="21">
        <f>IF(AND(I1636=38000,R1636&lt;=4.5,M1636&gt;8),'[1]Pricing Schedule'!$J$9,
IF(AND(I1636=38000,R1636&lt;=4.5,M1636&lt;=8),'[1]Pricing Schedule'!$J$36,
IF(AND(I1636=38000,R1636&gt;4.5,R1636&lt;=9,M1636&gt;8),'[1]Pricing Schedule'!$J$18,
IF(AND(I1636=38000,R1636&gt;4.5,R1636&lt;=9,M1636&lt;=8),'[1]Pricing Schedule'!$J$36,
IF(AND(I1636=38000,R1636&gt;9,R1636&lt;=12.8,M1636&gt;8),'[1]Pricing Schedule'!$J$27,
IF(AND(I1636=38000,R1636&gt;9,R1636&lt;=12.8,M1636&lt;=8),'[1]Pricing Schedule'!$J$36,
IF(AND(I1636=38000,R1636&gt;12.8,R1636&lt;=22.8),'[1]Pricing Schedule'!$J$36,
IF(AND(I1636=38000,R1636&gt;22.8,R1636&lt;=30.2),'[1]Pricing Schedule'!$J$45,
IF(AND(I1636=38000,R1636&gt;30.2,R1636&lt;=45.9),'[1]Pricing Schedule'!$J$54,
IF(AND(I1636=38000,R1636&gt;45.9,R1636&lt;=123.4),'[1]Pricing Schedule'!$J$97,
IF(AND(I1636=38000,R1636&gt;123.4,R1636&lt;=168.2,M1636&lt;=10),'[1]Pricing Schedule'!$J$105,
IF(AND(I1636=38000,R1636&gt;123.4,R1636&lt;=168.2,M1636&gt;10),'[1]Pricing Schedule'!$J$113,
IF(AND(I1636=38000,R1636&gt;168.2,R1636&lt;=336.4,M1636&lt;=10),('[1]Pricing Schedule'!$J$105),
IF(AND(I1636=38000,R1636&gt;168.2,R1636&lt;=336.4,M1636&gt;10),('[1]Pricing Schedule'!$J$113),
IF(AND(I1636=38000,R1636&gt;336.4,R1636&lt;=504.6,M1636&lt;=10),('[1]Pricing Schedule'!$J$105),
IF(AND(I1636=38000,R1636&gt;336.4,R1636&lt;=504.6,M1636&gt;10),('[1]Pricing Schedule'!$J$113),
IF(AND(I1636=38000,R1636&gt;504.6,R1636&lt;=672.8,M1636&lt;=10),('[1]Pricing Schedule'!$J$105),
IF(AND(I1636=38000,R1636&gt;504.6,R1636&lt;=672.8,M1636&gt;10),('[1]Pricing Schedule'!$J$113),
IF(AND(I1636=110000,R1636&lt;=12.8,M1636&gt;2),'[1]Pricing Schedule'!$J$63,
IF(AND(I1636=110000,R1636&lt;=12.8,M1636&lt;=2),'[1]Pricing Schedule'!$J$97,
IF(AND(I1636=110000,R1636&gt;12.8,R1636&lt;=22.8,M1636&gt;3),'[1]Pricing Schedule'!$J$72,
IF(AND(I1636=110000,R1636&gt;12.8,R1636&lt;=22.8,M1636&lt;=3),'[1]Pricing Schedule'!$J$97,
IF(AND(I1636=110000,R1636&gt;22.8,R1636&lt;=30.2),'[1]Pricing Schedule'!$J$81,
IF(AND(I1636=110000,R1636&gt;30.2,R1636&lt;=45.9),'[1]Pricing Schedule'!$J$90,
IF(AND(I1636=110000,R1636&gt;45.9,R1636&lt;=123.4),'[1]Pricing Schedule'!$J$97,
IF(AND(I1636=110000,R1636&gt;123.4,R1636&lt;=168.2,M1636&lt;=10),'[1]Pricing Schedule'!$J$105,
IF(AND(I1636=110000,R1636&gt;123.4,R1636&lt;=168.2,M1636&gt;10),'[1]Pricing Schedule'!$J$113,
IF(AND(I1636=110000,R1636&gt;168.2,R1636&lt;=336.2,M1636&lt;=10),('[1]Pricing Schedule'!$J$105),
IF(AND(I1636=110000,R1636&gt;168.2,R1636&lt;=336.2,M1636&gt;10),('[1]Pricing Schedule'!$J$113),
IF(AND(I1636=110000,R1636&gt;336.4,R1636&lt;=504.6,M1636&lt;=10),('[1]Pricing Schedule'!$J$105),
IF(AND(I1636=110000,R1636&gt;336.4,R1636&lt;=504.6,M1636&gt;10),('[1]Pricing Schedule'!$J$113),
IF(AND(I1636=110000,R1636&gt;504.6,R1636&lt;=672.8,M1636&lt;=10),('[1]Pricing Schedule'!$J$105),
IF(AND(I1636=110000,R1636&gt;504.6,R1636&lt;=672.8,M1636&gt;10),('[1]Pricing Schedule'!$J$113),
IF(AND(I1636=110000,R1636&gt;672.8,R1636&lt;=841,M1636&lt;=10),('[1]Pricing Schedule'!$J$105),
IF(AND(I1636=110000,R1636&gt;672.8,R1636&lt;=841,M1636&gt;10),('[1]Pricing Schedule'!$J$113),
IF(AND(I1636=110000,R1636&gt;1682,R1636&lt;=1850.2,M1636&lt;=10),('[1]Pricing Schedule'!$J$105),
IF(AND(I1636=110000,R1636&gt;1682,R1636&lt;=1850.2,M1636&gt;10),('[1]Pricing Schedule'!$J$113),
IF(AND(I1636=110000,R1636&gt;2018.4,R1636&lt;=2186.6,M1636&lt;=10),('[1]Pricing Schedule'!$J$105),
IF(AND(I1636=110000,R1636&gt;2018.4,R1636&lt;=2186.6,M1636&gt;10),('[1]Pricing Schedule'!$J$113),999999999)))))))))))))))))))))))))))))))))))))))</f>
        <v>1</v>
      </c>
      <c r="U1636" s="40">
        <f t="shared" si="156"/>
        <v>405557.14285714284</v>
      </c>
      <c r="V1636" s="41">
        <f t="shared" si="157"/>
        <v>2.4657437739969708</v>
      </c>
      <c r="Y1636" s="23">
        <v>598</v>
      </c>
      <c r="Z1636" s="23">
        <v>337</v>
      </c>
      <c r="AD1636" s="13"/>
      <c r="AE1636" s="13"/>
      <c r="AF1636" s="13"/>
      <c r="AR1636" s="35"/>
    </row>
    <row r="1637" spans="1:44">
      <c r="A1637" s="23">
        <v>1639</v>
      </c>
      <c r="B1637" s="23">
        <v>1639</v>
      </c>
      <c r="C1637" s="23" t="s">
        <v>2342</v>
      </c>
      <c r="D1637" s="23" t="s">
        <v>110</v>
      </c>
      <c r="E1637" s="23" t="s">
        <v>110</v>
      </c>
      <c r="F1637" s="23" t="s">
        <v>196</v>
      </c>
      <c r="G1637" s="23" t="s">
        <v>197</v>
      </c>
      <c r="H1637" s="23" t="s">
        <v>113</v>
      </c>
      <c r="I1637" s="13">
        <v>38000</v>
      </c>
      <c r="J1637" s="23" t="s">
        <v>119</v>
      </c>
      <c r="K1637" s="13">
        <v>38000</v>
      </c>
      <c r="L1637" s="24">
        <v>12.103999999999999</v>
      </c>
      <c r="M1637" s="37">
        <f t="shared" si="152"/>
        <v>13</v>
      </c>
      <c r="N1637" s="24">
        <v>4.149</v>
      </c>
      <c r="O1637" s="13">
        <v>3</v>
      </c>
      <c r="P1637" s="36">
        <f t="shared" si="153"/>
        <v>3.1117499999999998</v>
      </c>
      <c r="Q1637" s="38">
        <f t="shared" si="154"/>
        <v>21</v>
      </c>
      <c r="R1637" s="37">
        <f t="shared" si="155"/>
        <v>21</v>
      </c>
      <c r="S1637" s="39">
        <f>IF(AND(I1637=38000,R1637&lt;=4.5,M1637&gt;8),'[1]Pricing Schedule'!$F$8+('[1]Pricing Schedule'!$F$9*M1637),
IF(AND(I1637=38000,R1637&lt;=4.5,M1637&lt;=8),'[1]Pricing Schedule'!$F$34+('[1]Pricing Schedule'!$F$36*M1637),
IF(AND(I1637=38000,R1637&gt;4.5,R1637&lt;=9,M1637&gt;8),'[1]Pricing Schedule'!$F$17+('[1]Pricing Schedule'!$F$18*M1637),
IF(AND(I1637=38000,R1637&gt;4.5,R1637&lt;=9,M1637&lt;=8),'[1]Pricing Schedule'!$F$34+('[1]Pricing Schedule'!$F$36*M1637),
IF(AND(I1637=38000,R1637&gt;9,R1637&lt;=12.8,M1637&gt;8),'[1]Pricing Schedule'!$F$26+('[1]Pricing Schedule'!$F$27*M1637),
IF(AND(I1637=38000,R1637&gt;9,R1637&lt;=12.8,M1637&lt;=8),'[1]Pricing Schedule'!$F$34+('[1]Pricing Schedule'!$F$36*M1637),
IF(AND(I1637=38000,R1637&gt;12.8,R1637&lt;=22.8),'[1]Pricing Schedule'!$F$34+('[1]Pricing Schedule'!$F$36*M1637),
IF(AND(I1637=38000,R1637&gt;22.8,R1637&lt;=30.2),'[1]Pricing Schedule'!$F$43+('[1]Pricing Schedule'!$F$45*M1637),
IF(AND(I1637=38000,R1637&gt;30.2,R1637&lt;=45.9),'[1]Pricing Schedule'!$F$52+('[1]Pricing Schedule'!$F$54*M1637),
IF(AND(I1637=38000,R1637&gt;45.9,R1637&lt;=123.4),'[1]Pricing Schedule'!$F$96+('[1]Pricing Schedule'!$F$97*M1637),
IF(AND(I1637=38000,R1637&gt;123.4,R1637&lt;=168.2,M1637&lt;=10),'[1]Pricing Schedule'!$F$103+('[1]Pricing Schedule'!$F$105*M1637),
IF(AND(I1637=38000,R1637&gt;123.4,R1637&lt;=168.2,M1637&gt;10),'[1]Pricing Schedule'!$F$111+('[1]Pricing Schedule'!$F$113*M1637),
IF(AND(I1637=38000,R1637&gt;157.4,R1637&lt;=336.4,M1637&lt;=10),('[1]Pricing Schedule'!$F$103+('[1]Pricing Schedule'!$F$105*M1637))*2,
IF(AND(I1637=38000,R1637&gt;157.4,R1637&lt;=336.4,M1637&gt;10),('[1]Pricing Schedule'!$F$111+('[1]Pricing Schedule'!$F$113*M1637))*2,
IF(AND(I1637=38000,R1637&gt;314.8,R1637&lt;=504.6,M1637&lt;=10),('[1]Pricing Schedule'!$F$103+('[1]Pricing Schedule'!$F$105*M1637))*3,
IF(AND(I1637=38000,R1637&gt;314.8,R1637&lt;=504.6,M1637&gt;10),('[1]Pricing Schedule'!$F$111+('[1]Pricing Schedule'!$F$113*M1637))*3,
IF(AND(I1637=38000,R1637&gt;472.2,R1637&lt;=672.8,M1637&lt;=10),('[1]Pricing Schedule'!$F$103+('[1]Pricing Schedule'!$F$105*M1637))*4,
IF(AND(I1637=38000,R1637&gt;472.2,R1637&lt;=672.8,M1637&gt;10),('[1]Pricing Schedule'!$F$111+('[1]Pricing Schedule'!$F$113*M1637))*4,
IF(AND(I1637=110000,R1637&lt;=12.8,M1637&gt;2),'[1]Pricing Schedule'!$F$62+('[1]Pricing Schedule'!$F$63*M1637),
IF(AND(I1637=110000,R1637&lt;=12.8,M1637&lt;=2),'[1]Pricing Schedule'!$F$96+('[1]Pricing Schedule'!$F$97*M1637),
IF(AND(I1637=110000,R1637&gt;12.8,R1637&lt;=22.8,M1637&gt;3),'[1]Pricing Schedule'!$F$71+('[1]Pricing Schedule'!$F$72*M1637),
IF(AND(I1637=110000,R1637&gt;12.8,R1637&lt;=22.8,M1637&lt;=3),'[1]Pricing Schedule'!$F$96+('[1]Pricing Schedule'!$F$97*M1637),
IF(AND(I1637=110000,R1637&gt;22.8,R1637&lt;=30.2),'[1]Pricing Schedule'!$F$80+('[1]Pricing Schedule'!$F$81*M1637),
IF(AND(I1637=110000,R1637&gt;30.2,R1637&lt;=45.9),'[1]Pricing Schedule'!$F$89+('[1]Pricing Schedule'!$F$90*M1637),
IF(AND(I1637=110000,R1637&gt;45.9,R1637&lt;=123.4),'[1]Pricing Schedule'!$F$96+('[1]Pricing Schedule'!$F$97*M1637),
IF(AND(I1637=110000,R1637&gt;123.4,R1637&lt;=168.2,M1637&lt;=10),'[1]Pricing Schedule'!$F$103+('[1]Pricing Schedule'!$F$105*M1637),
IF(AND(I1637=110000,R1637&gt;123.4,R1637&lt;=168.2,M1637&gt;10),'[1]Pricing Schedule'!$F$111+('[1]Pricing Schedule'!$F$113*M1637),
IF(AND(I1637=110000,R1637&gt;168.2,R1637&lt;=336.4,M1637&lt;=10),('[1]Pricing Schedule'!$F$103+('[1]Pricing Schedule'!$F$105*M1637))*2,
IF(AND(I1637=110000,R1637&gt;168.2,R1637&lt;=336.4,M1637&gt;10),('[1]Pricing Schedule'!$F$111+('[1]Pricing Schedule'!$F$113*M1637))*2,
IF(AND(I1637=110000,R1637&gt;336.4,R1637&lt;=504.6,M1637&lt;=10),('[1]Pricing Schedule'!$F$103+('[1]Pricing Schedule'!$F$105*M1637))*3,
IF(AND(I1637=110000,R1637&gt;336.4,R1637&lt;=504.6,M1637&gt;10),('[1]Pricing Schedule'!$F$111+('[1]Pricing Schedule'!$F$113*M1637))*3,
IF(AND(I1637=110000,R1637&gt;504.6,R1637&lt;=672.8,M1637&lt;=10),('[1]Pricing Schedule'!$F$103+('[1]Pricing Schedule'!$F$105*M1637))*4,
IF(AND(I1637=110000,R1637&gt;504.6,R1637&lt;=672.8,M1637&gt;10),('[1]Pricing Schedule'!$F$111+('[1]Pricing Schedule'!$F$113*M1637))*4,
IF(AND(I1637=110000,R1637&gt;672.8,R1637&lt;=841,M1637&lt;=10),('[1]Pricing Schedule'!$F$103+('[1]Pricing Schedule'!$F$105*M1637))*5,
IF(AND(I1637=110000,R1637&gt;672.8,R1637&lt;=841,M1637&gt;10),('[1]Pricing Schedule'!$F$111+('[1]Pricing Schedule'!$F$113*M1637))*5,
IF(AND(I1637=110000,R1637&gt;672.8,R1637&lt;=841,M1637&lt;=10),('[1]Pricing Schedule'!$F$103+('[1]Pricing Schedule'!$F$105*M1637))*5,
IF(AND(I1637=110000,R1637&gt;672.8,R1637&lt;=841,M1637&gt;10),('[1]Pricing Schedule'!$F$111+('[1]Pricing Schedule'!$F$113*M1637))*5,
IF(AND(I1637=110000,R1637&gt;1345.6,R1637&lt;=1513.8,M1637&lt;=10),('[1]Pricing Schedule'!$F$103+('[1]Pricing Schedule'!$F$105*M1637))*9,
IF(AND(I1637=110000,R1637&gt;1345.6,R1637&lt;=1513.8,M1637&gt;10),('[1]Pricing Schedule'!$F$111+('[1]Pricing Schedule'!$F$113*M1637))*9,
9999999999)))))))))))))))))))))))))))))))))))))))</f>
        <v>1261300</v>
      </c>
      <c r="T1637" s="21">
        <f>IF(AND(I1637=38000,R1637&lt;=4.5,M1637&gt;8),'[1]Pricing Schedule'!$J$9,
IF(AND(I1637=38000,R1637&lt;=4.5,M1637&lt;=8),'[1]Pricing Schedule'!$J$36,
IF(AND(I1637=38000,R1637&gt;4.5,R1637&lt;=9,M1637&gt;8),'[1]Pricing Schedule'!$J$18,
IF(AND(I1637=38000,R1637&gt;4.5,R1637&lt;=9,M1637&lt;=8),'[1]Pricing Schedule'!$J$36,
IF(AND(I1637=38000,R1637&gt;9,R1637&lt;=12.8,M1637&gt;8),'[1]Pricing Schedule'!$J$27,
IF(AND(I1637=38000,R1637&gt;9,R1637&lt;=12.8,M1637&lt;=8),'[1]Pricing Schedule'!$J$36,
IF(AND(I1637=38000,R1637&gt;12.8,R1637&lt;=22.8),'[1]Pricing Schedule'!$J$36,
IF(AND(I1637=38000,R1637&gt;22.8,R1637&lt;=30.2),'[1]Pricing Schedule'!$J$45,
IF(AND(I1637=38000,R1637&gt;30.2,R1637&lt;=45.9),'[1]Pricing Schedule'!$J$54,
IF(AND(I1637=38000,R1637&gt;45.9,R1637&lt;=123.4),'[1]Pricing Schedule'!$J$97,
IF(AND(I1637=38000,R1637&gt;123.4,R1637&lt;=168.2,M1637&lt;=10),'[1]Pricing Schedule'!$J$105,
IF(AND(I1637=38000,R1637&gt;123.4,R1637&lt;=168.2,M1637&gt;10),'[1]Pricing Schedule'!$J$113,
IF(AND(I1637=38000,R1637&gt;168.2,R1637&lt;=336.4,M1637&lt;=10),('[1]Pricing Schedule'!$J$105),
IF(AND(I1637=38000,R1637&gt;168.2,R1637&lt;=336.4,M1637&gt;10),('[1]Pricing Schedule'!$J$113),
IF(AND(I1637=38000,R1637&gt;336.4,R1637&lt;=504.6,M1637&lt;=10),('[1]Pricing Schedule'!$J$105),
IF(AND(I1637=38000,R1637&gt;336.4,R1637&lt;=504.6,M1637&gt;10),('[1]Pricing Schedule'!$J$113),
IF(AND(I1637=38000,R1637&gt;504.6,R1637&lt;=672.8,M1637&lt;=10),('[1]Pricing Schedule'!$J$105),
IF(AND(I1637=38000,R1637&gt;504.6,R1637&lt;=672.8,M1637&gt;10),('[1]Pricing Schedule'!$J$113),
IF(AND(I1637=110000,R1637&lt;=12.8,M1637&gt;2),'[1]Pricing Schedule'!$J$63,
IF(AND(I1637=110000,R1637&lt;=12.8,M1637&lt;=2),'[1]Pricing Schedule'!$J$97,
IF(AND(I1637=110000,R1637&gt;12.8,R1637&lt;=22.8,M1637&gt;3),'[1]Pricing Schedule'!$J$72,
IF(AND(I1637=110000,R1637&gt;12.8,R1637&lt;=22.8,M1637&lt;=3),'[1]Pricing Schedule'!$J$97,
IF(AND(I1637=110000,R1637&gt;22.8,R1637&lt;=30.2),'[1]Pricing Schedule'!$J$81,
IF(AND(I1637=110000,R1637&gt;30.2,R1637&lt;=45.9),'[1]Pricing Schedule'!$J$90,
IF(AND(I1637=110000,R1637&gt;45.9,R1637&lt;=123.4),'[1]Pricing Schedule'!$J$97,
IF(AND(I1637=110000,R1637&gt;123.4,R1637&lt;=168.2,M1637&lt;=10),'[1]Pricing Schedule'!$J$105,
IF(AND(I1637=110000,R1637&gt;123.4,R1637&lt;=168.2,M1637&gt;10),'[1]Pricing Schedule'!$J$113,
IF(AND(I1637=110000,R1637&gt;168.2,R1637&lt;=336.2,M1637&lt;=10),('[1]Pricing Schedule'!$J$105),
IF(AND(I1637=110000,R1637&gt;168.2,R1637&lt;=336.2,M1637&gt;10),('[1]Pricing Schedule'!$J$113),
IF(AND(I1637=110000,R1637&gt;336.4,R1637&lt;=504.6,M1637&lt;=10),('[1]Pricing Schedule'!$J$105),
IF(AND(I1637=110000,R1637&gt;336.4,R1637&lt;=504.6,M1637&gt;10),('[1]Pricing Schedule'!$J$113),
IF(AND(I1637=110000,R1637&gt;504.6,R1637&lt;=672.8,M1637&lt;=10),('[1]Pricing Schedule'!$J$105),
IF(AND(I1637=110000,R1637&gt;504.6,R1637&lt;=672.8,M1637&gt;10),('[1]Pricing Schedule'!$J$113),
IF(AND(I1637=110000,R1637&gt;672.8,R1637&lt;=841,M1637&lt;=10),('[1]Pricing Schedule'!$J$105),
IF(AND(I1637=110000,R1637&gt;672.8,R1637&lt;=841,M1637&gt;10),('[1]Pricing Schedule'!$J$113),
IF(AND(I1637=110000,R1637&gt;1682,R1637&lt;=1850.2,M1637&lt;=10),('[1]Pricing Schedule'!$J$105),
IF(AND(I1637=110000,R1637&gt;1682,R1637&lt;=1850.2,M1637&gt;10),('[1]Pricing Schedule'!$J$113),
IF(AND(I1637=110000,R1637&gt;2018.4,R1637&lt;=2186.6,M1637&lt;=10),('[1]Pricing Schedule'!$J$105),
IF(AND(I1637=110000,R1637&gt;2018.4,R1637&lt;=2186.6,M1637&gt;10),('[1]Pricing Schedule'!$J$113),999999999)))))))))))))))))))))))))))))))))))))))</f>
        <v>4</v>
      </c>
      <c r="U1637" s="40">
        <f t="shared" si="156"/>
        <v>60061.904761904763</v>
      </c>
      <c r="V1637" s="41">
        <f t="shared" si="157"/>
        <v>16.649488622849439</v>
      </c>
      <c r="Y1637" s="23">
        <v>73</v>
      </c>
      <c r="Z1637" s="23">
        <v>337</v>
      </c>
      <c r="AD1637" s="13"/>
      <c r="AE1637" s="13"/>
      <c r="AF1637" s="13"/>
      <c r="AR1637" s="35"/>
    </row>
    <row r="1638" spans="1:44">
      <c r="A1638" s="23">
        <v>1640</v>
      </c>
      <c r="B1638" s="23">
        <v>1640</v>
      </c>
      <c r="C1638" s="23" t="s">
        <v>2343</v>
      </c>
      <c r="D1638" s="23" t="s">
        <v>110</v>
      </c>
      <c r="E1638" s="23" t="s">
        <v>110</v>
      </c>
      <c r="F1638" s="23" t="s">
        <v>196</v>
      </c>
      <c r="G1638" s="23" t="s">
        <v>197</v>
      </c>
      <c r="H1638" s="23" t="s">
        <v>113</v>
      </c>
      <c r="I1638" s="13">
        <v>38000</v>
      </c>
      <c r="J1638" s="23" t="s">
        <v>119</v>
      </c>
      <c r="K1638" s="13">
        <v>38000</v>
      </c>
      <c r="L1638" s="24">
        <v>8.3160000000000007</v>
      </c>
      <c r="M1638" s="37">
        <f t="shared" si="152"/>
        <v>9</v>
      </c>
      <c r="N1638" s="24">
        <v>2.383</v>
      </c>
      <c r="O1638" s="13">
        <v>3</v>
      </c>
      <c r="P1638" s="36">
        <f t="shared" si="153"/>
        <v>1.78725</v>
      </c>
      <c r="Q1638" s="38">
        <f t="shared" si="154"/>
        <v>12.600000000000001</v>
      </c>
      <c r="R1638" s="37">
        <f t="shared" si="155"/>
        <v>12.600000000000001</v>
      </c>
      <c r="S1638" s="39">
        <f>IF(AND(I1638=38000,R1638&lt;=4.5,M1638&gt;8),'[1]Pricing Schedule'!$F$8+('[1]Pricing Schedule'!$F$9*M1638),
IF(AND(I1638=38000,R1638&lt;=4.5,M1638&lt;=8),'[1]Pricing Schedule'!$F$34+('[1]Pricing Schedule'!$F$36*M1638),
IF(AND(I1638=38000,R1638&gt;4.5,R1638&lt;=9,M1638&gt;8),'[1]Pricing Schedule'!$F$17+('[1]Pricing Schedule'!$F$18*M1638),
IF(AND(I1638=38000,R1638&gt;4.5,R1638&lt;=9,M1638&lt;=8),'[1]Pricing Schedule'!$F$34+('[1]Pricing Schedule'!$F$36*M1638),
IF(AND(I1638=38000,R1638&gt;9,R1638&lt;=12.8,M1638&gt;8),'[1]Pricing Schedule'!$F$26+('[1]Pricing Schedule'!$F$27*M1638),
IF(AND(I1638=38000,R1638&gt;9,R1638&lt;=12.8,M1638&lt;=8),'[1]Pricing Schedule'!$F$34+('[1]Pricing Schedule'!$F$36*M1638),
IF(AND(I1638=38000,R1638&gt;12.8,R1638&lt;=22.8),'[1]Pricing Schedule'!$F$34+('[1]Pricing Schedule'!$F$36*M1638),
IF(AND(I1638=38000,R1638&gt;22.8,R1638&lt;=30.2),'[1]Pricing Schedule'!$F$43+('[1]Pricing Schedule'!$F$45*M1638),
IF(AND(I1638=38000,R1638&gt;30.2,R1638&lt;=45.9),'[1]Pricing Schedule'!$F$52+('[1]Pricing Schedule'!$F$54*M1638),
IF(AND(I1638=38000,R1638&gt;45.9,R1638&lt;=123.4),'[1]Pricing Schedule'!$F$96+('[1]Pricing Schedule'!$F$97*M1638),
IF(AND(I1638=38000,R1638&gt;123.4,R1638&lt;=168.2,M1638&lt;=10),'[1]Pricing Schedule'!$F$103+('[1]Pricing Schedule'!$F$105*M1638),
IF(AND(I1638=38000,R1638&gt;123.4,R1638&lt;=168.2,M1638&gt;10),'[1]Pricing Schedule'!$F$111+('[1]Pricing Schedule'!$F$113*M1638),
IF(AND(I1638=38000,R1638&gt;157.4,R1638&lt;=336.4,M1638&lt;=10),('[1]Pricing Schedule'!$F$103+('[1]Pricing Schedule'!$F$105*M1638))*2,
IF(AND(I1638=38000,R1638&gt;157.4,R1638&lt;=336.4,M1638&gt;10),('[1]Pricing Schedule'!$F$111+('[1]Pricing Schedule'!$F$113*M1638))*2,
IF(AND(I1638=38000,R1638&gt;314.8,R1638&lt;=504.6,M1638&lt;=10),('[1]Pricing Schedule'!$F$103+('[1]Pricing Schedule'!$F$105*M1638))*3,
IF(AND(I1638=38000,R1638&gt;314.8,R1638&lt;=504.6,M1638&gt;10),('[1]Pricing Schedule'!$F$111+('[1]Pricing Schedule'!$F$113*M1638))*3,
IF(AND(I1638=38000,R1638&gt;472.2,R1638&lt;=672.8,M1638&lt;=10),('[1]Pricing Schedule'!$F$103+('[1]Pricing Schedule'!$F$105*M1638))*4,
IF(AND(I1638=38000,R1638&gt;472.2,R1638&lt;=672.8,M1638&gt;10),('[1]Pricing Schedule'!$F$111+('[1]Pricing Schedule'!$F$113*M1638))*4,
IF(AND(I1638=110000,R1638&lt;=12.8,M1638&gt;2),'[1]Pricing Schedule'!$F$62+('[1]Pricing Schedule'!$F$63*M1638),
IF(AND(I1638=110000,R1638&lt;=12.8,M1638&lt;=2),'[1]Pricing Schedule'!$F$96+('[1]Pricing Schedule'!$F$97*M1638),
IF(AND(I1638=110000,R1638&gt;12.8,R1638&lt;=22.8,M1638&gt;3),'[1]Pricing Schedule'!$F$71+('[1]Pricing Schedule'!$F$72*M1638),
IF(AND(I1638=110000,R1638&gt;12.8,R1638&lt;=22.8,M1638&lt;=3),'[1]Pricing Schedule'!$F$96+('[1]Pricing Schedule'!$F$97*M1638),
IF(AND(I1638=110000,R1638&gt;22.8,R1638&lt;=30.2),'[1]Pricing Schedule'!$F$80+('[1]Pricing Schedule'!$F$81*M1638),
IF(AND(I1638=110000,R1638&gt;30.2,R1638&lt;=45.9),'[1]Pricing Schedule'!$F$89+('[1]Pricing Schedule'!$F$90*M1638),
IF(AND(I1638=110000,R1638&gt;45.9,R1638&lt;=123.4),'[1]Pricing Schedule'!$F$96+('[1]Pricing Schedule'!$F$97*M1638),
IF(AND(I1638=110000,R1638&gt;123.4,R1638&lt;=168.2,M1638&lt;=10),'[1]Pricing Schedule'!$F$103+('[1]Pricing Schedule'!$F$105*M1638),
IF(AND(I1638=110000,R1638&gt;123.4,R1638&lt;=168.2,M1638&gt;10),'[1]Pricing Schedule'!$F$111+('[1]Pricing Schedule'!$F$113*M1638),
IF(AND(I1638=110000,R1638&gt;168.2,R1638&lt;=336.4,M1638&lt;=10),('[1]Pricing Schedule'!$F$103+('[1]Pricing Schedule'!$F$105*M1638))*2,
IF(AND(I1638=110000,R1638&gt;168.2,R1638&lt;=336.4,M1638&gt;10),('[1]Pricing Schedule'!$F$111+('[1]Pricing Schedule'!$F$113*M1638))*2,
IF(AND(I1638=110000,R1638&gt;336.4,R1638&lt;=504.6,M1638&lt;=10),('[1]Pricing Schedule'!$F$103+('[1]Pricing Schedule'!$F$105*M1638))*3,
IF(AND(I1638=110000,R1638&gt;336.4,R1638&lt;=504.6,M1638&gt;10),('[1]Pricing Schedule'!$F$111+('[1]Pricing Schedule'!$F$113*M1638))*3,
IF(AND(I1638=110000,R1638&gt;504.6,R1638&lt;=672.8,M1638&lt;=10),('[1]Pricing Schedule'!$F$103+('[1]Pricing Schedule'!$F$105*M1638))*4,
IF(AND(I1638=110000,R1638&gt;504.6,R1638&lt;=672.8,M1638&gt;10),('[1]Pricing Schedule'!$F$111+('[1]Pricing Schedule'!$F$113*M1638))*4,
IF(AND(I1638=110000,R1638&gt;672.8,R1638&lt;=841,M1638&lt;=10),('[1]Pricing Schedule'!$F$103+('[1]Pricing Schedule'!$F$105*M1638))*5,
IF(AND(I1638=110000,R1638&gt;672.8,R1638&lt;=841,M1638&gt;10),('[1]Pricing Schedule'!$F$111+('[1]Pricing Schedule'!$F$113*M1638))*5,
IF(AND(I1638=110000,R1638&gt;672.8,R1638&lt;=841,M1638&lt;=10),('[1]Pricing Schedule'!$F$103+('[1]Pricing Schedule'!$F$105*M1638))*5,
IF(AND(I1638=110000,R1638&gt;672.8,R1638&lt;=841,M1638&gt;10),('[1]Pricing Schedule'!$F$111+('[1]Pricing Schedule'!$F$113*M1638))*5,
IF(AND(I1638=110000,R1638&gt;1345.6,R1638&lt;=1513.8,M1638&lt;=10),('[1]Pricing Schedule'!$F$103+('[1]Pricing Schedule'!$F$105*M1638))*9,
IF(AND(I1638=110000,R1638&gt;1345.6,R1638&lt;=1513.8,M1638&gt;10),('[1]Pricing Schedule'!$F$111+('[1]Pricing Schedule'!$F$113*M1638))*9,
9999999999)))))))))))))))))))))))))))))))))))))))</f>
        <v>1416850</v>
      </c>
      <c r="T1638" s="21">
        <f>IF(AND(I1638=38000,R1638&lt;=4.5,M1638&gt;8),'[1]Pricing Schedule'!$J$9,
IF(AND(I1638=38000,R1638&lt;=4.5,M1638&lt;=8),'[1]Pricing Schedule'!$J$36,
IF(AND(I1638=38000,R1638&gt;4.5,R1638&lt;=9,M1638&gt;8),'[1]Pricing Schedule'!$J$18,
IF(AND(I1638=38000,R1638&gt;4.5,R1638&lt;=9,M1638&lt;=8),'[1]Pricing Schedule'!$J$36,
IF(AND(I1638=38000,R1638&gt;9,R1638&lt;=12.8,M1638&gt;8),'[1]Pricing Schedule'!$J$27,
IF(AND(I1638=38000,R1638&gt;9,R1638&lt;=12.8,M1638&lt;=8),'[1]Pricing Schedule'!$J$36,
IF(AND(I1638=38000,R1638&gt;12.8,R1638&lt;=22.8),'[1]Pricing Schedule'!$J$36,
IF(AND(I1638=38000,R1638&gt;22.8,R1638&lt;=30.2),'[1]Pricing Schedule'!$J$45,
IF(AND(I1638=38000,R1638&gt;30.2,R1638&lt;=45.9),'[1]Pricing Schedule'!$J$54,
IF(AND(I1638=38000,R1638&gt;45.9,R1638&lt;=123.4),'[1]Pricing Schedule'!$J$97,
IF(AND(I1638=38000,R1638&gt;123.4,R1638&lt;=168.2,M1638&lt;=10),'[1]Pricing Schedule'!$J$105,
IF(AND(I1638=38000,R1638&gt;123.4,R1638&lt;=168.2,M1638&gt;10),'[1]Pricing Schedule'!$J$113,
IF(AND(I1638=38000,R1638&gt;168.2,R1638&lt;=336.4,M1638&lt;=10),('[1]Pricing Schedule'!$J$105),
IF(AND(I1638=38000,R1638&gt;168.2,R1638&lt;=336.4,M1638&gt;10),('[1]Pricing Schedule'!$J$113),
IF(AND(I1638=38000,R1638&gt;336.4,R1638&lt;=504.6,M1638&lt;=10),('[1]Pricing Schedule'!$J$105),
IF(AND(I1638=38000,R1638&gt;336.4,R1638&lt;=504.6,M1638&gt;10),('[1]Pricing Schedule'!$J$113),
IF(AND(I1638=38000,R1638&gt;504.6,R1638&lt;=672.8,M1638&lt;=10),('[1]Pricing Schedule'!$J$105),
IF(AND(I1638=38000,R1638&gt;504.6,R1638&lt;=672.8,M1638&gt;10),('[1]Pricing Schedule'!$J$113),
IF(AND(I1638=110000,R1638&lt;=12.8,M1638&gt;2),'[1]Pricing Schedule'!$J$63,
IF(AND(I1638=110000,R1638&lt;=12.8,M1638&lt;=2),'[1]Pricing Schedule'!$J$97,
IF(AND(I1638=110000,R1638&gt;12.8,R1638&lt;=22.8,M1638&gt;3),'[1]Pricing Schedule'!$J$72,
IF(AND(I1638=110000,R1638&gt;12.8,R1638&lt;=22.8,M1638&lt;=3),'[1]Pricing Schedule'!$J$97,
IF(AND(I1638=110000,R1638&gt;22.8,R1638&lt;=30.2),'[1]Pricing Schedule'!$J$81,
IF(AND(I1638=110000,R1638&gt;30.2,R1638&lt;=45.9),'[1]Pricing Schedule'!$J$90,
IF(AND(I1638=110000,R1638&gt;45.9,R1638&lt;=123.4),'[1]Pricing Schedule'!$J$97,
IF(AND(I1638=110000,R1638&gt;123.4,R1638&lt;=168.2,M1638&lt;=10),'[1]Pricing Schedule'!$J$105,
IF(AND(I1638=110000,R1638&gt;123.4,R1638&lt;=168.2,M1638&gt;10),'[1]Pricing Schedule'!$J$113,
IF(AND(I1638=110000,R1638&gt;168.2,R1638&lt;=336.2,M1638&lt;=10),('[1]Pricing Schedule'!$J$105),
IF(AND(I1638=110000,R1638&gt;168.2,R1638&lt;=336.2,M1638&gt;10),('[1]Pricing Schedule'!$J$113),
IF(AND(I1638=110000,R1638&gt;336.4,R1638&lt;=504.6,M1638&lt;=10),('[1]Pricing Schedule'!$J$105),
IF(AND(I1638=110000,R1638&gt;336.4,R1638&lt;=504.6,M1638&gt;10),('[1]Pricing Schedule'!$J$113),
IF(AND(I1638=110000,R1638&gt;504.6,R1638&lt;=672.8,M1638&lt;=10),('[1]Pricing Schedule'!$J$105),
IF(AND(I1638=110000,R1638&gt;504.6,R1638&lt;=672.8,M1638&gt;10),('[1]Pricing Schedule'!$J$113),
IF(AND(I1638=110000,R1638&gt;672.8,R1638&lt;=841,M1638&lt;=10),('[1]Pricing Schedule'!$J$105),
IF(AND(I1638=110000,R1638&gt;672.8,R1638&lt;=841,M1638&gt;10),('[1]Pricing Schedule'!$J$113),
IF(AND(I1638=110000,R1638&gt;1682,R1638&lt;=1850.2,M1638&lt;=10),('[1]Pricing Schedule'!$J$105),
IF(AND(I1638=110000,R1638&gt;1682,R1638&lt;=1850.2,M1638&gt;10),('[1]Pricing Schedule'!$J$113),
IF(AND(I1638=110000,R1638&gt;2018.4,R1638&lt;=2186.6,M1638&lt;=10),('[1]Pricing Schedule'!$J$105),
IF(AND(I1638=110000,R1638&gt;2018.4,R1638&lt;=2186.6,M1638&gt;10),('[1]Pricing Schedule'!$J$113),999999999)))))))))))))))))))))))))))))))))))))))</f>
        <v>3</v>
      </c>
      <c r="U1638" s="40">
        <f t="shared" si="156"/>
        <v>112448.41269841269</v>
      </c>
      <c r="V1638" s="41">
        <f t="shared" si="157"/>
        <v>8.8929667925327323</v>
      </c>
      <c r="Y1638" s="23">
        <v>634</v>
      </c>
      <c r="Z1638" s="23">
        <v>337</v>
      </c>
      <c r="AD1638" s="13"/>
      <c r="AE1638" s="13"/>
      <c r="AF1638" s="13"/>
      <c r="AR1638" s="35"/>
    </row>
    <row r="1639" spans="1:44">
      <c r="A1639" s="23">
        <v>1641</v>
      </c>
      <c r="B1639" s="23">
        <v>1641</v>
      </c>
      <c r="C1639" s="23" t="s">
        <v>2344</v>
      </c>
      <c r="D1639" s="23" t="s">
        <v>110</v>
      </c>
      <c r="E1639" s="23" t="s">
        <v>110</v>
      </c>
      <c r="F1639" s="23" t="s">
        <v>196</v>
      </c>
      <c r="G1639" s="23" t="s">
        <v>197</v>
      </c>
      <c r="H1639" s="23" t="s">
        <v>113</v>
      </c>
      <c r="I1639" s="13">
        <v>38000</v>
      </c>
      <c r="J1639" s="23" t="s">
        <v>119</v>
      </c>
      <c r="K1639" s="13">
        <v>38000</v>
      </c>
      <c r="L1639" s="24">
        <v>10.914999999999999</v>
      </c>
      <c r="M1639" s="37">
        <f t="shared" si="152"/>
        <v>11</v>
      </c>
      <c r="N1639" s="24">
        <v>1.3939999999999999</v>
      </c>
      <c r="O1639" s="13">
        <v>3</v>
      </c>
      <c r="P1639" s="36">
        <f t="shared" si="153"/>
        <v>1.0454999999999999</v>
      </c>
      <c r="Q1639" s="38">
        <f t="shared" si="154"/>
        <v>4.2</v>
      </c>
      <c r="R1639" s="37">
        <f t="shared" si="155"/>
        <v>4.2</v>
      </c>
      <c r="S1639" s="39">
        <f>IF(AND(I1639=38000,R1639&lt;=4.5,M1639&gt;8),'[1]Pricing Schedule'!$F$8+('[1]Pricing Schedule'!$F$9*M1639),
IF(AND(I1639=38000,R1639&lt;=4.5,M1639&lt;=8),'[1]Pricing Schedule'!$F$34+('[1]Pricing Schedule'!$F$36*M1639),
IF(AND(I1639=38000,R1639&gt;4.5,R1639&lt;=9,M1639&gt;8),'[1]Pricing Schedule'!$F$17+('[1]Pricing Schedule'!$F$18*M1639),
IF(AND(I1639=38000,R1639&gt;4.5,R1639&lt;=9,M1639&lt;=8),'[1]Pricing Schedule'!$F$34+('[1]Pricing Schedule'!$F$36*M1639),
IF(AND(I1639=38000,R1639&gt;9,R1639&lt;=12.8,M1639&gt;8),'[1]Pricing Schedule'!$F$26+('[1]Pricing Schedule'!$F$27*M1639),
IF(AND(I1639=38000,R1639&gt;9,R1639&lt;=12.8,M1639&lt;=8),'[1]Pricing Schedule'!$F$34+('[1]Pricing Schedule'!$F$36*M1639),
IF(AND(I1639=38000,R1639&gt;12.8,R1639&lt;=22.8),'[1]Pricing Schedule'!$F$34+('[1]Pricing Schedule'!$F$36*M1639),
IF(AND(I1639=38000,R1639&gt;22.8,R1639&lt;=30.2),'[1]Pricing Schedule'!$F$43+('[1]Pricing Schedule'!$F$45*M1639),
IF(AND(I1639=38000,R1639&gt;30.2,R1639&lt;=45.9),'[1]Pricing Schedule'!$F$52+('[1]Pricing Schedule'!$F$54*M1639),
IF(AND(I1639=38000,R1639&gt;45.9,R1639&lt;=123.4),'[1]Pricing Schedule'!$F$96+('[1]Pricing Schedule'!$F$97*M1639),
IF(AND(I1639=38000,R1639&gt;123.4,R1639&lt;=168.2,M1639&lt;=10),'[1]Pricing Schedule'!$F$103+('[1]Pricing Schedule'!$F$105*M1639),
IF(AND(I1639=38000,R1639&gt;123.4,R1639&lt;=168.2,M1639&gt;10),'[1]Pricing Schedule'!$F$111+('[1]Pricing Schedule'!$F$113*M1639),
IF(AND(I1639=38000,R1639&gt;157.4,R1639&lt;=336.4,M1639&lt;=10),('[1]Pricing Schedule'!$F$103+('[1]Pricing Schedule'!$F$105*M1639))*2,
IF(AND(I1639=38000,R1639&gt;157.4,R1639&lt;=336.4,M1639&gt;10),('[1]Pricing Schedule'!$F$111+('[1]Pricing Schedule'!$F$113*M1639))*2,
IF(AND(I1639=38000,R1639&gt;314.8,R1639&lt;=504.6,M1639&lt;=10),('[1]Pricing Schedule'!$F$103+('[1]Pricing Schedule'!$F$105*M1639))*3,
IF(AND(I1639=38000,R1639&gt;314.8,R1639&lt;=504.6,M1639&gt;10),('[1]Pricing Schedule'!$F$111+('[1]Pricing Schedule'!$F$113*M1639))*3,
IF(AND(I1639=38000,R1639&gt;472.2,R1639&lt;=672.8,M1639&lt;=10),('[1]Pricing Schedule'!$F$103+('[1]Pricing Schedule'!$F$105*M1639))*4,
IF(AND(I1639=38000,R1639&gt;472.2,R1639&lt;=672.8,M1639&gt;10),('[1]Pricing Schedule'!$F$111+('[1]Pricing Schedule'!$F$113*M1639))*4,
IF(AND(I1639=110000,R1639&lt;=12.8,M1639&gt;2),'[1]Pricing Schedule'!$F$62+('[1]Pricing Schedule'!$F$63*M1639),
IF(AND(I1639=110000,R1639&lt;=12.8,M1639&lt;=2),'[1]Pricing Schedule'!$F$96+('[1]Pricing Schedule'!$F$97*M1639),
IF(AND(I1639=110000,R1639&gt;12.8,R1639&lt;=22.8,M1639&gt;3),'[1]Pricing Schedule'!$F$71+('[1]Pricing Schedule'!$F$72*M1639),
IF(AND(I1639=110000,R1639&gt;12.8,R1639&lt;=22.8,M1639&lt;=3),'[1]Pricing Schedule'!$F$96+('[1]Pricing Schedule'!$F$97*M1639),
IF(AND(I1639=110000,R1639&gt;22.8,R1639&lt;=30.2),'[1]Pricing Schedule'!$F$80+('[1]Pricing Schedule'!$F$81*M1639),
IF(AND(I1639=110000,R1639&gt;30.2,R1639&lt;=45.9),'[1]Pricing Schedule'!$F$89+('[1]Pricing Schedule'!$F$90*M1639),
IF(AND(I1639=110000,R1639&gt;45.9,R1639&lt;=123.4),'[1]Pricing Schedule'!$F$96+('[1]Pricing Schedule'!$F$97*M1639),
IF(AND(I1639=110000,R1639&gt;123.4,R1639&lt;=168.2,M1639&lt;=10),'[1]Pricing Schedule'!$F$103+('[1]Pricing Schedule'!$F$105*M1639),
IF(AND(I1639=110000,R1639&gt;123.4,R1639&lt;=168.2,M1639&gt;10),'[1]Pricing Schedule'!$F$111+('[1]Pricing Schedule'!$F$113*M1639),
IF(AND(I1639=110000,R1639&gt;168.2,R1639&lt;=336.4,M1639&lt;=10),('[1]Pricing Schedule'!$F$103+('[1]Pricing Schedule'!$F$105*M1639))*2,
IF(AND(I1639=110000,R1639&gt;168.2,R1639&lt;=336.4,M1639&gt;10),('[1]Pricing Schedule'!$F$111+('[1]Pricing Schedule'!$F$113*M1639))*2,
IF(AND(I1639=110000,R1639&gt;336.4,R1639&lt;=504.6,M1639&lt;=10),('[1]Pricing Schedule'!$F$103+('[1]Pricing Schedule'!$F$105*M1639))*3,
IF(AND(I1639=110000,R1639&gt;336.4,R1639&lt;=504.6,M1639&gt;10),('[1]Pricing Schedule'!$F$111+('[1]Pricing Schedule'!$F$113*M1639))*3,
IF(AND(I1639=110000,R1639&gt;504.6,R1639&lt;=672.8,M1639&lt;=10),('[1]Pricing Schedule'!$F$103+('[1]Pricing Schedule'!$F$105*M1639))*4,
IF(AND(I1639=110000,R1639&gt;504.6,R1639&lt;=672.8,M1639&gt;10),('[1]Pricing Schedule'!$F$111+('[1]Pricing Schedule'!$F$113*M1639))*4,
IF(AND(I1639=110000,R1639&gt;672.8,R1639&lt;=841,M1639&lt;=10),('[1]Pricing Schedule'!$F$103+('[1]Pricing Schedule'!$F$105*M1639))*5,
IF(AND(I1639=110000,R1639&gt;672.8,R1639&lt;=841,M1639&gt;10),('[1]Pricing Schedule'!$F$111+('[1]Pricing Schedule'!$F$113*M1639))*5,
IF(AND(I1639=110000,R1639&gt;672.8,R1639&lt;=841,M1639&lt;=10),('[1]Pricing Schedule'!$F$103+('[1]Pricing Schedule'!$F$105*M1639))*5,
IF(AND(I1639=110000,R1639&gt;672.8,R1639&lt;=841,M1639&gt;10),('[1]Pricing Schedule'!$F$111+('[1]Pricing Schedule'!$F$113*M1639))*5,
IF(AND(I1639=110000,R1639&gt;1345.6,R1639&lt;=1513.8,M1639&lt;=10),('[1]Pricing Schedule'!$F$103+('[1]Pricing Schedule'!$F$105*M1639))*9,
IF(AND(I1639=110000,R1639&gt;1345.6,R1639&lt;=1513.8,M1639&gt;10),('[1]Pricing Schedule'!$F$111+('[1]Pricing Schedule'!$F$113*M1639))*9,
9999999999)))))))))))))))))))))))))))))))))))))))</f>
        <v>1439840</v>
      </c>
      <c r="T1639" s="21">
        <f>IF(AND(I1639=38000,R1639&lt;=4.5,M1639&gt;8),'[1]Pricing Schedule'!$J$9,
IF(AND(I1639=38000,R1639&lt;=4.5,M1639&lt;=8),'[1]Pricing Schedule'!$J$36,
IF(AND(I1639=38000,R1639&gt;4.5,R1639&lt;=9,M1639&gt;8),'[1]Pricing Schedule'!$J$18,
IF(AND(I1639=38000,R1639&gt;4.5,R1639&lt;=9,M1639&lt;=8),'[1]Pricing Schedule'!$J$36,
IF(AND(I1639=38000,R1639&gt;9,R1639&lt;=12.8,M1639&gt;8),'[1]Pricing Schedule'!$J$27,
IF(AND(I1639=38000,R1639&gt;9,R1639&lt;=12.8,M1639&lt;=8),'[1]Pricing Schedule'!$J$36,
IF(AND(I1639=38000,R1639&gt;12.8,R1639&lt;=22.8),'[1]Pricing Schedule'!$J$36,
IF(AND(I1639=38000,R1639&gt;22.8,R1639&lt;=30.2),'[1]Pricing Schedule'!$J$45,
IF(AND(I1639=38000,R1639&gt;30.2,R1639&lt;=45.9),'[1]Pricing Schedule'!$J$54,
IF(AND(I1639=38000,R1639&gt;45.9,R1639&lt;=123.4),'[1]Pricing Schedule'!$J$97,
IF(AND(I1639=38000,R1639&gt;123.4,R1639&lt;=168.2,M1639&lt;=10),'[1]Pricing Schedule'!$J$105,
IF(AND(I1639=38000,R1639&gt;123.4,R1639&lt;=168.2,M1639&gt;10),'[1]Pricing Schedule'!$J$113,
IF(AND(I1639=38000,R1639&gt;168.2,R1639&lt;=336.4,M1639&lt;=10),('[1]Pricing Schedule'!$J$105),
IF(AND(I1639=38000,R1639&gt;168.2,R1639&lt;=336.4,M1639&gt;10),('[1]Pricing Schedule'!$J$113),
IF(AND(I1639=38000,R1639&gt;336.4,R1639&lt;=504.6,M1639&lt;=10),('[1]Pricing Schedule'!$J$105),
IF(AND(I1639=38000,R1639&gt;336.4,R1639&lt;=504.6,M1639&gt;10),('[1]Pricing Schedule'!$J$113),
IF(AND(I1639=38000,R1639&gt;504.6,R1639&lt;=672.8,M1639&lt;=10),('[1]Pricing Schedule'!$J$105),
IF(AND(I1639=38000,R1639&gt;504.6,R1639&lt;=672.8,M1639&gt;10),('[1]Pricing Schedule'!$J$113),
IF(AND(I1639=110000,R1639&lt;=12.8,M1639&gt;2),'[1]Pricing Schedule'!$J$63,
IF(AND(I1639=110000,R1639&lt;=12.8,M1639&lt;=2),'[1]Pricing Schedule'!$J$97,
IF(AND(I1639=110000,R1639&gt;12.8,R1639&lt;=22.8,M1639&gt;3),'[1]Pricing Schedule'!$J$72,
IF(AND(I1639=110000,R1639&gt;12.8,R1639&lt;=22.8,M1639&lt;=3),'[1]Pricing Schedule'!$J$97,
IF(AND(I1639=110000,R1639&gt;22.8,R1639&lt;=30.2),'[1]Pricing Schedule'!$J$81,
IF(AND(I1639=110000,R1639&gt;30.2,R1639&lt;=45.9),'[1]Pricing Schedule'!$J$90,
IF(AND(I1639=110000,R1639&gt;45.9,R1639&lt;=123.4),'[1]Pricing Schedule'!$J$97,
IF(AND(I1639=110000,R1639&gt;123.4,R1639&lt;=168.2,M1639&lt;=10),'[1]Pricing Schedule'!$J$105,
IF(AND(I1639=110000,R1639&gt;123.4,R1639&lt;=168.2,M1639&gt;10),'[1]Pricing Schedule'!$J$113,
IF(AND(I1639=110000,R1639&gt;168.2,R1639&lt;=336.2,M1639&lt;=10),('[1]Pricing Schedule'!$J$105),
IF(AND(I1639=110000,R1639&gt;168.2,R1639&lt;=336.2,M1639&gt;10),('[1]Pricing Schedule'!$J$113),
IF(AND(I1639=110000,R1639&gt;336.4,R1639&lt;=504.6,M1639&lt;=10),('[1]Pricing Schedule'!$J$105),
IF(AND(I1639=110000,R1639&gt;336.4,R1639&lt;=504.6,M1639&gt;10),('[1]Pricing Schedule'!$J$113),
IF(AND(I1639=110000,R1639&gt;504.6,R1639&lt;=672.8,M1639&lt;=10),('[1]Pricing Schedule'!$J$105),
IF(AND(I1639=110000,R1639&gt;504.6,R1639&lt;=672.8,M1639&gt;10),('[1]Pricing Schedule'!$J$113),
IF(AND(I1639=110000,R1639&gt;672.8,R1639&lt;=841,M1639&lt;=10),('[1]Pricing Schedule'!$J$105),
IF(AND(I1639=110000,R1639&gt;672.8,R1639&lt;=841,M1639&gt;10),('[1]Pricing Schedule'!$J$113),
IF(AND(I1639=110000,R1639&gt;1682,R1639&lt;=1850.2,M1639&lt;=10),('[1]Pricing Schedule'!$J$105),
IF(AND(I1639=110000,R1639&gt;1682,R1639&lt;=1850.2,M1639&gt;10),('[1]Pricing Schedule'!$J$113),
IF(AND(I1639=110000,R1639&gt;2018.4,R1639&lt;=2186.6,M1639&lt;=10),('[1]Pricing Schedule'!$J$105),
IF(AND(I1639=110000,R1639&gt;2018.4,R1639&lt;=2186.6,M1639&gt;10),('[1]Pricing Schedule'!$J$113),999999999)))))))))))))))))))))))))))))))))))))))</f>
        <v>1</v>
      </c>
      <c r="U1639" s="40">
        <f t="shared" si="156"/>
        <v>342819.04761904763</v>
      </c>
      <c r="V1639" s="41">
        <f t="shared" si="157"/>
        <v>2.9169907767529724</v>
      </c>
      <c r="Y1639" s="23">
        <v>196</v>
      </c>
      <c r="Z1639" s="23">
        <v>337</v>
      </c>
      <c r="AD1639" s="13"/>
      <c r="AE1639" s="13"/>
      <c r="AF1639" s="13"/>
      <c r="AR1639" s="35"/>
    </row>
    <row r="1640" spans="1:44">
      <c r="A1640" s="23">
        <v>1642</v>
      </c>
      <c r="B1640" s="23">
        <v>1642</v>
      </c>
      <c r="C1640" s="23" t="s">
        <v>2345</v>
      </c>
      <c r="D1640" s="23" t="s">
        <v>110</v>
      </c>
      <c r="E1640" s="23" t="s">
        <v>110</v>
      </c>
      <c r="F1640" s="23" t="s">
        <v>196</v>
      </c>
      <c r="G1640" s="23" t="s">
        <v>197</v>
      </c>
      <c r="H1640" s="23" t="s">
        <v>113</v>
      </c>
      <c r="I1640" s="13">
        <v>38000</v>
      </c>
      <c r="J1640" s="23" t="s">
        <v>119</v>
      </c>
      <c r="K1640" s="13">
        <v>38000</v>
      </c>
      <c r="L1640" s="24">
        <v>9.1850000000000005</v>
      </c>
      <c r="M1640" s="37">
        <f t="shared" si="152"/>
        <v>10</v>
      </c>
      <c r="N1640" s="24">
        <v>2.7810000000000001</v>
      </c>
      <c r="O1640" s="13">
        <v>3</v>
      </c>
      <c r="P1640" s="36">
        <f t="shared" si="153"/>
        <v>2.08575</v>
      </c>
      <c r="Q1640" s="38">
        <f t="shared" si="154"/>
        <v>12.600000000000001</v>
      </c>
      <c r="R1640" s="37">
        <f t="shared" si="155"/>
        <v>12.600000000000001</v>
      </c>
      <c r="S1640" s="39">
        <f>IF(AND(I1640=38000,R1640&lt;=4.5,M1640&gt;8),'[1]Pricing Schedule'!$F$8+('[1]Pricing Schedule'!$F$9*M1640),
IF(AND(I1640=38000,R1640&lt;=4.5,M1640&lt;=8),'[1]Pricing Schedule'!$F$34+('[1]Pricing Schedule'!$F$36*M1640),
IF(AND(I1640=38000,R1640&gt;4.5,R1640&lt;=9,M1640&gt;8),'[1]Pricing Schedule'!$F$17+('[1]Pricing Schedule'!$F$18*M1640),
IF(AND(I1640=38000,R1640&gt;4.5,R1640&lt;=9,M1640&lt;=8),'[1]Pricing Schedule'!$F$34+('[1]Pricing Schedule'!$F$36*M1640),
IF(AND(I1640=38000,R1640&gt;9,R1640&lt;=12.8,M1640&gt;8),'[1]Pricing Schedule'!$F$26+('[1]Pricing Schedule'!$F$27*M1640),
IF(AND(I1640=38000,R1640&gt;9,R1640&lt;=12.8,M1640&lt;=8),'[1]Pricing Schedule'!$F$34+('[1]Pricing Schedule'!$F$36*M1640),
IF(AND(I1640=38000,R1640&gt;12.8,R1640&lt;=22.8),'[1]Pricing Schedule'!$F$34+('[1]Pricing Schedule'!$F$36*M1640),
IF(AND(I1640=38000,R1640&gt;22.8,R1640&lt;=30.2),'[1]Pricing Schedule'!$F$43+('[1]Pricing Schedule'!$F$45*M1640),
IF(AND(I1640=38000,R1640&gt;30.2,R1640&lt;=45.9),'[1]Pricing Schedule'!$F$52+('[1]Pricing Schedule'!$F$54*M1640),
IF(AND(I1640=38000,R1640&gt;45.9,R1640&lt;=123.4),'[1]Pricing Schedule'!$F$96+('[1]Pricing Schedule'!$F$97*M1640),
IF(AND(I1640=38000,R1640&gt;123.4,R1640&lt;=168.2,M1640&lt;=10),'[1]Pricing Schedule'!$F$103+('[1]Pricing Schedule'!$F$105*M1640),
IF(AND(I1640=38000,R1640&gt;123.4,R1640&lt;=168.2,M1640&gt;10),'[1]Pricing Schedule'!$F$111+('[1]Pricing Schedule'!$F$113*M1640),
IF(AND(I1640=38000,R1640&gt;157.4,R1640&lt;=336.4,M1640&lt;=10),('[1]Pricing Schedule'!$F$103+('[1]Pricing Schedule'!$F$105*M1640))*2,
IF(AND(I1640=38000,R1640&gt;157.4,R1640&lt;=336.4,M1640&gt;10),('[1]Pricing Schedule'!$F$111+('[1]Pricing Schedule'!$F$113*M1640))*2,
IF(AND(I1640=38000,R1640&gt;314.8,R1640&lt;=504.6,M1640&lt;=10),('[1]Pricing Schedule'!$F$103+('[1]Pricing Schedule'!$F$105*M1640))*3,
IF(AND(I1640=38000,R1640&gt;314.8,R1640&lt;=504.6,M1640&gt;10),('[1]Pricing Schedule'!$F$111+('[1]Pricing Schedule'!$F$113*M1640))*3,
IF(AND(I1640=38000,R1640&gt;472.2,R1640&lt;=672.8,M1640&lt;=10),('[1]Pricing Schedule'!$F$103+('[1]Pricing Schedule'!$F$105*M1640))*4,
IF(AND(I1640=38000,R1640&gt;472.2,R1640&lt;=672.8,M1640&gt;10),('[1]Pricing Schedule'!$F$111+('[1]Pricing Schedule'!$F$113*M1640))*4,
IF(AND(I1640=110000,R1640&lt;=12.8,M1640&gt;2),'[1]Pricing Schedule'!$F$62+('[1]Pricing Schedule'!$F$63*M1640),
IF(AND(I1640=110000,R1640&lt;=12.8,M1640&lt;=2),'[1]Pricing Schedule'!$F$96+('[1]Pricing Schedule'!$F$97*M1640),
IF(AND(I1640=110000,R1640&gt;12.8,R1640&lt;=22.8,M1640&gt;3),'[1]Pricing Schedule'!$F$71+('[1]Pricing Schedule'!$F$72*M1640),
IF(AND(I1640=110000,R1640&gt;12.8,R1640&lt;=22.8,M1640&lt;=3),'[1]Pricing Schedule'!$F$96+('[1]Pricing Schedule'!$F$97*M1640),
IF(AND(I1640=110000,R1640&gt;22.8,R1640&lt;=30.2),'[1]Pricing Schedule'!$F$80+('[1]Pricing Schedule'!$F$81*M1640),
IF(AND(I1640=110000,R1640&gt;30.2,R1640&lt;=45.9),'[1]Pricing Schedule'!$F$89+('[1]Pricing Schedule'!$F$90*M1640),
IF(AND(I1640=110000,R1640&gt;45.9,R1640&lt;=123.4),'[1]Pricing Schedule'!$F$96+('[1]Pricing Schedule'!$F$97*M1640),
IF(AND(I1640=110000,R1640&gt;123.4,R1640&lt;=168.2,M1640&lt;=10),'[1]Pricing Schedule'!$F$103+('[1]Pricing Schedule'!$F$105*M1640),
IF(AND(I1640=110000,R1640&gt;123.4,R1640&lt;=168.2,M1640&gt;10),'[1]Pricing Schedule'!$F$111+('[1]Pricing Schedule'!$F$113*M1640),
IF(AND(I1640=110000,R1640&gt;168.2,R1640&lt;=336.4,M1640&lt;=10),('[1]Pricing Schedule'!$F$103+('[1]Pricing Schedule'!$F$105*M1640))*2,
IF(AND(I1640=110000,R1640&gt;168.2,R1640&lt;=336.4,M1640&gt;10),('[1]Pricing Schedule'!$F$111+('[1]Pricing Schedule'!$F$113*M1640))*2,
IF(AND(I1640=110000,R1640&gt;336.4,R1640&lt;=504.6,M1640&lt;=10),('[1]Pricing Schedule'!$F$103+('[1]Pricing Schedule'!$F$105*M1640))*3,
IF(AND(I1640=110000,R1640&gt;336.4,R1640&lt;=504.6,M1640&gt;10),('[1]Pricing Schedule'!$F$111+('[1]Pricing Schedule'!$F$113*M1640))*3,
IF(AND(I1640=110000,R1640&gt;504.6,R1640&lt;=672.8,M1640&lt;=10),('[1]Pricing Schedule'!$F$103+('[1]Pricing Schedule'!$F$105*M1640))*4,
IF(AND(I1640=110000,R1640&gt;504.6,R1640&lt;=672.8,M1640&gt;10),('[1]Pricing Schedule'!$F$111+('[1]Pricing Schedule'!$F$113*M1640))*4,
IF(AND(I1640=110000,R1640&gt;672.8,R1640&lt;=841,M1640&lt;=10),('[1]Pricing Schedule'!$F$103+('[1]Pricing Schedule'!$F$105*M1640))*5,
IF(AND(I1640=110000,R1640&gt;672.8,R1640&lt;=841,M1640&gt;10),('[1]Pricing Schedule'!$F$111+('[1]Pricing Schedule'!$F$113*M1640))*5,
IF(AND(I1640=110000,R1640&gt;672.8,R1640&lt;=841,M1640&lt;=10),('[1]Pricing Schedule'!$F$103+('[1]Pricing Schedule'!$F$105*M1640))*5,
IF(AND(I1640=110000,R1640&gt;672.8,R1640&lt;=841,M1640&gt;10),('[1]Pricing Schedule'!$F$111+('[1]Pricing Schedule'!$F$113*M1640))*5,
IF(AND(I1640=110000,R1640&gt;1345.6,R1640&lt;=1513.8,M1640&lt;=10),('[1]Pricing Schedule'!$F$103+('[1]Pricing Schedule'!$F$105*M1640))*9,
IF(AND(I1640=110000,R1640&gt;1345.6,R1640&lt;=1513.8,M1640&gt;10),('[1]Pricing Schedule'!$F$111+('[1]Pricing Schedule'!$F$113*M1640))*9,
9999999999)))))))))))))))))))))))))))))))))))))))</f>
        <v>1469550</v>
      </c>
      <c r="T1640" s="21">
        <f>IF(AND(I1640=38000,R1640&lt;=4.5,M1640&gt;8),'[1]Pricing Schedule'!$J$9,
IF(AND(I1640=38000,R1640&lt;=4.5,M1640&lt;=8),'[1]Pricing Schedule'!$J$36,
IF(AND(I1640=38000,R1640&gt;4.5,R1640&lt;=9,M1640&gt;8),'[1]Pricing Schedule'!$J$18,
IF(AND(I1640=38000,R1640&gt;4.5,R1640&lt;=9,M1640&lt;=8),'[1]Pricing Schedule'!$J$36,
IF(AND(I1640=38000,R1640&gt;9,R1640&lt;=12.8,M1640&gt;8),'[1]Pricing Schedule'!$J$27,
IF(AND(I1640=38000,R1640&gt;9,R1640&lt;=12.8,M1640&lt;=8),'[1]Pricing Schedule'!$J$36,
IF(AND(I1640=38000,R1640&gt;12.8,R1640&lt;=22.8),'[1]Pricing Schedule'!$J$36,
IF(AND(I1640=38000,R1640&gt;22.8,R1640&lt;=30.2),'[1]Pricing Schedule'!$J$45,
IF(AND(I1640=38000,R1640&gt;30.2,R1640&lt;=45.9),'[1]Pricing Schedule'!$J$54,
IF(AND(I1640=38000,R1640&gt;45.9,R1640&lt;=123.4),'[1]Pricing Schedule'!$J$97,
IF(AND(I1640=38000,R1640&gt;123.4,R1640&lt;=168.2,M1640&lt;=10),'[1]Pricing Schedule'!$J$105,
IF(AND(I1640=38000,R1640&gt;123.4,R1640&lt;=168.2,M1640&gt;10),'[1]Pricing Schedule'!$J$113,
IF(AND(I1640=38000,R1640&gt;168.2,R1640&lt;=336.4,M1640&lt;=10),('[1]Pricing Schedule'!$J$105),
IF(AND(I1640=38000,R1640&gt;168.2,R1640&lt;=336.4,M1640&gt;10),('[1]Pricing Schedule'!$J$113),
IF(AND(I1640=38000,R1640&gt;336.4,R1640&lt;=504.6,M1640&lt;=10),('[1]Pricing Schedule'!$J$105),
IF(AND(I1640=38000,R1640&gt;336.4,R1640&lt;=504.6,M1640&gt;10),('[1]Pricing Schedule'!$J$113),
IF(AND(I1640=38000,R1640&gt;504.6,R1640&lt;=672.8,M1640&lt;=10),('[1]Pricing Schedule'!$J$105),
IF(AND(I1640=38000,R1640&gt;504.6,R1640&lt;=672.8,M1640&gt;10),('[1]Pricing Schedule'!$J$113),
IF(AND(I1640=110000,R1640&lt;=12.8,M1640&gt;2),'[1]Pricing Schedule'!$J$63,
IF(AND(I1640=110000,R1640&lt;=12.8,M1640&lt;=2),'[1]Pricing Schedule'!$J$97,
IF(AND(I1640=110000,R1640&gt;12.8,R1640&lt;=22.8,M1640&gt;3),'[1]Pricing Schedule'!$J$72,
IF(AND(I1640=110000,R1640&gt;12.8,R1640&lt;=22.8,M1640&lt;=3),'[1]Pricing Schedule'!$J$97,
IF(AND(I1640=110000,R1640&gt;22.8,R1640&lt;=30.2),'[1]Pricing Schedule'!$J$81,
IF(AND(I1640=110000,R1640&gt;30.2,R1640&lt;=45.9),'[1]Pricing Schedule'!$J$90,
IF(AND(I1640=110000,R1640&gt;45.9,R1640&lt;=123.4),'[1]Pricing Schedule'!$J$97,
IF(AND(I1640=110000,R1640&gt;123.4,R1640&lt;=168.2,M1640&lt;=10),'[1]Pricing Schedule'!$J$105,
IF(AND(I1640=110000,R1640&gt;123.4,R1640&lt;=168.2,M1640&gt;10),'[1]Pricing Schedule'!$J$113,
IF(AND(I1640=110000,R1640&gt;168.2,R1640&lt;=336.2,M1640&lt;=10),('[1]Pricing Schedule'!$J$105),
IF(AND(I1640=110000,R1640&gt;168.2,R1640&lt;=336.2,M1640&gt;10),('[1]Pricing Schedule'!$J$113),
IF(AND(I1640=110000,R1640&gt;336.4,R1640&lt;=504.6,M1640&lt;=10),('[1]Pricing Schedule'!$J$105),
IF(AND(I1640=110000,R1640&gt;336.4,R1640&lt;=504.6,M1640&gt;10),('[1]Pricing Schedule'!$J$113),
IF(AND(I1640=110000,R1640&gt;504.6,R1640&lt;=672.8,M1640&lt;=10),('[1]Pricing Schedule'!$J$105),
IF(AND(I1640=110000,R1640&gt;504.6,R1640&lt;=672.8,M1640&gt;10),('[1]Pricing Schedule'!$J$113),
IF(AND(I1640=110000,R1640&gt;672.8,R1640&lt;=841,M1640&lt;=10),('[1]Pricing Schedule'!$J$105),
IF(AND(I1640=110000,R1640&gt;672.8,R1640&lt;=841,M1640&gt;10),('[1]Pricing Schedule'!$J$113),
IF(AND(I1640=110000,R1640&gt;1682,R1640&lt;=1850.2,M1640&lt;=10),('[1]Pricing Schedule'!$J$105),
IF(AND(I1640=110000,R1640&gt;1682,R1640&lt;=1850.2,M1640&gt;10),('[1]Pricing Schedule'!$J$113),
IF(AND(I1640=110000,R1640&gt;2018.4,R1640&lt;=2186.6,M1640&lt;=10),('[1]Pricing Schedule'!$J$105),
IF(AND(I1640=110000,R1640&gt;2018.4,R1640&lt;=2186.6,M1640&gt;10),('[1]Pricing Schedule'!$J$113),999999999)))))))))))))))))))))))))))))))))))))))</f>
        <v>3</v>
      </c>
      <c r="U1640" s="40">
        <f t="shared" si="156"/>
        <v>116630.95238095237</v>
      </c>
      <c r="V1640" s="41">
        <f t="shared" si="157"/>
        <v>8.5740532816168233</v>
      </c>
      <c r="Y1640" s="23">
        <v>355</v>
      </c>
      <c r="Z1640" s="23">
        <v>337</v>
      </c>
      <c r="AD1640" s="13"/>
      <c r="AE1640" s="13"/>
      <c r="AF1640" s="13"/>
      <c r="AR1640" s="35"/>
    </row>
    <row r="1641" spans="1:44">
      <c r="A1641" s="23">
        <v>1643</v>
      </c>
      <c r="B1641" s="23">
        <v>1643</v>
      </c>
      <c r="C1641" s="23" t="s">
        <v>2346</v>
      </c>
      <c r="D1641" s="23" t="s">
        <v>110</v>
      </c>
      <c r="E1641" s="23" t="s">
        <v>110</v>
      </c>
      <c r="F1641" s="23" t="s">
        <v>196</v>
      </c>
      <c r="G1641" s="23" t="s">
        <v>197</v>
      </c>
      <c r="H1641" s="23" t="s">
        <v>113</v>
      </c>
      <c r="I1641" s="13">
        <v>38000</v>
      </c>
      <c r="J1641" s="23" t="s">
        <v>119</v>
      </c>
      <c r="K1641" s="13">
        <v>38000</v>
      </c>
      <c r="L1641" s="24">
        <v>9.8680000000000003</v>
      </c>
      <c r="M1641" s="37">
        <f t="shared" si="152"/>
        <v>10</v>
      </c>
      <c r="N1641" s="24">
        <v>1.379</v>
      </c>
      <c r="O1641" s="13">
        <v>3</v>
      </c>
      <c r="P1641" s="36">
        <f t="shared" si="153"/>
        <v>1.0342500000000001</v>
      </c>
      <c r="Q1641" s="38">
        <f t="shared" si="154"/>
        <v>4.2</v>
      </c>
      <c r="R1641" s="37">
        <f t="shared" si="155"/>
        <v>4.2</v>
      </c>
      <c r="S1641" s="39">
        <f>IF(AND(I1641=38000,R1641&lt;=4.5,M1641&gt;8),'[1]Pricing Schedule'!$F$8+('[1]Pricing Schedule'!$F$9*M1641),
IF(AND(I1641=38000,R1641&lt;=4.5,M1641&lt;=8),'[1]Pricing Schedule'!$F$34+('[1]Pricing Schedule'!$F$36*M1641),
IF(AND(I1641=38000,R1641&gt;4.5,R1641&lt;=9,M1641&gt;8),'[1]Pricing Schedule'!$F$17+('[1]Pricing Schedule'!$F$18*M1641),
IF(AND(I1641=38000,R1641&gt;4.5,R1641&lt;=9,M1641&lt;=8),'[1]Pricing Schedule'!$F$34+('[1]Pricing Schedule'!$F$36*M1641),
IF(AND(I1641=38000,R1641&gt;9,R1641&lt;=12.8,M1641&gt;8),'[1]Pricing Schedule'!$F$26+('[1]Pricing Schedule'!$F$27*M1641),
IF(AND(I1641=38000,R1641&gt;9,R1641&lt;=12.8,M1641&lt;=8),'[1]Pricing Schedule'!$F$34+('[1]Pricing Schedule'!$F$36*M1641),
IF(AND(I1641=38000,R1641&gt;12.8,R1641&lt;=22.8),'[1]Pricing Schedule'!$F$34+('[1]Pricing Schedule'!$F$36*M1641),
IF(AND(I1641=38000,R1641&gt;22.8,R1641&lt;=30.2),'[1]Pricing Schedule'!$F$43+('[1]Pricing Schedule'!$F$45*M1641),
IF(AND(I1641=38000,R1641&gt;30.2,R1641&lt;=45.9),'[1]Pricing Schedule'!$F$52+('[1]Pricing Schedule'!$F$54*M1641),
IF(AND(I1641=38000,R1641&gt;45.9,R1641&lt;=123.4),'[1]Pricing Schedule'!$F$96+('[1]Pricing Schedule'!$F$97*M1641),
IF(AND(I1641=38000,R1641&gt;123.4,R1641&lt;=168.2,M1641&lt;=10),'[1]Pricing Schedule'!$F$103+('[1]Pricing Schedule'!$F$105*M1641),
IF(AND(I1641=38000,R1641&gt;123.4,R1641&lt;=168.2,M1641&gt;10),'[1]Pricing Schedule'!$F$111+('[1]Pricing Schedule'!$F$113*M1641),
IF(AND(I1641=38000,R1641&gt;157.4,R1641&lt;=336.4,M1641&lt;=10),('[1]Pricing Schedule'!$F$103+('[1]Pricing Schedule'!$F$105*M1641))*2,
IF(AND(I1641=38000,R1641&gt;157.4,R1641&lt;=336.4,M1641&gt;10),('[1]Pricing Schedule'!$F$111+('[1]Pricing Schedule'!$F$113*M1641))*2,
IF(AND(I1641=38000,R1641&gt;314.8,R1641&lt;=504.6,M1641&lt;=10),('[1]Pricing Schedule'!$F$103+('[1]Pricing Schedule'!$F$105*M1641))*3,
IF(AND(I1641=38000,R1641&gt;314.8,R1641&lt;=504.6,M1641&gt;10),('[1]Pricing Schedule'!$F$111+('[1]Pricing Schedule'!$F$113*M1641))*3,
IF(AND(I1641=38000,R1641&gt;472.2,R1641&lt;=672.8,M1641&lt;=10),('[1]Pricing Schedule'!$F$103+('[1]Pricing Schedule'!$F$105*M1641))*4,
IF(AND(I1641=38000,R1641&gt;472.2,R1641&lt;=672.8,M1641&gt;10),('[1]Pricing Schedule'!$F$111+('[1]Pricing Schedule'!$F$113*M1641))*4,
IF(AND(I1641=110000,R1641&lt;=12.8,M1641&gt;2),'[1]Pricing Schedule'!$F$62+('[1]Pricing Schedule'!$F$63*M1641),
IF(AND(I1641=110000,R1641&lt;=12.8,M1641&lt;=2),'[1]Pricing Schedule'!$F$96+('[1]Pricing Schedule'!$F$97*M1641),
IF(AND(I1641=110000,R1641&gt;12.8,R1641&lt;=22.8,M1641&gt;3),'[1]Pricing Schedule'!$F$71+('[1]Pricing Schedule'!$F$72*M1641),
IF(AND(I1641=110000,R1641&gt;12.8,R1641&lt;=22.8,M1641&lt;=3),'[1]Pricing Schedule'!$F$96+('[1]Pricing Schedule'!$F$97*M1641),
IF(AND(I1641=110000,R1641&gt;22.8,R1641&lt;=30.2),'[1]Pricing Schedule'!$F$80+('[1]Pricing Schedule'!$F$81*M1641),
IF(AND(I1641=110000,R1641&gt;30.2,R1641&lt;=45.9),'[1]Pricing Schedule'!$F$89+('[1]Pricing Schedule'!$F$90*M1641),
IF(AND(I1641=110000,R1641&gt;45.9,R1641&lt;=123.4),'[1]Pricing Schedule'!$F$96+('[1]Pricing Schedule'!$F$97*M1641),
IF(AND(I1641=110000,R1641&gt;123.4,R1641&lt;=168.2,M1641&lt;=10),'[1]Pricing Schedule'!$F$103+('[1]Pricing Schedule'!$F$105*M1641),
IF(AND(I1641=110000,R1641&gt;123.4,R1641&lt;=168.2,M1641&gt;10),'[1]Pricing Schedule'!$F$111+('[1]Pricing Schedule'!$F$113*M1641),
IF(AND(I1641=110000,R1641&gt;168.2,R1641&lt;=336.4,M1641&lt;=10),('[1]Pricing Schedule'!$F$103+('[1]Pricing Schedule'!$F$105*M1641))*2,
IF(AND(I1641=110000,R1641&gt;168.2,R1641&lt;=336.4,M1641&gt;10),('[1]Pricing Schedule'!$F$111+('[1]Pricing Schedule'!$F$113*M1641))*2,
IF(AND(I1641=110000,R1641&gt;336.4,R1641&lt;=504.6,M1641&lt;=10),('[1]Pricing Schedule'!$F$103+('[1]Pricing Schedule'!$F$105*M1641))*3,
IF(AND(I1641=110000,R1641&gt;336.4,R1641&lt;=504.6,M1641&gt;10),('[1]Pricing Schedule'!$F$111+('[1]Pricing Schedule'!$F$113*M1641))*3,
IF(AND(I1641=110000,R1641&gt;504.6,R1641&lt;=672.8,M1641&lt;=10),('[1]Pricing Schedule'!$F$103+('[1]Pricing Schedule'!$F$105*M1641))*4,
IF(AND(I1641=110000,R1641&gt;504.6,R1641&lt;=672.8,M1641&gt;10),('[1]Pricing Schedule'!$F$111+('[1]Pricing Schedule'!$F$113*M1641))*4,
IF(AND(I1641=110000,R1641&gt;672.8,R1641&lt;=841,M1641&lt;=10),('[1]Pricing Schedule'!$F$103+('[1]Pricing Schedule'!$F$105*M1641))*5,
IF(AND(I1641=110000,R1641&gt;672.8,R1641&lt;=841,M1641&gt;10),('[1]Pricing Schedule'!$F$111+('[1]Pricing Schedule'!$F$113*M1641))*5,
IF(AND(I1641=110000,R1641&gt;672.8,R1641&lt;=841,M1641&lt;=10),('[1]Pricing Schedule'!$F$103+('[1]Pricing Schedule'!$F$105*M1641))*5,
IF(AND(I1641=110000,R1641&gt;672.8,R1641&lt;=841,M1641&gt;10),('[1]Pricing Schedule'!$F$111+('[1]Pricing Schedule'!$F$113*M1641))*5,
IF(AND(I1641=110000,R1641&gt;1345.6,R1641&lt;=1513.8,M1641&lt;=10),('[1]Pricing Schedule'!$F$103+('[1]Pricing Schedule'!$F$105*M1641))*9,
IF(AND(I1641=110000,R1641&gt;1345.6,R1641&lt;=1513.8,M1641&gt;10),('[1]Pricing Schedule'!$F$111+('[1]Pricing Schedule'!$F$113*M1641))*9,
9999999999)))))))))))))))))))))))))))))))))))))))</f>
        <v>1387140</v>
      </c>
      <c r="T1641" s="21">
        <f>IF(AND(I1641=38000,R1641&lt;=4.5,M1641&gt;8),'[1]Pricing Schedule'!$J$9,
IF(AND(I1641=38000,R1641&lt;=4.5,M1641&lt;=8),'[1]Pricing Schedule'!$J$36,
IF(AND(I1641=38000,R1641&gt;4.5,R1641&lt;=9,M1641&gt;8),'[1]Pricing Schedule'!$J$18,
IF(AND(I1641=38000,R1641&gt;4.5,R1641&lt;=9,M1641&lt;=8),'[1]Pricing Schedule'!$J$36,
IF(AND(I1641=38000,R1641&gt;9,R1641&lt;=12.8,M1641&gt;8),'[1]Pricing Schedule'!$J$27,
IF(AND(I1641=38000,R1641&gt;9,R1641&lt;=12.8,M1641&lt;=8),'[1]Pricing Schedule'!$J$36,
IF(AND(I1641=38000,R1641&gt;12.8,R1641&lt;=22.8),'[1]Pricing Schedule'!$J$36,
IF(AND(I1641=38000,R1641&gt;22.8,R1641&lt;=30.2),'[1]Pricing Schedule'!$J$45,
IF(AND(I1641=38000,R1641&gt;30.2,R1641&lt;=45.9),'[1]Pricing Schedule'!$J$54,
IF(AND(I1641=38000,R1641&gt;45.9,R1641&lt;=123.4),'[1]Pricing Schedule'!$J$97,
IF(AND(I1641=38000,R1641&gt;123.4,R1641&lt;=168.2,M1641&lt;=10),'[1]Pricing Schedule'!$J$105,
IF(AND(I1641=38000,R1641&gt;123.4,R1641&lt;=168.2,M1641&gt;10),'[1]Pricing Schedule'!$J$113,
IF(AND(I1641=38000,R1641&gt;168.2,R1641&lt;=336.4,M1641&lt;=10),('[1]Pricing Schedule'!$J$105),
IF(AND(I1641=38000,R1641&gt;168.2,R1641&lt;=336.4,M1641&gt;10),('[1]Pricing Schedule'!$J$113),
IF(AND(I1641=38000,R1641&gt;336.4,R1641&lt;=504.6,M1641&lt;=10),('[1]Pricing Schedule'!$J$105),
IF(AND(I1641=38000,R1641&gt;336.4,R1641&lt;=504.6,M1641&gt;10),('[1]Pricing Schedule'!$J$113),
IF(AND(I1641=38000,R1641&gt;504.6,R1641&lt;=672.8,M1641&lt;=10),('[1]Pricing Schedule'!$J$105),
IF(AND(I1641=38000,R1641&gt;504.6,R1641&lt;=672.8,M1641&gt;10),('[1]Pricing Schedule'!$J$113),
IF(AND(I1641=110000,R1641&lt;=12.8,M1641&gt;2),'[1]Pricing Schedule'!$J$63,
IF(AND(I1641=110000,R1641&lt;=12.8,M1641&lt;=2),'[1]Pricing Schedule'!$J$97,
IF(AND(I1641=110000,R1641&gt;12.8,R1641&lt;=22.8,M1641&gt;3),'[1]Pricing Schedule'!$J$72,
IF(AND(I1641=110000,R1641&gt;12.8,R1641&lt;=22.8,M1641&lt;=3),'[1]Pricing Schedule'!$J$97,
IF(AND(I1641=110000,R1641&gt;22.8,R1641&lt;=30.2),'[1]Pricing Schedule'!$J$81,
IF(AND(I1641=110000,R1641&gt;30.2,R1641&lt;=45.9),'[1]Pricing Schedule'!$J$90,
IF(AND(I1641=110000,R1641&gt;45.9,R1641&lt;=123.4),'[1]Pricing Schedule'!$J$97,
IF(AND(I1641=110000,R1641&gt;123.4,R1641&lt;=168.2,M1641&lt;=10),'[1]Pricing Schedule'!$J$105,
IF(AND(I1641=110000,R1641&gt;123.4,R1641&lt;=168.2,M1641&gt;10),'[1]Pricing Schedule'!$J$113,
IF(AND(I1641=110000,R1641&gt;168.2,R1641&lt;=336.2,M1641&lt;=10),('[1]Pricing Schedule'!$J$105),
IF(AND(I1641=110000,R1641&gt;168.2,R1641&lt;=336.2,M1641&gt;10),('[1]Pricing Schedule'!$J$113),
IF(AND(I1641=110000,R1641&gt;336.4,R1641&lt;=504.6,M1641&lt;=10),('[1]Pricing Schedule'!$J$105),
IF(AND(I1641=110000,R1641&gt;336.4,R1641&lt;=504.6,M1641&gt;10),('[1]Pricing Schedule'!$J$113),
IF(AND(I1641=110000,R1641&gt;504.6,R1641&lt;=672.8,M1641&lt;=10),('[1]Pricing Schedule'!$J$105),
IF(AND(I1641=110000,R1641&gt;504.6,R1641&lt;=672.8,M1641&gt;10),('[1]Pricing Schedule'!$J$113),
IF(AND(I1641=110000,R1641&gt;672.8,R1641&lt;=841,M1641&lt;=10),('[1]Pricing Schedule'!$J$105),
IF(AND(I1641=110000,R1641&gt;672.8,R1641&lt;=841,M1641&gt;10),('[1]Pricing Schedule'!$J$113),
IF(AND(I1641=110000,R1641&gt;1682,R1641&lt;=1850.2,M1641&lt;=10),('[1]Pricing Schedule'!$J$105),
IF(AND(I1641=110000,R1641&gt;1682,R1641&lt;=1850.2,M1641&gt;10),('[1]Pricing Schedule'!$J$113),
IF(AND(I1641=110000,R1641&gt;2018.4,R1641&lt;=2186.6,M1641&lt;=10),('[1]Pricing Schedule'!$J$105),
IF(AND(I1641=110000,R1641&gt;2018.4,R1641&lt;=2186.6,M1641&gt;10),('[1]Pricing Schedule'!$J$113),999999999)))))))))))))))))))))))))))))))))))))))</f>
        <v>1</v>
      </c>
      <c r="U1641" s="40">
        <f t="shared" si="156"/>
        <v>330271.42857142858</v>
      </c>
      <c r="V1641" s="41">
        <f t="shared" si="157"/>
        <v>3.0278126216531858</v>
      </c>
      <c r="Y1641" s="23">
        <v>321</v>
      </c>
      <c r="Z1641" s="23">
        <v>337</v>
      </c>
      <c r="AD1641" s="13"/>
      <c r="AE1641" s="13"/>
      <c r="AF1641" s="13"/>
      <c r="AR1641" s="35"/>
    </row>
    <row r="1642" spans="1:44">
      <c r="A1642" s="23">
        <v>1644</v>
      </c>
      <c r="B1642" s="23">
        <v>1644</v>
      </c>
      <c r="C1642" s="23" t="s">
        <v>2347</v>
      </c>
      <c r="D1642" s="23" t="s">
        <v>110</v>
      </c>
      <c r="E1642" s="23" t="s">
        <v>110</v>
      </c>
      <c r="F1642" s="23" t="s">
        <v>196</v>
      </c>
      <c r="G1642" s="23" t="s">
        <v>197</v>
      </c>
      <c r="H1642" s="23" t="s">
        <v>113</v>
      </c>
      <c r="I1642" s="13">
        <v>38000</v>
      </c>
      <c r="J1642" s="23" t="s">
        <v>119</v>
      </c>
      <c r="K1642" s="13">
        <v>38000</v>
      </c>
      <c r="L1642" s="24">
        <v>7.4539999999999997</v>
      </c>
      <c r="M1642" s="37">
        <f t="shared" si="152"/>
        <v>8</v>
      </c>
      <c r="N1642" s="24">
        <v>0.45100000000000001</v>
      </c>
      <c r="O1642" s="13">
        <v>3</v>
      </c>
      <c r="P1642" s="36">
        <f t="shared" si="153"/>
        <v>0.45100000000000001</v>
      </c>
      <c r="Q1642" s="38">
        <f t="shared" si="154"/>
        <v>4.2</v>
      </c>
      <c r="R1642" s="37">
        <f t="shared" si="155"/>
        <v>4.2</v>
      </c>
      <c r="S1642" s="39">
        <f>IF(AND(I1642=38000,R1642&lt;=4.5,M1642&gt;8),'[1]Pricing Schedule'!$F$8+('[1]Pricing Schedule'!$F$9*M1642),
IF(AND(I1642=38000,R1642&lt;=4.5,M1642&lt;=8),'[1]Pricing Schedule'!$F$34+('[1]Pricing Schedule'!$F$36*M1642),
IF(AND(I1642=38000,R1642&gt;4.5,R1642&lt;=9,M1642&gt;8),'[1]Pricing Schedule'!$F$17+('[1]Pricing Schedule'!$F$18*M1642),
IF(AND(I1642=38000,R1642&gt;4.5,R1642&lt;=9,M1642&lt;=8),'[1]Pricing Schedule'!$F$34+('[1]Pricing Schedule'!$F$36*M1642),
IF(AND(I1642=38000,R1642&gt;9,R1642&lt;=12.8,M1642&gt;8),'[1]Pricing Schedule'!$F$26+('[1]Pricing Schedule'!$F$27*M1642),
IF(AND(I1642=38000,R1642&gt;9,R1642&lt;=12.8,M1642&lt;=8),'[1]Pricing Schedule'!$F$34+('[1]Pricing Schedule'!$F$36*M1642),
IF(AND(I1642=38000,R1642&gt;12.8,R1642&lt;=22.8),'[1]Pricing Schedule'!$F$34+('[1]Pricing Schedule'!$F$36*M1642),
IF(AND(I1642=38000,R1642&gt;22.8,R1642&lt;=30.2),'[1]Pricing Schedule'!$F$43+('[1]Pricing Schedule'!$F$45*M1642),
IF(AND(I1642=38000,R1642&gt;30.2,R1642&lt;=45.9),'[1]Pricing Schedule'!$F$52+('[1]Pricing Schedule'!$F$54*M1642),
IF(AND(I1642=38000,R1642&gt;45.9,R1642&lt;=123.4),'[1]Pricing Schedule'!$F$96+('[1]Pricing Schedule'!$F$97*M1642),
IF(AND(I1642=38000,R1642&gt;123.4,R1642&lt;=168.2,M1642&lt;=10),'[1]Pricing Schedule'!$F$103+('[1]Pricing Schedule'!$F$105*M1642),
IF(AND(I1642=38000,R1642&gt;123.4,R1642&lt;=168.2,M1642&gt;10),'[1]Pricing Schedule'!$F$111+('[1]Pricing Schedule'!$F$113*M1642),
IF(AND(I1642=38000,R1642&gt;157.4,R1642&lt;=336.4,M1642&lt;=10),('[1]Pricing Schedule'!$F$103+('[1]Pricing Schedule'!$F$105*M1642))*2,
IF(AND(I1642=38000,R1642&gt;157.4,R1642&lt;=336.4,M1642&gt;10),('[1]Pricing Schedule'!$F$111+('[1]Pricing Schedule'!$F$113*M1642))*2,
IF(AND(I1642=38000,R1642&gt;314.8,R1642&lt;=504.6,M1642&lt;=10),('[1]Pricing Schedule'!$F$103+('[1]Pricing Schedule'!$F$105*M1642))*3,
IF(AND(I1642=38000,R1642&gt;314.8,R1642&lt;=504.6,M1642&gt;10),('[1]Pricing Schedule'!$F$111+('[1]Pricing Schedule'!$F$113*M1642))*3,
IF(AND(I1642=38000,R1642&gt;472.2,R1642&lt;=672.8,M1642&lt;=10),('[1]Pricing Schedule'!$F$103+('[1]Pricing Schedule'!$F$105*M1642))*4,
IF(AND(I1642=38000,R1642&gt;472.2,R1642&lt;=672.8,M1642&gt;10),('[1]Pricing Schedule'!$F$111+('[1]Pricing Schedule'!$F$113*M1642))*4,
IF(AND(I1642=110000,R1642&lt;=12.8,M1642&gt;2),'[1]Pricing Schedule'!$F$62+('[1]Pricing Schedule'!$F$63*M1642),
IF(AND(I1642=110000,R1642&lt;=12.8,M1642&lt;=2),'[1]Pricing Schedule'!$F$96+('[1]Pricing Schedule'!$F$97*M1642),
IF(AND(I1642=110000,R1642&gt;12.8,R1642&lt;=22.8,M1642&gt;3),'[1]Pricing Schedule'!$F$71+('[1]Pricing Schedule'!$F$72*M1642),
IF(AND(I1642=110000,R1642&gt;12.8,R1642&lt;=22.8,M1642&lt;=3),'[1]Pricing Schedule'!$F$96+('[1]Pricing Schedule'!$F$97*M1642),
IF(AND(I1642=110000,R1642&gt;22.8,R1642&lt;=30.2),'[1]Pricing Schedule'!$F$80+('[1]Pricing Schedule'!$F$81*M1642),
IF(AND(I1642=110000,R1642&gt;30.2,R1642&lt;=45.9),'[1]Pricing Schedule'!$F$89+('[1]Pricing Schedule'!$F$90*M1642),
IF(AND(I1642=110000,R1642&gt;45.9,R1642&lt;=123.4),'[1]Pricing Schedule'!$F$96+('[1]Pricing Schedule'!$F$97*M1642),
IF(AND(I1642=110000,R1642&gt;123.4,R1642&lt;=168.2,M1642&lt;=10),'[1]Pricing Schedule'!$F$103+('[1]Pricing Schedule'!$F$105*M1642),
IF(AND(I1642=110000,R1642&gt;123.4,R1642&lt;=168.2,M1642&gt;10),'[1]Pricing Schedule'!$F$111+('[1]Pricing Schedule'!$F$113*M1642),
IF(AND(I1642=110000,R1642&gt;168.2,R1642&lt;=336.4,M1642&lt;=10),('[1]Pricing Schedule'!$F$103+('[1]Pricing Schedule'!$F$105*M1642))*2,
IF(AND(I1642=110000,R1642&gt;168.2,R1642&lt;=336.4,M1642&gt;10),('[1]Pricing Schedule'!$F$111+('[1]Pricing Schedule'!$F$113*M1642))*2,
IF(AND(I1642=110000,R1642&gt;336.4,R1642&lt;=504.6,M1642&lt;=10),('[1]Pricing Schedule'!$F$103+('[1]Pricing Schedule'!$F$105*M1642))*3,
IF(AND(I1642=110000,R1642&gt;336.4,R1642&lt;=504.6,M1642&gt;10),('[1]Pricing Schedule'!$F$111+('[1]Pricing Schedule'!$F$113*M1642))*3,
IF(AND(I1642=110000,R1642&gt;504.6,R1642&lt;=672.8,M1642&lt;=10),('[1]Pricing Schedule'!$F$103+('[1]Pricing Schedule'!$F$105*M1642))*4,
IF(AND(I1642=110000,R1642&gt;504.6,R1642&lt;=672.8,M1642&gt;10),('[1]Pricing Schedule'!$F$111+('[1]Pricing Schedule'!$F$113*M1642))*4,
IF(AND(I1642=110000,R1642&gt;672.8,R1642&lt;=841,M1642&lt;=10),('[1]Pricing Schedule'!$F$103+('[1]Pricing Schedule'!$F$105*M1642))*5,
IF(AND(I1642=110000,R1642&gt;672.8,R1642&lt;=841,M1642&gt;10),('[1]Pricing Schedule'!$F$111+('[1]Pricing Schedule'!$F$113*M1642))*5,
IF(AND(I1642=110000,R1642&gt;672.8,R1642&lt;=841,M1642&lt;=10),('[1]Pricing Schedule'!$F$103+('[1]Pricing Schedule'!$F$105*M1642))*5,
IF(AND(I1642=110000,R1642&gt;672.8,R1642&lt;=841,M1642&gt;10),('[1]Pricing Schedule'!$F$111+('[1]Pricing Schedule'!$F$113*M1642))*5,
IF(AND(I1642=110000,R1642&gt;1345.6,R1642&lt;=1513.8,M1642&lt;=10),('[1]Pricing Schedule'!$F$103+('[1]Pricing Schedule'!$F$105*M1642))*9,
IF(AND(I1642=110000,R1642&gt;1345.6,R1642&lt;=1513.8,M1642&gt;10),('[1]Pricing Schedule'!$F$111+('[1]Pricing Schedule'!$F$113*M1642))*9,
9999999999)))))))))))))))))))))))))))))))))))))))</f>
        <v>909950</v>
      </c>
      <c r="T1642" s="21">
        <f>IF(AND(I1642=38000,R1642&lt;=4.5,M1642&gt;8),'[1]Pricing Schedule'!$J$9,
IF(AND(I1642=38000,R1642&lt;=4.5,M1642&lt;=8),'[1]Pricing Schedule'!$J$36,
IF(AND(I1642=38000,R1642&gt;4.5,R1642&lt;=9,M1642&gt;8),'[1]Pricing Schedule'!$J$18,
IF(AND(I1642=38000,R1642&gt;4.5,R1642&lt;=9,M1642&lt;=8),'[1]Pricing Schedule'!$J$36,
IF(AND(I1642=38000,R1642&gt;9,R1642&lt;=12.8,M1642&gt;8),'[1]Pricing Schedule'!$J$27,
IF(AND(I1642=38000,R1642&gt;9,R1642&lt;=12.8,M1642&lt;=8),'[1]Pricing Schedule'!$J$36,
IF(AND(I1642=38000,R1642&gt;12.8,R1642&lt;=22.8),'[1]Pricing Schedule'!$J$36,
IF(AND(I1642=38000,R1642&gt;22.8,R1642&lt;=30.2),'[1]Pricing Schedule'!$J$45,
IF(AND(I1642=38000,R1642&gt;30.2,R1642&lt;=45.9),'[1]Pricing Schedule'!$J$54,
IF(AND(I1642=38000,R1642&gt;45.9,R1642&lt;=123.4),'[1]Pricing Schedule'!$J$97,
IF(AND(I1642=38000,R1642&gt;123.4,R1642&lt;=168.2,M1642&lt;=10),'[1]Pricing Schedule'!$J$105,
IF(AND(I1642=38000,R1642&gt;123.4,R1642&lt;=168.2,M1642&gt;10),'[1]Pricing Schedule'!$J$113,
IF(AND(I1642=38000,R1642&gt;168.2,R1642&lt;=336.4,M1642&lt;=10),('[1]Pricing Schedule'!$J$105),
IF(AND(I1642=38000,R1642&gt;168.2,R1642&lt;=336.4,M1642&gt;10),('[1]Pricing Schedule'!$J$113),
IF(AND(I1642=38000,R1642&gt;336.4,R1642&lt;=504.6,M1642&lt;=10),('[1]Pricing Schedule'!$J$105),
IF(AND(I1642=38000,R1642&gt;336.4,R1642&lt;=504.6,M1642&gt;10),('[1]Pricing Schedule'!$J$113),
IF(AND(I1642=38000,R1642&gt;504.6,R1642&lt;=672.8,M1642&lt;=10),('[1]Pricing Schedule'!$J$105),
IF(AND(I1642=38000,R1642&gt;504.6,R1642&lt;=672.8,M1642&gt;10),('[1]Pricing Schedule'!$J$113),
IF(AND(I1642=110000,R1642&lt;=12.8,M1642&gt;2),'[1]Pricing Schedule'!$J$63,
IF(AND(I1642=110000,R1642&lt;=12.8,M1642&lt;=2),'[1]Pricing Schedule'!$J$97,
IF(AND(I1642=110000,R1642&gt;12.8,R1642&lt;=22.8,M1642&gt;3),'[1]Pricing Schedule'!$J$72,
IF(AND(I1642=110000,R1642&gt;12.8,R1642&lt;=22.8,M1642&lt;=3),'[1]Pricing Schedule'!$J$97,
IF(AND(I1642=110000,R1642&gt;22.8,R1642&lt;=30.2),'[1]Pricing Schedule'!$J$81,
IF(AND(I1642=110000,R1642&gt;30.2,R1642&lt;=45.9),'[1]Pricing Schedule'!$J$90,
IF(AND(I1642=110000,R1642&gt;45.9,R1642&lt;=123.4),'[1]Pricing Schedule'!$J$97,
IF(AND(I1642=110000,R1642&gt;123.4,R1642&lt;=168.2,M1642&lt;=10),'[1]Pricing Schedule'!$J$105,
IF(AND(I1642=110000,R1642&gt;123.4,R1642&lt;=168.2,M1642&gt;10),'[1]Pricing Schedule'!$J$113,
IF(AND(I1642=110000,R1642&gt;168.2,R1642&lt;=336.2,M1642&lt;=10),('[1]Pricing Schedule'!$J$105),
IF(AND(I1642=110000,R1642&gt;168.2,R1642&lt;=336.2,M1642&gt;10),('[1]Pricing Schedule'!$J$113),
IF(AND(I1642=110000,R1642&gt;336.4,R1642&lt;=504.6,M1642&lt;=10),('[1]Pricing Schedule'!$J$105),
IF(AND(I1642=110000,R1642&gt;336.4,R1642&lt;=504.6,M1642&gt;10),('[1]Pricing Schedule'!$J$113),
IF(AND(I1642=110000,R1642&gt;504.6,R1642&lt;=672.8,M1642&lt;=10),('[1]Pricing Schedule'!$J$105),
IF(AND(I1642=110000,R1642&gt;504.6,R1642&lt;=672.8,M1642&gt;10),('[1]Pricing Schedule'!$J$113),
IF(AND(I1642=110000,R1642&gt;672.8,R1642&lt;=841,M1642&lt;=10),('[1]Pricing Schedule'!$J$105),
IF(AND(I1642=110000,R1642&gt;672.8,R1642&lt;=841,M1642&gt;10),('[1]Pricing Schedule'!$J$113),
IF(AND(I1642=110000,R1642&gt;1682,R1642&lt;=1850.2,M1642&lt;=10),('[1]Pricing Schedule'!$J$105),
IF(AND(I1642=110000,R1642&gt;1682,R1642&lt;=1850.2,M1642&gt;10),('[1]Pricing Schedule'!$J$113),
IF(AND(I1642=110000,R1642&gt;2018.4,R1642&lt;=2186.6,M1642&lt;=10),('[1]Pricing Schedule'!$J$105),
IF(AND(I1642=110000,R1642&gt;2018.4,R1642&lt;=2186.6,M1642&gt;10),('[1]Pricing Schedule'!$J$113),999999999)))))))))))))))))))))))))))))))))))))))</f>
        <v>4</v>
      </c>
      <c r="U1642" s="40">
        <f t="shared" si="156"/>
        <v>216654.76190476189</v>
      </c>
      <c r="V1642" s="41">
        <f t="shared" si="157"/>
        <v>4.6156382218803227</v>
      </c>
      <c r="Y1642" s="23">
        <v>77</v>
      </c>
      <c r="Z1642" s="23">
        <v>337</v>
      </c>
      <c r="AD1642" s="13"/>
      <c r="AE1642" s="13"/>
      <c r="AF1642" s="13"/>
      <c r="AR1642" s="35"/>
    </row>
    <row r="1643" spans="1:44">
      <c r="A1643" s="23">
        <v>1645</v>
      </c>
      <c r="B1643" s="23">
        <v>1645</v>
      </c>
      <c r="C1643" s="23" t="s">
        <v>2348</v>
      </c>
      <c r="D1643" s="23" t="s">
        <v>110</v>
      </c>
      <c r="E1643" s="23" t="s">
        <v>110</v>
      </c>
      <c r="F1643" s="23" t="s">
        <v>196</v>
      </c>
      <c r="G1643" s="23" t="s">
        <v>197</v>
      </c>
      <c r="H1643" s="23" t="s">
        <v>113</v>
      </c>
      <c r="I1643" s="13">
        <v>38000</v>
      </c>
      <c r="J1643" s="23" t="s">
        <v>119</v>
      </c>
      <c r="K1643" s="13">
        <v>38000</v>
      </c>
      <c r="L1643" s="24">
        <v>6.4950000000000001</v>
      </c>
      <c r="M1643" s="37">
        <f t="shared" si="152"/>
        <v>7</v>
      </c>
      <c r="N1643" s="24">
        <v>1.2669999999999999</v>
      </c>
      <c r="O1643" s="13">
        <v>3</v>
      </c>
      <c r="P1643" s="36">
        <f t="shared" si="153"/>
        <v>0.95024999999999993</v>
      </c>
      <c r="Q1643" s="38">
        <f t="shared" si="154"/>
        <v>4.2</v>
      </c>
      <c r="R1643" s="37">
        <f t="shared" si="155"/>
        <v>4.2</v>
      </c>
      <c r="S1643" s="39">
        <f>IF(AND(I1643=38000,R1643&lt;=4.5,M1643&gt;8),'[1]Pricing Schedule'!$F$8+('[1]Pricing Schedule'!$F$9*M1643),
IF(AND(I1643=38000,R1643&lt;=4.5,M1643&lt;=8),'[1]Pricing Schedule'!$F$34+('[1]Pricing Schedule'!$F$36*M1643),
IF(AND(I1643=38000,R1643&gt;4.5,R1643&lt;=9,M1643&gt;8),'[1]Pricing Schedule'!$F$17+('[1]Pricing Schedule'!$F$18*M1643),
IF(AND(I1643=38000,R1643&gt;4.5,R1643&lt;=9,M1643&lt;=8),'[1]Pricing Schedule'!$F$34+('[1]Pricing Schedule'!$F$36*M1643),
IF(AND(I1643=38000,R1643&gt;9,R1643&lt;=12.8,M1643&gt;8),'[1]Pricing Schedule'!$F$26+('[1]Pricing Schedule'!$F$27*M1643),
IF(AND(I1643=38000,R1643&gt;9,R1643&lt;=12.8,M1643&lt;=8),'[1]Pricing Schedule'!$F$34+('[1]Pricing Schedule'!$F$36*M1643),
IF(AND(I1643=38000,R1643&gt;12.8,R1643&lt;=22.8),'[1]Pricing Schedule'!$F$34+('[1]Pricing Schedule'!$F$36*M1643),
IF(AND(I1643=38000,R1643&gt;22.8,R1643&lt;=30.2),'[1]Pricing Schedule'!$F$43+('[1]Pricing Schedule'!$F$45*M1643),
IF(AND(I1643=38000,R1643&gt;30.2,R1643&lt;=45.9),'[1]Pricing Schedule'!$F$52+('[1]Pricing Schedule'!$F$54*M1643),
IF(AND(I1643=38000,R1643&gt;45.9,R1643&lt;=123.4),'[1]Pricing Schedule'!$F$96+('[1]Pricing Schedule'!$F$97*M1643),
IF(AND(I1643=38000,R1643&gt;123.4,R1643&lt;=168.2,M1643&lt;=10),'[1]Pricing Schedule'!$F$103+('[1]Pricing Schedule'!$F$105*M1643),
IF(AND(I1643=38000,R1643&gt;123.4,R1643&lt;=168.2,M1643&gt;10),'[1]Pricing Schedule'!$F$111+('[1]Pricing Schedule'!$F$113*M1643),
IF(AND(I1643=38000,R1643&gt;157.4,R1643&lt;=336.4,M1643&lt;=10),('[1]Pricing Schedule'!$F$103+('[1]Pricing Schedule'!$F$105*M1643))*2,
IF(AND(I1643=38000,R1643&gt;157.4,R1643&lt;=336.4,M1643&gt;10),('[1]Pricing Schedule'!$F$111+('[1]Pricing Schedule'!$F$113*M1643))*2,
IF(AND(I1643=38000,R1643&gt;314.8,R1643&lt;=504.6,M1643&lt;=10),('[1]Pricing Schedule'!$F$103+('[1]Pricing Schedule'!$F$105*M1643))*3,
IF(AND(I1643=38000,R1643&gt;314.8,R1643&lt;=504.6,M1643&gt;10),('[1]Pricing Schedule'!$F$111+('[1]Pricing Schedule'!$F$113*M1643))*3,
IF(AND(I1643=38000,R1643&gt;472.2,R1643&lt;=672.8,M1643&lt;=10),('[1]Pricing Schedule'!$F$103+('[1]Pricing Schedule'!$F$105*M1643))*4,
IF(AND(I1643=38000,R1643&gt;472.2,R1643&lt;=672.8,M1643&gt;10),('[1]Pricing Schedule'!$F$111+('[1]Pricing Schedule'!$F$113*M1643))*4,
IF(AND(I1643=110000,R1643&lt;=12.8,M1643&gt;2),'[1]Pricing Schedule'!$F$62+('[1]Pricing Schedule'!$F$63*M1643),
IF(AND(I1643=110000,R1643&lt;=12.8,M1643&lt;=2),'[1]Pricing Schedule'!$F$96+('[1]Pricing Schedule'!$F$97*M1643),
IF(AND(I1643=110000,R1643&gt;12.8,R1643&lt;=22.8,M1643&gt;3),'[1]Pricing Schedule'!$F$71+('[1]Pricing Schedule'!$F$72*M1643),
IF(AND(I1643=110000,R1643&gt;12.8,R1643&lt;=22.8,M1643&lt;=3),'[1]Pricing Schedule'!$F$96+('[1]Pricing Schedule'!$F$97*M1643),
IF(AND(I1643=110000,R1643&gt;22.8,R1643&lt;=30.2),'[1]Pricing Schedule'!$F$80+('[1]Pricing Schedule'!$F$81*M1643),
IF(AND(I1643=110000,R1643&gt;30.2,R1643&lt;=45.9),'[1]Pricing Schedule'!$F$89+('[1]Pricing Schedule'!$F$90*M1643),
IF(AND(I1643=110000,R1643&gt;45.9,R1643&lt;=123.4),'[1]Pricing Schedule'!$F$96+('[1]Pricing Schedule'!$F$97*M1643),
IF(AND(I1643=110000,R1643&gt;123.4,R1643&lt;=168.2,M1643&lt;=10),'[1]Pricing Schedule'!$F$103+('[1]Pricing Schedule'!$F$105*M1643),
IF(AND(I1643=110000,R1643&gt;123.4,R1643&lt;=168.2,M1643&gt;10),'[1]Pricing Schedule'!$F$111+('[1]Pricing Schedule'!$F$113*M1643),
IF(AND(I1643=110000,R1643&gt;168.2,R1643&lt;=336.4,M1643&lt;=10),('[1]Pricing Schedule'!$F$103+('[1]Pricing Schedule'!$F$105*M1643))*2,
IF(AND(I1643=110000,R1643&gt;168.2,R1643&lt;=336.4,M1643&gt;10),('[1]Pricing Schedule'!$F$111+('[1]Pricing Schedule'!$F$113*M1643))*2,
IF(AND(I1643=110000,R1643&gt;336.4,R1643&lt;=504.6,M1643&lt;=10),('[1]Pricing Schedule'!$F$103+('[1]Pricing Schedule'!$F$105*M1643))*3,
IF(AND(I1643=110000,R1643&gt;336.4,R1643&lt;=504.6,M1643&gt;10),('[1]Pricing Schedule'!$F$111+('[1]Pricing Schedule'!$F$113*M1643))*3,
IF(AND(I1643=110000,R1643&gt;504.6,R1643&lt;=672.8,M1643&lt;=10),('[1]Pricing Schedule'!$F$103+('[1]Pricing Schedule'!$F$105*M1643))*4,
IF(AND(I1643=110000,R1643&gt;504.6,R1643&lt;=672.8,M1643&gt;10),('[1]Pricing Schedule'!$F$111+('[1]Pricing Schedule'!$F$113*M1643))*4,
IF(AND(I1643=110000,R1643&gt;672.8,R1643&lt;=841,M1643&lt;=10),('[1]Pricing Schedule'!$F$103+('[1]Pricing Schedule'!$F$105*M1643))*5,
IF(AND(I1643=110000,R1643&gt;672.8,R1643&lt;=841,M1643&gt;10),('[1]Pricing Schedule'!$F$111+('[1]Pricing Schedule'!$F$113*M1643))*5,
IF(AND(I1643=110000,R1643&gt;672.8,R1643&lt;=841,M1643&lt;=10),('[1]Pricing Schedule'!$F$103+('[1]Pricing Schedule'!$F$105*M1643))*5,
IF(AND(I1643=110000,R1643&gt;672.8,R1643&lt;=841,M1643&gt;10),('[1]Pricing Schedule'!$F$111+('[1]Pricing Schedule'!$F$113*M1643))*5,
IF(AND(I1643=110000,R1643&gt;1345.6,R1643&lt;=1513.8,M1643&lt;=10),('[1]Pricing Schedule'!$F$103+('[1]Pricing Schedule'!$F$105*M1643))*9,
IF(AND(I1643=110000,R1643&gt;1345.6,R1643&lt;=1513.8,M1643&gt;10),('[1]Pricing Schedule'!$F$111+('[1]Pricing Schedule'!$F$113*M1643))*9,
9999999999)))))))))))))))))))))))))))))))))))))))</f>
        <v>839680</v>
      </c>
      <c r="T1643" s="21">
        <f>IF(AND(I1643=38000,R1643&lt;=4.5,M1643&gt;8),'[1]Pricing Schedule'!$J$9,
IF(AND(I1643=38000,R1643&lt;=4.5,M1643&lt;=8),'[1]Pricing Schedule'!$J$36,
IF(AND(I1643=38000,R1643&gt;4.5,R1643&lt;=9,M1643&gt;8),'[1]Pricing Schedule'!$J$18,
IF(AND(I1643=38000,R1643&gt;4.5,R1643&lt;=9,M1643&lt;=8),'[1]Pricing Schedule'!$J$36,
IF(AND(I1643=38000,R1643&gt;9,R1643&lt;=12.8,M1643&gt;8),'[1]Pricing Schedule'!$J$27,
IF(AND(I1643=38000,R1643&gt;9,R1643&lt;=12.8,M1643&lt;=8),'[1]Pricing Schedule'!$J$36,
IF(AND(I1643=38000,R1643&gt;12.8,R1643&lt;=22.8),'[1]Pricing Schedule'!$J$36,
IF(AND(I1643=38000,R1643&gt;22.8,R1643&lt;=30.2),'[1]Pricing Schedule'!$J$45,
IF(AND(I1643=38000,R1643&gt;30.2,R1643&lt;=45.9),'[1]Pricing Schedule'!$J$54,
IF(AND(I1643=38000,R1643&gt;45.9,R1643&lt;=123.4),'[1]Pricing Schedule'!$J$97,
IF(AND(I1643=38000,R1643&gt;123.4,R1643&lt;=168.2,M1643&lt;=10),'[1]Pricing Schedule'!$J$105,
IF(AND(I1643=38000,R1643&gt;123.4,R1643&lt;=168.2,M1643&gt;10),'[1]Pricing Schedule'!$J$113,
IF(AND(I1643=38000,R1643&gt;168.2,R1643&lt;=336.4,M1643&lt;=10),('[1]Pricing Schedule'!$J$105),
IF(AND(I1643=38000,R1643&gt;168.2,R1643&lt;=336.4,M1643&gt;10),('[1]Pricing Schedule'!$J$113),
IF(AND(I1643=38000,R1643&gt;336.4,R1643&lt;=504.6,M1643&lt;=10),('[1]Pricing Schedule'!$J$105),
IF(AND(I1643=38000,R1643&gt;336.4,R1643&lt;=504.6,M1643&gt;10),('[1]Pricing Schedule'!$J$113),
IF(AND(I1643=38000,R1643&gt;504.6,R1643&lt;=672.8,M1643&lt;=10),('[1]Pricing Schedule'!$J$105),
IF(AND(I1643=38000,R1643&gt;504.6,R1643&lt;=672.8,M1643&gt;10),('[1]Pricing Schedule'!$J$113),
IF(AND(I1643=110000,R1643&lt;=12.8,M1643&gt;2),'[1]Pricing Schedule'!$J$63,
IF(AND(I1643=110000,R1643&lt;=12.8,M1643&lt;=2),'[1]Pricing Schedule'!$J$97,
IF(AND(I1643=110000,R1643&gt;12.8,R1643&lt;=22.8,M1643&gt;3),'[1]Pricing Schedule'!$J$72,
IF(AND(I1643=110000,R1643&gt;12.8,R1643&lt;=22.8,M1643&lt;=3),'[1]Pricing Schedule'!$J$97,
IF(AND(I1643=110000,R1643&gt;22.8,R1643&lt;=30.2),'[1]Pricing Schedule'!$J$81,
IF(AND(I1643=110000,R1643&gt;30.2,R1643&lt;=45.9),'[1]Pricing Schedule'!$J$90,
IF(AND(I1643=110000,R1643&gt;45.9,R1643&lt;=123.4),'[1]Pricing Schedule'!$J$97,
IF(AND(I1643=110000,R1643&gt;123.4,R1643&lt;=168.2,M1643&lt;=10),'[1]Pricing Schedule'!$J$105,
IF(AND(I1643=110000,R1643&gt;123.4,R1643&lt;=168.2,M1643&gt;10),'[1]Pricing Schedule'!$J$113,
IF(AND(I1643=110000,R1643&gt;168.2,R1643&lt;=336.2,M1643&lt;=10),('[1]Pricing Schedule'!$J$105),
IF(AND(I1643=110000,R1643&gt;168.2,R1643&lt;=336.2,M1643&gt;10),('[1]Pricing Schedule'!$J$113),
IF(AND(I1643=110000,R1643&gt;336.4,R1643&lt;=504.6,M1643&lt;=10),('[1]Pricing Schedule'!$J$105),
IF(AND(I1643=110000,R1643&gt;336.4,R1643&lt;=504.6,M1643&gt;10),('[1]Pricing Schedule'!$J$113),
IF(AND(I1643=110000,R1643&gt;504.6,R1643&lt;=672.8,M1643&lt;=10),('[1]Pricing Schedule'!$J$105),
IF(AND(I1643=110000,R1643&gt;504.6,R1643&lt;=672.8,M1643&gt;10),('[1]Pricing Schedule'!$J$113),
IF(AND(I1643=110000,R1643&gt;672.8,R1643&lt;=841,M1643&lt;=10),('[1]Pricing Schedule'!$J$105),
IF(AND(I1643=110000,R1643&gt;672.8,R1643&lt;=841,M1643&gt;10),('[1]Pricing Schedule'!$J$113),
IF(AND(I1643=110000,R1643&gt;1682,R1643&lt;=1850.2,M1643&lt;=10),('[1]Pricing Schedule'!$J$105),
IF(AND(I1643=110000,R1643&gt;1682,R1643&lt;=1850.2,M1643&gt;10),('[1]Pricing Schedule'!$J$113),
IF(AND(I1643=110000,R1643&gt;2018.4,R1643&lt;=2186.6,M1643&lt;=10),('[1]Pricing Schedule'!$J$105),
IF(AND(I1643=110000,R1643&gt;2018.4,R1643&lt;=2186.6,M1643&gt;10),('[1]Pricing Schedule'!$J$113),999999999)))))))))))))))))))))))))))))))))))))))</f>
        <v>4</v>
      </c>
      <c r="U1643" s="40">
        <f t="shared" si="156"/>
        <v>199923.80952380953</v>
      </c>
      <c r="V1643" s="41">
        <f t="shared" si="157"/>
        <v>5.0019054878048781</v>
      </c>
      <c r="Y1643" s="23">
        <v>635</v>
      </c>
      <c r="Z1643" s="23">
        <v>337</v>
      </c>
      <c r="AD1643" s="13"/>
      <c r="AE1643" s="13"/>
      <c r="AF1643" s="13"/>
      <c r="AR1643" s="35"/>
    </row>
    <row r="1644" spans="1:44">
      <c r="A1644" s="23">
        <v>1646</v>
      </c>
      <c r="B1644" s="23">
        <v>1646</v>
      </c>
      <c r="C1644" s="23" t="s">
        <v>2349</v>
      </c>
      <c r="D1644" s="23" t="s">
        <v>110</v>
      </c>
      <c r="E1644" s="23" t="s">
        <v>110</v>
      </c>
      <c r="F1644" s="23" t="s">
        <v>196</v>
      </c>
      <c r="G1644" s="23" t="s">
        <v>197</v>
      </c>
      <c r="H1644" s="23" t="s">
        <v>113</v>
      </c>
      <c r="I1644" s="13">
        <v>38000</v>
      </c>
      <c r="J1644" s="23" t="s">
        <v>119</v>
      </c>
      <c r="K1644" s="13">
        <v>38000</v>
      </c>
      <c r="L1644" s="24">
        <v>3.8239999999999998</v>
      </c>
      <c r="M1644" s="37">
        <f t="shared" si="152"/>
        <v>4</v>
      </c>
      <c r="N1644" s="24">
        <v>2.0880000000000001</v>
      </c>
      <c r="O1644" s="13">
        <v>3</v>
      </c>
      <c r="P1644" s="36">
        <f t="shared" si="153"/>
        <v>1.5660000000000001</v>
      </c>
      <c r="Q1644" s="38">
        <f t="shared" si="154"/>
        <v>8.4</v>
      </c>
      <c r="R1644" s="37">
        <f t="shared" si="155"/>
        <v>8.4</v>
      </c>
      <c r="S1644" s="39">
        <f>IF(AND(I1644=38000,R1644&lt;=4.5,M1644&gt;8),'[1]Pricing Schedule'!$F$8+('[1]Pricing Schedule'!$F$9*M1644),
IF(AND(I1644=38000,R1644&lt;=4.5,M1644&lt;=8),'[1]Pricing Schedule'!$F$34+('[1]Pricing Schedule'!$F$36*M1644),
IF(AND(I1644=38000,R1644&gt;4.5,R1644&lt;=9,M1644&gt;8),'[1]Pricing Schedule'!$F$17+('[1]Pricing Schedule'!$F$18*M1644),
IF(AND(I1644=38000,R1644&gt;4.5,R1644&lt;=9,M1644&lt;=8),'[1]Pricing Schedule'!$F$34+('[1]Pricing Schedule'!$F$36*M1644),
IF(AND(I1644=38000,R1644&gt;9,R1644&lt;=12.8,M1644&gt;8),'[1]Pricing Schedule'!$F$26+('[1]Pricing Schedule'!$F$27*M1644),
IF(AND(I1644=38000,R1644&gt;9,R1644&lt;=12.8,M1644&lt;=8),'[1]Pricing Schedule'!$F$34+('[1]Pricing Schedule'!$F$36*M1644),
IF(AND(I1644=38000,R1644&gt;12.8,R1644&lt;=22.8),'[1]Pricing Schedule'!$F$34+('[1]Pricing Schedule'!$F$36*M1644),
IF(AND(I1644=38000,R1644&gt;22.8,R1644&lt;=30.2),'[1]Pricing Schedule'!$F$43+('[1]Pricing Schedule'!$F$45*M1644),
IF(AND(I1644=38000,R1644&gt;30.2,R1644&lt;=45.9),'[1]Pricing Schedule'!$F$52+('[1]Pricing Schedule'!$F$54*M1644),
IF(AND(I1644=38000,R1644&gt;45.9,R1644&lt;=123.4),'[1]Pricing Schedule'!$F$96+('[1]Pricing Schedule'!$F$97*M1644),
IF(AND(I1644=38000,R1644&gt;123.4,R1644&lt;=168.2,M1644&lt;=10),'[1]Pricing Schedule'!$F$103+('[1]Pricing Schedule'!$F$105*M1644),
IF(AND(I1644=38000,R1644&gt;123.4,R1644&lt;=168.2,M1644&gt;10),'[1]Pricing Schedule'!$F$111+('[1]Pricing Schedule'!$F$113*M1644),
IF(AND(I1644=38000,R1644&gt;157.4,R1644&lt;=336.4,M1644&lt;=10),('[1]Pricing Schedule'!$F$103+('[1]Pricing Schedule'!$F$105*M1644))*2,
IF(AND(I1644=38000,R1644&gt;157.4,R1644&lt;=336.4,M1644&gt;10),('[1]Pricing Schedule'!$F$111+('[1]Pricing Schedule'!$F$113*M1644))*2,
IF(AND(I1644=38000,R1644&gt;314.8,R1644&lt;=504.6,M1644&lt;=10),('[1]Pricing Schedule'!$F$103+('[1]Pricing Schedule'!$F$105*M1644))*3,
IF(AND(I1644=38000,R1644&gt;314.8,R1644&lt;=504.6,M1644&gt;10),('[1]Pricing Schedule'!$F$111+('[1]Pricing Schedule'!$F$113*M1644))*3,
IF(AND(I1644=38000,R1644&gt;472.2,R1644&lt;=672.8,M1644&lt;=10),('[1]Pricing Schedule'!$F$103+('[1]Pricing Schedule'!$F$105*M1644))*4,
IF(AND(I1644=38000,R1644&gt;472.2,R1644&lt;=672.8,M1644&gt;10),('[1]Pricing Schedule'!$F$111+('[1]Pricing Schedule'!$F$113*M1644))*4,
IF(AND(I1644=110000,R1644&lt;=12.8,M1644&gt;2),'[1]Pricing Schedule'!$F$62+('[1]Pricing Schedule'!$F$63*M1644),
IF(AND(I1644=110000,R1644&lt;=12.8,M1644&lt;=2),'[1]Pricing Schedule'!$F$96+('[1]Pricing Schedule'!$F$97*M1644),
IF(AND(I1644=110000,R1644&gt;12.8,R1644&lt;=22.8,M1644&gt;3),'[1]Pricing Schedule'!$F$71+('[1]Pricing Schedule'!$F$72*M1644),
IF(AND(I1644=110000,R1644&gt;12.8,R1644&lt;=22.8,M1644&lt;=3),'[1]Pricing Schedule'!$F$96+('[1]Pricing Schedule'!$F$97*M1644),
IF(AND(I1644=110000,R1644&gt;22.8,R1644&lt;=30.2),'[1]Pricing Schedule'!$F$80+('[1]Pricing Schedule'!$F$81*M1644),
IF(AND(I1644=110000,R1644&gt;30.2,R1644&lt;=45.9),'[1]Pricing Schedule'!$F$89+('[1]Pricing Schedule'!$F$90*M1644),
IF(AND(I1644=110000,R1644&gt;45.9,R1644&lt;=123.4),'[1]Pricing Schedule'!$F$96+('[1]Pricing Schedule'!$F$97*M1644),
IF(AND(I1644=110000,R1644&gt;123.4,R1644&lt;=168.2,M1644&lt;=10),'[1]Pricing Schedule'!$F$103+('[1]Pricing Schedule'!$F$105*M1644),
IF(AND(I1644=110000,R1644&gt;123.4,R1644&lt;=168.2,M1644&gt;10),'[1]Pricing Schedule'!$F$111+('[1]Pricing Schedule'!$F$113*M1644),
IF(AND(I1644=110000,R1644&gt;168.2,R1644&lt;=336.4,M1644&lt;=10),('[1]Pricing Schedule'!$F$103+('[1]Pricing Schedule'!$F$105*M1644))*2,
IF(AND(I1644=110000,R1644&gt;168.2,R1644&lt;=336.4,M1644&gt;10),('[1]Pricing Schedule'!$F$111+('[1]Pricing Schedule'!$F$113*M1644))*2,
IF(AND(I1644=110000,R1644&gt;336.4,R1644&lt;=504.6,M1644&lt;=10),('[1]Pricing Schedule'!$F$103+('[1]Pricing Schedule'!$F$105*M1644))*3,
IF(AND(I1644=110000,R1644&gt;336.4,R1644&lt;=504.6,M1644&gt;10),('[1]Pricing Schedule'!$F$111+('[1]Pricing Schedule'!$F$113*M1644))*3,
IF(AND(I1644=110000,R1644&gt;504.6,R1644&lt;=672.8,M1644&lt;=10),('[1]Pricing Schedule'!$F$103+('[1]Pricing Schedule'!$F$105*M1644))*4,
IF(AND(I1644=110000,R1644&gt;504.6,R1644&lt;=672.8,M1644&gt;10),('[1]Pricing Schedule'!$F$111+('[1]Pricing Schedule'!$F$113*M1644))*4,
IF(AND(I1644=110000,R1644&gt;672.8,R1644&lt;=841,M1644&lt;=10),('[1]Pricing Schedule'!$F$103+('[1]Pricing Schedule'!$F$105*M1644))*5,
IF(AND(I1644=110000,R1644&gt;672.8,R1644&lt;=841,M1644&gt;10),('[1]Pricing Schedule'!$F$111+('[1]Pricing Schedule'!$F$113*M1644))*5,
IF(AND(I1644=110000,R1644&gt;672.8,R1644&lt;=841,M1644&lt;=10),('[1]Pricing Schedule'!$F$103+('[1]Pricing Schedule'!$F$105*M1644))*5,
IF(AND(I1644=110000,R1644&gt;672.8,R1644&lt;=841,M1644&gt;10),('[1]Pricing Schedule'!$F$111+('[1]Pricing Schedule'!$F$113*M1644))*5,
IF(AND(I1644=110000,R1644&gt;1345.6,R1644&lt;=1513.8,M1644&lt;=10),('[1]Pricing Schedule'!$F$103+('[1]Pricing Schedule'!$F$105*M1644))*9,
IF(AND(I1644=110000,R1644&gt;1345.6,R1644&lt;=1513.8,M1644&gt;10),('[1]Pricing Schedule'!$F$111+('[1]Pricing Schedule'!$F$113*M1644))*9,
9999999999)))))))))))))))))))))))))))))))))))))))</f>
        <v>628870</v>
      </c>
      <c r="T1644" s="21">
        <f>IF(AND(I1644=38000,R1644&lt;=4.5,M1644&gt;8),'[1]Pricing Schedule'!$J$9,
IF(AND(I1644=38000,R1644&lt;=4.5,M1644&lt;=8),'[1]Pricing Schedule'!$J$36,
IF(AND(I1644=38000,R1644&gt;4.5,R1644&lt;=9,M1644&gt;8),'[1]Pricing Schedule'!$J$18,
IF(AND(I1644=38000,R1644&gt;4.5,R1644&lt;=9,M1644&lt;=8),'[1]Pricing Schedule'!$J$36,
IF(AND(I1644=38000,R1644&gt;9,R1644&lt;=12.8,M1644&gt;8),'[1]Pricing Schedule'!$J$27,
IF(AND(I1644=38000,R1644&gt;9,R1644&lt;=12.8,M1644&lt;=8),'[1]Pricing Schedule'!$J$36,
IF(AND(I1644=38000,R1644&gt;12.8,R1644&lt;=22.8),'[1]Pricing Schedule'!$J$36,
IF(AND(I1644=38000,R1644&gt;22.8,R1644&lt;=30.2),'[1]Pricing Schedule'!$J$45,
IF(AND(I1644=38000,R1644&gt;30.2,R1644&lt;=45.9),'[1]Pricing Schedule'!$J$54,
IF(AND(I1644=38000,R1644&gt;45.9,R1644&lt;=123.4),'[1]Pricing Schedule'!$J$97,
IF(AND(I1644=38000,R1644&gt;123.4,R1644&lt;=168.2,M1644&lt;=10),'[1]Pricing Schedule'!$J$105,
IF(AND(I1644=38000,R1644&gt;123.4,R1644&lt;=168.2,M1644&gt;10),'[1]Pricing Schedule'!$J$113,
IF(AND(I1644=38000,R1644&gt;168.2,R1644&lt;=336.4,M1644&lt;=10),('[1]Pricing Schedule'!$J$105),
IF(AND(I1644=38000,R1644&gt;168.2,R1644&lt;=336.4,M1644&gt;10),('[1]Pricing Schedule'!$J$113),
IF(AND(I1644=38000,R1644&gt;336.4,R1644&lt;=504.6,M1644&lt;=10),('[1]Pricing Schedule'!$J$105),
IF(AND(I1644=38000,R1644&gt;336.4,R1644&lt;=504.6,M1644&gt;10),('[1]Pricing Schedule'!$J$113),
IF(AND(I1644=38000,R1644&gt;504.6,R1644&lt;=672.8,M1644&lt;=10),('[1]Pricing Schedule'!$J$105),
IF(AND(I1644=38000,R1644&gt;504.6,R1644&lt;=672.8,M1644&gt;10),('[1]Pricing Schedule'!$J$113),
IF(AND(I1644=110000,R1644&lt;=12.8,M1644&gt;2),'[1]Pricing Schedule'!$J$63,
IF(AND(I1644=110000,R1644&lt;=12.8,M1644&lt;=2),'[1]Pricing Schedule'!$J$97,
IF(AND(I1644=110000,R1644&gt;12.8,R1644&lt;=22.8,M1644&gt;3),'[1]Pricing Schedule'!$J$72,
IF(AND(I1644=110000,R1644&gt;12.8,R1644&lt;=22.8,M1644&lt;=3),'[1]Pricing Schedule'!$J$97,
IF(AND(I1644=110000,R1644&gt;22.8,R1644&lt;=30.2),'[1]Pricing Schedule'!$J$81,
IF(AND(I1644=110000,R1644&gt;30.2,R1644&lt;=45.9),'[1]Pricing Schedule'!$J$90,
IF(AND(I1644=110000,R1644&gt;45.9,R1644&lt;=123.4),'[1]Pricing Schedule'!$J$97,
IF(AND(I1644=110000,R1644&gt;123.4,R1644&lt;=168.2,M1644&lt;=10),'[1]Pricing Schedule'!$J$105,
IF(AND(I1644=110000,R1644&gt;123.4,R1644&lt;=168.2,M1644&gt;10),'[1]Pricing Schedule'!$J$113,
IF(AND(I1644=110000,R1644&gt;168.2,R1644&lt;=336.2,M1644&lt;=10),('[1]Pricing Schedule'!$J$105),
IF(AND(I1644=110000,R1644&gt;168.2,R1644&lt;=336.2,M1644&gt;10),('[1]Pricing Schedule'!$J$113),
IF(AND(I1644=110000,R1644&gt;336.4,R1644&lt;=504.6,M1644&lt;=10),('[1]Pricing Schedule'!$J$105),
IF(AND(I1644=110000,R1644&gt;336.4,R1644&lt;=504.6,M1644&gt;10),('[1]Pricing Schedule'!$J$113),
IF(AND(I1644=110000,R1644&gt;504.6,R1644&lt;=672.8,M1644&lt;=10),('[1]Pricing Schedule'!$J$105),
IF(AND(I1644=110000,R1644&gt;504.6,R1644&lt;=672.8,M1644&gt;10),('[1]Pricing Schedule'!$J$113),
IF(AND(I1644=110000,R1644&gt;672.8,R1644&lt;=841,M1644&lt;=10),('[1]Pricing Schedule'!$J$105),
IF(AND(I1644=110000,R1644&gt;672.8,R1644&lt;=841,M1644&gt;10),('[1]Pricing Schedule'!$J$113),
IF(AND(I1644=110000,R1644&gt;1682,R1644&lt;=1850.2,M1644&lt;=10),('[1]Pricing Schedule'!$J$105),
IF(AND(I1644=110000,R1644&gt;1682,R1644&lt;=1850.2,M1644&gt;10),('[1]Pricing Schedule'!$J$113),
IF(AND(I1644=110000,R1644&gt;2018.4,R1644&lt;=2186.6,M1644&lt;=10),('[1]Pricing Schedule'!$J$105),
IF(AND(I1644=110000,R1644&gt;2018.4,R1644&lt;=2186.6,M1644&gt;10),('[1]Pricing Schedule'!$J$113),999999999)))))))))))))))))))))))))))))))))))))))</f>
        <v>4</v>
      </c>
      <c r="U1644" s="40">
        <f t="shared" si="156"/>
        <v>74865.476190476184</v>
      </c>
      <c r="V1644" s="41">
        <f t="shared" si="157"/>
        <v>13.357291650102566</v>
      </c>
      <c r="Y1644" s="23">
        <v>687</v>
      </c>
      <c r="Z1644" s="23">
        <v>337</v>
      </c>
      <c r="AD1644" s="13"/>
      <c r="AE1644" s="13"/>
      <c r="AF1644" s="13"/>
      <c r="AR1644" s="35"/>
    </row>
    <row r="1645" spans="1:44">
      <c r="A1645" s="23">
        <v>1647</v>
      </c>
      <c r="B1645" s="23">
        <v>1647</v>
      </c>
      <c r="C1645" s="23" t="s">
        <v>2350</v>
      </c>
      <c r="D1645" s="23" t="s">
        <v>110</v>
      </c>
      <c r="E1645" s="23" t="s">
        <v>110</v>
      </c>
      <c r="F1645" s="23" t="s">
        <v>196</v>
      </c>
      <c r="G1645" s="23" t="s">
        <v>197</v>
      </c>
      <c r="H1645" s="23" t="s">
        <v>113</v>
      </c>
      <c r="I1645" s="13">
        <v>38000</v>
      </c>
      <c r="J1645" s="23" t="s">
        <v>119</v>
      </c>
      <c r="K1645" s="13">
        <v>38000</v>
      </c>
      <c r="L1645" s="24">
        <v>4.359</v>
      </c>
      <c r="M1645" s="37">
        <f t="shared" si="152"/>
        <v>5</v>
      </c>
      <c r="N1645" s="24">
        <v>2.1190000000000002</v>
      </c>
      <c r="O1645" s="13">
        <v>3</v>
      </c>
      <c r="P1645" s="36">
        <f t="shared" si="153"/>
        <v>1.5892500000000003</v>
      </c>
      <c r="Q1645" s="38">
        <f t="shared" si="154"/>
        <v>8.4</v>
      </c>
      <c r="R1645" s="37">
        <f t="shared" si="155"/>
        <v>8.4</v>
      </c>
      <c r="S1645" s="39">
        <f>IF(AND(I1645=38000,R1645&lt;=4.5,M1645&gt;8),'[1]Pricing Schedule'!$F$8+('[1]Pricing Schedule'!$F$9*M1645),
IF(AND(I1645=38000,R1645&lt;=4.5,M1645&lt;=8),'[1]Pricing Schedule'!$F$34+('[1]Pricing Schedule'!$F$36*M1645),
IF(AND(I1645=38000,R1645&gt;4.5,R1645&lt;=9,M1645&gt;8),'[1]Pricing Schedule'!$F$17+('[1]Pricing Schedule'!$F$18*M1645),
IF(AND(I1645=38000,R1645&gt;4.5,R1645&lt;=9,M1645&lt;=8),'[1]Pricing Schedule'!$F$34+('[1]Pricing Schedule'!$F$36*M1645),
IF(AND(I1645=38000,R1645&gt;9,R1645&lt;=12.8,M1645&gt;8),'[1]Pricing Schedule'!$F$26+('[1]Pricing Schedule'!$F$27*M1645),
IF(AND(I1645=38000,R1645&gt;9,R1645&lt;=12.8,M1645&lt;=8),'[1]Pricing Schedule'!$F$34+('[1]Pricing Schedule'!$F$36*M1645),
IF(AND(I1645=38000,R1645&gt;12.8,R1645&lt;=22.8),'[1]Pricing Schedule'!$F$34+('[1]Pricing Schedule'!$F$36*M1645),
IF(AND(I1645=38000,R1645&gt;22.8,R1645&lt;=30.2),'[1]Pricing Schedule'!$F$43+('[1]Pricing Schedule'!$F$45*M1645),
IF(AND(I1645=38000,R1645&gt;30.2,R1645&lt;=45.9),'[1]Pricing Schedule'!$F$52+('[1]Pricing Schedule'!$F$54*M1645),
IF(AND(I1645=38000,R1645&gt;45.9,R1645&lt;=123.4),'[1]Pricing Schedule'!$F$96+('[1]Pricing Schedule'!$F$97*M1645),
IF(AND(I1645=38000,R1645&gt;123.4,R1645&lt;=168.2,M1645&lt;=10),'[1]Pricing Schedule'!$F$103+('[1]Pricing Schedule'!$F$105*M1645),
IF(AND(I1645=38000,R1645&gt;123.4,R1645&lt;=168.2,M1645&gt;10),'[1]Pricing Schedule'!$F$111+('[1]Pricing Schedule'!$F$113*M1645),
IF(AND(I1645=38000,R1645&gt;157.4,R1645&lt;=336.4,M1645&lt;=10),('[1]Pricing Schedule'!$F$103+('[1]Pricing Schedule'!$F$105*M1645))*2,
IF(AND(I1645=38000,R1645&gt;157.4,R1645&lt;=336.4,M1645&gt;10),('[1]Pricing Schedule'!$F$111+('[1]Pricing Schedule'!$F$113*M1645))*2,
IF(AND(I1645=38000,R1645&gt;314.8,R1645&lt;=504.6,M1645&lt;=10),('[1]Pricing Schedule'!$F$103+('[1]Pricing Schedule'!$F$105*M1645))*3,
IF(AND(I1645=38000,R1645&gt;314.8,R1645&lt;=504.6,M1645&gt;10),('[1]Pricing Schedule'!$F$111+('[1]Pricing Schedule'!$F$113*M1645))*3,
IF(AND(I1645=38000,R1645&gt;472.2,R1645&lt;=672.8,M1645&lt;=10),('[1]Pricing Schedule'!$F$103+('[1]Pricing Schedule'!$F$105*M1645))*4,
IF(AND(I1645=38000,R1645&gt;472.2,R1645&lt;=672.8,M1645&gt;10),('[1]Pricing Schedule'!$F$111+('[1]Pricing Schedule'!$F$113*M1645))*4,
IF(AND(I1645=110000,R1645&lt;=12.8,M1645&gt;2),'[1]Pricing Schedule'!$F$62+('[1]Pricing Schedule'!$F$63*M1645),
IF(AND(I1645=110000,R1645&lt;=12.8,M1645&lt;=2),'[1]Pricing Schedule'!$F$96+('[1]Pricing Schedule'!$F$97*M1645),
IF(AND(I1645=110000,R1645&gt;12.8,R1645&lt;=22.8,M1645&gt;3),'[1]Pricing Schedule'!$F$71+('[1]Pricing Schedule'!$F$72*M1645),
IF(AND(I1645=110000,R1645&gt;12.8,R1645&lt;=22.8,M1645&lt;=3),'[1]Pricing Schedule'!$F$96+('[1]Pricing Schedule'!$F$97*M1645),
IF(AND(I1645=110000,R1645&gt;22.8,R1645&lt;=30.2),'[1]Pricing Schedule'!$F$80+('[1]Pricing Schedule'!$F$81*M1645),
IF(AND(I1645=110000,R1645&gt;30.2,R1645&lt;=45.9),'[1]Pricing Schedule'!$F$89+('[1]Pricing Schedule'!$F$90*M1645),
IF(AND(I1645=110000,R1645&gt;45.9,R1645&lt;=123.4),'[1]Pricing Schedule'!$F$96+('[1]Pricing Schedule'!$F$97*M1645),
IF(AND(I1645=110000,R1645&gt;123.4,R1645&lt;=168.2,M1645&lt;=10),'[1]Pricing Schedule'!$F$103+('[1]Pricing Schedule'!$F$105*M1645),
IF(AND(I1645=110000,R1645&gt;123.4,R1645&lt;=168.2,M1645&gt;10),'[1]Pricing Schedule'!$F$111+('[1]Pricing Schedule'!$F$113*M1645),
IF(AND(I1645=110000,R1645&gt;168.2,R1645&lt;=336.4,M1645&lt;=10),('[1]Pricing Schedule'!$F$103+('[1]Pricing Schedule'!$F$105*M1645))*2,
IF(AND(I1645=110000,R1645&gt;168.2,R1645&lt;=336.4,M1645&gt;10),('[1]Pricing Schedule'!$F$111+('[1]Pricing Schedule'!$F$113*M1645))*2,
IF(AND(I1645=110000,R1645&gt;336.4,R1645&lt;=504.6,M1645&lt;=10),('[1]Pricing Schedule'!$F$103+('[1]Pricing Schedule'!$F$105*M1645))*3,
IF(AND(I1645=110000,R1645&gt;336.4,R1645&lt;=504.6,M1645&gt;10),('[1]Pricing Schedule'!$F$111+('[1]Pricing Schedule'!$F$113*M1645))*3,
IF(AND(I1645=110000,R1645&gt;504.6,R1645&lt;=672.8,M1645&lt;=10),('[1]Pricing Schedule'!$F$103+('[1]Pricing Schedule'!$F$105*M1645))*4,
IF(AND(I1645=110000,R1645&gt;504.6,R1645&lt;=672.8,M1645&gt;10),('[1]Pricing Schedule'!$F$111+('[1]Pricing Schedule'!$F$113*M1645))*4,
IF(AND(I1645=110000,R1645&gt;672.8,R1645&lt;=841,M1645&lt;=10),('[1]Pricing Schedule'!$F$103+('[1]Pricing Schedule'!$F$105*M1645))*5,
IF(AND(I1645=110000,R1645&gt;672.8,R1645&lt;=841,M1645&gt;10),('[1]Pricing Schedule'!$F$111+('[1]Pricing Schedule'!$F$113*M1645))*5,
IF(AND(I1645=110000,R1645&gt;672.8,R1645&lt;=841,M1645&lt;=10),('[1]Pricing Schedule'!$F$103+('[1]Pricing Schedule'!$F$105*M1645))*5,
IF(AND(I1645=110000,R1645&gt;672.8,R1645&lt;=841,M1645&gt;10),('[1]Pricing Schedule'!$F$111+('[1]Pricing Schedule'!$F$113*M1645))*5,
IF(AND(I1645=110000,R1645&gt;1345.6,R1645&lt;=1513.8,M1645&lt;=10),('[1]Pricing Schedule'!$F$103+('[1]Pricing Schedule'!$F$105*M1645))*9,
IF(AND(I1645=110000,R1645&gt;1345.6,R1645&lt;=1513.8,M1645&gt;10),('[1]Pricing Schedule'!$F$111+('[1]Pricing Schedule'!$F$113*M1645))*9,
9999999999)))))))))))))))))))))))))))))))))))))))</f>
        <v>699140</v>
      </c>
      <c r="T1645" s="21">
        <f>IF(AND(I1645=38000,R1645&lt;=4.5,M1645&gt;8),'[1]Pricing Schedule'!$J$9,
IF(AND(I1645=38000,R1645&lt;=4.5,M1645&lt;=8),'[1]Pricing Schedule'!$J$36,
IF(AND(I1645=38000,R1645&gt;4.5,R1645&lt;=9,M1645&gt;8),'[1]Pricing Schedule'!$J$18,
IF(AND(I1645=38000,R1645&gt;4.5,R1645&lt;=9,M1645&lt;=8),'[1]Pricing Schedule'!$J$36,
IF(AND(I1645=38000,R1645&gt;9,R1645&lt;=12.8,M1645&gt;8),'[1]Pricing Schedule'!$J$27,
IF(AND(I1645=38000,R1645&gt;9,R1645&lt;=12.8,M1645&lt;=8),'[1]Pricing Schedule'!$J$36,
IF(AND(I1645=38000,R1645&gt;12.8,R1645&lt;=22.8),'[1]Pricing Schedule'!$J$36,
IF(AND(I1645=38000,R1645&gt;22.8,R1645&lt;=30.2),'[1]Pricing Schedule'!$J$45,
IF(AND(I1645=38000,R1645&gt;30.2,R1645&lt;=45.9),'[1]Pricing Schedule'!$J$54,
IF(AND(I1645=38000,R1645&gt;45.9,R1645&lt;=123.4),'[1]Pricing Schedule'!$J$97,
IF(AND(I1645=38000,R1645&gt;123.4,R1645&lt;=168.2,M1645&lt;=10),'[1]Pricing Schedule'!$J$105,
IF(AND(I1645=38000,R1645&gt;123.4,R1645&lt;=168.2,M1645&gt;10),'[1]Pricing Schedule'!$J$113,
IF(AND(I1645=38000,R1645&gt;168.2,R1645&lt;=336.4,M1645&lt;=10),('[1]Pricing Schedule'!$J$105),
IF(AND(I1645=38000,R1645&gt;168.2,R1645&lt;=336.4,M1645&gt;10),('[1]Pricing Schedule'!$J$113),
IF(AND(I1645=38000,R1645&gt;336.4,R1645&lt;=504.6,M1645&lt;=10),('[1]Pricing Schedule'!$J$105),
IF(AND(I1645=38000,R1645&gt;336.4,R1645&lt;=504.6,M1645&gt;10),('[1]Pricing Schedule'!$J$113),
IF(AND(I1645=38000,R1645&gt;504.6,R1645&lt;=672.8,M1645&lt;=10),('[1]Pricing Schedule'!$J$105),
IF(AND(I1645=38000,R1645&gt;504.6,R1645&lt;=672.8,M1645&gt;10),('[1]Pricing Schedule'!$J$113),
IF(AND(I1645=110000,R1645&lt;=12.8,M1645&gt;2),'[1]Pricing Schedule'!$J$63,
IF(AND(I1645=110000,R1645&lt;=12.8,M1645&lt;=2),'[1]Pricing Schedule'!$J$97,
IF(AND(I1645=110000,R1645&gt;12.8,R1645&lt;=22.8,M1645&gt;3),'[1]Pricing Schedule'!$J$72,
IF(AND(I1645=110000,R1645&gt;12.8,R1645&lt;=22.8,M1645&lt;=3),'[1]Pricing Schedule'!$J$97,
IF(AND(I1645=110000,R1645&gt;22.8,R1645&lt;=30.2),'[1]Pricing Schedule'!$J$81,
IF(AND(I1645=110000,R1645&gt;30.2,R1645&lt;=45.9),'[1]Pricing Schedule'!$J$90,
IF(AND(I1645=110000,R1645&gt;45.9,R1645&lt;=123.4),'[1]Pricing Schedule'!$J$97,
IF(AND(I1645=110000,R1645&gt;123.4,R1645&lt;=168.2,M1645&lt;=10),'[1]Pricing Schedule'!$J$105,
IF(AND(I1645=110000,R1645&gt;123.4,R1645&lt;=168.2,M1645&gt;10),'[1]Pricing Schedule'!$J$113,
IF(AND(I1645=110000,R1645&gt;168.2,R1645&lt;=336.2,M1645&lt;=10),('[1]Pricing Schedule'!$J$105),
IF(AND(I1645=110000,R1645&gt;168.2,R1645&lt;=336.2,M1645&gt;10),('[1]Pricing Schedule'!$J$113),
IF(AND(I1645=110000,R1645&gt;336.4,R1645&lt;=504.6,M1645&lt;=10),('[1]Pricing Schedule'!$J$105),
IF(AND(I1645=110000,R1645&gt;336.4,R1645&lt;=504.6,M1645&gt;10),('[1]Pricing Schedule'!$J$113),
IF(AND(I1645=110000,R1645&gt;504.6,R1645&lt;=672.8,M1645&lt;=10),('[1]Pricing Schedule'!$J$105),
IF(AND(I1645=110000,R1645&gt;504.6,R1645&lt;=672.8,M1645&gt;10),('[1]Pricing Schedule'!$J$113),
IF(AND(I1645=110000,R1645&gt;672.8,R1645&lt;=841,M1645&lt;=10),('[1]Pricing Schedule'!$J$105),
IF(AND(I1645=110000,R1645&gt;672.8,R1645&lt;=841,M1645&gt;10),('[1]Pricing Schedule'!$J$113),
IF(AND(I1645=110000,R1645&gt;1682,R1645&lt;=1850.2,M1645&lt;=10),('[1]Pricing Schedule'!$J$105),
IF(AND(I1645=110000,R1645&gt;1682,R1645&lt;=1850.2,M1645&gt;10),('[1]Pricing Schedule'!$J$113),
IF(AND(I1645=110000,R1645&gt;2018.4,R1645&lt;=2186.6,M1645&lt;=10),('[1]Pricing Schedule'!$J$105),
IF(AND(I1645=110000,R1645&gt;2018.4,R1645&lt;=2186.6,M1645&gt;10),('[1]Pricing Schedule'!$J$113),999999999)))))))))))))))))))))))))))))))))))))))</f>
        <v>4</v>
      </c>
      <c r="U1645" s="40">
        <f t="shared" si="156"/>
        <v>83230.952380952382</v>
      </c>
      <c r="V1645" s="41">
        <f t="shared" si="157"/>
        <v>12.014760992075979</v>
      </c>
      <c r="Y1645" s="23">
        <v>642</v>
      </c>
      <c r="Z1645" s="23">
        <v>337</v>
      </c>
      <c r="AD1645" s="13"/>
      <c r="AE1645" s="13"/>
      <c r="AF1645" s="13"/>
      <c r="AR1645" s="35"/>
    </row>
    <row r="1646" spans="1:44">
      <c r="A1646" s="23">
        <v>1648</v>
      </c>
      <c r="B1646" s="23">
        <v>1648</v>
      </c>
      <c r="C1646" s="23" t="s">
        <v>2351</v>
      </c>
      <c r="D1646" s="23" t="s">
        <v>110</v>
      </c>
      <c r="E1646" s="23" t="s">
        <v>110</v>
      </c>
      <c r="F1646" s="23" t="s">
        <v>196</v>
      </c>
      <c r="G1646" s="23" t="s">
        <v>197</v>
      </c>
      <c r="H1646" s="23" t="s">
        <v>113</v>
      </c>
      <c r="I1646" s="13">
        <v>38000</v>
      </c>
      <c r="J1646" s="23" t="s">
        <v>119</v>
      </c>
      <c r="K1646" s="13">
        <v>38000</v>
      </c>
      <c r="L1646" s="24">
        <v>1.577</v>
      </c>
      <c r="M1646" s="37">
        <f t="shared" si="152"/>
        <v>2</v>
      </c>
      <c r="N1646" s="24">
        <v>1.2649999999999999</v>
      </c>
      <c r="O1646" s="13">
        <v>3</v>
      </c>
      <c r="P1646" s="36">
        <f t="shared" si="153"/>
        <v>0.94874999999999998</v>
      </c>
      <c r="Q1646" s="38">
        <f t="shared" si="154"/>
        <v>4.2</v>
      </c>
      <c r="R1646" s="37">
        <f t="shared" si="155"/>
        <v>4.2</v>
      </c>
      <c r="S1646" s="39">
        <f>IF(AND(I1646=38000,R1646&lt;=4.5,M1646&gt;8),'[1]Pricing Schedule'!$F$8+('[1]Pricing Schedule'!$F$9*M1646),
IF(AND(I1646=38000,R1646&lt;=4.5,M1646&lt;=8),'[1]Pricing Schedule'!$F$34+('[1]Pricing Schedule'!$F$36*M1646),
IF(AND(I1646=38000,R1646&gt;4.5,R1646&lt;=9,M1646&gt;8),'[1]Pricing Schedule'!$F$17+('[1]Pricing Schedule'!$F$18*M1646),
IF(AND(I1646=38000,R1646&gt;4.5,R1646&lt;=9,M1646&lt;=8),'[1]Pricing Schedule'!$F$34+('[1]Pricing Schedule'!$F$36*M1646),
IF(AND(I1646=38000,R1646&gt;9,R1646&lt;=12.8,M1646&gt;8),'[1]Pricing Schedule'!$F$26+('[1]Pricing Schedule'!$F$27*M1646),
IF(AND(I1646=38000,R1646&gt;9,R1646&lt;=12.8,M1646&lt;=8),'[1]Pricing Schedule'!$F$34+('[1]Pricing Schedule'!$F$36*M1646),
IF(AND(I1646=38000,R1646&gt;12.8,R1646&lt;=22.8),'[1]Pricing Schedule'!$F$34+('[1]Pricing Schedule'!$F$36*M1646),
IF(AND(I1646=38000,R1646&gt;22.8,R1646&lt;=30.2),'[1]Pricing Schedule'!$F$43+('[1]Pricing Schedule'!$F$45*M1646),
IF(AND(I1646=38000,R1646&gt;30.2,R1646&lt;=45.9),'[1]Pricing Schedule'!$F$52+('[1]Pricing Schedule'!$F$54*M1646),
IF(AND(I1646=38000,R1646&gt;45.9,R1646&lt;=123.4),'[1]Pricing Schedule'!$F$96+('[1]Pricing Schedule'!$F$97*M1646),
IF(AND(I1646=38000,R1646&gt;123.4,R1646&lt;=168.2,M1646&lt;=10),'[1]Pricing Schedule'!$F$103+('[1]Pricing Schedule'!$F$105*M1646),
IF(AND(I1646=38000,R1646&gt;123.4,R1646&lt;=168.2,M1646&gt;10),'[1]Pricing Schedule'!$F$111+('[1]Pricing Schedule'!$F$113*M1646),
IF(AND(I1646=38000,R1646&gt;157.4,R1646&lt;=336.4,M1646&lt;=10),('[1]Pricing Schedule'!$F$103+('[1]Pricing Schedule'!$F$105*M1646))*2,
IF(AND(I1646=38000,R1646&gt;157.4,R1646&lt;=336.4,M1646&gt;10),('[1]Pricing Schedule'!$F$111+('[1]Pricing Schedule'!$F$113*M1646))*2,
IF(AND(I1646=38000,R1646&gt;314.8,R1646&lt;=504.6,M1646&lt;=10),('[1]Pricing Schedule'!$F$103+('[1]Pricing Schedule'!$F$105*M1646))*3,
IF(AND(I1646=38000,R1646&gt;314.8,R1646&lt;=504.6,M1646&gt;10),('[1]Pricing Schedule'!$F$111+('[1]Pricing Schedule'!$F$113*M1646))*3,
IF(AND(I1646=38000,R1646&gt;472.2,R1646&lt;=672.8,M1646&lt;=10),('[1]Pricing Schedule'!$F$103+('[1]Pricing Schedule'!$F$105*M1646))*4,
IF(AND(I1646=38000,R1646&gt;472.2,R1646&lt;=672.8,M1646&gt;10),('[1]Pricing Schedule'!$F$111+('[1]Pricing Schedule'!$F$113*M1646))*4,
IF(AND(I1646=110000,R1646&lt;=12.8,M1646&gt;2),'[1]Pricing Schedule'!$F$62+('[1]Pricing Schedule'!$F$63*M1646),
IF(AND(I1646=110000,R1646&lt;=12.8,M1646&lt;=2),'[1]Pricing Schedule'!$F$96+('[1]Pricing Schedule'!$F$97*M1646),
IF(AND(I1646=110000,R1646&gt;12.8,R1646&lt;=22.8,M1646&gt;3),'[1]Pricing Schedule'!$F$71+('[1]Pricing Schedule'!$F$72*M1646),
IF(AND(I1646=110000,R1646&gt;12.8,R1646&lt;=22.8,M1646&lt;=3),'[1]Pricing Schedule'!$F$96+('[1]Pricing Schedule'!$F$97*M1646),
IF(AND(I1646=110000,R1646&gt;22.8,R1646&lt;=30.2),'[1]Pricing Schedule'!$F$80+('[1]Pricing Schedule'!$F$81*M1646),
IF(AND(I1646=110000,R1646&gt;30.2,R1646&lt;=45.9),'[1]Pricing Schedule'!$F$89+('[1]Pricing Schedule'!$F$90*M1646),
IF(AND(I1646=110000,R1646&gt;45.9,R1646&lt;=123.4),'[1]Pricing Schedule'!$F$96+('[1]Pricing Schedule'!$F$97*M1646),
IF(AND(I1646=110000,R1646&gt;123.4,R1646&lt;=168.2,M1646&lt;=10),'[1]Pricing Schedule'!$F$103+('[1]Pricing Schedule'!$F$105*M1646),
IF(AND(I1646=110000,R1646&gt;123.4,R1646&lt;=168.2,M1646&gt;10),'[1]Pricing Schedule'!$F$111+('[1]Pricing Schedule'!$F$113*M1646),
IF(AND(I1646=110000,R1646&gt;168.2,R1646&lt;=336.4,M1646&lt;=10),('[1]Pricing Schedule'!$F$103+('[1]Pricing Schedule'!$F$105*M1646))*2,
IF(AND(I1646=110000,R1646&gt;168.2,R1646&lt;=336.4,M1646&gt;10),('[1]Pricing Schedule'!$F$111+('[1]Pricing Schedule'!$F$113*M1646))*2,
IF(AND(I1646=110000,R1646&gt;336.4,R1646&lt;=504.6,M1646&lt;=10),('[1]Pricing Schedule'!$F$103+('[1]Pricing Schedule'!$F$105*M1646))*3,
IF(AND(I1646=110000,R1646&gt;336.4,R1646&lt;=504.6,M1646&gt;10),('[1]Pricing Schedule'!$F$111+('[1]Pricing Schedule'!$F$113*M1646))*3,
IF(AND(I1646=110000,R1646&gt;504.6,R1646&lt;=672.8,M1646&lt;=10),('[1]Pricing Schedule'!$F$103+('[1]Pricing Schedule'!$F$105*M1646))*4,
IF(AND(I1646=110000,R1646&gt;504.6,R1646&lt;=672.8,M1646&gt;10),('[1]Pricing Schedule'!$F$111+('[1]Pricing Schedule'!$F$113*M1646))*4,
IF(AND(I1646=110000,R1646&gt;672.8,R1646&lt;=841,M1646&lt;=10),('[1]Pricing Schedule'!$F$103+('[1]Pricing Schedule'!$F$105*M1646))*5,
IF(AND(I1646=110000,R1646&gt;672.8,R1646&lt;=841,M1646&gt;10),('[1]Pricing Schedule'!$F$111+('[1]Pricing Schedule'!$F$113*M1646))*5,
IF(AND(I1646=110000,R1646&gt;672.8,R1646&lt;=841,M1646&lt;=10),('[1]Pricing Schedule'!$F$103+('[1]Pricing Schedule'!$F$105*M1646))*5,
IF(AND(I1646=110000,R1646&gt;672.8,R1646&lt;=841,M1646&gt;10),('[1]Pricing Schedule'!$F$111+('[1]Pricing Schedule'!$F$113*M1646))*5,
IF(AND(I1646=110000,R1646&gt;1345.6,R1646&lt;=1513.8,M1646&lt;=10),('[1]Pricing Schedule'!$F$103+('[1]Pricing Schedule'!$F$105*M1646))*9,
IF(AND(I1646=110000,R1646&gt;1345.6,R1646&lt;=1513.8,M1646&gt;10),('[1]Pricing Schedule'!$F$111+('[1]Pricing Schedule'!$F$113*M1646))*9,
9999999999)))))))))))))))))))))))))))))))))))))))</f>
        <v>488330</v>
      </c>
      <c r="T1646" s="21">
        <f>IF(AND(I1646=38000,R1646&lt;=4.5,M1646&gt;8),'[1]Pricing Schedule'!$J$9,
IF(AND(I1646=38000,R1646&lt;=4.5,M1646&lt;=8),'[1]Pricing Schedule'!$J$36,
IF(AND(I1646=38000,R1646&gt;4.5,R1646&lt;=9,M1646&gt;8),'[1]Pricing Schedule'!$J$18,
IF(AND(I1646=38000,R1646&gt;4.5,R1646&lt;=9,M1646&lt;=8),'[1]Pricing Schedule'!$J$36,
IF(AND(I1646=38000,R1646&gt;9,R1646&lt;=12.8,M1646&gt;8),'[1]Pricing Schedule'!$J$27,
IF(AND(I1646=38000,R1646&gt;9,R1646&lt;=12.8,M1646&lt;=8),'[1]Pricing Schedule'!$J$36,
IF(AND(I1646=38000,R1646&gt;12.8,R1646&lt;=22.8),'[1]Pricing Schedule'!$J$36,
IF(AND(I1646=38000,R1646&gt;22.8,R1646&lt;=30.2),'[1]Pricing Schedule'!$J$45,
IF(AND(I1646=38000,R1646&gt;30.2,R1646&lt;=45.9),'[1]Pricing Schedule'!$J$54,
IF(AND(I1646=38000,R1646&gt;45.9,R1646&lt;=123.4),'[1]Pricing Schedule'!$J$97,
IF(AND(I1646=38000,R1646&gt;123.4,R1646&lt;=168.2,M1646&lt;=10),'[1]Pricing Schedule'!$J$105,
IF(AND(I1646=38000,R1646&gt;123.4,R1646&lt;=168.2,M1646&gt;10),'[1]Pricing Schedule'!$J$113,
IF(AND(I1646=38000,R1646&gt;168.2,R1646&lt;=336.4,M1646&lt;=10),('[1]Pricing Schedule'!$J$105),
IF(AND(I1646=38000,R1646&gt;168.2,R1646&lt;=336.4,M1646&gt;10),('[1]Pricing Schedule'!$J$113),
IF(AND(I1646=38000,R1646&gt;336.4,R1646&lt;=504.6,M1646&lt;=10),('[1]Pricing Schedule'!$J$105),
IF(AND(I1646=38000,R1646&gt;336.4,R1646&lt;=504.6,M1646&gt;10),('[1]Pricing Schedule'!$J$113),
IF(AND(I1646=38000,R1646&gt;504.6,R1646&lt;=672.8,M1646&lt;=10),('[1]Pricing Schedule'!$J$105),
IF(AND(I1646=38000,R1646&gt;504.6,R1646&lt;=672.8,M1646&gt;10),('[1]Pricing Schedule'!$J$113),
IF(AND(I1646=110000,R1646&lt;=12.8,M1646&gt;2),'[1]Pricing Schedule'!$J$63,
IF(AND(I1646=110000,R1646&lt;=12.8,M1646&lt;=2),'[1]Pricing Schedule'!$J$97,
IF(AND(I1646=110000,R1646&gt;12.8,R1646&lt;=22.8,M1646&gt;3),'[1]Pricing Schedule'!$J$72,
IF(AND(I1646=110000,R1646&gt;12.8,R1646&lt;=22.8,M1646&lt;=3),'[1]Pricing Schedule'!$J$97,
IF(AND(I1646=110000,R1646&gt;22.8,R1646&lt;=30.2),'[1]Pricing Schedule'!$J$81,
IF(AND(I1646=110000,R1646&gt;30.2,R1646&lt;=45.9),'[1]Pricing Schedule'!$J$90,
IF(AND(I1646=110000,R1646&gt;45.9,R1646&lt;=123.4),'[1]Pricing Schedule'!$J$97,
IF(AND(I1646=110000,R1646&gt;123.4,R1646&lt;=168.2,M1646&lt;=10),'[1]Pricing Schedule'!$J$105,
IF(AND(I1646=110000,R1646&gt;123.4,R1646&lt;=168.2,M1646&gt;10),'[1]Pricing Schedule'!$J$113,
IF(AND(I1646=110000,R1646&gt;168.2,R1646&lt;=336.2,M1646&lt;=10),('[1]Pricing Schedule'!$J$105),
IF(AND(I1646=110000,R1646&gt;168.2,R1646&lt;=336.2,M1646&gt;10),('[1]Pricing Schedule'!$J$113),
IF(AND(I1646=110000,R1646&gt;336.4,R1646&lt;=504.6,M1646&lt;=10),('[1]Pricing Schedule'!$J$105),
IF(AND(I1646=110000,R1646&gt;336.4,R1646&lt;=504.6,M1646&gt;10),('[1]Pricing Schedule'!$J$113),
IF(AND(I1646=110000,R1646&gt;504.6,R1646&lt;=672.8,M1646&lt;=10),('[1]Pricing Schedule'!$J$105),
IF(AND(I1646=110000,R1646&gt;504.6,R1646&lt;=672.8,M1646&gt;10),('[1]Pricing Schedule'!$J$113),
IF(AND(I1646=110000,R1646&gt;672.8,R1646&lt;=841,M1646&lt;=10),('[1]Pricing Schedule'!$J$105),
IF(AND(I1646=110000,R1646&gt;672.8,R1646&lt;=841,M1646&gt;10),('[1]Pricing Schedule'!$J$113),
IF(AND(I1646=110000,R1646&gt;1682,R1646&lt;=1850.2,M1646&lt;=10),('[1]Pricing Schedule'!$J$105),
IF(AND(I1646=110000,R1646&gt;1682,R1646&lt;=1850.2,M1646&gt;10),('[1]Pricing Schedule'!$J$113),
IF(AND(I1646=110000,R1646&gt;2018.4,R1646&lt;=2186.6,M1646&lt;=10),('[1]Pricing Schedule'!$J$105),
IF(AND(I1646=110000,R1646&gt;2018.4,R1646&lt;=2186.6,M1646&gt;10),('[1]Pricing Schedule'!$J$113),999999999)))))))))))))))))))))))))))))))))))))))</f>
        <v>4</v>
      </c>
      <c r="U1646" s="40">
        <f t="shared" si="156"/>
        <v>116269.04761904762</v>
      </c>
      <c r="V1646" s="41">
        <f t="shared" si="157"/>
        <v>8.6007413019884087</v>
      </c>
      <c r="Y1646" s="23">
        <v>642</v>
      </c>
      <c r="Z1646" s="23">
        <v>337</v>
      </c>
      <c r="AD1646" s="13"/>
      <c r="AE1646" s="13"/>
      <c r="AF1646" s="13"/>
      <c r="AR1646" s="35"/>
    </row>
    <row r="1647" spans="1:44">
      <c r="A1647" s="23">
        <v>1649</v>
      </c>
      <c r="B1647" s="23">
        <v>1649</v>
      </c>
      <c r="C1647" s="23" t="s">
        <v>2352</v>
      </c>
      <c r="D1647" s="23" t="s">
        <v>149</v>
      </c>
      <c r="E1647" s="23" t="s">
        <v>149</v>
      </c>
      <c r="F1647" s="23" t="s">
        <v>340</v>
      </c>
      <c r="G1647" s="23" t="s">
        <v>341</v>
      </c>
      <c r="H1647" s="23" t="s">
        <v>113</v>
      </c>
      <c r="I1647" s="13">
        <v>38000</v>
      </c>
      <c r="J1647" s="23" t="s">
        <v>119</v>
      </c>
      <c r="K1647" s="13">
        <v>38000</v>
      </c>
      <c r="L1647" s="24">
        <v>7.1310000000000002</v>
      </c>
      <c r="M1647" s="37">
        <f t="shared" si="152"/>
        <v>8</v>
      </c>
      <c r="N1647" s="24">
        <v>0.59499999999999997</v>
      </c>
      <c r="O1647" s="13">
        <v>3</v>
      </c>
      <c r="P1647" s="36">
        <f t="shared" si="153"/>
        <v>0.59499999999999997</v>
      </c>
      <c r="Q1647" s="38">
        <f t="shared" si="154"/>
        <v>4.2</v>
      </c>
      <c r="R1647" s="37">
        <f t="shared" si="155"/>
        <v>4.2</v>
      </c>
      <c r="S1647" s="39">
        <f>IF(AND(I1647=38000,R1647&lt;=4.5,M1647&gt;8),'[1]Pricing Schedule'!$F$8+('[1]Pricing Schedule'!$F$9*M1647),
IF(AND(I1647=38000,R1647&lt;=4.5,M1647&lt;=8),'[1]Pricing Schedule'!$F$34+('[1]Pricing Schedule'!$F$36*M1647),
IF(AND(I1647=38000,R1647&gt;4.5,R1647&lt;=9,M1647&gt;8),'[1]Pricing Schedule'!$F$17+('[1]Pricing Schedule'!$F$18*M1647),
IF(AND(I1647=38000,R1647&gt;4.5,R1647&lt;=9,M1647&lt;=8),'[1]Pricing Schedule'!$F$34+('[1]Pricing Schedule'!$F$36*M1647),
IF(AND(I1647=38000,R1647&gt;9,R1647&lt;=12.8,M1647&gt;8),'[1]Pricing Schedule'!$F$26+('[1]Pricing Schedule'!$F$27*M1647),
IF(AND(I1647=38000,R1647&gt;9,R1647&lt;=12.8,M1647&lt;=8),'[1]Pricing Schedule'!$F$34+('[1]Pricing Schedule'!$F$36*M1647),
IF(AND(I1647=38000,R1647&gt;12.8,R1647&lt;=22.8),'[1]Pricing Schedule'!$F$34+('[1]Pricing Schedule'!$F$36*M1647),
IF(AND(I1647=38000,R1647&gt;22.8,R1647&lt;=30.2),'[1]Pricing Schedule'!$F$43+('[1]Pricing Schedule'!$F$45*M1647),
IF(AND(I1647=38000,R1647&gt;30.2,R1647&lt;=45.9),'[1]Pricing Schedule'!$F$52+('[1]Pricing Schedule'!$F$54*M1647),
IF(AND(I1647=38000,R1647&gt;45.9,R1647&lt;=123.4),'[1]Pricing Schedule'!$F$96+('[1]Pricing Schedule'!$F$97*M1647),
IF(AND(I1647=38000,R1647&gt;123.4,R1647&lt;=168.2,M1647&lt;=10),'[1]Pricing Schedule'!$F$103+('[1]Pricing Schedule'!$F$105*M1647),
IF(AND(I1647=38000,R1647&gt;123.4,R1647&lt;=168.2,M1647&gt;10),'[1]Pricing Schedule'!$F$111+('[1]Pricing Schedule'!$F$113*M1647),
IF(AND(I1647=38000,R1647&gt;157.4,R1647&lt;=336.4,M1647&lt;=10),('[1]Pricing Schedule'!$F$103+('[1]Pricing Schedule'!$F$105*M1647))*2,
IF(AND(I1647=38000,R1647&gt;157.4,R1647&lt;=336.4,M1647&gt;10),('[1]Pricing Schedule'!$F$111+('[1]Pricing Schedule'!$F$113*M1647))*2,
IF(AND(I1647=38000,R1647&gt;314.8,R1647&lt;=504.6,M1647&lt;=10),('[1]Pricing Schedule'!$F$103+('[1]Pricing Schedule'!$F$105*M1647))*3,
IF(AND(I1647=38000,R1647&gt;314.8,R1647&lt;=504.6,M1647&gt;10),('[1]Pricing Schedule'!$F$111+('[1]Pricing Schedule'!$F$113*M1647))*3,
IF(AND(I1647=38000,R1647&gt;472.2,R1647&lt;=672.8,M1647&lt;=10),('[1]Pricing Schedule'!$F$103+('[1]Pricing Schedule'!$F$105*M1647))*4,
IF(AND(I1647=38000,R1647&gt;472.2,R1647&lt;=672.8,M1647&gt;10),('[1]Pricing Schedule'!$F$111+('[1]Pricing Schedule'!$F$113*M1647))*4,
IF(AND(I1647=110000,R1647&lt;=12.8,M1647&gt;2),'[1]Pricing Schedule'!$F$62+('[1]Pricing Schedule'!$F$63*M1647),
IF(AND(I1647=110000,R1647&lt;=12.8,M1647&lt;=2),'[1]Pricing Schedule'!$F$96+('[1]Pricing Schedule'!$F$97*M1647),
IF(AND(I1647=110000,R1647&gt;12.8,R1647&lt;=22.8,M1647&gt;3),'[1]Pricing Schedule'!$F$71+('[1]Pricing Schedule'!$F$72*M1647),
IF(AND(I1647=110000,R1647&gt;12.8,R1647&lt;=22.8,M1647&lt;=3),'[1]Pricing Schedule'!$F$96+('[1]Pricing Schedule'!$F$97*M1647),
IF(AND(I1647=110000,R1647&gt;22.8,R1647&lt;=30.2),'[1]Pricing Schedule'!$F$80+('[1]Pricing Schedule'!$F$81*M1647),
IF(AND(I1647=110000,R1647&gt;30.2,R1647&lt;=45.9),'[1]Pricing Schedule'!$F$89+('[1]Pricing Schedule'!$F$90*M1647),
IF(AND(I1647=110000,R1647&gt;45.9,R1647&lt;=123.4),'[1]Pricing Schedule'!$F$96+('[1]Pricing Schedule'!$F$97*M1647),
IF(AND(I1647=110000,R1647&gt;123.4,R1647&lt;=168.2,M1647&lt;=10),'[1]Pricing Schedule'!$F$103+('[1]Pricing Schedule'!$F$105*M1647),
IF(AND(I1647=110000,R1647&gt;123.4,R1647&lt;=168.2,M1647&gt;10),'[1]Pricing Schedule'!$F$111+('[1]Pricing Schedule'!$F$113*M1647),
IF(AND(I1647=110000,R1647&gt;168.2,R1647&lt;=336.4,M1647&lt;=10),('[1]Pricing Schedule'!$F$103+('[1]Pricing Schedule'!$F$105*M1647))*2,
IF(AND(I1647=110000,R1647&gt;168.2,R1647&lt;=336.4,M1647&gt;10),('[1]Pricing Schedule'!$F$111+('[1]Pricing Schedule'!$F$113*M1647))*2,
IF(AND(I1647=110000,R1647&gt;336.4,R1647&lt;=504.6,M1647&lt;=10),('[1]Pricing Schedule'!$F$103+('[1]Pricing Schedule'!$F$105*M1647))*3,
IF(AND(I1647=110000,R1647&gt;336.4,R1647&lt;=504.6,M1647&gt;10),('[1]Pricing Schedule'!$F$111+('[1]Pricing Schedule'!$F$113*M1647))*3,
IF(AND(I1647=110000,R1647&gt;504.6,R1647&lt;=672.8,M1647&lt;=10),('[1]Pricing Schedule'!$F$103+('[1]Pricing Schedule'!$F$105*M1647))*4,
IF(AND(I1647=110000,R1647&gt;504.6,R1647&lt;=672.8,M1647&gt;10),('[1]Pricing Schedule'!$F$111+('[1]Pricing Schedule'!$F$113*M1647))*4,
IF(AND(I1647=110000,R1647&gt;672.8,R1647&lt;=841,M1647&lt;=10),('[1]Pricing Schedule'!$F$103+('[1]Pricing Schedule'!$F$105*M1647))*5,
IF(AND(I1647=110000,R1647&gt;672.8,R1647&lt;=841,M1647&gt;10),('[1]Pricing Schedule'!$F$111+('[1]Pricing Schedule'!$F$113*M1647))*5,
IF(AND(I1647=110000,R1647&gt;672.8,R1647&lt;=841,M1647&lt;=10),('[1]Pricing Schedule'!$F$103+('[1]Pricing Schedule'!$F$105*M1647))*5,
IF(AND(I1647=110000,R1647&gt;672.8,R1647&lt;=841,M1647&gt;10),('[1]Pricing Schedule'!$F$111+('[1]Pricing Schedule'!$F$113*M1647))*5,
IF(AND(I1647=110000,R1647&gt;1345.6,R1647&lt;=1513.8,M1647&lt;=10),('[1]Pricing Schedule'!$F$103+('[1]Pricing Schedule'!$F$105*M1647))*9,
IF(AND(I1647=110000,R1647&gt;1345.6,R1647&lt;=1513.8,M1647&gt;10),('[1]Pricing Schedule'!$F$111+('[1]Pricing Schedule'!$F$113*M1647))*9,
9999999999)))))))))))))))))))))))))))))))))))))))</f>
        <v>909950</v>
      </c>
      <c r="T1647" s="21">
        <f>IF(AND(I1647=38000,R1647&lt;=4.5,M1647&gt;8),'[1]Pricing Schedule'!$J$9,
IF(AND(I1647=38000,R1647&lt;=4.5,M1647&lt;=8),'[1]Pricing Schedule'!$J$36,
IF(AND(I1647=38000,R1647&gt;4.5,R1647&lt;=9,M1647&gt;8),'[1]Pricing Schedule'!$J$18,
IF(AND(I1647=38000,R1647&gt;4.5,R1647&lt;=9,M1647&lt;=8),'[1]Pricing Schedule'!$J$36,
IF(AND(I1647=38000,R1647&gt;9,R1647&lt;=12.8,M1647&gt;8),'[1]Pricing Schedule'!$J$27,
IF(AND(I1647=38000,R1647&gt;9,R1647&lt;=12.8,M1647&lt;=8),'[1]Pricing Schedule'!$J$36,
IF(AND(I1647=38000,R1647&gt;12.8,R1647&lt;=22.8),'[1]Pricing Schedule'!$J$36,
IF(AND(I1647=38000,R1647&gt;22.8,R1647&lt;=30.2),'[1]Pricing Schedule'!$J$45,
IF(AND(I1647=38000,R1647&gt;30.2,R1647&lt;=45.9),'[1]Pricing Schedule'!$J$54,
IF(AND(I1647=38000,R1647&gt;45.9,R1647&lt;=123.4),'[1]Pricing Schedule'!$J$97,
IF(AND(I1647=38000,R1647&gt;123.4,R1647&lt;=168.2,M1647&lt;=10),'[1]Pricing Schedule'!$J$105,
IF(AND(I1647=38000,R1647&gt;123.4,R1647&lt;=168.2,M1647&gt;10),'[1]Pricing Schedule'!$J$113,
IF(AND(I1647=38000,R1647&gt;168.2,R1647&lt;=336.4,M1647&lt;=10),('[1]Pricing Schedule'!$J$105),
IF(AND(I1647=38000,R1647&gt;168.2,R1647&lt;=336.4,M1647&gt;10),('[1]Pricing Schedule'!$J$113),
IF(AND(I1647=38000,R1647&gt;336.4,R1647&lt;=504.6,M1647&lt;=10),('[1]Pricing Schedule'!$J$105),
IF(AND(I1647=38000,R1647&gt;336.4,R1647&lt;=504.6,M1647&gt;10),('[1]Pricing Schedule'!$J$113),
IF(AND(I1647=38000,R1647&gt;504.6,R1647&lt;=672.8,M1647&lt;=10),('[1]Pricing Schedule'!$J$105),
IF(AND(I1647=38000,R1647&gt;504.6,R1647&lt;=672.8,M1647&gt;10),('[1]Pricing Schedule'!$J$113),
IF(AND(I1647=110000,R1647&lt;=12.8,M1647&gt;2),'[1]Pricing Schedule'!$J$63,
IF(AND(I1647=110000,R1647&lt;=12.8,M1647&lt;=2),'[1]Pricing Schedule'!$J$97,
IF(AND(I1647=110000,R1647&gt;12.8,R1647&lt;=22.8,M1647&gt;3),'[1]Pricing Schedule'!$J$72,
IF(AND(I1647=110000,R1647&gt;12.8,R1647&lt;=22.8,M1647&lt;=3),'[1]Pricing Schedule'!$J$97,
IF(AND(I1647=110000,R1647&gt;22.8,R1647&lt;=30.2),'[1]Pricing Schedule'!$J$81,
IF(AND(I1647=110000,R1647&gt;30.2,R1647&lt;=45.9),'[1]Pricing Schedule'!$J$90,
IF(AND(I1647=110000,R1647&gt;45.9,R1647&lt;=123.4),'[1]Pricing Schedule'!$J$97,
IF(AND(I1647=110000,R1647&gt;123.4,R1647&lt;=168.2,M1647&lt;=10),'[1]Pricing Schedule'!$J$105,
IF(AND(I1647=110000,R1647&gt;123.4,R1647&lt;=168.2,M1647&gt;10),'[1]Pricing Schedule'!$J$113,
IF(AND(I1647=110000,R1647&gt;168.2,R1647&lt;=336.2,M1647&lt;=10),('[1]Pricing Schedule'!$J$105),
IF(AND(I1647=110000,R1647&gt;168.2,R1647&lt;=336.2,M1647&gt;10),('[1]Pricing Schedule'!$J$113),
IF(AND(I1647=110000,R1647&gt;336.4,R1647&lt;=504.6,M1647&lt;=10),('[1]Pricing Schedule'!$J$105),
IF(AND(I1647=110000,R1647&gt;336.4,R1647&lt;=504.6,M1647&gt;10),('[1]Pricing Schedule'!$J$113),
IF(AND(I1647=110000,R1647&gt;504.6,R1647&lt;=672.8,M1647&lt;=10),('[1]Pricing Schedule'!$J$105),
IF(AND(I1647=110000,R1647&gt;504.6,R1647&lt;=672.8,M1647&gt;10),('[1]Pricing Schedule'!$J$113),
IF(AND(I1647=110000,R1647&gt;672.8,R1647&lt;=841,M1647&lt;=10),('[1]Pricing Schedule'!$J$105),
IF(AND(I1647=110000,R1647&gt;672.8,R1647&lt;=841,M1647&gt;10),('[1]Pricing Schedule'!$J$113),
IF(AND(I1647=110000,R1647&gt;1682,R1647&lt;=1850.2,M1647&lt;=10),('[1]Pricing Schedule'!$J$105),
IF(AND(I1647=110000,R1647&gt;1682,R1647&lt;=1850.2,M1647&gt;10),('[1]Pricing Schedule'!$J$113),
IF(AND(I1647=110000,R1647&gt;2018.4,R1647&lt;=2186.6,M1647&lt;=10),('[1]Pricing Schedule'!$J$105),
IF(AND(I1647=110000,R1647&gt;2018.4,R1647&lt;=2186.6,M1647&gt;10),('[1]Pricing Schedule'!$J$113),999999999)))))))))))))))))))))))))))))))))))))))</f>
        <v>4</v>
      </c>
      <c r="U1647" s="40">
        <f t="shared" si="156"/>
        <v>216654.76190476189</v>
      </c>
      <c r="V1647" s="41">
        <f t="shared" si="157"/>
        <v>4.6156382218803227</v>
      </c>
      <c r="Y1647" s="23">
        <v>686</v>
      </c>
      <c r="Z1647" s="23">
        <v>77</v>
      </c>
      <c r="AD1647" s="13"/>
      <c r="AE1647" s="13"/>
      <c r="AF1647" s="13"/>
      <c r="AR1647" s="35"/>
    </row>
    <row r="1648" spans="1:44">
      <c r="A1648" s="23">
        <v>1650</v>
      </c>
      <c r="B1648" s="23">
        <v>1650</v>
      </c>
      <c r="C1648" s="23" t="s">
        <v>2353</v>
      </c>
      <c r="D1648" s="23" t="s">
        <v>149</v>
      </c>
      <c r="E1648" s="23" t="s">
        <v>149</v>
      </c>
      <c r="F1648" s="23" t="s">
        <v>191</v>
      </c>
      <c r="G1648" s="23" t="s">
        <v>192</v>
      </c>
      <c r="H1648" s="23" t="s">
        <v>113</v>
      </c>
      <c r="I1648" s="13">
        <v>38000</v>
      </c>
      <c r="J1648" s="13">
        <v>38000</v>
      </c>
      <c r="K1648" s="13">
        <v>20000</v>
      </c>
      <c r="L1648" s="24">
        <v>4.1660000000000004</v>
      </c>
      <c r="M1648" s="37">
        <f t="shared" si="152"/>
        <v>5</v>
      </c>
      <c r="N1648" s="24">
        <v>1.736</v>
      </c>
      <c r="O1648" s="13">
        <v>3</v>
      </c>
      <c r="P1648" s="36">
        <f t="shared" si="153"/>
        <v>1.302</v>
      </c>
      <c r="Q1648" s="38">
        <f t="shared" si="154"/>
        <v>8.4</v>
      </c>
      <c r="R1648" s="37">
        <f t="shared" si="155"/>
        <v>8.4</v>
      </c>
      <c r="S1648" s="39">
        <f>IF(AND(I1648=38000,R1648&lt;=4.5,M1648&gt;8),'[1]Pricing Schedule'!$F$8+('[1]Pricing Schedule'!$F$9*M1648),
IF(AND(I1648=38000,R1648&lt;=4.5,M1648&lt;=8),'[1]Pricing Schedule'!$F$34+('[1]Pricing Schedule'!$F$36*M1648),
IF(AND(I1648=38000,R1648&gt;4.5,R1648&lt;=9,M1648&gt;8),'[1]Pricing Schedule'!$F$17+('[1]Pricing Schedule'!$F$18*M1648),
IF(AND(I1648=38000,R1648&gt;4.5,R1648&lt;=9,M1648&lt;=8),'[1]Pricing Schedule'!$F$34+('[1]Pricing Schedule'!$F$36*M1648),
IF(AND(I1648=38000,R1648&gt;9,R1648&lt;=12.8,M1648&gt;8),'[1]Pricing Schedule'!$F$26+('[1]Pricing Schedule'!$F$27*M1648),
IF(AND(I1648=38000,R1648&gt;9,R1648&lt;=12.8,M1648&lt;=8),'[1]Pricing Schedule'!$F$34+('[1]Pricing Schedule'!$F$36*M1648),
IF(AND(I1648=38000,R1648&gt;12.8,R1648&lt;=22.8),'[1]Pricing Schedule'!$F$34+('[1]Pricing Schedule'!$F$36*M1648),
IF(AND(I1648=38000,R1648&gt;22.8,R1648&lt;=30.2),'[1]Pricing Schedule'!$F$43+('[1]Pricing Schedule'!$F$45*M1648),
IF(AND(I1648=38000,R1648&gt;30.2,R1648&lt;=45.9),'[1]Pricing Schedule'!$F$52+('[1]Pricing Schedule'!$F$54*M1648),
IF(AND(I1648=38000,R1648&gt;45.9,R1648&lt;=123.4),'[1]Pricing Schedule'!$F$96+('[1]Pricing Schedule'!$F$97*M1648),
IF(AND(I1648=38000,R1648&gt;123.4,R1648&lt;=168.2,M1648&lt;=10),'[1]Pricing Schedule'!$F$103+('[1]Pricing Schedule'!$F$105*M1648),
IF(AND(I1648=38000,R1648&gt;123.4,R1648&lt;=168.2,M1648&gt;10),'[1]Pricing Schedule'!$F$111+('[1]Pricing Schedule'!$F$113*M1648),
IF(AND(I1648=38000,R1648&gt;157.4,R1648&lt;=336.4,M1648&lt;=10),('[1]Pricing Schedule'!$F$103+('[1]Pricing Schedule'!$F$105*M1648))*2,
IF(AND(I1648=38000,R1648&gt;157.4,R1648&lt;=336.4,M1648&gt;10),('[1]Pricing Schedule'!$F$111+('[1]Pricing Schedule'!$F$113*M1648))*2,
IF(AND(I1648=38000,R1648&gt;314.8,R1648&lt;=504.6,M1648&lt;=10),('[1]Pricing Schedule'!$F$103+('[1]Pricing Schedule'!$F$105*M1648))*3,
IF(AND(I1648=38000,R1648&gt;314.8,R1648&lt;=504.6,M1648&gt;10),('[1]Pricing Schedule'!$F$111+('[1]Pricing Schedule'!$F$113*M1648))*3,
IF(AND(I1648=38000,R1648&gt;472.2,R1648&lt;=672.8,M1648&lt;=10),('[1]Pricing Schedule'!$F$103+('[1]Pricing Schedule'!$F$105*M1648))*4,
IF(AND(I1648=38000,R1648&gt;472.2,R1648&lt;=672.8,M1648&gt;10),('[1]Pricing Schedule'!$F$111+('[1]Pricing Schedule'!$F$113*M1648))*4,
IF(AND(I1648=110000,R1648&lt;=12.8,M1648&gt;2),'[1]Pricing Schedule'!$F$62+('[1]Pricing Schedule'!$F$63*M1648),
IF(AND(I1648=110000,R1648&lt;=12.8,M1648&lt;=2),'[1]Pricing Schedule'!$F$96+('[1]Pricing Schedule'!$F$97*M1648),
IF(AND(I1648=110000,R1648&gt;12.8,R1648&lt;=22.8,M1648&gt;3),'[1]Pricing Schedule'!$F$71+('[1]Pricing Schedule'!$F$72*M1648),
IF(AND(I1648=110000,R1648&gt;12.8,R1648&lt;=22.8,M1648&lt;=3),'[1]Pricing Schedule'!$F$96+('[1]Pricing Schedule'!$F$97*M1648),
IF(AND(I1648=110000,R1648&gt;22.8,R1648&lt;=30.2),'[1]Pricing Schedule'!$F$80+('[1]Pricing Schedule'!$F$81*M1648),
IF(AND(I1648=110000,R1648&gt;30.2,R1648&lt;=45.9),'[1]Pricing Schedule'!$F$89+('[1]Pricing Schedule'!$F$90*M1648),
IF(AND(I1648=110000,R1648&gt;45.9,R1648&lt;=123.4),'[1]Pricing Schedule'!$F$96+('[1]Pricing Schedule'!$F$97*M1648),
IF(AND(I1648=110000,R1648&gt;123.4,R1648&lt;=168.2,M1648&lt;=10),'[1]Pricing Schedule'!$F$103+('[1]Pricing Schedule'!$F$105*M1648),
IF(AND(I1648=110000,R1648&gt;123.4,R1648&lt;=168.2,M1648&gt;10),'[1]Pricing Schedule'!$F$111+('[1]Pricing Schedule'!$F$113*M1648),
IF(AND(I1648=110000,R1648&gt;168.2,R1648&lt;=336.4,M1648&lt;=10),('[1]Pricing Schedule'!$F$103+('[1]Pricing Schedule'!$F$105*M1648))*2,
IF(AND(I1648=110000,R1648&gt;168.2,R1648&lt;=336.4,M1648&gt;10),('[1]Pricing Schedule'!$F$111+('[1]Pricing Schedule'!$F$113*M1648))*2,
IF(AND(I1648=110000,R1648&gt;336.4,R1648&lt;=504.6,M1648&lt;=10),('[1]Pricing Schedule'!$F$103+('[1]Pricing Schedule'!$F$105*M1648))*3,
IF(AND(I1648=110000,R1648&gt;336.4,R1648&lt;=504.6,M1648&gt;10),('[1]Pricing Schedule'!$F$111+('[1]Pricing Schedule'!$F$113*M1648))*3,
IF(AND(I1648=110000,R1648&gt;504.6,R1648&lt;=672.8,M1648&lt;=10),('[1]Pricing Schedule'!$F$103+('[1]Pricing Schedule'!$F$105*M1648))*4,
IF(AND(I1648=110000,R1648&gt;504.6,R1648&lt;=672.8,M1648&gt;10),('[1]Pricing Schedule'!$F$111+('[1]Pricing Schedule'!$F$113*M1648))*4,
IF(AND(I1648=110000,R1648&gt;672.8,R1648&lt;=841,M1648&lt;=10),('[1]Pricing Schedule'!$F$103+('[1]Pricing Schedule'!$F$105*M1648))*5,
IF(AND(I1648=110000,R1648&gt;672.8,R1648&lt;=841,M1648&gt;10),('[1]Pricing Schedule'!$F$111+('[1]Pricing Schedule'!$F$113*M1648))*5,
IF(AND(I1648=110000,R1648&gt;672.8,R1648&lt;=841,M1648&lt;=10),('[1]Pricing Schedule'!$F$103+('[1]Pricing Schedule'!$F$105*M1648))*5,
IF(AND(I1648=110000,R1648&gt;672.8,R1648&lt;=841,M1648&gt;10),('[1]Pricing Schedule'!$F$111+('[1]Pricing Schedule'!$F$113*M1648))*5,
IF(AND(I1648=110000,R1648&gt;1345.6,R1648&lt;=1513.8,M1648&lt;=10),('[1]Pricing Schedule'!$F$103+('[1]Pricing Schedule'!$F$105*M1648))*9,
IF(AND(I1648=110000,R1648&gt;1345.6,R1648&lt;=1513.8,M1648&gt;10),('[1]Pricing Schedule'!$F$111+('[1]Pricing Schedule'!$F$113*M1648))*9,
9999999999)))))))))))))))))))))))))))))))))))))))</f>
        <v>699140</v>
      </c>
      <c r="T1648" s="21">
        <f>IF(AND(I1648=38000,R1648&lt;=4.5,M1648&gt;8),'[1]Pricing Schedule'!$J$9,
IF(AND(I1648=38000,R1648&lt;=4.5,M1648&lt;=8),'[1]Pricing Schedule'!$J$36,
IF(AND(I1648=38000,R1648&gt;4.5,R1648&lt;=9,M1648&gt;8),'[1]Pricing Schedule'!$J$18,
IF(AND(I1648=38000,R1648&gt;4.5,R1648&lt;=9,M1648&lt;=8),'[1]Pricing Schedule'!$J$36,
IF(AND(I1648=38000,R1648&gt;9,R1648&lt;=12.8,M1648&gt;8),'[1]Pricing Schedule'!$J$27,
IF(AND(I1648=38000,R1648&gt;9,R1648&lt;=12.8,M1648&lt;=8),'[1]Pricing Schedule'!$J$36,
IF(AND(I1648=38000,R1648&gt;12.8,R1648&lt;=22.8),'[1]Pricing Schedule'!$J$36,
IF(AND(I1648=38000,R1648&gt;22.8,R1648&lt;=30.2),'[1]Pricing Schedule'!$J$45,
IF(AND(I1648=38000,R1648&gt;30.2,R1648&lt;=45.9),'[1]Pricing Schedule'!$J$54,
IF(AND(I1648=38000,R1648&gt;45.9,R1648&lt;=123.4),'[1]Pricing Schedule'!$J$97,
IF(AND(I1648=38000,R1648&gt;123.4,R1648&lt;=168.2,M1648&lt;=10),'[1]Pricing Schedule'!$J$105,
IF(AND(I1648=38000,R1648&gt;123.4,R1648&lt;=168.2,M1648&gt;10),'[1]Pricing Schedule'!$J$113,
IF(AND(I1648=38000,R1648&gt;168.2,R1648&lt;=336.4,M1648&lt;=10),('[1]Pricing Schedule'!$J$105),
IF(AND(I1648=38000,R1648&gt;168.2,R1648&lt;=336.4,M1648&gt;10),('[1]Pricing Schedule'!$J$113),
IF(AND(I1648=38000,R1648&gt;336.4,R1648&lt;=504.6,M1648&lt;=10),('[1]Pricing Schedule'!$J$105),
IF(AND(I1648=38000,R1648&gt;336.4,R1648&lt;=504.6,M1648&gt;10),('[1]Pricing Schedule'!$J$113),
IF(AND(I1648=38000,R1648&gt;504.6,R1648&lt;=672.8,M1648&lt;=10),('[1]Pricing Schedule'!$J$105),
IF(AND(I1648=38000,R1648&gt;504.6,R1648&lt;=672.8,M1648&gt;10),('[1]Pricing Schedule'!$J$113),
IF(AND(I1648=110000,R1648&lt;=12.8,M1648&gt;2),'[1]Pricing Schedule'!$J$63,
IF(AND(I1648=110000,R1648&lt;=12.8,M1648&lt;=2),'[1]Pricing Schedule'!$J$97,
IF(AND(I1648=110000,R1648&gt;12.8,R1648&lt;=22.8,M1648&gt;3),'[1]Pricing Schedule'!$J$72,
IF(AND(I1648=110000,R1648&gt;12.8,R1648&lt;=22.8,M1648&lt;=3),'[1]Pricing Schedule'!$J$97,
IF(AND(I1648=110000,R1648&gt;22.8,R1648&lt;=30.2),'[1]Pricing Schedule'!$J$81,
IF(AND(I1648=110000,R1648&gt;30.2,R1648&lt;=45.9),'[1]Pricing Schedule'!$J$90,
IF(AND(I1648=110000,R1648&gt;45.9,R1648&lt;=123.4),'[1]Pricing Schedule'!$J$97,
IF(AND(I1648=110000,R1648&gt;123.4,R1648&lt;=168.2,M1648&lt;=10),'[1]Pricing Schedule'!$J$105,
IF(AND(I1648=110000,R1648&gt;123.4,R1648&lt;=168.2,M1648&gt;10),'[1]Pricing Schedule'!$J$113,
IF(AND(I1648=110000,R1648&gt;168.2,R1648&lt;=336.2,M1648&lt;=10),('[1]Pricing Schedule'!$J$105),
IF(AND(I1648=110000,R1648&gt;168.2,R1648&lt;=336.2,M1648&gt;10),('[1]Pricing Schedule'!$J$113),
IF(AND(I1648=110000,R1648&gt;336.4,R1648&lt;=504.6,M1648&lt;=10),('[1]Pricing Schedule'!$J$105),
IF(AND(I1648=110000,R1648&gt;336.4,R1648&lt;=504.6,M1648&gt;10),('[1]Pricing Schedule'!$J$113),
IF(AND(I1648=110000,R1648&gt;504.6,R1648&lt;=672.8,M1648&lt;=10),('[1]Pricing Schedule'!$J$105),
IF(AND(I1648=110000,R1648&gt;504.6,R1648&lt;=672.8,M1648&gt;10),('[1]Pricing Schedule'!$J$113),
IF(AND(I1648=110000,R1648&gt;672.8,R1648&lt;=841,M1648&lt;=10),('[1]Pricing Schedule'!$J$105),
IF(AND(I1648=110000,R1648&gt;672.8,R1648&lt;=841,M1648&gt;10),('[1]Pricing Schedule'!$J$113),
IF(AND(I1648=110000,R1648&gt;1682,R1648&lt;=1850.2,M1648&lt;=10),('[1]Pricing Schedule'!$J$105),
IF(AND(I1648=110000,R1648&gt;1682,R1648&lt;=1850.2,M1648&gt;10),('[1]Pricing Schedule'!$J$113),
IF(AND(I1648=110000,R1648&gt;2018.4,R1648&lt;=2186.6,M1648&lt;=10),('[1]Pricing Schedule'!$J$105),
IF(AND(I1648=110000,R1648&gt;2018.4,R1648&lt;=2186.6,M1648&gt;10),('[1]Pricing Schedule'!$J$113),999999999)))))))))))))))))))))))))))))))))))))))</f>
        <v>4</v>
      </c>
      <c r="U1648" s="40">
        <f t="shared" si="156"/>
        <v>83230.952380952382</v>
      </c>
      <c r="V1648" s="41">
        <f t="shared" si="157"/>
        <v>12.014760992075979</v>
      </c>
      <c r="Y1648" s="23">
        <v>538</v>
      </c>
      <c r="Z1648" s="23">
        <v>362</v>
      </c>
      <c r="AD1648" s="13"/>
      <c r="AE1648" s="13"/>
      <c r="AF1648" s="13"/>
      <c r="AR1648" s="35"/>
    </row>
    <row r="1649" spans="1:44">
      <c r="A1649" s="23">
        <v>1651</v>
      </c>
      <c r="B1649" s="23">
        <v>1651</v>
      </c>
      <c r="C1649" s="23" t="s">
        <v>2354</v>
      </c>
      <c r="D1649" s="23" t="s">
        <v>149</v>
      </c>
      <c r="E1649" s="23" t="s">
        <v>149</v>
      </c>
      <c r="F1649" s="23" t="s">
        <v>191</v>
      </c>
      <c r="G1649" s="23" t="s">
        <v>192</v>
      </c>
      <c r="H1649" s="23" t="s">
        <v>113</v>
      </c>
      <c r="I1649" s="13">
        <v>38000</v>
      </c>
      <c r="J1649" s="13">
        <v>38000</v>
      </c>
      <c r="K1649" s="13">
        <v>20000</v>
      </c>
      <c r="L1649" s="24">
        <v>2.7829999999999999</v>
      </c>
      <c r="M1649" s="37">
        <f t="shared" si="152"/>
        <v>3</v>
      </c>
      <c r="N1649" s="24">
        <v>1.0129999999999999</v>
      </c>
      <c r="O1649" s="13">
        <v>3</v>
      </c>
      <c r="P1649" s="36">
        <f t="shared" si="153"/>
        <v>1.0129999999999999</v>
      </c>
      <c r="Q1649" s="38">
        <f t="shared" si="154"/>
        <v>4.2</v>
      </c>
      <c r="R1649" s="37">
        <f t="shared" si="155"/>
        <v>4.2</v>
      </c>
      <c r="S1649" s="39">
        <f>IF(AND(I1649=38000,R1649&lt;=4.5,M1649&gt;8),'[1]Pricing Schedule'!$F$8+('[1]Pricing Schedule'!$F$9*M1649),
IF(AND(I1649=38000,R1649&lt;=4.5,M1649&lt;=8),'[1]Pricing Schedule'!$F$34+('[1]Pricing Schedule'!$F$36*M1649),
IF(AND(I1649=38000,R1649&gt;4.5,R1649&lt;=9,M1649&gt;8),'[1]Pricing Schedule'!$F$17+('[1]Pricing Schedule'!$F$18*M1649),
IF(AND(I1649=38000,R1649&gt;4.5,R1649&lt;=9,M1649&lt;=8),'[1]Pricing Schedule'!$F$34+('[1]Pricing Schedule'!$F$36*M1649),
IF(AND(I1649=38000,R1649&gt;9,R1649&lt;=12.8,M1649&gt;8),'[1]Pricing Schedule'!$F$26+('[1]Pricing Schedule'!$F$27*M1649),
IF(AND(I1649=38000,R1649&gt;9,R1649&lt;=12.8,M1649&lt;=8),'[1]Pricing Schedule'!$F$34+('[1]Pricing Schedule'!$F$36*M1649),
IF(AND(I1649=38000,R1649&gt;12.8,R1649&lt;=22.8),'[1]Pricing Schedule'!$F$34+('[1]Pricing Schedule'!$F$36*M1649),
IF(AND(I1649=38000,R1649&gt;22.8,R1649&lt;=30.2),'[1]Pricing Schedule'!$F$43+('[1]Pricing Schedule'!$F$45*M1649),
IF(AND(I1649=38000,R1649&gt;30.2,R1649&lt;=45.9),'[1]Pricing Schedule'!$F$52+('[1]Pricing Schedule'!$F$54*M1649),
IF(AND(I1649=38000,R1649&gt;45.9,R1649&lt;=123.4),'[1]Pricing Schedule'!$F$96+('[1]Pricing Schedule'!$F$97*M1649),
IF(AND(I1649=38000,R1649&gt;123.4,R1649&lt;=168.2,M1649&lt;=10),'[1]Pricing Schedule'!$F$103+('[1]Pricing Schedule'!$F$105*M1649),
IF(AND(I1649=38000,R1649&gt;123.4,R1649&lt;=168.2,M1649&gt;10),'[1]Pricing Schedule'!$F$111+('[1]Pricing Schedule'!$F$113*M1649),
IF(AND(I1649=38000,R1649&gt;157.4,R1649&lt;=336.4,M1649&lt;=10),('[1]Pricing Schedule'!$F$103+('[1]Pricing Schedule'!$F$105*M1649))*2,
IF(AND(I1649=38000,R1649&gt;157.4,R1649&lt;=336.4,M1649&gt;10),('[1]Pricing Schedule'!$F$111+('[1]Pricing Schedule'!$F$113*M1649))*2,
IF(AND(I1649=38000,R1649&gt;314.8,R1649&lt;=504.6,M1649&lt;=10),('[1]Pricing Schedule'!$F$103+('[1]Pricing Schedule'!$F$105*M1649))*3,
IF(AND(I1649=38000,R1649&gt;314.8,R1649&lt;=504.6,M1649&gt;10),('[1]Pricing Schedule'!$F$111+('[1]Pricing Schedule'!$F$113*M1649))*3,
IF(AND(I1649=38000,R1649&gt;472.2,R1649&lt;=672.8,M1649&lt;=10),('[1]Pricing Schedule'!$F$103+('[1]Pricing Schedule'!$F$105*M1649))*4,
IF(AND(I1649=38000,R1649&gt;472.2,R1649&lt;=672.8,M1649&gt;10),('[1]Pricing Schedule'!$F$111+('[1]Pricing Schedule'!$F$113*M1649))*4,
IF(AND(I1649=110000,R1649&lt;=12.8,M1649&gt;2),'[1]Pricing Schedule'!$F$62+('[1]Pricing Schedule'!$F$63*M1649),
IF(AND(I1649=110000,R1649&lt;=12.8,M1649&lt;=2),'[1]Pricing Schedule'!$F$96+('[1]Pricing Schedule'!$F$97*M1649),
IF(AND(I1649=110000,R1649&gt;12.8,R1649&lt;=22.8,M1649&gt;3),'[1]Pricing Schedule'!$F$71+('[1]Pricing Schedule'!$F$72*M1649),
IF(AND(I1649=110000,R1649&gt;12.8,R1649&lt;=22.8,M1649&lt;=3),'[1]Pricing Schedule'!$F$96+('[1]Pricing Schedule'!$F$97*M1649),
IF(AND(I1649=110000,R1649&gt;22.8,R1649&lt;=30.2),'[1]Pricing Schedule'!$F$80+('[1]Pricing Schedule'!$F$81*M1649),
IF(AND(I1649=110000,R1649&gt;30.2,R1649&lt;=45.9),'[1]Pricing Schedule'!$F$89+('[1]Pricing Schedule'!$F$90*M1649),
IF(AND(I1649=110000,R1649&gt;45.9,R1649&lt;=123.4),'[1]Pricing Schedule'!$F$96+('[1]Pricing Schedule'!$F$97*M1649),
IF(AND(I1649=110000,R1649&gt;123.4,R1649&lt;=168.2,M1649&lt;=10),'[1]Pricing Schedule'!$F$103+('[1]Pricing Schedule'!$F$105*M1649),
IF(AND(I1649=110000,R1649&gt;123.4,R1649&lt;=168.2,M1649&gt;10),'[1]Pricing Schedule'!$F$111+('[1]Pricing Schedule'!$F$113*M1649),
IF(AND(I1649=110000,R1649&gt;168.2,R1649&lt;=336.4,M1649&lt;=10),('[1]Pricing Schedule'!$F$103+('[1]Pricing Schedule'!$F$105*M1649))*2,
IF(AND(I1649=110000,R1649&gt;168.2,R1649&lt;=336.4,M1649&gt;10),('[1]Pricing Schedule'!$F$111+('[1]Pricing Schedule'!$F$113*M1649))*2,
IF(AND(I1649=110000,R1649&gt;336.4,R1649&lt;=504.6,M1649&lt;=10),('[1]Pricing Schedule'!$F$103+('[1]Pricing Schedule'!$F$105*M1649))*3,
IF(AND(I1649=110000,R1649&gt;336.4,R1649&lt;=504.6,M1649&gt;10),('[1]Pricing Schedule'!$F$111+('[1]Pricing Schedule'!$F$113*M1649))*3,
IF(AND(I1649=110000,R1649&gt;504.6,R1649&lt;=672.8,M1649&lt;=10),('[1]Pricing Schedule'!$F$103+('[1]Pricing Schedule'!$F$105*M1649))*4,
IF(AND(I1649=110000,R1649&gt;504.6,R1649&lt;=672.8,M1649&gt;10),('[1]Pricing Schedule'!$F$111+('[1]Pricing Schedule'!$F$113*M1649))*4,
IF(AND(I1649=110000,R1649&gt;672.8,R1649&lt;=841,M1649&lt;=10),('[1]Pricing Schedule'!$F$103+('[1]Pricing Schedule'!$F$105*M1649))*5,
IF(AND(I1649=110000,R1649&gt;672.8,R1649&lt;=841,M1649&gt;10),('[1]Pricing Schedule'!$F$111+('[1]Pricing Schedule'!$F$113*M1649))*5,
IF(AND(I1649=110000,R1649&gt;672.8,R1649&lt;=841,M1649&lt;=10),('[1]Pricing Schedule'!$F$103+('[1]Pricing Schedule'!$F$105*M1649))*5,
IF(AND(I1649=110000,R1649&gt;672.8,R1649&lt;=841,M1649&gt;10),('[1]Pricing Schedule'!$F$111+('[1]Pricing Schedule'!$F$113*M1649))*5,
IF(AND(I1649=110000,R1649&gt;1345.6,R1649&lt;=1513.8,M1649&lt;=10),('[1]Pricing Schedule'!$F$103+('[1]Pricing Schedule'!$F$105*M1649))*9,
IF(AND(I1649=110000,R1649&gt;1345.6,R1649&lt;=1513.8,M1649&gt;10),('[1]Pricing Schedule'!$F$111+('[1]Pricing Schedule'!$F$113*M1649))*9,
9999999999)))))))))))))))))))))))))))))))))))))))</f>
        <v>558600</v>
      </c>
      <c r="T1649" s="21">
        <f>IF(AND(I1649=38000,R1649&lt;=4.5,M1649&gt;8),'[1]Pricing Schedule'!$J$9,
IF(AND(I1649=38000,R1649&lt;=4.5,M1649&lt;=8),'[1]Pricing Schedule'!$J$36,
IF(AND(I1649=38000,R1649&gt;4.5,R1649&lt;=9,M1649&gt;8),'[1]Pricing Schedule'!$J$18,
IF(AND(I1649=38000,R1649&gt;4.5,R1649&lt;=9,M1649&lt;=8),'[1]Pricing Schedule'!$J$36,
IF(AND(I1649=38000,R1649&gt;9,R1649&lt;=12.8,M1649&gt;8),'[1]Pricing Schedule'!$J$27,
IF(AND(I1649=38000,R1649&gt;9,R1649&lt;=12.8,M1649&lt;=8),'[1]Pricing Schedule'!$J$36,
IF(AND(I1649=38000,R1649&gt;12.8,R1649&lt;=22.8),'[1]Pricing Schedule'!$J$36,
IF(AND(I1649=38000,R1649&gt;22.8,R1649&lt;=30.2),'[1]Pricing Schedule'!$J$45,
IF(AND(I1649=38000,R1649&gt;30.2,R1649&lt;=45.9),'[1]Pricing Schedule'!$J$54,
IF(AND(I1649=38000,R1649&gt;45.9,R1649&lt;=123.4),'[1]Pricing Schedule'!$J$97,
IF(AND(I1649=38000,R1649&gt;123.4,R1649&lt;=168.2,M1649&lt;=10),'[1]Pricing Schedule'!$J$105,
IF(AND(I1649=38000,R1649&gt;123.4,R1649&lt;=168.2,M1649&gt;10),'[1]Pricing Schedule'!$J$113,
IF(AND(I1649=38000,R1649&gt;168.2,R1649&lt;=336.4,M1649&lt;=10),('[1]Pricing Schedule'!$J$105),
IF(AND(I1649=38000,R1649&gt;168.2,R1649&lt;=336.4,M1649&gt;10),('[1]Pricing Schedule'!$J$113),
IF(AND(I1649=38000,R1649&gt;336.4,R1649&lt;=504.6,M1649&lt;=10),('[1]Pricing Schedule'!$J$105),
IF(AND(I1649=38000,R1649&gt;336.4,R1649&lt;=504.6,M1649&gt;10),('[1]Pricing Schedule'!$J$113),
IF(AND(I1649=38000,R1649&gt;504.6,R1649&lt;=672.8,M1649&lt;=10),('[1]Pricing Schedule'!$J$105),
IF(AND(I1649=38000,R1649&gt;504.6,R1649&lt;=672.8,M1649&gt;10),('[1]Pricing Schedule'!$J$113),
IF(AND(I1649=110000,R1649&lt;=12.8,M1649&gt;2),'[1]Pricing Schedule'!$J$63,
IF(AND(I1649=110000,R1649&lt;=12.8,M1649&lt;=2),'[1]Pricing Schedule'!$J$97,
IF(AND(I1649=110000,R1649&gt;12.8,R1649&lt;=22.8,M1649&gt;3),'[1]Pricing Schedule'!$J$72,
IF(AND(I1649=110000,R1649&gt;12.8,R1649&lt;=22.8,M1649&lt;=3),'[1]Pricing Schedule'!$J$97,
IF(AND(I1649=110000,R1649&gt;22.8,R1649&lt;=30.2),'[1]Pricing Schedule'!$J$81,
IF(AND(I1649=110000,R1649&gt;30.2,R1649&lt;=45.9),'[1]Pricing Schedule'!$J$90,
IF(AND(I1649=110000,R1649&gt;45.9,R1649&lt;=123.4),'[1]Pricing Schedule'!$J$97,
IF(AND(I1649=110000,R1649&gt;123.4,R1649&lt;=168.2,M1649&lt;=10),'[1]Pricing Schedule'!$J$105,
IF(AND(I1649=110000,R1649&gt;123.4,R1649&lt;=168.2,M1649&gt;10),'[1]Pricing Schedule'!$J$113,
IF(AND(I1649=110000,R1649&gt;168.2,R1649&lt;=336.2,M1649&lt;=10),('[1]Pricing Schedule'!$J$105),
IF(AND(I1649=110000,R1649&gt;168.2,R1649&lt;=336.2,M1649&gt;10),('[1]Pricing Schedule'!$J$113),
IF(AND(I1649=110000,R1649&gt;336.4,R1649&lt;=504.6,M1649&lt;=10),('[1]Pricing Schedule'!$J$105),
IF(AND(I1649=110000,R1649&gt;336.4,R1649&lt;=504.6,M1649&gt;10),('[1]Pricing Schedule'!$J$113),
IF(AND(I1649=110000,R1649&gt;504.6,R1649&lt;=672.8,M1649&lt;=10),('[1]Pricing Schedule'!$J$105),
IF(AND(I1649=110000,R1649&gt;504.6,R1649&lt;=672.8,M1649&gt;10),('[1]Pricing Schedule'!$J$113),
IF(AND(I1649=110000,R1649&gt;672.8,R1649&lt;=841,M1649&lt;=10),('[1]Pricing Schedule'!$J$105),
IF(AND(I1649=110000,R1649&gt;672.8,R1649&lt;=841,M1649&gt;10),('[1]Pricing Schedule'!$J$113),
IF(AND(I1649=110000,R1649&gt;1682,R1649&lt;=1850.2,M1649&lt;=10),('[1]Pricing Schedule'!$J$105),
IF(AND(I1649=110000,R1649&gt;1682,R1649&lt;=1850.2,M1649&gt;10),('[1]Pricing Schedule'!$J$113),
IF(AND(I1649=110000,R1649&gt;2018.4,R1649&lt;=2186.6,M1649&lt;=10),('[1]Pricing Schedule'!$J$105),
IF(AND(I1649=110000,R1649&gt;2018.4,R1649&lt;=2186.6,M1649&gt;10),('[1]Pricing Schedule'!$J$113),999999999)))))))))))))))))))))))))))))))))))))))</f>
        <v>4</v>
      </c>
      <c r="U1649" s="40">
        <f t="shared" si="156"/>
        <v>133000</v>
      </c>
      <c r="V1649" s="41">
        <f t="shared" si="157"/>
        <v>7.518796992481203</v>
      </c>
      <c r="Y1649" s="23">
        <v>337</v>
      </c>
      <c r="Z1649" s="23">
        <v>362</v>
      </c>
      <c r="AD1649" s="13"/>
      <c r="AE1649" s="13"/>
      <c r="AF1649" s="13"/>
      <c r="AR1649" s="35"/>
    </row>
    <row r="1650" spans="1:44">
      <c r="A1650" s="23">
        <v>1652</v>
      </c>
      <c r="B1650" s="23">
        <v>1652</v>
      </c>
      <c r="C1650" s="23" t="s">
        <v>2355</v>
      </c>
      <c r="D1650" s="23" t="s">
        <v>110</v>
      </c>
      <c r="E1650" s="23" t="s">
        <v>110</v>
      </c>
      <c r="F1650" s="23" t="s">
        <v>191</v>
      </c>
      <c r="G1650" s="23" t="s">
        <v>192</v>
      </c>
      <c r="H1650" s="23" t="s">
        <v>113</v>
      </c>
      <c r="I1650" s="13">
        <v>38000</v>
      </c>
      <c r="J1650" s="13">
        <v>38000</v>
      </c>
      <c r="K1650" s="13">
        <v>20000</v>
      </c>
      <c r="L1650" s="24">
        <v>4.8490000000000002</v>
      </c>
      <c r="M1650" s="37">
        <f t="shared" si="152"/>
        <v>5</v>
      </c>
      <c r="N1650" s="24">
        <v>1.5569999999999999</v>
      </c>
      <c r="O1650" s="13">
        <v>3</v>
      </c>
      <c r="P1650" s="36">
        <f t="shared" si="153"/>
        <v>1.1677499999999998</v>
      </c>
      <c r="Q1650" s="38">
        <f t="shared" si="154"/>
        <v>4.2</v>
      </c>
      <c r="R1650" s="37">
        <f t="shared" si="155"/>
        <v>4.2</v>
      </c>
      <c r="S1650" s="39">
        <f>IF(AND(I1650=38000,R1650&lt;=4.5,M1650&gt;8),'[1]Pricing Schedule'!$F$8+('[1]Pricing Schedule'!$F$9*M1650),
IF(AND(I1650=38000,R1650&lt;=4.5,M1650&lt;=8),'[1]Pricing Schedule'!$F$34+('[1]Pricing Schedule'!$F$36*M1650),
IF(AND(I1650=38000,R1650&gt;4.5,R1650&lt;=9,M1650&gt;8),'[1]Pricing Schedule'!$F$17+('[1]Pricing Schedule'!$F$18*M1650),
IF(AND(I1650=38000,R1650&gt;4.5,R1650&lt;=9,M1650&lt;=8),'[1]Pricing Schedule'!$F$34+('[1]Pricing Schedule'!$F$36*M1650),
IF(AND(I1650=38000,R1650&gt;9,R1650&lt;=12.8,M1650&gt;8),'[1]Pricing Schedule'!$F$26+('[1]Pricing Schedule'!$F$27*M1650),
IF(AND(I1650=38000,R1650&gt;9,R1650&lt;=12.8,M1650&lt;=8),'[1]Pricing Schedule'!$F$34+('[1]Pricing Schedule'!$F$36*M1650),
IF(AND(I1650=38000,R1650&gt;12.8,R1650&lt;=22.8),'[1]Pricing Schedule'!$F$34+('[1]Pricing Schedule'!$F$36*M1650),
IF(AND(I1650=38000,R1650&gt;22.8,R1650&lt;=30.2),'[1]Pricing Schedule'!$F$43+('[1]Pricing Schedule'!$F$45*M1650),
IF(AND(I1650=38000,R1650&gt;30.2,R1650&lt;=45.9),'[1]Pricing Schedule'!$F$52+('[1]Pricing Schedule'!$F$54*M1650),
IF(AND(I1650=38000,R1650&gt;45.9,R1650&lt;=123.4),'[1]Pricing Schedule'!$F$96+('[1]Pricing Schedule'!$F$97*M1650),
IF(AND(I1650=38000,R1650&gt;123.4,R1650&lt;=168.2,M1650&lt;=10),'[1]Pricing Schedule'!$F$103+('[1]Pricing Schedule'!$F$105*M1650),
IF(AND(I1650=38000,R1650&gt;123.4,R1650&lt;=168.2,M1650&gt;10),'[1]Pricing Schedule'!$F$111+('[1]Pricing Schedule'!$F$113*M1650),
IF(AND(I1650=38000,R1650&gt;157.4,R1650&lt;=336.4,M1650&lt;=10),('[1]Pricing Schedule'!$F$103+('[1]Pricing Schedule'!$F$105*M1650))*2,
IF(AND(I1650=38000,R1650&gt;157.4,R1650&lt;=336.4,M1650&gt;10),('[1]Pricing Schedule'!$F$111+('[1]Pricing Schedule'!$F$113*M1650))*2,
IF(AND(I1650=38000,R1650&gt;314.8,R1650&lt;=504.6,M1650&lt;=10),('[1]Pricing Schedule'!$F$103+('[1]Pricing Schedule'!$F$105*M1650))*3,
IF(AND(I1650=38000,R1650&gt;314.8,R1650&lt;=504.6,M1650&gt;10),('[1]Pricing Schedule'!$F$111+('[1]Pricing Schedule'!$F$113*M1650))*3,
IF(AND(I1650=38000,R1650&gt;472.2,R1650&lt;=672.8,M1650&lt;=10),('[1]Pricing Schedule'!$F$103+('[1]Pricing Schedule'!$F$105*M1650))*4,
IF(AND(I1650=38000,R1650&gt;472.2,R1650&lt;=672.8,M1650&gt;10),('[1]Pricing Schedule'!$F$111+('[1]Pricing Schedule'!$F$113*M1650))*4,
IF(AND(I1650=110000,R1650&lt;=12.8,M1650&gt;2),'[1]Pricing Schedule'!$F$62+('[1]Pricing Schedule'!$F$63*M1650),
IF(AND(I1650=110000,R1650&lt;=12.8,M1650&lt;=2),'[1]Pricing Schedule'!$F$96+('[1]Pricing Schedule'!$F$97*M1650),
IF(AND(I1650=110000,R1650&gt;12.8,R1650&lt;=22.8,M1650&gt;3),'[1]Pricing Schedule'!$F$71+('[1]Pricing Schedule'!$F$72*M1650),
IF(AND(I1650=110000,R1650&gt;12.8,R1650&lt;=22.8,M1650&lt;=3),'[1]Pricing Schedule'!$F$96+('[1]Pricing Schedule'!$F$97*M1650),
IF(AND(I1650=110000,R1650&gt;22.8,R1650&lt;=30.2),'[1]Pricing Schedule'!$F$80+('[1]Pricing Schedule'!$F$81*M1650),
IF(AND(I1650=110000,R1650&gt;30.2,R1650&lt;=45.9),'[1]Pricing Schedule'!$F$89+('[1]Pricing Schedule'!$F$90*M1650),
IF(AND(I1650=110000,R1650&gt;45.9,R1650&lt;=123.4),'[1]Pricing Schedule'!$F$96+('[1]Pricing Schedule'!$F$97*M1650),
IF(AND(I1650=110000,R1650&gt;123.4,R1650&lt;=168.2,M1650&lt;=10),'[1]Pricing Schedule'!$F$103+('[1]Pricing Schedule'!$F$105*M1650),
IF(AND(I1650=110000,R1650&gt;123.4,R1650&lt;=168.2,M1650&gt;10),'[1]Pricing Schedule'!$F$111+('[1]Pricing Schedule'!$F$113*M1650),
IF(AND(I1650=110000,R1650&gt;168.2,R1650&lt;=336.4,M1650&lt;=10),('[1]Pricing Schedule'!$F$103+('[1]Pricing Schedule'!$F$105*M1650))*2,
IF(AND(I1650=110000,R1650&gt;168.2,R1650&lt;=336.4,M1650&gt;10),('[1]Pricing Schedule'!$F$111+('[1]Pricing Schedule'!$F$113*M1650))*2,
IF(AND(I1650=110000,R1650&gt;336.4,R1650&lt;=504.6,M1650&lt;=10),('[1]Pricing Schedule'!$F$103+('[1]Pricing Schedule'!$F$105*M1650))*3,
IF(AND(I1650=110000,R1650&gt;336.4,R1650&lt;=504.6,M1650&gt;10),('[1]Pricing Schedule'!$F$111+('[1]Pricing Schedule'!$F$113*M1650))*3,
IF(AND(I1650=110000,R1650&gt;504.6,R1650&lt;=672.8,M1650&lt;=10),('[1]Pricing Schedule'!$F$103+('[1]Pricing Schedule'!$F$105*M1650))*4,
IF(AND(I1650=110000,R1650&gt;504.6,R1650&lt;=672.8,M1650&gt;10),('[1]Pricing Schedule'!$F$111+('[1]Pricing Schedule'!$F$113*M1650))*4,
IF(AND(I1650=110000,R1650&gt;672.8,R1650&lt;=841,M1650&lt;=10),('[1]Pricing Schedule'!$F$103+('[1]Pricing Schedule'!$F$105*M1650))*5,
IF(AND(I1650=110000,R1650&gt;672.8,R1650&lt;=841,M1650&gt;10),('[1]Pricing Schedule'!$F$111+('[1]Pricing Schedule'!$F$113*M1650))*5,
IF(AND(I1650=110000,R1650&gt;672.8,R1650&lt;=841,M1650&lt;=10),('[1]Pricing Schedule'!$F$103+('[1]Pricing Schedule'!$F$105*M1650))*5,
IF(AND(I1650=110000,R1650&gt;672.8,R1650&lt;=841,M1650&gt;10),('[1]Pricing Schedule'!$F$111+('[1]Pricing Schedule'!$F$113*M1650))*5,
IF(AND(I1650=110000,R1650&gt;1345.6,R1650&lt;=1513.8,M1650&lt;=10),('[1]Pricing Schedule'!$F$103+('[1]Pricing Schedule'!$F$105*M1650))*9,
IF(AND(I1650=110000,R1650&gt;1345.6,R1650&lt;=1513.8,M1650&gt;10),('[1]Pricing Schedule'!$F$111+('[1]Pricing Schedule'!$F$113*M1650))*9,
9999999999)))))))))))))))))))))))))))))))))))))))</f>
        <v>699140</v>
      </c>
      <c r="T1650" s="21">
        <f>IF(AND(I1650=38000,R1650&lt;=4.5,M1650&gt;8),'[1]Pricing Schedule'!$J$9,
IF(AND(I1650=38000,R1650&lt;=4.5,M1650&lt;=8),'[1]Pricing Schedule'!$J$36,
IF(AND(I1650=38000,R1650&gt;4.5,R1650&lt;=9,M1650&gt;8),'[1]Pricing Schedule'!$J$18,
IF(AND(I1650=38000,R1650&gt;4.5,R1650&lt;=9,M1650&lt;=8),'[1]Pricing Schedule'!$J$36,
IF(AND(I1650=38000,R1650&gt;9,R1650&lt;=12.8,M1650&gt;8),'[1]Pricing Schedule'!$J$27,
IF(AND(I1650=38000,R1650&gt;9,R1650&lt;=12.8,M1650&lt;=8),'[1]Pricing Schedule'!$J$36,
IF(AND(I1650=38000,R1650&gt;12.8,R1650&lt;=22.8),'[1]Pricing Schedule'!$J$36,
IF(AND(I1650=38000,R1650&gt;22.8,R1650&lt;=30.2),'[1]Pricing Schedule'!$J$45,
IF(AND(I1650=38000,R1650&gt;30.2,R1650&lt;=45.9),'[1]Pricing Schedule'!$J$54,
IF(AND(I1650=38000,R1650&gt;45.9,R1650&lt;=123.4),'[1]Pricing Schedule'!$J$97,
IF(AND(I1650=38000,R1650&gt;123.4,R1650&lt;=168.2,M1650&lt;=10),'[1]Pricing Schedule'!$J$105,
IF(AND(I1650=38000,R1650&gt;123.4,R1650&lt;=168.2,M1650&gt;10),'[1]Pricing Schedule'!$J$113,
IF(AND(I1650=38000,R1650&gt;168.2,R1650&lt;=336.4,M1650&lt;=10),('[1]Pricing Schedule'!$J$105),
IF(AND(I1650=38000,R1650&gt;168.2,R1650&lt;=336.4,M1650&gt;10),('[1]Pricing Schedule'!$J$113),
IF(AND(I1650=38000,R1650&gt;336.4,R1650&lt;=504.6,M1650&lt;=10),('[1]Pricing Schedule'!$J$105),
IF(AND(I1650=38000,R1650&gt;336.4,R1650&lt;=504.6,M1650&gt;10),('[1]Pricing Schedule'!$J$113),
IF(AND(I1650=38000,R1650&gt;504.6,R1650&lt;=672.8,M1650&lt;=10),('[1]Pricing Schedule'!$J$105),
IF(AND(I1650=38000,R1650&gt;504.6,R1650&lt;=672.8,M1650&gt;10),('[1]Pricing Schedule'!$J$113),
IF(AND(I1650=110000,R1650&lt;=12.8,M1650&gt;2),'[1]Pricing Schedule'!$J$63,
IF(AND(I1650=110000,R1650&lt;=12.8,M1650&lt;=2),'[1]Pricing Schedule'!$J$97,
IF(AND(I1650=110000,R1650&gt;12.8,R1650&lt;=22.8,M1650&gt;3),'[1]Pricing Schedule'!$J$72,
IF(AND(I1650=110000,R1650&gt;12.8,R1650&lt;=22.8,M1650&lt;=3),'[1]Pricing Schedule'!$J$97,
IF(AND(I1650=110000,R1650&gt;22.8,R1650&lt;=30.2),'[1]Pricing Schedule'!$J$81,
IF(AND(I1650=110000,R1650&gt;30.2,R1650&lt;=45.9),'[1]Pricing Schedule'!$J$90,
IF(AND(I1650=110000,R1650&gt;45.9,R1650&lt;=123.4),'[1]Pricing Schedule'!$J$97,
IF(AND(I1650=110000,R1650&gt;123.4,R1650&lt;=168.2,M1650&lt;=10),'[1]Pricing Schedule'!$J$105,
IF(AND(I1650=110000,R1650&gt;123.4,R1650&lt;=168.2,M1650&gt;10),'[1]Pricing Schedule'!$J$113,
IF(AND(I1650=110000,R1650&gt;168.2,R1650&lt;=336.2,M1650&lt;=10),('[1]Pricing Schedule'!$J$105),
IF(AND(I1650=110000,R1650&gt;168.2,R1650&lt;=336.2,M1650&gt;10),('[1]Pricing Schedule'!$J$113),
IF(AND(I1650=110000,R1650&gt;336.4,R1650&lt;=504.6,M1650&lt;=10),('[1]Pricing Schedule'!$J$105),
IF(AND(I1650=110000,R1650&gt;336.4,R1650&lt;=504.6,M1650&gt;10),('[1]Pricing Schedule'!$J$113),
IF(AND(I1650=110000,R1650&gt;504.6,R1650&lt;=672.8,M1650&lt;=10),('[1]Pricing Schedule'!$J$105),
IF(AND(I1650=110000,R1650&gt;504.6,R1650&lt;=672.8,M1650&gt;10),('[1]Pricing Schedule'!$J$113),
IF(AND(I1650=110000,R1650&gt;672.8,R1650&lt;=841,M1650&lt;=10),('[1]Pricing Schedule'!$J$105),
IF(AND(I1650=110000,R1650&gt;672.8,R1650&lt;=841,M1650&gt;10),('[1]Pricing Schedule'!$J$113),
IF(AND(I1650=110000,R1650&gt;1682,R1650&lt;=1850.2,M1650&lt;=10),('[1]Pricing Schedule'!$J$105),
IF(AND(I1650=110000,R1650&gt;1682,R1650&lt;=1850.2,M1650&gt;10),('[1]Pricing Schedule'!$J$113),
IF(AND(I1650=110000,R1650&gt;2018.4,R1650&lt;=2186.6,M1650&lt;=10),('[1]Pricing Schedule'!$J$105),
IF(AND(I1650=110000,R1650&gt;2018.4,R1650&lt;=2186.6,M1650&gt;10),('[1]Pricing Schedule'!$J$113),999999999)))))))))))))))))))))))))))))))))))))))</f>
        <v>4</v>
      </c>
      <c r="U1650" s="40">
        <f t="shared" si="156"/>
        <v>166461.90476190476</v>
      </c>
      <c r="V1650" s="41">
        <f t="shared" si="157"/>
        <v>6.0073804960379897</v>
      </c>
      <c r="Y1650" s="23">
        <v>570</v>
      </c>
      <c r="Z1650" s="23">
        <v>362</v>
      </c>
      <c r="AD1650" s="13"/>
      <c r="AE1650" s="13"/>
      <c r="AF1650" s="13"/>
      <c r="AR1650" s="35"/>
    </row>
    <row r="1651" spans="1:44">
      <c r="A1651" s="23">
        <v>1653</v>
      </c>
      <c r="B1651" s="23">
        <v>1653</v>
      </c>
      <c r="C1651" s="23" t="s">
        <v>2356</v>
      </c>
      <c r="D1651" s="23" t="s">
        <v>110</v>
      </c>
      <c r="E1651" s="23" t="s">
        <v>110</v>
      </c>
      <c r="F1651" s="23" t="s">
        <v>191</v>
      </c>
      <c r="G1651" s="23" t="s">
        <v>192</v>
      </c>
      <c r="H1651" s="23" t="s">
        <v>113</v>
      </c>
      <c r="I1651" s="13">
        <v>38000</v>
      </c>
      <c r="J1651" s="13">
        <v>38000</v>
      </c>
      <c r="K1651" s="13">
        <v>20000</v>
      </c>
      <c r="L1651" s="24">
        <v>6.8710000000000004</v>
      </c>
      <c r="M1651" s="37">
        <f t="shared" si="152"/>
        <v>7</v>
      </c>
      <c r="N1651" s="24">
        <v>1.5569999999999999</v>
      </c>
      <c r="O1651" s="13">
        <v>3</v>
      </c>
      <c r="P1651" s="36">
        <f t="shared" si="153"/>
        <v>1.1677499999999998</v>
      </c>
      <c r="Q1651" s="38">
        <f t="shared" si="154"/>
        <v>4.2</v>
      </c>
      <c r="R1651" s="37">
        <f t="shared" si="155"/>
        <v>4.2</v>
      </c>
      <c r="S1651" s="39">
        <f>IF(AND(I1651=38000,R1651&lt;=4.5,M1651&gt;8),'[1]Pricing Schedule'!$F$8+('[1]Pricing Schedule'!$F$9*M1651),
IF(AND(I1651=38000,R1651&lt;=4.5,M1651&lt;=8),'[1]Pricing Schedule'!$F$34+('[1]Pricing Schedule'!$F$36*M1651),
IF(AND(I1651=38000,R1651&gt;4.5,R1651&lt;=9,M1651&gt;8),'[1]Pricing Schedule'!$F$17+('[1]Pricing Schedule'!$F$18*M1651),
IF(AND(I1651=38000,R1651&gt;4.5,R1651&lt;=9,M1651&lt;=8),'[1]Pricing Schedule'!$F$34+('[1]Pricing Schedule'!$F$36*M1651),
IF(AND(I1651=38000,R1651&gt;9,R1651&lt;=12.8,M1651&gt;8),'[1]Pricing Schedule'!$F$26+('[1]Pricing Schedule'!$F$27*M1651),
IF(AND(I1651=38000,R1651&gt;9,R1651&lt;=12.8,M1651&lt;=8),'[1]Pricing Schedule'!$F$34+('[1]Pricing Schedule'!$F$36*M1651),
IF(AND(I1651=38000,R1651&gt;12.8,R1651&lt;=22.8),'[1]Pricing Schedule'!$F$34+('[1]Pricing Schedule'!$F$36*M1651),
IF(AND(I1651=38000,R1651&gt;22.8,R1651&lt;=30.2),'[1]Pricing Schedule'!$F$43+('[1]Pricing Schedule'!$F$45*M1651),
IF(AND(I1651=38000,R1651&gt;30.2,R1651&lt;=45.9),'[1]Pricing Schedule'!$F$52+('[1]Pricing Schedule'!$F$54*M1651),
IF(AND(I1651=38000,R1651&gt;45.9,R1651&lt;=123.4),'[1]Pricing Schedule'!$F$96+('[1]Pricing Schedule'!$F$97*M1651),
IF(AND(I1651=38000,R1651&gt;123.4,R1651&lt;=168.2,M1651&lt;=10),'[1]Pricing Schedule'!$F$103+('[1]Pricing Schedule'!$F$105*M1651),
IF(AND(I1651=38000,R1651&gt;123.4,R1651&lt;=168.2,M1651&gt;10),'[1]Pricing Schedule'!$F$111+('[1]Pricing Schedule'!$F$113*M1651),
IF(AND(I1651=38000,R1651&gt;157.4,R1651&lt;=336.4,M1651&lt;=10),('[1]Pricing Schedule'!$F$103+('[1]Pricing Schedule'!$F$105*M1651))*2,
IF(AND(I1651=38000,R1651&gt;157.4,R1651&lt;=336.4,M1651&gt;10),('[1]Pricing Schedule'!$F$111+('[1]Pricing Schedule'!$F$113*M1651))*2,
IF(AND(I1651=38000,R1651&gt;314.8,R1651&lt;=504.6,M1651&lt;=10),('[1]Pricing Schedule'!$F$103+('[1]Pricing Schedule'!$F$105*M1651))*3,
IF(AND(I1651=38000,R1651&gt;314.8,R1651&lt;=504.6,M1651&gt;10),('[1]Pricing Schedule'!$F$111+('[1]Pricing Schedule'!$F$113*M1651))*3,
IF(AND(I1651=38000,R1651&gt;472.2,R1651&lt;=672.8,M1651&lt;=10),('[1]Pricing Schedule'!$F$103+('[1]Pricing Schedule'!$F$105*M1651))*4,
IF(AND(I1651=38000,R1651&gt;472.2,R1651&lt;=672.8,M1651&gt;10),('[1]Pricing Schedule'!$F$111+('[1]Pricing Schedule'!$F$113*M1651))*4,
IF(AND(I1651=110000,R1651&lt;=12.8,M1651&gt;2),'[1]Pricing Schedule'!$F$62+('[1]Pricing Schedule'!$F$63*M1651),
IF(AND(I1651=110000,R1651&lt;=12.8,M1651&lt;=2),'[1]Pricing Schedule'!$F$96+('[1]Pricing Schedule'!$F$97*M1651),
IF(AND(I1651=110000,R1651&gt;12.8,R1651&lt;=22.8,M1651&gt;3),'[1]Pricing Schedule'!$F$71+('[1]Pricing Schedule'!$F$72*M1651),
IF(AND(I1651=110000,R1651&gt;12.8,R1651&lt;=22.8,M1651&lt;=3),'[1]Pricing Schedule'!$F$96+('[1]Pricing Schedule'!$F$97*M1651),
IF(AND(I1651=110000,R1651&gt;22.8,R1651&lt;=30.2),'[1]Pricing Schedule'!$F$80+('[1]Pricing Schedule'!$F$81*M1651),
IF(AND(I1651=110000,R1651&gt;30.2,R1651&lt;=45.9),'[1]Pricing Schedule'!$F$89+('[1]Pricing Schedule'!$F$90*M1651),
IF(AND(I1651=110000,R1651&gt;45.9,R1651&lt;=123.4),'[1]Pricing Schedule'!$F$96+('[1]Pricing Schedule'!$F$97*M1651),
IF(AND(I1651=110000,R1651&gt;123.4,R1651&lt;=168.2,M1651&lt;=10),'[1]Pricing Schedule'!$F$103+('[1]Pricing Schedule'!$F$105*M1651),
IF(AND(I1651=110000,R1651&gt;123.4,R1651&lt;=168.2,M1651&gt;10),'[1]Pricing Schedule'!$F$111+('[1]Pricing Schedule'!$F$113*M1651),
IF(AND(I1651=110000,R1651&gt;168.2,R1651&lt;=336.4,M1651&lt;=10),('[1]Pricing Schedule'!$F$103+('[1]Pricing Schedule'!$F$105*M1651))*2,
IF(AND(I1651=110000,R1651&gt;168.2,R1651&lt;=336.4,M1651&gt;10),('[1]Pricing Schedule'!$F$111+('[1]Pricing Schedule'!$F$113*M1651))*2,
IF(AND(I1651=110000,R1651&gt;336.4,R1651&lt;=504.6,M1651&lt;=10),('[1]Pricing Schedule'!$F$103+('[1]Pricing Schedule'!$F$105*M1651))*3,
IF(AND(I1651=110000,R1651&gt;336.4,R1651&lt;=504.6,M1651&gt;10),('[1]Pricing Schedule'!$F$111+('[1]Pricing Schedule'!$F$113*M1651))*3,
IF(AND(I1651=110000,R1651&gt;504.6,R1651&lt;=672.8,M1651&lt;=10),('[1]Pricing Schedule'!$F$103+('[1]Pricing Schedule'!$F$105*M1651))*4,
IF(AND(I1651=110000,R1651&gt;504.6,R1651&lt;=672.8,M1651&gt;10),('[1]Pricing Schedule'!$F$111+('[1]Pricing Schedule'!$F$113*M1651))*4,
IF(AND(I1651=110000,R1651&gt;672.8,R1651&lt;=841,M1651&lt;=10),('[1]Pricing Schedule'!$F$103+('[1]Pricing Schedule'!$F$105*M1651))*5,
IF(AND(I1651=110000,R1651&gt;672.8,R1651&lt;=841,M1651&gt;10),('[1]Pricing Schedule'!$F$111+('[1]Pricing Schedule'!$F$113*M1651))*5,
IF(AND(I1651=110000,R1651&gt;672.8,R1651&lt;=841,M1651&lt;=10),('[1]Pricing Schedule'!$F$103+('[1]Pricing Schedule'!$F$105*M1651))*5,
IF(AND(I1651=110000,R1651&gt;672.8,R1651&lt;=841,M1651&gt;10),('[1]Pricing Schedule'!$F$111+('[1]Pricing Schedule'!$F$113*M1651))*5,
IF(AND(I1651=110000,R1651&gt;1345.6,R1651&lt;=1513.8,M1651&lt;=10),('[1]Pricing Schedule'!$F$103+('[1]Pricing Schedule'!$F$105*M1651))*9,
IF(AND(I1651=110000,R1651&gt;1345.6,R1651&lt;=1513.8,M1651&gt;10),('[1]Pricing Schedule'!$F$111+('[1]Pricing Schedule'!$F$113*M1651))*9,
9999999999)))))))))))))))))))))))))))))))))))))))</f>
        <v>839680</v>
      </c>
      <c r="T1651" s="21">
        <f>IF(AND(I1651=38000,R1651&lt;=4.5,M1651&gt;8),'[1]Pricing Schedule'!$J$9,
IF(AND(I1651=38000,R1651&lt;=4.5,M1651&lt;=8),'[1]Pricing Schedule'!$J$36,
IF(AND(I1651=38000,R1651&gt;4.5,R1651&lt;=9,M1651&gt;8),'[1]Pricing Schedule'!$J$18,
IF(AND(I1651=38000,R1651&gt;4.5,R1651&lt;=9,M1651&lt;=8),'[1]Pricing Schedule'!$J$36,
IF(AND(I1651=38000,R1651&gt;9,R1651&lt;=12.8,M1651&gt;8),'[1]Pricing Schedule'!$J$27,
IF(AND(I1651=38000,R1651&gt;9,R1651&lt;=12.8,M1651&lt;=8),'[1]Pricing Schedule'!$J$36,
IF(AND(I1651=38000,R1651&gt;12.8,R1651&lt;=22.8),'[1]Pricing Schedule'!$J$36,
IF(AND(I1651=38000,R1651&gt;22.8,R1651&lt;=30.2),'[1]Pricing Schedule'!$J$45,
IF(AND(I1651=38000,R1651&gt;30.2,R1651&lt;=45.9),'[1]Pricing Schedule'!$J$54,
IF(AND(I1651=38000,R1651&gt;45.9,R1651&lt;=123.4),'[1]Pricing Schedule'!$J$97,
IF(AND(I1651=38000,R1651&gt;123.4,R1651&lt;=168.2,M1651&lt;=10),'[1]Pricing Schedule'!$J$105,
IF(AND(I1651=38000,R1651&gt;123.4,R1651&lt;=168.2,M1651&gt;10),'[1]Pricing Schedule'!$J$113,
IF(AND(I1651=38000,R1651&gt;168.2,R1651&lt;=336.4,M1651&lt;=10),('[1]Pricing Schedule'!$J$105),
IF(AND(I1651=38000,R1651&gt;168.2,R1651&lt;=336.4,M1651&gt;10),('[1]Pricing Schedule'!$J$113),
IF(AND(I1651=38000,R1651&gt;336.4,R1651&lt;=504.6,M1651&lt;=10),('[1]Pricing Schedule'!$J$105),
IF(AND(I1651=38000,R1651&gt;336.4,R1651&lt;=504.6,M1651&gt;10),('[1]Pricing Schedule'!$J$113),
IF(AND(I1651=38000,R1651&gt;504.6,R1651&lt;=672.8,M1651&lt;=10),('[1]Pricing Schedule'!$J$105),
IF(AND(I1651=38000,R1651&gt;504.6,R1651&lt;=672.8,M1651&gt;10),('[1]Pricing Schedule'!$J$113),
IF(AND(I1651=110000,R1651&lt;=12.8,M1651&gt;2),'[1]Pricing Schedule'!$J$63,
IF(AND(I1651=110000,R1651&lt;=12.8,M1651&lt;=2),'[1]Pricing Schedule'!$J$97,
IF(AND(I1651=110000,R1651&gt;12.8,R1651&lt;=22.8,M1651&gt;3),'[1]Pricing Schedule'!$J$72,
IF(AND(I1651=110000,R1651&gt;12.8,R1651&lt;=22.8,M1651&lt;=3),'[1]Pricing Schedule'!$J$97,
IF(AND(I1651=110000,R1651&gt;22.8,R1651&lt;=30.2),'[1]Pricing Schedule'!$J$81,
IF(AND(I1651=110000,R1651&gt;30.2,R1651&lt;=45.9),'[1]Pricing Schedule'!$J$90,
IF(AND(I1651=110000,R1651&gt;45.9,R1651&lt;=123.4),'[1]Pricing Schedule'!$J$97,
IF(AND(I1651=110000,R1651&gt;123.4,R1651&lt;=168.2,M1651&lt;=10),'[1]Pricing Schedule'!$J$105,
IF(AND(I1651=110000,R1651&gt;123.4,R1651&lt;=168.2,M1651&gt;10),'[1]Pricing Schedule'!$J$113,
IF(AND(I1651=110000,R1651&gt;168.2,R1651&lt;=336.2,M1651&lt;=10),('[1]Pricing Schedule'!$J$105),
IF(AND(I1651=110000,R1651&gt;168.2,R1651&lt;=336.2,M1651&gt;10),('[1]Pricing Schedule'!$J$113),
IF(AND(I1651=110000,R1651&gt;336.4,R1651&lt;=504.6,M1651&lt;=10),('[1]Pricing Schedule'!$J$105),
IF(AND(I1651=110000,R1651&gt;336.4,R1651&lt;=504.6,M1651&gt;10),('[1]Pricing Schedule'!$J$113),
IF(AND(I1651=110000,R1651&gt;504.6,R1651&lt;=672.8,M1651&lt;=10),('[1]Pricing Schedule'!$J$105),
IF(AND(I1651=110000,R1651&gt;504.6,R1651&lt;=672.8,M1651&gt;10),('[1]Pricing Schedule'!$J$113),
IF(AND(I1651=110000,R1651&gt;672.8,R1651&lt;=841,M1651&lt;=10),('[1]Pricing Schedule'!$J$105),
IF(AND(I1651=110000,R1651&gt;672.8,R1651&lt;=841,M1651&gt;10),('[1]Pricing Schedule'!$J$113),
IF(AND(I1651=110000,R1651&gt;1682,R1651&lt;=1850.2,M1651&lt;=10),('[1]Pricing Schedule'!$J$105),
IF(AND(I1651=110000,R1651&gt;1682,R1651&lt;=1850.2,M1651&gt;10),('[1]Pricing Schedule'!$J$113),
IF(AND(I1651=110000,R1651&gt;2018.4,R1651&lt;=2186.6,M1651&lt;=10),('[1]Pricing Schedule'!$J$105),
IF(AND(I1651=110000,R1651&gt;2018.4,R1651&lt;=2186.6,M1651&gt;10),('[1]Pricing Schedule'!$J$113),999999999)))))))))))))))))))))))))))))))))))))))</f>
        <v>4</v>
      </c>
      <c r="U1651" s="40">
        <f t="shared" si="156"/>
        <v>199923.80952380953</v>
      </c>
      <c r="V1651" s="41">
        <f t="shared" si="157"/>
        <v>5.0019054878048781</v>
      </c>
      <c r="Y1651" s="23">
        <v>615</v>
      </c>
      <c r="Z1651" s="23">
        <v>362</v>
      </c>
      <c r="AD1651" s="13"/>
      <c r="AE1651" s="13"/>
      <c r="AF1651" s="13"/>
      <c r="AR1651" s="35"/>
    </row>
    <row r="1652" spans="1:44">
      <c r="A1652" s="23">
        <v>1654</v>
      </c>
      <c r="B1652" s="23">
        <v>1654</v>
      </c>
      <c r="C1652" s="23" t="s">
        <v>2357</v>
      </c>
      <c r="D1652" s="23" t="s">
        <v>110</v>
      </c>
      <c r="E1652" s="23" t="s">
        <v>110</v>
      </c>
      <c r="F1652" s="23" t="s">
        <v>219</v>
      </c>
      <c r="G1652" s="23" t="s">
        <v>220</v>
      </c>
      <c r="H1652" s="23" t="s">
        <v>113</v>
      </c>
      <c r="I1652" s="13">
        <v>38000</v>
      </c>
      <c r="J1652" s="13">
        <v>38000</v>
      </c>
      <c r="K1652" s="13">
        <v>20000</v>
      </c>
      <c r="L1652" s="24">
        <v>8.6370000000000005</v>
      </c>
      <c r="M1652" s="37">
        <f t="shared" si="152"/>
        <v>9</v>
      </c>
      <c r="N1652" s="24">
        <v>0.89700000000000002</v>
      </c>
      <c r="O1652" s="13">
        <v>3</v>
      </c>
      <c r="P1652" s="36">
        <f t="shared" si="153"/>
        <v>0.89700000000000002</v>
      </c>
      <c r="Q1652" s="38">
        <f t="shared" si="154"/>
        <v>4.2</v>
      </c>
      <c r="R1652" s="37">
        <f t="shared" si="155"/>
        <v>4.2</v>
      </c>
      <c r="S1652" s="39">
        <f>IF(AND(I1652=38000,R1652&lt;=4.5,M1652&gt;8),'[1]Pricing Schedule'!$F$8+('[1]Pricing Schedule'!$F$9*M1652),
IF(AND(I1652=38000,R1652&lt;=4.5,M1652&lt;=8),'[1]Pricing Schedule'!$F$34+('[1]Pricing Schedule'!$F$36*M1652),
IF(AND(I1652=38000,R1652&gt;4.5,R1652&lt;=9,M1652&gt;8),'[1]Pricing Schedule'!$F$17+('[1]Pricing Schedule'!$F$18*M1652),
IF(AND(I1652=38000,R1652&gt;4.5,R1652&lt;=9,M1652&lt;=8),'[1]Pricing Schedule'!$F$34+('[1]Pricing Schedule'!$F$36*M1652),
IF(AND(I1652=38000,R1652&gt;9,R1652&lt;=12.8,M1652&gt;8),'[1]Pricing Schedule'!$F$26+('[1]Pricing Schedule'!$F$27*M1652),
IF(AND(I1652=38000,R1652&gt;9,R1652&lt;=12.8,M1652&lt;=8),'[1]Pricing Schedule'!$F$34+('[1]Pricing Schedule'!$F$36*M1652),
IF(AND(I1652=38000,R1652&gt;12.8,R1652&lt;=22.8),'[1]Pricing Schedule'!$F$34+('[1]Pricing Schedule'!$F$36*M1652),
IF(AND(I1652=38000,R1652&gt;22.8,R1652&lt;=30.2),'[1]Pricing Schedule'!$F$43+('[1]Pricing Schedule'!$F$45*M1652),
IF(AND(I1652=38000,R1652&gt;30.2,R1652&lt;=45.9),'[1]Pricing Schedule'!$F$52+('[1]Pricing Schedule'!$F$54*M1652),
IF(AND(I1652=38000,R1652&gt;45.9,R1652&lt;=123.4),'[1]Pricing Schedule'!$F$96+('[1]Pricing Schedule'!$F$97*M1652),
IF(AND(I1652=38000,R1652&gt;123.4,R1652&lt;=168.2,M1652&lt;=10),'[1]Pricing Schedule'!$F$103+('[1]Pricing Schedule'!$F$105*M1652),
IF(AND(I1652=38000,R1652&gt;123.4,R1652&lt;=168.2,M1652&gt;10),'[1]Pricing Schedule'!$F$111+('[1]Pricing Schedule'!$F$113*M1652),
IF(AND(I1652=38000,R1652&gt;157.4,R1652&lt;=336.4,M1652&lt;=10),('[1]Pricing Schedule'!$F$103+('[1]Pricing Schedule'!$F$105*M1652))*2,
IF(AND(I1652=38000,R1652&gt;157.4,R1652&lt;=336.4,M1652&gt;10),('[1]Pricing Schedule'!$F$111+('[1]Pricing Schedule'!$F$113*M1652))*2,
IF(AND(I1652=38000,R1652&gt;314.8,R1652&lt;=504.6,M1652&lt;=10),('[1]Pricing Schedule'!$F$103+('[1]Pricing Schedule'!$F$105*M1652))*3,
IF(AND(I1652=38000,R1652&gt;314.8,R1652&lt;=504.6,M1652&gt;10),('[1]Pricing Schedule'!$F$111+('[1]Pricing Schedule'!$F$113*M1652))*3,
IF(AND(I1652=38000,R1652&gt;472.2,R1652&lt;=672.8,M1652&lt;=10),('[1]Pricing Schedule'!$F$103+('[1]Pricing Schedule'!$F$105*M1652))*4,
IF(AND(I1652=38000,R1652&gt;472.2,R1652&lt;=672.8,M1652&gt;10),('[1]Pricing Schedule'!$F$111+('[1]Pricing Schedule'!$F$113*M1652))*4,
IF(AND(I1652=110000,R1652&lt;=12.8,M1652&gt;2),'[1]Pricing Schedule'!$F$62+('[1]Pricing Schedule'!$F$63*M1652),
IF(AND(I1652=110000,R1652&lt;=12.8,M1652&lt;=2),'[1]Pricing Schedule'!$F$96+('[1]Pricing Schedule'!$F$97*M1652),
IF(AND(I1652=110000,R1652&gt;12.8,R1652&lt;=22.8,M1652&gt;3),'[1]Pricing Schedule'!$F$71+('[1]Pricing Schedule'!$F$72*M1652),
IF(AND(I1652=110000,R1652&gt;12.8,R1652&lt;=22.8,M1652&lt;=3),'[1]Pricing Schedule'!$F$96+('[1]Pricing Schedule'!$F$97*M1652),
IF(AND(I1652=110000,R1652&gt;22.8,R1652&lt;=30.2),'[1]Pricing Schedule'!$F$80+('[1]Pricing Schedule'!$F$81*M1652),
IF(AND(I1652=110000,R1652&gt;30.2,R1652&lt;=45.9),'[1]Pricing Schedule'!$F$89+('[1]Pricing Schedule'!$F$90*M1652),
IF(AND(I1652=110000,R1652&gt;45.9,R1652&lt;=123.4),'[1]Pricing Schedule'!$F$96+('[1]Pricing Schedule'!$F$97*M1652),
IF(AND(I1652=110000,R1652&gt;123.4,R1652&lt;=168.2,M1652&lt;=10),'[1]Pricing Schedule'!$F$103+('[1]Pricing Schedule'!$F$105*M1652),
IF(AND(I1652=110000,R1652&gt;123.4,R1652&lt;=168.2,M1652&gt;10),'[1]Pricing Schedule'!$F$111+('[1]Pricing Schedule'!$F$113*M1652),
IF(AND(I1652=110000,R1652&gt;168.2,R1652&lt;=336.4,M1652&lt;=10),('[1]Pricing Schedule'!$F$103+('[1]Pricing Schedule'!$F$105*M1652))*2,
IF(AND(I1652=110000,R1652&gt;168.2,R1652&lt;=336.4,M1652&gt;10),('[1]Pricing Schedule'!$F$111+('[1]Pricing Schedule'!$F$113*M1652))*2,
IF(AND(I1652=110000,R1652&gt;336.4,R1652&lt;=504.6,M1652&lt;=10),('[1]Pricing Schedule'!$F$103+('[1]Pricing Schedule'!$F$105*M1652))*3,
IF(AND(I1652=110000,R1652&gt;336.4,R1652&lt;=504.6,M1652&gt;10),('[1]Pricing Schedule'!$F$111+('[1]Pricing Schedule'!$F$113*M1652))*3,
IF(AND(I1652=110000,R1652&gt;504.6,R1652&lt;=672.8,M1652&lt;=10),('[1]Pricing Schedule'!$F$103+('[1]Pricing Schedule'!$F$105*M1652))*4,
IF(AND(I1652=110000,R1652&gt;504.6,R1652&lt;=672.8,M1652&gt;10),('[1]Pricing Schedule'!$F$111+('[1]Pricing Schedule'!$F$113*M1652))*4,
IF(AND(I1652=110000,R1652&gt;672.8,R1652&lt;=841,M1652&lt;=10),('[1]Pricing Schedule'!$F$103+('[1]Pricing Schedule'!$F$105*M1652))*5,
IF(AND(I1652=110000,R1652&gt;672.8,R1652&lt;=841,M1652&gt;10),('[1]Pricing Schedule'!$F$111+('[1]Pricing Schedule'!$F$113*M1652))*5,
IF(AND(I1652=110000,R1652&gt;672.8,R1652&lt;=841,M1652&lt;=10),('[1]Pricing Schedule'!$F$103+('[1]Pricing Schedule'!$F$105*M1652))*5,
IF(AND(I1652=110000,R1652&gt;672.8,R1652&lt;=841,M1652&gt;10),('[1]Pricing Schedule'!$F$111+('[1]Pricing Schedule'!$F$113*M1652))*5,
IF(AND(I1652=110000,R1652&gt;1345.6,R1652&lt;=1513.8,M1652&lt;=10),('[1]Pricing Schedule'!$F$103+('[1]Pricing Schedule'!$F$105*M1652))*9,
IF(AND(I1652=110000,R1652&gt;1345.6,R1652&lt;=1513.8,M1652&gt;10),('[1]Pricing Schedule'!$F$111+('[1]Pricing Schedule'!$F$113*M1652))*9,
9999999999)))))))))))))))))))))))))))))))))))))))</f>
        <v>1334440</v>
      </c>
      <c r="T1652" s="21">
        <f>IF(AND(I1652=38000,R1652&lt;=4.5,M1652&gt;8),'[1]Pricing Schedule'!$J$9,
IF(AND(I1652=38000,R1652&lt;=4.5,M1652&lt;=8),'[1]Pricing Schedule'!$J$36,
IF(AND(I1652=38000,R1652&gt;4.5,R1652&lt;=9,M1652&gt;8),'[1]Pricing Schedule'!$J$18,
IF(AND(I1652=38000,R1652&gt;4.5,R1652&lt;=9,M1652&lt;=8),'[1]Pricing Schedule'!$J$36,
IF(AND(I1652=38000,R1652&gt;9,R1652&lt;=12.8,M1652&gt;8),'[1]Pricing Schedule'!$J$27,
IF(AND(I1652=38000,R1652&gt;9,R1652&lt;=12.8,M1652&lt;=8),'[1]Pricing Schedule'!$J$36,
IF(AND(I1652=38000,R1652&gt;12.8,R1652&lt;=22.8),'[1]Pricing Schedule'!$J$36,
IF(AND(I1652=38000,R1652&gt;22.8,R1652&lt;=30.2),'[1]Pricing Schedule'!$J$45,
IF(AND(I1652=38000,R1652&gt;30.2,R1652&lt;=45.9),'[1]Pricing Schedule'!$J$54,
IF(AND(I1652=38000,R1652&gt;45.9,R1652&lt;=123.4),'[1]Pricing Schedule'!$J$97,
IF(AND(I1652=38000,R1652&gt;123.4,R1652&lt;=168.2,M1652&lt;=10),'[1]Pricing Schedule'!$J$105,
IF(AND(I1652=38000,R1652&gt;123.4,R1652&lt;=168.2,M1652&gt;10),'[1]Pricing Schedule'!$J$113,
IF(AND(I1652=38000,R1652&gt;168.2,R1652&lt;=336.4,M1652&lt;=10),('[1]Pricing Schedule'!$J$105),
IF(AND(I1652=38000,R1652&gt;168.2,R1652&lt;=336.4,M1652&gt;10),('[1]Pricing Schedule'!$J$113),
IF(AND(I1652=38000,R1652&gt;336.4,R1652&lt;=504.6,M1652&lt;=10),('[1]Pricing Schedule'!$J$105),
IF(AND(I1652=38000,R1652&gt;336.4,R1652&lt;=504.6,M1652&gt;10),('[1]Pricing Schedule'!$J$113),
IF(AND(I1652=38000,R1652&gt;504.6,R1652&lt;=672.8,M1652&lt;=10),('[1]Pricing Schedule'!$J$105),
IF(AND(I1652=38000,R1652&gt;504.6,R1652&lt;=672.8,M1652&gt;10),('[1]Pricing Schedule'!$J$113),
IF(AND(I1652=110000,R1652&lt;=12.8,M1652&gt;2),'[1]Pricing Schedule'!$J$63,
IF(AND(I1652=110000,R1652&lt;=12.8,M1652&lt;=2),'[1]Pricing Schedule'!$J$97,
IF(AND(I1652=110000,R1652&gt;12.8,R1652&lt;=22.8,M1652&gt;3),'[1]Pricing Schedule'!$J$72,
IF(AND(I1652=110000,R1652&gt;12.8,R1652&lt;=22.8,M1652&lt;=3),'[1]Pricing Schedule'!$J$97,
IF(AND(I1652=110000,R1652&gt;22.8,R1652&lt;=30.2),'[1]Pricing Schedule'!$J$81,
IF(AND(I1652=110000,R1652&gt;30.2,R1652&lt;=45.9),'[1]Pricing Schedule'!$J$90,
IF(AND(I1652=110000,R1652&gt;45.9,R1652&lt;=123.4),'[1]Pricing Schedule'!$J$97,
IF(AND(I1652=110000,R1652&gt;123.4,R1652&lt;=168.2,M1652&lt;=10),'[1]Pricing Schedule'!$J$105,
IF(AND(I1652=110000,R1652&gt;123.4,R1652&lt;=168.2,M1652&gt;10),'[1]Pricing Schedule'!$J$113,
IF(AND(I1652=110000,R1652&gt;168.2,R1652&lt;=336.2,M1652&lt;=10),('[1]Pricing Schedule'!$J$105),
IF(AND(I1652=110000,R1652&gt;168.2,R1652&lt;=336.2,M1652&gt;10),('[1]Pricing Schedule'!$J$113),
IF(AND(I1652=110000,R1652&gt;336.4,R1652&lt;=504.6,M1652&lt;=10),('[1]Pricing Schedule'!$J$105),
IF(AND(I1652=110000,R1652&gt;336.4,R1652&lt;=504.6,M1652&gt;10),('[1]Pricing Schedule'!$J$113),
IF(AND(I1652=110000,R1652&gt;504.6,R1652&lt;=672.8,M1652&lt;=10),('[1]Pricing Schedule'!$J$105),
IF(AND(I1652=110000,R1652&gt;504.6,R1652&lt;=672.8,M1652&gt;10),('[1]Pricing Schedule'!$J$113),
IF(AND(I1652=110000,R1652&gt;672.8,R1652&lt;=841,M1652&lt;=10),('[1]Pricing Schedule'!$J$105),
IF(AND(I1652=110000,R1652&gt;672.8,R1652&lt;=841,M1652&gt;10),('[1]Pricing Schedule'!$J$113),
IF(AND(I1652=110000,R1652&gt;1682,R1652&lt;=1850.2,M1652&lt;=10),('[1]Pricing Schedule'!$J$105),
IF(AND(I1652=110000,R1652&gt;1682,R1652&lt;=1850.2,M1652&gt;10),('[1]Pricing Schedule'!$J$113),
IF(AND(I1652=110000,R1652&gt;2018.4,R1652&lt;=2186.6,M1652&lt;=10),('[1]Pricing Schedule'!$J$105),
IF(AND(I1652=110000,R1652&gt;2018.4,R1652&lt;=2186.6,M1652&gt;10),('[1]Pricing Schedule'!$J$113),999999999)))))))))))))))))))))))))))))))))))))))</f>
        <v>1</v>
      </c>
      <c r="U1652" s="40">
        <f t="shared" si="156"/>
        <v>317723.80952380953</v>
      </c>
      <c r="V1652" s="41">
        <f t="shared" si="157"/>
        <v>3.1473876682353645</v>
      </c>
      <c r="Y1652" s="23">
        <v>699</v>
      </c>
      <c r="Z1652" s="23">
        <v>637</v>
      </c>
      <c r="AD1652" s="13"/>
      <c r="AE1652" s="13"/>
      <c r="AF1652" s="13"/>
      <c r="AR1652" s="35"/>
    </row>
    <row r="1653" spans="1:44">
      <c r="A1653" s="23">
        <v>1655</v>
      </c>
      <c r="B1653" s="23">
        <v>1655</v>
      </c>
      <c r="C1653" s="23" t="s">
        <v>2358</v>
      </c>
      <c r="D1653" s="23" t="s">
        <v>110</v>
      </c>
      <c r="E1653" s="23" t="s">
        <v>110</v>
      </c>
      <c r="F1653" s="23" t="s">
        <v>219</v>
      </c>
      <c r="G1653" s="23" t="s">
        <v>220</v>
      </c>
      <c r="H1653" s="23" t="s">
        <v>113</v>
      </c>
      <c r="I1653" s="13">
        <v>38000</v>
      </c>
      <c r="J1653" s="13">
        <v>38000</v>
      </c>
      <c r="K1653" s="13">
        <v>20000</v>
      </c>
      <c r="L1653" s="24">
        <v>7.0709999999999997</v>
      </c>
      <c r="M1653" s="37">
        <f t="shared" si="152"/>
        <v>8</v>
      </c>
      <c r="N1653" s="24">
        <v>1.8029999999999999</v>
      </c>
      <c r="O1653" s="13">
        <v>3</v>
      </c>
      <c r="P1653" s="36">
        <f t="shared" si="153"/>
        <v>1.35225</v>
      </c>
      <c r="Q1653" s="38">
        <f t="shared" si="154"/>
        <v>8.4</v>
      </c>
      <c r="R1653" s="37">
        <f t="shared" si="155"/>
        <v>8.4</v>
      </c>
      <c r="S1653" s="39">
        <f>IF(AND(I1653=38000,R1653&lt;=4.5,M1653&gt;8),'[1]Pricing Schedule'!$F$8+('[1]Pricing Schedule'!$F$9*M1653),
IF(AND(I1653=38000,R1653&lt;=4.5,M1653&lt;=8),'[1]Pricing Schedule'!$F$34+('[1]Pricing Schedule'!$F$36*M1653),
IF(AND(I1653=38000,R1653&gt;4.5,R1653&lt;=9,M1653&gt;8),'[1]Pricing Schedule'!$F$17+('[1]Pricing Schedule'!$F$18*M1653),
IF(AND(I1653=38000,R1653&gt;4.5,R1653&lt;=9,M1653&lt;=8),'[1]Pricing Schedule'!$F$34+('[1]Pricing Schedule'!$F$36*M1653),
IF(AND(I1653=38000,R1653&gt;9,R1653&lt;=12.8,M1653&gt;8),'[1]Pricing Schedule'!$F$26+('[1]Pricing Schedule'!$F$27*M1653),
IF(AND(I1653=38000,R1653&gt;9,R1653&lt;=12.8,M1653&lt;=8),'[1]Pricing Schedule'!$F$34+('[1]Pricing Schedule'!$F$36*M1653),
IF(AND(I1653=38000,R1653&gt;12.8,R1653&lt;=22.8),'[1]Pricing Schedule'!$F$34+('[1]Pricing Schedule'!$F$36*M1653),
IF(AND(I1653=38000,R1653&gt;22.8,R1653&lt;=30.2),'[1]Pricing Schedule'!$F$43+('[1]Pricing Schedule'!$F$45*M1653),
IF(AND(I1653=38000,R1653&gt;30.2,R1653&lt;=45.9),'[1]Pricing Schedule'!$F$52+('[1]Pricing Schedule'!$F$54*M1653),
IF(AND(I1653=38000,R1653&gt;45.9,R1653&lt;=123.4),'[1]Pricing Schedule'!$F$96+('[1]Pricing Schedule'!$F$97*M1653),
IF(AND(I1653=38000,R1653&gt;123.4,R1653&lt;=168.2,M1653&lt;=10),'[1]Pricing Schedule'!$F$103+('[1]Pricing Schedule'!$F$105*M1653),
IF(AND(I1653=38000,R1653&gt;123.4,R1653&lt;=168.2,M1653&gt;10),'[1]Pricing Schedule'!$F$111+('[1]Pricing Schedule'!$F$113*M1653),
IF(AND(I1653=38000,R1653&gt;157.4,R1653&lt;=336.4,M1653&lt;=10),('[1]Pricing Schedule'!$F$103+('[1]Pricing Schedule'!$F$105*M1653))*2,
IF(AND(I1653=38000,R1653&gt;157.4,R1653&lt;=336.4,M1653&gt;10),('[1]Pricing Schedule'!$F$111+('[1]Pricing Schedule'!$F$113*M1653))*2,
IF(AND(I1653=38000,R1653&gt;314.8,R1653&lt;=504.6,M1653&lt;=10),('[1]Pricing Schedule'!$F$103+('[1]Pricing Schedule'!$F$105*M1653))*3,
IF(AND(I1653=38000,R1653&gt;314.8,R1653&lt;=504.6,M1653&gt;10),('[1]Pricing Schedule'!$F$111+('[1]Pricing Schedule'!$F$113*M1653))*3,
IF(AND(I1653=38000,R1653&gt;472.2,R1653&lt;=672.8,M1653&lt;=10),('[1]Pricing Schedule'!$F$103+('[1]Pricing Schedule'!$F$105*M1653))*4,
IF(AND(I1653=38000,R1653&gt;472.2,R1653&lt;=672.8,M1653&gt;10),('[1]Pricing Schedule'!$F$111+('[1]Pricing Schedule'!$F$113*M1653))*4,
IF(AND(I1653=110000,R1653&lt;=12.8,M1653&gt;2),'[1]Pricing Schedule'!$F$62+('[1]Pricing Schedule'!$F$63*M1653),
IF(AND(I1653=110000,R1653&lt;=12.8,M1653&lt;=2),'[1]Pricing Schedule'!$F$96+('[1]Pricing Schedule'!$F$97*M1653),
IF(AND(I1653=110000,R1653&gt;12.8,R1653&lt;=22.8,M1653&gt;3),'[1]Pricing Schedule'!$F$71+('[1]Pricing Schedule'!$F$72*M1653),
IF(AND(I1653=110000,R1653&gt;12.8,R1653&lt;=22.8,M1653&lt;=3),'[1]Pricing Schedule'!$F$96+('[1]Pricing Schedule'!$F$97*M1653),
IF(AND(I1653=110000,R1653&gt;22.8,R1653&lt;=30.2),'[1]Pricing Schedule'!$F$80+('[1]Pricing Schedule'!$F$81*M1653),
IF(AND(I1653=110000,R1653&gt;30.2,R1653&lt;=45.9),'[1]Pricing Schedule'!$F$89+('[1]Pricing Schedule'!$F$90*M1653),
IF(AND(I1653=110000,R1653&gt;45.9,R1653&lt;=123.4),'[1]Pricing Schedule'!$F$96+('[1]Pricing Schedule'!$F$97*M1653),
IF(AND(I1653=110000,R1653&gt;123.4,R1653&lt;=168.2,M1653&lt;=10),'[1]Pricing Schedule'!$F$103+('[1]Pricing Schedule'!$F$105*M1653),
IF(AND(I1653=110000,R1653&gt;123.4,R1653&lt;=168.2,M1653&gt;10),'[1]Pricing Schedule'!$F$111+('[1]Pricing Schedule'!$F$113*M1653),
IF(AND(I1653=110000,R1653&gt;168.2,R1653&lt;=336.4,M1653&lt;=10),('[1]Pricing Schedule'!$F$103+('[1]Pricing Schedule'!$F$105*M1653))*2,
IF(AND(I1653=110000,R1653&gt;168.2,R1653&lt;=336.4,M1653&gt;10),('[1]Pricing Schedule'!$F$111+('[1]Pricing Schedule'!$F$113*M1653))*2,
IF(AND(I1653=110000,R1653&gt;336.4,R1653&lt;=504.6,M1653&lt;=10),('[1]Pricing Schedule'!$F$103+('[1]Pricing Schedule'!$F$105*M1653))*3,
IF(AND(I1653=110000,R1653&gt;336.4,R1653&lt;=504.6,M1653&gt;10),('[1]Pricing Schedule'!$F$111+('[1]Pricing Schedule'!$F$113*M1653))*3,
IF(AND(I1653=110000,R1653&gt;504.6,R1653&lt;=672.8,M1653&lt;=10),('[1]Pricing Schedule'!$F$103+('[1]Pricing Schedule'!$F$105*M1653))*4,
IF(AND(I1653=110000,R1653&gt;504.6,R1653&lt;=672.8,M1653&gt;10),('[1]Pricing Schedule'!$F$111+('[1]Pricing Schedule'!$F$113*M1653))*4,
IF(AND(I1653=110000,R1653&gt;672.8,R1653&lt;=841,M1653&lt;=10),('[1]Pricing Schedule'!$F$103+('[1]Pricing Schedule'!$F$105*M1653))*5,
IF(AND(I1653=110000,R1653&gt;672.8,R1653&lt;=841,M1653&gt;10),('[1]Pricing Schedule'!$F$111+('[1]Pricing Schedule'!$F$113*M1653))*5,
IF(AND(I1653=110000,R1653&gt;672.8,R1653&lt;=841,M1653&lt;=10),('[1]Pricing Schedule'!$F$103+('[1]Pricing Schedule'!$F$105*M1653))*5,
IF(AND(I1653=110000,R1653&gt;672.8,R1653&lt;=841,M1653&gt;10),('[1]Pricing Schedule'!$F$111+('[1]Pricing Schedule'!$F$113*M1653))*5,
IF(AND(I1653=110000,R1653&gt;1345.6,R1653&lt;=1513.8,M1653&lt;=10),('[1]Pricing Schedule'!$F$103+('[1]Pricing Schedule'!$F$105*M1653))*9,
IF(AND(I1653=110000,R1653&gt;1345.6,R1653&lt;=1513.8,M1653&gt;10),('[1]Pricing Schedule'!$F$111+('[1]Pricing Schedule'!$F$113*M1653))*9,
9999999999)))))))))))))))))))))))))))))))))))))))</f>
        <v>909950</v>
      </c>
      <c r="T1653" s="21">
        <f>IF(AND(I1653=38000,R1653&lt;=4.5,M1653&gt;8),'[1]Pricing Schedule'!$J$9,
IF(AND(I1653=38000,R1653&lt;=4.5,M1653&lt;=8),'[1]Pricing Schedule'!$J$36,
IF(AND(I1653=38000,R1653&gt;4.5,R1653&lt;=9,M1653&gt;8),'[1]Pricing Schedule'!$J$18,
IF(AND(I1653=38000,R1653&gt;4.5,R1653&lt;=9,M1653&lt;=8),'[1]Pricing Schedule'!$J$36,
IF(AND(I1653=38000,R1653&gt;9,R1653&lt;=12.8,M1653&gt;8),'[1]Pricing Schedule'!$J$27,
IF(AND(I1653=38000,R1653&gt;9,R1653&lt;=12.8,M1653&lt;=8),'[1]Pricing Schedule'!$J$36,
IF(AND(I1653=38000,R1653&gt;12.8,R1653&lt;=22.8),'[1]Pricing Schedule'!$J$36,
IF(AND(I1653=38000,R1653&gt;22.8,R1653&lt;=30.2),'[1]Pricing Schedule'!$J$45,
IF(AND(I1653=38000,R1653&gt;30.2,R1653&lt;=45.9),'[1]Pricing Schedule'!$J$54,
IF(AND(I1653=38000,R1653&gt;45.9,R1653&lt;=123.4),'[1]Pricing Schedule'!$J$97,
IF(AND(I1653=38000,R1653&gt;123.4,R1653&lt;=168.2,M1653&lt;=10),'[1]Pricing Schedule'!$J$105,
IF(AND(I1653=38000,R1653&gt;123.4,R1653&lt;=168.2,M1653&gt;10),'[1]Pricing Schedule'!$J$113,
IF(AND(I1653=38000,R1653&gt;168.2,R1653&lt;=336.4,M1653&lt;=10),('[1]Pricing Schedule'!$J$105),
IF(AND(I1653=38000,R1653&gt;168.2,R1653&lt;=336.4,M1653&gt;10),('[1]Pricing Schedule'!$J$113),
IF(AND(I1653=38000,R1653&gt;336.4,R1653&lt;=504.6,M1653&lt;=10),('[1]Pricing Schedule'!$J$105),
IF(AND(I1653=38000,R1653&gt;336.4,R1653&lt;=504.6,M1653&gt;10),('[1]Pricing Schedule'!$J$113),
IF(AND(I1653=38000,R1653&gt;504.6,R1653&lt;=672.8,M1653&lt;=10),('[1]Pricing Schedule'!$J$105),
IF(AND(I1653=38000,R1653&gt;504.6,R1653&lt;=672.8,M1653&gt;10),('[1]Pricing Schedule'!$J$113),
IF(AND(I1653=110000,R1653&lt;=12.8,M1653&gt;2),'[1]Pricing Schedule'!$J$63,
IF(AND(I1653=110000,R1653&lt;=12.8,M1653&lt;=2),'[1]Pricing Schedule'!$J$97,
IF(AND(I1653=110000,R1653&gt;12.8,R1653&lt;=22.8,M1653&gt;3),'[1]Pricing Schedule'!$J$72,
IF(AND(I1653=110000,R1653&gt;12.8,R1653&lt;=22.8,M1653&lt;=3),'[1]Pricing Schedule'!$J$97,
IF(AND(I1653=110000,R1653&gt;22.8,R1653&lt;=30.2),'[1]Pricing Schedule'!$J$81,
IF(AND(I1653=110000,R1653&gt;30.2,R1653&lt;=45.9),'[1]Pricing Schedule'!$J$90,
IF(AND(I1653=110000,R1653&gt;45.9,R1653&lt;=123.4),'[1]Pricing Schedule'!$J$97,
IF(AND(I1653=110000,R1653&gt;123.4,R1653&lt;=168.2,M1653&lt;=10),'[1]Pricing Schedule'!$J$105,
IF(AND(I1653=110000,R1653&gt;123.4,R1653&lt;=168.2,M1653&gt;10),'[1]Pricing Schedule'!$J$113,
IF(AND(I1653=110000,R1653&gt;168.2,R1653&lt;=336.2,M1653&lt;=10),('[1]Pricing Schedule'!$J$105),
IF(AND(I1653=110000,R1653&gt;168.2,R1653&lt;=336.2,M1653&gt;10),('[1]Pricing Schedule'!$J$113),
IF(AND(I1653=110000,R1653&gt;336.4,R1653&lt;=504.6,M1653&lt;=10),('[1]Pricing Schedule'!$J$105),
IF(AND(I1653=110000,R1653&gt;336.4,R1653&lt;=504.6,M1653&gt;10),('[1]Pricing Schedule'!$J$113),
IF(AND(I1653=110000,R1653&gt;504.6,R1653&lt;=672.8,M1653&lt;=10),('[1]Pricing Schedule'!$J$105),
IF(AND(I1653=110000,R1653&gt;504.6,R1653&lt;=672.8,M1653&gt;10),('[1]Pricing Schedule'!$J$113),
IF(AND(I1653=110000,R1653&gt;672.8,R1653&lt;=841,M1653&lt;=10),('[1]Pricing Schedule'!$J$105),
IF(AND(I1653=110000,R1653&gt;672.8,R1653&lt;=841,M1653&gt;10),('[1]Pricing Schedule'!$J$113),
IF(AND(I1653=110000,R1653&gt;1682,R1653&lt;=1850.2,M1653&lt;=10),('[1]Pricing Schedule'!$J$105),
IF(AND(I1653=110000,R1653&gt;1682,R1653&lt;=1850.2,M1653&gt;10),('[1]Pricing Schedule'!$J$113),
IF(AND(I1653=110000,R1653&gt;2018.4,R1653&lt;=2186.6,M1653&lt;=10),('[1]Pricing Schedule'!$J$105),
IF(AND(I1653=110000,R1653&gt;2018.4,R1653&lt;=2186.6,M1653&gt;10),('[1]Pricing Schedule'!$J$113),999999999)))))))))))))))))))))))))))))))))))))))</f>
        <v>4</v>
      </c>
      <c r="U1653" s="40">
        <f t="shared" si="156"/>
        <v>108327.38095238095</v>
      </c>
      <c r="V1653" s="41">
        <f t="shared" si="157"/>
        <v>9.2312764437606454</v>
      </c>
      <c r="Y1653" s="23">
        <v>598</v>
      </c>
      <c r="Z1653" s="23">
        <v>637</v>
      </c>
      <c r="AD1653" s="13"/>
      <c r="AE1653" s="13"/>
      <c r="AF1653" s="13"/>
      <c r="AR1653" s="35"/>
    </row>
    <row r="1654" spans="1:44">
      <c r="A1654" s="23">
        <v>1656</v>
      </c>
      <c r="B1654" s="23">
        <v>1656</v>
      </c>
      <c r="C1654" s="23" t="s">
        <v>2359</v>
      </c>
      <c r="D1654" s="23" t="s">
        <v>110</v>
      </c>
      <c r="E1654" s="23" t="s">
        <v>110</v>
      </c>
      <c r="F1654" s="23" t="s">
        <v>203</v>
      </c>
      <c r="G1654" s="23" t="s">
        <v>204</v>
      </c>
      <c r="H1654" s="23" t="s">
        <v>113</v>
      </c>
      <c r="I1654" s="13">
        <v>38000</v>
      </c>
      <c r="J1654" s="13">
        <v>38000</v>
      </c>
      <c r="K1654" s="13">
        <v>20000</v>
      </c>
      <c r="L1654" s="24">
        <v>3.149</v>
      </c>
      <c r="M1654" s="37">
        <f t="shared" si="152"/>
        <v>4</v>
      </c>
      <c r="N1654" s="24">
        <v>0.57699999999999996</v>
      </c>
      <c r="O1654" s="13">
        <v>3</v>
      </c>
      <c r="P1654" s="36">
        <f t="shared" si="153"/>
        <v>0.57699999999999996</v>
      </c>
      <c r="Q1654" s="38">
        <f t="shared" si="154"/>
        <v>4.2</v>
      </c>
      <c r="R1654" s="37">
        <f t="shared" si="155"/>
        <v>4.2</v>
      </c>
      <c r="S1654" s="39">
        <f>IF(AND(I1654=38000,R1654&lt;=4.5,M1654&gt;8),'[1]Pricing Schedule'!$F$8+('[1]Pricing Schedule'!$F$9*M1654),
IF(AND(I1654=38000,R1654&lt;=4.5,M1654&lt;=8),'[1]Pricing Schedule'!$F$34+('[1]Pricing Schedule'!$F$36*M1654),
IF(AND(I1654=38000,R1654&gt;4.5,R1654&lt;=9,M1654&gt;8),'[1]Pricing Schedule'!$F$17+('[1]Pricing Schedule'!$F$18*M1654),
IF(AND(I1654=38000,R1654&gt;4.5,R1654&lt;=9,M1654&lt;=8),'[1]Pricing Schedule'!$F$34+('[1]Pricing Schedule'!$F$36*M1654),
IF(AND(I1654=38000,R1654&gt;9,R1654&lt;=12.8,M1654&gt;8),'[1]Pricing Schedule'!$F$26+('[1]Pricing Schedule'!$F$27*M1654),
IF(AND(I1654=38000,R1654&gt;9,R1654&lt;=12.8,M1654&lt;=8),'[1]Pricing Schedule'!$F$34+('[1]Pricing Schedule'!$F$36*M1654),
IF(AND(I1654=38000,R1654&gt;12.8,R1654&lt;=22.8),'[1]Pricing Schedule'!$F$34+('[1]Pricing Schedule'!$F$36*M1654),
IF(AND(I1654=38000,R1654&gt;22.8,R1654&lt;=30.2),'[1]Pricing Schedule'!$F$43+('[1]Pricing Schedule'!$F$45*M1654),
IF(AND(I1654=38000,R1654&gt;30.2,R1654&lt;=45.9),'[1]Pricing Schedule'!$F$52+('[1]Pricing Schedule'!$F$54*M1654),
IF(AND(I1654=38000,R1654&gt;45.9,R1654&lt;=123.4),'[1]Pricing Schedule'!$F$96+('[1]Pricing Schedule'!$F$97*M1654),
IF(AND(I1654=38000,R1654&gt;123.4,R1654&lt;=168.2,M1654&lt;=10),'[1]Pricing Schedule'!$F$103+('[1]Pricing Schedule'!$F$105*M1654),
IF(AND(I1654=38000,R1654&gt;123.4,R1654&lt;=168.2,M1654&gt;10),'[1]Pricing Schedule'!$F$111+('[1]Pricing Schedule'!$F$113*M1654),
IF(AND(I1654=38000,R1654&gt;157.4,R1654&lt;=336.4,M1654&lt;=10),('[1]Pricing Schedule'!$F$103+('[1]Pricing Schedule'!$F$105*M1654))*2,
IF(AND(I1654=38000,R1654&gt;157.4,R1654&lt;=336.4,M1654&gt;10),('[1]Pricing Schedule'!$F$111+('[1]Pricing Schedule'!$F$113*M1654))*2,
IF(AND(I1654=38000,R1654&gt;314.8,R1654&lt;=504.6,M1654&lt;=10),('[1]Pricing Schedule'!$F$103+('[1]Pricing Schedule'!$F$105*M1654))*3,
IF(AND(I1654=38000,R1654&gt;314.8,R1654&lt;=504.6,M1654&gt;10),('[1]Pricing Schedule'!$F$111+('[1]Pricing Schedule'!$F$113*M1654))*3,
IF(AND(I1654=38000,R1654&gt;472.2,R1654&lt;=672.8,M1654&lt;=10),('[1]Pricing Schedule'!$F$103+('[1]Pricing Schedule'!$F$105*M1654))*4,
IF(AND(I1654=38000,R1654&gt;472.2,R1654&lt;=672.8,M1654&gt;10),('[1]Pricing Schedule'!$F$111+('[1]Pricing Schedule'!$F$113*M1654))*4,
IF(AND(I1654=110000,R1654&lt;=12.8,M1654&gt;2),'[1]Pricing Schedule'!$F$62+('[1]Pricing Schedule'!$F$63*M1654),
IF(AND(I1654=110000,R1654&lt;=12.8,M1654&lt;=2),'[1]Pricing Schedule'!$F$96+('[1]Pricing Schedule'!$F$97*M1654),
IF(AND(I1654=110000,R1654&gt;12.8,R1654&lt;=22.8,M1654&gt;3),'[1]Pricing Schedule'!$F$71+('[1]Pricing Schedule'!$F$72*M1654),
IF(AND(I1654=110000,R1654&gt;12.8,R1654&lt;=22.8,M1654&lt;=3),'[1]Pricing Schedule'!$F$96+('[1]Pricing Schedule'!$F$97*M1654),
IF(AND(I1654=110000,R1654&gt;22.8,R1654&lt;=30.2),'[1]Pricing Schedule'!$F$80+('[1]Pricing Schedule'!$F$81*M1654),
IF(AND(I1654=110000,R1654&gt;30.2,R1654&lt;=45.9),'[1]Pricing Schedule'!$F$89+('[1]Pricing Schedule'!$F$90*M1654),
IF(AND(I1654=110000,R1654&gt;45.9,R1654&lt;=123.4),'[1]Pricing Schedule'!$F$96+('[1]Pricing Schedule'!$F$97*M1654),
IF(AND(I1654=110000,R1654&gt;123.4,R1654&lt;=168.2,M1654&lt;=10),'[1]Pricing Schedule'!$F$103+('[1]Pricing Schedule'!$F$105*M1654),
IF(AND(I1654=110000,R1654&gt;123.4,R1654&lt;=168.2,M1654&gt;10),'[1]Pricing Schedule'!$F$111+('[1]Pricing Schedule'!$F$113*M1654),
IF(AND(I1654=110000,R1654&gt;168.2,R1654&lt;=336.4,M1654&lt;=10),('[1]Pricing Schedule'!$F$103+('[1]Pricing Schedule'!$F$105*M1654))*2,
IF(AND(I1654=110000,R1654&gt;168.2,R1654&lt;=336.4,M1654&gt;10),('[1]Pricing Schedule'!$F$111+('[1]Pricing Schedule'!$F$113*M1654))*2,
IF(AND(I1654=110000,R1654&gt;336.4,R1654&lt;=504.6,M1654&lt;=10),('[1]Pricing Schedule'!$F$103+('[1]Pricing Schedule'!$F$105*M1654))*3,
IF(AND(I1654=110000,R1654&gt;336.4,R1654&lt;=504.6,M1654&gt;10),('[1]Pricing Schedule'!$F$111+('[1]Pricing Schedule'!$F$113*M1654))*3,
IF(AND(I1654=110000,R1654&gt;504.6,R1654&lt;=672.8,M1654&lt;=10),('[1]Pricing Schedule'!$F$103+('[1]Pricing Schedule'!$F$105*M1654))*4,
IF(AND(I1654=110000,R1654&gt;504.6,R1654&lt;=672.8,M1654&gt;10),('[1]Pricing Schedule'!$F$111+('[1]Pricing Schedule'!$F$113*M1654))*4,
IF(AND(I1654=110000,R1654&gt;672.8,R1654&lt;=841,M1654&lt;=10),('[1]Pricing Schedule'!$F$103+('[1]Pricing Schedule'!$F$105*M1654))*5,
IF(AND(I1654=110000,R1654&gt;672.8,R1654&lt;=841,M1654&gt;10),('[1]Pricing Schedule'!$F$111+('[1]Pricing Schedule'!$F$113*M1654))*5,
IF(AND(I1654=110000,R1654&gt;672.8,R1654&lt;=841,M1654&lt;=10),('[1]Pricing Schedule'!$F$103+('[1]Pricing Schedule'!$F$105*M1654))*5,
IF(AND(I1654=110000,R1654&gt;672.8,R1654&lt;=841,M1654&gt;10),('[1]Pricing Schedule'!$F$111+('[1]Pricing Schedule'!$F$113*M1654))*5,
IF(AND(I1654=110000,R1654&gt;1345.6,R1654&lt;=1513.8,M1654&lt;=10),('[1]Pricing Schedule'!$F$103+('[1]Pricing Schedule'!$F$105*M1654))*9,
IF(AND(I1654=110000,R1654&gt;1345.6,R1654&lt;=1513.8,M1654&gt;10),('[1]Pricing Schedule'!$F$111+('[1]Pricing Schedule'!$F$113*M1654))*9,
9999999999)))))))))))))))))))))))))))))))))))))))</f>
        <v>628870</v>
      </c>
      <c r="T1654" s="21">
        <f>IF(AND(I1654=38000,R1654&lt;=4.5,M1654&gt;8),'[1]Pricing Schedule'!$J$9,
IF(AND(I1654=38000,R1654&lt;=4.5,M1654&lt;=8),'[1]Pricing Schedule'!$J$36,
IF(AND(I1654=38000,R1654&gt;4.5,R1654&lt;=9,M1654&gt;8),'[1]Pricing Schedule'!$J$18,
IF(AND(I1654=38000,R1654&gt;4.5,R1654&lt;=9,M1654&lt;=8),'[1]Pricing Schedule'!$J$36,
IF(AND(I1654=38000,R1654&gt;9,R1654&lt;=12.8,M1654&gt;8),'[1]Pricing Schedule'!$J$27,
IF(AND(I1654=38000,R1654&gt;9,R1654&lt;=12.8,M1654&lt;=8),'[1]Pricing Schedule'!$J$36,
IF(AND(I1654=38000,R1654&gt;12.8,R1654&lt;=22.8),'[1]Pricing Schedule'!$J$36,
IF(AND(I1654=38000,R1654&gt;22.8,R1654&lt;=30.2),'[1]Pricing Schedule'!$J$45,
IF(AND(I1654=38000,R1654&gt;30.2,R1654&lt;=45.9),'[1]Pricing Schedule'!$J$54,
IF(AND(I1654=38000,R1654&gt;45.9,R1654&lt;=123.4),'[1]Pricing Schedule'!$J$97,
IF(AND(I1654=38000,R1654&gt;123.4,R1654&lt;=168.2,M1654&lt;=10),'[1]Pricing Schedule'!$J$105,
IF(AND(I1654=38000,R1654&gt;123.4,R1654&lt;=168.2,M1654&gt;10),'[1]Pricing Schedule'!$J$113,
IF(AND(I1654=38000,R1654&gt;168.2,R1654&lt;=336.4,M1654&lt;=10),('[1]Pricing Schedule'!$J$105),
IF(AND(I1654=38000,R1654&gt;168.2,R1654&lt;=336.4,M1654&gt;10),('[1]Pricing Schedule'!$J$113),
IF(AND(I1654=38000,R1654&gt;336.4,R1654&lt;=504.6,M1654&lt;=10),('[1]Pricing Schedule'!$J$105),
IF(AND(I1654=38000,R1654&gt;336.4,R1654&lt;=504.6,M1654&gt;10),('[1]Pricing Schedule'!$J$113),
IF(AND(I1654=38000,R1654&gt;504.6,R1654&lt;=672.8,M1654&lt;=10),('[1]Pricing Schedule'!$J$105),
IF(AND(I1654=38000,R1654&gt;504.6,R1654&lt;=672.8,M1654&gt;10),('[1]Pricing Schedule'!$J$113),
IF(AND(I1654=110000,R1654&lt;=12.8,M1654&gt;2),'[1]Pricing Schedule'!$J$63,
IF(AND(I1654=110000,R1654&lt;=12.8,M1654&lt;=2),'[1]Pricing Schedule'!$J$97,
IF(AND(I1654=110000,R1654&gt;12.8,R1654&lt;=22.8,M1654&gt;3),'[1]Pricing Schedule'!$J$72,
IF(AND(I1654=110000,R1654&gt;12.8,R1654&lt;=22.8,M1654&lt;=3),'[1]Pricing Schedule'!$J$97,
IF(AND(I1654=110000,R1654&gt;22.8,R1654&lt;=30.2),'[1]Pricing Schedule'!$J$81,
IF(AND(I1654=110000,R1654&gt;30.2,R1654&lt;=45.9),'[1]Pricing Schedule'!$J$90,
IF(AND(I1654=110000,R1654&gt;45.9,R1654&lt;=123.4),'[1]Pricing Schedule'!$J$97,
IF(AND(I1654=110000,R1654&gt;123.4,R1654&lt;=168.2,M1654&lt;=10),'[1]Pricing Schedule'!$J$105,
IF(AND(I1654=110000,R1654&gt;123.4,R1654&lt;=168.2,M1654&gt;10),'[1]Pricing Schedule'!$J$113,
IF(AND(I1654=110000,R1654&gt;168.2,R1654&lt;=336.2,M1654&lt;=10),('[1]Pricing Schedule'!$J$105),
IF(AND(I1654=110000,R1654&gt;168.2,R1654&lt;=336.2,M1654&gt;10),('[1]Pricing Schedule'!$J$113),
IF(AND(I1654=110000,R1654&gt;336.4,R1654&lt;=504.6,M1654&lt;=10),('[1]Pricing Schedule'!$J$105),
IF(AND(I1654=110000,R1654&gt;336.4,R1654&lt;=504.6,M1654&gt;10),('[1]Pricing Schedule'!$J$113),
IF(AND(I1654=110000,R1654&gt;504.6,R1654&lt;=672.8,M1654&lt;=10),('[1]Pricing Schedule'!$J$105),
IF(AND(I1654=110000,R1654&gt;504.6,R1654&lt;=672.8,M1654&gt;10),('[1]Pricing Schedule'!$J$113),
IF(AND(I1654=110000,R1654&gt;672.8,R1654&lt;=841,M1654&lt;=10),('[1]Pricing Schedule'!$J$105),
IF(AND(I1654=110000,R1654&gt;672.8,R1654&lt;=841,M1654&gt;10),('[1]Pricing Schedule'!$J$113),
IF(AND(I1654=110000,R1654&gt;1682,R1654&lt;=1850.2,M1654&lt;=10),('[1]Pricing Schedule'!$J$105),
IF(AND(I1654=110000,R1654&gt;1682,R1654&lt;=1850.2,M1654&gt;10),('[1]Pricing Schedule'!$J$113),
IF(AND(I1654=110000,R1654&gt;2018.4,R1654&lt;=2186.6,M1654&lt;=10),('[1]Pricing Schedule'!$J$105),
IF(AND(I1654=110000,R1654&gt;2018.4,R1654&lt;=2186.6,M1654&gt;10),('[1]Pricing Schedule'!$J$113),999999999)))))))))))))))))))))))))))))))))))))))</f>
        <v>4</v>
      </c>
      <c r="U1654" s="40">
        <f t="shared" si="156"/>
        <v>149730.95238095237</v>
      </c>
      <c r="V1654" s="41">
        <f t="shared" si="157"/>
        <v>6.6786458250512828</v>
      </c>
      <c r="Y1654" s="23">
        <v>62</v>
      </c>
      <c r="Z1654" s="23">
        <v>321</v>
      </c>
      <c r="AD1654" s="13"/>
      <c r="AE1654" s="13"/>
      <c r="AF1654" s="13"/>
      <c r="AR1654" s="35"/>
    </row>
    <row r="1655" spans="1:44">
      <c r="A1655" s="23">
        <v>1657</v>
      </c>
      <c r="B1655" s="23">
        <v>1657</v>
      </c>
      <c r="C1655" s="23" t="s">
        <v>2360</v>
      </c>
      <c r="D1655" s="23" t="s">
        <v>110</v>
      </c>
      <c r="E1655" s="23" t="s">
        <v>110</v>
      </c>
      <c r="F1655" s="23" t="s">
        <v>156</v>
      </c>
      <c r="G1655" s="23" t="s">
        <v>157</v>
      </c>
      <c r="H1655" s="23" t="s">
        <v>113</v>
      </c>
      <c r="I1655" s="13">
        <v>38000</v>
      </c>
      <c r="J1655" s="13">
        <v>38000</v>
      </c>
      <c r="K1655" s="13">
        <v>20000</v>
      </c>
      <c r="L1655" s="24">
        <v>5.3079999999999998</v>
      </c>
      <c r="M1655" s="37">
        <f t="shared" si="152"/>
        <v>6</v>
      </c>
      <c r="N1655" s="24">
        <v>3.9039999999999999</v>
      </c>
      <c r="O1655" s="13">
        <v>3</v>
      </c>
      <c r="P1655" s="36">
        <f t="shared" si="153"/>
        <v>2.9279999999999999</v>
      </c>
      <c r="Q1655" s="38">
        <f t="shared" si="154"/>
        <v>21</v>
      </c>
      <c r="R1655" s="37">
        <f t="shared" si="155"/>
        <v>21</v>
      </c>
      <c r="S1655" s="39">
        <f>IF(AND(I1655=38000,R1655&lt;=4.5,M1655&gt;8),'[1]Pricing Schedule'!$F$8+('[1]Pricing Schedule'!$F$9*M1655),
IF(AND(I1655=38000,R1655&lt;=4.5,M1655&lt;=8),'[1]Pricing Schedule'!$F$34+('[1]Pricing Schedule'!$F$36*M1655),
IF(AND(I1655=38000,R1655&gt;4.5,R1655&lt;=9,M1655&gt;8),'[1]Pricing Schedule'!$F$17+('[1]Pricing Schedule'!$F$18*M1655),
IF(AND(I1655=38000,R1655&gt;4.5,R1655&lt;=9,M1655&lt;=8),'[1]Pricing Schedule'!$F$34+('[1]Pricing Schedule'!$F$36*M1655),
IF(AND(I1655=38000,R1655&gt;9,R1655&lt;=12.8,M1655&gt;8),'[1]Pricing Schedule'!$F$26+('[1]Pricing Schedule'!$F$27*M1655),
IF(AND(I1655=38000,R1655&gt;9,R1655&lt;=12.8,M1655&lt;=8),'[1]Pricing Schedule'!$F$34+('[1]Pricing Schedule'!$F$36*M1655),
IF(AND(I1655=38000,R1655&gt;12.8,R1655&lt;=22.8),'[1]Pricing Schedule'!$F$34+('[1]Pricing Schedule'!$F$36*M1655),
IF(AND(I1655=38000,R1655&gt;22.8,R1655&lt;=30.2),'[1]Pricing Schedule'!$F$43+('[1]Pricing Schedule'!$F$45*M1655),
IF(AND(I1655=38000,R1655&gt;30.2,R1655&lt;=45.9),'[1]Pricing Schedule'!$F$52+('[1]Pricing Schedule'!$F$54*M1655),
IF(AND(I1655=38000,R1655&gt;45.9,R1655&lt;=123.4),'[1]Pricing Schedule'!$F$96+('[1]Pricing Schedule'!$F$97*M1655),
IF(AND(I1655=38000,R1655&gt;123.4,R1655&lt;=168.2,M1655&lt;=10),'[1]Pricing Schedule'!$F$103+('[1]Pricing Schedule'!$F$105*M1655),
IF(AND(I1655=38000,R1655&gt;123.4,R1655&lt;=168.2,M1655&gt;10),'[1]Pricing Schedule'!$F$111+('[1]Pricing Schedule'!$F$113*M1655),
IF(AND(I1655=38000,R1655&gt;157.4,R1655&lt;=336.4,M1655&lt;=10),('[1]Pricing Schedule'!$F$103+('[1]Pricing Schedule'!$F$105*M1655))*2,
IF(AND(I1655=38000,R1655&gt;157.4,R1655&lt;=336.4,M1655&gt;10),('[1]Pricing Schedule'!$F$111+('[1]Pricing Schedule'!$F$113*M1655))*2,
IF(AND(I1655=38000,R1655&gt;314.8,R1655&lt;=504.6,M1655&lt;=10),('[1]Pricing Schedule'!$F$103+('[1]Pricing Schedule'!$F$105*M1655))*3,
IF(AND(I1655=38000,R1655&gt;314.8,R1655&lt;=504.6,M1655&gt;10),('[1]Pricing Schedule'!$F$111+('[1]Pricing Schedule'!$F$113*M1655))*3,
IF(AND(I1655=38000,R1655&gt;472.2,R1655&lt;=672.8,M1655&lt;=10),('[1]Pricing Schedule'!$F$103+('[1]Pricing Schedule'!$F$105*M1655))*4,
IF(AND(I1655=38000,R1655&gt;472.2,R1655&lt;=672.8,M1655&gt;10),('[1]Pricing Schedule'!$F$111+('[1]Pricing Schedule'!$F$113*M1655))*4,
IF(AND(I1655=110000,R1655&lt;=12.8,M1655&gt;2),'[1]Pricing Schedule'!$F$62+('[1]Pricing Schedule'!$F$63*M1655),
IF(AND(I1655=110000,R1655&lt;=12.8,M1655&lt;=2),'[1]Pricing Schedule'!$F$96+('[1]Pricing Schedule'!$F$97*M1655),
IF(AND(I1655=110000,R1655&gt;12.8,R1655&lt;=22.8,M1655&gt;3),'[1]Pricing Schedule'!$F$71+('[1]Pricing Schedule'!$F$72*M1655),
IF(AND(I1655=110000,R1655&gt;12.8,R1655&lt;=22.8,M1655&lt;=3),'[1]Pricing Schedule'!$F$96+('[1]Pricing Schedule'!$F$97*M1655),
IF(AND(I1655=110000,R1655&gt;22.8,R1655&lt;=30.2),'[1]Pricing Schedule'!$F$80+('[1]Pricing Schedule'!$F$81*M1655),
IF(AND(I1655=110000,R1655&gt;30.2,R1655&lt;=45.9),'[1]Pricing Schedule'!$F$89+('[1]Pricing Schedule'!$F$90*M1655),
IF(AND(I1655=110000,R1655&gt;45.9,R1655&lt;=123.4),'[1]Pricing Schedule'!$F$96+('[1]Pricing Schedule'!$F$97*M1655),
IF(AND(I1655=110000,R1655&gt;123.4,R1655&lt;=168.2,M1655&lt;=10),'[1]Pricing Schedule'!$F$103+('[1]Pricing Schedule'!$F$105*M1655),
IF(AND(I1655=110000,R1655&gt;123.4,R1655&lt;=168.2,M1655&gt;10),'[1]Pricing Schedule'!$F$111+('[1]Pricing Schedule'!$F$113*M1655),
IF(AND(I1655=110000,R1655&gt;168.2,R1655&lt;=336.4,M1655&lt;=10),('[1]Pricing Schedule'!$F$103+('[1]Pricing Schedule'!$F$105*M1655))*2,
IF(AND(I1655=110000,R1655&gt;168.2,R1655&lt;=336.4,M1655&gt;10),('[1]Pricing Schedule'!$F$111+('[1]Pricing Schedule'!$F$113*M1655))*2,
IF(AND(I1655=110000,R1655&gt;336.4,R1655&lt;=504.6,M1655&lt;=10),('[1]Pricing Schedule'!$F$103+('[1]Pricing Schedule'!$F$105*M1655))*3,
IF(AND(I1655=110000,R1655&gt;336.4,R1655&lt;=504.6,M1655&gt;10),('[1]Pricing Schedule'!$F$111+('[1]Pricing Schedule'!$F$113*M1655))*3,
IF(AND(I1655=110000,R1655&gt;504.6,R1655&lt;=672.8,M1655&lt;=10),('[1]Pricing Schedule'!$F$103+('[1]Pricing Schedule'!$F$105*M1655))*4,
IF(AND(I1655=110000,R1655&gt;504.6,R1655&lt;=672.8,M1655&gt;10),('[1]Pricing Schedule'!$F$111+('[1]Pricing Schedule'!$F$113*M1655))*4,
IF(AND(I1655=110000,R1655&gt;672.8,R1655&lt;=841,M1655&lt;=10),('[1]Pricing Schedule'!$F$103+('[1]Pricing Schedule'!$F$105*M1655))*5,
IF(AND(I1655=110000,R1655&gt;672.8,R1655&lt;=841,M1655&gt;10),('[1]Pricing Schedule'!$F$111+('[1]Pricing Schedule'!$F$113*M1655))*5,
IF(AND(I1655=110000,R1655&gt;672.8,R1655&lt;=841,M1655&lt;=10),('[1]Pricing Schedule'!$F$103+('[1]Pricing Schedule'!$F$105*M1655))*5,
IF(AND(I1655=110000,R1655&gt;672.8,R1655&lt;=841,M1655&gt;10),('[1]Pricing Schedule'!$F$111+('[1]Pricing Schedule'!$F$113*M1655))*5,
IF(AND(I1655=110000,R1655&gt;1345.6,R1655&lt;=1513.8,M1655&lt;=10),('[1]Pricing Schedule'!$F$103+('[1]Pricing Schedule'!$F$105*M1655))*9,
IF(AND(I1655=110000,R1655&gt;1345.6,R1655&lt;=1513.8,M1655&gt;10),('[1]Pricing Schedule'!$F$111+('[1]Pricing Schedule'!$F$113*M1655))*9,
9999999999)))))))))))))))))))))))))))))))))))))))</f>
        <v>769410</v>
      </c>
      <c r="T1655" s="21">
        <f>IF(AND(I1655=38000,R1655&lt;=4.5,M1655&gt;8),'[1]Pricing Schedule'!$J$9,
IF(AND(I1655=38000,R1655&lt;=4.5,M1655&lt;=8),'[1]Pricing Schedule'!$J$36,
IF(AND(I1655=38000,R1655&gt;4.5,R1655&lt;=9,M1655&gt;8),'[1]Pricing Schedule'!$J$18,
IF(AND(I1655=38000,R1655&gt;4.5,R1655&lt;=9,M1655&lt;=8),'[1]Pricing Schedule'!$J$36,
IF(AND(I1655=38000,R1655&gt;9,R1655&lt;=12.8,M1655&gt;8),'[1]Pricing Schedule'!$J$27,
IF(AND(I1655=38000,R1655&gt;9,R1655&lt;=12.8,M1655&lt;=8),'[1]Pricing Schedule'!$J$36,
IF(AND(I1655=38000,R1655&gt;12.8,R1655&lt;=22.8),'[1]Pricing Schedule'!$J$36,
IF(AND(I1655=38000,R1655&gt;22.8,R1655&lt;=30.2),'[1]Pricing Schedule'!$J$45,
IF(AND(I1655=38000,R1655&gt;30.2,R1655&lt;=45.9),'[1]Pricing Schedule'!$J$54,
IF(AND(I1655=38000,R1655&gt;45.9,R1655&lt;=123.4),'[1]Pricing Schedule'!$J$97,
IF(AND(I1655=38000,R1655&gt;123.4,R1655&lt;=168.2,M1655&lt;=10),'[1]Pricing Schedule'!$J$105,
IF(AND(I1655=38000,R1655&gt;123.4,R1655&lt;=168.2,M1655&gt;10),'[1]Pricing Schedule'!$J$113,
IF(AND(I1655=38000,R1655&gt;168.2,R1655&lt;=336.4,M1655&lt;=10),('[1]Pricing Schedule'!$J$105),
IF(AND(I1655=38000,R1655&gt;168.2,R1655&lt;=336.4,M1655&gt;10),('[1]Pricing Schedule'!$J$113),
IF(AND(I1655=38000,R1655&gt;336.4,R1655&lt;=504.6,M1655&lt;=10),('[1]Pricing Schedule'!$J$105),
IF(AND(I1655=38000,R1655&gt;336.4,R1655&lt;=504.6,M1655&gt;10),('[1]Pricing Schedule'!$J$113),
IF(AND(I1655=38000,R1655&gt;504.6,R1655&lt;=672.8,M1655&lt;=10),('[1]Pricing Schedule'!$J$105),
IF(AND(I1655=38000,R1655&gt;504.6,R1655&lt;=672.8,M1655&gt;10),('[1]Pricing Schedule'!$J$113),
IF(AND(I1655=110000,R1655&lt;=12.8,M1655&gt;2),'[1]Pricing Schedule'!$J$63,
IF(AND(I1655=110000,R1655&lt;=12.8,M1655&lt;=2),'[1]Pricing Schedule'!$J$97,
IF(AND(I1655=110000,R1655&gt;12.8,R1655&lt;=22.8,M1655&gt;3),'[1]Pricing Schedule'!$J$72,
IF(AND(I1655=110000,R1655&gt;12.8,R1655&lt;=22.8,M1655&lt;=3),'[1]Pricing Schedule'!$J$97,
IF(AND(I1655=110000,R1655&gt;22.8,R1655&lt;=30.2),'[1]Pricing Schedule'!$J$81,
IF(AND(I1655=110000,R1655&gt;30.2,R1655&lt;=45.9),'[1]Pricing Schedule'!$J$90,
IF(AND(I1655=110000,R1655&gt;45.9,R1655&lt;=123.4),'[1]Pricing Schedule'!$J$97,
IF(AND(I1655=110000,R1655&gt;123.4,R1655&lt;=168.2,M1655&lt;=10),'[1]Pricing Schedule'!$J$105,
IF(AND(I1655=110000,R1655&gt;123.4,R1655&lt;=168.2,M1655&gt;10),'[1]Pricing Schedule'!$J$113,
IF(AND(I1655=110000,R1655&gt;168.2,R1655&lt;=336.2,M1655&lt;=10),('[1]Pricing Schedule'!$J$105),
IF(AND(I1655=110000,R1655&gt;168.2,R1655&lt;=336.2,M1655&gt;10),('[1]Pricing Schedule'!$J$113),
IF(AND(I1655=110000,R1655&gt;336.4,R1655&lt;=504.6,M1655&lt;=10),('[1]Pricing Schedule'!$J$105),
IF(AND(I1655=110000,R1655&gt;336.4,R1655&lt;=504.6,M1655&gt;10),('[1]Pricing Schedule'!$J$113),
IF(AND(I1655=110000,R1655&gt;504.6,R1655&lt;=672.8,M1655&lt;=10),('[1]Pricing Schedule'!$J$105),
IF(AND(I1655=110000,R1655&gt;504.6,R1655&lt;=672.8,M1655&gt;10),('[1]Pricing Schedule'!$J$113),
IF(AND(I1655=110000,R1655&gt;672.8,R1655&lt;=841,M1655&lt;=10),('[1]Pricing Schedule'!$J$105),
IF(AND(I1655=110000,R1655&gt;672.8,R1655&lt;=841,M1655&gt;10),('[1]Pricing Schedule'!$J$113),
IF(AND(I1655=110000,R1655&gt;1682,R1655&lt;=1850.2,M1655&lt;=10),('[1]Pricing Schedule'!$J$105),
IF(AND(I1655=110000,R1655&gt;1682,R1655&lt;=1850.2,M1655&gt;10),('[1]Pricing Schedule'!$J$113),
IF(AND(I1655=110000,R1655&gt;2018.4,R1655&lt;=2186.6,M1655&lt;=10),('[1]Pricing Schedule'!$J$105),
IF(AND(I1655=110000,R1655&gt;2018.4,R1655&lt;=2186.6,M1655&gt;10),('[1]Pricing Schedule'!$J$113),999999999)))))))))))))))))))))))))))))))))))))))</f>
        <v>4</v>
      </c>
      <c r="U1655" s="40">
        <f t="shared" si="156"/>
        <v>36638.571428571428</v>
      </c>
      <c r="V1655" s="41">
        <f t="shared" si="157"/>
        <v>27.293640581744455</v>
      </c>
      <c r="Y1655" s="23">
        <v>207</v>
      </c>
      <c r="Z1655" s="23">
        <v>635</v>
      </c>
      <c r="AD1655" s="13"/>
      <c r="AE1655" s="13"/>
      <c r="AF1655" s="13"/>
      <c r="AR1655" s="35"/>
    </row>
    <row r="1656" spans="1:44">
      <c r="A1656" s="23">
        <v>1658</v>
      </c>
      <c r="B1656" s="23">
        <v>1658</v>
      </c>
      <c r="C1656" s="23" t="s">
        <v>2361</v>
      </c>
      <c r="D1656" s="23" t="s">
        <v>110</v>
      </c>
      <c r="E1656" s="23" t="s">
        <v>110</v>
      </c>
      <c r="F1656" s="23" t="s">
        <v>156</v>
      </c>
      <c r="G1656" s="23" t="s">
        <v>157</v>
      </c>
      <c r="H1656" s="23" t="s">
        <v>113</v>
      </c>
      <c r="I1656" s="13">
        <v>38000</v>
      </c>
      <c r="J1656" s="13">
        <v>38000</v>
      </c>
      <c r="K1656" s="13">
        <v>20000</v>
      </c>
      <c r="L1656" s="24">
        <v>7.1630000000000003</v>
      </c>
      <c r="M1656" s="37">
        <f t="shared" si="152"/>
        <v>8</v>
      </c>
      <c r="N1656" s="24">
        <v>3.1139999999999999</v>
      </c>
      <c r="O1656" s="13">
        <v>3</v>
      </c>
      <c r="P1656" s="36">
        <f t="shared" si="153"/>
        <v>2.3354999999999997</v>
      </c>
      <c r="Q1656" s="38">
        <f t="shared" si="154"/>
        <v>16.8</v>
      </c>
      <c r="R1656" s="37">
        <f t="shared" si="155"/>
        <v>16.8</v>
      </c>
      <c r="S1656" s="39">
        <f>IF(AND(I1656=38000,R1656&lt;=4.5,M1656&gt;8),'[1]Pricing Schedule'!$F$8+('[1]Pricing Schedule'!$F$9*M1656),
IF(AND(I1656=38000,R1656&lt;=4.5,M1656&lt;=8),'[1]Pricing Schedule'!$F$34+('[1]Pricing Schedule'!$F$36*M1656),
IF(AND(I1656=38000,R1656&gt;4.5,R1656&lt;=9,M1656&gt;8),'[1]Pricing Schedule'!$F$17+('[1]Pricing Schedule'!$F$18*M1656),
IF(AND(I1656=38000,R1656&gt;4.5,R1656&lt;=9,M1656&lt;=8),'[1]Pricing Schedule'!$F$34+('[1]Pricing Schedule'!$F$36*M1656),
IF(AND(I1656=38000,R1656&gt;9,R1656&lt;=12.8,M1656&gt;8),'[1]Pricing Schedule'!$F$26+('[1]Pricing Schedule'!$F$27*M1656),
IF(AND(I1656=38000,R1656&gt;9,R1656&lt;=12.8,M1656&lt;=8),'[1]Pricing Schedule'!$F$34+('[1]Pricing Schedule'!$F$36*M1656),
IF(AND(I1656=38000,R1656&gt;12.8,R1656&lt;=22.8),'[1]Pricing Schedule'!$F$34+('[1]Pricing Schedule'!$F$36*M1656),
IF(AND(I1656=38000,R1656&gt;22.8,R1656&lt;=30.2),'[1]Pricing Schedule'!$F$43+('[1]Pricing Schedule'!$F$45*M1656),
IF(AND(I1656=38000,R1656&gt;30.2,R1656&lt;=45.9),'[1]Pricing Schedule'!$F$52+('[1]Pricing Schedule'!$F$54*M1656),
IF(AND(I1656=38000,R1656&gt;45.9,R1656&lt;=123.4),'[1]Pricing Schedule'!$F$96+('[1]Pricing Schedule'!$F$97*M1656),
IF(AND(I1656=38000,R1656&gt;123.4,R1656&lt;=168.2,M1656&lt;=10),'[1]Pricing Schedule'!$F$103+('[1]Pricing Schedule'!$F$105*M1656),
IF(AND(I1656=38000,R1656&gt;123.4,R1656&lt;=168.2,M1656&gt;10),'[1]Pricing Schedule'!$F$111+('[1]Pricing Schedule'!$F$113*M1656),
IF(AND(I1656=38000,R1656&gt;157.4,R1656&lt;=336.4,M1656&lt;=10),('[1]Pricing Schedule'!$F$103+('[1]Pricing Schedule'!$F$105*M1656))*2,
IF(AND(I1656=38000,R1656&gt;157.4,R1656&lt;=336.4,M1656&gt;10),('[1]Pricing Schedule'!$F$111+('[1]Pricing Schedule'!$F$113*M1656))*2,
IF(AND(I1656=38000,R1656&gt;314.8,R1656&lt;=504.6,M1656&lt;=10),('[1]Pricing Schedule'!$F$103+('[1]Pricing Schedule'!$F$105*M1656))*3,
IF(AND(I1656=38000,R1656&gt;314.8,R1656&lt;=504.6,M1656&gt;10),('[1]Pricing Schedule'!$F$111+('[1]Pricing Schedule'!$F$113*M1656))*3,
IF(AND(I1656=38000,R1656&gt;472.2,R1656&lt;=672.8,M1656&lt;=10),('[1]Pricing Schedule'!$F$103+('[1]Pricing Schedule'!$F$105*M1656))*4,
IF(AND(I1656=38000,R1656&gt;472.2,R1656&lt;=672.8,M1656&gt;10),('[1]Pricing Schedule'!$F$111+('[1]Pricing Schedule'!$F$113*M1656))*4,
IF(AND(I1656=110000,R1656&lt;=12.8,M1656&gt;2),'[1]Pricing Schedule'!$F$62+('[1]Pricing Schedule'!$F$63*M1656),
IF(AND(I1656=110000,R1656&lt;=12.8,M1656&lt;=2),'[1]Pricing Schedule'!$F$96+('[1]Pricing Schedule'!$F$97*M1656),
IF(AND(I1656=110000,R1656&gt;12.8,R1656&lt;=22.8,M1656&gt;3),'[1]Pricing Schedule'!$F$71+('[1]Pricing Schedule'!$F$72*M1656),
IF(AND(I1656=110000,R1656&gt;12.8,R1656&lt;=22.8,M1656&lt;=3),'[1]Pricing Schedule'!$F$96+('[1]Pricing Schedule'!$F$97*M1656),
IF(AND(I1656=110000,R1656&gt;22.8,R1656&lt;=30.2),'[1]Pricing Schedule'!$F$80+('[1]Pricing Schedule'!$F$81*M1656),
IF(AND(I1656=110000,R1656&gt;30.2,R1656&lt;=45.9),'[1]Pricing Schedule'!$F$89+('[1]Pricing Schedule'!$F$90*M1656),
IF(AND(I1656=110000,R1656&gt;45.9,R1656&lt;=123.4),'[1]Pricing Schedule'!$F$96+('[1]Pricing Schedule'!$F$97*M1656),
IF(AND(I1656=110000,R1656&gt;123.4,R1656&lt;=168.2,M1656&lt;=10),'[1]Pricing Schedule'!$F$103+('[1]Pricing Schedule'!$F$105*M1656),
IF(AND(I1656=110000,R1656&gt;123.4,R1656&lt;=168.2,M1656&gt;10),'[1]Pricing Schedule'!$F$111+('[1]Pricing Schedule'!$F$113*M1656),
IF(AND(I1656=110000,R1656&gt;168.2,R1656&lt;=336.4,M1656&lt;=10),('[1]Pricing Schedule'!$F$103+('[1]Pricing Schedule'!$F$105*M1656))*2,
IF(AND(I1656=110000,R1656&gt;168.2,R1656&lt;=336.4,M1656&gt;10),('[1]Pricing Schedule'!$F$111+('[1]Pricing Schedule'!$F$113*M1656))*2,
IF(AND(I1656=110000,R1656&gt;336.4,R1656&lt;=504.6,M1656&lt;=10),('[1]Pricing Schedule'!$F$103+('[1]Pricing Schedule'!$F$105*M1656))*3,
IF(AND(I1656=110000,R1656&gt;336.4,R1656&lt;=504.6,M1656&gt;10),('[1]Pricing Schedule'!$F$111+('[1]Pricing Schedule'!$F$113*M1656))*3,
IF(AND(I1656=110000,R1656&gt;504.6,R1656&lt;=672.8,M1656&lt;=10),('[1]Pricing Schedule'!$F$103+('[1]Pricing Schedule'!$F$105*M1656))*4,
IF(AND(I1656=110000,R1656&gt;504.6,R1656&lt;=672.8,M1656&gt;10),('[1]Pricing Schedule'!$F$111+('[1]Pricing Schedule'!$F$113*M1656))*4,
IF(AND(I1656=110000,R1656&gt;672.8,R1656&lt;=841,M1656&lt;=10),('[1]Pricing Schedule'!$F$103+('[1]Pricing Schedule'!$F$105*M1656))*5,
IF(AND(I1656=110000,R1656&gt;672.8,R1656&lt;=841,M1656&gt;10),('[1]Pricing Schedule'!$F$111+('[1]Pricing Schedule'!$F$113*M1656))*5,
IF(AND(I1656=110000,R1656&gt;672.8,R1656&lt;=841,M1656&lt;=10),('[1]Pricing Schedule'!$F$103+('[1]Pricing Schedule'!$F$105*M1656))*5,
IF(AND(I1656=110000,R1656&gt;672.8,R1656&lt;=841,M1656&gt;10),('[1]Pricing Schedule'!$F$111+('[1]Pricing Schedule'!$F$113*M1656))*5,
IF(AND(I1656=110000,R1656&gt;1345.6,R1656&lt;=1513.8,M1656&lt;=10),('[1]Pricing Schedule'!$F$103+('[1]Pricing Schedule'!$F$105*M1656))*9,
IF(AND(I1656=110000,R1656&gt;1345.6,R1656&lt;=1513.8,M1656&gt;10),('[1]Pricing Schedule'!$F$111+('[1]Pricing Schedule'!$F$113*M1656))*9,
9999999999)))))))))))))))))))))))))))))))))))))))</f>
        <v>909950</v>
      </c>
      <c r="T1656" s="21">
        <f>IF(AND(I1656=38000,R1656&lt;=4.5,M1656&gt;8),'[1]Pricing Schedule'!$J$9,
IF(AND(I1656=38000,R1656&lt;=4.5,M1656&lt;=8),'[1]Pricing Schedule'!$J$36,
IF(AND(I1656=38000,R1656&gt;4.5,R1656&lt;=9,M1656&gt;8),'[1]Pricing Schedule'!$J$18,
IF(AND(I1656=38000,R1656&gt;4.5,R1656&lt;=9,M1656&lt;=8),'[1]Pricing Schedule'!$J$36,
IF(AND(I1656=38000,R1656&gt;9,R1656&lt;=12.8,M1656&gt;8),'[1]Pricing Schedule'!$J$27,
IF(AND(I1656=38000,R1656&gt;9,R1656&lt;=12.8,M1656&lt;=8),'[1]Pricing Schedule'!$J$36,
IF(AND(I1656=38000,R1656&gt;12.8,R1656&lt;=22.8),'[1]Pricing Schedule'!$J$36,
IF(AND(I1656=38000,R1656&gt;22.8,R1656&lt;=30.2),'[1]Pricing Schedule'!$J$45,
IF(AND(I1656=38000,R1656&gt;30.2,R1656&lt;=45.9),'[1]Pricing Schedule'!$J$54,
IF(AND(I1656=38000,R1656&gt;45.9,R1656&lt;=123.4),'[1]Pricing Schedule'!$J$97,
IF(AND(I1656=38000,R1656&gt;123.4,R1656&lt;=168.2,M1656&lt;=10),'[1]Pricing Schedule'!$J$105,
IF(AND(I1656=38000,R1656&gt;123.4,R1656&lt;=168.2,M1656&gt;10),'[1]Pricing Schedule'!$J$113,
IF(AND(I1656=38000,R1656&gt;168.2,R1656&lt;=336.4,M1656&lt;=10),('[1]Pricing Schedule'!$J$105),
IF(AND(I1656=38000,R1656&gt;168.2,R1656&lt;=336.4,M1656&gt;10),('[1]Pricing Schedule'!$J$113),
IF(AND(I1656=38000,R1656&gt;336.4,R1656&lt;=504.6,M1656&lt;=10),('[1]Pricing Schedule'!$J$105),
IF(AND(I1656=38000,R1656&gt;336.4,R1656&lt;=504.6,M1656&gt;10),('[1]Pricing Schedule'!$J$113),
IF(AND(I1656=38000,R1656&gt;504.6,R1656&lt;=672.8,M1656&lt;=10),('[1]Pricing Schedule'!$J$105),
IF(AND(I1656=38000,R1656&gt;504.6,R1656&lt;=672.8,M1656&gt;10),('[1]Pricing Schedule'!$J$113),
IF(AND(I1656=110000,R1656&lt;=12.8,M1656&gt;2),'[1]Pricing Schedule'!$J$63,
IF(AND(I1656=110000,R1656&lt;=12.8,M1656&lt;=2),'[1]Pricing Schedule'!$J$97,
IF(AND(I1656=110000,R1656&gt;12.8,R1656&lt;=22.8,M1656&gt;3),'[1]Pricing Schedule'!$J$72,
IF(AND(I1656=110000,R1656&gt;12.8,R1656&lt;=22.8,M1656&lt;=3),'[1]Pricing Schedule'!$J$97,
IF(AND(I1656=110000,R1656&gt;22.8,R1656&lt;=30.2),'[1]Pricing Schedule'!$J$81,
IF(AND(I1656=110000,R1656&gt;30.2,R1656&lt;=45.9),'[1]Pricing Schedule'!$J$90,
IF(AND(I1656=110000,R1656&gt;45.9,R1656&lt;=123.4),'[1]Pricing Schedule'!$J$97,
IF(AND(I1656=110000,R1656&gt;123.4,R1656&lt;=168.2,M1656&lt;=10),'[1]Pricing Schedule'!$J$105,
IF(AND(I1656=110000,R1656&gt;123.4,R1656&lt;=168.2,M1656&gt;10),'[1]Pricing Schedule'!$J$113,
IF(AND(I1656=110000,R1656&gt;168.2,R1656&lt;=336.2,M1656&lt;=10),('[1]Pricing Schedule'!$J$105),
IF(AND(I1656=110000,R1656&gt;168.2,R1656&lt;=336.2,M1656&gt;10),('[1]Pricing Schedule'!$J$113),
IF(AND(I1656=110000,R1656&gt;336.4,R1656&lt;=504.6,M1656&lt;=10),('[1]Pricing Schedule'!$J$105),
IF(AND(I1656=110000,R1656&gt;336.4,R1656&lt;=504.6,M1656&gt;10),('[1]Pricing Schedule'!$J$113),
IF(AND(I1656=110000,R1656&gt;504.6,R1656&lt;=672.8,M1656&lt;=10),('[1]Pricing Schedule'!$J$105),
IF(AND(I1656=110000,R1656&gt;504.6,R1656&lt;=672.8,M1656&gt;10),('[1]Pricing Schedule'!$J$113),
IF(AND(I1656=110000,R1656&gt;672.8,R1656&lt;=841,M1656&lt;=10),('[1]Pricing Schedule'!$J$105),
IF(AND(I1656=110000,R1656&gt;672.8,R1656&lt;=841,M1656&gt;10),('[1]Pricing Schedule'!$J$113),
IF(AND(I1656=110000,R1656&gt;1682,R1656&lt;=1850.2,M1656&lt;=10),('[1]Pricing Schedule'!$J$105),
IF(AND(I1656=110000,R1656&gt;1682,R1656&lt;=1850.2,M1656&gt;10),('[1]Pricing Schedule'!$J$113),
IF(AND(I1656=110000,R1656&gt;2018.4,R1656&lt;=2186.6,M1656&lt;=10),('[1]Pricing Schedule'!$J$105),
IF(AND(I1656=110000,R1656&gt;2018.4,R1656&lt;=2186.6,M1656&gt;10),('[1]Pricing Schedule'!$J$113),999999999)))))))))))))))))))))))))))))))))))))))</f>
        <v>4</v>
      </c>
      <c r="U1656" s="40">
        <f t="shared" si="156"/>
        <v>54163.690476190473</v>
      </c>
      <c r="V1656" s="41">
        <f t="shared" si="157"/>
        <v>18.462552887521291</v>
      </c>
      <c r="Y1656" s="23">
        <v>34</v>
      </c>
      <c r="Z1656" s="23">
        <v>635</v>
      </c>
      <c r="AD1656" s="13"/>
      <c r="AE1656" s="13"/>
      <c r="AF1656" s="13"/>
      <c r="AR1656" s="35"/>
    </row>
    <row r="1657" spans="1:44">
      <c r="A1657" s="23">
        <v>1659</v>
      </c>
      <c r="B1657" s="23">
        <v>1659</v>
      </c>
      <c r="C1657" s="23" t="s">
        <v>2362</v>
      </c>
      <c r="D1657" s="23" t="s">
        <v>110</v>
      </c>
      <c r="E1657" s="23" t="s">
        <v>110</v>
      </c>
      <c r="F1657" s="23" t="s">
        <v>156</v>
      </c>
      <c r="G1657" s="23" t="s">
        <v>157</v>
      </c>
      <c r="H1657" s="23" t="s">
        <v>113</v>
      </c>
      <c r="I1657" s="13">
        <v>38000</v>
      </c>
      <c r="J1657" s="13">
        <v>38000</v>
      </c>
      <c r="K1657" s="13">
        <v>20000</v>
      </c>
      <c r="L1657" s="24">
        <v>8.3209999999999997</v>
      </c>
      <c r="M1657" s="37">
        <f t="shared" si="152"/>
        <v>9</v>
      </c>
      <c r="N1657" s="24">
        <v>3.456</v>
      </c>
      <c r="O1657" s="13">
        <v>3</v>
      </c>
      <c r="P1657" s="36">
        <f t="shared" si="153"/>
        <v>2.5920000000000001</v>
      </c>
      <c r="Q1657" s="38">
        <f t="shared" si="154"/>
        <v>16.8</v>
      </c>
      <c r="R1657" s="37">
        <f t="shared" si="155"/>
        <v>16.8</v>
      </c>
      <c r="S1657" s="39">
        <f>IF(AND(I1657=38000,R1657&lt;=4.5,M1657&gt;8),'[1]Pricing Schedule'!$F$8+('[1]Pricing Schedule'!$F$9*M1657),
IF(AND(I1657=38000,R1657&lt;=4.5,M1657&lt;=8),'[1]Pricing Schedule'!$F$34+('[1]Pricing Schedule'!$F$36*M1657),
IF(AND(I1657=38000,R1657&gt;4.5,R1657&lt;=9,M1657&gt;8),'[1]Pricing Schedule'!$F$17+('[1]Pricing Schedule'!$F$18*M1657),
IF(AND(I1657=38000,R1657&gt;4.5,R1657&lt;=9,M1657&lt;=8),'[1]Pricing Schedule'!$F$34+('[1]Pricing Schedule'!$F$36*M1657),
IF(AND(I1657=38000,R1657&gt;9,R1657&lt;=12.8,M1657&gt;8),'[1]Pricing Schedule'!$F$26+('[1]Pricing Schedule'!$F$27*M1657),
IF(AND(I1657=38000,R1657&gt;9,R1657&lt;=12.8,M1657&lt;=8),'[1]Pricing Schedule'!$F$34+('[1]Pricing Schedule'!$F$36*M1657),
IF(AND(I1657=38000,R1657&gt;12.8,R1657&lt;=22.8),'[1]Pricing Schedule'!$F$34+('[1]Pricing Schedule'!$F$36*M1657),
IF(AND(I1657=38000,R1657&gt;22.8,R1657&lt;=30.2),'[1]Pricing Schedule'!$F$43+('[1]Pricing Schedule'!$F$45*M1657),
IF(AND(I1657=38000,R1657&gt;30.2,R1657&lt;=45.9),'[1]Pricing Schedule'!$F$52+('[1]Pricing Schedule'!$F$54*M1657),
IF(AND(I1657=38000,R1657&gt;45.9,R1657&lt;=123.4),'[1]Pricing Schedule'!$F$96+('[1]Pricing Schedule'!$F$97*M1657),
IF(AND(I1657=38000,R1657&gt;123.4,R1657&lt;=168.2,M1657&lt;=10),'[1]Pricing Schedule'!$F$103+('[1]Pricing Schedule'!$F$105*M1657),
IF(AND(I1657=38000,R1657&gt;123.4,R1657&lt;=168.2,M1657&gt;10),'[1]Pricing Schedule'!$F$111+('[1]Pricing Schedule'!$F$113*M1657),
IF(AND(I1657=38000,R1657&gt;157.4,R1657&lt;=336.4,M1657&lt;=10),('[1]Pricing Schedule'!$F$103+('[1]Pricing Schedule'!$F$105*M1657))*2,
IF(AND(I1657=38000,R1657&gt;157.4,R1657&lt;=336.4,M1657&gt;10),('[1]Pricing Schedule'!$F$111+('[1]Pricing Schedule'!$F$113*M1657))*2,
IF(AND(I1657=38000,R1657&gt;314.8,R1657&lt;=504.6,M1657&lt;=10),('[1]Pricing Schedule'!$F$103+('[1]Pricing Schedule'!$F$105*M1657))*3,
IF(AND(I1657=38000,R1657&gt;314.8,R1657&lt;=504.6,M1657&gt;10),('[1]Pricing Schedule'!$F$111+('[1]Pricing Schedule'!$F$113*M1657))*3,
IF(AND(I1657=38000,R1657&gt;472.2,R1657&lt;=672.8,M1657&lt;=10),('[1]Pricing Schedule'!$F$103+('[1]Pricing Schedule'!$F$105*M1657))*4,
IF(AND(I1657=38000,R1657&gt;472.2,R1657&lt;=672.8,M1657&gt;10),('[1]Pricing Schedule'!$F$111+('[1]Pricing Schedule'!$F$113*M1657))*4,
IF(AND(I1657=110000,R1657&lt;=12.8,M1657&gt;2),'[1]Pricing Schedule'!$F$62+('[1]Pricing Schedule'!$F$63*M1657),
IF(AND(I1657=110000,R1657&lt;=12.8,M1657&lt;=2),'[1]Pricing Schedule'!$F$96+('[1]Pricing Schedule'!$F$97*M1657),
IF(AND(I1657=110000,R1657&gt;12.8,R1657&lt;=22.8,M1657&gt;3),'[1]Pricing Schedule'!$F$71+('[1]Pricing Schedule'!$F$72*M1657),
IF(AND(I1657=110000,R1657&gt;12.8,R1657&lt;=22.8,M1657&lt;=3),'[1]Pricing Schedule'!$F$96+('[1]Pricing Schedule'!$F$97*M1657),
IF(AND(I1657=110000,R1657&gt;22.8,R1657&lt;=30.2),'[1]Pricing Schedule'!$F$80+('[1]Pricing Schedule'!$F$81*M1657),
IF(AND(I1657=110000,R1657&gt;30.2,R1657&lt;=45.9),'[1]Pricing Schedule'!$F$89+('[1]Pricing Schedule'!$F$90*M1657),
IF(AND(I1657=110000,R1657&gt;45.9,R1657&lt;=123.4),'[1]Pricing Schedule'!$F$96+('[1]Pricing Schedule'!$F$97*M1657),
IF(AND(I1657=110000,R1657&gt;123.4,R1657&lt;=168.2,M1657&lt;=10),'[1]Pricing Schedule'!$F$103+('[1]Pricing Schedule'!$F$105*M1657),
IF(AND(I1657=110000,R1657&gt;123.4,R1657&lt;=168.2,M1657&gt;10),'[1]Pricing Schedule'!$F$111+('[1]Pricing Schedule'!$F$113*M1657),
IF(AND(I1657=110000,R1657&gt;168.2,R1657&lt;=336.4,M1657&lt;=10),('[1]Pricing Schedule'!$F$103+('[1]Pricing Schedule'!$F$105*M1657))*2,
IF(AND(I1657=110000,R1657&gt;168.2,R1657&lt;=336.4,M1657&gt;10),('[1]Pricing Schedule'!$F$111+('[1]Pricing Schedule'!$F$113*M1657))*2,
IF(AND(I1657=110000,R1657&gt;336.4,R1657&lt;=504.6,M1657&lt;=10),('[1]Pricing Schedule'!$F$103+('[1]Pricing Schedule'!$F$105*M1657))*3,
IF(AND(I1657=110000,R1657&gt;336.4,R1657&lt;=504.6,M1657&gt;10),('[1]Pricing Schedule'!$F$111+('[1]Pricing Schedule'!$F$113*M1657))*3,
IF(AND(I1657=110000,R1657&gt;504.6,R1657&lt;=672.8,M1657&lt;=10),('[1]Pricing Schedule'!$F$103+('[1]Pricing Schedule'!$F$105*M1657))*4,
IF(AND(I1657=110000,R1657&gt;504.6,R1657&lt;=672.8,M1657&gt;10),('[1]Pricing Schedule'!$F$111+('[1]Pricing Schedule'!$F$113*M1657))*4,
IF(AND(I1657=110000,R1657&gt;672.8,R1657&lt;=841,M1657&lt;=10),('[1]Pricing Schedule'!$F$103+('[1]Pricing Schedule'!$F$105*M1657))*5,
IF(AND(I1657=110000,R1657&gt;672.8,R1657&lt;=841,M1657&gt;10),('[1]Pricing Schedule'!$F$111+('[1]Pricing Schedule'!$F$113*M1657))*5,
IF(AND(I1657=110000,R1657&gt;672.8,R1657&lt;=841,M1657&lt;=10),('[1]Pricing Schedule'!$F$103+('[1]Pricing Schedule'!$F$105*M1657))*5,
IF(AND(I1657=110000,R1657&gt;672.8,R1657&lt;=841,M1657&gt;10),('[1]Pricing Schedule'!$F$111+('[1]Pricing Schedule'!$F$113*M1657))*5,
IF(AND(I1657=110000,R1657&gt;1345.6,R1657&lt;=1513.8,M1657&lt;=10),('[1]Pricing Schedule'!$F$103+('[1]Pricing Schedule'!$F$105*M1657))*9,
IF(AND(I1657=110000,R1657&gt;1345.6,R1657&lt;=1513.8,M1657&gt;10),('[1]Pricing Schedule'!$F$111+('[1]Pricing Schedule'!$F$113*M1657))*9,
9999999999)))))))))))))))))))))))))))))))))))))))</f>
        <v>980220</v>
      </c>
      <c r="T1657" s="21">
        <f>IF(AND(I1657=38000,R1657&lt;=4.5,M1657&gt;8),'[1]Pricing Schedule'!$J$9,
IF(AND(I1657=38000,R1657&lt;=4.5,M1657&lt;=8),'[1]Pricing Schedule'!$J$36,
IF(AND(I1657=38000,R1657&gt;4.5,R1657&lt;=9,M1657&gt;8),'[1]Pricing Schedule'!$J$18,
IF(AND(I1657=38000,R1657&gt;4.5,R1657&lt;=9,M1657&lt;=8),'[1]Pricing Schedule'!$J$36,
IF(AND(I1657=38000,R1657&gt;9,R1657&lt;=12.8,M1657&gt;8),'[1]Pricing Schedule'!$J$27,
IF(AND(I1657=38000,R1657&gt;9,R1657&lt;=12.8,M1657&lt;=8),'[1]Pricing Schedule'!$J$36,
IF(AND(I1657=38000,R1657&gt;12.8,R1657&lt;=22.8),'[1]Pricing Schedule'!$J$36,
IF(AND(I1657=38000,R1657&gt;22.8,R1657&lt;=30.2),'[1]Pricing Schedule'!$J$45,
IF(AND(I1657=38000,R1657&gt;30.2,R1657&lt;=45.9),'[1]Pricing Schedule'!$J$54,
IF(AND(I1657=38000,R1657&gt;45.9,R1657&lt;=123.4),'[1]Pricing Schedule'!$J$97,
IF(AND(I1657=38000,R1657&gt;123.4,R1657&lt;=168.2,M1657&lt;=10),'[1]Pricing Schedule'!$J$105,
IF(AND(I1657=38000,R1657&gt;123.4,R1657&lt;=168.2,M1657&gt;10),'[1]Pricing Schedule'!$J$113,
IF(AND(I1657=38000,R1657&gt;168.2,R1657&lt;=336.4,M1657&lt;=10),('[1]Pricing Schedule'!$J$105),
IF(AND(I1657=38000,R1657&gt;168.2,R1657&lt;=336.4,M1657&gt;10),('[1]Pricing Schedule'!$J$113),
IF(AND(I1657=38000,R1657&gt;336.4,R1657&lt;=504.6,M1657&lt;=10),('[1]Pricing Schedule'!$J$105),
IF(AND(I1657=38000,R1657&gt;336.4,R1657&lt;=504.6,M1657&gt;10),('[1]Pricing Schedule'!$J$113),
IF(AND(I1657=38000,R1657&gt;504.6,R1657&lt;=672.8,M1657&lt;=10),('[1]Pricing Schedule'!$J$105),
IF(AND(I1657=38000,R1657&gt;504.6,R1657&lt;=672.8,M1657&gt;10),('[1]Pricing Schedule'!$J$113),
IF(AND(I1657=110000,R1657&lt;=12.8,M1657&gt;2),'[1]Pricing Schedule'!$J$63,
IF(AND(I1657=110000,R1657&lt;=12.8,M1657&lt;=2),'[1]Pricing Schedule'!$J$97,
IF(AND(I1657=110000,R1657&gt;12.8,R1657&lt;=22.8,M1657&gt;3),'[1]Pricing Schedule'!$J$72,
IF(AND(I1657=110000,R1657&gt;12.8,R1657&lt;=22.8,M1657&lt;=3),'[1]Pricing Schedule'!$J$97,
IF(AND(I1657=110000,R1657&gt;22.8,R1657&lt;=30.2),'[1]Pricing Schedule'!$J$81,
IF(AND(I1657=110000,R1657&gt;30.2,R1657&lt;=45.9),'[1]Pricing Schedule'!$J$90,
IF(AND(I1657=110000,R1657&gt;45.9,R1657&lt;=123.4),'[1]Pricing Schedule'!$J$97,
IF(AND(I1657=110000,R1657&gt;123.4,R1657&lt;=168.2,M1657&lt;=10),'[1]Pricing Schedule'!$J$105,
IF(AND(I1657=110000,R1657&gt;123.4,R1657&lt;=168.2,M1657&gt;10),'[1]Pricing Schedule'!$J$113,
IF(AND(I1657=110000,R1657&gt;168.2,R1657&lt;=336.2,M1657&lt;=10),('[1]Pricing Schedule'!$J$105),
IF(AND(I1657=110000,R1657&gt;168.2,R1657&lt;=336.2,M1657&gt;10),('[1]Pricing Schedule'!$J$113),
IF(AND(I1657=110000,R1657&gt;336.4,R1657&lt;=504.6,M1657&lt;=10),('[1]Pricing Schedule'!$J$105),
IF(AND(I1657=110000,R1657&gt;336.4,R1657&lt;=504.6,M1657&gt;10),('[1]Pricing Schedule'!$J$113),
IF(AND(I1657=110000,R1657&gt;504.6,R1657&lt;=672.8,M1657&lt;=10),('[1]Pricing Schedule'!$J$105),
IF(AND(I1657=110000,R1657&gt;504.6,R1657&lt;=672.8,M1657&gt;10),('[1]Pricing Schedule'!$J$113),
IF(AND(I1657=110000,R1657&gt;672.8,R1657&lt;=841,M1657&lt;=10),('[1]Pricing Schedule'!$J$105),
IF(AND(I1657=110000,R1657&gt;672.8,R1657&lt;=841,M1657&gt;10),('[1]Pricing Schedule'!$J$113),
IF(AND(I1657=110000,R1657&gt;1682,R1657&lt;=1850.2,M1657&lt;=10),('[1]Pricing Schedule'!$J$105),
IF(AND(I1657=110000,R1657&gt;1682,R1657&lt;=1850.2,M1657&gt;10),('[1]Pricing Schedule'!$J$113),
IF(AND(I1657=110000,R1657&gt;2018.4,R1657&lt;=2186.6,M1657&lt;=10),('[1]Pricing Schedule'!$J$105),
IF(AND(I1657=110000,R1657&gt;2018.4,R1657&lt;=2186.6,M1657&gt;10),('[1]Pricing Schedule'!$J$113),999999999)))))))))))))))))))))))))))))))))))))))</f>
        <v>4</v>
      </c>
      <c r="U1657" s="40">
        <f t="shared" si="156"/>
        <v>58346.428571428572</v>
      </c>
      <c r="V1657" s="41">
        <f t="shared" si="157"/>
        <v>17.13900961008753</v>
      </c>
      <c r="Y1657" s="23">
        <v>205</v>
      </c>
      <c r="Z1657" s="23">
        <v>635</v>
      </c>
      <c r="AD1657" s="13"/>
      <c r="AE1657" s="13"/>
      <c r="AF1657" s="13"/>
      <c r="AR1657" s="35"/>
    </row>
    <row r="1658" spans="1:44">
      <c r="A1658" s="23">
        <v>1660</v>
      </c>
      <c r="B1658" s="23">
        <v>1660</v>
      </c>
      <c r="C1658" s="23" t="s">
        <v>2363</v>
      </c>
      <c r="D1658" s="23" t="s">
        <v>110</v>
      </c>
      <c r="E1658" s="23" t="s">
        <v>110</v>
      </c>
      <c r="F1658" s="23" t="s">
        <v>224</v>
      </c>
      <c r="G1658" s="23" t="s">
        <v>225</v>
      </c>
      <c r="H1658" s="23" t="s">
        <v>113</v>
      </c>
      <c r="I1658" s="13">
        <v>38000</v>
      </c>
      <c r="J1658" s="13">
        <v>38000</v>
      </c>
      <c r="K1658" s="13">
        <v>20000</v>
      </c>
      <c r="L1658" s="24">
        <v>7.5170000000000003</v>
      </c>
      <c r="M1658" s="37">
        <f t="shared" si="152"/>
        <v>8</v>
      </c>
      <c r="N1658" s="24">
        <v>0.88400000000000001</v>
      </c>
      <c r="O1658" s="13">
        <v>3</v>
      </c>
      <c r="P1658" s="36">
        <f t="shared" si="153"/>
        <v>0.88400000000000001</v>
      </c>
      <c r="Q1658" s="38">
        <f t="shared" si="154"/>
        <v>4.2</v>
      </c>
      <c r="R1658" s="37">
        <f t="shared" si="155"/>
        <v>4.2</v>
      </c>
      <c r="S1658" s="39">
        <f>IF(AND(I1658=38000,R1658&lt;=4.5,M1658&gt;8),'[1]Pricing Schedule'!$F$8+('[1]Pricing Schedule'!$F$9*M1658),
IF(AND(I1658=38000,R1658&lt;=4.5,M1658&lt;=8),'[1]Pricing Schedule'!$F$34+('[1]Pricing Schedule'!$F$36*M1658),
IF(AND(I1658=38000,R1658&gt;4.5,R1658&lt;=9,M1658&gt;8),'[1]Pricing Schedule'!$F$17+('[1]Pricing Schedule'!$F$18*M1658),
IF(AND(I1658=38000,R1658&gt;4.5,R1658&lt;=9,M1658&lt;=8),'[1]Pricing Schedule'!$F$34+('[1]Pricing Schedule'!$F$36*M1658),
IF(AND(I1658=38000,R1658&gt;9,R1658&lt;=12.8,M1658&gt;8),'[1]Pricing Schedule'!$F$26+('[1]Pricing Schedule'!$F$27*M1658),
IF(AND(I1658=38000,R1658&gt;9,R1658&lt;=12.8,M1658&lt;=8),'[1]Pricing Schedule'!$F$34+('[1]Pricing Schedule'!$F$36*M1658),
IF(AND(I1658=38000,R1658&gt;12.8,R1658&lt;=22.8),'[1]Pricing Schedule'!$F$34+('[1]Pricing Schedule'!$F$36*M1658),
IF(AND(I1658=38000,R1658&gt;22.8,R1658&lt;=30.2),'[1]Pricing Schedule'!$F$43+('[1]Pricing Schedule'!$F$45*M1658),
IF(AND(I1658=38000,R1658&gt;30.2,R1658&lt;=45.9),'[1]Pricing Schedule'!$F$52+('[1]Pricing Schedule'!$F$54*M1658),
IF(AND(I1658=38000,R1658&gt;45.9,R1658&lt;=123.4),'[1]Pricing Schedule'!$F$96+('[1]Pricing Schedule'!$F$97*M1658),
IF(AND(I1658=38000,R1658&gt;123.4,R1658&lt;=168.2,M1658&lt;=10),'[1]Pricing Schedule'!$F$103+('[1]Pricing Schedule'!$F$105*M1658),
IF(AND(I1658=38000,R1658&gt;123.4,R1658&lt;=168.2,M1658&gt;10),'[1]Pricing Schedule'!$F$111+('[1]Pricing Schedule'!$F$113*M1658),
IF(AND(I1658=38000,R1658&gt;157.4,R1658&lt;=336.4,M1658&lt;=10),('[1]Pricing Schedule'!$F$103+('[1]Pricing Schedule'!$F$105*M1658))*2,
IF(AND(I1658=38000,R1658&gt;157.4,R1658&lt;=336.4,M1658&gt;10),('[1]Pricing Schedule'!$F$111+('[1]Pricing Schedule'!$F$113*M1658))*2,
IF(AND(I1658=38000,R1658&gt;314.8,R1658&lt;=504.6,M1658&lt;=10),('[1]Pricing Schedule'!$F$103+('[1]Pricing Schedule'!$F$105*M1658))*3,
IF(AND(I1658=38000,R1658&gt;314.8,R1658&lt;=504.6,M1658&gt;10),('[1]Pricing Schedule'!$F$111+('[1]Pricing Schedule'!$F$113*M1658))*3,
IF(AND(I1658=38000,R1658&gt;472.2,R1658&lt;=672.8,M1658&lt;=10),('[1]Pricing Schedule'!$F$103+('[1]Pricing Schedule'!$F$105*M1658))*4,
IF(AND(I1658=38000,R1658&gt;472.2,R1658&lt;=672.8,M1658&gt;10),('[1]Pricing Schedule'!$F$111+('[1]Pricing Schedule'!$F$113*M1658))*4,
IF(AND(I1658=110000,R1658&lt;=12.8,M1658&gt;2),'[1]Pricing Schedule'!$F$62+('[1]Pricing Schedule'!$F$63*M1658),
IF(AND(I1658=110000,R1658&lt;=12.8,M1658&lt;=2),'[1]Pricing Schedule'!$F$96+('[1]Pricing Schedule'!$F$97*M1658),
IF(AND(I1658=110000,R1658&gt;12.8,R1658&lt;=22.8,M1658&gt;3),'[1]Pricing Schedule'!$F$71+('[1]Pricing Schedule'!$F$72*M1658),
IF(AND(I1658=110000,R1658&gt;12.8,R1658&lt;=22.8,M1658&lt;=3),'[1]Pricing Schedule'!$F$96+('[1]Pricing Schedule'!$F$97*M1658),
IF(AND(I1658=110000,R1658&gt;22.8,R1658&lt;=30.2),'[1]Pricing Schedule'!$F$80+('[1]Pricing Schedule'!$F$81*M1658),
IF(AND(I1658=110000,R1658&gt;30.2,R1658&lt;=45.9),'[1]Pricing Schedule'!$F$89+('[1]Pricing Schedule'!$F$90*M1658),
IF(AND(I1658=110000,R1658&gt;45.9,R1658&lt;=123.4),'[1]Pricing Schedule'!$F$96+('[1]Pricing Schedule'!$F$97*M1658),
IF(AND(I1658=110000,R1658&gt;123.4,R1658&lt;=168.2,M1658&lt;=10),'[1]Pricing Schedule'!$F$103+('[1]Pricing Schedule'!$F$105*M1658),
IF(AND(I1658=110000,R1658&gt;123.4,R1658&lt;=168.2,M1658&gt;10),'[1]Pricing Schedule'!$F$111+('[1]Pricing Schedule'!$F$113*M1658),
IF(AND(I1658=110000,R1658&gt;168.2,R1658&lt;=336.4,M1658&lt;=10),('[1]Pricing Schedule'!$F$103+('[1]Pricing Schedule'!$F$105*M1658))*2,
IF(AND(I1658=110000,R1658&gt;168.2,R1658&lt;=336.4,M1658&gt;10),('[1]Pricing Schedule'!$F$111+('[1]Pricing Schedule'!$F$113*M1658))*2,
IF(AND(I1658=110000,R1658&gt;336.4,R1658&lt;=504.6,M1658&lt;=10),('[1]Pricing Schedule'!$F$103+('[1]Pricing Schedule'!$F$105*M1658))*3,
IF(AND(I1658=110000,R1658&gt;336.4,R1658&lt;=504.6,M1658&gt;10),('[1]Pricing Schedule'!$F$111+('[1]Pricing Schedule'!$F$113*M1658))*3,
IF(AND(I1658=110000,R1658&gt;504.6,R1658&lt;=672.8,M1658&lt;=10),('[1]Pricing Schedule'!$F$103+('[1]Pricing Schedule'!$F$105*M1658))*4,
IF(AND(I1658=110000,R1658&gt;504.6,R1658&lt;=672.8,M1658&gt;10),('[1]Pricing Schedule'!$F$111+('[1]Pricing Schedule'!$F$113*M1658))*4,
IF(AND(I1658=110000,R1658&gt;672.8,R1658&lt;=841,M1658&lt;=10),('[1]Pricing Schedule'!$F$103+('[1]Pricing Schedule'!$F$105*M1658))*5,
IF(AND(I1658=110000,R1658&gt;672.8,R1658&lt;=841,M1658&gt;10),('[1]Pricing Schedule'!$F$111+('[1]Pricing Schedule'!$F$113*M1658))*5,
IF(AND(I1658=110000,R1658&gt;672.8,R1658&lt;=841,M1658&lt;=10),('[1]Pricing Schedule'!$F$103+('[1]Pricing Schedule'!$F$105*M1658))*5,
IF(AND(I1658=110000,R1658&gt;672.8,R1658&lt;=841,M1658&gt;10),('[1]Pricing Schedule'!$F$111+('[1]Pricing Schedule'!$F$113*M1658))*5,
IF(AND(I1658=110000,R1658&gt;1345.6,R1658&lt;=1513.8,M1658&lt;=10),('[1]Pricing Schedule'!$F$103+('[1]Pricing Schedule'!$F$105*M1658))*9,
IF(AND(I1658=110000,R1658&gt;1345.6,R1658&lt;=1513.8,M1658&gt;10),('[1]Pricing Schedule'!$F$111+('[1]Pricing Schedule'!$F$113*M1658))*9,
9999999999)))))))))))))))))))))))))))))))))))))))</f>
        <v>909950</v>
      </c>
      <c r="T1658" s="21">
        <f>IF(AND(I1658=38000,R1658&lt;=4.5,M1658&gt;8),'[1]Pricing Schedule'!$J$9,
IF(AND(I1658=38000,R1658&lt;=4.5,M1658&lt;=8),'[1]Pricing Schedule'!$J$36,
IF(AND(I1658=38000,R1658&gt;4.5,R1658&lt;=9,M1658&gt;8),'[1]Pricing Schedule'!$J$18,
IF(AND(I1658=38000,R1658&gt;4.5,R1658&lt;=9,M1658&lt;=8),'[1]Pricing Schedule'!$J$36,
IF(AND(I1658=38000,R1658&gt;9,R1658&lt;=12.8,M1658&gt;8),'[1]Pricing Schedule'!$J$27,
IF(AND(I1658=38000,R1658&gt;9,R1658&lt;=12.8,M1658&lt;=8),'[1]Pricing Schedule'!$J$36,
IF(AND(I1658=38000,R1658&gt;12.8,R1658&lt;=22.8),'[1]Pricing Schedule'!$J$36,
IF(AND(I1658=38000,R1658&gt;22.8,R1658&lt;=30.2),'[1]Pricing Schedule'!$J$45,
IF(AND(I1658=38000,R1658&gt;30.2,R1658&lt;=45.9),'[1]Pricing Schedule'!$J$54,
IF(AND(I1658=38000,R1658&gt;45.9,R1658&lt;=123.4),'[1]Pricing Schedule'!$J$97,
IF(AND(I1658=38000,R1658&gt;123.4,R1658&lt;=168.2,M1658&lt;=10),'[1]Pricing Schedule'!$J$105,
IF(AND(I1658=38000,R1658&gt;123.4,R1658&lt;=168.2,M1658&gt;10),'[1]Pricing Schedule'!$J$113,
IF(AND(I1658=38000,R1658&gt;168.2,R1658&lt;=336.4,M1658&lt;=10),('[1]Pricing Schedule'!$J$105),
IF(AND(I1658=38000,R1658&gt;168.2,R1658&lt;=336.4,M1658&gt;10),('[1]Pricing Schedule'!$J$113),
IF(AND(I1658=38000,R1658&gt;336.4,R1658&lt;=504.6,M1658&lt;=10),('[1]Pricing Schedule'!$J$105),
IF(AND(I1658=38000,R1658&gt;336.4,R1658&lt;=504.6,M1658&gt;10),('[1]Pricing Schedule'!$J$113),
IF(AND(I1658=38000,R1658&gt;504.6,R1658&lt;=672.8,M1658&lt;=10),('[1]Pricing Schedule'!$J$105),
IF(AND(I1658=38000,R1658&gt;504.6,R1658&lt;=672.8,M1658&gt;10),('[1]Pricing Schedule'!$J$113),
IF(AND(I1658=110000,R1658&lt;=12.8,M1658&gt;2),'[1]Pricing Schedule'!$J$63,
IF(AND(I1658=110000,R1658&lt;=12.8,M1658&lt;=2),'[1]Pricing Schedule'!$J$97,
IF(AND(I1658=110000,R1658&gt;12.8,R1658&lt;=22.8,M1658&gt;3),'[1]Pricing Schedule'!$J$72,
IF(AND(I1658=110000,R1658&gt;12.8,R1658&lt;=22.8,M1658&lt;=3),'[1]Pricing Schedule'!$J$97,
IF(AND(I1658=110000,R1658&gt;22.8,R1658&lt;=30.2),'[1]Pricing Schedule'!$J$81,
IF(AND(I1658=110000,R1658&gt;30.2,R1658&lt;=45.9),'[1]Pricing Schedule'!$J$90,
IF(AND(I1658=110000,R1658&gt;45.9,R1658&lt;=123.4),'[1]Pricing Schedule'!$J$97,
IF(AND(I1658=110000,R1658&gt;123.4,R1658&lt;=168.2,M1658&lt;=10),'[1]Pricing Schedule'!$J$105,
IF(AND(I1658=110000,R1658&gt;123.4,R1658&lt;=168.2,M1658&gt;10),'[1]Pricing Schedule'!$J$113,
IF(AND(I1658=110000,R1658&gt;168.2,R1658&lt;=336.2,M1658&lt;=10),('[1]Pricing Schedule'!$J$105),
IF(AND(I1658=110000,R1658&gt;168.2,R1658&lt;=336.2,M1658&gt;10),('[1]Pricing Schedule'!$J$113),
IF(AND(I1658=110000,R1658&gt;336.4,R1658&lt;=504.6,M1658&lt;=10),('[1]Pricing Schedule'!$J$105),
IF(AND(I1658=110000,R1658&gt;336.4,R1658&lt;=504.6,M1658&gt;10),('[1]Pricing Schedule'!$J$113),
IF(AND(I1658=110000,R1658&gt;504.6,R1658&lt;=672.8,M1658&lt;=10),('[1]Pricing Schedule'!$J$105),
IF(AND(I1658=110000,R1658&gt;504.6,R1658&lt;=672.8,M1658&gt;10),('[1]Pricing Schedule'!$J$113),
IF(AND(I1658=110000,R1658&gt;672.8,R1658&lt;=841,M1658&lt;=10),('[1]Pricing Schedule'!$J$105),
IF(AND(I1658=110000,R1658&gt;672.8,R1658&lt;=841,M1658&gt;10),('[1]Pricing Schedule'!$J$113),
IF(AND(I1658=110000,R1658&gt;1682,R1658&lt;=1850.2,M1658&lt;=10),('[1]Pricing Schedule'!$J$105),
IF(AND(I1658=110000,R1658&gt;1682,R1658&lt;=1850.2,M1658&gt;10),('[1]Pricing Schedule'!$J$113),
IF(AND(I1658=110000,R1658&gt;2018.4,R1658&lt;=2186.6,M1658&lt;=10),('[1]Pricing Schedule'!$J$105),
IF(AND(I1658=110000,R1658&gt;2018.4,R1658&lt;=2186.6,M1658&gt;10),('[1]Pricing Schedule'!$J$113),999999999)))))))))))))))))))))))))))))))))))))))</f>
        <v>4</v>
      </c>
      <c r="U1658" s="40">
        <f t="shared" si="156"/>
        <v>216654.76190476189</v>
      </c>
      <c r="V1658" s="41">
        <f t="shared" si="157"/>
        <v>4.6156382218803227</v>
      </c>
      <c r="Y1658" s="23">
        <v>109</v>
      </c>
      <c r="Z1658" s="23">
        <v>634</v>
      </c>
      <c r="AD1658" s="13"/>
      <c r="AE1658" s="13"/>
      <c r="AF1658" s="13"/>
      <c r="AR1658" s="35"/>
    </row>
    <row r="1659" spans="1:44">
      <c r="A1659" s="23">
        <v>1661</v>
      </c>
      <c r="B1659" s="23">
        <v>1661</v>
      </c>
      <c r="C1659" s="23" t="s">
        <v>2364</v>
      </c>
      <c r="D1659" s="23" t="s">
        <v>110</v>
      </c>
      <c r="E1659" s="23" t="s">
        <v>110</v>
      </c>
      <c r="F1659" s="23" t="s">
        <v>156</v>
      </c>
      <c r="G1659" s="23" t="s">
        <v>157</v>
      </c>
      <c r="H1659" s="23" t="s">
        <v>113</v>
      </c>
      <c r="I1659" s="13">
        <v>38000</v>
      </c>
      <c r="J1659" s="13">
        <v>38000</v>
      </c>
      <c r="K1659" s="13">
        <v>20000</v>
      </c>
      <c r="L1659" s="24">
        <v>9.0210000000000008</v>
      </c>
      <c r="M1659" s="37">
        <f t="shared" si="152"/>
        <v>10</v>
      </c>
      <c r="N1659" s="24">
        <v>1.764</v>
      </c>
      <c r="O1659" s="13">
        <v>3</v>
      </c>
      <c r="P1659" s="36">
        <f t="shared" si="153"/>
        <v>1.323</v>
      </c>
      <c r="Q1659" s="38">
        <f t="shared" si="154"/>
        <v>8.4</v>
      </c>
      <c r="R1659" s="37">
        <f t="shared" si="155"/>
        <v>8.4</v>
      </c>
      <c r="S1659" s="39">
        <f>IF(AND(I1659=38000,R1659&lt;=4.5,M1659&gt;8),'[1]Pricing Schedule'!$F$8+('[1]Pricing Schedule'!$F$9*M1659),
IF(AND(I1659=38000,R1659&lt;=4.5,M1659&lt;=8),'[1]Pricing Schedule'!$F$34+('[1]Pricing Schedule'!$F$36*M1659),
IF(AND(I1659=38000,R1659&gt;4.5,R1659&lt;=9,M1659&gt;8),'[1]Pricing Schedule'!$F$17+('[1]Pricing Schedule'!$F$18*M1659),
IF(AND(I1659=38000,R1659&gt;4.5,R1659&lt;=9,M1659&lt;=8),'[1]Pricing Schedule'!$F$34+('[1]Pricing Schedule'!$F$36*M1659),
IF(AND(I1659=38000,R1659&gt;9,R1659&lt;=12.8,M1659&gt;8),'[1]Pricing Schedule'!$F$26+('[1]Pricing Schedule'!$F$27*M1659),
IF(AND(I1659=38000,R1659&gt;9,R1659&lt;=12.8,M1659&lt;=8),'[1]Pricing Schedule'!$F$34+('[1]Pricing Schedule'!$F$36*M1659),
IF(AND(I1659=38000,R1659&gt;12.8,R1659&lt;=22.8),'[1]Pricing Schedule'!$F$34+('[1]Pricing Schedule'!$F$36*M1659),
IF(AND(I1659=38000,R1659&gt;22.8,R1659&lt;=30.2),'[1]Pricing Schedule'!$F$43+('[1]Pricing Schedule'!$F$45*M1659),
IF(AND(I1659=38000,R1659&gt;30.2,R1659&lt;=45.9),'[1]Pricing Schedule'!$F$52+('[1]Pricing Schedule'!$F$54*M1659),
IF(AND(I1659=38000,R1659&gt;45.9,R1659&lt;=123.4),'[1]Pricing Schedule'!$F$96+('[1]Pricing Schedule'!$F$97*M1659),
IF(AND(I1659=38000,R1659&gt;123.4,R1659&lt;=168.2,M1659&lt;=10),'[1]Pricing Schedule'!$F$103+('[1]Pricing Schedule'!$F$105*M1659),
IF(AND(I1659=38000,R1659&gt;123.4,R1659&lt;=168.2,M1659&gt;10),'[1]Pricing Schedule'!$F$111+('[1]Pricing Schedule'!$F$113*M1659),
IF(AND(I1659=38000,R1659&gt;157.4,R1659&lt;=336.4,M1659&lt;=10),('[1]Pricing Schedule'!$F$103+('[1]Pricing Schedule'!$F$105*M1659))*2,
IF(AND(I1659=38000,R1659&gt;157.4,R1659&lt;=336.4,M1659&gt;10),('[1]Pricing Schedule'!$F$111+('[1]Pricing Schedule'!$F$113*M1659))*2,
IF(AND(I1659=38000,R1659&gt;314.8,R1659&lt;=504.6,M1659&lt;=10),('[1]Pricing Schedule'!$F$103+('[1]Pricing Schedule'!$F$105*M1659))*3,
IF(AND(I1659=38000,R1659&gt;314.8,R1659&lt;=504.6,M1659&gt;10),('[1]Pricing Schedule'!$F$111+('[1]Pricing Schedule'!$F$113*M1659))*3,
IF(AND(I1659=38000,R1659&gt;472.2,R1659&lt;=672.8,M1659&lt;=10),('[1]Pricing Schedule'!$F$103+('[1]Pricing Schedule'!$F$105*M1659))*4,
IF(AND(I1659=38000,R1659&gt;472.2,R1659&lt;=672.8,M1659&gt;10),('[1]Pricing Schedule'!$F$111+('[1]Pricing Schedule'!$F$113*M1659))*4,
IF(AND(I1659=110000,R1659&lt;=12.8,M1659&gt;2),'[1]Pricing Schedule'!$F$62+('[1]Pricing Schedule'!$F$63*M1659),
IF(AND(I1659=110000,R1659&lt;=12.8,M1659&lt;=2),'[1]Pricing Schedule'!$F$96+('[1]Pricing Schedule'!$F$97*M1659),
IF(AND(I1659=110000,R1659&gt;12.8,R1659&lt;=22.8,M1659&gt;3),'[1]Pricing Schedule'!$F$71+('[1]Pricing Schedule'!$F$72*M1659),
IF(AND(I1659=110000,R1659&gt;12.8,R1659&lt;=22.8,M1659&lt;=3),'[1]Pricing Schedule'!$F$96+('[1]Pricing Schedule'!$F$97*M1659),
IF(AND(I1659=110000,R1659&gt;22.8,R1659&lt;=30.2),'[1]Pricing Schedule'!$F$80+('[1]Pricing Schedule'!$F$81*M1659),
IF(AND(I1659=110000,R1659&gt;30.2,R1659&lt;=45.9),'[1]Pricing Schedule'!$F$89+('[1]Pricing Schedule'!$F$90*M1659),
IF(AND(I1659=110000,R1659&gt;45.9,R1659&lt;=123.4),'[1]Pricing Schedule'!$F$96+('[1]Pricing Schedule'!$F$97*M1659),
IF(AND(I1659=110000,R1659&gt;123.4,R1659&lt;=168.2,M1659&lt;=10),'[1]Pricing Schedule'!$F$103+('[1]Pricing Schedule'!$F$105*M1659),
IF(AND(I1659=110000,R1659&gt;123.4,R1659&lt;=168.2,M1659&gt;10),'[1]Pricing Schedule'!$F$111+('[1]Pricing Schedule'!$F$113*M1659),
IF(AND(I1659=110000,R1659&gt;168.2,R1659&lt;=336.4,M1659&lt;=10),('[1]Pricing Schedule'!$F$103+('[1]Pricing Schedule'!$F$105*M1659))*2,
IF(AND(I1659=110000,R1659&gt;168.2,R1659&lt;=336.4,M1659&gt;10),('[1]Pricing Schedule'!$F$111+('[1]Pricing Schedule'!$F$113*M1659))*2,
IF(AND(I1659=110000,R1659&gt;336.4,R1659&lt;=504.6,M1659&lt;=10),('[1]Pricing Schedule'!$F$103+('[1]Pricing Schedule'!$F$105*M1659))*3,
IF(AND(I1659=110000,R1659&gt;336.4,R1659&lt;=504.6,M1659&gt;10),('[1]Pricing Schedule'!$F$111+('[1]Pricing Schedule'!$F$113*M1659))*3,
IF(AND(I1659=110000,R1659&gt;504.6,R1659&lt;=672.8,M1659&lt;=10),('[1]Pricing Schedule'!$F$103+('[1]Pricing Schedule'!$F$105*M1659))*4,
IF(AND(I1659=110000,R1659&gt;504.6,R1659&lt;=672.8,M1659&gt;10),('[1]Pricing Schedule'!$F$111+('[1]Pricing Schedule'!$F$113*M1659))*4,
IF(AND(I1659=110000,R1659&gt;672.8,R1659&lt;=841,M1659&lt;=10),('[1]Pricing Schedule'!$F$103+('[1]Pricing Schedule'!$F$105*M1659))*5,
IF(AND(I1659=110000,R1659&gt;672.8,R1659&lt;=841,M1659&gt;10),('[1]Pricing Schedule'!$F$111+('[1]Pricing Schedule'!$F$113*M1659))*5,
IF(AND(I1659=110000,R1659&gt;672.8,R1659&lt;=841,M1659&lt;=10),('[1]Pricing Schedule'!$F$103+('[1]Pricing Schedule'!$F$105*M1659))*5,
IF(AND(I1659=110000,R1659&gt;672.8,R1659&lt;=841,M1659&gt;10),('[1]Pricing Schedule'!$F$111+('[1]Pricing Schedule'!$F$113*M1659))*5,
IF(AND(I1659=110000,R1659&gt;1345.6,R1659&lt;=1513.8,M1659&lt;=10),('[1]Pricing Schedule'!$F$103+('[1]Pricing Schedule'!$F$105*M1659))*9,
IF(AND(I1659=110000,R1659&gt;1345.6,R1659&lt;=1513.8,M1659&gt;10),('[1]Pricing Schedule'!$F$111+('[1]Pricing Schedule'!$F$113*M1659))*9,
9999999999)))))))))))))))))))))))))))))))))))))))</f>
        <v>1432500</v>
      </c>
      <c r="T1659" s="21">
        <f>IF(AND(I1659=38000,R1659&lt;=4.5,M1659&gt;8),'[1]Pricing Schedule'!$J$9,
IF(AND(I1659=38000,R1659&lt;=4.5,M1659&lt;=8),'[1]Pricing Schedule'!$J$36,
IF(AND(I1659=38000,R1659&gt;4.5,R1659&lt;=9,M1659&gt;8),'[1]Pricing Schedule'!$J$18,
IF(AND(I1659=38000,R1659&gt;4.5,R1659&lt;=9,M1659&lt;=8),'[1]Pricing Schedule'!$J$36,
IF(AND(I1659=38000,R1659&gt;9,R1659&lt;=12.8,M1659&gt;8),'[1]Pricing Schedule'!$J$27,
IF(AND(I1659=38000,R1659&gt;9,R1659&lt;=12.8,M1659&lt;=8),'[1]Pricing Schedule'!$J$36,
IF(AND(I1659=38000,R1659&gt;12.8,R1659&lt;=22.8),'[1]Pricing Schedule'!$J$36,
IF(AND(I1659=38000,R1659&gt;22.8,R1659&lt;=30.2),'[1]Pricing Schedule'!$J$45,
IF(AND(I1659=38000,R1659&gt;30.2,R1659&lt;=45.9),'[1]Pricing Schedule'!$J$54,
IF(AND(I1659=38000,R1659&gt;45.9,R1659&lt;=123.4),'[1]Pricing Schedule'!$J$97,
IF(AND(I1659=38000,R1659&gt;123.4,R1659&lt;=168.2,M1659&lt;=10),'[1]Pricing Schedule'!$J$105,
IF(AND(I1659=38000,R1659&gt;123.4,R1659&lt;=168.2,M1659&gt;10),'[1]Pricing Schedule'!$J$113,
IF(AND(I1659=38000,R1659&gt;168.2,R1659&lt;=336.4,M1659&lt;=10),('[1]Pricing Schedule'!$J$105),
IF(AND(I1659=38000,R1659&gt;168.2,R1659&lt;=336.4,M1659&gt;10),('[1]Pricing Schedule'!$J$113),
IF(AND(I1659=38000,R1659&gt;336.4,R1659&lt;=504.6,M1659&lt;=10),('[1]Pricing Schedule'!$J$105),
IF(AND(I1659=38000,R1659&gt;336.4,R1659&lt;=504.6,M1659&gt;10),('[1]Pricing Schedule'!$J$113),
IF(AND(I1659=38000,R1659&gt;504.6,R1659&lt;=672.8,M1659&lt;=10),('[1]Pricing Schedule'!$J$105),
IF(AND(I1659=38000,R1659&gt;504.6,R1659&lt;=672.8,M1659&gt;10),('[1]Pricing Schedule'!$J$113),
IF(AND(I1659=110000,R1659&lt;=12.8,M1659&gt;2),'[1]Pricing Schedule'!$J$63,
IF(AND(I1659=110000,R1659&lt;=12.8,M1659&lt;=2),'[1]Pricing Schedule'!$J$97,
IF(AND(I1659=110000,R1659&gt;12.8,R1659&lt;=22.8,M1659&gt;3),'[1]Pricing Schedule'!$J$72,
IF(AND(I1659=110000,R1659&gt;12.8,R1659&lt;=22.8,M1659&lt;=3),'[1]Pricing Schedule'!$J$97,
IF(AND(I1659=110000,R1659&gt;22.8,R1659&lt;=30.2),'[1]Pricing Schedule'!$J$81,
IF(AND(I1659=110000,R1659&gt;30.2,R1659&lt;=45.9),'[1]Pricing Schedule'!$J$90,
IF(AND(I1659=110000,R1659&gt;45.9,R1659&lt;=123.4),'[1]Pricing Schedule'!$J$97,
IF(AND(I1659=110000,R1659&gt;123.4,R1659&lt;=168.2,M1659&lt;=10),'[1]Pricing Schedule'!$J$105,
IF(AND(I1659=110000,R1659&gt;123.4,R1659&lt;=168.2,M1659&gt;10),'[1]Pricing Schedule'!$J$113,
IF(AND(I1659=110000,R1659&gt;168.2,R1659&lt;=336.2,M1659&lt;=10),('[1]Pricing Schedule'!$J$105),
IF(AND(I1659=110000,R1659&gt;168.2,R1659&lt;=336.2,M1659&gt;10),('[1]Pricing Schedule'!$J$113),
IF(AND(I1659=110000,R1659&gt;336.4,R1659&lt;=504.6,M1659&lt;=10),('[1]Pricing Schedule'!$J$105),
IF(AND(I1659=110000,R1659&gt;336.4,R1659&lt;=504.6,M1659&gt;10),('[1]Pricing Schedule'!$J$113),
IF(AND(I1659=110000,R1659&gt;504.6,R1659&lt;=672.8,M1659&lt;=10),('[1]Pricing Schedule'!$J$105),
IF(AND(I1659=110000,R1659&gt;504.6,R1659&lt;=672.8,M1659&gt;10),('[1]Pricing Schedule'!$J$113),
IF(AND(I1659=110000,R1659&gt;672.8,R1659&lt;=841,M1659&lt;=10),('[1]Pricing Schedule'!$J$105),
IF(AND(I1659=110000,R1659&gt;672.8,R1659&lt;=841,M1659&gt;10),('[1]Pricing Schedule'!$J$113),
IF(AND(I1659=110000,R1659&gt;1682,R1659&lt;=1850.2,M1659&lt;=10),('[1]Pricing Schedule'!$J$105),
IF(AND(I1659=110000,R1659&gt;1682,R1659&lt;=1850.2,M1659&gt;10),('[1]Pricing Schedule'!$J$113),
IF(AND(I1659=110000,R1659&gt;2018.4,R1659&lt;=2186.6,M1659&lt;=10),('[1]Pricing Schedule'!$J$105),
IF(AND(I1659=110000,R1659&gt;2018.4,R1659&lt;=2186.6,M1659&gt;10),('[1]Pricing Schedule'!$J$113),999999999)))))))))))))))))))))))))))))))))))))))</f>
        <v>2</v>
      </c>
      <c r="U1659" s="40">
        <f t="shared" si="156"/>
        <v>170535.71428571429</v>
      </c>
      <c r="V1659" s="41">
        <f t="shared" si="157"/>
        <v>5.8638743455497382</v>
      </c>
      <c r="Y1659" s="23">
        <v>252</v>
      </c>
      <c r="Z1659" s="23">
        <v>635</v>
      </c>
      <c r="AD1659" s="13"/>
      <c r="AE1659" s="13"/>
      <c r="AF1659" s="13"/>
      <c r="AR1659" s="35"/>
    </row>
    <row r="1660" spans="1:44">
      <c r="A1660" s="23">
        <v>1662</v>
      </c>
      <c r="B1660" s="23">
        <v>1662</v>
      </c>
      <c r="C1660" s="23" t="s">
        <v>2365</v>
      </c>
      <c r="D1660" s="23" t="s">
        <v>110</v>
      </c>
      <c r="E1660" s="23" t="s">
        <v>110</v>
      </c>
      <c r="F1660" s="23" t="s">
        <v>224</v>
      </c>
      <c r="G1660" s="23" t="s">
        <v>225</v>
      </c>
      <c r="H1660" s="23" t="s">
        <v>113</v>
      </c>
      <c r="I1660" s="13">
        <v>38000</v>
      </c>
      <c r="J1660" s="13">
        <v>38000</v>
      </c>
      <c r="K1660" s="13">
        <v>20000</v>
      </c>
      <c r="L1660" s="24">
        <v>5.1520000000000001</v>
      </c>
      <c r="M1660" s="37">
        <f t="shared" si="152"/>
        <v>6</v>
      </c>
      <c r="N1660" s="24">
        <v>2.335</v>
      </c>
      <c r="O1660" s="13">
        <v>3</v>
      </c>
      <c r="P1660" s="36">
        <f t="shared" si="153"/>
        <v>1.75125</v>
      </c>
      <c r="Q1660" s="38">
        <f t="shared" si="154"/>
        <v>8.4</v>
      </c>
      <c r="R1660" s="37">
        <f t="shared" si="155"/>
        <v>8.4</v>
      </c>
      <c r="S1660" s="39">
        <f>IF(AND(I1660=38000,R1660&lt;=4.5,M1660&gt;8),'[1]Pricing Schedule'!$F$8+('[1]Pricing Schedule'!$F$9*M1660),
IF(AND(I1660=38000,R1660&lt;=4.5,M1660&lt;=8),'[1]Pricing Schedule'!$F$34+('[1]Pricing Schedule'!$F$36*M1660),
IF(AND(I1660=38000,R1660&gt;4.5,R1660&lt;=9,M1660&gt;8),'[1]Pricing Schedule'!$F$17+('[1]Pricing Schedule'!$F$18*M1660),
IF(AND(I1660=38000,R1660&gt;4.5,R1660&lt;=9,M1660&lt;=8),'[1]Pricing Schedule'!$F$34+('[1]Pricing Schedule'!$F$36*M1660),
IF(AND(I1660=38000,R1660&gt;9,R1660&lt;=12.8,M1660&gt;8),'[1]Pricing Schedule'!$F$26+('[1]Pricing Schedule'!$F$27*M1660),
IF(AND(I1660=38000,R1660&gt;9,R1660&lt;=12.8,M1660&lt;=8),'[1]Pricing Schedule'!$F$34+('[1]Pricing Schedule'!$F$36*M1660),
IF(AND(I1660=38000,R1660&gt;12.8,R1660&lt;=22.8),'[1]Pricing Schedule'!$F$34+('[1]Pricing Schedule'!$F$36*M1660),
IF(AND(I1660=38000,R1660&gt;22.8,R1660&lt;=30.2),'[1]Pricing Schedule'!$F$43+('[1]Pricing Schedule'!$F$45*M1660),
IF(AND(I1660=38000,R1660&gt;30.2,R1660&lt;=45.9),'[1]Pricing Schedule'!$F$52+('[1]Pricing Schedule'!$F$54*M1660),
IF(AND(I1660=38000,R1660&gt;45.9,R1660&lt;=123.4),'[1]Pricing Schedule'!$F$96+('[1]Pricing Schedule'!$F$97*M1660),
IF(AND(I1660=38000,R1660&gt;123.4,R1660&lt;=168.2,M1660&lt;=10),'[1]Pricing Schedule'!$F$103+('[1]Pricing Schedule'!$F$105*M1660),
IF(AND(I1660=38000,R1660&gt;123.4,R1660&lt;=168.2,M1660&gt;10),'[1]Pricing Schedule'!$F$111+('[1]Pricing Schedule'!$F$113*M1660),
IF(AND(I1660=38000,R1660&gt;157.4,R1660&lt;=336.4,M1660&lt;=10),('[1]Pricing Schedule'!$F$103+('[1]Pricing Schedule'!$F$105*M1660))*2,
IF(AND(I1660=38000,R1660&gt;157.4,R1660&lt;=336.4,M1660&gt;10),('[1]Pricing Schedule'!$F$111+('[1]Pricing Schedule'!$F$113*M1660))*2,
IF(AND(I1660=38000,R1660&gt;314.8,R1660&lt;=504.6,M1660&lt;=10),('[1]Pricing Schedule'!$F$103+('[1]Pricing Schedule'!$F$105*M1660))*3,
IF(AND(I1660=38000,R1660&gt;314.8,R1660&lt;=504.6,M1660&gt;10),('[1]Pricing Schedule'!$F$111+('[1]Pricing Schedule'!$F$113*M1660))*3,
IF(AND(I1660=38000,R1660&gt;472.2,R1660&lt;=672.8,M1660&lt;=10),('[1]Pricing Schedule'!$F$103+('[1]Pricing Schedule'!$F$105*M1660))*4,
IF(AND(I1660=38000,R1660&gt;472.2,R1660&lt;=672.8,M1660&gt;10),('[1]Pricing Schedule'!$F$111+('[1]Pricing Schedule'!$F$113*M1660))*4,
IF(AND(I1660=110000,R1660&lt;=12.8,M1660&gt;2),'[1]Pricing Schedule'!$F$62+('[1]Pricing Schedule'!$F$63*M1660),
IF(AND(I1660=110000,R1660&lt;=12.8,M1660&lt;=2),'[1]Pricing Schedule'!$F$96+('[1]Pricing Schedule'!$F$97*M1660),
IF(AND(I1660=110000,R1660&gt;12.8,R1660&lt;=22.8,M1660&gt;3),'[1]Pricing Schedule'!$F$71+('[1]Pricing Schedule'!$F$72*M1660),
IF(AND(I1660=110000,R1660&gt;12.8,R1660&lt;=22.8,M1660&lt;=3),'[1]Pricing Schedule'!$F$96+('[1]Pricing Schedule'!$F$97*M1660),
IF(AND(I1660=110000,R1660&gt;22.8,R1660&lt;=30.2),'[1]Pricing Schedule'!$F$80+('[1]Pricing Schedule'!$F$81*M1660),
IF(AND(I1660=110000,R1660&gt;30.2,R1660&lt;=45.9),'[1]Pricing Schedule'!$F$89+('[1]Pricing Schedule'!$F$90*M1660),
IF(AND(I1660=110000,R1660&gt;45.9,R1660&lt;=123.4),'[1]Pricing Schedule'!$F$96+('[1]Pricing Schedule'!$F$97*M1660),
IF(AND(I1660=110000,R1660&gt;123.4,R1660&lt;=168.2,M1660&lt;=10),'[1]Pricing Schedule'!$F$103+('[1]Pricing Schedule'!$F$105*M1660),
IF(AND(I1660=110000,R1660&gt;123.4,R1660&lt;=168.2,M1660&gt;10),'[1]Pricing Schedule'!$F$111+('[1]Pricing Schedule'!$F$113*M1660),
IF(AND(I1660=110000,R1660&gt;168.2,R1660&lt;=336.4,M1660&lt;=10),('[1]Pricing Schedule'!$F$103+('[1]Pricing Schedule'!$F$105*M1660))*2,
IF(AND(I1660=110000,R1660&gt;168.2,R1660&lt;=336.4,M1660&gt;10),('[1]Pricing Schedule'!$F$111+('[1]Pricing Schedule'!$F$113*M1660))*2,
IF(AND(I1660=110000,R1660&gt;336.4,R1660&lt;=504.6,M1660&lt;=10),('[1]Pricing Schedule'!$F$103+('[1]Pricing Schedule'!$F$105*M1660))*3,
IF(AND(I1660=110000,R1660&gt;336.4,R1660&lt;=504.6,M1660&gt;10),('[1]Pricing Schedule'!$F$111+('[1]Pricing Schedule'!$F$113*M1660))*3,
IF(AND(I1660=110000,R1660&gt;504.6,R1660&lt;=672.8,M1660&lt;=10),('[1]Pricing Schedule'!$F$103+('[1]Pricing Schedule'!$F$105*M1660))*4,
IF(AND(I1660=110000,R1660&gt;504.6,R1660&lt;=672.8,M1660&gt;10),('[1]Pricing Schedule'!$F$111+('[1]Pricing Schedule'!$F$113*M1660))*4,
IF(AND(I1660=110000,R1660&gt;672.8,R1660&lt;=841,M1660&lt;=10),('[1]Pricing Schedule'!$F$103+('[1]Pricing Schedule'!$F$105*M1660))*5,
IF(AND(I1660=110000,R1660&gt;672.8,R1660&lt;=841,M1660&gt;10),('[1]Pricing Schedule'!$F$111+('[1]Pricing Schedule'!$F$113*M1660))*5,
IF(AND(I1660=110000,R1660&gt;672.8,R1660&lt;=841,M1660&lt;=10),('[1]Pricing Schedule'!$F$103+('[1]Pricing Schedule'!$F$105*M1660))*5,
IF(AND(I1660=110000,R1660&gt;672.8,R1660&lt;=841,M1660&gt;10),('[1]Pricing Schedule'!$F$111+('[1]Pricing Schedule'!$F$113*M1660))*5,
IF(AND(I1660=110000,R1660&gt;1345.6,R1660&lt;=1513.8,M1660&lt;=10),('[1]Pricing Schedule'!$F$103+('[1]Pricing Schedule'!$F$105*M1660))*9,
IF(AND(I1660=110000,R1660&gt;1345.6,R1660&lt;=1513.8,M1660&gt;10),('[1]Pricing Schedule'!$F$111+('[1]Pricing Schedule'!$F$113*M1660))*9,
9999999999)))))))))))))))))))))))))))))))))))))))</f>
        <v>769410</v>
      </c>
      <c r="T1660" s="21">
        <f>IF(AND(I1660=38000,R1660&lt;=4.5,M1660&gt;8),'[1]Pricing Schedule'!$J$9,
IF(AND(I1660=38000,R1660&lt;=4.5,M1660&lt;=8),'[1]Pricing Schedule'!$J$36,
IF(AND(I1660=38000,R1660&gt;4.5,R1660&lt;=9,M1660&gt;8),'[1]Pricing Schedule'!$J$18,
IF(AND(I1660=38000,R1660&gt;4.5,R1660&lt;=9,M1660&lt;=8),'[1]Pricing Schedule'!$J$36,
IF(AND(I1660=38000,R1660&gt;9,R1660&lt;=12.8,M1660&gt;8),'[1]Pricing Schedule'!$J$27,
IF(AND(I1660=38000,R1660&gt;9,R1660&lt;=12.8,M1660&lt;=8),'[1]Pricing Schedule'!$J$36,
IF(AND(I1660=38000,R1660&gt;12.8,R1660&lt;=22.8),'[1]Pricing Schedule'!$J$36,
IF(AND(I1660=38000,R1660&gt;22.8,R1660&lt;=30.2),'[1]Pricing Schedule'!$J$45,
IF(AND(I1660=38000,R1660&gt;30.2,R1660&lt;=45.9),'[1]Pricing Schedule'!$J$54,
IF(AND(I1660=38000,R1660&gt;45.9,R1660&lt;=123.4),'[1]Pricing Schedule'!$J$97,
IF(AND(I1660=38000,R1660&gt;123.4,R1660&lt;=168.2,M1660&lt;=10),'[1]Pricing Schedule'!$J$105,
IF(AND(I1660=38000,R1660&gt;123.4,R1660&lt;=168.2,M1660&gt;10),'[1]Pricing Schedule'!$J$113,
IF(AND(I1660=38000,R1660&gt;168.2,R1660&lt;=336.4,M1660&lt;=10),('[1]Pricing Schedule'!$J$105),
IF(AND(I1660=38000,R1660&gt;168.2,R1660&lt;=336.4,M1660&gt;10),('[1]Pricing Schedule'!$J$113),
IF(AND(I1660=38000,R1660&gt;336.4,R1660&lt;=504.6,M1660&lt;=10),('[1]Pricing Schedule'!$J$105),
IF(AND(I1660=38000,R1660&gt;336.4,R1660&lt;=504.6,M1660&gt;10),('[1]Pricing Schedule'!$J$113),
IF(AND(I1660=38000,R1660&gt;504.6,R1660&lt;=672.8,M1660&lt;=10),('[1]Pricing Schedule'!$J$105),
IF(AND(I1660=38000,R1660&gt;504.6,R1660&lt;=672.8,M1660&gt;10),('[1]Pricing Schedule'!$J$113),
IF(AND(I1660=110000,R1660&lt;=12.8,M1660&gt;2),'[1]Pricing Schedule'!$J$63,
IF(AND(I1660=110000,R1660&lt;=12.8,M1660&lt;=2),'[1]Pricing Schedule'!$J$97,
IF(AND(I1660=110000,R1660&gt;12.8,R1660&lt;=22.8,M1660&gt;3),'[1]Pricing Schedule'!$J$72,
IF(AND(I1660=110000,R1660&gt;12.8,R1660&lt;=22.8,M1660&lt;=3),'[1]Pricing Schedule'!$J$97,
IF(AND(I1660=110000,R1660&gt;22.8,R1660&lt;=30.2),'[1]Pricing Schedule'!$J$81,
IF(AND(I1660=110000,R1660&gt;30.2,R1660&lt;=45.9),'[1]Pricing Schedule'!$J$90,
IF(AND(I1660=110000,R1660&gt;45.9,R1660&lt;=123.4),'[1]Pricing Schedule'!$J$97,
IF(AND(I1660=110000,R1660&gt;123.4,R1660&lt;=168.2,M1660&lt;=10),'[1]Pricing Schedule'!$J$105,
IF(AND(I1660=110000,R1660&gt;123.4,R1660&lt;=168.2,M1660&gt;10),'[1]Pricing Schedule'!$J$113,
IF(AND(I1660=110000,R1660&gt;168.2,R1660&lt;=336.2,M1660&lt;=10),('[1]Pricing Schedule'!$J$105),
IF(AND(I1660=110000,R1660&gt;168.2,R1660&lt;=336.2,M1660&gt;10),('[1]Pricing Schedule'!$J$113),
IF(AND(I1660=110000,R1660&gt;336.4,R1660&lt;=504.6,M1660&lt;=10),('[1]Pricing Schedule'!$J$105),
IF(AND(I1660=110000,R1660&gt;336.4,R1660&lt;=504.6,M1660&gt;10),('[1]Pricing Schedule'!$J$113),
IF(AND(I1660=110000,R1660&gt;504.6,R1660&lt;=672.8,M1660&lt;=10),('[1]Pricing Schedule'!$J$105),
IF(AND(I1660=110000,R1660&gt;504.6,R1660&lt;=672.8,M1660&gt;10),('[1]Pricing Schedule'!$J$113),
IF(AND(I1660=110000,R1660&gt;672.8,R1660&lt;=841,M1660&lt;=10),('[1]Pricing Schedule'!$J$105),
IF(AND(I1660=110000,R1660&gt;672.8,R1660&lt;=841,M1660&gt;10),('[1]Pricing Schedule'!$J$113),
IF(AND(I1660=110000,R1660&gt;1682,R1660&lt;=1850.2,M1660&lt;=10),('[1]Pricing Schedule'!$J$105),
IF(AND(I1660=110000,R1660&gt;1682,R1660&lt;=1850.2,M1660&gt;10),('[1]Pricing Schedule'!$J$113),
IF(AND(I1660=110000,R1660&gt;2018.4,R1660&lt;=2186.6,M1660&lt;=10),('[1]Pricing Schedule'!$J$105),
IF(AND(I1660=110000,R1660&gt;2018.4,R1660&lt;=2186.6,M1660&gt;10),('[1]Pricing Schedule'!$J$113),999999999)))))))))))))))))))))))))))))))))))))))</f>
        <v>4</v>
      </c>
      <c r="U1660" s="40">
        <f t="shared" si="156"/>
        <v>91596.428571428565</v>
      </c>
      <c r="V1660" s="41">
        <f t="shared" si="157"/>
        <v>10.917456232697781</v>
      </c>
      <c r="Y1660" s="23">
        <v>684</v>
      </c>
      <c r="Z1660" s="23">
        <v>634</v>
      </c>
      <c r="AD1660" s="13"/>
      <c r="AE1660" s="13"/>
      <c r="AF1660" s="13"/>
      <c r="AR1660" s="35"/>
    </row>
    <row r="1661" spans="1:44">
      <c r="A1661" s="23">
        <v>1663</v>
      </c>
      <c r="B1661" s="23">
        <v>1663</v>
      </c>
      <c r="C1661" s="23" t="s">
        <v>2366</v>
      </c>
      <c r="D1661" s="23" t="s">
        <v>110</v>
      </c>
      <c r="E1661" s="23" t="s">
        <v>110</v>
      </c>
      <c r="F1661" s="23" t="s">
        <v>224</v>
      </c>
      <c r="G1661" s="23" t="s">
        <v>225</v>
      </c>
      <c r="H1661" s="23" t="s">
        <v>113</v>
      </c>
      <c r="I1661" s="13">
        <v>38000</v>
      </c>
      <c r="J1661" s="13">
        <v>38000</v>
      </c>
      <c r="K1661" s="13">
        <v>20000</v>
      </c>
      <c r="L1661" s="24">
        <v>9.8520000000000003</v>
      </c>
      <c r="M1661" s="37">
        <f t="shared" si="152"/>
        <v>10</v>
      </c>
      <c r="N1661" s="24">
        <v>2.262</v>
      </c>
      <c r="O1661" s="13">
        <v>3</v>
      </c>
      <c r="P1661" s="36">
        <f t="shared" si="153"/>
        <v>1.6964999999999999</v>
      </c>
      <c r="Q1661" s="38">
        <f t="shared" si="154"/>
        <v>8.4</v>
      </c>
      <c r="R1661" s="37">
        <f t="shared" si="155"/>
        <v>8.4</v>
      </c>
      <c r="S1661" s="39">
        <f>IF(AND(I1661=38000,R1661&lt;=4.5,M1661&gt;8),'[1]Pricing Schedule'!$F$8+('[1]Pricing Schedule'!$F$9*M1661),
IF(AND(I1661=38000,R1661&lt;=4.5,M1661&lt;=8),'[1]Pricing Schedule'!$F$34+('[1]Pricing Schedule'!$F$36*M1661),
IF(AND(I1661=38000,R1661&gt;4.5,R1661&lt;=9,M1661&gt;8),'[1]Pricing Schedule'!$F$17+('[1]Pricing Schedule'!$F$18*M1661),
IF(AND(I1661=38000,R1661&gt;4.5,R1661&lt;=9,M1661&lt;=8),'[1]Pricing Schedule'!$F$34+('[1]Pricing Schedule'!$F$36*M1661),
IF(AND(I1661=38000,R1661&gt;9,R1661&lt;=12.8,M1661&gt;8),'[1]Pricing Schedule'!$F$26+('[1]Pricing Schedule'!$F$27*M1661),
IF(AND(I1661=38000,R1661&gt;9,R1661&lt;=12.8,M1661&lt;=8),'[1]Pricing Schedule'!$F$34+('[1]Pricing Schedule'!$F$36*M1661),
IF(AND(I1661=38000,R1661&gt;12.8,R1661&lt;=22.8),'[1]Pricing Schedule'!$F$34+('[1]Pricing Schedule'!$F$36*M1661),
IF(AND(I1661=38000,R1661&gt;22.8,R1661&lt;=30.2),'[1]Pricing Schedule'!$F$43+('[1]Pricing Schedule'!$F$45*M1661),
IF(AND(I1661=38000,R1661&gt;30.2,R1661&lt;=45.9),'[1]Pricing Schedule'!$F$52+('[1]Pricing Schedule'!$F$54*M1661),
IF(AND(I1661=38000,R1661&gt;45.9,R1661&lt;=123.4),'[1]Pricing Schedule'!$F$96+('[1]Pricing Schedule'!$F$97*M1661),
IF(AND(I1661=38000,R1661&gt;123.4,R1661&lt;=168.2,M1661&lt;=10),'[1]Pricing Schedule'!$F$103+('[1]Pricing Schedule'!$F$105*M1661),
IF(AND(I1661=38000,R1661&gt;123.4,R1661&lt;=168.2,M1661&gt;10),'[1]Pricing Schedule'!$F$111+('[1]Pricing Schedule'!$F$113*M1661),
IF(AND(I1661=38000,R1661&gt;157.4,R1661&lt;=336.4,M1661&lt;=10),('[1]Pricing Schedule'!$F$103+('[1]Pricing Schedule'!$F$105*M1661))*2,
IF(AND(I1661=38000,R1661&gt;157.4,R1661&lt;=336.4,M1661&gt;10),('[1]Pricing Schedule'!$F$111+('[1]Pricing Schedule'!$F$113*M1661))*2,
IF(AND(I1661=38000,R1661&gt;314.8,R1661&lt;=504.6,M1661&lt;=10),('[1]Pricing Schedule'!$F$103+('[1]Pricing Schedule'!$F$105*M1661))*3,
IF(AND(I1661=38000,R1661&gt;314.8,R1661&lt;=504.6,M1661&gt;10),('[1]Pricing Schedule'!$F$111+('[1]Pricing Schedule'!$F$113*M1661))*3,
IF(AND(I1661=38000,R1661&gt;472.2,R1661&lt;=672.8,M1661&lt;=10),('[1]Pricing Schedule'!$F$103+('[1]Pricing Schedule'!$F$105*M1661))*4,
IF(AND(I1661=38000,R1661&gt;472.2,R1661&lt;=672.8,M1661&gt;10),('[1]Pricing Schedule'!$F$111+('[1]Pricing Schedule'!$F$113*M1661))*4,
IF(AND(I1661=110000,R1661&lt;=12.8,M1661&gt;2),'[1]Pricing Schedule'!$F$62+('[1]Pricing Schedule'!$F$63*M1661),
IF(AND(I1661=110000,R1661&lt;=12.8,M1661&lt;=2),'[1]Pricing Schedule'!$F$96+('[1]Pricing Schedule'!$F$97*M1661),
IF(AND(I1661=110000,R1661&gt;12.8,R1661&lt;=22.8,M1661&gt;3),'[1]Pricing Schedule'!$F$71+('[1]Pricing Schedule'!$F$72*M1661),
IF(AND(I1661=110000,R1661&gt;12.8,R1661&lt;=22.8,M1661&lt;=3),'[1]Pricing Schedule'!$F$96+('[1]Pricing Schedule'!$F$97*M1661),
IF(AND(I1661=110000,R1661&gt;22.8,R1661&lt;=30.2),'[1]Pricing Schedule'!$F$80+('[1]Pricing Schedule'!$F$81*M1661),
IF(AND(I1661=110000,R1661&gt;30.2,R1661&lt;=45.9),'[1]Pricing Schedule'!$F$89+('[1]Pricing Schedule'!$F$90*M1661),
IF(AND(I1661=110000,R1661&gt;45.9,R1661&lt;=123.4),'[1]Pricing Schedule'!$F$96+('[1]Pricing Schedule'!$F$97*M1661),
IF(AND(I1661=110000,R1661&gt;123.4,R1661&lt;=168.2,M1661&lt;=10),'[1]Pricing Schedule'!$F$103+('[1]Pricing Schedule'!$F$105*M1661),
IF(AND(I1661=110000,R1661&gt;123.4,R1661&lt;=168.2,M1661&gt;10),'[1]Pricing Schedule'!$F$111+('[1]Pricing Schedule'!$F$113*M1661),
IF(AND(I1661=110000,R1661&gt;168.2,R1661&lt;=336.4,M1661&lt;=10),('[1]Pricing Schedule'!$F$103+('[1]Pricing Schedule'!$F$105*M1661))*2,
IF(AND(I1661=110000,R1661&gt;168.2,R1661&lt;=336.4,M1661&gt;10),('[1]Pricing Schedule'!$F$111+('[1]Pricing Schedule'!$F$113*M1661))*2,
IF(AND(I1661=110000,R1661&gt;336.4,R1661&lt;=504.6,M1661&lt;=10),('[1]Pricing Schedule'!$F$103+('[1]Pricing Schedule'!$F$105*M1661))*3,
IF(AND(I1661=110000,R1661&gt;336.4,R1661&lt;=504.6,M1661&gt;10),('[1]Pricing Schedule'!$F$111+('[1]Pricing Schedule'!$F$113*M1661))*3,
IF(AND(I1661=110000,R1661&gt;504.6,R1661&lt;=672.8,M1661&lt;=10),('[1]Pricing Schedule'!$F$103+('[1]Pricing Schedule'!$F$105*M1661))*4,
IF(AND(I1661=110000,R1661&gt;504.6,R1661&lt;=672.8,M1661&gt;10),('[1]Pricing Schedule'!$F$111+('[1]Pricing Schedule'!$F$113*M1661))*4,
IF(AND(I1661=110000,R1661&gt;672.8,R1661&lt;=841,M1661&lt;=10),('[1]Pricing Schedule'!$F$103+('[1]Pricing Schedule'!$F$105*M1661))*5,
IF(AND(I1661=110000,R1661&gt;672.8,R1661&lt;=841,M1661&gt;10),('[1]Pricing Schedule'!$F$111+('[1]Pricing Schedule'!$F$113*M1661))*5,
IF(AND(I1661=110000,R1661&gt;672.8,R1661&lt;=841,M1661&lt;=10),('[1]Pricing Schedule'!$F$103+('[1]Pricing Schedule'!$F$105*M1661))*5,
IF(AND(I1661=110000,R1661&gt;672.8,R1661&lt;=841,M1661&gt;10),('[1]Pricing Schedule'!$F$111+('[1]Pricing Schedule'!$F$113*M1661))*5,
IF(AND(I1661=110000,R1661&gt;1345.6,R1661&lt;=1513.8,M1661&lt;=10),('[1]Pricing Schedule'!$F$103+('[1]Pricing Schedule'!$F$105*M1661))*9,
IF(AND(I1661=110000,R1661&gt;1345.6,R1661&lt;=1513.8,M1661&gt;10),('[1]Pricing Schedule'!$F$111+('[1]Pricing Schedule'!$F$113*M1661))*9,
9999999999)))))))))))))))))))))))))))))))))))))))</f>
        <v>1432500</v>
      </c>
      <c r="T1661" s="21">
        <f>IF(AND(I1661=38000,R1661&lt;=4.5,M1661&gt;8),'[1]Pricing Schedule'!$J$9,
IF(AND(I1661=38000,R1661&lt;=4.5,M1661&lt;=8),'[1]Pricing Schedule'!$J$36,
IF(AND(I1661=38000,R1661&gt;4.5,R1661&lt;=9,M1661&gt;8),'[1]Pricing Schedule'!$J$18,
IF(AND(I1661=38000,R1661&gt;4.5,R1661&lt;=9,M1661&lt;=8),'[1]Pricing Schedule'!$J$36,
IF(AND(I1661=38000,R1661&gt;9,R1661&lt;=12.8,M1661&gt;8),'[1]Pricing Schedule'!$J$27,
IF(AND(I1661=38000,R1661&gt;9,R1661&lt;=12.8,M1661&lt;=8),'[1]Pricing Schedule'!$J$36,
IF(AND(I1661=38000,R1661&gt;12.8,R1661&lt;=22.8),'[1]Pricing Schedule'!$J$36,
IF(AND(I1661=38000,R1661&gt;22.8,R1661&lt;=30.2),'[1]Pricing Schedule'!$J$45,
IF(AND(I1661=38000,R1661&gt;30.2,R1661&lt;=45.9),'[1]Pricing Schedule'!$J$54,
IF(AND(I1661=38000,R1661&gt;45.9,R1661&lt;=123.4),'[1]Pricing Schedule'!$J$97,
IF(AND(I1661=38000,R1661&gt;123.4,R1661&lt;=168.2,M1661&lt;=10),'[1]Pricing Schedule'!$J$105,
IF(AND(I1661=38000,R1661&gt;123.4,R1661&lt;=168.2,M1661&gt;10),'[1]Pricing Schedule'!$J$113,
IF(AND(I1661=38000,R1661&gt;168.2,R1661&lt;=336.4,M1661&lt;=10),('[1]Pricing Schedule'!$J$105),
IF(AND(I1661=38000,R1661&gt;168.2,R1661&lt;=336.4,M1661&gt;10),('[1]Pricing Schedule'!$J$113),
IF(AND(I1661=38000,R1661&gt;336.4,R1661&lt;=504.6,M1661&lt;=10),('[1]Pricing Schedule'!$J$105),
IF(AND(I1661=38000,R1661&gt;336.4,R1661&lt;=504.6,M1661&gt;10),('[1]Pricing Schedule'!$J$113),
IF(AND(I1661=38000,R1661&gt;504.6,R1661&lt;=672.8,M1661&lt;=10),('[1]Pricing Schedule'!$J$105),
IF(AND(I1661=38000,R1661&gt;504.6,R1661&lt;=672.8,M1661&gt;10),('[1]Pricing Schedule'!$J$113),
IF(AND(I1661=110000,R1661&lt;=12.8,M1661&gt;2),'[1]Pricing Schedule'!$J$63,
IF(AND(I1661=110000,R1661&lt;=12.8,M1661&lt;=2),'[1]Pricing Schedule'!$J$97,
IF(AND(I1661=110000,R1661&gt;12.8,R1661&lt;=22.8,M1661&gt;3),'[1]Pricing Schedule'!$J$72,
IF(AND(I1661=110000,R1661&gt;12.8,R1661&lt;=22.8,M1661&lt;=3),'[1]Pricing Schedule'!$J$97,
IF(AND(I1661=110000,R1661&gt;22.8,R1661&lt;=30.2),'[1]Pricing Schedule'!$J$81,
IF(AND(I1661=110000,R1661&gt;30.2,R1661&lt;=45.9),'[1]Pricing Schedule'!$J$90,
IF(AND(I1661=110000,R1661&gt;45.9,R1661&lt;=123.4),'[1]Pricing Schedule'!$J$97,
IF(AND(I1661=110000,R1661&gt;123.4,R1661&lt;=168.2,M1661&lt;=10),'[1]Pricing Schedule'!$J$105,
IF(AND(I1661=110000,R1661&gt;123.4,R1661&lt;=168.2,M1661&gt;10),'[1]Pricing Schedule'!$J$113,
IF(AND(I1661=110000,R1661&gt;168.2,R1661&lt;=336.2,M1661&lt;=10),('[1]Pricing Schedule'!$J$105),
IF(AND(I1661=110000,R1661&gt;168.2,R1661&lt;=336.2,M1661&gt;10),('[1]Pricing Schedule'!$J$113),
IF(AND(I1661=110000,R1661&gt;336.4,R1661&lt;=504.6,M1661&lt;=10),('[1]Pricing Schedule'!$J$105),
IF(AND(I1661=110000,R1661&gt;336.4,R1661&lt;=504.6,M1661&gt;10),('[1]Pricing Schedule'!$J$113),
IF(AND(I1661=110000,R1661&gt;504.6,R1661&lt;=672.8,M1661&lt;=10),('[1]Pricing Schedule'!$J$105),
IF(AND(I1661=110000,R1661&gt;504.6,R1661&lt;=672.8,M1661&gt;10),('[1]Pricing Schedule'!$J$113),
IF(AND(I1661=110000,R1661&gt;672.8,R1661&lt;=841,M1661&lt;=10),('[1]Pricing Schedule'!$J$105),
IF(AND(I1661=110000,R1661&gt;672.8,R1661&lt;=841,M1661&gt;10),('[1]Pricing Schedule'!$J$113),
IF(AND(I1661=110000,R1661&gt;1682,R1661&lt;=1850.2,M1661&lt;=10),('[1]Pricing Schedule'!$J$105),
IF(AND(I1661=110000,R1661&gt;1682,R1661&lt;=1850.2,M1661&gt;10),('[1]Pricing Schedule'!$J$113),
IF(AND(I1661=110000,R1661&gt;2018.4,R1661&lt;=2186.6,M1661&lt;=10),('[1]Pricing Schedule'!$J$105),
IF(AND(I1661=110000,R1661&gt;2018.4,R1661&lt;=2186.6,M1661&gt;10),('[1]Pricing Schedule'!$J$113),999999999)))))))))))))))))))))))))))))))))))))))</f>
        <v>2</v>
      </c>
      <c r="U1661" s="40">
        <f t="shared" si="156"/>
        <v>170535.71428571429</v>
      </c>
      <c r="V1661" s="41">
        <f t="shared" si="157"/>
        <v>5.8638743455497382</v>
      </c>
      <c r="Y1661" s="23">
        <v>207</v>
      </c>
      <c r="Z1661" s="23">
        <v>634</v>
      </c>
      <c r="AD1661" s="13"/>
      <c r="AE1661" s="13"/>
      <c r="AF1661" s="13"/>
      <c r="AR1661" s="35"/>
    </row>
    <row r="1662" spans="1:44">
      <c r="A1662" s="23">
        <v>1664</v>
      </c>
      <c r="B1662" s="23">
        <v>1664</v>
      </c>
      <c r="C1662" s="23" t="s">
        <v>2367</v>
      </c>
      <c r="D1662" s="23" t="s">
        <v>110</v>
      </c>
      <c r="E1662" s="23" t="s">
        <v>110</v>
      </c>
      <c r="F1662" s="23" t="s">
        <v>203</v>
      </c>
      <c r="G1662" s="23" t="s">
        <v>204</v>
      </c>
      <c r="H1662" s="23" t="s">
        <v>113</v>
      </c>
      <c r="I1662" s="13">
        <v>38000</v>
      </c>
      <c r="J1662" s="13">
        <v>38000</v>
      </c>
      <c r="K1662" s="13">
        <v>20000</v>
      </c>
      <c r="L1662" s="24">
        <v>8.1039999999999992</v>
      </c>
      <c r="M1662" s="37">
        <f t="shared" si="152"/>
        <v>9</v>
      </c>
      <c r="N1662" s="24">
        <v>1.605</v>
      </c>
      <c r="O1662" s="13">
        <v>3</v>
      </c>
      <c r="P1662" s="36">
        <f t="shared" si="153"/>
        <v>1.2037499999999999</v>
      </c>
      <c r="Q1662" s="38">
        <f t="shared" si="154"/>
        <v>8.4</v>
      </c>
      <c r="R1662" s="37">
        <f t="shared" si="155"/>
        <v>8.4</v>
      </c>
      <c r="S1662" s="39">
        <f>IF(AND(I1662=38000,R1662&lt;=4.5,M1662&gt;8),'[1]Pricing Schedule'!$F$8+('[1]Pricing Schedule'!$F$9*M1662),
IF(AND(I1662=38000,R1662&lt;=4.5,M1662&lt;=8),'[1]Pricing Schedule'!$F$34+('[1]Pricing Schedule'!$F$36*M1662),
IF(AND(I1662=38000,R1662&gt;4.5,R1662&lt;=9,M1662&gt;8),'[1]Pricing Schedule'!$F$17+('[1]Pricing Schedule'!$F$18*M1662),
IF(AND(I1662=38000,R1662&gt;4.5,R1662&lt;=9,M1662&lt;=8),'[1]Pricing Schedule'!$F$34+('[1]Pricing Schedule'!$F$36*M1662),
IF(AND(I1662=38000,R1662&gt;9,R1662&lt;=12.8,M1662&gt;8),'[1]Pricing Schedule'!$F$26+('[1]Pricing Schedule'!$F$27*M1662),
IF(AND(I1662=38000,R1662&gt;9,R1662&lt;=12.8,M1662&lt;=8),'[1]Pricing Schedule'!$F$34+('[1]Pricing Schedule'!$F$36*M1662),
IF(AND(I1662=38000,R1662&gt;12.8,R1662&lt;=22.8),'[1]Pricing Schedule'!$F$34+('[1]Pricing Schedule'!$F$36*M1662),
IF(AND(I1662=38000,R1662&gt;22.8,R1662&lt;=30.2),'[1]Pricing Schedule'!$F$43+('[1]Pricing Schedule'!$F$45*M1662),
IF(AND(I1662=38000,R1662&gt;30.2,R1662&lt;=45.9),'[1]Pricing Schedule'!$F$52+('[1]Pricing Schedule'!$F$54*M1662),
IF(AND(I1662=38000,R1662&gt;45.9,R1662&lt;=123.4),'[1]Pricing Schedule'!$F$96+('[1]Pricing Schedule'!$F$97*M1662),
IF(AND(I1662=38000,R1662&gt;123.4,R1662&lt;=168.2,M1662&lt;=10),'[1]Pricing Schedule'!$F$103+('[1]Pricing Schedule'!$F$105*M1662),
IF(AND(I1662=38000,R1662&gt;123.4,R1662&lt;=168.2,M1662&gt;10),'[1]Pricing Schedule'!$F$111+('[1]Pricing Schedule'!$F$113*M1662),
IF(AND(I1662=38000,R1662&gt;157.4,R1662&lt;=336.4,M1662&lt;=10),('[1]Pricing Schedule'!$F$103+('[1]Pricing Schedule'!$F$105*M1662))*2,
IF(AND(I1662=38000,R1662&gt;157.4,R1662&lt;=336.4,M1662&gt;10),('[1]Pricing Schedule'!$F$111+('[1]Pricing Schedule'!$F$113*M1662))*2,
IF(AND(I1662=38000,R1662&gt;314.8,R1662&lt;=504.6,M1662&lt;=10),('[1]Pricing Schedule'!$F$103+('[1]Pricing Schedule'!$F$105*M1662))*3,
IF(AND(I1662=38000,R1662&gt;314.8,R1662&lt;=504.6,M1662&gt;10),('[1]Pricing Schedule'!$F$111+('[1]Pricing Schedule'!$F$113*M1662))*3,
IF(AND(I1662=38000,R1662&gt;472.2,R1662&lt;=672.8,M1662&lt;=10),('[1]Pricing Schedule'!$F$103+('[1]Pricing Schedule'!$F$105*M1662))*4,
IF(AND(I1662=38000,R1662&gt;472.2,R1662&lt;=672.8,M1662&gt;10),('[1]Pricing Schedule'!$F$111+('[1]Pricing Schedule'!$F$113*M1662))*4,
IF(AND(I1662=110000,R1662&lt;=12.8,M1662&gt;2),'[1]Pricing Schedule'!$F$62+('[1]Pricing Schedule'!$F$63*M1662),
IF(AND(I1662=110000,R1662&lt;=12.8,M1662&lt;=2),'[1]Pricing Schedule'!$F$96+('[1]Pricing Schedule'!$F$97*M1662),
IF(AND(I1662=110000,R1662&gt;12.8,R1662&lt;=22.8,M1662&gt;3),'[1]Pricing Schedule'!$F$71+('[1]Pricing Schedule'!$F$72*M1662),
IF(AND(I1662=110000,R1662&gt;12.8,R1662&lt;=22.8,M1662&lt;=3),'[1]Pricing Schedule'!$F$96+('[1]Pricing Schedule'!$F$97*M1662),
IF(AND(I1662=110000,R1662&gt;22.8,R1662&lt;=30.2),'[1]Pricing Schedule'!$F$80+('[1]Pricing Schedule'!$F$81*M1662),
IF(AND(I1662=110000,R1662&gt;30.2,R1662&lt;=45.9),'[1]Pricing Schedule'!$F$89+('[1]Pricing Schedule'!$F$90*M1662),
IF(AND(I1662=110000,R1662&gt;45.9,R1662&lt;=123.4),'[1]Pricing Schedule'!$F$96+('[1]Pricing Schedule'!$F$97*M1662),
IF(AND(I1662=110000,R1662&gt;123.4,R1662&lt;=168.2,M1662&lt;=10),'[1]Pricing Schedule'!$F$103+('[1]Pricing Schedule'!$F$105*M1662),
IF(AND(I1662=110000,R1662&gt;123.4,R1662&lt;=168.2,M1662&gt;10),'[1]Pricing Schedule'!$F$111+('[1]Pricing Schedule'!$F$113*M1662),
IF(AND(I1662=110000,R1662&gt;168.2,R1662&lt;=336.4,M1662&lt;=10),('[1]Pricing Schedule'!$F$103+('[1]Pricing Schedule'!$F$105*M1662))*2,
IF(AND(I1662=110000,R1662&gt;168.2,R1662&lt;=336.4,M1662&gt;10),('[1]Pricing Schedule'!$F$111+('[1]Pricing Schedule'!$F$113*M1662))*2,
IF(AND(I1662=110000,R1662&gt;336.4,R1662&lt;=504.6,M1662&lt;=10),('[1]Pricing Schedule'!$F$103+('[1]Pricing Schedule'!$F$105*M1662))*3,
IF(AND(I1662=110000,R1662&gt;336.4,R1662&lt;=504.6,M1662&gt;10),('[1]Pricing Schedule'!$F$111+('[1]Pricing Schedule'!$F$113*M1662))*3,
IF(AND(I1662=110000,R1662&gt;504.6,R1662&lt;=672.8,M1662&lt;=10),('[1]Pricing Schedule'!$F$103+('[1]Pricing Schedule'!$F$105*M1662))*4,
IF(AND(I1662=110000,R1662&gt;504.6,R1662&lt;=672.8,M1662&gt;10),('[1]Pricing Schedule'!$F$111+('[1]Pricing Schedule'!$F$113*M1662))*4,
IF(AND(I1662=110000,R1662&gt;672.8,R1662&lt;=841,M1662&lt;=10),('[1]Pricing Schedule'!$F$103+('[1]Pricing Schedule'!$F$105*M1662))*5,
IF(AND(I1662=110000,R1662&gt;672.8,R1662&lt;=841,M1662&gt;10),('[1]Pricing Schedule'!$F$111+('[1]Pricing Schedule'!$F$113*M1662))*5,
IF(AND(I1662=110000,R1662&gt;672.8,R1662&lt;=841,M1662&lt;=10),('[1]Pricing Schedule'!$F$103+('[1]Pricing Schedule'!$F$105*M1662))*5,
IF(AND(I1662=110000,R1662&gt;672.8,R1662&lt;=841,M1662&gt;10),('[1]Pricing Schedule'!$F$111+('[1]Pricing Schedule'!$F$113*M1662))*5,
IF(AND(I1662=110000,R1662&gt;1345.6,R1662&lt;=1513.8,M1662&lt;=10),('[1]Pricing Schedule'!$F$103+('[1]Pricing Schedule'!$F$105*M1662))*9,
IF(AND(I1662=110000,R1662&gt;1345.6,R1662&lt;=1513.8,M1662&gt;10),('[1]Pricing Schedule'!$F$111+('[1]Pricing Schedule'!$F$113*M1662))*9,
9999999999)))))))))))))))))))))))))))))))))))))))</f>
        <v>1379800</v>
      </c>
      <c r="T1662" s="21">
        <f>IF(AND(I1662=38000,R1662&lt;=4.5,M1662&gt;8),'[1]Pricing Schedule'!$J$9,
IF(AND(I1662=38000,R1662&lt;=4.5,M1662&lt;=8),'[1]Pricing Schedule'!$J$36,
IF(AND(I1662=38000,R1662&gt;4.5,R1662&lt;=9,M1662&gt;8),'[1]Pricing Schedule'!$J$18,
IF(AND(I1662=38000,R1662&gt;4.5,R1662&lt;=9,M1662&lt;=8),'[1]Pricing Schedule'!$J$36,
IF(AND(I1662=38000,R1662&gt;9,R1662&lt;=12.8,M1662&gt;8),'[1]Pricing Schedule'!$J$27,
IF(AND(I1662=38000,R1662&gt;9,R1662&lt;=12.8,M1662&lt;=8),'[1]Pricing Schedule'!$J$36,
IF(AND(I1662=38000,R1662&gt;12.8,R1662&lt;=22.8),'[1]Pricing Schedule'!$J$36,
IF(AND(I1662=38000,R1662&gt;22.8,R1662&lt;=30.2),'[1]Pricing Schedule'!$J$45,
IF(AND(I1662=38000,R1662&gt;30.2,R1662&lt;=45.9),'[1]Pricing Schedule'!$J$54,
IF(AND(I1662=38000,R1662&gt;45.9,R1662&lt;=123.4),'[1]Pricing Schedule'!$J$97,
IF(AND(I1662=38000,R1662&gt;123.4,R1662&lt;=168.2,M1662&lt;=10),'[1]Pricing Schedule'!$J$105,
IF(AND(I1662=38000,R1662&gt;123.4,R1662&lt;=168.2,M1662&gt;10),'[1]Pricing Schedule'!$J$113,
IF(AND(I1662=38000,R1662&gt;168.2,R1662&lt;=336.4,M1662&lt;=10),('[1]Pricing Schedule'!$J$105),
IF(AND(I1662=38000,R1662&gt;168.2,R1662&lt;=336.4,M1662&gt;10),('[1]Pricing Schedule'!$J$113),
IF(AND(I1662=38000,R1662&gt;336.4,R1662&lt;=504.6,M1662&lt;=10),('[1]Pricing Schedule'!$J$105),
IF(AND(I1662=38000,R1662&gt;336.4,R1662&lt;=504.6,M1662&gt;10),('[1]Pricing Schedule'!$J$113),
IF(AND(I1662=38000,R1662&gt;504.6,R1662&lt;=672.8,M1662&lt;=10),('[1]Pricing Schedule'!$J$105),
IF(AND(I1662=38000,R1662&gt;504.6,R1662&lt;=672.8,M1662&gt;10),('[1]Pricing Schedule'!$J$113),
IF(AND(I1662=110000,R1662&lt;=12.8,M1662&gt;2),'[1]Pricing Schedule'!$J$63,
IF(AND(I1662=110000,R1662&lt;=12.8,M1662&lt;=2),'[1]Pricing Schedule'!$J$97,
IF(AND(I1662=110000,R1662&gt;12.8,R1662&lt;=22.8,M1662&gt;3),'[1]Pricing Schedule'!$J$72,
IF(AND(I1662=110000,R1662&gt;12.8,R1662&lt;=22.8,M1662&lt;=3),'[1]Pricing Schedule'!$J$97,
IF(AND(I1662=110000,R1662&gt;22.8,R1662&lt;=30.2),'[1]Pricing Schedule'!$J$81,
IF(AND(I1662=110000,R1662&gt;30.2,R1662&lt;=45.9),'[1]Pricing Schedule'!$J$90,
IF(AND(I1662=110000,R1662&gt;45.9,R1662&lt;=123.4),'[1]Pricing Schedule'!$J$97,
IF(AND(I1662=110000,R1662&gt;123.4,R1662&lt;=168.2,M1662&lt;=10),'[1]Pricing Schedule'!$J$105,
IF(AND(I1662=110000,R1662&gt;123.4,R1662&lt;=168.2,M1662&gt;10),'[1]Pricing Schedule'!$J$113,
IF(AND(I1662=110000,R1662&gt;168.2,R1662&lt;=336.2,M1662&lt;=10),('[1]Pricing Schedule'!$J$105),
IF(AND(I1662=110000,R1662&gt;168.2,R1662&lt;=336.2,M1662&gt;10),('[1]Pricing Schedule'!$J$113),
IF(AND(I1662=110000,R1662&gt;336.4,R1662&lt;=504.6,M1662&lt;=10),('[1]Pricing Schedule'!$J$105),
IF(AND(I1662=110000,R1662&gt;336.4,R1662&lt;=504.6,M1662&gt;10),('[1]Pricing Schedule'!$J$113),
IF(AND(I1662=110000,R1662&gt;504.6,R1662&lt;=672.8,M1662&lt;=10),('[1]Pricing Schedule'!$J$105),
IF(AND(I1662=110000,R1662&gt;504.6,R1662&lt;=672.8,M1662&gt;10),('[1]Pricing Schedule'!$J$113),
IF(AND(I1662=110000,R1662&gt;672.8,R1662&lt;=841,M1662&lt;=10),('[1]Pricing Schedule'!$J$105),
IF(AND(I1662=110000,R1662&gt;672.8,R1662&lt;=841,M1662&gt;10),('[1]Pricing Schedule'!$J$113),
IF(AND(I1662=110000,R1662&gt;1682,R1662&lt;=1850.2,M1662&lt;=10),('[1]Pricing Schedule'!$J$105),
IF(AND(I1662=110000,R1662&gt;1682,R1662&lt;=1850.2,M1662&gt;10),('[1]Pricing Schedule'!$J$113),
IF(AND(I1662=110000,R1662&gt;2018.4,R1662&lt;=2186.6,M1662&lt;=10),('[1]Pricing Schedule'!$J$105),
IF(AND(I1662=110000,R1662&gt;2018.4,R1662&lt;=2186.6,M1662&gt;10),('[1]Pricing Schedule'!$J$113),999999999)))))))))))))))))))))))))))))))))))))))</f>
        <v>2</v>
      </c>
      <c r="U1662" s="40">
        <f t="shared" si="156"/>
        <v>164261.90476190476</v>
      </c>
      <c r="V1662" s="41">
        <f t="shared" si="157"/>
        <v>6.087838817219887</v>
      </c>
      <c r="Y1662" s="23">
        <v>62</v>
      </c>
      <c r="Z1662" s="23">
        <v>321</v>
      </c>
      <c r="AD1662" s="13"/>
      <c r="AE1662" s="13"/>
      <c r="AF1662" s="13"/>
      <c r="AR1662" s="35"/>
    </row>
    <row r="1663" spans="1:44">
      <c r="A1663" s="23">
        <v>1665</v>
      </c>
      <c r="B1663" s="23">
        <v>1665</v>
      </c>
      <c r="C1663" s="23" t="s">
        <v>2368</v>
      </c>
      <c r="D1663" s="23" t="s">
        <v>110</v>
      </c>
      <c r="E1663" s="23" t="s">
        <v>110</v>
      </c>
      <c r="F1663" s="23" t="s">
        <v>203</v>
      </c>
      <c r="G1663" s="23" t="s">
        <v>204</v>
      </c>
      <c r="H1663" s="23" t="s">
        <v>113</v>
      </c>
      <c r="I1663" s="13">
        <v>38000</v>
      </c>
      <c r="J1663" s="13">
        <v>38000</v>
      </c>
      <c r="K1663" s="13">
        <v>20000</v>
      </c>
      <c r="L1663" s="24">
        <v>9.4879999999999995</v>
      </c>
      <c r="M1663" s="37">
        <f t="shared" si="152"/>
        <v>10</v>
      </c>
      <c r="N1663" s="24">
        <v>0.871</v>
      </c>
      <c r="O1663" s="13">
        <v>3</v>
      </c>
      <c r="P1663" s="36">
        <f t="shared" si="153"/>
        <v>0.871</v>
      </c>
      <c r="Q1663" s="38">
        <f t="shared" si="154"/>
        <v>4.2</v>
      </c>
      <c r="R1663" s="37">
        <f t="shared" si="155"/>
        <v>4.2</v>
      </c>
      <c r="S1663" s="39">
        <f>IF(AND(I1663=38000,R1663&lt;=4.5,M1663&gt;8),'[1]Pricing Schedule'!$F$8+('[1]Pricing Schedule'!$F$9*M1663),
IF(AND(I1663=38000,R1663&lt;=4.5,M1663&lt;=8),'[1]Pricing Schedule'!$F$34+('[1]Pricing Schedule'!$F$36*M1663),
IF(AND(I1663=38000,R1663&gt;4.5,R1663&lt;=9,M1663&gt;8),'[1]Pricing Schedule'!$F$17+('[1]Pricing Schedule'!$F$18*M1663),
IF(AND(I1663=38000,R1663&gt;4.5,R1663&lt;=9,M1663&lt;=8),'[1]Pricing Schedule'!$F$34+('[1]Pricing Schedule'!$F$36*M1663),
IF(AND(I1663=38000,R1663&gt;9,R1663&lt;=12.8,M1663&gt;8),'[1]Pricing Schedule'!$F$26+('[1]Pricing Schedule'!$F$27*M1663),
IF(AND(I1663=38000,R1663&gt;9,R1663&lt;=12.8,M1663&lt;=8),'[1]Pricing Schedule'!$F$34+('[1]Pricing Schedule'!$F$36*M1663),
IF(AND(I1663=38000,R1663&gt;12.8,R1663&lt;=22.8),'[1]Pricing Schedule'!$F$34+('[1]Pricing Schedule'!$F$36*M1663),
IF(AND(I1663=38000,R1663&gt;22.8,R1663&lt;=30.2),'[1]Pricing Schedule'!$F$43+('[1]Pricing Schedule'!$F$45*M1663),
IF(AND(I1663=38000,R1663&gt;30.2,R1663&lt;=45.9),'[1]Pricing Schedule'!$F$52+('[1]Pricing Schedule'!$F$54*M1663),
IF(AND(I1663=38000,R1663&gt;45.9,R1663&lt;=123.4),'[1]Pricing Schedule'!$F$96+('[1]Pricing Schedule'!$F$97*M1663),
IF(AND(I1663=38000,R1663&gt;123.4,R1663&lt;=168.2,M1663&lt;=10),'[1]Pricing Schedule'!$F$103+('[1]Pricing Schedule'!$F$105*M1663),
IF(AND(I1663=38000,R1663&gt;123.4,R1663&lt;=168.2,M1663&gt;10),'[1]Pricing Schedule'!$F$111+('[1]Pricing Schedule'!$F$113*M1663),
IF(AND(I1663=38000,R1663&gt;157.4,R1663&lt;=336.4,M1663&lt;=10),('[1]Pricing Schedule'!$F$103+('[1]Pricing Schedule'!$F$105*M1663))*2,
IF(AND(I1663=38000,R1663&gt;157.4,R1663&lt;=336.4,M1663&gt;10),('[1]Pricing Schedule'!$F$111+('[1]Pricing Schedule'!$F$113*M1663))*2,
IF(AND(I1663=38000,R1663&gt;314.8,R1663&lt;=504.6,M1663&lt;=10),('[1]Pricing Schedule'!$F$103+('[1]Pricing Schedule'!$F$105*M1663))*3,
IF(AND(I1663=38000,R1663&gt;314.8,R1663&lt;=504.6,M1663&gt;10),('[1]Pricing Schedule'!$F$111+('[1]Pricing Schedule'!$F$113*M1663))*3,
IF(AND(I1663=38000,R1663&gt;472.2,R1663&lt;=672.8,M1663&lt;=10),('[1]Pricing Schedule'!$F$103+('[1]Pricing Schedule'!$F$105*M1663))*4,
IF(AND(I1663=38000,R1663&gt;472.2,R1663&lt;=672.8,M1663&gt;10),('[1]Pricing Schedule'!$F$111+('[1]Pricing Schedule'!$F$113*M1663))*4,
IF(AND(I1663=110000,R1663&lt;=12.8,M1663&gt;2),'[1]Pricing Schedule'!$F$62+('[1]Pricing Schedule'!$F$63*M1663),
IF(AND(I1663=110000,R1663&lt;=12.8,M1663&lt;=2),'[1]Pricing Schedule'!$F$96+('[1]Pricing Schedule'!$F$97*M1663),
IF(AND(I1663=110000,R1663&gt;12.8,R1663&lt;=22.8,M1663&gt;3),'[1]Pricing Schedule'!$F$71+('[1]Pricing Schedule'!$F$72*M1663),
IF(AND(I1663=110000,R1663&gt;12.8,R1663&lt;=22.8,M1663&lt;=3),'[1]Pricing Schedule'!$F$96+('[1]Pricing Schedule'!$F$97*M1663),
IF(AND(I1663=110000,R1663&gt;22.8,R1663&lt;=30.2),'[1]Pricing Schedule'!$F$80+('[1]Pricing Schedule'!$F$81*M1663),
IF(AND(I1663=110000,R1663&gt;30.2,R1663&lt;=45.9),'[1]Pricing Schedule'!$F$89+('[1]Pricing Schedule'!$F$90*M1663),
IF(AND(I1663=110000,R1663&gt;45.9,R1663&lt;=123.4),'[1]Pricing Schedule'!$F$96+('[1]Pricing Schedule'!$F$97*M1663),
IF(AND(I1663=110000,R1663&gt;123.4,R1663&lt;=168.2,M1663&lt;=10),'[1]Pricing Schedule'!$F$103+('[1]Pricing Schedule'!$F$105*M1663),
IF(AND(I1663=110000,R1663&gt;123.4,R1663&lt;=168.2,M1663&gt;10),'[1]Pricing Schedule'!$F$111+('[1]Pricing Schedule'!$F$113*M1663),
IF(AND(I1663=110000,R1663&gt;168.2,R1663&lt;=336.4,M1663&lt;=10),('[1]Pricing Schedule'!$F$103+('[1]Pricing Schedule'!$F$105*M1663))*2,
IF(AND(I1663=110000,R1663&gt;168.2,R1663&lt;=336.4,M1663&gt;10),('[1]Pricing Schedule'!$F$111+('[1]Pricing Schedule'!$F$113*M1663))*2,
IF(AND(I1663=110000,R1663&gt;336.4,R1663&lt;=504.6,M1663&lt;=10),('[1]Pricing Schedule'!$F$103+('[1]Pricing Schedule'!$F$105*M1663))*3,
IF(AND(I1663=110000,R1663&gt;336.4,R1663&lt;=504.6,M1663&gt;10),('[1]Pricing Schedule'!$F$111+('[1]Pricing Schedule'!$F$113*M1663))*3,
IF(AND(I1663=110000,R1663&gt;504.6,R1663&lt;=672.8,M1663&lt;=10),('[1]Pricing Schedule'!$F$103+('[1]Pricing Schedule'!$F$105*M1663))*4,
IF(AND(I1663=110000,R1663&gt;504.6,R1663&lt;=672.8,M1663&gt;10),('[1]Pricing Schedule'!$F$111+('[1]Pricing Schedule'!$F$113*M1663))*4,
IF(AND(I1663=110000,R1663&gt;672.8,R1663&lt;=841,M1663&lt;=10),('[1]Pricing Schedule'!$F$103+('[1]Pricing Schedule'!$F$105*M1663))*5,
IF(AND(I1663=110000,R1663&gt;672.8,R1663&lt;=841,M1663&gt;10),('[1]Pricing Schedule'!$F$111+('[1]Pricing Schedule'!$F$113*M1663))*5,
IF(AND(I1663=110000,R1663&gt;672.8,R1663&lt;=841,M1663&lt;=10),('[1]Pricing Schedule'!$F$103+('[1]Pricing Schedule'!$F$105*M1663))*5,
IF(AND(I1663=110000,R1663&gt;672.8,R1663&lt;=841,M1663&gt;10),('[1]Pricing Schedule'!$F$111+('[1]Pricing Schedule'!$F$113*M1663))*5,
IF(AND(I1663=110000,R1663&gt;1345.6,R1663&lt;=1513.8,M1663&lt;=10),('[1]Pricing Schedule'!$F$103+('[1]Pricing Schedule'!$F$105*M1663))*9,
IF(AND(I1663=110000,R1663&gt;1345.6,R1663&lt;=1513.8,M1663&gt;10),('[1]Pricing Schedule'!$F$111+('[1]Pricing Schedule'!$F$113*M1663))*9,
9999999999)))))))))))))))))))))))))))))))))))))))</f>
        <v>1387140</v>
      </c>
      <c r="T1663" s="21">
        <f>IF(AND(I1663=38000,R1663&lt;=4.5,M1663&gt;8),'[1]Pricing Schedule'!$J$9,
IF(AND(I1663=38000,R1663&lt;=4.5,M1663&lt;=8),'[1]Pricing Schedule'!$J$36,
IF(AND(I1663=38000,R1663&gt;4.5,R1663&lt;=9,M1663&gt;8),'[1]Pricing Schedule'!$J$18,
IF(AND(I1663=38000,R1663&gt;4.5,R1663&lt;=9,M1663&lt;=8),'[1]Pricing Schedule'!$J$36,
IF(AND(I1663=38000,R1663&gt;9,R1663&lt;=12.8,M1663&gt;8),'[1]Pricing Schedule'!$J$27,
IF(AND(I1663=38000,R1663&gt;9,R1663&lt;=12.8,M1663&lt;=8),'[1]Pricing Schedule'!$J$36,
IF(AND(I1663=38000,R1663&gt;12.8,R1663&lt;=22.8),'[1]Pricing Schedule'!$J$36,
IF(AND(I1663=38000,R1663&gt;22.8,R1663&lt;=30.2),'[1]Pricing Schedule'!$J$45,
IF(AND(I1663=38000,R1663&gt;30.2,R1663&lt;=45.9),'[1]Pricing Schedule'!$J$54,
IF(AND(I1663=38000,R1663&gt;45.9,R1663&lt;=123.4),'[1]Pricing Schedule'!$J$97,
IF(AND(I1663=38000,R1663&gt;123.4,R1663&lt;=168.2,M1663&lt;=10),'[1]Pricing Schedule'!$J$105,
IF(AND(I1663=38000,R1663&gt;123.4,R1663&lt;=168.2,M1663&gt;10),'[1]Pricing Schedule'!$J$113,
IF(AND(I1663=38000,R1663&gt;168.2,R1663&lt;=336.4,M1663&lt;=10),('[1]Pricing Schedule'!$J$105),
IF(AND(I1663=38000,R1663&gt;168.2,R1663&lt;=336.4,M1663&gt;10),('[1]Pricing Schedule'!$J$113),
IF(AND(I1663=38000,R1663&gt;336.4,R1663&lt;=504.6,M1663&lt;=10),('[1]Pricing Schedule'!$J$105),
IF(AND(I1663=38000,R1663&gt;336.4,R1663&lt;=504.6,M1663&gt;10),('[1]Pricing Schedule'!$J$113),
IF(AND(I1663=38000,R1663&gt;504.6,R1663&lt;=672.8,M1663&lt;=10),('[1]Pricing Schedule'!$J$105),
IF(AND(I1663=38000,R1663&gt;504.6,R1663&lt;=672.8,M1663&gt;10),('[1]Pricing Schedule'!$J$113),
IF(AND(I1663=110000,R1663&lt;=12.8,M1663&gt;2),'[1]Pricing Schedule'!$J$63,
IF(AND(I1663=110000,R1663&lt;=12.8,M1663&lt;=2),'[1]Pricing Schedule'!$J$97,
IF(AND(I1663=110000,R1663&gt;12.8,R1663&lt;=22.8,M1663&gt;3),'[1]Pricing Schedule'!$J$72,
IF(AND(I1663=110000,R1663&gt;12.8,R1663&lt;=22.8,M1663&lt;=3),'[1]Pricing Schedule'!$J$97,
IF(AND(I1663=110000,R1663&gt;22.8,R1663&lt;=30.2),'[1]Pricing Schedule'!$J$81,
IF(AND(I1663=110000,R1663&gt;30.2,R1663&lt;=45.9),'[1]Pricing Schedule'!$J$90,
IF(AND(I1663=110000,R1663&gt;45.9,R1663&lt;=123.4),'[1]Pricing Schedule'!$J$97,
IF(AND(I1663=110000,R1663&gt;123.4,R1663&lt;=168.2,M1663&lt;=10),'[1]Pricing Schedule'!$J$105,
IF(AND(I1663=110000,R1663&gt;123.4,R1663&lt;=168.2,M1663&gt;10),'[1]Pricing Schedule'!$J$113,
IF(AND(I1663=110000,R1663&gt;168.2,R1663&lt;=336.2,M1663&lt;=10),('[1]Pricing Schedule'!$J$105),
IF(AND(I1663=110000,R1663&gt;168.2,R1663&lt;=336.2,M1663&gt;10),('[1]Pricing Schedule'!$J$113),
IF(AND(I1663=110000,R1663&gt;336.4,R1663&lt;=504.6,M1663&lt;=10),('[1]Pricing Schedule'!$J$105),
IF(AND(I1663=110000,R1663&gt;336.4,R1663&lt;=504.6,M1663&gt;10),('[1]Pricing Schedule'!$J$113),
IF(AND(I1663=110000,R1663&gt;504.6,R1663&lt;=672.8,M1663&lt;=10),('[1]Pricing Schedule'!$J$105),
IF(AND(I1663=110000,R1663&gt;504.6,R1663&lt;=672.8,M1663&gt;10),('[1]Pricing Schedule'!$J$113),
IF(AND(I1663=110000,R1663&gt;672.8,R1663&lt;=841,M1663&lt;=10),('[1]Pricing Schedule'!$J$105),
IF(AND(I1663=110000,R1663&gt;672.8,R1663&lt;=841,M1663&gt;10),('[1]Pricing Schedule'!$J$113),
IF(AND(I1663=110000,R1663&gt;1682,R1663&lt;=1850.2,M1663&lt;=10),('[1]Pricing Schedule'!$J$105),
IF(AND(I1663=110000,R1663&gt;1682,R1663&lt;=1850.2,M1663&gt;10),('[1]Pricing Schedule'!$J$113),
IF(AND(I1663=110000,R1663&gt;2018.4,R1663&lt;=2186.6,M1663&lt;=10),('[1]Pricing Schedule'!$J$105),
IF(AND(I1663=110000,R1663&gt;2018.4,R1663&lt;=2186.6,M1663&gt;10),('[1]Pricing Schedule'!$J$113),999999999)))))))))))))))))))))))))))))))))))))))</f>
        <v>1</v>
      </c>
      <c r="U1663" s="40">
        <f t="shared" si="156"/>
        <v>330271.42857142858</v>
      </c>
      <c r="V1663" s="41">
        <f t="shared" si="157"/>
        <v>3.0278126216531858</v>
      </c>
      <c r="Y1663" s="23">
        <v>78</v>
      </c>
      <c r="Z1663" s="23">
        <v>321</v>
      </c>
      <c r="AD1663" s="13"/>
      <c r="AE1663" s="13"/>
      <c r="AF1663" s="13"/>
      <c r="AR1663" s="35"/>
    </row>
    <row r="1664" spans="1:44">
      <c r="A1664" s="23">
        <v>1666</v>
      </c>
      <c r="B1664" s="23">
        <v>1666</v>
      </c>
      <c r="C1664" s="23" t="s">
        <v>2369</v>
      </c>
      <c r="D1664" s="23" t="s">
        <v>110</v>
      </c>
      <c r="E1664" s="23" t="s">
        <v>110</v>
      </c>
      <c r="F1664" s="23" t="s">
        <v>224</v>
      </c>
      <c r="G1664" s="23" t="s">
        <v>225</v>
      </c>
      <c r="H1664" s="23" t="s">
        <v>113</v>
      </c>
      <c r="I1664" s="13">
        <v>38000</v>
      </c>
      <c r="J1664" s="13">
        <v>38000</v>
      </c>
      <c r="K1664" s="13">
        <v>20000</v>
      </c>
      <c r="L1664" s="24">
        <v>8.9649999999999999</v>
      </c>
      <c r="M1664" s="37">
        <f t="shared" si="152"/>
        <v>9</v>
      </c>
      <c r="N1664" s="24">
        <v>1.2330000000000001</v>
      </c>
      <c r="O1664" s="13">
        <v>3</v>
      </c>
      <c r="P1664" s="36">
        <f t="shared" si="153"/>
        <v>0.92475000000000007</v>
      </c>
      <c r="Q1664" s="38">
        <f t="shared" si="154"/>
        <v>4.2</v>
      </c>
      <c r="R1664" s="37">
        <f t="shared" si="155"/>
        <v>4.2</v>
      </c>
      <c r="S1664" s="39">
        <f>IF(AND(I1664=38000,R1664&lt;=4.5,M1664&gt;8),'[1]Pricing Schedule'!$F$8+('[1]Pricing Schedule'!$F$9*M1664),
IF(AND(I1664=38000,R1664&lt;=4.5,M1664&lt;=8),'[1]Pricing Schedule'!$F$34+('[1]Pricing Schedule'!$F$36*M1664),
IF(AND(I1664=38000,R1664&gt;4.5,R1664&lt;=9,M1664&gt;8),'[1]Pricing Schedule'!$F$17+('[1]Pricing Schedule'!$F$18*M1664),
IF(AND(I1664=38000,R1664&gt;4.5,R1664&lt;=9,M1664&lt;=8),'[1]Pricing Schedule'!$F$34+('[1]Pricing Schedule'!$F$36*M1664),
IF(AND(I1664=38000,R1664&gt;9,R1664&lt;=12.8,M1664&gt;8),'[1]Pricing Schedule'!$F$26+('[1]Pricing Schedule'!$F$27*M1664),
IF(AND(I1664=38000,R1664&gt;9,R1664&lt;=12.8,M1664&lt;=8),'[1]Pricing Schedule'!$F$34+('[1]Pricing Schedule'!$F$36*M1664),
IF(AND(I1664=38000,R1664&gt;12.8,R1664&lt;=22.8),'[1]Pricing Schedule'!$F$34+('[1]Pricing Schedule'!$F$36*M1664),
IF(AND(I1664=38000,R1664&gt;22.8,R1664&lt;=30.2),'[1]Pricing Schedule'!$F$43+('[1]Pricing Schedule'!$F$45*M1664),
IF(AND(I1664=38000,R1664&gt;30.2,R1664&lt;=45.9),'[1]Pricing Schedule'!$F$52+('[1]Pricing Schedule'!$F$54*M1664),
IF(AND(I1664=38000,R1664&gt;45.9,R1664&lt;=123.4),'[1]Pricing Schedule'!$F$96+('[1]Pricing Schedule'!$F$97*M1664),
IF(AND(I1664=38000,R1664&gt;123.4,R1664&lt;=168.2,M1664&lt;=10),'[1]Pricing Schedule'!$F$103+('[1]Pricing Schedule'!$F$105*M1664),
IF(AND(I1664=38000,R1664&gt;123.4,R1664&lt;=168.2,M1664&gt;10),'[1]Pricing Schedule'!$F$111+('[1]Pricing Schedule'!$F$113*M1664),
IF(AND(I1664=38000,R1664&gt;157.4,R1664&lt;=336.4,M1664&lt;=10),('[1]Pricing Schedule'!$F$103+('[1]Pricing Schedule'!$F$105*M1664))*2,
IF(AND(I1664=38000,R1664&gt;157.4,R1664&lt;=336.4,M1664&gt;10),('[1]Pricing Schedule'!$F$111+('[1]Pricing Schedule'!$F$113*M1664))*2,
IF(AND(I1664=38000,R1664&gt;314.8,R1664&lt;=504.6,M1664&lt;=10),('[1]Pricing Schedule'!$F$103+('[1]Pricing Schedule'!$F$105*M1664))*3,
IF(AND(I1664=38000,R1664&gt;314.8,R1664&lt;=504.6,M1664&gt;10),('[1]Pricing Schedule'!$F$111+('[1]Pricing Schedule'!$F$113*M1664))*3,
IF(AND(I1664=38000,R1664&gt;472.2,R1664&lt;=672.8,M1664&lt;=10),('[1]Pricing Schedule'!$F$103+('[1]Pricing Schedule'!$F$105*M1664))*4,
IF(AND(I1664=38000,R1664&gt;472.2,R1664&lt;=672.8,M1664&gt;10),('[1]Pricing Schedule'!$F$111+('[1]Pricing Schedule'!$F$113*M1664))*4,
IF(AND(I1664=110000,R1664&lt;=12.8,M1664&gt;2),'[1]Pricing Schedule'!$F$62+('[1]Pricing Schedule'!$F$63*M1664),
IF(AND(I1664=110000,R1664&lt;=12.8,M1664&lt;=2),'[1]Pricing Schedule'!$F$96+('[1]Pricing Schedule'!$F$97*M1664),
IF(AND(I1664=110000,R1664&gt;12.8,R1664&lt;=22.8,M1664&gt;3),'[1]Pricing Schedule'!$F$71+('[1]Pricing Schedule'!$F$72*M1664),
IF(AND(I1664=110000,R1664&gt;12.8,R1664&lt;=22.8,M1664&lt;=3),'[1]Pricing Schedule'!$F$96+('[1]Pricing Schedule'!$F$97*M1664),
IF(AND(I1664=110000,R1664&gt;22.8,R1664&lt;=30.2),'[1]Pricing Schedule'!$F$80+('[1]Pricing Schedule'!$F$81*M1664),
IF(AND(I1664=110000,R1664&gt;30.2,R1664&lt;=45.9),'[1]Pricing Schedule'!$F$89+('[1]Pricing Schedule'!$F$90*M1664),
IF(AND(I1664=110000,R1664&gt;45.9,R1664&lt;=123.4),'[1]Pricing Schedule'!$F$96+('[1]Pricing Schedule'!$F$97*M1664),
IF(AND(I1664=110000,R1664&gt;123.4,R1664&lt;=168.2,M1664&lt;=10),'[1]Pricing Schedule'!$F$103+('[1]Pricing Schedule'!$F$105*M1664),
IF(AND(I1664=110000,R1664&gt;123.4,R1664&lt;=168.2,M1664&gt;10),'[1]Pricing Schedule'!$F$111+('[1]Pricing Schedule'!$F$113*M1664),
IF(AND(I1664=110000,R1664&gt;168.2,R1664&lt;=336.4,M1664&lt;=10),('[1]Pricing Schedule'!$F$103+('[1]Pricing Schedule'!$F$105*M1664))*2,
IF(AND(I1664=110000,R1664&gt;168.2,R1664&lt;=336.4,M1664&gt;10),('[1]Pricing Schedule'!$F$111+('[1]Pricing Schedule'!$F$113*M1664))*2,
IF(AND(I1664=110000,R1664&gt;336.4,R1664&lt;=504.6,M1664&lt;=10),('[1]Pricing Schedule'!$F$103+('[1]Pricing Schedule'!$F$105*M1664))*3,
IF(AND(I1664=110000,R1664&gt;336.4,R1664&lt;=504.6,M1664&gt;10),('[1]Pricing Schedule'!$F$111+('[1]Pricing Schedule'!$F$113*M1664))*3,
IF(AND(I1664=110000,R1664&gt;504.6,R1664&lt;=672.8,M1664&lt;=10),('[1]Pricing Schedule'!$F$103+('[1]Pricing Schedule'!$F$105*M1664))*4,
IF(AND(I1664=110000,R1664&gt;504.6,R1664&lt;=672.8,M1664&gt;10),('[1]Pricing Schedule'!$F$111+('[1]Pricing Schedule'!$F$113*M1664))*4,
IF(AND(I1664=110000,R1664&gt;672.8,R1664&lt;=841,M1664&lt;=10),('[1]Pricing Schedule'!$F$103+('[1]Pricing Schedule'!$F$105*M1664))*5,
IF(AND(I1664=110000,R1664&gt;672.8,R1664&lt;=841,M1664&gt;10),('[1]Pricing Schedule'!$F$111+('[1]Pricing Schedule'!$F$113*M1664))*5,
IF(AND(I1664=110000,R1664&gt;672.8,R1664&lt;=841,M1664&lt;=10),('[1]Pricing Schedule'!$F$103+('[1]Pricing Schedule'!$F$105*M1664))*5,
IF(AND(I1664=110000,R1664&gt;672.8,R1664&lt;=841,M1664&gt;10),('[1]Pricing Schedule'!$F$111+('[1]Pricing Schedule'!$F$113*M1664))*5,
IF(AND(I1664=110000,R1664&gt;1345.6,R1664&lt;=1513.8,M1664&lt;=10),('[1]Pricing Schedule'!$F$103+('[1]Pricing Schedule'!$F$105*M1664))*9,
IF(AND(I1664=110000,R1664&gt;1345.6,R1664&lt;=1513.8,M1664&gt;10),('[1]Pricing Schedule'!$F$111+('[1]Pricing Schedule'!$F$113*M1664))*9,
9999999999)))))))))))))))))))))))))))))))))))))))</f>
        <v>1334440</v>
      </c>
      <c r="T1664" s="21">
        <f>IF(AND(I1664=38000,R1664&lt;=4.5,M1664&gt;8),'[1]Pricing Schedule'!$J$9,
IF(AND(I1664=38000,R1664&lt;=4.5,M1664&lt;=8),'[1]Pricing Schedule'!$J$36,
IF(AND(I1664=38000,R1664&gt;4.5,R1664&lt;=9,M1664&gt;8),'[1]Pricing Schedule'!$J$18,
IF(AND(I1664=38000,R1664&gt;4.5,R1664&lt;=9,M1664&lt;=8),'[1]Pricing Schedule'!$J$36,
IF(AND(I1664=38000,R1664&gt;9,R1664&lt;=12.8,M1664&gt;8),'[1]Pricing Schedule'!$J$27,
IF(AND(I1664=38000,R1664&gt;9,R1664&lt;=12.8,M1664&lt;=8),'[1]Pricing Schedule'!$J$36,
IF(AND(I1664=38000,R1664&gt;12.8,R1664&lt;=22.8),'[1]Pricing Schedule'!$J$36,
IF(AND(I1664=38000,R1664&gt;22.8,R1664&lt;=30.2),'[1]Pricing Schedule'!$J$45,
IF(AND(I1664=38000,R1664&gt;30.2,R1664&lt;=45.9),'[1]Pricing Schedule'!$J$54,
IF(AND(I1664=38000,R1664&gt;45.9,R1664&lt;=123.4),'[1]Pricing Schedule'!$J$97,
IF(AND(I1664=38000,R1664&gt;123.4,R1664&lt;=168.2,M1664&lt;=10),'[1]Pricing Schedule'!$J$105,
IF(AND(I1664=38000,R1664&gt;123.4,R1664&lt;=168.2,M1664&gt;10),'[1]Pricing Schedule'!$J$113,
IF(AND(I1664=38000,R1664&gt;168.2,R1664&lt;=336.4,M1664&lt;=10),('[1]Pricing Schedule'!$J$105),
IF(AND(I1664=38000,R1664&gt;168.2,R1664&lt;=336.4,M1664&gt;10),('[1]Pricing Schedule'!$J$113),
IF(AND(I1664=38000,R1664&gt;336.4,R1664&lt;=504.6,M1664&lt;=10),('[1]Pricing Schedule'!$J$105),
IF(AND(I1664=38000,R1664&gt;336.4,R1664&lt;=504.6,M1664&gt;10),('[1]Pricing Schedule'!$J$113),
IF(AND(I1664=38000,R1664&gt;504.6,R1664&lt;=672.8,M1664&lt;=10),('[1]Pricing Schedule'!$J$105),
IF(AND(I1664=38000,R1664&gt;504.6,R1664&lt;=672.8,M1664&gt;10),('[1]Pricing Schedule'!$J$113),
IF(AND(I1664=110000,R1664&lt;=12.8,M1664&gt;2),'[1]Pricing Schedule'!$J$63,
IF(AND(I1664=110000,R1664&lt;=12.8,M1664&lt;=2),'[1]Pricing Schedule'!$J$97,
IF(AND(I1664=110000,R1664&gt;12.8,R1664&lt;=22.8,M1664&gt;3),'[1]Pricing Schedule'!$J$72,
IF(AND(I1664=110000,R1664&gt;12.8,R1664&lt;=22.8,M1664&lt;=3),'[1]Pricing Schedule'!$J$97,
IF(AND(I1664=110000,R1664&gt;22.8,R1664&lt;=30.2),'[1]Pricing Schedule'!$J$81,
IF(AND(I1664=110000,R1664&gt;30.2,R1664&lt;=45.9),'[1]Pricing Schedule'!$J$90,
IF(AND(I1664=110000,R1664&gt;45.9,R1664&lt;=123.4),'[1]Pricing Schedule'!$J$97,
IF(AND(I1664=110000,R1664&gt;123.4,R1664&lt;=168.2,M1664&lt;=10),'[1]Pricing Schedule'!$J$105,
IF(AND(I1664=110000,R1664&gt;123.4,R1664&lt;=168.2,M1664&gt;10),'[1]Pricing Schedule'!$J$113,
IF(AND(I1664=110000,R1664&gt;168.2,R1664&lt;=336.2,M1664&lt;=10),('[1]Pricing Schedule'!$J$105),
IF(AND(I1664=110000,R1664&gt;168.2,R1664&lt;=336.2,M1664&gt;10),('[1]Pricing Schedule'!$J$113),
IF(AND(I1664=110000,R1664&gt;336.4,R1664&lt;=504.6,M1664&lt;=10),('[1]Pricing Schedule'!$J$105),
IF(AND(I1664=110000,R1664&gt;336.4,R1664&lt;=504.6,M1664&gt;10),('[1]Pricing Schedule'!$J$113),
IF(AND(I1664=110000,R1664&gt;504.6,R1664&lt;=672.8,M1664&lt;=10),('[1]Pricing Schedule'!$J$105),
IF(AND(I1664=110000,R1664&gt;504.6,R1664&lt;=672.8,M1664&gt;10),('[1]Pricing Schedule'!$J$113),
IF(AND(I1664=110000,R1664&gt;672.8,R1664&lt;=841,M1664&lt;=10),('[1]Pricing Schedule'!$J$105),
IF(AND(I1664=110000,R1664&gt;672.8,R1664&lt;=841,M1664&gt;10),('[1]Pricing Schedule'!$J$113),
IF(AND(I1664=110000,R1664&gt;1682,R1664&lt;=1850.2,M1664&lt;=10),('[1]Pricing Schedule'!$J$105),
IF(AND(I1664=110000,R1664&gt;1682,R1664&lt;=1850.2,M1664&gt;10),('[1]Pricing Schedule'!$J$113),
IF(AND(I1664=110000,R1664&gt;2018.4,R1664&lt;=2186.6,M1664&lt;=10),('[1]Pricing Schedule'!$J$105),
IF(AND(I1664=110000,R1664&gt;2018.4,R1664&lt;=2186.6,M1664&gt;10),('[1]Pricing Schedule'!$J$113),999999999)))))))))))))))))))))))))))))))))))))))</f>
        <v>1</v>
      </c>
      <c r="U1664" s="40">
        <f t="shared" si="156"/>
        <v>317723.80952380953</v>
      </c>
      <c r="V1664" s="41">
        <f t="shared" si="157"/>
        <v>3.1473876682353645</v>
      </c>
      <c r="Y1664" s="23">
        <v>106</v>
      </c>
      <c r="Z1664" s="23">
        <v>634</v>
      </c>
      <c r="AD1664" s="13"/>
      <c r="AE1664" s="13"/>
      <c r="AF1664" s="13"/>
      <c r="AR1664" s="35"/>
    </row>
    <row r="1665" spans="1:44">
      <c r="A1665" s="23">
        <v>1667</v>
      </c>
      <c r="B1665" s="23">
        <v>1667</v>
      </c>
      <c r="C1665" s="23" t="s">
        <v>2370</v>
      </c>
      <c r="D1665" s="23" t="s">
        <v>110</v>
      </c>
      <c r="E1665" s="23" t="s">
        <v>110</v>
      </c>
      <c r="F1665" s="23" t="s">
        <v>224</v>
      </c>
      <c r="G1665" s="23" t="s">
        <v>225</v>
      </c>
      <c r="H1665" s="23" t="s">
        <v>113</v>
      </c>
      <c r="I1665" s="13">
        <v>38000</v>
      </c>
      <c r="J1665" s="13">
        <v>38000</v>
      </c>
      <c r="K1665" s="13">
        <v>20000</v>
      </c>
      <c r="L1665" s="24">
        <v>2.2770000000000001</v>
      </c>
      <c r="M1665" s="37">
        <f t="shared" si="152"/>
        <v>3</v>
      </c>
      <c r="N1665" s="24">
        <v>0.622</v>
      </c>
      <c r="O1665" s="13">
        <v>3</v>
      </c>
      <c r="P1665" s="36">
        <f t="shared" si="153"/>
        <v>0.622</v>
      </c>
      <c r="Q1665" s="38">
        <f t="shared" si="154"/>
        <v>4.2</v>
      </c>
      <c r="R1665" s="37">
        <f t="shared" si="155"/>
        <v>4.2</v>
      </c>
      <c r="S1665" s="39">
        <f>IF(AND(I1665=38000,R1665&lt;=4.5,M1665&gt;8),'[1]Pricing Schedule'!$F$8+('[1]Pricing Schedule'!$F$9*M1665),
IF(AND(I1665=38000,R1665&lt;=4.5,M1665&lt;=8),'[1]Pricing Schedule'!$F$34+('[1]Pricing Schedule'!$F$36*M1665),
IF(AND(I1665=38000,R1665&gt;4.5,R1665&lt;=9,M1665&gt;8),'[1]Pricing Schedule'!$F$17+('[1]Pricing Schedule'!$F$18*M1665),
IF(AND(I1665=38000,R1665&gt;4.5,R1665&lt;=9,M1665&lt;=8),'[1]Pricing Schedule'!$F$34+('[1]Pricing Schedule'!$F$36*M1665),
IF(AND(I1665=38000,R1665&gt;9,R1665&lt;=12.8,M1665&gt;8),'[1]Pricing Schedule'!$F$26+('[1]Pricing Schedule'!$F$27*M1665),
IF(AND(I1665=38000,R1665&gt;9,R1665&lt;=12.8,M1665&lt;=8),'[1]Pricing Schedule'!$F$34+('[1]Pricing Schedule'!$F$36*M1665),
IF(AND(I1665=38000,R1665&gt;12.8,R1665&lt;=22.8),'[1]Pricing Schedule'!$F$34+('[1]Pricing Schedule'!$F$36*M1665),
IF(AND(I1665=38000,R1665&gt;22.8,R1665&lt;=30.2),'[1]Pricing Schedule'!$F$43+('[1]Pricing Schedule'!$F$45*M1665),
IF(AND(I1665=38000,R1665&gt;30.2,R1665&lt;=45.9),'[1]Pricing Schedule'!$F$52+('[1]Pricing Schedule'!$F$54*M1665),
IF(AND(I1665=38000,R1665&gt;45.9,R1665&lt;=123.4),'[1]Pricing Schedule'!$F$96+('[1]Pricing Schedule'!$F$97*M1665),
IF(AND(I1665=38000,R1665&gt;123.4,R1665&lt;=168.2,M1665&lt;=10),'[1]Pricing Schedule'!$F$103+('[1]Pricing Schedule'!$F$105*M1665),
IF(AND(I1665=38000,R1665&gt;123.4,R1665&lt;=168.2,M1665&gt;10),'[1]Pricing Schedule'!$F$111+('[1]Pricing Schedule'!$F$113*M1665),
IF(AND(I1665=38000,R1665&gt;157.4,R1665&lt;=336.4,M1665&lt;=10),('[1]Pricing Schedule'!$F$103+('[1]Pricing Schedule'!$F$105*M1665))*2,
IF(AND(I1665=38000,R1665&gt;157.4,R1665&lt;=336.4,M1665&gt;10),('[1]Pricing Schedule'!$F$111+('[1]Pricing Schedule'!$F$113*M1665))*2,
IF(AND(I1665=38000,R1665&gt;314.8,R1665&lt;=504.6,M1665&lt;=10),('[1]Pricing Schedule'!$F$103+('[1]Pricing Schedule'!$F$105*M1665))*3,
IF(AND(I1665=38000,R1665&gt;314.8,R1665&lt;=504.6,M1665&gt;10),('[1]Pricing Schedule'!$F$111+('[1]Pricing Schedule'!$F$113*M1665))*3,
IF(AND(I1665=38000,R1665&gt;472.2,R1665&lt;=672.8,M1665&lt;=10),('[1]Pricing Schedule'!$F$103+('[1]Pricing Schedule'!$F$105*M1665))*4,
IF(AND(I1665=38000,R1665&gt;472.2,R1665&lt;=672.8,M1665&gt;10),('[1]Pricing Schedule'!$F$111+('[1]Pricing Schedule'!$F$113*M1665))*4,
IF(AND(I1665=110000,R1665&lt;=12.8,M1665&gt;2),'[1]Pricing Schedule'!$F$62+('[1]Pricing Schedule'!$F$63*M1665),
IF(AND(I1665=110000,R1665&lt;=12.8,M1665&lt;=2),'[1]Pricing Schedule'!$F$96+('[1]Pricing Schedule'!$F$97*M1665),
IF(AND(I1665=110000,R1665&gt;12.8,R1665&lt;=22.8,M1665&gt;3),'[1]Pricing Schedule'!$F$71+('[1]Pricing Schedule'!$F$72*M1665),
IF(AND(I1665=110000,R1665&gt;12.8,R1665&lt;=22.8,M1665&lt;=3),'[1]Pricing Schedule'!$F$96+('[1]Pricing Schedule'!$F$97*M1665),
IF(AND(I1665=110000,R1665&gt;22.8,R1665&lt;=30.2),'[1]Pricing Schedule'!$F$80+('[1]Pricing Schedule'!$F$81*M1665),
IF(AND(I1665=110000,R1665&gt;30.2,R1665&lt;=45.9),'[1]Pricing Schedule'!$F$89+('[1]Pricing Schedule'!$F$90*M1665),
IF(AND(I1665=110000,R1665&gt;45.9,R1665&lt;=123.4),'[1]Pricing Schedule'!$F$96+('[1]Pricing Schedule'!$F$97*M1665),
IF(AND(I1665=110000,R1665&gt;123.4,R1665&lt;=168.2,M1665&lt;=10),'[1]Pricing Schedule'!$F$103+('[1]Pricing Schedule'!$F$105*M1665),
IF(AND(I1665=110000,R1665&gt;123.4,R1665&lt;=168.2,M1665&gt;10),'[1]Pricing Schedule'!$F$111+('[1]Pricing Schedule'!$F$113*M1665),
IF(AND(I1665=110000,R1665&gt;168.2,R1665&lt;=336.4,M1665&lt;=10),('[1]Pricing Schedule'!$F$103+('[1]Pricing Schedule'!$F$105*M1665))*2,
IF(AND(I1665=110000,R1665&gt;168.2,R1665&lt;=336.4,M1665&gt;10),('[1]Pricing Schedule'!$F$111+('[1]Pricing Schedule'!$F$113*M1665))*2,
IF(AND(I1665=110000,R1665&gt;336.4,R1665&lt;=504.6,M1665&lt;=10),('[1]Pricing Schedule'!$F$103+('[1]Pricing Schedule'!$F$105*M1665))*3,
IF(AND(I1665=110000,R1665&gt;336.4,R1665&lt;=504.6,M1665&gt;10),('[1]Pricing Schedule'!$F$111+('[1]Pricing Schedule'!$F$113*M1665))*3,
IF(AND(I1665=110000,R1665&gt;504.6,R1665&lt;=672.8,M1665&lt;=10),('[1]Pricing Schedule'!$F$103+('[1]Pricing Schedule'!$F$105*M1665))*4,
IF(AND(I1665=110000,R1665&gt;504.6,R1665&lt;=672.8,M1665&gt;10),('[1]Pricing Schedule'!$F$111+('[1]Pricing Schedule'!$F$113*M1665))*4,
IF(AND(I1665=110000,R1665&gt;672.8,R1665&lt;=841,M1665&lt;=10),('[1]Pricing Schedule'!$F$103+('[1]Pricing Schedule'!$F$105*M1665))*5,
IF(AND(I1665=110000,R1665&gt;672.8,R1665&lt;=841,M1665&gt;10),('[1]Pricing Schedule'!$F$111+('[1]Pricing Schedule'!$F$113*M1665))*5,
IF(AND(I1665=110000,R1665&gt;672.8,R1665&lt;=841,M1665&lt;=10),('[1]Pricing Schedule'!$F$103+('[1]Pricing Schedule'!$F$105*M1665))*5,
IF(AND(I1665=110000,R1665&gt;672.8,R1665&lt;=841,M1665&gt;10),('[1]Pricing Schedule'!$F$111+('[1]Pricing Schedule'!$F$113*M1665))*5,
IF(AND(I1665=110000,R1665&gt;1345.6,R1665&lt;=1513.8,M1665&lt;=10),('[1]Pricing Schedule'!$F$103+('[1]Pricing Schedule'!$F$105*M1665))*9,
IF(AND(I1665=110000,R1665&gt;1345.6,R1665&lt;=1513.8,M1665&gt;10),('[1]Pricing Schedule'!$F$111+('[1]Pricing Schedule'!$F$113*M1665))*9,
9999999999)))))))))))))))))))))))))))))))))))))))</f>
        <v>558600</v>
      </c>
      <c r="T1665" s="21">
        <f>IF(AND(I1665=38000,R1665&lt;=4.5,M1665&gt;8),'[1]Pricing Schedule'!$J$9,
IF(AND(I1665=38000,R1665&lt;=4.5,M1665&lt;=8),'[1]Pricing Schedule'!$J$36,
IF(AND(I1665=38000,R1665&gt;4.5,R1665&lt;=9,M1665&gt;8),'[1]Pricing Schedule'!$J$18,
IF(AND(I1665=38000,R1665&gt;4.5,R1665&lt;=9,M1665&lt;=8),'[1]Pricing Schedule'!$J$36,
IF(AND(I1665=38000,R1665&gt;9,R1665&lt;=12.8,M1665&gt;8),'[1]Pricing Schedule'!$J$27,
IF(AND(I1665=38000,R1665&gt;9,R1665&lt;=12.8,M1665&lt;=8),'[1]Pricing Schedule'!$J$36,
IF(AND(I1665=38000,R1665&gt;12.8,R1665&lt;=22.8),'[1]Pricing Schedule'!$J$36,
IF(AND(I1665=38000,R1665&gt;22.8,R1665&lt;=30.2),'[1]Pricing Schedule'!$J$45,
IF(AND(I1665=38000,R1665&gt;30.2,R1665&lt;=45.9),'[1]Pricing Schedule'!$J$54,
IF(AND(I1665=38000,R1665&gt;45.9,R1665&lt;=123.4),'[1]Pricing Schedule'!$J$97,
IF(AND(I1665=38000,R1665&gt;123.4,R1665&lt;=168.2,M1665&lt;=10),'[1]Pricing Schedule'!$J$105,
IF(AND(I1665=38000,R1665&gt;123.4,R1665&lt;=168.2,M1665&gt;10),'[1]Pricing Schedule'!$J$113,
IF(AND(I1665=38000,R1665&gt;168.2,R1665&lt;=336.4,M1665&lt;=10),('[1]Pricing Schedule'!$J$105),
IF(AND(I1665=38000,R1665&gt;168.2,R1665&lt;=336.4,M1665&gt;10),('[1]Pricing Schedule'!$J$113),
IF(AND(I1665=38000,R1665&gt;336.4,R1665&lt;=504.6,M1665&lt;=10),('[1]Pricing Schedule'!$J$105),
IF(AND(I1665=38000,R1665&gt;336.4,R1665&lt;=504.6,M1665&gt;10),('[1]Pricing Schedule'!$J$113),
IF(AND(I1665=38000,R1665&gt;504.6,R1665&lt;=672.8,M1665&lt;=10),('[1]Pricing Schedule'!$J$105),
IF(AND(I1665=38000,R1665&gt;504.6,R1665&lt;=672.8,M1665&gt;10),('[1]Pricing Schedule'!$J$113),
IF(AND(I1665=110000,R1665&lt;=12.8,M1665&gt;2),'[1]Pricing Schedule'!$J$63,
IF(AND(I1665=110000,R1665&lt;=12.8,M1665&lt;=2),'[1]Pricing Schedule'!$J$97,
IF(AND(I1665=110000,R1665&gt;12.8,R1665&lt;=22.8,M1665&gt;3),'[1]Pricing Schedule'!$J$72,
IF(AND(I1665=110000,R1665&gt;12.8,R1665&lt;=22.8,M1665&lt;=3),'[1]Pricing Schedule'!$J$97,
IF(AND(I1665=110000,R1665&gt;22.8,R1665&lt;=30.2),'[1]Pricing Schedule'!$J$81,
IF(AND(I1665=110000,R1665&gt;30.2,R1665&lt;=45.9),'[1]Pricing Schedule'!$J$90,
IF(AND(I1665=110000,R1665&gt;45.9,R1665&lt;=123.4),'[1]Pricing Schedule'!$J$97,
IF(AND(I1665=110000,R1665&gt;123.4,R1665&lt;=168.2,M1665&lt;=10),'[1]Pricing Schedule'!$J$105,
IF(AND(I1665=110000,R1665&gt;123.4,R1665&lt;=168.2,M1665&gt;10),'[1]Pricing Schedule'!$J$113,
IF(AND(I1665=110000,R1665&gt;168.2,R1665&lt;=336.2,M1665&lt;=10),('[1]Pricing Schedule'!$J$105),
IF(AND(I1665=110000,R1665&gt;168.2,R1665&lt;=336.2,M1665&gt;10),('[1]Pricing Schedule'!$J$113),
IF(AND(I1665=110000,R1665&gt;336.4,R1665&lt;=504.6,M1665&lt;=10),('[1]Pricing Schedule'!$J$105),
IF(AND(I1665=110000,R1665&gt;336.4,R1665&lt;=504.6,M1665&gt;10),('[1]Pricing Schedule'!$J$113),
IF(AND(I1665=110000,R1665&gt;504.6,R1665&lt;=672.8,M1665&lt;=10),('[1]Pricing Schedule'!$J$105),
IF(AND(I1665=110000,R1665&gt;504.6,R1665&lt;=672.8,M1665&gt;10),('[1]Pricing Schedule'!$J$113),
IF(AND(I1665=110000,R1665&gt;672.8,R1665&lt;=841,M1665&lt;=10),('[1]Pricing Schedule'!$J$105),
IF(AND(I1665=110000,R1665&gt;672.8,R1665&lt;=841,M1665&gt;10),('[1]Pricing Schedule'!$J$113),
IF(AND(I1665=110000,R1665&gt;1682,R1665&lt;=1850.2,M1665&lt;=10),('[1]Pricing Schedule'!$J$105),
IF(AND(I1665=110000,R1665&gt;1682,R1665&lt;=1850.2,M1665&gt;10),('[1]Pricing Schedule'!$J$113),
IF(AND(I1665=110000,R1665&gt;2018.4,R1665&lt;=2186.6,M1665&lt;=10),('[1]Pricing Schedule'!$J$105),
IF(AND(I1665=110000,R1665&gt;2018.4,R1665&lt;=2186.6,M1665&gt;10),('[1]Pricing Schedule'!$J$113),999999999)))))))))))))))))))))))))))))))))))))))</f>
        <v>4</v>
      </c>
      <c r="U1665" s="40">
        <f t="shared" si="156"/>
        <v>133000</v>
      </c>
      <c r="V1665" s="41">
        <f t="shared" si="157"/>
        <v>7.518796992481203</v>
      </c>
      <c r="Y1665" s="23">
        <v>83</v>
      </c>
      <c r="Z1665" s="23">
        <v>634</v>
      </c>
      <c r="AD1665" s="13"/>
      <c r="AE1665" s="13"/>
      <c r="AF1665" s="13"/>
      <c r="AR1665" s="35"/>
    </row>
    <row r="1666" spans="1:44">
      <c r="A1666" s="23">
        <v>1668</v>
      </c>
      <c r="B1666" s="23">
        <v>1668</v>
      </c>
      <c r="C1666" s="23" t="s">
        <v>2371</v>
      </c>
      <c r="D1666" s="23" t="s">
        <v>110</v>
      </c>
      <c r="E1666" s="23" t="s">
        <v>110</v>
      </c>
      <c r="F1666" s="23" t="s">
        <v>224</v>
      </c>
      <c r="G1666" s="23" t="s">
        <v>225</v>
      </c>
      <c r="H1666" s="23" t="s">
        <v>113</v>
      </c>
      <c r="I1666" s="13">
        <v>38000</v>
      </c>
      <c r="J1666" s="13">
        <v>38000</v>
      </c>
      <c r="K1666" s="13">
        <v>20000</v>
      </c>
      <c r="L1666" s="24">
        <v>6.7779999999999996</v>
      </c>
      <c r="M1666" s="37">
        <f t="shared" ref="M1666:M1729" si="158">ROUNDUP(L1666,0)</f>
        <v>7</v>
      </c>
      <c r="N1666" s="24">
        <v>0.25800000000000001</v>
      </c>
      <c r="O1666" s="13">
        <v>3</v>
      </c>
      <c r="P1666" s="36">
        <f t="shared" ref="P1666:P1729" si="159">IF(AND(O1666=1,N1666&gt;$AJ$2),N1666*$AQ$2,
IF(AND(O1666=1,N1666&lt;=$AJ$2),N1666,
IF(AND(O1666=2,N1666&gt;$AJ$3),N1666*$AQ$3,
IF(AND(O1666=2,N1666&lt;=$AJ$3),N1666,
IF(AND(O1666=3,N1666&gt;$AJ$4),N1666*$AQ$4,
IF(AND(O1666=3,N1666&lt;=$AJ$4),N1666,99999))))))</f>
        <v>0.25800000000000001</v>
      </c>
      <c r="Q1666" s="38">
        <f t="shared" ref="Q1666:Q1729" si="160">IF(AND(O1666=1,P1666&lt;$AJ$2),$AP$2,
IF(AND(O1666=1,P1666&gt;=$AJ$2,P1666&lt;$AL$2),$AP$2*2,
IF(AND(O1666=1,P1666&gt;=$AL$2),((FLOOR(P1666,$AK$2))/$AK$2)*$AP$2,
IF(AND(O1666=2,P1666&lt;$AJ$3),$AP$3,
IF(AND(O1666=2,P1666&gt;=$AJ$3,P1666&lt;$AL$3),$AP$3*2,
IF(AND(O1666=2,P1666&gt;=$AL$3),((FLOOR(P1666,$AK$3))/$AK$3)*$AP$3,
IF(AND(O1666=3,P1666&lt;$AJ$4),$AP$4,
IF(AND(O1666=3,P1666&gt;=$AJ$4,P1666&lt;$AL$4),$AP$4*2,
IF(AND(O1666=3,P1666&gt;=$AL$4),((FLOOR(P1666,$AK$4))/$AK$4)*$AP$4,9999999)))))))))</f>
        <v>4.2</v>
      </c>
      <c r="R1666" s="37">
        <f t="shared" ref="R1666:R1729" si="161">Q1666</f>
        <v>4.2</v>
      </c>
      <c r="S1666" s="39">
        <f>IF(AND(I1666=38000,R1666&lt;=4.5,M1666&gt;8),'[1]Pricing Schedule'!$F$8+('[1]Pricing Schedule'!$F$9*M1666),
IF(AND(I1666=38000,R1666&lt;=4.5,M1666&lt;=8),'[1]Pricing Schedule'!$F$34+('[1]Pricing Schedule'!$F$36*M1666),
IF(AND(I1666=38000,R1666&gt;4.5,R1666&lt;=9,M1666&gt;8),'[1]Pricing Schedule'!$F$17+('[1]Pricing Schedule'!$F$18*M1666),
IF(AND(I1666=38000,R1666&gt;4.5,R1666&lt;=9,M1666&lt;=8),'[1]Pricing Schedule'!$F$34+('[1]Pricing Schedule'!$F$36*M1666),
IF(AND(I1666=38000,R1666&gt;9,R1666&lt;=12.8,M1666&gt;8),'[1]Pricing Schedule'!$F$26+('[1]Pricing Schedule'!$F$27*M1666),
IF(AND(I1666=38000,R1666&gt;9,R1666&lt;=12.8,M1666&lt;=8),'[1]Pricing Schedule'!$F$34+('[1]Pricing Schedule'!$F$36*M1666),
IF(AND(I1666=38000,R1666&gt;12.8,R1666&lt;=22.8),'[1]Pricing Schedule'!$F$34+('[1]Pricing Schedule'!$F$36*M1666),
IF(AND(I1666=38000,R1666&gt;22.8,R1666&lt;=30.2),'[1]Pricing Schedule'!$F$43+('[1]Pricing Schedule'!$F$45*M1666),
IF(AND(I1666=38000,R1666&gt;30.2,R1666&lt;=45.9),'[1]Pricing Schedule'!$F$52+('[1]Pricing Schedule'!$F$54*M1666),
IF(AND(I1666=38000,R1666&gt;45.9,R1666&lt;=123.4),'[1]Pricing Schedule'!$F$96+('[1]Pricing Schedule'!$F$97*M1666),
IF(AND(I1666=38000,R1666&gt;123.4,R1666&lt;=168.2,M1666&lt;=10),'[1]Pricing Schedule'!$F$103+('[1]Pricing Schedule'!$F$105*M1666),
IF(AND(I1666=38000,R1666&gt;123.4,R1666&lt;=168.2,M1666&gt;10),'[1]Pricing Schedule'!$F$111+('[1]Pricing Schedule'!$F$113*M1666),
IF(AND(I1666=38000,R1666&gt;157.4,R1666&lt;=336.4,M1666&lt;=10),('[1]Pricing Schedule'!$F$103+('[1]Pricing Schedule'!$F$105*M1666))*2,
IF(AND(I1666=38000,R1666&gt;157.4,R1666&lt;=336.4,M1666&gt;10),('[1]Pricing Schedule'!$F$111+('[1]Pricing Schedule'!$F$113*M1666))*2,
IF(AND(I1666=38000,R1666&gt;314.8,R1666&lt;=504.6,M1666&lt;=10),('[1]Pricing Schedule'!$F$103+('[1]Pricing Schedule'!$F$105*M1666))*3,
IF(AND(I1666=38000,R1666&gt;314.8,R1666&lt;=504.6,M1666&gt;10),('[1]Pricing Schedule'!$F$111+('[1]Pricing Schedule'!$F$113*M1666))*3,
IF(AND(I1666=38000,R1666&gt;472.2,R1666&lt;=672.8,M1666&lt;=10),('[1]Pricing Schedule'!$F$103+('[1]Pricing Schedule'!$F$105*M1666))*4,
IF(AND(I1666=38000,R1666&gt;472.2,R1666&lt;=672.8,M1666&gt;10),('[1]Pricing Schedule'!$F$111+('[1]Pricing Schedule'!$F$113*M1666))*4,
IF(AND(I1666=110000,R1666&lt;=12.8,M1666&gt;2),'[1]Pricing Schedule'!$F$62+('[1]Pricing Schedule'!$F$63*M1666),
IF(AND(I1666=110000,R1666&lt;=12.8,M1666&lt;=2),'[1]Pricing Schedule'!$F$96+('[1]Pricing Schedule'!$F$97*M1666),
IF(AND(I1666=110000,R1666&gt;12.8,R1666&lt;=22.8,M1666&gt;3),'[1]Pricing Schedule'!$F$71+('[1]Pricing Schedule'!$F$72*M1666),
IF(AND(I1666=110000,R1666&gt;12.8,R1666&lt;=22.8,M1666&lt;=3),'[1]Pricing Schedule'!$F$96+('[1]Pricing Schedule'!$F$97*M1666),
IF(AND(I1666=110000,R1666&gt;22.8,R1666&lt;=30.2),'[1]Pricing Schedule'!$F$80+('[1]Pricing Schedule'!$F$81*M1666),
IF(AND(I1666=110000,R1666&gt;30.2,R1666&lt;=45.9),'[1]Pricing Schedule'!$F$89+('[1]Pricing Schedule'!$F$90*M1666),
IF(AND(I1666=110000,R1666&gt;45.9,R1666&lt;=123.4),'[1]Pricing Schedule'!$F$96+('[1]Pricing Schedule'!$F$97*M1666),
IF(AND(I1666=110000,R1666&gt;123.4,R1666&lt;=168.2,M1666&lt;=10),'[1]Pricing Schedule'!$F$103+('[1]Pricing Schedule'!$F$105*M1666),
IF(AND(I1666=110000,R1666&gt;123.4,R1666&lt;=168.2,M1666&gt;10),'[1]Pricing Schedule'!$F$111+('[1]Pricing Schedule'!$F$113*M1666),
IF(AND(I1666=110000,R1666&gt;168.2,R1666&lt;=336.4,M1666&lt;=10),('[1]Pricing Schedule'!$F$103+('[1]Pricing Schedule'!$F$105*M1666))*2,
IF(AND(I1666=110000,R1666&gt;168.2,R1666&lt;=336.4,M1666&gt;10),('[1]Pricing Schedule'!$F$111+('[1]Pricing Schedule'!$F$113*M1666))*2,
IF(AND(I1666=110000,R1666&gt;336.4,R1666&lt;=504.6,M1666&lt;=10),('[1]Pricing Schedule'!$F$103+('[1]Pricing Schedule'!$F$105*M1666))*3,
IF(AND(I1666=110000,R1666&gt;336.4,R1666&lt;=504.6,M1666&gt;10),('[1]Pricing Schedule'!$F$111+('[1]Pricing Schedule'!$F$113*M1666))*3,
IF(AND(I1666=110000,R1666&gt;504.6,R1666&lt;=672.8,M1666&lt;=10),('[1]Pricing Schedule'!$F$103+('[1]Pricing Schedule'!$F$105*M1666))*4,
IF(AND(I1666=110000,R1666&gt;504.6,R1666&lt;=672.8,M1666&gt;10),('[1]Pricing Schedule'!$F$111+('[1]Pricing Schedule'!$F$113*M1666))*4,
IF(AND(I1666=110000,R1666&gt;672.8,R1666&lt;=841,M1666&lt;=10),('[1]Pricing Schedule'!$F$103+('[1]Pricing Schedule'!$F$105*M1666))*5,
IF(AND(I1666=110000,R1666&gt;672.8,R1666&lt;=841,M1666&gt;10),('[1]Pricing Schedule'!$F$111+('[1]Pricing Schedule'!$F$113*M1666))*5,
IF(AND(I1666=110000,R1666&gt;672.8,R1666&lt;=841,M1666&lt;=10),('[1]Pricing Schedule'!$F$103+('[1]Pricing Schedule'!$F$105*M1666))*5,
IF(AND(I1666=110000,R1666&gt;672.8,R1666&lt;=841,M1666&gt;10),('[1]Pricing Schedule'!$F$111+('[1]Pricing Schedule'!$F$113*M1666))*5,
IF(AND(I1666=110000,R1666&gt;1345.6,R1666&lt;=1513.8,M1666&lt;=10),('[1]Pricing Schedule'!$F$103+('[1]Pricing Schedule'!$F$105*M1666))*9,
IF(AND(I1666=110000,R1666&gt;1345.6,R1666&lt;=1513.8,M1666&gt;10),('[1]Pricing Schedule'!$F$111+('[1]Pricing Schedule'!$F$113*M1666))*9,
9999999999)))))))))))))))))))))))))))))))))))))))</f>
        <v>839680</v>
      </c>
      <c r="T1666" s="21">
        <f>IF(AND(I1666=38000,R1666&lt;=4.5,M1666&gt;8),'[1]Pricing Schedule'!$J$9,
IF(AND(I1666=38000,R1666&lt;=4.5,M1666&lt;=8),'[1]Pricing Schedule'!$J$36,
IF(AND(I1666=38000,R1666&gt;4.5,R1666&lt;=9,M1666&gt;8),'[1]Pricing Schedule'!$J$18,
IF(AND(I1666=38000,R1666&gt;4.5,R1666&lt;=9,M1666&lt;=8),'[1]Pricing Schedule'!$J$36,
IF(AND(I1666=38000,R1666&gt;9,R1666&lt;=12.8,M1666&gt;8),'[1]Pricing Schedule'!$J$27,
IF(AND(I1666=38000,R1666&gt;9,R1666&lt;=12.8,M1666&lt;=8),'[1]Pricing Schedule'!$J$36,
IF(AND(I1666=38000,R1666&gt;12.8,R1666&lt;=22.8),'[1]Pricing Schedule'!$J$36,
IF(AND(I1666=38000,R1666&gt;22.8,R1666&lt;=30.2),'[1]Pricing Schedule'!$J$45,
IF(AND(I1666=38000,R1666&gt;30.2,R1666&lt;=45.9),'[1]Pricing Schedule'!$J$54,
IF(AND(I1666=38000,R1666&gt;45.9,R1666&lt;=123.4),'[1]Pricing Schedule'!$J$97,
IF(AND(I1666=38000,R1666&gt;123.4,R1666&lt;=168.2,M1666&lt;=10),'[1]Pricing Schedule'!$J$105,
IF(AND(I1666=38000,R1666&gt;123.4,R1666&lt;=168.2,M1666&gt;10),'[1]Pricing Schedule'!$J$113,
IF(AND(I1666=38000,R1666&gt;168.2,R1666&lt;=336.4,M1666&lt;=10),('[1]Pricing Schedule'!$J$105),
IF(AND(I1666=38000,R1666&gt;168.2,R1666&lt;=336.4,M1666&gt;10),('[1]Pricing Schedule'!$J$113),
IF(AND(I1666=38000,R1666&gt;336.4,R1666&lt;=504.6,M1666&lt;=10),('[1]Pricing Schedule'!$J$105),
IF(AND(I1666=38000,R1666&gt;336.4,R1666&lt;=504.6,M1666&gt;10),('[1]Pricing Schedule'!$J$113),
IF(AND(I1666=38000,R1666&gt;504.6,R1666&lt;=672.8,M1666&lt;=10),('[1]Pricing Schedule'!$J$105),
IF(AND(I1666=38000,R1666&gt;504.6,R1666&lt;=672.8,M1666&gt;10),('[1]Pricing Schedule'!$J$113),
IF(AND(I1666=110000,R1666&lt;=12.8,M1666&gt;2),'[1]Pricing Schedule'!$J$63,
IF(AND(I1666=110000,R1666&lt;=12.8,M1666&lt;=2),'[1]Pricing Schedule'!$J$97,
IF(AND(I1666=110000,R1666&gt;12.8,R1666&lt;=22.8,M1666&gt;3),'[1]Pricing Schedule'!$J$72,
IF(AND(I1666=110000,R1666&gt;12.8,R1666&lt;=22.8,M1666&lt;=3),'[1]Pricing Schedule'!$J$97,
IF(AND(I1666=110000,R1666&gt;22.8,R1666&lt;=30.2),'[1]Pricing Schedule'!$J$81,
IF(AND(I1666=110000,R1666&gt;30.2,R1666&lt;=45.9),'[1]Pricing Schedule'!$J$90,
IF(AND(I1666=110000,R1666&gt;45.9,R1666&lt;=123.4),'[1]Pricing Schedule'!$J$97,
IF(AND(I1666=110000,R1666&gt;123.4,R1666&lt;=168.2,M1666&lt;=10),'[1]Pricing Schedule'!$J$105,
IF(AND(I1666=110000,R1666&gt;123.4,R1666&lt;=168.2,M1666&gt;10),'[1]Pricing Schedule'!$J$113,
IF(AND(I1666=110000,R1666&gt;168.2,R1666&lt;=336.2,M1666&lt;=10),('[1]Pricing Schedule'!$J$105),
IF(AND(I1666=110000,R1666&gt;168.2,R1666&lt;=336.2,M1666&gt;10),('[1]Pricing Schedule'!$J$113),
IF(AND(I1666=110000,R1666&gt;336.4,R1666&lt;=504.6,M1666&lt;=10),('[1]Pricing Schedule'!$J$105),
IF(AND(I1666=110000,R1666&gt;336.4,R1666&lt;=504.6,M1666&gt;10),('[1]Pricing Schedule'!$J$113),
IF(AND(I1666=110000,R1666&gt;504.6,R1666&lt;=672.8,M1666&lt;=10),('[1]Pricing Schedule'!$J$105),
IF(AND(I1666=110000,R1666&gt;504.6,R1666&lt;=672.8,M1666&gt;10),('[1]Pricing Schedule'!$J$113),
IF(AND(I1666=110000,R1666&gt;672.8,R1666&lt;=841,M1666&lt;=10),('[1]Pricing Schedule'!$J$105),
IF(AND(I1666=110000,R1666&gt;672.8,R1666&lt;=841,M1666&gt;10),('[1]Pricing Schedule'!$J$113),
IF(AND(I1666=110000,R1666&gt;1682,R1666&lt;=1850.2,M1666&lt;=10),('[1]Pricing Schedule'!$J$105),
IF(AND(I1666=110000,R1666&gt;1682,R1666&lt;=1850.2,M1666&gt;10),('[1]Pricing Schedule'!$J$113),
IF(AND(I1666=110000,R1666&gt;2018.4,R1666&lt;=2186.6,M1666&lt;=10),('[1]Pricing Schedule'!$J$105),
IF(AND(I1666=110000,R1666&gt;2018.4,R1666&lt;=2186.6,M1666&gt;10),('[1]Pricing Schedule'!$J$113),999999999)))))))))))))))))))))))))))))))))))))))</f>
        <v>4</v>
      </c>
      <c r="U1666" s="40">
        <f t="shared" ref="U1666:U1729" si="162">S1666/R1666</f>
        <v>199923.80952380953</v>
      </c>
      <c r="V1666" s="41">
        <f t="shared" ref="V1666:V1729" si="163">(R1666*1000000)/S1666</f>
        <v>5.0019054878048781</v>
      </c>
      <c r="Y1666" s="23">
        <v>133</v>
      </c>
      <c r="Z1666" s="23">
        <v>634</v>
      </c>
      <c r="AD1666" s="13"/>
      <c r="AE1666" s="13"/>
      <c r="AF1666" s="13"/>
      <c r="AR1666" s="35"/>
    </row>
    <row r="1667" spans="1:44">
      <c r="A1667" s="23">
        <v>1669</v>
      </c>
      <c r="B1667" s="23">
        <v>1669</v>
      </c>
      <c r="C1667" s="23" t="s">
        <v>2372</v>
      </c>
      <c r="D1667" s="23" t="s">
        <v>709</v>
      </c>
      <c r="E1667" s="23" t="s">
        <v>709</v>
      </c>
      <c r="F1667" s="23" t="s">
        <v>782</v>
      </c>
      <c r="G1667" s="23" t="s">
        <v>783</v>
      </c>
      <c r="H1667" s="23" t="s">
        <v>113</v>
      </c>
      <c r="I1667" s="13">
        <v>38000</v>
      </c>
      <c r="J1667" s="13">
        <v>38000</v>
      </c>
      <c r="K1667" s="23" t="s">
        <v>119</v>
      </c>
      <c r="L1667" s="24">
        <v>1.9550000000000001</v>
      </c>
      <c r="M1667" s="37">
        <f t="shared" si="158"/>
        <v>2</v>
      </c>
      <c r="N1667" s="24">
        <v>0.70299999999999996</v>
      </c>
      <c r="O1667" s="13">
        <v>3</v>
      </c>
      <c r="P1667" s="36">
        <f t="shared" si="159"/>
        <v>0.70299999999999996</v>
      </c>
      <c r="Q1667" s="38">
        <f t="shared" si="160"/>
        <v>4.2</v>
      </c>
      <c r="R1667" s="37">
        <f t="shared" si="161"/>
        <v>4.2</v>
      </c>
      <c r="S1667" s="39">
        <f>IF(AND(I1667=38000,R1667&lt;=4.5,M1667&gt;8),'[1]Pricing Schedule'!$F$8+('[1]Pricing Schedule'!$F$9*M1667),
IF(AND(I1667=38000,R1667&lt;=4.5,M1667&lt;=8),'[1]Pricing Schedule'!$F$34+('[1]Pricing Schedule'!$F$36*M1667),
IF(AND(I1667=38000,R1667&gt;4.5,R1667&lt;=9,M1667&gt;8),'[1]Pricing Schedule'!$F$17+('[1]Pricing Schedule'!$F$18*M1667),
IF(AND(I1667=38000,R1667&gt;4.5,R1667&lt;=9,M1667&lt;=8),'[1]Pricing Schedule'!$F$34+('[1]Pricing Schedule'!$F$36*M1667),
IF(AND(I1667=38000,R1667&gt;9,R1667&lt;=12.8,M1667&gt;8),'[1]Pricing Schedule'!$F$26+('[1]Pricing Schedule'!$F$27*M1667),
IF(AND(I1667=38000,R1667&gt;9,R1667&lt;=12.8,M1667&lt;=8),'[1]Pricing Schedule'!$F$34+('[1]Pricing Schedule'!$F$36*M1667),
IF(AND(I1667=38000,R1667&gt;12.8,R1667&lt;=22.8),'[1]Pricing Schedule'!$F$34+('[1]Pricing Schedule'!$F$36*M1667),
IF(AND(I1667=38000,R1667&gt;22.8,R1667&lt;=30.2),'[1]Pricing Schedule'!$F$43+('[1]Pricing Schedule'!$F$45*M1667),
IF(AND(I1667=38000,R1667&gt;30.2,R1667&lt;=45.9),'[1]Pricing Schedule'!$F$52+('[1]Pricing Schedule'!$F$54*M1667),
IF(AND(I1667=38000,R1667&gt;45.9,R1667&lt;=123.4),'[1]Pricing Schedule'!$F$96+('[1]Pricing Schedule'!$F$97*M1667),
IF(AND(I1667=38000,R1667&gt;123.4,R1667&lt;=168.2,M1667&lt;=10),'[1]Pricing Schedule'!$F$103+('[1]Pricing Schedule'!$F$105*M1667),
IF(AND(I1667=38000,R1667&gt;123.4,R1667&lt;=168.2,M1667&gt;10),'[1]Pricing Schedule'!$F$111+('[1]Pricing Schedule'!$F$113*M1667),
IF(AND(I1667=38000,R1667&gt;157.4,R1667&lt;=336.4,M1667&lt;=10),('[1]Pricing Schedule'!$F$103+('[1]Pricing Schedule'!$F$105*M1667))*2,
IF(AND(I1667=38000,R1667&gt;157.4,R1667&lt;=336.4,M1667&gt;10),('[1]Pricing Schedule'!$F$111+('[1]Pricing Schedule'!$F$113*M1667))*2,
IF(AND(I1667=38000,R1667&gt;314.8,R1667&lt;=504.6,M1667&lt;=10),('[1]Pricing Schedule'!$F$103+('[1]Pricing Schedule'!$F$105*M1667))*3,
IF(AND(I1667=38000,R1667&gt;314.8,R1667&lt;=504.6,M1667&gt;10),('[1]Pricing Schedule'!$F$111+('[1]Pricing Schedule'!$F$113*M1667))*3,
IF(AND(I1667=38000,R1667&gt;472.2,R1667&lt;=672.8,M1667&lt;=10),('[1]Pricing Schedule'!$F$103+('[1]Pricing Schedule'!$F$105*M1667))*4,
IF(AND(I1667=38000,R1667&gt;472.2,R1667&lt;=672.8,M1667&gt;10),('[1]Pricing Schedule'!$F$111+('[1]Pricing Schedule'!$F$113*M1667))*4,
IF(AND(I1667=110000,R1667&lt;=12.8,M1667&gt;2),'[1]Pricing Schedule'!$F$62+('[1]Pricing Schedule'!$F$63*M1667),
IF(AND(I1667=110000,R1667&lt;=12.8,M1667&lt;=2),'[1]Pricing Schedule'!$F$96+('[1]Pricing Schedule'!$F$97*M1667),
IF(AND(I1667=110000,R1667&gt;12.8,R1667&lt;=22.8,M1667&gt;3),'[1]Pricing Schedule'!$F$71+('[1]Pricing Schedule'!$F$72*M1667),
IF(AND(I1667=110000,R1667&gt;12.8,R1667&lt;=22.8,M1667&lt;=3),'[1]Pricing Schedule'!$F$96+('[1]Pricing Schedule'!$F$97*M1667),
IF(AND(I1667=110000,R1667&gt;22.8,R1667&lt;=30.2),'[1]Pricing Schedule'!$F$80+('[1]Pricing Schedule'!$F$81*M1667),
IF(AND(I1667=110000,R1667&gt;30.2,R1667&lt;=45.9),'[1]Pricing Schedule'!$F$89+('[1]Pricing Schedule'!$F$90*M1667),
IF(AND(I1667=110000,R1667&gt;45.9,R1667&lt;=123.4),'[1]Pricing Schedule'!$F$96+('[1]Pricing Schedule'!$F$97*M1667),
IF(AND(I1667=110000,R1667&gt;123.4,R1667&lt;=168.2,M1667&lt;=10),'[1]Pricing Schedule'!$F$103+('[1]Pricing Schedule'!$F$105*M1667),
IF(AND(I1667=110000,R1667&gt;123.4,R1667&lt;=168.2,M1667&gt;10),'[1]Pricing Schedule'!$F$111+('[1]Pricing Schedule'!$F$113*M1667),
IF(AND(I1667=110000,R1667&gt;168.2,R1667&lt;=336.4,M1667&lt;=10),('[1]Pricing Schedule'!$F$103+('[1]Pricing Schedule'!$F$105*M1667))*2,
IF(AND(I1667=110000,R1667&gt;168.2,R1667&lt;=336.4,M1667&gt;10),('[1]Pricing Schedule'!$F$111+('[1]Pricing Schedule'!$F$113*M1667))*2,
IF(AND(I1667=110000,R1667&gt;336.4,R1667&lt;=504.6,M1667&lt;=10),('[1]Pricing Schedule'!$F$103+('[1]Pricing Schedule'!$F$105*M1667))*3,
IF(AND(I1667=110000,R1667&gt;336.4,R1667&lt;=504.6,M1667&gt;10),('[1]Pricing Schedule'!$F$111+('[1]Pricing Schedule'!$F$113*M1667))*3,
IF(AND(I1667=110000,R1667&gt;504.6,R1667&lt;=672.8,M1667&lt;=10),('[1]Pricing Schedule'!$F$103+('[1]Pricing Schedule'!$F$105*M1667))*4,
IF(AND(I1667=110000,R1667&gt;504.6,R1667&lt;=672.8,M1667&gt;10),('[1]Pricing Schedule'!$F$111+('[1]Pricing Schedule'!$F$113*M1667))*4,
IF(AND(I1667=110000,R1667&gt;672.8,R1667&lt;=841,M1667&lt;=10),('[1]Pricing Schedule'!$F$103+('[1]Pricing Schedule'!$F$105*M1667))*5,
IF(AND(I1667=110000,R1667&gt;672.8,R1667&lt;=841,M1667&gt;10),('[1]Pricing Schedule'!$F$111+('[1]Pricing Schedule'!$F$113*M1667))*5,
IF(AND(I1667=110000,R1667&gt;672.8,R1667&lt;=841,M1667&lt;=10),('[1]Pricing Schedule'!$F$103+('[1]Pricing Schedule'!$F$105*M1667))*5,
IF(AND(I1667=110000,R1667&gt;672.8,R1667&lt;=841,M1667&gt;10),('[1]Pricing Schedule'!$F$111+('[1]Pricing Schedule'!$F$113*M1667))*5,
IF(AND(I1667=110000,R1667&gt;1345.6,R1667&lt;=1513.8,M1667&lt;=10),('[1]Pricing Schedule'!$F$103+('[1]Pricing Schedule'!$F$105*M1667))*9,
IF(AND(I1667=110000,R1667&gt;1345.6,R1667&lt;=1513.8,M1667&gt;10),('[1]Pricing Schedule'!$F$111+('[1]Pricing Schedule'!$F$113*M1667))*9,
9999999999)))))))))))))))))))))))))))))))))))))))</f>
        <v>488330</v>
      </c>
      <c r="T1667" s="21">
        <f>IF(AND(I1667=38000,R1667&lt;=4.5,M1667&gt;8),'[1]Pricing Schedule'!$J$9,
IF(AND(I1667=38000,R1667&lt;=4.5,M1667&lt;=8),'[1]Pricing Schedule'!$J$36,
IF(AND(I1667=38000,R1667&gt;4.5,R1667&lt;=9,M1667&gt;8),'[1]Pricing Schedule'!$J$18,
IF(AND(I1667=38000,R1667&gt;4.5,R1667&lt;=9,M1667&lt;=8),'[1]Pricing Schedule'!$J$36,
IF(AND(I1667=38000,R1667&gt;9,R1667&lt;=12.8,M1667&gt;8),'[1]Pricing Schedule'!$J$27,
IF(AND(I1667=38000,R1667&gt;9,R1667&lt;=12.8,M1667&lt;=8),'[1]Pricing Schedule'!$J$36,
IF(AND(I1667=38000,R1667&gt;12.8,R1667&lt;=22.8),'[1]Pricing Schedule'!$J$36,
IF(AND(I1667=38000,R1667&gt;22.8,R1667&lt;=30.2),'[1]Pricing Schedule'!$J$45,
IF(AND(I1667=38000,R1667&gt;30.2,R1667&lt;=45.9),'[1]Pricing Schedule'!$J$54,
IF(AND(I1667=38000,R1667&gt;45.9,R1667&lt;=123.4),'[1]Pricing Schedule'!$J$97,
IF(AND(I1667=38000,R1667&gt;123.4,R1667&lt;=168.2,M1667&lt;=10),'[1]Pricing Schedule'!$J$105,
IF(AND(I1667=38000,R1667&gt;123.4,R1667&lt;=168.2,M1667&gt;10),'[1]Pricing Schedule'!$J$113,
IF(AND(I1667=38000,R1667&gt;168.2,R1667&lt;=336.4,M1667&lt;=10),('[1]Pricing Schedule'!$J$105),
IF(AND(I1667=38000,R1667&gt;168.2,R1667&lt;=336.4,M1667&gt;10),('[1]Pricing Schedule'!$J$113),
IF(AND(I1667=38000,R1667&gt;336.4,R1667&lt;=504.6,M1667&lt;=10),('[1]Pricing Schedule'!$J$105),
IF(AND(I1667=38000,R1667&gt;336.4,R1667&lt;=504.6,M1667&gt;10),('[1]Pricing Schedule'!$J$113),
IF(AND(I1667=38000,R1667&gt;504.6,R1667&lt;=672.8,M1667&lt;=10),('[1]Pricing Schedule'!$J$105),
IF(AND(I1667=38000,R1667&gt;504.6,R1667&lt;=672.8,M1667&gt;10),('[1]Pricing Schedule'!$J$113),
IF(AND(I1667=110000,R1667&lt;=12.8,M1667&gt;2),'[1]Pricing Schedule'!$J$63,
IF(AND(I1667=110000,R1667&lt;=12.8,M1667&lt;=2),'[1]Pricing Schedule'!$J$97,
IF(AND(I1667=110000,R1667&gt;12.8,R1667&lt;=22.8,M1667&gt;3),'[1]Pricing Schedule'!$J$72,
IF(AND(I1667=110000,R1667&gt;12.8,R1667&lt;=22.8,M1667&lt;=3),'[1]Pricing Schedule'!$J$97,
IF(AND(I1667=110000,R1667&gt;22.8,R1667&lt;=30.2),'[1]Pricing Schedule'!$J$81,
IF(AND(I1667=110000,R1667&gt;30.2,R1667&lt;=45.9),'[1]Pricing Schedule'!$J$90,
IF(AND(I1667=110000,R1667&gt;45.9,R1667&lt;=123.4),'[1]Pricing Schedule'!$J$97,
IF(AND(I1667=110000,R1667&gt;123.4,R1667&lt;=168.2,M1667&lt;=10),'[1]Pricing Schedule'!$J$105,
IF(AND(I1667=110000,R1667&gt;123.4,R1667&lt;=168.2,M1667&gt;10),'[1]Pricing Schedule'!$J$113,
IF(AND(I1667=110000,R1667&gt;168.2,R1667&lt;=336.2,M1667&lt;=10),('[1]Pricing Schedule'!$J$105),
IF(AND(I1667=110000,R1667&gt;168.2,R1667&lt;=336.2,M1667&gt;10),('[1]Pricing Schedule'!$J$113),
IF(AND(I1667=110000,R1667&gt;336.4,R1667&lt;=504.6,M1667&lt;=10),('[1]Pricing Schedule'!$J$105),
IF(AND(I1667=110000,R1667&gt;336.4,R1667&lt;=504.6,M1667&gt;10),('[1]Pricing Schedule'!$J$113),
IF(AND(I1667=110000,R1667&gt;504.6,R1667&lt;=672.8,M1667&lt;=10),('[1]Pricing Schedule'!$J$105),
IF(AND(I1667=110000,R1667&gt;504.6,R1667&lt;=672.8,M1667&gt;10),('[1]Pricing Schedule'!$J$113),
IF(AND(I1667=110000,R1667&gt;672.8,R1667&lt;=841,M1667&lt;=10),('[1]Pricing Schedule'!$J$105),
IF(AND(I1667=110000,R1667&gt;672.8,R1667&lt;=841,M1667&gt;10),('[1]Pricing Schedule'!$J$113),
IF(AND(I1667=110000,R1667&gt;1682,R1667&lt;=1850.2,M1667&lt;=10),('[1]Pricing Schedule'!$J$105),
IF(AND(I1667=110000,R1667&gt;1682,R1667&lt;=1850.2,M1667&gt;10),('[1]Pricing Schedule'!$J$113),
IF(AND(I1667=110000,R1667&gt;2018.4,R1667&lt;=2186.6,M1667&lt;=10),('[1]Pricing Schedule'!$J$105),
IF(AND(I1667=110000,R1667&gt;2018.4,R1667&lt;=2186.6,M1667&gt;10),('[1]Pricing Schedule'!$J$113),999999999)))))))))))))))))))))))))))))))))))))))</f>
        <v>4</v>
      </c>
      <c r="U1667" s="40">
        <f t="shared" si="162"/>
        <v>116269.04761904762</v>
      </c>
      <c r="V1667" s="41">
        <f t="shared" si="163"/>
        <v>8.6007413019884087</v>
      </c>
      <c r="Y1667" s="23">
        <v>273</v>
      </c>
      <c r="Z1667" s="23">
        <v>378</v>
      </c>
      <c r="AD1667" s="13"/>
      <c r="AE1667" s="13"/>
      <c r="AF1667" s="13"/>
      <c r="AR1667" s="35"/>
    </row>
    <row r="1668" spans="1:44">
      <c r="A1668" s="23">
        <v>1670</v>
      </c>
      <c r="B1668" s="23">
        <v>1670</v>
      </c>
      <c r="C1668" s="23" t="s">
        <v>2373</v>
      </c>
      <c r="D1668" s="23" t="s">
        <v>709</v>
      </c>
      <c r="E1668" s="23" t="s">
        <v>709</v>
      </c>
      <c r="F1668" s="23" t="s">
        <v>1698</v>
      </c>
      <c r="G1668" s="23" t="s">
        <v>1699</v>
      </c>
      <c r="H1668" s="23" t="s">
        <v>133</v>
      </c>
      <c r="I1668" s="13">
        <v>110000</v>
      </c>
      <c r="L1668" s="24">
        <v>6.6280000000000001</v>
      </c>
      <c r="M1668" s="37">
        <f t="shared" si="158"/>
        <v>7</v>
      </c>
      <c r="N1668" s="24">
        <v>2.5670000000000002</v>
      </c>
      <c r="O1668" s="13">
        <v>3</v>
      </c>
      <c r="P1668" s="36">
        <f t="shared" si="159"/>
        <v>1.9252500000000001</v>
      </c>
      <c r="Q1668" s="38">
        <f t="shared" si="160"/>
        <v>12.600000000000001</v>
      </c>
      <c r="R1668" s="37">
        <f t="shared" si="161"/>
        <v>12.600000000000001</v>
      </c>
      <c r="S1668" s="39">
        <f>IF(AND(I1668=38000,R1668&lt;=4.5,M1668&gt;8),'[1]Pricing Schedule'!$F$8+('[1]Pricing Schedule'!$F$9*M1668),
IF(AND(I1668=38000,R1668&lt;=4.5,M1668&lt;=8),'[1]Pricing Schedule'!$F$34+('[1]Pricing Schedule'!$F$36*M1668),
IF(AND(I1668=38000,R1668&gt;4.5,R1668&lt;=9,M1668&gt;8),'[1]Pricing Schedule'!$F$17+('[1]Pricing Schedule'!$F$18*M1668),
IF(AND(I1668=38000,R1668&gt;4.5,R1668&lt;=9,M1668&lt;=8),'[1]Pricing Schedule'!$F$34+('[1]Pricing Schedule'!$F$36*M1668),
IF(AND(I1668=38000,R1668&gt;9,R1668&lt;=12.8,M1668&gt;8),'[1]Pricing Schedule'!$F$26+('[1]Pricing Schedule'!$F$27*M1668),
IF(AND(I1668=38000,R1668&gt;9,R1668&lt;=12.8,M1668&lt;=8),'[1]Pricing Schedule'!$F$34+('[1]Pricing Schedule'!$F$36*M1668),
IF(AND(I1668=38000,R1668&gt;12.8,R1668&lt;=22.8),'[1]Pricing Schedule'!$F$34+('[1]Pricing Schedule'!$F$36*M1668),
IF(AND(I1668=38000,R1668&gt;22.8,R1668&lt;=30.2),'[1]Pricing Schedule'!$F$43+('[1]Pricing Schedule'!$F$45*M1668),
IF(AND(I1668=38000,R1668&gt;30.2,R1668&lt;=45.9),'[1]Pricing Schedule'!$F$52+('[1]Pricing Schedule'!$F$54*M1668),
IF(AND(I1668=38000,R1668&gt;45.9,R1668&lt;=123.4),'[1]Pricing Schedule'!$F$96+('[1]Pricing Schedule'!$F$97*M1668),
IF(AND(I1668=38000,R1668&gt;123.4,R1668&lt;=168.2,M1668&lt;=10),'[1]Pricing Schedule'!$F$103+('[1]Pricing Schedule'!$F$105*M1668),
IF(AND(I1668=38000,R1668&gt;123.4,R1668&lt;=168.2,M1668&gt;10),'[1]Pricing Schedule'!$F$111+('[1]Pricing Schedule'!$F$113*M1668),
IF(AND(I1668=38000,R1668&gt;157.4,R1668&lt;=336.4,M1668&lt;=10),('[1]Pricing Schedule'!$F$103+('[1]Pricing Schedule'!$F$105*M1668))*2,
IF(AND(I1668=38000,R1668&gt;157.4,R1668&lt;=336.4,M1668&gt;10),('[1]Pricing Schedule'!$F$111+('[1]Pricing Schedule'!$F$113*M1668))*2,
IF(AND(I1668=38000,R1668&gt;314.8,R1668&lt;=504.6,M1668&lt;=10),('[1]Pricing Schedule'!$F$103+('[1]Pricing Schedule'!$F$105*M1668))*3,
IF(AND(I1668=38000,R1668&gt;314.8,R1668&lt;=504.6,M1668&gt;10),('[1]Pricing Schedule'!$F$111+('[1]Pricing Schedule'!$F$113*M1668))*3,
IF(AND(I1668=38000,R1668&gt;472.2,R1668&lt;=672.8,M1668&lt;=10),('[1]Pricing Schedule'!$F$103+('[1]Pricing Schedule'!$F$105*M1668))*4,
IF(AND(I1668=38000,R1668&gt;472.2,R1668&lt;=672.8,M1668&gt;10),('[1]Pricing Schedule'!$F$111+('[1]Pricing Schedule'!$F$113*M1668))*4,
IF(AND(I1668=110000,R1668&lt;=12.8,M1668&gt;2),'[1]Pricing Schedule'!$F$62+('[1]Pricing Schedule'!$F$63*M1668),
IF(AND(I1668=110000,R1668&lt;=12.8,M1668&lt;=2),'[1]Pricing Schedule'!$F$96+('[1]Pricing Schedule'!$F$97*M1668),
IF(AND(I1668=110000,R1668&gt;12.8,R1668&lt;=22.8,M1668&gt;3),'[1]Pricing Schedule'!$F$71+('[1]Pricing Schedule'!$F$72*M1668),
IF(AND(I1668=110000,R1668&gt;12.8,R1668&lt;=22.8,M1668&lt;=3),'[1]Pricing Schedule'!$F$96+('[1]Pricing Schedule'!$F$97*M1668),
IF(AND(I1668=110000,R1668&gt;22.8,R1668&lt;=30.2),'[1]Pricing Schedule'!$F$80+('[1]Pricing Schedule'!$F$81*M1668),
IF(AND(I1668=110000,R1668&gt;30.2,R1668&lt;=45.9),'[1]Pricing Schedule'!$F$89+('[1]Pricing Schedule'!$F$90*M1668),
IF(AND(I1668=110000,R1668&gt;45.9,R1668&lt;=123.4),'[1]Pricing Schedule'!$F$96+('[1]Pricing Schedule'!$F$97*M1668),
IF(AND(I1668=110000,R1668&gt;123.4,R1668&lt;=168.2,M1668&lt;=10),'[1]Pricing Schedule'!$F$103+('[1]Pricing Schedule'!$F$105*M1668),
IF(AND(I1668=110000,R1668&gt;123.4,R1668&lt;=168.2,M1668&gt;10),'[1]Pricing Schedule'!$F$111+('[1]Pricing Schedule'!$F$113*M1668),
IF(AND(I1668=110000,R1668&gt;168.2,R1668&lt;=336.4,M1668&lt;=10),('[1]Pricing Schedule'!$F$103+('[1]Pricing Schedule'!$F$105*M1668))*2,
IF(AND(I1668=110000,R1668&gt;168.2,R1668&lt;=336.4,M1668&gt;10),('[1]Pricing Schedule'!$F$111+('[1]Pricing Schedule'!$F$113*M1668))*2,
IF(AND(I1668=110000,R1668&gt;336.4,R1668&lt;=504.6,M1668&lt;=10),('[1]Pricing Schedule'!$F$103+('[1]Pricing Schedule'!$F$105*M1668))*3,
IF(AND(I1668=110000,R1668&gt;336.4,R1668&lt;=504.6,M1668&gt;10),('[1]Pricing Schedule'!$F$111+('[1]Pricing Schedule'!$F$113*M1668))*3,
IF(AND(I1668=110000,R1668&gt;504.6,R1668&lt;=672.8,M1668&lt;=10),('[1]Pricing Schedule'!$F$103+('[1]Pricing Schedule'!$F$105*M1668))*4,
IF(AND(I1668=110000,R1668&gt;504.6,R1668&lt;=672.8,M1668&gt;10),('[1]Pricing Schedule'!$F$111+('[1]Pricing Schedule'!$F$113*M1668))*4,
IF(AND(I1668=110000,R1668&gt;672.8,R1668&lt;=841,M1668&lt;=10),('[1]Pricing Schedule'!$F$103+('[1]Pricing Schedule'!$F$105*M1668))*5,
IF(AND(I1668=110000,R1668&gt;672.8,R1668&lt;=841,M1668&gt;10),('[1]Pricing Schedule'!$F$111+('[1]Pricing Schedule'!$F$113*M1668))*5,
IF(AND(I1668=110000,R1668&gt;672.8,R1668&lt;=841,M1668&lt;=10),('[1]Pricing Schedule'!$F$103+('[1]Pricing Schedule'!$F$105*M1668))*5,
IF(AND(I1668=110000,R1668&gt;672.8,R1668&lt;=841,M1668&gt;10),('[1]Pricing Schedule'!$F$111+('[1]Pricing Schedule'!$F$113*M1668))*5,
IF(AND(I1668=110000,R1668&gt;1345.6,R1668&lt;=1513.8,M1668&lt;=10),('[1]Pricing Schedule'!$F$103+('[1]Pricing Schedule'!$F$105*M1668))*9,
IF(AND(I1668=110000,R1668&gt;1345.6,R1668&lt;=1513.8,M1668&gt;10),('[1]Pricing Schedule'!$F$111+('[1]Pricing Schedule'!$F$113*M1668))*9,
9999999999)))))))))))))))))))))))))))))))))))))))</f>
        <v>1785370</v>
      </c>
      <c r="T1668" s="21">
        <f>IF(AND(I1668=38000,R1668&lt;=4.5,M1668&gt;8),'[1]Pricing Schedule'!$J$9,
IF(AND(I1668=38000,R1668&lt;=4.5,M1668&lt;=8),'[1]Pricing Schedule'!$J$36,
IF(AND(I1668=38000,R1668&gt;4.5,R1668&lt;=9,M1668&gt;8),'[1]Pricing Schedule'!$J$18,
IF(AND(I1668=38000,R1668&gt;4.5,R1668&lt;=9,M1668&lt;=8),'[1]Pricing Schedule'!$J$36,
IF(AND(I1668=38000,R1668&gt;9,R1668&lt;=12.8,M1668&gt;8),'[1]Pricing Schedule'!$J$27,
IF(AND(I1668=38000,R1668&gt;9,R1668&lt;=12.8,M1668&lt;=8),'[1]Pricing Schedule'!$J$36,
IF(AND(I1668=38000,R1668&gt;12.8,R1668&lt;=22.8),'[1]Pricing Schedule'!$J$36,
IF(AND(I1668=38000,R1668&gt;22.8,R1668&lt;=30.2),'[1]Pricing Schedule'!$J$45,
IF(AND(I1668=38000,R1668&gt;30.2,R1668&lt;=45.9),'[1]Pricing Schedule'!$J$54,
IF(AND(I1668=38000,R1668&gt;45.9,R1668&lt;=123.4),'[1]Pricing Schedule'!$J$97,
IF(AND(I1668=38000,R1668&gt;123.4,R1668&lt;=168.2,M1668&lt;=10),'[1]Pricing Schedule'!$J$105,
IF(AND(I1668=38000,R1668&gt;123.4,R1668&lt;=168.2,M1668&gt;10),'[1]Pricing Schedule'!$J$113,
IF(AND(I1668=38000,R1668&gt;168.2,R1668&lt;=336.4,M1668&lt;=10),('[1]Pricing Schedule'!$J$105),
IF(AND(I1668=38000,R1668&gt;168.2,R1668&lt;=336.4,M1668&gt;10),('[1]Pricing Schedule'!$J$113),
IF(AND(I1668=38000,R1668&gt;336.4,R1668&lt;=504.6,M1668&lt;=10),('[1]Pricing Schedule'!$J$105),
IF(AND(I1668=38000,R1668&gt;336.4,R1668&lt;=504.6,M1668&gt;10),('[1]Pricing Schedule'!$J$113),
IF(AND(I1668=38000,R1668&gt;504.6,R1668&lt;=672.8,M1668&lt;=10),('[1]Pricing Schedule'!$J$105),
IF(AND(I1668=38000,R1668&gt;504.6,R1668&lt;=672.8,M1668&gt;10),('[1]Pricing Schedule'!$J$113),
IF(AND(I1668=110000,R1668&lt;=12.8,M1668&gt;2),'[1]Pricing Schedule'!$J$63,
IF(AND(I1668=110000,R1668&lt;=12.8,M1668&lt;=2),'[1]Pricing Schedule'!$J$97,
IF(AND(I1668=110000,R1668&gt;12.8,R1668&lt;=22.8,M1668&gt;3),'[1]Pricing Schedule'!$J$72,
IF(AND(I1668=110000,R1668&gt;12.8,R1668&lt;=22.8,M1668&lt;=3),'[1]Pricing Schedule'!$J$97,
IF(AND(I1668=110000,R1668&gt;22.8,R1668&lt;=30.2),'[1]Pricing Schedule'!$J$81,
IF(AND(I1668=110000,R1668&gt;30.2,R1668&lt;=45.9),'[1]Pricing Schedule'!$J$90,
IF(AND(I1668=110000,R1668&gt;45.9,R1668&lt;=123.4),'[1]Pricing Schedule'!$J$97,
IF(AND(I1668=110000,R1668&gt;123.4,R1668&lt;=168.2,M1668&lt;=10),'[1]Pricing Schedule'!$J$105,
IF(AND(I1668=110000,R1668&gt;123.4,R1668&lt;=168.2,M1668&gt;10),'[1]Pricing Schedule'!$J$113,
IF(AND(I1668=110000,R1668&gt;168.2,R1668&lt;=336.2,M1668&lt;=10),('[1]Pricing Schedule'!$J$105),
IF(AND(I1668=110000,R1668&gt;168.2,R1668&lt;=336.2,M1668&gt;10),('[1]Pricing Schedule'!$J$113),
IF(AND(I1668=110000,R1668&gt;336.4,R1668&lt;=504.6,M1668&lt;=10),('[1]Pricing Schedule'!$J$105),
IF(AND(I1668=110000,R1668&gt;336.4,R1668&lt;=504.6,M1668&gt;10),('[1]Pricing Schedule'!$J$113),
IF(AND(I1668=110000,R1668&gt;504.6,R1668&lt;=672.8,M1668&lt;=10),('[1]Pricing Schedule'!$J$105),
IF(AND(I1668=110000,R1668&gt;504.6,R1668&lt;=672.8,M1668&gt;10),('[1]Pricing Schedule'!$J$113),
IF(AND(I1668=110000,R1668&gt;672.8,R1668&lt;=841,M1668&lt;=10),('[1]Pricing Schedule'!$J$105),
IF(AND(I1668=110000,R1668&gt;672.8,R1668&lt;=841,M1668&gt;10),('[1]Pricing Schedule'!$J$113),
IF(AND(I1668=110000,R1668&gt;1682,R1668&lt;=1850.2,M1668&lt;=10),('[1]Pricing Schedule'!$J$105),
IF(AND(I1668=110000,R1668&gt;1682,R1668&lt;=1850.2,M1668&gt;10),('[1]Pricing Schedule'!$J$113),
IF(AND(I1668=110000,R1668&gt;2018.4,R1668&lt;=2186.6,M1668&lt;=10),('[1]Pricing Schedule'!$J$105),
IF(AND(I1668=110000,R1668&gt;2018.4,R1668&lt;=2186.6,M1668&gt;10),('[1]Pricing Schedule'!$J$113),999999999)))))))))))))))))))))))))))))))))))))))</f>
        <v>7</v>
      </c>
      <c r="U1668" s="40">
        <f t="shared" si="162"/>
        <v>141696.03174603172</v>
      </c>
      <c r="V1668" s="41">
        <f t="shared" si="163"/>
        <v>7.0573606591350826</v>
      </c>
      <c r="Y1668" s="23">
        <v>151</v>
      </c>
      <c r="Z1668" s="23">
        <v>144</v>
      </c>
      <c r="AD1668" s="13"/>
      <c r="AE1668" s="13"/>
      <c r="AF1668" s="13"/>
      <c r="AR1668" s="35"/>
    </row>
    <row r="1669" spans="1:44">
      <c r="A1669" s="23">
        <v>1671</v>
      </c>
      <c r="B1669" s="23">
        <v>1671</v>
      </c>
      <c r="C1669" s="23" t="s">
        <v>2374</v>
      </c>
      <c r="D1669" s="23" t="s">
        <v>709</v>
      </c>
      <c r="E1669" s="23" t="s">
        <v>709</v>
      </c>
      <c r="F1669" s="23" t="s">
        <v>2375</v>
      </c>
      <c r="G1669" s="23" t="s">
        <v>2376</v>
      </c>
      <c r="H1669" s="23" t="s">
        <v>133</v>
      </c>
      <c r="I1669" s="13">
        <v>110000</v>
      </c>
      <c r="J1669" s="13">
        <v>110000</v>
      </c>
      <c r="K1669" s="23" t="s">
        <v>119</v>
      </c>
      <c r="L1669" s="24">
        <v>2.492</v>
      </c>
      <c r="M1669" s="37">
        <f t="shared" si="158"/>
        <v>3</v>
      </c>
      <c r="N1669" s="24">
        <v>1.214</v>
      </c>
      <c r="O1669" s="13">
        <v>3</v>
      </c>
      <c r="P1669" s="36">
        <f t="shared" si="159"/>
        <v>0.91049999999999998</v>
      </c>
      <c r="Q1669" s="38">
        <f t="shared" si="160"/>
        <v>4.2</v>
      </c>
      <c r="R1669" s="37">
        <f t="shared" si="161"/>
        <v>4.2</v>
      </c>
      <c r="S1669" s="39">
        <f>IF(AND(I1669=38000,R1669&lt;=4.5,M1669&gt;8),'[1]Pricing Schedule'!$F$8+('[1]Pricing Schedule'!$F$9*M1669),
IF(AND(I1669=38000,R1669&lt;=4.5,M1669&lt;=8),'[1]Pricing Schedule'!$F$34+('[1]Pricing Schedule'!$F$36*M1669),
IF(AND(I1669=38000,R1669&gt;4.5,R1669&lt;=9,M1669&gt;8),'[1]Pricing Schedule'!$F$17+('[1]Pricing Schedule'!$F$18*M1669),
IF(AND(I1669=38000,R1669&gt;4.5,R1669&lt;=9,M1669&lt;=8),'[1]Pricing Schedule'!$F$34+('[1]Pricing Schedule'!$F$36*M1669),
IF(AND(I1669=38000,R1669&gt;9,R1669&lt;=12.8,M1669&gt;8),'[1]Pricing Schedule'!$F$26+('[1]Pricing Schedule'!$F$27*M1669),
IF(AND(I1669=38000,R1669&gt;9,R1669&lt;=12.8,M1669&lt;=8),'[1]Pricing Schedule'!$F$34+('[1]Pricing Schedule'!$F$36*M1669),
IF(AND(I1669=38000,R1669&gt;12.8,R1669&lt;=22.8),'[1]Pricing Schedule'!$F$34+('[1]Pricing Schedule'!$F$36*M1669),
IF(AND(I1669=38000,R1669&gt;22.8,R1669&lt;=30.2),'[1]Pricing Schedule'!$F$43+('[1]Pricing Schedule'!$F$45*M1669),
IF(AND(I1669=38000,R1669&gt;30.2,R1669&lt;=45.9),'[1]Pricing Schedule'!$F$52+('[1]Pricing Schedule'!$F$54*M1669),
IF(AND(I1669=38000,R1669&gt;45.9,R1669&lt;=123.4),'[1]Pricing Schedule'!$F$96+('[1]Pricing Schedule'!$F$97*M1669),
IF(AND(I1669=38000,R1669&gt;123.4,R1669&lt;=168.2,M1669&lt;=10),'[1]Pricing Schedule'!$F$103+('[1]Pricing Schedule'!$F$105*M1669),
IF(AND(I1669=38000,R1669&gt;123.4,R1669&lt;=168.2,M1669&gt;10),'[1]Pricing Schedule'!$F$111+('[1]Pricing Schedule'!$F$113*M1669),
IF(AND(I1669=38000,R1669&gt;157.4,R1669&lt;=336.4,M1669&lt;=10),('[1]Pricing Schedule'!$F$103+('[1]Pricing Schedule'!$F$105*M1669))*2,
IF(AND(I1669=38000,R1669&gt;157.4,R1669&lt;=336.4,M1669&gt;10),('[1]Pricing Schedule'!$F$111+('[1]Pricing Schedule'!$F$113*M1669))*2,
IF(AND(I1669=38000,R1669&gt;314.8,R1669&lt;=504.6,M1669&lt;=10),('[1]Pricing Schedule'!$F$103+('[1]Pricing Schedule'!$F$105*M1669))*3,
IF(AND(I1669=38000,R1669&gt;314.8,R1669&lt;=504.6,M1669&gt;10),('[1]Pricing Schedule'!$F$111+('[1]Pricing Schedule'!$F$113*M1669))*3,
IF(AND(I1669=38000,R1669&gt;472.2,R1669&lt;=672.8,M1669&lt;=10),('[1]Pricing Schedule'!$F$103+('[1]Pricing Schedule'!$F$105*M1669))*4,
IF(AND(I1669=38000,R1669&gt;472.2,R1669&lt;=672.8,M1669&gt;10),('[1]Pricing Schedule'!$F$111+('[1]Pricing Schedule'!$F$113*M1669))*4,
IF(AND(I1669=110000,R1669&lt;=12.8,M1669&gt;2),'[1]Pricing Schedule'!$F$62+('[1]Pricing Schedule'!$F$63*M1669),
IF(AND(I1669=110000,R1669&lt;=12.8,M1669&lt;=2),'[1]Pricing Schedule'!$F$96+('[1]Pricing Schedule'!$F$97*M1669),
IF(AND(I1669=110000,R1669&gt;12.8,R1669&lt;=22.8,M1669&gt;3),'[1]Pricing Schedule'!$F$71+('[1]Pricing Schedule'!$F$72*M1669),
IF(AND(I1669=110000,R1669&gt;12.8,R1669&lt;=22.8,M1669&lt;=3),'[1]Pricing Schedule'!$F$96+('[1]Pricing Schedule'!$F$97*M1669),
IF(AND(I1669=110000,R1669&gt;22.8,R1669&lt;=30.2),'[1]Pricing Schedule'!$F$80+('[1]Pricing Schedule'!$F$81*M1669),
IF(AND(I1669=110000,R1669&gt;30.2,R1669&lt;=45.9),'[1]Pricing Schedule'!$F$89+('[1]Pricing Schedule'!$F$90*M1669),
IF(AND(I1669=110000,R1669&gt;45.9,R1669&lt;=123.4),'[1]Pricing Schedule'!$F$96+('[1]Pricing Schedule'!$F$97*M1669),
IF(AND(I1669=110000,R1669&gt;123.4,R1669&lt;=168.2,M1669&lt;=10),'[1]Pricing Schedule'!$F$103+('[1]Pricing Schedule'!$F$105*M1669),
IF(AND(I1669=110000,R1669&gt;123.4,R1669&lt;=168.2,M1669&gt;10),'[1]Pricing Schedule'!$F$111+('[1]Pricing Schedule'!$F$113*M1669),
IF(AND(I1669=110000,R1669&gt;168.2,R1669&lt;=336.4,M1669&lt;=10),('[1]Pricing Schedule'!$F$103+('[1]Pricing Schedule'!$F$105*M1669))*2,
IF(AND(I1669=110000,R1669&gt;168.2,R1669&lt;=336.4,M1669&gt;10),('[1]Pricing Schedule'!$F$111+('[1]Pricing Schedule'!$F$113*M1669))*2,
IF(AND(I1669=110000,R1669&gt;336.4,R1669&lt;=504.6,M1669&lt;=10),('[1]Pricing Schedule'!$F$103+('[1]Pricing Schedule'!$F$105*M1669))*3,
IF(AND(I1669=110000,R1669&gt;336.4,R1669&lt;=504.6,M1669&gt;10),('[1]Pricing Schedule'!$F$111+('[1]Pricing Schedule'!$F$113*M1669))*3,
IF(AND(I1669=110000,R1669&gt;504.6,R1669&lt;=672.8,M1669&lt;=10),('[1]Pricing Schedule'!$F$103+('[1]Pricing Schedule'!$F$105*M1669))*4,
IF(AND(I1669=110000,R1669&gt;504.6,R1669&lt;=672.8,M1669&gt;10),('[1]Pricing Schedule'!$F$111+('[1]Pricing Schedule'!$F$113*M1669))*4,
IF(AND(I1669=110000,R1669&gt;672.8,R1669&lt;=841,M1669&lt;=10),('[1]Pricing Schedule'!$F$103+('[1]Pricing Schedule'!$F$105*M1669))*5,
IF(AND(I1669=110000,R1669&gt;672.8,R1669&lt;=841,M1669&gt;10),('[1]Pricing Schedule'!$F$111+('[1]Pricing Schedule'!$F$113*M1669))*5,
IF(AND(I1669=110000,R1669&gt;672.8,R1669&lt;=841,M1669&lt;=10),('[1]Pricing Schedule'!$F$103+('[1]Pricing Schedule'!$F$105*M1669))*5,
IF(AND(I1669=110000,R1669&gt;672.8,R1669&lt;=841,M1669&gt;10),('[1]Pricing Schedule'!$F$111+('[1]Pricing Schedule'!$F$113*M1669))*5,
IF(AND(I1669=110000,R1669&gt;1345.6,R1669&lt;=1513.8,M1669&lt;=10),('[1]Pricing Schedule'!$F$103+('[1]Pricing Schedule'!$F$105*M1669))*9,
IF(AND(I1669=110000,R1669&gt;1345.6,R1669&lt;=1513.8,M1669&gt;10),('[1]Pricing Schedule'!$F$111+('[1]Pricing Schedule'!$F$113*M1669))*9,
9999999999)))))))))))))))))))))))))))))))))))))))</f>
        <v>1574570</v>
      </c>
      <c r="T1669" s="21">
        <f>IF(AND(I1669=38000,R1669&lt;=4.5,M1669&gt;8),'[1]Pricing Schedule'!$J$9,
IF(AND(I1669=38000,R1669&lt;=4.5,M1669&lt;=8),'[1]Pricing Schedule'!$J$36,
IF(AND(I1669=38000,R1669&gt;4.5,R1669&lt;=9,M1669&gt;8),'[1]Pricing Schedule'!$J$18,
IF(AND(I1669=38000,R1669&gt;4.5,R1669&lt;=9,M1669&lt;=8),'[1]Pricing Schedule'!$J$36,
IF(AND(I1669=38000,R1669&gt;9,R1669&lt;=12.8,M1669&gt;8),'[1]Pricing Schedule'!$J$27,
IF(AND(I1669=38000,R1669&gt;9,R1669&lt;=12.8,M1669&lt;=8),'[1]Pricing Schedule'!$J$36,
IF(AND(I1669=38000,R1669&gt;12.8,R1669&lt;=22.8),'[1]Pricing Schedule'!$J$36,
IF(AND(I1669=38000,R1669&gt;22.8,R1669&lt;=30.2),'[1]Pricing Schedule'!$J$45,
IF(AND(I1669=38000,R1669&gt;30.2,R1669&lt;=45.9),'[1]Pricing Schedule'!$J$54,
IF(AND(I1669=38000,R1669&gt;45.9,R1669&lt;=123.4),'[1]Pricing Schedule'!$J$97,
IF(AND(I1669=38000,R1669&gt;123.4,R1669&lt;=168.2,M1669&lt;=10),'[1]Pricing Schedule'!$J$105,
IF(AND(I1669=38000,R1669&gt;123.4,R1669&lt;=168.2,M1669&gt;10),'[1]Pricing Schedule'!$J$113,
IF(AND(I1669=38000,R1669&gt;168.2,R1669&lt;=336.4,M1669&lt;=10),('[1]Pricing Schedule'!$J$105),
IF(AND(I1669=38000,R1669&gt;168.2,R1669&lt;=336.4,M1669&gt;10),('[1]Pricing Schedule'!$J$113),
IF(AND(I1669=38000,R1669&gt;336.4,R1669&lt;=504.6,M1669&lt;=10),('[1]Pricing Schedule'!$J$105),
IF(AND(I1669=38000,R1669&gt;336.4,R1669&lt;=504.6,M1669&gt;10),('[1]Pricing Schedule'!$J$113),
IF(AND(I1669=38000,R1669&gt;504.6,R1669&lt;=672.8,M1669&lt;=10),('[1]Pricing Schedule'!$J$105),
IF(AND(I1669=38000,R1669&gt;504.6,R1669&lt;=672.8,M1669&gt;10),('[1]Pricing Schedule'!$J$113),
IF(AND(I1669=110000,R1669&lt;=12.8,M1669&gt;2),'[1]Pricing Schedule'!$J$63,
IF(AND(I1669=110000,R1669&lt;=12.8,M1669&lt;=2),'[1]Pricing Schedule'!$J$97,
IF(AND(I1669=110000,R1669&gt;12.8,R1669&lt;=22.8,M1669&gt;3),'[1]Pricing Schedule'!$J$72,
IF(AND(I1669=110000,R1669&gt;12.8,R1669&lt;=22.8,M1669&lt;=3),'[1]Pricing Schedule'!$J$97,
IF(AND(I1669=110000,R1669&gt;22.8,R1669&lt;=30.2),'[1]Pricing Schedule'!$J$81,
IF(AND(I1669=110000,R1669&gt;30.2,R1669&lt;=45.9),'[1]Pricing Schedule'!$J$90,
IF(AND(I1669=110000,R1669&gt;45.9,R1669&lt;=123.4),'[1]Pricing Schedule'!$J$97,
IF(AND(I1669=110000,R1669&gt;123.4,R1669&lt;=168.2,M1669&lt;=10),'[1]Pricing Schedule'!$J$105,
IF(AND(I1669=110000,R1669&gt;123.4,R1669&lt;=168.2,M1669&gt;10),'[1]Pricing Schedule'!$J$113,
IF(AND(I1669=110000,R1669&gt;168.2,R1669&lt;=336.2,M1669&lt;=10),('[1]Pricing Schedule'!$J$105),
IF(AND(I1669=110000,R1669&gt;168.2,R1669&lt;=336.2,M1669&gt;10),('[1]Pricing Schedule'!$J$113),
IF(AND(I1669=110000,R1669&gt;336.4,R1669&lt;=504.6,M1669&lt;=10),('[1]Pricing Schedule'!$J$105),
IF(AND(I1669=110000,R1669&gt;336.4,R1669&lt;=504.6,M1669&gt;10),('[1]Pricing Schedule'!$J$113),
IF(AND(I1669=110000,R1669&gt;504.6,R1669&lt;=672.8,M1669&lt;=10),('[1]Pricing Schedule'!$J$105),
IF(AND(I1669=110000,R1669&gt;504.6,R1669&lt;=672.8,M1669&gt;10),('[1]Pricing Schedule'!$J$113),
IF(AND(I1669=110000,R1669&gt;672.8,R1669&lt;=841,M1669&lt;=10),('[1]Pricing Schedule'!$J$105),
IF(AND(I1669=110000,R1669&gt;672.8,R1669&lt;=841,M1669&gt;10),('[1]Pricing Schedule'!$J$113),
IF(AND(I1669=110000,R1669&gt;1682,R1669&lt;=1850.2,M1669&lt;=10),('[1]Pricing Schedule'!$J$105),
IF(AND(I1669=110000,R1669&gt;1682,R1669&lt;=1850.2,M1669&gt;10),('[1]Pricing Schedule'!$J$113),
IF(AND(I1669=110000,R1669&gt;2018.4,R1669&lt;=2186.6,M1669&lt;=10),('[1]Pricing Schedule'!$J$105),
IF(AND(I1669=110000,R1669&gt;2018.4,R1669&lt;=2186.6,M1669&gt;10),('[1]Pricing Schedule'!$J$113),999999999)))))))))))))))))))))))))))))))))))))))</f>
        <v>7</v>
      </c>
      <c r="U1669" s="40">
        <f t="shared" si="162"/>
        <v>374897.61904761905</v>
      </c>
      <c r="V1669" s="41">
        <f t="shared" si="163"/>
        <v>2.6673949078161021</v>
      </c>
      <c r="Y1669" s="23">
        <v>635</v>
      </c>
      <c r="Z1669" s="23">
        <v>283</v>
      </c>
      <c r="AD1669" s="13"/>
      <c r="AE1669" s="13"/>
      <c r="AF1669" s="13"/>
      <c r="AR1669" s="35"/>
    </row>
    <row r="1670" spans="1:44">
      <c r="A1670" s="23">
        <v>1672</v>
      </c>
      <c r="B1670" s="23">
        <v>1672</v>
      </c>
      <c r="C1670" s="23" t="s">
        <v>2377</v>
      </c>
      <c r="D1670" s="23" t="s">
        <v>131</v>
      </c>
      <c r="E1670" s="23" t="s">
        <v>131</v>
      </c>
      <c r="F1670" s="23" t="s">
        <v>1704</v>
      </c>
      <c r="G1670" s="23" t="s">
        <v>1705</v>
      </c>
      <c r="H1670" s="23" t="s">
        <v>113</v>
      </c>
      <c r="I1670" s="13">
        <v>38000</v>
      </c>
      <c r="J1670" s="13">
        <v>38000</v>
      </c>
      <c r="K1670" s="13">
        <v>10000</v>
      </c>
      <c r="L1670" s="24">
        <v>3.7229999999999999</v>
      </c>
      <c r="M1670" s="37">
        <f t="shared" si="158"/>
        <v>4</v>
      </c>
      <c r="N1670" s="24">
        <v>0.60099999999999998</v>
      </c>
      <c r="O1670" s="13">
        <v>3</v>
      </c>
      <c r="P1670" s="36">
        <f t="shared" si="159"/>
        <v>0.60099999999999998</v>
      </c>
      <c r="Q1670" s="38">
        <f t="shared" si="160"/>
        <v>4.2</v>
      </c>
      <c r="R1670" s="37">
        <f t="shared" si="161"/>
        <v>4.2</v>
      </c>
      <c r="S1670" s="39">
        <f>IF(AND(I1670=38000,R1670&lt;=4.5,M1670&gt;8),'[1]Pricing Schedule'!$F$8+('[1]Pricing Schedule'!$F$9*M1670),
IF(AND(I1670=38000,R1670&lt;=4.5,M1670&lt;=8),'[1]Pricing Schedule'!$F$34+('[1]Pricing Schedule'!$F$36*M1670),
IF(AND(I1670=38000,R1670&gt;4.5,R1670&lt;=9,M1670&gt;8),'[1]Pricing Schedule'!$F$17+('[1]Pricing Schedule'!$F$18*M1670),
IF(AND(I1670=38000,R1670&gt;4.5,R1670&lt;=9,M1670&lt;=8),'[1]Pricing Schedule'!$F$34+('[1]Pricing Schedule'!$F$36*M1670),
IF(AND(I1670=38000,R1670&gt;9,R1670&lt;=12.8,M1670&gt;8),'[1]Pricing Schedule'!$F$26+('[1]Pricing Schedule'!$F$27*M1670),
IF(AND(I1670=38000,R1670&gt;9,R1670&lt;=12.8,M1670&lt;=8),'[1]Pricing Schedule'!$F$34+('[1]Pricing Schedule'!$F$36*M1670),
IF(AND(I1670=38000,R1670&gt;12.8,R1670&lt;=22.8),'[1]Pricing Schedule'!$F$34+('[1]Pricing Schedule'!$F$36*M1670),
IF(AND(I1670=38000,R1670&gt;22.8,R1670&lt;=30.2),'[1]Pricing Schedule'!$F$43+('[1]Pricing Schedule'!$F$45*M1670),
IF(AND(I1670=38000,R1670&gt;30.2,R1670&lt;=45.9),'[1]Pricing Schedule'!$F$52+('[1]Pricing Schedule'!$F$54*M1670),
IF(AND(I1670=38000,R1670&gt;45.9,R1670&lt;=123.4),'[1]Pricing Schedule'!$F$96+('[1]Pricing Schedule'!$F$97*M1670),
IF(AND(I1670=38000,R1670&gt;123.4,R1670&lt;=168.2,M1670&lt;=10),'[1]Pricing Schedule'!$F$103+('[1]Pricing Schedule'!$F$105*M1670),
IF(AND(I1670=38000,R1670&gt;123.4,R1670&lt;=168.2,M1670&gt;10),'[1]Pricing Schedule'!$F$111+('[1]Pricing Schedule'!$F$113*M1670),
IF(AND(I1670=38000,R1670&gt;157.4,R1670&lt;=336.4,M1670&lt;=10),('[1]Pricing Schedule'!$F$103+('[1]Pricing Schedule'!$F$105*M1670))*2,
IF(AND(I1670=38000,R1670&gt;157.4,R1670&lt;=336.4,M1670&gt;10),('[1]Pricing Schedule'!$F$111+('[1]Pricing Schedule'!$F$113*M1670))*2,
IF(AND(I1670=38000,R1670&gt;314.8,R1670&lt;=504.6,M1670&lt;=10),('[1]Pricing Schedule'!$F$103+('[1]Pricing Schedule'!$F$105*M1670))*3,
IF(AND(I1670=38000,R1670&gt;314.8,R1670&lt;=504.6,M1670&gt;10),('[1]Pricing Schedule'!$F$111+('[1]Pricing Schedule'!$F$113*M1670))*3,
IF(AND(I1670=38000,R1670&gt;472.2,R1670&lt;=672.8,M1670&lt;=10),('[1]Pricing Schedule'!$F$103+('[1]Pricing Schedule'!$F$105*M1670))*4,
IF(AND(I1670=38000,R1670&gt;472.2,R1670&lt;=672.8,M1670&gt;10),('[1]Pricing Schedule'!$F$111+('[1]Pricing Schedule'!$F$113*M1670))*4,
IF(AND(I1670=110000,R1670&lt;=12.8,M1670&gt;2),'[1]Pricing Schedule'!$F$62+('[1]Pricing Schedule'!$F$63*M1670),
IF(AND(I1670=110000,R1670&lt;=12.8,M1670&lt;=2),'[1]Pricing Schedule'!$F$96+('[1]Pricing Schedule'!$F$97*M1670),
IF(AND(I1670=110000,R1670&gt;12.8,R1670&lt;=22.8,M1670&gt;3),'[1]Pricing Schedule'!$F$71+('[1]Pricing Schedule'!$F$72*M1670),
IF(AND(I1670=110000,R1670&gt;12.8,R1670&lt;=22.8,M1670&lt;=3),'[1]Pricing Schedule'!$F$96+('[1]Pricing Schedule'!$F$97*M1670),
IF(AND(I1670=110000,R1670&gt;22.8,R1670&lt;=30.2),'[1]Pricing Schedule'!$F$80+('[1]Pricing Schedule'!$F$81*M1670),
IF(AND(I1670=110000,R1670&gt;30.2,R1670&lt;=45.9),'[1]Pricing Schedule'!$F$89+('[1]Pricing Schedule'!$F$90*M1670),
IF(AND(I1670=110000,R1670&gt;45.9,R1670&lt;=123.4),'[1]Pricing Schedule'!$F$96+('[1]Pricing Schedule'!$F$97*M1670),
IF(AND(I1670=110000,R1670&gt;123.4,R1670&lt;=168.2,M1670&lt;=10),'[1]Pricing Schedule'!$F$103+('[1]Pricing Schedule'!$F$105*M1670),
IF(AND(I1670=110000,R1670&gt;123.4,R1670&lt;=168.2,M1670&gt;10),'[1]Pricing Schedule'!$F$111+('[1]Pricing Schedule'!$F$113*M1670),
IF(AND(I1670=110000,R1670&gt;168.2,R1670&lt;=336.4,M1670&lt;=10),('[1]Pricing Schedule'!$F$103+('[1]Pricing Schedule'!$F$105*M1670))*2,
IF(AND(I1670=110000,R1670&gt;168.2,R1670&lt;=336.4,M1670&gt;10),('[1]Pricing Schedule'!$F$111+('[1]Pricing Schedule'!$F$113*M1670))*2,
IF(AND(I1670=110000,R1670&gt;336.4,R1670&lt;=504.6,M1670&lt;=10),('[1]Pricing Schedule'!$F$103+('[1]Pricing Schedule'!$F$105*M1670))*3,
IF(AND(I1670=110000,R1670&gt;336.4,R1670&lt;=504.6,M1670&gt;10),('[1]Pricing Schedule'!$F$111+('[1]Pricing Schedule'!$F$113*M1670))*3,
IF(AND(I1670=110000,R1670&gt;504.6,R1670&lt;=672.8,M1670&lt;=10),('[1]Pricing Schedule'!$F$103+('[1]Pricing Schedule'!$F$105*M1670))*4,
IF(AND(I1670=110000,R1670&gt;504.6,R1670&lt;=672.8,M1670&gt;10),('[1]Pricing Schedule'!$F$111+('[1]Pricing Schedule'!$F$113*M1670))*4,
IF(AND(I1670=110000,R1670&gt;672.8,R1670&lt;=841,M1670&lt;=10),('[1]Pricing Schedule'!$F$103+('[1]Pricing Schedule'!$F$105*M1670))*5,
IF(AND(I1670=110000,R1670&gt;672.8,R1670&lt;=841,M1670&gt;10),('[1]Pricing Schedule'!$F$111+('[1]Pricing Schedule'!$F$113*M1670))*5,
IF(AND(I1670=110000,R1670&gt;672.8,R1670&lt;=841,M1670&lt;=10),('[1]Pricing Schedule'!$F$103+('[1]Pricing Schedule'!$F$105*M1670))*5,
IF(AND(I1670=110000,R1670&gt;672.8,R1670&lt;=841,M1670&gt;10),('[1]Pricing Schedule'!$F$111+('[1]Pricing Schedule'!$F$113*M1670))*5,
IF(AND(I1670=110000,R1670&gt;1345.6,R1670&lt;=1513.8,M1670&lt;=10),('[1]Pricing Schedule'!$F$103+('[1]Pricing Schedule'!$F$105*M1670))*9,
IF(AND(I1670=110000,R1670&gt;1345.6,R1670&lt;=1513.8,M1670&gt;10),('[1]Pricing Schedule'!$F$111+('[1]Pricing Schedule'!$F$113*M1670))*9,
9999999999)))))))))))))))))))))))))))))))))))))))</f>
        <v>628870</v>
      </c>
      <c r="T1670" s="21">
        <f>IF(AND(I1670=38000,R1670&lt;=4.5,M1670&gt;8),'[1]Pricing Schedule'!$J$9,
IF(AND(I1670=38000,R1670&lt;=4.5,M1670&lt;=8),'[1]Pricing Schedule'!$J$36,
IF(AND(I1670=38000,R1670&gt;4.5,R1670&lt;=9,M1670&gt;8),'[1]Pricing Schedule'!$J$18,
IF(AND(I1670=38000,R1670&gt;4.5,R1670&lt;=9,M1670&lt;=8),'[1]Pricing Schedule'!$J$36,
IF(AND(I1670=38000,R1670&gt;9,R1670&lt;=12.8,M1670&gt;8),'[1]Pricing Schedule'!$J$27,
IF(AND(I1670=38000,R1670&gt;9,R1670&lt;=12.8,M1670&lt;=8),'[1]Pricing Schedule'!$J$36,
IF(AND(I1670=38000,R1670&gt;12.8,R1670&lt;=22.8),'[1]Pricing Schedule'!$J$36,
IF(AND(I1670=38000,R1670&gt;22.8,R1670&lt;=30.2),'[1]Pricing Schedule'!$J$45,
IF(AND(I1670=38000,R1670&gt;30.2,R1670&lt;=45.9),'[1]Pricing Schedule'!$J$54,
IF(AND(I1670=38000,R1670&gt;45.9,R1670&lt;=123.4),'[1]Pricing Schedule'!$J$97,
IF(AND(I1670=38000,R1670&gt;123.4,R1670&lt;=168.2,M1670&lt;=10),'[1]Pricing Schedule'!$J$105,
IF(AND(I1670=38000,R1670&gt;123.4,R1670&lt;=168.2,M1670&gt;10),'[1]Pricing Schedule'!$J$113,
IF(AND(I1670=38000,R1670&gt;168.2,R1670&lt;=336.4,M1670&lt;=10),('[1]Pricing Schedule'!$J$105),
IF(AND(I1670=38000,R1670&gt;168.2,R1670&lt;=336.4,M1670&gt;10),('[1]Pricing Schedule'!$J$113),
IF(AND(I1670=38000,R1670&gt;336.4,R1670&lt;=504.6,M1670&lt;=10),('[1]Pricing Schedule'!$J$105),
IF(AND(I1670=38000,R1670&gt;336.4,R1670&lt;=504.6,M1670&gt;10),('[1]Pricing Schedule'!$J$113),
IF(AND(I1670=38000,R1670&gt;504.6,R1670&lt;=672.8,M1670&lt;=10),('[1]Pricing Schedule'!$J$105),
IF(AND(I1670=38000,R1670&gt;504.6,R1670&lt;=672.8,M1670&gt;10),('[1]Pricing Schedule'!$J$113),
IF(AND(I1670=110000,R1670&lt;=12.8,M1670&gt;2),'[1]Pricing Schedule'!$J$63,
IF(AND(I1670=110000,R1670&lt;=12.8,M1670&lt;=2),'[1]Pricing Schedule'!$J$97,
IF(AND(I1670=110000,R1670&gt;12.8,R1670&lt;=22.8,M1670&gt;3),'[1]Pricing Schedule'!$J$72,
IF(AND(I1670=110000,R1670&gt;12.8,R1670&lt;=22.8,M1670&lt;=3),'[1]Pricing Schedule'!$J$97,
IF(AND(I1670=110000,R1670&gt;22.8,R1670&lt;=30.2),'[1]Pricing Schedule'!$J$81,
IF(AND(I1670=110000,R1670&gt;30.2,R1670&lt;=45.9),'[1]Pricing Schedule'!$J$90,
IF(AND(I1670=110000,R1670&gt;45.9,R1670&lt;=123.4),'[1]Pricing Schedule'!$J$97,
IF(AND(I1670=110000,R1670&gt;123.4,R1670&lt;=168.2,M1670&lt;=10),'[1]Pricing Schedule'!$J$105,
IF(AND(I1670=110000,R1670&gt;123.4,R1670&lt;=168.2,M1670&gt;10),'[1]Pricing Schedule'!$J$113,
IF(AND(I1670=110000,R1670&gt;168.2,R1670&lt;=336.2,M1670&lt;=10),('[1]Pricing Schedule'!$J$105),
IF(AND(I1670=110000,R1670&gt;168.2,R1670&lt;=336.2,M1670&gt;10),('[1]Pricing Schedule'!$J$113),
IF(AND(I1670=110000,R1670&gt;336.4,R1670&lt;=504.6,M1670&lt;=10),('[1]Pricing Schedule'!$J$105),
IF(AND(I1670=110000,R1670&gt;336.4,R1670&lt;=504.6,M1670&gt;10),('[1]Pricing Schedule'!$J$113),
IF(AND(I1670=110000,R1670&gt;504.6,R1670&lt;=672.8,M1670&lt;=10),('[1]Pricing Schedule'!$J$105),
IF(AND(I1670=110000,R1670&gt;504.6,R1670&lt;=672.8,M1670&gt;10),('[1]Pricing Schedule'!$J$113),
IF(AND(I1670=110000,R1670&gt;672.8,R1670&lt;=841,M1670&lt;=10),('[1]Pricing Schedule'!$J$105),
IF(AND(I1670=110000,R1670&gt;672.8,R1670&lt;=841,M1670&gt;10),('[1]Pricing Schedule'!$J$113),
IF(AND(I1670=110000,R1670&gt;1682,R1670&lt;=1850.2,M1670&lt;=10),('[1]Pricing Schedule'!$J$105),
IF(AND(I1670=110000,R1670&gt;1682,R1670&lt;=1850.2,M1670&gt;10),('[1]Pricing Schedule'!$J$113),
IF(AND(I1670=110000,R1670&gt;2018.4,R1670&lt;=2186.6,M1670&lt;=10),('[1]Pricing Schedule'!$J$105),
IF(AND(I1670=110000,R1670&gt;2018.4,R1670&lt;=2186.6,M1670&gt;10),('[1]Pricing Schedule'!$J$113),999999999)))))))))))))))))))))))))))))))))))))))</f>
        <v>4</v>
      </c>
      <c r="U1670" s="40">
        <f t="shared" si="162"/>
        <v>149730.95238095237</v>
      </c>
      <c r="V1670" s="41">
        <f t="shared" si="163"/>
        <v>6.6786458250512828</v>
      </c>
      <c r="Y1670" s="23">
        <v>645</v>
      </c>
      <c r="Z1670" s="23">
        <v>673</v>
      </c>
      <c r="AD1670" s="13"/>
      <c r="AE1670" s="13"/>
      <c r="AF1670" s="13"/>
      <c r="AR1670" s="35"/>
    </row>
    <row r="1671" spans="1:44">
      <c r="A1671" s="23">
        <v>1673</v>
      </c>
      <c r="B1671" s="23">
        <v>1673</v>
      </c>
      <c r="C1671" s="23" t="s">
        <v>2378</v>
      </c>
      <c r="D1671" s="23" t="s">
        <v>131</v>
      </c>
      <c r="E1671" s="23" t="s">
        <v>131</v>
      </c>
      <c r="F1671" s="23" t="s">
        <v>1704</v>
      </c>
      <c r="G1671" s="23" t="s">
        <v>1705</v>
      </c>
      <c r="H1671" s="23" t="s">
        <v>113</v>
      </c>
      <c r="I1671" s="13">
        <v>38000</v>
      </c>
      <c r="J1671" s="13">
        <v>38000</v>
      </c>
      <c r="K1671" s="13">
        <v>10000</v>
      </c>
      <c r="L1671" s="24">
        <v>3.032</v>
      </c>
      <c r="M1671" s="37">
        <f t="shared" si="158"/>
        <v>4</v>
      </c>
      <c r="N1671" s="24">
        <v>1.018</v>
      </c>
      <c r="O1671" s="13">
        <v>3</v>
      </c>
      <c r="P1671" s="36">
        <f t="shared" si="159"/>
        <v>1.018</v>
      </c>
      <c r="Q1671" s="38">
        <f t="shared" si="160"/>
        <v>4.2</v>
      </c>
      <c r="R1671" s="37">
        <f t="shared" si="161"/>
        <v>4.2</v>
      </c>
      <c r="S1671" s="39">
        <f>IF(AND(I1671=38000,R1671&lt;=4.5,M1671&gt;8),'[1]Pricing Schedule'!$F$8+('[1]Pricing Schedule'!$F$9*M1671),
IF(AND(I1671=38000,R1671&lt;=4.5,M1671&lt;=8),'[1]Pricing Schedule'!$F$34+('[1]Pricing Schedule'!$F$36*M1671),
IF(AND(I1671=38000,R1671&gt;4.5,R1671&lt;=9,M1671&gt;8),'[1]Pricing Schedule'!$F$17+('[1]Pricing Schedule'!$F$18*M1671),
IF(AND(I1671=38000,R1671&gt;4.5,R1671&lt;=9,M1671&lt;=8),'[1]Pricing Schedule'!$F$34+('[1]Pricing Schedule'!$F$36*M1671),
IF(AND(I1671=38000,R1671&gt;9,R1671&lt;=12.8,M1671&gt;8),'[1]Pricing Schedule'!$F$26+('[1]Pricing Schedule'!$F$27*M1671),
IF(AND(I1671=38000,R1671&gt;9,R1671&lt;=12.8,M1671&lt;=8),'[1]Pricing Schedule'!$F$34+('[1]Pricing Schedule'!$F$36*M1671),
IF(AND(I1671=38000,R1671&gt;12.8,R1671&lt;=22.8),'[1]Pricing Schedule'!$F$34+('[1]Pricing Schedule'!$F$36*M1671),
IF(AND(I1671=38000,R1671&gt;22.8,R1671&lt;=30.2),'[1]Pricing Schedule'!$F$43+('[1]Pricing Schedule'!$F$45*M1671),
IF(AND(I1671=38000,R1671&gt;30.2,R1671&lt;=45.9),'[1]Pricing Schedule'!$F$52+('[1]Pricing Schedule'!$F$54*M1671),
IF(AND(I1671=38000,R1671&gt;45.9,R1671&lt;=123.4),'[1]Pricing Schedule'!$F$96+('[1]Pricing Schedule'!$F$97*M1671),
IF(AND(I1671=38000,R1671&gt;123.4,R1671&lt;=168.2,M1671&lt;=10),'[1]Pricing Schedule'!$F$103+('[1]Pricing Schedule'!$F$105*M1671),
IF(AND(I1671=38000,R1671&gt;123.4,R1671&lt;=168.2,M1671&gt;10),'[1]Pricing Schedule'!$F$111+('[1]Pricing Schedule'!$F$113*M1671),
IF(AND(I1671=38000,R1671&gt;157.4,R1671&lt;=336.4,M1671&lt;=10),('[1]Pricing Schedule'!$F$103+('[1]Pricing Schedule'!$F$105*M1671))*2,
IF(AND(I1671=38000,R1671&gt;157.4,R1671&lt;=336.4,M1671&gt;10),('[1]Pricing Schedule'!$F$111+('[1]Pricing Schedule'!$F$113*M1671))*2,
IF(AND(I1671=38000,R1671&gt;314.8,R1671&lt;=504.6,M1671&lt;=10),('[1]Pricing Schedule'!$F$103+('[1]Pricing Schedule'!$F$105*M1671))*3,
IF(AND(I1671=38000,R1671&gt;314.8,R1671&lt;=504.6,M1671&gt;10),('[1]Pricing Schedule'!$F$111+('[1]Pricing Schedule'!$F$113*M1671))*3,
IF(AND(I1671=38000,R1671&gt;472.2,R1671&lt;=672.8,M1671&lt;=10),('[1]Pricing Schedule'!$F$103+('[1]Pricing Schedule'!$F$105*M1671))*4,
IF(AND(I1671=38000,R1671&gt;472.2,R1671&lt;=672.8,M1671&gt;10),('[1]Pricing Schedule'!$F$111+('[1]Pricing Schedule'!$F$113*M1671))*4,
IF(AND(I1671=110000,R1671&lt;=12.8,M1671&gt;2),'[1]Pricing Schedule'!$F$62+('[1]Pricing Schedule'!$F$63*M1671),
IF(AND(I1671=110000,R1671&lt;=12.8,M1671&lt;=2),'[1]Pricing Schedule'!$F$96+('[1]Pricing Schedule'!$F$97*M1671),
IF(AND(I1671=110000,R1671&gt;12.8,R1671&lt;=22.8,M1671&gt;3),'[1]Pricing Schedule'!$F$71+('[1]Pricing Schedule'!$F$72*M1671),
IF(AND(I1671=110000,R1671&gt;12.8,R1671&lt;=22.8,M1671&lt;=3),'[1]Pricing Schedule'!$F$96+('[1]Pricing Schedule'!$F$97*M1671),
IF(AND(I1671=110000,R1671&gt;22.8,R1671&lt;=30.2),'[1]Pricing Schedule'!$F$80+('[1]Pricing Schedule'!$F$81*M1671),
IF(AND(I1671=110000,R1671&gt;30.2,R1671&lt;=45.9),'[1]Pricing Schedule'!$F$89+('[1]Pricing Schedule'!$F$90*M1671),
IF(AND(I1671=110000,R1671&gt;45.9,R1671&lt;=123.4),'[1]Pricing Schedule'!$F$96+('[1]Pricing Schedule'!$F$97*M1671),
IF(AND(I1671=110000,R1671&gt;123.4,R1671&lt;=168.2,M1671&lt;=10),'[1]Pricing Schedule'!$F$103+('[1]Pricing Schedule'!$F$105*M1671),
IF(AND(I1671=110000,R1671&gt;123.4,R1671&lt;=168.2,M1671&gt;10),'[1]Pricing Schedule'!$F$111+('[1]Pricing Schedule'!$F$113*M1671),
IF(AND(I1671=110000,R1671&gt;168.2,R1671&lt;=336.4,M1671&lt;=10),('[1]Pricing Schedule'!$F$103+('[1]Pricing Schedule'!$F$105*M1671))*2,
IF(AND(I1671=110000,R1671&gt;168.2,R1671&lt;=336.4,M1671&gt;10),('[1]Pricing Schedule'!$F$111+('[1]Pricing Schedule'!$F$113*M1671))*2,
IF(AND(I1671=110000,R1671&gt;336.4,R1671&lt;=504.6,M1671&lt;=10),('[1]Pricing Schedule'!$F$103+('[1]Pricing Schedule'!$F$105*M1671))*3,
IF(AND(I1671=110000,R1671&gt;336.4,R1671&lt;=504.6,M1671&gt;10),('[1]Pricing Schedule'!$F$111+('[1]Pricing Schedule'!$F$113*M1671))*3,
IF(AND(I1671=110000,R1671&gt;504.6,R1671&lt;=672.8,M1671&lt;=10),('[1]Pricing Schedule'!$F$103+('[1]Pricing Schedule'!$F$105*M1671))*4,
IF(AND(I1671=110000,R1671&gt;504.6,R1671&lt;=672.8,M1671&gt;10),('[1]Pricing Schedule'!$F$111+('[1]Pricing Schedule'!$F$113*M1671))*4,
IF(AND(I1671=110000,R1671&gt;672.8,R1671&lt;=841,M1671&lt;=10),('[1]Pricing Schedule'!$F$103+('[1]Pricing Schedule'!$F$105*M1671))*5,
IF(AND(I1671=110000,R1671&gt;672.8,R1671&lt;=841,M1671&gt;10),('[1]Pricing Schedule'!$F$111+('[1]Pricing Schedule'!$F$113*M1671))*5,
IF(AND(I1671=110000,R1671&gt;672.8,R1671&lt;=841,M1671&lt;=10),('[1]Pricing Schedule'!$F$103+('[1]Pricing Schedule'!$F$105*M1671))*5,
IF(AND(I1671=110000,R1671&gt;672.8,R1671&lt;=841,M1671&gt;10),('[1]Pricing Schedule'!$F$111+('[1]Pricing Schedule'!$F$113*M1671))*5,
IF(AND(I1671=110000,R1671&gt;1345.6,R1671&lt;=1513.8,M1671&lt;=10),('[1]Pricing Schedule'!$F$103+('[1]Pricing Schedule'!$F$105*M1671))*9,
IF(AND(I1671=110000,R1671&gt;1345.6,R1671&lt;=1513.8,M1671&gt;10),('[1]Pricing Schedule'!$F$111+('[1]Pricing Schedule'!$F$113*M1671))*9,
9999999999)))))))))))))))))))))))))))))))))))))))</f>
        <v>628870</v>
      </c>
      <c r="T1671" s="21">
        <f>IF(AND(I1671=38000,R1671&lt;=4.5,M1671&gt;8),'[1]Pricing Schedule'!$J$9,
IF(AND(I1671=38000,R1671&lt;=4.5,M1671&lt;=8),'[1]Pricing Schedule'!$J$36,
IF(AND(I1671=38000,R1671&gt;4.5,R1671&lt;=9,M1671&gt;8),'[1]Pricing Schedule'!$J$18,
IF(AND(I1671=38000,R1671&gt;4.5,R1671&lt;=9,M1671&lt;=8),'[1]Pricing Schedule'!$J$36,
IF(AND(I1671=38000,R1671&gt;9,R1671&lt;=12.8,M1671&gt;8),'[1]Pricing Schedule'!$J$27,
IF(AND(I1671=38000,R1671&gt;9,R1671&lt;=12.8,M1671&lt;=8),'[1]Pricing Schedule'!$J$36,
IF(AND(I1671=38000,R1671&gt;12.8,R1671&lt;=22.8),'[1]Pricing Schedule'!$J$36,
IF(AND(I1671=38000,R1671&gt;22.8,R1671&lt;=30.2),'[1]Pricing Schedule'!$J$45,
IF(AND(I1671=38000,R1671&gt;30.2,R1671&lt;=45.9),'[1]Pricing Schedule'!$J$54,
IF(AND(I1671=38000,R1671&gt;45.9,R1671&lt;=123.4),'[1]Pricing Schedule'!$J$97,
IF(AND(I1671=38000,R1671&gt;123.4,R1671&lt;=168.2,M1671&lt;=10),'[1]Pricing Schedule'!$J$105,
IF(AND(I1671=38000,R1671&gt;123.4,R1671&lt;=168.2,M1671&gt;10),'[1]Pricing Schedule'!$J$113,
IF(AND(I1671=38000,R1671&gt;168.2,R1671&lt;=336.4,M1671&lt;=10),('[1]Pricing Schedule'!$J$105),
IF(AND(I1671=38000,R1671&gt;168.2,R1671&lt;=336.4,M1671&gt;10),('[1]Pricing Schedule'!$J$113),
IF(AND(I1671=38000,R1671&gt;336.4,R1671&lt;=504.6,M1671&lt;=10),('[1]Pricing Schedule'!$J$105),
IF(AND(I1671=38000,R1671&gt;336.4,R1671&lt;=504.6,M1671&gt;10),('[1]Pricing Schedule'!$J$113),
IF(AND(I1671=38000,R1671&gt;504.6,R1671&lt;=672.8,M1671&lt;=10),('[1]Pricing Schedule'!$J$105),
IF(AND(I1671=38000,R1671&gt;504.6,R1671&lt;=672.8,M1671&gt;10),('[1]Pricing Schedule'!$J$113),
IF(AND(I1671=110000,R1671&lt;=12.8,M1671&gt;2),'[1]Pricing Schedule'!$J$63,
IF(AND(I1671=110000,R1671&lt;=12.8,M1671&lt;=2),'[1]Pricing Schedule'!$J$97,
IF(AND(I1671=110000,R1671&gt;12.8,R1671&lt;=22.8,M1671&gt;3),'[1]Pricing Schedule'!$J$72,
IF(AND(I1671=110000,R1671&gt;12.8,R1671&lt;=22.8,M1671&lt;=3),'[1]Pricing Schedule'!$J$97,
IF(AND(I1671=110000,R1671&gt;22.8,R1671&lt;=30.2),'[1]Pricing Schedule'!$J$81,
IF(AND(I1671=110000,R1671&gt;30.2,R1671&lt;=45.9),'[1]Pricing Schedule'!$J$90,
IF(AND(I1671=110000,R1671&gt;45.9,R1671&lt;=123.4),'[1]Pricing Schedule'!$J$97,
IF(AND(I1671=110000,R1671&gt;123.4,R1671&lt;=168.2,M1671&lt;=10),'[1]Pricing Schedule'!$J$105,
IF(AND(I1671=110000,R1671&gt;123.4,R1671&lt;=168.2,M1671&gt;10),'[1]Pricing Schedule'!$J$113,
IF(AND(I1671=110000,R1671&gt;168.2,R1671&lt;=336.2,M1671&lt;=10),('[1]Pricing Schedule'!$J$105),
IF(AND(I1671=110000,R1671&gt;168.2,R1671&lt;=336.2,M1671&gt;10),('[1]Pricing Schedule'!$J$113),
IF(AND(I1671=110000,R1671&gt;336.4,R1671&lt;=504.6,M1671&lt;=10),('[1]Pricing Schedule'!$J$105),
IF(AND(I1671=110000,R1671&gt;336.4,R1671&lt;=504.6,M1671&gt;10),('[1]Pricing Schedule'!$J$113),
IF(AND(I1671=110000,R1671&gt;504.6,R1671&lt;=672.8,M1671&lt;=10),('[1]Pricing Schedule'!$J$105),
IF(AND(I1671=110000,R1671&gt;504.6,R1671&lt;=672.8,M1671&gt;10),('[1]Pricing Schedule'!$J$113),
IF(AND(I1671=110000,R1671&gt;672.8,R1671&lt;=841,M1671&lt;=10),('[1]Pricing Schedule'!$J$105),
IF(AND(I1671=110000,R1671&gt;672.8,R1671&lt;=841,M1671&gt;10),('[1]Pricing Schedule'!$J$113),
IF(AND(I1671=110000,R1671&gt;1682,R1671&lt;=1850.2,M1671&lt;=10),('[1]Pricing Schedule'!$J$105),
IF(AND(I1671=110000,R1671&gt;1682,R1671&lt;=1850.2,M1671&gt;10),('[1]Pricing Schedule'!$J$113),
IF(AND(I1671=110000,R1671&gt;2018.4,R1671&lt;=2186.6,M1671&lt;=10),('[1]Pricing Schedule'!$J$105),
IF(AND(I1671=110000,R1671&gt;2018.4,R1671&lt;=2186.6,M1671&gt;10),('[1]Pricing Schedule'!$J$113),999999999)))))))))))))))))))))))))))))))))))))))</f>
        <v>4</v>
      </c>
      <c r="U1671" s="40">
        <f t="shared" si="162"/>
        <v>149730.95238095237</v>
      </c>
      <c r="V1671" s="41">
        <f t="shared" si="163"/>
        <v>6.6786458250512828</v>
      </c>
      <c r="Y1671" s="23">
        <v>577</v>
      </c>
      <c r="Z1671" s="23">
        <v>673</v>
      </c>
      <c r="AD1671" s="13"/>
      <c r="AE1671" s="13"/>
      <c r="AF1671" s="13"/>
      <c r="AR1671" s="35"/>
    </row>
    <row r="1672" spans="1:44">
      <c r="A1672" s="23">
        <v>1674</v>
      </c>
      <c r="B1672" s="23">
        <v>1674</v>
      </c>
      <c r="C1672" s="23" t="s">
        <v>2379</v>
      </c>
      <c r="D1672" s="23" t="s">
        <v>131</v>
      </c>
      <c r="E1672" s="23" t="s">
        <v>131</v>
      </c>
      <c r="F1672" s="23" t="s">
        <v>420</v>
      </c>
      <c r="G1672" s="23" t="s">
        <v>421</v>
      </c>
      <c r="H1672" s="23" t="s">
        <v>113</v>
      </c>
      <c r="I1672" s="13">
        <v>38000</v>
      </c>
      <c r="J1672" s="13">
        <v>38000</v>
      </c>
      <c r="K1672" s="23" t="s">
        <v>119</v>
      </c>
      <c r="L1672" s="24">
        <v>17.899999999999999</v>
      </c>
      <c r="M1672" s="37">
        <f t="shared" si="158"/>
        <v>18</v>
      </c>
      <c r="N1672" s="24">
        <v>0.61199999999999999</v>
      </c>
      <c r="O1672" s="13">
        <v>3</v>
      </c>
      <c r="P1672" s="36">
        <f t="shared" si="159"/>
        <v>0.61199999999999999</v>
      </c>
      <c r="Q1672" s="38">
        <f t="shared" si="160"/>
        <v>4.2</v>
      </c>
      <c r="R1672" s="37">
        <f t="shared" si="161"/>
        <v>4.2</v>
      </c>
      <c r="S1672" s="39">
        <f>IF(AND(I1672=38000,R1672&lt;=4.5,M1672&gt;8),'[1]Pricing Schedule'!$F$8+('[1]Pricing Schedule'!$F$9*M1672),
IF(AND(I1672=38000,R1672&lt;=4.5,M1672&lt;=8),'[1]Pricing Schedule'!$F$34+('[1]Pricing Schedule'!$F$36*M1672),
IF(AND(I1672=38000,R1672&gt;4.5,R1672&lt;=9,M1672&gt;8),'[1]Pricing Schedule'!$F$17+('[1]Pricing Schedule'!$F$18*M1672),
IF(AND(I1672=38000,R1672&gt;4.5,R1672&lt;=9,M1672&lt;=8),'[1]Pricing Schedule'!$F$34+('[1]Pricing Schedule'!$F$36*M1672),
IF(AND(I1672=38000,R1672&gt;9,R1672&lt;=12.8,M1672&gt;8),'[1]Pricing Schedule'!$F$26+('[1]Pricing Schedule'!$F$27*M1672),
IF(AND(I1672=38000,R1672&gt;9,R1672&lt;=12.8,M1672&lt;=8),'[1]Pricing Schedule'!$F$34+('[1]Pricing Schedule'!$F$36*M1672),
IF(AND(I1672=38000,R1672&gt;12.8,R1672&lt;=22.8),'[1]Pricing Schedule'!$F$34+('[1]Pricing Schedule'!$F$36*M1672),
IF(AND(I1672=38000,R1672&gt;22.8,R1672&lt;=30.2),'[1]Pricing Schedule'!$F$43+('[1]Pricing Schedule'!$F$45*M1672),
IF(AND(I1672=38000,R1672&gt;30.2,R1672&lt;=45.9),'[1]Pricing Schedule'!$F$52+('[1]Pricing Schedule'!$F$54*M1672),
IF(AND(I1672=38000,R1672&gt;45.9,R1672&lt;=123.4),'[1]Pricing Schedule'!$F$96+('[1]Pricing Schedule'!$F$97*M1672),
IF(AND(I1672=38000,R1672&gt;123.4,R1672&lt;=168.2,M1672&lt;=10),'[1]Pricing Schedule'!$F$103+('[1]Pricing Schedule'!$F$105*M1672),
IF(AND(I1672=38000,R1672&gt;123.4,R1672&lt;=168.2,M1672&gt;10),'[1]Pricing Schedule'!$F$111+('[1]Pricing Schedule'!$F$113*M1672),
IF(AND(I1672=38000,R1672&gt;157.4,R1672&lt;=336.4,M1672&lt;=10),('[1]Pricing Schedule'!$F$103+('[1]Pricing Schedule'!$F$105*M1672))*2,
IF(AND(I1672=38000,R1672&gt;157.4,R1672&lt;=336.4,M1672&gt;10),('[1]Pricing Schedule'!$F$111+('[1]Pricing Schedule'!$F$113*M1672))*2,
IF(AND(I1672=38000,R1672&gt;314.8,R1672&lt;=504.6,M1672&lt;=10),('[1]Pricing Schedule'!$F$103+('[1]Pricing Schedule'!$F$105*M1672))*3,
IF(AND(I1672=38000,R1672&gt;314.8,R1672&lt;=504.6,M1672&gt;10),('[1]Pricing Schedule'!$F$111+('[1]Pricing Schedule'!$F$113*M1672))*3,
IF(AND(I1672=38000,R1672&gt;472.2,R1672&lt;=672.8,M1672&lt;=10),('[1]Pricing Schedule'!$F$103+('[1]Pricing Schedule'!$F$105*M1672))*4,
IF(AND(I1672=38000,R1672&gt;472.2,R1672&lt;=672.8,M1672&gt;10),('[1]Pricing Schedule'!$F$111+('[1]Pricing Schedule'!$F$113*M1672))*4,
IF(AND(I1672=110000,R1672&lt;=12.8,M1672&gt;2),'[1]Pricing Schedule'!$F$62+('[1]Pricing Schedule'!$F$63*M1672),
IF(AND(I1672=110000,R1672&lt;=12.8,M1672&lt;=2),'[1]Pricing Schedule'!$F$96+('[1]Pricing Schedule'!$F$97*M1672),
IF(AND(I1672=110000,R1672&gt;12.8,R1672&lt;=22.8,M1672&gt;3),'[1]Pricing Schedule'!$F$71+('[1]Pricing Schedule'!$F$72*M1672),
IF(AND(I1672=110000,R1672&gt;12.8,R1672&lt;=22.8,M1672&lt;=3),'[1]Pricing Schedule'!$F$96+('[1]Pricing Schedule'!$F$97*M1672),
IF(AND(I1672=110000,R1672&gt;22.8,R1672&lt;=30.2),'[1]Pricing Schedule'!$F$80+('[1]Pricing Schedule'!$F$81*M1672),
IF(AND(I1672=110000,R1672&gt;30.2,R1672&lt;=45.9),'[1]Pricing Schedule'!$F$89+('[1]Pricing Schedule'!$F$90*M1672),
IF(AND(I1672=110000,R1672&gt;45.9,R1672&lt;=123.4),'[1]Pricing Schedule'!$F$96+('[1]Pricing Schedule'!$F$97*M1672),
IF(AND(I1672=110000,R1672&gt;123.4,R1672&lt;=168.2,M1672&lt;=10),'[1]Pricing Schedule'!$F$103+('[1]Pricing Schedule'!$F$105*M1672),
IF(AND(I1672=110000,R1672&gt;123.4,R1672&lt;=168.2,M1672&gt;10),'[1]Pricing Schedule'!$F$111+('[1]Pricing Schedule'!$F$113*M1672),
IF(AND(I1672=110000,R1672&gt;168.2,R1672&lt;=336.4,M1672&lt;=10),('[1]Pricing Schedule'!$F$103+('[1]Pricing Schedule'!$F$105*M1672))*2,
IF(AND(I1672=110000,R1672&gt;168.2,R1672&lt;=336.4,M1672&gt;10),('[1]Pricing Schedule'!$F$111+('[1]Pricing Schedule'!$F$113*M1672))*2,
IF(AND(I1672=110000,R1672&gt;336.4,R1672&lt;=504.6,M1672&lt;=10),('[1]Pricing Schedule'!$F$103+('[1]Pricing Schedule'!$F$105*M1672))*3,
IF(AND(I1672=110000,R1672&gt;336.4,R1672&lt;=504.6,M1672&gt;10),('[1]Pricing Schedule'!$F$111+('[1]Pricing Schedule'!$F$113*M1672))*3,
IF(AND(I1672=110000,R1672&gt;504.6,R1672&lt;=672.8,M1672&lt;=10),('[1]Pricing Schedule'!$F$103+('[1]Pricing Schedule'!$F$105*M1672))*4,
IF(AND(I1672=110000,R1672&gt;504.6,R1672&lt;=672.8,M1672&gt;10),('[1]Pricing Schedule'!$F$111+('[1]Pricing Schedule'!$F$113*M1672))*4,
IF(AND(I1672=110000,R1672&gt;672.8,R1672&lt;=841,M1672&lt;=10),('[1]Pricing Schedule'!$F$103+('[1]Pricing Schedule'!$F$105*M1672))*5,
IF(AND(I1672=110000,R1672&gt;672.8,R1672&lt;=841,M1672&gt;10),('[1]Pricing Schedule'!$F$111+('[1]Pricing Schedule'!$F$113*M1672))*5,
IF(AND(I1672=110000,R1672&gt;672.8,R1672&lt;=841,M1672&lt;=10),('[1]Pricing Schedule'!$F$103+('[1]Pricing Schedule'!$F$105*M1672))*5,
IF(AND(I1672=110000,R1672&gt;672.8,R1672&lt;=841,M1672&gt;10),('[1]Pricing Schedule'!$F$111+('[1]Pricing Schedule'!$F$113*M1672))*5,
IF(AND(I1672=110000,R1672&gt;1345.6,R1672&lt;=1513.8,M1672&lt;=10),('[1]Pricing Schedule'!$F$103+('[1]Pricing Schedule'!$F$105*M1672))*9,
IF(AND(I1672=110000,R1672&gt;1345.6,R1672&lt;=1513.8,M1672&gt;10),('[1]Pricing Schedule'!$F$111+('[1]Pricing Schedule'!$F$113*M1672))*9,
9999999999)))))))))))))))))))))))))))))))))))))))</f>
        <v>1808740</v>
      </c>
      <c r="T1672" s="21">
        <f>IF(AND(I1672=38000,R1672&lt;=4.5,M1672&gt;8),'[1]Pricing Schedule'!$J$9,
IF(AND(I1672=38000,R1672&lt;=4.5,M1672&lt;=8),'[1]Pricing Schedule'!$J$36,
IF(AND(I1672=38000,R1672&gt;4.5,R1672&lt;=9,M1672&gt;8),'[1]Pricing Schedule'!$J$18,
IF(AND(I1672=38000,R1672&gt;4.5,R1672&lt;=9,M1672&lt;=8),'[1]Pricing Schedule'!$J$36,
IF(AND(I1672=38000,R1672&gt;9,R1672&lt;=12.8,M1672&gt;8),'[1]Pricing Schedule'!$J$27,
IF(AND(I1672=38000,R1672&gt;9,R1672&lt;=12.8,M1672&lt;=8),'[1]Pricing Schedule'!$J$36,
IF(AND(I1672=38000,R1672&gt;12.8,R1672&lt;=22.8),'[1]Pricing Schedule'!$J$36,
IF(AND(I1672=38000,R1672&gt;22.8,R1672&lt;=30.2),'[1]Pricing Schedule'!$J$45,
IF(AND(I1672=38000,R1672&gt;30.2,R1672&lt;=45.9),'[1]Pricing Schedule'!$J$54,
IF(AND(I1672=38000,R1672&gt;45.9,R1672&lt;=123.4),'[1]Pricing Schedule'!$J$97,
IF(AND(I1672=38000,R1672&gt;123.4,R1672&lt;=168.2,M1672&lt;=10),'[1]Pricing Schedule'!$J$105,
IF(AND(I1672=38000,R1672&gt;123.4,R1672&lt;=168.2,M1672&gt;10),'[1]Pricing Schedule'!$J$113,
IF(AND(I1672=38000,R1672&gt;168.2,R1672&lt;=336.4,M1672&lt;=10),('[1]Pricing Schedule'!$J$105),
IF(AND(I1672=38000,R1672&gt;168.2,R1672&lt;=336.4,M1672&gt;10),('[1]Pricing Schedule'!$J$113),
IF(AND(I1672=38000,R1672&gt;336.4,R1672&lt;=504.6,M1672&lt;=10),('[1]Pricing Schedule'!$J$105),
IF(AND(I1672=38000,R1672&gt;336.4,R1672&lt;=504.6,M1672&gt;10),('[1]Pricing Schedule'!$J$113),
IF(AND(I1672=38000,R1672&gt;504.6,R1672&lt;=672.8,M1672&lt;=10),('[1]Pricing Schedule'!$J$105),
IF(AND(I1672=38000,R1672&gt;504.6,R1672&lt;=672.8,M1672&gt;10),('[1]Pricing Schedule'!$J$113),
IF(AND(I1672=110000,R1672&lt;=12.8,M1672&gt;2),'[1]Pricing Schedule'!$J$63,
IF(AND(I1672=110000,R1672&lt;=12.8,M1672&lt;=2),'[1]Pricing Schedule'!$J$97,
IF(AND(I1672=110000,R1672&gt;12.8,R1672&lt;=22.8,M1672&gt;3),'[1]Pricing Schedule'!$J$72,
IF(AND(I1672=110000,R1672&gt;12.8,R1672&lt;=22.8,M1672&lt;=3),'[1]Pricing Schedule'!$J$97,
IF(AND(I1672=110000,R1672&gt;22.8,R1672&lt;=30.2),'[1]Pricing Schedule'!$J$81,
IF(AND(I1672=110000,R1672&gt;30.2,R1672&lt;=45.9),'[1]Pricing Schedule'!$J$90,
IF(AND(I1672=110000,R1672&gt;45.9,R1672&lt;=123.4),'[1]Pricing Schedule'!$J$97,
IF(AND(I1672=110000,R1672&gt;123.4,R1672&lt;=168.2,M1672&lt;=10),'[1]Pricing Schedule'!$J$105,
IF(AND(I1672=110000,R1672&gt;123.4,R1672&lt;=168.2,M1672&gt;10),'[1]Pricing Schedule'!$J$113,
IF(AND(I1672=110000,R1672&gt;168.2,R1672&lt;=336.2,M1672&lt;=10),('[1]Pricing Schedule'!$J$105),
IF(AND(I1672=110000,R1672&gt;168.2,R1672&lt;=336.2,M1672&gt;10),('[1]Pricing Schedule'!$J$113),
IF(AND(I1672=110000,R1672&gt;336.4,R1672&lt;=504.6,M1672&lt;=10),('[1]Pricing Schedule'!$J$105),
IF(AND(I1672=110000,R1672&gt;336.4,R1672&lt;=504.6,M1672&gt;10),('[1]Pricing Schedule'!$J$113),
IF(AND(I1672=110000,R1672&gt;504.6,R1672&lt;=672.8,M1672&lt;=10),('[1]Pricing Schedule'!$J$105),
IF(AND(I1672=110000,R1672&gt;504.6,R1672&lt;=672.8,M1672&gt;10),('[1]Pricing Schedule'!$J$113),
IF(AND(I1672=110000,R1672&gt;672.8,R1672&lt;=841,M1672&lt;=10),('[1]Pricing Schedule'!$J$105),
IF(AND(I1672=110000,R1672&gt;672.8,R1672&lt;=841,M1672&gt;10),('[1]Pricing Schedule'!$J$113),
IF(AND(I1672=110000,R1672&gt;1682,R1672&lt;=1850.2,M1672&lt;=10),('[1]Pricing Schedule'!$J$105),
IF(AND(I1672=110000,R1672&gt;1682,R1672&lt;=1850.2,M1672&gt;10),('[1]Pricing Schedule'!$J$113),
IF(AND(I1672=110000,R1672&gt;2018.4,R1672&lt;=2186.6,M1672&lt;=10),('[1]Pricing Schedule'!$J$105),
IF(AND(I1672=110000,R1672&gt;2018.4,R1672&lt;=2186.6,M1672&gt;10),('[1]Pricing Schedule'!$J$113),999999999)))))))))))))))))))))))))))))))))))))))</f>
        <v>1</v>
      </c>
      <c r="U1672" s="40">
        <f t="shared" si="162"/>
        <v>430652.38095238095</v>
      </c>
      <c r="V1672" s="41">
        <f t="shared" si="163"/>
        <v>2.3220584495284009</v>
      </c>
      <c r="Y1672" s="23">
        <v>459</v>
      </c>
      <c r="Z1672" s="23">
        <v>107</v>
      </c>
      <c r="AD1672" s="13"/>
      <c r="AE1672" s="13"/>
      <c r="AF1672" s="13"/>
      <c r="AR1672" s="35"/>
    </row>
    <row r="1673" spans="1:44">
      <c r="A1673" s="23">
        <v>1675</v>
      </c>
      <c r="B1673" s="23">
        <v>1675</v>
      </c>
      <c r="C1673" s="23" t="s">
        <v>2380</v>
      </c>
      <c r="D1673" s="23" t="s">
        <v>131</v>
      </c>
      <c r="E1673" s="23" t="s">
        <v>131</v>
      </c>
      <c r="F1673" s="23" t="s">
        <v>1717</v>
      </c>
      <c r="G1673" s="23" t="s">
        <v>1718</v>
      </c>
      <c r="H1673" s="23" t="s">
        <v>113</v>
      </c>
      <c r="I1673" s="13">
        <v>38000</v>
      </c>
      <c r="J1673" s="13">
        <v>38000</v>
      </c>
      <c r="K1673" s="13">
        <v>10000</v>
      </c>
      <c r="L1673" s="24">
        <v>13.238</v>
      </c>
      <c r="M1673" s="37">
        <f t="shared" si="158"/>
        <v>14</v>
      </c>
      <c r="N1673" s="24">
        <v>3.1070000000000002</v>
      </c>
      <c r="O1673" s="13">
        <v>3</v>
      </c>
      <c r="P1673" s="36">
        <f t="shared" si="159"/>
        <v>2.3302500000000004</v>
      </c>
      <c r="Q1673" s="38">
        <f t="shared" si="160"/>
        <v>16.8</v>
      </c>
      <c r="R1673" s="37">
        <f t="shared" si="161"/>
        <v>16.8</v>
      </c>
      <c r="S1673" s="39">
        <f>IF(AND(I1673=38000,R1673&lt;=4.5,M1673&gt;8),'[1]Pricing Schedule'!$F$8+('[1]Pricing Schedule'!$F$9*M1673),
IF(AND(I1673=38000,R1673&lt;=4.5,M1673&lt;=8),'[1]Pricing Schedule'!$F$34+('[1]Pricing Schedule'!$F$36*M1673),
IF(AND(I1673=38000,R1673&gt;4.5,R1673&lt;=9,M1673&gt;8),'[1]Pricing Schedule'!$F$17+('[1]Pricing Schedule'!$F$18*M1673),
IF(AND(I1673=38000,R1673&gt;4.5,R1673&lt;=9,M1673&lt;=8),'[1]Pricing Schedule'!$F$34+('[1]Pricing Schedule'!$F$36*M1673),
IF(AND(I1673=38000,R1673&gt;9,R1673&lt;=12.8,M1673&gt;8),'[1]Pricing Schedule'!$F$26+('[1]Pricing Schedule'!$F$27*M1673),
IF(AND(I1673=38000,R1673&gt;9,R1673&lt;=12.8,M1673&lt;=8),'[1]Pricing Schedule'!$F$34+('[1]Pricing Schedule'!$F$36*M1673),
IF(AND(I1673=38000,R1673&gt;12.8,R1673&lt;=22.8),'[1]Pricing Schedule'!$F$34+('[1]Pricing Schedule'!$F$36*M1673),
IF(AND(I1673=38000,R1673&gt;22.8,R1673&lt;=30.2),'[1]Pricing Schedule'!$F$43+('[1]Pricing Schedule'!$F$45*M1673),
IF(AND(I1673=38000,R1673&gt;30.2,R1673&lt;=45.9),'[1]Pricing Schedule'!$F$52+('[1]Pricing Schedule'!$F$54*M1673),
IF(AND(I1673=38000,R1673&gt;45.9,R1673&lt;=123.4),'[1]Pricing Schedule'!$F$96+('[1]Pricing Schedule'!$F$97*M1673),
IF(AND(I1673=38000,R1673&gt;123.4,R1673&lt;=168.2,M1673&lt;=10),'[1]Pricing Schedule'!$F$103+('[1]Pricing Schedule'!$F$105*M1673),
IF(AND(I1673=38000,R1673&gt;123.4,R1673&lt;=168.2,M1673&gt;10),'[1]Pricing Schedule'!$F$111+('[1]Pricing Schedule'!$F$113*M1673),
IF(AND(I1673=38000,R1673&gt;157.4,R1673&lt;=336.4,M1673&lt;=10),('[1]Pricing Schedule'!$F$103+('[1]Pricing Schedule'!$F$105*M1673))*2,
IF(AND(I1673=38000,R1673&gt;157.4,R1673&lt;=336.4,M1673&gt;10),('[1]Pricing Schedule'!$F$111+('[1]Pricing Schedule'!$F$113*M1673))*2,
IF(AND(I1673=38000,R1673&gt;314.8,R1673&lt;=504.6,M1673&lt;=10),('[1]Pricing Schedule'!$F$103+('[1]Pricing Schedule'!$F$105*M1673))*3,
IF(AND(I1673=38000,R1673&gt;314.8,R1673&lt;=504.6,M1673&gt;10),('[1]Pricing Schedule'!$F$111+('[1]Pricing Schedule'!$F$113*M1673))*3,
IF(AND(I1673=38000,R1673&gt;472.2,R1673&lt;=672.8,M1673&lt;=10),('[1]Pricing Schedule'!$F$103+('[1]Pricing Schedule'!$F$105*M1673))*4,
IF(AND(I1673=38000,R1673&gt;472.2,R1673&lt;=672.8,M1673&gt;10),('[1]Pricing Schedule'!$F$111+('[1]Pricing Schedule'!$F$113*M1673))*4,
IF(AND(I1673=110000,R1673&lt;=12.8,M1673&gt;2),'[1]Pricing Schedule'!$F$62+('[1]Pricing Schedule'!$F$63*M1673),
IF(AND(I1673=110000,R1673&lt;=12.8,M1673&lt;=2),'[1]Pricing Schedule'!$F$96+('[1]Pricing Schedule'!$F$97*M1673),
IF(AND(I1673=110000,R1673&gt;12.8,R1673&lt;=22.8,M1673&gt;3),'[1]Pricing Schedule'!$F$71+('[1]Pricing Schedule'!$F$72*M1673),
IF(AND(I1673=110000,R1673&gt;12.8,R1673&lt;=22.8,M1673&lt;=3),'[1]Pricing Schedule'!$F$96+('[1]Pricing Schedule'!$F$97*M1673),
IF(AND(I1673=110000,R1673&gt;22.8,R1673&lt;=30.2),'[1]Pricing Schedule'!$F$80+('[1]Pricing Schedule'!$F$81*M1673),
IF(AND(I1673=110000,R1673&gt;30.2,R1673&lt;=45.9),'[1]Pricing Schedule'!$F$89+('[1]Pricing Schedule'!$F$90*M1673),
IF(AND(I1673=110000,R1673&gt;45.9,R1673&lt;=123.4),'[1]Pricing Schedule'!$F$96+('[1]Pricing Schedule'!$F$97*M1673),
IF(AND(I1673=110000,R1673&gt;123.4,R1673&lt;=168.2,M1673&lt;=10),'[1]Pricing Schedule'!$F$103+('[1]Pricing Schedule'!$F$105*M1673),
IF(AND(I1673=110000,R1673&gt;123.4,R1673&lt;=168.2,M1673&gt;10),'[1]Pricing Schedule'!$F$111+('[1]Pricing Schedule'!$F$113*M1673),
IF(AND(I1673=110000,R1673&gt;168.2,R1673&lt;=336.4,M1673&lt;=10),('[1]Pricing Schedule'!$F$103+('[1]Pricing Schedule'!$F$105*M1673))*2,
IF(AND(I1673=110000,R1673&gt;168.2,R1673&lt;=336.4,M1673&gt;10),('[1]Pricing Schedule'!$F$111+('[1]Pricing Schedule'!$F$113*M1673))*2,
IF(AND(I1673=110000,R1673&gt;336.4,R1673&lt;=504.6,M1673&lt;=10),('[1]Pricing Schedule'!$F$103+('[1]Pricing Schedule'!$F$105*M1673))*3,
IF(AND(I1673=110000,R1673&gt;336.4,R1673&lt;=504.6,M1673&gt;10),('[1]Pricing Schedule'!$F$111+('[1]Pricing Schedule'!$F$113*M1673))*3,
IF(AND(I1673=110000,R1673&gt;504.6,R1673&lt;=672.8,M1673&lt;=10),('[1]Pricing Schedule'!$F$103+('[1]Pricing Schedule'!$F$105*M1673))*4,
IF(AND(I1673=110000,R1673&gt;504.6,R1673&lt;=672.8,M1673&gt;10),('[1]Pricing Schedule'!$F$111+('[1]Pricing Schedule'!$F$113*M1673))*4,
IF(AND(I1673=110000,R1673&gt;672.8,R1673&lt;=841,M1673&lt;=10),('[1]Pricing Schedule'!$F$103+('[1]Pricing Schedule'!$F$105*M1673))*5,
IF(AND(I1673=110000,R1673&gt;672.8,R1673&lt;=841,M1673&gt;10),('[1]Pricing Schedule'!$F$111+('[1]Pricing Schedule'!$F$113*M1673))*5,
IF(AND(I1673=110000,R1673&gt;672.8,R1673&lt;=841,M1673&lt;=10),('[1]Pricing Schedule'!$F$103+('[1]Pricing Schedule'!$F$105*M1673))*5,
IF(AND(I1673=110000,R1673&gt;672.8,R1673&lt;=841,M1673&gt;10),('[1]Pricing Schedule'!$F$111+('[1]Pricing Schedule'!$F$113*M1673))*5,
IF(AND(I1673=110000,R1673&gt;1345.6,R1673&lt;=1513.8,M1673&lt;=10),('[1]Pricing Schedule'!$F$103+('[1]Pricing Schedule'!$F$105*M1673))*9,
IF(AND(I1673=110000,R1673&gt;1345.6,R1673&lt;=1513.8,M1673&gt;10),('[1]Pricing Schedule'!$F$111+('[1]Pricing Schedule'!$F$113*M1673))*9,
9999999999)))))))))))))))))))))))))))))))))))))))</f>
        <v>1331570</v>
      </c>
      <c r="T1673" s="21">
        <f>IF(AND(I1673=38000,R1673&lt;=4.5,M1673&gt;8),'[1]Pricing Schedule'!$J$9,
IF(AND(I1673=38000,R1673&lt;=4.5,M1673&lt;=8),'[1]Pricing Schedule'!$J$36,
IF(AND(I1673=38000,R1673&gt;4.5,R1673&lt;=9,M1673&gt;8),'[1]Pricing Schedule'!$J$18,
IF(AND(I1673=38000,R1673&gt;4.5,R1673&lt;=9,M1673&lt;=8),'[1]Pricing Schedule'!$J$36,
IF(AND(I1673=38000,R1673&gt;9,R1673&lt;=12.8,M1673&gt;8),'[1]Pricing Schedule'!$J$27,
IF(AND(I1673=38000,R1673&gt;9,R1673&lt;=12.8,M1673&lt;=8),'[1]Pricing Schedule'!$J$36,
IF(AND(I1673=38000,R1673&gt;12.8,R1673&lt;=22.8),'[1]Pricing Schedule'!$J$36,
IF(AND(I1673=38000,R1673&gt;22.8,R1673&lt;=30.2),'[1]Pricing Schedule'!$J$45,
IF(AND(I1673=38000,R1673&gt;30.2,R1673&lt;=45.9),'[1]Pricing Schedule'!$J$54,
IF(AND(I1673=38000,R1673&gt;45.9,R1673&lt;=123.4),'[1]Pricing Schedule'!$J$97,
IF(AND(I1673=38000,R1673&gt;123.4,R1673&lt;=168.2,M1673&lt;=10),'[1]Pricing Schedule'!$J$105,
IF(AND(I1673=38000,R1673&gt;123.4,R1673&lt;=168.2,M1673&gt;10),'[1]Pricing Schedule'!$J$113,
IF(AND(I1673=38000,R1673&gt;168.2,R1673&lt;=336.4,M1673&lt;=10),('[1]Pricing Schedule'!$J$105),
IF(AND(I1673=38000,R1673&gt;168.2,R1673&lt;=336.4,M1673&gt;10),('[1]Pricing Schedule'!$J$113),
IF(AND(I1673=38000,R1673&gt;336.4,R1673&lt;=504.6,M1673&lt;=10),('[1]Pricing Schedule'!$J$105),
IF(AND(I1673=38000,R1673&gt;336.4,R1673&lt;=504.6,M1673&gt;10),('[1]Pricing Schedule'!$J$113),
IF(AND(I1673=38000,R1673&gt;504.6,R1673&lt;=672.8,M1673&lt;=10),('[1]Pricing Schedule'!$J$105),
IF(AND(I1673=38000,R1673&gt;504.6,R1673&lt;=672.8,M1673&gt;10),('[1]Pricing Schedule'!$J$113),
IF(AND(I1673=110000,R1673&lt;=12.8,M1673&gt;2),'[1]Pricing Schedule'!$J$63,
IF(AND(I1673=110000,R1673&lt;=12.8,M1673&lt;=2),'[1]Pricing Schedule'!$J$97,
IF(AND(I1673=110000,R1673&gt;12.8,R1673&lt;=22.8,M1673&gt;3),'[1]Pricing Schedule'!$J$72,
IF(AND(I1673=110000,R1673&gt;12.8,R1673&lt;=22.8,M1673&lt;=3),'[1]Pricing Schedule'!$J$97,
IF(AND(I1673=110000,R1673&gt;22.8,R1673&lt;=30.2),'[1]Pricing Schedule'!$J$81,
IF(AND(I1673=110000,R1673&gt;30.2,R1673&lt;=45.9),'[1]Pricing Schedule'!$J$90,
IF(AND(I1673=110000,R1673&gt;45.9,R1673&lt;=123.4),'[1]Pricing Schedule'!$J$97,
IF(AND(I1673=110000,R1673&gt;123.4,R1673&lt;=168.2,M1673&lt;=10),'[1]Pricing Schedule'!$J$105,
IF(AND(I1673=110000,R1673&gt;123.4,R1673&lt;=168.2,M1673&gt;10),'[1]Pricing Schedule'!$J$113,
IF(AND(I1673=110000,R1673&gt;168.2,R1673&lt;=336.2,M1673&lt;=10),('[1]Pricing Schedule'!$J$105),
IF(AND(I1673=110000,R1673&gt;168.2,R1673&lt;=336.2,M1673&gt;10),('[1]Pricing Schedule'!$J$113),
IF(AND(I1673=110000,R1673&gt;336.4,R1673&lt;=504.6,M1673&lt;=10),('[1]Pricing Schedule'!$J$105),
IF(AND(I1673=110000,R1673&gt;336.4,R1673&lt;=504.6,M1673&gt;10),('[1]Pricing Schedule'!$J$113),
IF(AND(I1673=110000,R1673&gt;504.6,R1673&lt;=672.8,M1673&lt;=10),('[1]Pricing Schedule'!$J$105),
IF(AND(I1673=110000,R1673&gt;504.6,R1673&lt;=672.8,M1673&gt;10),('[1]Pricing Schedule'!$J$113),
IF(AND(I1673=110000,R1673&gt;672.8,R1673&lt;=841,M1673&lt;=10),('[1]Pricing Schedule'!$J$105),
IF(AND(I1673=110000,R1673&gt;672.8,R1673&lt;=841,M1673&gt;10),('[1]Pricing Schedule'!$J$113),
IF(AND(I1673=110000,R1673&gt;1682,R1673&lt;=1850.2,M1673&lt;=10),('[1]Pricing Schedule'!$J$105),
IF(AND(I1673=110000,R1673&gt;1682,R1673&lt;=1850.2,M1673&gt;10),('[1]Pricing Schedule'!$J$113),
IF(AND(I1673=110000,R1673&gt;2018.4,R1673&lt;=2186.6,M1673&lt;=10),('[1]Pricing Schedule'!$J$105),
IF(AND(I1673=110000,R1673&gt;2018.4,R1673&lt;=2186.6,M1673&gt;10),('[1]Pricing Schedule'!$J$113),999999999)))))))))))))))))))))))))))))))))))))))</f>
        <v>4</v>
      </c>
      <c r="U1673" s="40">
        <f t="shared" si="162"/>
        <v>79260.119047619039</v>
      </c>
      <c r="V1673" s="41">
        <f t="shared" si="163"/>
        <v>12.616685566661911</v>
      </c>
      <c r="Y1673" s="23">
        <v>273</v>
      </c>
      <c r="Z1673" s="23">
        <v>141</v>
      </c>
      <c r="AD1673" s="13"/>
      <c r="AE1673" s="13"/>
      <c r="AF1673" s="13"/>
      <c r="AR1673" s="35"/>
    </row>
    <row r="1674" spans="1:44">
      <c r="A1674" s="23">
        <v>1676</v>
      </c>
      <c r="B1674" s="23">
        <v>1676</v>
      </c>
      <c r="C1674" s="23" t="s">
        <v>2381</v>
      </c>
      <c r="D1674" s="23" t="s">
        <v>116</v>
      </c>
      <c r="E1674" s="23" t="s">
        <v>116</v>
      </c>
      <c r="F1674" s="23" t="s">
        <v>236</v>
      </c>
      <c r="G1674" s="23" t="s">
        <v>237</v>
      </c>
      <c r="H1674" s="23" t="s">
        <v>113</v>
      </c>
      <c r="I1674" s="13">
        <v>38000</v>
      </c>
      <c r="J1674" s="13">
        <v>38000</v>
      </c>
      <c r="K1674" s="23" t="s">
        <v>119</v>
      </c>
      <c r="L1674" s="24">
        <v>5.133</v>
      </c>
      <c r="M1674" s="37">
        <f t="shared" si="158"/>
        <v>6</v>
      </c>
      <c r="N1674" s="24">
        <v>3.1909999999999998</v>
      </c>
      <c r="O1674" s="13">
        <v>3</v>
      </c>
      <c r="P1674" s="36">
        <f t="shared" si="159"/>
        <v>2.3932500000000001</v>
      </c>
      <c r="Q1674" s="38">
        <f t="shared" si="160"/>
        <v>16.8</v>
      </c>
      <c r="R1674" s="37">
        <f t="shared" si="161"/>
        <v>16.8</v>
      </c>
      <c r="S1674" s="39">
        <f>IF(AND(I1674=38000,R1674&lt;=4.5,M1674&gt;8),'[1]Pricing Schedule'!$F$8+('[1]Pricing Schedule'!$F$9*M1674),
IF(AND(I1674=38000,R1674&lt;=4.5,M1674&lt;=8),'[1]Pricing Schedule'!$F$34+('[1]Pricing Schedule'!$F$36*M1674),
IF(AND(I1674=38000,R1674&gt;4.5,R1674&lt;=9,M1674&gt;8),'[1]Pricing Schedule'!$F$17+('[1]Pricing Schedule'!$F$18*M1674),
IF(AND(I1674=38000,R1674&gt;4.5,R1674&lt;=9,M1674&lt;=8),'[1]Pricing Schedule'!$F$34+('[1]Pricing Schedule'!$F$36*M1674),
IF(AND(I1674=38000,R1674&gt;9,R1674&lt;=12.8,M1674&gt;8),'[1]Pricing Schedule'!$F$26+('[1]Pricing Schedule'!$F$27*M1674),
IF(AND(I1674=38000,R1674&gt;9,R1674&lt;=12.8,M1674&lt;=8),'[1]Pricing Schedule'!$F$34+('[1]Pricing Schedule'!$F$36*M1674),
IF(AND(I1674=38000,R1674&gt;12.8,R1674&lt;=22.8),'[1]Pricing Schedule'!$F$34+('[1]Pricing Schedule'!$F$36*M1674),
IF(AND(I1674=38000,R1674&gt;22.8,R1674&lt;=30.2),'[1]Pricing Schedule'!$F$43+('[1]Pricing Schedule'!$F$45*M1674),
IF(AND(I1674=38000,R1674&gt;30.2,R1674&lt;=45.9),'[1]Pricing Schedule'!$F$52+('[1]Pricing Schedule'!$F$54*M1674),
IF(AND(I1674=38000,R1674&gt;45.9,R1674&lt;=123.4),'[1]Pricing Schedule'!$F$96+('[1]Pricing Schedule'!$F$97*M1674),
IF(AND(I1674=38000,R1674&gt;123.4,R1674&lt;=168.2,M1674&lt;=10),'[1]Pricing Schedule'!$F$103+('[1]Pricing Schedule'!$F$105*M1674),
IF(AND(I1674=38000,R1674&gt;123.4,R1674&lt;=168.2,M1674&gt;10),'[1]Pricing Schedule'!$F$111+('[1]Pricing Schedule'!$F$113*M1674),
IF(AND(I1674=38000,R1674&gt;157.4,R1674&lt;=336.4,M1674&lt;=10),('[1]Pricing Schedule'!$F$103+('[1]Pricing Schedule'!$F$105*M1674))*2,
IF(AND(I1674=38000,R1674&gt;157.4,R1674&lt;=336.4,M1674&gt;10),('[1]Pricing Schedule'!$F$111+('[1]Pricing Schedule'!$F$113*M1674))*2,
IF(AND(I1674=38000,R1674&gt;314.8,R1674&lt;=504.6,M1674&lt;=10),('[1]Pricing Schedule'!$F$103+('[1]Pricing Schedule'!$F$105*M1674))*3,
IF(AND(I1674=38000,R1674&gt;314.8,R1674&lt;=504.6,M1674&gt;10),('[1]Pricing Schedule'!$F$111+('[1]Pricing Schedule'!$F$113*M1674))*3,
IF(AND(I1674=38000,R1674&gt;472.2,R1674&lt;=672.8,M1674&lt;=10),('[1]Pricing Schedule'!$F$103+('[1]Pricing Schedule'!$F$105*M1674))*4,
IF(AND(I1674=38000,R1674&gt;472.2,R1674&lt;=672.8,M1674&gt;10),('[1]Pricing Schedule'!$F$111+('[1]Pricing Schedule'!$F$113*M1674))*4,
IF(AND(I1674=110000,R1674&lt;=12.8,M1674&gt;2),'[1]Pricing Schedule'!$F$62+('[1]Pricing Schedule'!$F$63*M1674),
IF(AND(I1674=110000,R1674&lt;=12.8,M1674&lt;=2),'[1]Pricing Schedule'!$F$96+('[1]Pricing Schedule'!$F$97*M1674),
IF(AND(I1674=110000,R1674&gt;12.8,R1674&lt;=22.8,M1674&gt;3),'[1]Pricing Schedule'!$F$71+('[1]Pricing Schedule'!$F$72*M1674),
IF(AND(I1674=110000,R1674&gt;12.8,R1674&lt;=22.8,M1674&lt;=3),'[1]Pricing Schedule'!$F$96+('[1]Pricing Schedule'!$F$97*M1674),
IF(AND(I1674=110000,R1674&gt;22.8,R1674&lt;=30.2),'[1]Pricing Schedule'!$F$80+('[1]Pricing Schedule'!$F$81*M1674),
IF(AND(I1674=110000,R1674&gt;30.2,R1674&lt;=45.9),'[1]Pricing Schedule'!$F$89+('[1]Pricing Schedule'!$F$90*M1674),
IF(AND(I1674=110000,R1674&gt;45.9,R1674&lt;=123.4),'[1]Pricing Schedule'!$F$96+('[1]Pricing Schedule'!$F$97*M1674),
IF(AND(I1674=110000,R1674&gt;123.4,R1674&lt;=168.2,M1674&lt;=10),'[1]Pricing Schedule'!$F$103+('[1]Pricing Schedule'!$F$105*M1674),
IF(AND(I1674=110000,R1674&gt;123.4,R1674&lt;=168.2,M1674&gt;10),'[1]Pricing Schedule'!$F$111+('[1]Pricing Schedule'!$F$113*M1674),
IF(AND(I1674=110000,R1674&gt;168.2,R1674&lt;=336.4,M1674&lt;=10),('[1]Pricing Schedule'!$F$103+('[1]Pricing Schedule'!$F$105*M1674))*2,
IF(AND(I1674=110000,R1674&gt;168.2,R1674&lt;=336.4,M1674&gt;10),('[1]Pricing Schedule'!$F$111+('[1]Pricing Schedule'!$F$113*M1674))*2,
IF(AND(I1674=110000,R1674&gt;336.4,R1674&lt;=504.6,M1674&lt;=10),('[1]Pricing Schedule'!$F$103+('[1]Pricing Schedule'!$F$105*M1674))*3,
IF(AND(I1674=110000,R1674&gt;336.4,R1674&lt;=504.6,M1674&gt;10),('[1]Pricing Schedule'!$F$111+('[1]Pricing Schedule'!$F$113*M1674))*3,
IF(AND(I1674=110000,R1674&gt;504.6,R1674&lt;=672.8,M1674&lt;=10),('[1]Pricing Schedule'!$F$103+('[1]Pricing Schedule'!$F$105*M1674))*4,
IF(AND(I1674=110000,R1674&gt;504.6,R1674&lt;=672.8,M1674&gt;10),('[1]Pricing Schedule'!$F$111+('[1]Pricing Schedule'!$F$113*M1674))*4,
IF(AND(I1674=110000,R1674&gt;672.8,R1674&lt;=841,M1674&lt;=10),('[1]Pricing Schedule'!$F$103+('[1]Pricing Schedule'!$F$105*M1674))*5,
IF(AND(I1674=110000,R1674&gt;672.8,R1674&lt;=841,M1674&gt;10),('[1]Pricing Schedule'!$F$111+('[1]Pricing Schedule'!$F$113*M1674))*5,
IF(AND(I1674=110000,R1674&gt;672.8,R1674&lt;=841,M1674&lt;=10),('[1]Pricing Schedule'!$F$103+('[1]Pricing Schedule'!$F$105*M1674))*5,
IF(AND(I1674=110000,R1674&gt;672.8,R1674&lt;=841,M1674&gt;10),('[1]Pricing Schedule'!$F$111+('[1]Pricing Schedule'!$F$113*M1674))*5,
IF(AND(I1674=110000,R1674&gt;1345.6,R1674&lt;=1513.8,M1674&lt;=10),('[1]Pricing Schedule'!$F$103+('[1]Pricing Schedule'!$F$105*M1674))*9,
IF(AND(I1674=110000,R1674&gt;1345.6,R1674&lt;=1513.8,M1674&gt;10),('[1]Pricing Schedule'!$F$111+('[1]Pricing Schedule'!$F$113*M1674))*9,
9999999999)))))))))))))))))))))))))))))))))))))))</f>
        <v>769410</v>
      </c>
      <c r="T1674" s="21">
        <f>IF(AND(I1674=38000,R1674&lt;=4.5,M1674&gt;8),'[1]Pricing Schedule'!$J$9,
IF(AND(I1674=38000,R1674&lt;=4.5,M1674&lt;=8),'[1]Pricing Schedule'!$J$36,
IF(AND(I1674=38000,R1674&gt;4.5,R1674&lt;=9,M1674&gt;8),'[1]Pricing Schedule'!$J$18,
IF(AND(I1674=38000,R1674&gt;4.5,R1674&lt;=9,M1674&lt;=8),'[1]Pricing Schedule'!$J$36,
IF(AND(I1674=38000,R1674&gt;9,R1674&lt;=12.8,M1674&gt;8),'[1]Pricing Schedule'!$J$27,
IF(AND(I1674=38000,R1674&gt;9,R1674&lt;=12.8,M1674&lt;=8),'[1]Pricing Schedule'!$J$36,
IF(AND(I1674=38000,R1674&gt;12.8,R1674&lt;=22.8),'[1]Pricing Schedule'!$J$36,
IF(AND(I1674=38000,R1674&gt;22.8,R1674&lt;=30.2),'[1]Pricing Schedule'!$J$45,
IF(AND(I1674=38000,R1674&gt;30.2,R1674&lt;=45.9),'[1]Pricing Schedule'!$J$54,
IF(AND(I1674=38000,R1674&gt;45.9,R1674&lt;=123.4),'[1]Pricing Schedule'!$J$97,
IF(AND(I1674=38000,R1674&gt;123.4,R1674&lt;=168.2,M1674&lt;=10),'[1]Pricing Schedule'!$J$105,
IF(AND(I1674=38000,R1674&gt;123.4,R1674&lt;=168.2,M1674&gt;10),'[1]Pricing Schedule'!$J$113,
IF(AND(I1674=38000,R1674&gt;168.2,R1674&lt;=336.4,M1674&lt;=10),('[1]Pricing Schedule'!$J$105),
IF(AND(I1674=38000,R1674&gt;168.2,R1674&lt;=336.4,M1674&gt;10),('[1]Pricing Schedule'!$J$113),
IF(AND(I1674=38000,R1674&gt;336.4,R1674&lt;=504.6,M1674&lt;=10),('[1]Pricing Schedule'!$J$105),
IF(AND(I1674=38000,R1674&gt;336.4,R1674&lt;=504.6,M1674&gt;10),('[1]Pricing Schedule'!$J$113),
IF(AND(I1674=38000,R1674&gt;504.6,R1674&lt;=672.8,M1674&lt;=10),('[1]Pricing Schedule'!$J$105),
IF(AND(I1674=38000,R1674&gt;504.6,R1674&lt;=672.8,M1674&gt;10),('[1]Pricing Schedule'!$J$113),
IF(AND(I1674=110000,R1674&lt;=12.8,M1674&gt;2),'[1]Pricing Schedule'!$J$63,
IF(AND(I1674=110000,R1674&lt;=12.8,M1674&lt;=2),'[1]Pricing Schedule'!$J$97,
IF(AND(I1674=110000,R1674&gt;12.8,R1674&lt;=22.8,M1674&gt;3),'[1]Pricing Schedule'!$J$72,
IF(AND(I1674=110000,R1674&gt;12.8,R1674&lt;=22.8,M1674&lt;=3),'[1]Pricing Schedule'!$J$97,
IF(AND(I1674=110000,R1674&gt;22.8,R1674&lt;=30.2),'[1]Pricing Schedule'!$J$81,
IF(AND(I1674=110000,R1674&gt;30.2,R1674&lt;=45.9),'[1]Pricing Schedule'!$J$90,
IF(AND(I1674=110000,R1674&gt;45.9,R1674&lt;=123.4),'[1]Pricing Schedule'!$J$97,
IF(AND(I1674=110000,R1674&gt;123.4,R1674&lt;=168.2,M1674&lt;=10),'[1]Pricing Schedule'!$J$105,
IF(AND(I1674=110000,R1674&gt;123.4,R1674&lt;=168.2,M1674&gt;10),'[1]Pricing Schedule'!$J$113,
IF(AND(I1674=110000,R1674&gt;168.2,R1674&lt;=336.2,M1674&lt;=10),('[1]Pricing Schedule'!$J$105),
IF(AND(I1674=110000,R1674&gt;168.2,R1674&lt;=336.2,M1674&gt;10),('[1]Pricing Schedule'!$J$113),
IF(AND(I1674=110000,R1674&gt;336.4,R1674&lt;=504.6,M1674&lt;=10),('[1]Pricing Schedule'!$J$105),
IF(AND(I1674=110000,R1674&gt;336.4,R1674&lt;=504.6,M1674&gt;10),('[1]Pricing Schedule'!$J$113),
IF(AND(I1674=110000,R1674&gt;504.6,R1674&lt;=672.8,M1674&lt;=10),('[1]Pricing Schedule'!$J$105),
IF(AND(I1674=110000,R1674&gt;504.6,R1674&lt;=672.8,M1674&gt;10),('[1]Pricing Schedule'!$J$113),
IF(AND(I1674=110000,R1674&gt;672.8,R1674&lt;=841,M1674&lt;=10),('[1]Pricing Schedule'!$J$105),
IF(AND(I1674=110000,R1674&gt;672.8,R1674&lt;=841,M1674&gt;10),('[1]Pricing Schedule'!$J$113),
IF(AND(I1674=110000,R1674&gt;1682,R1674&lt;=1850.2,M1674&lt;=10),('[1]Pricing Schedule'!$J$105),
IF(AND(I1674=110000,R1674&gt;1682,R1674&lt;=1850.2,M1674&gt;10),('[1]Pricing Schedule'!$J$113),
IF(AND(I1674=110000,R1674&gt;2018.4,R1674&lt;=2186.6,M1674&lt;=10),('[1]Pricing Schedule'!$J$105),
IF(AND(I1674=110000,R1674&gt;2018.4,R1674&lt;=2186.6,M1674&gt;10),('[1]Pricing Schedule'!$J$113),999999999)))))))))))))))))))))))))))))))))))))))</f>
        <v>4</v>
      </c>
      <c r="U1674" s="40">
        <f t="shared" si="162"/>
        <v>45798.214285714283</v>
      </c>
      <c r="V1674" s="41">
        <f t="shared" si="163"/>
        <v>21.834912465395561</v>
      </c>
      <c r="Y1674" s="23">
        <v>138</v>
      </c>
      <c r="Z1674" s="23">
        <v>105</v>
      </c>
      <c r="AD1674" s="13"/>
      <c r="AE1674" s="13"/>
      <c r="AF1674" s="13"/>
      <c r="AR1674" s="35"/>
    </row>
    <row r="1675" spans="1:44">
      <c r="A1675" s="23">
        <v>1677</v>
      </c>
      <c r="B1675" s="23">
        <v>1677</v>
      </c>
      <c r="C1675" s="23" t="s">
        <v>2382</v>
      </c>
      <c r="D1675" s="23" t="s">
        <v>116</v>
      </c>
      <c r="E1675" s="23" t="s">
        <v>116</v>
      </c>
      <c r="F1675" s="23" t="s">
        <v>236</v>
      </c>
      <c r="G1675" s="23" t="s">
        <v>237</v>
      </c>
      <c r="H1675" s="23" t="s">
        <v>113</v>
      </c>
      <c r="I1675" s="13">
        <v>38000</v>
      </c>
      <c r="J1675" s="13">
        <v>38000</v>
      </c>
      <c r="K1675" s="23" t="s">
        <v>119</v>
      </c>
      <c r="L1675" s="24">
        <v>7.4550000000000001</v>
      </c>
      <c r="M1675" s="37">
        <f t="shared" si="158"/>
        <v>8</v>
      </c>
      <c r="N1675" s="24">
        <v>2.5409999999999999</v>
      </c>
      <c r="O1675" s="13">
        <v>3</v>
      </c>
      <c r="P1675" s="36">
        <f t="shared" si="159"/>
        <v>1.9057499999999998</v>
      </c>
      <c r="Q1675" s="38">
        <f t="shared" si="160"/>
        <v>12.600000000000001</v>
      </c>
      <c r="R1675" s="37">
        <f t="shared" si="161"/>
        <v>12.600000000000001</v>
      </c>
      <c r="S1675" s="39">
        <f>IF(AND(I1675=38000,R1675&lt;=4.5,M1675&gt;8),'[1]Pricing Schedule'!$F$8+('[1]Pricing Schedule'!$F$9*M1675),
IF(AND(I1675=38000,R1675&lt;=4.5,M1675&lt;=8),'[1]Pricing Schedule'!$F$34+('[1]Pricing Schedule'!$F$36*M1675),
IF(AND(I1675=38000,R1675&gt;4.5,R1675&lt;=9,M1675&gt;8),'[1]Pricing Schedule'!$F$17+('[1]Pricing Schedule'!$F$18*M1675),
IF(AND(I1675=38000,R1675&gt;4.5,R1675&lt;=9,M1675&lt;=8),'[1]Pricing Schedule'!$F$34+('[1]Pricing Schedule'!$F$36*M1675),
IF(AND(I1675=38000,R1675&gt;9,R1675&lt;=12.8,M1675&gt;8),'[1]Pricing Schedule'!$F$26+('[1]Pricing Schedule'!$F$27*M1675),
IF(AND(I1675=38000,R1675&gt;9,R1675&lt;=12.8,M1675&lt;=8),'[1]Pricing Schedule'!$F$34+('[1]Pricing Schedule'!$F$36*M1675),
IF(AND(I1675=38000,R1675&gt;12.8,R1675&lt;=22.8),'[1]Pricing Schedule'!$F$34+('[1]Pricing Schedule'!$F$36*M1675),
IF(AND(I1675=38000,R1675&gt;22.8,R1675&lt;=30.2),'[1]Pricing Schedule'!$F$43+('[1]Pricing Schedule'!$F$45*M1675),
IF(AND(I1675=38000,R1675&gt;30.2,R1675&lt;=45.9),'[1]Pricing Schedule'!$F$52+('[1]Pricing Schedule'!$F$54*M1675),
IF(AND(I1675=38000,R1675&gt;45.9,R1675&lt;=123.4),'[1]Pricing Schedule'!$F$96+('[1]Pricing Schedule'!$F$97*M1675),
IF(AND(I1675=38000,R1675&gt;123.4,R1675&lt;=168.2,M1675&lt;=10),'[1]Pricing Schedule'!$F$103+('[1]Pricing Schedule'!$F$105*M1675),
IF(AND(I1675=38000,R1675&gt;123.4,R1675&lt;=168.2,M1675&gt;10),'[1]Pricing Schedule'!$F$111+('[1]Pricing Schedule'!$F$113*M1675),
IF(AND(I1675=38000,R1675&gt;157.4,R1675&lt;=336.4,M1675&lt;=10),('[1]Pricing Schedule'!$F$103+('[1]Pricing Schedule'!$F$105*M1675))*2,
IF(AND(I1675=38000,R1675&gt;157.4,R1675&lt;=336.4,M1675&gt;10),('[1]Pricing Schedule'!$F$111+('[1]Pricing Schedule'!$F$113*M1675))*2,
IF(AND(I1675=38000,R1675&gt;314.8,R1675&lt;=504.6,M1675&lt;=10),('[1]Pricing Schedule'!$F$103+('[1]Pricing Schedule'!$F$105*M1675))*3,
IF(AND(I1675=38000,R1675&gt;314.8,R1675&lt;=504.6,M1675&gt;10),('[1]Pricing Schedule'!$F$111+('[1]Pricing Schedule'!$F$113*M1675))*3,
IF(AND(I1675=38000,R1675&gt;472.2,R1675&lt;=672.8,M1675&lt;=10),('[1]Pricing Schedule'!$F$103+('[1]Pricing Schedule'!$F$105*M1675))*4,
IF(AND(I1675=38000,R1675&gt;472.2,R1675&lt;=672.8,M1675&gt;10),('[1]Pricing Schedule'!$F$111+('[1]Pricing Schedule'!$F$113*M1675))*4,
IF(AND(I1675=110000,R1675&lt;=12.8,M1675&gt;2),'[1]Pricing Schedule'!$F$62+('[1]Pricing Schedule'!$F$63*M1675),
IF(AND(I1675=110000,R1675&lt;=12.8,M1675&lt;=2),'[1]Pricing Schedule'!$F$96+('[1]Pricing Schedule'!$F$97*M1675),
IF(AND(I1675=110000,R1675&gt;12.8,R1675&lt;=22.8,M1675&gt;3),'[1]Pricing Schedule'!$F$71+('[1]Pricing Schedule'!$F$72*M1675),
IF(AND(I1675=110000,R1675&gt;12.8,R1675&lt;=22.8,M1675&lt;=3),'[1]Pricing Schedule'!$F$96+('[1]Pricing Schedule'!$F$97*M1675),
IF(AND(I1675=110000,R1675&gt;22.8,R1675&lt;=30.2),'[1]Pricing Schedule'!$F$80+('[1]Pricing Schedule'!$F$81*M1675),
IF(AND(I1675=110000,R1675&gt;30.2,R1675&lt;=45.9),'[1]Pricing Schedule'!$F$89+('[1]Pricing Schedule'!$F$90*M1675),
IF(AND(I1675=110000,R1675&gt;45.9,R1675&lt;=123.4),'[1]Pricing Schedule'!$F$96+('[1]Pricing Schedule'!$F$97*M1675),
IF(AND(I1675=110000,R1675&gt;123.4,R1675&lt;=168.2,M1675&lt;=10),'[1]Pricing Schedule'!$F$103+('[1]Pricing Schedule'!$F$105*M1675),
IF(AND(I1675=110000,R1675&gt;123.4,R1675&lt;=168.2,M1675&gt;10),'[1]Pricing Schedule'!$F$111+('[1]Pricing Schedule'!$F$113*M1675),
IF(AND(I1675=110000,R1675&gt;168.2,R1675&lt;=336.4,M1675&lt;=10),('[1]Pricing Schedule'!$F$103+('[1]Pricing Schedule'!$F$105*M1675))*2,
IF(AND(I1675=110000,R1675&gt;168.2,R1675&lt;=336.4,M1675&gt;10),('[1]Pricing Schedule'!$F$111+('[1]Pricing Schedule'!$F$113*M1675))*2,
IF(AND(I1675=110000,R1675&gt;336.4,R1675&lt;=504.6,M1675&lt;=10),('[1]Pricing Schedule'!$F$103+('[1]Pricing Schedule'!$F$105*M1675))*3,
IF(AND(I1675=110000,R1675&gt;336.4,R1675&lt;=504.6,M1675&gt;10),('[1]Pricing Schedule'!$F$111+('[1]Pricing Schedule'!$F$113*M1675))*3,
IF(AND(I1675=110000,R1675&gt;504.6,R1675&lt;=672.8,M1675&lt;=10),('[1]Pricing Schedule'!$F$103+('[1]Pricing Schedule'!$F$105*M1675))*4,
IF(AND(I1675=110000,R1675&gt;504.6,R1675&lt;=672.8,M1675&gt;10),('[1]Pricing Schedule'!$F$111+('[1]Pricing Schedule'!$F$113*M1675))*4,
IF(AND(I1675=110000,R1675&gt;672.8,R1675&lt;=841,M1675&lt;=10),('[1]Pricing Schedule'!$F$103+('[1]Pricing Schedule'!$F$105*M1675))*5,
IF(AND(I1675=110000,R1675&gt;672.8,R1675&lt;=841,M1675&gt;10),('[1]Pricing Schedule'!$F$111+('[1]Pricing Schedule'!$F$113*M1675))*5,
IF(AND(I1675=110000,R1675&gt;672.8,R1675&lt;=841,M1675&lt;=10),('[1]Pricing Schedule'!$F$103+('[1]Pricing Schedule'!$F$105*M1675))*5,
IF(AND(I1675=110000,R1675&gt;672.8,R1675&lt;=841,M1675&gt;10),('[1]Pricing Schedule'!$F$111+('[1]Pricing Schedule'!$F$113*M1675))*5,
IF(AND(I1675=110000,R1675&gt;1345.6,R1675&lt;=1513.8,M1675&lt;=10),('[1]Pricing Schedule'!$F$103+('[1]Pricing Schedule'!$F$105*M1675))*9,
IF(AND(I1675=110000,R1675&gt;1345.6,R1675&lt;=1513.8,M1675&gt;10),('[1]Pricing Schedule'!$F$111+('[1]Pricing Schedule'!$F$113*M1675))*9,
9999999999)))))))))))))))))))))))))))))))))))))))</f>
        <v>909950</v>
      </c>
      <c r="T1675" s="21">
        <f>IF(AND(I1675=38000,R1675&lt;=4.5,M1675&gt;8),'[1]Pricing Schedule'!$J$9,
IF(AND(I1675=38000,R1675&lt;=4.5,M1675&lt;=8),'[1]Pricing Schedule'!$J$36,
IF(AND(I1675=38000,R1675&gt;4.5,R1675&lt;=9,M1675&gt;8),'[1]Pricing Schedule'!$J$18,
IF(AND(I1675=38000,R1675&gt;4.5,R1675&lt;=9,M1675&lt;=8),'[1]Pricing Schedule'!$J$36,
IF(AND(I1675=38000,R1675&gt;9,R1675&lt;=12.8,M1675&gt;8),'[1]Pricing Schedule'!$J$27,
IF(AND(I1675=38000,R1675&gt;9,R1675&lt;=12.8,M1675&lt;=8),'[1]Pricing Schedule'!$J$36,
IF(AND(I1675=38000,R1675&gt;12.8,R1675&lt;=22.8),'[1]Pricing Schedule'!$J$36,
IF(AND(I1675=38000,R1675&gt;22.8,R1675&lt;=30.2),'[1]Pricing Schedule'!$J$45,
IF(AND(I1675=38000,R1675&gt;30.2,R1675&lt;=45.9),'[1]Pricing Schedule'!$J$54,
IF(AND(I1675=38000,R1675&gt;45.9,R1675&lt;=123.4),'[1]Pricing Schedule'!$J$97,
IF(AND(I1675=38000,R1675&gt;123.4,R1675&lt;=168.2,M1675&lt;=10),'[1]Pricing Schedule'!$J$105,
IF(AND(I1675=38000,R1675&gt;123.4,R1675&lt;=168.2,M1675&gt;10),'[1]Pricing Schedule'!$J$113,
IF(AND(I1675=38000,R1675&gt;168.2,R1675&lt;=336.4,M1675&lt;=10),('[1]Pricing Schedule'!$J$105),
IF(AND(I1675=38000,R1675&gt;168.2,R1675&lt;=336.4,M1675&gt;10),('[1]Pricing Schedule'!$J$113),
IF(AND(I1675=38000,R1675&gt;336.4,R1675&lt;=504.6,M1675&lt;=10),('[1]Pricing Schedule'!$J$105),
IF(AND(I1675=38000,R1675&gt;336.4,R1675&lt;=504.6,M1675&gt;10),('[1]Pricing Schedule'!$J$113),
IF(AND(I1675=38000,R1675&gt;504.6,R1675&lt;=672.8,M1675&lt;=10),('[1]Pricing Schedule'!$J$105),
IF(AND(I1675=38000,R1675&gt;504.6,R1675&lt;=672.8,M1675&gt;10),('[1]Pricing Schedule'!$J$113),
IF(AND(I1675=110000,R1675&lt;=12.8,M1675&gt;2),'[1]Pricing Schedule'!$J$63,
IF(AND(I1675=110000,R1675&lt;=12.8,M1675&lt;=2),'[1]Pricing Schedule'!$J$97,
IF(AND(I1675=110000,R1675&gt;12.8,R1675&lt;=22.8,M1675&gt;3),'[1]Pricing Schedule'!$J$72,
IF(AND(I1675=110000,R1675&gt;12.8,R1675&lt;=22.8,M1675&lt;=3),'[1]Pricing Schedule'!$J$97,
IF(AND(I1675=110000,R1675&gt;22.8,R1675&lt;=30.2),'[1]Pricing Schedule'!$J$81,
IF(AND(I1675=110000,R1675&gt;30.2,R1675&lt;=45.9),'[1]Pricing Schedule'!$J$90,
IF(AND(I1675=110000,R1675&gt;45.9,R1675&lt;=123.4),'[1]Pricing Schedule'!$J$97,
IF(AND(I1675=110000,R1675&gt;123.4,R1675&lt;=168.2,M1675&lt;=10),'[1]Pricing Schedule'!$J$105,
IF(AND(I1675=110000,R1675&gt;123.4,R1675&lt;=168.2,M1675&gt;10),'[1]Pricing Schedule'!$J$113,
IF(AND(I1675=110000,R1675&gt;168.2,R1675&lt;=336.2,M1675&lt;=10),('[1]Pricing Schedule'!$J$105),
IF(AND(I1675=110000,R1675&gt;168.2,R1675&lt;=336.2,M1675&gt;10),('[1]Pricing Schedule'!$J$113),
IF(AND(I1675=110000,R1675&gt;336.4,R1675&lt;=504.6,M1675&lt;=10),('[1]Pricing Schedule'!$J$105),
IF(AND(I1675=110000,R1675&gt;336.4,R1675&lt;=504.6,M1675&gt;10),('[1]Pricing Schedule'!$J$113),
IF(AND(I1675=110000,R1675&gt;504.6,R1675&lt;=672.8,M1675&lt;=10),('[1]Pricing Schedule'!$J$105),
IF(AND(I1675=110000,R1675&gt;504.6,R1675&lt;=672.8,M1675&gt;10),('[1]Pricing Schedule'!$J$113),
IF(AND(I1675=110000,R1675&gt;672.8,R1675&lt;=841,M1675&lt;=10),('[1]Pricing Schedule'!$J$105),
IF(AND(I1675=110000,R1675&gt;672.8,R1675&lt;=841,M1675&gt;10),('[1]Pricing Schedule'!$J$113),
IF(AND(I1675=110000,R1675&gt;1682,R1675&lt;=1850.2,M1675&lt;=10),('[1]Pricing Schedule'!$J$105),
IF(AND(I1675=110000,R1675&gt;1682,R1675&lt;=1850.2,M1675&gt;10),('[1]Pricing Schedule'!$J$113),
IF(AND(I1675=110000,R1675&gt;2018.4,R1675&lt;=2186.6,M1675&lt;=10),('[1]Pricing Schedule'!$J$105),
IF(AND(I1675=110000,R1675&gt;2018.4,R1675&lt;=2186.6,M1675&gt;10),('[1]Pricing Schedule'!$J$113),999999999)))))))))))))))))))))))))))))))))))))))</f>
        <v>4</v>
      </c>
      <c r="U1675" s="40">
        <f t="shared" si="162"/>
        <v>72218.253968253965</v>
      </c>
      <c r="V1675" s="41">
        <f t="shared" si="163"/>
        <v>13.846914665640972</v>
      </c>
      <c r="Y1675" s="23">
        <v>304</v>
      </c>
      <c r="Z1675" s="23">
        <v>105</v>
      </c>
      <c r="AD1675" s="13"/>
      <c r="AE1675" s="13"/>
      <c r="AF1675" s="13"/>
      <c r="AR1675" s="35"/>
    </row>
    <row r="1676" spans="1:44" s="44" customFormat="1">
      <c r="A1676" s="43">
        <v>1678</v>
      </c>
      <c r="B1676" s="43">
        <v>1678</v>
      </c>
      <c r="C1676" s="43" t="s">
        <v>2383</v>
      </c>
      <c r="D1676" s="23" t="s">
        <v>116</v>
      </c>
      <c r="E1676" s="23" t="s">
        <v>116</v>
      </c>
      <c r="F1676" s="43" t="s">
        <v>236</v>
      </c>
      <c r="G1676" s="43" t="s">
        <v>237</v>
      </c>
      <c r="H1676" s="43" t="s">
        <v>113</v>
      </c>
      <c r="I1676" s="44">
        <v>38000</v>
      </c>
      <c r="J1676" s="44">
        <v>38000</v>
      </c>
      <c r="K1676" s="43" t="s">
        <v>119</v>
      </c>
      <c r="L1676" s="45">
        <v>5.9950000000000001</v>
      </c>
      <c r="M1676" s="46">
        <f t="shared" si="158"/>
        <v>6</v>
      </c>
      <c r="N1676" s="45">
        <v>8.6950000000000003</v>
      </c>
      <c r="O1676" s="44">
        <v>3</v>
      </c>
      <c r="P1676" s="46">
        <f t="shared" si="159"/>
        <v>6.5212500000000002</v>
      </c>
      <c r="Q1676" s="47">
        <f t="shared" si="160"/>
        <v>46.2</v>
      </c>
      <c r="R1676" s="46">
        <f t="shared" si="161"/>
        <v>46.2</v>
      </c>
      <c r="S1676" s="39">
        <f>IF(AND(I1676=38000,R1676&lt;=4.5,M1676&gt;8),'[1]Pricing Schedule'!$F$8+('[1]Pricing Schedule'!$F$9*M1676),
IF(AND(I1676=38000,R1676&lt;=4.5,M1676&lt;=8),'[1]Pricing Schedule'!$F$34+('[1]Pricing Schedule'!$F$36*M1676),
IF(AND(I1676=38000,R1676&gt;4.5,R1676&lt;=9,M1676&gt;8),'[1]Pricing Schedule'!$F$17+('[1]Pricing Schedule'!$F$18*M1676),
IF(AND(I1676=38000,R1676&gt;4.5,R1676&lt;=9,M1676&lt;=8),'[1]Pricing Schedule'!$F$34+('[1]Pricing Schedule'!$F$36*M1676),
IF(AND(I1676=38000,R1676&gt;9,R1676&lt;=12.8,M1676&gt;8),'[1]Pricing Schedule'!$F$26+('[1]Pricing Schedule'!$F$27*M1676),
IF(AND(I1676=38000,R1676&gt;9,R1676&lt;=12.8,M1676&lt;=8),'[1]Pricing Schedule'!$F$34+('[1]Pricing Schedule'!$F$36*M1676),
IF(AND(I1676=38000,R1676&gt;12.8,R1676&lt;=22.8),'[1]Pricing Schedule'!$F$34+('[1]Pricing Schedule'!$F$36*M1676),
IF(AND(I1676=38000,R1676&gt;22.8,R1676&lt;=30.2),'[1]Pricing Schedule'!$F$43+('[1]Pricing Schedule'!$F$45*M1676),
IF(AND(I1676=38000,R1676&gt;30.2,R1676&lt;=45.9),'[1]Pricing Schedule'!$F$52+('[1]Pricing Schedule'!$F$54*M1676),
IF(AND(I1676=38000,R1676&gt;45.9,R1676&lt;=123.4),'[1]Pricing Schedule'!$F$96+('[1]Pricing Schedule'!$F$97*M1676),
IF(AND(I1676=38000,R1676&gt;123.4,R1676&lt;=168.2,M1676&lt;=10),'[1]Pricing Schedule'!$F$103+('[1]Pricing Schedule'!$F$105*M1676),
IF(AND(I1676=38000,R1676&gt;123.4,R1676&lt;=168.2,M1676&gt;10),'[1]Pricing Schedule'!$F$111+('[1]Pricing Schedule'!$F$113*M1676),
IF(AND(I1676=38000,R1676&gt;157.4,R1676&lt;=336.4,M1676&lt;=10),('[1]Pricing Schedule'!$F$103+('[1]Pricing Schedule'!$F$105*M1676))*2,
IF(AND(I1676=38000,R1676&gt;157.4,R1676&lt;=336.4,M1676&gt;10),('[1]Pricing Schedule'!$F$111+('[1]Pricing Schedule'!$F$113*M1676))*2,
IF(AND(I1676=38000,R1676&gt;314.8,R1676&lt;=504.6,M1676&lt;=10),('[1]Pricing Schedule'!$F$103+('[1]Pricing Schedule'!$F$105*M1676))*3,
IF(AND(I1676=38000,R1676&gt;314.8,R1676&lt;=504.6,M1676&gt;10),('[1]Pricing Schedule'!$F$111+('[1]Pricing Schedule'!$F$113*M1676))*3,
IF(AND(I1676=38000,R1676&gt;472.2,R1676&lt;=672.8,M1676&lt;=10),('[1]Pricing Schedule'!$F$103+('[1]Pricing Schedule'!$F$105*M1676))*4,
IF(AND(I1676=38000,R1676&gt;472.2,R1676&lt;=672.8,M1676&gt;10),('[1]Pricing Schedule'!$F$111+('[1]Pricing Schedule'!$F$113*M1676))*4,
IF(AND(I1676=110000,R1676&lt;=12.8,M1676&gt;2),'[1]Pricing Schedule'!$F$62+('[1]Pricing Schedule'!$F$63*M1676),
IF(AND(I1676=110000,R1676&lt;=12.8,M1676&lt;=2),'[1]Pricing Schedule'!$F$96+('[1]Pricing Schedule'!$F$97*M1676),
IF(AND(I1676=110000,R1676&gt;12.8,R1676&lt;=22.8,M1676&gt;3),'[1]Pricing Schedule'!$F$71+('[1]Pricing Schedule'!$F$72*M1676),
IF(AND(I1676=110000,R1676&gt;12.8,R1676&lt;=22.8,M1676&lt;=3),'[1]Pricing Schedule'!$F$96+('[1]Pricing Schedule'!$F$97*M1676),
IF(AND(I1676=110000,R1676&gt;22.8,R1676&lt;=30.2),'[1]Pricing Schedule'!$F$80+('[1]Pricing Schedule'!$F$81*M1676),
IF(AND(I1676=110000,R1676&gt;30.2,R1676&lt;=45.9),'[1]Pricing Schedule'!$F$89+('[1]Pricing Schedule'!$F$90*M1676),
IF(AND(I1676=110000,R1676&gt;45.9,R1676&lt;=123.4),'[1]Pricing Schedule'!$F$96+('[1]Pricing Schedule'!$F$97*M1676),
IF(AND(I1676=110000,R1676&gt;123.4,R1676&lt;=168.2,M1676&lt;=10),'[1]Pricing Schedule'!$F$103+('[1]Pricing Schedule'!$F$105*M1676),
IF(AND(I1676=110000,R1676&gt;123.4,R1676&lt;=168.2,M1676&gt;10),'[1]Pricing Schedule'!$F$111+('[1]Pricing Schedule'!$F$113*M1676),
IF(AND(I1676=110000,R1676&gt;168.2,R1676&lt;=336.4,M1676&lt;=10),('[1]Pricing Schedule'!$F$103+('[1]Pricing Schedule'!$F$105*M1676))*2,
IF(AND(I1676=110000,R1676&gt;168.2,R1676&lt;=336.4,M1676&gt;10),('[1]Pricing Schedule'!$F$111+('[1]Pricing Schedule'!$F$113*M1676))*2,
IF(AND(I1676=110000,R1676&gt;336.4,R1676&lt;=504.6,M1676&lt;=10),('[1]Pricing Schedule'!$F$103+('[1]Pricing Schedule'!$F$105*M1676))*3,
IF(AND(I1676=110000,R1676&gt;336.4,R1676&lt;=504.6,M1676&gt;10),('[1]Pricing Schedule'!$F$111+('[1]Pricing Schedule'!$F$113*M1676))*3,
IF(AND(I1676=110000,R1676&gt;504.6,R1676&lt;=672.8,M1676&lt;=10),('[1]Pricing Schedule'!$F$103+('[1]Pricing Schedule'!$F$105*M1676))*4,
IF(AND(I1676=110000,R1676&gt;504.6,R1676&lt;=672.8,M1676&gt;10),('[1]Pricing Schedule'!$F$111+('[1]Pricing Schedule'!$F$113*M1676))*4,
IF(AND(I1676=110000,R1676&gt;672.8,R1676&lt;=841,M1676&lt;=10),('[1]Pricing Schedule'!$F$103+('[1]Pricing Schedule'!$F$105*M1676))*5,
IF(AND(I1676=110000,R1676&gt;672.8,R1676&lt;=841,M1676&gt;10),('[1]Pricing Schedule'!$F$111+('[1]Pricing Schedule'!$F$113*M1676))*5,
IF(AND(I1676=110000,R1676&gt;672.8,R1676&lt;=841,M1676&lt;=10),('[1]Pricing Schedule'!$F$103+('[1]Pricing Schedule'!$F$105*M1676))*5,
IF(AND(I1676=110000,R1676&gt;672.8,R1676&lt;=841,M1676&gt;10),('[1]Pricing Schedule'!$F$111+('[1]Pricing Schedule'!$F$113*M1676))*5,
IF(AND(I1676=110000,R1676&gt;1345.6,R1676&lt;=1513.8,M1676&lt;=10),('[1]Pricing Schedule'!$F$103+('[1]Pricing Schedule'!$F$105*M1676))*9,
IF(AND(I1676=110000,R1676&gt;1345.6,R1676&lt;=1513.8,M1676&gt;10),('[1]Pricing Schedule'!$F$111+('[1]Pricing Schedule'!$F$113*M1676))*9,
9999999999)))))))))))))))))))))))))))))))))))))))</f>
        <v>2183320</v>
      </c>
      <c r="T1676" s="48">
        <f>IF(AND(I1676=38000,R1676&lt;=4.5,M1676&gt;8),'[1]Pricing Schedule'!$J$9,
IF(AND(I1676=38000,R1676&lt;=4.5,M1676&lt;=8),'[1]Pricing Schedule'!$J$36,
IF(AND(I1676=38000,R1676&gt;4.5,R1676&lt;=9,M1676&gt;8),'[1]Pricing Schedule'!$J$18,
IF(AND(I1676=38000,R1676&gt;4.5,R1676&lt;=9,M1676&lt;=8),'[1]Pricing Schedule'!$J$36,
IF(AND(I1676=38000,R1676&gt;9,R1676&lt;=12.8,M1676&gt;8),'[1]Pricing Schedule'!$J$27,
IF(AND(I1676=38000,R1676&gt;9,R1676&lt;=12.8,M1676&lt;=8),'[1]Pricing Schedule'!$J$36,
IF(AND(I1676=38000,R1676&gt;12.8,R1676&lt;=22.8),'[1]Pricing Schedule'!$J$36,
IF(AND(I1676=38000,R1676&gt;22.8,R1676&lt;=30.2),'[1]Pricing Schedule'!$J$45,
IF(AND(I1676=38000,R1676&gt;30.2,R1676&lt;=45.9),'[1]Pricing Schedule'!$J$54,
IF(AND(I1676=38000,R1676&gt;45.9,R1676&lt;=123.4),'[1]Pricing Schedule'!$J$97,
IF(AND(I1676=38000,R1676&gt;123.4,R1676&lt;=168.2,M1676&lt;=10),'[1]Pricing Schedule'!$J$105,
IF(AND(I1676=38000,R1676&gt;123.4,R1676&lt;=168.2,M1676&gt;10),'[1]Pricing Schedule'!$J$113,
IF(AND(I1676=38000,R1676&gt;168.2,R1676&lt;=336.4,M1676&lt;=10),('[1]Pricing Schedule'!$J$105),
IF(AND(I1676=38000,R1676&gt;168.2,R1676&lt;=336.4,M1676&gt;10),('[1]Pricing Schedule'!$J$113),
IF(AND(I1676=38000,R1676&gt;336.4,R1676&lt;=504.6,M1676&lt;=10),('[1]Pricing Schedule'!$J$105),
IF(AND(I1676=38000,R1676&gt;336.4,R1676&lt;=504.6,M1676&gt;10),('[1]Pricing Schedule'!$J$113),
IF(AND(I1676=38000,R1676&gt;504.6,R1676&lt;=672.8,M1676&lt;=10),('[1]Pricing Schedule'!$J$105),
IF(AND(I1676=38000,R1676&gt;504.6,R1676&lt;=672.8,M1676&gt;10),('[1]Pricing Schedule'!$J$113),
IF(AND(I1676=110000,R1676&lt;=12.8,M1676&gt;2),'[1]Pricing Schedule'!$J$63,
IF(AND(I1676=110000,R1676&lt;=12.8,M1676&lt;=2),'[1]Pricing Schedule'!$J$97,
IF(AND(I1676=110000,R1676&gt;12.8,R1676&lt;=22.8,M1676&gt;3),'[1]Pricing Schedule'!$J$72,
IF(AND(I1676=110000,R1676&gt;12.8,R1676&lt;=22.8,M1676&lt;=3),'[1]Pricing Schedule'!$J$97,
IF(AND(I1676=110000,R1676&gt;22.8,R1676&lt;=30.2),'[1]Pricing Schedule'!$J$81,
IF(AND(I1676=110000,R1676&gt;30.2,R1676&lt;=45.9),'[1]Pricing Schedule'!$J$90,
IF(AND(I1676=110000,R1676&gt;45.9,R1676&lt;=123.4),'[1]Pricing Schedule'!$J$97,
IF(AND(I1676=110000,R1676&gt;123.4,R1676&lt;=168.2,M1676&lt;=10),'[1]Pricing Schedule'!$J$105,
IF(AND(I1676=110000,R1676&gt;123.4,R1676&lt;=168.2,M1676&gt;10),'[1]Pricing Schedule'!$J$113,
IF(AND(I1676=110000,R1676&gt;168.2,R1676&lt;=336.2,M1676&lt;=10),('[1]Pricing Schedule'!$J$105),
IF(AND(I1676=110000,R1676&gt;168.2,R1676&lt;=336.2,M1676&gt;10),('[1]Pricing Schedule'!$J$113),
IF(AND(I1676=110000,R1676&gt;336.4,R1676&lt;=504.6,M1676&lt;=10),('[1]Pricing Schedule'!$J$105),
IF(AND(I1676=110000,R1676&gt;336.4,R1676&lt;=504.6,M1676&gt;10),('[1]Pricing Schedule'!$J$113),
IF(AND(I1676=110000,R1676&gt;504.6,R1676&lt;=672.8,M1676&lt;=10),('[1]Pricing Schedule'!$J$105),
IF(AND(I1676=110000,R1676&gt;504.6,R1676&lt;=672.8,M1676&gt;10),('[1]Pricing Schedule'!$J$113),
IF(AND(I1676=110000,R1676&gt;672.8,R1676&lt;=841,M1676&lt;=10),('[1]Pricing Schedule'!$J$105),
IF(AND(I1676=110000,R1676&gt;672.8,R1676&lt;=841,M1676&gt;10),('[1]Pricing Schedule'!$J$113),
IF(AND(I1676=110000,R1676&gt;1682,R1676&lt;=1850.2,M1676&lt;=10),('[1]Pricing Schedule'!$J$105),
IF(AND(I1676=110000,R1676&gt;1682,R1676&lt;=1850.2,M1676&gt;10),('[1]Pricing Schedule'!$J$113),
IF(AND(I1676=110000,R1676&gt;2018.4,R1676&lt;=2186.6,M1676&lt;=10),('[1]Pricing Schedule'!$J$105),
IF(AND(I1676=110000,R1676&gt;2018.4,R1676&lt;=2186.6,M1676&gt;10),('[1]Pricing Schedule'!$J$113),999999999)))))))))))))))))))))))))))))))))))))))</f>
        <v>11</v>
      </c>
      <c r="U1676" s="49">
        <f t="shared" si="162"/>
        <v>47258.008658008657</v>
      </c>
      <c r="V1676" s="50">
        <f t="shared" si="163"/>
        <v>21.160434567539344</v>
      </c>
      <c r="W1676" s="13"/>
      <c r="X1676" s="13"/>
      <c r="Y1676" s="23">
        <v>692</v>
      </c>
      <c r="Z1676" s="23">
        <v>105</v>
      </c>
      <c r="AR1676" s="51"/>
    </row>
    <row r="1677" spans="1:44">
      <c r="A1677" s="23">
        <v>1679</v>
      </c>
      <c r="B1677" s="23">
        <v>1679</v>
      </c>
      <c r="C1677" s="23" t="s">
        <v>2384</v>
      </c>
      <c r="D1677" s="23" t="s">
        <v>116</v>
      </c>
      <c r="E1677" s="23" t="s">
        <v>116</v>
      </c>
      <c r="F1677" s="23" t="s">
        <v>236</v>
      </c>
      <c r="G1677" s="23" t="s">
        <v>237</v>
      </c>
      <c r="H1677" s="23" t="s">
        <v>113</v>
      </c>
      <c r="I1677" s="13">
        <v>38000</v>
      </c>
      <c r="J1677" s="13">
        <v>38000</v>
      </c>
      <c r="K1677" s="23" t="s">
        <v>119</v>
      </c>
      <c r="L1677" s="24">
        <v>11.087</v>
      </c>
      <c r="M1677" s="37">
        <f t="shared" si="158"/>
        <v>12</v>
      </c>
      <c r="N1677" s="24">
        <v>5.5190000000000001</v>
      </c>
      <c r="O1677" s="13">
        <v>3</v>
      </c>
      <c r="P1677" s="36">
        <f t="shared" si="159"/>
        <v>4.1392500000000005</v>
      </c>
      <c r="Q1677" s="38">
        <f t="shared" si="160"/>
        <v>29.400000000000006</v>
      </c>
      <c r="R1677" s="37">
        <f t="shared" si="161"/>
        <v>29.400000000000006</v>
      </c>
      <c r="S1677" s="39">
        <f>IF(AND(I1677=38000,R1677&lt;=4.5,M1677&gt;8),'[1]Pricing Schedule'!$F$8+('[1]Pricing Schedule'!$F$9*M1677),
IF(AND(I1677=38000,R1677&lt;=4.5,M1677&lt;=8),'[1]Pricing Schedule'!$F$34+('[1]Pricing Schedule'!$F$36*M1677),
IF(AND(I1677=38000,R1677&gt;4.5,R1677&lt;=9,M1677&gt;8),'[1]Pricing Schedule'!$F$17+('[1]Pricing Schedule'!$F$18*M1677),
IF(AND(I1677=38000,R1677&gt;4.5,R1677&lt;=9,M1677&lt;=8),'[1]Pricing Schedule'!$F$34+('[1]Pricing Schedule'!$F$36*M1677),
IF(AND(I1677=38000,R1677&gt;9,R1677&lt;=12.8,M1677&gt;8),'[1]Pricing Schedule'!$F$26+('[1]Pricing Schedule'!$F$27*M1677),
IF(AND(I1677=38000,R1677&gt;9,R1677&lt;=12.8,M1677&lt;=8),'[1]Pricing Schedule'!$F$34+('[1]Pricing Schedule'!$F$36*M1677),
IF(AND(I1677=38000,R1677&gt;12.8,R1677&lt;=22.8),'[1]Pricing Schedule'!$F$34+('[1]Pricing Schedule'!$F$36*M1677),
IF(AND(I1677=38000,R1677&gt;22.8,R1677&lt;=30.2),'[1]Pricing Schedule'!$F$43+('[1]Pricing Schedule'!$F$45*M1677),
IF(AND(I1677=38000,R1677&gt;30.2,R1677&lt;=45.9),'[1]Pricing Schedule'!$F$52+('[1]Pricing Schedule'!$F$54*M1677),
IF(AND(I1677=38000,R1677&gt;45.9,R1677&lt;=123.4),'[1]Pricing Schedule'!$F$96+('[1]Pricing Schedule'!$F$97*M1677),
IF(AND(I1677=38000,R1677&gt;123.4,R1677&lt;=168.2,M1677&lt;=10),'[1]Pricing Schedule'!$F$103+('[1]Pricing Schedule'!$F$105*M1677),
IF(AND(I1677=38000,R1677&gt;123.4,R1677&lt;=168.2,M1677&gt;10),'[1]Pricing Schedule'!$F$111+('[1]Pricing Schedule'!$F$113*M1677),
IF(AND(I1677=38000,R1677&gt;157.4,R1677&lt;=336.4,M1677&lt;=10),('[1]Pricing Schedule'!$F$103+('[1]Pricing Schedule'!$F$105*M1677))*2,
IF(AND(I1677=38000,R1677&gt;157.4,R1677&lt;=336.4,M1677&gt;10),('[1]Pricing Schedule'!$F$111+('[1]Pricing Schedule'!$F$113*M1677))*2,
IF(AND(I1677=38000,R1677&gt;314.8,R1677&lt;=504.6,M1677&lt;=10),('[1]Pricing Schedule'!$F$103+('[1]Pricing Schedule'!$F$105*M1677))*3,
IF(AND(I1677=38000,R1677&gt;314.8,R1677&lt;=504.6,M1677&gt;10),('[1]Pricing Schedule'!$F$111+('[1]Pricing Schedule'!$F$113*M1677))*3,
IF(AND(I1677=38000,R1677&gt;472.2,R1677&lt;=672.8,M1677&lt;=10),('[1]Pricing Schedule'!$F$103+('[1]Pricing Schedule'!$F$105*M1677))*4,
IF(AND(I1677=38000,R1677&gt;472.2,R1677&lt;=672.8,M1677&gt;10),('[1]Pricing Schedule'!$F$111+('[1]Pricing Schedule'!$F$113*M1677))*4,
IF(AND(I1677=110000,R1677&lt;=12.8,M1677&gt;2),'[1]Pricing Schedule'!$F$62+('[1]Pricing Schedule'!$F$63*M1677),
IF(AND(I1677=110000,R1677&lt;=12.8,M1677&lt;=2),'[1]Pricing Schedule'!$F$96+('[1]Pricing Schedule'!$F$97*M1677),
IF(AND(I1677=110000,R1677&gt;12.8,R1677&lt;=22.8,M1677&gt;3),'[1]Pricing Schedule'!$F$71+('[1]Pricing Schedule'!$F$72*M1677),
IF(AND(I1677=110000,R1677&gt;12.8,R1677&lt;=22.8,M1677&lt;=3),'[1]Pricing Schedule'!$F$96+('[1]Pricing Schedule'!$F$97*M1677),
IF(AND(I1677=110000,R1677&gt;22.8,R1677&lt;=30.2),'[1]Pricing Schedule'!$F$80+('[1]Pricing Schedule'!$F$81*M1677),
IF(AND(I1677=110000,R1677&gt;30.2,R1677&lt;=45.9),'[1]Pricing Schedule'!$F$89+('[1]Pricing Schedule'!$F$90*M1677),
IF(AND(I1677=110000,R1677&gt;45.9,R1677&lt;=123.4),'[1]Pricing Schedule'!$F$96+('[1]Pricing Schedule'!$F$97*M1677),
IF(AND(I1677=110000,R1677&gt;123.4,R1677&lt;=168.2,M1677&lt;=10),'[1]Pricing Schedule'!$F$103+('[1]Pricing Schedule'!$F$105*M1677),
IF(AND(I1677=110000,R1677&gt;123.4,R1677&lt;=168.2,M1677&gt;10),'[1]Pricing Schedule'!$F$111+('[1]Pricing Schedule'!$F$113*M1677),
IF(AND(I1677=110000,R1677&gt;168.2,R1677&lt;=336.4,M1677&lt;=10),('[1]Pricing Schedule'!$F$103+('[1]Pricing Schedule'!$F$105*M1677))*2,
IF(AND(I1677=110000,R1677&gt;168.2,R1677&lt;=336.4,M1677&gt;10),('[1]Pricing Schedule'!$F$111+('[1]Pricing Schedule'!$F$113*M1677))*2,
IF(AND(I1677=110000,R1677&gt;336.4,R1677&lt;=504.6,M1677&lt;=10),('[1]Pricing Schedule'!$F$103+('[1]Pricing Schedule'!$F$105*M1677))*3,
IF(AND(I1677=110000,R1677&gt;336.4,R1677&lt;=504.6,M1677&gt;10),('[1]Pricing Schedule'!$F$111+('[1]Pricing Schedule'!$F$113*M1677))*3,
IF(AND(I1677=110000,R1677&gt;504.6,R1677&lt;=672.8,M1677&lt;=10),('[1]Pricing Schedule'!$F$103+('[1]Pricing Schedule'!$F$105*M1677))*4,
IF(AND(I1677=110000,R1677&gt;504.6,R1677&lt;=672.8,M1677&gt;10),('[1]Pricing Schedule'!$F$111+('[1]Pricing Schedule'!$F$113*M1677))*4,
IF(AND(I1677=110000,R1677&gt;672.8,R1677&lt;=841,M1677&lt;=10),('[1]Pricing Schedule'!$F$103+('[1]Pricing Schedule'!$F$105*M1677))*5,
IF(AND(I1677=110000,R1677&gt;672.8,R1677&lt;=841,M1677&gt;10),('[1]Pricing Schedule'!$F$111+('[1]Pricing Schedule'!$F$113*M1677))*5,
IF(AND(I1677=110000,R1677&gt;672.8,R1677&lt;=841,M1677&lt;=10),('[1]Pricing Schedule'!$F$103+('[1]Pricing Schedule'!$F$105*M1677))*5,
IF(AND(I1677=110000,R1677&gt;672.8,R1677&lt;=841,M1677&gt;10),('[1]Pricing Schedule'!$F$111+('[1]Pricing Schedule'!$F$113*M1677))*5,
IF(AND(I1677=110000,R1677&gt;1345.6,R1677&lt;=1513.8,M1677&lt;=10),('[1]Pricing Schedule'!$F$103+('[1]Pricing Schedule'!$F$105*M1677))*9,
IF(AND(I1677=110000,R1677&gt;1345.6,R1677&lt;=1513.8,M1677&gt;10),('[1]Pricing Schedule'!$F$111+('[1]Pricing Schedule'!$F$113*M1677))*9,
9999999999)))))))))))))))))))))))))))))))))))))))</f>
        <v>1413750</v>
      </c>
      <c r="T1677" s="21">
        <f>IF(AND(I1677=38000,R1677&lt;=4.5,M1677&gt;8),'[1]Pricing Schedule'!$J$9,
IF(AND(I1677=38000,R1677&lt;=4.5,M1677&lt;=8),'[1]Pricing Schedule'!$J$36,
IF(AND(I1677=38000,R1677&gt;4.5,R1677&lt;=9,M1677&gt;8),'[1]Pricing Schedule'!$J$18,
IF(AND(I1677=38000,R1677&gt;4.5,R1677&lt;=9,M1677&lt;=8),'[1]Pricing Schedule'!$J$36,
IF(AND(I1677=38000,R1677&gt;9,R1677&lt;=12.8,M1677&gt;8),'[1]Pricing Schedule'!$J$27,
IF(AND(I1677=38000,R1677&gt;9,R1677&lt;=12.8,M1677&lt;=8),'[1]Pricing Schedule'!$J$36,
IF(AND(I1677=38000,R1677&gt;12.8,R1677&lt;=22.8),'[1]Pricing Schedule'!$J$36,
IF(AND(I1677=38000,R1677&gt;22.8,R1677&lt;=30.2),'[1]Pricing Schedule'!$J$45,
IF(AND(I1677=38000,R1677&gt;30.2,R1677&lt;=45.9),'[1]Pricing Schedule'!$J$54,
IF(AND(I1677=38000,R1677&gt;45.9,R1677&lt;=123.4),'[1]Pricing Schedule'!$J$97,
IF(AND(I1677=38000,R1677&gt;123.4,R1677&lt;=168.2,M1677&lt;=10),'[1]Pricing Schedule'!$J$105,
IF(AND(I1677=38000,R1677&gt;123.4,R1677&lt;=168.2,M1677&gt;10),'[1]Pricing Schedule'!$J$113,
IF(AND(I1677=38000,R1677&gt;168.2,R1677&lt;=336.4,M1677&lt;=10),('[1]Pricing Schedule'!$J$105),
IF(AND(I1677=38000,R1677&gt;168.2,R1677&lt;=336.4,M1677&gt;10),('[1]Pricing Schedule'!$J$113),
IF(AND(I1677=38000,R1677&gt;336.4,R1677&lt;=504.6,M1677&lt;=10),('[1]Pricing Schedule'!$J$105),
IF(AND(I1677=38000,R1677&gt;336.4,R1677&lt;=504.6,M1677&gt;10),('[1]Pricing Schedule'!$J$113),
IF(AND(I1677=38000,R1677&gt;504.6,R1677&lt;=672.8,M1677&lt;=10),('[1]Pricing Schedule'!$J$105),
IF(AND(I1677=38000,R1677&gt;504.6,R1677&lt;=672.8,M1677&gt;10),('[1]Pricing Schedule'!$J$113),
IF(AND(I1677=110000,R1677&lt;=12.8,M1677&gt;2),'[1]Pricing Schedule'!$J$63,
IF(AND(I1677=110000,R1677&lt;=12.8,M1677&lt;=2),'[1]Pricing Schedule'!$J$97,
IF(AND(I1677=110000,R1677&gt;12.8,R1677&lt;=22.8,M1677&gt;3),'[1]Pricing Schedule'!$J$72,
IF(AND(I1677=110000,R1677&gt;12.8,R1677&lt;=22.8,M1677&lt;=3),'[1]Pricing Schedule'!$J$97,
IF(AND(I1677=110000,R1677&gt;22.8,R1677&lt;=30.2),'[1]Pricing Schedule'!$J$81,
IF(AND(I1677=110000,R1677&gt;30.2,R1677&lt;=45.9),'[1]Pricing Schedule'!$J$90,
IF(AND(I1677=110000,R1677&gt;45.9,R1677&lt;=123.4),'[1]Pricing Schedule'!$J$97,
IF(AND(I1677=110000,R1677&gt;123.4,R1677&lt;=168.2,M1677&lt;=10),'[1]Pricing Schedule'!$J$105,
IF(AND(I1677=110000,R1677&gt;123.4,R1677&lt;=168.2,M1677&gt;10),'[1]Pricing Schedule'!$J$113,
IF(AND(I1677=110000,R1677&gt;168.2,R1677&lt;=336.2,M1677&lt;=10),('[1]Pricing Schedule'!$J$105),
IF(AND(I1677=110000,R1677&gt;168.2,R1677&lt;=336.2,M1677&gt;10),('[1]Pricing Schedule'!$J$113),
IF(AND(I1677=110000,R1677&gt;336.4,R1677&lt;=504.6,M1677&lt;=10),('[1]Pricing Schedule'!$J$105),
IF(AND(I1677=110000,R1677&gt;336.4,R1677&lt;=504.6,M1677&gt;10),('[1]Pricing Schedule'!$J$113),
IF(AND(I1677=110000,R1677&gt;504.6,R1677&lt;=672.8,M1677&lt;=10),('[1]Pricing Schedule'!$J$105),
IF(AND(I1677=110000,R1677&gt;504.6,R1677&lt;=672.8,M1677&gt;10),('[1]Pricing Schedule'!$J$113),
IF(AND(I1677=110000,R1677&gt;672.8,R1677&lt;=841,M1677&lt;=10),('[1]Pricing Schedule'!$J$105),
IF(AND(I1677=110000,R1677&gt;672.8,R1677&lt;=841,M1677&gt;10),('[1]Pricing Schedule'!$J$113),
IF(AND(I1677=110000,R1677&gt;1682,R1677&lt;=1850.2,M1677&lt;=10),('[1]Pricing Schedule'!$J$105),
IF(AND(I1677=110000,R1677&gt;1682,R1677&lt;=1850.2,M1677&gt;10),('[1]Pricing Schedule'!$J$113),
IF(AND(I1677=110000,R1677&gt;2018.4,R1677&lt;=2186.6,M1677&lt;=10),('[1]Pricing Schedule'!$J$105),
IF(AND(I1677=110000,R1677&gt;2018.4,R1677&lt;=2186.6,M1677&gt;10),('[1]Pricing Schedule'!$J$113),999999999)))))))))))))))))))))))))))))))))))))))</f>
        <v>5</v>
      </c>
      <c r="U1677" s="40">
        <f t="shared" si="162"/>
        <v>48086.734693877544</v>
      </c>
      <c r="V1677" s="41">
        <f t="shared" si="163"/>
        <v>20.795755968169768</v>
      </c>
      <c r="Y1677" s="23">
        <v>526</v>
      </c>
      <c r="Z1677" s="23">
        <v>105</v>
      </c>
      <c r="AD1677" s="13"/>
      <c r="AE1677" s="13"/>
      <c r="AF1677" s="13"/>
      <c r="AR1677" s="35"/>
    </row>
    <row r="1678" spans="1:44">
      <c r="A1678" s="23">
        <v>1680</v>
      </c>
      <c r="B1678" s="23">
        <v>1680</v>
      </c>
      <c r="C1678" s="23" t="s">
        <v>2385</v>
      </c>
      <c r="D1678" s="23" t="s">
        <v>116</v>
      </c>
      <c r="E1678" s="23" t="s">
        <v>116</v>
      </c>
      <c r="F1678" s="23" t="s">
        <v>236</v>
      </c>
      <c r="G1678" s="23" t="s">
        <v>237</v>
      </c>
      <c r="H1678" s="23" t="s">
        <v>113</v>
      </c>
      <c r="I1678" s="13">
        <v>38000</v>
      </c>
      <c r="J1678" s="13">
        <v>38000</v>
      </c>
      <c r="K1678" s="23" t="s">
        <v>119</v>
      </c>
      <c r="L1678" s="24">
        <v>10.414</v>
      </c>
      <c r="M1678" s="37">
        <f t="shared" si="158"/>
        <v>11</v>
      </c>
      <c r="N1678" s="24">
        <v>2.4980000000000002</v>
      </c>
      <c r="O1678" s="13">
        <v>3</v>
      </c>
      <c r="P1678" s="36">
        <f t="shared" si="159"/>
        <v>1.8735000000000002</v>
      </c>
      <c r="Q1678" s="38">
        <f t="shared" si="160"/>
        <v>12.600000000000001</v>
      </c>
      <c r="R1678" s="37">
        <f t="shared" si="161"/>
        <v>12.600000000000001</v>
      </c>
      <c r="S1678" s="39">
        <f>IF(AND(I1678=38000,R1678&lt;=4.5,M1678&gt;8),'[1]Pricing Schedule'!$F$8+('[1]Pricing Schedule'!$F$9*M1678),
IF(AND(I1678=38000,R1678&lt;=4.5,M1678&lt;=8),'[1]Pricing Schedule'!$F$34+('[1]Pricing Schedule'!$F$36*M1678),
IF(AND(I1678=38000,R1678&gt;4.5,R1678&lt;=9,M1678&gt;8),'[1]Pricing Schedule'!$F$17+('[1]Pricing Schedule'!$F$18*M1678),
IF(AND(I1678=38000,R1678&gt;4.5,R1678&lt;=9,M1678&lt;=8),'[1]Pricing Schedule'!$F$34+('[1]Pricing Schedule'!$F$36*M1678),
IF(AND(I1678=38000,R1678&gt;9,R1678&lt;=12.8,M1678&gt;8),'[1]Pricing Schedule'!$F$26+('[1]Pricing Schedule'!$F$27*M1678),
IF(AND(I1678=38000,R1678&gt;9,R1678&lt;=12.8,M1678&lt;=8),'[1]Pricing Schedule'!$F$34+('[1]Pricing Schedule'!$F$36*M1678),
IF(AND(I1678=38000,R1678&gt;12.8,R1678&lt;=22.8),'[1]Pricing Schedule'!$F$34+('[1]Pricing Schedule'!$F$36*M1678),
IF(AND(I1678=38000,R1678&gt;22.8,R1678&lt;=30.2),'[1]Pricing Schedule'!$F$43+('[1]Pricing Schedule'!$F$45*M1678),
IF(AND(I1678=38000,R1678&gt;30.2,R1678&lt;=45.9),'[1]Pricing Schedule'!$F$52+('[1]Pricing Schedule'!$F$54*M1678),
IF(AND(I1678=38000,R1678&gt;45.9,R1678&lt;=123.4),'[1]Pricing Schedule'!$F$96+('[1]Pricing Schedule'!$F$97*M1678),
IF(AND(I1678=38000,R1678&gt;123.4,R1678&lt;=168.2,M1678&lt;=10),'[1]Pricing Schedule'!$F$103+('[1]Pricing Schedule'!$F$105*M1678),
IF(AND(I1678=38000,R1678&gt;123.4,R1678&lt;=168.2,M1678&gt;10),'[1]Pricing Schedule'!$F$111+('[1]Pricing Schedule'!$F$113*M1678),
IF(AND(I1678=38000,R1678&gt;157.4,R1678&lt;=336.4,M1678&lt;=10),('[1]Pricing Schedule'!$F$103+('[1]Pricing Schedule'!$F$105*M1678))*2,
IF(AND(I1678=38000,R1678&gt;157.4,R1678&lt;=336.4,M1678&gt;10),('[1]Pricing Schedule'!$F$111+('[1]Pricing Schedule'!$F$113*M1678))*2,
IF(AND(I1678=38000,R1678&gt;314.8,R1678&lt;=504.6,M1678&lt;=10),('[1]Pricing Schedule'!$F$103+('[1]Pricing Schedule'!$F$105*M1678))*3,
IF(AND(I1678=38000,R1678&gt;314.8,R1678&lt;=504.6,M1678&gt;10),('[1]Pricing Schedule'!$F$111+('[1]Pricing Schedule'!$F$113*M1678))*3,
IF(AND(I1678=38000,R1678&gt;472.2,R1678&lt;=672.8,M1678&lt;=10),('[1]Pricing Schedule'!$F$103+('[1]Pricing Schedule'!$F$105*M1678))*4,
IF(AND(I1678=38000,R1678&gt;472.2,R1678&lt;=672.8,M1678&gt;10),('[1]Pricing Schedule'!$F$111+('[1]Pricing Schedule'!$F$113*M1678))*4,
IF(AND(I1678=110000,R1678&lt;=12.8,M1678&gt;2),'[1]Pricing Schedule'!$F$62+('[1]Pricing Schedule'!$F$63*M1678),
IF(AND(I1678=110000,R1678&lt;=12.8,M1678&lt;=2),'[1]Pricing Schedule'!$F$96+('[1]Pricing Schedule'!$F$97*M1678),
IF(AND(I1678=110000,R1678&gt;12.8,R1678&lt;=22.8,M1678&gt;3),'[1]Pricing Schedule'!$F$71+('[1]Pricing Schedule'!$F$72*M1678),
IF(AND(I1678=110000,R1678&gt;12.8,R1678&lt;=22.8,M1678&lt;=3),'[1]Pricing Schedule'!$F$96+('[1]Pricing Schedule'!$F$97*M1678),
IF(AND(I1678=110000,R1678&gt;22.8,R1678&lt;=30.2),'[1]Pricing Schedule'!$F$80+('[1]Pricing Schedule'!$F$81*M1678),
IF(AND(I1678=110000,R1678&gt;30.2,R1678&lt;=45.9),'[1]Pricing Schedule'!$F$89+('[1]Pricing Schedule'!$F$90*M1678),
IF(AND(I1678=110000,R1678&gt;45.9,R1678&lt;=123.4),'[1]Pricing Schedule'!$F$96+('[1]Pricing Schedule'!$F$97*M1678),
IF(AND(I1678=110000,R1678&gt;123.4,R1678&lt;=168.2,M1678&lt;=10),'[1]Pricing Schedule'!$F$103+('[1]Pricing Schedule'!$F$105*M1678),
IF(AND(I1678=110000,R1678&gt;123.4,R1678&lt;=168.2,M1678&gt;10),'[1]Pricing Schedule'!$F$111+('[1]Pricing Schedule'!$F$113*M1678),
IF(AND(I1678=110000,R1678&gt;168.2,R1678&lt;=336.4,M1678&lt;=10),('[1]Pricing Schedule'!$F$103+('[1]Pricing Schedule'!$F$105*M1678))*2,
IF(AND(I1678=110000,R1678&gt;168.2,R1678&lt;=336.4,M1678&gt;10),('[1]Pricing Schedule'!$F$111+('[1]Pricing Schedule'!$F$113*M1678))*2,
IF(AND(I1678=110000,R1678&gt;336.4,R1678&lt;=504.6,M1678&lt;=10),('[1]Pricing Schedule'!$F$103+('[1]Pricing Schedule'!$F$105*M1678))*3,
IF(AND(I1678=110000,R1678&gt;336.4,R1678&lt;=504.6,M1678&gt;10),('[1]Pricing Schedule'!$F$111+('[1]Pricing Schedule'!$F$113*M1678))*3,
IF(AND(I1678=110000,R1678&gt;504.6,R1678&lt;=672.8,M1678&lt;=10),('[1]Pricing Schedule'!$F$103+('[1]Pricing Schedule'!$F$105*M1678))*4,
IF(AND(I1678=110000,R1678&gt;504.6,R1678&lt;=672.8,M1678&gt;10),('[1]Pricing Schedule'!$F$111+('[1]Pricing Schedule'!$F$113*M1678))*4,
IF(AND(I1678=110000,R1678&gt;672.8,R1678&lt;=841,M1678&lt;=10),('[1]Pricing Schedule'!$F$103+('[1]Pricing Schedule'!$F$105*M1678))*5,
IF(AND(I1678=110000,R1678&gt;672.8,R1678&lt;=841,M1678&gt;10),('[1]Pricing Schedule'!$F$111+('[1]Pricing Schedule'!$F$113*M1678))*5,
IF(AND(I1678=110000,R1678&gt;672.8,R1678&lt;=841,M1678&lt;=10),('[1]Pricing Schedule'!$F$103+('[1]Pricing Schedule'!$F$105*M1678))*5,
IF(AND(I1678=110000,R1678&gt;672.8,R1678&lt;=841,M1678&gt;10),('[1]Pricing Schedule'!$F$111+('[1]Pricing Schedule'!$F$113*M1678))*5,
IF(AND(I1678=110000,R1678&gt;1345.6,R1678&lt;=1513.8,M1678&lt;=10),('[1]Pricing Schedule'!$F$103+('[1]Pricing Schedule'!$F$105*M1678))*9,
IF(AND(I1678=110000,R1678&gt;1345.6,R1678&lt;=1513.8,M1678&gt;10),('[1]Pricing Schedule'!$F$111+('[1]Pricing Schedule'!$F$113*M1678))*9,
9999999999)))))))))))))))))))))))))))))))))))))))</f>
        <v>1522250</v>
      </c>
      <c r="T1678" s="21">
        <f>IF(AND(I1678=38000,R1678&lt;=4.5,M1678&gt;8),'[1]Pricing Schedule'!$J$9,
IF(AND(I1678=38000,R1678&lt;=4.5,M1678&lt;=8),'[1]Pricing Schedule'!$J$36,
IF(AND(I1678=38000,R1678&gt;4.5,R1678&lt;=9,M1678&gt;8),'[1]Pricing Schedule'!$J$18,
IF(AND(I1678=38000,R1678&gt;4.5,R1678&lt;=9,M1678&lt;=8),'[1]Pricing Schedule'!$J$36,
IF(AND(I1678=38000,R1678&gt;9,R1678&lt;=12.8,M1678&gt;8),'[1]Pricing Schedule'!$J$27,
IF(AND(I1678=38000,R1678&gt;9,R1678&lt;=12.8,M1678&lt;=8),'[1]Pricing Schedule'!$J$36,
IF(AND(I1678=38000,R1678&gt;12.8,R1678&lt;=22.8),'[1]Pricing Schedule'!$J$36,
IF(AND(I1678=38000,R1678&gt;22.8,R1678&lt;=30.2),'[1]Pricing Schedule'!$J$45,
IF(AND(I1678=38000,R1678&gt;30.2,R1678&lt;=45.9),'[1]Pricing Schedule'!$J$54,
IF(AND(I1678=38000,R1678&gt;45.9,R1678&lt;=123.4),'[1]Pricing Schedule'!$J$97,
IF(AND(I1678=38000,R1678&gt;123.4,R1678&lt;=168.2,M1678&lt;=10),'[1]Pricing Schedule'!$J$105,
IF(AND(I1678=38000,R1678&gt;123.4,R1678&lt;=168.2,M1678&gt;10),'[1]Pricing Schedule'!$J$113,
IF(AND(I1678=38000,R1678&gt;168.2,R1678&lt;=336.4,M1678&lt;=10),('[1]Pricing Schedule'!$J$105),
IF(AND(I1678=38000,R1678&gt;168.2,R1678&lt;=336.4,M1678&gt;10),('[1]Pricing Schedule'!$J$113),
IF(AND(I1678=38000,R1678&gt;336.4,R1678&lt;=504.6,M1678&lt;=10),('[1]Pricing Schedule'!$J$105),
IF(AND(I1678=38000,R1678&gt;336.4,R1678&lt;=504.6,M1678&gt;10),('[1]Pricing Schedule'!$J$113),
IF(AND(I1678=38000,R1678&gt;504.6,R1678&lt;=672.8,M1678&lt;=10),('[1]Pricing Schedule'!$J$105),
IF(AND(I1678=38000,R1678&gt;504.6,R1678&lt;=672.8,M1678&gt;10),('[1]Pricing Schedule'!$J$113),
IF(AND(I1678=110000,R1678&lt;=12.8,M1678&gt;2),'[1]Pricing Schedule'!$J$63,
IF(AND(I1678=110000,R1678&lt;=12.8,M1678&lt;=2),'[1]Pricing Schedule'!$J$97,
IF(AND(I1678=110000,R1678&gt;12.8,R1678&lt;=22.8,M1678&gt;3),'[1]Pricing Schedule'!$J$72,
IF(AND(I1678=110000,R1678&gt;12.8,R1678&lt;=22.8,M1678&lt;=3),'[1]Pricing Schedule'!$J$97,
IF(AND(I1678=110000,R1678&gt;22.8,R1678&lt;=30.2),'[1]Pricing Schedule'!$J$81,
IF(AND(I1678=110000,R1678&gt;30.2,R1678&lt;=45.9),'[1]Pricing Schedule'!$J$90,
IF(AND(I1678=110000,R1678&gt;45.9,R1678&lt;=123.4),'[1]Pricing Schedule'!$J$97,
IF(AND(I1678=110000,R1678&gt;123.4,R1678&lt;=168.2,M1678&lt;=10),'[1]Pricing Schedule'!$J$105,
IF(AND(I1678=110000,R1678&gt;123.4,R1678&lt;=168.2,M1678&gt;10),'[1]Pricing Schedule'!$J$113,
IF(AND(I1678=110000,R1678&gt;168.2,R1678&lt;=336.2,M1678&lt;=10),('[1]Pricing Schedule'!$J$105),
IF(AND(I1678=110000,R1678&gt;168.2,R1678&lt;=336.2,M1678&gt;10),('[1]Pricing Schedule'!$J$113),
IF(AND(I1678=110000,R1678&gt;336.4,R1678&lt;=504.6,M1678&lt;=10),('[1]Pricing Schedule'!$J$105),
IF(AND(I1678=110000,R1678&gt;336.4,R1678&lt;=504.6,M1678&gt;10),('[1]Pricing Schedule'!$J$113),
IF(AND(I1678=110000,R1678&gt;504.6,R1678&lt;=672.8,M1678&lt;=10),('[1]Pricing Schedule'!$J$105),
IF(AND(I1678=110000,R1678&gt;504.6,R1678&lt;=672.8,M1678&gt;10),('[1]Pricing Schedule'!$J$113),
IF(AND(I1678=110000,R1678&gt;672.8,R1678&lt;=841,M1678&lt;=10),('[1]Pricing Schedule'!$J$105),
IF(AND(I1678=110000,R1678&gt;672.8,R1678&lt;=841,M1678&gt;10),('[1]Pricing Schedule'!$J$113),
IF(AND(I1678=110000,R1678&gt;1682,R1678&lt;=1850.2,M1678&lt;=10),('[1]Pricing Schedule'!$J$105),
IF(AND(I1678=110000,R1678&gt;1682,R1678&lt;=1850.2,M1678&gt;10),('[1]Pricing Schedule'!$J$113),
IF(AND(I1678=110000,R1678&gt;2018.4,R1678&lt;=2186.6,M1678&lt;=10),('[1]Pricing Schedule'!$J$105),
IF(AND(I1678=110000,R1678&gt;2018.4,R1678&lt;=2186.6,M1678&gt;10),('[1]Pricing Schedule'!$J$113),999999999)))))))))))))))))))))))))))))))))))))))</f>
        <v>3</v>
      </c>
      <c r="U1678" s="40">
        <f t="shared" si="162"/>
        <v>120813.49206349206</v>
      </c>
      <c r="V1678" s="41">
        <f t="shared" si="163"/>
        <v>8.2772212185909027</v>
      </c>
      <c r="Y1678" s="23">
        <v>170</v>
      </c>
      <c r="Z1678" s="23">
        <v>105</v>
      </c>
      <c r="AD1678" s="13"/>
      <c r="AE1678" s="13"/>
      <c r="AF1678" s="13"/>
      <c r="AR1678" s="35"/>
    </row>
    <row r="1679" spans="1:44">
      <c r="A1679" s="23">
        <v>1681</v>
      </c>
      <c r="B1679" s="23">
        <v>1681</v>
      </c>
      <c r="C1679" s="23" t="s">
        <v>2386</v>
      </c>
      <c r="D1679" s="23" t="s">
        <v>116</v>
      </c>
      <c r="E1679" s="23" t="s">
        <v>116</v>
      </c>
      <c r="F1679" s="23" t="s">
        <v>374</v>
      </c>
      <c r="G1679" s="23" t="s">
        <v>375</v>
      </c>
      <c r="H1679" s="23" t="s">
        <v>133</v>
      </c>
      <c r="I1679" s="13">
        <v>110000</v>
      </c>
      <c r="L1679" s="24">
        <v>12.726000000000001</v>
      </c>
      <c r="M1679" s="37">
        <f t="shared" si="158"/>
        <v>13</v>
      </c>
      <c r="N1679" s="24">
        <v>1.0940000000000001</v>
      </c>
      <c r="O1679" s="13">
        <v>3</v>
      </c>
      <c r="P1679" s="36">
        <f t="shared" si="159"/>
        <v>1.0940000000000001</v>
      </c>
      <c r="Q1679" s="38">
        <f t="shared" si="160"/>
        <v>4.2</v>
      </c>
      <c r="R1679" s="37">
        <f t="shared" si="161"/>
        <v>4.2</v>
      </c>
      <c r="S1679" s="39">
        <f>IF(AND(I1679=38000,R1679&lt;=4.5,M1679&gt;8),'[1]Pricing Schedule'!$F$8+('[1]Pricing Schedule'!$F$9*M1679),
IF(AND(I1679=38000,R1679&lt;=4.5,M1679&lt;=8),'[1]Pricing Schedule'!$F$34+('[1]Pricing Schedule'!$F$36*M1679),
IF(AND(I1679=38000,R1679&gt;4.5,R1679&lt;=9,M1679&gt;8),'[1]Pricing Schedule'!$F$17+('[1]Pricing Schedule'!$F$18*M1679),
IF(AND(I1679=38000,R1679&gt;4.5,R1679&lt;=9,M1679&lt;=8),'[1]Pricing Schedule'!$F$34+('[1]Pricing Schedule'!$F$36*M1679),
IF(AND(I1679=38000,R1679&gt;9,R1679&lt;=12.8,M1679&gt;8),'[1]Pricing Schedule'!$F$26+('[1]Pricing Schedule'!$F$27*M1679),
IF(AND(I1679=38000,R1679&gt;9,R1679&lt;=12.8,M1679&lt;=8),'[1]Pricing Schedule'!$F$34+('[1]Pricing Schedule'!$F$36*M1679),
IF(AND(I1679=38000,R1679&gt;12.8,R1679&lt;=22.8),'[1]Pricing Schedule'!$F$34+('[1]Pricing Schedule'!$F$36*M1679),
IF(AND(I1679=38000,R1679&gt;22.8,R1679&lt;=30.2),'[1]Pricing Schedule'!$F$43+('[1]Pricing Schedule'!$F$45*M1679),
IF(AND(I1679=38000,R1679&gt;30.2,R1679&lt;=45.9),'[1]Pricing Schedule'!$F$52+('[1]Pricing Schedule'!$F$54*M1679),
IF(AND(I1679=38000,R1679&gt;45.9,R1679&lt;=123.4),'[1]Pricing Schedule'!$F$96+('[1]Pricing Schedule'!$F$97*M1679),
IF(AND(I1679=38000,R1679&gt;123.4,R1679&lt;=168.2,M1679&lt;=10),'[1]Pricing Schedule'!$F$103+('[1]Pricing Schedule'!$F$105*M1679),
IF(AND(I1679=38000,R1679&gt;123.4,R1679&lt;=168.2,M1679&gt;10),'[1]Pricing Schedule'!$F$111+('[1]Pricing Schedule'!$F$113*M1679),
IF(AND(I1679=38000,R1679&gt;157.4,R1679&lt;=336.4,M1679&lt;=10),('[1]Pricing Schedule'!$F$103+('[1]Pricing Schedule'!$F$105*M1679))*2,
IF(AND(I1679=38000,R1679&gt;157.4,R1679&lt;=336.4,M1679&gt;10),('[1]Pricing Schedule'!$F$111+('[1]Pricing Schedule'!$F$113*M1679))*2,
IF(AND(I1679=38000,R1679&gt;314.8,R1679&lt;=504.6,M1679&lt;=10),('[1]Pricing Schedule'!$F$103+('[1]Pricing Schedule'!$F$105*M1679))*3,
IF(AND(I1679=38000,R1679&gt;314.8,R1679&lt;=504.6,M1679&gt;10),('[1]Pricing Schedule'!$F$111+('[1]Pricing Schedule'!$F$113*M1679))*3,
IF(AND(I1679=38000,R1679&gt;472.2,R1679&lt;=672.8,M1679&lt;=10),('[1]Pricing Schedule'!$F$103+('[1]Pricing Schedule'!$F$105*M1679))*4,
IF(AND(I1679=38000,R1679&gt;472.2,R1679&lt;=672.8,M1679&gt;10),('[1]Pricing Schedule'!$F$111+('[1]Pricing Schedule'!$F$113*M1679))*4,
IF(AND(I1679=110000,R1679&lt;=12.8,M1679&gt;2),'[1]Pricing Schedule'!$F$62+('[1]Pricing Schedule'!$F$63*M1679),
IF(AND(I1679=110000,R1679&lt;=12.8,M1679&lt;=2),'[1]Pricing Schedule'!$F$96+('[1]Pricing Schedule'!$F$97*M1679),
IF(AND(I1679=110000,R1679&gt;12.8,R1679&lt;=22.8,M1679&gt;3),'[1]Pricing Schedule'!$F$71+('[1]Pricing Schedule'!$F$72*M1679),
IF(AND(I1679=110000,R1679&gt;12.8,R1679&lt;=22.8,M1679&lt;=3),'[1]Pricing Schedule'!$F$96+('[1]Pricing Schedule'!$F$97*M1679),
IF(AND(I1679=110000,R1679&gt;22.8,R1679&lt;=30.2),'[1]Pricing Schedule'!$F$80+('[1]Pricing Schedule'!$F$81*M1679),
IF(AND(I1679=110000,R1679&gt;30.2,R1679&lt;=45.9),'[1]Pricing Schedule'!$F$89+('[1]Pricing Schedule'!$F$90*M1679),
IF(AND(I1679=110000,R1679&gt;45.9,R1679&lt;=123.4),'[1]Pricing Schedule'!$F$96+('[1]Pricing Schedule'!$F$97*M1679),
IF(AND(I1679=110000,R1679&gt;123.4,R1679&lt;=168.2,M1679&lt;=10),'[1]Pricing Schedule'!$F$103+('[1]Pricing Schedule'!$F$105*M1679),
IF(AND(I1679=110000,R1679&gt;123.4,R1679&lt;=168.2,M1679&gt;10),'[1]Pricing Schedule'!$F$111+('[1]Pricing Schedule'!$F$113*M1679),
IF(AND(I1679=110000,R1679&gt;168.2,R1679&lt;=336.4,M1679&lt;=10),('[1]Pricing Schedule'!$F$103+('[1]Pricing Schedule'!$F$105*M1679))*2,
IF(AND(I1679=110000,R1679&gt;168.2,R1679&lt;=336.4,M1679&gt;10),('[1]Pricing Schedule'!$F$111+('[1]Pricing Schedule'!$F$113*M1679))*2,
IF(AND(I1679=110000,R1679&gt;336.4,R1679&lt;=504.6,M1679&lt;=10),('[1]Pricing Schedule'!$F$103+('[1]Pricing Schedule'!$F$105*M1679))*3,
IF(AND(I1679=110000,R1679&gt;336.4,R1679&lt;=504.6,M1679&gt;10),('[1]Pricing Schedule'!$F$111+('[1]Pricing Schedule'!$F$113*M1679))*3,
IF(AND(I1679=110000,R1679&gt;504.6,R1679&lt;=672.8,M1679&lt;=10),('[1]Pricing Schedule'!$F$103+('[1]Pricing Schedule'!$F$105*M1679))*4,
IF(AND(I1679=110000,R1679&gt;504.6,R1679&lt;=672.8,M1679&gt;10),('[1]Pricing Schedule'!$F$111+('[1]Pricing Schedule'!$F$113*M1679))*4,
IF(AND(I1679=110000,R1679&gt;672.8,R1679&lt;=841,M1679&lt;=10),('[1]Pricing Schedule'!$F$103+('[1]Pricing Schedule'!$F$105*M1679))*5,
IF(AND(I1679=110000,R1679&gt;672.8,R1679&lt;=841,M1679&gt;10),('[1]Pricing Schedule'!$F$111+('[1]Pricing Schedule'!$F$113*M1679))*5,
IF(AND(I1679=110000,R1679&gt;672.8,R1679&lt;=841,M1679&lt;=10),('[1]Pricing Schedule'!$F$103+('[1]Pricing Schedule'!$F$105*M1679))*5,
IF(AND(I1679=110000,R1679&gt;672.8,R1679&lt;=841,M1679&gt;10),('[1]Pricing Schedule'!$F$111+('[1]Pricing Schedule'!$F$113*M1679))*5,
IF(AND(I1679=110000,R1679&gt;1345.6,R1679&lt;=1513.8,M1679&lt;=10),('[1]Pricing Schedule'!$F$103+('[1]Pricing Schedule'!$F$105*M1679))*9,
IF(AND(I1679=110000,R1679&gt;1345.6,R1679&lt;=1513.8,M1679&gt;10),('[1]Pricing Schedule'!$F$111+('[1]Pricing Schedule'!$F$113*M1679))*9,
9999999999)))))))))))))))))))))))))))))))))))))))</f>
        <v>2101570</v>
      </c>
      <c r="T1679" s="21">
        <f>IF(AND(I1679=38000,R1679&lt;=4.5,M1679&gt;8),'[1]Pricing Schedule'!$J$9,
IF(AND(I1679=38000,R1679&lt;=4.5,M1679&lt;=8),'[1]Pricing Schedule'!$J$36,
IF(AND(I1679=38000,R1679&gt;4.5,R1679&lt;=9,M1679&gt;8),'[1]Pricing Schedule'!$J$18,
IF(AND(I1679=38000,R1679&gt;4.5,R1679&lt;=9,M1679&lt;=8),'[1]Pricing Schedule'!$J$36,
IF(AND(I1679=38000,R1679&gt;9,R1679&lt;=12.8,M1679&gt;8),'[1]Pricing Schedule'!$J$27,
IF(AND(I1679=38000,R1679&gt;9,R1679&lt;=12.8,M1679&lt;=8),'[1]Pricing Schedule'!$J$36,
IF(AND(I1679=38000,R1679&gt;12.8,R1679&lt;=22.8),'[1]Pricing Schedule'!$J$36,
IF(AND(I1679=38000,R1679&gt;22.8,R1679&lt;=30.2),'[1]Pricing Schedule'!$J$45,
IF(AND(I1679=38000,R1679&gt;30.2,R1679&lt;=45.9),'[1]Pricing Schedule'!$J$54,
IF(AND(I1679=38000,R1679&gt;45.9,R1679&lt;=123.4),'[1]Pricing Schedule'!$J$97,
IF(AND(I1679=38000,R1679&gt;123.4,R1679&lt;=168.2,M1679&lt;=10),'[1]Pricing Schedule'!$J$105,
IF(AND(I1679=38000,R1679&gt;123.4,R1679&lt;=168.2,M1679&gt;10),'[1]Pricing Schedule'!$J$113,
IF(AND(I1679=38000,R1679&gt;168.2,R1679&lt;=336.4,M1679&lt;=10),('[1]Pricing Schedule'!$J$105),
IF(AND(I1679=38000,R1679&gt;168.2,R1679&lt;=336.4,M1679&gt;10),('[1]Pricing Schedule'!$J$113),
IF(AND(I1679=38000,R1679&gt;336.4,R1679&lt;=504.6,M1679&lt;=10),('[1]Pricing Schedule'!$J$105),
IF(AND(I1679=38000,R1679&gt;336.4,R1679&lt;=504.6,M1679&gt;10),('[1]Pricing Schedule'!$J$113),
IF(AND(I1679=38000,R1679&gt;504.6,R1679&lt;=672.8,M1679&lt;=10),('[1]Pricing Schedule'!$J$105),
IF(AND(I1679=38000,R1679&gt;504.6,R1679&lt;=672.8,M1679&gt;10),('[1]Pricing Schedule'!$J$113),
IF(AND(I1679=110000,R1679&lt;=12.8,M1679&gt;2),'[1]Pricing Schedule'!$J$63,
IF(AND(I1679=110000,R1679&lt;=12.8,M1679&lt;=2),'[1]Pricing Schedule'!$J$97,
IF(AND(I1679=110000,R1679&gt;12.8,R1679&lt;=22.8,M1679&gt;3),'[1]Pricing Schedule'!$J$72,
IF(AND(I1679=110000,R1679&gt;12.8,R1679&lt;=22.8,M1679&lt;=3),'[1]Pricing Schedule'!$J$97,
IF(AND(I1679=110000,R1679&gt;22.8,R1679&lt;=30.2),'[1]Pricing Schedule'!$J$81,
IF(AND(I1679=110000,R1679&gt;30.2,R1679&lt;=45.9),'[1]Pricing Schedule'!$J$90,
IF(AND(I1679=110000,R1679&gt;45.9,R1679&lt;=123.4),'[1]Pricing Schedule'!$J$97,
IF(AND(I1679=110000,R1679&gt;123.4,R1679&lt;=168.2,M1679&lt;=10),'[1]Pricing Schedule'!$J$105,
IF(AND(I1679=110000,R1679&gt;123.4,R1679&lt;=168.2,M1679&gt;10),'[1]Pricing Schedule'!$J$113,
IF(AND(I1679=110000,R1679&gt;168.2,R1679&lt;=336.2,M1679&lt;=10),('[1]Pricing Schedule'!$J$105),
IF(AND(I1679=110000,R1679&gt;168.2,R1679&lt;=336.2,M1679&gt;10),('[1]Pricing Schedule'!$J$113),
IF(AND(I1679=110000,R1679&gt;336.4,R1679&lt;=504.6,M1679&lt;=10),('[1]Pricing Schedule'!$J$105),
IF(AND(I1679=110000,R1679&gt;336.4,R1679&lt;=504.6,M1679&gt;10),('[1]Pricing Schedule'!$J$113),
IF(AND(I1679=110000,R1679&gt;504.6,R1679&lt;=672.8,M1679&lt;=10),('[1]Pricing Schedule'!$J$105),
IF(AND(I1679=110000,R1679&gt;504.6,R1679&lt;=672.8,M1679&gt;10),('[1]Pricing Schedule'!$J$113),
IF(AND(I1679=110000,R1679&gt;672.8,R1679&lt;=841,M1679&lt;=10),('[1]Pricing Schedule'!$J$105),
IF(AND(I1679=110000,R1679&gt;672.8,R1679&lt;=841,M1679&gt;10),('[1]Pricing Schedule'!$J$113),
IF(AND(I1679=110000,R1679&gt;1682,R1679&lt;=1850.2,M1679&lt;=10),('[1]Pricing Schedule'!$J$105),
IF(AND(I1679=110000,R1679&gt;1682,R1679&lt;=1850.2,M1679&gt;10),('[1]Pricing Schedule'!$J$113),
IF(AND(I1679=110000,R1679&gt;2018.4,R1679&lt;=2186.6,M1679&lt;=10),('[1]Pricing Schedule'!$J$105),
IF(AND(I1679=110000,R1679&gt;2018.4,R1679&lt;=2186.6,M1679&gt;10),('[1]Pricing Schedule'!$J$113),999999999)))))))))))))))))))))))))))))))))))))))</f>
        <v>7</v>
      </c>
      <c r="U1679" s="40">
        <f t="shared" si="162"/>
        <v>500373.80952380953</v>
      </c>
      <c r="V1679" s="41">
        <f t="shared" si="163"/>
        <v>1.9985058789381271</v>
      </c>
      <c r="Y1679" s="23">
        <v>699</v>
      </c>
      <c r="Z1679" s="23">
        <v>207</v>
      </c>
      <c r="AD1679" s="13"/>
      <c r="AE1679" s="13"/>
      <c r="AF1679" s="13"/>
      <c r="AR1679" s="35"/>
    </row>
    <row r="1680" spans="1:44">
      <c r="A1680" s="23">
        <v>1682</v>
      </c>
      <c r="B1680" s="23">
        <v>1682</v>
      </c>
      <c r="C1680" s="23" t="s">
        <v>2387</v>
      </c>
      <c r="D1680" s="23" t="s">
        <v>116</v>
      </c>
      <c r="E1680" s="23" t="s">
        <v>116</v>
      </c>
      <c r="F1680" s="23" t="s">
        <v>236</v>
      </c>
      <c r="G1680" s="23" t="s">
        <v>237</v>
      </c>
      <c r="H1680" s="23" t="s">
        <v>113</v>
      </c>
      <c r="I1680" s="13">
        <v>38000</v>
      </c>
      <c r="J1680" s="13">
        <v>38000</v>
      </c>
      <c r="K1680" s="23" t="s">
        <v>119</v>
      </c>
      <c r="L1680" s="24">
        <v>10.096</v>
      </c>
      <c r="M1680" s="37">
        <f t="shared" si="158"/>
        <v>11</v>
      </c>
      <c r="N1680" s="24">
        <v>1.141</v>
      </c>
      <c r="O1680" s="13">
        <v>3</v>
      </c>
      <c r="P1680" s="36">
        <f t="shared" si="159"/>
        <v>1.141</v>
      </c>
      <c r="Q1680" s="38">
        <f t="shared" si="160"/>
        <v>4.2</v>
      </c>
      <c r="R1680" s="37">
        <f t="shared" si="161"/>
        <v>4.2</v>
      </c>
      <c r="S1680" s="39">
        <f>IF(AND(I1680=38000,R1680&lt;=4.5,M1680&gt;8),'[1]Pricing Schedule'!$F$8+('[1]Pricing Schedule'!$F$9*M1680),
IF(AND(I1680=38000,R1680&lt;=4.5,M1680&lt;=8),'[1]Pricing Schedule'!$F$34+('[1]Pricing Schedule'!$F$36*M1680),
IF(AND(I1680=38000,R1680&gt;4.5,R1680&lt;=9,M1680&gt;8),'[1]Pricing Schedule'!$F$17+('[1]Pricing Schedule'!$F$18*M1680),
IF(AND(I1680=38000,R1680&gt;4.5,R1680&lt;=9,M1680&lt;=8),'[1]Pricing Schedule'!$F$34+('[1]Pricing Schedule'!$F$36*M1680),
IF(AND(I1680=38000,R1680&gt;9,R1680&lt;=12.8,M1680&gt;8),'[1]Pricing Schedule'!$F$26+('[1]Pricing Schedule'!$F$27*M1680),
IF(AND(I1680=38000,R1680&gt;9,R1680&lt;=12.8,M1680&lt;=8),'[1]Pricing Schedule'!$F$34+('[1]Pricing Schedule'!$F$36*M1680),
IF(AND(I1680=38000,R1680&gt;12.8,R1680&lt;=22.8),'[1]Pricing Schedule'!$F$34+('[1]Pricing Schedule'!$F$36*M1680),
IF(AND(I1680=38000,R1680&gt;22.8,R1680&lt;=30.2),'[1]Pricing Schedule'!$F$43+('[1]Pricing Schedule'!$F$45*M1680),
IF(AND(I1680=38000,R1680&gt;30.2,R1680&lt;=45.9),'[1]Pricing Schedule'!$F$52+('[1]Pricing Schedule'!$F$54*M1680),
IF(AND(I1680=38000,R1680&gt;45.9,R1680&lt;=123.4),'[1]Pricing Schedule'!$F$96+('[1]Pricing Schedule'!$F$97*M1680),
IF(AND(I1680=38000,R1680&gt;123.4,R1680&lt;=168.2,M1680&lt;=10),'[1]Pricing Schedule'!$F$103+('[1]Pricing Schedule'!$F$105*M1680),
IF(AND(I1680=38000,R1680&gt;123.4,R1680&lt;=168.2,M1680&gt;10),'[1]Pricing Schedule'!$F$111+('[1]Pricing Schedule'!$F$113*M1680),
IF(AND(I1680=38000,R1680&gt;157.4,R1680&lt;=336.4,M1680&lt;=10),('[1]Pricing Schedule'!$F$103+('[1]Pricing Schedule'!$F$105*M1680))*2,
IF(AND(I1680=38000,R1680&gt;157.4,R1680&lt;=336.4,M1680&gt;10),('[1]Pricing Schedule'!$F$111+('[1]Pricing Schedule'!$F$113*M1680))*2,
IF(AND(I1680=38000,R1680&gt;314.8,R1680&lt;=504.6,M1680&lt;=10),('[1]Pricing Schedule'!$F$103+('[1]Pricing Schedule'!$F$105*M1680))*3,
IF(AND(I1680=38000,R1680&gt;314.8,R1680&lt;=504.6,M1680&gt;10),('[1]Pricing Schedule'!$F$111+('[1]Pricing Schedule'!$F$113*M1680))*3,
IF(AND(I1680=38000,R1680&gt;472.2,R1680&lt;=672.8,M1680&lt;=10),('[1]Pricing Schedule'!$F$103+('[1]Pricing Schedule'!$F$105*M1680))*4,
IF(AND(I1680=38000,R1680&gt;472.2,R1680&lt;=672.8,M1680&gt;10),('[1]Pricing Schedule'!$F$111+('[1]Pricing Schedule'!$F$113*M1680))*4,
IF(AND(I1680=110000,R1680&lt;=12.8,M1680&gt;2),'[1]Pricing Schedule'!$F$62+('[1]Pricing Schedule'!$F$63*M1680),
IF(AND(I1680=110000,R1680&lt;=12.8,M1680&lt;=2),'[1]Pricing Schedule'!$F$96+('[1]Pricing Schedule'!$F$97*M1680),
IF(AND(I1680=110000,R1680&gt;12.8,R1680&lt;=22.8,M1680&gt;3),'[1]Pricing Schedule'!$F$71+('[1]Pricing Schedule'!$F$72*M1680),
IF(AND(I1680=110000,R1680&gt;12.8,R1680&lt;=22.8,M1680&lt;=3),'[1]Pricing Schedule'!$F$96+('[1]Pricing Schedule'!$F$97*M1680),
IF(AND(I1680=110000,R1680&gt;22.8,R1680&lt;=30.2),'[1]Pricing Schedule'!$F$80+('[1]Pricing Schedule'!$F$81*M1680),
IF(AND(I1680=110000,R1680&gt;30.2,R1680&lt;=45.9),'[1]Pricing Schedule'!$F$89+('[1]Pricing Schedule'!$F$90*M1680),
IF(AND(I1680=110000,R1680&gt;45.9,R1680&lt;=123.4),'[1]Pricing Schedule'!$F$96+('[1]Pricing Schedule'!$F$97*M1680),
IF(AND(I1680=110000,R1680&gt;123.4,R1680&lt;=168.2,M1680&lt;=10),'[1]Pricing Schedule'!$F$103+('[1]Pricing Schedule'!$F$105*M1680),
IF(AND(I1680=110000,R1680&gt;123.4,R1680&lt;=168.2,M1680&gt;10),'[1]Pricing Schedule'!$F$111+('[1]Pricing Schedule'!$F$113*M1680),
IF(AND(I1680=110000,R1680&gt;168.2,R1680&lt;=336.4,M1680&lt;=10),('[1]Pricing Schedule'!$F$103+('[1]Pricing Schedule'!$F$105*M1680))*2,
IF(AND(I1680=110000,R1680&gt;168.2,R1680&lt;=336.4,M1680&gt;10),('[1]Pricing Schedule'!$F$111+('[1]Pricing Schedule'!$F$113*M1680))*2,
IF(AND(I1680=110000,R1680&gt;336.4,R1680&lt;=504.6,M1680&lt;=10),('[1]Pricing Schedule'!$F$103+('[1]Pricing Schedule'!$F$105*M1680))*3,
IF(AND(I1680=110000,R1680&gt;336.4,R1680&lt;=504.6,M1680&gt;10),('[1]Pricing Schedule'!$F$111+('[1]Pricing Schedule'!$F$113*M1680))*3,
IF(AND(I1680=110000,R1680&gt;504.6,R1680&lt;=672.8,M1680&lt;=10),('[1]Pricing Schedule'!$F$103+('[1]Pricing Schedule'!$F$105*M1680))*4,
IF(AND(I1680=110000,R1680&gt;504.6,R1680&lt;=672.8,M1680&gt;10),('[1]Pricing Schedule'!$F$111+('[1]Pricing Schedule'!$F$113*M1680))*4,
IF(AND(I1680=110000,R1680&gt;672.8,R1680&lt;=841,M1680&lt;=10),('[1]Pricing Schedule'!$F$103+('[1]Pricing Schedule'!$F$105*M1680))*5,
IF(AND(I1680=110000,R1680&gt;672.8,R1680&lt;=841,M1680&gt;10),('[1]Pricing Schedule'!$F$111+('[1]Pricing Schedule'!$F$113*M1680))*5,
IF(AND(I1680=110000,R1680&gt;672.8,R1680&lt;=841,M1680&lt;=10),('[1]Pricing Schedule'!$F$103+('[1]Pricing Schedule'!$F$105*M1680))*5,
IF(AND(I1680=110000,R1680&gt;672.8,R1680&lt;=841,M1680&gt;10),('[1]Pricing Schedule'!$F$111+('[1]Pricing Schedule'!$F$113*M1680))*5,
IF(AND(I1680=110000,R1680&gt;1345.6,R1680&lt;=1513.8,M1680&lt;=10),('[1]Pricing Schedule'!$F$103+('[1]Pricing Schedule'!$F$105*M1680))*9,
IF(AND(I1680=110000,R1680&gt;1345.6,R1680&lt;=1513.8,M1680&gt;10),('[1]Pricing Schedule'!$F$111+('[1]Pricing Schedule'!$F$113*M1680))*9,
9999999999)))))))))))))))))))))))))))))))))))))))</f>
        <v>1439840</v>
      </c>
      <c r="T1680" s="21">
        <f>IF(AND(I1680=38000,R1680&lt;=4.5,M1680&gt;8),'[1]Pricing Schedule'!$J$9,
IF(AND(I1680=38000,R1680&lt;=4.5,M1680&lt;=8),'[1]Pricing Schedule'!$J$36,
IF(AND(I1680=38000,R1680&gt;4.5,R1680&lt;=9,M1680&gt;8),'[1]Pricing Schedule'!$J$18,
IF(AND(I1680=38000,R1680&gt;4.5,R1680&lt;=9,M1680&lt;=8),'[1]Pricing Schedule'!$J$36,
IF(AND(I1680=38000,R1680&gt;9,R1680&lt;=12.8,M1680&gt;8),'[1]Pricing Schedule'!$J$27,
IF(AND(I1680=38000,R1680&gt;9,R1680&lt;=12.8,M1680&lt;=8),'[1]Pricing Schedule'!$J$36,
IF(AND(I1680=38000,R1680&gt;12.8,R1680&lt;=22.8),'[1]Pricing Schedule'!$J$36,
IF(AND(I1680=38000,R1680&gt;22.8,R1680&lt;=30.2),'[1]Pricing Schedule'!$J$45,
IF(AND(I1680=38000,R1680&gt;30.2,R1680&lt;=45.9),'[1]Pricing Schedule'!$J$54,
IF(AND(I1680=38000,R1680&gt;45.9,R1680&lt;=123.4),'[1]Pricing Schedule'!$J$97,
IF(AND(I1680=38000,R1680&gt;123.4,R1680&lt;=168.2,M1680&lt;=10),'[1]Pricing Schedule'!$J$105,
IF(AND(I1680=38000,R1680&gt;123.4,R1680&lt;=168.2,M1680&gt;10),'[1]Pricing Schedule'!$J$113,
IF(AND(I1680=38000,R1680&gt;168.2,R1680&lt;=336.4,M1680&lt;=10),('[1]Pricing Schedule'!$J$105),
IF(AND(I1680=38000,R1680&gt;168.2,R1680&lt;=336.4,M1680&gt;10),('[1]Pricing Schedule'!$J$113),
IF(AND(I1680=38000,R1680&gt;336.4,R1680&lt;=504.6,M1680&lt;=10),('[1]Pricing Schedule'!$J$105),
IF(AND(I1680=38000,R1680&gt;336.4,R1680&lt;=504.6,M1680&gt;10),('[1]Pricing Schedule'!$J$113),
IF(AND(I1680=38000,R1680&gt;504.6,R1680&lt;=672.8,M1680&lt;=10),('[1]Pricing Schedule'!$J$105),
IF(AND(I1680=38000,R1680&gt;504.6,R1680&lt;=672.8,M1680&gt;10),('[1]Pricing Schedule'!$J$113),
IF(AND(I1680=110000,R1680&lt;=12.8,M1680&gt;2),'[1]Pricing Schedule'!$J$63,
IF(AND(I1680=110000,R1680&lt;=12.8,M1680&lt;=2),'[1]Pricing Schedule'!$J$97,
IF(AND(I1680=110000,R1680&gt;12.8,R1680&lt;=22.8,M1680&gt;3),'[1]Pricing Schedule'!$J$72,
IF(AND(I1680=110000,R1680&gt;12.8,R1680&lt;=22.8,M1680&lt;=3),'[1]Pricing Schedule'!$J$97,
IF(AND(I1680=110000,R1680&gt;22.8,R1680&lt;=30.2),'[1]Pricing Schedule'!$J$81,
IF(AND(I1680=110000,R1680&gt;30.2,R1680&lt;=45.9),'[1]Pricing Schedule'!$J$90,
IF(AND(I1680=110000,R1680&gt;45.9,R1680&lt;=123.4),'[1]Pricing Schedule'!$J$97,
IF(AND(I1680=110000,R1680&gt;123.4,R1680&lt;=168.2,M1680&lt;=10),'[1]Pricing Schedule'!$J$105,
IF(AND(I1680=110000,R1680&gt;123.4,R1680&lt;=168.2,M1680&gt;10),'[1]Pricing Schedule'!$J$113,
IF(AND(I1680=110000,R1680&gt;168.2,R1680&lt;=336.2,M1680&lt;=10),('[1]Pricing Schedule'!$J$105),
IF(AND(I1680=110000,R1680&gt;168.2,R1680&lt;=336.2,M1680&gt;10),('[1]Pricing Schedule'!$J$113),
IF(AND(I1680=110000,R1680&gt;336.4,R1680&lt;=504.6,M1680&lt;=10),('[1]Pricing Schedule'!$J$105),
IF(AND(I1680=110000,R1680&gt;336.4,R1680&lt;=504.6,M1680&gt;10),('[1]Pricing Schedule'!$J$113),
IF(AND(I1680=110000,R1680&gt;504.6,R1680&lt;=672.8,M1680&lt;=10),('[1]Pricing Schedule'!$J$105),
IF(AND(I1680=110000,R1680&gt;504.6,R1680&lt;=672.8,M1680&gt;10),('[1]Pricing Schedule'!$J$113),
IF(AND(I1680=110000,R1680&gt;672.8,R1680&lt;=841,M1680&lt;=10),('[1]Pricing Schedule'!$J$105),
IF(AND(I1680=110000,R1680&gt;672.8,R1680&lt;=841,M1680&gt;10),('[1]Pricing Schedule'!$J$113),
IF(AND(I1680=110000,R1680&gt;1682,R1680&lt;=1850.2,M1680&lt;=10),('[1]Pricing Schedule'!$J$105),
IF(AND(I1680=110000,R1680&gt;1682,R1680&lt;=1850.2,M1680&gt;10),('[1]Pricing Schedule'!$J$113),
IF(AND(I1680=110000,R1680&gt;2018.4,R1680&lt;=2186.6,M1680&lt;=10),('[1]Pricing Schedule'!$J$105),
IF(AND(I1680=110000,R1680&gt;2018.4,R1680&lt;=2186.6,M1680&gt;10),('[1]Pricing Schedule'!$J$113),999999999)))))))))))))))))))))))))))))))))))))))</f>
        <v>1</v>
      </c>
      <c r="U1680" s="40">
        <f t="shared" si="162"/>
        <v>342819.04761904763</v>
      </c>
      <c r="V1680" s="41">
        <f t="shared" si="163"/>
        <v>2.9169907767529724</v>
      </c>
      <c r="Y1680" s="23">
        <v>634</v>
      </c>
      <c r="Z1680" s="23">
        <v>105</v>
      </c>
      <c r="AD1680" s="13"/>
      <c r="AE1680" s="13"/>
      <c r="AF1680" s="13"/>
      <c r="AR1680" s="35"/>
    </row>
    <row r="1681" spans="1:44">
      <c r="A1681" s="23">
        <v>1683</v>
      </c>
      <c r="B1681" s="23">
        <v>1683</v>
      </c>
      <c r="C1681" s="23" t="s">
        <v>2388</v>
      </c>
      <c r="D1681" s="23" t="s">
        <v>116</v>
      </c>
      <c r="E1681" s="23" t="s">
        <v>116</v>
      </c>
      <c r="F1681" s="23" t="s">
        <v>236</v>
      </c>
      <c r="G1681" s="23" t="s">
        <v>237</v>
      </c>
      <c r="H1681" s="23" t="s">
        <v>113</v>
      </c>
      <c r="I1681" s="13">
        <v>38000</v>
      </c>
      <c r="J1681" s="13">
        <v>38000</v>
      </c>
      <c r="K1681" s="23" t="s">
        <v>119</v>
      </c>
      <c r="L1681" s="24">
        <v>6.72</v>
      </c>
      <c r="M1681" s="37">
        <f t="shared" si="158"/>
        <v>7</v>
      </c>
      <c r="N1681" s="24">
        <v>3.5289999999999999</v>
      </c>
      <c r="O1681" s="13">
        <v>3</v>
      </c>
      <c r="P1681" s="36">
        <f t="shared" si="159"/>
        <v>2.6467499999999999</v>
      </c>
      <c r="Q1681" s="38">
        <f t="shared" si="160"/>
        <v>16.8</v>
      </c>
      <c r="R1681" s="37">
        <f t="shared" si="161"/>
        <v>16.8</v>
      </c>
      <c r="S1681" s="39">
        <f>IF(AND(I1681=38000,R1681&lt;=4.5,M1681&gt;8),'[1]Pricing Schedule'!$F$8+('[1]Pricing Schedule'!$F$9*M1681),
IF(AND(I1681=38000,R1681&lt;=4.5,M1681&lt;=8),'[1]Pricing Schedule'!$F$34+('[1]Pricing Schedule'!$F$36*M1681),
IF(AND(I1681=38000,R1681&gt;4.5,R1681&lt;=9,M1681&gt;8),'[1]Pricing Schedule'!$F$17+('[1]Pricing Schedule'!$F$18*M1681),
IF(AND(I1681=38000,R1681&gt;4.5,R1681&lt;=9,M1681&lt;=8),'[1]Pricing Schedule'!$F$34+('[1]Pricing Schedule'!$F$36*M1681),
IF(AND(I1681=38000,R1681&gt;9,R1681&lt;=12.8,M1681&gt;8),'[1]Pricing Schedule'!$F$26+('[1]Pricing Schedule'!$F$27*M1681),
IF(AND(I1681=38000,R1681&gt;9,R1681&lt;=12.8,M1681&lt;=8),'[1]Pricing Schedule'!$F$34+('[1]Pricing Schedule'!$F$36*M1681),
IF(AND(I1681=38000,R1681&gt;12.8,R1681&lt;=22.8),'[1]Pricing Schedule'!$F$34+('[1]Pricing Schedule'!$F$36*M1681),
IF(AND(I1681=38000,R1681&gt;22.8,R1681&lt;=30.2),'[1]Pricing Schedule'!$F$43+('[1]Pricing Schedule'!$F$45*M1681),
IF(AND(I1681=38000,R1681&gt;30.2,R1681&lt;=45.9),'[1]Pricing Schedule'!$F$52+('[1]Pricing Schedule'!$F$54*M1681),
IF(AND(I1681=38000,R1681&gt;45.9,R1681&lt;=123.4),'[1]Pricing Schedule'!$F$96+('[1]Pricing Schedule'!$F$97*M1681),
IF(AND(I1681=38000,R1681&gt;123.4,R1681&lt;=168.2,M1681&lt;=10),'[1]Pricing Schedule'!$F$103+('[1]Pricing Schedule'!$F$105*M1681),
IF(AND(I1681=38000,R1681&gt;123.4,R1681&lt;=168.2,M1681&gt;10),'[1]Pricing Schedule'!$F$111+('[1]Pricing Schedule'!$F$113*M1681),
IF(AND(I1681=38000,R1681&gt;157.4,R1681&lt;=336.4,M1681&lt;=10),('[1]Pricing Schedule'!$F$103+('[1]Pricing Schedule'!$F$105*M1681))*2,
IF(AND(I1681=38000,R1681&gt;157.4,R1681&lt;=336.4,M1681&gt;10),('[1]Pricing Schedule'!$F$111+('[1]Pricing Schedule'!$F$113*M1681))*2,
IF(AND(I1681=38000,R1681&gt;314.8,R1681&lt;=504.6,M1681&lt;=10),('[1]Pricing Schedule'!$F$103+('[1]Pricing Schedule'!$F$105*M1681))*3,
IF(AND(I1681=38000,R1681&gt;314.8,R1681&lt;=504.6,M1681&gt;10),('[1]Pricing Schedule'!$F$111+('[1]Pricing Schedule'!$F$113*M1681))*3,
IF(AND(I1681=38000,R1681&gt;472.2,R1681&lt;=672.8,M1681&lt;=10),('[1]Pricing Schedule'!$F$103+('[1]Pricing Schedule'!$F$105*M1681))*4,
IF(AND(I1681=38000,R1681&gt;472.2,R1681&lt;=672.8,M1681&gt;10),('[1]Pricing Schedule'!$F$111+('[1]Pricing Schedule'!$F$113*M1681))*4,
IF(AND(I1681=110000,R1681&lt;=12.8,M1681&gt;2),'[1]Pricing Schedule'!$F$62+('[1]Pricing Schedule'!$F$63*M1681),
IF(AND(I1681=110000,R1681&lt;=12.8,M1681&lt;=2),'[1]Pricing Schedule'!$F$96+('[1]Pricing Schedule'!$F$97*M1681),
IF(AND(I1681=110000,R1681&gt;12.8,R1681&lt;=22.8,M1681&gt;3),'[1]Pricing Schedule'!$F$71+('[1]Pricing Schedule'!$F$72*M1681),
IF(AND(I1681=110000,R1681&gt;12.8,R1681&lt;=22.8,M1681&lt;=3),'[1]Pricing Schedule'!$F$96+('[1]Pricing Schedule'!$F$97*M1681),
IF(AND(I1681=110000,R1681&gt;22.8,R1681&lt;=30.2),'[1]Pricing Schedule'!$F$80+('[1]Pricing Schedule'!$F$81*M1681),
IF(AND(I1681=110000,R1681&gt;30.2,R1681&lt;=45.9),'[1]Pricing Schedule'!$F$89+('[1]Pricing Schedule'!$F$90*M1681),
IF(AND(I1681=110000,R1681&gt;45.9,R1681&lt;=123.4),'[1]Pricing Schedule'!$F$96+('[1]Pricing Schedule'!$F$97*M1681),
IF(AND(I1681=110000,R1681&gt;123.4,R1681&lt;=168.2,M1681&lt;=10),'[1]Pricing Schedule'!$F$103+('[1]Pricing Schedule'!$F$105*M1681),
IF(AND(I1681=110000,R1681&gt;123.4,R1681&lt;=168.2,M1681&gt;10),'[1]Pricing Schedule'!$F$111+('[1]Pricing Schedule'!$F$113*M1681),
IF(AND(I1681=110000,R1681&gt;168.2,R1681&lt;=336.4,M1681&lt;=10),('[1]Pricing Schedule'!$F$103+('[1]Pricing Schedule'!$F$105*M1681))*2,
IF(AND(I1681=110000,R1681&gt;168.2,R1681&lt;=336.4,M1681&gt;10),('[1]Pricing Schedule'!$F$111+('[1]Pricing Schedule'!$F$113*M1681))*2,
IF(AND(I1681=110000,R1681&gt;336.4,R1681&lt;=504.6,M1681&lt;=10),('[1]Pricing Schedule'!$F$103+('[1]Pricing Schedule'!$F$105*M1681))*3,
IF(AND(I1681=110000,R1681&gt;336.4,R1681&lt;=504.6,M1681&gt;10),('[1]Pricing Schedule'!$F$111+('[1]Pricing Schedule'!$F$113*M1681))*3,
IF(AND(I1681=110000,R1681&gt;504.6,R1681&lt;=672.8,M1681&lt;=10),('[1]Pricing Schedule'!$F$103+('[1]Pricing Schedule'!$F$105*M1681))*4,
IF(AND(I1681=110000,R1681&gt;504.6,R1681&lt;=672.8,M1681&gt;10),('[1]Pricing Schedule'!$F$111+('[1]Pricing Schedule'!$F$113*M1681))*4,
IF(AND(I1681=110000,R1681&gt;672.8,R1681&lt;=841,M1681&lt;=10),('[1]Pricing Schedule'!$F$103+('[1]Pricing Schedule'!$F$105*M1681))*5,
IF(AND(I1681=110000,R1681&gt;672.8,R1681&lt;=841,M1681&gt;10),('[1]Pricing Schedule'!$F$111+('[1]Pricing Schedule'!$F$113*M1681))*5,
IF(AND(I1681=110000,R1681&gt;672.8,R1681&lt;=841,M1681&lt;=10),('[1]Pricing Schedule'!$F$103+('[1]Pricing Schedule'!$F$105*M1681))*5,
IF(AND(I1681=110000,R1681&gt;672.8,R1681&lt;=841,M1681&gt;10),('[1]Pricing Schedule'!$F$111+('[1]Pricing Schedule'!$F$113*M1681))*5,
IF(AND(I1681=110000,R1681&gt;1345.6,R1681&lt;=1513.8,M1681&lt;=10),('[1]Pricing Schedule'!$F$103+('[1]Pricing Schedule'!$F$105*M1681))*9,
IF(AND(I1681=110000,R1681&gt;1345.6,R1681&lt;=1513.8,M1681&gt;10),('[1]Pricing Schedule'!$F$111+('[1]Pricing Schedule'!$F$113*M1681))*9,
9999999999)))))))))))))))))))))))))))))))))))))))</f>
        <v>839680</v>
      </c>
      <c r="T1681" s="21">
        <f>IF(AND(I1681=38000,R1681&lt;=4.5,M1681&gt;8),'[1]Pricing Schedule'!$J$9,
IF(AND(I1681=38000,R1681&lt;=4.5,M1681&lt;=8),'[1]Pricing Schedule'!$J$36,
IF(AND(I1681=38000,R1681&gt;4.5,R1681&lt;=9,M1681&gt;8),'[1]Pricing Schedule'!$J$18,
IF(AND(I1681=38000,R1681&gt;4.5,R1681&lt;=9,M1681&lt;=8),'[1]Pricing Schedule'!$J$36,
IF(AND(I1681=38000,R1681&gt;9,R1681&lt;=12.8,M1681&gt;8),'[1]Pricing Schedule'!$J$27,
IF(AND(I1681=38000,R1681&gt;9,R1681&lt;=12.8,M1681&lt;=8),'[1]Pricing Schedule'!$J$36,
IF(AND(I1681=38000,R1681&gt;12.8,R1681&lt;=22.8),'[1]Pricing Schedule'!$J$36,
IF(AND(I1681=38000,R1681&gt;22.8,R1681&lt;=30.2),'[1]Pricing Schedule'!$J$45,
IF(AND(I1681=38000,R1681&gt;30.2,R1681&lt;=45.9),'[1]Pricing Schedule'!$J$54,
IF(AND(I1681=38000,R1681&gt;45.9,R1681&lt;=123.4),'[1]Pricing Schedule'!$J$97,
IF(AND(I1681=38000,R1681&gt;123.4,R1681&lt;=168.2,M1681&lt;=10),'[1]Pricing Schedule'!$J$105,
IF(AND(I1681=38000,R1681&gt;123.4,R1681&lt;=168.2,M1681&gt;10),'[1]Pricing Schedule'!$J$113,
IF(AND(I1681=38000,R1681&gt;168.2,R1681&lt;=336.4,M1681&lt;=10),('[1]Pricing Schedule'!$J$105),
IF(AND(I1681=38000,R1681&gt;168.2,R1681&lt;=336.4,M1681&gt;10),('[1]Pricing Schedule'!$J$113),
IF(AND(I1681=38000,R1681&gt;336.4,R1681&lt;=504.6,M1681&lt;=10),('[1]Pricing Schedule'!$J$105),
IF(AND(I1681=38000,R1681&gt;336.4,R1681&lt;=504.6,M1681&gt;10),('[1]Pricing Schedule'!$J$113),
IF(AND(I1681=38000,R1681&gt;504.6,R1681&lt;=672.8,M1681&lt;=10),('[1]Pricing Schedule'!$J$105),
IF(AND(I1681=38000,R1681&gt;504.6,R1681&lt;=672.8,M1681&gt;10),('[1]Pricing Schedule'!$J$113),
IF(AND(I1681=110000,R1681&lt;=12.8,M1681&gt;2),'[1]Pricing Schedule'!$J$63,
IF(AND(I1681=110000,R1681&lt;=12.8,M1681&lt;=2),'[1]Pricing Schedule'!$J$97,
IF(AND(I1681=110000,R1681&gt;12.8,R1681&lt;=22.8,M1681&gt;3),'[1]Pricing Schedule'!$J$72,
IF(AND(I1681=110000,R1681&gt;12.8,R1681&lt;=22.8,M1681&lt;=3),'[1]Pricing Schedule'!$J$97,
IF(AND(I1681=110000,R1681&gt;22.8,R1681&lt;=30.2),'[1]Pricing Schedule'!$J$81,
IF(AND(I1681=110000,R1681&gt;30.2,R1681&lt;=45.9),'[1]Pricing Schedule'!$J$90,
IF(AND(I1681=110000,R1681&gt;45.9,R1681&lt;=123.4),'[1]Pricing Schedule'!$J$97,
IF(AND(I1681=110000,R1681&gt;123.4,R1681&lt;=168.2,M1681&lt;=10),'[1]Pricing Schedule'!$J$105,
IF(AND(I1681=110000,R1681&gt;123.4,R1681&lt;=168.2,M1681&gt;10),'[1]Pricing Schedule'!$J$113,
IF(AND(I1681=110000,R1681&gt;168.2,R1681&lt;=336.2,M1681&lt;=10),('[1]Pricing Schedule'!$J$105),
IF(AND(I1681=110000,R1681&gt;168.2,R1681&lt;=336.2,M1681&gt;10),('[1]Pricing Schedule'!$J$113),
IF(AND(I1681=110000,R1681&gt;336.4,R1681&lt;=504.6,M1681&lt;=10),('[1]Pricing Schedule'!$J$105),
IF(AND(I1681=110000,R1681&gt;336.4,R1681&lt;=504.6,M1681&gt;10),('[1]Pricing Schedule'!$J$113),
IF(AND(I1681=110000,R1681&gt;504.6,R1681&lt;=672.8,M1681&lt;=10),('[1]Pricing Schedule'!$J$105),
IF(AND(I1681=110000,R1681&gt;504.6,R1681&lt;=672.8,M1681&gt;10),('[1]Pricing Schedule'!$J$113),
IF(AND(I1681=110000,R1681&gt;672.8,R1681&lt;=841,M1681&lt;=10),('[1]Pricing Schedule'!$J$105),
IF(AND(I1681=110000,R1681&gt;672.8,R1681&lt;=841,M1681&gt;10),('[1]Pricing Schedule'!$J$113),
IF(AND(I1681=110000,R1681&gt;1682,R1681&lt;=1850.2,M1681&lt;=10),('[1]Pricing Schedule'!$J$105),
IF(AND(I1681=110000,R1681&gt;1682,R1681&lt;=1850.2,M1681&gt;10),('[1]Pricing Schedule'!$J$113),
IF(AND(I1681=110000,R1681&gt;2018.4,R1681&lt;=2186.6,M1681&lt;=10),('[1]Pricing Schedule'!$J$105),
IF(AND(I1681=110000,R1681&gt;2018.4,R1681&lt;=2186.6,M1681&gt;10),('[1]Pricing Schedule'!$J$113),999999999)))))))))))))))))))))))))))))))))))))))</f>
        <v>4</v>
      </c>
      <c r="U1681" s="40">
        <f t="shared" si="162"/>
        <v>49980.952380952382</v>
      </c>
      <c r="V1681" s="41">
        <f t="shared" si="163"/>
        <v>20.007621951219512</v>
      </c>
      <c r="Y1681" s="23">
        <v>636</v>
      </c>
      <c r="Z1681" s="23">
        <v>105</v>
      </c>
      <c r="AD1681" s="13"/>
      <c r="AE1681" s="13"/>
      <c r="AF1681" s="13"/>
      <c r="AR1681" s="35"/>
    </row>
    <row r="1682" spans="1:44">
      <c r="A1682" s="23">
        <v>1684</v>
      </c>
      <c r="B1682" s="23">
        <v>1684</v>
      </c>
      <c r="C1682" s="23" t="s">
        <v>2389</v>
      </c>
      <c r="D1682" s="23" t="s">
        <v>116</v>
      </c>
      <c r="E1682" s="23" t="s">
        <v>116</v>
      </c>
      <c r="F1682" s="23" t="s">
        <v>236</v>
      </c>
      <c r="G1682" s="23" t="s">
        <v>237</v>
      </c>
      <c r="H1682" s="23" t="s">
        <v>113</v>
      </c>
      <c r="I1682" s="13">
        <v>38000</v>
      </c>
      <c r="J1682" s="13">
        <v>38000</v>
      </c>
      <c r="K1682" s="23" t="s">
        <v>119</v>
      </c>
      <c r="L1682" s="24">
        <v>9.6470000000000002</v>
      </c>
      <c r="M1682" s="37">
        <f t="shared" si="158"/>
        <v>10</v>
      </c>
      <c r="N1682" s="24">
        <v>3.9630000000000001</v>
      </c>
      <c r="O1682" s="13">
        <v>3</v>
      </c>
      <c r="P1682" s="36">
        <f t="shared" si="159"/>
        <v>2.9722499999999998</v>
      </c>
      <c r="Q1682" s="38">
        <f t="shared" si="160"/>
        <v>21</v>
      </c>
      <c r="R1682" s="37">
        <f t="shared" si="161"/>
        <v>21</v>
      </c>
      <c r="S1682" s="39">
        <f>IF(AND(I1682=38000,R1682&lt;=4.5,M1682&gt;8),'[1]Pricing Schedule'!$F$8+('[1]Pricing Schedule'!$F$9*M1682),
IF(AND(I1682=38000,R1682&lt;=4.5,M1682&lt;=8),'[1]Pricing Schedule'!$F$34+('[1]Pricing Schedule'!$F$36*M1682),
IF(AND(I1682=38000,R1682&gt;4.5,R1682&lt;=9,M1682&gt;8),'[1]Pricing Schedule'!$F$17+('[1]Pricing Schedule'!$F$18*M1682),
IF(AND(I1682=38000,R1682&gt;4.5,R1682&lt;=9,M1682&lt;=8),'[1]Pricing Schedule'!$F$34+('[1]Pricing Schedule'!$F$36*M1682),
IF(AND(I1682=38000,R1682&gt;9,R1682&lt;=12.8,M1682&gt;8),'[1]Pricing Schedule'!$F$26+('[1]Pricing Schedule'!$F$27*M1682),
IF(AND(I1682=38000,R1682&gt;9,R1682&lt;=12.8,M1682&lt;=8),'[1]Pricing Schedule'!$F$34+('[1]Pricing Schedule'!$F$36*M1682),
IF(AND(I1682=38000,R1682&gt;12.8,R1682&lt;=22.8),'[1]Pricing Schedule'!$F$34+('[1]Pricing Schedule'!$F$36*M1682),
IF(AND(I1682=38000,R1682&gt;22.8,R1682&lt;=30.2),'[1]Pricing Schedule'!$F$43+('[1]Pricing Schedule'!$F$45*M1682),
IF(AND(I1682=38000,R1682&gt;30.2,R1682&lt;=45.9),'[1]Pricing Schedule'!$F$52+('[1]Pricing Schedule'!$F$54*M1682),
IF(AND(I1682=38000,R1682&gt;45.9,R1682&lt;=123.4),'[1]Pricing Schedule'!$F$96+('[1]Pricing Schedule'!$F$97*M1682),
IF(AND(I1682=38000,R1682&gt;123.4,R1682&lt;=168.2,M1682&lt;=10),'[1]Pricing Schedule'!$F$103+('[1]Pricing Schedule'!$F$105*M1682),
IF(AND(I1682=38000,R1682&gt;123.4,R1682&lt;=168.2,M1682&gt;10),'[1]Pricing Schedule'!$F$111+('[1]Pricing Schedule'!$F$113*M1682),
IF(AND(I1682=38000,R1682&gt;157.4,R1682&lt;=336.4,M1682&lt;=10),('[1]Pricing Schedule'!$F$103+('[1]Pricing Schedule'!$F$105*M1682))*2,
IF(AND(I1682=38000,R1682&gt;157.4,R1682&lt;=336.4,M1682&gt;10),('[1]Pricing Schedule'!$F$111+('[1]Pricing Schedule'!$F$113*M1682))*2,
IF(AND(I1682=38000,R1682&gt;314.8,R1682&lt;=504.6,M1682&lt;=10),('[1]Pricing Schedule'!$F$103+('[1]Pricing Schedule'!$F$105*M1682))*3,
IF(AND(I1682=38000,R1682&gt;314.8,R1682&lt;=504.6,M1682&gt;10),('[1]Pricing Schedule'!$F$111+('[1]Pricing Schedule'!$F$113*M1682))*3,
IF(AND(I1682=38000,R1682&gt;472.2,R1682&lt;=672.8,M1682&lt;=10),('[1]Pricing Schedule'!$F$103+('[1]Pricing Schedule'!$F$105*M1682))*4,
IF(AND(I1682=38000,R1682&gt;472.2,R1682&lt;=672.8,M1682&gt;10),('[1]Pricing Schedule'!$F$111+('[1]Pricing Schedule'!$F$113*M1682))*4,
IF(AND(I1682=110000,R1682&lt;=12.8,M1682&gt;2),'[1]Pricing Schedule'!$F$62+('[1]Pricing Schedule'!$F$63*M1682),
IF(AND(I1682=110000,R1682&lt;=12.8,M1682&lt;=2),'[1]Pricing Schedule'!$F$96+('[1]Pricing Schedule'!$F$97*M1682),
IF(AND(I1682=110000,R1682&gt;12.8,R1682&lt;=22.8,M1682&gt;3),'[1]Pricing Schedule'!$F$71+('[1]Pricing Schedule'!$F$72*M1682),
IF(AND(I1682=110000,R1682&gt;12.8,R1682&lt;=22.8,M1682&lt;=3),'[1]Pricing Schedule'!$F$96+('[1]Pricing Schedule'!$F$97*M1682),
IF(AND(I1682=110000,R1682&gt;22.8,R1682&lt;=30.2),'[1]Pricing Schedule'!$F$80+('[1]Pricing Schedule'!$F$81*M1682),
IF(AND(I1682=110000,R1682&gt;30.2,R1682&lt;=45.9),'[1]Pricing Schedule'!$F$89+('[1]Pricing Schedule'!$F$90*M1682),
IF(AND(I1682=110000,R1682&gt;45.9,R1682&lt;=123.4),'[1]Pricing Schedule'!$F$96+('[1]Pricing Schedule'!$F$97*M1682),
IF(AND(I1682=110000,R1682&gt;123.4,R1682&lt;=168.2,M1682&lt;=10),'[1]Pricing Schedule'!$F$103+('[1]Pricing Schedule'!$F$105*M1682),
IF(AND(I1682=110000,R1682&gt;123.4,R1682&lt;=168.2,M1682&gt;10),'[1]Pricing Schedule'!$F$111+('[1]Pricing Schedule'!$F$113*M1682),
IF(AND(I1682=110000,R1682&gt;168.2,R1682&lt;=336.4,M1682&lt;=10),('[1]Pricing Schedule'!$F$103+('[1]Pricing Schedule'!$F$105*M1682))*2,
IF(AND(I1682=110000,R1682&gt;168.2,R1682&lt;=336.4,M1682&gt;10),('[1]Pricing Schedule'!$F$111+('[1]Pricing Schedule'!$F$113*M1682))*2,
IF(AND(I1682=110000,R1682&gt;336.4,R1682&lt;=504.6,M1682&lt;=10),('[1]Pricing Schedule'!$F$103+('[1]Pricing Schedule'!$F$105*M1682))*3,
IF(AND(I1682=110000,R1682&gt;336.4,R1682&lt;=504.6,M1682&gt;10),('[1]Pricing Schedule'!$F$111+('[1]Pricing Schedule'!$F$113*M1682))*3,
IF(AND(I1682=110000,R1682&gt;504.6,R1682&lt;=672.8,M1682&lt;=10),('[1]Pricing Schedule'!$F$103+('[1]Pricing Schedule'!$F$105*M1682))*4,
IF(AND(I1682=110000,R1682&gt;504.6,R1682&lt;=672.8,M1682&gt;10),('[1]Pricing Schedule'!$F$111+('[1]Pricing Schedule'!$F$113*M1682))*4,
IF(AND(I1682=110000,R1682&gt;672.8,R1682&lt;=841,M1682&lt;=10),('[1]Pricing Schedule'!$F$103+('[1]Pricing Schedule'!$F$105*M1682))*5,
IF(AND(I1682=110000,R1682&gt;672.8,R1682&lt;=841,M1682&gt;10),('[1]Pricing Schedule'!$F$111+('[1]Pricing Schedule'!$F$113*M1682))*5,
IF(AND(I1682=110000,R1682&gt;672.8,R1682&lt;=841,M1682&lt;=10),('[1]Pricing Schedule'!$F$103+('[1]Pricing Schedule'!$F$105*M1682))*5,
IF(AND(I1682=110000,R1682&gt;672.8,R1682&lt;=841,M1682&gt;10),('[1]Pricing Schedule'!$F$111+('[1]Pricing Schedule'!$F$113*M1682))*5,
IF(AND(I1682=110000,R1682&gt;1345.6,R1682&lt;=1513.8,M1682&lt;=10),('[1]Pricing Schedule'!$F$103+('[1]Pricing Schedule'!$F$105*M1682))*9,
IF(AND(I1682=110000,R1682&gt;1345.6,R1682&lt;=1513.8,M1682&gt;10),('[1]Pricing Schedule'!$F$111+('[1]Pricing Schedule'!$F$113*M1682))*9,
9999999999)))))))))))))))))))))))))))))))))))))))</f>
        <v>1050490</v>
      </c>
      <c r="T1682" s="21">
        <f>IF(AND(I1682=38000,R1682&lt;=4.5,M1682&gt;8),'[1]Pricing Schedule'!$J$9,
IF(AND(I1682=38000,R1682&lt;=4.5,M1682&lt;=8),'[1]Pricing Schedule'!$J$36,
IF(AND(I1682=38000,R1682&gt;4.5,R1682&lt;=9,M1682&gt;8),'[1]Pricing Schedule'!$J$18,
IF(AND(I1682=38000,R1682&gt;4.5,R1682&lt;=9,M1682&lt;=8),'[1]Pricing Schedule'!$J$36,
IF(AND(I1682=38000,R1682&gt;9,R1682&lt;=12.8,M1682&gt;8),'[1]Pricing Schedule'!$J$27,
IF(AND(I1682=38000,R1682&gt;9,R1682&lt;=12.8,M1682&lt;=8),'[1]Pricing Schedule'!$J$36,
IF(AND(I1682=38000,R1682&gt;12.8,R1682&lt;=22.8),'[1]Pricing Schedule'!$J$36,
IF(AND(I1682=38000,R1682&gt;22.8,R1682&lt;=30.2),'[1]Pricing Schedule'!$J$45,
IF(AND(I1682=38000,R1682&gt;30.2,R1682&lt;=45.9),'[1]Pricing Schedule'!$J$54,
IF(AND(I1682=38000,R1682&gt;45.9,R1682&lt;=123.4),'[1]Pricing Schedule'!$J$97,
IF(AND(I1682=38000,R1682&gt;123.4,R1682&lt;=168.2,M1682&lt;=10),'[1]Pricing Schedule'!$J$105,
IF(AND(I1682=38000,R1682&gt;123.4,R1682&lt;=168.2,M1682&gt;10),'[1]Pricing Schedule'!$J$113,
IF(AND(I1682=38000,R1682&gt;168.2,R1682&lt;=336.4,M1682&lt;=10),('[1]Pricing Schedule'!$J$105),
IF(AND(I1682=38000,R1682&gt;168.2,R1682&lt;=336.4,M1682&gt;10),('[1]Pricing Schedule'!$J$113),
IF(AND(I1682=38000,R1682&gt;336.4,R1682&lt;=504.6,M1682&lt;=10),('[1]Pricing Schedule'!$J$105),
IF(AND(I1682=38000,R1682&gt;336.4,R1682&lt;=504.6,M1682&gt;10),('[1]Pricing Schedule'!$J$113),
IF(AND(I1682=38000,R1682&gt;504.6,R1682&lt;=672.8,M1682&lt;=10),('[1]Pricing Schedule'!$J$105),
IF(AND(I1682=38000,R1682&gt;504.6,R1682&lt;=672.8,M1682&gt;10),('[1]Pricing Schedule'!$J$113),
IF(AND(I1682=110000,R1682&lt;=12.8,M1682&gt;2),'[1]Pricing Schedule'!$J$63,
IF(AND(I1682=110000,R1682&lt;=12.8,M1682&lt;=2),'[1]Pricing Schedule'!$J$97,
IF(AND(I1682=110000,R1682&gt;12.8,R1682&lt;=22.8,M1682&gt;3),'[1]Pricing Schedule'!$J$72,
IF(AND(I1682=110000,R1682&gt;12.8,R1682&lt;=22.8,M1682&lt;=3),'[1]Pricing Schedule'!$J$97,
IF(AND(I1682=110000,R1682&gt;22.8,R1682&lt;=30.2),'[1]Pricing Schedule'!$J$81,
IF(AND(I1682=110000,R1682&gt;30.2,R1682&lt;=45.9),'[1]Pricing Schedule'!$J$90,
IF(AND(I1682=110000,R1682&gt;45.9,R1682&lt;=123.4),'[1]Pricing Schedule'!$J$97,
IF(AND(I1682=110000,R1682&gt;123.4,R1682&lt;=168.2,M1682&lt;=10),'[1]Pricing Schedule'!$J$105,
IF(AND(I1682=110000,R1682&gt;123.4,R1682&lt;=168.2,M1682&gt;10),'[1]Pricing Schedule'!$J$113,
IF(AND(I1682=110000,R1682&gt;168.2,R1682&lt;=336.2,M1682&lt;=10),('[1]Pricing Schedule'!$J$105),
IF(AND(I1682=110000,R1682&gt;168.2,R1682&lt;=336.2,M1682&gt;10),('[1]Pricing Schedule'!$J$113),
IF(AND(I1682=110000,R1682&gt;336.4,R1682&lt;=504.6,M1682&lt;=10),('[1]Pricing Schedule'!$J$105),
IF(AND(I1682=110000,R1682&gt;336.4,R1682&lt;=504.6,M1682&gt;10),('[1]Pricing Schedule'!$J$113),
IF(AND(I1682=110000,R1682&gt;504.6,R1682&lt;=672.8,M1682&lt;=10),('[1]Pricing Schedule'!$J$105),
IF(AND(I1682=110000,R1682&gt;504.6,R1682&lt;=672.8,M1682&gt;10),('[1]Pricing Schedule'!$J$113),
IF(AND(I1682=110000,R1682&gt;672.8,R1682&lt;=841,M1682&lt;=10),('[1]Pricing Schedule'!$J$105),
IF(AND(I1682=110000,R1682&gt;672.8,R1682&lt;=841,M1682&gt;10),('[1]Pricing Schedule'!$J$113),
IF(AND(I1682=110000,R1682&gt;1682,R1682&lt;=1850.2,M1682&lt;=10),('[1]Pricing Schedule'!$J$105),
IF(AND(I1682=110000,R1682&gt;1682,R1682&lt;=1850.2,M1682&gt;10),('[1]Pricing Schedule'!$J$113),
IF(AND(I1682=110000,R1682&gt;2018.4,R1682&lt;=2186.6,M1682&lt;=10),('[1]Pricing Schedule'!$J$105),
IF(AND(I1682=110000,R1682&gt;2018.4,R1682&lt;=2186.6,M1682&gt;10),('[1]Pricing Schedule'!$J$113),999999999)))))))))))))))))))))))))))))))))))))))</f>
        <v>4</v>
      </c>
      <c r="U1682" s="40">
        <f t="shared" si="162"/>
        <v>50023.333333333336</v>
      </c>
      <c r="V1682" s="41">
        <f t="shared" si="163"/>
        <v>19.990671020190579</v>
      </c>
      <c r="Y1682" s="23">
        <v>600</v>
      </c>
      <c r="Z1682" s="23">
        <v>105</v>
      </c>
      <c r="AD1682" s="13"/>
      <c r="AE1682" s="13"/>
      <c r="AF1682" s="13"/>
      <c r="AR1682" s="35"/>
    </row>
    <row r="1683" spans="1:44">
      <c r="A1683" s="23">
        <v>1685</v>
      </c>
      <c r="B1683" s="23">
        <v>1685</v>
      </c>
      <c r="C1683" s="23" t="s">
        <v>2390</v>
      </c>
      <c r="D1683" s="23" t="s">
        <v>168</v>
      </c>
      <c r="E1683" s="23" t="s">
        <v>168</v>
      </c>
      <c r="F1683" s="23" t="s">
        <v>236</v>
      </c>
      <c r="G1683" s="23" t="s">
        <v>237</v>
      </c>
      <c r="H1683" s="23" t="s">
        <v>113</v>
      </c>
      <c r="I1683" s="13">
        <v>38000</v>
      </c>
      <c r="J1683" s="13">
        <v>38000</v>
      </c>
      <c r="K1683" s="23" t="s">
        <v>119</v>
      </c>
      <c r="L1683" s="24">
        <v>20.501000000000001</v>
      </c>
      <c r="M1683" s="37">
        <f t="shared" si="158"/>
        <v>21</v>
      </c>
      <c r="N1683" s="24">
        <v>3.887</v>
      </c>
      <c r="O1683" s="13">
        <v>3</v>
      </c>
      <c r="P1683" s="36">
        <f t="shared" si="159"/>
        <v>2.9152499999999999</v>
      </c>
      <c r="Q1683" s="38">
        <f t="shared" si="160"/>
        <v>21</v>
      </c>
      <c r="R1683" s="37">
        <f t="shared" si="161"/>
        <v>21</v>
      </c>
      <c r="S1683" s="39">
        <f>IF(AND(I1683=38000,R1683&lt;=4.5,M1683&gt;8),'[1]Pricing Schedule'!$F$8+('[1]Pricing Schedule'!$F$9*M1683),
IF(AND(I1683=38000,R1683&lt;=4.5,M1683&lt;=8),'[1]Pricing Schedule'!$F$34+('[1]Pricing Schedule'!$F$36*M1683),
IF(AND(I1683=38000,R1683&gt;4.5,R1683&lt;=9,M1683&gt;8),'[1]Pricing Schedule'!$F$17+('[1]Pricing Schedule'!$F$18*M1683),
IF(AND(I1683=38000,R1683&gt;4.5,R1683&lt;=9,M1683&lt;=8),'[1]Pricing Schedule'!$F$34+('[1]Pricing Schedule'!$F$36*M1683),
IF(AND(I1683=38000,R1683&gt;9,R1683&lt;=12.8,M1683&gt;8),'[1]Pricing Schedule'!$F$26+('[1]Pricing Schedule'!$F$27*M1683),
IF(AND(I1683=38000,R1683&gt;9,R1683&lt;=12.8,M1683&lt;=8),'[1]Pricing Schedule'!$F$34+('[1]Pricing Schedule'!$F$36*M1683),
IF(AND(I1683=38000,R1683&gt;12.8,R1683&lt;=22.8),'[1]Pricing Schedule'!$F$34+('[1]Pricing Schedule'!$F$36*M1683),
IF(AND(I1683=38000,R1683&gt;22.8,R1683&lt;=30.2),'[1]Pricing Schedule'!$F$43+('[1]Pricing Schedule'!$F$45*M1683),
IF(AND(I1683=38000,R1683&gt;30.2,R1683&lt;=45.9),'[1]Pricing Schedule'!$F$52+('[1]Pricing Schedule'!$F$54*M1683),
IF(AND(I1683=38000,R1683&gt;45.9,R1683&lt;=123.4),'[1]Pricing Schedule'!$F$96+('[1]Pricing Schedule'!$F$97*M1683),
IF(AND(I1683=38000,R1683&gt;123.4,R1683&lt;=168.2,M1683&lt;=10),'[1]Pricing Schedule'!$F$103+('[1]Pricing Schedule'!$F$105*M1683),
IF(AND(I1683=38000,R1683&gt;123.4,R1683&lt;=168.2,M1683&gt;10),'[1]Pricing Schedule'!$F$111+('[1]Pricing Schedule'!$F$113*M1683),
IF(AND(I1683=38000,R1683&gt;157.4,R1683&lt;=336.4,M1683&lt;=10),('[1]Pricing Schedule'!$F$103+('[1]Pricing Schedule'!$F$105*M1683))*2,
IF(AND(I1683=38000,R1683&gt;157.4,R1683&lt;=336.4,M1683&gt;10),('[1]Pricing Schedule'!$F$111+('[1]Pricing Schedule'!$F$113*M1683))*2,
IF(AND(I1683=38000,R1683&gt;314.8,R1683&lt;=504.6,M1683&lt;=10),('[1]Pricing Schedule'!$F$103+('[1]Pricing Schedule'!$F$105*M1683))*3,
IF(AND(I1683=38000,R1683&gt;314.8,R1683&lt;=504.6,M1683&gt;10),('[1]Pricing Schedule'!$F$111+('[1]Pricing Schedule'!$F$113*M1683))*3,
IF(AND(I1683=38000,R1683&gt;472.2,R1683&lt;=672.8,M1683&lt;=10),('[1]Pricing Schedule'!$F$103+('[1]Pricing Schedule'!$F$105*M1683))*4,
IF(AND(I1683=38000,R1683&gt;472.2,R1683&lt;=672.8,M1683&gt;10),('[1]Pricing Schedule'!$F$111+('[1]Pricing Schedule'!$F$113*M1683))*4,
IF(AND(I1683=110000,R1683&lt;=12.8,M1683&gt;2),'[1]Pricing Schedule'!$F$62+('[1]Pricing Schedule'!$F$63*M1683),
IF(AND(I1683=110000,R1683&lt;=12.8,M1683&lt;=2),'[1]Pricing Schedule'!$F$96+('[1]Pricing Schedule'!$F$97*M1683),
IF(AND(I1683=110000,R1683&gt;12.8,R1683&lt;=22.8,M1683&gt;3),'[1]Pricing Schedule'!$F$71+('[1]Pricing Schedule'!$F$72*M1683),
IF(AND(I1683=110000,R1683&gt;12.8,R1683&lt;=22.8,M1683&lt;=3),'[1]Pricing Schedule'!$F$96+('[1]Pricing Schedule'!$F$97*M1683),
IF(AND(I1683=110000,R1683&gt;22.8,R1683&lt;=30.2),'[1]Pricing Schedule'!$F$80+('[1]Pricing Schedule'!$F$81*M1683),
IF(AND(I1683=110000,R1683&gt;30.2,R1683&lt;=45.9),'[1]Pricing Schedule'!$F$89+('[1]Pricing Schedule'!$F$90*M1683),
IF(AND(I1683=110000,R1683&gt;45.9,R1683&lt;=123.4),'[1]Pricing Schedule'!$F$96+('[1]Pricing Schedule'!$F$97*M1683),
IF(AND(I1683=110000,R1683&gt;123.4,R1683&lt;=168.2,M1683&lt;=10),'[1]Pricing Schedule'!$F$103+('[1]Pricing Schedule'!$F$105*M1683),
IF(AND(I1683=110000,R1683&gt;123.4,R1683&lt;=168.2,M1683&gt;10),'[1]Pricing Schedule'!$F$111+('[1]Pricing Schedule'!$F$113*M1683),
IF(AND(I1683=110000,R1683&gt;168.2,R1683&lt;=336.4,M1683&lt;=10),('[1]Pricing Schedule'!$F$103+('[1]Pricing Schedule'!$F$105*M1683))*2,
IF(AND(I1683=110000,R1683&gt;168.2,R1683&lt;=336.4,M1683&gt;10),('[1]Pricing Schedule'!$F$111+('[1]Pricing Schedule'!$F$113*M1683))*2,
IF(AND(I1683=110000,R1683&gt;336.4,R1683&lt;=504.6,M1683&lt;=10),('[1]Pricing Schedule'!$F$103+('[1]Pricing Schedule'!$F$105*M1683))*3,
IF(AND(I1683=110000,R1683&gt;336.4,R1683&lt;=504.6,M1683&gt;10),('[1]Pricing Schedule'!$F$111+('[1]Pricing Schedule'!$F$113*M1683))*3,
IF(AND(I1683=110000,R1683&gt;504.6,R1683&lt;=672.8,M1683&lt;=10),('[1]Pricing Schedule'!$F$103+('[1]Pricing Schedule'!$F$105*M1683))*4,
IF(AND(I1683=110000,R1683&gt;504.6,R1683&lt;=672.8,M1683&gt;10),('[1]Pricing Schedule'!$F$111+('[1]Pricing Schedule'!$F$113*M1683))*4,
IF(AND(I1683=110000,R1683&gt;672.8,R1683&lt;=841,M1683&lt;=10),('[1]Pricing Schedule'!$F$103+('[1]Pricing Schedule'!$F$105*M1683))*5,
IF(AND(I1683=110000,R1683&gt;672.8,R1683&lt;=841,M1683&gt;10),('[1]Pricing Schedule'!$F$111+('[1]Pricing Schedule'!$F$113*M1683))*5,
IF(AND(I1683=110000,R1683&gt;672.8,R1683&lt;=841,M1683&lt;=10),('[1]Pricing Schedule'!$F$103+('[1]Pricing Schedule'!$F$105*M1683))*5,
IF(AND(I1683=110000,R1683&gt;672.8,R1683&lt;=841,M1683&gt;10),('[1]Pricing Schedule'!$F$111+('[1]Pricing Schedule'!$F$113*M1683))*5,
IF(AND(I1683=110000,R1683&gt;1345.6,R1683&lt;=1513.8,M1683&lt;=10),('[1]Pricing Schedule'!$F$103+('[1]Pricing Schedule'!$F$105*M1683))*9,
IF(AND(I1683=110000,R1683&gt;1345.6,R1683&lt;=1513.8,M1683&gt;10),('[1]Pricing Schedule'!$F$111+('[1]Pricing Schedule'!$F$113*M1683))*9,
9999999999)))))))))))))))))))))))))))))))))))))))</f>
        <v>1823460</v>
      </c>
      <c r="T1683" s="21">
        <f>IF(AND(I1683=38000,R1683&lt;=4.5,M1683&gt;8),'[1]Pricing Schedule'!$J$9,
IF(AND(I1683=38000,R1683&lt;=4.5,M1683&lt;=8),'[1]Pricing Schedule'!$J$36,
IF(AND(I1683=38000,R1683&gt;4.5,R1683&lt;=9,M1683&gt;8),'[1]Pricing Schedule'!$J$18,
IF(AND(I1683=38000,R1683&gt;4.5,R1683&lt;=9,M1683&lt;=8),'[1]Pricing Schedule'!$J$36,
IF(AND(I1683=38000,R1683&gt;9,R1683&lt;=12.8,M1683&gt;8),'[1]Pricing Schedule'!$J$27,
IF(AND(I1683=38000,R1683&gt;9,R1683&lt;=12.8,M1683&lt;=8),'[1]Pricing Schedule'!$J$36,
IF(AND(I1683=38000,R1683&gt;12.8,R1683&lt;=22.8),'[1]Pricing Schedule'!$J$36,
IF(AND(I1683=38000,R1683&gt;22.8,R1683&lt;=30.2),'[1]Pricing Schedule'!$J$45,
IF(AND(I1683=38000,R1683&gt;30.2,R1683&lt;=45.9),'[1]Pricing Schedule'!$J$54,
IF(AND(I1683=38000,R1683&gt;45.9,R1683&lt;=123.4),'[1]Pricing Schedule'!$J$97,
IF(AND(I1683=38000,R1683&gt;123.4,R1683&lt;=168.2,M1683&lt;=10),'[1]Pricing Schedule'!$J$105,
IF(AND(I1683=38000,R1683&gt;123.4,R1683&lt;=168.2,M1683&gt;10),'[1]Pricing Schedule'!$J$113,
IF(AND(I1683=38000,R1683&gt;168.2,R1683&lt;=336.4,M1683&lt;=10),('[1]Pricing Schedule'!$J$105),
IF(AND(I1683=38000,R1683&gt;168.2,R1683&lt;=336.4,M1683&gt;10),('[1]Pricing Schedule'!$J$113),
IF(AND(I1683=38000,R1683&gt;336.4,R1683&lt;=504.6,M1683&lt;=10),('[1]Pricing Schedule'!$J$105),
IF(AND(I1683=38000,R1683&gt;336.4,R1683&lt;=504.6,M1683&gt;10),('[1]Pricing Schedule'!$J$113),
IF(AND(I1683=38000,R1683&gt;504.6,R1683&lt;=672.8,M1683&lt;=10),('[1]Pricing Schedule'!$J$105),
IF(AND(I1683=38000,R1683&gt;504.6,R1683&lt;=672.8,M1683&gt;10),('[1]Pricing Schedule'!$J$113),
IF(AND(I1683=110000,R1683&lt;=12.8,M1683&gt;2),'[1]Pricing Schedule'!$J$63,
IF(AND(I1683=110000,R1683&lt;=12.8,M1683&lt;=2),'[1]Pricing Schedule'!$J$97,
IF(AND(I1683=110000,R1683&gt;12.8,R1683&lt;=22.8,M1683&gt;3),'[1]Pricing Schedule'!$J$72,
IF(AND(I1683=110000,R1683&gt;12.8,R1683&lt;=22.8,M1683&lt;=3),'[1]Pricing Schedule'!$J$97,
IF(AND(I1683=110000,R1683&gt;22.8,R1683&lt;=30.2),'[1]Pricing Schedule'!$J$81,
IF(AND(I1683=110000,R1683&gt;30.2,R1683&lt;=45.9),'[1]Pricing Schedule'!$J$90,
IF(AND(I1683=110000,R1683&gt;45.9,R1683&lt;=123.4),'[1]Pricing Schedule'!$J$97,
IF(AND(I1683=110000,R1683&gt;123.4,R1683&lt;=168.2,M1683&lt;=10),'[1]Pricing Schedule'!$J$105,
IF(AND(I1683=110000,R1683&gt;123.4,R1683&lt;=168.2,M1683&gt;10),'[1]Pricing Schedule'!$J$113,
IF(AND(I1683=110000,R1683&gt;168.2,R1683&lt;=336.2,M1683&lt;=10),('[1]Pricing Schedule'!$J$105),
IF(AND(I1683=110000,R1683&gt;168.2,R1683&lt;=336.2,M1683&gt;10),('[1]Pricing Schedule'!$J$113),
IF(AND(I1683=110000,R1683&gt;336.4,R1683&lt;=504.6,M1683&lt;=10),('[1]Pricing Schedule'!$J$105),
IF(AND(I1683=110000,R1683&gt;336.4,R1683&lt;=504.6,M1683&gt;10),('[1]Pricing Schedule'!$J$113),
IF(AND(I1683=110000,R1683&gt;504.6,R1683&lt;=672.8,M1683&lt;=10),('[1]Pricing Schedule'!$J$105),
IF(AND(I1683=110000,R1683&gt;504.6,R1683&lt;=672.8,M1683&gt;10),('[1]Pricing Schedule'!$J$113),
IF(AND(I1683=110000,R1683&gt;672.8,R1683&lt;=841,M1683&lt;=10),('[1]Pricing Schedule'!$J$105),
IF(AND(I1683=110000,R1683&gt;672.8,R1683&lt;=841,M1683&gt;10),('[1]Pricing Schedule'!$J$113),
IF(AND(I1683=110000,R1683&gt;1682,R1683&lt;=1850.2,M1683&lt;=10),('[1]Pricing Schedule'!$J$105),
IF(AND(I1683=110000,R1683&gt;1682,R1683&lt;=1850.2,M1683&gt;10),('[1]Pricing Schedule'!$J$113),
IF(AND(I1683=110000,R1683&gt;2018.4,R1683&lt;=2186.6,M1683&lt;=10),('[1]Pricing Schedule'!$J$105),
IF(AND(I1683=110000,R1683&gt;2018.4,R1683&lt;=2186.6,M1683&gt;10),('[1]Pricing Schedule'!$J$113),999999999)))))))))))))))))))))))))))))))))))))))</f>
        <v>4</v>
      </c>
      <c r="U1683" s="40">
        <f t="shared" si="162"/>
        <v>86831.428571428565</v>
      </c>
      <c r="V1683" s="41">
        <f t="shared" si="163"/>
        <v>11.516567404823796</v>
      </c>
      <c r="Y1683" s="23">
        <v>699</v>
      </c>
      <c r="Z1683" s="23">
        <v>105</v>
      </c>
      <c r="AD1683" s="13"/>
      <c r="AE1683" s="13"/>
      <c r="AF1683" s="13"/>
      <c r="AR1683" s="35"/>
    </row>
    <row r="1684" spans="1:44">
      <c r="A1684" s="23">
        <v>1686</v>
      </c>
      <c r="B1684" s="23">
        <v>1686</v>
      </c>
      <c r="C1684" s="23" t="s">
        <v>2391</v>
      </c>
      <c r="D1684" s="23" t="s">
        <v>168</v>
      </c>
      <c r="E1684" s="23" t="s">
        <v>116</v>
      </c>
      <c r="F1684" s="23" t="s">
        <v>529</v>
      </c>
      <c r="G1684" s="23" t="s">
        <v>530</v>
      </c>
      <c r="H1684" s="23" t="s">
        <v>113</v>
      </c>
      <c r="I1684" s="13">
        <v>38000</v>
      </c>
      <c r="J1684" s="13">
        <v>38000</v>
      </c>
      <c r="K1684" s="23" t="s">
        <v>119</v>
      </c>
      <c r="L1684" s="24">
        <v>19.670999999999999</v>
      </c>
      <c r="M1684" s="37">
        <f t="shared" si="158"/>
        <v>20</v>
      </c>
      <c r="N1684" s="24">
        <v>0.94099999999999995</v>
      </c>
      <c r="O1684" s="13">
        <v>3</v>
      </c>
      <c r="P1684" s="36">
        <f t="shared" si="159"/>
        <v>0.94099999999999995</v>
      </c>
      <c r="Q1684" s="38">
        <f t="shared" si="160"/>
        <v>4.2</v>
      </c>
      <c r="R1684" s="37">
        <f t="shared" si="161"/>
        <v>4.2</v>
      </c>
      <c r="S1684" s="39">
        <f>IF(AND(I1684=38000,R1684&lt;=4.5,M1684&gt;8),'[1]Pricing Schedule'!$F$8+('[1]Pricing Schedule'!$F$9*M1684),
IF(AND(I1684=38000,R1684&lt;=4.5,M1684&lt;=8),'[1]Pricing Schedule'!$F$34+('[1]Pricing Schedule'!$F$36*M1684),
IF(AND(I1684=38000,R1684&gt;4.5,R1684&lt;=9,M1684&gt;8),'[1]Pricing Schedule'!$F$17+('[1]Pricing Schedule'!$F$18*M1684),
IF(AND(I1684=38000,R1684&gt;4.5,R1684&lt;=9,M1684&lt;=8),'[1]Pricing Schedule'!$F$34+('[1]Pricing Schedule'!$F$36*M1684),
IF(AND(I1684=38000,R1684&gt;9,R1684&lt;=12.8,M1684&gt;8),'[1]Pricing Schedule'!$F$26+('[1]Pricing Schedule'!$F$27*M1684),
IF(AND(I1684=38000,R1684&gt;9,R1684&lt;=12.8,M1684&lt;=8),'[1]Pricing Schedule'!$F$34+('[1]Pricing Schedule'!$F$36*M1684),
IF(AND(I1684=38000,R1684&gt;12.8,R1684&lt;=22.8),'[1]Pricing Schedule'!$F$34+('[1]Pricing Schedule'!$F$36*M1684),
IF(AND(I1684=38000,R1684&gt;22.8,R1684&lt;=30.2),'[1]Pricing Schedule'!$F$43+('[1]Pricing Schedule'!$F$45*M1684),
IF(AND(I1684=38000,R1684&gt;30.2,R1684&lt;=45.9),'[1]Pricing Schedule'!$F$52+('[1]Pricing Schedule'!$F$54*M1684),
IF(AND(I1684=38000,R1684&gt;45.9,R1684&lt;=123.4),'[1]Pricing Schedule'!$F$96+('[1]Pricing Schedule'!$F$97*M1684),
IF(AND(I1684=38000,R1684&gt;123.4,R1684&lt;=168.2,M1684&lt;=10),'[1]Pricing Schedule'!$F$103+('[1]Pricing Schedule'!$F$105*M1684),
IF(AND(I1684=38000,R1684&gt;123.4,R1684&lt;=168.2,M1684&gt;10),'[1]Pricing Schedule'!$F$111+('[1]Pricing Schedule'!$F$113*M1684),
IF(AND(I1684=38000,R1684&gt;157.4,R1684&lt;=336.4,M1684&lt;=10),('[1]Pricing Schedule'!$F$103+('[1]Pricing Schedule'!$F$105*M1684))*2,
IF(AND(I1684=38000,R1684&gt;157.4,R1684&lt;=336.4,M1684&gt;10),('[1]Pricing Schedule'!$F$111+('[1]Pricing Schedule'!$F$113*M1684))*2,
IF(AND(I1684=38000,R1684&gt;314.8,R1684&lt;=504.6,M1684&lt;=10),('[1]Pricing Schedule'!$F$103+('[1]Pricing Schedule'!$F$105*M1684))*3,
IF(AND(I1684=38000,R1684&gt;314.8,R1684&lt;=504.6,M1684&gt;10),('[1]Pricing Schedule'!$F$111+('[1]Pricing Schedule'!$F$113*M1684))*3,
IF(AND(I1684=38000,R1684&gt;472.2,R1684&lt;=672.8,M1684&lt;=10),('[1]Pricing Schedule'!$F$103+('[1]Pricing Schedule'!$F$105*M1684))*4,
IF(AND(I1684=38000,R1684&gt;472.2,R1684&lt;=672.8,M1684&gt;10),('[1]Pricing Schedule'!$F$111+('[1]Pricing Schedule'!$F$113*M1684))*4,
IF(AND(I1684=110000,R1684&lt;=12.8,M1684&gt;2),'[1]Pricing Schedule'!$F$62+('[1]Pricing Schedule'!$F$63*M1684),
IF(AND(I1684=110000,R1684&lt;=12.8,M1684&lt;=2),'[1]Pricing Schedule'!$F$96+('[1]Pricing Schedule'!$F$97*M1684),
IF(AND(I1684=110000,R1684&gt;12.8,R1684&lt;=22.8,M1684&gt;3),'[1]Pricing Schedule'!$F$71+('[1]Pricing Schedule'!$F$72*M1684),
IF(AND(I1684=110000,R1684&gt;12.8,R1684&lt;=22.8,M1684&lt;=3),'[1]Pricing Schedule'!$F$96+('[1]Pricing Schedule'!$F$97*M1684),
IF(AND(I1684=110000,R1684&gt;22.8,R1684&lt;=30.2),'[1]Pricing Schedule'!$F$80+('[1]Pricing Schedule'!$F$81*M1684),
IF(AND(I1684=110000,R1684&gt;30.2,R1684&lt;=45.9),'[1]Pricing Schedule'!$F$89+('[1]Pricing Schedule'!$F$90*M1684),
IF(AND(I1684=110000,R1684&gt;45.9,R1684&lt;=123.4),'[1]Pricing Schedule'!$F$96+('[1]Pricing Schedule'!$F$97*M1684),
IF(AND(I1684=110000,R1684&gt;123.4,R1684&lt;=168.2,M1684&lt;=10),'[1]Pricing Schedule'!$F$103+('[1]Pricing Schedule'!$F$105*M1684),
IF(AND(I1684=110000,R1684&gt;123.4,R1684&lt;=168.2,M1684&gt;10),'[1]Pricing Schedule'!$F$111+('[1]Pricing Schedule'!$F$113*M1684),
IF(AND(I1684=110000,R1684&gt;168.2,R1684&lt;=336.4,M1684&lt;=10),('[1]Pricing Schedule'!$F$103+('[1]Pricing Schedule'!$F$105*M1684))*2,
IF(AND(I1684=110000,R1684&gt;168.2,R1684&lt;=336.4,M1684&gt;10),('[1]Pricing Schedule'!$F$111+('[1]Pricing Schedule'!$F$113*M1684))*2,
IF(AND(I1684=110000,R1684&gt;336.4,R1684&lt;=504.6,M1684&lt;=10),('[1]Pricing Schedule'!$F$103+('[1]Pricing Schedule'!$F$105*M1684))*3,
IF(AND(I1684=110000,R1684&gt;336.4,R1684&lt;=504.6,M1684&gt;10),('[1]Pricing Schedule'!$F$111+('[1]Pricing Schedule'!$F$113*M1684))*3,
IF(AND(I1684=110000,R1684&gt;504.6,R1684&lt;=672.8,M1684&lt;=10),('[1]Pricing Schedule'!$F$103+('[1]Pricing Schedule'!$F$105*M1684))*4,
IF(AND(I1684=110000,R1684&gt;504.6,R1684&lt;=672.8,M1684&gt;10),('[1]Pricing Schedule'!$F$111+('[1]Pricing Schedule'!$F$113*M1684))*4,
IF(AND(I1684=110000,R1684&gt;672.8,R1684&lt;=841,M1684&lt;=10),('[1]Pricing Schedule'!$F$103+('[1]Pricing Schedule'!$F$105*M1684))*5,
IF(AND(I1684=110000,R1684&gt;672.8,R1684&lt;=841,M1684&gt;10),('[1]Pricing Schedule'!$F$111+('[1]Pricing Schedule'!$F$113*M1684))*5,
IF(AND(I1684=110000,R1684&gt;672.8,R1684&lt;=841,M1684&lt;=10),('[1]Pricing Schedule'!$F$103+('[1]Pricing Schedule'!$F$105*M1684))*5,
IF(AND(I1684=110000,R1684&gt;672.8,R1684&lt;=841,M1684&gt;10),('[1]Pricing Schedule'!$F$111+('[1]Pricing Schedule'!$F$113*M1684))*5,
IF(AND(I1684=110000,R1684&gt;1345.6,R1684&lt;=1513.8,M1684&lt;=10),('[1]Pricing Schedule'!$F$103+('[1]Pricing Schedule'!$F$105*M1684))*9,
IF(AND(I1684=110000,R1684&gt;1345.6,R1684&lt;=1513.8,M1684&gt;10),('[1]Pricing Schedule'!$F$111+('[1]Pricing Schedule'!$F$113*M1684))*9,
9999999999)))))))))))))))))))))))))))))))))))))))</f>
        <v>1914140</v>
      </c>
      <c r="T1684" s="21">
        <f>IF(AND(I1684=38000,R1684&lt;=4.5,M1684&gt;8),'[1]Pricing Schedule'!$J$9,
IF(AND(I1684=38000,R1684&lt;=4.5,M1684&lt;=8),'[1]Pricing Schedule'!$J$36,
IF(AND(I1684=38000,R1684&gt;4.5,R1684&lt;=9,M1684&gt;8),'[1]Pricing Schedule'!$J$18,
IF(AND(I1684=38000,R1684&gt;4.5,R1684&lt;=9,M1684&lt;=8),'[1]Pricing Schedule'!$J$36,
IF(AND(I1684=38000,R1684&gt;9,R1684&lt;=12.8,M1684&gt;8),'[1]Pricing Schedule'!$J$27,
IF(AND(I1684=38000,R1684&gt;9,R1684&lt;=12.8,M1684&lt;=8),'[1]Pricing Schedule'!$J$36,
IF(AND(I1684=38000,R1684&gt;12.8,R1684&lt;=22.8),'[1]Pricing Schedule'!$J$36,
IF(AND(I1684=38000,R1684&gt;22.8,R1684&lt;=30.2),'[1]Pricing Schedule'!$J$45,
IF(AND(I1684=38000,R1684&gt;30.2,R1684&lt;=45.9),'[1]Pricing Schedule'!$J$54,
IF(AND(I1684=38000,R1684&gt;45.9,R1684&lt;=123.4),'[1]Pricing Schedule'!$J$97,
IF(AND(I1684=38000,R1684&gt;123.4,R1684&lt;=168.2,M1684&lt;=10),'[1]Pricing Schedule'!$J$105,
IF(AND(I1684=38000,R1684&gt;123.4,R1684&lt;=168.2,M1684&gt;10),'[1]Pricing Schedule'!$J$113,
IF(AND(I1684=38000,R1684&gt;168.2,R1684&lt;=336.4,M1684&lt;=10),('[1]Pricing Schedule'!$J$105),
IF(AND(I1684=38000,R1684&gt;168.2,R1684&lt;=336.4,M1684&gt;10),('[1]Pricing Schedule'!$J$113),
IF(AND(I1684=38000,R1684&gt;336.4,R1684&lt;=504.6,M1684&lt;=10),('[1]Pricing Schedule'!$J$105),
IF(AND(I1684=38000,R1684&gt;336.4,R1684&lt;=504.6,M1684&gt;10),('[1]Pricing Schedule'!$J$113),
IF(AND(I1684=38000,R1684&gt;504.6,R1684&lt;=672.8,M1684&lt;=10),('[1]Pricing Schedule'!$J$105),
IF(AND(I1684=38000,R1684&gt;504.6,R1684&lt;=672.8,M1684&gt;10),('[1]Pricing Schedule'!$J$113),
IF(AND(I1684=110000,R1684&lt;=12.8,M1684&gt;2),'[1]Pricing Schedule'!$J$63,
IF(AND(I1684=110000,R1684&lt;=12.8,M1684&lt;=2),'[1]Pricing Schedule'!$J$97,
IF(AND(I1684=110000,R1684&gt;12.8,R1684&lt;=22.8,M1684&gt;3),'[1]Pricing Schedule'!$J$72,
IF(AND(I1684=110000,R1684&gt;12.8,R1684&lt;=22.8,M1684&lt;=3),'[1]Pricing Schedule'!$J$97,
IF(AND(I1684=110000,R1684&gt;22.8,R1684&lt;=30.2),'[1]Pricing Schedule'!$J$81,
IF(AND(I1684=110000,R1684&gt;30.2,R1684&lt;=45.9),'[1]Pricing Schedule'!$J$90,
IF(AND(I1684=110000,R1684&gt;45.9,R1684&lt;=123.4),'[1]Pricing Schedule'!$J$97,
IF(AND(I1684=110000,R1684&gt;123.4,R1684&lt;=168.2,M1684&lt;=10),'[1]Pricing Schedule'!$J$105,
IF(AND(I1684=110000,R1684&gt;123.4,R1684&lt;=168.2,M1684&gt;10),'[1]Pricing Schedule'!$J$113,
IF(AND(I1684=110000,R1684&gt;168.2,R1684&lt;=336.2,M1684&lt;=10),('[1]Pricing Schedule'!$J$105),
IF(AND(I1684=110000,R1684&gt;168.2,R1684&lt;=336.2,M1684&gt;10),('[1]Pricing Schedule'!$J$113),
IF(AND(I1684=110000,R1684&gt;336.4,R1684&lt;=504.6,M1684&lt;=10),('[1]Pricing Schedule'!$J$105),
IF(AND(I1684=110000,R1684&gt;336.4,R1684&lt;=504.6,M1684&gt;10),('[1]Pricing Schedule'!$J$113),
IF(AND(I1684=110000,R1684&gt;504.6,R1684&lt;=672.8,M1684&lt;=10),('[1]Pricing Schedule'!$J$105),
IF(AND(I1684=110000,R1684&gt;504.6,R1684&lt;=672.8,M1684&gt;10),('[1]Pricing Schedule'!$J$113),
IF(AND(I1684=110000,R1684&gt;672.8,R1684&lt;=841,M1684&lt;=10),('[1]Pricing Schedule'!$J$105),
IF(AND(I1684=110000,R1684&gt;672.8,R1684&lt;=841,M1684&gt;10),('[1]Pricing Schedule'!$J$113),
IF(AND(I1684=110000,R1684&gt;1682,R1684&lt;=1850.2,M1684&lt;=10),('[1]Pricing Schedule'!$J$105),
IF(AND(I1684=110000,R1684&gt;1682,R1684&lt;=1850.2,M1684&gt;10),('[1]Pricing Schedule'!$J$113),
IF(AND(I1684=110000,R1684&gt;2018.4,R1684&lt;=2186.6,M1684&lt;=10),('[1]Pricing Schedule'!$J$105),
IF(AND(I1684=110000,R1684&gt;2018.4,R1684&lt;=2186.6,M1684&gt;10),('[1]Pricing Schedule'!$J$113),999999999)))))))))))))))))))))))))))))))))))))))</f>
        <v>1</v>
      </c>
      <c r="U1684" s="40">
        <f t="shared" si="162"/>
        <v>455747.61904761905</v>
      </c>
      <c r="V1684" s="41">
        <f t="shared" si="163"/>
        <v>2.1941968717021743</v>
      </c>
      <c r="Y1684" s="23">
        <v>642</v>
      </c>
      <c r="Z1684" s="23">
        <v>233</v>
      </c>
      <c r="AD1684" s="13"/>
      <c r="AE1684" s="13"/>
      <c r="AF1684" s="13"/>
      <c r="AR1684" s="35"/>
    </row>
    <row r="1685" spans="1:44">
      <c r="A1685" s="23">
        <v>1687</v>
      </c>
      <c r="B1685" s="23">
        <v>1687</v>
      </c>
      <c r="C1685" s="23" t="s">
        <v>2392</v>
      </c>
      <c r="D1685" s="23" t="s">
        <v>116</v>
      </c>
      <c r="E1685" s="23" t="s">
        <v>116</v>
      </c>
      <c r="F1685" s="23" t="s">
        <v>236</v>
      </c>
      <c r="G1685" s="23" t="s">
        <v>237</v>
      </c>
      <c r="H1685" s="23" t="s">
        <v>113</v>
      </c>
      <c r="I1685" s="13">
        <v>38000</v>
      </c>
      <c r="J1685" s="13">
        <v>38000</v>
      </c>
      <c r="K1685" s="23" t="s">
        <v>119</v>
      </c>
      <c r="L1685" s="24">
        <v>17.823</v>
      </c>
      <c r="M1685" s="37">
        <f t="shared" si="158"/>
        <v>18</v>
      </c>
      <c r="N1685" s="24">
        <v>2.3439999999999999</v>
      </c>
      <c r="O1685" s="13">
        <v>3</v>
      </c>
      <c r="P1685" s="36">
        <f t="shared" si="159"/>
        <v>1.758</v>
      </c>
      <c r="Q1685" s="38">
        <f t="shared" si="160"/>
        <v>8.4</v>
      </c>
      <c r="R1685" s="37">
        <f t="shared" si="161"/>
        <v>8.4</v>
      </c>
      <c r="S1685" s="39">
        <f>IF(AND(I1685=38000,R1685&lt;=4.5,M1685&gt;8),'[1]Pricing Schedule'!$F$8+('[1]Pricing Schedule'!$F$9*M1685),
IF(AND(I1685=38000,R1685&lt;=4.5,M1685&lt;=8),'[1]Pricing Schedule'!$F$34+('[1]Pricing Schedule'!$F$36*M1685),
IF(AND(I1685=38000,R1685&gt;4.5,R1685&lt;=9,M1685&gt;8),'[1]Pricing Schedule'!$F$17+('[1]Pricing Schedule'!$F$18*M1685),
IF(AND(I1685=38000,R1685&gt;4.5,R1685&lt;=9,M1685&lt;=8),'[1]Pricing Schedule'!$F$34+('[1]Pricing Schedule'!$F$36*M1685),
IF(AND(I1685=38000,R1685&gt;9,R1685&lt;=12.8,M1685&gt;8),'[1]Pricing Schedule'!$F$26+('[1]Pricing Schedule'!$F$27*M1685),
IF(AND(I1685=38000,R1685&gt;9,R1685&lt;=12.8,M1685&lt;=8),'[1]Pricing Schedule'!$F$34+('[1]Pricing Schedule'!$F$36*M1685),
IF(AND(I1685=38000,R1685&gt;12.8,R1685&lt;=22.8),'[1]Pricing Schedule'!$F$34+('[1]Pricing Schedule'!$F$36*M1685),
IF(AND(I1685=38000,R1685&gt;22.8,R1685&lt;=30.2),'[1]Pricing Schedule'!$F$43+('[1]Pricing Schedule'!$F$45*M1685),
IF(AND(I1685=38000,R1685&gt;30.2,R1685&lt;=45.9),'[1]Pricing Schedule'!$F$52+('[1]Pricing Schedule'!$F$54*M1685),
IF(AND(I1685=38000,R1685&gt;45.9,R1685&lt;=123.4),'[1]Pricing Schedule'!$F$96+('[1]Pricing Schedule'!$F$97*M1685),
IF(AND(I1685=38000,R1685&gt;123.4,R1685&lt;=168.2,M1685&lt;=10),'[1]Pricing Schedule'!$F$103+('[1]Pricing Schedule'!$F$105*M1685),
IF(AND(I1685=38000,R1685&gt;123.4,R1685&lt;=168.2,M1685&gt;10),'[1]Pricing Schedule'!$F$111+('[1]Pricing Schedule'!$F$113*M1685),
IF(AND(I1685=38000,R1685&gt;157.4,R1685&lt;=336.4,M1685&lt;=10),('[1]Pricing Schedule'!$F$103+('[1]Pricing Schedule'!$F$105*M1685))*2,
IF(AND(I1685=38000,R1685&gt;157.4,R1685&lt;=336.4,M1685&gt;10),('[1]Pricing Schedule'!$F$111+('[1]Pricing Schedule'!$F$113*M1685))*2,
IF(AND(I1685=38000,R1685&gt;314.8,R1685&lt;=504.6,M1685&lt;=10),('[1]Pricing Schedule'!$F$103+('[1]Pricing Schedule'!$F$105*M1685))*3,
IF(AND(I1685=38000,R1685&gt;314.8,R1685&lt;=504.6,M1685&gt;10),('[1]Pricing Schedule'!$F$111+('[1]Pricing Schedule'!$F$113*M1685))*3,
IF(AND(I1685=38000,R1685&gt;472.2,R1685&lt;=672.8,M1685&lt;=10),('[1]Pricing Schedule'!$F$103+('[1]Pricing Schedule'!$F$105*M1685))*4,
IF(AND(I1685=38000,R1685&gt;472.2,R1685&lt;=672.8,M1685&gt;10),('[1]Pricing Schedule'!$F$111+('[1]Pricing Schedule'!$F$113*M1685))*4,
IF(AND(I1685=110000,R1685&lt;=12.8,M1685&gt;2),'[1]Pricing Schedule'!$F$62+('[1]Pricing Schedule'!$F$63*M1685),
IF(AND(I1685=110000,R1685&lt;=12.8,M1685&lt;=2),'[1]Pricing Schedule'!$F$96+('[1]Pricing Schedule'!$F$97*M1685),
IF(AND(I1685=110000,R1685&gt;12.8,R1685&lt;=22.8,M1685&gt;3),'[1]Pricing Schedule'!$F$71+('[1]Pricing Schedule'!$F$72*M1685),
IF(AND(I1685=110000,R1685&gt;12.8,R1685&lt;=22.8,M1685&lt;=3),'[1]Pricing Schedule'!$F$96+('[1]Pricing Schedule'!$F$97*M1685),
IF(AND(I1685=110000,R1685&gt;22.8,R1685&lt;=30.2),'[1]Pricing Schedule'!$F$80+('[1]Pricing Schedule'!$F$81*M1685),
IF(AND(I1685=110000,R1685&gt;30.2,R1685&lt;=45.9),'[1]Pricing Schedule'!$F$89+('[1]Pricing Schedule'!$F$90*M1685),
IF(AND(I1685=110000,R1685&gt;45.9,R1685&lt;=123.4),'[1]Pricing Schedule'!$F$96+('[1]Pricing Schedule'!$F$97*M1685),
IF(AND(I1685=110000,R1685&gt;123.4,R1685&lt;=168.2,M1685&lt;=10),'[1]Pricing Schedule'!$F$103+('[1]Pricing Schedule'!$F$105*M1685),
IF(AND(I1685=110000,R1685&gt;123.4,R1685&lt;=168.2,M1685&gt;10),'[1]Pricing Schedule'!$F$111+('[1]Pricing Schedule'!$F$113*M1685),
IF(AND(I1685=110000,R1685&gt;168.2,R1685&lt;=336.4,M1685&lt;=10),('[1]Pricing Schedule'!$F$103+('[1]Pricing Schedule'!$F$105*M1685))*2,
IF(AND(I1685=110000,R1685&gt;168.2,R1685&lt;=336.4,M1685&gt;10),('[1]Pricing Schedule'!$F$111+('[1]Pricing Schedule'!$F$113*M1685))*2,
IF(AND(I1685=110000,R1685&gt;336.4,R1685&lt;=504.6,M1685&lt;=10),('[1]Pricing Schedule'!$F$103+('[1]Pricing Schedule'!$F$105*M1685))*3,
IF(AND(I1685=110000,R1685&gt;336.4,R1685&lt;=504.6,M1685&gt;10),('[1]Pricing Schedule'!$F$111+('[1]Pricing Schedule'!$F$113*M1685))*3,
IF(AND(I1685=110000,R1685&gt;504.6,R1685&lt;=672.8,M1685&lt;=10),('[1]Pricing Schedule'!$F$103+('[1]Pricing Schedule'!$F$105*M1685))*4,
IF(AND(I1685=110000,R1685&gt;504.6,R1685&lt;=672.8,M1685&gt;10),('[1]Pricing Schedule'!$F$111+('[1]Pricing Schedule'!$F$113*M1685))*4,
IF(AND(I1685=110000,R1685&gt;672.8,R1685&lt;=841,M1685&lt;=10),('[1]Pricing Schedule'!$F$103+('[1]Pricing Schedule'!$F$105*M1685))*5,
IF(AND(I1685=110000,R1685&gt;672.8,R1685&lt;=841,M1685&gt;10),('[1]Pricing Schedule'!$F$111+('[1]Pricing Schedule'!$F$113*M1685))*5,
IF(AND(I1685=110000,R1685&gt;672.8,R1685&lt;=841,M1685&lt;=10),('[1]Pricing Schedule'!$F$103+('[1]Pricing Schedule'!$F$105*M1685))*5,
IF(AND(I1685=110000,R1685&gt;672.8,R1685&lt;=841,M1685&gt;10),('[1]Pricing Schedule'!$F$111+('[1]Pricing Schedule'!$F$113*M1685))*5,
IF(AND(I1685=110000,R1685&gt;1345.6,R1685&lt;=1513.8,M1685&lt;=10),('[1]Pricing Schedule'!$F$103+('[1]Pricing Schedule'!$F$105*M1685))*9,
IF(AND(I1685=110000,R1685&gt;1345.6,R1685&lt;=1513.8,M1685&gt;10),('[1]Pricing Schedule'!$F$111+('[1]Pricing Schedule'!$F$113*M1685))*9,
9999999999)))))))))))))))))))))))))))))))))))))))</f>
        <v>1854100</v>
      </c>
      <c r="T1685" s="21">
        <f>IF(AND(I1685=38000,R1685&lt;=4.5,M1685&gt;8),'[1]Pricing Schedule'!$J$9,
IF(AND(I1685=38000,R1685&lt;=4.5,M1685&lt;=8),'[1]Pricing Schedule'!$J$36,
IF(AND(I1685=38000,R1685&gt;4.5,R1685&lt;=9,M1685&gt;8),'[1]Pricing Schedule'!$J$18,
IF(AND(I1685=38000,R1685&gt;4.5,R1685&lt;=9,M1685&lt;=8),'[1]Pricing Schedule'!$J$36,
IF(AND(I1685=38000,R1685&gt;9,R1685&lt;=12.8,M1685&gt;8),'[1]Pricing Schedule'!$J$27,
IF(AND(I1685=38000,R1685&gt;9,R1685&lt;=12.8,M1685&lt;=8),'[1]Pricing Schedule'!$J$36,
IF(AND(I1685=38000,R1685&gt;12.8,R1685&lt;=22.8),'[1]Pricing Schedule'!$J$36,
IF(AND(I1685=38000,R1685&gt;22.8,R1685&lt;=30.2),'[1]Pricing Schedule'!$J$45,
IF(AND(I1685=38000,R1685&gt;30.2,R1685&lt;=45.9),'[1]Pricing Schedule'!$J$54,
IF(AND(I1685=38000,R1685&gt;45.9,R1685&lt;=123.4),'[1]Pricing Schedule'!$J$97,
IF(AND(I1685=38000,R1685&gt;123.4,R1685&lt;=168.2,M1685&lt;=10),'[1]Pricing Schedule'!$J$105,
IF(AND(I1685=38000,R1685&gt;123.4,R1685&lt;=168.2,M1685&gt;10),'[1]Pricing Schedule'!$J$113,
IF(AND(I1685=38000,R1685&gt;168.2,R1685&lt;=336.4,M1685&lt;=10),('[1]Pricing Schedule'!$J$105),
IF(AND(I1685=38000,R1685&gt;168.2,R1685&lt;=336.4,M1685&gt;10),('[1]Pricing Schedule'!$J$113),
IF(AND(I1685=38000,R1685&gt;336.4,R1685&lt;=504.6,M1685&lt;=10),('[1]Pricing Schedule'!$J$105),
IF(AND(I1685=38000,R1685&gt;336.4,R1685&lt;=504.6,M1685&gt;10),('[1]Pricing Schedule'!$J$113),
IF(AND(I1685=38000,R1685&gt;504.6,R1685&lt;=672.8,M1685&lt;=10),('[1]Pricing Schedule'!$J$105),
IF(AND(I1685=38000,R1685&gt;504.6,R1685&lt;=672.8,M1685&gt;10),('[1]Pricing Schedule'!$J$113),
IF(AND(I1685=110000,R1685&lt;=12.8,M1685&gt;2),'[1]Pricing Schedule'!$J$63,
IF(AND(I1685=110000,R1685&lt;=12.8,M1685&lt;=2),'[1]Pricing Schedule'!$J$97,
IF(AND(I1685=110000,R1685&gt;12.8,R1685&lt;=22.8,M1685&gt;3),'[1]Pricing Schedule'!$J$72,
IF(AND(I1685=110000,R1685&gt;12.8,R1685&lt;=22.8,M1685&lt;=3),'[1]Pricing Schedule'!$J$97,
IF(AND(I1685=110000,R1685&gt;22.8,R1685&lt;=30.2),'[1]Pricing Schedule'!$J$81,
IF(AND(I1685=110000,R1685&gt;30.2,R1685&lt;=45.9),'[1]Pricing Schedule'!$J$90,
IF(AND(I1685=110000,R1685&gt;45.9,R1685&lt;=123.4),'[1]Pricing Schedule'!$J$97,
IF(AND(I1685=110000,R1685&gt;123.4,R1685&lt;=168.2,M1685&lt;=10),'[1]Pricing Schedule'!$J$105,
IF(AND(I1685=110000,R1685&gt;123.4,R1685&lt;=168.2,M1685&gt;10),'[1]Pricing Schedule'!$J$113,
IF(AND(I1685=110000,R1685&gt;168.2,R1685&lt;=336.2,M1685&lt;=10),('[1]Pricing Schedule'!$J$105),
IF(AND(I1685=110000,R1685&gt;168.2,R1685&lt;=336.2,M1685&gt;10),('[1]Pricing Schedule'!$J$113),
IF(AND(I1685=110000,R1685&gt;336.4,R1685&lt;=504.6,M1685&lt;=10),('[1]Pricing Schedule'!$J$105),
IF(AND(I1685=110000,R1685&gt;336.4,R1685&lt;=504.6,M1685&gt;10),('[1]Pricing Schedule'!$J$113),
IF(AND(I1685=110000,R1685&gt;504.6,R1685&lt;=672.8,M1685&lt;=10),('[1]Pricing Schedule'!$J$105),
IF(AND(I1685=110000,R1685&gt;504.6,R1685&lt;=672.8,M1685&gt;10),('[1]Pricing Schedule'!$J$113),
IF(AND(I1685=110000,R1685&gt;672.8,R1685&lt;=841,M1685&lt;=10),('[1]Pricing Schedule'!$J$105),
IF(AND(I1685=110000,R1685&gt;672.8,R1685&lt;=841,M1685&gt;10),('[1]Pricing Schedule'!$J$113),
IF(AND(I1685=110000,R1685&gt;1682,R1685&lt;=1850.2,M1685&lt;=10),('[1]Pricing Schedule'!$J$105),
IF(AND(I1685=110000,R1685&gt;1682,R1685&lt;=1850.2,M1685&gt;10),('[1]Pricing Schedule'!$J$113),
IF(AND(I1685=110000,R1685&gt;2018.4,R1685&lt;=2186.6,M1685&lt;=10),('[1]Pricing Schedule'!$J$105),
IF(AND(I1685=110000,R1685&gt;2018.4,R1685&lt;=2186.6,M1685&gt;10),('[1]Pricing Schedule'!$J$113),999999999)))))))))))))))))))))))))))))))))))))))</f>
        <v>2</v>
      </c>
      <c r="U1685" s="40">
        <f t="shared" si="162"/>
        <v>220726.19047619047</v>
      </c>
      <c r="V1685" s="41">
        <f t="shared" si="163"/>
        <v>4.5304999730327387</v>
      </c>
      <c r="Y1685" s="23">
        <v>189</v>
      </c>
      <c r="Z1685" s="23">
        <v>105</v>
      </c>
      <c r="AD1685" s="13"/>
      <c r="AE1685" s="13"/>
      <c r="AF1685" s="13"/>
      <c r="AR1685" s="35"/>
    </row>
    <row r="1686" spans="1:44">
      <c r="A1686" s="23">
        <v>1688</v>
      </c>
      <c r="B1686" s="23">
        <v>1688</v>
      </c>
      <c r="C1686" s="23" t="s">
        <v>2393</v>
      </c>
      <c r="D1686" s="23" t="s">
        <v>116</v>
      </c>
      <c r="E1686" s="23" t="s">
        <v>116</v>
      </c>
      <c r="F1686" s="23" t="s">
        <v>529</v>
      </c>
      <c r="G1686" s="23" t="s">
        <v>530</v>
      </c>
      <c r="H1686" s="23" t="s">
        <v>113</v>
      </c>
      <c r="I1686" s="13">
        <v>38000</v>
      </c>
      <c r="J1686" s="13">
        <v>38000</v>
      </c>
      <c r="K1686" s="23" t="s">
        <v>119</v>
      </c>
      <c r="L1686" s="24">
        <v>18.09</v>
      </c>
      <c r="M1686" s="37">
        <f t="shared" si="158"/>
        <v>19</v>
      </c>
      <c r="N1686" s="24">
        <v>1.022</v>
      </c>
      <c r="O1686" s="13">
        <v>3</v>
      </c>
      <c r="P1686" s="36">
        <f t="shared" si="159"/>
        <v>1.022</v>
      </c>
      <c r="Q1686" s="38">
        <f t="shared" si="160"/>
        <v>4.2</v>
      </c>
      <c r="R1686" s="37">
        <f t="shared" si="161"/>
        <v>4.2</v>
      </c>
      <c r="S1686" s="39">
        <f>IF(AND(I1686=38000,R1686&lt;=4.5,M1686&gt;8),'[1]Pricing Schedule'!$F$8+('[1]Pricing Schedule'!$F$9*M1686),
IF(AND(I1686=38000,R1686&lt;=4.5,M1686&lt;=8),'[1]Pricing Schedule'!$F$34+('[1]Pricing Schedule'!$F$36*M1686),
IF(AND(I1686=38000,R1686&gt;4.5,R1686&lt;=9,M1686&gt;8),'[1]Pricing Schedule'!$F$17+('[1]Pricing Schedule'!$F$18*M1686),
IF(AND(I1686=38000,R1686&gt;4.5,R1686&lt;=9,M1686&lt;=8),'[1]Pricing Schedule'!$F$34+('[1]Pricing Schedule'!$F$36*M1686),
IF(AND(I1686=38000,R1686&gt;9,R1686&lt;=12.8,M1686&gt;8),'[1]Pricing Schedule'!$F$26+('[1]Pricing Schedule'!$F$27*M1686),
IF(AND(I1686=38000,R1686&gt;9,R1686&lt;=12.8,M1686&lt;=8),'[1]Pricing Schedule'!$F$34+('[1]Pricing Schedule'!$F$36*M1686),
IF(AND(I1686=38000,R1686&gt;12.8,R1686&lt;=22.8),'[1]Pricing Schedule'!$F$34+('[1]Pricing Schedule'!$F$36*M1686),
IF(AND(I1686=38000,R1686&gt;22.8,R1686&lt;=30.2),'[1]Pricing Schedule'!$F$43+('[1]Pricing Schedule'!$F$45*M1686),
IF(AND(I1686=38000,R1686&gt;30.2,R1686&lt;=45.9),'[1]Pricing Schedule'!$F$52+('[1]Pricing Schedule'!$F$54*M1686),
IF(AND(I1686=38000,R1686&gt;45.9,R1686&lt;=123.4),'[1]Pricing Schedule'!$F$96+('[1]Pricing Schedule'!$F$97*M1686),
IF(AND(I1686=38000,R1686&gt;123.4,R1686&lt;=168.2,M1686&lt;=10),'[1]Pricing Schedule'!$F$103+('[1]Pricing Schedule'!$F$105*M1686),
IF(AND(I1686=38000,R1686&gt;123.4,R1686&lt;=168.2,M1686&gt;10),'[1]Pricing Schedule'!$F$111+('[1]Pricing Schedule'!$F$113*M1686),
IF(AND(I1686=38000,R1686&gt;157.4,R1686&lt;=336.4,M1686&lt;=10),('[1]Pricing Schedule'!$F$103+('[1]Pricing Schedule'!$F$105*M1686))*2,
IF(AND(I1686=38000,R1686&gt;157.4,R1686&lt;=336.4,M1686&gt;10),('[1]Pricing Schedule'!$F$111+('[1]Pricing Schedule'!$F$113*M1686))*2,
IF(AND(I1686=38000,R1686&gt;314.8,R1686&lt;=504.6,M1686&lt;=10),('[1]Pricing Schedule'!$F$103+('[1]Pricing Schedule'!$F$105*M1686))*3,
IF(AND(I1686=38000,R1686&gt;314.8,R1686&lt;=504.6,M1686&gt;10),('[1]Pricing Schedule'!$F$111+('[1]Pricing Schedule'!$F$113*M1686))*3,
IF(AND(I1686=38000,R1686&gt;472.2,R1686&lt;=672.8,M1686&lt;=10),('[1]Pricing Schedule'!$F$103+('[1]Pricing Schedule'!$F$105*M1686))*4,
IF(AND(I1686=38000,R1686&gt;472.2,R1686&lt;=672.8,M1686&gt;10),('[1]Pricing Schedule'!$F$111+('[1]Pricing Schedule'!$F$113*M1686))*4,
IF(AND(I1686=110000,R1686&lt;=12.8,M1686&gt;2),'[1]Pricing Schedule'!$F$62+('[1]Pricing Schedule'!$F$63*M1686),
IF(AND(I1686=110000,R1686&lt;=12.8,M1686&lt;=2),'[1]Pricing Schedule'!$F$96+('[1]Pricing Schedule'!$F$97*M1686),
IF(AND(I1686=110000,R1686&gt;12.8,R1686&lt;=22.8,M1686&gt;3),'[1]Pricing Schedule'!$F$71+('[1]Pricing Schedule'!$F$72*M1686),
IF(AND(I1686=110000,R1686&gt;12.8,R1686&lt;=22.8,M1686&lt;=3),'[1]Pricing Schedule'!$F$96+('[1]Pricing Schedule'!$F$97*M1686),
IF(AND(I1686=110000,R1686&gt;22.8,R1686&lt;=30.2),'[1]Pricing Schedule'!$F$80+('[1]Pricing Schedule'!$F$81*M1686),
IF(AND(I1686=110000,R1686&gt;30.2,R1686&lt;=45.9),'[1]Pricing Schedule'!$F$89+('[1]Pricing Schedule'!$F$90*M1686),
IF(AND(I1686=110000,R1686&gt;45.9,R1686&lt;=123.4),'[1]Pricing Schedule'!$F$96+('[1]Pricing Schedule'!$F$97*M1686),
IF(AND(I1686=110000,R1686&gt;123.4,R1686&lt;=168.2,M1686&lt;=10),'[1]Pricing Schedule'!$F$103+('[1]Pricing Schedule'!$F$105*M1686),
IF(AND(I1686=110000,R1686&gt;123.4,R1686&lt;=168.2,M1686&gt;10),'[1]Pricing Schedule'!$F$111+('[1]Pricing Schedule'!$F$113*M1686),
IF(AND(I1686=110000,R1686&gt;168.2,R1686&lt;=336.4,M1686&lt;=10),('[1]Pricing Schedule'!$F$103+('[1]Pricing Schedule'!$F$105*M1686))*2,
IF(AND(I1686=110000,R1686&gt;168.2,R1686&lt;=336.4,M1686&gt;10),('[1]Pricing Schedule'!$F$111+('[1]Pricing Schedule'!$F$113*M1686))*2,
IF(AND(I1686=110000,R1686&gt;336.4,R1686&lt;=504.6,M1686&lt;=10),('[1]Pricing Schedule'!$F$103+('[1]Pricing Schedule'!$F$105*M1686))*3,
IF(AND(I1686=110000,R1686&gt;336.4,R1686&lt;=504.6,M1686&gt;10),('[1]Pricing Schedule'!$F$111+('[1]Pricing Schedule'!$F$113*M1686))*3,
IF(AND(I1686=110000,R1686&gt;504.6,R1686&lt;=672.8,M1686&lt;=10),('[1]Pricing Schedule'!$F$103+('[1]Pricing Schedule'!$F$105*M1686))*4,
IF(AND(I1686=110000,R1686&gt;504.6,R1686&lt;=672.8,M1686&gt;10),('[1]Pricing Schedule'!$F$111+('[1]Pricing Schedule'!$F$113*M1686))*4,
IF(AND(I1686=110000,R1686&gt;672.8,R1686&lt;=841,M1686&lt;=10),('[1]Pricing Schedule'!$F$103+('[1]Pricing Schedule'!$F$105*M1686))*5,
IF(AND(I1686=110000,R1686&gt;672.8,R1686&lt;=841,M1686&gt;10),('[1]Pricing Schedule'!$F$111+('[1]Pricing Schedule'!$F$113*M1686))*5,
IF(AND(I1686=110000,R1686&gt;672.8,R1686&lt;=841,M1686&lt;=10),('[1]Pricing Schedule'!$F$103+('[1]Pricing Schedule'!$F$105*M1686))*5,
IF(AND(I1686=110000,R1686&gt;672.8,R1686&lt;=841,M1686&gt;10),('[1]Pricing Schedule'!$F$111+('[1]Pricing Schedule'!$F$113*M1686))*5,
IF(AND(I1686=110000,R1686&gt;1345.6,R1686&lt;=1513.8,M1686&lt;=10),('[1]Pricing Schedule'!$F$103+('[1]Pricing Schedule'!$F$105*M1686))*9,
IF(AND(I1686=110000,R1686&gt;1345.6,R1686&lt;=1513.8,M1686&gt;10),('[1]Pricing Schedule'!$F$111+('[1]Pricing Schedule'!$F$113*M1686))*9,
9999999999)))))))))))))))))))))))))))))))))))))))</f>
        <v>1861440</v>
      </c>
      <c r="T1686" s="21">
        <f>IF(AND(I1686=38000,R1686&lt;=4.5,M1686&gt;8),'[1]Pricing Schedule'!$J$9,
IF(AND(I1686=38000,R1686&lt;=4.5,M1686&lt;=8),'[1]Pricing Schedule'!$J$36,
IF(AND(I1686=38000,R1686&gt;4.5,R1686&lt;=9,M1686&gt;8),'[1]Pricing Schedule'!$J$18,
IF(AND(I1686=38000,R1686&gt;4.5,R1686&lt;=9,M1686&lt;=8),'[1]Pricing Schedule'!$J$36,
IF(AND(I1686=38000,R1686&gt;9,R1686&lt;=12.8,M1686&gt;8),'[1]Pricing Schedule'!$J$27,
IF(AND(I1686=38000,R1686&gt;9,R1686&lt;=12.8,M1686&lt;=8),'[1]Pricing Schedule'!$J$36,
IF(AND(I1686=38000,R1686&gt;12.8,R1686&lt;=22.8),'[1]Pricing Schedule'!$J$36,
IF(AND(I1686=38000,R1686&gt;22.8,R1686&lt;=30.2),'[1]Pricing Schedule'!$J$45,
IF(AND(I1686=38000,R1686&gt;30.2,R1686&lt;=45.9),'[1]Pricing Schedule'!$J$54,
IF(AND(I1686=38000,R1686&gt;45.9,R1686&lt;=123.4),'[1]Pricing Schedule'!$J$97,
IF(AND(I1686=38000,R1686&gt;123.4,R1686&lt;=168.2,M1686&lt;=10),'[1]Pricing Schedule'!$J$105,
IF(AND(I1686=38000,R1686&gt;123.4,R1686&lt;=168.2,M1686&gt;10),'[1]Pricing Schedule'!$J$113,
IF(AND(I1686=38000,R1686&gt;168.2,R1686&lt;=336.4,M1686&lt;=10),('[1]Pricing Schedule'!$J$105),
IF(AND(I1686=38000,R1686&gt;168.2,R1686&lt;=336.4,M1686&gt;10),('[1]Pricing Schedule'!$J$113),
IF(AND(I1686=38000,R1686&gt;336.4,R1686&lt;=504.6,M1686&lt;=10),('[1]Pricing Schedule'!$J$105),
IF(AND(I1686=38000,R1686&gt;336.4,R1686&lt;=504.6,M1686&gt;10),('[1]Pricing Schedule'!$J$113),
IF(AND(I1686=38000,R1686&gt;504.6,R1686&lt;=672.8,M1686&lt;=10),('[1]Pricing Schedule'!$J$105),
IF(AND(I1686=38000,R1686&gt;504.6,R1686&lt;=672.8,M1686&gt;10),('[1]Pricing Schedule'!$J$113),
IF(AND(I1686=110000,R1686&lt;=12.8,M1686&gt;2),'[1]Pricing Schedule'!$J$63,
IF(AND(I1686=110000,R1686&lt;=12.8,M1686&lt;=2),'[1]Pricing Schedule'!$J$97,
IF(AND(I1686=110000,R1686&gt;12.8,R1686&lt;=22.8,M1686&gt;3),'[1]Pricing Schedule'!$J$72,
IF(AND(I1686=110000,R1686&gt;12.8,R1686&lt;=22.8,M1686&lt;=3),'[1]Pricing Schedule'!$J$97,
IF(AND(I1686=110000,R1686&gt;22.8,R1686&lt;=30.2),'[1]Pricing Schedule'!$J$81,
IF(AND(I1686=110000,R1686&gt;30.2,R1686&lt;=45.9),'[1]Pricing Schedule'!$J$90,
IF(AND(I1686=110000,R1686&gt;45.9,R1686&lt;=123.4),'[1]Pricing Schedule'!$J$97,
IF(AND(I1686=110000,R1686&gt;123.4,R1686&lt;=168.2,M1686&lt;=10),'[1]Pricing Schedule'!$J$105,
IF(AND(I1686=110000,R1686&gt;123.4,R1686&lt;=168.2,M1686&gt;10),'[1]Pricing Schedule'!$J$113,
IF(AND(I1686=110000,R1686&gt;168.2,R1686&lt;=336.2,M1686&lt;=10),('[1]Pricing Schedule'!$J$105),
IF(AND(I1686=110000,R1686&gt;168.2,R1686&lt;=336.2,M1686&gt;10),('[1]Pricing Schedule'!$J$113),
IF(AND(I1686=110000,R1686&gt;336.4,R1686&lt;=504.6,M1686&lt;=10),('[1]Pricing Schedule'!$J$105),
IF(AND(I1686=110000,R1686&gt;336.4,R1686&lt;=504.6,M1686&gt;10),('[1]Pricing Schedule'!$J$113),
IF(AND(I1686=110000,R1686&gt;504.6,R1686&lt;=672.8,M1686&lt;=10),('[1]Pricing Schedule'!$J$105),
IF(AND(I1686=110000,R1686&gt;504.6,R1686&lt;=672.8,M1686&gt;10),('[1]Pricing Schedule'!$J$113),
IF(AND(I1686=110000,R1686&gt;672.8,R1686&lt;=841,M1686&lt;=10),('[1]Pricing Schedule'!$J$105),
IF(AND(I1686=110000,R1686&gt;672.8,R1686&lt;=841,M1686&gt;10),('[1]Pricing Schedule'!$J$113),
IF(AND(I1686=110000,R1686&gt;1682,R1686&lt;=1850.2,M1686&lt;=10),('[1]Pricing Schedule'!$J$105),
IF(AND(I1686=110000,R1686&gt;1682,R1686&lt;=1850.2,M1686&gt;10),('[1]Pricing Schedule'!$J$113),
IF(AND(I1686=110000,R1686&gt;2018.4,R1686&lt;=2186.6,M1686&lt;=10),('[1]Pricing Schedule'!$J$105),
IF(AND(I1686=110000,R1686&gt;2018.4,R1686&lt;=2186.6,M1686&gt;10),('[1]Pricing Schedule'!$J$113),999999999)))))))))))))))))))))))))))))))))))))))</f>
        <v>1</v>
      </c>
      <c r="U1686" s="40">
        <f t="shared" si="162"/>
        <v>443200</v>
      </c>
      <c r="V1686" s="41">
        <f t="shared" si="163"/>
        <v>2.256317689530686</v>
      </c>
      <c r="Y1686" s="23">
        <v>116</v>
      </c>
      <c r="Z1686" s="23">
        <v>233</v>
      </c>
      <c r="AD1686" s="13"/>
      <c r="AE1686" s="13"/>
      <c r="AF1686" s="13"/>
      <c r="AR1686" s="35"/>
    </row>
    <row r="1687" spans="1:44">
      <c r="A1687" s="23">
        <v>1689</v>
      </c>
      <c r="B1687" s="23">
        <v>1689</v>
      </c>
      <c r="C1687" s="23" t="s">
        <v>2394</v>
      </c>
      <c r="D1687" s="23" t="s">
        <v>116</v>
      </c>
      <c r="E1687" s="23" t="s">
        <v>116</v>
      </c>
      <c r="F1687" s="23" t="s">
        <v>236</v>
      </c>
      <c r="G1687" s="23" t="s">
        <v>237</v>
      </c>
      <c r="H1687" s="23" t="s">
        <v>113</v>
      </c>
      <c r="I1687" s="13">
        <v>38000</v>
      </c>
      <c r="J1687" s="13">
        <v>38000</v>
      </c>
      <c r="K1687" s="23" t="s">
        <v>119</v>
      </c>
      <c r="L1687" s="24">
        <v>16.436</v>
      </c>
      <c r="M1687" s="37">
        <f t="shared" si="158"/>
        <v>17</v>
      </c>
      <c r="N1687" s="24">
        <v>0.68799999999999994</v>
      </c>
      <c r="O1687" s="13">
        <v>3</v>
      </c>
      <c r="P1687" s="36">
        <f t="shared" si="159"/>
        <v>0.68799999999999994</v>
      </c>
      <c r="Q1687" s="38">
        <f t="shared" si="160"/>
        <v>4.2</v>
      </c>
      <c r="R1687" s="37">
        <f t="shared" si="161"/>
        <v>4.2</v>
      </c>
      <c r="S1687" s="39">
        <f>IF(AND(I1687=38000,R1687&lt;=4.5,M1687&gt;8),'[1]Pricing Schedule'!$F$8+('[1]Pricing Schedule'!$F$9*M1687),
IF(AND(I1687=38000,R1687&lt;=4.5,M1687&lt;=8),'[1]Pricing Schedule'!$F$34+('[1]Pricing Schedule'!$F$36*M1687),
IF(AND(I1687=38000,R1687&gt;4.5,R1687&lt;=9,M1687&gt;8),'[1]Pricing Schedule'!$F$17+('[1]Pricing Schedule'!$F$18*M1687),
IF(AND(I1687=38000,R1687&gt;4.5,R1687&lt;=9,M1687&lt;=8),'[1]Pricing Schedule'!$F$34+('[1]Pricing Schedule'!$F$36*M1687),
IF(AND(I1687=38000,R1687&gt;9,R1687&lt;=12.8,M1687&gt;8),'[1]Pricing Schedule'!$F$26+('[1]Pricing Schedule'!$F$27*M1687),
IF(AND(I1687=38000,R1687&gt;9,R1687&lt;=12.8,M1687&lt;=8),'[1]Pricing Schedule'!$F$34+('[1]Pricing Schedule'!$F$36*M1687),
IF(AND(I1687=38000,R1687&gt;12.8,R1687&lt;=22.8),'[1]Pricing Schedule'!$F$34+('[1]Pricing Schedule'!$F$36*M1687),
IF(AND(I1687=38000,R1687&gt;22.8,R1687&lt;=30.2),'[1]Pricing Schedule'!$F$43+('[1]Pricing Schedule'!$F$45*M1687),
IF(AND(I1687=38000,R1687&gt;30.2,R1687&lt;=45.9),'[1]Pricing Schedule'!$F$52+('[1]Pricing Schedule'!$F$54*M1687),
IF(AND(I1687=38000,R1687&gt;45.9,R1687&lt;=123.4),'[1]Pricing Schedule'!$F$96+('[1]Pricing Schedule'!$F$97*M1687),
IF(AND(I1687=38000,R1687&gt;123.4,R1687&lt;=168.2,M1687&lt;=10),'[1]Pricing Schedule'!$F$103+('[1]Pricing Schedule'!$F$105*M1687),
IF(AND(I1687=38000,R1687&gt;123.4,R1687&lt;=168.2,M1687&gt;10),'[1]Pricing Schedule'!$F$111+('[1]Pricing Schedule'!$F$113*M1687),
IF(AND(I1687=38000,R1687&gt;157.4,R1687&lt;=336.4,M1687&lt;=10),('[1]Pricing Schedule'!$F$103+('[1]Pricing Schedule'!$F$105*M1687))*2,
IF(AND(I1687=38000,R1687&gt;157.4,R1687&lt;=336.4,M1687&gt;10),('[1]Pricing Schedule'!$F$111+('[1]Pricing Schedule'!$F$113*M1687))*2,
IF(AND(I1687=38000,R1687&gt;314.8,R1687&lt;=504.6,M1687&lt;=10),('[1]Pricing Schedule'!$F$103+('[1]Pricing Schedule'!$F$105*M1687))*3,
IF(AND(I1687=38000,R1687&gt;314.8,R1687&lt;=504.6,M1687&gt;10),('[1]Pricing Schedule'!$F$111+('[1]Pricing Schedule'!$F$113*M1687))*3,
IF(AND(I1687=38000,R1687&gt;472.2,R1687&lt;=672.8,M1687&lt;=10),('[1]Pricing Schedule'!$F$103+('[1]Pricing Schedule'!$F$105*M1687))*4,
IF(AND(I1687=38000,R1687&gt;472.2,R1687&lt;=672.8,M1687&gt;10),('[1]Pricing Schedule'!$F$111+('[1]Pricing Schedule'!$F$113*M1687))*4,
IF(AND(I1687=110000,R1687&lt;=12.8,M1687&gt;2),'[1]Pricing Schedule'!$F$62+('[1]Pricing Schedule'!$F$63*M1687),
IF(AND(I1687=110000,R1687&lt;=12.8,M1687&lt;=2),'[1]Pricing Schedule'!$F$96+('[1]Pricing Schedule'!$F$97*M1687),
IF(AND(I1687=110000,R1687&gt;12.8,R1687&lt;=22.8,M1687&gt;3),'[1]Pricing Schedule'!$F$71+('[1]Pricing Schedule'!$F$72*M1687),
IF(AND(I1687=110000,R1687&gt;12.8,R1687&lt;=22.8,M1687&lt;=3),'[1]Pricing Schedule'!$F$96+('[1]Pricing Schedule'!$F$97*M1687),
IF(AND(I1687=110000,R1687&gt;22.8,R1687&lt;=30.2),'[1]Pricing Schedule'!$F$80+('[1]Pricing Schedule'!$F$81*M1687),
IF(AND(I1687=110000,R1687&gt;30.2,R1687&lt;=45.9),'[1]Pricing Schedule'!$F$89+('[1]Pricing Schedule'!$F$90*M1687),
IF(AND(I1687=110000,R1687&gt;45.9,R1687&lt;=123.4),'[1]Pricing Schedule'!$F$96+('[1]Pricing Schedule'!$F$97*M1687),
IF(AND(I1687=110000,R1687&gt;123.4,R1687&lt;=168.2,M1687&lt;=10),'[1]Pricing Schedule'!$F$103+('[1]Pricing Schedule'!$F$105*M1687),
IF(AND(I1687=110000,R1687&gt;123.4,R1687&lt;=168.2,M1687&gt;10),'[1]Pricing Schedule'!$F$111+('[1]Pricing Schedule'!$F$113*M1687),
IF(AND(I1687=110000,R1687&gt;168.2,R1687&lt;=336.4,M1687&lt;=10),('[1]Pricing Schedule'!$F$103+('[1]Pricing Schedule'!$F$105*M1687))*2,
IF(AND(I1687=110000,R1687&gt;168.2,R1687&lt;=336.4,M1687&gt;10),('[1]Pricing Schedule'!$F$111+('[1]Pricing Schedule'!$F$113*M1687))*2,
IF(AND(I1687=110000,R1687&gt;336.4,R1687&lt;=504.6,M1687&lt;=10),('[1]Pricing Schedule'!$F$103+('[1]Pricing Schedule'!$F$105*M1687))*3,
IF(AND(I1687=110000,R1687&gt;336.4,R1687&lt;=504.6,M1687&gt;10),('[1]Pricing Schedule'!$F$111+('[1]Pricing Schedule'!$F$113*M1687))*3,
IF(AND(I1687=110000,R1687&gt;504.6,R1687&lt;=672.8,M1687&lt;=10),('[1]Pricing Schedule'!$F$103+('[1]Pricing Schedule'!$F$105*M1687))*4,
IF(AND(I1687=110000,R1687&gt;504.6,R1687&lt;=672.8,M1687&gt;10),('[1]Pricing Schedule'!$F$111+('[1]Pricing Schedule'!$F$113*M1687))*4,
IF(AND(I1687=110000,R1687&gt;672.8,R1687&lt;=841,M1687&lt;=10),('[1]Pricing Schedule'!$F$103+('[1]Pricing Schedule'!$F$105*M1687))*5,
IF(AND(I1687=110000,R1687&gt;672.8,R1687&lt;=841,M1687&gt;10),('[1]Pricing Schedule'!$F$111+('[1]Pricing Schedule'!$F$113*M1687))*5,
IF(AND(I1687=110000,R1687&gt;672.8,R1687&lt;=841,M1687&lt;=10),('[1]Pricing Schedule'!$F$103+('[1]Pricing Schedule'!$F$105*M1687))*5,
IF(AND(I1687=110000,R1687&gt;672.8,R1687&lt;=841,M1687&gt;10),('[1]Pricing Schedule'!$F$111+('[1]Pricing Schedule'!$F$113*M1687))*5,
IF(AND(I1687=110000,R1687&gt;1345.6,R1687&lt;=1513.8,M1687&lt;=10),('[1]Pricing Schedule'!$F$103+('[1]Pricing Schedule'!$F$105*M1687))*9,
IF(AND(I1687=110000,R1687&gt;1345.6,R1687&lt;=1513.8,M1687&gt;10),('[1]Pricing Schedule'!$F$111+('[1]Pricing Schedule'!$F$113*M1687))*9,
9999999999)))))))))))))))))))))))))))))))))))))))</f>
        <v>1756040</v>
      </c>
      <c r="T1687" s="21">
        <f>IF(AND(I1687=38000,R1687&lt;=4.5,M1687&gt;8),'[1]Pricing Schedule'!$J$9,
IF(AND(I1687=38000,R1687&lt;=4.5,M1687&lt;=8),'[1]Pricing Schedule'!$J$36,
IF(AND(I1687=38000,R1687&gt;4.5,R1687&lt;=9,M1687&gt;8),'[1]Pricing Schedule'!$J$18,
IF(AND(I1687=38000,R1687&gt;4.5,R1687&lt;=9,M1687&lt;=8),'[1]Pricing Schedule'!$J$36,
IF(AND(I1687=38000,R1687&gt;9,R1687&lt;=12.8,M1687&gt;8),'[1]Pricing Schedule'!$J$27,
IF(AND(I1687=38000,R1687&gt;9,R1687&lt;=12.8,M1687&lt;=8),'[1]Pricing Schedule'!$J$36,
IF(AND(I1687=38000,R1687&gt;12.8,R1687&lt;=22.8),'[1]Pricing Schedule'!$J$36,
IF(AND(I1687=38000,R1687&gt;22.8,R1687&lt;=30.2),'[1]Pricing Schedule'!$J$45,
IF(AND(I1687=38000,R1687&gt;30.2,R1687&lt;=45.9),'[1]Pricing Schedule'!$J$54,
IF(AND(I1687=38000,R1687&gt;45.9,R1687&lt;=123.4),'[1]Pricing Schedule'!$J$97,
IF(AND(I1687=38000,R1687&gt;123.4,R1687&lt;=168.2,M1687&lt;=10),'[1]Pricing Schedule'!$J$105,
IF(AND(I1687=38000,R1687&gt;123.4,R1687&lt;=168.2,M1687&gt;10),'[1]Pricing Schedule'!$J$113,
IF(AND(I1687=38000,R1687&gt;168.2,R1687&lt;=336.4,M1687&lt;=10),('[1]Pricing Schedule'!$J$105),
IF(AND(I1687=38000,R1687&gt;168.2,R1687&lt;=336.4,M1687&gt;10),('[1]Pricing Schedule'!$J$113),
IF(AND(I1687=38000,R1687&gt;336.4,R1687&lt;=504.6,M1687&lt;=10),('[1]Pricing Schedule'!$J$105),
IF(AND(I1687=38000,R1687&gt;336.4,R1687&lt;=504.6,M1687&gt;10),('[1]Pricing Schedule'!$J$113),
IF(AND(I1687=38000,R1687&gt;504.6,R1687&lt;=672.8,M1687&lt;=10),('[1]Pricing Schedule'!$J$105),
IF(AND(I1687=38000,R1687&gt;504.6,R1687&lt;=672.8,M1687&gt;10),('[1]Pricing Schedule'!$J$113),
IF(AND(I1687=110000,R1687&lt;=12.8,M1687&gt;2),'[1]Pricing Schedule'!$J$63,
IF(AND(I1687=110000,R1687&lt;=12.8,M1687&lt;=2),'[1]Pricing Schedule'!$J$97,
IF(AND(I1687=110000,R1687&gt;12.8,R1687&lt;=22.8,M1687&gt;3),'[1]Pricing Schedule'!$J$72,
IF(AND(I1687=110000,R1687&gt;12.8,R1687&lt;=22.8,M1687&lt;=3),'[1]Pricing Schedule'!$J$97,
IF(AND(I1687=110000,R1687&gt;22.8,R1687&lt;=30.2),'[1]Pricing Schedule'!$J$81,
IF(AND(I1687=110000,R1687&gt;30.2,R1687&lt;=45.9),'[1]Pricing Schedule'!$J$90,
IF(AND(I1687=110000,R1687&gt;45.9,R1687&lt;=123.4),'[1]Pricing Schedule'!$J$97,
IF(AND(I1687=110000,R1687&gt;123.4,R1687&lt;=168.2,M1687&lt;=10),'[1]Pricing Schedule'!$J$105,
IF(AND(I1687=110000,R1687&gt;123.4,R1687&lt;=168.2,M1687&gt;10),'[1]Pricing Schedule'!$J$113,
IF(AND(I1687=110000,R1687&gt;168.2,R1687&lt;=336.2,M1687&lt;=10),('[1]Pricing Schedule'!$J$105),
IF(AND(I1687=110000,R1687&gt;168.2,R1687&lt;=336.2,M1687&gt;10),('[1]Pricing Schedule'!$J$113),
IF(AND(I1687=110000,R1687&gt;336.4,R1687&lt;=504.6,M1687&lt;=10),('[1]Pricing Schedule'!$J$105),
IF(AND(I1687=110000,R1687&gt;336.4,R1687&lt;=504.6,M1687&gt;10),('[1]Pricing Schedule'!$J$113),
IF(AND(I1687=110000,R1687&gt;504.6,R1687&lt;=672.8,M1687&lt;=10),('[1]Pricing Schedule'!$J$105),
IF(AND(I1687=110000,R1687&gt;504.6,R1687&lt;=672.8,M1687&gt;10),('[1]Pricing Schedule'!$J$113),
IF(AND(I1687=110000,R1687&gt;672.8,R1687&lt;=841,M1687&lt;=10),('[1]Pricing Schedule'!$J$105),
IF(AND(I1687=110000,R1687&gt;672.8,R1687&lt;=841,M1687&gt;10),('[1]Pricing Schedule'!$J$113),
IF(AND(I1687=110000,R1687&gt;1682,R1687&lt;=1850.2,M1687&lt;=10),('[1]Pricing Schedule'!$J$105),
IF(AND(I1687=110000,R1687&gt;1682,R1687&lt;=1850.2,M1687&gt;10),('[1]Pricing Schedule'!$J$113),
IF(AND(I1687=110000,R1687&gt;2018.4,R1687&lt;=2186.6,M1687&lt;=10),('[1]Pricing Schedule'!$J$105),
IF(AND(I1687=110000,R1687&gt;2018.4,R1687&lt;=2186.6,M1687&gt;10),('[1]Pricing Schedule'!$J$113),999999999)))))))))))))))))))))))))))))))))))))))</f>
        <v>1</v>
      </c>
      <c r="U1687" s="40">
        <f t="shared" si="162"/>
        <v>418104.76190476189</v>
      </c>
      <c r="V1687" s="41">
        <f t="shared" si="163"/>
        <v>2.3917450627548349</v>
      </c>
      <c r="Y1687" s="23">
        <v>651</v>
      </c>
      <c r="Z1687" s="23">
        <v>105</v>
      </c>
      <c r="AD1687" s="13"/>
      <c r="AE1687" s="13"/>
      <c r="AF1687" s="13"/>
      <c r="AR1687" s="35"/>
    </row>
    <row r="1688" spans="1:44">
      <c r="A1688" s="23">
        <v>1690</v>
      </c>
      <c r="B1688" s="23">
        <v>1690</v>
      </c>
      <c r="C1688" s="23" t="s">
        <v>2395</v>
      </c>
      <c r="D1688" s="23" t="s">
        <v>116</v>
      </c>
      <c r="E1688" s="23" t="s">
        <v>116</v>
      </c>
      <c r="F1688" s="23" t="s">
        <v>236</v>
      </c>
      <c r="G1688" s="23" t="s">
        <v>237</v>
      </c>
      <c r="H1688" s="23" t="s">
        <v>113</v>
      </c>
      <c r="I1688" s="13">
        <v>38000</v>
      </c>
      <c r="J1688" s="13">
        <v>38000</v>
      </c>
      <c r="K1688" s="23" t="s">
        <v>119</v>
      </c>
      <c r="L1688" s="24">
        <v>15.877000000000001</v>
      </c>
      <c r="M1688" s="37">
        <f t="shared" si="158"/>
        <v>16</v>
      </c>
      <c r="N1688" s="24">
        <v>0.93899999999999995</v>
      </c>
      <c r="O1688" s="13">
        <v>3</v>
      </c>
      <c r="P1688" s="36">
        <f t="shared" si="159"/>
        <v>0.93899999999999995</v>
      </c>
      <c r="Q1688" s="38">
        <f t="shared" si="160"/>
        <v>4.2</v>
      </c>
      <c r="R1688" s="37">
        <f t="shared" si="161"/>
        <v>4.2</v>
      </c>
      <c r="S1688" s="39">
        <f>IF(AND(I1688=38000,R1688&lt;=4.5,M1688&gt;8),'[1]Pricing Schedule'!$F$8+('[1]Pricing Schedule'!$F$9*M1688),
IF(AND(I1688=38000,R1688&lt;=4.5,M1688&lt;=8),'[1]Pricing Schedule'!$F$34+('[1]Pricing Schedule'!$F$36*M1688),
IF(AND(I1688=38000,R1688&gt;4.5,R1688&lt;=9,M1688&gt;8),'[1]Pricing Schedule'!$F$17+('[1]Pricing Schedule'!$F$18*M1688),
IF(AND(I1688=38000,R1688&gt;4.5,R1688&lt;=9,M1688&lt;=8),'[1]Pricing Schedule'!$F$34+('[1]Pricing Schedule'!$F$36*M1688),
IF(AND(I1688=38000,R1688&gt;9,R1688&lt;=12.8,M1688&gt;8),'[1]Pricing Schedule'!$F$26+('[1]Pricing Schedule'!$F$27*M1688),
IF(AND(I1688=38000,R1688&gt;9,R1688&lt;=12.8,M1688&lt;=8),'[1]Pricing Schedule'!$F$34+('[1]Pricing Schedule'!$F$36*M1688),
IF(AND(I1688=38000,R1688&gt;12.8,R1688&lt;=22.8),'[1]Pricing Schedule'!$F$34+('[1]Pricing Schedule'!$F$36*M1688),
IF(AND(I1688=38000,R1688&gt;22.8,R1688&lt;=30.2),'[1]Pricing Schedule'!$F$43+('[1]Pricing Schedule'!$F$45*M1688),
IF(AND(I1688=38000,R1688&gt;30.2,R1688&lt;=45.9),'[1]Pricing Schedule'!$F$52+('[1]Pricing Schedule'!$F$54*M1688),
IF(AND(I1688=38000,R1688&gt;45.9,R1688&lt;=123.4),'[1]Pricing Schedule'!$F$96+('[1]Pricing Schedule'!$F$97*M1688),
IF(AND(I1688=38000,R1688&gt;123.4,R1688&lt;=168.2,M1688&lt;=10),'[1]Pricing Schedule'!$F$103+('[1]Pricing Schedule'!$F$105*M1688),
IF(AND(I1688=38000,R1688&gt;123.4,R1688&lt;=168.2,M1688&gt;10),'[1]Pricing Schedule'!$F$111+('[1]Pricing Schedule'!$F$113*M1688),
IF(AND(I1688=38000,R1688&gt;157.4,R1688&lt;=336.4,M1688&lt;=10),('[1]Pricing Schedule'!$F$103+('[1]Pricing Schedule'!$F$105*M1688))*2,
IF(AND(I1688=38000,R1688&gt;157.4,R1688&lt;=336.4,M1688&gt;10),('[1]Pricing Schedule'!$F$111+('[1]Pricing Schedule'!$F$113*M1688))*2,
IF(AND(I1688=38000,R1688&gt;314.8,R1688&lt;=504.6,M1688&lt;=10),('[1]Pricing Schedule'!$F$103+('[1]Pricing Schedule'!$F$105*M1688))*3,
IF(AND(I1688=38000,R1688&gt;314.8,R1688&lt;=504.6,M1688&gt;10),('[1]Pricing Schedule'!$F$111+('[1]Pricing Schedule'!$F$113*M1688))*3,
IF(AND(I1688=38000,R1688&gt;472.2,R1688&lt;=672.8,M1688&lt;=10),('[1]Pricing Schedule'!$F$103+('[1]Pricing Schedule'!$F$105*M1688))*4,
IF(AND(I1688=38000,R1688&gt;472.2,R1688&lt;=672.8,M1688&gt;10),('[1]Pricing Schedule'!$F$111+('[1]Pricing Schedule'!$F$113*M1688))*4,
IF(AND(I1688=110000,R1688&lt;=12.8,M1688&gt;2),'[1]Pricing Schedule'!$F$62+('[1]Pricing Schedule'!$F$63*M1688),
IF(AND(I1688=110000,R1688&lt;=12.8,M1688&lt;=2),'[1]Pricing Schedule'!$F$96+('[1]Pricing Schedule'!$F$97*M1688),
IF(AND(I1688=110000,R1688&gt;12.8,R1688&lt;=22.8,M1688&gt;3),'[1]Pricing Schedule'!$F$71+('[1]Pricing Schedule'!$F$72*M1688),
IF(AND(I1688=110000,R1688&gt;12.8,R1688&lt;=22.8,M1688&lt;=3),'[1]Pricing Schedule'!$F$96+('[1]Pricing Schedule'!$F$97*M1688),
IF(AND(I1688=110000,R1688&gt;22.8,R1688&lt;=30.2),'[1]Pricing Schedule'!$F$80+('[1]Pricing Schedule'!$F$81*M1688),
IF(AND(I1688=110000,R1688&gt;30.2,R1688&lt;=45.9),'[1]Pricing Schedule'!$F$89+('[1]Pricing Schedule'!$F$90*M1688),
IF(AND(I1688=110000,R1688&gt;45.9,R1688&lt;=123.4),'[1]Pricing Schedule'!$F$96+('[1]Pricing Schedule'!$F$97*M1688),
IF(AND(I1688=110000,R1688&gt;123.4,R1688&lt;=168.2,M1688&lt;=10),'[1]Pricing Schedule'!$F$103+('[1]Pricing Schedule'!$F$105*M1688),
IF(AND(I1688=110000,R1688&gt;123.4,R1688&lt;=168.2,M1688&gt;10),'[1]Pricing Schedule'!$F$111+('[1]Pricing Schedule'!$F$113*M1688),
IF(AND(I1688=110000,R1688&gt;168.2,R1688&lt;=336.4,M1688&lt;=10),('[1]Pricing Schedule'!$F$103+('[1]Pricing Schedule'!$F$105*M1688))*2,
IF(AND(I1688=110000,R1688&gt;168.2,R1688&lt;=336.4,M1688&gt;10),('[1]Pricing Schedule'!$F$111+('[1]Pricing Schedule'!$F$113*M1688))*2,
IF(AND(I1688=110000,R1688&gt;336.4,R1688&lt;=504.6,M1688&lt;=10),('[1]Pricing Schedule'!$F$103+('[1]Pricing Schedule'!$F$105*M1688))*3,
IF(AND(I1688=110000,R1688&gt;336.4,R1688&lt;=504.6,M1688&gt;10),('[1]Pricing Schedule'!$F$111+('[1]Pricing Schedule'!$F$113*M1688))*3,
IF(AND(I1688=110000,R1688&gt;504.6,R1688&lt;=672.8,M1688&lt;=10),('[1]Pricing Schedule'!$F$103+('[1]Pricing Schedule'!$F$105*M1688))*4,
IF(AND(I1688=110000,R1688&gt;504.6,R1688&lt;=672.8,M1688&gt;10),('[1]Pricing Schedule'!$F$111+('[1]Pricing Schedule'!$F$113*M1688))*4,
IF(AND(I1688=110000,R1688&gt;672.8,R1688&lt;=841,M1688&lt;=10),('[1]Pricing Schedule'!$F$103+('[1]Pricing Schedule'!$F$105*M1688))*5,
IF(AND(I1688=110000,R1688&gt;672.8,R1688&lt;=841,M1688&gt;10),('[1]Pricing Schedule'!$F$111+('[1]Pricing Schedule'!$F$113*M1688))*5,
IF(AND(I1688=110000,R1688&gt;672.8,R1688&lt;=841,M1688&lt;=10),('[1]Pricing Schedule'!$F$103+('[1]Pricing Schedule'!$F$105*M1688))*5,
IF(AND(I1688=110000,R1688&gt;672.8,R1688&lt;=841,M1688&gt;10),('[1]Pricing Schedule'!$F$111+('[1]Pricing Schedule'!$F$113*M1688))*5,
IF(AND(I1688=110000,R1688&gt;1345.6,R1688&lt;=1513.8,M1688&lt;=10),('[1]Pricing Schedule'!$F$103+('[1]Pricing Schedule'!$F$105*M1688))*9,
IF(AND(I1688=110000,R1688&gt;1345.6,R1688&lt;=1513.8,M1688&gt;10),('[1]Pricing Schedule'!$F$111+('[1]Pricing Schedule'!$F$113*M1688))*9,
9999999999)))))))))))))))))))))))))))))))))))))))</f>
        <v>1703340</v>
      </c>
      <c r="T1688" s="21">
        <f>IF(AND(I1688=38000,R1688&lt;=4.5,M1688&gt;8),'[1]Pricing Schedule'!$J$9,
IF(AND(I1688=38000,R1688&lt;=4.5,M1688&lt;=8),'[1]Pricing Schedule'!$J$36,
IF(AND(I1688=38000,R1688&gt;4.5,R1688&lt;=9,M1688&gt;8),'[1]Pricing Schedule'!$J$18,
IF(AND(I1688=38000,R1688&gt;4.5,R1688&lt;=9,M1688&lt;=8),'[1]Pricing Schedule'!$J$36,
IF(AND(I1688=38000,R1688&gt;9,R1688&lt;=12.8,M1688&gt;8),'[1]Pricing Schedule'!$J$27,
IF(AND(I1688=38000,R1688&gt;9,R1688&lt;=12.8,M1688&lt;=8),'[1]Pricing Schedule'!$J$36,
IF(AND(I1688=38000,R1688&gt;12.8,R1688&lt;=22.8),'[1]Pricing Schedule'!$J$36,
IF(AND(I1688=38000,R1688&gt;22.8,R1688&lt;=30.2),'[1]Pricing Schedule'!$J$45,
IF(AND(I1688=38000,R1688&gt;30.2,R1688&lt;=45.9),'[1]Pricing Schedule'!$J$54,
IF(AND(I1688=38000,R1688&gt;45.9,R1688&lt;=123.4),'[1]Pricing Schedule'!$J$97,
IF(AND(I1688=38000,R1688&gt;123.4,R1688&lt;=168.2,M1688&lt;=10),'[1]Pricing Schedule'!$J$105,
IF(AND(I1688=38000,R1688&gt;123.4,R1688&lt;=168.2,M1688&gt;10),'[1]Pricing Schedule'!$J$113,
IF(AND(I1688=38000,R1688&gt;168.2,R1688&lt;=336.4,M1688&lt;=10),('[1]Pricing Schedule'!$J$105),
IF(AND(I1688=38000,R1688&gt;168.2,R1688&lt;=336.4,M1688&gt;10),('[1]Pricing Schedule'!$J$113),
IF(AND(I1688=38000,R1688&gt;336.4,R1688&lt;=504.6,M1688&lt;=10),('[1]Pricing Schedule'!$J$105),
IF(AND(I1688=38000,R1688&gt;336.4,R1688&lt;=504.6,M1688&gt;10),('[1]Pricing Schedule'!$J$113),
IF(AND(I1688=38000,R1688&gt;504.6,R1688&lt;=672.8,M1688&lt;=10),('[1]Pricing Schedule'!$J$105),
IF(AND(I1688=38000,R1688&gt;504.6,R1688&lt;=672.8,M1688&gt;10),('[1]Pricing Schedule'!$J$113),
IF(AND(I1688=110000,R1688&lt;=12.8,M1688&gt;2),'[1]Pricing Schedule'!$J$63,
IF(AND(I1688=110000,R1688&lt;=12.8,M1688&lt;=2),'[1]Pricing Schedule'!$J$97,
IF(AND(I1688=110000,R1688&gt;12.8,R1688&lt;=22.8,M1688&gt;3),'[1]Pricing Schedule'!$J$72,
IF(AND(I1688=110000,R1688&gt;12.8,R1688&lt;=22.8,M1688&lt;=3),'[1]Pricing Schedule'!$J$97,
IF(AND(I1688=110000,R1688&gt;22.8,R1688&lt;=30.2),'[1]Pricing Schedule'!$J$81,
IF(AND(I1688=110000,R1688&gt;30.2,R1688&lt;=45.9),'[1]Pricing Schedule'!$J$90,
IF(AND(I1688=110000,R1688&gt;45.9,R1688&lt;=123.4),'[1]Pricing Schedule'!$J$97,
IF(AND(I1688=110000,R1688&gt;123.4,R1688&lt;=168.2,M1688&lt;=10),'[1]Pricing Schedule'!$J$105,
IF(AND(I1688=110000,R1688&gt;123.4,R1688&lt;=168.2,M1688&gt;10),'[1]Pricing Schedule'!$J$113,
IF(AND(I1688=110000,R1688&gt;168.2,R1688&lt;=336.2,M1688&lt;=10),('[1]Pricing Schedule'!$J$105),
IF(AND(I1688=110000,R1688&gt;168.2,R1688&lt;=336.2,M1688&gt;10),('[1]Pricing Schedule'!$J$113),
IF(AND(I1688=110000,R1688&gt;336.4,R1688&lt;=504.6,M1688&lt;=10),('[1]Pricing Schedule'!$J$105),
IF(AND(I1688=110000,R1688&gt;336.4,R1688&lt;=504.6,M1688&gt;10),('[1]Pricing Schedule'!$J$113),
IF(AND(I1688=110000,R1688&gt;504.6,R1688&lt;=672.8,M1688&lt;=10),('[1]Pricing Schedule'!$J$105),
IF(AND(I1688=110000,R1688&gt;504.6,R1688&lt;=672.8,M1688&gt;10),('[1]Pricing Schedule'!$J$113),
IF(AND(I1688=110000,R1688&gt;672.8,R1688&lt;=841,M1688&lt;=10),('[1]Pricing Schedule'!$J$105),
IF(AND(I1688=110000,R1688&gt;672.8,R1688&lt;=841,M1688&gt;10),('[1]Pricing Schedule'!$J$113),
IF(AND(I1688=110000,R1688&gt;1682,R1688&lt;=1850.2,M1688&lt;=10),('[1]Pricing Schedule'!$J$105),
IF(AND(I1688=110000,R1688&gt;1682,R1688&lt;=1850.2,M1688&gt;10),('[1]Pricing Schedule'!$J$113),
IF(AND(I1688=110000,R1688&gt;2018.4,R1688&lt;=2186.6,M1688&lt;=10),('[1]Pricing Schedule'!$J$105),
IF(AND(I1688=110000,R1688&gt;2018.4,R1688&lt;=2186.6,M1688&gt;10),('[1]Pricing Schedule'!$J$113),999999999)))))))))))))))))))))))))))))))))))))))</f>
        <v>1</v>
      </c>
      <c r="U1688" s="40">
        <f t="shared" si="162"/>
        <v>405557.14285714284</v>
      </c>
      <c r="V1688" s="41">
        <f t="shared" si="163"/>
        <v>2.4657437739969708</v>
      </c>
      <c r="Y1688" s="23">
        <v>304</v>
      </c>
      <c r="Z1688" s="23">
        <v>105</v>
      </c>
      <c r="AD1688" s="13"/>
      <c r="AE1688" s="13"/>
      <c r="AF1688" s="13"/>
      <c r="AR1688" s="35"/>
    </row>
    <row r="1689" spans="1:44">
      <c r="A1689" s="23">
        <v>1691</v>
      </c>
      <c r="B1689" s="23">
        <v>1691</v>
      </c>
      <c r="C1689" s="23" t="s">
        <v>2396</v>
      </c>
      <c r="D1689" s="23" t="s">
        <v>168</v>
      </c>
      <c r="E1689" s="23" t="s">
        <v>168</v>
      </c>
      <c r="F1689" s="23" t="s">
        <v>529</v>
      </c>
      <c r="G1689" s="23" t="s">
        <v>530</v>
      </c>
      <c r="H1689" s="23" t="s">
        <v>113</v>
      </c>
      <c r="I1689" s="13">
        <v>38000</v>
      </c>
      <c r="J1689" s="13">
        <v>38000</v>
      </c>
      <c r="K1689" s="23" t="s">
        <v>119</v>
      </c>
      <c r="L1689" s="24">
        <v>17.893999999999998</v>
      </c>
      <c r="M1689" s="37">
        <f t="shared" si="158"/>
        <v>18</v>
      </c>
      <c r="N1689" s="24">
        <v>4.17</v>
      </c>
      <c r="O1689" s="13">
        <v>3</v>
      </c>
      <c r="P1689" s="36">
        <f t="shared" si="159"/>
        <v>3.1274999999999999</v>
      </c>
      <c r="Q1689" s="38">
        <f t="shared" si="160"/>
        <v>21</v>
      </c>
      <c r="R1689" s="37">
        <f t="shared" si="161"/>
        <v>21</v>
      </c>
      <c r="S1689" s="39">
        <f>IF(AND(I1689=38000,R1689&lt;=4.5,M1689&gt;8),'[1]Pricing Schedule'!$F$8+('[1]Pricing Schedule'!$F$9*M1689),
IF(AND(I1689=38000,R1689&lt;=4.5,M1689&lt;=8),'[1]Pricing Schedule'!$F$34+('[1]Pricing Schedule'!$F$36*M1689),
IF(AND(I1689=38000,R1689&gt;4.5,R1689&lt;=9,M1689&gt;8),'[1]Pricing Schedule'!$F$17+('[1]Pricing Schedule'!$F$18*M1689),
IF(AND(I1689=38000,R1689&gt;4.5,R1689&lt;=9,M1689&lt;=8),'[1]Pricing Schedule'!$F$34+('[1]Pricing Schedule'!$F$36*M1689),
IF(AND(I1689=38000,R1689&gt;9,R1689&lt;=12.8,M1689&gt;8),'[1]Pricing Schedule'!$F$26+('[1]Pricing Schedule'!$F$27*M1689),
IF(AND(I1689=38000,R1689&gt;9,R1689&lt;=12.8,M1689&lt;=8),'[1]Pricing Schedule'!$F$34+('[1]Pricing Schedule'!$F$36*M1689),
IF(AND(I1689=38000,R1689&gt;12.8,R1689&lt;=22.8),'[1]Pricing Schedule'!$F$34+('[1]Pricing Schedule'!$F$36*M1689),
IF(AND(I1689=38000,R1689&gt;22.8,R1689&lt;=30.2),'[1]Pricing Schedule'!$F$43+('[1]Pricing Schedule'!$F$45*M1689),
IF(AND(I1689=38000,R1689&gt;30.2,R1689&lt;=45.9),'[1]Pricing Schedule'!$F$52+('[1]Pricing Schedule'!$F$54*M1689),
IF(AND(I1689=38000,R1689&gt;45.9,R1689&lt;=123.4),'[1]Pricing Schedule'!$F$96+('[1]Pricing Schedule'!$F$97*M1689),
IF(AND(I1689=38000,R1689&gt;123.4,R1689&lt;=168.2,M1689&lt;=10),'[1]Pricing Schedule'!$F$103+('[1]Pricing Schedule'!$F$105*M1689),
IF(AND(I1689=38000,R1689&gt;123.4,R1689&lt;=168.2,M1689&gt;10),'[1]Pricing Schedule'!$F$111+('[1]Pricing Schedule'!$F$113*M1689),
IF(AND(I1689=38000,R1689&gt;157.4,R1689&lt;=336.4,M1689&lt;=10),('[1]Pricing Schedule'!$F$103+('[1]Pricing Schedule'!$F$105*M1689))*2,
IF(AND(I1689=38000,R1689&gt;157.4,R1689&lt;=336.4,M1689&gt;10),('[1]Pricing Schedule'!$F$111+('[1]Pricing Schedule'!$F$113*M1689))*2,
IF(AND(I1689=38000,R1689&gt;314.8,R1689&lt;=504.6,M1689&lt;=10),('[1]Pricing Schedule'!$F$103+('[1]Pricing Schedule'!$F$105*M1689))*3,
IF(AND(I1689=38000,R1689&gt;314.8,R1689&lt;=504.6,M1689&gt;10),('[1]Pricing Schedule'!$F$111+('[1]Pricing Schedule'!$F$113*M1689))*3,
IF(AND(I1689=38000,R1689&gt;472.2,R1689&lt;=672.8,M1689&lt;=10),('[1]Pricing Schedule'!$F$103+('[1]Pricing Schedule'!$F$105*M1689))*4,
IF(AND(I1689=38000,R1689&gt;472.2,R1689&lt;=672.8,M1689&gt;10),('[1]Pricing Schedule'!$F$111+('[1]Pricing Schedule'!$F$113*M1689))*4,
IF(AND(I1689=110000,R1689&lt;=12.8,M1689&gt;2),'[1]Pricing Schedule'!$F$62+('[1]Pricing Schedule'!$F$63*M1689),
IF(AND(I1689=110000,R1689&lt;=12.8,M1689&lt;=2),'[1]Pricing Schedule'!$F$96+('[1]Pricing Schedule'!$F$97*M1689),
IF(AND(I1689=110000,R1689&gt;12.8,R1689&lt;=22.8,M1689&gt;3),'[1]Pricing Schedule'!$F$71+('[1]Pricing Schedule'!$F$72*M1689),
IF(AND(I1689=110000,R1689&gt;12.8,R1689&lt;=22.8,M1689&lt;=3),'[1]Pricing Schedule'!$F$96+('[1]Pricing Schedule'!$F$97*M1689),
IF(AND(I1689=110000,R1689&gt;22.8,R1689&lt;=30.2),'[1]Pricing Schedule'!$F$80+('[1]Pricing Schedule'!$F$81*M1689),
IF(AND(I1689=110000,R1689&gt;30.2,R1689&lt;=45.9),'[1]Pricing Schedule'!$F$89+('[1]Pricing Schedule'!$F$90*M1689),
IF(AND(I1689=110000,R1689&gt;45.9,R1689&lt;=123.4),'[1]Pricing Schedule'!$F$96+('[1]Pricing Schedule'!$F$97*M1689),
IF(AND(I1689=110000,R1689&gt;123.4,R1689&lt;=168.2,M1689&lt;=10),'[1]Pricing Schedule'!$F$103+('[1]Pricing Schedule'!$F$105*M1689),
IF(AND(I1689=110000,R1689&gt;123.4,R1689&lt;=168.2,M1689&gt;10),'[1]Pricing Schedule'!$F$111+('[1]Pricing Schedule'!$F$113*M1689),
IF(AND(I1689=110000,R1689&gt;168.2,R1689&lt;=336.4,M1689&lt;=10),('[1]Pricing Schedule'!$F$103+('[1]Pricing Schedule'!$F$105*M1689))*2,
IF(AND(I1689=110000,R1689&gt;168.2,R1689&lt;=336.4,M1689&gt;10),('[1]Pricing Schedule'!$F$111+('[1]Pricing Schedule'!$F$113*M1689))*2,
IF(AND(I1689=110000,R1689&gt;336.4,R1689&lt;=504.6,M1689&lt;=10),('[1]Pricing Schedule'!$F$103+('[1]Pricing Schedule'!$F$105*M1689))*3,
IF(AND(I1689=110000,R1689&gt;336.4,R1689&lt;=504.6,M1689&gt;10),('[1]Pricing Schedule'!$F$111+('[1]Pricing Schedule'!$F$113*M1689))*3,
IF(AND(I1689=110000,R1689&gt;504.6,R1689&lt;=672.8,M1689&lt;=10),('[1]Pricing Schedule'!$F$103+('[1]Pricing Schedule'!$F$105*M1689))*4,
IF(AND(I1689=110000,R1689&gt;504.6,R1689&lt;=672.8,M1689&gt;10),('[1]Pricing Schedule'!$F$111+('[1]Pricing Schedule'!$F$113*M1689))*4,
IF(AND(I1689=110000,R1689&gt;672.8,R1689&lt;=841,M1689&lt;=10),('[1]Pricing Schedule'!$F$103+('[1]Pricing Schedule'!$F$105*M1689))*5,
IF(AND(I1689=110000,R1689&gt;672.8,R1689&lt;=841,M1689&gt;10),('[1]Pricing Schedule'!$F$111+('[1]Pricing Schedule'!$F$113*M1689))*5,
IF(AND(I1689=110000,R1689&gt;672.8,R1689&lt;=841,M1689&lt;=10),('[1]Pricing Schedule'!$F$103+('[1]Pricing Schedule'!$F$105*M1689))*5,
IF(AND(I1689=110000,R1689&gt;672.8,R1689&lt;=841,M1689&gt;10),('[1]Pricing Schedule'!$F$111+('[1]Pricing Schedule'!$F$113*M1689))*5,
IF(AND(I1689=110000,R1689&gt;1345.6,R1689&lt;=1513.8,M1689&lt;=10),('[1]Pricing Schedule'!$F$103+('[1]Pricing Schedule'!$F$105*M1689))*9,
IF(AND(I1689=110000,R1689&gt;1345.6,R1689&lt;=1513.8,M1689&gt;10),('[1]Pricing Schedule'!$F$111+('[1]Pricing Schedule'!$F$113*M1689))*9,
9999999999)))))))))))))))))))))))))))))))))))))))</f>
        <v>1612650</v>
      </c>
      <c r="T1689" s="21">
        <f>IF(AND(I1689=38000,R1689&lt;=4.5,M1689&gt;8),'[1]Pricing Schedule'!$J$9,
IF(AND(I1689=38000,R1689&lt;=4.5,M1689&lt;=8),'[1]Pricing Schedule'!$J$36,
IF(AND(I1689=38000,R1689&gt;4.5,R1689&lt;=9,M1689&gt;8),'[1]Pricing Schedule'!$J$18,
IF(AND(I1689=38000,R1689&gt;4.5,R1689&lt;=9,M1689&lt;=8),'[1]Pricing Schedule'!$J$36,
IF(AND(I1689=38000,R1689&gt;9,R1689&lt;=12.8,M1689&gt;8),'[1]Pricing Schedule'!$J$27,
IF(AND(I1689=38000,R1689&gt;9,R1689&lt;=12.8,M1689&lt;=8),'[1]Pricing Schedule'!$J$36,
IF(AND(I1689=38000,R1689&gt;12.8,R1689&lt;=22.8),'[1]Pricing Schedule'!$J$36,
IF(AND(I1689=38000,R1689&gt;22.8,R1689&lt;=30.2),'[1]Pricing Schedule'!$J$45,
IF(AND(I1689=38000,R1689&gt;30.2,R1689&lt;=45.9),'[1]Pricing Schedule'!$J$54,
IF(AND(I1689=38000,R1689&gt;45.9,R1689&lt;=123.4),'[1]Pricing Schedule'!$J$97,
IF(AND(I1689=38000,R1689&gt;123.4,R1689&lt;=168.2,M1689&lt;=10),'[1]Pricing Schedule'!$J$105,
IF(AND(I1689=38000,R1689&gt;123.4,R1689&lt;=168.2,M1689&gt;10),'[1]Pricing Schedule'!$J$113,
IF(AND(I1689=38000,R1689&gt;168.2,R1689&lt;=336.4,M1689&lt;=10),('[1]Pricing Schedule'!$J$105),
IF(AND(I1689=38000,R1689&gt;168.2,R1689&lt;=336.4,M1689&gt;10),('[1]Pricing Schedule'!$J$113),
IF(AND(I1689=38000,R1689&gt;336.4,R1689&lt;=504.6,M1689&lt;=10),('[1]Pricing Schedule'!$J$105),
IF(AND(I1689=38000,R1689&gt;336.4,R1689&lt;=504.6,M1689&gt;10),('[1]Pricing Schedule'!$J$113),
IF(AND(I1689=38000,R1689&gt;504.6,R1689&lt;=672.8,M1689&lt;=10),('[1]Pricing Schedule'!$J$105),
IF(AND(I1689=38000,R1689&gt;504.6,R1689&lt;=672.8,M1689&gt;10),('[1]Pricing Schedule'!$J$113),
IF(AND(I1689=110000,R1689&lt;=12.8,M1689&gt;2),'[1]Pricing Schedule'!$J$63,
IF(AND(I1689=110000,R1689&lt;=12.8,M1689&lt;=2),'[1]Pricing Schedule'!$J$97,
IF(AND(I1689=110000,R1689&gt;12.8,R1689&lt;=22.8,M1689&gt;3),'[1]Pricing Schedule'!$J$72,
IF(AND(I1689=110000,R1689&gt;12.8,R1689&lt;=22.8,M1689&lt;=3),'[1]Pricing Schedule'!$J$97,
IF(AND(I1689=110000,R1689&gt;22.8,R1689&lt;=30.2),'[1]Pricing Schedule'!$J$81,
IF(AND(I1689=110000,R1689&gt;30.2,R1689&lt;=45.9),'[1]Pricing Schedule'!$J$90,
IF(AND(I1689=110000,R1689&gt;45.9,R1689&lt;=123.4),'[1]Pricing Schedule'!$J$97,
IF(AND(I1689=110000,R1689&gt;123.4,R1689&lt;=168.2,M1689&lt;=10),'[1]Pricing Schedule'!$J$105,
IF(AND(I1689=110000,R1689&gt;123.4,R1689&lt;=168.2,M1689&gt;10),'[1]Pricing Schedule'!$J$113,
IF(AND(I1689=110000,R1689&gt;168.2,R1689&lt;=336.2,M1689&lt;=10),('[1]Pricing Schedule'!$J$105),
IF(AND(I1689=110000,R1689&gt;168.2,R1689&lt;=336.2,M1689&gt;10),('[1]Pricing Schedule'!$J$113),
IF(AND(I1689=110000,R1689&gt;336.4,R1689&lt;=504.6,M1689&lt;=10),('[1]Pricing Schedule'!$J$105),
IF(AND(I1689=110000,R1689&gt;336.4,R1689&lt;=504.6,M1689&gt;10),('[1]Pricing Schedule'!$J$113),
IF(AND(I1689=110000,R1689&gt;504.6,R1689&lt;=672.8,M1689&lt;=10),('[1]Pricing Schedule'!$J$105),
IF(AND(I1689=110000,R1689&gt;504.6,R1689&lt;=672.8,M1689&gt;10),('[1]Pricing Schedule'!$J$113),
IF(AND(I1689=110000,R1689&gt;672.8,R1689&lt;=841,M1689&lt;=10),('[1]Pricing Schedule'!$J$105),
IF(AND(I1689=110000,R1689&gt;672.8,R1689&lt;=841,M1689&gt;10),('[1]Pricing Schedule'!$J$113),
IF(AND(I1689=110000,R1689&gt;1682,R1689&lt;=1850.2,M1689&lt;=10),('[1]Pricing Schedule'!$J$105),
IF(AND(I1689=110000,R1689&gt;1682,R1689&lt;=1850.2,M1689&gt;10),('[1]Pricing Schedule'!$J$113),
IF(AND(I1689=110000,R1689&gt;2018.4,R1689&lt;=2186.6,M1689&lt;=10),('[1]Pricing Schedule'!$J$105),
IF(AND(I1689=110000,R1689&gt;2018.4,R1689&lt;=2186.6,M1689&gt;10),('[1]Pricing Schedule'!$J$113),999999999)))))))))))))))))))))))))))))))))))))))</f>
        <v>4</v>
      </c>
      <c r="U1689" s="40">
        <f t="shared" si="162"/>
        <v>76792.857142857145</v>
      </c>
      <c r="V1689" s="41">
        <f t="shared" si="163"/>
        <v>13.022044460980373</v>
      </c>
      <c r="Y1689" s="23">
        <v>141</v>
      </c>
      <c r="Z1689" s="23">
        <v>233</v>
      </c>
      <c r="AD1689" s="13"/>
      <c r="AE1689" s="13"/>
      <c r="AF1689" s="13"/>
      <c r="AR1689" s="35"/>
    </row>
    <row r="1690" spans="1:44">
      <c r="A1690" s="23">
        <v>1692</v>
      </c>
      <c r="B1690" s="23">
        <v>1692</v>
      </c>
      <c r="C1690" s="23" t="s">
        <v>2397</v>
      </c>
      <c r="D1690" s="23" t="s">
        <v>168</v>
      </c>
      <c r="E1690" s="23" t="s">
        <v>168</v>
      </c>
      <c r="F1690" s="23" t="s">
        <v>529</v>
      </c>
      <c r="G1690" s="23" t="s">
        <v>530</v>
      </c>
      <c r="H1690" s="23" t="s">
        <v>113</v>
      </c>
      <c r="I1690" s="13">
        <v>38000</v>
      </c>
      <c r="J1690" s="13">
        <v>38000</v>
      </c>
      <c r="K1690" s="23" t="s">
        <v>119</v>
      </c>
      <c r="L1690" s="24">
        <v>18.106999999999999</v>
      </c>
      <c r="M1690" s="37">
        <f t="shared" si="158"/>
        <v>19</v>
      </c>
      <c r="N1690" s="24">
        <v>1.514</v>
      </c>
      <c r="O1690" s="13">
        <v>3</v>
      </c>
      <c r="P1690" s="36">
        <f t="shared" si="159"/>
        <v>1.1355</v>
      </c>
      <c r="Q1690" s="38">
        <f t="shared" si="160"/>
        <v>4.2</v>
      </c>
      <c r="R1690" s="37">
        <f t="shared" si="161"/>
        <v>4.2</v>
      </c>
      <c r="S1690" s="39">
        <f>IF(AND(I1690=38000,R1690&lt;=4.5,M1690&gt;8),'[1]Pricing Schedule'!$F$8+('[1]Pricing Schedule'!$F$9*M1690),
IF(AND(I1690=38000,R1690&lt;=4.5,M1690&lt;=8),'[1]Pricing Schedule'!$F$34+('[1]Pricing Schedule'!$F$36*M1690),
IF(AND(I1690=38000,R1690&gt;4.5,R1690&lt;=9,M1690&gt;8),'[1]Pricing Schedule'!$F$17+('[1]Pricing Schedule'!$F$18*M1690),
IF(AND(I1690=38000,R1690&gt;4.5,R1690&lt;=9,M1690&lt;=8),'[1]Pricing Schedule'!$F$34+('[1]Pricing Schedule'!$F$36*M1690),
IF(AND(I1690=38000,R1690&gt;9,R1690&lt;=12.8,M1690&gt;8),'[1]Pricing Schedule'!$F$26+('[1]Pricing Schedule'!$F$27*M1690),
IF(AND(I1690=38000,R1690&gt;9,R1690&lt;=12.8,M1690&lt;=8),'[1]Pricing Schedule'!$F$34+('[1]Pricing Schedule'!$F$36*M1690),
IF(AND(I1690=38000,R1690&gt;12.8,R1690&lt;=22.8),'[1]Pricing Schedule'!$F$34+('[1]Pricing Schedule'!$F$36*M1690),
IF(AND(I1690=38000,R1690&gt;22.8,R1690&lt;=30.2),'[1]Pricing Schedule'!$F$43+('[1]Pricing Schedule'!$F$45*M1690),
IF(AND(I1690=38000,R1690&gt;30.2,R1690&lt;=45.9),'[1]Pricing Schedule'!$F$52+('[1]Pricing Schedule'!$F$54*M1690),
IF(AND(I1690=38000,R1690&gt;45.9,R1690&lt;=123.4),'[1]Pricing Schedule'!$F$96+('[1]Pricing Schedule'!$F$97*M1690),
IF(AND(I1690=38000,R1690&gt;123.4,R1690&lt;=168.2,M1690&lt;=10),'[1]Pricing Schedule'!$F$103+('[1]Pricing Schedule'!$F$105*M1690),
IF(AND(I1690=38000,R1690&gt;123.4,R1690&lt;=168.2,M1690&gt;10),'[1]Pricing Schedule'!$F$111+('[1]Pricing Schedule'!$F$113*M1690),
IF(AND(I1690=38000,R1690&gt;157.4,R1690&lt;=336.4,M1690&lt;=10),('[1]Pricing Schedule'!$F$103+('[1]Pricing Schedule'!$F$105*M1690))*2,
IF(AND(I1690=38000,R1690&gt;157.4,R1690&lt;=336.4,M1690&gt;10),('[1]Pricing Schedule'!$F$111+('[1]Pricing Schedule'!$F$113*M1690))*2,
IF(AND(I1690=38000,R1690&gt;314.8,R1690&lt;=504.6,M1690&lt;=10),('[1]Pricing Schedule'!$F$103+('[1]Pricing Schedule'!$F$105*M1690))*3,
IF(AND(I1690=38000,R1690&gt;314.8,R1690&lt;=504.6,M1690&gt;10),('[1]Pricing Schedule'!$F$111+('[1]Pricing Schedule'!$F$113*M1690))*3,
IF(AND(I1690=38000,R1690&gt;472.2,R1690&lt;=672.8,M1690&lt;=10),('[1]Pricing Schedule'!$F$103+('[1]Pricing Schedule'!$F$105*M1690))*4,
IF(AND(I1690=38000,R1690&gt;472.2,R1690&lt;=672.8,M1690&gt;10),('[1]Pricing Schedule'!$F$111+('[1]Pricing Schedule'!$F$113*M1690))*4,
IF(AND(I1690=110000,R1690&lt;=12.8,M1690&gt;2),'[1]Pricing Schedule'!$F$62+('[1]Pricing Schedule'!$F$63*M1690),
IF(AND(I1690=110000,R1690&lt;=12.8,M1690&lt;=2),'[1]Pricing Schedule'!$F$96+('[1]Pricing Schedule'!$F$97*M1690),
IF(AND(I1690=110000,R1690&gt;12.8,R1690&lt;=22.8,M1690&gt;3),'[1]Pricing Schedule'!$F$71+('[1]Pricing Schedule'!$F$72*M1690),
IF(AND(I1690=110000,R1690&gt;12.8,R1690&lt;=22.8,M1690&lt;=3),'[1]Pricing Schedule'!$F$96+('[1]Pricing Schedule'!$F$97*M1690),
IF(AND(I1690=110000,R1690&gt;22.8,R1690&lt;=30.2),'[1]Pricing Schedule'!$F$80+('[1]Pricing Schedule'!$F$81*M1690),
IF(AND(I1690=110000,R1690&gt;30.2,R1690&lt;=45.9),'[1]Pricing Schedule'!$F$89+('[1]Pricing Schedule'!$F$90*M1690),
IF(AND(I1690=110000,R1690&gt;45.9,R1690&lt;=123.4),'[1]Pricing Schedule'!$F$96+('[1]Pricing Schedule'!$F$97*M1690),
IF(AND(I1690=110000,R1690&gt;123.4,R1690&lt;=168.2,M1690&lt;=10),'[1]Pricing Schedule'!$F$103+('[1]Pricing Schedule'!$F$105*M1690),
IF(AND(I1690=110000,R1690&gt;123.4,R1690&lt;=168.2,M1690&gt;10),'[1]Pricing Schedule'!$F$111+('[1]Pricing Schedule'!$F$113*M1690),
IF(AND(I1690=110000,R1690&gt;168.2,R1690&lt;=336.4,M1690&lt;=10),('[1]Pricing Schedule'!$F$103+('[1]Pricing Schedule'!$F$105*M1690))*2,
IF(AND(I1690=110000,R1690&gt;168.2,R1690&lt;=336.4,M1690&gt;10),('[1]Pricing Schedule'!$F$111+('[1]Pricing Schedule'!$F$113*M1690))*2,
IF(AND(I1690=110000,R1690&gt;336.4,R1690&lt;=504.6,M1690&lt;=10),('[1]Pricing Schedule'!$F$103+('[1]Pricing Schedule'!$F$105*M1690))*3,
IF(AND(I1690=110000,R1690&gt;336.4,R1690&lt;=504.6,M1690&gt;10),('[1]Pricing Schedule'!$F$111+('[1]Pricing Schedule'!$F$113*M1690))*3,
IF(AND(I1690=110000,R1690&gt;504.6,R1690&lt;=672.8,M1690&lt;=10),('[1]Pricing Schedule'!$F$103+('[1]Pricing Schedule'!$F$105*M1690))*4,
IF(AND(I1690=110000,R1690&gt;504.6,R1690&lt;=672.8,M1690&gt;10),('[1]Pricing Schedule'!$F$111+('[1]Pricing Schedule'!$F$113*M1690))*4,
IF(AND(I1690=110000,R1690&gt;672.8,R1690&lt;=841,M1690&lt;=10),('[1]Pricing Schedule'!$F$103+('[1]Pricing Schedule'!$F$105*M1690))*5,
IF(AND(I1690=110000,R1690&gt;672.8,R1690&lt;=841,M1690&gt;10),('[1]Pricing Schedule'!$F$111+('[1]Pricing Schedule'!$F$113*M1690))*5,
IF(AND(I1690=110000,R1690&gt;672.8,R1690&lt;=841,M1690&lt;=10),('[1]Pricing Schedule'!$F$103+('[1]Pricing Schedule'!$F$105*M1690))*5,
IF(AND(I1690=110000,R1690&gt;672.8,R1690&lt;=841,M1690&gt;10),('[1]Pricing Schedule'!$F$111+('[1]Pricing Schedule'!$F$113*M1690))*5,
IF(AND(I1690=110000,R1690&gt;1345.6,R1690&lt;=1513.8,M1690&lt;=10),('[1]Pricing Schedule'!$F$103+('[1]Pricing Schedule'!$F$105*M1690))*9,
IF(AND(I1690=110000,R1690&gt;1345.6,R1690&lt;=1513.8,M1690&gt;10),('[1]Pricing Schedule'!$F$111+('[1]Pricing Schedule'!$F$113*M1690))*9,
9999999999)))))))))))))))))))))))))))))))))))))))</f>
        <v>1861440</v>
      </c>
      <c r="T1690" s="21">
        <f>IF(AND(I1690=38000,R1690&lt;=4.5,M1690&gt;8),'[1]Pricing Schedule'!$J$9,
IF(AND(I1690=38000,R1690&lt;=4.5,M1690&lt;=8),'[1]Pricing Schedule'!$J$36,
IF(AND(I1690=38000,R1690&gt;4.5,R1690&lt;=9,M1690&gt;8),'[1]Pricing Schedule'!$J$18,
IF(AND(I1690=38000,R1690&gt;4.5,R1690&lt;=9,M1690&lt;=8),'[1]Pricing Schedule'!$J$36,
IF(AND(I1690=38000,R1690&gt;9,R1690&lt;=12.8,M1690&gt;8),'[1]Pricing Schedule'!$J$27,
IF(AND(I1690=38000,R1690&gt;9,R1690&lt;=12.8,M1690&lt;=8),'[1]Pricing Schedule'!$J$36,
IF(AND(I1690=38000,R1690&gt;12.8,R1690&lt;=22.8),'[1]Pricing Schedule'!$J$36,
IF(AND(I1690=38000,R1690&gt;22.8,R1690&lt;=30.2),'[1]Pricing Schedule'!$J$45,
IF(AND(I1690=38000,R1690&gt;30.2,R1690&lt;=45.9),'[1]Pricing Schedule'!$J$54,
IF(AND(I1690=38000,R1690&gt;45.9,R1690&lt;=123.4),'[1]Pricing Schedule'!$J$97,
IF(AND(I1690=38000,R1690&gt;123.4,R1690&lt;=168.2,M1690&lt;=10),'[1]Pricing Schedule'!$J$105,
IF(AND(I1690=38000,R1690&gt;123.4,R1690&lt;=168.2,M1690&gt;10),'[1]Pricing Schedule'!$J$113,
IF(AND(I1690=38000,R1690&gt;168.2,R1690&lt;=336.4,M1690&lt;=10),('[1]Pricing Schedule'!$J$105),
IF(AND(I1690=38000,R1690&gt;168.2,R1690&lt;=336.4,M1690&gt;10),('[1]Pricing Schedule'!$J$113),
IF(AND(I1690=38000,R1690&gt;336.4,R1690&lt;=504.6,M1690&lt;=10),('[1]Pricing Schedule'!$J$105),
IF(AND(I1690=38000,R1690&gt;336.4,R1690&lt;=504.6,M1690&gt;10),('[1]Pricing Schedule'!$J$113),
IF(AND(I1690=38000,R1690&gt;504.6,R1690&lt;=672.8,M1690&lt;=10),('[1]Pricing Schedule'!$J$105),
IF(AND(I1690=38000,R1690&gt;504.6,R1690&lt;=672.8,M1690&gt;10),('[1]Pricing Schedule'!$J$113),
IF(AND(I1690=110000,R1690&lt;=12.8,M1690&gt;2),'[1]Pricing Schedule'!$J$63,
IF(AND(I1690=110000,R1690&lt;=12.8,M1690&lt;=2),'[1]Pricing Schedule'!$J$97,
IF(AND(I1690=110000,R1690&gt;12.8,R1690&lt;=22.8,M1690&gt;3),'[1]Pricing Schedule'!$J$72,
IF(AND(I1690=110000,R1690&gt;12.8,R1690&lt;=22.8,M1690&lt;=3),'[1]Pricing Schedule'!$J$97,
IF(AND(I1690=110000,R1690&gt;22.8,R1690&lt;=30.2),'[1]Pricing Schedule'!$J$81,
IF(AND(I1690=110000,R1690&gt;30.2,R1690&lt;=45.9),'[1]Pricing Schedule'!$J$90,
IF(AND(I1690=110000,R1690&gt;45.9,R1690&lt;=123.4),'[1]Pricing Schedule'!$J$97,
IF(AND(I1690=110000,R1690&gt;123.4,R1690&lt;=168.2,M1690&lt;=10),'[1]Pricing Schedule'!$J$105,
IF(AND(I1690=110000,R1690&gt;123.4,R1690&lt;=168.2,M1690&gt;10),'[1]Pricing Schedule'!$J$113,
IF(AND(I1690=110000,R1690&gt;168.2,R1690&lt;=336.2,M1690&lt;=10),('[1]Pricing Schedule'!$J$105),
IF(AND(I1690=110000,R1690&gt;168.2,R1690&lt;=336.2,M1690&gt;10),('[1]Pricing Schedule'!$J$113),
IF(AND(I1690=110000,R1690&gt;336.4,R1690&lt;=504.6,M1690&lt;=10),('[1]Pricing Schedule'!$J$105),
IF(AND(I1690=110000,R1690&gt;336.4,R1690&lt;=504.6,M1690&gt;10),('[1]Pricing Schedule'!$J$113),
IF(AND(I1690=110000,R1690&gt;504.6,R1690&lt;=672.8,M1690&lt;=10),('[1]Pricing Schedule'!$J$105),
IF(AND(I1690=110000,R1690&gt;504.6,R1690&lt;=672.8,M1690&gt;10),('[1]Pricing Schedule'!$J$113),
IF(AND(I1690=110000,R1690&gt;672.8,R1690&lt;=841,M1690&lt;=10),('[1]Pricing Schedule'!$J$105),
IF(AND(I1690=110000,R1690&gt;672.8,R1690&lt;=841,M1690&gt;10),('[1]Pricing Schedule'!$J$113),
IF(AND(I1690=110000,R1690&gt;1682,R1690&lt;=1850.2,M1690&lt;=10),('[1]Pricing Schedule'!$J$105),
IF(AND(I1690=110000,R1690&gt;1682,R1690&lt;=1850.2,M1690&gt;10),('[1]Pricing Schedule'!$J$113),
IF(AND(I1690=110000,R1690&gt;2018.4,R1690&lt;=2186.6,M1690&lt;=10),('[1]Pricing Schedule'!$J$105),
IF(AND(I1690=110000,R1690&gt;2018.4,R1690&lt;=2186.6,M1690&gt;10),('[1]Pricing Schedule'!$J$113),999999999)))))))))))))))))))))))))))))))))))))))</f>
        <v>1</v>
      </c>
      <c r="U1690" s="40">
        <f t="shared" si="162"/>
        <v>443200</v>
      </c>
      <c r="V1690" s="41">
        <f t="shared" si="163"/>
        <v>2.256317689530686</v>
      </c>
      <c r="Y1690" s="23">
        <v>74</v>
      </c>
      <c r="Z1690" s="23">
        <v>233</v>
      </c>
      <c r="AD1690" s="13"/>
      <c r="AE1690" s="13"/>
      <c r="AF1690" s="13"/>
      <c r="AR1690" s="35"/>
    </row>
    <row r="1691" spans="1:44">
      <c r="A1691" s="23">
        <v>1693</v>
      </c>
      <c r="B1691" s="23">
        <v>1693</v>
      </c>
      <c r="C1691" s="23" t="s">
        <v>2398</v>
      </c>
      <c r="D1691" s="23" t="s">
        <v>168</v>
      </c>
      <c r="E1691" s="23" t="s">
        <v>168</v>
      </c>
      <c r="F1691" s="23" t="s">
        <v>243</v>
      </c>
      <c r="G1691" s="23" t="s">
        <v>244</v>
      </c>
      <c r="H1691" s="23" t="s">
        <v>113</v>
      </c>
      <c r="I1691" s="13">
        <v>38000</v>
      </c>
      <c r="J1691" s="13">
        <v>38000</v>
      </c>
      <c r="K1691" s="13">
        <v>20000</v>
      </c>
      <c r="L1691" s="24">
        <v>17.295999999999999</v>
      </c>
      <c r="M1691" s="37">
        <f t="shared" si="158"/>
        <v>18</v>
      </c>
      <c r="N1691" s="24">
        <v>1.008</v>
      </c>
      <c r="O1691" s="13">
        <v>3</v>
      </c>
      <c r="P1691" s="36">
        <f t="shared" si="159"/>
        <v>1.008</v>
      </c>
      <c r="Q1691" s="38">
        <f t="shared" si="160"/>
        <v>4.2</v>
      </c>
      <c r="R1691" s="37">
        <f t="shared" si="161"/>
        <v>4.2</v>
      </c>
      <c r="S1691" s="39">
        <f>IF(AND(I1691=38000,R1691&lt;=4.5,M1691&gt;8),'[1]Pricing Schedule'!$F$8+('[1]Pricing Schedule'!$F$9*M1691),
IF(AND(I1691=38000,R1691&lt;=4.5,M1691&lt;=8),'[1]Pricing Schedule'!$F$34+('[1]Pricing Schedule'!$F$36*M1691),
IF(AND(I1691=38000,R1691&gt;4.5,R1691&lt;=9,M1691&gt;8),'[1]Pricing Schedule'!$F$17+('[1]Pricing Schedule'!$F$18*M1691),
IF(AND(I1691=38000,R1691&gt;4.5,R1691&lt;=9,M1691&lt;=8),'[1]Pricing Schedule'!$F$34+('[1]Pricing Schedule'!$F$36*M1691),
IF(AND(I1691=38000,R1691&gt;9,R1691&lt;=12.8,M1691&gt;8),'[1]Pricing Schedule'!$F$26+('[1]Pricing Schedule'!$F$27*M1691),
IF(AND(I1691=38000,R1691&gt;9,R1691&lt;=12.8,M1691&lt;=8),'[1]Pricing Schedule'!$F$34+('[1]Pricing Schedule'!$F$36*M1691),
IF(AND(I1691=38000,R1691&gt;12.8,R1691&lt;=22.8),'[1]Pricing Schedule'!$F$34+('[1]Pricing Schedule'!$F$36*M1691),
IF(AND(I1691=38000,R1691&gt;22.8,R1691&lt;=30.2),'[1]Pricing Schedule'!$F$43+('[1]Pricing Schedule'!$F$45*M1691),
IF(AND(I1691=38000,R1691&gt;30.2,R1691&lt;=45.9),'[1]Pricing Schedule'!$F$52+('[1]Pricing Schedule'!$F$54*M1691),
IF(AND(I1691=38000,R1691&gt;45.9,R1691&lt;=123.4),'[1]Pricing Schedule'!$F$96+('[1]Pricing Schedule'!$F$97*M1691),
IF(AND(I1691=38000,R1691&gt;123.4,R1691&lt;=168.2,M1691&lt;=10),'[1]Pricing Schedule'!$F$103+('[1]Pricing Schedule'!$F$105*M1691),
IF(AND(I1691=38000,R1691&gt;123.4,R1691&lt;=168.2,M1691&gt;10),'[1]Pricing Schedule'!$F$111+('[1]Pricing Schedule'!$F$113*M1691),
IF(AND(I1691=38000,R1691&gt;157.4,R1691&lt;=336.4,M1691&lt;=10),('[1]Pricing Schedule'!$F$103+('[1]Pricing Schedule'!$F$105*M1691))*2,
IF(AND(I1691=38000,R1691&gt;157.4,R1691&lt;=336.4,M1691&gt;10),('[1]Pricing Schedule'!$F$111+('[1]Pricing Schedule'!$F$113*M1691))*2,
IF(AND(I1691=38000,R1691&gt;314.8,R1691&lt;=504.6,M1691&lt;=10),('[1]Pricing Schedule'!$F$103+('[1]Pricing Schedule'!$F$105*M1691))*3,
IF(AND(I1691=38000,R1691&gt;314.8,R1691&lt;=504.6,M1691&gt;10),('[1]Pricing Schedule'!$F$111+('[1]Pricing Schedule'!$F$113*M1691))*3,
IF(AND(I1691=38000,R1691&gt;472.2,R1691&lt;=672.8,M1691&lt;=10),('[1]Pricing Schedule'!$F$103+('[1]Pricing Schedule'!$F$105*M1691))*4,
IF(AND(I1691=38000,R1691&gt;472.2,R1691&lt;=672.8,M1691&gt;10),('[1]Pricing Schedule'!$F$111+('[1]Pricing Schedule'!$F$113*M1691))*4,
IF(AND(I1691=110000,R1691&lt;=12.8,M1691&gt;2),'[1]Pricing Schedule'!$F$62+('[1]Pricing Schedule'!$F$63*M1691),
IF(AND(I1691=110000,R1691&lt;=12.8,M1691&lt;=2),'[1]Pricing Schedule'!$F$96+('[1]Pricing Schedule'!$F$97*M1691),
IF(AND(I1691=110000,R1691&gt;12.8,R1691&lt;=22.8,M1691&gt;3),'[1]Pricing Schedule'!$F$71+('[1]Pricing Schedule'!$F$72*M1691),
IF(AND(I1691=110000,R1691&gt;12.8,R1691&lt;=22.8,M1691&lt;=3),'[1]Pricing Schedule'!$F$96+('[1]Pricing Schedule'!$F$97*M1691),
IF(AND(I1691=110000,R1691&gt;22.8,R1691&lt;=30.2),'[1]Pricing Schedule'!$F$80+('[1]Pricing Schedule'!$F$81*M1691),
IF(AND(I1691=110000,R1691&gt;30.2,R1691&lt;=45.9),'[1]Pricing Schedule'!$F$89+('[1]Pricing Schedule'!$F$90*M1691),
IF(AND(I1691=110000,R1691&gt;45.9,R1691&lt;=123.4),'[1]Pricing Schedule'!$F$96+('[1]Pricing Schedule'!$F$97*M1691),
IF(AND(I1691=110000,R1691&gt;123.4,R1691&lt;=168.2,M1691&lt;=10),'[1]Pricing Schedule'!$F$103+('[1]Pricing Schedule'!$F$105*M1691),
IF(AND(I1691=110000,R1691&gt;123.4,R1691&lt;=168.2,M1691&gt;10),'[1]Pricing Schedule'!$F$111+('[1]Pricing Schedule'!$F$113*M1691),
IF(AND(I1691=110000,R1691&gt;168.2,R1691&lt;=336.4,M1691&lt;=10),('[1]Pricing Schedule'!$F$103+('[1]Pricing Schedule'!$F$105*M1691))*2,
IF(AND(I1691=110000,R1691&gt;168.2,R1691&lt;=336.4,M1691&gt;10),('[1]Pricing Schedule'!$F$111+('[1]Pricing Schedule'!$F$113*M1691))*2,
IF(AND(I1691=110000,R1691&gt;336.4,R1691&lt;=504.6,M1691&lt;=10),('[1]Pricing Schedule'!$F$103+('[1]Pricing Schedule'!$F$105*M1691))*3,
IF(AND(I1691=110000,R1691&gt;336.4,R1691&lt;=504.6,M1691&gt;10),('[1]Pricing Schedule'!$F$111+('[1]Pricing Schedule'!$F$113*M1691))*3,
IF(AND(I1691=110000,R1691&gt;504.6,R1691&lt;=672.8,M1691&lt;=10),('[1]Pricing Schedule'!$F$103+('[1]Pricing Schedule'!$F$105*M1691))*4,
IF(AND(I1691=110000,R1691&gt;504.6,R1691&lt;=672.8,M1691&gt;10),('[1]Pricing Schedule'!$F$111+('[1]Pricing Schedule'!$F$113*M1691))*4,
IF(AND(I1691=110000,R1691&gt;672.8,R1691&lt;=841,M1691&lt;=10),('[1]Pricing Schedule'!$F$103+('[1]Pricing Schedule'!$F$105*M1691))*5,
IF(AND(I1691=110000,R1691&gt;672.8,R1691&lt;=841,M1691&gt;10),('[1]Pricing Schedule'!$F$111+('[1]Pricing Schedule'!$F$113*M1691))*5,
IF(AND(I1691=110000,R1691&gt;672.8,R1691&lt;=841,M1691&lt;=10),('[1]Pricing Schedule'!$F$103+('[1]Pricing Schedule'!$F$105*M1691))*5,
IF(AND(I1691=110000,R1691&gt;672.8,R1691&lt;=841,M1691&gt;10),('[1]Pricing Schedule'!$F$111+('[1]Pricing Schedule'!$F$113*M1691))*5,
IF(AND(I1691=110000,R1691&gt;1345.6,R1691&lt;=1513.8,M1691&lt;=10),('[1]Pricing Schedule'!$F$103+('[1]Pricing Schedule'!$F$105*M1691))*9,
IF(AND(I1691=110000,R1691&gt;1345.6,R1691&lt;=1513.8,M1691&gt;10),('[1]Pricing Schedule'!$F$111+('[1]Pricing Schedule'!$F$113*M1691))*9,
9999999999)))))))))))))))))))))))))))))))))))))))</f>
        <v>1808740</v>
      </c>
      <c r="T1691" s="21">
        <f>IF(AND(I1691=38000,R1691&lt;=4.5,M1691&gt;8),'[1]Pricing Schedule'!$J$9,
IF(AND(I1691=38000,R1691&lt;=4.5,M1691&lt;=8),'[1]Pricing Schedule'!$J$36,
IF(AND(I1691=38000,R1691&gt;4.5,R1691&lt;=9,M1691&gt;8),'[1]Pricing Schedule'!$J$18,
IF(AND(I1691=38000,R1691&gt;4.5,R1691&lt;=9,M1691&lt;=8),'[1]Pricing Schedule'!$J$36,
IF(AND(I1691=38000,R1691&gt;9,R1691&lt;=12.8,M1691&gt;8),'[1]Pricing Schedule'!$J$27,
IF(AND(I1691=38000,R1691&gt;9,R1691&lt;=12.8,M1691&lt;=8),'[1]Pricing Schedule'!$J$36,
IF(AND(I1691=38000,R1691&gt;12.8,R1691&lt;=22.8),'[1]Pricing Schedule'!$J$36,
IF(AND(I1691=38000,R1691&gt;22.8,R1691&lt;=30.2),'[1]Pricing Schedule'!$J$45,
IF(AND(I1691=38000,R1691&gt;30.2,R1691&lt;=45.9),'[1]Pricing Schedule'!$J$54,
IF(AND(I1691=38000,R1691&gt;45.9,R1691&lt;=123.4),'[1]Pricing Schedule'!$J$97,
IF(AND(I1691=38000,R1691&gt;123.4,R1691&lt;=168.2,M1691&lt;=10),'[1]Pricing Schedule'!$J$105,
IF(AND(I1691=38000,R1691&gt;123.4,R1691&lt;=168.2,M1691&gt;10),'[1]Pricing Schedule'!$J$113,
IF(AND(I1691=38000,R1691&gt;168.2,R1691&lt;=336.4,M1691&lt;=10),('[1]Pricing Schedule'!$J$105),
IF(AND(I1691=38000,R1691&gt;168.2,R1691&lt;=336.4,M1691&gt;10),('[1]Pricing Schedule'!$J$113),
IF(AND(I1691=38000,R1691&gt;336.4,R1691&lt;=504.6,M1691&lt;=10),('[1]Pricing Schedule'!$J$105),
IF(AND(I1691=38000,R1691&gt;336.4,R1691&lt;=504.6,M1691&gt;10),('[1]Pricing Schedule'!$J$113),
IF(AND(I1691=38000,R1691&gt;504.6,R1691&lt;=672.8,M1691&lt;=10),('[1]Pricing Schedule'!$J$105),
IF(AND(I1691=38000,R1691&gt;504.6,R1691&lt;=672.8,M1691&gt;10),('[1]Pricing Schedule'!$J$113),
IF(AND(I1691=110000,R1691&lt;=12.8,M1691&gt;2),'[1]Pricing Schedule'!$J$63,
IF(AND(I1691=110000,R1691&lt;=12.8,M1691&lt;=2),'[1]Pricing Schedule'!$J$97,
IF(AND(I1691=110000,R1691&gt;12.8,R1691&lt;=22.8,M1691&gt;3),'[1]Pricing Schedule'!$J$72,
IF(AND(I1691=110000,R1691&gt;12.8,R1691&lt;=22.8,M1691&lt;=3),'[1]Pricing Schedule'!$J$97,
IF(AND(I1691=110000,R1691&gt;22.8,R1691&lt;=30.2),'[1]Pricing Schedule'!$J$81,
IF(AND(I1691=110000,R1691&gt;30.2,R1691&lt;=45.9),'[1]Pricing Schedule'!$J$90,
IF(AND(I1691=110000,R1691&gt;45.9,R1691&lt;=123.4),'[1]Pricing Schedule'!$J$97,
IF(AND(I1691=110000,R1691&gt;123.4,R1691&lt;=168.2,M1691&lt;=10),'[1]Pricing Schedule'!$J$105,
IF(AND(I1691=110000,R1691&gt;123.4,R1691&lt;=168.2,M1691&gt;10),'[1]Pricing Schedule'!$J$113,
IF(AND(I1691=110000,R1691&gt;168.2,R1691&lt;=336.2,M1691&lt;=10),('[1]Pricing Schedule'!$J$105),
IF(AND(I1691=110000,R1691&gt;168.2,R1691&lt;=336.2,M1691&gt;10),('[1]Pricing Schedule'!$J$113),
IF(AND(I1691=110000,R1691&gt;336.4,R1691&lt;=504.6,M1691&lt;=10),('[1]Pricing Schedule'!$J$105),
IF(AND(I1691=110000,R1691&gt;336.4,R1691&lt;=504.6,M1691&gt;10),('[1]Pricing Schedule'!$J$113),
IF(AND(I1691=110000,R1691&gt;504.6,R1691&lt;=672.8,M1691&lt;=10),('[1]Pricing Schedule'!$J$105),
IF(AND(I1691=110000,R1691&gt;504.6,R1691&lt;=672.8,M1691&gt;10),('[1]Pricing Schedule'!$J$113),
IF(AND(I1691=110000,R1691&gt;672.8,R1691&lt;=841,M1691&lt;=10),('[1]Pricing Schedule'!$J$105),
IF(AND(I1691=110000,R1691&gt;672.8,R1691&lt;=841,M1691&gt;10),('[1]Pricing Schedule'!$J$113),
IF(AND(I1691=110000,R1691&gt;1682,R1691&lt;=1850.2,M1691&lt;=10),('[1]Pricing Schedule'!$J$105),
IF(AND(I1691=110000,R1691&gt;1682,R1691&lt;=1850.2,M1691&gt;10),('[1]Pricing Schedule'!$J$113),
IF(AND(I1691=110000,R1691&gt;2018.4,R1691&lt;=2186.6,M1691&lt;=10),('[1]Pricing Schedule'!$J$105),
IF(AND(I1691=110000,R1691&gt;2018.4,R1691&lt;=2186.6,M1691&gt;10),('[1]Pricing Schedule'!$J$113),999999999)))))))))))))))))))))))))))))))))))))))</f>
        <v>1</v>
      </c>
      <c r="U1691" s="40">
        <f t="shared" si="162"/>
        <v>430652.38095238095</v>
      </c>
      <c r="V1691" s="41">
        <f t="shared" si="163"/>
        <v>2.3220584495284009</v>
      </c>
      <c r="Y1691" s="23">
        <v>252</v>
      </c>
      <c r="Z1691" s="23">
        <v>461</v>
      </c>
      <c r="AD1691" s="13"/>
      <c r="AE1691" s="13"/>
      <c r="AF1691" s="13"/>
      <c r="AR1691" s="35"/>
    </row>
    <row r="1692" spans="1:44">
      <c r="A1692" s="23">
        <v>1694</v>
      </c>
      <c r="B1692" s="23">
        <v>1694</v>
      </c>
      <c r="C1692" s="23" t="s">
        <v>2399</v>
      </c>
      <c r="D1692" s="23" t="s">
        <v>116</v>
      </c>
      <c r="E1692" s="23" t="s">
        <v>116</v>
      </c>
      <c r="F1692" s="23" t="s">
        <v>374</v>
      </c>
      <c r="G1692" s="23" t="s">
        <v>375</v>
      </c>
      <c r="H1692" s="23" t="s">
        <v>133</v>
      </c>
      <c r="I1692" s="13">
        <v>110000</v>
      </c>
      <c r="L1692" s="24">
        <v>12.464</v>
      </c>
      <c r="M1692" s="37">
        <f t="shared" si="158"/>
        <v>13</v>
      </c>
      <c r="N1692" s="24">
        <v>1.151</v>
      </c>
      <c r="O1692" s="13">
        <v>3</v>
      </c>
      <c r="P1692" s="36">
        <f t="shared" si="159"/>
        <v>1.151</v>
      </c>
      <c r="Q1692" s="38">
        <f t="shared" si="160"/>
        <v>4.2</v>
      </c>
      <c r="R1692" s="37">
        <f t="shared" si="161"/>
        <v>4.2</v>
      </c>
      <c r="S1692" s="39">
        <f>IF(AND(I1692=38000,R1692&lt;=4.5,M1692&gt;8),'[1]Pricing Schedule'!$F$8+('[1]Pricing Schedule'!$F$9*M1692),
IF(AND(I1692=38000,R1692&lt;=4.5,M1692&lt;=8),'[1]Pricing Schedule'!$F$34+('[1]Pricing Schedule'!$F$36*M1692),
IF(AND(I1692=38000,R1692&gt;4.5,R1692&lt;=9,M1692&gt;8),'[1]Pricing Schedule'!$F$17+('[1]Pricing Schedule'!$F$18*M1692),
IF(AND(I1692=38000,R1692&gt;4.5,R1692&lt;=9,M1692&lt;=8),'[1]Pricing Schedule'!$F$34+('[1]Pricing Schedule'!$F$36*M1692),
IF(AND(I1692=38000,R1692&gt;9,R1692&lt;=12.8,M1692&gt;8),'[1]Pricing Schedule'!$F$26+('[1]Pricing Schedule'!$F$27*M1692),
IF(AND(I1692=38000,R1692&gt;9,R1692&lt;=12.8,M1692&lt;=8),'[1]Pricing Schedule'!$F$34+('[1]Pricing Schedule'!$F$36*M1692),
IF(AND(I1692=38000,R1692&gt;12.8,R1692&lt;=22.8),'[1]Pricing Schedule'!$F$34+('[1]Pricing Schedule'!$F$36*M1692),
IF(AND(I1692=38000,R1692&gt;22.8,R1692&lt;=30.2),'[1]Pricing Schedule'!$F$43+('[1]Pricing Schedule'!$F$45*M1692),
IF(AND(I1692=38000,R1692&gt;30.2,R1692&lt;=45.9),'[1]Pricing Schedule'!$F$52+('[1]Pricing Schedule'!$F$54*M1692),
IF(AND(I1692=38000,R1692&gt;45.9,R1692&lt;=123.4),'[1]Pricing Schedule'!$F$96+('[1]Pricing Schedule'!$F$97*M1692),
IF(AND(I1692=38000,R1692&gt;123.4,R1692&lt;=168.2,M1692&lt;=10),'[1]Pricing Schedule'!$F$103+('[1]Pricing Schedule'!$F$105*M1692),
IF(AND(I1692=38000,R1692&gt;123.4,R1692&lt;=168.2,M1692&gt;10),'[1]Pricing Schedule'!$F$111+('[1]Pricing Schedule'!$F$113*M1692),
IF(AND(I1692=38000,R1692&gt;157.4,R1692&lt;=336.4,M1692&lt;=10),('[1]Pricing Schedule'!$F$103+('[1]Pricing Schedule'!$F$105*M1692))*2,
IF(AND(I1692=38000,R1692&gt;157.4,R1692&lt;=336.4,M1692&gt;10),('[1]Pricing Schedule'!$F$111+('[1]Pricing Schedule'!$F$113*M1692))*2,
IF(AND(I1692=38000,R1692&gt;314.8,R1692&lt;=504.6,M1692&lt;=10),('[1]Pricing Schedule'!$F$103+('[1]Pricing Schedule'!$F$105*M1692))*3,
IF(AND(I1692=38000,R1692&gt;314.8,R1692&lt;=504.6,M1692&gt;10),('[1]Pricing Schedule'!$F$111+('[1]Pricing Schedule'!$F$113*M1692))*3,
IF(AND(I1692=38000,R1692&gt;472.2,R1692&lt;=672.8,M1692&lt;=10),('[1]Pricing Schedule'!$F$103+('[1]Pricing Schedule'!$F$105*M1692))*4,
IF(AND(I1692=38000,R1692&gt;472.2,R1692&lt;=672.8,M1692&gt;10),('[1]Pricing Schedule'!$F$111+('[1]Pricing Schedule'!$F$113*M1692))*4,
IF(AND(I1692=110000,R1692&lt;=12.8,M1692&gt;2),'[1]Pricing Schedule'!$F$62+('[1]Pricing Schedule'!$F$63*M1692),
IF(AND(I1692=110000,R1692&lt;=12.8,M1692&lt;=2),'[1]Pricing Schedule'!$F$96+('[1]Pricing Schedule'!$F$97*M1692),
IF(AND(I1692=110000,R1692&gt;12.8,R1692&lt;=22.8,M1692&gt;3),'[1]Pricing Schedule'!$F$71+('[1]Pricing Schedule'!$F$72*M1692),
IF(AND(I1692=110000,R1692&gt;12.8,R1692&lt;=22.8,M1692&lt;=3),'[1]Pricing Schedule'!$F$96+('[1]Pricing Schedule'!$F$97*M1692),
IF(AND(I1692=110000,R1692&gt;22.8,R1692&lt;=30.2),'[1]Pricing Schedule'!$F$80+('[1]Pricing Schedule'!$F$81*M1692),
IF(AND(I1692=110000,R1692&gt;30.2,R1692&lt;=45.9),'[1]Pricing Schedule'!$F$89+('[1]Pricing Schedule'!$F$90*M1692),
IF(AND(I1692=110000,R1692&gt;45.9,R1692&lt;=123.4),'[1]Pricing Schedule'!$F$96+('[1]Pricing Schedule'!$F$97*M1692),
IF(AND(I1692=110000,R1692&gt;123.4,R1692&lt;=168.2,M1692&lt;=10),'[1]Pricing Schedule'!$F$103+('[1]Pricing Schedule'!$F$105*M1692),
IF(AND(I1692=110000,R1692&gt;123.4,R1692&lt;=168.2,M1692&gt;10),'[1]Pricing Schedule'!$F$111+('[1]Pricing Schedule'!$F$113*M1692),
IF(AND(I1692=110000,R1692&gt;168.2,R1692&lt;=336.4,M1692&lt;=10),('[1]Pricing Schedule'!$F$103+('[1]Pricing Schedule'!$F$105*M1692))*2,
IF(AND(I1692=110000,R1692&gt;168.2,R1692&lt;=336.4,M1692&gt;10),('[1]Pricing Schedule'!$F$111+('[1]Pricing Schedule'!$F$113*M1692))*2,
IF(AND(I1692=110000,R1692&gt;336.4,R1692&lt;=504.6,M1692&lt;=10),('[1]Pricing Schedule'!$F$103+('[1]Pricing Schedule'!$F$105*M1692))*3,
IF(AND(I1692=110000,R1692&gt;336.4,R1692&lt;=504.6,M1692&gt;10),('[1]Pricing Schedule'!$F$111+('[1]Pricing Schedule'!$F$113*M1692))*3,
IF(AND(I1692=110000,R1692&gt;504.6,R1692&lt;=672.8,M1692&lt;=10),('[1]Pricing Schedule'!$F$103+('[1]Pricing Schedule'!$F$105*M1692))*4,
IF(AND(I1692=110000,R1692&gt;504.6,R1692&lt;=672.8,M1692&gt;10),('[1]Pricing Schedule'!$F$111+('[1]Pricing Schedule'!$F$113*M1692))*4,
IF(AND(I1692=110000,R1692&gt;672.8,R1692&lt;=841,M1692&lt;=10),('[1]Pricing Schedule'!$F$103+('[1]Pricing Schedule'!$F$105*M1692))*5,
IF(AND(I1692=110000,R1692&gt;672.8,R1692&lt;=841,M1692&gt;10),('[1]Pricing Schedule'!$F$111+('[1]Pricing Schedule'!$F$113*M1692))*5,
IF(AND(I1692=110000,R1692&gt;672.8,R1692&lt;=841,M1692&lt;=10),('[1]Pricing Schedule'!$F$103+('[1]Pricing Schedule'!$F$105*M1692))*5,
IF(AND(I1692=110000,R1692&gt;672.8,R1692&lt;=841,M1692&gt;10),('[1]Pricing Schedule'!$F$111+('[1]Pricing Schedule'!$F$113*M1692))*5,
IF(AND(I1692=110000,R1692&gt;1345.6,R1692&lt;=1513.8,M1692&lt;=10),('[1]Pricing Schedule'!$F$103+('[1]Pricing Schedule'!$F$105*M1692))*9,
IF(AND(I1692=110000,R1692&gt;1345.6,R1692&lt;=1513.8,M1692&gt;10),('[1]Pricing Schedule'!$F$111+('[1]Pricing Schedule'!$F$113*M1692))*9,
9999999999)))))))))))))))))))))))))))))))))))))))</f>
        <v>2101570</v>
      </c>
      <c r="T1692" s="21">
        <f>IF(AND(I1692=38000,R1692&lt;=4.5,M1692&gt;8),'[1]Pricing Schedule'!$J$9,
IF(AND(I1692=38000,R1692&lt;=4.5,M1692&lt;=8),'[1]Pricing Schedule'!$J$36,
IF(AND(I1692=38000,R1692&gt;4.5,R1692&lt;=9,M1692&gt;8),'[1]Pricing Schedule'!$J$18,
IF(AND(I1692=38000,R1692&gt;4.5,R1692&lt;=9,M1692&lt;=8),'[1]Pricing Schedule'!$J$36,
IF(AND(I1692=38000,R1692&gt;9,R1692&lt;=12.8,M1692&gt;8),'[1]Pricing Schedule'!$J$27,
IF(AND(I1692=38000,R1692&gt;9,R1692&lt;=12.8,M1692&lt;=8),'[1]Pricing Schedule'!$J$36,
IF(AND(I1692=38000,R1692&gt;12.8,R1692&lt;=22.8),'[1]Pricing Schedule'!$J$36,
IF(AND(I1692=38000,R1692&gt;22.8,R1692&lt;=30.2),'[1]Pricing Schedule'!$J$45,
IF(AND(I1692=38000,R1692&gt;30.2,R1692&lt;=45.9),'[1]Pricing Schedule'!$J$54,
IF(AND(I1692=38000,R1692&gt;45.9,R1692&lt;=123.4),'[1]Pricing Schedule'!$J$97,
IF(AND(I1692=38000,R1692&gt;123.4,R1692&lt;=168.2,M1692&lt;=10),'[1]Pricing Schedule'!$J$105,
IF(AND(I1692=38000,R1692&gt;123.4,R1692&lt;=168.2,M1692&gt;10),'[1]Pricing Schedule'!$J$113,
IF(AND(I1692=38000,R1692&gt;168.2,R1692&lt;=336.4,M1692&lt;=10),('[1]Pricing Schedule'!$J$105),
IF(AND(I1692=38000,R1692&gt;168.2,R1692&lt;=336.4,M1692&gt;10),('[1]Pricing Schedule'!$J$113),
IF(AND(I1692=38000,R1692&gt;336.4,R1692&lt;=504.6,M1692&lt;=10),('[1]Pricing Schedule'!$J$105),
IF(AND(I1692=38000,R1692&gt;336.4,R1692&lt;=504.6,M1692&gt;10),('[1]Pricing Schedule'!$J$113),
IF(AND(I1692=38000,R1692&gt;504.6,R1692&lt;=672.8,M1692&lt;=10),('[1]Pricing Schedule'!$J$105),
IF(AND(I1692=38000,R1692&gt;504.6,R1692&lt;=672.8,M1692&gt;10),('[1]Pricing Schedule'!$J$113),
IF(AND(I1692=110000,R1692&lt;=12.8,M1692&gt;2),'[1]Pricing Schedule'!$J$63,
IF(AND(I1692=110000,R1692&lt;=12.8,M1692&lt;=2),'[1]Pricing Schedule'!$J$97,
IF(AND(I1692=110000,R1692&gt;12.8,R1692&lt;=22.8,M1692&gt;3),'[1]Pricing Schedule'!$J$72,
IF(AND(I1692=110000,R1692&gt;12.8,R1692&lt;=22.8,M1692&lt;=3),'[1]Pricing Schedule'!$J$97,
IF(AND(I1692=110000,R1692&gt;22.8,R1692&lt;=30.2),'[1]Pricing Schedule'!$J$81,
IF(AND(I1692=110000,R1692&gt;30.2,R1692&lt;=45.9),'[1]Pricing Schedule'!$J$90,
IF(AND(I1692=110000,R1692&gt;45.9,R1692&lt;=123.4),'[1]Pricing Schedule'!$J$97,
IF(AND(I1692=110000,R1692&gt;123.4,R1692&lt;=168.2,M1692&lt;=10),'[1]Pricing Schedule'!$J$105,
IF(AND(I1692=110000,R1692&gt;123.4,R1692&lt;=168.2,M1692&gt;10),'[1]Pricing Schedule'!$J$113,
IF(AND(I1692=110000,R1692&gt;168.2,R1692&lt;=336.2,M1692&lt;=10),('[1]Pricing Schedule'!$J$105),
IF(AND(I1692=110000,R1692&gt;168.2,R1692&lt;=336.2,M1692&gt;10),('[1]Pricing Schedule'!$J$113),
IF(AND(I1692=110000,R1692&gt;336.4,R1692&lt;=504.6,M1692&lt;=10),('[1]Pricing Schedule'!$J$105),
IF(AND(I1692=110000,R1692&gt;336.4,R1692&lt;=504.6,M1692&gt;10),('[1]Pricing Schedule'!$J$113),
IF(AND(I1692=110000,R1692&gt;504.6,R1692&lt;=672.8,M1692&lt;=10),('[1]Pricing Schedule'!$J$105),
IF(AND(I1692=110000,R1692&gt;504.6,R1692&lt;=672.8,M1692&gt;10),('[1]Pricing Schedule'!$J$113),
IF(AND(I1692=110000,R1692&gt;672.8,R1692&lt;=841,M1692&lt;=10),('[1]Pricing Schedule'!$J$105),
IF(AND(I1692=110000,R1692&gt;672.8,R1692&lt;=841,M1692&gt;10),('[1]Pricing Schedule'!$J$113),
IF(AND(I1692=110000,R1692&gt;1682,R1692&lt;=1850.2,M1692&lt;=10),('[1]Pricing Schedule'!$J$105),
IF(AND(I1692=110000,R1692&gt;1682,R1692&lt;=1850.2,M1692&gt;10),('[1]Pricing Schedule'!$J$113),
IF(AND(I1692=110000,R1692&gt;2018.4,R1692&lt;=2186.6,M1692&lt;=10),('[1]Pricing Schedule'!$J$105),
IF(AND(I1692=110000,R1692&gt;2018.4,R1692&lt;=2186.6,M1692&gt;10),('[1]Pricing Schedule'!$J$113),999999999)))))))))))))))))))))))))))))))))))))))</f>
        <v>7</v>
      </c>
      <c r="U1692" s="40">
        <f t="shared" si="162"/>
        <v>500373.80952380953</v>
      </c>
      <c r="V1692" s="41">
        <f t="shared" si="163"/>
        <v>1.9985058789381271</v>
      </c>
      <c r="Y1692" s="23">
        <v>517</v>
      </c>
      <c r="Z1692" s="23">
        <v>207</v>
      </c>
      <c r="AD1692" s="13"/>
      <c r="AE1692" s="13"/>
      <c r="AF1692" s="13"/>
      <c r="AR1692" s="35"/>
    </row>
    <row r="1693" spans="1:44">
      <c r="A1693" s="23">
        <v>1695</v>
      </c>
      <c r="B1693" s="23">
        <v>1695</v>
      </c>
      <c r="C1693" s="23" t="s">
        <v>2400</v>
      </c>
      <c r="D1693" s="23" t="s">
        <v>168</v>
      </c>
      <c r="E1693" s="23" t="s">
        <v>168</v>
      </c>
      <c r="F1693" s="23" t="s">
        <v>250</v>
      </c>
      <c r="G1693" s="23" t="s">
        <v>251</v>
      </c>
      <c r="H1693" s="23" t="s">
        <v>133</v>
      </c>
      <c r="I1693" s="13">
        <v>110000</v>
      </c>
      <c r="J1693" s="13">
        <v>110000</v>
      </c>
      <c r="K1693" s="13">
        <v>38000</v>
      </c>
      <c r="L1693" s="24">
        <v>23.74</v>
      </c>
      <c r="M1693" s="37">
        <f t="shared" si="158"/>
        <v>24</v>
      </c>
      <c r="N1693" s="24">
        <v>0.71899999999999997</v>
      </c>
      <c r="O1693" s="13">
        <v>3</v>
      </c>
      <c r="P1693" s="36">
        <f t="shared" si="159"/>
        <v>0.71899999999999997</v>
      </c>
      <c r="Q1693" s="38">
        <f t="shared" si="160"/>
        <v>4.2</v>
      </c>
      <c r="R1693" s="37">
        <f t="shared" si="161"/>
        <v>4.2</v>
      </c>
      <c r="S1693" s="39">
        <f>IF(AND(I1693=38000,R1693&lt;=4.5,M1693&gt;8),'[1]Pricing Schedule'!$F$8+('[1]Pricing Schedule'!$F$9*M1693),
IF(AND(I1693=38000,R1693&lt;=4.5,M1693&lt;=8),'[1]Pricing Schedule'!$F$34+('[1]Pricing Schedule'!$F$36*M1693),
IF(AND(I1693=38000,R1693&gt;4.5,R1693&lt;=9,M1693&gt;8),'[1]Pricing Schedule'!$F$17+('[1]Pricing Schedule'!$F$18*M1693),
IF(AND(I1693=38000,R1693&gt;4.5,R1693&lt;=9,M1693&lt;=8),'[1]Pricing Schedule'!$F$34+('[1]Pricing Schedule'!$F$36*M1693),
IF(AND(I1693=38000,R1693&gt;9,R1693&lt;=12.8,M1693&gt;8),'[1]Pricing Schedule'!$F$26+('[1]Pricing Schedule'!$F$27*M1693),
IF(AND(I1693=38000,R1693&gt;9,R1693&lt;=12.8,M1693&lt;=8),'[1]Pricing Schedule'!$F$34+('[1]Pricing Schedule'!$F$36*M1693),
IF(AND(I1693=38000,R1693&gt;12.8,R1693&lt;=22.8),'[1]Pricing Schedule'!$F$34+('[1]Pricing Schedule'!$F$36*M1693),
IF(AND(I1693=38000,R1693&gt;22.8,R1693&lt;=30.2),'[1]Pricing Schedule'!$F$43+('[1]Pricing Schedule'!$F$45*M1693),
IF(AND(I1693=38000,R1693&gt;30.2,R1693&lt;=45.9),'[1]Pricing Schedule'!$F$52+('[1]Pricing Schedule'!$F$54*M1693),
IF(AND(I1693=38000,R1693&gt;45.9,R1693&lt;=123.4),'[1]Pricing Schedule'!$F$96+('[1]Pricing Schedule'!$F$97*M1693),
IF(AND(I1693=38000,R1693&gt;123.4,R1693&lt;=168.2,M1693&lt;=10),'[1]Pricing Schedule'!$F$103+('[1]Pricing Schedule'!$F$105*M1693),
IF(AND(I1693=38000,R1693&gt;123.4,R1693&lt;=168.2,M1693&gt;10),'[1]Pricing Schedule'!$F$111+('[1]Pricing Schedule'!$F$113*M1693),
IF(AND(I1693=38000,R1693&gt;157.4,R1693&lt;=336.4,M1693&lt;=10),('[1]Pricing Schedule'!$F$103+('[1]Pricing Schedule'!$F$105*M1693))*2,
IF(AND(I1693=38000,R1693&gt;157.4,R1693&lt;=336.4,M1693&gt;10),('[1]Pricing Schedule'!$F$111+('[1]Pricing Schedule'!$F$113*M1693))*2,
IF(AND(I1693=38000,R1693&gt;314.8,R1693&lt;=504.6,M1693&lt;=10),('[1]Pricing Schedule'!$F$103+('[1]Pricing Schedule'!$F$105*M1693))*3,
IF(AND(I1693=38000,R1693&gt;314.8,R1693&lt;=504.6,M1693&gt;10),('[1]Pricing Schedule'!$F$111+('[1]Pricing Schedule'!$F$113*M1693))*3,
IF(AND(I1693=38000,R1693&gt;472.2,R1693&lt;=672.8,M1693&lt;=10),('[1]Pricing Schedule'!$F$103+('[1]Pricing Schedule'!$F$105*M1693))*4,
IF(AND(I1693=38000,R1693&gt;472.2,R1693&lt;=672.8,M1693&gt;10),('[1]Pricing Schedule'!$F$111+('[1]Pricing Schedule'!$F$113*M1693))*4,
IF(AND(I1693=110000,R1693&lt;=12.8,M1693&gt;2),'[1]Pricing Schedule'!$F$62+('[1]Pricing Schedule'!$F$63*M1693),
IF(AND(I1693=110000,R1693&lt;=12.8,M1693&lt;=2),'[1]Pricing Schedule'!$F$96+('[1]Pricing Schedule'!$F$97*M1693),
IF(AND(I1693=110000,R1693&gt;12.8,R1693&lt;=22.8,M1693&gt;3),'[1]Pricing Schedule'!$F$71+('[1]Pricing Schedule'!$F$72*M1693),
IF(AND(I1693=110000,R1693&gt;12.8,R1693&lt;=22.8,M1693&lt;=3),'[1]Pricing Schedule'!$F$96+('[1]Pricing Schedule'!$F$97*M1693),
IF(AND(I1693=110000,R1693&gt;22.8,R1693&lt;=30.2),'[1]Pricing Schedule'!$F$80+('[1]Pricing Schedule'!$F$81*M1693),
IF(AND(I1693=110000,R1693&gt;30.2,R1693&lt;=45.9),'[1]Pricing Schedule'!$F$89+('[1]Pricing Schedule'!$F$90*M1693),
IF(AND(I1693=110000,R1693&gt;45.9,R1693&lt;=123.4),'[1]Pricing Schedule'!$F$96+('[1]Pricing Schedule'!$F$97*M1693),
IF(AND(I1693=110000,R1693&gt;123.4,R1693&lt;=168.2,M1693&lt;=10),'[1]Pricing Schedule'!$F$103+('[1]Pricing Schedule'!$F$105*M1693),
IF(AND(I1693=110000,R1693&gt;123.4,R1693&lt;=168.2,M1693&gt;10),'[1]Pricing Schedule'!$F$111+('[1]Pricing Schedule'!$F$113*M1693),
IF(AND(I1693=110000,R1693&gt;168.2,R1693&lt;=336.4,M1693&lt;=10),('[1]Pricing Schedule'!$F$103+('[1]Pricing Schedule'!$F$105*M1693))*2,
IF(AND(I1693=110000,R1693&gt;168.2,R1693&lt;=336.4,M1693&gt;10),('[1]Pricing Schedule'!$F$111+('[1]Pricing Schedule'!$F$113*M1693))*2,
IF(AND(I1693=110000,R1693&gt;336.4,R1693&lt;=504.6,M1693&lt;=10),('[1]Pricing Schedule'!$F$103+('[1]Pricing Schedule'!$F$105*M1693))*3,
IF(AND(I1693=110000,R1693&gt;336.4,R1693&lt;=504.6,M1693&gt;10),('[1]Pricing Schedule'!$F$111+('[1]Pricing Schedule'!$F$113*M1693))*3,
IF(AND(I1693=110000,R1693&gt;504.6,R1693&lt;=672.8,M1693&lt;=10),('[1]Pricing Schedule'!$F$103+('[1]Pricing Schedule'!$F$105*M1693))*4,
IF(AND(I1693=110000,R1693&gt;504.6,R1693&lt;=672.8,M1693&gt;10),('[1]Pricing Schedule'!$F$111+('[1]Pricing Schedule'!$F$113*M1693))*4,
IF(AND(I1693=110000,R1693&gt;672.8,R1693&lt;=841,M1693&lt;=10),('[1]Pricing Schedule'!$F$103+('[1]Pricing Schedule'!$F$105*M1693))*5,
IF(AND(I1693=110000,R1693&gt;672.8,R1693&lt;=841,M1693&gt;10),('[1]Pricing Schedule'!$F$111+('[1]Pricing Schedule'!$F$113*M1693))*5,
IF(AND(I1693=110000,R1693&gt;672.8,R1693&lt;=841,M1693&lt;=10),('[1]Pricing Schedule'!$F$103+('[1]Pricing Schedule'!$F$105*M1693))*5,
IF(AND(I1693=110000,R1693&gt;672.8,R1693&lt;=841,M1693&gt;10),('[1]Pricing Schedule'!$F$111+('[1]Pricing Schedule'!$F$113*M1693))*5,
IF(AND(I1693=110000,R1693&gt;1345.6,R1693&lt;=1513.8,M1693&lt;=10),('[1]Pricing Schedule'!$F$103+('[1]Pricing Schedule'!$F$105*M1693))*9,
IF(AND(I1693=110000,R1693&gt;1345.6,R1693&lt;=1513.8,M1693&gt;10),('[1]Pricing Schedule'!$F$111+('[1]Pricing Schedule'!$F$113*M1693))*9,
9999999999)))))))))))))))))))))))))))))))))))))))</f>
        <v>2681270</v>
      </c>
      <c r="T1693" s="21">
        <f>IF(AND(I1693=38000,R1693&lt;=4.5,M1693&gt;8),'[1]Pricing Schedule'!$J$9,
IF(AND(I1693=38000,R1693&lt;=4.5,M1693&lt;=8),'[1]Pricing Schedule'!$J$36,
IF(AND(I1693=38000,R1693&gt;4.5,R1693&lt;=9,M1693&gt;8),'[1]Pricing Schedule'!$J$18,
IF(AND(I1693=38000,R1693&gt;4.5,R1693&lt;=9,M1693&lt;=8),'[1]Pricing Schedule'!$J$36,
IF(AND(I1693=38000,R1693&gt;9,R1693&lt;=12.8,M1693&gt;8),'[1]Pricing Schedule'!$J$27,
IF(AND(I1693=38000,R1693&gt;9,R1693&lt;=12.8,M1693&lt;=8),'[1]Pricing Schedule'!$J$36,
IF(AND(I1693=38000,R1693&gt;12.8,R1693&lt;=22.8),'[1]Pricing Schedule'!$J$36,
IF(AND(I1693=38000,R1693&gt;22.8,R1693&lt;=30.2),'[1]Pricing Schedule'!$J$45,
IF(AND(I1693=38000,R1693&gt;30.2,R1693&lt;=45.9),'[1]Pricing Schedule'!$J$54,
IF(AND(I1693=38000,R1693&gt;45.9,R1693&lt;=123.4),'[1]Pricing Schedule'!$J$97,
IF(AND(I1693=38000,R1693&gt;123.4,R1693&lt;=168.2,M1693&lt;=10),'[1]Pricing Schedule'!$J$105,
IF(AND(I1693=38000,R1693&gt;123.4,R1693&lt;=168.2,M1693&gt;10),'[1]Pricing Schedule'!$J$113,
IF(AND(I1693=38000,R1693&gt;168.2,R1693&lt;=336.4,M1693&lt;=10),('[1]Pricing Schedule'!$J$105),
IF(AND(I1693=38000,R1693&gt;168.2,R1693&lt;=336.4,M1693&gt;10),('[1]Pricing Schedule'!$J$113),
IF(AND(I1693=38000,R1693&gt;336.4,R1693&lt;=504.6,M1693&lt;=10),('[1]Pricing Schedule'!$J$105),
IF(AND(I1693=38000,R1693&gt;336.4,R1693&lt;=504.6,M1693&gt;10),('[1]Pricing Schedule'!$J$113),
IF(AND(I1693=38000,R1693&gt;504.6,R1693&lt;=672.8,M1693&lt;=10),('[1]Pricing Schedule'!$J$105),
IF(AND(I1693=38000,R1693&gt;504.6,R1693&lt;=672.8,M1693&gt;10),('[1]Pricing Schedule'!$J$113),
IF(AND(I1693=110000,R1693&lt;=12.8,M1693&gt;2),'[1]Pricing Schedule'!$J$63,
IF(AND(I1693=110000,R1693&lt;=12.8,M1693&lt;=2),'[1]Pricing Schedule'!$J$97,
IF(AND(I1693=110000,R1693&gt;12.8,R1693&lt;=22.8,M1693&gt;3),'[1]Pricing Schedule'!$J$72,
IF(AND(I1693=110000,R1693&gt;12.8,R1693&lt;=22.8,M1693&lt;=3),'[1]Pricing Schedule'!$J$97,
IF(AND(I1693=110000,R1693&gt;22.8,R1693&lt;=30.2),'[1]Pricing Schedule'!$J$81,
IF(AND(I1693=110000,R1693&gt;30.2,R1693&lt;=45.9),'[1]Pricing Schedule'!$J$90,
IF(AND(I1693=110000,R1693&gt;45.9,R1693&lt;=123.4),'[1]Pricing Schedule'!$J$97,
IF(AND(I1693=110000,R1693&gt;123.4,R1693&lt;=168.2,M1693&lt;=10),'[1]Pricing Schedule'!$J$105,
IF(AND(I1693=110000,R1693&gt;123.4,R1693&lt;=168.2,M1693&gt;10),'[1]Pricing Schedule'!$J$113,
IF(AND(I1693=110000,R1693&gt;168.2,R1693&lt;=336.2,M1693&lt;=10),('[1]Pricing Schedule'!$J$105),
IF(AND(I1693=110000,R1693&gt;168.2,R1693&lt;=336.2,M1693&gt;10),('[1]Pricing Schedule'!$J$113),
IF(AND(I1693=110000,R1693&gt;336.4,R1693&lt;=504.6,M1693&lt;=10),('[1]Pricing Schedule'!$J$105),
IF(AND(I1693=110000,R1693&gt;336.4,R1693&lt;=504.6,M1693&gt;10),('[1]Pricing Schedule'!$J$113),
IF(AND(I1693=110000,R1693&gt;504.6,R1693&lt;=672.8,M1693&lt;=10),('[1]Pricing Schedule'!$J$105),
IF(AND(I1693=110000,R1693&gt;504.6,R1693&lt;=672.8,M1693&gt;10),('[1]Pricing Schedule'!$J$113),
IF(AND(I1693=110000,R1693&gt;672.8,R1693&lt;=841,M1693&lt;=10),('[1]Pricing Schedule'!$J$105),
IF(AND(I1693=110000,R1693&gt;672.8,R1693&lt;=841,M1693&gt;10),('[1]Pricing Schedule'!$J$113),
IF(AND(I1693=110000,R1693&gt;1682,R1693&lt;=1850.2,M1693&lt;=10),('[1]Pricing Schedule'!$J$105),
IF(AND(I1693=110000,R1693&gt;1682,R1693&lt;=1850.2,M1693&gt;10),('[1]Pricing Schedule'!$J$113),
IF(AND(I1693=110000,R1693&gt;2018.4,R1693&lt;=2186.6,M1693&lt;=10),('[1]Pricing Schedule'!$J$105),
IF(AND(I1693=110000,R1693&gt;2018.4,R1693&lt;=2186.6,M1693&gt;10),('[1]Pricing Schedule'!$J$113),999999999)))))))))))))))))))))))))))))))))))))))</f>
        <v>7</v>
      </c>
      <c r="U1693" s="40">
        <f t="shared" si="162"/>
        <v>638397.61904761905</v>
      </c>
      <c r="V1693" s="41">
        <f t="shared" si="163"/>
        <v>1.5664218821677787</v>
      </c>
      <c r="Y1693" s="23">
        <v>642</v>
      </c>
      <c r="Z1693" s="23">
        <v>73</v>
      </c>
      <c r="AD1693" s="13"/>
      <c r="AE1693" s="13"/>
      <c r="AF1693" s="13"/>
      <c r="AR1693" s="35"/>
    </row>
    <row r="1694" spans="1:44">
      <c r="A1694" s="23">
        <v>1696</v>
      </c>
      <c r="B1694" s="23">
        <v>1696</v>
      </c>
      <c r="C1694" s="23" t="s">
        <v>2401</v>
      </c>
      <c r="D1694" s="23" t="s">
        <v>168</v>
      </c>
      <c r="E1694" s="23" t="s">
        <v>168</v>
      </c>
      <c r="F1694" s="23" t="s">
        <v>243</v>
      </c>
      <c r="G1694" s="23" t="s">
        <v>244</v>
      </c>
      <c r="H1694" s="23" t="s">
        <v>113</v>
      </c>
      <c r="I1694" s="13">
        <v>38000</v>
      </c>
      <c r="J1694" s="13">
        <v>38000</v>
      </c>
      <c r="K1694" s="13">
        <v>20000</v>
      </c>
      <c r="L1694" s="24">
        <v>20.670999999999999</v>
      </c>
      <c r="M1694" s="37">
        <f t="shared" si="158"/>
        <v>21</v>
      </c>
      <c r="N1694" s="24">
        <v>0.84299999999999997</v>
      </c>
      <c r="O1694" s="13">
        <v>3</v>
      </c>
      <c r="P1694" s="36">
        <f t="shared" si="159"/>
        <v>0.84299999999999997</v>
      </c>
      <c r="Q1694" s="38">
        <f t="shared" si="160"/>
        <v>4.2</v>
      </c>
      <c r="R1694" s="37">
        <f t="shared" si="161"/>
        <v>4.2</v>
      </c>
      <c r="S1694" s="39">
        <f>IF(AND(I1694=38000,R1694&lt;=4.5,M1694&gt;8),'[1]Pricing Schedule'!$F$8+('[1]Pricing Schedule'!$F$9*M1694),
IF(AND(I1694=38000,R1694&lt;=4.5,M1694&lt;=8),'[1]Pricing Schedule'!$F$34+('[1]Pricing Schedule'!$F$36*M1694),
IF(AND(I1694=38000,R1694&gt;4.5,R1694&lt;=9,M1694&gt;8),'[1]Pricing Schedule'!$F$17+('[1]Pricing Schedule'!$F$18*M1694),
IF(AND(I1694=38000,R1694&gt;4.5,R1694&lt;=9,M1694&lt;=8),'[1]Pricing Schedule'!$F$34+('[1]Pricing Schedule'!$F$36*M1694),
IF(AND(I1694=38000,R1694&gt;9,R1694&lt;=12.8,M1694&gt;8),'[1]Pricing Schedule'!$F$26+('[1]Pricing Schedule'!$F$27*M1694),
IF(AND(I1694=38000,R1694&gt;9,R1694&lt;=12.8,M1694&lt;=8),'[1]Pricing Schedule'!$F$34+('[1]Pricing Schedule'!$F$36*M1694),
IF(AND(I1694=38000,R1694&gt;12.8,R1694&lt;=22.8),'[1]Pricing Schedule'!$F$34+('[1]Pricing Schedule'!$F$36*M1694),
IF(AND(I1694=38000,R1694&gt;22.8,R1694&lt;=30.2),'[1]Pricing Schedule'!$F$43+('[1]Pricing Schedule'!$F$45*M1694),
IF(AND(I1694=38000,R1694&gt;30.2,R1694&lt;=45.9),'[1]Pricing Schedule'!$F$52+('[1]Pricing Schedule'!$F$54*M1694),
IF(AND(I1694=38000,R1694&gt;45.9,R1694&lt;=123.4),'[1]Pricing Schedule'!$F$96+('[1]Pricing Schedule'!$F$97*M1694),
IF(AND(I1694=38000,R1694&gt;123.4,R1694&lt;=168.2,M1694&lt;=10),'[1]Pricing Schedule'!$F$103+('[1]Pricing Schedule'!$F$105*M1694),
IF(AND(I1694=38000,R1694&gt;123.4,R1694&lt;=168.2,M1694&gt;10),'[1]Pricing Schedule'!$F$111+('[1]Pricing Schedule'!$F$113*M1694),
IF(AND(I1694=38000,R1694&gt;157.4,R1694&lt;=336.4,M1694&lt;=10),('[1]Pricing Schedule'!$F$103+('[1]Pricing Schedule'!$F$105*M1694))*2,
IF(AND(I1694=38000,R1694&gt;157.4,R1694&lt;=336.4,M1694&gt;10),('[1]Pricing Schedule'!$F$111+('[1]Pricing Schedule'!$F$113*M1694))*2,
IF(AND(I1694=38000,R1694&gt;314.8,R1694&lt;=504.6,M1694&lt;=10),('[1]Pricing Schedule'!$F$103+('[1]Pricing Schedule'!$F$105*M1694))*3,
IF(AND(I1694=38000,R1694&gt;314.8,R1694&lt;=504.6,M1694&gt;10),('[1]Pricing Schedule'!$F$111+('[1]Pricing Schedule'!$F$113*M1694))*3,
IF(AND(I1694=38000,R1694&gt;472.2,R1694&lt;=672.8,M1694&lt;=10),('[1]Pricing Schedule'!$F$103+('[1]Pricing Schedule'!$F$105*M1694))*4,
IF(AND(I1694=38000,R1694&gt;472.2,R1694&lt;=672.8,M1694&gt;10),('[1]Pricing Schedule'!$F$111+('[1]Pricing Schedule'!$F$113*M1694))*4,
IF(AND(I1694=110000,R1694&lt;=12.8,M1694&gt;2),'[1]Pricing Schedule'!$F$62+('[1]Pricing Schedule'!$F$63*M1694),
IF(AND(I1694=110000,R1694&lt;=12.8,M1694&lt;=2),'[1]Pricing Schedule'!$F$96+('[1]Pricing Schedule'!$F$97*M1694),
IF(AND(I1694=110000,R1694&gt;12.8,R1694&lt;=22.8,M1694&gt;3),'[1]Pricing Schedule'!$F$71+('[1]Pricing Schedule'!$F$72*M1694),
IF(AND(I1694=110000,R1694&gt;12.8,R1694&lt;=22.8,M1694&lt;=3),'[1]Pricing Schedule'!$F$96+('[1]Pricing Schedule'!$F$97*M1694),
IF(AND(I1694=110000,R1694&gt;22.8,R1694&lt;=30.2),'[1]Pricing Schedule'!$F$80+('[1]Pricing Schedule'!$F$81*M1694),
IF(AND(I1694=110000,R1694&gt;30.2,R1694&lt;=45.9),'[1]Pricing Schedule'!$F$89+('[1]Pricing Schedule'!$F$90*M1694),
IF(AND(I1694=110000,R1694&gt;45.9,R1694&lt;=123.4),'[1]Pricing Schedule'!$F$96+('[1]Pricing Schedule'!$F$97*M1694),
IF(AND(I1694=110000,R1694&gt;123.4,R1694&lt;=168.2,M1694&lt;=10),'[1]Pricing Schedule'!$F$103+('[1]Pricing Schedule'!$F$105*M1694),
IF(AND(I1694=110000,R1694&gt;123.4,R1694&lt;=168.2,M1694&gt;10),'[1]Pricing Schedule'!$F$111+('[1]Pricing Schedule'!$F$113*M1694),
IF(AND(I1694=110000,R1694&gt;168.2,R1694&lt;=336.4,M1694&lt;=10),('[1]Pricing Schedule'!$F$103+('[1]Pricing Schedule'!$F$105*M1694))*2,
IF(AND(I1694=110000,R1694&gt;168.2,R1694&lt;=336.4,M1694&gt;10),('[1]Pricing Schedule'!$F$111+('[1]Pricing Schedule'!$F$113*M1694))*2,
IF(AND(I1694=110000,R1694&gt;336.4,R1694&lt;=504.6,M1694&lt;=10),('[1]Pricing Schedule'!$F$103+('[1]Pricing Schedule'!$F$105*M1694))*3,
IF(AND(I1694=110000,R1694&gt;336.4,R1694&lt;=504.6,M1694&gt;10),('[1]Pricing Schedule'!$F$111+('[1]Pricing Schedule'!$F$113*M1694))*3,
IF(AND(I1694=110000,R1694&gt;504.6,R1694&lt;=672.8,M1694&lt;=10),('[1]Pricing Schedule'!$F$103+('[1]Pricing Schedule'!$F$105*M1694))*4,
IF(AND(I1694=110000,R1694&gt;504.6,R1694&lt;=672.8,M1694&gt;10),('[1]Pricing Schedule'!$F$111+('[1]Pricing Schedule'!$F$113*M1694))*4,
IF(AND(I1694=110000,R1694&gt;672.8,R1694&lt;=841,M1694&lt;=10),('[1]Pricing Schedule'!$F$103+('[1]Pricing Schedule'!$F$105*M1694))*5,
IF(AND(I1694=110000,R1694&gt;672.8,R1694&lt;=841,M1694&gt;10),('[1]Pricing Schedule'!$F$111+('[1]Pricing Schedule'!$F$113*M1694))*5,
IF(AND(I1694=110000,R1694&gt;672.8,R1694&lt;=841,M1694&lt;=10),('[1]Pricing Schedule'!$F$103+('[1]Pricing Schedule'!$F$105*M1694))*5,
IF(AND(I1694=110000,R1694&gt;672.8,R1694&lt;=841,M1694&gt;10),('[1]Pricing Schedule'!$F$111+('[1]Pricing Schedule'!$F$113*M1694))*5,
IF(AND(I1694=110000,R1694&gt;1345.6,R1694&lt;=1513.8,M1694&lt;=10),('[1]Pricing Schedule'!$F$103+('[1]Pricing Schedule'!$F$105*M1694))*9,
IF(AND(I1694=110000,R1694&gt;1345.6,R1694&lt;=1513.8,M1694&gt;10),('[1]Pricing Schedule'!$F$111+('[1]Pricing Schedule'!$F$113*M1694))*9,
9999999999)))))))))))))))))))))))))))))))))))))))</f>
        <v>1966840</v>
      </c>
      <c r="T1694" s="21">
        <f>IF(AND(I1694=38000,R1694&lt;=4.5,M1694&gt;8),'[1]Pricing Schedule'!$J$9,
IF(AND(I1694=38000,R1694&lt;=4.5,M1694&lt;=8),'[1]Pricing Schedule'!$J$36,
IF(AND(I1694=38000,R1694&gt;4.5,R1694&lt;=9,M1694&gt;8),'[1]Pricing Schedule'!$J$18,
IF(AND(I1694=38000,R1694&gt;4.5,R1694&lt;=9,M1694&lt;=8),'[1]Pricing Schedule'!$J$36,
IF(AND(I1694=38000,R1694&gt;9,R1694&lt;=12.8,M1694&gt;8),'[1]Pricing Schedule'!$J$27,
IF(AND(I1694=38000,R1694&gt;9,R1694&lt;=12.8,M1694&lt;=8),'[1]Pricing Schedule'!$J$36,
IF(AND(I1694=38000,R1694&gt;12.8,R1694&lt;=22.8),'[1]Pricing Schedule'!$J$36,
IF(AND(I1694=38000,R1694&gt;22.8,R1694&lt;=30.2),'[1]Pricing Schedule'!$J$45,
IF(AND(I1694=38000,R1694&gt;30.2,R1694&lt;=45.9),'[1]Pricing Schedule'!$J$54,
IF(AND(I1694=38000,R1694&gt;45.9,R1694&lt;=123.4),'[1]Pricing Schedule'!$J$97,
IF(AND(I1694=38000,R1694&gt;123.4,R1694&lt;=168.2,M1694&lt;=10),'[1]Pricing Schedule'!$J$105,
IF(AND(I1694=38000,R1694&gt;123.4,R1694&lt;=168.2,M1694&gt;10),'[1]Pricing Schedule'!$J$113,
IF(AND(I1694=38000,R1694&gt;168.2,R1694&lt;=336.4,M1694&lt;=10),('[1]Pricing Schedule'!$J$105),
IF(AND(I1694=38000,R1694&gt;168.2,R1694&lt;=336.4,M1694&gt;10),('[1]Pricing Schedule'!$J$113),
IF(AND(I1694=38000,R1694&gt;336.4,R1694&lt;=504.6,M1694&lt;=10),('[1]Pricing Schedule'!$J$105),
IF(AND(I1694=38000,R1694&gt;336.4,R1694&lt;=504.6,M1694&gt;10),('[1]Pricing Schedule'!$J$113),
IF(AND(I1694=38000,R1694&gt;504.6,R1694&lt;=672.8,M1694&lt;=10),('[1]Pricing Schedule'!$J$105),
IF(AND(I1694=38000,R1694&gt;504.6,R1694&lt;=672.8,M1694&gt;10),('[1]Pricing Schedule'!$J$113),
IF(AND(I1694=110000,R1694&lt;=12.8,M1694&gt;2),'[1]Pricing Schedule'!$J$63,
IF(AND(I1694=110000,R1694&lt;=12.8,M1694&lt;=2),'[1]Pricing Schedule'!$J$97,
IF(AND(I1694=110000,R1694&gt;12.8,R1694&lt;=22.8,M1694&gt;3),'[1]Pricing Schedule'!$J$72,
IF(AND(I1694=110000,R1694&gt;12.8,R1694&lt;=22.8,M1694&lt;=3),'[1]Pricing Schedule'!$J$97,
IF(AND(I1694=110000,R1694&gt;22.8,R1694&lt;=30.2),'[1]Pricing Schedule'!$J$81,
IF(AND(I1694=110000,R1694&gt;30.2,R1694&lt;=45.9),'[1]Pricing Schedule'!$J$90,
IF(AND(I1694=110000,R1694&gt;45.9,R1694&lt;=123.4),'[1]Pricing Schedule'!$J$97,
IF(AND(I1694=110000,R1694&gt;123.4,R1694&lt;=168.2,M1694&lt;=10),'[1]Pricing Schedule'!$J$105,
IF(AND(I1694=110000,R1694&gt;123.4,R1694&lt;=168.2,M1694&gt;10),'[1]Pricing Schedule'!$J$113,
IF(AND(I1694=110000,R1694&gt;168.2,R1694&lt;=336.2,M1694&lt;=10),('[1]Pricing Schedule'!$J$105),
IF(AND(I1694=110000,R1694&gt;168.2,R1694&lt;=336.2,M1694&gt;10),('[1]Pricing Schedule'!$J$113),
IF(AND(I1694=110000,R1694&gt;336.4,R1694&lt;=504.6,M1694&lt;=10),('[1]Pricing Schedule'!$J$105),
IF(AND(I1694=110000,R1694&gt;336.4,R1694&lt;=504.6,M1694&gt;10),('[1]Pricing Schedule'!$J$113),
IF(AND(I1694=110000,R1694&gt;504.6,R1694&lt;=672.8,M1694&lt;=10),('[1]Pricing Schedule'!$J$105),
IF(AND(I1694=110000,R1694&gt;504.6,R1694&lt;=672.8,M1694&gt;10),('[1]Pricing Schedule'!$J$113),
IF(AND(I1694=110000,R1694&gt;672.8,R1694&lt;=841,M1694&lt;=10),('[1]Pricing Schedule'!$J$105),
IF(AND(I1694=110000,R1694&gt;672.8,R1694&lt;=841,M1694&gt;10),('[1]Pricing Schedule'!$J$113),
IF(AND(I1694=110000,R1694&gt;1682,R1694&lt;=1850.2,M1694&lt;=10),('[1]Pricing Schedule'!$J$105),
IF(AND(I1694=110000,R1694&gt;1682,R1694&lt;=1850.2,M1694&gt;10),('[1]Pricing Schedule'!$J$113),
IF(AND(I1694=110000,R1694&gt;2018.4,R1694&lt;=2186.6,M1694&lt;=10),('[1]Pricing Schedule'!$J$105),
IF(AND(I1694=110000,R1694&gt;2018.4,R1694&lt;=2186.6,M1694&gt;10),('[1]Pricing Schedule'!$J$113),999999999)))))))))))))))))))))))))))))))))))))))</f>
        <v>1</v>
      </c>
      <c r="U1694" s="40">
        <f t="shared" si="162"/>
        <v>468295.23809523805</v>
      </c>
      <c r="V1694" s="41">
        <f t="shared" si="163"/>
        <v>2.135405015151207</v>
      </c>
      <c r="Y1694" s="23">
        <v>206</v>
      </c>
      <c r="Z1694" s="23">
        <v>461</v>
      </c>
      <c r="AD1694" s="13"/>
      <c r="AE1694" s="13"/>
      <c r="AF1694" s="13"/>
      <c r="AR1694" s="35"/>
    </row>
    <row r="1695" spans="1:44">
      <c r="A1695" s="23">
        <v>1697</v>
      </c>
      <c r="B1695" s="23">
        <v>1697</v>
      </c>
      <c r="C1695" s="23" t="s">
        <v>2402</v>
      </c>
      <c r="D1695" s="23" t="s">
        <v>168</v>
      </c>
      <c r="E1695" s="23" t="s">
        <v>168</v>
      </c>
      <c r="F1695" s="23" t="s">
        <v>250</v>
      </c>
      <c r="G1695" s="23" t="s">
        <v>251</v>
      </c>
      <c r="H1695" s="23" t="s">
        <v>133</v>
      </c>
      <c r="I1695" s="13">
        <v>110000</v>
      </c>
      <c r="J1695" s="13">
        <v>110000</v>
      </c>
      <c r="K1695" s="13">
        <v>38000</v>
      </c>
      <c r="L1695" s="24">
        <v>23.227</v>
      </c>
      <c r="M1695" s="37">
        <f t="shared" si="158"/>
        <v>24</v>
      </c>
      <c r="N1695" s="24">
        <v>0.81399999999999995</v>
      </c>
      <c r="O1695" s="13">
        <v>3</v>
      </c>
      <c r="P1695" s="36">
        <f t="shared" si="159"/>
        <v>0.81399999999999995</v>
      </c>
      <c r="Q1695" s="38">
        <f t="shared" si="160"/>
        <v>4.2</v>
      </c>
      <c r="R1695" s="37">
        <f t="shared" si="161"/>
        <v>4.2</v>
      </c>
      <c r="S1695" s="39">
        <f>IF(AND(I1695=38000,R1695&lt;=4.5,M1695&gt;8),'[1]Pricing Schedule'!$F$8+('[1]Pricing Schedule'!$F$9*M1695),
IF(AND(I1695=38000,R1695&lt;=4.5,M1695&lt;=8),'[1]Pricing Schedule'!$F$34+('[1]Pricing Schedule'!$F$36*M1695),
IF(AND(I1695=38000,R1695&gt;4.5,R1695&lt;=9,M1695&gt;8),'[1]Pricing Schedule'!$F$17+('[1]Pricing Schedule'!$F$18*M1695),
IF(AND(I1695=38000,R1695&gt;4.5,R1695&lt;=9,M1695&lt;=8),'[1]Pricing Schedule'!$F$34+('[1]Pricing Schedule'!$F$36*M1695),
IF(AND(I1695=38000,R1695&gt;9,R1695&lt;=12.8,M1695&gt;8),'[1]Pricing Schedule'!$F$26+('[1]Pricing Schedule'!$F$27*M1695),
IF(AND(I1695=38000,R1695&gt;9,R1695&lt;=12.8,M1695&lt;=8),'[1]Pricing Schedule'!$F$34+('[1]Pricing Schedule'!$F$36*M1695),
IF(AND(I1695=38000,R1695&gt;12.8,R1695&lt;=22.8),'[1]Pricing Schedule'!$F$34+('[1]Pricing Schedule'!$F$36*M1695),
IF(AND(I1695=38000,R1695&gt;22.8,R1695&lt;=30.2),'[1]Pricing Schedule'!$F$43+('[1]Pricing Schedule'!$F$45*M1695),
IF(AND(I1695=38000,R1695&gt;30.2,R1695&lt;=45.9),'[1]Pricing Schedule'!$F$52+('[1]Pricing Schedule'!$F$54*M1695),
IF(AND(I1695=38000,R1695&gt;45.9,R1695&lt;=123.4),'[1]Pricing Schedule'!$F$96+('[1]Pricing Schedule'!$F$97*M1695),
IF(AND(I1695=38000,R1695&gt;123.4,R1695&lt;=168.2,M1695&lt;=10),'[1]Pricing Schedule'!$F$103+('[1]Pricing Schedule'!$F$105*M1695),
IF(AND(I1695=38000,R1695&gt;123.4,R1695&lt;=168.2,M1695&gt;10),'[1]Pricing Schedule'!$F$111+('[1]Pricing Schedule'!$F$113*M1695),
IF(AND(I1695=38000,R1695&gt;157.4,R1695&lt;=336.4,M1695&lt;=10),('[1]Pricing Schedule'!$F$103+('[1]Pricing Schedule'!$F$105*M1695))*2,
IF(AND(I1695=38000,R1695&gt;157.4,R1695&lt;=336.4,M1695&gt;10),('[1]Pricing Schedule'!$F$111+('[1]Pricing Schedule'!$F$113*M1695))*2,
IF(AND(I1695=38000,R1695&gt;314.8,R1695&lt;=504.6,M1695&lt;=10),('[1]Pricing Schedule'!$F$103+('[1]Pricing Schedule'!$F$105*M1695))*3,
IF(AND(I1695=38000,R1695&gt;314.8,R1695&lt;=504.6,M1695&gt;10),('[1]Pricing Schedule'!$F$111+('[1]Pricing Schedule'!$F$113*M1695))*3,
IF(AND(I1695=38000,R1695&gt;472.2,R1695&lt;=672.8,M1695&lt;=10),('[1]Pricing Schedule'!$F$103+('[1]Pricing Schedule'!$F$105*M1695))*4,
IF(AND(I1695=38000,R1695&gt;472.2,R1695&lt;=672.8,M1695&gt;10),('[1]Pricing Schedule'!$F$111+('[1]Pricing Schedule'!$F$113*M1695))*4,
IF(AND(I1695=110000,R1695&lt;=12.8,M1695&gt;2),'[1]Pricing Schedule'!$F$62+('[1]Pricing Schedule'!$F$63*M1695),
IF(AND(I1695=110000,R1695&lt;=12.8,M1695&lt;=2),'[1]Pricing Schedule'!$F$96+('[1]Pricing Schedule'!$F$97*M1695),
IF(AND(I1695=110000,R1695&gt;12.8,R1695&lt;=22.8,M1695&gt;3),'[1]Pricing Schedule'!$F$71+('[1]Pricing Schedule'!$F$72*M1695),
IF(AND(I1695=110000,R1695&gt;12.8,R1695&lt;=22.8,M1695&lt;=3),'[1]Pricing Schedule'!$F$96+('[1]Pricing Schedule'!$F$97*M1695),
IF(AND(I1695=110000,R1695&gt;22.8,R1695&lt;=30.2),'[1]Pricing Schedule'!$F$80+('[1]Pricing Schedule'!$F$81*M1695),
IF(AND(I1695=110000,R1695&gt;30.2,R1695&lt;=45.9),'[1]Pricing Schedule'!$F$89+('[1]Pricing Schedule'!$F$90*M1695),
IF(AND(I1695=110000,R1695&gt;45.9,R1695&lt;=123.4),'[1]Pricing Schedule'!$F$96+('[1]Pricing Schedule'!$F$97*M1695),
IF(AND(I1695=110000,R1695&gt;123.4,R1695&lt;=168.2,M1695&lt;=10),'[1]Pricing Schedule'!$F$103+('[1]Pricing Schedule'!$F$105*M1695),
IF(AND(I1695=110000,R1695&gt;123.4,R1695&lt;=168.2,M1695&gt;10),'[1]Pricing Schedule'!$F$111+('[1]Pricing Schedule'!$F$113*M1695),
IF(AND(I1695=110000,R1695&gt;168.2,R1695&lt;=336.4,M1695&lt;=10),('[1]Pricing Schedule'!$F$103+('[1]Pricing Schedule'!$F$105*M1695))*2,
IF(AND(I1695=110000,R1695&gt;168.2,R1695&lt;=336.4,M1695&gt;10),('[1]Pricing Schedule'!$F$111+('[1]Pricing Schedule'!$F$113*M1695))*2,
IF(AND(I1695=110000,R1695&gt;336.4,R1695&lt;=504.6,M1695&lt;=10),('[1]Pricing Schedule'!$F$103+('[1]Pricing Schedule'!$F$105*M1695))*3,
IF(AND(I1695=110000,R1695&gt;336.4,R1695&lt;=504.6,M1695&gt;10),('[1]Pricing Schedule'!$F$111+('[1]Pricing Schedule'!$F$113*M1695))*3,
IF(AND(I1695=110000,R1695&gt;504.6,R1695&lt;=672.8,M1695&lt;=10),('[1]Pricing Schedule'!$F$103+('[1]Pricing Schedule'!$F$105*M1695))*4,
IF(AND(I1695=110000,R1695&gt;504.6,R1695&lt;=672.8,M1695&gt;10),('[1]Pricing Schedule'!$F$111+('[1]Pricing Schedule'!$F$113*M1695))*4,
IF(AND(I1695=110000,R1695&gt;672.8,R1695&lt;=841,M1695&lt;=10),('[1]Pricing Schedule'!$F$103+('[1]Pricing Schedule'!$F$105*M1695))*5,
IF(AND(I1695=110000,R1695&gt;672.8,R1695&lt;=841,M1695&gt;10),('[1]Pricing Schedule'!$F$111+('[1]Pricing Schedule'!$F$113*M1695))*5,
IF(AND(I1695=110000,R1695&gt;672.8,R1695&lt;=841,M1695&lt;=10),('[1]Pricing Schedule'!$F$103+('[1]Pricing Schedule'!$F$105*M1695))*5,
IF(AND(I1695=110000,R1695&gt;672.8,R1695&lt;=841,M1695&gt;10),('[1]Pricing Schedule'!$F$111+('[1]Pricing Schedule'!$F$113*M1695))*5,
IF(AND(I1695=110000,R1695&gt;1345.6,R1695&lt;=1513.8,M1695&lt;=10),('[1]Pricing Schedule'!$F$103+('[1]Pricing Schedule'!$F$105*M1695))*9,
IF(AND(I1695=110000,R1695&gt;1345.6,R1695&lt;=1513.8,M1695&gt;10),('[1]Pricing Schedule'!$F$111+('[1]Pricing Schedule'!$F$113*M1695))*9,
9999999999)))))))))))))))))))))))))))))))))))))))</f>
        <v>2681270</v>
      </c>
      <c r="T1695" s="21">
        <f>IF(AND(I1695=38000,R1695&lt;=4.5,M1695&gt;8),'[1]Pricing Schedule'!$J$9,
IF(AND(I1695=38000,R1695&lt;=4.5,M1695&lt;=8),'[1]Pricing Schedule'!$J$36,
IF(AND(I1695=38000,R1695&gt;4.5,R1695&lt;=9,M1695&gt;8),'[1]Pricing Schedule'!$J$18,
IF(AND(I1695=38000,R1695&gt;4.5,R1695&lt;=9,M1695&lt;=8),'[1]Pricing Schedule'!$J$36,
IF(AND(I1695=38000,R1695&gt;9,R1695&lt;=12.8,M1695&gt;8),'[1]Pricing Schedule'!$J$27,
IF(AND(I1695=38000,R1695&gt;9,R1695&lt;=12.8,M1695&lt;=8),'[1]Pricing Schedule'!$J$36,
IF(AND(I1695=38000,R1695&gt;12.8,R1695&lt;=22.8),'[1]Pricing Schedule'!$J$36,
IF(AND(I1695=38000,R1695&gt;22.8,R1695&lt;=30.2),'[1]Pricing Schedule'!$J$45,
IF(AND(I1695=38000,R1695&gt;30.2,R1695&lt;=45.9),'[1]Pricing Schedule'!$J$54,
IF(AND(I1695=38000,R1695&gt;45.9,R1695&lt;=123.4),'[1]Pricing Schedule'!$J$97,
IF(AND(I1695=38000,R1695&gt;123.4,R1695&lt;=168.2,M1695&lt;=10),'[1]Pricing Schedule'!$J$105,
IF(AND(I1695=38000,R1695&gt;123.4,R1695&lt;=168.2,M1695&gt;10),'[1]Pricing Schedule'!$J$113,
IF(AND(I1695=38000,R1695&gt;168.2,R1695&lt;=336.4,M1695&lt;=10),('[1]Pricing Schedule'!$J$105),
IF(AND(I1695=38000,R1695&gt;168.2,R1695&lt;=336.4,M1695&gt;10),('[1]Pricing Schedule'!$J$113),
IF(AND(I1695=38000,R1695&gt;336.4,R1695&lt;=504.6,M1695&lt;=10),('[1]Pricing Schedule'!$J$105),
IF(AND(I1695=38000,R1695&gt;336.4,R1695&lt;=504.6,M1695&gt;10),('[1]Pricing Schedule'!$J$113),
IF(AND(I1695=38000,R1695&gt;504.6,R1695&lt;=672.8,M1695&lt;=10),('[1]Pricing Schedule'!$J$105),
IF(AND(I1695=38000,R1695&gt;504.6,R1695&lt;=672.8,M1695&gt;10),('[1]Pricing Schedule'!$J$113),
IF(AND(I1695=110000,R1695&lt;=12.8,M1695&gt;2),'[1]Pricing Schedule'!$J$63,
IF(AND(I1695=110000,R1695&lt;=12.8,M1695&lt;=2),'[1]Pricing Schedule'!$J$97,
IF(AND(I1695=110000,R1695&gt;12.8,R1695&lt;=22.8,M1695&gt;3),'[1]Pricing Schedule'!$J$72,
IF(AND(I1695=110000,R1695&gt;12.8,R1695&lt;=22.8,M1695&lt;=3),'[1]Pricing Schedule'!$J$97,
IF(AND(I1695=110000,R1695&gt;22.8,R1695&lt;=30.2),'[1]Pricing Schedule'!$J$81,
IF(AND(I1695=110000,R1695&gt;30.2,R1695&lt;=45.9),'[1]Pricing Schedule'!$J$90,
IF(AND(I1695=110000,R1695&gt;45.9,R1695&lt;=123.4),'[1]Pricing Schedule'!$J$97,
IF(AND(I1695=110000,R1695&gt;123.4,R1695&lt;=168.2,M1695&lt;=10),'[1]Pricing Schedule'!$J$105,
IF(AND(I1695=110000,R1695&gt;123.4,R1695&lt;=168.2,M1695&gt;10),'[1]Pricing Schedule'!$J$113,
IF(AND(I1695=110000,R1695&gt;168.2,R1695&lt;=336.2,M1695&lt;=10),('[1]Pricing Schedule'!$J$105),
IF(AND(I1695=110000,R1695&gt;168.2,R1695&lt;=336.2,M1695&gt;10),('[1]Pricing Schedule'!$J$113),
IF(AND(I1695=110000,R1695&gt;336.4,R1695&lt;=504.6,M1695&lt;=10),('[1]Pricing Schedule'!$J$105),
IF(AND(I1695=110000,R1695&gt;336.4,R1695&lt;=504.6,M1695&gt;10),('[1]Pricing Schedule'!$J$113),
IF(AND(I1695=110000,R1695&gt;504.6,R1695&lt;=672.8,M1695&lt;=10),('[1]Pricing Schedule'!$J$105),
IF(AND(I1695=110000,R1695&gt;504.6,R1695&lt;=672.8,M1695&gt;10),('[1]Pricing Schedule'!$J$113),
IF(AND(I1695=110000,R1695&gt;672.8,R1695&lt;=841,M1695&lt;=10),('[1]Pricing Schedule'!$J$105),
IF(AND(I1695=110000,R1695&gt;672.8,R1695&lt;=841,M1695&gt;10),('[1]Pricing Schedule'!$J$113),
IF(AND(I1695=110000,R1695&gt;1682,R1695&lt;=1850.2,M1695&lt;=10),('[1]Pricing Schedule'!$J$105),
IF(AND(I1695=110000,R1695&gt;1682,R1695&lt;=1850.2,M1695&gt;10),('[1]Pricing Schedule'!$J$113),
IF(AND(I1695=110000,R1695&gt;2018.4,R1695&lt;=2186.6,M1695&lt;=10),('[1]Pricing Schedule'!$J$105),
IF(AND(I1695=110000,R1695&gt;2018.4,R1695&lt;=2186.6,M1695&gt;10),('[1]Pricing Schedule'!$J$113),999999999)))))))))))))))))))))))))))))))))))))))</f>
        <v>7</v>
      </c>
      <c r="U1695" s="40">
        <f t="shared" si="162"/>
        <v>638397.61904761905</v>
      </c>
      <c r="V1695" s="41">
        <f t="shared" si="163"/>
        <v>1.5664218821677787</v>
      </c>
      <c r="Y1695" s="23">
        <v>105</v>
      </c>
      <c r="Z1695" s="23">
        <v>73</v>
      </c>
      <c r="AD1695" s="13"/>
      <c r="AE1695" s="13"/>
      <c r="AF1695" s="13"/>
      <c r="AR1695" s="35"/>
    </row>
    <row r="1696" spans="1:44">
      <c r="A1696" s="23">
        <v>1698</v>
      </c>
      <c r="B1696" s="23">
        <v>1698</v>
      </c>
      <c r="C1696" s="23" t="s">
        <v>2403</v>
      </c>
      <c r="D1696" s="23" t="s">
        <v>168</v>
      </c>
      <c r="E1696" s="23" t="s">
        <v>168</v>
      </c>
      <c r="F1696" s="23" t="s">
        <v>250</v>
      </c>
      <c r="G1696" s="23" t="s">
        <v>251</v>
      </c>
      <c r="H1696" s="23" t="s">
        <v>133</v>
      </c>
      <c r="I1696" s="13">
        <v>110000</v>
      </c>
      <c r="J1696" s="13">
        <v>110000</v>
      </c>
      <c r="K1696" s="13">
        <v>38000</v>
      </c>
      <c r="L1696" s="24">
        <v>23.213999999999999</v>
      </c>
      <c r="M1696" s="37">
        <f t="shared" si="158"/>
        <v>24</v>
      </c>
      <c r="N1696" s="24">
        <v>1.4870000000000001</v>
      </c>
      <c r="O1696" s="13">
        <v>3</v>
      </c>
      <c r="P1696" s="36">
        <f t="shared" si="159"/>
        <v>1.1152500000000001</v>
      </c>
      <c r="Q1696" s="38">
        <f t="shared" si="160"/>
        <v>4.2</v>
      </c>
      <c r="R1696" s="37">
        <f t="shared" si="161"/>
        <v>4.2</v>
      </c>
      <c r="S1696" s="39">
        <f>IF(AND(I1696=38000,R1696&lt;=4.5,M1696&gt;8),'[1]Pricing Schedule'!$F$8+('[1]Pricing Schedule'!$F$9*M1696),
IF(AND(I1696=38000,R1696&lt;=4.5,M1696&lt;=8),'[1]Pricing Schedule'!$F$34+('[1]Pricing Schedule'!$F$36*M1696),
IF(AND(I1696=38000,R1696&gt;4.5,R1696&lt;=9,M1696&gt;8),'[1]Pricing Schedule'!$F$17+('[1]Pricing Schedule'!$F$18*M1696),
IF(AND(I1696=38000,R1696&gt;4.5,R1696&lt;=9,M1696&lt;=8),'[1]Pricing Schedule'!$F$34+('[1]Pricing Schedule'!$F$36*M1696),
IF(AND(I1696=38000,R1696&gt;9,R1696&lt;=12.8,M1696&gt;8),'[1]Pricing Schedule'!$F$26+('[1]Pricing Schedule'!$F$27*M1696),
IF(AND(I1696=38000,R1696&gt;9,R1696&lt;=12.8,M1696&lt;=8),'[1]Pricing Schedule'!$F$34+('[1]Pricing Schedule'!$F$36*M1696),
IF(AND(I1696=38000,R1696&gt;12.8,R1696&lt;=22.8),'[1]Pricing Schedule'!$F$34+('[1]Pricing Schedule'!$F$36*M1696),
IF(AND(I1696=38000,R1696&gt;22.8,R1696&lt;=30.2),'[1]Pricing Schedule'!$F$43+('[1]Pricing Schedule'!$F$45*M1696),
IF(AND(I1696=38000,R1696&gt;30.2,R1696&lt;=45.9),'[1]Pricing Schedule'!$F$52+('[1]Pricing Schedule'!$F$54*M1696),
IF(AND(I1696=38000,R1696&gt;45.9,R1696&lt;=123.4),'[1]Pricing Schedule'!$F$96+('[1]Pricing Schedule'!$F$97*M1696),
IF(AND(I1696=38000,R1696&gt;123.4,R1696&lt;=168.2,M1696&lt;=10),'[1]Pricing Schedule'!$F$103+('[1]Pricing Schedule'!$F$105*M1696),
IF(AND(I1696=38000,R1696&gt;123.4,R1696&lt;=168.2,M1696&gt;10),'[1]Pricing Schedule'!$F$111+('[1]Pricing Schedule'!$F$113*M1696),
IF(AND(I1696=38000,R1696&gt;157.4,R1696&lt;=336.4,M1696&lt;=10),('[1]Pricing Schedule'!$F$103+('[1]Pricing Schedule'!$F$105*M1696))*2,
IF(AND(I1696=38000,R1696&gt;157.4,R1696&lt;=336.4,M1696&gt;10),('[1]Pricing Schedule'!$F$111+('[1]Pricing Schedule'!$F$113*M1696))*2,
IF(AND(I1696=38000,R1696&gt;314.8,R1696&lt;=504.6,M1696&lt;=10),('[1]Pricing Schedule'!$F$103+('[1]Pricing Schedule'!$F$105*M1696))*3,
IF(AND(I1696=38000,R1696&gt;314.8,R1696&lt;=504.6,M1696&gt;10),('[1]Pricing Schedule'!$F$111+('[1]Pricing Schedule'!$F$113*M1696))*3,
IF(AND(I1696=38000,R1696&gt;472.2,R1696&lt;=672.8,M1696&lt;=10),('[1]Pricing Schedule'!$F$103+('[1]Pricing Schedule'!$F$105*M1696))*4,
IF(AND(I1696=38000,R1696&gt;472.2,R1696&lt;=672.8,M1696&gt;10),('[1]Pricing Schedule'!$F$111+('[1]Pricing Schedule'!$F$113*M1696))*4,
IF(AND(I1696=110000,R1696&lt;=12.8,M1696&gt;2),'[1]Pricing Schedule'!$F$62+('[1]Pricing Schedule'!$F$63*M1696),
IF(AND(I1696=110000,R1696&lt;=12.8,M1696&lt;=2),'[1]Pricing Schedule'!$F$96+('[1]Pricing Schedule'!$F$97*M1696),
IF(AND(I1696=110000,R1696&gt;12.8,R1696&lt;=22.8,M1696&gt;3),'[1]Pricing Schedule'!$F$71+('[1]Pricing Schedule'!$F$72*M1696),
IF(AND(I1696=110000,R1696&gt;12.8,R1696&lt;=22.8,M1696&lt;=3),'[1]Pricing Schedule'!$F$96+('[1]Pricing Schedule'!$F$97*M1696),
IF(AND(I1696=110000,R1696&gt;22.8,R1696&lt;=30.2),'[1]Pricing Schedule'!$F$80+('[1]Pricing Schedule'!$F$81*M1696),
IF(AND(I1696=110000,R1696&gt;30.2,R1696&lt;=45.9),'[1]Pricing Schedule'!$F$89+('[1]Pricing Schedule'!$F$90*M1696),
IF(AND(I1696=110000,R1696&gt;45.9,R1696&lt;=123.4),'[1]Pricing Schedule'!$F$96+('[1]Pricing Schedule'!$F$97*M1696),
IF(AND(I1696=110000,R1696&gt;123.4,R1696&lt;=168.2,M1696&lt;=10),'[1]Pricing Schedule'!$F$103+('[1]Pricing Schedule'!$F$105*M1696),
IF(AND(I1696=110000,R1696&gt;123.4,R1696&lt;=168.2,M1696&gt;10),'[1]Pricing Schedule'!$F$111+('[1]Pricing Schedule'!$F$113*M1696),
IF(AND(I1696=110000,R1696&gt;168.2,R1696&lt;=336.4,M1696&lt;=10),('[1]Pricing Schedule'!$F$103+('[1]Pricing Schedule'!$F$105*M1696))*2,
IF(AND(I1696=110000,R1696&gt;168.2,R1696&lt;=336.4,M1696&gt;10),('[1]Pricing Schedule'!$F$111+('[1]Pricing Schedule'!$F$113*M1696))*2,
IF(AND(I1696=110000,R1696&gt;336.4,R1696&lt;=504.6,M1696&lt;=10),('[1]Pricing Schedule'!$F$103+('[1]Pricing Schedule'!$F$105*M1696))*3,
IF(AND(I1696=110000,R1696&gt;336.4,R1696&lt;=504.6,M1696&gt;10),('[1]Pricing Schedule'!$F$111+('[1]Pricing Schedule'!$F$113*M1696))*3,
IF(AND(I1696=110000,R1696&gt;504.6,R1696&lt;=672.8,M1696&lt;=10),('[1]Pricing Schedule'!$F$103+('[1]Pricing Schedule'!$F$105*M1696))*4,
IF(AND(I1696=110000,R1696&gt;504.6,R1696&lt;=672.8,M1696&gt;10),('[1]Pricing Schedule'!$F$111+('[1]Pricing Schedule'!$F$113*M1696))*4,
IF(AND(I1696=110000,R1696&gt;672.8,R1696&lt;=841,M1696&lt;=10),('[1]Pricing Schedule'!$F$103+('[1]Pricing Schedule'!$F$105*M1696))*5,
IF(AND(I1696=110000,R1696&gt;672.8,R1696&lt;=841,M1696&gt;10),('[1]Pricing Schedule'!$F$111+('[1]Pricing Schedule'!$F$113*M1696))*5,
IF(AND(I1696=110000,R1696&gt;672.8,R1696&lt;=841,M1696&lt;=10),('[1]Pricing Schedule'!$F$103+('[1]Pricing Schedule'!$F$105*M1696))*5,
IF(AND(I1696=110000,R1696&gt;672.8,R1696&lt;=841,M1696&gt;10),('[1]Pricing Schedule'!$F$111+('[1]Pricing Schedule'!$F$113*M1696))*5,
IF(AND(I1696=110000,R1696&gt;1345.6,R1696&lt;=1513.8,M1696&lt;=10),('[1]Pricing Schedule'!$F$103+('[1]Pricing Schedule'!$F$105*M1696))*9,
IF(AND(I1696=110000,R1696&gt;1345.6,R1696&lt;=1513.8,M1696&gt;10),('[1]Pricing Schedule'!$F$111+('[1]Pricing Schedule'!$F$113*M1696))*9,
9999999999)))))))))))))))))))))))))))))))))))))))</f>
        <v>2681270</v>
      </c>
      <c r="T1696" s="21">
        <f>IF(AND(I1696=38000,R1696&lt;=4.5,M1696&gt;8),'[1]Pricing Schedule'!$J$9,
IF(AND(I1696=38000,R1696&lt;=4.5,M1696&lt;=8),'[1]Pricing Schedule'!$J$36,
IF(AND(I1696=38000,R1696&gt;4.5,R1696&lt;=9,M1696&gt;8),'[1]Pricing Schedule'!$J$18,
IF(AND(I1696=38000,R1696&gt;4.5,R1696&lt;=9,M1696&lt;=8),'[1]Pricing Schedule'!$J$36,
IF(AND(I1696=38000,R1696&gt;9,R1696&lt;=12.8,M1696&gt;8),'[1]Pricing Schedule'!$J$27,
IF(AND(I1696=38000,R1696&gt;9,R1696&lt;=12.8,M1696&lt;=8),'[1]Pricing Schedule'!$J$36,
IF(AND(I1696=38000,R1696&gt;12.8,R1696&lt;=22.8),'[1]Pricing Schedule'!$J$36,
IF(AND(I1696=38000,R1696&gt;22.8,R1696&lt;=30.2),'[1]Pricing Schedule'!$J$45,
IF(AND(I1696=38000,R1696&gt;30.2,R1696&lt;=45.9),'[1]Pricing Schedule'!$J$54,
IF(AND(I1696=38000,R1696&gt;45.9,R1696&lt;=123.4),'[1]Pricing Schedule'!$J$97,
IF(AND(I1696=38000,R1696&gt;123.4,R1696&lt;=168.2,M1696&lt;=10),'[1]Pricing Schedule'!$J$105,
IF(AND(I1696=38000,R1696&gt;123.4,R1696&lt;=168.2,M1696&gt;10),'[1]Pricing Schedule'!$J$113,
IF(AND(I1696=38000,R1696&gt;168.2,R1696&lt;=336.4,M1696&lt;=10),('[1]Pricing Schedule'!$J$105),
IF(AND(I1696=38000,R1696&gt;168.2,R1696&lt;=336.4,M1696&gt;10),('[1]Pricing Schedule'!$J$113),
IF(AND(I1696=38000,R1696&gt;336.4,R1696&lt;=504.6,M1696&lt;=10),('[1]Pricing Schedule'!$J$105),
IF(AND(I1696=38000,R1696&gt;336.4,R1696&lt;=504.6,M1696&gt;10),('[1]Pricing Schedule'!$J$113),
IF(AND(I1696=38000,R1696&gt;504.6,R1696&lt;=672.8,M1696&lt;=10),('[1]Pricing Schedule'!$J$105),
IF(AND(I1696=38000,R1696&gt;504.6,R1696&lt;=672.8,M1696&gt;10),('[1]Pricing Schedule'!$J$113),
IF(AND(I1696=110000,R1696&lt;=12.8,M1696&gt;2),'[1]Pricing Schedule'!$J$63,
IF(AND(I1696=110000,R1696&lt;=12.8,M1696&lt;=2),'[1]Pricing Schedule'!$J$97,
IF(AND(I1696=110000,R1696&gt;12.8,R1696&lt;=22.8,M1696&gt;3),'[1]Pricing Schedule'!$J$72,
IF(AND(I1696=110000,R1696&gt;12.8,R1696&lt;=22.8,M1696&lt;=3),'[1]Pricing Schedule'!$J$97,
IF(AND(I1696=110000,R1696&gt;22.8,R1696&lt;=30.2),'[1]Pricing Schedule'!$J$81,
IF(AND(I1696=110000,R1696&gt;30.2,R1696&lt;=45.9),'[1]Pricing Schedule'!$J$90,
IF(AND(I1696=110000,R1696&gt;45.9,R1696&lt;=123.4),'[1]Pricing Schedule'!$J$97,
IF(AND(I1696=110000,R1696&gt;123.4,R1696&lt;=168.2,M1696&lt;=10),'[1]Pricing Schedule'!$J$105,
IF(AND(I1696=110000,R1696&gt;123.4,R1696&lt;=168.2,M1696&gt;10),'[1]Pricing Schedule'!$J$113,
IF(AND(I1696=110000,R1696&gt;168.2,R1696&lt;=336.2,M1696&lt;=10),('[1]Pricing Schedule'!$J$105),
IF(AND(I1696=110000,R1696&gt;168.2,R1696&lt;=336.2,M1696&gt;10),('[1]Pricing Schedule'!$J$113),
IF(AND(I1696=110000,R1696&gt;336.4,R1696&lt;=504.6,M1696&lt;=10),('[1]Pricing Schedule'!$J$105),
IF(AND(I1696=110000,R1696&gt;336.4,R1696&lt;=504.6,M1696&gt;10),('[1]Pricing Schedule'!$J$113),
IF(AND(I1696=110000,R1696&gt;504.6,R1696&lt;=672.8,M1696&lt;=10),('[1]Pricing Schedule'!$J$105),
IF(AND(I1696=110000,R1696&gt;504.6,R1696&lt;=672.8,M1696&gt;10),('[1]Pricing Schedule'!$J$113),
IF(AND(I1696=110000,R1696&gt;672.8,R1696&lt;=841,M1696&lt;=10),('[1]Pricing Schedule'!$J$105),
IF(AND(I1696=110000,R1696&gt;672.8,R1696&lt;=841,M1696&gt;10),('[1]Pricing Schedule'!$J$113),
IF(AND(I1696=110000,R1696&gt;1682,R1696&lt;=1850.2,M1696&lt;=10),('[1]Pricing Schedule'!$J$105),
IF(AND(I1696=110000,R1696&gt;1682,R1696&lt;=1850.2,M1696&gt;10),('[1]Pricing Schedule'!$J$113),
IF(AND(I1696=110000,R1696&gt;2018.4,R1696&lt;=2186.6,M1696&lt;=10),('[1]Pricing Schedule'!$J$105),
IF(AND(I1696=110000,R1696&gt;2018.4,R1696&lt;=2186.6,M1696&gt;10),('[1]Pricing Schedule'!$J$113),999999999)))))))))))))))))))))))))))))))))))))))</f>
        <v>7</v>
      </c>
      <c r="U1696" s="40">
        <f t="shared" si="162"/>
        <v>638397.61904761905</v>
      </c>
      <c r="V1696" s="41">
        <f t="shared" si="163"/>
        <v>1.5664218821677787</v>
      </c>
      <c r="Y1696" s="23">
        <v>588</v>
      </c>
      <c r="Z1696" s="23">
        <v>73</v>
      </c>
      <c r="AD1696" s="13"/>
      <c r="AE1696" s="13"/>
      <c r="AF1696" s="13"/>
      <c r="AR1696" s="35"/>
    </row>
    <row r="1697" spans="1:44">
      <c r="A1697" s="23">
        <v>1699</v>
      </c>
      <c r="B1697" s="23">
        <v>1699</v>
      </c>
      <c r="C1697" s="23" t="s">
        <v>2404</v>
      </c>
      <c r="D1697" s="23" t="s">
        <v>168</v>
      </c>
      <c r="E1697" s="23" t="s">
        <v>168</v>
      </c>
      <c r="F1697" s="23" t="s">
        <v>243</v>
      </c>
      <c r="G1697" s="23" t="s">
        <v>244</v>
      </c>
      <c r="H1697" s="23" t="s">
        <v>113</v>
      </c>
      <c r="I1697" s="13">
        <v>38000</v>
      </c>
      <c r="J1697" s="13">
        <v>38000</v>
      </c>
      <c r="K1697" s="13">
        <v>20000</v>
      </c>
      <c r="L1697" s="24">
        <v>18.716000000000001</v>
      </c>
      <c r="M1697" s="37">
        <f t="shared" si="158"/>
        <v>19</v>
      </c>
      <c r="N1697" s="24">
        <v>1.534</v>
      </c>
      <c r="O1697" s="13">
        <v>3</v>
      </c>
      <c r="P1697" s="36">
        <f t="shared" si="159"/>
        <v>1.1505000000000001</v>
      </c>
      <c r="Q1697" s="38">
        <f t="shared" si="160"/>
        <v>4.2</v>
      </c>
      <c r="R1697" s="37">
        <f t="shared" si="161"/>
        <v>4.2</v>
      </c>
      <c r="S1697" s="39">
        <f>IF(AND(I1697=38000,R1697&lt;=4.5,M1697&gt;8),'[1]Pricing Schedule'!$F$8+('[1]Pricing Schedule'!$F$9*M1697),
IF(AND(I1697=38000,R1697&lt;=4.5,M1697&lt;=8),'[1]Pricing Schedule'!$F$34+('[1]Pricing Schedule'!$F$36*M1697),
IF(AND(I1697=38000,R1697&gt;4.5,R1697&lt;=9,M1697&gt;8),'[1]Pricing Schedule'!$F$17+('[1]Pricing Schedule'!$F$18*M1697),
IF(AND(I1697=38000,R1697&gt;4.5,R1697&lt;=9,M1697&lt;=8),'[1]Pricing Schedule'!$F$34+('[1]Pricing Schedule'!$F$36*M1697),
IF(AND(I1697=38000,R1697&gt;9,R1697&lt;=12.8,M1697&gt;8),'[1]Pricing Schedule'!$F$26+('[1]Pricing Schedule'!$F$27*M1697),
IF(AND(I1697=38000,R1697&gt;9,R1697&lt;=12.8,M1697&lt;=8),'[1]Pricing Schedule'!$F$34+('[1]Pricing Schedule'!$F$36*M1697),
IF(AND(I1697=38000,R1697&gt;12.8,R1697&lt;=22.8),'[1]Pricing Schedule'!$F$34+('[1]Pricing Schedule'!$F$36*M1697),
IF(AND(I1697=38000,R1697&gt;22.8,R1697&lt;=30.2),'[1]Pricing Schedule'!$F$43+('[1]Pricing Schedule'!$F$45*M1697),
IF(AND(I1697=38000,R1697&gt;30.2,R1697&lt;=45.9),'[1]Pricing Schedule'!$F$52+('[1]Pricing Schedule'!$F$54*M1697),
IF(AND(I1697=38000,R1697&gt;45.9,R1697&lt;=123.4),'[1]Pricing Schedule'!$F$96+('[1]Pricing Schedule'!$F$97*M1697),
IF(AND(I1697=38000,R1697&gt;123.4,R1697&lt;=168.2,M1697&lt;=10),'[1]Pricing Schedule'!$F$103+('[1]Pricing Schedule'!$F$105*M1697),
IF(AND(I1697=38000,R1697&gt;123.4,R1697&lt;=168.2,M1697&gt;10),'[1]Pricing Schedule'!$F$111+('[1]Pricing Schedule'!$F$113*M1697),
IF(AND(I1697=38000,R1697&gt;157.4,R1697&lt;=336.4,M1697&lt;=10),('[1]Pricing Schedule'!$F$103+('[1]Pricing Schedule'!$F$105*M1697))*2,
IF(AND(I1697=38000,R1697&gt;157.4,R1697&lt;=336.4,M1697&gt;10),('[1]Pricing Schedule'!$F$111+('[1]Pricing Schedule'!$F$113*M1697))*2,
IF(AND(I1697=38000,R1697&gt;314.8,R1697&lt;=504.6,M1697&lt;=10),('[1]Pricing Schedule'!$F$103+('[1]Pricing Schedule'!$F$105*M1697))*3,
IF(AND(I1697=38000,R1697&gt;314.8,R1697&lt;=504.6,M1697&gt;10),('[1]Pricing Schedule'!$F$111+('[1]Pricing Schedule'!$F$113*M1697))*3,
IF(AND(I1697=38000,R1697&gt;472.2,R1697&lt;=672.8,M1697&lt;=10),('[1]Pricing Schedule'!$F$103+('[1]Pricing Schedule'!$F$105*M1697))*4,
IF(AND(I1697=38000,R1697&gt;472.2,R1697&lt;=672.8,M1697&gt;10),('[1]Pricing Schedule'!$F$111+('[1]Pricing Schedule'!$F$113*M1697))*4,
IF(AND(I1697=110000,R1697&lt;=12.8,M1697&gt;2),'[1]Pricing Schedule'!$F$62+('[1]Pricing Schedule'!$F$63*M1697),
IF(AND(I1697=110000,R1697&lt;=12.8,M1697&lt;=2),'[1]Pricing Schedule'!$F$96+('[1]Pricing Schedule'!$F$97*M1697),
IF(AND(I1697=110000,R1697&gt;12.8,R1697&lt;=22.8,M1697&gt;3),'[1]Pricing Schedule'!$F$71+('[1]Pricing Schedule'!$F$72*M1697),
IF(AND(I1697=110000,R1697&gt;12.8,R1697&lt;=22.8,M1697&lt;=3),'[1]Pricing Schedule'!$F$96+('[1]Pricing Schedule'!$F$97*M1697),
IF(AND(I1697=110000,R1697&gt;22.8,R1697&lt;=30.2),'[1]Pricing Schedule'!$F$80+('[1]Pricing Schedule'!$F$81*M1697),
IF(AND(I1697=110000,R1697&gt;30.2,R1697&lt;=45.9),'[1]Pricing Schedule'!$F$89+('[1]Pricing Schedule'!$F$90*M1697),
IF(AND(I1697=110000,R1697&gt;45.9,R1697&lt;=123.4),'[1]Pricing Schedule'!$F$96+('[1]Pricing Schedule'!$F$97*M1697),
IF(AND(I1697=110000,R1697&gt;123.4,R1697&lt;=168.2,M1697&lt;=10),'[1]Pricing Schedule'!$F$103+('[1]Pricing Schedule'!$F$105*M1697),
IF(AND(I1697=110000,R1697&gt;123.4,R1697&lt;=168.2,M1697&gt;10),'[1]Pricing Schedule'!$F$111+('[1]Pricing Schedule'!$F$113*M1697),
IF(AND(I1697=110000,R1697&gt;168.2,R1697&lt;=336.4,M1697&lt;=10),('[1]Pricing Schedule'!$F$103+('[1]Pricing Schedule'!$F$105*M1697))*2,
IF(AND(I1697=110000,R1697&gt;168.2,R1697&lt;=336.4,M1697&gt;10),('[1]Pricing Schedule'!$F$111+('[1]Pricing Schedule'!$F$113*M1697))*2,
IF(AND(I1697=110000,R1697&gt;336.4,R1697&lt;=504.6,M1697&lt;=10),('[1]Pricing Schedule'!$F$103+('[1]Pricing Schedule'!$F$105*M1697))*3,
IF(AND(I1697=110000,R1697&gt;336.4,R1697&lt;=504.6,M1697&gt;10),('[1]Pricing Schedule'!$F$111+('[1]Pricing Schedule'!$F$113*M1697))*3,
IF(AND(I1697=110000,R1697&gt;504.6,R1697&lt;=672.8,M1697&lt;=10),('[1]Pricing Schedule'!$F$103+('[1]Pricing Schedule'!$F$105*M1697))*4,
IF(AND(I1697=110000,R1697&gt;504.6,R1697&lt;=672.8,M1697&gt;10),('[1]Pricing Schedule'!$F$111+('[1]Pricing Schedule'!$F$113*M1697))*4,
IF(AND(I1697=110000,R1697&gt;672.8,R1697&lt;=841,M1697&lt;=10),('[1]Pricing Schedule'!$F$103+('[1]Pricing Schedule'!$F$105*M1697))*5,
IF(AND(I1697=110000,R1697&gt;672.8,R1697&lt;=841,M1697&gt;10),('[1]Pricing Schedule'!$F$111+('[1]Pricing Schedule'!$F$113*M1697))*5,
IF(AND(I1697=110000,R1697&gt;672.8,R1697&lt;=841,M1697&lt;=10),('[1]Pricing Schedule'!$F$103+('[1]Pricing Schedule'!$F$105*M1697))*5,
IF(AND(I1697=110000,R1697&gt;672.8,R1697&lt;=841,M1697&gt;10),('[1]Pricing Schedule'!$F$111+('[1]Pricing Schedule'!$F$113*M1697))*5,
IF(AND(I1697=110000,R1697&gt;1345.6,R1697&lt;=1513.8,M1697&lt;=10),('[1]Pricing Schedule'!$F$103+('[1]Pricing Schedule'!$F$105*M1697))*9,
IF(AND(I1697=110000,R1697&gt;1345.6,R1697&lt;=1513.8,M1697&gt;10),('[1]Pricing Schedule'!$F$111+('[1]Pricing Schedule'!$F$113*M1697))*9,
9999999999)))))))))))))))))))))))))))))))))))))))</f>
        <v>1861440</v>
      </c>
      <c r="T1697" s="21">
        <f>IF(AND(I1697=38000,R1697&lt;=4.5,M1697&gt;8),'[1]Pricing Schedule'!$J$9,
IF(AND(I1697=38000,R1697&lt;=4.5,M1697&lt;=8),'[1]Pricing Schedule'!$J$36,
IF(AND(I1697=38000,R1697&gt;4.5,R1697&lt;=9,M1697&gt;8),'[1]Pricing Schedule'!$J$18,
IF(AND(I1697=38000,R1697&gt;4.5,R1697&lt;=9,M1697&lt;=8),'[1]Pricing Schedule'!$J$36,
IF(AND(I1697=38000,R1697&gt;9,R1697&lt;=12.8,M1697&gt;8),'[1]Pricing Schedule'!$J$27,
IF(AND(I1697=38000,R1697&gt;9,R1697&lt;=12.8,M1697&lt;=8),'[1]Pricing Schedule'!$J$36,
IF(AND(I1697=38000,R1697&gt;12.8,R1697&lt;=22.8),'[1]Pricing Schedule'!$J$36,
IF(AND(I1697=38000,R1697&gt;22.8,R1697&lt;=30.2),'[1]Pricing Schedule'!$J$45,
IF(AND(I1697=38000,R1697&gt;30.2,R1697&lt;=45.9),'[1]Pricing Schedule'!$J$54,
IF(AND(I1697=38000,R1697&gt;45.9,R1697&lt;=123.4),'[1]Pricing Schedule'!$J$97,
IF(AND(I1697=38000,R1697&gt;123.4,R1697&lt;=168.2,M1697&lt;=10),'[1]Pricing Schedule'!$J$105,
IF(AND(I1697=38000,R1697&gt;123.4,R1697&lt;=168.2,M1697&gt;10),'[1]Pricing Schedule'!$J$113,
IF(AND(I1697=38000,R1697&gt;168.2,R1697&lt;=336.4,M1697&lt;=10),('[1]Pricing Schedule'!$J$105),
IF(AND(I1697=38000,R1697&gt;168.2,R1697&lt;=336.4,M1697&gt;10),('[1]Pricing Schedule'!$J$113),
IF(AND(I1697=38000,R1697&gt;336.4,R1697&lt;=504.6,M1697&lt;=10),('[1]Pricing Schedule'!$J$105),
IF(AND(I1697=38000,R1697&gt;336.4,R1697&lt;=504.6,M1697&gt;10),('[1]Pricing Schedule'!$J$113),
IF(AND(I1697=38000,R1697&gt;504.6,R1697&lt;=672.8,M1697&lt;=10),('[1]Pricing Schedule'!$J$105),
IF(AND(I1697=38000,R1697&gt;504.6,R1697&lt;=672.8,M1697&gt;10),('[1]Pricing Schedule'!$J$113),
IF(AND(I1697=110000,R1697&lt;=12.8,M1697&gt;2),'[1]Pricing Schedule'!$J$63,
IF(AND(I1697=110000,R1697&lt;=12.8,M1697&lt;=2),'[1]Pricing Schedule'!$J$97,
IF(AND(I1697=110000,R1697&gt;12.8,R1697&lt;=22.8,M1697&gt;3),'[1]Pricing Schedule'!$J$72,
IF(AND(I1697=110000,R1697&gt;12.8,R1697&lt;=22.8,M1697&lt;=3),'[1]Pricing Schedule'!$J$97,
IF(AND(I1697=110000,R1697&gt;22.8,R1697&lt;=30.2),'[1]Pricing Schedule'!$J$81,
IF(AND(I1697=110000,R1697&gt;30.2,R1697&lt;=45.9),'[1]Pricing Schedule'!$J$90,
IF(AND(I1697=110000,R1697&gt;45.9,R1697&lt;=123.4),'[1]Pricing Schedule'!$J$97,
IF(AND(I1697=110000,R1697&gt;123.4,R1697&lt;=168.2,M1697&lt;=10),'[1]Pricing Schedule'!$J$105,
IF(AND(I1697=110000,R1697&gt;123.4,R1697&lt;=168.2,M1697&gt;10),'[1]Pricing Schedule'!$J$113,
IF(AND(I1697=110000,R1697&gt;168.2,R1697&lt;=336.2,M1697&lt;=10),('[1]Pricing Schedule'!$J$105),
IF(AND(I1697=110000,R1697&gt;168.2,R1697&lt;=336.2,M1697&gt;10),('[1]Pricing Schedule'!$J$113),
IF(AND(I1697=110000,R1697&gt;336.4,R1697&lt;=504.6,M1697&lt;=10),('[1]Pricing Schedule'!$J$105),
IF(AND(I1697=110000,R1697&gt;336.4,R1697&lt;=504.6,M1697&gt;10),('[1]Pricing Schedule'!$J$113),
IF(AND(I1697=110000,R1697&gt;504.6,R1697&lt;=672.8,M1697&lt;=10),('[1]Pricing Schedule'!$J$105),
IF(AND(I1697=110000,R1697&gt;504.6,R1697&lt;=672.8,M1697&gt;10),('[1]Pricing Schedule'!$J$113),
IF(AND(I1697=110000,R1697&gt;672.8,R1697&lt;=841,M1697&lt;=10),('[1]Pricing Schedule'!$J$105),
IF(AND(I1697=110000,R1697&gt;672.8,R1697&lt;=841,M1697&gt;10),('[1]Pricing Schedule'!$J$113),
IF(AND(I1697=110000,R1697&gt;1682,R1697&lt;=1850.2,M1697&lt;=10),('[1]Pricing Schedule'!$J$105),
IF(AND(I1697=110000,R1697&gt;1682,R1697&lt;=1850.2,M1697&gt;10),('[1]Pricing Schedule'!$J$113),
IF(AND(I1697=110000,R1697&gt;2018.4,R1697&lt;=2186.6,M1697&lt;=10),('[1]Pricing Schedule'!$J$105),
IF(AND(I1697=110000,R1697&gt;2018.4,R1697&lt;=2186.6,M1697&gt;10),('[1]Pricing Schedule'!$J$113),999999999)))))))))))))))))))))))))))))))))))))))</f>
        <v>1</v>
      </c>
      <c r="U1697" s="40">
        <f t="shared" si="162"/>
        <v>443200</v>
      </c>
      <c r="V1697" s="41">
        <f t="shared" si="163"/>
        <v>2.256317689530686</v>
      </c>
      <c r="Y1697" s="23">
        <v>362</v>
      </c>
      <c r="Z1697" s="23">
        <v>461</v>
      </c>
      <c r="AD1697" s="13"/>
      <c r="AE1697" s="13"/>
      <c r="AF1697" s="13"/>
      <c r="AR1697" s="35"/>
    </row>
    <row r="1698" spans="1:44">
      <c r="A1698" s="23">
        <v>1700</v>
      </c>
      <c r="B1698" s="23">
        <v>1700</v>
      </c>
      <c r="C1698" s="23" t="s">
        <v>2405</v>
      </c>
      <c r="D1698" s="23" t="s">
        <v>168</v>
      </c>
      <c r="E1698" s="23" t="s">
        <v>168</v>
      </c>
      <c r="F1698" s="23" t="s">
        <v>250</v>
      </c>
      <c r="G1698" s="23" t="s">
        <v>251</v>
      </c>
      <c r="H1698" s="23" t="s">
        <v>133</v>
      </c>
      <c r="I1698" s="13">
        <v>110000</v>
      </c>
      <c r="J1698" s="13">
        <v>110000</v>
      </c>
      <c r="K1698" s="13">
        <v>38000</v>
      </c>
      <c r="L1698" s="24">
        <v>29.766999999999999</v>
      </c>
      <c r="M1698" s="37">
        <f t="shared" si="158"/>
        <v>30</v>
      </c>
      <c r="N1698" s="24">
        <v>1.22</v>
      </c>
      <c r="O1698" s="13">
        <v>3</v>
      </c>
      <c r="P1698" s="36">
        <f t="shared" si="159"/>
        <v>0.91500000000000004</v>
      </c>
      <c r="Q1698" s="38">
        <f t="shared" si="160"/>
        <v>4.2</v>
      </c>
      <c r="R1698" s="37">
        <f t="shared" si="161"/>
        <v>4.2</v>
      </c>
      <c r="S1698" s="39">
        <f>IF(AND(I1698=38000,R1698&lt;=4.5,M1698&gt;8),'[1]Pricing Schedule'!$F$8+('[1]Pricing Schedule'!$F$9*M1698),
IF(AND(I1698=38000,R1698&lt;=4.5,M1698&lt;=8),'[1]Pricing Schedule'!$F$34+('[1]Pricing Schedule'!$F$36*M1698),
IF(AND(I1698=38000,R1698&gt;4.5,R1698&lt;=9,M1698&gt;8),'[1]Pricing Schedule'!$F$17+('[1]Pricing Schedule'!$F$18*M1698),
IF(AND(I1698=38000,R1698&gt;4.5,R1698&lt;=9,M1698&lt;=8),'[1]Pricing Schedule'!$F$34+('[1]Pricing Schedule'!$F$36*M1698),
IF(AND(I1698=38000,R1698&gt;9,R1698&lt;=12.8,M1698&gt;8),'[1]Pricing Schedule'!$F$26+('[1]Pricing Schedule'!$F$27*M1698),
IF(AND(I1698=38000,R1698&gt;9,R1698&lt;=12.8,M1698&lt;=8),'[1]Pricing Schedule'!$F$34+('[1]Pricing Schedule'!$F$36*M1698),
IF(AND(I1698=38000,R1698&gt;12.8,R1698&lt;=22.8),'[1]Pricing Schedule'!$F$34+('[1]Pricing Schedule'!$F$36*M1698),
IF(AND(I1698=38000,R1698&gt;22.8,R1698&lt;=30.2),'[1]Pricing Schedule'!$F$43+('[1]Pricing Schedule'!$F$45*M1698),
IF(AND(I1698=38000,R1698&gt;30.2,R1698&lt;=45.9),'[1]Pricing Schedule'!$F$52+('[1]Pricing Schedule'!$F$54*M1698),
IF(AND(I1698=38000,R1698&gt;45.9,R1698&lt;=123.4),'[1]Pricing Schedule'!$F$96+('[1]Pricing Schedule'!$F$97*M1698),
IF(AND(I1698=38000,R1698&gt;123.4,R1698&lt;=168.2,M1698&lt;=10),'[1]Pricing Schedule'!$F$103+('[1]Pricing Schedule'!$F$105*M1698),
IF(AND(I1698=38000,R1698&gt;123.4,R1698&lt;=168.2,M1698&gt;10),'[1]Pricing Schedule'!$F$111+('[1]Pricing Schedule'!$F$113*M1698),
IF(AND(I1698=38000,R1698&gt;157.4,R1698&lt;=336.4,M1698&lt;=10),('[1]Pricing Schedule'!$F$103+('[1]Pricing Schedule'!$F$105*M1698))*2,
IF(AND(I1698=38000,R1698&gt;157.4,R1698&lt;=336.4,M1698&gt;10),('[1]Pricing Schedule'!$F$111+('[1]Pricing Schedule'!$F$113*M1698))*2,
IF(AND(I1698=38000,R1698&gt;314.8,R1698&lt;=504.6,M1698&lt;=10),('[1]Pricing Schedule'!$F$103+('[1]Pricing Schedule'!$F$105*M1698))*3,
IF(AND(I1698=38000,R1698&gt;314.8,R1698&lt;=504.6,M1698&gt;10),('[1]Pricing Schedule'!$F$111+('[1]Pricing Schedule'!$F$113*M1698))*3,
IF(AND(I1698=38000,R1698&gt;472.2,R1698&lt;=672.8,M1698&lt;=10),('[1]Pricing Schedule'!$F$103+('[1]Pricing Schedule'!$F$105*M1698))*4,
IF(AND(I1698=38000,R1698&gt;472.2,R1698&lt;=672.8,M1698&gt;10),('[1]Pricing Schedule'!$F$111+('[1]Pricing Schedule'!$F$113*M1698))*4,
IF(AND(I1698=110000,R1698&lt;=12.8,M1698&gt;2),'[1]Pricing Schedule'!$F$62+('[1]Pricing Schedule'!$F$63*M1698),
IF(AND(I1698=110000,R1698&lt;=12.8,M1698&lt;=2),'[1]Pricing Schedule'!$F$96+('[1]Pricing Schedule'!$F$97*M1698),
IF(AND(I1698=110000,R1698&gt;12.8,R1698&lt;=22.8,M1698&gt;3),'[1]Pricing Schedule'!$F$71+('[1]Pricing Schedule'!$F$72*M1698),
IF(AND(I1698=110000,R1698&gt;12.8,R1698&lt;=22.8,M1698&lt;=3),'[1]Pricing Schedule'!$F$96+('[1]Pricing Schedule'!$F$97*M1698),
IF(AND(I1698=110000,R1698&gt;22.8,R1698&lt;=30.2),'[1]Pricing Schedule'!$F$80+('[1]Pricing Schedule'!$F$81*M1698),
IF(AND(I1698=110000,R1698&gt;30.2,R1698&lt;=45.9),'[1]Pricing Schedule'!$F$89+('[1]Pricing Schedule'!$F$90*M1698),
IF(AND(I1698=110000,R1698&gt;45.9,R1698&lt;=123.4),'[1]Pricing Schedule'!$F$96+('[1]Pricing Schedule'!$F$97*M1698),
IF(AND(I1698=110000,R1698&gt;123.4,R1698&lt;=168.2,M1698&lt;=10),'[1]Pricing Schedule'!$F$103+('[1]Pricing Schedule'!$F$105*M1698),
IF(AND(I1698=110000,R1698&gt;123.4,R1698&lt;=168.2,M1698&gt;10),'[1]Pricing Schedule'!$F$111+('[1]Pricing Schedule'!$F$113*M1698),
IF(AND(I1698=110000,R1698&gt;168.2,R1698&lt;=336.4,M1698&lt;=10),('[1]Pricing Schedule'!$F$103+('[1]Pricing Schedule'!$F$105*M1698))*2,
IF(AND(I1698=110000,R1698&gt;168.2,R1698&lt;=336.4,M1698&gt;10),('[1]Pricing Schedule'!$F$111+('[1]Pricing Schedule'!$F$113*M1698))*2,
IF(AND(I1698=110000,R1698&gt;336.4,R1698&lt;=504.6,M1698&lt;=10),('[1]Pricing Schedule'!$F$103+('[1]Pricing Schedule'!$F$105*M1698))*3,
IF(AND(I1698=110000,R1698&gt;336.4,R1698&lt;=504.6,M1698&gt;10),('[1]Pricing Schedule'!$F$111+('[1]Pricing Schedule'!$F$113*M1698))*3,
IF(AND(I1698=110000,R1698&gt;504.6,R1698&lt;=672.8,M1698&lt;=10),('[1]Pricing Schedule'!$F$103+('[1]Pricing Schedule'!$F$105*M1698))*4,
IF(AND(I1698=110000,R1698&gt;504.6,R1698&lt;=672.8,M1698&gt;10),('[1]Pricing Schedule'!$F$111+('[1]Pricing Schedule'!$F$113*M1698))*4,
IF(AND(I1698=110000,R1698&gt;672.8,R1698&lt;=841,M1698&lt;=10),('[1]Pricing Schedule'!$F$103+('[1]Pricing Schedule'!$F$105*M1698))*5,
IF(AND(I1698=110000,R1698&gt;672.8,R1698&lt;=841,M1698&gt;10),('[1]Pricing Schedule'!$F$111+('[1]Pricing Schedule'!$F$113*M1698))*5,
IF(AND(I1698=110000,R1698&gt;672.8,R1698&lt;=841,M1698&lt;=10),('[1]Pricing Schedule'!$F$103+('[1]Pricing Schedule'!$F$105*M1698))*5,
IF(AND(I1698=110000,R1698&gt;672.8,R1698&lt;=841,M1698&gt;10),('[1]Pricing Schedule'!$F$111+('[1]Pricing Schedule'!$F$113*M1698))*5,
IF(AND(I1698=110000,R1698&gt;1345.6,R1698&lt;=1513.8,M1698&lt;=10),('[1]Pricing Schedule'!$F$103+('[1]Pricing Schedule'!$F$105*M1698))*9,
IF(AND(I1698=110000,R1698&gt;1345.6,R1698&lt;=1513.8,M1698&gt;10),('[1]Pricing Schedule'!$F$111+('[1]Pricing Schedule'!$F$113*M1698))*9,
9999999999)))))))))))))))))))))))))))))))))))))))</f>
        <v>2997470</v>
      </c>
      <c r="T1698" s="21">
        <f>IF(AND(I1698=38000,R1698&lt;=4.5,M1698&gt;8),'[1]Pricing Schedule'!$J$9,
IF(AND(I1698=38000,R1698&lt;=4.5,M1698&lt;=8),'[1]Pricing Schedule'!$J$36,
IF(AND(I1698=38000,R1698&gt;4.5,R1698&lt;=9,M1698&gt;8),'[1]Pricing Schedule'!$J$18,
IF(AND(I1698=38000,R1698&gt;4.5,R1698&lt;=9,M1698&lt;=8),'[1]Pricing Schedule'!$J$36,
IF(AND(I1698=38000,R1698&gt;9,R1698&lt;=12.8,M1698&gt;8),'[1]Pricing Schedule'!$J$27,
IF(AND(I1698=38000,R1698&gt;9,R1698&lt;=12.8,M1698&lt;=8),'[1]Pricing Schedule'!$J$36,
IF(AND(I1698=38000,R1698&gt;12.8,R1698&lt;=22.8),'[1]Pricing Schedule'!$J$36,
IF(AND(I1698=38000,R1698&gt;22.8,R1698&lt;=30.2),'[1]Pricing Schedule'!$J$45,
IF(AND(I1698=38000,R1698&gt;30.2,R1698&lt;=45.9),'[1]Pricing Schedule'!$J$54,
IF(AND(I1698=38000,R1698&gt;45.9,R1698&lt;=123.4),'[1]Pricing Schedule'!$J$97,
IF(AND(I1698=38000,R1698&gt;123.4,R1698&lt;=168.2,M1698&lt;=10),'[1]Pricing Schedule'!$J$105,
IF(AND(I1698=38000,R1698&gt;123.4,R1698&lt;=168.2,M1698&gt;10),'[1]Pricing Schedule'!$J$113,
IF(AND(I1698=38000,R1698&gt;168.2,R1698&lt;=336.4,M1698&lt;=10),('[1]Pricing Schedule'!$J$105),
IF(AND(I1698=38000,R1698&gt;168.2,R1698&lt;=336.4,M1698&gt;10),('[1]Pricing Schedule'!$J$113),
IF(AND(I1698=38000,R1698&gt;336.4,R1698&lt;=504.6,M1698&lt;=10),('[1]Pricing Schedule'!$J$105),
IF(AND(I1698=38000,R1698&gt;336.4,R1698&lt;=504.6,M1698&gt;10),('[1]Pricing Schedule'!$J$113),
IF(AND(I1698=38000,R1698&gt;504.6,R1698&lt;=672.8,M1698&lt;=10),('[1]Pricing Schedule'!$J$105),
IF(AND(I1698=38000,R1698&gt;504.6,R1698&lt;=672.8,M1698&gt;10),('[1]Pricing Schedule'!$J$113),
IF(AND(I1698=110000,R1698&lt;=12.8,M1698&gt;2),'[1]Pricing Schedule'!$J$63,
IF(AND(I1698=110000,R1698&lt;=12.8,M1698&lt;=2),'[1]Pricing Schedule'!$J$97,
IF(AND(I1698=110000,R1698&gt;12.8,R1698&lt;=22.8,M1698&gt;3),'[1]Pricing Schedule'!$J$72,
IF(AND(I1698=110000,R1698&gt;12.8,R1698&lt;=22.8,M1698&lt;=3),'[1]Pricing Schedule'!$J$97,
IF(AND(I1698=110000,R1698&gt;22.8,R1698&lt;=30.2),'[1]Pricing Schedule'!$J$81,
IF(AND(I1698=110000,R1698&gt;30.2,R1698&lt;=45.9),'[1]Pricing Schedule'!$J$90,
IF(AND(I1698=110000,R1698&gt;45.9,R1698&lt;=123.4),'[1]Pricing Schedule'!$J$97,
IF(AND(I1698=110000,R1698&gt;123.4,R1698&lt;=168.2,M1698&lt;=10),'[1]Pricing Schedule'!$J$105,
IF(AND(I1698=110000,R1698&gt;123.4,R1698&lt;=168.2,M1698&gt;10),'[1]Pricing Schedule'!$J$113,
IF(AND(I1698=110000,R1698&gt;168.2,R1698&lt;=336.2,M1698&lt;=10),('[1]Pricing Schedule'!$J$105),
IF(AND(I1698=110000,R1698&gt;168.2,R1698&lt;=336.2,M1698&gt;10),('[1]Pricing Schedule'!$J$113),
IF(AND(I1698=110000,R1698&gt;336.4,R1698&lt;=504.6,M1698&lt;=10),('[1]Pricing Schedule'!$J$105),
IF(AND(I1698=110000,R1698&gt;336.4,R1698&lt;=504.6,M1698&gt;10),('[1]Pricing Schedule'!$J$113),
IF(AND(I1698=110000,R1698&gt;504.6,R1698&lt;=672.8,M1698&lt;=10),('[1]Pricing Schedule'!$J$105),
IF(AND(I1698=110000,R1698&gt;504.6,R1698&lt;=672.8,M1698&gt;10),('[1]Pricing Schedule'!$J$113),
IF(AND(I1698=110000,R1698&gt;672.8,R1698&lt;=841,M1698&lt;=10),('[1]Pricing Schedule'!$J$105),
IF(AND(I1698=110000,R1698&gt;672.8,R1698&lt;=841,M1698&gt;10),('[1]Pricing Schedule'!$J$113),
IF(AND(I1698=110000,R1698&gt;1682,R1698&lt;=1850.2,M1698&lt;=10),('[1]Pricing Schedule'!$J$105),
IF(AND(I1698=110000,R1698&gt;1682,R1698&lt;=1850.2,M1698&gt;10),('[1]Pricing Schedule'!$J$113),
IF(AND(I1698=110000,R1698&gt;2018.4,R1698&lt;=2186.6,M1698&lt;=10),('[1]Pricing Schedule'!$J$105),
IF(AND(I1698=110000,R1698&gt;2018.4,R1698&lt;=2186.6,M1698&gt;10),('[1]Pricing Schedule'!$J$113),999999999)))))))))))))))))))))))))))))))))))))))</f>
        <v>7</v>
      </c>
      <c r="U1698" s="40">
        <f t="shared" si="162"/>
        <v>713683.33333333326</v>
      </c>
      <c r="V1698" s="41">
        <f t="shared" si="163"/>
        <v>1.4011816632026342</v>
      </c>
      <c r="Y1698" s="23">
        <v>141</v>
      </c>
      <c r="Z1698" s="23">
        <v>73</v>
      </c>
      <c r="AD1698" s="13"/>
      <c r="AE1698" s="13"/>
      <c r="AF1698" s="13"/>
      <c r="AR1698" s="35"/>
    </row>
    <row r="1699" spans="1:44">
      <c r="A1699" s="23">
        <v>1701</v>
      </c>
      <c r="B1699" s="23">
        <v>1701</v>
      </c>
      <c r="C1699" s="23" t="s">
        <v>2406</v>
      </c>
      <c r="D1699" s="23" t="s">
        <v>168</v>
      </c>
      <c r="E1699" s="23" t="s">
        <v>168</v>
      </c>
      <c r="F1699" s="23" t="s">
        <v>250</v>
      </c>
      <c r="G1699" s="23" t="s">
        <v>251</v>
      </c>
      <c r="H1699" s="23" t="s">
        <v>133</v>
      </c>
      <c r="I1699" s="13">
        <v>110000</v>
      </c>
      <c r="J1699" s="13">
        <v>110000</v>
      </c>
      <c r="K1699" s="13">
        <v>38000</v>
      </c>
      <c r="L1699" s="24">
        <v>25.087</v>
      </c>
      <c r="M1699" s="37">
        <f t="shared" si="158"/>
        <v>26</v>
      </c>
      <c r="N1699" s="24">
        <v>4.0129999999999999</v>
      </c>
      <c r="O1699" s="13">
        <v>3</v>
      </c>
      <c r="P1699" s="36">
        <f t="shared" si="159"/>
        <v>3.0097499999999999</v>
      </c>
      <c r="Q1699" s="38">
        <f t="shared" si="160"/>
        <v>21</v>
      </c>
      <c r="R1699" s="37">
        <f t="shared" si="161"/>
        <v>21</v>
      </c>
      <c r="S1699" s="39">
        <f>IF(AND(I1699=38000,R1699&lt;=4.5,M1699&gt;8),'[1]Pricing Schedule'!$F$8+('[1]Pricing Schedule'!$F$9*M1699),
IF(AND(I1699=38000,R1699&lt;=4.5,M1699&lt;=8),'[1]Pricing Schedule'!$F$34+('[1]Pricing Schedule'!$F$36*M1699),
IF(AND(I1699=38000,R1699&gt;4.5,R1699&lt;=9,M1699&gt;8),'[1]Pricing Schedule'!$F$17+('[1]Pricing Schedule'!$F$18*M1699),
IF(AND(I1699=38000,R1699&gt;4.5,R1699&lt;=9,M1699&lt;=8),'[1]Pricing Schedule'!$F$34+('[1]Pricing Schedule'!$F$36*M1699),
IF(AND(I1699=38000,R1699&gt;9,R1699&lt;=12.8,M1699&gt;8),'[1]Pricing Schedule'!$F$26+('[1]Pricing Schedule'!$F$27*M1699),
IF(AND(I1699=38000,R1699&gt;9,R1699&lt;=12.8,M1699&lt;=8),'[1]Pricing Schedule'!$F$34+('[1]Pricing Schedule'!$F$36*M1699),
IF(AND(I1699=38000,R1699&gt;12.8,R1699&lt;=22.8),'[1]Pricing Schedule'!$F$34+('[1]Pricing Schedule'!$F$36*M1699),
IF(AND(I1699=38000,R1699&gt;22.8,R1699&lt;=30.2),'[1]Pricing Schedule'!$F$43+('[1]Pricing Schedule'!$F$45*M1699),
IF(AND(I1699=38000,R1699&gt;30.2,R1699&lt;=45.9),'[1]Pricing Schedule'!$F$52+('[1]Pricing Schedule'!$F$54*M1699),
IF(AND(I1699=38000,R1699&gt;45.9,R1699&lt;=123.4),'[1]Pricing Schedule'!$F$96+('[1]Pricing Schedule'!$F$97*M1699),
IF(AND(I1699=38000,R1699&gt;123.4,R1699&lt;=168.2,M1699&lt;=10),'[1]Pricing Schedule'!$F$103+('[1]Pricing Schedule'!$F$105*M1699),
IF(AND(I1699=38000,R1699&gt;123.4,R1699&lt;=168.2,M1699&gt;10),'[1]Pricing Schedule'!$F$111+('[1]Pricing Schedule'!$F$113*M1699),
IF(AND(I1699=38000,R1699&gt;157.4,R1699&lt;=336.4,M1699&lt;=10),('[1]Pricing Schedule'!$F$103+('[1]Pricing Schedule'!$F$105*M1699))*2,
IF(AND(I1699=38000,R1699&gt;157.4,R1699&lt;=336.4,M1699&gt;10),('[1]Pricing Schedule'!$F$111+('[1]Pricing Schedule'!$F$113*M1699))*2,
IF(AND(I1699=38000,R1699&gt;314.8,R1699&lt;=504.6,M1699&lt;=10),('[1]Pricing Schedule'!$F$103+('[1]Pricing Schedule'!$F$105*M1699))*3,
IF(AND(I1699=38000,R1699&gt;314.8,R1699&lt;=504.6,M1699&gt;10),('[1]Pricing Schedule'!$F$111+('[1]Pricing Schedule'!$F$113*M1699))*3,
IF(AND(I1699=38000,R1699&gt;472.2,R1699&lt;=672.8,M1699&lt;=10),('[1]Pricing Schedule'!$F$103+('[1]Pricing Schedule'!$F$105*M1699))*4,
IF(AND(I1699=38000,R1699&gt;472.2,R1699&lt;=672.8,M1699&gt;10),('[1]Pricing Schedule'!$F$111+('[1]Pricing Schedule'!$F$113*M1699))*4,
IF(AND(I1699=110000,R1699&lt;=12.8,M1699&gt;2),'[1]Pricing Schedule'!$F$62+('[1]Pricing Schedule'!$F$63*M1699),
IF(AND(I1699=110000,R1699&lt;=12.8,M1699&lt;=2),'[1]Pricing Schedule'!$F$96+('[1]Pricing Schedule'!$F$97*M1699),
IF(AND(I1699=110000,R1699&gt;12.8,R1699&lt;=22.8,M1699&gt;3),'[1]Pricing Schedule'!$F$71+('[1]Pricing Schedule'!$F$72*M1699),
IF(AND(I1699=110000,R1699&gt;12.8,R1699&lt;=22.8,M1699&lt;=3),'[1]Pricing Schedule'!$F$96+('[1]Pricing Schedule'!$F$97*M1699),
IF(AND(I1699=110000,R1699&gt;22.8,R1699&lt;=30.2),'[1]Pricing Schedule'!$F$80+('[1]Pricing Schedule'!$F$81*M1699),
IF(AND(I1699=110000,R1699&gt;30.2,R1699&lt;=45.9),'[1]Pricing Schedule'!$F$89+('[1]Pricing Schedule'!$F$90*M1699),
IF(AND(I1699=110000,R1699&gt;45.9,R1699&lt;=123.4),'[1]Pricing Schedule'!$F$96+('[1]Pricing Schedule'!$F$97*M1699),
IF(AND(I1699=110000,R1699&gt;123.4,R1699&lt;=168.2,M1699&lt;=10),'[1]Pricing Schedule'!$F$103+('[1]Pricing Schedule'!$F$105*M1699),
IF(AND(I1699=110000,R1699&gt;123.4,R1699&lt;=168.2,M1699&gt;10),'[1]Pricing Schedule'!$F$111+('[1]Pricing Schedule'!$F$113*M1699),
IF(AND(I1699=110000,R1699&gt;168.2,R1699&lt;=336.4,M1699&lt;=10),('[1]Pricing Schedule'!$F$103+('[1]Pricing Schedule'!$F$105*M1699))*2,
IF(AND(I1699=110000,R1699&gt;168.2,R1699&lt;=336.4,M1699&gt;10),('[1]Pricing Schedule'!$F$111+('[1]Pricing Schedule'!$F$113*M1699))*2,
IF(AND(I1699=110000,R1699&gt;336.4,R1699&lt;=504.6,M1699&lt;=10),('[1]Pricing Schedule'!$F$103+('[1]Pricing Schedule'!$F$105*M1699))*3,
IF(AND(I1699=110000,R1699&gt;336.4,R1699&lt;=504.6,M1699&gt;10),('[1]Pricing Schedule'!$F$111+('[1]Pricing Schedule'!$F$113*M1699))*3,
IF(AND(I1699=110000,R1699&gt;504.6,R1699&lt;=672.8,M1699&lt;=10),('[1]Pricing Schedule'!$F$103+('[1]Pricing Schedule'!$F$105*M1699))*4,
IF(AND(I1699=110000,R1699&gt;504.6,R1699&lt;=672.8,M1699&gt;10),('[1]Pricing Schedule'!$F$111+('[1]Pricing Schedule'!$F$113*M1699))*4,
IF(AND(I1699=110000,R1699&gt;672.8,R1699&lt;=841,M1699&lt;=10),('[1]Pricing Schedule'!$F$103+('[1]Pricing Schedule'!$F$105*M1699))*5,
IF(AND(I1699=110000,R1699&gt;672.8,R1699&lt;=841,M1699&gt;10),('[1]Pricing Schedule'!$F$111+('[1]Pricing Schedule'!$F$113*M1699))*5,
IF(AND(I1699=110000,R1699&gt;672.8,R1699&lt;=841,M1699&lt;=10),('[1]Pricing Schedule'!$F$103+('[1]Pricing Schedule'!$F$105*M1699))*5,
IF(AND(I1699=110000,R1699&gt;672.8,R1699&lt;=841,M1699&gt;10),('[1]Pricing Schedule'!$F$111+('[1]Pricing Schedule'!$F$113*M1699))*5,
IF(AND(I1699=110000,R1699&gt;1345.6,R1699&lt;=1513.8,M1699&lt;=10),('[1]Pricing Schedule'!$F$103+('[1]Pricing Schedule'!$F$105*M1699))*9,
IF(AND(I1699=110000,R1699&gt;1345.6,R1699&lt;=1513.8,M1699&gt;10),('[1]Pricing Schedule'!$F$111+('[1]Pricing Schedule'!$F$113*M1699))*9,
9999999999)))))))))))))))))))))))))))))))))))))))</f>
        <v>3421730</v>
      </c>
      <c r="T1699" s="21">
        <f>IF(AND(I1699=38000,R1699&lt;=4.5,M1699&gt;8),'[1]Pricing Schedule'!$J$9,
IF(AND(I1699=38000,R1699&lt;=4.5,M1699&lt;=8),'[1]Pricing Schedule'!$J$36,
IF(AND(I1699=38000,R1699&gt;4.5,R1699&lt;=9,M1699&gt;8),'[1]Pricing Schedule'!$J$18,
IF(AND(I1699=38000,R1699&gt;4.5,R1699&lt;=9,M1699&lt;=8),'[1]Pricing Schedule'!$J$36,
IF(AND(I1699=38000,R1699&gt;9,R1699&lt;=12.8,M1699&gt;8),'[1]Pricing Schedule'!$J$27,
IF(AND(I1699=38000,R1699&gt;9,R1699&lt;=12.8,M1699&lt;=8),'[1]Pricing Schedule'!$J$36,
IF(AND(I1699=38000,R1699&gt;12.8,R1699&lt;=22.8),'[1]Pricing Schedule'!$J$36,
IF(AND(I1699=38000,R1699&gt;22.8,R1699&lt;=30.2),'[1]Pricing Schedule'!$J$45,
IF(AND(I1699=38000,R1699&gt;30.2,R1699&lt;=45.9),'[1]Pricing Schedule'!$J$54,
IF(AND(I1699=38000,R1699&gt;45.9,R1699&lt;=123.4),'[1]Pricing Schedule'!$J$97,
IF(AND(I1699=38000,R1699&gt;123.4,R1699&lt;=168.2,M1699&lt;=10),'[1]Pricing Schedule'!$J$105,
IF(AND(I1699=38000,R1699&gt;123.4,R1699&lt;=168.2,M1699&gt;10),'[1]Pricing Schedule'!$J$113,
IF(AND(I1699=38000,R1699&gt;168.2,R1699&lt;=336.4,M1699&lt;=10),('[1]Pricing Schedule'!$J$105),
IF(AND(I1699=38000,R1699&gt;168.2,R1699&lt;=336.4,M1699&gt;10),('[1]Pricing Schedule'!$J$113),
IF(AND(I1699=38000,R1699&gt;336.4,R1699&lt;=504.6,M1699&lt;=10),('[1]Pricing Schedule'!$J$105),
IF(AND(I1699=38000,R1699&gt;336.4,R1699&lt;=504.6,M1699&gt;10),('[1]Pricing Schedule'!$J$113),
IF(AND(I1699=38000,R1699&gt;504.6,R1699&lt;=672.8,M1699&lt;=10),('[1]Pricing Schedule'!$J$105),
IF(AND(I1699=38000,R1699&gt;504.6,R1699&lt;=672.8,M1699&gt;10),('[1]Pricing Schedule'!$J$113),
IF(AND(I1699=110000,R1699&lt;=12.8,M1699&gt;2),'[1]Pricing Schedule'!$J$63,
IF(AND(I1699=110000,R1699&lt;=12.8,M1699&lt;=2),'[1]Pricing Schedule'!$J$97,
IF(AND(I1699=110000,R1699&gt;12.8,R1699&lt;=22.8,M1699&gt;3),'[1]Pricing Schedule'!$J$72,
IF(AND(I1699=110000,R1699&gt;12.8,R1699&lt;=22.8,M1699&lt;=3),'[1]Pricing Schedule'!$J$97,
IF(AND(I1699=110000,R1699&gt;22.8,R1699&lt;=30.2),'[1]Pricing Schedule'!$J$81,
IF(AND(I1699=110000,R1699&gt;30.2,R1699&lt;=45.9),'[1]Pricing Schedule'!$J$90,
IF(AND(I1699=110000,R1699&gt;45.9,R1699&lt;=123.4),'[1]Pricing Schedule'!$J$97,
IF(AND(I1699=110000,R1699&gt;123.4,R1699&lt;=168.2,M1699&lt;=10),'[1]Pricing Schedule'!$J$105,
IF(AND(I1699=110000,R1699&gt;123.4,R1699&lt;=168.2,M1699&gt;10),'[1]Pricing Schedule'!$J$113,
IF(AND(I1699=110000,R1699&gt;168.2,R1699&lt;=336.2,M1699&lt;=10),('[1]Pricing Schedule'!$J$105),
IF(AND(I1699=110000,R1699&gt;168.2,R1699&lt;=336.2,M1699&gt;10),('[1]Pricing Schedule'!$J$113),
IF(AND(I1699=110000,R1699&gt;336.4,R1699&lt;=504.6,M1699&lt;=10),('[1]Pricing Schedule'!$J$105),
IF(AND(I1699=110000,R1699&gt;336.4,R1699&lt;=504.6,M1699&gt;10),('[1]Pricing Schedule'!$J$113),
IF(AND(I1699=110000,R1699&gt;504.6,R1699&lt;=672.8,M1699&lt;=10),('[1]Pricing Schedule'!$J$105),
IF(AND(I1699=110000,R1699&gt;504.6,R1699&lt;=672.8,M1699&gt;10),('[1]Pricing Schedule'!$J$113),
IF(AND(I1699=110000,R1699&gt;672.8,R1699&lt;=841,M1699&lt;=10),('[1]Pricing Schedule'!$J$105),
IF(AND(I1699=110000,R1699&gt;672.8,R1699&lt;=841,M1699&gt;10),('[1]Pricing Schedule'!$J$113),
IF(AND(I1699=110000,R1699&gt;1682,R1699&lt;=1850.2,M1699&lt;=10),('[1]Pricing Schedule'!$J$105),
IF(AND(I1699=110000,R1699&gt;1682,R1699&lt;=1850.2,M1699&gt;10),('[1]Pricing Schedule'!$J$113),
IF(AND(I1699=110000,R1699&gt;2018.4,R1699&lt;=2186.6,M1699&lt;=10),('[1]Pricing Schedule'!$J$105),
IF(AND(I1699=110000,R1699&gt;2018.4,R1699&lt;=2186.6,M1699&gt;10),('[1]Pricing Schedule'!$J$113),999999999)))))))))))))))))))))))))))))))))))))))</f>
        <v>8</v>
      </c>
      <c r="U1699" s="40">
        <f t="shared" si="162"/>
        <v>162939.52380952382</v>
      </c>
      <c r="V1699" s="41">
        <f t="shared" si="163"/>
        <v>6.1372463636815295</v>
      </c>
      <c r="Y1699" s="23">
        <v>77</v>
      </c>
      <c r="Z1699" s="23">
        <v>73</v>
      </c>
      <c r="AD1699" s="13"/>
      <c r="AE1699" s="13"/>
      <c r="AF1699" s="13"/>
      <c r="AR1699" s="35"/>
    </row>
    <row r="1700" spans="1:44">
      <c r="A1700" s="23">
        <v>1702</v>
      </c>
      <c r="B1700" s="23">
        <v>1702</v>
      </c>
      <c r="C1700" s="23" t="s">
        <v>2407</v>
      </c>
      <c r="D1700" s="23" t="s">
        <v>168</v>
      </c>
      <c r="E1700" s="23" t="s">
        <v>168</v>
      </c>
      <c r="F1700" s="23" t="s">
        <v>250</v>
      </c>
      <c r="G1700" s="23" t="s">
        <v>251</v>
      </c>
      <c r="H1700" s="23" t="s">
        <v>133</v>
      </c>
      <c r="I1700" s="13">
        <v>110000</v>
      </c>
      <c r="J1700" s="13">
        <v>110000</v>
      </c>
      <c r="K1700" s="13">
        <v>38000</v>
      </c>
      <c r="L1700" s="24">
        <v>27.731000000000002</v>
      </c>
      <c r="M1700" s="37">
        <f t="shared" si="158"/>
        <v>28</v>
      </c>
      <c r="N1700" s="24">
        <v>3.5550000000000002</v>
      </c>
      <c r="O1700" s="13">
        <v>3</v>
      </c>
      <c r="P1700" s="36">
        <f t="shared" si="159"/>
        <v>2.6662500000000002</v>
      </c>
      <c r="Q1700" s="38">
        <f t="shared" si="160"/>
        <v>16.8</v>
      </c>
      <c r="R1700" s="37">
        <f t="shared" si="161"/>
        <v>16.8</v>
      </c>
      <c r="S1700" s="39">
        <f>IF(AND(I1700=38000,R1700&lt;=4.5,M1700&gt;8),'[1]Pricing Schedule'!$F$8+('[1]Pricing Schedule'!$F$9*M1700),
IF(AND(I1700=38000,R1700&lt;=4.5,M1700&lt;=8),'[1]Pricing Schedule'!$F$34+('[1]Pricing Schedule'!$F$36*M1700),
IF(AND(I1700=38000,R1700&gt;4.5,R1700&lt;=9,M1700&gt;8),'[1]Pricing Schedule'!$F$17+('[1]Pricing Schedule'!$F$18*M1700),
IF(AND(I1700=38000,R1700&gt;4.5,R1700&lt;=9,M1700&lt;=8),'[1]Pricing Schedule'!$F$34+('[1]Pricing Schedule'!$F$36*M1700),
IF(AND(I1700=38000,R1700&gt;9,R1700&lt;=12.8,M1700&gt;8),'[1]Pricing Schedule'!$F$26+('[1]Pricing Schedule'!$F$27*M1700),
IF(AND(I1700=38000,R1700&gt;9,R1700&lt;=12.8,M1700&lt;=8),'[1]Pricing Schedule'!$F$34+('[1]Pricing Schedule'!$F$36*M1700),
IF(AND(I1700=38000,R1700&gt;12.8,R1700&lt;=22.8),'[1]Pricing Schedule'!$F$34+('[1]Pricing Schedule'!$F$36*M1700),
IF(AND(I1700=38000,R1700&gt;22.8,R1700&lt;=30.2),'[1]Pricing Schedule'!$F$43+('[1]Pricing Schedule'!$F$45*M1700),
IF(AND(I1700=38000,R1700&gt;30.2,R1700&lt;=45.9),'[1]Pricing Schedule'!$F$52+('[1]Pricing Schedule'!$F$54*M1700),
IF(AND(I1700=38000,R1700&gt;45.9,R1700&lt;=123.4),'[1]Pricing Schedule'!$F$96+('[1]Pricing Schedule'!$F$97*M1700),
IF(AND(I1700=38000,R1700&gt;123.4,R1700&lt;=168.2,M1700&lt;=10),'[1]Pricing Schedule'!$F$103+('[1]Pricing Schedule'!$F$105*M1700),
IF(AND(I1700=38000,R1700&gt;123.4,R1700&lt;=168.2,M1700&gt;10),'[1]Pricing Schedule'!$F$111+('[1]Pricing Schedule'!$F$113*M1700),
IF(AND(I1700=38000,R1700&gt;157.4,R1700&lt;=336.4,M1700&lt;=10),('[1]Pricing Schedule'!$F$103+('[1]Pricing Schedule'!$F$105*M1700))*2,
IF(AND(I1700=38000,R1700&gt;157.4,R1700&lt;=336.4,M1700&gt;10),('[1]Pricing Schedule'!$F$111+('[1]Pricing Schedule'!$F$113*M1700))*2,
IF(AND(I1700=38000,R1700&gt;314.8,R1700&lt;=504.6,M1700&lt;=10),('[1]Pricing Schedule'!$F$103+('[1]Pricing Schedule'!$F$105*M1700))*3,
IF(AND(I1700=38000,R1700&gt;314.8,R1700&lt;=504.6,M1700&gt;10),('[1]Pricing Schedule'!$F$111+('[1]Pricing Schedule'!$F$113*M1700))*3,
IF(AND(I1700=38000,R1700&gt;472.2,R1700&lt;=672.8,M1700&lt;=10),('[1]Pricing Schedule'!$F$103+('[1]Pricing Schedule'!$F$105*M1700))*4,
IF(AND(I1700=38000,R1700&gt;472.2,R1700&lt;=672.8,M1700&gt;10),('[1]Pricing Schedule'!$F$111+('[1]Pricing Schedule'!$F$113*M1700))*4,
IF(AND(I1700=110000,R1700&lt;=12.8,M1700&gt;2),'[1]Pricing Schedule'!$F$62+('[1]Pricing Schedule'!$F$63*M1700),
IF(AND(I1700=110000,R1700&lt;=12.8,M1700&lt;=2),'[1]Pricing Schedule'!$F$96+('[1]Pricing Schedule'!$F$97*M1700),
IF(AND(I1700=110000,R1700&gt;12.8,R1700&lt;=22.8,M1700&gt;3),'[1]Pricing Schedule'!$F$71+('[1]Pricing Schedule'!$F$72*M1700),
IF(AND(I1700=110000,R1700&gt;12.8,R1700&lt;=22.8,M1700&lt;=3),'[1]Pricing Schedule'!$F$96+('[1]Pricing Schedule'!$F$97*M1700),
IF(AND(I1700=110000,R1700&gt;22.8,R1700&lt;=30.2),'[1]Pricing Schedule'!$F$80+('[1]Pricing Schedule'!$F$81*M1700),
IF(AND(I1700=110000,R1700&gt;30.2,R1700&lt;=45.9),'[1]Pricing Schedule'!$F$89+('[1]Pricing Schedule'!$F$90*M1700),
IF(AND(I1700=110000,R1700&gt;45.9,R1700&lt;=123.4),'[1]Pricing Schedule'!$F$96+('[1]Pricing Schedule'!$F$97*M1700),
IF(AND(I1700=110000,R1700&gt;123.4,R1700&lt;=168.2,M1700&lt;=10),'[1]Pricing Schedule'!$F$103+('[1]Pricing Schedule'!$F$105*M1700),
IF(AND(I1700=110000,R1700&gt;123.4,R1700&lt;=168.2,M1700&gt;10),'[1]Pricing Schedule'!$F$111+('[1]Pricing Schedule'!$F$113*M1700),
IF(AND(I1700=110000,R1700&gt;168.2,R1700&lt;=336.4,M1700&lt;=10),('[1]Pricing Schedule'!$F$103+('[1]Pricing Schedule'!$F$105*M1700))*2,
IF(AND(I1700=110000,R1700&gt;168.2,R1700&lt;=336.4,M1700&gt;10),('[1]Pricing Schedule'!$F$111+('[1]Pricing Schedule'!$F$113*M1700))*2,
IF(AND(I1700=110000,R1700&gt;336.4,R1700&lt;=504.6,M1700&lt;=10),('[1]Pricing Schedule'!$F$103+('[1]Pricing Schedule'!$F$105*M1700))*3,
IF(AND(I1700=110000,R1700&gt;336.4,R1700&lt;=504.6,M1700&gt;10),('[1]Pricing Schedule'!$F$111+('[1]Pricing Schedule'!$F$113*M1700))*3,
IF(AND(I1700=110000,R1700&gt;504.6,R1700&lt;=672.8,M1700&lt;=10),('[1]Pricing Schedule'!$F$103+('[1]Pricing Schedule'!$F$105*M1700))*4,
IF(AND(I1700=110000,R1700&gt;504.6,R1700&lt;=672.8,M1700&gt;10),('[1]Pricing Schedule'!$F$111+('[1]Pricing Schedule'!$F$113*M1700))*4,
IF(AND(I1700=110000,R1700&gt;672.8,R1700&lt;=841,M1700&lt;=10),('[1]Pricing Schedule'!$F$103+('[1]Pricing Schedule'!$F$105*M1700))*5,
IF(AND(I1700=110000,R1700&gt;672.8,R1700&lt;=841,M1700&gt;10),('[1]Pricing Schedule'!$F$111+('[1]Pricing Schedule'!$F$113*M1700))*5,
IF(AND(I1700=110000,R1700&gt;672.8,R1700&lt;=841,M1700&lt;=10),('[1]Pricing Schedule'!$F$103+('[1]Pricing Schedule'!$F$105*M1700))*5,
IF(AND(I1700=110000,R1700&gt;672.8,R1700&lt;=841,M1700&gt;10),('[1]Pricing Schedule'!$F$111+('[1]Pricing Schedule'!$F$113*M1700))*5,
IF(AND(I1700=110000,R1700&gt;1345.6,R1700&lt;=1513.8,M1700&lt;=10),('[1]Pricing Schedule'!$F$103+('[1]Pricing Schedule'!$F$105*M1700))*9,
IF(AND(I1700=110000,R1700&gt;1345.6,R1700&lt;=1513.8,M1700&gt;10),('[1]Pricing Schedule'!$F$111+('[1]Pricing Schedule'!$F$113*M1700))*9,
9999999999)))))))))))))))))))))))))))))))))))))))</f>
        <v>3562270</v>
      </c>
      <c r="T1700" s="21">
        <f>IF(AND(I1700=38000,R1700&lt;=4.5,M1700&gt;8),'[1]Pricing Schedule'!$J$9,
IF(AND(I1700=38000,R1700&lt;=4.5,M1700&lt;=8),'[1]Pricing Schedule'!$J$36,
IF(AND(I1700=38000,R1700&gt;4.5,R1700&lt;=9,M1700&gt;8),'[1]Pricing Schedule'!$J$18,
IF(AND(I1700=38000,R1700&gt;4.5,R1700&lt;=9,M1700&lt;=8),'[1]Pricing Schedule'!$J$36,
IF(AND(I1700=38000,R1700&gt;9,R1700&lt;=12.8,M1700&gt;8),'[1]Pricing Schedule'!$J$27,
IF(AND(I1700=38000,R1700&gt;9,R1700&lt;=12.8,M1700&lt;=8),'[1]Pricing Schedule'!$J$36,
IF(AND(I1700=38000,R1700&gt;12.8,R1700&lt;=22.8),'[1]Pricing Schedule'!$J$36,
IF(AND(I1700=38000,R1700&gt;22.8,R1700&lt;=30.2),'[1]Pricing Schedule'!$J$45,
IF(AND(I1700=38000,R1700&gt;30.2,R1700&lt;=45.9),'[1]Pricing Schedule'!$J$54,
IF(AND(I1700=38000,R1700&gt;45.9,R1700&lt;=123.4),'[1]Pricing Schedule'!$J$97,
IF(AND(I1700=38000,R1700&gt;123.4,R1700&lt;=168.2,M1700&lt;=10),'[1]Pricing Schedule'!$J$105,
IF(AND(I1700=38000,R1700&gt;123.4,R1700&lt;=168.2,M1700&gt;10),'[1]Pricing Schedule'!$J$113,
IF(AND(I1700=38000,R1700&gt;168.2,R1700&lt;=336.4,M1700&lt;=10),('[1]Pricing Schedule'!$J$105),
IF(AND(I1700=38000,R1700&gt;168.2,R1700&lt;=336.4,M1700&gt;10),('[1]Pricing Schedule'!$J$113),
IF(AND(I1700=38000,R1700&gt;336.4,R1700&lt;=504.6,M1700&lt;=10),('[1]Pricing Schedule'!$J$105),
IF(AND(I1700=38000,R1700&gt;336.4,R1700&lt;=504.6,M1700&gt;10),('[1]Pricing Schedule'!$J$113),
IF(AND(I1700=38000,R1700&gt;504.6,R1700&lt;=672.8,M1700&lt;=10),('[1]Pricing Schedule'!$J$105),
IF(AND(I1700=38000,R1700&gt;504.6,R1700&lt;=672.8,M1700&gt;10),('[1]Pricing Schedule'!$J$113),
IF(AND(I1700=110000,R1700&lt;=12.8,M1700&gt;2),'[1]Pricing Schedule'!$J$63,
IF(AND(I1700=110000,R1700&lt;=12.8,M1700&lt;=2),'[1]Pricing Schedule'!$J$97,
IF(AND(I1700=110000,R1700&gt;12.8,R1700&lt;=22.8,M1700&gt;3),'[1]Pricing Schedule'!$J$72,
IF(AND(I1700=110000,R1700&gt;12.8,R1700&lt;=22.8,M1700&lt;=3),'[1]Pricing Schedule'!$J$97,
IF(AND(I1700=110000,R1700&gt;22.8,R1700&lt;=30.2),'[1]Pricing Schedule'!$J$81,
IF(AND(I1700=110000,R1700&gt;30.2,R1700&lt;=45.9),'[1]Pricing Schedule'!$J$90,
IF(AND(I1700=110000,R1700&gt;45.9,R1700&lt;=123.4),'[1]Pricing Schedule'!$J$97,
IF(AND(I1700=110000,R1700&gt;123.4,R1700&lt;=168.2,M1700&lt;=10),'[1]Pricing Schedule'!$J$105,
IF(AND(I1700=110000,R1700&gt;123.4,R1700&lt;=168.2,M1700&gt;10),'[1]Pricing Schedule'!$J$113,
IF(AND(I1700=110000,R1700&gt;168.2,R1700&lt;=336.2,M1700&lt;=10),('[1]Pricing Schedule'!$J$105),
IF(AND(I1700=110000,R1700&gt;168.2,R1700&lt;=336.2,M1700&gt;10),('[1]Pricing Schedule'!$J$113),
IF(AND(I1700=110000,R1700&gt;336.4,R1700&lt;=504.6,M1700&lt;=10),('[1]Pricing Schedule'!$J$105),
IF(AND(I1700=110000,R1700&gt;336.4,R1700&lt;=504.6,M1700&gt;10),('[1]Pricing Schedule'!$J$113),
IF(AND(I1700=110000,R1700&gt;504.6,R1700&lt;=672.8,M1700&lt;=10),('[1]Pricing Schedule'!$J$105),
IF(AND(I1700=110000,R1700&gt;504.6,R1700&lt;=672.8,M1700&gt;10),('[1]Pricing Schedule'!$J$113),
IF(AND(I1700=110000,R1700&gt;672.8,R1700&lt;=841,M1700&lt;=10),('[1]Pricing Schedule'!$J$105),
IF(AND(I1700=110000,R1700&gt;672.8,R1700&lt;=841,M1700&gt;10),('[1]Pricing Schedule'!$J$113),
IF(AND(I1700=110000,R1700&gt;1682,R1700&lt;=1850.2,M1700&lt;=10),('[1]Pricing Schedule'!$J$105),
IF(AND(I1700=110000,R1700&gt;1682,R1700&lt;=1850.2,M1700&gt;10),('[1]Pricing Schedule'!$J$113),
IF(AND(I1700=110000,R1700&gt;2018.4,R1700&lt;=2186.6,M1700&lt;=10),('[1]Pricing Schedule'!$J$105),
IF(AND(I1700=110000,R1700&gt;2018.4,R1700&lt;=2186.6,M1700&gt;10),('[1]Pricing Schedule'!$J$113),999999999)))))))))))))))))))))))))))))))))))))))</f>
        <v>8</v>
      </c>
      <c r="U1700" s="40">
        <f t="shared" si="162"/>
        <v>212039.88095238095</v>
      </c>
      <c r="V1700" s="41">
        <f t="shared" si="163"/>
        <v>4.7160939513287872</v>
      </c>
      <c r="Y1700" s="23">
        <v>77</v>
      </c>
      <c r="Z1700" s="23">
        <v>73</v>
      </c>
      <c r="AD1700" s="13"/>
      <c r="AE1700" s="13"/>
      <c r="AF1700" s="13"/>
      <c r="AR1700" s="35"/>
    </row>
    <row r="1701" spans="1:44">
      <c r="A1701" s="23">
        <v>1703</v>
      </c>
      <c r="B1701" s="23">
        <v>1703</v>
      </c>
      <c r="C1701" s="23" t="s">
        <v>2408</v>
      </c>
      <c r="D1701" s="23" t="s">
        <v>168</v>
      </c>
      <c r="E1701" s="23" t="s">
        <v>168</v>
      </c>
      <c r="F1701" s="23" t="s">
        <v>257</v>
      </c>
      <c r="G1701" s="23" t="s">
        <v>258</v>
      </c>
      <c r="H1701" s="23" t="s">
        <v>113</v>
      </c>
      <c r="I1701" s="13">
        <v>38000</v>
      </c>
      <c r="J1701" s="13">
        <v>38000</v>
      </c>
      <c r="K1701" s="13">
        <v>20000</v>
      </c>
      <c r="L1701" s="24">
        <v>11.898</v>
      </c>
      <c r="M1701" s="37">
        <f t="shared" si="158"/>
        <v>12</v>
      </c>
      <c r="N1701" s="24">
        <v>2.2959999999999998</v>
      </c>
      <c r="O1701" s="13">
        <v>3</v>
      </c>
      <c r="P1701" s="36">
        <f t="shared" si="159"/>
        <v>1.722</v>
      </c>
      <c r="Q1701" s="38">
        <f t="shared" si="160"/>
        <v>8.4</v>
      </c>
      <c r="R1701" s="37">
        <f t="shared" si="161"/>
        <v>8.4</v>
      </c>
      <c r="S1701" s="39">
        <f>IF(AND(I1701=38000,R1701&lt;=4.5,M1701&gt;8),'[1]Pricing Schedule'!$F$8+('[1]Pricing Schedule'!$F$9*M1701),
IF(AND(I1701=38000,R1701&lt;=4.5,M1701&lt;=8),'[1]Pricing Schedule'!$F$34+('[1]Pricing Schedule'!$F$36*M1701),
IF(AND(I1701=38000,R1701&gt;4.5,R1701&lt;=9,M1701&gt;8),'[1]Pricing Schedule'!$F$17+('[1]Pricing Schedule'!$F$18*M1701),
IF(AND(I1701=38000,R1701&gt;4.5,R1701&lt;=9,M1701&lt;=8),'[1]Pricing Schedule'!$F$34+('[1]Pricing Schedule'!$F$36*M1701),
IF(AND(I1701=38000,R1701&gt;9,R1701&lt;=12.8,M1701&gt;8),'[1]Pricing Schedule'!$F$26+('[1]Pricing Schedule'!$F$27*M1701),
IF(AND(I1701=38000,R1701&gt;9,R1701&lt;=12.8,M1701&lt;=8),'[1]Pricing Schedule'!$F$34+('[1]Pricing Schedule'!$F$36*M1701),
IF(AND(I1701=38000,R1701&gt;12.8,R1701&lt;=22.8),'[1]Pricing Schedule'!$F$34+('[1]Pricing Schedule'!$F$36*M1701),
IF(AND(I1701=38000,R1701&gt;22.8,R1701&lt;=30.2),'[1]Pricing Schedule'!$F$43+('[1]Pricing Schedule'!$F$45*M1701),
IF(AND(I1701=38000,R1701&gt;30.2,R1701&lt;=45.9),'[1]Pricing Schedule'!$F$52+('[1]Pricing Schedule'!$F$54*M1701),
IF(AND(I1701=38000,R1701&gt;45.9,R1701&lt;=123.4),'[1]Pricing Schedule'!$F$96+('[1]Pricing Schedule'!$F$97*M1701),
IF(AND(I1701=38000,R1701&gt;123.4,R1701&lt;=168.2,M1701&lt;=10),'[1]Pricing Schedule'!$F$103+('[1]Pricing Schedule'!$F$105*M1701),
IF(AND(I1701=38000,R1701&gt;123.4,R1701&lt;=168.2,M1701&gt;10),'[1]Pricing Schedule'!$F$111+('[1]Pricing Schedule'!$F$113*M1701),
IF(AND(I1701=38000,R1701&gt;157.4,R1701&lt;=336.4,M1701&lt;=10),('[1]Pricing Schedule'!$F$103+('[1]Pricing Schedule'!$F$105*M1701))*2,
IF(AND(I1701=38000,R1701&gt;157.4,R1701&lt;=336.4,M1701&gt;10),('[1]Pricing Schedule'!$F$111+('[1]Pricing Schedule'!$F$113*M1701))*2,
IF(AND(I1701=38000,R1701&gt;314.8,R1701&lt;=504.6,M1701&lt;=10),('[1]Pricing Schedule'!$F$103+('[1]Pricing Schedule'!$F$105*M1701))*3,
IF(AND(I1701=38000,R1701&gt;314.8,R1701&lt;=504.6,M1701&gt;10),('[1]Pricing Schedule'!$F$111+('[1]Pricing Schedule'!$F$113*M1701))*3,
IF(AND(I1701=38000,R1701&gt;472.2,R1701&lt;=672.8,M1701&lt;=10),('[1]Pricing Schedule'!$F$103+('[1]Pricing Schedule'!$F$105*M1701))*4,
IF(AND(I1701=38000,R1701&gt;472.2,R1701&lt;=672.8,M1701&gt;10),('[1]Pricing Schedule'!$F$111+('[1]Pricing Schedule'!$F$113*M1701))*4,
IF(AND(I1701=110000,R1701&lt;=12.8,M1701&gt;2),'[1]Pricing Schedule'!$F$62+('[1]Pricing Schedule'!$F$63*M1701),
IF(AND(I1701=110000,R1701&lt;=12.8,M1701&lt;=2),'[1]Pricing Schedule'!$F$96+('[1]Pricing Schedule'!$F$97*M1701),
IF(AND(I1701=110000,R1701&gt;12.8,R1701&lt;=22.8,M1701&gt;3),'[1]Pricing Schedule'!$F$71+('[1]Pricing Schedule'!$F$72*M1701),
IF(AND(I1701=110000,R1701&gt;12.8,R1701&lt;=22.8,M1701&lt;=3),'[1]Pricing Schedule'!$F$96+('[1]Pricing Schedule'!$F$97*M1701),
IF(AND(I1701=110000,R1701&gt;22.8,R1701&lt;=30.2),'[1]Pricing Schedule'!$F$80+('[1]Pricing Schedule'!$F$81*M1701),
IF(AND(I1701=110000,R1701&gt;30.2,R1701&lt;=45.9),'[1]Pricing Schedule'!$F$89+('[1]Pricing Schedule'!$F$90*M1701),
IF(AND(I1701=110000,R1701&gt;45.9,R1701&lt;=123.4),'[1]Pricing Schedule'!$F$96+('[1]Pricing Schedule'!$F$97*M1701),
IF(AND(I1701=110000,R1701&gt;123.4,R1701&lt;=168.2,M1701&lt;=10),'[1]Pricing Schedule'!$F$103+('[1]Pricing Schedule'!$F$105*M1701),
IF(AND(I1701=110000,R1701&gt;123.4,R1701&lt;=168.2,M1701&gt;10),'[1]Pricing Schedule'!$F$111+('[1]Pricing Schedule'!$F$113*M1701),
IF(AND(I1701=110000,R1701&gt;168.2,R1701&lt;=336.4,M1701&lt;=10),('[1]Pricing Schedule'!$F$103+('[1]Pricing Schedule'!$F$105*M1701))*2,
IF(AND(I1701=110000,R1701&gt;168.2,R1701&lt;=336.4,M1701&gt;10),('[1]Pricing Schedule'!$F$111+('[1]Pricing Schedule'!$F$113*M1701))*2,
IF(AND(I1701=110000,R1701&gt;336.4,R1701&lt;=504.6,M1701&lt;=10),('[1]Pricing Schedule'!$F$103+('[1]Pricing Schedule'!$F$105*M1701))*3,
IF(AND(I1701=110000,R1701&gt;336.4,R1701&lt;=504.6,M1701&gt;10),('[1]Pricing Schedule'!$F$111+('[1]Pricing Schedule'!$F$113*M1701))*3,
IF(AND(I1701=110000,R1701&gt;504.6,R1701&lt;=672.8,M1701&lt;=10),('[1]Pricing Schedule'!$F$103+('[1]Pricing Schedule'!$F$105*M1701))*4,
IF(AND(I1701=110000,R1701&gt;504.6,R1701&lt;=672.8,M1701&gt;10),('[1]Pricing Schedule'!$F$111+('[1]Pricing Schedule'!$F$113*M1701))*4,
IF(AND(I1701=110000,R1701&gt;672.8,R1701&lt;=841,M1701&lt;=10),('[1]Pricing Schedule'!$F$103+('[1]Pricing Schedule'!$F$105*M1701))*5,
IF(AND(I1701=110000,R1701&gt;672.8,R1701&lt;=841,M1701&gt;10),('[1]Pricing Schedule'!$F$111+('[1]Pricing Schedule'!$F$113*M1701))*5,
IF(AND(I1701=110000,R1701&gt;672.8,R1701&lt;=841,M1701&lt;=10),('[1]Pricing Schedule'!$F$103+('[1]Pricing Schedule'!$F$105*M1701))*5,
IF(AND(I1701=110000,R1701&gt;672.8,R1701&lt;=841,M1701&gt;10),('[1]Pricing Schedule'!$F$111+('[1]Pricing Schedule'!$F$113*M1701))*5,
IF(AND(I1701=110000,R1701&gt;1345.6,R1701&lt;=1513.8,M1701&lt;=10),('[1]Pricing Schedule'!$F$103+('[1]Pricing Schedule'!$F$105*M1701))*9,
IF(AND(I1701=110000,R1701&gt;1345.6,R1701&lt;=1513.8,M1701&gt;10),('[1]Pricing Schedule'!$F$111+('[1]Pricing Schedule'!$F$113*M1701))*9,
9999999999)))))))))))))))))))))))))))))))))))))))</f>
        <v>1537900</v>
      </c>
      <c r="T1701" s="21">
        <f>IF(AND(I1701=38000,R1701&lt;=4.5,M1701&gt;8),'[1]Pricing Schedule'!$J$9,
IF(AND(I1701=38000,R1701&lt;=4.5,M1701&lt;=8),'[1]Pricing Schedule'!$J$36,
IF(AND(I1701=38000,R1701&gt;4.5,R1701&lt;=9,M1701&gt;8),'[1]Pricing Schedule'!$J$18,
IF(AND(I1701=38000,R1701&gt;4.5,R1701&lt;=9,M1701&lt;=8),'[1]Pricing Schedule'!$J$36,
IF(AND(I1701=38000,R1701&gt;9,R1701&lt;=12.8,M1701&gt;8),'[1]Pricing Schedule'!$J$27,
IF(AND(I1701=38000,R1701&gt;9,R1701&lt;=12.8,M1701&lt;=8),'[1]Pricing Schedule'!$J$36,
IF(AND(I1701=38000,R1701&gt;12.8,R1701&lt;=22.8),'[1]Pricing Schedule'!$J$36,
IF(AND(I1701=38000,R1701&gt;22.8,R1701&lt;=30.2),'[1]Pricing Schedule'!$J$45,
IF(AND(I1701=38000,R1701&gt;30.2,R1701&lt;=45.9),'[1]Pricing Schedule'!$J$54,
IF(AND(I1701=38000,R1701&gt;45.9,R1701&lt;=123.4),'[1]Pricing Schedule'!$J$97,
IF(AND(I1701=38000,R1701&gt;123.4,R1701&lt;=168.2,M1701&lt;=10),'[1]Pricing Schedule'!$J$105,
IF(AND(I1701=38000,R1701&gt;123.4,R1701&lt;=168.2,M1701&gt;10),'[1]Pricing Schedule'!$J$113,
IF(AND(I1701=38000,R1701&gt;168.2,R1701&lt;=336.4,M1701&lt;=10),('[1]Pricing Schedule'!$J$105),
IF(AND(I1701=38000,R1701&gt;168.2,R1701&lt;=336.4,M1701&gt;10),('[1]Pricing Schedule'!$J$113),
IF(AND(I1701=38000,R1701&gt;336.4,R1701&lt;=504.6,M1701&lt;=10),('[1]Pricing Schedule'!$J$105),
IF(AND(I1701=38000,R1701&gt;336.4,R1701&lt;=504.6,M1701&gt;10),('[1]Pricing Schedule'!$J$113),
IF(AND(I1701=38000,R1701&gt;504.6,R1701&lt;=672.8,M1701&lt;=10),('[1]Pricing Schedule'!$J$105),
IF(AND(I1701=38000,R1701&gt;504.6,R1701&lt;=672.8,M1701&gt;10),('[1]Pricing Schedule'!$J$113),
IF(AND(I1701=110000,R1701&lt;=12.8,M1701&gt;2),'[1]Pricing Schedule'!$J$63,
IF(AND(I1701=110000,R1701&lt;=12.8,M1701&lt;=2),'[1]Pricing Schedule'!$J$97,
IF(AND(I1701=110000,R1701&gt;12.8,R1701&lt;=22.8,M1701&gt;3),'[1]Pricing Schedule'!$J$72,
IF(AND(I1701=110000,R1701&gt;12.8,R1701&lt;=22.8,M1701&lt;=3),'[1]Pricing Schedule'!$J$97,
IF(AND(I1701=110000,R1701&gt;22.8,R1701&lt;=30.2),'[1]Pricing Schedule'!$J$81,
IF(AND(I1701=110000,R1701&gt;30.2,R1701&lt;=45.9),'[1]Pricing Schedule'!$J$90,
IF(AND(I1701=110000,R1701&gt;45.9,R1701&lt;=123.4),'[1]Pricing Schedule'!$J$97,
IF(AND(I1701=110000,R1701&gt;123.4,R1701&lt;=168.2,M1701&lt;=10),'[1]Pricing Schedule'!$J$105,
IF(AND(I1701=110000,R1701&gt;123.4,R1701&lt;=168.2,M1701&gt;10),'[1]Pricing Schedule'!$J$113,
IF(AND(I1701=110000,R1701&gt;168.2,R1701&lt;=336.2,M1701&lt;=10),('[1]Pricing Schedule'!$J$105),
IF(AND(I1701=110000,R1701&gt;168.2,R1701&lt;=336.2,M1701&gt;10),('[1]Pricing Schedule'!$J$113),
IF(AND(I1701=110000,R1701&gt;336.4,R1701&lt;=504.6,M1701&lt;=10),('[1]Pricing Schedule'!$J$105),
IF(AND(I1701=110000,R1701&gt;336.4,R1701&lt;=504.6,M1701&gt;10),('[1]Pricing Schedule'!$J$113),
IF(AND(I1701=110000,R1701&gt;504.6,R1701&lt;=672.8,M1701&lt;=10),('[1]Pricing Schedule'!$J$105),
IF(AND(I1701=110000,R1701&gt;504.6,R1701&lt;=672.8,M1701&gt;10),('[1]Pricing Schedule'!$J$113),
IF(AND(I1701=110000,R1701&gt;672.8,R1701&lt;=841,M1701&lt;=10),('[1]Pricing Schedule'!$J$105),
IF(AND(I1701=110000,R1701&gt;672.8,R1701&lt;=841,M1701&gt;10),('[1]Pricing Schedule'!$J$113),
IF(AND(I1701=110000,R1701&gt;1682,R1701&lt;=1850.2,M1701&lt;=10),('[1]Pricing Schedule'!$J$105),
IF(AND(I1701=110000,R1701&gt;1682,R1701&lt;=1850.2,M1701&gt;10),('[1]Pricing Schedule'!$J$113),
IF(AND(I1701=110000,R1701&gt;2018.4,R1701&lt;=2186.6,M1701&lt;=10),('[1]Pricing Schedule'!$J$105),
IF(AND(I1701=110000,R1701&gt;2018.4,R1701&lt;=2186.6,M1701&gt;10),('[1]Pricing Schedule'!$J$113),999999999)))))))))))))))))))))))))))))))))))))))</f>
        <v>2</v>
      </c>
      <c r="U1701" s="40">
        <f t="shared" si="162"/>
        <v>183083.33333333331</v>
      </c>
      <c r="V1701" s="41">
        <f t="shared" si="163"/>
        <v>5.4619936276741008</v>
      </c>
      <c r="Y1701" s="23">
        <v>321</v>
      </c>
      <c r="Z1701" s="23">
        <v>317</v>
      </c>
      <c r="AD1701" s="13"/>
      <c r="AE1701" s="13"/>
      <c r="AF1701" s="13"/>
      <c r="AR1701" s="35"/>
    </row>
    <row r="1702" spans="1:44">
      <c r="A1702" s="23">
        <v>1704</v>
      </c>
      <c r="B1702" s="23">
        <v>1704</v>
      </c>
      <c r="C1702" s="23" t="s">
        <v>2409</v>
      </c>
      <c r="D1702" s="23" t="s">
        <v>168</v>
      </c>
      <c r="E1702" s="23" t="s">
        <v>168</v>
      </c>
      <c r="F1702" s="23" t="s">
        <v>564</v>
      </c>
      <c r="G1702" s="23" t="s">
        <v>565</v>
      </c>
      <c r="H1702" s="23" t="s">
        <v>113</v>
      </c>
      <c r="I1702" s="13">
        <v>38000</v>
      </c>
      <c r="J1702" s="23" t="s">
        <v>119</v>
      </c>
      <c r="K1702" s="13">
        <v>38000</v>
      </c>
      <c r="L1702" s="24">
        <v>10.787000000000001</v>
      </c>
      <c r="M1702" s="37">
        <f t="shared" si="158"/>
        <v>11</v>
      </c>
      <c r="N1702" s="24">
        <v>3.823</v>
      </c>
      <c r="O1702" s="13">
        <v>3</v>
      </c>
      <c r="P1702" s="36">
        <f t="shared" si="159"/>
        <v>2.8672499999999999</v>
      </c>
      <c r="Q1702" s="38">
        <f t="shared" si="160"/>
        <v>16.8</v>
      </c>
      <c r="R1702" s="37">
        <f t="shared" si="161"/>
        <v>16.8</v>
      </c>
      <c r="S1702" s="39">
        <f>IF(AND(I1702=38000,R1702&lt;=4.5,M1702&gt;8),'[1]Pricing Schedule'!$F$8+('[1]Pricing Schedule'!$F$9*M1702),
IF(AND(I1702=38000,R1702&lt;=4.5,M1702&lt;=8),'[1]Pricing Schedule'!$F$34+('[1]Pricing Schedule'!$F$36*M1702),
IF(AND(I1702=38000,R1702&gt;4.5,R1702&lt;=9,M1702&gt;8),'[1]Pricing Schedule'!$F$17+('[1]Pricing Schedule'!$F$18*M1702),
IF(AND(I1702=38000,R1702&gt;4.5,R1702&lt;=9,M1702&lt;=8),'[1]Pricing Schedule'!$F$34+('[1]Pricing Schedule'!$F$36*M1702),
IF(AND(I1702=38000,R1702&gt;9,R1702&lt;=12.8,M1702&gt;8),'[1]Pricing Schedule'!$F$26+('[1]Pricing Schedule'!$F$27*M1702),
IF(AND(I1702=38000,R1702&gt;9,R1702&lt;=12.8,M1702&lt;=8),'[1]Pricing Schedule'!$F$34+('[1]Pricing Schedule'!$F$36*M1702),
IF(AND(I1702=38000,R1702&gt;12.8,R1702&lt;=22.8),'[1]Pricing Schedule'!$F$34+('[1]Pricing Schedule'!$F$36*M1702),
IF(AND(I1702=38000,R1702&gt;22.8,R1702&lt;=30.2),'[1]Pricing Schedule'!$F$43+('[1]Pricing Schedule'!$F$45*M1702),
IF(AND(I1702=38000,R1702&gt;30.2,R1702&lt;=45.9),'[1]Pricing Schedule'!$F$52+('[1]Pricing Schedule'!$F$54*M1702),
IF(AND(I1702=38000,R1702&gt;45.9,R1702&lt;=123.4),'[1]Pricing Schedule'!$F$96+('[1]Pricing Schedule'!$F$97*M1702),
IF(AND(I1702=38000,R1702&gt;123.4,R1702&lt;=168.2,M1702&lt;=10),'[1]Pricing Schedule'!$F$103+('[1]Pricing Schedule'!$F$105*M1702),
IF(AND(I1702=38000,R1702&gt;123.4,R1702&lt;=168.2,M1702&gt;10),'[1]Pricing Schedule'!$F$111+('[1]Pricing Schedule'!$F$113*M1702),
IF(AND(I1702=38000,R1702&gt;157.4,R1702&lt;=336.4,M1702&lt;=10),('[1]Pricing Schedule'!$F$103+('[1]Pricing Schedule'!$F$105*M1702))*2,
IF(AND(I1702=38000,R1702&gt;157.4,R1702&lt;=336.4,M1702&gt;10),('[1]Pricing Schedule'!$F$111+('[1]Pricing Schedule'!$F$113*M1702))*2,
IF(AND(I1702=38000,R1702&gt;314.8,R1702&lt;=504.6,M1702&lt;=10),('[1]Pricing Schedule'!$F$103+('[1]Pricing Schedule'!$F$105*M1702))*3,
IF(AND(I1702=38000,R1702&gt;314.8,R1702&lt;=504.6,M1702&gt;10),('[1]Pricing Schedule'!$F$111+('[1]Pricing Schedule'!$F$113*M1702))*3,
IF(AND(I1702=38000,R1702&gt;472.2,R1702&lt;=672.8,M1702&lt;=10),('[1]Pricing Schedule'!$F$103+('[1]Pricing Schedule'!$F$105*M1702))*4,
IF(AND(I1702=38000,R1702&gt;472.2,R1702&lt;=672.8,M1702&gt;10),('[1]Pricing Schedule'!$F$111+('[1]Pricing Schedule'!$F$113*M1702))*4,
IF(AND(I1702=110000,R1702&lt;=12.8,M1702&gt;2),'[1]Pricing Schedule'!$F$62+('[1]Pricing Schedule'!$F$63*M1702),
IF(AND(I1702=110000,R1702&lt;=12.8,M1702&lt;=2),'[1]Pricing Schedule'!$F$96+('[1]Pricing Schedule'!$F$97*M1702),
IF(AND(I1702=110000,R1702&gt;12.8,R1702&lt;=22.8,M1702&gt;3),'[1]Pricing Schedule'!$F$71+('[1]Pricing Schedule'!$F$72*M1702),
IF(AND(I1702=110000,R1702&gt;12.8,R1702&lt;=22.8,M1702&lt;=3),'[1]Pricing Schedule'!$F$96+('[1]Pricing Schedule'!$F$97*M1702),
IF(AND(I1702=110000,R1702&gt;22.8,R1702&lt;=30.2),'[1]Pricing Schedule'!$F$80+('[1]Pricing Schedule'!$F$81*M1702),
IF(AND(I1702=110000,R1702&gt;30.2,R1702&lt;=45.9),'[1]Pricing Schedule'!$F$89+('[1]Pricing Schedule'!$F$90*M1702),
IF(AND(I1702=110000,R1702&gt;45.9,R1702&lt;=123.4),'[1]Pricing Schedule'!$F$96+('[1]Pricing Schedule'!$F$97*M1702),
IF(AND(I1702=110000,R1702&gt;123.4,R1702&lt;=168.2,M1702&lt;=10),'[1]Pricing Schedule'!$F$103+('[1]Pricing Schedule'!$F$105*M1702),
IF(AND(I1702=110000,R1702&gt;123.4,R1702&lt;=168.2,M1702&gt;10),'[1]Pricing Schedule'!$F$111+('[1]Pricing Schedule'!$F$113*M1702),
IF(AND(I1702=110000,R1702&gt;168.2,R1702&lt;=336.4,M1702&lt;=10),('[1]Pricing Schedule'!$F$103+('[1]Pricing Schedule'!$F$105*M1702))*2,
IF(AND(I1702=110000,R1702&gt;168.2,R1702&lt;=336.4,M1702&gt;10),('[1]Pricing Schedule'!$F$111+('[1]Pricing Schedule'!$F$113*M1702))*2,
IF(AND(I1702=110000,R1702&gt;336.4,R1702&lt;=504.6,M1702&lt;=10),('[1]Pricing Schedule'!$F$103+('[1]Pricing Schedule'!$F$105*M1702))*3,
IF(AND(I1702=110000,R1702&gt;336.4,R1702&lt;=504.6,M1702&gt;10),('[1]Pricing Schedule'!$F$111+('[1]Pricing Schedule'!$F$113*M1702))*3,
IF(AND(I1702=110000,R1702&gt;504.6,R1702&lt;=672.8,M1702&lt;=10),('[1]Pricing Schedule'!$F$103+('[1]Pricing Schedule'!$F$105*M1702))*4,
IF(AND(I1702=110000,R1702&gt;504.6,R1702&lt;=672.8,M1702&gt;10),('[1]Pricing Schedule'!$F$111+('[1]Pricing Schedule'!$F$113*M1702))*4,
IF(AND(I1702=110000,R1702&gt;672.8,R1702&lt;=841,M1702&lt;=10),('[1]Pricing Schedule'!$F$103+('[1]Pricing Schedule'!$F$105*M1702))*5,
IF(AND(I1702=110000,R1702&gt;672.8,R1702&lt;=841,M1702&gt;10),('[1]Pricing Schedule'!$F$111+('[1]Pricing Schedule'!$F$113*M1702))*5,
IF(AND(I1702=110000,R1702&gt;672.8,R1702&lt;=841,M1702&lt;=10),('[1]Pricing Schedule'!$F$103+('[1]Pricing Schedule'!$F$105*M1702))*5,
IF(AND(I1702=110000,R1702&gt;672.8,R1702&lt;=841,M1702&gt;10),('[1]Pricing Schedule'!$F$111+('[1]Pricing Schedule'!$F$113*M1702))*5,
IF(AND(I1702=110000,R1702&gt;1345.6,R1702&lt;=1513.8,M1702&lt;=10),('[1]Pricing Schedule'!$F$103+('[1]Pricing Schedule'!$F$105*M1702))*9,
IF(AND(I1702=110000,R1702&gt;1345.6,R1702&lt;=1513.8,M1702&gt;10),('[1]Pricing Schedule'!$F$111+('[1]Pricing Schedule'!$F$113*M1702))*9,
9999999999)))))))))))))))))))))))))))))))))))))))</f>
        <v>1120760</v>
      </c>
      <c r="T1702" s="21">
        <f>IF(AND(I1702=38000,R1702&lt;=4.5,M1702&gt;8),'[1]Pricing Schedule'!$J$9,
IF(AND(I1702=38000,R1702&lt;=4.5,M1702&lt;=8),'[1]Pricing Schedule'!$J$36,
IF(AND(I1702=38000,R1702&gt;4.5,R1702&lt;=9,M1702&gt;8),'[1]Pricing Schedule'!$J$18,
IF(AND(I1702=38000,R1702&gt;4.5,R1702&lt;=9,M1702&lt;=8),'[1]Pricing Schedule'!$J$36,
IF(AND(I1702=38000,R1702&gt;9,R1702&lt;=12.8,M1702&gt;8),'[1]Pricing Schedule'!$J$27,
IF(AND(I1702=38000,R1702&gt;9,R1702&lt;=12.8,M1702&lt;=8),'[1]Pricing Schedule'!$J$36,
IF(AND(I1702=38000,R1702&gt;12.8,R1702&lt;=22.8),'[1]Pricing Schedule'!$J$36,
IF(AND(I1702=38000,R1702&gt;22.8,R1702&lt;=30.2),'[1]Pricing Schedule'!$J$45,
IF(AND(I1702=38000,R1702&gt;30.2,R1702&lt;=45.9),'[1]Pricing Schedule'!$J$54,
IF(AND(I1702=38000,R1702&gt;45.9,R1702&lt;=123.4),'[1]Pricing Schedule'!$J$97,
IF(AND(I1702=38000,R1702&gt;123.4,R1702&lt;=168.2,M1702&lt;=10),'[1]Pricing Schedule'!$J$105,
IF(AND(I1702=38000,R1702&gt;123.4,R1702&lt;=168.2,M1702&gt;10),'[1]Pricing Schedule'!$J$113,
IF(AND(I1702=38000,R1702&gt;168.2,R1702&lt;=336.4,M1702&lt;=10),('[1]Pricing Schedule'!$J$105),
IF(AND(I1702=38000,R1702&gt;168.2,R1702&lt;=336.4,M1702&gt;10),('[1]Pricing Schedule'!$J$113),
IF(AND(I1702=38000,R1702&gt;336.4,R1702&lt;=504.6,M1702&lt;=10),('[1]Pricing Schedule'!$J$105),
IF(AND(I1702=38000,R1702&gt;336.4,R1702&lt;=504.6,M1702&gt;10),('[1]Pricing Schedule'!$J$113),
IF(AND(I1702=38000,R1702&gt;504.6,R1702&lt;=672.8,M1702&lt;=10),('[1]Pricing Schedule'!$J$105),
IF(AND(I1702=38000,R1702&gt;504.6,R1702&lt;=672.8,M1702&gt;10),('[1]Pricing Schedule'!$J$113),
IF(AND(I1702=110000,R1702&lt;=12.8,M1702&gt;2),'[1]Pricing Schedule'!$J$63,
IF(AND(I1702=110000,R1702&lt;=12.8,M1702&lt;=2),'[1]Pricing Schedule'!$J$97,
IF(AND(I1702=110000,R1702&gt;12.8,R1702&lt;=22.8,M1702&gt;3),'[1]Pricing Schedule'!$J$72,
IF(AND(I1702=110000,R1702&gt;12.8,R1702&lt;=22.8,M1702&lt;=3),'[1]Pricing Schedule'!$J$97,
IF(AND(I1702=110000,R1702&gt;22.8,R1702&lt;=30.2),'[1]Pricing Schedule'!$J$81,
IF(AND(I1702=110000,R1702&gt;30.2,R1702&lt;=45.9),'[1]Pricing Schedule'!$J$90,
IF(AND(I1702=110000,R1702&gt;45.9,R1702&lt;=123.4),'[1]Pricing Schedule'!$J$97,
IF(AND(I1702=110000,R1702&gt;123.4,R1702&lt;=168.2,M1702&lt;=10),'[1]Pricing Schedule'!$J$105,
IF(AND(I1702=110000,R1702&gt;123.4,R1702&lt;=168.2,M1702&gt;10),'[1]Pricing Schedule'!$J$113,
IF(AND(I1702=110000,R1702&gt;168.2,R1702&lt;=336.2,M1702&lt;=10),('[1]Pricing Schedule'!$J$105),
IF(AND(I1702=110000,R1702&gt;168.2,R1702&lt;=336.2,M1702&gt;10),('[1]Pricing Schedule'!$J$113),
IF(AND(I1702=110000,R1702&gt;336.4,R1702&lt;=504.6,M1702&lt;=10),('[1]Pricing Schedule'!$J$105),
IF(AND(I1702=110000,R1702&gt;336.4,R1702&lt;=504.6,M1702&gt;10),('[1]Pricing Schedule'!$J$113),
IF(AND(I1702=110000,R1702&gt;504.6,R1702&lt;=672.8,M1702&lt;=10),('[1]Pricing Schedule'!$J$105),
IF(AND(I1702=110000,R1702&gt;504.6,R1702&lt;=672.8,M1702&gt;10),('[1]Pricing Schedule'!$J$113),
IF(AND(I1702=110000,R1702&gt;672.8,R1702&lt;=841,M1702&lt;=10),('[1]Pricing Schedule'!$J$105),
IF(AND(I1702=110000,R1702&gt;672.8,R1702&lt;=841,M1702&gt;10),('[1]Pricing Schedule'!$J$113),
IF(AND(I1702=110000,R1702&gt;1682,R1702&lt;=1850.2,M1702&lt;=10),('[1]Pricing Schedule'!$J$105),
IF(AND(I1702=110000,R1702&gt;1682,R1702&lt;=1850.2,M1702&gt;10),('[1]Pricing Schedule'!$J$113),
IF(AND(I1702=110000,R1702&gt;2018.4,R1702&lt;=2186.6,M1702&lt;=10),('[1]Pricing Schedule'!$J$105),
IF(AND(I1702=110000,R1702&gt;2018.4,R1702&lt;=2186.6,M1702&gt;10),('[1]Pricing Schedule'!$J$113),999999999)))))))))))))))))))))))))))))))))))))))</f>
        <v>4</v>
      </c>
      <c r="U1702" s="40">
        <f t="shared" si="162"/>
        <v>66711.904761904763</v>
      </c>
      <c r="V1702" s="41">
        <f t="shared" si="163"/>
        <v>14.989828330775545</v>
      </c>
      <c r="Y1702" s="23">
        <v>645</v>
      </c>
      <c r="Z1702" s="23">
        <v>170</v>
      </c>
      <c r="AD1702" s="13"/>
      <c r="AE1702" s="13"/>
      <c r="AF1702" s="13"/>
      <c r="AR1702" s="35"/>
    </row>
    <row r="1703" spans="1:44">
      <c r="A1703" s="23">
        <v>1705</v>
      </c>
      <c r="B1703" s="23">
        <v>1705</v>
      </c>
      <c r="C1703" s="23" t="s">
        <v>2410</v>
      </c>
      <c r="D1703" s="23" t="s">
        <v>168</v>
      </c>
      <c r="E1703" s="23" t="s">
        <v>168</v>
      </c>
      <c r="F1703" s="23" t="s">
        <v>257</v>
      </c>
      <c r="G1703" s="23" t="s">
        <v>258</v>
      </c>
      <c r="H1703" s="23" t="s">
        <v>113</v>
      </c>
      <c r="I1703" s="13">
        <v>38000</v>
      </c>
      <c r="J1703" s="13">
        <v>38000</v>
      </c>
      <c r="K1703" s="13">
        <v>20000</v>
      </c>
      <c r="L1703" s="24">
        <v>9.9749999999999996</v>
      </c>
      <c r="M1703" s="37">
        <f t="shared" si="158"/>
        <v>10</v>
      </c>
      <c r="N1703" s="24">
        <v>5.8460000000000001</v>
      </c>
      <c r="O1703" s="13">
        <v>3</v>
      </c>
      <c r="P1703" s="36">
        <f t="shared" si="159"/>
        <v>4.3845000000000001</v>
      </c>
      <c r="Q1703" s="38">
        <f t="shared" si="160"/>
        <v>29.400000000000006</v>
      </c>
      <c r="R1703" s="37">
        <f t="shared" si="161"/>
        <v>29.400000000000006</v>
      </c>
      <c r="S1703" s="39">
        <f>IF(AND(I1703=38000,R1703&lt;=4.5,M1703&gt;8),'[1]Pricing Schedule'!$F$8+('[1]Pricing Schedule'!$F$9*M1703),
IF(AND(I1703=38000,R1703&lt;=4.5,M1703&lt;=8),'[1]Pricing Schedule'!$F$34+('[1]Pricing Schedule'!$F$36*M1703),
IF(AND(I1703=38000,R1703&gt;4.5,R1703&lt;=9,M1703&gt;8),'[1]Pricing Schedule'!$F$17+('[1]Pricing Schedule'!$F$18*M1703),
IF(AND(I1703=38000,R1703&gt;4.5,R1703&lt;=9,M1703&lt;=8),'[1]Pricing Schedule'!$F$34+('[1]Pricing Schedule'!$F$36*M1703),
IF(AND(I1703=38000,R1703&gt;9,R1703&lt;=12.8,M1703&gt;8),'[1]Pricing Schedule'!$F$26+('[1]Pricing Schedule'!$F$27*M1703),
IF(AND(I1703=38000,R1703&gt;9,R1703&lt;=12.8,M1703&lt;=8),'[1]Pricing Schedule'!$F$34+('[1]Pricing Schedule'!$F$36*M1703),
IF(AND(I1703=38000,R1703&gt;12.8,R1703&lt;=22.8),'[1]Pricing Schedule'!$F$34+('[1]Pricing Schedule'!$F$36*M1703),
IF(AND(I1703=38000,R1703&gt;22.8,R1703&lt;=30.2),'[1]Pricing Schedule'!$F$43+('[1]Pricing Schedule'!$F$45*M1703),
IF(AND(I1703=38000,R1703&gt;30.2,R1703&lt;=45.9),'[1]Pricing Schedule'!$F$52+('[1]Pricing Schedule'!$F$54*M1703),
IF(AND(I1703=38000,R1703&gt;45.9,R1703&lt;=123.4),'[1]Pricing Schedule'!$F$96+('[1]Pricing Schedule'!$F$97*M1703),
IF(AND(I1703=38000,R1703&gt;123.4,R1703&lt;=168.2,M1703&lt;=10),'[1]Pricing Schedule'!$F$103+('[1]Pricing Schedule'!$F$105*M1703),
IF(AND(I1703=38000,R1703&gt;123.4,R1703&lt;=168.2,M1703&gt;10),'[1]Pricing Schedule'!$F$111+('[1]Pricing Schedule'!$F$113*M1703),
IF(AND(I1703=38000,R1703&gt;157.4,R1703&lt;=336.4,M1703&lt;=10),('[1]Pricing Schedule'!$F$103+('[1]Pricing Schedule'!$F$105*M1703))*2,
IF(AND(I1703=38000,R1703&gt;157.4,R1703&lt;=336.4,M1703&gt;10),('[1]Pricing Schedule'!$F$111+('[1]Pricing Schedule'!$F$113*M1703))*2,
IF(AND(I1703=38000,R1703&gt;314.8,R1703&lt;=504.6,M1703&lt;=10),('[1]Pricing Schedule'!$F$103+('[1]Pricing Schedule'!$F$105*M1703))*3,
IF(AND(I1703=38000,R1703&gt;314.8,R1703&lt;=504.6,M1703&gt;10),('[1]Pricing Schedule'!$F$111+('[1]Pricing Schedule'!$F$113*M1703))*3,
IF(AND(I1703=38000,R1703&gt;472.2,R1703&lt;=672.8,M1703&lt;=10),('[1]Pricing Schedule'!$F$103+('[1]Pricing Schedule'!$F$105*M1703))*4,
IF(AND(I1703=38000,R1703&gt;472.2,R1703&lt;=672.8,M1703&gt;10),('[1]Pricing Schedule'!$F$111+('[1]Pricing Schedule'!$F$113*M1703))*4,
IF(AND(I1703=110000,R1703&lt;=12.8,M1703&gt;2),'[1]Pricing Schedule'!$F$62+('[1]Pricing Schedule'!$F$63*M1703),
IF(AND(I1703=110000,R1703&lt;=12.8,M1703&lt;=2),'[1]Pricing Schedule'!$F$96+('[1]Pricing Schedule'!$F$97*M1703),
IF(AND(I1703=110000,R1703&gt;12.8,R1703&lt;=22.8,M1703&gt;3),'[1]Pricing Schedule'!$F$71+('[1]Pricing Schedule'!$F$72*M1703),
IF(AND(I1703=110000,R1703&gt;12.8,R1703&lt;=22.8,M1703&lt;=3),'[1]Pricing Schedule'!$F$96+('[1]Pricing Schedule'!$F$97*M1703),
IF(AND(I1703=110000,R1703&gt;22.8,R1703&lt;=30.2),'[1]Pricing Schedule'!$F$80+('[1]Pricing Schedule'!$F$81*M1703),
IF(AND(I1703=110000,R1703&gt;30.2,R1703&lt;=45.9),'[1]Pricing Schedule'!$F$89+('[1]Pricing Schedule'!$F$90*M1703),
IF(AND(I1703=110000,R1703&gt;45.9,R1703&lt;=123.4),'[1]Pricing Schedule'!$F$96+('[1]Pricing Schedule'!$F$97*M1703),
IF(AND(I1703=110000,R1703&gt;123.4,R1703&lt;=168.2,M1703&lt;=10),'[1]Pricing Schedule'!$F$103+('[1]Pricing Schedule'!$F$105*M1703),
IF(AND(I1703=110000,R1703&gt;123.4,R1703&lt;=168.2,M1703&gt;10),'[1]Pricing Schedule'!$F$111+('[1]Pricing Schedule'!$F$113*M1703),
IF(AND(I1703=110000,R1703&gt;168.2,R1703&lt;=336.4,M1703&lt;=10),('[1]Pricing Schedule'!$F$103+('[1]Pricing Schedule'!$F$105*M1703))*2,
IF(AND(I1703=110000,R1703&gt;168.2,R1703&lt;=336.4,M1703&gt;10),('[1]Pricing Schedule'!$F$111+('[1]Pricing Schedule'!$F$113*M1703))*2,
IF(AND(I1703=110000,R1703&gt;336.4,R1703&lt;=504.6,M1703&lt;=10),('[1]Pricing Schedule'!$F$103+('[1]Pricing Schedule'!$F$105*M1703))*3,
IF(AND(I1703=110000,R1703&gt;336.4,R1703&lt;=504.6,M1703&gt;10),('[1]Pricing Schedule'!$F$111+('[1]Pricing Schedule'!$F$113*M1703))*3,
IF(AND(I1703=110000,R1703&gt;504.6,R1703&lt;=672.8,M1703&lt;=10),('[1]Pricing Schedule'!$F$103+('[1]Pricing Schedule'!$F$105*M1703))*4,
IF(AND(I1703=110000,R1703&gt;504.6,R1703&lt;=672.8,M1703&gt;10),('[1]Pricing Schedule'!$F$111+('[1]Pricing Schedule'!$F$113*M1703))*4,
IF(AND(I1703=110000,R1703&gt;672.8,R1703&lt;=841,M1703&lt;=10),('[1]Pricing Schedule'!$F$103+('[1]Pricing Schedule'!$F$105*M1703))*5,
IF(AND(I1703=110000,R1703&gt;672.8,R1703&lt;=841,M1703&gt;10),('[1]Pricing Schedule'!$F$111+('[1]Pricing Schedule'!$F$113*M1703))*5,
IF(AND(I1703=110000,R1703&gt;672.8,R1703&lt;=841,M1703&lt;=10),('[1]Pricing Schedule'!$F$103+('[1]Pricing Schedule'!$F$105*M1703))*5,
IF(AND(I1703=110000,R1703&gt;672.8,R1703&lt;=841,M1703&gt;10),('[1]Pricing Schedule'!$F$111+('[1]Pricing Schedule'!$F$113*M1703))*5,
IF(AND(I1703=110000,R1703&gt;1345.6,R1703&lt;=1513.8,M1703&lt;=10),('[1]Pricing Schedule'!$F$103+('[1]Pricing Schedule'!$F$105*M1703))*9,
IF(AND(I1703=110000,R1703&gt;1345.6,R1703&lt;=1513.8,M1703&gt;10),('[1]Pricing Schedule'!$F$111+('[1]Pricing Schedule'!$F$113*M1703))*9,
9999999999)))))))))))))))))))))))))))))))))))))))</f>
        <v>1236090</v>
      </c>
      <c r="T1703" s="21">
        <f>IF(AND(I1703=38000,R1703&lt;=4.5,M1703&gt;8),'[1]Pricing Schedule'!$J$9,
IF(AND(I1703=38000,R1703&lt;=4.5,M1703&lt;=8),'[1]Pricing Schedule'!$J$36,
IF(AND(I1703=38000,R1703&gt;4.5,R1703&lt;=9,M1703&gt;8),'[1]Pricing Schedule'!$J$18,
IF(AND(I1703=38000,R1703&gt;4.5,R1703&lt;=9,M1703&lt;=8),'[1]Pricing Schedule'!$J$36,
IF(AND(I1703=38000,R1703&gt;9,R1703&lt;=12.8,M1703&gt;8),'[1]Pricing Schedule'!$J$27,
IF(AND(I1703=38000,R1703&gt;9,R1703&lt;=12.8,M1703&lt;=8),'[1]Pricing Schedule'!$J$36,
IF(AND(I1703=38000,R1703&gt;12.8,R1703&lt;=22.8),'[1]Pricing Schedule'!$J$36,
IF(AND(I1703=38000,R1703&gt;22.8,R1703&lt;=30.2),'[1]Pricing Schedule'!$J$45,
IF(AND(I1703=38000,R1703&gt;30.2,R1703&lt;=45.9),'[1]Pricing Schedule'!$J$54,
IF(AND(I1703=38000,R1703&gt;45.9,R1703&lt;=123.4),'[1]Pricing Schedule'!$J$97,
IF(AND(I1703=38000,R1703&gt;123.4,R1703&lt;=168.2,M1703&lt;=10),'[1]Pricing Schedule'!$J$105,
IF(AND(I1703=38000,R1703&gt;123.4,R1703&lt;=168.2,M1703&gt;10),'[1]Pricing Schedule'!$J$113,
IF(AND(I1703=38000,R1703&gt;168.2,R1703&lt;=336.4,M1703&lt;=10),('[1]Pricing Schedule'!$J$105),
IF(AND(I1703=38000,R1703&gt;168.2,R1703&lt;=336.4,M1703&gt;10),('[1]Pricing Schedule'!$J$113),
IF(AND(I1703=38000,R1703&gt;336.4,R1703&lt;=504.6,M1703&lt;=10),('[1]Pricing Schedule'!$J$105),
IF(AND(I1703=38000,R1703&gt;336.4,R1703&lt;=504.6,M1703&gt;10),('[1]Pricing Schedule'!$J$113),
IF(AND(I1703=38000,R1703&gt;504.6,R1703&lt;=672.8,M1703&lt;=10),('[1]Pricing Schedule'!$J$105),
IF(AND(I1703=38000,R1703&gt;504.6,R1703&lt;=672.8,M1703&gt;10),('[1]Pricing Schedule'!$J$113),
IF(AND(I1703=110000,R1703&lt;=12.8,M1703&gt;2),'[1]Pricing Schedule'!$J$63,
IF(AND(I1703=110000,R1703&lt;=12.8,M1703&lt;=2),'[1]Pricing Schedule'!$J$97,
IF(AND(I1703=110000,R1703&gt;12.8,R1703&lt;=22.8,M1703&gt;3),'[1]Pricing Schedule'!$J$72,
IF(AND(I1703=110000,R1703&gt;12.8,R1703&lt;=22.8,M1703&lt;=3),'[1]Pricing Schedule'!$J$97,
IF(AND(I1703=110000,R1703&gt;22.8,R1703&lt;=30.2),'[1]Pricing Schedule'!$J$81,
IF(AND(I1703=110000,R1703&gt;30.2,R1703&lt;=45.9),'[1]Pricing Schedule'!$J$90,
IF(AND(I1703=110000,R1703&gt;45.9,R1703&lt;=123.4),'[1]Pricing Schedule'!$J$97,
IF(AND(I1703=110000,R1703&gt;123.4,R1703&lt;=168.2,M1703&lt;=10),'[1]Pricing Schedule'!$J$105,
IF(AND(I1703=110000,R1703&gt;123.4,R1703&lt;=168.2,M1703&gt;10),'[1]Pricing Schedule'!$J$113,
IF(AND(I1703=110000,R1703&gt;168.2,R1703&lt;=336.2,M1703&lt;=10),('[1]Pricing Schedule'!$J$105),
IF(AND(I1703=110000,R1703&gt;168.2,R1703&lt;=336.2,M1703&gt;10),('[1]Pricing Schedule'!$J$113),
IF(AND(I1703=110000,R1703&gt;336.4,R1703&lt;=504.6,M1703&lt;=10),('[1]Pricing Schedule'!$J$105),
IF(AND(I1703=110000,R1703&gt;336.4,R1703&lt;=504.6,M1703&gt;10),('[1]Pricing Schedule'!$J$113),
IF(AND(I1703=110000,R1703&gt;504.6,R1703&lt;=672.8,M1703&lt;=10),('[1]Pricing Schedule'!$J$105),
IF(AND(I1703=110000,R1703&gt;504.6,R1703&lt;=672.8,M1703&gt;10),('[1]Pricing Schedule'!$J$113),
IF(AND(I1703=110000,R1703&gt;672.8,R1703&lt;=841,M1703&lt;=10),('[1]Pricing Schedule'!$J$105),
IF(AND(I1703=110000,R1703&gt;672.8,R1703&lt;=841,M1703&gt;10),('[1]Pricing Schedule'!$J$113),
IF(AND(I1703=110000,R1703&gt;1682,R1703&lt;=1850.2,M1703&lt;=10),('[1]Pricing Schedule'!$J$105),
IF(AND(I1703=110000,R1703&gt;1682,R1703&lt;=1850.2,M1703&gt;10),('[1]Pricing Schedule'!$J$113),
IF(AND(I1703=110000,R1703&gt;2018.4,R1703&lt;=2186.6,M1703&lt;=10),('[1]Pricing Schedule'!$J$105),
IF(AND(I1703=110000,R1703&gt;2018.4,R1703&lt;=2186.6,M1703&gt;10),('[1]Pricing Schedule'!$J$113),999999999)))))))))))))))))))))))))))))))))))))))</f>
        <v>5</v>
      </c>
      <c r="U1703" s="40">
        <f t="shared" si="162"/>
        <v>42043.8775510204</v>
      </c>
      <c r="V1703" s="41">
        <f t="shared" si="163"/>
        <v>23.78467587311604</v>
      </c>
      <c r="Y1703" s="23">
        <v>701</v>
      </c>
      <c r="Z1703" s="23">
        <v>317</v>
      </c>
      <c r="AD1703" s="13"/>
      <c r="AE1703" s="13"/>
      <c r="AF1703" s="13"/>
      <c r="AR1703" s="35"/>
    </row>
    <row r="1704" spans="1:44">
      <c r="A1704" s="23">
        <v>1706</v>
      </c>
      <c r="B1704" s="23">
        <v>1706</v>
      </c>
      <c r="C1704" s="23" t="s">
        <v>2411</v>
      </c>
      <c r="D1704" s="23" t="s">
        <v>168</v>
      </c>
      <c r="E1704" s="23" t="s">
        <v>168</v>
      </c>
      <c r="F1704" s="23" t="s">
        <v>260</v>
      </c>
      <c r="G1704" s="23" t="s">
        <v>261</v>
      </c>
      <c r="H1704" s="23" t="s">
        <v>133</v>
      </c>
      <c r="I1704" s="13">
        <v>110000</v>
      </c>
      <c r="J1704" s="13">
        <v>110000</v>
      </c>
      <c r="K1704" s="13">
        <v>38000</v>
      </c>
      <c r="L1704" s="24">
        <v>12.74</v>
      </c>
      <c r="M1704" s="37">
        <f t="shared" si="158"/>
        <v>13</v>
      </c>
      <c r="N1704" s="24">
        <v>5.2670000000000003</v>
      </c>
      <c r="O1704" s="13">
        <v>3</v>
      </c>
      <c r="P1704" s="36">
        <f t="shared" si="159"/>
        <v>3.9502500000000005</v>
      </c>
      <c r="Q1704" s="38">
        <f t="shared" si="160"/>
        <v>25.200000000000003</v>
      </c>
      <c r="R1704" s="37">
        <f t="shared" si="161"/>
        <v>25.200000000000003</v>
      </c>
      <c r="S1704" s="39">
        <f>IF(AND(I1704=38000,R1704&lt;=4.5,M1704&gt;8),'[1]Pricing Schedule'!$F$8+('[1]Pricing Schedule'!$F$9*M1704),
IF(AND(I1704=38000,R1704&lt;=4.5,M1704&lt;=8),'[1]Pricing Schedule'!$F$34+('[1]Pricing Schedule'!$F$36*M1704),
IF(AND(I1704=38000,R1704&gt;4.5,R1704&lt;=9,M1704&gt;8),'[1]Pricing Schedule'!$F$17+('[1]Pricing Schedule'!$F$18*M1704),
IF(AND(I1704=38000,R1704&gt;4.5,R1704&lt;=9,M1704&lt;=8),'[1]Pricing Schedule'!$F$34+('[1]Pricing Schedule'!$F$36*M1704),
IF(AND(I1704=38000,R1704&gt;9,R1704&lt;=12.8,M1704&gt;8),'[1]Pricing Schedule'!$F$26+('[1]Pricing Schedule'!$F$27*M1704),
IF(AND(I1704=38000,R1704&gt;9,R1704&lt;=12.8,M1704&lt;=8),'[1]Pricing Schedule'!$F$34+('[1]Pricing Schedule'!$F$36*M1704),
IF(AND(I1704=38000,R1704&gt;12.8,R1704&lt;=22.8),'[1]Pricing Schedule'!$F$34+('[1]Pricing Schedule'!$F$36*M1704),
IF(AND(I1704=38000,R1704&gt;22.8,R1704&lt;=30.2),'[1]Pricing Schedule'!$F$43+('[1]Pricing Schedule'!$F$45*M1704),
IF(AND(I1704=38000,R1704&gt;30.2,R1704&lt;=45.9),'[1]Pricing Schedule'!$F$52+('[1]Pricing Schedule'!$F$54*M1704),
IF(AND(I1704=38000,R1704&gt;45.9,R1704&lt;=123.4),'[1]Pricing Schedule'!$F$96+('[1]Pricing Schedule'!$F$97*M1704),
IF(AND(I1704=38000,R1704&gt;123.4,R1704&lt;=168.2,M1704&lt;=10),'[1]Pricing Schedule'!$F$103+('[1]Pricing Schedule'!$F$105*M1704),
IF(AND(I1704=38000,R1704&gt;123.4,R1704&lt;=168.2,M1704&gt;10),'[1]Pricing Schedule'!$F$111+('[1]Pricing Schedule'!$F$113*M1704),
IF(AND(I1704=38000,R1704&gt;157.4,R1704&lt;=336.4,M1704&lt;=10),('[1]Pricing Schedule'!$F$103+('[1]Pricing Schedule'!$F$105*M1704))*2,
IF(AND(I1704=38000,R1704&gt;157.4,R1704&lt;=336.4,M1704&gt;10),('[1]Pricing Schedule'!$F$111+('[1]Pricing Schedule'!$F$113*M1704))*2,
IF(AND(I1704=38000,R1704&gt;314.8,R1704&lt;=504.6,M1704&lt;=10),('[1]Pricing Schedule'!$F$103+('[1]Pricing Schedule'!$F$105*M1704))*3,
IF(AND(I1704=38000,R1704&gt;314.8,R1704&lt;=504.6,M1704&gt;10),('[1]Pricing Schedule'!$F$111+('[1]Pricing Schedule'!$F$113*M1704))*3,
IF(AND(I1704=38000,R1704&gt;472.2,R1704&lt;=672.8,M1704&lt;=10),('[1]Pricing Schedule'!$F$103+('[1]Pricing Schedule'!$F$105*M1704))*4,
IF(AND(I1704=38000,R1704&gt;472.2,R1704&lt;=672.8,M1704&gt;10),('[1]Pricing Schedule'!$F$111+('[1]Pricing Schedule'!$F$113*M1704))*4,
IF(AND(I1704=110000,R1704&lt;=12.8,M1704&gt;2),'[1]Pricing Schedule'!$F$62+('[1]Pricing Schedule'!$F$63*M1704),
IF(AND(I1704=110000,R1704&lt;=12.8,M1704&lt;=2),'[1]Pricing Schedule'!$F$96+('[1]Pricing Schedule'!$F$97*M1704),
IF(AND(I1704=110000,R1704&gt;12.8,R1704&lt;=22.8,M1704&gt;3),'[1]Pricing Schedule'!$F$71+('[1]Pricing Schedule'!$F$72*M1704),
IF(AND(I1704=110000,R1704&gt;12.8,R1704&lt;=22.8,M1704&lt;=3),'[1]Pricing Schedule'!$F$96+('[1]Pricing Schedule'!$F$97*M1704),
IF(AND(I1704=110000,R1704&gt;22.8,R1704&lt;=30.2),'[1]Pricing Schedule'!$F$80+('[1]Pricing Schedule'!$F$81*M1704),
IF(AND(I1704=110000,R1704&gt;30.2,R1704&lt;=45.9),'[1]Pricing Schedule'!$F$89+('[1]Pricing Schedule'!$F$90*M1704),
IF(AND(I1704=110000,R1704&gt;45.9,R1704&lt;=123.4),'[1]Pricing Schedule'!$F$96+('[1]Pricing Schedule'!$F$97*M1704),
IF(AND(I1704=110000,R1704&gt;123.4,R1704&lt;=168.2,M1704&lt;=10),'[1]Pricing Schedule'!$F$103+('[1]Pricing Schedule'!$F$105*M1704),
IF(AND(I1704=110000,R1704&gt;123.4,R1704&lt;=168.2,M1704&gt;10),'[1]Pricing Schedule'!$F$111+('[1]Pricing Schedule'!$F$113*M1704),
IF(AND(I1704=110000,R1704&gt;168.2,R1704&lt;=336.4,M1704&lt;=10),('[1]Pricing Schedule'!$F$103+('[1]Pricing Schedule'!$F$105*M1704))*2,
IF(AND(I1704=110000,R1704&gt;168.2,R1704&lt;=336.4,M1704&gt;10),('[1]Pricing Schedule'!$F$111+('[1]Pricing Schedule'!$F$113*M1704))*2,
IF(AND(I1704=110000,R1704&gt;336.4,R1704&lt;=504.6,M1704&lt;=10),('[1]Pricing Schedule'!$F$103+('[1]Pricing Schedule'!$F$105*M1704))*3,
IF(AND(I1704=110000,R1704&gt;336.4,R1704&lt;=504.6,M1704&gt;10),('[1]Pricing Schedule'!$F$111+('[1]Pricing Schedule'!$F$113*M1704))*3,
IF(AND(I1704=110000,R1704&gt;504.6,R1704&lt;=672.8,M1704&lt;=10),('[1]Pricing Schedule'!$F$103+('[1]Pricing Schedule'!$F$105*M1704))*4,
IF(AND(I1704=110000,R1704&gt;504.6,R1704&lt;=672.8,M1704&gt;10),('[1]Pricing Schedule'!$F$111+('[1]Pricing Schedule'!$F$113*M1704))*4,
IF(AND(I1704=110000,R1704&gt;672.8,R1704&lt;=841,M1704&lt;=10),('[1]Pricing Schedule'!$F$103+('[1]Pricing Schedule'!$F$105*M1704))*5,
IF(AND(I1704=110000,R1704&gt;672.8,R1704&lt;=841,M1704&gt;10),('[1]Pricing Schedule'!$F$111+('[1]Pricing Schedule'!$F$113*M1704))*5,
IF(AND(I1704=110000,R1704&gt;672.8,R1704&lt;=841,M1704&lt;=10),('[1]Pricing Schedule'!$F$103+('[1]Pricing Schedule'!$F$105*M1704))*5,
IF(AND(I1704=110000,R1704&gt;672.8,R1704&lt;=841,M1704&gt;10),('[1]Pricing Schedule'!$F$111+('[1]Pricing Schedule'!$F$113*M1704))*5,
IF(AND(I1704=110000,R1704&gt;1345.6,R1704&lt;=1513.8,M1704&lt;=10),('[1]Pricing Schedule'!$F$103+('[1]Pricing Schedule'!$F$105*M1704))*9,
IF(AND(I1704=110000,R1704&gt;1345.6,R1704&lt;=1513.8,M1704&gt;10),('[1]Pricing Schedule'!$F$111+('[1]Pricing Schedule'!$F$113*M1704))*9,
9999999999)))))))))))))))))))))))))))))))))))))))</f>
        <v>3108640</v>
      </c>
      <c r="T1704" s="21">
        <f>IF(AND(I1704=38000,R1704&lt;=4.5,M1704&gt;8),'[1]Pricing Schedule'!$J$9,
IF(AND(I1704=38000,R1704&lt;=4.5,M1704&lt;=8),'[1]Pricing Schedule'!$J$36,
IF(AND(I1704=38000,R1704&gt;4.5,R1704&lt;=9,M1704&gt;8),'[1]Pricing Schedule'!$J$18,
IF(AND(I1704=38000,R1704&gt;4.5,R1704&lt;=9,M1704&lt;=8),'[1]Pricing Schedule'!$J$36,
IF(AND(I1704=38000,R1704&gt;9,R1704&lt;=12.8,M1704&gt;8),'[1]Pricing Schedule'!$J$27,
IF(AND(I1704=38000,R1704&gt;9,R1704&lt;=12.8,M1704&lt;=8),'[1]Pricing Schedule'!$J$36,
IF(AND(I1704=38000,R1704&gt;12.8,R1704&lt;=22.8),'[1]Pricing Schedule'!$J$36,
IF(AND(I1704=38000,R1704&gt;22.8,R1704&lt;=30.2),'[1]Pricing Schedule'!$J$45,
IF(AND(I1704=38000,R1704&gt;30.2,R1704&lt;=45.9),'[1]Pricing Schedule'!$J$54,
IF(AND(I1704=38000,R1704&gt;45.9,R1704&lt;=123.4),'[1]Pricing Schedule'!$J$97,
IF(AND(I1704=38000,R1704&gt;123.4,R1704&lt;=168.2,M1704&lt;=10),'[1]Pricing Schedule'!$J$105,
IF(AND(I1704=38000,R1704&gt;123.4,R1704&lt;=168.2,M1704&gt;10),'[1]Pricing Schedule'!$J$113,
IF(AND(I1704=38000,R1704&gt;168.2,R1704&lt;=336.4,M1704&lt;=10),('[1]Pricing Schedule'!$J$105),
IF(AND(I1704=38000,R1704&gt;168.2,R1704&lt;=336.4,M1704&gt;10),('[1]Pricing Schedule'!$J$113),
IF(AND(I1704=38000,R1704&gt;336.4,R1704&lt;=504.6,M1704&lt;=10),('[1]Pricing Schedule'!$J$105),
IF(AND(I1704=38000,R1704&gt;336.4,R1704&lt;=504.6,M1704&gt;10),('[1]Pricing Schedule'!$J$113),
IF(AND(I1704=38000,R1704&gt;504.6,R1704&lt;=672.8,M1704&lt;=10),('[1]Pricing Schedule'!$J$105),
IF(AND(I1704=38000,R1704&gt;504.6,R1704&lt;=672.8,M1704&gt;10),('[1]Pricing Schedule'!$J$113),
IF(AND(I1704=110000,R1704&lt;=12.8,M1704&gt;2),'[1]Pricing Schedule'!$J$63,
IF(AND(I1704=110000,R1704&lt;=12.8,M1704&lt;=2),'[1]Pricing Schedule'!$J$97,
IF(AND(I1704=110000,R1704&gt;12.8,R1704&lt;=22.8,M1704&gt;3),'[1]Pricing Schedule'!$J$72,
IF(AND(I1704=110000,R1704&gt;12.8,R1704&lt;=22.8,M1704&lt;=3),'[1]Pricing Schedule'!$J$97,
IF(AND(I1704=110000,R1704&gt;22.8,R1704&lt;=30.2),'[1]Pricing Schedule'!$J$81,
IF(AND(I1704=110000,R1704&gt;30.2,R1704&lt;=45.9),'[1]Pricing Schedule'!$J$90,
IF(AND(I1704=110000,R1704&gt;45.9,R1704&lt;=123.4),'[1]Pricing Schedule'!$J$97,
IF(AND(I1704=110000,R1704&gt;123.4,R1704&lt;=168.2,M1704&lt;=10),'[1]Pricing Schedule'!$J$105,
IF(AND(I1704=110000,R1704&gt;123.4,R1704&lt;=168.2,M1704&gt;10),'[1]Pricing Schedule'!$J$113,
IF(AND(I1704=110000,R1704&gt;168.2,R1704&lt;=336.2,M1704&lt;=10),('[1]Pricing Schedule'!$J$105),
IF(AND(I1704=110000,R1704&gt;168.2,R1704&lt;=336.2,M1704&gt;10),('[1]Pricing Schedule'!$J$113),
IF(AND(I1704=110000,R1704&gt;336.4,R1704&lt;=504.6,M1704&lt;=10),('[1]Pricing Schedule'!$J$105),
IF(AND(I1704=110000,R1704&gt;336.4,R1704&lt;=504.6,M1704&gt;10),('[1]Pricing Schedule'!$J$113),
IF(AND(I1704=110000,R1704&gt;504.6,R1704&lt;=672.8,M1704&lt;=10),('[1]Pricing Schedule'!$J$105),
IF(AND(I1704=110000,R1704&gt;504.6,R1704&lt;=672.8,M1704&gt;10),('[1]Pricing Schedule'!$J$113),
IF(AND(I1704=110000,R1704&gt;672.8,R1704&lt;=841,M1704&lt;=10),('[1]Pricing Schedule'!$J$105),
IF(AND(I1704=110000,R1704&gt;672.8,R1704&lt;=841,M1704&gt;10),('[1]Pricing Schedule'!$J$113),
IF(AND(I1704=110000,R1704&gt;1682,R1704&lt;=1850.2,M1704&lt;=10),('[1]Pricing Schedule'!$J$105),
IF(AND(I1704=110000,R1704&gt;1682,R1704&lt;=1850.2,M1704&gt;10),('[1]Pricing Schedule'!$J$113),
IF(AND(I1704=110000,R1704&gt;2018.4,R1704&lt;=2186.6,M1704&lt;=10),('[1]Pricing Schedule'!$J$105),
IF(AND(I1704=110000,R1704&gt;2018.4,R1704&lt;=2186.6,M1704&gt;10),('[1]Pricing Schedule'!$J$113),999999999)))))))))))))))))))))))))))))))))))))))</f>
        <v>9</v>
      </c>
      <c r="U1704" s="40">
        <f t="shared" si="162"/>
        <v>123358.73015873015</v>
      </c>
      <c r="V1704" s="41">
        <f t="shared" si="163"/>
        <v>8.1064388285552536</v>
      </c>
      <c r="Y1704" s="23">
        <v>196</v>
      </c>
      <c r="Z1704" s="23">
        <v>133</v>
      </c>
      <c r="AD1704" s="13"/>
      <c r="AE1704" s="13"/>
      <c r="AF1704" s="13"/>
      <c r="AR1704" s="35"/>
    </row>
    <row r="1705" spans="1:44" s="44" customFormat="1">
      <c r="A1705" s="43">
        <v>1707</v>
      </c>
      <c r="B1705" s="43">
        <v>1707</v>
      </c>
      <c r="C1705" s="43" t="s">
        <v>2412</v>
      </c>
      <c r="D1705" s="23" t="s">
        <v>280</v>
      </c>
      <c r="E1705" s="23" t="s">
        <v>280</v>
      </c>
      <c r="F1705" s="43" t="s">
        <v>580</v>
      </c>
      <c r="G1705" s="43" t="s">
        <v>581</v>
      </c>
      <c r="H1705" s="43" t="s">
        <v>113</v>
      </c>
      <c r="I1705" s="44">
        <v>38000</v>
      </c>
      <c r="J1705" s="43" t="s">
        <v>119</v>
      </c>
      <c r="K1705" s="44">
        <v>38000</v>
      </c>
      <c r="L1705" s="45">
        <v>5.1189999999999998</v>
      </c>
      <c r="M1705" s="46">
        <f t="shared" si="158"/>
        <v>6</v>
      </c>
      <c r="N1705" s="45">
        <v>9.4619999999999997</v>
      </c>
      <c r="O1705" s="44">
        <v>3</v>
      </c>
      <c r="P1705" s="46">
        <f t="shared" si="159"/>
        <v>7.0964999999999998</v>
      </c>
      <c r="Q1705" s="47">
        <f t="shared" si="160"/>
        <v>50.400000000000006</v>
      </c>
      <c r="R1705" s="46">
        <f t="shared" si="161"/>
        <v>50.400000000000006</v>
      </c>
      <c r="S1705" s="39">
        <f>IF(AND(I1705=38000,R1705&lt;=4.5,M1705&gt;8),'[1]Pricing Schedule'!$F$8+('[1]Pricing Schedule'!$F$9*M1705),
IF(AND(I1705=38000,R1705&lt;=4.5,M1705&lt;=8),'[1]Pricing Schedule'!$F$34+('[1]Pricing Schedule'!$F$36*M1705),
IF(AND(I1705=38000,R1705&gt;4.5,R1705&lt;=9,M1705&gt;8),'[1]Pricing Schedule'!$F$17+('[1]Pricing Schedule'!$F$18*M1705),
IF(AND(I1705=38000,R1705&gt;4.5,R1705&lt;=9,M1705&lt;=8),'[1]Pricing Schedule'!$F$34+('[1]Pricing Schedule'!$F$36*M1705),
IF(AND(I1705=38000,R1705&gt;9,R1705&lt;=12.8,M1705&gt;8),'[1]Pricing Schedule'!$F$26+('[1]Pricing Schedule'!$F$27*M1705),
IF(AND(I1705=38000,R1705&gt;9,R1705&lt;=12.8,M1705&lt;=8),'[1]Pricing Schedule'!$F$34+('[1]Pricing Schedule'!$F$36*M1705),
IF(AND(I1705=38000,R1705&gt;12.8,R1705&lt;=22.8),'[1]Pricing Schedule'!$F$34+('[1]Pricing Schedule'!$F$36*M1705),
IF(AND(I1705=38000,R1705&gt;22.8,R1705&lt;=30.2),'[1]Pricing Schedule'!$F$43+('[1]Pricing Schedule'!$F$45*M1705),
IF(AND(I1705=38000,R1705&gt;30.2,R1705&lt;=45.9),'[1]Pricing Schedule'!$F$52+('[1]Pricing Schedule'!$F$54*M1705),
IF(AND(I1705=38000,R1705&gt;45.9,R1705&lt;=123.4),'[1]Pricing Schedule'!$F$96+('[1]Pricing Schedule'!$F$97*M1705),
IF(AND(I1705=38000,R1705&gt;123.4,R1705&lt;=168.2,M1705&lt;=10),'[1]Pricing Schedule'!$F$103+('[1]Pricing Schedule'!$F$105*M1705),
IF(AND(I1705=38000,R1705&gt;123.4,R1705&lt;=168.2,M1705&gt;10),'[1]Pricing Schedule'!$F$111+('[1]Pricing Schedule'!$F$113*M1705),
IF(AND(I1705=38000,R1705&gt;157.4,R1705&lt;=336.4,M1705&lt;=10),('[1]Pricing Schedule'!$F$103+('[1]Pricing Schedule'!$F$105*M1705))*2,
IF(AND(I1705=38000,R1705&gt;157.4,R1705&lt;=336.4,M1705&gt;10),('[1]Pricing Schedule'!$F$111+('[1]Pricing Schedule'!$F$113*M1705))*2,
IF(AND(I1705=38000,R1705&gt;314.8,R1705&lt;=504.6,M1705&lt;=10),('[1]Pricing Schedule'!$F$103+('[1]Pricing Schedule'!$F$105*M1705))*3,
IF(AND(I1705=38000,R1705&gt;314.8,R1705&lt;=504.6,M1705&gt;10),('[1]Pricing Schedule'!$F$111+('[1]Pricing Schedule'!$F$113*M1705))*3,
IF(AND(I1705=38000,R1705&gt;472.2,R1705&lt;=672.8,M1705&lt;=10),('[1]Pricing Schedule'!$F$103+('[1]Pricing Schedule'!$F$105*M1705))*4,
IF(AND(I1705=38000,R1705&gt;472.2,R1705&lt;=672.8,M1705&gt;10),('[1]Pricing Schedule'!$F$111+('[1]Pricing Schedule'!$F$113*M1705))*4,
IF(AND(I1705=110000,R1705&lt;=12.8,M1705&gt;2),'[1]Pricing Schedule'!$F$62+('[1]Pricing Schedule'!$F$63*M1705),
IF(AND(I1705=110000,R1705&lt;=12.8,M1705&lt;=2),'[1]Pricing Schedule'!$F$96+('[1]Pricing Schedule'!$F$97*M1705),
IF(AND(I1705=110000,R1705&gt;12.8,R1705&lt;=22.8,M1705&gt;3),'[1]Pricing Schedule'!$F$71+('[1]Pricing Schedule'!$F$72*M1705),
IF(AND(I1705=110000,R1705&gt;12.8,R1705&lt;=22.8,M1705&lt;=3),'[1]Pricing Schedule'!$F$96+('[1]Pricing Schedule'!$F$97*M1705),
IF(AND(I1705=110000,R1705&gt;22.8,R1705&lt;=30.2),'[1]Pricing Schedule'!$F$80+('[1]Pricing Schedule'!$F$81*M1705),
IF(AND(I1705=110000,R1705&gt;30.2,R1705&lt;=45.9),'[1]Pricing Schedule'!$F$89+('[1]Pricing Schedule'!$F$90*M1705),
IF(AND(I1705=110000,R1705&gt;45.9,R1705&lt;=123.4),'[1]Pricing Schedule'!$F$96+('[1]Pricing Schedule'!$F$97*M1705),
IF(AND(I1705=110000,R1705&gt;123.4,R1705&lt;=168.2,M1705&lt;=10),'[1]Pricing Schedule'!$F$103+('[1]Pricing Schedule'!$F$105*M1705),
IF(AND(I1705=110000,R1705&gt;123.4,R1705&lt;=168.2,M1705&gt;10),'[1]Pricing Schedule'!$F$111+('[1]Pricing Schedule'!$F$113*M1705),
IF(AND(I1705=110000,R1705&gt;168.2,R1705&lt;=336.4,M1705&lt;=10),('[1]Pricing Schedule'!$F$103+('[1]Pricing Schedule'!$F$105*M1705))*2,
IF(AND(I1705=110000,R1705&gt;168.2,R1705&lt;=336.4,M1705&gt;10),('[1]Pricing Schedule'!$F$111+('[1]Pricing Schedule'!$F$113*M1705))*2,
IF(AND(I1705=110000,R1705&gt;336.4,R1705&lt;=504.6,M1705&lt;=10),('[1]Pricing Schedule'!$F$103+('[1]Pricing Schedule'!$F$105*M1705))*3,
IF(AND(I1705=110000,R1705&gt;336.4,R1705&lt;=504.6,M1705&gt;10),('[1]Pricing Schedule'!$F$111+('[1]Pricing Schedule'!$F$113*M1705))*3,
IF(AND(I1705=110000,R1705&gt;504.6,R1705&lt;=672.8,M1705&lt;=10),('[1]Pricing Schedule'!$F$103+('[1]Pricing Schedule'!$F$105*M1705))*4,
IF(AND(I1705=110000,R1705&gt;504.6,R1705&lt;=672.8,M1705&gt;10),('[1]Pricing Schedule'!$F$111+('[1]Pricing Schedule'!$F$113*M1705))*4,
IF(AND(I1705=110000,R1705&gt;672.8,R1705&lt;=841,M1705&lt;=10),('[1]Pricing Schedule'!$F$103+('[1]Pricing Schedule'!$F$105*M1705))*5,
IF(AND(I1705=110000,R1705&gt;672.8,R1705&lt;=841,M1705&gt;10),('[1]Pricing Schedule'!$F$111+('[1]Pricing Schedule'!$F$113*M1705))*5,
IF(AND(I1705=110000,R1705&gt;672.8,R1705&lt;=841,M1705&lt;=10),('[1]Pricing Schedule'!$F$103+('[1]Pricing Schedule'!$F$105*M1705))*5,
IF(AND(I1705=110000,R1705&gt;672.8,R1705&lt;=841,M1705&gt;10),('[1]Pricing Schedule'!$F$111+('[1]Pricing Schedule'!$F$113*M1705))*5,
IF(AND(I1705=110000,R1705&gt;1345.6,R1705&lt;=1513.8,M1705&lt;=10),('[1]Pricing Schedule'!$F$103+('[1]Pricing Schedule'!$F$105*M1705))*9,
IF(AND(I1705=110000,R1705&gt;1345.6,R1705&lt;=1513.8,M1705&gt;10),('[1]Pricing Schedule'!$F$111+('[1]Pricing Schedule'!$F$113*M1705))*9,
9999999999)))))))))))))))))))))))))))))))))))))))</f>
        <v>2183320</v>
      </c>
      <c r="T1705" s="48">
        <f>IF(AND(I1705=38000,R1705&lt;=4.5,M1705&gt;8),'[1]Pricing Schedule'!$J$9,
IF(AND(I1705=38000,R1705&lt;=4.5,M1705&lt;=8),'[1]Pricing Schedule'!$J$36,
IF(AND(I1705=38000,R1705&gt;4.5,R1705&lt;=9,M1705&gt;8),'[1]Pricing Schedule'!$J$18,
IF(AND(I1705=38000,R1705&gt;4.5,R1705&lt;=9,M1705&lt;=8),'[1]Pricing Schedule'!$J$36,
IF(AND(I1705=38000,R1705&gt;9,R1705&lt;=12.8,M1705&gt;8),'[1]Pricing Schedule'!$J$27,
IF(AND(I1705=38000,R1705&gt;9,R1705&lt;=12.8,M1705&lt;=8),'[1]Pricing Schedule'!$J$36,
IF(AND(I1705=38000,R1705&gt;12.8,R1705&lt;=22.8),'[1]Pricing Schedule'!$J$36,
IF(AND(I1705=38000,R1705&gt;22.8,R1705&lt;=30.2),'[1]Pricing Schedule'!$J$45,
IF(AND(I1705=38000,R1705&gt;30.2,R1705&lt;=45.9),'[1]Pricing Schedule'!$J$54,
IF(AND(I1705=38000,R1705&gt;45.9,R1705&lt;=123.4),'[1]Pricing Schedule'!$J$97,
IF(AND(I1705=38000,R1705&gt;123.4,R1705&lt;=168.2,M1705&lt;=10),'[1]Pricing Schedule'!$J$105,
IF(AND(I1705=38000,R1705&gt;123.4,R1705&lt;=168.2,M1705&gt;10),'[1]Pricing Schedule'!$J$113,
IF(AND(I1705=38000,R1705&gt;168.2,R1705&lt;=336.4,M1705&lt;=10),('[1]Pricing Schedule'!$J$105),
IF(AND(I1705=38000,R1705&gt;168.2,R1705&lt;=336.4,M1705&gt;10),('[1]Pricing Schedule'!$J$113),
IF(AND(I1705=38000,R1705&gt;336.4,R1705&lt;=504.6,M1705&lt;=10),('[1]Pricing Schedule'!$J$105),
IF(AND(I1705=38000,R1705&gt;336.4,R1705&lt;=504.6,M1705&gt;10),('[1]Pricing Schedule'!$J$113),
IF(AND(I1705=38000,R1705&gt;504.6,R1705&lt;=672.8,M1705&lt;=10),('[1]Pricing Schedule'!$J$105),
IF(AND(I1705=38000,R1705&gt;504.6,R1705&lt;=672.8,M1705&gt;10),('[1]Pricing Schedule'!$J$113),
IF(AND(I1705=110000,R1705&lt;=12.8,M1705&gt;2),'[1]Pricing Schedule'!$J$63,
IF(AND(I1705=110000,R1705&lt;=12.8,M1705&lt;=2),'[1]Pricing Schedule'!$J$97,
IF(AND(I1705=110000,R1705&gt;12.8,R1705&lt;=22.8,M1705&gt;3),'[1]Pricing Schedule'!$J$72,
IF(AND(I1705=110000,R1705&gt;12.8,R1705&lt;=22.8,M1705&lt;=3),'[1]Pricing Schedule'!$J$97,
IF(AND(I1705=110000,R1705&gt;22.8,R1705&lt;=30.2),'[1]Pricing Schedule'!$J$81,
IF(AND(I1705=110000,R1705&gt;30.2,R1705&lt;=45.9),'[1]Pricing Schedule'!$J$90,
IF(AND(I1705=110000,R1705&gt;45.9,R1705&lt;=123.4),'[1]Pricing Schedule'!$J$97,
IF(AND(I1705=110000,R1705&gt;123.4,R1705&lt;=168.2,M1705&lt;=10),'[1]Pricing Schedule'!$J$105,
IF(AND(I1705=110000,R1705&gt;123.4,R1705&lt;=168.2,M1705&gt;10),'[1]Pricing Schedule'!$J$113,
IF(AND(I1705=110000,R1705&gt;168.2,R1705&lt;=336.2,M1705&lt;=10),('[1]Pricing Schedule'!$J$105),
IF(AND(I1705=110000,R1705&gt;168.2,R1705&lt;=336.2,M1705&gt;10),('[1]Pricing Schedule'!$J$113),
IF(AND(I1705=110000,R1705&gt;336.4,R1705&lt;=504.6,M1705&lt;=10),('[1]Pricing Schedule'!$J$105),
IF(AND(I1705=110000,R1705&gt;336.4,R1705&lt;=504.6,M1705&gt;10),('[1]Pricing Schedule'!$J$113),
IF(AND(I1705=110000,R1705&gt;504.6,R1705&lt;=672.8,M1705&lt;=10),('[1]Pricing Schedule'!$J$105),
IF(AND(I1705=110000,R1705&gt;504.6,R1705&lt;=672.8,M1705&gt;10),('[1]Pricing Schedule'!$J$113),
IF(AND(I1705=110000,R1705&gt;672.8,R1705&lt;=841,M1705&lt;=10),('[1]Pricing Schedule'!$J$105),
IF(AND(I1705=110000,R1705&gt;672.8,R1705&lt;=841,M1705&gt;10),('[1]Pricing Schedule'!$J$113),
IF(AND(I1705=110000,R1705&gt;1682,R1705&lt;=1850.2,M1705&lt;=10),('[1]Pricing Schedule'!$J$105),
IF(AND(I1705=110000,R1705&gt;1682,R1705&lt;=1850.2,M1705&gt;10),('[1]Pricing Schedule'!$J$113),
IF(AND(I1705=110000,R1705&gt;2018.4,R1705&lt;=2186.6,M1705&lt;=10),('[1]Pricing Schedule'!$J$105),
IF(AND(I1705=110000,R1705&gt;2018.4,R1705&lt;=2186.6,M1705&gt;10),('[1]Pricing Schedule'!$J$113),999999999)))))))))))))))))))))))))))))))))))))))</f>
        <v>11</v>
      </c>
      <c r="U1705" s="49">
        <f t="shared" si="162"/>
        <v>43319.841269841265</v>
      </c>
      <c r="V1705" s="50">
        <f t="shared" si="163"/>
        <v>23.084110437315651</v>
      </c>
      <c r="W1705" s="13"/>
      <c r="X1705" s="13"/>
      <c r="Y1705" s="23">
        <v>73</v>
      </c>
      <c r="Z1705" s="23">
        <v>302</v>
      </c>
      <c r="AR1705" s="51"/>
    </row>
    <row r="1706" spans="1:44">
      <c r="A1706" s="23">
        <v>1708</v>
      </c>
      <c r="B1706" s="23">
        <v>1708</v>
      </c>
      <c r="C1706" s="23" t="s">
        <v>2413</v>
      </c>
      <c r="D1706" s="23" t="s">
        <v>280</v>
      </c>
      <c r="E1706" s="23" t="s">
        <v>280</v>
      </c>
      <c r="F1706" s="23" t="s">
        <v>281</v>
      </c>
      <c r="G1706" s="23" t="s">
        <v>282</v>
      </c>
      <c r="H1706" s="23" t="s">
        <v>133</v>
      </c>
      <c r="I1706" s="13">
        <v>110000</v>
      </c>
      <c r="J1706" s="13">
        <v>110000</v>
      </c>
      <c r="K1706" s="23" t="s">
        <v>134</v>
      </c>
      <c r="L1706" s="24">
        <v>8.0350000000000001</v>
      </c>
      <c r="M1706" s="37">
        <f t="shared" si="158"/>
        <v>9</v>
      </c>
      <c r="N1706" s="24">
        <v>3.5630000000000002</v>
      </c>
      <c r="O1706" s="13">
        <v>3</v>
      </c>
      <c r="P1706" s="36">
        <f t="shared" si="159"/>
        <v>2.67225</v>
      </c>
      <c r="Q1706" s="38">
        <f t="shared" si="160"/>
        <v>16.8</v>
      </c>
      <c r="R1706" s="37">
        <f t="shared" si="161"/>
        <v>16.8</v>
      </c>
      <c r="S1706" s="39">
        <f>IF(AND(I1706=38000,R1706&lt;=4.5,M1706&gt;8),'[1]Pricing Schedule'!$F$8+('[1]Pricing Schedule'!$F$9*M1706),
IF(AND(I1706=38000,R1706&lt;=4.5,M1706&lt;=8),'[1]Pricing Schedule'!$F$34+('[1]Pricing Schedule'!$F$36*M1706),
IF(AND(I1706=38000,R1706&gt;4.5,R1706&lt;=9,M1706&gt;8),'[1]Pricing Schedule'!$F$17+('[1]Pricing Schedule'!$F$18*M1706),
IF(AND(I1706=38000,R1706&gt;4.5,R1706&lt;=9,M1706&lt;=8),'[1]Pricing Schedule'!$F$34+('[1]Pricing Schedule'!$F$36*M1706),
IF(AND(I1706=38000,R1706&gt;9,R1706&lt;=12.8,M1706&gt;8),'[1]Pricing Schedule'!$F$26+('[1]Pricing Schedule'!$F$27*M1706),
IF(AND(I1706=38000,R1706&gt;9,R1706&lt;=12.8,M1706&lt;=8),'[1]Pricing Schedule'!$F$34+('[1]Pricing Schedule'!$F$36*M1706),
IF(AND(I1706=38000,R1706&gt;12.8,R1706&lt;=22.8),'[1]Pricing Schedule'!$F$34+('[1]Pricing Schedule'!$F$36*M1706),
IF(AND(I1706=38000,R1706&gt;22.8,R1706&lt;=30.2),'[1]Pricing Schedule'!$F$43+('[1]Pricing Schedule'!$F$45*M1706),
IF(AND(I1706=38000,R1706&gt;30.2,R1706&lt;=45.9),'[1]Pricing Schedule'!$F$52+('[1]Pricing Schedule'!$F$54*M1706),
IF(AND(I1706=38000,R1706&gt;45.9,R1706&lt;=123.4),'[1]Pricing Schedule'!$F$96+('[1]Pricing Schedule'!$F$97*M1706),
IF(AND(I1706=38000,R1706&gt;123.4,R1706&lt;=168.2,M1706&lt;=10),'[1]Pricing Schedule'!$F$103+('[1]Pricing Schedule'!$F$105*M1706),
IF(AND(I1706=38000,R1706&gt;123.4,R1706&lt;=168.2,M1706&gt;10),'[1]Pricing Schedule'!$F$111+('[1]Pricing Schedule'!$F$113*M1706),
IF(AND(I1706=38000,R1706&gt;157.4,R1706&lt;=336.4,M1706&lt;=10),('[1]Pricing Schedule'!$F$103+('[1]Pricing Schedule'!$F$105*M1706))*2,
IF(AND(I1706=38000,R1706&gt;157.4,R1706&lt;=336.4,M1706&gt;10),('[1]Pricing Schedule'!$F$111+('[1]Pricing Schedule'!$F$113*M1706))*2,
IF(AND(I1706=38000,R1706&gt;314.8,R1706&lt;=504.6,M1706&lt;=10),('[1]Pricing Schedule'!$F$103+('[1]Pricing Schedule'!$F$105*M1706))*3,
IF(AND(I1706=38000,R1706&gt;314.8,R1706&lt;=504.6,M1706&gt;10),('[1]Pricing Schedule'!$F$111+('[1]Pricing Schedule'!$F$113*M1706))*3,
IF(AND(I1706=38000,R1706&gt;472.2,R1706&lt;=672.8,M1706&lt;=10),('[1]Pricing Schedule'!$F$103+('[1]Pricing Schedule'!$F$105*M1706))*4,
IF(AND(I1706=38000,R1706&gt;472.2,R1706&lt;=672.8,M1706&gt;10),('[1]Pricing Schedule'!$F$111+('[1]Pricing Schedule'!$F$113*M1706))*4,
IF(AND(I1706=110000,R1706&lt;=12.8,M1706&gt;2),'[1]Pricing Schedule'!$F$62+('[1]Pricing Schedule'!$F$63*M1706),
IF(AND(I1706=110000,R1706&lt;=12.8,M1706&lt;=2),'[1]Pricing Schedule'!$F$96+('[1]Pricing Schedule'!$F$97*M1706),
IF(AND(I1706=110000,R1706&gt;12.8,R1706&lt;=22.8,M1706&gt;3),'[1]Pricing Schedule'!$F$71+('[1]Pricing Schedule'!$F$72*M1706),
IF(AND(I1706=110000,R1706&gt;12.8,R1706&lt;=22.8,M1706&lt;=3),'[1]Pricing Schedule'!$F$96+('[1]Pricing Schedule'!$F$97*M1706),
IF(AND(I1706=110000,R1706&gt;22.8,R1706&lt;=30.2),'[1]Pricing Schedule'!$F$80+('[1]Pricing Schedule'!$F$81*M1706),
IF(AND(I1706=110000,R1706&gt;30.2,R1706&lt;=45.9),'[1]Pricing Schedule'!$F$89+('[1]Pricing Schedule'!$F$90*M1706),
IF(AND(I1706=110000,R1706&gt;45.9,R1706&lt;=123.4),'[1]Pricing Schedule'!$F$96+('[1]Pricing Schedule'!$F$97*M1706),
IF(AND(I1706=110000,R1706&gt;123.4,R1706&lt;=168.2,M1706&lt;=10),'[1]Pricing Schedule'!$F$103+('[1]Pricing Schedule'!$F$105*M1706),
IF(AND(I1706=110000,R1706&gt;123.4,R1706&lt;=168.2,M1706&gt;10),'[1]Pricing Schedule'!$F$111+('[1]Pricing Schedule'!$F$113*M1706),
IF(AND(I1706=110000,R1706&gt;168.2,R1706&lt;=336.4,M1706&lt;=10),('[1]Pricing Schedule'!$F$103+('[1]Pricing Schedule'!$F$105*M1706))*2,
IF(AND(I1706=110000,R1706&gt;168.2,R1706&lt;=336.4,M1706&gt;10),('[1]Pricing Schedule'!$F$111+('[1]Pricing Schedule'!$F$113*M1706))*2,
IF(AND(I1706=110000,R1706&gt;336.4,R1706&lt;=504.6,M1706&lt;=10),('[1]Pricing Schedule'!$F$103+('[1]Pricing Schedule'!$F$105*M1706))*3,
IF(AND(I1706=110000,R1706&gt;336.4,R1706&lt;=504.6,M1706&gt;10),('[1]Pricing Schedule'!$F$111+('[1]Pricing Schedule'!$F$113*M1706))*3,
IF(AND(I1706=110000,R1706&gt;504.6,R1706&lt;=672.8,M1706&lt;=10),('[1]Pricing Schedule'!$F$103+('[1]Pricing Schedule'!$F$105*M1706))*4,
IF(AND(I1706=110000,R1706&gt;504.6,R1706&lt;=672.8,M1706&gt;10),('[1]Pricing Schedule'!$F$111+('[1]Pricing Schedule'!$F$113*M1706))*4,
IF(AND(I1706=110000,R1706&gt;672.8,R1706&lt;=841,M1706&lt;=10),('[1]Pricing Schedule'!$F$103+('[1]Pricing Schedule'!$F$105*M1706))*5,
IF(AND(I1706=110000,R1706&gt;672.8,R1706&lt;=841,M1706&gt;10),('[1]Pricing Schedule'!$F$111+('[1]Pricing Schedule'!$F$113*M1706))*5,
IF(AND(I1706=110000,R1706&gt;672.8,R1706&lt;=841,M1706&lt;=10),('[1]Pricing Schedule'!$F$103+('[1]Pricing Schedule'!$F$105*M1706))*5,
IF(AND(I1706=110000,R1706&gt;672.8,R1706&lt;=841,M1706&gt;10),('[1]Pricing Schedule'!$F$111+('[1]Pricing Schedule'!$F$113*M1706))*5,
IF(AND(I1706=110000,R1706&gt;1345.6,R1706&lt;=1513.8,M1706&lt;=10),('[1]Pricing Schedule'!$F$103+('[1]Pricing Schedule'!$F$105*M1706))*9,
IF(AND(I1706=110000,R1706&gt;1345.6,R1706&lt;=1513.8,M1706&gt;10),('[1]Pricing Schedule'!$F$111+('[1]Pricing Schedule'!$F$113*M1706))*9,
9999999999)))))))))))))))))))))))))))))))))))))))</f>
        <v>2227140</v>
      </c>
      <c r="T1706" s="21">
        <f>IF(AND(I1706=38000,R1706&lt;=4.5,M1706&gt;8),'[1]Pricing Schedule'!$J$9,
IF(AND(I1706=38000,R1706&lt;=4.5,M1706&lt;=8),'[1]Pricing Schedule'!$J$36,
IF(AND(I1706=38000,R1706&gt;4.5,R1706&lt;=9,M1706&gt;8),'[1]Pricing Schedule'!$J$18,
IF(AND(I1706=38000,R1706&gt;4.5,R1706&lt;=9,M1706&lt;=8),'[1]Pricing Schedule'!$J$36,
IF(AND(I1706=38000,R1706&gt;9,R1706&lt;=12.8,M1706&gt;8),'[1]Pricing Schedule'!$J$27,
IF(AND(I1706=38000,R1706&gt;9,R1706&lt;=12.8,M1706&lt;=8),'[1]Pricing Schedule'!$J$36,
IF(AND(I1706=38000,R1706&gt;12.8,R1706&lt;=22.8),'[1]Pricing Schedule'!$J$36,
IF(AND(I1706=38000,R1706&gt;22.8,R1706&lt;=30.2),'[1]Pricing Schedule'!$J$45,
IF(AND(I1706=38000,R1706&gt;30.2,R1706&lt;=45.9),'[1]Pricing Schedule'!$J$54,
IF(AND(I1706=38000,R1706&gt;45.9,R1706&lt;=123.4),'[1]Pricing Schedule'!$J$97,
IF(AND(I1706=38000,R1706&gt;123.4,R1706&lt;=168.2,M1706&lt;=10),'[1]Pricing Schedule'!$J$105,
IF(AND(I1706=38000,R1706&gt;123.4,R1706&lt;=168.2,M1706&gt;10),'[1]Pricing Schedule'!$J$113,
IF(AND(I1706=38000,R1706&gt;168.2,R1706&lt;=336.4,M1706&lt;=10),('[1]Pricing Schedule'!$J$105),
IF(AND(I1706=38000,R1706&gt;168.2,R1706&lt;=336.4,M1706&gt;10),('[1]Pricing Schedule'!$J$113),
IF(AND(I1706=38000,R1706&gt;336.4,R1706&lt;=504.6,M1706&lt;=10),('[1]Pricing Schedule'!$J$105),
IF(AND(I1706=38000,R1706&gt;336.4,R1706&lt;=504.6,M1706&gt;10),('[1]Pricing Schedule'!$J$113),
IF(AND(I1706=38000,R1706&gt;504.6,R1706&lt;=672.8,M1706&lt;=10),('[1]Pricing Schedule'!$J$105),
IF(AND(I1706=38000,R1706&gt;504.6,R1706&lt;=672.8,M1706&gt;10),('[1]Pricing Schedule'!$J$113),
IF(AND(I1706=110000,R1706&lt;=12.8,M1706&gt;2),'[1]Pricing Schedule'!$J$63,
IF(AND(I1706=110000,R1706&lt;=12.8,M1706&lt;=2),'[1]Pricing Schedule'!$J$97,
IF(AND(I1706=110000,R1706&gt;12.8,R1706&lt;=22.8,M1706&gt;3),'[1]Pricing Schedule'!$J$72,
IF(AND(I1706=110000,R1706&gt;12.8,R1706&lt;=22.8,M1706&lt;=3),'[1]Pricing Schedule'!$J$97,
IF(AND(I1706=110000,R1706&gt;22.8,R1706&lt;=30.2),'[1]Pricing Schedule'!$J$81,
IF(AND(I1706=110000,R1706&gt;30.2,R1706&lt;=45.9),'[1]Pricing Schedule'!$J$90,
IF(AND(I1706=110000,R1706&gt;45.9,R1706&lt;=123.4),'[1]Pricing Schedule'!$J$97,
IF(AND(I1706=110000,R1706&gt;123.4,R1706&lt;=168.2,M1706&lt;=10),'[1]Pricing Schedule'!$J$105,
IF(AND(I1706=110000,R1706&gt;123.4,R1706&lt;=168.2,M1706&gt;10),'[1]Pricing Schedule'!$J$113,
IF(AND(I1706=110000,R1706&gt;168.2,R1706&lt;=336.2,M1706&lt;=10),('[1]Pricing Schedule'!$J$105),
IF(AND(I1706=110000,R1706&gt;168.2,R1706&lt;=336.2,M1706&gt;10),('[1]Pricing Schedule'!$J$113),
IF(AND(I1706=110000,R1706&gt;336.4,R1706&lt;=504.6,M1706&lt;=10),('[1]Pricing Schedule'!$J$105),
IF(AND(I1706=110000,R1706&gt;336.4,R1706&lt;=504.6,M1706&gt;10),('[1]Pricing Schedule'!$J$113),
IF(AND(I1706=110000,R1706&gt;504.6,R1706&lt;=672.8,M1706&lt;=10),('[1]Pricing Schedule'!$J$105),
IF(AND(I1706=110000,R1706&gt;504.6,R1706&lt;=672.8,M1706&gt;10),('[1]Pricing Schedule'!$J$113),
IF(AND(I1706=110000,R1706&gt;672.8,R1706&lt;=841,M1706&lt;=10),('[1]Pricing Schedule'!$J$105),
IF(AND(I1706=110000,R1706&gt;672.8,R1706&lt;=841,M1706&gt;10),('[1]Pricing Schedule'!$J$113),
IF(AND(I1706=110000,R1706&gt;1682,R1706&lt;=1850.2,M1706&lt;=10),('[1]Pricing Schedule'!$J$105),
IF(AND(I1706=110000,R1706&gt;1682,R1706&lt;=1850.2,M1706&gt;10),('[1]Pricing Schedule'!$J$113),
IF(AND(I1706=110000,R1706&gt;2018.4,R1706&lt;=2186.6,M1706&lt;=10),('[1]Pricing Schedule'!$J$105),
IF(AND(I1706=110000,R1706&gt;2018.4,R1706&lt;=2186.6,M1706&gt;10),('[1]Pricing Schedule'!$J$113),999999999)))))))))))))))))))))))))))))))))))))))</f>
        <v>8</v>
      </c>
      <c r="U1706" s="40">
        <f t="shared" si="162"/>
        <v>132567.85714285713</v>
      </c>
      <c r="V1706" s="41">
        <f t="shared" si="163"/>
        <v>7.5433066623562057</v>
      </c>
      <c r="Y1706" s="23">
        <v>272</v>
      </c>
      <c r="Z1706" s="23">
        <v>75</v>
      </c>
      <c r="AD1706" s="13"/>
      <c r="AE1706" s="13"/>
      <c r="AF1706" s="13"/>
      <c r="AR1706" s="35"/>
    </row>
    <row r="1707" spans="1:44">
      <c r="A1707" s="23">
        <v>1709</v>
      </c>
      <c r="B1707" s="23">
        <v>1709</v>
      </c>
      <c r="C1707" s="23" t="s">
        <v>2414</v>
      </c>
      <c r="D1707" s="23" t="s">
        <v>280</v>
      </c>
      <c r="E1707" s="23" t="s">
        <v>280</v>
      </c>
      <c r="F1707" s="23" t="s">
        <v>1351</v>
      </c>
      <c r="G1707" s="23" t="s">
        <v>1352</v>
      </c>
      <c r="H1707" s="23" t="s">
        <v>113</v>
      </c>
      <c r="I1707" s="13">
        <v>38000</v>
      </c>
      <c r="J1707" s="13">
        <v>38000</v>
      </c>
      <c r="K1707" s="23" t="s">
        <v>119</v>
      </c>
      <c r="L1707" s="24">
        <v>8.2289999999999992</v>
      </c>
      <c r="M1707" s="37">
        <f t="shared" si="158"/>
        <v>9</v>
      </c>
      <c r="N1707" s="24">
        <v>1.111</v>
      </c>
      <c r="O1707" s="13">
        <v>3</v>
      </c>
      <c r="P1707" s="36">
        <f t="shared" si="159"/>
        <v>1.111</v>
      </c>
      <c r="Q1707" s="38">
        <f t="shared" si="160"/>
        <v>4.2</v>
      </c>
      <c r="R1707" s="37">
        <f t="shared" si="161"/>
        <v>4.2</v>
      </c>
      <c r="S1707" s="39">
        <f>IF(AND(I1707=38000,R1707&lt;=4.5,M1707&gt;8),'[1]Pricing Schedule'!$F$8+('[1]Pricing Schedule'!$F$9*M1707),
IF(AND(I1707=38000,R1707&lt;=4.5,M1707&lt;=8),'[1]Pricing Schedule'!$F$34+('[1]Pricing Schedule'!$F$36*M1707),
IF(AND(I1707=38000,R1707&gt;4.5,R1707&lt;=9,M1707&gt;8),'[1]Pricing Schedule'!$F$17+('[1]Pricing Schedule'!$F$18*M1707),
IF(AND(I1707=38000,R1707&gt;4.5,R1707&lt;=9,M1707&lt;=8),'[1]Pricing Schedule'!$F$34+('[1]Pricing Schedule'!$F$36*M1707),
IF(AND(I1707=38000,R1707&gt;9,R1707&lt;=12.8,M1707&gt;8),'[1]Pricing Schedule'!$F$26+('[1]Pricing Schedule'!$F$27*M1707),
IF(AND(I1707=38000,R1707&gt;9,R1707&lt;=12.8,M1707&lt;=8),'[1]Pricing Schedule'!$F$34+('[1]Pricing Schedule'!$F$36*M1707),
IF(AND(I1707=38000,R1707&gt;12.8,R1707&lt;=22.8),'[1]Pricing Schedule'!$F$34+('[1]Pricing Schedule'!$F$36*M1707),
IF(AND(I1707=38000,R1707&gt;22.8,R1707&lt;=30.2),'[1]Pricing Schedule'!$F$43+('[1]Pricing Schedule'!$F$45*M1707),
IF(AND(I1707=38000,R1707&gt;30.2,R1707&lt;=45.9),'[1]Pricing Schedule'!$F$52+('[1]Pricing Schedule'!$F$54*M1707),
IF(AND(I1707=38000,R1707&gt;45.9,R1707&lt;=123.4),'[1]Pricing Schedule'!$F$96+('[1]Pricing Schedule'!$F$97*M1707),
IF(AND(I1707=38000,R1707&gt;123.4,R1707&lt;=168.2,M1707&lt;=10),'[1]Pricing Schedule'!$F$103+('[1]Pricing Schedule'!$F$105*M1707),
IF(AND(I1707=38000,R1707&gt;123.4,R1707&lt;=168.2,M1707&gt;10),'[1]Pricing Schedule'!$F$111+('[1]Pricing Schedule'!$F$113*M1707),
IF(AND(I1707=38000,R1707&gt;157.4,R1707&lt;=336.4,M1707&lt;=10),('[1]Pricing Schedule'!$F$103+('[1]Pricing Schedule'!$F$105*M1707))*2,
IF(AND(I1707=38000,R1707&gt;157.4,R1707&lt;=336.4,M1707&gt;10),('[1]Pricing Schedule'!$F$111+('[1]Pricing Schedule'!$F$113*M1707))*2,
IF(AND(I1707=38000,R1707&gt;314.8,R1707&lt;=504.6,M1707&lt;=10),('[1]Pricing Schedule'!$F$103+('[1]Pricing Schedule'!$F$105*M1707))*3,
IF(AND(I1707=38000,R1707&gt;314.8,R1707&lt;=504.6,M1707&gt;10),('[1]Pricing Schedule'!$F$111+('[1]Pricing Schedule'!$F$113*M1707))*3,
IF(AND(I1707=38000,R1707&gt;472.2,R1707&lt;=672.8,M1707&lt;=10),('[1]Pricing Schedule'!$F$103+('[1]Pricing Schedule'!$F$105*M1707))*4,
IF(AND(I1707=38000,R1707&gt;472.2,R1707&lt;=672.8,M1707&gt;10),('[1]Pricing Schedule'!$F$111+('[1]Pricing Schedule'!$F$113*M1707))*4,
IF(AND(I1707=110000,R1707&lt;=12.8,M1707&gt;2),'[1]Pricing Schedule'!$F$62+('[1]Pricing Schedule'!$F$63*M1707),
IF(AND(I1707=110000,R1707&lt;=12.8,M1707&lt;=2),'[1]Pricing Schedule'!$F$96+('[1]Pricing Schedule'!$F$97*M1707),
IF(AND(I1707=110000,R1707&gt;12.8,R1707&lt;=22.8,M1707&gt;3),'[1]Pricing Schedule'!$F$71+('[1]Pricing Schedule'!$F$72*M1707),
IF(AND(I1707=110000,R1707&gt;12.8,R1707&lt;=22.8,M1707&lt;=3),'[1]Pricing Schedule'!$F$96+('[1]Pricing Schedule'!$F$97*M1707),
IF(AND(I1707=110000,R1707&gt;22.8,R1707&lt;=30.2),'[1]Pricing Schedule'!$F$80+('[1]Pricing Schedule'!$F$81*M1707),
IF(AND(I1707=110000,R1707&gt;30.2,R1707&lt;=45.9),'[1]Pricing Schedule'!$F$89+('[1]Pricing Schedule'!$F$90*M1707),
IF(AND(I1707=110000,R1707&gt;45.9,R1707&lt;=123.4),'[1]Pricing Schedule'!$F$96+('[1]Pricing Schedule'!$F$97*M1707),
IF(AND(I1707=110000,R1707&gt;123.4,R1707&lt;=168.2,M1707&lt;=10),'[1]Pricing Schedule'!$F$103+('[1]Pricing Schedule'!$F$105*M1707),
IF(AND(I1707=110000,R1707&gt;123.4,R1707&lt;=168.2,M1707&gt;10),'[1]Pricing Schedule'!$F$111+('[1]Pricing Schedule'!$F$113*M1707),
IF(AND(I1707=110000,R1707&gt;168.2,R1707&lt;=336.4,M1707&lt;=10),('[1]Pricing Schedule'!$F$103+('[1]Pricing Schedule'!$F$105*M1707))*2,
IF(AND(I1707=110000,R1707&gt;168.2,R1707&lt;=336.4,M1707&gt;10),('[1]Pricing Schedule'!$F$111+('[1]Pricing Schedule'!$F$113*M1707))*2,
IF(AND(I1707=110000,R1707&gt;336.4,R1707&lt;=504.6,M1707&lt;=10),('[1]Pricing Schedule'!$F$103+('[1]Pricing Schedule'!$F$105*M1707))*3,
IF(AND(I1707=110000,R1707&gt;336.4,R1707&lt;=504.6,M1707&gt;10),('[1]Pricing Schedule'!$F$111+('[1]Pricing Schedule'!$F$113*M1707))*3,
IF(AND(I1707=110000,R1707&gt;504.6,R1707&lt;=672.8,M1707&lt;=10),('[1]Pricing Schedule'!$F$103+('[1]Pricing Schedule'!$F$105*M1707))*4,
IF(AND(I1707=110000,R1707&gt;504.6,R1707&lt;=672.8,M1707&gt;10),('[1]Pricing Schedule'!$F$111+('[1]Pricing Schedule'!$F$113*M1707))*4,
IF(AND(I1707=110000,R1707&gt;672.8,R1707&lt;=841,M1707&lt;=10),('[1]Pricing Schedule'!$F$103+('[1]Pricing Schedule'!$F$105*M1707))*5,
IF(AND(I1707=110000,R1707&gt;672.8,R1707&lt;=841,M1707&gt;10),('[1]Pricing Schedule'!$F$111+('[1]Pricing Schedule'!$F$113*M1707))*5,
IF(AND(I1707=110000,R1707&gt;672.8,R1707&lt;=841,M1707&lt;=10),('[1]Pricing Schedule'!$F$103+('[1]Pricing Schedule'!$F$105*M1707))*5,
IF(AND(I1707=110000,R1707&gt;672.8,R1707&lt;=841,M1707&gt;10),('[1]Pricing Schedule'!$F$111+('[1]Pricing Schedule'!$F$113*M1707))*5,
IF(AND(I1707=110000,R1707&gt;1345.6,R1707&lt;=1513.8,M1707&lt;=10),('[1]Pricing Schedule'!$F$103+('[1]Pricing Schedule'!$F$105*M1707))*9,
IF(AND(I1707=110000,R1707&gt;1345.6,R1707&lt;=1513.8,M1707&gt;10),('[1]Pricing Schedule'!$F$111+('[1]Pricing Schedule'!$F$113*M1707))*9,
9999999999)))))))))))))))))))))))))))))))))))))))</f>
        <v>1334440</v>
      </c>
      <c r="T1707" s="21">
        <f>IF(AND(I1707=38000,R1707&lt;=4.5,M1707&gt;8),'[1]Pricing Schedule'!$J$9,
IF(AND(I1707=38000,R1707&lt;=4.5,M1707&lt;=8),'[1]Pricing Schedule'!$J$36,
IF(AND(I1707=38000,R1707&gt;4.5,R1707&lt;=9,M1707&gt;8),'[1]Pricing Schedule'!$J$18,
IF(AND(I1707=38000,R1707&gt;4.5,R1707&lt;=9,M1707&lt;=8),'[1]Pricing Schedule'!$J$36,
IF(AND(I1707=38000,R1707&gt;9,R1707&lt;=12.8,M1707&gt;8),'[1]Pricing Schedule'!$J$27,
IF(AND(I1707=38000,R1707&gt;9,R1707&lt;=12.8,M1707&lt;=8),'[1]Pricing Schedule'!$J$36,
IF(AND(I1707=38000,R1707&gt;12.8,R1707&lt;=22.8),'[1]Pricing Schedule'!$J$36,
IF(AND(I1707=38000,R1707&gt;22.8,R1707&lt;=30.2),'[1]Pricing Schedule'!$J$45,
IF(AND(I1707=38000,R1707&gt;30.2,R1707&lt;=45.9),'[1]Pricing Schedule'!$J$54,
IF(AND(I1707=38000,R1707&gt;45.9,R1707&lt;=123.4),'[1]Pricing Schedule'!$J$97,
IF(AND(I1707=38000,R1707&gt;123.4,R1707&lt;=168.2,M1707&lt;=10),'[1]Pricing Schedule'!$J$105,
IF(AND(I1707=38000,R1707&gt;123.4,R1707&lt;=168.2,M1707&gt;10),'[1]Pricing Schedule'!$J$113,
IF(AND(I1707=38000,R1707&gt;168.2,R1707&lt;=336.4,M1707&lt;=10),('[1]Pricing Schedule'!$J$105),
IF(AND(I1707=38000,R1707&gt;168.2,R1707&lt;=336.4,M1707&gt;10),('[1]Pricing Schedule'!$J$113),
IF(AND(I1707=38000,R1707&gt;336.4,R1707&lt;=504.6,M1707&lt;=10),('[1]Pricing Schedule'!$J$105),
IF(AND(I1707=38000,R1707&gt;336.4,R1707&lt;=504.6,M1707&gt;10),('[1]Pricing Schedule'!$J$113),
IF(AND(I1707=38000,R1707&gt;504.6,R1707&lt;=672.8,M1707&lt;=10),('[1]Pricing Schedule'!$J$105),
IF(AND(I1707=38000,R1707&gt;504.6,R1707&lt;=672.8,M1707&gt;10),('[1]Pricing Schedule'!$J$113),
IF(AND(I1707=110000,R1707&lt;=12.8,M1707&gt;2),'[1]Pricing Schedule'!$J$63,
IF(AND(I1707=110000,R1707&lt;=12.8,M1707&lt;=2),'[1]Pricing Schedule'!$J$97,
IF(AND(I1707=110000,R1707&gt;12.8,R1707&lt;=22.8,M1707&gt;3),'[1]Pricing Schedule'!$J$72,
IF(AND(I1707=110000,R1707&gt;12.8,R1707&lt;=22.8,M1707&lt;=3),'[1]Pricing Schedule'!$J$97,
IF(AND(I1707=110000,R1707&gt;22.8,R1707&lt;=30.2),'[1]Pricing Schedule'!$J$81,
IF(AND(I1707=110000,R1707&gt;30.2,R1707&lt;=45.9),'[1]Pricing Schedule'!$J$90,
IF(AND(I1707=110000,R1707&gt;45.9,R1707&lt;=123.4),'[1]Pricing Schedule'!$J$97,
IF(AND(I1707=110000,R1707&gt;123.4,R1707&lt;=168.2,M1707&lt;=10),'[1]Pricing Schedule'!$J$105,
IF(AND(I1707=110000,R1707&gt;123.4,R1707&lt;=168.2,M1707&gt;10),'[1]Pricing Schedule'!$J$113,
IF(AND(I1707=110000,R1707&gt;168.2,R1707&lt;=336.2,M1707&lt;=10),('[1]Pricing Schedule'!$J$105),
IF(AND(I1707=110000,R1707&gt;168.2,R1707&lt;=336.2,M1707&gt;10),('[1]Pricing Schedule'!$J$113),
IF(AND(I1707=110000,R1707&gt;336.4,R1707&lt;=504.6,M1707&lt;=10),('[1]Pricing Schedule'!$J$105),
IF(AND(I1707=110000,R1707&gt;336.4,R1707&lt;=504.6,M1707&gt;10),('[1]Pricing Schedule'!$J$113),
IF(AND(I1707=110000,R1707&gt;504.6,R1707&lt;=672.8,M1707&lt;=10),('[1]Pricing Schedule'!$J$105),
IF(AND(I1707=110000,R1707&gt;504.6,R1707&lt;=672.8,M1707&gt;10),('[1]Pricing Schedule'!$J$113),
IF(AND(I1707=110000,R1707&gt;672.8,R1707&lt;=841,M1707&lt;=10),('[1]Pricing Schedule'!$J$105),
IF(AND(I1707=110000,R1707&gt;672.8,R1707&lt;=841,M1707&gt;10),('[1]Pricing Schedule'!$J$113),
IF(AND(I1707=110000,R1707&gt;1682,R1707&lt;=1850.2,M1707&lt;=10),('[1]Pricing Schedule'!$J$105),
IF(AND(I1707=110000,R1707&gt;1682,R1707&lt;=1850.2,M1707&gt;10),('[1]Pricing Schedule'!$J$113),
IF(AND(I1707=110000,R1707&gt;2018.4,R1707&lt;=2186.6,M1707&lt;=10),('[1]Pricing Schedule'!$J$105),
IF(AND(I1707=110000,R1707&gt;2018.4,R1707&lt;=2186.6,M1707&gt;10),('[1]Pricing Schedule'!$J$113),999999999)))))))))))))))))))))))))))))))))))))))</f>
        <v>1</v>
      </c>
      <c r="U1707" s="40">
        <f t="shared" si="162"/>
        <v>317723.80952380953</v>
      </c>
      <c r="V1707" s="41">
        <f t="shared" si="163"/>
        <v>3.1473876682353645</v>
      </c>
      <c r="Y1707" s="23">
        <v>178</v>
      </c>
      <c r="Z1707" s="23">
        <v>74</v>
      </c>
      <c r="AD1707" s="13"/>
      <c r="AE1707" s="13"/>
      <c r="AF1707" s="13"/>
      <c r="AR1707" s="35"/>
    </row>
    <row r="1708" spans="1:44">
      <c r="A1708" s="23">
        <v>1710</v>
      </c>
      <c r="B1708" s="23">
        <v>1710</v>
      </c>
      <c r="C1708" s="23" t="s">
        <v>2415</v>
      </c>
      <c r="D1708" s="23" t="s">
        <v>280</v>
      </c>
      <c r="E1708" s="23" t="s">
        <v>280</v>
      </c>
      <c r="F1708" s="23" t="s">
        <v>286</v>
      </c>
      <c r="G1708" s="23" t="s">
        <v>287</v>
      </c>
      <c r="H1708" s="23" t="s">
        <v>113</v>
      </c>
      <c r="I1708" s="13">
        <v>38000</v>
      </c>
      <c r="J1708" s="13">
        <v>38000</v>
      </c>
      <c r="K1708" s="13">
        <v>10000</v>
      </c>
      <c r="L1708" s="24">
        <v>11.682</v>
      </c>
      <c r="M1708" s="37">
        <f t="shared" si="158"/>
        <v>12</v>
      </c>
      <c r="N1708" s="24">
        <v>4.1139999999999999</v>
      </c>
      <c r="O1708" s="13">
        <v>3</v>
      </c>
      <c r="P1708" s="36">
        <f t="shared" si="159"/>
        <v>3.0854999999999997</v>
      </c>
      <c r="Q1708" s="38">
        <f t="shared" si="160"/>
        <v>21</v>
      </c>
      <c r="R1708" s="37">
        <f t="shared" si="161"/>
        <v>21</v>
      </c>
      <c r="S1708" s="39">
        <f>IF(AND(I1708=38000,R1708&lt;=4.5,M1708&gt;8),'[1]Pricing Schedule'!$F$8+('[1]Pricing Schedule'!$F$9*M1708),
IF(AND(I1708=38000,R1708&lt;=4.5,M1708&lt;=8),'[1]Pricing Schedule'!$F$34+('[1]Pricing Schedule'!$F$36*M1708),
IF(AND(I1708=38000,R1708&gt;4.5,R1708&lt;=9,M1708&gt;8),'[1]Pricing Schedule'!$F$17+('[1]Pricing Schedule'!$F$18*M1708),
IF(AND(I1708=38000,R1708&gt;4.5,R1708&lt;=9,M1708&lt;=8),'[1]Pricing Schedule'!$F$34+('[1]Pricing Schedule'!$F$36*M1708),
IF(AND(I1708=38000,R1708&gt;9,R1708&lt;=12.8,M1708&gt;8),'[1]Pricing Schedule'!$F$26+('[1]Pricing Schedule'!$F$27*M1708),
IF(AND(I1708=38000,R1708&gt;9,R1708&lt;=12.8,M1708&lt;=8),'[1]Pricing Schedule'!$F$34+('[1]Pricing Schedule'!$F$36*M1708),
IF(AND(I1708=38000,R1708&gt;12.8,R1708&lt;=22.8),'[1]Pricing Schedule'!$F$34+('[1]Pricing Schedule'!$F$36*M1708),
IF(AND(I1708=38000,R1708&gt;22.8,R1708&lt;=30.2),'[1]Pricing Schedule'!$F$43+('[1]Pricing Schedule'!$F$45*M1708),
IF(AND(I1708=38000,R1708&gt;30.2,R1708&lt;=45.9),'[1]Pricing Schedule'!$F$52+('[1]Pricing Schedule'!$F$54*M1708),
IF(AND(I1708=38000,R1708&gt;45.9,R1708&lt;=123.4),'[1]Pricing Schedule'!$F$96+('[1]Pricing Schedule'!$F$97*M1708),
IF(AND(I1708=38000,R1708&gt;123.4,R1708&lt;=168.2,M1708&lt;=10),'[1]Pricing Schedule'!$F$103+('[1]Pricing Schedule'!$F$105*M1708),
IF(AND(I1708=38000,R1708&gt;123.4,R1708&lt;=168.2,M1708&gt;10),'[1]Pricing Schedule'!$F$111+('[1]Pricing Schedule'!$F$113*M1708),
IF(AND(I1708=38000,R1708&gt;157.4,R1708&lt;=336.4,M1708&lt;=10),('[1]Pricing Schedule'!$F$103+('[1]Pricing Schedule'!$F$105*M1708))*2,
IF(AND(I1708=38000,R1708&gt;157.4,R1708&lt;=336.4,M1708&gt;10),('[1]Pricing Schedule'!$F$111+('[1]Pricing Schedule'!$F$113*M1708))*2,
IF(AND(I1708=38000,R1708&gt;314.8,R1708&lt;=504.6,M1708&lt;=10),('[1]Pricing Schedule'!$F$103+('[1]Pricing Schedule'!$F$105*M1708))*3,
IF(AND(I1708=38000,R1708&gt;314.8,R1708&lt;=504.6,M1708&gt;10),('[1]Pricing Schedule'!$F$111+('[1]Pricing Schedule'!$F$113*M1708))*3,
IF(AND(I1708=38000,R1708&gt;472.2,R1708&lt;=672.8,M1708&lt;=10),('[1]Pricing Schedule'!$F$103+('[1]Pricing Schedule'!$F$105*M1708))*4,
IF(AND(I1708=38000,R1708&gt;472.2,R1708&lt;=672.8,M1708&gt;10),('[1]Pricing Schedule'!$F$111+('[1]Pricing Schedule'!$F$113*M1708))*4,
IF(AND(I1708=110000,R1708&lt;=12.8,M1708&gt;2),'[1]Pricing Schedule'!$F$62+('[1]Pricing Schedule'!$F$63*M1708),
IF(AND(I1708=110000,R1708&lt;=12.8,M1708&lt;=2),'[1]Pricing Schedule'!$F$96+('[1]Pricing Schedule'!$F$97*M1708),
IF(AND(I1708=110000,R1708&gt;12.8,R1708&lt;=22.8,M1708&gt;3),'[1]Pricing Schedule'!$F$71+('[1]Pricing Schedule'!$F$72*M1708),
IF(AND(I1708=110000,R1708&gt;12.8,R1708&lt;=22.8,M1708&lt;=3),'[1]Pricing Schedule'!$F$96+('[1]Pricing Schedule'!$F$97*M1708),
IF(AND(I1708=110000,R1708&gt;22.8,R1708&lt;=30.2),'[1]Pricing Schedule'!$F$80+('[1]Pricing Schedule'!$F$81*M1708),
IF(AND(I1708=110000,R1708&gt;30.2,R1708&lt;=45.9),'[1]Pricing Schedule'!$F$89+('[1]Pricing Schedule'!$F$90*M1708),
IF(AND(I1708=110000,R1708&gt;45.9,R1708&lt;=123.4),'[1]Pricing Schedule'!$F$96+('[1]Pricing Schedule'!$F$97*M1708),
IF(AND(I1708=110000,R1708&gt;123.4,R1708&lt;=168.2,M1708&lt;=10),'[1]Pricing Schedule'!$F$103+('[1]Pricing Schedule'!$F$105*M1708),
IF(AND(I1708=110000,R1708&gt;123.4,R1708&lt;=168.2,M1708&gt;10),'[1]Pricing Schedule'!$F$111+('[1]Pricing Schedule'!$F$113*M1708),
IF(AND(I1708=110000,R1708&gt;168.2,R1708&lt;=336.4,M1708&lt;=10),('[1]Pricing Schedule'!$F$103+('[1]Pricing Schedule'!$F$105*M1708))*2,
IF(AND(I1708=110000,R1708&gt;168.2,R1708&lt;=336.4,M1708&gt;10),('[1]Pricing Schedule'!$F$111+('[1]Pricing Schedule'!$F$113*M1708))*2,
IF(AND(I1708=110000,R1708&gt;336.4,R1708&lt;=504.6,M1708&lt;=10),('[1]Pricing Schedule'!$F$103+('[1]Pricing Schedule'!$F$105*M1708))*3,
IF(AND(I1708=110000,R1708&gt;336.4,R1708&lt;=504.6,M1708&gt;10),('[1]Pricing Schedule'!$F$111+('[1]Pricing Schedule'!$F$113*M1708))*3,
IF(AND(I1708=110000,R1708&gt;504.6,R1708&lt;=672.8,M1708&lt;=10),('[1]Pricing Schedule'!$F$103+('[1]Pricing Schedule'!$F$105*M1708))*4,
IF(AND(I1708=110000,R1708&gt;504.6,R1708&lt;=672.8,M1708&gt;10),('[1]Pricing Schedule'!$F$111+('[1]Pricing Schedule'!$F$113*M1708))*4,
IF(AND(I1708=110000,R1708&gt;672.8,R1708&lt;=841,M1708&lt;=10),('[1]Pricing Schedule'!$F$103+('[1]Pricing Schedule'!$F$105*M1708))*5,
IF(AND(I1708=110000,R1708&gt;672.8,R1708&lt;=841,M1708&gt;10),('[1]Pricing Schedule'!$F$111+('[1]Pricing Schedule'!$F$113*M1708))*5,
IF(AND(I1708=110000,R1708&gt;672.8,R1708&lt;=841,M1708&lt;=10),('[1]Pricing Schedule'!$F$103+('[1]Pricing Schedule'!$F$105*M1708))*5,
IF(AND(I1708=110000,R1708&gt;672.8,R1708&lt;=841,M1708&gt;10),('[1]Pricing Schedule'!$F$111+('[1]Pricing Schedule'!$F$113*M1708))*5,
IF(AND(I1708=110000,R1708&gt;1345.6,R1708&lt;=1513.8,M1708&lt;=10),('[1]Pricing Schedule'!$F$103+('[1]Pricing Schedule'!$F$105*M1708))*9,
IF(AND(I1708=110000,R1708&gt;1345.6,R1708&lt;=1513.8,M1708&gt;10),('[1]Pricing Schedule'!$F$111+('[1]Pricing Schedule'!$F$113*M1708))*9,
9999999999)))))))))))))))))))))))))))))))))))))))</f>
        <v>1191030</v>
      </c>
      <c r="T1708" s="21">
        <f>IF(AND(I1708=38000,R1708&lt;=4.5,M1708&gt;8),'[1]Pricing Schedule'!$J$9,
IF(AND(I1708=38000,R1708&lt;=4.5,M1708&lt;=8),'[1]Pricing Schedule'!$J$36,
IF(AND(I1708=38000,R1708&gt;4.5,R1708&lt;=9,M1708&gt;8),'[1]Pricing Schedule'!$J$18,
IF(AND(I1708=38000,R1708&gt;4.5,R1708&lt;=9,M1708&lt;=8),'[1]Pricing Schedule'!$J$36,
IF(AND(I1708=38000,R1708&gt;9,R1708&lt;=12.8,M1708&gt;8),'[1]Pricing Schedule'!$J$27,
IF(AND(I1708=38000,R1708&gt;9,R1708&lt;=12.8,M1708&lt;=8),'[1]Pricing Schedule'!$J$36,
IF(AND(I1708=38000,R1708&gt;12.8,R1708&lt;=22.8),'[1]Pricing Schedule'!$J$36,
IF(AND(I1708=38000,R1708&gt;22.8,R1708&lt;=30.2),'[1]Pricing Schedule'!$J$45,
IF(AND(I1708=38000,R1708&gt;30.2,R1708&lt;=45.9),'[1]Pricing Schedule'!$J$54,
IF(AND(I1708=38000,R1708&gt;45.9,R1708&lt;=123.4),'[1]Pricing Schedule'!$J$97,
IF(AND(I1708=38000,R1708&gt;123.4,R1708&lt;=168.2,M1708&lt;=10),'[1]Pricing Schedule'!$J$105,
IF(AND(I1708=38000,R1708&gt;123.4,R1708&lt;=168.2,M1708&gt;10),'[1]Pricing Schedule'!$J$113,
IF(AND(I1708=38000,R1708&gt;168.2,R1708&lt;=336.4,M1708&lt;=10),('[1]Pricing Schedule'!$J$105),
IF(AND(I1708=38000,R1708&gt;168.2,R1708&lt;=336.4,M1708&gt;10),('[1]Pricing Schedule'!$J$113),
IF(AND(I1708=38000,R1708&gt;336.4,R1708&lt;=504.6,M1708&lt;=10),('[1]Pricing Schedule'!$J$105),
IF(AND(I1708=38000,R1708&gt;336.4,R1708&lt;=504.6,M1708&gt;10),('[1]Pricing Schedule'!$J$113),
IF(AND(I1708=38000,R1708&gt;504.6,R1708&lt;=672.8,M1708&lt;=10),('[1]Pricing Schedule'!$J$105),
IF(AND(I1708=38000,R1708&gt;504.6,R1708&lt;=672.8,M1708&gt;10),('[1]Pricing Schedule'!$J$113),
IF(AND(I1708=110000,R1708&lt;=12.8,M1708&gt;2),'[1]Pricing Schedule'!$J$63,
IF(AND(I1708=110000,R1708&lt;=12.8,M1708&lt;=2),'[1]Pricing Schedule'!$J$97,
IF(AND(I1708=110000,R1708&gt;12.8,R1708&lt;=22.8,M1708&gt;3),'[1]Pricing Schedule'!$J$72,
IF(AND(I1708=110000,R1708&gt;12.8,R1708&lt;=22.8,M1708&lt;=3),'[1]Pricing Schedule'!$J$97,
IF(AND(I1708=110000,R1708&gt;22.8,R1708&lt;=30.2),'[1]Pricing Schedule'!$J$81,
IF(AND(I1708=110000,R1708&gt;30.2,R1708&lt;=45.9),'[1]Pricing Schedule'!$J$90,
IF(AND(I1708=110000,R1708&gt;45.9,R1708&lt;=123.4),'[1]Pricing Schedule'!$J$97,
IF(AND(I1708=110000,R1708&gt;123.4,R1708&lt;=168.2,M1708&lt;=10),'[1]Pricing Schedule'!$J$105,
IF(AND(I1708=110000,R1708&gt;123.4,R1708&lt;=168.2,M1708&gt;10),'[1]Pricing Schedule'!$J$113,
IF(AND(I1708=110000,R1708&gt;168.2,R1708&lt;=336.2,M1708&lt;=10),('[1]Pricing Schedule'!$J$105),
IF(AND(I1708=110000,R1708&gt;168.2,R1708&lt;=336.2,M1708&gt;10),('[1]Pricing Schedule'!$J$113),
IF(AND(I1708=110000,R1708&gt;336.4,R1708&lt;=504.6,M1708&lt;=10),('[1]Pricing Schedule'!$J$105),
IF(AND(I1708=110000,R1708&gt;336.4,R1708&lt;=504.6,M1708&gt;10),('[1]Pricing Schedule'!$J$113),
IF(AND(I1708=110000,R1708&gt;504.6,R1708&lt;=672.8,M1708&lt;=10),('[1]Pricing Schedule'!$J$105),
IF(AND(I1708=110000,R1708&gt;504.6,R1708&lt;=672.8,M1708&gt;10),('[1]Pricing Schedule'!$J$113),
IF(AND(I1708=110000,R1708&gt;672.8,R1708&lt;=841,M1708&lt;=10),('[1]Pricing Schedule'!$J$105),
IF(AND(I1708=110000,R1708&gt;672.8,R1708&lt;=841,M1708&gt;10),('[1]Pricing Schedule'!$J$113),
IF(AND(I1708=110000,R1708&gt;1682,R1708&lt;=1850.2,M1708&lt;=10),('[1]Pricing Schedule'!$J$105),
IF(AND(I1708=110000,R1708&gt;1682,R1708&lt;=1850.2,M1708&gt;10),('[1]Pricing Schedule'!$J$113),
IF(AND(I1708=110000,R1708&gt;2018.4,R1708&lt;=2186.6,M1708&lt;=10),('[1]Pricing Schedule'!$J$105),
IF(AND(I1708=110000,R1708&gt;2018.4,R1708&lt;=2186.6,M1708&gt;10),('[1]Pricing Schedule'!$J$113),999999999)))))))))))))))))))))))))))))))))))))))</f>
        <v>4</v>
      </c>
      <c r="U1708" s="40">
        <f t="shared" si="162"/>
        <v>56715.714285714283</v>
      </c>
      <c r="V1708" s="41">
        <f t="shared" si="163"/>
        <v>17.631797687715675</v>
      </c>
      <c r="Y1708" s="23">
        <v>178</v>
      </c>
      <c r="Z1708" s="23">
        <v>42</v>
      </c>
      <c r="AD1708" s="13"/>
      <c r="AE1708" s="13"/>
      <c r="AF1708" s="13"/>
      <c r="AR1708" s="35"/>
    </row>
    <row r="1709" spans="1:44">
      <c r="A1709" s="23">
        <v>1711</v>
      </c>
      <c r="B1709" s="23">
        <v>1711</v>
      </c>
      <c r="C1709" s="23" t="s">
        <v>2416</v>
      </c>
      <c r="D1709" s="23" t="s">
        <v>285</v>
      </c>
      <c r="E1709" s="23" t="s">
        <v>285</v>
      </c>
      <c r="F1709" s="23" t="s">
        <v>586</v>
      </c>
      <c r="G1709" s="23" t="s">
        <v>587</v>
      </c>
      <c r="H1709" s="23" t="s">
        <v>113</v>
      </c>
      <c r="I1709" s="13">
        <v>38000</v>
      </c>
      <c r="J1709" s="13">
        <v>38000</v>
      </c>
      <c r="K1709" s="23" t="s">
        <v>119</v>
      </c>
      <c r="L1709" s="24">
        <v>11.708</v>
      </c>
      <c r="M1709" s="37">
        <f t="shared" si="158"/>
        <v>12</v>
      </c>
      <c r="N1709" s="24">
        <v>0.63600000000000001</v>
      </c>
      <c r="O1709" s="13">
        <v>3</v>
      </c>
      <c r="P1709" s="36">
        <f t="shared" si="159"/>
        <v>0.63600000000000001</v>
      </c>
      <c r="Q1709" s="38">
        <f t="shared" si="160"/>
        <v>4.2</v>
      </c>
      <c r="R1709" s="37">
        <f t="shared" si="161"/>
        <v>4.2</v>
      </c>
      <c r="S1709" s="39">
        <f>IF(AND(I1709=38000,R1709&lt;=4.5,M1709&gt;8),'[1]Pricing Schedule'!$F$8+('[1]Pricing Schedule'!$F$9*M1709),
IF(AND(I1709=38000,R1709&lt;=4.5,M1709&lt;=8),'[1]Pricing Schedule'!$F$34+('[1]Pricing Schedule'!$F$36*M1709),
IF(AND(I1709=38000,R1709&gt;4.5,R1709&lt;=9,M1709&gt;8),'[1]Pricing Schedule'!$F$17+('[1]Pricing Schedule'!$F$18*M1709),
IF(AND(I1709=38000,R1709&gt;4.5,R1709&lt;=9,M1709&lt;=8),'[1]Pricing Schedule'!$F$34+('[1]Pricing Schedule'!$F$36*M1709),
IF(AND(I1709=38000,R1709&gt;9,R1709&lt;=12.8,M1709&gt;8),'[1]Pricing Schedule'!$F$26+('[1]Pricing Schedule'!$F$27*M1709),
IF(AND(I1709=38000,R1709&gt;9,R1709&lt;=12.8,M1709&lt;=8),'[1]Pricing Schedule'!$F$34+('[1]Pricing Schedule'!$F$36*M1709),
IF(AND(I1709=38000,R1709&gt;12.8,R1709&lt;=22.8),'[1]Pricing Schedule'!$F$34+('[1]Pricing Schedule'!$F$36*M1709),
IF(AND(I1709=38000,R1709&gt;22.8,R1709&lt;=30.2),'[1]Pricing Schedule'!$F$43+('[1]Pricing Schedule'!$F$45*M1709),
IF(AND(I1709=38000,R1709&gt;30.2,R1709&lt;=45.9),'[1]Pricing Schedule'!$F$52+('[1]Pricing Schedule'!$F$54*M1709),
IF(AND(I1709=38000,R1709&gt;45.9,R1709&lt;=123.4),'[1]Pricing Schedule'!$F$96+('[1]Pricing Schedule'!$F$97*M1709),
IF(AND(I1709=38000,R1709&gt;123.4,R1709&lt;=168.2,M1709&lt;=10),'[1]Pricing Schedule'!$F$103+('[1]Pricing Schedule'!$F$105*M1709),
IF(AND(I1709=38000,R1709&gt;123.4,R1709&lt;=168.2,M1709&gt;10),'[1]Pricing Schedule'!$F$111+('[1]Pricing Schedule'!$F$113*M1709),
IF(AND(I1709=38000,R1709&gt;157.4,R1709&lt;=336.4,M1709&lt;=10),('[1]Pricing Schedule'!$F$103+('[1]Pricing Schedule'!$F$105*M1709))*2,
IF(AND(I1709=38000,R1709&gt;157.4,R1709&lt;=336.4,M1709&gt;10),('[1]Pricing Schedule'!$F$111+('[1]Pricing Schedule'!$F$113*M1709))*2,
IF(AND(I1709=38000,R1709&gt;314.8,R1709&lt;=504.6,M1709&lt;=10),('[1]Pricing Schedule'!$F$103+('[1]Pricing Schedule'!$F$105*M1709))*3,
IF(AND(I1709=38000,R1709&gt;314.8,R1709&lt;=504.6,M1709&gt;10),('[1]Pricing Schedule'!$F$111+('[1]Pricing Schedule'!$F$113*M1709))*3,
IF(AND(I1709=38000,R1709&gt;472.2,R1709&lt;=672.8,M1709&lt;=10),('[1]Pricing Schedule'!$F$103+('[1]Pricing Schedule'!$F$105*M1709))*4,
IF(AND(I1709=38000,R1709&gt;472.2,R1709&lt;=672.8,M1709&gt;10),('[1]Pricing Schedule'!$F$111+('[1]Pricing Schedule'!$F$113*M1709))*4,
IF(AND(I1709=110000,R1709&lt;=12.8,M1709&gt;2),'[1]Pricing Schedule'!$F$62+('[1]Pricing Schedule'!$F$63*M1709),
IF(AND(I1709=110000,R1709&lt;=12.8,M1709&lt;=2),'[1]Pricing Schedule'!$F$96+('[1]Pricing Schedule'!$F$97*M1709),
IF(AND(I1709=110000,R1709&gt;12.8,R1709&lt;=22.8,M1709&gt;3),'[1]Pricing Schedule'!$F$71+('[1]Pricing Schedule'!$F$72*M1709),
IF(AND(I1709=110000,R1709&gt;12.8,R1709&lt;=22.8,M1709&lt;=3),'[1]Pricing Schedule'!$F$96+('[1]Pricing Schedule'!$F$97*M1709),
IF(AND(I1709=110000,R1709&gt;22.8,R1709&lt;=30.2),'[1]Pricing Schedule'!$F$80+('[1]Pricing Schedule'!$F$81*M1709),
IF(AND(I1709=110000,R1709&gt;30.2,R1709&lt;=45.9),'[1]Pricing Schedule'!$F$89+('[1]Pricing Schedule'!$F$90*M1709),
IF(AND(I1709=110000,R1709&gt;45.9,R1709&lt;=123.4),'[1]Pricing Schedule'!$F$96+('[1]Pricing Schedule'!$F$97*M1709),
IF(AND(I1709=110000,R1709&gt;123.4,R1709&lt;=168.2,M1709&lt;=10),'[1]Pricing Schedule'!$F$103+('[1]Pricing Schedule'!$F$105*M1709),
IF(AND(I1709=110000,R1709&gt;123.4,R1709&lt;=168.2,M1709&gt;10),'[1]Pricing Schedule'!$F$111+('[1]Pricing Schedule'!$F$113*M1709),
IF(AND(I1709=110000,R1709&gt;168.2,R1709&lt;=336.4,M1709&lt;=10),('[1]Pricing Schedule'!$F$103+('[1]Pricing Schedule'!$F$105*M1709))*2,
IF(AND(I1709=110000,R1709&gt;168.2,R1709&lt;=336.4,M1709&gt;10),('[1]Pricing Schedule'!$F$111+('[1]Pricing Schedule'!$F$113*M1709))*2,
IF(AND(I1709=110000,R1709&gt;336.4,R1709&lt;=504.6,M1709&lt;=10),('[1]Pricing Schedule'!$F$103+('[1]Pricing Schedule'!$F$105*M1709))*3,
IF(AND(I1709=110000,R1709&gt;336.4,R1709&lt;=504.6,M1709&gt;10),('[1]Pricing Schedule'!$F$111+('[1]Pricing Schedule'!$F$113*M1709))*3,
IF(AND(I1709=110000,R1709&gt;504.6,R1709&lt;=672.8,M1709&lt;=10),('[1]Pricing Schedule'!$F$103+('[1]Pricing Schedule'!$F$105*M1709))*4,
IF(AND(I1709=110000,R1709&gt;504.6,R1709&lt;=672.8,M1709&gt;10),('[1]Pricing Schedule'!$F$111+('[1]Pricing Schedule'!$F$113*M1709))*4,
IF(AND(I1709=110000,R1709&gt;672.8,R1709&lt;=841,M1709&lt;=10),('[1]Pricing Schedule'!$F$103+('[1]Pricing Schedule'!$F$105*M1709))*5,
IF(AND(I1709=110000,R1709&gt;672.8,R1709&lt;=841,M1709&gt;10),('[1]Pricing Schedule'!$F$111+('[1]Pricing Schedule'!$F$113*M1709))*5,
IF(AND(I1709=110000,R1709&gt;672.8,R1709&lt;=841,M1709&lt;=10),('[1]Pricing Schedule'!$F$103+('[1]Pricing Schedule'!$F$105*M1709))*5,
IF(AND(I1709=110000,R1709&gt;672.8,R1709&lt;=841,M1709&gt;10),('[1]Pricing Schedule'!$F$111+('[1]Pricing Schedule'!$F$113*M1709))*5,
IF(AND(I1709=110000,R1709&gt;1345.6,R1709&lt;=1513.8,M1709&lt;=10),('[1]Pricing Schedule'!$F$103+('[1]Pricing Schedule'!$F$105*M1709))*9,
IF(AND(I1709=110000,R1709&gt;1345.6,R1709&lt;=1513.8,M1709&gt;10),('[1]Pricing Schedule'!$F$111+('[1]Pricing Schedule'!$F$113*M1709))*9,
9999999999)))))))))))))))))))))))))))))))))))))))</f>
        <v>1492540</v>
      </c>
      <c r="T1709" s="21">
        <f>IF(AND(I1709=38000,R1709&lt;=4.5,M1709&gt;8),'[1]Pricing Schedule'!$J$9,
IF(AND(I1709=38000,R1709&lt;=4.5,M1709&lt;=8),'[1]Pricing Schedule'!$J$36,
IF(AND(I1709=38000,R1709&gt;4.5,R1709&lt;=9,M1709&gt;8),'[1]Pricing Schedule'!$J$18,
IF(AND(I1709=38000,R1709&gt;4.5,R1709&lt;=9,M1709&lt;=8),'[1]Pricing Schedule'!$J$36,
IF(AND(I1709=38000,R1709&gt;9,R1709&lt;=12.8,M1709&gt;8),'[1]Pricing Schedule'!$J$27,
IF(AND(I1709=38000,R1709&gt;9,R1709&lt;=12.8,M1709&lt;=8),'[1]Pricing Schedule'!$J$36,
IF(AND(I1709=38000,R1709&gt;12.8,R1709&lt;=22.8),'[1]Pricing Schedule'!$J$36,
IF(AND(I1709=38000,R1709&gt;22.8,R1709&lt;=30.2),'[1]Pricing Schedule'!$J$45,
IF(AND(I1709=38000,R1709&gt;30.2,R1709&lt;=45.9),'[1]Pricing Schedule'!$J$54,
IF(AND(I1709=38000,R1709&gt;45.9,R1709&lt;=123.4),'[1]Pricing Schedule'!$J$97,
IF(AND(I1709=38000,R1709&gt;123.4,R1709&lt;=168.2,M1709&lt;=10),'[1]Pricing Schedule'!$J$105,
IF(AND(I1709=38000,R1709&gt;123.4,R1709&lt;=168.2,M1709&gt;10),'[1]Pricing Schedule'!$J$113,
IF(AND(I1709=38000,R1709&gt;168.2,R1709&lt;=336.4,M1709&lt;=10),('[1]Pricing Schedule'!$J$105),
IF(AND(I1709=38000,R1709&gt;168.2,R1709&lt;=336.4,M1709&gt;10),('[1]Pricing Schedule'!$J$113),
IF(AND(I1709=38000,R1709&gt;336.4,R1709&lt;=504.6,M1709&lt;=10),('[1]Pricing Schedule'!$J$105),
IF(AND(I1709=38000,R1709&gt;336.4,R1709&lt;=504.6,M1709&gt;10),('[1]Pricing Schedule'!$J$113),
IF(AND(I1709=38000,R1709&gt;504.6,R1709&lt;=672.8,M1709&lt;=10),('[1]Pricing Schedule'!$J$105),
IF(AND(I1709=38000,R1709&gt;504.6,R1709&lt;=672.8,M1709&gt;10),('[1]Pricing Schedule'!$J$113),
IF(AND(I1709=110000,R1709&lt;=12.8,M1709&gt;2),'[1]Pricing Schedule'!$J$63,
IF(AND(I1709=110000,R1709&lt;=12.8,M1709&lt;=2),'[1]Pricing Schedule'!$J$97,
IF(AND(I1709=110000,R1709&gt;12.8,R1709&lt;=22.8,M1709&gt;3),'[1]Pricing Schedule'!$J$72,
IF(AND(I1709=110000,R1709&gt;12.8,R1709&lt;=22.8,M1709&lt;=3),'[1]Pricing Schedule'!$J$97,
IF(AND(I1709=110000,R1709&gt;22.8,R1709&lt;=30.2),'[1]Pricing Schedule'!$J$81,
IF(AND(I1709=110000,R1709&gt;30.2,R1709&lt;=45.9),'[1]Pricing Schedule'!$J$90,
IF(AND(I1709=110000,R1709&gt;45.9,R1709&lt;=123.4),'[1]Pricing Schedule'!$J$97,
IF(AND(I1709=110000,R1709&gt;123.4,R1709&lt;=168.2,M1709&lt;=10),'[1]Pricing Schedule'!$J$105,
IF(AND(I1709=110000,R1709&gt;123.4,R1709&lt;=168.2,M1709&gt;10),'[1]Pricing Schedule'!$J$113,
IF(AND(I1709=110000,R1709&gt;168.2,R1709&lt;=336.2,M1709&lt;=10),('[1]Pricing Schedule'!$J$105),
IF(AND(I1709=110000,R1709&gt;168.2,R1709&lt;=336.2,M1709&gt;10),('[1]Pricing Schedule'!$J$113),
IF(AND(I1709=110000,R1709&gt;336.4,R1709&lt;=504.6,M1709&lt;=10),('[1]Pricing Schedule'!$J$105),
IF(AND(I1709=110000,R1709&gt;336.4,R1709&lt;=504.6,M1709&gt;10),('[1]Pricing Schedule'!$J$113),
IF(AND(I1709=110000,R1709&gt;504.6,R1709&lt;=672.8,M1709&lt;=10),('[1]Pricing Schedule'!$J$105),
IF(AND(I1709=110000,R1709&gt;504.6,R1709&lt;=672.8,M1709&gt;10),('[1]Pricing Schedule'!$J$113),
IF(AND(I1709=110000,R1709&gt;672.8,R1709&lt;=841,M1709&lt;=10),('[1]Pricing Schedule'!$J$105),
IF(AND(I1709=110000,R1709&gt;672.8,R1709&lt;=841,M1709&gt;10),('[1]Pricing Schedule'!$J$113),
IF(AND(I1709=110000,R1709&gt;1682,R1709&lt;=1850.2,M1709&lt;=10),('[1]Pricing Schedule'!$J$105),
IF(AND(I1709=110000,R1709&gt;1682,R1709&lt;=1850.2,M1709&gt;10),('[1]Pricing Schedule'!$J$113),
IF(AND(I1709=110000,R1709&gt;2018.4,R1709&lt;=2186.6,M1709&lt;=10),('[1]Pricing Schedule'!$J$105),
IF(AND(I1709=110000,R1709&gt;2018.4,R1709&lt;=2186.6,M1709&gt;10),('[1]Pricing Schedule'!$J$113),999999999)))))))))))))))))))))))))))))))))))))))</f>
        <v>1</v>
      </c>
      <c r="U1709" s="40">
        <f t="shared" si="162"/>
        <v>355366.66666666663</v>
      </c>
      <c r="V1709" s="41">
        <f t="shared" si="163"/>
        <v>2.8139949348091173</v>
      </c>
      <c r="Y1709" s="23">
        <v>178</v>
      </c>
      <c r="Z1709" s="23">
        <v>227</v>
      </c>
      <c r="AD1709" s="13"/>
      <c r="AE1709" s="13"/>
      <c r="AF1709" s="13"/>
      <c r="AR1709" s="35"/>
    </row>
    <row r="1710" spans="1:44">
      <c r="A1710" s="23">
        <v>1712</v>
      </c>
      <c r="B1710" s="23">
        <v>1712</v>
      </c>
      <c r="C1710" s="23" t="s">
        <v>2417</v>
      </c>
      <c r="D1710" s="23" t="s">
        <v>280</v>
      </c>
      <c r="E1710" s="23" t="s">
        <v>280</v>
      </c>
      <c r="F1710" s="23" t="s">
        <v>1361</v>
      </c>
      <c r="G1710" s="23" t="s">
        <v>1362</v>
      </c>
      <c r="H1710" s="23" t="s">
        <v>133</v>
      </c>
      <c r="I1710" s="13">
        <v>110000</v>
      </c>
      <c r="J1710" s="13">
        <v>110000</v>
      </c>
      <c r="K1710" s="13">
        <v>38000</v>
      </c>
      <c r="L1710" s="24">
        <v>4.0819999999999999</v>
      </c>
      <c r="M1710" s="37">
        <f t="shared" si="158"/>
        <v>5</v>
      </c>
      <c r="N1710" s="24">
        <v>0.64400000000000002</v>
      </c>
      <c r="O1710" s="13">
        <v>3</v>
      </c>
      <c r="P1710" s="36">
        <f t="shared" si="159"/>
        <v>0.64400000000000002</v>
      </c>
      <c r="Q1710" s="38">
        <f t="shared" si="160"/>
        <v>4.2</v>
      </c>
      <c r="R1710" s="37">
        <f t="shared" si="161"/>
        <v>4.2</v>
      </c>
      <c r="S1710" s="39">
        <f>IF(AND(I1710=38000,R1710&lt;=4.5,M1710&gt;8),'[1]Pricing Schedule'!$F$8+('[1]Pricing Schedule'!$F$9*M1710),
IF(AND(I1710=38000,R1710&lt;=4.5,M1710&lt;=8),'[1]Pricing Schedule'!$F$34+('[1]Pricing Schedule'!$F$36*M1710),
IF(AND(I1710=38000,R1710&gt;4.5,R1710&lt;=9,M1710&gt;8),'[1]Pricing Schedule'!$F$17+('[1]Pricing Schedule'!$F$18*M1710),
IF(AND(I1710=38000,R1710&gt;4.5,R1710&lt;=9,M1710&lt;=8),'[1]Pricing Schedule'!$F$34+('[1]Pricing Schedule'!$F$36*M1710),
IF(AND(I1710=38000,R1710&gt;9,R1710&lt;=12.8,M1710&gt;8),'[1]Pricing Schedule'!$F$26+('[1]Pricing Schedule'!$F$27*M1710),
IF(AND(I1710=38000,R1710&gt;9,R1710&lt;=12.8,M1710&lt;=8),'[1]Pricing Schedule'!$F$34+('[1]Pricing Schedule'!$F$36*M1710),
IF(AND(I1710=38000,R1710&gt;12.8,R1710&lt;=22.8),'[1]Pricing Schedule'!$F$34+('[1]Pricing Schedule'!$F$36*M1710),
IF(AND(I1710=38000,R1710&gt;22.8,R1710&lt;=30.2),'[1]Pricing Schedule'!$F$43+('[1]Pricing Schedule'!$F$45*M1710),
IF(AND(I1710=38000,R1710&gt;30.2,R1710&lt;=45.9),'[1]Pricing Schedule'!$F$52+('[1]Pricing Schedule'!$F$54*M1710),
IF(AND(I1710=38000,R1710&gt;45.9,R1710&lt;=123.4),'[1]Pricing Schedule'!$F$96+('[1]Pricing Schedule'!$F$97*M1710),
IF(AND(I1710=38000,R1710&gt;123.4,R1710&lt;=168.2,M1710&lt;=10),'[1]Pricing Schedule'!$F$103+('[1]Pricing Schedule'!$F$105*M1710),
IF(AND(I1710=38000,R1710&gt;123.4,R1710&lt;=168.2,M1710&gt;10),'[1]Pricing Schedule'!$F$111+('[1]Pricing Schedule'!$F$113*M1710),
IF(AND(I1710=38000,R1710&gt;157.4,R1710&lt;=336.4,M1710&lt;=10),('[1]Pricing Schedule'!$F$103+('[1]Pricing Schedule'!$F$105*M1710))*2,
IF(AND(I1710=38000,R1710&gt;157.4,R1710&lt;=336.4,M1710&gt;10),('[1]Pricing Schedule'!$F$111+('[1]Pricing Schedule'!$F$113*M1710))*2,
IF(AND(I1710=38000,R1710&gt;314.8,R1710&lt;=504.6,M1710&lt;=10),('[1]Pricing Schedule'!$F$103+('[1]Pricing Schedule'!$F$105*M1710))*3,
IF(AND(I1710=38000,R1710&gt;314.8,R1710&lt;=504.6,M1710&gt;10),('[1]Pricing Schedule'!$F$111+('[1]Pricing Schedule'!$F$113*M1710))*3,
IF(AND(I1710=38000,R1710&gt;472.2,R1710&lt;=672.8,M1710&lt;=10),('[1]Pricing Schedule'!$F$103+('[1]Pricing Schedule'!$F$105*M1710))*4,
IF(AND(I1710=38000,R1710&gt;472.2,R1710&lt;=672.8,M1710&gt;10),('[1]Pricing Schedule'!$F$111+('[1]Pricing Schedule'!$F$113*M1710))*4,
IF(AND(I1710=110000,R1710&lt;=12.8,M1710&gt;2),'[1]Pricing Schedule'!$F$62+('[1]Pricing Schedule'!$F$63*M1710),
IF(AND(I1710=110000,R1710&lt;=12.8,M1710&lt;=2),'[1]Pricing Schedule'!$F$96+('[1]Pricing Schedule'!$F$97*M1710),
IF(AND(I1710=110000,R1710&gt;12.8,R1710&lt;=22.8,M1710&gt;3),'[1]Pricing Schedule'!$F$71+('[1]Pricing Schedule'!$F$72*M1710),
IF(AND(I1710=110000,R1710&gt;12.8,R1710&lt;=22.8,M1710&lt;=3),'[1]Pricing Schedule'!$F$96+('[1]Pricing Schedule'!$F$97*M1710),
IF(AND(I1710=110000,R1710&gt;22.8,R1710&lt;=30.2),'[1]Pricing Schedule'!$F$80+('[1]Pricing Schedule'!$F$81*M1710),
IF(AND(I1710=110000,R1710&gt;30.2,R1710&lt;=45.9),'[1]Pricing Schedule'!$F$89+('[1]Pricing Schedule'!$F$90*M1710),
IF(AND(I1710=110000,R1710&gt;45.9,R1710&lt;=123.4),'[1]Pricing Schedule'!$F$96+('[1]Pricing Schedule'!$F$97*M1710),
IF(AND(I1710=110000,R1710&gt;123.4,R1710&lt;=168.2,M1710&lt;=10),'[1]Pricing Schedule'!$F$103+('[1]Pricing Schedule'!$F$105*M1710),
IF(AND(I1710=110000,R1710&gt;123.4,R1710&lt;=168.2,M1710&gt;10),'[1]Pricing Schedule'!$F$111+('[1]Pricing Schedule'!$F$113*M1710),
IF(AND(I1710=110000,R1710&gt;168.2,R1710&lt;=336.4,M1710&lt;=10),('[1]Pricing Schedule'!$F$103+('[1]Pricing Schedule'!$F$105*M1710))*2,
IF(AND(I1710=110000,R1710&gt;168.2,R1710&lt;=336.4,M1710&gt;10),('[1]Pricing Schedule'!$F$111+('[1]Pricing Schedule'!$F$113*M1710))*2,
IF(AND(I1710=110000,R1710&gt;336.4,R1710&lt;=504.6,M1710&lt;=10),('[1]Pricing Schedule'!$F$103+('[1]Pricing Schedule'!$F$105*M1710))*3,
IF(AND(I1710=110000,R1710&gt;336.4,R1710&lt;=504.6,M1710&gt;10),('[1]Pricing Schedule'!$F$111+('[1]Pricing Schedule'!$F$113*M1710))*3,
IF(AND(I1710=110000,R1710&gt;504.6,R1710&lt;=672.8,M1710&lt;=10),('[1]Pricing Schedule'!$F$103+('[1]Pricing Schedule'!$F$105*M1710))*4,
IF(AND(I1710=110000,R1710&gt;504.6,R1710&lt;=672.8,M1710&gt;10),('[1]Pricing Schedule'!$F$111+('[1]Pricing Schedule'!$F$113*M1710))*4,
IF(AND(I1710=110000,R1710&gt;672.8,R1710&lt;=841,M1710&lt;=10),('[1]Pricing Schedule'!$F$103+('[1]Pricing Schedule'!$F$105*M1710))*5,
IF(AND(I1710=110000,R1710&gt;672.8,R1710&lt;=841,M1710&gt;10),('[1]Pricing Schedule'!$F$111+('[1]Pricing Schedule'!$F$113*M1710))*5,
IF(AND(I1710=110000,R1710&gt;672.8,R1710&lt;=841,M1710&lt;=10),('[1]Pricing Schedule'!$F$103+('[1]Pricing Schedule'!$F$105*M1710))*5,
IF(AND(I1710=110000,R1710&gt;672.8,R1710&lt;=841,M1710&gt;10),('[1]Pricing Schedule'!$F$111+('[1]Pricing Schedule'!$F$113*M1710))*5,
IF(AND(I1710=110000,R1710&gt;1345.6,R1710&lt;=1513.8,M1710&lt;=10),('[1]Pricing Schedule'!$F$103+('[1]Pricing Schedule'!$F$105*M1710))*9,
IF(AND(I1710=110000,R1710&gt;1345.6,R1710&lt;=1513.8,M1710&gt;10),('[1]Pricing Schedule'!$F$111+('[1]Pricing Schedule'!$F$113*M1710))*9,
9999999999)))))))))))))))))))))))))))))))))))))))</f>
        <v>1679970</v>
      </c>
      <c r="T1710" s="21">
        <f>IF(AND(I1710=38000,R1710&lt;=4.5,M1710&gt;8),'[1]Pricing Schedule'!$J$9,
IF(AND(I1710=38000,R1710&lt;=4.5,M1710&lt;=8),'[1]Pricing Schedule'!$J$36,
IF(AND(I1710=38000,R1710&gt;4.5,R1710&lt;=9,M1710&gt;8),'[1]Pricing Schedule'!$J$18,
IF(AND(I1710=38000,R1710&gt;4.5,R1710&lt;=9,M1710&lt;=8),'[1]Pricing Schedule'!$J$36,
IF(AND(I1710=38000,R1710&gt;9,R1710&lt;=12.8,M1710&gt;8),'[1]Pricing Schedule'!$J$27,
IF(AND(I1710=38000,R1710&gt;9,R1710&lt;=12.8,M1710&lt;=8),'[1]Pricing Schedule'!$J$36,
IF(AND(I1710=38000,R1710&gt;12.8,R1710&lt;=22.8),'[1]Pricing Schedule'!$J$36,
IF(AND(I1710=38000,R1710&gt;22.8,R1710&lt;=30.2),'[1]Pricing Schedule'!$J$45,
IF(AND(I1710=38000,R1710&gt;30.2,R1710&lt;=45.9),'[1]Pricing Schedule'!$J$54,
IF(AND(I1710=38000,R1710&gt;45.9,R1710&lt;=123.4),'[1]Pricing Schedule'!$J$97,
IF(AND(I1710=38000,R1710&gt;123.4,R1710&lt;=168.2,M1710&lt;=10),'[1]Pricing Schedule'!$J$105,
IF(AND(I1710=38000,R1710&gt;123.4,R1710&lt;=168.2,M1710&gt;10),'[1]Pricing Schedule'!$J$113,
IF(AND(I1710=38000,R1710&gt;168.2,R1710&lt;=336.4,M1710&lt;=10),('[1]Pricing Schedule'!$J$105),
IF(AND(I1710=38000,R1710&gt;168.2,R1710&lt;=336.4,M1710&gt;10),('[1]Pricing Schedule'!$J$113),
IF(AND(I1710=38000,R1710&gt;336.4,R1710&lt;=504.6,M1710&lt;=10),('[1]Pricing Schedule'!$J$105),
IF(AND(I1710=38000,R1710&gt;336.4,R1710&lt;=504.6,M1710&gt;10),('[1]Pricing Schedule'!$J$113),
IF(AND(I1710=38000,R1710&gt;504.6,R1710&lt;=672.8,M1710&lt;=10),('[1]Pricing Schedule'!$J$105),
IF(AND(I1710=38000,R1710&gt;504.6,R1710&lt;=672.8,M1710&gt;10),('[1]Pricing Schedule'!$J$113),
IF(AND(I1710=110000,R1710&lt;=12.8,M1710&gt;2),'[1]Pricing Schedule'!$J$63,
IF(AND(I1710=110000,R1710&lt;=12.8,M1710&lt;=2),'[1]Pricing Schedule'!$J$97,
IF(AND(I1710=110000,R1710&gt;12.8,R1710&lt;=22.8,M1710&gt;3),'[1]Pricing Schedule'!$J$72,
IF(AND(I1710=110000,R1710&gt;12.8,R1710&lt;=22.8,M1710&lt;=3),'[1]Pricing Schedule'!$J$97,
IF(AND(I1710=110000,R1710&gt;22.8,R1710&lt;=30.2),'[1]Pricing Schedule'!$J$81,
IF(AND(I1710=110000,R1710&gt;30.2,R1710&lt;=45.9),'[1]Pricing Schedule'!$J$90,
IF(AND(I1710=110000,R1710&gt;45.9,R1710&lt;=123.4),'[1]Pricing Schedule'!$J$97,
IF(AND(I1710=110000,R1710&gt;123.4,R1710&lt;=168.2,M1710&lt;=10),'[1]Pricing Schedule'!$J$105,
IF(AND(I1710=110000,R1710&gt;123.4,R1710&lt;=168.2,M1710&gt;10),'[1]Pricing Schedule'!$J$113,
IF(AND(I1710=110000,R1710&gt;168.2,R1710&lt;=336.2,M1710&lt;=10),('[1]Pricing Schedule'!$J$105),
IF(AND(I1710=110000,R1710&gt;168.2,R1710&lt;=336.2,M1710&gt;10),('[1]Pricing Schedule'!$J$113),
IF(AND(I1710=110000,R1710&gt;336.4,R1710&lt;=504.6,M1710&lt;=10),('[1]Pricing Schedule'!$J$105),
IF(AND(I1710=110000,R1710&gt;336.4,R1710&lt;=504.6,M1710&gt;10),('[1]Pricing Schedule'!$J$113),
IF(AND(I1710=110000,R1710&gt;504.6,R1710&lt;=672.8,M1710&lt;=10),('[1]Pricing Schedule'!$J$105),
IF(AND(I1710=110000,R1710&gt;504.6,R1710&lt;=672.8,M1710&gt;10),('[1]Pricing Schedule'!$J$113),
IF(AND(I1710=110000,R1710&gt;672.8,R1710&lt;=841,M1710&lt;=10),('[1]Pricing Schedule'!$J$105),
IF(AND(I1710=110000,R1710&gt;672.8,R1710&lt;=841,M1710&gt;10),('[1]Pricing Schedule'!$J$113),
IF(AND(I1710=110000,R1710&gt;1682,R1710&lt;=1850.2,M1710&lt;=10),('[1]Pricing Schedule'!$J$105),
IF(AND(I1710=110000,R1710&gt;1682,R1710&lt;=1850.2,M1710&gt;10),('[1]Pricing Schedule'!$J$113),
IF(AND(I1710=110000,R1710&gt;2018.4,R1710&lt;=2186.6,M1710&lt;=10),('[1]Pricing Schedule'!$J$105),
IF(AND(I1710=110000,R1710&gt;2018.4,R1710&lt;=2186.6,M1710&gt;10),('[1]Pricing Schedule'!$J$113),999999999)))))))))))))))))))))))))))))))))))))))</f>
        <v>7</v>
      </c>
      <c r="U1710" s="40">
        <f t="shared" si="162"/>
        <v>399992.8571428571</v>
      </c>
      <c r="V1710" s="41">
        <f t="shared" si="163"/>
        <v>2.5000446436543511</v>
      </c>
      <c r="Y1710" s="23">
        <v>540</v>
      </c>
      <c r="Z1710" s="23">
        <v>31</v>
      </c>
      <c r="AD1710" s="13"/>
      <c r="AE1710" s="13"/>
      <c r="AF1710" s="13"/>
      <c r="AR1710" s="35"/>
    </row>
    <row r="1711" spans="1:44">
      <c r="A1711" s="23">
        <v>1713</v>
      </c>
      <c r="B1711" s="23">
        <v>1713</v>
      </c>
      <c r="C1711" s="23" t="s">
        <v>2418</v>
      </c>
      <c r="D1711" s="23" t="s">
        <v>121</v>
      </c>
      <c r="E1711" s="23" t="s">
        <v>121</v>
      </c>
      <c r="F1711" s="23" t="s">
        <v>122</v>
      </c>
      <c r="G1711" s="23" t="s">
        <v>123</v>
      </c>
      <c r="H1711" s="23" t="s">
        <v>113</v>
      </c>
      <c r="I1711" s="13">
        <v>38000</v>
      </c>
      <c r="J1711" s="13">
        <v>38000</v>
      </c>
      <c r="K1711" s="13">
        <v>10000</v>
      </c>
      <c r="L1711" s="24">
        <v>5.0570000000000004</v>
      </c>
      <c r="M1711" s="37">
        <f t="shared" si="158"/>
        <v>6</v>
      </c>
      <c r="N1711" s="24">
        <v>2.5</v>
      </c>
      <c r="O1711" s="13">
        <v>3</v>
      </c>
      <c r="P1711" s="36">
        <f t="shared" si="159"/>
        <v>1.875</v>
      </c>
      <c r="Q1711" s="38">
        <f t="shared" si="160"/>
        <v>12.600000000000001</v>
      </c>
      <c r="R1711" s="37">
        <f t="shared" si="161"/>
        <v>12.600000000000001</v>
      </c>
      <c r="S1711" s="39">
        <f>IF(AND(I1711=38000,R1711&lt;=4.5,M1711&gt;8),'[1]Pricing Schedule'!$F$8+('[1]Pricing Schedule'!$F$9*M1711),
IF(AND(I1711=38000,R1711&lt;=4.5,M1711&lt;=8),'[1]Pricing Schedule'!$F$34+('[1]Pricing Schedule'!$F$36*M1711),
IF(AND(I1711=38000,R1711&gt;4.5,R1711&lt;=9,M1711&gt;8),'[1]Pricing Schedule'!$F$17+('[1]Pricing Schedule'!$F$18*M1711),
IF(AND(I1711=38000,R1711&gt;4.5,R1711&lt;=9,M1711&lt;=8),'[1]Pricing Schedule'!$F$34+('[1]Pricing Schedule'!$F$36*M1711),
IF(AND(I1711=38000,R1711&gt;9,R1711&lt;=12.8,M1711&gt;8),'[1]Pricing Schedule'!$F$26+('[1]Pricing Schedule'!$F$27*M1711),
IF(AND(I1711=38000,R1711&gt;9,R1711&lt;=12.8,M1711&lt;=8),'[1]Pricing Schedule'!$F$34+('[1]Pricing Schedule'!$F$36*M1711),
IF(AND(I1711=38000,R1711&gt;12.8,R1711&lt;=22.8),'[1]Pricing Schedule'!$F$34+('[1]Pricing Schedule'!$F$36*M1711),
IF(AND(I1711=38000,R1711&gt;22.8,R1711&lt;=30.2),'[1]Pricing Schedule'!$F$43+('[1]Pricing Schedule'!$F$45*M1711),
IF(AND(I1711=38000,R1711&gt;30.2,R1711&lt;=45.9),'[1]Pricing Schedule'!$F$52+('[1]Pricing Schedule'!$F$54*M1711),
IF(AND(I1711=38000,R1711&gt;45.9,R1711&lt;=123.4),'[1]Pricing Schedule'!$F$96+('[1]Pricing Schedule'!$F$97*M1711),
IF(AND(I1711=38000,R1711&gt;123.4,R1711&lt;=168.2,M1711&lt;=10),'[1]Pricing Schedule'!$F$103+('[1]Pricing Schedule'!$F$105*M1711),
IF(AND(I1711=38000,R1711&gt;123.4,R1711&lt;=168.2,M1711&gt;10),'[1]Pricing Schedule'!$F$111+('[1]Pricing Schedule'!$F$113*M1711),
IF(AND(I1711=38000,R1711&gt;157.4,R1711&lt;=336.4,M1711&lt;=10),('[1]Pricing Schedule'!$F$103+('[1]Pricing Schedule'!$F$105*M1711))*2,
IF(AND(I1711=38000,R1711&gt;157.4,R1711&lt;=336.4,M1711&gt;10),('[1]Pricing Schedule'!$F$111+('[1]Pricing Schedule'!$F$113*M1711))*2,
IF(AND(I1711=38000,R1711&gt;314.8,R1711&lt;=504.6,M1711&lt;=10),('[1]Pricing Schedule'!$F$103+('[1]Pricing Schedule'!$F$105*M1711))*3,
IF(AND(I1711=38000,R1711&gt;314.8,R1711&lt;=504.6,M1711&gt;10),('[1]Pricing Schedule'!$F$111+('[1]Pricing Schedule'!$F$113*M1711))*3,
IF(AND(I1711=38000,R1711&gt;472.2,R1711&lt;=672.8,M1711&lt;=10),('[1]Pricing Schedule'!$F$103+('[1]Pricing Schedule'!$F$105*M1711))*4,
IF(AND(I1711=38000,R1711&gt;472.2,R1711&lt;=672.8,M1711&gt;10),('[1]Pricing Schedule'!$F$111+('[1]Pricing Schedule'!$F$113*M1711))*4,
IF(AND(I1711=110000,R1711&lt;=12.8,M1711&gt;2),'[1]Pricing Schedule'!$F$62+('[1]Pricing Schedule'!$F$63*M1711),
IF(AND(I1711=110000,R1711&lt;=12.8,M1711&lt;=2),'[1]Pricing Schedule'!$F$96+('[1]Pricing Schedule'!$F$97*M1711),
IF(AND(I1711=110000,R1711&gt;12.8,R1711&lt;=22.8,M1711&gt;3),'[1]Pricing Schedule'!$F$71+('[1]Pricing Schedule'!$F$72*M1711),
IF(AND(I1711=110000,R1711&gt;12.8,R1711&lt;=22.8,M1711&lt;=3),'[1]Pricing Schedule'!$F$96+('[1]Pricing Schedule'!$F$97*M1711),
IF(AND(I1711=110000,R1711&gt;22.8,R1711&lt;=30.2),'[1]Pricing Schedule'!$F$80+('[1]Pricing Schedule'!$F$81*M1711),
IF(AND(I1711=110000,R1711&gt;30.2,R1711&lt;=45.9),'[1]Pricing Schedule'!$F$89+('[1]Pricing Schedule'!$F$90*M1711),
IF(AND(I1711=110000,R1711&gt;45.9,R1711&lt;=123.4),'[1]Pricing Schedule'!$F$96+('[1]Pricing Schedule'!$F$97*M1711),
IF(AND(I1711=110000,R1711&gt;123.4,R1711&lt;=168.2,M1711&lt;=10),'[1]Pricing Schedule'!$F$103+('[1]Pricing Schedule'!$F$105*M1711),
IF(AND(I1711=110000,R1711&gt;123.4,R1711&lt;=168.2,M1711&gt;10),'[1]Pricing Schedule'!$F$111+('[1]Pricing Schedule'!$F$113*M1711),
IF(AND(I1711=110000,R1711&gt;168.2,R1711&lt;=336.4,M1711&lt;=10),('[1]Pricing Schedule'!$F$103+('[1]Pricing Schedule'!$F$105*M1711))*2,
IF(AND(I1711=110000,R1711&gt;168.2,R1711&lt;=336.4,M1711&gt;10),('[1]Pricing Schedule'!$F$111+('[1]Pricing Schedule'!$F$113*M1711))*2,
IF(AND(I1711=110000,R1711&gt;336.4,R1711&lt;=504.6,M1711&lt;=10),('[1]Pricing Schedule'!$F$103+('[1]Pricing Schedule'!$F$105*M1711))*3,
IF(AND(I1711=110000,R1711&gt;336.4,R1711&lt;=504.6,M1711&gt;10),('[1]Pricing Schedule'!$F$111+('[1]Pricing Schedule'!$F$113*M1711))*3,
IF(AND(I1711=110000,R1711&gt;504.6,R1711&lt;=672.8,M1711&lt;=10),('[1]Pricing Schedule'!$F$103+('[1]Pricing Schedule'!$F$105*M1711))*4,
IF(AND(I1711=110000,R1711&gt;504.6,R1711&lt;=672.8,M1711&gt;10),('[1]Pricing Schedule'!$F$111+('[1]Pricing Schedule'!$F$113*M1711))*4,
IF(AND(I1711=110000,R1711&gt;672.8,R1711&lt;=841,M1711&lt;=10),('[1]Pricing Schedule'!$F$103+('[1]Pricing Schedule'!$F$105*M1711))*5,
IF(AND(I1711=110000,R1711&gt;672.8,R1711&lt;=841,M1711&gt;10),('[1]Pricing Schedule'!$F$111+('[1]Pricing Schedule'!$F$113*M1711))*5,
IF(AND(I1711=110000,R1711&gt;672.8,R1711&lt;=841,M1711&lt;=10),('[1]Pricing Schedule'!$F$103+('[1]Pricing Schedule'!$F$105*M1711))*5,
IF(AND(I1711=110000,R1711&gt;672.8,R1711&lt;=841,M1711&gt;10),('[1]Pricing Schedule'!$F$111+('[1]Pricing Schedule'!$F$113*M1711))*5,
IF(AND(I1711=110000,R1711&gt;1345.6,R1711&lt;=1513.8,M1711&lt;=10),('[1]Pricing Schedule'!$F$103+('[1]Pricing Schedule'!$F$105*M1711))*9,
IF(AND(I1711=110000,R1711&gt;1345.6,R1711&lt;=1513.8,M1711&gt;10),('[1]Pricing Schedule'!$F$111+('[1]Pricing Schedule'!$F$113*M1711))*9,
9999999999)))))))))))))))))))))))))))))))))))))))</f>
        <v>769410</v>
      </c>
      <c r="T1711" s="21">
        <f>IF(AND(I1711=38000,R1711&lt;=4.5,M1711&gt;8),'[1]Pricing Schedule'!$J$9,
IF(AND(I1711=38000,R1711&lt;=4.5,M1711&lt;=8),'[1]Pricing Schedule'!$J$36,
IF(AND(I1711=38000,R1711&gt;4.5,R1711&lt;=9,M1711&gt;8),'[1]Pricing Schedule'!$J$18,
IF(AND(I1711=38000,R1711&gt;4.5,R1711&lt;=9,M1711&lt;=8),'[1]Pricing Schedule'!$J$36,
IF(AND(I1711=38000,R1711&gt;9,R1711&lt;=12.8,M1711&gt;8),'[1]Pricing Schedule'!$J$27,
IF(AND(I1711=38000,R1711&gt;9,R1711&lt;=12.8,M1711&lt;=8),'[1]Pricing Schedule'!$J$36,
IF(AND(I1711=38000,R1711&gt;12.8,R1711&lt;=22.8),'[1]Pricing Schedule'!$J$36,
IF(AND(I1711=38000,R1711&gt;22.8,R1711&lt;=30.2),'[1]Pricing Schedule'!$J$45,
IF(AND(I1711=38000,R1711&gt;30.2,R1711&lt;=45.9),'[1]Pricing Schedule'!$J$54,
IF(AND(I1711=38000,R1711&gt;45.9,R1711&lt;=123.4),'[1]Pricing Schedule'!$J$97,
IF(AND(I1711=38000,R1711&gt;123.4,R1711&lt;=168.2,M1711&lt;=10),'[1]Pricing Schedule'!$J$105,
IF(AND(I1711=38000,R1711&gt;123.4,R1711&lt;=168.2,M1711&gt;10),'[1]Pricing Schedule'!$J$113,
IF(AND(I1711=38000,R1711&gt;168.2,R1711&lt;=336.4,M1711&lt;=10),('[1]Pricing Schedule'!$J$105),
IF(AND(I1711=38000,R1711&gt;168.2,R1711&lt;=336.4,M1711&gt;10),('[1]Pricing Schedule'!$J$113),
IF(AND(I1711=38000,R1711&gt;336.4,R1711&lt;=504.6,M1711&lt;=10),('[1]Pricing Schedule'!$J$105),
IF(AND(I1711=38000,R1711&gt;336.4,R1711&lt;=504.6,M1711&gt;10),('[1]Pricing Schedule'!$J$113),
IF(AND(I1711=38000,R1711&gt;504.6,R1711&lt;=672.8,M1711&lt;=10),('[1]Pricing Schedule'!$J$105),
IF(AND(I1711=38000,R1711&gt;504.6,R1711&lt;=672.8,M1711&gt;10),('[1]Pricing Schedule'!$J$113),
IF(AND(I1711=110000,R1711&lt;=12.8,M1711&gt;2),'[1]Pricing Schedule'!$J$63,
IF(AND(I1711=110000,R1711&lt;=12.8,M1711&lt;=2),'[1]Pricing Schedule'!$J$97,
IF(AND(I1711=110000,R1711&gt;12.8,R1711&lt;=22.8,M1711&gt;3),'[1]Pricing Schedule'!$J$72,
IF(AND(I1711=110000,R1711&gt;12.8,R1711&lt;=22.8,M1711&lt;=3),'[1]Pricing Schedule'!$J$97,
IF(AND(I1711=110000,R1711&gt;22.8,R1711&lt;=30.2),'[1]Pricing Schedule'!$J$81,
IF(AND(I1711=110000,R1711&gt;30.2,R1711&lt;=45.9),'[1]Pricing Schedule'!$J$90,
IF(AND(I1711=110000,R1711&gt;45.9,R1711&lt;=123.4),'[1]Pricing Schedule'!$J$97,
IF(AND(I1711=110000,R1711&gt;123.4,R1711&lt;=168.2,M1711&lt;=10),'[1]Pricing Schedule'!$J$105,
IF(AND(I1711=110000,R1711&gt;123.4,R1711&lt;=168.2,M1711&gt;10),'[1]Pricing Schedule'!$J$113,
IF(AND(I1711=110000,R1711&gt;168.2,R1711&lt;=336.2,M1711&lt;=10),('[1]Pricing Schedule'!$J$105),
IF(AND(I1711=110000,R1711&gt;168.2,R1711&lt;=336.2,M1711&gt;10),('[1]Pricing Schedule'!$J$113),
IF(AND(I1711=110000,R1711&gt;336.4,R1711&lt;=504.6,M1711&lt;=10),('[1]Pricing Schedule'!$J$105),
IF(AND(I1711=110000,R1711&gt;336.4,R1711&lt;=504.6,M1711&gt;10),('[1]Pricing Schedule'!$J$113),
IF(AND(I1711=110000,R1711&gt;504.6,R1711&lt;=672.8,M1711&lt;=10),('[1]Pricing Schedule'!$J$105),
IF(AND(I1711=110000,R1711&gt;504.6,R1711&lt;=672.8,M1711&gt;10),('[1]Pricing Schedule'!$J$113),
IF(AND(I1711=110000,R1711&gt;672.8,R1711&lt;=841,M1711&lt;=10),('[1]Pricing Schedule'!$J$105),
IF(AND(I1711=110000,R1711&gt;672.8,R1711&lt;=841,M1711&gt;10),('[1]Pricing Schedule'!$J$113),
IF(AND(I1711=110000,R1711&gt;1682,R1711&lt;=1850.2,M1711&lt;=10),('[1]Pricing Schedule'!$J$105),
IF(AND(I1711=110000,R1711&gt;1682,R1711&lt;=1850.2,M1711&gt;10),('[1]Pricing Schedule'!$J$113),
IF(AND(I1711=110000,R1711&gt;2018.4,R1711&lt;=2186.6,M1711&lt;=10),('[1]Pricing Schedule'!$J$105),
IF(AND(I1711=110000,R1711&gt;2018.4,R1711&lt;=2186.6,M1711&gt;10),('[1]Pricing Schedule'!$J$113),999999999)))))))))))))))))))))))))))))))))))))))</f>
        <v>4</v>
      </c>
      <c r="U1711" s="40">
        <f t="shared" si="162"/>
        <v>61064.28571428571</v>
      </c>
      <c r="V1711" s="41">
        <f t="shared" si="163"/>
        <v>16.376184349046675</v>
      </c>
      <c r="Y1711" s="23">
        <v>317</v>
      </c>
      <c r="Z1711" s="23">
        <v>250</v>
      </c>
      <c r="AD1711" s="13"/>
      <c r="AE1711" s="13"/>
      <c r="AF1711" s="13"/>
      <c r="AR1711" s="35"/>
    </row>
    <row r="1712" spans="1:44">
      <c r="A1712" s="23">
        <v>1714</v>
      </c>
      <c r="B1712" s="23">
        <v>1714</v>
      </c>
      <c r="C1712" s="23" t="s">
        <v>2419</v>
      </c>
      <c r="D1712" s="23" t="s">
        <v>121</v>
      </c>
      <c r="E1712" s="23" t="s">
        <v>121</v>
      </c>
      <c r="F1712" s="23" t="s">
        <v>299</v>
      </c>
      <c r="G1712" s="23" t="s">
        <v>300</v>
      </c>
      <c r="H1712" s="23" t="s">
        <v>113</v>
      </c>
      <c r="I1712" s="13">
        <v>38000</v>
      </c>
      <c r="J1712" s="13">
        <v>38000</v>
      </c>
      <c r="K1712" s="13">
        <v>10000</v>
      </c>
      <c r="L1712" s="24">
        <v>3.8370000000000002</v>
      </c>
      <c r="M1712" s="37">
        <f t="shared" si="158"/>
        <v>4</v>
      </c>
      <c r="N1712" s="24">
        <v>0.54500000000000004</v>
      </c>
      <c r="O1712" s="13">
        <v>3</v>
      </c>
      <c r="P1712" s="36">
        <f t="shared" si="159"/>
        <v>0.54500000000000004</v>
      </c>
      <c r="Q1712" s="38">
        <f t="shared" si="160"/>
        <v>4.2</v>
      </c>
      <c r="R1712" s="37">
        <f t="shared" si="161"/>
        <v>4.2</v>
      </c>
      <c r="S1712" s="39">
        <f>IF(AND(I1712=38000,R1712&lt;=4.5,M1712&gt;8),'[1]Pricing Schedule'!$F$8+('[1]Pricing Schedule'!$F$9*M1712),
IF(AND(I1712=38000,R1712&lt;=4.5,M1712&lt;=8),'[1]Pricing Schedule'!$F$34+('[1]Pricing Schedule'!$F$36*M1712),
IF(AND(I1712=38000,R1712&gt;4.5,R1712&lt;=9,M1712&gt;8),'[1]Pricing Schedule'!$F$17+('[1]Pricing Schedule'!$F$18*M1712),
IF(AND(I1712=38000,R1712&gt;4.5,R1712&lt;=9,M1712&lt;=8),'[1]Pricing Schedule'!$F$34+('[1]Pricing Schedule'!$F$36*M1712),
IF(AND(I1712=38000,R1712&gt;9,R1712&lt;=12.8,M1712&gt;8),'[1]Pricing Schedule'!$F$26+('[1]Pricing Schedule'!$F$27*M1712),
IF(AND(I1712=38000,R1712&gt;9,R1712&lt;=12.8,M1712&lt;=8),'[1]Pricing Schedule'!$F$34+('[1]Pricing Schedule'!$F$36*M1712),
IF(AND(I1712=38000,R1712&gt;12.8,R1712&lt;=22.8),'[1]Pricing Schedule'!$F$34+('[1]Pricing Schedule'!$F$36*M1712),
IF(AND(I1712=38000,R1712&gt;22.8,R1712&lt;=30.2),'[1]Pricing Schedule'!$F$43+('[1]Pricing Schedule'!$F$45*M1712),
IF(AND(I1712=38000,R1712&gt;30.2,R1712&lt;=45.9),'[1]Pricing Schedule'!$F$52+('[1]Pricing Schedule'!$F$54*M1712),
IF(AND(I1712=38000,R1712&gt;45.9,R1712&lt;=123.4),'[1]Pricing Schedule'!$F$96+('[1]Pricing Schedule'!$F$97*M1712),
IF(AND(I1712=38000,R1712&gt;123.4,R1712&lt;=168.2,M1712&lt;=10),'[1]Pricing Schedule'!$F$103+('[1]Pricing Schedule'!$F$105*M1712),
IF(AND(I1712=38000,R1712&gt;123.4,R1712&lt;=168.2,M1712&gt;10),'[1]Pricing Schedule'!$F$111+('[1]Pricing Schedule'!$F$113*M1712),
IF(AND(I1712=38000,R1712&gt;157.4,R1712&lt;=336.4,M1712&lt;=10),('[1]Pricing Schedule'!$F$103+('[1]Pricing Schedule'!$F$105*M1712))*2,
IF(AND(I1712=38000,R1712&gt;157.4,R1712&lt;=336.4,M1712&gt;10),('[1]Pricing Schedule'!$F$111+('[1]Pricing Schedule'!$F$113*M1712))*2,
IF(AND(I1712=38000,R1712&gt;314.8,R1712&lt;=504.6,M1712&lt;=10),('[1]Pricing Schedule'!$F$103+('[1]Pricing Schedule'!$F$105*M1712))*3,
IF(AND(I1712=38000,R1712&gt;314.8,R1712&lt;=504.6,M1712&gt;10),('[1]Pricing Schedule'!$F$111+('[1]Pricing Schedule'!$F$113*M1712))*3,
IF(AND(I1712=38000,R1712&gt;472.2,R1712&lt;=672.8,M1712&lt;=10),('[1]Pricing Schedule'!$F$103+('[1]Pricing Schedule'!$F$105*M1712))*4,
IF(AND(I1712=38000,R1712&gt;472.2,R1712&lt;=672.8,M1712&gt;10),('[1]Pricing Schedule'!$F$111+('[1]Pricing Schedule'!$F$113*M1712))*4,
IF(AND(I1712=110000,R1712&lt;=12.8,M1712&gt;2),'[1]Pricing Schedule'!$F$62+('[1]Pricing Schedule'!$F$63*M1712),
IF(AND(I1712=110000,R1712&lt;=12.8,M1712&lt;=2),'[1]Pricing Schedule'!$F$96+('[1]Pricing Schedule'!$F$97*M1712),
IF(AND(I1712=110000,R1712&gt;12.8,R1712&lt;=22.8,M1712&gt;3),'[1]Pricing Schedule'!$F$71+('[1]Pricing Schedule'!$F$72*M1712),
IF(AND(I1712=110000,R1712&gt;12.8,R1712&lt;=22.8,M1712&lt;=3),'[1]Pricing Schedule'!$F$96+('[1]Pricing Schedule'!$F$97*M1712),
IF(AND(I1712=110000,R1712&gt;22.8,R1712&lt;=30.2),'[1]Pricing Schedule'!$F$80+('[1]Pricing Schedule'!$F$81*M1712),
IF(AND(I1712=110000,R1712&gt;30.2,R1712&lt;=45.9),'[1]Pricing Schedule'!$F$89+('[1]Pricing Schedule'!$F$90*M1712),
IF(AND(I1712=110000,R1712&gt;45.9,R1712&lt;=123.4),'[1]Pricing Schedule'!$F$96+('[1]Pricing Schedule'!$F$97*M1712),
IF(AND(I1712=110000,R1712&gt;123.4,R1712&lt;=168.2,M1712&lt;=10),'[1]Pricing Schedule'!$F$103+('[1]Pricing Schedule'!$F$105*M1712),
IF(AND(I1712=110000,R1712&gt;123.4,R1712&lt;=168.2,M1712&gt;10),'[1]Pricing Schedule'!$F$111+('[1]Pricing Schedule'!$F$113*M1712),
IF(AND(I1712=110000,R1712&gt;168.2,R1712&lt;=336.4,M1712&lt;=10),('[1]Pricing Schedule'!$F$103+('[1]Pricing Schedule'!$F$105*M1712))*2,
IF(AND(I1712=110000,R1712&gt;168.2,R1712&lt;=336.4,M1712&gt;10),('[1]Pricing Schedule'!$F$111+('[1]Pricing Schedule'!$F$113*M1712))*2,
IF(AND(I1712=110000,R1712&gt;336.4,R1712&lt;=504.6,M1712&lt;=10),('[1]Pricing Schedule'!$F$103+('[1]Pricing Schedule'!$F$105*M1712))*3,
IF(AND(I1712=110000,R1712&gt;336.4,R1712&lt;=504.6,M1712&gt;10),('[1]Pricing Schedule'!$F$111+('[1]Pricing Schedule'!$F$113*M1712))*3,
IF(AND(I1712=110000,R1712&gt;504.6,R1712&lt;=672.8,M1712&lt;=10),('[1]Pricing Schedule'!$F$103+('[1]Pricing Schedule'!$F$105*M1712))*4,
IF(AND(I1712=110000,R1712&gt;504.6,R1712&lt;=672.8,M1712&gt;10),('[1]Pricing Schedule'!$F$111+('[1]Pricing Schedule'!$F$113*M1712))*4,
IF(AND(I1712=110000,R1712&gt;672.8,R1712&lt;=841,M1712&lt;=10),('[1]Pricing Schedule'!$F$103+('[1]Pricing Schedule'!$F$105*M1712))*5,
IF(AND(I1712=110000,R1712&gt;672.8,R1712&lt;=841,M1712&gt;10),('[1]Pricing Schedule'!$F$111+('[1]Pricing Schedule'!$F$113*M1712))*5,
IF(AND(I1712=110000,R1712&gt;672.8,R1712&lt;=841,M1712&lt;=10),('[1]Pricing Schedule'!$F$103+('[1]Pricing Schedule'!$F$105*M1712))*5,
IF(AND(I1712=110000,R1712&gt;672.8,R1712&lt;=841,M1712&gt;10),('[1]Pricing Schedule'!$F$111+('[1]Pricing Schedule'!$F$113*M1712))*5,
IF(AND(I1712=110000,R1712&gt;1345.6,R1712&lt;=1513.8,M1712&lt;=10),('[1]Pricing Schedule'!$F$103+('[1]Pricing Schedule'!$F$105*M1712))*9,
IF(AND(I1712=110000,R1712&gt;1345.6,R1712&lt;=1513.8,M1712&gt;10),('[1]Pricing Schedule'!$F$111+('[1]Pricing Schedule'!$F$113*M1712))*9,
9999999999)))))))))))))))))))))))))))))))))))))))</f>
        <v>628870</v>
      </c>
      <c r="T1712" s="21">
        <f>IF(AND(I1712=38000,R1712&lt;=4.5,M1712&gt;8),'[1]Pricing Schedule'!$J$9,
IF(AND(I1712=38000,R1712&lt;=4.5,M1712&lt;=8),'[1]Pricing Schedule'!$J$36,
IF(AND(I1712=38000,R1712&gt;4.5,R1712&lt;=9,M1712&gt;8),'[1]Pricing Schedule'!$J$18,
IF(AND(I1712=38000,R1712&gt;4.5,R1712&lt;=9,M1712&lt;=8),'[1]Pricing Schedule'!$J$36,
IF(AND(I1712=38000,R1712&gt;9,R1712&lt;=12.8,M1712&gt;8),'[1]Pricing Schedule'!$J$27,
IF(AND(I1712=38000,R1712&gt;9,R1712&lt;=12.8,M1712&lt;=8),'[1]Pricing Schedule'!$J$36,
IF(AND(I1712=38000,R1712&gt;12.8,R1712&lt;=22.8),'[1]Pricing Schedule'!$J$36,
IF(AND(I1712=38000,R1712&gt;22.8,R1712&lt;=30.2),'[1]Pricing Schedule'!$J$45,
IF(AND(I1712=38000,R1712&gt;30.2,R1712&lt;=45.9),'[1]Pricing Schedule'!$J$54,
IF(AND(I1712=38000,R1712&gt;45.9,R1712&lt;=123.4),'[1]Pricing Schedule'!$J$97,
IF(AND(I1712=38000,R1712&gt;123.4,R1712&lt;=168.2,M1712&lt;=10),'[1]Pricing Schedule'!$J$105,
IF(AND(I1712=38000,R1712&gt;123.4,R1712&lt;=168.2,M1712&gt;10),'[1]Pricing Schedule'!$J$113,
IF(AND(I1712=38000,R1712&gt;168.2,R1712&lt;=336.4,M1712&lt;=10),('[1]Pricing Schedule'!$J$105),
IF(AND(I1712=38000,R1712&gt;168.2,R1712&lt;=336.4,M1712&gt;10),('[1]Pricing Schedule'!$J$113),
IF(AND(I1712=38000,R1712&gt;336.4,R1712&lt;=504.6,M1712&lt;=10),('[1]Pricing Schedule'!$J$105),
IF(AND(I1712=38000,R1712&gt;336.4,R1712&lt;=504.6,M1712&gt;10),('[1]Pricing Schedule'!$J$113),
IF(AND(I1712=38000,R1712&gt;504.6,R1712&lt;=672.8,M1712&lt;=10),('[1]Pricing Schedule'!$J$105),
IF(AND(I1712=38000,R1712&gt;504.6,R1712&lt;=672.8,M1712&gt;10),('[1]Pricing Schedule'!$J$113),
IF(AND(I1712=110000,R1712&lt;=12.8,M1712&gt;2),'[1]Pricing Schedule'!$J$63,
IF(AND(I1712=110000,R1712&lt;=12.8,M1712&lt;=2),'[1]Pricing Schedule'!$J$97,
IF(AND(I1712=110000,R1712&gt;12.8,R1712&lt;=22.8,M1712&gt;3),'[1]Pricing Schedule'!$J$72,
IF(AND(I1712=110000,R1712&gt;12.8,R1712&lt;=22.8,M1712&lt;=3),'[1]Pricing Schedule'!$J$97,
IF(AND(I1712=110000,R1712&gt;22.8,R1712&lt;=30.2),'[1]Pricing Schedule'!$J$81,
IF(AND(I1712=110000,R1712&gt;30.2,R1712&lt;=45.9),'[1]Pricing Schedule'!$J$90,
IF(AND(I1712=110000,R1712&gt;45.9,R1712&lt;=123.4),'[1]Pricing Schedule'!$J$97,
IF(AND(I1712=110000,R1712&gt;123.4,R1712&lt;=168.2,M1712&lt;=10),'[1]Pricing Schedule'!$J$105,
IF(AND(I1712=110000,R1712&gt;123.4,R1712&lt;=168.2,M1712&gt;10),'[1]Pricing Schedule'!$J$113,
IF(AND(I1712=110000,R1712&gt;168.2,R1712&lt;=336.2,M1712&lt;=10),('[1]Pricing Schedule'!$J$105),
IF(AND(I1712=110000,R1712&gt;168.2,R1712&lt;=336.2,M1712&gt;10),('[1]Pricing Schedule'!$J$113),
IF(AND(I1712=110000,R1712&gt;336.4,R1712&lt;=504.6,M1712&lt;=10),('[1]Pricing Schedule'!$J$105),
IF(AND(I1712=110000,R1712&gt;336.4,R1712&lt;=504.6,M1712&gt;10),('[1]Pricing Schedule'!$J$113),
IF(AND(I1712=110000,R1712&gt;504.6,R1712&lt;=672.8,M1712&lt;=10),('[1]Pricing Schedule'!$J$105),
IF(AND(I1712=110000,R1712&gt;504.6,R1712&lt;=672.8,M1712&gt;10),('[1]Pricing Schedule'!$J$113),
IF(AND(I1712=110000,R1712&gt;672.8,R1712&lt;=841,M1712&lt;=10),('[1]Pricing Schedule'!$J$105),
IF(AND(I1712=110000,R1712&gt;672.8,R1712&lt;=841,M1712&gt;10),('[1]Pricing Schedule'!$J$113),
IF(AND(I1712=110000,R1712&gt;1682,R1712&lt;=1850.2,M1712&lt;=10),('[1]Pricing Schedule'!$J$105),
IF(AND(I1712=110000,R1712&gt;1682,R1712&lt;=1850.2,M1712&gt;10),('[1]Pricing Schedule'!$J$113),
IF(AND(I1712=110000,R1712&gt;2018.4,R1712&lt;=2186.6,M1712&lt;=10),('[1]Pricing Schedule'!$J$105),
IF(AND(I1712=110000,R1712&gt;2018.4,R1712&lt;=2186.6,M1712&gt;10),('[1]Pricing Schedule'!$J$113),999999999)))))))))))))))))))))))))))))))))))))))</f>
        <v>4</v>
      </c>
      <c r="U1712" s="40">
        <f t="shared" si="162"/>
        <v>149730.95238095237</v>
      </c>
      <c r="V1712" s="41">
        <f t="shared" si="163"/>
        <v>6.6786458250512828</v>
      </c>
      <c r="Y1712" s="23">
        <v>666</v>
      </c>
      <c r="Z1712" s="23">
        <v>252</v>
      </c>
      <c r="AD1712" s="13"/>
      <c r="AE1712" s="13"/>
      <c r="AF1712" s="13"/>
      <c r="AR1712" s="35"/>
    </row>
    <row r="1713" spans="1:44">
      <c r="A1713" s="23">
        <v>1715</v>
      </c>
      <c r="B1713" s="23">
        <v>1715</v>
      </c>
      <c r="C1713" s="23" t="s">
        <v>2420</v>
      </c>
      <c r="D1713" s="23" t="s">
        <v>168</v>
      </c>
      <c r="E1713" s="23" t="s">
        <v>168</v>
      </c>
      <c r="F1713" s="23" t="s">
        <v>169</v>
      </c>
      <c r="G1713" s="23" t="s">
        <v>170</v>
      </c>
      <c r="H1713" s="23" t="s">
        <v>113</v>
      </c>
      <c r="I1713" s="13">
        <v>38000</v>
      </c>
      <c r="J1713" s="13">
        <v>38000</v>
      </c>
      <c r="K1713" s="13">
        <v>20000</v>
      </c>
      <c r="L1713" s="24">
        <v>20.885000000000002</v>
      </c>
      <c r="M1713" s="37">
        <f t="shared" si="158"/>
        <v>21</v>
      </c>
      <c r="N1713" s="24">
        <v>0.94699999999999995</v>
      </c>
      <c r="O1713" s="13">
        <v>3</v>
      </c>
      <c r="P1713" s="36">
        <f t="shared" si="159"/>
        <v>0.94699999999999995</v>
      </c>
      <c r="Q1713" s="38">
        <f t="shared" si="160"/>
        <v>4.2</v>
      </c>
      <c r="R1713" s="37">
        <f t="shared" si="161"/>
        <v>4.2</v>
      </c>
      <c r="S1713" s="39">
        <f>IF(AND(I1713=38000,R1713&lt;=4.5,M1713&gt;8),'[1]Pricing Schedule'!$F$8+('[1]Pricing Schedule'!$F$9*M1713),
IF(AND(I1713=38000,R1713&lt;=4.5,M1713&lt;=8),'[1]Pricing Schedule'!$F$34+('[1]Pricing Schedule'!$F$36*M1713),
IF(AND(I1713=38000,R1713&gt;4.5,R1713&lt;=9,M1713&gt;8),'[1]Pricing Schedule'!$F$17+('[1]Pricing Schedule'!$F$18*M1713),
IF(AND(I1713=38000,R1713&gt;4.5,R1713&lt;=9,M1713&lt;=8),'[1]Pricing Schedule'!$F$34+('[1]Pricing Schedule'!$F$36*M1713),
IF(AND(I1713=38000,R1713&gt;9,R1713&lt;=12.8,M1713&gt;8),'[1]Pricing Schedule'!$F$26+('[1]Pricing Schedule'!$F$27*M1713),
IF(AND(I1713=38000,R1713&gt;9,R1713&lt;=12.8,M1713&lt;=8),'[1]Pricing Schedule'!$F$34+('[1]Pricing Schedule'!$F$36*M1713),
IF(AND(I1713=38000,R1713&gt;12.8,R1713&lt;=22.8),'[1]Pricing Schedule'!$F$34+('[1]Pricing Schedule'!$F$36*M1713),
IF(AND(I1713=38000,R1713&gt;22.8,R1713&lt;=30.2),'[1]Pricing Schedule'!$F$43+('[1]Pricing Schedule'!$F$45*M1713),
IF(AND(I1713=38000,R1713&gt;30.2,R1713&lt;=45.9),'[1]Pricing Schedule'!$F$52+('[1]Pricing Schedule'!$F$54*M1713),
IF(AND(I1713=38000,R1713&gt;45.9,R1713&lt;=123.4),'[1]Pricing Schedule'!$F$96+('[1]Pricing Schedule'!$F$97*M1713),
IF(AND(I1713=38000,R1713&gt;123.4,R1713&lt;=168.2,M1713&lt;=10),'[1]Pricing Schedule'!$F$103+('[1]Pricing Schedule'!$F$105*M1713),
IF(AND(I1713=38000,R1713&gt;123.4,R1713&lt;=168.2,M1713&gt;10),'[1]Pricing Schedule'!$F$111+('[1]Pricing Schedule'!$F$113*M1713),
IF(AND(I1713=38000,R1713&gt;157.4,R1713&lt;=336.4,M1713&lt;=10),('[1]Pricing Schedule'!$F$103+('[1]Pricing Schedule'!$F$105*M1713))*2,
IF(AND(I1713=38000,R1713&gt;157.4,R1713&lt;=336.4,M1713&gt;10),('[1]Pricing Schedule'!$F$111+('[1]Pricing Schedule'!$F$113*M1713))*2,
IF(AND(I1713=38000,R1713&gt;314.8,R1713&lt;=504.6,M1713&lt;=10),('[1]Pricing Schedule'!$F$103+('[1]Pricing Schedule'!$F$105*M1713))*3,
IF(AND(I1713=38000,R1713&gt;314.8,R1713&lt;=504.6,M1713&gt;10),('[1]Pricing Schedule'!$F$111+('[1]Pricing Schedule'!$F$113*M1713))*3,
IF(AND(I1713=38000,R1713&gt;472.2,R1713&lt;=672.8,M1713&lt;=10),('[1]Pricing Schedule'!$F$103+('[1]Pricing Schedule'!$F$105*M1713))*4,
IF(AND(I1713=38000,R1713&gt;472.2,R1713&lt;=672.8,M1713&gt;10),('[1]Pricing Schedule'!$F$111+('[1]Pricing Schedule'!$F$113*M1713))*4,
IF(AND(I1713=110000,R1713&lt;=12.8,M1713&gt;2),'[1]Pricing Schedule'!$F$62+('[1]Pricing Schedule'!$F$63*M1713),
IF(AND(I1713=110000,R1713&lt;=12.8,M1713&lt;=2),'[1]Pricing Schedule'!$F$96+('[1]Pricing Schedule'!$F$97*M1713),
IF(AND(I1713=110000,R1713&gt;12.8,R1713&lt;=22.8,M1713&gt;3),'[1]Pricing Schedule'!$F$71+('[1]Pricing Schedule'!$F$72*M1713),
IF(AND(I1713=110000,R1713&gt;12.8,R1713&lt;=22.8,M1713&lt;=3),'[1]Pricing Schedule'!$F$96+('[1]Pricing Schedule'!$F$97*M1713),
IF(AND(I1713=110000,R1713&gt;22.8,R1713&lt;=30.2),'[1]Pricing Schedule'!$F$80+('[1]Pricing Schedule'!$F$81*M1713),
IF(AND(I1713=110000,R1713&gt;30.2,R1713&lt;=45.9),'[1]Pricing Schedule'!$F$89+('[1]Pricing Schedule'!$F$90*M1713),
IF(AND(I1713=110000,R1713&gt;45.9,R1713&lt;=123.4),'[1]Pricing Schedule'!$F$96+('[1]Pricing Schedule'!$F$97*M1713),
IF(AND(I1713=110000,R1713&gt;123.4,R1713&lt;=168.2,M1713&lt;=10),'[1]Pricing Schedule'!$F$103+('[1]Pricing Schedule'!$F$105*M1713),
IF(AND(I1713=110000,R1713&gt;123.4,R1713&lt;=168.2,M1713&gt;10),'[1]Pricing Schedule'!$F$111+('[1]Pricing Schedule'!$F$113*M1713),
IF(AND(I1713=110000,R1713&gt;168.2,R1713&lt;=336.4,M1713&lt;=10),('[1]Pricing Schedule'!$F$103+('[1]Pricing Schedule'!$F$105*M1713))*2,
IF(AND(I1713=110000,R1713&gt;168.2,R1713&lt;=336.4,M1713&gt;10),('[1]Pricing Schedule'!$F$111+('[1]Pricing Schedule'!$F$113*M1713))*2,
IF(AND(I1713=110000,R1713&gt;336.4,R1713&lt;=504.6,M1713&lt;=10),('[1]Pricing Schedule'!$F$103+('[1]Pricing Schedule'!$F$105*M1713))*3,
IF(AND(I1713=110000,R1713&gt;336.4,R1713&lt;=504.6,M1713&gt;10),('[1]Pricing Schedule'!$F$111+('[1]Pricing Schedule'!$F$113*M1713))*3,
IF(AND(I1713=110000,R1713&gt;504.6,R1713&lt;=672.8,M1713&lt;=10),('[1]Pricing Schedule'!$F$103+('[1]Pricing Schedule'!$F$105*M1713))*4,
IF(AND(I1713=110000,R1713&gt;504.6,R1713&lt;=672.8,M1713&gt;10),('[1]Pricing Schedule'!$F$111+('[1]Pricing Schedule'!$F$113*M1713))*4,
IF(AND(I1713=110000,R1713&gt;672.8,R1713&lt;=841,M1713&lt;=10),('[1]Pricing Schedule'!$F$103+('[1]Pricing Schedule'!$F$105*M1713))*5,
IF(AND(I1713=110000,R1713&gt;672.8,R1713&lt;=841,M1713&gt;10),('[1]Pricing Schedule'!$F$111+('[1]Pricing Schedule'!$F$113*M1713))*5,
IF(AND(I1713=110000,R1713&gt;672.8,R1713&lt;=841,M1713&lt;=10),('[1]Pricing Schedule'!$F$103+('[1]Pricing Schedule'!$F$105*M1713))*5,
IF(AND(I1713=110000,R1713&gt;672.8,R1713&lt;=841,M1713&gt;10),('[1]Pricing Schedule'!$F$111+('[1]Pricing Schedule'!$F$113*M1713))*5,
IF(AND(I1713=110000,R1713&gt;1345.6,R1713&lt;=1513.8,M1713&lt;=10),('[1]Pricing Schedule'!$F$103+('[1]Pricing Schedule'!$F$105*M1713))*9,
IF(AND(I1713=110000,R1713&gt;1345.6,R1713&lt;=1513.8,M1713&gt;10),('[1]Pricing Schedule'!$F$111+('[1]Pricing Schedule'!$F$113*M1713))*9,
9999999999)))))))))))))))))))))))))))))))))))))))</f>
        <v>1966840</v>
      </c>
      <c r="T1713" s="21">
        <f>IF(AND(I1713=38000,R1713&lt;=4.5,M1713&gt;8),'[1]Pricing Schedule'!$J$9,
IF(AND(I1713=38000,R1713&lt;=4.5,M1713&lt;=8),'[1]Pricing Schedule'!$J$36,
IF(AND(I1713=38000,R1713&gt;4.5,R1713&lt;=9,M1713&gt;8),'[1]Pricing Schedule'!$J$18,
IF(AND(I1713=38000,R1713&gt;4.5,R1713&lt;=9,M1713&lt;=8),'[1]Pricing Schedule'!$J$36,
IF(AND(I1713=38000,R1713&gt;9,R1713&lt;=12.8,M1713&gt;8),'[1]Pricing Schedule'!$J$27,
IF(AND(I1713=38000,R1713&gt;9,R1713&lt;=12.8,M1713&lt;=8),'[1]Pricing Schedule'!$J$36,
IF(AND(I1713=38000,R1713&gt;12.8,R1713&lt;=22.8),'[1]Pricing Schedule'!$J$36,
IF(AND(I1713=38000,R1713&gt;22.8,R1713&lt;=30.2),'[1]Pricing Schedule'!$J$45,
IF(AND(I1713=38000,R1713&gt;30.2,R1713&lt;=45.9),'[1]Pricing Schedule'!$J$54,
IF(AND(I1713=38000,R1713&gt;45.9,R1713&lt;=123.4),'[1]Pricing Schedule'!$J$97,
IF(AND(I1713=38000,R1713&gt;123.4,R1713&lt;=168.2,M1713&lt;=10),'[1]Pricing Schedule'!$J$105,
IF(AND(I1713=38000,R1713&gt;123.4,R1713&lt;=168.2,M1713&gt;10),'[1]Pricing Schedule'!$J$113,
IF(AND(I1713=38000,R1713&gt;168.2,R1713&lt;=336.4,M1713&lt;=10),('[1]Pricing Schedule'!$J$105),
IF(AND(I1713=38000,R1713&gt;168.2,R1713&lt;=336.4,M1713&gt;10),('[1]Pricing Schedule'!$J$113),
IF(AND(I1713=38000,R1713&gt;336.4,R1713&lt;=504.6,M1713&lt;=10),('[1]Pricing Schedule'!$J$105),
IF(AND(I1713=38000,R1713&gt;336.4,R1713&lt;=504.6,M1713&gt;10),('[1]Pricing Schedule'!$J$113),
IF(AND(I1713=38000,R1713&gt;504.6,R1713&lt;=672.8,M1713&lt;=10),('[1]Pricing Schedule'!$J$105),
IF(AND(I1713=38000,R1713&gt;504.6,R1713&lt;=672.8,M1713&gt;10),('[1]Pricing Schedule'!$J$113),
IF(AND(I1713=110000,R1713&lt;=12.8,M1713&gt;2),'[1]Pricing Schedule'!$J$63,
IF(AND(I1713=110000,R1713&lt;=12.8,M1713&lt;=2),'[1]Pricing Schedule'!$J$97,
IF(AND(I1713=110000,R1713&gt;12.8,R1713&lt;=22.8,M1713&gt;3),'[1]Pricing Schedule'!$J$72,
IF(AND(I1713=110000,R1713&gt;12.8,R1713&lt;=22.8,M1713&lt;=3),'[1]Pricing Schedule'!$J$97,
IF(AND(I1713=110000,R1713&gt;22.8,R1713&lt;=30.2),'[1]Pricing Schedule'!$J$81,
IF(AND(I1713=110000,R1713&gt;30.2,R1713&lt;=45.9),'[1]Pricing Schedule'!$J$90,
IF(AND(I1713=110000,R1713&gt;45.9,R1713&lt;=123.4),'[1]Pricing Schedule'!$J$97,
IF(AND(I1713=110000,R1713&gt;123.4,R1713&lt;=168.2,M1713&lt;=10),'[1]Pricing Schedule'!$J$105,
IF(AND(I1713=110000,R1713&gt;123.4,R1713&lt;=168.2,M1713&gt;10),'[1]Pricing Schedule'!$J$113,
IF(AND(I1713=110000,R1713&gt;168.2,R1713&lt;=336.2,M1713&lt;=10),('[1]Pricing Schedule'!$J$105),
IF(AND(I1713=110000,R1713&gt;168.2,R1713&lt;=336.2,M1713&gt;10),('[1]Pricing Schedule'!$J$113),
IF(AND(I1713=110000,R1713&gt;336.4,R1713&lt;=504.6,M1713&lt;=10),('[1]Pricing Schedule'!$J$105),
IF(AND(I1713=110000,R1713&gt;336.4,R1713&lt;=504.6,M1713&gt;10),('[1]Pricing Schedule'!$J$113),
IF(AND(I1713=110000,R1713&gt;504.6,R1713&lt;=672.8,M1713&lt;=10),('[1]Pricing Schedule'!$J$105),
IF(AND(I1713=110000,R1713&gt;504.6,R1713&lt;=672.8,M1713&gt;10),('[1]Pricing Schedule'!$J$113),
IF(AND(I1713=110000,R1713&gt;672.8,R1713&lt;=841,M1713&lt;=10),('[1]Pricing Schedule'!$J$105),
IF(AND(I1713=110000,R1713&gt;672.8,R1713&lt;=841,M1713&gt;10),('[1]Pricing Schedule'!$J$113),
IF(AND(I1713=110000,R1713&gt;1682,R1713&lt;=1850.2,M1713&lt;=10),('[1]Pricing Schedule'!$J$105),
IF(AND(I1713=110000,R1713&gt;1682,R1713&lt;=1850.2,M1713&gt;10),('[1]Pricing Schedule'!$J$113),
IF(AND(I1713=110000,R1713&gt;2018.4,R1713&lt;=2186.6,M1713&lt;=10),('[1]Pricing Schedule'!$J$105),
IF(AND(I1713=110000,R1713&gt;2018.4,R1713&lt;=2186.6,M1713&gt;10),('[1]Pricing Schedule'!$J$113),999999999)))))))))))))))))))))))))))))))))))))))</f>
        <v>1</v>
      </c>
      <c r="U1713" s="40">
        <f t="shared" si="162"/>
        <v>468295.23809523805</v>
      </c>
      <c r="V1713" s="41">
        <f t="shared" si="163"/>
        <v>2.135405015151207</v>
      </c>
      <c r="Y1713" s="23">
        <v>70</v>
      </c>
      <c r="Z1713" s="23">
        <v>642</v>
      </c>
      <c r="AD1713" s="13"/>
      <c r="AE1713" s="13"/>
      <c r="AF1713" s="13"/>
      <c r="AR1713" s="35"/>
    </row>
    <row r="1714" spans="1:44">
      <c r="A1714" s="23">
        <v>1716</v>
      </c>
      <c r="B1714" s="23">
        <v>1716</v>
      </c>
      <c r="C1714" s="23" t="s">
        <v>2421</v>
      </c>
      <c r="D1714" s="23" t="s">
        <v>786</v>
      </c>
      <c r="E1714" s="23" t="s">
        <v>786</v>
      </c>
      <c r="F1714" s="23" t="s">
        <v>451</v>
      </c>
      <c r="G1714" s="23" t="s">
        <v>452</v>
      </c>
      <c r="H1714" s="23" t="s">
        <v>113</v>
      </c>
      <c r="I1714" s="13">
        <v>38000</v>
      </c>
      <c r="J1714" s="13">
        <v>38000</v>
      </c>
      <c r="K1714" s="13">
        <v>10000</v>
      </c>
      <c r="L1714" s="24">
        <v>7.298</v>
      </c>
      <c r="M1714" s="37">
        <f t="shared" si="158"/>
        <v>8</v>
      </c>
      <c r="N1714" s="24">
        <v>0.68400000000000005</v>
      </c>
      <c r="O1714" s="13">
        <v>3</v>
      </c>
      <c r="P1714" s="36">
        <f t="shared" si="159"/>
        <v>0.68400000000000005</v>
      </c>
      <c r="Q1714" s="38">
        <f t="shared" si="160"/>
        <v>4.2</v>
      </c>
      <c r="R1714" s="37">
        <f t="shared" si="161"/>
        <v>4.2</v>
      </c>
      <c r="S1714" s="39">
        <f>IF(AND(I1714=38000,R1714&lt;=4.5,M1714&gt;8),'[1]Pricing Schedule'!$F$8+('[1]Pricing Schedule'!$F$9*M1714),
IF(AND(I1714=38000,R1714&lt;=4.5,M1714&lt;=8),'[1]Pricing Schedule'!$F$34+('[1]Pricing Schedule'!$F$36*M1714),
IF(AND(I1714=38000,R1714&gt;4.5,R1714&lt;=9,M1714&gt;8),'[1]Pricing Schedule'!$F$17+('[1]Pricing Schedule'!$F$18*M1714),
IF(AND(I1714=38000,R1714&gt;4.5,R1714&lt;=9,M1714&lt;=8),'[1]Pricing Schedule'!$F$34+('[1]Pricing Schedule'!$F$36*M1714),
IF(AND(I1714=38000,R1714&gt;9,R1714&lt;=12.8,M1714&gt;8),'[1]Pricing Schedule'!$F$26+('[1]Pricing Schedule'!$F$27*M1714),
IF(AND(I1714=38000,R1714&gt;9,R1714&lt;=12.8,M1714&lt;=8),'[1]Pricing Schedule'!$F$34+('[1]Pricing Schedule'!$F$36*M1714),
IF(AND(I1714=38000,R1714&gt;12.8,R1714&lt;=22.8),'[1]Pricing Schedule'!$F$34+('[1]Pricing Schedule'!$F$36*M1714),
IF(AND(I1714=38000,R1714&gt;22.8,R1714&lt;=30.2),'[1]Pricing Schedule'!$F$43+('[1]Pricing Schedule'!$F$45*M1714),
IF(AND(I1714=38000,R1714&gt;30.2,R1714&lt;=45.9),'[1]Pricing Schedule'!$F$52+('[1]Pricing Schedule'!$F$54*M1714),
IF(AND(I1714=38000,R1714&gt;45.9,R1714&lt;=123.4),'[1]Pricing Schedule'!$F$96+('[1]Pricing Schedule'!$F$97*M1714),
IF(AND(I1714=38000,R1714&gt;123.4,R1714&lt;=168.2,M1714&lt;=10),'[1]Pricing Schedule'!$F$103+('[1]Pricing Schedule'!$F$105*M1714),
IF(AND(I1714=38000,R1714&gt;123.4,R1714&lt;=168.2,M1714&gt;10),'[1]Pricing Schedule'!$F$111+('[1]Pricing Schedule'!$F$113*M1714),
IF(AND(I1714=38000,R1714&gt;157.4,R1714&lt;=336.4,M1714&lt;=10),('[1]Pricing Schedule'!$F$103+('[1]Pricing Schedule'!$F$105*M1714))*2,
IF(AND(I1714=38000,R1714&gt;157.4,R1714&lt;=336.4,M1714&gt;10),('[1]Pricing Schedule'!$F$111+('[1]Pricing Schedule'!$F$113*M1714))*2,
IF(AND(I1714=38000,R1714&gt;314.8,R1714&lt;=504.6,M1714&lt;=10),('[1]Pricing Schedule'!$F$103+('[1]Pricing Schedule'!$F$105*M1714))*3,
IF(AND(I1714=38000,R1714&gt;314.8,R1714&lt;=504.6,M1714&gt;10),('[1]Pricing Schedule'!$F$111+('[1]Pricing Schedule'!$F$113*M1714))*3,
IF(AND(I1714=38000,R1714&gt;472.2,R1714&lt;=672.8,M1714&lt;=10),('[1]Pricing Schedule'!$F$103+('[1]Pricing Schedule'!$F$105*M1714))*4,
IF(AND(I1714=38000,R1714&gt;472.2,R1714&lt;=672.8,M1714&gt;10),('[1]Pricing Schedule'!$F$111+('[1]Pricing Schedule'!$F$113*M1714))*4,
IF(AND(I1714=110000,R1714&lt;=12.8,M1714&gt;2),'[1]Pricing Schedule'!$F$62+('[1]Pricing Schedule'!$F$63*M1714),
IF(AND(I1714=110000,R1714&lt;=12.8,M1714&lt;=2),'[1]Pricing Schedule'!$F$96+('[1]Pricing Schedule'!$F$97*M1714),
IF(AND(I1714=110000,R1714&gt;12.8,R1714&lt;=22.8,M1714&gt;3),'[1]Pricing Schedule'!$F$71+('[1]Pricing Schedule'!$F$72*M1714),
IF(AND(I1714=110000,R1714&gt;12.8,R1714&lt;=22.8,M1714&lt;=3),'[1]Pricing Schedule'!$F$96+('[1]Pricing Schedule'!$F$97*M1714),
IF(AND(I1714=110000,R1714&gt;22.8,R1714&lt;=30.2),'[1]Pricing Schedule'!$F$80+('[1]Pricing Schedule'!$F$81*M1714),
IF(AND(I1714=110000,R1714&gt;30.2,R1714&lt;=45.9),'[1]Pricing Schedule'!$F$89+('[1]Pricing Schedule'!$F$90*M1714),
IF(AND(I1714=110000,R1714&gt;45.9,R1714&lt;=123.4),'[1]Pricing Schedule'!$F$96+('[1]Pricing Schedule'!$F$97*M1714),
IF(AND(I1714=110000,R1714&gt;123.4,R1714&lt;=168.2,M1714&lt;=10),'[1]Pricing Schedule'!$F$103+('[1]Pricing Schedule'!$F$105*M1714),
IF(AND(I1714=110000,R1714&gt;123.4,R1714&lt;=168.2,M1714&gt;10),'[1]Pricing Schedule'!$F$111+('[1]Pricing Schedule'!$F$113*M1714),
IF(AND(I1714=110000,R1714&gt;168.2,R1714&lt;=336.4,M1714&lt;=10),('[1]Pricing Schedule'!$F$103+('[1]Pricing Schedule'!$F$105*M1714))*2,
IF(AND(I1714=110000,R1714&gt;168.2,R1714&lt;=336.4,M1714&gt;10),('[1]Pricing Schedule'!$F$111+('[1]Pricing Schedule'!$F$113*M1714))*2,
IF(AND(I1714=110000,R1714&gt;336.4,R1714&lt;=504.6,M1714&lt;=10),('[1]Pricing Schedule'!$F$103+('[1]Pricing Schedule'!$F$105*M1714))*3,
IF(AND(I1714=110000,R1714&gt;336.4,R1714&lt;=504.6,M1714&gt;10),('[1]Pricing Schedule'!$F$111+('[1]Pricing Schedule'!$F$113*M1714))*3,
IF(AND(I1714=110000,R1714&gt;504.6,R1714&lt;=672.8,M1714&lt;=10),('[1]Pricing Schedule'!$F$103+('[1]Pricing Schedule'!$F$105*M1714))*4,
IF(AND(I1714=110000,R1714&gt;504.6,R1714&lt;=672.8,M1714&gt;10),('[1]Pricing Schedule'!$F$111+('[1]Pricing Schedule'!$F$113*M1714))*4,
IF(AND(I1714=110000,R1714&gt;672.8,R1714&lt;=841,M1714&lt;=10),('[1]Pricing Schedule'!$F$103+('[1]Pricing Schedule'!$F$105*M1714))*5,
IF(AND(I1714=110000,R1714&gt;672.8,R1714&lt;=841,M1714&gt;10),('[1]Pricing Schedule'!$F$111+('[1]Pricing Schedule'!$F$113*M1714))*5,
IF(AND(I1714=110000,R1714&gt;672.8,R1714&lt;=841,M1714&lt;=10),('[1]Pricing Schedule'!$F$103+('[1]Pricing Schedule'!$F$105*M1714))*5,
IF(AND(I1714=110000,R1714&gt;672.8,R1714&lt;=841,M1714&gt;10),('[1]Pricing Schedule'!$F$111+('[1]Pricing Schedule'!$F$113*M1714))*5,
IF(AND(I1714=110000,R1714&gt;1345.6,R1714&lt;=1513.8,M1714&lt;=10),('[1]Pricing Schedule'!$F$103+('[1]Pricing Schedule'!$F$105*M1714))*9,
IF(AND(I1714=110000,R1714&gt;1345.6,R1714&lt;=1513.8,M1714&gt;10),('[1]Pricing Schedule'!$F$111+('[1]Pricing Schedule'!$F$113*M1714))*9,
9999999999)))))))))))))))))))))))))))))))))))))))</f>
        <v>909950</v>
      </c>
      <c r="T1714" s="21">
        <f>IF(AND(I1714=38000,R1714&lt;=4.5,M1714&gt;8),'[1]Pricing Schedule'!$J$9,
IF(AND(I1714=38000,R1714&lt;=4.5,M1714&lt;=8),'[1]Pricing Schedule'!$J$36,
IF(AND(I1714=38000,R1714&gt;4.5,R1714&lt;=9,M1714&gt;8),'[1]Pricing Schedule'!$J$18,
IF(AND(I1714=38000,R1714&gt;4.5,R1714&lt;=9,M1714&lt;=8),'[1]Pricing Schedule'!$J$36,
IF(AND(I1714=38000,R1714&gt;9,R1714&lt;=12.8,M1714&gt;8),'[1]Pricing Schedule'!$J$27,
IF(AND(I1714=38000,R1714&gt;9,R1714&lt;=12.8,M1714&lt;=8),'[1]Pricing Schedule'!$J$36,
IF(AND(I1714=38000,R1714&gt;12.8,R1714&lt;=22.8),'[1]Pricing Schedule'!$J$36,
IF(AND(I1714=38000,R1714&gt;22.8,R1714&lt;=30.2),'[1]Pricing Schedule'!$J$45,
IF(AND(I1714=38000,R1714&gt;30.2,R1714&lt;=45.9),'[1]Pricing Schedule'!$J$54,
IF(AND(I1714=38000,R1714&gt;45.9,R1714&lt;=123.4),'[1]Pricing Schedule'!$J$97,
IF(AND(I1714=38000,R1714&gt;123.4,R1714&lt;=168.2,M1714&lt;=10),'[1]Pricing Schedule'!$J$105,
IF(AND(I1714=38000,R1714&gt;123.4,R1714&lt;=168.2,M1714&gt;10),'[1]Pricing Schedule'!$J$113,
IF(AND(I1714=38000,R1714&gt;168.2,R1714&lt;=336.4,M1714&lt;=10),('[1]Pricing Schedule'!$J$105),
IF(AND(I1714=38000,R1714&gt;168.2,R1714&lt;=336.4,M1714&gt;10),('[1]Pricing Schedule'!$J$113),
IF(AND(I1714=38000,R1714&gt;336.4,R1714&lt;=504.6,M1714&lt;=10),('[1]Pricing Schedule'!$J$105),
IF(AND(I1714=38000,R1714&gt;336.4,R1714&lt;=504.6,M1714&gt;10),('[1]Pricing Schedule'!$J$113),
IF(AND(I1714=38000,R1714&gt;504.6,R1714&lt;=672.8,M1714&lt;=10),('[1]Pricing Schedule'!$J$105),
IF(AND(I1714=38000,R1714&gt;504.6,R1714&lt;=672.8,M1714&gt;10),('[1]Pricing Schedule'!$J$113),
IF(AND(I1714=110000,R1714&lt;=12.8,M1714&gt;2),'[1]Pricing Schedule'!$J$63,
IF(AND(I1714=110000,R1714&lt;=12.8,M1714&lt;=2),'[1]Pricing Schedule'!$J$97,
IF(AND(I1714=110000,R1714&gt;12.8,R1714&lt;=22.8,M1714&gt;3),'[1]Pricing Schedule'!$J$72,
IF(AND(I1714=110000,R1714&gt;12.8,R1714&lt;=22.8,M1714&lt;=3),'[1]Pricing Schedule'!$J$97,
IF(AND(I1714=110000,R1714&gt;22.8,R1714&lt;=30.2),'[1]Pricing Schedule'!$J$81,
IF(AND(I1714=110000,R1714&gt;30.2,R1714&lt;=45.9),'[1]Pricing Schedule'!$J$90,
IF(AND(I1714=110000,R1714&gt;45.9,R1714&lt;=123.4),'[1]Pricing Schedule'!$J$97,
IF(AND(I1714=110000,R1714&gt;123.4,R1714&lt;=168.2,M1714&lt;=10),'[1]Pricing Schedule'!$J$105,
IF(AND(I1714=110000,R1714&gt;123.4,R1714&lt;=168.2,M1714&gt;10),'[1]Pricing Schedule'!$J$113,
IF(AND(I1714=110000,R1714&gt;168.2,R1714&lt;=336.2,M1714&lt;=10),('[1]Pricing Schedule'!$J$105),
IF(AND(I1714=110000,R1714&gt;168.2,R1714&lt;=336.2,M1714&gt;10),('[1]Pricing Schedule'!$J$113),
IF(AND(I1714=110000,R1714&gt;336.4,R1714&lt;=504.6,M1714&lt;=10),('[1]Pricing Schedule'!$J$105),
IF(AND(I1714=110000,R1714&gt;336.4,R1714&lt;=504.6,M1714&gt;10),('[1]Pricing Schedule'!$J$113),
IF(AND(I1714=110000,R1714&gt;504.6,R1714&lt;=672.8,M1714&lt;=10),('[1]Pricing Schedule'!$J$105),
IF(AND(I1714=110000,R1714&gt;504.6,R1714&lt;=672.8,M1714&gt;10),('[1]Pricing Schedule'!$J$113),
IF(AND(I1714=110000,R1714&gt;672.8,R1714&lt;=841,M1714&lt;=10),('[1]Pricing Schedule'!$J$105),
IF(AND(I1714=110000,R1714&gt;672.8,R1714&lt;=841,M1714&gt;10),('[1]Pricing Schedule'!$J$113),
IF(AND(I1714=110000,R1714&gt;1682,R1714&lt;=1850.2,M1714&lt;=10),('[1]Pricing Schedule'!$J$105),
IF(AND(I1714=110000,R1714&gt;1682,R1714&lt;=1850.2,M1714&gt;10),('[1]Pricing Schedule'!$J$113),
IF(AND(I1714=110000,R1714&gt;2018.4,R1714&lt;=2186.6,M1714&lt;=10),('[1]Pricing Schedule'!$J$105),
IF(AND(I1714=110000,R1714&gt;2018.4,R1714&lt;=2186.6,M1714&gt;10),('[1]Pricing Schedule'!$J$113),999999999)))))))))))))))))))))))))))))))))))))))</f>
        <v>4</v>
      </c>
      <c r="U1714" s="40">
        <f t="shared" si="162"/>
        <v>216654.76190476189</v>
      </c>
      <c r="V1714" s="41">
        <f t="shared" si="163"/>
        <v>4.6156382218803227</v>
      </c>
      <c r="Y1714" s="23">
        <v>106</v>
      </c>
      <c r="Z1714" s="23">
        <v>206</v>
      </c>
      <c r="AD1714" s="13"/>
      <c r="AE1714" s="13"/>
      <c r="AF1714" s="13"/>
      <c r="AR1714" s="35"/>
    </row>
    <row r="1715" spans="1:44">
      <c r="A1715" s="23">
        <v>1717</v>
      </c>
      <c r="B1715" s="23">
        <v>1717</v>
      </c>
      <c r="C1715" s="23" t="s">
        <v>2422</v>
      </c>
      <c r="D1715" s="23" t="s">
        <v>786</v>
      </c>
      <c r="E1715" s="23" t="s">
        <v>786</v>
      </c>
      <c r="F1715" s="23" t="s">
        <v>2423</v>
      </c>
      <c r="G1715" s="23" t="s">
        <v>2424</v>
      </c>
      <c r="H1715" s="23" t="s">
        <v>133</v>
      </c>
      <c r="I1715" s="13">
        <v>110000</v>
      </c>
      <c r="J1715" s="13">
        <v>110000</v>
      </c>
      <c r="K1715" s="13">
        <v>38000</v>
      </c>
      <c r="L1715" s="24">
        <v>3.8769999999999998</v>
      </c>
      <c r="M1715" s="37">
        <f t="shared" si="158"/>
        <v>4</v>
      </c>
      <c r="N1715" s="24">
        <v>0.90400000000000003</v>
      </c>
      <c r="O1715" s="13">
        <v>3</v>
      </c>
      <c r="P1715" s="36">
        <f t="shared" si="159"/>
        <v>0.90400000000000003</v>
      </c>
      <c r="Q1715" s="38">
        <f t="shared" si="160"/>
        <v>4.2</v>
      </c>
      <c r="R1715" s="37">
        <f t="shared" si="161"/>
        <v>4.2</v>
      </c>
      <c r="S1715" s="39">
        <f>IF(AND(I1715=38000,R1715&lt;=4.5,M1715&gt;8),'[1]Pricing Schedule'!$F$8+('[1]Pricing Schedule'!$F$9*M1715),
IF(AND(I1715=38000,R1715&lt;=4.5,M1715&lt;=8),'[1]Pricing Schedule'!$F$34+('[1]Pricing Schedule'!$F$36*M1715),
IF(AND(I1715=38000,R1715&gt;4.5,R1715&lt;=9,M1715&gt;8),'[1]Pricing Schedule'!$F$17+('[1]Pricing Schedule'!$F$18*M1715),
IF(AND(I1715=38000,R1715&gt;4.5,R1715&lt;=9,M1715&lt;=8),'[1]Pricing Schedule'!$F$34+('[1]Pricing Schedule'!$F$36*M1715),
IF(AND(I1715=38000,R1715&gt;9,R1715&lt;=12.8,M1715&gt;8),'[1]Pricing Schedule'!$F$26+('[1]Pricing Schedule'!$F$27*M1715),
IF(AND(I1715=38000,R1715&gt;9,R1715&lt;=12.8,M1715&lt;=8),'[1]Pricing Schedule'!$F$34+('[1]Pricing Schedule'!$F$36*M1715),
IF(AND(I1715=38000,R1715&gt;12.8,R1715&lt;=22.8),'[1]Pricing Schedule'!$F$34+('[1]Pricing Schedule'!$F$36*M1715),
IF(AND(I1715=38000,R1715&gt;22.8,R1715&lt;=30.2),'[1]Pricing Schedule'!$F$43+('[1]Pricing Schedule'!$F$45*M1715),
IF(AND(I1715=38000,R1715&gt;30.2,R1715&lt;=45.9),'[1]Pricing Schedule'!$F$52+('[1]Pricing Schedule'!$F$54*M1715),
IF(AND(I1715=38000,R1715&gt;45.9,R1715&lt;=123.4),'[1]Pricing Schedule'!$F$96+('[1]Pricing Schedule'!$F$97*M1715),
IF(AND(I1715=38000,R1715&gt;123.4,R1715&lt;=168.2,M1715&lt;=10),'[1]Pricing Schedule'!$F$103+('[1]Pricing Schedule'!$F$105*M1715),
IF(AND(I1715=38000,R1715&gt;123.4,R1715&lt;=168.2,M1715&gt;10),'[1]Pricing Schedule'!$F$111+('[1]Pricing Schedule'!$F$113*M1715),
IF(AND(I1715=38000,R1715&gt;157.4,R1715&lt;=336.4,M1715&lt;=10),('[1]Pricing Schedule'!$F$103+('[1]Pricing Schedule'!$F$105*M1715))*2,
IF(AND(I1715=38000,R1715&gt;157.4,R1715&lt;=336.4,M1715&gt;10),('[1]Pricing Schedule'!$F$111+('[1]Pricing Schedule'!$F$113*M1715))*2,
IF(AND(I1715=38000,R1715&gt;314.8,R1715&lt;=504.6,M1715&lt;=10),('[1]Pricing Schedule'!$F$103+('[1]Pricing Schedule'!$F$105*M1715))*3,
IF(AND(I1715=38000,R1715&gt;314.8,R1715&lt;=504.6,M1715&gt;10),('[1]Pricing Schedule'!$F$111+('[1]Pricing Schedule'!$F$113*M1715))*3,
IF(AND(I1715=38000,R1715&gt;472.2,R1715&lt;=672.8,M1715&lt;=10),('[1]Pricing Schedule'!$F$103+('[1]Pricing Schedule'!$F$105*M1715))*4,
IF(AND(I1715=38000,R1715&gt;472.2,R1715&lt;=672.8,M1715&gt;10),('[1]Pricing Schedule'!$F$111+('[1]Pricing Schedule'!$F$113*M1715))*4,
IF(AND(I1715=110000,R1715&lt;=12.8,M1715&gt;2),'[1]Pricing Schedule'!$F$62+('[1]Pricing Schedule'!$F$63*M1715),
IF(AND(I1715=110000,R1715&lt;=12.8,M1715&lt;=2),'[1]Pricing Schedule'!$F$96+('[1]Pricing Schedule'!$F$97*M1715),
IF(AND(I1715=110000,R1715&gt;12.8,R1715&lt;=22.8,M1715&gt;3),'[1]Pricing Schedule'!$F$71+('[1]Pricing Schedule'!$F$72*M1715),
IF(AND(I1715=110000,R1715&gt;12.8,R1715&lt;=22.8,M1715&lt;=3),'[1]Pricing Schedule'!$F$96+('[1]Pricing Schedule'!$F$97*M1715),
IF(AND(I1715=110000,R1715&gt;22.8,R1715&lt;=30.2),'[1]Pricing Schedule'!$F$80+('[1]Pricing Schedule'!$F$81*M1715),
IF(AND(I1715=110000,R1715&gt;30.2,R1715&lt;=45.9),'[1]Pricing Schedule'!$F$89+('[1]Pricing Schedule'!$F$90*M1715),
IF(AND(I1715=110000,R1715&gt;45.9,R1715&lt;=123.4),'[1]Pricing Schedule'!$F$96+('[1]Pricing Schedule'!$F$97*M1715),
IF(AND(I1715=110000,R1715&gt;123.4,R1715&lt;=168.2,M1715&lt;=10),'[1]Pricing Schedule'!$F$103+('[1]Pricing Schedule'!$F$105*M1715),
IF(AND(I1715=110000,R1715&gt;123.4,R1715&lt;=168.2,M1715&gt;10),'[1]Pricing Schedule'!$F$111+('[1]Pricing Schedule'!$F$113*M1715),
IF(AND(I1715=110000,R1715&gt;168.2,R1715&lt;=336.4,M1715&lt;=10),('[1]Pricing Schedule'!$F$103+('[1]Pricing Schedule'!$F$105*M1715))*2,
IF(AND(I1715=110000,R1715&gt;168.2,R1715&lt;=336.4,M1715&gt;10),('[1]Pricing Schedule'!$F$111+('[1]Pricing Schedule'!$F$113*M1715))*2,
IF(AND(I1715=110000,R1715&gt;336.4,R1715&lt;=504.6,M1715&lt;=10),('[1]Pricing Schedule'!$F$103+('[1]Pricing Schedule'!$F$105*M1715))*3,
IF(AND(I1715=110000,R1715&gt;336.4,R1715&lt;=504.6,M1715&gt;10),('[1]Pricing Schedule'!$F$111+('[1]Pricing Schedule'!$F$113*M1715))*3,
IF(AND(I1715=110000,R1715&gt;504.6,R1715&lt;=672.8,M1715&lt;=10),('[1]Pricing Schedule'!$F$103+('[1]Pricing Schedule'!$F$105*M1715))*4,
IF(AND(I1715=110000,R1715&gt;504.6,R1715&lt;=672.8,M1715&gt;10),('[1]Pricing Schedule'!$F$111+('[1]Pricing Schedule'!$F$113*M1715))*4,
IF(AND(I1715=110000,R1715&gt;672.8,R1715&lt;=841,M1715&lt;=10),('[1]Pricing Schedule'!$F$103+('[1]Pricing Schedule'!$F$105*M1715))*5,
IF(AND(I1715=110000,R1715&gt;672.8,R1715&lt;=841,M1715&gt;10),('[1]Pricing Schedule'!$F$111+('[1]Pricing Schedule'!$F$113*M1715))*5,
IF(AND(I1715=110000,R1715&gt;672.8,R1715&lt;=841,M1715&lt;=10),('[1]Pricing Schedule'!$F$103+('[1]Pricing Schedule'!$F$105*M1715))*5,
IF(AND(I1715=110000,R1715&gt;672.8,R1715&lt;=841,M1715&gt;10),('[1]Pricing Schedule'!$F$111+('[1]Pricing Schedule'!$F$113*M1715))*5,
IF(AND(I1715=110000,R1715&gt;1345.6,R1715&lt;=1513.8,M1715&lt;=10),('[1]Pricing Schedule'!$F$103+('[1]Pricing Schedule'!$F$105*M1715))*9,
IF(AND(I1715=110000,R1715&gt;1345.6,R1715&lt;=1513.8,M1715&gt;10),('[1]Pricing Schedule'!$F$111+('[1]Pricing Schedule'!$F$113*M1715))*9,
9999999999)))))))))))))))))))))))))))))))))))))))</f>
        <v>1627270</v>
      </c>
      <c r="T1715" s="21">
        <f>IF(AND(I1715=38000,R1715&lt;=4.5,M1715&gt;8),'[1]Pricing Schedule'!$J$9,
IF(AND(I1715=38000,R1715&lt;=4.5,M1715&lt;=8),'[1]Pricing Schedule'!$J$36,
IF(AND(I1715=38000,R1715&gt;4.5,R1715&lt;=9,M1715&gt;8),'[1]Pricing Schedule'!$J$18,
IF(AND(I1715=38000,R1715&gt;4.5,R1715&lt;=9,M1715&lt;=8),'[1]Pricing Schedule'!$J$36,
IF(AND(I1715=38000,R1715&gt;9,R1715&lt;=12.8,M1715&gt;8),'[1]Pricing Schedule'!$J$27,
IF(AND(I1715=38000,R1715&gt;9,R1715&lt;=12.8,M1715&lt;=8),'[1]Pricing Schedule'!$J$36,
IF(AND(I1715=38000,R1715&gt;12.8,R1715&lt;=22.8),'[1]Pricing Schedule'!$J$36,
IF(AND(I1715=38000,R1715&gt;22.8,R1715&lt;=30.2),'[1]Pricing Schedule'!$J$45,
IF(AND(I1715=38000,R1715&gt;30.2,R1715&lt;=45.9),'[1]Pricing Schedule'!$J$54,
IF(AND(I1715=38000,R1715&gt;45.9,R1715&lt;=123.4),'[1]Pricing Schedule'!$J$97,
IF(AND(I1715=38000,R1715&gt;123.4,R1715&lt;=168.2,M1715&lt;=10),'[1]Pricing Schedule'!$J$105,
IF(AND(I1715=38000,R1715&gt;123.4,R1715&lt;=168.2,M1715&gt;10),'[1]Pricing Schedule'!$J$113,
IF(AND(I1715=38000,R1715&gt;168.2,R1715&lt;=336.4,M1715&lt;=10),('[1]Pricing Schedule'!$J$105),
IF(AND(I1715=38000,R1715&gt;168.2,R1715&lt;=336.4,M1715&gt;10),('[1]Pricing Schedule'!$J$113),
IF(AND(I1715=38000,R1715&gt;336.4,R1715&lt;=504.6,M1715&lt;=10),('[1]Pricing Schedule'!$J$105),
IF(AND(I1715=38000,R1715&gt;336.4,R1715&lt;=504.6,M1715&gt;10),('[1]Pricing Schedule'!$J$113),
IF(AND(I1715=38000,R1715&gt;504.6,R1715&lt;=672.8,M1715&lt;=10),('[1]Pricing Schedule'!$J$105),
IF(AND(I1715=38000,R1715&gt;504.6,R1715&lt;=672.8,M1715&gt;10),('[1]Pricing Schedule'!$J$113),
IF(AND(I1715=110000,R1715&lt;=12.8,M1715&gt;2),'[1]Pricing Schedule'!$J$63,
IF(AND(I1715=110000,R1715&lt;=12.8,M1715&lt;=2),'[1]Pricing Schedule'!$J$97,
IF(AND(I1715=110000,R1715&gt;12.8,R1715&lt;=22.8,M1715&gt;3),'[1]Pricing Schedule'!$J$72,
IF(AND(I1715=110000,R1715&gt;12.8,R1715&lt;=22.8,M1715&lt;=3),'[1]Pricing Schedule'!$J$97,
IF(AND(I1715=110000,R1715&gt;22.8,R1715&lt;=30.2),'[1]Pricing Schedule'!$J$81,
IF(AND(I1715=110000,R1715&gt;30.2,R1715&lt;=45.9),'[1]Pricing Schedule'!$J$90,
IF(AND(I1715=110000,R1715&gt;45.9,R1715&lt;=123.4),'[1]Pricing Schedule'!$J$97,
IF(AND(I1715=110000,R1715&gt;123.4,R1715&lt;=168.2,M1715&lt;=10),'[1]Pricing Schedule'!$J$105,
IF(AND(I1715=110000,R1715&gt;123.4,R1715&lt;=168.2,M1715&gt;10),'[1]Pricing Schedule'!$J$113,
IF(AND(I1715=110000,R1715&gt;168.2,R1715&lt;=336.2,M1715&lt;=10),('[1]Pricing Schedule'!$J$105),
IF(AND(I1715=110000,R1715&gt;168.2,R1715&lt;=336.2,M1715&gt;10),('[1]Pricing Schedule'!$J$113),
IF(AND(I1715=110000,R1715&gt;336.4,R1715&lt;=504.6,M1715&lt;=10),('[1]Pricing Schedule'!$J$105),
IF(AND(I1715=110000,R1715&gt;336.4,R1715&lt;=504.6,M1715&gt;10),('[1]Pricing Schedule'!$J$113),
IF(AND(I1715=110000,R1715&gt;504.6,R1715&lt;=672.8,M1715&lt;=10),('[1]Pricing Schedule'!$J$105),
IF(AND(I1715=110000,R1715&gt;504.6,R1715&lt;=672.8,M1715&gt;10),('[1]Pricing Schedule'!$J$113),
IF(AND(I1715=110000,R1715&gt;672.8,R1715&lt;=841,M1715&lt;=10),('[1]Pricing Schedule'!$J$105),
IF(AND(I1715=110000,R1715&gt;672.8,R1715&lt;=841,M1715&gt;10),('[1]Pricing Schedule'!$J$113),
IF(AND(I1715=110000,R1715&gt;1682,R1715&lt;=1850.2,M1715&lt;=10),('[1]Pricing Schedule'!$J$105),
IF(AND(I1715=110000,R1715&gt;1682,R1715&lt;=1850.2,M1715&gt;10),('[1]Pricing Schedule'!$J$113),
IF(AND(I1715=110000,R1715&gt;2018.4,R1715&lt;=2186.6,M1715&lt;=10),('[1]Pricing Schedule'!$J$105),
IF(AND(I1715=110000,R1715&gt;2018.4,R1715&lt;=2186.6,M1715&gt;10),('[1]Pricing Schedule'!$J$113),999999999)))))))))))))))))))))))))))))))))))))))</f>
        <v>7</v>
      </c>
      <c r="U1715" s="40">
        <f t="shared" si="162"/>
        <v>387445.23809523811</v>
      </c>
      <c r="V1715" s="41">
        <f t="shared" si="163"/>
        <v>2.5810099123071155</v>
      </c>
      <c r="Y1715" s="23">
        <v>105</v>
      </c>
      <c r="Z1715" s="23">
        <v>166</v>
      </c>
      <c r="AD1715" s="13"/>
      <c r="AE1715" s="13"/>
      <c r="AF1715" s="13"/>
      <c r="AR1715" s="35"/>
    </row>
    <row r="1716" spans="1:44">
      <c r="A1716" s="23">
        <v>1718</v>
      </c>
      <c r="B1716" s="23">
        <v>1718</v>
      </c>
      <c r="C1716" s="23" t="s">
        <v>2425</v>
      </c>
      <c r="D1716" s="23" t="s">
        <v>280</v>
      </c>
      <c r="E1716" s="23" t="s">
        <v>285</v>
      </c>
      <c r="F1716" s="23" t="s">
        <v>1420</v>
      </c>
      <c r="G1716" s="23" t="s">
        <v>1421</v>
      </c>
      <c r="H1716" s="23" t="s">
        <v>133</v>
      </c>
      <c r="I1716" s="13">
        <v>110000</v>
      </c>
      <c r="J1716" s="13">
        <v>20000</v>
      </c>
      <c r="K1716" s="13">
        <v>110000</v>
      </c>
      <c r="L1716" s="24">
        <v>2.0760000000000001</v>
      </c>
      <c r="M1716" s="37">
        <f t="shared" si="158"/>
        <v>3</v>
      </c>
      <c r="N1716" s="24">
        <v>4.4000000000000004</v>
      </c>
      <c r="O1716" s="13">
        <v>3</v>
      </c>
      <c r="P1716" s="36">
        <f t="shared" si="159"/>
        <v>3.3000000000000003</v>
      </c>
      <c r="Q1716" s="38">
        <f t="shared" si="160"/>
        <v>21</v>
      </c>
      <c r="R1716" s="37">
        <f t="shared" si="161"/>
        <v>21</v>
      </c>
      <c r="S1716" s="39">
        <f>IF(AND(I1716=38000,R1716&lt;=4.5,M1716&gt;8),'[1]Pricing Schedule'!$F$8+('[1]Pricing Schedule'!$F$9*M1716),
IF(AND(I1716=38000,R1716&lt;=4.5,M1716&lt;=8),'[1]Pricing Schedule'!$F$34+('[1]Pricing Schedule'!$F$36*M1716),
IF(AND(I1716=38000,R1716&gt;4.5,R1716&lt;=9,M1716&gt;8),'[1]Pricing Schedule'!$F$17+('[1]Pricing Schedule'!$F$18*M1716),
IF(AND(I1716=38000,R1716&gt;4.5,R1716&lt;=9,M1716&lt;=8),'[1]Pricing Schedule'!$F$34+('[1]Pricing Schedule'!$F$36*M1716),
IF(AND(I1716=38000,R1716&gt;9,R1716&lt;=12.8,M1716&gt;8),'[1]Pricing Schedule'!$F$26+('[1]Pricing Schedule'!$F$27*M1716),
IF(AND(I1716=38000,R1716&gt;9,R1716&lt;=12.8,M1716&lt;=8),'[1]Pricing Schedule'!$F$34+('[1]Pricing Schedule'!$F$36*M1716),
IF(AND(I1716=38000,R1716&gt;12.8,R1716&lt;=22.8),'[1]Pricing Schedule'!$F$34+('[1]Pricing Schedule'!$F$36*M1716),
IF(AND(I1716=38000,R1716&gt;22.8,R1716&lt;=30.2),'[1]Pricing Schedule'!$F$43+('[1]Pricing Schedule'!$F$45*M1716),
IF(AND(I1716=38000,R1716&gt;30.2,R1716&lt;=45.9),'[1]Pricing Schedule'!$F$52+('[1]Pricing Schedule'!$F$54*M1716),
IF(AND(I1716=38000,R1716&gt;45.9,R1716&lt;=123.4),'[1]Pricing Schedule'!$F$96+('[1]Pricing Schedule'!$F$97*M1716),
IF(AND(I1716=38000,R1716&gt;123.4,R1716&lt;=168.2,M1716&lt;=10),'[1]Pricing Schedule'!$F$103+('[1]Pricing Schedule'!$F$105*M1716),
IF(AND(I1716=38000,R1716&gt;123.4,R1716&lt;=168.2,M1716&gt;10),'[1]Pricing Schedule'!$F$111+('[1]Pricing Schedule'!$F$113*M1716),
IF(AND(I1716=38000,R1716&gt;157.4,R1716&lt;=336.4,M1716&lt;=10),('[1]Pricing Schedule'!$F$103+('[1]Pricing Schedule'!$F$105*M1716))*2,
IF(AND(I1716=38000,R1716&gt;157.4,R1716&lt;=336.4,M1716&gt;10),('[1]Pricing Schedule'!$F$111+('[1]Pricing Schedule'!$F$113*M1716))*2,
IF(AND(I1716=38000,R1716&gt;314.8,R1716&lt;=504.6,M1716&lt;=10),('[1]Pricing Schedule'!$F$103+('[1]Pricing Schedule'!$F$105*M1716))*3,
IF(AND(I1716=38000,R1716&gt;314.8,R1716&lt;=504.6,M1716&gt;10),('[1]Pricing Schedule'!$F$111+('[1]Pricing Schedule'!$F$113*M1716))*3,
IF(AND(I1716=38000,R1716&gt;472.2,R1716&lt;=672.8,M1716&lt;=10),('[1]Pricing Schedule'!$F$103+('[1]Pricing Schedule'!$F$105*M1716))*4,
IF(AND(I1716=38000,R1716&gt;472.2,R1716&lt;=672.8,M1716&gt;10),('[1]Pricing Schedule'!$F$111+('[1]Pricing Schedule'!$F$113*M1716))*4,
IF(AND(I1716=110000,R1716&lt;=12.8,M1716&gt;2),'[1]Pricing Schedule'!$F$62+('[1]Pricing Schedule'!$F$63*M1716),
IF(AND(I1716=110000,R1716&lt;=12.8,M1716&lt;=2),'[1]Pricing Schedule'!$F$96+('[1]Pricing Schedule'!$F$97*M1716),
IF(AND(I1716=110000,R1716&gt;12.8,R1716&lt;=22.8,M1716&gt;3),'[1]Pricing Schedule'!$F$71+('[1]Pricing Schedule'!$F$72*M1716),
IF(AND(I1716=110000,R1716&gt;12.8,R1716&lt;=22.8,M1716&lt;=3),'[1]Pricing Schedule'!$F$96+('[1]Pricing Schedule'!$F$97*M1716),
IF(AND(I1716=110000,R1716&gt;22.8,R1716&lt;=30.2),'[1]Pricing Schedule'!$F$80+('[1]Pricing Schedule'!$F$81*M1716),
IF(AND(I1716=110000,R1716&gt;30.2,R1716&lt;=45.9),'[1]Pricing Schedule'!$F$89+('[1]Pricing Schedule'!$F$90*M1716),
IF(AND(I1716=110000,R1716&gt;45.9,R1716&lt;=123.4),'[1]Pricing Schedule'!$F$96+('[1]Pricing Schedule'!$F$97*M1716),
IF(AND(I1716=110000,R1716&gt;123.4,R1716&lt;=168.2,M1716&lt;=10),'[1]Pricing Schedule'!$F$103+('[1]Pricing Schedule'!$F$105*M1716),
IF(AND(I1716=110000,R1716&gt;123.4,R1716&lt;=168.2,M1716&gt;10),'[1]Pricing Schedule'!$F$111+('[1]Pricing Schedule'!$F$113*M1716),
IF(AND(I1716=110000,R1716&gt;168.2,R1716&lt;=336.4,M1716&lt;=10),('[1]Pricing Schedule'!$F$103+('[1]Pricing Schedule'!$F$105*M1716))*2,
IF(AND(I1716=110000,R1716&gt;168.2,R1716&lt;=336.4,M1716&gt;10),('[1]Pricing Schedule'!$F$111+('[1]Pricing Schedule'!$F$113*M1716))*2,
IF(AND(I1716=110000,R1716&gt;336.4,R1716&lt;=504.6,M1716&lt;=10),('[1]Pricing Schedule'!$F$103+('[1]Pricing Schedule'!$F$105*M1716))*3,
IF(AND(I1716=110000,R1716&gt;336.4,R1716&lt;=504.6,M1716&gt;10),('[1]Pricing Schedule'!$F$111+('[1]Pricing Schedule'!$F$113*M1716))*3,
IF(AND(I1716=110000,R1716&gt;504.6,R1716&lt;=672.8,M1716&lt;=10),('[1]Pricing Schedule'!$F$103+('[1]Pricing Schedule'!$F$105*M1716))*4,
IF(AND(I1716=110000,R1716&gt;504.6,R1716&lt;=672.8,M1716&gt;10),('[1]Pricing Schedule'!$F$111+('[1]Pricing Schedule'!$F$113*M1716))*4,
IF(AND(I1716=110000,R1716&gt;672.8,R1716&lt;=841,M1716&lt;=10),('[1]Pricing Schedule'!$F$103+('[1]Pricing Schedule'!$F$105*M1716))*5,
IF(AND(I1716=110000,R1716&gt;672.8,R1716&lt;=841,M1716&gt;10),('[1]Pricing Schedule'!$F$111+('[1]Pricing Schedule'!$F$113*M1716))*5,
IF(AND(I1716=110000,R1716&gt;672.8,R1716&lt;=841,M1716&lt;=10),('[1]Pricing Schedule'!$F$103+('[1]Pricing Schedule'!$F$105*M1716))*5,
IF(AND(I1716=110000,R1716&gt;672.8,R1716&lt;=841,M1716&gt;10),('[1]Pricing Schedule'!$F$111+('[1]Pricing Schedule'!$F$113*M1716))*5,
IF(AND(I1716=110000,R1716&gt;1345.6,R1716&lt;=1513.8,M1716&lt;=10),('[1]Pricing Schedule'!$F$103+('[1]Pricing Schedule'!$F$105*M1716))*9,
IF(AND(I1716=110000,R1716&gt;1345.6,R1716&lt;=1513.8,M1716&gt;10),('[1]Pricing Schedule'!$F$111+('[1]Pricing Schedule'!$F$113*M1716))*9,
9999999999)))))))))))))))))))))))))))))))))))))))</f>
        <v>1550890</v>
      </c>
      <c r="T1716" s="21">
        <f>IF(AND(I1716=38000,R1716&lt;=4.5,M1716&gt;8),'[1]Pricing Schedule'!$J$9,
IF(AND(I1716=38000,R1716&lt;=4.5,M1716&lt;=8),'[1]Pricing Schedule'!$J$36,
IF(AND(I1716=38000,R1716&gt;4.5,R1716&lt;=9,M1716&gt;8),'[1]Pricing Schedule'!$J$18,
IF(AND(I1716=38000,R1716&gt;4.5,R1716&lt;=9,M1716&lt;=8),'[1]Pricing Schedule'!$J$36,
IF(AND(I1716=38000,R1716&gt;9,R1716&lt;=12.8,M1716&gt;8),'[1]Pricing Schedule'!$J$27,
IF(AND(I1716=38000,R1716&gt;9,R1716&lt;=12.8,M1716&lt;=8),'[1]Pricing Schedule'!$J$36,
IF(AND(I1716=38000,R1716&gt;12.8,R1716&lt;=22.8),'[1]Pricing Schedule'!$J$36,
IF(AND(I1716=38000,R1716&gt;22.8,R1716&lt;=30.2),'[1]Pricing Schedule'!$J$45,
IF(AND(I1716=38000,R1716&gt;30.2,R1716&lt;=45.9),'[1]Pricing Schedule'!$J$54,
IF(AND(I1716=38000,R1716&gt;45.9,R1716&lt;=123.4),'[1]Pricing Schedule'!$J$97,
IF(AND(I1716=38000,R1716&gt;123.4,R1716&lt;=168.2,M1716&lt;=10),'[1]Pricing Schedule'!$J$105,
IF(AND(I1716=38000,R1716&gt;123.4,R1716&lt;=168.2,M1716&gt;10),'[1]Pricing Schedule'!$J$113,
IF(AND(I1716=38000,R1716&gt;168.2,R1716&lt;=336.4,M1716&lt;=10),('[1]Pricing Schedule'!$J$105),
IF(AND(I1716=38000,R1716&gt;168.2,R1716&lt;=336.4,M1716&gt;10),('[1]Pricing Schedule'!$J$113),
IF(AND(I1716=38000,R1716&gt;336.4,R1716&lt;=504.6,M1716&lt;=10),('[1]Pricing Schedule'!$J$105),
IF(AND(I1716=38000,R1716&gt;336.4,R1716&lt;=504.6,M1716&gt;10),('[1]Pricing Schedule'!$J$113),
IF(AND(I1716=38000,R1716&gt;504.6,R1716&lt;=672.8,M1716&lt;=10),('[1]Pricing Schedule'!$J$105),
IF(AND(I1716=38000,R1716&gt;504.6,R1716&lt;=672.8,M1716&gt;10),('[1]Pricing Schedule'!$J$113),
IF(AND(I1716=110000,R1716&lt;=12.8,M1716&gt;2),'[1]Pricing Schedule'!$J$63,
IF(AND(I1716=110000,R1716&lt;=12.8,M1716&lt;=2),'[1]Pricing Schedule'!$J$97,
IF(AND(I1716=110000,R1716&gt;12.8,R1716&lt;=22.8,M1716&gt;3),'[1]Pricing Schedule'!$J$72,
IF(AND(I1716=110000,R1716&gt;12.8,R1716&lt;=22.8,M1716&lt;=3),'[1]Pricing Schedule'!$J$97,
IF(AND(I1716=110000,R1716&gt;22.8,R1716&lt;=30.2),'[1]Pricing Schedule'!$J$81,
IF(AND(I1716=110000,R1716&gt;30.2,R1716&lt;=45.9),'[1]Pricing Schedule'!$J$90,
IF(AND(I1716=110000,R1716&gt;45.9,R1716&lt;=123.4),'[1]Pricing Schedule'!$J$97,
IF(AND(I1716=110000,R1716&gt;123.4,R1716&lt;=168.2,M1716&lt;=10),'[1]Pricing Schedule'!$J$105,
IF(AND(I1716=110000,R1716&gt;123.4,R1716&lt;=168.2,M1716&gt;10),'[1]Pricing Schedule'!$J$113,
IF(AND(I1716=110000,R1716&gt;168.2,R1716&lt;=336.2,M1716&lt;=10),('[1]Pricing Schedule'!$J$105),
IF(AND(I1716=110000,R1716&gt;168.2,R1716&lt;=336.2,M1716&gt;10),('[1]Pricing Schedule'!$J$113),
IF(AND(I1716=110000,R1716&gt;336.4,R1716&lt;=504.6,M1716&lt;=10),('[1]Pricing Schedule'!$J$105),
IF(AND(I1716=110000,R1716&gt;336.4,R1716&lt;=504.6,M1716&gt;10),('[1]Pricing Schedule'!$J$113),
IF(AND(I1716=110000,R1716&gt;504.6,R1716&lt;=672.8,M1716&lt;=10),('[1]Pricing Schedule'!$J$105),
IF(AND(I1716=110000,R1716&gt;504.6,R1716&lt;=672.8,M1716&gt;10),('[1]Pricing Schedule'!$J$113),
IF(AND(I1716=110000,R1716&gt;672.8,R1716&lt;=841,M1716&lt;=10),('[1]Pricing Schedule'!$J$105),
IF(AND(I1716=110000,R1716&gt;672.8,R1716&lt;=841,M1716&gt;10),('[1]Pricing Schedule'!$J$113),
IF(AND(I1716=110000,R1716&gt;1682,R1716&lt;=1850.2,M1716&lt;=10),('[1]Pricing Schedule'!$J$105),
IF(AND(I1716=110000,R1716&gt;1682,R1716&lt;=1850.2,M1716&gt;10),('[1]Pricing Schedule'!$J$113),
IF(AND(I1716=110000,R1716&gt;2018.4,R1716&lt;=2186.6,M1716&lt;=10),('[1]Pricing Schedule'!$J$105),
IF(AND(I1716=110000,R1716&gt;2018.4,R1716&lt;=2186.6,M1716&gt;10),('[1]Pricing Schedule'!$J$113),999999999)))))))))))))))))))))))))))))))))))))))</f>
        <v>11</v>
      </c>
      <c r="U1716" s="40">
        <f t="shared" si="162"/>
        <v>73851.904761904763</v>
      </c>
      <c r="V1716" s="41">
        <f t="shared" si="163"/>
        <v>13.540612164628053</v>
      </c>
      <c r="Y1716" s="23">
        <v>116</v>
      </c>
      <c r="Z1716" s="23">
        <v>128</v>
      </c>
      <c r="AD1716" s="13"/>
      <c r="AE1716" s="13"/>
      <c r="AF1716" s="13"/>
      <c r="AR1716" s="35"/>
    </row>
    <row r="1717" spans="1:44">
      <c r="A1717" s="23">
        <v>1719</v>
      </c>
      <c r="B1717" s="23">
        <v>1719</v>
      </c>
      <c r="C1717" s="23" t="s">
        <v>2426</v>
      </c>
      <c r="D1717" s="23" t="s">
        <v>285</v>
      </c>
      <c r="E1717" s="23" t="s">
        <v>285</v>
      </c>
      <c r="F1717" s="23" t="s">
        <v>1420</v>
      </c>
      <c r="G1717" s="23" t="s">
        <v>1421</v>
      </c>
      <c r="H1717" s="23" t="s">
        <v>133</v>
      </c>
      <c r="I1717" s="13">
        <v>110000</v>
      </c>
      <c r="J1717" s="13">
        <v>20000</v>
      </c>
      <c r="K1717" s="13">
        <v>110000</v>
      </c>
      <c r="L1717" s="24">
        <v>3.9239999999999999</v>
      </c>
      <c r="M1717" s="37">
        <f t="shared" si="158"/>
        <v>4</v>
      </c>
      <c r="N1717" s="24">
        <v>0.30499999999999999</v>
      </c>
      <c r="O1717" s="13">
        <v>3</v>
      </c>
      <c r="P1717" s="36">
        <f t="shared" si="159"/>
        <v>0.30499999999999999</v>
      </c>
      <c r="Q1717" s="38">
        <f t="shared" si="160"/>
        <v>4.2</v>
      </c>
      <c r="R1717" s="37">
        <f t="shared" si="161"/>
        <v>4.2</v>
      </c>
      <c r="S1717" s="39">
        <f>IF(AND(I1717=38000,R1717&lt;=4.5,M1717&gt;8),'[1]Pricing Schedule'!$F$8+('[1]Pricing Schedule'!$F$9*M1717),
IF(AND(I1717=38000,R1717&lt;=4.5,M1717&lt;=8),'[1]Pricing Schedule'!$F$34+('[1]Pricing Schedule'!$F$36*M1717),
IF(AND(I1717=38000,R1717&gt;4.5,R1717&lt;=9,M1717&gt;8),'[1]Pricing Schedule'!$F$17+('[1]Pricing Schedule'!$F$18*M1717),
IF(AND(I1717=38000,R1717&gt;4.5,R1717&lt;=9,M1717&lt;=8),'[1]Pricing Schedule'!$F$34+('[1]Pricing Schedule'!$F$36*M1717),
IF(AND(I1717=38000,R1717&gt;9,R1717&lt;=12.8,M1717&gt;8),'[1]Pricing Schedule'!$F$26+('[1]Pricing Schedule'!$F$27*M1717),
IF(AND(I1717=38000,R1717&gt;9,R1717&lt;=12.8,M1717&lt;=8),'[1]Pricing Schedule'!$F$34+('[1]Pricing Schedule'!$F$36*M1717),
IF(AND(I1717=38000,R1717&gt;12.8,R1717&lt;=22.8),'[1]Pricing Schedule'!$F$34+('[1]Pricing Schedule'!$F$36*M1717),
IF(AND(I1717=38000,R1717&gt;22.8,R1717&lt;=30.2),'[1]Pricing Schedule'!$F$43+('[1]Pricing Schedule'!$F$45*M1717),
IF(AND(I1717=38000,R1717&gt;30.2,R1717&lt;=45.9),'[1]Pricing Schedule'!$F$52+('[1]Pricing Schedule'!$F$54*M1717),
IF(AND(I1717=38000,R1717&gt;45.9,R1717&lt;=123.4),'[1]Pricing Schedule'!$F$96+('[1]Pricing Schedule'!$F$97*M1717),
IF(AND(I1717=38000,R1717&gt;123.4,R1717&lt;=168.2,M1717&lt;=10),'[1]Pricing Schedule'!$F$103+('[1]Pricing Schedule'!$F$105*M1717),
IF(AND(I1717=38000,R1717&gt;123.4,R1717&lt;=168.2,M1717&gt;10),'[1]Pricing Schedule'!$F$111+('[1]Pricing Schedule'!$F$113*M1717),
IF(AND(I1717=38000,R1717&gt;157.4,R1717&lt;=336.4,M1717&lt;=10),('[1]Pricing Schedule'!$F$103+('[1]Pricing Schedule'!$F$105*M1717))*2,
IF(AND(I1717=38000,R1717&gt;157.4,R1717&lt;=336.4,M1717&gt;10),('[1]Pricing Schedule'!$F$111+('[1]Pricing Schedule'!$F$113*M1717))*2,
IF(AND(I1717=38000,R1717&gt;314.8,R1717&lt;=504.6,M1717&lt;=10),('[1]Pricing Schedule'!$F$103+('[1]Pricing Schedule'!$F$105*M1717))*3,
IF(AND(I1717=38000,R1717&gt;314.8,R1717&lt;=504.6,M1717&gt;10),('[1]Pricing Schedule'!$F$111+('[1]Pricing Schedule'!$F$113*M1717))*3,
IF(AND(I1717=38000,R1717&gt;472.2,R1717&lt;=672.8,M1717&lt;=10),('[1]Pricing Schedule'!$F$103+('[1]Pricing Schedule'!$F$105*M1717))*4,
IF(AND(I1717=38000,R1717&gt;472.2,R1717&lt;=672.8,M1717&gt;10),('[1]Pricing Schedule'!$F$111+('[1]Pricing Schedule'!$F$113*M1717))*4,
IF(AND(I1717=110000,R1717&lt;=12.8,M1717&gt;2),'[1]Pricing Schedule'!$F$62+('[1]Pricing Schedule'!$F$63*M1717),
IF(AND(I1717=110000,R1717&lt;=12.8,M1717&lt;=2),'[1]Pricing Schedule'!$F$96+('[1]Pricing Schedule'!$F$97*M1717),
IF(AND(I1717=110000,R1717&gt;12.8,R1717&lt;=22.8,M1717&gt;3),'[1]Pricing Schedule'!$F$71+('[1]Pricing Schedule'!$F$72*M1717),
IF(AND(I1717=110000,R1717&gt;12.8,R1717&lt;=22.8,M1717&lt;=3),'[1]Pricing Schedule'!$F$96+('[1]Pricing Schedule'!$F$97*M1717),
IF(AND(I1717=110000,R1717&gt;22.8,R1717&lt;=30.2),'[1]Pricing Schedule'!$F$80+('[1]Pricing Schedule'!$F$81*M1717),
IF(AND(I1717=110000,R1717&gt;30.2,R1717&lt;=45.9),'[1]Pricing Schedule'!$F$89+('[1]Pricing Schedule'!$F$90*M1717),
IF(AND(I1717=110000,R1717&gt;45.9,R1717&lt;=123.4),'[1]Pricing Schedule'!$F$96+('[1]Pricing Schedule'!$F$97*M1717),
IF(AND(I1717=110000,R1717&gt;123.4,R1717&lt;=168.2,M1717&lt;=10),'[1]Pricing Schedule'!$F$103+('[1]Pricing Schedule'!$F$105*M1717),
IF(AND(I1717=110000,R1717&gt;123.4,R1717&lt;=168.2,M1717&gt;10),'[1]Pricing Schedule'!$F$111+('[1]Pricing Schedule'!$F$113*M1717),
IF(AND(I1717=110000,R1717&gt;168.2,R1717&lt;=336.4,M1717&lt;=10),('[1]Pricing Schedule'!$F$103+('[1]Pricing Schedule'!$F$105*M1717))*2,
IF(AND(I1717=110000,R1717&gt;168.2,R1717&lt;=336.4,M1717&gt;10),('[1]Pricing Schedule'!$F$111+('[1]Pricing Schedule'!$F$113*M1717))*2,
IF(AND(I1717=110000,R1717&gt;336.4,R1717&lt;=504.6,M1717&lt;=10),('[1]Pricing Schedule'!$F$103+('[1]Pricing Schedule'!$F$105*M1717))*3,
IF(AND(I1717=110000,R1717&gt;336.4,R1717&lt;=504.6,M1717&gt;10),('[1]Pricing Schedule'!$F$111+('[1]Pricing Schedule'!$F$113*M1717))*3,
IF(AND(I1717=110000,R1717&gt;504.6,R1717&lt;=672.8,M1717&lt;=10),('[1]Pricing Schedule'!$F$103+('[1]Pricing Schedule'!$F$105*M1717))*4,
IF(AND(I1717=110000,R1717&gt;504.6,R1717&lt;=672.8,M1717&gt;10),('[1]Pricing Schedule'!$F$111+('[1]Pricing Schedule'!$F$113*M1717))*4,
IF(AND(I1717=110000,R1717&gt;672.8,R1717&lt;=841,M1717&lt;=10),('[1]Pricing Schedule'!$F$103+('[1]Pricing Schedule'!$F$105*M1717))*5,
IF(AND(I1717=110000,R1717&gt;672.8,R1717&lt;=841,M1717&gt;10),('[1]Pricing Schedule'!$F$111+('[1]Pricing Schedule'!$F$113*M1717))*5,
IF(AND(I1717=110000,R1717&gt;672.8,R1717&lt;=841,M1717&lt;=10),('[1]Pricing Schedule'!$F$103+('[1]Pricing Schedule'!$F$105*M1717))*5,
IF(AND(I1717=110000,R1717&gt;672.8,R1717&lt;=841,M1717&gt;10),('[1]Pricing Schedule'!$F$111+('[1]Pricing Schedule'!$F$113*M1717))*5,
IF(AND(I1717=110000,R1717&gt;1345.6,R1717&lt;=1513.8,M1717&lt;=10),('[1]Pricing Schedule'!$F$103+('[1]Pricing Schedule'!$F$105*M1717))*9,
IF(AND(I1717=110000,R1717&gt;1345.6,R1717&lt;=1513.8,M1717&gt;10),('[1]Pricing Schedule'!$F$111+('[1]Pricing Schedule'!$F$113*M1717))*9,
9999999999)))))))))))))))))))))))))))))))))))))))</f>
        <v>1627270</v>
      </c>
      <c r="T1717" s="21">
        <f>IF(AND(I1717=38000,R1717&lt;=4.5,M1717&gt;8),'[1]Pricing Schedule'!$J$9,
IF(AND(I1717=38000,R1717&lt;=4.5,M1717&lt;=8),'[1]Pricing Schedule'!$J$36,
IF(AND(I1717=38000,R1717&gt;4.5,R1717&lt;=9,M1717&gt;8),'[1]Pricing Schedule'!$J$18,
IF(AND(I1717=38000,R1717&gt;4.5,R1717&lt;=9,M1717&lt;=8),'[1]Pricing Schedule'!$J$36,
IF(AND(I1717=38000,R1717&gt;9,R1717&lt;=12.8,M1717&gt;8),'[1]Pricing Schedule'!$J$27,
IF(AND(I1717=38000,R1717&gt;9,R1717&lt;=12.8,M1717&lt;=8),'[1]Pricing Schedule'!$J$36,
IF(AND(I1717=38000,R1717&gt;12.8,R1717&lt;=22.8),'[1]Pricing Schedule'!$J$36,
IF(AND(I1717=38000,R1717&gt;22.8,R1717&lt;=30.2),'[1]Pricing Schedule'!$J$45,
IF(AND(I1717=38000,R1717&gt;30.2,R1717&lt;=45.9),'[1]Pricing Schedule'!$J$54,
IF(AND(I1717=38000,R1717&gt;45.9,R1717&lt;=123.4),'[1]Pricing Schedule'!$J$97,
IF(AND(I1717=38000,R1717&gt;123.4,R1717&lt;=168.2,M1717&lt;=10),'[1]Pricing Schedule'!$J$105,
IF(AND(I1717=38000,R1717&gt;123.4,R1717&lt;=168.2,M1717&gt;10),'[1]Pricing Schedule'!$J$113,
IF(AND(I1717=38000,R1717&gt;168.2,R1717&lt;=336.4,M1717&lt;=10),('[1]Pricing Schedule'!$J$105),
IF(AND(I1717=38000,R1717&gt;168.2,R1717&lt;=336.4,M1717&gt;10),('[1]Pricing Schedule'!$J$113),
IF(AND(I1717=38000,R1717&gt;336.4,R1717&lt;=504.6,M1717&lt;=10),('[1]Pricing Schedule'!$J$105),
IF(AND(I1717=38000,R1717&gt;336.4,R1717&lt;=504.6,M1717&gt;10),('[1]Pricing Schedule'!$J$113),
IF(AND(I1717=38000,R1717&gt;504.6,R1717&lt;=672.8,M1717&lt;=10),('[1]Pricing Schedule'!$J$105),
IF(AND(I1717=38000,R1717&gt;504.6,R1717&lt;=672.8,M1717&gt;10),('[1]Pricing Schedule'!$J$113),
IF(AND(I1717=110000,R1717&lt;=12.8,M1717&gt;2),'[1]Pricing Schedule'!$J$63,
IF(AND(I1717=110000,R1717&lt;=12.8,M1717&lt;=2),'[1]Pricing Schedule'!$J$97,
IF(AND(I1717=110000,R1717&gt;12.8,R1717&lt;=22.8,M1717&gt;3),'[1]Pricing Schedule'!$J$72,
IF(AND(I1717=110000,R1717&gt;12.8,R1717&lt;=22.8,M1717&lt;=3),'[1]Pricing Schedule'!$J$97,
IF(AND(I1717=110000,R1717&gt;22.8,R1717&lt;=30.2),'[1]Pricing Schedule'!$J$81,
IF(AND(I1717=110000,R1717&gt;30.2,R1717&lt;=45.9),'[1]Pricing Schedule'!$J$90,
IF(AND(I1717=110000,R1717&gt;45.9,R1717&lt;=123.4),'[1]Pricing Schedule'!$J$97,
IF(AND(I1717=110000,R1717&gt;123.4,R1717&lt;=168.2,M1717&lt;=10),'[1]Pricing Schedule'!$J$105,
IF(AND(I1717=110000,R1717&gt;123.4,R1717&lt;=168.2,M1717&gt;10),'[1]Pricing Schedule'!$J$113,
IF(AND(I1717=110000,R1717&gt;168.2,R1717&lt;=336.2,M1717&lt;=10),('[1]Pricing Schedule'!$J$105),
IF(AND(I1717=110000,R1717&gt;168.2,R1717&lt;=336.2,M1717&gt;10),('[1]Pricing Schedule'!$J$113),
IF(AND(I1717=110000,R1717&gt;336.4,R1717&lt;=504.6,M1717&lt;=10),('[1]Pricing Schedule'!$J$105),
IF(AND(I1717=110000,R1717&gt;336.4,R1717&lt;=504.6,M1717&gt;10),('[1]Pricing Schedule'!$J$113),
IF(AND(I1717=110000,R1717&gt;504.6,R1717&lt;=672.8,M1717&lt;=10),('[1]Pricing Schedule'!$J$105),
IF(AND(I1717=110000,R1717&gt;504.6,R1717&lt;=672.8,M1717&gt;10),('[1]Pricing Schedule'!$J$113),
IF(AND(I1717=110000,R1717&gt;672.8,R1717&lt;=841,M1717&lt;=10),('[1]Pricing Schedule'!$J$105),
IF(AND(I1717=110000,R1717&gt;672.8,R1717&lt;=841,M1717&gt;10),('[1]Pricing Schedule'!$J$113),
IF(AND(I1717=110000,R1717&gt;1682,R1717&lt;=1850.2,M1717&lt;=10),('[1]Pricing Schedule'!$J$105),
IF(AND(I1717=110000,R1717&gt;1682,R1717&lt;=1850.2,M1717&gt;10),('[1]Pricing Schedule'!$J$113),
IF(AND(I1717=110000,R1717&gt;2018.4,R1717&lt;=2186.6,M1717&lt;=10),('[1]Pricing Schedule'!$J$105),
IF(AND(I1717=110000,R1717&gt;2018.4,R1717&lt;=2186.6,M1717&gt;10),('[1]Pricing Schedule'!$J$113),999999999)))))))))))))))))))))))))))))))))))))))</f>
        <v>7</v>
      </c>
      <c r="U1717" s="40">
        <f t="shared" si="162"/>
        <v>387445.23809523811</v>
      </c>
      <c r="V1717" s="41">
        <f t="shared" si="163"/>
        <v>2.5810099123071155</v>
      </c>
      <c r="Y1717" s="23">
        <v>207</v>
      </c>
      <c r="Z1717" s="23">
        <v>128</v>
      </c>
      <c r="AD1717" s="13"/>
      <c r="AE1717" s="13"/>
      <c r="AF1717" s="13"/>
      <c r="AR1717" s="35"/>
    </row>
    <row r="1718" spans="1:44">
      <c r="A1718" s="23">
        <v>1720</v>
      </c>
      <c r="B1718" s="23">
        <v>1720</v>
      </c>
      <c r="C1718" s="23" t="s">
        <v>2427</v>
      </c>
      <c r="D1718" s="23" t="s">
        <v>285</v>
      </c>
      <c r="E1718" s="23" t="s">
        <v>285</v>
      </c>
      <c r="F1718" s="23" t="s">
        <v>1012</v>
      </c>
      <c r="G1718" s="23" t="s">
        <v>1013</v>
      </c>
      <c r="H1718" s="23" t="s">
        <v>133</v>
      </c>
      <c r="I1718" s="13">
        <v>110000</v>
      </c>
      <c r="J1718" s="13">
        <v>20000</v>
      </c>
      <c r="K1718" s="13">
        <v>110000</v>
      </c>
      <c r="L1718" s="24">
        <v>1.4330000000000001</v>
      </c>
      <c r="M1718" s="37">
        <f t="shared" si="158"/>
        <v>2</v>
      </c>
      <c r="N1718" s="24">
        <v>0.96</v>
      </c>
      <c r="O1718" s="13">
        <v>3</v>
      </c>
      <c r="P1718" s="36">
        <f t="shared" si="159"/>
        <v>0.96</v>
      </c>
      <c r="Q1718" s="38">
        <f t="shared" si="160"/>
        <v>4.2</v>
      </c>
      <c r="R1718" s="37">
        <f t="shared" si="161"/>
        <v>4.2</v>
      </c>
      <c r="S1718" s="39">
        <f>IF(AND(I1718=38000,R1718&lt;=4.5,M1718&gt;8),'[1]Pricing Schedule'!$F$8+('[1]Pricing Schedule'!$F$9*M1718),
IF(AND(I1718=38000,R1718&lt;=4.5,M1718&lt;=8),'[1]Pricing Schedule'!$F$34+('[1]Pricing Schedule'!$F$36*M1718),
IF(AND(I1718=38000,R1718&gt;4.5,R1718&lt;=9,M1718&gt;8),'[1]Pricing Schedule'!$F$17+('[1]Pricing Schedule'!$F$18*M1718),
IF(AND(I1718=38000,R1718&gt;4.5,R1718&lt;=9,M1718&lt;=8),'[1]Pricing Schedule'!$F$34+('[1]Pricing Schedule'!$F$36*M1718),
IF(AND(I1718=38000,R1718&gt;9,R1718&lt;=12.8,M1718&gt;8),'[1]Pricing Schedule'!$F$26+('[1]Pricing Schedule'!$F$27*M1718),
IF(AND(I1718=38000,R1718&gt;9,R1718&lt;=12.8,M1718&lt;=8),'[1]Pricing Schedule'!$F$34+('[1]Pricing Schedule'!$F$36*M1718),
IF(AND(I1718=38000,R1718&gt;12.8,R1718&lt;=22.8),'[1]Pricing Schedule'!$F$34+('[1]Pricing Schedule'!$F$36*M1718),
IF(AND(I1718=38000,R1718&gt;22.8,R1718&lt;=30.2),'[1]Pricing Schedule'!$F$43+('[1]Pricing Schedule'!$F$45*M1718),
IF(AND(I1718=38000,R1718&gt;30.2,R1718&lt;=45.9),'[1]Pricing Schedule'!$F$52+('[1]Pricing Schedule'!$F$54*M1718),
IF(AND(I1718=38000,R1718&gt;45.9,R1718&lt;=123.4),'[1]Pricing Schedule'!$F$96+('[1]Pricing Schedule'!$F$97*M1718),
IF(AND(I1718=38000,R1718&gt;123.4,R1718&lt;=168.2,M1718&lt;=10),'[1]Pricing Schedule'!$F$103+('[1]Pricing Schedule'!$F$105*M1718),
IF(AND(I1718=38000,R1718&gt;123.4,R1718&lt;=168.2,M1718&gt;10),'[1]Pricing Schedule'!$F$111+('[1]Pricing Schedule'!$F$113*M1718),
IF(AND(I1718=38000,R1718&gt;157.4,R1718&lt;=336.4,M1718&lt;=10),('[1]Pricing Schedule'!$F$103+('[1]Pricing Schedule'!$F$105*M1718))*2,
IF(AND(I1718=38000,R1718&gt;157.4,R1718&lt;=336.4,M1718&gt;10),('[1]Pricing Schedule'!$F$111+('[1]Pricing Schedule'!$F$113*M1718))*2,
IF(AND(I1718=38000,R1718&gt;314.8,R1718&lt;=504.6,M1718&lt;=10),('[1]Pricing Schedule'!$F$103+('[1]Pricing Schedule'!$F$105*M1718))*3,
IF(AND(I1718=38000,R1718&gt;314.8,R1718&lt;=504.6,M1718&gt;10),('[1]Pricing Schedule'!$F$111+('[1]Pricing Schedule'!$F$113*M1718))*3,
IF(AND(I1718=38000,R1718&gt;472.2,R1718&lt;=672.8,M1718&lt;=10),('[1]Pricing Schedule'!$F$103+('[1]Pricing Schedule'!$F$105*M1718))*4,
IF(AND(I1718=38000,R1718&gt;472.2,R1718&lt;=672.8,M1718&gt;10),('[1]Pricing Schedule'!$F$111+('[1]Pricing Schedule'!$F$113*M1718))*4,
IF(AND(I1718=110000,R1718&lt;=12.8,M1718&gt;2),'[1]Pricing Schedule'!$F$62+('[1]Pricing Schedule'!$F$63*M1718),
IF(AND(I1718=110000,R1718&lt;=12.8,M1718&lt;=2),'[1]Pricing Schedule'!$F$96+('[1]Pricing Schedule'!$F$97*M1718),
IF(AND(I1718=110000,R1718&gt;12.8,R1718&lt;=22.8,M1718&gt;3),'[1]Pricing Schedule'!$F$71+('[1]Pricing Schedule'!$F$72*M1718),
IF(AND(I1718=110000,R1718&gt;12.8,R1718&lt;=22.8,M1718&lt;=3),'[1]Pricing Schedule'!$F$96+('[1]Pricing Schedule'!$F$97*M1718),
IF(AND(I1718=110000,R1718&gt;22.8,R1718&lt;=30.2),'[1]Pricing Schedule'!$F$80+('[1]Pricing Schedule'!$F$81*M1718),
IF(AND(I1718=110000,R1718&gt;30.2,R1718&lt;=45.9),'[1]Pricing Schedule'!$F$89+('[1]Pricing Schedule'!$F$90*M1718),
IF(AND(I1718=110000,R1718&gt;45.9,R1718&lt;=123.4),'[1]Pricing Schedule'!$F$96+('[1]Pricing Schedule'!$F$97*M1718),
IF(AND(I1718=110000,R1718&gt;123.4,R1718&lt;=168.2,M1718&lt;=10),'[1]Pricing Schedule'!$F$103+('[1]Pricing Schedule'!$F$105*M1718),
IF(AND(I1718=110000,R1718&gt;123.4,R1718&lt;=168.2,M1718&gt;10),'[1]Pricing Schedule'!$F$111+('[1]Pricing Schedule'!$F$113*M1718),
IF(AND(I1718=110000,R1718&gt;168.2,R1718&lt;=336.4,M1718&lt;=10),('[1]Pricing Schedule'!$F$103+('[1]Pricing Schedule'!$F$105*M1718))*2,
IF(AND(I1718=110000,R1718&gt;168.2,R1718&lt;=336.4,M1718&gt;10),('[1]Pricing Schedule'!$F$111+('[1]Pricing Schedule'!$F$113*M1718))*2,
IF(AND(I1718=110000,R1718&gt;336.4,R1718&lt;=504.6,M1718&lt;=10),('[1]Pricing Schedule'!$F$103+('[1]Pricing Schedule'!$F$105*M1718))*3,
IF(AND(I1718=110000,R1718&gt;336.4,R1718&lt;=504.6,M1718&gt;10),('[1]Pricing Schedule'!$F$111+('[1]Pricing Schedule'!$F$113*M1718))*3,
IF(AND(I1718=110000,R1718&gt;504.6,R1718&lt;=672.8,M1718&lt;=10),('[1]Pricing Schedule'!$F$103+('[1]Pricing Schedule'!$F$105*M1718))*4,
IF(AND(I1718=110000,R1718&gt;504.6,R1718&lt;=672.8,M1718&gt;10),('[1]Pricing Schedule'!$F$111+('[1]Pricing Schedule'!$F$113*M1718))*4,
IF(AND(I1718=110000,R1718&gt;672.8,R1718&lt;=841,M1718&lt;=10),('[1]Pricing Schedule'!$F$103+('[1]Pricing Schedule'!$F$105*M1718))*5,
IF(AND(I1718=110000,R1718&gt;672.8,R1718&lt;=841,M1718&gt;10),('[1]Pricing Schedule'!$F$111+('[1]Pricing Schedule'!$F$113*M1718))*5,
IF(AND(I1718=110000,R1718&gt;672.8,R1718&lt;=841,M1718&lt;=10),('[1]Pricing Schedule'!$F$103+('[1]Pricing Schedule'!$F$105*M1718))*5,
IF(AND(I1718=110000,R1718&gt;672.8,R1718&lt;=841,M1718&gt;10),('[1]Pricing Schedule'!$F$111+('[1]Pricing Schedule'!$F$113*M1718))*5,
IF(AND(I1718=110000,R1718&gt;1345.6,R1718&lt;=1513.8,M1718&lt;=10),('[1]Pricing Schedule'!$F$103+('[1]Pricing Schedule'!$F$105*M1718))*9,
IF(AND(I1718=110000,R1718&gt;1345.6,R1718&lt;=1513.8,M1718&gt;10),('[1]Pricing Schedule'!$F$111+('[1]Pricing Schedule'!$F$113*M1718))*9,
9999999999)))))))))))))))))))))))))))))))))))))))</f>
        <v>1340080</v>
      </c>
      <c r="T1718" s="21">
        <f>IF(AND(I1718=38000,R1718&lt;=4.5,M1718&gt;8),'[1]Pricing Schedule'!$J$9,
IF(AND(I1718=38000,R1718&lt;=4.5,M1718&lt;=8),'[1]Pricing Schedule'!$J$36,
IF(AND(I1718=38000,R1718&gt;4.5,R1718&lt;=9,M1718&gt;8),'[1]Pricing Schedule'!$J$18,
IF(AND(I1718=38000,R1718&gt;4.5,R1718&lt;=9,M1718&lt;=8),'[1]Pricing Schedule'!$J$36,
IF(AND(I1718=38000,R1718&gt;9,R1718&lt;=12.8,M1718&gt;8),'[1]Pricing Schedule'!$J$27,
IF(AND(I1718=38000,R1718&gt;9,R1718&lt;=12.8,M1718&lt;=8),'[1]Pricing Schedule'!$J$36,
IF(AND(I1718=38000,R1718&gt;12.8,R1718&lt;=22.8),'[1]Pricing Schedule'!$J$36,
IF(AND(I1718=38000,R1718&gt;22.8,R1718&lt;=30.2),'[1]Pricing Schedule'!$J$45,
IF(AND(I1718=38000,R1718&gt;30.2,R1718&lt;=45.9),'[1]Pricing Schedule'!$J$54,
IF(AND(I1718=38000,R1718&gt;45.9,R1718&lt;=123.4),'[1]Pricing Schedule'!$J$97,
IF(AND(I1718=38000,R1718&gt;123.4,R1718&lt;=168.2,M1718&lt;=10),'[1]Pricing Schedule'!$J$105,
IF(AND(I1718=38000,R1718&gt;123.4,R1718&lt;=168.2,M1718&gt;10),'[1]Pricing Schedule'!$J$113,
IF(AND(I1718=38000,R1718&gt;168.2,R1718&lt;=336.4,M1718&lt;=10),('[1]Pricing Schedule'!$J$105),
IF(AND(I1718=38000,R1718&gt;168.2,R1718&lt;=336.4,M1718&gt;10),('[1]Pricing Schedule'!$J$113),
IF(AND(I1718=38000,R1718&gt;336.4,R1718&lt;=504.6,M1718&lt;=10),('[1]Pricing Schedule'!$J$105),
IF(AND(I1718=38000,R1718&gt;336.4,R1718&lt;=504.6,M1718&gt;10),('[1]Pricing Schedule'!$J$113),
IF(AND(I1718=38000,R1718&gt;504.6,R1718&lt;=672.8,M1718&lt;=10),('[1]Pricing Schedule'!$J$105),
IF(AND(I1718=38000,R1718&gt;504.6,R1718&lt;=672.8,M1718&gt;10),('[1]Pricing Schedule'!$J$113),
IF(AND(I1718=110000,R1718&lt;=12.8,M1718&gt;2),'[1]Pricing Schedule'!$J$63,
IF(AND(I1718=110000,R1718&lt;=12.8,M1718&lt;=2),'[1]Pricing Schedule'!$J$97,
IF(AND(I1718=110000,R1718&gt;12.8,R1718&lt;=22.8,M1718&gt;3),'[1]Pricing Schedule'!$J$72,
IF(AND(I1718=110000,R1718&gt;12.8,R1718&lt;=22.8,M1718&lt;=3),'[1]Pricing Schedule'!$J$97,
IF(AND(I1718=110000,R1718&gt;22.8,R1718&lt;=30.2),'[1]Pricing Schedule'!$J$81,
IF(AND(I1718=110000,R1718&gt;30.2,R1718&lt;=45.9),'[1]Pricing Schedule'!$J$90,
IF(AND(I1718=110000,R1718&gt;45.9,R1718&lt;=123.4),'[1]Pricing Schedule'!$J$97,
IF(AND(I1718=110000,R1718&gt;123.4,R1718&lt;=168.2,M1718&lt;=10),'[1]Pricing Schedule'!$J$105,
IF(AND(I1718=110000,R1718&gt;123.4,R1718&lt;=168.2,M1718&gt;10),'[1]Pricing Schedule'!$J$113,
IF(AND(I1718=110000,R1718&gt;168.2,R1718&lt;=336.2,M1718&lt;=10),('[1]Pricing Schedule'!$J$105),
IF(AND(I1718=110000,R1718&gt;168.2,R1718&lt;=336.2,M1718&gt;10),('[1]Pricing Schedule'!$J$113),
IF(AND(I1718=110000,R1718&gt;336.4,R1718&lt;=504.6,M1718&lt;=10),('[1]Pricing Schedule'!$J$105),
IF(AND(I1718=110000,R1718&gt;336.4,R1718&lt;=504.6,M1718&gt;10),('[1]Pricing Schedule'!$J$113),
IF(AND(I1718=110000,R1718&gt;504.6,R1718&lt;=672.8,M1718&lt;=10),('[1]Pricing Schedule'!$J$105),
IF(AND(I1718=110000,R1718&gt;504.6,R1718&lt;=672.8,M1718&gt;10),('[1]Pricing Schedule'!$J$113),
IF(AND(I1718=110000,R1718&gt;672.8,R1718&lt;=841,M1718&lt;=10),('[1]Pricing Schedule'!$J$105),
IF(AND(I1718=110000,R1718&gt;672.8,R1718&lt;=841,M1718&gt;10),('[1]Pricing Schedule'!$J$113),
IF(AND(I1718=110000,R1718&gt;1682,R1718&lt;=1850.2,M1718&lt;=10),('[1]Pricing Schedule'!$J$105),
IF(AND(I1718=110000,R1718&gt;1682,R1718&lt;=1850.2,M1718&gt;10),('[1]Pricing Schedule'!$J$113),
IF(AND(I1718=110000,R1718&gt;2018.4,R1718&lt;=2186.6,M1718&lt;=10),('[1]Pricing Schedule'!$J$105),
IF(AND(I1718=110000,R1718&gt;2018.4,R1718&lt;=2186.6,M1718&gt;10),('[1]Pricing Schedule'!$J$113),999999999)))))))))))))))))))))))))))))))))))))))</f>
        <v>11</v>
      </c>
      <c r="U1718" s="40">
        <f t="shared" si="162"/>
        <v>319066.66666666663</v>
      </c>
      <c r="V1718" s="41">
        <f t="shared" si="163"/>
        <v>3.134141245298788</v>
      </c>
      <c r="Y1718" s="23">
        <v>196</v>
      </c>
      <c r="Z1718" s="23">
        <v>534</v>
      </c>
      <c r="AD1718" s="13"/>
      <c r="AE1718" s="13"/>
      <c r="AF1718" s="13"/>
      <c r="AR1718" s="35"/>
    </row>
    <row r="1719" spans="1:44">
      <c r="A1719" s="23">
        <v>1721</v>
      </c>
      <c r="B1719" s="23">
        <v>1721</v>
      </c>
      <c r="C1719" s="23" t="s">
        <v>2428</v>
      </c>
      <c r="D1719" s="23" t="s">
        <v>314</v>
      </c>
      <c r="E1719" s="23" t="s">
        <v>314</v>
      </c>
      <c r="F1719" s="23" t="s">
        <v>315</v>
      </c>
      <c r="G1719" s="23" t="s">
        <v>316</v>
      </c>
      <c r="H1719" s="23" t="s">
        <v>133</v>
      </c>
      <c r="I1719" s="13">
        <v>110000</v>
      </c>
      <c r="J1719" s="13">
        <v>20000</v>
      </c>
      <c r="K1719" s="13">
        <v>110000</v>
      </c>
      <c r="L1719" s="24">
        <v>11.949</v>
      </c>
      <c r="M1719" s="37">
        <f t="shared" si="158"/>
        <v>12</v>
      </c>
      <c r="N1719" s="24">
        <v>0.41399999999999998</v>
      </c>
      <c r="O1719" s="13">
        <v>3</v>
      </c>
      <c r="P1719" s="36">
        <f t="shared" si="159"/>
        <v>0.41399999999999998</v>
      </c>
      <c r="Q1719" s="38">
        <f t="shared" si="160"/>
        <v>4.2</v>
      </c>
      <c r="R1719" s="37">
        <f t="shared" si="161"/>
        <v>4.2</v>
      </c>
      <c r="S1719" s="39">
        <f>IF(AND(I1719=38000,R1719&lt;=4.5,M1719&gt;8),'[1]Pricing Schedule'!$F$8+('[1]Pricing Schedule'!$F$9*M1719),
IF(AND(I1719=38000,R1719&lt;=4.5,M1719&lt;=8),'[1]Pricing Schedule'!$F$34+('[1]Pricing Schedule'!$F$36*M1719),
IF(AND(I1719=38000,R1719&gt;4.5,R1719&lt;=9,M1719&gt;8),'[1]Pricing Schedule'!$F$17+('[1]Pricing Schedule'!$F$18*M1719),
IF(AND(I1719=38000,R1719&gt;4.5,R1719&lt;=9,M1719&lt;=8),'[1]Pricing Schedule'!$F$34+('[1]Pricing Schedule'!$F$36*M1719),
IF(AND(I1719=38000,R1719&gt;9,R1719&lt;=12.8,M1719&gt;8),'[1]Pricing Schedule'!$F$26+('[1]Pricing Schedule'!$F$27*M1719),
IF(AND(I1719=38000,R1719&gt;9,R1719&lt;=12.8,M1719&lt;=8),'[1]Pricing Schedule'!$F$34+('[1]Pricing Schedule'!$F$36*M1719),
IF(AND(I1719=38000,R1719&gt;12.8,R1719&lt;=22.8),'[1]Pricing Schedule'!$F$34+('[1]Pricing Schedule'!$F$36*M1719),
IF(AND(I1719=38000,R1719&gt;22.8,R1719&lt;=30.2),'[1]Pricing Schedule'!$F$43+('[1]Pricing Schedule'!$F$45*M1719),
IF(AND(I1719=38000,R1719&gt;30.2,R1719&lt;=45.9),'[1]Pricing Schedule'!$F$52+('[1]Pricing Schedule'!$F$54*M1719),
IF(AND(I1719=38000,R1719&gt;45.9,R1719&lt;=123.4),'[1]Pricing Schedule'!$F$96+('[1]Pricing Schedule'!$F$97*M1719),
IF(AND(I1719=38000,R1719&gt;123.4,R1719&lt;=168.2,M1719&lt;=10),'[1]Pricing Schedule'!$F$103+('[1]Pricing Schedule'!$F$105*M1719),
IF(AND(I1719=38000,R1719&gt;123.4,R1719&lt;=168.2,M1719&gt;10),'[1]Pricing Schedule'!$F$111+('[1]Pricing Schedule'!$F$113*M1719),
IF(AND(I1719=38000,R1719&gt;157.4,R1719&lt;=336.4,M1719&lt;=10),('[1]Pricing Schedule'!$F$103+('[1]Pricing Schedule'!$F$105*M1719))*2,
IF(AND(I1719=38000,R1719&gt;157.4,R1719&lt;=336.4,M1719&gt;10),('[1]Pricing Schedule'!$F$111+('[1]Pricing Schedule'!$F$113*M1719))*2,
IF(AND(I1719=38000,R1719&gt;314.8,R1719&lt;=504.6,M1719&lt;=10),('[1]Pricing Schedule'!$F$103+('[1]Pricing Schedule'!$F$105*M1719))*3,
IF(AND(I1719=38000,R1719&gt;314.8,R1719&lt;=504.6,M1719&gt;10),('[1]Pricing Schedule'!$F$111+('[1]Pricing Schedule'!$F$113*M1719))*3,
IF(AND(I1719=38000,R1719&gt;472.2,R1719&lt;=672.8,M1719&lt;=10),('[1]Pricing Schedule'!$F$103+('[1]Pricing Schedule'!$F$105*M1719))*4,
IF(AND(I1719=38000,R1719&gt;472.2,R1719&lt;=672.8,M1719&gt;10),('[1]Pricing Schedule'!$F$111+('[1]Pricing Schedule'!$F$113*M1719))*4,
IF(AND(I1719=110000,R1719&lt;=12.8,M1719&gt;2),'[1]Pricing Schedule'!$F$62+('[1]Pricing Schedule'!$F$63*M1719),
IF(AND(I1719=110000,R1719&lt;=12.8,M1719&lt;=2),'[1]Pricing Schedule'!$F$96+('[1]Pricing Schedule'!$F$97*M1719),
IF(AND(I1719=110000,R1719&gt;12.8,R1719&lt;=22.8,M1719&gt;3),'[1]Pricing Schedule'!$F$71+('[1]Pricing Schedule'!$F$72*M1719),
IF(AND(I1719=110000,R1719&gt;12.8,R1719&lt;=22.8,M1719&lt;=3),'[1]Pricing Schedule'!$F$96+('[1]Pricing Schedule'!$F$97*M1719),
IF(AND(I1719=110000,R1719&gt;22.8,R1719&lt;=30.2),'[1]Pricing Schedule'!$F$80+('[1]Pricing Schedule'!$F$81*M1719),
IF(AND(I1719=110000,R1719&gt;30.2,R1719&lt;=45.9),'[1]Pricing Schedule'!$F$89+('[1]Pricing Schedule'!$F$90*M1719),
IF(AND(I1719=110000,R1719&gt;45.9,R1719&lt;=123.4),'[1]Pricing Schedule'!$F$96+('[1]Pricing Schedule'!$F$97*M1719),
IF(AND(I1719=110000,R1719&gt;123.4,R1719&lt;=168.2,M1719&lt;=10),'[1]Pricing Schedule'!$F$103+('[1]Pricing Schedule'!$F$105*M1719),
IF(AND(I1719=110000,R1719&gt;123.4,R1719&lt;=168.2,M1719&gt;10),'[1]Pricing Schedule'!$F$111+('[1]Pricing Schedule'!$F$113*M1719),
IF(AND(I1719=110000,R1719&gt;168.2,R1719&lt;=336.4,M1719&lt;=10),('[1]Pricing Schedule'!$F$103+('[1]Pricing Schedule'!$F$105*M1719))*2,
IF(AND(I1719=110000,R1719&gt;168.2,R1719&lt;=336.4,M1719&gt;10),('[1]Pricing Schedule'!$F$111+('[1]Pricing Schedule'!$F$113*M1719))*2,
IF(AND(I1719=110000,R1719&gt;336.4,R1719&lt;=504.6,M1719&lt;=10),('[1]Pricing Schedule'!$F$103+('[1]Pricing Schedule'!$F$105*M1719))*3,
IF(AND(I1719=110000,R1719&gt;336.4,R1719&lt;=504.6,M1719&gt;10),('[1]Pricing Schedule'!$F$111+('[1]Pricing Schedule'!$F$113*M1719))*3,
IF(AND(I1719=110000,R1719&gt;504.6,R1719&lt;=672.8,M1719&lt;=10),('[1]Pricing Schedule'!$F$103+('[1]Pricing Schedule'!$F$105*M1719))*4,
IF(AND(I1719=110000,R1719&gt;504.6,R1719&lt;=672.8,M1719&gt;10),('[1]Pricing Schedule'!$F$111+('[1]Pricing Schedule'!$F$113*M1719))*4,
IF(AND(I1719=110000,R1719&gt;672.8,R1719&lt;=841,M1719&lt;=10),('[1]Pricing Schedule'!$F$103+('[1]Pricing Schedule'!$F$105*M1719))*5,
IF(AND(I1719=110000,R1719&gt;672.8,R1719&lt;=841,M1719&gt;10),('[1]Pricing Schedule'!$F$111+('[1]Pricing Schedule'!$F$113*M1719))*5,
IF(AND(I1719=110000,R1719&gt;672.8,R1719&lt;=841,M1719&lt;=10),('[1]Pricing Schedule'!$F$103+('[1]Pricing Schedule'!$F$105*M1719))*5,
IF(AND(I1719=110000,R1719&gt;672.8,R1719&lt;=841,M1719&gt;10),('[1]Pricing Schedule'!$F$111+('[1]Pricing Schedule'!$F$113*M1719))*5,
IF(AND(I1719=110000,R1719&gt;1345.6,R1719&lt;=1513.8,M1719&lt;=10),('[1]Pricing Schedule'!$F$103+('[1]Pricing Schedule'!$F$105*M1719))*9,
IF(AND(I1719=110000,R1719&gt;1345.6,R1719&lt;=1513.8,M1719&gt;10),('[1]Pricing Schedule'!$F$111+('[1]Pricing Schedule'!$F$113*M1719))*9,
9999999999)))))))))))))))))))))))))))))))))))))))</f>
        <v>2048870</v>
      </c>
      <c r="T1719" s="21">
        <f>IF(AND(I1719=38000,R1719&lt;=4.5,M1719&gt;8),'[1]Pricing Schedule'!$J$9,
IF(AND(I1719=38000,R1719&lt;=4.5,M1719&lt;=8),'[1]Pricing Schedule'!$J$36,
IF(AND(I1719=38000,R1719&gt;4.5,R1719&lt;=9,M1719&gt;8),'[1]Pricing Schedule'!$J$18,
IF(AND(I1719=38000,R1719&gt;4.5,R1719&lt;=9,M1719&lt;=8),'[1]Pricing Schedule'!$J$36,
IF(AND(I1719=38000,R1719&gt;9,R1719&lt;=12.8,M1719&gt;8),'[1]Pricing Schedule'!$J$27,
IF(AND(I1719=38000,R1719&gt;9,R1719&lt;=12.8,M1719&lt;=8),'[1]Pricing Schedule'!$J$36,
IF(AND(I1719=38000,R1719&gt;12.8,R1719&lt;=22.8),'[1]Pricing Schedule'!$J$36,
IF(AND(I1719=38000,R1719&gt;22.8,R1719&lt;=30.2),'[1]Pricing Schedule'!$J$45,
IF(AND(I1719=38000,R1719&gt;30.2,R1719&lt;=45.9),'[1]Pricing Schedule'!$J$54,
IF(AND(I1719=38000,R1719&gt;45.9,R1719&lt;=123.4),'[1]Pricing Schedule'!$J$97,
IF(AND(I1719=38000,R1719&gt;123.4,R1719&lt;=168.2,M1719&lt;=10),'[1]Pricing Schedule'!$J$105,
IF(AND(I1719=38000,R1719&gt;123.4,R1719&lt;=168.2,M1719&gt;10),'[1]Pricing Schedule'!$J$113,
IF(AND(I1719=38000,R1719&gt;168.2,R1719&lt;=336.4,M1719&lt;=10),('[1]Pricing Schedule'!$J$105),
IF(AND(I1719=38000,R1719&gt;168.2,R1719&lt;=336.4,M1719&gt;10),('[1]Pricing Schedule'!$J$113),
IF(AND(I1719=38000,R1719&gt;336.4,R1719&lt;=504.6,M1719&lt;=10),('[1]Pricing Schedule'!$J$105),
IF(AND(I1719=38000,R1719&gt;336.4,R1719&lt;=504.6,M1719&gt;10),('[1]Pricing Schedule'!$J$113),
IF(AND(I1719=38000,R1719&gt;504.6,R1719&lt;=672.8,M1719&lt;=10),('[1]Pricing Schedule'!$J$105),
IF(AND(I1719=38000,R1719&gt;504.6,R1719&lt;=672.8,M1719&gt;10),('[1]Pricing Schedule'!$J$113),
IF(AND(I1719=110000,R1719&lt;=12.8,M1719&gt;2),'[1]Pricing Schedule'!$J$63,
IF(AND(I1719=110000,R1719&lt;=12.8,M1719&lt;=2),'[1]Pricing Schedule'!$J$97,
IF(AND(I1719=110000,R1719&gt;12.8,R1719&lt;=22.8,M1719&gt;3),'[1]Pricing Schedule'!$J$72,
IF(AND(I1719=110000,R1719&gt;12.8,R1719&lt;=22.8,M1719&lt;=3),'[1]Pricing Schedule'!$J$97,
IF(AND(I1719=110000,R1719&gt;22.8,R1719&lt;=30.2),'[1]Pricing Schedule'!$J$81,
IF(AND(I1719=110000,R1719&gt;30.2,R1719&lt;=45.9),'[1]Pricing Schedule'!$J$90,
IF(AND(I1719=110000,R1719&gt;45.9,R1719&lt;=123.4),'[1]Pricing Schedule'!$J$97,
IF(AND(I1719=110000,R1719&gt;123.4,R1719&lt;=168.2,M1719&lt;=10),'[1]Pricing Schedule'!$J$105,
IF(AND(I1719=110000,R1719&gt;123.4,R1719&lt;=168.2,M1719&gt;10),'[1]Pricing Schedule'!$J$113,
IF(AND(I1719=110000,R1719&gt;168.2,R1719&lt;=336.2,M1719&lt;=10),('[1]Pricing Schedule'!$J$105),
IF(AND(I1719=110000,R1719&gt;168.2,R1719&lt;=336.2,M1719&gt;10),('[1]Pricing Schedule'!$J$113),
IF(AND(I1719=110000,R1719&gt;336.4,R1719&lt;=504.6,M1719&lt;=10),('[1]Pricing Schedule'!$J$105),
IF(AND(I1719=110000,R1719&gt;336.4,R1719&lt;=504.6,M1719&gt;10),('[1]Pricing Schedule'!$J$113),
IF(AND(I1719=110000,R1719&gt;504.6,R1719&lt;=672.8,M1719&lt;=10),('[1]Pricing Schedule'!$J$105),
IF(AND(I1719=110000,R1719&gt;504.6,R1719&lt;=672.8,M1719&gt;10),('[1]Pricing Schedule'!$J$113),
IF(AND(I1719=110000,R1719&gt;672.8,R1719&lt;=841,M1719&lt;=10),('[1]Pricing Schedule'!$J$105),
IF(AND(I1719=110000,R1719&gt;672.8,R1719&lt;=841,M1719&gt;10),('[1]Pricing Schedule'!$J$113),
IF(AND(I1719=110000,R1719&gt;1682,R1719&lt;=1850.2,M1719&lt;=10),('[1]Pricing Schedule'!$J$105),
IF(AND(I1719=110000,R1719&gt;1682,R1719&lt;=1850.2,M1719&gt;10),('[1]Pricing Schedule'!$J$113),
IF(AND(I1719=110000,R1719&gt;2018.4,R1719&lt;=2186.6,M1719&lt;=10),('[1]Pricing Schedule'!$J$105),
IF(AND(I1719=110000,R1719&gt;2018.4,R1719&lt;=2186.6,M1719&gt;10),('[1]Pricing Schedule'!$J$113),999999999)))))))))))))))))))))))))))))))))))))))</f>
        <v>7</v>
      </c>
      <c r="U1719" s="40">
        <f t="shared" si="162"/>
        <v>487826.19047619047</v>
      </c>
      <c r="V1719" s="41">
        <f t="shared" si="163"/>
        <v>2.0499104384367968</v>
      </c>
      <c r="Y1719" s="23">
        <v>236</v>
      </c>
      <c r="Z1719" s="23">
        <v>481</v>
      </c>
      <c r="AD1719" s="13"/>
      <c r="AE1719" s="13"/>
      <c r="AF1719" s="13"/>
      <c r="AR1719" s="35"/>
    </row>
    <row r="1720" spans="1:44">
      <c r="A1720" s="23">
        <v>1722</v>
      </c>
      <c r="B1720" s="23">
        <v>1722</v>
      </c>
      <c r="C1720" s="23" t="s">
        <v>2429</v>
      </c>
      <c r="D1720" s="23" t="s">
        <v>314</v>
      </c>
      <c r="E1720" s="23" t="s">
        <v>318</v>
      </c>
      <c r="F1720" s="23" t="s">
        <v>315</v>
      </c>
      <c r="G1720" s="23" t="s">
        <v>316</v>
      </c>
      <c r="H1720" s="23" t="s">
        <v>133</v>
      </c>
      <c r="I1720" s="13">
        <v>110000</v>
      </c>
      <c r="J1720" s="13">
        <v>20000</v>
      </c>
      <c r="K1720" s="13">
        <v>110000</v>
      </c>
      <c r="L1720" s="24">
        <v>9.6980000000000004</v>
      </c>
      <c r="M1720" s="37">
        <f t="shared" si="158"/>
        <v>10</v>
      </c>
      <c r="N1720" s="24">
        <v>1.694</v>
      </c>
      <c r="O1720" s="13">
        <v>3</v>
      </c>
      <c r="P1720" s="36">
        <f t="shared" si="159"/>
        <v>1.2705</v>
      </c>
      <c r="Q1720" s="38">
        <f t="shared" si="160"/>
        <v>8.4</v>
      </c>
      <c r="R1720" s="37">
        <f t="shared" si="161"/>
        <v>8.4</v>
      </c>
      <c r="S1720" s="39">
        <f>IF(AND(I1720=38000,R1720&lt;=4.5,M1720&gt;8),'[1]Pricing Schedule'!$F$8+('[1]Pricing Schedule'!$F$9*M1720),
IF(AND(I1720=38000,R1720&lt;=4.5,M1720&lt;=8),'[1]Pricing Schedule'!$F$34+('[1]Pricing Schedule'!$F$36*M1720),
IF(AND(I1720=38000,R1720&gt;4.5,R1720&lt;=9,M1720&gt;8),'[1]Pricing Schedule'!$F$17+('[1]Pricing Schedule'!$F$18*M1720),
IF(AND(I1720=38000,R1720&gt;4.5,R1720&lt;=9,M1720&lt;=8),'[1]Pricing Schedule'!$F$34+('[1]Pricing Schedule'!$F$36*M1720),
IF(AND(I1720=38000,R1720&gt;9,R1720&lt;=12.8,M1720&gt;8),'[1]Pricing Schedule'!$F$26+('[1]Pricing Schedule'!$F$27*M1720),
IF(AND(I1720=38000,R1720&gt;9,R1720&lt;=12.8,M1720&lt;=8),'[1]Pricing Schedule'!$F$34+('[1]Pricing Schedule'!$F$36*M1720),
IF(AND(I1720=38000,R1720&gt;12.8,R1720&lt;=22.8),'[1]Pricing Schedule'!$F$34+('[1]Pricing Schedule'!$F$36*M1720),
IF(AND(I1720=38000,R1720&gt;22.8,R1720&lt;=30.2),'[1]Pricing Schedule'!$F$43+('[1]Pricing Schedule'!$F$45*M1720),
IF(AND(I1720=38000,R1720&gt;30.2,R1720&lt;=45.9),'[1]Pricing Schedule'!$F$52+('[1]Pricing Schedule'!$F$54*M1720),
IF(AND(I1720=38000,R1720&gt;45.9,R1720&lt;=123.4),'[1]Pricing Schedule'!$F$96+('[1]Pricing Schedule'!$F$97*M1720),
IF(AND(I1720=38000,R1720&gt;123.4,R1720&lt;=168.2,M1720&lt;=10),'[1]Pricing Schedule'!$F$103+('[1]Pricing Schedule'!$F$105*M1720),
IF(AND(I1720=38000,R1720&gt;123.4,R1720&lt;=168.2,M1720&gt;10),'[1]Pricing Schedule'!$F$111+('[1]Pricing Schedule'!$F$113*M1720),
IF(AND(I1720=38000,R1720&gt;157.4,R1720&lt;=336.4,M1720&lt;=10),('[1]Pricing Schedule'!$F$103+('[1]Pricing Schedule'!$F$105*M1720))*2,
IF(AND(I1720=38000,R1720&gt;157.4,R1720&lt;=336.4,M1720&gt;10),('[1]Pricing Schedule'!$F$111+('[1]Pricing Schedule'!$F$113*M1720))*2,
IF(AND(I1720=38000,R1720&gt;314.8,R1720&lt;=504.6,M1720&lt;=10),('[1]Pricing Schedule'!$F$103+('[1]Pricing Schedule'!$F$105*M1720))*3,
IF(AND(I1720=38000,R1720&gt;314.8,R1720&lt;=504.6,M1720&gt;10),('[1]Pricing Schedule'!$F$111+('[1]Pricing Schedule'!$F$113*M1720))*3,
IF(AND(I1720=38000,R1720&gt;472.2,R1720&lt;=672.8,M1720&lt;=10),('[1]Pricing Schedule'!$F$103+('[1]Pricing Schedule'!$F$105*M1720))*4,
IF(AND(I1720=38000,R1720&gt;472.2,R1720&lt;=672.8,M1720&gt;10),('[1]Pricing Schedule'!$F$111+('[1]Pricing Schedule'!$F$113*M1720))*4,
IF(AND(I1720=110000,R1720&lt;=12.8,M1720&gt;2),'[1]Pricing Schedule'!$F$62+('[1]Pricing Schedule'!$F$63*M1720),
IF(AND(I1720=110000,R1720&lt;=12.8,M1720&lt;=2),'[1]Pricing Schedule'!$F$96+('[1]Pricing Schedule'!$F$97*M1720),
IF(AND(I1720=110000,R1720&gt;12.8,R1720&lt;=22.8,M1720&gt;3),'[1]Pricing Schedule'!$F$71+('[1]Pricing Schedule'!$F$72*M1720),
IF(AND(I1720=110000,R1720&gt;12.8,R1720&lt;=22.8,M1720&lt;=3),'[1]Pricing Schedule'!$F$96+('[1]Pricing Schedule'!$F$97*M1720),
IF(AND(I1720=110000,R1720&gt;22.8,R1720&lt;=30.2),'[1]Pricing Schedule'!$F$80+('[1]Pricing Schedule'!$F$81*M1720),
IF(AND(I1720=110000,R1720&gt;30.2,R1720&lt;=45.9),'[1]Pricing Schedule'!$F$89+('[1]Pricing Schedule'!$F$90*M1720),
IF(AND(I1720=110000,R1720&gt;45.9,R1720&lt;=123.4),'[1]Pricing Schedule'!$F$96+('[1]Pricing Schedule'!$F$97*M1720),
IF(AND(I1720=110000,R1720&gt;123.4,R1720&lt;=168.2,M1720&lt;=10),'[1]Pricing Schedule'!$F$103+('[1]Pricing Schedule'!$F$105*M1720),
IF(AND(I1720=110000,R1720&gt;123.4,R1720&lt;=168.2,M1720&gt;10),'[1]Pricing Schedule'!$F$111+('[1]Pricing Schedule'!$F$113*M1720),
IF(AND(I1720=110000,R1720&gt;168.2,R1720&lt;=336.4,M1720&lt;=10),('[1]Pricing Schedule'!$F$103+('[1]Pricing Schedule'!$F$105*M1720))*2,
IF(AND(I1720=110000,R1720&gt;168.2,R1720&lt;=336.4,M1720&gt;10),('[1]Pricing Schedule'!$F$111+('[1]Pricing Schedule'!$F$113*M1720))*2,
IF(AND(I1720=110000,R1720&gt;336.4,R1720&lt;=504.6,M1720&lt;=10),('[1]Pricing Schedule'!$F$103+('[1]Pricing Schedule'!$F$105*M1720))*3,
IF(AND(I1720=110000,R1720&gt;336.4,R1720&lt;=504.6,M1720&gt;10),('[1]Pricing Schedule'!$F$111+('[1]Pricing Schedule'!$F$113*M1720))*3,
IF(AND(I1720=110000,R1720&gt;504.6,R1720&lt;=672.8,M1720&lt;=10),('[1]Pricing Schedule'!$F$103+('[1]Pricing Schedule'!$F$105*M1720))*4,
IF(AND(I1720=110000,R1720&gt;504.6,R1720&lt;=672.8,M1720&gt;10),('[1]Pricing Schedule'!$F$111+('[1]Pricing Schedule'!$F$113*M1720))*4,
IF(AND(I1720=110000,R1720&gt;672.8,R1720&lt;=841,M1720&lt;=10),('[1]Pricing Schedule'!$F$103+('[1]Pricing Schedule'!$F$105*M1720))*5,
IF(AND(I1720=110000,R1720&gt;672.8,R1720&lt;=841,M1720&gt;10),('[1]Pricing Schedule'!$F$111+('[1]Pricing Schedule'!$F$113*M1720))*5,
IF(AND(I1720=110000,R1720&gt;672.8,R1720&lt;=841,M1720&lt;=10),('[1]Pricing Schedule'!$F$103+('[1]Pricing Schedule'!$F$105*M1720))*5,
IF(AND(I1720=110000,R1720&gt;672.8,R1720&lt;=841,M1720&gt;10),('[1]Pricing Schedule'!$F$111+('[1]Pricing Schedule'!$F$113*M1720))*5,
IF(AND(I1720=110000,R1720&gt;1345.6,R1720&lt;=1513.8,M1720&lt;=10),('[1]Pricing Schedule'!$F$103+('[1]Pricing Schedule'!$F$105*M1720))*9,
IF(AND(I1720=110000,R1720&gt;1345.6,R1720&lt;=1513.8,M1720&gt;10),('[1]Pricing Schedule'!$F$111+('[1]Pricing Schedule'!$F$113*M1720))*9,
9999999999)))))))))))))))))))))))))))))))))))))))</f>
        <v>1943470</v>
      </c>
      <c r="T1720" s="21">
        <f>IF(AND(I1720=38000,R1720&lt;=4.5,M1720&gt;8),'[1]Pricing Schedule'!$J$9,
IF(AND(I1720=38000,R1720&lt;=4.5,M1720&lt;=8),'[1]Pricing Schedule'!$J$36,
IF(AND(I1720=38000,R1720&gt;4.5,R1720&lt;=9,M1720&gt;8),'[1]Pricing Schedule'!$J$18,
IF(AND(I1720=38000,R1720&gt;4.5,R1720&lt;=9,M1720&lt;=8),'[1]Pricing Schedule'!$J$36,
IF(AND(I1720=38000,R1720&gt;9,R1720&lt;=12.8,M1720&gt;8),'[1]Pricing Schedule'!$J$27,
IF(AND(I1720=38000,R1720&gt;9,R1720&lt;=12.8,M1720&lt;=8),'[1]Pricing Schedule'!$J$36,
IF(AND(I1720=38000,R1720&gt;12.8,R1720&lt;=22.8),'[1]Pricing Schedule'!$J$36,
IF(AND(I1720=38000,R1720&gt;22.8,R1720&lt;=30.2),'[1]Pricing Schedule'!$J$45,
IF(AND(I1720=38000,R1720&gt;30.2,R1720&lt;=45.9),'[1]Pricing Schedule'!$J$54,
IF(AND(I1720=38000,R1720&gt;45.9,R1720&lt;=123.4),'[1]Pricing Schedule'!$J$97,
IF(AND(I1720=38000,R1720&gt;123.4,R1720&lt;=168.2,M1720&lt;=10),'[1]Pricing Schedule'!$J$105,
IF(AND(I1720=38000,R1720&gt;123.4,R1720&lt;=168.2,M1720&gt;10),'[1]Pricing Schedule'!$J$113,
IF(AND(I1720=38000,R1720&gt;168.2,R1720&lt;=336.4,M1720&lt;=10),('[1]Pricing Schedule'!$J$105),
IF(AND(I1720=38000,R1720&gt;168.2,R1720&lt;=336.4,M1720&gt;10),('[1]Pricing Schedule'!$J$113),
IF(AND(I1720=38000,R1720&gt;336.4,R1720&lt;=504.6,M1720&lt;=10),('[1]Pricing Schedule'!$J$105),
IF(AND(I1720=38000,R1720&gt;336.4,R1720&lt;=504.6,M1720&gt;10),('[1]Pricing Schedule'!$J$113),
IF(AND(I1720=38000,R1720&gt;504.6,R1720&lt;=672.8,M1720&lt;=10),('[1]Pricing Schedule'!$J$105),
IF(AND(I1720=38000,R1720&gt;504.6,R1720&lt;=672.8,M1720&gt;10),('[1]Pricing Schedule'!$J$113),
IF(AND(I1720=110000,R1720&lt;=12.8,M1720&gt;2),'[1]Pricing Schedule'!$J$63,
IF(AND(I1720=110000,R1720&lt;=12.8,M1720&lt;=2),'[1]Pricing Schedule'!$J$97,
IF(AND(I1720=110000,R1720&gt;12.8,R1720&lt;=22.8,M1720&gt;3),'[1]Pricing Schedule'!$J$72,
IF(AND(I1720=110000,R1720&gt;12.8,R1720&lt;=22.8,M1720&lt;=3),'[1]Pricing Schedule'!$J$97,
IF(AND(I1720=110000,R1720&gt;22.8,R1720&lt;=30.2),'[1]Pricing Schedule'!$J$81,
IF(AND(I1720=110000,R1720&gt;30.2,R1720&lt;=45.9),'[1]Pricing Schedule'!$J$90,
IF(AND(I1720=110000,R1720&gt;45.9,R1720&lt;=123.4),'[1]Pricing Schedule'!$J$97,
IF(AND(I1720=110000,R1720&gt;123.4,R1720&lt;=168.2,M1720&lt;=10),'[1]Pricing Schedule'!$J$105,
IF(AND(I1720=110000,R1720&gt;123.4,R1720&lt;=168.2,M1720&gt;10),'[1]Pricing Schedule'!$J$113,
IF(AND(I1720=110000,R1720&gt;168.2,R1720&lt;=336.2,M1720&lt;=10),('[1]Pricing Schedule'!$J$105),
IF(AND(I1720=110000,R1720&gt;168.2,R1720&lt;=336.2,M1720&gt;10),('[1]Pricing Schedule'!$J$113),
IF(AND(I1720=110000,R1720&gt;336.4,R1720&lt;=504.6,M1720&lt;=10),('[1]Pricing Schedule'!$J$105),
IF(AND(I1720=110000,R1720&gt;336.4,R1720&lt;=504.6,M1720&gt;10),('[1]Pricing Schedule'!$J$113),
IF(AND(I1720=110000,R1720&gt;504.6,R1720&lt;=672.8,M1720&lt;=10),('[1]Pricing Schedule'!$J$105),
IF(AND(I1720=110000,R1720&gt;504.6,R1720&lt;=672.8,M1720&gt;10),('[1]Pricing Schedule'!$J$113),
IF(AND(I1720=110000,R1720&gt;672.8,R1720&lt;=841,M1720&lt;=10),('[1]Pricing Schedule'!$J$105),
IF(AND(I1720=110000,R1720&gt;672.8,R1720&lt;=841,M1720&gt;10),('[1]Pricing Schedule'!$J$113),
IF(AND(I1720=110000,R1720&gt;1682,R1720&lt;=1850.2,M1720&lt;=10),('[1]Pricing Schedule'!$J$105),
IF(AND(I1720=110000,R1720&gt;1682,R1720&lt;=1850.2,M1720&gt;10),('[1]Pricing Schedule'!$J$113),
IF(AND(I1720=110000,R1720&gt;2018.4,R1720&lt;=2186.6,M1720&lt;=10),('[1]Pricing Schedule'!$J$105),
IF(AND(I1720=110000,R1720&gt;2018.4,R1720&lt;=2186.6,M1720&gt;10),('[1]Pricing Schedule'!$J$113),999999999)))))))))))))))))))))))))))))))))))))))</f>
        <v>7</v>
      </c>
      <c r="U1720" s="40">
        <f t="shared" si="162"/>
        <v>231365.47619047618</v>
      </c>
      <c r="V1720" s="41">
        <f t="shared" si="163"/>
        <v>4.3221660226296263</v>
      </c>
      <c r="Y1720" s="23">
        <v>162</v>
      </c>
      <c r="Z1720" s="23">
        <v>481</v>
      </c>
      <c r="AD1720" s="13"/>
      <c r="AE1720" s="13"/>
      <c r="AF1720" s="13"/>
      <c r="AR1720" s="35"/>
    </row>
    <row r="1721" spans="1:44">
      <c r="A1721" s="23">
        <v>1723</v>
      </c>
      <c r="B1721" s="23">
        <v>1723</v>
      </c>
      <c r="C1721" s="23" t="s">
        <v>2430</v>
      </c>
      <c r="D1721" s="23" t="s">
        <v>141</v>
      </c>
      <c r="E1721" s="23" t="s">
        <v>141</v>
      </c>
      <c r="F1721" s="23" t="s">
        <v>327</v>
      </c>
      <c r="G1721" s="23" t="s">
        <v>328</v>
      </c>
      <c r="H1721" s="23" t="s">
        <v>113</v>
      </c>
      <c r="I1721" s="13">
        <v>38000</v>
      </c>
      <c r="J1721" s="13">
        <v>38000</v>
      </c>
      <c r="K1721" s="23" t="s">
        <v>119</v>
      </c>
      <c r="L1721" s="24">
        <v>10.561</v>
      </c>
      <c r="M1721" s="37">
        <f t="shared" si="158"/>
        <v>11</v>
      </c>
      <c r="N1721" s="24">
        <v>0.59899999999999998</v>
      </c>
      <c r="O1721" s="13">
        <v>3</v>
      </c>
      <c r="P1721" s="36">
        <f t="shared" si="159"/>
        <v>0.59899999999999998</v>
      </c>
      <c r="Q1721" s="38">
        <f t="shared" si="160"/>
        <v>4.2</v>
      </c>
      <c r="R1721" s="37">
        <f t="shared" si="161"/>
        <v>4.2</v>
      </c>
      <c r="S1721" s="39">
        <f>IF(AND(I1721=38000,R1721&lt;=4.5,M1721&gt;8),'[1]Pricing Schedule'!$F$8+('[1]Pricing Schedule'!$F$9*M1721),
IF(AND(I1721=38000,R1721&lt;=4.5,M1721&lt;=8),'[1]Pricing Schedule'!$F$34+('[1]Pricing Schedule'!$F$36*M1721),
IF(AND(I1721=38000,R1721&gt;4.5,R1721&lt;=9,M1721&gt;8),'[1]Pricing Schedule'!$F$17+('[1]Pricing Schedule'!$F$18*M1721),
IF(AND(I1721=38000,R1721&gt;4.5,R1721&lt;=9,M1721&lt;=8),'[1]Pricing Schedule'!$F$34+('[1]Pricing Schedule'!$F$36*M1721),
IF(AND(I1721=38000,R1721&gt;9,R1721&lt;=12.8,M1721&gt;8),'[1]Pricing Schedule'!$F$26+('[1]Pricing Schedule'!$F$27*M1721),
IF(AND(I1721=38000,R1721&gt;9,R1721&lt;=12.8,M1721&lt;=8),'[1]Pricing Schedule'!$F$34+('[1]Pricing Schedule'!$F$36*M1721),
IF(AND(I1721=38000,R1721&gt;12.8,R1721&lt;=22.8),'[1]Pricing Schedule'!$F$34+('[1]Pricing Schedule'!$F$36*M1721),
IF(AND(I1721=38000,R1721&gt;22.8,R1721&lt;=30.2),'[1]Pricing Schedule'!$F$43+('[1]Pricing Schedule'!$F$45*M1721),
IF(AND(I1721=38000,R1721&gt;30.2,R1721&lt;=45.9),'[1]Pricing Schedule'!$F$52+('[1]Pricing Schedule'!$F$54*M1721),
IF(AND(I1721=38000,R1721&gt;45.9,R1721&lt;=123.4),'[1]Pricing Schedule'!$F$96+('[1]Pricing Schedule'!$F$97*M1721),
IF(AND(I1721=38000,R1721&gt;123.4,R1721&lt;=168.2,M1721&lt;=10),'[1]Pricing Schedule'!$F$103+('[1]Pricing Schedule'!$F$105*M1721),
IF(AND(I1721=38000,R1721&gt;123.4,R1721&lt;=168.2,M1721&gt;10),'[1]Pricing Schedule'!$F$111+('[1]Pricing Schedule'!$F$113*M1721),
IF(AND(I1721=38000,R1721&gt;157.4,R1721&lt;=336.4,M1721&lt;=10),('[1]Pricing Schedule'!$F$103+('[1]Pricing Schedule'!$F$105*M1721))*2,
IF(AND(I1721=38000,R1721&gt;157.4,R1721&lt;=336.4,M1721&gt;10),('[1]Pricing Schedule'!$F$111+('[1]Pricing Schedule'!$F$113*M1721))*2,
IF(AND(I1721=38000,R1721&gt;314.8,R1721&lt;=504.6,M1721&lt;=10),('[1]Pricing Schedule'!$F$103+('[1]Pricing Schedule'!$F$105*M1721))*3,
IF(AND(I1721=38000,R1721&gt;314.8,R1721&lt;=504.6,M1721&gt;10),('[1]Pricing Schedule'!$F$111+('[1]Pricing Schedule'!$F$113*M1721))*3,
IF(AND(I1721=38000,R1721&gt;472.2,R1721&lt;=672.8,M1721&lt;=10),('[1]Pricing Schedule'!$F$103+('[1]Pricing Schedule'!$F$105*M1721))*4,
IF(AND(I1721=38000,R1721&gt;472.2,R1721&lt;=672.8,M1721&gt;10),('[1]Pricing Schedule'!$F$111+('[1]Pricing Schedule'!$F$113*M1721))*4,
IF(AND(I1721=110000,R1721&lt;=12.8,M1721&gt;2),'[1]Pricing Schedule'!$F$62+('[1]Pricing Schedule'!$F$63*M1721),
IF(AND(I1721=110000,R1721&lt;=12.8,M1721&lt;=2),'[1]Pricing Schedule'!$F$96+('[1]Pricing Schedule'!$F$97*M1721),
IF(AND(I1721=110000,R1721&gt;12.8,R1721&lt;=22.8,M1721&gt;3),'[1]Pricing Schedule'!$F$71+('[1]Pricing Schedule'!$F$72*M1721),
IF(AND(I1721=110000,R1721&gt;12.8,R1721&lt;=22.8,M1721&lt;=3),'[1]Pricing Schedule'!$F$96+('[1]Pricing Schedule'!$F$97*M1721),
IF(AND(I1721=110000,R1721&gt;22.8,R1721&lt;=30.2),'[1]Pricing Schedule'!$F$80+('[1]Pricing Schedule'!$F$81*M1721),
IF(AND(I1721=110000,R1721&gt;30.2,R1721&lt;=45.9),'[1]Pricing Schedule'!$F$89+('[1]Pricing Schedule'!$F$90*M1721),
IF(AND(I1721=110000,R1721&gt;45.9,R1721&lt;=123.4),'[1]Pricing Schedule'!$F$96+('[1]Pricing Schedule'!$F$97*M1721),
IF(AND(I1721=110000,R1721&gt;123.4,R1721&lt;=168.2,M1721&lt;=10),'[1]Pricing Schedule'!$F$103+('[1]Pricing Schedule'!$F$105*M1721),
IF(AND(I1721=110000,R1721&gt;123.4,R1721&lt;=168.2,M1721&gt;10),'[1]Pricing Schedule'!$F$111+('[1]Pricing Schedule'!$F$113*M1721),
IF(AND(I1721=110000,R1721&gt;168.2,R1721&lt;=336.4,M1721&lt;=10),('[1]Pricing Schedule'!$F$103+('[1]Pricing Schedule'!$F$105*M1721))*2,
IF(AND(I1721=110000,R1721&gt;168.2,R1721&lt;=336.4,M1721&gt;10),('[1]Pricing Schedule'!$F$111+('[1]Pricing Schedule'!$F$113*M1721))*2,
IF(AND(I1721=110000,R1721&gt;336.4,R1721&lt;=504.6,M1721&lt;=10),('[1]Pricing Schedule'!$F$103+('[1]Pricing Schedule'!$F$105*M1721))*3,
IF(AND(I1721=110000,R1721&gt;336.4,R1721&lt;=504.6,M1721&gt;10),('[1]Pricing Schedule'!$F$111+('[1]Pricing Schedule'!$F$113*M1721))*3,
IF(AND(I1721=110000,R1721&gt;504.6,R1721&lt;=672.8,M1721&lt;=10),('[1]Pricing Schedule'!$F$103+('[1]Pricing Schedule'!$F$105*M1721))*4,
IF(AND(I1721=110000,R1721&gt;504.6,R1721&lt;=672.8,M1721&gt;10),('[1]Pricing Schedule'!$F$111+('[1]Pricing Schedule'!$F$113*M1721))*4,
IF(AND(I1721=110000,R1721&gt;672.8,R1721&lt;=841,M1721&lt;=10),('[1]Pricing Schedule'!$F$103+('[1]Pricing Schedule'!$F$105*M1721))*5,
IF(AND(I1721=110000,R1721&gt;672.8,R1721&lt;=841,M1721&gt;10),('[1]Pricing Schedule'!$F$111+('[1]Pricing Schedule'!$F$113*M1721))*5,
IF(AND(I1721=110000,R1721&gt;672.8,R1721&lt;=841,M1721&lt;=10),('[1]Pricing Schedule'!$F$103+('[1]Pricing Schedule'!$F$105*M1721))*5,
IF(AND(I1721=110000,R1721&gt;672.8,R1721&lt;=841,M1721&gt;10),('[1]Pricing Schedule'!$F$111+('[1]Pricing Schedule'!$F$113*M1721))*5,
IF(AND(I1721=110000,R1721&gt;1345.6,R1721&lt;=1513.8,M1721&lt;=10),('[1]Pricing Schedule'!$F$103+('[1]Pricing Schedule'!$F$105*M1721))*9,
IF(AND(I1721=110000,R1721&gt;1345.6,R1721&lt;=1513.8,M1721&gt;10),('[1]Pricing Schedule'!$F$111+('[1]Pricing Schedule'!$F$113*M1721))*9,
9999999999)))))))))))))))))))))))))))))))))))))))</f>
        <v>1439840</v>
      </c>
      <c r="T1721" s="21">
        <f>IF(AND(I1721=38000,R1721&lt;=4.5,M1721&gt;8),'[1]Pricing Schedule'!$J$9,
IF(AND(I1721=38000,R1721&lt;=4.5,M1721&lt;=8),'[1]Pricing Schedule'!$J$36,
IF(AND(I1721=38000,R1721&gt;4.5,R1721&lt;=9,M1721&gt;8),'[1]Pricing Schedule'!$J$18,
IF(AND(I1721=38000,R1721&gt;4.5,R1721&lt;=9,M1721&lt;=8),'[1]Pricing Schedule'!$J$36,
IF(AND(I1721=38000,R1721&gt;9,R1721&lt;=12.8,M1721&gt;8),'[1]Pricing Schedule'!$J$27,
IF(AND(I1721=38000,R1721&gt;9,R1721&lt;=12.8,M1721&lt;=8),'[1]Pricing Schedule'!$J$36,
IF(AND(I1721=38000,R1721&gt;12.8,R1721&lt;=22.8),'[1]Pricing Schedule'!$J$36,
IF(AND(I1721=38000,R1721&gt;22.8,R1721&lt;=30.2),'[1]Pricing Schedule'!$J$45,
IF(AND(I1721=38000,R1721&gt;30.2,R1721&lt;=45.9),'[1]Pricing Schedule'!$J$54,
IF(AND(I1721=38000,R1721&gt;45.9,R1721&lt;=123.4),'[1]Pricing Schedule'!$J$97,
IF(AND(I1721=38000,R1721&gt;123.4,R1721&lt;=168.2,M1721&lt;=10),'[1]Pricing Schedule'!$J$105,
IF(AND(I1721=38000,R1721&gt;123.4,R1721&lt;=168.2,M1721&gt;10),'[1]Pricing Schedule'!$J$113,
IF(AND(I1721=38000,R1721&gt;168.2,R1721&lt;=336.4,M1721&lt;=10),('[1]Pricing Schedule'!$J$105),
IF(AND(I1721=38000,R1721&gt;168.2,R1721&lt;=336.4,M1721&gt;10),('[1]Pricing Schedule'!$J$113),
IF(AND(I1721=38000,R1721&gt;336.4,R1721&lt;=504.6,M1721&lt;=10),('[1]Pricing Schedule'!$J$105),
IF(AND(I1721=38000,R1721&gt;336.4,R1721&lt;=504.6,M1721&gt;10),('[1]Pricing Schedule'!$J$113),
IF(AND(I1721=38000,R1721&gt;504.6,R1721&lt;=672.8,M1721&lt;=10),('[1]Pricing Schedule'!$J$105),
IF(AND(I1721=38000,R1721&gt;504.6,R1721&lt;=672.8,M1721&gt;10),('[1]Pricing Schedule'!$J$113),
IF(AND(I1721=110000,R1721&lt;=12.8,M1721&gt;2),'[1]Pricing Schedule'!$J$63,
IF(AND(I1721=110000,R1721&lt;=12.8,M1721&lt;=2),'[1]Pricing Schedule'!$J$97,
IF(AND(I1721=110000,R1721&gt;12.8,R1721&lt;=22.8,M1721&gt;3),'[1]Pricing Schedule'!$J$72,
IF(AND(I1721=110000,R1721&gt;12.8,R1721&lt;=22.8,M1721&lt;=3),'[1]Pricing Schedule'!$J$97,
IF(AND(I1721=110000,R1721&gt;22.8,R1721&lt;=30.2),'[1]Pricing Schedule'!$J$81,
IF(AND(I1721=110000,R1721&gt;30.2,R1721&lt;=45.9),'[1]Pricing Schedule'!$J$90,
IF(AND(I1721=110000,R1721&gt;45.9,R1721&lt;=123.4),'[1]Pricing Schedule'!$J$97,
IF(AND(I1721=110000,R1721&gt;123.4,R1721&lt;=168.2,M1721&lt;=10),'[1]Pricing Schedule'!$J$105,
IF(AND(I1721=110000,R1721&gt;123.4,R1721&lt;=168.2,M1721&gt;10),'[1]Pricing Schedule'!$J$113,
IF(AND(I1721=110000,R1721&gt;168.2,R1721&lt;=336.2,M1721&lt;=10),('[1]Pricing Schedule'!$J$105),
IF(AND(I1721=110000,R1721&gt;168.2,R1721&lt;=336.2,M1721&gt;10),('[1]Pricing Schedule'!$J$113),
IF(AND(I1721=110000,R1721&gt;336.4,R1721&lt;=504.6,M1721&lt;=10),('[1]Pricing Schedule'!$J$105),
IF(AND(I1721=110000,R1721&gt;336.4,R1721&lt;=504.6,M1721&gt;10),('[1]Pricing Schedule'!$J$113),
IF(AND(I1721=110000,R1721&gt;504.6,R1721&lt;=672.8,M1721&lt;=10),('[1]Pricing Schedule'!$J$105),
IF(AND(I1721=110000,R1721&gt;504.6,R1721&lt;=672.8,M1721&gt;10),('[1]Pricing Schedule'!$J$113),
IF(AND(I1721=110000,R1721&gt;672.8,R1721&lt;=841,M1721&lt;=10),('[1]Pricing Schedule'!$J$105),
IF(AND(I1721=110000,R1721&gt;672.8,R1721&lt;=841,M1721&gt;10),('[1]Pricing Schedule'!$J$113),
IF(AND(I1721=110000,R1721&gt;1682,R1721&lt;=1850.2,M1721&lt;=10),('[1]Pricing Schedule'!$J$105),
IF(AND(I1721=110000,R1721&gt;1682,R1721&lt;=1850.2,M1721&gt;10),('[1]Pricing Schedule'!$J$113),
IF(AND(I1721=110000,R1721&gt;2018.4,R1721&lt;=2186.6,M1721&lt;=10),('[1]Pricing Schedule'!$J$105),
IF(AND(I1721=110000,R1721&gt;2018.4,R1721&lt;=2186.6,M1721&gt;10),('[1]Pricing Schedule'!$J$113),999999999)))))))))))))))))))))))))))))))))))))))</f>
        <v>1</v>
      </c>
      <c r="U1721" s="40">
        <f t="shared" si="162"/>
        <v>342819.04761904763</v>
      </c>
      <c r="V1721" s="41">
        <f t="shared" si="163"/>
        <v>2.9169907767529724</v>
      </c>
      <c r="Y1721" s="23">
        <v>617</v>
      </c>
      <c r="Z1721" s="23">
        <v>600</v>
      </c>
      <c r="AD1721" s="13"/>
      <c r="AE1721" s="13"/>
      <c r="AF1721" s="13"/>
      <c r="AR1721" s="35"/>
    </row>
    <row r="1722" spans="1:44">
      <c r="A1722" s="23">
        <v>1724</v>
      </c>
      <c r="B1722" s="23">
        <v>1724</v>
      </c>
      <c r="C1722" s="23" t="s">
        <v>2431</v>
      </c>
      <c r="D1722" s="23" t="s">
        <v>141</v>
      </c>
      <c r="E1722" s="23" t="s">
        <v>141</v>
      </c>
      <c r="F1722" s="23" t="s">
        <v>327</v>
      </c>
      <c r="G1722" s="23" t="s">
        <v>328</v>
      </c>
      <c r="H1722" s="23" t="s">
        <v>113</v>
      </c>
      <c r="I1722" s="13">
        <v>38000</v>
      </c>
      <c r="J1722" s="13">
        <v>38000</v>
      </c>
      <c r="K1722" s="23" t="s">
        <v>119</v>
      </c>
      <c r="L1722" s="24">
        <v>7.19</v>
      </c>
      <c r="M1722" s="37">
        <f t="shared" si="158"/>
        <v>8</v>
      </c>
      <c r="N1722" s="24">
        <v>1.071</v>
      </c>
      <c r="O1722" s="13">
        <v>3</v>
      </c>
      <c r="P1722" s="36">
        <f t="shared" si="159"/>
        <v>1.071</v>
      </c>
      <c r="Q1722" s="38">
        <f t="shared" si="160"/>
        <v>4.2</v>
      </c>
      <c r="R1722" s="37">
        <f t="shared" si="161"/>
        <v>4.2</v>
      </c>
      <c r="S1722" s="39">
        <f>IF(AND(I1722=38000,R1722&lt;=4.5,M1722&gt;8),'[1]Pricing Schedule'!$F$8+('[1]Pricing Schedule'!$F$9*M1722),
IF(AND(I1722=38000,R1722&lt;=4.5,M1722&lt;=8),'[1]Pricing Schedule'!$F$34+('[1]Pricing Schedule'!$F$36*M1722),
IF(AND(I1722=38000,R1722&gt;4.5,R1722&lt;=9,M1722&gt;8),'[1]Pricing Schedule'!$F$17+('[1]Pricing Schedule'!$F$18*M1722),
IF(AND(I1722=38000,R1722&gt;4.5,R1722&lt;=9,M1722&lt;=8),'[1]Pricing Schedule'!$F$34+('[1]Pricing Schedule'!$F$36*M1722),
IF(AND(I1722=38000,R1722&gt;9,R1722&lt;=12.8,M1722&gt;8),'[1]Pricing Schedule'!$F$26+('[1]Pricing Schedule'!$F$27*M1722),
IF(AND(I1722=38000,R1722&gt;9,R1722&lt;=12.8,M1722&lt;=8),'[1]Pricing Schedule'!$F$34+('[1]Pricing Schedule'!$F$36*M1722),
IF(AND(I1722=38000,R1722&gt;12.8,R1722&lt;=22.8),'[1]Pricing Schedule'!$F$34+('[1]Pricing Schedule'!$F$36*M1722),
IF(AND(I1722=38000,R1722&gt;22.8,R1722&lt;=30.2),'[1]Pricing Schedule'!$F$43+('[1]Pricing Schedule'!$F$45*M1722),
IF(AND(I1722=38000,R1722&gt;30.2,R1722&lt;=45.9),'[1]Pricing Schedule'!$F$52+('[1]Pricing Schedule'!$F$54*M1722),
IF(AND(I1722=38000,R1722&gt;45.9,R1722&lt;=123.4),'[1]Pricing Schedule'!$F$96+('[1]Pricing Schedule'!$F$97*M1722),
IF(AND(I1722=38000,R1722&gt;123.4,R1722&lt;=168.2,M1722&lt;=10),'[1]Pricing Schedule'!$F$103+('[1]Pricing Schedule'!$F$105*M1722),
IF(AND(I1722=38000,R1722&gt;123.4,R1722&lt;=168.2,M1722&gt;10),'[1]Pricing Schedule'!$F$111+('[1]Pricing Schedule'!$F$113*M1722),
IF(AND(I1722=38000,R1722&gt;157.4,R1722&lt;=336.4,M1722&lt;=10),('[1]Pricing Schedule'!$F$103+('[1]Pricing Schedule'!$F$105*M1722))*2,
IF(AND(I1722=38000,R1722&gt;157.4,R1722&lt;=336.4,M1722&gt;10),('[1]Pricing Schedule'!$F$111+('[1]Pricing Schedule'!$F$113*M1722))*2,
IF(AND(I1722=38000,R1722&gt;314.8,R1722&lt;=504.6,M1722&lt;=10),('[1]Pricing Schedule'!$F$103+('[1]Pricing Schedule'!$F$105*M1722))*3,
IF(AND(I1722=38000,R1722&gt;314.8,R1722&lt;=504.6,M1722&gt;10),('[1]Pricing Schedule'!$F$111+('[1]Pricing Schedule'!$F$113*M1722))*3,
IF(AND(I1722=38000,R1722&gt;472.2,R1722&lt;=672.8,M1722&lt;=10),('[1]Pricing Schedule'!$F$103+('[1]Pricing Schedule'!$F$105*M1722))*4,
IF(AND(I1722=38000,R1722&gt;472.2,R1722&lt;=672.8,M1722&gt;10),('[1]Pricing Schedule'!$F$111+('[1]Pricing Schedule'!$F$113*M1722))*4,
IF(AND(I1722=110000,R1722&lt;=12.8,M1722&gt;2),'[1]Pricing Schedule'!$F$62+('[1]Pricing Schedule'!$F$63*M1722),
IF(AND(I1722=110000,R1722&lt;=12.8,M1722&lt;=2),'[1]Pricing Schedule'!$F$96+('[1]Pricing Schedule'!$F$97*M1722),
IF(AND(I1722=110000,R1722&gt;12.8,R1722&lt;=22.8,M1722&gt;3),'[1]Pricing Schedule'!$F$71+('[1]Pricing Schedule'!$F$72*M1722),
IF(AND(I1722=110000,R1722&gt;12.8,R1722&lt;=22.8,M1722&lt;=3),'[1]Pricing Schedule'!$F$96+('[1]Pricing Schedule'!$F$97*M1722),
IF(AND(I1722=110000,R1722&gt;22.8,R1722&lt;=30.2),'[1]Pricing Schedule'!$F$80+('[1]Pricing Schedule'!$F$81*M1722),
IF(AND(I1722=110000,R1722&gt;30.2,R1722&lt;=45.9),'[1]Pricing Schedule'!$F$89+('[1]Pricing Schedule'!$F$90*M1722),
IF(AND(I1722=110000,R1722&gt;45.9,R1722&lt;=123.4),'[1]Pricing Schedule'!$F$96+('[1]Pricing Schedule'!$F$97*M1722),
IF(AND(I1722=110000,R1722&gt;123.4,R1722&lt;=168.2,M1722&lt;=10),'[1]Pricing Schedule'!$F$103+('[1]Pricing Schedule'!$F$105*M1722),
IF(AND(I1722=110000,R1722&gt;123.4,R1722&lt;=168.2,M1722&gt;10),'[1]Pricing Schedule'!$F$111+('[1]Pricing Schedule'!$F$113*M1722),
IF(AND(I1722=110000,R1722&gt;168.2,R1722&lt;=336.4,M1722&lt;=10),('[1]Pricing Schedule'!$F$103+('[1]Pricing Schedule'!$F$105*M1722))*2,
IF(AND(I1722=110000,R1722&gt;168.2,R1722&lt;=336.4,M1722&gt;10),('[1]Pricing Schedule'!$F$111+('[1]Pricing Schedule'!$F$113*M1722))*2,
IF(AND(I1722=110000,R1722&gt;336.4,R1722&lt;=504.6,M1722&lt;=10),('[1]Pricing Schedule'!$F$103+('[1]Pricing Schedule'!$F$105*M1722))*3,
IF(AND(I1722=110000,R1722&gt;336.4,R1722&lt;=504.6,M1722&gt;10),('[1]Pricing Schedule'!$F$111+('[1]Pricing Schedule'!$F$113*M1722))*3,
IF(AND(I1722=110000,R1722&gt;504.6,R1722&lt;=672.8,M1722&lt;=10),('[1]Pricing Schedule'!$F$103+('[1]Pricing Schedule'!$F$105*M1722))*4,
IF(AND(I1722=110000,R1722&gt;504.6,R1722&lt;=672.8,M1722&gt;10),('[1]Pricing Schedule'!$F$111+('[1]Pricing Schedule'!$F$113*M1722))*4,
IF(AND(I1722=110000,R1722&gt;672.8,R1722&lt;=841,M1722&lt;=10),('[1]Pricing Schedule'!$F$103+('[1]Pricing Schedule'!$F$105*M1722))*5,
IF(AND(I1722=110000,R1722&gt;672.8,R1722&lt;=841,M1722&gt;10),('[1]Pricing Schedule'!$F$111+('[1]Pricing Schedule'!$F$113*M1722))*5,
IF(AND(I1722=110000,R1722&gt;672.8,R1722&lt;=841,M1722&lt;=10),('[1]Pricing Schedule'!$F$103+('[1]Pricing Schedule'!$F$105*M1722))*5,
IF(AND(I1722=110000,R1722&gt;672.8,R1722&lt;=841,M1722&gt;10),('[1]Pricing Schedule'!$F$111+('[1]Pricing Schedule'!$F$113*M1722))*5,
IF(AND(I1722=110000,R1722&gt;1345.6,R1722&lt;=1513.8,M1722&lt;=10),('[1]Pricing Schedule'!$F$103+('[1]Pricing Schedule'!$F$105*M1722))*9,
IF(AND(I1722=110000,R1722&gt;1345.6,R1722&lt;=1513.8,M1722&gt;10),('[1]Pricing Schedule'!$F$111+('[1]Pricing Schedule'!$F$113*M1722))*9,
9999999999)))))))))))))))))))))))))))))))))))))))</f>
        <v>909950</v>
      </c>
      <c r="T1722" s="21">
        <f>IF(AND(I1722=38000,R1722&lt;=4.5,M1722&gt;8),'[1]Pricing Schedule'!$J$9,
IF(AND(I1722=38000,R1722&lt;=4.5,M1722&lt;=8),'[1]Pricing Schedule'!$J$36,
IF(AND(I1722=38000,R1722&gt;4.5,R1722&lt;=9,M1722&gt;8),'[1]Pricing Schedule'!$J$18,
IF(AND(I1722=38000,R1722&gt;4.5,R1722&lt;=9,M1722&lt;=8),'[1]Pricing Schedule'!$J$36,
IF(AND(I1722=38000,R1722&gt;9,R1722&lt;=12.8,M1722&gt;8),'[1]Pricing Schedule'!$J$27,
IF(AND(I1722=38000,R1722&gt;9,R1722&lt;=12.8,M1722&lt;=8),'[1]Pricing Schedule'!$J$36,
IF(AND(I1722=38000,R1722&gt;12.8,R1722&lt;=22.8),'[1]Pricing Schedule'!$J$36,
IF(AND(I1722=38000,R1722&gt;22.8,R1722&lt;=30.2),'[1]Pricing Schedule'!$J$45,
IF(AND(I1722=38000,R1722&gt;30.2,R1722&lt;=45.9),'[1]Pricing Schedule'!$J$54,
IF(AND(I1722=38000,R1722&gt;45.9,R1722&lt;=123.4),'[1]Pricing Schedule'!$J$97,
IF(AND(I1722=38000,R1722&gt;123.4,R1722&lt;=168.2,M1722&lt;=10),'[1]Pricing Schedule'!$J$105,
IF(AND(I1722=38000,R1722&gt;123.4,R1722&lt;=168.2,M1722&gt;10),'[1]Pricing Schedule'!$J$113,
IF(AND(I1722=38000,R1722&gt;168.2,R1722&lt;=336.4,M1722&lt;=10),('[1]Pricing Schedule'!$J$105),
IF(AND(I1722=38000,R1722&gt;168.2,R1722&lt;=336.4,M1722&gt;10),('[1]Pricing Schedule'!$J$113),
IF(AND(I1722=38000,R1722&gt;336.4,R1722&lt;=504.6,M1722&lt;=10),('[1]Pricing Schedule'!$J$105),
IF(AND(I1722=38000,R1722&gt;336.4,R1722&lt;=504.6,M1722&gt;10),('[1]Pricing Schedule'!$J$113),
IF(AND(I1722=38000,R1722&gt;504.6,R1722&lt;=672.8,M1722&lt;=10),('[1]Pricing Schedule'!$J$105),
IF(AND(I1722=38000,R1722&gt;504.6,R1722&lt;=672.8,M1722&gt;10),('[1]Pricing Schedule'!$J$113),
IF(AND(I1722=110000,R1722&lt;=12.8,M1722&gt;2),'[1]Pricing Schedule'!$J$63,
IF(AND(I1722=110000,R1722&lt;=12.8,M1722&lt;=2),'[1]Pricing Schedule'!$J$97,
IF(AND(I1722=110000,R1722&gt;12.8,R1722&lt;=22.8,M1722&gt;3),'[1]Pricing Schedule'!$J$72,
IF(AND(I1722=110000,R1722&gt;12.8,R1722&lt;=22.8,M1722&lt;=3),'[1]Pricing Schedule'!$J$97,
IF(AND(I1722=110000,R1722&gt;22.8,R1722&lt;=30.2),'[1]Pricing Schedule'!$J$81,
IF(AND(I1722=110000,R1722&gt;30.2,R1722&lt;=45.9),'[1]Pricing Schedule'!$J$90,
IF(AND(I1722=110000,R1722&gt;45.9,R1722&lt;=123.4),'[1]Pricing Schedule'!$J$97,
IF(AND(I1722=110000,R1722&gt;123.4,R1722&lt;=168.2,M1722&lt;=10),'[1]Pricing Schedule'!$J$105,
IF(AND(I1722=110000,R1722&gt;123.4,R1722&lt;=168.2,M1722&gt;10),'[1]Pricing Schedule'!$J$113,
IF(AND(I1722=110000,R1722&gt;168.2,R1722&lt;=336.2,M1722&lt;=10),('[1]Pricing Schedule'!$J$105),
IF(AND(I1722=110000,R1722&gt;168.2,R1722&lt;=336.2,M1722&gt;10),('[1]Pricing Schedule'!$J$113),
IF(AND(I1722=110000,R1722&gt;336.4,R1722&lt;=504.6,M1722&lt;=10),('[1]Pricing Schedule'!$J$105),
IF(AND(I1722=110000,R1722&gt;336.4,R1722&lt;=504.6,M1722&gt;10),('[1]Pricing Schedule'!$J$113),
IF(AND(I1722=110000,R1722&gt;504.6,R1722&lt;=672.8,M1722&lt;=10),('[1]Pricing Schedule'!$J$105),
IF(AND(I1722=110000,R1722&gt;504.6,R1722&lt;=672.8,M1722&gt;10),('[1]Pricing Schedule'!$J$113),
IF(AND(I1722=110000,R1722&gt;672.8,R1722&lt;=841,M1722&lt;=10),('[1]Pricing Schedule'!$J$105),
IF(AND(I1722=110000,R1722&gt;672.8,R1722&lt;=841,M1722&gt;10),('[1]Pricing Schedule'!$J$113),
IF(AND(I1722=110000,R1722&gt;1682,R1722&lt;=1850.2,M1722&lt;=10),('[1]Pricing Schedule'!$J$105),
IF(AND(I1722=110000,R1722&gt;1682,R1722&lt;=1850.2,M1722&gt;10),('[1]Pricing Schedule'!$J$113),
IF(AND(I1722=110000,R1722&gt;2018.4,R1722&lt;=2186.6,M1722&lt;=10),('[1]Pricing Schedule'!$J$105),
IF(AND(I1722=110000,R1722&gt;2018.4,R1722&lt;=2186.6,M1722&gt;10),('[1]Pricing Schedule'!$J$113),999999999)))))))))))))))))))))))))))))))))))))))</f>
        <v>4</v>
      </c>
      <c r="U1722" s="40">
        <f t="shared" si="162"/>
        <v>216654.76190476189</v>
      </c>
      <c r="V1722" s="41">
        <f t="shared" si="163"/>
        <v>4.6156382218803227</v>
      </c>
      <c r="Y1722" s="23">
        <v>105</v>
      </c>
      <c r="Z1722" s="23">
        <v>600</v>
      </c>
      <c r="AD1722" s="13"/>
      <c r="AE1722" s="13"/>
      <c r="AF1722" s="13"/>
      <c r="AR1722" s="35"/>
    </row>
    <row r="1723" spans="1:44">
      <c r="A1723" s="23">
        <v>1725</v>
      </c>
      <c r="B1723" s="23">
        <v>1725</v>
      </c>
      <c r="C1723" s="23" t="s">
        <v>2432</v>
      </c>
      <c r="D1723" s="23" t="s">
        <v>141</v>
      </c>
      <c r="E1723" s="23" t="s">
        <v>141</v>
      </c>
      <c r="F1723" s="23" t="s">
        <v>327</v>
      </c>
      <c r="G1723" s="23" t="s">
        <v>328</v>
      </c>
      <c r="H1723" s="23" t="s">
        <v>113</v>
      </c>
      <c r="I1723" s="13">
        <v>38000</v>
      </c>
      <c r="J1723" s="13">
        <v>38000</v>
      </c>
      <c r="K1723" s="23" t="s">
        <v>119</v>
      </c>
      <c r="L1723" s="24">
        <v>6.7220000000000004</v>
      </c>
      <c r="M1723" s="37">
        <f t="shared" si="158"/>
        <v>7</v>
      </c>
      <c r="N1723" s="24">
        <v>1.0049999999999999</v>
      </c>
      <c r="O1723" s="13">
        <v>3</v>
      </c>
      <c r="P1723" s="36">
        <f t="shared" si="159"/>
        <v>1.0049999999999999</v>
      </c>
      <c r="Q1723" s="38">
        <f t="shared" si="160"/>
        <v>4.2</v>
      </c>
      <c r="R1723" s="37">
        <f t="shared" si="161"/>
        <v>4.2</v>
      </c>
      <c r="S1723" s="39">
        <f>IF(AND(I1723=38000,R1723&lt;=4.5,M1723&gt;8),'[1]Pricing Schedule'!$F$8+('[1]Pricing Schedule'!$F$9*M1723),
IF(AND(I1723=38000,R1723&lt;=4.5,M1723&lt;=8),'[1]Pricing Schedule'!$F$34+('[1]Pricing Schedule'!$F$36*M1723),
IF(AND(I1723=38000,R1723&gt;4.5,R1723&lt;=9,M1723&gt;8),'[1]Pricing Schedule'!$F$17+('[1]Pricing Schedule'!$F$18*M1723),
IF(AND(I1723=38000,R1723&gt;4.5,R1723&lt;=9,M1723&lt;=8),'[1]Pricing Schedule'!$F$34+('[1]Pricing Schedule'!$F$36*M1723),
IF(AND(I1723=38000,R1723&gt;9,R1723&lt;=12.8,M1723&gt;8),'[1]Pricing Schedule'!$F$26+('[1]Pricing Schedule'!$F$27*M1723),
IF(AND(I1723=38000,R1723&gt;9,R1723&lt;=12.8,M1723&lt;=8),'[1]Pricing Schedule'!$F$34+('[1]Pricing Schedule'!$F$36*M1723),
IF(AND(I1723=38000,R1723&gt;12.8,R1723&lt;=22.8),'[1]Pricing Schedule'!$F$34+('[1]Pricing Schedule'!$F$36*M1723),
IF(AND(I1723=38000,R1723&gt;22.8,R1723&lt;=30.2),'[1]Pricing Schedule'!$F$43+('[1]Pricing Schedule'!$F$45*M1723),
IF(AND(I1723=38000,R1723&gt;30.2,R1723&lt;=45.9),'[1]Pricing Schedule'!$F$52+('[1]Pricing Schedule'!$F$54*M1723),
IF(AND(I1723=38000,R1723&gt;45.9,R1723&lt;=123.4),'[1]Pricing Schedule'!$F$96+('[1]Pricing Schedule'!$F$97*M1723),
IF(AND(I1723=38000,R1723&gt;123.4,R1723&lt;=168.2,M1723&lt;=10),'[1]Pricing Schedule'!$F$103+('[1]Pricing Schedule'!$F$105*M1723),
IF(AND(I1723=38000,R1723&gt;123.4,R1723&lt;=168.2,M1723&gt;10),'[1]Pricing Schedule'!$F$111+('[1]Pricing Schedule'!$F$113*M1723),
IF(AND(I1723=38000,R1723&gt;157.4,R1723&lt;=336.4,M1723&lt;=10),('[1]Pricing Schedule'!$F$103+('[1]Pricing Schedule'!$F$105*M1723))*2,
IF(AND(I1723=38000,R1723&gt;157.4,R1723&lt;=336.4,M1723&gt;10),('[1]Pricing Schedule'!$F$111+('[1]Pricing Schedule'!$F$113*M1723))*2,
IF(AND(I1723=38000,R1723&gt;314.8,R1723&lt;=504.6,M1723&lt;=10),('[1]Pricing Schedule'!$F$103+('[1]Pricing Schedule'!$F$105*M1723))*3,
IF(AND(I1723=38000,R1723&gt;314.8,R1723&lt;=504.6,M1723&gt;10),('[1]Pricing Schedule'!$F$111+('[1]Pricing Schedule'!$F$113*M1723))*3,
IF(AND(I1723=38000,R1723&gt;472.2,R1723&lt;=672.8,M1723&lt;=10),('[1]Pricing Schedule'!$F$103+('[1]Pricing Schedule'!$F$105*M1723))*4,
IF(AND(I1723=38000,R1723&gt;472.2,R1723&lt;=672.8,M1723&gt;10),('[1]Pricing Schedule'!$F$111+('[1]Pricing Schedule'!$F$113*M1723))*4,
IF(AND(I1723=110000,R1723&lt;=12.8,M1723&gt;2),'[1]Pricing Schedule'!$F$62+('[1]Pricing Schedule'!$F$63*M1723),
IF(AND(I1723=110000,R1723&lt;=12.8,M1723&lt;=2),'[1]Pricing Schedule'!$F$96+('[1]Pricing Schedule'!$F$97*M1723),
IF(AND(I1723=110000,R1723&gt;12.8,R1723&lt;=22.8,M1723&gt;3),'[1]Pricing Schedule'!$F$71+('[1]Pricing Schedule'!$F$72*M1723),
IF(AND(I1723=110000,R1723&gt;12.8,R1723&lt;=22.8,M1723&lt;=3),'[1]Pricing Schedule'!$F$96+('[1]Pricing Schedule'!$F$97*M1723),
IF(AND(I1723=110000,R1723&gt;22.8,R1723&lt;=30.2),'[1]Pricing Schedule'!$F$80+('[1]Pricing Schedule'!$F$81*M1723),
IF(AND(I1723=110000,R1723&gt;30.2,R1723&lt;=45.9),'[1]Pricing Schedule'!$F$89+('[1]Pricing Schedule'!$F$90*M1723),
IF(AND(I1723=110000,R1723&gt;45.9,R1723&lt;=123.4),'[1]Pricing Schedule'!$F$96+('[1]Pricing Schedule'!$F$97*M1723),
IF(AND(I1723=110000,R1723&gt;123.4,R1723&lt;=168.2,M1723&lt;=10),'[1]Pricing Schedule'!$F$103+('[1]Pricing Schedule'!$F$105*M1723),
IF(AND(I1723=110000,R1723&gt;123.4,R1723&lt;=168.2,M1723&gt;10),'[1]Pricing Schedule'!$F$111+('[1]Pricing Schedule'!$F$113*M1723),
IF(AND(I1723=110000,R1723&gt;168.2,R1723&lt;=336.4,M1723&lt;=10),('[1]Pricing Schedule'!$F$103+('[1]Pricing Schedule'!$F$105*M1723))*2,
IF(AND(I1723=110000,R1723&gt;168.2,R1723&lt;=336.4,M1723&gt;10),('[1]Pricing Schedule'!$F$111+('[1]Pricing Schedule'!$F$113*M1723))*2,
IF(AND(I1723=110000,R1723&gt;336.4,R1723&lt;=504.6,M1723&lt;=10),('[1]Pricing Schedule'!$F$103+('[1]Pricing Schedule'!$F$105*M1723))*3,
IF(AND(I1723=110000,R1723&gt;336.4,R1723&lt;=504.6,M1723&gt;10),('[1]Pricing Schedule'!$F$111+('[1]Pricing Schedule'!$F$113*M1723))*3,
IF(AND(I1723=110000,R1723&gt;504.6,R1723&lt;=672.8,M1723&lt;=10),('[1]Pricing Schedule'!$F$103+('[1]Pricing Schedule'!$F$105*M1723))*4,
IF(AND(I1723=110000,R1723&gt;504.6,R1723&lt;=672.8,M1723&gt;10),('[1]Pricing Schedule'!$F$111+('[1]Pricing Schedule'!$F$113*M1723))*4,
IF(AND(I1723=110000,R1723&gt;672.8,R1723&lt;=841,M1723&lt;=10),('[1]Pricing Schedule'!$F$103+('[1]Pricing Schedule'!$F$105*M1723))*5,
IF(AND(I1723=110000,R1723&gt;672.8,R1723&lt;=841,M1723&gt;10),('[1]Pricing Schedule'!$F$111+('[1]Pricing Schedule'!$F$113*M1723))*5,
IF(AND(I1723=110000,R1723&gt;672.8,R1723&lt;=841,M1723&lt;=10),('[1]Pricing Schedule'!$F$103+('[1]Pricing Schedule'!$F$105*M1723))*5,
IF(AND(I1723=110000,R1723&gt;672.8,R1723&lt;=841,M1723&gt;10),('[1]Pricing Schedule'!$F$111+('[1]Pricing Schedule'!$F$113*M1723))*5,
IF(AND(I1723=110000,R1723&gt;1345.6,R1723&lt;=1513.8,M1723&lt;=10),('[1]Pricing Schedule'!$F$103+('[1]Pricing Schedule'!$F$105*M1723))*9,
IF(AND(I1723=110000,R1723&gt;1345.6,R1723&lt;=1513.8,M1723&gt;10),('[1]Pricing Schedule'!$F$111+('[1]Pricing Schedule'!$F$113*M1723))*9,
9999999999)))))))))))))))))))))))))))))))))))))))</f>
        <v>839680</v>
      </c>
      <c r="T1723" s="21">
        <f>IF(AND(I1723=38000,R1723&lt;=4.5,M1723&gt;8),'[1]Pricing Schedule'!$J$9,
IF(AND(I1723=38000,R1723&lt;=4.5,M1723&lt;=8),'[1]Pricing Schedule'!$J$36,
IF(AND(I1723=38000,R1723&gt;4.5,R1723&lt;=9,M1723&gt;8),'[1]Pricing Schedule'!$J$18,
IF(AND(I1723=38000,R1723&gt;4.5,R1723&lt;=9,M1723&lt;=8),'[1]Pricing Schedule'!$J$36,
IF(AND(I1723=38000,R1723&gt;9,R1723&lt;=12.8,M1723&gt;8),'[1]Pricing Schedule'!$J$27,
IF(AND(I1723=38000,R1723&gt;9,R1723&lt;=12.8,M1723&lt;=8),'[1]Pricing Schedule'!$J$36,
IF(AND(I1723=38000,R1723&gt;12.8,R1723&lt;=22.8),'[1]Pricing Schedule'!$J$36,
IF(AND(I1723=38000,R1723&gt;22.8,R1723&lt;=30.2),'[1]Pricing Schedule'!$J$45,
IF(AND(I1723=38000,R1723&gt;30.2,R1723&lt;=45.9),'[1]Pricing Schedule'!$J$54,
IF(AND(I1723=38000,R1723&gt;45.9,R1723&lt;=123.4),'[1]Pricing Schedule'!$J$97,
IF(AND(I1723=38000,R1723&gt;123.4,R1723&lt;=168.2,M1723&lt;=10),'[1]Pricing Schedule'!$J$105,
IF(AND(I1723=38000,R1723&gt;123.4,R1723&lt;=168.2,M1723&gt;10),'[1]Pricing Schedule'!$J$113,
IF(AND(I1723=38000,R1723&gt;168.2,R1723&lt;=336.4,M1723&lt;=10),('[1]Pricing Schedule'!$J$105),
IF(AND(I1723=38000,R1723&gt;168.2,R1723&lt;=336.4,M1723&gt;10),('[1]Pricing Schedule'!$J$113),
IF(AND(I1723=38000,R1723&gt;336.4,R1723&lt;=504.6,M1723&lt;=10),('[1]Pricing Schedule'!$J$105),
IF(AND(I1723=38000,R1723&gt;336.4,R1723&lt;=504.6,M1723&gt;10),('[1]Pricing Schedule'!$J$113),
IF(AND(I1723=38000,R1723&gt;504.6,R1723&lt;=672.8,M1723&lt;=10),('[1]Pricing Schedule'!$J$105),
IF(AND(I1723=38000,R1723&gt;504.6,R1723&lt;=672.8,M1723&gt;10),('[1]Pricing Schedule'!$J$113),
IF(AND(I1723=110000,R1723&lt;=12.8,M1723&gt;2),'[1]Pricing Schedule'!$J$63,
IF(AND(I1723=110000,R1723&lt;=12.8,M1723&lt;=2),'[1]Pricing Schedule'!$J$97,
IF(AND(I1723=110000,R1723&gt;12.8,R1723&lt;=22.8,M1723&gt;3),'[1]Pricing Schedule'!$J$72,
IF(AND(I1723=110000,R1723&gt;12.8,R1723&lt;=22.8,M1723&lt;=3),'[1]Pricing Schedule'!$J$97,
IF(AND(I1723=110000,R1723&gt;22.8,R1723&lt;=30.2),'[1]Pricing Schedule'!$J$81,
IF(AND(I1723=110000,R1723&gt;30.2,R1723&lt;=45.9),'[1]Pricing Schedule'!$J$90,
IF(AND(I1723=110000,R1723&gt;45.9,R1723&lt;=123.4),'[1]Pricing Schedule'!$J$97,
IF(AND(I1723=110000,R1723&gt;123.4,R1723&lt;=168.2,M1723&lt;=10),'[1]Pricing Schedule'!$J$105,
IF(AND(I1723=110000,R1723&gt;123.4,R1723&lt;=168.2,M1723&gt;10),'[1]Pricing Schedule'!$J$113,
IF(AND(I1723=110000,R1723&gt;168.2,R1723&lt;=336.2,M1723&lt;=10),('[1]Pricing Schedule'!$J$105),
IF(AND(I1723=110000,R1723&gt;168.2,R1723&lt;=336.2,M1723&gt;10),('[1]Pricing Schedule'!$J$113),
IF(AND(I1723=110000,R1723&gt;336.4,R1723&lt;=504.6,M1723&lt;=10),('[1]Pricing Schedule'!$J$105),
IF(AND(I1723=110000,R1723&gt;336.4,R1723&lt;=504.6,M1723&gt;10),('[1]Pricing Schedule'!$J$113),
IF(AND(I1723=110000,R1723&gt;504.6,R1723&lt;=672.8,M1723&lt;=10),('[1]Pricing Schedule'!$J$105),
IF(AND(I1723=110000,R1723&gt;504.6,R1723&lt;=672.8,M1723&gt;10),('[1]Pricing Schedule'!$J$113),
IF(AND(I1723=110000,R1723&gt;672.8,R1723&lt;=841,M1723&lt;=10),('[1]Pricing Schedule'!$J$105),
IF(AND(I1723=110000,R1723&gt;672.8,R1723&lt;=841,M1723&gt;10),('[1]Pricing Schedule'!$J$113),
IF(AND(I1723=110000,R1723&gt;1682,R1723&lt;=1850.2,M1723&lt;=10),('[1]Pricing Schedule'!$J$105),
IF(AND(I1723=110000,R1723&gt;1682,R1723&lt;=1850.2,M1723&gt;10),('[1]Pricing Schedule'!$J$113),
IF(AND(I1723=110000,R1723&gt;2018.4,R1723&lt;=2186.6,M1723&lt;=10),('[1]Pricing Schedule'!$J$105),
IF(AND(I1723=110000,R1723&gt;2018.4,R1723&lt;=2186.6,M1723&gt;10),('[1]Pricing Schedule'!$J$113),999999999)))))))))))))))))))))))))))))))))))))))</f>
        <v>4</v>
      </c>
      <c r="U1723" s="40">
        <f t="shared" si="162"/>
        <v>199923.80952380953</v>
      </c>
      <c r="V1723" s="41">
        <f t="shared" si="163"/>
        <v>5.0019054878048781</v>
      </c>
      <c r="Y1723" s="23">
        <v>275</v>
      </c>
      <c r="Z1723" s="23">
        <v>600</v>
      </c>
      <c r="AD1723" s="13"/>
      <c r="AE1723" s="13"/>
      <c r="AF1723" s="13"/>
      <c r="AR1723" s="35"/>
    </row>
    <row r="1724" spans="1:44">
      <c r="A1724" s="23">
        <v>1726</v>
      </c>
      <c r="B1724" s="23">
        <v>1726</v>
      </c>
      <c r="C1724" s="23" t="s">
        <v>2433</v>
      </c>
      <c r="D1724" s="23" t="s">
        <v>141</v>
      </c>
      <c r="E1724" s="23" t="s">
        <v>141</v>
      </c>
      <c r="F1724" s="23" t="s">
        <v>639</v>
      </c>
      <c r="G1724" s="23" t="s">
        <v>640</v>
      </c>
      <c r="H1724" s="23" t="s">
        <v>113</v>
      </c>
      <c r="I1724" s="13">
        <v>38000</v>
      </c>
      <c r="J1724" s="23" t="s">
        <v>119</v>
      </c>
      <c r="K1724" s="13">
        <v>38000</v>
      </c>
      <c r="L1724" s="24">
        <v>11.664999999999999</v>
      </c>
      <c r="M1724" s="37">
        <f t="shared" si="158"/>
        <v>12</v>
      </c>
      <c r="N1724" s="24">
        <v>3.9470000000000001</v>
      </c>
      <c r="O1724" s="13">
        <v>3</v>
      </c>
      <c r="P1724" s="36">
        <f t="shared" si="159"/>
        <v>2.9602500000000003</v>
      </c>
      <c r="Q1724" s="38">
        <f t="shared" si="160"/>
        <v>21</v>
      </c>
      <c r="R1724" s="37">
        <f t="shared" si="161"/>
        <v>21</v>
      </c>
      <c r="S1724" s="39">
        <f>IF(AND(I1724=38000,R1724&lt;=4.5,M1724&gt;8),'[1]Pricing Schedule'!$F$8+('[1]Pricing Schedule'!$F$9*M1724),
IF(AND(I1724=38000,R1724&lt;=4.5,M1724&lt;=8),'[1]Pricing Schedule'!$F$34+('[1]Pricing Schedule'!$F$36*M1724),
IF(AND(I1724=38000,R1724&gt;4.5,R1724&lt;=9,M1724&gt;8),'[1]Pricing Schedule'!$F$17+('[1]Pricing Schedule'!$F$18*M1724),
IF(AND(I1724=38000,R1724&gt;4.5,R1724&lt;=9,M1724&lt;=8),'[1]Pricing Schedule'!$F$34+('[1]Pricing Schedule'!$F$36*M1724),
IF(AND(I1724=38000,R1724&gt;9,R1724&lt;=12.8,M1724&gt;8),'[1]Pricing Schedule'!$F$26+('[1]Pricing Schedule'!$F$27*M1724),
IF(AND(I1724=38000,R1724&gt;9,R1724&lt;=12.8,M1724&lt;=8),'[1]Pricing Schedule'!$F$34+('[1]Pricing Schedule'!$F$36*M1724),
IF(AND(I1724=38000,R1724&gt;12.8,R1724&lt;=22.8),'[1]Pricing Schedule'!$F$34+('[1]Pricing Schedule'!$F$36*M1724),
IF(AND(I1724=38000,R1724&gt;22.8,R1724&lt;=30.2),'[1]Pricing Schedule'!$F$43+('[1]Pricing Schedule'!$F$45*M1724),
IF(AND(I1724=38000,R1724&gt;30.2,R1724&lt;=45.9),'[1]Pricing Schedule'!$F$52+('[1]Pricing Schedule'!$F$54*M1724),
IF(AND(I1724=38000,R1724&gt;45.9,R1724&lt;=123.4),'[1]Pricing Schedule'!$F$96+('[1]Pricing Schedule'!$F$97*M1724),
IF(AND(I1724=38000,R1724&gt;123.4,R1724&lt;=168.2,M1724&lt;=10),'[1]Pricing Schedule'!$F$103+('[1]Pricing Schedule'!$F$105*M1724),
IF(AND(I1724=38000,R1724&gt;123.4,R1724&lt;=168.2,M1724&gt;10),'[1]Pricing Schedule'!$F$111+('[1]Pricing Schedule'!$F$113*M1724),
IF(AND(I1724=38000,R1724&gt;157.4,R1724&lt;=336.4,M1724&lt;=10),('[1]Pricing Schedule'!$F$103+('[1]Pricing Schedule'!$F$105*M1724))*2,
IF(AND(I1724=38000,R1724&gt;157.4,R1724&lt;=336.4,M1724&gt;10),('[1]Pricing Schedule'!$F$111+('[1]Pricing Schedule'!$F$113*M1724))*2,
IF(AND(I1724=38000,R1724&gt;314.8,R1724&lt;=504.6,M1724&lt;=10),('[1]Pricing Schedule'!$F$103+('[1]Pricing Schedule'!$F$105*M1724))*3,
IF(AND(I1724=38000,R1724&gt;314.8,R1724&lt;=504.6,M1724&gt;10),('[1]Pricing Schedule'!$F$111+('[1]Pricing Schedule'!$F$113*M1724))*3,
IF(AND(I1724=38000,R1724&gt;472.2,R1724&lt;=672.8,M1724&lt;=10),('[1]Pricing Schedule'!$F$103+('[1]Pricing Schedule'!$F$105*M1724))*4,
IF(AND(I1724=38000,R1724&gt;472.2,R1724&lt;=672.8,M1724&gt;10),('[1]Pricing Schedule'!$F$111+('[1]Pricing Schedule'!$F$113*M1724))*4,
IF(AND(I1724=110000,R1724&lt;=12.8,M1724&gt;2),'[1]Pricing Schedule'!$F$62+('[1]Pricing Schedule'!$F$63*M1724),
IF(AND(I1724=110000,R1724&lt;=12.8,M1724&lt;=2),'[1]Pricing Schedule'!$F$96+('[1]Pricing Schedule'!$F$97*M1724),
IF(AND(I1724=110000,R1724&gt;12.8,R1724&lt;=22.8,M1724&gt;3),'[1]Pricing Schedule'!$F$71+('[1]Pricing Schedule'!$F$72*M1724),
IF(AND(I1724=110000,R1724&gt;12.8,R1724&lt;=22.8,M1724&lt;=3),'[1]Pricing Schedule'!$F$96+('[1]Pricing Schedule'!$F$97*M1724),
IF(AND(I1724=110000,R1724&gt;22.8,R1724&lt;=30.2),'[1]Pricing Schedule'!$F$80+('[1]Pricing Schedule'!$F$81*M1724),
IF(AND(I1724=110000,R1724&gt;30.2,R1724&lt;=45.9),'[1]Pricing Schedule'!$F$89+('[1]Pricing Schedule'!$F$90*M1724),
IF(AND(I1724=110000,R1724&gt;45.9,R1724&lt;=123.4),'[1]Pricing Schedule'!$F$96+('[1]Pricing Schedule'!$F$97*M1724),
IF(AND(I1724=110000,R1724&gt;123.4,R1724&lt;=168.2,M1724&lt;=10),'[1]Pricing Schedule'!$F$103+('[1]Pricing Schedule'!$F$105*M1724),
IF(AND(I1724=110000,R1724&gt;123.4,R1724&lt;=168.2,M1724&gt;10),'[1]Pricing Schedule'!$F$111+('[1]Pricing Schedule'!$F$113*M1724),
IF(AND(I1724=110000,R1724&gt;168.2,R1724&lt;=336.4,M1724&lt;=10),('[1]Pricing Schedule'!$F$103+('[1]Pricing Schedule'!$F$105*M1724))*2,
IF(AND(I1724=110000,R1724&gt;168.2,R1724&lt;=336.4,M1724&gt;10),('[1]Pricing Schedule'!$F$111+('[1]Pricing Schedule'!$F$113*M1724))*2,
IF(AND(I1724=110000,R1724&gt;336.4,R1724&lt;=504.6,M1724&lt;=10),('[1]Pricing Schedule'!$F$103+('[1]Pricing Schedule'!$F$105*M1724))*3,
IF(AND(I1724=110000,R1724&gt;336.4,R1724&lt;=504.6,M1724&gt;10),('[1]Pricing Schedule'!$F$111+('[1]Pricing Schedule'!$F$113*M1724))*3,
IF(AND(I1724=110000,R1724&gt;504.6,R1724&lt;=672.8,M1724&lt;=10),('[1]Pricing Schedule'!$F$103+('[1]Pricing Schedule'!$F$105*M1724))*4,
IF(AND(I1724=110000,R1724&gt;504.6,R1724&lt;=672.8,M1724&gt;10),('[1]Pricing Schedule'!$F$111+('[1]Pricing Schedule'!$F$113*M1724))*4,
IF(AND(I1724=110000,R1724&gt;672.8,R1724&lt;=841,M1724&lt;=10),('[1]Pricing Schedule'!$F$103+('[1]Pricing Schedule'!$F$105*M1724))*5,
IF(AND(I1724=110000,R1724&gt;672.8,R1724&lt;=841,M1724&gt;10),('[1]Pricing Schedule'!$F$111+('[1]Pricing Schedule'!$F$113*M1724))*5,
IF(AND(I1724=110000,R1724&gt;672.8,R1724&lt;=841,M1724&lt;=10),('[1]Pricing Schedule'!$F$103+('[1]Pricing Schedule'!$F$105*M1724))*5,
IF(AND(I1724=110000,R1724&gt;672.8,R1724&lt;=841,M1724&gt;10),('[1]Pricing Schedule'!$F$111+('[1]Pricing Schedule'!$F$113*M1724))*5,
IF(AND(I1724=110000,R1724&gt;1345.6,R1724&lt;=1513.8,M1724&lt;=10),('[1]Pricing Schedule'!$F$103+('[1]Pricing Schedule'!$F$105*M1724))*9,
IF(AND(I1724=110000,R1724&gt;1345.6,R1724&lt;=1513.8,M1724&gt;10),('[1]Pricing Schedule'!$F$111+('[1]Pricing Schedule'!$F$113*M1724))*9,
9999999999)))))))))))))))))))))))))))))))))))))))</f>
        <v>1191030</v>
      </c>
      <c r="T1724" s="21">
        <f>IF(AND(I1724=38000,R1724&lt;=4.5,M1724&gt;8),'[1]Pricing Schedule'!$J$9,
IF(AND(I1724=38000,R1724&lt;=4.5,M1724&lt;=8),'[1]Pricing Schedule'!$J$36,
IF(AND(I1724=38000,R1724&gt;4.5,R1724&lt;=9,M1724&gt;8),'[1]Pricing Schedule'!$J$18,
IF(AND(I1724=38000,R1724&gt;4.5,R1724&lt;=9,M1724&lt;=8),'[1]Pricing Schedule'!$J$36,
IF(AND(I1724=38000,R1724&gt;9,R1724&lt;=12.8,M1724&gt;8),'[1]Pricing Schedule'!$J$27,
IF(AND(I1724=38000,R1724&gt;9,R1724&lt;=12.8,M1724&lt;=8),'[1]Pricing Schedule'!$J$36,
IF(AND(I1724=38000,R1724&gt;12.8,R1724&lt;=22.8),'[1]Pricing Schedule'!$J$36,
IF(AND(I1724=38000,R1724&gt;22.8,R1724&lt;=30.2),'[1]Pricing Schedule'!$J$45,
IF(AND(I1724=38000,R1724&gt;30.2,R1724&lt;=45.9),'[1]Pricing Schedule'!$J$54,
IF(AND(I1724=38000,R1724&gt;45.9,R1724&lt;=123.4),'[1]Pricing Schedule'!$J$97,
IF(AND(I1724=38000,R1724&gt;123.4,R1724&lt;=168.2,M1724&lt;=10),'[1]Pricing Schedule'!$J$105,
IF(AND(I1724=38000,R1724&gt;123.4,R1724&lt;=168.2,M1724&gt;10),'[1]Pricing Schedule'!$J$113,
IF(AND(I1724=38000,R1724&gt;168.2,R1724&lt;=336.4,M1724&lt;=10),('[1]Pricing Schedule'!$J$105),
IF(AND(I1724=38000,R1724&gt;168.2,R1724&lt;=336.4,M1724&gt;10),('[1]Pricing Schedule'!$J$113),
IF(AND(I1724=38000,R1724&gt;336.4,R1724&lt;=504.6,M1724&lt;=10),('[1]Pricing Schedule'!$J$105),
IF(AND(I1724=38000,R1724&gt;336.4,R1724&lt;=504.6,M1724&gt;10),('[1]Pricing Schedule'!$J$113),
IF(AND(I1724=38000,R1724&gt;504.6,R1724&lt;=672.8,M1724&lt;=10),('[1]Pricing Schedule'!$J$105),
IF(AND(I1724=38000,R1724&gt;504.6,R1724&lt;=672.8,M1724&gt;10),('[1]Pricing Schedule'!$J$113),
IF(AND(I1724=110000,R1724&lt;=12.8,M1724&gt;2),'[1]Pricing Schedule'!$J$63,
IF(AND(I1724=110000,R1724&lt;=12.8,M1724&lt;=2),'[1]Pricing Schedule'!$J$97,
IF(AND(I1724=110000,R1724&gt;12.8,R1724&lt;=22.8,M1724&gt;3),'[1]Pricing Schedule'!$J$72,
IF(AND(I1724=110000,R1724&gt;12.8,R1724&lt;=22.8,M1724&lt;=3),'[1]Pricing Schedule'!$J$97,
IF(AND(I1724=110000,R1724&gt;22.8,R1724&lt;=30.2),'[1]Pricing Schedule'!$J$81,
IF(AND(I1724=110000,R1724&gt;30.2,R1724&lt;=45.9),'[1]Pricing Schedule'!$J$90,
IF(AND(I1724=110000,R1724&gt;45.9,R1724&lt;=123.4),'[1]Pricing Schedule'!$J$97,
IF(AND(I1724=110000,R1724&gt;123.4,R1724&lt;=168.2,M1724&lt;=10),'[1]Pricing Schedule'!$J$105,
IF(AND(I1724=110000,R1724&gt;123.4,R1724&lt;=168.2,M1724&gt;10),'[1]Pricing Schedule'!$J$113,
IF(AND(I1724=110000,R1724&gt;168.2,R1724&lt;=336.2,M1724&lt;=10),('[1]Pricing Schedule'!$J$105),
IF(AND(I1724=110000,R1724&gt;168.2,R1724&lt;=336.2,M1724&gt;10),('[1]Pricing Schedule'!$J$113),
IF(AND(I1724=110000,R1724&gt;336.4,R1724&lt;=504.6,M1724&lt;=10),('[1]Pricing Schedule'!$J$105),
IF(AND(I1724=110000,R1724&gt;336.4,R1724&lt;=504.6,M1724&gt;10),('[1]Pricing Schedule'!$J$113),
IF(AND(I1724=110000,R1724&gt;504.6,R1724&lt;=672.8,M1724&lt;=10),('[1]Pricing Schedule'!$J$105),
IF(AND(I1724=110000,R1724&gt;504.6,R1724&lt;=672.8,M1724&gt;10),('[1]Pricing Schedule'!$J$113),
IF(AND(I1724=110000,R1724&gt;672.8,R1724&lt;=841,M1724&lt;=10),('[1]Pricing Schedule'!$J$105),
IF(AND(I1724=110000,R1724&gt;672.8,R1724&lt;=841,M1724&gt;10),('[1]Pricing Schedule'!$J$113),
IF(AND(I1724=110000,R1724&gt;1682,R1724&lt;=1850.2,M1724&lt;=10),('[1]Pricing Schedule'!$J$105),
IF(AND(I1724=110000,R1724&gt;1682,R1724&lt;=1850.2,M1724&gt;10),('[1]Pricing Schedule'!$J$113),
IF(AND(I1724=110000,R1724&gt;2018.4,R1724&lt;=2186.6,M1724&lt;=10),('[1]Pricing Schedule'!$J$105),
IF(AND(I1724=110000,R1724&gt;2018.4,R1724&lt;=2186.6,M1724&gt;10),('[1]Pricing Schedule'!$J$113),999999999)))))))))))))))))))))))))))))))))))))))</f>
        <v>4</v>
      </c>
      <c r="U1724" s="40">
        <f t="shared" si="162"/>
        <v>56715.714285714283</v>
      </c>
      <c r="V1724" s="41">
        <f t="shared" si="163"/>
        <v>17.631797687715675</v>
      </c>
      <c r="Y1724" s="23">
        <v>206</v>
      </c>
      <c r="Z1724" s="23">
        <v>699</v>
      </c>
      <c r="AD1724" s="13"/>
      <c r="AE1724" s="13"/>
      <c r="AF1724" s="13"/>
      <c r="AR1724" s="35"/>
    </row>
    <row r="1725" spans="1:44">
      <c r="A1725" s="23">
        <v>1727</v>
      </c>
      <c r="B1725" s="23">
        <v>1727</v>
      </c>
      <c r="C1725" s="23" t="s">
        <v>2434</v>
      </c>
      <c r="D1725" s="23" t="s">
        <v>141</v>
      </c>
      <c r="E1725" s="23" t="s">
        <v>141</v>
      </c>
      <c r="F1725" s="23" t="s">
        <v>323</v>
      </c>
      <c r="G1725" s="23" t="s">
        <v>324</v>
      </c>
      <c r="H1725" s="23" t="s">
        <v>133</v>
      </c>
      <c r="I1725" s="13">
        <v>110000</v>
      </c>
      <c r="J1725" s="13">
        <v>110000</v>
      </c>
      <c r="K1725" s="13">
        <v>38000</v>
      </c>
      <c r="L1725" s="24">
        <v>5.9480000000000004</v>
      </c>
      <c r="M1725" s="37">
        <f t="shared" si="158"/>
        <v>6</v>
      </c>
      <c r="N1725" s="24">
        <v>1.028</v>
      </c>
      <c r="O1725" s="13">
        <v>3</v>
      </c>
      <c r="P1725" s="36">
        <f t="shared" si="159"/>
        <v>1.028</v>
      </c>
      <c r="Q1725" s="38">
        <f t="shared" si="160"/>
        <v>4.2</v>
      </c>
      <c r="R1725" s="37">
        <f t="shared" si="161"/>
        <v>4.2</v>
      </c>
      <c r="S1725" s="39">
        <f>IF(AND(I1725=38000,R1725&lt;=4.5,M1725&gt;8),'[1]Pricing Schedule'!$F$8+('[1]Pricing Schedule'!$F$9*M1725),
IF(AND(I1725=38000,R1725&lt;=4.5,M1725&lt;=8),'[1]Pricing Schedule'!$F$34+('[1]Pricing Schedule'!$F$36*M1725),
IF(AND(I1725=38000,R1725&gt;4.5,R1725&lt;=9,M1725&gt;8),'[1]Pricing Schedule'!$F$17+('[1]Pricing Schedule'!$F$18*M1725),
IF(AND(I1725=38000,R1725&gt;4.5,R1725&lt;=9,M1725&lt;=8),'[1]Pricing Schedule'!$F$34+('[1]Pricing Schedule'!$F$36*M1725),
IF(AND(I1725=38000,R1725&gt;9,R1725&lt;=12.8,M1725&gt;8),'[1]Pricing Schedule'!$F$26+('[1]Pricing Schedule'!$F$27*M1725),
IF(AND(I1725=38000,R1725&gt;9,R1725&lt;=12.8,M1725&lt;=8),'[1]Pricing Schedule'!$F$34+('[1]Pricing Schedule'!$F$36*M1725),
IF(AND(I1725=38000,R1725&gt;12.8,R1725&lt;=22.8),'[1]Pricing Schedule'!$F$34+('[1]Pricing Schedule'!$F$36*M1725),
IF(AND(I1725=38000,R1725&gt;22.8,R1725&lt;=30.2),'[1]Pricing Schedule'!$F$43+('[1]Pricing Schedule'!$F$45*M1725),
IF(AND(I1725=38000,R1725&gt;30.2,R1725&lt;=45.9),'[1]Pricing Schedule'!$F$52+('[1]Pricing Schedule'!$F$54*M1725),
IF(AND(I1725=38000,R1725&gt;45.9,R1725&lt;=123.4),'[1]Pricing Schedule'!$F$96+('[1]Pricing Schedule'!$F$97*M1725),
IF(AND(I1725=38000,R1725&gt;123.4,R1725&lt;=168.2,M1725&lt;=10),'[1]Pricing Schedule'!$F$103+('[1]Pricing Schedule'!$F$105*M1725),
IF(AND(I1725=38000,R1725&gt;123.4,R1725&lt;=168.2,M1725&gt;10),'[1]Pricing Schedule'!$F$111+('[1]Pricing Schedule'!$F$113*M1725),
IF(AND(I1725=38000,R1725&gt;157.4,R1725&lt;=336.4,M1725&lt;=10),('[1]Pricing Schedule'!$F$103+('[1]Pricing Schedule'!$F$105*M1725))*2,
IF(AND(I1725=38000,R1725&gt;157.4,R1725&lt;=336.4,M1725&gt;10),('[1]Pricing Schedule'!$F$111+('[1]Pricing Schedule'!$F$113*M1725))*2,
IF(AND(I1725=38000,R1725&gt;314.8,R1725&lt;=504.6,M1725&lt;=10),('[1]Pricing Schedule'!$F$103+('[1]Pricing Schedule'!$F$105*M1725))*3,
IF(AND(I1725=38000,R1725&gt;314.8,R1725&lt;=504.6,M1725&gt;10),('[1]Pricing Schedule'!$F$111+('[1]Pricing Schedule'!$F$113*M1725))*3,
IF(AND(I1725=38000,R1725&gt;472.2,R1725&lt;=672.8,M1725&lt;=10),('[1]Pricing Schedule'!$F$103+('[1]Pricing Schedule'!$F$105*M1725))*4,
IF(AND(I1725=38000,R1725&gt;472.2,R1725&lt;=672.8,M1725&gt;10),('[1]Pricing Schedule'!$F$111+('[1]Pricing Schedule'!$F$113*M1725))*4,
IF(AND(I1725=110000,R1725&lt;=12.8,M1725&gt;2),'[1]Pricing Schedule'!$F$62+('[1]Pricing Schedule'!$F$63*M1725),
IF(AND(I1725=110000,R1725&lt;=12.8,M1725&lt;=2),'[1]Pricing Schedule'!$F$96+('[1]Pricing Schedule'!$F$97*M1725),
IF(AND(I1725=110000,R1725&gt;12.8,R1725&lt;=22.8,M1725&gt;3),'[1]Pricing Schedule'!$F$71+('[1]Pricing Schedule'!$F$72*M1725),
IF(AND(I1725=110000,R1725&gt;12.8,R1725&lt;=22.8,M1725&lt;=3),'[1]Pricing Schedule'!$F$96+('[1]Pricing Schedule'!$F$97*M1725),
IF(AND(I1725=110000,R1725&gt;22.8,R1725&lt;=30.2),'[1]Pricing Schedule'!$F$80+('[1]Pricing Schedule'!$F$81*M1725),
IF(AND(I1725=110000,R1725&gt;30.2,R1725&lt;=45.9),'[1]Pricing Schedule'!$F$89+('[1]Pricing Schedule'!$F$90*M1725),
IF(AND(I1725=110000,R1725&gt;45.9,R1725&lt;=123.4),'[1]Pricing Schedule'!$F$96+('[1]Pricing Schedule'!$F$97*M1725),
IF(AND(I1725=110000,R1725&gt;123.4,R1725&lt;=168.2,M1725&lt;=10),'[1]Pricing Schedule'!$F$103+('[1]Pricing Schedule'!$F$105*M1725),
IF(AND(I1725=110000,R1725&gt;123.4,R1725&lt;=168.2,M1725&gt;10),'[1]Pricing Schedule'!$F$111+('[1]Pricing Schedule'!$F$113*M1725),
IF(AND(I1725=110000,R1725&gt;168.2,R1725&lt;=336.4,M1725&lt;=10),('[1]Pricing Schedule'!$F$103+('[1]Pricing Schedule'!$F$105*M1725))*2,
IF(AND(I1725=110000,R1725&gt;168.2,R1725&lt;=336.4,M1725&gt;10),('[1]Pricing Schedule'!$F$111+('[1]Pricing Schedule'!$F$113*M1725))*2,
IF(AND(I1725=110000,R1725&gt;336.4,R1725&lt;=504.6,M1725&lt;=10),('[1]Pricing Schedule'!$F$103+('[1]Pricing Schedule'!$F$105*M1725))*3,
IF(AND(I1725=110000,R1725&gt;336.4,R1725&lt;=504.6,M1725&gt;10),('[1]Pricing Schedule'!$F$111+('[1]Pricing Schedule'!$F$113*M1725))*3,
IF(AND(I1725=110000,R1725&gt;504.6,R1725&lt;=672.8,M1725&lt;=10),('[1]Pricing Schedule'!$F$103+('[1]Pricing Schedule'!$F$105*M1725))*4,
IF(AND(I1725=110000,R1725&gt;504.6,R1725&lt;=672.8,M1725&gt;10),('[1]Pricing Schedule'!$F$111+('[1]Pricing Schedule'!$F$113*M1725))*4,
IF(AND(I1725=110000,R1725&gt;672.8,R1725&lt;=841,M1725&lt;=10),('[1]Pricing Schedule'!$F$103+('[1]Pricing Schedule'!$F$105*M1725))*5,
IF(AND(I1725=110000,R1725&gt;672.8,R1725&lt;=841,M1725&gt;10),('[1]Pricing Schedule'!$F$111+('[1]Pricing Schedule'!$F$113*M1725))*5,
IF(AND(I1725=110000,R1725&gt;672.8,R1725&lt;=841,M1725&lt;=10),('[1]Pricing Schedule'!$F$103+('[1]Pricing Schedule'!$F$105*M1725))*5,
IF(AND(I1725=110000,R1725&gt;672.8,R1725&lt;=841,M1725&gt;10),('[1]Pricing Schedule'!$F$111+('[1]Pricing Schedule'!$F$113*M1725))*5,
IF(AND(I1725=110000,R1725&gt;1345.6,R1725&lt;=1513.8,M1725&lt;=10),('[1]Pricing Schedule'!$F$103+('[1]Pricing Schedule'!$F$105*M1725))*9,
IF(AND(I1725=110000,R1725&gt;1345.6,R1725&lt;=1513.8,M1725&gt;10),('[1]Pricing Schedule'!$F$111+('[1]Pricing Schedule'!$F$113*M1725))*9,
9999999999)))))))))))))))))))))))))))))))))))))))</f>
        <v>1732670</v>
      </c>
      <c r="T1725" s="21">
        <f>IF(AND(I1725=38000,R1725&lt;=4.5,M1725&gt;8),'[1]Pricing Schedule'!$J$9,
IF(AND(I1725=38000,R1725&lt;=4.5,M1725&lt;=8),'[1]Pricing Schedule'!$J$36,
IF(AND(I1725=38000,R1725&gt;4.5,R1725&lt;=9,M1725&gt;8),'[1]Pricing Schedule'!$J$18,
IF(AND(I1725=38000,R1725&gt;4.5,R1725&lt;=9,M1725&lt;=8),'[1]Pricing Schedule'!$J$36,
IF(AND(I1725=38000,R1725&gt;9,R1725&lt;=12.8,M1725&gt;8),'[1]Pricing Schedule'!$J$27,
IF(AND(I1725=38000,R1725&gt;9,R1725&lt;=12.8,M1725&lt;=8),'[1]Pricing Schedule'!$J$36,
IF(AND(I1725=38000,R1725&gt;12.8,R1725&lt;=22.8),'[1]Pricing Schedule'!$J$36,
IF(AND(I1725=38000,R1725&gt;22.8,R1725&lt;=30.2),'[1]Pricing Schedule'!$J$45,
IF(AND(I1725=38000,R1725&gt;30.2,R1725&lt;=45.9),'[1]Pricing Schedule'!$J$54,
IF(AND(I1725=38000,R1725&gt;45.9,R1725&lt;=123.4),'[1]Pricing Schedule'!$J$97,
IF(AND(I1725=38000,R1725&gt;123.4,R1725&lt;=168.2,M1725&lt;=10),'[1]Pricing Schedule'!$J$105,
IF(AND(I1725=38000,R1725&gt;123.4,R1725&lt;=168.2,M1725&gt;10),'[1]Pricing Schedule'!$J$113,
IF(AND(I1725=38000,R1725&gt;168.2,R1725&lt;=336.4,M1725&lt;=10),('[1]Pricing Schedule'!$J$105),
IF(AND(I1725=38000,R1725&gt;168.2,R1725&lt;=336.4,M1725&gt;10),('[1]Pricing Schedule'!$J$113),
IF(AND(I1725=38000,R1725&gt;336.4,R1725&lt;=504.6,M1725&lt;=10),('[1]Pricing Schedule'!$J$105),
IF(AND(I1725=38000,R1725&gt;336.4,R1725&lt;=504.6,M1725&gt;10),('[1]Pricing Schedule'!$J$113),
IF(AND(I1725=38000,R1725&gt;504.6,R1725&lt;=672.8,M1725&lt;=10),('[1]Pricing Schedule'!$J$105),
IF(AND(I1725=38000,R1725&gt;504.6,R1725&lt;=672.8,M1725&gt;10),('[1]Pricing Schedule'!$J$113),
IF(AND(I1725=110000,R1725&lt;=12.8,M1725&gt;2),'[1]Pricing Schedule'!$J$63,
IF(AND(I1725=110000,R1725&lt;=12.8,M1725&lt;=2),'[1]Pricing Schedule'!$J$97,
IF(AND(I1725=110000,R1725&gt;12.8,R1725&lt;=22.8,M1725&gt;3),'[1]Pricing Schedule'!$J$72,
IF(AND(I1725=110000,R1725&gt;12.8,R1725&lt;=22.8,M1725&lt;=3),'[1]Pricing Schedule'!$J$97,
IF(AND(I1725=110000,R1725&gt;22.8,R1725&lt;=30.2),'[1]Pricing Schedule'!$J$81,
IF(AND(I1725=110000,R1725&gt;30.2,R1725&lt;=45.9),'[1]Pricing Schedule'!$J$90,
IF(AND(I1725=110000,R1725&gt;45.9,R1725&lt;=123.4),'[1]Pricing Schedule'!$J$97,
IF(AND(I1725=110000,R1725&gt;123.4,R1725&lt;=168.2,M1725&lt;=10),'[1]Pricing Schedule'!$J$105,
IF(AND(I1725=110000,R1725&gt;123.4,R1725&lt;=168.2,M1725&gt;10),'[1]Pricing Schedule'!$J$113,
IF(AND(I1725=110000,R1725&gt;168.2,R1725&lt;=336.2,M1725&lt;=10),('[1]Pricing Schedule'!$J$105),
IF(AND(I1725=110000,R1725&gt;168.2,R1725&lt;=336.2,M1725&gt;10),('[1]Pricing Schedule'!$J$113),
IF(AND(I1725=110000,R1725&gt;336.4,R1725&lt;=504.6,M1725&lt;=10),('[1]Pricing Schedule'!$J$105),
IF(AND(I1725=110000,R1725&gt;336.4,R1725&lt;=504.6,M1725&gt;10),('[1]Pricing Schedule'!$J$113),
IF(AND(I1725=110000,R1725&gt;504.6,R1725&lt;=672.8,M1725&lt;=10),('[1]Pricing Schedule'!$J$105),
IF(AND(I1725=110000,R1725&gt;504.6,R1725&lt;=672.8,M1725&gt;10),('[1]Pricing Schedule'!$J$113),
IF(AND(I1725=110000,R1725&gt;672.8,R1725&lt;=841,M1725&lt;=10),('[1]Pricing Schedule'!$J$105),
IF(AND(I1725=110000,R1725&gt;672.8,R1725&lt;=841,M1725&gt;10),('[1]Pricing Schedule'!$J$113),
IF(AND(I1725=110000,R1725&gt;1682,R1725&lt;=1850.2,M1725&lt;=10),('[1]Pricing Schedule'!$J$105),
IF(AND(I1725=110000,R1725&gt;1682,R1725&lt;=1850.2,M1725&gt;10),('[1]Pricing Schedule'!$J$113),
IF(AND(I1725=110000,R1725&gt;2018.4,R1725&lt;=2186.6,M1725&lt;=10),('[1]Pricing Schedule'!$J$105),
IF(AND(I1725=110000,R1725&gt;2018.4,R1725&lt;=2186.6,M1725&gt;10),('[1]Pricing Schedule'!$J$113),999999999)))))))))))))))))))))))))))))))))))))))</f>
        <v>7</v>
      </c>
      <c r="U1725" s="40">
        <f t="shared" si="162"/>
        <v>412540.47619047615</v>
      </c>
      <c r="V1725" s="41">
        <f t="shared" si="163"/>
        <v>2.4240045709800482</v>
      </c>
      <c r="Y1725" s="23">
        <v>667</v>
      </c>
      <c r="Z1725" s="23">
        <v>62</v>
      </c>
      <c r="AD1725" s="13"/>
      <c r="AE1725" s="13"/>
      <c r="AF1725" s="13"/>
      <c r="AR1725" s="35"/>
    </row>
    <row r="1726" spans="1:44">
      <c r="A1726" s="23">
        <v>1728</v>
      </c>
      <c r="B1726" s="23">
        <v>1728</v>
      </c>
      <c r="C1726" s="23" t="s">
        <v>2435</v>
      </c>
      <c r="D1726" s="23" t="s">
        <v>141</v>
      </c>
      <c r="E1726" s="23" t="s">
        <v>141</v>
      </c>
      <c r="F1726" s="23" t="s">
        <v>142</v>
      </c>
      <c r="G1726" s="23" t="s">
        <v>143</v>
      </c>
      <c r="H1726" s="23" t="s">
        <v>133</v>
      </c>
      <c r="I1726" s="13">
        <v>110000</v>
      </c>
      <c r="J1726" s="13">
        <v>110000</v>
      </c>
      <c r="K1726" s="13">
        <v>38000</v>
      </c>
      <c r="L1726" s="24">
        <v>12.404999999999999</v>
      </c>
      <c r="M1726" s="37">
        <f t="shared" si="158"/>
        <v>13</v>
      </c>
      <c r="N1726" s="24">
        <v>0.53500000000000003</v>
      </c>
      <c r="O1726" s="13">
        <v>3</v>
      </c>
      <c r="P1726" s="36">
        <f t="shared" si="159"/>
        <v>0.53500000000000003</v>
      </c>
      <c r="Q1726" s="38">
        <f t="shared" si="160"/>
        <v>4.2</v>
      </c>
      <c r="R1726" s="37">
        <f t="shared" si="161"/>
        <v>4.2</v>
      </c>
      <c r="S1726" s="39">
        <f>IF(AND(I1726=38000,R1726&lt;=4.5,M1726&gt;8),'[1]Pricing Schedule'!$F$8+('[1]Pricing Schedule'!$F$9*M1726),
IF(AND(I1726=38000,R1726&lt;=4.5,M1726&lt;=8),'[1]Pricing Schedule'!$F$34+('[1]Pricing Schedule'!$F$36*M1726),
IF(AND(I1726=38000,R1726&gt;4.5,R1726&lt;=9,M1726&gt;8),'[1]Pricing Schedule'!$F$17+('[1]Pricing Schedule'!$F$18*M1726),
IF(AND(I1726=38000,R1726&gt;4.5,R1726&lt;=9,M1726&lt;=8),'[1]Pricing Schedule'!$F$34+('[1]Pricing Schedule'!$F$36*M1726),
IF(AND(I1726=38000,R1726&gt;9,R1726&lt;=12.8,M1726&gt;8),'[1]Pricing Schedule'!$F$26+('[1]Pricing Schedule'!$F$27*M1726),
IF(AND(I1726=38000,R1726&gt;9,R1726&lt;=12.8,M1726&lt;=8),'[1]Pricing Schedule'!$F$34+('[1]Pricing Schedule'!$F$36*M1726),
IF(AND(I1726=38000,R1726&gt;12.8,R1726&lt;=22.8),'[1]Pricing Schedule'!$F$34+('[1]Pricing Schedule'!$F$36*M1726),
IF(AND(I1726=38000,R1726&gt;22.8,R1726&lt;=30.2),'[1]Pricing Schedule'!$F$43+('[1]Pricing Schedule'!$F$45*M1726),
IF(AND(I1726=38000,R1726&gt;30.2,R1726&lt;=45.9),'[1]Pricing Schedule'!$F$52+('[1]Pricing Schedule'!$F$54*M1726),
IF(AND(I1726=38000,R1726&gt;45.9,R1726&lt;=123.4),'[1]Pricing Schedule'!$F$96+('[1]Pricing Schedule'!$F$97*M1726),
IF(AND(I1726=38000,R1726&gt;123.4,R1726&lt;=168.2,M1726&lt;=10),'[1]Pricing Schedule'!$F$103+('[1]Pricing Schedule'!$F$105*M1726),
IF(AND(I1726=38000,R1726&gt;123.4,R1726&lt;=168.2,M1726&gt;10),'[1]Pricing Schedule'!$F$111+('[1]Pricing Schedule'!$F$113*M1726),
IF(AND(I1726=38000,R1726&gt;157.4,R1726&lt;=336.4,M1726&lt;=10),('[1]Pricing Schedule'!$F$103+('[1]Pricing Schedule'!$F$105*M1726))*2,
IF(AND(I1726=38000,R1726&gt;157.4,R1726&lt;=336.4,M1726&gt;10),('[1]Pricing Schedule'!$F$111+('[1]Pricing Schedule'!$F$113*M1726))*2,
IF(AND(I1726=38000,R1726&gt;314.8,R1726&lt;=504.6,M1726&lt;=10),('[1]Pricing Schedule'!$F$103+('[1]Pricing Schedule'!$F$105*M1726))*3,
IF(AND(I1726=38000,R1726&gt;314.8,R1726&lt;=504.6,M1726&gt;10),('[1]Pricing Schedule'!$F$111+('[1]Pricing Schedule'!$F$113*M1726))*3,
IF(AND(I1726=38000,R1726&gt;472.2,R1726&lt;=672.8,M1726&lt;=10),('[1]Pricing Schedule'!$F$103+('[1]Pricing Schedule'!$F$105*M1726))*4,
IF(AND(I1726=38000,R1726&gt;472.2,R1726&lt;=672.8,M1726&gt;10),('[1]Pricing Schedule'!$F$111+('[1]Pricing Schedule'!$F$113*M1726))*4,
IF(AND(I1726=110000,R1726&lt;=12.8,M1726&gt;2),'[1]Pricing Schedule'!$F$62+('[1]Pricing Schedule'!$F$63*M1726),
IF(AND(I1726=110000,R1726&lt;=12.8,M1726&lt;=2),'[1]Pricing Schedule'!$F$96+('[1]Pricing Schedule'!$F$97*M1726),
IF(AND(I1726=110000,R1726&gt;12.8,R1726&lt;=22.8,M1726&gt;3),'[1]Pricing Schedule'!$F$71+('[1]Pricing Schedule'!$F$72*M1726),
IF(AND(I1726=110000,R1726&gt;12.8,R1726&lt;=22.8,M1726&lt;=3),'[1]Pricing Schedule'!$F$96+('[1]Pricing Schedule'!$F$97*M1726),
IF(AND(I1726=110000,R1726&gt;22.8,R1726&lt;=30.2),'[1]Pricing Schedule'!$F$80+('[1]Pricing Schedule'!$F$81*M1726),
IF(AND(I1726=110000,R1726&gt;30.2,R1726&lt;=45.9),'[1]Pricing Schedule'!$F$89+('[1]Pricing Schedule'!$F$90*M1726),
IF(AND(I1726=110000,R1726&gt;45.9,R1726&lt;=123.4),'[1]Pricing Schedule'!$F$96+('[1]Pricing Schedule'!$F$97*M1726),
IF(AND(I1726=110000,R1726&gt;123.4,R1726&lt;=168.2,M1726&lt;=10),'[1]Pricing Schedule'!$F$103+('[1]Pricing Schedule'!$F$105*M1726),
IF(AND(I1726=110000,R1726&gt;123.4,R1726&lt;=168.2,M1726&gt;10),'[1]Pricing Schedule'!$F$111+('[1]Pricing Schedule'!$F$113*M1726),
IF(AND(I1726=110000,R1726&gt;168.2,R1726&lt;=336.4,M1726&lt;=10),('[1]Pricing Schedule'!$F$103+('[1]Pricing Schedule'!$F$105*M1726))*2,
IF(AND(I1726=110000,R1726&gt;168.2,R1726&lt;=336.4,M1726&gt;10),('[1]Pricing Schedule'!$F$111+('[1]Pricing Schedule'!$F$113*M1726))*2,
IF(AND(I1726=110000,R1726&gt;336.4,R1726&lt;=504.6,M1726&lt;=10),('[1]Pricing Schedule'!$F$103+('[1]Pricing Schedule'!$F$105*M1726))*3,
IF(AND(I1726=110000,R1726&gt;336.4,R1726&lt;=504.6,M1726&gt;10),('[1]Pricing Schedule'!$F$111+('[1]Pricing Schedule'!$F$113*M1726))*3,
IF(AND(I1726=110000,R1726&gt;504.6,R1726&lt;=672.8,M1726&lt;=10),('[1]Pricing Schedule'!$F$103+('[1]Pricing Schedule'!$F$105*M1726))*4,
IF(AND(I1726=110000,R1726&gt;504.6,R1726&lt;=672.8,M1726&gt;10),('[1]Pricing Schedule'!$F$111+('[1]Pricing Schedule'!$F$113*M1726))*4,
IF(AND(I1726=110000,R1726&gt;672.8,R1726&lt;=841,M1726&lt;=10),('[1]Pricing Schedule'!$F$103+('[1]Pricing Schedule'!$F$105*M1726))*5,
IF(AND(I1726=110000,R1726&gt;672.8,R1726&lt;=841,M1726&gt;10),('[1]Pricing Schedule'!$F$111+('[1]Pricing Schedule'!$F$113*M1726))*5,
IF(AND(I1726=110000,R1726&gt;672.8,R1726&lt;=841,M1726&lt;=10),('[1]Pricing Schedule'!$F$103+('[1]Pricing Schedule'!$F$105*M1726))*5,
IF(AND(I1726=110000,R1726&gt;672.8,R1726&lt;=841,M1726&gt;10),('[1]Pricing Schedule'!$F$111+('[1]Pricing Schedule'!$F$113*M1726))*5,
IF(AND(I1726=110000,R1726&gt;1345.6,R1726&lt;=1513.8,M1726&lt;=10),('[1]Pricing Schedule'!$F$103+('[1]Pricing Schedule'!$F$105*M1726))*9,
IF(AND(I1726=110000,R1726&gt;1345.6,R1726&lt;=1513.8,M1726&gt;10),('[1]Pricing Schedule'!$F$111+('[1]Pricing Schedule'!$F$113*M1726))*9,
9999999999)))))))))))))))))))))))))))))))))))))))</f>
        <v>2101570</v>
      </c>
      <c r="T1726" s="21">
        <f>IF(AND(I1726=38000,R1726&lt;=4.5,M1726&gt;8),'[1]Pricing Schedule'!$J$9,
IF(AND(I1726=38000,R1726&lt;=4.5,M1726&lt;=8),'[1]Pricing Schedule'!$J$36,
IF(AND(I1726=38000,R1726&gt;4.5,R1726&lt;=9,M1726&gt;8),'[1]Pricing Schedule'!$J$18,
IF(AND(I1726=38000,R1726&gt;4.5,R1726&lt;=9,M1726&lt;=8),'[1]Pricing Schedule'!$J$36,
IF(AND(I1726=38000,R1726&gt;9,R1726&lt;=12.8,M1726&gt;8),'[1]Pricing Schedule'!$J$27,
IF(AND(I1726=38000,R1726&gt;9,R1726&lt;=12.8,M1726&lt;=8),'[1]Pricing Schedule'!$J$36,
IF(AND(I1726=38000,R1726&gt;12.8,R1726&lt;=22.8),'[1]Pricing Schedule'!$J$36,
IF(AND(I1726=38000,R1726&gt;22.8,R1726&lt;=30.2),'[1]Pricing Schedule'!$J$45,
IF(AND(I1726=38000,R1726&gt;30.2,R1726&lt;=45.9),'[1]Pricing Schedule'!$J$54,
IF(AND(I1726=38000,R1726&gt;45.9,R1726&lt;=123.4),'[1]Pricing Schedule'!$J$97,
IF(AND(I1726=38000,R1726&gt;123.4,R1726&lt;=168.2,M1726&lt;=10),'[1]Pricing Schedule'!$J$105,
IF(AND(I1726=38000,R1726&gt;123.4,R1726&lt;=168.2,M1726&gt;10),'[1]Pricing Schedule'!$J$113,
IF(AND(I1726=38000,R1726&gt;168.2,R1726&lt;=336.4,M1726&lt;=10),('[1]Pricing Schedule'!$J$105),
IF(AND(I1726=38000,R1726&gt;168.2,R1726&lt;=336.4,M1726&gt;10),('[1]Pricing Schedule'!$J$113),
IF(AND(I1726=38000,R1726&gt;336.4,R1726&lt;=504.6,M1726&lt;=10),('[1]Pricing Schedule'!$J$105),
IF(AND(I1726=38000,R1726&gt;336.4,R1726&lt;=504.6,M1726&gt;10),('[1]Pricing Schedule'!$J$113),
IF(AND(I1726=38000,R1726&gt;504.6,R1726&lt;=672.8,M1726&lt;=10),('[1]Pricing Schedule'!$J$105),
IF(AND(I1726=38000,R1726&gt;504.6,R1726&lt;=672.8,M1726&gt;10),('[1]Pricing Schedule'!$J$113),
IF(AND(I1726=110000,R1726&lt;=12.8,M1726&gt;2),'[1]Pricing Schedule'!$J$63,
IF(AND(I1726=110000,R1726&lt;=12.8,M1726&lt;=2),'[1]Pricing Schedule'!$J$97,
IF(AND(I1726=110000,R1726&gt;12.8,R1726&lt;=22.8,M1726&gt;3),'[1]Pricing Schedule'!$J$72,
IF(AND(I1726=110000,R1726&gt;12.8,R1726&lt;=22.8,M1726&lt;=3),'[1]Pricing Schedule'!$J$97,
IF(AND(I1726=110000,R1726&gt;22.8,R1726&lt;=30.2),'[1]Pricing Schedule'!$J$81,
IF(AND(I1726=110000,R1726&gt;30.2,R1726&lt;=45.9),'[1]Pricing Schedule'!$J$90,
IF(AND(I1726=110000,R1726&gt;45.9,R1726&lt;=123.4),'[1]Pricing Schedule'!$J$97,
IF(AND(I1726=110000,R1726&gt;123.4,R1726&lt;=168.2,M1726&lt;=10),'[1]Pricing Schedule'!$J$105,
IF(AND(I1726=110000,R1726&gt;123.4,R1726&lt;=168.2,M1726&gt;10),'[1]Pricing Schedule'!$J$113,
IF(AND(I1726=110000,R1726&gt;168.2,R1726&lt;=336.2,M1726&lt;=10),('[1]Pricing Schedule'!$J$105),
IF(AND(I1726=110000,R1726&gt;168.2,R1726&lt;=336.2,M1726&gt;10),('[1]Pricing Schedule'!$J$113),
IF(AND(I1726=110000,R1726&gt;336.4,R1726&lt;=504.6,M1726&lt;=10),('[1]Pricing Schedule'!$J$105),
IF(AND(I1726=110000,R1726&gt;336.4,R1726&lt;=504.6,M1726&gt;10),('[1]Pricing Schedule'!$J$113),
IF(AND(I1726=110000,R1726&gt;504.6,R1726&lt;=672.8,M1726&lt;=10),('[1]Pricing Schedule'!$J$105),
IF(AND(I1726=110000,R1726&gt;504.6,R1726&lt;=672.8,M1726&gt;10),('[1]Pricing Schedule'!$J$113),
IF(AND(I1726=110000,R1726&gt;672.8,R1726&lt;=841,M1726&lt;=10),('[1]Pricing Schedule'!$J$105),
IF(AND(I1726=110000,R1726&gt;672.8,R1726&lt;=841,M1726&gt;10),('[1]Pricing Schedule'!$J$113),
IF(AND(I1726=110000,R1726&gt;1682,R1726&lt;=1850.2,M1726&lt;=10),('[1]Pricing Schedule'!$J$105),
IF(AND(I1726=110000,R1726&gt;1682,R1726&lt;=1850.2,M1726&gt;10),('[1]Pricing Schedule'!$J$113),
IF(AND(I1726=110000,R1726&gt;2018.4,R1726&lt;=2186.6,M1726&lt;=10),('[1]Pricing Schedule'!$J$105),
IF(AND(I1726=110000,R1726&gt;2018.4,R1726&lt;=2186.6,M1726&gt;10),('[1]Pricing Schedule'!$J$113),999999999)))))))))))))))))))))))))))))))))))))))</f>
        <v>7</v>
      </c>
      <c r="U1726" s="40">
        <f t="shared" si="162"/>
        <v>500373.80952380953</v>
      </c>
      <c r="V1726" s="41">
        <f t="shared" si="163"/>
        <v>1.9985058789381271</v>
      </c>
      <c r="Y1726" s="23">
        <v>106</v>
      </c>
      <c r="Z1726" s="23">
        <v>10</v>
      </c>
      <c r="AD1726" s="13"/>
      <c r="AE1726" s="13"/>
      <c r="AF1726" s="13"/>
      <c r="AR1726" s="35"/>
    </row>
    <row r="1727" spans="1:44">
      <c r="A1727" s="23">
        <v>1729</v>
      </c>
      <c r="B1727" s="23">
        <v>1729</v>
      </c>
      <c r="C1727" s="23" t="s">
        <v>2436</v>
      </c>
      <c r="D1727" s="23" t="s">
        <v>141</v>
      </c>
      <c r="E1727" s="23" t="s">
        <v>141</v>
      </c>
      <c r="F1727" s="23" t="s">
        <v>410</v>
      </c>
      <c r="G1727" s="23" t="s">
        <v>411</v>
      </c>
      <c r="H1727" s="23" t="s">
        <v>113</v>
      </c>
      <c r="I1727" s="13">
        <v>38000</v>
      </c>
      <c r="J1727" s="13">
        <v>20000</v>
      </c>
      <c r="K1727" s="13">
        <v>38000</v>
      </c>
      <c r="L1727" s="24">
        <v>2.4889999999999999</v>
      </c>
      <c r="M1727" s="37">
        <f t="shared" si="158"/>
        <v>3</v>
      </c>
      <c r="N1727" s="24">
        <v>0.64800000000000002</v>
      </c>
      <c r="O1727" s="13">
        <v>3</v>
      </c>
      <c r="P1727" s="36">
        <f t="shared" si="159"/>
        <v>0.64800000000000002</v>
      </c>
      <c r="Q1727" s="38">
        <f t="shared" si="160"/>
        <v>4.2</v>
      </c>
      <c r="R1727" s="37">
        <f t="shared" si="161"/>
        <v>4.2</v>
      </c>
      <c r="S1727" s="39">
        <f>IF(AND(I1727=38000,R1727&lt;=4.5,M1727&gt;8),'[1]Pricing Schedule'!$F$8+('[1]Pricing Schedule'!$F$9*M1727),
IF(AND(I1727=38000,R1727&lt;=4.5,M1727&lt;=8),'[1]Pricing Schedule'!$F$34+('[1]Pricing Schedule'!$F$36*M1727),
IF(AND(I1727=38000,R1727&gt;4.5,R1727&lt;=9,M1727&gt;8),'[1]Pricing Schedule'!$F$17+('[1]Pricing Schedule'!$F$18*M1727),
IF(AND(I1727=38000,R1727&gt;4.5,R1727&lt;=9,M1727&lt;=8),'[1]Pricing Schedule'!$F$34+('[1]Pricing Schedule'!$F$36*M1727),
IF(AND(I1727=38000,R1727&gt;9,R1727&lt;=12.8,M1727&gt;8),'[1]Pricing Schedule'!$F$26+('[1]Pricing Schedule'!$F$27*M1727),
IF(AND(I1727=38000,R1727&gt;9,R1727&lt;=12.8,M1727&lt;=8),'[1]Pricing Schedule'!$F$34+('[1]Pricing Schedule'!$F$36*M1727),
IF(AND(I1727=38000,R1727&gt;12.8,R1727&lt;=22.8),'[1]Pricing Schedule'!$F$34+('[1]Pricing Schedule'!$F$36*M1727),
IF(AND(I1727=38000,R1727&gt;22.8,R1727&lt;=30.2),'[1]Pricing Schedule'!$F$43+('[1]Pricing Schedule'!$F$45*M1727),
IF(AND(I1727=38000,R1727&gt;30.2,R1727&lt;=45.9),'[1]Pricing Schedule'!$F$52+('[1]Pricing Schedule'!$F$54*M1727),
IF(AND(I1727=38000,R1727&gt;45.9,R1727&lt;=123.4),'[1]Pricing Schedule'!$F$96+('[1]Pricing Schedule'!$F$97*M1727),
IF(AND(I1727=38000,R1727&gt;123.4,R1727&lt;=168.2,M1727&lt;=10),'[1]Pricing Schedule'!$F$103+('[1]Pricing Schedule'!$F$105*M1727),
IF(AND(I1727=38000,R1727&gt;123.4,R1727&lt;=168.2,M1727&gt;10),'[1]Pricing Schedule'!$F$111+('[1]Pricing Schedule'!$F$113*M1727),
IF(AND(I1727=38000,R1727&gt;157.4,R1727&lt;=336.4,M1727&lt;=10),('[1]Pricing Schedule'!$F$103+('[1]Pricing Schedule'!$F$105*M1727))*2,
IF(AND(I1727=38000,R1727&gt;157.4,R1727&lt;=336.4,M1727&gt;10),('[1]Pricing Schedule'!$F$111+('[1]Pricing Schedule'!$F$113*M1727))*2,
IF(AND(I1727=38000,R1727&gt;314.8,R1727&lt;=504.6,M1727&lt;=10),('[1]Pricing Schedule'!$F$103+('[1]Pricing Schedule'!$F$105*M1727))*3,
IF(AND(I1727=38000,R1727&gt;314.8,R1727&lt;=504.6,M1727&gt;10),('[1]Pricing Schedule'!$F$111+('[1]Pricing Schedule'!$F$113*M1727))*3,
IF(AND(I1727=38000,R1727&gt;472.2,R1727&lt;=672.8,M1727&lt;=10),('[1]Pricing Schedule'!$F$103+('[1]Pricing Schedule'!$F$105*M1727))*4,
IF(AND(I1727=38000,R1727&gt;472.2,R1727&lt;=672.8,M1727&gt;10),('[1]Pricing Schedule'!$F$111+('[1]Pricing Schedule'!$F$113*M1727))*4,
IF(AND(I1727=110000,R1727&lt;=12.8,M1727&gt;2),'[1]Pricing Schedule'!$F$62+('[1]Pricing Schedule'!$F$63*M1727),
IF(AND(I1727=110000,R1727&lt;=12.8,M1727&lt;=2),'[1]Pricing Schedule'!$F$96+('[1]Pricing Schedule'!$F$97*M1727),
IF(AND(I1727=110000,R1727&gt;12.8,R1727&lt;=22.8,M1727&gt;3),'[1]Pricing Schedule'!$F$71+('[1]Pricing Schedule'!$F$72*M1727),
IF(AND(I1727=110000,R1727&gt;12.8,R1727&lt;=22.8,M1727&lt;=3),'[1]Pricing Schedule'!$F$96+('[1]Pricing Schedule'!$F$97*M1727),
IF(AND(I1727=110000,R1727&gt;22.8,R1727&lt;=30.2),'[1]Pricing Schedule'!$F$80+('[1]Pricing Schedule'!$F$81*M1727),
IF(AND(I1727=110000,R1727&gt;30.2,R1727&lt;=45.9),'[1]Pricing Schedule'!$F$89+('[1]Pricing Schedule'!$F$90*M1727),
IF(AND(I1727=110000,R1727&gt;45.9,R1727&lt;=123.4),'[1]Pricing Schedule'!$F$96+('[1]Pricing Schedule'!$F$97*M1727),
IF(AND(I1727=110000,R1727&gt;123.4,R1727&lt;=168.2,M1727&lt;=10),'[1]Pricing Schedule'!$F$103+('[1]Pricing Schedule'!$F$105*M1727),
IF(AND(I1727=110000,R1727&gt;123.4,R1727&lt;=168.2,M1727&gt;10),'[1]Pricing Schedule'!$F$111+('[1]Pricing Schedule'!$F$113*M1727),
IF(AND(I1727=110000,R1727&gt;168.2,R1727&lt;=336.4,M1727&lt;=10),('[1]Pricing Schedule'!$F$103+('[1]Pricing Schedule'!$F$105*M1727))*2,
IF(AND(I1727=110000,R1727&gt;168.2,R1727&lt;=336.4,M1727&gt;10),('[1]Pricing Schedule'!$F$111+('[1]Pricing Schedule'!$F$113*M1727))*2,
IF(AND(I1727=110000,R1727&gt;336.4,R1727&lt;=504.6,M1727&lt;=10),('[1]Pricing Schedule'!$F$103+('[1]Pricing Schedule'!$F$105*M1727))*3,
IF(AND(I1727=110000,R1727&gt;336.4,R1727&lt;=504.6,M1727&gt;10),('[1]Pricing Schedule'!$F$111+('[1]Pricing Schedule'!$F$113*M1727))*3,
IF(AND(I1727=110000,R1727&gt;504.6,R1727&lt;=672.8,M1727&lt;=10),('[1]Pricing Schedule'!$F$103+('[1]Pricing Schedule'!$F$105*M1727))*4,
IF(AND(I1727=110000,R1727&gt;504.6,R1727&lt;=672.8,M1727&gt;10),('[1]Pricing Schedule'!$F$111+('[1]Pricing Schedule'!$F$113*M1727))*4,
IF(AND(I1727=110000,R1727&gt;672.8,R1727&lt;=841,M1727&lt;=10),('[1]Pricing Schedule'!$F$103+('[1]Pricing Schedule'!$F$105*M1727))*5,
IF(AND(I1727=110000,R1727&gt;672.8,R1727&lt;=841,M1727&gt;10),('[1]Pricing Schedule'!$F$111+('[1]Pricing Schedule'!$F$113*M1727))*5,
IF(AND(I1727=110000,R1727&gt;672.8,R1727&lt;=841,M1727&lt;=10),('[1]Pricing Schedule'!$F$103+('[1]Pricing Schedule'!$F$105*M1727))*5,
IF(AND(I1727=110000,R1727&gt;672.8,R1727&lt;=841,M1727&gt;10),('[1]Pricing Schedule'!$F$111+('[1]Pricing Schedule'!$F$113*M1727))*5,
IF(AND(I1727=110000,R1727&gt;1345.6,R1727&lt;=1513.8,M1727&lt;=10),('[1]Pricing Schedule'!$F$103+('[1]Pricing Schedule'!$F$105*M1727))*9,
IF(AND(I1727=110000,R1727&gt;1345.6,R1727&lt;=1513.8,M1727&gt;10),('[1]Pricing Schedule'!$F$111+('[1]Pricing Schedule'!$F$113*M1727))*9,
9999999999)))))))))))))))))))))))))))))))))))))))</f>
        <v>558600</v>
      </c>
      <c r="T1727" s="21">
        <f>IF(AND(I1727=38000,R1727&lt;=4.5,M1727&gt;8),'[1]Pricing Schedule'!$J$9,
IF(AND(I1727=38000,R1727&lt;=4.5,M1727&lt;=8),'[1]Pricing Schedule'!$J$36,
IF(AND(I1727=38000,R1727&gt;4.5,R1727&lt;=9,M1727&gt;8),'[1]Pricing Schedule'!$J$18,
IF(AND(I1727=38000,R1727&gt;4.5,R1727&lt;=9,M1727&lt;=8),'[1]Pricing Schedule'!$J$36,
IF(AND(I1727=38000,R1727&gt;9,R1727&lt;=12.8,M1727&gt;8),'[1]Pricing Schedule'!$J$27,
IF(AND(I1727=38000,R1727&gt;9,R1727&lt;=12.8,M1727&lt;=8),'[1]Pricing Schedule'!$J$36,
IF(AND(I1727=38000,R1727&gt;12.8,R1727&lt;=22.8),'[1]Pricing Schedule'!$J$36,
IF(AND(I1727=38000,R1727&gt;22.8,R1727&lt;=30.2),'[1]Pricing Schedule'!$J$45,
IF(AND(I1727=38000,R1727&gt;30.2,R1727&lt;=45.9),'[1]Pricing Schedule'!$J$54,
IF(AND(I1727=38000,R1727&gt;45.9,R1727&lt;=123.4),'[1]Pricing Schedule'!$J$97,
IF(AND(I1727=38000,R1727&gt;123.4,R1727&lt;=168.2,M1727&lt;=10),'[1]Pricing Schedule'!$J$105,
IF(AND(I1727=38000,R1727&gt;123.4,R1727&lt;=168.2,M1727&gt;10),'[1]Pricing Schedule'!$J$113,
IF(AND(I1727=38000,R1727&gt;168.2,R1727&lt;=336.4,M1727&lt;=10),('[1]Pricing Schedule'!$J$105),
IF(AND(I1727=38000,R1727&gt;168.2,R1727&lt;=336.4,M1727&gt;10),('[1]Pricing Schedule'!$J$113),
IF(AND(I1727=38000,R1727&gt;336.4,R1727&lt;=504.6,M1727&lt;=10),('[1]Pricing Schedule'!$J$105),
IF(AND(I1727=38000,R1727&gt;336.4,R1727&lt;=504.6,M1727&gt;10),('[1]Pricing Schedule'!$J$113),
IF(AND(I1727=38000,R1727&gt;504.6,R1727&lt;=672.8,M1727&lt;=10),('[1]Pricing Schedule'!$J$105),
IF(AND(I1727=38000,R1727&gt;504.6,R1727&lt;=672.8,M1727&gt;10),('[1]Pricing Schedule'!$J$113),
IF(AND(I1727=110000,R1727&lt;=12.8,M1727&gt;2),'[1]Pricing Schedule'!$J$63,
IF(AND(I1727=110000,R1727&lt;=12.8,M1727&lt;=2),'[1]Pricing Schedule'!$J$97,
IF(AND(I1727=110000,R1727&gt;12.8,R1727&lt;=22.8,M1727&gt;3),'[1]Pricing Schedule'!$J$72,
IF(AND(I1727=110000,R1727&gt;12.8,R1727&lt;=22.8,M1727&lt;=3),'[1]Pricing Schedule'!$J$97,
IF(AND(I1727=110000,R1727&gt;22.8,R1727&lt;=30.2),'[1]Pricing Schedule'!$J$81,
IF(AND(I1727=110000,R1727&gt;30.2,R1727&lt;=45.9),'[1]Pricing Schedule'!$J$90,
IF(AND(I1727=110000,R1727&gt;45.9,R1727&lt;=123.4),'[1]Pricing Schedule'!$J$97,
IF(AND(I1727=110000,R1727&gt;123.4,R1727&lt;=168.2,M1727&lt;=10),'[1]Pricing Schedule'!$J$105,
IF(AND(I1727=110000,R1727&gt;123.4,R1727&lt;=168.2,M1727&gt;10),'[1]Pricing Schedule'!$J$113,
IF(AND(I1727=110000,R1727&gt;168.2,R1727&lt;=336.2,M1727&lt;=10),('[1]Pricing Schedule'!$J$105),
IF(AND(I1727=110000,R1727&gt;168.2,R1727&lt;=336.2,M1727&gt;10),('[1]Pricing Schedule'!$J$113),
IF(AND(I1727=110000,R1727&gt;336.4,R1727&lt;=504.6,M1727&lt;=10),('[1]Pricing Schedule'!$J$105),
IF(AND(I1727=110000,R1727&gt;336.4,R1727&lt;=504.6,M1727&gt;10),('[1]Pricing Schedule'!$J$113),
IF(AND(I1727=110000,R1727&gt;504.6,R1727&lt;=672.8,M1727&lt;=10),('[1]Pricing Schedule'!$J$105),
IF(AND(I1727=110000,R1727&gt;504.6,R1727&lt;=672.8,M1727&gt;10),('[1]Pricing Schedule'!$J$113),
IF(AND(I1727=110000,R1727&gt;672.8,R1727&lt;=841,M1727&lt;=10),('[1]Pricing Schedule'!$J$105),
IF(AND(I1727=110000,R1727&gt;672.8,R1727&lt;=841,M1727&gt;10),('[1]Pricing Schedule'!$J$113),
IF(AND(I1727=110000,R1727&gt;1682,R1727&lt;=1850.2,M1727&lt;=10),('[1]Pricing Schedule'!$J$105),
IF(AND(I1727=110000,R1727&gt;1682,R1727&lt;=1850.2,M1727&gt;10),('[1]Pricing Schedule'!$J$113),
IF(AND(I1727=110000,R1727&gt;2018.4,R1727&lt;=2186.6,M1727&lt;=10),('[1]Pricing Schedule'!$J$105),
IF(AND(I1727=110000,R1727&gt;2018.4,R1727&lt;=2186.6,M1727&gt;10),('[1]Pricing Schedule'!$J$113),999999999)))))))))))))))))))))))))))))))))))))))</f>
        <v>4</v>
      </c>
      <c r="U1727" s="40">
        <f t="shared" si="162"/>
        <v>133000</v>
      </c>
      <c r="V1727" s="41">
        <f t="shared" si="163"/>
        <v>7.518796992481203</v>
      </c>
      <c r="Y1727" s="23">
        <v>111</v>
      </c>
      <c r="Z1727" s="23">
        <v>616</v>
      </c>
      <c r="AD1727" s="13"/>
      <c r="AE1727" s="13"/>
      <c r="AF1727" s="13"/>
      <c r="AR1727" s="35"/>
    </row>
    <row r="1728" spans="1:44">
      <c r="A1728" s="23">
        <v>1730</v>
      </c>
      <c r="B1728" s="23">
        <v>1730</v>
      </c>
      <c r="C1728" s="23" t="s">
        <v>2437</v>
      </c>
      <c r="D1728" s="23" t="s">
        <v>141</v>
      </c>
      <c r="E1728" s="23" t="s">
        <v>141</v>
      </c>
      <c r="F1728" s="23" t="s">
        <v>639</v>
      </c>
      <c r="G1728" s="23" t="s">
        <v>640</v>
      </c>
      <c r="H1728" s="23" t="s">
        <v>113</v>
      </c>
      <c r="I1728" s="13">
        <v>38000</v>
      </c>
      <c r="J1728" s="23" t="s">
        <v>119</v>
      </c>
      <c r="K1728" s="13">
        <v>38000</v>
      </c>
      <c r="L1728" s="24">
        <v>1.9850000000000001</v>
      </c>
      <c r="M1728" s="37">
        <f t="shared" si="158"/>
        <v>2</v>
      </c>
      <c r="N1728" s="24">
        <v>0.60699999999999998</v>
      </c>
      <c r="O1728" s="13">
        <v>3</v>
      </c>
      <c r="P1728" s="36">
        <f t="shared" si="159"/>
        <v>0.60699999999999998</v>
      </c>
      <c r="Q1728" s="38">
        <f t="shared" si="160"/>
        <v>4.2</v>
      </c>
      <c r="R1728" s="37">
        <f t="shared" si="161"/>
        <v>4.2</v>
      </c>
      <c r="S1728" s="39">
        <f>IF(AND(I1728=38000,R1728&lt;=4.5,M1728&gt;8),'[1]Pricing Schedule'!$F$8+('[1]Pricing Schedule'!$F$9*M1728),
IF(AND(I1728=38000,R1728&lt;=4.5,M1728&lt;=8),'[1]Pricing Schedule'!$F$34+('[1]Pricing Schedule'!$F$36*M1728),
IF(AND(I1728=38000,R1728&gt;4.5,R1728&lt;=9,M1728&gt;8),'[1]Pricing Schedule'!$F$17+('[1]Pricing Schedule'!$F$18*M1728),
IF(AND(I1728=38000,R1728&gt;4.5,R1728&lt;=9,M1728&lt;=8),'[1]Pricing Schedule'!$F$34+('[1]Pricing Schedule'!$F$36*M1728),
IF(AND(I1728=38000,R1728&gt;9,R1728&lt;=12.8,M1728&gt;8),'[1]Pricing Schedule'!$F$26+('[1]Pricing Schedule'!$F$27*M1728),
IF(AND(I1728=38000,R1728&gt;9,R1728&lt;=12.8,M1728&lt;=8),'[1]Pricing Schedule'!$F$34+('[1]Pricing Schedule'!$F$36*M1728),
IF(AND(I1728=38000,R1728&gt;12.8,R1728&lt;=22.8),'[1]Pricing Schedule'!$F$34+('[1]Pricing Schedule'!$F$36*M1728),
IF(AND(I1728=38000,R1728&gt;22.8,R1728&lt;=30.2),'[1]Pricing Schedule'!$F$43+('[1]Pricing Schedule'!$F$45*M1728),
IF(AND(I1728=38000,R1728&gt;30.2,R1728&lt;=45.9),'[1]Pricing Schedule'!$F$52+('[1]Pricing Schedule'!$F$54*M1728),
IF(AND(I1728=38000,R1728&gt;45.9,R1728&lt;=123.4),'[1]Pricing Schedule'!$F$96+('[1]Pricing Schedule'!$F$97*M1728),
IF(AND(I1728=38000,R1728&gt;123.4,R1728&lt;=168.2,M1728&lt;=10),'[1]Pricing Schedule'!$F$103+('[1]Pricing Schedule'!$F$105*M1728),
IF(AND(I1728=38000,R1728&gt;123.4,R1728&lt;=168.2,M1728&gt;10),'[1]Pricing Schedule'!$F$111+('[1]Pricing Schedule'!$F$113*M1728),
IF(AND(I1728=38000,R1728&gt;157.4,R1728&lt;=336.4,M1728&lt;=10),('[1]Pricing Schedule'!$F$103+('[1]Pricing Schedule'!$F$105*M1728))*2,
IF(AND(I1728=38000,R1728&gt;157.4,R1728&lt;=336.4,M1728&gt;10),('[1]Pricing Schedule'!$F$111+('[1]Pricing Schedule'!$F$113*M1728))*2,
IF(AND(I1728=38000,R1728&gt;314.8,R1728&lt;=504.6,M1728&lt;=10),('[1]Pricing Schedule'!$F$103+('[1]Pricing Schedule'!$F$105*M1728))*3,
IF(AND(I1728=38000,R1728&gt;314.8,R1728&lt;=504.6,M1728&gt;10),('[1]Pricing Schedule'!$F$111+('[1]Pricing Schedule'!$F$113*M1728))*3,
IF(AND(I1728=38000,R1728&gt;472.2,R1728&lt;=672.8,M1728&lt;=10),('[1]Pricing Schedule'!$F$103+('[1]Pricing Schedule'!$F$105*M1728))*4,
IF(AND(I1728=38000,R1728&gt;472.2,R1728&lt;=672.8,M1728&gt;10),('[1]Pricing Schedule'!$F$111+('[1]Pricing Schedule'!$F$113*M1728))*4,
IF(AND(I1728=110000,R1728&lt;=12.8,M1728&gt;2),'[1]Pricing Schedule'!$F$62+('[1]Pricing Schedule'!$F$63*M1728),
IF(AND(I1728=110000,R1728&lt;=12.8,M1728&lt;=2),'[1]Pricing Schedule'!$F$96+('[1]Pricing Schedule'!$F$97*M1728),
IF(AND(I1728=110000,R1728&gt;12.8,R1728&lt;=22.8,M1728&gt;3),'[1]Pricing Schedule'!$F$71+('[1]Pricing Schedule'!$F$72*M1728),
IF(AND(I1728=110000,R1728&gt;12.8,R1728&lt;=22.8,M1728&lt;=3),'[1]Pricing Schedule'!$F$96+('[1]Pricing Schedule'!$F$97*M1728),
IF(AND(I1728=110000,R1728&gt;22.8,R1728&lt;=30.2),'[1]Pricing Schedule'!$F$80+('[1]Pricing Schedule'!$F$81*M1728),
IF(AND(I1728=110000,R1728&gt;30.2,R1728&lt;=45.9),'[1]Pricing Schedule'!$F$89+('[1]Pricing Schedule'!$F$90*M1728),
IF(AND(I1728=110000,R1728&gt;45.9,R1728&lt;=123.4),'[1]Pricing Schedule'!$F$96+('[1]Pricing Schedule'!$F$97*M1728),
IF(AND(I1728=110000,R1728&gt;123.4,R1728&lt;=168.2,M1728&lt;=10),'[1]Pricing Schedule'!$F$103+('[1]Pricing Schedule'!$F$105*M1728),
IF(AND(I1728=110000,R1728&gt;123.4,R1728&lt;=168.2,M1728&gt;10),'[1]Pricing Schedule'!$F$111+('[1]Pricing Schedule'!$F$113*M1728),
IF(AND(I1728=110000,R1728&gt;168.2,R1728&lt;=336.4,M1728&lt;=10),('[1]Pricing Schedule'!$F$103+('[1]Pricing Schedule'!$F$105*M1728))*2,
IF(AND(I1728=110000,R1728&gt;168.2,R1728&lt;=336.4,M1728&gt;10),('[1]Pricing Schedule'!$F$111+('[1]Pricing Schedule'!$F$113*M1728))*2,
IF(AND(I1728=110000,R1728&gt;336.4,R1728&lt;=504.6,M1728&lt;=10),('[1]Pricing Schedule'!$F$103+('[1]Pricing Schedule'!$F$105*M1728))*3,
IF(AND(I1728=110000,R1728&gt;336.4,R1728&lt;=504.6,M1728&gt;10),('[1]Pricing Schedule'!$F$111+('[1]Pricing Schedule'!$F$113*M1728))*3,
IF(AND(I1728=110000,R1728&gt;504.6,R1728&lt;=672.8,M1728&lt;=10),('[1]Pricing Schedule'!$F$103+('[1]Pricing Schedule'!$F$105*M1728))*4,
IF(AND(I1728=110000,R1728&gt;504.6,R1728&lt;=672.8,M1728&gt;10),('[1]Pricing Schedule'!$F$111+('[1]Pricing Schedule'!$F$113*M1728))*4,
IF(AND(I1728=110000,R1728&gt;672.8,R1728&lt;=841,M1728&lt;=10),('[1]Pricing Schedule'!$F$103+('[1]Pricing Schedule'!$F$105*M1728))*5,
IF(AND(I1728=110000,R1728&gt;672.8,R1728&lt;=841,M1728&gt;10),('[1]Pricing Schedule'!$F$111+('[1]Pricing Schedule'!$F$113*M1728))*5,
IF(AND(I1728=110000,R1728&gt;672.8,R1728&lt;=841,M1728&lt;=10),('[1]Pricing Schedule'!$F$103+('[1]Pricing Schedule'!$F$105*M1728))*5,
IF(AND(I1728=110000,R1728&gt;672.8,R1728&lt;=841,M1728&gt;10),('[1]Pricing Schedule'!$F$111+('[1]Pricing Schedule'!$F$113*M1728))*5,
IF(AND(I1728=110000,R1728&gt;1345.6,R1728&lt;=1513.8,M1728&lt;=10),('[1]Pricing Schedule'!$F$103+('[1]Pricing Schedule'!$F$105*M1728))*9,
IF(AND(I1728=110000,R1728&gt;1345.6,R1728&lt;=1513.8,M1728&gt;10),('[1]Pricing Schedule'!$F$111+('[1]Pricing Schedule'!$F$113*M1728))*9,
9999999999)))))))))))))))))))))))))))))))))))))))</f>
        <v>488330</v>
      </c>
      <c r="T1728" s="21">
        <f>IF(AND(I1728=38000,R1728&lt;=4.5,M1728&gt;8),'[1]Pricing Schedule'!$J$9,
IF(AND(I1728=38000,R1728&lt;=4.5,M1728&lt;=8),'[1]Pricing Schedule'!$J$36,
IF(AND(I1728=38000,R1728&gt;4.5,R1728&lt;=9,M1728&gt;8),'[1]Pricing Schedule'!$J$18,
IF(AND(I1728=38000,R1728&gt;4.5,R1728&lt;=9,M1728&lt;=8),'[1]Pricing Schedule'!$J$36,
IF(AND(I1728=38000,R1728&gt;9,R1728&lt;=12.8,M1728&gt;8),'[1]Pricing Schedule'!$J$27,
IF(AND(I1728=38000,R1728&gt;9,R1728&lt;=12.8,M1728&lt;=8),'[1]Pricing Schedule'!$J$36,
IF(AND(I1728=38000,R1728&gt;12.8,R1728&lt;=22.8),'[1]Pricing Schedule'!$J$36,
IF(AND(I1728=38000,R1728&gt;22.8,R1728&lt;=30.2),'[1]Pricing Schedule'!$J$45,
IF(AND(I1728=38000,R1728&gt;30.2,R1728&lt;=45.9),'[1]Pricing Schedule'!$J$54,
IF(AND(I1728=38000,R1728&gt;45.9,R1728&lt;=123.4),'[1]Pricing Schedule'!$J$97,
IF(AND(I1728=38000,R1728&gt;123.4,R1728&lt;=168.2,M1728&lt;=10),'[1]Pricing Schedule'!$J$105,
IF(AND(I1728=38000,R1728&gt;123.4,R1728&lt;=168.2,M1728&gt;10),'[1]Pricing Schedule'!$J$113,
IF(AND(I1728=38000,R1728&gt;168.2,R1728&lt;=336.4,M1728&lt;=10),('[1]Pricing Schedule'!$J$105),
IF(AND(I1728=38000,R1728&gt;168.2,R1728&lt;=336.4,M1728&gt;10),('[1]Pricing Schedule'!$J$113),
IF(AND(I1728=38000,R1728&gt;336.4,R1728&lt;=504.6,M1728&lt;=10),('[1]Pricing Schedule'!$J$105),
IF(AND(I1728=38000,R1728&gt;336.4,R1728&lt;=504.6,M1728&gt;10),('[1]Pricing Schedule'!$J$113),
IF(AND(I1728=38000,R1728&gt;504.6,R1728&lt;=672.8,M1728&lt;=10),('[1]Pricing Schedule'!$J$105),
IF(AND(I1728=38000,R1728&gt;504.6,R1728&lt;=672.8,M1728&gt;10),('[1]Pricing Schedule'!$J$113),
IF(AND(I1728=110000,R1728&lt;=12.8,M1728&gt;2),'[1]Pricing Schedule'!$J$63,
IF(AND(I1728=110000,R1728&lt;=12.8,M1728&lt;=2),'[1]Pricing Schedule'!$J$97,
IF(AND(I1728=110000,R1728&gt;12.8,R1728&lt;=22.8,M1728&gt;3),'[1]Pricing Schedule'!$J$72,
IF(AND(I1728=110000,R1728&gt;12.8,R1728&lt;=22.8,M1728&lt;=3),'[1]Pricing Schedule'!$J$97,
IF(AND(I1728=110000,R1728&gt;22.8,R1728&lt;=30.2),'[1]Pricing Schedule'!$J$81,
IF(AND(I1728=110000,R1728&gt;30.2,R1728&lt;=45.9),'[1]Pricing Schedule'!$J$90,
IF(AND(I1728=110000,R1728&gt;45.9,R1728&lt;=123.4),'[1]Pricing Schedule'!$J$97,
IF(AND(I1728=110000,R1728&gt;123.4,R1728&lt;=168.2,M1728&lt;=10),'[1]Pricing Schedule'!$J$105,
IF(AND(I1728=110000,R1728&gt;123.4,R1728&lt;=168.2,M1728&gt;10),'[1]Pricing Schedule'!$J$113,
IF(AND(I1728=110000,R1728&gt;168.2,R1728&lt;=336.2,M1728&lt;=10),('[1]Pricing Schedule'!$J$105),
IF(AND(I1728=110000,R1728&gt;168.2,R1728&lt;=336.2,M1728&gt;10),('[1]Pricing Schedule'!$J$113),
IF(AND(I1728=110000,R1728&gt;336.4,R1728&lt;=504.6,M1728&lt;=10),('[1]Pricing Schedule'!$J$105),
IF(AND(I1728=110000,R1728&gt;336.4,R1728&lt;=504.6,M1728&gt;10),('[1]Pricing Schedule'!$J$113),
IF(AND(I1728=110000,R1728&gt;504.6,R1728&lt;=672.8,M1728&lt;=10),('[1]Pricing Schedule'!$J$105),
IF(AND(I1728=110000,R1728&gt;504.6,R1728&lt;=672.8,M1728&gt;10),('[1]Pricing Schedule'!$J$113),
IF(AND(I1728=110000,R1728&gt;672.8,R1728&lt;=841,M1728&lt;=10),('[1]Pricing Schedule'!$J$105),
IF(AND(I1728=110000,R1728&gt;672.8,R1728&lt;=841,M1728&gt;10),('[1]Pricing Schedule'!$J$113),
IF(AND(I1728=110000,R1728&gt;1682,R1728&lt;=1850.2,M1728&lt;=10),('[1]Pricing Schedule'!$J$105),
IF(AND(I1728=110000,R1728&gt;1682,R1728&lt;=1850.2,M1728&gt;10),('[1]Pricing Schedule'!$J$113),
IF(AND(I1728=110000,R1728&gt;2018.4,R1728&lt;=2186.6,M1728&lt;=10),('[1]Pricing Schedule'!$J$105),
IF(AND(I1728=110000,R1728&gt;2018.4,R1728&lt;=2186.6,M1728&gt;10),('[1]Pricing Schedule'!$J$113),999999999)))))))))))))))))))))))))))))))))))))))</f>
        <v>4</v>
      </c>
      <c r="U1728" s="40">
        <f t="shared" si="162"/>
        <v>116269.04761904762</v>
      </c>
      <c r="V1728" s="41">
        <f t="shared" si="163"/>
        <v>8.6007413019884087</v>
      </c>
      <c r="Y1728" s="23">
        <v>634</v>
      </c>
      <c r="Z1728" s="23">
        <v>699</v>
      </c>
      <c r="AD1728" s="13"/>
      <c r="AE1728" s="13"/>
      <c r="AF1728" s="13"/>
      <c r="AR1728" s="35"/>
    </row>
    <row r="1729" spans="1:44">
      <c r="A1729" s="23">
        <v>1731</v>
      </c>
      <c r="B1729" s="23">
        <v>1731</v>
      </c>
      <c r="C1729" s="23" t="s">
        <v>2438</v>
      </c>
      <c r="D1729" s="23" t="s">
        <v>110</v>
      </c>
      <c r="E1729" s="23" t="s">
        <v>110</v>
      </c>
      <c r="F1729" s="23" t="s">
        <v>219</v>
      </c>
      <c r="G1729" s="23" t="s">
        <v>220</v>
      </c>
      <c r="H1729" s="23" t="s">
        <v>113</v>
      </c>
      <c r="I1729" s="13">
        <v>38000</v>
      </c>
      <c r="J1729" s="13">
        <v>38000</v>
      </c>
      <c r="K1729" s="13">
        <v>20000</v>
      </c>
      <c r="L1729" s="24">
        <v>6.0590000000000002</v>
      </c>
      <c r="M1729" s="37">
        <f t="shared" si="158"/>
        <v>7</v>
      </c>
      <c r="N1729" s="24">
        <v>0.65700000000000003</v>
      </c>
      <c r="O1729" s="13">
        <v>3</v>
      </c>
      <c r="P1729" s="36">
        <f t="shared" si="159"/>
        <v>0.65700000000000003</v>
      </c>
      <c r="Q1729" s="38">
        <f t="shared" si="160"/>
        <v>4.2</v>
      </c>
      <c r="R1729" s="37">
        <f t="shared" si="161"/>
        <v>4.2</v>
      </c>
      <c r="S1729" s="39">
        <f>IF(AND(I1729=38000,R1729&lt;=4.5,M1729&gt;8),'[1]Pricing Schedule'!$F$8+('[1]Pricing Schedule'!$F$9*M1729),
IF(AND(I1729=38000,R1729&lt;=4.5,M1729&lt;=8),'[1]Pricing Schedule'!$F$34+('[1]Pricing Schedule'!$F$36*M1729),
IF(AND(I1729=38000,R1729&gt;4.5,R1729&lt;=9,M1729&gt;8),'[1]Pricing Schedule'!$F$17+('[1]Pricing Schedule'!$F$18*M1729),
IF(AND(I1729=38000,R1729&gt;4.5,R1729&lt;=9,M1729&lt;=8),'[1]Pricing Schedule'!$F$34+('[1]Pricing Schedule'!$F$36*M1729),
IF(AND(I1729=38000,R1729&gt;9,R1729&lt;=12.8,M1729&gt;8),'[1]Pricing Schedule'!$F$26+('[1]Pricing Schedule'!$F$27*M1729),
IF(AND(I1729=38000,R1729&gt;9,R1729&lt;=12.8,M1729&lt;=8),'[1]Pricing Schedule'!$F$34+('[1]Pricing Schedule'!$F$36*M1729),
IF(AND(I1729=38000,R1729&gt;12.8,R1729&lt;=22.8),'[1]Pricing Schedule'!$F$34+('[1]Pricing Schedule'!$F$36*M1729),
IF(AND(I1729=38000,R1729&gt;22.8,R1729&lt;=30.2),'[1]Pricing Schedule'!$F$43+('[1]Pricing Schedule'!$F$45*M1729),
IF(AND(I1729=38000,R1729&gt;30.2,R1729&lt;=45.9),'[1]Pricing Schedule'!$F$52+('[1]Pricing Schedule'!$F$54*M1729),
IF(AND(I1729=38000,R1729&gt;45.9,R1729&lt;=123.4),'[1]Pricing Schedule'!$F$96+('[1]Pricing Schedule'!$F$97*M1729),
IF(AND(I1729=38000,R1729&gt;123.4,R1729&lt;=168.2,M1729&lt;=10),'[1]Pricing Schedule'!$F$103+('[1]Pricing Schedule'!$F$105*M1729),
IF(AND(I1729=38000,R1729&gt;123.4,R1729&lt;=168.2,M1729&gt;10),'[1]Pricing Schedule'!$F$111+('[1]Pricing Schedule'!$F$113*M1729),
IF(AND(I1729=38000,R1729&gt;157.4,R1729&lt;=336.4,M1729&lt;=10),('[1]Pricing Schedule'!$F$103+('[1]Pricing Schedule'!$F$105*M1729))*2,
IF(AND(I1729=38000,R1729&gt;157.4,R1729&lt;=336.4,M1729&gt;10),('[1]Pricing Schedule'!$F$111+('[1]Pricing Schedule'!$F$113*M1729))*2,
IF(AND(I1729=38000,R1729&gt;314.8,R1729&lt;=504.6,M1729&lt;=10),('[1]Pricing Schedule'!$F$103+('[1]Pricing Schedule'!$F$105*M1729))*3,
IF(AND(I1729=38000,R1729&gt;314.8,R1729&lt;=504.6,M1729&gt;10),('[1]Pricing Schedule'!$F$111+('[1]Pricing Schedule'!$F$113*M1729))*3,
IF(AND(I1729=38000,R1729&gt;472.2,R1729&lt;=672.8,M1729&lt;=10),('[1]Pricing Schedule'!$F$103+('[1]Pricing Schedule'!$F$105*M1729))*4,
IF(AND(I1729=38000,R1729&gt;472.2,R1729&lt;=672.8,M1729&gt;10),('[1]Pricing Schedule'!$F$111+('[1]Pricing Schedule'!$F$113*M1729))*4,
IF(AND(I1729=110000,R1729&lt;=12.8,M1729&gt;2),'[1]Pricing Schedule'!$F$62+('[1]Pricing Schedule'!$F$63*M1729),
IF(AND(I1729=110000,R1729&lt;=12.8,M1729&lt;=2),'[1]Pricing Schedule'!$F$96+('[1]Pricing Schedule'!$F$97*M1729),
IF(AND(I1729=110000,R1729&gt;12.8,R1729&lt;=22.8,M1729&gt;3),'[1]Pricing Schedule'!$F$71+('[1]Pricing Schedule'!$F$72*M1729),
IF(AND(I1729=110000,R1729&gt;12.8,R1729&lt;=22.8,M1729&lt;=3),'[1]Pricing Schedule'!$F$96+('[1]Pricing Schedule'!$F$97*M1729),
IF(AND(I1729=110000,R1729&gt;22.8,R1729&lt;=30.2),'[1]Pricing Schedule'!$F$80+('[1]Pricing Schedule'!$F$81*M1729),
IF(AND(I1729=110000,R1729&gt;30.2,R1729&lt;=45.9),'[1]Pricing Schedule'!$F$89+('[1]Pricing Schedule'!$F$90*M1729),
IF(AND(I1729=110000,R1729&gt;45.9,R1729&lt;=123.4),'[1]Pricing Schedule'!$F$96+('[1]Pricing Schedule'!$F$97*M1729),
IF(AND(I1729=110000,R1729&gt;123.4,R1729&lt;=168.2,M1729&lt;=10),'[1]Pricing Schedule'!$F$103+('[1]Pricing Schedule'!$F$105*M1729),
IF(AND(I1729=110000,R1729&gt;123.4,R1729&lt;=168.2,M1729&gt;10),'[1]Pricing Schedule'!$F$111+('[1]Pricing Schedule'!$F$113*M1729),
IF(AND(I1729=110000,R1729&gt;168.2,R1729&lt;=336.4,M1729&lt;=10),('[1]Pricing Schedule'!$F$103+('[1]Pricing Schedule'!$F$105*M1729))*2,
IF(AND(I1729=110000,R1729&gt;168.2,R1729&lt;=336.4,M1729&gt;10),('[1]Pricing Schedule'!$F$111+('[1]Pricing Schedule'!$F$113*M1729))*2,
IF(AND(I1729=110000,R1729&gt;336.4,R1729&lt;=504.6,M1729&lt;=10),('[1]Pricing Schedule'!$F$103+('[1]Pricing Schedule'!$F$105*M1729))*3,
IF(AND(I1729=110000,R1729&gt;336.4,R1729&lt;=504.6,M1729&gt;10),('[1]Pricing Schedule'!$F$111+('[1]Pricing Schedule'!$F$113*M1729))*3,
IF(AND(I1729=110000,R1729&gt;504.6,R1729&lt;=672.8,M1729&lt;=10),('[1]Pricing Schedule'!$F$103+('[1]Pricing Schedule'!$F$105*M1729))*4,
IF(AND(I1729=110000,R1729&gt;504.6,R1729&lt;=672.8,M1729&gt;10),('[1]Pricing Schedule'!$F$111+('[1]Pricing Schedule'!$F$113*M1729))*4,
IF(AND(I1729=110000,R1729&gt;672.8,R1729&lt;=841,M1729&lt;=10),('[1]Pricing Schedule'!$F$103+('[1]Pricing Schedule'!$F$105*M1729))*5,
IF(AND(I1729=110000,R1729&gt;672.8,R1729&lt;=841,M1729&gt;10),('[1]Pricing Schedule'!$F$111+('[1]Pricing Schedule'!$F$113*M1729))*5,
IF(AND(I1729=110000,R1729&gt;672.8,R1729&lt;=841,M1729&lt;=10),('[1]Pricing Schedule'!$F$103+('[1]Pricing Schedule'!$F$105*M1729))*5,
IF(AND(I1729=110000,R1729&gt;672.8,R1729&lt;=841,M1729&gt;10),('[1]Pricing Schedule'!$F$111+('[1]Pricing Schedule'!$F$113*M1729))*5,
IF(AND(I1729=110000,R1729&gt;1345.6,R1729&lt;=1513.8,M1729&lt;=10),('[1]Pricing Schedule'!$F$103+('[1]Pricing Schedule'!$F$105*M1729))*9,
IF(AND(I1729=110000,R1729&gt;1345.6,R1729&lt;=1513.8,M1729&gt;10),('[1]Pricing Schedule'!$F$111+('[1]Pricing Schedule'!$F$113*M1729))*9,
9999999999)))))))))))))))))))))))))))))))))))))))</f>
        <v>839680</v>
      </c>
      <c r="T1729" s="21">
        <f>IF(AND(I1729=38000,R1729&lt;=4.5,M1729&gt;8),'[1]Pricing Schedule'!$J$9,
IF(AND(I1729=38000,R1729&lt;=4.5,M1729&lt;=8),'[1]Pricing Schedule'!$J$36,
IF(AND(I1729=38000,R1729&gt;4.5,R1729&lt;=9,M1729&gt;8),'[1]Pricing Schedule'!$J$18,
IF(AND(I1729=38000,R1729&gt;4.5,R1729&lt;=9,M1729&lt;=8),'[1]Pricing Schedule'!$J$36,
IF(AND(I1729=38000,R1729&gt;9,R1729&lt;=12.8,M1729&gt;8),'[1]Pricing Schedule'!$J$27,
IF(AND(I1729=38000,R1729&gt;9,R1729&lt;=12.8,M1729&lt;=8),'[1]Pricing Schedule'!$J$36,
IF(AND(I1729=38000,R1729&gt;12.8,R1729&lt;=22.8),'[1]Pricing Schedule'!$J$36,
IF(AND(I1729=38000,R1729&gt;22.8,R1729&lt;=30.2),'[1]Pricing Schedule'!$J$45,
IF(AND(I1729=38000,R1729&gt;30.2,R1729&lt;=45.9),'[1]Pricing Schedule'!$J$54,
IF(AND(I1729=38000,R1729&gt;45.9,R1729&lt;=123.4),'[1]Pricing Schedule'!$J$97,
IF(AND(I1729=38000,R1729&gt;123.4,R1729&lt;=168.2,M1729&lt;=10),'[1]Pricing Schedule'!$J$105,
IF(AND(I1729=38000,R1729&gt;123.4,R1729&lt;=168.2,M1729&gt;10),'[1]Pricing Schedule'!$J$113,
IF(AND(I1729=38000,R1729&gt;168.2,R1729&lt;=336.4,M1729&lt;=10),('[1]Pricing Schedule'!$J$105),
IF(AND(I1729=38000,R1729&gt;168.2,R1729&lt;=336.4,M1729&gt;10),('[1]Pricing Schedule'!$J$113),
IF(AND(I1729=38000,R1729&gt;336.4,R1729&lt;=504.6,M1729&lt;=10),('[1]Pricing Schedule'!$J$105),
IF(AND(I1729=38000,R1729&gt;336.4,R1729&lt;=504.6,M1729&gt;10),('[1]Pricing Schedule'!$J$113),
IF(AND(I1729=38000,R1729&gt;504.6,R1729&lt;=672.8,M1729&lt;=10),('[1]Pricing Schedule'!$J$105),
IF(AND(I1729=38000,R1729&gt;504.6,R1729&lt;=672.8,M1729&gt;10),('[1]Pricing Schedule'!$J$113),
IF(AND(I1729=110000,R1729&lt;=12.8,M1729&gt;2),'[1]Pricing Schedule'!$J$63,
IF(AND(I1729=110000,R1729&lt;=12.8,M1729&lt;=2),'[1]Pricing Schedule'!$J$97,
IF(AND(I1729=110000,R1729&gt;12.8,R1729&lt;=22.8,M1729&gt;3),'[1]Pricing Schedule'!$J$72,
IF(AND(I1729=110000,R1729&gt;12.8,R1729&lt;=22.8,M1729&lt;=3),'[1]Pricing Schedule'!$J$97,
IF(AND(I1729=110000,R1729&gt;22.8,R1729&lt;=30.2),'[1]Pricing Schedule'!$J$81,
IF(AND(I1729=110000,R1729&gt;30.2,R1729&lt;=45.9),'[1]Pricing Schedule'!$J$90,
IF(AND(I1729=110000,R1729&gt;45.9,R1729&lt;=123.4),'[1]Pricing Schedule'!$J$97,
IF(AND(I1729=110000,R1729&gt;123.4,R1729&lt;=168.2,M1729&lt;=10),'[1]Pricing Schedule'!$J$105,
IF(AND(I1729=110000,R1729&gt;123.4,R1729&lt;=168.2,M1729&gt;10),'[1]Pricing Schedule'!$J$113,
IF(AND(I1729=110000,R1729&gt;168.2,R1729&lt;=336.2,M1729&lt;=10),('[1]Pricing Schedule'!$J$105),
IF(AND(I1729=110000,R1729&gt;168.2,R1729&lt;=336.2,M1729&gt;10),('[1]Pricing Schedule'!$J$113),
IF(AND(I1729=110000,R1729&gt;336.4,R1729&lt;=504.6,M1729&lt;=10),('[1]Pricing Schedule'!$J$105),
IF(AND(I1729=110000,R1729&gt;336.4,R1729&lt;=504.6,M1729&gt;10),('[1]Pricing Schedule'!$J$113),
IF(AND(I1729=110000,R1729&gt;504.6,R1729&lt;=672.8,M1729&lt;=10),('[1]Pricing Schedule'!$J$105),
IF(AND(I1729=110000,R1729&gt;504.6,R1729&lt;=672.8,M1729&gt;10),('[1]Pricing Schedule'!$J$113),
IF(AND(I1729=110000,R1729&gt;672.8,R1729&lt;=841,M1729&lt;=10),('[1]Pricing Schedule'!$J$105),
IF(AND(I1729=110000,R1729&gt;672.8,R1729&lt;=841,M1729&gt;10),('[1]Pricing Schedule'!$J$113),
IF(AND(I1729=110000,R1729&gt;1682,R1729&lt;=1850.2,M1729&lt;=10),('[1]Pricing Schedule'!$J$105),
IF(AND(I1729=110000,R1729&gt;1682,R1729&lt;=1850.2,M1729&gt;10),('[1]Pricing Schedule'!$J$113),
IF(AND(I1729=110000,R1729&gt;2018.4,R1729&lt;=2186.6,M1729&lt;=10),('[1]Pricing Schedule'!$J$105),
IF(AND(I1729=110000,R1729&gt;2018.4,R1729&lt;=2186.6,M1729&gt;10),('[1]Pricing Schedule'!$J$113),999999999)))))))))))))))))))))))))))))))))))))))</f>
        <v>4</v>
      </c>
      <c r="U1729" s="40">
        <f t="shared" si="162"/>
        <v>199923.80952380953</v>
      </c>
      <c r="V1729" s="41">
        <f t="shared" si="163"/>
        <v>5.0019054878048781</v>
      </c>
      <c r="Y1729" s="23">
        <v>35</v>
      </c>
      <c r="Z1729" s="23">
        <v>637</v>
      </c>
      <c r="AD1729" s="13"/>
      <c r="AE1729" s="13"/>
      <c r="AF1729" s="13"/>
      <c r="AR1729" s="35"/>
    </row>
    <row r="1730" spans="1:44">
      <c r="A1730" s="23">
        <v>1732</v>
      </c>
      <c r="B1730" s="23">
        <v>1732</v>
      </c>
      <c r="C1730" s="23" t="s">
        <v>2439</v>
      </c>
      <c r="D1730" s="23" t="s">
        <v>110</v>
      </c>
      <c r="E1730" s="23" t="s">
        <v>110</v>
      </c>
      <c r="F1730" s="23" t="s">
        <v>647</v>
      </c>
      <c r="G1730" s="23" t="s">
        <v>648</v>
      </c>
      <c r="H1730" s="23" t="s">
        <v>133</v>
      </c>
      <c r="I1730" s="13">
        <v>110000</v>
      </c>
      <c r="J1730" s="23" t="s">
        <v>119</v>
      </c>
      <c r="K1730" s="13">
        <v>110000</v>
      </c>
      <c r="L1730" s="24">
        <v>1.397</v>
      </c>
      <c r="M1730" s="37">
        <f t="shared" ref="M1730:M1793" si="164">ROUNDUP(L1730,0)</f>
        <v>2</v>
      </c>
      <c r="N1730" s="24">
        <v>1.1970000000000001</v>
      </c>
      <c r="O1730" s="13">
        <v>3</v>
      </c>
      <c r="P1730" s="36">
        <f t="shared" ref="P1730:P1793" si="165">IF(AND(O1730=1,N1730&gt;$AJ$2),N1730*$AQ$2,
IF(AND(O1730=1,N1730&lt;=$AJ$2),N1730,
IF(AND(O1730=2,N1730&gt;$AJ$3),N1730*$AQ$3,
IF(AND(O1730=2,N1730&lt;=$AJ$3),N1730,
IF(AND(O1730=3,N1730&gt;$AJ$4),N1730*$AQ$4,
IF(AND(O1730=3,N1730&lt;=$AJ$4),N1730,99999))))))</f>
        <v>1.1970000000000001</v>
      </c>
      <c r="Q1730" s="38">
        <f t="shared" ref="Q1730:Q1793" si="166">IF(AND(O1730=1,P1730&lt;$AJ$2),$AP$2,
IF(AND(O1730=1,P1730&gt;=$AJ$2,P1730&lt;$AL$2),$AP$2*2,
IF(AND(O1730=1,P1730&gt;=$AL$2),((FLOOR(P1730,$AK$2))/$AK$2)*$AP$2,
IF(AND(O1730=2,P1730&lt;$AJ$3),$AP$3,
IF(AND(O1730=2,P1730&gt;=$AJ$3,P1730&lt;$AL$3),$AP$3*2,
IF(AND(O1730=2,P1730&gt;=$AL$3),((FLOOR(P1730,$AK$3))/$AK$3)*$AP$3,
IF(AND(O1730=3,P1730&lt;$AJ$4),$AP$4,
IF(AND(O1730=3,P1730&gt;=$AJ$4,P1730&lt;$AL$4),$AP$4*2,
IF(AND(O1730=3,P1730&gt;=$AL$4),((FLOOR(P1730,$AK$4))/$AK$4)*$AP$4,9999999)))))))))</f>
        <v>4.2</v>
      </c>
      <c r="R1730" s="37">
        <f t="shared" ref="R1730:R1793" si="167">Q1730</f>
        <v>4.2</v>
      </c>
      <c r="S1730" s="39">
        <f>IF(AND(I1730=38000,R1730&lt;=4.5,M1730&gt;8),'[1]Pricing Schedule'!$F$8+('[1]Pricing Schedule'!$F$9*M1730),
IF(AND(I1730=38000,R1730&lt;=4.5,M1730&lt;=8),'[1]Pricing Schedule'!$F$34+('[1]Pricing Schedule'!$F$36*M1730),
IF(AND(I1730=38000,R1730&gt;4.5,R1730&lt;=9,M1730&gt;8),'[1]Pricing Schedule'!$F$17+('[1]Pricing Schedule'!$F$18*M1730),
IF(AND(I1730=38000,R1730&gt;4.5,R1730&lt;=9,M1730&lt;=8),'[1]Pricing Schedule'!$F$34+('[1]Pricing Schedule'!$F$36*M1730),
IF(AND(I1730=38000,R1730&gt;9,R1730&lt;=12.8,M1730&gt;8),'[1]Pricing Schedule'!$F$26+('[1]Pricing Schedule'!$F$27*M1730),
IF(AND(I1730=38000,R1730&gt;9,R1730&lt;=12.8,M1730&lt;=8),'[1]Pricing Schedule'!$F$34+('[1]Pricing Schedule'!$F$36*M1730),
IF(AND(I1730=38000,R1730&gt;12.8,R1730&lt;=22.8),'[1]Pricing Schedule'!$F$34+('[1]Pricing Schedule'!$F$36*M1730),
IF(AND(I1730=38000,R1730&gt;22.8,R1730&lt;=30.2),'[1]Pricing Schedule'!$F$43+('[1]Pricing Schedule'!$F$45*M1730),
IF(AND(I1730=38000,R1730&gt;30.2,R1730&lt;=45.9),'[1]Pricing Schedule'!$F$52+('[1]Pricing Schedule'!$F$54*M1730),
IF(AND(I1730=38000,R1730&gt;45.9,R1730&lt;=123.4),'[1]Pricing Schedule'!$F$96+('[1]Pricing Schedule'!$F$97*M1730),
IF(AND(I1730=38000,R1730&gt;123.4,R1730&lt;=168.2,M1730&lt;=10),'[1]Pricing Schedule'!$F$103+('[1]Pricing Schedule'!$F$105*M1730),
IF(AND(I1730=38000,R1730&gt;123.4,R1730&lt;=168.2,M1730&gt;10),'[1]Pricing Schedule'!$F$111+('[1]Pricing Schedule'!$F$113*M1730),
IF(AND(I1730=38000,R1730&gt;157.4,R1730&lt;=336.4,M1730&lt;=10),('[1]Pricing Schedule'!$F$103+('[1]Pricing Schedule'!$F$105*M1730))*2,
IF(AND(I1730=38000,R1730&gt;157.4,R1730&lt;=336.4,M1730&gt;10),('[1]Pricing Schedule'!$F$111+('[1]Pricing Schedule'!$F$113*M1730))*2,
IF(AND(I1730=38000,R1730&gt;314.8,R1730&lt;=504.6,M1730&lt;=10),('[1]Pricing Schedule'!$F$103+('[1]Pricing Schedule'!$F$105*M1730))*3,
IF(AND(I1730=38000,R1730&gt;314.8,R1730&lt;=504.6,M1730&gt;10),('[1]Pricing Schedule'!$F$111+('[1]Pricing Schedule'!$F$113*M1730))*3,
IF(AND(I1730=38000,R1730&gt;472.2,R1730&lt;=672.8,M1730&lt;=10),('[1]Pricing Schedule'!$F$103+('[1]Pricing Schedule'!$F$105*M1730))*4,
IF(AND(I1730=38000,R1730&gt;472.2,R1730&lt;=672.8,M1730&gt;10),('[1]Pricing Schedule'!$F$111+('[1]Pricing Schedule'!$F$113*M1730))*4,
IF(AND(I1730=110000,R1730&lt;=12.8,M1730&gt;2),'[1]Pricing Schedule'!$F$62+('[1]Pricing Schedule'!$F$63*M1730),
IF(AND(I1730=110000,R1730&lt;=12.8,M1730&lt;=2),'[1]Pricing Schedule'!$F$96+('[1]Pricing Schedule'!$F$97*M1730),
IF(AND(I1730=110000,R1730&gt;12.8,R1730&lt;=22.8,M1730&gt;3),'[1]Pricing Schedule'!$F$71+('[1]Pricing Schedule'!$F$72*M1730),
IF(AND(I1730=110000,R1730&gt;12.8,R1730&lt;=22.8,M1730&lt;=3),'[1]Pricing Schedule'!$F$96+('[1]Pricing Schedule'!$F$97*M1730),
IF(AND(I1730=110000,R1730&gt;22.8,R1730&lt;=30.2),'[1]Pricing Schedule'!$F$80+('[1]Pricing Schedule'!$F$81*M1730),
IF(AND(I1730=110000,R1730&gt;30.2,R1730&lt;=45.9),'[1]Pricing Schedule'!$F$89+('[1]Pricing Schedule'!$F$90*M1730),
IF(AND(I1730=110000,R1730&gt;45.9,R1730&lt;=123.4),'[1]Pricing Schedule'!$F$96+('[1]Pricing Schedule'!$F$97*M1730),
IF(AND(I1730=110000,R1730&gt;123.4,R1730&lt;=168.2,M1730&lt;=10),'[1]Pricing Schedule'!$F$103+('[1]Pricing Schedule'!$F$105*M1730),
IF(AND(I1730=110000,R1730&gt;123.4,R1730&lt;=168.2,M1730&gt;10),'[1]Pricing Schedule'!$F$111+('[1]Pricing Schedule'!$F$113*M1730),
IF(AND(I1730=110000,R1730&gt;168.2,R1730&lt;=336.4,M1730&lt;=10),('[1]Pricing Schedule'!$F$103+('[1]Pricing Schedule'!$F$105*M1730))*2,
IF(AND(I1730=110000,R1730&gt;168.2,R1730&lt;=336.4,M1730&gt;10),('[1]Pricing Schedule'!$F$111+('[1]Pricing Schedule'!$F$113*M1730))*2,
IF(AND(I1730=110000,R1730&gt;336.4,R1730&lt;=504.6,M1730&lt;=10),('[1]Pricing Schedule'!$F$103+('[1]Pricing Schedule'!$F$105*M1730))*3,
IF(AND(I1730=110000,R1730&gt;336.4,R1730&lt;=504.6,M1730&gt;10),('[1]Pricing Schedule'!$F$111+('[1]Pricing Schedule'!$F$113*M1730))*3,
IF(AND(I1730=110000,R1730&gt;504.6,R1730&lt;=672.8,M1730&lt;=10),('[1]Pricing Schedule'!$F$103+('[1]Pricing Schedule'!$F$105*M1730))*4,
IF(AND(I1730=110000,R1730&gt;504.6,R1730&lt;=672.8,M1730&gt;10),('[1]Pricing Schedule'!$F$111+('[1]Pricing Schedule'!$F$113*M1730))*4,
IF(AND(I1730=110000,R1730&gt;672.8,R1730&lt;=841,M1730&lt;=10),('[1]Pricing Schedule'!$F$103+('[1]Pricing Schedule'!$F$105*M1730))*5,
IF(AND(I1730=110000,R1730&gt;672.8,R1730&lt;=841,M1730&gt;10),('[1]Pricing Schedule'!$F$111+('[1]Pricing Schedule'!$F$113*M1730))*5,
IF(AND(I1730=110000,R1730&gt;672.8,R1730&lt;=841,M1730&lt;=10),('[1]Pricing Schedule'!$F$103+('[1]Pricing Schedule'!$F$105*M1730))*5,
IF(AND(I1730=110000,R1730&gt;672.8,R1730&lt;=841,M1730&gt;10),('[1]Pricing Schedule'!$F$111+('[1]Pricing Schedule'!$F$113*M1730))*5,
IF(AND(I1730=110000,R1730&gt;1345.6,R1730&lt;=1513.8,M1730&lt;=10),('[1]Pricing Schedule'!$F$103+('[1]Pricing Schedule'!$F$105*M1730))*9,
IF(AND(I1730=110000,R1730&gt;1345.6,R1730&lt;=1513.8,M1730&gt;10),('[1]Pricing Schedule'!$F$111+('[1]Pricing Schedule'!$F$113*M1730))*9,
9999999999)))))))))))))))))))))))))))))))))))))))</f>
        <v>1340080</v>
      </c>
      <c r="T1730" s="21">
        <f>IF(AND(I1730=38000,R1730&lt;=4.5,M1730&gt;8),'[1]Pricing Schedule'!$J$9,
IF(AND(I1730=38000,R1730&lt;=4.5,M1730&lt;=8),'[1]Pricing Schedule'!$J$36,
IF(AND(I1730=38000,R1730&gt;4.5,R1730&lt;=9,M1730&gt;8),'[1]Pricing Schedule'!$J$18,
IF(AND(I1730=38000,R1730&gt;4.5,R1730&lt;=9,M1730&lt;=8),'[1]Pricing Schedule'!$J$36,
IF(AND(I1730=38000,R1730&gt;9,R1730&lt;=12.8,M1730&gt;8),'[1]Pricing Schedule'!$J$27,
IF(AND(I1730=38000,R1730&gt;9,R1730&lt;=12.8,M1730&lt;=8),'[1]Pricing Schedule'!$J$36,
IF(AND(I1730=38000,R1730&gt;12.8,R1730&lt;=22.8),'[1]Pricing Schedule'!$J$36,
IF(AND(I1730=38000,R1730&gt;22.8,R1730&lt;=30.2),'[1]Pricing Schedule'!$J$45,
IF(AND(I1730=38000,R1730&gt;30.2,R1730&lt;=45.9),'[1]Pricing Schedule'!$J$54,
IF(AND(I1730=38000,R1730&gt;45.9,R1730&lt;=123.4),'[1]Pricing Schedule'!$J$97,
IF(AND(I1730=38000,R1730&gt;123.4,R1730&lt;=168.2,M1730&lt;=10),'[1]Pricing Schedule'!$J$105,
IF(AND(I1730=38000,R1730&gt;123.4,R1730&lt;=168.2,M1730&gt;10),'[1]Pricing Schedule'!$J$113,
IF(AND(I1730=38000,R1730&gt;168.2,R1730&lt;=336.4,M1730&lt;=10),('[1]Pricing Schedule'!$J$105),
IF(AND(I1730=38000,R1730&gt;168.2,R1730&lt;=336.4,M1730&gt;10),('[1]Pricing Schedule'!$J$113),
IF(AND(I1730=38000,R1730&gt;336.4,R1730&lt;=504.6,M1730&lt;=10),('[1]Pricing Schedule'!$J$105),
IF(AND(I1730=38000,R1730&gt;336.4,R1730&lt;=504.6,M1730&gt;10),('[1]Pricing Schedule'!$J$113),
IF(AND(I1730=38000,R1730&gt;504.6,R1730&lt;=672.8,M1730&lt;=10),('[1]Pricing Schedule'!$J$105),
IF(AND(I1730=38000,R1730&gt;504.6,R1730&lt;=672.8,M1730&gt;10),('[1]Pricing Schedule'!$J$113),
IF(AND(I1730=110000,R1730&lt;=12.8,M1730&gt;2),'[1]Pricing Schedule'!$J$63,
IF(AND(I1730=110000,R1730&lt;=12.8,M1730&lt;=2),'[1]Pricing Schedule'!$J$97,
IF(AND(I1730=110000,R1730&gt;12.8,R1730&lt;=22.8,M1730&gt;3),'[1]Pricing Schedule'!$J$72,
IF(AND(I1730=110000,R1730&gt;12.8,R1730&lt;=22.8,M1730&lt;=3),'[1]Pricing Schedule'!$J$97,
IF(AND(I1730=110000,R1730&gt;22.8,R1730&lt;=30.2),'[1]Pricing Schedule'!$J$81,
IF(AND(I1730=110000,R1730&gt;30.2,R1730&lt;=45.9),'[1]Pricing Schedule'!$J$90,
IF(AND(I1730=110000,R1730&gt;45.9,R1730&lt;=123.4),'[1]Pricing Schedule'!$J$97,
IF(AND(I1730=110000,R1730&gt;123.4,R1730&lt;=168.2,M1730&lt;=10),'[1]Pricing Schedule'!$J$105,
IF(AND(I1730=110000,R1730&gt;123.4,R1730&lt;=168.2,M1730&gt;10),'[1]Pricing Schedule'!$J$113,
IF(AND(I1730=110000,R1730&gt;168.2,R1730&lt;=336.2,M1730&lt;=10),('[1]Pricing Schedule'!$J$105),
IF(AND(I1730=110000,R1730&gt;168.2,R1730&lt;=336.2,M1730&gt;10),('[1]Pricing Schedule'!$J$113),
IF(AND(I1730=110000,R1730&gt;336.4,R1730&lt;=504.6,M1730&lt;=10),('[1]Pricing Schedule'!$J$105),
IF(AND(I1730=110000,R1730&gt;336.4,R1730&lt;=504.6,M1730&gt;10),('[1]Pricing Schedule'!$J$113),
IF(AND(I1730=110000,R1730&gt;504.6,R1730&lt;=672.8,M1730&lt;=10),('[1]Pricing Schedule'!$J$105),
IF(AND(I1730=110000,R1730&gt;504.6,R1730&lt;=672.8,M1730&gt;10),('[1]Pricing Schedule'!$J$113),
IF(AND(I1730=110000,R1730&gt;672.8,R1730&lt;=841,M1730&lt;=10),('[1]Pricing Schedule'!$J$105),
IF(AND(I1730=110000,R1730&gt;672.8,R1730&lt;=841,M1730&gt;10),('[1]Pricing Schedule'!$J$113),
IF(AND(I1730=110000,R1730&gt;1682,R1730&lt;=1850.2,M1730&lt;=10),('[1]Pricing Schedule'!$J$105),
IF(AND(I1730=110000,R1730&gt;1682,R1730&lt;=1850.2,M1730&gt;10),('[1]Pricing Schedule'!$J$113),
IF(AND(I1730=110000,R1730&gt;2018.4,R1730&lt;=2186.6,M1730&lt;=10),('[1]Pricing Schedule'!$J$105),
IF(AND(I1730=110000,R1730&gt;2018.4,R1730&lt;=2186.6,M1730&gt;10),('[1]Pricing Schedule'!$J$113),999999999)))))))))))))))))))))))))))))))))))))))</f>
        <v>11</v>
      </c>
      <c r="U1730" s="40">
        <f t="shared" ref="U1730:U1793" si="168">S1730/R1730</f>
        <v>319066.66666666663</v>
      </c>
      <c r="V1730" s="41">
        <f t="shared" ref="V1730:V1793" si="169">(R1730*1000000)/S1730</f>
        <v>3.134141245298788</v>
      </c>
      <c r="Y1730" s="23">
        <v>610</v>
      </c>
      <c r="Z1730" s="23">
        <v>668</v>
      </c>
      <c r="AD1730" s="13"/>
      <c r="AE1730" s="13"/>
      <c r="AF1730" s="13"/>
      <c r="AR1730" s="35"/>
    </row>
    <row r="1731" spans="1:44">
      <c r="A1731" s="23">
        <v>1733</v>
      </c>
      <c r="B1731" s="23">
        <v>1733</v>
      </c>
      <c r="C1731" s="23" t="s">
        <v>2440</v>
      </c>
      <c r="D1731" s="23" t="s">
        <v>149</v>
      </c>
      <c r="E1731" s="23" t="s">
        <v>149</v>
      </c>
      <c r="F1731" s="23" t="s">
        <v>340</v>
      </c>
      <c r="G1731" s="23" t="s">
        <v>341</v>
      </c>
      <c r="H1731" s="23" t="s">
        <v>113</v>
      </c>
      <c r="I1731" s="13">
        <v>38000</v>
      </c>
      <c r="J1731" s="23" t="s">
        <v>119</v>
      </c>
      <c r="K1731" s="13">
        <v>38000</v>
      </c>
      <c r="L1731" s="24">
        <v>3.31</v>
      </c>
      <c r="M1731" s="37">
        <f t="shared" si="164"/>
        <v>4</v>
      </c>
      <c r="N1731" s="24">
        <v>1.4219999999999999</v>
      </c>
      <c r="O1731" s="13">
        <v>3</v>
      </c>
      <c r="P1731" s="36">
        <f t="shared" si="165"/>
        <v>1.0665</v>
      </c>
      <c r="Q1731" s="38">
        <f t="shared" si="166"/>
        <v>4.2</v>
      </c>
      <c r="R1731" s="37">
        <f t="shared" si="167"/>
        <v>4.2</v>
      </c>
      <c r="S1731" s="39">
        <f>IF(AND(I1731=38000,R1731&lt;=4.5,M1731&gt;8),'[1]Pricing Schedule'!$F$8+('[1]Pricing Schedule'!$F$9*M1731),
IF(AND(I1731=38000,R1731&lt;=4.5,M1731&lt;=8),'[1]Pricing Schedule'!$F$34+('[1]Pricing Schedule'!$F$36*M1731),
IF(AND(I1731=38000,R1731&gt;4.5,R1731&lt;=9,M1731&gt;8),'[1]Pricing Schedule'!$F$17+('[1]Pricing Schedule'!$F$18*M1731),
IF(AND(I1731=38000,R1731&gt;4.5,R1731&lt;=9,M1731&lt;=8),'[1]Pricing Schedule'!$F$34+('[1]Pricing Schedule'!$F$36*M1731),
IF(AND(I1731=38000,R1731&gt;9,R1731&lt;=12.8,M1731&gt;8),'[1]Pricing Schedule'!$F$26+('[1]Pricing Schedule'!$F$27*M1731),
IF(AND(I1731=38000,R1731&gt;9,R1731&lt;=12.8,M1731&lt;=8),'[1]Pricing Schedule'!$F$34+('[1]Pricing Schedule'!$F$36*M1731),
IF(AND(I1731=38000,R1731&gt;12.8,R1731&lt;=22.8),'[1]Pricing Schedule'!$F$34+('[1]Pricing Schedule'!$F$36*M1731),
IF(AND(I1731=38000,R1731&gt;22.8,R1731&lt;=30.2),'[1]Pricing Schedule'!$F$43+('[1]Pricing Schedule'!$F$45*M1731),
IF(AND(I1731=38000,R1731&gt;30.2,R1731&lt;=45.9),'[1]Pricing Schedule'!$F$52+('[1]Pricing Schedule'!$F$54*M1731),
IF(AND(I1731=38000,R1731&gt;45.9,R1731&lt;=123.4),'[1]Pricing Schedule'!$F$96+('[1]Pricing Schedule'!$F$97*M1731),
IF(AND(I1731=38000,R1731&gt;123.4,R1731&lt;=168.2,M1731&lt;=10),'[1]Pricing Schedule'!$F$103+('[1]Pricing Schedule'!$F$105*M1731),
IF(AND(I1731=38000,R1731&gt;123.4,R1731&lt;=168.2,M1731&gt;10),'[1]Pricing Schedule'!$F$111+('[1]Pricing Schedule'!$F$113*M1731),
IF(AND(I1731=38000,R1731&gt;157.4,R1731&lt;=336.4,M1731&lt;=10),('[1]Pricing Schedule'!$F$103+('[1]Pricing Schedule'!$F$105*M1731))*2,
IF(AND(I1731=38000,R1731&gt;157.4,R1731&lt;=336.4,M1731&gt;10),('[1]Pricing Schedule'!$F$111+('[1]Pricing Schedule'!$F$113*M1731))*2,
IF(AND(I1731=38000,R1731&gt;314.8,R1731&lt;=504.6,M1731&lt;=10),('[1]Pricing Schedule'!$F$103+('[1]Pricing Schedule'!$F$105*M1731))*3,
IF(AND(I1731=38000,R1731&gt;314.8,R1731&lt;=504.6,M1731&gt;10),('[1]Pricing Schedule'!$F$111+('[1]Pricing Schedule'!$F$113*M1731))*3,
IF(AND(I1731=38000,R1731&gt;472.2,R1731&lt;=672.8,M1731&lt;=10),('[1]Pricing Schedule'!$F$103+('[1]Pricing Schedule'!$F$105*M1731))*4,
IF(AND(I1731=38000,R1731&gt;472.2,R1731&lt;=672.8,M1731&gt;10),('[1]Pricing Schedule'!$F$111+('[1]Pricing Schedule'!$F$113*M1731))*4,
IF(AND(I1731=110000,R1731&lt;=12.8,M1731&gt;2),'[1]Pricing Schedule'!$F$62+('[1]Pricing Schedule'!$F$63*M1731),
IF(AND(I1731=110000,R1731&lt;=12.8,M1731&lt;=2),'[1]Pricing Schedule'!$F$96+('[1]Pricing Schedule'!$F$97*M1731),
IF(AND(I1731=110000,R1731&gt;12.8,R1731&lt;=22.8,M1731&gt;3),'[1]Pricing Schedule'!$F$71+('[1]Pricing Schedule'!$F$72*M1731),
IF(AND(I1731=110000,R1731&gt;12.8,R1731&lt;=22.8,M1731&lt;=3),'[1]Pricing Schedule'!$F$96+('[1]Pricing Schedule'!$F$97*M1731),
IF(AND(I1731=110000,R1731&gt;22.8,R1731&lt;=30.2),'[1]Pricing Schedule'!$F$80+('[1]Pricing Schedule'!$F$81*M1731),
IF(AND(I1731=110000,R1731&gt;30.2,R1731&lt;=45.9),'[1]Pricing Schedule'!$F$89+('[1]Pricing Schedule'!$F$90*M1731),
IF(AND(I1731=110000,R1731&gt;45.9,R1731&lt;=123.4),'[1]Pricing Schedule'!$F$96+('[1]Pricing Schedule'!$F$97*M1731),
IF(AND(I1731=110000,R1731&gt;123.4,R1731&lt;=168.2,M1731&lt;=10),'[1]Pricing Schedule'!$F$103+('[1]Pricing Schedule'!$F$105*M1731),
IF(AND(I1731=110000,R1731&gt;123.4,R1731&lt;=168.2,M1731&gt;10),'[1]Pricing Schedule'!$F$111+('[1]Pricing Schedule'!$F$113*M1731),
IF(AND(I1731=110000,R1731&gt;168.2,R1731&lt;=336.4,M1731&lt;=10),('[1]Pricing Schedule'!$F$103+('[1]Pricing Schedule'!$F$105*M1731))*2,
IF(AND(I1731=110000,R1731&gt;168.2,R1731&lt;=336.4,M1731&gt;10),('[1]Pricing Schedule'!$F$111+('[1]Pricing Schedule'!$F$113*M1731))*2,
IF(AND(I1731=110000,R1731&gt;336.4,R1731&lt;=504.6,M1731&lt;=10),('[1]Pricing Schedule'!$F$103+('[1]Pricing Schedule'!$F$105*M1731))*3,
IF(AND(I1731=110000,R1731&gt;336.4,R1731&lt;=504.6,M1731&gt;10),('[1]Pricing Schedule'!$F$111+('[1]Pricing Schedule'!$F$113*M1731))*3,
IF(AND(I1731=110000,R1731&gt;504.6,R1731&lt;=672.8,M1731&lt;=10),('[1]Pricing Schedule'!$F$103+('[1]Pricing Schedule'!$F$105*M1731))*4,
IF(AND(I1731=110000,R1731&gt;504.6,R1731&lt;=672.8,M1731&gt;10),('[1]Pricing Schedule'!$F$111+('[1]Pricing Schedule'!$F$113*M1731))*4,
IF(AND(I1731=110000,R1731&gt;672.8,R1731&lt;=841,M1731&lt;=10),('[1]Pricing Schedule'!$F$103+('[1]Pricing Schedule'!$F$105*M1731))*5,
IF(AND(I1731=110000,R1731&gt;672.8,R1731&lt;=841,M1731&gt;10),('[1]Pricing Schedule'!$F$111+('[1]Pricing Schedule'!$F$113*M1731))*5,
IF(AND(I1731=110000,R1731&gt;672.8,R1731&lt;=841,M1731&lt;=10),('[1]Pricing Schedule'!$F$103+('[1]Pricing Schedule'!$F$105*M1731))*5,
IF(AND(I1731=110000,R1731&gt;672.8,R1731&lt;=841,M1731&gt;10),('[1]Pricing Schedule'!$F$111+('[1]Pricing Schedule'!$F$113*M1731))*5,
IF(AND(I1731=110000,R1731&gt;1345.6,R1731&lt;=1513.8,M1731&lt;=10),('[1]Pricing Schedule'!$F$103+('[1]Pricing Schedule'!$F$105*M1731))*9,
IF(AND(I1731=110000,R1731&gt;1345.6,R1731&lt;=1513.8,M1731&gt;10),('[1]Pricing Schedule'!$F$111+('[1]Pricing Schedule'!$F$113*M1731))*9,
9999999999)))))))))))))))))))))))))))))))))))))))</f>
        <v>628870</v>
      </c>
      <c r="T1731" s="21">
        <f>IF(AND(I1731=38000,R1731&lt;=4.5,M1731&gt;8),'[1]Pricing Schedule'!$J$9,
IF(AND(I1731=38000,R1731&lt;=4.5,M1731&lt;=8),'[1]Pricing Schedule'!$J$36,
IF(AND(I1731=38000,R1731&gt;4.5,R1731&lt;=9,M1731&gt;8),'[1]Pricing Schedule'!$J$18,
IF(AND(I1731=38000,R1731&gt;4.5,R1731&lt;=9,M1731&lt;=8),'[1]Pricing Schedule'!$J$36,
IF(AND(I1731=38000,R1731&gt;9,R1731&lt;=12.8,M1731&gt;8),'[1]Pricing Schedule'!$J$27,
IF(AND(I1731=38000,R1731&gt;9,R1731&lt;=12.8,M1731&lt;=8),'[1]Pricing Schedule'!$J$36,
IF(AND(I1731=38000,R1731&gt;12.8,R1731&lt;=22.8),'[1]Pricing Schedule'!$J$36,
IF(AND(I1731=38000,R1731&gt;22.8,R1731&lt;=30.2),'[1]Pricing Schedule'!$J$45,
IF(AND(I1731=38000,R1731&gt;30.2,R1731&lt;=45.9),'[1]Pricing Schedule'!$J$54,
IF(AND(I1731=38000,R1731&gt;45.9,R1731&lt;=123.4),'[1]Pricing Schedule'!$J$97,
IF(AND(I1731=38000,R1731&gt;123.4,R1731&lt;=168.2,M1731&lt;=10),'[1]Pricing Schedule'!$J$105,
IF(AND(I1731=38000,R1731&gt;123.4,R1731&lt;=168.2,M1731&gt;10),'[1]Pricing Schedule'!$J$113,
IF(AND(I1731=38000,R1731&gt;168.2,R1731&lt;=336.4,M1731&lt;=10),('[1]Pricing Schedule'!$J$105),
IF(AND(I1731=38000,R1731&gt;168.2,R1731&lt;=336.4,M1731&gt;10),('[1]Pricing Schedule'!$J$113),
IF(AND(I1731=38000,R1731&gt;336.4,R1731&lt;=504.6,M1731&lt;=10),('[1]Pricing Schedule'!$J$105),
IF(AND(I1731=38000,R1731&gt;336.4,R1731&lt;=504.6,M1731&gt;10),('[1]Pricing Schedule'!$J$113),
IF(AND(I1731=38000,R1731&gt;504.6,R1731&lt;=672.8,M1731&lt;=10),('[1]Pricing Schedule'!$J$105),
IF(AND(I1731=38000,R1731&gt;504.6,R1731&lt;=672.8,M1731&gt;10),('[1]Pricing Schedule'!$J$113),
IF(AND(I1731=110000,R1731&lt;=12.8,M1731&gt;2),'[1]Pricing Schedule'!$J$63,
IF(AND(I1731=110000,R1731&lt;=12.8,M1731&lt;=2),'[1]Pricing Schedule'!$J$97,
IF(AND(I1731=110000,R1731&gt;12.8,R1731&lt;=22.8,M1731&gt;3),'[1]Pricing Schedule'!$J$72,
IF(AND(I1731=110000,R1731&gt;12.8,R1731&lt;=22.8,M1731&lt;=3),'[1]Pricing Schedule'!$J$97,
IF(AND(I1731=110000,R1731&gt;22.8,R1731&lt;=30.2),'[1]Pricing Schedule'!$J$81,
IF(AND(I1731=110000,R1731&gt;30.2,R1731&lt;=45.9),'[1]Pricing Schedule'!$J$90,
IF(AND(I1731=110000,R1731&gt;45.9,R1731&lt;=123.4),'[1]Pricing Schedule'!$J$97,
IF(AND(I1731=110000,R1731&gt;123.4,R1731&lt;=168.2,M1731&lt;=10),'[1]Pricing Schedule'!$J$105,
IF(AND(I1731=110000,R1731&gt;123.4,R1731&lt;=168.2,M1731&gt;10),'[1]Pricing Schedule'!$J$113,
IF(AND(I1731=110000,R1731&gt;168.2,R1731&lt;=336.2,M1731&lt;=10),('[1]Pricing Schedule'!$J$105),
IF(AND(I1731=110000,R1731&gt;168.2,R1731&lt;=336.2,M1731&gt;10),('[1]Pricing Schedule'!$J$113),
IF(AND(I1731=110000,R1731&gt;336.4,R1731&lt;=504.6,M1731&lt;=10),('[1]Pricing Schedule'!$J$105),
IF(AND(I1731=110000,R1731&gt;336.4,R1731&lt;=504.6,M1731&gt;10),('[1]Pricing Schedule'!$J$113),
IF(AND(I1731=110000,R1731&gt;504.6,R1731&lt;=672.8,M1731&lt;=10),('[1]Pricing Schedule'!$J$105),
IF(AND(I1731=110000,R1731&gt;504.6,R1731&lt;=672.8,M1731&gt;10),('[1]Pricing Schedule'!$J$113),
IF(AND(I1731=110000,R1731&gt;672.8,R1731&lt;=841,M1731&lt;=10),('[1]Pricing Schedule'!$J$105),
IF(AND(I1731=110000,R1731&gt;672.8,R1731&lt;=841,M1731&gt;10),('[1]Pricing Schedule'!$J$113),
IF(AND(I1731=110000,R1731&gt;1682,R1731&lt;=1850.2,M1731&lt;=10),('[1]Pricing Schedule'!$J$105),
IF(AND(I1731=110000,R1731&gt;1682,R1731&lt;=1850.2,M1731&gt;10),('[1]Pricing Schedule'!$J$113),
IF(AND(I1731=110000,R1731&gt;2018.4,R1731&lt;=2186.6,M1731&lt;=10),('[1]Pricing Schedule'!$J$105),
IF(AND(I1731=110000,R1731&gt;2018.4,R1731&lt;=2186.6,M1731&gt;10),('[1]Pricing Schedule'!$J$113),999999999)))))))))))))))))))))))))))))))))))))))</f>
        <v>4</v>
      </c>
      <c r="U1731" s="40">
        <f t="shared" si="168"/>
        <v>149730.95238095237</v>
      </c>
      <c r="V1731" s="41">
        <f t="shared" si="169"/>
        <v>6.6786458250512828</v>
      </c>
      <c r="Y1731" s="23">
        <v>140</v>
      </c>
      <c r="Z1731" s="23">
        <v>77</v>
      </c>
      <c r="AD1731" s="13"/>
      <c r="AE1731" s="13"/>
      <c r="AF1731" s="13"/>
      <c r="AR1731" s="35"/>
    </row>
    <row r="1732" spans="1:44">
      <c r="A1732" s="23">
        <v>1734</v>
      </c>
      <c r="B1732" s="23">
        <v>1734</v>
      </c>
      <c r="C1732" s="23" t="s">
        <v>2441</v>
      </c>
      <c r="D1732" s="23" t="s">
        <v>149</v>
      </c>
      <c r="E1732" s="23" t="s">
        <v>149</v>
      </c>
      <c r="F1732" s="23" t="s">
        <v>340</v>
      </c>
      <c r="G1732" s="23" t="s">
        <v>341</v>
      </c>
      <c r="H1732" s="23" t="s">
        <v>113</v>
      </c>
      <c r="I1732" s="13">
        <v>38000</v>
      </c>
      <c r="J1732" s="23" t="s">
        <v>119</v>
      </c>
      <c r="K1732" s="13">
        <v>38000</v>
      </c>
      <c r="L1732" s="24">
        <v>2.5190000000000001</v>
      </c>
      <c r="M1732" s="37">
        <f t="shared" si="164"/>
        <v>3</v>
      </c>
      <c r="N1732" s="24">
        <v>0.66400000000000003</v>
      </c>
      <c r="O1732" s="13">
        <v>3</v>
      </c>
      <c r="P1732" s="36">
        <f t="shared" si="165"/>
        <v>0.66400000000000003</v>
      </c>
      <c r="Q1732" s="38">
        <f t="shared" si="166"/>
        <v>4.2</v>
      </c>
      <c r="R1732" s="37">
        <f t="shared" si="167"/>
        <v>4.2</v>
      </c>
      <c r="S1732" s="39">
        <f>IF(AND(I1732=38000,R1732&lt;=4.5,M1732&gt;8),'[1]Pricing Schedule'!$F$8+('[1]Pricing Schedule'!$F$9*M1732),
IF(AND(I1732=38000,R1732&lt;=4.5,M1732&lt;=8),'[1]Pricing Schedule'!$F$34+('[1]Pricing Schedule'!$F$36*M1732),
IF(AND(I1732=38000,R1732&gt;4.5,R1732&lt;=9,M1732&gt;8),'[1]Pricing Schedule'!$F$17+('[1]Pricing Schedule'!$F$18*M1732),
IF(AND(I1732=38000,R1732&gt;4.5,R1732&lt;=9,M1732&lt;=8),'[1]Pricing Schedule'!$F$34+('[1]Pricing Schedule'!$F$36*M1732),
IF(AND(I1732=38000,R1732&gt;9,R1732&lt;=12.8,M1732&gt;8),'[1]Pricing Schedule'!$F$26+('[1]Pricing Schedule'!$F$27*M1732),
IF(AND(I1732=38000,R1732&gt;9,R1732&lt;=12.8,M1732&lt;=8),'[1]Pricing Schedule'!$F$34+('[1]Pricing Schedule'!$F$36*M1732),
IF(AND(I1732=38000,R1732&gt;12.8,R1732&lt;=22.8),'[1]Pricing Schedule'!$F$34+('[1]Pricing Schedule'!$F$36*M1732),
IF(AND(I1732=38000,R1732&gt;22.8,R1732&lt;=30.2),'[1]Pricing Schedule'!$F$43+('[1]Pricing Schedule'!$F$45*M1732),
IF(AND(I1732=38000,R1732&gt;30.2,R1732&lt;=45.9),'[1]Pricing Schedule'!$F$52+('[1]Pricing Schedule'!$F$54*M1732),
IF(AND(I1732=38000,R1732&gt;45.9,R1732&lt;=123.4),'[1]Pricing Schedule'!$F$96+('[1]Pricing Schedule'!$F$97*M1732),
IF(AND(I1732=38000,R1732&gt;123.4,R1732&lt;=168.2,M1732&lt;=10),'[1]Pricing Schedule'!$F$103+('[1]Pricing Schedule'!$F$105*M1732),
IF(AND(I1732=38000,R1732&gt;123.4,R1732&lt;=168.2,M1732&gt;10),'[1]Pricing Schedule'!$F$111+('[1]Pricing Schedule'!$F$113*M1732),
IF(AND(I1732=38000,R1732&gt;157.4,R1732&lt;=336.4,M1732&lt;=10),('[1]Pricing Schedule'!$F$103+('[1]Pricing Schedule'!$F$105*M1732))*2,
IF(AND(I1732=38000,R1732&gt;157.4,R1732&lt;=336.4,M1732&gt;10),('[1]Pricing Schedule'!$F$111+('[1]Pricing Schedule'!$F$113*M1732))*2,
IF(AND(I1732=38000,R1732&gt;314.8,R1732&lt;=504.6,M1732&lt;=10),('[1]Pricing Schedule'!$F$103+('[1]Pricing Schedule'!$F$105*M1732))*3,
IF(AND(I1732=38000,R1732&gt;314.8,R1732&lt;=504.6,M1732&gt;10),('[1]Pricing Schedule'!$F$111+('[1]Pricing Schedule'!$F$113*M1732))*3,
IF(AND(I1732=38000,R1732&gt;472.2,R1732&lt;=672.8,M1732&lt;=10),('[1]Pricing Schedule'!$F$103+('[1]Pricing Schedule'!$F$105*M1732))*4,
IF(AND(I1732=38000,R1732&gt;472.2,R1732&lt;=672.8,M1732&gt;10),('[1]Pricing Schedule'!$F$111+('[1]Pricing Schedule'!$F$113*M1732))*4,
IF(AND(I1732=110000,R1732&lt;=12.8,M1732&gt;2),'[1]Pricing Schedule'!$F$62+('[1]Pricing Schedule'!$F$63*M1732),
IF(AND(I1732=110000,R1732&lt;=12.8,M1732&lt;=2),'[1]Pricing Schedule'!$F$96+('[1]Pricing Schedule'!$F$97*M1732),
IF(AND(I1732=110000,R1732&gt;12.8,R1732&lt;=22.8,M1732&gt;3),'[1]Pricing Schedule'!$F$71+('[1]Pricing Schedule'!$F$72*M1732),
IF(AND(I1732=110000,R1732&gt;12.8,R1732&lt;=22.8,M1732&lt;=3),'[1]Pricing Schedule'!$F$96+('[1]Pricing Schedule'!$F$97*M1732),
IF(AND(I1732=110000,R1732&gt;22.8,R1732&lt;=30.2),'[1]Pricing Schedule'!$F$80+('[1]Pricing Schedule'!$F$81*M1732),
IF(AND(I1732=110000,R1732&gt;30.2,R1732&lt;=45.9),'[1]Pricing Schedule'!$F$89+('[1]Pricing Schedule'!$F$90*M1732),
IF(AND(I1732=110000,R1732&gt;45.9,R1732&lt;=123.4),'[1]Pricing Schedule'!$F$96+('[1]Pricing Schedule'!$F$97*M1732),
IF(AND(I1732=110000,R1732&gt;123.4,R1732&lt;=168.2,M1732&lt;=10),'[1]Pricing Schedule'!$F$103+('[1]Pricing Schedule'!$F$105*M1732),
IF(AND(I1732=110000,R1732&gt;123.4,R1732&lt;=168.2,M1732&gt;10),'[1]Pricing Schedule'!$F$111+('[1]Pricing Schedule'!$F$113*M1732),
IF(AND(I1732=110000,R1732&gt;168.2,R1732&lt;=336.4,M1732&lt;=10),('[1]Pricing Schedule'!$F$103+('[1]Pricing Schedule'!$F$105*M1732))*2,
IF(AND(I1732=110000,R1732&gt;168.2,R1732&lt;=336.4,M1732&gt;10),('[1]Pricing Schedule'!$F$111+('[1]Pricing Schedule'!$F$113*M1732))*2,
IF(AND(I1732=110000,R1732&gt;336.4,R1732&lt;=504.6,M1732&lt;=10),('[1]Pricing Schedule'!$F$103+('[1]Pricing Schedule'!$F$105*M1732))*3,
IF(AND(I1732=110000,R1732&gt;336.4,R1732&lt;=504.6,M1732&gt;10),('[1]Pricing Schedule'!$F$111+('[1]Pricing Schedule'!$F$113*M1732))*3,
IF(AND(I1732=110000,R1732&gt;504.6,R1732&lt;=672.8,M1732&lt;=10),('[1]Pricing Schedule'!$F$103+('[1]Pricing Schedule'!$F$105*M1732))*4,
IF(AND(I1732=110000,R1732&gt;504.6,R1732&lt;=672.8,M1732&gt;10),('[1]Pricing Schedule'!$F$111+('[1]Pricing Schedule'!$F$113*M1732))*4,
IF(AND(I1732=110000,R1732&gt;672.8,R1732&lt;=841,M1732&lt;=10),('[1]Pricing Schedule'!$F$103+('[1]Pricing Schedule'!$F$105*M1732))*5,
IF(AND(I1732=110000,R1732&gt;672.8,R1732&lt;=841,M1732&gt;10),('[1]Pricing Schedule'!$F$111+('[1]Pricing Schedule'!$F$113*M1732))*5,
IF(AND(I1732=110000,R1732&gt;672.8,R1732&lt;=841,M1732&lt;=10),('[1]Pricing Schedule'!$F$103+('[1]Pricing Schedule'!$F$105*M1732))*5,
IF(AND(I1732=110000,R1732&gt;672.8,R1732&lt;=841,M1732&gt;10),('[1]Pricing Schedule'!$F$111+('[1]Pricing Schedule'!$F$113*M1732))*5,
IF(AND(I1732=110000,R1732&gt;1345.6,R1732&lt;=1513.8,M1732&lt;=10),('[1]Pricing Schedule'!$F$103+('[1]Pricing Schedule'!$F$105*M1732))*9,
IF(AND(I1732=110000,R1732&gt;1345.6,R1732&lt;=1513.8,M1732&gt;10),('[1]Pricing Schedule'!$F$111+('[1]Pricing Schedule'!$F$113*M1732))*9,
9999999999)))))))))))))))))))))))))))))))))))))))</f>
        <v>558600</v>
      </c>
      <c r="T1732" s="21">
        <f>IF(AND(I1732=38000,R1732&lt;=4.5,M1732&gt;8),'[1]Pricing Schedule'!$J$9,
IF(AND(I1732=38000,R1732&lt;=4.5,M1732&lt;=8),'[1]Pricing Schedule'!$J$36,
IF(AND(I1732=38000,R1732&gt;4.5,R1732&lt;=9,M1732&gt;8),'[1]Pricing Schedule'!$J$18,
IF(AND(I1732=38000,R1732&gt;4.5,R1732&lt;=9,M1732&lt;=8),'[1]Pricing Schedule'!$J$36,
IF(AND(I1732=38000,R1732&gt;9,R1732&lt;=12.8,M1732&gt;8),'[1]Pricing Schedule'!$J$27,
IF(AND(I1732=38000,R1732&gt;9,R1732&lt;=12.8,M1732&lt;=8),'[1]Pricing Schedule'!$J$36,
IF(AND(I1732=38000,R1732&gt;12.8,R1732&lt;=22.8),'[1]Pricing Schedule'!$J$36,
IF(AND(I1732=38000,R1732&gt;22.8,R1732&lt;=30.2),'[1]Pricing Schedule'!$J$45,
IF(AND(I1732=38000,R1732&gt;30.2,R1732&lt;=45.9),'[1]Pricing Schedule'!$J$54,
IF(AND(I1732=38000,R1732&gt;45.9,R1732&lt;=123.4),'[1]Pricing Schedule'!$J$97,
IF(AND(I1732=38000,R1732&gt;123.4,R1732&lt;=168.2,M1732&lt;=10),'[1]Pricing Schedule'!$J$105,
IF(AND(I1732=38000,R1732&gt;123.4,R1732&lt;=168.2,M1732&gt;10),'[1]Pricing Schedule'!$J$113,
IF(AND(I1732=38000,R1732&gt;168.2,R1732&lt;=336.4,M1732&lt;=10),('[1]Pricing Schedule'!$J$105),
IF(AND(I1732=38000,R1732&gt;168.2,R1732&lt;=336.4,M1732&gt;10),('[1]Pricing Schedule'!$J$113),
IF(AND(I1732=38000,R1732&gt;336.4,R1732&lt;=504.6,M1732&lt;=10),('[1]Pricing Schedule'!$J$105),
IF(AND(I1732=38000,R1732&gt;336.4,R1732&lt;=504.6,M1732&gt;10),('[1]Pricing Schedule'!$J$113),
IF(AND(I1732=38000,R1732&gt;504.6,R1732&lt;=672.8,M1732&lt;=10),('[1]Pricing Schedule'!$J$105),
IF(AND(I1732=38000,R1732&gt;504.6,R1732&lt;=672.8,M1732&gt;10),('[1]Pricing Schedule'!$J$113),
IF(AND(I1732=110000,R1732&lt;=12.8,M1732&gt;2),'[1]Pricing Schedule'!$J$63,
IF(AND(I1732=110000,R1732&lt;=12.8,M1732&lt;=2),'[1]Pricing Schedule'!$J$97,
IF(AND(I1732=110000,R1732&gt;12.8,R1732&lt;=22.8,M1732&gt;3),'[1]Pricing Schedule'!$J$72,
IF(AND(I1732=110000,R1732&gt;12.8,R1732&lt;=22.8,M1732&lt;=3),'[1]Pricing Schedule'!$J$97,
IF(AND(I1732=110000,R1732&gt;22.8,R1732&lt;=30.2),'[1]Pricing Schedule'!$J$81,
IF(AND(I1732=110000,R1732&gt;30.2,R1732&lt;=45.9),'[1]Pricing Schedule'!$J$90,
IF(AND(I1732=110000,R1732&gt;45.9,R1732&lt;=123.4),'[1]Pricing Schedule'!$J$97,
IF(AND(I1732=110000,R1732&gt;123.4,R1732&lt;=168.2,M1732&lt;=10),'[1]Pricing Schedule'!$J$105,
IF(AND(I1732=110000,R1732&gt;123.4,R1732&lt;=168.2,M1732&gt;10),'[1]Pricing Schedule'!$J$113,
IF(AND(I1732=110000,R1732&gt;168.2,R1732&lt;=336.2,M1732&lt;=10),('[1]Pricing Schedule'!$J$105),
IF(AND(I1732=110000,R1732&gt;168.2,R1732&lt;=336.2,M1732&gt;10),('[1]Pricing Schedule'!$J$113),
IF(AND(I1732=110000,R1732&gt;336.4,R1732&lt;=504.6,M1732&lt;=10),('[1]Pricing Schedule'!$J$105),
IF(AND(I1732=110000,R1732&gt;336.4,R1732&lt;=504.6,M1732&gt;10),('[1]Pricing Schedule'!$J$113),
IF(AND(I1732=110000,R1732&gt;504.6,R1732&lt;=672.8,M1732&lt;=10),('[1]Pricing Schedule'!$J$105),
IF(AND(I1732=110000,R1732&gt;504.6,R1732&lt;=672.8,M1732&gt;10),('[1]Pricing Schedule'!$J$113),
IF(AND(I1732=110000,R1732&gt;672.8,R1732&lt;=841,M1732&lt;=10),('[1]Pricing Schedule'!$J$105),
IF(AND(I1732=110000,R1732&gt;672.8,R1732&lt;=841,M1732&gt;10),('[1]Pricing Schedule'!$J$113),
IF(AND(I1732=110000,R1732&gt;1682,R1732&lt;=1850.2,M1732&lt;=10),('[1]Pricing Schedule'!$J$105),
IF(AND(I1732=110000,R1732&gt;1682,R1732&lt;=1850.2,M1732&gt;10),('[1]Pricing Schedule'!$J$113),
IF(AND(I1732=110000,R1732&gt;2018.4,R1732&lt;=2186.6,M1732&lt;=10),('[1]Pricing Schedule'!$J$105),
IF(AND(I1732=110000,R1732&gt;2018.4,R1732&lt;=2186.6,M1732&gt;10),('[1]Pricing Schedule'!$J$113),999999999)))))))))))))))))))))))))))))))))))))))</f>
        <v>4</v>
      </c>
      <c r="U1732" s="40">
        <f t="shared" si="168"/>
        <v>133000</v>
      </c>
      <c r="V1732" s="41">
        <f t="shared" si="169"/>
        <v>7.518796992481203</v>
      </c>
      <c r="Y1732" s="23">
        <v>31</v>
      </c>
      <c r="Z1732" s="23">
        <v>77</v>
      </c>
      <c r="AD1732" s="13"/>
      <c r="AE1732" s="13"/>
      <c r="AF1732" s="13"/>
      <c r="AR1732" s="35"/>
    </row>
    <row r="1733" spans="1:44">
      <c r="A1733" s="23">
        <v>1735</v>
      </c>
      <c r="B1733" s="23">
        <v>1735</v>
      </c>
      <c r="C1733" s="23" t="s">
        <v>2442</v>
      </c>
      <c r="D1733" s="23" t="s">
        <v>110</v>
      </c>
      <c r="E1733" s="23" t="s">
        <v>110</v>
      </c>
      <c r="F1733" s="23" t="s">
        <v>1457</v>
      </c>
      <c r="G1733" s="23" t="s">
        <v>1458</v>
      </c>
      <c r="H1733" s="23" t="s">
        <v>133</v>
      </c>
      <c r="I1733" s="13">
        <v>110000</v>
      </c>
      <c r="J1733" s="23" t="s">
        <v>1459</v>
      </c>
      <c r="K1733" s="13">
        <v>110000</v>
      </c>
      <c r="L1733" s="24">
        <v>2.6520000000000001</v>
      </c>
      <c r="M1733" s="37">
        <f t="shared" si="164"/>
        <v>3</v>
      </c>
      <c r="N1733" s="24">
        <v>0.63900000000000001</v>
      </c>
      <c r="O1733" s="13">
        <v>3</v>
      </c>
      <c r="P1733" s="36">
        <f t="shared" si="165"/>
        <v>0.63900000000000001</v>
      </c>
      <c r="Q1733" s="38">
        <f t="shared" si="166"/>
        <v>4.2</v>
      </c>
      <c r="R1733" s="37">
        <f t="shared" si="167"/>
        <v>4.2</v>
      </c>
      <c r="S1733" s="39">
        <f>IF(AND(I1733=38000,R1733&lt;=4.5,M1733&gt;8),'[1]Pricing Schedule'!$F$8+('[1]Pricing Schedule'!$F$9*M1733),
IF(AND(I1733=38000,R1733&lt;=4.5,M1733&lt;=8),'[1]Pricing Schedule'!$F$34+('[1]Pricing Schedule'!$F$36*M1733),
IF(AND(I1733=38000,R1733&gt;4.5,R1733&lt;=9,M1733&gt;8),'[1]Pricing Schedule'!$F$17+('[1]Pricing Schedule'!$F$18*M1733),
IF(AND(I1733=38000,R1733&gt;4.5,R1733&lt;=9,M1733&lt;=8),'[1]Pricing Schedule'!$F$34+('[1]Pricing Schedule'!$F$36*M1733),
IF(AND(I1733=38000,R1733&gt;9,R1733&lt;=12.8,M1733&gt;8),'[1]Pricing Schedule'!$F$26+('[1]Pricing Schedule'!$F$27*M1733),
IF(AND(I1733=38000,R1733&gt;9,R1733&lt;=12.8,M1733&lt;=8),'[1]Pricing Schedule'!$F$34+('[1]Pricing Schedule'!$F$36*M1733),
IF(AND(I1733=38000,R1733&gt;12.8,R1733&lt;=22.8),'[1]Pricing Schedule'!$F$34+('[1]Pricing Schedule'!$F$36*M1733),
IF(AND(I1733=38000,R1733&gt;22.8,R1733&lt;=30.2),'[1]Pricing Schedule'!$F$43+('[1]Pricing Schedule'!$F$45*M1733),
IF(AND(I1733=38000,R1733&gt;30.2,R1733&lt;=45.9),'[1]Pricing Schedule'!$F$52+('[1]Pricing Schedule'!$F$54*M1733),
IF(AND(I1733=38000,R1733&gt;45.9,R1733&lt;=123.4),'[1]Pricing Schedule'!$F$96+('[1]Pricing Schedule'!$F$97*M1733),
IF(AND(I1733=38000,R1733&gt;123.4,R1733&lt;=168.2,M1733&lt;=10),'[1]Pricing Schedule'!$F$103+('[1]Pricing Schedule'!$F$105*M1733),
IF(AND(I1733=38000,R1733&gt;123.4,R1733&lt;=168.2,M1733&gt;10),'[1]Pricing Schedule'!$F$111+('[1]Pricing Schedule'!$F$113*M1733),
IF(AND(I1733=38000,R1733&gt;157.4,R1733&lt;=336.4,M1733&lt;=10),('[1]Pricing Schedule'!$F$103+('[1]Pricing Schedule'!$F$105*M1733))*2,
IF(AND(I1733=38000,R1733&gt;157.4,R1733&lt;=336.4,M1733&gt;10),('[1]Pricing Schedule'!$F$111+('[1]Pricing Schedule'!$F$113*M1733))*2,
IF(AND(I1733=38000,R1733&gt;314.8,R1733&lt;=504.6,M1733&lt;=10),('[1]Pricing Schedule'!$F$103+('[1]Pricing Schedule'!$F$105*M1733))*3,
IF(AND(I1733=38000,R1733&gt;314.8,R1733&lt;=504.6,M1733&gt;10),('[1]Pricing Schedule'!$F$111+('[1]Pricing Schedule'!$F$113*M1733))*3,
IF(AND(I1733=38000,R1733&gt;472.2,R1733&lt;=672.8,M1733&lt;=10),('[1]Pricing Schedule'!$F$103+('[1]Pricing Schedule'!$F$105*M1733))*4,
IF(AND(I1733=38000,R1733&gt;472.2,R1733&lt;=672.8,M1733&gt;10),('[1]Pricing Schedule'!$F$111+('[1]Pricing Schedule'!$F$113*M1733))*4,
IF(AND(I1733=110000,R1733&lt;=12.8,M1733&gt;2),'[1]Pricing Schedule'!$F$62+('[1]Pricing Schedule'!$F$63*M1733),
IF(AND(I1733=110000,R1733&lt;=12.8,M1733&lt;=2),'[1]Pricing Schedule'!$F$96+('[1]Pricing Schedule'!$F$97*M1733),
IF(AND(I1733=110000,R1733&gt;12.8,R1733&lt;=22.8,M1733&gt;3),'[1]Pricing Schedule'!$F$71+('[1]Pricing Schedule'!$F$72*M1733),
IF(AND(I1733=110000,R1733&gt;12.8,R1733&lt;=22.8,M1733&lt;=3),'[1]Pricing Schedule'!$F$96+('[1]Pricing Schedule'!$F$97*M1733),
IF(AND(I1733=110000,R1733&gt;22.8,R1733&lt;=30.2),'[1]Pricing Schedule'!$F$80+('[1]Pricing Schedule'!$F$81*M1733),
IF(AND(I1733=110000,R1733&gt;30.2,R1733&lt;=45.9),'[1]Pricing Schedule'!$F$89+('[1]Pricing Schedule'!$F$90*M1733),
IF(AND(I1733=110000,R1733&gt;45.9,R1733&lt;=123.4),'[1]Pricing Schedule'!$F$96+('[1]Pricing Schedule'!$F$97*M1733),
IF(AND(I1733=110000,R1733&gt;123.4,R1733&lt;=168.2,M1733&lt;=10),'[1]Pricing Schedule'!$F$103+('[1]Pricing Schedule'!$F$105*M1733),
IF(AND(I1733=110000,R1733&gt;123.4,R1733&lt;=168.2,M1733&gt;10),'[1]Pricing Schedule'!$F$111+('[1]Pricing Schedule'!$F$113*M1733),
IF(AND(I1733=110000,R1733&gt;168.2,R1733&lt;=336.4,M1733&lt;=10),('[1]Pricing Schedule'!$F$103+('[1]Pricing Schedule'!$F$105*M1733))*2,
IF(AND(I1733=110000,R1733&gt;168.2,R1733&lt;=336.4,M1733&gt;10),('[1]Pricing Schedule'!$F$111+('[1]Pricing Schedule'!$F$113*M1733))*2,
IF(AND(I1733=110000,R1733&gt;336.4,R1733&lt;=504.6,M1733&lt;=10),('[1]Pricing Schedule'!$F$103+('[1]Pricing Schedule'!$F$105*M1733))*3,
IF(AND(I1733=110000,R1733&gt;336.4,R1733&lt;=504.6,M1733&gt;10),('[1]Pricing Schedule'!$F$111+('[1]Pricing Schedule'!$F$113*M1733))*3,
IF(AND(I1733=110000,R1733&gt;504.6,R1733&lt;=672.8,M1733&lt;=10),('[1]Pricing Schedule'!$F$103+('[1]Pricing Schedule'!$F$105*M1733))*4,
IF(AND(I1733=110000,R1733&gt;504.6,R1733&lt;=672.8,M1733&gt;10),('[1]Pricing Schedule'!$F$111+('[1]Pricing Schedule'!$F$113*M1733))*4,
IF(AND(I1733=110000,R1733&gt;672.8,R1733&lt;=841,M1733&lt;=10),('[1]Pricing Schedule'!$F$103+('[1]Pricing Schedule'!$F$105*M1733))*5,
IF(AND(I1733=110000,R1733&gt;672.8,R1733&lt;=841,M1733&gt;10),('[1]Pricing Schedule'!$F$111+('[1]Pricing Schedule'!$F$113*M1733))*5,
IF(AND(I1733=110000,R1733&gt;672.8,R1733&lt;=841,M1733&lt;=10),('[1]Pricing Schedule'!$F$103+('[1]Pricing Schedule'!$F$105*M1733))*5,
IF(AND(I1733=110000,R1733&gt;672.8,R1733&lt;=841,M1733&gt;10),('[1]Pricing Schedule'!$F$111+('[1]Pricing Schedule'!$F$113*M1733))*5,
IF(AND(I1733=110000,R1733&gt;1345.6,R1733&lt;=1513.8,M1733&lt;=10),('[1]Pricing Schedule'!$F$103+('[1]Pricing Schedule'!$F$105*M1733))*9,
IF(AND(I1733=110000,R1733&gt;1345.6,R1733&lt;=1513.8,M1733&gt;10),('[1]Pricing Schedule'!$F$111+('[1]Pricing Schedule'!$F$113*M1733))*9,
9999999999)))))))))))))))))))))))))))))))))))))))</f>
        <v>1574570</v>
      </c>
      <c r="T1733" s="21">
        <f>IF(AND(I1733=38000,R1733&lt;=4.5,M1733&gt;8),'[1]Pricing Schedule'!$J$9,
IF(AND(I1733=38000,R1733&lt;=4.5,M1733&lt;=8),'[1]Pricing Schedule'!$J$36,
IF(AND(I1733=38000,R1733&gt;4.5,R1733&lt;=9,M1733&gt;8),'[1]Pricing Schedule'!$J$18,
IF(AND(I1733=38000,R1733&gt;4.5,R1733&lt;=9,M1733&lt;=8),'[1]Pricing Schedule'!$J$36,
IF(AND(I1733=38000,R1733&gt;9,R1733&lt;=12.8,M1733&gt;8),'[1]Pricing Schedule'!$J$27,
IF(AND(I1733=38000,R1733&gt;9,R1733&lt;=12.8,M1733&lt;=8),'[1]Pricing Schedule'!$J$36,
IF(AND(I1733=38000,R1733&gt;12.8,R1733&lt;=22.8),'[1]Pricing Schedule'!$J$36,
IF(AND(I1733=38000,R1733&gt;22.8,R1733&lt;=30.2),'[1]Pricing Schedule'!$J$45,
IF(AND(I1733=38000,R1733&gt;30.2,R1733&lt;=45.9),'[1]Pricing Schedule'!$J$54,
IF(AND(I1733=38000,R1733&gt;45.9,R1733&lt;=123.4),'[1]Pricing Schedule'!$J$97,
IF(AND(I1733=38000,R1733&gt;123.4,R1733&lt;=168.2,M1733&lt;=10),'[1]Pricing Schedule'!$J$105,
IF(AND(I1733=38000,R1733&gt;123.4,R1733&lt;=168.2,M1733&gt;10),'[1]Pricing Schedule'!$J$113,
IF(AND(I1733=38000,R1733&gt;168.2,R1733&lt;=336.4,M1733&lt;=10),('[1]Pricing Schedule'!$J$105),
IF(AND(I1733=38000,R1733&gt;168.2,R1733&lt;=336.4,M1733&gt;10),('[1]Pricing Schedule'!$J$113),
IF(AND(I1733=38000,R1733&gt;336.4,R1733&lt;=504.6,M1733&lt;=10),('[1]Pricing Schedule'!$J$105),
IF(AND(I1733=38000,R1733&gt;336.4,R1733&lt;=504.6,M1733&gt;10),('[1]Pricing Schedule'!$J$113),
IF(AND(I1733=38000,R1733&gt;504.6,R1733&lt;=672.8,M1733&lt;=10),('[1]Pricing Schedule'!$J$105),
IF(AND(I1733=38000,R1733&gt;504.6,R1733&lt;=672.8,M1733&gt;10),('[1]Pricing Schedule'!$J$113),
IF(AND(I1733=110000,R1733&lt;=12.8,M1733&gt;2),'[1]Pricing Schedule'!$J$63,
IF(AND(I1733=110000,R1733&lt;=12.8,M1733&lt;=2),'[1]Pricing Schedule'!$J$97,
IF(AND(I1733=110000,R1733&gt;12.8,R1733&lt;=22.8,M1733&gt;3),'[1]Pricing Schedule'!$J$72,
IF(AND(I1733=110000,R1733&gt;12.8,R1733&lt;=22.8,M1733&lt;=3),'[1]Pricing Schedule'!$J$97,
IF(AND(I1733=110000,R1733&gt;22.8,R1733&lt;=30.2),'[1]Pricing Schedule'!$J$81,
IF(AND(I1733=110000,R1733&gt;30.2,R1733&lt;=45.9),'[1]Pricing Schedule'!$J$90,
IF(AND(I1733=110000,R1733&gt;45.9,R1733&lt;=123.4),'[1]Pricing Schedule'!$J$97,
IF(AND(I1733=110000,R1733&gt;123.4,R1733&lt;=168.2,M1733&lt;=10),'[1]Pricing Schedule'!$J$105,
IF(AND(I1733=110000,R1733&gt;123.4,R1733&lt;=168.2,M1733&gt;10),'[1]Pricing Schedule'!$J$113,
IF(AND(I1733=110000,R1733&gt;168.2,R1733&lt;=336.2,M1733&lt;=10),('[1]Pricing Schedule'!$J$105),
IF(AND(I1733=110000,R1733&gt;168.2,R1733&lt;=336.2,M1733&gt;10),('[1]Pricing Schedule'!$J$113),
IF(AND(I1733=110000,R1733&gt;336.4,R1733&lt;=504.6,M1733&lt;=10),('[1]Pricing Schedule'!$J$105),
IF(AND(I1733=110000,R1733&gt;336.4,R1733&lt;=504.6,M1733&gt;10),('[1]Pricing Schedule'!$J$113),
IF(AND(I1733=110000,R1733&gt;504.6,R1733&lt;=672.8,M1733&lt;=10),('[1]Pricing Schedule'!$J$105),
IF(AND(I1733=110000,R1733&gt;504.6,R1733&lt;=672.8,M1733&gt;10),('[1]Pricing Schedule'!$J$113),
IF(AND(I1733=110000,R1733&gt;672.8,R1733&lt;=841,M1733&lt;=10),('[1]Pricing Schedule'!$J$105),
IF(AND(I1733=110000,R1733&gt;672.8,R1733&lt;=841,M1733&gt;10),('[1]Pricing Schedule'!$J$113),
IF(AND(I1733=110000,R1733&gt;1682,R1733&lt;=1850.2,M1733&lt;=10),('[1]Pricing Schedule'!$J$105),
IF(AND(I1733=110000,R1733&gt;1682,R1733&lt;=1850.2,M1733&gt;10),('[1]Pricing Schedule'!$J$113),
IF(AND(I1733=110000,R1733&gt;2018.4,R1733&lt;=2186.6,M1733&lt;=10),('[1]Pricing Schedule'!$J$105),
IF(AND(I1733=110000,R1733&gt;2018.4,R1733&lt;=2186.6,M1733&gt;10),('[1]Pricing Schedule'!$J$113),999999999)))))))))))))))))))))))))))))))))))))))</f>
        <v>7</v>
      </c>
      <c r="U1733" s="40">
        <f t="shared" si="168"/>
        <v>374897.61904761905</v>
      </c>
      <c r="V1733" s="41">
        <f t="shared" si="169"/>
        <v>2.6673949078161021</v>
      </c>
      <c r="Y1733" s="23">
        <v>643</v>
      </c>
      <c r="Z1733" s="23">
        <v>71</v>
      </c>
      <c r="AD1733" s="13"/>
      <c r="AE1733" s="13"/>
      <c r="AF1733" s="13"/>
      <c r="AR1733" s="35"/>
    </row>
    <row r="1734" spans="1:44">
      <c r="A1734" s="23">
        <v>1736</v>
      </c>
      <c r="B1734" s="23">
        <v>1736</v>
      </c>
      <c r="C1734" s="23" t="s">
        <v>2443</v>
      </c>
      <c r="D1734" s="23" t="s">
        <v>110</v>
      </c>
      <c r="E1734" s="23" t="s">
        <v>110</v>
      </c>
      <c r="F1734" s="23" t="s">
        <v>498</v>
      </c>
      <c r="G1734" s="23" t="s">
        <v>499</v>
      </c>
      <c r="H1734" s="23" t="s">
        <v>133</v>
      </c>
      <c r="I1734" s="13">
        <v>110000</v>
      </c>
      <c r="L1734" s="24">
        <v>2.391</v>
      </c>
      <c r="M1734" s="37">
        <f t="shared" si="164"/>
        <v>3</v>
      </c>
      <c r="N1734" s="24">
        <v>0.82299999999999995</v>
      </c>
      <c r="O1734" s="13">
        <v>3</v>
      </c>
      <c r="P1734" s="36">
        <f t="shared" si="165"/>
        <v>0.82299999999999995</v>
      </c>
      <c r="Q1734" s="38">
        <f t="shared" si="166"/>
        <v>4.2</v>
      </c>
      <c r="R1734" s="37">
        <f t="shared" si="167"/>
        <v>4.2</v>
      </c>
      <c r="S1734" s="39">
        <f>IF(AND(I1734=38000,R1734&lt;=4.5,M1734&gt;8),'[1]Pricing Schedule'!$F$8+('[1]Pricing Schedule'!$F$9*M1734),
IF(AND(I1734=38000,R1734&lt;=4.5,M1734&lt;=8),'[1]Pricing Schedule'!$F$34+('[1]Pricing Schedule'!$F$36*M1734),
IF(AND(I1734=38000,R1734&gt;4.5,R1734&lt;=9,M1734&gt;8),'[1]Pricing Schedule'!$F$17+('[1]Pricing Schedule'!$F$18*M1734),
IF(AND(I1734=38000,R1734&gt;4.5,R1734&lt;=9,M1734&lt;=8),'[1]Pricing Schedule'!$F$34+('[1]Pricing Schedule'!$F$36*M1734),
IF(AND(I1734=38000,R1734&gt;9,R1734&lt;=12.8,M1734&gt;8),'[1]Pricing Schedule'!$F$26+('[1]Pricing Schedule'!$F$27*M1734),
IF(AND(I1734=38000,R1734&gt;9,R1734&lt;=12.8,M1734&lt;=8),'[1]Pricing Schedule'!$F$34+('[1]Pricing Schedule'!$F$36*M1734),
IF(AND(I1734=38000,R1734&gt;12.8,R1734&lt;=22.8),'[1]Pricing Schedule'!$F$34+('[1]Pricing Schedule'!$F$36*M1734),
IF(AND(I1734=38000,R1734&gt;22.8,R1734&lt;=30.2),'[1]Pricing Schedule'!$F$43+('[1]Pricing Schedule'!$F$45*M1734),
IF(AND(I1734=38000,R1734&gt;30.2,R1734&lt;=45.9),'[1]Pricing Schedule'!$F$52+('[1]Pricing Schedule'!$F$54*M1734),
IF(AND(I1734=38000,R1734&gt;45.9,R1734&lt;=123.4),'[1]Pricing Schedule'!$F$96+('[1]Pricing Schedule'!$F$97*M1734),
IF(AND(I1734=38000,R1734&gt;123.4,R1734&lt;=168.2,M1734&lt;=10),'[1]Pricing Schedule'!$F$103+('[1]Pricing Schedule'!$F$105*M1734),
IF(AND(I1734=38000,R1734&gt;123.4,R1734&lt;=168.2,M1734&gt;10),'[1]Pricing Schedule'!$F$111+('[1]Pricing Schedule'!$F$113*M1734),
IF(AND(I1734=38000,R1734&gt;157.4,R1734&lt;=336.4,M1734&lt;=10),('[1]Pricing Schedule'!$F$103+('[1]Pricing Schedule'!$F$105*M1734))*2,
IF(AND(I1734=38000,R1734&gt;157.4,R1734&lt;=336.4,M1734&gt;10),('[1]Pricing Schedule'!$F$111+('[1]Pricing Schedule'!$F$113*M1734))*2,
IF(AND(I1734=38000,R1734&gt;314.8,R1734&lt;=504.6,M1734&lt;=10),('[1]Pricing Schedule'!$F$103+('[1]Pricing Schedule'!$F$105*M1734))*3,
IF(AND(I1734=38000,R1734&gt;314.8,R1734&lt;=504.6,M1734&gt;10),('[1]Pricing Schedule'!$F$111+('[1]Pricing Schedule'!$F$113*M1734))*3,
IF(AND(I1734=38000,R1734&gt;472.2,R1734&lt;=672.8,M1734&lt;=10),('[1]Pricing Schedule'!$F$103+('[1]Pricing Schedule'!$F$105*M1734))*4,
IF(AND(I1734=38000,R1734&gt;472.2,R1734&lt;=672.8,M1734&gt;10),('[1]Pricing Schedule'!$F$111+('[1]Pricing Schedule'!$F$113*M1734))*4,
IF(AND(I1734=110000,R1734&lt;=12.8,M1734&gt;2),'[1]Pricing Schedule'!$F$62+('[1]Pricing Schedule'!$F$63*M1734),
IF(AND(I1734=110000,R1734&lt;=12.8,M1734&lt;=2),'[1]Pricing Schedule'!$F$96+('[1]Pricing Schedule'!$F$97*M1734),
IF(AND(I1734=110000,R1734&gt;12.8,R1734&lt;=22.8,M1734&gt;3),'[1]Pricing Schedule'!$F$71+('[1]Pricing Schedule'!$F$72*M1734),
IF(AND(I1734=110000,R1734&gt;12.8,R1734&lt;=22.8,M1734&lt;=3),'[1]Pricing Schedule'!$F$96+('[1]Pricing Schedule'!$F$97*M1734),
IF(AND(I1734=110000,R1734&gt;22.8,R1734&lt;=30.2),'[1]Pricing Schedule'!$F$80+('[1]Pricing Schedule'!$F$81*M1734),
IF(AND(I1734=110000,R1734&gt;30.2,R1734&lt;=45.9),'[1]Pricing Schedule'!$F$89+('[1]Pricing Schedule'!$F$90*M1734),
IF(AND(I1734=110000,R1734&gt;45.9,R1734&lt;=123.4),'[1]Pricing Schedule'!$F$96+('[1]Pricing Schedule'!$F$97*M1734),
IF(AND(I1734=110000,R1734&gt;123.4,R1734&lt;=168.2,M1734&lt;=10),'[1]Pricing Schedule'!$F$103+('[1]Pricing Schedule'!$F$105*M1734),
IF(AND(I1734=110000,R1734&gt;123.4,R1734&lt;=168.2,M1734&gt;10),'[1]Pricing Schedule'!$F$111+('[1]Pricing Schedule'!$F$113*M1734),
IF(AND(I1734=110000,R1734&gt;168.2,R1734&lt;=336.4,M1734&lt;=10),('[1]Pricing Schedule'!$F$103+('[1]Pricing Schedule'!$F$105*M1734))*2,
IF(AND(I1734=110000,R1734&gt;168.2,R1734&lt;=336.4,M1734&gt;10),('[1]Pricing Schedule'!$F$111+('[1]Pricing Schedule'!$F$113*M1734))*2,
IF(AND(I1734=110000,R1734&gt;336.4,R1734&lt;=504.6,M1734&lt;=10),('[1]Pricing Schedule'!$F$103+('[1]Pricing Schedule'!$F$105*M1734))*3,
IF(AND(I1734=110000,R1734&gt;336.4,R1734&lt;=504.6,M1734&gt;10),('[1]Pricing Schedule'!$F$111+('[1]Pricing Schedule'!$F$113*M1734))*3,
IF(AND(I1734=110000,R1734&gt;504.6,R1734&lt;=672.8,M1734&lt;=10),('[1]Pricing Schedule'!$F$103+('[1]Pricing Schedule'!$F$105*M1734))*4,
IF(AND(I1734=110000,R1734&gt;504.6,R1734&lt;=672.8,M1734&gt;10),('[1]Pricing Schedule'!$F$111+('[1]Pricing Schedule'!$F$113*M1734))*4,
IF(AND(I1734=110000,R1734&gt;672.8,R1734&lt;=841,M1734&lt;=10),('[1]Pricing Schedule'!$F$103+('[1]Pricing Schedule'!$F$105*M1734))*5,
IF(AND(I1734=110000,R1734&gt;672.8,R1734&lt;=841,M1734&gt;10),('[1]Pricing Schedule'!$F$111+('[1]Pricing Schedule'!$F$113*M1734))*5,
IF(AND(I1734=110000,R1734&gt;672.8,R1734&lt;=841,M1734&lt;=10),('[1]Pricing Schedule'!$F$103+('[1]Pricing Schedule'!$F$105*M1734))*5,
IF(AND(I1734=110000,R1734&gt;672.8,R1734&lt;=841,M1734&gt;10),('[1]Pricing Schedule'!$F$111+('[1]Pricing Schedule'!$F$113*M1734))*5,
IF(AND(I1734=110000,R1734&gt;1345.6,R1734&lt;=1513.8,M1734&lt;=10),('[1]Pricing Schedule'!$F$103+('[1]Pricing Schedule'!$F$105*M1734))*9,
IF(AND(I1734=110000,R1734&gt;1345.6,R1734&lt;=1513.8,M1734&gt;10),('[1]Pricing Schedule'!$F$111+('[1]Pricing Schedule'!$F$113*M1734))*9,
9999999999)))))))))))))))))))))))))))))))))))))))</f>
        <v>1574570</v>
      </c>
      <c r="T1734" s="21">
        <f>IF(AND(I1734=38000,R1734&lt;=4.5,M1734&gt;8),'[1]Pricing Schedule'!$J$9,
IF(AND(I1734=38000,R1734&lt;=4.5,M1734&lt;=8),'[1]Pricing Schedule'!$J$36,
IF(AND(I1734=38000,R1734&gt;4.5,R1734&lt;=9,M1734&gt;8),'[1]Pricing Schedule'!$J$18,
IF(AND(I1734=38000,R1734&gt;4.5,R1734&lt;=9,M1734&lt;=8),'[1]Pricing Schedule'!$J$36,
IF(AND(I1734=38000,R1734&gt;9,R1734&lt;=12.8,M1734&gt;8),'[1]Pricing Schedule'!$J$27,
IF(AND(I1734=38000,R1734&gt;9,R1734&lt;=12.8,M1734&lt;=8),'[1]Pricing Schedule'!$J$36,
IF(AND(I1734=38000,R1734&gt;12.8,R1734&lt;=22.8),'[1]Pricing Schedule'!$J$36,
IF(AND(I1734=38000,R1734&gt;22.8,R1734&lt;=30.2),'[1]Pricing Schedule'!$J$45,
IF(AND(I1734=38000,R1734&gt;30.2,R1734&lt;=45.9),'[1]Pricing Schedule'!$J$54,
IF(AND(I1734=38000,R1734&gt;45.9,R1734&lt;=123.4),'[1]Pricing Schedule'!$J$97,
IF(AND(I1734=38000,R1734&gt;123.4,R1734&lt;=168.2,M1734&lt;=10),'[1]Pricing Schedule'!$J$105,
IF(AND(I1734=38000,R1734&gt;123.4,R1734&lt;=168.2,M1734&gt;10),'[1]Pricing Schedule'!$J$113,
IF(AND(I1734=38000,R1734&gt;168.2,R1734&lt;=336.4,M1734&lt;=10),('[1]Pricing Schedule'!$J$105),
IF(AND(I1734=38000,R1734&gt;168.2,R1734&lt;=336.4,M1734&gt;10),('[1]Pricing Schedule'!$J$113),
IF(AND(I1734=38000,R1734&gt;336.4,R1734&lt;=504.6,M1734&lt;=10),('[1]Pricing Schedule'!$J$105),
IF(AND(I1734=38000,R1734&gt;336.4,R1734&lt;=504.6,M1734&gt;10),('[1]Pricing Schedule'!$J$113),
IF(AND(I1734=38000,R1734&gt;504.6,R1734&lt;=672.8,M1734&lt;=10),('[1]Pricing Schedule'!$J$105),
IF(AND(I1734=38000,R1734&gt;504.6,R1734&lt;=672.8,M1734&gt;10),('[1]Pricing Schedule'!$J$113),
IF(AND(I1734=110000,R1734&lt;=12.8,M1734&gt;2),'[1]Pricing Schedule'!$J$63,
IF(AND(I1734=110000,R1734&lt;=12.8,M1734&lt;=2),'[1]Pricing Schedule'!$J$97,
IF(AND(I1734=110000,R1734&gt;12.8,R1734&lt;=22.8,M1734&gt;3),'[1]Pricing Schedule'!$J$72,
IF(AND(I1734=110000,R1734&gt;12.8,R1734&lt;=22.8,M1734&lt;=3),'[1]Pricing Schedule'!$J$97,
IF(AND(I1734=110000,R1734&gt;22.8,R1734&lt;=30.2),'[1]Pricing Schedule'!$J$81,
IF(AND(I1734=110000,R1734&gt;30.2,R1734&lt;=45.9),'[1]Pricing Schedule'!$J$90,
IF(AND(I1734=110000,R1734&gt;45.9,R1734&lt;=123.4),'[1]Pricing Schedule'!$J$97,
IF(AND(I1734=110000,R1734&gt;123.4,R1734&lt;=168.2,M1734&lt;=10),'[1]Pricing Schedule'!$J$105,
IF(AND(I1734=110000,R1734&gt;123.4,R1734&lt;=168.2,M1734&gt;10),'[1]Pricing Schedule'!$J$113,
IF(AND(I1734=110000,R1734&gt;168.2,R1734&lt;=336.2,M1734&lt;=10),('[1]Pricing Schedule'!$J$105),
IF(AND(I1734=110000,R1734&gt;168.2,R1734&lt;=336.2,M1734&gt;10),('[1]Pricing Schedule'!$J$113),
IF(AND(I1734=110000,R1734&gt;336.4,R1734&lt;=504.6,M1734&lt;=10),('[1]Pricing Schedule'!$J$105),
IF(AND(I1734=110000,R1734&gt;336.4,R1734&lt;=504.6,M1734&gt;10),('[1]Pricing Schedule'!$J$113),
IF(AND(I1734=110000,R1734&gt;504.6,R1734&lt;=672.8,M1734&lt;=10),('[1]Pricing Schedule'!$J$105),
IF(AND(I1734=110000,R1734&gt;504.6,R1734&lt;=672.8,M1734&gt;10),('[1]Pricing Schedule'!$J$113),
IF(AND(I1734=110000,R1734&gt;672.8,R1734&lt;=841,M1734&lt;=10),('[1]Pricing Schedule'!$J$105),
IF(AND(I1734=110000,R1734&gt;672.8,R1734&lt;=841,M1734&gt;10),('[1]Pricing Schedule'!$J$113),
IF(AND(I1734=110000,R1734&gt;1682,R1734&lt;=1850.2,M1734&lt;=10),('[1]Pricing Schedule'!$J$105),
IF(AND(I1734=110000,R1734&gt;1682,R1734&lt;=1850.2,M1734&gt;10),('[1]Pricing Schedule'!$J$113),
IF(AND(I1734=110000,R1734&gt;2018.4,R1734&lt;=2186.6,M1734&lt;=10),('[1]Pricing Schedule'!$J$105),
IF(AND(I1734=110000,R1734&gt;2018.4,R1734&lt;=2186.6,M1734&gt;10),('[1]Pricing Schedule'!$J$113),999999999)))))))))))))))))))))))))))))))))))))))</f>
        <v>7</v>
      </c>
      <c r="U1734" s="40">
        <f t="shared" si="168"/>
        <v>374897.61904761905</v>
      </c>
      <c r="V1734" s="41">
        <f t="shared" si="169"/>
        <v>2.6673949078161021</v>
      </c>
      <c r="Y1734" s="23">
        <v>237</v>
      </c>
      <c r="Z1734" s="23">
        <v>72</v>
      </c>
      <c r="AD1734" s="13"/>
      <c r="AE1734" s="13"/>
      <c r="AF1734" s="13"/>
      <c r="AR1734" s="35"/>
    </row>
    <row r="1735" spans="1:44">
      <c r="A1735" s="23">
        <v>1737</v>
      </c>
      <c r="B1735" s="23">
        <v>1737</v>
      </c>
      <c r="C1735" s="23" t="s">
        <v>2444</v>
      </c>
      <c r="D1735" s="23" t="s">
        <v>110</v>
      </c>
      <c r="E1735" s="23" t="s">
        <v>110</v>
      </c>
      <c r="F1735" s="23" t="s">
        <v>498</v>
      </c>
      <c r="G1735" s="23" t="s">
        <v>499</v>
      </c>
      <c r="H1735" s="23" t="s">
        <v>133</v>
      </c>
      <c r="I1735" s="13">
        <v>110000</v>
      </c>
      <c r="L1735" s="24">
        <v>5.5279999999999996</v>
      </c>
      <c r="M1735" s="37">
        <f t="shared" si="164"/>
        <v>6</v>
      </c>
      <c r="N1735" s="24">
        <v>1.123</v>
      </c>
      <c r="O1735" s="13">
        <v>3</v>
      </c>
      <c r="P1735" s="36">
        <f t="shared" si="165"/>
        <v>1.123</v>
      </c>
      <c r="Q1735" s="38">
        <f t="shared" si="166"/>
        <v>4.2</v>
      </c>
      <c r="R1735" s="37">
        <f t="shared" si="167"/>
        <v>4.2</v>
      </c>
      <c r="S1735" s="39">
        <f>IF(AND(I1735=38000,R1735&lt;=4.5,M1735&gt;8),'[1]Pricing Schedule'!$F$8+('[1]Pricing Schedule'!$F$9*M1735),
IF(AND(I1735=38000,R1735&lt;=4.5,M1735&lt;=8),'[1]Pricing Schedule'!$F$34+('[1]Pricing Schedule'!$F$36*M1735),
IF(AND(I1735=38000,R1735&gt;4.5,R1735&lt;=9,M1735&gt;8),'[1]Pricing Schedule'!$F$17+('[1]Pricing Schedule'!$F$18*M1735),
IF(AND(I1735=38000,R1735&gt;4.5,R1735&lt;=9,M1735&lt;=8),'[1]Pricing Schedule'!$F$34+('[1]Pricing Schedule'!$F$36*M1735),
IF(AND(I1735=38000,R1735&gt;9,R1735&lt;=12.8,M1735&gt;8),'[1]Pricing Schedule'!$F$26+('[1]Pricing Schedule'!$F$27*M1735),
IF(AND(I1735=38000,R1735&gt;9,R1735&lt;=12.8,M1735&lt;=8),'[1]Pricing Schedule'!$F$34+('[1]Pricing Schedule'!$F$36*M1735),
IF(AND(I1735=38000,R1735&gt;12.8,R1735&lt;=22.8),'[1]Pricing Schedule'!$F$34+('[1]Pricing Schedule'!$F$36*M1735),
IF(AND(I1735=38000,R1735&gt;22.8,R1735&lt;=30.2),'[1]Pricing Schedule'!$F$43+('[1]Pricing Schedule'!$F$45*M1735),
IF(AND(I1735=38000,R1735&gt;30.2,R1735&lt;=45.9),'[1]Pricing Schedule'!$F$52+('[1]Pricing Schedule'!$F$54*M1735),
IF(AND(I1735=38000,R1735&gt;45.9,R1735&lt;=123.4),'[1]Pricing Schedule'!$F$96+('[1]Pricing Schedule'!$F$97*M1735),
IF(AND(I1735=38000,R1735&gt;123.4,R1735&lt;=168.2,M1735&lt;=10),'[1]Pricing Schedule'!$F$103+('[1]Pricing Schedule'!$F$105*M1735),
IF(AND(I1735=38000,R1735&gt;123.4,R1735&lt;=168.2,M1735&gt;10),'[1]Pricing Schedule'!$F$111+('[1]Pricing Schedule'!$F$113*M1735),
IF(AND(I1735=38000,R1735&gt;157.4,R1735&lt;=336.4,M1735&lt;=10),('[1]Pricing Schedule'!$F$103+('[1]Pricing Schedule'!$F$105*M1735))*2,
IF(AND(I1735=38000,R1735&gt;157.4,R1735&lt;=336.4,M1735&gt;10),('[1]Pricing Schedule'!$F$111+('[1]Pricing Schedule'!$F$113*M1735))*2,
IF(AND(I1735=38000,R1735&gt;314.8,R1735&lt;=504.6,M1735&lt;=10),('[1]Pricing Schedule'!$F$103+('[1]Pricing Schedule'!$F$105*M1735))*3,
IF(AND(I1735=38000,R1735&gt;314.8,R1735&lt;=504.6,M1735&gt;10),('[1]Pricing Schedule'!$F$111+('[1]Pricing Schedule'!$F$113*M1735))*3,
IF(AND(I1735=38000,R1735&gt;472.2,R1735&lt;=672.8,M1735&lt;=10),('[1]Pricing Schedule'!$F$103+('[1]Pricing Schedule'!$F$105*M1735))*4,
IF(AND(I1735=38000,R1735&gt;472.2,R1735&lt;=672.8,M1735&gt;10),('[1]Pricing Schedule'!$F$111+('[1]Pricing Schedule'!$F$113*M1735))*4,
IF(AND(I1735=110000,R1735&lt;=12.8,M1735&gt;2),'[1]Pricing Schedule'!$F$62+('[1]Pricing Schedule'!$F$63*M1735),
IF(AND(I1735=110000,R1735&lt;=12.8,M1735&lt;=2),'[1]Pricing Schedule'!$F$96+('[1]Pricing Schedule'!$F$97*M1735),
IF(AND(I1735=110000,R1735&gt;12.8,R1735&lt;=22.8,M1735&gt;3),'[1]Pricing Schedule'!$F$71+('[1]Pricing Schedule'!$F$72*M1735),
IF(AND(I1735=110000,R1735&gt;12.8,R1735&lt;=22.8,M1735&lt;=3),'[1]Pricing Schedule'!$F$96+('[1]Pricing Schedule'!$F$97*M1735),
IF(AND(I1735=110000,R1735&gt;22.8,R1735&lt;=30.2),'[1]Pricing Schedule'!$F$80+('[1]Pricing Schedule'!$F$81*M1735),
IF(AND(I1735=110000,R1735&gt;30.2,R1735&lt;=45.9),'[1]Pricing Schedule'!$F$89+('[1]Pricing Schedule'!$F$90*M1735),
IF(AND(I1735=110000,R1735&gt;45.9,R1735&lt;=123.4),'[1]Pricing Schedule'!$F$96+('[1]Pricing Schedule'!$F$97*M1735),
IF(AND(I1735=110000,R1735&gt;123.4,R1735&lt;=168.2,M1735&lt;=10),'[1]Pricing Schedule'!$F$103+('[1]Pricing Schedule'!$F$105*M1735),
IF(AND(I1735=110000,R1735&gt;123.4,R1735&lt;=168.2,M1735&gt;10),'[1]Pricing Schedule'!$F$111+('[1]Pricing Schedule'!$F$113*M1735),
IF(AND(I1735=110000,R1735&gt;168.2,R1735&lt;=336.4,M1735&lt;=10),('[1]Pricing Schedule'!$F$103+('[1]Pricing Schedule'!$F$105*M1735))*2,
IF(AND(I1735=110000,R1735&gt;168.2,R1735&lt;=336.4,M1735&gt;10),('[1]Pricing Schedule'!$F$111+('[1]Pricing Schedule'!$F$113*M1735))*2,
IF(AND(I1735=110000,R1735&gt;336.4,R1735&lt;=504.6,M1735&lt;=10),('[1]Pricing Schedule'!$F$103+('[1]Pricing Schedule'!$F$105*M1735))*3,
IF(AND(I1735=110000,R1735&gt;336.4,R1735&lt;=504.6,M1735&gt;10),('[1]Pricing Schedule'!$F$111+('[1]Pricing Schedule'!$F$113*M1735))*3,
IF(AND(I1735=110000,R1735&gt;504.6,R1735&lt;=672.8,M1735&lt;=10),('[1]Pricing Schedule'!$F$103+('[1]Pricing Schedule'!$F$105*M1735))*4,
IF(AND(I1735=110000,R1735&gt;504.6,R1735&lt;=672.8,M1735&gt;10),('[1]Pricing Schedule'!$F$111+('[1]Pricing Schedule'!$F$113*M1735))*4,
IF(AND(I1735=110000,R1735&gt;672.8,R1735&lt;=841,M1735&lt;=10),('[1]Pricing Schedule'!$F$103+('[1]Pricing Schedule'!$F$105*M1735))*5,
IF(AND(I1735=110000,R1735&gt;672.8,R1735&lt;=841,M1735&gt;10),('[1]Pricing Schedule'!$F$111+('[1]Pricing Schedule'!$F$113*M1735))*5,
IF(AND(I1735=110000,R1735&gt;672.8,R1735&lt;=841,M1735&lt;=10),('[1]Pricing Schedule'!$F$103+('[1]Pricing Schedule'!$F$105*M1735))*5,
IF(AND(I1735=110000,R1735&gt;672.8,R1735&lt;=841,M1735&gt;10),('[1]Pricing Schedule'!$F$111+('[1]Pricing Schedule'!$F$113*M1735))*5,
IF(AND(I1735=110000,R1735&gt;1345.6,R1735&lt;=1513.8,M1735&lt;=10),('[1]Pricing Schedule'!$F$103+('[1]Pricing Schedule'!$F$105*M1735))*9,
IF(AND(I1735=110000,R1735&gt;1345.6,R1735&lt;=1513.8,M1735&gt;10),('[1]Pricing Schedule'!$F$111+('[1]Pricing Schedule'!$F$113*M1735))*9,
9999999999)))))))))))))))))))))))))))))))))))))))</f>
        <v>1732670</v>
      </c>
      <c r="T1735" s="21">
        <f>IF(AND(I1735=38000,R1735&lt;=4.5,M1735&gt;8),'[1]Pricing Schedule'!$J$9,
IF(AND(I1735=38000,R1735&lt;=4.5,M1735&lt;=8),'[1]Pricing Schedule'!$J$36,
IF(AND(I1735=38000,R1735&gt;4.5,R1735&lt;=9,M1735&gt;8),'[1]Pricing Schedule'!$J$18,
IF(AND(I1735=38000,R1735&gt;4.5,R1735&lt;=9,M1735&lt;=8),'[1]Pricing Schedule'!$J$36,
IF(AND(I1735=38000,R1735&gt;9,R1735&lt;=12.8,M1735&gt;8),'[1]Pricing Schedule'!$J$27,
IF(AND(I1735=38000,R1735&gt;9,R1735&lt;=12.8,M1735&lt;=8),'[1]Pricing Schedule'!$J$36,
IF(AND(I1735=38000,R1735&gt;12.8,R1735&lt;=22.8),'[1]Pricing Schedule'!$J$36,
IF(AND(I1735=38000,R1735&gt;22.8,R1735&lt;=30.2),'[1]Pricing Schedule'!$J$45,
IF(AND(I1735=38000,R1735&gt;30.2,R1735&lt;=45.9),'[1]Pricing Schedule'!$J$54,
IF(AND(I1735=38000,R1735&gt;45.9,R1735&lt;=123.4),'[1]Pricing Schedule'!$J$97,
IF(AND(I1735=38000,R1735&gt;123.4,R1735&lt;=168.2,M1735&lt;=10),'[1]Pricing Schedule'!$J$105,
IF(AND(I1735=38000,R1735&gt;123.4,R1735&lt;=168.2,M1735&gt;10),'[1]Pricing Schedule'!$J$113,
IF(AND(I1735=38000,R1735&gt;168.2,R1735&lt;=336.4,M1735&lt;=10),('[1]Pricing Schedule'!$J$105),
IF(AND(I1735=38000,R1735&gt;168.2,R1735&lt;=336.4,M1735&gt;10),('[1]Pricing Schedule'!$J$113),
IF(AND(I1735=38000,R1735&gt;336.4,R1735&lt;=504.6,M1735&lt;=10),('[1]Pricing Schedule'!$J$105),
IF(AND(I1735=38000,R1735&gt;336.4,R1735&lt;=504.6,M1735&gt;10),('[1]Pricing Schedule'!$J$113),
IF(AND(I1735=38000,R1735&gt;504.6,R1735&lt;=672.8,M1735&lt;=10),('[1]Pricing Schedule'!$J$105),
IF(AND(I1735=38000,R1735&gt;504.6,R1735&lt;=672.8,M1735&gt;10),('[1]Pricing Schedule'!$J$113),
IF(AND(I1735=110000,R1735&lt;=12.8,M1735&gt;2),'[1]Pricing Schedule'!$J$63,
IF(AND(I1735=110000,R1735&lt;=12.8,M1735&lt;=2),'[1]Pricing Schedule'!$J$97,
IF(AND(I1735=110000,R1735&gt;12.8,R1735&lt;=22.8,M1735&gt;3),'[1]Pricing Schedule'!$J$72,
IF(AND(I1735=110000,R1735&gt;12.8,R1735&lt;=22.8,M1735&lt;=3),'[1]Pricing Schedule'!$J$97,
IF(AND(I1735=110000,R1735&gt;22.8,R1735&lt;=30.2),'[1]Pricing Schedule'!$J$81,
IF(AND(I1735=110000,R1735&gt;30.2,R1735&lt;=45.9),'[1]Pricing Schedule'!$J$90,
IF(AND(I1735=110000,R1735&gt;45.9,R1735&lt;=123.4),'[1]Pricing Schedule'!$J$97,
IF(AND(I1735=110000,R1735&gt;123.4,R1735&lt;=168.2,M1735&lt;=10),'[1]Pricing Schedule'!$J$105,
IF(AND(I1735=110000,R1735&gt;123.4,R1735&lt;=168.2,M1735&gt;10),'[1]Pricing Schedule'!$J$113,
IF(AND(I1735=110000,R1735&gt;168.2,R1735&lt;=336.2,M1735&lt;=10),('[1]Pricing Schedule'!$J$105),
IF(AND(I1735=110000,R1735&gt;168.2,R1735&lt;=336.2,M1735&gt;10),('[1]Pricing Schedule'!$J$113),
IF(AND(I1735=110000,R1735&gt;336.4,R1735&lt;=504.6,M1735&lt;=10),('[1]Pricing Schedule'!$J$105),
IF(AND(I1735=110000,R1735&gt;336.4,R1735&lt;=504.6,M1735&gt;10),('[1]Pricing Schedule'!$J$113),
IF(AND(I1735=110000,R1735&gt;504.6,R1735&lt;=672.8,M1735&lt;=10),('[1]Pricing Schedule'!$J$105),
IF(AND(I1735=110000,R1735&gt;504.6,R1735&lt;=672.8,M1735&gt;10),('[1]Pricing Schedule'!$J$113),
IF(AND(I1735=110000,R1735&gt;672.8,R1735&lt;=841,M1735&lt;=10),('[1]Pricing Schedule'!$J$105),
IF(AND(I1735=110000,R1735&gt;672.8,R1735&lt;=841,M1735&gt;10),('[1]Pricing Schedule'!$J$113),
IF(AND(I1735=110000,R1735&gt;1682,R1735&lt;=1850.2,M1735&lt;=10),('[1]Pricing Schedule'!$J$105),
IF(AND(I1735=110000,R1735&gt;1682,R1735&lt;=1850.2,M1735&gt;10),('[1]Pricing Schedule'!$J$113),
IF(AND(I1735=110000,R1735&gt;2018.4,R1735&lt;=2186.6,M1735&lt;=10),('[1]Pricing Schedule'!$J$105),
IF(AND(I1735=110000,R1735&gt;2018.4,R1735&lt;=2186.6,M1735&gt;10),('[1]Pricing Schedule'!$J$113),999999999)))))))))))))))))))))))))))))))))))))))</f>
        <v>7</v>
      </c>
      <c r="U1735" s="40">
        <f t="shared" si="168"/>
        <v>412540.47619047615</v>
      </c>
      <c r="V1735" s="41">
        <f t="shared" si="169"/>
        <v>2.4240045709800482</v>
      </c>
      <c r="Y1735" s="23">
        <v>90</v>
      </c>
      <c r="Z1735" s="23">
        <v>72</v>
      </c>
      <c r="AD1735" s="13"/>
      <c r="AE1735" s="13"/>
      <c r="AF1735" s="13"/>
      <c r="AR1735" s="35"/>
    </row>
    <row r="1736" spans="1:44">
      <c r="A1736" s="23">
        <v>1738</v>
      </c>
      <c r="B1736" s="23">
        <v>1738</v>
      </c>
      <c r="C1736" s="23" t="s">
        <v>2445</v>
      </c>
      <c r="D1736" s="23" t="s">
        <v>110</v>
      </c>
      <c r="E1736" s="23" t="s">
        <v>110</v>
      </c>
      <c r="F1736" s="23" t="s">
        <v>653</v>
      </c>
      <c r="G1736" s="23" t="s">
        <v>654</v>
      </c>
      <c r="H1736" s="23" t="s">
        <v>133</v>
      </c>
      <c r="I1736" s="13">
        <v>110000</v>
      </c>
      <c r="J1736" s="13">
        <v>38000</v>
      </c>
      <c r="K1736" s="13">
        <v>110000</v>
      </c>
      <c r="L1736" s="24">
        <v>3.6110000000000002</v>
      </c>
      <c r="M1736" s="37">
        <f t="shared" si="164"/>
        <v>4</v>
      </c>
      <c r="N1736" s="24">
        <v>1.05</v>
      </c>
      <c r="O1736" s="13">
        <v>3</v>
      </c>
      <c r="P1736" s="36">
        <f t="shared" si="165"/>
        <v>1.05</v>
      </c>
      <c r="Q1736" s="38">
        <f t="shared" si="166"/>
        <v>4.2</v>
      </c>
      <c r="R1736" s="37">
        <f t="shared" si="167"/>
        <v>4.2</v>
      </c>
      <c r="S1736" s="39">
        <f>IF(AND(I1736=38000,R1736&lt;=4.5,M1736&gt;8),'[1]Pricing Schedule'!$F$8+('[1]Pricing Schedule'!$F$9*M1736),
IF(AND(I1736=38000,R1736&lt;=4.5,M1736&lt;=8),'[1]Pricing Schedule'!$F$34+('[1]Pricing Schedule'!$F$36*M1736),
IF(AND(I1736=38000,R1736&gt;4.5,R1736&lt;=9,M1736&gt;8),'[1]Pricing Schedule'!$F$17+('[1]Pricing Schedule'!$F$18*M1736),
IF(AND(I1736=38000,R1736&gt;4.5,R1736&lt;=9,M1736&lt;=8),'[1]Pricing Schedule'!$F$34+('[1]Pricing Schedule'!$F$36*M1736),
IF(AND(I1736=38000,R1736&gt;9,R1736&lt;=12.8,M1736&gt;8),'[1]Pricing Schedule'!$F$26+('[1]Pricing Schedule'!$F$27*M1736),
IF(AND(I1736=38000,R1736&gt;9,R1736&lt;=12.8,M1736&lt;=8),'[1]Pricing Schedule'!$F$34+('[1]Pricing Schedule'!$F$36*M1736),
IF(AND(I1736=38000,R1736&gt;12.8,R1736&lt;=22.8),'[1]Pricing Schedule'!$F$34+('[1]Pricing Schedule'!$F$36*M1736),
IF(AND(I1736=38000,R1736&gt;22.8,R1736&lt;=30.2),'[1]Pricing Schedule'!$F$43+('[1]Pricing Schedule'!$F$45*M1736),
IF(AND(I1736=38000,R1736&gt;30.2,R1736&lt;=45.9),'[1]Pricing Schedule'!$F$52+('[1]Pricing Schedule'!$F$54*M1736),
IF(AND(I1736=38000,R1736&gt;45.9,R1736&lt;=123.4),'[1]Pricing Schedule'!$F$96+('[1]Pricing Schedule'!$F$97*M1736),
IF(AND(I1736=38000,R1736&gt;123.4,R1736&lt;=168.2,M1736&lt;=10),'[1]Pricing Schedule'!$F$103+('[1]Pricing Schedule'!$F$105*M1736),
IF(AND(I1736=38000,R1736&gt;123.4,R1736&lt;=168.2,M1736&gt;10),'[1]Pricing Schedule'!$F$111+('[1]Pricing Schedule'!$F$113*M1736),
IF(AND(I1736=38000,R1736&gt;157.4,R1736&lt;=336.4,M1736&lt;=10),('[1]Pricing Schedule'!$F$103+('[1]Pricing Schedule'!$F$105*M1736))*2,
IF(AND(I1736=38000,R1736&gt;157.4,R1736&lt;=336.4,M1736&gt;10),('[1]Pricing Schedule'!$F$111+('[1]Pricing Schedule'!$F$113*M1736))*2,
IF(AND(I1736=38000,R1736&gt;314.8,R1736&lt;=504.6,M1736&lt;=10),('[1]Pricing Schedule'!$F$103+('[1]Pricing Schedule'!$F$105*M1736))*3,
IF(AND(I1736=38000,R1736&gt;314.8,R1736&lt;=504.6,M1736&gt;10),('[1]Pricing Schedule'!$F$111+('[1]Pricing Schedule'!$F$113*M1736))*3,
IF(AND(I1736=38000,R1736&gt;472.2,R1736&lt;=672.8,M1736&lt;=10),('[1]Pricing Schedule'!$F$103+('[1]Pricing Schedule'!$F$105*M1736))*4,
IF(AND(I1736=38000,R1736&gt;472.2,R1736&lt;=672.8,M1736&gt;10),('[1]Pricing Schedule'!$F$111+('[1]Pricing Schedule'!$F$113*M1736))*4,
IF(AND(I1736=110000,R1736&lt;=12.8,M1736&gt;2),'[1]Pricing Schedule'!$F$62+('[1]Pricing Schedule'!$F$63*M1736),
IF(AND(I1736=110000,R1736&lt;=12.8,M1736&lt;=2),'[1]Pricing Schedule'!$F$96+('[1]Pricing Schedule'!$F$97*M1736),
IF(AND(I1736=110000,R1736&gt;12.8,R1736&lt;=22.8,M1736&gt;3),'[1]Pricing Schedule'!$F$71+('[1]Pricing Schedule'!$F$72*M1736),
IF(AND(I1736=110000,R1736&gt;12.8,R1736&lt;=22.8,M1736&lt;=3),'[1]Pricing Schedule'!$F$96+('[1]Pricing Schedule'!$F$97*M1736),
IF(AND(I1736=110000,R1736&gt;22.8,R1736&lt;=30.2),'[1]Pricing Schedule'!$F$80+('[1]Pricing Schedule'!$F$81*M1736),
IF(AND(I1736=110000,R1736&gt;30.2,R1736&lt;=45.9),'[1]Pricing Schedule'!$F$89+('[1]Pricing Schedule'!$F$90*M1736),
IF(AND(I1736=110000,R1736&gt;45.9,R1736&lt;=123.4),'[1]Pricing Schedule'!$F$96+('[1]Pricing Schedule'!$F$97*M1736),
IF(AND(I1736=110000,R1736&gt;123.4,R1736&lt;=168.2,M1736&lt;=10),'[1]Pricing Schedule'!$F$103+('[1]Pricing Schedule'!$F$105*M1736),
IF(AND(I1736=110000,R1736&gt;123.4,R1736&lt;=168.2,M1736&gt;10),'[1]Pricing Schedule'!$F$111+('[1]Pricing Schedule'!$F$113*M1736),
IF(AND(I1736=110000,R1736&gt;168.2,R1736&lt;=336.4,M1736&lt;=10),('[1]Pricing Schedule'!$F$103+('[1]Pricing Schedule'!$F$105*M1736))*2,
IF(AND(I1736=110000,R1736&gt;168.2,R1736&lt;=336.4,M1736&gt;10),('[1]Pricing Schedule'!$F$111+('[1]Pricing Schedule'!$F$113*M1736))*2,
IF(AND(I1736=110000,R1736&gt;336.4,R1736&lt;=504.6,M1736&lt;=10),('[1]Pricing Schedule'!$F$103+('[1]Pricing Schedule'!$F$105*M1736))*3,
IF(AND(I1736=110000,R1736&gt;336.4,R1736&lt;=504.6,M1736&gt;10),('[1]Pricing Schedule'!$F$111+('[1]Pricing Schedule'!$F$113*M1736))*3,
IF(AND(I1736=110000,R1736&gt;504.6,R1736&lt;=672.8,M1736&lt;=10),('[1]Pricing Schedule'!$F$103+('[1]Pricing Schedule'!$F$105*M1736))*4,
IF(AND(I1736=110000,R1736&gt;504.6,R1736&lt;=672.8,M1736&gt;10),('[1]Pricing Schedule'!$F$111+('[1]Pricing Schedule'!$F$113*M1736))*4,
IF(AND(I1736=110000,R1736&gt;672.8,R1736&lt;=841,M1736&lt;=10),('[1]Pricing Schedule'!$F$103+('[1]Pricing Schedule'!$F$105*M1736))*5,
IF(AND(I1736=110000,R1736&gt;672.8,R1736&lt;=841,M1736&gt;10),('[1]Pricing Schedule'!$F$111+('[1]Pricing Schedule'!$F$113*M1736))*5,
IF(AND(I1736=110000,R1736&gt;672.8,R1736&lt;=841,M1736&lt;=10),('[1]Pricing Schedule'!$F$103+('[1]Pricing Schedule'!$F$105*M1736))*5,
IF(AND(I1736=110000,R1736&gt;672.8,R1736&lt;=841,M1736&gt;10),('[1]Pricing Schedule'!$F$111+('[1]Pricing Schedule'!$F$113*M1736))*5,
IF(AND(I1736=110000,R1736&gt;1345.6,R1736&lt;=1513.8,M1736&lt;=10),('[1]Pricing Schedule'!$F$103+('[1]Pricing Schedule'!$F$105*M1736))*9,
IF(AND(I1736=110000,R1736&gt;1345.6,R1736&lt;=1513.8,M1736&gt;10),('[1]Pricing Schedule'!$F$111+('[1]Pricing Schedule'!$F$113*M1736))*9,
9999999999)))))))))))))))))))))))))))))))))))))))</f>
        <v>1627270</v>
      </c>
      <c r="T1736" s="21">
        <f>IF(AND(I1736=38000,R1736&lt;=4.5,M1736&gt;8),'[1]Pricing Schedule'!$J$9,
IF(AND(I1736=38000,R1736&lt;=4.5,M1736&lt;=8),'[1]Pricing Schedule'!$J$36,
IF(AND(I1736=38000,R1736&gt;4.5,R1736&lt;=9,M1736&gt;8),'[1]Pricing Schedule'!$J$18,
IF(AND(I1736=38000,R1736&gt;4.5,R1736&lt;=9,M1736&lt;=8),'[1]Pricing Schedule'!$J$36,
IF(AND(I1736=38000,R1736&gt;9,R1736&lt;=12.8,M1736&gt;8),'[1]Pricing Schedule'!$J$27,
IF(AND(I1736=38000,R1736&gt;9,R1736&lt;=12.8,M1736&lt;=8),'[1]Pricing Schedule'!$J$36,
IF(AND(I1736=38000,R1736&gt;12.8,R1736&lt;=22.8),'[1]Pricing Schedule'!$J$36,
IF(AND(I1736=38000,R1736&gt;22.8,R1736&lt;=30.2),'[1]Pricing Schedule'!$J$45,
IF(AND(I1736=38000,R1736&gt;30.2,R1736&lt;=45.9),'[1]Pricing Schedule'!$J$54,
IF(AND(I1736=38000,R1736&gt;45.9,R1736&lt;=123.4),'[1]Pricing Schedule'!$J$97,
IF(AND(I1736=38000,R1736&gt;123.4,R1736&lt;=168.2,M1736&lt;=10),'[1]Pricing Schedule'!$J$105,
IF(AND(I1736=38000,R1736&gt;123.4,R1736&lt;=168.2,M1736&gt;10),'[1]Pricing Schedule'!$J$113,
IF(AND(I1736=38000,R1736&gt;168.2,R1736&lt;=336.4,M1736&lt;=10),('[1]Pricing Schedule'!$J$105),
IF(AND(I1736=38000,R1736&gt;168.2,R1736&lt;=336.4,M1736&gt;10),('[1]Pricing Schedule'!$J$113),
IF(AND(I1736=38000,R1736&gt;336.4,R1736&lt;=504.6,M1736&lt;=10),('[1]Pricing Schedule'!$J$105),
IF(AND(I1736=38000,R1736&gt;336.4,R1736&lt;=504.6,M1736&gt;10),('[1]Pricing Schedule'!$J$113),
IF(AND(I1736=38000,R1736&gt;504.6,R1736&lt;=672.8,M1736&lt;=10),('[1]Pricing Schedule'!$J$105),
IF(AND(I1736=38000,R1736&gt;504.6,R1736&lt;=672.8,M1736&gt;10),('[1]Pricing Schedule'!$J$113),
IF(AND(I1736=110000,R1736&lt;=12.8,M1736&gt;2),'[1]Pricing Schedule'!$J$63,
IF(AND(I1736=110000,R1736&lt;=12.8,M1736&lt;=2),'[1]Pricing Schedule'!$J$97,
IF(AND(I1736=110000,R1736&gt;12.8,R1736&lt;=22.8,M1736&gt;3),'[1]Pricing Schedule'!$J$72,
IF(AND(I1736=110000,R1736&gt;12.8,R1736&lt;=22.8,M1736&lt;=3),'[1]Pricing Schedule'!$J$97,
IF(AND(I1736=110000,R1736&gt;22.8,R1736&lt;=30.2),'[1]Pricing Schedule'!$J$81,
IF(AND(I1736=110000,R1736&gt;30.2,R1736&lt;=45.9),'[1]Pricing Schedule'!$J$90,
IF(AND(I1736=110000,R1736&gt;45.9,R1736&lt;=123.4),'[1]Pricing Schedule'!$J$97,
IF(AND(I1736=110000,R1736&gt;123.4,R1736&lt;=168.2,M1736&lt;=10),'[1]Pricing Schedule'!$J$105,
IF(AND(I1736=110000,R1736&gt;123.4,R1736&lt;=168.2,M1736&gt;10),'[1]Pricing Schedule'!$J$113,
IF(AND(I1736=110000,R1736&gt;168.2,R1736&lt;=336.2,M1736&lt;=10),('[1]Pricing Schedule'!$J$105),
IF(AND(I1736=110000,R1736&gt;168.2,R1736&lt;=336.2,M1736&gt;10),('[1]Pricing Schedule'!$J$113),
IF(AND(I1736=110000,R1736&gt;336.4,R1736&lt;=504.6,M1736&lt;=10),('[1]Pricing Schedule'!$J$105),
IF(AND(I1736=110000,R1736&gt;336.4,R1736&lt;=504.6,M1736&gt;10),('[1]Pricing Schedule'!$J$113),
IF(AND(I1736=110000,R1736&gt;504.6,R1736&lt;=672.8,M1736&lt;=10),('[1]Pricing Schedule'!$J$105),
IF(AND(I1736=110000,R1736&gt;504.6,R1736&lt;=672.8,M1736&gt;10),('[1]Pricing Schedule'!$J$113),
IF(AND(I1736=110000,R1736&gt;672.8,R1736&lt;=841,M1736&lt;=10),('[1]Pricing Schedule'!$J$105),
IF(AND(I1736=110000,R1736&gt;672.8,R1736&lt;=841,M1736&gt;10),('[1]Pricing Schedule'!$J$113),
IF(AND(I1736=110000,R1736&gt;1682,R1736&lt;=1850.2,M1736&lt;=10),('[1]Pricing Schedule'!$J$105),
IF(AND(I1736=110000,R1736&gt;1682,R1736&lt;=1850.2,M1736&gt;10),('[1]Pricing Schedule'!$J$113),
IF(AND(I1736=110000,R1736&gt;2018.4,R1736&lt;=2186.6,M1736&lt;=10),('[1]Pricing Schedule'!$J$105),
IF(AND(I1736=110000,R1736&gt;2018.4,R1736&lt;=2186.6,M1736&gt;10),('[1]Pricing Schedule'!$J$113),999999999)))))))))))))))))))))))))))))))))))))))</f>
        <v>7</v>
      </c>
      <c r="U1736" s="40">
        <f t="shared" si="168"/>
        <v>387445.23809523811</v>
      </c>
      <c r="V1736" s="41">
        <f t="shared" si="169"/>
        <v>2.5810099123071155</v>
      </c>
      <c r="Y1736" s="23">
        <v>207</v>
      </c>
      <c r="Z1736" s="23">
        <v>162</v>
      </c>
      <c r="AD1736" s="13"/>
      <c r="AE1736" s="13"/>
      <c r="AF1736" s="13"/>
      <c r="AR1736" s="35"/>
    </row>
    <row r="1737" spans="1:44">
      <c r="A1737" s="23">
        <v>1739</v>
      </c>
      <c r="B1737" s="23">
        <v>1739</v>
      </c>
      <c r="C1737" s="23" t="s">
        <v>2446</v>
      </c>
      <c r="D1737" s="23" t="s">
        <v>110</v>
      </c>
      <c r="E1737" s="23" t="s">
        <v>110</v>
      </c>
      <c r="F1737" s="23" t="s">
        <v>498</v>
      </c>
      <c r="G1737" s="23" t="s">
        <v>499</v>
      </c>
      <c r="H1737" s="23" t="s">
        <v>133</v>
      </c>
      <c r="I1737" s="13">
        <v>110000</v>
      </c>
      <c r="L1737" s="24">
        <v>5.5369999999999999</v>
      </c>
      <c r="M1737" s="37">
        <f t="shared" si="164"/>
        <v>6</v>
      </c>
      <c r="N1737" s="24">
        <v>1.101</v>
      </c>
      <c r="O1737" s="13">
        <v>3</v>
      </c>
      <c r="P1737" s="36">
        <f t="shared" si="165"/>
        <v>1.101</v>
      </c>
      <c r="Q1737" s="38">
        <f t="shared" si="166"/>
        <v>4.2</v>
      </c>
      <c r="R1737" s="37">
        <f t="shared" si="167"/>
        <v>4.2</v>
      </c>
      <c r="S1737" s="39">
        <f>IF(AND(I1737=38000,R1737&lt;=4.5,M1737&gt;8),'[1]Pricing Schedule'!$F$8+('[1]Pricing Schedule'!$F$9*M1737),
IF(AND(I1737=38000,R1737&lt;=4.5,M1737&lt;=8),'[1]Pricing Schedule'!$F$34+('[1]Pricing Schedule'!$F$36*M1737),
IF(AND(I1737=38000,R1737&gt;4.5,R1737&lt;=9,M1737&gt;8),'[1]Pricing Schedule'!$F$17+('[1]Pricing Schedule'!$F$18*M1737),
IF(AND(I1737=38000,R1737&gt;4.5,R1737&lt;=9,M1737&lt;=8),'[1]Pricing Schedule'!$F$34+('[1]Pricing Schedule'!$F$36*M1737),
IF(AND(I1737=38000,R1737&gt;9,R1737&lt;=12.8,M1737&gt;8),'[1]Pricing Schedule'!$F$26+('[1]Pricing Schedule'!$F$27*M1737),
IF(AND(I1737=38000,R1737&gt;9,R1737&lt;=12.8,M1737&lt;=8),'[1]Pricing Schedule'!$F$34+('[1]Pricing Schedule'!$F$36*M1737),
IF(AND(I1737=38000,R1737&gt;12.8,R1737&lt;=22.8),'[1]Pricing Schedule'!$F$34+('[1]Pricing Schedule'!$F$36*M1737),
IF(AND(I1737=38000,R1737&gt;22.8,R1737&lt;=30.2),'[1]Pricing Schedule'!$F$43+('[1]Pricing Schedule'!$F$45*M1737),
IF(AND(I1737=38000,R1737&gt;30.2,R1737&lt;=45.9),'[1]Pricing Schedule'!$F$52+('[1]Pricing Schedule'!$F$54*M1737),
IF(AND(I1737=38000,R1737&gt;45.9,R1737&lt;=123.4),'[1]Pricing Schedule'!$F$96+('[1]Pricing Schedule'!$F$97*M1737),
IF(AND(I1737=38000,R1737&gt;123.4,R1737&lt;=168.2,M1737&lt;=10),'[1]Pricing Schedule'!$F$103+('[1]Pricing Schedule'!$F$105*M1737),
IF(AND(I1737=38000,R1737&gt;123.4,R1737&lt;=168.2,M1737&gt;10),'[1]Pricing Schedule'!$F$111+('[1]Pricing Schedule'!$F$113*M1737),
IF(AND(I1737=38000,R1737&gt;157.4,R1737&lt;=336.4,M1737&lt;=10),('[1]Pricing Schedule'!$F$103+('[1]Pricing Schedule'!$F$105*M1737))*2,
IF(AND(I1737=38000,R1737&gt;157.4,R1737&lt;=336.4,M1737&gt;10),('[1]Pricing Schedule'!$F$111+('[1]Pricing Schedule'!$F$113*M1737))*2,
IF(AND(I1737=38000,R1737&gt;314.8,R1737&lt;=504.6,M1737&lt;=10),('[1]Pricing Schedule'!$F$103+('[1]Pricing Schedule'!$F$105*M1737))*3,
IF(AND(I1737=38000,R1737&gt;314.8,R1737&lt;=504.6,M1737&gt;10),('[1]Pricing Schedule'!$F$111+('[1]Pricing Schedule'!$F$113*M1737))*3,
IF(AND(I1737=38000,R1737&gt;472.2,R1737&lt;=672.8,M1737&lt;=10),('[1]Pricing Schedule'!$F$103+('[1]Pricing Schedule'!$F$105*M1737))*4,
IF(AND(I1737=38000,R1737&gt;472.2,R1737&lt;=672.8,M1737&gt;10),('[1]Pricing Schedule'!$F$111+('[1]Pricing Schedule'!$F$113*M1737))*4,
IF(AND(I1737=110000,R1737&lt;=12.8,M1737&gt;2),'[1]Pricing Schedule'!$F$62+('[1]Pricing Schedule'!$F$63*M1737),
IF(AND(I1737=110000,R1737&lt;=12.8,M1737&lt;=2),'[1]Pricing Schedule'!$F$96+('[1]Pricing Schedule'!$F$97*M1737),
IF(AND(I1737=110000,R1737&gt;12.8,R1737&lt;=22.8,M1737&gt;3),'[1]Pricing Schedule'!$F$71+('[1]Pricing Schedule'!$F$72*M1737),
IF(AND(I1737=110000,R1737&gt;12.8,R1737&lt;=22.8,M1737&lt;=3),'[1]Pricing Schedule'!$F$96+('[1]Pricing Schedule'!$F$97*M1737),
IF(AND(I1737=110000,R1737&gt;22.8,R1737&lt;=30.2),'[1]Pricing Schedule'!$F$80+('[1]Pricing Schedule'!$F$81*M1737),
IF(AND(I1737=110000,R1737&gt;30.2,R1737&lt;=45.9),'[1]Pricing Schedule'!$F$89+('[1]Pricing Schedule'!$F$90*M1737),
IF(AND(I1737=110000,R1737&gt;45.9,R1737&lt;=123.4),'[1]Pricing Schedule'!$F$96+('[1]Pricing Schedule'!$F$97*M1737),
IF(AND(I1737=110000,R1737&gt;123.4,R1737&lt;=168.2,M1737&lt;=10),'[1]Pricing Schedule'!$F$103+('[1]Pricing Schedule'!$F$105*M1737),
IF(AND(I1737=110000,R1737&gt;123.4,R1737&lt;=168.2,M1737&gt;10),'[1]Pricing Schedule'!$F$111+('[1]Pricing Schedule'!$F$113*M1737),
IF(AND(I1737=110000,R1737&gt;168.2,R1737&lt;=336.4,M1737&lt;=10),('[1]Pricing Schedule'!$F$103+('[1]Pricing Schedule'!$F$105*M1737))*2,
IF(AND(I1737=110000,R1737&gt;168.2,R1737&lt;=336.4,M1737&gt;10),('[1]Pricing Schedule'!$F$111+('[1]Pricing Schedule'!$F$113*M1737))*2,
IF(AND(I1737=110000,R1737&gt;336.4,R1737&lt;=504.6,M1737&lt;=10),('[1]Pricing Schedule'!$F$103+('[1]Pricing Schedule'!$F$105*M1737))*3,
IF(AND(I1737=110000,R1737&gt;336.4,R1737&lt;=504.6,M1737&gt;10),('[1]Pricing Schedule'!$F$111+('[1]Pricing Schedule'!$F$113*M1737))*3,
IF(AND(I1737=110000,R1737&gt;504.6,R1737&lt;=672.8,M1737&lt;=10),('[1]Pricing Schedule'!$F$103+('[1]Pricing Schedule'!$F$105*M1737))*4,
IF(AND(I1737=110000,R1737&gt;504.6,R1737&lt;=672.8,M1737&gt;10),('[1]Pricing Schedule'!$F$111+('[1]Pricing Schedule'!$F$113*M1737))*4,
IF(AND(I1737=110000,R1737&gt;672.8,R1737&lt;=841,M1737&lt;=10),('[1]Pricing Schedule'!$F$103+('[1]Pricing Schedule'!$F$105*M1737))*5,
IF(AND(I1737=110000,R1737&gt;672.8,R1737&lt;=841,M1737&gt;10),('[1]Pricing Schedule'!$F$111+('[1]Pricing Schedule'!$F$113*M1737))*5,
IF(AND(I1737=110000,R1737&gt;672.8,R1737&lt;=841,M1737&lt;=10),('[1]Pricing Schedule'!$F$103+('[1]Pricing Schedule'!$F$105*M1737))*5,
IF(AND(I1737=110000,R1737&gt;672.8,R1737&lt;=841,M1737&gt;10),('[1]Pricing Schedule'!$F$111+('[1]Pricing Schedule'!$F$113*M1737))*5,
IF(AND(I1737=110000,R1737&gt;1345.6,R1737&lt;=1513.8,M1737&lt;=10),('[1]Pricing Schedule'!$F$103+('[1]Pricing Schedule'!$F$105*M1737))*9,
IF(AND(I1737=110000,R1737&gt;1345.6,R1737&lt;=1513.8,M1737&gt;10),('[1]Pricing Schedule'!$F$111+('[1]Pricing Schedule'!$F$113*M1737))*9,
9999999999)))))))))))))))))))))))))))))))))))))))</f>
        <v>1732670</v>
      </c>
      <c r="T1737" s="21">
        <f>IF(AND(I1737=38000,R1737&lt;=4.5,M1737&gt;8),'[1]Pricing Schedule'!$J$9,
IF(AND(I1737=38000,R1737&lt;=4.5,M1737&lt;=8),'[1]Pricing Schedule'!$J$36,
IF(AND(I1737=38000,R1737&gt;4.5,R1737&lt;=9,M1737&gt;8),'[1]Pricing Schedule'!$J$18,
IF(AND(I1737=38000,R1737&gt;4.5,R1737&lt;=9,M1737&lt;=8),'[1]Pricing Schedule'!$J$36,
IF(AND(I1737=38000,R1737&gt;9,R1737&lt;=12.8,M1737&gt;8),'[1]Pricing Schedule'!$J$27,
IF(AND(I1737=38000,R1737&gt;9,R1737&lt;=12.8,M1737&lt;=8),'[1]Pricing Schedule'!$J$36,
IF(AND(I1737=38000,R1737&gt;12.8,R1737&lt;=22.8),'[1]Pricing Schedule'!$J$36,
IF(AND(I1737=38000,R1737&gt;22.8,R1737&lt;=30.2),'[1]Pricing Schedule'!$J$45,
IF(AND(I1737=38000,R1737&gt;30.2,R1737&lt;=45.9),'[1]Pricing Schedule'!$J$54,
IF(AND(I1737=38000,R1737&gt;45.9,R1737&lt;=123.4),'[1]Pricing Schedule'!$J$97,
IF(AND(I1737=38000,R1737&gt;123.4,R1737&lt;=168.2,M1737&lt;=10),'[1]Pricing Schedule'!$J$105,
IF(AND(I1737=38000,R1737&gt;123.4,R1737&lt;=168.2,M1737&gt;10),'[1]Pricing Schedule'!$J$113,
IF(AND(I1737=38000,R1737&gt;168.2,R1737&lt;=336.4,M1737&lt;=10),('[1]Pricing Schedule'!$J$105),
IF(AND(I1737=38000,R1737&gt;168.2,R1737&lt;=336.4,M1737&gt;10),('[1]Pricing Schedule'!$J$113),
IF(AND(I1737=38000,R1737&gt;336.4,R1737&lt;=504.6,M1737&lt;=10),('[1]Pricing Schedule'!$J$105),
IF(AND(I1737=38000,R1737&gt;336.4,R1737&lt;=504.6,M1737&gt;10),('[1]Pricing Schedule'!$J$113),
IF(AND(I1737=38000,R1737&gt;504.6,R1737&lt;=672.8,M1737&lt;=10),('[1]Pricing Schedule'!$J$105),
IF(AND(I1737=38000,R1737&gt;504.6,R1737&lt;=672.8,M1737&gt;10),('[1]Pricing Schedule'!$J$113),
IF(AND(I1737=110000,R1737&lt;=12.8,M1737&gt;2),'[1]Pricing Schedule'!$J$63,
IF(AND(I1737=110000,R1737&lt;=12.8,M1737&lt;=2),'[1]Pricing Schedule'!$J$97,
IF(AND(I1737=110000,R1737&gt;12.8,R1737&lt;=22.8,M1737&gt;3),'[1]Pricing Schedule'!$J$72,
IF(AND(I1737=110000,R1737&gt;12.8,R1737&lt;=22.8,M1737&lt;=3),'[1]Pricing Schedule'!$J$97,
IF(AND(I1737=110000,R1737&gt;22.8,R1737&lt;=30.2),'[1]Pricing Schedule'!$J$81,
IF(AND(I1737=110000,R1737&gt;30.2,R1737&lt;=45.9),'[1]Pricing Schedule'!$J$90,
IF(AND(I1737=110000,R1737&gt;45.9,R1737&lt;=123.4),'[1]Pricing Schedule'!$J$97,
IF(AND(I1737=110000,R1737&gt;123.4,R1737&lt;=168.2,M1737&lt;=10),'[1]Pricing Schedule'!$J$105,
IF(AND(I1737=110000,R1737&gt;123.4,R1737&lt;=168.2,M1737&gt;10),'[1]Pricing Schedule'!$J$113,
IF(AND(I1737=110000,R1737&gt;168.2,R1737&lt;=336.2,M1737&lt;=10),('[1]Pricing Schedule'!$J$105),
IF(AND(I1737=110000,R1737&gt;168.2,R1737&lt;=336.2,M1737&gt;10),('[1]Pricing Schedule'!$J$113),
IF(AND(I1737=110000,R1737&gt;336.4,R1737&lt;=504.6,M1737&lt;=10),('[1]Pricing Schedule'!$J$105),
IF(AND(I1737=110000,R1737&gt;336.4,R1737&lt;=504.6,M1737&gt;10),('[1]Pricing Schedule'!$J$113),
IF(AND(I1737=110000,R1737&gt;504.6,R1737&lt;=672.8,M1737&lt;=10),('[1]Pricing Schedule'!$J$105),
IF(AND(I1737=110000,R1737&gt;504.6,R1737&lt;=672.8,M1737&gt;10),('[1]Pricing Schedule'!$J$113),
IF(AND(I1737=110000,R1737&gt;672.8,R1737&lt;=841,M1737&lt;=10),('[1]Pricing Schedule'!$J$105),
IF(AND(I1737=110000,R1737&gt;672.8,R1737&lt;=841,M1737&gt;10),('[1]Pricing Schedule'!$J$113),
IF(AND(I1737=110000,R1737&gt;1682,R1737&lt;=1850.2,M1737&lt;=10),('[1]Pricing Schedule'!$J$105),
IF(AND(I1737=110000,R1737&gt;1682,R1737&lt;=1850.2,M1737&gt;10),('[1]Pricing Schedule'!$J$113),
IF(AND(I1737=110000,R1737&gt;2018.4,R1737&lt;=2186.6,M1737&lt;=10),('[1]Pricing Schedule'!$J$105),
IF(AND(I1737=110000,R1737&gt;2018.4,R1737&lt;=2186.6,M1737&gt;10),('[1]Pricing Schedule'!$J$113),999999999)))))))))))))))))))))))))))))))))))))))</f>
        <v>7</v>
      </c>
      <c r="U1737" s="40">
        <f t="shared" si="168"/>
        <v>412540.47619047615</v>
      </c>
      <c r="V1737" s="41">
        <f t="shared" si="169"/>
        <v>2.4240045709800482</v>
      </c>
      <c r="Y1737" s="23">
        <v>657</v>
      </c>
      <c r="Z1737" s="23">
        <v>72</v>
      </c>
      <c r="AD1737" s="13"/>
      <c r="AE1737" s="13"/>
      <c r="AF1737" s="13"/>
      <c r="AR1737" s="35"/>
    </row>
    <row r="1738" spans="1:44">
      <c r="A1738" s="23">
        <v>1740</v>
      </c>
      <c r="B1738" s="23">
        <v>1740</v>
      </c>
      <c r="C1738" s="23" t="s">
        <v>2447</v>
      </c>
      <c r="D1738" s="23" t="s">
        <v>149</v>
      </c>
      <c r="E1738" s="23" t="s">
        <v>110</v>
      </c>
      <c r="F1738" s="23" t="s">
        <v>2448</v>
      </c>
      <c r="G1738" s="23" t="s">
        <v>2449</v>
      </c>
      <c r="H1738" s="23" t="s">
        <v>113</v>
      </c>
      <c r="I1738" s="13">
        <v>38000</v>
      </c>
      <c r="J1738" s="13">
        <v>38000</v>
      </c>
      <c r="K1738" s="23" t="s">
        <v>119</v>
      </c>
      <c r="L1738" s="24">
        <v>6.2119999999999997</v>
      </c>
      <c r="M1738" s="37">
        <f t="shared" si="164"/>
        <v>7</v>
      </c>
      <c r="N1738" s="24">
        <v>0.64600000000000002</v>
      </c>
      <c r="O1738" s="13">
        <v>3</v>
      </c>
      <c r="P1738" s="36">
        <f t="shared" si="165"/>
        <v>0.64600000000000002</v>
      </c>
      <c r="Q1738" s="38">
        <f t="shared" si="166"/>
        <v>4.2</v>
      </c>
      <c r="R1738" s="37">
        <f t="shared" si="167"/>
        <v>4.2</v>
      </c>
      <c r="S1738" s="39">
        <f>IF(AND(I1738=38000,R1738&lt;=4.5,M1738&gt;8),'[1]Pricing Schedule'!$F$8+('[1]Pricing Schedule'!$F$9*M1738),
IF(AND(I1738=38000,R1738&lt;=4.5,M1738&lt;=8),'[1]Pricing Schedule'!$F$34+('[1]Pricing Schedule'!$F$36*M1738),
IF(AND(I1738=38000,R1738&gt;4.5,R1738&lt;=9,M1738&gt;8),'[1]Pricing Schedule'!$F$17+('[1]Pricing Schedule'!$F$18*M1738),
IF(AND(I1738=38000,R1738&gt;4.5,R1738&lt;=9,M1738&lt;=8),'[1]Pricing Schedule'!$F$34+('[1]Pricing Schedule'!$F$36*M1738),
IF(AND(I1738=38000,R1738&gt;9,R1738&lt;=12.8,M1738&gt;8),'[1]Pricing Schedule'!$F$26+('[1]Pricing Schedule'!$F$27*M1738),
IF(AND(I1738=38000,R1738&gt;9,R1738&lt;=12.8,M1738&lt;=8),'[1]Pricing Schedule'!$F$34+('[1]Pricing Schedule'!$F$36*M1738),
IF(AND(I1738=38000,R1738&gt;12.8,R1738&lt;=22.8),'[1]Pricing Schedule'!$F$34+('[1]Pricing Schedule'!$F$36*M1738),
IF(AND(I1738=38000,R1738&gt;22.8,R1738&lt;=30.2),'[1]Pricing Schedule'!$F$43+('[1]Pricing Schedule'!$F$45*M1738),
IF(AND(I1738=38000,R1738&gt;30.2,R1738&lt;=45.9),'[1]Pricing Schedule'!$F$52+('[1]Pricing Schedule'!$F$54*M1738),
IF(AND(I1738=38000,R1738&gt;45.9,R1738&lt;=123.4),'[1]Pricing Schedule'!$F$96+('[1]Pricing Schedule'!$F$97*M1738),
IF(AND(I1738=38000,R1738&gt;123.4,R1738&lt;=168.2,M1738&lt;=10),'[1]Pricing Schedule'!$F$103+('[1]Pricing Schedule'!$F$105*M1738),
IF(AND(I1738=38000,R1738&gt;123.4,R1738&lt;=168.2,M1738&gt;10),'[1]Pricing Schedule'!$F$111+('[1]Pricing Schedule'!$F$113*M1738),
IF(AND(I1738=38000,R1738&gt;157.4,R1738&lt;=336.4,M1738&lt;=10),('[1]Pricing Schedule'!$F$103+('[1]Pricing Schedule'!$F$105*M1738))*2,
IF(AND(I1738=38000,R1738&gt;157.4,R1738&lt;=336.4,M1738&gt;10),('[1]Pricing Schedule'!$F$111+('[1]Pricing Schedule'!$F$113*M1738))*2,
IF(AND(I1738=38000,R1738&gt;314.8,R1738&lt;=504.6,M1738&lt;=10),('[1]Pricing Schedule'!$F$103+('[1]Pricing Schedule'!$F$105*M1738))*3,
IF(AND(I1738=38000,R1738&gt;314.8,R1738&lt;=504.6,M1738&gt;10),('[1]Pricing Schedule'!$F$111+('[1]Pricing Schedule'!$F$113*M1738))*3,
IF(AND(I1738=38000,R1738&gt;472.2,R1738&lt;=672.8,M1738&lt;=10),('[1]Pricing Schedule'!$F$103+('[1]Pricing Schedule'!$F$105*M1738))*4,
IF(AND(I1738=38000,R1738&gt;472.2,R1738&lt;=672.8,M1738&gt;10),('[1]Pricing Schedule'!$F$111+('[1]Pricing Schedule'!$F$113*M1738))*4,
IF(AND(I1738=110000,R1738&lt;=12.8,M1738&gt;2),'[1]Pricing Schedule'!$F$62+('[1]Pricing Schedule'!$F$63*M1738),
IF(AND(I1738=110000,R1738&lt;=12.8,M1738&lt;=2),'[1]Pricing Schedule'!$F$96+('[1]Pricing Schedule'!$F$97*M1738),
IF(AND(I1738=110000,R1738&gt;12.8,R1738&lt;=22.8,M1738&gt;3),'[1]Pricing Schedule'!$F$71+('[1]Pricing Schedule'!$F$72*M1738),
IF(AND(I1738=110000,R1738&gt;12.8,R1738&lt;=22.8,M1738&lt;=3),'[1]Pricing Schedule'!$F$96+('[1]Pricing Schedule'!$F$97*M1738),
IF(AND(I1738=110000,R1738&gt;22.8,R1738&lt;=30.2),'[1]Pricing Schedule'!$F$80+('[1]Pricing Schedule'!$F$81*M1738),
IF(AND(I1738=110000,R1738&gt;30.2,R1738&lt;=45.9),'[1]Pricing Schedule'!$F$89+('[1]Pricing Schedule'!$F$90*M1738),
IF(AND(I1738=110000,R1738&gt;45.9,R1738&lt;=123.4),'[1]Pricing Schedule'!$F$96+('[1]Pricing Schedule'!$F$97*M1738),
IF(AND(I1738=110000,R1738&gt;123.4,R1738&lt;=168.2,M1738&lt;=10),'[1]Pricing Schedule'!$F$103+('[1]Pricing Schedule'!$F$105*M1738),
IF(AND(I1738=110000,R1738&gt;123.4,R1738&lt;=168.2,M1738&gt;10),'[1]Pricing Schedule'!$F$111+('[1]Pricing Schedule'!$F$113*M1738),
IF(AND(I1738=110000,R1738&gt;168.2,R1738&lt;=336.4,M1738&lt;=10),('[1]Pricing Schedule'!$F$103+('[1]Pricing Schedule'!$F$105*M1738))*2,
IF(AND(I1738=110000,R1738&gt;168.2,R1738&lt;=336.4,M1738&gt;10),('[1]Pricing Schedule'!$F$111+('[1]Pricing Schedule'!$F$113*M1738))*2,
IF(AND(I1738=110000,R1738&gt;336.4,R1738&lt;=504.6,M1738&lt;=10),('[1]Pricing Schedule'!$F$103+('[1]Pricing Schedule'!$F$105*M1738))*3,
IF(AND(I1738=110000,R1738&gt;336.4,R1738&lt;=504.6,M1738&gt;10),('[1]Pricing Schedule'!$F$111+('[1]Pricing Schedule'!$F$113*M1738))*3,
IF(AND(I1738=110000,R1738&gt;504.6,R1738&lt;=672.8,M1738&lt;=10),('[1]Pricing Schedule'!$F$103+('[1]Pricing Schedule'!$F$105*M1738))*4,
IF(AND(I1738=110000,R1738&gt;504.6,R1738&lt;=672.8,M1738&gt;10),('[1]Pricing Schedule'!$F$111+('[1]Pricing Schedule'!$F$113*M1738))*4,
IF(AND(I1738=110000,R1738&gt;672.8,R1738&lt;=841,M1738&lt;=10),('[1]Pricing Schedule'!$F$103+('[1]Pricing Schedule'!$F$105*M1738))*5,
IF(AND(I1738=110000,R1738&gt;672.8,R1738&lt;=841,M1738&gt;10),('[1]Pricing Schedule'!$F$111+('[1]Pricing Schedule'!$F$113*M1738))*5,
IF(AND(I1738=110000,R1738&gt;672.8,R1738&lt;=841,M1738&lt;=10),('[1]Pricing Schedule'!$F$103+('[1]Pricing Schedule'!$F$105*M1738))*5,
IF(AND(I1738=110000,R1738&gt;672.8,R1738&lt;=841,M1738&gt;10),('[1]Pricing Schedule'!$F$111+('[1]Pricing Schedule'!$F$113*M1738))*5,
IF(AND(I1738=110000,R1738&gt;1345.6,R1738&lt;=1513.8,M1738&lt;=10),('[1]Pricing Schedule'!$F$103+('[1]Pricing Schedule'!$F$105*M1738))*9,
IF(AND(I1738=110000,R1738&gt;1345.6,R1738&lt;=1513.8,M1738&gt;10),('[1]Pricing Schedule'!$F$111+('[1]Pricing Schedule'!$F$113*M1738))*9,
9999999999)))))))))))))))))))))))))))))))))))))))</f>
        <v>839680</v>
      </c>
      <c r="T1738" s="21">
        <f>IF(AND(I1738=38000,R1738&lt;=4.5,M1738&gt;8),'[1]Pricing Schedule'!$J$9,
IF(AND(I1738=38000,R1738&lt;=4.5,M1738&lt;=8),'[1]Pricing Schedule'!$J$36,
IF(AND(I1738=38000,R1738&gt;4.5,R1738&lt;=9,M1738&gt;8),'[1]Pricing Schedule'!$J$18,
IF(AND(I1738=38000,R1738&gt;4.5,R1738&lt;=9,M1738&lt;=8),'[1]Pricing Schedule'!$J$36,
IF(AND(I1738=38000,R1738&gt;9,R1738&lt;=12.8,M1738&gt;8),'[1]Pricing Schedule'!$J$27,
IF(AND(I1738=38000,R1738&gt;9,R1738&lt;=12.8,M1738&lt;=8),'[1]Pricing Schedule'!$J$36,
IF(AND(I1738=38000,R1738&gt;12.8,R1738&lt;=22.8),'[1]Pricing Schedule'!$J$36,
IF(AND(I1738=38000,R1738&gt;22.8,R1738&lt;=30.2),'[1]Pricing Schedule'!$J$45,
IF(AND(I1738=38000,R1738&gt;30.2,R1738&lt;=45.9),'[1]Pricing Schedule'!$J$54,
IF(AND(I1738=38000,R1738&gt;45.9,R1738&lt;=123.4),'[1]Pricing Schedule'!$J$97,
IF(AND(I1738=38000,R1738&gt;123.4,R1738&lt;=168.2,M1738&lt;=10),'[1]Pricing Schedule'!$J$105,
IF(AND(I1738=38000,R1738&gt;123.4,R1738&lt;=168.2,M1738&gt;10),'[1]Pricing Schedule'!$J$113,
IF(AND(I1738=38000,R1738&gt;168.2,R1738&lt;=336.4,M1738&lt;=10),('[1]Pricing Schedule'!$J$105),
IF(AND(I1738=38000,R1738&gt;168.2,R1738&lt;=336.4,M1738&gt;10),('[1]Pricing Schedule'!$J$113),
IF(AND(I1738=38000,R1738&gt;336.4,R1738&lt;=504.6,M1738&lt;=10),('[1]Pricing Schedule'!$J$105),
IF(AND(I1738=38000,R1738&gt;336.4,R1738&lt;=504.6,M1738&gt;10),('[1]Pricing Schedule'!$J$113),
IF(AND(I1738=38000,R1738&gt;504.6,R1738&lt;=672.8,M1738&lt;=10),('[1]Pricing Schedule'!$J$105),
IF(AND(I1738=38000,R1738&gt;504.6,R1738&lt;=672.8,M1738&gt;10),('[1]Pricing Schedule'!$J$113),
IF(AND(I1738=110000,R1738&lt;=12.8,M1738&gt;2),'[1]Pricing Schedule'!$J$63,
IF(AND(I1738=110000,R1738&lt;=12.8,M1738&lt;=2),'[1]Pricing Schedule'!$J$97,
IF(AND(I1738=110000,R1738&gt;12.8,R1738&lt;=22.8,M1738&gt;3),'[1]Pricing Schedule'!$J$72,
IF(AND(I1738=110000,R1738&gt;12.8,R1738&lt;=22.8,M1738&lt;=3),'[1]Pricing Schedule'!$J$97,
IF(AND(I1738=110000,R1738&gt;22.8,R1738&lt;=30.2),'[1]Pricing Schedule'!$J$81,
IF(AND(I1738=110000,R1738&gt;30.2,R1738&lt;=45.9),'[1]Pricing Schedule'!$J$90,
IF(AND(I1738=110000,R1738&gt;45.9,R1738&lt;=123.4),'[1]Pricing Schedule'!$J$97,
IF(AND(I1738=110000,R1738&gt;123.4,R1738&lt;=168.2,M1738&lt;=10),'[1]Pricing Schedule'!$J$105,
IF(AND(I1738=110000,R1738&gt;123.4,R1738&lt;=168.2,M1738&gt;10),'[1]Pricing Schedule'!$J$113,
IF(AND(I1738=110000,R1738&gt;168.2,R1738&lt;=336.2,M1738&lt;=10),('[1]Pricing Schedule'!$J$105),
IF(AND(I1738=110000,R1738&gt;168.2,R1738&lt;=336.2,M1738&gt;10),('[1]Pricing Schedule'!$J$113),
IF(AND(I1738=110000,R1738&gt;336.4,R1738&lt;=504.6,M1738&lt;=10),('[1]Pricing Schedule'!$J$105),
IF(AND(I1738=110000,R1738&gt;336.4,R1738&lt;=504.6,M1738&gt;10),('[1]Pricing Schedule'!$J$113),
IF(AND(I1738=110000,R1738&gt;504.6,R1738&lt;=672.8,M1738&lt;=10),('[1]Pricing Schedule'!$J$105),
IF(AND(I1738=110000,R1738&gt;504.6,R1738&lt;=672.8,M1738&gt;10),('[1]Pricing Schedule'!$J$113),
IF(AND(I1738=110000,R1738&gt;672.8,R1738&lt;=841,M1738&lt;=10),('[1]Pricing Schedule'!$J$105),
IF(AND(I1738=110000,R1738&gt;672.8,R1738&lt;=841,M1738&gt;10),('[1]Pricing Schedule'!$J$113),
IF(AND(I1738=110000,R1738&gt;1682,R1738&lt;=1850.2,M1738&lt;=10),('[1]Pricing Schedule'!$J$105),
IF(AND(I1738=110000,R1738&gt;1682,R1738&lt;=1850.2,M1738&gt;10),('[1]Pricing Schedule'!$J$113),
IF(AND(I1738=110000,R1738&gt;2018.4,R1738&lt;=2186.6,M1738&lt;=10),('[1]Pricing Schedule'!$J$105),
IF(AND(I1738=110000,R1738&gt;2018.4,R1738&lt;=2186.6,M1738&gt;10),('[1]Pricing Schedule'!$J$113),999999999)))))))))))))))))))))))))))))))))))))))</f>
        <v>4</v>
      </c>
      <c r="U1738" s="40">
        <f t="shared" si="168"/>
        <v>199923.80952380953</v>
      </c>
      <c r="V1738" s="41">
        <f t="shared" si="169"/>
        <v>5.0019054878048781</v>
      </c>
      <c r="Y1738" s="23">
        <v>419</v>
      </c>
      <c r="Z1738" s="23">
        <v>327</v>
      </c>
      <c r="AD1738" s="13"/>
      <c r="AE1738" s="13"/>
      <c r="AF1738" s="13"/>
      <c r="AR1738" s="35"/>
    </row>
    <row r="1739" spans="1:44">
      <c r="A1739" s="23">
        <v>1741</v>
      </c>
      <c r="B1739" s="23">
        <v>1741</v>
      </c>
      <c r="C1739" s="23" t="s">
        <v>2450</v>
      </c>
      <c r="D1739" s="23" t="s">
        <v>149</v>
      </c>
      <c r="E1739" s="23" t="s">
        <v>149</v>
      </c>
      <c r="F1739" s="23" t="s">
        <v>658</v>
      </c>
      <c r="G1739" s="23" t="s">
        <v>659</v>
      </c>
      <c r="H1739" s="23" t="s">
        <v>113</v>
      </c>
      <c r="I1739" s="13">
        <v>38000</v>
      </c>
      <c r="J1739" s="23" t="s">
        <v>119</v>
      </c>
      <c r="K1739" s="13">
        <v>38000</v>
      </c>
      <c r="L1739" s="24">
        <v>7.1369999999999996</v>
      </c>
      <c r="M1739" s="37">
        <f t="shared" si="164"/>
        <v>8</v>
      </c>
      <c r="N1739" s="24">
        <v>2.3159999999999998</v>
      </c>
      <c r="O1739" s="13">
        <v>3</v>
      </c>
      <c r="P1739" s="36">
        <f t="shared" si="165"/>
        <v>1.7369999999999999</v>
      </c>
      <c r="Q1739" s="38">
        <f t="shared" si="166"/>
        <v>8.4</v>
      </c>
      <c r="R1739" s="37">
        <f t="shared" si="167"/>
        <v>8.4</v>
      </c>
      <c r="S1739" s="39">
        <f>IF(AND(I1739=38000,R1739&lt;=4.5,M1739&gt;8),'[1]Pricing Schedule'!$F$8+('[1]Pricing Schedule'!$F$9*M1739),
IF(AND(I1739=38000,R1739&lt;=4.5,M1739&lt;=8),'[1]Pricing Schedule'!$F$34+('[1]Pricing Schedule'!$F$36*M1739),
IF(AND(I1739=38000,R1739&gt;4.5,R1739&lt;=9,M1739&gt;8),'[1]Pricing Schedule'!$F$17+('[1]Pricing Schedule'!$F$18*M1739),
IF(AND(I1739=38000,R1739&gt;4.5,R1739&lt;=9,M1739&lt;=8),'[1]Pricing Schedule'!$F$34+('[1]Pricing Schedule'!$F$36*M1739),
IF(AND(I1739=38000,R1739&gt;9,R1739&lt;=12.8,M1739&gt;8),'[1]Pricing Schedule'!$F$26+('[1]Pricing Schedule'!$F$27*M1739),
IF(AND(I1739=38000,R1739&gt;9,R1739&lt;=12.8,M1739&lt;=8),'[1]Pricing Schedule'!$F$34+('[1]Pricing Schedule'!$F$36*M1739),
IF(AND(I1739=38000,R1739&gt;12.8,R1739&lt;=22.8),'[1]Pricing Schedule'!$F$34+('[1]Pricing Schedule'!$F$36*M1739),
IF(AND(I1739=38000,R1739&gt;22.8,R1739&lt;=30.2),'[1]Pricing Schedule'!$F$43+('[1]Pricing Schedule'!$F$45*M1739),
IF(AND(I1739=38000,R1739&gt;30.2,R1739&lt;=45.9),'[1]Pricing Schedule'!$F$52+('[1]Pricing Schedule'!$F$54*M1739),
IF(AND(I1739=38000,R1739&gt;45.9,R1739&lt;=123.4),'[1]Pricing Schedule'!$F$96+('[1]Pricing Schedule'!$F$97*M1739),
IF(AND(I1739=38000,R1739&gt;123.4,R1739&lt;=168.2,M1739&lt;=10),'[1]Pricing Schedule'!$F$103+('[1]Pricing Schedule'!$F$105*M1739),
IF(AND(I1739=38000,R1739&gt;123.4,R1739&lt;=168.2,M1739&gt;10),'[1]Pricing Schedule'!$F$111+('[1]Pricing Schedule'!$F$113*M1739),
IF(AND(I1739=38000,R1739&gt;157.4,R1739&lt;=336.4,M1739&lt;=10),('[1]Pricing Schedule'!$F$103+('[1]Pricing Schedule'!$F$105*M1739))*2,
IF(AND(I1739=38000,R1739&gt;157.4,R1739&lt;=336.4,M1739&gt;10),('[1]Pricing Schedule'!$F$111+('[1]Pricing Schedule'!$F$113*M1739))*2,
IF(AND(I1739=38000,R1739&gt;314.8,R1739&lt;=504.6,M1739&lt;=10),('[1]Pricing Schedule'!$F$103+('[1]Pricing Schedule'!$F$105*M1739))*3,
IF(AND(I1739=38000,R1739&gt;314.8,R1739&lt;=504.6,M1739&gt;10),('[1]Pricing Schedule'!$F$111+('[1]Pricing Schedule'!$F$113*M1739))*3,
IF(AND(I1739=38000,R1739&gt;472.2,R1739&lt;=672.8,M1739&lt;=10),('[1]Pricing Schedule'!$F$103+('[1]Pricing Schedule'!$F$105*M1739))*4,
IF(AND(I1739=38000,R1739&gt;472.2,R1739&lt;=672.8,M1739&gt;10),('[1]Pricing Schedule'!$F$111+('[1]Pricing Schedule'!$F$113*M1739))*4,
IF(AND(I1739=110000,R1739&lt;=12.8,M1739&gt;2),'[1]Pricing Schedule'!$F$62+('[1]Pricing Schedule'!$F$63*M1739),
IF(AND(I1739=110000,R1739&lt;=12.8,M1739&lt;=2),'[1]Pricing Schedule'!$F$96+('[1]Pricing Schedule'!$F$97*M1739),
IF(AND(I1739=110000,R1739&gt;12.8,R1739&lt;=22.8,M1739&gt;3),'[1]Pricing Schedule'!$F$71+('[1]Pricing Schedule'!$F$72*M1739),
IF(AND(I1739=110000,R1739&gt;12.8,R1739&lt;=22.8,M1739&lt;=3),'[1]Pricing Schedule'!$F$96+('[1]Pricing Schedule'!$F$97*M1739),
IF(AND(I1739=110000,R1739&gt;22.8,R1739&lt;=30.2),'[1]Pricing Schedule'!$F$80+('[1]Pricing Schedule'!$F$81*M1739),
IF(AND(I1739=110000,R1739&gt;30.2,R1739&lt;=45.9),'[1]Pricing Schedule'!$F$89+('[1]Pricing Schedule'!$F$90*M1739),
IF(AND(I1739=110000,R1739&gt;45.9,R1739&lt;=123.4),'[1]Pricing Schedule'!$F$96+('[1]Pricing Schedule'!$F$97*M1739),
IF(AND(I1739=110000,R1739&gt;123.4,R1739&lt;=168.2,M1739&lt;=10),'[1]Pricing Schedule'!$F$103+('[1]Pricing Schedule'!$F$105*M1739),
IF(AND(I1739=110000,R1739&gt;123.4,R1739&lt;=168.2,M1739&gt;10),'[1]Pricing Schedule'!$F$111+('[1]Pricing Schedule'!$F$113*M1739),
IF(AND(I1739=110000,R1739&gt;168.2,R1739&lt;=336.4,M1739&lt;=10),('[1]Pricing Schedule'!$F$103+('[1]Pricing Schedule'!$F$105*M1739))*2,
IF(AND(I1739=110000,R1739&gt;168.2,R1739&lt;=336.4,M1739&gt;10),('[1]Pricing Schedule'!$F$111+('[1]Pricing Schedule'!$F$113*M1739))*2,
IF(AND(I1739=110000,R1739&gt;336.4,R1739&lt;=504.6,M1739&lt;=10),('[1]Pricing Schedule'!$F$103+('[1]Pricing Schedule'!$F$105*M1739))*3,
IF(AND(I1739=110000,R1739&gt;336.4,R1739&lt;=504.6,M1739&gt;10),('[1]Pricing Schedule'!$F$111+('[1]Pricing Schedule'!$F$113*M1739))*3,
IF(AND(I1739=110000,R1739&gt;504.6,R1739&lt;=672.8,M1739&lt;=10),('[1]Pricing Schedule'!$F$103+('[1]Pricing Schedule'!$F$105*M1739))*4,
IF(AND(I1739=110000,R1739&gt;504.6,R1739&lt;=672.8,M1739&gt;10),('[1]Pricing Schedule'!$F$111+('[1]Pricing Schedule'!$F$113*M1739))*4,
IF(AND(I1739=110000,R1739&gt;672.8,R1739&lt;=841,M1739&lt;=10),('[1]Pricing Schedule'!$F$103+('[1]Pricing Schedule'!$F$105*M1739))*5,
IF(AND(I1739=110000,R1739&gt;672.8,R1739&lt;=841,M1739&gt;10),('[1]Pricing Schedule'!$F$111+('[1]Pricing Schedule'!$F$113*M1739))*5,
IF(AND(I1739=110000,R1739&gt;672.8,R1739&lt;=841,M1739&lt;=10),('[1]Pricing Schedule'!$F$103+('[1]Pricing Schedule'!$F$105*M1739))*5,
IF(AND(I1739=110000,R1739&gt;672.8,R1739&lt;=841,M1739&gt;10),('[1]Pricing Schedule'!$F$111+('[1]Pricing Schedule'!$F$113*M1739))*5,
IF(AND(I1739=110000,R1739&gt;1345.6,R1739&lt;=1513.8,M1739&lt;=10),('[1]Pricing Schedule'!$F$103+('[1]Pricing Schedule'!$F$105*M1739))*9,
IF(AND(I1739=110000,R1739&gt;1345.6,R1739&lt;=1513.8,M1739&gt;10),('[1]Pricing Schedule'!$F$111+('[1]Pricing Schedule'!$F$113*M1739))*9,
9999999999)))))))))))))))))))))))))))))))))))))))</f>
        <v>909950</v>
      </c>
      <c r="T1739" s="21">
        <f>IF(AND(I1739=38000,R1739&lt;=4.5,M1739&gt;8),'[1]Pricing Schedule'!$J$9,
IF(AND(I1739=38000,R1739&lt;=4.5,M1739&lt;=8),'[1]Pricing Schedule'!$J$36,
IF(AND(I1739=38000,R1739&gt;4.5,R1739&lt;=9,M1739&gt;8),'[1]Pricing Schedule'!$J$18,
IF(AND(I1739=38000,R1739&gt;4.5,R1739&lt;=9,M1739&lt;=8),'[1]Pricing Schedule'!$J$36,
IF(AND(I1739=38000,R1739&gt;9,R1739&lt;=12.8,M1739&gt;8),'[1]Pricing Schedule'!$J$27,
IF(AND(I1739=38000,R1739&gt;9,R1739&lt;=12.8,M1739&lt;=8),'[1]Pricing Schedule'!$J$36,
IF(AND(I1739=38000,R1739&gt;12.8,R1739&lt;=22.8),'[1]Pricing Schedule'!$J$36,
IF(AND(I1739=38000,R1739&gt;22.8,R1739&lt;=30.2),'[1]Pricing Schedule'!$J$45,
IF(AND(I1739=38000,R1739&gt;30.2,R1739&lt;=45.9),'[1]Pricing Schedule'!$J$54,
IF(AND(I1739=38000,R1739&gt;45.9,R1739&lt;=123.4),'[1]Pricing Schedule'!$J$97,
IF(AND(I1739=38000,R1739&gt;123.4,R1739&lt;=168.2,M1739&lt;=10),'[1]Pricing Schedule'!$J$105,
IF(AND(I1739=38000,R1739&gt;123.4,R1739&lt;=168.2,M1739&gt;10),'[1]Pricing Schedule'!$J$113,
IF(AND(I1739=38000,R1739&gt;168.2,R1739&lt;=336.4,M1739&lt;=10),('[1]Pricing Schedule'!$J$105),
IF(AND(I1739=38000,R1739&gt;168.2,R1739&lt;=336.4,M1739&gt;10),('[1]Pricing Schedule'!$J$113),
IF(AND(I1739=38000,R1739&gt;336.4,R1739&lt;=504.6,M1739&lt;=10),('[1]Pricing Schedule'!$J$105),
IF(AND(I1739=38000,R1739&gt;336.4,R1739&lt;=504.6,M1739&gt;10),('[1]Pricing Schedule'!$J$113),
IF(AND(I1739=38000,R1739&gt;504.6,R1739&lt;=672.8,M1739&lt;=10),('[1]Pricing Schedule'!$J$105),
IF(AND(I1739=38000,R1739&gt;504.6,R1739&lt;=672.8,M1739&gt;10),('[1]Pricing Schedule'!$J$113),
IF(AND(I1739=110000,R1739&lt;=12.8,M1739&gt;2),'[1]Pricing Schedule'!$J$63,
IF(AND(I1739=110000,R1739&lt;=12.8,M1739&lt;=2),'[1]Pricing Schedule'!$J$97,
IF(AND(I1739=110000,R1739&gt;12.8,R1739&lt;=22.8,M1739&gt;3),'[1]Pricing Schedule'!$J$72,
IF(AND(I1739=110000,R1739&gt;12.8,R1739&lt;=22.8,M1739&lt;=3),'[1]Pricing Schedule'!$J$97,
IF(AND(I1739=110000,R1739&gt;22.8,R1739&lt;=30.2),'[1]Pricing Schedule'!$J$81,
IF(AND(I1739=110000,R1739&gt;30.2,R1739&lt;=45.9),'[1]Pricing Schedule'!$J$90,
IF(AND(I1739=110000,R1739&gt;45.9,R1739&lt;=123.4),'[1]Pricing Schedule'!$J$97,
IF(AND(I1739=110000,R1739&gt;123.4,R1739&lt;=168.2,M1739&lt;=10),'[1]Pricing Schedule'!$J$105,
IF(AND(I1739=110000,R1739&gt;123.4,R1739&lt;=168.2,M1739&gt;10),'[1]Pricing Schedule'!$J$113,
IF(AND(I1739=110000,R1739&gt;168.2,R1739&lt;=336.2,M1739&lt;=10),('[1]Pricing Schedule'!$J$105),
IF(AND(I1739=110000,R1739&gt;168.2,R1739&lt;=336.2,M1739&gt;10),('[1]Pricing Schedule'!$J$113),
IF(AND(I1739=110000,R1739&gt;336.4,R1739&lt;=504.6,M1739&lt;=10),('[1]Pricing Schedule'!$J$105),
IF(AND(I1739=110000,R1739&gt;336.4,R1739&lt;=504.6,M1739&gt;10),('[1]Pricing Schedule'!$J$113),
IF(AND(I1739=110000,R1739&gt;504.6,R1739&lt;=672.8,M1739&lt;=10),('[1]Pricing Schedule'!$J$105),
IF(AND(I1739=110000,R1739&gt;504.6,R1739&lt;=672.8,M1739&gt;10),('[1]Pricing Schedule'!$J$113),
IF(AND(I1739=110000,R1739&gt;672.8,R1739&lt;=841,M1739&lt;=10),('[1]Pricing Schedule'!$J$105),
IF(AND(I1739=110000,R1739&gt;672.8,R1739&lt;=841,M1739&gt;10),('[1]Pricing Schedule'!$J$113),
IF(AND(I1739=110000,R1739&gt;1682,R1739&lt;=1850.2,M1739&lt;=10),('[1]Pricing Schedule'!$J$105),
IF(AND(I1739=110000,R1739&gt;1682,R1739&lt;=1850.2,M1739&gt;10),('[1]Pricing Schedule'!$J$113),
IF(AND(I1739=110000,R1739&gt;2018.4,R1739&lt;=2186.6,M1739&lt;=10),('[1]Pricing Schedule'!$J$105),
IF(AND(I1739=110000,R1739&gt;2018.4,R1739&lt;=2186.6,M1739&gt;10),('[1]Pricing Schedule'!$J$113),999999999)))))))))))))))))))))))))))))))))))))))</f>
        <v>4</v>
      </c>
      <c r="U1739" s="40">
        <f t="shared" si="168"/>
        <v>108327.38095238095</v>
      </c>
      <c r="V1739" s="41">
        <f t="shared" si="169"/>
        <v>9.2312764437606454</v>
      </c>
      <c r="Y1739" s="23">
        <v>233</v>
      </c>
      <c r="Z1739" s="23">
        <v>161</v>
      </c>
      <c r="AD1739" s="13"/>
      <c r="AE1739" s="13"/>
      <c r="AF1739" s="13"/>
      <c r="AR1739" s="35"/>
    </row>
    <row r="1740" spans="1:44">
      <c r="A1740" s="23">
        <v>1742</v>
      </c>
      <c r="B1740" s="23">
        <v>1742</v>
      </c>
      <c r="C1740" s="23" t="s">
        <v>2451</v>
      </c>
      <c r="D1740" s="23" t="s">
        <v>149</v>
      </c>
      <c r="E1740" s="23" t="s">
        <v>149</v>
      </c>
      <c r="F1740" s="23" t="s">
        <v>779</v>
      </c>
      <c r="G1740" s="23" t="s">
        <v>780</v>
      </c>
      <c r="H1740" s="23" t="s">
        <v>133</v>
      </c>
      <c r="I1740" s="13">
        <v>110000</v>
      </c>
      <c r="L1740" s="24">
        <v>2.427</v>
      </c>
      <c r="M1740" s="37">
        <f t="shared" si="164"/>
        <v>3</v>
      </c>
      <c r="N1740" s="24">
        <v>0.28399999999999997</v>
      </c>
      <c r="O1740" s="13">
        <v>3</v>
      </c>
      <c r="P1740" s="36">
        <f t="shared" si="165"/>
        <v>0.28399999999999997</v>
      </c>
      <c r="Q1740" s="38">
        <f t="shared" si="166"/>
        <v>4.2</v>
      </c>
      <c r="R1740" s="37">
        <f t="shared" si="167"/>
        <v>4.2</v>
      </c>
      <c r="S1740" s="39">
        <f>IF(AND(I1740=38000,R1740&lt;=4.5,M1740&gt;8),'[1]Pricing Schedule'!$F$8+('[1]Pricing Schedule'!$F$9*M1740),
IF(AND(I1740=38000,R1740&lt;=4.5,M1740&lt;=8),'[1]Pricing Schedule'!$F$34+('[1]Pricing Schedule'!$F$36*M1740),
IF(AND(I1740=38000,R1740&gt;4.5,R1740&lt;=9,M1740&gt;8),'[1]Pricing Schedule'!$F$17+('[1]Pricing Schedule'!$F$18*M1740),
IF(AND(I1740=38000,R1740&gt;4.5,R1740&lt;=9,M1740&lt;=8),'[1]Pricing Schedule'!$F$34+('[1]Pricing Schedule'!$F$36*M1740),
IF(AND(I1740=38000,R1740&gt;9,R1740&lt;=12.8,M1740&gt;8),'[1]Pricing Schedule'!$F$26+('[1]Pricing Schedule'!$F$27*M1740),
IF(AND(I1740=38000,R1740&gt;9,R1740&lt;=12.8,M1740&lt;=8),'[1]Pricing Schedule'!$F$34+('[1]Pricing Schedule'!$F$36*M1740),
IF(AND(I1740=38000,R1740&gt;12.8,R1740&lt;=22.8),'[1]Pricing Schedule'!$F$34+('[1]Pricing Schedule'!$F$36*M1740),
IF(AND(I1740=38000,R1740&gt;22.8,R1740&lt;=30.2),'[1]Pricing Schedule'!$F$43+('[1]Pricing Schedule'!$F$45*M1740),
IF(AND(I1740=38000,R1740&gt;30.2,R1740&lt;=45.9),'[1]Pricing Schedule'!$F$52+('[1]Pricing Schedule'!$F$54*M1740),
IF(AND(I1740=38000,R1740&gt;45.9,R1740&lt;=123.4),'[1]Pricing Schedule'!$F$96+('[1]Pricing Schedule'!$F$97*M1740),
IF(AND(I1740=38000,R1740&gt;123.4,R1740&lt;=168.2,M1740&lt;=10),'[1]Pricing Schedule'!$F$103+('[1]Pricing Schedule'!$F$105*M1740),
IF(AND(I1740=38000,R1740&gt;123.4,R1740&lt;=168.2,M1740&gt;10),'[1]Pricing Schedule'!$F$111+('[1]Pricing Schedule'!$F$113*M1740),
IF(AND(I1740=38000,R1740&gt;157.4,R1740&lt;=336.4,M1740&lt;=10),('[1]Pricing Schedule'!$F$103+('[1]Pricing Schedule'!$F$105*M1740))*2,
IF(AND(I1740=38000,R1740&gt;157.4,R1740&lt;=336.4,M1740&gt;10),('[1]Pricing Schedule'!$F$111+('[1]Pricing Schedule'!$F$113*M1740))*2,
IF(AND(I1740=38000,R1740&gt;314.8,R1740&lt;=504.6,M1740&lt;=10),('[1]Pricing Schedule'!$F$103+('[1]Pricing Schedule'!$F$105*M1740))*3,
IF(AND(I1740=38000,R1740&gt;314.8,R1740&lt;=504.6,M1740&gt;10),('[1]Pricing Schedule'!$F$111+('[1]Pricing Schedule'!$F$113*M1740))*3,
IF(AND(I1740=38000,R1740&gt;472.2,R1740&lt;=672.8,M1740&lt;=10),('[1]Pricing Schedule'!$F$103+('[1]Pricing Schedule'!$F$105*M1740))*4,
IF(AND(I1740=38000,R1740&gt;472.2,R1740&lt;=672.8,M1740&gt;10),('[1]Pricing Schedule'!$F$111+('[1]Pricing Schedule'!$F$113*M1740))*4,
IF(AND(I1740=110000,R1740&lt;=12.8,M1740&gt;2),'[1]Pricing Schedule'!$F$62+('[1]Pricing Schedule'!$F$63*M1740),
IF(AND(I1740=110000,R1740&lt;=12.8,M1740&lt;=2),'[1]Pricing Schedule'!$F$96+('[1]Pricing Schedule'!$F$97*M1740),
IF(AND(I1740=110000,R1740&gt;12.8,R1740&lt;=22.8,M1740&gt;3),'[1]Pricing Schedule'!$F$71+('[1]Pricing Schedule'!$F$72*M1740),
IF(AND(I1740=110000,R1740&gt;12.8,R1740&lt;=22.8,M1740&lt;=3),'[1]Pricing Schedule'!$F$96+('[1]Pricing Schedule'!$F$97*M1740),
IF(AND(I1740=110000,R1740&gt;22.8,R1740&lt;=30.2),'[1]Pricing Schedule'!$F$80+('[1]Pricing Schedule'!$F$81*M1740),
IF(AND(I1740=110000,R1740&gt;30.2,R1740&lt;=45.9),'[1]Pricing Schedule'!$F$89+('[1]Pricing Schedule'!$F$90*M1740),
IF(AND(I1740=110000,R1740&gt;45.9,R1740&lt;=123.4),'[1]Pricing Schedule'!$F$96+('[1]Pricing Schedule'!$F$97*M1740),
IF(AND(I1740=110000,R1740&gt;123.4,R1740&lt;=168.2,M1740&lt;=10),'[1]Pricing Schedule'!$F$103+('[1]Pricing Schedule'!$F$105*M1740),
IF(AND(I1740=110000,R1740&gt;123.4,R1740&lt;=168.2,M1740&gt;10),'[1]Pricing Schedule'!$F$111+('[1]Pricing Schedule'!$F$113*M1740),
IF(AND(I1740=110000,R1740&gt;168.2,R1740&lt;=336.4,M1740&lt;=10),('[1]Pricing Schedule'!$F$103+('[1]Pricing Schedule'!$F$105*M1740))*2,
IF(AND(I1740=110000,R1740&gt;168.2,R1740&lt;=336.4,M1740&gt;10),('[1]Pricing Schedule'!$F$111+('[1]Pricing Schedule'!$F$113*M1740))*2,
IF(AND(I1740=110000,R1740&gt;336.4,R1740&lt;=504.6,M1740&lt;=10),('[1]Pricing Schedule'!$F$103+('[1]Pricing Schedule'!$F$105*M1740))*3,
IF(AND(I1740=110000,R1740&gt;336.4,R1740&lt;=504.6,M1740&gt;10),('[1]Pricing Schedule'!$F$111+('[1]Pricing Schedule'!$F$113*M1740))*3,
IF(AND(I1740=110000,R1740&gt;504.6,R1740&lt;=672.8,M1740&lt;=10),('[1]Pricing Schedule'!$F$103+('[1]Pricing Schedule'!$F$105*M1740))*4,
IF(AND(I1740=110000,R1740&gt;504.6,R1740&lt;=672.8,M1740&gt;10),('[1]Pricing Schedule'!$F$111+('[1]Pricing Schedule'!$F$113*M1740))*4,
IF(AND(I1740=110000,R1740&gt;672.8,R1740&lt;=841,M1740&lt;=10),('[1]Pricing Schedule'!$F$103+('[1]Pricing Schedule'!$F$105*M1740))*5,
IF(AND(I1740=110000,R1740&gt;672.8,R1740&lt;=841,M1740&gt;10),('[1]Pricing Schedule'!$F$111+('[1]Pricing Schedule'!$F$113*M1740))*5,
IF(AND(I1740=110000,R1740&gt;672.8,R1740&lt;=841,M1740&lt;=10),('[1]Pricing Schedule'!$F$103+('[1]Pricing Schedule'!$F$105*M1740))*5,
IF(AND(I1740=110000,R1740&gt;672.8,R1740&lt;=841,M1740&gt;10),('[1]Pricing Schedule'!$F$111+('[1]Pricing Schedule'!$F$113*M1740))*5,
IF(AND(I1740=110000,R1740&gt;1345.6,R1740&lt;=1513.8,M1740&lt;=10),('[1]Pricing Schedule'!$F$103+('[1]Pricing Schedule'!$F$105*M1740))*9,
IF(AND(I1740=110000,R1740&gt;1345.6,R1740&lt;=1513.8,M1740&gt;10),('[1]Pricing Schedule'!$F$111+('[1]Pricing Schedule'!$F$113*M1740))*9,
9999999999)))))))))))))))))))))))))))))))))))))))</f>
        <v>1574570</v>
      </c>
      <c r="T1740" s="21">
        <f>IF(AND(I1740=38000,R1740&lt;=4.5,M1740&gt;8),'[1]Pricing Schedule'!$J$9,
IF(AND(I1740=38000,R1740&lt;=4.5,M1740&lt;=8),'[1]Pricing Schedule'!$J$36,
IF(AND(I1740=38000,R1740&gt;4.5,R1740&lt;=9,M1740&gt;8),'[1]Pricing Schedule'!$J$18,
IF(AND(I1740=38000,R1740&gt;4.5,R1740&lt;=9,M1740&lt;=8),'[1]Pricing Schedule'!$J$36,
IF(AND(I1740=38000,R1740&gt;9,R1740&lt;=12.8,M1740&gt;8),'[1]Pricing Schedule'!$J$27,
IF(AND(I1740=38000,R1740&gt;9,R1740&lt;=12.8,M1740&lt;=8),'[1]Pricing Schedule'!$J$36,
IF(AND(I1740=38000,R1740&gt;12.8,R1740&lt;=22.8),'[1]Pricing Schedule'!$J$36,
IF(AND(I1740=38000,R1740&gt;22.8,R1740&lt;=30.2),'[1]Pricing Schedule'!$J$45,
IF(AND(I1740=38000,R1740&gt;30.2,R1740&lt;=45.9),'[1]Pricing Schedule'!$J$54,
IF(AND(I1740=38000,R1740&gt;45.9,R1740&lt;=123.4),'[1]Pricing Schedule'!$J$97,
IF(AND(I1740=38000,R1740&gt;123.4,R1740&lt;=168.2,M1740&lt;=10),'[1]Pricing Schedule'!$J$105,
IF(AND(I1740=38000,R1740&gt;123.4,R1740&lt;=168.2,M1740&gt;10),'[1]Pricing Schedule'!$J$113,
IF(AND(I1740=38000,R1740&gt;168.2,R1740&lt;=336.4,M1740&lt;=10),('[1]Pricing Schedule'!$J$105),
IF(AND(I1740=38000,R1740&gt;168.2,R1740&lt;=336.4,M1740&gt;10),('[1]Pricing Schedule'!$J$113),
IF(AND(I1740=38000,R1740&gt;336.4,R1740&lt;=504.6,M1740&lt;=10),('[1]Pricing Schedule'!$J$105),
IF(AND(I1740=38000,R1740&gt;336.4,R1740&lt;=504.6,M1740&gt;10),('[1]Pricing Schedule'!$J$113),
IF(AND(I1740=38000,R1740&gt;504.6,R1740&lt;=672.8,M1740&lt;=10),('[1]Pricing Schedule'!$J$105),
IF(AND(I1740=38000,R1740&gt;504.6,R1740&lt;=672.8,M1740&gt;10),('[1]Pricing Schedule'!$J$113),
IF(AND(I1740=110000,R1740&lt;=12.8,M1740&gt;2),'[1]Pricing Schedule'!$J$63,
IF(AND(I1740=110000,R1740&lt;=12.8,M1740&lt;=2),'[1]Pricing Schedule'!$J$97,
IF(AND(I1740=110000,R1740&gt;12.8,R1740&lt;=22.8,M1740&gt;3),'[1]Pricing Schedule'!$J$72,
IF(AND(I1740=110000,R1740&gt;12.8,R1740&lt;=22.8,M1740&lt;=3),'[1]Pricing Schedule'!$J$97,
IF(AND(I1740=110000,R1740&gt;22.8,R1740&lt;=30.2),'[1]Pricing Schedule'!$J$81,
IF(AND(I1740=110000,R1740&gt;30.2,R1740&lt;=45.9),'[1]Pricing Schedule'!$J$90,
IF(AND(I1740=110000,R1740&gt;45.9,R1740&lt;=123.4),'[1]Pricing Schedule'!$J$97,
IF(AND(I1740=110000,R1740&gt;123.4,R1740&lt;=168.2,M1740&lt;=10),'[1]Pricing Schedule'!$J$105,
IF(AND(I1740=110000,R1740&gt;123.4,R1740&lt;=168.2,M1740&gt;10),'[1]Pricing Schedule'!$J$113,
IF(AND(I1740=110000,R1740&gt;168.2,R1740&lt;=336.2,M1740&lt;=10),('[1]Pricing Schedule'!$J$105),
IF(AND(I1740=110000,R1740&gt;168.2,R1740&lt;=336.2,M1740&gt;10),('[1]Pricing Schedule'!$J$113),
IF(AND(I1740=110000,R1740&gt;336.4,R1740&lt;=504.6,M1740&lt;=10),('[1]Pricing Schedule'!$J$105),
IF(AND(I1740=110000,R1740&gt;336.4,R1740&lt;=504.6,M1740&gt;10),('[1]Pricing Schedule'!$J$113),
IF(AND(I1740=110000,R1740&gt;504.6,R1740&lt;=672.8,M1740&lt;=10),('[1]Pricing Schedule'!$J$105),
IF(AND(I1740=110000,R1740&gt;504.6,R1740&lt;=672.8,M1740&gt;10),('[1]Pricing Schedule'!$J$113),
IF(AND(I1740=110000,R1740&gt;672.8,R1740&lt;=841,M1740&lt;=10),('[1]Pricing Schedule'!$J$105),
IF(AND(I1740=110000,R1740&gt;672.8,R1740&lt;=841,M1740&gt;10),('[1]Pricing Schedule'!$J$113),
IF(AND(I1740=110000,R1740&gt;1682,R1740&lt;=1850.2,M1740&lt;=10),('[1]Pricing Schedule'!$J$105),
IF(AND(I1740=110000,R1740&gt;1682,R1740&lt;=1850.2,M1740&gt;10),('[1]Pricing Schedule'!$J$113),
IF(AND(I1740=110000,R1740&gt;2018.4,R1740&lt;=2186.6,M1740&lt;=10),('[1]Pricing Schedule'!$J$105),
IF(AND(I1740=110000,R1740&gt;2018.4,R1740&lt;=2186.6,M1740&gt;10),('[1]Pricing Schedule'!$J$113),999999999)))))))))))))))))))))))))))))))))))))))</f>
        <v>7</v>
      </c>
      <c r="U1740" s="40">
        <f t="shared" si="168"/>
        <v>374897.61904761905</v>
      </c>
      <c r="V1740" s="41">
        <f t="shared" si="169"/>
        <v>2.6673949078161021</v>
      </c>
      <c r="Y1740" s="23">
        <v>337</v>
      </c>
      <c r="Z1740" s="23">
        <v>96</v>
      </c>
      <c r="AD1740" s="13"/>
      <c r="AE1740" s="13"/>
      <c r="AF1740" s="13"/>
      <c r="AR1740" s="35"/>
    </row>
    <row r="1741" spans="1:44">
      <c r="A1741" s="23">
        <v>1743</v>
      </c>
      <c r="B1741" s="23">
        <v>1743</v>
      </c>
      <c r="C1741" s="23" t="s">
        <v>2452</v>
      </c>
      <c r="D1741" s="23" t="s">
        <v>149</v>
      </c>
      <c r="E1741" s="23" t="s">
        <v>149</v>
      </c>
      <c r="F1741" s="23" t="s">
        <v>661</v>
      </c>
      <c r="G1741" s="23" t="s">
        <v>662</v>
      </c>
      <c r="H1741" s="23" t="s">
        <v>133</v>
      </c>
      <c r="I1741" s="13">
        <v>110000</v>
      </c>
      <c r="L1741" s="24">
        <v>4.2919999999999998</v>
      </c>
      <c r="M1741" s="37">
        <f t="shared" si="164"/>
        <v>5</v>
      </c>
      <c r="N1741" s="24">
        <v>2.073</v>
      </c>
      <c r="O1741" s="13">
        <v>3</v>
      </c>
      <c r="P1741" s="36">
        <f t="shared" si="165"/>
        <v>1.5547499999999999</v>
      </c>
      <c r="Q1741" s="38">
        <f t="shared" si="166"/>
        <v>8.4</v>
      </c>
      <c r="R1741" s="37">
        <f t="shared" si="167"/>
        <v>8.4</v>
      </c>
      <c r="S1741" s="39">
        <f>IF(AND(I1741=38000,R1741&lt;=4.5,M1741&gt;8),'[1]Pricing Schedule'!$F$8+('[1]Pricing Schedule'!$F$9*M1741),
IF(AND(I1741=38000,R1741&lt;=4.5,M1741&lt;=8),'[1]Pricing Schedule'!$F$34+('[1]Pricing Schedule'!$F$36*M1741),
IF(AND(I1741=38000,R1741&gt;4.5,R1741&lt;=9,M1741&gt;8),'[1]Pricing Schedule'!$F$17+('[1]Pricing Schedule'!$F$18*M1741),
IF(AND(I1741=38000,R1741&gt;4.5,R1741&lt;=9,M1741&lt;=8),'[1]Pricing Schedule'!$F$34+('[1]Pricing Schedule'!$F$36*M1741),
IF(AND(I1741=38000,R1741&gt;9,R1741&lt;=12.8,M1741&gt;8),'[1]Pricing Schedule'!$F$26+('[1]Pricing Schedule'!$F$27*M1741),
IF(AND(I1741=38000,R1741&gt;9,R1741&lt;=12.8,M1741&lt;=8),'[1]Pricing Schedule'!$F$34+('[1]Pricing Schedule'!$F$36*M1741),
IF(AND(I1741=38000,R1741&gt;12.8,R1741&lt;=22.8),'[1]Pricing Schedule'!$F$34+('[1]Pricing Schedule'!$F$36*M1741),
IF(AND(I1741=38000,R1741&gt;22.8,R1741&lt;=30.2),'[1]Pricing Schedule'!$F$43+('[1]Pricing Schedule'!$F$45*M1741),
IF(AND(I1741=38000,R1741&gt;30.2,R1741&lt;=45.9),'[1]Pricing Schedule'!$F$52+('[1]Pricing Schedule'!$F$54*M1741),
IF(AND(I1741=38000,R1741&gt;45.9,R1741&lt;=123.4),'[1]Pricing Schedule'!$F$96+('[1]Pricing Schedule'!$F$97*M1741),
IF(AND(I1741=38000,R1741&gt;123.4,R1741&lt;=168.2,M1741&lt;=10),'[1]Pricing Schedule'!$F$103+('[1]Pricing Schedule'!$F$105*M1741),
IF(AND(I1741=38000,R1741&gt;123.4,R1741&lt;=168.2,M1741&gt;10),'[1]Pricing Schedule'!$F$111+('[1]Pricing Schedule'!$F$113*M1741),
IF(AND(I1741=38000,R1741&gt;157.4,R1741&lt;=336.4,M1741&lt;=10),('[1]Pricing Schedule'!$F$103+('[1]Pricing Schedule'!$F$105*M1741))*2,
IF(AND(I1741=38000,R1741&gt;157.4,R1741&lt;=336.4,M1741&gt;10),('[1]Pricing Schedule'!$F$111+('[1]Pricing Schedule'!$F$113*M1741))*2,
IF(AND(I1741=38000,R1741&gt;314.8,R1741&lt;=504.6,M1741&lt;=10),('[1]Pricing Schedule'!$F$103+('[1]Pricing Schedule'!$F$105*M1741))*3,
IF(AND(I1741=38000,R1741&gt;314.8,R1741&lt;=504.6,M1741&gt;10),('[1]Pricing Schedule'!$F$111+('[1]Pricing Schedule'!$F$113*M1741))*3,
IF(AND(I1741=38000,R1741&gt;472.2,R1741&lt;=672.8,M1741&lt;=10),('[1]Pricing Schedule'!$F$103+('[1]Pricing Schedule'!$F$105*M1741))*4,
IF(AND(I1741=38000,R1741&gt;472.2,R1741&lt;=672.8,M1741&gt;10),('[1]Pricing Schedule'!$F$111+('[1]Pricing Schedule'!$F$113*M1741))*4,
IF(AND(I1741=110000,R1741&lt;=12.8,M1741&gt;2),'[1]Pricing Schedule'!$F$62+('[1]Pricing Schedule'!$F$63*M1741),
IF(AND(I1741=110000,R1741&lt;=12.8,M1741&lt;=2),'[1]Pricing Schedule'!$F$96+('[1]Pricing Schedule'!$F$97*M1741),
IF(AND(I1741=110000,R1741&gt;12.8,R1741&lt;=22.8,M1741&gt;3),'[1]Pricing Schedule'!$F$71+('[1]Pricing Schedule'!$F$72*M1741),
IF(AND(I1741=110000,R1741&gt;12.8,R1741&lt;=22.8,M1741&lt;=3),'[1]Pricing Schedule'!$F$96+('[1]Pricing Schedule'!$F$97*M1741),
IF(AND(I1741=110000,R1741&gt;22.8,R1741&lt;=30.2),'[1]Pricing Schedule'!$F$80+('[1]Pricing Schedule'!$F$81*M1741),
IF(AND(I1741=110000,R1741&gt;30.2,R1741&lt;=45.9),'[1]Pricing Schedule'!$F$89+('[1]Pricing Schedule'!$F$90*M1741),
IF(AND(I1741=110000,R1741&gt;45.9,R1741&lt;=123.4),'[1]Pricing Schedule'!$F$96+('[1]Pricing Schedule'!$F$97*M1741),
IF(AND(I1741=110000,R1741&gt;123.4,R1741&lt;=168.2,M1741&lt;=10),'[1]Pricing Schedule'!$F$103+('[1]Pricing Schedule'!$F$105*M1741),
IF(AND(I1741=110000,R1741&gt;123.4,R1741&lt;=168.2,M1741&gt;10),'[1]Pricing Schedule'!$F$111+('[1]Pricing Schedule'!$F$113*M1741),
IF(AND(I1741=110000,R1741&gt;168.2,R1741&lt;=336.4,M1741&lt;=10),('[1]Pricing Schedule'!$F$103+('[1]Pricing Schedule'!$F$105*M1741))*2,
IF(AND(I1741=110000,R1741&gt;168.2,R1741&lt;=336.4,M1741&gt;10),('[1]Pricing Schedule'!$F$111+('[1]Pricing Schedule'!$F$113*M1741))*2,
IF(AND(I1741=110000,R1741&gt;336.4,R1741&lt;=504.6,M1741&lt;=10),('[1]Pricing Schedule'!$F$103+('[1]Pricing Schedule'!$F$105*M1741))*3,
IF(AND(I1741=110000,R1741&gt;336.4,R1741&lt;=504.6,M1741&gt;10),('[1]Pricing Schedule'!$F$111+('[1]Pricing Schedule'!$F$113*M1741))*3,
IF(AND(I1741=110000,R1741&gt;504.6,R1741&lt;=672.8,M1741&lt;=10),('[1]Pricing Schedule'!$F$103+('[1]Pricing Schedule'!$F$105*M1741))*4,
IF(AND(I1741=110000,R1741&gt;504.6,R1741&lt;=672.8,M1741&gt;10),('[1]Pricing Schedule'!$F$111+('[1]Pricing Schedule'!$F$113*M1741))*4,
IF(AND(I1741=110000,R1741&gt;672.8,R1741&lt;=841,M1741&lt;=10),('[1]Pricing Schedule'!$F$103+('[1]Pricing Schedule'!$F$105*M1741))*5,
IF(AND(I1741=110000,R1741&gt;672.8,R1741&lt;=841,M1741&gt;10),('[1]Pricing Schedule'!$F$111+('[1]Pricing Schedule'!$F$113*M1741))*5,
IF(AND(I1741=110000,R1741&gt;672.8,R1741&lt;=841,M1741&lt;=10),('[1]Pricing Schedule'!$F$103+('[1]Pricing Schedule'!$F$105*M1741))*5,
IF(AND(I1741=110000,R1741&gt;672.8,R1741&lt;=841,M1741&gt;10),('[1]Pricing Schedule'!$F$111+('[1]Pricing Schedule'!$F$113*M1741))*5,
IF(AND(I1741=110000,R1741&gt;1345.6,R1741&lt;=1513.8,M1741&lt;=10),('[1]Pricing Schedule'!$F$103+('[1]Pricing Schedule'!$F$105*M1741))*9,
IF(AND(I1741=110000,R1741&gt;1345.6,R1741&lt;=1513.8,M1741&gt;10),('[1]Pricing Schedule'!$F$111+('[1]Pricing Schedule'!$F$113*M1741))*9,
9999999999)))))))))))))))))))))))))))))))))))))))</f>
        <v>1679970</v>
      </c>
      <c r="T1741" s="21">
        <f>IF(AND(I1741=38000,R1741&lt;=4.5,M1741&gt;8),'[1]Pricing Schedule'!$J$9,
IF(AND(I1741=38000,R1741&lt;=4.5,M1741&lt;=8),'[1]Pricing Schedule'!$J$36,
IF(AND(I1741=38000,R1741&gt;4.5,R1741&lt;=9,M1741&gt;8),'[1]Pricing Schedule'!$J$18,
IF(AND(I1741=38000,R1741&gt;4.5,R1741&lt;=9,M1741&lt;=8),'[1]Pricing Schedule'!$J$36,
IF(AND(I1741=38000,R1741&gt;9,R1741&lt;=12.8,M1741&gt;8),'[1]Pricing Schedule'!$J$27,
IF(AND(I1741=38000,R1741&gt;9,R1741&lt;=12.8,M1741&lt;=8),'[1]Pricing Schedule'!$J$36,
IF(AND(I1741=38000,R1741&gt;12.8,R1741&lt;=22.8),'[1]Pricing Schedule'!$J$36,
IF(AND(I1741=38000,R1741&gt;22.8,R1741&lt;=30.2),'[1]Pricing Schedule'!$J$45,
IF(AND(I1741=38000,R1741&gt;30.2,R1741&lt;=45.9),'[1]Pricing Schedule'!$J$54,
IF(AND(I1741=38000,R1741&gt;45.9,R1741&lt;=123.4),'[1]Pricing Schedule'!$J$97,
IF(AND(I1741=38000,R1741&gt;123.4,R1741&lt;=168.2,M1741&lt;=10),'[1]Pricing Schedule'!$J$105,
IF(AND(I1741=38000,R1741&gt;123.4,R1741&lt;=168.2,M1741&gt;10),'[1]Pricing Schedule'!$J$113,
IF(AND(I1741=38000,R1741&gt;168.2,R1741&lt;=336.4,M1741&lt;=10),('[1]Pricing Schedule'!$J$105),
IF(AND(I1741=38000,R1741&gt;168.2,R1741&lt;=336.4,M1741&gt;10),('[1]Pricing Schedule'!$J$113),
IF(AND(I1741=38000,R1741&gt;336.4,R1741&lt;=504.6,M1741&lt;=10),('[1]Pricing Schedule'!$J$105),
IF(AND(I1741=38000,R1741&gt;336.4,R1741&lt;=504.6,M1741&gt;10),('[1]Pricing Schedule'!$J$113),
IF(AND(I1741=38000,R1741&gt;504.6,R1741&lt;=672.8,M1741&lt;=10),('[1]Pricing Schedule'!$J$105),
IF(AND(I1741=38000,R1741&gt;504.6,R1741&lt;=672.8,M1741&gt;10),('[1]Pricing Schedule'!$J$113),
IF(AND(I1741=110000,R1741&lt;=12.8,M1741&gt;2),'[1]Pricing Schedule'!$J$63,
IF(AND(I1741=110000,R1741&lt;=12.8,M1741&lt;=2),'[1]Pricing Schedule'!$J$97,
IF(AND(I1741=110000,R1741&gt;12.8,R1741&lt;=22.8,M1741&gt;3),'[1]Pricing Schedule'!$J$72,
IF(AND(I1741=110000,R1741&gt;12.8,R1741&lt;=22.8,M1741&lt;=3),'[1]Pricing Schedule'!$J$97,
IF(AND(I1741=110000,R1741&gt;22.8,R1741&lt;=30.2),'[1]Pricing Schedule'!$J$81,
IF(AND(I1741=110000,R1741&gt;30.2,R1741&lt;=45.9),'[1]Pricing Schedule'!$J$90,
IF(AND(I1741=110000,R1741&gt;45.9,R1741&lt;=123.4),'[1]Pricing Schedule'!$J$97,
IF(AND(I1741=110000,R1741&gt;123.4,R1741&lt;=168.2,M1741&lt;=10),'[1]Pricing Schedule'!$J$105,
IF(AND(I1741=110000,R1741&gt;123.4,R1741&lt;=168.2,M1741&gt;10),'[1]Pricing Schedule'!$J$113,
IF(AND(I1741=110000,R1741&gt;168.2,R1741&lt;=336.2,M1741&lt;=10),('[1]Pricing Schedule'!$J$105),
IF(AND(I1741=110000,R1741&gt;168.2,R1741&lt;=336.2,M1741&gt;10),('[1]Pricing Schedule'!$J$113),
IF(AND(I1741=110000,R1741&gt;336.4,R1741&lt;=504.6,M1741&lt;=10),('[1]Pricing Schedule'!$J$105),
IF(AND(I1741=110000,R1741&gt;336.4,R1741&lt;=504.6,M1741&gt;10),('[1]Pricing Schedule'!$J$113),
IF(AND(I1741=110000,R1741&gt;504.6,R1741&lt;=672.8,M1741&lt;=10),('[1]Pricing Schedule'!$J$105),
IF(AND(I1741=110000,R1741&gt;504.6,R1741&lt;=672.8,M1741&gt;10),('[1]Pricing Schedule'!$J$113),
IF(AND(I1741=110000,R1741&gt;672.8,R1741&lt;=841,M1741&lt;=10),('[1]Pricing Schedule'!$J$105),
IF(AND(I1741=110000,R1741&gt;672.8,R1741&lt;=841,M1741&gt;10),('[1]Pricing Schedule'!$J$113),
IF(AND(I1741=110000,R1741&gt;1682,R1741&lt;=1850.2,M1741&lt;=10),('[1]Pricing Schedule'!$J$105),
IF(AND(I1741=110000,R1741&gt;1682,R1741&lt;=1850.2,M1741&gt;10),('[1]Pricing Schedule'!$J$113),
IF(AND(I1741=110000,R1741&gt;2018.4,R1741&lt;=2186.6,M1741&lt;=10),('[1]Pricing Schedule'!$J$105),
IF(AND(I1741=110000,R1741&gt;2018.4,R1741&lt;=2186.6,M1741&gt;10),('[1]Pricing Schedule'!$J$113),999999999)))))))))))))))))))))))))))))))))))))))</f>
        <v>7</v>
      </c>
      <c r="U1741" s="40">
        <f t="shared" si="168"/>
        <v>199996.42857142855</v>
      </c>
      <c r="V1741" s="41">
        <f t="shared" si="169"/>
        <v>5.0000892873087022</v>
      </c>
      <c r="Y1741" s="23">
        <v>38</v>
      </c>
      <c r="Z1741" s="23">
        <v>615</v>
      </c>
      <c r="AD1741" s="13"/>
      <c r="AE1741" s="13"/>
      <c r="AF1741" s="13"/>
      <c r="AR1741" s="35"/>
    </row>
    <row r="1742" spans="1:44">
      <c r="A1742" s="23">
        <v>1744</v>
      </c>
      <c r="B1742" s="23">
        <v>1744</v>
      </c>
      <c r="C1742" s="23" t="s">
        <v>2453</v>
      </c>
      <c r="D1742" s="23" t="s">
        <v>149</v>
      </c>
      <c r="E1742" s="23" t="s">
        <v>149</v>
      </c>
      <c r="F1742" s="23" t="s">
        <v>779</v>
      </c>
      <c r="G1742" s="23" t="s">
        <v>780</v>
      </c>
      <c r="H1742" s="23" t="s">
        <v>133</v>
      </c>
      <c r="I1742" s="13">
        <v>110000</v>
      </c>
      <c r="L1742" s="24">
        <v>1.9430000000000001</v>
      </c>
      <c r="M1742" s="37">
        <f t="shared" si="164"/>
        <v>2</v>
      </c>
      <c r="N1742" s="24">
        <v>0.44600000000000001</v>
      </c>
      <c r="O1742" s="13">
        <v>3</v>
      </c>
      <c r="P1742" s="36">
        <f t="shared" si="165"/>
        <v>0.44600000000000001</v>
      </c>
      <c r="Q1742" s="38">
        <f t="shared" si="166"/>
        <v>4.2</v>
      </c>
      <c r="R1742" s="37">
        <f t="shared" si="167"/>
        <v>4.2</v>
      </c>
      <c r="S1742" s="39">
        <f>IF(AND(I1742=38000,R1742&lt;=4.5,M1742&gt;8),'[1]Pricing Schedule'!$F$8+('[1]Pricing Schedule'!$F$9*M1742),
IF(AND(I1742=38000,R1742&lt;=4.5,M1742&lt;=8),'[1]Pricing Schedule'!$F$34+('[1]Pricing Schedule'!$F$36*M1742),
IF(AND(I1742=38000,R1742&gt;4.5,R1742&lt;=9,M1742&gt;8),'[1]Pricing Schedule'!$F$17+('[1]Pricing Schedule'!$F$18*M1742),
IF(AND(I1742=38000,R1742&gt;4.5,R1742&lt;=9,M1742&lt;=8),'[1]Pricing Schedule'!$F$34+('[1]Pricing Schedule'!$F$36*M1742),
IF(AND(I1742=38000,R1742&gt;9,R1742&lt;=12.8,M1742&gt;8),'[1]Pricing Schedule'!$F$26+('[1]Pricing Schedule'!$F$27*M1742),
IF(AND(I1742=38000,R1742&gt;9,R1742&lt;=12.8,M1742&lt;=8),'[1]Pricing Schedule'!$F$34+('[1]Pricing Schedule'!$F$36*M1742),
IF(AND(I1742=38000,R1742&gt;12.8,R1742&lt;=22.8),'[1]Pricing Schedule'!$F$34+('[1]Pricing Schedule'!$F$36*M1742),
IF(AND(I1742=38000,R1742&gt;22.8,R1742&lt;=30.2),'[1]Pricing Schedule'!$F$43+('[1]Pricing Schedule'!$F$45*M1742),
IF(AND(I1742=38000,R1742&gt;30.2,R1742&lt;=45.9),'[1]Pricing Schedule'!$F$52+('[1]Pricing Schedule'!$F$54*M1742),
IF(AND(I1742=38000,R1742&gt;45.9,R1742&lt;=123.4),'[1]Pricing Schedule'!$F$96+('[1]Pricing Schedule'!$F$97*M1742),
IF(AND(I1742=38000,R1742&gt;123.4,R1742&lt;=168.2,M1742&lt;=10),'[1]Pricing Schedule'!$F$103+('[1]Pricing Schedule'!$F$105*M1742),
IF(AND(I1742=38000,R1742&gt;123.4,R1742&lt;=168.2,M1742&gt;10),'[1]Pricing Schedule'!$F$111+('[1]Pricing Schedule'!$F$113*M1742),
IF(AND(I1742=38000,R1742&gt;157.4,R1742&lt;=336.4,M1742&lt;=10),('[1]Pricing Schedule'!$F$103+('[1]Pricing Schedule'!$F$105*M1742))*2,
IF(AND(I1742=38000,R1742&gt;157.4,R1742&lt;=336.4,M1742&gt;10),('[1]Pricing Schedule'!$F$111+('[1]Pricing Schedule'!$F$113*M1742))*2,
IF(AND(I1742=38000,R1742&gt;314.8,R1742&lt;=504.6,M1742&lt;=10),('[1]Pricing Schedule'!$F$103+('[1]Pricing Schedule'!$F$105*M1742))*3,
IF(AND(I1742=38000,R1742&gt;314.8,R1742&lt;=504.6,M1742&gt;10),('[1]Pricing Schedule'!$F$111+('[1]Pricing Schedule'!$F$113*M1742))*3,
IF(AND(I1742=38000,R1742&gt;472.2,R1742&lt;=672.8,M1742&lt;=10),('[1]Pricing Schedule'!$F$103+('[1]Pricing Schedule'!$F$105*M1742))*4,
IF(AND(I1742=38000,R1742&gt;472.2,R1742&lt;=672.8,M1742&gt;10),('[1]Pricing Schedule'!$F$111+('[1]Pricing Schedule'!$F$113*M1742))*4,
IF(AND(I1742=110000,R1742&lt;=12.8,M1742&gt;2),'[1]Pricing Schedule'!$F$62+('[1]Pricing Schedule'!$F$63*M1742),
IF(AND(I1742=110000,R1742&lt;=12.8,M1742&lt;=2),'[1]Pricing Schedule'!$F$96+('[1]Pricing Schedule'!$F$97*M1742),
IF(AND(I1742=110000,R1742&gt;12.8,R1742&lt;=22.8,M1742&gt;3),'[1]Pricing Schedule'!$F$71+('[1]Pricing Schedule'!$F$72*M1742),
IF(AND(I1742=110000,R1742&gt;12.8,R1742&lt;=22.8,M1742&lt;=3),'[1]Pricing Schedule'!$F$96+('[1]Pricing Schedule'!$F$97*M1742),
IF(AND(I1742=110000,R1742&gt;22.8,R1742&lt;=30.2),'[1]Pricing Schedule'!$F$80+('[1]Pricing Schedule'!$F$81*M1742),
IF(AND(I1742=110000,R1742&gt;30.2,R1742&lt;=45.9),'[1]Pricing Schedule'!$F$89+('[1]Pricing Schedule'!$F$90*M1742),
IF(AND(I1742=110000,R1742&gt;45.9,R1742&lt;=123.4),'[1]Pricing Schedule'!$F$96+('[1]Pricing Schedule'!$F$97*M1742),
IF(AND(I1742=110000,R1742&gt;123.4,R1742&lt;=168.2,M1742&lt;=10),'[1]Pricing Schedule'!$F$103+('[1]Pricing Schedule'!$F$105*M1742),
IF(AND(I1742=110000,R1742&gt;123.4,R1742&lt;=168.2,M1742&gt;10),'[1]Pricing Schedule'!$F$111+('[1]Pricing Schedule'!$F$113*M1742),
IF(AND(I1742=110000,R1742&gt;168.2,R1742&lt;=336.4,M1742&lt;=10),('[1]Pricing Schedule'!$F$103+('[1]Pricing Schedule'!$F$105*M1742))*2,
IF(AND(I1742=110000,R1742&gt;168.2,R1742&lt;=336.4,M1742&gt;10),('[1]Pricing Schedule'!$F$111+('[1]Pricing Schedule'!$F$113*M1742))*2,
IF(AND(I1742=110000,R1742&gt;336.4,R1742&lt;=504.6,M1742&lt;=10),('[1]Pricing Schedule'!$F$103+('[1]Pricing Schedule'!$F$105*M1742))*3,
IF(AND(I1742=110000,R1742&gt;336.4,R1742&lt;=504.6,M1742&gt;10),('[1]Pricing Schedule'!$F$111+('[1]Pricing Schedule'!$F$113*M1742))*3,
IF(AND(I1742=110000,R1742&gt;504.6,R1742&lt;=672.8,M1742&lt;=10),('[1]Pricing Schedule'!$F$103+('[1]Pricing Schedule'!$F$105*M1742))*4,
IF(AND(I1742=110000,R1742&gt;504.6,R1742&lt;=672.8,M1742&gt;10),('[1]Pricing Schedule'!$F$111+('[1]Pricing Schedule'!$F$113*M1742))*4,
IF(AND(I1742=110000,R1742&gt;672.8,R1742&lt;=841,M1742&lt;=10),('[1]Pricing Schedule'!$F$103+('[1]Pricing Schedule'!$F$105*M1742))*5,
IF(AND(I1742=110000,R1742&gt;672.8,R1742&lt;=841,M1742&gt;10),('[1]Pricing Schedule'!$F$111+('[1]Pricing Schedule'!$F$113*M1742))*5,
IF(AND(I1742=110000,R1742&gt;672.8,R1742&lt;=841,M1742&lt;=10),('[1]Pricing Schedule'!$F$103+('[1]Pricing Schedule'!$F$105*M1742))*5,
IF(AND(I1742=110000,R1742&gt;672.8,R1742&lt;=841,M1742&gt;10),('[1]Pricing Schedule'!$F$111+('[1]Pricing Schedule'!$F$113*M1742))*5,
IF(AND(I1742=110000,R1742&gt;1345.6,R1742&lt;=1513.8,M1742&lt;=10),('[1]Pricing Schedule'!$F$103+('[1]Pricing Schedule'!$F$105*M1742))*9,
IF(AND(I1742=110000,R1742&gt;1345.6,R1742&lt;=1513.8,M1742&gt;10),('[1]Pricing Schedule'!$F$111+('[1]Pricing Schedule'!$F$113*M1742))*9,
9999999999)))))))))))))))))))))))))))))))))))))))</f>
        <v>1340080</v>
      </c>
      <c r="T1742" s="21">
        <f>IF(AND(I1742=38000,R1742&lt;=4.5,M1742&gt;8),'[1]Pricing Schedule'!$J$9,
IF(AND(I1742=38000,R1742&lt;=4.5,M1742&lt;=8),'[1]Pricing Schedule'!$J$36,
IF(AND(I1742=38000,R1742&gt;4.5,R1742&lt;=9,M1742&gt;8),'[1]Pricing Schedule'!$J$18,
IF(AND(I1742=38000,R1742&gt;4.5,R1742&lt;=9,M1742&lt;=8),'[1]Pricing Schedule'!$J$36,
IF(AND(I1742=38000,R1742&gt;9,R1742&lt;=12.8,M1742&gt;8),'[1]Pricing Schedule'!$J$27,
IF(AND(I1742=38000,R1742&gt;9,R1742&lt;=12.8,M1742&lt;=8),'[1]Pricing Schedule'!$J$36,
IF(AND(I1742=38000,R1742&gt;12.8,R1742&lt;=22.8),'[1]Pricing Schedule'!$J$36,
IF(AND(I1742=38000,R1742&gt;22.8,R1742&lt;=30.2),'[1]Pricing Schedule'!$J$45,
IF(AND(I1742=38000,R1742&gt;30.2,R1742&lt;=45.9),'[1]Pricing Schedule'!$J$54,
IF(AND(I1742=38000,R1742&gt;45.9,R1742&lt;=123.4),'[1]Pricing Schedule'!$J$97,
IF(AND(I1742=38000,R1742&gt;123.4,R1742&lt;=168.2,M1742&lt;=10),'[1]Pricing Schedule'!$J$105,
IF(AND(I1742=38000,R1742&gt;123.4,R1742&lt;=168.2,M1742&gt;10),'[1]Pricing Schedule'!$J$113,
IF(AND(I1742=38000,R1742&gt;168.2,R1742&lt;=336.4,M1742&lt;=10),('[1]Pricing Schedule'!$J$105),
IF(AND(I1742=38000,R1742&gt;168.2,R1742&lt;=336.4,M1742&gt;10),('[1]Pricing Schedule'!$J$113),
IF(AND(I1742=38000,R1742&gt;336.4,R1742&lt;=504.6,M1742&lt;=10),('[1]Pricing Schedule'!$J$105),
IF(AND(I1742=38000,R1742&gt;336.4,R1742&lt;=504.6,M1742&gt;10),('[1]Pricing Schedule'!$J$113),
IF(AND(I1742=38000,R1742&gt;504.6,R1742&lt;=672.8,M1742&lt;=10),('[1]Pricing Schedule'!$J$105),
IF(AND(I1742=38000,R1742&gt;504.6,R1742&lt;=672.8,M1742&gt;10),('[1]Pricing Schedule'!$J$113),
IF(AND(I1742=110000,R1742&lt;=12.8,M1742&gt;2),'[1]Pricing Schedule'!$J$63,
IF(AND(I1742=110000,R1742&lt;=12.8,M1742&lt;=2),'[1]Pricing Schedule'!$J$97,
IF(AND(I1742=110000,R1742&gt;12.8,R1742&lt;=22.8,M1742&gt;3),'[1]Pricing Schedule'!$J$72,
IF(AND(I1742=110000,R1742&gt;12.8,R1742&lt;=22.8,M1742&lt;=3),'[1]Pricing Schedule'!$J$97,
IF(AND(I1742=110000,R1742&gt;22.8,R1742&lt;=30.2),'[1]Pricing Schedule'!$J$81,
IF(AND(I1742=110000,R1742&gt;30.2,R1742&lt;=45.9),'[1]Pricing Schedule'!$J$90,
IF(AND(I1742=110000,R1742&gt;45.9,R1742&lt;=123.4),'[1]Pricing Schedule'!$J$97,
IF(AND(I1742=110000,R1742&gt;123.4,R1742&lt;=168.2,M1742&lt;=10),'[1]Pricing Schedule'!$J$105,
IF(AND(I1742=110000,R1742&gt;123.4,R1742&lt;=168.2,M1742&gt;10),'[1]Pricing Schedule'!$J$113,
IF(AND(I1742=110000,R1742&gt;168.2,R1742&lt;=336.2,M1742&lt;=10),('[1]Pricing Schedule'!$J$105),
IF(AND(I1742=110000,R1742&gt;168.2,R1742&lt;=336.2,M1742&gt;10),('[1]Pricing Schedule'!$J$113),
IF(AND(I1742=110000,R1742&gt;336.4,R1742&lt;=504.6,M1742&lt;=10),('[1]Pricing Schedule'!$J$105),
IF(AND(I1742=110000,R1742&gt;336.4,R1742&lt;=504.6,M1742&gt;10),('[1]Pricing Schedule'!$J$113),
IF(AND(I1742=110000,R1742&gt;504.6,R1742&lt;=672.8,M1742&lt;=10),('[1]Pricing Schedule'!$J$105),
IF(AND(I1742=110000,R1742&gt;504.6,R1742&lt;=672.8,M1742&gt;10),('[1]Pricing Schedule'!$J$113),
IF(AND(I1742=110000,R1742&gt;672.8,R1742&lt;=841,M1742&lt;=10),('[1]Pricing Schedule'!$J$105),
IF(AND(I1742=110000,R1742&gt;672.8,R1742&lt;=841,M1742&gt;10),('[1]Pricing Schedule'!$J$113),
IF(AND(I1742=110000,R1742&gt;1682,R1742&lt;=1850.2,M1742&lt;=10),('[1]Pricing Schedule'!$J$105),
IF(AND(I1742=110000,R1742&gt;1682,R1742&lt;=1850.2,M1742&gt;10),('[1]Pricing Schedule'!$J$113),
IF(AND(I1742=110000,R1742&gt;2018.4,R1742&lt;=2186.6,M1742&lt;=10),('[1]Pricing Schedule'!$J$105),
IF(AND(I1742=110000,R1742&gt;2018.4,R1742&lt;=2186.6,M1742&gt;10),('[1]Pricing Schedule'!$J$113),999999999)))))))))))))))))))))))))))))))))))))))</f>
        <v>11</v>
      </c>
      <c r="U1742" s="40">
        <f t="shared" si="168"/>
        <v>319066.66666666663</v>
      </c>
      <c r="V1742" s="41">
        <f t="shared" si="169"/>
        <v>3.134141245298788</v>
      </c>
      <c r="Y1742" s="23">
        <v>622</v>
      </c>
      <c r="Z1742" s="23">
        <v>96</v>
      </c>
      <c r="AD1742" s="13"/>
      <c r="AE1742" s="13"/>
      <c r="AF1742" s="13"/>
      <c r="AR1742" s="35"/>
    </row>
    <row r="1743" spans="1:44">
      <c r="A1743" s="23">
        <v>1745</v>
      </c>
      <c r="B1743" s="23">
        <v>1745</v>
      </c>
      <c r="C1743" s="23" t="s">
        <v>2454</v>
      </c>
      <c r="D1743" s="23" t="s">
        <v>384</v>
      </c>
      <c r="E1743" s="23" t="s">
        <v>384</v>
      </c>
      <c r="F1743" s="23" t="s">
        <v>865</v>
      </c>
      <c r="G1743" s="23" t="s">
        <v>866</v>
      </c>
      <c r="H1743" s="23" t="s">
        <v>133</v>
      </c>
      <c r="I1743" s="13">
        <v>110000</v>
      </c>
      <c r="J1743" s="13">
        <v>20000</v>
      </c>
      <c r="K1743" s="13">
        <v>110000</v>
      </c>
      <c r="L1743" s="24">
        <v>1.716</v>
      </c>
      <c r="M1743" s="37">
        <f t="shared" si="164"/>
        <v>2</v>
      </c>
      <c r="N1743" s="24">
        <v>0.877</v>
      </c>
      <c r="O1743" s="13">
        <v>3</v>
      </c>
      <c r="P1743" s="36">
        <f t="shared" si="165"/>
        <v>0.877</v>
      </c>
      <c r="Q1743" s="38">
        <f t="shared" si="166"/>
        <v>4.2</v>
      </c>
      <c r="R1743" s="37">
        <f t="shared" si="167"/>
        <v>4.2</v>
      </c>
      <c r="S1743" s="39">
        <f>IF(AND(I1743=38000,R1743&lt;=4.5,M1743&gt;8),'[1]Pricing Schedule'!$F$8+('[1]Pricing Schedule'!$F$9*M1743),
IF(AND(I1743=38000,R1743&lt;=4.5,M1743&lt;=8),'[1]Pricing Schedule'!$F$34+('[1]Pricing Schedule'!$F$36*M1743),
IF(AND(I1743=38000,R1743&gt;4.5,R1743&lt;=9,M1743&gt;8),'[1]Pricing Schedule'!$F$17+('[1]Pricing Schedule'!$F$18*M1743),
IF(AND(I1743=38000,R1743&gt;4.5,R1743&lt;=9,M1743&lt;=8),'[1]Pricing Schedule'!$F$34+('[1]Pricing Schedule'!$F$36*M1743),
IF(AND(I1743=38000,R1743&gt;9,R1743&lt;=12.8,M1743&gt;8),'[1]Pricing Schedule'!$F$26+('[1]Pricing Schedule'!$F$27*M1743),
IF(AND(I1743=38000,R1743&gt;9,R1743&lt;=12.8,M1743&lt;=8),'[1]Pricing Schedule'!$F$34+('[1]Pricing Schedule'!$F$36*M1743),
IF(AND(I1743=38000,R1743&gt;12.8,R1743&lt;=22.8),'[1]Pricing Schedule'!$F$34+('[1]Pricing Schedule'!$F$36*M1743),
IF(AND(I1743=38000,R1743&gt;22.8,R1743&lt;=30.2),'[1]Pricing Schedule'!$F$43+('[1]Pricing Schedule'!$F$45*M1743),
IF(AND(I1743=38000,R1743&gt;30.2,R1743&lt;=45.9),'[1]Pricing Schedule'!$F$52+('[1]Pricing Schedule'!$F$54*M1743),
IF(AND(I1743=38000,R1743&gt;45.9,R1743&lt;=123.4),'[1]Pricing Schedule'!$F$96+('[1]Pricing Schedule'!$F$97*M1743),
IF(AND(I1743=38000,R1743&gt;123.4,R1743&lt;=168.2,M1743&lt;=10),'[1]Pricing Schedule'!$F$103+('[1]Pricing Schedule'!$F$105*M1743),
IF(AND(I1743=38000,R1743&gt;123.4,R1743&lt;=168.2,M1743&gt;10),'[1]Pricing Schedule'!$F$111+('[1]Pricing Schedule'!$F$113*M1743),
IF(AND(I1743=38000,R1743&gt;157.4,R1743&lt;=336.4,M1743&lt;=10),('[1]Pricing Schedule'!$F$103+('[1]Pricing Schedule'!$F$105*M1743))*2,
IF(AND(I1743=38000,R1743&gt;157.4,R1743&lt;=336.4,M1743&gt;10),('[1]Pricing Schedule'!$F$111+('[1]Pricing Schedule'!$F$113*M1743))*2,
IF(AND(I1743=38000,R1743&gt;314.8,R1743&lt;=504.6,M1743&lt;=10),('[1]Pricing Schedule'!$F$103+('[1]Pricing Schedule'!$F$105*M1743))*3,
IF(AND(I1743=38000,R1743&gt;314.8,R1743&lt;=504.6,M1743&gt;10),('[1]Pricing Schedule'!$F$111+('[1]Pricing Schedule'!$F$113*M1743))*3,
IF(AND(I1743=38000,R1743&gt;472.2,R1743&lt;=672.8,M1743&lt;=10),('[1]Pricing Schedule'!$F$103+('[1]Pricing Schedule'!$F$105*M1743))*4,
IF(AND(I1743=38000,R1743&gt;472.2,R1743&lt;=672.8,M1743&gt;10),('[1]Pricing Schedule'!$F$111+('[1]Pricing Schedule'!$F$113*M1743))*4,
IF(AND(I1743=110000,R1743&lt;=12.8,M1743&gt;2),'[1]Pricing Schedule'!$F$62+('[1]Pricing Schedule'!$F$63*M1743),
IF(AND(I1743=110000,R1743&lt;=12.8,M1743&lt;=2),'[1]Pricing Schedule'!$F$96+('[1]Pricing Schedule'!$F$97*M1743),
IF(AND(I1743=110000,R1743&gt;12.8,R1743&lt;=22.8,M1743&gt;3),'[1]Pricing Schedule'!$F$71+('[1]Pricing Schedule'!$F$72*M1743),
IF(AND(I1743=110000,R1743&gt;12.8,R1743&lt;=22.8,M1743&lt;=3),'[1]Pricing Schedule'!$F$96+('[1]Pricing Schedule'!$F$97*M1743),
IF(AND(I1743=110000,R1743&gt;22.8,R1743&lt;=30.2),'[1]Pricing Schedule'!$F$80+('[1]Pricing Schedule'!$F$81*M1743),
IF(AND(I1743=110000,R1743&gt;30.2,R1743&lt;=45.9),'[1]Pricing Schedule'!$F$89+('[1]Pricing Schedule'!$F$90*M1743),
IF(AND(I1743=110000,R1743&gt;45.9,R1743&lt;=123.4),'[1]Pricing Schedule'!$F$96+('[1]Pricing Schedule'!$F$97*M1743),
IF(AND(I1743=110000,R1743&gt;123.4,R1743&lt;=168.2,M1743&lt;=10),'[1]Pricing Schedule'!$F$103+('[1]Pricing Schedule'!$F$105*M1743),
IF(AND(I1743=110000,R1743&gt;123.4,R1743&lt;=168.2,M1743&gt;10),'[1]Pricing Schedule'!$F$111+('[1]Pricing Schedule'!$F$113*M1743),
IF(AND(I1743=110000,R1743&gt;168.2,R1743&lt;=336.4,M1743&lt;=10),('[1]Pricing Schedule'!$F$103+('[1]Pricing Schedule'!$F$105*M1743))*2,
IF(AND(I1743=110000,R1743&gt;168.2,R1743&lt;=336.4,M1743&gt;10),('[1]Pricing Schedule'!$F$111+('[1]Pricing Schedule'!$F$113*M1743))*2,
IF(AND(I1743=110000,R1743&gt;336.4,R1743&lt;=504.6,M1743&lt;=10),('[1]Pricing Schedule'!$F$103+('[1]Pricing Schedule'!$F$105*M1743))*3,
IF(AND(I1743=110000,R1743&gt;336.4,R1743&lt;=504.6,M1743&gt;10),('[1]Pricing Schedule'!$F$111+('[1]Pricing Schedule'!$F$113*M1743))*3,
IF(AND(I1743=110000,R1743&gt;504.6,R1743&lt;=672.8,M1743&lt;=10),('[1]Pricing Schedule'!$F$103+('[1]Pricing Schedule'!$F$105*M1743))*4,
IF(AND(I1743=110000,R1743&gt;504.6,R1743&lt;=672.8,M1743&gt;10),('[1]Pricing Schedule'!$F$111+('[1]Pricing Schedule'!$F$113*M1743))*4,
IF(AND(I1743=110000,R1743&gt;672.8,R1743&lt;=841,M1743&lt;=10),('[1]Pricing Schedule'!$F$103+('[1]Pricing Schedule'!$F$105*M1743))*5,
IF(AND(I1743=110000,R1743&gt;672.8,R1743&lt;=841,M1743&gt;10),('[1]Pricing Schedule'!$F$111+('[1]Pricing Schedule'!$F$113*M1743))*5,
IF(AND(I1743=110000,R1743&gt;672.8,R1743&lt;=841,M1743&lt;=10),('[1]Pricing Schedule'!$F$103+('[1]Pricing Schedule'!$F$105*M1743))*5,
IF(AND(I1743=110000,R1743&gt;672.8,R1743&lt;=841,M1743&gt;10),('[1]Pricing Schedule'!$F$111+('[1]Pricing Schedule'!$F$113*M1743))*5,
IF(AND(I1743=110000,R1743&gt;1345.6,R1743&lt;=1513.8,M1743&lt;=10),('[1]Pricing Schedule'!$F$103+('[1]Pricing Schedule'!$F$105*M1743))*9,
IF(AND(I1743=110000,R1743&gt;1345.6,R1743&lt;=1513.8,M1743&gt;10),('[1]Pricing Schedule'!$F$111+('[1]Pricing Schedule'!$F$113*M1743))*9,
9999999999)))))))))))))))))))))))))))))))))))))))</f>
        <v>1340080</v>
      </c>
      <c r="T1743" s="21">
        <f>IF(AND(I1743=38000,R1743&lt;=4.5,M1743&gt;8),'[1]Pricing Schedule'!$J$9,
IF(AND(I1743=38000,R1743&lt;=4.5,M1743&lt;=8),'[1]Pricing Schedule'!$J$36,
IF(AND(I1743=38000,R1743&gt;4.5,R1743&lt;=9,M1743&gt;8),'[1]Pricing Schedule'!$J$18,
IF(AND(I1743=38000,R1743&gt;4.5,R1743&lt;=9,M1743&lt;=8),'[1]Pricing Schedule'!$J$36,
IF(AND(I1743=38000,R1743&gt;9,R1743&lt;=12.8,M1743&gt;8),'[1]Pricing Schedule'!$J$27,
IF(AND(I1743=38000,R1743&gt;9,R1743&lt;=12.8,M1743&lt;=8),'[1]Pricing Schedule'!$J$36,
IF(AND(I1743=38000,R1743&gt;12.8,R1743&lt;=22.8),'[1]Pricing Schedule'!$J$36,
IF(AND(I1743=38000,R1743&gt;22.8,R1743&lt;=30.2),'[1]Pricing Schedule'!$J$45,
IF(AND(I1743=38000,R1743&gt;30.2,R1743&lt;=45.9),'[1]Pricing Schedule'!$J$54,
IF(AND(I1743=38000,R1743&gt;45.9,R1743&lt;=123.4),'[1]Pricing Schedule'!$J$97,
IF(AND(I1743=38000,R1743&gt;123.4,R1743&lt;=168.2,M1743&lt;=10),'[1]Pricing Schedule'!$J$105,
IF(AND(I1743=38000,R1743&gt;123.4,R1743&lt;=168.2,M1743&gt;10),'[1]Pricing Schedule'!$J$113,
IF(AND(I1743=38000,R1743&gt;168.2,R1743&lt;=336.4,M1743&lt;=10),('[1]Pricing Schedule'!$J$105),
IF(AND(I1743=38000,R1743&gt;168.2,R1743&lt;=336.4,M1743&gt;10),('[1]Pricing Schedule'!$J$113),
IF(AND(I1743=38000,R1743&gt;336.4,R1743&lt;=504.6,M1743&lt;=10),('[1]Pricing Schedule'!$J$105),
IF(AND(I1743=38000,R1743&gt;336.4,R1743&lt;=504.6,M1743&gt;10),('[1]Pricing Schedule'!$J$113),
IF(AND(I1743=38000,R1743&gt;504.6,R1743&lt;=672.8,M1743&lt;=10),('[1]Pricing Schedule'!$J$105),
IF(AND(I1743=38000,R1743&gt;504.6,R1743&lt;=672.8,M1743&gt;10),('[1]Pricing Schedule'!$J$113),
IF(AND(I1743=110000,R1743&lt;=12.8,M1743&gt;2),'[1]Pricing Schedule'!$J$63,
IF(AND(I1743=110000,R1743&lt;=12.8,M1743&lt;=2),'[1]Pricing Schedule'!$J$97,
IF(AND(I1743=110000,R1743&gt;12.8,R1743&lt;=22.8,M1743&gt;3),'[1]Pricing Schedule'!$J$72,
IF(AND(I1743=110000,R1743&gt;12.8,R1743&lt;=22.8,M1743&lt;=3),'[1]Pricing Schedule'!$J$97,
IF(AND(I1743=110000,R1743&gt;22.8,R1743&lt;=30.2),'[1]Pricing Schedule'!$J$81,
IF(AND(I1743=110000,R1743&gt;30.2,R1743&lt;=45.9),'[1]Pricing Schedule'!$J$90,
IF(AND(I1743=110000,R1743&gt;45.9,R1743&lt;=123.4),'[1]Pricing Schedule'!$J$97,
IF(AND(I1743=110000,R1743&gt;123.4,R1743&lt;=168.2,M1743&lt;=10),'[1]Pricing Schedule'!$J$105,
IF(AND(I1743=110000,R1743&gt;123.4,R1743&lt;=168.2,M1743&gt;10),'[1]Pricing Schedule'!$J$113,
IF(AND(I1743=110000,R1743&gt;168.2,R1743&lt;=336.2,M1743&lt;=10),('[1]Pricing Schedule'!$J$105),
IF(AND(I1743=110000,R1743&gt;168.2,R1743&lt;=336.2,M1743&gt;10),('[1]Pricing Schedule'!$J$113),
IF(AND(I1743=110000,R1743&gt;336.4,R1743&lt;=504.6,M1743&lt;=10),('[1]Pricing Schedule'!$J$105),
IF(AND(I1743=110000,R1743&gt;336.4,R1743&lt;=504.6,M1743&gt;10),('[1]Pricing Schedule'!$J$113),
IF(AND(I1743=110000,R1743&gt;504.6,R1743&lt;=672.8,M1743&lt;=10),('[1]Pricing Schedule'!$J$105),
IF(AND(I1743=110000,R1743&gt;504.6,R1743&lt;=672.8,M1743&gt;10),('[1]Pricing Schedule'!$J$113),
IF(AND(I1743=110000,R1743&gt;672.8,R1743&lt;=841,M1743&lt;=10),('[1]Pricing Schedule'!$J$105),
IF(AND(I1743=110000,R1743&gt;672.8,R1743&lt;=841,M1743&gt;10),('[1]Pricing Schedule'!$J$113),
IF(AND(I1743=110000,R1743&gt;1682,R1743&lt;=1850.2,M1743&lt;=10),('[1]Pricing Schedule'!$J$105),
IF(AND(I1743=110000,R1743&gt;1682,R1743&lt;=1850.2,M1743&gt;10),('[1]Pricing Schedule'!$J$113),
IF(AND(I1743=110000,R1743&gt;2018.4,R1743&lt;=2186.6,M1743&lt;=10),('[1]Pricing Schedule'!$J$105),
IF(AND(I1743=110000,R1743&gt;2018.4,R1743&lt;=2186.6,M1743&gt;10),('[1]Pricing Schedule'!$J$113),999999999)))))))))))))))))))))))))))))))))))))))</f>
        <v>11</v>
      </c>
      <c r="U1743" s="40">
        <f t="shared" si="168"/>
        <v>319066.66666666663</v>
      </c>
      <c r="V1743" s="41">
        <f t="shared" si="169"/>
        <v>3.134141245298788</v>
      </c>
      <c r="Y1743" s="23">
        <v>489</v>
      </c>
      <c r="Z1743" s="23">
        <v>532</v>
      </c>
      <c r="AD1743" s="13"/>
      <c r="AE1743" s="13"/>
      <c r="AF1743" s="13"/>
      <c r="AR1743" s="35"/>
    </row>
    <row r="1744" spans="1:44">
      <c r="A1744" s="23">
        <v>1746</v>
      </c>
      <c r="B1744" s="23">
        <v>1746</v>
      </c>
      <c r="C1744" s="23" t="s">
        <v>2455</v>
      </c>
      <c r="D1744" s="23" t="s">
        <v>344</v>
      </c>
      <c r="E1744" s="23" t="s">
        <v>1103</v>
      </c>
      <c r="F1744" s="23" t="s">
        <v>1866</v>
      </c>
      <c r="G1744" s="23" t="s">
        <v>1645</v>
      </c>
      <c r="H1744" s="23" t="s">
        <v>113</v>
      </c>
      <c r="I1744" s="13">
        <v>38000</v>
      </c>
      <c r="J1744" s="23" t="s">
        <v>119</v>
      </c>
      <c r="K1744" s="13">
        <v>38000</v>
      </c>
      <c r="L1744" s="24">
        <v>3.4529999999999998</v>
      </c>
      <c r="M1744" s="37">
        <f t="shared" si="164"/>
        <v>4</v>
      </c>
      <c r="N1744" s="24">
        <v>0.71899999999999997</v>
      </c>
      <c r="O1744" s="13">
        <v>3</v>
      </c>
      <c r="P1744" s="36">
        <f t="shared" si="165"/>
        <v>0.71899999999999997</v>
      </c>
      <c r="Q1744" s="38">
        <f t="shared" si="166"/>
        <v>4.2</v>
      </c>
      <c r="R1744" s="37">
        <f t="shared" si="167"/>
        <v>4.2</v>
      </c>
      <c r="S1744" s="39">
        <f>IF(AND(I1744=38000,R1744&lt;=4.5,M1744&gt;8),'[1]Pricing Schedule'!$F$8+('[1]Pricing Schedule'!$F$9*M1744),
IF(AND(I1744=38000,R1744&lt;=4.5,M1744&lt;=8),'[1]Pricing Schedule'!$F$34+('[1]Pricing Schedule'!$F$36*M1744),
IF(AND(I1744=38000,R1744&gt;4.5,R1744&lt;=9,M1744&gt;8),'[1]Pricing Schedule'!$F$17+('[1]Pricing Schedule'!$F$18*M1744),
IF(AND(I1744=38000,R1744&gt;4.5,R1744&lt;=9,M1744&lt;=8),'[1]Pricing Schedule'!$F$34+('[1]Pricing Schedule'!$F$36*M1744),
IF(AND(I1744=38000,R1744&gt;9,R1744&lt;=12.8,M1744&gt;8),'[1]Pricing Schedule'!$F$26+('[1]Pricing Schedule'!$F$27*M1744),
IF(AND(I1744=38000,R1744&gt;9,R1744&lt;=12.8,M1744&lt;=8),'[1]Pricing Schedule'!$F$34+('[1]Pricing Schedule'!$F$36*M1744),
IF(AND(I1744=38000,R1744&gt;12.8,R1744&lt;=22.8),'[1]Pricing Schedule'!$F$34+('[1]Pricing Schedule'!$F$36*M1744),
IF(AND(I1744=38000,R1744&gt;22.8,R1744&lt;=30.2),'[1]Pricing Schedule'!$F$43+('[1]Pricing Schedule'!$F$45*M1744),
IF(AND(I1744=38000,R1744&gt;30.2,R1744&lt;=45.9),'[1]Pricing Schedule'!$F$52+('[1]Pricing Schedule'!$F$54*M1744),
IF(AND(I1744=38000,R1744&gt;45.9,R1744&lt;=123.4),'[1]Pricing Schedule'!$F$96+('[1]Pricing Schedule'!$F$97*M1744),
IF(AND(I1744=38000,R1744&gt;123.4,R1744&lt;=168.2,M1744&lt;=10),'[1]Pricing Schedule'!$F$103+('[1]Pricing Schedule'!$F$105*M1744),
IF(AND(I1744=38000,R1744&gt;123.4,R1744&lt;=168.2,M1744&gt;10),'[1]Pricing Schedule'!$F$111+('[1]Pricing Schedule'!$F$113*M1744),
IF(AND(I1744=38000,R1744&gt;157.4,R1744&lt;=336.4,M1744&lt;=10),('[1]Pricing Schedule'!$F$103+('[1]Pricing Schedule'!$F$105*M1744))*2,
IF(AND(I1744=38000,R1744&gt;157.4,R1744&lt;=336.4,M1744&gt;10),('[1]Pricing Schedule'!$F$111+('[1]Pricing Schedule'!$F$113*M1744))*2,
IF(AND(I1744=38000,R1744&gt;314.8,R1744&lt;=504.6,M1744&lt;=10),('[1]Pricing Schedule'!$F$103+('[1]Pricing Schedule'!$F$105*M1744))*3,
IF(AND(I1744=38000,R1744&gt;314.8,R1744&lt;=504.6,M1744&gt;10),('[1]Pricing Schedule'!$F$111+('[1]Pricing Schedule'!$F$113*M1744))*3,
IF(AND(I1744=38000,R1744&gt;472.2,R1744&lt;=672.8,M1744&lt;=10),('[1]Pricing Schedule'!$F$103+('[1]Pricing Schedule'!$F$105*M1744))*4,
IF(AND(I1744=38000,R1744&gt;472.2,R1744&lt;=672.8,M1744&gt;10),('[1]Pricing Schedule'!$F$111+('[1]Pricing Schedule'!$F$113*M1744))*4,
IF(AND(I1744=110000,R1744&lt;=12.8,M1744&gt;2),'[1]Pricing Schedule'!$F$62+('[1]Pricing Schedule'!$F$63*M1744),
IF(AND(I1744=110000,R1744&lt;=12.8,M1744&lt;=2),'[1]Pricing Schedule'!$F$96+('[1]Pricing Schedule'!$F$97*M1744),
IF(AND(I1744=110000,R1744&gt;12.8,R1744&lt;=22.8,M1744&gt;3),'[1]Pricing Schedule'!$F$71+('[1]Pricing Schedule'!$F$72*M1744),
IF(AND(I1744=110000,R1744&gt;12.8,R1744&lt;=22.8,M1744&lt;=3),'[1]Pricing Schedule'!$F$96+('[1]Pricing Schedule'!$F$97*M1744),
IF(AND(I1744=110000,R1744&gt;22.8,R1744&lt;=30.2),'[1]Pricing Schedule'!$F$80+('[1]Pricing Schedule'!$F$81*M1744),
IF(AND(I1744=110000,R1744&gt;30.2,R1744&lt;=45.9),'[1]Pricing Schedule'!$F$89+('[1]Pricing Schedule'!$F$90*M1744),
IF(AND(I1744=110000,R1744&gt;45.9,R1744&lt;=123.4),'[1]Pricing Schedule'!$F$96+('[1]Pricing Schedule'!$F$97*M1744),
IF(AND(I1744=110000,R1744&gt;123.4,R1744&lt;=168.2,M1744&lt;=10),'[1]Pricing Schedule'!$F$103+('[1]Pricing Schedule'!$F$105*M1744),
IF(AND(I1744=110000,R1744&gt;123.4,R1744&lt;=168.2,M1744&gt;10),'[1]Pricing Schedule'!$F$111+('[1]Pricing Schedule'!$F$113*M1744),
IF(AND(I1744=110000,R1744&gt;168.2,R1744&lt;=336.4,M1744&lt;=10),('[1]Pricing Schedule'!$F$103+('[1]Pricing Schedule'!$F$105*M1744))*2,
IF(AND(I1744=110000,R1744&gt;168.2,R1744&lt;=336.4,M1744&gt;10),('[1]Pricing Schedule'!$F$111+('[1]Pricing Schedule'!$F$113*M1744))*2,
IF(AND(I1744=110000,R1744&gt;336.4,R1744&lt;=504.6,M1744&lt;=10),('[1]Pricing Schedule'!$F$103+('[1]Pricing Schedule'!$F$105*M1744))*3,
IF(AND(I1744=110000,R1744&gt;336.4,R1744&lt;=504.6,M1744&gt;10),('[1]Pricing Schedule'!$F$111+('[1]Pricing Schedule'!$F$113*M1744))*3,
IF(AND(I1744=110000,R1744&gt;504.6,R1744&lt;=672.8,M1744&lt;=10),('[1]Pricing Schedule'!$F$103+('[1]Pricing Schedule'!$F$105*M1744))*4,
IF(AND(I1744=110000,R1744&gt;504.6,R1744&lt;=672.8,M1744&gt;10),('[1]Pricing Schedule'!$F$111+('[1]Pricing Schedule'!$F$113*M1744))*4,
IF(AND(I1744=110000,R1744&gt;672.8,R1744&lt;=841,M1744&lt;=10),('[1]Pricing Schedule'!$F$103+('[1]Pricing Schedule'!$F$105*M1744))*5,
IF(AND(I1744=110000,R1744&gt;672.8,R1744&lt;=841,M1744&gt;10),('[1]Pricing Schedule'!$F$111+('[1]Pricing Schedule'!$F$113*M1744))*5,
IF(AND(I1744=110000,R1744&gt;672.8,R1744&lt;=841,M1744&lt;=10),('[1]Pricing Schedule'!$F$103+('[1]Pricing Schedule'!$F$105*M1744))*5,
IF(AND(I1744=110000,R1744&gt;672.8,R1744&lt;=841,M1744&gt;10),('[1]Pricing Schedule'!$F$111+('[1]Pricing Schedule'!$F$113*M1744))*5,
IF(AND(I1744=110000,R1744&gt;1345.6,R1744&lt;=1513.8,M1744&lt;=10),('[1]Pricing Schedule'!$F$103+('[1]Pricing Schedule'!$F$105*M1744))*9,
IF(AND(I1744=110000,R1744&gt;1345.6,R1744&lt;=1513.8,M1744&gt;10),('[1]Pricing Schedule'!$F$111+('[1]Pricing Schedule'!$F$113*M1744))*9,
9999999999)))))))))))))))))))))))))))))))))))))))</f>
        <v>628870</v>
      </c>
      <c r="T1744" s="21">
        <f>IF(AND(I1744=38000,R1744&lt;=4.5,M1744&gt;8),'[1]Pricing Schedule'!$J$9,
IF(AND(I1744=38000,R1744&lt;=4.5,M1744&lt;=8),'[1]Pricing Schedule'!$J$36,
IF(AND(I1744=38000,R1744&gt;4.5,R1744&lt;=9,M1744&gt;8),'[1]Pricing Schedule'!$J$18,
IF(AND(I1744=38000,R1744&gt;4.5,R1744&lt;=9,M1744&lt;=8),'[1]Pricing Schedule'!$J$36,
IF(AND(I1744=38000,R1744&gt;9,R1744&lt;=12.8,M1744&gt;8),'[1]Pricing Schedule'!$J$27,
IF(AND(I1744=38000,R1744&gt;9,R1744&lt;=12.8,M1744&lt;=8),'[1]Pricing Schedule'!$J$36,
IF(AND(I1744=38000,R1744&gt;12.8,R1744&lt;=22.8),'[1]Pricing Schedule'!$J$36,
IF(AND(I1744=38000,R1744&gt;22.8,R1744&lt;=30.2),'[1]Pricing Schedule'!$J$45,
IF(AND(I1744=38000,R1744&gt;30.2,R1744&lt;=45.9),'[1]Pricing Schedule'!$J$54,
IF(AND(I1744=38000,R1744&gt;45.9,R1744&lt;=123.4),'[1]Pricing Schedule'!$J$97,
IF(AND(I1744=38000,R1744&gt;123.4,R1744&lt;=168.2,M1744&lt;=10),'[1]Pricing Schedule'!$J$105,
IF(AND(I1744=38000,R1744&gt;123.4,R1744&lt;=168.2,M1744&gt;10),'[1]Pricing Schedule'!$J$113,
IF(AND(I1744=38000,R1744&gt;168.2,R1744&lt;=336.4,M1744&lt;=10),('[1]Pricing Schedule'!$J$105),
IF(AND(I1744=38000,R1744&gt;168.2,R1744&lt;=336.4,M1744&gt;10),('[1]Pricing Schedule'!$J$113),
IF(AND(I1744=38000,R1744&gt;336.4,R1744&lt;=504.6,M1744&lt;=10),('[1]Pricing Schedule'!$J$105),
IF(AND(I1744=38000,R1744&gt;336.4,R1744&lt;=504.6,M1744&gt;10),('[1]Pricing Schedule'!$J$113),
IF(AND(I1744=38000,R1744&gt;504.6,R1744&lt;=672.8,M1744&lt;=10),('[1]Pricing Schedule'!$J$105),
IF(AND(I1744=38000,R1744&gt;504.6,R1744&lt;=672.8,M1744&gt;10),('[1]Pricing Schedule'!$J$113),
IF(AND(I1744=110000,R1744&lt;=12.8,M1744&gt;2),'[1]Pricing Schedule'!$J$63,
IF(AND(I1744=110000,R1744&lt;=12.8,M1744&lt;=2),'[1]Pricing Schedule'!$J$97,
IF(AND(I1744=110000,R1744&gt;12.8,R1744&lt;=22.8,M1744&gt;3),'[1]Pricing Schedule'!$J$72,
IF(AND(I1744=110000,R1744&gt;12.8,R1744&lt;=22.8,M1744&lt;=3),'[1]Pricing Schedule'!$J$97,
IF(AND(I1744=110000,R1744&gt;22.8,R1744&lt;=30.2),'[1]Pricing Schedule'!$J$81,
IF(AND(I1744=110000,R1744&gt;30.2,R1744&lt;=45.9),'[1]Pricing Schedule'!$J$90,
IF(AND(I1744=110000,R1744&gt;45.9,R1744&lt;=123.4),'[1]Pricing Schedule'!$J$97,
IF(AND(I1744=110000,R1744&gt;123.4,R1744&lt;=168.2,M1744&lt;=10),'[1]Pricing Schedule'!$J$105,
IF(AND(I1744=110000,R1744&gt;123.4,R1744&lt;=168.2,M1744&gt;10),'[1]Pricing Schedule'!$J$113,
IF(AND(I1744=110000,R1744&gt;168.2,R1744&lt;=336.2,M1744&lt;=10),('[1]Pricing Schedule'!$J$105),
IF(AND(I1744=110000,R1744&gt;168.2,R1744&lt;=336.2,M1744&gt;10),('[1]Pricing Schedule'!$J$113),
IF(AND(I1744=110000,R1744&gt;336.4,R1744&lt;=504.6,M1744&lt;=10),('[1]Pricing Schedule'!$J$105),
IF(AND(I1744=110000,R1744&gt;336.4,R1744&lt;=504.6,M1744&gt;10),('[1]Pricing Schedule'!$J$113),
IF(AND(I1744=110000,R1744&gt;504.6,R1744&lt;=672.8,M1744&lt;=10),('[1]Pricing Schedule'!$J$105),
IF(AND(I1744=110000,R1744&gt;504.6,R1744&lt;=672.8,M1744&gt;10),('[1]Pricing Schedule'!$J$113),
IF(AND(I1744=110000,R1744&gt;672.8,R1744&lt;=841,M1744&lt;=10),('[1]Pricing Schedule'!$J$105),
IF(AND(I1744=110000,R1744&gt;672.8,R1744&lt;=841,M1744&gt;10),('[1]Pricing Schedule'!$J$113),
IF(AND(I1744=110000,R1744&gt;1682,R1744&lt;=1850.2,M1744&lt;=10),('[1]Pricing Schedule'!$J$105),
IF(AND(I1744=110000,R1744&gt;1682,R1744&lt;=1850.2,M1744&gt;10),('[1]Pricing Schedule'!$J$113),
IF(AND(I1744=110000,R1744&gt;2018.4,R1744&lt;=2186.6,M1744&lt;=10),('[1]Pricing Schedule'!$J$105),
IF(AND(I1744=110000,R1744&gt;2018.4,R1744&lt;=2186.6,M1744&gt;10),('[1]Pricing Schedule'!$J$113),999999999)))))))))))))))))))))))))))))))))))))))</f>
        <v>4</v>
      </c>
      <c r="U1744" s="40">
        <f t="shared" si="168"/>
        <v>149730.95238095237</v>
      </c>
      <c r="V1744" s="41">
        <f t="shared" si="169"/>
        <v>6.6786458250512828</v>
      </c>
      <c r="Y1744" s="23">
        <v>119</v>
      </c>
      <c r="Z1744" s="23">
        <v>666</v>
      </c>
      <c r="AD1744" s="13"/>
      <c r="AE1744" s="13"/>
      <c r="AF1744" s="13"/>
      <c r="AR1744" s="35"/>
    </row>
    <row r="1745" spans="1:44">
      <c r="A1745" s="23">
        <v>1747</v>
      </c>
      <c r="B1745" s="23">
        <v>1747</v>
      </c>
      <c r="C1745" s="23" t="s">
        <v>2456</v>
      </c>
      <c r="D1745" s="23" t="s">
        <v>344</v>
      </c>
      <c r="E1745" s="23" t="s">
        <v>344</v>
      </c>
      <c r="F1745" s="23" t="s">
        <v>1866</v>
      </c>
      <c r="G1745" s="23" t="s">
        <v>1645</v>
      </c>
      <c r="H1745" s="23" t="s">
        <v>113</v>
      </c>
      <c r="I1745" s="13">
        <v>38000</v>
      </c>
      <c r="J1745" s="23" t="s">
        <v>119</v>
      </c>
      <c r="K1745" s="13">
        <v>38000</v>
      </c>
      <c r="L1745" s="24">
        <v>1.258</v>
      </c>
      <c r="M1745" s="37">
        <f t="shared" si="164"/>
        <v>2</v>
      </c>
      <c r="N1745" s="24">
        <v>0.40100000000000002</v>
      </c>
      <c r="O1745" s="13">
        <v>3</v>
      </c>
      <c r="P1745" s="36">
        <f t="shared" si="165"/>
        <v>0.40100000000000002</v>
      </c>
      <c r="Q1745" s="38">
        <f t="shared" si="166"/>
        <v>4.2</v>
      </c>
      <c r="R1745" s="37">
        <f t="shared" si="167"/>
        <v>4.2</v>
      </c>
      <c r="S1745" s="39">
        <f>IF(AND(I1745=38000,R1745&lt;=4.5,M1745&gt;8),'[1]Pricing Schedule'!$F$8+('[1]Pricing Schedule'!$F$9*M1745),
IF(AND(I1745=38000,R1745&lt;=4.5,M1745&lt;=8),'[1]Pricing Schedule'!$F$34+('[1]Pricing Schedule'!$F$36*M1745),
IF(AND(I1745=38000,R1745&gt;4.5,R1745&lt;=9,M1745&gt;8),'[1]Pricing Schedule'!$F$17+('[1]Pricing Schedule'!$F$18*M1745),
IF(AND(I1745=38000,R1745&gt;4.5,R1745&lt;=9,M1745&lt;=8),'[1]Pricing Schedule'!$F$34+('[1]Pricing Schedule'!$F$36*M1745),
IF(AND(I1745=38000,R1745&gt;9,R1745&lt;=12.8,M1745&gt;8),'[1]Pricing Schedule'!$F$26+('[1]Pricing Schedule'!$F$27*M1745),
IF(AND(I1745=38000,R1745&gt;9,R1745&lt;=12.8,M1745&lt;=8),'[1]Pricing Schedule'!$F$34+('[1]Pricing Schedule'!$F$36*M1745),
IF(AND(I1745=38000,R1745&gt;12.8,R1745&lt;=22.8),'[1]Pricing Schedule'!$F$34+('[1]Pricing Schedule'!$F$36*M1745),
IF(AND(I1745=38000,R1745&gt;22.8,R1745&lt;=30.2),'[1]Pricing Schedule'!$F$43+('[1]Pricing Schedule'!$F$45*M1745),
IF(AND(I1745=38000,R1745&gt;30.2,R1745&lt;=45.9),'[1]Pricing Schedule'!$F$52+('[1]Pricing Schedule'!$F$54*M1745),
IF(AND(I1745=38000,R1745&gt;45.9,R1745&lt;=123.4),'[1]Pricing Schedule'!$F$96+('[1]Pricing Schedule'!$F$97*M1745),
IF(AND(I1745=38000,R1745&gt;123.4,R1745&lt;=168.2,M1745&lt;=10),'[1]Pricing Schedule'!$F$103+('[1]Pricing Schedule'!$F$105*M1745),
IF(AND(I1745=38000,R1745&gt;123.4,R1745&lt;=168.2,M1745&gt;10),'[1]Pricing Schedule'!$F$111+('[1]Pricing Schedule'!$F$113*M1745),
IF(AND(I1745=38000,R1745&gt;157.4,R1745&lt;=336.4,M1745&lt;=10),('[1]Pricing Schedule'!$F$103+('[1]Pricing Schedule'!$F$105*M1745))*2,
IF(AND(I1745=38000,R1745&gt;157.4,R1745&lt;=336.4,M1745&gt;10),('[1]Pricing Schedule'!$F$111+('[1]Pricing Schedule'!$F$113*M1745))*2,
IF(AND(I1745=38000,R1745&gt;314.8,R1745&lt;=504.6,M1745&lt;=10),('[1]Pricing Schedule'!$F$103+('[1]Pricing Schedule'!$F$105*M1745))*3,
IF(AND(I1745=38000,R1745&gt;314.8,R1745&lt;=504.6,M1745&gt;10),('[1]Pricing Schedule'!$F$111+('[1]Pricing Schedule'!$F$113*M1745))*3,
IF(AND(I1745=38000,R1745&gt;472.2,R1745&lt;=672.8,M1745&lt;=10),('[1]Pricing Schedule'!$F$103+('[1]Pricing Schedule'!$F$105*M1745))*4,
IF(AND(I1745=38000,R1745&gt;472.2,R1745&lt;=672.8,M1745&gt;10),('[1]Pricing Schedule'!$F$111+('[1]Pricing Schedule'!$F$113*M1745))*4,
IF(AND(I1745=110000,R1745&lt;=12.8,M1745&gt;2),'[1]Pricing Schedule'!$F$62+('[1]Pricing Schedule'!$F$63*M1745),
IF(AND(I1745=110000,R1745&lt;=12.8,M1745&lt;=2),'[1]Pricing Schedule'!$F$96+('[1]Pricing Schedule'!$F$97*M1745),
IF(AND(I1745=110000,R1745&gt;12.8,R1745&lt;=22.8,M1745&gt;3),'[1]Pricing Schedule'!$F$71+('[1]Pricing Schedule'!$F$72*M1745),
IF(AND(I1745=110000,R1745&gt;12.8,R1745&lt;=22.8,M1745&lt;=3),'[1]Pricing Schedule'!$F$96+('[1]Pricing Schedule'!$F$97*M1745),
IF(AND(I1745=110000,R1745&gt;22.8,R1745&lt;=30.2),'[1]Pricing Schedule'!$F$80+('[1]Pricing Schedule'!$F$81*M1745),
IF(AND(I1745=110000,R1745&gt;30.2,R1745&lt;=45.9),'[1]Pricing Schedule'!$F$89+('[1]Pricing Schedule'!$F$90*M1745),
IF(AND(I1745=110000,R1745&gt;45.9,R1745&lt;=123.4),'[1]Pricing Schedule'!$F$96+('[1]Pricing Schedule'!$F$97*M1745),
IF(AND(I1745=110000,R1745&gt;123.4,R1745&lt;=168.2,M1745&lt;=10),'[1]Pricing Schedule'!$F$103+('[1]Pricing Schedule'!$F$105*M1745),
IF(AND(I1745=110000,R1745&gt;123.4,R1745&lt;=168.2,M1745&gt;10),'[1]Pricing Schedule'!$F$111+('[1]Pricing Schedule'!$F$113*M1745),
IF(AND(I1745=110000,R1745&gt;168.2,R1745&lt;=336.4,M1745&lt;=10),('[1]Pricing Schedule'!$F$103+('[1]Pricing Schedule'!$F$105*M1745))*2,
IF(AND(I1745=110000,R1745&gt;168.2,R1745&lt;=336.4,M1745&gt;10),('[1]Pricing Schedule'!$F$111+('[1]Pricing Schedule'!$F$113*M1745))*2,
IF(AND(I1745=110000,R1745&gt;336.4,R1745&lt;=504.6,M1745&lt;=10),('[1]Pricing Schedule'!$F$103+('[1]Pricing Schedule'!$F$105*M1745))*3,
IF(AND(I1745=110000,R1745&gt;336.4,R1745&lt;=504.6,M1745&gt;10),('[1]Pricing Schedule'!$F$111+('[1]Pricing Schedule'!$F$113*M1745))*3,
IF(AND(I1745=110000,R1745&gt;504.6,R1745&lt;=672.8,M1745&lt;=10),('[1]Pricing Schedule'!$F$103+('[1]Pricing Schedule'!$F$105*M1745))*4,
IF(AND(I1745=110000,R1745&gt;504.6,R1745&lt;=672.8,M1745&gt;10),('[1]Pricing Schedule'!$F$111+('[1]Pricing Schedule'!$F$113*M1745))*4,
IF(AND(I1745=110000,R1745&gt;672.8,R1745&lt;=841,M1745&lt;=10),('[1]Pricing Schedule'!$F$103+('[1]Pricing Schedule'!$F$105*M1745))*5,
IF(AND(I1745=110000,R1745&gt;672.8,R1745&lt;=841,M1745&gt;10),('[1]Pricing Schedule'!$F$111+('[1]Pricing Schedule'!$F$113*M1745))*5,
IF(AND(I1745=110000,R1745&gt;672.8,R1745&lt;=841,M1745&lt;=10),('[1]Pricing Schedule'!$F$103+('[1]Pricing Schedule'!$F$105*M1745))*5,
IF(AND(I1745=110000,R1745&gt;672.8,R1745&lt;=841,M1745&gt;10),('[1]Pricing Schedule'!$F$111+('[1]Pricing Schedule'!$F$113*M1745))*5,
IF(AND(I1745=110000,R1745&gt;1345.6,R1745&lt;=1513.8,M1745&lt;=10),('[1]Pricing Schedule'!$F$103+('[1]Pricing Schedule'!$F$105*M1745))*9,
IF(AND(I1745=110000,R1745&gt;1345.6,R1745&lt;=1513.8,M1745&gt;10),('[1]Pricing Schedule'!$F$111+('[1]Pricing Schedule'!$F$113*M1745))*9,
9999999999)))))))))))))))))))))))))))))))))))))))</f>
        <v>488330</v>
      </c>
      <c r="T1745" s="21">
        <f>IF(AND(I1745=38000,R1745&lt;=4.5,M1745&gt;8),'[1]Pricing Schedule'!$J$9,
IF(AND(I1745=38000,R1745&lt;=4.5,M1745&lt;=8),'[1]Pricing Schedule'!$J$36,
IF(AND(I1745=38000,R1745&gt;4.5,R1745&lt;=9,M1745&gt;8),'[1]Pricing Schedule'!$J$18,
IF(AND(I1745=38000,R1745&gt;4.5,R1745&lt;=9,M1745&lt;=8),'[1]Pricing Schedule'!$J$36,
IF(AND(I1745=38000,R1745&gt;9,R1745&lt;=12.8,M1745&gt;8),'[1]Pricing Schedule'!$J$27,
IF(AND(I1745=38000,R1745&gt;9,R1745&lt;=12.8,M1745&lt;=8),'[1]Pricing Schedule'!$J$36,
IF(AND(I1745=38000,R1745&gt;12.8,R1745&lt;=22.8),'[1]Pricing Schedule'!$J$36,
IF(AND(I1745=38000,R1745&gt;22.8,R1745&lt;=30.2),'[1]Pricing Schedule'!$J$45,
IF(AND(I1745=38000,R1745&gt;30.2,R1745&lt;=45.9),'[1]Pricing Schedule'!$J$54,
IF(AND(I1745=38000,R1745&gt;45.9,R1745&lt;=123.4),'[1]Pricing Schedule'!$J$97,
IF(AND(I1745=38000,R1745&gt;123.4,R1745&lt;=168.2,M1745&lt;=10),'[1]Pricing Schedule'!$J$105,
IF(AND(I1745=38000,R1745&gt;123.4,R1745&lt;=168.2,M1745&gt;10),'[1]Pricing Schedule'!$J$113,
IF(AND(I1745=38000,R1745&gt;168.2,R1745&lt;=336.4,M1745&lt;=10),('[1]Pricing Schedule'!$J$105),
IF(AND(I1745=38000,R1745&gt;168.2,R1745&lt;=336.4,M1745&gt;10),('[1]Pricing Schedule'!$J$113),
IF(AND(I1745=38000,R1745&gt;336.4,R1745&lt;=504.6,M1745&lt;=10),('[1]Pricing Schedule'!$J$105),
IF(AND(I1745=38000,R1745&gt;336.4,R1745&lt;=504.6,M1745&gt;10),('[1]Pricing Schedule'!$J$113),
IF(AND(I1745=38000,R1745&gt;504.6,R1745&lt;=672.8,M1745&lt;=10),('[1]Pricing Schedule'!$J$105),
IF(AND(I1745=38000,R1745&gt;504.6,R1745&lt;=672.8,M1745&gt;10),('[1]Pricing Schedule'!$J$113),
IF(AND(I1745=110000,R1745&lt;=12.8,M1745&gt;2),'[1]Pricing Schedule'!$J$63,
IF(AND(I1745=110000,R1745&lt;=12.8,M1745&lt;=2),'[1]Pricing Schedule'!$J$97,
IF(AND(I1745=110000,R1745&gt;12.8,R1745&lt;=22.8,M1745&gt;3),'[1]Pricing Schedule'!$J$72,
IF(AND(I1745=110000,R1745&gt;12.8,R1745&lt;=22.8,M1745&lt;=3),'[1]Pricing Schedule'!$J$97,
IF(AND(I1745=110000,R1745&gt;22.8,R1745&lt;=30.2),'[1]Pricing Schedule'!$J$81,
IF(AND(I1745=110000,R1745&gt;30.2,R1745&lt;=45.9),'[1]Pricing Schedule'!$J$90,
IF(AND(I1745=110000,R1745&gt;45.9,R1745&lt;=123.4),'[1]Pricing Schedule'!$J$97,
IF(AND(I1745=110000,R1745&gt;123.4,R1745&lt;=168.2,M1745&lt;=10),'[1]Pricing Schedule'!$J$105,
IF(AND(I1745=110000,R1745&gt;123.4,R1745&lt;=168.2,M1745&gt;10),'[1]Pricing Schedule'!$J$113,
IF(AND(I1745=110000,R1745&gt;168.2,R1745&lt;=336.2,M1745&lt;=10),('[1]Pricing Schedule'!$J$105),
IF(AND(I1745=110000,R1745&gt;168.2,R1745&lt;=336.2,M1745&gt;10),('[1]Pricing Schedule'!$J$113),
IF(AND(I1745=110000,R1745&gt;336.4,R1745&lt;=504.6,M1745&lt;=10),('[1]Pricing Schedule'!$J$105),
IF(AND(I1745=110000,R1745&gt;336.4,R1745&lt;=504.6,M1745&gt;10),('[1]Pricing Schedule'!$J$113),
IF(AND(I1745=110000,R1745&gt;504.6,R1745&lt;=672.8,M1745&lt;=10),('[1]Pricing Schedule'!$J$105),
IF(AND(I1745=110000,R1745&gt;504.6,R1745&lt;=672.8,M1745&gt;10),('[1]Pricing Schedule'!$J$113),
IF(AND(I1745=110000,R1745&gt;672.8,R1745&lt;=841,M1745&lt;=10),('[1]Pricing Schedule'!$J$105),
IF(AND(I1745=110000,R1745&gt;672.8,R1745&lt;=841,M1745&gt;10),('[1]Pricing Schedule'!$J$113),
IF(AND(I1745=110000,R1745&gt;1682,R1745&lt;=1850.2,M1745&lt;=10),('[1]Pricing Schedule'!$J$105),
IF(AND(I1745=110000,R1745&gt;1682,R1745&lt;=1850.2,M1745&gt;10),('[1]Pricing Schedule'!$J$113),
IF(AND(I1745=110000,R1745&gt;2018.4,R1745&lt;=2186.6,M1745&lt;=10),('[1]Pricing Schedule'!$J$105),
IF(AND(I1745=110000,R1745&gt;2018.4,R1745&lt;=2186.6,M1745&gt;10),('[1]Pricing Schedule'!$J$113),999999999)))))))))))))))))))))))))))))))))))))))</f>
        <v>4</v>
      </c>
      <c r="U1745" s="40">
        <f t="shared" si="168"/>
        <v>116269.04761904762</v>
      </c>
      <c r="V1745" s="41">
        <f t="shared" si="169"/>
        <v>8.6007413019884087</v>
      </c>
      <c r="Y1745" s="23">
        <v>170</v>
      </c>
      <c r="Z1745" s="23">
        <v>666</v>
      </c>
      <c r="AD1745" s="13"/>
      <c r="AE1745" s="13"/>
      <c r="AF1745" s="13"/>
      <c r="AR1745" s="35"/>
    </row>
    <row r="1746" spans="1:44">
      <c r="A1746" s="23">
        <v>1748</v>
      </c>
      <c r="B1746" s="23">
        <v>1748</v>
      </c>
      <c r="C1746" s="23" t="s">
        <v>2457</v>
      </c>
      <c r="D1746" s="23" t="s">
        <v>1745</v>
      </c>
      <c r="E1746" s="23" t="s">
        <v>1103</v>
      </c>
      <c r="F1746" s="23" t="s">
        <v>1632</v>
      </c>
      <c r="G1746" s="23" t="s">
        <v>1633</v>
      </c>
      <c r="H1746" s="23" t="s">
        <v>133</v>
      </c>
      <c r="I1746" s="13">
        <v>110000</v>
      </c>
      <c r="J1746" s="13">
        <v>110000</v>
      </c>
      <c r="K1746" s="13">
        <v>38000</v>
      </c>
      <c r="L1746" s="24">
        <v>6.7859999999999996</v>
      </c>
      <c r="M1746" s="37">
        <f t="shared" si="164"/>
        <v>7</v>
      </c>
      <c r="N1746" s="24">
        <v>1.913</v>
      </c>
      <c r="O1746" s="13">
        <v>3</v>
      </c>
      <c r="P1746" s="36">
        <f t="shared" si="165"/>
        <v>1.43475</v>
      </c>
      <c r="Q1746" s="38">
        <f t="shared" si="166"/>
        <v>8.4</v>
      </c>
      <c r="R1746" s="37">
        <f t="shared" si="167"/>
        <v>8.4</v>
      </c>
      <c r="S1746" s="39">
        <f>IF(AND(I1746=38000,R1746&lt;=4.5,M1746&gt;8),'[1]Pricing Schedule'!$F$8+('[1]Pricing Schedule'!$F$9*M1746),
IF(AND(I1746=38000,R1746&lt;=4.5,M1746&lt;=8),'[1]Pricing Schedule'!$F$34+('[1]Pricing Schedule'!$F$36*M1746),
IF(AND(I1746=38000,R1746&gt;4.5,R1746&lt;=9,M1746&gt;8),'[1]Pricing Schedule'!$F$17+('[1]Pricing Schedule'!$F$18*M1746),
IF(AND(I1746=38000,R1746&gt;4.5,R1746&lt;=9,M1746&lt;=8),'[1]Pricing Schedule'!$F$34+('[1]Pricing Schedule'!$F$36*M1746),
IF(AND(I1746=38000,R1746&gt;9,R1746&lt;=12.8,M1746&gt;8),'[1]Pricing Schedule'!$F$26+('[1]Pricing Schedule'!$F$27*M1746),
IF(AND(I1746=38000,R1746&gt;9,R1746&lt;=12.8,M1746&lt;=8),'[1]Pricing Schedule'!$F$34+('[1]Pricing Schedule'!$F$36*M1746),
IF(AND(I1746=38000,R1746&gt;12.8,R1746&lt;=22.8),'[1]Pricing Schedule'!$F$34+('[1]Pricing Schedule'!$F$36*M1746),
IF(AND(I1746=38000,R1746&gt;22.8,R1746&lt;=30.2),'[1]Pricing Schedule'!$F$43+('[1]Pricing Schedule'!$F$45*M1746),
IF(AND(I1746=38000,R1746&gt;30.2,R1746&lt;=45.9),'[1]Pricing Schedule'!$F$52+('[1]Pricing Schedule'!$F$54*M1746),
IF(AND(I1746=38000,R1746&gt;45.9,R1746&lt;=123.4),'[1]Pricing Schedule'!$F$96+('[1]Pricing Schedule'!$F$97*M1746),
IF(AND(I1746=38000,R1746&gt;123.4,R1746&lt;=168.2,M1746&lt;=10),'[1]Pricing Schedule'!$F$103+('[1]Pricing Schedule'!$F$105*M1746),
IF(AND(I1746=38000,R1746&gt;123.4,R1746&lt;=168.2,M1746&gt;10),'[1]Pricing Schedule'!$F$111+('[1]Pricing Schedule'!$F$113*M1746),
IF(AND(I1746=38000,R1746&gt;157.4,R1746&lt;=336.4,M1746&lt;=10),('[1]Pricing Schedule'!$F$103+('[1]Pricing Schedule'!$F$105*M1746))*2,
IF(AND(I1746=38000,R1746&gt;157.4,R1746&lt;=336.4,M1746&gt;10),('[1]Pricing Schedule'!$F$111+('[1]Pricing Schedule'!$F$113*M1746))*2,
IF(AND(I1746=38000,R1746&gt;314.8,R1746&lt;=504.6,M1746&lt;=10),('[1]Pricing Schedule'!$F$103+('[1]Pricing Schedule'!$F$105*M1746))*3,
IF(AND(I1746=38000,R1746&gt;314.8,R1746&lt;=504.6,M1746&gt;10),('[1]Pricing Schedule'!$F$111+('[1]Pricing Schedule'!$F$113*M1746))*3,
IF(AND(I1746=38000,R1746&gt;472.2,R1746&lt;=672.8,M1746&lt;=10),('[1]Pricing Schedule'!$F$103+('[1]Pricing Schedule'!$F$105*M1746))*4,
IF(AND(I1746=38000,R1746&gt;472.2,R1746&lt;=672.8,M1746&gt;10),('[1]Pricing Schedule'!$F$111+('[1]Pricing Schedule'!$F$113*M1746))*4,
IF(AND(I1746=110000,R1746&lt;=12.8,M1746&gt;2),'[1]Pricing Schedule'!$F$62+('[1]Pricing Schedule'!$F$63*M1746),
IF(AND(I1746=110000,R1746&lt;=12.8,M1746&lt;=2),'[1]Pricing Schedule'!$F$96+('[1]Pricing Schedule'!$F$97*M1746),
IF(AND(I1746=110000,R1746&gt;12.8,R1746&lt;=22.8,M1746&gt;3),'[1]Pricing Schedule'!$F$71+('[1]Pricing Schedule'!$F$72*M1746),
IF(AND(I1746=110000,R1746&gt;12.8,R1746&lt;=22.8,M1746&lt;=3),'[1]Pricing Schedule'!$F$96+('[1]Pricing Schedule'!$F$97*M1746),
IF(AND(I1746=110000,R1746&gt;22.8,R1746&lt;=30.2),'[1]Pricing Schedule'!$F$80+('[1]Pricing Schedule'!$F$81*M1746),
IF(AND(I1746=110000,R1746&gt;30.2,R1746&lt;=45.9),'[1]Pricing Schedule'!$F$89+('[1]Pricing Schedule'!$F$90*M1746),
IF(AND(I1746=110000,R1746&gt;45.9,R1746&lt;=123.4),'[1]Pricing Schedule'!$F$96+('[1]Pricing Schedule'!$F$97*M1746),
IF(AND(I1746=110000,R1746&gt;123.4,R1746&lt;=168.2,M1746&lt;=10),'[1]Pricing Schedule'!$F$103+('[1]Pricing Schedule'!$F$105*M1746),
IF(AND(I1746=110000,R1746&gt;123.4,R1746&lt;=168.2,M1746&gt;10),'[1]Pricing Schedule'!$F$111+('[1]Pricing Schedule'!$F$113*M1746),
IF(AND(I1746=110000,R1746&gt;168.2,R1746&lt;=336.4,M1746&lt;=10),('[1]Pricing Schedule'!$F$103+('[1]Pricing Schedule'!$F$105*M1746))*2,
IF(AND(I1746=110000,R1746&gt;168.2,R1746&lt;=336.4,M1746&gt;10),('[1]Pricing Schedule'!$F$111+('[1]Pricing Schedule'!$F$113*M1746))*2,
IF(AND(I1746=110000,R1746&gt;336.4,R1746&lt;=504.6,M1746&lt;=10),('[1]Pricing Schedule'!$F$103+('[1]Pricing Schedule'!$F$105*M1746))*3,
IF(AND(I1746=110000,R1746&gt;336.4,R1746&lt;=504.6,M1746&gt;10),('[1]Pricing Schedule'!$F$111+('[1]Pricing Schedule'!$F$113*M1746))*3,
IF(AND(I1746=110000,R1746&gt;504.6,R1746&lt;=672.8,M1746&lt;=10),('[1]Pricing Schedule'!$F$103+('[1]Pricing Schedule'!$F$105*M1746))*4,
IF(AND(I1746=110000,R1746&gt;504.6,R1746&lt;=672.8,M1746&gt;10),('[1]Pricing Schedule'!$F$111+('[1]Pricing Schedule'!$F$113*M1746))*4,
IF(AND(I1746=110000,R1746&gt;672.8,R1746&lt;=841,M1746&lt;=10),('[1]Pricing Schedule'!$F$103+('[1]Pricing Schedule'!$F$105*M1746))*5,
IF(AND(I1746=110000,R1746&gt;672.8,R1746&lt;=841,M1746&gt;10),('[1]Pricing Schedule'!$F$111+('[1]Pricing Schedule'!$F$113*M1746))*5,
IF(AND(I1746=110000,R1746&gt;672.8,R1746&lt;=841,M1746&lt;=10),('[1]Pricing Schedule'!$F$103+('[1]Pricing Schedule'!$F$105*M1746))*5,
IF(AND(I1746=110000,R1746&gt;672.8,R1746&lt;=841,M1746&gt;10),('[1]Pricing Schedule'!$F$111+('[1]Pricing Schedule'!$F$113*M1746))*5,
IF(AND(I1746=110000,R1746&gt;1345.6,R1746&lt;=1513.8,M1746&lt;=10),('[1]Pricing Schedule'!$F$103+('[1]Pricing Schedule'!$F$105*M1746))*9,
IF(AND(I1746=110000,R1746&gt;1345.6,R1746&lt;=1513.8,M1746&gt;10),('[1]Pricing Schedule'!$F$111+('[1]Pricing Schedule'!$F$113*M1746))*9,
9999999999)))))))))))))))))))))))))))))))))))))))</f>
        <v>1785370</v>
      </c>
      <c r="T1746" s="21">
        <f>IF(AND(I1746=38000,R1746&lt;=4.5,M1746&gt;8),'[1]Pricing Schedule'!$J$9,
IF(AND(I1746=38000,R1746&lt;=4.5,M1746&lt;=8),'[1]Pricing Schedule'!$J$36,
IF(AND(I1746=38000,R1746&gt;4.5,R1746&lt;=9,M1746&gt;8),'[1]Pricing Schedule'!$J$18,
IF(AND(I1746=38000,R1746&gt;4.5,R1746&lt;=9,M1746&lt;=8),'[1]Pricing Schedule'!$J$36,
IF(AND(I1746=38000,R1746&gt;9,R1746&lt;=12.8,M1746&gt;8),'[1]Pricing Schedule'!$J$27,
IF(AND(I1746=38000,R1746&gt;9,R1746&lt;=12.8,M1746&lt;=8),'[1]Pricing Schedule'!$J$36,
IF(AND(I1746=38000,R1746&gt;12.8,R1746&lt;=22.8),'[1]Pricing Schedule'!$J$36,
IF(AND(I1746=38000,R1746&gt;22.8,R1746&lt;=30.2),'[1]Pricing Schedule'!$J$45,
IF(AND(I1746=38000,R1746&gt;30.2,R1746&lt;=45.9),'[1]Pricing Schedule'!$J$54,
IF(AND(I1746=38000,R1746&gt;45.9,R1746&lt;=123.4),'[1]Pricing Schedule'!$J$97,
IF(AND(I1746=38000,R1746&gt;123.4,R1746&lt;=168.2,M1746&lt;=10),'[1]Pricing Schedule'!$J$105,
IF(AND(I1746=38000,R1746&gt;123.4,R1746&lt;=168.2,M1746&gt;10),'[1]Pricing Schedule'!$J$113,
IF(AND(I1746=38000,R1746&gt;168.2,R1746&lt;=336.4,M1746&lt;=10),('[1]Pricing Schedule'!$J$105),
IF(AND(I1746=38000,R1746&gt;168.2,R1746&lt;=336.4,M1746&gt;10),('[1]Pricing Schedule'!$J$113),
IF(AND(I1746=38000,R1746&gt;336.4,R1746&lt;=504.6,M1746&lt;=10),('[1]Pricing Schedule'!$J$105),
IF(AND(I1746=38000,R1746&gt;336.4,R1746&lt;=504.6,M1746&gt;10),('[1]Pricing Schedule'!$J$113),
IF(AND(I1746=38000,R1746&gt;504.6,R1746&lt;=672.8,M1746&lt;=10),('[1]Pricing Schedule'!$J$105),
IF(AND(I1746=38000,R1746&gt;504.6,R1746&lt;=672.8,M1746&gt;10),('[1]Pricing Schedule'!$J$113),
IF(AND(I1746=110000,R1746&lt;=12.8,M1746&gt;2),'[1]Pricing Schedule'!$J$63,
IF(AND(I1746=110000,R1746&lt;=12.8,M1746&lt;=2),'[1]Pricing Schedule'!$J$97,
IF(AND(I1746=110000,R1746&gt;12.8,R1746&lt;=22.8,M1746&gt;3),'[1]Pricing Schedule'!$J$72,
IF(AND(I1746=110000,R1746&gt;12.8,R1746&lt;=22.8,M1746&lt;=3),'[1]Pricing Schedule'!$J$97,
IF(AND(I1746=110000,R1746&gt;22.8,R1746&lt;=30.2),'[1]Pricing Schedule'!$J$81,
IF(AND(I1746=110000,R1746&gt;30.2,R1746&lt;=45.9),'[1]Pricing Schedule'!$J$90,
IF(AND(I1746=110000,R1746&gt;45.9,R1746&lt;=123.4),'[1]Pricing Schedule'!$J$97,
IF(AND(I1746=110000,R1746&gt;123.4,R1746&lt;=168.2,M1746&lt;=10),'[1]Pricing Schedule'!$J$105,
IF(AND(I1746=110000,R1746&gt;123.4,R1746&lt;=168.2,M1746&gt;10),'[1]Pricing Schedule'!$J$113,
IF(AND(I1746=110000,R1746&gt;168.2,R1746&lt;=336.2,M1746&lt;=10),('[1]Pricing Schedule'!$J$105),
IF(AND(I1746=110000,R1746&gt;168.2,R1746&lt;=336.2,M1746&gt;10),('[1]Pricing Schedule'!$J$113),
IF(AND(I1746=110000,R1746&gt;336.4,R1746&lt;=504.6,M1746&lt;=10),('[1]Pricing Schedule'!$J$105),
IF(AND(I1746=110000,R1746&gt;336.4,R1746&lt;=504.6,M1746&gt;10),('[1]Pricing Schedule'!$J$113),
IF(AND(I1746=110000,R1746&gt;504.6,R1746&lt;=672.8,M1746&lt;=10),('[1]Pricing Schedule'!$J$105),
IF(AND(I1746=110000,R1746&gt;504.6,R1746&lt;=672.8,M1746&gt;10),('[1]Pricing Schedule'!$J$113),
IF(AND(I1746=110000,R1746&gt;672.8,R1746&lt;=841,M1746&lt;=10),('[1]Pricing Schedule'!$J$105),
IF(AND(I1746=110000,R1746&gt;672.8,R1746&lt;=841,M1746&gt;10),('[1]Pricing Schedule'!$J$113),
IF(AND(I1746=110000,R1746&gt;1682,R1746&lt;=1850.2,M1746&lt;=10),('[1]Pricing Schedule'!$J$105),
IF(AND(I1746=110000,R1746&gt;1682,R1746&lt;=1850.2,M1746&gt;10),('[1]Pricing Schedule'!$J$113),
IF(AND(I1746=110000,R1746&gt;2018.4,R1746&lt;=2186.6,M1746&lt;=10),('[1]Pricing Schedule'!$J$105),
IF(AND(I1746=110000,R1746&gt;2018.4,R1746&lt;=2186.6,M1746&gt;10),('[1]Pricing Schedule'!$J$113),999999999)))))))))))))))))))))))))))))))))))))))</f>
        <v>7</v>
      </c>
      <c r="U1746" s="40">
        <f t="shared" si="168"/>
        <v>212544.0476190476</v>
      </c>
      <c r="V1746" s="41">
        <f t="shared" si="169"/>
        <v>4.7049071060900545</v>
      </c>
      <c r="Y1746" s="23">
        <v>551</v>
      </c>
      <c r="Z1746" s="23">
        <v>34</v>
      </c>
      <c r="AD1746" s="13"/>
      <c r="AE1746" s="13"/>
      <c r="AF1746" s="13"/>
      <c r="AR1746" s="35"/>
    </row>
    <row r="1747" spans="1:44">
      <c r="A1747" s="23">
        <v>1749</v>
      </c>
      <c r="B1747" s="23">
        <v>1749</v>
      </c>
      <c r="C1747" s="23" t="s">
        <v>2458</v>
      </c>
      <c r="D1747" s="23" t="s">
        <v>709</v>
      </c>
      <c r="E1747" s="23" t="s">
        <v>709</v>
      </c>
      <c r="F1747" s="23" t="s">
        <v>1041</v>
      </c>
      <c r="G1747" s="23" t="s">
        <v>1042</v>
      </c>
      <c r="H1747" s="23" t="s">
        <v>113</v>
      </c>
      <c r="I1747" s="13">
        <v>38000</v>
      </c>
      <c r="J1747" s="13">
        <v>38000</v>
      </c>
      <c r="K1747" s="23" t="s">
        <v>119</v>
      </c>
      <c r="L1747" s="24">
        <v>4.7</v>
      </c>
      <c r="M1747" s="37">
        <f t="shared" si="164"/>
        <v>5</v>
      </c>
      <c r="N1747" s="24">
        <v>0.46</v>
      </c>
      <c r="O1747" s="13">
        <v>3</v>
      </c>
      <c r="P1747" s="36">
        <f t="shared" si="165"/>
        <v>0.46</v>
      </c>
      <c r="Q1747" s="38">
        <f t="shared" si="166"/>
        <v>4.2</v>
      </c>
      <c r="R1747" s="37">
        <f t="shared" si="167"/>
        <v>4.2</v>
      </c>
      <c r="S1747" s="39">
        <f>IF(AND(I1747=38000,R1747&lt;=4.5,M1747&gt;8),'[1]Pricing Schedule'!$F$8+('[1]Pricing Schedule'!$F$9*M1747),
IF(AND(I1747=38000,R1747&lt;=4.5,M1747&lt;=8),'[1]Pricing Schedule'!$F$34+('[1]Pricing Schedule'!$F$36*M1747),
IF(AND(I1747=38000,R1747&gt;4.5,R1747&lt;=9,M1747&gt;8),'[1]Pricing Schedule'!$F$17+('[1]Pricing Schedule'!$F$18*M1747),
IF(AND(I1747=38000,R1747&gt;4.5,R1747&lt;=9,M1747&lt;=8),'[1]Pricing Schedule'!$F$34+('[1]Pricing Schedule'!$F$36*M1747),
IF(AND(I1747=38000,R1747&gt;9,R1747&lt;=12.8,M1747&gt;8),'[1]Pricing Schedule'!$F$26+('[1]Pricing Schedule'!$F$27*M1747),
IF(AND(I1747=38000,R1747&gt;9,R1747&lt;=12.8,M1747&lt;=8),'[1]Pricing Schedule'!$F$34+('[1]Pricing Schedule'!$F$36*M1747),
IF(AND(I1747=38000,R1747&gt;12.8,R1747&lt;=22.8),'[1]Pricing Schedule'!$F$34+('[1]Pricing Schedule'!$F$36*M1747),
IF(AND(I1747=38000,R1747&gt;22.8,R1747&lt;=30.2),'[1]Pricing Schedule'!$F$43+('[1]Pricing Schedule'!$F$45*M1747),
IF(AND(I1747=38000,R1747&gt;30.2,R1747&lt;=45.9),'[1]Pricing Schedule'!$F$52+('[1]Pricing Schedule'!$F$54*M1747),
IF(AND(I1747=38000,R1747&gt;45.9,R1747&lt;=123.4),'[1]Pricing Schedule'!$F$96+('[1]Pricing Schedule'!$F$97*M1747),
IF(AND(I1747=38000,R1747&gt;123.4,R1747&lt;=168.2,M1747&lt;=10),'[1]Pricing Schedule'!$F$103+('[1]Pricing Schedule'!$F$105*M1747),
IF(AND(I1747=38000,R1747&gt;123.4,R1747&lt;=168.2,M1747&gt;10),'[1]Pricing Schedule'!$F$111+('[1]Pricing Schedule'!$F$113*M1747),
IF(AND(I1747=38000,R1747&gt;157.4,R1747&lt;=336.4,M1747&lt;=10),('[1]Pricing Schedule'!$F$103+('[1]Pricing Schedule'!$F$105*M1747))*2,
IF(AND(I1747=38000,R1747&gt;157.4,R1747&lt;=336.4,M1747&gt;10),('[1]Pricing Schedule'!$F$111+('[1]Pricing Schedule'!$F$113*M1747))*2,
IF(AND(I1747=38000,R1747&gt;314.8,R1747&lt;=504.6,M1747&lt;=10),('[1]Pricing Schedule'!$F$103+('[1]Pricing Schedule'!$F$105*M1747))*3,
IF(AND(I1747=38000,R1747&gt;314.8,R1747&lt;=504.6,M1747&gt;10),('[1]Pricing Schedule'!$F$111+('[1]Pricing Schedule'!$F$113*M1747))*3,
IF(AND(I1747=38000,R1747&gt;472.2,R1747&lt;=672.8,M1747&lt;=10),('[1]Pricing Schedule'!$F$103+('[1]Pricing Schedule'!$F$105*M1747))*4,
IF(AND(I1747=38000,R1747&gt;472.2,R1747&lt;=672.8,M1747&gt;10),('[1]Pricing Schedule'!$F$111+('[1]Pricing Schedule'!$F$113*M1747))*4,
IF(AND(I1747=110000,R1747&lt;=12.8,M1747&gt;2),'[1]Pricing Schedule'!$F$62+('[1]Pricing Schedule'!$F$63*M1747),
IF(AND(I1747=110000,R1747&lt;=12.8,M1747&lt;=2),'[1]Pricing Schedule'!$F$96+('[1]Pricing Schedule'!$F$97*M1747),
IF(AND(I1747=110000,R1747&gt;12.8,R1747&lt;=22.8,M1747&gt;3),'[1]Pricing Schedule'!$F$71+('[1]Pricing Schedule'!$F$72*M1747),
IF(AND(I1747=110000,R1747&gt;12.8,R1747&lt;=22.8,M1747&lt;=3),'[1]Pricing Schedule'!$F$96+('[1]Pricing Schedule'!$F$97*M1747),
IF(AND(I1747=110000,R1747&gt;22.8,R1747&lt;=30.2),'[1]Pricing Schedule'!$F$80+('[1]Pricing Schedule'!$F$81*M1747),
IF(AND(I1747=110000,R1747&gt;30.2,R1747&lt;=45.9),'[1]Pricing Schedule'!$F$89+('[1]Pricing Schedule'!$F$90*M1747),
IF(AND(I1747=110000,R1747&gt;45.9,R1747&lt;=123.4),'[1]Pricing Schedule'!$F$96+('[1]Pricing Schedule'!$F$97*M1747),
IF(AND(I1747=110000,R1747&gt;123.4,R1747&lt;=168.2,M1747&lt;=10),'[1]Pricing Schedule'!$F$103+('[1]Pricing Schedule'!$F$105*M1747),
IF(AND(I1747=110000,R1747&gt;123.4,R1747&lt;=168.2,M1747&gt;10),'[1]Pricing Schedule'!$F$111+('[1]Pricing Schedule'!$F$113*M1747),
IF(AND(I1747=110000,R1747&gt;168.2,R1747&lt;=336.4,M1747&lt;=10),('[1]Pricing Schedule'!$F$103+('[1]Pricing Schedule'!$F$105*M1747))*2,
IF(AND(I1747=110000,R1747&gt;168.2,R1747&lt;=336.4,M1747&gt;10),('[1]Pricing Schedule'!$F$111+('[1]Pricing Schedule'!$F$113*M1747))*2,
IF(AND(I1747=110000,R1747&gt;336.4,R1747&lt;=504.6,M1747&lt;=10),('[1]Pricing Schedule'!$F$103+('[1]Pricing Schedule'!$F$105*M1747))*3,
IF(AND(I1747=110000,R1747&gt;336.4,R1747&lt;=504.6,M1747&gt;10),('[1]Pricing Schedule'!$F$111+('[1]Pricing Schedule'!$F$113*M1747))*3,
IF(AND(I1747=110000,R1747&gt;504.6,R1747&lt;=672.8,M1747&lt;=10),('[1]Pricing Schedule'!$F$103+('[1]Pricing Schedule'!$F$105*M1747))*4,
IF(AND(I1747=110000,R1747&gt;504.6,R1747&lt;=672.8,M1747&gt;10),('[1]Pricing Schedule'!$F$111+('[1]Pricing Schedule'!$F$113*M1747))*4,
IF(AND(I1747=110000,R1747&gt;672.8,R1747&lt;=841,M1747&lt;=10),('[1]Pricing Schedule'!$F$103+('[1]Pricing Schedule'!$F$105*M1747))*5,
IF(AND(I1747=110000,R1747&gt;672.8,R1747&lt;=841,M1747&gt;10),('[1]Pricing Schedule'!$F$111+('[1]Pricing Schedule'!$F$113*M1747))*5,
IF(AND(I1747=110000,R1747&gt;672.8,R1747&lt;=841,M1747&lt;=10),('[1]Pricing Schedule'!$F$103+('[1]Pricing Schedule'!$F$105*M1747))*5,
IF(AND(I1747=110000,R1747&gt;672.8,R1747&lt;=841,M1747&gt;10),('[1]Pricing Schedule'!$F$111+('[1]Pricing Schedule'!$F$113*M1747))*5,
IF(AND(I1747=110000,R1747&gt;1345.6,R1747&lt;=1513.8,M1747&lt;=10),('[1]Pricing Schedule'!$F$103+('[1]Pricing Schedule'!$F$105*M1747))*9,
IF(AND(I1747=110000,R1747&gt;1345.6,R1747&lt;=1513.8,M1747&gt;10),('[1]Pricing Schedule'!$F$111+('[1]Pricing Schedule'!$F$113*M1747))*9,
9999999999)))))))))))))))))))))))))))))))))))))))</f>
        <v>699140</v>
      </c>
      <c r="T1747" s="21">
        <f>IF(AND(I1747=38000,R1747&lt;=4.5,M1747&gt;8),'[1]Pricing Schedule'!$J$9,
IF(AND(I1747=38000,R1747&lt;=4.5,M1747&lt;=8),'[1]Pricing Schedule'!$J$36,
IF(AND(I1747=38000,R1747&gt;4.5,R1747&lt;=9,M1747&gt;8),'[1]Pricing Schedule'!$J$18,
IF(AND(I1747=38000,R1747&gt;4.5,R1747&lt;=9,M1747&lt;=8),'[1]Pricing Schedule'!$J$36,
IF(AND(I1747=38000,R1747&gt;9,R1747&lt;=12.8,M1747&gt;8),'[1]Pricing Schedule'!$J$27,
IF(AND(I1747=38000,R1747&gt;9,R1747&lt;=12.8,M1747&lt;=8),'[1]Pricing Schedule'!$J$36,
IF(AND(I1747=38000,R1747&gt;12.8,R1747&lt;=22.8),'[1]Pricing Schedule'!$J$36,
IF(AND(I1747=38000,R1747&gt;22.8,R1747&lt;=30.2),'[1]Pricing Schedule'!$J$45,
IF(AND(I1747=38000,R1747&gt;30.2,R1747&lt;=45.9),'[1]Pricing Schedule'!$J$54,
IF(AND(I1747=38000,R1747&gt;45.9,R1747&lt;=123.4),'[1]Pricing Schedule'!$J$97,
IF(AND(I1747=38000,R1747&gt;123.4,R1747&lt;=168.2,M1747&lt;=10),'[1]Pricing Schedule'!$J$105,
IF(AND(I1747=38000,R1747&gt;123.4,R1747&lt;=168.2,M1747&gt;10),'[1]Pricing Schedule'!$J$113,
IF(AND(I1747=38000,R1747&gt;168.2,R1747&lt;=336.4,M1747&lt;=10),('[1]Pricing Schedule'!$J$105),
IF(AND(I1747=38000,R1747&gt;168.2,R1747&lt;=336.4,M1747&gt;10),('[1]Pricing Schedule'!$J$113),
IF(AND(I1747=38000,R1747&gt;336.4,R1747&lt;=504.6,M1747&lt;=10),('[1]Pricing Schedule'!$J$105),
IF(AND(I1747=38000,R1747&gt;336.4,R1747&lt;=504.6,M1747&gt;10),('[1]Pricing Schedule'!$J$113),
IF(AND(I1747=38000,R1747&gt;504.6,R1747&lt;=672.8,M1747&lt;=10),('[1]Pricing Schedule'!$J$105),
IF(AND(I1747=38000,R1747&gt;504.6,R1747&lt;=672.8,M1747&gt;10),('[1]Pricing Schedule'!$J$113),
IF(AND(I1747=110000,R1747&lt;=12.8,M1747&gt;2),'[1]Pricing Schedule'!$J$63,
IF(AND(I1747=110000,R1747&lt;=12.8,M1747&lt;=2),'[1]Pricing Schedule'!$J$97,
IF(AND(I1747=110000,R1747&gt;12.8,R1747&lt;=22.8,M1747&gt;3),'[1]Pricing Schedule'!$J$72,
IF(AND(I1747=110000,R1747&gt;12.8,R1747&lt;=22.8,M1747&lt;=3),'[1]Pricing Schedule'!$J$97,
IF(AND(I1747=110000,R1747&gt;22.8,R1747&lt;=30.2),'[1]Pricing Schedule'!$J$81,
IF(AND(I1747=110000,R1747&gt;30.2,R1747&lt;=45.9),'[1]Pricing Schedule'!$J$90,
IF(AND(I1747=110000,R1747&gt;45.9,R1747&lt;=123.4),'[1]Pricing Schedule'!$J$97,
IF(AND(I1747=110000,R1747&gt;123.4,R1747&lt;=168.2,M1747&lt;=10),'[1]Pricing Schedule'!$J$105,
IF(AND(I1747=110000,R1747&gt;123.4,R1747&lt;=168.2,M1747&gt;10),'[1]Pricing Schedule'!$J$113,
IF(AND(I1747=110000,R1747&gt;168.2,R1747&lt;=336.2,M1747&lt;=10),('[1]Pricing Schedule'!$J$105),
IF(AND(I1747=110000,R1747&gt;168.2,R1747&lt;=336.2,M1747&gt;10),('[1]Pricing Schedule'!$J$113),
IF(AND(I1747=110000,R1747&gt;336.4,R1747&lt;=504.6,M1747&lt;=10),('[1]Pricing Schedule'!$J$105),
IF(AND(I1747=110000,R1747&gt;336.4,R1747&lt;=504.6,M1747&gt;10),('[1]Pricing Schedule'!$J$113),
IF(AND(I1747=110000,R1747&gt;504.6,R1747&lt;=672.8,M1747&lt;=10),('[1]Pricing Schedule'!$J$105),
IF(AND(I1747=110000,R1747&gt;504.6,R1747&lt;=672.8,M1747&gt;10),('[1]Pricing Schedule'!$J$113),
IF(AND(I1747=110000,R1747&gt;672.8,R1747&lt;=841,M1747&lt;=10),('[1]Pricing Schedule'!$J$105),
IF(AND(I1747=110000,R1747&gt;672.8,R1747&lt;=841,M1747&gt;10),('[1]Pricing Schedule'!$J$113),
IF(AND(I1747=110000,R1747&gt;1682,R1747&lt;=1850.2,M1747&lt;=10),('[1]Pricing Schedule'!$J$105),
IF(AND(I1747=110000,R1747&gt;1682,R1747&lt;=1850.2,M1747&gt;10),('[1]Pricing Schedule'!$J$113),
IF(AND(I1747=110000,R1747&gt;2018.4,R1747&lt;=2186.6,M1747&lt;=10),('[1]Pricing Schedule'!$J$105),
IF(AND(I1747=110000,R1747&gt;2018.4,R1747&lt;=2186.6,M1747&gt;10),('[1]Pricing Schedule'!$J$113),999999999)))))))))))))))))))))))))))))))))))))))</f>
        <v>4</v>
      </c>
      <c r="U1747" s="40">
        <f t="shared" si="168"/>
        <v>166461.90476190476</v>
      </c>
      <c r="V1747" s="41">
        <f t="shared" si="169"/>
        <v>6.0073804960379897</v>
      </c>
      <c r="Y1747" s="23">
        <v>222</v>
      </c>
      <c r="Z1747" s="23">
        <v>69</v>
      </c>
      <c r="AD1747" s="13"/>
      <c r="AE1747" s="13"/>
      <c r="AF1747" s="13"/>
      <c r="AR1747" s="35"/>
    </row>
    <row r="1748" spans="1:44">
      <c r="A1748" s="23">
        <v>1750</v>
      </c>
      <c r="B1748" s="23">
        <v>1750</v>
      </c>
      <c r="C1748" s="23" t="s">
        <v>2459</v>
      </c>
      <c r="D1748" s="23" t="s">
        <v>131</v>
      </c>
      <c r="E1748" s="23" t="s">
        <v>131</v>
      </c>
      <c r="F1748" s="23" t="s">
        <v>1477</v>
      </c>
      <c r="G1748" s="23" t="s">
        <v>1478</v>
      </c>
      <c r="H1748" s="23" t="s">
        <v>133</v>
      </c>
      <c r="I1748" s="13">
        <v>110000</v>
      </c>
      <c r="J1748" s="23" t="s">
        <v>119</v>
      </c>
      <c r="K1748" s="13">
        <v>110000</v>
      </c>
      <c r="L1748" s="24">
        <v>8.2850000000000001</v>
      </c>
      <c r="M1748" s="37">
        <f t="shared" si="164"/>
        <v>9</v>
      </c>
      <c r="N1748" s="24">
        <v>1.2110000000000001</v>
      </c>
      <c r="O1748" s="13">
        <v>3</v>
      </c>
      <c r="P1748" s="36">
        <f t="shared" si="165"/>
        <v>0.90825</v>
      </c>
      <c r="Q1748" s="38">
        <f t="shared" si="166"/>
        <v>4.2</v>
      </c>
      <c r="R1748" s="37">
        <f t="shared" si="167"/>
        <v>4.2</v>
      </c>
      <c r="S1748" s="39">
        <f>IF(AND(I1748=38000,R1748&lt;=4.5,M1748&gt;8),'[1]Pricing Schedule'!$F$8+('[1]Pricing Schedule'!$F$9*M1748),
IF(AND(I1748=38000,R1748&lt;=4.5,M1748&lt;=8),'[1]Pricing Schedule'!$F$34+('[1]Pricing Schedule'!$F$36*M1748),
IF(AND(I1748=38000,R1748&gt;4.5,R1748&lt;=9,M1748&gt;8),'[1]Pricing Schedule'!$F$17+('[1]Pricing Schedule'!$F$18*M1748),
IF(AND(I1748=38000,R1748&gt;4.5,R1748&lt;=9,M1748&lt;=8),'[1]Pricing Schedule'!$F$34+('[1]Pricing Schedule'!$F$36*M1748),
IF(AND(I1748=38000,R1748&gt;9,R1748&lt;=12.8,M1748&gt;8),'[1]Pricing Schedule'!$F$26+('[1]Pricing Schedule'!$F$27*M1748),
IF(AND(I1748=38000,R1748&gt;9,R1748&lt;=12.8,M1748&lt;=8),'[1]Pricing Schedule'!$F$34+('[1]Pricing Schedule'!$F$36*M1748),
IF(AND(I1748=38000,R1748&gt;12.8,R1748&lt;=22.8),'[1]Pricing Schedule'!$F$34+('[1]Pricing Schedule'!$F$36*M1748),
IF(AND(I1748=38000,R1748&gt;22.8,R1748&lt;=30.2),'[1]Pricing Schedule'!$F$43+('[1]Pricing Schedule'!$F$45*M1748),
IF(AND(I1748=38000,R1748&gt;30.2,R1748&lt;=45.9),'[1]Pricing Schedule'!$F$52+('[1]Pricing Schedule'!$F$54*M1748),
IF(AND(I1748=38000,R1748&gt;45.9,R1748&lt;=123.4),'[1]Pricing Schedule'!$F$96+('[1]Pricing Schedule'!$F$97*M1748),
IF(AND(I1748=38000,R1748&gt;123.4,R1748&lt;=168.2,M1748&lt;=10),'[1]Pricing Schedule'!$F$103+('[1]Pricing Schedule'!$F$105*M1748),
IF(AND(I1748=38000,R1748&gt;123.4,R1748&lt;=168.2,M1748&gt;10),'[1]Pricing Schedule'!$F$111+('[1]Pricing Schedule'!$F$113*M1748),
IF(AND(I1748=38000,R1748&gt;157.4,R1748&lt;=336.4,M1748&lt;=10),('[1]Pricing Schedule'!$F$103+('[1]Pricing Schedule'!$F$105*M1748))*2,
IF(AND(I1748=38000,R1748&gt;157.4,R1748&lt;=336.4,M1748&gt;10),('[1]Pricing Schedule'!$F$111+('[1]Pricing Schedule'!$F$113*M1748))*2,
IF(AND(I1748=38000,R1748&gt;314.8,R1748&lt;=504.6,M1748&lt;=10),('[1]Pricing Schedule'!$F$103+('[1]Pricing Schedule'!$F$105*M1748))*3,
IF(AND(I1748=38000,R1748&gt;314.8,R1748&lt;=504.6,M1748&gt;10),('[1]Pricing Schedule'!$F$111+('[1]Pricing Schedule'!$F$113*M1748))*3,
IF(AND(I1748=38000,R1748&gt;472.2,R1748&lt;=672.8,M1748&lt;=10),('[1]Pricing Schedule'!$F$103+('[1]Pricing Schedule'!$F$105*M1748))*4,
IF(AND(I1748=38000,R1748&gt;472.2,R1748&lt;=672.8,M1748&gt;10),('[1]Pricing Schedule'!$F$111+('[1]Pricing Schedule'!$F$113*M1748))*4,
IF(AND(I1748=110000,R1748&lt;=12.8,M1748&gt;2),'[1]Pricing Schedule'!$F$62+('[1]Pricing Schedule'!$F$63*M1748),
IF(AND(I1748=110000,R1748&lt;=12.8,M1748&lt;=2),'[1]Pricing Schedule'!$F$96+('[1]Pricing Schedule'!$F$97*M1748),
IF(AND(I1748=110000,R1748&gt;12.8,R1748&lt;=22.8,M1748&gt;3),'[1]Pricing Schedule'!$F$71+('[1]Pricing Schedule'!$F$72*M1748),
IF(AND(I1748=110000,R1748&gt;12.8,R1748&lt;=22.8,M1748&lt;=3),'[1]Pricing Schedule'!$F$96+('[1]Pricing Schedule'!$F$97*M1748),
IF(AND(I1748=110000,R1748&gt;22.8,R1748&lt;=30.2),'[1]Pricing Schedule'!$F$80+('[1]Pricing Schedule'!$F$81*M1748),
IF(AND(I1748=110000,R1748&gt;30.2,R1748&lt;=45.9),'[1]Pricing Schedule'!$F$89+('[1]Pricing Schedule'!$F$90*M1748),
IF(AND(I1748=110000,R1748&gt;45.9,R1748&lt;=123.4),'[1]Pricing Schedule'!$F$96+('[1]Pricing Schedule'!$F$97*M1748),
IF(AND(I1748=110000,R1748&gt;123.4,R1748&lt;=168.2,M1748&lt;=10),'[1]Pricing Schedule'!$F$103+('[1]Pricing Schedule'!$F$105*M1748),
IF(AND(I1748=110000,R1748&gt;123.4,R1748&lt;=168.2,M1748&gt;10),'[1]Pricing Schedule'!$F$111+('[1]Pricing Schedule'!$F$113*M1748),
IF(AND(I1748=110000,R1748&gt;168.2,R1748&lt;=336.4,M1748&lt;=10),('[1]Pricing Schedule'!$F$103+('[1]Pricing Schedule'!$F$105*M1748))*2,
IF(AND(I1748=110000,R1748&gt;168.2,R1748&lt;=336.4,M1748&gt;10),('[1]Pricing Schedule'!$F$111+('[1]Pricing Schedule'!$F$113*M1748))*2,
IF(AND(I1748=110000,R1748&gt;336.4,R1748&lt;=504.6,M1748&lt;=10),('[1]Pricing Schedule'!$F$103+('[1]Pricing Schedule'!$F$105*M1748))*3,
IF(AND(I1748=110000,R1748&gt;336.4,R1748&lt;=504.6,M1748&gt;10),('[1]Pricing Schedule'!$F$111+('[1]Pricing Schedule'!$F$113*M1748))*3,
IF(AND(I1748=110000,R1748&gt;504.6,R1748&lt;=672.8,M1748&lt;=10),('[1]Pricing Schedule'!$F$103+('[1]Pricing Schedule'!$F$105*M1748))*4,
IF(AND(I1748=110000,R1748&gt;504.6,R1748&lt;=672.8,M1748&gt;10),('[1]Pricing Schedule'!$F$111+('[1]Pricing Schedule'!$F$113*M1748))*4,
IF(AND(I1748=110000,R1748&gt;672.8,R1748&lt;=841,M1748&lt;=10),('[1]Pricing Schedule'!$F$103+('[1]Pricing Schedule'!$F$105*M1748))*5,
IF(AND(I1748=110000,R1748&gt;672.8,R1748&lt;=841,M1748&gt;10),('[1]Pricing Schedule'!$F$111+('[1]Pricing Schedule'!$F$113*M1748))*5,
IF(AND(I1748=110000,R1748&gt;672.8,R1748&lt;=841,M1748&lt;=10),('[1]Pricing Schedule'!$F$103+('[1]Pricing Schedule'!$F$105*M1748))*5,
IF(AND(I1748=110000,R1748&gt;672.8,R1748&lt;=841,M1748&gt;10),('[1]Pricing Schedule'!$F$111+('[1]Pricing Schedule'!$F$113*M1748))*5,
IF(AND(I1748=110000,R1748&gt;1345.6,R1748&lt;=1513.8,M1748&lt;=10),('[1]Pricing Schedule'!$F$103+('[1]Pricing Schedule'!$F$105*M1748))*9,
IF(AND(I1748=110000,R1748&gt;1345.6,R1748&lt;=1513.8,M1748&gt;10),('[1]Pricing Schedule'!$F$111+('[1]Pricing Schedule'!$F$113*M1748))*9,
9999999999)))))))))))))))))))))))))))))))))))))))</f>
        <v>1890770</v>
      </c>
      <c r="T1748" s="21">
        <f>IF(AND(I1748=38000,R1748&lt;=4.5,M1748&gt;8),'[1]Pricing Schedule'!$J$9,
IF(AND(I1748=38000,R1748&lt;=4.5,M1748&lt;=8),'[1]Pricing Schedule'!$J$36,
IF(AND(I1748=38000,R1748&gt;4.5,R1748&lt;=9,M1748&gt;8),'[1]Pricing Schedule'!$J$18,
IF(AND(I1748=38000,R1748&gt;4.5,R1748&lt;=9,M1748&lt;=8),'[1]Pricing Schedule'!$J$36,
IF(AND(I1748=38000,R1748&gt;9,R1748&lt;=12.8,M1748&gt;8),'[1]Pricing Schedule'!$J$27,
IF(AND(I1748=38000,R1748&gt;9,R1748&lt;=12.8,M1748&lt;=8),'[1]Pricing Schedule'!$J$36,
IF(AND(I1748=38000,R1748&gt;12.8,R1748&lt;=22.8),'[1]Pricing Schedule'!$J$36,
IF(AND(I1748=38000,R1748&gt;22.8,R1748&lt;=30.2),'[1]Pricing Schedule'!$J$45,
IF(AND(I1748=38000,R1748&gt;30.2,R1748&lt;=45.9),'[1]Pricing Schedule'!$J$54,
IF(AND(I1748=38000,R1748&gt;45.9,R1748&lt;=123.4),'[1]Pricing Schedule'!$J$97,
IF(AND(I1748=38000,R1748&gt;123.4,R1748&lt;=168.2,M1748&lt;=10),'[1]Pricing Schedule'!$J$105,
IF(AND(I1748=38000,R1748&gt;123.4,R1748&lt;=168.2,M1748&gt;10),'[1]Pricing Schedule'!$J$113,
IF(AND(I1748=38000,R1748&gt;168.2,R1748&lt;=336.4,M1748&lt;=10),('[1]Pricing Schedule'!$J$105),
IF(AND(I1748=38000,R1748&gt;168.2,R1748&lt;=336.4,M1748&gt;10),('[1]Pricing Schedule'!$J$113),
IF(AND(I1748=38000,R1748&gt;336.4,R1748&lt;=504.6,M1748&lt;=10),('[1]Pricing Schedule'!$J$105),
IF(AND(I1748=38000,R1748&gt;336.4,R1748&lt;=504.6,M1748&gt;10),('[1]Pricing Schedule'!$J$113),
IF(AND(I1748=38000,R1748&gt;504.6,R1748&lt;=672.8,M1748&lt;=10),('[1]Pricing Schedule'!$J$105),
IF(AND(I1748=38000,R1748&gt;504.6,R1748&lt;=672.8,M1748&gt;10),('[1]Pricing Schedule'!$J$113),
IF(AND(I1748=110000,R1748&lt;=12.8,M1748&gt;2),'[1]Pricing Schedule'!$J$63,
IF(AND(I1748=110000,R1748&lt;=12.8,M1748&lt;=2),'[1]Pricing Schedule'!$J$97,
IF(AND(I1748=110000,R1748&gt;12.8,R1748&lt;=22.8,M1748&gt;3),'[1]Pricing Schedule'!$J$72,
IF(AND(I1748=110000,R1748&gt;12.8,R1748&lt;=22.8,M1748&lt;=3),'[1]Pricing Schedule'!$J$97,
IF(AND(I1748=110000,R1748&gt;22.8,R1748&lt;=30.2),'[1]Pricing Schedule'!$J$81,
IF(AND(I1748=110000,R1748&gt;30.2,R1748&lt;=45.9),'[1]Pricing Schedule'!$J$90,
IF(AND(I1748=110000,R1748&gt;45.9,R1748&lt;=123.4),'[1]Pricing Schedule'!$J$97,
IF(AND(I1748=110000,R1748&gt;123.4,R1748&lt;=168.2,M1748&lt;=10),'[1]Pricing Schedule'!$J$105,
IF(AND(I1748=110000,R1748&gt;123.4,R1748&lt;=168.2,M1748&gt;10),'[1]Pricing Schedule'!$J$113,
IF(AND(I1748=110000,R1748&gt;168.2,R1748&lt;=336.2,M1748&lt;=10),('[1]Pricing Schedule'!$J$105),
IF(AND(I1748=110000,R1748&gt;168.2,R1748&lt;=336.2,M1748&gt;10),('[1]Pricing Schedule'!$J$113),
IF(AND(I1748=110000,R1748&gt;336.4,R1748&lt;=504.6,M1748&lt;=10),('[1]Pricing Schedule'!$J$105),
IF(AND(I1748=110000,R1748&gt;336.4,R1748&lt;=504.6,M1748&gt;10),('[1]Pricing Schedule'!$J$113),
IF(AND(I1748=110000,R1748&gt;504.6,R1748&lt;=672.8,M1748&lt;=10),('[1]Pricing Schedule'!$J$105),
IF(AND(I1748=110000,R1748&gt;504.6,R1748&lt;=672.8,M1748&gt;10),('[1]Pricing Schedule'!$J$113),
IF(AND(I1748=110000,R1748&gt;672.8,R1748&lt;=841,M1748&lt;=10),('[1]Pricing Schedule'!$J$105),
IF(AND(I1748=110000,R1748&gt;672.8,R1748&lt;=841,M1748&gt;10),('[1]Pricing Schedule'!$J$113),
IF(AND(I1748=110000,R1748&gt;1682,R1748&lt;=1850.2,M1748&lt;=10),('[1]Pricing Schedule'!$J$105),
IF(AND(I1748=110000,R1748&gt;1682,R1748&lt;=1850.2,M1748&gt;10),('[1]Pricing Schedule'!$J$113),
IF(AND(I1748=110000,R1748&gt;2018.4,R1748&lt;=2186.6,M1748&lt;=10),('[1]Pricing Schedule'!$J$105),
IF(AND(I1748=110000,R1748&gt;2018.4,R1748&lt;=2186.6,M1748&gt;10),('[1]Pricing Schedule'!$J$113),999999999)))))))))))))))))))))))))))))))))))))))</f>
        <v>7</v>
      </c>
      <c r="U1748" s="40">
        <f t="shared" si="168"/>
        <v>450183.33333333331</v>
      </c>
      <c r="V1748" s="41">
        <f t="shared" si="169"/>
        <v>2.2213172411239865</v>
      </c>
      <c r="Y1748" s="23">
        <v>617</v>
      </c>
      <c r="Z1748" s="23">
        <v>116</v>
      </c>
      <c r="AD1748" s="13"/>
      <c r="AE1748" s="13"/>
      <c r="AF1748" s="13"/>
      <c r="AR1748" s="35"/>
    </row>
    <row r="1749" spans="1:44">
      <c r="A1749" s="23">
        <v>1751</v>
      </c>
      <c r="B1749" s="23">
        <v>1751</v>
      </c>
      <c r="C1749" s="23" t="s">
        <v>2460</v>
      </c>
      <c r="D1749" s="23" t="s">
        <v>116</v>
      </c>
      <c r="E1749" s="23" t="s">
        <v>116</v>
      </c>
      <c r="F1749" s="23" t="s">
        <v>1800</v>
      </c>
      <c r="G1749" s="23" t="s">
        <v>1801</v>
      </c>
      <c r="H1749" s="23" t="s">
        <v>113</v>
      </c>
      <c r="I1749" s="13">
        <v>38000</v>
      </c>
      <c r="J1749" s="13">
        <v>38000</v>
      </c>
      <c r="K1749" s="23" t="s">
        <v>119</v>
      </c>
      <c r="L1749" s="24">
        <v>2.476</v>
      </c>
      <c r="M1749" s="37">
        <f t="shared" si="164"/>
        <v>3</v>
      </c>
      <c r="N1749" s="24">
        <v>0.83099999999999996</v>
      </c>
      <c r="O1749" s="13">
        <v>3</v>
      </c>
      <c r="P1749" s="36">
        <f t="shared" si="165"/>
        <v>0.83099999999999996</v>
      </c>
      <c r="Q1749" s="38">
        <f t="shared" si="166"/>
        <v>4.2</v>
      </c>
      <c r="R1749" s="37">
        <f t="shared" si="167"/>
        <v>4.2</v>
      </c>
      <c r="S1749" s="39">
        <f>IF(AND(I1749=38000,R1749&lt;=4.5,M1749&gt;8),'[1]Pricing Schedule'!$F$8+('[1]Pricing Schedule'!$F$9*M1749),
IF(AND(I1749=38000,R1749&lt;=4.5,M1749&lt;=8),'[1]Pricing Schedule'!$F$34+('[1]Pricing Schedule'!$F$36*M1749),
IF(AND(I1749=38000,R1749&gt;4.5,R1749&lt;=9,M1749&gt;8),'[1]Pricing Schedule'!$F$17+('[1]Pricing Schedule'!$F$18*M1749),
IF(AND(I1749=38000,R1749&gt;4.5,R1749&lt;=9,M1749&lt;=8),'[1]Pricing Schedule'!$F$34+('[1]Pricing Schedule'!$F$36*M1749),
IF(AND(I1749=38000,R1749&gt;9,R1749&lt;=12.8,M1749&gt;8),'[1]Pricing Schedule'!$F$26+('[1]Pricing Schedule'!$F$27*M1749),
IF(AND(I1749=38000,R1749&gt;9,R1749&lt;=12.8,M1749&lt;=8),'[1]Pricing Schedule'!$F$34+('[1]Pricing Schedule'!$F$36*M1749),
IF(AND(I1749=38000,R1749&gt;12.8,R1749&lt;=22.8),'[1]Pricing Schedule'!$F$34+('[1]Pricing Schedule'!$F$36*M1749),
IF(AND(I1749=38000,R1749&gt;22.8,R1749&lt;=30.2),'[1]Pricing Schedule'!$F$43+('[1]Pricing Schedule'!$F$45*M1749),
IF(AND(I1749=38000,R1749&gt;30.2,R1749&lt;=45.9),'[1]Pricing Schedule'!$F$52+('[1]Pricing Schedule'!$F$54*M1749),
IF(AND(I1749=38000,R1749&gt;45.9,R1749&lt;=123.4),'[1]Pricing Schedule'!$F$96+('[1]Pricing Schedule'!$F$97*M1749),
IF(AND(I1749=38000,R1749&gt;123.4,R1749&lt;=168.2,M1749&lt;=10),'[1]Pricing Schedule'!$F$103+('[1]Pricing Schedule'!$F$105*M1749),
IF(AND(I1749=38000,R1749&gt;123.4,R1749&lt;=168.2,M1749&gt;10),'[1]Pricing Schedule'!$F$111+('[1]Pricing Schedule'!$F$113*M1749),
IF(AND(I1749=38000,R1749&gt;157.4,R1749&lt;=336.4,M1749&lt;=10),('[1]Pricing Schedule'!$F$103+('[1]Pricing Schedule'!$F$105*M1749))*2,
IF(AND(I1749=38000,R1749&gt;157.4,R1749&lt;=336.4,M1749&gt;10),('[1]Pricing Schedule'!$F$111+('[1]Pricing Schedule'!$F$113*M1749))*2,
IF(AND(I1749=38000,R1749&gt;314.8,R1749&lt;=504.6,M1749&lt;=10),('[1]Pricing Schedule'!$F$103+('[1]Pricing Schedule'!$F$105*M1749))*3,
IF(AND(I1749=38000,R1749&gt;314.8,R1749&lt;=504.6,M1749&gt;10),('[1]Pricing Schedule'!$F$111+('[1]Pricing Schedule'!$F$113*M1749))*3,
IF(AND(I1749=38000,R1749&gt;472.2,R1749&lt;=672.8,M1749&lt;=10),('[1]Pricing Schedule'!$F$103+('[1]Pricing Schedule'!$F$105*M1749))*4,
IF(AND(I1749=38000,R1749&gt;472.2,R1749&lt;=672.8,M1749&gt;10),('[1]Pricing Schedule'!$F$111+('[1]Pricing Schedule'!$F$113*M1749))*4,
IF(AND(I1749=110000,R1749&lt;=12.8,M1749&gt;2),'[1]Pricing Schedule'!$F$62+('[1]Pricing Schedule'!$F$63*M1749),
IF(AND(I1749=110000,R1749&lt;=12.8,M1749&lt;=2),'[1]Pricing Schedule'!$F$96+('[1]Pricing Schedule'!$F$97*M1749),
IF(AND(I1749=110000,R1749&gt;12.8,R1749&lt;=22.8,M1749&gt;3),'[1]Pricing Schedule'!$F$71+('[1]Pricing Schedule'!$F$72*M1749),
IF(AND(I1749=110000,R1749&gt;12.8,R1749&lt;=22.8,M1749&lt;=3),'[1]Pricing Schedule'!$F$96+('[1]Pricing Schedule'!$F$97*M1749),
IF(AND(I1749=110000,R1749&gt;22.8,R1749&lt;=30.2),'[1]Pricing Schedule'!$F$80+('[1]Pricing Schedule'!$F$81*M1749),
IF(AND(I1749=110000,R1749&gt;30.2,R1749&lt;=45.9),'[1]Pricing Schedule'!$F$89+('[1]Pricing Schedule'!$F$90*M1749),
IF(AND(I1749=110000,R1749&gt;45.9,R1749&lt;=123.4),'[1]Pricing Schedule'!$F$96+('[1]Pricing Schedule'!$F$97*M1749),
IF(AND(I1749=110000,R1749&gt;123.4,R1749&lt;=168.2,M1749&lt;=10),'[1]Pricing Schedule'!$F$103+('[1]Pricing Schedule'!$F$105*M1749),
IF(AND(I1749=110000,R1749&gt;123.4,R1749&lt;=168.2,M1749&gt;10),'[1]Pricing Schedule'!$F$111+('[1]Pricing Schedule'!$F$113*M1749),
IF(AND(I1749=110000,R1749&gt;168.2,R1749&lt;=336.4,M1749&lt;=10),('[1]Pricing Schedule'!$F$103+('[1]Pricing Schedule'!$F$105*M1749))*2,
IF(AND(I1749=110000,R1749&gt;168.2,R1749&lt;=336.4,M1749&gt;10),('[1]Pricing Schedule'!$F$111+('[1]Pricing Schedule'!$F$113*M1749))*2,
IF(AND(I1749=110000,R1749&gt;336.4,R1749&lt;=504.6,M1749&lt;=10),('[1]Pricing Schedule'!$F$103+('[1]Pricing Schedule'!$F$105*M1749))*3,
IF(AND(I1749=110000,R1749&gt;336.4,R1749&lt;=504.6,M1749&gt;10),('[1]Pricing Schedule'!$F$111+('[1]Pricing Schedule'!$F$113*M1749))*3,
IF(AND(I1749=110000,R1749&gt;504.6,R1749&lt;=672.8,M1749&lt;=10),('[1]Pricing Schedule'!$F$103+('[1]Pricing Schedule'!$F$105*M1749))*4,
IF(AND(I1749=110000,R1749&gt;504.6,R1749&lt;=672.8,M1749&gt;10),('[1]Pricing Schedule'!$F$111+('[1]Pricing Schedule'!$F$113*M1749))*4,
IF(AND(I1749=110000,R1749&gt;672.8,R1749&lt;=841,M1749&lt;=10),('[1]Pricing Schedule'!$F$103+('[1]Pricing Schedule'!$F$105*M1749))*5,
IF(AND(I1749=110000,R1749&gt;672.8,R1749&lt;=841,M1749&gt;10),('[1]Pricing Schedule'!$F$111+('[1]Pricing Schedule'!$F$113*M1749))*5,
IF(AND(I1749=110000,R1749&gt;672.8,R1749&lt;=841,M1749&lt;=10),('[1]Pricing Schedule'!$F$103+('[1]Pricing Schedule'!$F$105*M1749))*5,
IF(AND(I1749=110000,R1749&gt;672.8,R1749&lt;=841,M1749&gt;10),('[1]Pricing Schedule'!$F$111+('[1]Pricing Schedule'!$F$113*M1749))*5,
IF(AND(I1749=110000,R1749&gt;1345.6,R1749&lt;=1513.8,M1749&lt;=10),('[1]Pricing Schedule'!$F$103+('[1]Pricing Schedule'!$F$105*M1749))*9,
IF(AND(I1749=110000,R1749&gt;1345.6,R1749&lt;=1513.8,M1749&gt;10),('[1]Pricing Schedule'!$F$111+('[1]Pricing Schedule'!$F$113*M1749))*9,
9999999999)))))))))))))))))))))))))))))))))))))))</f>
        <v>558600</v>
      </c>
      <c r="T1749" s="21">
        <f>IF(AND(I1749=38000,R1749&lt;=4.5,M1749&gt;8),'[1]Pricing Schedule'!$J$9,
IF(AND(I1749=38000,R1749&lt;=4.5,M1749&lt;=8),'[1]Pricing Schedule'!$J$36,
IF(AND(I1749=38000,R1749&gt;4.5,R1749&lt;=9,M1749&gt;8),'[1]Pricing Schedule'!$J$18,
IF(AND(I1749=38000,R1749&gt;4.5,R1749&lt;=9,M1749&lt;=8),'[1]Pricing Schedule'!$J$36,
IF(AND(I1749=38000,R1749&gt;9,R1749&lt;=12.8,M1749&gt;8),'[1]Pricing Schedule'!$J$27,
IF(AND(I1749=38000,R1749&gt;9,R1749&lt;=12.8,M1749&lt;=8),'[1]Pricing Schedule'!$J$36,
IF(AND(I1749=38000,R1749&gt;12.8,R1749&lt;=22.8),'[1]Pricing Schedule'!$J$36,
IF(AND(I1749=38000,R1749&gt;22.8,R1749&lt;=30.2),'[1]Pricing Schedule'!$J$45,
IF(AND(I1749=38000,R1749&gt;30.2,R1749&lt;=45.9),'[1]Pricing Schedule'!$J$54,
IF(AND(I1749=38000,R1749&gt;45.9,R1749&lt;=123.4),'[1]Pricing Schedule'!$J$97,
IF(AND(I1749=38000,R1749&gt;123.4,R1749&lt;=168.2,M1749&lt;=10),'[1]Pricing Schedule'!$J$105,
IF(AND(I1749=38000,R1749&gt;123.4,R1749&lt;=168.2,M1749&gt;10),'[1]Pricing Schedule'!$J$113,
IF(AND(I1749=38000,R1749&gt;168.2,R1749&lt;=336.4,M1749&lt;=10),('[1]Pricing Schedule'!$J$105),
IF(AND(I1749=38000,R1749&gt;168.2,R1749&lt;=336.4,M1749&gt;10),('[1]Pricing Schedule'!$J$113),
IF(AND(I1749=38000,R1749&gt;336.4,R1749&lt;=504.6,M1749&lt;=10),('[1]Pricing Schedule'!$J$105),
IF(AND(I1749=38000,R1749&gt;336.4,R1749&lt;=504.6,M1749&gt;10),('[1]Pricing Schedule'!$J$113),
IF(AND(I1749=38000,R1749&gt;504.6,R1749&lt;=672.8,M1749&lt;=10),('[1]Pricing Schedule'!$J$105),
IF(AND(I1749=38000,R1749&gt;504.6,R1749&lt;=672.8,M1749&gt;10),('[1]Pricing Schedule'!$J$113),
IF(AND(I1749=110000,R1749&lt;=12.8,M1749&gt;2),'[1]Pricing Schedule'!$J$63,
IF(AND(I1749=110000,R1749&lt;=12.8,M1749&lt;=2),'[1]Pricing Schedule'!$J$97,
IF(AND(I1749=110000,R1749&gt;12.8,R1749&lt;=22.8,M1749&gt;3),'[1]Pricing Schedule'!$J$72,
IF(AND(I1749=110000,R1749&gt;12.8,R1749&lt;=22.8,M1749&lt;=3),'[1]Pricing Schedule'!$J$97,
IF(AND(I1749=110000,R1749&gt;22.8,R1749&lt;=30.2),'[1]Pricing Schedule'!$J$81,
IF(AND(I1749=110000,R1749&gt;30.2,R1749&lt;=45.9),'[1]Pricing Schedule'!$J$90,
IF(AND(I1749=110000,R1749&gt;45.9,R1749&lt;=123.4),'[1]Pricing Schedule'!$J$97,
IF(AND(I1749=110000,R1749&gt;123.4,R1749&lt;=168.2,M1749&lt;=10),'[1]Pricing Schedule'!$J$105,
IF(AND(I1749=110000,R1749&gt;123.4,R1749&lt;=168.2,M1749&gt;10),'[1]Pricing Schedule'!$J$113,
IF(AND(I1749=110000,R1749&gt;168.2,R1749&lt;=336.2,M1749&lt;=10),('[1]Pricing Schedule'!$J$105),
IF(AND(I1749=110000,R1749&gt;168.2,R1749&lt;=336.2,M1749&gt;10),('[1]Pricing Schedule'!$J$113),
IF(AND(I1749=110000,R1749&gt;336.4,R1749&lt;=504.6,M1749&lt;=10),('[1]Pricing Schedule'!$J$105),
IF(AND(I1749=110000,R1749&gt;336.4,R1749&lt;=504.6,M1749&gt;10),('[1]Pricing Schedule'!$J$113),
IF(AND(I1749=110000,R1749&gt;504.6,R1749&lt;=672.8,M1749&lt;=10),('[1]Pricing Schedule'!$J$105),
IF(AND(I1749=110000,R1749&gt;504.6,R1749&lt;=672.8,M1749&gt;10),('[1]Pricing Schedule'!$J$113),
IF(AND(I1749=110000,R1749&gt;672.8,R1749&lt;=841,M1749&lt;=10),('[1]Pricing Schedule'!$J$105),
IF(AND(I1749=110000,R1749&gt;672.8,R1749&lt;=841,M1749&gt;10),('[1]Pricing Schedule'!$J$113),
IF(AND(I1749=110000,R1749&gt;1682,R1749&lt;=1850.2,M1749&lt;=10),('[1]Pricing Schedule'!$J$105),
IF(AND(I1749=110000,R1749&gt;1682,R1749&lt;=1850.2,M1749&gt;10),('[1]Pricing Schedule'!$J$113),
IF(AND(I1749=110000,R1749&gt;2018.4,R1749&lt;=2186.6,M1749&lt;=10),('[1]Pricing Schedule'!$J$105),
IF(AND(I1749=110000,R1749&gt;2018.4,R1749&lt;=2186.6,M1749&gt;10),('[1]Pricing Schedule'!$J$113),999999999)))))))))))))))))))))))))))))))))))))))</f>
        <v>4</v>
      </c>
      <c r="U1749" s="40">
        <f t="shared" si="168"/>
        <v>133000</v>
      </c>
      <c r="V1749" s="41">
        <f t="shared" si="169"/>
        <v>7.518796992481203</v>
      </c>
      <c r="Y1749" s="23">
        <v>362</v>
      </c>
      <c r="Z1749" s="23">
        <v>459</v>
      </c>
      <c r="AD1749" s="13"/>
      <c r="AE1749" s="13"/>
      <c r="AF1749" s="13"/>
      <c r="AR1749" s="35"/>
    </row>
    <row r="1750" spans="1:44">
      <c r="A1750" s="23">
        <v>1752</v>
      </c>
      <c r="B1750" s="23">
        <v>1752</v>
      </c>
      <c r="C1750" s="23" t="s">
        <v>2461</v>
      </c>
      <c r="D1750" s="23" t="s">
        <v>344</v>
      </c>
      <c r="E1750" s="23" t="s">
        <v>344</v>
      </c>
      <c r="F1750" s="23" t="s">
        <v>1635</v>
      </c>
      <c r="G1750" s="23" t="s">
        <v>1636</v>
      </c>
      <c r="H1750" s="23" t="s">
        <v>113</v>
      </c>
      <c r="I1750" s="13">
        <v>38000</v>
      </c>
      <c r="J1750" s="13">
        <v>38000</v>
      </c>
      <c r="K1750" s="23" t="s">
        <v>119</v>
      </c>
      <c r="L1750" s="24">
        <v>1.7989999999999999</v>
      </c>
      <c r="M1750" s="37">
        <f t="shared" si="164"/>
        <v>2</v>
      </c>
      <c r="N1750" s="24">
        <v>0.33600000000000002</v>
      </c>
      <c r="O1750" s="13">
        <v>3</v>
      </c>
      <c r="P1750" s="36">
        <f t="shared" si="165"/>
        <v>0.33600000000000002</v>
      </c>
      <c r="Q1750" s="38">
        <f t="shared" si="166"/>
        <v>4.2</v>
      </c>
      <c r="R1750" s="37">
        <f t="shared" si="167"/>
        <v>4.2</v>
      </c>
      <c r="S1750" s="39">
        <f>IF(AND(I1750=38000,R1750&lt;=4.5,M1750&gt;8),'[1]Pricing Schedule'!$F$8+('[1]Pricing Schedule'!$F$9*M1750),
IF(AND(I1750=38000,R1750&lt;=4.5,M1750&lt;=8),'[1]Pricing Schedule'!$F$34+('[1]Pricing Schedule'!$F$36*M1750),
IF(AND(I1750=38000,R1750&gt;4.5,R1750&lt;=9,M1750&gt;8),'[1]Pricing Schedule'!$F$17+('[1]Pricing Schedule'!$F$18*M1750),
IF(AND(I1750=38000,R1750&gt;4.5,R1750&lt;=9,M1750&lt;=8),'[1]Pricing Schedule'!$F$34+('[1]Pricing Schedule'!$F$36*M1750),
IF(AND(I1750=38000,R1750&gt;9,R1750&lt;=12.8,M1750&gt;8),'[1]Pricing Schedule'!$F$26+('[1]Pricing Schedule'!$F$27*M1750),
IF(AND(I1750=38000,R1750&gt;9,R1750&lt;=12.8,M1750&lt;=8),'[1]Pricing Schedule'!$F$34+('[1]Pricing Schedule'!$F$36*M1750),
IF(AND(I1750=38000,R1750&gt;12.8,R1750&lt;=22.8),'[1]Pricing Schedule'!$F$34+('[1]Pricing Schedule'!$F$36*M1750),
IF(AND(I1750=38000,R1750&gt;22.8,R1750&lt;=30.2),'[1]Pricing Schedule'!$F$43+('[1]Pricing Schedule'!$F$45*M1750),
IF(AND(I1750=38000,R1750&gt;30.2,R1750&lt;=45.9),'[1]Pricing Schedule'!$F$52+('[1]Pricing Schedule'!$F$54*M1750),
IF(AND(I1750=38000,R1750&gt;45.9,R1750&lt;=123.4),'[1]Pricing Schedule'!$F$96+('[1]Pricing Schedule'!$F$97*M1750),
IF(AND(I1750=38000,R1750&gt;123.4,R1750&lt;=168.2,M1750&lt;=10),'[1]Pricing Schedule'!$F$103+('[1]Pricing Schedule'!$F$105*M1750),
IF(AND(I1750=38000,R1750&gt;123.4,R1750&lt;=168.2,M1750&gt;10),'[1]Pricing Schedule'!$F$111+('[1]Pricing Schedule'!$F$113*M1750),
IF(AND(I1750=38000,R1750&gt;157.4,R1750&lt;=336.4,M1750&lt;=10),('[1]Pricing Schedule'!$F$103+('[1]Pricing Schedule'!$F$105*M1750))*2,
IF(AND(I1750=38000,R1750&gt;157.4,R1750&lt;=336.4,M1750&gt;10),('[1]Pricing Schedule'!$F$111+('[1]Pricing Schedule'!$F$113*M1750))*2,
IF(AND(I1750=38000,R1750&gt;314.8,R1750&lt;=504.6,M1750&lt;=10),('[1]Pricing Schedule'!$F$103+('[1]Pricing Schedule'!$F$105*M1750))*3,
IF(AND(I1750=38000,R1750&gt;314.8,R1750&lt;=504.6,M1750&gt;10),('[1]Pricing Schedule'!$F$111+('[1]Pricing Schedule'!$F$113*M1750))*3,
IF(AND(I1750=38000,R1750&gt;472.2,R1750&lt;=672.8,M1750&lt;=10),('[1]Pricing Schedule'!$F$103+('[1]Pricing Schedule'!$F$105*M1750))*4,
IF(AND(I1750=38000,R1750&gt;472.2,R1750&lt;=672.8,M1750&gt;10),('[1]Pricing Schedule'!$F$111+('[1]Pricing Schedule'!$F$113*M1750))*4,
IF(AND(I1750=110000,R1750&lt;=12.8,M1750&gt;2),'[1]Pricing Schedule'!$F$62+('[1]Pricing Schedule'!$F$63*M1750),
IF(AND(I1750=110000,R1750&lt;=12.8,M1750&lt;=2),'[1]Pricing Schedule'!$F$96+('[1]Pricing Schedule'!$F$97*M1750),
IF(AND(I1750=110000,R1750&gt;12.8,R1750&lt;=22.8,M1750&gt;3),'[1]Pricing Schedule'!$F$71+('[1]Pricing Schedule'!$F$72*M1750),
IF(AND(I1750=110000,R1750&gt;12.8,R1750&lt;=22.8,M1750&lt;=3),'[1]Pricing Schedule'!$F$96+('[1]Pricing Schedule'!$F$97*M1750),
IF(AND(I1750=110000,R1750&gt;22.8,R1750&lt;=30.2),'[1]Pricing Schedule'!$F$80+('[1]Pricing Schedule'!$F$81*M1750),
IF(AND(I1750=110000,R1750&gt;30.2,R1750&lt;=45.9),'[1]Pricing Schedule'!$F$89+('[1]Pricing Schedule'!$F$90*M1750),
IF(AND(I1750=110000,R1750&gt;45.9,R1750&lt;=123.4),'[1]Pricing Schedule'!$F$96+('[1]Pricing Schedule'!$F$97*M1750),
IF(AND(I1750=110000,R1750&gt;123.4,R1750&lt;=168.2,M1750&lt;=10),'[1]Pricing Schedule'!$F$103+('[1]Pricing Schedule'!$F$105*M1750),
IF(AND(I1750=110000,R1750&gt;123.4,R1750&lt;=168.2,M1750&gt;10),'[1]Pricing Schedule'!$F$111+('[1]Pricing Schedule'!$F$113*M1750),
IF(AND(I1750=110000,R1750&gt;168.2,R1750&lt;=336.4,M1750&lt;=10),('[1]Pricing Schedule'!$F$103+('[1]Pricing Schedule'!$F$105*M1750))*2,
IF(AND(I1750=110000,R1750&gt;168.2,R1750&lt;=336.4,M1750&gt;10),('[1]Pricing Schedule'!$F$111+('[1]Pricing Schedule'!$F$113*M1750))*2,
IF(AND(I1750=110000,R1750&gt;336.4,R1750&lt;=504.6,M1750&lt;=10),('[1]Pricing Schedule'!$F$103+('[1]Pricing Schedule'!$F$105*M1750))*3,
IF(AND(I1750=110000,R1750&gt;336.4,R1750&lt;=504.6,M1750&gt;10),('[1]Pricing Schedule'!$F$111+('[1]Pricing Schedule'!$F$113*M1750))*3,
IF(AND(I1750=110000,R1750&gt;504.6,R1750&lt;=672.8,M1750&lt;=10),('[1]Pricing Schedule'!$F$103+('[1]Pricing Schedule'!$F$105*M1750))*4,
IF(AND(I1750=110000,R1750&gt;504.6,R1750&lt;=672.8,M1750&gt;10),('[1]Pricing Schedule'!$F$111+('[1]Pricing Schedule'!$F$113*M1750))*4,
IF(AND(I1750=110000,R1750&gt;672.8,R1750&lt;=841,M1750&lt;=10),('[1]Pricing Schedule'!$F$103+('[1]Pricing Schedule'!$F$105*M1750))*5,
IF(AND(I1750=110000,R1750&gt;672.8,R1750&lt;=841,M1750&gt;10),('[1]Pricing Schedule'!$F$111+('[1]Pricing Schedule'!$F$113*M1750))*5,
IF(AND(I1750=110000,R1750&gt;672.8,R1750&lt;=841,M1750&lt;=10),('[1]Pricing Schedule'!$F$103+('[1]Pricing Schedule'!$F$105*M1750))*5,
IF(AND(I1750=110000,R1750&gt;672.8,R1750&lt;=841,M1750&gt;10),('[1]Pricing Schedule'!$F$111+('[1]Pricing Schedule'!$F$113*M1750))*5,
IF(AND(I1750=110000,R1750&gt;1345.6,R1750&lt;=1513.8,M1750&lt;=10),('[1]Pricing Schedule'!$F$103+('[1]Pricing Schedule'!$F$105*M1750))*9,
IF(AND(I1750=110000,R1750&gt;1345.6,R1750&lt;=1513.8,M1750&gt;10),('[1]Pricing Schedule'!$F$111+('[1]Pricing Schedule'!$F$113*M1750))*9,
9999999999)))))))))))))))))))))))))))))))))))))))</f>
        <v>488330</v>
      </c>
      <c r="T1750" s="21">
        <f>IF(AND(I1750=38000,R1750&lt;=4.5,M1750&gt;8),'[1]Pricing Schedule'!$J$9,
IF(AND(I1750=38000,R1750&lt;=4.5,M1750&lt;=8),'[1]Pricing Schedule'!$J$36,
IF(AND(I1750=38000,R1750&gt;4.5,R1750&lt;=9,M1750&gt;8),'[1]Pricing Schedule'!$J$18,
IF(AND(I1750=38000,R1750&gt;4.5,R1750&lt;=9,M1750&lt;=8),'[1]Pricing Schedule'!$J$36,
IF(AND(I1750=38000,R1750&gt;9,R1750&lt;=12.8,M1750&gt;8),'[1]Pricing Schedule'!$J$27,
IF(AND(I1750=38000,R1750&gt;9,R1750&lt;=12.8,M1750&lt;=8),'[1]Pricing Schedule'!$J$36,
IF(AND(I1750=38000,R1750&gt;12.8,R1750&lt;=22.8),'[1]Pricing Schedule'!$J$36,
IF(AND(I1750=38000,R1750&gt;22.8,R1750&lt;=30.2),'[1]Pricing Schedule'!$J$45,
IF(AND(I1750=38000,R1750&gt;30.2,R1750&lt;=45.9),'[1]Pricing Schedule'!$J$54,
IF(AND(I1750=38000,R1750&gt;45.9,R1750&lt;=123.4),'[1]Pricing Schedule'!$J$97,
IF(AND(I1750=38000,R1750&gt;123.4,R1750&lt;=168.2,M1750&lt;=10),'[1]Pricing Schedule'!$J$105,
IF(AND(I1750=38000,R1750&gt;123.4,R1750&lt;=168.2,M1750&gt;10),'[1]Pricing Schedule'!$J$113,
IF(AND(I1750=38000,R1750&gt;168.2,R1750&lt;=336.4,M1750&lt;=10),('[1]Pricing Schedule'!$J$105),
IF(AND(I1750=38000,R1750&gt;168.2,R1750&lt;=336.4,M1750&gt;10),('[1]Pricing Schedule'!$J$113),
IF(AND(I1750=38000,R1750&gt;336.4,R1750&lt;=504.6,M1750&lt;=10),('[1]Pricing Schedule'!$J$105),
IF(AND(I1750=38000,R1750&gt;336.4,R1750&lt;=504.6,M1750&gt;10),('[1]Pricing Schedule'!$J$113),
IF(AND(I1750=38000,R1750&gt;504.6,R1750&lt;=672.8,M1750&lt;=10),('[1]Pricing Schedule'!$J$105),
IF(AND(I1750=38000,R1750&gt;504.6,R1750&lt;=672.8,M1750&gt;10),('[1]Pricing Schedule'!$J$113),
IF(AND(I1750=110000,R1750&lt;=12.8,M1750&gt;2),'[1]Pricing Schedule'!$J$63,
IF(AND(I1750=110000,R1750&lt;=12.8,M1750&lt;=2),'[1]Pricing Schedule'!$J$97,
IF(AND(I1750=110000,R1750&gt;12.8,R1750&lt;=22.8,M1750&gt;3),'[1]Pricing Schedule'!$J$72,
IF(AND(I1750=110000,R1750&gt;12.8,R1750&lt;=22.8,M1750&lt;=3),'[1]Pricing Schedule'!$J$97,
IF(AND(I1750=110000,R1750&gt;22.8,R1750&lt;=30.2),'[1]Pricing Schedule'!$J$81,
IF(AND(I1750=110000,R1750&gt;30.2,R1750&lt;=45.9),'[1]Pricing Schedule'!$J$90,
IF(AND(I1750=110000,R1750&gt;45.9,R1750&lt;=123.4),'[1]Pricing Schedule'!$J$97,
IF(AND(I1750=110000,R1750&gt;123.4,R1750&lt;=168.2,M1750&lt;=10),'[1]Pricing Schedule'!$J$105,
IF(AND(I1750=110000,R1750&gt;123.4,R1750&lt;=168.2,M1750&gt;10),'[1]Pricing Schedule'!$J$113,
IF(AND(I1750=110000,R1750&gt;168.2,R1750&lt;=336.2,M1750&lt;=10),('[1]Pricing Schedule'!$J$105),
IF(AND(I1750=110000,R1750&gt;168.2,R1750&lt;=336.2,M1750&gt;10),('[1]Pricing Schedule'!$J$113),
IF(AND(I1750=110000,R1750&gt;336.4,R1750&lt;=504.6,M1750&lt;=10),('[1]Pricing Schedule'!$J$105),
IF(AND(I1750=110000,R1750&gt;336.4,R1750&lt;=504.6,M1750&gt;10),('[1]Pricing Schedule'!$J$113),
IF(AND(I1750=110000,R1750&gt;504.6,R1750&lt;=672.8,M1750&lt;=10),('[1]Pricing Schedule'!$J$105),
IF(AND(I1750=110000,R1750&gt;504.6,R1750&lt;=672.8,M1750&gt;10),('[1]Pricing Schedule'!$J$113),
IF(AND(I1750=110000,R1750&gt;672.8,R1750&lt;=841,M1750&lt;=10),('[1]Pricing Schedule'!$J$105),
IF(AND(I1750=110000,R1750&gt;672.8,R1750&lt;=841,M1750&gt;10),('[1]Pricing Schedule'!$J$113),
IF(AND(I1750=110000,R1750&gt;1682,R1750&lt;=1850.2,M1750&lt;=10),('[1]Pricing Schedule'!$J$105),
IF(AND(I1750=110000,R1750&gt;1682,R1750&lt;=1850.2,M1750&gt;10),('[1]Pricing Schedule'!$J$113),
IF(AND(I1750=110000,R1750&gt;2018.4,R1750&lt;=2186.6,M1750&lt;=10),('[1]Pricing Schedule'!$J$105),
IF(AND(I1750=110000,R1750&gt;2018.4,R1750&lt;=2186.6,M1750&gt;10),('[1]Pricing Schedule'!$J$113),999999999)))))))))))))))))))))))))))))))))))))))</f>
        <v>4</v>
      </c>
      <c r="U1750" s="40">
        <f t="shared" si="168"/>
        <v>116269.04761904762</v>
      </c>
      <c r="V1750" s="41">
        <f t="shared" si="169"/>
        <v>8.6007413019884087</v>
      </c>
      <c r="Y1750" s="23">
        <v>178</v>
      </c>
      <c r="Z1750" s="23">
        <v>483</v>
      </c>
      <c r="AD1750" s="13"/>
      <c r="AE1750" s="13"/>
      <c r="AF1750" s="13"/>
      <c r="AR1750" s="35"/>
    </row>
    <row r="1751" spans="1:44">
      <c r="A1751" s="23">
        <v>1753</v>
      </c>
      <c r="B1751" s="23">
        <v>1753</v>
      </c>
      <c r="C1751" s="23" t="s">
        <v>2462</v>
      </c>
      <c r="D1751" s="23" t="s">
        <v>816</v>
      </c>
      <c r="E1751" s="23" t="s">
        <v>816</v>
      </c>
      <c r="F1751" s="23" t="s">
        <v>1784</v>
      </c>
      <c r="G1751" s="23" t="s">
        <v>1785</v>
      </c>
      <c r="H1751" s="23" t="s">
        <v>133</v>
      </c>
      <c r="I1751" s="13">
        <v>110000</v>
      </c>
      <c r="J1751" s="13">
        <v>110000</v>
      </c>
      <c r="K1751" s="13">
        <v>38000</v>
      </c>
      <c r="L1751" s="24">
        <v>4.9249999999999998</v>
      </c>
      <c r="M1751" s="37">
        <f t="shared" si="164"/>
        <v>5</v>
      </c>
      <c r="N1751" s="24">
        <v>0.317</v>
      </c>
      <c r="O1751" s="13">
        <v>3</v>
      </c>
      <c r="P1751" s="36">
        <f t="shared" si="165"/>
        <v>0.317</v>
      </c>
      <c r="Q1751" s="38">
        <f t="shared" si="166"/>
        <v>4.2</v>
      </c>
      <c r="R1751" s="37">
        <f t="shared" si="167"/>
        <v>4.2</v>
      </c>
      <c r="S1751" s="39">
        <f>IF(AND(I1751=38000,R1751&lt;=4.5,M1751&gt;8),'[1]Pricing Schedule'!$F$8+('[1]Pricing Schedule'!$F$9*M1751),
IF(AND(I1751=38000,R1751&lt;=4.5,M1751&lt;=8),'[1]Pricing Schedule'!$F$34+('[1]Pricing Schedule'!$F$36*M1751),
IF(AND(I1751=38000,R1751&gt;4.5,R1751&lt;=9,M1751&gt;8),'[1]Pricing Schedule'!$F$17+('[1]Pricing Schedule'!$F$18*M1751),
IF(AND(I1751=38000,R1751&gt;4.5,R1751&lt;=9,M1751&lt;=8),'[1]Pricing Schedule'!$F$34+('[1]Pricing Schedule'!$F$36*M1751),
IF(AND(I1751=38000,R1751&gt;9,R1751&lt;=12.8,M1751&gt;8),'[1]Pricing Schedule'!$F$26+('[1]Pricing Schedule'!$F$27*M1751),
IF(AND(I1751=38000,R1751&gt;9,R1751&lt;=12.8,M1751&lt;=8),'[1]Pricing Schedule'!$F$34+('[1]Pricing Schedule'!$F$36*M1751),
IF(AND(I1751=38000,R1751&gt;12.8,R1751&lt;=22.8),'[1]Pricing Schedule'!$F$34+('[1]Pricing Schedule'!$F$36*M1751),
IF(AND(I1751=38000,R1751&gt;22.8,R1751&lt;=30.2),'[1]Pricing Schedule'!$F$43+('[1]Pricing Schedule'!$F$45*M1751),
IF(AND(I1751=38000,R1751&gt;30.2,R1751&lt;=45.9),'[1]Pricing Schedule'!$F$52+('[1]Pricing Schedule'!$F$54*M1751),
IF(AND(I1751=38000,R1751&gt;45.9,R1751&lt;=123.4),'[1]Pricing Schedule'!$F$96+('[1]Pricing Schedule'!$F$97*M1751),
IF(AND(I1751=38000,R1751&gt;123.4,R1751&lt;=168.2,M1751&lt;=10),'[1]Pricing Schedule'!$F$103+('[1]Pricing Schedule'!$F$105*M1751),
IF(AND(I1751=38000,R1751&gt;123.4,R1751&lt;=168.2,M1751&gt;10),'[1]Pricing Schedule'!$F$111+('[1]Pricing Schedule'!$F$113*M1751),
IF(AND(I1751=38000,R1751&gt;157.4,R1751&lt;=336.4,M1751&lt;=10),('[1]Pricing Schedule'!$F$103+('[1]Pricing Schedule'!$F$105*M1751))*2,
IF(AND(I1751=38000,R1751&gt;157.4,R1751&lt;=336.4,M1751&gt;10),('[1]Pricing Schedule'!$F$111+('[1]Pricing Schedule'!$F$113*M1751))*2,
IF(AND(I1751=38000,R1751&gt;314.8,R1751&lt;=504.6,M1751&lt;=10),('[1]Pricing Schedule'!$F$103+('[1]Pricing Schedule'!$F$105*M1751))*3,
IF(AND(I1751=38000,R1751&gt;314.8,R1751&lt;=504.6,M1751&gt;10),('[1]Pricing Schedule'!$F$111+('[1]Pricing Schedule'!$F$113*M1751))*3,
IF(AND(I1751=38000,R1751&gt;472.2,R1751&lt;=672.8,M1751&lt;=10),('[1]Pricing Schedule'!$F$103+('[1]Pricing Schedule'!$F$105*M1751))*4,
IF(AND(I1751=38000,R1751&gt;472.2,R1751&lt;=672.8,M1751&gt;10),('[1]Pricing Schedule'!$F$111+('[1]Pricing Schedule'!$F$113*M1751))*4,
IF(AND(I1751=110000,R1751&lt;=12.8,M1751&gt;2),'[1]Pricing Schedule'!$F$62+('[1]Pricing Schedule'!$F$63*M1751),
IF(AND(I1751=110000,R1751&lt;=12.8,M1751&lt;=2),'[1]Pricing Schedule'!$F$96+('[1]Pricing Schedule'!$F$97*M1751),
IF(AND(I1751=110000,R1751&gt;12.8,R1751&lt;=22.8,M1751&gt;3),'[1]Pricing Schedule'!$F$71+('[1]Pricing Schedule'!$F$72*M1751),
IF(AND(I1751=110000,R1751&gt;12.8,R1751&lt;=22.8,M1751&lt;=3),'[1]Pricing Schedule'!$F$96+('[1]Pricing Schedule'!$F$97*M1751),
IF(AND(I1751=110000,R1751&gt;22.8,R1751&lt;=30.2),'[1]Pricing Schedule'!$F$80+('[1]Pricing Schedule'!$F$81*M1751),
IF(AND(I1751=110000,R1751&gt;30.2,R1751&lt;=45.9),'[1]Pricing Schedule'!$F$89+('[1]Pricing Schedule'!$F$90*M1751),
IF(AND(I1751=110000,R1751&gt;45.9,R1751&lt;=123.4),'[1]Pricing Schedule'!$F$96+('[1]Pricing Schedule'!$F$97*M1751),
IF(AND(I1751=110000,R1751&gt;123.4,R1751&lt;=168.2,M1751&lt;=10),'[1]Pricing Schedule'!$F$103+('[1]Pricing Schedule'!$F$105*M1751),
IF(AND(I1751=110000,R1751&gt;123.4,R1751&lt;=168.2,M1751&gt;10),'[1]Pricing Schedule'!$F$111+('[1]Pricing Schedule'!$F$113*M1751),
IF(AND(I1751=110000,R1751&gt;168.2,R1751&lt;=336.4,M1751&lt;=10),('[1]Pricing Schedule'!$F$103+('[1]Pricing Schedule'!$F$105*M1751))*2,
IF(AND(I1751=110000,R1751&gt;168.2,R1751&lt;=336.4,M1751&gt;10),('[1]Pricing Schedule'!$F$111+('[1]Pricing Schedule'!$F$113*M1751))*2,
IF(AND(I1751=110000,R1751&gt;336.4,R1751&lt;=504.6,M1751&lt;=10),('[1]Pricing Schedule'!$F$103+('[1]Pricing Schedule'!$F$105*M1751))*3,
IF(AND(I1751=110000,R1751&gt;336.4,R1751&lt;=504.6,M1751&gt;10),('[1]Pricing Schedule'!$F$111+('[1]Pricing Schedule'!$F$113*M1751))*3,
IF(AND(I1751=110000,R1751&gt;504.6,R1751&lt;=672.8,M1751&lt;=10),('[1]Pricing Schedule'!$F$103+('[1]Pricing Schedule'!$F$105*M1751))*4,
IF(AND(I1751=110000,R1751&gt;504.6,R1751&lt;=672.8,M1751&gt;10),('[1]Pricing Schedule'!$F$111+('[1]Pricing Schedule'!$F$113*M1751))*4,
IF(AND(I1751=110000,R1751&gt;672.8,R1751&lt;=841,M1751&lt;=10),('[1]Pricing Schedule'!$F$103+('[1]Pricing Schedule'!$F$105*M1751))*5,
IF(AND(I1751=110000,R1751&gt;672.8,R1751&lt;=841,M1751&gt;10),('[1]Pricing Schedule'!$F$111+('[1]Pricing Schedule'!$F$113*M1751))*5,
IF(AND(I1751=110000,R1751&gt;672.8,R1751&lt;=841,M1751&lt;=10),('[1]Pricing Schedule'!$F$103+('[1]Pricing Schedule'!$F$105*M1751))*5,
IF(AND(I1751=110000,R1751&gt;672.8,R1751&lt;=841,M1751&gt;10),('[1]Pricing Schedule'!$F$111+('[1]Pricing Schedule'!$F$113*M1751))*5,
IF(AND(I1751=110000,R1751&gt;1345.6,R1751&lt;=1513.8,M1751&lt;=10),('[1]Pricing Schedule'!$F$103+('[1]Pricing Schedule'!$F$105*M1751))*9,
IF(AND(I1751=110000,R1751&gt;1345.6,R1751&lt;=1513.8,M1751&gt;10),('[1]Pricing Schedule'!$F$111+('[1]Pricing Schedule'!$F$113*M1751))*9,
9999999999)))))))))))))))))))))))))))))))))))))))</f>
        <v>1679970</v>
      </c>
      <c r="T1751" s="21">
        <f>IF(AND(I1751=38000,R1751&lt;=4.5,M1751&gt;8),'[1]Pricing Schedule'!$J$9,
IF(AND(I1751=38000,R1751&lt;=4.5,M1751&lt;=8),'[1]Pricing Schedule'!$J$36,
IF(AND(I1751=38000,R1751&gt;4.5,R1751&lt;=9,M1751&gt;8),'[1]Pricing Schedule'!$J$18,
IF(AND(I1751=38000,R1751&gt;4.5,R1751&lt;=9,M1751&lt;=8),'[1]Pricing Schedule'!$J$36,
IF(AND(I1751=38000,R1751&gt;9,R1751&lt;=12.8,M1751&gt;8),'[1]Pricing Schedule'!$J$27,
IF(AND(I1751=38000,R1751&gt;9,R1751&lt;=12.8,M1751&lt;=8),'[1]Pricing Schedule'!$J$36,
IF(AND(I1751=38000,R1751&gt;12.8,R1751&lt;=22.8),'[1]Pricing Schedule'!$J$36,
IF(AND(I1751=38000,R1751&gt;22.8,R1751&lt;=30.2),'[1]Pricing Schedule'!$J$45,
IF(AND(I1751=38000,R1751&gt;30.2,R1751&lt;=45.9),'[1]Pricing Schedule'!$J$54,
IF(AND(I1751=38000,R1751&gt;45.9,R1751&lt;=123.4),'[1]Pricing Schedule'!$J$97,
IF(AND(I1751=38000,R1751&gt;123.4,R1751&lt;=168.2,M1751&lt;=10),'[1]Pricing Schedule'!$J$105,
IF(AND(I1751=38000,R1751&gt;123.4,R1751&lt;=168.2,M1751&gt;10),'[1]Pricing Schedule'!$J$113,
IF(AND(I1751=38000,R1751&gt;168.2,R1751&lt;=336.4,M1751&lt;=10),('[1]Pricing Schedule'!$J$105),
IF(AND(I1751=38000,R1751&gt;168.2,R1751&lt;=336.4,M1751&gt;10),('[1]Pricing Schedule'!$J$113),
IF(AND(I1751=38000,R1751&gt;336.4,R1751&lt;=504.6,M1751&lt;=10),('[1]Pricing Schedule'!$J$105),
IF(AND(I1751=38000,R1751&gt;336.4,R1751&lt;=504.6,M1751&gt;10),('[1]Pricing Schedule'!$J$113),
IF(AND(I1751=38000,R1751&gt;504.6,R1751&lt;=672.8,M1751&lt;=10),('[1]Pricing Schedule'!$J$105),
IF(AND(I1751=38000,R1751&gt;504.6,R1751&lt;=672.8,M1751&gt;10),('[1]Pricing Schedule'!$J$113),
IF(AND(I1751=110000,R1751&lt;=12.8,M1751&gt;2),'[1]Pricing Schedule'!$J$63,
IF(AND(I1751=110000,R1751&lt;=12.8,M1751&lt;=2),'[1]Pricing Schedule'!$J$97,
IF(AND(I1751=110000,R1751&gt;12.8,R1751&lt;=22.8,M1751&gt;3),'[1]Pricing Schedule'!$J$72,
IF(AND(I1751=110000,R1751&gt;12.8,R1751&lt;=22.8,M1751&lt;=3),'[1]Pricing Schedule'!$J$97,
IF(AND(I1751=110000,R1751&gt;22.8,R1751&lt;=30.2),'[1]Pricing Schedule'!$J$81,
IF(AND(I1751=110000,R1751&gt;30.2,R1751&lt;=45.9),'[1]Pricing Schedule'!$J$90,
IF(AND(I1751=110000,R1751&gt;45.9,R1751&lt;=123.4),'[1]Pricing Schedule'!$J$97,
IF(AND(I1751=110000,R1751&gt;123.4,R1751&lt;=168.2,M1751&lt;=10),'[1]Pricing Schedule'!$J$105,
IF(AND(I1751=110000,R1751&gt;123.4,R1751&lt;=168.2,M1751&gt;10),'[1]Pricing Schedule'!$J$113,
IF(AND(I1751=110000,R1751&gt;168.2,R1751&lt;=336.2,M1751&lt;=10),('[1]Pricing Schedule'!$J$105),
IF(AND(I1751=110000,R1751&gt;168.2,R1751&lt;=336.2,M1751&gt;10),('[1]Pricing Schedule'!$J$113),
IF(AND(I1751=110000,R1751&gt;336.4,R1751&lt;=504.6,M1751&lt;=10),('[1]Pricing Schedule'!$J$105),
IF(AND(I1751=110000,R1751&gt;336.4,R1751&lt;=504.6,M1751&gt;10),('[1]Pricing Schedule'!$J$113),
IF(AND(I1751=110000,R1751&gt;504.6,R1751&lt;=672.8,M1751&lt;=10),('[1]Pricing Schedule'!$J$105),
IF(AND(I1751=110000,R1751&gt;504.6,R1751&lt;=672.8,M1751&gt;10),('[1]Pricing Schedule'!$J$113),
IF(AND(I1751=110000,R1751&gt;672.8,R1751&lt;=841,M1751&lt;=10),('[1]Pricing Schedule'!$J$105),
IF(AND(I1751=110000,R1751&gt;672.8,R1751&lt;=841,M1751&gt;10),('[1]Pricing Schedule'!$J$113),
IF(AND(I1751=110000,R1751&gt;1682,R1751&lt;=1850.2,M1751&lt;=10),('[1]Pricing Schedule'!$J$105),
IF(AND(I1751=110000,R1751&gt;1682,R1751&lt;=1850.2,M1751&gt;10),('[1]Pricing Schedule'!$J$113),
IF(AND(I1751=110000,R1751&gt;2018.4,R1751&lt;=2186.6,M1751&lt;=10),('[1]Pricing Schedule'!$J$105),
IF(AND(I1751=110000,R1751&gt;2018.4,R1751&lt;=2186.6,M1751&gt;10),('[1]Pricing Schedule'!$J$113),999999999)))))))))))))))))))))))))))))))))))))))</f>
        <v>7</v>
      </c>
      <c r="U1751" s="40">
        <f t="shared" si="168"/>
        <v>399992.8571428571</v>
      </c>
      <c r="V1751" s="41">
        <f t="shared" si="169"/>
        <v>2.5000446436543511</v>
      </c>
      <c r="Y1751" s="23">
        <v>708</v>
      </c>
      <c r="Z1751" s="23">
        <v>551</v>
      </c>
      <c r="AD1751" s="13"/>
      <c r="AE1751" s="13"/>
      <c r="AF1751" s="13"/>
      <c r="AR1751" s="35"/>
    </row>
    <row r="1752" spans="1:44">
      <c r="A1752" s="23">
        <v>1754</v>
      </c>
      <c r="B1752" s="23">
        <v>1754</v>
      </c>
      <c r="C1752" s="23" t="s">
        <v>2463</v>
      </c>
      <c r="D1752" s="23" t="s">
        <v>116</v>
      </c>
      <c r="E1752" s="23" t="s">
        <v>116</v>
      </c>
      <c r="F1752" s="23" t="s">
        <v>1800</v>
      </c>
      <c r="G1752" s="23" t="s">
        <v>1801</v>
      </c>
      <c r="H1752" s="23" t="s">
        <v>113</v>
      </c>
      <c r="I1752" s="13">
        <v>38000</v>
      </c>
      <c r="J1752" s="13">
        <v>38000</v>
      </c>
      <c r="K1752" s="23" t="s">
        <v>119</v>
      </c>
      <c r="L1752" s="24">
        <v>3.3769999999999998</v>
      </c>
      <c r="M1752" s="37">
        <f t="shared" si="164"/>
        <v>4</v>
      </c>
      <c r="N1752" s="24">
        <v>0.436</v>
      </c>
      <c r="O1752" s="13">
        <v>3</v>
      </c>
      <c r="P1752" s="36">
        <f t="shared" si="165"/>
        <v>0.436</v>
      </c>
      <c r="Q1752" s="38">
        <f t="shared" si="166"/>
        <v>4.2</v>
      </c>
      <c r="R1752" s="37">
        <f t="shared" si="167"/>
        <v>4.2</v>
      </c>
      <c r="S1752" s="39">
        <f>IF(AND(I1752=38000,R1752&lt;=4.5,M1752&gt;8),'[1]Pricing Schedule'!$F$8+('[1]Pricing Schedule'!$F$9*M1752),
IF(AND(I1752=38000,R1752&lt;=4.5,M1752&lt;=8),'[1]Pricing Schedule'!$F$34+('[1]Pricing Schedule'!$F$36*M1752),
IF(AND(I1752=38000,R1752&gt;4.5,R1752&lt;=9,M1752&gt;8),'[1]Pricing Schedule'!$F$17+('[1]Pricing Schedule'!$F$18*M1752),
IF(AND(I1752=38000,R1752&gt;4.5,R1752&lt;=9,M1752&lt;=8),'[1]Pricing Schedule'!$F$34+('[1]Pricing Schedule'!$F$36*M1752),
IF(AND(I1752=38000,R1752&gt;9,R1752&lt;=12.8,M1752&gt;8),'[1]Pricing Schedule'!$F$26+('[1]Pricing Schedule'!$F$27*M1752),
IF(AND(I1752=38000,R1752&gt;9,R1752&lt;=12.8,M1752&lt;=8),'[1]Pricing Schedule'!$F$34+('[1]Pricing Schedule'!$F$36*M1752),
IF(AND(I1752=38000,R1752&gt;12.8,R1752&lt;=22.8),'[1]Pricing Schedule'!$F$34+('[1]Pricing Schedule'!$F$36*M1752),
IF(AND(I1752=38000,R1752&gt;22.8,R1752&lt;=30.2),'[1]Pricing Schedule'!$F$43+('[1]Pricing Schedule'!$F$45*M1752),
IF(AND(I1752=38000,R1752&gt;30.2,R1752&lt;=45.9),'[1]Pricing Schedule'!$F$52+('[1]Pricing Schedule'!$F$54*M1752),
IF(AND(I1752=38000,R1752&gt;45.9,R1752&lt;=123.4),'[1]Pricing Schedule'!$F$96+('[1]Pricing Schedule'!$F$97*M1752),
IF(AND(I1752=38000,R1752&gt;123.4,R1752&lt;=168.2,M1752&lt;=10),'[1]Pricing Schedule'!$F$103+('[1]Pricing Schedule'!$F$105*M1752),
IF(AND(I1752=38000,R1752&gt;123.4,R1752&lt;=168.2,M1752&gt;10),'[1]Pricing Schedule'!$F$111+('[1]Pricing Schedule'!$F$113*M1752),
IF(AND(I1752=38000,R1752&gt;157.4,R1752&lt;=336.4,M1752&lt;=10),('[1]Pricing Schedule'!$F$103+('[1]Pricing Schedule'!$F$105*M1752))*2,
IF(AND(I1752=38000,R1752&gt;157.4,R1752&lt;=336.4,M1752&gt;10),('[1]Pricing Schedule'!$F$111+('[1]Pricing Schedule'!$F$113*M1752))*2,
IF(AND(I1752=38000,R1752&gt;314.8,R1752&lt;=504.6,M1752&lt;=10),('[1]Pricing Schedule'!$F$103+('[1]Pricing Schedule'!$F$105*M1752))*3,
IF(AND(I1752=38000,R1752&gt;314.8,R1752&lt;=504.6,M1752&gt;10),('[1]Pricing Schedule'!$F$111+('[1]Pricing Schedule'!$F$113*M1752))*3,
IF(AND(I1752=38000,R1752&gt;472.2,R1752&lt;=672.8,M1752&lt;=10),('[1]Pricing Schedule'!$F$103+('[1]Pricing Schedule'!$F$105*M1752))*4,
IF(AND(I1752=38000,R1752&gt;472.2,R1752&lt;=672.8,M1752&gt;10),('[1]Pricing Schedule'!$F$111+('[1]Pricing Schedule'!$F$113*M1752))*4,
IF(AND(I1752=110000,R1752&lt;=12.8,M1752&gt;2),'[1]Pricing Schedule'!$F$62+('[1]Pricing Schedule'!$F$63*M1752),
IF(AND(I1752=110000,R1752&lt;=12.8,M1752&lt;=2),'[1]Pricing Schedule'!$F$96+('[1]Pricing Schedule'!$F$97*M1752),
IF(AND(I1752=110000,R1752&gt;12.8,R1752&lt;=22.8,M1752&gt;3),'[1]Pricing Schedule'!$F$71+('[1]Pricing Schedule'!$F$72*M1752),
IF(AND(I1752=110000,R1752&gt;12.8,R1752&lt;=22.8,M1752&lt;=3),'[1]Pricing Schedule'!$F$96+('[1]Pricing Schedule'!$F$97*M1752),
IF(AND(I1752=110000,R1752&gt;22.8,R1752&lt;=30.2),'[1]Pricing Schedule'!$F$80+('[1]Pricing Schedule'!$F$81*M1752),
IF(AND(I1752=110000,R1752&gt;30.2,R1752&lt;=45.9),'[1]Pricing Schedule'!$F$89+('[1]Pricing Schedule'!$F$90*M1752),
IF(AND(I1752=110000,R1752&gt;45.9,R1752&lt;=123.4),'[1]Pricing Schedule'!$F$96+('[1]Pricing Schedule'!$F$97*M1752),
IF(AND(I1752=110000,R1752&gt;123.4,R1752&lt;=168.2,M1752&lt;=10),'[1]Pricing Schedule'!$F$103+('[1]Pricing Schedule'!$F$105*M1752),
IF(AND(I1752=110000,R1752&gt;123.4,R1752&lt;=168.2,M1752&gt;10),'[1]Pricing Schedule'!$F$111+('[1]Pricing Schedule'!$F$113*M1752),
IF(AND(I1752=110000,R1752&gt;168.2,R1752&lt;=336.4,M1752&lt;=10),('[1]Pricing Schedule'!$F$103+('[1]Pricing Schedule'!$F$105*M1752))*2,
IF(AND(I1752=110000,R1752&gt;168.2,R1752&lt;=336.4,M1752&gt;10),('[1]Pricing Schedule'!$F$111+('[1]Pricing Schedule'!$F$113*M1752))*2,
IF(AND(I1752=110000,R1752&gt;336.4,R1752&lt;=504.6,M1752&lt;=10),('[1]Pricing Schedule'!$F$103+('[1]Pricing Schedule'!$F$105*M1752))*3,
IF(AND(I1752=110000,R1752&gt;336.4,R1752&lt;=504.6,M1752&gt;10),('[1]Pricing Schedule'!$F$111+('[1]Pricing Schedule'!$F$113*M1752))*3,
IF(AND(I1752=110000,R1752&gt;504.6,R1752&lt;=672.8,M1752&lt;=10),('[1]Pricing Schedule'!$F$103+('[1]Pricing Schedule'!$F$105*M1752))*4,
IF(AND(I1752=110000,R1752&gt;504.6,R1752&lt;=672.8,M1752&gt;10),('[1]Pricing Schedule'!$F$111+('[1]Pricing Schedule'!$F$113*M1752))*4,
IF(AND(I1752=110000,R1752&gt;672.8,R1752&lt;=841,M1752&lt;=10),('[1]Pricing Schedule'!$F$103+('[1]Pricing Schedule'!$F$105*M1752))*5,
IF(AND(I1752=110000,R1752&gt;672.8,R1752&lt;=841,M1752&gt;10),('[1]Pricing Schedule'!$F$111+('[1]Pricing Schedule'!$F$113*M1752))*5,
IF(AND(I1752=110000,R1752&gt;672.8,R1752&lt;=841,M1752&lt;=10),('[1]Pricing Schedule'!$F$103+('[1]Pricing Schedule'!$F$105*M1752))*5,
IF(AND(I1752=110000,R1752&gt;672.8,R1752&lt;=841,M1752&gt;10),('[1]Pricing Schedule'!$F$111+('[1]Pricing Schedule'!$F$113*M1752))*5,
IF(AND(I1752=110000,R1752&gt;1345.6,R1752&lt;=1513.8,M1752&lt;=10),('[1]Pricing Schedule'!$F$103+('[1]Pricing Schedule'!$F$105*M1752))*9,
IF(AND(I1752=110000,R1752&gt;1345.6,R1752&lt;=1513.8,M1752&gt;10),('[1]Pricing Schedule'!$F$111+('[1]Pricing Schedule'!$F$113*M1752))*9,
9999999999)))))))))))))))))))))))))))))))))))))))</f>
        <v>628870</v>
      </c>
      <c r="T1752" s="21">
        <f>IF(AND(I1752=38000,R1752&lt;=4.5,M1752&gt;8),'[1]Pricing Schedule'!$J$9,
IF(AND(I1752=38000,R1752&lt;=4.5,M1752&lt;=8),'[1]Pricing Schedule'!$J$36,
IF(AND(I1752=38000,R1752&gt;4.5,R1752&lt;=9,M1752&gt;8),'[1]Pricing Schedule'!$J$18,
IF(AND(I1752=38000,R1752&gt;4.5,R1752&lt;=9,M1752&lt;=8),'[1]Pricing Schedule'!$J$36,
IF(AND(I1752=38000,R1752&gt;9,R1752&lt;=12.8,M1752&gt;8),'[1]Pricing Schedule'!$J$27,
IF(AND(I1752=38000,R1752&gt;9,R1752&lt;=12.8,M1752&lt;=8),'[1]Pricing Schedule'!$J$36,
IF(AND(I1752=38000,R1752&gt;12.8,R1752&lt;=22.8),'[1]Pricing Schedule'!$J$36,
IF(AND(I1752=38000,R1752&gt;22.8,R1752&lt;=30.2),'[1]Pricing Schedule'!$J$45,
IF(AND(I1752=38000,R1752&gt;30.2,R1752&lt;=45.9),'[1]Pricing Schedule'!$J$54,
IF(AND(I1752=38000,R1752&gt;45.9,R1752&lt;=123.4),'[1]Pricing Schedule'!$J$97,
IF(AND(I1752=38000,R1752&gt;123.4,R1752&lt;=168.2,M1752&lt;=10),'[1]Pricing Schedule'!$J$105,
IF(AND(I1752=38000,R1752&gt;123.4,R1752&lt;=168.2,M1752&gt;10),'[1]Pricing Schedule'!$J$113,
IF(AND(I1752=38000,R1752&gt;168.2,R1752&lt;=336.4,M1752&lt;=10),('[1]Pricing Schedule'!$J$105),
IF(AND(I1752=38000,R1752&gt;168.2,R1752&lt;=336.4,M1752&gt;10),('[1]Pricing Schedule'!$J$113),
IF(AND(I1752=38000,R1752&gt;336.4,R1752&lt;=504.6,M1752&lt;=10),('[1]Pricing Schedule'!$J$105),
IF(AND(I1752=38000,R1752&gt;336.4,R1752&lt;=504.6,M1752&gt;10),('[1]Pricing Schedule'!$J$113),
IF(AND(I1752=38000,R1752&gt;504.6,R1752&lt;=672.8,M1752&lt;=10),('[1]Pricing Schedule'!$J$105),
IF(AND(I1752=38000,R1752&gt;504.6,R1752&lt;=672.8,M1752&gt;10),('[1]Pricing Schedule'!$J$113),
IF(AND(I1752=110000,R1752&lt;=12.8,M1752&gt;2),'[1]Pricing Schedule'!$J$63,
IF(AND(I1752=110000,R1752&lt;=12.8,M1752&lt;=2),'[1]Pricing Schedule'!$J$97,
IF(AND(I1752=110000,R1752&gt;12.8,R1752&lt;=22.8,M1752&gt;3),'[1]Pricing Schedule'!$J$72,
IF(AND(I1752=110000,R1752&gt;12.8,R1752&lt;=22.8,M1752&lt;=3),'[1]Pricing Schedule'!$J$97,
IF(AND(I1752=110000,R1752&gt;22.8,R1752&lt;=30.2),'[1]Pricing Schedule'!$J$81,
IF(AND(I1752=110000,R1752&gt;30.2,R1752&lt;=45.9),'[1]Pricing Schedule'!$J$90,
IF(AND(I1752=110000,R1752&gt;45.9,R1752&lt;=123.4),'[1]Pricing Schedule'!$J$97,
IF(AND(I1752=110000,R1752&gt;123.4,R1752&lt;=168.2,M1752&lt;=10),'[1]Pricing Schedule'!$J$105,
IF(AND(I1752=110000,R1752&gt;123.4,R1752&lt;=168.2,M1752&gt;10),'[1]Pricing Schedule'!$J$113,
IF(AND(I1752=110000,R1752&gt;168.2,R1752&lt;=336.2,M1752&lt;=10),('[1]Pricing Schedule'!$J$105),
IF(AND(I1752=110000,R1752&gt;168.2,R1752&lt;=336.2,M1752&gt;10),('[1]Pricing Schedule'!$J$113),
IF(AND(I1752=110000,R1752&gt;336.4,R1752&lt;=504.6,M1752&lt;=10),('[1]Pricing Schedule'!$J$105),
IF(AND(I1752=110000,R1752&gt;336.4,R1752&lt;=504.6,M1752&gt;10),('[1]Pricing Schedule'!$J$113),
IF(AND(I1752=110000,R1752&gt;504.6,R1752&lt;=672.8,M1752&lt;=10),('[1]Pricing Schedule'!$J$105),
IF(AND(I1752=110000,R1752&gt;504.6,R1752&lt;=672.8,M1752&gt;10),('[1]Pricing Schedule'!$J$113),
IF(AND(I1752=110000,R1752&gt;672.8,R1752&lt;=841,M1752&lt;=10),('[1]Pricing Schedule'!$J$105),
IF(AND(I1752=110000,R1752&gt;672.8,R1752&lt;=841,M1752&gt;10),('[1]Pricing Schedule'!$J$113),
IF(AND(I1752=110000,R1752&gt;1682,R1752&lt;=1850.2,M1752&lt;=10),('[1]Pricing Schedule'!$J$105),
IF(AND(I1752=110000,R1752&gt;1682,R1752&lt;=1850.2,M1752&gt;10),('[1]Pricing Schedule'!$J$113),
IF(AND(I1752=110000,R1752&gt;2018.4,R1752&lt;=2186.6,M1752&lt;=10),('[1]Pricing Schedule'!$J$105),
IF(AND(I1752=110000,R1752&gt;2018.4,R1752&lt;=2186.6,M1752&gt;10),('[1]Pricing Schedule'!$J$113),999999999)))))))))))))))))))))))))))))))))))))))</f>
        <v>4</v>
      </c>
      <c r="U1752" s="40">
        <f t="shared" si="168"/>
        <v>149730.95238095237</v>
      </c>
      <c r="V1752" s="41">
        <f t="shared" si="169"/>
        <v>6.6786458250512828</v>
      </c>
      <c r="Y1752" s="23">
        <v>222</v>
      </c>
      <c r="Z1752" s="23">
        <v>459</v>
      </c>
      <c r="AD1752" s="13"/>
      <c r="AE1752" s="13"/>
      <c r="AF1752" s="13"/>
      <c r="AR1752" s="35"/>
    </row>
    <row r="1753" spans="1:44">
      <c r="A1753" s="23">
        <v>1755</v>
      </c>
      <c r="B1753" s="23">
        <v>1755</v>
      </c>
      <c r="C1753" s="23" t="s">
        <v>2464</v>
      </c>
      <c r="D1753" s="23" t="s">
        <v>116</v>
      </c>
      <c r="E1753" s="23" t="s">
        <v>116</v>
      </c>
      <c r="F1753" s="23" t="s">
        <v>1727</v>
      </c>
      <c r="G1753" s="23" t="s">
        <v>1728</v>
      </c>
      <c r="H1753" s="23" t="s">
        <v>113</v>
      </c>
      <c r="I1753" s="13">
        <v>38000</v>
      </c>
      <c r="J1753" s="13">
        <v>38000</v>
      </c>
      <c r="K1753" s="13">
        <v>10000</v>
      </c>
      <c r="L1753" s="24">
        <v>2.734</v>
      </c>
      <c r="M1753" s="37">
        <f t="shared" si="164"/>
        <v>3</v>
      </c>
      <c r="N1753" s="24">
        <v>0.41699999999999998</v>
      </c>
      <c r="O1753" s="13">
        <v>3</v>
      </c>
      <c r="P1753" s="36">
        <f t="shared" si="165"/>
        <v>0.41699999999999998</v>
      </c>
      <c r="Q1753" s="38">
        <f t="shared" si="166"/>
        <v>4.2</v>
      </c>
      <c r="R1753" s="37">
        <f t="shared" si="167"/>
        <v>4.2</v>
      </c>
      <c r="S1753" s="39">
        <f>IF(AND(I1753=38000,R1753&lt;=4.5,M1753&gt;8),'[1]Pricing Schedule'!$F$8+('[1]Pricing Schedule'!$F$9*M1753),
IF(AND(I1753=38000,R1753&lt;=4.5,M1753&lt;=8),'[1]Pricing Schedule'!$F$34+('[1]Pricing Schedule'!$F$36*M1753),
IF(AND(I1753=38000,R1753&gt;4.5,R1753&lt;=9,M1753&gt;8),'[1]Pricing Schedule'!$F$17+('[1]Pricing Schedule'!$F$18*M1753),
IF(AND(I1753=38000,R1753&gt;4.5,R1753&lt;=9,M1753&lt;=8),'[1]Pricing Schedule'!$F$34+('[1]Pricing Schedule'!$F$36*M1753),
IF(AND(I1753=38000,R1753&gt;9,R1753&lt;=12.8,M1753&gt;8),'[1]Pricing Schedule'!$F$26+('[1]Pricing Schedule'!$F$27*M1753),
IF(AND(I1753=38000,R1753&gt;9,R1753&lt;=12.8,M1753&lt;=8),'[1]Pricing Schedule'!$F$34+('[1]Pricing Schedule'!$F$36*M1753),
IF(AND(I1753=38000,R1753&gt;12.8,R1753&lt;=22.8),'[1]Pricing Schedule'!$F$34+('[1]Pricing Schedule'!$F$36*M1753),
IF(AND(I1753=38000,R1753&gt;22.8,R1753&lt;=30.2),'[1]Pricing Schedule'!$F$43+('[1]Pricing Schedule'!$F$45*M1753),
IF(AND(I1753=38000,R1753&gt;30.2,R1753&lt;=45.9),'[1]Pricing Schedule'!$F$52+('[1]Pricing Schedule'!$F$54*M1753),
IF(AND(I1753=38000,R1753&gt;45.9,R1753&lt;=123.4),'[1]Pricing Schedule'!$F$96+('[1]Pricing Schedule'!$F$97*M1753),
IF(AND(I1753=38000,R1753&gt;123.4,R1753&lt;=168.2,M1753&lt;=10),'[1]Pricing Schedule'!$F$103+('[1]Pricing Schedule'!$F$105*M1753),
IF(AND(I1753=38000,R1753&gt;123.4,R1753&lt;=168.2,M1753&gt;10),'[1]Pricing Schedule'!$F$111+('[1]Pricing Schedule'!$F$113*M1753),
IF(AND(I1753=38000,R1753&gt;157.4,R1753&lt;=336.4,M1753&lt;=10),('[1]Pricing Schedule'!$F$103+('[1]Pricing Schedule'!$F$105*M1753))*2,
IF(AND(I1753=38000,R1753&gt;157.4,R1753&lt;=336.4,M1753&gt;10),('[1]Pricing Schedule'!$F$111+('[1]Pricing Schedule'!$F$113*M1753))*2,
IF(AND(I1753=38000,R1753&gt;314.8,R1753&lt;=504.6,M1753&lt;=10),('[1]Pricing Schedule'!$F$103+('[1]Pricing Schedule'!$F$105*M1753))*3,
IF(AND(I1753=38000,R1753&gt;314.8,R1753&lt;=504.6,M1753&gt;10),('[1]Pricing Schedule'!$F$111+('[1]Pricing Schedule'!$F$113*M1753))*3,
IF(AND(I1753=38000,R1753&gt;472.2,R1753&lt;=672.8,M1753&lt;=10),('[1]Pricing Schedule'!$F$103+('[1]Pricing Schedule'!$F$105*M1753))*4,
IF(AND(I1753=38000,R1753&gt;472.2,R1753&lt;=672.8,M1753&gt;10),('[1]Pricing Schedule'!$F$111+('[1]Pricing Schedule'!$F$113*M1753))*4,
IF(AND(I1753=110000,R1753&lt;=12.8,M1753&gt;2),'[1]Pricing Schedule'!$F$62+('[1]Pricing Schedule'!$F$63*M1753),
IF(AND(I1753=110000,R1753&lt;=12.8,M1753&lt;=2),'[1]Pricing Schedule'!$F$96+('[1]Pricing Schedule'!$F$97*M1753),
IF(AND(I1753=110000,R1753&gt;12.8,R1753&lt;=22.8,M1753&gt;3),'[1]Pricing Schedule'!$F$71+('[1]Pricing Schedule'!$F$72*M1753),
IF(AND(I1753=110000,R1753&gt;12.8,R1753&lt;=22.8,M1753&lt;=3),'[1]Pricing Schedule'!$F$96+('[1]Pricing Schedule'!$F$97*M1753),
IF(AND(I1753=110000,R1753&gt;22.8,R1753&lt;=30.2),'[1]Pricing Schedule'!$F$80+('[1]Pricing Schedule'!$F$81*M1753),
IF(AND(I1753=110000,R1753&gt;30.2,R1753&lt;=45.9),'[1]Pricing Schedule'!$F$89+('[1]Pricing Schedule'!$F$90*M1753),
IF(AND(I1753=110000,R1753&gt;45.9,R1753&lt;=123.4),'[1]Pricing Schedule'!$F$96+('[1]Pricing Schedule'!$F$97*M1753),
IF(AND(I1753=110000,R1753&gt;123.4,R1753&lt;=168.2,M1753&lt;=10),'[1]Pricing Schedule'!$F$103+('[1]Pricing Schedule'!$F$105*M1753),
IF(AND(I1753=110000,R1753&gt;123.4,R1753&lt;=168.2,M1753&gt;10),'[1]Pricing Schedule'!$F$111+('[1]Pricing Schedule'!$F$113*M1753),
IF(AND(I1753=110000,R1753&gt;168.2,R1753&lt;=336.4,M1753&lt;=10),('[1]Pricing Schedule'!$F$103+('[1]Pricing Schedule'!$F$105*M1753))*2,
IF(AND(I1753=110000,R1753&gt;168.2,R1753&lt;=336.4,M1753&gt;10),('[1]Pricing Schedule'!$F$111+('[1]Pricing Schedule'!$F$113*M1753))*2,
IF(AND(I1753=110000,R1753&gt;336.4,R1753&lt;=504.6,M1753&lt;=10),('[1]Pricing Schedule'!$F$103+('[1]Pricing Schedule'!$F$105*M1753))*3,
IF(AND(I1753=110000,R1753&gt;336.4,R1753&lt;=504.6,M1753&gt;10),('[1]Pricing Schedule'!$F$111+('[1]Pricing Schedule'!$F$113*M1753))*3,
IF(AND(I1753=110000,R1753&gt;504.6,R1753&lt;=672.8,M1753&lt;=10),('[1]Pricing Schedule'!$F$103+('[1]Pricing Schedule'!$F$105*M1753))*4,
IF(AND(I1753=110000,R1753&gt;504.6,R1753&lt;=672.8,M1753&gt;10),('[1]Pricing Schedule'!$F$111+('[1]Pricing Schedule'!$F$113*M1753))*4,
IF(AND(I1753=110000,R1753&gt;672.8,R1753&lt;=841,M1753&lt;=10),('[1]Pricing Schedule'!$F$103+('[1]Pricing Schedule'!$F$105*M1753))*5,
IF(AND(I1753=110000,R1753&gt;672.8,R1753&lt;=841,M1753&gt;10),('[1]Pricing Schedule'!$F$111+('[1]Pricing Schedule'!$F$113*M1753))*5,
IF(AND(I1753=110000,R1753&gt;672.8,R1753&lt;=841,M1753&lt;=10),('[1]Pricing Schedule'!$F$103+('[1]Pricing Schedule'!$F$105*M1753))*5,
IF(AND(I1753=110000,R1753&gt;672.8,R1753&lt;=841,M1753&gt;10),('[1]Pricing Schedule'!$F$111+('[1]Pricing Schedule'!$F$113*M1753))*5,
IF(AND(I1753=110000,R1753&gt;1345.6,R1753&lt;=1513.8,M1753&lt;=10),('[1]Pricing Schedule'!$F$103+('[1]Pricing Schedule'!$F$105*M1753))*9,
IF(AND(I1753=110000,R1753&gt;1345.6,R1753&lt;=1513.8,M1753&gt;10),('[1]Pricing Schedule'!$F$111+('[1]Pricing Schedule'!$F$113*M1753))*9,
9999999999)))))))))))))))))))))))))))))))))))))))</f>
        <v>558600</v>
      </c>
      <c r="T1753" s="21">
        <f>IF(AND(I1753=38000,R1753&lt;=4.5,M1753&gt;8),'[1]Pricing Schedule'!$J$9,
IF(AND(I1753=38000,R1753&lt;=4.5,M1753&lt;=8),'[1]Pricing Schedule'!$J$36,
IF(AND(I1753=38000,R1753&gt;4.5,R1753&lt;=9,M1753&gt;8),'[1]Pricing Schedule'!$J$18,
IF(AND(I1753=38000,R1753&gt;4.5,R1753&lt;=9,M1753&lt;=8),'[1]Pricing Schedule'!$J$36,
IF(AND(I1753=38000,R1753&gt;9,R1753&lt;=12.8,M1753&gt;8),'[1]Pricing Schedule'!$J$27,
IF(AND(I1753=38000,R1753&gt;9,R1753&lt;=12.8,M1753&lt;=8),'[1]Pricing Schedule'!$J$36,
IF(AND(I1753=38000,R1753&gt;12.8,R1753&lt;=22.8),'[1]Pricing Schedule'!$J$36,
IF(AND(I1753=38000,R1753&gt;22.8,R1753&lt;=30.2),'[1]Pricing Schedule'!$J$45,
IF(AND(I1753=38000,R1753&gt;30.2,R1753&lt;=45.9),'[1]Pricing Schedule'!$J$54,
IF(AND(I1753=38000,R1753&gt;45.9,R1753&lt;=123.4),'[1]Pricing Schedule'!$J$97,
IF(AND(I1753=38000,R1753&gt;123.4,R1753&lt;=168.2,M1753&lt;=10),'[1]Pricing Schedule'!$J$105,
IF(AND(I1753=38000,R1753&gt;123.4,R1753&lt;=168.2,M1753&gt;10),'[1]Pricing Schedule'!$J$113,
IF(AND(I1753=38000,R1753&gt;168.2,R1753&lt;=336.4,M1753&lt;=10),('[1]Pricing Schedule'!$J$105),
IF(AND(I1753=38000,R1753&gt;168.2,R1753&lt;=336.4,M1753&gt;10),('[1]Pricing Schedule'!$J$113),
IF(AND(I1753=38000,R1753&gt;336.4,R1753&lt;=504.6,M1753&lt;=10),('[1]Pricing Schedule'!$J$105),
IF(AND(I1753=38000,R1753&gt;336.4,R1753&lt;=504.6,M1753&gt;10),('[1]Pricing Schedule'!$J$113),
IF(AND(I1753=38000,R1753&gt;504.6,R1753&lt;=672.8,M1753&lt;=10),('[1]Pricing Schedule'!$J$105),
IF(AND(I1753=38000,R1753&gt;504.6,R1753&lt;=672.8,M1753&gt;10),('[1]Pricing Schedule'!$J$113),
IF(AND(I1753=110000,R1753&lt;=12.8,M1753&gt;2),'[1]Pricing Schedule'!$J$63,
IF(AND(I1753=110000,R1753&lt;=12.8,M1753&lt;=2),'[1]Pricing Schedule'!$J$97,
IF(AND(I1753=110000,R1753&gt;12.8,R1753&lt;=22.8,M1753&gt;3),'[1]Pricing Schedule'!$J$72,
IF(AND(I1753=110000,R1753&gt;12.8,R1753&lt;=22.8,M1753&lt;=3),'[1]Pricing Schedule'!$J$97,
IF(AND(I1753=110000,R1753&gt;22.8,R1753&lt;=30.2),'[1]Pricing Schedule'!$J$81,
IF(AND(I1753=110000,R1753&gt;30.2,R1753&lt;=45.9),'[1]Pricing Schedule'!$J$90,
IF(AND(I1753=110000,R1753&gt;45.9,R1753&lt;=123.4),'[1]Pricing Schedule'!$J$97,
IF(AND(I1753=110000,R1753&gt;123.4,R1753&lt;=168.2,M1753&lt;=10),'[1]Pricing Schedule'!$J$105,
IF(AND(I1753=110000,R1753&gt;123.4,R1753&lt;=168.2,M1753&gt;10),'[1]Pricing Schedule'!$J$113,
IF(AND(I1753=110000,R1753&gt;168.2,R1753&lt;=336.2,M1753&lt;=10),('[1]Pricing Schedule'!$J$105),
IF(AND(I1753=110000,R1753&gt;168.2,R1753&lt;=336.2,M1753&gt;10),('[1]Pricing Schedule'!$J$113),
IF(AND(I1753=110000,R1753&gt;336.4,R1753&lt;=504.6,M1753&lt;=10),('[1]Pricing Schedule'!$J$105),
IF(AND(I1753=110000,R1753&gt;336.4,R1753&lt;=504.6,M1753&gt;10),('[1]Pricing Schedule'!$J$113),
IF(AND(I1753=110000,R1753&gt;504.6,R1753&lt;=672.8,M1753&lt;=10),('[1]Pricing Schedule'!$J$105),
IF(AND(I1753=110000,R1753&gt;504.6,R1753&lt;=672.8,M1753&gt;10),('[1]Pricing Schedule'!$J$113),
IF(AND(I1753=110000,R1753&gt;672.8,R1753&lt;=841,M1753&lt;=10),('[1]Pricing Schedule'!$J$105),
IF(AND(I1753=110000,R1753&gt;672.8,R1753&lt;=841,M1753&gt;10),('[1]Pricing Schedule'!$J$113),
IF(AND(I1753=110000,R1753&gt;1682,R1753&lt;=1850.2,M1753&lt;=10),('[1]Pricing Schedule'!$J$105),
IF(AND(I1753=110000,R1753&gt;1682,R1753&lt;=1850.2,M1753&gt;10),('[1]Pricing Schedule'!$J$113),
IF(AND(I1753=110000,R1753&gt;2018.4,R1753&lt;=2186.6,M1753&lt;=10),('[1]Pricing Schedule'!$J$105),
IF(AND(I1753=110000,R1753&gt;2018.4,R1753&lt;=2186.6,M1753&gt;10),('[1]Pricing Schedule'!$J$113),999999999)))))))))))))))))))))))))))))))))))))))</f>
        <v>4</v>
      </c>
      <c r="U1753" s="40">
        <f t="shared" si="168"/>
        <v>133000</v>
      </c>
      <c r="V1753" s="41">
        <f t="shared" si="169"/>
        <v>7.518796992481203</v>
      </c>
      <c r="Y1753" s="23">
        <v>78</v>
      </c>
      <c r="Z1753" s="23">
        <v>502</v>
      </c>
      <c r="AD1753" s="13"/>
      <c r="AE1753" s="13"/>
      <c r="AF1753" s="13"/>
      <c r="AR1753" s="35"/>
    </row>
    <row r="1754" spans="1:44">
      <c r="A1754" s="23">
        <v>1756</v>
      </c>
      <c r="B1754" s="23">
        <v>1756</v>
      </c>
      <c r="C1754" s="23" t="s">
        <v>2465</v>
      </c>
      <c r="D1754" s="23" t="s">
        <v>116</v>
      </c>
      <c r="E1754" s="23" t="s">
        <v>116</v>
      </c>
      <c r="F1754" s="23" t="s">
        <v>1730</v>
      </c>
      <c r="G1754" s="23" t="s">
        <v>1731</v>
      </c>
      <c r="H1754" s="23" t="s">
        <v>133</v>
      </c>
      <c r="I1754" s="13">
        <v>110000</v>
      </c>
      <c r="J1754" s="23" t="s">
        <v>119</v>
      </c>
      <c r="K1754" s="13">
        <v>110000</v>
      </c>
      <c r="L1754" s="24">
        <v>1.595</v>
      </c>
      <c r="M1754" s="37">
        <f t="shared" si="164"/>
        <v>2</v>
      </c>
      <c r="N1754" s="24">
        <v>0.55400000000000005</v>
      </c>
      <c r="O1754" s="13">
        <v>3</v>
      </c>
      <c r="P1754" s="36">
        <f t="shared" si="165"/>
        <v>0.55400000000000005</v>
      </c>
      <c r="Q1754" s="38">
        <f t="shared" si="166"/>
        <v>4.2</v>
      </c>
      <c r="R1754" s="37">
        <f t="shared" si="167"/>
        <v>4.2</v>
      </c>
      <c r="S1754" s="39">
        <f>IF(AND(I1754=38000,R1754&lt;=4.5,M1754&gt;8),'[1]Pricing Schedule'!$F$8+('[1]Pricing Schedule'!$F$9*M1754),
IF(AND(I1754=38000,R1754&lt;=4.5,M1754&lt;=8),'[1]Pricing Schedule'!$F$34+('[1]Pricing Schedule'!$F$36*M1754),
IF(AND(I1754=38000,R1754&gt;4.5,R1754&lt;=9,M1754&gt;8),'[1]Pricing Schedule'!$F$17+('[1]Pricing Schedule'!$F$18*M1754),
IF(AND(I1754=38000,R1754&gt;4.5,R1754&lt;=9,M1754&lt;=8),'[1]Pricing Schedule'!$F$34+('[1]Pricing Schedule'!$F$36*M1754),
IF(AND(I1754=38000,R1754&gt;9,R1754&lt;=12.8,M1754&gt;8),'[1]Pricing Schedule'!$F$26+('[1]Pricing Schedule'!$F$27*M1754),
IF(AND(I1754=38000,R1754&gt;9,R1754&lt;=12.8,M1754&lt;=8),'[1]Pricing Schedule'!$F$34+('[1]Pricing Schedule'!$F$36*M1754),
IF(AND(I1754=38000,R1754&gt;12.8,R1754&lt;=22.8),'[1]Pricing Schedule'!$F$34+('[1]Pricing Schedule'!$F$36*M1754),
IF(AND(I1754=38000,R1754&gt;22.8,R1754&lt;=30.2),'[1]Pricing Schedule'!$F$43+('[1]Pricing Schedule'!$F$45*M1754),
IF(AND(I1754=38000,R1754&gt;30.2,R1754&lt;=45.9),'[1]Pricing Schedule'!$F$52+('[1]Pricing Schedule'!$F$54*M1754),
IF(AND(I1754=38000,R1754&gt;45.9,R1754&lt;=123.4),'[1]Pricing Schedule'!$F$96+('[1]Pricing Schedule'!$F$97*M1754),
IF(AND(I1754=38000,R1754&gt;123.4,R1754&lt;=168.2,M1754&lt;=10),'[1]Pricing Schedule'!$F$103+('[1]Pricing Schedule'!$F$105*M1754),
IF(AND(I1754=38000,R1754&gt;123.4,R1754&lt;=168.2,M1754&gt;10),'[1]Pricing Schedule'!$F$111+('[1]Pricing Schedule'!$F$113*M1754),
IF(AND(I1754=38000,R1754&gt;157.4,R1754&lt;=336.4,M1754&lt;=10),('[1]Pricing Schedule'!$F$103+('[1]Pricing Schedule'!$F$105*M1754))*2,
IF(AND(I1754=38000,R1754&gt;157.4,R1754&lt;=336.4,M1754&gt;10),('[1]Pricing Schedule'!$F$111+('[1]Pricing Schedule'!$F$113*M1754))*2,
IF(AND(I1754=38000,R1754&gt;314.8,R1754&lt;=504.6,M1754&lt;=10),('[1]Pricing Schedule'!$F$103+('[1]Pricing Schedule'!$F$105*M1754))*3,
IF(AND(I1754=38000,R1754&gt;314.8,R1754&lt;=504.6,M1754&gt;10),('[1]Pricing Schedule'!$F$111+('[1]Pricing Schedule'!$F$113*M1754))*3,
IF(AND(I1754=38000,R1754&gt;472.2,R1754&lt;=672.8,M1754&lt;=10),('[1]Pricing Schedule'!$F$103+('[1]Pricing Schedule'!$F$105*M1754))*4,
IF(AND(I1754=38000,R1754&gt;472.2,R1754&lt;=672.8,M1754&gt;10),('[1]Pricing Schedule'!$F$111+('[1]Pricing Schedule'!$F$113*M1754))*4,
IF(AND(I1754=110000,R1754&lt;=12.8,M1754&gt;2),'[1]Pricing Schedule'!$F$62+('[1]Pricing Schedule'!$F$63*M1754),
IF(AND(I1754=110000,R1754&lt;=12.8,M1754&lt;=2),'[1]Pricing Schedule'!$F$96+('[1]Pricing Schedule'!$F$97*M1754),
IF(AND(I1754=110000,R1754&gt;12.8,R1754&lt;=22.8,M1754&gt;3),'[1]Pricing Schedule'!$F$71+('[1]Pricing Schedule'!$F$72*M1754),
IF(AND(I1754=110000,R1754&gt;12.8,R1754&lt;=22.8,M1754&lt;=3),'[1]Pricing Schedule'!$F$96+('[1]Pricing Schedule'!$F$97*M1754),
IF(AND(I1754=110000,R1754&gt;22.8,R1754&lt;=30.2),'[1]Pricing Schedule'!$F$80+('[1]Pricing Schedule'!$F$81*M1754),
IF(AND(I1754=110000,R1754&gt;30.2,R1754&lt;=45.9),'[1]Pricing Schedule'!$F$89+('[1]Pricing Schedule'!$F$90*M1754),
IF(AND(I1754=110000,R1754&gt;45.9,R1754&lt;=123.4),'[1]Pricing Schedule'!$F$96+('[1]Pricing Schedule'!$F$97*M1754),
IF(AND(I1754=110000,R1754&gt;123.4,R1754&lt;=168.2,M1754&lt;=10),'[1]Pricing Schedule'!$F$103+('[1]Pricing Schedule'!$F$105*M1754),
IF(AND(I1754=110000,R1754&gt;123.4,R1754&lt;=168.2,M1754&gt;10),'[1]Pricing Schedule'!$F$111+('[1]Pricing Schedule'!$F$113*M1754),
IF(AND(I1754=110000,R1754&gt;168.2,R1754&lt;=336.4,M1754&lt;=10),('[1]Pricing Schedule'!$F$103+('[1]Pricing Schedule'!$F$105*M1754))*2,
IF(AND(I1754=110000,R1754&gt;168.2,R1754&lt;=336.4,M1754&gt;10),('[1]Pricing Schedule'!$F$111+('[1]Pricing Schedule'!$F$113*M1754))*2,
IF(AND(I1754=110000,R1754&gt;336.4,R1754&lt;=504.6,M1754&lt;=10),('[1]Pricing Schedule'!$F$103+('[1]Pricing Schedule'!$F$105*M1754))*3,
IF(AND(I1754=110000,R1754&gt;336.4,R1754&lt;=504.6,M1754&gt;10),('[1]Pricing Schedule'!$F$111+('[1]Pricing Schedule'!$F$113*M1754))*3,
IF(AND(I1754=110000,R1754&gt;504.6,R1754&lt;=672.8,M1754&lt;=10),('[1]Pricing Schedule'!$F$103+('[1]Pricing Schedule'!$F$105*M1754))*4,
IF(AND(I1754=110000,R1754&gt;504.6,R1754&lt;=672.8,M1754&gt;10),('[1]Pricing Schedule'!$F$111+('[1]Pricing Schedule'!$F$113*M1754))*4,
IF(AND(I1754=110000,R1754&gt;672.8,R1754&lt;=841,M1754&lt;=10),('[1]Pricing Schedule'!$F$103+('[1]Pricing Schedule'!$F$105*M1754))*5,
IF(AND(I1754=110000,R1754&gt;672.8,R1754&lt;=841,M1754&gt;10),('[1]Pricing Schedule'!$F$111+('[1]Pricing Schedule'!$F$113*M1754))*5,
IF(AND(I1754=110000,R1754&gt;672.8,R1754&lt;=841,M1754&lt;=10),('[1]Pricing Schedule'!$F$103+('[1]Pricing Schedule'!$F$105*M1754))*5,
IF(AND(I1754=110000,R1754&gt;672.8,R1754&lt;=841,M1754&gt;10),('[1]Pricing Schedule'!$F$111+('[1]Pricing Schedule'!$F$113*M1754))*5,
IF(AND(I1754=110000,R1754&gt;1345.6,R1754&lt;=1513.8,M1754&lt;=10),('[1]Pricing Schedule'!$F$103+('[1]Pricing Schedule'!$F$105*M1754))*9,
IF(AND(I1754=110000,R1754&gt;1345.6,R1754&lt;=1513.8,M1754&gt;10),('[1]Pricing Schedule'!$F$111+('[1]Pricing Schedule'!$F$113*M1754))*9,
9999999999)))))))))))))))))))))))))))))))))))))))</f>
        <v>1340080</v>
      </c>
      <c r="T1754" s="21">
        <f>IF(AND(I1754=38000,R1754&lt;=4.5,M1754&gt;8),'[1]Pricing Schedule'!$J$9,
IF(AND(I1754=38000,R1754&lt;=4.5,M1754&lt;=8),'[1]Pricing Schedule'!$J$36,
IF(AND(I1754=38000,R1754&gt;4.5,R1754&lt;=9,M1754&gt;8),'[1]Pricing Schedule'!$J$18,
IF(AND(I1754=38000,R1754&gt;4.5,R1754&lt;=9,M1754&lt;=8),'[1]Pricing Schedule'!$J$36,
IF(AND(I1754=38000,R1754&gt;9,R1754&lt;=12.8,M1754&gt;8),'[1]Pricing Schedule'!$J$27,
IF(AND(I1754=38000,R1754&gt;9,R1754&lt;=12.8,M1754&lt;=8),'[1]Pricing Schedule'!$J$36,
IF(AND(I1754=38000,R1754&gt;12.8,R1754&lt;=22.8),'[1]Pricing Schedule'!$J$36,
IF(AND(I1754=38000,R1754&gt;22.8,R1754&lt;=30.2),'[1]Pricing Schedule'!$J$45,
IF(AND(I1754=38000,R1754&gt;30.2,R1754&lt;=45.9),'[1]Pricing Schedule'!$J$54,
IF(AND(I1754=38000,R1754&gt;45.9,R1754&lt;=123.4),'[1]Pricing Schedule'!$J$97,
IF(AND(I1754=38000,R1754&gt;123.4,R1754&lt;=168.2,M1754&lt;=10),'[1]Pricing Schedule'!$J$105,
IF(AND(I1754=38000,R1754&gt;123.4,R1754&lt;=168.2,M1754&gt;10),'[1]Pricing Schedule'!$J$113,
IF(AND(I1754=38000,R1754&gt;168.2,R1754&lt;=336.4,M1754&lt;=10),('[1]Pricing Schedule'!$J$105),
IF(AND(I1754=38000,R1754&gt;168.2,R1754&lt;=336.4,M1754&gt;10),('[1]Pricing Schedule'!$J$113),
IF(AND(I1754=38000,R1754&gt;336.4,R1754&lt;=504.6,M1754&lt;=10),('[1]Pricing Schedule'!$J$105),
IF(AND(I1754=38000,R1754&gt;336.4,R1754&lt;=504.6,M1754&gt;10),('[1]Pricing Schedule'!$J$113),
IF(AND(I1754=38000,R1754&gt;504.6,R1754&lt;=672.8,M1754&lt;=10),('[1]Pricing Schedule'!$J$105),
IF(AND(I1754=38000,R1754&gt;504.6,R1754&lt;=672.8,M1754&gt;10),('[1]Pricing Schedule'!$J$113),
IF(AND(I1754=110000,R1754&lt;=12.8,M1754&gt;2),'[1]Pricing Schedule'!$J$63,
IF(AND(I1754=110000,R1754&lt;=12.8,M1754&lt;=2),'[1]Pricing Schedule'!$J$97,
IF(AND(I1754=110000,R1754&gt;12.8,R1754&lt;=22.8,M1754&gt;3),'[1]Pricing Schedule'!$J$72,
IF(AND(I1754=110000,R1754&gt;12.8,R1754&lt;=22.8,M1754&lt;=3),'[1]Pricing Schedule'!$J$97,
IF(AND(I1754=110000,R1754&gt;22.8,R1754&lt;=30.2),'[1]Pricing Schedule'!$J$81,
IF(AND(I1754=110000,R1754&gt;30.2,R1754&lt;=45.9),'[1]Pricing Schedule'!$J$90,
IF(AND(I1754=110000,R1754&gt;45.9,R1754&lt;=123.4),'[1]Pricing Schedule'!$J$97,
IF(AND(I1754=110000,R1754&gt;123.4,R1754&lt;=168.2,M1754&lt;=10),'[1]Pricing Schedule'!$J$105,
IF(AND(I1754=110000,R1754&gt;123.4,R1754&lt;=168.2,M1754&gt;10),'[1]Pricing Schedule'!$J$113,
IF(AND(I1754=110000,R1754&gt;168.2,R1754&lt;=336.2,M1754&lt;=10),('[1]Pricing Schedule'!$J$105),
IF(AND(I1754=110000,R1754&gt;168.2,R1754&lt;=336.2,M1754&gt;10),('[1]Pricing Schedule'!$J$113),
IF(AND(I1754=110000,R1754&gt;336.4,R1754&lt;=504.6,M1754&lt;=10),('[1]Pricing Schedule'!$J$105),
IF(AND(I1754=110000,R1754&gt;336.4,R1754&lt;=504.6,M1754&gt;10),('[1]Pricing Schedule'!$J$113),
IF(AND(I1754=110000,R1754&gt;504.6,R1754&lt;=672.8,M1754&lt;=10),('[1]Pricing Schedule'!$J$105),
IF(AND(I1754=110000,R1754&gt;504.6,R1754&lt;=672.8,M1754&gt;10),('[1]Pricing Schedule'!$J$113),
IF(AND(I1754=110000,R1754&gt;672.8,R1754&lt;=841,M1754&lt;=10),('[1]Pricing Schedule'!$J$105),
IF(AND(I1754=110000,R1754&gt;672.8,R1754&lt;=841,M1754&gt;10),('[1]Pricing Schedule'!$J$113),
IF(AND(I1754=110000,R1754&gt;1682,R1754&lt;=1850.2,M1754&lt;=10),('[1]Pricing Schedule'!$J$105),
IF(AND(I1754=110000,R1754&gt;1682,R1754&lt;=1850.2,M1754&gt;10),('[1]Pricing Schedule'!$J$113),
IF(AND(I1754=110000,R1754&gt;2018.4,R1754&lt;=2186.6,M1754&lt;=10),('[1]Pricing Schedule'!$J$105),
IF(AND(I1754=110000,R1754&gt;2018.4,R1754&lt;=2186.6,M1754&gt;10),('[1]Pricing Schedule'!$J$113),999999999)))))))))))))))))))))))))))))))))))))))</f>
        <v>11</v>
      </c>
      <c r="U1754" s="40">
        <f t="shared" si="168"/>
        <v>319066.66666666663</v>
      </c>
      <c r="V1754" s="41">
        <f t="shared" si="169"/>
        <v>3.134141245298788</v>
      </c>
      <c r="Y1754" s="23">
        <v>254</v>
      </c>
      <c r="Z1754" s="23">
        <v>269</v>
      </c>
      <c r="AD1754" s="13"/>
      <c r="AE1754" s="13"/>
      <c r="AF1754" s="13"/>
      <c r="AR1754" s="35"/>
    </row>
    <row r="1755" spans="1:44">
      <c r="A1755" s="23">
        <v>1757</v>
      </c>
      <c r="B1755" s="23">
        <v>1757</v>
      </c>
      <c r="C1755" s="23" t="s">
        <v>2466</v>
      </c>
      <c r="D1755" s="23" t="s">
        <v>116</v>
      </c>
      <c r="E1755" s="23" t="s">
        <v>116</v>
      </c>
      <c r="F1755" s="23" t="s">
        <v>2467</v>
      </c>
      <c r="G1755" s="23" t="s">
        <v>2468</v>
      </c>
      <c r="H1755" s="23" t="s">
        <v>113</v>
      </c>
      <c r="I1755" s="13">
        <v>38000</v>
      </c>
      <c r="J1755" s="13">
        <v>38000</v>
      </c>
      <c r="K1755" s="23" t="s">
        <v>119</v>
      </c>
      <c r="L1755" s="24">
        <v>2.1429999999999998</v>
      </c>
      <c r="M1755" s="37">
        <f t="shared" si="164"/>
        <v>3</v>
      </c>
      <c r="N1755" s="24">
        <v>0.82499999999999996</v>
      </c>
      <c r="O1755" s="13">
        <v>3</v>
      </c>
      <c r="P1755" s="36">
        <f t="shared" si="165"/>
        <v>0.82499999999999996</v>
      </c>
      <c r="Q1755" s="38">
        <f t="shared" si="166"/>
        <v>4.2</v>
      </c>
      <c r="R1755" s="37">
        <f t="shared" si="167"/>
        <v>4.2</v>
      </c>
      <c r="S1755" s="39">
        <f>IF(AND(I1755=38000,R1755&lt;=4.5,M1755&gt;8),'[1]Pricing Schedule'!$F$8+('[1]Pricing Schedule'!$F$9*M1755),
IF(AND(I1755=38000,R1755&lt;=4.5,M1755&lt;=8),'[1]Pricing Schedule'!$F$34+('[1]Pricing Schedule'!$F$36*M1755),
IF(AND(I1755=38000,R1755&gt;4.5,R1755&lt;=9,M1755&gt;8),'[1]Pricing Schedule'!$F$17+('[1]Pricing Schedule'!$F$18*M1755),
IF(AND(I1755=38000,R1755&gt;4.5,R1755&lt;=9,M1755&lt;=8),'[1]Pricing Schedule'!$F$34+('[1]Pricing Schedule'!$F$36*M1755),
IF(AND(I1755=38000,R1755&gt;9,R1755&lt;=12.8,M1755&gt;8),'[1]Pricing Schedule'!$F$26+('[1]Pricing Schedule'!$F$27*M1755),
IF(AND(I1755=38000,R1755&gt;9,R1755&lt;=12.8,M1755&lt;=8),'[1]Pricing Schedule'!$F$34+('[1]Pricing Schedule'!$F$36*M1755),
IF(AND(I1755=38000,R1755&gt;12.8,R1755&lt;=22.8),'[1]Pricing Schedule'!$F$34+('[1]Pricing Schedule'!$F$36*M1755),
IF(AND(I1755=38000,R1755&gt;22.8,R1755&lt;=30.2),'[1]Pricing Schedule'!$F$43+('[1]Pricing Schedule'!$F$45*M1755),
IF(AND(I1755=38000,R1755&gt;30.2,R1755&lt;=45.9),'[1]Pricing Schedule'!$F$52+('[1]Pricing Schedule'!$F$54*M1755),
IF(AND(I1755=38000,R1755&gt;45.9,R1755&lt;=123.4),'[1]Pricing Schedule'!$F$96+('[1]Pricing Schedule'!$F$97*M1755),
IF(AND(I1755=38000,R1755&gt;123.4,R1755&lt;=168.2,M1755&lt;=10),'[1]Pricing Schedule'!$F$103+('[1]Pricing Schedule'!$F$105*M1755),
IF(AND(I1755=38000,R1755&gt;123.4,R1755&lt;=168.2,M1755&gt;10),'[1]Pricing Schedule'!$F$111+('[1]Pricing Schedule'!$F$113*M1755),
IF(AND(I1755=38000,R1755&gt;157.4,R1755&lt;=336.4,M1755&lt;=10),('[1]Pricing Schedule'!$F$103+('[1]Pricing Schedule'!$F$105*M1755))*2,
IF(AND(I1755=38000,R1755&gt;157.4,R1755&lt;=336.4,M1755&gt;10),('[1]Pricing Schedule'!$F$111+('[1]Pricing Schedule'!$F$113*M1755))*2,
IF(AND(I1755=38000,R1755&gt;314.8,R1755&lt;=504.6,M1755&lt;=10),('[1]Pricing Schedule'!$F$103+('[1]Pricing Schedule'!$F$105*M1755))*3,
IF(AND(I1755=38000,R1755&gt;314.8,R1755&lt;=504.6,M1755&gt;10),('[1]Pricing Schedule'!$F$111+('[1]Pricing Schedule'!$F$113*M1755))*3,
IF(AND(I1755=38000,R1755&gt;472.2,R1755&lt;=672.8,M1755&lt;=10),('[1]Pricing Schedule'!$F$103+('[1]Pricing Schedule'!$F$105*M1755))*4,
IF(AND(I1755=38000,R1755&gt;472.2,R1755&lt;=672.8,M1755&gt;10),('[1]Pricing Schedule'!$F$111+('[1]Pricing Schedule'!$F$113*M1755))*4,
IF(AND(I1755=110000,R1755&lt;=12.8,M1755&gt;2),'[1]Pricing Schedule'!$F$62+('[1]Pricing Schedule'!$F$63*M1755),
IF(AND(I1755=110000,R1755&lt;=12.8,M1755&lt;=2),'[1]Pricing Schedule'!$F$96+('[1]Pricing Schedule'!$F$97*M1755),
IF(AND(I1755=110000,R1755&gt;12.8,R1755&lt;=22.8,M1755&gt;3),'[1]Pricing Schedule'!$F$71+('[1]Pricing Schedule'!$F$72*M1755),
IF(AND(I1755=110000,R1755&gt;12.8,R1755&lt;=22.8,M1755&lt;=3),'[1]Pricing Schedule'!$F$96+('[1]Pricing Schedule'!$F$97*M1755),
IF(AND(I1755=110000,R1755&gt;22.8,R1755&lt;=30.2),'[1]Pricing Schedule'!$F$80+('[1]Pricing Schedule'!$F$81*M1755),
IF(AND(I1755=110000,R1755&gt;30.2,R1755&lt;=45.9),'[1]Pricing Schedule'!$F$89+('[1]Pricing Schedule'!$F$90*M1755),
IF(AND(I1755=110000,R1755&gt;45.9,R1755&lt;=123.4),'[1]Pricing Schedule'!$F$96+('[1]Pricing Schedule'!$F$97*M1755),
IF(AND(I1755=110000,R1755&gt;123.4,R1755&lt;=168.2,M1755&lt;=10),'[1]Pricing Schedule'!$F$103+('[1]Pricing Schedule'!$F$105*M1755),
IF(AND(I1755=110000,R1755&gt;123.4,R1755&lt;=168.2,M1755&gt;10),'[1]Pricing Schedule'!$F$111+('[1]Pricing Schedule'!$F$113*M1755),
IF(AND(I1755=110000,R1755&gt;168.2,R1755&lt;=336.4,M1755&lt;=10),('[1]Pricing Schedule'!$F$103+('[1]Pricing Schedule'!$F$105*M1755))*2,
IF(AND(I1755=110000,R1755&gt;168.2,R1755&lt;=336.4,M1755&gt;10),('[1]Pricing Schedule'!$F$111+('[1]Pricing Schedule'!$F$113*M1755))*2,
IF(AND(I1755=110000,R1755&gt;336.4,R1755&lt;=504.6,M1755&lt;=10),('[1]Pricing Schedule'!$F$103+('[1]Pricing Schedule'!$F$105*M1755))*3,
IF(AND(I1755=110000,R1755&gt;336.4,R1755&lt;=504.6,M1755&gt;10),('[1]Pricing Schedule'!$F$111+('[1]Pricing Schedule'!$F$113*M1755))*3,
IF(AND(I1755=110000,R1755&gt;504.6,R1755&lt;=672.8,M1755&lt;=10),('[1]Pricing Schedule'!$F$103+('[1]Pricing Schedule'!$F$105*M1755))*4,
IF(AND(I1755=110000,R1755&gt;504.6,R1755&lt;=672.8,M1755&gt;10),('[1]Pricing Schedule'!$F$111+('[1]Pricing Schedule'!$F$113*M1755))*4,
IF(AND(I1755=110000,R1755&gt;672.8,R1755&lt;=841,M1755&lt;=10),('[1]Pricing Schedule'!$F$103+('[1]Pricing Schedule'!$F$105*M1755))*5,
IF(AND(I1755=110000,R1755&gt;672.8,R1755&lt;=841,M1755&gt;10),('[1]Pricing Schedule'!$F$111+('[1]Pricing Schedule'!$F$113*M1755))*5,
IF(AND(I1755=110000,R1755&gt;672.8,R1755&lt;=841,M1755&lt;=10),('[1]Pricing Schedule'!$F$103+('[1]Pricing Schedule'!$F$105*M1755))*5,
IF(AND(I1755=110000,R1755&gt;672.8,R1755&lt;=841,M1755&gt;10),('[1]Pricing Schedule'!$F$111+('[1]Pricing Schedule'!$F$113*M1755))*5,
IF(AND(I1755=110000,R1755&gt;1345.6,R1755&lt;=1513.8,M1755&lt;=10),('[1]Pricing Schedule'!$F$103+('[1]Pricing Schedule'!$F$105*M1755))*9,
IF(AND(I1755=110000,R1755&gt;1345.6,R1755&lt;=1513.8,M1755&gt;10),('[1]Pricing Schedule'!$F$111+('[1]Pricing Schedule'!$F$113*M1755))*9,
9999999999)))))))))))))))))))))))))))))))))))))))</f>
        <v>558600</v>
      </c>
      <c r="T1755" s="21">
        <f>IF(AND(I1755=38000,R1755&lt;=4.5,M1755&gt;8),'[1]Pricing Schedule'!$J$9,
IF(AND(I1755=38000,R1755&lt;=4.5,M1755&lt;=8),'[1]Pricing Schedule'!$J$36,
IF(AND(I1755=38000,R1755&gt;4.5,R1755&lt;=9,M1755&gt;8),'[1]Pricing Schedule'!$J$18,
IF(AND(I1755=38000,R1755&gt;4.5,R1755&lt;=9,M1755&lt;=8),'[1]Pricing Schedule'!$J$36,
IF(AND(I1755=38000,R1755&gt;9,R1755&lt;=12.8,M1755&gt;8),'[1]Pricing Schedule'!$J$27,
IF(AND(I1755=38000,R1755&gt;9,R1755&lt;=12.8,M1755&lt;=8),'[1]Pricing Schedule'!$J$36,
IF(AND(I1755=38000,R1755&gt;12.8,R1755&lt;=22.8),'[1]Pricing Schedule'!$J$36,
IF(AND(I1755=38000,R1755&gt;22.8,R1755&lt;=30.2),'[1]Pricing Schedule'!$J$45,
IF(AND(I1755=38000,R1755&gt;30.2,R1755&lt;=45.9),'[1]Pricing Schedule'!$J$54,
IF(AND(I1755=38000,R1755&gt;45.9,R1755&lt;=123.4),'[1]Pricing Schedule'!$J$97,
IF(AND(I1755=38000,R1755&gt;123.4,R1755&lt;=168.2,M1755&lt;=10),'[1]Pricing Schedule'!$J$105,
IF(AND(I1755=38000,R1755&gt;123.4,R1755&lt;=168.2,M1755&gt;10),'[1]Pricing Schedule'!$J$113,
IF(AND(I1755=38000,R1755&gt;168.2,R1755&lt;=336.4,M1755&lt;=10),('[1]Pricing Schedule'!$J$105),
IF(AND(I1755=38000,R1755&gt;168.2,R1755&lt;=336.4,M1755&gt;10),('[1]Pricing Schedule'!$J$113),
IF(AND(I1755=38000,R1755&gt;336.4,R1755&lt;=504.6,M1755&lt;=10),('[1]Pricing Schedule'!$J$105),
IF(AND(I1755=38000,R1755&gt;336.4,R1755&lt;=504.6,M1755&gt;10),('[1]Pricing Schedule'!$J$113),
IF(AND(I1755=38000,R1755&gt;504.6,R1755&lt;=672.8,M1755&lt;=10),('[1]Pricing Schedule'!$J$105),
IF(AND(I1755=38000,R1755&gt;504.6,R1755&lt;=672.8,M1755&gt;10),('[1]Pricing Schedule'!$J$113),
IF(AND(I1755=110000,R1755&lt;=12.8,M1755&gt;2),'[1]Pricing Schedule'!$J$63,
IF(AND(I1755=110000,R1755&lt;=12.8,M1755&lt;=2),'[1]Pricing Schedule'!$J$97,
IF(AND(I1755=110000,R1755&gt;12.8,R1755&lt;=22.8,M1755&gt;3),'[1]Pricing Schedule'!$J$72,
IF(AND(I1755=110000,R1755&gt;12.8,R1755&lt;=22.8,M1755&lt;=3),'[1]Pricing Schedule'!$J$97,
IF(AND(I1755=110000,R1755&gt;22.8,R1755&lt;=30.2),'[1]Pricing Schedule'!$J$81,
IF(AND(I1755=110000,R1755&gt;30.2,R1755&lt;=45.9),'[1]Pricing Schedule'!$J$90,
IF(AND(I1755=110000,R1755&gt;45.9,R1755&lt;=123.4),'[1]Pricing Schedule'!$J$97,
IF(AND(I1755=110000,R1755&gt;123.4,R1755&lt;=168.2,M1755&lt;=10),'[1]Pricing Schedule'!$J$105,
IF(AND(I1755=110000,R1755&gt;123.4,R1755&lt;=168.2,M1755&gt;10),'[1]Pricing Schedule'!$J$113,
IF(AND(I1755=110000,R1755&gt;168.2,R1755&lt;=336.2,M1755&lt;=10),('[1]Pricing Schedule'!$J$105),
IF(AND(I1755=110000,R1755&gt;168.2,R1755&lt;=336.2,M1755&gt;10),('[1]Pricing Schedule'!$J$113),
IF(AND(I1755=110000,R1755&gt;336.4,R1755&lt;=504.6,M1755&lt;=10),('[1]Pricing Schedule'!$J$105),
IF(AND(I1755=110000,R1755&gt;336.4,R1755&lt;=504.6,M1755&gt;10),('[1]Pricing Schedule'!$J$113),
IF(AND(I1755=110000,R1755&gt;504.6,R1755&lt;=672.8,M1755&lt;=10),('[1]Pricing Schedule'!$J$105),
IF(AND(I1755=110000,R1755&gt;504.6,R1755&lt;=672.8,M1755&gt;10),('[1]Pricing Schedule'!$J$113),
IF(AND(I1755=110000,R1755&gt;672.8,R1755&lt;=841,M1755&lt;=10),('[1]Pricing Schedule'!$J$105),
IF(AND(I1755=110000,R1755&gt;672.8,R1755&lt;=841,M1755&gt;10),('[1]Pricing Schedule'!$J$113),
IF(AND(I1755=110000,R1755&gt;1682,R1755&lt;=1850.2,M1755&lt;=10),('[1]Pricing Schedule'!$J$105),
IF(AND(I1755=110000,R1755&gt;1682,R1755&lt;=1850.2,M1755&gt;10),('[1]Pricing Schedule'!$J$113),
IF(AND(I1755=110000,R1755&gt;2018.4,R1755&lt;=2186.6,M1755&lt;=10),('[1]Pricing Schedule'!$J$105),
IF(AND(I1755=110000,R1755&gt;2018.4,R1755&lt;=2186.6,M1755&gt;10),('[1]Pricing Schedule'!$J$113),999999999)))))))))))))))))))))))))))))))))))))))</f>
        <v>4</v>
      </c>
      <c r="U1755" s="40">
        <f t="shared" si="168"/>
        <v>133000</v>
      </c>
      <c r="V1755" s="41">
        <f t="shared" si="169"/>
        <v>7.518796992481203</v>
      </c>
      <c r="Y1755" s="23">
        <v>668</v>
      </c>
      <c r="Z1755" s="23">
        <v>338</v>
      </c>
      <c r="AD1755" s="13"/>
      <c r="AE1755" s="13"/>
      <c r="AF1755" s="13"/>
      <c r="AR1755" s="35"/>
    </row>
    <row r="1756" spans="1:44">
      <c r="A1756" s="23">
        <v>1758</v>
      </c>
      <c r="B1756" s="23">
        <v>1758</v>
      </c>
      <c r="C1756" s="23" t="s">
        <v>2469</v>
      </c>
      <c r="D1756" s="23" t="s">
        <v>116</v>
      </c>
      <c r="E1756" s="23" t="s">
        <v>116</v>
      </c>
      <c r="F1756" s="23" t="s">
        <v>1730</v>
      </c>
      <c r="G1756" s="23" t="s">
        <v>1731</v>
      </c>
      <c r="H1756" s="23" t="s">
        <v>133</v>
      </c>
      <c r="I1756" s="13">
        <v>110000</v>
      </c>
      <c r="J1756" s="23" t="s">
        <v>119</v>
      </c>
      <c r="K1756" s="13">
        <v>110000</v>
      </c>
      <c r="L1756" s="24">
        <v>4.2140000000000004</v>
      </c>
      <c r="M1756" s="37">
        <f t="shared" si="164"/>
        <v>5</v>
      </c>
      <c r="N1756" s="24">
        <v>1.5880000000000001</v>
      </c>
      <c r="O1756" s="13">
        <v>3</v>
      </c>
      <c r="P1756" s="36">
        <f t="shared" si="165"/>
        <v>1.1910000000000001</v>
      </c>
      <c r="Q1756" s="38">
        <f t="shared" si="166"/>
        <v>4.2</v>
      </c>
      <c r="R1756" s="37">
        <f t="shared" si="167"/>
        <v>4.2</v>
      </c>
      <c r="S1756" s="39">
        <f>IF(AND(I1756=38000,R1756&lt;=4.5,M1756&gt;8),'[1]Pricing Schedule'!$F$8+('[1]Pricing Schedule'!$F$9*M1756),
IF(AND(I1756=38000,R1756&lt;=4.5,M1756&lt;=8),'[1]Pricing Schedule'!$F$34+('[1]Pricing Schedule'!$F$36*M1756),
IF(AND(I1756=38000,R1756&gt;4.5,R1756&lt;=9,M1756&gt;8),'[1]Pricing Schedule'!$F$17+('[1]Pricing Schedule'!$F$18*M1756),
IF(AND(I1756=38000,R1756&gt;4.5,R1756&lt;=9,M1756&lt;=8),'[1]Pricing Schedule'!$F$34+('[1]Pricing Schedule'!$F$36*M1756),
IF(AND(I1756=38000,R1756&gt;9,R1756&lt;=12.8,M1756&gt;8),'[1]Pricing Schedule'!$F$26+('[1]Pricing Schedule'!$F$27*M1756),
IF(AND(I1756=38000,R1756&gt;9,R1756&lt;=12.8,M1756&lt;=8),'[1]Pricing Schedule'!$F$34+('[1]Pricing Schedule'!$F$36*M1756),
IF(AND(I1756=38000,R1756&gt;12.8,R1756&lt;=22.8),'[1]Pricing Schedule'!$F$34+('[1]Pricing Schedule'!$F$36*M1756),
IF(AND(I1756=38000,R1756&gt;22.8,R1756&lt;=30.2),'[1]Pricing Schedule'!$F$43+('[1]Pricing Schedule'!$F$45*M1756),
IF(AND(I1756=38000,R1756&gt;30.2,R1756&lt;=45.9),'[1]Pricing Schedule'!$F$52+('[1]Pricing Schedule'!$F$54*M1756),
IF(AND(I1756=38000,R1756&gt;45.9,R1756&lt;=123.4),'[1]Pricing Schedule'!$F$96+('[1]Pricing Schedule'!$F$97*M1756),
IF(AND(I1756=38000,R1756&gt;123.4,R1756&lt;=168.2,M1756&lt;=10),'[1]Pricing Schedule'!$F$103+('[1]Pricing Schedule'!$F$105*M1756),
IF(AND(I1756=38000,R1756&gt;123.4,R1756&lt;=168.2,M1756&gt;10),'[1]Pricing Schedule'!$F$111+('[1]Pricing Schedule'!$F$113*M1756),
IF(AND(I1756=38000,R1756&gt;157.4,R1756&lt;=336.4,M1756&lt;=10),('[1]Pricing Schedule'!$F$103+('[1]Pricing Schedule'!$F$105*M1756))*2,
IF(AND(I1756=38000,R1756&gt;157.4,R1756&lt;=336.4,M1756&gt;10),('[1]Pricing Schedule'!$F$111+('[1]Pricing Schedule'!$F$113*M1756))*2,
IF(AND(I1756=38000,R1756&gt;314.8,R1756&lt;=504.6,M1756&lt;=10),('[1]Pricing Schedule'!$F$103+('[1]Pricing Schedule'!$F$105*M1756))*3,
IF(AND(I1756=38000,R1756&gt;314.8,R1756&lt;=504.6,M1756&gt;10),('[1]Pricing Schedule'!$F$111+('[1]Pricing Schedule'!$F$113*M1756))*3,
IF(AND(I1756=38000,R1756&gt;472.2,R1756&lt;=672.8,M1756&lt;=10),('[1]Pricing Schedule'!$F$103+('[1]Pricing Schedule'!$F$105*M1756))*4,
IF(AND(I1756=38000,R1756&gt;472.2,R1756&lt;=672.8,M1756&gt;10),('[1]Pricing Schedule'!$F$111+('[1]Pricing Schedule'!$F$113*M1756))*4,
IF(AND(I1756=110000,R1756&lt;=12.8,M1756&gt;2),'[1]Pricing Schedule'!$F$62+('[1]Pricing Schedule'!$F$63*M1756),
IF(AND(I1756=110000,R1756&lt;=12.8,M1756&lt;=2),'[1]Pricing Schedule'!$F$96+('[1]Pricing Schedule'!$F$97*M1756),
IF(AND(I1756=110000,R1756&gt;12.8,R1756&lt;=22.8,M1756&gt;3),'[1]Pricing Schedule'!$F$71+('[1]Pricing Schedule'!$F$72*M1756),
IF(AND(I1756=110000,R1756&gt;12.8,R1756&lt;=22.8,M1756&lt;=3),'[1]Pricing Schedule'!$F$96+('[1]Pricing Schedule'!$F$97*M1756),
IF(AND(I1756=110000,R1756&gt;22.8,R1756&lt;=30.2),'[1]Pricing Schedule'!$F$80+('[1]Pricing Schedule'!$F$81*M1756),
IF(AND(I1756=110000,R1756&gt;30.2,R1756&lt;=45.9),'[1]Pricing Schedule'!$F$89+('[1]Pricing Schedule'!$F$90*M1756),
IF(AND(I1756=110000,R1756&gt;45.9,R1756&lt;=123.4),'[1]Pricing Schedule'!$F$96+('[1]Pricing Schedule'!$F$97*M1756),
IF(AND(I1756=110000,R1756&gt;123.4,R1756&lt;=168.2,M1756&lt;=10),'[1]Pricing Schedule'!$F$103+('[1]Pricing Schedule'!$F$105*M1756),
IF(AND(I1756=110000,R1756&gt;123.4,R1756&lt;=168.2,M1756&gt;10),'[1]Pricing Schedule'!$F$111+('[1]Pricing Schedule'!$F$113*M1756),
IF(AND(I1756=110000,R1756&gt;168.2,R1756&lt;=336.4,M1756&lt;=10),('[1]Pricing Schedule'!$F$103+('[1]Pricing Schedule'!$F$105*M1756))*2,
IF(AND(I1756=110000,R1756&gt;168.2,R1756&lt;=336.4,M1756&gt;10),('[1]Pricing Schedule'!$F$111+('[1]Pricing Schedule'!$F$113*M1756))*2,
IF(AND(I1756=110000,R1756&gt;336.4,R1756&lt;=504.6,M1756&lt;=10),('[1]Pricing Schedule'!$F$103+('[1]Pricing Schedule'!$F$105*M1756))*3,
IF(AND(I1756=110000,R1756&gt;336.4,R1756&lt;=504.6,M1756&gt;10),('[1]Pricing Schedule'!$F$111+('[1]Pricing Schedule'!$F$113*M1756))*3,
IF(AND(I1756=110000,R1756&gt;504.6,R1756&lt;=672.8,M1756&lt;=10),('[1]Pricing Schedule'!$F$103+('[1]Pricing Schedule'!$F$105*M1756))*4,
IF(AND(I1756=110000,R1756&gt;504.6,R1756&lt;=672.8,M1756&gt;10),('[1]Pricing Schedule'!$F$111+('[1]Pricing Schedule'!$F$113*M1756))*4,
IF(AND(I1756=110000,R1756&gt;672.8,R1756&lt;=841,M1756&lt;=10),('[1]Pricing Schedule'!$F$103+('[1]Pricing Schedule'!$F$105*M1756))*5,
IF(AND(I1756=110000,R1756&gt;672.8,R1756&lt;=841,M1756&gt;10),('[1]Pricing Schedule'!$F$111+('[1]Pricing Schedule'!$F$113*M1756))*5,
IF(AND(I1756=110000,R1756&gt;672.8,R1756&lt;=841,M1756&lt;=10),('[1]Pricing Schedule'!$F$103+('[1]Pricing Schedule'!$F$105*M1756))*5,
IF(AND(I1756=110000,R1756&gt;672.8,R1756&lt;=841,M1756&gt;10),('[1]Pricing Schedule'!$F$111+('[1]Pricing Schedule'!$F$113*M1756))*5,
IF(AND(I1756=110000,R1756&gt;1345.6,R1756&lt;=1513.8,M1756&lt;=10),('[1]Pricing Schedule'!$F$103+('[1]Pricing Schedule'!$F$105*M1756))*9,
IF(AND(I1756=110000,R1756&gt;1345.6,R1756&lt;=1513.8,M1756&gt;10),('[1]Pricing Schedule'!$F$111+('[1]Pricing Schedule'!$F$113*M1756))*9,
9999999999)))))))))))))))))))))))))))))))))))))))</f>
        <v>1679970</v>
      </c>
      <c r="T1756" s="21">
        <f>IF(AND(I1756=38000,R1756&lt;=4.5,M1756&gt;8),'[1]Pricing Schedule'!$J$9,
IF(AND(I1756=38000,R1756&lt;=4.5,M1756&lt;=8),'[1]Pricing Schedule'!$J$36,
IF(AND(I1756=38000,R1756&gt;4.5,R1756&lt;=9,M1756&gt;8),'[1]Pricing Schedule'!$J$18,
IF(AND(I1756=38000,R1756&gt;4.5,R1756&lt;=9,M1756&lt;=8),'[1]Pricing Schedule'!$J$36,
IF(AND(I1756=38000,R1756&gt;9,R1756&lt;=12.8,M1756&gt;8),'[1]Pricing Schedule'!$J$27,
IF(AND(I1756=38000,R1756&gt;9,R1756&lt;=12.8,M1756&lt;=8),'[1]Pricing Schedule'!$J$36,
IF(AND(I1756=38000,R1756&gt;12.8,R1756&lt;=22.8),'[1]Pricing Schedule'!$J$36,
IF(AND(I1756=38000,R1756&gt;22.8,R1756&lt;=30.2),'[1]Pricing Schedule'!$J$45,
IF(AND(I1756=38000,R1756&gt;30.2,R1756&lt;=45.9),'[1]Pricing Schedule'!$J$54,
IF(AND(I1756=38000,R1756&gt;45.9,R1756&lt;=123.4),'[1]Pricing Schedule'!$J$97,
IF(AND(I1756=38000,R1756&gt;123.4,R1756&lt;=168.2,M1756&lt;=10),'[1]Pricing Schedule'!$J$105,
IF(AND(I1756=38000,R1756&gt;123.4,R1756&lt;=168.2,M1756&gt;10),'[1]Pricing Schedule'!$J$113,
IF(AND(I1756=38000,R1756&gt;168.2,R1756&lt;=336.4,M1756&lt;=10),('[1]Pricing Schedule'!$J$105),
IF(AND(I1756=38000,R1756&gt;168.2,R1756&lt;=336.4,M1756&gt;10),('[1]Pricing Schedule'!$J$113),
IF(AND(I1756=38000,R1756&gt;336.4,R1756&lt;=504.6,M1756&lt;=10),('[1]Pricing Schedule'!$J$105),
IF(AND(I1756=38000,R1756&gt;336.4,R1756&lt;=504.6,M1756&gt;10),('[1]Pricing Schedule'!$J$113),
IF(AND(I1756=38000,R1756&gt;504.6,R1756&lt;=672.8,M1756&lt;=10),('[1]Pricing Schedule'!$J$105),
IF(AND(I1756=38000,R1756&gt;504.6,R1756&lt;=672.8,M1756&gt;10),('[1]Pricing Schedule'!$J$113),
IF(AND(I1756=110000,R1756&lt;=12.8,M1756&gt;2),'[1]Pricing Schedule'!$J$63,
IF(AND(I1756=110000,R1756&lt;=12.8,M1756&lt;=2),'[1]Pricing Schedule'!$J$97,
IF(AND(I1756=110000,R1756&gt;12.8,R1756&lt;=22.8,M1756&gt;3),'[1]Pricing Schedule'!$J$72,
IF(AND(I1756=110000,R1756&gt;12.8,R1756&lt;=22.8,M1756&lt;=3),'[1]Pricing Schedule'!$J$97,
IF(AND(I1756=110000,R1756&gt;22.8,R1756&lt;=30.2),'[1]Pricing Schedule'!$J$81,
IF(AND(I1756=110000,R1756&gt;30.2,R1756&lt;=45.9),'[1]Pricing Schedule'!$J$90,
IF(AND(I1756=110000,R1756&gt;45.9,R1756&lt;=123.4),'[1]Pricing Schedule'!$J$97,
IF(AND(I1756=110000,R1756&gt;123.4,R1756&lt;=168.2,M1756&lt;=10),'[1]Pricing Schedule'!$J$105,
IF(AND(I1756=110000,R1756&gt;123.4,R1756&lt;=168.2,M1756&gt;10),'[1]Pricing Schedule'!$J$113,
IF(AND(I1756=110000,R1756&gt;168.2,R1756&lt;=336.2,M1756&lt;=10),('[1]Pricing Schedule'!$J$105),
IF(AND(I1756=110000,R1756&gt;168.2,R1756&lt;=336.2,M1756&gt;10),('[1]Pricing Schedule'!$J$113),
IF(AND(I1756=110000,R1756&gt;336.4,R1756&lt;=504.6,M1756&lt;=10),('[1]Pricing Schedule'!$J$105),
IF(AND(I1756=110000,R1756&gt;336.4,R1756&lt;=504.6,M1756&gt;10),('[1]Pricing Schedule'!$J$113),
IF(AND(I1756=110000,R1756&gt;504.6,R1756&lt;=672.8,M1756&lt;=10),('[1]Pricing Schedule'!$J$105),
IF(AND(I1756=110000,R1756&gt;504.6,R1756&lt;=672.8,M1756&gt;10),('[1]Pricing Schedule'!$J$113),
IF(AND(I1756=110000,R1756&gt;672.8,R1756&lt;=841,M1756&lt;=10),('[1]Pricing Schedule'!$J$105),
IF(AND(I1756=110000,R1756&gt;672.8,R1756&lt;=841,M1756&gt;10),('[1]Pricing Schedule'!$J$113),
IF(AND(I1756=110000,R1756&gt;1682,R1756&lt;=1850.2,M1756&lt;=10),('[1]Pricing Schedule'!$J$105),
IF(AND(I1756=110000,R1756&gt;1682,R1756&lt;=1850.2,M1756&gt;10),('[1]Pricing Schedule'!$J$113),
IF(AND(I1756=110000,R1756&gt;2018.4,R1756&lt;=2186.6,M1756&lt;=10),('[1]Pricing Schedule'!$J$105),
IF(AND(I1756=110000,R1756&gt;2018.4,R1756&lt;=2186.6,M1756&gt;10),('[1]Pricing Schedule'!$J$113),999999999)))))))))))))))))))))))))))))))))))))))</f>
        <v>7</v>
      </c>
      <c r="U1756" s="40">
        <f t="shared" si="168"/>
        <v>399992.8571428571</v>
      </c>
      <c r="V1756" s="41">
        <f t="shared" si="169"/>
        <v>2.5000446436543511</v>
      </c>
      <c r="Y1756" s="23">
        <v>686</v>
      </c>
      <c r="Z1756" s="23">
        <v>269</v>
      </c>
      <c r="AD1756" s="13"/>
      <c r="AE1756" s="13"/>
      <c r="AF1756" s="13"/>
      <c r="AR1756" s="35"/>
    </row>
    <row r="1757" spans="1:44">
      <c r="A1757" s="23">
        <v>1759</v>
      </c>
      <c r="B1757" s="23">
        <v>1759</v>
      </c>
      <c r="C1757" s="23" t="s">
        <v>2470</v>
      </c>
      <c r="D1757" s="23" t="s">
        <v>816</v>
      </c>
      <c r="E1757" s="23" t="s">
        <v>816</v>
      </c>
      <c r="F1757" s="23" t="s">
        <v>1730</v>
      </c>
      <c r="G1757" s="23" t="s">
        <v>1731</v>
      </c>
      <c r="H1757" s="23" t="s">
        <v>133</v>
      </c>
      <c r="I1757" s="13">
        <v>110000</v>
      </c>
      <c r="J1757" s="23" t="s">
        <v>119</v>
      </c>
      <c r="K1757" s="13">
        <v>110000</v>
      </c>
      <c r="L1757" s="24">
        <v>7.0469999999999997</v>
      </c>
      <c r="M1757" s="37">
        <f t="shared" si="164"/>
        <v>8</v>
      </c>
      <c r="N1757" s="24">
        <v>1.7230000000000001</v>
      </c>
      <c r="O1757" s="13">
        <v>3</v>
      </c>
      <c r="P1757" s="36">
        <f t="shared" si="165"/>
        <v>1.2922500000000001</v>
      </c>
      <c r="Q1757" s="38">
        <f t="shared" si="166"/>
        <v>8.4</v>
      </c>
      <c r="R1757" s="37">
        <f t="shared" si="167"/>
        <v>8.4</v>
      </c>
      <c r="S1757" s="39">
        <f>IF(AND(I1757=38000,R1757&lt;=4.5,M1757&gt;8),'[1]Pricing Schedule'!$F$8+('[1]Pricing Schedule'!$F$9*M1757),
IF(AND(I1757=38000,R1757&lt;=4.5,M1757&lt;=8),'[1]Pricing Schedule'!$F$34+('[1]Pricing Schedule'!$F$36*M1757),
IF(AND(I1757=38000,R1757&gt;4.5,R1757&lt;=9,M1757&gt;8),'[1]Pricing Schedule'!$F$17+('[1]Pricing Schedule'!$F$18*M1757),
IF(AND(I1757=38000,R1757&gt;4.5,R1757&lt;=9,M1757&lt;=8),'[1]Pricing Schedule'!$F$34+('[1]Pricing Schedule'!$F$36*M1757),
IF(AND(I1757=38000,R1757&gt;9,R1757&lt;=12.8,M1757&gt;8),'[1]Pricing Schedule'!$F$26+('[1]Pricing Schedule'!$F$27*M1757),
IF(AND(I1757=38000,R1757&gt;9,R1757&lt;=12.8,M1757&lt;=8),'[1]Pricing Schedule'!$F$34+('[1]Pricing Schedule'!$F$36*M1757),
IF(AND(I1757=38000,R1757&gt;12.8,R1757&lt;=22.8),'[1]Pricing Schedule'!$F$34+('[1]Pricing Schedule'!$F$36*M1757),
IF(AND(I1757=38000,R1757&gt;22.8,R1757&lt;=30.2),'[1]Pricing Schedule'!$F$43+('[1]Pricing Schedule'!$F$45*M1757),
IF(AND(I1757=38000,R1757&gt;30.2,R1757&lt;=45.9),'[1]Pricing Schedule'!$F$52+('[1]Pricing Schedule'!$F$54*M1757),
IF(AND(I1757=38000,R1757&gt;45.9,R1757&lt;=123.4),'[1]Pricing Schedule'!$F$96+('[1]Pricing Schedule'!$F$97*M1757),
IF(AND(I1757=38000,R1757&gt;123.4,R1757&lt;=168.2,M1757&lt;=10),'[1]Pricing Schedule'!$F$103+('[1]Pricing Schedule'!$F$105*M1757),
IF(AND(I1757=38000,R1757&gt;123.4,R1757&lt;=168.2,M1757&gt;10),'[1]Pricing Schedule'!$F$111+('[1]Pricing Schedule'!$F$113*M1757),
IF(AND(I1757=38000,R1757&gt;157.4,R1757&lt;=336.4,M1757&lt;=10),('[1]Pricing Schedule'!$F$103+('[1]Pricing Schedule'!$F$105*M1757))*2,
IF(AND(I1757=38000,R1757&gt;157.4,R1757&lt;=336.4,M1757&gt;10),('[1]Pricing Schedule'!$F$111+('[1]Pricing Schedule'!$F$113*M1757))*2,
IF(AND(I1757=38000,R1757&gt;314.8,R1757&lt;=504.6,M1757&lt;=10),('[1]Pricing Schedule'!$F$103+('[1]Pricing Schedule'!$F$105*M1757))*3,
IF(AND(I1757=38000,R1757&gt;314.8,R1757&lt;=504.6,M1757&gt;10),('[1]Pricing Schedule'!$F$111+('[1]Pricing Schedule'!$F$113*M1757))*3,
IF(AND(I1757=38000,R1757&gt;472.2,R1757&lt;=672.8,M1757&lt;=10),('[1]Pricing Schedule'!$F$103+('[1]Pricing Schedule'!$F$105*M1757))*4,
IF(AND(I1757=38000,R1757&gt;472.2,R1757&lt;=672.8,M1757&gt;10),('[1]Pricing Schedule'!$F$111+('[1]Pricing Schedule'!$F$113*M1757))*4,
IF(AND(I1757=110000,R1757&lt;=12.8,M1757&gt;2),'[1]Pricing Schedule'!$F$62+('[1]Pricing Schedule'!$F$63*M1757),
IF(AND(I1757=110000,R1757&lt;=12.8,M1757&lt;=2),'[1]Pricing Schedule'!$F$96+('[1]Pricing Schedule'!$F$97*M1757),
IF(AND(I1757=110000,R1757&gt;12.8,R1757&lt;=22.8,M1757&gt;3),'[1]Pricing Schedule'!$F$71+('[1]Pricing Schedule'!$F$72*M1757),
IF(AND(I1757=110000,R1757&gt;12.8,R1757&lt;=22.8,M1757&lt;=3),'[1]Pricing Schedule'!$F$96+('[1]Pricing Schedule'!$F$97*M1757),
IF(AND(I1757=110000,R1757&gt;22.8,R1757&lt;=30.2),'[1]Pricing Schedule'!$F$80+('[1]Pricing Schedule'!$F$81*M1757),
IF(AND(I1757=110000,R1757&gt;30.2,R1757&lt;=45.9),'[1]Pricing Schedule'!$F$89+('[1]Pricing Schedule'!$F$90*M1757),
IF(AND(I1757=110000,R1757&gt;45.9,R1757&lt;=123.4),'[1]Pricing Schedule'!$F$96+('[1]Pricing Schedule'!$F$97*M1757),
IF(AND(I1757=110000,R1757&gt;123.4,R1757&lt;=168.2,M1757&lt;=10),'[1]Pricing Schedule'!$F$103+('[1]Pricing Schedule'!$F$105*M1757),
IF(AND(I1757=110000,R1757&gt;123.4,R1757&lt;=168.2,M1757&gt;10),'[1]Pricing Schedule'!$F$111+('[1]Pricing Schedule'!$F$113*M1757),
IF(AND(I1757=110000,R1757&gt;168.2,R1757&lt;=336.4,M1757&lt;=10),('[1]Pricing Schedule'!$F$103+('[1]Pricing Schedule'!$F$105*M1757))*2,
IF(AND(I1757=110000,R1757&gt;168.2,R1757&lt;=336.4,M1757&gt;10),('[1]Pricing Schedule'!$F$111+('[1]Pricing Schedule'!$F$113*M1757))*2,
IF(AND(I1757=110000,R1757&gt;336.4,R1757&lt;=504.6,M1757&lt;=10),('[1]Pricing Schedule'!$F$103+('[1]Pricing Schedule'!$F$105*M1757))*3,
IF(AND(I1757=110000,R1757&gt;336.4,R1757&lt;=504.6,M1757&gt;10),('[1]Pricing Schedule'!$F$111+('[1]Pricing Schedule'!$F$113*M1757))*3,
IF(AND(I1757=110000,R1757&gt;504.6,R1757&lt;=672.8,M1757&lt;=10),('[1]Pricing Schedule'!$F$103+('[1]Pricing Schedule'!$F$105*M1757))*4,
IF(AND(I1757=110000,R1757&gt;504.6,R1757&lt;=672.8,M1757&gt;10),('[1]Pricing Schedule'!$F$111+('[1]Pricing Schedule'!$F$113*M1757))*4,
IF(AND(I1757=110000,R1757&gt;672.8,R1757&lt;=841,M1757&lt;=10),('[1]Pricing Schedule'!$F$103+('[1]Pricing Schedule'!$F$105*M1757))*5,
IF(AND(I1757=110000,R1757&gt;672.8,R1757&lt;=841,M1757&gt;10),('[1]Pricing Schedule'!$F$111+('[1]Pricing Schedule'!$F$113*M1757))*5,
IF(AND(I1757=110000,R1757&gt;672.8,R1757&lt;=841,M1757&lt;=10),('[1]Pricing Schedule'!$F$103+('[1]Pricing Schedule'!$F$105*M1757))*5,
IF(AND(I1757=110000,R1757&gt;672.8,R1757&lt;=841,M1757&gt;10),('[1]Pricing Schedule'!$F$111+('[1]Pricing Schedule'!$F$113*M1757))*5,
IF(AND(I1757=110000,R1757&gt;1345.6,R1757&lt;=1513.8,M1757&lt;=10),('[1]Pricing Schedule'!$F$103+('[1]Pricing Schedule'!$F$105*M1757))*9,
IF(AND(I1757=110000,R1757&gt;1345.6,R1757&lt;=1513.8,M1757&gt;10),('[1]Pricing Schedule'!$F$111+('[1]Pricing Schedule'!$F$113*M1757))*9,
9999999999)))))))))))))))))))))))))))))))))))))))</f>
        <v>1838070</v>
      </c>
      <c r="T1757" s="21">
        <f>IF(AND(I1757=38000,R1757&lt;=4.5,M1757&gt;8),'[1]Pricing Schedule'!$J$9,
IF(AND(I1757=38000,R1757&lt;=4.5,M1757&lt;=8),'[1]Pricing Schedule'!$J$36,
IF(AND(I1757=38000,R1757&gt;4.5,R1757&lt;=9,M1757&gt;8),'[1]Pricing Schedule'!$J$18,
IF(AND(I1757=38000,R1757&gt;4.5,R1757&lt;=9,M1757&lt;=8),'[1]Pricing Schedule'!$J$36,
IF(AND(I1757=38000,R1757&gt;9,R1757&lt;=12.8,M1757&gt;8),'[1]Pricing Schedule'!$J$27,
IF(AND(I1757=38000,R1757&gt;9,R1757&lt;=12.8,M1757&lt;=8),'[1]Pricing Schedule'!$J$36,
IF(AND(I1757=38000,R1757&gt;12.8,R1757&lt;=22.8),'[1]Pricing Schedule'!$J$36,
IF(AND(I1757=38000,R1757&gt;22.8,R1757&lt;=30.2),'[1]Pricing Schedule'!$J$45,
IF(AND(I1757=38000,R1757&gt;30.2,R1757&lt;=45.9),'[1]Pricing Schedule'!$J$54,
IF(AND(I1757=38000,R1757&gt;45.9,R1757&lt;=123.4),'[1]Pricing Schedule'!$J$97,
IF(AND(I1757=38000,R1757&gt;123.4,R1757&lt;=168.2,M1757&lt;=10),'[1]Pricing Schedule'!$J$105,
IF(AND(I1757=38000,R1757&gt;123.4,R1757&lt;=168.2,M1757&gt;10),'[1]Pricing Schedule'!$J$113,
IF(AND(I1757=38000,R1757&gt;168.2,R1757&lt;=336.4,M1757&lt;=10),('[1]Pricing Schedule'!$J$105),
IF(AND(I1757=38000,R1757&gt;168.2,R1757&lt;=336.4,M1757&gt;10),('[1]Pricing Schedule'!$J$113),
IF(AND(I1757=38000,R1757&gt;336.4,R1757&lt;=504.6,M1757&lt;=10),('[1]Pricing Schedule'!$J$105),
IF(AND(I1757=38000,R1757&gt;336.4,R1757&lt;=504.6,M1757&gt;10),('[1]Pricing Schedule'!$J$113),
IF(AND(I1757=38000,R1757&gt;504.6,R1757&lt;=672.8,M1757&lt;=10),('[1]Pricing Schedule'!$J$105),
IF(AND(I1757=38000,R1757&gt;504.6,R1757&lt;=672.8,M1757&gt;10),('[1]Pricing Schedule'!$J$113),
IF(AND(I1757=110000,R1757&lt;=12.8,M1757&gt;2),'[1]Pricing Schedule'!$J$63,
IF(AND(I1757=110000,R1757&lt;=12.8,M1757&lt;=2),'[1]Pricing Schedule'!$J$97,
IF(AND(I1757=110000,R1757&gt;12.8,R1757&lt;=22.8,M1757&gt;3),'[1]Pricing Schedule'!$J$72,
IF(AND(I1757=110000,R1757&gt;12.8,R1757&lt;=22.8,M1757&lt;=3),'[1]Pricing Schedule'!$J$97,
IF(AND(I1757=110000,R1757&gt;22.8,R1757&lt;=30.2),'[1]Pricing Schedule'!$J$81,
IF(AND(I1757=110000,R1757&gt;30.2,R1757&lt;=45.9),'[1]Pricing Schedule'!$J$90,
IF(AND(I1757=110000,R1757&gt;45.9,R1757&lt;=123.4),'[1]Pricing Schedule'!$J$97,
IF(AND(I1757=110000,R1757&gt;123.4,R1757&lt;=168.2,M1757&lt;=10),'[1]Pricing Schedule'!$J$105,
IF(AND(I1757=110000,R1757&gt;123.4,R1757&lt;=168.2,M1757&gt;10),'[1]Pricing Schedule'!$J$113,
IF(AND(I1757=110000,R1757&gt;168.2,R1757&lt;=336.2,M1757&lt;=10),('[1]Pricing Schedule'!$J$105),
IF(AND(I1757=110000,R1757&gt;168.2,R1757&lt;=336.2,M1757&gt;10),('[1]Pricing Schedule'!$J$113),
IF(AND(I1757=110000,R1757&gt;336.4,R1757&lt;=504.6,M1757&lt;=10),('[1]Pricing Schedule'!$J$105),
IF(AND(I1757=110000,R1757&gt;336.4,R1757&lt;=504.6,M1757&gt;10),('[1]Pricing Schedule'!$J$113),
IF(AND(I1757=110000,R1757&gt;504.6,R1757&lt;=672.8,M1757&lt;=10),('[1]Pricing Schedule'!$J$105),
IF(AND(I1757=110000,R1757&gt;504.6,R1757&lt;=672.8,M1757&gt;10),('[1]Pricing Schedule'!$J$113),
IF(AND(I1757=110000,R1757&gt;672.8,R1757&lt;=841,M1757&lt;=10),('[1]Pricing Schedule'!$J$105),
IF(AND(I1757=110000,R1757&gt;672.8,R1757&lt;=841,M1757&gt;10),('[1]Pricing Schedule'!$J$113),
IF(AND(I1757=110000,R1757&gt;1682,R1757&lt;=1850.2,M1757&lt;=10),('[1]Pricing Schedule'!$J$105),
IF(AND(I1757=110000,R1757&gt;1682,R1757&lt;=1850.2,M1757&gt;10),('[1]Pricing Schedule'!$J$113),
IF(AND(I1757=110000,R1757&gt;2018.4,R1757&lt;=2186.6,M1757&lt;=10),('[1]Pricing Schedule'!$J$105),
IF(AND(I1757=110000,R1757&gt;2018.4,R1757&lt;=2186.6,M1757&gt;10),('[1]Pricing Schedule'!$J$113),999999999)))))))))))))))))))))))))))))))))))))))</f>
        <v>7</v>
      </c>
      <c r="U1757" s="40">
        <f t="shared" si="168"/>
        <v>218817.85714285713</v>
      </c>
      <c r="V1757" s="41">
        <f t="shared" si="169"/>
        <v>4.5700109353833094</v>
      </c>
      <c r="Y1757" s="23">
        <v>140</v>
      </c>
      <c r="Z1757" s="23">
        <v>269</v>
      </c>
      <c r="AD1757" s="13"/>
      <c r="AE1757" s="13"/>
      <c r="AF1757" s="13"/>
      <c r="AR1757" s="35"/>
    </row>
    <row r="1758" spans="1:44">
      <c r="A1758" s="23">
        <v>1760</v>
      </c>
      <c r="B1758" s="23">
        <v>1760</v>
      </c>
      <c r="C1758" s="23" t="s">
        <v>2471</v>
      </c>
      <c r="D1758" s="23" t="s">
        <v>816</v>
      </c>
      <c r="E1758" s="23" t="s">
        <v>816</v>
      </c>
      <c r="F1758" s="23" t="s">
        <v>1730</v>
      </c>
      <c r="G1758" s="23" t="s">
        <v>1731</v>
      </c>
      <c r="H1758" s="23" t="s">
        <v>133</v>
      </c>
      <c r="I1758" s="13">
        <v>110000</v>
      </c>
      <c r="J1758" s="23" t="s">
        <v>119</v>
      </c>
      <c r="K1758" s="13">
        <v>110000</v>
      </c>
      <c r="L1758" s="24">
        <v>6.9660000000000002</v>
      </c>
      <c r="M1758" s="37">
        <f t="shared" si="164"/>
        <v>7</v>
      </c>
      <c r="N1758" s="24">
        <v>0.47199999999999998</v>
      </c>
      <c r="O1758" s="13">
        <v>3</v>
      </c>
      <c r="P1758" s="36">
        <f t="shared" si="165"/>
        <v>0.47199999999999998</v>
      </c>
      <c r="Q1758" s="38">
        <f t="shared" si="166"/>
        <v>4.2</v>
      </c>
      <c r="R1758" s="37">
        <f t="shared" si="167"/>
        <v>4.2</v>
      </c>
      <c r="S1758" s="39">
        <f>IF(AND(I1758=38000,R1758&lt;=4.5,M1758&gt;8),'[1]Pricing Schedule'!$F$8+('[1]Pricing Schedule'!$F$9*M1758),
IF(AND(I1758=38000,R1758&lt;=4.5,M1758&lt;=8),'[1]Pricing Schedule'!$F$34+('[1]Pricing Schedule'!$F$36*M1758),
IF(AND(I1758=38000,R1758&gt;4.5,R1758&lt;=9,M1758&gt;8),'[1]Pricing Schedule'!$F$17+('[1]Pricing Schedule'!$F$18*M1758),
IF(AND(I1758=38000,R1758&gt;4.5,R1758&lt;=9,M1758&lt;=8),'[1]Pricing Schedule'!$F$34+('[1]Pricing Schedule'!$F$36*M1758),
IF(AND(I1758=38000,R1758&gt;9,R1758&lt;=12.8,M1758&gt;8),'[1]Pricing Schedule'!$F$26+('[1]Pricing Schedule'!$F$27*M1758),
IF(AND(I1758=38000,R1758&gt;9,R1758&lt;=12.8,M1758&lt;=8),'[1]Pricing Schedule'!$F$34+('[1]Pricing Schedule'!$F$36*M1758),
IF(AND(I1758=38000,R1758&gt;12.8,R1758&lt;=22.8),'[1]Pricing Schedule'!$F$34+('[1]Pricing Schedule'!$F$36*M1758),
IF(AND(I1758=38000,R1758&gt;22.8,R1758&lt;=30.2),'[1]Pricing Schedule'!$F$43+('[1]Pricing Schedule'!$F$45*M1758),
IF(AND(I1758=38000,R1758&gt;30.2,R1758&lt;=45.9),'[1]Pricing Schedule'!$F$52+('[1]Pricing Schedule'!$F$54*M1758),
IF(AND(I1758=38000,R1758&gt;45.9,R1758&lt;=123.4),'[1]Pricing Schedule'!$F$96+('[1]Pricing Schedule'!$F$97*M1758),
IF(AND(I1758=38000,R1758&gt;123.4,R1758&lt;=168.2,M1758&lt;=10),'[1]Pricing Schedule'!$F$103+('[1]Pricing Schedule'!$F$105*M1758),
IF(AND(I1758=38000,R1758&gt;123.4,R1758&lt;=168.2,M1758&gt;10),'[1]Pricing Schedule'!$F$111+('[1]Pricing Schedule'!$F$113*M1758),
IF(AND(I1758=38000,R1758&gt;157.4,R1758&lt;=336.4,M1758&lt;=10),('[1]Pricing Schedule'!$F$103+('[1]Pricing Schedule'!$F$105*M1758))*2,
IF(AND(I1758=38000,R1758&gt;157.4,R1758&lt;=336.4,M1758&gt;10),('[1]Pricing Schedule'!$F$111+('[1]Pricing Schedule'!$F$113*M1758))*2,
IF(AND(I1758=38000,R1758&gt;314.8,R1758&lt;=504.6,M1758&lt;=10),('[1]Pricing Schedule'!$F$103+('[1]Pricing Schedule'!$F$105*M1758))*3,
IF(AND(I1758=38000,R1758&gt;314.8,R1758&lt;=504.6,M1758&gt;10),('[1]Pricing Schedule'!$F$111+('[1]Pricing Schedule'!$F$113*M1758))*3,
IF(AND(I1758=38000,R1758&gt;472.2,R1758&lt;=672.8,M1758&lt;=10),('[1]Pricing Schedule'!$F$103+('[1]Pricing Schedule'!$F$105*M1758))*4,
IF(AND(I1758=38000,R1758&gt;472.2,R1758&lt;=672.8,M1758&gt;10),('[1]Pricing Schedule'!$F$111+('[1]Pricing Schedule'!$F$113*M1758))*4,
IF(AND(I1758=110000,R1758&lt;=12.8,M1758&gt;2),'[1]Pricing Schedule'!$F$62+('[1]Pricing Schedule'!$F$63*M1758),
IF(AND(I1758=110000,R1758&lt;=12.8,M1758&lt;=2),'[1]Pricing Schedule'!$F$96+('[1]Pricing Schedule'!$F$97*M1758),
IF(AND(I1758=110000,R1758&gt;12.8,R1758&lt;=22.8,M1758&gt;3),'[1]Pricing Schedule'!$F$71+('[1]Pricing Schedule'!$F$72*M1758),
IF(AND(I1758=110000,R1758&gt;12.8,R1758&lt;=22.8,M1758&lt;=3),'[1]Pricing Schedule'!$F$96+('[1]Pricing Schedule'!$F$97*M1758),
IF(AND(I1758=110000,R1758&gt;22.8,R1758&lt;=30.2),'[1]Pricing Schedule'!$F$80+('[1]Pricing Schedule'!$F$81*M1758),
IF(AND(I1758=110000,R1758&gt;30.2,R1758&lt;=45.9),'[1]Pricing Schedule'!$F$89+('[1]Pricing Schedule'!$F$90*M1758),
IF(AND(I1758=110000,R1758&gt;45.9,R1758&lt;=123.4),'[1]Pricing Schedule'!$F$96+('[1]Pricing Schedule'!$F$97*M1758),
IF(AND(I1758=110000,R1758&gt;123.4,R1758&lt;=168.2,M1758&lt;=10),'[1]Pricing Schedule'!$F$103+('[1]Pricing Schedule'!$F$105*M1758),
IF(AND(I1758=110000,R1758&gt;123.4,R1758&lt;=168.2,M1758&gt;10),'[1]Pricing Schedule'!$F$111+('[1]Pricing Schedule'!$F$113*M1758),
IF(AND(I1758=110000,R1758&gt;168.2,R1758&lt;=336.4,M1758&lt;=10),('[1]Pricing Schedule'!$F$103+('[1]Pricing Schedule'!$F$105*M1758))*2,
IF(AND(I1758=110000,R1758&gt;168.2,R1758&lt;=336.4,M1758&gt;10),('[1]Pricing Schedule'!$F$111+('[1]Pricing Schedule'!$F$113*M1758))*2,
IF(AND(I1758=110000,R1758&gt;336.4,R1758&lt;=504.6,M1758&lt;=10),('[1]Pricing Schedule'!$F$103+('[1]Pricing Schedule'!$F$105*M1758))*3,
IF(AND(I1758=110000,R1758&gt;336.4,R1758&lt;=504.6,M1758&gt;10),('[1]Pricing Schedule'!$F$111+('[1]Pricing Schedule'!$F$113*M1758))*3,
IF(AND(I1758=110000,R1758&gt;504.6,R1758&lt;=672.8,M1758&lt;=10),('[1]Pricing Schedule'!$F$103+('[1]Pricing Schedule'!$F$105*M1758))*4,
IF(AND(I1758=110000,R1758&gt;504.6,R1758&lt;=672.8,M1758&gt;10),('[1]Pricing Schedule'!$F$111+('[1]Pricing Schedule'!$F$113*M1758))*4,
IF(AND(I1758=110000,R1758&gt;672.8,R1758&lt;=841,M1758&lt;=10),('[1]Pricing Schedule'!$F$103+('[1]Pricing Schedule'!$F$105*M1758))*5,
IF(AND(I1758=110000,R1758&gt;672.8,R1758&lt;=841,M1758&gt;10),('[1]Pricing Schedule'!$F$111+('[1]Pricing Schedule'!$F$113*M1758))*5,
IF(AND(I1758=110000,R1758&gt;672.8,R1758&lt;=841,M1758&lt;=10),('[1]Pricing Schedule'!$F$103+('[1]Pricing Schedule'!$F$105*M1758))*5,
IF(AND(I1758=110000,R1758&gt;672.8,R1758&lt;=841,M1758&gt;10),('[1]Pricing Schedule'!$F$111+('[1]Pricing Schedule'!$F$113*M1758))*5,
IF(AND(I1758=110000,R1758&gt;1345.6,R1758&lt;=1513.8,M1758&lt;=10),('[1]Pricing Schedule'!$F$103+('[1]Pricing Schedule'!$F$105*M1758))*9,
IF(AND(I1758=110000,R1758&gt;1345.6,R1758&lt;=1513.8,M1758&gt;10),('[1]Pricing Schedule'!$F$111+('[1]Pricing Schedule'!$F$113*M1758))*9,
9999999999)))))))))))))))))))))))))))))))))))))))</f>
        <v>1785370</v>
      </c>
      <c r="T1758" s="21">
        <f>IF(AND(I1758=38000,R1758&lt;=4.5,M1758&gt;8),'[1]Pricing Schedule'!$J$9,
IF(AND(I1758=38000,R1758&lt;=4.5,M1758&lt;=8),'[1]Pricing Schedule'!$J$36,
IF(AND(I1758=38000,R1758&gt;4.5,R1758&lt;=9,M1758&gt;8),'[1]Pricing Schedule'!$J$18,
IF(AND(I1758=38000,R1758&gt;4.5,R1758&lt;=9,M1758&lt;=8),'[1]Pricing Schedule'!$J$36,
IF(AND(I1758=38000,R1758&gt;9,R1758&lt;=12.8,M1758&gt;8),'[1]Pricing Schedule'!$J$27,
IF(AND(I1758=38000,R1758&gt;9,R1758&lt;=12.8,M1758&lt;=8),'[1]Pricing Schedule'!$J$36,
IF(AND(I1758=38000,R1758&gt;12.8,R1758&lt;=22.8),'[1]Pricing Schedule'!$J$36,
IF(AND(I1758=38000,R1758&gt;22.8,R1758&lt;=30.2),'[1]Pricing Schedule'!$J$45,
IF(AND(I1758=38000,R1758&gt;30.2,R1758&lt;=45.9),'[1]Pricing Schedule'!$J$54,
IF(AND(I1758=38000,R1758&gt;45.9,R1758&lt;=123.4),'[1]Pricing Schedule'!$J$97,
IF(AND(I1758=38000,R1758&gt;123.4,R1758&lt;=168.2,M1758&lt;=10),'[1]Pricing Schedule'!$J$105,
IF(AND(I1758=38000,R1758&gt;123.4,R1758&lt;=168.2,M1758&gt;10),'[1]Pricing Schedule'!$J$113,
IF(AND(I1758=38000,R1758&gt;168.2,R1758&lt;=336.4,M1758&lt;=10),('[1]Pricing Schedule'!$J$105),
IF(AND(I1758=38000,R1758&gt;168.2,R1758&lt;=336.4,M1758&gt;10),('[1]Pricing Schedule'!$J$113),
IF(AND(I1758=38000,R1758&gt;336.4,R1758&lt;=504.6,M1758&lt;=10),('[1]Pricing Schedule'!$J$105),
IF(AND(I1758=38000,R1758&gt;336.4,R1758&lt;=504.6,M1758&gt;10),('[1]Pricing Schedule'!$J$113),
IF(AND(I1758=38000,R1758&gt;504.6,R1758&lt;=672.8,M1758&lt;=10),('[1]Pricing Schedule'!$J$105),
IF(AND(I1758=38000,R1758&gt;504.6,R1758&lt;=672.8,M1758&gt;10),('[1]Pricing Schedule'!$J$113),
IF(AND(I1758=110000,R1758&lt;=12.8,M1758&gt;2),'[1]Pricing Schedule'!$J$63,
IF(AND(I1758=110000,R1758&lt;=12.8,M1758&lt;=2),'[1]Pricing Schedule'!$J$97,
IF(AND(I1758=110000,R1758&gt;12.8,R1758&lt;=22.8,M1758&gt;3),'[1]Pricing Schedule'!$J$72,
IF(AND(I1758=110000,R1758&gt;12.8,R1758&lt;=22.8,M1758&lt;=3),'[1]Pricing Schedule'!$J$97,
IF(AND(I1758=110000,R1758&gt;22.8,R1758&lt;=30.2),'[1]Pricing Schedule'!$J$81,
IF(AND(I1758=110000,R1758&gt;30.2,R1758&lt;=45.9),'[1]Pricing Schedule'!$J$90,
IF(AND(I1758=110000,R1758&gt;45.9,R1758&lt;=123.4),'[1]Pricing Schedule'!$J$97,
IF(AND(I1758=110000,R1758&gt;123.4,R1758&lt;=168.2,M1758&lt;=10),'[1]Pricing Schedule'!$J$105,
IF(AND(I1758=110000,R1758&gt;123.4,R1758&lt;=168.2,M1758&gt;10),'[1]Pricing Schedule'!$J$113,
IF(AND(I1758=110000,R1758&gt;168.2,R1758&lt;=336.2,M1758&lt;=10),('[1]Pricing Schedule'!$J$105),
IF(AND(I1758=110000,R1758&gt;168.2,R1758&lt;=336.2,M1758&gt;10),('[1]Pricing Schedule'!$J$113),
IF(AND(I1758=110000,R1758&gt;336.4,R1758&lt;=504.6,M1758&lt;=10),('[1]Pricing Schedule'!$J$105),
IF(AND(I1758=110000,R1758&gt;336.4,R1758&lt;=504.6,M1758&gt;10),('[1]Pricing Schedule'!$J$113),
IF(AND(I1758=110000,R1758&gt;504.6,R1758&lt;=672.8,M1758&lt;=10),('[1]Pricing Schedule'!$J$105),
IF(AND(I1758=110000,R1758&gt;504.6,R1758&lt;=672.8,M1758&gt;10),('[1]Pricing Schedule'!$J$113),
IF(AND(I1758=110000,R1758&gt;672.8,R1758&lt;=841,M1758&lt;=10),('[1]Pricing Schedule'!$J$105),
IF(AND(I1758=110000,R1758&gt;672.8,R1758&lt;=841,M1758&gt;10),('[1]Pricing Schedule'!$J$113),
IF(AND(I1758=110000,R1758&gt;1682,R1758&lt;=1850.2,M1758&lt;=10),('[1]Pricing Schedule'!$J$105),
IF(AND(I1758=110000,R1758&gt;1682,R1758&lt;=1850.2,M1758&gt;10),('[1]Pricing Schedule'!$J$113),
IF(AND(I1758=110000,R1758&gt;2018.4,R1758&lt;=2186.6,M1758&lt;=10),('[1]Pricing Schedule'!$J$105),
IF(AND(I1758=110000,R1758&gt;2018.4,R1758&lt;=2186.6,M1758&gt;10),('[1]Pricing Schedule'!$J$113),999999999)))))))))))))))))))))))))))))))))))))))</f>
        <v>7</v>
      </c>
      <c r="U1758" s="40">
        <f t="shared" si="168"/>
        <v>425088.09523809521</v>
      </c>
      <c r="V1758" s="41">
        <f t="shared" si="169"/>
        <v>2.3524535530450272</v>
      </c>
      <c r="Y1758" s="23">
        <v>710</v>
      </c>
      <c r="Z1758" s="23">
        <v>269</v>
      </c>
      <c r="AD1758" s="13"/>
      <c r="AE1758" s="13"/>
      <c r="AF1758" s="13"/>
      <c r="AR1758" s="35"/>
    </row>
    <row r="1759" spans="1:44">
      <c r="A1759" s="23">
        <v>1761</v>
      </c>
      <c r="B1759" s="23">
        <v>1761</v>
      </c>
      <c r="C1759" s="23" t="s">
        <v>2472</v>
      </c>
      <c r="D1759" s="23" t="s">
        <v>816</v>
      </c>
      <c r="E1759" s="23" t="s">
        <v>816</v>
      </c>
      <c r="F1759" s="23" t="s">
        <v>1730</v>
      </c>
      <c r="G1759" s="23" t="s">
        <v>1731</v>
      </c>
      <c r="H1759" s="23" t="s">
        <v>133</v>
      </c>
      <c r="I1759" s="13">
        <v>110000</v>
      </c>
      <c r="J1759" s="23" t="s">
        <v>119</v>
      </c>
      <c r="K1759" s="13">
        <v>110000</v>
      </c>
      <c r="L1759" s="24">
        <v>8.2040000000000006</v>
      </c>
      <c r="M1759" s="37">
        <f t="shared" si="164"/>
        <v>9</v>
      </c>
      <c r="N1759" s="24">
        <v>1.022</v>
      </c>
      <c r="O1759" s="13">
        <v>3</v>
      </c>
      <c r="P1759" s="36">
        <f t="shared" si="165"/>
        <v>1.022</v>
      </c>
      <c r="Q1759" s="38">
        <f t="shared" si="166"/>
        <v>4.2</v>
      </c>
      <c r="R1759" s="37">
        <f t="shared" si="167"/>
        <v>4.2</v>
      </c>
      <c r="S1759" s="39">
        <f>IF(AND(I1759=38000,R1759&lt;=4.5,M1759&gt;8),'[1]Pricing Schedule'!$F$8+('[1]Pricing Schedule'!$F$9*M1759),
IF(AND(I1759=38000,R1759&lt;=4.5,M1759&lt;=8),'[1]Pricing Schedule'!$F$34+('[1]Pricing Schedule'!$F$36*M1759),
IF(AND(I1759=38000,R1759&gt;4.5,R1759&lt;=9,M1759&gt;8),'[1]Pricing Schedule'!$F$17+('[1]Pricing Schedule'!$F$18*M1759),
IF(AND(I1759=38000,R1759&gt;4.5,R1759&lt;=9,M1759&lt;=8),'[1]Pricing Schedule'!$F$34+('[1]Pricing Schedule'!$F$36*M1759),
IF(AND(I1759=38000,R1759&gt;9,R1759&lt;=12.8,M1759&gt;8),'[1]Pricing Schedule'!$F$26+('[1]Pricing Schedule'!$F$27*M1759),
IF(AND(I1759=38000,R1759&gt;9,R1759&lt;=12.8,M1759&lt;=8),'[1]Pricing Schedule'!$F$34+('[1]Pricing Schedule'!$F$36*M1759),
IF(AND(I1759=38000,R1759&gt;12.8,R1759&lt;=22.8),'[1]Pricing Schedule'!$F$34+('[1]Pricing Schedule'!$F$36*M1759),
IF(AND(I1759=38000,R1759&gt;22.8,R1759&lt;=30.2),'[1]Pricing Schedule'!$F$43+('[1]Pricing Schedule'!$F$45*M1759),
IF(AND(I1759=38000,R1759&gt;30.2,R1759&lt;=45.9),'[1]Pricing Schedule'!$F$52+('[1]Pricing Schedule'!$F$54*M1759),
IF(AND(I1759=38000,R1759&gt;45.9,R1759&lt;=123.4),'[1]Pricing Schedule'!$F$96+('[1]Pricing Schedule'!$F$97*M1759),
IF(AND(I1759=38000,R1759&gt;123.4,R1759&lt;=168.2,M1759&lt;=10),'[1]Pricing Schedule'!$F$103+('[1]Pricing Schedule'!$F$105*M1759),
IF(AND(I1759=38000,R1759&gt;123.4,R1759&lt;=168.2,M1759&gt;10),'[1]Pricing Schedule'!$F$111+('[1]Pricing Schedule'!$F$113*M1759),
IF(AND(I1759=38000,R1759&gt;157.4,R1759&lt;=336.4,M1759&lt;=10),('[1]Pricing Schedule'!$F$103+('[1]Pricing Schedule'!$F$105*M1759))*2,
IF(AND(I1759=38000,R1759&gt;157.4,R1759&lt;=336.4,M1759&gt;10),('[1]Pricing Schedule'!$F$111+('[1]Pricing Schedule'!$F$113*M1759))*2,
IF(AND(I1759=38000,R1759&gt;314.8,R1759&lt;=504.6,M1759&lt;=10),('[1]Pricing Schedule'!$F$103+('[1]Pricing Schedule'!$F$105*M1759))*3,
IF(AND(I1759=38000,R1759&gt;314.8,R1759&lt;=504.6,M1759&gt;10),('[1]Pricing Schedule'!$F$111+('[1]Pricing Schedule'!$F$113*M1759))*3,
IF(AND(I1759=38000,R1759&gt;472.2,R1759&lt;=672.8,M1759&lt;=10),('[1]Pricing Schedule'!$F$103+('[1]Pricing Schedule'!$F$105*M1759))*4,
IF(AND(I1759=38000,R1759&gt;472.2,R1759&lt;=672.8,M1759&gt;10),('[1]Pricing Schedule'!$F$111+('[1]Pricing Schedule'!$F$113*M1759))*4,
IF(AND(I1759=110000,R1759&lt;=12.8,M1759&gt;2),'[1]Pricing Schedule'!$F$62+('[1]Pricing Schedule'!$F$63*M1759),
IF(AND(I1759=110000,R1759&lt;=12.8,M1759&lt;=2),'[1]Pricing Schedule'!$F$96+('[1]Pricing Schedule'!$F$97*M1759),
IF(AND(I1759=110000,R1759&gt;12.8,R1759&lt;=22.8,M1759&gt;3),'[1]Pricing Schedule'!$F$71+('[1]Pricing Schedule'!$F$72*M1759),
IF(AND(I1759=110000,R1759&gt;12.8,R1759&lt;=22.8,M1759&lt;=3),'[1]Pricing Schedule'!$F$96+('[1]Pricing Schedule'!$F$97*M1759),
IF(AND(I1759=110000,R1759&gt;22.8,R1759&lt;=30.2),'[1]Pricing Schedule'!$F$80+('[1]Pricing Schedule'!$F$81*M1759),
IF(AND(I1759=110000,R1759&gt;30.2,R1759&lt;=45.9),'[1]Pricing Schedule'!$F$89+('[1]Pricing Schedule'!$F$90*M1759),
IF(AND(I1759=110000,R1759&gt;45.9,R1759&lt;=123.4),'[1]Pricing Schedule'!$F$96+('[1]Pricing Schedule'!$F$97*M1759),
IF(AND(I1759=110000,R1759&gt;123.4,R1759&lt;=168.2,M1759&lt;=10),'[1]Pricing Schedule'!$F$103+('[1]Pricing Schedule'!$F$105*M1759),
IF(AND(I1759=110000,R1759&gt;123.4,R1759&lt;=168.2,M1759&gt;10),'[1]Pricing Schedule'!$F$111+('[1]Pricing Schedule'!$F$113*M1759),
IF(AND(I1759=110000,R1759&gt;168.2,R1759&lt;=336.4,M1759&lt;=10),('[1]Pricing Schedule'!$F$103+('[1]Pricing Schedule'!$F$105*M1759))*2,
IF(AND(I1759=110000,R1759&gt;168.2,R1759&lt;=336.4,M1759&gt;10),('[1]Pricing Schedule'!$F$111+('[1]Pricing Schedule'!$F$113*M1759))*2,
IF(AND(I1759=110000,R1759&gt;336.4,R1759&lt;=504.6,M1759&lt;=10),('[1]Pricing Schedule'!$F$103+('[1]Pricing Schedule'!$F$105*M1759))*3,
IF(AND(I1759=110000,R1759&gt;336.4,R1759&lt;=504.6,M1759&gt;10),('[1]Pricing Schedule'!$F$111+('[1]Pricing Schedule'!$F$113*M1759))*3,
IF(AND(I1759=110000,R1759&gt;504.6,R1759&lt;=672.8,M1759&lt;=10),('[1]Pricing Schedule'!$F$103+('[1]Pricing Schedule'!$F$105*M1759))*4,
IF(AND(I1759=110000,R1759&gt;504.6,R1759&lt;=672.8,M1759&gt;10),('[1]Pricing Schedule'!$F$111+('[1]Pricing Schedule'!$F$113*M1759))*4,
IF(AND(I1759=110000,R1759&gt;672.8,R1759&lt;=841,M1759&lt;=10),('[1]Pricing Schedule'!$F$103+('[1]Pricing Schedule'!$F$105*M1759))*5,
IF(AND(I1759=110000,R1759&gt;672.8,R1759&lt;=841,M1759&gt;10),('[1]Pricing Schedule'!$F$111+('[1]Pricing Schedule'!$F$113*M1759))*5,
IF(AND(I1759=110000,R1759&gt;672.8,R1759&lt;=841,M1759&lt;=10),('[1]Pricing Schedule'!$F$103+('[1]Pricing Schedule'!$F$105*M1759))*5,
IF(AND(I1759=110000,R1759&gt;672.8,R1759&lt;=841,M1759&gt;10),('[1]Pricing Schedule'!$F$111+('[1]Pricing Schedule'!$F$113*M1759))*5,
IF(AND(I1759=110000,R1759&gt;1345.6,R1759&lt;=1513.8,M1759&lt;=10),('[1]Pricing Schedule'!$F$103+('[1]Pricing Schedule'!$F$105*M1759))*9,
IF(AND(I1759=110000,R1759&gt;1345.6,R1759&lt;=1513.8,M1759&gt;10),('[1]Pricing Schedule'!$F$111+('[1]Pricing Schedule'!$F$113*M1759))*9,
9999999999)))))))))))))))))))))))))))))))))))))))</f>
        <v>1890770</v>
      </c>
      <c r="T1759" s="21">
        <f>IF(AND(I1759=38000,R1759&lt;=4.5,M1759&gt;8),'[1]Pricing Schedule'!$J$9,
IF(AND(I1759=38000,R1759&lt;=4.5,M1759&lt;=8),'[1]Pricing Schedule'!$J$36,
IF(AND(I1759=38000,R1759&gt;4.5,R1759&lt;=9,M1759&gt;8),'[1]Pricing Schedule'!$J$18,
IF(AND(I1759=38000,R1759&gt;4.5,R1759&lt;=9,M1759&lt;=8),'[1]Pricing Schedule'!$J$36,
IF(AND(I1759=38000,R1759&gt;9,R1759&lt;=12.8,M1759&gt;8),'[1]Pricing Schedule'!$J$27,
IF(AND(I1759=38000,R1759&gt;9,R1759&lt;=12.8,M1759&lt;=8),'[1]Pricing Schedule'!$J$36,
IF(AND(I1759=38000,R1759&gt;12.8,R1759&lt;=22.8),'[1]Pricing Schedule'!$J$36,
IF(AND(I1759=38000,R1759&gt;22.8,R1759&lt;=30.2),'[1]Pricing Schedule'!$J$45,
IF(AND(I1759=38000,R1759&gt;30.2,R1759&lt;=45.9),'[1]Pricing Schedule'!$J$54,
IF(AND(I1759=38000,R1759&gt;45.9,R1759&lt;=123.4),'[1]Pricing Schedule'!$J$97,
IF(AND(I1759=38000,R1759&gt;123.4,R1759&lt;=168.2,M1759&lt;=10),'[1]Pricing Schedule'!$J$105,
IF(AND(I1759=38000,R1759&gt;123.4,R1759&lt;=168.2,M1759&gt;10),'[1]Pricing Schedule'!$J$113,
IF(AND(I1759=38000,R1759&gt;168.2,R1759&lt;=336.4,M1759&lt;=10),('[1]Pricing Schedule'!$J$105),
IF(AND(I1759=38000,R1759&gt;168.2,R1759&lt;=336.4,M1759&gt;10),('[1]Pricing Schedule'!$J$113),
IF(AND(I1759=38000,R1759&gt;336.4,R1759&lt;=504.6,M1759&lt;=10),('[1]Pricing Schedule'!$J$105),
IF(AND(I1759=38000,R1759&gt;336.4,R1759&lt;=504.6,M1759&gt;10),('[1]Pricing Schedule'!$J$113),
IF(AND(I1759=38000,R1759&gt;504.6,R1759&lt;=672.8,M1759&lt;=10),('[1]Pricing Schedule'!$J$105),
IF(AND(I1759=38000,R1759&gt;504.6,R1759&lt;=672.8,M1759&gt;10),('[1]Pricing Schedule'!$J$113),
IF(AND(I1759=110000,R1759&lt;=12.8,M1759&gt;2),'[1]Pricing Schedule'!$J$63,
IF(AND(I1759=110000,R1759&lt;=12.8,M1759&lt;=2),'[1]Pricing Schedule'!$J$97,
IF(AND(I1759=110000,R1759&gt;12.8,R1759&lt;=22.8,M1759&gt;3),'[1]Pricing Schedule'!$J$72,
IF(AND(I1759=110000,R1759&gt;12.8,R1759&lt;=22.8,M1759&lt;=3),'[1]Pricing Schedule'!$J$97,
IF(AND(I1759=110000,R1759&gt;22.8,R1759&lt;=30.2),'[1]Pricing Schedule'!$J$81,
IF(AND(I1759=110000,R1759&gt;30.2,R1759&lt;=45.9),'[1]Pricing Schedule'!$J$90,
IF(AND(I1759=110000,R1759&gt;45.9,R1759&lt;=123.4),'[1]Pricing Schedule'!$J$97,
IF(AND(I1759=110000,R1759&gt;123.4,R1759&lt;=168.2,M1759&lt;=10),'[1]Pricing Schedule'!$J$105,
IF(AND(I1759=110000,R1759&gt;123.4,R1759&lt;=168.2,M1759&gt;10),'[1]Pricing Schedule'!$J$113,
IF(AND(I1759=110000,R1759&gt;168.2,R1759&lt;=336.2,M1759&lt;=10),('[1]Pricing Schedule'!$J$105),
IF(AND(I1759=110000,R1759&gt;168.2,R1759&lt;=336.2,M1759&gt;10),('[1]Pricing Schedule'!$J$113),
IF(AND(I1759=110000,R1759&gt;336.4,R1759&lt;=504.6,M1759&lt;=10),('[1]Pricing Schedule'!$J$105),
IF(AND(I1759=110000,R1759&gt;336.4,R1759&lt;=504.6,M1759&gt;10),('[1]Pricing Schedule'!$J$113),
IF(AND(I1759=110000,R1759&gt;504.6,R1759&lt;=672.8,M1759&lt;=10),('[1]Pricing Schedule'!$J$105),
IF(AND(I1759=110000,R1759&gt;504.6,R1759&lt;=672.8,M1759&gt;10),('[1]Pricing Schedule'!$J$113),
IF(AND(I1759=110000,R1759&gt;672.8,R1759&lt;=841,M1759&lt;=10),('[1]Pricing Schedule'!$J$105),
IF(AND(I1759=110000,R1759&gt;672.8,R1759&lt;=841,M1759&gt;10),('[1]Pricing Schedule'!$J$113),
IF(AND(I1759=110000,R1759&gt;1682,R1759&lt;=1850.2,M1759&lt;=10),('[1]Pricing Schedule'!$J$105),
IF(AND(I1759=110000,R1759&gt;1682,R1759&lt;=1850.2,M1759&gt;10),('[1]Pricing Schedule'!$J$113),
IF(AND(I1759=110000,R1759&gt;2018.4,R1759&lt;=2186.6,M1759&lt;=10),('[1]Pricing Schedule'!$J$105),
IF(AND(I1759=110000,R1759&gt;2018.4,R1759&lt;=2186.6,M1759&gt;10),('[1]Pricing Schedule'!$J$113),999999999)))))))))))))))))))))))))))))))))))))))</f>
        <v>7</v>
      </c>
      <c r="U1759" s="40">
        <f t="shared" si="168"/>
        <v>450183.33333333331</v>
      </c>
      <c r="V1759" s="41">
        <f t="shared" si="169"/>
        <v>2.2213172411239865</v>
      </c>
      <c r="Y1759" s="23">
        <v>110</v>
      </c>
      <c r="Z1759" s="23">
        <v>269</v>
      </c>
      <c r="AD1759" s="13"/>
      <c r="AE1759" s="13"/>
      <c r="AF1759" s="13"/>
      <c r="AR1759" s="35"/>
    </row>
    <row r="1760" spans="1:44">
      <c r="A1760" s="23">
        <v>1762</v>
      </c>
      <c r="B1760" s="23">
        <v>1762</v>
      </c>
      <c r="C1760" s="23" t="s">
        <v>2473</v>
      </c>
      <c r="D1760" s="23" t="s">
        <v>470</v>
      </c>
      <c r="E1760" s="23" t="s">
        <v>470</v>
      </c>
      <c r="F1760" s="23" t="s">
        <v>2474</v>
      </c>
      <c r="G1760" s="23" t="s">
        <v>2475</v>
      </c>
      <c r="H1760" s="23" t="s">
        <v>113</v>
      </c>
      <c r="I1760" s="13">
        <v>38000</v>
      </c>
      <c r="J1760" s="13">
        <v>38000</v>
      </c>
      <c r="K1760" s="23" t="s">
        <v>119</v>
      </c>
      <c r="L1760" s="24">
        <v>6.7880000000000003</v>
      </c>
      <c r="M1760" s="37">
        <f t="shared" si="164"/>
        <v>7</v>
      </c>
      <c r="N1760" s="24">
        <v>1.75</v>
      </c>
      <c r="O1760" s="13">
        <v>3</v>
      </c>
      <c r="P1760" s="36">
        <f t="shared" si="165"/>
        <v>1.3125</v>
      </c>
      <c r="Q1760" s="38">
        <f t="shared" si="166"/>
        <v>8.4</v>
      </c>
      <c r="R1760" s="37">
        <f t="shared" si="167"/>
        <v>8.4</v>
      </c>
      <c r="S1760" s="39">
        <f>IF(AND(I1760=38000,R1760&lt;=4.5,M1760&gt;8),'[1]Pricing Schedule'!$F$8+('[1]Pricing Schedule'!$F$9*M1760),
IF(AND(I1760=38000,R1760&lt;=4.5,M1760&lt;=8),'[1]Pricing Schedule'!$F$34+('[1]Pricing Schedule'!$F$36*M1760),
IF(AND(I1760=38000,R1760&gt;4.5,R1760&lt;=9,M1760&gt;8),'[1]Pricing Schedule'!$F$17+('[1]Pricing Schedule'!$F$18*M1760),
IF(AND(I1760=38000,R1760&gt;4.5,R1760&lt;=9,M1760&lt;=8),'[1]Pricing Schedule'!$F$34+('[1]Pricing Schedule'!$F$36*M1760),
IF(AND(I1760=38000,R1760&gt;9,R1760&lt;=12.8,M1760&gt;8),'[1]Pricing Schedule'!$F$26+('[1]Pricing Schedule'!$F$27*M1760),
IF(AND(I1760=38000,R1760&gt;9,R1760&lt;=12.8,M1760&lt;=8),'[1]Pricing Schedule'!$F$34+('[1]Pricing Schedule'!$F$36*M1760),
IF(AND(I1760=38000,R1760&gt;12.8,R1760&lt;=22.8),'[1]Pricing Schedule'!$F$34+('[1]Pricing Schedule'!$F$36*M1760),
IF(AND(I1760=38000,R1760&gt;22.8,R1760&lt;=30.2),'[1]Pricing Schedule'!$F$43+('[1]Pricing Schedule'!$F$45*M1760),
IF(AND(I1760=38000,R1760&gt;30.2,R1760&lt;=45.9),'[1]Pricing Schedule'!$F$52+('[1]Pricing Schedule'!$F$54*M1760),
IF(AND(I1760=38000,R1760&gt;45.9,R1760&lt;=123.4),'[1]Pricing Schedule'!$F$96+('[1]Pricing Schedule'!$F$97*M1760),
IF(AND(I1760=38000,R1760&gt;123.4,R1760&lt;=168.2,M1760&lt;=10),'[1]Pricing Schedule'!$F$103+('[1]Pricing Schedule'!$F$105*M1760),
IF(AND(I1760=38000,R1760&gt;123.4,R1760&lt;=168.2,M1760&gt;10),'[1]Pricing Schedule'!$F$111+('[1]Pricing Schedule'!$F$113*M1760),
IF(AND(I1760=38000,R1760&gt;157.4,R1760&lt;=336.4,M1760&lt;=10),('[1]Pricing Schedule'!$F$103+('[1]Pricing Schedule'!$F$105*M1760))*2,
IF(AND(I1760=38000,R1760&gt;157.4,R1760&lt;=336.4,M1760&gt;10),('[1]Pricing Schedule'!$F$111+('[1]Pricing Schedule'!$F$113*M1760))*2,
IF(AND(I1760=38000,R1760&gt;314.8,R1760&lt;=504.6,M1760&lt;=10),('[1]Pricing Schedule'!$F$103+('[1]Pricing Schedule'!$F$105*M1760))*3,
IF(AND(I1760=38000,R1760&gt;314.8,R1760&lt;=504.6,M1760&gt;10),('[1]Pricing Schedule'!$F$111+('[1]Pricing Schedule'!$F$113*M1760))*3,
IF(AND(I1760=38000,R1760&gt;472.2,R1760&lt;=672.8,M1760&lt;=10),('[1]Pricing Schedule'!$F$103+('[1]Pricing Schedule'!$F$105*M1760))*4,
IF(AND(I1760=38000,R1760&gt;472.2,R1760&lt;=672.8,M1760&gt;10),('[1]Pricing Schedule'!$F$111+('[1]Pricing Schedule'!$F$113*M1760))*4,
IF(AND(I1760=110000,R1760&lt;=12.8,M1760&gt;2),'[1]Pricing Schedule'!$F$62+('[1]Pricing Schedule'!$F$63*M1760),
IF(AND(I1760=110000,R1760&lt;=12.8,M1760&lt;=2),'[1]Pricing Schedule'!$F$96+('[1]Pricing Schedule'!$F$97*M1760),
IF(AND(I1760=110000,R1760&gt;12.8,R1760&lt;=22.8,M1760&gt;3),'[1]Pricing Schedule'!$F$71+('[1]Pricing Schedule'!$F$72*M1760),
IF(AND(I1760=110000,R1760&gt;12.8,R1760&lt;=22.8,M1760&lt;=3),'[1]Pricing Schedule'!$F$96+('[1]Pricing Schedule'!$F$97*M1760),
IF(AND(I1760=110000,R1760&gt;22.8,R1760&lt;=30.2),'[1]Pricing Schedule'!$F$80+('[1]Pricing Schedule'!$F$81*M1760),
IF(AND(I1760=110000,R1760&gt;30.2,R1760&lt;=45.9),'[1]Pricing Schedule'!$F$89+('[1]Pricing Schedule'!$F$90*M1760),
IF(AND(I1760=110000,R1760&gt;45.9,R1760&lt;=123.4),'[1]Pricing Schedule'!$F$96+('[1]Pricing Schedule'!$F$97*M1760),
IF(AND(I1760=110000,R1760&gt;123.4,R1760&lt;=168.2,M1760&lt;=10),'[1]Pricing Schedule'!$F$103+('[1]Pricing Schedule'!$F$105*M1760),
IF(AND(I1760=110000,R1760&gt;123.4,R1760&lt;=168.2,M1760&gt;10),'[1]Pricing Schedule'!$F$111+('[1]Pricing Schedule'!$F$113*M1760),
IF(AND(I1760=110000,R1760&gt;168.2,R1760&lt;=336.4,M1760&lt;=10),('[1]Pricing Schedule'!$F$103+('[1]Pricing Schedule'!$F$105*M1760))*2,
IF(AND(I1760=110000,R1760&gt;168.2,R1760&lt;=336.4,M1760&gt;10),('[1]Pricing Schedule'!$F$111+('[1]Pricing Schedule'!$F$113*M1760))*2,
IF(AND(I1760=110000,R1760&gt;336.4,R1760&lt;=504.6,M1760&lt;=10),('[1]Pricing Schedule'!$F$103+('[1]Pricing Schedule'!$F$105*M1760))*3,
IF(AND(I1760=110000,R1760&gt;336.4,R1760&lt;=504.6,M1760&gt;10),('[1]Pricing Schedule'!$F$111+('[1]Pricing Schedule'!$F$113*M1760))*3,
IF(AND(I1760=110000,R1760&gt;504.6,R1760&lt;=672.8,M1760&lt;=10),('[1]Pricing Schedule'!$F$103+('[1]Pricing Schedule'!$F$105*M1760))*4,
IF(AND(I1760=110000,R1760&gt;504.6,R1760&lt;=672.8,M1760&gt;10),('[1]Pricing Schedule'!$F$111+('[1]Pricing Schedule'!$F$113*M1760))*4,
IF(AND(I1760=110000,R1760&gt;672.8,R1760&lt;=841,M1760&lt;=10),('[1]Pricing Schedule'!$F$103+('[1]Pricing Schedule'!$F$105*M1760))*5,
IF(AND(I1760=110000,R1760&gt;672.8,R1760&lt;=841,M1760&gt;10),('[1]Pricing Schedule'!$F$111+('[1]Pricing Schedule'!$F$113*M1760))*5,
IF(AND(I1760=110000,R1760&gt;672.8,R1760&lt;=841,M1760&lt;=10),('[1]Pricing Schedule'!$F$103+('[1]Pricing Schedule'!$F$105*M1760))*5,
IF(AND(I1760=110000,R1760&gt;672.8,R1760&lt;=841,M1760&gt;10),('[1]Pricing Schedule'!$F$111+('[1]Pricing Schedule'!$F$113*M1760))*5,
IF(AND(I1760=110000,R1760&gt;1345.6,R1760&lt;=1513.8,M1760&lt;=10),('[1]Pricing Schedule'!$F$103+('[1]Pricing Schedule'!$F$105*M1760))*9,
IF(AND(I1760=110000,R1760&gt;1345.6,R1760&lt;=1513.8,M1760&gt;10),('[1]Pricing Schedule'!$F$111+('[1]Pricing Schedule'!$F$113*M1760))*9,
9999999999)))))))))))))))))))))))))))))))))))))))</f>
        <v>839680</v>
      </c>
      <c r="T1760" s="21">
        <f>IF(AND(I1760=38000,R1760&lt;=4.5,M1760&gt;8),'[1]Pricing Schedule'!$J$9,
IF(AND(I1760=38000,R1760&lt;=4.5,M1760&lt;=8),'[1]Pricing Schedule'!$J$36,
IF(AND(I1760=38000,R1760&gt;4.5,R1760&lt;=9,M1760&gt;8),'[1]Pricing Schedule'!$J$18,
IF(AND(I1760=38000,R1760&gt;4.5,R1760&lt;=9,M1760&lt;=8),'[1]Pricing Schedule'!$J$36,
IF(AND(I1760=38000,R1760&gt;9,R1760&lt;=12.8,M1760&gt;8),'[1]Pricing Schedule'!$J$27,
IF(AND(I1760=38000,R1760&gt;9,R1760&lt;=12.8,M1760&lt;=8),'[1]Pricing Schedule'!$J$36,
IF(AND(I1760=38000,R1760&gt;12.8,R1760&lt;=22.8),'[1]Pricing Schedule'!$J$36,
IF(AND(I1760=38000,R1760&gt;22.8,R1760&lt;=30.2),'[1]Pricing Schedule'!$J$45,
IF(AND(I1760=38000,R1760&gt;30.2,R1760&lt;=45.9),'[1]Pricing Schedule'!$J$54,
IF(AND(I1760=38000,R1760&gt;45.9,R1760&lt;=123.4),'[1]Pricing Schedule'!$J$97,
IF(AND(I1760=38000,R1760&gt;123.4,R1760&lt;=168.2,M1760&lt;=10),'[1]Pricing Schedule'!$J$105,
IF(AND(I1760=38000,R1760&gt;123.4,R1760&lt;=168.2,M1760&gt;10),'[1]Pricing Schedule'!$J$113,
IF(AND(I1760=38000,R1760&gt;168.2,R1760&lt;=336.4,M1760&lt;=10),('[1]Pricing Schedule'!$J$105),
IF(AND(I1760=38000,R1760&gt;168.2,R1760&lt;=336.4,M1760&gt;10),('[1]Pricing Schedule'!$J$113),
IF(AND(I1760=38000,R1760&gt;336.4,R1760&lt;=504.6,M1760&lt;=10),('[1]Pricing Schedule'!$J$105),
IF(AND(I1760=38000,R1760&gt;336.4,R1760&lt;=504.6,M1760&gt;10),('[1]Pricing Schedule'!$J$113),
IF(AND(I1760=38000,R1760&gt;504.6,R1760&lt;=672.8,M1760&lt;=10),('[1]Pricing Schedule'!$J$105),
IF(AND(I1760=38000,R1760&gt;504.6,R1760&lt;=672.8,M1760&gt;10),('[1]Pricing Schedule'!$J$113),
IF(AND(I1760=110000,R1760&lt;=12.8,M1760&gt;2),'[1]Pricing Schedule'!$J$63,
IF(AND(I1760=110000,R1760&lt;=12.8,M1760&lt;=2),'[1]Pricing Schedule'!$J$97,
IF(AND(I1760=110000,R1760&gt;12.8,R1760&lt;=22.8,M1760&gt;3),'[1]Pricing Schedule'!$J$72,
IF(AND(I1760=110000,R1760&gt;12.8,R1760&lt;=22.8,M1760&lt;=3),'[1]Pricing Schedule'!$J$97,
IF(AND(I1760=110000,R1760&gt;22.8,R1760&lt;=30.2),'[1]Pricing Schedule'!$J$81,
IF(AND(I1760=110000,R1760&gt;30.2,R1760&lt;=45.9),'[1]Pricing Schedule'!$J$90,
IF(AND(I1760=110000,R1760&gt;45.9,R1760&lt;=123.4),'[1]Pricing Schedule'!$J$97,
IF(AND(I1760=110000,R1760&gt;123.4,R1760&lt;=168.2,M1760&lt;=10),'[1]Pricing Schedule'!$J$105,
IF(AND(I1760=110000,R1760&gt;123.4,R1760&lt;=168.2,M1760&gt;10),'[1]Pricing Schedule'!$J$113,
IF(AND(I1760=110000,R1760&gt;168.2,R1760&lt;=336.2,M1760&lt;=10),('[1]Pricing Schedule'!$J$105),
IF(AND(I1760=110000,R1760&gt;168.2,R1760&lt;=336.2,M1760&gt;10),('[1]Pricing Schedule'!$J$113),
IF(AND(I1760=110000,R1760&gt;336.4,R1760&lt;=504.6,M1760&lt;=10),('[1]Pricing Schedule'!$J$105),
IF(AND(I1760=110000,R1760&gt;336.4,R1760&lt;=504.6,M1760&gt;10),('[1]Pricing Schedule'!$J$113),
IF(AND(I1760=110000,R1760&gt;504.6,R1760&lt;=672.8,M1760&lt;=10),('[1]Pricing Schedule'!$J$105),
IF(AND(I1760=110000,R1760&gt;504.6,R1760&lt;=672.8,M1760&gt;10),('[1]Pricing Schedule'!$J$113),
IF(AND(I1760=110000,R1760&gt;672.8,R1760&lt;=841,M1760&lt;=10),('[1]Pricing Schedule'!$J$105),
IF(AND(I1760=110000,R1760&gt;672.8,R1760&lt;=841,M1760&gt;10),('[1]Pricing Schedule'!$J$113),
IF(AND(I1760=110000,R1760&gt;1682,R1760&lt;=1850.2,M1760&lt;=10),('[1]Pricing Schedule'!$J$105),
IF(AND(I1760=110000,R1760&gt;1682,R1760&lt;=1850.2,M1760&gt;10),('[1]Pricing Schedule'!$J$113),
IF(AND(I1760=110000,R1760&gt;2018.4,R1760&lt;=2186.6,M1760&lt;=10),('[1]Pricing Schedule'!$J$105),
IF(AND(I1760=110000,R1760&gt;2018.4,R1760&lt;=2186.6,M1760&gt;10),('[1]Pricing Schedule'!$J$113),999999999)))))))))))))))))))))))))))))))))))))))</f>
        <v>4</v>
      </c>
      <c r="U1760" s="40">
        <f t="shared" si="168"/>
        <v>99961.904761904763</v>
      </c>
      <c r="V1760" s="41">
        <f t="shared" si="169"/>
        <v>10.003810975609756</v>
      </c>
      <c r="Y1760" s="23">
        <v>419</v>
      </c>
      <c r="Z1760" s="23">
        <v>376</v>
      </c>
      <c r="AD1760" s="13"/>
      <c r="AE1760" s="13"/>
      <c r="AF1760" s="13"/>
      <c r="AR1760" s="35"/>
    </row>
    <row r="1761" spans="1:44">
      <c r="A1761" s="23">
        <v>1763</v>
      </c>
      <c r="B1761" s="23">
        <v>1763</v>
      </c>
      <c r="C1761" s="23" t="s">
        <v>2476</v>
      </c>
      <c r="D1761" s="23" t="s">
        <v>816</v>
      </c>
      <c r="E1761" s="23" t="s">
        <v>816</v>
      </c>
      <c r="F1761" s="23" t="s">
        <v>1823</v>
      </c>
      <c r="G1761" s="23" t="s">
        <v>1824</v>
      </c>
      <c r="H1761" s="23" t="s">
        <v>113</v>
      </c>
      <c r="I1761" s="13">
        <v>38000</v>
      </c>
      <c r="J1761" s="13">
        <v>38000</v>
      </c>
      <c r="K1761" s="23" t="s">
        <v>119</v>
      </c>
      <c r="L1761" s="24">
        <v>6.1349999999999998</v>
      </c>
      <c r="M1761" s="37">
        <f t="shared" si="164"/>
        <v>7</v>
      </c>
      <c r="N1761" s="24">
        <v>1.07</v>
      </c>
      <c r="O1761" s="13">
        <v>3</v>
      </c>
      <c r="P1761" s="36">
        <f t="shared" si="165"/>
        <v>1.07</v>
      </c>
      <c r="Q1761" s="38">
        <f t="shared" si="166"/>
        <v>4.2</v>
      </c>
      <c r="R1761" s="37">
        <f t="shared" si="167"/>
        <v>4.2</v>
      </c>
      <c r="S1761" s="39">
        <f>IF(AND(I1761=38000,R1761&lt;=4.5,M1761&gt;8),'[1]Pricing Schedule'!$F$8+('[1]Pricing Schedule'!$F$9*M1761),
IF(AND(I1761=38000,R1761&lt;=4.5,M1761&lt;=8),'[1]Pricing Schedule'!$F$34+('[1]Pricing Schedule'!$F$36*M1761),
IF(AND(I1761=38000,R1761&gt;4.5,R1761&lt;=9,M1761&gt;8),'[1]Pricing Schedule'!$F$17+('[1]Pricing Schedule'!$F$18*M1761),
IF(AND(I1761=38000,R1761&gt;4.5,R1761&lt;=9,M1761&lt;=8),'[1]Pricing Schedule'!$F$34+('[1]Pricing Schedule'!$F$36*M1761),
IF(AND(I1761=38000,R1761&gt;9,R1761&lt;=12.8,M1761&gt;8),'[1]Pricing Schedule'!$F$26+('[1]Pricing Schedule'!$F$27*M1761),
IF(AND(I1761=38000,R1761&gt;9,R1761&lt;=12.8,M1761&lt;=8),'[1]Pricing Schedule'!$F$34+('[1]Pricing Schedule'!$F$36*M1761),
IF(AND(I1761=38000,R1761&gt;12.8,R1761&lt;=22.8),'[1]Pricing Schedule'!$F$34+('[1]Pricing Schedule'!$F$36*M1761),
IF(AND(I1761=38000,R1761&gt;22.8,R1761&lt;=30.2),'[1]Pricing Schedule'!$F$43+('[1]Pricing Schedule'!$F$45*M1761),
IF(AND(I1761=38000,R1761&gt;30.2,R1761&lt;=45.9),'[1]Pricing Schedule'!$F$52+('[1]Pricing Schedule'!$F$54*M1761),
IF(AND(I1761=38000,R1761&gt;45.9,R1761&lt;=123.4),'[1]Pricing Schedule'!$F$96+('[1]Pricing Schedule'!$F$97*M1761),
IF(AND(I1761=38000,R1761&gt;123.4,R1761&lt;=168.2,M1761&lt;=10),'[1]Pricing Schedule'!$F$103+('[1]Pricing Schedule'!$F$105*M1761),
IF(AND(I1761=38000,R1761&gt;123.4,R1761&lt;=168.2,M1761&gt;10),'[1]Pricing Schedule'!$F$111+('[1]Pricing Schedule'!$F$113*M1761),
IF(AND(I1761=38000,R1761&gt;157.4,R1761&lt;=336.4,M1761&lt;=10),('[1]Pricing Schedule'!$F$103+('[1]Pricing Schedule'!$F$105*M1761))*2,
IF(AND(I1761=38000,R1761&gt;157.4,R1761&lt;=336.4,M1761&gt;10),('[1]Pricing Schedule'!$F$111+('[1]Pricing Schedule'!$F$113*M1761))*2,
IF(AND(I1761=38000,R1761&gt;314.8,R1761&lt;=504.6,M1761&lt;=10),('[1]Pricing Schedule'!$F$103+('[1]Pricing Schedule'!$F$105*M1761))*3,
IF(AND(I1761=38000,R1761&gt;314.8,R1761&lt;=504.6,M1761&gt;10),('[1]Pricing Schedule'!$F$111+('[1]Pricing Schedule'!$F$113*M1761))*3,
IF(AND(I1761=38000,R1761&gt;472.2,R1761&lt;=672.8,M1761&lt;=10),('[1]Pricing Schedule'!$F$103+('[1]Pricing Schedule'!$F$105*M1761))*4,
IF(AND(I1761=38000,R1761&gt;472.2,R1761&lt;=672.8,M1761&gt;10),('[1]Pricing Schedule'!$F$111+('[1]Pricing Schedule'!$F$113*M1761))*4,
IF(AND(I1761=110000,R1761&lt;=12.8,M1761&gt;2),'[1]Pricing Schedule'!$F$62+('[1]Pricing Schedule'!$F$63*M1761),
IF(AND(I1761=110000,R1761&lt;=12.8,M1761&lt;=2),'[1]Pricing Schedule'!$F$96+('[1]Pricing Schedule'!$F$97*M1761),
IF(AND(I1761=110000,R1761&gt;12.8,R1761&lt;=22.8,M1761&gt;3),'[1]Pricing Schedule'!$F$71+('[1]Pricing Schedule'!$F$72*M1761),
IF(AND(I1761=110000,R1761&gt;12.8,R1761&lt;=22.8,M1761&lt;=3),'[1]Pricing Schedule'!$F$96+('[1]Pricing Schedule'!$F$97*M1761),
IF(AND(I1761=110000,R1761&gt;22.8,R1761&lt;=30.2),'[1]Pricing Schedule'!$F$80+('[1]Pricing Schedule'!$F$81*M1761),
IF(AND(I1761=110000,R1761&gt;30.2,R1761&lt;=45.9),'[1]Pricing Schedule'!$F$89+('[1]Pricing Schedule'!$F$90*M1761),
IF(AND(I1761=110000,R1761&gt;45.9,R1761&lt;=123.4),'[1]Pricing Schedule'!$F$96+('[1]Pricing Schedule'!$F$97*M1761),
IF(AND(I1761=110000,R1761&gt;123.4,R1761&lt;=168.2,M1761&lt;=10),'[1]Pricing Schedule'!$F$103+('[1]Pricing Schedule'!$F$105*M1761),
IF(AND(I1761=110000,R1761&gt;123.4,R1761&lt;=168.2,M1761&gt;10),'[1]Pricing Schedule'!$F$111+('[1]Pricing Schedule'!$F$113*M1761),
IF(AND(I1761=110000,R1761&gt;168.2,R1761&lt;=336.4,M1761&lt;=10),('[1]Pricing Schedule'!$F$103+('[1]Pricing Schedule'!$F$105*M1761))*2,
IF(AND(I1761=110000,R1761&gt;168.2,R1761&lt;=336.4,M1761&gt;10),('[1]Pricing Schedule'!$F$111+('[1]Pricing Schedule'!$F$113*M1761))*2,
IF(AND(I1761=110000,R1761&gt;336.4,R1761&lt;=504.6,M1761&lt;=10),('[1]Pricing Schedule'!$F$103+('[1]Pricing Schedule'!$F$105*M1761))*3,
IF(AND(I1761=110000,R1761&gt;336.4,R1761&lt;=504.6,M1761&gt;10),('[1]Pricing Schedule'!$F$111+('[1]Pricing Schedule'!$F$113*M1761))*3,
IF(AND(I1761=110000,R1761&gt;504.6,R1761&lt;=672.8,M1761&lt;=10),('[1]Pricing Schedule'!$F$103+('[1]Pricing Schedule'!$F$105*M1761))*4,
IF(AND(I1761=110000,R1761&gt;504.6,R1761&lt;=672.8,M1761&gt;10),('[1]Pricing Schedule'!$F$111+('[1]Pricing Schedule'!$F$113*M1761))*4,
IF(AND(I1761=110000,R1761&gt;672.8,R1761&lt;=841,M1761&lt;=10),('[1]Pricing Schedule'!$F$103+('[1]Pricing Schedule'!$F$105*M1761))*5,
IF(AND(I1761=110000,R1761&gt;672.8,R1761&lt;=841,M1761&gt;10),('[1]Pricing Schedule'!$F$111+('[1]Pricing Schedule'!$F$113*M1761))*5,
IF(AND(I1761=110000,R1761&gt;672.8,R1761&lt;=841,M1761&lt;=10),('[1]Pricing Schedule'!$F$103+('[1]Pricing Schedule'!$F$105*M1761))*5,
IF(AND(I1761=110000,R1761&gt;672.8,R1761&lt;=841,M1761&gt;10),('[1]Pricing Schedule'!$F$111+('[1]Pricing Schedule'!$F$113*M1761))*5,
IF(AND(I1761=110000,R1761&gt;1345.6,R1761&lt;=1513.8,M1761&lt;=10),('[1]Pricing Schedule'!$F$103+('[1]Pricing Schedule'!$F$105*M1761))*9,
IF(AND(I1761=110000,R1761&gt;1345.6,R1761&lt;=1513.8,M1761&gt;10),('[1]Pricing Schedule'!$F$111+('[1]Pricing Schedule'!$F$113*M1761))*9,
9999999999)))))))))))))))))))))))))))))))))))))))</f>
        <v>839680</v>
      </c>
      <c r="T1761" s="21">
        <f>IF(AND(I1761=38000,R1761&lt;=4.5,M1761&gt;8),'[1]Pricing Schedule'!$J$9,
IF(AND(I1761=38000,R1761&lt;=4.5,M1761&lt;=8),'[1]Pricing Schedule'!$J$36,
IF(AND(I1761=38000,R1761&gt;4.5,R1761&lt;=9,M1761&gt;8),'[1]Pricing Schedule'!$J$18,
IF(AND(I1761=38000,R1761&gt;4.5,R1761&lt;=9,M1761&lt;=8),'[1]Pricing Schedule'!$J$36,
IF(AND(I1761=38000,R1761&gt;9,R1761&lt;=12.8,M1761&gt;8),'[1]Pricing Schedule'!$J$27,
IF(AND(I1761=38000,R1761&gt;9,R1761&lt;=12.8,M1761&lt;=8),'[1]Pricing Schedule'!$J$36,
IF(AND(I1761=38000,R1761&gt;12.8,R1761&lt;=22.8),'[1]Pricing Schedule'!$J$36,
IF(AND(I1761=38000,R1761&gt;22.8,R1761&lt;=30.2),'[1]Pricing Schedule'!$J$45,
IF(AND(I1761=38000,R1761&gt;30.2,R1761&lt;=45.9),'[1]Pricing Schedule'!$J$54,
IF(AND(I1761=38000,R1761&gt;45.9,R1761&lt;=123.4),'[1]Pricing Schedule'!$J$97,
IF(AND(I1761=38000,R1761&gt;123.4,R1761&lt;=168.2,M1761&lt;=10),'[1]Pricing Schedule'!$J$105,
IF(AND(I1761=38000,R1761&gt;123.4,R1761&lt;=168.2,M1761&gt;10),'[1]Pricing Schedule'!$J$113,
IF(AND(I1761=38000,R1761&gt;168.2,R1761&lt;=336.4,M1761&lt;=10),('[1]Pricing Schedule'!$J$105),
IF(AND(I1761=38000,R1761&gt;168.2,R1761&lt;=336.4,M1761&gt;10),('[1]Pricing Schedule'!$J$113),
IF(AND(I1761=38000,R1761&gt;336.4,R1761&lt;=504.6,M1761&lt;=10),('[1]Pricing Schedule'!$J$105),
IF(AND(I1761=38000,R1761&gt;336.4,R1761&lt;=504.6,M1761&gt;10),('[1]Pricing Schedule'!$J$113),
IF(AND(I1761=38000,R1761&gt;504.6,R1761&lt;=672.8,M1761&lt;=10),('[1]Pricing Schedule'!$J$105),
IF(AND(I1761=38000,R1761&gt;504.6,R1761&lt;=672.8,M1761&gt;10),('[1]Pricing Schedule'!$J$113),
IF(AND(I1761=110000,R1761&lt;=12.8,M1761&gt;2),'[1]Pricing Schedule'!$J$63,
IF(AND(I1761=110000,R1761&lt;=12.8,M1761&lt;=2),'[1]Pricing Schedule'!$J$97,
IF(AND(I1761=110000,R1761&gt;12.8,R1761&lt;=22.8,M1761&gt;3),'[1]Pricing Schedule'!$J$72,
IF(AND(I1761=110000,R1761&gt;12.8,R1761&lt;=22.8,M1761&lt;=3),'[1]Pricing Schedule'!$J$97,
IF(AND(I1761=110000,R1761&gt;22.8,R1761&lt;=30.2),'[1]Pricing Schedule'!$J$81,
IF(AND(I1761=110000,R1761&gt;30.2,R1761&lt;=45.9),'[1]Pricing Schedule'!$J$90,
IF(AND(I1761=110000,R1761&gt;45.9,R1761&lt;=123.4),'[1]Pricing Schedule'!$J$97,
IF(AND(I1761=110000,R1761&gt;123.4,R1761&lt;=168.2,M1761&lt;=10),'[1]Pricing Schedule'!$J$105,
IF(AND(I1761=110000,R1761&gt;123.4,R1761&lt;=168.2,M1761&gt;10),'[1]Pricing Schedule'!$J$113,
IF(AND(I1761=110000,R1761&gt;168.2,R1761&lt;=336.2,M1761&lt;=10),('[1]Pricing Schedule'!$J$105),
IF(AND(I1761=110000,R1761&gt;168.2,R1761&lt;=336.2,M1761&gt;10),('[1]Pricing Schedule'!$J$113),
IF(AND(I1761=110000,R1761&gt;336.4,R1761&lt;=504.6,M1761&lt;=10),('[1]Pricing Schedule'!$J$105),
IF(AND(I1761=110000,R1761&gt;336.4,R1761&lt;=504.6,M1761&gt;10),('[1]Pricing Schedule'!$J$113),
IF(AND(I1761=110000,R1761&gt;504.6,R1761&lt;=672.8,M1761&lt;=10),('[1]Pricing Schedule'!$J$105),
IF(AND(I1761=110000,R1761&gt;504.6,R1761&lt;=672.8,M1761&gt;10),('[1]Pricing Schedule'!$J$113),
IF(AND(I1761=110000,R1761&gt;672.8,R1761&lt;=841,M1761&lt;=10),('[1]Pricing Schedule'!$J$105),
IF(AND(I1761=110000,R1761&gt;672.8,R1761&lt;=841,M1761&gt;10),('[1]Pricing Schedule'!$J$113),
IF(AND(I1761=110000,R1761&gt;1682,R1761&lt;=1850.2,M1761&lt;=10),('[1]Pricing Schedule'!$J$105),
IF(AND(I1761=110000,R1761&gt;1682,R1761&lt;=1850.2,M1761&gt;10),('[1]Pricing Schedule'!$J$113),
IF(AND(I1761=110000,R1761&gt;2018.4,R1761&lt;=2186.6,M1761&lt;=10),('[1]Pricing Schedule'!$J$105),
IF(AND(I1761=110000,R1761&gt;2018.4,R1761&lt;=2186.6,M1761&gt;10),('[1]Pricing Schedule'!$J$113),999999999)))))))))))))))))))))))))))))))))))))))</f>
        <v>4</v>
      </c>
      <c r="U1761" s="40">
        <f t="shared" si="168"/>
        <v>199923.80952380953</v>
      </c>
      <c r="V1761" s="41">
        <f t="shared" si="169"/>
        <v>5.0019054878048781</v>
      </c>
      <c r="Y1761" s="23">
        <v>419</v>
      </c>
      <c r="Z1761" s="23">
        <v>231</v>
      </c>
      <c r="AD1761" s="13"/>
      <c r="AE1761" s="13"/>
      <c r="AF1761" s="13"/>
      <c r="AR1761" s="35"/>
    </row>
    <row r="1762" spans="1:44" s="44" customFormat="1">
      <c r="A1762" s="43">
        <v>1764</v>
      </c>
      <c r="B1762" s="43">
        <v>1764</v>
      </c>
      <c r="C1762" s="43" t="s">
        <v>2477</v>
      </c>
      <c r="D1762" s="23" t="s">
        <v>816</v>
      </c>
      <c r="E1762" s="23" t="s">
        <v>816</v>
      </c>
      <c r="F1762" s="43" t="s">
        <v>1823</v>
      </c>
      <c r="G1762" s="43" t="s">
        <v>1824</v>
      </c>
      <c r="H1762" s="43" t="s">
        <v>113</v>
      </c>
      <c r="I1762" s="44">
        <v>38000</v>
      </c>
      <c r="J1762" s="44">
        <v>38000</v>
      </c>
      <c r="K1762" s="43" t="s">
        <v>119</v>
      </c>
      <c r="L1762" s="45">
        <v>7.1909999999999998</v>
      </c>
      <c r="M1762" s="46">
        <f t="shared" si="164"/>
        <v>8</v>
      </c>
      <c r="N1762" s="45">
        <v>10.428000000000001</v>
      </c>
      <c r="O1762" s="44">
        <v>3</v>
      </c>
      <c r="P1762" s="46">
        <f t="shared" si="165"/>
        <v>7.8210000000000006</v>
      </c>
      <c r="Q1762" s="47">
        <f t="shared" si="166"/>
        <v>54.6</v>
      </c>
      <c r="R1762" s="46">
        <f t="shared" si="167"/>
        <v>54.6</v>
      </c>
      <c r="S1762" s="39">
        <f>IF(AND(I1762=38000,R1762&lt;=4.5,M1762&gt;8),'[1]Pricing Schedule'!$F$8+('[1]Pricing Schedule'!$F$9*M1762),
IF(AND(I1762=38000,R1762&lt;=4.5,M1762&lt;=8),'[1]Pricing Schedule'!$F$34+('[1]Pricing Schedule'!$F$36*M1762),
IF(AND(I1762=38000,R1762&gt;4.5,R1762&lt;=9,M1762&gt;8),'[1]Pricing Schedule'!$F$17+('[1]Pricing Schedule'!$F$18*M1762),
IF(AND(I1762=38000,R1762&gt;4.5,R1762&lt;=9,M1762&lt;=8),'[1]Pricing Schedule'!$F$34+('[1]Pricing Schedule'!$F$36*M1762),
IF(AND(I1762=38000,R1762&gt;9,R1762&lt;=12.8,M1762&gt;8),'[1]Pricing Schedule'!$F$26+('[1]Pricing Schedule'!$F$27*M1762),
IF(AND(I1762=38000,R1762&gt;9,R1762&lt;=12.8,M1762&lt;=8),'[1]Pricing Schedule'!$F$34+('[1]Pricing Schedule'!$F$36*M1762),
IF(AND(I1762=38000,R1762&gt;12.8,R1762&lt;=22.8),'[1]Pricing Schedule'!$F$34+('[1]Pricing Schedule'!$F$36*M1762),
IF(AND(I1762=38000,R1762&gt;22.8,R1762&lt;=30.2),'[1]Pricing Schedule'!$F$43+('[1]Pricing Schedule'!$F$45*M1762),
IF(AND(I1762=38000,R1762&gt;30.2,R1762&lt;=45.9),'[1]Pricing Schedule'!$F$52+('[1]Pricing Schedule'!$F$54*M1762),
IF(AND(I1762=38000,R1762&gt;45.9,R1762&lt;=123.4),'[1]Pricing Schedule'!$F$96+('[1]Pricing Schedule'!$F$97*M1762),
IF(AND(I1762=38000,R1762&gt;123.4,R1762&lt;=168.2,M1762&lt;=10),'[1]Pricing Schedule'!$F$103+('[1]Pricing Schedule'!$F$105*M1762),
IF(AND(I1762=38000,R1762&gt;123.4,R1762&lt;=168.2,M1762&gt;10),'[1]Pricing Schedule'!$F$111+('[1]Pricing Schedule'!$F$113*M1762),
IF(AND(I1762=38000,R1762&gt;157.4,R1762&lt;=336.4,M1762&lt;=10),('[1]Pricing Schedule'!$F$103+('[1]Pricing Schedule'!$F$105*M1762))*2,
IF(AND(I1762=38000,R1762&gt;157.4,R1762&lt;=336.4,M1762&gt;10),('[1]Pricing Schedule'!$F$111+('[1]Pricing Schedule'!$F$113*M1762))*2,
IF(AND(I1762=38000,R1762&gt;314.8,R1762&lt;=504.6,M1762&lt;=10),('[1]Pricing Schedule'!$F$103+('[1]Pricing Schedule'!$F$105*M1762))*3,
IF(AND(I1762=38000,R1762&gt;314.8,R1762&lt;=504.6,M1762&gt;10),('[1]Pricing Schedule'!$F$111+('[1]Pricing Schedule'!$F$113*M1762))*3,
IF(AND(I1762=38000,R1762&gt;472.2,R1762&lt;=672.8,M1762&lt;=10),('[1]Pricing Schedule'!$F$103+('[1]Pricing Schedule'!$F$105*M1762))*4,
IF(AND(I1762=38000,R1762&gt;472.2,R1762&lt;=672.8,M1762&gt;10),('[1]Pricing Schedule'!$F$111+('[1]Pricing Schedule'!$F$113*M1762))*4,
IF(AND(I1762=110000,R1762&lt;=12.8,M1762&gt;2),'[1]Pricing Schedule'!$F$62+('[1]Pricing Schedule'!$F$63*M1762),
IF(AND(I1762=110000,R1762&lt;=12.8,M1762&lt;=2),'[1]Pricing Schedule'!$F$96+('[1]Pricing Schedule'!$F$97*M1762),
IF(AND(I1762=110000,R1762&gt;12.8,R1762&lt;=22.8,M1762&gt;3),'[1]Pricing Schedule'!$F$71+('[1]Pricing Schedule'!$F$72*M1762),
IF(AND(I1762=110000,R1762&gt;12.8,R1762&lt;=22.8,M1762&lt;=3),'[1]Pricing Schedule'!$F$96+('[1]Pricing Schedule'!$F$97*M1762),
IF(AND(I1762=110000,R1762&gt;22.8,R1762&lt;=30.2),'[1]Pricing Schedule'!$F$80+('[1]Pricing Schedule'!$F$81*M1762),
IF(AND(I1762=110000,R1762&gt;30.2,R1762&lt;=45.9),'[1]Pricing Schedule'!$F$89+('[1]Pricing Schedule'!$F$90*M1762),
IF(AND(I1762=110000,R1762&gt;45.9,R1762&lt;=123.4),'[1]Pricing Schedule'!$F$96+('[1]Pricing Schedule'!$F$97*M1762),
IF(AND(I1762=110000,R1762&gt;123.4,R1762&lt;=168.2,M1762&lt;=10),'[1]Pricing Schedule'!$F$103+('[1]Pricing Schedule'!$F$105*M1762),
IF(AND(I1762=110000,R1762&gt;123.4,R1762&lt;=168.2,M1762&gt;10),'[1]Pricing Schedule'!$F$111+('[1]Pricing Schedule'!$F$113*M1762),
IF(AND(I1762=110000,R1762&gt;168.2,R1762&lt;=336.4,M1762&lt;=10),('[1]Pricing Schedule'!$F$103+('[1]Pricing Schedule'!$F$105*M1762))*2,
IF(AND(I1762=110000,R1762&gt;168.2,R1762&lt;=336.4,M1762&gt;10),('[1]Pricing Schedule'!$F$111+('[1]Pricing Schedule'!$F$113*M1762))*2,
IF(AND(I1762=110000,R1762&gt;336.4,R1762&lt;=504.6,M1762&lt;=10),('[1]Pricing Schedule'!$F$103+('[1]Pricing Schedule'!$F$105*M1762))*3,
IF(AND(I1762=110000,R1762&gt;336.4,R1762&lt;=504.6,M1762&gt;10),('[1]Pricing Schedule'!$F$111+('[1]Pricing Schedule'!$F$113*M1762))*3,
IF(AND(I1762=110000,R1762&gt;504.6,R1762&lt;=672.8,M1762&lt;=10),('[1]Pricing Schedule'!$F$103+('[1]Pricing Schedule'!$F$105*M1762))*4,
IF(AND(I1762=110000,R1762&gt;504.6,R1762&lt;=672.8,M1762&gt;10),('[1]Pricing Schedule'!$F$111+('[1]Pricing Schedule'!$F$113*M1762))*4,
IF(AND(I1762=110000,R1762&gt;672.8,R1762&lt;=841,M1762&lt;=10),('[1]Pricing Schedule'!$F$103+('[1]Pricing Schedule'!$F$105*M1762))*5,
IF(AND(I1762=110000,R1762&gt;672.8,R1762&lt;=841,M1762&gt;10),('[1]Pricing Schedule'!$F$111+('[1]Pricing Schedule'!$F$113*M1762))*5,
IF(AND(I1762=110000,R1762&gt;672.8,R1762&lt;=841,M1762&lt;=10),('[1]Pricing Schedule'!$F$103+('[1]Pricing Schedule'!$F$105*M1762))*5,
IF(AND(I1762=110000,R1762&gt;672.8,R1762&lt;=841,M1762&gt;10),('[1]Pricing Schedule'!$F$111+('[1]Pricing Schedule'!$F$113*M1762))*5,
IF(AND(I1762=110000,R1762&gt;1345.6,R1762&lt;=1513.8,M1762&lt;=10),('[1]Pricing Schedule'!$F$103+('[1]Pricing Schedule'!$F$105*M1762))*9,
IF(AND(I1762=110000,R1762&gt;1345.6,R1762&lt;=1513.8,M1762&gt;10),('[1]Pricing Schedule'!$F$111+('[1]Pricing Schedule'!$F$113*M1762))*9,
9999999999)))))))))))))))))))))))))))))))))))))))</f>
        <v>2604940</v>
      </c>
      <c r="T1762" s="48">
        <f>IF(AND(I1762=38000,R1762&lt;=4.5,M1762&gt;8),'[1]Pricing Schedule'!$J$9,
IF(AND(I1762=38000,R1762&lt;=4.5,M1762&lt;=8),'[1]Pricing Schedule'!$J$36,
IF(AND(I1762=38000,R1762&gt;4.5,R1762&lt;=9,M1762&gt;8),'[1]Pricing Schedule'!$J$18,
IF(AND(I1762=38000,R1762&gt;4.5,R1762&lt;=9,M1762&lt;=8),'[1]Pricing Schedule'!$J$36,
IF(AND(I1762=38000,R1762&gt;9,R1762&lt;=12.8,M1762&gt;8),'[1]Pricing Schedule'!$J$27,
IF(AND(I1762=38000,R1762&gt;9,R1762&lt;=12.8,M1762&lt;=8),'[1]Pricing Schedule'!$J$36,
IF(AND(I1762=38000,R1762&gt;12.8,R1762&lt;=22.8),'[1]Pricing Schedule'!$J$36,
IF(AND(I1762=38000,R1762&gt;22.8,R1762&lt;=30.2),'[1]Pricing Schedule'!$J$45,
IF(AND(I1762=38000,R1762&gt;30.2,R1762&lt;=45.9),'[1]Pricing Schedule'!$J$54,
IF(AND(I1762=38000,R1762&gt;45.9,R1762&lt;=123.4),'[1]Pricing Schedule'!$J$97,
IF(AND(I1762=38000,R1762&gt;123.4,R1762&lt;=168.2,M1762&lt;=10),'[1]Pricing Schedule'!$J$105,
IF(AND(I1762=38000,R1762&gt;123.4,R1762&lt;=168.2,M1762&gt;10),'[1]Pricing Schedule'!$J$113,
IF(AND(I1762=38000,R1762&gt;168.2,R1762&lt;=336.4,M1762&lt;=10),('[1]Pricing Schedule'!$J$105),
IF(AND(I1762=38000,R1762&gt;168.2,R1762&lt;=336.4,M1762&gt;10),('[1]Pricing Schedule'!$J$113),
IF(AND(I1762=38000,R1762&gt;336.4,R1762&lt;=504.6,M1762&lt;=10),('[1]Pricing Schedule'!$J$105),
IF(AND(I1762=38000,R1762&gt;336.4,R1762&lt;=504.6,M1762&gt;10),('[1]Pricing Schedule'!$J$113),
IF(AND(I1762=38000,R1762&gt;504.6,R1762&lt;=672.8,M1762&lt;=10),('[1]Pricing Schedule'!$J$105),
IF(AND(I1762=38000,R1762&gt;504.6,R1762&lt;=672.8,M1762&gt;10),('[1]Pricing Schedule'!$J$113),
IF(AND(I1762=110000,R1762&lt;=12.8,M1762&gt;2),'[1]Pricing Schedule'!$J$63,
IF(AND(I1762=110000,R1762&lt;=12.8,M1762&lt;=2),'[1]Pricing Schedule'!$J$97,
IF(AND(I1762=110000,R1762&gt;12.8,R1762&lt;=22.8,M1762&gt;3),'[1]Pricing Schedule'!$J$72,
IF(AND(I1762=110000,R1762&gt;12.8,R1762&lt;=22.8,M1762&lt;=3),'[1]Pricing Schedule'!$J$97,
IF(AND(I1762=110000,R1762&gt;22.8,R1762&lt;=30.2),'[1]Pricing Schedule'!$J$81,
IF(AND(I1762=110000,R1762&gt;30.2,R1762&lt;=45.9),'[1]Pricing Schedule'!$J$90,
IF(AND(I1762=110000,R1762&gt;45.9,R1762&lt;=123.4),'[1]Pricing Schedule'!$J$97,
IF(AND(I1762=110000,R1762&gt;123.4,R1762&lt;=168.2,M1762&lt;=10),'[1]Pricing Schedule'!$J$105,
IF(AND(I1762=110000,R1762&gt;123.4,R1762&lt;=168.2,M1762&gt;10),'[1]Pricing Schedule'!$J$113,
IF(AND(I1762=110000,R1762&gt;168.2,R1762&lt;=336.2,M1762&lt;=10),('[1]Pricing Schedule'!$J$105),
IF(AND(I1762=110000,R1762&gt;168.2,R1762&lt;=336.2,M1762&gt;10),('[1]Pricing Schedule'!$J$113),
IF(AND(I1762=110000,R1762&gt;336.4,R1762&lt;=504.6,M1762&lt;=10),('[1]Pricing Schedule'!$J$105),
IF(AND(I1762=110000,R1762&gt;336.4,R1762&lt;=504.6,M1762&gt;10),('[1]Pricing Schedule'!$J$113),
IF(AND(I1762=110000,R1762&gt;504.6,R1762&lt;=672.8,M1762&lt;=10),('[1]Pricing Schedule'!$J$105),
IF(AND(I1762=110000,R1762&gt;504.6,R1762&lt;=672.8,M1762&gt;10),('[1]Pricing Schedule'!$J$113),
IF(AND(I1762=110000,R1762&gt;672.8,R1762&lt;=841,M1762&lt;=10),('[1]Pricing Schedule'!$J$105),
IF(AND(I1762=110000,R1762&gt;672.8,R1762&lt;=841,M1762&gt;10),('[1]Pricing Schedule'!$J$113),
IF(AND(I1762=110000,R1762&gt;1682,R1762&lt;=1850.2,M1762&lt;=10),('[1]Pricing Schedule'!$J$105),
IF(AND(I1762=110000,R1762&gt;1682,R1762&lt;=1850.2,M1762&gt;10),('[1]Pricing Schedule'!$J$113),
IF(AND(I1762=110000,R1762&gt;2018.4,R1762&lt;=2186.6,M1762&lt;=10),('[1]Pricing Schedule'!$J$105),
IF(AND(I1762=110000,R1762&gt;2018.4,R1762&lt;=2186.6,M1762&gt;10),('[1]Pricing Schedule'!$J$113),999999999)))))))))))))))))))))))))))))))))))))))</f>
        <v>11</v>
      </c>
      <c r="U1762" s="49">
        <f t="shared" si="168"/>
        <v>47709.523809523809</v>
      </c>
      <c r="V1762" s="50">
        <f t="shared" si="169"/>
        <v>20.960175666234154</v>
      </c>
      <c r="W1762" s="13"/>
      <c r="X1762" s="13"/>
      <c r="Y1762" s="23">
        <v>362</v>
      </c>
      <c r="Z1762" s="23">
        <v>231</v>
      </c>
      <c r="AR1762" s="51"/>
    </row>
    <row r="1763" spans="1:44">
      <c r="A1763" s="23">
        <v>1765</v>
      </c>
      <c r="B1763" s="23">
        <v>1765</v>
      </c>
      <c r="C1763" s="23" t="s">
        <v>2478</v>
      </c>
      <c r="D1763" s="23" t="s">
        <v>816</v>
      </c>
      <c r="E1763" s="23" t="s">
        <v>816</v>
      </c>
      <c r="F1763" s="23" t="s">
        <v>1823</v>
      </c>
      <c r="G1763" s="23" t="s">
        <v>1824</v>
      </c>
      <c r="H1763" s="23" t="s">
        <v>113</v>
      </c>
      <c r="I1763" s="13">
        <v>38000</v>
      </c>
      <c r="J1763" s="13">
        <v>38000</v>
      </c>
      <c r="K1763" s="23" t="s">
        <v>119</v>
      </c>
      <c r="L1763" s="24">
        <v>5.87</v>
      </c>
      <c r="M1763" s="37">
        <f t="shared" si="164"/>
        <v>6</v>
      </c>
      <c r="N1763" s="24">
        <v>0.85799999999999998</v>
      </c>
      <c r="O1763" s="13">
        <v>3</v>
      </c>
      <c r="P1763" s="36">
        <f t="shared" si="165"/>
        <v>0.85799999999999998</v>
      </c>
      <c r="Q1763" s="38">
        <f t="shared" si="166"/>
        <v>4.2</v>
      </c>
      <c r="R1763" s="37">
        <f t="shared" si="167"/>
        <v>4.2</v>
      </c>
      <c r="S1763" s="39">
        <f>IF(AND(I1763=38000,R1763&lt;=4.5,M1763&gt;8),'[1]Pricing Schedule'!$F$8+('[1]Pricing Schedule'!$F$9*M1763),
IF(AND(I1763=38000,R1763&lt;=4.5,M1763&lt;=8),'[1]Pricing Schedule'!$F$34+('[1]Pricing Schedule'!$F$36*M1763),
IF(AND(I1763=38000,R1763&gt;4.5,R1763&lt;=9,M1763&gt;8),'[1]Pricing Schedule'!$F$17+('[1]Pricing Schedule'!$F$18*M1763),
IF(AND(I1763=38000,R1763&gt;4.5,R1763&lt;=9,M1763&lt;=8),'[1]Pricing Schedule'!$F$34+('[1]Pricing Schedule'!$F$36*M1763),
IF(AND(I1763=38000,R1763&gt;9,R1763&lt;=12.8,M1763&gt;8),'[1]Pricing Schedule'!$F$26+('[1]Pricing Schedule'!$F$27*M1763),
IF(AND(I1763=38000,R1763&gt;9,R1763&lt;=12.8,M1763&lt;=8),'[1]Pricing Schedule'!$F$34+('[1]Pricing Schedule'!$F$36*M1763),
IF(AND(I1763=38000,R1763&gt;12.8,R1763&lt;=22.8),'[1]Pricing Schedule'!$F$34+('[1]Pricing Schedule'!$F$36*M1763),
IF(AND(I1763=38000,R1763&gt;22.8,R1763&lt;=30.2),'[1]Pricing Schedule'!$F$43+('[1]Pricing Schedule'!$F$45*M1763),
IF(AND(I1763=38000,R1763&gt;30.2,R1763&lt;=45.9),'[1]Pricing Schedule'!$F$52+('[1]Pricing Schedule'!$F$54*M1763),
IF(AND(I1763=38000,R1763&gt;45.9,R1763&lt;=123.4),'[1]Pricing Schedule'!$F$96+('[1]Pricing Schedule'!$F$97*M1763),
IF(AND(I1763=38000,R1763&gt;123.4,R1763&lt;=168.2,M1763&lt;=10),'[1]Pricing Schedule'!$F$103+('[1]Pricing Schedule'!$F$105*M1763),
IF(AND(I1763=38000,R1763&gt;123.4,R1763&lt;=168.2,M1763&gt;10),'[1]Pricing Schedule'!$F$111+('[1]Pricing Schedule'!$F$113*M1763),
IF(AND(I1763=38000,R1763&gt;157.4,R1763&lt;=336.4,M1763&lt;=10),('[1]Pricing Schedule'!$F$103+('[1]Pricing Schedule'!$F$105*M1763))*2,
IF(AND(I1763=38000,R1763&gt;157.4,R1763&lt;=336.4,M1763&gt;10),('[1]Pricing Schedule'!$F$111+('[1]Pricing Schedule'!$F$113*M1763))*2,
IF(AND(I1763=38000,R1763&gt;314.8,R1763&lt;=504.6,M1763&lt;=10),('[1]Pricing Schedule'!$F$103+('[1]Pricing Schedule'!$F$105*M1763))*3,
IF(AND(I1763=38000,R1763&gt;314.8,R1763&lt;=504.6,M1763&gt;10),('[1]Pricing Schedule'!$F$111+('[1]Pricing Schedule'!$F$113*M1763))*3,
IF(AND(I1763=38000,R1763&gt;472.2,R1763&lt;=672.8,M1763&lt;=10),('[1]Pricing Schedule'!$F$103+('[1]Pricing Schedule'!$F$105*M1763))*4,
IF(AND(I1763=38000,R1763&gt;472.2,R1763&lt;=672.8,M1763&gt;10),('[1]Pricing Schedule'!$F$111+('[1]Pricing Schedule'!$F$113*M1763))*4,
IF(AND(I1763=110000,R1763&lt;=12.8,M1763&gt;2),'[1]Pricing Schedule'!$F$62+('[1]Pricing Schedule'!$F$63*M1763),
IF(AND(I1763=110000,R1763&lt;=12.8,M1763&lt;=2),'[1]Pricing Schedule'!$F$96+('[1]Pricing Schedule'!$F$97*M1763),
IF(AND(I1763=110000,R1763&gt;12.8,R1763&lt;=22.8,M1763&gt;3),'[1]Pricing Schedule'!$F$71+('[1]Pricing Schedule'!$F$72*M1763),
IF(AND(I1763=110000,R1763&gt;12.8,R1763&lt;=22.8,M1763&lt;=3),'[1]Pricing Schedule'!$F$96+('[1]Pricing Schedule'!$F$97*M1763),
IF(AND(I1763=110000,R1763&gt;22.8,R1763&lt;=30.2),'[1]Pricing Schedule'!$F$80+('[1]Pricing Schedule'!$F$81*M1763),
IF(AND(I1763=110000,R1763&gt;30.2,R1763&lt;=45.9),'[1]Pricing Schedule'!$F$89+('[1]Pricing Schedule'!$F$90*M1763),
IF(AND(I1763=110000,R1763&gt;45.9,R1763&lt;=123.4),'[1]Pricing Schedule'!$F$96+('[1]Pricing Schedule'!$F$97*M1763),
IF(AND(I1763=110000,R1763&gt;123.4,R1763&lt;=168.2,M1763&lt;=10),'[1]Pricing Schedule'!$F$103+('[1]Pricing Schedule'!$F$105*M1763),
IF(AND(I1763=110000,R1763&gt;123.4,R1763&lt;=168.2,M1763&gt;10),'[1]Pricing Schedule'!$F$111+('[1]Pricing Schedule'!$F$113*M1763),
IF(AND(I1763=110000,R1763&gt;168.2,R1763&lt;=336.4,M1763&lt;=10),('[1]Pricing Schedule'!$F$103+('[1]Pricing Schedule'!$F$105*M1763))*2,
IF(AND(I1763=110000,R1763&gt;168.2,R1763&lt;=336.4,M1763&gt;10),('[1]Pricing Schedule'!$F$111+('[1]Pricing Schedule'!$F$113*M1763))*2,
IF(AND(I1763=110000,R1763&gt;336.4,R1763&lt;=504.6,M1763&lt;=10),('[1]Pricing Schedule'!$F$103+('[1]Pricing Schedule'!$F$105*M1763))*3,
IF(AND(I1763=110000,R1763&gt;336.4,R1763&lt;=504.6,M1763&gt;10),('[1]Pricing Schedule'!$F$111+('[1]Pricing Schedule'!$F$113*M1763))*3,
IF(AND(I1763=110000,R1763&gt;504.6,R1763&lt;=672.8,M1763&lt;=10),('[1]Pricing Schedule'!$F$103+('[1]Pricing Schedule'!$F$105*M1763))*4,
IF(AND(I1763=110000,R1763&gt;504.6,R1763&lt;=672.8,M1763&gt;10),('[1]Pricing Schedule'!$F$111+('[1]Pricing Schedule'!$F$113*M1763))*4,
IF(AND(I1763=110000,R1763&gt;672.8,R1763&lt;=841,M1763&lt;=10),('[1]Pricing Schedule'!$F$103+('[1]Pricing Schedule'!$F$105*M1763))*5,
IF(AND(I1763=110000,R1763&gt;672.8,R1763&lt;=841,M1763&gt;10),('[1]Pricing Schedule'!$F$111+('[1]Pricing Schedule'!$F$113*M1763))*5,
IF(AND(I1763=110000,R1763&gt;672.8,R1763&lt;=841,M1763&lt;=10),('[1]Pricing Schedule'!$F$103+('[1]Pricing Schedule'!$F$105*M1763))*5,
IF(AND(I1763=110000,R1763&gt;672.8,R1763&lt;=841,M1763&gt;10),('[1]Pricing Schedule'!$F$111+('[1]Pricing Schedule'!$F$113*M1763))*5,
IF(AND(I1763=110000,R1763&gt;1345.6,R1763&lt;=1513.8,M1763&lt;=10),('[1]Pricing Schedule'!$F$103+('[1]Pricing Schedule'!$F$105*M1763))*9,
IF(AND(I1763=110000,R1763&gt;1345.6,R1763&lt;=1513.8,M1763&gt;10),('[1]Pricing Schedule'!$F$111+('[1]Pricing Schedule'!$F$113*M1763))*9,
9999999999)))))))))))))))))))))))))))))))))))))))</f>
        <v>769410</v>
      </c>
      <c r="T1763" s="21">
        <f>IF(AND(I1763=38000,R1763&lt;=4.5,M1763&gt;8),'[1]Pricing Schedule'!$J$9,
IF(AND(I1763=38000,R1763&lt;=4.5,M1763&lt;=8),'[1]Pricing Schedule'!$J$36,
IF(AND(I1763=38000,R1763&gt;4.5,R1763&lt;=9,M1763&gt;8),'[1]Pricing Schedule'!$J$18,
IF(AND(I1763=38000,R1763&gt;4.5,R1763&lt;=9,M1763&lt;=8),'[1]Pricing Schedule'!$J$36,
IF(AND(I1763=38000,R1763&gt;9,R1763&lt;=12.8,M1763&gt;8),'[1]Pricing Schedule'!$J$27,
IF(AND(I1763=38000,R1763&gt;9,R1763&lt;=12.8,M1763&lt;=8),'[1]Pricing Schedule'!$J$36,
IF(AND(I1763=38000,R1763&gt;12.8,R1763&lt;=22.8),'[1]Pricing Schedule'!$J$36,
IF(AND(I1763=38000,R1763&gt;22.8,R1763&lt;=30.2),'[1]Pricing Schedule'!$J$45,
IF(AND(I1763=38000,R1763&gt;30.2,R1763&lt;=45.9),'[1]Pricing Schedule'!$J$54,
IF(AND(I1763=38000,R1763&gt;45.9,R1763&lt;=123.4),'[1]Pricing Schedule'!$J$97,
IF(AND(I1763=38000,R1763&gt;123.4,R1763&lt;=168.2,M1763&lt;=10),'[1]Pricing Schedule'!$J$105,
IF(AND(I1763=38000,R1763&gt;123.4,R1763&lt;=168.2,M1763&gt;10),'[1]Pricing Schedule'!$J$113,
IF(AND(I1763=38000,R1763&gt;168.2,R1763&lt;=336.4,M1763&lt;=10),('[1]Pricing Schedule'!$J$105),
IF(AND(I1763=38000,R1763&gt;168.2,R1763&lt;=336.4,M1763&gt;10),('[1]Pricing Schedule'!$J$113),
IF(AND(I1763=38000,R1763&gt;336.4,R1763&lt;=504.6,M1763&lt;=10),('[1]Pricing Schedule'!$J$105),
IF(AND(I1763=38000,R1763&gt;336.4,R1763&lt;=504.6,M1763&gt;10),('[1]Pricing Schedule'!$J$113),
IF(AND(I1763=38000,R1763&gt;504.6,R1763&lt;=672.8,M1763&lt;=10),('[1]Pricing Schedule'!$J$105),
IF(AND(I1763=38000,R1763&gt;504.6,R1763&lt;=672.8,M1763&gt;10),('[1]Pricing Schedule'!$J$113),
IF(AND(I1763=110000,R1763&lt;=12.8,M1763&gt;2),'[1]Pricing Schedule'!$J$63,
IF(AND(I1763=110000,R1763&lt;=12.8,M1763&lt;=2),'[1]Pricing Schedule'!$J$97,
IF(AND(I1763=110000,R1763&gt;12.8,R1763&lt;=22.8,M1763&gt;3),'[1]Pricing Schedule'!$J$72,
IF(AND(I1763=110000,R1763&gt;12.8,R1763&lt;=22.8,M1763&lt;=3),'[1]Pricing Schedule'!$J$97,
IF(AND(I1763=110000,R1763&gt;22.8,R1763&lt;=30.2),'[1]Pricing Schedule'!$J$81,
IF(AND(I1763=110000,R1763&gt;30.2,R1763&lt;=45.9),'[1]Pricing Schedule'!$J$90,
IF(AND(I1763=110000,R1763&gt;45.9,R1763&lt;=123.4),'[1]Pricing Schedule'!$J$97,
IF(AND(I1763=110000,R1763&gt;123.4,R1763&lt;=168.2,M1763&lt;=10),'[1]Pricing Schedule'!$J$105,
IF(AND(I1763=110000,R1763&gt;123.4,R1763&lt;=168.2,M1763&gt;10),'[1]Pricing Schedule'!$J$113,
IF(AND(I1763=110000,R1763&gt;168.2,R1763&lt;=336.2,M1763&lt;=10),('[1]Pricing Schedule'!$J$105),
IF(AND(I1763=110000,R1763&gt;168.2,R1763&lt;=336.2,M1763&gt;10),('[1]Pricing Schedule'!$J$113),
IF(AND(I1763=110000,R1763&gt;336.4,R1763&lt;=504.6,M1763&lt;=10),('[1]Pricing Schedule'!$J$105),
IF(AND(I1763=110000,R1763&gt;336.4,R1763&lt;=504.6,M1763&gt;10),('[1]Pricing Schedule'!$J$113),
IF(AND(I1763=110000,R1763&gt;504.6,R1763&lt;=672.8,M1763&lt;=10),('[1]Pricing Schedule'!$J$105),
IF(AND(I1763=110000,R1763&gt;504.6,R1763&lt;=672.8,M1763&gt;10),('[1]Pricing Schedule'!$J$113),
IF(AND(I1763=110000,R1763&gt;672.8,R1763&lt;=841,M1763&lt;=10),('[1]Pricing Schedule'!$J$105),
IF(AND(I1763=110000,R1763&gt;672.8,R1763&lt;=841,M1763&gt;10),('[1]Pricing Schedule'!$J$113),
IF(AND(I1763=110000,R1763&gt;1682,R1763&lt;=1850.2,M1763&lt;=10),('[1]Pricing Schedule'!$J$105),
IF(AND(I1763=110000,R1763&gt;1682,R1763&lt;=1850.2,M1763&gt;10),('[1]Pricing Schedule'!$J$113),
IF(AND(I1763=110000,R1763&gt;2018.4,R1763&lt;=2186.6,M1763&lt;=10),('[1]Pricing Schedule'!$J$105),
IF(AND(I1763=110000,R1763&gt;2018.4,R1763&lt;=2186.6,M1763&gt;10),('[1]Pricing Schedule'!$J$113),999999999)))))))))))))))))))))))))))))))))))))))</f>
        <v>4</v>
      </c>
      <c r="U1763" s="40">
        <f t="shared" si="168"/>
        <v>183192.85714285713</v>
      </c>
      <c r="V1763" s="41">
        <f t="shared" si="169"/>
        <v>5.4587281163488903</v>
      </c>
      <c r="Y1763" s="23">
        <v>38</v>
      </c>
      <c r="Z1763" s="23">
        <v>231</v>
      </c>
      <c r="AD1763" s="13"/>
      <c r="AE1763" s="13"/>
      <c r="AF1763" s="13"/>
      <c r="AR1763" s="35"/>
    </row>
    <row r="1764" spans="1:44">
      <c r="A1764" s="23">
        <v>1766</v>
      </c>
      <c r="B1764" s="23">
        <v>1766</v>
      </c>
      <c r="C1764" s="23" t="s">
        <v>2479</v>
      </c>
      <c r="D1764" s="23" t="s">
        <v>816</v>
      </c>
      <c r="E1764" s="23" t="s">
        <v>1124</v>
      </c>
      <c r="F1764" s="23" t="s">
        <v>1756</v>
      </c>
      <c r="G1764" s="23" t="s">
        <v>1757</v>
      </c>
      <c r="H1764" s="23" t="s">
        <v>133</v>
      </c>
      <c r="I1764" s="13">
        <v>110000</v>
      </c>
      <c r="L1764" s="24">
        <v>4.91</v>
      </c>
      <c r="M1764" s="37">
        <f t="shared" si="164"/>
        <v>5</v>
      </c>
      <c r="N1764" s="24">
        <v>0.77500000000000002</v>
      </c>
      <c r="O1764" s="13">
        <v>3</v>
      </c>
      <c r="P1764" s="36">
        <f t="shared" si="165"/>
        <v>0.77500000000000002</v>
      </c>
      <c r="Q1764" s="38">
        <f t="shared" si="166"/>
        <v>4.2</v>
      </c>
      <c r="R1764" s="37">
        <f t="shared" si="167"/>
        <v>4.2</v>
      </c>
      <c r="S1764" s="39">
        <f>IF(AND(I1764=38000,R1764&lt;=4.5,M1764&gt;8),'[1]Pricing Schedule'!$F$8+('[1]Pricing Schedule'!$F$9*M1764),
IF(AND(I1764=38000,R1764&lt;=4.5,M1764&lt;=8),'[1]Pricing Schedule'!$F$34+('[1]Pricing Schedule'!$F$36*M1764),
IF(AND(I1764=38000,R1764&gt;4.5,R1764&lt;=9,M1764&gt;8),'[1]Pricing Schedule'!$F$17+('[1]Pricing Schedule'!$F$18*M1764),
IF(AND(I1764=38000,R1764&gt;4.5,R1764&lt;=9,M1764&lt;=8),'[1]Pricing Schedule'!$F$34+('[1]Pricing Schedule'!$F$36*M1764),
IF(AND(I1764=38000,R1764&gt;9,R1764&lt;=12.8,M1764&gt;8),'[1]Pricing Schedule'!$F$26+('[1]Pricing Schedule'!$F$27*M1764),
IF(AND(I1764=38000,R1764&gt;9,R1764&lt;=12.8,M1764&lt;=8),'[1]Pricing Schedule'!$F$34+('[1]Pricing Schedule'!$F$36*M1764),
IF(AND(I1764=38000,R1764&gt;12.8,R1764&lt;=22.8),'[1]Pricing Schedule'!$F$34+('[1]Pricing Schedule'!$F$36*M1764),
IF(AND(I1764=38000,R1764&gt;22.8,R1764&lt;=30.2),'[1]Pricing Schedule'!$F$43+('[1]Pricing Schedule'!$F$45*M1764),
IF(AND(I1764=38000,R1764&gt;30.2,R1764&lt;=45.9),'[1]Pricing Schedule'!$F$52+('[1]Pricing Schedule'!$F$54*M1764),
IF(AND(I1764=38000,R1764&gt;45.9,R1764&lt;=123.4),'[1]Pricing Schedule'!$F$96+('[1]Pricing Schedule'!$F$97*M1764),
IF(AND(I1764=38000,R1764&gt;123.4,R1764&lt;=168.2,M1764&lt;=10),'[1]Pricing Schedule'!$F$103+('[1]Pricing Schedule'!$F$105*M1764),
IF(AND(I1764=38000,R1764&gt;123.4,R1764&lt;=168.2,M1764&gt;10),'[1]Pricing Schedule'!$F$111+('[1]Pricing Schedule'!$F$113*M1764),
IF(AND(I1764=38000,R1764&gt;157.4,R1764&lt;=336.4,M1764&lt;=10),('[1]Pricing Schedule'!$F$103+('[1]Pricing Schedule'!$F$105*M1764))*2,
IF(AND(I1764=38000,R1764&gt;157.4,R1764&lt;=336.4,M1764&gt;10),('[1]Pricing Schedule'!$F$111+('[1]Pricing Schedule'!$F$113*M1764))*2,
IF(AND(I1764=38000,R1764&gt;314.8,R1764&lt;=504.6,M1764&lt;=10),('[1]Pricing Schedule'!$F$103+('[1]Pricing Schedule'!$F$105*M1764))*3,
IF(AND(I1764=38000,R1764&gt;314.8,R1764&lt;=504.6,M1764&gt;10),('[1]Pricing Schedule'!$F$111+('[1]Pricing Schedule'!$F$113*M1764))*3,
IF(AND(I1764=38000,R1764&gt;472.2,R1764&lt;=672.8,M1764&lt;=10),('[1]Pricing Schedule'!$F$103+('[1]Pricing Schedule'!$F$105*M1764))*4,
IF(AND(I1764=38000,R1764&gt;472.2,R1764&lt;=672.8,M1764&gt;10),('[1]Pricing Schedule'!$F$111+('[1]Pricing Schedule'!$F$113*M1764))*4,
IF(AND(I1764=110000,R1764&lt;=12.8,M1764&gt;2),'[1]Pricing Schedule'!$F$62+('[1]Pricing Schedule'!$F$63*M1764),
IF(AND(I1764=110000,R1764&lt;=12.8,M1764&lt;=2),'[1]Pricing Schedule'!$F$96+('[1]Pricing Schedule'!$F$97*M1764),
IF(AND(I1764=110000,R1764&gt;12.8,R1764&lt;=22.8,M1764&gt;3),'[1]Pricing Schedule'!$F$71+('[1]Pricing Schedule'!$F$72*M1764),
IF(AND(I1764=110000,R1764&gt;12.8,R1764&lt;=22.8,M1764&lt;=3),'[1]Pricing Schedule'!$F$96+('[1]Pricing Schedule'!$F$97*M1764),
IF(AND(I1764=110000,R1764&gt;22.8,R1764&lt;=30.2),'[1]Pricing Schedule'!$F$80+('[1]Pricing Schedule'!$F$81*M1764),
IF(AND(I1764=110000,R1764&gt;30.2,R1764&lt;=45.9),'[1]Pricing Schedule'!$F$89+('[1]Pricing Schedule'!$F$90*M1764),
IF(AND(I1764=110000,R1764&gt;45.9,R1764&lt;=123.4),'[1]Pricing Schedule'!$F$96+('[1]Pricing Schedule'!$F$97*M1764),
IF(AND(I1764=110000,R1764&gt;123.4,R1764&lt;=168.2,M1764&lt;=10),'[1]Pricing Schedule'!$F$103+('[1]Pricing Schedule'!$F$105*M1764),
IF(AND(I1764=110000,R1764&gt;123.4,R1764&lt;=168.2,M1764&gt;10),'[1]Pricing Schedule'!$F$111+('[1]Pricing Schedule'!$F$113*M1764),
IF(AND(I1764=110000,R1764&gt;168.2,R1764&lt;=336.4,M1764&lt;=10),('[1]Pricing Schedule'!$F$103+('[1]Pricing Schedule'!$F$105*M1764))*2,
IF(AND(I1764=110000,R1764&gt;168.2,R1764&lt;=336.4,M1764&gt;10),('[1]Pricing Schedule'!$F$111+('[1]Pricing Schedule'!$F$113*M1764))*2,
IF(AND(I1764=110000,R1764&gt;336.4,R1764&lt;=504.6,M1764&lt;=10),('[1]Pricing Schedule'!$F$103+('[1]Pricing Schedule'!$F$105*M1764))*3,
IF(AND(I1764=110000,R1764&gt;336.4,R1764&lt;=504.6,M1764&gt;10),('[1]Pricing Schedule'!$F$111+('[1]Pricing Schedule'!$F$113*M1764))*3,
IF(AND(I1764=110000,R1764&gt;504.6,R1764&lt;=672.8,M1764&lt;=10),('[1]Pricing Schedule'!$F$103+('[1]Pricing Schedule'!$F$105*M1764))*4,
IF(AND(I1764=110000,R1764&gt;504.6,R1764&lt;=672.8,M1764&gt;10),('[1]Pricing Schedule'!$F$111+('[1]Pricing Schedule'!$F$113*M1764))*4,
IF(AND(I1764=110000,R1764&gt;672.8,R1764&lt;=841,M1764&lt;=10),('[1]Pricing Schedule'!$F$103+('[1]Pricing Schedule'!$F$105*M1764))*5,
IF(AND(I1764=110000,R1764&gt;672.8,R1764&lt;=841,M1764&gt;10),('[1]Pricing Schedule'!$F$111+('[1]Pricing Schedule'!$F$113*M1764))*5,
IF(AND(I1764=110000,R1764&gt;672.8,R1764&lt;=841,M1764&lt;=10),('[1]Pricing Schedule'!$F$103+('[1]Pricing Schedule'!$F$105*M1764))*5,
IF(AND(I1764=110000,R1764&gt;672.8,R1764&lt;=841,M1764&gt;10),('[1]Pricing Schedule'!$F$111+('[1]Pricing Schedule'!$F$113*M1764))*5,
IF(AND(I1764=110000,R1764&gt;1345.6,R1764&lt;=1513.8,M1764&lt;=10),('[1]Pricing Schedule'!$F$103+('[1]Pricing Schedule'!$F$105*M1764))*9,
IF(AND(I1764=110000,R1764&gt;1345.6,R1764&lt;=1513.8,M1764&gt;10),('[1]Pricing Schedule'!$F$111+('[1]Pricing Schedule'!$F$113*M1764))*9,
9999999999)))))))))))))))))))))))))))))))))))))))</f>
        <v>1679970</v>
      </c>
      <c r="T1764" s="21">
        <f>IF(AND(I1764=38000,R1764&lt;=4.5,M1764&gt;8),'[1]Pricing Schedule'!$J$9,
IF(AND(I1764=38000,R1764&lt;=4.5,M1764&lt;=8),'[1]Pricing Schedule'!$J$36,
IF(AND(I1764=38000,R1764&gt;4.5,R1764&lt;=9,M1764&gt;8),'[1]Pricing Schedule'!$J$18,
IF(AND(I1764=38000,R1764&gt;4.5,R1764&lt;=9,M1764&lt;=8),'[1]Pricing Schedule'!$J$36,
IF(AND(I1764=38000,R1764&gt;9,R1764&lt;=12.8,M1764&gt;8),'[1]Pricing Schedule'!$J$27,
IF(AND(I1764=38000,R1764&gt;9,R1764&lt;=12.8,M1764&lt;=8),'[1]Pricing Schedule'!$J$36,
IF(AND(I1764=38000,R1764&gt;12.8,R1764&lt;=22.8),'[1]Pricing Schedule'!$J$36,
IF(AND(I1764=38000,R1764&gt;22.8,R1764&lt;=30.2),'[1]Pricing Schedule'!$J$45,
IF(AND(I1764=38000,R1764&gt;30.2,R1764&lt;=45.9),'[1]Pricing Schedule'!$J$54,
IF(AND(I1764=38000,R1764&gt;45.9,R1764&lt;=123.4),'[1]Pricing Schedule'!$J$97,
IF(AND(I1764=38000,R1764&gt;123.4,R1764&lt;=168.2,M1764&lt;=10),'[1]Pricing Schedule'!$J$105,
IF(AND(I1764=38000,R1764&gt;123.4,R1764&lt;=168.2,M1764&gt;10),'[1]Pricing Schedule'!$J$113,
IF(AND(I1764=38000,R1764&gt;168.2,R1764&lt;=336.4,M1764&lt;=10),('[1]Pricing Schedule'!$J$105),
IF(AND(I1764=38000,R1764&gt;168.2,R1764&lt;=336.4,M1764&gt;10),('[1]Pricing Schedule'!$J$113),
IF(AND(I1764=38000,R1764&gt;336.4,R1764&lt;=504.6,M1764&lt;=10),('[1]Pricing Schedule'!$J$105),
IF(AND(I1764=38000,R1764&gt;336.4,R1764&lt;=504.6,M1764&gt;10),('[1]Pricing Schedule'!$J$113),
IF(AND(I1764=38000,R1764&gt;504.6,R1764&lt;=672.8,M1764&lt;=10),('[1]Pricing Schedule'!$J$105),
IF(AND(I1764=38000,R1764&gt;504.6,R1764&lt;=672.8,M1764&gt;10),('[1]Pricing Schedule'!$J$113),
IF(AND(I1764=110000,R1764&lt;=12.8,M1764&gt;2),'[1]Pricing Schedule'!$J$63,
IF(AND(I1764=110000,R1764&lt;=12.8,M1764&lt;=2),'[1]Pricing Schedule'!$J$97,
IF(AND(I1764=110000,R1764&gt;12.8,R1764&lt;=22.8,M1764&gt;3),'[1]Pricing Schedule'!$J$72,
IF(AND(I1764=110000,R1764&gt;12.8,R1764&lt;=22.8,M1764&lt;=3),'[1]Pricing Schedule'!$J$97,
IF(AND(I1764=110000,R1764&gt;22.8,R1764&lt;=30.2),'[1]Pricing Schedule'!$J$81,
IF(AND(I1764=110000,R1764&gt;30.2,R1764&lt;=45.9),'[1]Pricing Schedule'!$J$90,
IF(AND(I1764=110000,R1764&gt;45.9,R1764&lt;=123.4),'[1]Pricing Schedule'!$J$97,
IF(AND(I1764=110000,R1764&gt;123.4,R1764&lt;=168.2,M1764&lt;=10),'[1]Pricing Schedule'!$J$105,
IF(AND(I1764=110000,R1764&gt;123.4,R1764&lt;=168.2,M1764&gt;10),'[1]Pricing Schedule'!$J$113,
IF(AND(I1764=110000,R1764&gt;168.2,R1764&lt;=336.2,M1764&lt;=10),('[1]Pricing Schedule'!$J$105),
IF(AND(I1764=110000,R1764&gt;168.2,R1764&lt;=336.2,M1764&gt;10),('[1]Pricing Schedule'!$J$113),
IF(AND(I1764=110000,R1764&gt;336.4,R1764&lt;=504.6,M1764&lt;=10),('[1]Pricing Schedule'!$J$105),
IF(AND(I1764=110000,R1764&gt;336.4,R1764&lt;=504.6,M1764&gt;10),('[1]Pricing Schedule'!$J$113),
IF(AND(I1764=110000,R1764&gt;504.6,R1764&lt;=672.8,M1764&lt;=10),('[1]Pricing Schedule'!$J$105),
IF(AND(I1764=110000,R1764&gt;504.6,R1764&lt;=672.8,M1764&gt;10),('[1]Pricing Schedule'!$J$113),
IF(AND(I1764=110000,R1764&gt;672.8,R1764&lt;=841,M1764&lt;=10),('[1]Pricing Schedule'!$J$105),
IF(AND(I1764=110000,R1764&gt;672.8,R1764&lt;=841,M1764&gt;10),('[1]Pricing Schedule'!$J$113),
IF(AND(I1764=110000,R1764&gt;1682,R1764&lt;=1850.2,M1764&lt;=10),('[1]Pricing Schedule'!$J$105),
IF(AND(I1764=110000,R1764&gt;1682,R1764&lt;=1850.2,M1764&gt;10),('[1]Pricing Schedule'!$J$113),
IF(AND(I1764=110000,R1764&gt;2018.4,R1764&lt;=2186.6,M1764&lt;=10),('[1]Pricing Schedule'!$J$105),
IF(AND(I1764=110000,R1764&gt;2018.4,R1764&lt;=2186.6,M1764&gt;10),('[1]Pricing Schedule'!$J$113),999999999)))))))))))))))))))))))))))))))))))))))</f>
        <v>7</v>
      </c>
      <c r="U1764" s="40">
        <f t="shared" si="168"/>
        <v>399992.8571428571</v>
      </c>
      <c r="V1764" s="41">
        <f t="shared" si="169"/>
        <v>2.5000446436543511</v>
      </c>
      <c r="Y1764" s="23">
        <v>483</v>
      </c>
      <c r="Z1764" s="23">
        <v>168</v>
      </c>
      <c r="AD1764" s="13"/>
      <c r="AE1764" s="13"/>
      <c r="AF1764" s="13"/>
      <c r="AR1764" s="35"/>
    </row>
    <row r="1765" spans="1:44">
      <c r="A1765" s="23">
        <v>1767</v>
      </c>
      <c r="B1765" s="23">
        <v>1767</v>
      </c>
      <c r="C1765" s="23" t="s">
        <v>2480</v>
      </c>
      <c r="D1765" s="23" t="s">
        <v>816</v>
      </c>
      <c r="E1765" s="23" t="s">
        <v>1124</v>
      </c>
      <c r="F1765" s="23" t="s">
        <v>1756</v>
      </c>
      <c r="G1765" s="23" t="s">
        <v>1757</v>
      </c>
      <c r="H1765" s="23" t="s">
        <v>133</v>
      </c>
      <c r="I1765" s="13">
        <v>110000</v>
      </c>
      <c r="L1765" s="24">
        <v>6.5220000000000002</v>
      </c>
      <c r="M1765" s="37">
        <f t="shared" si="164"/>
        <v>7</v>
      </c>
      <c r="N1765" s="24">
        <v>1.577</v>
      </c>
      <c r="O1765" s="13">
        <v>3</v>
      </c>
      <c r="P1765" s="36">
        <f t="shared" si="165"/>
        <v>1.18275</v>
      </c>
      <c r="Q1765" s="38">
        <f t="shared" si="166"/>
        <v>4.2</v>
      </c>
      <c r="R1765" s="37">
        <f t="shared" si="167"/>
        <v>4.2</v>
      </c>
      <c r="S1765" s="39">
        <f>IF(AND(I1765=38000,R1765&lt;=4.5,M1765&gt;8),'[1]Pricing Schedule'!$F$8+('[1]Pricing Schedule'!$F$9*M1765),
IF(AND(I1765=38000,R1765&lt;=4.5,M1765&lt;=8),'[1]Pricing Schedule'!$F$34+('[1]Pricing Schedule'!$F$36*M1765),
IF(AND(I1765=38000,R1765&gt;4.5,R1765&lt;=9,M1765&gt;8),'[1]Pricing Schedule'!$F$17+('[1]Pricing Schedule'!$F$18*M1765),
IF(AND(I1765=38000,R1765&gt;4.5,R1765&lt;=9,M1765&lt;=8),'[1]Pricing Schedule'!$F$34+('[1]Pricing Schedule'!$F$36*M1765),
IF(AND(I1765=38000,R1765&gt;9,R1765&lt;=12.8,M1765&gt;8),'[1]Pricing Schedule'!$F$26+('[1]Pricing Schedule'!$F$27*M1765),
IF(AND(I1765=38000,R1765&gt;9,R1765&lt;=12.8,M1765&lt;=8),'[1]Pricing Schedule'!$F$34+('[1]Pricing Schedule'!$F$36*M1765),
IF(AND(I1765=38000,R1765&gt;12.8,R1765&lt;=22.8),'[1]Pricing Schedule'!$F$34+('[1]Pricing Schedule'!$F$36*M1765),
IF(AND(I1765=38000,R1765&gt;22.8,R1765&lt;=30.2),'[1]Pricing Schedule'!$F$43+('[1]Pricing Schedule'!$F$45*M1765),
IF(AND(I1765=38000,R1765&gt;30.2,R1765&lt;=45.9),'[1]Pricing Schedule'!$F$52+('[1]Pricing Schedule'!$F$54*M1765),
IF(AND(I1765=38000,R1765&gt;45.9,R1765&lt;=123.4),'[1]Pricing Schedule'!$F$96+('[1]Pricing Schedule'!$F$97*M1765),
IF(AND(I1765=38000,R1765&gt;123.4,R1765&lt;=168.2,M1765&lt;=10),'[1]Pricing Schedule'!$F$103+('[1]Pricing Schedule'!$F$105*M1765),
IF(AND(I1765=38000,R1765&gt;123.4,R1765&lt;=168.2,M1765&gt;10),'[1]Pricing Schedule'!$F$111+('[1]Pricing Schedule'!$F$113*M1765),
IF(AND(I1765=38000,R1765&gt;157.4,R1765&lt;=336.4,M1765&lt;=10),('[1]Pricing Schedule'!$F$103+('[1]Pricing Schedule'!$F$105*M1765))*2,
IF(AND(I1765=38000,R1765&gt;157.4,R1765&lt;=336.4,M1765&gt;10),('[1]Pricing Schedule'!$F$111+('[1]Pricing Schedule'!$F$113*M1765))*2,
IF(AND(I1765=38000,R1765&gt;314.8,R1765&lt;=504.6,M1765&lt;=10),('[1]Pricing Schedule'!$F$103+('[1]Pricing Schedule'!$F$105*M1765))*3,
IF(AND(I1765=38000,R1765&gt;314.8,R1765&lt;=504.6,M1765&gt;10),('[1]Pricing Schedule'!$F$111+('[1]Pricing Schedule'!$F$113*M1765))*3,
IF(AND(I1765=38000,R1765&gt;472.2,R1765&lt;=672.8,M1765&lt;=10),('[1]Pricing Schedule'!$F$103+('[1]Pricing Schedule'!$F$105*M1765))*4,
IF(AND(I1765=38000,R1765&gt;472.2,R1765&lt;=672.8,M1765&gt;10),('[1]Pricing Schedule'!$F$111+('[1]Pricing Schedule'!$F$113*M1765))*4,
IF(AND(I1765=110000,R1765&lt;=12.8,M1765&gt;2),'[1]Pricing Schedule'!$F$62+('[1]Pricing Schedule'!$F$63*M1765),
IF(AND(I1765=110000,R1765&lt;=12.8,M1765&lt;=2),'[1]Pricing Schedule'!$F$96+('[1]Pricing Schedule'!$F$97*M1765),
IF(AND(I1765=110000,R1765&gt;12.8,R1765&lt;=22.8,M1765&gt;3),'[1]Pricing Schedule'!$F$71+('[1]Pricing Schedule'!$F$72*M1765),
IF(AND(I1765=110000,R1765&gt;12.8,R1765&lt;=22.8,M1765&lt;=3),'[1]Pricing Schedule'!$F$96+('[1]Pricing Schedule'!$F$97*M1765),
IF(AND(I1765=110000,R1765&gt;22.8,R1765&lt;=30.2),'[1]Pricing Schedule'!$F$80+('[1]Pricing Schedule'!$F$81*M1765),
IF(AND(I1765=110000,R1765&gt;30.2,R1765&lt;=45.9),'[1]Pricing Schedule'!$F$89+('[1]Pricing Schedule'!$F$90*M1765),
IF(AND(I1765=110000,R1765&gt;45.9,R1765&lt;=123.4),'[1]Pricing Schedule'!$F$96+('[1]Pricing Schedule'!$F$97*M1765),
IF(AND(I1765=110000,R1765&gt;123.4,R1765&lt;=168.2,M1765&lt;=10),'[1]Pricing Schedule'!$F$103+('[1]Pricing Schedule'!$F$105*M1765),
IF(AND(I1765=110000,R1765&gt;123.4,R1765&lt;=168.2,M1765&gt;10),'[1]Pricing Schedule'!$F$111+('[1]Pricing Schedule'!$F$113*M1765),
IF(AND(I1765=110000,R1765&gt;168.2,R1765&lt;=336.4,M1765&lt;=10),('[1]Pricing Schedule'!$F$103+('[1]Pricing Schedule'!$F$105*M1765))*2,
IF(AND(I1765=110000,R1765&gt;168.2,R1765&lt;=336.4,M1765&gt;10),('[1]Pricing Schedule'!$F$111+('[1]Pricing Schedule'!$F$113*M1765))*2,
IF(AND(I1765=110000,R1765&gt;336.4,R1765&lt;=504.6,M1765&lt;=10),('[1]Pricing Schedule'!$F$103+('[1]Pricing Schedule'!$F$105*M1765))*3,
IF(AND(I1765=110000,R1765&gt;336.4,R1765&lt;=504.6,M1765&gt;10),('[1]Pricing Schedule'!$F$111+('[1]Pricing Schedule'!$F$113*M1765))*3,
IF(AND(I1765=110000,R1765&gt;504.6,R1765&lt;=672.8,M1765&lt;=10),('[1]Pricing Schedule'!$F$103+('[1]Pricing Schedule'!$F$105*M1765))*4,
IF(AND(I1765=110000,R1765&gt;504.6,R1765&lt;=672.8,M1765&gt;10),('[1]Pricing Schedule'!$F$111+('[1]Pricing Schedule'!$F$113*M1765))*4,
IF(AND(I1765=110000,R1765&gt;672.8,R1765&lt;=841,M1765&lt;=10),('[1]Pricing Schedule'!$F$103+('[1]Pricing Schedule'!$F$105*M1765))*5,
IF(AND(I1765=110000,R1765&gt;672.8,R1765&lt;=841,M1765&gt;10),('[1]Pricing Schedule'!$F$111+('[1]Pricing Schedule'!$F$113*M1765))*5,
IF(AND(I1765=110000,R1765&gt;672.8,R1765&lt;=841,M1765&lt;=10),('[1]Pricing Schedule'!$F$103+('[1]Pricing Schedule'!$F$105*M1765))*5,
IF(AND(I1765=110000,R1765&gt;672.8,R1765&lt;=841,M1765&gt;10),('[1]Pricing Schedule'!$F$111+('[1]Pricing Schedule'!$F$113*M1765))*5,
IF(AND(I1765=110000,R1765&gt;1345.6,R1765&lt;=1513.8,M1765&lt;=10),('[1]Pricing Schedule'!$F$103+('[1]Pricing Schedule'!$F$105*M1765))*9,
IF(AND(I1765=110000,R1765&gt;1345.6,R1765&lt;=1513.8,M1765&gt;10),('[1]Pricing Schedule'!$F$111+('[1]Pricing Schedule'!$F$113*M1765))*9,
9999999999)))))))))))))))))))))))))))))))))))))))</f>
        <v>1785370</v>
      </c>
      <c r="T1765" s="21">
        <f>IF(AND(I1765=38000,R1765&lt;=4.5,M1765&gt;8),'[1]Pricing Schedule'!$J$9,
IF(AND(I1765=38000,R1765&lt;=4.5,M1765&lt;=8),'[1]Pricing Schedule'!$J$36,
IF(AND(I1765=38000,R1765&gt;4.5,R1765&lt;=9,M1765&gt;8),'[1]Pricing Schedule'!$J$18,
IF(AND(I1765=38000,R1765&gt;4.5,R1765&lt;=9,M1765&lt;=8),'[1]Pricing Schedule'!$J$36,
IF(AND(I1765=38000,R1765&gt;9,R1765&lt;=12.8,M1765&gt;8),'[1]Pricing Schedule'!$J$27,
IF(AND(I1765=38000,R1765&gt;9,R1765&lt;=12.8,M1765&lt;=8),'[1]Pricing Schedule'!$J$36,
IF(AND(I1765=38000,R1765&gt;12.8,R1765&lt;=22.8),'[1]Pricing Schedule'!$J$36,
IF(AND(I1765=38000,R1765&gt;22.8,R1765&lt;=30.2),'[1]Pricing Schedule'!$J$45,
IF(AND(I1765=38000,R1765&gt;30.2,R1765&lt;=45.9),'[1]Pricing Schedule'!$J$54,
IF(AND(I1765=38000,R1765&gt;45.9,R1765&lt;=123.4),'[1]Pricing Schedule'!$J$97,
IF(AND(I1765=38000,R1765&gt;123.4,R1765&lt;=168.2,M1765&lt;=10),'[1]Pricing Schedule'!$J$105,
IF(AND(I1765=38000,R1765&gt;123.4,R1765&lt;=168.2,M1765&gt;10),'[1]Pricing Schedule'!$J$113,
IF(AND(I1765=38000,R1765&gt;168.2,R1765&lt;=336.4,M1765&lt;=10),('[1]Pricing Schedule'!$J$105),
IF(AND(I1765=38000,R1765&gt;168.2,R1765&lt;=336.4,M1765&gt;10),('[1]Pricing Schedule'!$J$113),
IF(AND(I1765=38000,R1765&gt;336.4,R1765&lt;=504.6,M1765&lt;=10),('[1]Pricing Schedule'!$J$105),
IF(AND(I1765=38000,R1765&gt;336.4,R1765&lt;=504.6,M1765&gt;10),('[1]Pricing Schedule'!$J$113),
IF(AND(I1765=38000,R1765&gt;504.6,R1765&lt;=672.8,M1765&lt;=10),('[1]Pricing Schedule'!$J$105),
IF(AND(I1765=38000,R1765&gt;504.6,R1765&lt;=672.8,M1765&gt;10),('[1]Pricing Schedule'!$J$113),
IF(AND(I1765=110000,R1765&lt;=12.8,M1765&gt;2),'[1]Pricing Schedule'!$J$63,
IF(AND(I1765=110000,R1765&lt;=12.8,M1765&lt;=2),'[1]Pricing Schedule'!$J$97,
IF(AND(I1765=110000,R1765&gt;12.8,R1765&lt;=22.8,M1765&gt;3),'[1]Pricing Schedule'!$J$72,
IF(AND(I1765=110000,R1765&gt;12.8,R1765&lt;=22.8,M1765&lt;=3),'[1]Pricing Schedule'!$J$97,
IF(AND(I1765=110000,R1765&gt;22.8,R1765&lt;=30.2),'[1]Pricing Schedule'!$J$81,
IF(AND(I1765=110000,R1765&gt;30.2,R1765&lt;=45.9),'[1]Pricing Schedule'!$J$90,
IF(AND(I1765=110000,R1765&gt;45.9,R1765&lt;=123.4),'[1]Pricing Schedule'!$J$97,
IF(AND(I1765=110000,R1765&gt;123.4,R1765&lt;=168.2,M1765&lt;=10),'[1]Pricing Schedule'!$J$105,
IF(AND(I1765=110000,R1765&gt;123.4,R1765&lt;=168.2,M1765&gt;10),'[1]Pricing Schedule'!$J$113,
IF(AND(I1765=110000,R1765&gt;168.2,R1765&lt;=336.2,M1765&lt;=10),('[1]Pricing Schedule'!$J$105),
IF(AND(I1765=110000,R1765&gt;168.2,R1765&lt;=336.2,M1765&gt;10),('[1]Pricing Schedule'!$J$113),
IF(AND(I1765=110000,R1765&gt;336.4,R1765&lt;=504.6,M1765&lt;=10),('[1]Pricing Schedule'!$J$105),
IF(AND(I1765=110000,R1765&gt;336.4,R1765&lt;=504.6,M1765&gt;10),('[1]Pricing Schedule'!$J$113),
IF(AND(I1765=110000,R1765&gt;504.6,R1765&lt;=672.8,M1765&lt;=10),('[1]Pricing Schedule'!$J$105),
IF(AND(I1765=110000,R1765&gt;504.6,R1765&lt;=672.8,M1765&gt;10),('[1]Pricing Schedule'!$J$113),
IF(AND(I1765=110000,R1765&gt;672.8,R1765&lt;=841,M1765&lt;=10),('[1]Pricing Schedule'!$J$105),
IF(AND(I1765=110000,R1765&gt;672.8,R1765&lt;=841,M1765&gt;10),('[1]Pricing Schedule'!$J$113),
IF(AND(I1765=110000,R1765&gt;1682,R1765&lt;=1850.2,M1765&lt;=10),('[1]Pricing Schedule'!$J$105),
IF(AND(I1765=110000,R1765&gt;1682,R1765&lt;=1850.2,M1765&gt;10),('[1]Pricing Schedule'!$J$113),
IF(AND(I1765=110000,R1765&gt;2018.4,R1765&lt;=2186.6,M1765&lt;=10),('[1]Pricing Schedule'!$J$105),
IF(AND(I1765=110000,R1765&gt;2018.4,R1765&lt;=2186.6,M1765&gt;10),('[1]Pricing Schedule'!$J$113),999999999)))))))))))))))))))))))))))))))))))))))</f>
        <v>7</v>
      </c>
      <c r="U1765" s="40">
        <f t="shared" si="168"/>
        <v>425088.09523809521</v>
      </c>
      <c r="V1765" s="41">
        <f t="shared" si="169"/>
        <v>2.3524535530450272</v>
      </c>
      <c r="Y1765" s="23">
        <v>151</v>
      </c>
      <c r="Z1765" s="23">
        <v>168</v>
      </c>
      <c r="AD1765" s="13"/>
      <c r="AE1765" s="13"/>
      <c r="AF1765" s="13"/>
      <c r="AR1765" s="35"/>
    </row>
    <row r="1766" spans="1:44">
      <c r="A1766" s="23">
        <v>1768</v>
      </c>
      <c r="B1766" s="23">
        <v>1768</v>
      </c>
      <c r="C1766" s="23" t="s">
        <v>2481</v>
      </c>
      <c r="D1766" s="23" t="s">
        <v>816</v>
      </c>
      <c r="E1766" s="23" t="s">
        <v>1124</v>
      </c>
      <c r="F1766" s="23" t="s">
        <v>2266</v>
      </c>
      <c r="G1766" s="23" t="s">
        <v>2267</v>
      </c>
      <c r="H1766" s="23" t="s">
        <v>133</v>
      </c>
      <c r="I1766" s="13">
        <v>110000</v>
      </c>
      <c r="L1766" s="24">
        <v>4.5469999999999997</v>
      </c>
      <c r="M1766" s="37">
        <f t="shared" si="164"/>
        <v>5</v>
      </c>
      <c r="N1766" s="24">
        <v>1.792</v>
      </c>
      <c r="O1766" s="13">
        <v>3</v>
      </c>
      <c r="P1766" s="36">
        <f t="shared" si="165"/>
        <v>1.3440000000000001</v>
      </c>
      <c r="Q1766" s="38">
        <f t="shared" si="166"/>
        <v>8.4</v>
      </c>
      <c r="R1766" s="37">
        <f t="shared" si="167"/>
        <v>8.4</v>
      </c>
      <c r="S1766" s="39">
        <f>IF(AND(I1766=38000,R1766&lt;=4.5,M1766&gt;8),'[1]Pricing Schedule'!$F$8+('[1]Pricing Schedule'!$F$9*M1766),
IF(AND(I1766=38000,R1766&lt;=4.5,M1766&lt;=8),'[1]Pricing Schedule'!$F$34+('[1]Pricing Schedule'!$F$36*M1766),
IF(AND(I1766=38000,R1766&gt;4.5,R1766&lt;=9,M1766&gt;8),'[1]Pricing Schedule'!$F$17+('[1]Pricing Schedule'!$F$18*M1766),
IF(AND(I1766=38000,R1766&gt;4.5,R1766&lt;=9,M1766&lt;=8),'[1]Pricing Schedule'!$F$34+('[1]Pricing Schedule'!$F$36*M1766),
IF(AND(I1766=38000,R1766&gt;9,R1766&lt;=12.8,M1766&gt;8),'[1]Pricing Schedule'!$F$26+('[1]Pricing Schedule'!$F$27*M1766),
IF(AND(I1766=38000,R1766&gt;9,R1766&lt;=12.8,M1766&lt;=8),'[1]Pricing Schedule'!$F$34+('[1]Pricing Schedule'!$F$36*M1766),
IF(AND(I1766=38000,R1766&gt;12.8,R1766&lt;=22.8),'[1]Pricing Schedule'!$F$34+('[1]Pricing Schedule'!$F$36*M1766),
IF(AND(I1766=38000,R1766&gt;22.8,R1766&lt;=30.2),'[1]Pricing Schedule'!$F$43+('[1]Pricing Schedule'!$F$45*M1766),
IF(AND(I1766=38000,R1766&gt;30.2,R1766&lt;=45.9),'[1]Pricing Schedule'!$F$52+('[1]Pricing Schedule'!$F$54*M1766),
IF(AND(I1766=38000,R1766&gt;45.9,R1766&lt;=123.4),'[1]Pricing Schedule'!$F$96+('[1]Pricing Schedule'!$F$97*M1766),
IF(AND(I1766=38000,R1766&gt;123.4,R1766&lt;=168.2,M1766&lt;=10),'[1]Pricing Schedule'!$F$103+('[1]Pricing Schedule'!$F$105*M1766),
IF(AND(I1766=38000,R1766&gt;123.4,R1766&lt;=168.2,M1766&gt;10),'[1]Pricing Schedule'!$F$111+('[1]Pricing Schedule'!$F$113*M1766),
IF(AND(I1766=38000,R1766&gt;157.4,R1766&lt;=336.4,M1766&lt;=10),('[1]Pricing Schedule'!$F$103+('[1]Pricing Schedule'!$F$105*M1766))*2,
IF(AND(I1766=38000,R1766&gt;157.4,R1766&lt;=336.4,M1766&gt;10),('[1]Pricing Schedule'!$F$111+('[1]Pricing Schedule'!$F$113*M1766))*2,
IF(AND(I1766=38000,R1766&gt;314.8,R1766&lt;=504.6,M1766&lt;=10),('[1]Pricing Schedule'!$F$103+('[1]Pricing Schedule'!$F$105*M1766))*3,
IF(AND(I1766=38000,R1766&gt;314.8,R1766&lt;=504.6,M1766&gt;10),('[1]Pricing Schedule'!$F$111+('[1]Pricing Schedule'!$F$113*M1766))*3,
IF(AND(I1766=38000,R1766&gt;472.2,R1766&lt;=672.8,M1766&lt;=10),('[1]Pricing Schedule'!$F$103+('[1]Pricing Schedule'!$F$105*M1766))*4,
IF(AND(I1766=38000,R1766&gt;472.2,R1766&lt;=672.8,M1766&gt;10),('[1]Pricing Schedule'!$F$111+('[1]Pricing Schedule'!$F$113*M1766))*4,
IF(AND(I1766=110000,R1766&lt;=12.8,M1766&gt;2),'[1]Pricing Schedule'!$F$62+('[1]Pricing Schedule'!$F$63*M1766),
IF(AND(I1766=110000,R1766&lt;=12.8,M1766&lt;=2),'[1]Pricing Schedule'!$F$96+('[1]Pricing Schedule'!$F$97*M1766),
IF(AND(I1766=110000,R1766&gt;12.8,R1766&lt;=22.8,M1766&gt;3),'[1]Pricing Schedule'!$F$71+('[1]Pricing Schedule'!$F$72*M1766),
IF(AND(I1766=110000,R1766&gt;12.8,R1766&lt;=22.8,M1766&lt;=3),'[1]Pricing Schedule'!$F$96+('[1]Pricing Schedule'!$F$97*M1766),
IF(AND(I1766=110000,R1766&gt;22.8,R1766&lt;=30.2),'[1]Pricing Schedule'!$F$80+('[1]Pricing Schedule'!$F$81*M1766),
IF(AND(I1766=110000,R1766&gt;30.2,R1766&lt;=45.9),'[1]Pricing Schedule'!$F$89+('[1]Pricing Schedule'!$F$90*M1766),
IF(AND(I1766=110000,R1766&gt;45.9,R1766&lt;=123.4),'[1]Pricing Schedule'!$F$96+('[1]Pricing Schedule'!$F$97*M1766),
IF(AND(I1766=110000,R1766&gt;123.4,R1766&lt;=168.2,M1766&lt;=10),'[1]Pricing Schedule'!$F$103+('[1]Pricing Schedule'!$F$105*M1766),
IF(AND(I1766=110000,R1766&gt;123.4,R1766&lt;=168.2,M1766&gt;10),'[1]Pricing Schedule'!$F$111+('[1]Pricing Schedule'!$F$113*M1766),
IF(AND(I1766=110000,R1766&gt;168.2,R1766&lt;=336.4,M1766&lt;=10),('[1]Pricing Schedule'!$F$103+('[1]Pricing Schedule'!$F$105*M1766))*2,
IF(AND(I1766=110000,R1766&gt;168.2,R1766&lt;=336.4,M1766&gt;10),('[1]Pricing Schedule'!$F$111+('[1]Pricing Schedule'!$F$113*M1766))*2,
IF(AND(I1766=110000,R1766&gt;336.4,R1766&lt;=504.6,M1766&lt;=10),('[1]Pricing Schedule'!$F$103+('[1]Pricing Schedule'!$F$105*M1766))*3,
IF(AND(I1766=110000,R1766&gt;336.4,R1766&lt;=504.6,M1766&gt;10),('[1]Pricing Schedule'!$F$111+('[1]Pricing Schedule'!$F$113*M1766))*3,
IF(AND(I1766=110000,R1766&gt;504.6,R1766&lt;=672.8,M1766&lt;=10),('[1]Pricing Schedule'!$F$103+('[1]Pricing Schedule'!$F$105*M1766))*4,
IF(AND(I1766=110000,R1766&gt;504.6,R1766&lt;=672.8,M1766&gt;10),('[1]Pricing Schedule'!$F$111+('[1]Pricing Schedule'!$F$113*M1766))*4,
IF(AND(I1766=110000,R1766&gt;672.8,R1766&lt;=841,M1766&lt;=10),('[1]Pricing Schedule'!$F$103+('[1]Pricing Schedule'!$F$105*M1766))*5,
IF(AND(I1766=110000,R1766&gt;672.8,R1766&lt;=841,M1766&gt;10),('[1]Pricing Schedule'!$F$111+('[1]Pricing Schedule'!$F$113*M1766))*5,
IF(AND(I1766=110000,R1766&gt;672.8,R1766&lt;=841,M1766&lt;=10),('[1]Pricing Schedule'!$F$103+('[1]Pricing Schedule'!$F$105*M1766))*5,
IF(AND(I1766=110000,R1766&gt;672.8,R1766&lt;=841,M1766&gt;10),('[1]Pricing Schedule'!$F$111+('[1]Pricing Schedule'!$F$113*M1766))*5,
IF(AND(I1766=110000,R1766&gt;1345.6,R1766&lt;=1513.8,M1766&lt;=10),('[1]Pricing Schedule'!$F$103+('[1]Pricing Schedule'!$F$105*M1766))*9,
IF(AND(I1766=110000,R1766&gt;1345.6,R1766&lt;=1513.8,M1766&gt;10),('[1]Pricing Schedule'!$F$111+('[1]Pricing Schedule'!$F$113*M1766))*9,
9999999999)))))))))))))))))))))))))))))))))))))))</f>
        <v>1679970</v>
      </c>
      <c r="T1766" s="21">
        <f>IF(AND(I1766=38000,R1766&lt;=4.5,M1766&gt;8),'[1]Pricing Schedule'!$J$9,
IF(AND(I1766=38000,R1766&lt;=4.5,M1766&lt;=8),'[1]Pricing Schedule'!$J$36,
IF(AND(I1766=38000,R1766&gt;4.5,R1766&lt;=9,M1766&gt;8),'[1]Pricing Schedule'!$J$18,
IF(AND(I1766=38000,R1766&gt;4.5,R1766&lt;=9,M1766&lt;=8),'[1]Pricing Schedule'!$J$36,
IF(AND(I1766=38000,R1766&gt;9,R1766&lt;=12.8,M1766&gt;8),'[1]Pricing Schedule'!$J$27,
IF(AND(I1766=38000,R1766&gt;9,R1766&lt;=12.8,M1766&lt;=8),'[1]Pricing Schedule'!$J$36,
IF(AND(I1766=38000,R1766&gt;12.8,R1766&lt;=22.8),'[1]Pricing Schedule'!$J$36,
IF(AND(I1766=38000,R1766&gt;22.8,R1766&lt;=30.2),'[1]Pricing Schedule'!$J$45,
IF(AND(I1766=38000,R1766&gt;30.2,R1766&lt;=45.9),'[1]Pricing Schedule'!$J$54,
IF(AND(I1766=38000,R1766&gt;45.9,R1766&lt;=123.4),'[1]Pricing Schedule'!$J$97,
IF(AND(I1766=38000,R1766&gt;123.4,R1766&lt;=168.2,M1766&lt;=10),'[1]Pricing Schedule'!$J$105,
IF(AND(I1766=38000,R1766&gt;123.4,R1766&lt;=168.2,M1766&gt;10),'[1]Pricing Schedule'!$J$113,
IF(AND(I1766=38000,R1766&gt;168.2,R1766&lt;=336.4,M1766&lt;=10),('[1]Pricing Schedule'!$J$105),
IF(AND(I1766=38000,R1766&gt;168.2,R1766&lt;=336.4,M1766&gt;10),('[1]Pricing Schedule'!$J$113),
IF(AND(I1766=38000,R1766&gt;336.4,R1766&lt;=504.6,M1766&lt;=10),('[1]Pricing Schedule'!$J$105),
IF(AND(I1766=38000,R1766&gt;336.4,R1766&lt;=504.6,M1766&gt;10),('[1]Pricing Schedule'!$J$113),
IF(AND(I1766=38000,R1766&gt;504.6,R1766&lt;=672.8,M1766&lt;=10),('[1]Pricing Schedule'!$J$105),
IF(AND(I1766=38000,R1766&gt;504.6,R1766&lt;=672.8,M1766&gt;10),('[1]Pricing Schedule'!$J$113),
IF(AND(I1766=110000,R1766&lt;=12.8,M1766&gt;2),'[1]Pricing Schedule'!$J$63,
IF(AND(I1766=110000,R1766&lt;=12.8,M1766&lt;=2),'[1]Pricing Schedule'!$J$97,
IF(AND(I1766=110000,R1766&gt;12.8,R1766&lt;=22.8,M1766&gt;3),'[1]Pricing Schedule'!$J$72,
IF(AND(I1766=110000,R1766&gt;12.8,R1766&lt;=22.8,M1766&lt;=3),'[1]Pricing Schedule'!$J$97,
IF(AND(I1766=110000,R1766&gt;22.8,R1766&lt;=30.2),'[1]Pricing Schedule'!$J$81,
IF(AND(I1766=110000,R1766&gt;30.2,R1766&lt;=45.9),'[1]Pricing Schedule'!$J$90,
IF(AND(I1766=110000,R1766&gt;45.9,R1766&lt;=123.4),'[1]Pricing Schedule'!$J$97,
IF(AND(I1766=110000,R1766&gt;123.4,R1766&lt;=168.2,M1766&lt;=10),'[1]Pricing Schedule'!$J$105,
IF(AND(I1766=110000,R1766&gt;123.4,R1766&lt;=168.2,M1766&gt;10),'[1]Pricing Schedule'!$J$113,
IF(AND(I1766=110000,R1766&gt;168.2,R1766&lt;=336.2,M1766&lt;=10),('[1]Pricing Schedule'!$J$105),
IF(AND(I1766=110000,R1766&gt;168.2,R1766&lt;=336.2,M1766&gt;10),('[1]Pricing Schedule'!$J$113),
IF(AND(I1766=110000,R1766&gt;336.4,R1766&lt;=504.6,M1766&lt;=10),('[1]Pricing Schedule'!$J$105),
IF(AND(I1766=110000,R1766&gt;336.4,R1766&lt;=504.6,M1766&gt;10),('[1]Pricing Schedule'!$J$113),
IF(AND(I1766=110000,R1766&gt;504.6,R1766&lt;=672.8,M1766&lt;=10),('[1]Pricing Schedule'!$J$105),
IF(AND(I1766=110000,R1766&gt;504.6,R1766&lt;=672.8,M1766&gt;10),('[1]Pricing Schedule'!$J$113),
IF(AND(I1766=110000,R1766&gt;672.8,R1766&lt;=841,M1766&lt;=10),('[1]Pricing Schedule'!$J$105),
IF(AND(I1766=110000,R1766&gt;672.8,R1766&lt;=841,M1766&gt;10),('[1]Pricing Schedule'!$J$113),
IF(AND(I1766=110000,R1766&gt;1682,R1766&lt;=1850.2,M1766&lt;=10),('[1]Pricing Schedule'!$J$105),
IF(AND(I1766=110000,R1766&gt;1682,R1766&lt;=1850.2,M1766&gt;10),('[1]Pricing Schedule'!$J$113),
IF(AND(I1766=110000,R1766&gt;2018.4,R1766&lt;=2186.6,M1766&lt;=10),('[1]Pricing Schedule'!$J$105),
IF(AND(I1766=110000,R1766&gt;2018.4,R1766&lt;=2186.6,M1766&gt;10),('[1]Pricing Schedule'!$J$113),999999999)))))))))))))))))))))))))))))))))))))))</f>
        <v>7</v>
      </c>
      <c r="U1766" s="40">
        <f t="shared" si="168"/>
        <v>199996.42857142855</v>
      </c>
      <c r="V1766" s="41">
        <f t="shared" si="169"/>
        <v>5.0000892873087022</v>
      </c>
      <c r="Y1766" s="23">
        <v>69</v>
      </c>
      <c r="Z1766" s="23">
        <v>59</v>
      </c>
      <c r="AD1766" s="13"/>
      <c r="AE1766" s="13"/>
      <c r="AF1766" s="13"/>
      <c r="AR1766" s="35"/>
    </row>
    <row r="1767" spans="1:44">
      <c r="A1767" s="23">
        <v>1769</v>
      </c>
      <c r="B1767" s="23">
        <v>1769</v>
      </c>
      <c r="C1767" s="23" t="s">
        <v>2482</v>
      </c>
      <c r="D1767" s="23" t="s">
        <v>1745</v>
      </c>
      <c r="E1767" s="23" t="s">
        <v>1103</v>
      </c>
      <c r="F1767" s="23" t="s">
        <v>1632</v>
      </c>
      <c r="G1767" s="23" t="s">
        <v>1633</v>
      </c>
      <c r="H1767" s="23" t="s">
        <v>133</v>
      </c>
      <c r="I1767" s="13">
        <v>110000</v>
      </c>
      <c r="J1767" s="13">
        <v>110000</v>
      </c>
      <c r="K1767" s="13">
        <v>38000</v>
      </c>
      <c r="L1767" s="24">
        <v>9.6669999999999998</v>
      </c>
      <c r="M1767" s="37">
        <f t="shared" si="164"/>
        <v>10</v>
      </c>
      <c r="N1767" s="24">
        <v>0.66200000000000003</v>
      </c>
      <c r="O1767" s="13">
        <v>3</v>
      </c>
      <c r="P1767" s="36">
        <f t="shared" si="165"/>
        <v>0.66200000000000003</v>
      </c>
      <c r="Q1767" s="38">
        <f t="shared" si="166"/>
        <v>4.2</v>
      </c>
      <c r="R1767" s="37">
        <f t="shared" si="167"/>
        <v>4.2</v>
      </c>
      <c r="S1767" s="39">
        <f>IF(AND(I1767=38000,R1767&lt;=4.5,M1767&gt;8),'[1]Pricing Schedule'!$F$8+('[1]Pricing Schedule'!$F$9*M1767),
IF(AND(I1767=38000,R1767&lt;=4.5,M1767&lt;=8),'[1]Pricing Schedule'!$F$34+('[1]Pricing Schedule'!$F$36*M1767),
IF(AND(I1767=38000,R1767&gt;4.5,R1767&lt;=9,M1767&gt;8),'[1]Pricing Schedule'!$F$17+('[1]Pricing Schedule'!$F$18*M1767),
IF(AND(I1767=38000,R1767&gt;4.5,R1767&lt;=9,M1767&lt;=8),'[1]Pricing Schedule'!$F$34+('[1]Pricing Schedule'!$F$36*M1767),
IF(AND(I1767=38000,R1767&gt;9,R1767&lt;=12.8,M1767&gt;8),'[1]Pricing Schedule'!$F$26+('[1]Pricing Schedule'!$F$27*M1767),
IF(AND(I1767=38000,R1767&gt;9,R1767&lt;=12.8,M1767&lt;=8),'[1]Pricing Schedule'!$F$34+('[1]Pricing Schedule'!$F$36*M1767),
IF(AND(I1767=38000,R1767&gt;12.8,R1767&lt;=22.8),'[1]Pricing Schedule'!$F$34+('[1]Pricing Schedule'!$F$36*M1767),
IF(AND(I1767=38000,R1767&gt;22.8,R1767&lt;=30.2),'[1]Pricing Schedule'!$F$43+('[1]Pricing Schedule'!$F$45*M1767),
IF(AND(I1767=38000,R1767&gt;30.2,R1767&lt;=45.9),'[1]Pricing Schedule'!$F$52+('[1]Pricing Schedule'!$F$54*M1767),
IF(AND(I1767=38000,R1767&gt;45.9,R1767&lt;=123.4),'[1]Pricing Schedule'!$F$96+('[1]Pricing Schedule'!$F$97*M1767),
IF(AND(I1767=38000,R1767&gt;123.4,R1767&lt;=168.2,M1767&lt;=10),'[1]Pricing Schedule'!$F$103+('[1]Pricing Schedule'!$F$105*M1767),
IF(AND(I1767=38000,R1767&gt;123.4,R1767&lt;=168.2,M1767&gt;10),'[1]Pricing Schedule'!$F$111+('[1]Pricing Schedule'!$F$113*M1767),
IF(AND(I1767=38000,R1767&gt;157.4,R1767&lt;=336.4,M1767&lt;=10),('[1]Pricing Schedule'!$F$103+('[1]Pricing Schedule'!$F$105*M1767))*2,
IF(AND(I1767=38000,R1767&gt;157.4,R1767&lt;=336.4,M1767&gt;10),('[1]Pricing Schedule'!$F$111+('[1]Pricing Schedule'!$F$113*M1767))*2,
IF(AND(I1767=38000,R1767&gt;314.8,R1767&lt;=504.6,M1767&lt;=10),('[1]Pricing Schedule'!$F$103+('[1]Pricing Schedule'!$F$105*M1767))*3,
IF(AND(I1767=38000,R1767&gt;314.8,R1767&lt;=504.6,M1767&gt;10),('[1]Pricing Schedule'!$F$111+('[1]Pricing Schedule'!$F$113*M1767))*3,
IF(AND(I1767=38000,R1767&gt;472.2,R1767&lt;=672.8,M1767&lt;=10),('[1]Pricing Schedule'!$F$103+('[1]Pricing Schedule'!$F$105*M1767))*4,
IF(AND(I1767=38000,R1767&gt;472.2,R1767&lt;=672.8,M1767&gt;10),('[1]Pricing Schedule'!$F$111+('[1]Pricing Schedule'!$F$113*M1767))*4,
IF(AND(I1767=110000,R1767&lt;=12.8,M1767&gt;2),'[1]Pricing Schedule'!$F$62+('[1]Pricing Schedule'!$F$63*M1767),
IF(AND(I1767=110000,R1767&lt;=12.8,M1767&lt;=2),'[1]Pricing Schedule'!$F$96+('[1]Pricing Schedule'!$F$97*M1767),
IF(AND(I1767=110000,R1767&gt;12.8,R1767&lt;=22.8,M1767&gt;3),'[1]Pricing Schedule'!$F$71+('[1]Pricing Schedule'!$F$72*M1767),
IF(AND(I1767=110000,R1767&gt;12.8,R1767&lt;=22.8,M1767&lt;=3),'[1]Pricing Schedule'!$F$96+('[1]Pricing Schedule'!$F$97*M1767),
IF(AND(I1767=110000,R1767&gt;22.8,R1767&lt;=30.2),'[1]Pricing Schedule'!$F$80+('[1]Pricing Schedule'!$F$81*M1767),
IF(AND(I1767=110000,R1767&gt;30.2,R1767&lt;=45.9),'[1]Pricing Schedule'!$F$89+('[1]Pricing Schedule'!$F$90*M1767),
IF(AND(I1767=110000,R1767&gt;45.9,R1767&lt;=123.4),'[1]Pricing Schedule'!$F$96+('[1]Pricing Schedule'!$F$97*M1767),
IF(AND(I1767=110000,R1767&gt;123.4,R1767&lt;=168.2,M1767&lt;=10),'[1]Pricing Schedule'!$F$103+('[1]Pricing Schedule'!$F$105*M1767),
IF(AND(I1767=110000,R1767&gt;123.4,R1767&lt;=168.2,M1767&gt;10),'[1]Pricing Schedule'!$F$111+('[1]Pricing Schedule'!$F$113*M1767),
IF(AND(I1767=110000,R1767&gt;168.2,R1767&lt;=336.4,M1767&lt;=10),('[1]Pricing Schedule'!$F$103+('[1]Pricing Schedule'!$F$105*M1767))*2,
IF(AND(I1767=110000,R1767&gt;168.2,R1767&lt;=336.4,M1767&gt;10),('[1]Pricing Schedule'!$F$111+('[1]Pricing Schedule'!$F$113*M1767))*2,
IF(AND(I1767=110000,R1767&gt;336.4,R1767&lt;=504.6,M1767&lt;=10),('[1]Pricing Schedule'!$F$103+('[1]Pricing Schedule'!$F$105*M1767))*3,
IF(AND(I1767=110000,R1767&gt;336.4,R1767&lt;=504.6,M1767&gt;10),('[1]Pricing Schedule'!$F$111+('[1]Pricing Schedule'!$F$113*M1767))*3,
IF(AND(I1767=110000,R1767&gt;504.6,R1767&lt;=672.8,M1767&lt;=10),('[1]Pricing Schedule'!$F$103+('[1]Pricing Schedule'!$F$105*M1767))*4,
IF(AND(I1767=110000,R1767&gt;504.6,R1767&lt;=672.8,M1767&gt;10),('[1]Pricing Schedule'!$F$111+('[1]Pricing Schedule'!$F$113*M1767))*4,
IF(AND(I1767=110000,R1767&gt;672.8,R1767&lt;=841,M1767&lt;=10),('[1]Pricing Schedule'!$F$103+('[1]Pricing Schedule'!$F$105*M1767))*5,
IF(AND(I1767=110000,R1767&gt;672.8,R1767&lt;=841,M1767&gt;10),('[1]Pricing Schedule'!$F$111+('[1]Pricing Schedule'!$F$113*M1767))*5,
IF(AND(I1767=110000,R1767&gt;672.8,R1767&lt;=841,M1767&lt;=10),('[1]Pricing Schedule'!$F$103+('[1]Pricing Schedule'!$F$105*M1767))*5,
IF(AND(I1767=110000,R1767&gt;672.8,R1767&lt;=841,M1767&gt;10),('[1]Pricing Schedule'!$F$111+('[1]Pricing Schedule'!$F$113*M1767))*5,
IF(AND(I1767=110000,R1767&gt;1345.6,R1767&lt;=1513.8,M1767&lt;=10),('[1]Pricing Schedule'!$F$103+('[1]Pricing Schedule'!$F$105*M1767))*9,
IF(AND(I1767=110000,R1767&gt;1345.6,R1767&lt;=1513.8,M1767&gt;10),('[1]Pricing Schedule'!$F$111+('[1]Pricing Schedule'!$F$113*M1767))*9,
9999999999)))))))))))))))))))))))))))))))))))))))</f>
        <v>1943470</v>
      </c>
      <c r="T1767" s="21">
        <f>IF(AND(I1767=38000,R1767&lt;=4.5,M1767&gt;8),'[1]Pricing Schedule'!$J$9,
IF(AND(I1767=38000,R1767&lt;=4.5,M1767&lt;=8),'[1]Pricing Schedule'!$J$36,
IF(AND(I1767=38000,R1767&gt;4.5,R1767&lt;=9,M1767&gt;8),'[1]Pricing Schedule'!$J$18,
IF(AND(I1767=38000,R1767&gt;4.5,R1767&lt;=9,M1767&lt;=8),'[1]Pricing Schedule'!$J$36,
IF(AND(I1767=38000,R1767&gt;9,R1767&lt;=12.8,M1767&gt;8),'[1]Pricing Schedule'!$J$27,
IF(AND(I1767=38000,R1767&gt;9,R1767&lt;=12.8,M1767&lt;=8),'[1]Pricing Schedule'!$J$36,
IF(AND(I1767=38000,R1767&gt;12.8,R1767&lt;=22.8),'[1]Pricing Schedule'!$J$36,
IF(AND(I1767=38000,R1767&gt;22.8,R1767&lt;=30.2),'[1]Pricing Schedule'!$J$45,
IF(AND(I1767=38000,R1767&gt;30.2,R1767&lt;=45.9),'[1]Pricing Schedule'!$J$54,
IF(AND(I1767=38000,R1767&gt;45.9,R1767&lt;=123.4),'[1]Pricing Schedule'!$J$97,
IF(AND(I1767=38000,R1767&gt;123.4,R1767&lt;=168.2,M1767&lt;=10),'[1]Pricing Schedule'!$J$105,
IF(AND(I1767=38000,R1767&gt;123.4,R1767&lt;=168.2,M1767&gt;10),'[1]Pricing Schedule'!$J$113,
IF(AND(I1767=38000,R1767&gt;168.2,R1767&lt;=336.4,M1767&lt;=10),('[1]Pricing Schedule'!$J$105),
IF(AND(I1767=38000,R1767&gt;168.2,R1767&lt;=336.4,M1767&gt;10),('[1]Pricing Schedule'!$J$113),
IF(AND(I1767=38000,R1767&gt;336.4,R1767&lt;=504.6,M1767&lt;=10),('[1]Pricing Schedule'!$J$105),
IF(AND(I1767=38000,R1767&gt;336.4,R1767&lt;=504.6,M1767&gt;10),('[1]Pricing Schedule'!$J$113),
IF(AND(I1767=38000,R1767&gt;504.6,R1767&lt;=672.8,M1767&lt;=10),('[1]Pricing Schedule'!$J$105),
IF(AND(I1767=38000,R1767&gt;504.6,R1767&lt;=672.8,M1767&gt;10),('[1]Pricing Schedule'!$J$113),
IF(AND(I1767=110000,R1767&lt;=12.8,M1767&gt;2),'[1]Pricing Schedule'!$J$63,
IF(AND(I1767=110000,R1767&lt;=12.8,M1767&lt;=2),'[1]Pricing Schedule'!$J$97,
IF(AND(I1767=110000,R1767&gt;12.8,R1767&lt;=22.8,M1767&gt;3),'[1]Pricing Schedule'!$J$72,
IF(AND(I1767=110000,R1767&gt;12.8,R1767&lt;=22.8,M1767&lt;=3),'[1]Pricing Schedule'!$J$97,
IF(AND(I1767=110000,R1767&gt;22.8,R1767&lt;=30.2),'[1]Pricing Schedule'!$J$81,
IF(AND(I1767=110000,R1767&gt;30.2,R1767&lt;=45.9),'[1]Pricing Schedule'!$J$90,
IF(AND(I1767=110000,R1767&gt;45.9,R1767&lt;=123.4),'[1]Pricing Schedule'!$J$97,
IF(AND(I1767=110000,R1767&gt;123.4,R1767&lt;=168.2,M1767&lt;=10),'[1]Pricing Schedule'!$J$105,
IF(AND(I1767=110000,R1767&gt;123.4,R1767&lt;=168.2,M1767&gt;10),'[1]Pricing Schedule'!$J$113,
IF(AND(I1767=110000,R1767&gt;168.2,R1767&lt;=336.2,M1767&lt;=10),('[1]Pricing Schedule'!$J$105),
IF(AND(I1767=110000,R1767&gt;168.2,R1767&lt;=336.2,M1767&gt;10),('[1]Pricing Schedule'!$J$113),
IF(AND(I1767=110000,R1767&gt;336.4,R1767&lt;=504.6,M1767&lt;=10),('[1]Pricing Schedule'!$J$105),
IF(AND(I1767=110000,R1767&gt;336.4,R1767&lt;=504.6,M1767&gt;10),('[1]Pricing Schedule'!$J$113),
IF(AND(I1767=110000,R1767&gt;504.6,R1767&lt;=672.8,M1767&lt;=10),('[1]Pricing Schedule'!$J$105),
IF(AND(I1767=110000,R1767&gt;504.6,R1767&lt;=672.8,M1767&gt;10),('[1]Pricing Schedule'!$J$113),
IF(AND(I1767=110000,R1767&gt;672.8,R1767&lt;=841,M1767&lt;=10),('[1]Pricing Schedule'!$J$105),
IF(AND(I1767=110000,R1767&gt;672.8,R1767&lt;=841,M1767&gt;10),('[1]Pricing Schedule'!$J$113),
IF(AND(I1767=110000,R1767&gt;1682,R1767&lt;=1850.2,M1767&lt;=10),('[1]Pricing Schedule'!$J$105),
IF(AND(I1767=110000,R1767&gt;1682,R1767&lt;=1850.2,M1767&gt;10),('[1]Pricing Schedule'!$J$113),
IF(AND(I1767=110000,R1767&gt;2018.4,R1767&lt;=2186.6,M1767&lt;=10),('[1]Pricing Schedule'!$J$105),
IF(AND(I1767=110000,R1767&gt;2018.4,R1767&lt;=2186.6,M1767&gt;10),('[1]Pricing Schedule'!$J$113),999999999)))))))))))))))))))))))))))))))))))))))</f>
        <v>7</v>
      </c>
      <c r="U1767" s="40">
        <f t="shared" si="168"/>
        <v>462730.95238095237</v>
      </c>
      <c r="V1767" s="41">
        <f t="shared" si="169"/>
        <v>2.1610830113148132</v>
      </c>
      <c r="Y1767" s="23">
        <v>492</v>
      </c>
      <c r="Z1767" s="23">
        <v>34</v>
      </c>
      <c r="AD1767" s="13"/>
      <c r="AE1767" s="13"/>
      <c r="AF1767" s="13"/>
      <c r="AR1767" s="35"/>
    </row>
    <row r="1768" spans="1:44">
      <c r="A1768" s="23">
        <v>1770</v>
      </c>
      <c r="B1768" s="23">
        <v>1770</v>
      </c>
      <c r="C1768" s="23" t="s">
        <v>2483</v>
      </c>
      <c r="D1768" s="23" t="s">
        <v>1745</v>
      </c>
      <c r="E1768" s="23" t="s">
        <v>816</v>
      </c>
      <c r="F1768" s="23" t="s">
        <v>2484</v>
      </c>
      <c r="G1768" s="23" t="s">
        <v>2485</v>
      </c>
      <c r="H1768" s="23" t="s">
        <v>133</v>
      </c>
      <c r="I1768" s="13">
        <v>110000</v>
      </c>
      <c r="J1768" s="23" t="s">
        <v>119</v>
      </c>
      <c r="K1768" s="13">
        <v>110000</v>
      </c>
      <c r="L1768" s="24">
        <v>4.1520000000000001</v>
      </c>
      <c r="M1768" s="37">
        <f t="shared" si="164"/>
        <v>5</v>
      </c>
      <c r="N1768" s="24">
        <v>3.41</v>
      </c>
      <c r="O1768" s="13">
        <v>3</v>
      </c>
      <c r="P1768" s="36">
        <f t="shared" si="165"/>
        <v>2.5575000000000001</v>
      </c>
      <c r="Q1768" s="38">
        <f t="shared" si="166"/>
        <v>16.8</v>
      </c>
      <c r="R1768" s="37">
        <f t="shared" si="167"/>
        <v>16.8</v>
      </c>
      <c r="S1768" s="39">
        <f>IF(AND(I1768=38000,R1768&lt;=4.5,M1768&gt;8),'[1]Pricing Schedule'!$F$8+('[1]Pricing Schedule'!$F$9*M1768),
IF(AND(I1768=38000,R1768&lt;=4.5,M1768&lt;=8),'[1]Pricing Schedule'!$F$34+('[1]Pricing Schedule'!$F$36*M1768),
IF(AND(I1768=38000,R1768&gt;4.5,R1768&lt;=9,M1768&gt;8),'[1]Pricing Schedule'!$F$17+('[1]Pricing Schedule'!$F$18*M1768),
IF(AND(I1768=38000,R1768&gt;4.5,R1768&lt;=9,M1768&lt;=8),'[1]Pricing Schedule'!$F$34+('[1]Pricing Schedule'!$F$36*M1768),
IF(AND(I1768=38000,R1768&gt;9,R1768&lt;=12.8,M1768&gt;8),'[1]Pricing Schedule'!$F$26+('[1]Pricing Schedule'!$F$27*M1768),
IF(AND(I1768=38000,R1768&gt;9,R1768&lt;=12.8,M1768&lt;=8),'[1]Pricing Schedule'!$F$34+('[1]Pricing Schedule'!$F$36*M1768),
IF(AND(I1768=38000,R1768&gt;12.8,R1768&lt;=22.8),'[1]Pricing Schedule'!$F$34+('[1]Pricing Schedule'!$F$36*M1768),
IF(AND(I1768=38000,R1768&gt;22.8,R1768&lt;=30.2),'[1]Pricing Schedule'!$F$43+('[1]Pricing Schedule'!$F$45*M1768),
IF(AND(I1768=38000,R1768&gt;30.2,R1768&lt;=45.9),'[1]Pricing Schedule'!$F$52+('[1]Pricing Schedule'!$F$54*M1768),
IF(AND(I1768=38000,R1768&gt;45.9,R1768&lt;=123.4),'[1]Pricing Schedule'!$F$96+('[1]Pricing Schedule'!$F$97*M1768),
IF(AND(I1768=38000,R1768&gt;123.4,R1768&lt;=168.2,M1768&lt;=10),'[1]Pricing Schedule'!$F$103+('[1]Pricing Schedule'!$F$105*M1768),
IF(AND(I1768=38000,R1768&gt;123.4,R1768&lt;=168.2,M1768&gt;10),'[1]Pricing Schedule'!$F$111+('[1]Pricing Schedule'!$F$113*M1768),
IF(AND(I1768=38000,R1768&gt;157.4,R1768&lt;=336.4,M1768&lt;=10),('[1]Pricing Schedule'!$F$103+('[1]Pricing Schedule'!$F$105*M1768))*2,
IF(AND(I1768=38000,R1768&gt;157.4,R1768&lt;=336.4,M1768&gt;10),('[1]Pricing Schedule'!$F$111+('[1]Pricing Schedule'!$F$113*M1768))*2,
IF(AND(I1768=38000,R1768&gt;314.8,R1768&lt;=504.6,M1768&lt;=10),('[1]Pricing Schedule'!$F$103+('[1]Pricing Schedule'!$F$105*M1768))*3,
IF(AND(I1768=38000,R1768&gt;314.8,R1768&lt;=504.6,M1768&gt;10),('[1]Pricing Schedule'!$F$111+('[1]Pricing Schedule'!$F$113*M1768))*3,
IF(AND(I1768=38000,R1768&gt;472.2,R1768&lt;=672.8,M1768&lt;=10),('[1]Pricing Schedule'!$F$103+('[1]Pricing Schedule'!$F$105*M1768))*4,
IF(AND(I1768=38000,R1768&gt;472.2,R1768&lt;=672.8,M1768&gt;10),('[1]Pricing Schedule'!$F$111+('[1]Pricing Schedule'!$F$113*M1768))*4,
IF(AND(I1768=110000,R1768&lt;=12.8,M1768&gt;2),'[1]Pricing Schedule'!$F$62+('[1]Pricing Schedule'!$F$63*M1768),
IF(AND(I1768=110000,R1768&lt;=12.8,M1768&lt;=2),'[1]Pricing Schedule'!$F$96+('[1]Pricing Schedule'!$F$97*M1768),
IF(AND(I1768=110000,R1768&gt;12.8,R1768&lt;=22.8,M1768&gt;3),'[1]Pricing Schedule'!$F$71+('[1]Pricing Schedule'!$F$72*M1768),
IF(AND(I1768=110000,R1768&gt;12.8,R1768&lt;=22.8,M1768&lt;=3),'[1]Pricing Schedule'!$F$96+('[1]Pricing Schedule'!$F$97*M1768),
IF(AND(I1768=110000,R1768&gt;22.8,R1768&lt;=30.2),'[1]Pricing Schedule'!$F$80+('[1]Pricing Schedule'!$F$81*M1768),
IF(AND(I1768=110000,R1768&gt;30.2,R1768&lt;=45.9),'[1]Pricing Schedule'!$F$89+('[1]Pricing Schedule'!$F$90*M1768),
IF(AND(I1768=110000,R1768&gt;45.9,R1768&lt;=123.4),'[1]Pricing Schedule'!$F$96+('[1]Pricing Schedule'!$F$97*M1768),
IF(AND(I1768=110000,R1768&gt;123.4,R1768&lt;=168.2,M1768&lt;=10),'[1]Pricing Schedule'!$F$103+('[1]Pricing Schedule'!$F$105*M1768),
IF(AND(I1768=110000,R1768&gt;123.4,R1768&lt;=168.2,M1768&gt;10),'[1]Pricing Schedule'!$F$111+('[1]Pricing Schedule'!$F$113*M1768),
IF(AND(I1768=110000,R1768&gt;168.2,R1768&lt;=336.4,M1768&lt;=10),('[1]Pricing Schedule'!$F$103+('[1]Pricing Schedule'!$F$105*M1768))*2,
IF(AND(I1768=110000,R1768&gt;168.2,R1768&lt;=336.4,M1768&gt;10),('[1]Pricing Schedule'!$F$111+('[1]Pricing Schedule'!$F$113*M1768))*2,
IF(AND(I1768=110000,R1768&gt;336.4,R1768&lt;=504.6,M1768&lt;=10),('[1]Pricing Schedule'!$F$103+('[1]Pricing Schedule'!$F$105*M1768))*3,
IF(AND(I1768=110000,R1768&gt;336.4,R1768&lt;=504.6,M1768&gt;10),('[1]Pricing Schedule'!$F$111+('[1]Pricing Schedule'!$F$113*M1768))*3,
IF(AND(I1768=110000,R1768&gt;504.6,R1768&lt;=672.8,M1768&lt;=10),('[1]Pricing Schedule'!$F$103+('[1]Pricing Schedule'!$F$105*M1768))*4,
IF(AND(I1768=110000,R1768&gt;504.6,R1768&lt;=672.8,M1768&gt;10),('[1]Pricing Schedule'!$F$111+('[1]Pricing Schedule'!$F$113*M1768))*4,
IF(AND(I1768=110000,R1768&gt;672.8,R1768&lt;=841,M1768&lt;=10),('[1]Pricing Schedule'!$F$103+('[1]Pricing Schedule'!$F$105*M1768))*5,
IF(AND(I1768=110000,R1768&gt;672.8,R1768&lt;=841,M1768&gt;10),('[1]Pricing Schedule'!$F$111+('[1]Pricing Schedule'!$F$113*M1768))*5,
IF(AND(I1768=110000,R1768&gt;672.8,R1768&lt;=841,M1768&lt;=10),('[1]Pricing Schedule'!$F$103+('[1]Pricing Schedule'!$F$105*M1768))*5,
IF(AND(I1768=110000,R1768&gt;672.8,R1768&lt;=841,M1768&gt;10),('[1]Pricing Schedule'!$F$111+('[1]Pricing Schedule'!$F$113*M1768))*5,
IF(AND(I1768=110000,R1768&gt;1345.6,R1768&lt;=1513.8,M1768&lt;=10),('[1]Pricing Schedule'!$F$103+('[1]Pricing Schedule'!$F$105*M1768))*9,
IF(AND(I1768=110000,R1768&gt;1345.6,R1768&lt;=1513.8,M1768&gt;10),('[1]Pricing Schedule'!$F$111+('[1]Pricing Schedule'!$F$113*M1768))*9,
9999999999)))))))))))))))))))))))))))))))))))))))</f>
        <v>1946060</v>
      </c>
      <c r="T1768" s="21">
        <f>IF(AND(I1768=38000,R1768&lt;=4.5,M1768&gt;8),'[1]Pricing Schedule'!$J$9,
IF(AND(I1768=38000,R1768&lt;=4.5,M1768&lt;=8),'[1]Pricing Schedule'!$J$36,
IF(AND(I1768=38000,R1768&gt;4.5,R1768&lt;=9,M1768&gt;8),'[1]Pricing Schedule'!$J$18,
IF(AND(I1768=38000,R1768&gt;4.5,R1768&lt;=9,M1768&lt;=8),'[1]Pricing Schedule'!$J$36,
IF(AND(I1768=38000,R1768&gt;9,R1768&lt;=12.8,M1768&gt;8),'[1]Pricing Schedule'!$J$27,
IF(AND(I1768=38000,R1768&gt;9,R1768&lt;=12.8,M1768&lt;=8),'[1]Pricing Schedule'!$J$36,
IF(AND(I1768=38000,R1768&gt;12.8,R1768&lt;=22.8),'[1]Pricing Schedule'!$J$36,
IF(AND(I1768=38000,R1768&gt;22.8,R1768&lt;=30.2),'[1]Pricing Schedule'!$J$45,
IF(AND(I1768=38000,R1768&gt;30.2,R1768&lt;=45.9),'[1]Pricing Schedule'!$J$54,
IF(AND(I1768=38000,R1768&gt;45.9,R1768&lt;=123.4),'[1]Pricing Schedule'!$J$97,
IF(AND(I1768=38000,R1768&gt;123.4,R1768&lt;=168.2,M1768&lt;=10),'[1]Pricing Schedule'!$J$105,
IF(AND(I1768=38000,R1768&gt;123.4,R1768&lt;=168.2,M1768&gt;10),'[1]Pricing Schedule'!$J$113,
IF(AND(I1768=38000,R1768&gt;168.2,R1768&lt;=336.4,M1768&lt;=10),('[1]Pricing Schedule'!$J$105),
IF(AND(I1768=38000,R1768&gt;168.2,R1768&lt;=336.4,M1768&gt;10),('[1]Pricing Schedule'!$J$113),
IF(AND(I1768=38000,R1768&gt;336.4,R1768&lt;=504.6,M1768&lt;=10),('[1]Pricing Schedule'!$J$105),
IF(AND(I1768=38000,R1768&gt;336.4,R1768&lt;=504.6,M1768&gt;10),('[1]Pricing Schedule'!$J$113),
IF(AND(I1768=38000,R1768&gt;504.6,R1768&lt;=672.8,M1768&lt;=10),('[1]Pricing Schedule'!$J$105),
IF(AND(I1768=38000,R1768&gt;504.6,R1768&lt;=672.8,M1768&gt;10),('[1]Pricing Schedule'!$J$113),
IF(AND(I1768=110000,R1768&lt;=12.8,M1768&gt;2),'[1]Pricing Schedule'!$J$63,
IF(AND(I1768=110000,R1768&lt;=12.8,M1768&lt;=2),'[1]Pricing Schedule'!$J$97,
IF(AND(I1768=110000,R1768&gt;12.8,R1768&lt;=22.8,M1768&gt;3),'[1]Pricing Schedule'!$J$72,
IF(AND(I1768=110000,R1768&gt;12.8,R1768&lt;=22.8,M1768&lt;=3),'[1]Pricing Schedule'!$J$97,
IF(AND(I1768=110000,R1768&gt;22.8,R1768&lt;=30.2),'[1]Pricing Schedule'!$J$81,
IF(AND(I1768=110000,R1768&gt;30.2,R1768&lt;=45.9),'[1]Pricing Schedule'!$J$90,
IF(AND(I1768=110000,R1768&gt;45.9,R1768&lt;=123.4),'[1]Pricing Schedule'!$J$97,
IF(AND(I1768=110000,R1768&gt;123.4,R1768&lt;=168.2,M1768&lt;=10),'[1]Pricing Schedule'!$J$105,
IF(AND(I1768=110000,R1768&gt;123.4,R1768&lt;=168.2,M1768&gt;10),'[1]Pricing Schedule'!$J$113,
IF(AND(I1768=110000,R1768&gt;168.2,R1768&lt;=336.2,M1768&lt;=10),('[1]Pricing Schedule'!$J$105),
IF(AND(I1768=110000,R1768&gt;168.2,R1768&lt;=336.2,M1768&gt;10),('[1]Pricing Schedule'!$J$113),
IF(AND(I1768=110000,R1768&gt;336.4,R1768&lt;=504.6,M1768&lt;=10),('[1]Pricing Schedule'!$J$105),
IF(AND(I1768=110000,R1768&gt;336.4,R1768&lt;=504.6,M1768&gt;10),('[1]Pricing Schedule'!$J$113),
IF(AND(I1768=110000,R1768&gt;504.6,R1768&lt;=672.8,M1768&lt;=10),('[1]Pricing Schedule'!$J$105),
IF(AND(I1768=110000,R1768&gt;504.6,R1768&lt;=672.8,M1768&gt;10),('[1]Pricing Schedule'!$J$113),
IF(AND(I1768=110000,R1768&gt;672.8,R1768&lt;=841,M1768&lt;=10),('[1]Pricing Schedule'!$J$105),
IF(AND(I1768=110000,R1768&gt;672.8,R1768&lt;=841,M1768&gt;10),('[1]Pricing Schedule'!$J$113),
IF(AND(I1768=110000,R1768&gt;1682,R1768&lt;=1850.2,M1768&lt;=10),('[1]Pricing Schedule'!$J$105),
IF(AND(I1768=110000,R1768&gt;1682,R1768&lt;=1850.2,M1768&gt;10),('[1]Pricing Schedule'!$J$113),
IF(AND(I1768=110000,R1768&gt;2018.4,R1768&lt;=2186.6,M1768&lt;=10),('[1]Pricing Schedule'!$J$105),
IF(AND(I1768=110000,R1768&gt;2018.4,R1768&lt;=2186.6,M1768&gt;10),('[1]Pricing Schedule'!$J$113),999999999)))))))))))))))))))))))))))))))))))))))</f>
        <v>8</v>
      </c>
      <c r="U1768" s="40">
        <f t="shared" si="168"/>
        <v>115836.90476190476</v>
      </c>
      <c r="V1768" s="41">
        <f t="shared" si="169"/>
        <v>8.6328273537301001</v>
      </c>
      <c r="Y1768" s="23">
        <v>151</v>
      </c>
      <c r="Z1768" s="23">
        <v>167</v>
      </c>
      <c r="AD1768" s="13"/>
      <c r="AE1768" s="13"/>
      <c r="AF1768" s="13"/>
      <c r="AR1768" s="35"/>
    </row>
    <row r="1769" spans="1:44">
      <c r="A1769" s="23">
        <v>1771</v>
      </c>
      <c r="B1769" s="23">
        <v>1771</v>
      </c>
      <c r="C1769" s="23" t="s">
        <v>2486</v>
      </c>
      <c r="D1769" s="23" t="s">
        <v>1745</v>
      </c>
      <c r="E1769" s="23" t="s">
        <v>1745</v>
      </c>
      <c r="F1769" s="23" t="s">
        <v>1749</v>
      </c>
      <c r="G1769" s="23" t="s">
        <v>1750</v>
      </c>
      <c r="H1769" s="23" t="s">
        <v>133</v>
      </c>
      <c r="I1769" s="13">
        <v>110000</v>
      </c>
      <c r="J1769" s="13">
        <v>110000</v>
      </c>
      <c r="K1769" s="13">
        <v>38000</v>
      </c>
      <c r="L1769" s="24">
        <v>5.4420000000000002</v>
      </c>
      <c r="M1769" s="37">
        <f t="shared" si="164"/>
        <v>6</v>
      </c>
      <c r="N1769" s="24">
        <v>2.0459999999999998</v>
      </c>
      <c r="O1769" s="13">
        <v>3</v>
      </c>
      <c r="P1769" s="36">
        <f t="shared" si="165"/>
        <v>1.5345</v>
      </c>
      <c r="Q1769" s="38">
        <f t="shared" si="166"/>
        <v>8.4</v>
      </c>
      <c r="R1769" s="37">
        <f t="shared" si="167"/>
        <v>8.4</v>
      </c>
      <c r="S1769" s="39">
        <f>IF(AND(I1769=38000,R1769&lt;=4.5,M1769&gt;8),'[1]Pricing Schedule'!$F$8+('[1]Pricing Schedule'!$F$9*M1769),
IF(AND(I1769=38000,R1769&lt;=4.5,M1769&lt;=8),'[1]Pricing Schedule'!$F$34+('[1]Pricing Schedule'!$F$36*M1769),
IF(AND(I1769=38000,R1769&gt;4.5,R1769&lt;=9,M1769&gt;8),'[1]Pricing Schedule'!$F$17+('[1]Pricing Schedule'!$F$18*M1769),
IF(AND(I1769=38000,R1769&gt;4.5,R1769&lt;=9,M1769&lt;=8),'[1]Pricing Schedule'!$F$34+('[1]Pricing Schedule'!$F$36*M1769),
IF(AND(I1769=38000,R1769&gt;9,R1769&lt;=12.8,M1769&gt;8),'[1]Pricing Schedule'!$F$26+('[1]Pricing Schedule'!$F$27*M1769),
IF(AND(I1769=38000,R1769&gt;9,R1769&lt;=12.8,M1769&lt;=8),'[1]Pricing Schedule'!$F$34+('[1]Pricing Schedule'!$F$36*M1769),
IF(AND(I1769=38000,R1769&gt;12.8,R1769&lt;=22.8),'[1]Pricing Schedule'!$F$34+('[1]Pricing Schedule'!$F$36*M1769),
IF(AND(I1769=38000,R1769&gt;22.8,R1769&lt;=30.2),'[1]Pricing Schedule'!$F$43+('[1]Pricing Schedule'!$F$45*M1769),
IF(AND(I1769=38000,R1769&gt;30.2,R1769&lt;=45.9),'[1]Pricing Schedule'!$F$52+('[1]Pricing Schedule'!$F$54*M1769),
IF(AND(I1769=38000,R1769&gt;45.9,R1769&lt;=123.4),'[1]Pricing Schedule'!$F$96+('[1]Pricing Schedule'!$F$97*M1769),
IF(AND(I1769=38000,R1769&gt;123.4,R1769&lt;=168.2,M1769&lt;=10),'[1]Pricing Schedule'!$F$103+('[1]Pricing Schedule'!$F$105*M1769),
IF(AND(I1769=38000,R1769&gt;123.4,R1769&lt;=168.2,M1769&gt;10),'[1]Pricing Schedule'!$F$111+('[1]Pricing Schedule'!$F$113*M1769),
IF(AND(I1769=38000,R1769&gt;157.4,R1769&lt;=336.4,M1769&lt;=10),('[1]Pricing Schedule'!$F$103+('[1]Pricing Schedule'!$F$105*M1769))*2,
IF(AND(I1769=38000,R1769&gt;157.4,R1769&lt;=336.4,M1769&gt;10),('[1]Pricing Schedule'!$F$111+('[1]Pricing Schedule'!$F$113*M1769))*2,
IF(AND(I1769=38000,R1769&gt;314.8,R1769&lt;=504.6,M1769&lt;=10),('[1]Pricing Schedule'!$F$103+('[1]Pricing Schedule'!$F$105*M1769))*3,
IF(AND(I1769=38000,R1769&gt;314.8,R1769&lt;=504.6,M1769&gt;10),('[1]Pricing Schedule'!$F$111+('[1]Pricing Schedule'!$F$113*M1769))*3,
IF(AND(I1769=38000,R1769&gt;472.2,R1769&lt;=672.8,M1769&lt;=10),('[1]Pricing Schedule'!$F$103+('[1]Pricing Schedule'!$F$105*M1769))*4,
IF(AND(I1769=38000,R1769&gt;472.2,R1769&lt;=672.8,M1769&gt;10),('[1]Pricing Schedule'!$F$111+('[1]Pricing Schedule'!$F$113*M1769))*4,
IF(AND(I1769=110000,R1769&lt;=12.8,M1769&gt;2),'[1]Pricing Schedule'!$F$62+('[1]Pricing Schedule'!$F$63*M1769),
IF(AND(I1769=110000,R1769&lt;=12.8,M1769&lt;=2),'[1]Pricing Schedule'!$F$96+('[1]Pricing Schedule'!$F$97*M1769),
IF(AND(I1769=110000,R1769&gt;12.8,R1769&lt;=22.8,M1769&gt;3),'[1]Pricing Schedule'!$F$71+('[1]Pricing Schedule'!$F$72*M1769),
IF(AND(I1769=110000,R1769&gt;12.8,R1769&lt;=22.8,M1769&lt;=3),'[1]Pricing Schedule'!$F$96+('[1]Pricing Schedule'!$F$97*M1769),
IF(AND(I1769=110000,R1769&gt;22.8,R1769&lt;=30.2),'[1]Pricing Schedule'!$F$80+('[1]Pricing Schedule'!$F$81*M1769),
IF(AND(I1769=110000,R1769&gt;30.2,R1769&lt;=45.9),'[1]Pricing Schedule'!$F$89+('[1]Pricing Schedule'!$F$90*M1769),
IF(AND(I1769=110000,R1769&gt;45.9,R1769&lt;=123.4),'[1]Pricing Schedule'!$F$96+('[1]Pricing Schedule'!$F$97*M1769),
IF(AND(I1769=110000,R1769&gt;123.4,R1769&lt;=168.2,M1769&lt;=10),'[1]Pricing Schedule'!$F$103+('[1]Pricing Schedule'!$F$105*M1769),
IF(AND(I1769=110000,R1769&gt;123.4,R1769&lt;=168.2,M1769&gt;10),'[1]Pricing Schedule'!$F$111+('[1]Pricing Schedule'!$F$113*M1769),
IF(AND(I1769=110000,R1769&gt;168.2,R1769&lt;=336.4,M1769&lt;=10),('[1]Pricing Schedule'!$F$103+('[1]Pricing Schedule'!$F$105*M1769))*2,
IF(AND(I1769=110000,R1769&gt;168.2,R1769&lt;=336.4,M1769&gt;10),('[1]Pricing Schedule'!$F$111+('[1]Pricing Schedule'!$F$113*M1769))*2,
IF(AND(I1769=110000,R1769&gt;336.4,R1769&lt;=504.6,M1769&lt;=10),('[1]Pricing Schedule'!$F$103+('[1]Pricing Schedule'!$F$105*M1769))*3,
IF(AND(I1769=110000,R1769&gt;336.4,R1769&lt;=504.6,M1769&gt;10),('[1]Pricing Schedule'!$F$111+('[1]Pricing Schedule'!$F$113*M1769))*3,
IF(AND(I1769=110000,R1769&gt;504.6,R1769&lt;=672.8,M1769&lt;=10),('[1]Pricing Schedule'!$F$103+('[1]Pricing Schedule'!$F$105*M1769))*4,
IF(AND(I1769=110000,R1769&gt;504.6,R1769&lt;=672.8,M1769&gt;10),('[1]Pricing Schedule'!$F$111+('[1]Pricing Schedule'!$F$113*M1769))*4,
IF(AND(I1769=110000,R1769&gt;672.8,R1769&lt;=841,M1769&lt;=10),('[1]Pricing Schedule'!$F$103+('[1]Pricing Schedule'!$F$105*M1769))*5,
IF(AND(I1769=110000,R1769&gt;672.8,R1769&lt;=841,M1769&gt;10),('[1]Pricing Schedule'!$F$111+('[1]Pricing Schedule'!$F$113*M1769))*5,
IF(AND(I1769=110000,R1769&gt;672.8,R1769&lt;=841,M1769&lt;=10),('[1]Pricing Schedule'!$F$103+('[1]Pricing Schedule'!$F$105*M1769))*5,
IF(AND(I1769=110000,R1769&gt;672.8,R1769&lt;=841,M1769&gt;10),('[1]Pricing Schedule'!$F$111+('[1]Pricing Schedule'!$F$113*M1769))*5,
IF(AND(I1769=110000,R1769&gt;1345.6,R1769&lt;=1513.8,M1769&lt;=10),('[1]Pricing Schedule'!$F$103+('[1]Pricing Schedule'!$F$105*M1769))*9,
IF(AND(I1769=110000,R1769&gt;1345.6,R1769&lt;=1513.8,M1769&gt;10),('[1]Pricing Schedule'!$F$111+('[1]Pricing Schedule'!$F$113*M1769))*9,
9999999999)))))))))))))))))))))))))))))))))))))))</f>
        <v>1732670</v>
      </c>
      <c r="T1769" s="21">
        <f>IF(AND(I1769=38000,R1769&lt;=4.5,M1769&gt;8),'[1]Pricing Schedule'!$J$9,
IF(AND(I1769=38000,R1769&lt;=4.5,M1769&lt;=8),'[1]Pricing Schedule'!$J$36,
IF(AND(I1769=38000,R1769&gt;4.5,R1769&lt;=9,M1769&gt;8),'[1]Pricing Schedule'!$J$18,
IF(AND(I1769=38000,R1769&gt;4.5,R1769&lt;=9,M1769&lt;=8),'[1]Pricing Schedule'!$J$36,
IF(AND(I1769=38000,R1769&gt;9,R1769&lt;=12.8,M1769&gt;8),'[1]Pricing Schedule'!$J$27,
IF(AND(I1769=38000,R1769&gt;9,R1769&lt;=12.8,M1769&lt;=8),'[1]Pricing Schedule'!$J$36,
IF(AND(I1769=38000,R1769&gt;12.8,R1769&lt;=22.8),'[1]Pricing Schedule'!$J$36,
IF(AND(I1769=38000,R1769&gt;22.8,R1769&lt;=30.2),'[1]Pricing Schedule'!$J$45,
IF(AND(I1769=38000,R1769&gt;30.2,R1769&lt;=45.9),'[1]Pricing Schedule'!$J$54,
IF(AND(I1769=38000,R1769&gt;45.9,R1769&lt;=123.4),'[1]Pricing Schedule'!$J$97,
IF(AND(I1769=38000,R1769&gt;123.4,R1769&lt;=168.2,M1769&lt;=10),'[1]Pricing Schedule'!$J$105,
IF(AND(I1769=38000,R1769&gt;123.4,R1769&lt;=168.2,M1769&gt;10),'[1]Pricing Schedule'!$J$113,
IF(AND(I1769=38000,R1769&gt;168.2,R1769&lt;=336.4,M1769&lt;=10),('[1]Pricing Schedule'!$J$105),
IF(AND(I1769=38000,R1769&gt;168.2,R1769&lt;=336.4,M1769&gt;10),('[1]Pricing Schedule'!$J$113),
IF(AND(I1769=38000,R1769&gt;336.4,R1769&lt;=504.6,M1769&lt;=10),('[1]Pricing Schedule'!$J$105),
IF(AND(I1769=38000,R1769&gt;336.4,R1769&lt;=504.6,M1769&gt;10),('[1]Pricing Schedule'!$J$113),
IF(AND(I1769=38000,R1769&gt;504.6,R1769&lt;=672.8,M1769&lt;=10),('[1]Pricing Schedule'!$J$105),
IF(AND(I1769=38000,R1769&gt;504.6,R1769&lt;=672.8,M1769&gt;10),('[1]Pricing Schedule'!$J$113),
IF(AND(I1769=110000,R1769&lt;=12.8,M1769&gt;2),'[1]Pricing Schedule'!$J$63,
IF(AND(I1769=110000,R1769&lt;=12.8,M1769&lt;=2),'[1]Pricing Schedule'!$J$97,
IF(AND(I1769=110000,R1769&gt;12.8,R1769&lt;=22.8,M1769&gt;3),'[1]Pricing Schedule'!$J$72,
IF(AND(I1769=110000,R1769&gt;12.8,R1769&lt;=22.8,M1769&lt;=3),'[1]Pricing Schedule'!$J$97,
IF(AND(I1769=110000,R1769&gt;22.8,R1769&lt;=30.2),'[1]Pricing Schedule'!$J$81,
IF(AND(I1769=110000,R1769&gt;30.2,R1769&lt;=45.9),'[1]Pricing Schedule'!$J$90,
IF(AND(I1769=110000,R1769&gt;45.9,R1769&lt;=123.4),'[1]Pricing Schedule'!$J$97,
IF(AND(I1769=110000,R1769&gt;123.4,R1769&lt;=168.2,M1769&lt;=10),'[1]Pricing Schedule'!$J$105,
IF(AND(I1769=110000,R1769&gt;123.4,R1769&lt;=168.2,M1769&gt;10),'[1]Pricing Schedule'!$J$113,
IF(AND(I1769=110000,R1769&gt;168.2,R1769&lt;=336.2,M1769&lt;=10),('[1]Pricing Schedule'!$J$105),
IF(AND(I1769=110000,R1769&gt;168.2,R1769&lt;=336.2,M1769&gt;10),('[1]Pricing Schedule'!$J$113),
IF(AND(I1769=110000,R1769&gt;336.4,R1769&lt;=504.6,M1769&lt;=10),('[1]Pricing Schedule'!$J$105),
IF(AND(I1769=110000,R1769&gt;336.4,R1769&lt;=504.6,M1769&gt;10),('[1]Pricing Schedule'!$J$113),
IF(AND(I1769=110000,R1769&gt;504.6,R1769&lt;=672.8,M1769&lt;=10),('[1]Pricing Schedule'!$J$105),
IF(AND(I1769=110000,R1769&gt;504.6,R1769&lt;=672.8,M1769&gt;10),('[1]Pricing Schedule'!$J$113),
IF(AND(I1769=110000,R1769&gt;672.8,R1769&lt;=841,M1769&lt;=10),('[1]Pricing Schedule'!$J$105),
IF(AND(I1769=110000,R1769&gt;672.8,R1769&lt;=841,M1769&gt;10),('[1]Pricing Schedule'!$J$113),
IF(AND(I1769=110000,R1769&gt;1682,R1769&lt;=1850.2,M1769&lt;=10),('[1]Pricing Schedule'!$J$105),
IF(AND(I1769=110000,R1769&gt;1682,R1769&lt;=1850.2,M1769&gt;10),('[1]Pricing Schedule'!$J$113),
IF(AND(I1769=110000,R1769&gt;2018.4,R1769&lt;=2186.6,M1769&lt;=10),('[1]Pricing Schedule'!$J$105),
IF(AND(I1769=110000,R1769&gt;2018.4,R1769&lt;=2186.6,M1769&gt;10),('[1]Pricing Schedule'!$J$113),999999999)))))))))))))))))))))))))))))))))))))))</f>
        <v>7</v>
      </c>
      <c r="U1769" s="40">
        <f t="shared" si="168"/>
        <v>206270.23809523808</v>
      </c>
      <c r="V1769" s="41">
        <f t="shared" si="169"/>
        <v>4.8480091419600964</v>
      </c>
      <c r="Y1769" s="23">
        <v>489</v>
      </c>
      <c r="Z1769" s="23">
        <v>216</v>
      </c>
      <c r="AD1769" s="13"/>
      <c r="AE1769" s="13"/>
      <c r="AF1769" s="13"/>
      <c r="AR1769" s="35"/>
    </row>
    <row r="1770" spans="1:44">
      <c r="A1770" s="23">
        <v>1772</v>
      </c>
      <c r="B1770" s="23">
        <v>1772</v>
      </c>
      <c r="C1770" s="23" t="s">
        <v>2487</v>
      </c>
      <c r="D1770" s="23" t="s">
        <v>816</v>
      </c>
      <c r="E1770" s="23" t="s">
        <v>816</v>
      </c>
      <c r="F1770" s="23" t="s">
        <v>2484</v>
      </c>
      <c r="G1770" s="23" t="s">
        <v>2485</v>
      </c>
      <c r="H1770" s="23" t="s">
        <v>133</v>
      </c>
      <c r="I1770" s="13">
        <v>110000</v>
      </c>
      <c r="J1770" s="23" t="s">
        <v>119</v>
      </c>
      <c r="K1770" s="13">
        <v>110000</v>
      </c>
      <c r="L1770" s="24">
        <v>5.7080000000000002</v>
      </c>
      <c r="M1770" s="37">
        <f t="shared" si="164"/>
        <v>6</v>
      </c>
      <c r="N1770" s="24">
        <v>3.3929999999999998</v>
      </c>
      <c r="O1770" s="13">
        <v>3</v>
      </c>
      <c r="P1770" s="36">
        <f t="shared" si="165"/>
        <v>2.5447499999999996</v>
      </c>
      <c r="Q1770" s="38">
        <f t="shared" si="166"/>
        <v>16.8</v>
      </c>
      <c r="R1770" s="37">
        <f t="shared" si="167"/>
        <v>16.8</v>
      </c>
      <c r="S1770" s="39">
        <f>IF(AND(I1770=38000,R1770&lt;=4.5,M1770&gt;8),'[1]Pricing Schedule'!$F$8+('[1]Pricing Schedule'!$F$9*M1770),
IF(AND(I1770=38000,R1770&lt;=4.5,M1770&lt;=8),'[1]Pricing Schedule'!$F$34+('[1]Pricing Schedule'!$F$36*M1770),
IF(AND(I1770=38000,R1770&gt;4.5,R1770&lt;=9,M1770&gt;8),'[1]Pricing Schedule'!$F$17+('[1]Pricing Schedule'!$F$18*M1770),
IF(AND(I1770=38000,R1770&gt;4.5,R1770&lt;=9,M1770&lt;=8),'[1]Pricing Schedule'!$F$34+('[1]Pricing Schedule'!$F$36*M1770),
IF(AND(I1770=38000,R1770&gt;9,R1770&lt;=12.8,M1770&gt;8),'[1]Pricing Schedule'!$F$26+('[1]Pricing Schedule'!$F$27*M1770),
IF(AND(I1770=38000,R1770&gt;9,R1770&lt;=12.8,M1770&lt;=8),'[1]Pricing Schedule'!$F$34+('[1]Pricing Schedule'!$F$36*M1770),
IF(AND(I1770=38000,R1770&gt;12.8,R1770&lt;=22.8),'[1]Pricing Schedule'!$F$34+('[1]Pricing Schedule'!$F$36*M1770),
IF(AND(I1770=38000,R1770&gt;22.8,R1770&lt;=30.2),'[1]Pricing Schedule'!$F$43+('[1]Pricing Schedule'!$F$45*M1770),
IF(AND(I1770=38000,R1770&gt;30.2,R1770&lt;=45.9),'[1]Pricing Schedule'!$F$52+('[1]Pricing Schedule'!$F$54*M1770),
IF(AND(I1770=38000,R1770&gt;45.9,R1770&lt;=123.4),'[1]Pricing Schedule'!$F$96+('[1]Pricing Schedule'!$F$97*M1770),
IF(AND(I1770=38000,R1770&gt;123.4,R1770&lt;=168.2,M1770&lt;=10),'[1]Pricing Schedule'!$F$103+('[1]Pricing Schedule'!$F$105*M1770),
IF(AND(I1770=38000,R1770&gt;123.4,R1770&lt;=168.2,M1770&gt;10),'[1]Pricing Schedule'!$F$111+('[1]Pricing Schedule'!$F$113*M1770),
IF(AND(I1770=38000,R1770&gt;157.4,R1770&lt;=336.4,M1770&lt;=10),('[1]Pricing Schedule'!$F$103+('[1]Pricing Schedule'!$F$105*M1770))*2,
IF(AND(I1770=38000,R1770&gt;157.4,R1770&lt;=336.4,M1770&gt;10),('[1]Pricing Schedule'!$F$111+('[1]Pricing Schedule'!$F$113*M1770))*2,
IF(AND(I1770=38000,R1770&gt;314.8,R1770&lt;=504.6,M1770&lt;=10),('[1]Pricing Schedule'!$F$103+('[1]Pricing Schedule'!$F$105*M1770))*3,
IF(AND(I1770=38000,R1770&gt;314.8,R1770&lt;=504.6,M1770&gt;10),('[1]Pricing Schedule'!$F$111+('[1]Pricing Schedule'!$F$113*M1770))*3,
IF(AND(I1770=38000,R1770&gt;472.2,R1770&lt;=672.8,M1770&lt;=10),('[1]Pricing Schedule'!$F$103+('[1]Pricing Schedule'!$F$105*M1770))*4,
IF(AND(I1770=38000,R1770&gt;472.2,R1770&lt;=672.8,M1770&gt;10),('[1]Pricing Schedule'!$F$111+('[1]Pricing Schedule'!$F$113*M1770))*4,
IF(AND(I1770=110000,R1770&lt;=12.8,M1770&gt;2),'[1]Pricing Schedule'!$F$62+('[1]Pricing Schedule'!$F$63*M1770),
IF(AND(I1770=110000,R1770&lt;=12.8,M1770&lt;=2),'[1]Pricing Schedule'!$F$96+('[1]Pricing Schedule'!$F$97*M1770),
IF(AND(I1770=110000,R1770&gt;12.8,R1770&lt;=22.8,M1770&gt;3),'[1]Pricing Schedule'!$F$71+('[1]Pricing Schedule'!$F$72*M1770),
IF(AND(I1770=110000,R1770&gt;12.8,R1770&lt;=22.8,M1770&lt;=3),'[1]Pricing Schedule'!$F$96+('[1]Pricing Schedule'!$F$97*M1770),
IF(AND(I1770=110000,R1770&gt;22.8,R1770&lt;=30.2),'[1]Pricing Schedule'!$F$80+('[1]Pricing Schedule'!$F$81*M1770),
IF(AND(I1770=110000,R1770&gt;30.2,R1770&lt;=45.9),'[1]Pricing Schedule'!$F$89+('[1]Pricing Schedule'!$F$90*M1770),
IF(AND(I1770=110000,R1770&gt;45.9,R1770&lt;=123.4),'[1]Pricing Schedule'!$F$96+('[1]Pricing Schedule'!$F$97*M1770),
IF(AND(I1770=110000,R1770&gt;123.4,R1770&lt;=168.2,M1770&lt;=10),'[1]Pricing Schedule'!$F$103+('[1]Pricing Schedule'!$F$105*M1770),
IF(AND(I1770=110000,R1770&gt;123.4,R1770&lt;=168.2,M1770&gt;10),'[1]Pricing Schedule'!$F$111+('[1]Pricing Schedule'!$F$113*M1770),
IF(AND(I1770=110000,R1770&gt;168.2,R1770&lt;=336.4,M1770&lt;=10),('[1]Pricing Schedule'!$F$103+('[1]Pricing Schedule'!$F$105*M1770))*2,
IF(AND(I1770=110000,R1770&gt;168.2,R1770&lt;=336.4,M1770&gt;10),('[1]Pricing Schedule'!$F$111+('[1]Pricing Schedule'!$F$113*M1770))*2,
IF(AND(I1770=110000,R1770&gt;336.4,R1770&lt;=504.6,M1770&lt;=10),('[1]Pricing Schedule'!$F$103+('[1]Pricing Schedule'!$F$105*M1770))*3,
IF(AND(I1770=110000,R1770&gt;336.4,R1770&lt;=504.6,M1770&gt;10),('[1]Pricing Schedule'!$F$111+('[1]Pricing Schedule'!$F$113*M1770))*3,
IF(AND(I1770=110000,R1770&gt;504.6,R1770&lt;=672.8,M1770&lt;=10),('[1]Pricing Schedule'!$F$103+('[1]Pricing Schedule'!$F$105*M1770))*4,
IF(AND(I1770=110000,R1770&gt;504.6,R1770&lt;=672.8,M1770&gt;10),('[1]Pricing Schedule'!$F$111+('[1]Pricing Schedule'!$F$113*M1770))*4,
IF(AND(I1770=110000,R1770&gt;672.8,R1770&lt;=841,M1770&lt;=10),('[1]Pricing Schedule'!$F$103+('[1]Pricing Schedule'!$F$105*M1770))*5,
IF(AND(I1770=110000,R1770&gt;672.8,R1770&lt;=841,M1770&gt;10),('[1]Pricing Schedule'!$F$111+('[1]Pricing Schedule'!$F$113*M1770))*5,
IF(AND(I1770=110000,R1770&gt;672.8,R1770&lt;=841,M1770&lt;=10),('[1]Pricing Schedule'!$F$103+('[1]Pricing Schedule'!$F$105*M1770))*5,
IF(AND(I1770=110000,R1770&gt;672.8,R1770&lt;=841,M1770&gt;10),('[1]Pricing Schedule'!$F$111+('[1]Pricing Schedule'!$F$113*M1770))*5,
IF(AND(I1770=110000,R1770&gt;1345.6,R1770&lt;=1513.8,M1770&lt;=10),('[1]Pricing Schedule'!$F$103+('[1]Pricing Schedule'!$F$105*M1770))*9,
IF(AND(I1770=110000,R1770&gt;1345.6,R1770&lt;=1513.8,M1770&gt;10),('[1]Pricing Schedule'!$F$111+('[1]Pricing Schedule'!$F$113*M1770))*9,
9999999999)))))))))))))))))))))))))))))))))))))))</f>
        <v>2016330</v>
      </c>
      <c r="T1770" s="21">
        <f>IF(AND(I1770=38000,R1770&lt;=4.5,M1770&gt;8),'[1]Pricing Schedule'!$J$9,
IF(AND(I1770=38000,R1770&lt;=4.5,M1770&lt;=8),'[1]Pricing Schedule'!$J$36,
IF(AND(I1770=38000,R1770&gt;4.5,R1770&lt;=9,M1770&gt;8),'[1]Pricing Schedule'!$J$18,
IF(AND(I1770=38000,R1770&gt;4.5,R1770&lt;=9,M1770&lt;=8),'[1]Pricing Schedule'!$J$36,
IF(AND(I1770=38000,R1770&gt;9,R1770&lt;=12.8,M1770&gt;8),'[1]Pricing Schedule'!$J$27,
IF(AND(I1770=38000,R1770&gt;9,R1770&lt;=12.8,M1770&lt;=8),'[1]Pricing Schedule'!$J$36,
IF(AND(I1770=38000,R1770&gt;12.8,R1770&lt;=22.8),'[1]Pricing Schedule'!$J$36,
IF(AND(I1770=38000,R1770&gt;22.8,R1770&lt;=30.2),'[1]Pricing Schedule'!$J$45,
IF(AND(I1770=38000,R1770&gt;30.2,R1770&lt;=45.9),'[1]Pricing Schedule'!$J$54,
IF(AND(I1770=38000,R1770&gt;45.9,R1770&lt;=123.4),'[1]Pricing Schedule'!$J$97,
IF(AND(I1770=38000,R1770&gt;123.4,R1770&lt;=168.2,M1770&lt;=10),'[1]Pricing Schedule'!$J$105,
IF(AND(I1770=38000,R1770&gt;123.4,R1770&lt;=168.2,M1770&gt;10),'[1]Pricing Schedule'!$J$113,
IF(AND(I1770=38000,R1770&gt;168.2,R1770&lt;=336.4,M1770&lt;=10),('[1]Pricing Schedule'!$J$105),
IF(AND(I1770=38000,R1770&gt;168.2,R1770&lt;=336.4,M1770&gt;10),('[1]Pricing Schedule'!$J$113),
IF(AND(I1770=38000,R1770&gt;336.4,R1770&lt;=504.6,M1770&lt;=10),('[1]Pricing Schedule'!$J$105),
IF(AND(I1770=38000,R1770&gt;336.4,R1770&lt;=504.6,M1770&gt;10),('[1]Pricing Schedule'!$J$113),
IF(AND(I1770=38000,R1770&gt;504.6,R1770&lt;=672.8,M1770&lt;=10),('[1]Pricing Schedule'!$J$105),
IF(AND(I1770=38000,R1770&gt;504.6,R1770&lt;=672.8,M1770&gt;10),('[1]Pricing Schedule'!$J$113),
IF(AND(I1770=110000,R1770&lt;=12.8,M1770&gt;2),'[1]Pricing Schedule'!$J$63,
IF(AND(I1770=110000,R1770&lt;=12.8,M1770&lt;=2),'[1]Pricing Schedule'!$J$97,
IF(AND(I1770=110000,R1770&gt;12.8,R1770&lt;=22.8,M1770&gt;3),'[1]Pricing Schedule'!$J$72,
IF(AND(I1770=110000,R1770&gt;12.8,R1770&lt;=22.8,M1770&lt;=3),'[1]Pricing Schedule'!$J$97,
IF(AND(I1770=110000,R1770&gt;22.8,R1770&lt;=30.2),'[1]Pricing Schedule'!$J$81,
IF(AND(I1770=110000,R1770&gt;30.2,R1770&lt;=45.9),'[1]Pricing Schedule'!$J$90,
IF(AND(I1770=110000,R1770&gt;45.9,R1770&lt;=123.4),'[1]Pricing Schedule'!$J$97,
IF(AND(I1770=110000,R1770&gt;123.4,R1770&lt;=168.2,M1770&lt;=10),'[1]Pricing Schedule'!$J$105,
IF(AND(I1770=110000,R1770&gt;123.4,R1770&lt;=168.2,M1770&gt;10),'[1]Pricing Schedule'!$J$113,
IF(AND(I1770=110000,R1770&gt;168.2,R1770&lt;=336.2,M1770&lt;=10),('[1]Pricing Schedule'!$J$105),
IF(AND(I1770=110000,R1770&gt;168.2,R1770&lt;=336.2,M1770&gt;10),('[1]Pricing Schedule'!$J$113),
IF(AND(I1770=110000,R1770&gt;336.4,R1770&lt;=504.6,M1770&lt;=10),('[1]Pricing Schedule'!$J$105),
IF(AND(I1770=110000,R1770&gt;336.4,R1770&lt;=504.6,M1770&gt;10),('[1]Pricing Schedule'!$J$113),
IF(AND(I1770=110000,R1770&gt;504.6,R1770&lt;=672.8,M1770&lt;=10),('[1]Pricing Schedule'!$J$105),
IF(AND(I1770=110000,R1770&gt;504.6,R1770&lt;=672.8,M1770&gt;10),('[1]Pricing Schedule'!$J$113),
IF(AND(I1770=110000,R1770&gt;672.8,R1770&lt;=841,M1770&lt;=10),('[1]Pricing Schedule'!$J$105),
IF(AND(I1770=110000,R1770&gt;672.8,R1770&lt;=841,M1770&gt;10),('[1]Pricing Schedule'!$J$113),
IF(AND(I1770=110000,R1770&gt;1682,R1770&lt;=1850.2,M1770&lt;=10),('[1]Pricing Schedule'!$J$105),
IF(AND(I1770=110000,R1770&gt;1682,R1770&lt;=1850.2,M1770&gt;10),('[1]Pricing Schedule'!$J$113),
IF(AND(I1770=110000,R1770&gt;2018.4,R1770&lt;=2186.6,M1770&lt;=10),('[1]Pricing Schedule'!$J$105),
IF(AND(I1770=110000,R1770&gt;2018.4,R1770&lt;=2186.6,M1770&gt;10),('[1]Pricing Schedule'!$J$113),999999999)))))))))))))))))))))))))))))))))))))))</f>
        <v>8</v>
      </c>
      <c r="U1770" s="40">
        <f t="shared" si="168"/>
        <v>120019.64285714286</v>
      </c>
      <c r="V1770" s="41">
        <f t="shared" si="169"/>
        <v>8.3319694692833011</v>
      </c>
      <c r="Y1770" s="23">
        <v>127</v>
      </c>
      <c r="Z1770" s="23">
        <v>167</v>
      </c>
      <c r="AD1770" s="13"/>
      <c r="AE1770" s="13"/>
      <c r="AF1770" s="13"/>
      <c r="AR1770" s="35"/>
    </row>
    <row r="1771" spans="1:44">
      <c r="A1771" s="23">
        <v>1773</v>
      </c>
      <c r="B1771" s="23">
        <v>1773</v>
      </c>
      <c r="C1771" s="23" t="s">
        <v>2488</v>
      </c>
      <c r="D1771" s="23" t="s">
        <v>816</v>
      </c>
      <c r="E1771" s="23" t="s">
        <v>816</v>
      </c>
      <c r="F1771" s="23" t="s">
        <v>2484</v>
      </c>
      <c r="G1771" s="23" t="s">
        <v>2485</v>
      </c>
      <c r="H1771" s="23" t="s">
        <v>133</v>
      </c>
      <c r="I1771" s="13">
        <v>110000</v>
      </c>
      <c r="J1771" s="23" t="s">
        <v>119</v>
      </c>
      <c r="K1771" s="13">
        <v>110000</v>
      </c>
      <c r="L1771" s="24">
        <v>7.3570000000000002</v>
      </c>
      <c r="M1771" s="37">
        <f t="shared" si="164"/>
        <v>8</v>
      </c>
      <c r="N1771" s="24">
        <v>0.372</v>
      </c>
      <c r="O1771" s="13">
        <v>3</v>
      </c>
      <c r="P1771" s="36">
        <f t="shared" si="165"/>
        <v>0.372</v>
      </c>
      <c r="Q1771" s="38">
        <f t="shared" si="166"/>
        <v>4.2</v>
      </c>
      <c r="R1771" s="37">
        <f t="shared" si="167"/>
        <v>4.2</v>
      </c>
      <c r="S1771" s="39">
        <f>IF(AND(I1771=38000,R1771&lt;=4.5,M1771&gt;8),'[1]Pricing Schedule'!$F$8+('[1]Pricing Schedule'!$F$9*M1771),
IF(AND(I1771=38000,R1771&lt;=4.5,M1771&lt;=8),'[1]Pricing Schedule'!$F$34+('[1]Pricing Schedule'!$F$36*M1771),
IF(AND(I1771=38000,R1771&gt;4.5,R1771&lt;=9,M1771&gt;8),'[1]Pricing Schedule'!$F$17+('[1]Pricing Schedule'!$F$18*M1771),
IF(AND(I1771=38000,R1771&gt;4.5,R1771&lt;=9,M1771&lt;=8),'[1]Pricing Schedule'!$F$34+('[1]Pricing Schedule'!$F$36*M1771),
IF(AND(I1771=38000,R1771&gt;9,R1771&lt;=12.8,M1771&gt;8),'[1]Pricing Schedule'!$F$26+('[1]Pricing Schedule'!$F$27*M1771),
IF(AND(I1771=38000,R1771&gt;9,R1771&lt;=12.8,M1771&lt;=8),'[1]Pricing Schedule'!$F$34+('[1]Pricing Schedule'!$F$36*M1771),
IF(AND(I1771=38000,R1771&gt;12.8,R1771&lt;=22.8),'[1]Pricing Schedule'!$F$34+('[1]Pricing Schedule'!$F$36*M1771),
IF(AND(I1771=38000,R1771&gt;22.8,R1771&lt;=30.2),'[1]Pricing Schedule'!$F$43+('[1]Pricing Schedule'!$F$45*M1771),
IF(AND(I1771=38000,R1771&gt;30.2,R1771&lt;=45.9),'[1]Pricing Schedule'!$F$52+('[1]Pricing Schedule'!$F$54*M1771),
IF(AND(I1771=38000,R1771&gt;45.9,R1771&lt;=123.4),'[1]Pricing Schedule'!$F$96+('[1]Pricing Schedule'!$F$97*M1771),
IF(AND(I1771=38000,R1771&gt;123.4,R1771&lt;=168.2,M1771&lt;=10),'[1]Pricing Schedule'!$F$103+('[1]Pricing Schedule'!$F$105*M1771),
IF(AND(I1771=38000,R1771&gt;123.4,R1771&lt;=168.2,M1771&gt;10),'[1]Pricing Schedule'!$F$111+('[1]Pricing Schedule'!$F$113*M1771),
IF(AND(I1771=38000,R1771&gt;157.4,R1771&lt;=336.4,M1771&lt;=10),('[1]Pricing Schedule'!$F$103+('[1]Pricing Schedule'!$F$105*M1771))*2,
IF(AND(I1771=38000,R1771&gt;157.4,R1771&lt;=336.4,M1771&gt;10),('[1]Pricing Schedule'!$F$111+('[1]Pricing Schedule'!$F$113*M1771))*2,
IF(AND(I1771=38000,R1771&gt;314.8,R1771&lt;=504.6,M1771&lt;=10),('[1]Pricing Schedule'!$F$103+('[1]Pricing Schedule'!$F$105*M1771))*3,
IF(AND(I1771=38000,R1771&gt;314.8,R1771&lt;=504.6,M1771&gt;10),('[1]Pricing Schedule'!$F$111+('[1]Pricing Schedule'!$F$113*M1771))*3,
IF(AND(I1771=38000,R1771&gt;472.2,R1771&lt;=672.8,M1771&lt;=10),('[1]Pricing Schedule'!$F$103+('[1]Pricing Schedule'!$F$105*M1771))*4,
IF(AND(I1771=38000,R1771&gt;472.2,R1771&lt;=672.8,M1771&gt;10),('[1]Pricing Schedule'!$F$111+('[1]Pricing Schedule'!$F$113*M1771))*4,
IF(AND(I1771=110000,R1771&lt;=12.8,M1771&gt;2),'[1]Pricing Schedule'!$F$62+('[1]Pricing Schedule'!$F$63*M1771),
IF(AND(I1771=110000,R1771&lt;=12.8,M1771&lt;=2),'[1]Pricing Schedule'!$F$96+('[1]Pricing Schedule'!$F$97*M1771),
IF(AND(I1771=110000,R1771&gt;12.8,R1771&lt;=22.8,M1771&gt;3),'[1]Pricing Schedule'!$F$71+('[1]Pricing Schedule'!$F$72*M1771),
IF(AND(I1771=110000,R1771&gt;12.8,R1771&lt;=22.8,M1771&lt;=3),'[1]Pricing Schedule'!$F$96+('[1]Pricing Schedule'!$F$97*M1771),
IF(AND(I1771=110000,R1771&gt;22.8,R1771&lt;=30.2),'[1]Pricing Schedule'!$F$80+('[1]Pricing Schedule'!$F$81*M1771),
IF(AND(I1771=110000,R1771&gt;30.2,R1771&lt;=45.9),'[1]Pricing Schedule'!$F$89+('[1]Pricing Schedule'!$F$90*M1771),
IF(AND(I1771=110000,R1771&gt;45.9,R1771&lt;=123.4),'[1]Pricing Schedule'!$F$96+('[1]Pricing Schedule'!$F$97*M1771),
IF(AND(I1771=110000,R1771&gt;123.4,R1771&lt;=168.2,M1771&lt;=10),'[1]Pricing Schedule'!$F$103+('[1]Pricing Schedule'!$F$105*M1771),
IF(AND(I1771=110000,R1771&gt;123.4,R1771&lt;=168.2,M1771&gt;10),'[1]Pricing Schedule'!$F$111+('[1]Pricing Schedule'!$F$113*M1771),
IF(AND(I1771=110000,R1771&gt;168.2,R1771&lt;=336.4,M1771&lt;=10),('[1]Pricing Schedule'!$F$103+('[1]Pricing Schedule'!$F$105*M1771))*2,
IF(AND(I1771=110000,R1771&gt;168.2,R1771&lt;=336.4,M1771&gt;10),('[1]Pricing Schedule'!$F$111+('[1]Pricing Schedule'!$F$113*M1771))*2,
IF(AND(I1771=110000,R1771&gt;336.4,R1771&lt;=504.6,M1771&lt;=10),('[1]Pricing Schedule'!$F$103+('[1]Pricing Schedule'!$F$105*M1771))*3,
IF(AND(I1771=110000,R1771&gt;336.4,R1771&lt;=504.6,M1771&gt;10),('[1]Pricing Schedule'!$F$111+('[1]Pricing Schedule'!$F$113*M1771))*3,
IF(AND(I1771=110000,R1771&gt;504.6,R1771&lt;=672.8,M1771&lt;=10),('[1]Pricing Schedule'!$F$103+('[1]Pricing Schedule'!$F$105*M1771))*4,
IF(AND(I1771=110000,R1771&gt;504.6,R1771&lt;=672.8,M1771&gt;10),('[1]Pricing Schedule'!$F$111+('[1]Pricing Schedule'!$F$113*M1771))*4,
IF(AND(I1771=110000,R1771&gt;672.8,R1771&lt;=841,M1771&lt;=10),('[1]Pricing Schedule'!$F$103+('[1]Pricing Schedule'!$F$105*M1771))*5,
IF(AND(I1771=110000,R1771&gt;672.8,R1771&lt;=841,M1771&gt;10),('[1]Pricing Schedule'!$F$111+('[1]Pricing Schedule'!$F$113*M1771))*5,
IF(AND(I1771=110000,R1771&gt;672.8,R1771&lt;=841,M1771&lt;=10),('[1]Pricing Schedule'!$F$103+('[1]Pricing Schedule'!$F$105*M1771))*5,
IF(AND(I1771=110000,R1771&gt;672.8,R1771&lt;=841,M1771&gt;10),('[1]Pricing Schedule'!$F$111+('[1]Pricing Schedule'!$F$113*M1771))*5,
IF(AND(I1771=110000,R1771&gt;1345.6,R1771&lt;=1513.8,M1771&lt;=10),('[1]Pricing Schedule'!$F$103+('[1]Pricing Schedule'!$F$105*M1771))*9,
IF(AND(I1771=110000,R1771&gt;1345.6,R1771&lt;=1513.8,M1771&gt;10),('[1]Pricing Schedule'!$F$111+('[1]Pricing Schedule'!$F$113*M1771))*9,
9999999999)))))))))))))))))))))))))))))))))))))))</f>
        <v>1838070</v>
      </c>
      <c r="T1771" s="21">
        <f>IF(AND(I1771=38000,R1771&lt;=4.5,M1771&gt;8),'[1]Pricing Schedule'!$J$9,
IF(AND(I1771=38000,R1771&lt;=4.5,M1771&lt;=8),'[1]Pricing Schedule'!$J$36,
IF(AND(I1771=38000,R1771&gt;4.5,R1771&lt;=9,M1771&gt;8),'[1]Pricing Schedule'!$J$18,
IF(AND(I1771=38000,R1771&gt;4.5,R1771&lt;=9,M1771&lt;=8),'[1]Pricing Schedule'!$J$36,
IF(AND(I1771=38000,R1771&gt;9,R1771&lt;=12.8,M1771&gt;8),'[1]Pricing Schedule'!$J$27,
IF(AND(I1771=38000,R1771&gt;9,R1771&lt;=12.8,M1771&lt;=8),'[1]Pricing Schedule'!$J$36,
IF(AND(I1771=38000,R1771&gt;12.8,R1771&lt;=22.8),'[1]Pricing Schedule'!$J$36,
IF(AND(I1771=38000,R1771&gt;22.8,R1771&lt;=30.2),'[1]Pricing Schedule'!$J$45,
IF(AND(I1771=38000,R1771&gt;30.2,R1771&lt;=45.9),'[1]Pricing Schedule'!$J$54,
IF(AND(I1771=38000,R1771&gt;45.9,R1771&lt;=123.4),'[1]Pricing Schedule'!$J$97,
IF(AND(I1771=38000,R1771&gt;123.4,R1771&lt;=168.2,M1771&lt;=10),'[1]Pricing Schedule'!$J$105,
IF(AND(I1771=38000,R1771&gt;123.4,R1771&lt;=168.2,M1771&gt;10),'[1]Pricing Schedule'!$J$113,
IF(AND(I1771=38000,R1771&gt;168.2,R1771&lt;=336.4,M1771&lt;=10),('[1]Pricing Schedule'!$J$105),
IF(AND(I1771=38000,R1771&gt;168.2,R1771&lt;=336.4,M1771&gt;10),('[1]Pricing Schedule'!$J$113),
IF(AND(I1771=38000,R1771&gt;336.4,R1771&lt;=504.6,M1771&lt;=10),('[1]Pricing Schedule'!$J$105),
IF(AND(I1771=38000,R1771&gt;336.4,R1771&lt;=504.6,M1771&gt;10),('[1]Pricing Schedule'!$J$113),
IF(AND(I1771=38000,R1771&gt;504.6,R1771&lt;=672.8,M1771&lt;=10),('[1]Pricing Schedule'!$J$105),
IF(AND(I1771=38000,R1771&gt;504.6,R1771&lt;=672.8,M1771&gt;10),('[1]Pricing Schedule'!$J$113),
IF(AND(I1771=110000,R1771&lt;=12.8,M1771&gt;2),'[1]Pricing Schedule'!$J$63,
IF(AND(I1771=110000,R1771&lt;=12.8,M1771&lt;=2),'[1]Pricing Schedule'!$J$97,
IF(AND(I1771=110000,R1771&gt;12.8,R1771&lt;=22.8,M1771&gt;3),'[1]Pricing Schedule'!$J$72,
IF(AND(I1771=110000,R1771&gt;12.8,R1771&lt;=22.8,M1771&lt;=3),'[1]Pricing Schedule'!$J$97,
IF(AND(I1771=110000,R1771&gt;22.8,R1771&lt;=30.2),'[1]Pricing Schedule'!$J$81,
IF(AND(I1771=110000,R1771&gt;30.2,R1771&lt;=45.9),'[1]Pricing Schedule'!$J$90,
IF(AND(I1771=110000,R1771&gt;45.9,R1771&lt;=123.4),'[1]Pricing Schedule'!$J$97,
IF(AND(I1771=110000,R1771&gt;123.4,R1771&lt;=168.2,M1771&lt;=10),'[1]Pricing Schedule'!$J$105,
IF(AND(I1771=110000,R1771&gt;123.4,R1771&lt;=168.2,M1771&gt;10),'[1]Pricing Schedule'!$J$113,
IF(AND(I1771=110000,R1771&gt;168.2,R1771&lt;=336.2,M1771&lt;=10),('[1]Pricing Schedule'!$J$105),
IF(AND(I1771=110000,R1771&gt;168.2,R1771&lt;=336.2,M1771&gt;10),('[1]Pricing Schedule'!$J$113),
IF(AND(I1771=110000,R1771&gt;336.4,R1771&lt;=504.6,M1771&lt;=10),('[1]Pricing Schedule'!$J$105),
IF(AND(I1771=110000,R1771&gt;336.4,R1771&lt;=504.6,M1771&gt;10),('[1]Pricing Schedule'!$J$113),
IF(AND(I1771=110000,R1771&gt;504.6,R1771&lt;=672.8,M1771&lt;=10),('[1]Pricing Schedule'!$J$105),
IF(AND(I1771=110000,R1771&gt;504.6,R1771&lt;=672.8,M1771&gt;10),('[1]Pricing Schedule'!$J$113),
IF(AND(I1771=110000,R1771&gt;672.8,R1771&lt;=841,M1771&lt;=10),('[1]Pricing Schedule'!$J$105),
IF(AND(I1771=110000,R1771&gt;672.8,R1771&lt;=841,M1771&gt;10),('[1]Pricing Schedule'!$J$113),
IF(AND(I1771=110000,R1771&gt;1682,R1771&lt;=1850.2,M1771&lt;=10),('[1]Pricing Schedule'!$J$105),
IF(AND(I1771=110000,R1771&gt;1682,R1771&lt;=1850.2,M1771&gt;10),('[1]Pricing Schedule'!$J$113),
IF(AND(I1771=110000,R1771&gt;2018.4,R1771&lt;=2186.6,M1771&lt;=10),('[1]Pricing Schedule'!$J$105),
IF(AND(I1771=110000,R1771&gt;2018.4,R1771&lt;=2186.6,M1771&gt;10),('[1]Pricing Schedule'!$J$113),999999999)))))))))))))))))))))))))))))))))))))))</f>
        <v>7</v>
      </c>
      <c r="U1771" s="40">
        <f t="shared" si="168"/>
        <v>437635.71428571426</v>
      </c>
      <c r="V1771" s="41">
        <f t="shared" si="169"/>
        <v>2.2850054676916547</v>
      </c>
      <c r="Y1771" s="23">
        <v>87</v>
      </c>
      <c r="Z1771" s="23">
        <v>167</v>
      </c>
      <c r="AD1771" s="13"/>
      <c r="AE1771" s="13"/>
      <c r="AF1771" s="13"/>
      <c r="AR1771" s="35"/>
    </row>
    <row r="1772" spans="1:44">
      <c r="A1772" s="23">
        <v>1774</v>
      </c>
      <c r="B1772" s="23">
        <v>1774</v>
      </c>
      <c r="C1772" s="23" t="s">
        <v>2489</v>
      </c>
      <c r="D1772" s="23" t="s">
        <v>816</v>
      </c>
      <c r="E1772" s="23" t="s">
        <v>816</v>
      </c>
      <c r="F1772" s="23" t="s">
        <v>1869</v>
      </c>
      <c r="G1772" s="23" t="s">
        <v>1870</v>
      </c>
      <c r="H1772" s="23" t="s">
        <v>113</v>
      </c>
      <c r="I1772" s="13">
        <v>38000</v>
      </c>
      <c r="J1772" s="13">
        <v>38000</v>
      </c>
      <c r="K1772" s="23" t="s">
        <v>119</v>
      </c>
      <c r="L1772" s="24">
        <v>6.1</v>
      </c>
      <c r="M1772" s="37">
        <f t="shared" si="164"/>
        <v>7</v>
      </c>
      <c r="N1772" s="24">
        <v>4.0259999999999998</v>
      </c>
      <c r="O1772" s="13">
        <v>3</v>
      </c>
      <c r="P1772" s="36">
        <f t="shared" si="165"/>
        <v>3.0194999999999999</v>
      </c>
      <c r="Q1772" s="38">
        <f t="shared" si="166"/>
        <v>21</v>
      </c>
      <c r="R1772" s="37">
        <f t="shared" si="167"/>
        <v>21</v>
      </c>
      <c r="S1772" s="39">
        <f>IF(AND(I1772=38000,R1772&lt;=4.5,M1772&gt;8),'[1]Pricing Schedule'!$F$8+('[1]Pricing Schedule'!$F$9*M1772),
IF(AND(I1772=38000,R1772&lt;=4.5,M1772&lt;=8),'[1]Pricing Schedule'!$F$34+('[1]Pricing Schedule'!$F$36*M1772),
IF(AND(I1772=38000,R1772&gt;4.5,R1772&lt;=9,M1772&gt;8),'[1]Pricing Schedule'!$F$17+('[1]Pricing Schedule'!$F$18*M1772),
IF(AND(I1772=38000,R1772&gt;4.5,R1772&lt;=9,M1772&lt;=8),'[1]Pricing Schedule'!$F$34+('[1]Pricing Schedule'!$F$36*M1772),
IF(AND(I1772=38000,R1772&gt;9,R1772&lt;=12.8,M1772&gt;8),'[1]Pricing Schedule'!$F$26+('[1]Pricing Schedule'!$F$27*M1772),
IF(AND(I1772=38000,R1772&gt;9,R1772&lt;=12.8,M1772&lt;=8),'[1]Pricing Schedule'!$F$34+('[1]Pricing Schedule'!$F$36*M1772),
IF(AND(I1772=38000,R1772&gt;12.8,R1772&lt;=22.8),'[1]Pricing Schedule'!$F$34+('[1]Pricing Schedule'!$F$36*M1772),
IF(AND(I1772=38000,R1772&gt;22.8,R1772&lt;=30.2),'[1]Pricing Schedule'!$F$43+('[1]Pricing Schedule'!$F$45*M1772),
IF(AND(I1772=38000,R1772&gt;30.2,R1772&lt;=45.9),'[1]Pricing Schedule'!$F$52+('[1]Pricing Schedule'!$F$54*M1772),
IF(AND(I1772=38000,R1772&gt;45.9,R1772&lt;=123.4),'[1]Pricing Schedule'!$F$96+('[1]Pricing Schedule'!$F$97*M1772),
IF(AND(I1772=38000,R1772&gt;123.4,R1772&lt;=168.2,M1772&lt;=10),'[1]Pricing Schedule'!$F$103+('[1]Pricing Schedule'!$F$105*M1772),
IF(AND(I1772=38000,R1772&gt;123.4,R1772&lt;=168.2,M1772&gt;10),'[1]Pricing Schedule'!$F$111+('[1]Pricing Schedule'!$F$113*M1772),
IF(AND(I1772=38000,R1772&gt;157.4,R1772&lt;=336.4,M1772&lt;=10),('[1]Pricing Schedule'!$F$103+('[1]Pricing Schedule'!$F$105*M1772))*2,
IF(AND(I1772=38000,R1772&gt;157.4,R1772&lt;=336.4,M1772&gt;10),('[1]Pricing Schedule'!$F$111+('[1]Pricing Schedule'!$F$113*M1772))*2,
IF(AND(I1772=38000,R1772&gt;314.8,R1772&lt;=504.6,M1772&lt;=10),('[1]Pricing Schedule'!$F$103+('[1]Pricing Schedule'!$F$105*M1772))*3,
IF(AND(I1772=38000,R1772&gt;314.8,R1772&lt;=504.6,M1772&gt;10),('[1]Pricing Schedule'!$F$111+('[1]Pricing Schedule'!$F$113*M1772))*3,
IF(AND(I1772=38000,R1772&gt;472.2,R1772&lt;=672.8,M1772&lt;=10),('[1]Pricing Schedule'!$F$103+('[1]Pricing Schedule'!$F$105*M1772))*4,
IF(AND(I1772=38000,R1772&gt;472.2,R1772&lt;=672.8,M1772&gt;10),('[1]Pricing Schedule'!$F$111+('[1]Pricing Schedule'!$F$113*M1772))*4,
IF(AND(I1772=110000,R1772&lt;=12.8,M1772&gt;2),'[1]Pricing Schedule'!$F$62+('[1]Pricing Schedule'!$F$63*M1772),
IF(AND(I1772=110000,R1772&lt;=12.8,M1772&lt;=2),'[1]Pricing Schedule'!$F$96+('[1]Pricing Schedule'!$F$97*M1772),
IF(AND(I1772=110000,R1772&gt;12.8,R1772&lt;=22.8,M1772&gt;3),'[1]Pricing Schedule'!$F$71+('[1]Pricing Schedule'!$F$72*M1772),
IF(AND(I1772=110000,R1772&gt;12.8,R1772&lt;=22.8,M1772&lt;=3),'[1]Pricing Schedule'!$F$96+('[1]Pricing Schedule'!$F$97*M1772),
IF(AND(I1772=110000,R1772&gt;22.8,R1772&lt;=30.2),'[1]Pricing Schedule'!$F$80+('[1]Pricing Schedule'!$F$81*M1772),
IF(AND(I1772=110000,R1772&gt;30.2,R1772&lt;=45.9),'[1]Pricing Schedule'!$F$89+('[1]Pricing Schedule'!$F$90*M1772),
IF(AND(I1772=110000,R1772&gt;45.9,R1772&lt;=123.4),'[1]Pricing Schedule'!$F$96+('[1]Pricing Schedule'!$F$97*M1772),
IF(AND(I1772=110000,R1772&gt;123.4,R1772&lt;=168.2,M1772&lt;=10),'[1]Pricing Schedule'!$F$103+('[1]Pricing Schedule'!$F$105*M1772),
IF(AND(I1772=110000,R1772&gt;123.4,R1772&lt;=168.2,M1772&gt;10),'[1]Pricing Schedule'!$F$111+('[1]Pricing Schedule'!$F$113*M1772),
IF(AND(I1772=110000,R1772&gt;168.2,R1772&lt;=336.4,M1772&lt;=10),('[1]Pricing Schedule'!$F$103+('[1]Pricing Schedule'!$F$105*M1772))*2,
IF(AND(I1772=110000,R1772&gt;168.2,R1772&lt;=336.4,M1772&gt;10),('[1]Pricing Schedule'!$F$111+('[1]Pricing Schedule'!$F$113*M1772))*2,
IF(AND(I1772=110000,R1772&gt;336.4,R1772&lt;=504.6,M1772&lt;=10),('[1]Pricing Schedule'!$F$103+('[1]Pricing Schedule'!$F$105*M1772))*3,
IF(AND(I1772=110000,R1772&gt;336.4,R1772&lt;=504.6,M1772&gt;10),('[1]Pricing Schedule'!$F$111+('[1]Pricing Schedule'!$F$113*M1772))*3,
IF(AND(I1772=110000,R1772&gt;504.6,R1772&lt;=672.8,M1772&lt;=10),('[1]Pricing Schedule'!$F$103+('[1]Pricing Schedule'!$F$105*M1772))*4,
IF(AND(I1772=110000,R1772&gt;504.6,R1772&lt;=672.8,M1772&gt;10),('[1]Pricing Schedule'!$F$111+('[1]Pricing Schedule'!$F$113*M1772))*4,
IF(AND(I1772=110000,R1772&gt;672.8,R1772&lt;=841,M1772&lt;=10),('[1]Pricing Schedule'!$F$103+('[1]Pricing Schedule'!$F$105*M1772))*5,
IF(AND(I1772=110000,R1772&gt;672.8,R1772&lt;=841,M1772&gt;10),('[1]Pricing Schedule'!$F$111+('[1]Pricing Schedule'!$F$113*M1772))*5,
IF(AND(I1772=110000,R1772&gt;672.8,R1772&lt;=841,M1772&lt;=10),('[1]Pricing Schedule'!$F$103+('[1]Pricing Schedule'!$F$105*M1772))*5,
IF(AND(I1772=110000,R1772&gt;672.8,R1772&lt;=841,M1772&gt;10),('[1]Pricing Schedule'!$F$111+('[1]Pricing Schedule'!$F$113*M1772))*5,
IF(AND(I1772=110000,R1772&gt;1345.6,R1772&lt;=1513.8,M1772&lt;=10),('[1]Pricing Schedule'!$F$103+('[1]Pricing Schedule'!$F$105*M1772))*9,
IF(AND(I1772=110000,R1772&gt;1345.6,R1772&lt;=1513.8,M1772&gt;10),('[1]Pricing Schedule'!$F$111+('[1]Pricing Schedule'!$F$113*M1772))*9,
9999999999)))))))))))))))))))))))))))))))))))))))</f>
        <v>839680</v>
      </c>
      <c r="T1772" s="21">
        <f>IF(AND(I1772=38000,R1772&lt;=4.5,M1772&gt;8),'[1]Pricing Schedule'!$J$9,
IF(AND(I1772=38000,R1772&lt;=4.5,M1772&lt;=8),'[1]Pricing Schedule'!$J$36,
IF(AND(I1772=38000,R1772&gt;4.5,R1772&lt;=9,M1772&gt;8),'[1]Pricing Schedule'!$J$18,
IF(AND(I1772=38000,R1772&gt;4.5,R1772&lt;=9,M1772&lt;=8),'[1]Pricing Schedule'!$J$36,
IF(AND(I1772=38000,R1772&gt;9,R1772&lt;=12.8,M1772&gt;8),'[1]Pricing Schedule'!$J$27,
IF(AND(I1772=38000,R1772&gt;9,R1772&lt;=12.8,M1772&lt;=8),'[1]Pricing Schedule'!$J$36,
IF(AND(I1772=38000,R1772&gt;12.8,R1772&lt;=22.8),'[1]Pricing Schedule'!$J$36,
IF(AND(I1772=38000,R1772&gt;22.8,R1772&lt;=30.2),'[1]Pricing Schedule'!$J$45,
IF(AND(I1772=38000,R1772&gt;30.2,R1772&lt;=45.9),'[1]Pricing Schedule'!$J$54,
IF(AND(I1772=38000,R1772&gt;45.9,R1772&lt;=123.4),'[1]Pricing Schedule'!$J$97,
IF(AND(I1772=38000,R1772&gt;123.4,R1772&lt;=168.2,M1772&lt;=10),'[1]Pricing Schedule'!$J$105,
IF(AND(I1772=38000,R1772&gt;123.4,R1772&lt;=168.2,M1772&gt;10),'[1]Pricing Schedule'!$J$113,
IF(AND(I1772=38000,R1772&gt;168.2,R1772&lt;=336.4,M1772&lt;=10),('[1]Pricing Schedule'!$J$105),
IF(AND(I1772=38000,R1772&gt;168.2,R1772&lt;=336.4,M1772&gt;10),('[1]Pricing Schedule'!$J$113),
IF(AND(I1772=38000,R1772&gt;336.4,R1772&lt;=504.6,M1772&lt;=10),('[1]Pricing Schedule'!$J$105),
IF(AND(I1772=38000,R1772&gt;336.4,R1772&lt;=504.6,M1772&gt;10),('[1]Pricing Schedule'!$J$113),
IF(AND(I1772=38000,R1772&gt;504.6,R1772&lt;=672.8,M1772&lt;=10),('[1]Pricing Schedule'!$J$105),
IF(AND(I1772=38000,R1772&gt;504.6,R1772&lt;=672.8,M1772&gt;10),('[1]Pricing Schedule'!$J$113),
IF(AND(I1772=110000,R1772&lt;=12.8,M1772&gt;2),'[1]Pricing Schedule'!$J$63,
IF(AND(I1772=110000,R1772&lt;=12.8,M1772&lt;=2),'[1]Pricing Schedule'!$J$97,
IF(AND(I1772=110000,R1772&gt;12.8,R1772&lt;=22.8,M1772&gt;3),'[1]Pricing Schedule'!$J$72,
IF(AND(I1772=110000,R1772&gt;12.8,R1772&lt;=22.8,M1772&lt;=3),'[1]Pricing Schedule'!$J$97,
IF(AND(I1772=110000,R1772&gt;22.8,R1772&lt;=30.2),'[1]Pricing Schedule'!$J$81,
IF(AND(I1772=110000,R1772&gt;30.2,R1772&lt;=45.9),'[1]Pricing Schedule'!$J$90,
IF(AND(I1772=110000,R1772&gt;45.9,R1772&lt;=123.4),'[1]Pricing Schedule'!$J$97,
IF(AND(I1772=110000,R1772&gt;123.4,R1772&lt;=168.2,M1772&lt;=10),'[1]Pricing Schedule'!$J$105,
IF(AND(I1772=110000,R1772&gt;123.4,R1772&lt;=168.2,M1772&gt;10),'[1]Pricing Schedule'!$J$113,
IF(AND(I1772=110000,R1772&gt;168.2,R1772&lt;=336.2,M1772&lt;=10),('[1]Pricing Schedule'!$J$105),
IF(AND(I1772=110000,R1772&gt;168.2,R1772&lt;=336.2,M1772&gt;10),('[1]Pricing Schedule'!$J$113),
IF(AND(I1772=110000,R1772&gt;336.4,R1772&lt;=504.6,M1772&lt;=10),('[1]Pricing Schedule'!$J$105),
IF(AND(I1772=110000,R1772&gt;336.4,R1772&lt;=504.6,M1772&gt;10),('[1]Pricing Schedule'!$J$113),
IF(AND(I1772=110000,R1772&gt;504.6,R1772&lt;=672.8,M1772&lt;=10),('[1]Pricing Schedule'!$J$105),
IF(AND(I1772=110000,R1772&gt;504.6,R1772&lt;=672.8,M1772&gt;10),('[1]Pricing Schedule'!$J$113),
IF(AND(I1772=110000,R1772&gt;672.8,R1772&lt;=841,M1772&lt;=10),('[1]Pricing Schedule'!$J$105),
IF(AND(I1772=110000,R1772&gt;672.8,R1772&lt;=841,M1772&gt;10),('[1]Pricing Schedule'!$J$113),
IF(AND(I1772=110000,R1772&gt;1682,R1772&lt;=1850.2,M1772&lt;=10),('[1]Pricing Schedule'!$J$105),
IF(AND(I1772=110000,R1772&gt;1682,R1772&lt;=1850.2,M1772&gt;10),('[1]Pricing Schedule'!$J$113),
IF(AND(I1772=110000,R1772&gt;2018.4,R1772&lt;=2186.6,M1772&lt;=10),('[1]Pricing Schedule'!$J$105),
IF(AND(I1772=110000,R1772&gt;2018.4,R1772&lt;=2186.6,M1772&gt;10),('[1]Pricing Schedule'!$J$113),999999999)))))))))))))))))))))))))))))))))))))))</f>
        <v>4</v>
      </c>
      <c r="U1772" s="40">
        <f t="shared" si="168"/>
        <v>39984.761904761908</v>
      </c>
      <c r="V1772" s="41">
        <f t="shared" si="169"/>
        <v>25.009527439024389</v>
      </c>
      <c r="Y1772" s="23">
        <v>537</v>
      </c>
      <c r="Z1772" s="23">
        <v>469</v>
      </c>
      <c r="AD1772" s="13"/>
      <c r="AE1772" s="13"/>
      <c r="AF1772" s="13"/>
      <c r="AR1772" s="35"/>
    </row>
    <row r="1773" spans="1:44">
      <c r="A1773" s="23">
        <v>1775</v>
      </c>
      <c r="B1773" s="23">
        <v>1775</v>
      </c>
      <c r="C1773" s="23" t="s">
        <v>2490</v>
      </c>
      <c r="D1773" s="23" t="s">
        <v>121</v>
      </c>
      <c r="E1773" s="23" t="s">
        <v>121</v>
      </c>
      <c r="F1773" s="23" t="s">
        <v>302</v>
      </c>
      <c r="G1773" s="23" t="s">
        <v>303</v>
      </c>
      <c r="H1773" s="23" t="s">
        <v>133</v>
      </c>
      <c r="I1773" s="13">
        <v>110000</v>
      </c>
      <c r="J1773" s="13">
        <v>110000</v>
      </c>
      <c r="K1773" s="13">
        <v>38000</v>
      </c>
      <c r="L1773" s="24">
        <v>7.9909999999999997</v>
      </c>
      <c r="M1773" s="37">
        <f t="shared" si="164"/>
        <v>8</v>
      </c>
      <c r="N1773" s="24">
        <v>1.071</v>
      </c>
      <c r="O1773" s="13">
        <v>3</v>
      </c>
      <c r="P1773" s="36">
        <f t="shared" si="165"/>
        <v>1.071</v>
      </c>
      <c r="Q1773" s="38">
        <f t="shared" si="166"/>
        <v>4.2</v>
      </c>
      <c r="R1773" s="37">
        <f t="shared" si="167"/>
        <v>4.2</v>
      </c>
      <c r="S1773" s="39">
        <f>IF(AND(I1773=38000,R1773&lt;=4.5,M1773&gt;8),'[1]Pricing Schedule'!$F$8+('[1]Pricing Schedule'!$F$9*M1773),
IF(AND(I1773=38000,R1773&lt;=4.5,M1773&lt;=8),'[1]Pricing Schedule'!$F$34+('[1]Pricing Schedule'!$F$36*M1773),
IF(AND(I1773=38000,R1773&gt;4.5,R1773&lt;=9,M1773&gt;8),'[1]Pricing Schedule'!$F$17+('[1]Pricing Schedule'!$F$18*M1773),
IF(AND(I1773=38000,R1773&gt;4.5,R1773&lt;=9,M1773&lt;=8),'[1]Pricing Schedule'!$F$34+('[1]Pricing Schedule'!$F$36*M1773),
IF(AND(I1773=38000,R1773&gt;9,R1773&lt;=12.8,M1773&gt;8),'[1]Pricing Schedule'!$F$26+('[1]Pricing Schedule'!$F$27*M1773),
IF(AND(I1773=38000,R1773&gt;9,R1773&lt;=12.8,M1773&lt;=8),'[1]Pricing Schedule'!$F$34+('[1]Pricing Schedule'!$F$36*M1773),
IF(AND(I1773=38000,R1773&gt;12.8,R1773&lt;=22.8),'[1]Pricing Schedule'!$F$34+('[1]Pricing Schedule'!$F$36*M1773),
IF(AND(I1773=38000,R1773&gt;22.8,R1773&lt;=30.2),'[1]Pricing Schedule'!$F$43+('[1]Pricing Schedule'!$F$45*M1773),
IF(AND(I1773=38000,R1773&gt;30.2,R1773&lt;=45.9),'[1]Pricing Schedule'!$F$52+('[1]Pricing Schedule'!$F$54*M1773),
IF(AND(I1773=38000,R1773&gt;45.9,R1773&lt;=123.4),'[1]Pricing Schedule'!$F$96+('[1]Pricing Schedule'!$F$97*M1773),
IF(AND(I1773=38000,R1773&gt;123.4,R1773&lt;=168.2,M1773&lt;=10),'[1]Pricing Schedule'!$F$103+('[1]Pricing Schedule'!$F$105*M1773),
IF(AND(I1773=38000,R1773&gt;123.4,R1773&lt;=168.2,M1773&gt;10),'[1]Pricing Schedule'!$F$111+('[1]Pricing Schedule'!$F$113*M1773),
IF(AND(I1773=38000,R1773&gt;157.4,R1773&lt;=336.4,M1773&lt;=10),('[1]Pricing Schedule'!$F$103+('[1]Pricing Schedule'!$F$105*M1773))*2,
IF(AND(I1773=38000,R1773&gt;157.4,R1773&lt;=336.4,M1773&gt;10),('[1]Pricing Schedule'!$F$111+('[1]Pricing Schedule'!$F$113*M1773))*2,
IF(AND(I1773=38000,R1773&gt;314.8,R1773&lt;=504.6,M1773&lt;=10),('[1]Pricing Schedule'!$F$103+('[1]Pricing Schedule'!$F$105*M1773))*3,
IF(AND(I1773=38000,R1773&gt;314.8,R1773&lt;=504.6,M1773&gt;10),('[1]Pricing Schedule'!$F$111+('[1]Pricing Schedule'!$F$113*M1773))*3,
IF(AND(I1773=38000,R1773&gt;472.2,R1773&lt;=672.8,M1773&lt;=10),('[1]Pricing Schedule'!$F$103+('[1]Pricing Schedule'!$F$105*M1773))*4,
IF(AND(I1773=38000,R1773&gt;472.2,R1773&lt;=672.8,M1773&gt;10),('[1]Pricing Schedule'!$F$111+('[1]Pricing Schedule'!$F$113*M1773))*4,
IF(AND(I1773=110000,R1773&lt;=12.8,M1773&gt;2),'[1]Pricing Schedule'!$F$62+('[1]Pricing Schedule'!$F$63*M1773),
IF(AND(I1773=110000,R1773&lt;=12.8,M1773&lt;=2),'[1]Pricing Schedule'!$F$96+('[1]Pricing Schedule'!$F$97*M1773),
IF(AND(I1773=110000,R1773&gt;12.8,R1773&lt;=22.8,M1773&gt;3),'[1]Pricing Schedule'!$F$71+('[1]Pricing Schedule'!$F$72*M1773),
IF(AND(I1773=110000,R1773&gt;12.8,R1773&lt;=22.8,M1773&lt;=3),'[1]Pricing Schedule'!$F$96+('[1]Pricing Schedule'!$F$97*M1773),
IF(AND(I1773=110000,R1773&gt;22.8,R1773&lt;=30.2),'[1]Pricing Schedule'!$F$80+('[1]Pricing Schedule'!$F$81*M1773),
IF(AND(I1773=110000,R1773&gt;30.2,R1773&lt;=45.9),'[1]Pricing Schedule'!$F$89+('[1]Pricing Schedule'!$F$90*M1773),
IF(AND(I1773=110000,R1773&gt;45.9,R1773&lt;=123.4),'[1]Pricing Schedule'!$F$96+('[1]Pricing Schedule'!$F$97*M1773),
IF(AND(I1773=110000,R1773&gt;123.4,R1773&lt;=168.2,M1773&lt;=10),'[1]Pricing Schedule'!$F$103+('[1]Pricing Schedule'!$F$105*M1773),
IF(AND(I1773=110000,R1773&gt;123.4,R1773&lt;=168.2,M1773&gt;10),'[1]Pricing Schedule'!$F$111+('[1]Pricing Schedule'!$F$113*M1773),
IF(AND(I1773=110000,R1773&gt;168.2,R1773&lt;=336.4,M1773&lt;=10),('[1]Pricing Schedule'!$F$103+('[1]Pricing Schedule'!$F$105*M1773))*2,
IF(AND(I1773=110000,R1773&gt;168.2,R1773&lt;=336.4,M1773&gt;10),('[1]Pricing Schedule'!$F$111+('[1]Pricing Schedule'!$F$113*M1773))*2,
IF(AND(I1773=110000,R1773&gt;336.4,R1773&lt;=504.6,M1773&lt;=10),('[1]Pricing Schedule'!$F$103+('[1]Pricing Schedule'!$F$105*M1773))*3,
IF(AND(I1773=110000,R1773&gt;336.4,R1773&lt;=504.6,M1773&gt;10),('[1]Pricing Schedule'!$F$111+('[1]Pricing Schedule'!$F$113*M1773))*3,
IF(AND(I1773=110000,R1773&gt;504.6,R1773&lt;=672.8,M1773&lt;=10),('[1]Pricing Schedule'!$F$103+('[1]Pricing Schedule'!$F$105*M1773))*4,
IF(AND(I1773=110000,R1773&gt;504.6,R1773&lt;=672.8,M1773&gt;10),('[1]Pricing Schedule'!$F$111+('[1]Pricing Schedule'!$F$113*M1773))*4,
IF(AND(I1773=110000,R1773&gt;672.8,R1773&lt;=841,M1773&lt;=10),('[1]Pricing Schedule'!$F$103+('[1]Pricing Schedule'!$F$105*M1773))*5,
IF(AND(I1773=110000,R1773&gt;672.8,R1773&lt;=841,M1773&gt;10),('[1]Pricing Schedule'!$F$111+('[1]Pricing Schedule'!$F$113*M1773))*5,
IF(AND(I1773=110000,R1773&gt;672.8,R1773&lt;=841,M1773&lt;=10),('[1]Pricing Schedule'!$F$103+('[1]Pricing Schedule'!$F$105*M1773))*5,
IF(AND(I1773=110000,R1773&gt;672.8,R1773&lt;=841,M1773&gt;10),('[1]Pricing Schedule'!$F$111+('[1]Pricing Schedule'!$F$113*M1773))*5,
IF(AND(I1773=110000,R1773&gt;1345.6,R1773&lt;=1513.8,M1773&lt;=10),('[1]Pricing Schedule'!$F$103+('[1]Pricing Schedule'!$F$105*M1773))*9,
IF(AND(I1773=110000,R1773&gt;1345.6,R1773&lt;=1513.8,M1773&gt;10),('[1]Pricing Schedule'!$F$111+('[1]Pricing Schedule'!$F$113*M1773))*9,
9999999999)))))))))))))))))))))))))))))))))))))))</f>
        <v>1838070</v>
      </c>
      <c r="T1773" s="21">
        <f>IF(AND(I1773=38000,R1773&lt;=4.5,M1773&gt;8),'[1]Pricing Schedule'!$J$9,
IF(AND(I1773=38000,R1773&lt;=4.5,M1773&lt;=8),'[1]Pricing Schedule'!$J$36,
IF(AND(I1773=38000,R1773&gt;4.5,R1773&lt;=9,M1773&gt;8),'[1]Pricing Schedule'!$J$18,
IF(AND(I1773=38000,R1773&gt;4.5,R1773&lt;=9,M1773&lt;=8),'[1]Pricing Schedule'!$J$36,
IF(AND(I1773=38000,R1773&gt;9,R1773&lt;=12.8,M1773&gt;8),'[1]Pricing Schedule'!$J$27,
IF(AND(I1773=38000,R1773&gt;9,R1773&lt;=12.8,M1773&lt;=8),'[1]Pricing Schedule'!$J$36,
IF(AND(I1773=38000,R1773&gt;12.8,R1773&lt;=22.8),'[1]Pricing Schedule'!$J$36,
IF(AND(I1773=38000,R1773&gt;22.8,R1773&lt;=30.2),'[1]Pricing Schedule'!$J$45,
IF(AND(I1773=38000,R1773&gt;30.2,R1773&lt;=45.9),'[1]Pricing Schedule'!$J$54,
IF(AND(I1773=38000,R1773&gt;45.9,R1773&lt;=123.4),'[1]Pricing Schedule'!$J$97,
IF(AND(I1773=38000,R1773&gt;123.4,R1773&lt;=168.2,M1773&lt;=10),'[1]Pricing Schedule'!$J$105,
IF(AND(I1773=38000,R1773&gt;123.4,R1773&lt;=168.2,M1773&gt;10),'[1]Pricing Schedule'!$J$113,
IF(AND(I1773=38000,R1773&gt;168.2,R1773&lt;=336.4,M1773&lt;=10),('[1]Pricing Schedule'!$J$105),
IF(AND(I1773=38000,R1773&gt;168.2,R1773&lt;=336.4,M1773&gt;10),('[1]Pricing Schedule'!$J$113),
IF(AND(I1773=38000,R1773&gt;336.4,R1773&lt;=504.6,M1773&lt;=10),('[1]Pricing Schedule'!$J$105),
IF(AND(I1773=38000,R1773&gt;336.4,R1773&lt;=504.6,M1773&gt;10),('[1]Pricing Schedule'!$J$113),
IF(AND(I1773=38000,R1773&gt;504.6,R1773&lt;=672.8,M1773&lt;=10),('[1]Pricing Schedule'!$J$105),
IF(AND(I1773=38000,R1773&gt;504.6,R1773&lt;=672.8,M1773&gt;10),('[1]Pricing Schedule'!$J$113),
IF(AND(I1773=110000,R1773&lt;=12.8,M1773&gt;2),'[1]Pricing Schedule'!$J$63,
IF(AND(I1773=110000,R1773&lt;=12.8,M1773&lt;=2),'[1]Pricing Schedule'!$J$97,
IF(AND(I1773=110000,R1773&gt;12.8,R1773&lt;=22.8,M1773&gt;3),'[1]Pricing Schedule'!$J$72,
IF(AND(I1773=110000,R1773&gt;12.8,R1773&lt;=22.8,M1773&lt;=3),'[1]Pricing Schedule'!$J$97,
IF(AND(I1773=110000,R1773&gt;22.8,R1773&lt;=30.2),'[1]Pricing Schedule'!$J$81,
IF(AND(I1773=110000,R1773&gt;30.2,R1773&lt;=45.9),'[1]Pricing Schedule'!$J$90,
IF(AND(I1773=110000,R1773&gt;45.9,R1773&lt;=123.4),'[1]Pricing Schedule'!$J$97,
IF(AND(I1773=110000,R1773&gt;123.4,R1773&lt;=168.2,M1773&lt;=10),'[1]Pricing Schedule'!$J$105,
IF(AND(I1773=110000,R1773&gt;123.4,R1773&lt;=168.2,M1773&gt;10),'[1]Pricing Schedule'!$J$113,
IF(AND(I1773=110000,R1773&gt;168.2,R1773&lt;=336.2,M1773&lt;=10),('[1]Pricing Schedule'!$J$105),
IF(AND(I1773=110000,R1773&gt;168.2,R1773&lt;=336.2,M1773&gt;10),('[1]Pricing Schedule'!$J$113),
IF(AND(I1773=110000,R1773&gt;336.4,R1773&lt;=504.6,M1773&lt;=10),('[1]Pricing Schedule'!$J$105),
IF(AND(I1773=110000,R1773&gt;336.4,R1773&lt;=504.6,M1773&gt;10),('[1]Pricing Schedule'!$J$113),
IF(AND(I1773=110000,R1773&gt;504.6,R1773&lt;=672.8,M1773&lt;=10),('[1]Pricing Schedule'!$J$105),
IF(AND(I1773=110000,R1773&gt;504.6,R1773&lt;=672.8,M1773&gt;10),('[1]Pricing Schedule'!$J$113),
IF(AND(I1773=110000,R1773&gt;672.8,R1773&lt;=841,M1773&lt;=10),('[1]Pricing Schedule'!$J$105),
IF(AND(I1773=110000,R1773&gt;672.8,R1773&lt;=841,M1773&gt;10),('[1]Pricing Schedule'!$J$113),
IF(AND(I1773=110000,R1773&gt;1682,R1773&lt;=1850.2,M1773&lt;=10),('[1]Pricing Schedule'!$J$105),
IF(AND(I1773=110000,R1773&gt;1682,R1773&lt;=1850.2,M1773&gt;10),('[1]Pricing Schedule'!$J$113),
IF(AND(I1773=110000,R1773&gt;2018.4,R1773&lt;=2186.6,M1773&lt;=10),('[1]Pricing Schedule'!$J$105),
IF(AND(I1773=110000,R1773&gt;2018.4,R1773&lt;=2186.6,M1773&gt;10),('[1]Pricing Schedule'!$J$113),999999999)))))))))))))))))))))))))))))))))))))))</f>
        <v>7</v>
      </c>
      <c r="U1773" s="40">
        <f t="shared" si="168"/>
        <v>437635.71428571426</v>
      </c>
      <c r="V1773" s="41">
        <f t="shared" si="169"/>
        <v>2.2850054676916547</v>
      </c>
      <c r="Y1773" s="23">
        <v>87</v>
      </c>
      <c r="Z1773" s="23">
        <v>684</v>
      </c>
      <c r="AD1773" s="13"/>
      <c r="AE1773" s="13"/>
      <c r="AF1773" s="13"/>
      <c r="AR1773" s="35"/>
    </row>
    <row r="1774" spans="1:44">
      <c r="A1774" s="23">
        <v>1776</v>
      </c>
      <c r="B1774" s="23">
        <v>1776</v>
      </c>
      <c r="C1774" s="23" t="s">
        <v>2491</v>
      </c>
      <c r="D1774" s="23" t="s">
        <v>786</v>
      </c>
      <c r="E1774" s="23" t="s">
        <v>786</v>
      </c>
      <c r="F1774" s="23" t="s">
        <v>1978</v>
      </c>
      <c r="G1774" s="23" t="s">
        <v>1979</v>
      </c>
      <c r="H1774" s="23" t="s">
        <v>113</v>
      </c>
      <c r="I1774" s="13">
        <v>38000</v>
      </c>
      <c r="J1774" s="13">
        <v>38000</v>
      </c>
      <c r="K1774" s="23" t="s">
        <v>119</v>
      </c>
      <c r="L1774" s="24">
        <v>6.1790000000000003</v>
      </c>
      <c r="M1774" s="37">
        <f t="shared" si="164"/>
        <v>7</v>
      </c>
      <c r="N1774" s="24">
        <v>0.44800000000000001</v>
      </c>
      <c r="O1774" s="13">
        <v>3</v>
      </c>
      <c r="P1774" s="36">
        <f t="shared" si="165"/>
        <v>0.44800000000000001</v>
      </c>
      <c r="Q1774" s="38">
        <f t="shared" si="166"/>
        <v>4.2</v>
      </c>
      <c r="R1774" s="37">
        <f t="shared" si="167"/>
        <v>4.2</v>
      </c>
      <c r="S1774" s="39">
        <f>IF(AND(I1774=38000,R1774&lt;=4.5,M1774&gt;8),'[1]Pricing Schedule'!$F$8+('[1]Pricing Schedule'!$F$9*M1774),
IF(AND(I1774=38000,R1774&lt;=4.5,M1774&lt;=8),'[1]Pricing Schedule'!$F$34+('[1]Pricing Schedule'!$F$36*M1774),
IF(AND(I1774=38000,R1774&gt;4.5,R1774&lt;=9,M1774&gt;8),'[1]Pricing Schedule'!$F$17+('[1]Pricing Schedule'!$F$18*M1774),
IF(AND(I1774=38000,R1774&gt;4.5,R1774&lt;=9,M1774&lt;=8),'[1]Pricing Schedule'!$F$34+('[1]Pricing Schedule'!$F$36*M1774),
IF(AND(I1774=38000,R1774&gt;9,R1774&lt;=12.8,M1774&gt;8),'[1]Pricing Schedule'!$F$26+('[1]Pricing Schedule'!$F$27*M1774),
IF(AND(I1774=38000,R1774&gt;9,R1774&lt;=12.8,M1774&lt;=8),'[1]Pricing Schedule'!$F$34+('[1]Pricing Schedule'!$F$36*M1774),
IF(AND(I1774=38000,R1774&gt;12.8,R1774&lt;=22.8),'[1]Pricing Schedule'!$F$34+('[1]Pricing Schedule'!$F$36*M1774),
IF(AND(I1774=38000,R1774&gt;22.8,R1774&lt;=30.2),'[1]Pricing Schedule'!$F$43+('[1]Pricing Schedule'!$F$45*M1774),
IF(AND(I1774=38000,R1774&gt;30.2,R1774&lt;=45.9),'[1]Pricing Schedule'!$F$52+('[1]Pricing Schedule'!$F$54*M1774),
IF(AND(I1774=38000,R1774&gt;45.9,R1774&lt;=123.4),'[1]Pricing Schedule'!$F$96+('[1]Pricing Schedule'!$F$97*M1774),
IF(AND(I1774=38000,R1774&gt;123.4,R1774&lt;=168.2,M1774&lt;=10),'[1]Pricing Schedule'!$F$103+('[1]Pricing Schedule'!$F$105*M1774),
IF(AND(I1774=38000,R1774&gt;123.4,R1774&lt;=168.2,M1774&gt;10),'[1]Pricing Schedule'!$F$111+('[1]Pricing Schedule'!$F$113*M1774),
IF(AND(I1774=38000,R1774&gt;157.4,R1774&lt;=336.4,M1774&lt;=10),('[1]Pricing Schedule'!$F$103+('[1]Pricing Schedule'!$F$105*M1774))*2,
IF(AND(I1774=38000,R1774&gt;157.4,R1774&lt;=336.4,M1774&gt;10),('[1]Pricing Schedule'!$F$111+('[1]Pricing Schedule'!$F$113*M1774))*2,
IF(AND(I1774=38000,R1774&gt;314.8,R1774&lt;=504.6,M1774&lt;=10),('[1]Pricing Schedule'!$F$103+('[1]Pricing Schedule'!$F$105*M1774))*3,
IF(AND(I1774=38000,R1774&gt;314.8,R1774&lt;=504.6,M1774&gt;10),('[1]Pricing Schedule'!$F$111+('[1]Pricing Schedule'!$F$113*M1774))*3,
IF(AND(I1774=38000,R1774&gt;472.2,R1774&lt;=672.8,M1774&lt;=10),('[1]Pricing Schedule'!$F$103+('[1]Pricing Schedule'!$F$105*M1774))*4,
IF(AND(I1774=38000,R1774&gt;472.2,R1774&lt;=672.8,M1774&gt;10),('[1]Pricing Schedule'!$F$111+('[1]Pricing Schedule'!$F$113*M1774))*4,
IF(AND(I1774=110000,R1774&lt;=12.8,M1774&gt;2),'[1]Pricing Schedule'!$F$62+('[1]Pricing Schedule'!$F$63*M1774),
IF(AND(I1774=110000,R1774&lt;=12.8,M1774&lt;=2),'[1]Pricing Schedule'!$F$96+('[1]Pricing Schedule'!$F$97*M1774),
IF(AND(I1774=110000,R1774&gt;12.8,R1774&lt;=22.8,M1774&gt;3),'[1]Pricing Schedule'!$F$71+('[1]Pricing Schedule'!$F$72*M1774),
IF(AND(I1774=110000,R1774&gt;12.8,R1774&lt;=22.8,M1774&lt;=3),'[1]Pricing Schedule'!$F$96+('[1]Pricing Schedule'!$F$97*M1774),
IF(AND(I1774=110000,R1774&gt;22.8,R1774&lt;=30.2),'[1]Pricing Schedule'!$F$80+('[1]Pricing Schedule'!$F$81*M1774),
IF(AND(I1774=110000,R1774&gt;30.2,R1774&lt;=45.9),'[1]Pricing Schedule'!$F$89+('[1]Pricing Schedule'!$F$90*M1774),
IF(AND(I1774=110000,R1774&gt;45.9,R1774&lt;=123.4),'[1]Pricing Schedule'!$F$96+('[1]Pricing Schedule'!$F$97*M1774),
IF(AND(I1774=110000,R1774&gt;123.4,R1774&lt;=168.2,M1774&lt;=10),'[1]Pricing Schedule'!$F$103+('[1]Pricing Schedule'!$F$105*M1774),
IF(AND(I1774=110000,R1774&gt;123.4,R1774&lt;=168.2,M1774&gt;10),'[1]Pricing Schedule'!$F$111+('[1]Pricing Schedule'!$F$113*M1774),
IF(AND(I1774=110000,R1774&gt;168.2,R1774&lt;=336.4,M1774&lt;=10),('[1]Pricing Schedule'!$F$103+('[1]Pricing Schedule'!$F$105*M1774))*2,
IF(AND(I1774=110000,R1774&gt;168.2,R1774&lt;=336.4,M1774&gt;10),('[1]Pricing Schedule'!$F$111+('[1]Pricing Schedule'!$F$113*M1774))*2,
IF(AND(I1774=110000,R1774&gt;336.4,R1774&lt;=504.6,M1774&lt;=10),('[1]Pricing Schedule'!$F$103+('[1]Pricing Schedule'!$F$105*M1774))*3,
IF(AND(I1774=110000,R1774&gt;336.4,R1774&lt;=504.6,M1774&gt;10),('[1]Pricing Schedule'!$F$111+('[1]Pricing Schedule'!$F$113*M1774))*3,
IF(AND(I1774=110000,R1774&gt;504.6,R1774&lt;=672.8,M1774&lt;=10),('[1]Pricing Schedule'!$F$103+('[1]Pricing Schedule'!$F$105*M1774))*4,
IF(AND(I1774=110000,R1774&gt;504.6,R1774&lt;=672.8,M1774&gt;10),('[1]Pricing Schedule'!$F$111+('[1]Pricing Schedule'!$F$113*M1774))*4,
IF(AND(I1774=110000,R1774&gt;672.8,R1774&lt;=841,M1774&lt;=10),('[1]Pricing Schedule'!$F$103+('[1]Pricing Schedule'!$F$105*M1774))*5,
IF(AND(I1774=110000,R1774&gt;672.8,R1774&lt;=841,M1774&gt;10),('[1]Pricing Schedule'!$F$111+('[1]Pricing Schedule'!$F$113*M1774))*5,
IF(AND(I1774=110000,R1774&gt;672.8,R1774&lt;=841,M1774&lt;=10),('[1]Pricing Schedule'!$F$103+('[1]Pricing Schedule'!$F$105*M1774))*5,
IF(AND(I1774=110000,R1774&gt;672.8,R1774&lt;=841,M1774&gt;10),('[1]Pricing Schedule'!$F$111+('[1]Pricing Schedule'!$F$113*M1774))*5,
IF(AND(I1774=110000,R1774&gt;1345.6,R1774&lt;=1513.8,M1774&lt;=10),('[1]Pricing Schedule'!$F$103+('[1]Pricing Schedule'!$F$105*M1774))*9,
IF(AND(I1774=110000,R1774&gt;1345.6,R1774&lt;=1513.8,M1774&gt;10),('[1]Pricing Schedule'!$F$111+('[1]Pricing Schedule'!$F$113*M1774))*9,
9999999999)))))))))))))))))))))))))))))))))))))))</f>
        <v>839680</v>
      </c>
      <c r="T1774" s="21">
        <f>IF(AND(I1774=38000,R1774&lt;=4.5,M1774&gt;8),'[1]Pricing Schedule'!$J$9,
IF(AND(I1774=38000,R1774&lt;=4.5,M1774&lt;=8),'[1]Pricing Schedule'!$J$36,
IF(AND(I1774=38000,R1774&gt;4.5,R1774&lt;=9,M1774&gt;8),'[1]Pricing Schedule'!$J$18,
IF(AND(I1774=38000,R1774&gt;4.5,R1774&lt;=9,M1774&lt;=8),'[1]Pricing Schedule'!$J$36,
IF(AND(I1774=38000,R1774&gt;9,R1774&lt;=12.8,M1774&gt;8),'[1]Pricing Schedule'!$J$27,
IF(AND(I1774=38000,R1774&gt;9,R1774&lt;=12.8,M1774&lt;=8),'[1]Pricing Schedule'!$J$36,
IF(AND(I1774=38000,R1774&gt;12.8,R1774&lt;=22.8),'[1]Pricing Schedule'!$J$36,
IF(AND(I1774=38000,R1774&gt;22.8,R1774&lt;=30.2),'[1]Pricing Schedule'!$J$45,
IF(AND(I1774=38000,R1774&gt;30.2,R1774&lt;=45.9),'[1]Pricing Schedule'!$J$54,
IF(AND(I1774=38000,R1774&gt;45.9,R1774&lt;=123.4),'[1]Pricing Schedule'!$J$97,
IF(AND(I1774=38000,R1774&gt;123.4,R1774&lt;=168.2,M1774&lt;=10),'[1]Pricing Schedule'!$J$105,
IF(AND(I1774=38000,R1774&gt;123.4,R1774&lt;=168.2,M1774&gt;10),'[1]Pricing Schedule'!$J$113,
IF(AND(I1774=38000,R1774&gt;168.2,R1774&lt;=336.4,M1774&lt;=10),('[1]Pricing Schedule'!$J$105),
IF(AND(I1774=38000,R1774&gt;168.2,R1774&lt;=336.4,M1774&gt;10),('[1]Pricing Schedule'!$J$113),
IF(AND(I1774=38000,R1774&gt;336.4,R1774&lt;=504.6,M1774&lt;=10),('[1]Pricing Schedule'!$J$105),
IF(AND(I1774=38000,R1774&gt;336.4,R1774&lt;=504.6,M1774&gt;10),('[1]Pricing Schedule'!$J$113),
IF(AND(I1774=38000,R1774&gt;504.6,R1774&lt;=672.8,M1774&lt;=10),('[1]Pricing Schedule'!$J$105),
IF(AND(I1774=38000,R1774&gt;504.6,R1774&lt;=672.8,M1774&gt;10),('[1]Pricing Schedule'!$J$113),
IF(AND(I1774=110000,R1774&lt;=12.8,M1774&gt;2),'[1]Pricing Schedule'!$J$63,
IF(AND(I1774=110000,R1774&lt;=12.8,M1774&lt;=2),'[1]Pricing Schedule'!$J$97,
IF(AND(I1774=110000,R1774&gt;12.8,R1774&lt;=22.8,M1774&gt;3),'[1]Pricing Schedule'!$J$72,
IF(AND(I1774=110000,R1774&gt;12.8,R1774&lt;=22.8,M1774&lt;=3),'[1]Pricing Schedule'!$J$97,
IF(AND(I1774=110000,R1774&gt;22.8,R1774&lt;=30.2),'[1]Pricing Schedule'!$J$81,
IF(AND(I1774=110000,R1774&gt;30.2,R1774&lt;=45.9),'[1]Pricing Schedule'!$J$90,
IF(AND(I1774=110000,R1774&gt;45.9,R1774&lt;=123.4),'[1]Pricing Schedule'!$J$97,
IF(AND(I1774=110000,R1774&gt;123.4,R1774&lt;=168.2,M1774&lt;=10),'[1]Pricing Schedule'!$J$105,
IF(AND(I1774=110000,R1774&gt;123.4,R1774&lt;=168.2,M1774&gt;10),'[1]Pricing Schedule'!$J$113,
IF(AND(I1774=110000,R1774&gt;168.2,R1774&lt;=336.2,M1774&lt;=10),('[1]Pricing Schedule'!$J$105),
IF(AND(I1774=110000,R1774&gt;168.2,R1774&lt;=336.2,M1774&gt;10),('[1]Pricing Schedule'!$J$113),
IF(AND(I1774=110000,R1774&gt;336.4,R1774&lt;=504.6,M1774&lt;=10),('[1]Pricing Schedule'!$J$105),
IF(AND(I1774=110000,R1774&gt;336.4,R1774&lt;=504.6,M1774&gt;10),('[1]Pricing Schedule'!$J$113),
IF(AND(I1774=110000,R1774&gt;504.6,R1774&lt;=672.8,M1774&lt;=10),('[1]Pricing Schedule'!$J$105),
IF(AND(I1774=110000,R1774&gt;504.6,R1774&lt;=672.8,M1774&gt;10),('[1]Pricing Schedule'!$J$113),
IF(AND(I1774=110000,R1774&gt;672.8,R1774&lt;=841,M1774&lt;=10),('[1]Pricing Schedule'!$J$105),
IF(AND(I1774=110000,R1774&gt;672.8,R1774&lt;=841,M1774&gt;10),('[1]Pricing Schedule'!$J$113),
IF(AND(I1774=110000,R1774&gt;1682,R1774&lt;=1850.2,M1774&lt;=10),('[1]Pricing Schedule'!$J$105),
IF(AND(I1774=110000,R1774&gt;1682,R1774&lt;=1850.2,M1774&gt;10),('[1]Pricing Schedule'!$J$113),
IF(AND(I1774=110000,R1774&gt;2018.4,R1774&lt;=2186.6,M1774&lt;=10),('[1]Pricing Schedule'!$J$105),
IF(AND(I1774=110000,R1774&gt;2018.4,R1774&lt;=2186.6,M1774&gt;10),('[1]Pricing Schedule'!$J$113),999999999)))))))))))))))))))))))))))))))))))))))</f>
        <v>4</v>
      </c>
      <c r="U1774" s="40">
        <f t="shared" si="168"/>
        <v>199923.80952380953</v>
      </c>
      <c r="V1774" s="41">
        <f t="shared" si="169"/>
        <v>5.0019054878048781</v>
      </c>
      <c r="Y1774" s="23">
        <v>250</v>
      </c>
      <c r="Z1774" s="23">
        <v>124</v>
      </c>
      <c r="AD1774" s="13"/>
      <c r="AE1774" s="13"/>
      <c r="AF1774" s="13"/>
      <c r="AR1774" s="35"/>
    </row>
    <row r="1775" spans="1:44">
      <c r="A1775" s="23">
        <v>1777</v>
      </c>
      <c r="B1775" s="23">
        <v>1777</v>
      </c>
      <c r="C1775" s="23" t="s">
        <v>2492</v>
      </c>
      <c r="D1775" s="23" t="s">
        <v>1740</v>
      </c>
      <c r="E1775" s="23" t="s">
        <v>1740</v>
      </c>
      <c r="F1775" s="23" t="s">
        <v>1971</v>
      </c>
      <c r="G1775" s="23" t="s">
        <v>1972</v>
      </c>
      <c r="H1775" s="23" t="s">
        <v>113</v>
      </c>
      <c r="I1775" s="13">
        <v>38000</v>
      </c>
      <c r="J1775" s="13">
        <v>38000</v>
      </c>
      <c r="K1775" s="23" t="s">
        <v>119</v>
      </c>
      <c r="L1775" s="24">
        <v>4.7569999999999997</v>
      </c>
      <c r="M1775" s="37">
        <f t="shared" si="164"/>
        <v>5</v>
      </c>
      <c r="N1775" s="24">
        <v>0.52900000000000003</v>
      </c>
      <c r="O1775" s="13">
        <v>3</v>
      </c>
      <c r="P1775" s="36">
        <f t="shared" si="165"/>
        <v>0.52900000000000003</v>
      </c>
      <c r="Q1775" s="38">
        <f t="shared" si="166"/>
        <v>4.2</v>
      </c>
      <c r="R1775" s="37">
        <f t="shared" si="167"/>
        <v>4.2</v>
      </c>
      <c r="S1775" s="39">
        <f>IF(AND(I1775=38000,R1775&lt;=4.5,M1775&gt;8),'[1]Pricing Schedule'!$F$8+('[1]Pricing Schedule'!$F$9*M1775),
IF(AND(I1775=38000,R1775&lt;=4.5,M1775&lt;=8),'[1]Pricing Schedule'!$F$34+('[1]Pricing Schedule'!$F$36*M1775),
IF(AND(I1775=38000,R1775&gt;4.5,R1775&lt;=9,M1775&gt;8),'[1]Pricing Schedule'!$F$17+('[1]Pricing Schedule'!$F$18*M1775),
IF(AND(I1775=38000,R1775&gt;4.5,R1775&lt;=9,M1775&lt;=8),'[1]Pricing Schedule'!$F$34+('[1]Pricing Schedule'!$F$36*M1775),
IF(AND(I1775=38000,R1775&gt;9,R1775&lt;=12.8,M1775&gt;8),'[1]Pricing Schedule'!$F$26+('[1]Pricing Schedule'!$F$27*M1775),
IF(AND(I1775=38000,R1775&gt;9,R1775&lt;=12.8,M1775&lt;=8),'[1]Pricing Schedule'!$F$34+('[1]Pricing Schedule'!$F$36*M1775),
IF(AND(I1775=38000,R1775&gt;12.8,R1775&lt;=22.8),'[1]Pricing Schedule'!$F$34+('[1]Pricing Schedule'!$F$36*M1775),
IF(AND(I1775=38000,R1775&gt;22.8,R1775&lt;=30.2),'[1]Pricing Schedule'!$F$43+('[1]Pricing Schedule'!$F$45*M1775),
IF(AND(I1775=38000,R1775&gt;30.2,R1775&lt;=45.9),'[1]Pricing Schedule'!$F$52+('[1]Pricing Schedule'!$F$54*M1775),
IF(AND(I1775=38000,R1775&gt;45.9,R1775&lt;=123.4),'[1]Pricing Schedule'!$F$96+('[1]Pricing Schedule'!$F$97*M1775),
IF(AND(I1775=38000,R1775&gt;123.4,R1775&lt;=168.2,M1775&lt;=10),'[1]Pricing Schedule'!$F$103+('[1]Pricing Schedule'!$F$105*M1775),
IF(AND(I1775=38000,R1775&gt;123.4,R1775&lt;=168.2,M1775&gt;10),'[1]Pricing Schedule'!$F$111+('[1]Pricing Schedule'!$F$113*M1775),
IF(AND(I1775=38000,R1775&gt;157.4,R1775&lt;=336.4,M1775&lt;=10),('[1]Pricing Schedule'!$F$103+('[1]Pricing Schedule'!$F$105*M1775))*2,
IF(AND(I1775=38000,R1775&gt;157.4,R1775&lt;=336.4,M1775&gt;10),('[1]Pricing Schedule'!$F$111+('[1]Pricing Schedule'!$F$113*M1775))*2,
IF(AND(I1775=38000,R1775&gt;314.8,R1775&lt;=504.6,M1775&lt;=10),('[1]Pricing Schedule'!$F$103+('[1]Pricing Schedule'!$F$105*M1775))*3,
IF(AND(I1775=38000,R1775&gt;314.8,R1775&lt;=504.6,M1775&gt;10),('[1]Pricing Schedule'!$F$111+('[1]Pricing Schedule'!$F$113*M1775))*3,
IF(AND(I1775=38000,R1775&gt;472.2,R1775&lt;=672.8,M1775&lt;=10),('[1]Pricing Schedule'!$F$103+('[1]Pricing Schedule'!$F$105*M1775))*4,
IF(AND(I1775=38000,R1775&gt;472.2,R1775&lt;=672.8,M1775&gt;10),('[1]Pricing Schedule'!$F$111+('[1]Pricing Schedule'!$F$113*M1775))*4,
IF(AND(I1775=110000,R1775&lt;=12.8,M1775&gt;2),'[1]Pricing Schedule'!$F$62+('[1]Pricing Schedule'!$F$63*M1775),
IF(AND(I1775=110000,R1775&lt;=12.8,M1775&lt;=2),'[1]Pricing Schedule'!$F$96+('[1]Pricing Schedule'!$F$97*M1775),
IF(AND(I1775=110000,R1775&gt;12.8,R1775&lt;=22.8,M1775&gt;3),'[1]Pricing Schedule'!$F$71+('[1]Pricing Schedule'!$F$72*M1775),
IF(AND(I1775=110000,R1775&gt;12.8,R1775&lt;=22.8,M1775&lt;=3),'[1]Pricing Schedule'!$F$96+('[1]Pricing Schedule'!$F$97*M1775),
IF(AND(I1775=110000,R1775&gt;22.8,R1775&lt;=30.2),'[1]Pricing Schedule'!$F$80+('[1]Pricing Schedule'!$F$81*M1775),
IF(AND(I1775=110000,R1775&gt;30.2,R1775&lt;=45.9),'[1]Pricing Schedule'!$F$89+('[1]Pricing Schedule'!$F$90*M1775),
IF(AND(I1775=110000,R1775&gt;45.9,R1775&lt;=123.4),'[1]Pricing Schedule'!$F$96+('[1]Pricing Schedule'!$F$97*M1775),
IF(AND(I1775=110000,R1775&gt;123.4,R1775&lt;=168.2,M1775&lt;=10),'[1]Pricing Schedule'!$F$103+('[1]Pricing Schedule'!$F$105*M1775),
IF(AND(I1775=110000,R1775&gt;123.4,R1775&lt;=168.2,M1775&gt;10),'[1]Pricing Schedule'!$F$111+('[1]Pricing Schedule'!$F$113*M1775),
IF(AND(I1775=110000,R1775&gt;168.2,R1775&lt;=336.4,M1775&lt;=10),('[1]Pricing Schedule'!$F$103+('[1]Pricing Schedule'!$F$105*M1775))*2,
IF(AND(I1775=110000,R1775&gt;168.2,R1775&lt;=336.4,M1775&gt;10),('[1]Pricing Schedule'!$F$111+('[1]Pricing Schedule'!$F$113*M1775))*2,
IF(AND(I1775=110000,R1775&gt;336.4,R1775&lt;=504.6,M1775&lt;=10),('[1]Pricing Schedule'!$F$103+('[1]Pricing Schedule'!$F$105*M1775))*3,
IF(AND(I1775=110000,R1775&gt;336.4,R1775&lt;=504.6,M1775&gt;10),('[1]Pricing Schedule'!$F$111+('[1]Pricing Schedule'!$F$113*M1775))*3,
IF(AND(I1775=110000,R1775&gt;504.6,R1775&lt;=672.8,M1775&lt;=10),('[1]Pricing Schedule'!$F$103+('[1]Pricing Schedule'!$F$105*M1775))*4,
IF(AND(I1775=110000,R1775&gt;504.6,R1775&lt;=672.8,M1775&gt;10),('[1]Pricing Schedule'!$F$111+('[1]Pricing Schedule'!$F$113*M1775))*4,
IF(AND(I1775=110000,R1775&gt;672.8,R1775&lt;=841,M1775&lt;=10),('[1]Pricing Schedule'!$F$103+('[1]Pricing Schedule'!$F$105*M1775))*5,
IF(AND(I1775=110000,R1775&gt;672.8,R1775&lt;=841,M1775&gt;10),('[1]Pricing Schedule'!$F$111+('[1]Pricing Schedule'!$F$113*M1775))*5,
IF(AND(I1775=110000,R1775&gt;672.8,R1775&lt;=841,M1775&lt;=10),('[1]Pricing Schedule'!$F$103+('[1]Pricing Schedule'!$F$105*M1775))*5,
IF(AND(I1775=110000,R1775&gt;672.8,R1775&lt;=841,M1775&gt;10),('[1]Pricing Schedule'!$F$111+('[1]Pricing Schedule'!$F$113*M1775))*5,
IF(AND(I1775=110000,R1775&gt;1345.6,R1775&lt;=1513.8,M1775&lt;=10),('[1]Pricing Schedule'!$F$103+('[1]Pricing Schedule'!$F$105*M1775))*9,
IF(AND(I1775=110000,R1775&gt;1345.6,R1775&lt;=1513.8,M1775&gt;10),('[1]Pricing Schedule'!$F$111+('[1]Pricing Schedule'!$F$113*M1775))*9,
9999999999)))))))))))))))))))))))))))))))))))))))</f>
        <v>699140</v>
      </c>
      <c r="T1775" s="21">
        <f>IF(AND(I1775=38000,R1775&lt;=4.5,M1775&gt;8),'[1]Pricing Schedule'!$J$9,
IF(AND(I1775=38000,R1775&lt;=4.5,M1775&lt;=8),'[1]Pricing Schedule'!$J$36,
IF(AND(I1775=38000,R1775&gt;4.5,R1775&lt;=9,M1775&gt;8),'[1]Pricing Schedule'!$J$18,
IF(AND(I1775=38000,R1775&gt;4.5,R1775&lt;=9,M1775&lt;=8),'[1]Pricing Schedule'!$J$36,
IF(AND(I1775=38000,R1775&gt;9,R1775&lt;=12.8,M1775&gt;8),'[1]Pricing Schedule'!$J$27,
IF(AND(I1775=38000,R1775&gt;9,R1775&lt;=12.8,M1775&lt;=8),'[1]Pricing Schedule'!$J$36,
IF(AND(I1775=38000,R1775&gt;12.8,R1775&lt;=22.8),'[1]Pricing Schedule'!$J$36,
IF(AND(I1775=38000,R1775&gt;22.8,R1775&lt;=30.2),'[1]Pricing Schedule'!$J$45,
IF(AND(I1775=38000,R1775&gt;30.2,R1775&lt;=45.9),'[1]Pricing Schedule'!$J$54,
IF(AND(I1775=38000,R1775&gt;45.9,R1775&lt;=123.4),'[1]Pricing Schedule'!$J$97,
IF(AND(I1775=38000,R1775&gt;123.4,R1775&lt;=168.2,M1775&lt;=10),'[1]Pricing Schedule'!$J$105,
IF(AND(I1775=38000,R1775&gt;123.4,R1775&lt;=168.2,M1775&gt;10),'[1]Pricing Schedule'!$J$113,
IF(AND(I1775=38000,R1775&gt;168.2,R1775&lt;=336.4,M1775&lt;=10),('[1]Pricing Schedule'!$J$105),
IF(AND(I1775=38000,R1775&gt;168.2,R1775&lt;=336.4,M1775&gt;10),('[1]Pricing Schedule'!$J$113),
IF(AND(I1775=38000,R1775&gt;336.4,R1775&lt;=504.6,M1775&lt;=10),('[1]Pricing Schedule'!$J$105),
IF(AND(I1775=38000,R1775&gt;336.4,R1775&lt;=504.6,M1775&gt;10),('[1]Pricing Schedule'!$J$113),
IF(AND(I1775=38000,R1775&gt;504.6,R1775&lt;=672.8,M1775&lt;=10),('[1]Pricing Schedule'!$J$105),
IF(AND(I1775=38000,R1775&gt;504.6,R1775&lt;=672.8,M1775&gt;10),('[1]Pricing Schedule'!$J$113),
IF(AND(I1775=110000,R1775&lt;=12.8,M1775&gt;2),'[1]Pricing Schedule'!$J$63,
IF(AND(I1775=110000,R1775&lt;=12.8,M1775&lt;=2),'[1]Pricing Schedule'!$J$97,
IF(AND(I1775=110000,R1775&gt;12.8,R1775&lt;=22.8,M1775&gt;3),'[1]Pricing Schedule'!$J$72,
IF(AND(I1775=110000,R1775&gt;12.8,R1775&lt;=22.8,M1775&lt;=3),'[1]Pricing Schedule'!$J$97,
IF(AND(I1775=110000,R1775&gt;22.8,R1775&lt;=30.2),'[1]Pricing Schedule'!$J$81,
IF(AND(I1775=110000,R1775&gt;30.2,R1775&lt;=45.9),'[1]Pricing Schedule'!$J$90,
IF(AND(I1775=110000,R1775&gt;45.9,R1775&lt;=123.4),'[1]Pricing Schedule'!$J$97,
IF(AND(I1775=110000,R1775&gt;123.4,R1775&lt;=168.2,M1775&lt;=10),'[1]Pricing Schedule'!$J$105,
IF(AND(I1775=110000,R1775&gt;123.4,R1775&lt;=168.2,M1775&gt;10),'[1]Pricing Schedule'!$J$113,
IF(AND(I1775=110000,R1775&gt;168.2,R1775&lt;=336.2,M1775&lt;=10),('[1]Pricing Schedule'!$J$105),
IF(AND(I1775=110000,R1775&gt;168.2,R1775&lt;=336.2,M1775&gt;10),('[1]Pricing Schedule'!$J$113),
IF(AND(I1775=110000,R1775&gt;336.4,R1775&lt;=504.6,M1775&lt;=10),('[1]Pricing Schedule'!$J$105),
IF(AND(I1775=110000,R1775&gt;336.4,R1775&lt;=504.6,M1775&gt;10),('[1]Pricing Schedule'!$J$113),
IF(AND(I1775=110000,R1775&gt;504.6,R1775&lt;=672.8,M1775&lt;=10),('[1]Pricing Schedule'!$J$105),
IF(AND(I1775=110000,R1775&gt;504.6,R1775&lt;=672.8,M1775&gt;10),('[1]Pricing Schedule'!$J$113),
IF(AND(I1775=110000,R1775&gt;672.8,R1775&lt;=841,M1775&lt;=10),('[1]Pricing Schedule'!$J$105),
IF(AND(I1775=110000,R1775&gt;672.8,R1775&lt;=841,M1775&gt;10),('[1]Pricing Schedule'!$J$113),
IF(AND(I1775=110000,R1775&gt;1682,R1775&lt;=1850.2,M1775&lt;=10),('[1]Pricing Schedule'!$J$105),
IF(AND(I1775=110000,R1775&gt;1682,R1775&lt;=1850.2,M1775&gt;10),('[1]Pricing Schedule'!$J$113),
IF(AND(I1775=110000,R1775&gt;2018.4,R1775&lt;=2186.6,M1775&lt;=10),('[1]Pricing Schedule'!$J$105),
IF(AND(I1775=110000,R1775&gt;2018.4,R1775&lt;=2186.6,M1775&gt;10),('[1]Pricing Schedule'!$J$113),999999999)))))))))))))))))))))))))))))))))))))))</f>
        <v>4</v>
      </c>
      <c r="U1775" s="40">
        <f t="shared" si="168"/>
        <v>166461.90476190476</v>
      </c>
      <c r="V1775" s="41">
        <f t="shared" si="169"/>
        <v>6.0073804960379897</v>
      </c>
      <c r="Y1775" s="23">
        <v>170</v>
      </c>
      <c r="Z1775" s="23">
        <v>563</v>
      </c>
      <c r="AD1775" s="13"/>
      <c r="AE1775" s="13"/>
      <c r="AF1775" s="13"/>
      <c r="AR1775" s="35"/>
    </row>
    <row r="1776" spans="1:44">
      <c r="A1776" s="23">
        <v>1778</v>
      </c>
      <c r="B1776" s="23">
        <v>1778</v>
      </c>
      <c r="C1776" s="23" t="s">
        <v>2493</v>
      </c>
      <c r="D1776" s="23" t="s">
        <v>285</v>
      </c>
      <c r="E1776" s="23" t="s">
        <v>285</v>
      </c>
      <c r="F1776" s="23" t="s">
        <v>448</v>
      </c>
      <c r="G1776" s="23" t="s">
        <v>449</v>
      </c>
      <c r="H1776" s="23" t="s">
        <v>113</v>
      </c>
      <c r="I1776" s="13">
        <v>38000</v>
      </c>
      <c r="J1776" s="13">
        <v>38000</v>
      </c>
      <c r="K1776" s="13">
        <v>20000</v>
      </c>
      <c r="L1776" s="24">
        <v>7.1040000000000001</v>
      </c>
      <c r="M1776" s="37">
        <f t="shared" si="164"/>
        <v>8</v>
      </c>
      <c r="N1776" s="24">
        <v>0.43099999999999999</v>
      </c>
      <c r="O1776" s="13">
        <v>3</v>
      </c>
      <c r="P1776" s="36">
        <f t="shared" si="165"/>
        <v>0.43099999999999999</v>
      </c>
      <c r="Q1776" s="38">
        <f t="shared" si="166"/>
        <v>4.2</v>
      </c>
      <c r="R1776" s="37">
        <f t="shared" si="167"/>
        <v>4.2</v>
      </c>
      <c r="S1776" s="39">
        <f>IF(AND(I1776=38000,R1776&lt;=4.5,M1776&gt;8),'[1]Pricing Schedule'!$F$8+('[1]Pricing Schedule'!$F$9*M1776),
IF(AND(I1776=38000,R1776&lt;=4.5,M1776&lt;=8),'[1]Pricing Schedule'!$F$34+('[1]Pricing Schedule'!$F$36*M1776),
IF(AND(I1776=38000,R1776&gt;4.5,R1776&lt;=9,M1776&gt;8),'[1]Pricing Schedule'!$F$17+('[1]Pricing Schedule'!$F$18*M1776),
IF(AND(I1776=38000,R1776&gt;4.5,R1776&lt;=9,M1776&lt;=8),'[1]Pricing Schedule'!$F$34+('[1]Pricing Schedule'!$F$36*M1776),
IF(AND(I1776=38000,R1776&gt;9,R1776&lt;=12.8,M1776&gt;8),'[1]Pricing Schedule'!$F$26+('[1]Pricing Schedule'!$F$27*M1776),
IF(AND(I1776=38000,R1776&gt;9,R1776&lt;=12.8,M1776&lt;=8),'[1]Pricing Schedule'!$F$34+('[1]Pricing Schedule'!$F$36*M1776),
IF(AND(I1776=38000,R1776&gt;12.8,R1776&lt;=22.8),'[1]Pricing Schedule'!$F$34+('[1]Pricing Schedule'!$F$36*M1776),
IF(AND(I1776=38000,R1776&gt;22.8,R1776&lt;=30.2),'[1]Pricing Schedule'!$F$43+('[1]Pricing Schedule'!$F$45*M1776),
IF(AND(I1776=38000,R1776&gt;30.2,R1776&lt;=45.9),'[1]Pricing Schedule'!$F$52+('[1]Pricing Schedule'!$F$54*M1776),
IF(AND(I1776=38000,R1776&gt;45.9,R1776&lt;=123.4),'[1]Pricing Schedule'!$F$96+('[1]Pricing Schedule'!$F$97*M1776),
IF(AND(I1776=38000,R1776&gt;123.4,R1776&lt;=168.2,M1776&lt;=10),'[1]Pricing Schedule'!$F$103+('[1]Pricing Schedule'!$F$105*M1776),
IF(AND(I1776=38000,R1776&gt;123.4,R1776&lt;=168.2,M1776&gt;10),'[1]Pricing Schedule'!$F$111+('[1]Pricing Schedule'!$F$113*M1776),
IF(AND(I1776=38000,R1776&gt;157.4,R1776&lt;=336.4,M1776&lt;=10),('[1]Pricing Schedule'!$F$103+('[1]Pricing Schedule'!$F$105*M1776))*2,
IF(AND(I1776=38000,R1776&gt;157.4,R1776&lt;=336.4,M1776&gt;10),('[1]Pricing Schedule'!$F$111+('[1]Pricing Schedule'!$F$113*M1776))*2,
IF(AND(I1776=38000,R1776&gt;314.8,R1776&lt;=504.6,M1776&lt;=10),('[1]Pricing Schedule'!$F$103+('[1]Pricing Schedule'!$F$105*M1776))*3,
IF(AND(I1776=38000,R1776&gt;314.8,R1776&lt;=504.6,M1776&gt;10),('[1]Pricing Schedule'!$F$111+('[1]Pricing Schedule'!$F$113*M1776))*3,
IF(AND(I1776=38000,R1776&gt;472.2,R1776&lt;=672.8,M1776&lt;=10),('[1]Pricing Schedule'!$F$103+('[1]Pricing Schedule'!$F$105*M1776))*4,
IF(AND(I1776=38000,R1776&gt;472.2,R1776&lt;=672.8,M1776&gt;10),('[1]Pricing Schedule'!$F$111+('[1]Pricing Schedule'!$F$113*M1776))*4,
IF(AND(I1776=110000,R1776&lt;=12.8,M1776&gt;2),'[1]Pricing Schedule'!$F$62+('[1]Pricing Schedule'!$F$63*M1776),
IF(AND(I1776=110000,R1776&lt;=12.8,M1776&lt;=2),'[1]Pricing Schedule'!$F$96+('[1]Pricing Schedule'!$F$97*M1776),
IF(AND(I1776=110000,R1776&gt;12.8,R1776&lt;=22.8,M1776&gt;3),'[1]Pricing Schedule'!$F$71+('[1]Pricing Schedule'!$F$72*M1776),
IF(AND(I1776=110000,R1776&gt;12.8,R1776&lt;=22.8,M1776&lt;=3),'[1]Pricing Schedule'!$F$96+('[1]Pricing Schedule'!$F$97*M1776),
IF(AND(I1776=110000,R1776&gt;22.8,R1776&lt;=30.2),'[1]Pricing Schedule'!$F$80+('[1]Pricing Schedule'!$F$81*M1776),
IF(AND(I1776=110000,R1776&gt;30.2,R1776&lt;=45.9),'[1]Pricing Schedule'!$F$89+('[1]Pricing Schedule'!$F$90*M1776),
IF(AND(I1776=110000,R1776&gt;45.9,R1776&lt;=123.4),'[1]Pricing Schedule'!$F$96+('[1]Pricing Schedule'!$F$97*M1776),
IF(AND(I1776=110000,R1776&gt;123.4,R1776&lt;=168.2,M1776&lt;=10),'[1]Pricing Schedule'!$F$103+('[1]Pricing Schedule'!$F$105*M1776),
IF(AND(I1776=110000,R1776&gt;123.4,R1776&lt;=168.2,M1776&gt;10),'[1]Pricing Schedule'!$F$111+('[1]Pricing Schedule'!$F$113*M1776),
IF(AND(I1776=110000,R1776&gt;168.2,R1776&lt;=336.4,M1776&lt;=10),('[1]Pricing Schedule'!$F$103+('[1]Pricing Schedule'!$F$105*M1776))*2,
IF(AND(I1776=110000,R1776&gt;168.2,R1776&lt;=336.4,M1776&gt;10),('[1]Pricing Schedule'!$F$111+('[1]Pricing Schedule'!$F$113*M1776))*2,
IF(AND(I1776=110000,R1776&gt;336.4,R1776&lt;=504.6,M1776&lt;=10),('[1]Pricing Schedule'!$F$103+('[1]Pricing Schedule'!$F$105*M1776))*3,
IF(AND(I1776=110000,R1776&gt;336.4,R1776&lt;=504.6,M1776&gt;10),('[1]Pricing Schedule'!$F$111+('[1]Pricing Schedule'!$F$113*M1776))*3,
IF(AND(I1776=110000,R1776&gt;504.6,R1776&lt;=672.8,M1776&lt;=10),('[1]Pricing Schedule'!$F$103+('[1]Pricing Schedule'!$F$105*M1776))*4,
IF(AND(I1776=110000,R1776&gt;504.6,R1776&lt;=672.8,M1776&gt;10),('[1]Pricing Schedule'!$F$111+('[1]Pricing Schedule'!$F$113*M1776))*4,
IF(AND(I1776=110000,R1776&gt;672.8,R1776&lt;=841,M1776&lt;=10),('[1]Pricing Schedule'!$F$103+('[1]Pricing Schedule'!$F$105*M1776))*5,
IF(AND(I1776=110000,R1776&gt;672.8,R1776&lt;=841,M1776&gt;10),('[1]Pricing Schedule'!$F$111+('[1]Pricing Schedule'!$F$113*M1776))*5,
IF(AND(I1776=110000,R1776&gt;672.8,R1776&lt;=841,M1776&lt;=10),('[1]Pricing Schedule'!$F$103+('[1]Pricing Schedule'!$F$105*M1776))*5,
IF(AND(I1776=110000,R1776&gt;672.8,R1776&lt;=841,M1776&gt;10),('[1]Pricing Schedule'!$F$111+('[1]Pricing Schedule'!$F$113*M1776))*5,
IF(AND(I1776=110000,R1776&gt;1345.6,R1776&lt;=1513.8,M1776&lt;=10),('[1]Pricing Schedule'!$F$103+('[1]Pricing Schedule'!$F$105*M1776))*9,
IF(AND(I1776=110000,R1776&gt;1345.6,R1776&lt;=1513.8,M1776&gt;10),('[1]Pricing Schedule'!$F$111+('[1]Pricing Schedule'!$F$113*M1776))*9,
9999999999)))))))))))))))))))))))))))))))))))))))</f>
        <v>909950</v>
      </c>
      <c r="T1776" s="21">
        <f>IF(AND(I1776=38000,R1776&lt;=4.5,M1776&gt;8),'[1]Pricing Schedule'!$J$9,
IF(AND(I1776=38000,R1776&lt;=4.5,M1776&lt;=8),'[1]Pricing Schedule'!$J$36,
IF(AND(I1776=38000,R1776&gt;4.5,R1776&lt;=9,M1776&gt;8),'[1]Pricing Schedule'!$J$18,
IF(AND(I1776=38000,R1776&gt;4.5,R1776&lt;=9,M1776&lt;=8),'[1]Pricing Schedule'!$J$36,
IF(AND(I1776=38000,R1776&gt;9,R1776&lt;=12.8,M1776&gt;8),'[1]Pricing Schedule'!$J$27,
IF(AND(I1776=38000,R1776&gt;9,R1776&lt;=12.8,M1776&lt;=8),'[1]Pricing Schedule'!$J$36,
IF(AND(I1776=38000,R1776&gt;12.8,R1776&lt;=22.8),'[1]Pricing Schedule'!$J$36,
IF(AND(I1776=38000,R1776&gt;22.8,R1776&lt;=30.2),'[1]Pricing Schedule'!$J$45,
IF(AND(I1776=38000,R1776&gt;30.2,R1776&lt;=45.9),'[1]Pricing Schedule'!$J$54,
IF(AND(I1776=38000,R1776&gt;45.9,R1776&lt;=123.4),'[1]Pricing Schedule'!$J$97,
IF(AND(I1776=38000,R1776&gt;123.4,R1776&lt;=168.2,M1776&lt;=10),'[1]Pricing Schedule'!$J$105,
IF(AND(I1776=38000,R1776&gt;123.4,R1776&lt;=168.2,M1776&gt;10),'[1]Pricing Schedule'!$J$113,
IF(AND(I1776=38000,R1776&gt;168.2,R1776&lt;=336.4,M1776&lt;=10),('[1]Pricing Schedule'!$J$105),
IF(AND(I1776=38000,R1776&gt;168.2,R1776&lt;=336.4,M1776&gt;10),('[1]Pricing Schedule'!$J$113),
IF(AND(I1776=38000,R1776&gt;336.4,R1776&lt;=504.6,M1776&lt;=10),('[1]Pricing Schedule'!$J$105),
IF(AND(I1776=38000,R1776&gt;336.4,R1776&lt;=504.6,M1776&gt;10),('[1]Pricing Schedule'!$J$113),
IF(AND(I1776=38000,R1776&gt;504.6,R1776&lt;=672.8,M1776&lt;=10),('[1]Pricing Schedule'!$J$105),
IF(AND(I1776=38000,R1776&gt;504.6,R1776&lt;=672.8,M1776&gt;10),('[1]Pricing Schedule'!$J$113),
IF(AND(I1776=110000,R1776&lt;=12.8,M1776&gt;2),'[1]Pricing Schedule'!$J$63,
IF(AND(I1776=110000,R1776&lt;=12.8,M1776&lt;=2),'[1]Pricing Schedule'!$J$97,
IF(AND(I1776=110000,R1776&gt;12.8,R1776&lt;=22.8,M1776&gt;3),'[1]Pricing Schedule'!$J$72,
IF(AND(I1776=110000,R1776&gt;12.8,R1776&lt;=22.8,M1776&lt;=3),'[1]Pricing Schedule'!$J$97,
IF(AND(I1776=110000,R1776&gt;22.8,R1776&lt;=30.2),'[1]Pricing Schedule'!$J$81,
IF(AND(I1776=110000,R1776&gt;30.2,R1776&lt;=45.9),'[1]Pricing Schedule'!$J$90,
IF(AND(I1776=110000,R1776&gt;45.9,R1776&lt;=123.4),'[1]Pricing Schedule'!$J$97,
IF(AND(I1776=110000,R1776&gt;123.4,R1776&lt;=168.2,M1776&lt;=10),'[1]Pricing Schedule'!$J$105,
IF(AND(I1776=110000,R1776&gt;123.4,R1776&lt;=168.2,M1776&gt;10),'[1]Pricing Schedule'!$J$113,
IF(AND(I1776=110000,R1776&gt;168.2,R1776&lt;=336.2,M1776&lt;=10),('[1]Pricing Schedule'!$J$105),
IF(AND(I1776=110000,R1776&gt;168.2,R1776&lt;=336.2,M1776&gt;10),('[1]Pricing Schedule'!$J$113),
IF(AND(I1776=110000,R1776&gt;336.4,R1776&lt;=504.6,M1776&lt;=10),('[1]Pricing Schedule'!$J$105),
IF(AND(I1776=110000,R1776&gt;336.4,R1776&lt;=504.6,M1776&gt;10),('[1]Pricing Schedule'!$J$113),
IF(AND(I1776=110000,R1776&gt;504.6,R1776&lt;=672.8,M1776&lt;=10),('[1]Pricing Schedule'!$J$105),
IF(AND(I1776=110000,R1776&gt;504.6,R1776&lt;=672.8,M1776&gt;10),('[1]Pricing Schedule'!$J$113),
IF(AND(I1776=110000,R1776&gt;672.8,R1776&lt;=841,M1776&lt;=10),('[1]Pricing Schedule'!$J$105),
IF(AND(I1776=110000,R1776&gt;672.8,R1776&lt;=841,M1776&gt;10),('[1]Pricing Schedule'!$J$113),
IF(AND(I1776=110000,R1776&gt;1682,R1776&lt;=1850.2,M1776&lt;=10),('[1]Pricing Schedule'!$J$105),
IF(AND(I1776=110000,R1776&gt;1682,R1776&lt;=1850.2,M1776&gt;10),('[1]Pricing Schedule'!$J$113),
IF(AND(I1776=110000,R1776&gt;2018.4,R1776&lt;=2186.6,M1776&lt;=10),('[1]Pricing Schedule'!$J$105),
IF(AND(I1776=110000,R1776&gt;2018.4,R1776&lt;=2186.6,M1776&gt;10),('[1]Pricing Schedule'!$J$113),999999999)))))))))))))))))))))))))))))))))))))))</f>
        <v>4</v>
      </c>
      <c r="U1776" s="40">
        <f t="shared" si="168"/>
        <v>216654.76190476189</v>
      </c>
      <c r="V1776" s="41">
        <f t="shared" si="169"/>
        <v>4.6156382218803227</v>
      </c>
      <c r="Y1776" s="23">
        <v>106</v>
      </c>
      <c r="Z1776" s="23">
        <v>178</v>
      </c>
      <c r="AD1776" s="13"/>
      <c r="AE1776" s="13"/>
      <c r="AF1776" s="13"/>
      <c r="AR1776" s="35"/>
    </row>
    <row r="1777" spans="1:44">
      <c r="A1777" s="23">
        <v>1779</v>
      </c>
      <c r="B1777" s="23">
        <v>1779</v>
      </c>
      <c r="C1777" s="23" t="s">
        <v>2494</v>
      </c>
      <c r="D1777" s="23" t="s">
        <v>183</v>
      </c>
      <c r="E1777" s="23" t="s">
        <v>285</v>
      </c>
      <c r="F1777" s="23" t="s">
        <v>448</v>
      </c>
      <c r="G1777" s="23" t="s">
        <v>449</v>
      </c>
      <c r="H1777" s="23" t="s">
        <v>113</v>
      </c>
      <c r="I1777" s="13">
        <v>38000</v>
      </c>
      <c r="J1777" s="13">
        <v>38000</v>
      </c>
      <c r="K1777" s="13">
        <v>20000</v>
      </c>
      <c r="L1777" s="24">
        <v>9.1609999999999996</v>
      </c>
      <c r="M1777" s="37">
        <f t="shared" si="164"/>
        <v>10</v>
      </c>
      <c r="N1777" s="24">
        <v>6.3109999999999999</v>
      </c>
      <c r="O1777" s="13">
        <v>3</v>
      </c>
      <c r="P1777" s="36">
        <f t="shared" si="165"/>
        <v>4.73325</v>
      </c>
      <c r="Q1777" s="38">
        <f t="shared" si="166"/>
        <v>33.6</v>
      </c>
      <c r="R1777" s="37">
        <f t="shared" si="167"/>
        <v>33.6</v>
      </c>
      <c r="S1777" s="39">
        <f>IF(AND(I1777=38000,R1777&lt;=4.5,M1777&gt;8),'[1]Pricing Schedule'!$F$8+('[1]Pricing Schedule'!$F$9*M1777),
IF(AND(I1777=38000,R1777&lt;=4.5,M1777&lt;=8),'[1]Pricing Schedule'!$F$34+('[1]Pricing Schedule'!$F$36*M1777),
IF(AND(I1777=38000,R1777&gt;4.5,R1777&lt;=9,M1777&gt;8),'[1]Pricing Schedule'!$F$17+('[1]Pricing Schedule'!$F$18*M1777),
IF(AND(I1777=38000,R1777&gt;4.5,R1777&lt;=9,M1777&lt;=8),'[1]Pricing Schedule'!$F$34+('[1]Pricing Schedule'!$F$36*M1777),
IF(AND(I1777=38000,R1777&gt;9,R1777&lt;=12.8,M1777&gt;8),'[1]Pricing Schedule'!$F$26+('[1]Pricing Schedule'!$F$27*M1777),
IF(AND(I1777=38000,R1777&gt;9,R1777&lt;=12.8,M1777&lt;=8),'[1]Pricing Schedule'!$F$34+('[1]Pricing Schedule'!$F$36*M1777),
IF(AND(I1777=38000,R1777&gt;12.8,R1777&lt;=22.8),'[1]Pricing Schedule'!$F$34+('[1]Pricing Schedule'!$F$36*M1777),
IF(AND(I1777=38000,R1777&gt;22.8,R1777&lt;=30.2),'[1]Pricing Schedule'!$F$43+('[1]Pricing Schedule'!$F$45*M1777),
IF(AND(I1777=38000,R1777&gt;30.2,R1777&lt;=45.9),'[1]Pricing Schedule'!$F$52+('[1]Pricing Schedule'!$F$54*M1777),
IF(AND(I1777=38000,R1777&gt;45.9,R1777&lt;=123.4),'[1]Pricing Schedule'!$F$96+('[1]Pricing Schedule'!$F$97*M1777),
IF(AND(I1777=38000,R1777&gt;123.4,R1777&lt;=168.2,M1777&lt;=10),'[1]Pricing Schedule'!$F$103+('[1]Pricing Schedule'!$F$105*M1777),
IF(AND(I1777=38000,R1777&gt;123.4,R1777&lt;=168.2,M1777&gt;10),'[1]Pricing Schedule'!$F$111+('[1]Pricing Schedule'!$F$113*M1777),
IF(AND(I1777=38000,R1777&gt;157.4,R1777&lt;=336.4,M1777&lt;=10),('[1]Pricing Schedule'!$F$103+('[1]Pricing Schedule'!$F$105*M1777))*2,
IF(AND(I1777=38000,R1777&gt;157.4,R1777&lt;=336.4,M1777&gt;10),('[1]Pricing Schedule'!$F$111+('[1]Pricing Schedule'!$F$113*M1777))*2,
IF(AND(I1777=38000,R1777&gt;314.8,R1777&lt;=504.6,M1777&lt;=10),('[1]Pricing Schedule'!$F$103+('[1]Pricing Schedule'!$F$105*M1777))*3,
IF(AND(I1777=38000,R1777&gt;314.8,R1777&lt;=504.6,M1777&gt;10),('[1]Pricing Schedule'!$F$111+('[1]Pricing Schedule'!$F$113*M1777))*3,
IF(AND(I1777=38000,R1777&gt;472.2,R1777&lt;=672.8,M1777&lt;=10),('[1]Pricing Schedule'!$F$103+('[1]Pricing Schedule'!$F$105*M1777))*4,
IF(AND(I1777=38000,R1777&gt;472.2,R1777&lt;=672.8,M1777&gt;10),('[1]Pricing Schedule'!$F$111+('[1]Pricing Schedule'!$F$113*M1777))*4,
IF(AND(I1777=110000,R1777&lt;=12.8,M1777&gt;2),'[1]Pricing Schedule'!$F$62+('[1]Pricing Schedule'!$F$63*M1777),
IF(AND(I1777=110000,R1777&lt;=12.8,M1777&lt;=2),'[1]Pricing Schedule'!$F$96+('[1]Pricing Schedule'!$F$97*M1777),
IF(AND(I1777=110000,R1777&gt;12.8,R1777&lt;=22.8,M1777&gt;3),'[1]Pricing Schedule'!$F$71+('[1]Pricing Schedule'!$F$72*M1777),
IF(AND(I1777=110000,R1777&gt;12.8,R1777&lt;=22.8,M1777&lt;=3),'[1]Pricing Schedule'!$F$96+('[1]Pricing Schedule'!$F$97*M1777),
IF(AND(I1777=110000,R1777&gt;22.8,R1777&lt;=30.2),'[1]Pricing Schedule'!$F$80+('[1]Pricing Schedule'!$F$81*M1777),
IF(AND(I1777=110000,R1777&gt;30.2,R1777&lt;=45.9),'[1]Pricing Schedule'!$F$89+('[1]Pricing Schedule'!$F$90*M1777),
IF(AND(I1777=110000,R1777&gt;45.9,R1777&lt;=123.4),'[1]Pricing Schedule'!$F$96+('[1]Pricing Schedule'!$F$97*M1777),
IF(AND(I1777=110000,R1777&gt;123.4,R1777&lt;=168.2,M1777&lt;=10),'[1]Pricing Schedule'!$F$103+('[1]Pricing Schedule'!$F$105*M1777),
IF(AND(I1777=110000,R1777&gt;123.4,R1777&lt;=168.2,M1777&gt;10),'[1]Pricing Schedule'!$F$111+('[1]Pricing Schedule'!$F$113*M1777),
IF(AND(I1777=110000,R1777&gt;168.2,R1777&lt;=336.4,M1777&lt;=10),('[1]Pricing Schedule'!$F$103+('[1]Pricing Schedule'!$F$105*M1777))*2,
IF(AND(I1777=110000,R1777&gt;168.2,R1777&lt;=336.4,M1777&gt;10),('[1]Pricing Schedule'!$F$111+('[1]Pricing Schedule'!$F$113*M1777))*2,
IF(AND(I1777=110000,R1777&gt;336.4,R1777&lt;=504.6,M1777&lt;=10),('[1]Pricing Schedule'!$F$103+('[1]Pricing Schedule'!$F$105*M1777))*3,
IF(AND(I1777=110000,R1777&gt;336.4,R1777&lt;=504.6,M1777&gt;10),('[1]Pricing Schedule'!$F$111+('[1]Pricing Schedule'!$F$113*M1777))*3,
IF(AND(I1777=110000,R1777&gt;504.6,R1777&lt;=672.8,M1777&lt;=10),('[1]Pricing Schedule'!$F$103+('[1]Pricing Schedule'!$F$105*M1777))*4,
IF(AND(I1777=110000,R1777&gt;504.6,R1777&lt;=672.8,M1777&gt;10),('[1]Pricing Schedule'!$F$111+('[1]Pricing Schedule'!$F$113*M1777))*4,
IF(AND(I1777=110000,R1777&gt;672.8,R1777&lt;=841,M1777&lt;=10),('[1]Pricing Schedule'!$F$103+('[1]Pricing Schedule'!$F$105*M1777))*5,
IF(AND(I1777=110000,R1777&gt;672.8,R1777&lt;=841,M1777&gt;10),('[1]Pricing Schedule'!$F$111+('[1]Pricing Schedule'!$F$113*M1777))*5,
IF(AND(I1777=110000,R1777&gt;672.8,R1777&lt;=841,M1777&lt;=10),('[1]Pricing Schedule'!$F$103+('[1]Pricing Schedule'!$F$105*M1777))*5,
IF(AND(I1777=110000,R1777&gt;672.8,R1777&lt;=841,M1777&gt;10),('[1]Pricing Schedule'!$F$111+('[1]Pricing Schedule'!$F$113*M1777))*5,
IF(AND(I1777=110000,R1777&gt;1345.6,R1777&lt;=1513.8,M1777&lt;=10),('[1]Pricing Schedule'!$F$103+('[1]Pricing Schedule'!$F$105*M1777))*9,
IF(AND(I1777=110000,R1777&gt;1345.6,R1777&lt;=1513.8,M1777&gt;10),('[1]Pricing Schedule'!$F$111+('[1]Pricing Schedule'!$F$113*M1777))*9,
9999999999)))))))))))))))))))))))))))))))))))))))</f>
        <v>1460390</v>
      </c>
      <c r="T1777" s="21">
        <f>IF(AND(I1777=38000,R1777&lt;=4.5,M1777&gt;8),'[1]Pricing Schedule'!$J$9,
IF(AND(I1777=38000,R1777&lt;=4.5,M1777&lt;=8),'[1]Pricing Schedule'!$J$36,
IF(AND(I1777=38000,R1777&gt;4.5,R1777&lt;=9,M1777&gt;8),'[1]Pricing Schedule'!$J$18,
IF(AND(I1777=38000,R1777&gt;4.5,R1777&lt;=9,M1777&lt;=8),'[1]Pricing Schedule'!$J$36,
IF(AND(I1777=38000,R1777&gt;9,R1777&lt;=12.8,M1777&gt;8),'[1]Pricing Schedule'!$J$27,
IF(AND(I1777=38000,R1777&gt;9,R1777&lt;=12.8,M1777&lt;=8),'[1]Pricing Schedule'!$J$36,
IF(AND(I1777=38000,R1777&gt;12.8,R1777&lt;=22.8),'[1]Pricing Schedule'!$J$36,
IF(AND(I1777=38000,R1777&gt;22.8,R1777&lt;=30.2),'[1]Pricing Schedule'!$J$45,
IF(AND(I1777=38000,R1777&gt;30.2,R1777&lt;=45.9),'[1]Pricing Schedule'!$J$54,
IF(AND(I1777=38000,R1777&gt;45.9,R1777&lt;=123.4),'[1]Pricing Schedule'!$J$97,
IF(AND(I1777=38000,R1777&gt;123.4,R1777&lt;=168.2,M1777&lt;=10),'[1]Pricing Schedule'!$J$105,
IF(AND(I1777=38000,R1777&gt;123.4,R1777&lt;=168.2,M1777&gt;10),'[1]Pricing Schedule'!$J$113,
IF(AND(I1777=38000,R1777&gt;168.2,R1777&lt;=336.4,M1777&lt;=10),('[1]Pricing Schedule'!$J$105),
IF(AND(I1777=38000,R1777&gt;168.2,R1777&lt;=336.4,M1777&gt;10),('[1]Pricing Schedule'!$J$113),
IF(AND(I1777=38000,R1777&gt;336.4,R1777&lt;=504.6,M1777&lt;=10),('[1]Pricing Schedule'!$J$105),
IF(AND(I1777=38000,R1777&gt;336.4,R1777&lt;=504.6,M1777&gt;10),('[1]Pricing Schedule'!$J$113),
IF(AND(I1777=38000,R1777&gt;504.6,R1777&lt;=672.8,M1777&lt;=10),('[1]Pricing Schedule'!$J$105),
IF(AND(I1777=38000,R1777&gt;504.6,R1777&lt;=672.8,M1777&gt;10),('[1]Pricing Schedule'!$J$113),
IF(AND(I1777=110000,R1777&lt;=12.8,M1777&gt;2),'[1]Pricing Schedule'!$J$63,
IF(AND(I1777=110000,R1777&lt;=12.8,M1777&lt;=2),'[1]Pricing Schedule'!$J$97,
IF(AND(I1777=110000,R1777&gt;12.8,R1777&lt;=22.8,M1777&gt;3),'[1]Pricing Schedule'!$J$72,
IF(AND(I1777=110000,R1777&gt;12.8,R1777&lt;=22.8,M1777&lt;=3),'[1]Pricing Schedule'!$J$97,
IF(AND(I1777=110000,R1777&gt;22.8,R1777&lt;=30.2),'[1]Pricing Schedule'!$J$81,
IF(AND(I1777=110000,R1777&gt;30.2,R1777&lt;=45.9),'[1]Pricing Schedule'!$J$90,
IF(AND(I1777=110000,R1777&gt;45.9,R1777&lt;=123.4),'[1]Pricing Schedule'!$J$97,
IF(AND(I1777=110000,R1777&gt;123.4,R1777&lt;=168.2,M1777&lt;=10),'[1]Pricing Schedule'!$J$105,
IF(AND(I1777=110000,R1777&gt;123.4,R1777&lt;=168.2,M1777&gt;10),'[1]Pricing Schedule'!$J$113,
IF(AND(I1777=110000,R1777&gt;168.2,R1777&lt;=336.2,M1777&lt;=10),('[1]Pricing Schedule'!$J$105),
IF(AND(I1777=110000,R1777&gt;168.2,R1777&lt;=336.2,M1777&gt;10),('[1]Pricing Schedule'!$J$113),
IF(AND(I1777=110000,R1777&gt;336.4,R1777&lt;=504.6,M1777&lt;=10),('[1]Pricing Schedule'!$J$105),
IF(AND(I1777=110000,R1777&gt;336.4,R1777&lt;=504.6,M1777&gt;10),('[1]Pricing Schedule'!$J$113),
IF(AND(I1777=110000,R1777&gt;504.6,R1777&lt;=672.8,M1777&lt;=10),('[1]Pricing Schedule'!$J$105),
IF(AND(I1777=110000,R1777&gt;504.6,R1777&lt;=672.8,M1777&gt;10),('[1]Pricing Schedule'!$J$113),
IF(AND(I1777=110000,R1777&gt;672.8,R1777&lt;=841,M1777&lt;=10),('[1]Pricing Schedule'!$J$105),
IF(AND(I1777=110000,R1777&gt;672.8,R1777&lt;=841,M1777&gt;10),('[1]Pricing Schedule'!$J$113),
IF(AND(I1777=110000,R1777&gt;1682,R1777&lt;=1850.2,M1777&lt;=10),('[1]Pricing Schedule'!$J$105),
IF(AND(I1777=110000,R1777&gt;1682,R1777&lt;=1850.2,M1777&gt;10),('[1]Pricing Schedule'!$J$113),
IF(AND(I1777=110000,R1777&gt;2018.4,R1777&lt;=2186.6,M1777&lt;=10),('[1]Pricing Schedule'!$J$105),
IF(AND(I1777=110000,R1777&gt;2018.4,R1777&lt;=2186.6,M1777&gt;10),('[1]Pricing Schedule'!$J$113),999999999)))))))))))))))))))))))))))))))))))))))</f>
        <v>6</v>
      </c>
      <c r="U1777" s="40">
        <f t="shared" si="168"/>
        <v>43463.988095238092</v>
      </c>
      <c r="V1777" s="41">
        <f t="shared" si="169"/>
        <v>23.007552776997926</v>
      </c>
      <c r="Y1777" s="23">
        <v>77</v>
      </c>
      <c r="Z1777" s="23">
        <v>178</v>
      </c>
      <c r="AD1777" s="13"/>
      <c r="AE1777" s="13"/>
      <c r="AF1777" s="13"/>
      <c r="AR1777" s="35"/>
    </row>
    <row r="1778" spans="1:44">
      <c r="A1778" s="23">
        <v>1780</v>
      </c>
      <c r="B1778" s="23">
        <v>1780</v>
      </c>
      <c r="C1778" s="23" t="s">
        <v>2495</v>
      </c>
      <c r="D1778" s="23" t="s">
        <v>285</v>
      </c>
      <c r="E1778" s="23" t="s">
        <v>285</v>
      </c>
      <c r="F1778" s="23" t="s">
        <v>1053</v>
      </c>
      <c r="G1778" s="23" t="s">
        <v>1054</v>
      </c>
      <c r="H1778" s="23" t="s">
        <v>133</v>
      </c>
      <c r="I1778" s="13">
        <v>110000</v>
      </c>
      <c r="L1778" s="24">
        <v>5.7240000000000002</v>
      </c>
      <c r="M1778" s="37">
        <f t="shared" si="164"/>
        <v>6</v>
      </c>
      <c r="N1778" s="24">
        <v>0.58299999999999996</v>
      </c>
      <c r="O1778" s="13">
        <v>3</v>
      </c>
      <c r="P1778" s="36">
        <f t="shared" si="165"/>
        <v>0.58299999999999996</v>
      </c>
      <c r="Q1778" s="38">
        <f t="shared" si="166"/>
        <v>4.2</v>
      </c>
      <c r="R1778" s="37">
        <f t="shared" si="167"/>
        <v>4.2</v>
      </c>
      <c r="S1778" s="39">
        <f>IF(AND(I1778=38000,R1778&lt;=4.5,M1778&gt;8),'[1]Pricing Schedule'!$F$8+('[1]Pricing Schedule'!$F$9*M1778),
IF(AND(I1778=38000,R1778&lt;=4.5,M1778&lt;=8),'[1]Pricing Schedule'!$F$34+('[1]Pricing Schedule'!$F$36*M1778),
IF(AND(I1778=38000,R1778&gt;4.5,R1778&lt;=9,M1778&gt;8),'[1]Pricing Schedule'!$F$17+('[1]Pricing Schedule'!$F$18*M1778),
IF(AND(I1778=38000,R1778&gt;4.5,R1778&lt;=9,M1778&lt;=8),'[1]Pricing Schedule'!$F$34+('[1]Pricing Schedule'!$F$36*M1778),
IF(AND(I1778=38000,R1778&gt;9,R1778&lt;=12.8,M1778&gt;8),'[1]Pricing Schedule'!$F$26+('[1]Pricing Schedule'!$F$27*M1778),
IF(AND(I1778=38000,R1778&gt;9,R1778&lt;=12.8,M1778&lt;=8),'[1]Pricing Schedule'!$F$34+('[1]Pricing Schedule'!$F$36*M1778),
IF(AND(I1778=38000,R1778&gt;12.8,R1778&lt;=22.8),'[1]Pricing Schedule'!$F$34+('[1]Pricing Schedule'!$F$36*M1778),
IF(AND(I1778=38000,R1778&gt;22.8,R1778&lt;=30.2),'[1]Pricing Schedule'!$F$43+('[1]Pricing Schedule'!$F$45*M1778),
IF(AND(I1778=38000,R1778&gt;30.2,R1778&lt;=45.9),'[1]Pricing Schedule'!$F$52+('[1]Pricing Schedule'!$F$54*M1778),
IF(AND(I1778=38000,R1778&gt;45.9,R1778&lt;=123.4),'[1]Pricing Schedule'!$F$96+('[1]Pricing Schedule'!$F$97*M1778),
IF(AND(I1778=38000,R1778&gt;123.4,R1778&lt;=168.2,M1778&lt;=10),'[1]Pricing Schedule'!$F$103+('[1]Pricing Schedule'!$F$105*M1778),
IF(AND(I1778=38000,R1778&gt;123.4,R1778&lt;=168.2,M1778&gt;10),'[1]Pricing Schedule'!$F$111+('[1]Pricing Schedule'!$F$113*M1778),
IF(AND(I1778=38000,R1778&gt;157.4,R1778&lt;=336.4,M1778&lt;=10),('[1]Pricing Schedule'!$F$103+('[1]Pricing Schedule'!$F$105*M1778))*2,
IF(AND(I1778=38000,R1778&gt;157.4,R1778&lt;=336.4,M1778&gt;10),('[1]Pricing Schedule'!$F$111+('[1]Pricing Schedule'!$F$113*M1778))*2,
IF(AND(I1778=38000,R1778&gt;314.8,R1778&lt;=504.6,M1778&lt;=10),('[1]Pricing Schedule'!$F$103+('[1]Pricing Schedule'!$F$105*M1778))*3,
IF(AND(I1778=38000,R1778&gt;314.8,R1778&lt;=504.6,M1778&gt;10),('[1]Pricing Schedule'!$F$111+('[1]Pricing Schedule'!$F$113*M1778))*3,
IF(AND(I1778=38000,R1778&gt;472.2,R1778&lt;=672.8,M1778&lt;=10),('[1]Pricing Schedule'!$F$103+('[1]Pricing Schedule'!$F$105*M1778))*4,
IF(AND(I1778=38000,R1778&gt;472.2,R1778&lt;=672.8,M1778&gt;10),('[1]Pricing Schedule'!$F$111+('[1]Pricing Schedule'!$F$113*M1778))*4,
IF(AND(I1778=110000,R1778&lt;=12.8,M1778&gt;2),'[1]Pricing Schedule'!$F$62+('[1]Pricing Schedule'!$F$63*M1778),
IF(AND(I1778=110000,R1778&lt;=12.8,M1778&lt;=2),'[1]Pricing Schedule'!$F$96+('[1]Pricing Schedule'!$F$97*M1778),
IF(AND(I1778=110000,R1778&gt;12.8,R1778&lt;=22.8,M1778&gt;3),'[1]Pricing Schedule'!$F$71+('[1]Pricing Schedule'!$F$72*M1778),
IF(AND(I1778=110000,R1778&gt;12.8,R1778&lt;=22.8,M1778&lt;=3),'[1]Pricing Schedule'!$F$96+('[1]Pricing Schedule'!$F$97*M1778),
IF(AND(I1778=110000,R1778&gt;22.8,R1778&lt;=30.2),'[1]Pricing Schedule'!$F$80+('[1]Pricing Schedule'!$F$81*M1778),
IF(AND(I1778=110000,R1778&gt;30.2,R1778&lt;=45.9),'[1]Pricing Schedule'!$F$89+('[1]Pricing Schedule'!$F$90*M1778),
IF(AND(I1778=110000,R1778&gt;45.9,R1778&lt;=123.4),'[1]Pricing Schedule'!$F$96+('[1]Pricing Schedule'!$F$97*M1778),
IF(AND(I1778=110000,R1778&gt;123.4,R1778&lt;=168.2,M1778&lt;=10),'[1]Pricing Schedule'!$F$103+('[1]Pricing Schedule'!$F$105*M1778),
IF(AND(I1778=110000,R1778&gt;123.4,R1778&lt;=168.2,M1778&gt;10),'[1]Pricing Schedule'!$F$111+('[1]Pricing Schedule'!$F$113*M1778),
IF(AND(I1778=110000,R1778&gt;168.2,R1778&lt;=336.4,M1778&lt;=10),('[1]Pricing Schedule'!$F$103+('[1]Pricing Schedule'!$F$105*M1778))*2,
IF(AND(I1778=110000,R1778&gt;168.2,R1778&lt;=336.4,M1778&gt;10),('[1]Pricing Schedule'!$F$111+('[1]Pricing Schedule'!$F$113*M1778))*2,
IF(AND(I1778=110000,R1778&gt;336.4,R1778&lt;=504.6,M1778&lt;=10),('[1]Pricing Schedule'!$F$103+('[1]Pricing Schedule'!$F$105*M1778))*3,
IF(AND(I1778=110000,R1778&gt;336.4,R1778&lt;=504.6,M1778&gt;10),('[1]Pricing Schedule'!$F$111+('[1]Pricing Schedule'!$F$113*M1778))*3,
IF(AND(I1778=110000,R1778&gt;504.6,R1778&lt;=672.8,M1778&lt;=10),('[1]Pricing Schedule'!$F$103+('[1]Pricing Schedule'!$F$105*M1778))*4,
IF(AND(I1778=110000,R1778&gt;504.6,R1778&lt;=672.8,M1778&gt;10),('[1]Pricing Schedule'!$F$111+('[1]Pricing Schedule'!$F$113*M1778))*4,
IF(AND(I1778=110000,R1778&gt;672.8,R1778&lt;=841,M1778&lt;=10),('[1]Pricing Schedule'!$F$103+('[1]Pricing Schedule'!$F$105*M1778))*5,
IF(AND(I1778=110000,R1778&gt;672.8,R1778&lt;=841,M1778&gt;10),('[1]Pricing Schedule'!$F$111+('[1]Pricing Schedule'!$F$113*M1778))*5,
IF(AND(I1778=110000,R1778&gt;672.8,R1778&lt;=841,M1778&lt;=10),('[1]Pricing Schedule'!$F$103+('[1]Pricing Schedule'!$F$105*M1778))*5,
IF(AND(I1778=110000,R1778&gt;672.8,R1778&lt;=841,M1778&gt;10),('[1]Pricing Schedule'!$F$111+('[1]Pricing Schedule'!$F$113*M1778))*5,
IF(AND(I1778=110000,R1778&gt;1345.6,R1778&lt;=1513.8,M1778&lt;=10),('[1]Pricing Schedule'!$F$103+('[1]Pricing Schedule'!$F$105*M1778))*9,
IF(AND(I1778=110000,R1778&gt;1345.6,R1778&lt;=1513.8,M1778&gt;10),('[1]Pricing Schedule'!$F$111+('[1]Pricing Schedule'!$F$113*M1778))*9,
9999999999)))))))))))))))))))))))))))))))))))))))</f>
        <v>1732670</v>
      </c>
      <c r="T1778" s="21">
        <f>IF(AND(I1778=38000,R1778&lt;=4.5,M1778&gt;8),'[1]Pricing Schedule'!$J$9,
IF(AND(I1778=38000,R1778&lt;=4.5,M1778&lt;=8),'[1]Pricing Schedule'!$J$36,
IF(AND(I1778=38000,R1778&gt;4.5,R1778&lt;=9,M1778&gt;8),'[1]Pricing Schedule'!$J$18,
IF(AND(I1778=38000,R1778&gt;4.5,R1778&lt;=9,M1778&lt;=8),'[1]Pricing Schedule'!$J$36,
IF(AND(I1778=38000,R1778&gt;9,R1778&lt;=12.8,M1778&gt;8),'[1]Pricing Schedule'!$J$27,
IF(AND(I1778=38000,R1778&gt;9,R1778&lt;=12.8,M1778&lt;=8),'[1]Pricing Schedule'!$J$36,
IF(AND(I1778=38000,R1778&gt;12.8,R1778&lt;=22.8),'[1]Pricing Schedule'!$J$36,
IF(AND(I1778=38000,R1778&gt;22.8,R1778&lt;=30.2),'[1]Pricing Schedule'!$J$45,
IF(AND(I1778=38000,R1778&gt;30.2,R1778&lt;=45.9),'[1]Pricing Schedule'!$J$54,
IF(AND(I1778=38000,R1778&gt;45.9,R1778&lt;=123.4),'[1]Pricing Schedule'!$J$97,
IF(AND(I1778=38000,R1778&gt;123.4,R1778&lt;=168.2,M1778&lt;=10),'[1]Pricing Schedule'!$J$105,
IF(AND(I1778=38000,R1778&gt;123.4,R1778&lt;=168.2,M1778&gt;10),'[1]Pricing Schedule'!$J$113,
IF(AND(I1778=38000,R1778&gt;168.2,R1778&lt;=336.4,M1778&lt;=10),('[1]Pricing Schedule'!$J$105),
IF(AND(I1778=38000,R1778&gt;168.2,R1778&lt;=336.4,M1778&gt;10),('[1]Pricing Schedule'!$J$113),
IF(AND(I1778=38000,R1778&gt;336.4,R1778&lt;=504.6,M1778&lt;=10),('[1]Pricing Schedule'!$J$105),
IF(AND(I1778=38000,R1778&gt;336.4,R1778&lt;=504.6,M1778&gt;10),('[1]Pricing Schedule'!$J$113),
IF(AND(I1778=38000,R1778&gt;504.6,R1778&lt;=672.8,M1778&lt;=10),('[1]Pricing Schedule'!$J$105),
IF(AND(I1778=38000,R1778&gt;504.6,R1778&lt;=672.8,M1778&gt;10),('[1]Pricing Schedule'!$J$113),
IF(AND(I1778=110000,R1778&lt;=12.8,M1778&gt;2),'[1]Pricing Schedule'!$J$63,
IF(AND(I1778=110000,R1778&lt;=12.8,M1778&lt;=2),'[1]Pricing Schedule'!$J$97,
IF(AND(I1778=110000,R1778&gt;12.8,R1778&lt;=22.8,M1778&gt;3),'[1]Pricing Schedule'!$J$72,
IF(AND(I1778=110000,R1778&gt;12.8,R1778&lt;=22.8,M1778&lt;=3),'[1]Pricing Schedule'!$J$97,
IF(AND(I1778=110000,R1778&gt;22.8,R1778&lt;=30.2),'[1]Pricing Schedule'!$J$81,
IF(AND(I1778=110000,R1778&gt;30.2,R1778&lt;=45.9),'[1]Pricing Schedule'!$J$90,
IF(AND(I1778=110000,R1778&gt;45.9,R1778&lt;=123.4),'[1]Pricing Schedule'!$J$97,
IF(AND(I1778=110000,R1778&gt;123.4,R1778&lt;=168.2,M1778&lt;=10),'[1]Pricing Schedule'!$J$105,
IF(AND(I1778=110000,R1778&gt;123.4,R1778&lt;=168.2,M1778&gt;10),'[1]Pricing Schedule'!$J$113,
IF(AND(I1778=110000,R1778&gt;168.2,R1778&lt;=336.2,M1778&lt;=10),('[1]Pricing Schedule'!$J$105),
IF(AND(I1778=110000,R1778&gt;168.2,R1778&lt;=336.2,M1778&gt;10),('[1]Pricing Schedule'!$J$113),
IF(AND(I1778=110000,R1778&gt;336.4,R1778&lt;=504.6,M1778&lt;=10),('[1]Pricing Schedule'!$J$105),
IF(AND(I1778=110000,R1778&gt;336.4,R1778&lt;=504.6,M1778&gt;10),('[1]Pricing Schedule'!$J$113),
IF(AND(I1778=110000,R1778&gt;504.6,R1778&lt;=672.8,M1778&lt;=10),('[1]Pricing Schedule'!$J$105),
IF(AND(I1778=110000,R1778&gt;504.6,R1778&lt;=672.8,M1778&gt;10),('[1]Pricing Schedule'!$J$113),
IF(AND(I1778=110000,R1778&gt;672.8,R1778&lt;=841,M1778&lt;=10),('[1]Pricing Schedule'!$J$105),
IF(AND(I1778=110000,R1778&gt;672.8,R1778&lt;=841,M1778&gt;10),('[1]Pricing Schedule'!$J$113),
IF(AND(I1778=110000,R1778&gt;1682,R1778&lt;=1850.2,M1778&lt;=10),('[1]Pricing Schedule'!$J$105),
IF(AND(I1778=110000,R1778&gt;1682,R1778&lt;=1850.2,M1778&gt;10),('[1]Pricing Schedule'!$J$113),
IF(AND(I1778=110000,R1778&gt;2018.4,R1778&lt;=2186.6,M1778&lt;=10),('[1]Pricing Schedule'!$J$105),
IF(AND(I1778=110000,R1778&gt;2018.4,R1778&lt;=2186.6,M1778&gt;10),('[1]Pricing Schedule'!$J$113),999999999)))))))))))))))))))))))))))))))))))))))</f>
        <v>7</v>
      </c>
      <c r="U1778" s="40">
        <f t="shared" si="168"/>
        <v>412540.47619047615</v>
      </c>
      <c r="V1778" s="41">
        <f t="shared" si="169"/>
        <v>2.4240045709800482</v>
      </c>
      <c r="Y1778" s="23">
        <v>387</v>
      </c>
      <c r="Z1778" s="23">
        <v>97</v>
      </c>
      <c r="AD1778" s="13"/>
      <c r="AE1778" s="13"/>
      <c r="AF1778" s="13"/>
      <c r="AR1778" s="35"/>
    </row>
    <row r="1779" spans="1:44">
      <c r="A1779" s="23">
        <v>1781</v>
      </c>
      <c r="B1779" s="23">
        <v>1781</v>
      </c>
      <c r="C1779" s="23" t="s">
        <v>2496</v>
      </c>
      <c r="D1779" s="23" t="s">
        <v>285</v>
      </c>
      <c r="E1779" s="23" t="s">
        <v>285</v>
      </c>
      <c r="F1779" s="23" t="s">
        <v>1053</v>
      </c>
      <c r="G1779" s="23" t="s">
        <v>1054</v>
      </c>
      <c r="H1779" s="23" t="s">
        <v>133</v>
      </c>
      <c r="I1779" s="13">
        <v>110000</v>
      </c>
      <c r="L1779" s="24">
        <v>4.5389999999999997</v>
      </c>
      <c r="M1779" s="37">
        <f t="shared" si="164"/>
        <v>5</v>
      </c>
      <c r="N1779" s="24">
        <v>0.30399999999999999</v>
      </c>
      <c r="O1779" s="13">
        <v>3</v>
      </c>
      <c r="P1779" s="36">
        <f t="shared" si="165"/>
        <v>0.30399999999999999</v>
      </c>
      <c r="Q1779" s="38">
        <f t="shared" si="166"/>
        <v>4.2</v>
      </c>
      <c r="R1779" s="37">
        <f t="shared" si="167"/>
        <v>4.2</v>
      </c>
      <c r="S1779" s="39">
        <f>IF(AND(I1779=38000,R1779&lt;=4.5,M1779&gt;8),'[1]Pricing Schedule'!$F$8+('[1]Pricing Schedule'!$F$9*M1779),
IF(AND(I1779=38000,R1779&lt;=4.5,M1779&lt;=8),'[1]Pricing Schedule'!$F$34+('[1]Pricing Schedule'!$F$36*M1779),
IF(AND(I1779=38000,R1779&gt;4.5,R1779&lt;=9,M1779&gt;8),'[1]Pricing Schedule'!$F$17+('[1]Pricing Schedule'!$F$18*M1779),
IF(AND(I1779=38000,R1779&gt;4.5,R1779&lt;=9,M1779&lt;=8),'[1]Pricing Schedule'!$F$34+('[1]Pricing Schedule'!$F$36*M1779),
IF(AND(I1779=38000,R1779&gt;9,R1779&lt;=12.8,M1779&gt;8),'[1]Pricing Schedule'!$F$26+('[1]Pricing Schedule'!$F$27*M1779),
IF(AND(I1779=38000,R1779&gt;9,R1779&lt;=12.8,M1779&lt;=8),'[1]Pricing Schedule'!$F$34+('[1]Pricing Schedule'!$F$36*M1779),
IF(AND(I1779=38000,R1779&gt;12.8,R1779&lt;=22.8),'[1]Pricing Schedule'!$F$34+('[1]Pricing Schedule'!$F$36*M1779),
IF(AND(I1779=38000,R1779&gt;22.8,R1779&lt;=30.2),'[1]Pricing Schedule'!$F$43+('[1]Pricing Schedule'!$F$45*M1779),
IF(AND(I1779=38000,R1779&gt;30.2,R1779&lt;=45.9),'[1]Pricing Schedule'!$F$52+('[1]Pricing Schedule'!$F$54*M1779),
IF(AND(I1779=38000,R1779&gt;45.9,R1779&lt;=123.4),'[1]Pricing Schedule'!$F$96+('[1]Pricing Schedule'!$F$97*M1779),
IF(AND(I1779=38000,R1779&gt;123.4,R1779&lt;=168.2,M1779&lt;=10),'[1]Pricing Schedule'!$F$103+('[1]Pricing Schedule'!$F$105*M1779),
IF(AND(I1779=38000,R1779&gt;123.4,R1779&lt;=168.2,M1779&gt;10),'[1]Pricing Schedule'!$F$111+('[1]Pricing Schedule'!$F$113*M1779),
IF(AND(I1779=38000,R1779&gt;157.4,R1779&lt;=336.4,M1779&lt;=10),('[1]Pricing Schedule'!$F$103+('[1]Pricing Schedule'!$F$105*M1779))*2,
IF(AND(I1779=38000,R1779&gt;157.4,R1779&lt;=336.4,M1779&gt;10),('[1]Pricing Schedule'!$F$111+('[1]Pricing Schedule'!$F$113*M1779))*2,
IF(AND(I1779=38000,R1779&gt;314.8,R1779&lt;=504.6,M1779&lt;=10),('[1]Pricing Schedule'!$F$103+('[1]Pricing Schedule'!$F$105*M1779))*3,
IF(AND(I1779=38000,R1779&gt;314.8,R1779&lt;=504.6,M1779&gt;10),('[1]Pricing Schedule'!$F$111+('[1]Pricing Schedule'!$F$113*M1779))*3,
IF(AND(I1779=38000,R1779&gt;472.2,R1779&lt;=672.8,M1779&lt;=10),('[1]Pricing Schedule'!$F$103+('[1]Pricing Schedule'!$F$105*M1779))*4,
IF(AND(I1779=38000,R1779&gt;472.2,R1779&lt;=672.8,M1779&gt;10),('[1]Pricing Schedule'!$F$111+('[1]Pricing Schedule'!$F$113*M1779))*4,
IF(AND(I1779=110000,R1779&lt;=12.8,M1779&gt;2),'[1]Pricing Schedule'!$F$62+('[1]Pricing Schedule'!$F$63*M1779),
IF(AND(I1779=110000,R1779&lt;=12.8,M1779&lt;=2),'[1]Pricing Schedule'!$F$96+('[1]Pricing Schedule'!$F$97*M1779),
IF(AND(I1779=110000,R1779&gt;12.8,R1779&lt;=22.8,M1779&gt;3),'[1]Pricing Schedule'!$F$71+('[1]Pricing Schedule'!$F$72*M1779),
IF(AND(I1779=110000,R1779&gt;12.8,R1779&lt;=22.8,M1779&lt;=3),'[1]Pricing Schedule'!$F$96+('[1]Pricing Schedule'!$F$97*M1779),
IF(AND(I1779=110000,R1779&gt;22.8,R1779&lt;=30.2),'[1]Pricing Schedule'!$F$80+('[1]Pricing Schedule'!$F$81*M1779),
IF(AND(I1779=110000,R1779&gt;30.2,R1779&lt;=45.9),'[1]Pricing Schedule'!$F$89+('[1]Pricing Schedule'!$F$90*M1779),
IF(AND(I1779=110000,R1779&gt;45.9,R1779&lt;=123.4),'[1]Pricing Schedule'!$F$96+('[1]Pricing Schedule'!$F$97*M1779),
IF(AND(I1779=110000,R1779&gt;123.4,R1779&lt;=168.2,M1779&lt;=10),'[1]Pricing Schedule'!$F$103+('[1]Pricing Schedule'!$F$105*M1779),
IF(AND(I1779=110000,R1779&gt;123.4,R1779&lt;=168.2,M1779&gt;10),'[1]Pricing Schedule'!$F$111+('[1]Pricing Schedule'!$F$113*M1779),
IF(AND(I1779=110000,R1779&gt;168.2,R1779&lt;=336.4,M1779&lt;=10),('[1]Pricing Schedule'!$F$103+('[1]Pricing Schedule'!$F$105*M1779))*2,
IF(AND(I1779=110000,R1779&gt;168.2,R1779&lt;=336.4,M1779&gt;10),('[1]Pricing Schedule'!$F$111+('[1]Pricing Schedule'!$F$113*M1779))*2,
IF(AND(I1779=110000,R1779&gt;336.4,R1779&lt;=504.6,M1779&lt;=10),('[1]Pricing Schedule'!$F$103+('[1]Pricing Schedule'!$F$105*M1779))*3,
IF(AND(I1779=110000,R1779&gt;336.4,R1779&lt;=504.6,M1779&gt;10),('[1]Pricing Schedule'!$F$111+('[1]Pricing Schedule'!$F$113*M1779))*3,
IF(AND(I1779=110000,R1779&gt;504.6,R1779&lt;=672.8,M1779&lt;=10),('[1]Pricing Schedule'!$F$103+('[1]Pricing Schedule'!$F$105*M1779))*4,
IF(AND(I1779=110000,R1779&gt;504.6,R1779&lt;=672.8,M1779&gt;10),('[1]Pricing Schedule'!$F$111+('[1]Pricing Schedule'!$F$113*M1779))*4,
IF(AND(I1779=110000,R1779&gt;672.8,R1779&lt;=841,M1779&lt;=10),('[1]Pricing Schedule'!$F$103+('[1]Pricing Schedule'!$F$105*M1779))*5,
IF(AND(I1779=110000,R1779&gt;672.8,R1779&lt;=841,M1779&gt;10),('[1]Pricing Schedule'!$F$111+('[1]Pricing Schedule'!$F$113*M1779))*5,
IF(AND(I1779=110000,R1779&gt;672.8,R1779&lt;=841,M1779&lt;=10),('[1]Pricing Schedule'!$F$103+('[1]Pricing Schedule'!$F$105*M1779))*5,
IF(AND(I1779=110000,R1779&gt;672.8,R1779&lt;=841,M1779&gt;10),('[1]Pricing Schedule'!$F$111+('[1]Pricing Schedule'!$F$113*M1779))*5,
IF(AND(I1779=110000,R1779&gt;1345.6,R1779&lt;=1513.8,M1779&lt;=10),('[1]Pricing Schedule'!$F$103+('[1]Pricing Schedule'!$F$105*M1779))*9,
IF(AND(I1779=110000,R1779&gt;1345.6,R1779&lt;=1513.8,M1779&gt;10),('[1]Pricing Schedule'!$F$111+('[1]Pricing Schedule'!$F$113*M1779))*9,
9999999999)))))))))))))))))))))))))))))))))))))))</f>
        <v>1679970</v>
      </c>
      <c r="T1779" s="21">
        <f>IF(AND(I1779=38000,R1779&lt;=4.5,M1779&gt;8),'[1]Pricing Schedule'!$J$9,
IF(AND(I1779=38000,R1779&lt;=4.5,M1779&lt;=8),'[1]Pricing Schedule'!$J$36,
IF(AND(I1779=38000,R1779&gt;4.5,R1779&lt;=9,M1779&gt;8),'[1]Pricing Schedule'!$J$18,
IF(AND(I1779=38000,R1779&gt;4.5,R1779&lt;=9,M1779&lt;=8),'[1]Pricing Schedule'!$J$36,
IF(AND(I1779=38000,R1779&gt;9,R1779&lt;=12.8,M1779&gt;8),'[1]Pricing Schedule'!$J$27,
IF(AND(I1779=38000,R1779&gt;9,R1779&lt;=12.8,M1779&lt;=8),'[1]Pricing Schedule'!$J$36,
IF(AND(I1779=38000,R1779&gt;12.8,R1779&lt;=22.8),'[1]Pricing Schedule'!$J$36,
IF(AND(I1779=38000,R1779&gt;22.8,R1779&lt;=30.2),'[1]Pricing Schedule'!$J$45,
IF(AND(I1779=38000,R1779&gt;30.2,R1779&lt;=45.9),'[1]Pricing Schedule'!$J$54,
IF(AND(I1779=38000,R1779&gt;45.9,R1779&lt;=123.4),'[1]Pricing Schedule'!$J$97,
IF(AND(I1779=38000,R1779&gt;123.4,R1779&lt;=168.2,M1779&lt;=10),'[1]Pricing Schedule'!$J$105,
IF(AND(I1779=38000,R1779&gt;123.4,R1779&lt;=168.2,M1779&gt;10),'[1]Pricing Schedule'!$J$113,
IF(AND(I1779=38000,R1779&gt;168.2,R1779&lt;=336.4,M1779&lt;=10),('[1]Pricing Schedule'!$J$105),
IF(AND(I1779=38000,R1779&gt;168.2,R1779&lt;=336.4,M1779&gt;10),('[1]Pricing Schedule'!$J$113),
IF(AND(I1779=38000,R1779&gt;336.4,R1779&lt;=504.6,M1779&lt;=10),('[1]Pricing Schedule'!$J$105),
IF(AND(I1779=38000,R1779&gt;336.4,R1779&lt;=504.6,M1779&gt;10),('[1]Pricing Schedule'!$J$113),
IF(AND(I1779=38000,R1779&gt;504.6,R1779&lt;=672.8,M1779&lt;=10),('[1]Pricing Schedule'!$J$105),
IF(AND(I1779=38000,R1779&gt;504.6,R1779&lt;=672.8,M1779&gt;10),('[1]Pricing Schedule'!$J$113),
IF(AND(I1779=110000,R1779&lt;=12.8,M1779&gt;2),'[1]Pricing Schedule'!$J$63,
IF(AND(I1779=110000,R1779&lt;=12.8,M1779&lt;=2),'[1]Pricing Schedule'!$J$97,
IF(AND(I1779=110000,R1779&gt;12.8,R1779&lt;=22.8,M1779&gt;3),'[1]Pricing Schedule'!$J$72,
IF(AND(I1779=110000,R1779&gt;12.8,R1779&lt;=22.8,M1779&lt;=3),'[1]Pricing Schedule'!$J$97,
IF(AND(I1779=110000,R1779&gt;22.8,R1779&lt;=30.2),'[1]Pricing Schedule'!$J$81,
IF(AND(I1779=110000,R1779&gt;30.2,R1779&lt;=45.9),'[1]Pricing Schedule'!$J$90,
IF(AND(I1779=110000,R1779&gt;45.9,R1779&lt;=123.4),'[1]Pricing Schedule'!$J$97,
IF(AND(I1779=110000,R1779&gt;123.4,R1779&lt;=168.2,M1779&lt;=10),'[1]Pricing Schedule'!$J$105,
IF(AND(I1779=110000,R1779&gt;123.4,R1779&lt;=168.2,M1779&gt;10),'[1]Pricing Schedule'!$J$113,
IF(AND(I1779=110000,R1779&gt;168.2,R1779&lt;=336.2,M1779&lt;=10),('[1]Pricing Schedule'!$J$105),
IF(AND(I1779=110000,R1779&gt;168.2,R1779&lt;=336.2,M1779&gt;10),('[1]Pricing Schedule'!$J$113),
IF(AND(I1779=110000,R1779&gt;336.4,R1779&lt;=504.6,M1779&lt;=10),('[1]Pricing Schedule'!$J$105),
IF(AND(I1779=110000,R1779&gt;336.4,R1779&lt;=504.6,M1779&gt;10),('[1]Pricing Schedule'!$J$113),
IF(AND(I1779=110000,R1779&gt;504.6,R1779&lt;=672.8,M1779&lt;=10),('[1]Pricing Schedule'!$J$105),
IF(AND(I1779=110000,R1779&gt;504.6,R1779&lt;=672.8,M1779&gt;10),('[1]Pricing Schedule'!$J$113),
IF(AND(I1779=110000,R1779&gt;672.8,R1779&lt;=841,M1779&lt;=10),('[1]Pricing Schedule'!$J$105),
IF(AND(I1779=110000,R1779&gt;672.8,R1779&lt;=841,M1779&gt;10),('[1]Pricing Schedule'!$J$113),
IF(AND(I1779=110000,R1779&gt;1682,R1779&lt;=1850.2,M1779&lt;=10),('[1]Pricing Schedule'!$J$105),
IF(AND(I1779=110000,R1779&gt;1682,R1779&lt;=1850.2,M1779&gt;10),('[1]Pricing Schedule'!$J$113),
IF(AND(I1779=110000,R1779&gt;2018.4,R1779&lt;=2186.6,M1779&lt;=10),('[1]Pricing Schedule'!$J$105),
IF(AND(I1779=110000,R1779&gt;2018.4,R1779&lt;=2186.6,M1779&gt;10),('[1]Pricing Schedule'!$J$113),999999999)))))))))))))))))))))))))))))))))))))))</f>
        <v>7</v>
      </c>
      <c r="U1779" s="40">
        <f t="shared" si="168"/>
        <v>399992.8571428571</v>
      </c>
      <c r="V1779" s="41">
        <f t="shared" si="169"/>
        <v>2.5000446436543511</v>
      </c>
      <c r="Y1779" s="23">
        <v>250</v>
      </c>
      <c r="Z1779" s="23">
        <v>97</v>
      </c>
      <c r="AD1779" s="13"/>
      <c r="AE1779" s="13"/>
      <c r="AF1779" s="13"/>
      <c r="AR1779" s="35"/>
    </row>
    <row r="1780" spans="1:44">
      <c r="A1780" s="23">
        <v>1782</v>
      </c>
      <c r="B1780" s="23">
        <v>1782</v>
      </c>
      <c r="C1780" s="23" t="s">
        <v>2497</v>
      </c>
      <c r="D1780" s="23" t="s">
        <v>285</v>
      </c>
      <c r="E1780" s="23" t="s">
        <v>285</v>
      </c>
      <c r="F1780" s="23" t="s">
        <v>448</v>
      </c>
      <c r="G1780" s="23" t="s">
        <v>449</v>
      </c>
      <c r="H1780" s="23" t="s">
        <v>113</v>
      </c>
      <c r="I1780" s="13">
        <v>38000</v>
      </c>
      <c r="J1780" s="13">
        <v>38000</v>
      </c>
      <c r="K1780" s="13">
        <v>20000</v>
      </c>
      <c r="L1780" s="24">
        <v>4.6870000000000003</v>
      </c>
      <c r="M1780" s="37">
        <f t="shared" si="164"/>
        <v>5</v>
      </c>
      <c r="N1780" s="24">
        <v>1.2230000000000001</v>
      </c>
      <c r="O1780" s="13">
        <v>3</v>
      </c>
      <c r="P1780" s="36">
        <f t="shared" si="165"/>
        <v>0.91725000000000012</v>
      </c>
      <c r="Q1780" s="38">
        <f t="shared" si="166"/>
        <v>4.2</v>
      </c>
      <c r="R1780" s="37">
        <f t="shared" si="167"/>
        <v>4.2</v>
      </c>
      <c r="S1780" s="39">
        <f>IF(AND(I1780=38000,R1780&lt;=4.5,M1780&gt;8),'[1]Pricing Schedule'!$F$8+('[1]Pricing Schedule'!$F$9*M1780),
IF(AND(I1780=38000,R1780&lt;=4.5,M1780&lt;=8),'[1]Pricing Schedule'!$F$34+('[1]Pricing Schedule'!$F$36*M1780),
IF(AND(I1780=38000,R1780&gt;4.5,R1780&lt;=9,M1780&gt;8),'[1]Pricing Schedule'!$F$17+('[1]Pricing Schedule'!$F$18*M1780),
IF(AND(I1780=38000,R1780&gt;4.5,R1780&lt;=9,M1780&lt;=8),'[1]Pricing Schedule'!$F$34+('[1]Pricing Schedule'!$F$36*M1780),
IF(AND(I1780=38000,R1780&gt;9,R1780&lt;=12.8,M1780&gt;8),'[1]Pricing Schedule'!$F$26+('[1]Pricing Schedule'!$F$27*M1780),
IF(AND(I1780=38000,R1780&gt;9,R1780&lt;=12.8,M1780&lt;=8),'[1]Pricing Schedule'!$F$34+('[1]Pricing Schedule'!$F$36*M1780),
IF(AND(I1780=38000,R1780&gt;12.8,R1780&lt;=22.8),'[1]Pricing Schedule'!$F$34+('[1]Pricing Schedule'!$F$36*M1780),
IF(AND(I1780=38000,R1780&gt;22.8,R1780&lt;=30.2),'[1]Pricing Schedule'!$F$43+('[1]Pricing Schedule'!$F$45*M1780),
IF(AND(I1780=38000,R1780&gt;30.2,R1780&lt;=45.9),'[1]Pricing Schedule'!$F$52+('[1]Pricing Schedule'!$F$54*M1780),
IF(AND(I1780=38000,R1780&gt;45.9,R1780&lt;=123.4),'[1]Pricing Schedule'!$F$96+('[1]Pricing Schedule'!$F$97*M1780),
IF(AND(I1780=38000,R1780&gt;123.4,R1780&lt;=168.2,M1780&lt;=10),'[1]Pricing Schedule'!$F$103+('[1]Pricing Schedule'!$F$105*M1780),
IF(AND(I1780=38000,R1780&gt;123.4,R1780&lt;=168.2,M1780&gt;10),'[1]Pricing Schedule'!$F$111+('[1]Pricing Schedule'!$F$113*M1780),
IF(AND(I1780=38000,R1780&gt;157.4,R1780&lt;=336.4,M1780&lt;=10),('[1]Pricing Schedule'!$F$103+('[1]Pricing Schedule'!$F$105*M1780))*2,
IF(AND(I1780=38000,R1780&gt;157.4,R1780&lt;=336.4,M1780&gt;10),('[1]Pricing Schedule'!$F$111+('[1]Pricing Schedule'!$F$113*M1780))*2,
IF(AND(I1780=38000,R1780&gt;314.8,R1780&lt;=504.6,M1780&lt;=10),('[1]Pricing Schedule'!$F$103+('[1]Pricing Schedule'!$F$105*M1780))*3,
IF(AND(I1780=38000,R1780&gt;314.8,R1780&lt;=504.6,M1780&gt;10),('[1]Pricing Schedule'!$F$111+('[1]Pricing Schedule'!$F$113*M1780))*3,
IF(AND(I1780=38000,R1780&gt;472.2,R1780&lt;=672.8,M1780&lt;=10),('[1]Pricing Schedule'!$F$103+('[1]Pricing Schedule'!$F$105*M1780))*4,
IF(AND(I1780=38000,R1780&gt;472.2,R1780&lt;=672.8,M1780&gt;10),('[1]Pricing Schedule'!$F$111+('[1]Pricing Schedule'!$F$113*M1780))*4,
IF(AND(I1780=110000,R1780&lt;=12.8,M1780&gt;2),'[1]Pricing Schedule'!$F$62+('[1]Pricing Schedule'!$F$63*M1780),
IF(AND(I1780=110000,R1780&lt;=12.8,M1780&lt;=2),'[1]Pricing Schedule'!$F$96+('[1]Pricing Schedule'!$F$97*M1780),
IF(AND(I1780=110000,R1780&gt;12.8,R1780&lt;=22.8,M1780&gt;3),'[1]Pricing Schedule'!$F$71+('[1]Pricing Schedule'!$F$72*M1780),
IF(AND(I1780=110000,R1780&gt;12.8,R1780&lt;=22.8,M1780&lt;=3),'[1]Pricing Schedule'!$F$96+('[1]Pricing Schedule'!$F$97*M1780),
IF(AND(I1780=110000,R1780&gt;22.8,R1780&lt;=30.2),'[1]Pricing Schedule'!$F$80+('[1]Pricing Schedule'!$F$81*M1780),
IF(AND(I1780=110000,R1780&gt;30.2,R1780&lt;=45.9),'[1]Pricing Schedule'!$F$89+('[1]Pricing Schedule'!$F$90*M1780),
IF(AND(I1780=110000,R1780&gt;45.9,R1780&lt;=123.4),'[1]Pricing Schedule'!$F$96+('[1]Pricing Schedule'!$F$97*M1780),
IF(AND(I1780=110000,R1780&gt;123.4,R1780&lt;=168.2,M1780&lt;=10),'[1]Pricing Schedule'!$F$103+('[1]Pricing Schedule'!$F$105*M1780),
IF(AND(I1780=110000,R1780&gt;123.4,R1780&lt;=168.2,M1780&gt;10),'[1]Pricing Schedule'!$F$111+('[1]Pricing Schedule'!$F$113*M1780),
IF(AND(I1780=110000,R1780&gt;168.2,R1780&lt;=336.4,M1780&lt;=10),('[1]Pricing Schedule'!$F$103+('[1]Pricing Schedule'!$F$105*M1780))*2,
IF(AND(I1780=110000,R1780&gt;168.2,R1780&lt;=336.4,M1780&gt;10),('[1]Pricing Schedule'!$F$111+('[1]Pricing Schedule'!$F$113*M1780))*2,
IF(AND(I1780=110000,R1780&gt;336.4,R1780&lt;=504.6,M1780&lt;=10),('[1]Pricing Schedule'!$F$103+('[1]Pricing Schedule'!$F$105*M1780))*3,
IF(AND(I1780=110000,R1780&gt;336.4,R1780&lt;=504.6,M1780&gt;10),('[1]Pricing Schedule'!$F$111+('[1]Pricing Schedule'!$F$113*M1780))*3,
IF(AND(I1780=110000,R1780&gt;504.6,R1780&lt;=672.8,M1780&lt;=10),('[1]Pricing Schedule'!$F$103+('[1]Pricing Schedule'!$F$105*M1780))*4,
IF(AND(I1780=110000,R1780&gt;504.6,R1780&lt;=672.8,M1780&gt;10),('[1]Pricing Schedule'!$F$111+('[1]Pricing Schedule'!$F$113*M1780))*4,
IF(AND(I1780=110000,R1780&gt;672.8,R1780&lt;=841,M1780&lt;=10),('[1]Pricing Schedule'!$F$103+('[1]Pricing Schedule'!$F$105*M1780))*5,
IF(AND(I1780=110000,R1780&gt;672.8,R1780&lt;=841,M1780&gt;10),('[1]Pricing Schedule'!$F$111+('[1]Pricing Schedule'!$F$113*M1780))*5,
IF(AND(I1780=110000,R1780&gt;672.8,R1780&lt;=841,M1780&lt;=10),('[1]Pricing Schedule'!$F$103+('[1]Pricing Schedule'!$F$105*M1780))*5,
IF(AND(I1780=110000,R1780&gt;672.8,R1780&lt;=841,M1780&gt;10),('[1]Pricing Schedule'!$F$111+('[1]Pricing Schedule'!$F$113*M1780))*5,
IF(AND(I1780=110000,R1780&gt;1345.6,R1780&lt;=1513.8,M1780&lt;=10),('[1]Pricing Schedule'!$F$103+('[1]Pricing Schedule'!$F$105*M1780))*9,
IF(AND(I1780=110000,R1780&gt;1345.6,R1780&lt;=1513.8,M1780&gt;10),('[1]Pricing Schedule'!$F$111+('[1]Pricing Schedule'!$F$113*M1780))*9,
9999999999)))))))))))))))))))))))))))))))))))))))</f>
        <v>699140</v>
      </c>
      <c r="T1780" s="21">
        <f>IF(AND(I1780=38000,R1780&lt;=4.5,M1780&gt;8),'[1]Pricing Schedule'!$J$9,
IF(AND(I1780=38000,R1780&lt;=4.5,M1780&lt;=8),'[1]Pricing Schedule'!$J$36,
IF(AND(I1780=38000,R1780&gt;4.5,R1780&lt;=9,M1780&gt;8),'[1]Pricing Schedule'!$J$18,
IF(AND(I1780=38000,R1780&gt;4.5,R1780&lt;=9,M1780&lt;=8),'[1]Pricing Schedule'!$J$36,
IF(AND(I1780=38000,R1780&gt;9,R1780&lt;=12.8,M1780&gt;8),'[1]Pricing Schedule'!$J$27,
IF(AND(I1780=38000,R1780&gt;9,R1780&lt;=12.8,M1780&lt;=8),'[1]Pricing Schedule'!$J$36,
IF(AND(I1780=38000,R1780&gt;12.8,R1780&lt;=22.8),'[1]Pricing Schedule'!$J$36,
IF(AND(I1780=38000,R1780&gt;22.8,R1780&lt;=30.2),'[1]Pricing Schedule'!$J$45,
IF(AND(I1780=38000,R1780&gt;30.2,R1780&lt;=45.9),'[1]Pricing Schedule'!$J$54,
IF(AND(I1780=38000,R1780&gt;45.9,R1780&lt;=123.4),'[1]Pricing Schedule'!$J$97,
IF(AND(I1780=38000,R1780&gt;123.4,R1780&lt;=168.2,M1780&lt;=10),'[1]Pricing Schedule'!$J$105,
IF(AND(I1780=38000,R1780&gt;123.4,R1780&lt;=168.2,M1780&gt;10),'[1]Pricing Schedule'!$J$113,
IF(AND(I1780=38000,R1780&gt;168.2,R1780&lt;=336.4,M1780&lt;=10),('[1]Pricing Schedule'!$J$105),
IF(AND(I1780=38000,R1780&gt;168.2,R1780&lt;=336.4,M1780&gt;10),('[1]Pricing Schedule'!$J$113),
IF(AND(I1780=38000,R1780&gt;336.4,R1780&lt;=504.6,M1780&lt;=10),('[1]Pricing Schedule'!$J$105),
IF(AND(I1780=38000,R1780&gt;336.4,R1780&lt;=504.6,M1780&gt;10),('[1]Pricing Schedule'!$J$113),
IF(AND(I1780=38000,R1780&gt;504.6,R1780&lt;=672.8,M1780&lt;=10),('[1]Pricing Schedule'!$J$105),
IF(AND(I1780=38000,R1780&gt;504.6,R1780&lt;=672.8,M1780&gt;10),('[1]Pricing Schedule'!$J$113),
IF(AND(I1780=110000,R1780&lt;=12.8,M1780&gt;2),'[1]Pricing Schedule'!$J$63,
IF(AND(I1780=110000,R1780&lt;=12.8,M1780&lt;=2),'[1]Pricing Schedule'!$J$97,
IF(AND(I1780=110000,R1780&gt;12.8,R1780&lt;=22.8,M1780&gt;3),'[1]Pricing Schedule'!$J$72,
IF(AND(I1780=110000,R1780&gt;12.8,R1780&lt;=22.8,M1780&lt;=3),'[1]Pricing Schedule'!$J$97,
IF(AND(I1780=110000,R1780&gt;22.8,R1780&lt;=30.2),'[1]Pricing Schedule'!$J$81,
IF(AND(I1780=110000,R1780&gt;30.2,R1780&lt;=45.9),'[1]Pricing Schedule'!$J$90,
IF(AND(I1780=110000,R1780&gt;45.9,R1780&lt;=123.4),'[1]Pricing Schedule'!$J$97,
IF(AND(I1780=110000,R1780&gt;123.4,R1780&lt;=168.2,M1780&lt;=10),'[1]Pricing Schedule'!$J$105,
IF(AND(I1780=110000,R1780&gt;123.4,R1780&lt;=168.2,M1780&gt;10),'[1]Pricing Schedule'!$J$113,
IF(AND(I1780=110000,R1780&gt;168.2,R1780&lt;=336.2,M1780&lt;=10),('[1]Pricing Schedule'!$J$105),
IF(AND(I1780=110000,R1780&gt;168.2,R1780&lt;=336.2,M1780&gt;10),('[1]Pricing Schedule'!$J$113),
IF(AND(I1780=110000,R1780&gt;336.4,R1780&lt;=504.6,M1780&lt;=10),('[1]Pricing Schedule'!$J$105),
IF(AND(I1780=110000,R1780&gt;336.4,R1780&lt;=504.6,M1780&gt;10),('[1]Pricing Schedule'!$J$113),
IF(AND(I1780=110000,R1780&gt;504.6,R1780&lt;=672.8,M1780&lt;=10),('[1]Pricing Schedule'!$J$105),
IF(AND(I1780=110000,R1780&gt;504.6,R1780&lt;=672.8,M1780&gt;10),('[1]Pricing Schedule'!$J$113),
IF(AND(I1780=110000,R1780&gt;672.8,R1780&lt;=841,M1780&lt;=10),('[1]Pricing Schedule'!$J$105),
IF(AND(I1780=110000,R1780&gt;672.8,R1780&lt;=841,M1780&gt;10),('[1]Pricing Schedule'!$J$113),
IF(AND(I1780=110000,R1780&gt;1682,R1780&lt;=1850.2,M1780&lt;=10),('[1]Pricing Schedule'!$J$105),
IF(AND(I1780=110000,R1780&gt;1682,R1780&lt;=1850.2,M1780&gt;10),('[1]Pricing Schedule'!$J$113),
IF(AND(I1780=110000,R1780&gt;2018.4,R1780&lt;=2186.6,M1780&lt;=10),('[1]Pricing Schedule'!$J$105),
IF(AND(I1780=110000,R1780&gt;2018.4,R1780&lt;=2186.6,M1780&gt;10),('[1]Pricing Schedule'!$J$113),999999999)))))))))))))))))))))))))))))))))))))))</f>
        <v>4</v>
      </c>
      <c r="U1780" s="40">
        <f t="shared" si="168"/>
        <v>166461.90476190476</v>
      </c>
      <c r="V1780" s="41">
        <f t="shared" si="169"/>
        <v>6.0073804960379897</v>
      </c>
      <c r="Y1780" s="23">
        <v>337</v>
      </c>
      <c r="Z1780" s="23">
        <v>178</v>
      </c>
      <c r="AD1780" s="13"/>
      <c r="AE1780" s="13"/>
      <c r="AF1780" s="13"/>
      <c r="AR1780" s="35"/>
    </row>
    <row r="1781" spans="1:44">
      <c r="A1781" s="23">
        <v>1783</v>
      </c>
      <c r="B1781" s="23">
        <v>1783</v>
      </c>
      <c r="C1781" s="23" t="s">
        <v>2498</v>
      </c>
      <c r="D1781" s="23" t="s">
        <v>285</v>
      </c>
      <c r="E1781" s="23" t="s">
        <v>285</v>
      </c>
      <c r="F1781" s="23" t="s">
        <v>448</v>
      </c>
      <c r="G1781" s="23" t="s">
        <v>449</v>
      </c>
      <c r="H1781" s="23" t="s">
        <v>113</v>
      </c>
      <c r="I1781" s="13">
        <v>38000</v>
      </c>
      <c r="J1781" s="13">
        <v>38000</v>
      </c>
      <c r="K1781" s="13">
        <v>20000</v>
      </c>
      <c r="L1781" s="24">
        <v>7.4260000000000002</v>
      </c>
      <c r="M1781" s="37">
        <f t="shared" si="164"/>
        <v>8</v>
      </c>
      <c r="N1781" s="24">
        <v>0.33600000000000002</v>
      </c>
      <c r="O1781" s="13">
        <v>3</v>
      </c>
      <c r="P1781" s="36">
        <f t="shared" si="165"/>
        <v>0.33600000000000002</v>
      </c>
      <c r="Q1781" s="38">
        <f t="shared" si="166"/>
        <v>4.2</v>
      </c>
      <c r="R1781" s="37">
        <f t="shared" si="167"/>
        <v>4.2</v>
      </c>
      <c r="S1781" s="39">
        <f>IF(AND(I1781=38000,R1781&lt;=4.5,M1781&gt;8),'[1]Pricing Schedule'!$F$8+('[1]Pricing Schedule'!$F$9*M1781),
IF(AND(I1781=38000,R1781&lt;=4.5,M1781&lt;=8),'[1]Pricing Schedule'!$F$34+('[1]Pricing Schedule'!$F$36*M1781),
IF(AND(I1781=38000,R1781&gt;4.5,R1781&lt;=9,M1781&gt;8),'[1]Pricing Schedule'!$F$17+('[1]Pricing Schedule'!$F$18*M1781),
IF(AND(I1781=38000,R1781&gt;4.5,R1781&lt;=9,M1781&lt;=8),'[1]Pricing Schedule'!$F$34+('[1]Pricing Schedule'!$F$36*M1781),
IF(AND(I1781=38000,R1781&gt;9,R1781&lt;=12.8,M1781&gt;8),'[1]Pricing Schedule'!$F$26+('[1]Pricing Schedule'!$F$27*M1781),
IF(AND(I1781=38000,R1781&gt;9,R1781&lt;=12.8,M1781&lt;=8),'[1]Pricing Schedule'!$F$34+('[1]Pricing Schedule'!$F$36*M1781),
IF(AND(I1781=38000,R1781&gt;12.8,R1781&lt;=22.8),'[1]Pricing Schedule'!$F$34+('[1]Pricing Schedule'!$F$36*M1781),
IF(AND(I1781=38000,R1781&gt;22.8,R1781&lt;=30.2),'[1]Pricing Schedule'!$F$43+('[1]Pricing Schedule'!$F$45*M1781),
IF(AND(I1781=38000,R1781&gt;30.2,R1781&lt;=45.9),'[1]Pricing Schedule'!$F$52+('[1]Pricing Schedule'!$F$54*M1781),
IF(AND(I1781=38000,R1781&gt;45.9,R1781&lt;=123.4),'[1]Pricing Schedule'!$F$96+('[1]Pricing Schedule'!$F$97*M1781),
IF(AND(I1781=38000,R1781&gt;123.4,R1781&lt;=168.2,M1781&lt;=10),'[1]Pricing Schedule'!$F$103+('[1]Pricing Schedule'!$F$105*M1781),
IF(AND(I1781=38000,R1781&gt;123.4,R1781&lt;=168.2,M1781&gt;10),'[1]Pricing Schedule'!$F$111+('[1]Pricing Schedule'!$F$113*M1781),
IF(AND(I1781=38000,R1781&gt;157.4,R1781&lt;=336.4,M1781&lt;=10),('[1]Pricing Schedule'!$F$103+('[1]Pricing Schedule'!$F$105*M1781))*2,
IF(AND(I1781=38000,R1781&gt;157.4,R1781&lt;=336.4,M1781&gt;10),('[1]Pricing Schedule'!$F$111+('[1]Pricing Schedule'!$F$113*M1781))*2,
IF(AND(I1781=38000,R1781&gt;314.8,R1781&lt;=504.6,M1781&lt;=10),('[1]Pricing Schedule'!$F$103+('[1]Pricing Schedule'!$F$105*M1781))*3,
IF(AND(I1781=38000,R1781&gt;314.8,R1781&lt;=504.6,M1781&gt;10),('[1]Pricing Schedule'!$F$111+('[1]Pricing Schedule'!$F$113*M1781))*3,
IF(AND(I1781=38000,R1781&gt;472.2,R1781&lt;=672.8,M1781&lt;=10),('[1]Pricing Schedule'!$F$103+('[1]Pricing Schedule'!$F$105*M1781))*4,
IF(AND(I1781=38000,R1781&gt;472.2,R1781&lt;=672.8,M1781&gt;10),('[1]Pricing Schedule'!$F$111+('[1]Pricing Schedule'!$F$113*M1781))*4,
IF(AND(I1781=110000,R1781&lt;=12.8,M1781&gt;2),'[1]Pricing Schedule'!$F$62+('[1]Pricing Schedule'!$F$63*M1781),
IF(AND(I1781=110000,R1781&lt;=12.8,M1781&lt;=2),'[1]Pricing Schedule'!$F$96+('[1]Pricing Schedule'!$F$97*M1781),
IF(AND(I1781=110000,R1781&gt;12.8,R1781&lt;=22.8,M1781&gt;3),'[1]Pricing Schedule'!$F$71+('[1]Pricing Schedule'!$F$72*M1781),
IF(AND(I1781=110000,R1781&gt;12.8,R1781&lt;=22.8,M1781&lt;=3),'[1]Pricing Schedule'!$F$96+('[1]Pricing Schedule'!$F$97*M1781),
IF(AND(I1781=110000,R1781&gt;22.8,R1781&lt;=30.2),'[1]Pricing Schedule'!$F$80+('[1]Pricing Schedule'!$F$81*M1781),
IF(AND(I1781=110000,R1781&gt;30.2,R1781&lt;=45.9),'[1]Pricing Schedule'!$F$89+('[1]Pricing Schedule'!$F$90*M1781),
IF(AND(I1781=110000,R1781&gt;45.9,R1781&lt;=123.4),'[1]Pricing Schedule'!$F$96+('[1]Pricing Schedule'!$F$97*M1781),
IF(AND(I1781=110000,R1781&gt;123.4,R1781&lt;=168.2,M1781&lt;=10),'[1]Pricing Schedule'!$F$103+('[1]Pricing Schedule'!$F$105*M1781),
IF(AND(I1781=110000,R1781&gt;123.4,R1781&lt;=168.2,M1781&gt;10),'[1]Pricing Schedule'!$F$111+('[1]Pricing Schedule'!$F$113*M1781),
IF(AND(I1781=110000,R1781&gt;168.2,R1781&lt;=336.4,M1781&lt;=10),('[1]Pricing Schedule'!$F$103+('[1]Pricing Schedule'!$F$105*M1781))*2,
IF(AND(I1781=110000,R1781&gt;168.2,R1781&lt;=336.4,M1781&gt;10),('[1]Pricing Schedule'!$F$111+('[1]Pricing Schedule'!$F$113*M1781))*2,
IF(AND(I1781=110000,R1781&gt;336.4,R1781&lt;=504.6,M1781&lt;=10),('[1]Pricing Schedule'!$F$103+('[1]Pricing Schedule'!$F$105*M1781))*3,
IF(AND(I1781=110000,R1781&gt;336.4,R1781&lt;=504.6,M1781&gt;10),('[1]Pricing Schedule'!$F$111+('[1]Pricing Schedule'!$F$113*M1781))*3,
IF(AND(I1781=110000,R1781&gt;504.6,R1781&lt;=672.8,M1781&lt;=10),('[1]Pricing Schedule'!$F$103+('[1]Pricing Schedule'!$F$105*M1781))*4,
IF(AND(I1781=110000,R1781&gt;504.6,R1781&lt;=672.8,M1781&gt;10),('[1]Pricing Schedule'!$F$111+('[1]Pricing Schedule'!$F$113*M1781))*4,
IF(AND(I1781=110000,R1781&gt;672.8,R1781&lt;=841,M1781&lt;=10),('[1]Pricing Schedule'!$F$103+('[1]Pricing Schedule'!$F$105*M1781))*5,
IF(AND(I1781=110000,R1781&gt;672.8,R1781&lt;=841,M1781&gt;10),('[1]Pricing Schedule'!$F$111+('[1]Pricing Schedule'!$F$113*M1781))*5,
IF(AND(I1781=110000,R1781&gt;672.8,R1781&lt;=841,M1781&lt;=10),('[1]Pricing Schedule'!$F$103+('[1]Pricing Schedule'!$F$105*M1781))*5,
IF(AND(I1781=110000,R1781&gt;672.8,R1781&lt;=841,M1781&gt;10),('[1]Pricing Schedule'!$F$111+('[1]Pricing Schedule'!$F$113*M1781))*5,
IF(AND(I1781=110000,R1781&gt;1345.6,R1781&lt;=1513.8,M1781&lt;=10),('[1]Pricing Schedule'!$F$103+('[1]Pricing Schedule'!$F$105*M1781))*9,
IF(AND(I1781=110000,R1781&gt;1345.6,R1781&lt;=1513.8,M1781&gt;10),('[1]Pricing Schedule'!$F$111+('[1]Pricing Schedule'!$F$113*M1781))*9,
9999999999)))))))))))))))))))))))))))))))))))))))</f>
        <v>909950</v>
      </c>
      <c r="T1781" s="21">
        <f>IF(AND(I1781=38000,R1781&lt;=4.5,M1781&gt;8),'[1]Pricing Schedule'!$J$9,
IF(AND(I1781=38000,R1781&lt;=4.5,M1781&lt;=8),'[1]Pricing Schedule'!$J$36,
IF(AND(I1781=38000,R1781&gt;4.5,R1781&lt;=9,M1781&gt;8),'[1]Pricing Schedule'!$J$18,
IF(AND(I1781=38000,R1781&gt;4.5,R1781&lt;=9,M1781&lt;=8),'[1]Pricing Schedule'!$J$36,
IF(AND(I1781=38000,R1781&gt;9,R1781&lt;=12.8,M1781&gt;8),'[1]Pricing Schedule'!$J$27,
IF(AND(I1781=38000,R1781&gt;9,R1781&lt;=12.8,M1781&lt;=8),'[1]Pricing Schedule'!$J$36,
IF(AND(I1781=38000,R1781&gt;12.8,R1781&lt;=22.8),'[1]Pricing Schedule'!$J$36,
IF(AND(I1781=38000,R1781&gt;22.8,R1781&lt;=30.2),'[1]Pricing Schedule'!$J$45,
IF(AND(I1781=38000,R1781&gt;30.2,R1781&lt;=45.9),'[1]Pricing Schedule'!$J$54,
IF(AND(I1781=38000,R1781&gt;45.9,R1781&lt;=123.4),'[1]Pricing Schedule'!$J$97,
IF(AND(I1781=38000,R1781&gt;123.4,R1781&lt;=168.2,M1781&lt;=10),'[1]Pricing Schedule'!$J$105,
IF(AND(I1781=38000,R1781&gt;123.4,R1781&lt;=168.2,M1781&gt;10),'[1]Pricing Schedule'!$J$113,
IF(AND(I1781=38000,R1781&gt;168.2,R1781&lt;=336.4,M1781&lt;=10),('[1]Pricing Schedule'!$J$105),
IF(AND(I1781=38000,R1781&gt;168.2,R1781&lt;=336.4,M1781&gt;10),('[1]Pricing Schedule'!$J$113),
IF(AND(I1781=38000,R1781&gt;336.4,R1781&lt;=504.6,M1781&lt;=10),('[1]Pricing Schedule'!$J$105),
IF(AND(I1781=38000,R1781&gt;336.4,R1781&lt;=504.6,M1781&gt;10),('[1]Pricing Schedule'!$J$113),
IF(AND(I1781=38000,R1781&gt;504.6,R1781&lt;=672.8,M1781&lt;=10),('[1]Pricing Schedule'!$J$105),
IF(AND(I1781=38000,R1781&gt;504.6,R1781&lt;=672.8,M1781&gt;10),('[1]Pricing Schedule'!$J$113),
IF(AND(I1781=110000,R1781&lt;=12.8,M1781&gt;2),'[1]Pricing Schedule'!$J$63,
IF(AND(I1781=110000,R1781&lt;=12.8,M1781&lt;=2),'[1]Pricing Schedule'!$J$97,
IF(AND(I1781=110000,R1781&gt;12.8,R1781&lt;=22.8,M1781&gt;3),'[1]Pricing Schedule'!$J$72,
IF(AND(I1781=110000,R1781&gt;12.8,R1781&lt;=22.8,M1781&lt;=3),'[1]Pricing Schedule'!$J$97,
IF(AND(I1781=110000,R1781&gt;22.8,R1781&lt;=30.2),'[1]Pricing Schedule'!$J$81,
IF(AND(I1781=110000,R1781&gt;30.2,R1781&lt;=45.9),'[1]Pricing Schedule'!$J$90,
IF(AND(I1781=110000,R1781&gt;45.9,R1781&lt;=123.4),'[1]Pricing Schedule'!$J$97,
IF(AND(I1781=110000,R1781&gt;123.4,R1781&lt;=168.2,M1781&lt;=10),'[1]Pricing Schedule'!$J$105,
IF(AND(I1781=110000,R1781&gt;123.4,R1781&lt;=168.2,M1781&gt;10),'[1]Pricing Schedule'!$J$113,
IF(AND(I1781=110000,R1781&gt;168.2,R1781&lt;=336.2,M1781&lt;=10),('[1]Pricing Schedule'!$J$105),
IF(AND(I1781=110000,R1781&gt;168.2,R1781&lt;=336.2,M1781&gt;10),('[1]Pricing Schedule'!$J$113),
IF(AND(I1781=110000,R1781&gt;336.4,R1781&lt;=504.6,M1781&lt;=10),('[1]Pricing Schedule'!$J$105),
IF(AND(I1781=110000,R1781&gt;336.4,R1781&lt;=504.6,M1781&gt;10),('[1]Pricing Schedule'!$J$113),
IF(AND(I1781=110000,R1781&gt;504.6,R1781&lt;=672.8,M1781&lt;=10),('[1]Pricing Schedule'!$J$105),
IF(AND(I1781=110000,R1781&gt;504.6,R1781&lt;=672.8,M1781&gt;10),('[1]Pricing Schedule'!$J$113),
IF(AND(I1781=110000,R1781&gt;672.8,R1781&lt;=841,M1781&lt;=10),('[1]Pricing Schedule'!$J$105),
IF(AND(I1781=110000,R1781&gt;672.8,R1781&lt;=841,M1781&gt;10),('[1]Pricing Schedule'!$J$113),
IF(AND(I1781=110000,R1781&gt;1682,R1781&lt;=1850.2,M1781&lt;=10),('[1]Pricing Schedule'!$J$105),
IF(AND(I1781=110000,R1781&gt;1682,R1781&lt;=1850.2,M1781&gt;10),('[1]Pricing Schedule'!$J$113),
IF(AND(I1781=110000,R1781&gt;2018.4,R1781&lt;=2186.6,M1781&lt;=10),('[1]Pricing Schedule'!$J$105),
IF(AND(I1781=110000,R1781&gt;2018.4,R1781&lt;=2186.6,M1781&gt;10),('[1]Pricing Schedule'!$J$113),999999999)))))))))))))))))))))))))))))))))))))))</f>
        <v>4</v>
      </c>
      <c r="U1781" s="40">
        <f t="shared" si="168"/>
        <v>216654.76190476189</v>
      </c>
      <c r="V1781" s="41">
        <f t="shared" si="169"/>
        <v>4.6156382218803227</v>
      </c>
      <c r="Y1781" s="23">
        <v>494</v>
      </c>
      <c r="Z1781" s="23">
        <v>178</v>
      </c>
      <c r="AD1781" s="13"/>
      <c r="AE1781" s="13"/>
      <c r="AF1781" s="13"/>
      <c r="AR1781" s="35"/>
    </row>
    <row r="1782" spans="1:44">
      <c r="A1782" s="23">
        <v>1784</v>
      </c>
      <c r="B1782" s="23">
        <v>1784</v>
      </c>
      <c r="C1782" s="23" t="s">
        <v>2499</v>
      </c>
      <c r="D1782" s="23" t="s">
        <v>285</v>
      </c>
      <c r="E1782" s="23" t="s">
        <v>285</v>
      </c>
      <c r="F1782" s="23" t="s">
        <v>448</v>
      </c>
      <c r="G1782" s="23" t="s">
        <v>449</v>
      </c>
      <c r="H1782" s="23" t="s">
        <v>113</v>
      </c>
      <c r="I1782" s="13">
        <v>38000</v>
      </c>
      <c r="J1782" s="13">
        <v>38000</v>
      </c>
      <c r="K1782" s="13">
        <v>20000</v>
      </c>
      <c r="L1782" s="24">
        <v>9.3109999999999999</v>
      </c>
      <c r="M1782" s="37">
        <f t="shared" si="164"/>
        <v>10</v>
      </c>
      <c r="N1782" s="24">
        <v>0.316</v>
      </c>
      <c r="O1782" s="13">
        <v>3</v>
      </c>
      <c r="P1782" s="36">
        <f t="shared" si="165"/>
        <v>0.316</v>
      </c>
      <c r="Q1782" s="38">
        <f t="shared" si="166"/>
        <v>4.2</v>
      </c>
      <c r="R1782" s="37">
        <f t="shared" si="167"/>
        <v>4.2</v>
      </c>
      <c r="S1782" s="39">
        <f>IF(AND(I1782=38000,R1782&lt;=4.5,M1782&gt;8),'[1]Pricing Schedule'!$F$8+('[1]Pricing Schedule'!$F$9*M1782),
IF(AND(I1782=38000,R1782&lt;=4.5,M1782&lt;=8),'[1]Pricing Schedule'!$F$34+('[1]Pricing Schedule'!$F$36*M1782),
IF(AND(I1782=38000,R1782&gt;4.5,R1782&lt;=9,M1782&gt;8),'[1]Pricing Schedule'!$F$17+('[1]Pricing Schedule'!$F$18*M1782),
IF(AND(I1782=38000,R1782&gt;4.5,R1782&lt;=9,M1782&lt;=8),'[1]Pricing Schedule'!$F$34+('[1]Pricing Schedule'!$F$36*M1782),
IF(AND(I1782=38000,R1782&gt;9,R1782&lt;=12.8,M1782&gt;8),'[1]Pricing Schedule'!$F$26+('[1]Pricing Schedule'!$F$27*M1782),
IF(AND(I1782=38000,R1782&gt;9,R1782&lt;=12.8,M1782&lt;=8),'[1]Pricing Schedule'!$F$34+('[1]Pricing Schedule'!$F$36*M1782),
IF(AND(I1782=38000,R1782&gt;12.8,R1782&lt;=22.8),'[1]Pricing Schedule'!$F$34+('[1]Pricing Schedule'!$F$36*M1782),
IF(AND(I1782=38000,R1782&gt;22.8,R1782&lt;=30.2),'[1]Pricing Schedule'!$F$43+('[1]Pricing Schedule'!$F$45*M1782),
IF(AND(I1782=38000,R1782&gt;30.2,R1782&lt;=45.9),'[1]Pricing Schedule'!$F$52+('[1]Pricing Schedule'!$F$54*M1782),
IF(AND(I1782=38000,R1782&gt;45.9,R1782&lt;=123.4),'[1]Pricing Schedule'!$F$96+('[1]Pricing Schedule'!$F$97*M1782),
IF(AND(I1782=38000,R1782&gt;123.4,R1782&lt;=168.2,M1782&lt;=10),'[1]Pricing Schedule'!$F$103+('[1]Pricing Schedule'!$F$105*M1782),
IF(AND(I1782=38000,R1782&gt;123.4,R1782&lt;=168.2,M1782&gt;10),'[1]Pricing Schedule'!$F$111+('[1]Pricing Schedule'!$F$113*M1782),
IF(AND(I1782=38000,R1782&gt;157.4,R1782&lt;=336.4,M1782&lt;=10),('[1]Pricing Schedule'!$F$103+('[1]Pricing Schedule'!$F$105*M1782))*2,
IF(AND(I1782=38000,R1782&gt;157.4,R1782&lt;=336.4,M1782&gt;10),('[1]Pricing Schedule'!$F$111+('[1]Pricing Schedule'!$F$113*M1782))*2,
IF(AND(I1782=38000,R1782&gt;314.8,R1782&lt;=504.6,M1782&lt;=10),('[1]Pricing Schedule'!$F$103+('[1]Pricing Schedule'!$F$105*M1782))*3,
IF(AND(I1782=38000,R1782&gt;314.8,R1782&lt;=504.6,M1782&gt;10),('[1]Pricing Schedule'!$F$111+('[1]Pricing Schedule'!$F$113*M1782))*3,
IF(AND(I1782=38000,R1782&gt;472.2,R1782&lt;=672.8,M1782&lt;=10),('[1]Pricing Schedule'!$F$103+('[1]Pricing Schedule'!$F$105*M1782))*4,
IF(AND(I1782=38000,R1782&gt;472.2,R1782&lt;=672.8,M1782&gt;10),('[1]Pricing Schedule'!$F$111+('[1]Pricing Schedule'!$F$113*M1782))*4,
IF(AND(I1782=110000,R1782&lt;=12.8,M1782&gt;2),'[1]Pricing Schedule'!$F$62+('[1]Pricing Schedule'!$F$63*M1782),
IF(AND(I1782=110000,R1782&lt;=12.8,M1782&lt;=2),'[1]Pricing Schedule'!$F$96+('[1]Pricing Schedule'!$F$97*M1782),
IF(AND(I1782=110000,R1782&gt;12.8,R1782&lt;=22.8,M1782&gt;3),'[1]Pricing Schedule'!$F$71+('[1]Pricing Schedule'!$F$72*M1782),
IF(AND(I1782=110000,R1782&gt;12.8,R1782&lt;=22.8,M1782&lt;=3),'[1]Pricing Schedule'!$F$96+('[1]Pricing Schedule'!$F$97*M1782),
IF(AND(I1782=110000,R1782&gt;22.8,R1782&lt;=30.2),'[1]Pricing Schedule'!$F$80+('[1]Pricing Schedule'!$F$81*M1782),
IF(AND(I1782=110000,R1782&gt;30.2,R1782&lt;=45.9),'[1]Pricing Schedule'!$F$89+('[1]Pricing Schedule'!$F$90*M1782),
IF(AND(I1782=110000,R1782&gt;45.9,R1782&lt;=123.4),'[1]Pricing Schedule'!$F$96+('[1]Pricing Schedule'!$F$97*M1782),
IF(AND(I1782=110000,R1782&gt;123.4,R1782&lt;=168.2,M1782&lt;=10),'[1]Pricing Schedule'!$F$103+('[1]Pricing Schedule'!$F$105*M1782),
IF(AND(I1782=110000,R1782&gt;123.4,R1782&lt;=168.2,M1782&gt;10),'[1]Pricing Schedule'!$F$111+('[1]Pricing Schedule'!$F$113*M1782),
IF(AND(I1782=110000,R1782&gt;168.2,R1782&lt;=336.4,M1782&lt;=10),('[1]Pricing Schedule'!$F$103+('[1]Pricing Schedule'!$F$105*M1782))*2,
IF(AND(I1782=110000,R1782&gt;168.2,R1782&lt;=336.4,M1782&gt;10),('[1]Pricing Schedule'!$F$111+('[1]Pricing Schedule'!$F$113*M1782))*2,
IF(AND(I1782=110000,R1782&gt;336.4,R1782&lt;=504.6,M1782&lt;=10),('[1]Pricing Schedule'!$F$103+('[1]Pricing Schedule'!$F$105*M1782))*3,
IF(AND(I1782=110000,R1782&gt;336.4,R1782&lt;=504.6,M1782&gt;10),('[1]Pricing Schedule'!$F$111+('[1]Pricing Schedule'!$F$113*M1782))*3,
IF(AND(I1782=110000,R1782&gt;504.6,R1782&lt;=672.8,M1782&lt;=10),('[1]Pricing Schedule'!$F$103+('[1]Pricing Schedule'!$F$105*M1782))*4,
IF(AND(I1782=110000,R1782&gt;504.6,R1782&lt;=672.8,M1782&gt;10),('[1]Pricing Schedule'!$F$111+('[1]Pricing Schedule'!$F$113*M1782))*4,
IF(AND(I1782=110000,R1782&gt;672.8,R1782&lt;=841,M1782&lt;=10),('[1]Pricing Schedule'!$F$103+('[1]Pricing Schedule'!$F$105*M1782))*5,
IF(AND(I1782=110000,R1782&gt;672.8,R1782&lt;=841,M1782&gt;10),('[1]Pricing Schedule'!$F$111+('[1]Pricing Schedule'!$F$113*M1782))*5,
IF(AND(I1782=110000,R1782&gt;672.8,R1782&lt;=841,M1782&lt;=10),('[1]Pricing Schedule'!$F$103+('[1]Pricing Schedule'!$F$105*M1782))*5,
IF(AND(I1782=110000,R1782&gt;672.8,R1782&lt;=841,M1782&gt;10),('[1]Pricing Schedule'!$F$111+('[1]Pricing Schedule'!$F$113*M1782))*5,
IF(AND(I1782=110000,R1782&gt;1345.6,R1782&lt;=1513.8,M1782&lt;=10),('[1]Pricing Schedule'!$F$103+('[1]Pricing Schedule'!$F$105*M1782))*9,
IF(AND(I1782=110000,R1782&gt;1345.6,R1782&lt;=1513.8,M1782&gt;10),('[1]Pricing Schedule'!$F$111+('[1]Pricing Schedule'!$F$113*M1782))*9,
9999999999)))))))))))))))))))))))))))))))))))))))</f>
        <v>1387140</v>
      </c>
      <c r="T1782" s="21">
        <f>IF(AND(I1782=38000,R1782&lt;=4.5,M1782&gt;8),'[1]Pricing Schedule'!$J$9,
IF(AND(I1782=38000,R1782&lt;=4.5,M1782&lt;=8),'[1]Pricing Schedule'!$J$36,
IF(AND(I1782=38000,R1782&gt;4.5,R1782&lt;=9,M1782&gt;8),'[1]Pricing Schedule'!$J$18,
IF(AND(I1782=38000,R1782&gt;4.5,R1782&lt;=9,M1782&lt;=8),'[1]Pricing Schedule'!$J$36,
IF(AND(I1782=38000,R1782&gt;9,R1782&lt;=12.8,M1782&gt;8),'[1]Pricing Schedule'!$J$27,
IF(AND(I1782=38000,R1782&gt;9,R1782&lt;=12.8,M1782&lt;=8),'[1]Pricing Schedule'!$J$36,
IF(AND(I1782=38000,R1782&gt;12.8,R1782&lt;=22.8),'[1]Pricing Schedule'!$J$36,
IF(AND(I1782=38000,R1782&gt;22.8,R1782&lt;=30.2),'[1]Pricing Schedule'!$J$45,
IF(AND(I1782=38000,R1782&gt;30.2,R1782&lt;=45.9),'[1]Pricing Schedule'!$J$54,
IF(AND(I1782=38000,R1782&gt;45.9,R1782&lt;=123.4),'[1]Pricing Schedule'!$J$97,
IF(AND(I1782=38000,R1782&gt;123.4,R1782&lt;=168.2,M1782&lt;=10),'[1]Pricing Schedule'!$J$105,
IF(AND(I1782=38000,R1782&gt;123.4,R1782&lt;=168.2,M1782&gt;10),'[1]Pricing Schedule'!$J$113,
IF(AND(I1782=38000,R1782&gt;168.2,R1782&lt;=336.4,M1782&lt;=10),('[1]Pricing Schedule'!$J$105),
IF(AND(I1782=38000,R1782&gt;168.2,R1782&lt;=336.4,M1782&gt;10),('[1]Pricing Schedule'!$J$113),
IF(AND(I1782=38000,R1782&gt;336.4,R1782&lt;=504.6,M1782&lt;=10),('[1]Pricing Schedule'!$J$105),
IF(AND(I1782=38000,R1782&gt;336.4,R1782&lt;=504.6,M1782&gt;10),('[1]Pricing Schedule'!$J$113),
IF(AND(I1782=38000,R1782&gt;504.6,R1782&lt;=672.8,M1782&lt;=10),('[1]Pricing Schedule'!$J$105),
IF(AND(I1782=38000,R1782&gt;504.6,R1782&lt;=672.8,M1782&gt;10),('[1]Pricing Schedule'!$J$113),
IF(AND(I1782=110000,R1782&lt;=12.8,M1782&gt;2),'[1]Pricing Schedule'!$J$63,
IF(AND(I1782=110000,R1782&lt;=12.8,M1782&lt;=2),'[1]Pricing Schedule'!$J$97,
IF(AND(I1782=110000,R1782&gt;12.8,R1782&lt;=22.8,M1782&gt;3),'[1]Pricing Schedule'!$J$72,
IF(AND(I1782=110000,R1782&gt;12.8,R1782&lt;=22.8,M1782&lt;=3),'[1]Pricing Schedule'!$J$97,
IF(AND(I1782=110000,R1782&gt;22.8,R1782&lt;=30.2),'[1]Pricing Schedule'!$J$81,
IF(AND(I1782=110000,R1782&gt;30.2,R1782&lt;=45.9),'[1]Pricing Schedule'!$J$90,
IF(AND(I1782=110000,R1782&gt;45.9,R1782&lt;=123.4),'[1]Pricing Schedule'!$J$97,
IF(AND(I1782=110000,R1782&gt;123.4,R1782&lt;=168.2,M1782&lt;=10),'[1]Pricing Schedule'!$J$105,
IF(AND(I1782=110000,R1782&gt;123.4,R1782&lt;=168.2,M1782&gt;10),'[1]Pricing Schedule'!$J$113,
IF(AND(I1782=110000,R1782&gt;168.2,R1782&lt;=336.2,M1782&lt;=10),('[1]Pricing Schedule'!$J$105),
IF(AND(I1782=110000,R1782&gt;168.2,R1782&lt;=336.2,M1782&gt;10),('[1]Pricing Schedule'!$J$113),
IF(AND(I1782=110000,R1782&gt;336.4,R1782&lt;=504.6,M1782&lt;=10),('[1]Pricing Schedule'!$J$105),
IF(AND(I1782=110000,R1782&gt;336.4,R1782&lt;=504.6,M1782&gt;10),('[1]Pricing Schedule'!$J$113),
IF(AND(I1782=110000,R1782&gt;504.6,R1782&lt;=672.8,M1782&lt;=10),('[1]Pricing Schedule'!$J$105),
IF(AND(I1782=110000,R1782&gt;504.6,R1782&lt;=672.8,M1782&gt;10),('[1]Pricing Schedule'!$J$113),
IF(AND(I1782=110000,R1782&gt;672.8,R1782&lt;=841,M1782&lt;=10),('[1]Pricing Schedule'!$J$105),
IF(AND(I1782=110000,R1782&gt;672.8,R1782&lt;=841,M1782&gt;10),('[1]Pricing Schedule'!$J$113),
IF(AND(I1782=110000,R1782&gt;1682,R1782&lt;=1850.2,M1782&lt;=10),('[1]Pricing Schedule'!$J$105),
IF(AND(I1782=110000,R1782&gt;1682,R1782&lt;=1850.2,M1782&gt;10),('[1]Pricing Schedule'!$J$113),
IF(AND(I1782=110000,R1782&gt;2018.4,R1782&lt;=2186.6,M1782&lt;=10),('[1]Pricing Schedule'!$J$105),
IF(AND(I1782=110000,R1782&gt;2018.4,R1782&lt;=2186.6,M1782&gt;10),('[1]Pricing Schedule'!$J$113),999999999)))))))))))))))))))))))))))))))))))))))</f>
        <v>1</v>
      </c>
      <c r="U1782" s="40">
        <f t="shared" si="168"/>
        <v>330271.42857142858</v>
      </c>
      <c r="V1782" s="41">
        <f t="shared" si="169"/>
        <v>3.0278126216531858</v>
      </c>
      <c r="Y1782" s="23">
        <v>394</v>
      </c>
      <c r="Z1782" s="23">
        <v>178</v>
      </c>
      <c r="AD1782" s="13"/>
      <c r="AE1782" s="13"/>
      <c r="AF1782" s="13"/>
      <c r="AR1782" s="35"/>
    </row>
    <row r="1783" spans="1:44">
      <c r="A1783" s="23">
        <v>1785</v>
      </c>
      <c r="B1783" s="23">
        <v>1785</v>
      </c>
      <c r="C1783" s="23" t="s">
        <v>2500</v>
      </c>
      <c r="D1783" s="23" t="s">
        <v>285</v>
      </c>
      <c r="E1783" s="23" t="s">
        <v>285</v>
      </c>
      <c r="F1783" s="23" t="s">
        <v>448</v>
      </c>
      <c r="G1783" s="23" t="s">
        <v>449</v>
      </c>
      <c r="H1783" s="23" t="s">
        <v>113</v>
      </c>
      <c r="I1783" s="13">
        <v>38000</v>
      </c>
      <c r="J1783" s="13">
        <v>38000</v>
      </c>
      <c r="K1783" s="13">
        <v>20000</v>
      </c>
      <c r="L1783" s="24">
        <v>11.148</v>
      </c>
      <c r="M1783" s="37">
        <f t="shared" si="164"/>
        <v>12</v>
      </c>
      <c r="N1783" s="24">
        <v>0.17799999999999999</v>
      </c>
      <c r="O1783" s="13">
        <v>3</v>
      </c>
      <c r="P1783" s="36">
        <f t="shared" si="165"/>
        <v>0.17799999999999999</v>
      </c>
      <c r="Q1783" s="38">
        <f t="shared" si="166"/>
        <v>4.2</v>
      </c>
      <c r="R1783" s="37">
        <f t="shared" si="167"/>
        <v>4.2</v>
      </c>
      <c r="S1783" s="39">
        <f>IF(AND(I1783=38000,R1783&lt;=4.5,M1783&gt;8),'[1]Pricing Schedule'!$F$8+('[1]Pricing Schedule'!$F$9*M1783),
IF(AND(I1783=38000,R1783&lt;=4.5,M1783&lt;=8),'[1]Pricing Schedule'!$F$34+('[1]Pricing Schedule'!$F$36*M1783),
IF(AND(I1783=38000,R1783&gt;4.5,R1783&lt;=9,M1783&gt;8),'[1]Pricing Schedule'!$F$17+('[1]Pricing Schedule'!$F$18*M1783),
IF(AND(I1783=38000,R1783&gt;4.5,R1783&lt;=9,M1783&lt;=8),'[1]Pricing Schedule'!$F$34+('[1]Pricing Schedule'!$F$36*M1783),
IF(AND(I1783=38000,R1783&gt;9,R1783&lt;=12.8,M1783&gt;8),'[1]Pricing Schedule'!$F$26+('[1]Pricing Schedule'!$F$27*M1783),
IF(AND(I1783=38000,R1783&gt;9,R1783&lt;=12.8,M1783&lt;=8),'[1]Pricing Schedule'!$F$34+('[1]Pricing Schedule'!$F$36*M1783),
IF(AND(I1783=38000,R1783&gt;12.8,R1783&lt;=22.8),'[1]Pricing Schedule'!$F$34+('[1]Pricing Schedule'!$F$36*M1783),
IF(AND(I1783=38000,R1783&gt;22.8,R1783&lt;=30.2),'[1]Pricing Schedule'!$F$43+('[1]Pricing Schedule'!$F$45*M1783),
IF(AND(I1783=38000,R1783&gt;30.2,R1783&lt;=45.9),'[1]Pricing Schedule'!$F$52+('[1]Pricing Schedule'!$F$54*M1783),
IF(AND(I1783=38000,R1783&gt;45.9,R1783&lt;=123.4),'[1]Pricing Schedule'!$F$96+('[1]Pricing Schedule'!$F$97*M1783),
IF(AND(I1783=38000,R1783&gt;123.4,R1783&lt;=168.2,M1783&lt;=10),'[1]Pricing Schedule'!$F$103+('[1]Pricing Schedule'!$F$105*M1783),
IF(AND(I1783=38000,R1783&gt;123.4,R1783&lt;=168.2,M1783&gt;10),'[1]Pricing Schedule'!$F$111+('[1]Pricing Schedule'!$F$113*M1783),
IF(AND(I1783=38000,R1783&gt;157.4,R1783&lt;=336.4,M1783&lt;=10),('[1]Pricing Schedule'!$F$103+('[1]Pricing Schedule'!$F$105*M1783))*2,
IF(AND(I1783=38000,R1783&gt;157.4,R1783&lt;=336.4,M1783&gt;10),('[1]Pricing Schedule'!$F$111+('[1]Pricing Schedule'!$F$113*M1783))*2,
IF(AND(I1783=38000,R1783&gt;314.8,R1783&lt;=504.6,M1783&lt;=10),('[1]Pricing Schedule'!$F$103+('[1]Pricing Schedule'!$F$105*M1783))*3,
IF(AND(I1783=38000,R1783&gt;314.8,R1783&lt;=504.6,M1783&gt;10),('[1]Pricing Schedule'!$F$111+('[1]Pricing Schedule'!$F$113*M1783))*3,
IF(AND(I1783=38000,R1783&gt;472.2,R1783&lt;=672.8,M1783&lt;=10),('[1]Pricing Schedule'!$F$103+('[1]Pricing Schedule'!$F$105*M1783))*4,
IF(AND(I1783=38000,R1783&gt;472.2,R1783&lt;=672.8,M1783&gt;10),('[1]Pricing Schedule'!$F$111+('[1]Pricing Schedule'!$F$113*M1783))*4,
IF(AND(I1783=110000,R1783&lt;=12.8,M1783&gt;2),'[1]Pricing Schedule'!$F$62+('[1]Pricing Schedule'!$F$63*M1783),
IF(AND(I1783=110000,R1783&lt;=12.8,M1783&lt;=2),'[1]Pricing Schedule'!$F$96+('[1]Pricing Schedule'!$F$97*M1783),
IF(AND(I1783=110000,R1783&gt;12.8,R1783&lt;=22.8,M1783&gt;3),'[1]Pricing Schedule'!$F$71+('[1]Pricing Schedule'!$F$72*M1783),
IF(AND(I1783=110000,R1783&gt;12.8,R1783&lt;=22.8,M1783&lt;=3),'[1]Pricing Schedule'!$F$96+('[1]Pricing Schedule'!$F$97*M1783),
IF(AND(I1783=110000,R1783&gt;22.8,R1783&lt;=30.2),'[1]Pricing Schedule'!$F$80+('[1]Pricing Schedule'!$F$81*M1783),
IF(AND(I1783=110000,R1783&gt;30.2,R1783&lt;=45.9),'[1]Pricing Schedule'!$F$89+('[1]Pricing Schedule'!$F$90*M1783),
IF(AND(I1783=110000,R1783&gt;45.9,R1783&lt;=123.4),'[1]Pricing Schedule'!$F$96+('[1]Pricing Schedule'!$F$97*M1783),
IF(AND(I1783=110000,R1783&gt;123.4,R1783&lt;=168.2,M1783&lt;=10),'[1]Pricing Schedule'!$F$103+('[1]Pricing Schedule'!$F$105*M1783),
IF(AND(I1783=110000,R1783&gt;123.4,R1783&lt;=168.2,M1783&gt;10),'[1]Pricing Schedule'!$F$111+('[1]Pricing Schedule'!$F$113*M1783),
IF(AND(I1783=110000,R1783&gt;168.2,R1783&lt;=336.4,M1783&lt;=10),('[1]Pricing Schedule'!$F$103+('[1]Pricing Schedule'!$F$105*M1783))*2,
IF(AND(I1783=110000,R1783&gt;168.2,R1783&lt;=336.4,M1783&gt;10),('[1]Pricing Schedule'!$F$111+('[1]Pricing Schedule'!$F$113*M1783))*2,
IF(AND(I1783=110000,R1783&gt;336.4,R1783&lt;=504.6,M1783&lt;=10),('[1]Pricing Schedule'!$F$103+('[1]Pricing Schedule'!$F$105*M1783))*3,
IF(AND(I1783=110000,R1783&gt;336.4,R1783&lt;=504.6,M1783&gt;10),('[1]Pricing Schedule'!$F$111+('[1]Pricing Schedule'!$F$113*M1783))*3,
IF(AND(I1783=110000,R1783&gt;504.6,R1783&lt;=672.8,M1783&lt;=10),('[1]Pricing Schedule'!$F$103+('[1]Pricing Schedule'!$F$105*M1783))*4,
IF(AND(I1783=110000,R1783&gt;504.6,R1783&lt;=672.8,M1783&gt;10),('[1]Pricing Schedule'!$F$111+('[1]Pricing Schedule'!$F$113*M1783))*4,
IF(AND(I1783=110000,R1783&gt;672.8,R1783&lt;=841,M1783&lt;=10),('[1]Pricing Schedule'!$F$103+('[1]Pricing Schedule'!$F$105*M1783))*5,
IF(AND(I1783=110000,R1783&gt;672.8,R1783&lt;=841,M1783&gt;10),('[1]Pricing Schedule'!$F$111+('[1]Pricing Schedule'!$F$113*M1783))*5,
IF(AND(I1783=110000,R1783&gt;672.8,R1783&lt;=841,M1783&lt;=10),('[1]Pricing Schedule'!$F$103+('[1]Pricing Schedule'!$F$105*M1783))*5,
IF(AND(I1783=110000,R1783&gt;672.8,R1783&lt;=841,M1783&gt;10),('[1]Pricing Schedule'!$F$111+('[1]Pricing Schedule'!$F$113*M1783))*5,
IF(AND(I1783=110000,R1783&gt;1345.6,R1783&lt;=1513.8,M1783&lt;=10),('[1]Pricing Schedule'!$F$103+('[1]Pricing Schedule'!$F$105*M1783))*9,
IF(AND(I1783=110000,R1783&gt;1345.6,R1783&lt;=1513.8,M1783&gt;10),('[1]Pricing Schedule'!$F$111+('[1]Pricing Schedule'!$F$113*M1783))*9,
9999999999)))))))))))))))))))))))))))))))))))))))</f>
        <v>1492540</v>
      </c>
      <c r="T1783" s="21">
        <f>IF(AND(I1783=38000,R1783&lt;=4.5,M1783&gt;8),'[1]Pricing Schedule'!$J$9,
IF(AND(I1783=38000,R1783&lt;=4.5,M1783&lt;=8),'[1]Pricing Schedule'!$J$36,
IF(AND(I1783=38000,R1783&gt;4.5,R1783&lt;=9,M1783&gt;8),'[1]Pricing Schedule'!$J$18,
IF(AND(I1783=38000,R1783&gt;4.5,R1783&lt;=9,M1783&lt;=8),'[1]Pricing Schedule'!$J$36,
IF(AND(I1783=38000,R1783&gt;9,R1783&lt;=12.8,M1783&gt;8),'[1]Pricing Schedule'!$J$27,
IF(AND(I1783=38000,R1783&gt;9,R1783&lt;=12.8,M1783&lt;=8),'[1]Pricing Schedule'!$J$36,
IF(AND(I1783=38000,R1783&gt;12.8,R1783&lt;=22.8),'[1]Pricing Schedule'!$J$36,
IF(AND(I1783=38000,R1783&gt;22.8,R1783&lt;=30.2),'[1]Pricing Schedule'!$J$45,
IF(AND(I1783=38000,R1783&gt;30.2,R1783&lt;=45.9),'[1]Pricing Schedule'!$J$54,
IF(AND(I1783=38000,R1783&gt;45.9,R1783&lt;=123.4),'[1]Pricing Schedule'!$J$97,
IF(AND(I1783=38000,R1783&gt;123.4,R1783&lt;=168.2,M1783&lt;=10),'[1]Pricing Schedule'!$J$105,
IF(AND(I1783=38000,R1783&gt;123.4,R1783&lt;=168.2,M1783&gt;10),'[1]Pricing Schedule'!$J$113,
IF(AND(I1783=38000,R1783&gt;168.2,R1783&lt;=336.4,M1783&lt;=10),('[1]Pricing Schedule'!$J$105),
IF(AND(I1783=38000,R1783&gt;168.2,R1783&lt;=336.4,M1783&gt;10),('[1]Pricing Schedule'!$J$113),
IF(AND(I1783=38000,R1783&gt;336.4,R1783&lt;=504.6,M1783&lt;=10),('[1]Pricing Schedule'!$J$105),
IF(AND(I1783=38000,R1783&gt;336.4,R1783&lt;=504.6,M1783&gt;10),('[1]Pricing Schedule'!$J$113),
IF(AND(I1783=38000,R1783&gt;504.6,R1783&lt;=672.8,M1783&lt;=10),('[1]Pricing Schedule'!$J$105),
IF(AND(I1783=38000,R1783&gt;504.6,R1783&lt;=672.8,M1783&gt;10),('[1]Pricing Schedule'!$J$113),
IF(AND(I1783=110000,R1783&lt;=12.8,M1783&gt;2),'[1]Pricing Schedule'!$J$63,
IF(AND(I1783=110000,R1783&lt;=12.8,M1783&lt;=2),'[1]Pricing Schedule'!$J$97,
IF(AND(I1783=110000,R1783&gt;12.8,R1783&lt;=22.8,M1783&gt;3),'[1]Pricing Schedule'!$J$72,
IF(AND(I1783=110000,R1783&gt;12.8,R1783&lt;=22.8,M1783&lt;=3),'[1]Pricing Schedule'!$J$97,
IF(AND(I1783=110000,R1783&gt;22.8,R1783&lt;=30.2),'[1]Pricing Schedule'!$J$81,
IF(AND(I1783=110000,R1783&gt;30.2,R1783&lt;=45.9),'[1]Pricing Schedule'!$J$90,
IF(AND(I1783=110000,R1783&gt;45.9,R1783&lt;=123.4),'[1]Pricing Schedule'!$J$97,
IF(AND(I1783=110000,R1783&gt;123.4,R1783&lt;=168.2,M1783&lt;=10),'[1]Pricing Schedule'!$J$105,
IF(AND(I1783=110000,R1783&gt;123.4,R1783&lt;=168.2,M1783&gt;10),'[1]Pricing Schedule'!$J$113,
IF(AND(I1783=110000,R1783&gt;168.2,R1783&lt;=336.2,M1783&lt;=10),('[1]Pricing Schedule'!$J$105),
IF(AND(I1783=110000,R1783&gt;168.2,R1783&lt;=336.2,M1783&gt;10),('[1]Pricing Schedule'!$J$113),
IF(AND(I1783=110000,R1783&gt;336.4,R1783&lt;=504.6,M1783&lt;=10),('[1]Pricing Schedule'!$J$105),
IF(AND(I1783=110000,R1783&gt;336.4,R1783&lt;=504.6,M1783&gt;10),('[1]Pricing Schedule'!$J$113),
IF(AND(I1783=110000,R1783&gt;504.6,R1783&lt;=672.8,M1783&lt;=10),('[1]Pricing Schedule'!$J$105),
IF(AND(I1783=110000,R1783&gt;504.6,R1783&lt;=672.8,M1783&gt;10),('[1]Pricing Schedule'!$J$113),
IF(AND(I1783=110000,R1783&gt;672.8,R1783&lt;=841,M1783&lt;=10),('[1]Pricing Schedule'!$J$105),
IF(AND(I1783=110000,R1783&gt;672.8,R1783&lt;=841,M1783&gt;10),('[1]Pricing Schedule'!$J$113),
IF(AND(I1783=110000,R1783&gt;1682,R1783&lt;=1850.2,M1783&lt;=10),('[1]Pricing Schedule'!$J$105),
IF(AND(I1783=110000,R1783&gt;1682,R1783&lt;=1850.2,M1783&gt;10),('[1]Pricing Schedule'!$J$113),
IF(AND(I1783=110000,R1783&gt;2018.4,R1783&lt;=2186.6,M1783&lt;=10),('[1]Pricing Schedule'!$J$105),
IF(AND(I1783=110000,R1783&gt;2018.4,R1783&lt;=2186.6,M1783&gt;10),('[1]Pricing Schedule'!$J$113),999999999)))))))))))))))))))))))))))))))))))))))</f>
        <v>1</v>
      </c>
      <c r="U1783" s="40">
        <f t="shared" si="168"/>
        <v>355366.66666666663</v>
      </c>
      <c r="V1783" s="41">
        <f t="shared" si="169"/>
        <v>2.8139949348091173</v>
      </c>
      <c r="Y1783" s="23">
        <v>483</v>
      </c>
      <c r="Z1783" s="23">
        <v>178</v>
      </c>
      <c r="AD1783" s="13"/>
      <c r="AE1783" s="13"/>
      <c r="AF1783" s="13"/>
      <c r="AR1783" s="35"/>
    </row>
    <row r="1784" spans="1:44">
      <c r="A1784" s="23">
        <v>1786</v>
      </c>
      <c r="B1784" s="23">
        <v>1786</v>
      </c>
      <c r="C1784" s="23" t="s">
        <v>2501</v>
      </c>
      <c r="D1784" s="23" t="s">
        <v>183</v>
      </c>
      <c r="E1784" s="23" t="s">
        <v>183</v>
      </c>
      <c r="F1784" s="23" t="s">
        <v>448</v>
      </c>
      <c r="G1784" s="23" t="s">
        <v>449</v>
      </c>
      <c r="H1784" s="23" t="s">
        <v>113</v>
      </c>
      <c r="I1784" s="13">
        <v>38000</v>
      </c>
      <c r="J1784" s="13">
        <v>38000</v>
      </c>
      <c r="K1784" s="13">
        <v>20000</v>
      </c>
      <c r="L1784" s="24">
        <v>13.253</v>
      </c>
      <c r="M1784" s="37">
        <f t="shared" si="164"/>
        <v>14</v>
      </c>
      <c r="N1784" s="24">
        <v>0.624</v>
      </c>
      <c r="O1784" s="13">
        <v>3</v>
      </c>
      <c r="P1784" s="36">
        <f t="shared" si="165"/>
        <v>0.624</v>
      </c>
      <c r="Q1784" s="38">
        <f t="shared" si="166"/>
        <v>4.2</v>
      </c>
      <c r="R1784" s="37">
        <f t="shared" si="167"/>
        <v>4.2</v>
      </c>
      <c r="S1784" s="39">
        <f>IF(AND(I1784=38000,R1784&lt;=4.5,M1784&gt;8),'[1]Pricing Schedule'!$F$8+('[1]Pricing Schedule'!$F$9*M1784),
IF(AND(I1784=38000,R1784&lt;=4.5,M1784&lt;=8),'[1]Pricing Schedule'!$F$34+('[1]Pricing Schedule'!$F$36*M1784),
IF(AND(I1784=38000,R1784&gt;4.5,R1784&lt;=9,M1784&gt;8),'[1]Pricing Schedule'!$F$17+('[1]Pricing Schedule'!$F$18*M1784),
IF(AND(I1784=38000,R1784&gt;4.5,R1784&lt;=9,M1784&lt;=8),'[1]Pricing Schedule'!$F$34+('[1]Pricing Schedule'!$F$36*M1784),
IF(AND(I1784=38000,R1784&gt;9,R1784&lt;=12.8,M1784&gt;8),'[1]Pricing Schedule'!$F$26+('[1]Pricing Schedule'!$F$27*M1784),
IF(AND(I1784=38000,R1784&gt;9,R1784&lt;=12.8,M1784&lt;=8),'[1]Pricing Schedule'!$F$34+('[1]Pricing Schedule'!$F$36*M1784),
IF(AND(I1784=38000,R1784&gt;12.8,R1784&lt;=22.8),'[1]Pricing Schedule'!$F$34+('[1]Pricing Schedule'!$F$36*M1784),
IF(AND(I1784=38000,R1784&gt;22.8,R1784&lt;=30.2),'[1]Pricing Schedule'!$F$43+('[1]Pricing Schedule'!$F$45*M1784),
IF(AND(I1784=38000,R1784&gt;30.2,R1784&lt;=45.9),'[1]Pricing Schedule'!$F$52+('[1]Pricing Schedule'!$F$54*M1784),
IF(AND(I1784=38000,R1784&gt;45.9,R1784&lt;=123.4),'[1]Pricing Schedule'!$F$96+('[1]Pricing Schedule'!$F$97*M1784),
IF(AND(I1784=38000,R1784&gt;123.4,R1784&lt;=168.2,M1784&lt;=10),'[1]Pricing Schedule'!$F$103+('[1]Pricing Schedule'!$F$105*M1784),
IF(AND(I1784=38000,R1784&gt;123.4,R1784&lt;=168.2,M1784&gt;10),'[1]Pricing Schedule'!$F$111+('[1]Pricing Schedule'!$F$113*M1784),
IF(AND(I1784=38000,R1784&gt;157.4,R1784&lt;=336.4,M1784&lt;=10),('[1]Pricing Schedule'!$F$103+('[1]Pricing Schedule'!$F$105*M1784))*2,
IF(AND(I1784=38000,R1784&gt;157.4,R1784&lt;=336.4,M1784&gt;10),('[1]Pricing Schedule'!$F$111+('[1]Pricing Schedule'!$F$113*M1784))*2,
IF(AND(I1784=38000,R1784&gt;314.8,R1784&lt;=504.6,M1784&lt;=10),('[1]Pricing Schedule'!$F$103+('[1]Pricing Schedule'!$F$105*M1784))*3,
IF(AND(I1784=38000,R1784&gt;314.8,R1784&lt;=504.6,M1784&gt;10),('[1]Pricing Schedule'!$F$111+('[1]Pricing Schedule'!$F$113*M1784))*3,
IF(AND(I1784=38000,R1784&gt;472.2,R1784&lt;=672.8,M1784&lt;=10),('[1]Pricing Schedule'!$F$103+('[1]Pricing Schedule'!$F$105*M1784))*4,
IF(AND(I1784=38000,R1784&gt;472.2,R1784&lt;=672.8,M1784&gt;10),('[1]Pricing Schedule'!$F$111+('[1]Pricing Schedule'!$F$113*M1784))*4,
IF(AND(I1784=110000,R1784&lt;=12.8,M1784&gt;2),'[1]Pricing Schedule'!$F$62+('[1]Pricing Schedule'!$F$63*M1784),
IF(AND(I1784=110000,R1784&lt;=12.8,M1784&lt;=2),'[1]Pricing Schedule'!$F$96+('[1]Pricing Schedule'!$F$97*M1784),
IF(AND(I1784=110000,R1784&gt;12.8,R1784&lt;=22.8,M1784&gt;3),'[1]Pricing Schedule'!$F$71+('[1]Pricing Schedule'!$F$72*M1784),
IF(AND(I1784=110000,R1784&gt;12.8,R1784&lt;=22.8,M1784&lt;=3),'[1]Pricing Schedule'!$F$96+('[1]Pricing Schedule'!$F$97*M1784),
IF(AND(I1784=110000,R1784&gt;22.8,R1784&lt;=30.2),'[1]Pricing Schedule'!$F$80+('[1]Pricing Schedule'!$F$81*M1784),
IF(AND(I1784=110000,R1784&gt;30.2,R1784&lt;=45.9),'[1]Pricing Schedule'!$F$89+('[1]Pricing Schedule'!$F$90*M1784),
IF(AND(I1784=110000,R1784&gt;45.9,R1784&lt;=123.4),'[1]Pricing Schedule'!$F$96+('[1]Pricing Schedule'!$F$97*M1784),
IF(AND(I1784=110000,R1784&gt;123.4,R1784&lt;=168.2,M1784&lt;=10),'[1]Pricing Schedule'!$F$103+('[1]Pricing Schedule'!$F$105*M1784),
IF(AND(I1784=110000,R1784&gt;123.4,R1784&lt;=168.2,M1784&gt;10),'[1]Pricing Schedule'!$F$111+('[1]Pricing Schedule'!$F$113*M1784),
IF(AND(I1784=110000,R1784&gt;168.2,R1784&lt;=336.4,M1784&lt;=10),('[1]Pricing Schedule'!$F$103+('[1]Pricing Schedule'!$F$105*M1784))*2,
IF(AND(I1784=110000,R1784&gt;168.2,R1784&lt;=336.4,M1784&gt;10),('[1]Pricing Schedule'!$F$111+('[1]Pricing Schedule'!$F$113*M1784))*2,
IF(AND(I1784=110000,R1784&gt;336.4,R1784&lt;=504.6,M1784&lt;=10),('[1]Pricing Schedule'!$F$103+('[1]Pricing Schedule'!$F$105*M1784))*3,
IF(AND(I1784=110000,R1784&gt;336.4,R1784&lt;=504.6,M1784&gt;10),('[1]Pricing Schedule'!$F$111+('[1]Pricing Schedule'!$F$113*M1784))*3,
IF(AND(I1784=110000,R1784&gt;504.6,R1784&lt;=672.8,M1784&lt;=10),('[1]Pricing Schedule'!$F$103+('[1]Pricing Schedule'!$F$105*M1784))*4,
IF(AND(I1784=110000,R1784&gt;504.6,R1784&lt;=672.8,M1784&gt;10),('[1]Pricing Schedule'!$F$111+('[1]Pricing Schedule'!$F$113*M1784))*4,
IF(AND(I1784=110000,R1784&gt;672.8,R1784&lt;=841,M1784&lt;=10),('[1]Pricing Schedule'!$F$103+('[1]Pricing Schedule'!$F$105*M1784))*5,
IF(AND(I1784=110000,R1784&gt;672.8,R1784&lt;=841,M1784&gt;10),('[1]Pricing Schedule'!$F$111+('[1]Pricing Schedule'!$F$113*M1784))*5,
IF(AND(I1784=110000,R1784&gt;672.8,R1784&lt;=841,M1784&lt;=10),('[1]Pricing Schedule'!$F$103+('[1]Pricing Schedule'!$F$105*M1784))*5,
IF(AND(I1784=110000,R1784&gt;672.8,R1784&lt;=841,M1784&gt;10),('[1]Pricing Schedule'!$F$111+('[1]Pricing Schedule'!$F$113*M1784))*5,
IF(AND(I1784=110000,R1784&gt;1345.6,R1784&lt;=1513.8,M1784&lt;=10),('[1]Pricing Schedule'!$F$103+('[1]Pricing Schedule'!$F$105*M1784))*9,
IF(AND(I1784=110000,R1784&gt;1345.6,R1784&lt;=1513.8,M1784&gt;10),('[1]Pricing Schedule'!$F$111+('[1]Pricing Schedule'!$F$113*M1784))*9,
9999999999)))))))))))))))))))))))))))))))))))))))</f>
        <v>1597940</v>
      </c>
      <c r="T1784" s="21">
        <f>IF(AND(I1784=38000,R1784&lt;=4.5,M1784&gt;8),'[1]Pricing Schedule'!$J$9,
IF(AND(I1784=38000,R1784&lt;=4.5,M1784&lt;=8),'[1]Pricing Schedule'!$J$36,
IF(AND(I1784=38000,R1784&gt;4.5,R1784&lt;=9,M1784&gt;8),'[1]Pricing Schedule'!$J$18,
IF(AND(I1784=38000,R1784&gt;4.5,R1784&lt;=9,M1784&lt;=8),'[1]Pricing Schedule'!$J$36,
IF(AND(I1784=38000,R1784&gt;9,R1784&lt;=12.8,M1784&gt;8),'[1]Pricing Schedule'!$J$27,
IF(AND(I1784=38000,R1784&gt;9,R1784&lt;=12.8,M1784&lt;=8),'[1]Pricing Schedule'!$J$36,
IF(AND(I1784=38000,R1784&gt;12.8,R1784&lt;=22.8),'[1]Pricing Schedule'!$J$36,
IF(AND(I1784=38000,R1784&gt;22.8,R1784&lt;=30.2),'[1]Pricing Schedule'!$J$45,
IF(AND(I1784=38000,R1784&gt;30.2,R1784&lt;=45.9),'[1]Pricing Schedule'!$J$54,
IF(AND(I1784=38000,R1784&gt;45.9,R1784&lt;=123.4),'[1]Pricing Schedule'!$J$97,
IF(AND(I1784=38000,R1784&gt;123.4,R1784&lt;=168.2,M1784&lt;=10),'[1]Pricing Schedule'!$J$105,
IF(AND(I1784=38000,R1784&gt;123.4,R1784&lt;=168.2,M1784&gt;10),'[1]Pricing Schedule'!$J$113,
IF(AND(I1784=38000,R1784&gt;168.2,R1784&lt;=336.4,M1784&lt;=10),('[1]Pricing Schedule'!$J$105),
IF(AND(I1784=38000,R1784&gt;168.2,R1784&lt;=336.4,M1784&gt;10),('[1]Pricing Schedule'!$J$113),
IF(AND(I1784=38000,R1784&gt;336.4,R1784&lt;=504.6,M1784&lt;=10),('[1]Pricing Schedule'!$J$105),
IF(AND(I1784=38000,R1784&gt;336.4,R1784&lt;=504.6,M1784&gt;10),('[1]Pricing Schedule'!$J$113),
IF(AND(I1784=38000,R1784&gt;504.6,R1784&lt;=672.8,M1784&lt;=10),('[1]Pricing Schedule'!$J$105),
IF(AND(I1784=38000,R1784&gt;504.6,R1784&lt;=672.8,M1784&gt;10),('[1]Pricing Schedule'!$J$113),
IF(AND(I1784=110000,R1784&lt;=12.8,M1784&gt;2),'[1]Pricing Schedule'!$J$63,
IF(AND(I1784=110000,R1784&lt;=12.8,M1784&lt;=2),'[1]Pricing Schedule'!$J$97,
IF(AND(I1784=110000,R1784&gt;12.8,R1784&lt;=22.8,M1784&gt;3),'[1]Pricing Schedule'!$J$72,
IF(AND(I1784=110000,R1784&gt;12.8,R1784&lt;=22.8,M1784&lt;=3),'[1]Pricing Schedule'!$J$97,
IF(AND(I1784=110000,R1784&gt;22.8,R1784&lt;=30.2),'[1]Pricing Schedule'!$J$81,
IF(AND(I1784=110000,R1784&gt;30.2,R1784&lt;=45.9),'[1]Pricing Schedule'!$J$90,
IF(AND(I1784=110000,R1784&gt;45.9,R1784&lt;=123.4),'[1]Pricing Schedule'!$J$97,
IF(AND(I1784=110000,R1784&gt;123.4,R1784&lt;=168.2,M1784&lt;=10),'[1]Pricing Schedule'!$J$105,
IF(AND(I1784=110000,R1784&gt;123.4,R1784&lt;=168.2,M1784&gt;10),'[1]Pricing Schedule'!$J$113,
IF(AND(I1784=110000,R1784&gt;168.2,R1784&lt;=336.2,M1784&lt;=10),('[1]Pricing Schedule'!$J$105),
IF(AND(I1784=110000,R1784&gt;168.2,R1784&lt;=336.2,M1784&gt;10),('[1]Pricing Schedule'!$J$113),
IF(AND(I1784=110000,R1784&gt;336.4,R1784&lt;=504.6,M1784&lt;=10),('[1]Pricing Schedule'!$J$105),
IF(AND(I1784=110000,R1784&gt;336.4,R1784&lt;=504.6,M1784&gt;10),('[1]Pricing Schedule'!$J$113),
IF(AND(I1784=110000,R1784&gt;504.6,R1784&lt;=672.8,M1784&lt;=10),('[1]Pricing Schedule'!$J$105),
IF(AND(I1784=110000,R1784&gt;504.6,R1784&lt;=672.8,M1784&gt;10),('[1]Pricing Schedule'!$J$113),
IF(AND(I1784=110000,R1784&gt;672.8,R1784&lt;=841,M1784&lt;=10),('[1]Pricing Schedule'!$J$105),
IF(AND(I1784=110000,R1784&gt;672.8,R1784&lt;=841,M1784&gt;10),('[1]Pricing Schedule'!$J$113),
IF(AND(I1784=110000,R1784&gt;1682,R1784&lt;=1850.2,M1784&lt;=10),('[1]Pricing Schedule'!$J$105),
IF(AND(I1784=110000,R1784&gt;1682,R1784&lt;=1850.2,M1784&gt;10),('[1]Pricing Schedule'!$J$113),
IF(AND(I1784=110000,R1784&gt;2018.4,R1784&lt;=2186.6,M1784&lt;=10),('[1]Pricing Schedule'!$J$105),
IF(AND(I1784=110000,R1784&gt;2018.4,R1784&lt;=2186.6,M1784&gt;10),('[1]Pricing Schedule'!$J$113),999999999)))))))))))))))))))))))))))))))))))))))</f>
        <v>1</v>
      </c>
      <c r="U1784" s="40">
        <f t="shared" si="168"/>
        <v>380461.90476190473</v>
      </c>
      <c r="V1784" s="41">
        <f t="shared" si="169"/>
        <v>2.6283840444572388</v>
      </c>
      <c r="Y1784" s="23">
        <v>216</v>
      </c>
      <c r="Z1784" s="23">
        <v>178</v>
      </c>
      <c r="AD1784" s="13"/>
      <c r="AE1784" s="13"/>
      <c r="AF1784" s="13"/>
      <c r="AR1784" s="35"/>
    </row>
    <row r="1785" spans="1:44">
      <c r="A1785" s="23">
        <v>1787</v>
      </c>
      <c r="B1785" s="23">
        <v>1787</v>
      </c>
      <c r="C1785" s="23" t="s">
        <v>2502</v>
      </c>
      <c r="D1785" s="23" t="s">
        <v>183</v>
      </c>
      <c r="E1785" s="23" t="s">
        <v>183</v>
      </c>
      <c r="F1785" s="23" t="s">
        <v>184</v>
      </c>
      <c r="G1785" s="23" t="s">
        <v>185</v>
      </c>
      <c r="H1785" s="23" t="s">
        <v>133</v>
      </c>
      <c r="I1785" s="13">
        <v>110000</v>
      </c>
      <c r="L1785" s="24">
        <v>5.9130000000000003</v>
      </c>
      <c r="M1785" s="37">
        <f t="shared" si="164"/>
        <v>6</v>
      </c>
      <c r="N1785" s="24">
        <v>0.45200000000000001</v>
      </c>
      <c r="O1785" s="13">
        <v>3</v>
      </c>
      <c r="P1785" s="36">
        <f t="shared" si="165"/>
        <v>0.45200000000000001</v>
      </c>
      <c r="Q1785" s="38">
        <f t="shared" si="166"/>
        <v>4.2</v>
      </c>
      <c r="R1785" s="37">
        <f t="shared" si="167"/>
        <v>4.2</v>
      </c>
      <c r="S1785" s="39">
        <f>IF(AND(I1785=38000,R1785&lt;=4.5,M1785&gt;8),'[1]Pricing Schedule'!$F$8+('[1]Pricing Schedule'!$F$9*M1785),
IF(AND(I1785=38000,R1785&lt;=4.5,M1785&lt;=8),'[1]Pricing Schedule'!$F$34+('[1]Pricing Schedule'!$F$36*M1785),
IF(AND(I1785=38000,R1785&gt;4.5,R1785&lt;=9,M1785&gt;8),'[1]Pricing Schedule'!$F$17+('[1]Pricing Schedule'!$F$18*M1785),
IF(AND(I1785=38000,R1785&gt;4.5,R1785&lt;=9,M1785&lt;=8),'[1]Pricing Schedule'!$F$34+('[1]Pricing Schedule'!$F$36*M1785),
IF(AND(I1785=38000,R1785&gt;9,R1785&lt;=12.8,M1785&gt;8),'[1]Pricing Schedule'!$F$26+('[1]Pricing Schedule'!$F$27*M1785),
IF(AND(I1785=38000,R1785&gt;9,R1785&lt;=12.8,M1785&lt;=8),'[1]Pricing Schedule'!$F$34+('[1]Pricing Schedule'!$F$36*M1785),
IF(AND(I1785=38000,R1785&gt;12.8,R1785&lt;=22.8),'[1]Pricing Schedule'!$F$34+('[1]Pricing Schedule'!$F$36*M1785),
IF(AND(I1785=38000,R1785&gt;22.8,R1785&lt;=30.2),'[1]Pricing Schedule'!$F$43+('[1]Pricing Schedule'!$F$45*M1785),
IF(AND(I1785=38000,R1785&gt;30.2,R1785&lt;=45.9),'[1]Pricing Schedule'!$F$52+('[1]Pricing Schedule'!$F$54*M1785),
IF(AND(I1785=38000,R1785&gt;45.9,R1785&lt;=123.4),'[1]Pricing Schedule'!$F$96+('[1]Pricing Schedule'!$F$97*M1785),
IF(AND(I1785=38000,R1785&gt;123.4,R1785&lt;=168.2,M1785&lt;=10),'[1]Pricing Schedule'!$F$103+('[1]Pricing Schedule'!$F$105*M1785),
IF(AND(I1785=38000,R1785&gt;123.4,R1785&lt;=168.2,M1785&gt;10),'[1]Pricing Schedule'!$F$111+('[1]Pricing Schedule'!$F$113*M1785),
IF(AND(I1785=38000,R1785&gt;157.4,R1785&lt;=336.4,M1785&lt;=10),('[1]Pricing Schedule'!$F$103+('[1]Pricing Schedule'!$F$105*M1785))*2,
IF(AND(I1785=38000,R1785&gt;157.4,R1785&lt;=336.4,M1785&gt;10),('[1]Pricing Schedule'!$F$111+('[1]Pricing Schedule'!$F$113*M1785))*2,
IF(AND(I1785=38000,R1785&gt;314.8,R1785&lt;=504.6,M1785&lt;=10),('[1]Pricing Schedule'!$F$103+('[1]Pricing Schedule'!$F$105*M1785))*3,
IF(AND(I1785=38000,R1785&gt;314.8,R1785&lt;=504.6,M1785&gt;10),('[1]Pricing Schedule'!$F$111+('[1]Pricing Schedule'!$F$113*M1785))*3,
IF(AND(I1785=38000,R1785&gt;472.2,R1785&lt;=672.8,M1785&lt;=10),('[1]Pricing Schedule'!$F$103+('[1]Pricing Schedule'!$F$105*M1785))*4,
IF(AND(I1785=38000,R1785&gt;472.2,R1785&lt;=672.8,M1785&gt;10),('[1]Pricing Schedule'!$F$111+('[1]Pricing Schedule'!$F$113*M1785))*4,
IF(AND(I1785=110000,R1785&lt;=12.8,M1785&gt;2),'[1]Pricing Schedule'!$F$62+('[1]Pricing Schedule'!$F$63*M1785),
IF(AND(I1785=110000,R1785&lt;=12.8,M1785&lt;=2),'[1]Pricing Schedule'!$F$96+('[1]Pricing Schedule'!$F$97*M1785),
IF(AND(I1785=110000,R1785&gt;12.8,R1785&lt;=22.8,M1785&gt;3),'[1]Pricing Schedule'!$F$71+('[1]Pricing Schedule'!$F$72*M1785),
IF(AND(I1785=110000,R1785&gt;12.8,R1785&lt;=22.8,M1785&lt;=3),'[1]Pricing Schedule'!$F$96+('[1]Pricing Schedule'!$F$97*M1785),
IF(AND(I1785=110000,R1785&gt;22.8,R1785&lt;=30.2),'[1]Pricing Schedule'!$F$80+('[1]Pricing Schedule'!$F$81*M1785),
IF(AND(I1785=110000,R1785&gt;30.2,R1785&lt;=45.9),'[1]Pricing Schedule'!$F$89+('[1]Pricing Schedule'!$F$90*M1785),
IF(AND(I1785=110000,R1785&gt;45.9,R1785&lt;=123.4),'[1]Pricing Schedule'!$F$96+('[1]Pricing Schedule'!$F$97*M1785),
IF(AND(I1785=110000,R1785&gt;123.4,R1785&lt;=168.2,M1785&lt;=10),'[1]Pricing Schedule'!$F$103+('[1]Pricing Schedule'!$F$105*M1785),
IF(AND(I1785=110000,R1785&gt;123.4,R1785&lt;=168.2,M1785&gt;10),'[1]Pricing Schedule'!$F$111+('[1]Pricing Schedule'!$F$113*M1785),
IF(AND(I1785=110000,R1785&gt;168.2,R1785&lt;=336.4,M1785&lt;=10),('[1]Pricing Schedule'!$F$103+('[1]Pricing Schedule'!$F$105*M1785))*2,
IF(AND(I1785=110000,R1785&gt;168.2,R1785&lt;=336.4,M1785&gt;10),('[1]Pricing Schedule'!$F$111+('[1]Pricing Schedule'!$F$113*M1785))*2,
IF(AND(I1785=110000,R1785&gt;336.4,R1785&lt;=504.6,M1785&lt;=10),('[1]Pricing Schedule'!$F$103+('[1]Pricing Schedule'!$F$105*M1785))*3,
IF(AND(I1785=110000,R1785&gt;336.4,R1785&lt;=504.6,M1785&gt;10),('[1]Pricing Schedule'!$F$111+('[1]Pricing Schedule'!$F$113*M1785))*3,
IF(AND(I1785=110000,R1785&gt;504.6,R1785&lt;=672.8,M1785&lt;=10),('[1]Pricing Schedule'!$F$103+('[1]Pricing Schedule'!$F$105*M1785))*4,
IF(AND(I1785=110000,R1785&gt;504.6,R1785&lt;=672.8,M1785&gt;10),('[1]Pricing Schedule'!$F$111+('[1]Pricing Schedule'!$F$113*M1785))*4,
IF(AND(I1785=110000,R1785&gt;672.8,R1785&lt;=841,M1785&lt;=10),('[1]Pricing Schedule'!$F$103+('[1]Pricing Schedule'!$F$105*M1785))*5,
IF(AND(I1785=110000,R1785&gt;672.8,R1785&lt;=841,M1785&gt;10),('[1]Pricing Schedule'!$F$111+('[1]Pricing Schedule'!$F$113*M1785))*5,
IF(AND(I1785=110000,R1785&gt;672.8,R1785&lt;=841,M1785&lt;=10),('[1]Pricing Schedule'!$F$103+('[1]Pricing Schedule'!$F$105*M1785))*5,
IF(AND(I1785=110000,R1785&gt;672.8,R1785&lt;=841,M1785&gt;10),('[1]Pricing Schedule'!$F$111+('[1]Pricing Schedule'!$F$113*M1785))*5,
IF(AND(I1785=110000,R1785&gt;1345.6,R1785&lt;=1513.8,M1785&lt;=10),('[1]Pricing Schedule'!$F$103+('[1]Pricing Schedule'!$F$105*M1785))*9,
IF(AND(I1785=110000,R1785&gt;1345.6,R1785&lt;=1513.8,M1785&gt;10),('[1]Pricing Schedule'!$F$111+('[1]Pricing Schedule'!$F$113*M1785))*9,
9999999999)))))))))))))))))))))))))))))))))))))))</f>
        <v>1732670</v>
      </c>
      <c r="T1785" s="21">
        <f>IF(AND(I1785=38000,R1785&lt;=4.5,M1785&gt;8),'[1]Pricing Schedule'!$J$9,
IF(AND(I1785=38000,R1785&lt;=4.5,M1785&lt;=8),'[1]Pricing Schedule'!$J$36,
IF(AND(I1785=38000,R1785&gt;4.5,R1785&lt;=9,M1785&gt;8),'[1]Pricing Schedule'!$J$18,
IF(AND(I1785=38000,R1785&gt;4.5,R1785&lt;=9,M1785&lt;=8),'[1]Pricing Schedule'!$J$36,
IF(AND(I1785=38000,R1785&gt;9,R1785&lt;=12.8,M1785&gt;8),'[1]Pricing Schedule'!$J$27,
IF(AND(I1785=38000,R1785&gt;9,R1785&lt;=12.8,M1785&lt;=8),'[1]Pricing Schedule'!$J$36,
IF(AND(I1785=38000,R1785&gt;12.8,R1785&lt;=22.8),'[1]Pricing Schedule'!$J$36,
IF(AND(I1785=38000,R1785&gt;22.8,R1785&lt;=30.2),'[1]Pricing Schedule'!$J$45,
IF(AND(I1785=38000,R1785&gt;30.2,R1785&lt;=45.9),'[1]Pricing Schedule'!$J$54,
IF(AND(I1785=38000,R1785&gt;45.9,R1785&lt;=123.4),'[1]Pricing Schedule'!$J$97,
IF(AND(I1785=38000,R1785&gt;123.4,R1785&lt;=168.2,M1785&lt;=10),'[1]Pricing Schedule'!$J$105,
IF(AND(I1785=38000,R1785&gt;123.4,R1785&lt;=168.2,M1785&gt;10),'[1]Pricing Schedule'!$J$113,
IF(AND(I1785=38000,R1785&gt;168.2,R1785&lt;=336.4,M1785&lt;=10),('[1]Pricing Schedule'!$J$105),
IF(AND(I1785=38000,R1785&gt;168.2,R1785&lt;=336.4,M1785&gt;10),('[1]Pricing Schedule'!$J$113),
IF(AND(I1785=38000,R1785&gt;336.4,R1785&lt;=504.6,M1785&lt;=10),('[1]Pricing Schedule'!$J$105),
IF(AND(I1785=38000,R1785&gt;336.4,R1785&lt;=504.6,M1785&gt;10),('[1]Pricing Schedule'!$J$113),
IF(AND(I1785=38000,R1785&gt;504.6,R1785&lt;=672.8,M1785&lt;=10),('[1]Pricing Schedule'!$J$105),
IF(AND(I1785=38000,R1785&gt;504.6,R1785&lt;=672.8,M1785&gt;10),('[1]Pricing Schedule'!$J$113),
IF(AND(I1785=110000,R1785&lt;=12.8,M1785&gt;2),'[1]Pricing Schedule'!$J$63,
IF(AND(I1785=110000,R1785&lt;=12.8,M1785&lt;=2),'[1]Pricing Schedule'!$J$97,
IF(AND(I1785=110000,R1785&gt;12.8,R1785&lt;=22.8,M1785&gt;3),'[1]Pricing Schedule'!$J$72,
IF(AND(I1785=110000,R1785&gt;12.8,R1785&lt;=22.8,M1785&lt;=3),'[1]Pricing Schedule'!$J$97,
IF(AND(I1785=110000,R1785&gt;22.8,R1785&lt;=30.2),'[1]Pricing Schedule'!$J$81,
IF(AND(I1785=110000,R1785&gt;30.2,R1785&lt;=45.9),'[1]Pricing Schedule'!$J$90,
IF(AND(I1785=110000,R1785&gt;45.9,R1785&lt;=123.4),'[1]Pricing Schedule'!$J$97,
IF(AND(I1785=110000,R1785&gt;123.4,R1785&lt;=168.2,M1785&lt;=10),'[1]Pricing Schedule'!$J$105,
IF(AND(I1785=110000,R1785&gt;123.4,R1785&lt;=168.2,M1785&gt;10),'[1]Pricing Schedule'!$J$113,
IF(AND(I1785=110000,R1785&gt;168.2,R1785&lt;=336.2,M1785&lt;=10),('[1]Pricing Schedule'!$J$105),
IF(AND(I1785=110000,R1785&gt;168.2,R1785&lt;=336.2,M1785&gt;10),('[1]Pricing Schedule'!$J$113),
IF(AND(I1785=110000,R1785&gt;336.4,R1785&lt;=504.6,M1785&lt;=10),('[1]Pricing Schedule'!$J$105),
IF(AND(I1785=110000,R1785&gt;336.4,R1785&lt;=504.6,M1785&gt;10),('[1]Pricing Schedule'!$J$113),
IF(AND(I1785=110000,R1785&gt;504.6,R1785&lt;=672.8,M1785&lt;=10),('[1]Pricing Schedule'!$J$105),
IF(AND(I1785=110000,R1785&gt;504.6,R1785&lt;=672.8,M1785&gt;10),('[1]Pricing Schedule'!$J$113),
IF(AND(I1785=110000,R1785&gt;672.8,R1785&lt;=841,M1785&lt;=10),('[1]Pricing Schedule'!$J$105),
IF(AND(I1785=110000,R1785&gt;672.8,R1785&lt;=841,M1785&gt;10),('[1]Pricing Schedule'!$J$113),
IF(AND(I1785=110000,R1785&gt;1682,R1785&lt;=1850.2,M1785&lt;=10),('[1]Pricing Schedule'!$J$105),
IF(AND(I1785=110000,R1785&gt;1682,R1785&lt;=1850.2,M1785&gt;10),('[1]Pricing Schedule'!$J$113),
IF(AND(I1785=110000,R1785&gt;2018.4,R1785&lt;=2186.6,M1785&lt;=10),('[1]Pricing Schedule'!$J$105),
IF(AND(I1785=110000,R1785&gt;2018.4,R1785&lt;=2186.6,M1785&gt;10),('[1]Pricing Schedule'!$J$113),999999999)))))))))))))))))))))))))))))))))))))))</f>
        <v>7</v>
      </c>
      <c r="U1785" s="40">
        <f t="shared" si="168"/>
        <v>412540.47619047615</v>
      </c>
      <c r="V1785" s="41">
        <f t="shared" si="169"/>
        <v>2.4240045709800482</v>
      </c>
      <c r="Y1785" s="23">
        <v>228</v>
      </c>
      <c r="Z1785" s="23">
        <v>110</v>
      </c>
      <c r="AD1785" s="13"/>
      <c r="AE1785" s="13"/>
      <c r="AF1785" s="13"/>
      <c r="AR1785" s="35"/>
    </row>
    <row r="1786" spans="1:44">
      <c r="A1786" s="23">
        <v>1788</v>
      </c>
      <c r="B1786" s="23">
        <v>1788</v>
      </c>
      <c r="C1786" s="23" t="s">
        <v>2503</v>
      </c>
      <c r="D1786" s="23" t="s">
        <v>183</v>
      </c>
      <c r="E1786" s="23" t="s">
        <v>285</v>
      </c>
      <c r="F1786" s="23" t="s">
        <v>184</v>
      </c>
      <c r="G1786" s="23" t="s">
        <v>185</v>
      </c>
      <c r="H1786" s="23" t="s">
        <v>133</v>
      </c>
      <c r="I1786" s="13">
        <v>110000</v>
      </c>
      <c r="L1786" s="24">
        <v>9.3480000000000008</v>
      </c>
      <c r="M1786" s="37">
        <f t="shared" si="164"/>
        <v>10</v>
      </c>
      <c r="N1786" s="24">
        <v>3.5720000000000001</v>
      </c>
      <c r="O1786" s="13">
        <v>3</v>
      </c>
      <c r="P1786" s="36">
        <f t="shared" si="165"/>
        <v>2.6790000000000003</v>
      </c>
      <c r="Q1786" s="38">
        <f t="shared" si="166"/>
        <v>16.8</v>
      </c>
      <c r="R1786" s="37">
        <f t="shared" si="167"/>
        <v>16.8</v>
      </c>
      <c r="S1786" s="39">
        <f>IF(AND(I1786=38000,R1786&lt;=4.5,M1786&gt;8),'[1]Pricing Schedule'!$F$8+('[1]Pricing Schedule'!$F$9*M1786),
IF(AND(I1786=38000,R1786&lt;=4.5,M1786&lt;=8),'[1]Pricing Schedule'!$F$34+('[1]Pricing Schedule'!$F$36*M1786),
IF(AND(I1786=38000,R1786&gt;4.5,R1786&lt;=9,M1786&gt;8),'[1]Pricing Schedule'!$F$17+('[1]Pricing Schedule'!$F$18*M1786),
IF(AND(I1786=38000,R1786&gt;4.5,R1786&lt;=9,M1786&lt;=8),'[1]Pricing Schedule'!$F$34+('[1]Pricing Schedule'!$F$36*M1786),
IF(AND(I1786=38000,R1786&gt;9,R1786&lt;=12.8,M1786&gt;8),'[1]Pricing Schedule'!$F$26+('[1]Pricing Schedule'!$F$27*M1786),
IF(AND(I1786=38000,R1786&gt;9,R1786&lt;=12.8,M1786&lt;=8),'[1]Pricing Schedule'!$F$34+('[1]Pricing Schedule'!$F$36*M1786),
IF(AND(I1786=38000,R1786&gt;12.8,R1786&lt;=22.8),'[1]Pricing Schedule'!$F$34+('[1]Pricing Schedule'!$F$36*M1786),
IF(AND(I1786=38000,R1786&gt;22.8,R1786&lt;=30.2),'[1]Pricing Schedule'!$F$43+('[1]Pricing Schedule'!$F$45*M1786),
IF(AND(I1786=38000,R1786&gt;30.2,R1786&lt;=45.9),'[1]Pricing Schedule'!$F$52+('[1]Pricing Schedule'!$F$54*M1786),
IF(AND(I1786=38000,R1786&gt;45.9,R1786&lt;=123.4),'[1]Pricing Schedule'!$F$96+('[1]Pricing Schedule'!$F$97*M1786),
IF(AND(I1786=38000,R1786&gt;123.4,R1786&lt;=168.2,M1786&lt;=10),'[1]Pricing Schedule'!$F$103+('[1]Pricing Schedule'!$F$105*M1786),
IF(AND(I1786=38000,R1786&gt;123.4,R1786&lt;=168.2,M1786&gt;10),'[1]Pricing Schedule'!$F$111+('[1]Pricing Schedule'!$F$113*M1786),
IF(AND(I1786=38000,R1786&gt;157.4,R1786&lt;=336.4,M1786&lt;=10),('[1]Pricing Schedule'!$F$103+('[1]Pricing Schedule'!$F$105*M1786))*2,
IF(AND(I1786=38000,R1786&gt;157.4,R1786&lt;=336.4,M1786&gt;10),('[1]Pricing Schedule'!$F$111+('[1]Pricing Schedule'!$F$113*M1786))*2,
IF(AND(I1786=38000,R1786&gt;314.8,R1786&lt;=504.6,M1786&lt;=10),('[1]Pricing Schedule'!$F$103+('[1]Pricing Schedule'!$F$105*M1786))*3,
IF(AND(I1786=38000,R1786&gt;314.8,R1786&lt;=504.6,M1786&gt;10),('[1]Pricing Schedule'!$F$111+('[1]Pricing Schedule'!$F$113*M1786))*3,
IF(AND(I1786=38000,R1786&gt;472.2,R1786&lt;=672.8,M1786&lt;=10),('[1]Pricing Schedule'!$F$103+('[1]Pricing Schedule'!$F$105*M1786))*4,
IF(AND(I1786=38000,R1786&gt;472.2,R1786&lt;=672.8,M1786&gt;10),('[1]Pricing Schedule'!$F$111+('[1]Pricing Schedule'!$F$113*M1786))*4,
IF(AND(I1786=110000,R1786&lt;=12.8,M1786&gt;2),'[1]Pricing Schedule'!$F$62+('[1]Pricing Schedule'!$F$63*M1786),
IF(AND(I1786=110000,R1786&lt;=12.8,M1786&lt;=2),'[1]Pricing Schedule'!$F$96+('[1]Pricing Schedule'!$F$97*M1786),
IF(AND(I1786=110000,R1786&gt;12.8,R1786&lt;=22.8,M1786&gt;3),'[1]Pricing Schedule'!$F$71+('[1]Pricing Schedule'!$F$72*M1786),
IF(AND(I1786=110000,R1786&gt;12.8,R1786&lt;=22.8,M1786&lt;=3),'[1]Pricing Schedule'!$F$96+('[1]Pricing Schedule'!$F$97*M1786),
IF(AND(I1786=110000,R1786&gt;22.8,R1786&lt;=30.2),'[1]Pricing Schedule'!$F$80+('[1]Pricing Schedule'!$F$81*M1786),
IF(AND(I1786=110000,R1786&gt;30.2,R1786&lt;=45.9),'[1]Pricing Schedule'!$F$89+('[1]Pricing Schedule'!$F$90*M1786),
IF(AND(I1786=110000,R1786&gt;45.9,R1786&lt;=123.4),'[1]Pricing Schedule'!$F$96+('[1]Pricing Schedule'!$F$97*M1786),
IF(AND(I1786=110000,R1786&gt;123.4,R1786&lt;=168.2,M1786&lt;=10),'[1]Pricing Schedule'!$F$103+('[1]Pricing Schedule'!$F$105*M1786),
IF(AND(I1786=110000,R1786&gt;123.4,R1786&lt;=168.2,M1786&gt;10),'[1]Pricing Schedule'!$F$111+('[1]Pricing Schedule'!$F$113*M1786),
IF(AND(I1786=110000,R1786&gt;168.2,R1786&lt;=336.4,M1786&lt;=10),('[1]Pricing Schedule'!$F$103+('[1]Pricing Schedule'!$F$105*M1786))*2,
IF(AND(I1786=110000,R1786&gt;168.2,R1786&lt;=336.4,M1786&gt;10),('[1]Pricing Schedule'!$F$111+('[1]Pricing Schedule'!$F$113*M1786))*2,
IF(AND(I1786=110000,R1786&gt;336.4,R1786&lt;=504.6,M1786&lt;=10),('[1]Pricing Schedule'!$F$103+('[1]Pricing Schedule'!$F$105*M1786))*3,
IF(AND(I1786=110000,R1786&gt;336.4,R1786&lt;=504.6,M1786&gt;10),('[1]Pricing Schedule'!$F$111+('[1]Pricing Schedule'!$F$113*M1786))*3,
IF(AND(I1786=110000,R1786&gt;504.6,R1786&lt;=672.8,M1786&lt;=10),('[1]Pricing Schedule'!$F$103+('[1]Pricing Schedule'!$F$105*M1786))*4,
IF(AND(I1786=110000,R1786&gt;504.6,R1786&lt;=672.8,M1786&gt;10),('[1]Pricing Schedule'!$F$111+('[1]Pricing Schedule'!$F$113*M1786))*4,
IF(AND(I1786=110000,R1786&gt;672.8,R1786&lt;=841,M1786&lt;=10),('[1]Pricing Schedule'!$F$103+('[1]Pricing Schedule'!$F$105*M1786))*5,
IF(AND(I1786=110000,R1786&gt;672.8,R1786&lt;=841,M1786&gt;10),('[1]Pricing Schedule'!$F$111+('[1]Pricing Schedule'!$F$113*M1786))*5,
IF(AND(I1786=110000,R1786&gt;672.8,R1786&lt;=841,M1786&lt;=10),('[1]Pricing Schedule'!$F$103+('[1]Pricing Schedule'!$F$105*M1786))*5,
IF(AND(I1786=110000,R1786&gt;672.8,R1786&lt;=841,M1786&gt;10),('[1]Pricing Schedule'!$F$111+('[1]Pricing Schedule'!$F$113*M1786))*5,
IF(AND(I1786=110000,R1786&gt;1345.6,R1786&lt;=1513.8,M1786&lt;=10),('[1]Pricing Schedule'!$F$103+('[1]Pricing Schedule'!$F$105*M1786))*9,
IF(AND(I1786=110000,R1786&gt;1345.6,R1786&lt;=1513.8,M1786&gt;10),('[1]Pricing Schedule'!$F$111+('[1]Pricing Schedule'!$F$113*M1786))*9,
9999999999)))))))))))))))))))))))))))))))))))))))</f>
        <v>2297410</v>
      </c>
      <c r="T1786" s="21">
        <f>IF(AND(I1786=38000,R1786&lt;=4.5,M1786&gt;8),'[1]Pricing Schedule'!$J$9,
IF(AND(I1786=38000,R1786&lt;=4.5,M1786&lt;=8),'[1]Pricing Schedule'!$J$36,
IF(AND(I1786=38000,R1786&gt;4.5,R1786&lt;=9,M1786&gt;8),'[1]Pricing Schedule'!$J$18,
IF(AND(I1786=38000,R1786&gt;4.5,R1786&lt;=9,M1786&lt;=8),'[1]Pricing Schedule'!$J$36,
IF(AND(I1786=38000,R1786&gt;9,R1786&lt;=12.8,M1786&gt;8),'[1]Pricing Schedule'!$J$27,
IF(AND(I1786=38000,R1786&gt;9,R1786&lt;=12.8,M1786&lt;=8),'[1]Pricing Schedule'!$J$36,
IF(AND(I1786=38000,R1786&gt;12.8,R1786&lt;=22.8),'[1]Pricing Schedule'!$J$36,
IF(AND(I1786=38000,R1786&gt;22.8,R1786&lt;=30.2),'[1]Pricing Schedule'!$J$45,
IF(AND(I1786=38000,R1786&gt;30.2,R1786&lt;=45.9),'[1]Pricing Schedule'!$J$54,
IF(AND(I1786=38000,R1786&gt;45.9,R1786&lt;=123.4),'[1]Pricing Schedule'!$J$97,
IF(AND(I1786=38000,R1786&gt;123.4,R1786&lt;=168.2,M1786&lt;=10),'[1]Pricing Schedule'!$J$105,
IF(AND(I1786=38000,R1786&gt;123.4,R1786&lt;=168.2,M1786&gt;10),'[1]Pricing Schedule'!$J$113,
IF(AND(I1786=38000,R1786&gt;168.2,R1786&lt;=336.4,M1786&lt;=10),('[1]Pricing Schedule'!$J$105),
IF(AND(I1786=38000,R1786&gt;168.2,R1786&lt;=336.4,M1786&gt;10),('[1]Pricing Schedule'!$J$113),
IF(AND(I1786=38000,R1786&gt;336.4,R1786&lt;=504.6,M1786&lt;=10),('[1]Pricing Schedule'!$J$105),
IF(AND(I1786=38000,R1786&gt;336.4,R1786&lt;=504.6,M1786&gt;10),('[1]Pricing Schedule'!$J$113),
IF(AND(I1786=38000,R1786&gt;504.6,R1786&lt;=672.8,M1786&lt;=10),('[1]Pricing Schedule'!$J$105),
IF(AND(I1786=38000,R1786&gt;504.6,R1786&lt;=672.8,M1786&gt;10),('[1]Pricing Schedule'!$J$113),
IF(AND(I1786=110000,R1786&lt;=12.8,M1786&gt;2),'[1]Pricing Schedule'!$J$63,
IF(AND(I1786=110000,R1786&lt;=12.8,M1786&lt;=2),'[1]Pricing Schedule'!$J$97,
IF(AND(I1786=110000,R1786&gt;12.8,R1786&lt;=22.8,M1786&gt;3),'[1]Pricing Schedule'!$J$72,
IF(AND(I1786=110000,R1786&gt;12.8,R1786&lt;=22.8,M1786&lt;=3),'[1]Pricing Schedule'!$J$97,
IF(AND(I1786=110000,R1786&gt;22.8,R1786&lt;=30.2),'[1]Pricing Schedule'!$J$81,
IF(AND(I1786=110000,R1786&gt;30.2,R1786&lt;=45.9),'[1]Pricing Schedule'!$J$90,
IF(AND(I1786=110000,R1786&gt;45.9,R1786&lt;=123.4),'[1]Pricing Schedule'!$J$97,
IF(AND(I1786=110000,R1786&gt;123.4,R1786&lt;=168.2,M1786&lt;=10),'[1]Pricing Schedule'!$J$105,
IF(AND(I1786=110000,R1786&gt;123.4,R1786&lt;=168.2,M1786&gt;10),'[1]Pricing Schedule'!$J$113,
IF(AND(I1786=110000,R1786&gt;168.2,R1786&lt;=336.2,M1786&lt;=10),('[1]Pricing Schedule'!$J$105),
IF(AND(I1786=110000,R1786&gt;168.2,R1786&lt;=336.2,M1786&gt;10),('[1]Pricing Schedule'!$J$113),
IF(AND(I1786=110000,R1786&gt;336.4,R1786&lt;=504.6,M1786&lt;=10),('[1]Pricing Schedule'!$J$105),
IF(AND(I1786=110000,R1786&gt;336.4,R1786&lt;=504.6,M1786&gt;10),('[1]Pricing Schedule'!$J$113),
IF(AND(I1786=110000,R1786&gt;504.6,R1786&lt;=672.8,M1786&lt;=10),('[1]Pricing Schedule'!$J$105),
IF(AND(I1786=110000,R1786&gt;504.6,R1786&lt;=672.8,M1786&gt;10),('[1]Pricing Schedule'!$J$113),
IF(AND(I1786=110000,R1786&gt;672.8,R1786&lt;=841,M1786&lt;=10),('[1]Pricing Schedule'!$J$105),
IF(AND(I1786=110000,R1786&gt;672.8,R1786&lt;=841,M1786&gt;10),('[1]Pricing Schedule'!$J$113),
IF(AND(I1786=110000,R1786&gt;1682,R1786&lt;=1850.2,M1786&lt;=10),('[1]Pricing Schedule'!$J$105),
IF(AND(I1786=110000,R1786&gt;1682,R1786&lt;=1850.2,M1786&gt;10),('[1]Pricing Schedule'!$J$113),
IF(AND(I1786=110000,R1786&gt;2018.4,R1786&lt;=2186.6,M1786&lt;=10),('[1]Pricing Schedule'!$J$105),
IF(AND(I1786=110000,R1786&gt;2018.4,R1786&lt;=2186.6,M1786&gt;10),('[1]Pricing Schedule'!$J$113),999999999)))))))))))))))))))))))))))))))))))))))</f>
        <v>8</v>
      </c>
      <c r="U1786" s="40">
        <f t="shared" si="168"/>
        <v>136750.59523809524</v>
      </c>
      <c r="V1786" s="41">
        <f t="shared" si="169"/>
        <v>7.3125824297796216</v>
      </c>
      <c r="Y1786" s="23">
        <v>489</v>
      </c>
      <c r="Z1786" s="23">
        <v>110</v>
      </c>
      <c r="AD1786" s="13"/>
      <c r="AE1786" s="13"/>
      <c r="AF1786" s="13"/>
      <c r="AR1786" s="35"/>
    </row>
    <row r="1787" spans="1:44">
      <c r="A1787" s="23">
        <v>1789</v>
      </c>
      <c r="B1787" s="23">
        <v>1789</v>
      </c>
      <c r="C1787" s="23" t="s">
        <v>2504</v>
      </c>
      <c r="D1787" s="23" t="s">
        <v>285</v>
      </c>
      <c r="E1787" s="23" t="s">
        <v>285</v>
      </c>
      <c r="F1787" s="23" t="s">
        <v>356</v>
      </c>
      <c r="G1787" s="23" t="s">
        <v>357</v>
      </c>
      <c r="H1787" s="23" t="s">
        <v>133</v>
      </c>
      <c r="I1787" s="13">
        <v>110000</v>
      </c>
      <c r="J1787" s="13">
        <v>110000</v>
      </c>
      <c r="K1787" s="13">
        <v>20000</v>
      </c>
      <c r="L1787" s="24">
        <v>10.487</v>
      </c>
      <c r="M1787" s="37">
        <f t="shared" si="164"/>
        <v>11</v>
      </c>
      <c r="N1787" s="24">
        <v>2.4329999999999998</v>
      </c>
      <c r="O1787" s="13">
        <v>3</v>
      </c>
      <c r="P1787" s="36">
        <f t="shared" si="165"/>
        <v>1.8247499999999999</v>
      </c>
      <c r="Q1787" s="38">
        <f t="shared" si="166"/>
        <v>12.600000000000001</v>
      </c>
      <c r="R1787" s="37">
        <f t="shared" si="167"/>
        <v>12.600000000000001</v>
      </c>
      <c r="S1787" s="39">
        <f>IF(AND(I1787=38000,R1787&lt;=4.5,M1787&gt;8),'[1]Pricing Schedule'!$F$8+('[1]Pricing Schedule'!$F$9*M1787),
IF(AND(I1787=38000,R1787&lt;=4.5,M1787&lt;=8),'[1]Pricing Schedule'!$F$34+('[1]Pricing Schedule'!$F$36*M1787),
IF(AND(I1787=38000,R1787&gt;4.5,R1787&lt;=9,M1787&gt;8),'[1]Pricing Schedule'!$F$17+('[1]Pricing Schedule'!$F$18*M1787),
IF(AND(I1787=38000,R1787&gt;4.5,R1787&lt;=9,M1787&lt;=8),'[1]Pricing Schedule'!$F$34+('[1]Pricing Schedule'!$F$36*M1787),
IF(AND(I1787=38000,R1787&gt;9,R1787&lt;=12.8,M1787&gt;8),'[1]Pricing Schedule'!$F$26+('[1]Pricing Schedule'!$F$27*M1787),
IF(AND(I1787=38000,R1787&gt;9,R1787&lt;=12.8,M1787&lt;=8),'[1]Pricing Schedule'!$F$34+('[1]Pricing Schedule'!$F$36*M1787),
IF(AND(I1787=38000,R1787&gt;12.8,R1787&lt;=22.8),'[1]Pricing Schedule'!$F$34+('[1]Pricing Schedule'!$F$36*M1787),
IF(AND(I1787=38000,R1787&gt;22.8,R1787&lt;=30.2),'[1]Pricing Schedule'!$F$43+('[1]Pricing Schedule'!$F$45*M1787),
IF(AND(I1787=38000,R1787&gt;30.2,R1787&lt;=45.9),'[1]Pricing Schedule'!$F$52+('[1]Pricing Schedule'!$F$54*M1787),
IF(AND(I1787=38000,R1787&gt;45.9,R1787&lt;=123.4),'[1]Pricing Schedule'!$F$96+('[1]Pricing Schedule'!$F$97*M1787),
IF(AND(I1787=38000,R1787&gt;123.4,R1787&lt;=168.2,M1787&lt;=10),'[1]Pricing Schedule'!$F$103+('[1]Pricing Schedule'!$F$105*M1787),
IF(AND(I1787=38000,R1787&gt;123.4,R1787&lt;=168.2,M1787&gt;10),'[1]Pricing Schedule'!$F$111+('[1]Pricing Schedule'!$F$113*M1787),
IF(AND(I1787=38000,R1787&gt;157.4,R1787&lt;=336.4,M1787&lt;=10),('[1]Pricing Schedule'!$F$103+('[1]Pricing Schedule'!$F$105*M1787))*2,
IF(AND(I1787=38000,R1787&gt;157.4,R1787&lt;=336.4,M1787&gt;10),('[1]Pricing Schedule'!$F$111+('[1]Pricing Schedule'!$F$113*M1787))*2,
IF(AND(I1787=38000,R1787&gt;314.8,R1787&lt;=504.6,M1787&lt;=10),('[1]Pricing Schedule'!$F$103+('[1]Pricing Schedule'!$F$105*M1787))*3,
IF(AND(I1787=38000,R1787&gt;314.8,R1787&lt;=504.6,M1787&gt;10),('[1]Pricing Schedule'!$F$111+('[1]Pricing Schedule'!$F$113*M1787))*3,
IF(AND(I1787=38000,R1787&gt;472.2,R1787&lt;=672.8,M1787&lt;=10),('[1]Pricing Schedule'!$F$103+('[1]Pricing Schedule'!$F$105*M1787))*4,
IF(AND(I1787=38000,R1787&gt;472.2,R1787&lt;=672.8,M1787&gt;10),('[1]Pricing Schedule'!$F$111+('[1]Pricing Schedule'!$F$113*M1787))*4,
IF(AND(I1787=110000,R1787&lt;=12.8,M1787&gt;2),'[1]Pricing Schedule'!$F$62+('[1]Pricing Schedule'!$F$63*M1787),
IF(AND(I1787=110000,R1787&lt;=12.8,M1787&lt;=2),'[1]Pricing Schedule'!$F$96+('[1]Pricing Schedule'!$F$97*M1787),
IF(AND(I1787=110000,R1787&gt;12.8,R1787&lt;=22.8,M1787&gt;3),'[1]Pricing Schedule'!$F$71+('[1]Pricing Schedule'!$F$72*M1787),
IF(AND(I1787=110000,R1787&gt;12.8,R1787&lt;=22.8,M1787&lt;=3),'[1]Pricing Schedule'!$F$96+('[1]Pricing Schedule'!$F$97*M1787),
IF(AND(I1787=110000,R1787&gt;22.8,R1787&lt;=30.2),'[1]Pricing Schedule'!$F$80+('[1]Pricing Schedule'!$F$81*M1787),
IF(AND(I1787=110000,R1787&gt;30.2,R1787&lt;=45.9),'[1]Pricing Schedule'!$F$89+('[1]Pricing Schedule'!$F$90*M1787),
IF(AND(I1787=110000,R1787&gt;45.9,R1787&lt;=123.4),'[1]Pricing Schedule'!$F$96+('[1]Pricing Schedule'!$F$97*M1787),
IF(AND(I1787=110000,R1787&gt;123.4,R1787&lt;=168.2,M1787&lt;=10),'[1]Pricing Schedule'!$F$103+('[1]Pricing Schedule'!$F$105*M1787),
IF(AND(I1787=110000,R1787&gt;123.4,R1787&lt;=168.2,M1787&gt;10),'[1]Pricing Schedule'!$F$111+('[1]Pricing Schedule'!$F$113*M1787),
IF(AND(I1787=110000,R1787&gt;168.2,R1787&lt;=336.4,M1787&lt;=10),('[1]Pricing Schedule'!$F$103+('[1]Pricing Schedule'!$F$105*M1787))*2,
IF(AND(I1787=110000,R1787&gt;168.2,R1787&lt;=336.4,M1787&gt;10),('[1]Pricing Schedule'!$F$111+('[1]Pricing Schedule'!$F$113*M1787))*2,
IF(AND(I1787=110000,R1787&gt;336.4,R1787&lt;=504.6,M1787&lt;=10),('[1]Pricing Schedule'!$F$103+('[1]Pricing Schedule'!$F$105*M1787))*3,
IF(AND(I1787=110000,R1787&gt;336.4,R1787&lt;=504.6,M1787&gt;10),('[1]Pricing Schedule'!$F$111+('[1]Pricing Schedule'!$F$113*M1787))*3,
IF(AND(I1787=110000,R1787&gt;504.6,R1787&lt;=672.8,M1787&lt;=10),('[1]Pricing Schedule'!$F$103+('[1]Pricing Schedule'!$F$105*M1787))*4,
IF(AND(I1787=110000,R1787&gt;504.6,R1787&lt;=672.8,M1787&gt;10),('[1]Pricing Schedule'!$F$111+('[1]Pricing Schedule'!$F$113*M1787))*4,
IF(AND(I1787=110000,R1787&gt;672.8,R1787&lt;=841,M1787&lt;=10),('[1]Pricing Schedule'!$F$103+('[1]Pricing Schedule'!$F$105*M1787))*5,
IF(AND(I1787=110000,R1787&gt;672.8,R1787&lt;=841,M1787&gt;10),('[1]Pricing Schedule'!$F$111+('[1]Pricing Schedule'!$F$113*M1787))*5,
IF(AND(I1787=110000,R1787&gt;672.8,R1787&lt;=841,M1787&lt;=10),('[1]Pricing Schedule'!$F$103+('[1]Pricing Schedule'!$F$105*M1787))*5,
IF(AND(I1787=110000,R1787&gt;672.8,R1787&lt;=841,M1787&gt;10),('[1]Pricing Schedule'!$F$111+('[1]Pricing Schedule'!$F$113*M1787))*5,
IF(AND(I1787=110000,R1787&gt;1345.6,R1787&lt;=1513.8,M1787&lt;=10),('[1]Pricing Schedule'!$F$103+('[1]Pricing Schedule'!$F$105*M1787))*9,
IF(AND(I1787=110000,R1787&gt;1345.6,R1787&lt;=1513.8,M1787&gt;10),('[1]Pricing Schedule'!$F$111+('[1]Pricing Schedule'!$F$113*M1787))*9,
9999999999)))))))))))))))))))))))))))))))))))))))</f>
        <v>1996170</v>
      </c>
      <c r="T1787" s="21">
        <f>IF(AND(I1787=38000,R1787&lt;=4.5,M1787&gt;8),'[1]Pricing Schedule'!$J$9,
IF(AND(I1787=38000,R1787&lt;=4.5,M1787&lt;=8),'[1]Pricing Schedule'!$J$36,
IF(AND(I1787=38000,R1787&gt;4.5,R1787&lt;=9,M1787&gt;8),'[1]Pricing Schedule'!$J$18,
IF(AND(I1787=38000,R1787&gt;4.5,R1787&lt;=9,M1787&lt;=8),'[1]Pricing Schedule'!$J$36,
IF(AND(I1787=38000,R1787&gt;9,R1787&lt;=12.8,M1787&gt;8),'[1]Pricing Schedule'!$J$27,
IF(AND(I1787=38000,R1787&gt;9,R1787&lt;=12.8,M1787&lt;=8),'[1]Pricing Schedule'!$J$36,
IF(AND(I1787=38000,R1787&gt;12.8,R1787&lt;=22.8),'[1]Pricing Schedule'!$J$36,
IF(AND(I1787=38000,R1787&gt;22.8,R1787&lt;=30.2),'[1]Pricing Schedule'!$J$45,
IF(AND(I1787=38000,R1787&gt;30.2,R1787&lt;=45.9),'[1]Pricing Schedule'!$J$54,
IF(AND(I1787=38000,R1787&gt;45.9,R1787&lt;=123.4),'[1]Pricing Schedule'!$J$97,
IF(AND(I1787=38000,R1787&gt;123.4,R1787&lt;=168.2,M1787&lt;=10),'[1]Pricing Schedule'!$J$105,
IF(AND(I1787=38000,R1787&gt;123.4,R1787&lt;=168.2,M1787&gt;10),'[1]Pricing Schedule'!$J$113,
IF(AND(I1787=38000,R1787&gt;168.2,R1787&lt;=336.4,M1787&lt;=10),('[1]Pricing Schedule'!$J$105),
IF(AND(I1787=38000,R1787&gt;168.2,R1787&lt;=336.4,M1787&gt;10),('[1]Pricing Schedule'!$J$113),
IF(AND(I1787=38000,R1787&gt;336.4,R1787&lt;=504.6,M1787&lt;=10),('[1]Pricing Schedule'!$J$105),
IF(AND(I1787=38000,R1787&gt;336.4,R1787&lt;=504.6,M1787&gt;10),('[1]Pricing Schedule'!$J$113),
IF(AND(I1787=38000,R1787&gt;504.6,R1787&lt;=672.8,M1787&lt;=10),('[1]Pricing Schedule'!$J$105),
IF(AND(I1787=38000,R1787&gt;504.6,R1787&lt;=672.8,M1787&gt;10),('[1]Pricing Schedule'!$J$113),
IF(AND(I1787=110000,R1787&lt;=12.8,M1787&gt;2),'[1]Pricing Schedule'!$J$63,
IF(AND(I1787=110000,R1787&lt;=12.8,M1787&lt;=2),'[1]Pricing Schedule'!$J$97,
IF(AND(I1787=110000,R1787&gt;12.8,R1787&lt;=22.8,M1787&gt;3),'[1]Pricing Schedule'!$J$72,
IF(AND(I1787=110000,R1787&gt;12.8,R1787&lt;=22.8,M1787&lt;=3),'[1]Pricing Schedule'!$J$97,
IF(AND(I1787=110000,R1787&gt;22.8,R1787&lt;=30.2),'[1]Pricing Schedule'!$J$81,
IF(AND(I1787=110000,R1787&gt;30.2,R1787&lt;=45.9),'[1]Pricing Schedule'!$J$90,
IF(AND(I1787=110000,R1787&gt;45.9,R1787&lt;=123.4),'[1]Pricing Schedule'!$J$97,
IF(AND(I1787=110000,R1787&gt;123.4,R1787&lt;=168.2,M1787&lt;=10),'[1]Pricing Schedule'!$J$105,
IF(AND(I1787=110000,R1787&gt;123.4,R1787&lt;=168.2,M1787&gt;10),'[1]Pricing Schedule'!$J$113,
IF(AND(I1787=110000,R1787&gt;168.2,R1787&lt;=336.2,M1787&lt;=10),('[1]Pricing Schedule'!$J$105),
IF(AND(I1787=110000,R1787&gt;168.2,R1787&lt;=336.2,M1787&gt;10),('[1]Pricing Schedule'!$J$113),
IF(AND(I1787=110000,R1787&gt;336.4,R1787&lt;=504.6,M1787&lt;=10),('[1]Pricing Schedule'!$J$105),
IF(AND(I1787=110000,R1787&gt;336.4,R1787&lt;=504.6,M1787&gt;10),('[1]Pricing Schedule'!$J$113),
IF(AND(I1787=110000,R1787&gt;504.6,R1787&lt;=672.8,M1787&lt;=10),('[1]Pricing Schedule'!$J$105),
IF(AND(I1787=110000,R1787&gt;504.6,R1787&lt;=672.8,M1787&gt;10),('[1]Pricing Schedule'!$J$113),
IF(AND(I1787=110000,R1787&gt;672.8,R1787&lt;=841,M1787&lt;=10),('[1]Pricing Schedule'!$J$105),
IF(AND(I1787=110000,R1787&gt;672.8,R1787&lt;=841,M1787&gt;10),('[1]Pricing Schedule'!$J$113),
IF(AND(I1787=110000,R1787&gt;1682,R1787&lt;=1850.2,M1787&lt;=10),('[1]Pricing Schedule'!$J$105),
IF(AND(I1787=110000,R1787&gt;1682,R1787&lt;=1850.2,M1787&gt;10),('[1]Pricing Schedule'!$J$113),
IF(AND(I1787=110000,R1787&gt;2018.4,R1787&lt;=2186.6,M1787&lt;=10),('[1]Pricing Schedule'!$J$105),
IF(AND(I1787=110000,R1787&gt;2018.4,R1787&lt;=2186.6,M1787&gt;10),('[1]Pricing Schedule'!$J$113),999999999)))))))))))))))))))))))))))))))))))))))</f>
        <v>7</v>
      </c>
      <c r="U1787" s="40">
        <f t="shared" si="168"/>
        <v>158426.19047619044</v>
      </c>
      <c r="V1787" s="41">
        <f t="shared" si="169"/>
        <v>6.3120876478456251</v>
      </c>
      <c r="Y1787" s="23">
        <v>551</v>
      </c>
      <c r="Z1787" s="23">
        <v>304</v>
      </c>
      <c r="AD1787" s="13"/>
      <c r="AE1787" s="13"/>
      <c r="AF1787" s="13"/>
      <c r="AR1787" s="35"/>
    </row>
    <row r="1788" spans="1:44">
      <c r="A1788" s="23">
        <v>1790</v>
      </c>
      <c r="B1788" s="23">
        <v>1790</v>
      </c>
      <c r="C1788" s="23" t="s">
        <v>2505</v>
      </c>
      <c r="D1788" s="23" t="s">
        <v>285</v>
      </c>
      <c r="E1788" s="23" t="s">
        <v>285</v>
      </c>
      <c r="F1788" s="23" t="s">
        <v>356</v>
      </c>
      <c r="G1788" s="23" t="s">
        <v>357</v>
      </c>
      <c r="H1788" s="23" t="s">
        <v>133</v>
      </c>
      <c r="I1788" s="13">
        <v>110000</v>
      </c>
      <c r="J1788" s="13">
        <v>110000</v>
      </c>
      <c r="K1788" s="13">
        <v>20000</v>
      </c>
      <c r="L1788" s="24">
        <v>9.407</v>
      </c>
      <c r="M1788" s="37">
        <f t="shared" si="164"/>
        <v>10</v>
      </c>
      <c r="N1788" s="24">
        <v>2.7010000000000001</v>
      </c>
      <c r="O1788" s="13">
        <v>3</v>
      </c>
      <c r="P1788" s="36">
        <f t="shared" si="165"/>
        <v>2.0257499999999999</v>
      </c>
      <c r="Q1788" s="38">
        <f t="shared" si="166"/>
        <v>12.600000000000001</v>
      </c>
      <c r="R1788" s="37">
        <f t="shared" si="167"/>
        <v>12.600000000000001</v>
      </c>
      <c r="S1788" s="39">
        <f>IF(AND(I1788=38000,R1788&lt;=4.5,M1788&gt;8),'[1]Pricing Schedule'!$F$8+('[1]Pricing Schedule'!$F$9*M1788),
IF(AND(I1788=38000,R1788&lt;=4.5,M1788&lt;=8),'[1]Pricing Schedule'!$F$34+('[1]Pricing Schedule'!$F$36*M1788),
IF(AND(I1788=38000,R1788&gt;4.5,R1788&lt;=9,M1788&gt;8),'[1]Pricing Schedule'!$F$17+('[1]Pricing Schedule'!$F$18*M1788),
IF(AND(I1788=38000,R1788&gt;4.5,R1788&lt;=9,M1788&lt;=8),'[1]Pricing Schedule'!$F$34+('[1]Pricing Schedule'!$F$36*M1788),
IF(AND(I1788=38000,R1788&gt;9,R1788&lt;=12.8,M1788&gt;8),'[1]Pricing Schedule'!$F$26+('[1]Pricing Schedule'!$F$27*M1788),
IF(AND(I1788=38000,R1788&gt;9,R1788&lt;=12.8,M1788&lt;=8),'[1]Pricing Schedule'!$F$34+('[1]Pricing Schedule'!$F$36*M1788),
IF(AND(I1788=38000,R1788&gt;12.8,R1788&lt;=22.8),'[1]Pricing Schedule'!$F$34+('[1]Pricing Schedule'!$F$36*M1788),
IF(AND(I1788=38000,R1788&gt;22.8,R1788&lt;=30.2),'[1]Pricing Schedule'!$F$43+('[1]Pricing Schedule'!$F$45*M1788),
IF(AND(I1788=38000,R1788&gt;30.2,R1788&lt;=45.9),'[1]Pricing Schedule'!$F$52+('[1]Pricing Schedule'!$F$54*M1788),
IF(AND(I1788=38000,R1788&gt;45.9,R1788&lt;=123.4),'[1]Pricing Schedule'!$F$96+('[1]Pricing Schedule'!$F$97*M1788),
IF(AND(I1788=38000,R1788&gt;123.4,R1788&lt;=168.2,M1788&lt;=10),'[1]Pricing Schedule'!$F$103+('[1]Pricing Schedule'!$F$105*M1788),
IF(AND(I1788=38000,R1788&gt;123.4,R1788&lt;=168.2,M1788&gt;10),'[1]Pricing Schedule'!$F$111+('[1]Pricing Schedule'!$F$113*M1788),
IF(AND(I1788=38000,R1788&gt;157.4,R1788&lt;=336.4,M1788&lt;=10),('[1]Pricing Schedule'!$F$103+('[1]Pricing Schedule'!$F$105*M1788))*2,
IF(AND(I1788=38000,R1788&gt;157.4,R1788&lt;=336.4,M1788&gt;10),('[1]Pricing Schedule'!$F$111+('[1]Pricing Schedule'!$F$113*M1788))*2,
IF(AND(I1788=38000,R1788&gt;314.8,R1788&lt;=504.6,M1788&lt;=10),('[1]Pricing Schedule'!$F$103+('[1]Pricing Schedule'!$F$105*M1788))*3,
IF(AND(I1788=38000,R1788&gt;314.8,R1788&lt;=504.6,M1788&gt;10),('[1]Pricing Schedule'!$F$111+('[1]Pricing Schedule'!$F$113*M1788))*3,
IF(AND(I1788=38000,R1788&gt;472.2,R1788&lt;=672.8,M1788&lt;=10),('[1]Pricing Schedule'!$F$103+('[1]Pricing Schedule'!$F$105*M1788))*4,
IF(AND(I1788=38000,R1788&gt;472.2,R1788&lt;=672.8,M1788&gt;10),('[1]Pricing Schedule'!$F$111+('[1]Pricing Schedule'!$F$113*M1788))*4,
IF(AND(I1788=110000,R1788&lt;=12.8,M1788&gt;2),'[1]Pricing Schedule'!$F$62+('[1]Pricing Schedule'!$F$63*M1788),
IF(AND(I1788=110000,R1788&lt;=12.8,M1788&lt;=2),'[1]Pricing Schedule'!$F$96+('[1]Pricing Schedule'!$F$97*M1788),
IF(AND(I1788=110000,R1788&gt;12.8,R1788&lt;=22.8,M1788&gt;3),'[1]Pricing Schedule'!$F$71+('[1]Pricing Schedule'!$F$72*M1788),
IF(AND(I1788=110000,R1788&gt;12.8,R1788&lt;=22.8,M1788&lt;=3),'[1]Pricing Schedule'!$F$96+('[1]Pricing Schedule'!$F$97*M1788),
IF(AND(I1788=110000,R1788&gt;22.8,R1788&lt;=30.2),'[1]Pricing Schedule'!$F$80+('[1]Pricing Schedule'!$F$81*M1788),
IF(AND(I1788=110000,R1788&gt;30.2,R1788&lt;=45.9),'[1]Pricing Schedule'!$F$89+('[1]Pricing Schedule'!$F$90*M1788),
IF(AND(I1788=110000,R1788&gt;45.9,R1788&lt;=123.4),'[1]Pricing Schedule'!$F$96+('[1]Pricing Schedule'!$F$97*M1788),
IF(AND(I1788=110000,R1788&gt;123.4,R1788&lt;=168.2,M1788&lt;=10),'[1]Pricing Schedule'!$F$103+('[1]Pricing Schedule'!$F$105*M1788),
IF(AND(I1788=110000,R1788&gt;123.4,R1788&lt;=168.2,M1788&gt;10),'[1]Pricing Schedule'!$F$111+('[1]Pricing Schedule'!$F$113*M1788),
IF(AND(I1788=110000,R1788&gt;168.2,R1788&lt;=336.4,M1788&lt;=10),('[1]Pricing Schedule'!$F$103+('[1]Pricing Schedule'!$F$105*M1788))*2,
IF(AND(I1788=110000,R1788&gt;168.2,R1788&lt;=336.4,M1788&gt;10),('[1]Pricing Schedule'!$F$111+('[1]Pricing Schedule'!$F$113*M1788))*2,
IF(AND(I1788=110000,R1788&gt;336.4,R1788&lt;=504.6,M1788&lt;=10),('[1]Pricing Schedule'!$F$103+('[1]Pricing Schedule'!$F$105*M1788))*3,
IF(AND(I1788=110000,R1788&gt;336.4,R1788&lt;=504.6,M1788&gt;10),('[1]Pricing Schedule'!$F$111+('[1]Pricing Schedule'!$F$113*M1788))*3,
IF(AND(I1788=110000,R1788&gt;504.6,R1788&lt;=672.8,M1788&lt;=10),('[1]Pricing Schedule'!$F$103+('[1]Pricing Schedule'!$F$105*M1788))*4,
IF(AND(I1788=110000,R1788&gt;504.6,R1788&lt;=672.8,M1788&gt;10),('[1]Pricing Schedule'!$F$111+('[1]Pricing Schedule'!$F$113*M1788))*4,
IF(AND(I1788=110000,R1788&gt;672.8,R1788&lt;=841,M1788&lt;=10),('[1]Pricing Schedule'!$F$103+('[1]Pricing Schedule'!$F$105*M1788))*5,
IF(AND(I1788=110000,R1788&gt;672.8,R1788&lt;=841,M1788&gt;10),('[1]Pricing Schedule'!$F$111+('[1]Pricing Schedule'!$F$113*M1788))*5,
IF(AND(I1788=110000,R1788&gt;672.8,R1788&lt;=841,M1788&lt;=10),('[1]Pricing Schedule'!$F$103+('[1]Pricing Schedule'!$F$105*M1788))*5,
IF(AND(I1788=110000,R1788&gt;672.8,R1788&lt;=841,M1788&gt;10),('[1]Pricing Schedule'!$F$111+('[1]Pricing Schedule'!$F$113*M1788))*5,
IF(AND(I1788=110000,R1788&gt;1345.6,R1788&lt;=1513.8,M1788&lt;=10),('[1]Pricing Schedule'!$F$103+('[1]Pricing Schedule'!$F$105*M1788))*9,
IF(AND(I1788=110000,R1788&gt;1345.6,R1788&lt;=1513.8,M1788&gt;10),('[1]Pricing Schedule'!$F$111+('[1]Pricing Schedule'!$F$113*M1788))*9,
9999999999)))))))))))))))))))))))))))))))))))))))</f>
        <v>1943470</v>
      </c>
      <c r="T1788" s="21">
        <f>IF(AND(I1788=38000,R1788&lt;=4.5,M1788&gt;8),'[1]Pricing Schedule'!$J$9,
IF(AND(I1788=38000,R1788&lt;=4.5,M1788&lt;=8),'[1]Pricing Schedule'!$J$36,
IF(AND(I1788=38000,R1788&gt;4.5,R1788&lt;=9,M1788&gt;8),'[1]Pricing Schedule'!$J$18,
IF(AND(I1788=38000,R1788&gt;4.5,R1788&lt;=9,M1788&lt;=8),'[1]Pricing Schedule'!$J$36,
IF(AND(I1788=38000,R1788&gt;9,R1788&lt;=12.8,M1788&gt;8),'[1]Pricing Schedule'!$J$27,
IF(AND(I1788=38000,R1788&gt;9,R1788&lt;=12.8,M1788&lt;=8),'[1]Pricing Schedule'!$J$36,
IF(AND(I1788=38000,R1788&gt;12.8,R1788&lt;=22.8),'[1]Pricing Schedule'!$J$36,
IF(AND(I1788=38000,R1788&gt;22.8,R1788&lt;=30.2),'[1]Pricing Schedule'!$J$45,
IF(AND(I1788=38000,R1788&gt;30.2,R1788&lt;=45.9),'[1]Pricing Schedule'!$J$54,
IF(AND(I1788=38000,R1788&gt;45.9,R1788&lt;=123.4),'[1]Pricing Schedule'!$J$97,
IF(AND(I1788=38000,R1788&gt;123.4,R1788&lt;=168.2,M1788&lt;=10),'[1]Pricing Schedule'!$J$105,
IF(AND(I1788=38000,R1788&gt;123.4,R1788&lt;=168.2,M1788&gt;10),'[1]Pricing Schedule'!$J$113,
IF(AND(I1788=38000,R1788&gt;168.2,R1788&lt;=336.4,M1788&lt;=10),('[1]Pricing Schedule'!$J$105),
IF(AND(I1788=38000,R1788&gt;168.2,R1788&lt;=336.4,M1788&gt;10),('[1]Pricing Schedule'!$J$113),
IF(AND(I1788=38000,R1788&gt;336.4,R1788&lt;=504.6,M1788&lt;=10),('[1]Pricing Schedule'!$J$105),
IF(AND(I1788=38000,R1788&gt;336.4,R1788&lt;=504.6,M1788&gt;10),('[1]Pricing Schedule'!$J$113),
IF(AND(I1788=38000,R1788&gt;504.6,R1788&lt;=672.8,M1788&lt;=10),('[1]Pricing Schedule'!$J$105),
IF(AND(I1788=38000,R1788&gt;504.6,R1788&lt;=672.8,M1788&gt;10),('[1]Pricing Schedule'!$J$113),
IF(AND(I1788=110000,R1788&lt;=12.8,M1788&gt;2),'[1]Pricing Schedule'!$J$63,
IF(AND(I1788=110000,R1788&lt;=12.8,M1788&lt;=2),'[1]Pricing Schedule'!$J$97,
IF(AND(I1788=110000,R1788&gt;12.8,R1788&lt;=22.8,M1788&gt;3),'[1]Pricing Schedule'!$J$72,
IF(AND(I1788=110000,R1788&gt;12.8,R1788&lt;=22.8,M1788&lt;=3),'[1]Pricing Schedule'!$J$97,
IF(AND(I1788=110000,R1788&gt;22.8,R1788&lt;=30.2),'[1]Pricing Schedule'!$J$81,
IF(AND(I1788=110000,R1788&gt;30.2,R1788&lt;=45.9),'[1]Pricing Schedule'!$J$90,
IF(AND(I1788=110000,R1788&gt;45.9,R1788&lt;=123.4),'[1]Pricing Schedule'!$J$97,
IF(AND(I1788=110000,R1788&gt;123.4,R1788&lt;=168.2,M1788&lt;=10),'[1]Pricing Schedule'!$J$105,
IF(AND(I1788=110000,R1788&gt;123.4,R1788&lt;=168.2,M1788&gt;10),'[1]Pricing Schedule'!$J$113,
IF(AND(I1788=110000,R1788&gt;168.2,R1788&lt;=336.2,M1788&lt;=10),('[1]Pricing Schedule'!$J$105),
IF(AND(I1788=110000,R1788&gt;168.2,R1788&lt;=336.2,M1788&gt;10),('[1]Pricing Schedule'!$J$113),
IF(AND(I1788=110000,R1788&gt;336.4,R1788&lt;=504.6,M1788&lt;=10),('[1]Pricing Schedule'!$J$105),
IF(AND(I1788=110000,R1788&gt;336.4,R1788&lt;=504.6,M1788&gt;10),('[1]Pricing Schedule'!$J$113),
IF(AND(I1788=110000,R1788&gt;504.6,R1788&lt;=672.8,M1788&lt;=10),('[1]Pricing Schedule'!$J$105),
IF(AND(I1788=110000,R1788&gt;504.6,R1788&lt;=672.8,M1788&gt;10),('[1]Pricing Schedule'!$J$113),
IF(AND(I1788=110000,R1788&gt;672.8,R1788&lt;=841,M1788&lt;=10),('[1]Pricing Schedule'!$J$105),
IF(AND(I1788=110000,R1788&gt;672.8,R1788&lt;=841,M1788&gt;10),('[1]Pricing Schedule'!$J$113),
IF(AND(I1788=110000,R1788&gt;1682,R1788&lt;=1850.2,M1788&lt;=10),('[1]Pricing Schedule'!$J$105),
IF(AND(I1788=110000,R1788&gt;1682,R1788&lt;=1850.2,M1788&gt;10),('[1]Pricing Schedule'!$J$113),
IF(AND(I1788=110000,R1788&gt;2018.4,R1788&lt;=2186.6,M1788&lt;=10),('[1]Pricing Schedule'!$J$105),
IF(AND(I1788=110000,R1788&gt;2018.4,R1788&lt;=2186.6,M1788&gt;10),('[1]Pricing Schedule'!$J$113),999999999)))))))))))))))))))))))))))))))))))))))</f>
        <v>7</v>
      </c>
      <c r="U1788" s="40">
        <f t="shared" si="168"/>
        <v>154243.65079365077</v>
      </c>
      <c r="V1788" s="41">
        <f t="shared" si="169"/>
        <v>6.4832490339444409</v>
      </c>
      <c r="Y1788" s="23">
        <v>684</v>
      </c>
      <c r="Z1788" s="23">
        <v>304</v>
      </c>
      <c r="AD1788" s="13"/>
      <c r="AE1788" s="13"/>
      <c r="AF1788" s="13"/>
      <c r="AR1788" s="35"/>
    </row>
    <row r="1789" spans="1:44">
      <c r="A1789" s="23">
        <v>1791</v>
      </c>
      <c r="B1789" s="23">
        <v>1791</v>
      </c>
      <c r="C1789" s="23" t="s">
        <v>2506</v>
      </c>
      <c r="D1789" s="23" t="s">
        <v>285</v>
      </c>
      <c r="E1789" s="23" t="s">
        <v>285</v>
      </c>
      <c r="F1789" s="23" t="s">
        <v>356</v>
      </c>
      <c r="G1789" s="23" t="s">
        <v>357</v>
      </c>
      <c r="H1789" s="23" t="s">
        <v>133</v>
      </c>
      <c r="I1789" s="13">
        <v>110000</v>
      </c>
      <c r="J1789" s="13">
        <v>110000</v>
      </c>
      <c r="K1789" s="13">
        <v>20000</v>
      </c>
      <c r="L1789" s="24">
        <v>4.8620000000000001</v>
      </c>
      <c r="M1789" s="37">
        <f t="shared" si="164"/>
        <v>5</v>
      </c>
      <c r="N1789" s="24">
        <v>0.53900000000000003</v>
      </c>
      <c r="O1789" s="13">
        <v>3</v>
      </c>
      <c r="P1789" s="36">
        <f t="shared" si="165"/>
        <v>0.53900000000000003</v>
      </c>
      <c r="Q1789" s="38">
        <f t="shared" si="166"/>
        <v>4.2</v>
      </c>
      <c r="R1789" s="37">
        <f t="shared" si="167"/>
        <v>4.2</v>
      </c>
      <c r="S1789" s="39">
        <f>IF(AND(I1789=38000,R1789&lt;=4.5,M1789&gt;8),'[1]Pricing Schedule'!$F$8+('[1]Pricing Schedule'!$F$9*M1789),
IF(AND(I1789=38000,R1789&lt;=4.5,M1789&lt;=8),'[1]Pricing Schedule'!$F$34+('[1]Pricing Schedule'!$F$36*M1789),
IF(AND(I1789=38000,R1789&gt;4.5,R1789&lt;=9,M1789&gt;8),'[1]Pricing Schedule'!$F$17+('[1]Pricing Schedule'!$F$18*M1789),
IF(AND(I1789=38000,R1789&gt;4.5,R1789&lt;=9,M1789&lt;=8),'[1]Pricing Schedule'!$F$34+('[1]Pricing Schedule'!$F$36*M1789),
IF(AND(I1789=38000,R1789&gt;9,R1789&lt;=12.8,M1789&gt;8),'[1]Pricing Schedule'!$F$26+('[1]Pricing Schedule'!$F$27*M1789),
IF(AND(I1789=38000,R1789&gt;9,R1789&lt;=12.8,M1789&lt;=8),'[1]Pricing Schedule'!$F$34+('[1]Pricing Schedule'!$F$36*M1789),
IF(AND(I1789=38000,R1789&gt;12.8,R1789&lt;=22.8),'[1]Pricing Schedule'!$F$34+('[1]Pricing Schedule'!$F$36*M1789),
IF(AND(I1789=38000,R1789&gt;22.8,R1789&lt;=30.2),'[1]Pricing Schedule'!$F$43+('[1]Pricing Schedule'!$F$45*M1789),
IF(AND(I1789=38000,R1789&gt;30.2,R1789&lt;=45.9),'[1]Pricing Schedule'!$F$52+('[1]Pricing Schedule'!$F$54*M1789),
IF(AND(I1789=38000,R1789&gt;45.9,R1789&lt;=123.4),'[1]Pricing Schedule'!$F$96+('[1]Pricing Schedule'!$F$97*M1789),
IF(AND(I1789=38000,R1789&gt;123.4,R1789&lt;=168.2,M1789&lt;=10),'[1]Pricing Schedule'!$F$103+('[1]Pricing Schedule'!$F$105*M1789),
IF(AND(I1789=38000,R1789&gt;123.4,R1789&lt;=168.2,M1789&gt;10),'[1]Pricing Schedule'!$F$111+('[1]Pricing Schedule'!$F$113*M1789),
IF(AND(I1789=38000,R1789&gt;157.4,R1789&lt;=336.4,M1789&lt;=10),('[1]Pricing Schedule'!$F$103+('[1]Pricing Schedule'!$F$105*M1789))*2,
IF(AND(I1789=38000,R1789&gt;157.4,R1789&lt;=336.4,M1789&gt;10),('[1]Pricing Schedule'!$F$111+('[1]Pricing Schedule'!$F$113*M1789))*2,
IF(AND(I1789=38000,R1789&gt;314.8,R1789&lt;=504.6,M1789&lt;=10),('[1]Pricing Schedule'!$F$103+('[1]Pricing Schedule'!$F$105*M1789))*3,
IF(AND(I1789=38000,R1789&gt;314.8,R1789&lt;=504.6,M1789&gt;10),('[1]Pricing Schedule'!$F$111+('[1]Pricing Schedule'!$F$113*M1789))*3,
IF(AND(I1789=38000,R1789&gt;472.2,R1789&lt;=672.8,M1789&lt;=10),('[1]Pricing Schedule'!$F$103+('[1]Pricing Schedule'!$F$105*M1789))*4,
IF(AND(I1789=38000,R1789&gt;472.2,R1789&lt;=672.8,M1789&gt;10),('[1]Pricing Schedule'!$F$111+('[1]Pricing Schedule'!$F$113*M1789))*4,
IF(AND(I1789=110000,R1789&lt;=12.8,M1789&gt;2),'[1]Pricing Schedule'!$F$62+('[1]Pricing Schedule'!$F$63*M1789),
IF(AND(I1789=110000,R1789&lt;=12.8,M1789&lt;=2),'[1]Pricing Schedule'!$F$96+('[1]Pricing Schedule'!$F$97*M1789),
IF(AND(I1789=110000,R1789&gt;12.8,R1789&lt;=22.8,M1789&gt;3),'[1]Pricing Schedule'!$F$71+('[1]Pricing Schedule'!$F$72*M1789),
IF(AND(I1789=110000,R1789&gt;12.8,R1789&lt;=22.8,M1789&lt;=3),'[1]Pricing Schedule'!$F$96+('[1]Pricing Schedule'!$F$97*M1789),
IF(AND(I1789=110000,R1789&gt;22.8,R1789&lt;=30.2),'[1]Pricing Schedule'!$F$80+('[1]Pricing Schedule'!$F$81*M1789),
IF(AND(I1789=110000,R1789&gt;30.2,R1789&lt;=45.9),'[1]Pricing Schedule'!$F$89+('[1]Pricing Schedule'!$F$90*M1789),
IF(AND(I1789=110000,R1789&gt;45.9,R1789&lt;=123.4),'[1]Pricing Schedule'!$F$96+('[1]Pricing Schedule'!$F$97*M1789),
IF(AND(I1789=110000,R1789&gt;123.4,R1789&lt;=168.2,M1789&lt;=10),'[1]Pricing Schedule'!$F$103+('[1]Pricing Schedule'!$F$105*M1789),
IF(AND(I1789=110000,R1789&gt;123.4,R1789&lt;=168.2,M1789&gt;10),'[1]Pricing Schedule'!$F$111+('[1]Pricing Schedule'!$F$113*M1789),
IF(AND(I1789=110000,R1789&gt;168.2,R1789&lt;=336.4,M1789&lt;=10),('[1]Pricing Schedule'!$F$103+('[1]Pricing Schedule'!$F$105*M1789))*2,
IF(AND(I1789=110000,R1789&gt;168.2,R1789&lt;=336.4,M1789&gt;10),('[1]Pricing Schedule'!$F$111+('[1]Pricing Schedule'!$F$113*M1789))*2,
IF(AND(I1789=110000,R1789&gt;336.4,R1789&lt;=504.6,M1789&lt;=10),('[1]Pricing Schedule'!$F$103+('[1]Pricing Schedule'!$F$105*M1789))*3,
IF(AND(I1789=110000,R1789&gt;336.4,R1789&lt;=504.6,M1789&gt;10),('[1]Pricing Schedule'!$F$111+('[1]Pricing Schedule'!$F$113*M1789))*3,
IF(AND(I1789=110000,R1789&gt;504.6,R1789&lt;=672.8,M1789&lt;=10),('[1]Pricing Schedule'!$F$103+('[1]Pricing Schedule'!$F$105*M1789))*4,
IF(AND(I1789=110000,R1789&gt;504.6,R1789&lt;=672.8,M1789&gt;10),('[1]Pricing Schedule'!$F$111+('[1]Pricing Schedule'!$F$113*M1789))*4,
IF(AND(I1789=110000,R1789&gt;672.8,R1789&lt;=841,M1789&lt;=10),('[1]Pricing Schedule'!$F$103+('[1]Pricing Schedule'!$F$105*M1789))*5,
IF(AND(I1789=110000,R1789&gt;672.8,R1789&lt;=841,M1789&gt;10),('[1]Pricing Schedule'!$F$111+('[1]Pricing Schedule'!$F$113*M1789))*5,
IF(AND(I1789=110000,R1789&gt;672.8,R1789&lt;=841,M1789&lt;=10),('[1]Pricing Schedule'!$F$103+('[1]Pricing Schedule'!$F$105*M1789))*5,
IF(AND(I1789=110000,R1789&gt;672.8,R1789&lt;=841,M1789&gt;10),('[1]Pricing Schedule'!$F$111+('[1]Pricing Schedule'!$F$113*M1789))*5,
IF(AND(I1789=110000,R1789&gt;1345.6,R1789&lt;=1513.8,M1789&lt;=10),('[1]Pricing Schedule'!$F$103+('[1]Pricing Schedule'!$F$105*M1789))*9,
IF(AND(I1789=110000,R1789&gt;1345.6,R1789&lt;=1513.8,M1789&gt;10),('[1]Pricing Schedule'!$F$111+('[1]Pricing Schedule'!$F$113*M1789))*9,
9999999999)))))))))))))))))))))))))))))))))))))))</f>
        <v>1679970</v>
      </c>
      <c r="T1789" s="21">
        <f>IF(AND(I1789=38000,R1789&lt;=4.5,M1789&gt;8),'[1]Pricing Schedule'!$J$9,
IF(AND(I1789=38000,R1789&lt;=4.5,M1789&lt;=8),'[1]Pricing Schedule'!$J$36,
IF(AND(I1789=38000,R1789&gt;4.5,R1789&lt;=9,M1789&gt;8),'[1]Pricing Schedule'!$J$18,
IF(AND(I1789=38000,R1789&gt;4.5,R1789&lt;=9,M1789&lt;=8),'[1]Pricing Schedule'!$J$36,
IF(AND(I1789=38000,R1789&gt;9,R1789&lt;=12.8,M1789&gt;8),'[1]Pricing Schedule'!$J$27,
IF(AND(I1789=38000,R1789&gt;9,R1789&lt;=12.8,M1789&lt;=8),'[1]Pricing Schedule'!$J$36,
IF(AND(I1789=38000,R1789&gt;12.8,R1789&lt;=22.8),'[1]Pricing Schedule'!$J$36,
IF(AND(I1789=38000,R1789&gt;22.8,R1789&lt;=30.2),'[1]Pricing Schedule'!$J$45,
IF(AND(I1789=38000,R1789&gt;30.2,R1789&lt;=45.9),'[1]Pricing Schedule'!$J$54,
IF(AND(I1789=38000,R1789&gt;45.9,R1789&lt;=123.4),'[1]Pricing Schedule'!$J$97,
IF(AND(I1789=38000,R1789&gt;123.4,R1789&lt;=168.2,M1789&lt;=10),'[1]Pricing Schedule'!$J$105,
IF(AND(I1789=38000,R1789&gt;123.4,R1789&lt;=168.2,M1789&gt;10),'[1]Pricing Schedule'!$J$113,
IF(AND(I1789=38000,R1789&gt;168.2,R1789&lt;=336.4,M1789&lt;=10),('[1]Pricing Schedule'!$J$105),
IF(AND(I1789=38000,R1789&gt;168.2,R1789&lt;=336.4,M1789&gt;10),('[1]Pricing Schedule'!$J$113),
IF(AND(I1789=38000,R1789&gt;336.4,R1789&lt;=504.6,M1789&lt;=10),('[1]Pricing Schedule'!$J$105),
IF(AND(I1789=38000,R1789&gt;336.4,R1789&lt;=504.6,M1789&gt;10),('[1]Pricing Schedule'!$J$113),
IF(AND(I1789=38000,R1789&gt;504.6,R1789&lt;=672.8,M1789&lt;=10),('[1]Pricing Schedule'!$J$105),
IF(AND(I1789=38000,R1789&gt;504.6,R1789&lt;=672.8,M1789&gt;10),('[1]Pricing Schedule'!$J$113),
IF(AND(I1789=110000,R1789&lt;=12.8,M1789&gt;2),'[1]Pricing Schedule'!$J$63,
IF(AND(I1789=110000,R1789&lt;=12.8,M1789&lt;=2),'[1]Pricing Schedule'!$J$97,
IF(AND(I1789=110000,R1789&gt;12.8,R1789&lt;=22.8,M1789&gt;3),'[1]Pricing Schedule'!$J$72,
IF(AND(I1789=110000,R1789&gt;12.8,R1789&lt;=22.8,M1789&lt;=3),'[1]Pricing Schedule'!$J$97,
IF(AND(I1789=110000,R1789&gt;22.8,R1789&lt;=30.2),'[1]Pricing Schedule'!$J$81,
IF(AND(I1789=110000,R1789&gt;30.2,R1789&lt;=45.9),'[1]Pricing Schedule'!$J$90,
IF(AND(I1789=110000,R1789&gt;45.9,R1789&lt;=123.4),'[1]Pricing Schedule'!$J$97,
IF(AND(I1789=110000,R1789&gt;123.4,R1789&lt;=168.2,M1789&lt;=10),'[1]Pricing Schedule'!$J$105,
IF(AND(I1789=110000,R1789&gt;123.4,R1789&lt;=168.2,M1789&gt;10),'[1]Pricing Schedule'!$J$113,
IF(AND(I1789=110000,R1789&gt;168.2,R1789&lt;=336.2,M1789&lt;=10),('[1]Pricing Schedule'!$J$105),
IF(AND(I1789=110000,R1789&gt;168.2,R1789&lt;=336.2,M1789&gt;10),('[1]Pricing Schedule'!$J$113),
IF(AND(I1789=110000,R1789&gt;336.4,R1789&lt;=504.6,M1789&lt;=10),('[1]Pricing Schedule'!$J$105),
IF(AND(I1789=110000,R1789&gt;336.4,R1789&lt;=504.6,M1789&gt;10),('[1]Pricing Schedule'!$J$113),
IF(AND(I1789=110000,R1789&gt;504.6,R1789&lt;=672.8,M1789&lt;=10),('[1]Pricing Schedule'!$J$105),
IF(AND(I1789=110000,R1789&gt;504.6,R1789&lt;=672.8,M1789&gt;10),('[1]Pricing Schedule'!$J$113),
IF(AND(I1789=110000,R1789&gt;672.8,R1789&lt;=841,M1789&lt;=10),('[1]Pricing Schedule'!$J$105),
IF(AND(I1789=110000,R1789&gt;672.8,R1789&lt;=841,M1789&gt;10),('[1]Pricing Schedule'!$J$113),
IF(AND(I1789=110000,R1789&gt;1682,R1789&lt;=1850.2,M1789&lt;=10),('[1]Pricing Schedule'!$J$105),
IF(AND(I1789=110000,R1789&gt;1682,R1789&lt;=1850.2,M1789&gt;10),('[1]Pricing Schedule'!$J$113),
IF(AND(I1789=110000,R1789&gt;2018.4,R1789&lt;=2186.6,M1789&lt;=10),('[1]Pricing Schedule'!$J$105),
IF(AND(I1789=110000,R1789&gt;2018.4,R1789&lt;=2186.6,M1789&gt;10),('[1]Pricing Schedule'!$J$113),999999999)))))))))))))))))))))))))))))))))))))))</f>
        <v>7</v>
      </c>
      <c r="U1789" s="40">
        <f t="shared" si="168"/>
        <v>399992.8571428571</v>
      </c>
      <c r="V1789" s="41">
        <f t="shared" si="169"/>
        <v>2.5000446436543511</v>
      </c>
      <c r="Y1789" s="23">
        <v>544</v>
      </c>
      <c r="Z1789" s="23">
        <v>304</v>
      </c>
      <c r="AD1789" s="13"/>
      <c r="AE1789" s="13"/>
      <c r="AF1789" s="13"/>
      <c r="AR1789" s="35"/>
    </row>
    <row r="1790" spans="1:44">
      <c r="A1790" s="23">
        <v>1792</v>
      </c>
      <c r="B1790" s="23">
        <v>1792</v>
      </c>
      <c r="C1790" s="23" t="s">
        <v>2507</v>
      </c>
      <c r="D1790" s="23" t="s">
        <v>285</v>
      </c>
      <c r="E1790" s="23" t="s">
        <v>285</v>
      </c>
      <c r="F1790" s="23" t="s">
        <v>356</v>
      </c>
      <c r="G1790" s="23" t="s">
        <v>357</v>
      </c>
      <c r="H1790" s="23" t="s">
        <v>133</v>
      </c>
      <c r="I1790" s="13">
        <v>110000</v>
      </c>
      <c r="J1790" s="13">
        <v>110000</v>
      </c>
      <c r="K1790" s="13">
        <v>20000</v>
      </c>
      <c r="L1790" s="24">
        <v>6.0369999999999999</v>
      </c>
      <c r="M1790" s="37">
        <f t="shared" si="164"/>
        <v>7</v>
      </c>
      <c r="N1790" s="24">
        <v>1.2829999999999999</v>
      </c>
      <c r="O1790" s="13">
        <v>3</v>
      </c>
      <c r="P1790" s="36">
        <f t="shared" si="165"/>
        <v>0.96224999999999994</v>
      </c>
      <c r="Q1790" s="38">
        <f t="shared" si="166"/>
        <v>4.2</v>
      </c>
      <c r="R1790" s="37">
        <f t="shared" si="167"/>
        <v>4.2</v>
      </c>
      <c r="S1790" s="39">
        <f>IF(AND(I1790=38000,R1790&lt;=4.5,M1790&gt;8),'[1]Pricing Schedule'!$F$8+('[1]Pricing Schedule'!$F$9*M1790),
IF(AND(I1790=38000,R1790&lt;=4.5,M1790&lt;=8),'[1]Pricing Schedule'!$F$34+('[1]Pricing Schedule'!$F$36*M1790),
IF(AND(I1790=38000,R1790&gt;4.5,R1790&lt;=9,M1790&gt;8),'[1]Pricing Schedule'!$F$17+('[1]Pricing Schedule'!$F$18*M1790),
IF(AND(I1790=38000,R1790&gt;4.5,R1790&lt;=9,M1790&lt;=8),'[1]Pricing Schedule'!$F$34+('[1]Pricing Schedule'!$F$36*M1790),
IF(AND(I1790=38000,R1790&gt;9,R1790&lt;=12.8,M1790&gt;8),'[1]Pricing Schedule'!$F$26+('[1]Pricing Schedule'!$F$27*M1790),
IF(AND(I1790=38000,R1790&gt;9,R1790&lt;=12.8,M1790&lt;=8),'[1]Pricing Schedule'!$F$34+('[1]Pricing Schedule'!$F$36*M1790),
IF(AND(I1790=38000,R1790&gt;12.8,R1790&lt;=22.8),'[1]Pricing Schedule'!$F$34+('[1]Pricing Schedule'!$F$36*M1790),
IF(AND(I1790=38000,R1790&gt;22.8,R1790&lt;=30.2),'[1]Pricing Schedule'!$F$43+('[1]Pricing Schedule'!$F$45*M1790),
IF(AND(I1790=38000,R1790&gt;30.2,R1790&lt;=45.9),'[1]Pricing Schedule'!$F$52+('[1]Pricing Schedule'!$F$54*M1790),
IF(AND(I1790=38000,R1790&gt;45.9,R1790&lt;=123.4),'[1]Pricing Schedule'!$F$96+('[1]Pricing Schedule'!$F$97*M1790),
IF(AND(I1790=38000,R1790&gt;123.4,R1790&lt;=168.2,M1790&lt;=10),'[1]Pricing Schedule'!$F$103+('[1]Pricing Schedule'!$F$105*M1790),
IF(AND(I1790=38000,R1790&gt;123.4,R1790&lt;=168.2,M1790&gt;10),'[1]Pricing Schedule'!$F$111+('[1]Pricing Schedule'!$F$113*M1790),
IF(AND(I1790=38000,R1790&gt;157.4,R1790&lt;=336.4,M1790&lt;=10),('[1]Pricing Schedule'!$F$103+('[1]Pricing Schedule'!$F$105*M1790))*2,
IF(AND(I1790=38000,R1790&gt;157.4,R1790&lt;=336.4,M1790&gt;10),('[1]Pricing Schedule'!$F$111+('[1]Pricing Schedule'!$F$113*M1790))*2,
IF(AND(I1790=38000,R1790&gt;314.8,R1790&lt;=504.6,M1790&lt;=10),('[1]Pricing Schedule'!$F$103+('[1]Pricing Schedule'!$F$105*M1790))*3,
IF(AND(I1790=38000,R1790&gt;314.8,R1790&lt;=504.6,M1790&gt;10),('[1]Pricing Schedule'!$F$111+('[1]Pricing Schedule'!$F$113*M1790))*3,
IF(AND(I1790=38000,R1790&gt;472.2,R1790&lt;=672.8,M1790&lt;=10),('[1]Pricing Schedule'!$F$103+('[1]Pricing Schedule'!$F$105*M1790))*4,
IF(AND(I1790=38000,R1790&gt;472.2,R1790&lt;=672.8,M1790&gt;10),('[1]Pricing Schedule'!$F$111+('[1]Pricing Schedule'!$F$113*M1790))*4,
IF(AND(I1790=110000,R1790&lt;=12.8,M1790&gt;2),'[1]Pricing Schedule'!$F$62+('[1]Pricing Schedule'!$F$63*M1790),
IF(AND(I1790=110000,R1790&lt;=12.8,M1790&lt;=2),'[1]Pricing Schedule'!$F$96+('[1]Pricing Schedule'!$F$97*M1790),
IF(AND(I1790=110000,R1790&gt;12.8,R1790&lt;=22.8,M1790&gt;3),'[1]Pricing Schedule'!$F$71+('[1]Pricing Schedule'!$F$72*M1790),
IF(AND(I1790=110000,R1790&gt;12.8,R1790&lt;=22.8,M1790&lt;=3),'[1]Pricing Schedule'!$F$96+('[1]Pricing Schedule'!$F$97*M1790),
IF(AND(I1790=110000,R1790&gt;22.8,R1790&lt;=30.2),'[1]Pricing Schedule'!$F$80+('[1]Pricing Schedule'!$F$81*M1790),
IF(AND(I1790=110000,R1790&gt;30.2,R1790&lt;=45.9),'[1]Pricing Schedule'!$F$89+('[1]Pricing Schedule'!$F$90*M1790),
IF(AND(I1790=110000,R1790&gt;45.9,R1790&lt;=123.4),'[1]Pricing Schedule'!$F$96+('[1]Pricing Schedule'!$F$97*M1790),
IF(AND(I1790=110000,R1790&gt;123.4,R1790&lt;=168.2,M1790&lt;=10),'[1]Pricing Schedule'!$F$103+('[1]Pricing Schedule'!$F$105*M1790),
IF(AND(I1790=110000,R1790&gt;123.4,R1790&lt;=168.2,M1790&gt;10),'[1]Pricing Schedule'!$F$111+('[1]Pricing Schedule'!$F$113*M1790),
IF(AND(I1790=110000,R1790&gt;168.2,R1790&lt;=336.4,M1790&lt;=10),('[1]Pricing Schedule'!$F$103+('[1]Pricing Schedule'!$F$105*M1790))*2,
IF(AND(I1790=110000,R1790&gt;168.2,R1790&lt;=336.4,M1790&gt;10),('[1]Pricing Schedule'!$F$111+('[1]Pricing Schedule'!$F$113*M1790))*2,
IF(AND(I1790=110000,R1790&gt;336.4,R1790&lt;=504.6,M1790&lt;=10),('[1]Pricing Schedule'!$F$103+('[1]Pricing Schedule'!$F$105*M1790))*3,
IF(AND(I1790=110000,R1790&gt;336.4,R1790&lt;=504.6,M1790&gt;10),('[1]Pricing Schedule'!$F$111+('[1]Pricing Schedule'!$F$113*M1790))*3,
IF(AND(I1790=110000,R1790&gt;504.6,R1790&lt;=672.8,M1790&lt;=10),('[1]Pricing Schedule'!$F$103+('[1]Pricing Schedule'!$F$105*M1790))*4,
IF(AND(I1790=110000,R1790&gt;504.6,R1790&lt;=672.8,M1790&gt;10),('[1]Pricing Schedule'!$F$111+('[1]Pricing Schedule'!$F$113*M1790))*4,
IF(AND(I1790=110000,R1790&gt;672.8,R1790&lt;=841,M1790&lt;=10),('[1]Pricing Schedule'!$F$103+('[1]Pricing Schedule'!$F$105*M1790))*5,
IF(AND(I1790=110000,R1790&gt;672.8,R1790&lt;=841,M1790&gt;10),('[1]Pricing Schedule'!$F$111+('[1]Pricing Schedule'!$F$113*M1790))*5,
IF(AND(I1790=110000,R1790&gt;672.8,R1790&lt;=841,M1790&lt;=10),('[1]Pricing Schedule'!$F$103+('[1]Pricing Schedule'!$F$105*M1790))*5,
IF(AND(I1790=110000,R1790&gt;672.8,R1790&lt;=841,M1790&gt;10),('[1]Pricing Schedule'!$F$111+('[1]Pricing Schedule'!$F$113*M1790))*5,
IF(AND(I1790=110000,R1790&gt;1345.6,R1790&lt;=1513.8,M1790&lt;=10),('[1]Pricing Schedule'!$F$103+('[1]Pricing Schedule'!$F$105*M1790))*9,
IF(AND(I1790=110000,R1790&gt;1345.6,R1790&lt;=1513.8,M1790&gt;10),('[1]Pricing Schedule'!$F$111+('[1]Pricing Schedule'!$F$113*M1790))*9,
9999999999)))))))))))))))))))))))))))))))))))))))</f>
        <v>1785370</v>
      </c>
      <c r="T1790" s="21">
        <f>IF(AND(I1790=38000,R1790&lt;=4.5,M1790&gt;8),'[1]Pricing Schedule'!$J$9,
IF(AND(I1790=38000,R1790&lt;=4.5,M1790&lt;=8),'[1]Pricing Schedule'!$J$36,
IF(AND(I1790=38000,R1790&gt;4.5,R1790&lt;=9,M1790&gt;8),'[1]Pricing Schedule'!$J$18,
IF(AND(I1790=38000,R1790&gt;4.5,R1790&lt;=9,M1790&lt;=8),'[1]Pricing Schedule'!$J$36,
IF(AND(I1790=38000,R1790&gt;9,R1790&lt;=12.8,M1790&gt;8),'[1]Pricing Schedule'!$J$27,
IF(AND(I1790=38000,R1790&gt;9,R1790&lt;=12.8,M1790&lt;=8),'[1]Pricing Schedule'!$J$36,
IF(AND(I1790=38000,R1790&gt;12.8,R1790&lt;=22.8),'[1]Pricing Schedule'!$J$36,
IF(AND(I1790=38000,R1790&gt;22.8,R1790&lt;=30.2),'[1]Pricing Schedule'!$J$45,
IF(AND(I1790=38000,R1790&gt;30.2,R1790&lt;=45.9),'[1]Pricing Schedule'!$J$54,
IF(AND(I1790=38000,R1790&gt;45.9,R1790&lt;=123.4),'[1]Pricing Schedule'!$J$97,
IF(AND(I1790=38000,R1790&gt;123.4,R1790&lt;=168.2,M1790&lt;=10),'[1]Pricing Schedule'!$J$105,
IF(AND(I1790=38000,R1790&gt;123.4,R1790&lt;=168.2,M1790&gt;10),'[1]Pricing Schedule'!$J$113,
IF(AND(I1790=38000,R1790&gt;168.2,R1790&lt;=336.4,M1790&lt;=10),('[1]Pricing Schedule'!$J$105),
IF(AND(I1790=38000,R1790&gt;168.2,R1790&lt;=336.4,M1790&gt;10),('[1]Pricing Schedule'!$J$113),
IF(AND(I1790=38000,R1790&gt;336.4,R1790&lt;=504.6,M1790&lt;=10),('[1]Pricing Schedule'!$J$105),
IF(AND(I1790=38000,R1790&gt;336.4,R1790&lt;=504.6,M1790&gt;10),('[1]Pricing Schedule'!$J$113),
IF(AND(I1790=38000,R1790&gt;504.6,R1790&lt;=672.8,M1790&lt;=10),('[1]Pricing Schedule'!$J$105),
IF(AND(I1790=38000,R1790&gt;504.6,R1790&lt;=672.8,M1790&gt;10),('[1]Pricing Schedule'!$J$113),
IF(AND(I1790=110000,R1790&lt;=12.8,M1790&gt;2),'[1]Pricing Schedule'!$J$63,
IF(AND(I1790=110000,R1790&lt;=12.8,M1790&lt;=2),'[1]Pricing Schedule'!$J$97,
IF(AND(I1790=110000,R1790&gt;12.8,R1790&lt;=22.8,M1790&gt;3),'[1]Pricing Schedule'!$J$72,
IF(AND(I1790=110000,R1790&gt;12.8,R1790&lt;=22.8,M1790&lt;=3),'[1]Pricing Schedule'!$J$97,
IF(AND(I1790=110000,R1790&gt;22.8,R1790&lt;=30.2),'[1]Pricing Schedule'!$J$81,
IF(AND(I1790=110000,R1790&gt;30.2,R1790&lt;=45.9),'[1]Pricing Schedule'!$J$90,
IF(AND(I1790=110000,R1790&gt;45.9,R1790&lt;=123.4),'[1]Pricing Schedule'!$J$97,
IF(AND(I1790=110000,R1790&gt;123.4,R1790&lt;=168.2,M1790&lt;=10),'[1]Pricing Schedule'!$J$105,
IF(AND(I1790=110000,R1790&gt;123.4,R1790&lt;=168.2,M1790&gt;10),'[1]Pricing Schedule'!$J$113,
IF(AND(I1790=110000,R1790&gt;168.2,R1790&lt;=336.2,M1790&lt;=10),('[1]Pricing Schedule'!$J$105),
IF(AND(I1790=110000,R1790&gt;168.2,R1790&lt;=336.2,M1790&gt;10),('[1]Pricing Schedule'!$J$113),
IF(AND(I1790=110000,R1790&gt;336.4,R1790&lt;=504.6,M1790&lt;=10),('[1]Pricing Schedule'!$J$105),
IF(AND(I1790=110000,R1790&gt;336.4,R1790&lt;=504.6,M1790&gt;10),('[1]Pricing Schedule'!$J$113),
IF(AND(I1790=110000,R1790&gt;504.6,R1790&lt;=672.8,M1790&lt;=10),('[1]Pricing Schedule'!$J$105),
IF(AND(I1790=110000,R1790&gt;504.6,R1790&lt;=672.8,M1790&gt;10),('[1]Pricing Schedule'!$J$113),
IF(AND(I1790=110000,R1790&gt;672.8,R1790&lt;=841,M1790&lt;=10),('[1]Pricing Schedule'!$J$105),
IF(AND(I1790=110000,R1790&gt;672.8,R1790&lt;=841,M1790&gt;10),('[1]Pricing Schedule'!$J$113),
IF(AND(I1790=110000,R1790&gt;1682,R1790&lt;=1850.2,M1790&lt;=10),('[1]Pricing Schedule'!$J$105),
IF(AND(I1790=110000,R1790&gt;1682,R1790&lt;=1850.2,M1790&gt;10),('[1]Pricing Schedule'!$J$113),
IF(AND(I1790=110000,R1790&gt;2018.4,R1790&lt;=2186.6,M1790&lt;=10),('[1]Pricing Schedule'!$J$105),
IF(AND(I1790=110000,R1790&gt;2018.4,R1790&lt;=2186.6,M1790&gt;10),('[1]Pricing Schedule'!$J$113),999999999)))))))))))))))))))))))))))))))))))))))</f>
        <v>7</v>
      </c>
      <c r="U1790" s="40">
        <f t="shared" si="168"/>
        <v>425088.09523809521</v>
      </c>
      <c r="V1790" s="41">
        <f t="shared" si="169"/>
        <v>2.3524535530450272</v>
      </c>
      <c r="Y1790" s="23">
        <v>207</v>
      </c>
      <c r="Z1790" s="23">
        <v>304</v>
      </c>
      <c r="AD1790" s="13"/>
      <c r="AE1790" s="13"/>
      <c r="AF1790" s="13"/>
      <c r="AR1790" s="35"/>
    </row>
    <row r="1791" spans="1:44">
      <c r="A1791" s="23">
        <v>1793</v>
      </c>
      <c r="B1791" s="23">
        <v>1793</v>
      </c>
      <c r="C1791" s="23" t="s">
        <v>2508</v>
      </c>
      <c r="D1791" s="23" t="s">
        <v>183</v>
      </c>
      <c r="E1791" s="23" t="s">
        <v>183</v>
      </c>
      <c r="F1791" s="23" t="s">
        <v>184</v>
      </c>
      <c r="G1791" s="23" t="s">
        <v>185</v>
      </c>
      <c r="H1791" s="23" t="s">
        <v>133</v>
      </c>
      <c r="I1791" s="13">
        <v>110000</v>
      </c>
      <c r="L1791" s="24">
        <v>8.2100000000000009</v>
      </c>
      <c r="M1791" s="37">
        <f t="shared" si="164"/>
        <v>9</v>
      </c>
      <c r="N1791" s="24">
        <v>4.6210000000000004</v>
      </c>
      <c r="O1791" s="13">
        <v>3</v>
      </c>
      <c r="P1791" s="36">
        <f t="shared" si="165"/>
        <v>3.4657500000000003</v>
      </c>
      <c r="Q1791" s="38">
        <f t="shared" si="166"/>
        <v>21</v>
      </c>
      <c r="R1791" s="37">
        <f t="shared" si="167"/>
        <v>21</v>
      </c>
      <c r="S1791" s="39">
        <f>IF(AND(I1791=38000,R1791&lt;=4.5,M1791&gt;8),'[1]Pricing Schedule'!$F$8+('[1]Pricing Schedule'!$F$9*M1791),
IF(AND(I1791=38000,R1791&lt;=4.5,M1791&lt;=8),'[1]Pricing Schedule'!$F$34+('[1]Pricing Schedule'!$F$36*M1791),
IF(AND(I1791=38000,R1791&gt;4.5,R1791&lt;=9,M1791&gt;8),'[1]Pricing Schedule'!$F$17+('[1]Pricing Schedule'!$F$18*M1791),
IF(AND(I1791=38000,R1791&gt;4.5,R1791&lt;=9,M1791&lt;=8),'[1]Pricing Schedule'!$F$34+('[1]Pricing Schedule'!$F$36*M1791),
IF(AND(I1791=38000,R1791&gt;9,R1791&lt;=12.8,M1791&gt;8),'[1]Pricing Schedule'!$F$26+('[1]Pricing Schedule'!$F$27*M1791),
IF(AND(I1791=38000,R1791&gt;9,R1791&lt;=12.8,M1791&lt;=8),'[1]Pricing Schedule'!$F$34+('[1]Pricing Schedule'!$F$36*M1791),
IF(AND(I1791=38000,R1791&gt;12.8,R1791&lt;=22.8),'[1]Pricing Schedule'!$F$34+('[1]Pricing Schedule'!$F$36*M1791),
IF(AND(I1791=38000,R1791&gt;22.8,R1791&lt;=30.2),'[1]Pricing Schedule'!$F$43+('[1]Pricing Schedule'!$F$45*M1791),
IF(AND(I1791=38000,R1791&gt;30.2,R1791&lt;=45.9),'[1]Pricing Schedule'!$F$52+('[1]Pricing Schedule'!$F$54*M1791),
IF(AND(I1791=38000,R1791&gt;45.9,R1791&lt;=123.4),'[1]Pricing Schedule'!$F$96+('[1]Pricing Schedule'!$F$97*M1791),
IF(AND(I1791=38000,R1791&gt;123.4,R1791&lt;=168.2,M1791&lt;=10),'[1]Pricing Schedule'!$F$103+('[1]Pricing Schedule'!$F$105*M1791),
IF(AND(I1791=38000,R1791&gt;123.4,R1791&lt;=168.2,M1791&gt;10),'[1]Pricing Schedule'!$F$111+('[1]Pricing Schedule'!$F$113*M1791),
IF(AND(I1791=38000,R1791&gt;157.4,R1791&lt;=336.4,M1791&lt;=10),('[1]Pricing Schedule'!$F$103+('[1]Pricing Schedule'!$F$105*M1791))*2,
IF(AND(I1791=38000,R1791&gt;157.4,R1791&lt;=336.4,M1791&gt;10),('[1]Pricing Schedule'!$F$111+('[1]Pricing Schedule'!$F$113*M1791))*2,
IF(AND(I1791=38000,R1791&gt;314.8,R1791&lt;=504.6,M1791&lt;=10),('[1]Pricing Schedule'!$F$103+('[1]Pricing Schedule'!$F$105*M1791))*3,
IF(AND(I1791=38000,R1791&gt;314.8,R1791&lt;=504.6,M1791&gt;10),('[1]Pricing Schedule'!$F$111+('[1]Pricing Schedule'!$F$113*M1791))*3,
IF(AND(I1791=38000,R1791&gt;472.2,R1791&lt;=672.8,M1791&lt;=10),('[1]Pricing Schedule'!$F$103+('[1]Pricing Schedule'!$F$105*M1791))*4,
IF(AND(I1791=38000,R1791&gt;472.2,R1791&lt;=672.8,M1791&gt;10),('[1]Pricing Schedule'!$F$111+('[1]Pricing Schedule'!$F$113*M1791))*4,
IF(AND(I1791=110000,R1791&lt;=12.8,M1791&gt;2),'[1]Pricing Schedule'!$F$62+('[1]Pricing Schedule'!$F$63*M1791),
IF(AND(I1791=110000,R1791&lt;=12.8,M1791&lt;=2),'[1]Pricing Schedule'!$F$96+('[1]Pricing Schedule'!$F$97*M1791),
IF(AND(I1791=110000,R1791&gt;12.8,R1791&lt;=22.8,M1791&gt;3),'[1]Pricing Schedule'!$F$71+('[1]Pricing Schedule'!$F$72*M1791),
IF(AND(I1791=110000,R1791&gt;12.8,R1791&lt;=22.8,M1791&lt;=3),'[1]Pricing Schedule'!$F$96+('[1]Pricing Schedule'!$F$97*M1791),
IF(AND(I1791=110000,R1791&gt;22.8,R1791&lt;=30.2),'[1]Pricing Schedule'!$F$80+('[1]Pricing Schedule'!$F$81*M1791),
IF(AND(I1791=110000,R1791&gt;30.2,R1791&lt;=45.9),'[1]Pricing Schedule'!$F$89+('[1]Pricing Schedule'!$F$90*M1791),
IF(AND(I1791=110000,R1791&gt;45.9,R1791&lt;=123.4),'[1]Pricing Schedule'!$F$96+('[1]Pricing Schedule'!$F$97*M1791),
IF(AND(I1791=110000,R1791&gt;123.4,R1791&lt;=168.2,M1791&lt;=10),'[1]Pricing Schedule'!$F$103+('[1]Pricing Schedule'!$F$105*M1791),
IF(AND(I1791=110000,R1791&gt;123.4,R1791&lt;=168.2,M1791&gt;10),'[1]Pricing Schedule'!$F$111+('[1]Pricing Schedule'!$F$113*M1791),
IF(AND(I1791=110000,R1791&gt;168.2,R1791&lt;=336.4,M1791&lt;=10),('[1]Pricing Schedule'!$F$103+('[1]Pricing Schedule'!$F$105*M1791))*2,
IF(AND(I1791=110000,R1791&gt;168.2,R1791&lt;=336.4,M1791&gt;10),('[1]Pricing Schedule'!$F$111+('[1]Pricing Schedule'!$F$113*M1791))*2,
IF(AND(I1791=110000,R1791&gt;336.4,R1791&lt;=504.6,M1791&lt;=10),('[1]Pricing Schedule'!$F$103+('[1]Pricing Schedule'!$F$105*M1791))*3,
IF(AND(I1791=110000,R1791&gt;336.4,R1791&lt;=504.6,M1791&gt;10),('[1]Pricing Schedule'!$F$111+('[1]Pricing Schedule'!$F$113*M1791))*3,
IF(AND(I1791=110000,R1791&gt;504.6,R1791&lt;=672.8,M1791&lt;=10),('[1]Pricing Schedule'!$F$103+('[1]Pricing Schedule'!$F$105*M1791))*4,
IF(AND(I1791=110000,R1791&gt;504.6,R1791&lt;=672.8,M1791&gt;10),('[1]Pricing Schedule'!$F$111+('[1]Pricing Schedule'!$F$113*M1791))*4,
IF(AND(I1791=110000,R1791&gt;672.8,R1791&lt;=841,M1791&lt;=10),('[1]Pricing Schedule'!$F$103+('[1]Pricing Schedule'!$F$105*M1791))*5,
IF(AND(I1791=110000,R1791&gt;672.8,R1791&lt;=841,M1791&gt;10),('[1]Pricing Schedule'!$F$111+('[1]Pricing Schedule'!$F$113*M1791))*5,
IF(AND(I1791=110000,R1791&gt;672.8,R1791&lt;=841,M1791&lt;=10),('[1]Pricing Schedule'!$F$103+('[1]Pricing Schedule'!$F$105*M1791))*5,
IF(AND(I1791=110000,R1791&gt;672.8,R1791&lt;=841,M1791&gt;10),('[1]Pricing Schedule'!$F$111+('[1]Pricing Schedule'!$F$113*M1791))*5,
IF(AND(I1791=110000,R1791&gt;1345.6,R1791&lt;=1513.8,M1791&lt;=10),('[1]Pricing Schedule'!$F$103+('[1]Pricing Schedule'!$F$105*M1791))*9,
IF(AND(I1791=110000,R1791&gt;1345.6,R1791&lt;=1513.8,M1791&gt;10),('[1]Pricing Schedule'!$F$111+('[1]Pricing Schedule'!$F$113*M1791))*9,
9999999999)))))))))))))))))))))))))))))))))))))))</f>
        <v>2227140</v>
      </c>
      <c r="T1791" s="21">
        <f>IF(AND(I1791=38000,R1791&lt;=4.5,M1791&gt;8),'[1]Pricing Schedule'!$J$9,
IF(AND(I1791=38000,R1791&lt;=4.5,M1791&lt;=8),'[1]Pricing Schedule'!$J$36,
IF(AND(I1791=38000,R1791&gt;4.5,R1791&lt;=9,M1791&gt;8),'[1]Pricing Schedule'!$J$18,
IF(AND(I1791=38000,R1791&gt;4.5,R1791&lt;=9,M1791&lt;=8),'[1]Pricing Schedule'!$J$36,
IF(AND(I1791=38000,R1791&gt;9,R1791&lt;=12.8,M1791&gt;8),'[1]Pricing Schedule'!$J$27,
IF(AND(I1791=38000,R1791&gt;9,R1791&lt;=12.8,M1791&lt;=8),'[1]Pricing Schedule'!$J$36,
IF(AND(I1791=38000,R1791&gt;12.8,R1791&lt;=22.8),'[1]Pricing Schedule'!$J$36,
IF(AND(I1791=38000,R1791&gt;22.8,R1791&lt;=30.2),'[1]Pricing Schedule'!$J$45,
IF(AND(I1791=38000,R1791&gt;30.2,R1791&lt;=45.9),'[1]Pricing Schedule'!$J$54,
IF(AND(I1791=38000,R1791&gt;45.9,R1791&lt;=123.4),'[1]Pricing Schedule'!$J$97,
IF(AND(I1791=38000,R1791&gt;123.4,R1791&lt;=168.2,M1791&lt;=10),'[1]Pricing Schedule'!$J$105,
IF(AND(I1791=38000,R1791&gt;123.4,R1791&lt;=168.2,M1791&gt;10),'[1]Pricing Schedule'!$J$113,
IF(AND(I1791=38000,R1791&gt;168.2,R1791&lt;=336.4,M1791&lt;=10),('[1]Pricing Schedule'!$J$105),
IF(AND(I1791=38000,R1791&gt;168.2,R1791&lt;=336.4,M1791&gt;10),('[1]Pricing Schedule'!$J$113),
IF(AND(I1791=38000,R1791&gt;336.4,R1791&lt;=504.6,M1791&lt;=10),('[1]Pricing Schedule'!$J$105),
IF(AND(I1791=38000,R1791&gt;336.4,R1791&lt;=504.6,M1791&gt;10),('[1]Pricing Schedule'!$J$113),
IF(AND(I1791=38000,R1791&gt;504.6,R1791&lt;=672.8,M1791&lt;=10),('[1]Pricing Schedule'!$J$105),
IF(AND(I1791=38000,R1791&gt;504.6,R1791&lt;=672.8,M1791&gt;10),('[1]Pricing Schedule'!$J$113),
IF(AND(I1791=110000,R1791&lt;=12.8,M1791&gt;2),'[1]Pricing Schedule'!$J$63,
IF(AND(I1791=110000,R1791&lt;=12.8,M1791&lt;=2),'[1]Pricing Schedule'!$J$97,
IF(AND(I1791=110000,R1791&gt;12.8,R1791&lt;=22.8,M1791&gt;3),'[1]Pricing Schedule'!$J$72,
IF(AND(I1791=110000,R1791&gt;12.8,R1791&lt;=22.8,M1791&lt;=3),'[1]Pricing Schedule'!$J$97,
IF(AND(I1791=110000,R1791&gt;22.8,R1791&lt;=30.2),'[1]Pricing Schedule'!$J$81,
IF(AND(I1791=110000,R1791&gt;30.2,R1791&lt;=45.9),'[1]Pricing Schedule'!$J$90,
IF(AND(I1791=110000,R1791&gt;45.9,R1791&lt;=123.4),'[1]Pricing Schedule'!$J$97,
IF(AND(I1791=110000,R1791&gt;123.4,R1791&lt;=168.2,M1791&lt;=10),'[1]Pricing Schedule'!$J$105,
IF(AND(I1791=110000,R1791&gt;123.4,R1791&lt;=168.2,M1791&gt;10),'[1]Pricing Schedule'!$J$113,
IF(AND(I1791=110000,R1791&gt;168.2,R1791&lt;=336.2,M1791&lt;=10),('[1]Pricing Schedule'!$J$105),
IF(AND(I1791=110000,R1791&gt;168.2,R1791&lt;=336.2,M1791&gt;10),('[1]Pricing Schedule'!$J$113),
IF(AND(I1791=110000,R1791&gt;336.4,R1791&lt;=504.6,M1791&lt;=10),('[1]Pricing Schedule'!$J$105),
IF(AND(I1791=110000,R1791&gt;336.4,R1791&lt;=504.6,M1791&gt;10),('[1]Pricing Schedule'!$J$113),
IF(AND(I1791=110000,R1791&gt;504.6,R1791&lt;=672.8,M1791&lt;=10),('[1]Pricing Schedule'!$J$105),
IF(AND(I1791=110000,R1791&gt;504.6,R1791&lt;=672.8,M1791&gt;10),('[1]Pricing Schedule'!$J$113),
IF(AND(I1791=110000,R1791&gt;672.8,R1791&lt;=841,M1791&lt;=10),('[1]Pricing Schedule'!$J$105),
IF(AND(I1791=110000,R1791&gt;672.8,R1791&lt;=841,M1791&gt;10),('[1]Pricing Schedule'!$J$113),
IF(AND(I1791=110000,R1791&gt;1682,R1791&lt;=1850.2,M1791&lt;=10),('[1]Pricing Schedule'!$J$105),
IF(AND(I1791=110000,R1791&gt;1682,R1791&lt;=1850.2,M1791&gt;10),('[1]Pricing Schedule'!$J$113),
IF(AND(I1791=110000,R1791&gt;2018.4,R1791&lt;=2186.6,M1791&lt;=10),('[1]Pricing Schedule'!$J$105),
IF(AND(I1791=110000,R1791&gt;2018.4,R1791&lt;=2186.6,M1791&gt;10),('[1]Pricing Schedule'!$J$113),999999999)))))))))))))))))))))))))))))))))))))))</f>
        <v>8</v>
      </c>
      <c r="U1791" s="40">
        <f t="shared" si="168"/>
        <v>106054.28571428571</v>
      </c>
      <c r="V1791" s="41">
        <f t="shared" si="169"/>
        <v>9.4291333279452569</v>
      </c>
      <c r="Y1791" s="23">
        <v>304</v>
      </c>
      <c r="Z1791" s="23">
        <v>110</v>
      </c>
      <c r="AD1791" s="13"/>
      <c r="AE1791" s="13"/>
      <c r="AF1791" s="13"/>
      <c r="AR1791" s="35"/>
    </row>
    <row r="1792" spans="1:44">
      <c r="A1792" s="23">
        <v>1794</v>
      </c>
      <c r="B1792" s="23">
        <v>1794</v>
      </c>
      <c r="C1792" s="23" t="s">
        <v>2509</v>
      </c>
      <c r="D1792" s="23" t="s">
        <v>285</v>
      </c>
      <c r="E1792" s="23" t="s">
        <v>285</v>
      </c>
      <c r="F1792" s="23" t="s">
        <v>448</v>
      </c>
      <c r="G1792" s="23" t="s">
        <v>449</v>
      </c>
      <c r="H1792" s="23" t="s">
        <v>113</v>
      </c>
      <c r="I1792" s="13">
        <v>38000</v>
      </c>
      <c r="J1792" s="13">
        <v>38000</v>
      </c>
      <c r="K1792" s="13">
        <v>20000</v>
      </c>
      <c r="L1792" s="24">
        <v>4.5090000000000003</v>
      </c>
      <c r="M1792" s="37">
        <f t="shared" si="164"/>
        <v>5</v>
      </c>
      <c r="N1792" s="24">
        <v>1.173</v>
      </c>
      <c r="O1792" s="13">
        <v>3</v>
      </c>
      <c r="P1792" s="36">
        <f t="shared" si="165"/>
        <v>1.173</v>
      </c>
      <c r="Q1792" s="38">
        <f t="shared" si="166"/>
        <v>4.2</v>
      </c>
      <c r="R1792" s="37">
        <f t="shared" si="167"/>
        <v>4.2</v>
      </c>
      <c r="S1792" s="39">
        <f>IF(AND(I1792=38000,R1792&lt;=4.5,M1792&gt;8),'[1]Pricing Schedule'!$F$8+('[1]Pricing Schedule'!$F$9*M1792),
IF(AND(I1792=38000,R1792&lt;=4.5,M1792&lt;=8),'[1]Pricing Schedule'!$F$34+('[1]Pricing Schedule'!$F$36*M1792),
IF(AND(I1792=38000,R1792&gt;4.5,R1792&lt;=9,M1792&gt;8),'[1]Pricing Schedule'!$F$17+('[1]Pricing Schedule'!$F$18*M1792),
IF(AND(I1792=38000,R1792&gt;4.5,R1792&lt;=9,M1792&lt;=8),'[1]Pricing Schedule'!$F$34+('[1]Pricing Schedule'!$F$36*M1792),
IF(AND(I1792=38000,R1792&gt;9,R1792&lt;=12.8,M1792&gt;8),'[1]Pricing Schedule'!$F$26+('[1]Pricing Schedule'!$F$27*M1792),
IF(AND(I1792=38000,R1792&gt;9,R1792&lt;=12.8,M1792&lt;=8),'[1]Pricing Schedule'!$F$34+('[1]Pricing Schedule'!$F$36*M1792),
IF(AND(I1792=38000,R1792&gt;12.8,R1792&lt;=22.8),'[1]Pricing Schedule'!$F$34+('[1]Pricing Schedule'!$F$36*M1792),
IF(AND(I1792=38000,R1792&gt;22.8,R1792&lt;=30.2),'[1]Pricing Schedule'!$F$43+('[1]Pricing Schedule'!$F$45*M1792),
IF(AND(I1792=38000,R1792&gt;30.2,R1792&lt;=45.9),'[1]Pricing Schedule'!$F$52+('[1]Pricing Schedule'!$F$54*M1792),
IF(AND(I1792=38000,R1792&gt;45.9,R1792&lt;=123.4),'[1]Pricing Schedule'!$F$96+('[1]Pricing Schedule'!$F$97*M1792),
IF(AND(I1792=38000,R1792&gt;123.4,R1792&lt;=168.2,M1792&lt;=10),'[1]Pricing Schedule'!$F$103+('[1]Pricing Schedule'!$F$105*M1792),
IF(AND(I1792=38000,R1792&gt;123.4,R1792&lt;=168.2,M1792&gt;10),'[1]Pricing Schedule'!$F$111+('[1]Pricing Schedule'!$F$113*M1792),
IF(AND(I1792=38000,R1792&gt;157.4,R1792&lt;=336.4,M1792&lt;=10),('[1]Pricing Schedule'!$F$103+('[1]Pricing Schedule'!$F$105*M1792))*2,
IF(AND(I1792=38000,R1792&gt;157.4,R1792&lt;=336.4,M1792&gt;10),('[1]Pricing Schedule'!$F$111+('[1]Pricing Schedule'!$F$113*M1792))*2,
IF(AND(I1792=38000,R1792&gt;314.8,R1792&lt;=504.6,M1792&lt;=10),('[1]Pricing Schedule'!$F$103+('[1]Pricing Schedule'!$F$105*M1792))*3,
IF(AND(I1792=38000,R1792&gt;314.8,R1792&lt;=504.6,M1792&gt;10),('[1]Pricing Schedule'!$F$111+('[1]Pricing Schedule'!$F$113*M1792))*3,
IF(AND(I1792=38000,R1792&gt;472.2,R1792&lt;=672.8,M1792&lt;=10),('[1]Pricing Schedule'!$F$103+('[1]Pricing Schedule'!$F$105*M1792))*4,
IF(AND(I1792=38000,R1792&gt;472.2,R1792&lt;=672.8,M1792&gt;10),('[1]Pricing Schedule'!$F$111+('[1]Pricing Schedule'!$F$113*M1792))*4,
IF(AND(I1792=110000,R1792&lt;=12.8,M1792&gt;2),'[1]Pricing Schedule'!$F$62+('[1]Pricing Schedule'!$F$63*M1792),
IF(AND(I1792=110000,R1792&lt;=12.8,M1792&lt;=2),'[1]Pricing Schedule'!$F$96+('[1]Pricing Schedule'!$F$97*M1792),
IF(AND(I1792=110000,R1792&gt;12.8,R1792&lt;=22.8,M1792&gt;3),'[1]Pricing Schedule'!$F$71+('[1]Pricing Schedule'!$F$72*M1792),
IF(AND(I1792=110000,R1792&gt;12.8,R1792&lt;=22.8,M1792&lt;=3),'[1]Pricing Schedule'!$F$96+('[1]Pricing Schedule'!$F$97*M1792),
IF(AND(I1792=110000,R1792&gt;22.8,R1792&lt;=30.2),'[1]Pricing Schedule'!$F$80+('[1]Pricing Schedule'!$F$81*M1792),
IF(AND(I1792=110000,R1792&gt;30.2,R1792&lt;=45.9),'[1]Pricing Schedule'!$F$89+('[1]Pricing Schedule'!$F$90*M1792),
IF(AND(I1792=110000,R1792&gt;45.9,R1792&lt;=123.4),'[1]Pricing Schedule'!$F$96+('[1]Pricing Schedule'!$F$97*M1792),
IF(AND(I1792=110000,R1792&gt;123.4,R1792&lt;=168.2,M1792&lt;=10),'[1]Pricing Schedule'!$F$103+('[1]Pricing Schedule'!$F$105*M1792),
IF(AND(I1792=110000,R1792&gt;123.4,R1792&lt;=168.2,M1792&gt;10),'[1]Pricing Schedule'!$F$111+('[1]Pricing Schedule'!$F$113*M1792),
IF(AND(I1792=110000,R1792&gt;168.2,R1792&lt;=336.4,M1792&lt;=10),('[1]Pricing Schedule'!$F$103+('[1]Pricing Schedule'!$F$105*M1792))*2,
IF(AND(I1792=110000,R1792&gt;168.2,R1792&lt;=336.4,M1792&gt;10),('[1]Pricing Schedule'!$F$111+('[1]Pricing Schedule'!$F$113*M1792))*2,
IF(AND(I1792=110000,R1792&gt;336.4,R1792&lt;=504.6,M1792&lt;=10),('[1]Pricing Schedule'!$F$103+('[1]Pricing Schedule'!$F$105*M1792))*3,
IF(AND(I1792=110000,R1792&gt;336.4,R1792&lt;=504.6,M1792&gt;10),('[1]Pricing Schedule'!$F$111+('[1]Pricing Schedule'!$F$113*M1792))*3,
IF(AND(I1792=110000,R1792&gt;504.6,R1792&lt;=672.8,M1792&lt;=10),('[1]Pricing Schedule'!$F$103+('[1]Pricing Schedule'!$F$105*M1792))*4,
IF(AND(I1792=110000,R1792&gt;504.6,R1792&lt;=672.8,M1792&gt;10),('[1]Pricing Schedule'!$F$111+('[1]Pricing Schedule'!$F$113*M1792))*4,
IF(AND(I1792=110000,R1792&gt;672.8,R1792&lt;=841,M1792&lt;=10),('[1]Pricing Schedule'!$F$103+('[1]Pricing Schedule'!$F$105*M1792))*5,
IF(AND(I1792=110000,R1792&gt;672.8,R1792&lt;=841,M1792&gt;10),('[1]Pricing Schedule'!$F$111+('[1]Pricing Schedule'!$F$113*M1792))*5,
IF(AND(I1792=110000,R1792&gt;672.8,R1792&lt;=841,M1792&lt;=10),('[1]Pricing Schedule'!$F$103+('[1]Pricing Schedule'!$F$105*M1792))*5,
IF(AND(I1792=110000,R1792&gt;672.8,R1792&lt;=841,M1792&gt;10),('[1]Pricing Schedule'!$F$111+('[1]Pricing Schedule'!$F$113*M1792))*5,
IF(AND(I1792=110000,R1792&gt;1345.6,R1792&lt;=1513.8,M1792&lt;=10),('[1]Pricing Schedule'!$F$103+('[1]Pricing Schedule'!$F$105*M1792))*9,
IF(AND(I1792=110000,R1792&gt;1345.6,R1792&lt;=1513.8,M1792&gt;10),('[1]Pricing Schedule'!$F$111+('[1]Pricing Schedule'!$F$113*M1792))*9,
9999999999)))))))))))))))))))))))))))))))))))))))</f>
        <v>699140</v>
      </c>
      <c r="T1792" s="21">
        <f>IF(AND(I1792=38000,R1792&lt;=4.5,M1792&gt;8),'[1]Pricing Schedule'!$J$9,
IF(AND(I1792=38000,R1792&lt;=4.5,M1792&lt;=8),'[1]Pricing Schedule'!$J$36,
IF(AND(I1792=38000,R1792&gt;4.5,R1792&lt;=9,M1792&gt;8),'[1]Pricing Schedule'!$J$18,
IF(AND(I1792=38000,R1792&gt;4.5,R1792&lt;=9,M1792&lt;=8),'[1]Pricing Schedule'!$J$36,
IF(AND(I1792=38000,R1792&gt;9,R1792&lt;=12.8,M1792&gt;8),'[1]Pricing Schedule'!$J$27,
IF(AND(I1792=38000,R1792&gt;9,R1792&lt;=12.8,M1792&lt;=8),'[1]Pricing Schedule'!$J$36,
IF(AND(I1792=38000,R1792&gt;12.8,R1792&lt;=22.8),'[1]Pricing Schedule'!$J$36,
IF(AND(I1792=38000,R1792&gt;22.8,R1792&lt;=30.2),'[1]Pricing Schedule'!$J$45,
IF(AND(I1792=38000,R1792&gt;30.2,R1792&lt;=45.9),'[1]Pricing Schedule'!$J$54,
IF(AND(I1792=38000,R1792&gt;45.9,R1792&lt;=123.4),'[1]Pricing Schedule'!$J$97,
IF(AND(I1792=38000,R1792&gt;123.4,R1792&lt;=168.2,M1792&lt;=10),'[1]Pricing Schedule'!$J$105,
IF(AND(I1792=38000,R1792&gt;123.4,R1792&lt;=168.2,M1792&gt;10),'[1]Pricing Schedule'!$J$113,
IF(AND(I1792=38000,R1792&gt;168.2,R1792&lt;=336.4,M1792&lt;=10),('[1]Pricing Schedule'!$J$105),
IF(AND(I1792=38000,R1792&gt;168.2,R1792&lt;=336.4,M1792&gt;10),('[1]Pricing Schedule'!$J$113),
IF(AND(I1792=38000,R1792&gt;336.4,R1792&lt;=504.6,M1792&lt;=10),('[1]Pricing Schedule'!$J$105),
IF(AND(I1792=38000,R1792&gt;336.4,R1792&lt;=504.6,M1792&gt;10),('[1]Pricing Schedule'!$J$113),
IF(AND(I1792=38000,R1792&gt;504.6,R1792&lt;=672.8,M1792&lt;=10),('[1]Pricing Schedule'!$J$105),
IF(AND(I1792=38000,R1792&gt;504.6,R1792&lt;=672.8,M1792&gt;10),('[1]Pricing Schedule'!$J$113),
IF(AND(I1792=110000,R1792&lt;=12.8,M1792&gt;2),'[1]Pricing Schedule'!$J$63,
IF(AND(I1792=110000,R1792&lt;=12.8,M1792&lt;=2),'[1]Pricing Schedule'!$J$97,
IF(AND(I1792=110000,R1792&gt;12.8,R1792&lt;=22.8,M1792&gt;3),'[1]Pricing Schedule'!$J$72,
IF(AND(I1792=110000,R1792&gt;12.8,R1792&lt;=22.8,M1792&lt;=3),'[1]Pricing Schedule'!$J$97,
IF(AND(I1792=110000,R1792&gt;22.8,R1792&lt;=30.2),'[1]Pricing Schedule'!$J$81,
IF(AND(I1792=110000,R1792&gt;30.2,R1792&lt;=45.9),'[1]Pricing Schedule'!$J$90,
IF(AND(I1792=110000,R1792&gt;45.9,R1792&lt;=123.4),'[1]Pricing Schedule'!$J$97,
IF(AND(I1792=110000,R1792&gt;123.4,R1792&lt;=168.2,M1792&lt;=10),'[1]Pricing Schedule'!$J$105,
IF(AND(I1792=110000,R1792&gt;123.4,R1792&lt;=168.2,M1792&gt;10),'[1]Pricing Schedule'!$J$113,
IF(AND(I1792=110000,R1792&gt;168.2,R1792&lt;=336.2,M1792&lt;=10),('[1]Pricing Schedule'!$J$105),
IF(AND(I1792=110000,R1792&gt;168.2,R1792&lt;=336.2,M1792&gt;10),('[1]Pricing Schedule'!$J$113),
IF(AND(I1792=110000,R1792&gt;336.4,R1792&lt;=504.6,M1792&lt;=10),('[1]Pricing Schedule'!$J$105),
IF(AND(I1792=110000,R1792&gt;336.4,R1792&lt;=504.6,M1792&gt;10),('[1]Pricing Schedule'!$J$113),
IF(AND(I1792=110000,R1792&gt;504.6,R1792&lt;=672.8,M1792&lt;=10),('[1]Pricing Schedule'!$J$105),
IF(AND(I1792=110000,R1792&gt;504.6,R1792&lt;=672.8,M1792&gt;10),('[1]Pricing Schedule'!$J$113),
IF(AND(I1792=110000,R1792&gt;672.8,R1792&lt;=841,M1792&lt;=10),('[1]Pricing Schedule'!$J$105),
IF(AND(I1792=110000,R1792&gt;672.8,R1792&lt;=841,M1792&gt;10),('[1]Pricing Schedule'!$J$113),
IF(AND(I1792=110000,R1792&gt;1682,R1792&lt;=1850.2,M1792&lt;=10),('[1]Pricing Schedule'!$J$105),
IF(AND(I1792=110000,R1792&gt;1682,R1792&lt;=1850.2,M1792&gt;10),('[1]Pricing Schedule'!$J$113),
IF(AND(I1792=110000,R1792&gt;2018.4,R1792&lt;=2186.6,M1792&lt;=10),('[1]Pricing Schedule'!$J$105),
IF(AND(I1792=110000,R1792&gt;2018.4,R1792&lt;=2186.6,M1792&gt;10),('[1]Pricing Schedule'!$J$113),999999999)))))))))))))))))))))))))))))))))))))))</f>
        <v>4</v>
      </c>
      <c r="U1792" s="40">
        <f t="shared" si="168"/>
        <v>166461.90476190476</v>
      </c>
      <c r="V1792" s="41">
        <f t="shared" si="169"/>
        <v>6.0073804960379897</v>
      </c>
      <c r="Y1792" s="23">
        <v>684</v>
      </c>
      <c r="Z1792" s="23">
        <v>178</v>
      </c>
      <c r="AD1792" s="13"/>
      <c r="AE1792" s="13"/>
      <c r="AF1792" s="13"/>
      <c r="AR1792" s="35"/>
    </row>
    <row r="1793" spans="1:44">
      <c r="A1793" s="23">
        <v>1795</v>
      </c>
      <c r="B1793" s="23">
        <v>1795</v>
      </c>
      <c r="C1793" s="23" t="s">
        <v>2510</v>
      </c>
      <c r="D1793" s="23" t="s">
        <v>121</v>
      </c>
      <c r="E1793" s="23" t="s">
        <v>121</v>
      </c>
      <c r="F1793" s="23" t="s">
        <v>366</v>
      </c>
      <c r="G1793" s="23" t="s">
        <v>367</v>
      </c>
      <c r="H1793" s="23" t="s">
        <v>133</v>
      </c>
      <c r="I1793" s="13">
        <v>110000</v>
      </c>
      <c r="L1793" s="24">
        <v>9.5299999999999994</v>
      </c>
      <c r="M1793" s="37">
        <f t="shared" si="164"/>
        <v>10</v>
      </c>
      <c r="N1793" s="24">
        <v>2.0059999999999998</v>
      </c>
      <c r="O1793" s="13">
        <v>3</v>
      </c>
      <c r="P1793" s="36">
        <f t="shared" si="165"/>
        <v>1.5044999999999997</v>
      </c>
      <c r="Q1793" s="38">
        <f t="shared" si="166"/>
        <v>8.4</v>
      </c>
      <c r="R1793" s="37">
        <f t="shared" si="167"/>
        <v>8.4</v>
      </c>
      <c r="S1793" s="39">
        <f>IF(AND(I1793=38000,R1793&lt;=4.5,M1793&gt;8),'[1]Pricing Schedule'!$F$8+('[1]Pricing Schedule'!$F$9*M1793),
IF(AND(I1793=38000,R1793&lt;=4.5,M1793&lt;=8),'[1]Pricing Schedule'!$F$34+('[1]Pricing Schedule'!$F$36*M1793),
IF(AND(I1793=38000,R1793&gt;4.5,R1793&lt;=9,M1793&gt;8),'[1]Pricing Schedule'!$F$17+('[1]Pricing Schedule'!$F$18*M1793),
IF(AND(I1793=38000,R1793&gt;4.5,R1793&lt;=9,M1793&lt;=8),'[1]Pricing Schedule'!$F$34+('[1]Pricing Schedule'!$F$36*M1793),
IF(AND(I1793=38000,R1793&gt;9,R1793&lt;=12.8,M1793&gt;8),'[1]Pricing Schedule'!$F$26+('[1]Pricing Schedule'!$F$27*M1793),
IF(AND(I1793=38000,R1793&gt;9,R1793&lt;=12.8,M1793&lt;=8),'[1]Pricing Schedule'!$F$34+('[1]Pricing Schedule'!$F$36*M1793),
IF(AND(I1793=38000,R1793&gt;12.8,R1793&lt;=22.8),'[1]Pricing Schedule'!$F$34+('[1]Pricing Schedule'!$F$36*M1793),
IF(AND(I1793=38000,R1793&gt;22.8,R1793&lt;=30.2),'[1]Pricing Schedule'!$F$43+('[1]Pricing Schedule'!$F$45*M1793),
IF(AND(I1793=38000,R1793&gt;30.2,R1793&lt;=45.9),'[1]Pricing Schedule'!$F$52+('[1]Pricing Schedule'!$F$54*M1793),
IF(AND(I1793=38000,R1793&gt;45.9,R1793&lt;=123.4),'[1]Pricing Schedule'!$F$96+('[1]Pricing Schedule'!$F$97*M1793),
IF(AND(I1793=38000,R1793&gt;123.4,R1793&lt;=168.2,M1793&lt;=10),'[1]Pricing Schedule'!$F$103+('[1]Pricing Schedule'!$F$105*M1793),
IF(AND(I1793=38000,R1793&gt;123.4,R1793&lt;=168.2,M1793&gt;10),'[1]Pricing Schedule'!$F$111+('[1]Pricing Schedule'!$F$113*M1793),
IF(AND(I1793=38000,R1793&gt;157.4,R1793&lt;=336.4,M1793&lt;=10),('[1]Pricing Schedule'!$F$103+('[1]Pricing Schedule'!$F$105*M1793))*2,
IF(AND(I1793=38000,R1793&gt;157.4,R1793&lt;=336.4,M1793&gt;10),('[1]Pricing Schedule'!$F$111+('[1]Pricing Schedule'!$F$113*M1793))*2,
IF(AND(I1793=38000,R1793&gt;314.8,R1793&lt;=504.6,M1793&lt;=10),('[1]Pricing Schedule'!$F$103+('[1]Pricing Schedule'!$F$105*M1793))*3,
IF(AND(I1793=38000,R1793&gt;314.8,R1793&lt;=504.6,M1793&gt;10),('[1]Pricing Schedule'!$F$111+('[1]Pricing Schedule'!$F$113*M1793))*3,
IF(AND(I1793=38000,R1793&gt;472.2,R1793&lt;=672.8,M1793&lt;=10),('[1]Pricing Schedule'!$F$103+('[1]Pricing Schedule'!$F$105*M1793))*4,
IF(AND(I1793=38000,R1793&gt;472.2,R1793&lt;=672.8,M1793&gt;10),('[1]Pricing Schedule'!$F$111+('[1]Pricing Schedule'!$F$113*M1793))*4,
IF(AND(I1793=110000,R1793&lt;=12.8,M1793&gt;2),'[1]Pricing Schedule'!$F$62+('[1]Pricing Schedule'!$F$63*M1793),
IF(AND(I1793=110000,R1793&lt;=12.8,M1793&lt;=2),'[1]Pricing Schedule'!$F$96+('[1]Pricing Schedule'!$F$97*M1793),
IF(AND(I1793=110000,R1793&gt;12.8,R1793&lt;=22.8,M1793&gt;3),'[1]Pricing Schedule'!$F$71+('[1]Pricing Schedule'!$F$72*M1793),
IF(AND(I1793=110000,R1793&gt;12.8,R1793&lt;=22.8,M1793&lt;=3),'[1]Pricing Schedule'!$F$96+('[1]Pricing Schedule'!$F$97*M1793),
IF(AND(I1793=110000,R1793&gt;22.8,R1793&lt;=30.2),'[1]Pricing Schedule'!$F$80+('[1]Pricing Schedule'!$F$81*M1793),
IF(AND(I1793=110000,R1793&gt;30.2,R1793&lt;=45.9),'[1]Pricing Schedule'!$F$89+('[1]Pricing Schedule'!$F$90*M1793),
IF(AND(I1793=110000,R1793&gt;45.9,R1793&lt;=123.4),'[1]Pricing Schedule'!$F$96+('[1]Pricing Schedule'!$F$97*M1793),
IF(AND(I1793=110000,R1793&gt;123.4,R1793&lt;=168.2,M1793&lt;=10),'[1]Pricing Schedule'!$F$103+('[1]Pricing Schedule'!$F$105*M1793),
IF(AND(I1793=110000,R1793&gt;123.4,R1793&lt;=168.2,M1793&gt;10),'[1]Pricing Schedule'!$F$111+('[1]Pricing Schedule'!$F$113*M1793),
IF(AND(I1793=110000,R1793&gt;168.2,R1793&lt;=336.4,M1793&lt;=10),('[1]Pricing Schedule'!$F$103+('[1]Pricing Schedule'!$F$105*M1793))*2,
IF(AND(I1793=110000,R1793&gt;168.2,R1793&lt;=336.4,M1793&gt;10),('[1]Pricing Schedule'!$F$111+('[1]Pricing Schedule'!$F$113*M1793))*2,
IF(AND(I1793=110000,R1793&gt;336.4,R1793&lt;=504.6,M1793&lt;=10),('[1]Pricing Schedule'!$F$103+('[1]Pricing Schedule'!$F$105*M1793))*3,
IF(AND(I1793=110000,R1793&gt;336.4,R1793&lt;=504.6,M1793&gt;10),('[1]Pricing Schedule'!$F$111+('[1]Pricing Schedule'!$F$113*M1793))*3,
IF(AND(I1793=110000,R1793&gt;504.6,R1793&lt;=672.8,M1793&lt;=10),('[1]Pricing Schedule'!$F$103+('[1]Pricing Schedule'!$F$105*M1793))*4,
IF(AND(I1793=110000,R1793&gt;504.6,R1793&lt;=672.8,M1793&gt;10),('[1]Pricing Schedule'!$F$111+('[1]Pricing Schedule'!$F$113*M1793))*4,
IF(AND(I1793=110000,R1793&gt;672.8,R1793&lt;=841,M1793&lt;=10),('[1]Pricing Schedule'!$F$103+('[1]Pricing Schedule'!$F$105*M1793))*5,
IF(AND(I1793=110000,R1793&gt;672.8,R1793&lt;=841,M1793&gt;10),('[1]Pricing Schedule'!$F$111+('[1]Pricing Schedule'!$F$113*M1793))*5,
IF(AND(I1793=110000,R1793&gt;672.8,R1793&lt;=841,M1793&lt;=10),('[1]Pricing Schedule'!$F$103+('[1]Pricing Schedule'!$F$105*M1793))*5,
IF(AND(I1793=110000,R1793&gt;672.8,R1793&lt;=841,M1793&gt;10),('[1]Pricing Schedule'!$F$111+('[1]Pricing Schedule'!$F$113*M1793))*5,
IF(AND(I1793=110000,R1793&gt;1345.6,R1793&lt;=1513.8,M1793&lt;=10),('[1]Pricing Schedule'!$F$103+('[1]Pricing Schedule'!$F$105*M1793))*9,
IF(AND(I1793=110000,R1793&gt;1345.6,R1793&lt;=1513.8,M1793&gt;10),('[1]Pricing Schedule'!$F$111+('[1]Pricing Schedule'!$F$113*M1793))*9,
9999999999)))))))))))))))))))))))))))))))))))))))</f>
        <v>1943470</v>
      </c>
      <c r="T1793" s="21">
        <f>IF(AND(I1793=38000,R1793&lt;=4.5,M1793&gt;8),'[1]Pricing Schedule'!$J$9,
IF(AND(I1793=38000,R1793&lt;=4.5,M1793&lt;=8),'[1]Pricing Schedule'!$J$36,
IF(AND(I1793=38000,R1793&gt;4.5,R1793&lt;=9,M1793&gt;8),'[1]Pricing Schedule'!$J$18,
IF(AND(I1793=38000,R1793&gt;4.5,R1793&lt;=9,M1793&lt;=8),'[1]Pricing Schedule'!$J$36,
IF(AND(I1793=38000,R1793&gt;9,R1793&lt;=12.8,M1793&gt;8),'[1]Pricing Schedule'!$J$27,
IF(AND(I1793=38000,R1793&gt;9,R1793&lt;=12.8,M1793&lt;=8),'[1]Pricing Schedule'!$J$36,
IF(AND(I1793=38000,R1793&gt;12.8,R1793&lt;=22.8),'[1]Pricing Schedule'!$J$36,
IF(AND(I1793=38000,R1793&gt;22.8,R1793&lt;=30.2),'[1]Pricing Schedule'!$J$45,
IF(AND(I1793=38000,R1793&gt;30.2,R1793&lt;=45.9),'[1]Pricing Schedule'!$J$54,
IF(AND(I1793=38000,R1793&gt;45.9,R1793&lt;=123.4),'[1]Pricing Schedule'!$J$97,
IF(AND(I1793=38000,R1793&gt;123.4,R1793&lt;=168.2,M1793&lt;=10),'[1]Pricing Schedule'!$J$105,
IF(AND(I1793=38000,R1793&gt;123.4,R1793&lt;=168.2,M1793&gt;10),'[1]Pricing Schedule'!$J$113,
IF(AND(I1793=38000,R1793&gt;168.2,R1793&lt;=336.4,M1793&lt;=10),('[1]Pricing Schedule'!$J$105),
IF(AND(I1793=38000,R1793&gt;168.2,R1793&lt;=336.4,M1793&gt;10),('[1]Pricing Schedule'!$J$113),
IF(AND(I1793=38000,R1793&gt;336.4,R1793&lt;=504.6,M1793&lt;=10),('[1]Pricing Schedule'!$J$105),
IF(AND(I1793=38000,R1793&gt;336.4,R1793&lt;=504.6,M1793&gt;10),('[1]Pricing Schedule'!$J$113),
IF(AND(I1793=38000,R1793&gt;504.6,R1793&lt;=672.8,M1793&lt;=10),('[1]Pricing Schedule'!$J$105),
IF(AND(I1793=38000,R1793&gt;504.6,R1793&lt;=672.8,M1793&gt;10),('[1]Pricing Schedule'!$J$113),
IF(AND(I1793=110000,R1793&lt;=12.8,M1793&gt;2),'[1]Pricing Schedule'!$J$63,
IF(AND(I1793=110000,R1793&lt;=12.8,M1793&lt;=2),'[1]Pricing Schedule'!$J$97,
IF(AND(I1793=110000,R1793&gt;12.8,R1793&lt;=22.8,M1793&gt;3),'[1]Pricing Schedule'!$J$72,
IF(AND(I1793=110000,R1793&gt;12.8,R1793&lt;=22.8,M1793&lt;=3),'[1]Pricing Schedule'!$J$97,
IF(AND(I1793=110000,R1793&gt;22.8,R1793&lt;=30.2),'[1]Pricing Schedule'!$J$81,
IF(AND(I1793=110000,R1793&gt;30.2,R1793&lt;=45.9),'[1]Pricing Schedule'!$J$90,
IF(AND(I1793=110000,R1793&gt;45.9,R1793&lt;=123.4),'[1]Pricing Schedule'!$J$97,
IF(AND(I1793=110000,R1793&gt;123.4,R1793&lt;=168.2,M1793&lt;=10),'[1]Pricing Schedule'!$J$105,
IF(AND(I1793=110000,R1793&gt;123.4,R1793&lt;=168.2,M1793&gt;10),'[1]Pricing Schedule'!$J$113,
IF(AND(I1793=110000,R1793&gt;168.2,R1793&lt;=336.2,M1793&lt;=10),('[1]Pricing Schedule'!$J$105),
IF(AND(I1793=110000,R1793&gt;168.2,R1793&lt;=336.2,M1793&gt;10),('[1]Pricing Schedule'!$J$113),
IF(AND(I1793=110000,R1793&gt;336.4,R1793&lt;=504.6,M1793&lt;=10),('[1]Pricing Schedule'!$J$105),
IF(AND(I1793=110000,R1793&gt;336.4,R1793&lt;=504.6,M1793&gt;10),('[1]Pricing Schedule'!$J$113),
IF(AND(I1793=110000,R1793&gt;504.6,R1793&lt;=672.8,M1793&lt;=10),('[1]Pricing Schedule'!$J$105),
IF(AND(I1793=110000,R1793&gt;504.6,R1793&lt;=672.8,M1793&gt;10),('[1]Pricing Schedule'!$J$113),
IF(AND(I1793=110000,R1793&gt;672.8,R1793&lt;=841,M1793&lt;=10),('[1]Pricing Schedule'!$J$105),
IF(AND(I1793=110000,R1793&gt;672.8,R1793&lt;=841,M1793&gt;10),('[1]Pricing Schedule'!$J$113),
IF(AND(I1793=110000,R1793&gt;1682,R1793&lt;=1850.2,M1793&lt;=10),('[1]Pricing Schedule'!$J$105),
IF(AND(I1793=110000,R1793&gt;1682,R1793&lt;=1850.2,M1793&gt;10),('[1]Pricing Schedule'!$J$113),
IF(AND(I1793=110000,R1793&gt;2018.4,R1793&lt;=2186.6,M1793&lt;=10),('[1]Pricing Schedule'!$J$105),
IF(AND(I1793=110000,R1793&gt;2018.4,R1793&lt;=2186.6,M1793&gt;10),('[1]Pricing Schedule'!$J$113),999999999)))))))))))))))))))))))))))))))))))))))</f>
        <v>7</v>
      </c>
      <c r="U1793" s="40">
        <f t="shared" si="168"/>
        <v>231365.47619047618</v>
      </c>
      <c r="V1793" s="41">
        <f t="shared" si="169"/>
        <v>4.3221660226296263</v>
      </c>
      <c r="Y1793" s="23">
        <v>97</v>
      </c>
      <c r="Z1793" s="23">
        <v>688</v>
      </c>
      <c r="AD1793" s="13"/>
      <c r="AE1793" s="13"/>
      <c r="AF1793" s="13"/>
      <c r="AR1793" s="35"/>
    </row>
    <row r="1794" spans="1:44">
      <c r="A1794" s="23">
        <v>1796</v>
      </c>
      <c r="B1794" s="23">
        <v>1796</v>
      </c>
      <c r="C1794" s="23" t="s">
        <v>2511</v>
      </c>
      <c r="D1794" s="23" t="s">
        <v>121</v>
      </c>
      <c r="E1794" s="23" t="s">
        <v>121</v>
      </c>
      <c r="F1794" s="23" t="s">
        <v>366</v>
      </c>
      <c r="G1794" s="23" t="s">
        <v>367</v>
      </c>
      <c r="H1794" s="23" t="s">
        <v>133</v>
      </c>
      <c r="I1794" s="13">
        <v>110000</v>
      </c>
      <c r="L1794" s="24">
        <v>11.189</v>
      </c>
      <c r="M1794" s="37">
        <f t="shared" ref="M1794:M1857" si="170">ROUNDUP(L1794,0)</f>
        <v>12</v>
      </c>
      <c r="N1794" s="24">
        <v>1.0529999999999999</v>
      </c>
      <c r="O1794" s="13">
        <v>3</v>
      </c>
      <c r="P1794" s="36">
        <f t="shared" ref="P1794:P1857" si="171">IF(AND(O1794=1,N1794&gt;$AJ$2),N1794*$AQ$2,
IF(AND(O1794=1,N1794&lt;=$AJ$2),N1794,
IF(AND(O1794=2,N1794&gt;$AJ$3),N1794*$AQ$3,
IF(AND(O1794=2,N1794&lt;=$AJ$3),N1794,
IF(AND(O1794=3,N1794&gt;$AJ$4),N1794*$AQ$4,
IF(AND(O1794=3,N1794&lt;=$AJ$4),N1794,99999))))))</f>
        <v>1.0529999999999999</v>
      </c>
      <c r="Q1794" s="38">
        <f t="shared" ref="Q1794:Q1857" si="172">IF(AND(O1794=1,P1794&lt;$AJ$2),$AP$2,
IF(AND(O1794=1,P1794&gt;=$AJ$2,P1794&lt;$AL$2),$AP$2*2,
IF(AND(O1794=1,P1794&gt;=$AL$2),((FLOOR(P1794,$AK$2))/$AK$2)*$AP$2,
IF(AND(O1794=2,P1794&lt;$AJ$3),$AP$3,
IF(AND(O1794=2,P1794&gt;=$AJ$3,P1794&lt;$AL$3),$AP$3*2,
IF(AND(O1794=2,P1794&gt;=$AL$3),((FLOOR(P1794,$AK$3))/$AK$3)*$AP$3,
IF(AND(O1794=3,P1794&lt;$AJ$4),$AP$4,
IF(AND(O1794=3,P1794&gt;=$AJ$4,P1794&lt;$AL$4),$AP$4*2,
IF(AND(O1794=3,P1794&gt;=$AL$4),((FLOOR(P1794,$AK$4))/$AK$4)*$AP$4,9999999)))))))))</f>
        <v>4.2</v>
      </c>
      <c r="R1794" s="37">
        <f t="shared" ref="R1794:R1857" si="173">Q1794</f>
        <v>4.2</v>
      </c>
      <c r="S1794" s="39">
        <f>IF(AND(I1794=38000,R1794&lt;=4.5,M1794&gt;8),'[1]Pricing Schedule'!$F$8+('[1]Pricing Schedule'!$F$9*M1794),
IF(AND(I1794=38000,R1794&lt;=4.5,M1794&lt;=8),'[1]Pricing Schedule'!$F$34+('[1]Pricing Schedule'!$F$36*M1794),
IF(AND(I1794=38000,R1794&gt;4.5,R1794&lt;=9,M1794&gt;8),'[1]Pricing Schedule'!$F$17+('[1]Pricing Schedule'!$F$18*M1794),
IF(AND(I1794=38000,R1794&gt;4.5,R1794&lt;=9,M1794&lt;=8),'[1]Pricing Schedule'!$F$34+('[1]Pricing Schedule'!$F$36*M1794),
IF(AND(I1794=38000,R1794&gt;9,R1794&lt;=12.8,M1794&gt;8),'[1]Pricing Schedule'!$F$26+('[1]Pricing Schedule'!$F$27*M1794),
IF(AND(I1794=38000,R1794&gt;9,R1794&lt;=12.8,M1794&lt;=8),'[1]Pricing Schedule'!$F$34+('[1]Pricing Schedule'!$F$36*M1794),
IF(AND(I1794=38000,R1794&gt;12.8,R1794&lt;=22.8),'[1]Pricing Schedule'!$F$34+('[1]Pricing Schedule'!$F$36*M1794),
IF(AND(I1794=38000,R1794&gt;22.8,R1794&lt;=30.2),'[1]Pricing Schedule'!$F$43+('[1]Pricing Schedule'!$F$45*M1794),
IF(AND(I1794=38000,R1794&gt;30.2,R1794&lt;=45.9),'[1]Pricing Schedule'!$F$52+('[1]Pricing Schedule'!$F$54*M1794),
IF(AND(I1794=38000,R1794&gt;45.9,R1794&lt;=123.4),'[1]Pricing Schedule'!$F$96+('[1]Pricing Schedule'!$F$97*M1794),
IF(AND(I1794=38000,R1794&gt;123.4,R1794&lt;=168.2,M1794&lt;=10),'[1]Pricing Schedule'!$F$103+('[1]Pricing Schedule'!$F$105*M1794),
IF(AND(I1794=38000,R1794&gt;123.4,R1794&lt;=168.2,M1794&gt;10),'[1]Pricing Schedule'!$F$111+('[1]Pricing Schedule'!$F$113*M1794),
IF(AND(I1794=38000,R1794&gt;157.4,R1794&lt;=336.4,M1794&lt;=10),('[1]Pricing Schedule'!$F$103+('[1]Pricing Schedule'!$F$105*M1794))*2,
IF(AND(I1794=38000,R1794&gt;157.4,R1794&lt;=336.4,M1794&gt;10),('[1]Pricing Schedule'!$F$111+('[1]Pricing Schedule'!$F$113*M1794))*2,
IF(AND(I1794=38000,R1794&gt;314.8,R1794&lt;=504.6,M1794&lt;=10),('[1]Pricing Schedule'!$F$103+('[1]Pricing Schedule'!$F$105*M1794))*3,
IF(AND(I1794=38000,R1794&gt;314.8,R1794&lt;=504.6,M1794&gt;10),('[1]Pricing Schedule'!$F$111+('[1]Pricing Schedule'!$F$113*M1794))*3,
IF(AND(I1794=38000,R1794&gt;472.2,R1794&lt;=672.8,M1794&lt;=10),('[1]Pricing Schedule'!$F$103+('[1]Pricing Schedule'!$F$105*M1794))*4,
IF(AND(I1794=38000,R1794&gt;472.2,R1794&lt;=672.8,M1794&gt;10),('[1]Pricing Schedule'!$F$111+('[1]Pricing Schedule'!$F$113*M1794))*4,
IF(AND(I1794=110000,R1794&lt;=12.8,M1794&gt;2),'[1]Pricing Schedule'!$F$62+('[1]Pricing Schedule'!$F$63*M1794),
IF(AND(I1794=110000,R1794&lt;=12.8,M1794&lt;=2),'[1]Pricing Schedule'!$F$96+('[1]Pricing Schedule'!$F$97*M1794),
IF(AND(I1794=110000,R1794&gt;12.8,R1794&lt;=22.8,M1794&gt;3),'[1]Pricing Schedule'!$F$71+('[1]Pricing Schedule'!$F$72*M1794),
IF(AND(I1794=110000,R1794&gt;12.8,R1794&lt;=22.8,M1794&lt;=3),'[1]Pricing Schedule'!$F$96+('[1]Pricing Schedule'!$F$97*M1794),
IF(AND(I1794=110000,R1794&gt;22.8,R1794&lt;=30.2),'[1]Pricing Schedule'!$F$80+('[1]Pricing Schedule'!$F$81*M1794),
IF(AND(I1794=110000,R1794&gt;30.2,R1794&lt;=45.9),'[1]Pricing Schedule'!$F$89+('[1]Pricing Schedule'!$F$90*M1794),
IF(AND(I1794=110000,R1794&gt;45.9,R1794&lt;=123.4),'[1]Pricing Schedule'!$F$96+('[1]Pricing Schedule'!$F$97*M1794),
IF(AND(I1794=110000,R1794&gt;123.4,R1794&lt;=168.2,M1794&lt;=10),'[1]Pricing Schedule'!$F$103+('[1]Pricing Schedule'!$F$105*M1794),
IF(AND(I1794=110000,R1794&gt;123.4,R1794&lt;=168.2,M1794&gt;10),'[1]Pricing Schedule'!$F$111+('[1]Pricing Schedule'!$F$113*M1794),
IF(AND(I1794=110000,R1794&gt;168.2,R1794&lt;=336.4,M1794&lt;=10),('[1]Pricing Schedule'!$F$103+('[1]Pricing Schedule'!$F$105*M1794))*2,
IF(AND(I1794=110000,R1794&gt;168.2,R1794&lt;=336.4,M1794&gt;10),('[1]Pricing Schedule'!$F$111+('[1]Pricing Schedule'!$F$113*M1794))*2,
IF(AND(I1794=110000,R1794&gt;336.4,R1794&lt;=504.6,M1794&lt;=10),('[1]Pricing Schedule'!$F$103+('[1]Pricing Schedule'!$F$105*M1794))*3,
IF(AND(I1794=110000,R1794&gt;336.4,R1794&lt;=504.6,M1794&gt;10),('[1]Pricing Schedule'!$F$111+('[1]Pricing Schedule'!$F$113*M1794))*3,
IF(AND(I1794=110000,R1794&gt;504.6,R1794&lt;=672.8,M1794&lt;=10),('[1]Pricing Schedule'!$F$103+('[1]Pricing Schedule'!$F$105*M1794))*4,
IF(AND(I1794=110000,R1794&gt;504.6,R1794&lt;=672.8,M1794&gt;10),('[1]Pricing Schedule'!$F$111+('[1]Pricing Schedule'!$F$113*M1794))*4,
IF(AND(I1794=110000,R1794&gt;672.8,R1794&lt;=841,M1794&lt;=10),('[1]Pricing Schedule'!$F$103+('[1]Pricing Schedule'!$F$105*M1794))*5,
IF(AND(I1794=110000,R1794&gt;672.8,R1794&lt;=841,M1794&gt;10),('[1]Pricing Schedule'!$F$111+('[1]Pricing Schedule'!$F$113*M1794))*5,
IF(AND(I1794=110000,R1794&gt;672.8,R1794&lt;=841,M1794&lt;=10),('[1]Pricing Schedule'!$F$103+('[1]Pricing Schedule'!$F$105*M1794))*5,
IF(AND(I1794=110000,R1794&gt;672.8,R1794&lt;=841,M1794&gt;10),('[1]Pricing Schedule'!$F$111+('[1]Pricing Schedule'!$F$113*M1794))*5,
IF(AND(I1794=110000,R1794&gt;1345.6,R1794&lt;=1513.8,M1794&lt;=10),('[1]Pricing Schedule'!$F$103+('[1]Pricing Schedule'!$F$105*M1794))*9,
IF(AND(I1794=110000,R1794&gt;1345.6,R1794&lt;=1513.8,M1794&gt;10),('[1]Pricing Schedule'!$F$111+('[1]Pricing Schedule'!$F$113*M1794))*9,
9999999999)))))))))))))))))))))))))))))))))))))))</f>
        <v>2048870</v>
      </c>
      <c r="T1794" s="21">
        <f>IF(AND(I1794=38000,R1794&lt;=4.5,M1794&gt;8),'[1]Pricing Schedule'!$J$9,
IF(AND(I1794=38000,R1794&lt;=4.5,M1794&lt;=8),'[1]Pricing Schedule'!$J$36,
IF(AND(I1794=38000,R1794&gt;4.5,R1794&lt;=9,M1794&gt;8),'[1]Pricing Schedule'!$J$18,
IF(AND(I1794=38000,R1794&gt;4.5,R1794&lt;=9,M1794&lt;=8),'[1]Pricing Schedule'!$J$36,
IF(AND(I1794=38000,R1794&gt;9,R1794&lt;=12.8,M1794&gt;8),'[1]Pricing Schedule'!$J$27,
IF(AND(I1794=38000,R1794&gt;9,R1794&lt;=12.8,M1794&lt;=8),'[1]Pricing Schedule'!$J$36,
IF(AND(I1794=38000,R1794&gt;12.8,R1794&lt;=22.8),'[1]Pricing Schedule'!$J$36,
IF(AND(I1794=38000,R1794&gt;22.8,R1794&lt;=30.2),'[1]Pricing Schedule'!$J$45,
IF(AND(I1794=38000,R1794&gt;30.2,R1794&lt;=45.9),'[1]Pricing Schedule'!$J$54,
IF(AND(I1794=38000,R1794&gt;45.9,R1794&lt;=123.4),'[1]Pricing Schedule'!$J$97,
IF(AND(I1794=38000,R1794&gt;123.4,R1794&lt;=168.2,M1794&lt;=10),'[1]Pricing Schedule'!$J$105,
IF(AND(I1794=38000,R1794&gt;123.4,R1794&lt;=168.2,M1794&gt;10),'[1]Pricing Schedule'!$J$113,
IF(AND(I1794=38000,R1794&gt;168.2,R1794&lt;=336.4,M1794&lt;=10),('[1]Pricing Schedule'!$J$105),
IF(AND(I1794=38000,R1794&gt;168.2,R1794&lt;=336.4,M1794&gt;10),('[1]Pricing Schedule'!$J$113),
IF(AND(I1794=38000,R1794&gt;336.4,R1794&lt;=504.6,M1794&lt;=10),('[1]Pricing Schedule'!$J$105),
IF(AND(I1794=38000,R1794&gt;336.4,R1794&lt;=504.6,M1794&gt;10),('[1]Pricing Schedule'!$J$113),
IF(AND(I1794=38000,R1794&gt;504.6,R1794&lt;=672.8,M1794&lt;=10),('[1]Pricing Schedule'!$J$105),
IF(AND(I1794=38000,R1794&gt;504.6,R1794&lt;=672.8,M1794&gt;10),('[1]Pricing Schedule'!$J$113),
IF(AND(I1794=110000,R1794&lt;=12.8,M1794&gt;2),'[1]Pricing Schedule'!$J$63,
IF(AND(I1794=110000,R1794&lt;=12.8,M1794&lt;=2),'[1]Pricing Schedule'!$J$97,
IF(AND(I1794=110000,R1794&gt;12.8,R1794&lt;=22.8,M1794&gt;3),'[1]Pricing Schedule'!$J$72,
IF(AND(I1794=110000,R1794&gt;12.8,R1794&lt;=22.8,M1794&lt;=3),'[1]Pricing Schedule'!$J$97,
IF(AND(I1794=110000,R1794&gt;22.8,R1794&lt;=30.2),'[1]Pricing Schedule'!$J$81,
IF(AND(I1794=110000,R1794&gt;30.2,R1794&lt;=45.9),'[1]Pricing Schedule'!$J$90,
IF(AND(I1794=110000,R1794&gt;45.9,R1794&lt;=123.4),'[1]Pricing Schedule'!$J$97,
IF(AND(I1794=110000,R1794&gt;123.4,R1794&lt;=168.2,M1794&lt;=10),'[1]Pricing Schedule'!$J$105,
IF(AND(I1794=110000,R1794&gt;123.4,R1794&lt;=168.2,M1794&gt;10),'[1]Pricing Schedule'!$J$113,
IF(AND(I1794=110000,R1794&gt;168.2,R1794&lt;=336.2,M1794&lt;=10),('[1]Pricing Schedule'!$J$105),
IF(AND(I1794=110000,R1794&gt;168.2,R1794&lt;=336.2,M1794&gt;10),('[1]Pricing Schedule'!$J$113),
IF(AND(I1794=110000,R1794&gt;336.4,R1794&lt;=504.6,M1794&lt;=10),('[1]Pricing Schedule'!$J$105),
IF(AND(I1794=110000,R1794&gt;336.4,R1794&lt;=504.6,M1794&gt;10),('[1]Pricing Schedule'!$J$113),
IF(AND(I1794=110000,R1794&gt;504.6,R1794&lt;=672.8,M1794&lt;=10),('[1]Pricing Schedule'!$J$105),
IF(AND(I1794=110000,R1794&gt;504.6,R1794&lt;=672.8,M1794&gt;10),('[1]Pricing Schedule'!$J$113),
IF(AND(I1794=110000,R1794&gt;672.8,R1794&lt;=841,M1794&lt;=10),('[1]Pricing Schedule'!$J$105),
IF(AND(I1794=110000,R1794&gt;672.8,R1794&lt;=841,M1794&gt;10),('[1]Pricing Schedule'!$J$113),
IF(AND(I1794=110000,R1794&gt;1682,R1794&lt;=1850.2,M1794&lt;=10),('[1]Pricing Schedule'!$J$105),
IF(AND(I1794=110000,R1794&gt;1682,R1794&lt;=1850.2,M1794&gt;10),('[1]Pricing Schedule'!$J$113),
IF(AND(I1794=110000,R1794&gt;2018.4,R1794&lt;=2186.6,M1794&lt;=10),('[1]Pricing Schedule'!$J$105),
IF(AND(I1794=110000,R1794&gt;2018.4,R1794&lt;=2186.6,M1794&gt;10),('[1]Pricing Schedule'!$J$113),999999999)))))))))))))))))))))))))))))))))))))))</f>
        <v>7</v>
      </c>
      <c r="U1794" s="40">
        <f t="shared" ref="U1794:U1857" si="174">S1794/R1794</f>
        <v>487826.19047619047</v>
      </c>
      <c r="V1794" s="41">
        <f t="shared" ref="V1794:V1857" si="175">(R1794*1000000)/S1794</f>
        <v>2.0499104384367968</v>
      </c>
      <c r="Y1794" s="23">
        <v>162</v>
      </c>
      <c r="Z1794" s="23">
        <v>688</v>
      </c>
      <c r="AD1794" s="13"/>
      <c r="AE1794" s="13"/>
      <c r="AF1794" s="13"/>
      <c r="AR1794" s="35"/>
    </row>
    <row r="1795" spans="1:44">
      <c r="A1795" s="23">
        <v>1797</v>
      </c>
      <c r="B1795" s="23">
        <v>1797</v>
      </c>
      <c r="C1795" s="23" t="s">
        <v>2512</v>
      </c>
      <c r="D1795" s="23" t="s">
        <v>121</v>
      </c>
      <c r="E1795" s="23" t="s">
        <v>121</v>
      </c>
      <c r="F1795" s="23" t="s">
        <v>369</v>
      </c>
      <c r="G1795" s="23" t="s">
        <v>370</v>
      </c>
      <c r="H1795" s="23" t="s">
        <v>133</v>
      </c>
      <c r="I1795" s="13">
        <v>110000</v>
      </c>
      <c r="J1795" s="13">
        <v>38000</v>
      </c>
      <c r="K1795" s="13">
        <v>110000</v>
      </c>
      <c r="L1795" s="24">
        <v>10.141</v>
      </c>
      <c r="M1795" s="37">
        <f t="shared" si="170"/>
        <v>11</v>
      </c>
      <c r="N1795" s="24">
        <v>3.9249999999999998</v>
      </c>
      <c r="O1795" s="13">
        <v>3</v>
      </c>
      <c r="P1795" s="36">
        <f t="shared" si="171"/>
        <v>2.9437499999999996</v>
      </c>
      <c r="Q1795" s="38">
        <f t="shared" si="172"/>
        <v>21</v>
      </c>
      <c r="R1795" s="37">
        <f t="shared" si="173"/>
        <v>21</v>
      </c>
      <c r="S1795" s="39">
        <f>IF(AND(I1795=38000,R1795&lt;=4.5,M1795&gt;8),'[1]Pricing Schedule'!$F$8+('[1]Pricing Schedule'!$F$9*M1795),
IF(AND(I1795=38000,R1795&lt;=4.5,M1795&lt;=8),'[1]Pricing Schedule'!$F$34+('[1]Pricing Schedule'!$F$36*M1795),
IF(AND(I1795=38000,R1795&gt;4.5,R1795&lt;=9,M1795&gt;8),'[1]Pricing Schedule'!$F$17+('[1]Pricing Schedule'!$F$18*M1795),
IF(AND(I1795=38000,R1795&gt;4.5,R1795&lt;=9,M1795&lt;=8),'[1]Pricing Schedule'!$F$34+('[1]Pricing Schedule'!$F$36*M1795),
IF(AND(I1795=38000,R1795&gt;9,R1795&lt;=12.8,M1795&gt;8),'[1]Pricing Schedule'!$F$26+('[1]Pricing Schedule'!$F$27*M1795),
IF(AND(I1795=38000,R1795&gt;9,R1795&lt;=12.8,M1795&lt;=8),'[1]Pricing Schedule'!$F$34+('[1]Pricing Schedule'!$F$36*M1795),
IF(AND(I1795=38000,R1795&gt;12.8,R1795&lt;=22.8),'[1]Pricing Schedule'!$F$34+('[1]Pricing Schedule'!$F$36*M1795),
IF(AND(I1795=38000,R1795&gt;22.8,R1795&lt;=30.2),'[1]Pricing Schedule'!$F$43+('[1]Pricing Schedule'!$F$45*M1795),
IF(AND(I1795=38000,R1795&gt;30.2,R1795&lt;=45.9),'[1]Pricing Schedule'!$F$52+('[1]Pricing Schedule'!$F$54*M1795),
IF(AND(I1795=38000,R1795&gt;45.9,R1795&lt;=123.4),'[1]Pricing Schedule'!$F$96+('[1]Pricing Schedule'!$F$97*M1795),
IF(AND(I1795=38000,R1795&gt;123.4,R1795&lt;=168.2,M1795&lt;=10),'[1]Pricing Schedule'!$F$103+('[1]Pricing Schedule'!$F$105*M1795),
IF(AND(I1795=38000,R1795&gt;123.4,R1795&lt;=168.2,M1795&gt;10),'[1]Pricing Schedule'!$F$111+('[1]Pricing Schedule'!$F$113*M1795),
IF(AND(I1795=38000,R1795&gt;157.4,R1795&lt;=336.4,M1795&lt;=10),('[1]Pricing Schedule'!$F$103+('[1]Pricing Schedule'!$F$105*M1795))*2,
IF(AND(I1795=38000,R1795&gt;157.4,R1795&lt;=336.4,M1795&gt;10),('[1]Pricing Schedule'!$F$111+('[1]Pricing Schedule'!$F$113*M1795))*2,
IF(AND(I1795=38000,R1795&gt;314.8,R1795&lt;=504.6,M1795&lt;=10),('[1]Pricing Schedule'!$F$103+('[1]Pricing Schedule'!$F$105*M1795))*3,
IF(AND(I1795=38000,R1795&gt;314.8,R1795&lt;=504.6,M1795&gt;10),('[1]Pricing Schedule'!$F$111+('[1]Pricing Schedule'!$F$113*M1795))*3,
IF(AND(I1795=38000,R1795&gt;472.2,R1795&lt;=672.8,M1795&lt;=10),('[1]Pricing Schedule'!$F$103+('[1]Pricing Schedule'!$F$105*M1795))*4,
IF(AND(I1795=38000,R1795&gt;472.2,R1795&lt;=672.8,M1795&gt;10),('[1]Pricing Schedule'!$F$111+('[1]Pricing Schedule'!$F$113*M1795))*4,
IF(AND(I1795=110000,R1795&lt;=12.8,M1795&gt;2),'[1]Pricing Schedule'!$F$62+('[1]Pricing Schedule'!$F$63*M1795),
IF(AND(I1795=110000,R1795&lt;=12.8,M1795&lt;=2),'[1]Pricing Schedule'!$F$96+('[1]Pricing Schedule'!$F$97*M1795),
IF(AND(I1795=110000,R1795&gt;12.8,R1795&lt;=22.8,M1795&gt;3),'[1]Pricing Schedule'!$F$71+('[1]Pricing Schedule'!$F$72*M1795),
IF(AND(I1795=110000,R1795&gt;12.8,R1795&lt;=22.8,M1795&lt;=3),'[1]Pricing Schedule'!$F$96+('[1]Pricing Schedule'!$F$97*M1795),
IF(AND(I1795=110000,R1795&gt;22.8,R1795&lt;=30.2),'[1]Pricing Schedule'!$F$80+('[1]Pricing Schedule'!$F$81*M1795),
IF(AND(I1795=110000,R1795&gt;30.2,R1795&lt;=45.9),'[1]Pricing Schedule'!$F$89+('[1]Pricing Schedule'!$F$90*M1795),
IF(AND(I1795=110000,R1795&gt;45.9,R1795&lt;=123.4),'[1]Pricing Schedule'!$F$96+('[1]Pricing Schedule'!$F$97*M1795),
IF(AND(I1795=110000,R1795&gt;123.4,R1795&lt;=168.2,M1795&lt;=10),'[1]Pricing Schedule'!$F$103+('[1]Pricing Schedule'!$F$105*M1795),
IF(AND(I1795=110000,R1795&gt;123.4,R1795&lt;=168.2,M1795&gt;10),'[1]Pricing Schedule'!$F$111+('[1]Pricing Schedule'!$F$113*M1795),
IF(AND(I1795=110000,R1795&gt;168.2,R1795&lt;=336.4,M1795&lt;=10),('[1]Pricing Schedule'!$F$103+('[1]Pricing Schedule'!$F$105*M1795))*2,
IF(AND(I1795=110000,R1795&gt;168.2,R1795&lt;=336.4,M1795&gt;10),('[1]Pricing Schedule'!$F$111+('[1]Pricing Schedule'!$F$113*M1795))*2,
IF(AND(I1795=110000,R1795&gt;336.4,R1795&lt;=504.6,M1795&lt;=10),('[1]Pricing Schedule'!$F$103+('[1]Pricing Schedule'!$F$105*M1795))*3,
IF(AND(I1795=110000,R1795&gt;336.4,R1795&lt;=504.6,M1795&gt;10),('[1]Pricing Schedule'!$F$111+('[1]Pricing Schedule'!$F$113*M1795))*3,
IF(AND(I1795=110000,R1795&gt;504.6,R1795&lt;=672.8,M1795&lt;=10),('[1]Pricing Schedule'!$F$103+('[1]Pricing Schedule'!$F$105*M1795))*4,
IF(AND(I1795=110000,R1795&gt;504.6,R1795&lt;=672.8,M1795&gt;10),('[1]Pricing Schedule'!$F$111+('[1]Pricing Schedule'!$F$113*M1795))*4,
IF(AND(I1795=110000,R1795&gt;672.8,R1795&lt;=841,M1795&lt;=10),('[1]Pricing Schedule'!$F$103+('[1]Pricing Schedule'!$F$105*M1795))*5,
IF(AND(I1795=110000,R1795&gt;672.8,R1795&lt;=841,M1795&gt;10),('[1]Pricing Schedule'!$F$111+('[1]Pricing Schedule'!$F$113*M1795))*5,
IF(AND(I1795=110000,R1795&gt;672.8,R1795&lt;=841,M1795&lt;=10),('[1]Pricing Schedule'!$F$103+('[1]Pricing Schedule'!$F$105*M1795))*5,
IF(AND(I1795=110000,R1795&gt;672.8,R1795&lt;=841,M1795&gt;10),('[1]Pricing Schedule'!$F$111+('[1]Pricing Schedule'!$F$113*M1795))*5,
IF(AND(I1795=110000,R1795&gt;1345.6,R1795&lt;=1513.8,M1795&lt;=10),('[1]Pricing Schedule'!$F$103+('[1]Pricing Schedule'!$F$105*M1795))*9,
IF(AND(I1795=110000,R1795&gt;1345.6,R1795&lt;=1513.8,M1795&gt;10),('[1]Pricing Schedule'!$F$111+('[1]Pricing Schedule'!$F$113*M1795))*9,
9999999999)))))))))))))))))))))))))))))))))))))))</f>
        <v>2367680</v>
      </c>
      <c r="T1795" s="21">
        <f>IF(AND(I1795=38000,R1795&lt;=4.5,M1795&gt;8),'[1]Pricing Schedule'!$J$9,
IF(AND(I1795=38000,R1795&lt;=4.5,M1795&lt;=8),'[1]Pricing Schedule'!$J$36,
IF(AND(I1795=38000,R1795&gt;4.5,R1795&lt;=9,M1795&gt;8),'[1]Pricing Schedule'!$J$18,
IF(AND(I1795=38000,R1795&gt;4.5,R1795&lt;=9,M1795&lt;=8),'[1]Pricing Schedule'!$J$36,
IF(AND(I1795=38000,R1795&gt;9,R1795&lt;=12.8,M1795&gt;8),'[1]Pricing Schedule'!$J$27,
IF(AND(I1795=38000,R1795&gt;9,R1795&lt;=12.8,M1795&lt;=8),'[1]Pricing Schedule'!$J$36,
IF(AND(I1795=38000,R1795&gt;12.8,R1795&lt;=22.8),'[1]Pricing Schedule'!$J$36,
IF(AND(I1795=38000,R1795&gt;22.8,R1795&lt;=30.2),'[1]Pricing Schedule'!$J$45,
IF(AND(I1795=38000,R1795&gt;30.2,R1795&lt;=45.9),'[1]Pricing Schedule'!$J$54,
IF(AND(I1795=38000,R1795&gt;45.9,R1795&lt;=123.4),'[1]Pricing Schedule'!$J$97,
IF(AND(I1795=38000,R1795&gt;123.4,R1795&lt;=168.2,M1795&lt;=10),'[1]Pricing Schedule'!$J$105,
IF(AND(I1795=38000,R1795&gt;123.4,R1795&lt;=168.2,M1795&gt;10),'[1]Pricing Schedule'!$J$113,
IF(AND(I1795=38000,R1795&gt;168.2,R1795&lt;=336.4,M1795&lt;=10),('[1]Pricing Schedule'!$J$105),
IF(AND(I1795=38000,R1795&gt;168.2,R1795&lt;=336.4,M1795&gt;10),('[1]Pricing Schedule'!$J$113),
IF(AND(I1795=38000,R1795&gt;336.4,R1795&lt;=504.6,M1795&lt;=10),('[1]Pricing Schedule'!$J$105),
IF(AND(I1795=38000,R1795&gt;336.4,R1795&lt;=504.6,M1795&gt;10),('[1]Pricing Schedule'!$J$113),
IF(AND(I1795=38000,R1795&gt;504.6,R1795&lt;=672.8,M1795&lt;=10),('[1]Pricing Schedule'!$J$105),
IF(AND(I1795=38000,R1795&gt;504.6,R1795&lt;=672.8,M1795&gt;10),('[1]Pricing Schedule'!$J$113),
IF(AND(I1795=110000,R1795&lt;=12.8,M1795&gt;2),'[1]Pricing Schedule'!$J$63,
IF(AND(I1795=110000,R1795&lt;=12.8,M1795&lt;=2),'[1]Pricing Schedule'!$J$97,
IF(AND(I1795=110000,R1795&gt;12.8,R1795&lt;=22.8,M1795&gt;3),'[1]Pricing Schedule'!$J$72,
IF(AND(I1795=110000,R1795&gt;12.8,R1795&lt;=22.8,M1795&lt;=3),'[1]Pricing Schedule'!$J$97,
IF(AND(I1795=110000,R1795&gt;22.8,R1795&lt;=30.2),'[1]Pricing Schedule'!$J$81,
IF(AND(I1795=110000,R1795&gt;30.2,R1795&lt;=45.9),'[1]Pricing Schedule'!$J$90,
IF(AND(I1795=110000,R1795&gt;45.9,R1795&lt;=123.4),'[1]Pricing Schedule'!$J$97,
IF(AND(I1795=110000,R1795&gt;123.4,R1795&lt;=168.2,M1795&lt;=10),'[1]Pricing Schedule'!$J$105,
IF(AND(I1795=110000,R1795&gt;123.4,R1795&lt;=168.2,M1795&gt;10),'[1]Pricing Schedule'!$J$113,
IF(AND(I1795=110000,R1795&gt;168.2,R1795&lt;=336.2,M1795&lt;=10),('[1]Pricing Schedule'!$J$105),
IF(AND(I1795=110000,R1795&gt;168.2,R1795&lt;=336.2,M1795&gt;10),('[1]Pricing Schedule'!$J$113),
IF(AND(I1795=110000,R1795&gt;336.4,R1795&lt;=504.6,M1795&lt;=10),('[1]Pricing Schedule'!$J$105),
IF(AND(I1795=110000,R1795&gt;336.4,R1795&lt;=504.6,M1795&gt;10),('[1]Pricing Schedule'!$J$113),
IF(AND(I1795=110000,R1795&gt;504.6,R1795&lt;=672.8,M1795&lt;=10),('[1]Pricing Schedule'!$J$105),
IF(AND(I1795=110000,R1795&gt;504.6,R1795&lt;=672.8,M1795&gt;10),('[1]Pricing Schedule'!$J$113),
IF(AND(I1795=110000,R1795&gt;672.8,R1795&lt;=841,M1795&lt;=10),('[1]Pricing Schedule'!$J$105),
IF(AND(I1795=110000,R1795&gt;672.8,R1795&lt;=841,M1795&gt;10),('[1]Pricing Schedule'!$J$113),
IF(AND(I1795=110000,R1795&gt;1682,R1795&lt;=1850.2,M1795&lt;=10),('[1]Pricing Schedule'!$J$105),
IF(AND(I1795=110000,R1795&gt;1682,R1795&lt;=1850.2,M1795&gt;10),('[1]Pricing Schedule'!$J$113),
IF(AND(I1795=110000,R1795&gt;2018.4,R1795&lt;=2186.6,M1795&lt;=10),('[1]Pricing Schedule'!$J$105),
IF(AND(I1795=110000,R1795&gt;2018.4,R1795&lt;=2186.6,M1795&gt;10),('[1]Pricing Schedule'!$J$113),999999999)))))))))))))))))))))))))))))))))))))))</f>
        <v>8</v>
      </c>
      <c r="U1795" s="40">
        <f t="shared" si="174"/>
        <v>112746.66666666667</v>
      </c>
      <c r="V1795" s="41">
        <f t="shared" si="175"/>
        <v>8.8694418164616842</v>
      </c>
      <c r="Y1795" s="23">
        <v>517</v>
      </c>
      <c r="Z1795" s="23">
        <v>83</v>
      </c>
      <c r="AD1795" s="13"/>
      <c r="AE1795" s="13"/>
      <c r="AF1795" s="13"/>
      <c r="AR1795" s="35"/>
    </row>
    <row r="1796" spans="1:44">
      <c r="A1796" s="23">
        <v>1798</v>
      </c>
      <c r="B1796" s="23">
        <v>1798</v>
      </c>
      <c r="C1796" s="23" t="s">
        <v>2513</v>
      </c>
      <c r="D1796" s="23" t="s">
        <v>121</v>
      </c>
      <c r="E1796" s="23" t="s">
        <v>121</v>
      </c>
      <c r="F1796" s="23" t="s">
        <v>366</v>
      </c>
      <c r="G1796" s="23" t="s">
        <v>367</v>
      </c>
      <c r="H1796" s="23" t="s">
        <v>133</v>
      </c>
      <c r="I1796" s="13">
        <v>110000</v>
      </c>
      <c r="L1796" s="24">
        <v>7.8949999999999996</v>
      </c>
      <c r="M1796" s="37">
        <f t="shared" si="170"/>
        <v>8</v>
      </c>
      <c r="N1796" s="24">
        <v>0.86899999999999999</v>
      </c>
      <c r="O1796" s="13">
        <v>3</v>
      </c>
      <c r="P1796" s="36">
        <f t="shared" si="171"/>
        <v>0.86899999999999999</v>
      </c>
      <c r="Q1796" s="38">
        <f t="shared" si="172"/>
        <v>4.2</v>
      </c>
      <c r="R1796" s="37">
        <f t="shared" si="173"/>
        <v>4.2</v>
      </c>
      <c r="S1796" s="39">
        <f>IF(AND(I1796=38000,R1796&lt;=4.5,M1796&gt;8),'[1]Pricing Schedule'!$F$8+('[1]Pricing Schedule'!$F$9*M1796),
IF(AND(I1796=38000,R1796&lt;=4.5,M1796&lt;=8),'[1]Pricing Schedule'!$F$34+('[1]Pricing Schedule'!$F$36*M1796),
IF(AND(I1796=38000,R1796&gt;4.5,R1796&lt;=9,M1796&gt;8),'[1]Pricing Schedule'!$F$17+('[1]Pricing Schedule'!$F$18*M1796),
IF(AND(I1796=38000,R1796&gt;4.5,R1796&lt;=9,M1796&lt;=8),'[1]Pricing Schedule'!$F$34+('[1]Pricing Schedule'!$F$36*M1796),
IF(AND(I1796=38000,R1796&gt;9,R1796&lt;=12.8,M1796&gt;8),'[1]Pricing Schedule'!$F$26+('[1]Pricing Schedule'!$F$27*M1796),
IF(AND(I1796=38000,R1796&gt;9,R1796&lt;=12.8,M1796&lt;=8),'[1]Pricing Schedule'!$F$34+('[1]Pricing Schedule'!$F$36*M1796),
IF(AND(I1796=38000,R1796&gt;12.8,R1796&lt;=22.8),'[1]Pricing Schedule'!$F$34+('[1]Pricing Schedule'!$F$36*M1796),
IF(AND(I1796=38000,R1796&gt;22.8,R1796&lt;=30.2),'[1]Pricing Schedule'!$F$43+('[1]Pricing Schedule'!$F$45*M1796),
IF(AND(I1796=38000,R1796&gt;30.2,R1796&lt;=45.9),'[1]Pricing Schedule'!$F$52+('[1]Pricing Schedule'!$F$54*M1796),
IF(AND(I1796=38000,R1796&gt;45.9,R1796&lt;=123.4),'[1]Pricing Schedule'!$F$96+('[1]Pricing Schedule'!$F$97*M1796),
IF(AND(I1796=38000,R1796&gt;123.4,R1796&lt;=168.2,M1796&lt;=10),'[1]Pricing Schedule'!$F$103+('[1]Pricing Schedule'!$F$105*M1796),
IF(AND(I1796=38000,R1796&gt;123.4,R1796&lt;=168.2,M1796&gt;10),'[1]Pricing Schedule'!$F$111+('[1]Pricing Schedule'!$F$113*M1796),
IF(AND(I1796=38000,R1796&gt;157.4,R1796&lt;=336.4,M1796&lt;=10),('[1]Pricing Schedule'!$F$103+('[1]Pricing Schedule'!$F$105*M1796))*2,
IF(AND(I1796=38000,R1796&gt;157.4,R1796&lt;=336.4,M1796&gt;10),('[1]Pricing Schedule'!$F$111+('[1]Pricing Schedule'!$F$113*M1796))*2,
IF(AND(I1796=38000,R1796&gt;314.8,R1796&lt;=504.6,M1796&lt;=10),('[1]Pricing Schedule'!$F$103+('[1]Pricing Schedule'!$F$105*M1796))*3,
IF(AND(I1796=38000,R1796&gt;314.8,R1796&lt;=504.6,M1796&gt;10),('[1]Pricing Schedule'!$F$111+('[1]Pricing Schedule'!$F$113*M1796))*3,
IF(AND(I1796=38000,R1796&gt;472.2,R1796&lt;=672.8,M1796&lt;=10),('[1]Pricing Schedule'!$F$103+('[1]Pricing Schedule'!$F$105*M1796))*4,
IF(AND(I1796=38000,R1796&gt;472.2,R1796&lt;=672.8,M1796&gt;10),('[1]Pricing Schedule'!$F$111+('[1]Pricing Schedule'!$F$113*M1796))*4,
IF(AND(I1796=110000,R1796&lt;=12.8,M1796&gt;2),'[1]Pricing Schedule'!$F$62+('[1]Pricing Schedule'!$F$63*M1796),
IF(AND(I1796=110000,R1796&lt;=12.8,M1796&lt;=2),'[1]Pricing Schedule'!$F$96+('[1]Pricing Schedule'!$F$97*M1796),
IF(AND(I1796=110000,R1796&gt;12.8,R1796&lt;=22.8,M1796&gt;3),'[1]Pricing Schedule'!$F$71+('[1]Pricing Schedule'!$F$72*M1796),
IF(AND(I1796=110000,R1796&gt;12.8,R1796&lt;=22.8,M1796&lt;=3),'[1]Pricing Schedule'!$F$96+('[1]Pricing Schedule'!$F$97*M1796),
IF(AND(I1796=110000,R1796&gt;22.8,R1796&lt;=30.2),'[1]Pricing Schedule'!$F$80+('[1]Pricing Schedule'!$F$81*M1796),
IF(AND(I1796=110000,R1796&gt;30.2,R1796&lt;=45.9),'[1]Pricing Schedule'!$F$89+('[1]Pricing Schedule'!$F$90*M1796),
IF(AND(I1796=110000,R1796&gt;45.9,R1796&lt;=123.4),'[1]Pricing Schedule'!$F$96+('[1]Pricing Schedule'!$F$97*M1796),
IF(AND(I1796=110000,R1796&gt;123.4,R1796&lt;=168.2,M1796&lt;=10),'[1]Pricing Schedule'!$F$103+('[1]Pricing Schedule'!$F$105*M1796),
IF(AND(I1796=110000,R1796&gt;123.4,R1796&lt;=168.2,M1796&gt;10),'[1]Pricing Schedule'!$F$111+('[1]Pricing Schedule'!$F$113*M1796),
IF(AND(I1796=110000,R1796&gt;168.2,R1796&lt;=336.4,M1796&lt;=10),('[1]Pricing Schedule'!$F$103+('[1]Pricing Schedule'!$F$105*M1796))*2,
IF(AND(I1796=110000,R1796&gt;168.2,R1796&lt;=336.4,M1796&gt;10),('[1]Pricing Schedule'!$F$111+('[1]Pricing Schedule'!$F$113*M1796))*2,
IF(AND(I1796=110000,R1796&gt;336.4,R1796&lt;=504.6,M1796&lt;=10),('[1]Pricing Schedule'!$F$103+('[1]Pricing Schedule'!$F$105*M1796))*3,
IF(AND(I1796=110000,R1796&gt;336.4,R1796&lt;=504.6,M1796&gt;10),('[1]Pricing Schedule'!$F$111+('[1]Pricing Schedule'!$F$113*M1796))*3,
IF(AND(I1796=110000,R1796&gt;504.6,R1796&lt;=672.8,M1796&lt;=10),('[1]Pricing Schedule'!$F$103+('[1]Pricing Schedule'!$F$105*M1796))*4,
IF(AND(I1796=110000,R1796&gt;504.6,R1796&lt;=672.8,M1796&gt;10),('[1]Pricing Schedule'!$F$111+('[1]Pricing Schedule'!$F$113*M1796))*4,
IF(AND(I1796=110000,R1796&gt;672.8,R1796&lt;=841,M1796&lt;=10),('[1]Pricing Schedule'!$F$103+('[1]Pricing Schedule'!$F$105*M1796))*5,
IF(AND(I1796=110000,R1796&gt;672.8,R1796&lt;=841,M1796&gt;10),('[1]Pricing Schedule'!$F$111+('[1]Pricing Schedule'!$F$113*M1796))*5,
IF(AND(I1796=110000,R1796&gt;672.8,R1796&lt;=841,M1796&lt;=10),('[1]Pricing Schedule'!$F$103+('[1]Pricing Schedule'!$F$105*M1796))*5,
IF(AND(I1796=110000,R1796&gt;672.8,R1796&lt;=841,M1796&gt;10),('[1]Pricing Schedule'!$F$111+('[1]Pricing Schedule'!$F$113*M1796))*5,
IF(AND(I1796=110000,R1796&gt;1345.6,R1796&lt;=1513.8,M1796&lt;=10),('[1]Pricing Schedule'!$F$103+('[1]Pricing Schedule'!$F$105*M1796))*9,
IF(AND(I1796=110000,R1796&gt;1345.6,R1796&lt;=1513.8,M1796&gt;10),('[1]Pricing Schedule'!$F$111+('[1]Pricing Schedule'!$F$113*M1796))*9,
9999999999)))))))))))))))))))))))))))))))))))))))</f>
        <v>1838070</v>
      </c>
      <c r="T1796" s="21">
        <f>IF(AND(I1796=38000,R1796&lt;=4.5,M1796&gt;8),'[1]Pricing Schedule'!$J$9,
IF(AND(I1796=38000,R1796&lt;=4.5,M1796&lt;=8),'[1]Pricing Schedule'!$J$36,
IF(AND(I1796=38000,R1796&gt;4.5,R1796&lt;=9,M1796&gt;8),'[1]Pricing Schedule'!$J$18,
IF(AND(I1796=38000,R1796&gt;4.5,R1796&lt;=9,M1796&lt;=8),'[1]Pricing Schedule'!$J$36,
IF(AND(I1796=38000,R1796&gt;9,R1796&lt;=12.8,M1796&gt;8),'[1]Pricing Schedule'!$J$27,
IF(AND(I1796=38000,R1796&gt;9,R1796&lt;=12.8,M1796&lt;=8),'[1]Pricing Schedule'!$J$36,
IF(AND(I1796=38000,R1796&gt;12.8,R1796&lt;=22.8),'[1]Pricing Schedule'!$J$36,
IF(AND(I1796=38000,R1796&gt;22.8,R1796&lt;=30.2),'[1]Pricing Schedule'!$J$45,
IF(AND(I1796=38000,R1796&gt;30.2,R1796&lt;=45.9),'[1]Pricing Schedule'!$J$54,
IF(AND(I1796=38000,R1796&gt;45.9,R1796&lt;=123.4),'[1]Pricing Schedule'!$J$97,
IF(AND(I1796=38000,R1796&gt;123.4,R1796&lt;=168.2,M1796&lt;=10),'[1]Pricing Schedule'!$J$105,
IF(AND(I1796=38000,R1796&gt;123.4,R1796&lt;=168.2,M1796&gt;10),'[1]Pricing Schedule'!$J$113,
IF(AND(I1796=38000,R1796&gt;168.2,R1796&lt;=336.4,M1796&lt;=10),('[1]Pricing Schedule'!$J$105),
IF(AND(I1796=38000,R1796&gt;168.2,R1796&lt;=336.4,M1796&gt;10),('[1]Pricing Schedule'!$J$113),
IF(AND(I1796=38000,R1796&gt;336.4,R1796&lt;=504.6,M1796&lt;=10),('[1]Pricing Schedule'!$J$105),
IF(AND(I1796=38000,R1796&gt;336.4,R1796&lt;=504.6,M1796&gt;10),('[1]Pricing Schedule'!$J$113),
IF(AND(I1796=38000,R1796&gt;504.6,R1796&lt;=672.8,M1796&lt;=10),('[1]Pricing Schedule'!$J$105),
IF(AND(I1796=38000,R1796&gt;504.6,R1796&lt;=672.8,M1796&gt;10),('[1]Pricing Schedule'!$J$113),
IF(AND(I1796=110000,R1796&lt;=12.8,M1796&gt;2),'[1]Pricing Schedule'!$J$63,
IF(AND(I1796=110000,R1796&lt;=12.8,M1796&lt;=2),'[1]Pricing Schedule'!$J$97,
IF(AND(I1796=110000,R1796&gt;12.8,R1796&lt;=22.8,M1796&gt;3),'[1]Pricing Schedule'!$J$72,
IF(AND(I1796=110000,R1796&gt;12.8,R1796&lt;=22.8,M1796&lt;=3),'[1]Pricing Schedule'!$J$97,
IF(AND(I1796=110000,R1796&gt;22.8,R1796&lt;=30.2),'[1]Pricing Schedule'!$J$81,
IF(AND(I1796=110000,R1796&gt;30.2,R1796&lt;=45.9),'[1]Pricing Schedule'!$J$90,
IF(AND(I1796=110000,R1796&gt;45.9,R1796&lt;=123.4),'[1]Pricing Schedule'!$J$97,
IF(AND(I1796=110000,R1796&gt;123.4,R1796&lt;=168.2,M1796&lt;=10),'[1]Pricing Schedule'!$J$105,
IF(AND(I1796=110000,R1796&gt;123.4,R1796&lt;=168.2,M1796&gt;10),'[1]Pricing Schedule'!$J$113,
IF(AND(I1796=110000,R1796&gt;168.2,R1796&lt;=336.2,M1796&lt;=10),('[1]Pricing Schedule'!$J$105),
IF(AND(I1796=110000,R1796&gt;168.2,R1796&lt;=336.2,M1796&gt;10),('[1]Pricing Schedule'!$J$113),
IF(AND(I1796=110000,R1796&gt;336.4,R1796&lt;=504.6,M1796&lt;=10),('[1]Pricing Schedule'!$J$105),
IF(AND(I1796=110000,R1796&gt;336.4,R1796&lt;=504.6,M1796&gt;10),('[1]Pricing Schedule'!$J$113),
IF(AND(I1796=110000,R1796&gt;504.6,R1796&lt;=672.8,M1796&lt;=10),('[1]Pricing Schedule'!$J$105),
IF(AND(I1796=110000,R1796&gt;504.6,R1796&lt;=672.8,M1796&gt;10),('[1]Pricing Schedule'!$J$113),
IF(AND(I1796=110000,R1796&gt;672.8,R1796&lt;=841,M1796&lt;=10),('[1]Pricing Schedule'!$J$105),
IF(AND(I1796=110000,R1796&gt;672.8,R1796&lt;=841,M1796&gt;10),('[1]Pricing Schedule'!$J$113),
IF(AND(I1796=110000,R1796&gt;1682,R1796&lt;=1850.2,M1796&lt;=10),('[1]Pricing Schedule'!$J$105),
IF(AND(I1796=110000,R1796&gt;1682,R1796&lt;=1850.2,M1796&gt;10),('[1]Pricing Schedule'!$J$113),
IF(AND(I1796=110000,R1796&gt;2018.4,R1796&lt;=2186.6,M1796&lt;=10),('[1]Pricing Schedule'!$J$105),
IF(AND(I1796=110000,R1796&gt;2018.4,R1796&lt;=2186.6,M1796&gt;10),('[1]Pricing Schedule'!$J$113),999999999)))))))))))))))))))))))))))))))))))))))</f>
        <v>7</v>
      </c>
      <c r="U1796" s="40">
        <f t="shared" si="174"/>
        <v>437635.71428571426</v>
      </c>
      <c r="V1796" s="41">
        <f t="shared" si="175"/>
        <v>2.2850054676916547</v>
      </c>
      <c r="Y1796" s="23">
        <v>710</v>
      </c>
      <c r="Z1796" s="23">
        <v>688</v>
      </c>
      <c r="AD1796" s="13"/>
      <c r="AE1796" s="13"/>
      <c r="AF1796" s="13"/>
      <c r="AR1796" s="35"/>
    </row>
    <row r="1797" spans="1:44">
      <c r="A1797" s="23">
        <v>1799</v>
      </c>
      <c r="B1797" s="23">
        <v>1799</v>
      </c>
      <c r="C1797" s="23" t="s">
        <v>2514</v>
      </c>
      <c r="D1797" s="23" t="s">
        <v>121</v>
      </c>
      <c r="E1797" s="23" t="s">
        <v>121</v>
      </c>
      <c r="F1797" s="23" t="s">
        <v>302</v>
      </c>
      <c r="G1797" s="23" t="s">
        <v>303</v>
      </c>
      <c r="H1797" s="23" t="s">
        <v>133</v>
      </c>
      <c r="I1797" s="13">
        <v>110000</v>
      </c>
      <c r="J1797" s="13">
        <v>110000</v>
      </c>
      <c r="K1797" s="13">
        <v>38000</v>
      </c>
      <c r="L1797" s="24">
        <v>11.207000000000001</v>
      </c>
      <c r="M1797" s="37">
        <f t="shared" si="170"/>
        <v>12</v>
      </c>
      <c r="N1797" s="24">
        <v>3.2349999999999999</v>
      </c>
      <c r="O1797" s="13">
        <v>3</v>
      </c>
      <c r="P1797" s="36">
        <f t="shared" si="171"/>
        <v>2.42625</v>
      </c>
      <c r="Q1797" s="38">
        <f t="shared" si="172"/>
        <v>16.8</v>
      </c>
      <c r="R1797" s="37">
        <f t="shared" si="173"/>
        <v>16.8</v>
      </c>
      <c r="S1797" s="39">
        <f>IF(AND(I1797=38000,R1797&lt;=4.5,M1797&gt;8),'[1]Pricing Schedule'!$F$8+('[1]Pricing Schedule'!$F$9*M1797),
IF(AND(I1797=38000,R1797&lt;=4.5,M1797&lt;=8),'[1]Pricing Schedule'!$F$34+('[1]Pricing Schedule'!$F$36*M1797),
IF(AND(I1797=38000,R1797&gt;4.5,R1797&lt;=9,M1797&gt;8),'[1]Pricing Schedule'!$F$17+('[1]Pricing Schedule'!$F$18*M1797),
IF(AND(I1797=38000,R1797&gt;4.5,R1797&lt;=9,M1797&lt;=8),'[1]Pricing Schedule'!$F$34+('[1]Pricing Schedule'!$F$36*M1797),
IF(AND(I1797=38000,R1797&gt;9,R1797&lt;=12.8,M1797&gt;8),'[1]Pricing Schedule'!$F$26+('[1]Pricing Schedule'!$F$27*M1797),
IF(AND(I1797=38000,R1797&gt;9,R1797&lt;=12.8,M1797&lt;=8),'[1]Pricing Schedule'!$F$34+('[1]Pricing Schedule'!$F$36*M1797),
IF(AND(I1797=38000,R1797&gt;12.8,R1797&lt;=22.8),'[1]Pricing Schedule'!$F$34+('[1]Pricing Schedule'!$F$36*M1797),
IF(AND(I1797=38000,R1797&gt;22.8,R1797&lt;=30.2),'[1]Pricing Schedule'!$F$43+('[1]Pricing Schedule'!$F$45*M1797),
IF(AND(I1797=38000,R1797&gt;30.2,R1797&lt;=45.9),'[1]Pricing Schedule'!$F$52+('[1]Pricing Schedule'!$F$54*M1797),
IF(AND(I1797=38000,R1797&gt;45.9,R1797&lt;=123.4),'[1]Pricing Schedule'!$F$96+('[1]Pricing Schedule'!$F$97*M1797),
IF(AND(I1797=38000,R1797&gt;123.4,R1797&lt;=168.2,M1797&lt;=10),'[1]Pricing Schedule'!$F$103+('[1]Pricing Schedule'!$F$105*M1797),
IF(AND(I1797=38000,R1797&gt;123.4,R1797&lt;=168.2,M1797&gt;10),'[1]Pricing Schedule'!$F$111+('[1]Pricing Schedule'!$F$113*M1797),
IF(AND(I1797=38000,R1797&gt;157.4,R1797&lt;=336.4,M1797&lt;=10),('[1]Pricing Schedule'!$F$103+('[1]Pricing Schedule'!$F$105*M1797))*2,
IF(AND(I1797=38000,R1797&gt;157.4,R1797&lt;=336.4,M1797&gt;10),('[1]Pricing Schedule'!$F$111+('[1]Pricing Schedule'!$F$113*M1797))*2,
IF(AND(I1797=38000,R1797&gt;314.8,R1797&lt;=504.6,M1797&lt;=10),('[1]Pricing Schedule'!$F$103+('[1]Pricing Schedule'!$F$105*M1797))*3,
IF(AND(I1797=38000,R1797&gt;314.8,R1797&lt;=504.6,M1797&gt;10),('[1]Pricing Schedule'!$F$111+('[1]Pricing Schedule'!$F$113*M1797))*3,
IF(AND(I1797=38000,R1797&gt;472.2,R1797&lt;=672.8,M1797&lt;=10),('[1]Pricing Schedule'!$F$103+('[1]Pricing Schedule'!$F$105*M1797))*4,
IF(AND(I1797=38000,R1797&gt;472.2,R1797&lt;=672.8,M1797&gt;10),('[1]Pricing Schedule'!$F$111+('[1]Pricing Schedule'!$F$113*M1797))*4,
IF(AND(I1797=110000,R1797&lt;=12.8,M1797&gt;2),'[1]Pricing Schedule'!$F$62+('[1]Pricing Schedule'!$F$63*M1797),
IF(AND(I1797=110000,R1797&lt;=12.8,M1797&lt;=2),'[1]Pricing Schedule'!$F$96+('[1]Pricing Schedule'!$F$97*M1797),
IF(AND(I1797=110000,R1797&gt;12.8,R1797&lt;=22.8,M1797&gt;3),'[1]Pricing Schedule'!$F$71+('[1]Pricing Schedule'!$F$72*M1797),
IF(AND(I1797=110000,R1797&gt;12.8,R1797&lt;=22.8,M1797&lt;=3),'[1]Pricing Schedule'!$F$96+('[1]Pricing Schedule'!$F$97*M1797),
IF(AND(I1797=110000,R1797&gt;22.8,R1797&lt;=30.2),'[1]Pricing Schedule'!$F$80+('[1]Pricing Schedule'!$F$81*M1797),
IF(AND(I1797=110000,R1797&gt;30.2,R1797&lt;=45.9),'[1]Pricing Schedule'!$F$89+('[1]Pricing Schedule'!$F$90*M1797),
IF(AND(I1797=110000,R1797&gt;45.9,R1797&lt;=123.4),'[1]Pricing Schedule'!$F$96+('[1]Pricing Schedule'!$F$97*M1797),
IF(AND(I1797=110000,R1797&gt;123.4,R1797&lt;=168.2,M1797&lt;=10),'[1]Pricing Schedule'!$F$103+('[1]Pricing Schedule'!$F$105*M1797),
IF(AND(I1797=110000,R1797&gt;123.4,R1797&lt;=168.2,M1797&gt;10),'[1]Pricing Schedule'!$F$111+('[1]Pricing Schedule'!$F$113*M1797),
IF(AND(I1797=110000,R1797&gt;168.2,R1797&lt;=336.4,M1797&lt;=10),('[1]Pricing Schedule'!$F$103+('[1]Pricing Schedule'!$F$105*M1797))*2,
IF(AND(I1797=110000,R1797&gt;168.2,R1797&lt;=336.4,M1797&gt;10),('[1]Pricing Schedule'!$F$111+('[1]Pricing Schedule'!$F$113*M1797))*2,
IF(AND(I1797=110000,R1797&gt;336.4,R1797&lt;=504.6,M1797&lt;=10),('[1]Pricing Schedule'!$F$103+('[1]Pricing Schedule'!$F$105*M1797))*3,
IF(AND(I1797=110000,R1797&gt;336.4,R1797&lt;=504.6,M1797&gt;10),('[1]Pricing Schedule'!$F$111+('[1]Pricing Schedule'!$F$113*M1797))*3,
IF(AND(I1797=110000,R1797&gt;504.6,R1797&lt;=672.8,M1797&lt;=10),('[1]Pricing Schedule'!$F$103+('[1]Pricing Schedule'!$F$105*M1797))*4,
IF(AND(I1797=110000,R1797&gt;504.6,R1797&lt;=672.8,M1797&gt;10),('[1]Pricing Schedule'!$F$111+('[1]Pricing Schedule'!$F$113*M1797))*4,
IF(AND(I1797=110000,R1797&gt;672.8,R1797&lt;=841,M1797&lt;=10),('[1]Pricing Schedule'!$F$103+('[1]Pricing Schedule'!$F$105*M1797))*5,
IF(AND(I1797=110000,R1797&gt;672.8,R1797&lt;=841,M1797&gt;10),('[1]Pricing Schedule'!$F$111+('[1]Pricing Schedule'!$F$113*M1797))*5,
IF(AND(I1797=110000,R1797&gt;672.8,R1797&lt;=841,M1797&lt;=10),('[1]Pricing Schedule'!$F$103+('[1]Pricing Schedule'!$F$105*M1797))*5,
IF(AND(I1797=110000,R1797&gt;672.8,R1797&lt;=841,M1797&gt;10),('[1]Pricing Schedule'!$F$111+('[1]Pricing Schedule'!$F$113*M1797))*5,
IF(AND(I1797=110000,R1797&gt;1345.6,R1797&lt;=1513.8,M1797&lt;=10),('[1]Pricing Schedule'!$F$103+('[1]Pricing Schedule'!$F$105*M1797))*9,
IF(AND(I1797=110000,R1797&gt;1345.6,R1797&lt;=1513.8,M1797&gt;10),('[1]Pricing Schedule'!$F$111+('[1]Pricing Schedule'!$F$113*M1797))*9,
9999999999)))))))))))))))))))))))))))))))))))))))</f>
        <v>2437950</v>
      </c>
      <c r="T1797" s="21">
        <f>IF(AND(I1797=38000,R1797&lt;=4.5,M1797&gt;8),'[1]Pricing Schedule'!$J$9,
IF(AND(I1797=38000,R1797&lt;=4.5,M1797&lt;=8),'[1]Pricing Schedule'!$J$36,
IF(AND(I1797=38000,R1797&gt;4.5,R1797&lt;=9,M1797&gt;8),'[1]Pricing Schedule'!$J$18,
IF(AND(I1797=38000,R1797&gt;4.5,R1797&lt;=9,M1797&lt;=8),'[1]Pricing Schedule'!$J$36,
IF(AND(I1797=38000,R1797&gt;9,R1797&lt;=12.8,M1797&gt;8),'[1]Pricing Schedule'!$J$27,
IF(AND(I1797=38000,R1797&gt;9,R1797&lt;=12.8,M1797&lt;=8),'[1]Pricing Schedule'!$J$36,
IF(AND(I1797=38000,R1797&gt;12.8,R1797&lt;=22.8),'[1]Pricing Schedule'!$J$36,
IF(AND(I1797=38000,R1797&gt;22.8,R1797&lt;=30.2),'[1]Pricing Schedule'!$J$45,
IF(AND(I1797=38000,R1797&gt;30.2,R1797&lt;=45.9),'[1]Pricing Schedule'!$J$54,
IF(AND(I1797=38000,R1797&gt;45.9,R1797&lt;=123.4),'[1]Pricing Schedule'!$J$97,
IF(AND(I1797=38000,R1797&gt;123.4,R1797&lt;=168.2,M1797&lt;=10),'[1]Pricing Schedule'!$J$105,
IF(AND(I1797=38000,R1797&gt;123.4,R1797&lt;=168.2,M1797&gt;10),'[1]Pricing Schedule'!$J$113,
IF(AND(I1797=38000,R1797&gt;168.2,R1797&lt;=336.4,M1797&lt;=10),('[1]Pricing Schedule'!$J$105),
IF(AND(I1797=38000,R1797&gt;168.2,R1797&lt;=336.4,M1797&gt;10),('[1]Pricing Schedule'!$J$113),
IF(AND(I1797=38000,R1797&gt;336.4,R1797&lt;=504.6,M1797&lt;=10),('[1]Pricing Schedule'!$J$105),
IF(AND(I1797=38000,R1797&gt;336.4,R1797&lt;=504.6,M1797&gt;10),('[1]Pricing Schedule'!$J$113),
IF(AND(I1797=38000,R1797&gt;504.6,R1797&lt;=672.8,M1797&lt;=10),('[1]Pricing Schedule'!$J$105),
IF(AND(I1797=38000,R1797&gt;504.6,R1797&lt;=672.8,M1797&gt;10),('[1]Pricing Schedule'!$J$113),
IF(AND(I1797=110000,R1797&lt;=12.8,M1797&gt;2),'[1]Pricing Schedule'!$J$63,
IF(AND(I1797=110000,R1797&lt;=12.8,M1797&lt;=2),'[1]Pricing Schedule'!$J$97,
IF(AND(I1797=110000,R1797&gt;12.8,R1797&lt;=22.8,M1797&gt;3),'[1]Pricing Schedule'!$J$72,
IF(AND(I1797=110000,R1797&gt;12.8,R1797&lt;=22.8,M1797&lt;=3),'[1]Pricing Schedule'!$J$97,
IF(AND(I1797=110000,R1797&gt;22.8,R1797&lt;=30.2),'[1]Pricing Schedule'!$J$81,
IF(AND(I1797=110000,R1797&gt;30.2,R1797&lt;=45.9),'[1]Pricing Schedule'!$J$90,
IF(AND(I1797=110000,R1797&gt;45.9,R1797&lt;=123.4),'[1]Pricing Schedule'!$J$97,
IF(AND(I1797=110000,R1797&gt;123.4,R1797&lt;=168.2,M1797&lt;=10),'[1]Pricing Schedule'!$J$105,
IF(AND(I1797=110000,R1797&gt;123.4,R1797&lt;=168.2,M1797&gt;10),'[1]Pricing Schedule'!$J$113,
IF(AND(I1797=110000,R1797&gt;168.2,R1797&lt;=336.2,M1797&lt;=10),('[1]Pricing Schedule'!$J$105),
IF(AND(I1797=110000,R1797&gt;168.2,R1797&lt;=336.2,M1797&gt;10),('[1]Pricing Schedule'!$J$113),
IF(AND(I1797=110000,R1797&gt;336.4,R1797&lt;=504.6,M1797&lt;=10),('[1]Pricing Schedule'!$J$105),
IF(AND(I1797=110000,R1797&gt;336.4,R1797&lt;=504.6,M1797&gt;10),('[1]Pricing Schedule'!$J$113),
IF(AND(I1797=110000,R1797&gt;504.6,R1797&lt;=672.8,M1797&lt;=10),('[1]Pricing Schedule'!$J$105),
IF(AND(I1797=110000,R1797&gt;504.6,R1797&lt;=672.8,M1797&gt;10),('[1]Pricing Schedule'!$J$113),
IF(AND(I1797=110000,R1797&gt;672.8,R1797&lt;=841,M1797&lt;=10),('[1]Pricing Schedule'!$J$105),
IF(AND(I1797=110000,R1797&gt;672.8,R1797&lt;=841,M1797&gt;10),('[1]Pricing Schedule'!$J$113),
IF(AND(I1797=110000,R1797&gt;1682,R1797&lt;=1850.2,M1797&lt;=10),('[1]Pricing Schedule'!$J$105),
IF(AND(I1797=110000,R1797&gt;1682,R1797&lt;=1850.2,M1797&gt;10),('[1]Pricing Schedule'!$J$113),
IF(AND(I1797=110000,R1797&gt;2018.4,R1797&lt;=2186.6,M1797&lt;=10),('[1]Pricing Schedule'!$J$105),
IF(AND(I1797=110000,R1797&gt;2018.4,R1797&lt;=2186.6,M1797&gt;10),('[1]Pricing Schedule'!$J$113),999999999)))))))))))))))))))))))))))))))))))))))</f>
        <v>8</v>
      </c>
      <c r="U1797" s="40">
        <f t="shared" si="174"/>
        <v>145116.07142857142</v>
      </c>
      <c r="V1797" s="41">
        <f t="shared" si="175"/>
        <v>6.8910355011382514</v>
      </c>
      <c r="Y1797" s="23">
        <v>640</v>
      </c>
      <c r="Z1797" s="23">
        <v>684</v>
      </c>
      <c r="AD1797" s="13"/>
      <c r="AE1797" s="13"/>
      <c r="AF1797" s="13"/>
      <c r="AR1797" s="35"/>
    </row>
    <row r="1798" spans="1:44">
      <c r="A1798" s="23">
        <v>1800</v>
      </c>
      <c r="B1798" s="23">
        <v>1800</v>
      </c>
      <c r="C1798" s="23" t="s">
        <v>2515</v>
      </c>
      <c r="D1798" s="23" t="s">
        <v>121</v>
      </c>
      <c r="E1798" s="23" t="s">
        <v>121</v>
      </c>
      <c r="F1798" s="23" t="s">
        <v>366</v>
      </c>
      <c r="G1798" s="23" t="s">
        <v>367</v>
      </c>
      <c r="H1798" s="23" t="s">
        <v>133</v>
      </c>
      <c r="I1798" s="13">
        <v>110000</v>
      </c>
      <c r="L1798" s="24">
        <v>6.2220000000000004</v>
      </c>
      <c r="M1798" s="37">
        <f t="shared" si="170"/>
        <v>7</v>
      </c>
      <c r="N1798" s="24">
        <v>0.91300000000000003</v>
      </c>
      <c r="O1798" s="13">
        <v>3</v>
      </c>
      <c r="P1798" s="36">
        <f t="shared" si="171"/>
        <v>0.91300000000000003</v>
      </c>
      <c r="Q1798" s="38">
        <f t="shared" si="172"/>
        <v>4.2</v>
      </c>
      <c r="R1798" s="37">
        <f t="shared" si="173"/>
        <v>4.2</v>
      </c>
      <c r="S1798" s="39">
        <f>IF(AND(I1798=38000,R1798&lt;=4.5,M1798&gt;8),'[1]Pricing Schedule'!$F$8+('[1]Pricing Schedule'!$F$9*M1798),
IF(AND(I1798=38000,R1798&lt;=4.5,M1798&lt;=8),'[1]Pricing Schedule'!$F$34+('[1]Pricing Schedule'!$F$36*M1798),
IF(AND(I1798=38000,R1798&gt;4.5,R1798&lt;=9,M1798&gt;8),'[1]Pricing Schedule'!$F$17+('[1]Pricing Schedule'!$F$18*M1798),
IF(AND(I1798=38000,R1798&gt;4.5,R1798&lt;=9,M1798&lt;=8),'[1]Pricing Schedule'!$F$34+('[1]Pricing Schedule'!$F$36*M1798),
IF(AND(I1798=38000,R1798&gt;9,R1798&lt;=12.8,M1798&gt;8),'[1]Pricing Schedule'!$F$26+('[1]Pricing Schedule'!$F$27*M1798),
IF(AND(I1798=38000,R1798&gt;9,R1798&lt;=12.8,M1798&lt;=8),'[1]Pricing Schedule'!$F$34+('[1]Pricing Schedule'!$F$36*M1798),
IF(AND(I1798=38000,R1798&gt;12.8,R1798&lt;=22.8),'[1]Pricing Schedule'!$F$34+('[1]Pricing Schedule'!$F$36*M1798),
IF(AND(I1798=38000,R1798&gt;22.8,R1798&lt;=30.2),'[1]Pricing Schedule'!$F$43+('[1]Pricing Schedule'!$F$45*M1798),
IF(AND(I1798=38000,R1798&gt;30.2,R1798&lt;=45.9),'[1]Pricing Schedule'!$F$52+('[1]Pricing Schedule'!$F$54*M1798),
IF(AND(I1798=38000,R1798&gt;45.9,R1798&lt;=123.4),'[1]Pricing Schedule'!$F$96+('[1]Pricing Schedule'!$F$97*M1798),
IF(AND(I1798=38000,R1798&gt;123.4,R1798&lt;=168.2,M1798&lt;=10),'[1]Pricing Schedule'!$F$103+('[1]Pricing Schedule'!$F$105*M1798),
IF(AND(I1798=38000,R1798&gt;123.4,R1798&lt;=168.2,M1798&gt;10),'[1]Pricing Schedule'!$F$111+('[1]Pricing Schedule'!$F$113*M1798),
IF(AND(I1798=38000,R1798&gt;157.4,R1798&lt;=336.4,M1798&lt;=10),('[1]Pricing Schedule'!$F$103+('[1]Pricing Schedule'!$F$105*M1798))*2,
IF(AND(I1798=38000,R1798&gt;157.4,R1798&lt;=336.4,M1798&gt;10),('[1]Pricing Schedule'!$F$111+('[1]Pricing Schedule'!$F$113*M1798))*2,
IF(AND(I1798=38000,R1798&gt;314.8,R1798&lt;=504.6,M1798&lt;=10),('[1]Pricing Schedule'!$F$103+('[1]Pricing Schedule'!$F$105*M1798))*3,
IF(AND(I1798=38000,R1798&gt;314.8,R1798&lt;=504.6,M1798&gt;10),('[1]Pricing Schedule'!$F$111+('[1]Pricing Schedule'!$F$113*M1798))*3,
IF(AND(I1798=38000,R1798&gt;472.2,R1798&lt;=672.8,M1798&lt;=10),('[1]Pricing Schedule'!$F$103+('[1]Pricing Schedule'!$F$105*M1798))*4,
IF(AND(I1798=38000,R1798&gt;472.2,R1798&lt;=672.8,M1798&gt;10),('[1]Pricing Schedule'!$F$111+('[1]Pricing Schedule'!$F$113*M1798))*4,
IF(AND(I1798=110000,R1798&lt;=12.8,M1798&gt;2),'[1]Pricing Schedule'!$F$62+('[1]Pricing Schedule'!$F$63*M1798),
IF(AND(I1798=110000,R1798&lt;=12.8,M1798&lt;=2),'[1]Pricing Schedule'!$F$96+('[1]Pricing Schedule'!$F$97*M1798),
IF(AND(I1798=110000,R1798&gt;12.8,R1798&lt;=22.8,M1798&gt;3),'[1]Pricing Schedule'!$F$71+('[1]Pricing Schedule'!$F$72*M1798),
IF(AND(I1798=110000,R1798&gt;12.8,R1798&lt;=22.8,M1798&lt;=3),'[1]Pricing Schedule'!$F$96+('[1]Pricing Schedule'!$F$97*M1798),
IF(AND(I1798=110000,R1798&gt;22.8,R1798&lt;=30.2),'[1]Pricing Schedule'!$F$80+('[1]Pricing Schedule'!$F$81*M1798),
IF(AND(I1798=110000,R1798&gt;30.2,R1798&lt;=45.9),'[1]Pricing Schedule'!$F$89+('[1]Pricing Schedule'!$F$90*M1798),
IF(AND(I1798=110000,R1798&gt;45.9,R1798&lt;=123.4),'[1]Pricing Schedule'!$F$96+('[1]Pricing Schedule'!$F$97*M1798),
IF(AND(I1798=110000,R1798&gt;123.4,R1798&lt;=168.2,M1798&lt;=10),'[1]Pricing Schedule'!$F$103+('[1]Pricing Schedule'!$F$105*M1798),
IF(AND(I1798=110000,R1798&gt;123.4,R1798&lt;=168.2,M1798&gt;10),'[1]Pricing Schedule'!$F$111+('[1]Pricing Schedule'!$F$113*M1798),
IF(AND(I1798=110000,R1798&gt;168.2,R1798&lt;=336.4,M1798&lt;=10),('[1]Pricing Schedule'!$F$103+('[1]Pricing Schedule'!$F$105*M1798))*2,
IF(AND(I1798=110000,R1798&gt;168.2,R1798&lt;=336.4,M1798&gt;10),('[1]Pricing Schedule'!$F$111+('[1]Pricing Schedule'!$F$113*M1798))*2,
IF(AND(I1798=110000,R1798&gt;336.4,R1798&lt;=504.6,M1798&lt;=10),('[1]Pricing Schedule'!$F$103+('[1]Pricing Schedule'!$F$105*M1798))*3,
IF(AND(I1798=110000,R1798&gt;336.4,R1798&lt;=504.6,M1798&gt;10),('[1]Pricing Schedule'!$F$111+('[1]Pricing Schedule'!$F$113*M1798))*3,
IF(AND(I1798=110000,R1798&gt;504.6,R1798&lt;=672.8,M1798&lt;=10),('[1]Pricing Schedule'!$F$103+('[1]Pricing Schedule'!$F$105*M1798))*4,
IF(AND(I1798=110000,R1798&gt;504.6,R1798&lt;=672.8,M1798&gt;10),('[1]Pricing Schedule'!$F$111+('[1]Pricing Schedule'!$F$113*M1798))*4,
IF(AND(I1798=110000,R1798&gt;672.8,R1798&lt;=841,M1798&lt;=10),('[1]Pricing Schedule'!$F$103+('[1]Pricing Schedule'!$F$105*M1798))*5,
IF(AND(I1798=110000,R1798&gt;672.8,R1798&lt;=841,M1798&gt;10),('[1]Pricing Schedule'!$F$111+('[1]Pricing Schedule'!$F$113*M1798))*5,
IF(AND(I1798=110000,R1798&gt;672.8,R1798&lt;=841,M1798&lt;=10),('[1]Pricing Schedule'!$F$103+('[1]Pricing Schedule'!$F$105*M1798))*5,
IF(AND(I1798=110000,R1798&gt;672.8,R1798&lt;=841,M1798&gt;10),('[1]Pricing Schedule'!$F$111+('[1]Pricing Schedule'!$F$113*M1798))*5,
IF(AND(I1798=110000,R1798&gt;1345.6,R1798&lt;=1513.8,M1798&lt;=10),('[1]Pricing Schedule'!$F$103+('[1]Pricing Schedule'!$F$105*M1798))*9,
IF(AND(I1798=110000,R1798&gt;1345.6,R1798&lt;=1513.8,M1798&gt;10),('[1]Pricing Schedule'!$F$111+('[1]Pricing Schedule'!$F$113*M1798))*9,
9999999999)))))))))))))))))))))))))))))))))))))))</f>
        <v>1785370</v>
      </c>
      <c r="T1798" s="21">
        <f>IF(AND(I1798=38000,R1798&lt;=4.5,M1798&gt;8),'[1]Pricing Schedule'!$J$9,
IF(AND(I1798=38000,R1798&lt;=4.5,M1798&lt;=8),'[1]Pricing Schedule'!$J$36,
IF(AND(I1798=38000,R1798&gt;4.5,R1798&lt;=9,M1798&gt;8),'[1]Pricing Schedule'!$J$18,
IF(AND(I1798=38000,R1798&gt;4.5,R1798&lt;=9,M1798&lt;=8),'[1]Pricing Schedule'!$J$36,
IF(AND(I1798=38000,R1798&gt;9,R1798&lt;=12.8,M1798&gt;8),'[1]Pricing Schedule'!$J$27,
IF(AND(I1798=38000,R1798&gt;9,R1798&lt;=12.8,M1798&lt;=8),'[1]Pricing Schedule'!$J$36,
IF(AND(I1798=38000,R1798&gt;12.8,R1798&lt;=22.8),'[1]Pricing Schedule'!$J$36,
IF(AND(I1798=38000,R1798&gt;22.8,R1798&lt;=30.2),'[1]Pricing Schedule'!$J$45,
IF(AND(I1798=38000,R1798&gt;30.2,R1798&lt;=45.9),'[1]Pricing Schedule'!$J$54,
IF(AND(I1798=38000,R1798&gt;45.9,R1798&lt;=123.4),'[1]Pricing Schedule'!$J$97,
IF(AND(I1798=38000,R1798&gt;123.4,R1798&lt;=168.2,M1798&lt;=10),'[1]Pricing Schedule'!$J$105,
IF(AND(I1798=38000,R1798&gt;123.4,R1798&lt;=168.2,M1798&gt;10),'[1]Pricing Schedule'!$J$113,
IF(AND(I1798=38000,R1798&gt;168.2,R1798&lt;=336.4,M1798&lt;=10),('[1]Pricing Schedule'!$J$105),
IF(AND(I1798=38000,R1798&gt;168.2,R1798&lt;=336.4,M1798&gt;10),('[1]Pricing Schedule'!$J$113),
IF(AND(I1798=38000,R1798&gt;336.4,R1798&lt;=504.6,M1798&lt;=10),('[1]Pricing Schedule'!$J$105),
IF(AND(I1798=38000,R1798&gt;336.4,R1798&lt;=504.6,M1798&gt;10),('[1]Pricing Schedule'!$J$113),
IF(AND(I1798=38000,R1798&gt;504.6,R1798&lt;=672.8,M1798&lt;=10),('[1]Pricing Schedule'!$J$105),
IF(AND(I1798=38000,R1798&gt;504.6,R1798&lt;=672.8,M1798&gt;10),('[1]Pricing Schedule'!$J$113),
IF(AND(I1798=110000,R1798&lt;=12.8,M1798&gt;2),'[1]Pricing Schedule'!$J$63,
IF(AND(I1798=110000,R1798&lt;=12.8,M1798&lt;=2),'[1]Pricing Schedule'!$J$97,
IF(AND(I1798=110000,R1798&gt;12.8,R1798&lt;=22.8,M1798&gt;3),'[1]Pricing Schedule'!$J$72,
IF(AND(I1798=110000,R1798&gt;12.8,R1798&lt;=22.8,M1798&lt;=3),'[1]Pricing Schedule'!$J$97,
IF(AND(I1798=110000,R1798&gt;22.8,R1798&lt;=30.2),'[1]Pricing Schedule'!$J$81,
IF(AND(I1798=110000,R1798&gt;30.2,R1798&lt;=45.9),'[1]Pricing Schedule'!$J$90,
IF(AND(I1798=110000,R1798&gt;45.9,R1798&lt;=123.4),'[1]Pricing Schedule'!$J$97,
IF(AND(I1798=110000,R1798&gt;123.4,R1798&lt;=168.2,M1798&lt;=10),'[1]Pricing Schedule'!$J$105,
IF(AND(I1798=110000,R1798&gt;123.4,R1798&lt;=168.2,M1798&gt;10),'[1]Pricing Schedule'!$J$113,
IF(AND(I1798=110000,R1798&gt;168.2,R1798&lt;=336.2,M1798&lt;=10),('[1]Pricing Schedule'!$J$105),
IF(AND(I1798=110000,R1798&gt;168.2,R1798&lt;=336.2,M1798&gt;10),('[1]Pricing Schedule'!$J$113),
IF(AND(I1798=110000,R1798&gt;336.4,R1798&lt;=504.6,M1798&lt;=10),('[1]Pricing Schedule'!$J$105),
IF(AND(I1798=110000,R1798&gt;336.4,R1798&lt;=504.6,M1798&gt;10),('[1]Pricing Schedule'!$J$113),
IF(AND(I1798=110000,R1798&gt;504.6,R1798&lt;=672.8,M1798&lt;=10),('[1]Pricing Schedule'!$J$105),
IF(AND(I1798=110000,R1798&gt;504.6,R1798&lt;=672.8,M1798&gt;10),('[1]Pricing Schedule'!$J$113),
IF(AND(I1798=110000,R1798&gt;672.8,R1798&lt;=841,M1798&lt;=10),('[1]Pricing Schedule'!$J$105),
IF(AND(I1798=110000,R1798&gt;672.8,R1798&lt;=841,M1798&gt;10),('[1]Pricing Schedule'!$J$113),
IF(AND(I1798=110000,R1798&gt;1682,R1798&lt;=1850.2,M1798&lt;=10),('[1]Pricing Schedule'!$J$105),
IF(AND(I1798=110000,R1798&gt;1682,R1798&lt;=1850.2,M1798&gt;10),('[1]Pricing Schedule'!$J$113),
IF(AND(I1798=110000,R1798&gt;2018.4,R1798&lt;=2186.6,M1798&lt;=10),('[1]Pricing Schedule'!$J$105),
IF(AND(I1798=110000,R1798&gt;2018.4,R1798&lt;=2186.6,M1798&gt;10),('[1]Pricing Schedule'!$J$113),999999999)))))))))))))))))))))))))))))))))))))))</f>
        <v>7</v>
      </c>
      <c r="U1798" s="40">
        <f t="shared" si="174"/>
        <v>425088.09523809521</v>
      </c>
      <c r="V1798" s="41">
        <f t="shared" si="175"/>
        <v>2.3524535530450272</v>
      </c>
      <c r="Y1798" s="23">
        <v>503</v>
      </c>
      <c r="Z1798" s="23">
        <v>688</v>
      </c>
      <c r="AD1798" s="13"/>
      <c r="AE1798" s="13"/>
      <c r="AF1798" s="13"/>
      <c r="AR1798" s="35"/>
    </row>
    <row r="1799" spans="1:44">
      <c r="A1799" s="23">
        <v>1801</v>
      </c>
      <c r="B1799" s="23">
        <v>1801</v>
      </c>
      <c r="C1799" s="23" t="s">
        <v>2516</v>
      </c>
      <c r="D1799" s="23" t="s">
        <v>121</v>
      </c>
      <c r="E1799" s="23" t="s">
        <v>121</v>
      </c>
      <c r="F1799" s="23" t="s">
        <v>369</v>
      </c>
      <c r="G1799" s="23" t="s">
        <v>370</v>
      </c>
      <c r="H1799" s="23" t="s">
        <v>133</v>
      </c>
      <c r="I1799" s="13">
        <v>110000</v>
      </c>
      <c r="J1799" s="13">
        <v>38000</v>
      </c>
      <c r="K1799" s="13">
        <v>110000</v>
      </c>
      <c r="L1799" s="24">
        <v>5.8150000000000004</v>
      </c>
      <c r="M1799" s="37">
        <f t="shared" si="170"/>
        <v>6</v>
      </c>
      <c r="N1799" s="24">
        <v>1.1439999999999999</v>
      </c>
      <c r="O1799" s="13">
        <v>3</v>
      </c>
      <c r="P1799" s="36">
        <f t="shared" si="171"/>
        <v>1.1439999999999999</v>
      </c>
      <c r="Q1799" s="38">
        <f t="shared" si="172"/>
        <v>4.2</v>
      </c>
      <c r="R1799" s="37">
        <f t="shared" si="173"/>
        <v>4.2</v>
      </c>
      <c r="S1799" s="39">
        <f>IF(AND(I1799=38000,R1799&lt;=4.5,M1799&gt;8),'[1]Pricing Schedule'!$F$8+('[1]Pricing Schedule'!$F$9*M1799),
IF(AND(I1799=38000,R1799&lt;=4.5,M1799&lt;=8),'[1]Pricing Schedule'!$F$34+('[1]Pricing Schedule'!$F$36*M1799),
IF(AND(I1799=38000,R1799&gt;4.5,R1799&lt;=9,M1799&gt;8),'[1]Pricing Schedule'!$F$17+('[1]Pricing Schedule'!$F$18*M1799),
IF(AND(I1799=38000,R1799&gt;4.5,R1799&lt;=9,M1799&lt;=8),'[1]Pricing Schedule'!$F$34+('[1]Pricing Schedule'!$F$36*M1799),
IF(AND(I1799=38000,R1799&gt;9,R1799&lt;=12.8,M1799&gt;8),'[1]Pricing Schedule'!$F$26+('[1]Pricing Schedule'!$F$27*M1799),
IF(AND(I1799=38000,R1799&gt;9,R1799&lt;=12.8,M1799&lt;=8),'[1]Pricing Schedule'!$F$34+('[1]Pricing Schedule'!$F$36*M1799),
IF(AND(I1799=38000,R1799&gt;12.8,R1799&lt;=22.8),'[1]Pricing Schedule'!$F$34+('[1]Pricing Schedule'!$F$36*M1799),
IF(AND(I1799=38000,R1799&gt;22.8,R1799&lt;=30.2),'[1]Pricing Schedule'!$F$43+('[1]Pricing Schedule'!$F$45*M1799),
IF(AND(I1799=38000,R1799&gt;30.2,R1799&lt;=45.9),'[1]Pricing Schedule'!$F$52+('[1]Pricing Schedule'!$F$54*M1799),
IF(AND(I1799=38000,R1799&gt;45.9,R1799&lt;=123.4),'[1]Pricing Schedule'!$F$96+('[1]Pricing Schedule'!$F$97*M1799),
IF(AND(I1799=38000,R1799&gt;123.4,R1799&lt;=168.2,M1799&lt;=10),'[1]Pricing Schedule'!$F$103+('[1]Pricing Schedule'!$F$105*M1799),
IF(AND(I1799=38000,R1799&gt;123.4,R1799&lt;=168.2,M1799&gt;10),'[1]Pricing Schedule'!$F$111+('[1]Pricing Schedule'!$F$113*M1799),
IF(AND(I1799=38000,R1799&gt;157.4,R1799&lt;=336.4,M1799&lt;=10),('[1]Pricing Schedule'!$F$103+('[1]Pricing Schedule'!$F$105*M1799))*2,
IF(AND(I1799=38000,R1799&gt;157.4,R1799&lt;=336.4,M1799&gt;10),('[1]Pricing Schedule'!$F$111+('[1]Pricing Schedule'!$F$113*M1799))*2,
IF(AND(I1799=38000,R1799&gt;314.8,R1799&lt;=504.6,M1799&lt;=10),('[1]Pricing Schedule'!$F$103+('[1]Pricing Schedule'!$F$105*M1799))*3,
IF(AND(I1799=38000,R1799&gt;314.8,R1799&lt;=504.6,M1799&gt;10),('[1]Pricing Schedule'!$F$111+('[1]Pricing Schedule'!$F$113*M1799))*3,
IF(AND(I1799=38000,R1799&gt;472.2,R1799&lt;=672.8,M1799&lt;=10),('[1]Pricing Schedule'!$F$103+('[1]Pricing Schedule'!$F$105*M1799))*4,
IF(AND(I1799=38000,R1799&gt;472.2,R1799&lt;=672.8,M1799&gt;10),('[1]Pricing Schedule'!$F$111+('[1]Pricing Schedule'!$F$113*M1799))*4,
IF(AND(I1799=110000,R1799&lt;=12.8,M1799&gt;2),'[1]Pricing Schedule'!$F$62+('[1]Pricing Schedule'!$F$63*M1799),
IF(AND(I1799=110000,R1799&lt;=12.8,M1799&lt;=2),'[1]Pricing Schedule'!$F$96+('[1]Pricing Schedule'!$F$97*M1799),
IF(AND(I1799=110000,R1799&gt;12.8,R1799&lt;=22.8,M1799&gt;3),'[1]Pricing Schedule'!$F$71+('[1]Pricing Schedule'!$F$72*M1799),
IF(AND(I1799=110000,R1799&gt;12.8,R1799&lt;=22.8,M1799&lt;=3),'[1]Pricing Schedule'!$F$96+('[1]Pricing Schedule'!$F$97*M1799),
IF(AND(I1799=110000,R1799&gt;22.8,R1799&lt;=30.2),'[1]Pricing Schedule'!$F$80+('[1]Pricing Schedule'!$F$81*M1799),
IF(AND(I1799=110000,R1799&gt;30.2,R1799&lt;=45.9),'[1]Pricing Schedule'!$F$89+('[1]Pricing Schedule'!$F$90*M1799),
IF(AND(I1799=110000,R1799&gt;45.9,R1799&lt;=123.4),'[1]Pricing Schedule'!$F$96+('[1]Pricing Schedule'!$F$97*M1799),
IF(AND(I1799=110000,R1799&gt;123.4,R1799&lt;=168.2,M1799&lt;=10),'[1]Pricing Schedule'!$F$103+('[1]Pricing Schedule'!$F$105*M1799),
IF(AND(I1799=110000,R1799&gt;123.4,R1799&lt;=168.2,M1799&gt;10),'[1]Pricing Schedule'!$F$111+('[1]Pricing Schedule'!$F$113*M1799),
IF(AND(I1799=110000,R1799&gt;168.2,R1799&lt;=336.4,M1799&lt;=10),('[1]Pricing Schedule'!$F$103+('[1]Pricing Schedule'!$F$105*M1799))*2,
IF(AND(I1799=110000,R1799&gt;168.2,R1799&lt;=336.4,M1799&gt;10),('[1]Pricing Schedule'!$F$111+('[1]Pricing Schedule'!$F$113*M1799))*2,
IF(AND(I1799=110000,R1799&gt;336.4,R1799&lt;=504.6,M1799&lt;=10),('[1]Pricing Schedule'!$F$103+('[1]Pricing Schedule'!$F$105*M1799))*3,
IF(AND(I1799=110000,R1799&gt;336.4,R1799&lt;=504.6,M1799&gt;10),('[1]Pricing Schedule'!$F$111+('[1]Pricing Schedule'!$F$113*M1799))*3,
IF(AND(I1799=110000,R1799&gt;504.6,R1799&lt;=672.8,M1799&lt;=10),('[1]Pricing Schedule'!$F$103+('[1]Pricing Schedule'!$F$105*M1799))*4,
IF(AND(I1799=110000,R1799&gt;504.6,R1799&lt;=672.8,M1799&gt;10),('[1]Pricing Schedule'!$F$111+('[1]Pricing Schedule'!$F$113*M1799))*4,
IF(AND(I1799=110000,R1799&gt;672.8,R1799&lt;=841,M1799&lt;=10),('[1]Pricing Schedule'!$F$103+('[1]Pricing Schedule'!$F$105*M1799))*5,
IF(AND(I1799=110000,R1799&gt;672.8,R1799&lt;=841,M1799&gt;10),('[1]Pricing Schedule'!$F$111+('[1]Pricing Schedule'!$F$113*M1799))*5,
IF(AND(I1799=110000,R1799&gt;672.8,R1799&lt;=841,M1799&lt;=10),('[1]Pricing Schedule'!$F$103+('[1]Pricing Schedule'!$F$105*M1799))*5,
IF(AND(I1799=110000,R1799&gt;672.8,R1799&lt;=841,M1799&gt;10),('[1]Pricing Schedule'!$F$111+('[1]Pricing Schedule'!$F$113*M1799))*5,
IF(AND(I1799=110000,R1799&gt;1345.6,R1799&lt;=1513.8,M1799&lt;=10),('[1]Pricing Schedule'!$F$103+('[1]Pricing Schedule'!$F$105*M1799))*9,
IF(AND(I1799=110000,R1799&gt;1345.6,R1799&lt;=1513.8,M1799&gt;10),('[1]Pricing Schedule'!$F$111+('[1]Pricing Schedule'!$F$113*M1799))*9,
9999999999)))))))))))))))))))))))))))))))))))))))</f>
        <v>1732670</v>
      </c>
      <c r="T1799" s="21">
        <f>IF(AND(I1799=38000,R1799&lt;=4.5,M1799&gt;8),'[1]Pricing Schedule'!$J$9,
IF(AND(I1799=38000,R1799&lt;=4.5,M1799&lt;=8),'[1]Pricing Schedule'!$J$36,
IF(AND(I1799=38000,R1799&gt;4.5,R1799&lt;=9,M1799&gt;8),'[1]Pricing Schedule'!$J$18,
IF(AND(I1799=38000,R1799&gt;4.5,R1799&lt;=9,M1799&lt;=8),'[1]Pricing Schedule'!$J$36,
IF(AND(I1799=38000,R1799&gt;9,R1799&lt;=12.8,M1799&gt;8),'[1]Pricing Schedule'!$J$27,
IF(AND(I1799=38000,R1799&gt;9,R1799&lt;=12.8,M1799&lt;=8),'[1]Pricing Schedule'!$J$36,
IF(AND(I1799=38000,R1799&gt;12.8,R1799&lt;=22.8),'[1]Pricing Schedule'!$J$36,
IF(AND(I1799=38000,R1799&gt;22.8,R1799&lt;=30.2),'[1]Pricing Schedule'!$J$45,
IF(AND(I1799=38000,R1799&gt;30.2,R1799&lt;=45.9),'[1]Pricing Schedule'!$J$54,
IF(AND(I1799=38000,R1799&gt;45.9,R1799&lt;=123.4),'[1]Pricing Schedule'!$J$97,
IF(AND(I1799=38000,R1799&gt;123.4,R1799&lt;=168.2,M1799&lt;=10),'[1]Pricing Schedule'!$J$105,
IF(AND(I1799=38000,R1799&gt;123.4,R1799&lt;=168.2,M1799&gt;10),'[1]Pricing Schedule'!$J$113,
IF(AND(I1799=38000,R1799&gt;168.2,R1799&lt;=336.4,M1799&lt;=10),('[1]Pricing Schedule'!$J$105),
IF(AND(I1799=38000,R1799&gt;168.2,R1799&lt;=336.4,M1799&gt;10),('[1]Pricing Schedule'!$J$113),
IF(AND(I1799=38000,R1799&gt;336.4,R1799&lt;=504.6,M1799&lt;=10),('[1]Pricing Schedule'!$J$105),
IF(AND(I1799=38000,R1799&gt;336.4,R1799&lt;=504.6,M1799&gt;10),('[1]Pricing Schedule'!$J$113),
IF(AND(I1799=38000,R1799&gt;504.6,R1799&lt;=672.8,M1799&lt;=10),('[1]Pricing Schedule'!$J$105),
IF(AND(I1799=38000,R1799&gt;504.6,R1799&lt;=672.8,M1799&gt;10),('[1]Pricing Schedule'!$J$113),
IF(AND(I1799=110000,R1799&lt;=12.8,M1799&gt;2),'[1]Pricing Schedule'!$J$63,
IF(AND(I1799=110000,R1799&lt;=12.8,M1799&lt;=2),'[1]Pricing Schedule'!$J$97,
IF(AND(I1799=110000,R1799&gt;12.8,R1799&lt;=22.8,M1799&gt;3),'[1]Pricing Schedule'!$J$72,
IF(AND(I1799=110000,R1799&gt;12.8,R1799&lt;=22.8,M1799&lt;=3),'[1]Pricing Schedule'!$J$97,
IF(AND(I1799=110000,R1799&gt;22.8,R1799&lt;=30.2),'[1]Pricing Schedule'!$J$81,
IF(AND(I1799=110000,R1799&gt;30.2,R1799&lt;=45.9),'[1]Pricing Schedule'!$J$90,
IF(AND(I1799=110000,R1799&gt;45.9,R1799&lt;=123.4),'[1]Pricing Schedule'!$J$97,
IF(AND(I1799=110000,R1799&gt;123.4,R1799&lt;=168.2,M1799&lt;=10),'[1]Pricing Schedule'!$J$105,
IF(AND(I1799=110000,R1799&gt;123.4,R1799&lt;=168.2,M1799&gt;10),'[1]Pricing Schedule'!$J$113,
IF(AND(I1799=110000,R1799&gt;168.2,R1799&lt;=336.2,M1799&lt;=10),('[1]Pricing Schedule'!$J$105),
IF(AND(I1799=110000,R1799&gt;168.2,R1799&lt;=336.2,M1799&gt;10),('[1]Pricing Schedule'!$J$113),
IF(AND(I1799=110000,R1799&gt;336.4,R1799&lt;=504.6,M1799&lt;=10),('[1]Pricing Schedule'!$J$105),
IF(AND(I1799=110000,R1799&gt;336.4,R1799&lt;=504.6,M1799&gt;10),('[1]Pricing Schedule'!$J$113),
IF(AND(I1799=110000,R1799&gt;504.6,R1799&lt;=672.8,M1799&lt;=10),('[1]Pricing Schedule'!$J$105),
IF(AND(I1799=110000,R1799&gt;504.6,R1799&lt;=672.8,M1799&gt;10),('[1]Pricing Schedule'!$J$113),
IF(AND(I1799=110000,R1799&gt;672.8,R1799&lt;=841,M1799&lt;=10),('[1]Pricing Schedule'!$J$105),
IF(AND(I1799=110000,R1799&gt;672.8,R1799&lt;=841,M1799&gt;10),('[1]Pricing Schedule'!$J$113),
IF(AND(I1799=110000,R1799&gt;1682,R1799&lt;=1850.2,M1799&lt;=10),('[1]Pricing Schedule'!$J$105),
IF(AND(I1799=110000,R1799&gt;1682,R1799&lt;=1850.2,M1799&gt;10),('[1]Pricing Schedule'!$J$113),
IF(AND(I1799=110000,R1799&gt;2018.4,R1799&lt;=2186.6,M1799&lt;=10),('[1]Pricing Schedule'!$J$105),
IF(AND(I1799=110000,R1799&gt;2018.4,R1799&lt;=2186.6,M1799&gt;10),('[1]Pricing Schedule'!$J$113),999999999)))))))))))))))))))))))))))))))))))))))</f>
        <v>7</v>
      </c>
      <c r="U1799" s="40">
        <f t="shared" si="174"/>
        <v>412540.47619047615</v>
      </c>
      <c r="V1799" s="41">
        <f t="shared" si="175"/>
        <v>2.4240045709800482</v>
      </c>
      <c r="Y1799" s="23">
        <v>161</v>
      </c>
      <c r="Z1799" s="23">
        <v>83</v>
      </c>
      <c r="AD1799" s="13"/>
      <c r="AE1799" s="13"/>
      <c r="AF1799" s="13"/>
      <c r="AR1799" s="35"/>
    </row>
    <row r="1800" spans="1:44">
      <c r="A1800" s="23">
        <v>1802</v>
      </c>
      <c r="B1800" s="23">
        <v>1802</v>
      </c>
      <c r="C1800" s="23" t="s">
        <v>2517</v>
      </c>
      <c r="D1800" s="23" t="s">
        <v>121</v>
      </c>
      <c r="E1800" s="23" t="s">
        <v>121</v>
      </c>
      <c r="F1800" s="23" t="s">
        <v>366</v>
      </c>
      <c r="G1800" s="23" t="s">
        <v>367</v>
      </c>
      <c r="H1800" s="23" t="s">
        <v>133</v>
      </c>
      <c r="I1800" s="13">
        <v>110000</v>
      </c>
      <c r="L1800" s="24">
        <v>8.1180000000000003</v>
      </c>
      <c r="M1800" s="37">
        <f t="shared" si="170"/>
        <v>9</v>
      </c>
      <c r="N1800" s="24">
        <v>1.82</v>
      </c>
      <c r="O1800" s="13">
        <v>3</v>
      </c>
      <c r="P1800" s="36">
        <f t="shared" si="171"/>
        <v>1.365</v>
      </c>
      <c r="Q1800" s="38">
        <f t="shared" si="172"/>
        <v>8.4</v>
      </c>
      <c r="R1800" s="37">
        <f t="shared" si="173"/>
        <v>8.4</v>
      </c>
      <c r="S1800" s="39">
        <f>IF(AND(I1800=38000,R1800&lt;=4.5,M1800&gt;8),'[1]Pricing Schedule'!$F$8+('[1]Pricing Schedule'!$F$9*M1800),
IF(AND(I1800=38000,R1800&lt;=4.5,M1800&lt;=8),'[1]Pricing Schedule'!$F$34+('[1]Pricing Schedule'!$F$36*M1800),
IF(AND(I1800=38000,R1800&gt;4.5,R1800&lt;=9,M1800&gt;8),'[1]Pricing Schedule'!$F$17+('[1]Pricing Schedule'!$F$18*M1800),
IF(AND(I1800=38000,R1800&gt;4.5,R1800&lt;=9,M1800&lt;=8),'[1]Pricing Schedule'!$F$34+('[1]Pricing Schedule'!$F$36*M1800),
IF(AND(I1800=38000,R1800&gt;9,R1800&lt;=12.8,M1800&gt;8),'[1]Pricing Schedule'!$F$26+('[1]Pricing Schedule'!$F$27*M1800),
IF(AND(I1800=38000,R1800&gt;9,R1800&lt;=12.8,M1800&lt;=8),'[1]Pricing Schedule'!$F$34+('[1]Pricing Schedule'!$F$36*M1800),
IF(AND(I1800=38000,R1800&gt;12.8,R1800&lt;=22.8),'[1]Pricing Schedule'!$F$34+('[1]Pricing Schedule'!$F$36*M1800),
IF(AND(I1800=38000,R1800&gt;22.8,R1800&lt;=30.2),'[1]Pricing Schedule'!$F$43+('[1]Pricing Schedule'!$F$45*M1800),
IF(AND(I1800=38000,R1800&gt;30.2,R1800&lt;=45.9),'[1]Pricing Schedule'!$F$52+('[1]Pricing Schedule'!$F$54*M1800),
IF(AND(I1800=38000,R1800&gt;45.9,R1800&lt;=123.4),'[1]Pricing Schedule'!$F$96+('[1]Pricing Schedule'!$F$97*M1800),
IF(AND(I1800=38000,R1800&gt;123.4,R1800&lt;=168.2,M1800&lt;=10),'[1]Pricing Schedule'!$F$103+('[1]Pricing Schedule'!$F$105*M1800),
IF(AND(I1800=38000,R1800&gt;123.4,R1800&lt;=168.2,M1800&gt;10),'[1]Pricing Schedule'!$F$111+('[1]Pricing Schedule'!$F$113*M1800),
IF(AND(I1800=38000,R1800&gt;157.4,R1800&lt;=336.4,M1800&lt;=10),('[1]Pricing Schedule'!$F$103+('[1]Pricing Schedule'!$F$105*M1800))*2,
IF(AND(I1800=38000,R1800&gt;157.4,R1800&lt;=336.4,M1800&gt;10),('[1]Pricing Schedule'!$F$111+('[1]Pricing Schedule'!$F$113*M1800))*2,
IF(AND(I1800=38000,R1800&gt;314.8,R1800&lt;=504.6,M1800&lt;=10),('[1]Pricing Schedule'!$F$103+('[1]Pricing Schedule'!$F$105*M1800))*3,
IF(AND(I1800=38000,R1800&gt;314.8,R1800&lt;=504.6,M1800&gt;10),('[1]Pricing Schedule'!$F$111+('[1]Pricing Schedule'!$F$113*M1800))*3,
IF(AND(I1800=38000,R1800&gt;472.2,R1800&lt;=672.8,M1800&lt;=10),('[1]Pricing Schedule'!$F$103+('[1]Pricing Schedule'!$F$105*M1800))*4,
IF(AND(I1800=38000,R1800&gt;472.2,R1800&lt;=672.8,M1800&gt;10),('[1]Pricing Schedule'!$F$111+('[1]Pricing Schedule'!$F$113*M1800))*4,
IF(AND(I1800=110000,R1800&lt;=12.8,M1800&gt;2),'[1]Pricing Schedule'!$F$62+('[1]Pricing Schedule'!$F$63*M1800),
IF(AND(I1800=110000,R1800&lt;=12.8,M1800&lt;=2),'[1]Pricing Schedule'!$F$96+('[1]Pricing Schedule'!$F$97*M1800),
IF(AND(I1800=110000,R1800&gt;12.8,R1800&lt;=22.8,M1800&gt;3),'[1]Pricing Schedule'!$F$71+('[1]Pricing Schedule'!$F$72*M1800),
IF(AND(I1800=110000,R1800&gt;12.8,R1800&lt;=22.8,M1800&lt;=3),'[1]Pricing Schedule'!$F$96+('[1]Pricing Schedule'!$F$97*M1800),
IF(AND(I1800=110000,R1800&gt;22.8,R1800&lt;=30.2),'[1]Pricing Schedule'!$F$80+('[1]Pricing Schedule'!$F$81*M1800),
IF(AND(I1800=110000,R1800&gt;30.2,R1800&lt;=45.9),'[1]Pricing Schedule'!$F$89+('[1]Pricing Schedule'!$F$90*M1800),
IF(AND(I1800=110000,R1800&gt;45.9,R1800&lt;=123.4),'[1]Pricing Schedule'!$F$96+('[1]Pricing Schedule'!$F$97*M1800),
IF(AND(I1800=110000,R1800&gt;123.4,R1800&lt;=168.2,M1800&lt;=10),'[1]Pricing Schedule'!$F$103+('[1]Pricing Schedule'!$F$105*M1800),
IF(AND(I1800=110000,R1800&gt;123.4,R1800&lt;=168.2,M1800&gt;10),'[1]Pricing Schedule'!$F$111+('[1]Pricing Schedule'!$F$113*M1800),
IF(AND(I1800=110000,R1800&gt;168.2,R1800&lt;=336.4,M1800&lt;=10),('[1]Pricing Schedule'!$F$103+('[1]Pricing Schedule'!$F$105*M1800))*2,
IF(AND(I1800=110000,R1800&gt;168.2,R1800&lt;=336.4,M1800&gt;10),('[1]Pricing Schedule'!$F$111+('[1]Pricing Schedule'!$F$113*M1800))*2,
IF(AND(I1800=110000,R1800&gt;336.4,R1800&lt;=504.6,M1800&lt;=10),('[1]Pricing Schedule'!$F$103+('[1]Pricing Schedule'!$F$105*M1800))*3,
IF(AND(I1800=110000,R1800&gt;336.4,R1800&lt;=504.6,M1800&gt;10),('[1]Pricing Schedule'!$F$111+('[1]Pricing Schedule'!$F$113*M1800))*3,
IF(AND(I1800=110000,R1800&gt;504.6,R1800&lt;=672.8,M1800&lt;=10),('[1]Pricing Schedule'!$F$103+('[1]Pricing Schedule'!$F$105*M1800))*4,
IF(AND(I1800=110000,R1800&gt;504.6,R1800&lt;=672.8,M1800&gt;10),('[1]Pricing Schedule'!$F$111+('[1]Pricing Schedule'!$F$113*M1800))*4,
IF(AND(I1800=110000,R1800&gt;672.8,R1800&lt;=841,M1800&lt;=10),('[1]Pricing Schedule'!$F$103+('[1]Pricing Schedule'!$F$105*M1800))*5,
IF(AND(I1800=110000,R1800&gt;672.8,R1800&lt;=841,M1800&gt;10),('[1]Pricing Schedule'!$F$111+('[1]Pricing Schedule'!$F$113*M1800))*5,
IF(AND(I1800=110000,R1800&gt;672.8,R1800&lt;=841,M1800&lt;=10),('[1]Pricing Schedule'!$F$103+('[1]Pricing Schedule'!$F$105*M1800))*5,
IF(AND(I1800=110000,R1800&gt;672.8,R1800&lt;=841,M1800&gt;10),('[1]Pricing Schedule'!$F$111+('[1]Pricing Schedule'!$F$113*M1800))*5,
IF(AND(I1800=110000,R1800&gt;1345.6,R1800&lt;=1513.8,M1800&lt;=10),('[1]Pricing Schedule'!$F$103+('[1]Pricing Schedule'!$F$105*M1800))*9,
IF(AND(I1800=110000,R1800&gt;1345.6,R1800&lt;=1513.8,M1800&gt;10),('[1]Pricing Schedule'!$F$111+('[1]Pricing Schedule'!$F$113*M1800))*9,
9999999999)))))))))))))))))))))))))))))))))))))))</f>
        <v>1890770</v>
      </c>
      <c r="T1800" s="21">
        <f>IF(AND(I1800=38000,R1800&lt;=4.5,M1800&gt;8),'[1]Pricing Schedule'!$J$9,
IF(AND(I1800=38000,R1800&lt;=4.5,M1800&lt;=8),'[1]Pricing Schedule'!$J$36,
IF(AND(I1800=38000,R1800&gt;4.5,R1800&lt;=9,M1800&gt;8),'[1]Pricing Schedule'!$J$18,
IF(AND(I1800=38000,R1800&gt;4.5,R1800&lt;=9,M1800&lt;=8),'[1]Pricing Schedule'!$J$36,
IF(AND(I1800=38000,R1800&gt;9,R1800&lt;=12.8,M1800&gt;8),'[1]Pricing Schedule'!$J$27,
IF(AND(I1800=38000,R1800&gt;9,R1800&lt;=12.8,M1800&lt;=8),'[1]Pricing Schedule'!$J$36,
IF(AND(I1800=38000,R1800&gt;12.8,R1800&lt;=22.8),'[1]Pricing Schedule'!$J$36,
IF(AND(I1800=38000,R1800&gt;22.8,R1800&lt;=30.2),'[1]Pricing Schedule'!$J$45,
IF(AND(I1800=38000,R1800&gt;30.2,R1800&lt;=45.9),'[1]Pricing Schedule'!$J$54,
IF(AND(I1800=38000,R1800&gt;45.9,R1800&lt;=123.4),'[1]Pricing Schedule'!$J$97,
IF(AND(I1800=38000,R1800&gt;123.4,R1800&lt;=168.2,M1800&lt;=10),'[1]Pricing Schedule'!$J$105,
IF(AND(I1800=38000,R1800&gt;123.4,R1800&lt;=168.2,M1800&gt;10),'[1]Pricing Schedule'!$J$113,
IF(AND(I1800=38000,R1800&gt;168.2,R1800&lt;=336.4,M1800&lt;=10),('[1]Pricing Schedule'!$J$105),
IF(AND(I1800=38000,R1800&gt;168.2,R1800&lt;=336.4,M1800&gt;10),('[1]Pricing Schedule'!$J$113),
IF(AND(I1800=38000,R1800&gt;336.4,R1800&lt;=504.6,M1800&lt;=10),('[1]Pricing Schedule'!$J$105),
IF(AND(I1800=38000,R1800&gt;336.4,R1800&lt;=504.6,M1800&gt;10),('[1]Pricing Schedule'!$J$113),
IF(AND(I1800=38000,R1800&gt;504.6,R1800&lt;=672.8,M1800&lt;=10),('[1]Pricing Schedule'!$J$105),
IF(AND(I1800=38000,R1800&gt;504.6,R1800&lt;=672.8,M1800&gt;10),('[1]Pricing Schedule'!$J$113),
IF(AND(I1800=110000,R1800&lt;=12.8,M1800&gt;2),'[1]Pricing Schedule'!$J$63,
IF(AND(I1800=110000,R1800&lt;=12.8,M1800&lt;=2),'[1]Pricing Schedule'!$J$97,
IF(AND(I1800=110000,R1800&gt;12.8,R1800&lt;=22.8,M1800&gt;3),'[1]Pricing Schedule'!$J$72,
IF(AND(I1800=110000,R1800&gt;12.8,R1800&lt;=22.8,M1800&lt;=3),'[1]Pricing Schedule'!$J$97,
IF(AND(I1800=110000,R1800&gt;22.8,R1800&lt;=30.2),'[1]Pricing Schedule'!$J$81,
IF(AND(I1800=110000,R1800&gt;30.2,R1800&lt;=45.9),'[1]Pricing Schedule'!$J$90,
IF(AND(I1800=110000,R1800&gt;45.9,R1800&lt;=123.4),'[1]Pricing Schedule'!$J$97,
IF(AND(I1800=110000,R1800&gt;123.4,R1800&lt;=168.2,M1800&lt;=10),'[1]Pricing Schedule'!$J$105,
IF(AND(I1800=110000,R1800&gt;123.4,R1800&lt;=168.2,M1800&gt;10),'[1]Pricing Schedule'!$J$113,
IF(AND(I1800=110000,R1800&gt;168.2,R1800&lt;=336.2,M1800&lt;=10),('[1]Pricing Schedule'!$J$105),
IF(AND(I1800=110000,R1800&gt;168.2,R1800&lt;=336.2,M1800&gt;10),('[1]Pricing Schedule'!$J$113),
IF(AND(I1800=110000,R1800&gt;336.4,R1800&lt;=504.6,M1800&lt;=10),('[1]Pricing Schedule'!$J$105),
IF(AND(I1800=110000,R1800&gt;336.4,R1800&lt;=504.6,M1800&gt;10),('[1]Pricing Schedule'!$J$113),
IF(AND(I1800=110000,R1800&gt;504.6,R1800&lt;=672.8,M1800&lt;=10),('[1]Pricing Schedule'!$J$105),
IF(AND(I1800=110000,R1800&gt;504.6,R1800&lt;=672.8,M1800&gt;10),('[1]Pricing Schedule'!$J$113),
IF(AND(I1800=110000,R1800&gt;672.8,R1800&lt;=841,M1800&lt;=10),('[1]Pricing Schedule'!$J$105),
IF(AND(I1800=110000,R1800&gt;672.8,R1800&lt;=841,M1800&gt;10),('[1]Pricing Schedule'!$J$113),
IF(AND(I1800=110000,R1800&gt;1682,R1800&lt;=1850.2,M1800&lt;=10),('[1]Pricing Schedule'!$J$105),
IF(AND(I1800=110000,R1800&gt;1682,R1800&lt;=1850.2,M1800&gt;10),('[1]Pricing Schedule'!$J$113),
IF(AND(I1800=110000,R1800&gt;2018.4,R1800&lt;=2186.6,M1800&lt;=10),('[1]Pricing Schedule'!$J$105),
IF(AND(I1800=110000,R1800&gt;2018.4,R1800&lt;=2186.6,M1800&gt;10),('[1]Pricing Schedule'!$J$113),999999999)))))))))))))))))))))))))))))))))))))))</f>
        <v>7</v>
      </c>
      <c r="U1800" s="40">
        <f t="shared" si="174"/>
        <v>225091.66666666666</v>
      </c>
      <c r="V1800" s="41">
        <f t="shared" si="175"/>
        <v>4.4426344822479731</v>
      </c>
      <c r="Y1800" s="23">
        <v>89</v>
      </c>
      <c r="Z1800" s="23">
        <v>688</v>
      </c>
      <c r="AD1800" s="13"/>
      <c r="AE1800" s="13"/>
      <c r="AF1800" s="13"/>
      <c r="AR1800" s="35"/>
    </row>
    <row r="1801" spans="1:44">
      <c r="A1801" s="23">
        <v>1803</v>
      </c>
      <c r="B1801" s="23">
        <v>1803</v>
      </c>
      <c r="C1801" s="23" t="s">
        <v>2518</v>
      </c>
      <c r="D1801" s="23" t="s">
        <v>121</v>
      </c>
      <c r="E1801" s="23" t="s">
        <v>121</v>
      </c>
      <c r="F1801" s="23" t="s">
        <v>680</v>
      </c>
      <c r="G1801" s="23" t="s">
        <v>681</v>
      </c>
      <c r="H1801" s="23" t="s">
        <v>133</v>
      </c>
      <c r="I1801" s="13">
        <v>110000</v>
      </c>
      <c r="J1801" s="13">
        <v>110000</v>
      </c>
      <c r="K1801" s="13">
        <v>38000</v>
      </c>
      <c r="L1801" s="24">
        <v>5.0780000000000003</v>
      </c>
      <c r="M1801" s="37">
        <f t="shared" si="170"/>
        <v>6</v>
      </c>
      <c r="N1801" s="24">
        <v>1.2769999999999999</v>
      </c>
      <c r="O1801" s="13">
        <v>3</v>
      </c>
      <c r="P1801" s="36">
        <f t="shared" si="171"/>
        <v>0.95774999999999988</v>
      </c>
      <c r="Q1801" s="38">
        <f t="shared" si="172"/>
        <v>4.2</v>
      </c>
      <c r="R1801" s="37">
        <f t="shared" si="173"/>
        <v>4.2</v>
      </c>
      <c r="S1801" s="39">
        <f>IF(AND(I1801=38000,R1801&lt;=4.5,M1801&gt;8),'[1]Pricing Schedule'!$F$8+('[1]Pricing Schedule'!$F$9*M1801),
IF(AND(I1801=38000,R1801&lt;=4.5,M1801&lt;=8),'[1]Pricing Schedule'!$F$34+('[1]Pricing Schedule'!$F$36*M1801),
IF(AND(I1801=38000,R1801&gt;4.5,R1801&lt;=9,M1801&gt;8),'[1]Pricing Schedule'!$F$17+('[1]Pricing Schedule'!$F$18*M1801),
IF(AND(I1801=38000,R1801&gt;4.5,R1801&lt;=9,M1801&lt;=8),'[1]Pricing Schedule'!$F$34+('[1]Pricing Schedule'!$F$36*M1801),
IF(AND(I1801=38000,R1801&gt;9,R1801&lt;=12.8,M1801&gt;8),'[1]Pricing Schedule'!$F$26+('[1]Pricing Schedule'!$F$27*M1801),
IF(AND(I1801=38000,R1801&gt;9,R1801&lt;=12.8,M1801&lt;=8),'[1]Pricing Schedule'!$F$34+('[1]Pricing Schedule'!$F$36*M1801),
IF(AND(I1801=38000,R1801&gt;12.8,R1801&lt;=22.8),'[1]Pricing Schedule'!$F$34+('[1]Pricing Schedule'!$F$36*M1801),
IF(AND(I1801=38000,R1801&gt;22.8,R1801&lt;=30.2),'[1]Pricing Schedule'!$F$43+('[1]Pricing Schedule'!$F$45*M1801),
IF(AND(I1801=38000,R1801&gt;30.2,R1801&lt;=45.9),'[1]Pricing Schedule'!$F$52+('[1]Pricing Schedule'!$F$54*M1801),
IF(AND(I1801=38000,R1801&gt;45.9,R1801&lt;=123.4),'[1]Pricing Schedule'!$F$96+('[1]Pricing Schedule'!$F$97*M1801),
IF(AND(I1801=38000,R1801&gt;123.4,R1801&lt;=168.2,M1801&lt;=10),'[1]Pricing Schedule'!$F$103+('[1]Pricing Schedule'!$F$105*M1801),
IF(AND(I1801=38000,R1801&gt;123.4,R1801&lt;=168.2,M1801&gt;10),'[1]Pricing Schedule'!$F$111+('[1]Pricing Schedule'!$F$113*M1801),
IF(AND(I1801=38000,R1801&gt;157.4,R1801&lt;=336.4,M1801&lt;=10),('[1]Pricing Schedule'!$F$103+('[1]Pricing Schedule'!$F$105*M1801))*2,
IF(AND(I1801=38000,R1801&gt;157.4,R1801&lt;=336.4,M1801&gt;10),('[1]Pricing Schedule'!$F$111+('[1]Pricing Schedule'!$F$113*M1801))*2,
IF(AND(I1801=38000,R1801&gt;314.8,R1801&lt;=504.6,M1801&lt;=10),('[1]Pricing Schedule'!$F$103+('[1]Pricing Schedule'!$F$105*M1801))*3,
IF(AND(I1801=38000,R1801&gt;314.8,R1801&lt;=504.6,M1801&gt;10),('[1]Pricing Schedule'!$F$111+('[1]Pricing Schedule'!$F$113*M1801))*3,
IF(AND(I1801=38000,R1801&gt;472.2,R1801&lt;=672.8,M1801&lt;=10),('[1]Pricing Schedule'!$F$103+('[1]Pricing Schedule'!$F$105*M1801))*4,
IF(AND(I1801=38000,R1801&gt;472.2,R1801&lt;=672.8,M1801&gt;10),('[1]Pricing Schedule'!$F$111+('[1]Pricing Schedule'!$F$113*M1801))*4,
IF(AND(I1801=110000,R1801&lt;=12.8,M1801&gt;2),'[1]Pricing Schedule'!$F$62+('[1]Pricing Schedule'!$F$63*M1801),
IF(AND(I1801=110000,R1801&lt;=12.8,M1801&lt;=2),'[1]Pricing Schedule'!$F$96+('[1]Pricing Schedule'!$F$97*M1801),
IF(AND(I1801=110000,R1801&gt;12.8,R1801&lt;=22.8,M1801&gt;3),'[1]Pricing Schedule'!$F$71+('[1]Pricing Schedule'!$F$72*M1801),
IF(AND(I1801=110000,R1801&gt;12.8,R1801&lt;=22.8,M1801&lt;=3),'[1]Pricing Schedule'!$F$96+('[1]Pricing Schedule'!$F$97*M1801),
IF(AND(I1801=110000,R1801&gt;22.8,R1801&lt;=30.2),'[1]Pricing Schedule'!$F$80+('[1]Pricing Schedule'!$F$81*M1801),
IF(AND(I1801=110000,R1801&gt;30.2,R1801&lt;=45.9),'[1]Pricing Schedule'!$F$89+('[1]Pricing Schedule'!$F$90*M1801),
IF(AND(I1801=110000,R1801&gt;45.9,R1801&lt;=123.4),'[1]Pricing Schedule'!$F$96+('[1]Pricing Schedule'!$F$97*M1801),
IF(AND(I1801=110000,R1801&gt;123.4,R1801&lt;=168.2,M1801&lt;=10),'[1]Pricing Schedule'!$F$103+('[1]Pricing Schedule'!$F$105*M1801),
IF(AND(I1801=110000,R1801&gt;123.4,R1801&lt;=168.2,M1801&gt;10),'[1]Pricing Schedule'!$F$111+('[1]Pricing Schedule'!$F$113*M1801),
IF(AND(I1801=110000,R1801&gt;168.2,R1801&lt;=336.4,M1801&lt;=10),('[1]Pricing Schedule'!$F$103+('[1]Pricing Schedule'!$F$105*M1801))*2,
IF(AND(I1801=110000,R1801&gt;168.2,R1801&lt;=336.4,M1801&gt;10),('[1]Pricing Schedule'!$F$111+('[1]Pricing Schedule'!$F$113*M1801))*2,
IF(AND(I1801=110000,R1801&gt;336.4,R1801&lt;=504.6,M1801&lt;=10),('[1]Pricing Schedule'!$F$103+('[1]Pricing Schedule'!$F$105*M1801))*3,
IF(AND(I1801=110000,R1801&gt;336.4,R1801&lt;=504.6,M1801&gt;10),('[1]Pricing Schedule'!$F$111+('[1]Pricing Schedule'!$F$113*M1801))*3,
IF(AND(I1801=110000,R1801&gt;504.6,R1801&lt;=672.8,M1801&lt;=10),('[1]Pricing Schedule'!$F$103+('[1]Pricing Schedule'!$F$105*M1801))*4,
IF(AND(I1801=110000,R1801&gt;504.6,R1801&lt;=672.8,M1801&gt;10),('[1]Pricing Schedule'!$F$111+('[1]Pricing Schedule'!$F$113*M1801))*4,
IF(AND(I1801=110000,R1801&gt;672.8,R1801&lt;=841,M1801&lt;=10),('[1]Pricing Schedule'!$F$103+('[1]Pricing Schedule'!$F$105*M1801))*5,
IF(AND(I1801=110000,R1801&gt;672.8,R1801&lt;=841,M1801&gt;10),('[1]Pricing Schedule'!$F$111+('[1]Pricing Schedule'!$F$113*M1801))*5,
IF(AND(I1801=110000,R1801&gt;672.8,R1801&lt;=841,M1801&lt;=10),('[1]Pricing Schedule'!$F$103+('[1]Pricing Schedule'!$F$105*M1801))*5,
IF(AND(I1801=110000,R1801&gt;672.8,R1801&lt;=841,M1801&gt;10),('[1]Pricing Schedule'!$F$111+('[1]Pricing Schedule'!$F$113*M1801))*5,
IF(AND(I1801=110000,R1801&gt;1345.6,R1801&lt;=1513.8,M1801&lt;=10),('[1]Pricing Schedule'!$F$103+('[1]Pricing Schedule'!$F$105*M1801))*9,
IF(AND(I1801=110000,R1801&gt;1345.6,R1801&lt;=1513.8,M1801&gt;10),('[1]Pricing Schedule'!$F$111+('[1]Pricing Schedule'!$F$113*M1801))*9,
9999999999)))))))))))))))))))))))))))))))))))))))</f>
        <v>1732670</v>
      </c>
      <c r="T1801" s="21">
        <f>IF(AND(I1801=38000,R1801&lt;=4.5,M1801&gt;8),'[1]Pricing Schedule'!$J$9,
IF(AND(I1801=38000,R1801&lt;=4.5,M1801&lt;=8),'[1]Pricing Schedule'!$J$36,
IF(AND(I1801=38000,R1801&gt;4.5,R1801&lt;=9,M1801&gt;8),'[1]Pricing Schedule'!$J$18,
IF(AND(I1801=38000,R1801&gt;4.5,R1801&lt;=9,M1801&lt;=8),'[1]Pricing Schedule'!$J$36,
IF(AND(I1801=38000,R1801&gt;9,R1801&lt;=12.8,M1801&gt;8),'[1]Pricing Schedule'!$J$27,
IF(AND(I1801=38000,R1801&gt;9,R1801&lt;=12.8,M1801&lt;=8),'[1]Pricing Schedule'!$J$36,
IF(AND(I1801=38000,R1801&gt;12.8,R1801&lt;=22.8),'[1]Pricing Schedule'!$J$36,
IF(AND(I1801=38000,R1801&gt;22.8,R1801&lt;=30.2),'[1]Pricing Schedule'!$J$45,
IF(AND(I1801=38000,R1801&gt;30.2,R1801&lt;=45.9),'[1]Pricing Schedule'!$J$54,
IF(AND(I1801=38000,R1801&gt;45.9,R1801&lt;=123.4),'[1]Pricing Schedule'!$J$97,
IF(AND(I1801=38000,R1801&gt;123.4,R1801&lt;=168.2,M1801&lt;=10),'[1]Pricing Schedule'!$J$105,
IF(AND(I1801=38000,R1801&gt;123.4,R1801&lt;=168.2,M1801&gt;10),'[1]Pricing Schedule'!$J$113,
IF(AND(I1801=38000,R1801&gt;168.2,R1801&lt;=336.4,M1801&lt;=10),('[1]Pricing Schedule'!$J$105),
IF(AND(I1801=38000,R1801&gt;168.2,R1801&lt;=336.4,M1801&gt;10),('[1]Pricing Schedule'!$J$113),
IF(AND(I1801=38000,R1801&gt;336.4,R1801&lt;=504.6,M1801&lt;=10),('[1]Pricing Schedule'!$J$105),
IF(AND(I1801=38000,R1801&gt;336.4,R1801&lt;=504.6,M1801&gt;10),('[1]Pricing Schedule'!$J$113),
IF(AND(I1801=38000,R1801&gt;504.6,R1801&lt;=672.8,M1801&lt;=10),('[1]Pricing Schedule'!$J$105),
IF(AND(I1801=38000,R1801&gt;504.6,R1801&lt;=672.8,M1801&gt;10),('[1]Pricing Schedule'!$J$113),
IF(AND(I1801=110000,R1801&lt;=12.8,M1801&gt;2),'[1]Pricing Schedule'!$J$63,
IF(AND(I1801=110000,R1801&lt;=12.8,M1801&lt;=2),'[1]Pricing Schedule'!$J$97,
IF(AND(I1801=110000,R1801&gt;12.8,R1801&lt;=22.8,M1801&gt;3),'[1]Pricing Schedule'!$J$72,
IF(AND(I1801=110000,R1801&gt;12.8,R1801&lt;=22.8,M1801&lt;=3),'[1]Pricing Schedule'!$J$97,
IF(AND(I1801=110000,R1801&gt;22.8,R1801&lt;=30.2),'[1]Pricing Schedule'!$J$81,
IF(AND(I1801=110000,R1801&gt;30.2,R1801&lt;=45.9),'[1]Pricing Schedule'!$J$90,
IF(AND(I1801=110000,R1801&gt;45.9,R1801&lt;=123.4),'[1]Pricing Schedule'!$J$97,
IF(AND(I1801=110000,R1801&gt;123.4,R1801&lt;=168.2,M1801&lt;=10),'[1]Pricing Schedule'!$J$105,
IF(AND(I1801=110000,R1801&gt;123.4,R1801&lt;=168.2,M1801&gt;10),'[1]Pricing Schedule'!$J$113,
IF(AND(I1801=110000,R1801&gt;168.2,R1801&lt;=336.2,M1801&lt;=10),('[1]Pricing Schedule'!$J$105),
IF(AND(I1801=110000,R1801&gt;168.2,R1801&lt;=336.2,M1801&gt;10),('[1]Pricing Schedule'!$J$113),
IF(AND(I1801=110000,R1801&gt;336.4,R1801&lt;=504.6,M1801&lt;=10),('[1]Pricing Schedule'!$J$105),
IF(AND(I1801=110000,R1801&gt;336.4,R1801&lt;=504.6,M1801&gt;10),('[1]Pricing Schedule'!$J$113),
IF(AND(I1801=110000,R1801&gt;504.6,R1801&lt;=672.8,M1801&lt;=10),('[1]Pricing Schedule'!$J$105),
IF(AND(I1801=110000,R1801&gt;504.6,R1801&lt;=672.8,M1801&gt;10),('[1]Pricing Schedule'!$J$113),
IF(AND(I1801=110000,R1801&gt;672.8,R1801&lt;=841,M1801&lt;=10),('[1]Pricing Schedule'!$J$105),
IF(AND(I1801=110000,R1801&gt;672.8,R1801&lt;=841,M1801&gt;10),('[1]Pricing Schedule'!$J$113),
IF(AND(I1801=110000,R1801&gt;1682,R1801&lt;=1850.2,M1801&lt;=10),('[1]Pricing Schedule'!$J$105),
IF(AND(I1801=110000,R1801&gt;1682,R1801&lt;=1850.2,M1801&gt;10),('[1]Pricing Schedule'!$J$113),
IF(AND(I1801=110000,R1801&gt;2018.4,R1801&lt;=2186.6,M1801&lt;=10),('[1]Pricing Schedule'!$J$105),
IF(AND(I1801=110000,R1801&gt;2018.4,R1801&lt;=2186.6,M1801&gt;10),('[1]Pricing Schedule'!$J$113),999999999)))))))))))))))))))))))))))))))))))))))</f>
        <v>7</v>
      </c>
      <c r="U1801" s="40">
        <f t="shared" si="174"/>
        <v>412540.47619047615</v>
      </c>
      <c r="V1801" s="41">
        <f t="shared" si="175"/>
        <v>2.4240045709800482</v>
      </c>
      <c r="Y1801" s="23">
        <v>602</v>
      </c>
      <c r="Z1801" s="23">
        <v>102</v>
      </c>
      <c r="AD1801" s="13"/>
      <c r="AE1801" s="13"/>
      <c r="AF1801" s="13"/>
      <c r="AR1801" s="35"/>
    </row>
    <row r="1802" spans="1:44">
      <c r="A1802" s="23">
        <v>1804</v>
      </c>
      <c r="B1802" s="23">
        <v>1804</v>
      </c>
      <c r="C1802" s="23" t="s">
        <v>2519</v>
      </c>
      <c r="D1802" s="23" t="s">
        <v>110</v>
      </c>
      <c r="E1802" s="23" t="s">
        <v>110</v>
      </c>
      <c r="F1802" s="23" t="s">
        <v>196</v>
      </c>
      <c r="G1802" s="23" t="s">
        <v>197</v>
      </c>
      <c r="H1802" s="23" t="s">
        <v>113</v>
      </c>
      <c r="I1802" s="13">
        <v>38000</v>
      </c>
      <c r="J1802" s="23" t="s">
        <v>119</v>
      </c>
      <c r="K1802" s="13">
        <v>38000</v>
      </c>
      <c r="L1802" s="24">
        <v>4.7670000000000003</v>
      </c>
      <c r="M1802" s="37">
        <f t="shared" si="170"/>
        <v>5</v>
      </c>
      <c r="N1802" s="24">
        <v>2.1779999999999999</v>
      </c>
      <c r="O1802" s="13">
        <v>3</v>
      </c>
      <c r="P1802" s="36">
        <f t="shared" si="171"/>
        <v>1.6335</v>
      </c>
      <c r="Q1802" s="38">
        <f t="shared" si="172"/>
        <v>8.4</v>
      </c>
      <c r="R1802" s="37">
        <f t="shared" si="173"/>
        <v>8.4</v>
      </c>
      <c r="S1802" s="39">
        <f>IF(AND(I1802=38000,R1802&lt;=4.5,M1802&gt;8),'[1]Pricing Schedule'!$F$8+('[1]Pricing Schedule'!$F$9*M1802),
IF(AND(I1802=38000,R1802&lt;=4.5,M1802&lt;=8),'[1]Pricing Schedule'!$F$34+('[1]Pricing Schedule'!$F$36*M1802),
IF(AND(I1802=38000,R1802&gt;4.5,R1802&lt;=9,M1802&gt;8),'[1]Pricing Schedule'!$F$17+('[1]Pricing Schedule'!$F$18*M1802),
IF(AND(I1802=38000,R1802&gt;4.5,R1802&lt;=9,M1802&lt;=8),'[1]Pricing Schedule'!$F$34+('[1]Pricing Schedule'!$F$36*M1802),
IF(AND(I1802=38000,R1802&gt;9,R1802&lt;=12.8,M1802&gt;8),'[1]Pricing Schedule'!$F$26+('[1]Pricing Schedule'!$F$27*M1802),
IF(AND(I1802=38000,R1802&gt;9,R1802&lt;=12.8,M1802&lt;=8),'[1]Pricing Schedule'!$F$34+('[1]Pricing Schedule'!$F$36*M1802),
IF(AND(I1802=38000,R1802&gt;12.8,R1802&lt;=22.8),'[1]Pricing Schedule'!$F$34+('[1]Pricing Schedule'!$F$36*M1802),
IF(AND(I1802=38000,R1802&gt;22.8,R1802&lt;=30.2),'[1]Pricing Schedule'!$F$43+('[1]Pricing Schedule'!$F$45*M1802),
IF(AND(I1802=38000,R1802&gt;30.2,R1802&lt;=45.9),'[1]Pricing Schedule'!$F$52+('[1]Pricing Schedule'!$F$54*M1802),
IF(AND(I1802=38000,R1802&gt;45.9,R1802&lt;=123.4),'[1]Pricing Schedule'!$F$96+('[1]Pricing Schedule'!$F$97*M1802),
IF(AND(I1802=38000,R1802&gt;123.4,R1802&lt;=168.2,M1802&lt;=10),'[1]Pricing Schedule'!$F$103+('[1]Pricing Schedule'!$F$105*M1802),
IF(AND(I1802=38000,R1802&gt;123.4,R1802&lt;=168.2,M1802&gt;10),'[1]Pricing Schedule'!$F$111+('[1]Pricing Schedule'!$F$113*M1802),
IF(AND(I1802=38000,R1802&gt;157.4,R1802&lt;=336.4,M1802&lt;=10),('[1]Pricing Schedule'!$F$103+('[1]Pricing Schedule'!$F$105*M1802))*2,
IF(AND(I1802=38000,R1802&gt;157.4,R1802&lt;=336.4,M1802&gt;10),('[1]Pricing Schedule'!$F$111+('[1]Pricing Schedule'!$F$113*M1802))*2,
IF(AND(I1802=38000,R1802&gt;314.8,R1802&lt;=504.6,M1802&lt;=10),('[1]Pricing Schedule'!$F$103+('[1]Pricing Schedule'!$F$105*M1802))*3,
IF(AND(I1802=38000,R1802&gt;314.8,R1802&lt;=504.6,M1802&gt;10),('[1]Pricing Schedule'!$F$111+('[1]Pricing Schedule'!$F$113*M1802))*3,
IF(AND(I1802=38000,R1802&gt;472.2,R1802&lt;=672.8,M1802&lt;=10),('[1]Pricing Schedule'!$F$103+('[1]Pricing Schedule'!$F$105*M1802))*4,
IF(AND(I1802=38000,R1802&gt;472.2,R1802&lt;=672.8,M1802&gt;10),('[1]Pricing Schedule'!$F$111+('[1]Pricing Schedule'!$F$113*M1802))*4,
IF(AND(I1802=110000,R1802&lt;=12.8,M1802&gt;2),'[1]Pricing Schedule'!$F$62+('[1]Pricing Schedule'!$F$63*M1802),
IF(AND(I1802=110000,R1802&lt;=12.8,M1802&lt;=2),'[1]Pricing Schedule'!$F$96+('[1]Pricing Schedule'!$F$97*M1802),
IF(AND(I1802=110000,R1802&gt;12.8,R1802&lt;=22.8,M1802&gt;3),'[1]Pricing Schedule'!$F$71+('[1]Pricing Schedule'!$F$72*M1802),
IF(AND(I1802=110000,R1802&gt;12.8,R1802&lt;=22.8,M1802&lt;=3),'[1]Pricing Schedule'!$F$96+('[1]Pricing Schedule'!$F$97*M1802),
IF(AND(I1802=110000,R1802&gt;22.8,R1802&lt;=30.2),'[1]Pricing Schedule'!$F$80+('[1]Pricing Schedule'!$F$81*M1802),
IF(AND(I1802=110000,R1802&gt;30.2,R1802&lt;=45.9),'[1]Pricing Schedule'!$F$89+('[1]Pricing Schedule'!$F$90*M1802),
IF(AND(I1802=110000,R1802&gt;45.9,R1802&lt;=123.4),'[1]Pricing Schedule'!$F$96+('[1]Pricing Schedule'!$F$97*M1802),
IF(AND(I1802=110000,R1802&gt;123.4,R1802&lt;=168.2,M1802&lt;=10),'[1]Pricing Schedule'!$F$103+('[1]Pricing Schedule'!$F$105*M1802),
IF(AND(I1802=110000,R1802&gt;123.4,R1802&lt;=168.2,M1802&gt;10),'[1]Pricing Schedule'!$F$111+('[1]Pricing Schedule'!$F$113*M1802),
IF(AND(I1802=110000,R1802&gt;168.2,R1802&lt;=336.4,M1802&lt;=10),('[1]Pricing Schedule'!$F$103+('[1]Pricing Schedule'!$F$105*M1802))*2,
IF(AND(I1802=110000,R1802&gt;168.2,R1802&lt;=336.4,M1802&gt;10),('[1]Pricing Schedule'!$F$111+('[1]Pricing Schedule'!$F$113*M1802))*2,
IF(AND(I1802=110000,R1802&gt;336.4,R1802&lt;=504.6,M1802&lt;=10),('[1]Pricing Schedule'!$F$103+('[1]Pricing Schedule'!$F$105*M1802))*3,
IF(AND(I1802=110000,R1802&gt;336.4,R1802&lt;=504.6,M1802&gt;10),('[1]Pricing Schedule'!$F$111+('[1]Pricing Schedule'!$F$113*M1802))*3,
IF(AND(I1802=110000,R1802&gt;504.6,R1802&lt;=672.8,M1802&lt;=10),('[1]Pricing Schedule'!$F$103+('[1]Pricing Schedule'!$F$105*M1802))*4,
IF(AND(I1802=110000,R1802&gt;504.6,R1802&lt;=672.8,M1802&gt;10),('[1]Pricing Schedule'!$F$111+('[1]Pricing Schedule'!$F$113*M1802))*4,
IF(AND(I1802=110000,R1802&gt;672.8,R1802&lt;=841,M1802&lt;=10),('[1]Pricing Schedule'!$F$103+('[1]Pricing Schedule'!$F$105*M1802))*5,
IF(AND(I1802=110000,R1802&gt;672.8,R1802&lt;=841,M1802&gt;10),('[1]Pricing Schedule'!$F$111+('[1]Pricing Schedule'!$F$113*M1802))*5,
IF(AND(I1802=110000,R1802&gt;672.8,R1802&lt;=841,M1802&lt;=10),('[1]Pricing Schedule'!$F$103+('[1]Pricing Schedule'!$F$105*M1802))*5,
IF(AND(I1802=110000,R1802&gt;672.8,R1802&lt;=841,M1802&gt;10),('[1]Pricing Schedule'!$F$111+('[1]Pricing Schedule'!$F$113*M1802))*5,
IF(AND(I1802=110000,R1802&gt;1345.6,R1802&lt;=1513.8,M1802&lt;=10),('[1]Pricing Schedule'!$F$103+('[1]Pricing Schedule'!$F$105*M1802))*9,
IF(AND(I1802=110000,R1802&gt;1345.6,R1802&lt;=1513.8,M1802&gt;10),('[1]Pricing Schedule'!$F$111+('[1]Pricing Schedule'!$F$113*M1802))*9,
9999999999)))))))))))))))))))))))))))))))))))))))</f>
        <v>699140</v>
      </c>
      <c r="T1802" s="21">
        <f>IF(AND(I1802=38000,R1802&lt;=4.5,M1802&gt;8),'[1]Pricing Schedule'!$J$9,
IF(AND(I1802=38000,R1802&lt;=4.5,M1802&lt;=8),'[1]Pricing Schedule'!$J$36,
IF(AND(I1802=38000,R1802&gt;4.5,R1802&lt;=9,M1802&gt;8),'[1]Pricing Schedule'!$J$18,
IF(AND(I1802=38000,R1802&gt;4.5,R1802&lt;=9,M1802&lt;=8),'[1]Pricing Schedule'!$J$36,
IF(AND(I1802=38000,R1802&gt;9,R1802&lt;=12.8,M1802&gt;8),'[1]Pricing Schedule'!$J$27,
IF(AND(I1802=38000,R1802&gt;9,R1802&lt;=12.8,M1802&lt;=8),'[1]Pricing Schedule'!$J$36,
IF(AND(I1802=38000,R1802&gt;12.8,R1802&lt;=22.8),'[1]Pricing Schedule'!$J$36,
IF(AND(I1802=38000,R1802&gt;22.8,R1802&lt;=30.2),'[1]Pricing Schedule'!$J$45,
IF(AND(I1802=38000,R1802&gt;30.2,R1802&lt;=45.9),'[1]Pricing Schedule'!$J$54,
IF(AND(I1802=38000,R1802&gt;45.9,R1802&lt;=123.4),'[1]Pricing Schedule'!$J$97,
IF(AND(I1802=38000,R1802&gt;123.4,R1802&lt;=168.2,M1802&lt;=10),'[1]Pricing Schedule'!$J$105,
IF(AND(I1802=38000,R1802&gt;123.4,R1802&lt;=168.2,M1802&gt;10),'[1]Pricing Schedule'!$J$113,
IF(AND(I1802=38000,R1802&gt;168.2,R1802&lt;=336.4,M1802&lt;=10),('[1]Pricing Schedule'!$J$105),
IF(AND(I1802=38000,R1802&gt;168.2,R1802&lt;=336.4,M1802&gt;10),('[1]Pricing Schedule'!$J$113),
IF(AND(I1802=38000,R1802&gt;336.4,R1802&lt;=504.6,M1802&lt;=10),('[1]Pricing Schedule'!$J$105),
IF(AND(I1802=38000,R1802&gt;336.4,R1802&lt;=504.6,M1802&gt;10),('[1]Pricing Schedule'!$J$113),
IF(AND(I1802=38000,R1802&gt;504.6,R1802&lt;=672.8,M1802&lt;=10),('[1]Pricing Schedule'!$J$105),
IF(AND(I1802=38000,R1802&gt;504.6,R1802&lt;=672.8,M1802&gt;10),('[1]Pricing Schedule'!$J$113),
IF(AND(I1802=110000,R1802&lt;=12.8,M1802&gt;2),'[1]Pricing Schedule'!$J$63,
IF(AND(I1802=110000,R1802&lt;=12.8,M1802&lt;=2),'[1]Pricing Schedule'!$J$97,
IF(AND(I1802=110000,R1802&gt;12.8,R1802&lt;=22.8,M1802&gt;3),'[1]Pricing Schedule'!$J$72,
IF(AND(I1802=110000,R1802&gt;12.8,R1802&lt;=22.8,M1802&lt;=3),'[1]Pricing Schedule'!$J$97,
IF(AND(I1802=110000,R1802&gt;22.8,R1802&lt;=30.2),'[1]Pricing Schedule'!$J$81,
IF(AND(I1802=110000,R1802&gt;30.2,R1802&lt;=45.9),'[1]Pricing Schedule'!$J$90,
IF(AND(I1802=110000,R1802&gt;45.9,R1802&lt;=123.4),'[1]Pricing Schedule'!$J$97,
IF(AND(I1802=110000,R1802&gt;123.4,R1802&lt;=168.2,M1802&lt;=10),'[1]Pricing Schedule'!$J$105,
IF(AND(I1802=110000,R1802&gt;123.4,R1802&lt;=168.2,M1802&gt;10),'[1]Pricing Schedule'!$J$113,
IF(AND(I1802=110000,R1802&gt;168.2,R1802&lt;=336.2,M1802&lt;=10),('[1]Pricing Schedule'!$J$105),
IF(AND(I1802=110000,R1802&gt;168.2,R1802&lt;=336.2,M1802&gt;10),('[1]Pricing Schedule'!$J$113),
IF(AND(I1802=110000,R1802&gt;336.4,R1802&lt;=504.6,M1802&lt;=10),('[1]Pricing Schedule'!$J$105),
IF(AND(I1802=110000,R1802&gt;336.4,R1802&lt;=504.6,M1802&gt;10),('[1]Pricing Schedule'!$J$113),
IF(AND(I1802=110000,R1802&gt;504.6,R1802&lt;=672.8,M1802&lt;=10),('[1]Pricing Schedule'!$J$105),
IF(AND(I1802=110000,R1802&gt;504.6,R1802&lt;=672.8,M1802&gt;10),('[1]Pricing Schedule'!$J$113),
IF(AND(I1802=110000,R1802&gt;672.8,R1802&lt;=841,M1802&lt;=10),('[1]Pricing Schedule'!$J$105),
IF(AND(I1802=110000,R1802&gt;672.8,R1802&lt;=841,M1802&gt;10),('[1]Pricing Schedule'!$J$113),
IF(AND(I1802=110000,R1802&gt;1682,R1802&lt;=1850.2,M1802&lt;=10),('[1]Pricing Schedule'!$J$105),
IF(AND(I1802=110000,R1802&gt;1682,R1802&lt;=1850.2,M1802&gt;10),('[1]Pricing Schedule'!$J$113),
IF(AND(I1802=110000,R1802&gt;2018.4,R1802&lt;=2186.6,M1802&lt;=10),('[1]Pricing Schedule'!$J$105),
IF(AND(I1802=110000,R1802&gt;2018.4,R1802&lt;=2186.6,M1802&gt;10),('[1]Pricing Schedule'!$J$113),999999999)))))))))))))))))))))))))))))))))))))))</f>
        <v>4</v>
      </c>
      <c r="U1802" s="40">
        <f t="shared" si="174"/>
        <v>83230.952380952382</v>
      </c>
      <c r="V1802" s="41">
        <f t="shared" si="175"/>
        <v>12.014760992075979</v>
      </c>
      <c r="Y1802" s="23">
        <v>461</v>
      </c>
      <c r="Z1802" s="23">
        <v>337</v>
      </c>
      <c r="AD1802" s="13"/>
      <c r="AE1802" s="13"/>
      <c r="AF1802" s="13"/>
      <c r="AR1802" s="35"/>
    </row>
    <row r="1803" spans="1:44">
      <c r="A1803" s="23">
        <v>1805</v>
      </c>
      <c r="B1803" s="23">
        <v>1805</v>
      </c>
      <c r="C1803" s="23" t="s">
        <v>2520</v>
      </c>
      <c r="D1803" s="23" t="s">
        <v>110</v>
      </c>
      <c r="E1803" s="23" t="s">
        <v>110</v>
      </c>
      <c r="F1803" s="23" t="s">
        <v>196</v>
      </c>
      <c r="G1803" s="23" t="s">
        <v>197</v>
      </c>
      <c r="H1803" s="23" t="s">
        <v>113</v>
      </c>
      <c r="I1803" s="13">
        <v>38000</v>
      </c>
      <c r="J1803" s="23" t="s">
        <v>119</v>
      </c>
      <c r="K1803" s="13">
        <v>38000</v>
      </c>
      <c r="L1803" s="24">
        <v>1.881</v>
      </c>
      <c r="M1803" s="37">
        <f t="shared" si="170"/>
        <v>2</v>
      </c>
      <c r="N1803" s="24">
        <v>0.33300000000000002</v>
      </c>
      <c r="O1803" s="13">
        <v>3</v>
      </c>
      <c r="P1803" s="36">
        <f t="shared" si="171"/>
        <v>0.33300000000000002</v>
      </c>
      <c r="Q1803" s="38">
        <f t="shared" si="172"/>
        <v>4.2</v>
      </c>
      <c r="R1803" s="37">
        <f t="shared" si="173"/>
        <v>4.2</v>
      </c>
      <c r="S1803" s="39">
        <f>IF(AND(I1803=38000,R1803&lt;=4.5,M1803&gt;8),'[1]Pricing Schedule'!$F$8+('[1]Pricing Schedule'!$F$9*M1803),
IF(AND(I1803=38000,R1803&lt;=4.5,M1803&lt;=8),'[1]Pricing Schedule'!$F$34+('[1]Pricing Schedule'!$F$36*M1803),
IF(AND(I1803=38000,R1803&gt;4.5,R1803&lt;=9,M1803&gt;8),'[1]Pricing Schedule'!$F$17+('[1]Pricing Schedule'!$F$18*M1803),
IF(AND(I1803=38000,R1803&gt;4.5,R1803&lt;=9,M1803&lt;=8),'[1]Pricing Schedule'!$F$34+('[1]Pricing Schedule'!$F$36*M1803),
IF(AND(I1803=38000,R1803&gt;9,R1803&lt;=12.8,M1803&gt;8),'[1]Pricing Schedule'!$F$26+('[1]Pricing Schedule'!$F$27*M1803),
IF(AND(I1803=38000,R1803&gt;9,R1803&lt;=12.8,M1803&lt;=8),'[1]Pricing Schedule'!$F$34+('[1]Pricing Schedule'!$F$36*M1803),
IF(AND(I1803=38000,R1803&gt;12.8,R1803&lt;=22.8),'[1]Pricing Schedule'!$F$34+('[1]Pricing Schedule'!$F$36*M1803),
IF(AND(I1803=38000,R1803&gt;22.8,R1803&lt;=30.2),'[1]Pricing Schedule'!$F$43+('[1]Pricing Schedule'!$F$45*M1803),
IF(AND(I1803=38000,R1803&gt;30.2,R1803&lt;=45.9),'[1]Pricing Schedule'!$F$52+('[1]Pricing Schedule'!$F$54*M1803),
IF(AND(I1803=38000,R1803&gt;45.9,R1803&lt;=123.4),'[1]Pricing Schedule'!$F$96+('[1]Pricing Schedule'!$F$97*M1803),
IF(AND(I1803=38000,R1803&gt;123.4,R1803&lt;=168.2,M1803&lt;=10),'[1]Pricing Schedule'!$F$103+('[1]Pricing Schedule'!$F$105*M1803),
IF(AND(I1803=38000,R1803&gt;123.4,R1803&lt;=168.2,M1803&gt;10),'[1]Pricing Schedule'!$F$111+('[1]Pricing Schedule'!$F$113*M1803),
IF(AND(I1803=38000,R1803&gt;157.4,R1803&lt;=336.4,M1803&lt;=10),('[1]Pricing Schedule'!$F$103+('[1]Pricing Schedule'!$F$105*M1803))*2,
IF(AND(I1803=38000,R1803&gt;157.4,R1803&lt;=336.4,M1803&gt;10),('[1]Pricing Schedule'!$F$111+('[1]Pricing Schedule'!$F$113*M1803))*2,
IF(AND(I1803=38000,R1803&gt;314.8,R1803&lt;=504.6,M1803&lt;=10),('[1]Pricing Schedule'!$F$103+('[1]Pricing Schedule'!$F$105*M1803))*3,
IF(AND(I1803=38000,R1803&gt;314.8,R1803&lt;=504.6,M1803&gt;10),('[1]Pricing Schedule'!$F$111+('[1]Pricing Schedule'!$F$113*M1803))*3,
IF(AND(I1803=38000,R1803&gt;472.2,R1803&lt;=672.8,M1803&lt;=10),('[1]Pricing Schedule'!$F$103+('[1]Pricing Schedule'!$F$105*M1803))*4,
IF(AND(I1803=38000,R1803&gt;472.2,R1803&lt;=672.8,M1803&gt;10),('[1]Pricing Schedule'!$F$111+('[1]Pricing Schedule'!$F$113*M1803))*4,
IF(AND(I1803=110000,R1803&lt;=12.8,M1803&gt;2),'[1]Pricing Schedule'!$F$62+('[1]Pricing Schedule'!$F$63*M1803),
IF(AND(I1803=110000,R1803&lt;=12.8,M1803&lt;=2),'[1]Pricing Schedule'!$F$96+('[1]Pricing Schedule'!$F$97*M1803),
IF(AND(I1803=110000,R1803&gt;12.8,R1803&lt;=22.8,M1803&gt;3),'[1]Pricing Schedule'!$F$71+('[1]Pricing Schedule'!$F$72*M1803),
IF(AND(I1803=110000,R1803&gt;12.8,R1803&lt;=22.8,M1803&lt;=3),'[1]Pricing Schedule'!$F$96+('[1]Pricing Schedule'!$F$97*M1803),
IF(AND(I1803=110000,R1803&gt;22.8,R1803&lt;=30.2),'[1]Pricing Schedule'!$F$80+('[1]Pricing Schedule'!$F$81*M1803),
IF(AND(I1803=110000,R1803&gt;30.2,R1803&lt;=45.9),'[1]Pricing Schedule'!$F$89+('[1]Pricing Schedule'!$F$90*M1803),
IF(AND(I1803=110000,R1803&gt;45.9,R1803&lt;=123.4),'[1]Pricing Schedule'!$F$96+('[1]Pricing Schedule'!$F$97*M1803),
IF(AND(I1803=110000,R1803&gt;123.4,R1803&lt;=168.2,M1803&lt;=10),'[1]Pricing Schedule'!$F$103+('[1]Pricing Schedule'!$F$105*M1803),
IF(AND(I1803=110000,R1803&gt;123.4,R1803&lt;=168.2,M1803&gt;10),'[1]Pricing Schedule'!$F$111+('[1]Pricing Schedule'!$F$113*M1803),
IF(AND(I1803=110000,R1803&gt;168.2,R1803&lt;=336.4,M1803&lt;=10),('[1]Pricing Schedule'!$F$103+('[1]Pricing Schedule'!$F$105*M1803))*2,
IF(AND(I1803=110000,R1803&gt;168.2,R1803&lt;=336.4,M1803&gt;10),('[1]Pricing Schedule'!$F$111+('[1]Pricing Schedule'!$F$113*M1803))*2,
IF(AND(I1803=110000,R1803&gt;336.4,R1803&lt;=504.6,M1803&lt;=10),('[1]Pricing Schedule'!$F$103+('[1]Pricing Schedule'!$F$105*M1803))*3,
IF(AND(I1803=110000,R1803&gt;336.4,R1803&lt;=504.6,M1803&gt;10),('[1]Pricing Schedule'!$F$111+('[1]Pricing Schedule'!$F$113*M1803))*3,
IF(AND(I1803=110000,R1803&gt;504.6,R1803&lt;=672.8,M1803&lt;=10),('[1]Pricing Schedule'!$F$103+('[1]Pricing Schedule'!$F$105*M1803))*4,
IF(AND(I1803=110000,R1803&gt;504.6,R1803&lt;=672.8,M1803&gt;10),('[1]Pricing Schedule'!$F$111+('[1]Pricing Schedule'!$F$113*M1803))*4,
IF(AND(I1803=110000,R1803&gt;672.8,R1803&lt;=841,M1803&lt;=10),('[1]Pricing Schedule'!$F$103+('[1]Pricing Schedule'!$F$105*M1803))*5,
IF(AND(I1803=110000,R1803&gt;672.8,R1803&lt;=841,M1803&gt;10),('[1]Pricing Schedule'!$F$111+('[1]Pricing Schedule'!$F$113*M1803))*5,
IF(AND(I1803=110000,R1803&gt;672.8,R1803&lt;=841,M1803&lt;=10),('[1]Pricing Schedule'!$F$103+('[1]Pricing Schedule'!$F$105*M1803))*5,
IF(AND(I1803=110000,R1803&gt;672.8,R1803&lt;=841,M1803&gt;10),('[1]Pricing Schedule'!$F$111+('[1]Pricing Schedule'!$F$113*M1803))*5,
IF(AND(I1803=110000,R1803&gt;1345.6,R1803&lt;=1513.8,M1803&lt;=10),('[1]Pricing Schedule'!$F$103+('[1]Pricing Schedule'!$F$105*M1803))*9,
IF(AND(I1803=110000,R1803&gt;1345.6,R1803&lt;=1513.8,M1803&gt;10),('[1]Pricing Schedule'!$F$111+('[1]Pricing Schedule'!$F$113*M1803))*9,
9999999999)))))))))))))))))))))))))))))))))))))))</f>
        <v>488330</v>
      </c>
      <c r="T1803" s="21">
        <f>IF(AND(I1803=38000,R1803&lt;=4.5,M1803&gt;8),'[1]Pricing Schedule'!$J$9,
IF(AND(I1803=38000,R1803&lt;=4.5,M1803&lt;=8),'[1]Pricing Schedule'!$J$36,
IF(AND(I1803=38000,R1803&gt;4.5,R1803&lt;=9,M1803&gt;8),'[1]Pricing Schedule'!$J$18,
IF(AND(I1803=38000,R1803&gt;4.5,R1803&lt;=9,M1803&lt;=8),'[1]Pricing Schedule'!$J$36,
IF(AND(I1803=38000,R1803&gt;9,R1803&lt;=12.8,M1803&gt;8),'[1]Pricing Schedule'!$J$27,
IF(AND(I1803=38000,R1803&gt;9,R1803&lt;=12.8,M1803&lt;=8),'[1]Pricing Schedule'!$J$36,
IF(AND(I1803=38000,R1803&gt;12.8,R1803&lt;=22.8),'[1]Pricing Schedule'!$J$36,
IF(AND(I1803=38000,R1803&gt;22.8,R1803&lt;=30.2),'[1]Pricing Schedule'!$J$45,
IF(AND(I1803=38000,R1803&gt;30.2,R1803&lt;=45.9),'[1]Pricing Schedule'!$J$54,
IF(AND(I1803=38000,R1803&gt;45.9,R1803&lt;=123.4),'[1]Pricing Schedule'!$J$97,
IF(AND(I1803=38000,R1803&gt;123.4,R1803&lt;=168.2,M1803&lt;=10),'[1]Pricing Schedule'!$J$105,
IF(AND(I1803=38000,R1803&gt;123.4,R1803&lt;=168.2,M1803&gt;10),'[1]Pricing Schedule'!$J$113,
IF(AND(I1803=38000,R1803&gt;168.2,R1803&lt;=336.4,M1803&lt;=10),('[1]Pricing Schedule'!$J$105),
IF(AND(I1803=38000,R1803&gt;168.2,R1803&lt;=336.4,M1803&gt;10),('[1]Pricing Schedule'!$J$113),
IF(AND(I1803=38000,R1803&gt;336.4,R1803&lt;=504.6,M1803&lt;=10),('[1]Pricing Schedule'!$J$105),
IF(AND(I1803=38000,R1803&gt;336.4,R1803&lt;=504.6,M1803&gt;10),('[1]Pricing Schedule'!$J$113),
IF(AND(I1803=38000,R1803&gt;504.6,R1803&lt;=672.8,M1803&lt;=10),('[1]Pricing Schedule'!$J$105),
IF(AND(I1803=38000,R1803&gt;504.6,R1803&lt;=672.8,M1803&gt;10),('[1]Pricing Schedule'!$J$113),
IF(AND(I1803=110000,R1803&lt;=12.8,M1803&gt;2),'[1]Pricing Schedule'!$J$63,
IF(AND(I1803=110000,R1803&lt;=12.8,M1803&lt;=2),'[1]Pricing Schedule'!$J$97,
IF(AND(I1803=110000,R1803&gt;12.8,R1803&lt;=22.8,M1803&gt;3),'[1]Pricing Schedule'!$J$72,
IF(AND(I1803=110000,R1803&gt;12.8,R1803&lt;=22.8,M1803&lt;=3),'[1]Pricing Schedule'!$J$97,
IF(AND(I1803=110000,R1803&gt;22.8,R1803&lt;=30.2),'[1]Pricing Schedule'!$J$81,
IF(AND(I1803=110000,R1803&gt;30.2,R1803&lt;=45.9),'[1]Pricing Schedule'!$J$90,
IF(AND(I1803=110000,R1803&gt;45.9,R1803&lt;=123.4),'[1]Pricing Schedule'!$J$97,
IF(AND(I1803=110000,R1803&gt;123.4,R1803&lt;=168.2,M1803&lt;=10),'[1]Pricing Schedule'!$J$105,
IF(AND(I1803=110000,R1803&gt;123.4,R1803&lt;=168.2,M1803&gt;10),'[1]Pricing Schedule'!$J$113,
IF(AND(I1803=110000,R1803&gt;168.2,R1803&lt;=336.2,M1803&lt;=10),('[1]Pricing Schedule'!$J$105),
IF(AND(I1803=110000,R1803&gt;168.2,R1803&lt;=336.2,M1803&gt;10),('[1]Pricing Schedule'!$J$113),
IF(AND(I1803=110000,R1803&gt;336.4,R1803&lt;=504.6,M1803&lt;=10),('[1]Pricing Schedule'!$J$105),
IF(AND(I1803=110000,R1803&gt;336.4,R1803&lt;=504.6,M1803&gt;10),('[1]Pricing Schedule'!$J$113),
IF(AND(I1803=110000,R1803&gt;504.6,R1803&lt;=672.8,M1803&lt;=10),('[1]Pricing Schedule'!$J$105),
IF(AND(I1803=110000,R1803&gt;504.6,R1803&lt;=672.8,M1803&gt;10),('[1]Pricing Schedule'!$J$113),
IF(AND(I1803=110000,R1803&gt;672.8,R1803&lt;=841,M1803&lt;=10),('[1]Pricing Schedule'!$J$105),
IF(AND(I1803=110000,R1803&gt;672.8,R1803&lt;=841,M1803&gt;10),('[1]Pricing Schedule'!$J$113),
IF(AND(I1803=110000,R1803&gt;1682,R1803&lt;=1850.2,M1803&lt;=10),('[1]Pricing Schedule'!$J$105),
IF(AND(I1803=110000,R1803&gt;1682,R1803&lt;=1850.2,M1803&gt;10),('[1]Pricing Schedule'!$J$113),
IF(AND(I1803=110000,R1803&gt;2018.4,R1803&lt;=2186.6,M1803&lt;=10),('[1]Pricing Schedule'!$J$105),
IF(AND(I1803=110000,R1803&gt;2018.4,R1803&lt;=2186.6,M1803&gt;10),('[1]Pricing Schedule'!$J$113),999999999)))))))))))))))))))))))))))))))))))))))</f>
        <v>4</v>
      </c>
      <c r="U1803" s="40">
        <f t="shared" si="174"/>
        <v>116269.04761904762</v>
      </c>
      <c r="V1803" s="41">
        <f t="shared" si="175"/>
        <v>8.6007413019884087</v>
      </c>
      <c r="Y1803" s="23">
        <v>540</v>
      </c>
      <c r="Z1803" s="23">
        <v>337</v>
      </c>
      <c r="AD1803" s="13"/>
      <c r="AE1803" s="13"/>
      <c r="AF1803" s="13"/>
      <c r="AR1803" s="35"/>
    </row>
    <row r="1804" spans="1:44">
      <c r="A1804" s="23">
        <v>1806</v>
      </c>
      <c r="B1804" s="23">
        <v>1806</v>
      </c>
      <c r="C1804" s="23" t="s">
        <v>2521</v>
      </c>
      <c r="D1804" s="23" t="s">
        <v>344</v>
      </c>
      <c r="E1804" s="23" t="s">
        <v>384</v>
      </c>
      <c r="F1804" s="23" t="s">
        <v>2522</v>
      </c>
      <c r="G1804" s="23" t="s">
        <v>2523</v>
      </c>
      <c r="H1804" s="23" t="s">
        <v>113</v>
      </c>
      <c r="I1804" s="13">
        <v>38000</v>
      </c>
      <c r="J1804" s="13">
        <v>38000</v>
      </c>
      <c r="K1804" s="23" t="s">
        <v>119</v>
      </c>
      <c r="L1804" s="24">
        <v>8.5790000000000006</v>
      </c>
      <c r="M1804" s="37">
        <f t="shared" si="170"/>
        <v>9</v>
      </c>
      <c r="N1804" s="24">
        <v>5.9119999999999999</v>
      </c>
      <c r="O1804" s="13">
        <v>3</v>
      </c>
      <c r="P1804" s="36">
        <f t="shared" si="171"/>
        <v>4.4340000000000002</v>
      </c>
      <c r="Q1804" s="38">
        <f t="shared" si="172"/>
        <v>29.400000000000006</v>
      </c>
      <c r="R1804" s="37">
        <f t="shared" si="173"/>
        <v>29.400000000000006</v>
      </c>
      <c r="S1804" s="39">
        <f>IF(AND(I1804=38000,R1804&lt;=4.5,M1804&gt;8),'[1]Pricing Schedule'!$F$8+('[1]Pricing Schedule'!$F$9*M1804),
IF(AND(I1804=38000,R1804&lt;=4.5,M1804&lt;=8),'[1]Pricing Schedule'!$F$34+('[1]Pricing Schedule'!$F$36*M1804),
IF(AND(I1804=38000,R1804&gt;4.5,R1804&lt;=9,M1804&gt;8),'[1]Pricing Schedule'!$F$17+('[1]Pricing Schedule'!$F$18*M1804),
IF(AND(I1804=38000,R1804&gt;4.5,R1804&lt;=9,M1804&lt;=8),'[1]Pricing Schedule'!$F$34+('[1]Pricing Schedule'!$F$36*M1804),
IF(AND(I1804=38000,R1804&gt;9,R1804&lt;=12.8,M1804&gt;8),'[1]Pricing Schedule'!$F$26+('[1]Pricing Schedule'!$F$27*M1804),
IF(AND(I1804=38000,R1804&gt;9,R1804&lt;=12.8,M1804&lt;=8),'[1]Pricing Schedule'!$F$34+('[1]Pricing Schedule'!$F$36*M1804),
IF(AND(I1804=38000,R1804&gt;12.8,R1804&lt;=22.8),'[1]Pricing Schedule'!$F$34+('[1]Pricing Schedule'!$F$36*M1804),
IF(AND(I1804=38000,R1804&gt;22.8,R1804&lt;=30.2),'[1]Pricing Schedule'!$F$43+('[1]Pricing Schedule'!$F$45*M1804),
IF(AND(I1804=38000,R1804&gt;30.2,R1804&lt;=45.9),'[1]Pricing Schedule'!$F$52+('[1]Pricing Schedule'!$F$54*M1804),
IF(AND(I1804=38000,R1804&gt;45.9,R1804&lt;=123.4),'[1]Pricing Schedule'!$F$96+('[1]Pricing Schedule'!$F$97*M1804),
IF(AND(I1804=38000,R1804&gt;123.4,R1804&lt;=168.2,M1804&lt;=10),'[1]Pricing Schedule'!$F$103+('[1]Pricing Schedule'!$F$105*M1804),
IF(AND(I1804=38000,R1804&gt;123.4,R1804&lt;=168.2,M1804&gt;10),'[1]Pricing Schedule'!$F$111+('[1]Pricing Schedule'!$F$113*M1804),
IF(AND(I1804=38000,R1804&gt;157.4,R1804&lt;=336.4,M1804&lt;=10),('[1]Pricing Schedule'!$F$103+('[1]Pricing Schedule'!$F$105*M1804))*2,
IF(AND(I1804=38000,R1804&gt;157.4,R1804&lt;=336.4,M1804&gt;10),('[1]Pricing Schedule'!$F$111+('[1]Pricing Schedule'!$F$113*M1804))*2,
IF(AND(I1804=38000,R1804&gt;314.8,R1804&lt;=504.6,M1804&lt;=10),('[1]Pricing Schedule'!$F$103+('[1]Pricing Schedule'!$F$105*M1804))*3,
IF(AND(I1804=38000,R1804&gt;314.8,R1804&lt;=504.6,M1804&gt;10),('[1]Pricing Schedule'!$F$111+('[1]Pricing Schedule'!$F$113*M1804))*3,
IF(AND(I1804=38000,R1804&gt;472.2,R1804&lt;=672.8,M1804&lt;=10),('[1]Pricing Schedule'!$F$103+('[1]Pricing Schedule'!$F$105*M1804))*4,
IF(AND(I1804=38000,R1804&gt;472.2,R1804&lt;=672.8,M1804&gt;10),('[1]Pricing Schedule'!$F$111+('[1]Pricing Schedule'!$F$113*M1804))*4,
IF(AND(I1804=110000,R1804&lt;=12.8,M1804&gt;2),'[1]Pricing Schedule'!$F$62+('[1]Pricing Schedule'!$F$63*M1804),
IF(AND(I1804=110000,R1804&lt;=12.8,M1804&lt;=2),'[1]Pricing Schedule'!$F$96+('[1]Pricing Schedule'!$F$97*M1804),
IF(AND(I1804=110000,R1804&gt;12.8,R1804&lt;=22.8,M1804&gt;3),'[1]Pricing Schedule'!$F$71+('[1]Pricing Schedule'!$F$72*M1804),
IF(AND(I1804=110000,R1804&gt;12.8,R1804&lt;=22.8,M1804&lt;=3),'[1]Pricing Schedule'!$F$96+('[1]Pricing Schedule'!$F$97*M1804),
IF(AND(I1804=110000,R1804&gt;22.8,R1804&lt;=30.2),'[1]Pricing Schedule'!$F$80+('[1]Pricing Schedule'!$F$81*M1804),
IF(AND(I1804=110000,R1804&gt;30.2,R1804&lt;=45.9),'[1]Pricing Schedule'!$F$89+('[1]Pricing Schedule'!$F$90*M1804),
IF(AND(I1804=110000,R1804&gt;45.9,R1804&lt;=123.4),'[1]Pricing Schedule'!$F$96+('[1]Pricing Schedule'!$F$97*M1804),
IF(AND(I1804=110000,R1804&gt;123.4,R1804&lt;=168.2,M1804&lt;=10),'[1]Pricing Schedule'!$F$103+('[1]Pricing Schedule'!$F$105*M1804),
IF(AND(I1804=110000,R1804&gt;123.4,R1804&lt;=168.2,M1804&gt;10),'[1]Pricing Schedule'!$F$111+('[1]Pricing Schedule'!$F$113*M1804),
IF(AND(I1804=110000,R1804&gt;168.2,R1804&lt;=336.4,M1804&lt;=10),('[1]Pricing Schedule'!$F$103+('[1]Pricing Schedule'!$F$105*M1804))*2,
IF(AND(I1804=110000,R1804&gt;168.2,R1804&lt;=336.4,M1804&gt;10),('[1]Pricing Schedule'!$F$111+('[1]Pricing Schedule'!$F$113*M1804))*2,
IF(AND(I1804=110000,R1804&gt;336.4,R1804&lt;=504.6,M1804&lt;=10),('[1]Pricing Schedule'!$F$103+('[1]Pricing Schedule'!$F$105*M1804))*3,
IF(AND(I1804=110000,R1804&gt;336.4,R1804&lt;=504.6,M1804&gt;10),('[1]Pricing Schedule'!$F$111+('[1]Pricing Schedule'!$F$113*M1804))*3,
IF(AND(I1804=110000,R1804&gt;504.6,R1804&lt;=672.8,M1804&lt;=10),('[1]Pricing Schedule'!$F$103+('[1]Pricing Schedule'!$F$105*M1804))*4,
IF(AND(I1804=110000,R1804&gt;504.6,R1804&lt;=672.8,M1804&gt;10),('[1]Pricing Schedule'!$F$111+('[1]Pricing Schedule'!$F$113*M1804))*4,
IF(AND(I1804=110000,R1804&gt;672.8,R1804&lt;=841,M1804&lt;=10),('[1]Pricing Schedule'!$F$103+('[1]Pricing Schedule'!$F$105*M1804))*5,
IF(AND(I1804=110000,R1804&gt;672.8,R1804&lt;=841,M1804&gt;10),('[1]Pricing Schedule'!$F$111+('[1]Pricing Schedule'!$F$113*M1804))*5,
IF(AND(I1804=110000,R1804&gt;672.8,R1804&lt;=841,M1804&lt;=10),('[1]Pricing Schedule'!$F$103+('[1]Pricing Schedule'!$F$105*M1804))*5,
IF(AND(I1804=110000,R1804&gt;672.8,R1804&lt;=841,M1804&gt;10),('[1]Pricing Schedule'!$F$111+('[1]Pricing Schedule'!$F$113*M1804))*5,
IF(AND(I1804=110000,R1804&gt;1345.6,R1804&lt;=1513.8,M1804&lt;=10),('[1]Pricing Schedule'!$F$103+('[1]Pricing Schedule'!$F$105*M1804))*9,
IF(AND(I1804=110000,R1804&gt;1345.6,R1804&lt;=1513.8,M1804&gt;10),('[1]Pricing Schedule'!$F$111+('[1]Pricing Schedule'!$F$113*M1804))*9,
9999999999)))))))))))))))))))))))))))))))))))))))</f>
        <v>1147260</v>
      </c>
      <c r="T1804" s="21">
        <f>IF(AND(I1804=38000,R1804&lt;=4.5,M1804&gt;8),'[1]Pricing Schedule'!$J$9,
IF(AND(I1804=38000,R1804&lt;=4.5,M1804&lt;=8),'[1]Pricing Schedule'!$J$36,
IF(AND(I1804=38000,R1804&gt;4.5,R1804&lt;=9,M1804&gt;8),'[1]Pricing Schedule'!$J$18,
IF(AND(I1804=38000,R1804&gt;4.5,R1804&lt;=9,M1804&lt;=8),'[1]Pricing Schedule'!$J$36,
IF(AND(I1804=38000,R1804&gt;9,R1804&lt;=12.8,M1804&gt;8),'[1]Pricing Schedule'!$J$27,
IF(AND(I1804=38000,R1804&gt;9,R1804&lt;=12.8,M1804&lt;=8),'[1]Pricing Schedule'!$J$36,
IF(AND(I1804=38000,R1804&gt;12.8,R1804&lt;=22.8),'[1]Pricing Schedule'!$J$36,
IF(AND(I1804=38000,R1804&gt;22.8,R1804&lt;=30.2),'[1]Pricing Schedule'!$J$45,
IF(AND(I1804=38000,R1804&gt;30.2,R1804&lt;=45.9),'[1]Pricing Schedule'!$J$54,
IF(AND(I1804=38000,R1804&gt;45.9,R1804&lt;=123.4),'[1]Pricing Schedule'!$J$97,
IF(AND(I1804=38000,R1804&gt;123.4,R1804&lt;=168.2,M1804&lt;=10),'[1]Pricing Schedule'!$J$105,
IF(AND(I1804=38000,R1804&gt;123.4,R1804&lt;=168.2,M1804&gt;10),'[1]Pricing Schedule'!$J$113,
IF(AND(I1804=38000,R1804&gt;168.2,R1804&lt;=336.4,M1804&lt;=10),('[1]Pricing Schedule'!$J$105),
IF(AND(I1804=38000,R1804&gt;168.2,R1804&lt;=336.4,M1804&gt;10),('[1]Pricing Schedule'!$J$113),
IF(AND(I1804=38000,R1804&gt;336.4,R1804&lt;=504.6,M1804&lt;=10),('[1]Pricing Schedule'!$J$105),
IF(AND(I1804=38000,R1804&gt;336.4,R1804&lt;=504.6,M1804&gt;10),('[1]Pricing Schedule'!$J$113),
IF(AND(I1804=38000,R1804&gt;504.6,R1804&lt;=672.8,M1804&lt;=10),('[1]Pricing Schedule'!$J$105),
IF(AND(I1804=38000,R1804&gt;504.6,R1804&lt;=672.8,M1804&gt;10),('[1]Pricing Schedule'!$J$113),
IF(AND(I1804=110000,R1804&lt;=12.8,M1804&gt;2),'[1]Pricing Schedule'!$J$63,
IF(AND(I1804=110000,R1804&lt;=12.8,M1804&lt;=2),'[1]Pricing Schedule'!$J$97,
IF(AND(I1804=110000,R1804&gt;12.8,R1804&lt;=22.8,M1804&gt;3),'[1]Pricing Schedule'!$J$72,
IF(AND(I1804=110000,R1804&gt;12.8,R1804&lt;=22.8,M1804&lt;=3),'[1]Pricing Schedule'!$J$97,
IF(AND(I1804=110000,R1804&gt;22.8,R1804&lt;=30.2),'[1]Pricing Schedule'!$J$81,
IF(AND(I1804=110000,R1804&gt;30.2,R1804&lt;=45.9),'[1]Pricing Schedule'!$J$90,
IF(AND(I1804=110000,R1804&gt;45.9,R1804&lt;=123.4),'[1]Pricing Schedule'!$J$97,
IF(AND(I1804=110000,R1804&gt;123.4,R1804&lt;=168.2,M1804&lt;=10),'[1]Pricing Schedule'!$J$105,
IF(AND(I1804=110000,R1804&gt;123.4,R1804&lt;=168.2,M1804&gt;10),'[1]Pricing Schedule'!$J$113,
IF(AND(I1804=110000,R1804&gt;168.2,R1804&lt;=336.2,M1804&lt;=10),('[1]Pricing Schedule'!$J$105),
IF(AND(I1804=110000,R1804&gt;168.2,R1804&lt;=336.2,M1804&gt;10),('[1]Pricing Schedule'!$J$113),
IF(AND(I1804=110000,R1804&gt;336.4,R1804&lt;=504.6,M1804&lt;=10),('[1]Pricing Schedule'!$J$105),
IF(AND(I1804=110000,R1804&gt;336.4,R1804&lt;=504.6,M1804&gt;10),('[1]Pricing Schedule'!$J$113),
IF(AND(I1804=110000,R1804&gt;504.6,R1804&lt;=672.8,M1804&lt;=10),('[1]Pricing Schedule'!$J$105),
IF(AND(I1804=110000,R1804&gt;504.6,R1804&lt;=672.8,M1804&gt;10),('[1]Pricing Schedule'!$J$113),
IF(AND(I1804=110000,R1804&gt;672.8,R1804&lt;=841,M1804&lt;=10),('[1]Pricing Schedule'!$J$105),
IF(AND(I1804=110000,R1804&gt;672.8,R1804&lt;=841,M1804&gt;10),('[1]Pricing Schedule'!$J$113),
IF(AND(I1804=110000,R1804&gt;1682,R1804&lt;=1850.2,M1804&lt;=10),('[1]Pricing Schedule'!$J$105),
IF(AND(I1804=110000,R1804&gt;1682,R1804&lt;=1850.2,M1804&gt;10),('[1]Pricing Schedule'!$J$113),
IF(AND(I1804=110000,R1804&gt;2018.4,R1804&lt;=2186.6,M1804&lt;=10),('[1]Pricing Schedule'!$J$105),
IF(AND(I1804=110000,R1804&gt;2018.4,R1804&lt;=2186.6,M1804&gt;10),('[1]Pricing Schedule'!$J$113),999999999)))))))))))))))))))))))))))))))))))))))</f>
        <v>5</v>
      </c>
      <c r="U1804" s="40">
        <f t="shared" si="174"/>
        <v>39022.448979591827</v>
      </c>
      <c r="V1804" s="41">
        <f t="shared" si="175"/>
        <v>25.626274776423834</v>
      </c>
      <c r="Y1804" s="23">
        <v>154</v>
      </c>
      <c r="Z1804" s="23">
        <v>630</v>
      </c>
      <c r="AD1804" s="13"/>
      <c r="AE1804" s="13"/>
      <c r="AF1804" s="13"/>
      <c r="AR1804" s="35"/>
    </row>
    <row r="1805" spans="1:44">
      <c r="A1805" s="23">
        <v>1807</v>
      </c>
      <c r="B1805" s="23">
        <v>1807</v>
      </c>
      <c r="C1805" s="23" t="s">
        <v>2524</v>
      </c>
      <c r="D1805" s="23" t="s">
        <v>344</v>
      </c>
      <c r="E1805" s="23" t="s">
        <v>344</v>
      </c>
      <c r="F1805" s="23" t="s">
        <v>385</v>
      </c>
      <c r="G1805" s="23" t="s">
        <v>386</v>
      </c>
      <c r="H1805" s="23" t="s">
        <v>113</v>
      </c>
      <c r="I1805" s="13">
        <v>38000</v>
      </c>
      <c r="J1805" s="13">
        <v>38000</v>
      </c>
      <c r="K1805" s="23" t="s">
        <v>119</v>
      </c>
      <c r="L1805" s="24">
        <v>7.1150000000000002</v>
      </c>
      <c r="M1805" s="37">
        <f t="shared" si="170"/>
        <v>8</v>
      </c>
      <c r="N1805" s="24">
        <v>8.1750000000000007</v>
      </c>
      <c r="O1805" s="13">
        <v>3</v>
      </c>
      <c r="P1805" s="36">
        <f t="shared" si="171"/>
        <v>6.1312500000000005</v>
      </c>
      <c r="Q1805" s="38">
        <f t="shared" si="172"/>
        <v>42</v>
      </c>
      <c r="R1805" s="37">
        <f t="shared" si="173"/>
        <v>42</v>
      </c>
      <c r="S1805" s="39">
        <f>IF(AND(I1805=38000,R1805&lt;=4.5,M1805&gt;8),'[1]Pricing Schedule'!$F$8+('[1]Pricing Schedule'!$F$9*M1805),
IF(AND(I1805=38000,R1805&lt;=4.5,M1805&lt;=8),'[1]Pricing Schedule'!$F$34+('[1]Pricing Schedule'!$F$36*M1805),
IF(AND(I1805=38000,R1805&gt;4.5,R1805&lt;=9,M1805&gt;8),'[1]Pricing Schedule'!$F$17+('[1]Pricing Schedule'!$F$18*M1805),
IF(AND(I1805=38000,R1805&gt;4.5,R1805&lt;=9,M1805&lt;=8),'[1]Pricing Schedule'!$F$34+('[1]Pricing Schedule'!$F$36*M1805),
IF(AND(I1805=38000,R1805&gt;9,R1805&lt;=12.8,M1805&gt;8),'[1]Pricing Schedule'!$F$26+('[1]Pricing Schedule'!$F$27*M1805),
IF(AND(I1805=38000,R1805&gt;9,R1805&lt;=12.8,M1805&lt;=8),'[1]Pricing Schedule'!$F$34+('[1]Pricing Schedule'!$F$36*M1805),
IF(AND(I1805=38000,R1805&gt;12.8,R1805&lt;=22.8),'[1]Pricing Schedule'!$F$34+('[1]Pricing Schedule'!$F$36*M1805),
IF(AND(I1805=38000,R1805&gt;22.8,R1805&lt;=30.2),'[1]Pricing Schedule'!$F$43+('[1]Pricing Schedule'!$F$45*M1805),
IF(AND(I1805=38000,R1805&gt;30.2,R1805&lt;=45.9),'[1]Pricing Schedule'!$F$52+('[1]Pricing Schedule'!$F$54*M1805),
IF(AND(I1805=38000,R1805&gt;45.9,R1805&lt;=123.4),'[1]Pricing Schedule'!$F$96+('[1]Pricing Schedule'!$F$97*M1805),
IF(AND(I1805=38000,R1805&gt;123.4,R1805&lt;=168.2,M1805&lt;=10),'[1]Pricing Schedule'!$F$103+('[1]Pricing Schedule'!$F$105*M1805),
IF(AND(I1805=38000,R1805&gt;123.4,R1805&lt;=168.2,M1805&gt;10),'[1]Pricing Schedule'!$F$111+('[1]Pricing Schedule'!$F$113*M1805),
IF(AND(I1805=38000,R1805&gt;157.4,R1805&lt;=336.4,M1805&lt;=10),('[1]Pricing Schedule'!$F$103+('[1]Pricing Schedule'!$F$105*M1805))*2,
IF(AND(I1805=38000,R1805&gt;157.4,R1805&lt;=336.4,M1805&gt;10),('[1]Pricing Schedule'!$F$111+('[1]Pricing Schedule'!$F$113*M1805))*2,
IF(AND(I1805=38000,R1805&gt;314.8,R1805&lt;=504.6,M1805&lt;=10),('[1]Pricing Schedule'!$F$103+('[1]Pricing Schedule'!$F$105*M1805))*3,
IF(AND(I1805=38000,R1805&gt;314.8,R1805&lt;=504.6,M1805&gt;10),('[1]Pricing Schedule'!$F$111+('[1]Pricing Schedule'!$F$113*M1805))*3,
IF(AND(I1805=38000,R1805&gt;472.2,R1805&lt;=672.8,M1805&lt;=10),('[1]Pricing Schedule'!$F$103+('[1]Pricing Schedule'!$F$105*M1805))*4,
IF(AND(I1805=38000,R1805&gt;472.2,R1805&lt;=672.8,M1805&gt;10),('[1]Pricing Schedule'!$F$111+('[1]Pricing Schedule'!$F$113*M1805))*4,
IF(AND(I1805=110000,R1805&lt;=12.8,M1805&gt;2),'[1]Pricing Schedule'!$F$62+('[1]Pricing Schedule'!$F$63*M1805),
IF(AND(I1805=110000,R1805&lt;=12.8,M1805&lt;=2),'[1]Pricing Schedule'!$F$96+('[1]Pricing Schedule'!$F$97*M1805),
IF(AND(I1805=110000,R1805&gt;12.8,R1805&lt;=22.8,M1805&gt;3),'[1]Pricing Schedule'!$F$71+('[1]Pricing Schedule'!$F$72*M1805),
IF(AND(I1805=110000,R1805&gt;12.8,R1805&lt;=22.8,M1805&lt;=3),'[1]Pricing Schedule'!$F$96+('[1]Pricing Schedule'!$F$97*M1805),
IF(AND(I1805=110000,R1805&gt;22.8,R1805&lt;=30.2),'[1]Pricing Schedule'!$F$80+('[1]Pricing Schedule'!$F$81*M1805),
IF(AND(I1805=110000,R1805&gt;30.2,R1805&lt;=45.9),'[1]Pricing Schedule'!$F$89+('[1]Pricing Schedule'!$F$90*M1805),
IF(AND(I1805=110000,R1805&gt;45.9,R1805&lt;=123.4),'[1]Pricing Schedule'!$F$96+('[1]Pricing Schedule'!$F$97*M1805),
IF(AND(I1805=110000,R1805&gt;123.4,R1805&lt;=168.2,M1805&lt;=10),'[1]Pricing Schedule'!$F$103+('[1]Pricing Schedule'!$F$105*M1805),
IF(AND(I1805=110000,R1805&gt;123.4,R1805&lt;=168.2,M1805&gt;10),'[1]Pricing Schedule'!$F$111+('[1]Pricing Schedule'!$F$113*M1805),
IF(AND(I1805=110000,R1805&gt;168.2,R1805&lt;=336.4,M1805&lt;=10),('[1]Pricing Schedule'!$F$103+('[1]Pricing Schedule'!$F$105*M1805))*2,
IF(AND(I1805=110000,R1805&gt;168.2,R1805&lt;=336.4,M1805&gt;10),('[1]Pricing Schedule'!$F$111+('[1]Pricing Schedule'!$F$113*M1805))*2,
IF(AND(I1805=110000,R1805&gt;336.4,R1805&lt;=504.6,M1805&lt;=10),('[1]Pricing Schedule'!$F$103+('[1]Pricing Schedule'!$F$105*M1805))*3,
IF(AND(I1805=110000,R1805&gt;336.4,R1805&lt;=504.6,M1805&gt;10),('[1]Pricing Schedule'!$F$111+('[1]Pricing Schedule'!$F$113*M1805))*3,
IF(AND(I1805=110000,R1805&gt;504.6,R1805&lt;=672.8,M1805&lt;=10),('[1]Pricing Schedule'!$F$103+('[1]Pricing Schedule'!$F$105*M1805))*4,
IF(AND(I1805=110000,R1805&gt;504.6,R1805&lt;=672.8,M1805&gt;10),('[1]Pricing Schedule'!$F$111+('[1]Pricing Schedule'!$F$113*M1805))*4,
IF(AND(I1805=110000,R1805&gt;672.8,R1805&lt;=841,M1805&lt;=10),('[1]Pricing Schedule'!$F$103+('[1]Pricing Schedule'!$F$105*M1805))*5,
IF(AND(I1805=110000,R1805&gt;672.8,R1805&lt;=841,M1805&gt;10),('[1]Pricing Schedule'!$F$111+('[1]Pricing Schedule'!$F$113*M1805))*5,
IF(AND(I1805=110000,R1805&gt;672.8,R1805&lt;=841,M1805&lt;=10),('[1]Pricing Schedule'!$F$103+('[1]Pricing Schedule'!$F$105*M1805))*5,
IF(AND(I1805=110000,R1805&gt;672.8,R1805&lt;=841,M1805&gt;10),('[1]Pricing Schedule'!$F$111+('[1]Pricing Schedule'!$F$113*M1805))*5,
IF(AND(I1805=110000,R1805&gt;1345.6,R1805&lt;=1513.8,M1805&lt;=10),('[1]Pricing Schedule'!$F$103+('[1]Pricing Schedule'!$F$105*M1805))*9,
IF(AND(I1805=110000,R1805&gt;1345.6,R1805&lt;=1513.8,M1805&gt;10),('[1]Pricing Schedule'!$F$111+('[1]Pricing Schedule'!$F$113*M1805))*9,
9999999999)))))))))))))))))))))))))))))))))))))))</f>
        <v>1237870</v>
      </c>
      <c r="T1805" s="21">
        <f>IF(AND(I1805=38000,R1805&lt;=4.5,M1805&gt;8),'[1]Pricing Schedule'!$J$9,
IF(AND(I1805=38000,R1805&lt;=4.5,M1805&lt;=8),'[1]Pricing Schedule'!$J$36,
IF(AND(I1805=38000,R1805&gt;4.5,R1805&lt;=9,M1805&gt;8),'[1]Pricing Schedule'!$J$18,
IF(AND(I1805=38000,R1805&gt;4.5,R1805&lt;=9,M1805&lt;=8),'[1]Pricing Schedule'!$J$36,
IF(AND(I1805=38000,R1805&gt;9,R1805&lt;=12.8,M1805&gt;8),'[1]Pricing Schedule'!$J$27,
IF(AND(I1805=38000,R1805&gt;9,R1805&lt;=12.8,M1805&lt;=8),'[1]Pricing Schedule'!$J$36,
IF(AND(I1805=38000,R1805&gt;12.8,R1805&lt;=22.8),'[1]Pricing Schedule'!$J$36,
IF(AND(I1805=38000,R1805&gt;22.8,R1805&lt;=30.2),'[1]Pricing Schedule'!$J$45,
IF(AND(I1805=38000,R1805&gt;30.2,R1805&lt;=45.9),'[1]Pricing Schedule'!$J$54,
IF(AND(I1805=38000,R1805&gt;45.9,R1805&lt;=123.4),'[1]Pricing Schedule'!$J$97,
IF(AND(I1805=38000,R1805&gt;123.4,R1805&lt;=168.2,M1805&lt;=10),'[1]Pricing Schedule'!$J$105,
IF(AND(I1805=38000,R1805&gt;123.4,R1805&lt;=168.2,M1805&gt;10),'[1]Pricing Schedule'!$J$113,
IF(AND(I1805=38000,R1805&gt;168.2,R1805&lt;=336.4,M1805&lt;=10),('[1]Pricing Schedule'!$J$105),
IF(AND(I1805=38000,R1805&gt;168.2,R1805&lt;=336.4,M1805&gt;10),('[1]Pricing Schedule'!$J$113),
IF(AND(I1805=38000,R1805&gt;336.4,R1805&lt;=504.6,M1805&lt;=10),('[1]Pricing Schedule'!$J$105),
IF(AND(I1805=38000,R1805&gt;336.4,R1805&lt;=504.6,M1805&gt;10),('[1]Pricing Schedule'!$J$113),
IF(AND(I1805=38000,R1805&gt;504.6,R1805&lt;=672.8,M1805&lt;=10),('[1]Pricing Schedule'!$J$105),
IF(AND(I1805=38000,R1805&gt;504.6,R1805&lt;=672.8,M1805&gt;10),('[1]Pricing Schedule'!$J$113),
IF(AND(I1805=110000,R1805&lt;=12.8,M1805&gt;2),'[1]Pricing Schedule'!$J$63,
IF(AND(I1805=110000,R1805&lt;=12.8,M1805&lt;=2),'[1]Pricing Schedule'!$J$97,
IF(AND(I1805=110000,R1805&gt;12.8,R1805&lt;=22.8,M1805&gt;3),'[1]Pricing Schedule'!$J$72,
IF(AND(I1805=110000,R1805&gt;12.8,R1805&lt;=22.8,M1805&lt;=3),'[1]Pricing Schedule'!$J$97,
IF(AND(I1805=110000,R1805&gt;22.8,R1805&lt;=30.2),'[1]Pricing Schedule'!$J$81,
IF(AND(I1805=110000,R1805&gt;30.2,R1805&lt;=45.9),'[1]Pricing Schedule'!$J$90,
IF(AND(I1805=110000,R1805&gt;45.9,R1805&lt;=123.4),'[1]Pricing Schedule'!$J$97,
IF(AND(I1805=110000,R1805&gt;123.4,R1805&lt;=168.2,M1805&lt;=10),'[1]Pricing Schedule'!$J$105,
IF(AND(I1805=110000,R1805&gt;123.4,R1805&lt;=168.2,M1805&gt;10),'[1]Pricing Schedule'!$J$113,
IF(AND(I1805=110000,R1805&gt;168.2,R1805&lt;=336.2,M1805&lt;=10),('[1]Pricing Schedule'!$J$105),
IF(AND(I1805=110000,R1805&gt;168.2,R1805&lt;=336.2,M1805&gt;10),('[1]Pricing Schedule'!$J$113),
IF(AND(I1805=110000,R1805&gt;336.4,R1805&lt;=504.6,M1805&lt;=10),('[1]Pricing Schedule'!$J$105),
IF(AND(I1805=110000,R1805&gt;336.4,R1805&lt;=504.6,M1805&gt;10),('[1]Pricing Schedule'!$J$113),
IF(AND(I1805=110000,R1805&gt;504.6,R1805&lt;=672.8,M1805&lt;=10),('[1]Pricing Schedule'!$J$105),
IF(AND(I1805=110000,R1805&gt;504.6,R1805&lt;=672.8,M1805&gt;10),('[1]Pricing Schedule'!$J$113),
IF(AND(I1805=110000,R1805&gt;672.8,R1805&lt;=841,M1805&lt;=10),('[1]Pricing Schedule'!$J$105),
IF(AND(I1805=110000,R1805&gt;672.8,R1805&lt;=841,M1805&gt;10),('[1]Pricing Schedule'!$J$113),
IF(AND(I1805=110000,R1805&gt;1682,R1805&lt;=1850.2,M1805&lt;=10),('[1]Pricing Schedule'!$J$105),
IF(AND(I1805=110000,R1805&gt;1682,R1805&lt;=1850.2,M1805&gt;10),('[1]Pricing Schedule'!$J$113),
IF(AND(I1805=110000,R1805&gt;2018.4,R1805&lt;=2186.6,M1805&lt;=10),('[1]Pricing Schedule'!$J$105),
IF(AND(I1805=110000,R1805&gt;2018.4,R1805&lt;=2186.6,M1805&gt;10),('[1]Pricing Schedule'!$J$113),999999999)))))))))))))))))))))))))))))))))))))))</f>
        <v>6</v>
      </c>
      <c r="U1805" s="40">
        <f t="shared" si="174"/>
        <v>29473.095238095237</v>
      </c>
      <c r="V1805" s="41">
        <f t="shared" si="175"/>
        <v>33.92924943653211</v>
      </c>
      <c r="Y1805" s="23">
        <v>551</v>
      </c>
      <c r="Z1805" s="23">
        <v>455</v>
      </c>
      <c r="AD1805" s="13"/>
      <c r="AE1805" s="13"/>
      <c r="AF1805" s="13"/>
      <c r="AR1805" s="35"/>
    </row>
    <row r="1806" spans="1:44">
      <c r="A1806" s="23">
        <v>1808</v>
      </c>
      <c r="B1806" s="23">
        <v>1808</v>
      </c>
      <c r="C1806" s="23" t="s">
        <v>2525</v>
      </c>
      <c r="D1806" s="23" t="s">
        <v>344</v>
      </c>
      <c r="E1806" s="23" t="s">
        <v>344</v>
      </c>
      <c r="F1806" s="23" t="s">
        <v>385</v>
      </c>
      <c r="G1806" s="23" t="s">
        <v>386</v>
      </c>
      <c r="H1806" s="23" t="s">
        <v>113</v>
      </c>
      <c r="I1806" s="13">
        <v>38000</v>
      </c>
      <c r="J1806" s="13">
        <v>38000</v>
      </c>
      <c r="K1806" s="23" t="s">
        <v>119</v>
      </c>
      <c r="L1806" s="24">
        <v>6.27</v>
      </c>
      <c r="M1806" s="37">
        <f t="shared" si="170"/>
        <v>7</v>
      </c>
      <c r="N1806" s="24">
        <v>0.86</v>
      </c>
      <c r="O1806" s="13">
        <v>3</v>
      </c>
      <c r="P1806" s="36">
        <f t="shared" si="171"/>
        <v>0.86</v>
      </c>
      <c r="Q1806" s="38">
        <f t="shared" si="172"/>
        <v>4.2</v>
      </c>
      <c r="R1806" s="37">
        <f t="shared" si="173"/>
        <v>4.2</v>
      </c>
      <c r="S1806" s="39">
        <f>IF(AND(I1806=38000,R1806&lt;=4.5,M1806&gt;8),'[1]Pricing Schedule'!$F$8+('[1]Pricing Schedule'!$F$9*M1806),
IF(AND(I1806=38000,R1806&lt;=4.5,M1806&lt;=8),'[1]Pricing Schedule'!$F$34+('[1]Pricing Schedule'!$F$36*M1806),
IF(AND(I1806=38000,R1806&gt;4.5,R1806&lt;=9,M1806&gt;8),'[1]Pricing Schedule'!$F$17+('[1]Pricing Schedule'!$F$18*M1806),
IF(AND(I1806=38000,R1806&gt;4.5,R1806&lt;=9,M1806&lt;=8),'[1]Pricing Schedule'!$F$34+('[1]Pricing Schedule'!$F$36*M1806),
IF(AND(I1806=38000,R1806&gt;9,R1806&lt;=12.8,M1806&gt;8),'[1]Pricing Schedule'!$F$26+('[1]Pricing Schedule'!$F$27*M1806),
IF(AND(I1806=38000,R1806&gt;9,R1806&lt;=12.8,M1806&lt;=8),'[1]Pricing Schedule'!$F$34+('[1]Pricing Schedule'!$F$36*M1806),
IF(AND(I1806=38000,R1806&gt;12.8,R1806&lt;=22.8),'[1]Pricing Schedule'!$F$34+('[1]Pricing Schedule'!$F$36*M1806),
IF(AND(I1806=38000,R1806&gt;22.8,R1806&lt;=30.2),'[1]Pricing Schedule'!$F$43+('[1]Pricing Schedule'!$F$45*M1806),
IF(AND(I1806=38000,R1806&gt;30.2,R1806&lt;=45.9),'[1]Pricing Schedule'!$F$52+('[1]Pricing Schedule'!$F$54*M1806),
IF(AND(I1806=38000,R1806&gt;45.9,R1806&lt;=123.4),'[1]Pricing Schedule'!$F$96+('[1]Pricing Schedule'!$F$97*M1806),
IF(AND(I1806=38000,R1806&gt;123.4,R1806&lt;=168.2,M1806&lt;=10),'[1]Pricing Schedule'!$F$103+('[1]Pricing Schedule'!$F$105*M1806),
IF(AND(I1806=38000,R1806&gt;123.4,R1806&lt;=168.2,M1806&gt;10),'[1]Pricing Schedule'!$F$111+('[1]Pricing Schedule'!$F$113*M1806),
IF(AND(I1806=38000,R1806&gt;157.4,R1806&lt;=336.4,M1806&lt;=10),('[1]Pricing Schedule'!$F$103+('[1]Pricing Schedule'!$F$105*M1806))*2,
IF(AND(I1806=38000,R1806&gt;157.4,R1806&lt;=336.4,M1806&gt;10),('[1]Pricing Schedule'!$F$111+('[1]Pricing Schedule'!$F$113*M1806))*2,
IF(AND(I1806=38000,R1806&gt;314.8,R1806&lt;=504.6,M1806&lt;=10),('[1]Pricing Schedule'!$F$103+('[1]Pricing Schedule'!$F$105*M1806))*3,
IF(AND(I1806=38000,R1806&gt;314.8,R1806&lt;=504.6,M1806&gt;10),('[1]Pricing Schedule'!$F$111+('[1]Pricing Schedule'!$F$113*M1806))*3,
IF(AND(I1806=38000,R1806&gt;472.2,R1806&lt;=672.8,M1806&lt;=10),('[1]Pricing Schedule'!$F$103+('[1]Pricing Schedule'!$F$105*M1806))*4,
IF(AND(I1806=38000,R1806&gt;472.2,R1806&lt;=672.8,M1806&gt;10),('[1]Pricing Schedule'!$F$111+('[1]Pricing Schedule'!$F$113*M1806))*4,
IF(AND(I1806=110000,R1806&lt;=12.8,M1806&gt;2),'[1]Pricing Schedule'!$F$62+('[1]Pricing Schedule'!$F$63*M1806),
IF(AND(I1806=110000,R1806&lt;=12.8,M1806&lt;=2),'[1]Pricing Schedule'!$F$96+('[1]Pricing Schedule'!$F$97*M1806),
IF(AND(I1806=110000,R1806&gt;12.8,R1806&lt;=22.8,M1806&gt;3),'[1]Pricing Schedule'!$F$71+('[1]Pricing Schedule'!$F$72*M1806),
IF(AND(I1806=110000,R1806&gt;12.8,R1806&lt;=22.8,M1806&lt;=3),'[1]Pricing Schedule'!$F$96+('[1]Pricing Schedule'!$F$97*M1806),
IF(AND(I1806=110000,R1806&gt;22.8,R1806&lt;=30.2),'[1]Pricing Schedule'!$F$80+('[1]Pricing Schedule'!$F$81*M1806),
IF(AND(I1806=110000,R1806&gt;30.2,R1806&lt;=45.9),'[1]Pricing Schedule'!$F$89+('[1]Pricing Schedule'!$F$90*M1806),
IF(AND(I1806=110000,R1806&gt;45.9,R1806&lt;=123.4),'[1]Pricing Schedule'!$F$96+('[1]Pricing Schedule'!$F$97*M1806),
IF(AND(I1806=110000,R1806&gt;123.4,R1806&lt;=168.2,M1806&lt;=10),'[1]Pricing Schedule'!$F$103+('[1]Pricing Schedule'!$F$105*M1806),
IF(AND(I1806=110000,R1806&gt;123.4,R1806&lt;=168.2,M1806&gt;10),'[1]Pricing Schedule'!$F$111+('[1]Pricing Schedule'!$F$113*M1806),
IF(AND(I1806=110000,R1806&gt;168.2,R1806&lt;=336.4,M1806&lt;=10),('[1]Pricing Schedule'!$F$103+('[1]Pricing Schedule'!$F$105*M1806))*2,
IF(AND(I1806=110000,R1806&gt;168.2,R1806&lt;=336.4,M1806&gt;10),('[1]Pricing Schedule'!$F$111+('[1]Pricing Schedule'!$F$113*M1806))*2,
IF(AND(I1806=110000,R1806&gt;336.4,R1806&lt;=504.6,M1806&lt;=10),('[1]Pricing Schedule'!$F$103+('[1]Pricing Schedule'!$F$105*M1806))*3,
IF(AND(I1806=110000,R1806&gt;336.4,R1806&lt;=504.6,M1806&gt;10),('[1]Pricing Schedule'!$F$111+('[1]Pricing Schedule'!$F$113*M1806))*3,
IF(AND(I1806=110000,R1806&gt;504.6,R1806&lt;=672.8,M1806&lt;=10),('[1]Pricing Schedule'!$F$103+('[1]Pricing Schedule'!$F$105*M1806))*4,
IF(AND(I1806=110000,R1806&gt;504.6,R1806&lt;=672.8,M1806&gt;10),('[1]Pricing Schedule'!$F$111+('[1]Pricing Schedule'!$F$113*M1806))*4,
IF(AND(I1806=110000,R1806&gt;672.8,R1806&lt;=841,M1806&lt;=10),('[1]Pricing Schedule'!$F$103+('[1]Pricing Schedule'!$F$105*M1806))*5,
IF(AND(I1806=110000,R1806&gt;672.8,R1806&lt;=841,M1806&gt;10),('[1]Pricing Schedule'!$F$111+('[1]Pricing Schedule'!$F$113*M1806))*5,
IF(AND(I1806=110000,R1806&gt;672.8,R1806&lt;=841,M1806&lt;=10),('[1]Pricing Schedule'!$F$103+('[1]Pricing Schedule'!$F$105*M1806))*5,
IF(AND(I1806=110000,R1806&gt;672.8,R1806&lt;=841,M1806&gt;10),('[1]Pricing Schedule'!$F$111+('[1]Pricing Schedule'!$F$113*M1806))*5,
IF(AND(I1806=110000,R1806&gt;1345.6,R1806&lt;=1513.8,M1806&lt;=10),('[1]Pricing Schedule'!$F$103+('[1]Pricing Schedule'!$F$105*M1806))*9,
IF(AND(I1806=110000,R1806&gt;1345.6,R1806&lt;=1513.8,M1806&gt;10),('[1]Pricing Schedule'!$F$111+('[1]Pricing Schedule'!$F$113*M1806))*9,
9999999999)))))))))))))))))))))))))))))))))))))))</f>
        <v>839680</v>
      </c>
      <c r="T1806" s="21">
        <f>IF(AND(I1806=38000,R1806&lt;=4.5,M1806&gt;8),'[1]Pricing Schedule'!$J$9,
IF(AND(I1806=38000,R1806&lt;=4.5,M1806&lt;=8),'[1]Pricing Schedule'!$J$36,
IF(AND(I1806=38000,R1806&gt;4.5,R1806&lt;=9,M1806&gt;8),'[1]Pricing Schedule'!$J$18,
IF(AND(I1806=38000,R1806&gt;4.5,R1806&lt;=9,M1806&lt;=8),'[1]Pricing Schedule'!$J$36,
IF(AND(I1806=38000,R1806&gt;9,R1806&lt;=12.8,M1806&gt;8),'[1]Pricing Schedule'!$J$27,
IF(AND(I1806=38000,R1806&gt;9,R1806&lt;=12.8,M1806&lt;=8),'[1]Pricing Schedule'!$J$36,
IF(AND(I1806=38000,R1806&gt;12.8,R1806&lt;=22.8),'[1]Pricing Schedule'!$J$36,
IF(AND(I1806=38000,R1806&gt;22.8,R1806&lt;=30.2),'[1]Pricing Schedule'!$J$45,
IF(AND(I1806=38000,R1806&gt;30.2,R1806&lt;=45.9),'[1]Pricing Schedule'!$J$54,
IF(AND(I1806=38000,R1806&gt;45.9,R1806&lt;=123.4),'[1]Pricing Schedule'!$J$97,
IF(AND(I1806=38000,R1806&gt;123.4,R1806&lt;=168.2,M1806&lt;=10),'[1]Pricing Schedule'!$J$105,
IF(AND(I1806=38000,R1806&gt;123.4,R1806&lt;=168.2,M1806&gt;10),'[1]Pricing Schedule'!$J$113,
IF(AND(I1806=38000,R1806&gt;168.2,R1806&lt;=336.4,M1806&lt;=10),('[1]Pricing Schedule'!$J$105),
IF(AND(I1806=38000,R1806&gt;168.2,R1806&lt;=336.4,M1806&gt;10),('[1]Pricing Schedule'!$J$113),
IF(AND(I1806=38000,R1806&gt;336.4,R1806&lt;=504.6,M1806&lt;=10),('[1]Pricing Schedule'!$J$105),
IF(AND(I1806=38000,R1806&gt;336.4,R1806&lt;=504.6,M1806&gt;10),('[1]Pricing Schedule'!$J$113),
IF(AND(I1806=38000,R1806&gt;504.6,R1806&lt;=672.8,M1806&lt;=10),('[1]Pricing Schedule'!$J$105),
IF(AND(I1806=38000,R1806&gt;504.6,R1806&lt;=672.8,M1806&gt;10),('[1]Pricing Schedule'!$J$113),
IF(AND(I1806=110000,R1806&lt;=12.8,M1806&gt;2),'[1]Pricing Schedule'!$J$63,
IF(AND(I1806=110000,R1806&lt;=12.8,M1806&lt;=2),'[1]Pricing Schedule'!$J$97,
IF(AND(I1806=110000,R1806&gt;12.8,R1806&lt;=22.8,M1806&gt;3),'[1]Pricing Schedule'!$J$72,
IF(AND(I1806=110000,R1806&gt;12.8,R1806&lt;=22.8,M1806&lt;=3),'[1]Pricing Schedule'!$J$97,
IF(AND(I1806=110000,R1806&gt;22.8,R1806&lt;=30.2),'[1]Pricing Schedule'!$J$81,
IF(AND(I1806=110000,R1806&gt;30.2,R1806&lt;=45.9),'[1]Pricing Schedule'!$J$90,
IF(AND(I1806=110000,R1806&gt;45.9,R1806&lt;=123.4),'[1]Pricing Schedule'!$J$97,
IF(AND(I1806=110000,R1806&gt;123.4,R1806&lt;=168.2,M1806&lt;=10),'[1]Pricing Schedule'!$J$105,
IF(AND(I1806=110000,R1806&gt;123.4,R1806&lt;=168.2,M1806&gt;10),'[1]Pricing Schedule'!$J$113,
IF(AND(I1806=110000,R1806&gt;168.2,R1806&lt;=336.2,M1806&lt;=10),('[1]Pricing Schedule'!$J$105),
IF(AND(I1806=110000,R1806&gt;168.2,R1806&lt;=336.2,M1806&gt;10),('[1]Pricing Schedule'!$J$113),
IF(AND(I1806=110000,R1806&gt;336.4,R1806&lt;=504.6,M1806&lt;=10),('[1]Pricing Schedule'!$J$105),
IF(AND(I1806=110000,R1806&gt;336.4,R1806&lt;=504.6,M1806&gt;10),('[1]Pricing Schedule'!$J$113),
IF(AND(I1806=110000,R1806&gt;504.6,R1806&lt;=672.8,M1806&lt;=10),('[1]Pricing Schedule'!$J$105),
IF(AND(I1806=110000,R1806&gt;504.6,R1806&lt;=672.8,M1806&gt;10),('[1]Pricing Schedule'!$J$113),
IF(AND(I1806=110000,R1806&gt;672.8,R1806&lt;=841,M1806&lt;=10),('[1]Pricing Schedule'!$J$105),
IF(AND(I1806=110000,R1806&gt;672.8,R1806&lt;=841,M1806&gt;10),('[1]Pricing Schedule'!$J$113),
IF(AND(I1806=110000,R1806&gt;1682,R1806&lt;=1850.2,M1806&lt;=10),('[1]Pricing Schedule'!$J$105),
IF(AND(I1806=110000,R1806&gt;1682,R1806&lt;=1850.2,M1806&gt;10),('[1]Pricing Schedule'!$J$113),
IF(AND(I1806=110000,R1806&gt;2018.4,R1806&lt;=2186.6,M1806&lt;=10),('[1]Pricing Schedule'!$J$105),
IF(AND(I1806=110000,R1806&gt;2018.4,R1806&lt;=2186.6,M1806&gt;10),('[1]Pricing Schedule'!$J$113),999999999)))))))))))))))))))))))))))))))))))))))</f>
        <v>4</v>
      </c>
      <c r="U1806" s="40">
        <f t="shared" si="174"/>
        <v>199923.80952380953</v>
      </c>
      <c r="V1806" s="41">
        <f t="shared" si="175"/>
        <v>5.0019054878048781</v>
      </c>
      <c r="Y1806" s="23">
        <v>32</v>
      </c>
      <c r="Z1806" s="23">
        <v>455</v>
      </c>
      <c r="AD1806" s="13"/>
      <c r="AE1806" s="13"/>
      <c r="AF1806" s="13"/>
      <c r="AR1806" s="35"/>
    </row>
    <row r="1807" spans="1:44">
      <c r="A1807" s="23">
        <v>1809</v>
      </c>
      <c r="B1807" s="23">
        <v>1809</v>
      </c>
      <c r="C1807" s="23" t="s">
        <v>2526</v>
      </c>
      <c r="D1807" s="23" t="s">
        <v>344</v>
      </c>
      <c r="E1807" s="23" t="s">
        <v>344</v>
      </c>
      <c r="F1807" s="23" t="s">
        <v>385</v>
      </c>
      <c r="G1807" s="23" t="s">
        <v>386</v>
      </c>
      <c r="H1807" s="23" t="s">
        <v>113</v>
      </c>
      <c r="I1807" s="13">
        <v>38000</v>
      </c>
      <c r="J1807" s="13">
        <v>38000</v>
      </c>
      <c r="K1807" s="23" t="s">
        <v>119</v>
      </c>
      <c r="L1807" s="24">
        <v>9.3529999999999998</v>
      </c>
      <c r="M1807" s="37">
        <f t="shared" si="170"/>
        <v>10</v>
      </c>
      <c r="N1807" s="24">
        <v>1.135</v>
      </c>
      <c r="O1807" s="13">
        <v>3</v>
      </c>
      <c r="P1807" s="36">
        <f t="shared" si="171"/>
        <v>1.135</v>
      </c>
      <c r="Q1807" s="38">
        <f t="shared" si="172"/>
        <v>4.2</v>
      </c>
      <c r="R1807" s="37">
        <f t="shared" si="173"/>
        <v>4.2</v>
      </c>
      <c r="S1807" s="39">
        <f>IF(AND(I1807=38000,R1807&lt;=4.5,M1807&gt;8),'[1]Pricing Schedule'!$F$8+('[1]Pricing Schedule'!$F$9*M1807),
IF(AND(I1807=38000,R1807&lt;=4.5,M1807&lt;=8),'[1]Pricing Schedule'!$F$34+('[1]Pricing Schedule'!$F$36*M1807),
IF(AND(I1807=38000,R1807&gt;4.5,R1807&lt;=9,M1807&gt;8),'[1]Pricing Schedule'!$F$17+('[1]Pricing Schedule'!$F$18*M1807),
IF(AND(I1807=38000,R1807&gt;4.5,R1807&lt;=9,M1807&lt;=8),'[1]Pricing Schedule'!$F$34+('[1]Pricing Schedule'!$F$36*M1807),
IF(AND(I1807=38000,R1807&gt;9,R1807&lt;=12.8,M1807&gt;8),'[1]Pricing Schedule'!$F$26+('[1]Pricing Schedule'!$F$27*M1807),
IF(AND(I1807=38000,R1807&gt;9,R1807&lt;=12.8,M1807&lt;=8),'[1]Pricing Schedule'!$F$34+('[1]Pricing Schedule'!$F$36*M1807),
IF(AND(I1807=38000,R1807&gt;12.8,R1807&lt;=22.8),'[1]Pricing Schedule'!$F$34+('[1]Pricing Schedule'!$F$36*M1807),
IF(AND(I1807=38000,R1807&gt;22.8,R1807&lt;=30.2),'[1]Pricing Schedule'!$F$43+('[1]Pricing Schedule'!$F$45*M1807),
IF(AND(I1807=38000,R1807&gt;30.2,R1807&lt;=45.9),'[1]Pricing Schedule'!$F$52+('[1]Pricing Schedule'!$F$54*M1807),
IF(AND(I1807=38000,R1807&gt;45.9,R1807&lt;=123.4),'[1]Pricing Schedule'!$F$96+('[1]Pricing Schedule'!$F$97*M1807),
IF(AND(I1807=38000,R1807&gt;123.4,R1807&lt;=168.2,M1807&lt;=10),'[1]Pricing Schedule'!$F$103+('[1]Pricing Schedule'!$F$105*M1807),
IF(AND(I1807=38000,R1807&gt;123.4,R1807&lt;=168.2,M1807&gt;10),'[1]Pricing Schedule'!$F$111+('[1]Pricing Schedule'!$F$113*M1807),
IF(AND(I1807=38000,R1807&gt;157.4,R1807&lt;=336.4,M1807&lt;=10),('[1]Pricing Schedule'!$F$103+('[1]Pricing Schedule'!$F$105*M1807))*2,
IF(AND(I1807=38000,R1807&gt;157.4,R1807&lt;=336.4,M1807&gt;10),('[1]Pricing Schedule'!$F$111+('[1]Pricing Schedule'!$F$113*M1807))*2,
IF(AND(I1807=38000,R1807&gt;314.8,R1807&lt;=504.6,M1807&lt;=10),('[1]Pricing Schedule'!$F$103+('[1]Pricing Schedule'!$F$105*M1807))*3,
IF(AND(I1807=38000,R1807&gt;314.8,R1807&lt;=504.6,M1807&gt;10),('[1]Pricing Schedule'!$F$111+('[1]Pricing Schedule'!$F$113*M1807))*3,
IF(AND(I1807=38000,R1807&gt;472.2,R1807&lt;=672.8,M1807&lt;=10),('[1]Pricing Schedule'!$F$103+('[1]Pricing Schedule'!$F$105*M1807))*4,
IF(AND(I1807=38000,R1807&gt;472.2,R1807&lt;=672.8,M1807&gt;10),('[1]Pricing Schedule'!$F$111+('[1]Pricing Schedule'!$F$113*M1807))*4,
IF(AND(I1807=110000,R1807&lt;=12.8,M1807&gt;2),'[1]Pricing Schedule'!$F$62+('[1]Pricing Schedule'!$F$63*M1807),
IF(AND(I1807=110000,R1807&lt;=12.8,M1807&lt;=2),'[1]Pricing Schedule'!$F$96+('[1]Pricing Schedule'!$F$97*M1807),
IF(AND(I1807=110000,R1807&gt;12.8,R1807&lt;=22.8,M1807&gt;3),'[1]Pricing Schedule'!$F$71+('[1]Pricing Schedule'!$F$72*M1807),
IF(AND(I1807=110000,R1807&gt;12.8,R1807&lt;=22.8,M1807&lt;=3),'[1]Pricing Schedule'!$F$96+('[1]Pricing Schedule'!$F$97*M1807),
IF(AND(I1807=110000,R1807&gt;22.8,R1807&lt;=30.2),'[1]Pricing Schedule'!$F$80+('[1]Pricing Schedule'!$F$81*M1807),
IF(AND(I1807=110000,R1807&gt;30.2,R1807&lt;=45.9),'[1]Pricing Schedule'!$F$89+('[1]Pricing Schedule'!$F$90*M1807),
IF(AND(I1807=110000,R1807&gt;45.9,R1807&lt;=123.4),'[1]Pricing Schedule'!$F$96+('[1]Pricing Schedule'!$F$97*M1807),
IF(AND(I1807=110000,R1807&gt;123.4,R1807&lt;=168.2,M1807&lt;=10),'[1]Pricing Schedule'!$F$103+('[1]Pricing Schedule'!$F$105*M1807),
IF(AND(I1807=110000,R1807&gt;123.4,R1807&lt;=168.2,M1807&gt;10),'[1]Pricing Schedule'!$F$111+('[1]Pricing Schedule'!$F$113*M1807),
IF(AND(I1807=110000,R1807&gt;168.2,R1807&lt;=336.4,M1807&lt;=10),('[1]Pricing Schedule'!$F$103+('[1]Pricing Schedule'!$F$105*M1807))*2,
IF(AND(I1807=110000,R1807&gt;168.2,R1807&lt;=336.4,M1807&gt;10),('[1]Pricing Schedule'!$F$111+('[1]Pricing Schedule'!$F$113*M1807))*2,
IF(AND(I1807=110000,R1807&gt;336.4,R1807&lt;=504.6,M1807&lt;=10),('[1]Pricing Schedule'!$F$103+('[1]Pricing Schedule'!$F$105*M1807))*3,
IF(AND(I1807=110000,R1807&gt;336.4,R1807&lt;=504.6,M1807&gt;10),('[1]Pricing Schedule'!$F$111+('[1]Pricing Schedule'!$F$113*M1807))*3,
IF(AND(I1807=110000,R1807&gt;504.6,R1807&lt;=672.8,M1807&lt;=10),('[1]Pricing Schedule'!$F$103+('[1]Pricing Schedule'!$F$105*M1807))*4,
IF(AND(I1807=110000,R1807&gt;504.6,R1807&lt;=672.8,M1807&gt;10),('[1]Pricing Schedule'!$F$111+('[1]Pricing Schedule'!$F$113*M1807))*4,
IF(AND(I1807=110000,R1807&gt;672.8,R1807&lt;=841,M1807&lt;=10),('[1]Pricing Schedule'!$F$103+('[1]Pricing Schedule'!$F$105*M1807))*5,
IF(AND(I1807=110000,R1807&gt;672.8,R1807&lt;=841,M1807&gt;10),('[1]Pricing Schedule'!$F$111+('[1]Pricing Schedule'!$F$113*M1807))*5,
IF(AND(I1807=110000,R1807&gt;672.8,R1807&lt;=841,M1807&lt;=10),('[1]Pricing Schedule'!$F$103+('[1]Pricing Schedule'!$F$105*M1807))*5,
IF(AND(I1807=110000,R1807&gt;672.8,R1807&lt;=841,M1807&gt;10),('[1]Pricing Schedule'!$F$111+('[1]Pricing Schedule'!$F$113*M1807))*5,
IF(AND(I1807=110000,R1807&gt;1345.6,R1807&lt;=1513.8,M1807&lt;=10),('[1]Pricing Schedule'!$F$103+('[1]Pricing Schedule'!$F$105*M1807))*9,
IF(AND(I1807=110000,R1807&gt;1345.6,R1807&lt;=1513.8,M1807&gt;10),('[1]Pricing Schedule'!$F$111+('[1]Pricing Schedule'!$F$113*M1807))*9,
9999999999)))))))))))))))))))))))))))))))))))))))</f>
        <v>1387140</v>
      </c>
      <c r="T1807" s="21">
        <f>IF(AND(I1807=38000,R1807&lt;=4.5,M1807&gt;8),'[1]Pricing Schedule'!$J$9,
IF(AND(I1807=38000,R1807&lt;=4.5,M1807&lt;=8),'[1]Pricing Schedule'!$J$36,
IF(AND(I1807=38000,R1807&gt;4.5,R1807&lt;=9,M1807&gt;8),'[1]Pricing Schedule'!$J$18,
IF(AND(I1807=38000,R1807&gt;4.5,R1807&lt;=9,M1807&lt;=8),'[1]Pricing Schedule'!$J$36,
IF(AND(I1807=38000,R1807&gt;9,R1807&lt;=12.8,M1807&gt;8),'[1]Pricing Schedule'!$J$27,
IF(AND(I1807=38000,R1807&gt;9,R1807&lt;=12.8,M1807&lt;=8),'[1]Pricing Schedule'!$J$36,
IF(AND(I1807=38000,R1807&gt;12.8,R1807&lt;=22.8),'[1]Pricing Schedule'!$J$36,
IF(AND(I1807=38000,R1807&gt;22.8,R1807&lt;=30.2),'[1]Pricing Schedule'!$J$45,
IF(AND(I1807=38000,R1807&gt;30.2,R1807&lt;=45.9),'[1]Pricing Schedule'!$J$54,
IF(AND(I1807=38000,R1807&gt;45.9,R1807&lt;=123.4),'[1]Pricing Schedule'!$J$97,
IF(AND(I1807=38000,R1807&gt;123.4,R1807&lt;=168.2,M1807&lt;=10),'[1]Pricing Schedule'!$J$105,
IF(AND(I1807=38000,R1807&gt;123.4,R1807&lt;=168.2,M1807&gt;10),'[1]Pricing Schedule'!$J$113,
IF(AND(I1807=38000,R1807&gt;168.2,R1807&lt;=336.4,M1807&lt;=10),('[1]Pricing Schedule'!$J$105),
IF(AND(I1807=38000,R1807&gt;168.2,R1807&lt;=336.4,M1807&gt;10),('[1]Pricing Schedule'!$J$113),
IF(AND(I1807=38000,R1807&gt;336.4,R1807&lt;=504.6,M1807&lt;=10),('[1]Pricing Schedule'!$J$105),
IF(AND(I1807=38000,R1807&gt;336.4,R1807&lt;=504.6,M1807&gt;10),('[1]Pricing Schedule'!$J$113),
IF(AND(I1807=38000,R1807&gt;504.6,R1807&lt;=672.8,M1807&lt;=10),('[1]Pricing Schedule'!$J$105),
IF(AND(I1807=38000,R1807&gt;504.6,R1807&lt;=672.8,M1807&gt;10),('[1]Pricing Schedule'!$J$113),
IF(AND(I1807=110000,R1807&lt;=12.8,M1807&gt;2),'[1]Pricing Schedule'!$J$63,
IF(AND(I1807=110000,R1807&lt;=12.8,M1807&lt;=2),'[1]Pricing Schedule'!$J$97,
IF(AND(I1807=110000,R1807&gt;12.8,R1807&lt;=22.8,M1807&gt;3),'[1]Pricing Schedule'!$J$72,
IF(AND(I1807=110000,R1807&gt;12.8,R1807&lt;=22.8,M1807&lt;=3),'[1]Pricing Schedule'!$J$97,
IF(AND(I1807=110000,R1807&gt;22.8,R1807&lt;=30.2),'[1]Pricing Schedule'!$J$81,
IF(AND(I1807=110000,R1807&gt;30.2,R1807&lt;=45.9),'[1]Pricing Schedule'!$J$90,
IF(AND(I1807=110000,R1807&gt;45.9,R1807&lt;=123.4),'[1]Pricing Schedule'!$J$97,
IF(AND(I1807=110000,R1807&gt;123.4,R1807&lt;=168.2,M1807&lt;=10),'[1]Pricing Schedule'!$J$105,
IF(AND(I1807=110000,R1807&gt;123.4,R1807&lt;=168.2,M1807&gt;10),'[1]Pricing Schedule'!$J$113,
IF(AND(I1807=110000,R1807&gt;168.2,R1807&lt;=336.2,M1807&lt;=10),('[1]Pricing Schedule'!$J$105),
IF(AND(I1807=110000,R1807&gt;168.2,R1807&lt;=336.2,M1807&gt;10),('[1]Pricing Schedule'!$J$113),
IF(AND(I1807=110000,R1807&gt;336.4,R1807&lt;=504.6,M1807&lt;=10),('[1]Pricing Schedule'!$J$105),
IF(AND(I1807=110000,R1807&gt;336.4,R1807&lt;=504.6,M1807&gt;10),('[1]Pricing Schedule'!$J$113),
IF(AND(I1807=110000,R1807&gt;504.6,R1807&lt;=672.8,M1807&lt;=10),('[1]Pricing Schedule'!$J$105),
IF(AND(I1807=110000,R1807&gt;504.6,R1807&lt;=672.8,M1807&gt;10),('[1]Pricing Schedule'!$J$113),
IF(AND(I1807=110000,R1807&gt;672.8,R1807&lt;=841,M1807&lt;=10),('[1]Pricing Schedule'!$J$105),
IF(AND(I1807=110000,R1807&gt;672.8,R1807&lt;=841,M1807&gt;10),('[1]Pricing Schedule'!$J$113),
IF(AND(I1807=110000,R1807&gt;1682,R1807&lt;=1850.2,M1807&lt;=10),('[1]Pricing Schedule'!$J$105),
IF(AND(I1807=110000,R1807&gt;1682,R1807&lt;=1850.2,M1807&gt;10),('[1]Pricing Schedule'!$J$113),
IF(AND(I1807=110000,R1807&gt;2018.4,R1807&lt;=2186.6,M1807&lt;=10),('[1]Pricing Schedule'!$J$105),
IF(AND(I1807=110000,R1807&gt;2018.4,R1807&lt;=2186.6,M1807&gt;10),('[1]Pricing Schedule'!$J$113),999999999)))))))))))))))))))))))))))))))))))))))</f>
        <v>1</v>
      </c>
      <c r="U1807" s="40">
        <f t="shared" si="174"/>
        <v>330271.42857142858</v>
      </c>
      <c r="V1807" s="41">
        <f t="shared" si="175"/>
        <v>3.0278126216531858</v>
      </c>
      <c r="Y1807" s="23">
        <v>337</v>
      </c>
      <c r="Z1807" s="23">
        <v>455</v>
      </c>
      <c r="AD1807" s="13"/>
      <c r="AE1807" s="13"/>
      <c r="AF1807" s="13"/>
      <c r="AR1807" s="35"/>
    </row>
    <row r="1808" spans="1:44">
      <c r="A1808" s="23">
        <v>1810</v>
      </c>
      <c r="B1808" s="23">
        <v>1810</v>
      </c>
      <c r="C1808" s="23" t="s">
        <v>2527</v>
      </c>
      <c r="D1808" s="23" t="s">
        <v>344</v>
      </c>
      <c r="E1808" s="23" t="s">
        <v>384</v>
      </c>
      <c r="F1808" s="23" t="s">
        <v>1564</v>
      </c>
      <c r="G1808" s="23" t="s">
        <v>1565</v>
      </c>
      <c r="H1808" s="23" t="s">
        <v>113</v>
      </c>
      <c r="I1808" s="13">
        <v>38000</v>
      </c>
      <c r="J1808" s="13">
        <v>38000</v>
      </c>
      <c r="K1808" s="23" t="s">
        <v>119</v>
      </c>
      <c r="L1808" s="24">
        <v>8.1869999999999994</v>
      </c>
      <c r="M1808" s="37">
        <f t="shared" si="170"/>
        <v>9</v>
      </c>
      <c r="N1808" s="24">
        <v>3.3260000000000001</v>
      </c>
      <c r="O1808" s="13">
        <v>3</v>
      </c>
      <c r="P1808" s="36">
        <f t="shared" si="171"/>
        <v>2.4944999999999999</v>
      </c>
      <c r="Q1808" s="38">
        <f t="shared" si="172"/>
        <v>16.8</v>
      </c>
      <c r="R1808" s="37">
        <f t="shared" si="173"/>
        <v>16.8</v>
      </c>
      <c r="S1808" s="39">
        <f>IF(AND(I1808=38000,R1808&lt;=4.5,M1808&gt;8),'[1]Pricing Schedule'!$F$8+('[1]Pricing Schedule'!$F$9*M1808),
IF(AND(I1808=38000,R1808&lt;=4.5,M1808&lt;=8),'[1]Pricing Schedule'!$F$34+('[1]Pricing Schedule'!$F$36*M1808),
IF(AND(I1808=38000,R1808&gt;4.5,R1808&lt;=9,M1808&gt;8),'[1]Pricing Schedule'!$F$17+('[1]Pricing Schedule'!$F$18*M1808),
IF(AND(I1808=38000,R1808&gt;4.5,R1808&lt;=9,M1808&lt;=8),'[1]Pricing Schedule'!$F$34+('[1]Pricing Schedule'!$F$36*M1808),
IF(AND(I1808=38000,R1808&gt;9,R1808&lt;=12.8,M1808&gt;8),'[1]Pricing Schedule'!$F$26+('[1]Pricing Schedule'!$F$27*M1808),
IF(AND(I1808=38000,R1808&gt;9,R1808&lt;=12.8,M1808&lt;=8),'[1]Pricing Schedule'!$F$34+('[1]Pricing Schedule'!$F$36*M1808),
IF(AND(I1808=38000,R1808&gt;12.8,R1808&lt;=22.8),'[1]Pricing Schedule'!$F$34+('[1]Pricing Schedule'!$F$36*M1808),
IF(AND(I1808=38000,R1808&gt;22.8,R1808&lt;=30.2),'[1]Pricing Schedule'!$F$43+('[1]Pricing Schedule'!$F$45*M1808),
IF(AND(I1808=38000,R1808&gt;30.2,R1808&lt;=45.9),'[1]Pricing Schedule'!$F$52+('[1]Pricing Schedule'!$F$54*M1808),
IF(AND(I1808=38000,R1808&gt;45.9,R1808&lt;=123.4),'[1]Pricing Schedule'!$F$96+('[1]Pricing Schedule'!$F$97*M1808),
IF(AND(I1808=38000,R1808&gt;123.4,R1808&lt;=168.2,M1808&lt;=10),'[1]Pricing Schedule'!$F$103+('[1]Pricing Schedule'!$F$105*M1808),
IF(AND(I1808=38000,R1808&gt;123.4,R1808&lt;=168.2,M1808&gt;10),'[1]Pricing Schedule'!$F$111+('[1]Pricing Schedule'!$F$113*M1808),
IF(AND(I1808=38000,R1808&gt;157.4,R1808&lt;=336.4,M1808&lt;=10),('[1]Pricing Schedule'!$F$103+('[1]Pricing Schedule'!$F$105*M1808))*2,
IF(AND(I1808=38000,R1808&gt;157.4,R1808&lt;=336.4,M1808&gt;10),('[1]Pricing Schedule'!$F$111+('[1]Pricing Schedule'!$F$113*M1808))*2,
IF(AND(I1808=38000,R1808&gt;314.8,R1808&lt;=504.6,M1808&lt;=10),('[1]Pricing Schedule'!$F$103+('[1]Pricing Schedule'!$F$105*M1808))*3,
IF(AND(I1808=38000,R1808&gt;314.8,R1808&lt;=504.6,M1808&gt;10),('[1]Pricing Schedule'!$F$111+('[1]Pricing Schedule'!$F$113*M1808))*3,
IF(AND(I1808=38000,R1808&gt;472.2,R1808&lt;=672.8,M1808&lt;=10),('[1]Pricing Schedule'!$F$103+('[1]Pricing Schedule'!$F$105*M1808))*4,
IF(AND(I1808=38000,R1808&gt;472.2,R1808&lt;=672.8,M1808&gt;10),('[1]Pricing Schedule'!$F$111+('[1]Pricing Schedule'!$F$113*M1808))*4,
IF(AND(I1808=110000,R1808&lt;=12.8,M1808&gt;2),'[1]Pricing Schedule'!$F$62+('[1]Pricing Schedule'!$F$63*M1808),
IF(AND(I1808=110000,R1808&lt;=12.8,M1808&lt;=2),'[1]Pricing Schedule'!$F$96+('[1]Pricing Schedule'!$F$97*M1808),
IF(AND(I1808=110000,R1808&gt;12.8,R1808&lt;=22.8,M1808&gt;3),'[1]Pricing Schedule'!$F$71+('[1]Pricing Schedule'!$F$72*M1808),
IF(AND(I1808=110000,R1808&gt;12.8,R1808&lt;=22.8,M1808&lt;=3),'[1]Pricing Schedule'!$F$96+('[1]Pricing Schedule'!$F$97*M1808),
IF(AND(I1808=110000,R1808&gt;22.8,R1808&lt;=30.2),'[1]Pricing Schedule'!$F$80+('[1]Pricing Schedule'!$F$81*M1808),
IF(AND(I1808=110000,R1808&gt;30.2,R1808&lt;=45.9),'[1]Pricing Schedule'!$F$89+('[1]Pricing Schedule'!$F$90*M1808),
IF(AND(I1808=110000,R1808&gt;45.9,R1808&lt;=123.4),'[1]Pricing Schedule'!$F$96+('[1]Pricing Schedule'!$F$97*M1808),
IF(AND(I1808=110000,R1808&gt;123.4,R1808&lt;=168.2,M1808&lt;=10),'[1]Pricing Schedule'!$F$103+('[1]Pricing Schedule'!$F$105*M1808),
IF(AND(I1808=110000,R1808&gt;123.4,R1808&lt;=168.2,M1808&gt;10),'[1]Pricing Schedule'!$F$111+('[1]Pricing Schedule'!$F$113*M1808),
IF(AND(I1808=110000,R1808&gt;168.2,R1808&lt;=336.4,M1808&lt;=10),('[1]Pricing Schedule'!$F$103+('[1]Pricing Schedule'!$F$105*M1808))*2,
IF(AND(I1808=110000,R1808&gt;168.2,R1808&lt;=336.4,M1808&gt;10),('[1]Pricing Schedule'!$F$111+('[1]Pricing Schedule'!$F$113*M1808))*2,
IF(AND(I1808=110000,R1808&gt;336.4,R1808&lt;=504.6,M1808&lt;=10),('[1]Pricing Schedule'!$F$103+('[1]Pricing Schedule'!$F$105*M1808))*3,
IF(AND(I1808=110000,R1808&gt;336.4,R1808&lt;=504.6,M1808&gt;10),('[1]Pricing Schedule'!$F$111+('[1]Pricing Schedule'!$F$113*M1808))*3,
IF(AND(I1808=110000,R1808&gt;504.6,R1808&lt;=672.8,M1808&lt;=10),('[1]Pricing Schedule'!$F$103+('[1]Pricing Schedule'!$F$105*M1808))*4,
IF(AND(I1808=110000,R1808&gt;504.6,R1808&lt;=672.8,M1808&gt;10),('[1]Pricing Schedule'!$F$111+('[1]Pricing Schedule'!$F$113*M1808))*4,
IF(AND(I1808=110000,R1808&gt;672.8,R1808&lt;=841,M1808&lt;=10),('[1]Pricing Schedule'!$F$103+('[1]Pricing Schedule'!$F$105*M1808))*5,
IF(AND(I1808=110000,R1808&gt;672.8,R1808&lt;=841,M1808&gt;10),('[1]Pricing Schedule'!$F$111+('[1]Pricing Schedule'!$F$113*M1808))*5,
IF(AND(I1808=110000,R1808&gt;672.8,R1808&lt;=841,M1808&lt;=10),('[1]Pricing Schedule'!$F$103+('[1]Pricing Schedule'!$F$105*M1808))*5,
IF(AND(I1808=110000,R1808&gt;672.8,R1808&lt;=841,M1808&gt;10),('[1]Pricing Schedule'!$F$111+('[1]Pricing Schedule'!$F$113*M1808))*5,
IF(AND(I1808=110000,R1808&gt;1345.6,R1808&lt;=1513.8,M1808&lt;=10),('[1]Pricing Schedule'!$F$103+('[1]Pricing Schedule'!$F$105*M1808))*9,
IF(AND(I1808=110000,R1808&gt;1345.6,R1808&lt;=1513.8,M1808&gt;10),('[1]Pricing Schedule'!$F$111+('[1]Pricing Schedule'!$F$113*M1808))*9,
9999999999)))))))))))))))))))))))))))))))))))))))</f>
        <v>980220</v>
      </c>
      <c r="T1808" s="21">
        <f>IF(AND(I1808=38000,R1808&lt;=4.5,M1808&gt;8),'[1]Pricing Schedule'!$J$9,
IF(AND(I1808=38000,R1808&lt;=4.5,M1808&lt;=8),'[1]Pricing Schedule'!$J$36,
IF(AND(I1808=38000,R1808&gt;4.5,R1808&lt;=9,M1808&gt;8),'[1]Pricing Schedule'!$J$18,
IF(AND(I1808=38000,R1808&gt;4.5,R1808&lt;=9,M1808&lt;=8),'[1]Pricing Schedule'!$J$36,
IF(AND(I1808=38000,R1808&gt;9,R1808&lt;=12.8,M1808&gt;8),'[1]Pricing Schedule'!$J$27,
IF(AND(I1808=38000,R1808&gt;9,R1808&lt;=12.8,M1808&lt;=8),'[1]Pricing Schedule'!$J$36,
IF(AND(I1808=38000,R1808&gt;12.8,R1808&lt;=22.8),'[1]Pricing Schedule'!$J$36,
IF(AND(I1808=38000,R1808&gt;22.8,R1808&lt;=30.2),'[1]Pricing Schedule'!$J$45,
IF(AND(I1808=38000,R1808&gt;30.2,R1808&lt;=45.9),'[1]Pricing Schedule'!$J$54,
IF(AND(I1808=38000,R1808&gt;45.9,R1808&lt;=123.4),'[1]Pricing Schedule'!$J$97,
IF(AND(I1808=38000,R1808&gt;123.4,R1808&lt;=168.2,M1808&lt;=10),'[1]Pricing Schedule'!$J$105,
IF(AND(I1808=38000,R1808&gt;123.4,R1808&lt;=168.2,M1808&gt;10),'[1]Pricing Schedule'!$J$113,
IF(AND(I1808=38000,R1808&gt;168.2,R1808&lt;=336.4,M1808&lt;=10),('[1]Pricing Schedule'!$J$105),
IF(AND(I1808=38000,R1808&gt;168.2,R1808&lt;=336.4,M1808&gt;10),('[1]Pricing Schedule'!$J$113),
IF(AND(I1808=38000,R1808&gt;336.4,R1808&lt;=504.6,M1808&lt;=10),('[1]Pricing Schedule'!$J$105),
IF(AND(I1808=38000,R1808&gt;336.4,R1808&lt;=504.6,M1808&gt;10),('[1]Pricing Schedule'!$J$113),
IF(AND(I1808=38000,R1808&gt;504.6,R1808&lt;=672.8,M1808&lt;=10),('[1]Pricing Schedule'!$J$105),
IF(AND(I1808=38000,R1808&gt;504.6,R1808&lt;=672.8,M1808&gt;10),('[1]Pricing Schedule'!$J$113),
IF(AND(I1808=110000,R1808&lt;=12.8,M1808&gt;2),'[1]Pricing Schedule'!$J$63,
IF(AND(I1808=110000,R1808&lt;=12.8,M1808&lt;=2),'[1]Pricing Schedule'!$J$97,
IF(AND(I1808=110000,R1808&gt;12.8,R1808&lt;=22.8,M1808&gt;3),'[1]Pricing Schedule'!$J$72,
IF(AND(I1808=110000,R1808&gt;12.8,R1808&lt;=22.8,M1808&lt;=3),'[1]Pricing Schedule'!$J$97,
IF(AND(I1808=110000,R1808&gt;22.8,R1808&lt;=30.2),'[1]Pricing Schedule'!$J$81,
IF(AND(I1808=110000,R1808&gt;30.2,R1808&lt;=45.9),'[1]Pricing Schedule'!$J$90,
IF(AND(I1808=110000,R1808&gt;45.9,R1808&lt;=123.4),'[1]Pricing Schedule'!$J$97,
IF(AND(I1808=110000,R1808&gt;123.4,R1808&lt;=168.2,M1808&lt;=10),'[1]Pricing Schedule'!$J$105,
IF(AND(I1808=110000,R1808&gt;123.4,R1808&lt;=168.2,M1808&gt;10),'[1]Pricing Schedule'!$J$113,
IF(AND(I1808=110000,R1808&gt;168.2,R1808&lt;=336.2,M1808&lt;=10),('[1]Pricing Schedule'!$J$105),
IF(AND(I1808=110000,R1808&gt;168.2,R1808&lt;=336.2,M1808&gt;10),('[1]Pricing Schedule'!$J$113),
IF(AND(I1808=110000,R1808&gt;336.4,R1808&lt;=504.6,M1808&lt;=10),('[1]Pricing Schedule'!$J$105),
IF(AND(I1808=110000,R1808&gt;336.4,R1808&lt;=504.6,M1808&gt;10),('[1]Pricing Schedule'!$J$113),
IF(AND(I1808=110000,R1808&gt;504.6,R1808&lt;=672.8,M1808&lt;=10),('[1]Pricing Schedule'!$J$105),
IF(AND(I1808=110000,R1808&gt;504.6,R1808&lt;=672.8,M1808&gt;10),('[1]Pricing Schedule'!$J$113),
IF(AND(I1808=110000,R1808&gt;672.8,R1808&lt;=841,M1808&lt;=10),('[1]Pricing Schedule'!$J$105),
IF(AND(I1808=110000,R1808&gt;672.8,R1808&lt;=841,M1808&gt;10),('[1]Pricing Schedule'!$J$113),
IF(AND(I1808=110000,R1808&gt;1682,R1808&lt;=1850.2,M1808&lt;=10),('[1]Pricing Schedule'!$J$105),
IF(AND(I1808=110000,R1808&gt;1682,R1808&lt;=1850.2,M1808&gt;10),('[1]Pricing Schedule'!$J$113),
IF(AND(I1808=110000,R1808&gt;2018.4,R1808&lt;=2186.6,M1808&lt;=10),('[1]Pricing Schedule'!$J$105),
IF(AND(I1808=110000,R1808&gt;2018.4,R1808&lt;=2186.6,M1808&gt;10),('[1]Pricing Schedule'!$J$113),999999999)))))))))))))))))))))))))))))))))))))))</f>
        <v>4</v>
      </c>
      <c r="U1808" s="40">
        <f t="shared" si="174"/>
        <v>58346.428571428572</v>
      </c>
      <c r="V1808" s="41">
        <f t="shared" si="175"/>
        <v>17.13900961008753</v>
      </c>
      <c r="Y1808" s="23">
        <v>42</v>
      </c>
      <c r="Z1808" s="23">
        <v>507</v>
      </c>
      <c r="AD1808" s="13"/>
      <c r="AE1808" s="13"/>
      <c r="AF1808" s="13"/>
      <c r="AR1808" s="35"/>
    </row>
    <row r="1809" spans="1:44">
      <c r="A1809" s="23">
        <v>1811</v>
      </c>
      <c r="B1809" s="23">
        <v>1811</v>
      </c>
      <c r="C1809" s="23" t="s">
        <v>2528</v>
      </c>
      <c r="D1809" s="23" t="s">
        <v>344</v>
      </c>
      <c r="E1809" s="23" t="s">
        <v>384</v>
      </c>
      <c r="F1809" s="23" t="s">
        <v>1564</v>
      </c>
      <c r="G1809" s="23" t="s">
        <v>1565</v>
      </c>
      <c r="H1809" s="23" t="s">
        <v>113</v>
      </c>
      <c r="I1809" s="13">
        <v>38000</v>
      </c>
      <c r="J1809" s="13">
        <v>38000</v>
      </c>
      <c r="K1809" s="23" t="s">
        <v>119</v>
      </c>
      <c r="L1809" s="24">
        <v>9.8710000000000004</v>
      </c>
      <c r="M1809" s="37">
        <f t="shared" si="170"/>
        <v>10</v>
      </c>
      <c r="N1809" s="24">
        <v>0.76</v>
      </c>
      <c r="O1809" s="13">
        <v>3</v>
      </c>
      <c r="P1809" s="36">
        <f t="shared" si="171"/>
        <v>0.76</v>
      </c>
      <c r="Q1809" s="38">
        <f t="shared" si="172"/>
        <v>4.2</v>
      </c>
      <c r="R1809" s="37">
        <f t="shared" si="173"/>
        <v>4.2</v>
      </c>
      <c r="S1809" s="39">
        <f>IF(AND(I1809=38000,R1809&lt;=4.5,M1809&gt;8),'[1]Pricing Schedule'!$F$8+('[1]Pricing Schedule'!$F$9*M1809),
IF(AND(I1809=38000,R1809&lt;=4.5,M1809&lt;=8),'[1]Pricing Schedule'!$F$34+('[1]Pricing Schedule'!$F$36*M1809),
IF(AND(I1809=38000,R1809&gt;4.5,R1809&lt;=9,M1809&gt;8),'[1]Pricing Schedule'!$F$17+('[1]Pricing Schedule'!$F$18*M1809),
IF(AND(I1809=38000,R1809&gt;4.5,R1809&lt;=9,M1809&lt;=8),'[1]Pricing Schedule'!$F$34+('[1]Pricing Schedule'!$F$36*M1809),
IF(AND(I1809=38000,R1809&gt;9,R1809&lt;=12.8,M1809&gt;8),'[1]Pricing Schedule'!$F$26+('[1]Pricing Schedule'!$F$27*M1809),
IF(AND(I1809=38000,R1809&gt;9,R1809&lt;=12.8,M1809&lt;=8),'[1]Pricing Schedule'!$F$34+('[1]Pricing Schedule'!$F$36*M1809),
IF(AND(I1809=38000,R1809&gt;12.8,R1809&lt;=22.8),'[1]Pricing Schedule'!$F$34+('[1]Pricing Schedule'!$F$36*M1809),
IF(AND(I1809=38000,R1809&gt;22.8,R1809&lt;=30.2),'[1]Pricing Schedule'!$F$43+('[1]Pricing Schedule'!$F$45*M1809),
IF(AND(I1809=38000,R1809&gt;30.2,R1809&lt;=45.9),'[1]Pricing Schedule'!$F$52+('[1]Pricing Schedule'!$F$54*M1809),
IF(AND(I1809=38000,R1809&gt;45.9,R1809&lt;=123.4),'[1]Pricing Schedule'!$F$96+('[1]Pricing Schedule'!$F$97*M1809),
IF(AND(I1809=38000,R1809&gt;123.4,R1809&lt;=168.2,M1809&lt;=10),'[1]Pricing Schedule'!$F$103+('[1]Pricing Schedule'!$F$105*M1809),
IF(AND(I1809=38000,R1809&gt;123.4,R1809&lt;=168.2,M1809&gt;10),'[1]Pricing Schedule'!$F$111+('[1]Pricing Schedule'!$F$113*M1809),
IF(AND(I1809=38000,R1809&gt;157.4,R1809&lt;=336.4,M1809&lt;=10),('[1]Pricing Schedule'!$F$103+('[1]Pricing Schedule'!$F$105*M1809))*2,
IF(AND(I1809=38000,R1809&gt;157.4,R1809&lt;=336.4,M1809&gt;10),('[1]Pricing Schedule'!$F$111+('[1]Pricing Schedule'!$F$113*M1809))*2,
IF(AND(I1809=38000,R1809&gt;314.8,R1809&lt;=504.6,M1809&lt;=10),('[1]Pricing Schedule'!$F$103+('[1]Pricing Schedule'!$F$105*M1809))*3,
IF(AND(I1809=38000,R1809&gt;314.8,R1809&lt;=504.6,M1809&gt;10),('[1]Pricing Schedule'!$F$111+('[1]Pricing Schedule'!$F$113*M1809))*3,
IF(AND(I1809=38000,R1809&gt;472.2,R1809&lt;=672.8,M1809&lt;=10),('[1]Pricing Schedule'!$F$103+('[1]Pricing Schedule'!$F$105*M1809))*4,
IF(AND(I1809=38000,R1809&gt;472.2,R1809&lt;=672.8,M1809&gt;10),('[1]Pricing Schedule'!$F$111+('[1]Pricing Schedule'!$F$113*M1809))*4,
IF(AND(I1809=110000,R1809&lt;=12.8,M1809&gt;2),'[1]Pricing Schedule'!$F$62+('[1]Pricing Schedule'!$F$63*M1809),
IF(AND(I1809=110000,R1809&lt;=12.8,M1809&lt;=2),'[1]Pricing Schedule'!$F$96+('[1]Pricing Schedule'!$F$97*M1809),
IF(AND(I1809=110000,R1809&gt;12.8,R1809&lt;=22.8,M1809&gt;3),'[1]Pricing Schedule'!$F$71+('[1]Pricing Schedule'!$F$72*M1809),
IF(AND(I1809=110000,R1809&gt;12.8,R1809&lt;=22.8,M1809&lt;=3),'[1]Pricing Schedule'!$F$96+('[1]Pricing Schedule'!$F$97*M1809),
IF(AND(I1809=110000,R1809&gt;22.8,R1809&lt;=30.2),'[1]Pricing Schedule'!$F$80+('[1]Pricing Schedule'!$F$81*M1809),
IF(AND(I1809=110000,R1809&gt;30.2,R1809&lt;=45.9),'[1]Pricing Schedule'!$F$89+('[1]Pricing Schedule'!$F$90*M1809),
IF(AND(I1809=110000,R1809&gt;45.9,R1809&lt;=123.4),'[1]Pricing Schedule'!$F$96+('[1]Pricing Schedule'!$F$97*M1809),
IF(AND(I1809=110000,R1809&gt;123.4,R1809&lt;=168.2,M1809&lt;=10),'[1]Pricing Schedule'!$F$103+('[1]Pricing Schedule'!$F$105*M1809),
IF(AND(I1809=110000,R1809&gt;123.4,R1809&lt;=168.2,M1809&gt;10),'[1]Pricing Schedule'!$F$111+('[1]Pricing Schedule'!$F$113*M1809),
IF(AND(I1809=110000,R1809&gt;168.2,R1809&lt;=336.4,M1809&lt;=10),('[1]Pricing Schedule'!$F$103+('[1]Pricing Schedule'!$F$105*M1809))*2,
IF(AND(I1809=110000,R1809&gt;168.2,R1809&lt;=336.4,M1809&gt;10),('[1]Pricing Schedule'!$F$111+('[1]Pricing Schedule'!$F$113*M1809))*2,
IF(AND(I1809=110000,R1809&gt;336.4,R1809&lt;=504.6,M1809&lt;=10),('[1]Pricing Schedule'!$F$103+('[1]Pricing Schedule'!$F$105*M1809))*3,
IF(AND(I1809=110000,R1809&gt;336.4,R1809&lt;=504.6,M1809&gt;10),('[1]Pricing Schedule'!$F$111+('[1]Pricing Schedule'!$F$113*M1809))*3,
IF(AND(I1809=110000,R1809&gt;504.6,R1809&lt;=672.8,M1809&lt;=10),('[1]Pricing Schedule'!$F$103+('[1]Pricing Schedule'!$F$105*M1809))*4,
IF(AND(I1809=110000,R1809&gt;504.6,R1809&lt;=672.8,M1809&gt;10),('[1]Pricing Schedule'!$F$111+('[1]Pricing Schedule'!$F$113*M1809))*4,
IF(AND(I1809=110000,R1809&gt;672.8,R1809&lt;=841,M1809&lt;=10),('[1]Pricing Schedule'!$F$103+('[1]Pricing Schedule'!$F$105*M1809))*5,
IF(AND(I1809=110000,R1809&gt;672.8,R1809&lt;=841,M1809&gt;10),('[1]Pricing Schedule'!$F$111+('[1]Pricing Schedule'!$F$113*M1809))*5,
IF(AND(I1809=110000,R1809&gt;672.8,R1809&lt;=841,M1809&lt;=10),('[1]Pricing Schedule'!$F$103+('[1]Pricing Schedule'!$F$105*M1809))*5,
IF(AND(I1809=110000,R1809&gt;672.8,R1809&lt;=841,M1809&gt;10),('[1]Pricing Schedule'!$F$111+('[1]Pricing Schedule'!$F$113*M1809))*5,
IF(AND(I1809=110000,R1809&gt;1345.6,R1809&lt;=1513.8,M1809&lt;=10),('[1]Pricing Schedule'!$F$103+('[1]Pricing Schedule'!$F$105*M1809))*9,
IF(AND(I1809=110000,R1809&gt;1345.6,R1809&lt;=1513.8,M1809&gt;10),('[1]Pricing Schedule'!$F$111+('[1]Pricing Schedule'!$F$113*M1809))*9,
9999999999)))))))))))))))))))))))))))))))))))))))</f>
        <v>1387140</v>
      </c>
      <c r="T1809" s="21">
        <f>IF(AND(I1809=38000,R1809&lt;=4.5,M1809&gt;8),'[1]Pricing Schedule'!$J$9,
IF(AND(I1809=38000,R1809&lt;=4.5,M1809&lt;=8),'[1]Pricing Schedule'!$J$36,
IF(AND(I1809=38000,R1809&gt;4.5,R1809&lt;=9,M1809&gt;8),'[1]Pricing Schedule'!$J$18,
IF(AND(I1809=38000,R1809&gt;4.5,R1809&lt;=9,M1809&lt;=8),'[1]Pricing Schedule'!$J$36,
IF(AND(I1809=38000,R1809&gt;9,R1809&lt;=12.8,M1809&gt;8),'[1]Pricing Schedule'!$J$27,
IF(AND(I1809=38000,R1809&gt;9,R1809&lt;=12.8,M1809&lt;=8),'[1]Pricing Schedule'!$J$36,
IF(AND(I1809=38000,R1809&gt;12.8,R1809&lt;=22.8),'[1]Pricing Schedule'!$J$36,
IF(AND(I1809=38000,R1809&gt;22.8,R1809&lt;=30.2),'[1]Pricing Schedule'!$J$45,
IF(AND(I1809=38000,R1809&gt;30.2,R1809&lt;=45.9),'[1]Pricing Schedule'!$J$54,
IF(AND(I1809=38000,R1809&gt;45.9,R1809&lt;=123.4),'[1]Pricing Schedule'!$J$97,
IF(AND(I1809=38000,R1809&gt;123.4,R1809&lt;=168.2,M1809&lt;=10),'[1]Pricing Schedule'!$J$105,
IF(AND(I1809=38000,R1809&gt;123.4,R1809&lt;=168.2,M1809&gt;10),'[1]Pricing Schedule'!$J$113,
IF(AND(I1809=38000,R1809&gt;168.2,R1809&lt;=336.4,M1809&lt;=10),('[1]Pricing Schedule'!$J$105),
IF(AND(I1809=38000,R1809&gt;168.2,R1809&lt;=336.4,M1809&gt;10),('[1]Pricing Schedule'!$J$113),
IF(AND(I1809=38000,R1809&gt;336.4,R1809&lt;=504.6,M1809&lt;=10),('[1]Pricing Schedule'!$J$105),
IF(AND(I1809=38000,R1809&gt;336.4,R1809&lt;=504.6,M1809&gt;10),('[1]Pricing Schedule'!$J$113),
IF(AND(I1809=38000,R1809&gt;504.6,R1809&lt;=672.8,M1809&lt;=10),('[1]Pricing Schedule'!$J$105),
IF(AND(I1809=38000,R1809&gt;504.6,R1809&lt;=672.8,M1809&gt;10),('[1]Pricing Schedule'!$J$113),
IF(AND(I1809=110000,R1809&lt;=12.8,M1809&gt;2),'[1]Pricing Schedule'!$J$63,
IF(AND(I1809=110000,R1809&lt;=12.8,M1809&lt;=2),'[1]Pricing Schedule'!$J$97,
IF(AND(I1809=110000,R1809&gt;12.8,R1809&lt;=22.8,M1809&gt;3),'[1]Pricing Schedule'!$J$72,
IF(AND(I1809=110000,R1809&gt;12.8,R1809&lt;=22.8,M1809&lt;=3),'[1]Pricing Schedule'!$J$97,
IF(AND(I1809=110000,R1809&gt;22.8,R1809&lt;=30.2),'[1]Pricing Schedule'!$J$81,
IF(AND(I1809=110000,R1809&gt;30.2,R1809&lt;=45.9),'[1]Pricing Schedule'!$J$90,
IF(AND(I1809=110000,R1809&gt;45.9,R1809&lt;=123.4),'[1]Pricing Schedule'!$J$97,
IF(AND(I1809=110000,R1809&gt;123.4,R1809&lt;=168.2,M1809&lt;=10),'[1]Pricing Schedule'!$J$105,
IF(AND(I1809=110000,R1809&gt;123.4,R1809&lt;=168.2,M1809&gt;10),'[1]Pricing Schedule'!$J$113,
IF(AND(I1809=110000,R1809&gt;168.2,R1809&lt;=336.2,M1809&lt;=10),('[1]Pricing Schedule'!$J$105),
IF(AND(I1809=110000,R1809&gt;168.2,R1809&lt;=336.2,M1809&gt;10),('[1]Pricing Schedule'!$J$113),
IF(AND(I1809=110000,R1809&gt;336.4,R1809&lt;=504.6,M1809&lt;=10),('[1]Pricing Schedule'!$J$105),
IF(AND(I1809=110000,R1809&gt;336.4,R1809&lt;=504.6,M1809&gt;10),('[1]Pricing Schedule'!$J$113),
IF(AND(I1809=110000,R1809&gt;504.6,R1809&lt;=672.8,M1809&lt;=10),('[1]Pricing Schedule'!$J$105),
IF(AND(I1809=110000,R1809&gt;504.6,R1809&lt;=672.8,M1809&gt;10),('[1]Pricing Schedule'!$J$113),
IF(AND(I1809=110000,R1809&gt;672.8,R1809&lt;=841,M1809&lt;=10),('[1]Pricing Schedule'!$J$105),
IF(AND(I1809=110000,R1809&gt;672.8,R1809&lt;=841,M1809&gt;10),('[1]Pricing Schedule'!$J$113),
IF(AND(I1809=110000,R1809&gt;1682,R1809&lt;=1850.2,M1809&lt;=10),('[1]Pricing Schedule'!$J$105),
IF(AND(I1809=110000,R1809&gt;1682,R1809&lt;=1850.2,M1809&gt;10),('[1]Pricing Schedule'!$J$113),
IF(AND(I1809=110000,R1809&gt;2018.4,R1809&lt;=2186.6,M1809&lt;=10),('[1]Pricing Schedule'!$J$105),
IF(AND(I1809=110000,R1809&gt;2018.4,R1809&lt;=2186.6,M1809&gt;10),('[1]Pricing Schedule'!$J$113),999999999)))))))))))))))))))))))))))))))))))))))</f>
        <v>1</v>
      </c>
      <c r="U1809" s="40">
        <f t="shared" si="174"/>
        <v>330271.42857142858</v>
      </c>
      <c r="V1809" s="41">
        <f t="shared" si="175"/>
        <v>3.0278126216531858</v>
      </c>
      <c r="Y1809" s="23">
        <v>37</v>
      </c>
      <c r="Z1809" s="23">
        <v>507</v>
      </c>
      <c r="AD1809" s="13"/>
      <c r="AE1809" s="13"/>
      <c r="AF1809" s="13"/>
      <c r="AR1809" s="35"/>
    </row>
    <row r="1810" spans="1:44" s="44" customFormat="1">
      <c r="A1810" s="43">
        <v>1812</v>
      </c>
      <c r="B1810" s="43">
        <v>1812</v>
      </c>
      <c r="C1810" s="43" t="s">
        <v>2529</v>
      </c>
      <c r="D1810" s="23" t="s">
        <v>344</v>
      </c>
      <c r="E1810" s="23" t="s">
        <v>384</v>
      </c>
      <c r="F1810" s="43" t="s">
        <v>703</v>
      </c>
      <c r="G1810" s="43" t="s">
        <v>704</v>
      </c>
      <c r="H1810" s="43" t="s">
        <v>113</v>
      </c>
      <c r="I1810" s="44">
        <v>38000</v>
      </c>
      <c r="J1810" s="43" t="s">
        <v>119</v>
      </c>
      <c r="K1810" s="44">
        <v>38000</v>
      </c>
      <c r="L1810" s="45">
        <v>9.5559999999999992</v>
      </c>
      <c r="M1810" s="46">
        <f t="shared" si="170"/>
        <v>10</v>
      </c>
      <c r="N1810" s="45">
        <v>10.954000000000001</v>
      </c>
      <c r="O1810" s="44">
        <v>3</v>
      </c>
      <c r="P1810" s="46">
        <f t="shared" si="171"/>
        <v>8.2155000000000005</v>
      </c>
      <c r="Q1810" s="47">
        <f t="shared" si="172"/>
        <v>58.800000000000011</v>
      </c>
      <c r="R1810" s="46">
        <f t="shared" si="173"/>
        <v>58.800000000000011</v>
      </c>
      <c r="S1810" s="39">
        <f>IF(AND(I1810=38000,R1810&lt;=4.5,M1810&gt;8),'[1]Pricing Schedule'!$F$8+('[1]Pricing Schedule'!$F$9*M1810),
IF(AND(I1810=38000,R1810&lt;=4.5,M1810&lt;=8),'[1]Pricing Schedule'!$F$34+('[1]Pricing Schedule'!$F$36*M1810),
IF(AND(I1810=38000,R1810&gt;4.5,R1810&lt;=9,M1810&gt;8),'[1]Pricing Schedule'!$F$17+('[1]Pricing Schedule'!$F$18*M1810),
IF(AND(I1810=38000,R1810&gt;4.5,R1810&lt;=9,M1810&lt;=8),'[1]Pricing Schedule'!$F$34+('[1]Pricing Schedule'!$F$36*M1810),
IF(AND(I1810=38000,R1810&gt;9,R1810&lt;=12.8,M1810&gt;8),'[1]Pricing Schedule'!$F$26+('[1]Pricing Schedule'!$F$27*M1810),
IF(AND(I1810=38000,R1810&gt;9,R1810&lt;=12.8,M1810&lt;=8),'[1]Pricing Schedule'!$F$34+('[1]Pricing Schedule'!$F$36*M1810),
IF(AND(I1810=38000,R1810&gt;12.8,R1810&lt;=22.8),'[1]Pricing Schedule'!$F$34+('[1]Pricing Schedule'!$F$36*M1810),
IF(AND(I1810=38000,R1810&gt;22.8,R1810&lt;=30.2),'[1]Pricing Schedule'!$F$43+('[1]Pricing Schedule'!$F$45*M1810),
IF(AND(I1810=38000,R1810&gt;30.2,R1810&lt;=45.9),'[1]Pricing Schedule'!$F$52+('[1]Pricing Schedule'!$F$54*M1810),
IF(AND(I1810=38000,R1810&gt;45.9,R1810&lt;=123.4),'[1]Pricing Schedule'!$F$96+('[1]Pricing Schedule'!$F$97*M1810),
IF(AND(I1810=38000,R1810&gt;123.4,R1810&lt;=168.2,M1810&lt;=10),'[1]Pricing Schedule'!$F$103+('[1]Pricing Schedule'!$F$105*M1810),
IF(AND(I1810=38000,R1810&gt;123.4,R1810&lt;=168.2,M1810&gt;10),'[1]Pricing Schedule'!$F$111+('[1]Pricing Schedule'!$F$113*M1810),
IF(AND(I1810=38000,R1810&gt;157.4,R1810&lt;=336.4,M1810&lt;=10),('[1]Pricing Schedule'!$F$103+('[1]Pricing Schedule'!$F$105*M1810))*2,
IF(AND(I1810=38000,R1810&gt;157.4,R1810&lt;=336.4,M1810&gt;10),('[1]Pricing Schedule'!$F$111+('[1]Pricing Schedule'!$F$113*M1810))*2,
IF(AND(I1810=38000,R1810&gt;314.8,R1810&lt;=504.6,M1810&lt;=10),('[1]Pricing Schedule'!$F$103+('[1]Pricing Schedule'!$F$105*M1810))*3,
IF(AND(I1810=38000,R1810&gt;314.8,R1810&lt;=504.6,M1810&gt;10),('[1]Pricing Schedule'!$F$111+('[1]Pricing Schedule'!$F$113*M1810))*3,
IF(AND(I1810=38000,R1810&gt;472.2,R1810&lt;=672.8,M1810&lt;=10),('[1]Pricing Schedule'!$F$103+('[1]Pricing Schedule'!$F$105*M1810))*4,
IF(AND(I1810=38000,R1810&gt;472.2,R1810&lt;=672.8,M1810&gt;10),('[1]Pricing Schedule'!$F$111+('[1]Pricing Schedule'!$F$113*M1810))*4,
IF(AND(I1810=110000,R1810&lt;=12.8,M1810&gt;2),'[1]Pricing Schedule'!$F$62+('[1]Pricing Schedule'!$F$63*M1810),
IF(AND(I1810=110000,R1810&lt;=12.8,M1810&lt;=2),'[1]Pricing Schedule'!$F$96+('[1]Pricing Schedule'!$F$97*M1810),
IF(AND(I1810=110000,R1810&gt;12.8,R1810&lt;=22.8,M1810&gt;3),'[1]Pricing Schedule'!$F$71+('[1]Pricing Schedule'!$F$72*M1810),
IF(AND(I1810=110000,R1810&gt;12.8,R1810&lt;=22.8,M1810&lt;=3),'[1]Pricing Schedule'!$F$96+('[1]Pricing Schedule'!$F$97*M1810),
IF(AND(I1810=110000,R1810&gt;22.8,R1810&lt;=30.2),'[1]Pricing Schedule'!$F$80+('[1]Pricing Schedule'!$F$81*M1810),
IF(AND(I1810=110000,R1810&gt;30.2,R1810&lt;=45.9),'[1]Pricing Schedule'!$F$89+('[1]Pricing Schedule'!$F$90*M1810),
IF(AND(I1810=110000,R1810&gt;45.9,R1810&lt;=123.4),'[1]Pricing Schedule'!$F$96+('[1]Pricing Schedule'!$F$97*M1810),
IF(AND(I1810=110000,R1810&gt;123.4,R1810&lt;=168.2,M1810&lt;=10),'[1]Pricing Schedule'!$F$103+('[1]Pricing Schedule'!$F$105*M1810),
IF(AND(I1810=110000,R1810&gt;123.4,R1810&lt;=168.2,M1810&gt;10),'[1]Pricing Schedule'!$F$111+('[1]Pricing Schedule'!$F$113*M1810),
IF(AND(I1810=110000,R1810&gt;168.2,R1810&lt;=336.4,M1810&lt;=10),('[1]Pricing Schedule'!$F$103+('[1]Pricing Schedule'!$F$105*M1810))*2,
IF(AND(I1810=110000,R1810&gt;168.2,R1810&lt;=336.4,M1810&gt;10),('[1]Pricing Schedule'!$F$111+('[1]Pricing Schedule'!$F$113*M1810))*2,
IF(AND(I1810=110000,R1810&gt;336.4,R1810&lt;=504.6,M1810&lt;=10),('[1]Pricing Schedule'!$F$103+('[1]Pricing Schedule'!$F$105*M1810))*3,
IF(AND(I1810=110000,R1810&gt;336.4,R1810&lt;=504.6,M1810&gt;10),('[1]Pricing Schedule'!$F$111+('[1]Pricing Schedule'!$F$113*M1810))*3,
IF(AND(I1810=110000,R1810&gt;504.6,R1810&lt;=672.8,M1810&lt;=10),('[1]Pricing Schedule'!$F$103+('[1]Pricing Schedule'!$F$105*M1810))*4,
IF(AND(I1810=110000,R1810&gt;504.6,R1810&lt;=672.8,M1810&gt;10),('[1]Pricing Schedule'!$F$111+('[1]Pricing Schedule'!$F$113*M1810))*4,
IF(AND(I1810=110000,R1810&gt;672.8,R1810&lt;=841,M1810&lt;=10),('[1]Pricing Schedule'!$F$103+('[1]Pricing Schedule'!$F$105*M1810))*5,
IF(AND(I1810=110000,R1810&gt;672.8,R1810&lt;=841,M1810&gt;10),('[1]Pricing Schedule'!$F$111+('[1]Pricing Schedule'!$F$113*M1810))*5,
IF(AND(I1810=110000,R1810&gt;672.8,R1810&lt;=841,M1810&lt;=10),('[1]Pricing Schedule'!$F$103+('[1]Pricing Schedule'!$F$105*M1810))*5,
IF(AND(I1810=110000,R1810&gt;672.8,R1810&lt;=841,M1810&gt;10),('[1]Pricing Schedule'!$F$111+('[1]Pricing Schedule'!$F$113*M1810))*5,
IF(AND(I1810=110000,R1810&gt;1345.6,R1810&lt;=1513.8,M1810&lt;=10),('[1]Pricing Schedule'!$F$103+('[1]Pricing Schedule'!$F$105*M1810))*9,
IF(AND(I1810=110000,R1810&gt;1345.6,R1810&lt;=1513.8,M1810&gt;10),('[1]Pricing Schedule'!$F$111+('[1]Pricing Schedule'!$F$113*M1810))*9,
9999999999)))))))))))))))))))))))))))))))))))))))</f>
        <v>3026560</v>
      </c>
      <c r="T1810" s="48">
        <f>IF(AND(I1810=38000,R1810&lt;=4.5,M1810&gt;8),'[1]Pricing Schedule'!$J$9,
IF(AND(I1810=38000,R1810&lt;=4.5,M1810&lt;=8),'[1]Pricing Schedule'!$J$36,
IF(AND(I1810=38000,R1810&gt;4.5,R1810&lt;=9,M1810&gt;8),'[1]Pricing Schedule'!$J$18,
IF(AND(I1810=38000,R1810&gt;4.5,R1810&lt;=9,M1810&lt;=8),'[1]Pricing Schedule'!$J$36,
IF(AND(I1810=38000,R1810&gt;9,R1810&lt;=12.8,M1810&gt;8),'[1]Pricing Schedule'!$J$27,
IF(AND(I1810=38000,R1810&gt;9,R1810&lt;=12.8,M1810&lt;=8),'[1]Pricing Schedule'!$J$36,
IF(AND(I1810=38000,R1810&gt;12.8,R1810&lt;=22.8),'[1]Pricing Schedule'!$J$36,
IF(AND(I1810=38000,R1810&gt;22.8,R1810&lt;=30.2),'[1]Pricing Schedule'!$J$45,
IF(AND(I1810=38000,R1810&gt;30.2,R1810&lt;=45.9),'[1]Pricing Schedule'!$J$54,
IF(AND(I1810=38000,R1810&gt;45.9,R1810&lt;=123.4),'[1]Pricing Schedule'!$J$97,
IF(AND(I1810=38000,R1810&gt;123.4,R1810&lt;=168.2,M1810&lt;=10),'[1]Pricing Schedule'!$J$105,
IF(AND(I1810=38000,R1810&gt;123.4,R1810&lt;=168.2,M1810&gt;10),'[1]Pricing Schedule'!$J$113,
IF(AND(I1810=38000,R1810&gt;168.2,R1810&lt;=336.4,M1810&lt;=10),('[1]Pricing Schedule'!$J$105),
IF(AND(I1810=38000,R1810&gt;168.2,R1810&lt;=336.4,M1810&gt;10),('[1]Pricing Schedule'!$J$113),
IF(AND(I1810=38000,R1810&gt;336.4,R1810&lt;=504.6,M1810&lt;=10),('[1]Pricing Schedule'!$J$105),
IF(AND(I1810=38000,R1810&gt;336.4,R1810&lt;=504.6,M1810&gt;10),('[1]Pricing Schedule'!$J$113),
IF(AND(I1810=38000,R1810&gt;504.6,R1810&lt;=672.8,M1810&lt;=10),('[1]Pricing Schedule'!$J$105),
IF(AND(I1810=38000,R1810&gt;504.6,R1810&lt;=672.8,M1810&gt;10),('[1]Pricing Schedule'!$J$113),
IF(AND(I1810=110000,R1810&lt;=12.8,M1810&gt;2),'[1]Pricing Schedule'!$J$63,
IF(AND(I1810=110000,R1810&lt;=12.8,M1810&lt;=2),'[1]Pricing Schedule'!$J$97,
IF(AND(I1810=110000,R1810&gt;12.8,R1810&lt;=22.8,M1810&gt;3),'[1]Pricing Schedule'!$J$72,
IF(AND(I1810=110000,R1810&gt;12.8,R1810&lt;=22.8,M1810&lt;=3),'[1]Pricing Schedule'!$J$97,
IF(AND(I1810=110000,R1810&gt;22.8,R1810&lt;=30.2),'[1]Pricing Schedule'!$J$81,
IF(AND(I1810=110000,R1810&gt;30.2,R1810&lt;=45.9),'[1]Pricing Schedule'!$J$90,
IF(AND(I1810=110000,R1810&gt;45.9,R1810&lt;=123.4),'[1]Pricing Schedule'!$J$97,
IF(AND(I1810=110000,R1810&gt;123.4,R1810&lt;=168.2,M1810&lt;=10),'[1]Pricing Schedule'!$J$105,
IF(AND(I1810=110000,R1810&gt;123.4,R1810&lt;=168.2,M1810&gt;10),'[1]Pricing Schedule'!$J$113,
IF(AND(I1810=110000,R1810&gt;168.2,R1810&lt;=336.2,M1810&lt;=10),('[1]Pricing Schedule'!$J$105),
IF(AND(I1810=110000,R1810&gt;168.2,R1810&lt;=336.2,M1810&gt;10),('[1]Pricing Schedule'!$J$113),
IF(AND(I1810=110000,R1810&gt;336.4,R1810&lt;=504.6,M1810&lt;=10),('[1]Pricing Schedule'!$J$105),
IF(AND(I1810=110000,R1810&gt;336.4,R1810&lt;=504.6,M1810&gt;10),('[1]Pricing Schedule'!$J$113),
IF(AND(I1810=110000,R1810&gt;504.6,R1810&lt;=672.8,M1810&lt;=10),('[1]Pricing Schedule'!$J$105),
IF(AND(I1810=110000,R1810&gt;504.6,R1810&lt;=672.8,M1810&gt;10),('[1]Pricing Schedule'!$J$113),
IF(AND(I1810=110000,R1810&gt;672.8,R1810&lt;=841,M1810&lt;=10),('[1]Pricing Schedule'!$J$105),
IF(AND(I1810=110000,R1810&gt;672.8,R1810&lt;=841,M1810&gt;10),('[1]Pricing Schedule'!$J$113),
IF(AND(I1810=110000,R1810&gt;1682,R1810&lt;=1850.2,M1810&lt;=10),('[1]Pricing Schedule'!$J$105),
IF(AND(I1810=110000,R1810&gt;1682,R1810&lt;=1850.2,M1810&gt;10),('[1]Pricing Schedule'!$J$113),
IF(AND(I1810=110000,R1810&gt;2018.4,R1810&lt;=2186.6,M1810&lt;=10),('[1]Pricing Schedule'!$J$105),
IF(AND(I1810=110000,R1810&gt;2018.4,R1810&lt;=2186.6,M1810&gt;10),('[1]Pricing Schedule'!$J$113),999999999)))))))))))))))))))))))))))))))))))))))</f>
        <v>11</v>
      </c>
      <c r="U1810" s="49">
        <f t="shared" si="174"/>
        <v>51472.108843537404</v>
      </c>
      <c r="V1810" s="50">
        <f t="shared" si="175"/>
        <v>19.427997462465644</v>
      </c>
      <c r="W1810" s="13"/>
      <c r="X1810" s="13"/>
      <c r="Y1810" s="23">
        <v>668</v>
      </c>
      <c r="Z1810" s="23">
        <v>622</v>
      </c>
      <c r="AR1810" s="51"/>
    </row>
    <row r="1811" spans="1:44">
      <c r="A1811" s="23">
        <v>1813</v>
      </c>
      <c r="B1811" s="23">
        <v>1813</v>
      </c>
      <c r="C1811" s="23" t="s">
        <v>2530</v>
      </c>
      <c r="D1811" s="23" t="s">
        <v>344</v>
      </c>
      <c r="E1811" s="23" t="s">
        <v>344</v>
      </c>
      <c r="F1811" s="23" t="s">
        <v>703</v>
      </c>
      <c r="G1811" s="23" t="s">
        <v>704</v>
      </c>
      <c r="H1811" s="23" t="s">
        <v>113</v>
      </c>
      <c r="I1811" s="13">
        <v>38000</v>
      </c>
      <c r="J1811" s="23" t="s">
        <v>119</v>
      </c>
      <c r="K1811" s="13">
        <v>38000</v>
      </c>
      <c r="L1811" s="24">
        <v>9.24</v>
      </c>
      <c r="M1811" s="37">
        <f t="shared" si="170"/>
        <v>10</v>
      </c>
      <c r="N1811" s="24">
        <v>2.5640000000000001</v>
      </c>
      <c r="O1811" s="13">
        <v>3</v>
      </c>
      <c r="P1811" s="36">
        <f t="shared" si="171"/>
        <v>1.923</v>
      </c>
      <c r="Q1811" s="38">
        <f t="shared" si="172"/>
        <v>12.600000000000001</v>
      </c>
      <c r="R1811" s="37">
        <f t="shared" si="173"/>
        <v>12.600000000000001</v>
      </c>
      <c r="S1811" s="39">
        <f>IF(AND(I1811=38000,R1811&lt;=4.5,M1811&gt;8),'[1]Pricing Schedule'!$F$8+('[1]Pricing Schedule'!$F$9*M1811),
IF(AND(I1811=38000,R1811&lt;=4.5,M1811&lt;=8),'[1]Pricing Schedule'!$F$34+('[1]Pricing Schedule'!$F$36*M1811),
IF(AND(I1811=38000,R1811&gt;4.5,R1811&lt;=9,M1811&gt;8),'[1]Pricing Schedule'!$F$17+('[1]Pricing Schedule'!$F$18*M1811),
IF(AND(I1811=38000,R1811&gt;4.5,R1811&lt;=9,M1811&lt;=8),'[1]Pricing Schedule'!$F$34+('[1]Pricing Schedule'!$F$36*M1811),
IF(AND(I1811=38000,R1811&gt;9,R1811&lt;=12.8,M1811&gt;8),'[1]Pricing Schedule'!$F$26+('[1]Pricing Schedule'!$F$27*M1811),
IF(AND(I1811=38000,R1811&gt;9,R1811&lt;=12.8,M1811&lt;=8),'[1]Pricing Schedule'!$F$34+('[1]Pricing Schedule'!$F$36*M1811),
IF(AND(I1811=38000,R1811&gt;12.8,R1811&lt;=22.8),'[1]Pricing Schedule'!$F$34+('[1]Pricing Schedule'!$F$36*M1811),
IF(AND(I1811=38000,R1811&gt;22.8,R1811&lt;=30.2),'[1]Pricing Schedule'!$F$43+('[1]Pricing Schedule'!$F$45*M1811),
IF(AND(I1811=38000,R1811&gt;30.2,R1811&lt;=45.9),'[1]Pricing Schedule'!$F$52+('[1]Pricing Schedule'!$F$54*M1811),
IF(AND(I1811=38000,R1811&gt;45.9,R1811&lt;=123.4),'[1]Pricing Schedule'!$F$96+('[1]Pricing Schedule'!$F$97*M1811),
IF(AND(I1811=38000,R1811&gt;123.4,R1811&lt;=168.2,M1811&lt;=10),'[1]Pricing Schedule'!$F$103+('[1]Pricing Schedule'!$F$105*M1811),
IF(AND(I1811=38000,R1811&gt;123.4,R1811&lt;=168.2,M1811&gt;10),'[1]Pricing Schedule'!$F$111+('[1]Pricing Schedule'!$F$113*M1811),
IF(AND(I1811=38000,R1811&gt;157.4,R1811&lt;=336.4,M1811&lt;=10),('[1]Pricing Schedule'!$F$103+('[1]Pricing Schedule'!$F$105*M1811))*2,
IF(AND(I1811=38000,R1811&gt;157.4,R1811&lt;=336.4,M1811&gt;10),('[1]Pricing Schedule'!$F$111+('[1]Pricing Schedule'!$F$113*M1811))*2,
IF(AND(I1811=38000,R1811&gt;314.8,R1811&lt;=504.6,M1811&lt;=10),('[1]Pricing Schedule'!$F$103+('[1]Pricing Schedule'!$F$105*M1811))*3,
IF(AND(I1811=38000,R1811&gt;314.8,R1811&lt;=504.6,M1811&gt;10),('[1]Pricing Schedule'!$F$111+('[1]Pricing Schedule'!$F$113*M1811))*3,
IF(AND(I1811=38000,R1811&gt;472.2,R1811&lt;=672.8,M1811&lt;=10),('[1]Pricing Schedule'!$F$103+('[1]Pricing Schedule'!$F$105*M1811))*4,
IF(AND(I1811=38000,R1811&gt;472.2,R1811&lt;=672.8,M1811&gt;10),('[1]Pricing Schedule'!$F$111+('[1]Pricing Schedule'!$F$113*M1811))*4,
IF(AND(I1811=110000,R1811&lt;=12.8,M1811&gt;2),'[1]Pricing Schedule'!$F$62+('[1]Pricing Schedule'!$F$63*M1811),
IF(AND(I1811=110000,R1811&lt;=12.8,M1811&lt;=2),'[1]Pricing Schedule'!$F$96+('[1]Pricing Schedule'!$F$97*M1811),
IF(AND(I1811=110000,R1811&gt;12.8,R1811&lt;=22.8,M1811&gt;3),'[1]Pricing Schedule'!$F$71+('[1]Pricing Schedule'!$F$72*M1811),
IF(AND(I1811=110000,R1811&gt;12.8,R1811&lt;=22.8,M1811&lt;=3),'[1]Pricing Schedule'!$F$96+('[1]Pricing Schedule'!$F$97*M1811),
IF(AND(I1811=110000,R1811&gt;22.8,R1811&lt;=30.2),'[1]Pricing Schedule'!$F$80+('[1]Pricing Schedule'!$F$81*M1811),
IF(AND(I1811=110000,R1811&gt;30.2,R1811&lt;=45.9),'[1]Pricing Schedule'!$F$89+('[1]Pricing Schedule'!$F$90*M1811),
IF(AND(I1811=110000,R1811&gt;45.9,R1811&lt;=123.4),'[1]Pricing Schedule'!$F$96+('[1]Pricing Schedule'!$F$97*M1811),
IF(AND(I1811=110000,R1811&gt;123.4,R1811&lt;=168.2,M1811&lt;=10),'[1]Pricing Schedule'!$F$103+('[1]Pricing Schedule'!$F$105*M1811),
IF(AND(I1811=110000,R1811&gt;123.4,R1811&lt;=168.2,M1811&gt;10),'[1]Pricing Schedule'!$F$111+('[1]Pricing Schedule'!$F$113*M1811),
IF(AND(I1811=110000,R1811&gt;168.2,R1811&lt;=336.4,M1811&lt;=10),('[1]Pricing Schedule'!$F$103+('[1]Pricing Schedule'!$F$105*M1811))*2,
IF(AND(I1811=110000,R1811&gt;168.2,R1811&lt;=336.4,M1811&gt;10),('[1]Pricing Schedule'!$F$111+('[1]Pricing Schedule'!$F$113*M1811))*2,
IF(AND(I1811=110000,R1811&gt;336.4,R1811&lt;=504.6,M1811&lt;=10),('[1]Pricing Schedule'!$F$103+('[1]Pricing Schedule'!$F$105*M1811))*3,
IF(AND(I1811=110000,R1811&gt;336.4,R1811&lt;=504.6,M1811&gt;10),('[1]Pricing Schedule'!$F$111+('[1]Pricing Schedule'!$F$113*M1811))*3,
IF(AND(I1811=110000,R1811&gt;504.6,R1811&lt;=672.8,M1811&lt;=10),('[1]Pricing Schedule'!$F$103+('[1]Pricing Schedule'!$F$105*M1811))*4,
IF(AND(I1811=110000,R1811&gt;504.6,R1811&lt;=672.8,M1811&gt;10),('[1]Pricing Schedule'!$F$111+('[1]Pricing Schedule'!$F$113*M1811))*4,
IF(AND(I1811=110000,R1811&gt;672.8,R1811&lt;=841,M1811&lt;=10),('[1]Pricing Schedule'!$F$103+('[1]Pricing Schedule'!$F$105*M1811))*5,
IF(AND(I1811=110000,R1811&gt;672.8,R1811&lt;=841,M1811&gt;10),('[1]Pricing Schedule'!$F$111+('[1]Pricing Schedule'!$F$113*M1811))*5,
IF(AND(I1811=110000,R1811&gt;672.8,R1811&lt;=841,M1811&lt;=10),('[1]Pricing Schedule'!$F$103+('[1]Pricing Schedule'!$F$105*M1811))*5,
IF(AND(I1811=110000,R1811&gt;672.8,R1811&lt;=841,M1811&gt;10),('[1]Pricing Schedule'!$F$111+('[1]Pricing Schedule'!$F$113*M1811))*5,
IF(AND(I1811=110000,R1811&gt;1345.6,R1811&lt;=1513.8,M1811&lt;=10),('[1]Pricing Schedule'!$F$103+('[1]Pricing Schedule'!$F$105*M1811))*9,
IF(AND(I1811=110000,R1811&gt;1345.6,R1811&lt;=1513.8,M1811&gt;10),('[1]Pricing Schedule'!$F$111+('[1]Pricing Schedule'!$F$113*M1811))*9,
9999999999)))))))))))))))))))))))))))))))))))))))</f>
        <v>1469550</v>
      </c>
      <c r="T1811" s="21">
        <f>IF(AND(I1811=38000,R1811&lt;=4.5,M1811&gt;8),'[1]Pricing Schedule'!$J$9,
IF(AND(I1811=38000,R1811&lt;=4.5,M1811&lt;=8),'[1]Pricing Schedule'!$J$36,
IF(AND(I1811=38000,R1811&gt;4.5,R1811&lt;=9,M1811&gt;8),'[1]Pricing Schedule'!$J$18,
IF(AND(I1811=38000,R1811&gt;4.5,R1811&lt;=9,M1811&lt;=8),'[1]Pricing Schedule'!$J$36,
IF(AND(I1811=38000,R1811&gt;9,R1811&lt;=12.8,M1811&gt;8),'[1]Pricing Schedule'!$J$27,
IF(AND(I1811=38000,R1811&gt;9,R1811&lt;=12.8,M1811&lt;=8),'[1]Pricing Schedule'!$J$36,
IF(AND(I1811=38000,R1811&gt;12.8,R1811&lt;=22.8),'[1]Pricing Schedule'!$J$36,
IF(AND(I1811=38000,R1811&gt;22.8,R1811&lt;=30.2),'[1]Pricing Schedule'!$J$45,
IF(AND(I1811=38000,R1811&gt;30.2,R1811&lt;=45.9),'[1]Pricing Schedule'!$J$54,
IF(AND(I1811=38000,R1811&gt;45.9,R1811&lt;=123.4),'[1]Pricing Schedule'!$J$97,
IF(AND(I1811=38000,R1811&gt;123.4,R1811&lt;=168.2,M1811&lt;=10),'[1]Pricing Schedule'!$J$105,
IF(AND(I1811=38000,R1811&gt;123.4,R1811&lt;=168.2,M1811&gt;10),'[1]Pricing Schedule'!$J$113,
IF(AND(I1811=38000,R1811&gt;168.2,R1811&lt;=336.4,M1811&lt;=10),('[1]Pricing Schedule'!$J$105),
IF(AND(I1811=38000,R1811&gt;168.2,R1811&lt;=336.4,M1811&gt;10),('[1]Pricing Schedule'!$J$113),
IF(AND(I1811=38000,R1811&gt;336.4,R1811&lt;=504.6,M1811&lt;=10),('[1]Pricing Schedule'!$J$105),
IF(AND(I1811=38000,R1811&gt;336.4,R1811&lt;=504.6,M1811&gt;10),('[1]Pricing Schedule'!$J$113),
IF(AND(I1811=38000,R1811&gt;504.6,R1811&lt;=672.8,M1811&lt;=10),('[1]Pricing Schedule'!$J$105),
IF(AND(I1811=38000,R1811&gt;504.6,R1811&lt;=672.8,M1811&gt;10),('[1]Pricing Schedule'!$J$113),
IF(AND(I1811=110000,R1811&lt;=12.8,M1811&gt;2),'[1]Pricing Schedule'!$J$63,
IF(AND(I1811=110000,R1811&lt;=12.8,M1811&lt;=2),'[1]Pricing Schedule'!$J$97,
IF(AND(I1811=110000,R1811&gt;12.8,R1811&lt;=22.8,M1811&gt;3),'[1]Pricing Schedule'!$J$72,
IF(AND(I1811=110000,R1811&gt;12.8,R1811&lt;=22.8,M1811&lt;=3),'[1]Pricing Schedule'!$J$97,
IF(AND(I1811=110000,R1811&gt;22.8,R1811&lt;=30.2),'[1]Pricing Schedule'!$J$81,
IF(AND(I1811=110000,R1811&gt;30.2,R1811&lt;=45.9),'[1]Pricing Schedule'!$J$90,
IF(AND(I1811=110000,R1811&gt;45.9,R1811&lt;=123.4),'[1]Pricing Schedule'!$J$97,
IF(AND(I1811=110000,R1811&gt;123.4,R1811&lt;=168.2,M1811&lt;=10),'[1]Pricing Schedule'!$J$105,
IF(AND(I1811=110000,R1811&gt;123.4,R1811&lt;=168.2,M1811&gt;10),'[1]Pricing Schedule'!$J$113,
IF(AND(I1811=110000,R1811&gt;168.2,R1811&lt;=336.2,M1811&lt;=10),('[1]Pricing Schedule'!$J$105),
IF(AND(I1811=110000,R1811&gt;168.2,R1811&lt;=336.2,M1811&gt;10),('[1]Pricing Schedule'!$J$113),
IF(AND(I1811=110000,R1811&gt;336.4,R1811&lt;=504.6,M1811&lt;=10),('[1]Pricing Schedule'!$J$105),
IF(AND(I1811=110000,R1811&gt;336.4,R1811&lt;=504.6,M1811&gt;10),('[1]Pricing Schedule'!$J$113),
IF(AND(I1811=110000,R1811&gt;504.6,R1811&lt;=672.8,M1811&lt;=10),('[1]Pricing Schedule'!$J$105),
IF(AND(I1811=110000,R1811&gt;504.6,R1811&lt;=672.8,M1811&gt;10),('[1]Pricing Schedule'!$J$113),
IF(AND(I1811=110000,R1811&gt;672.8,R1811&lt;=841,M1811&lt;=10),('[1]Pricing Schedule'!$J$105),
IF(AND(I1811=110000,R1811&gt;672.8,R1811&lt;=841,M1811&gt;10),('[1]Pricing Schedule'!$J$113),
IF(AND(I1811=110000,R1811&gt;1682,R1811&lt;=1850.2,M1811&lt;=10),('[1]Pricing Schedule'!$J$105),
IF(AND(I1811=110000,R1811&gt;1682,R1811&lt;=1850.2,M1811&gt;10),('[1]Pricing Schedule'!$J$113),
IF(AND(I1811=110000,R1811&gt;2018.4,R1811&lt;=2186.6,M1811&lt;=10),('[1]Pricing Schedule'!$J$105),
IF(AND(I1811=110000,R1811&gt;2018.4,R1811&lt;=2186.6,M1811&gt;10),('[1]Pricing Schedule'!$J$113),999999999)))))))))))))))))))))))))))))))))))))))</f>
        <v>3</v>
      </c>
      <c r="U1811" s="40">
        <f t="shared" si="174"/>
        <v>116630.95238095237</v>
      </c>
      <c r="V1811" s="41">
        <f t="shared" si="175"/>
        <v>8.5740532816168233</v>
      </c>
      <c r="Y1811" s="23">
        <v>469</v>
      </c>
      <c r="Z1811" s="23">
        <v>622</v>
      </c>
      <c r="AD1811" s="13"/>
      <c r="AE1811" s="13"/>
      <c r="AF1811" s="13"/>
      <c r="AR1811" s="35"/>
    </row>
    <row r="1812" spans="1:44">
      <c r="A1812" s="23">
        <v>1814</v>
      </c>
      <c r="B1812" s="23">
        <v>1814</v>
      </c>
      <c r="C1812" s="23" t="s">
        <v>2531</v>
      </c>
      <c r="D1812" s="23" t="s">
        <v>344</v>
      </c>
      <c r="E1812" s="23" t="s">
        <v>384</v>
      </c>
      <c r="F1812" s="23" t="s">
        <v>385</v>
      </c>
      <c r="G1812" s="23" t="s">
        <v>386</v>
      </c>
      <c r="H1812" s="23" t="s">
        <v>113</v>
      </c>
      <c r="I1812" s="13">
        <v>38000</v>
      </c>
      <c r="J1812" s="13">
        <v>38000</v>
      </c>
      <c r="K1812" s="23" t="s">
        <v>119</v>
      </c>
      <c r="L1812" s="24">
        <v>8.5370000000000008</v>
      </c>
      <c r="M1812" s="37">
        <f t="shared" si="170"/>
        <v>9</v>
      </c>
      <c r="N1812" s="24">
        <v>1.6579999999999999</v>
      </c>
      <c r="O1812" s="13">
        <v>3</v>
      </c>
      <c r="P1812" s="36">
        <f t="shared" si="171"/>
        <v>1.2435</v>
      </c>
      <c r="Q1812" s="38">
        <f t="shared" si="172"/>
        <v>8.4</v>
      </c>
      <c r="R1812" s="37">
        <f t="shared" si="173"/>
        <v>8.4</v>
      </c>
      <c r="S1812" s="39">
        <f>IF(AND(I1812=38000,R1812&lt;=4.5,M1812&gt;8),'[1]Pricing Schedule'!$F$8+('[1]Pricing Schedule'!$F$9*M1812),
IF(AND(I1812=38000,R1812&lt;=4.5,M1812&lt;=8),'[1]Pricing Schedule'!$F$34+('[1]Pricing Schedule'!$F$36*M1812),
IF(AND(I1812=38000,R1812&gt;4.5,R1812&lt;=9,M1812&gt;8),'[1]Pricing Schedule'!$F$17+('[1]Pricing Schedule'!$F$18*M1812),
IF(AND(I1812=38000,R1812&gt;4.5,R1812&lt;=9,M1812&lt;=8),'[1]Pricing Schedule'!$F$34+('[1]Pricing Schedule'!$F$36*M1812),
IF(AND(I1812=38000,R1812&gt;9,R1812&lt;=12.8,M1812&gt;8),'[1]Pricing Schedule'!$F$26+('[1]Pricing Schedule'!$F$27*M1812),
IF(AND(I1812=38000,R1812&gt;9,R1812&lt;=12.8,M1812&lt;=8),'[1]Pricing Schedule'!$F$34+('[1]Pricing Schedule'!$F$36*M1812),
IF(AND(I1812=38000,R1812&gt;12.8,R1812&lt;=22.8),'[1]Pricing Schedule'!$F$34+('[1]Pricing Schedule'!$F$36*M1812),
IF(AND(I1812=38000,R1812&gt;22.8,R1812&lt;=30.2),'[1]Pricing Schedule'!$F$43+('[1]Pricing Schedule'!$F$45*M1812),
IF(AND(I1812=38000,R1812&gt;30.2,R1812&lt;=45.9),'[1]Pricing Schedule'!$F$52+('[1]Pricing Schedule'!$F$54*M1812),
IF(AND(I1812=38000,R1812&gt;45.9,R1812&lt;=123.4),'[1]Pricing Schedule'!$F$96+('[1]Pricing Schedule'!$F$97*M1812),
IF(AND(I1812=38000,R1812&gt;123.4,R1812&lt;=168.2,M1812&lt;=10),'[1]Pricing Schedule'!$F$103+('[1]Pricing Schedule'!$F$105*M1812),
IF(AND(I1812=38000,R1812&gt;123.4,R1812&lt;=168.2,M1812&gt;10),'[1]Pricing Schedule'!$F$111+('[1]Pricing Schedule'!$F$113*M1812),
IF(AND(I1812=38000,R1812&gt;157.4,R1812&lt;=336.4,M1812&lt;=10),('[1]Pricing Schedule'!$F$103+('[1]Pricing Schedule'!$F$105*M1812))*2,
IF(AND(I1812=38000,R1812&gt;157.4,R1812&lt;=336.4,M1812&gt;10),('[1]Pricing Schedule'!$F$111+('[1]Pricing Schedule'!$F$113*M1812))*2,
IF(AND(I1812=38000,R1812&gt;314.8,R1812&lt;=504.6,M1812&lt;=10),('[1]Pricing Schedule'!$F$103+('[1]Pricing Schedule'!$F$105*M1812))*3,
IF(AND(I1812=38000,R1812&gt;314.8,R1812&lt;=504.6,M1812&gt;10),('[1]Pricing Schedule'!$F$111+('[1]Pricing Schedule'!$F$113*M1812))*3,
IF(AND(I1812=38000,R1812&gt;472.2,R1812&lt;=672.8,M1812&lt;=10),('[1]Pricing Schedule'!$F$103+('[1]Pricing Schedule'!$F$105*M1812))*4,
IF(AND(I1812=38000,R1812&gt;472.2,R1812&lt;=672.8,M1812&gt;10),('[1]Pricing Schedule'!$F$111+('[1]Pricing Schedule'!$F$113*M1812))*4,
IF(AND(I1812=110000,R1812&lt;=12.8,M1812&gt;2),'[1]Pricing Schedule'!$F$62+('[1]Pricing Schedule'!$F$63*M1812),
IF(AND(I1812=110000,R1812&lt;=12.8,M1812&lt;=2),'[1]Pricing Schedule'!$F$96+('[1]Pricing Schedule'!$F$97*M1812),
IF(AND(I1812=110000,R1812&gt;12.8,R1812&lt;=22.8,M1812&gt;3),'[1]Pricing Schedule'!$F$71+('[1]Pricing Schedule'!$F$72*M1812),
IF(AND(I1812=110000,R1812&gt;12.8,R1812&lt;=22.8,M1812&lt;=3),'[1]Pricing Schedule'!$F$96+('[1]Pricing Schedule'!$F$97*M1812),
IF(AND(I1812=110000,R1812&gt;22.8,R1812&lt;=30.2),'[1]Pricing Schedule'!$F$80+('[1]Pricing Schedule'!$F$81*M1812),
IF(AND(I1812=110000,R1812&gt;30.2,R1812&lt;=45.9),'[1]Pricing Schedule'!$F$89+('[1]Pricing Schedule'!$F$90*M1812),
IF(AND(I1812=110000,R1812&gt;45.9,R1812&lt;=123.4),'[1]Pricing Schedule'!$F$96+('[1]Pricing Schedule'!$F$97*M1812),
IF(AND(I1812=110000,R1812&gt;123.4,R1812&lt;=168.2,M1812&lt;=10),'[1]Pricing Schedule'!$F$103+('[1]Pricing Schedule'!$F$105*M1812),
IF(AND(I1812=110000,R1812&gt;123.4,R1812&lt;=168.2,M1812&gt;10),'[1]Pricing Schedule'!$F$111+('[1]Pricing Schedule'!$F$113*M1812),
IF(AND(I1812=110000,R1812&gt;168.2,R1812&lt;=336.4,M1812&lt;=10),('[1]Pricing Schedule'!$F$103+('[1]Pricing Schedule'!$F$105*M1812))*2,
IF(AND(I1812=110000,R1812&gt;168.2,R1812&lt;=336.4,M1812&gt;10),('[1]Pricing Schedule'!$F$111+('[1]Pricing Schedule'!$F$113*M1812))*2,
IF(AND(I1812=110000,R1812&gt;336.4,R1812&lt;=504.6,M1812&lt;=10),('[1]Pricing Schedule'!$F$103+('[1]Pricing Schedule'!$F$105*M1812))*3,
IF(AND(I1812=110000,R1812&gt;336.4,R1812&lt;=504.6,M1812&gt;10),('[1]Pricing Schedule'!$F$111+('[1]Pricing Schedule'!$F$113*M1812))*3,
IF(AND(I1812=110000,R1812&gt;504.6,R1812&lt;=672.8,M1812&lt;=10),('[1]Pricing Schedule'!$F$103+('[1]Pricing Schedule'!$F$105*M1812))*4,
IF(AND(I1812=110000,R1812&gt;504.6,R1812&lt;=672.8,M1812&gt;10),('[1]Pricing Schedule'!$F$111+('[1]Pricing Schedule'!$F$113*M1812))*4,
IF(AND(I1812=110000,R1812&gt;672.8,R1812&lt;=841,M1812&lt;=10),('[1]Pricing Schedule'!$F$103+('[1]Pricing Schedule'!$F$105*M1812))*5,
IF(AND(I1812=110000,R1812&gt;672.8,R1812&lt;=841,M1812&gt;10),('[1]Pricing Schedule'!$F$111+('[1]Pricing Schedule'!$F$113*M1812))*5,
IF(AND(I1812=110000,R1812&gt;672.8,R1812&lt;=841,M1812&lt;=10),('[1]Pricing Schedule'!$F$103+('[1]Pricing Schedule'!$F$105*M1812))*5,
IF(AND(I1812=110000,R1812&gt;672.8,R1812&lt;=841,M1812&gt;10),('[1]Pricing Schedule'!$F$111+('[1]Pricing Schedule'!$F$113*M1812))*5,
IF(AND(I1812=110000,R1812&gt;1345.6,R1812&lt;=1513.8,M1812&lt;=10),('[1]Pricing Schedule'!$F$103+('[1]Pricing Schedule'!$F$105*M1812))*9,
IF(AND(I1812=110000,R1812&gt;1345.6,R1812&lt;=1513.8,M1812&gt;10),('[1]Pricing Schedule'!$F$111+('[1]Pricing Schedule'!$F$113*M1812))*9,
9999999999)))))))))))))))))))))))))))))))))))))))</f>
        <v>1379800</v>
      </c>
      <c r="T1812" s="21">
        <f>IF(AND(I1812=38000,R1812&lt;=4.5,M1812&gt;8),'[1]Pricing Schedule'!$J$9,
IF(AND(I1812=38000,R1812&lt;=4.5,M1812&lt;=8),'[1]Pricing Schedule'!$J$36,
IF(AND(I1812=38000,R1812&gt;4.5,R1812&lt;=9,M1812&gt;8),'[1]Pricing Schedule'!$J$18,
IF(AND(I1812=38000,R1812&gt;4.5,R1812&lt;=9,M1812&lt;=8),'[1]Pricing Schedule'!$J$36,
IF(AND(I1812=38000,R1812&gt;9,R1812&lt;=12.8,M1812&gt;8),'[1]Pricing Schedule'!$J$27,
IF(AND(I1812=38000,R1812&gt;9,R1812&lt;=12.8,M1812&lt;=8),'[1]Pricing Schedule'!$J$36,
IF(AND(I1812=38000,R1812&gt;12.8,R1812&lt;=22.8),'[1]Pricing Schedule'!$J$36,
IF(AND(I1812=38000,R1812&gt;22.8,R1812&lt;=30.2),'[1]Pricing Schedule'!$J$45,
IF(AND(I1812=38000,R1812&gt;30.2,R1812&lt;=45.9),'[1]Pricing Schedule'!$J$54,
IF(AND(I1812=38000,R1812&gt;45.9,R1812&lt;=123.4),'[1]Pricing Schedule'!$J$97,
IF(AND(I1812=38000,R1812&gt;123.4,R1812&lt;=168.2,M1812&lt;=10),'[1]Pricing Schedule'!$J$105,
IF(AND(I1812=38000,R1812&gt;123.4,R1812&lt;=168.2,M1812&gt;10),'[1]Pricing Schedule'!$J$113,
IF(AND(I1812=38000,R1812&gt;168.2,R1812&lt;=336.4,M1812&lt;=10),('[1]Pricing Schedule'!$J$105),
IF(AND(I1812=38000,R1812&gt;168.2,R1812&lt;=336.4,M1812&gt;10),('[1]Pricing Schedule'!$J$113),
IF(AND(I1812=38000,R1812&gt;336.4,R1812&lt;=504.6,M1812&lt;=10),('[1]Pricing Schedule'!$J$105),
IF(AND(I1812=38000,R1812&gt;336.4,R1812&lt;=504.6,M1812&gt;10),('[1]Pricing Schedule'!$J$113),
IF(AND(I1812=38000,R1812&gt;504.6,R1812&lt;=672.8,M1812&lt;=10),('[1]Pricing Schedule'!$J$105),
IF(AND(I1812=38000,R1812&gt;504.6,R1812&lt;=672.8,M1812&gt;10),('[1]Pricing Schedule'!$J$113),
IF(AND(I1812=110000,R1812&lt;=12.8,M1812&gt;2),'[1]Pricing Schedule'!$J$63,
IF(AND(I1812=110000,R1812&lt;=12.8,M1812&lt;=2),'[1]Pricing Schedule'!$J$97,
IF(AND(I1812=110000,R1812&gt;12.8,R1812&lt;=22.8,M1812&gt;3),'[1]Pricing Schedule'!$J$72,
IF(AND(I1812=110000,R1812&gt;12.8,R1812&lt;=22.8,M1812&lt;=3),'[1]Pricing Schedule'!$J$97,
IF(AND(I1812=110000,R1812&gt;22.8,R1812&lt;=30.2),'[1]Pricing Schedule'!$J$81,
IF(AND(I1812=110000,R1812&gt;30.2,R1812&lt;=45.9),'[1]Pricing Schedule'!$J$90,
IF(AND(I1812=110000,R1812&gt;45.9,R1812&lt;=123.4),'[1]Pricing Schedule'!$J$97,
IF(AND(I1812=110000,R1812&gt;123.4,R1812&lt;=168.2,M1812&lt;=10),'[1]Pricing Schedule'!$J$105,
IF(AND(I1812=110000,R1812&gt;123.4,R1812&lt;=168.2,M1812&gt;10),'[1]Pricing Schedule'!$J$113,
IF(AND(I1812=110000,R1812&gt;168.2,R1812&lt;=336.2,M1812&lt;=10),('[1]Pricing Schedule'!$J$105),
IF(AND(I1812=110000,R1812&gt;168.2,R1812&lt;=336.2,M1812&gt;10),('[1]Pricing Schedule'!$J$113),
IF(AND(I1812=110000,R1812&gt;336.4,R1812&lt;=504.6,M1812&lt;=10),('[1]Pricing Schedule'!$J$105),
IF(AND(I1812=110000,R1812&gt;336.4,R1812&lt;=504.6,M1812&gt;10),('[1]Pricing Schedule'!$J$113),
IF(AND(I1812=110000,R1812&gt;504.6,R1812&lt;=672.8,M1812&lt;=10),('[1]Pricing Schedule'!$J$105),
IF(AND(I1812=110000,R1812&gt;504.6,R1812&lt;=672.8,M1812&gt;10),('[1]Pricing Schedule'!$J$113),
IF(AND(I1812=110000,R1812&gt;672.8,R1812&lt;=841,M1812&lt;=10),('[1]Pricing Schedule'!$J$105),
IF(AND(I1812=110000,R1812&gt;672.8,R1812&lt;=841,M1812&gt;10),('[1]Pricing Schedule'!$J$113),
IF(AND(I1812=110000,R1812&gt;1682,R1812&lt;=1850.2,M1812&lt;=10),('[1]Pricing Schedule'!$J$105),
IF(AND(I1812=110000,R1812&gt;1682,R1812&lt;=1850.2,M1812&gt;10),('[1]Pricing Schedule'!$J$113),
IF(AND(I1812=110000,R1812&gt;2018.4,R1812&lt;=2186.6,M1812&lt;=10),('[1]Pricing Schedule'!$J$105),
IF(AND(I1812=110000,R1812&gt;2018.4,R1812&lt;=2186.6,M1812&gt;10),('[1]Pricing Schedule'!$J$113),999999999)))))))))))))))))))))))))))))))))))))))</f>
        <v>2</v>
      </c>
      <c r="U1812" s="40">
        <f t="shared" si="174"/>
        <v>164261.90476190476</v>
      </c>
      <c r="V1812" s="41">
        <f t="shared" si="175"/>
        <v>6.087838817219887</v>
      </c>
      <c r="Y1812" s="23">
        <v>635</v>
      </c>
      <c r="Z1812" s="23">
        <v>455</v>
      </c>
      <c r="AD1812" s="13"/>
      <c r="AE1812" s="13"/>
      <c r="AF1812" s="13"/>
      <c r="AR1812" s="35"/>
    </row>
    <row r="1813" spans="1:44">
      <c r="A1813" s="23">
        <v>1815</v>
      </c>
      <c r="B1813" s="23">
        <v>1815</v>
      </c>
      <c r="C1813" s="23" t="s">
        <v>2532</v>
      </c>
      <c r="D1813" s="23" t="s">
        <v>384</v>
      </c>
      <c r="E1813" s="23" t="s">
        <v>384</v>
      </c>
      <c r="F1813" s="23" t="s">
        <v>388</v>
      </c>
      <c r="G1813" s="23" t="s">
        <v>389</v>
      </c>
      <c r="H1813" s="23" t="s">
        <v>113</v>
      </c>
      <c r="I1813" s="13">
        <v>38000</v>
      </c>
      <c r="J1813" s="13">
        <v>38000</v>
      </c>
      <c r="K1813" s="13">
        <v>10000</v>
      </c>
      <c r="L1813" s="24">
        <v>12.24</v>
      </c>
      <c r="M1813" s="37">
        <f t="shared" si="170"/>
        <v>13</v>
      </c>
      <c r="N1813" s="24">
        <v>1.4930000000000001</v>
      </c>
      <c r="O1813" s="13">
        <v>3</v>
      </c>
      <c r="P1813" s="36">
        <f t="shared" si="171"/>
        <v>1.11975</v>
      </c>
      <c r="Q1813" s="38">
        <f t="shared" si="172"/>
        <v>4.2</v>
      </c>
      <c r="R1813" s="37">
        <f t="shared" si="173"/>
        <v>4.2</v>
      </c>
      <c r="S1813" s="39">
        <f>IF(AND(I1813=38000,R1813&lt;=4.5,M1813&gt;8),'[1]Pricing Schedule'!$F$8+('[1]Pricing Schedule'!$F$9*M1813),
IF(AND(I1813=38000,R1813&lt;=4.5,M1813&lt;=8),'[1]Pricing Schedule'!$F$34+('[1]Pricing Schedule'!$F$36*M1813),
IF(AND(I1813=38000,R1813&gt;4.5,R1813&lt;=9,M1813&gt;8),'[1]Pricing Schedule'!$F$17+('[1]Pricing Schedule'!$F$18*M1813),
IF(AND(I1813=38000,R1813&gt;4.5,R1813&lt;=9,M1813&lt;=8),'[1]Pricing Schedule'!$F$34+('[1]Pricing Schedule'!$F$36*M1813),
IF(AND(I1813=38000,R1813&gt;9,R1813&lt;=12.8,M1813&gt;8),'[1]Pricing Schedule'!$F$26+('[1]Pricing Schedule'!$F$27*M1813),
IF(AND(I1813=38000,R1813&gt;9,R1813&lt;=12.8,M1813&lt;=8),'[1]Pricing Schedule'!$F$34+('[1]Pricing Schedule'!$F$36*M1813),
IF(AND(I1813=38000,R1813&gt;12.8,R1813&lt;=22.8),'[1]Pricing Schedule'!$F$34+('[1]Pricing Schedule'!$F$36*M1813),
IF(AND(I1813=38000,R1813&gt;22.8,R1813&lt;=30.2),'[1]Pricing Schedule'!$F$43+('[1]Pricing Schedule'!$F$45*M1813),
IF(AND(I1813=38000,R1813&gt;30.2,R1813&lt;=45.9),'[1]Pricing Schedule'!$F$52+('[1]Pricing Schedule'!$F$54*M1813),
IF(AND(I1813=38000,R1813&gt;45.9,R1813&lt;=123.4),'[1]Pricing Schedule'!$F$96+('[1]Pricing Schedule'!$F$97*M1813),
IF(AND(I1813=38000,R1813&gt;123.4,R1813&lt;=168.2,M1813&lt;=10),'[1]Pricing Schedule'!$F$103+('[1]Pricing Schedule'!$F$105*M1813),
IF(AND(I1813=38000,R1813&gt;123.4,R1813&lt;=168.2,M1813&gt;10),'[1]Pricing Schedule'!$F$111+('[1]Pricing Schedule'!$F$113*M1813),
IF(AND(I1813=38000,R1813&gt;157.4,R1813&lt;=336.4,M1813&lt;=10),('[1]Pricing Schedule'!$F$103+('[1]Pricing Schedule'!$F$105*M1813))*2,
IF(AND(I1813=38000,R1813&gt;157.4,R1813&lt;=336.4,M1813&gt;10),('[1]Pricing Schedule'!$F$111+('[1]Pricing Schedule'!$F$113*M1813))*2,
IF(AND(I1813=38000,R1813&gt;314.8,R1813&lt;=504.6,M1813&lt;=10),('[1]Pricing Schedule'!$F$103+('[1]Pricing Schedule'!$F$105*M1813))*3,
IF(AND(I1813=38000,R1813&gt;314.8,R1813&lt;=504.6,M1813&gt;10),('[1]Pricing Schedule'!$F$111+('[1]Pricing Schedule'!$F$113*M1813))*3,
IF(AND(I1813=38000,R1813&gt;472.2,R1813&lt;=672.8,M1813&lt;=10),('[1]Pricing Schedule'!$F$103+('[1]Pricing Schedule'!$F$105*M1813))*4,
IF(AND(I1813=38000,R1813&gt;472.2,R1813&lt;=672.8,M1813&gt;10),('[1]Pricing Schedule'!$F$111+('[1]Pricing Schedule'!$F$113*M1813))*4,
IF(AND(I1813=110000,R1813&lt;=12.8,M1813&gt;2),'[1]Pricing Schedule'!$F$62+('[1]Pricing Schedule'!$F$63*M1813),
IF(AND(I1813=110000,R1813&lt;=12.8,M1813&lt;=2),'[1]Pricing Schedule'!$F$96+('[1]Pricing Schedule'!$F$97*M1813),
IF(AND(I1813=110000,R1813&gt;12.8,R1813&lt;=22.8,M1813&gt;3),'[1]Pricing Schedule'!$F$71+('[1]Pricing Schedule'!$F$72*M1813),
IF(AND(I1813=110000,R1813&gt;12.8,R1813&lt;=22.8,M1813&lt;=3),'[1]Pricing Schedule'!$F$96+('[1]Pricing Schedule'!$F$97*M1813),
IF(AND(I1813=110000,R1813&gt;22.8,R1813&lt;=30.2),'[1]Pricing Schedule'!$F$80+('[1]Pricing Schedule'!$F$81*M1813),
IF(AND(I1813=110000,R1813&gt;30.2,R1813&lt;=45.9),'[1]Pricing Schedule'!$F$89+('[1]Pricing Schedule'!$F$90*M1813),
IF(AND(I1813=110000,R1813&gt;45.9,R1813&lt;=123.4),'[1]Pricing Schedule'!$F$96+('[1]Pricing Schedule'!$F$97*M1813),
IF(AND(I1813=110000,R1813&gt;123.4,R1813&lt;=168.2,M1813&lt;=10),'[1]Pricing Schedule'!$F$103+('[1]Pricing Schedule'!$F$105*M1813),
IF(AND(I1813=110000,R1813&gt;123.4,R1813&lt;=168.2,M1813&gt;10),'[1]Pricing Schedule'!$F$111+('[1]Pricing Schedule'!$F$113*M1813),
IF(AND(I1813=110000,R1813&gt;168.2,R1813&lt;=336.4,M1813&lt;=10),('[1]Pricing Schedule'!$F$103+('[1]Pricing Schedule'!$F$105*M1813))*2,
IF(AND(I1813=110000,R1813&gt;168.2,R1813&lt;=336.4,M1813&gt;10),('[1]Pricing Schedule'!$F$111+('[1]Pricing Schedule'!$F$113*M1813))*2,
IF(AND(I1813=110000,R1813&gt;336.4,R1813&lt;=504.6,M1813&lt;=10),('[1]Pricing Schedule'!$F$103+('[1]Pricing Schedule'!$F$105*M1813))*3,
IF(AND(I1813=110000,R1813&gt;336.4,R1813&lt;=504.6,M1813&gt;10),('[1]Pricing Schedule'!$F$111+('[1]Pricing Schedule'!$F$113*M1813))*3,
IF(AND(I1813=110000,R1813&gt;504.6,R1813&lt;=672.8,M1813&lt;=10),('[1]Pricing Schedule'!$F$103+('[1]Pricing Schedule'!$F$105*M1813))*4,
IF(AND(I1813=110000,R1813&gt;504.6,R1813&lt;=672.8,M1813&gt;10),('[1]Pricing Schedule'!$F$111+('[1]Pricing Schedule'!$F$113*M1813))*4,
IF(AND(I1813=110000,R1813&gt;672.8,R1813&lt;=841,M1813&lt;=10),('[1]Pricing Schedule'!$F$103+('[1]Pricing Schedule'!$F$105*M1813))*5,
IF(AND(I1813=110000,R1813&gt;672.8,R1813&lt;=841,M1813&gt;10),('[1]Pricing Schedule'!$F$111+('[1]Pricing Schedule'!$F$113*M1813))*5,
IF(AND(I1813=110000,R1813&gt;672.8,R1813&lt;=841,M1813&lt;=10),('[1]Pricing Schedule'!$F$103+('[1]Pricing Schedule'!$F$105*M1813))*5,
IF(AND(I1813=110000,R1813&gt;672.8,R1813&lt;=841,M1813&gt;10),('[1]Pricing Schedule'!$F$111+('[1]Pricing Schedule'!$F$113*M1813))*5,
IF(AND(I1813=110000,R1813&gt;1345.6,R1813&lt;=1513.8,M1813&lt;=10),('[1]Pricing Schedule'!$F$103+('[1]Pricing Schedule'!$F$105*M1813))*9,
IF(AND(I1813=110000,R1813&gt;1345.6,R1813&lt;=1513.8,M1813&gt;10),('[1]Pricing Schedule'!$F$111+('[1]Pricing Schedule'!$F$113*M1813))*9,
9999999999)))))))))))))))))))))))))))))))))))))))</f>
        <v>1545240</v>
      </c>
      <c r="T1813" s="21">
        <f>IF(AND(I1813=38000,R1813&lt;=4.5,M1813&gt;8),'[1]Pricing Schedule'!$J$9,
IF(AND(I1813=38000,R1813&lt;=4.5,M1813&lt;=8),'[1]Pricing Schedule'!$J$36,
IF(AND(I1813=38000,R1813&gt;4.5,R1813&lt;=9,M1813&gt;8),'[1]Pricing Schedule'!$J$18,
IF(AND(I1813=38000,R1813&gt;4.5,R1813&lt;=9,M1813&lt;=8),'[1]Pricing Schedule'!$J$36,
IF(AND(I1813=38000,R1813&gt;9,R1813&lt;=12.8,M1813&gt;8),'[1]Pricing Schedule'!$J$27,
IF(AND(I1813=38000,R1813&gt;9,R1813&lt;=12.8,M1813&lt;=8),'[1]Pricing Schedule'!$J$36,
IF(AND(I1813=38000,R1813&gt;12.8,R1813&lt;=22.8),'[1]Pricing Schedule'!$J$36,
IF(AND(I1813=38000,R1813&gt;22.8,R1813&lt;=30.2),'[1]Pricing Schedule'!$J$45,
IF(AND(I1813=38000,R1813&gt;30.2,R1813&lt;=45.9),'[1]Pricing Schedule'!$J$54,
IF(AND(I1813=38000,R1813&gt;45.9,R1813&lt;=123.4),'[1]Pricing Schedule'!$J$97,
IF(AND(I1813=38000,R1813&gt;123.4,R1813&lt;=168.2,M1813&lt;=10),'[1]Pricing Schedule'!$J$105,
IF(AND(I1813=38000,R1813&gt;123.4,R1813&lt;=168.2,M1813&gt;10),'[1]Pricing Schedule'!$J$113,
IF(AND(I1813=38000,R1813&gt;168.2,R1813&lt;=336.4,M1813&lt;=10),('[1]Pricing Schedule'!$J$105),
IF(AND(I1813=38000,R1813&gt;168.2,R1813&lt;=336.4,M1813&gt;10),('[1]Pricing Schedule'!$J$113),
IF(AND(I1813=38000,R1813&gt;336.4,R1813&lt;=504.6,M1813&lt;=10),('[1]Pricing Schedule'!$J$105),
IF(AND(I1813=38000,R1813&gt;336.4,R1813&lt;=504.6,M1813&gt;10),('[1]Pricing Schedule'!$J$113),
IF(AND(I1813=38000,R1813&gt;504.6,R1813&lt;=672.8,M1813&lt;=10),('[1]Pricing Schedule'!$J$105),
IF(AND(I1813=38000,R1813&gt;504.6,R1813&lt;=672.8,M1813&gt;10),('[1]Pricing Schedule'!$J$113),
IF(AND(I1813=110000,R1813&lt;=12.8,M1813&gt;2),'[1]Pricing Schedule'!$J$63,
IF(AND(I1813=110000,R1813&lt;=12.8,M1813&lt;=2),'[1]Pricing Schedule'!$J$97,
IF(AND(I1813=110000,R1813&gt;12.8,R1813&lt;=22.8,M1813&gt;3),'[1]Pricing Schedule'!$J$72,
IF(AND(I1813=110000,R1813&gt;12.8,R1813&lt;=22.8,M1813&lt;=3),'[1]Pricing Schedule'!$J$97,
IF(AND(I1813=110000,R1813&gt;22.8,R1813&lt;=30.2),'[1]Pricing Schedule'!$J$81,
IF(AND(I1813=110000,R1813&gt;30.2,R1813&lt;=45.9),'[1]Pricing Schedule'!$J$90,
IF(AND(I1813=110000,R1813&gt;45.9,R1813&lt;=123.4),'[1]Pricing Schedule'!$J$97,
IF(AND(I1813=110000,R1813&gt;123.4,R1813&lt;=168.2,M1813&lt;=10),'[1]Pricing Schedule'!$J$105,
IF(AND(I1813=110000,R1813&gt;123.4,R1813&lt;=168.2,M1813&gt;10),'[1]Pricing Schedule'!$J$113,
IF(AND(I1813=110000,R1813&gt;168.2,R1813&lt;=336.2,M1813&lt;=10),('[1]Pricing Schedule'!$J$105),
IF(AND(I1813=110000,R1813&gt;168.2,R1813&lt;=336.2,M1813&gt;10),('[1]Pricing Schedule'!$J$113),
IF(AND(I1813=110000,R1813&gt;336.4,R1813&lt;=504.6,M1813&lt;=10),('[1]Pricing Schedule'!$J$105),
IF(AND(I1813=110000,R1813&gt;336.4,R1813&lt;=504.6,M1813&gt;10),('[1]Pricing Schedule'!$J$113),
IF(AND(I1813=110000,R1813&gt;504.6,R1813&lt;=672.8,M1813&lt;=10),('[1]Pricing Schedule'!$J$105),
IF(AND(I1813=110000,R1813&gt;504.6,R1813&lt;=672.8,M1813&gt;10),('[1]Pricing Schedule'!$J$113),
IF(AND(I1813=110000,R1813&gt;672.8,R1813&lt;=841,M1813&lt;=10),('[1]Pricing Schedule'!$J$105),
IF(AND(I1813=110000,R1813&gt;672.8,R1813&lt;=841,M1813&gt;10),('[1]Pricing Schedule'!$J$113),
IF(AND(I1813=110000,R1813&gt;1682,R1813&lt;=1850.2,M1813&lt;=10),('[1]Pricing Schedule'!$J$105),
IF(AND(I1813=110000,R1813&gt;1682,R1813&lt;=1850.2,M1813&gt;10),('[1]Pricing Schedule'!$J$113),
IF(AND(I1813=110000,R1813&gt;2018.4,R1813&lt;=2186.6,M1813&lt;=10),('[1]Pricing Schedule'!$J$105),
IF(AND(I1813=110000,R1813&gt;2018.4,R1813&lt;=2186.6,M1813&gt;10),('[1]Pricing Schedule'!$J$113),999999999)))))))))))))))))))))))))))))))))))))))</f>
        <v>1</v>
      </c>
      <c r="U1813" s="40">
        <f t="shared" si="174"/>
        <v>367914.28571428568</v>
      </c>
      <c r="V1813" s="41">
        <f t="shared" si="175"/>
        <v>2.7180243845616214</v>
      </c>
      <c r="Y1813" s="23">
        <v>151</v>
      </c>
      <c r="Z1813" s="23">
        <v>659</v>
      </c>
      <c r="AD1813" s="13"/>
      <c r="AE1813" s="13"/>
      <c r="AF1813" s="13"/>
      <c r="AR1813" s="35"/>
    </row>
    <row r="1814" spans="1:44">
      <c r="A1814" s="23">
        <v>1816</v>
      </c>
      <c r="B1814" s="23">
        <v>1816</v>
      </c>
      <c r="C1814" s="23" t="s">
        <v>2533</v>
      </c>
      <c r="D1814" s="23" t="s">
        <v>384</v>
      </c>
      <c r="E1814" s="23" t="s">
        <v>384</v>
      </c>
      <c r="F1814" s="23" t="s">
        <v>388</v>
      </c>
      <c r="G1814" s="23" t="s">
        <v>389</v>
      </c>
      <c r="H1814" s="23" t="s">
        <v>113</v>
      </c>
      <c r="I1814" s="13">
        <v>38000</v>
      </c>
      <c r="J1814" s="13">
        <v>38000</v>
      </c>
      <c r="K1814" s="13">
        <v>10000</v>
      </c>
      <c r="L1814" s="24">
        <v>12.173</v>
      </c>
      <c r="M1814" s="37">
        <f t="shared" si="170"/>
        <v>13</v>
      </c>
      <c r="N1814" s="24">
        <v>4.399</v>
      </c>
      <c r="O1814" s="13">
        <v>3</v>
      </c>
      <c r="P1814" s="36">
        <f t="shared" si="171"/>
        <v>3.2992499999999998</v>
      </c>
      <c r="Q1814" s="38">
        <f t="shared" si="172"/>
        <v>21</v>
      </c>
      <c r="R1814" s="37">
        <f t="shared" si="173"/>
        <v>21</v>
      </c>
      <c r="S1814" s="39">
        <f>IF(AND(I1814=38000,R1814&lt;=4.5,M1814&gt;8),'[1]Pricing Schedule'!$F$8+('[1]Pricing Schedule'!$F$9*M1814),
IF(AND(I1814=38000,R1814&lt;=4.5,M1814&lt;=8),'[1]Pricing Schedule'!$F$34+('[1]Pricing Schedule'!$F$36*M1814),
IF(AND(I1814=38000,R1814&gt;4.5,R1814&lt;=9,M1814&gt;8),'[1]Pricing Schedule'!$F$17+('[1]Pricing Schedule'!$F$18*M1814),
IF(AND(I1814=38000,R1814&gt;4.5,R1814&lt;=9,M1814&lt;=8),'[1]Pricing Schedule'!$F$34+('[1]Pricing Schedule'!$F$36*M1814),
IF(AND(I1814=38000,R1814&gt;9,R1814&lt;=12.8,M1814&gt;8),'[1]Pricing Schedule'!$F$26+('[1]Pricing Schedule'!$F$27*M1814),
IF(AND(I1814=38000,R1814&gt;9,R1814&lt;=12.8,M1814&lt;=8),'[1]Pricing Schedule'!$F$34+('[1]Pricing Schedule'!$F$36*M1814),
IF(AND(I1814=38000,R1814&gt;12.8,R1814&lt;=22.8),'[1]Pricing Schedule'!$F$34+('[1]Pricing Schedule'!$F$36*M1814),
IF(AND(I1814=38000,R1814&gt;22.8,R1814&lt;=30.2),'[1]Pricing Schedule'!$F$43+('[1]Pricing Schedule'!$F$45*M1814),
IF(AND(I1814=38000,R1814&gt;30.2,R1814&lt;=45.9),'[1]Pricing Schedule'!$F$52+('[1]Pricing Schedule'!$F$54*M1814),
IF(AND(I1814=38000,R1814&gt;45.9,R1814&lt;=123.4),'[1]Pricing Schedule'!$F$96+('[1]Pricing Schedule'!$F$97*M1814),
IF(AND(I1814=38000,R1814&gt;123.4,R1814&lt;=168.2,M1814&lt;=10),'[1]Pricing Schedule'!$F$103+('[1]Pricing Schedule'!$F$105*M1814),
IF(AND(I1814=38000,R1814&gt;123.4,R1814&lt;=168.2,M1814&gt;10),'[1]Pricing Schedule'!$F$111+('[1]Pricing Schedule'!$F$113*M1814),
IF(AND(I1814=38000,R1814&gt;157.4,R1814&lt;=336.4,M1814&lt;=10),('[1]Pricing Schedule'!$F$103+('[1]Pricing Schedule'!$F$105*M1814))*2,
IF(AND(I1814=38000,R1814&gt;157.4,R1814&lt;=336.4,M1814&gt;10),('[1]Pricing Schedule'!$F$111+('[1]Pricing Schedule'!$F$113*M1814))*2,
IF(AND(I1814=38000,R1814&gt;314.8,R1814&lt;=504.6,M1814&lt;=10),('[1]Pricing Schedule'!$F$103+('[1]Pricing Schedule'!$F$105*M1814))*3,
IF(AND(I1814=38000,R1814&gt;314.8,R1814&lt;=504.6,M1814&gt;10),('[1]Pricing Schedule'!$F$111+('[1]Pricing Schedule'!$F$113*M1814))*3,
IF(AND(I1814=38000,R1814&gt;472.2,R1814&lt;=672.8,M1814&lt;=10),('[1]Pricing Schedule'!$F$103+('[1]Pricing Schedule'!$F$105*M1814))*4,
IF(AND(I1814=38000,R1814&gt;472.2,R1814&lt;=672.8,M1814&gt;10),('[1]Pricing Schedule'!$F$111+('[1]Pricing Schedule'!$F$113*M1814))*4,
IF(AND(I1814=110000,R1814&lt;=12.8,M1814&gt;2),'[1]Pricing Schedule'!$F$62+('[1]Pricing Schedule'!$F$63*M1814),
IF(AND(I1814=110000,R1814&lt;=12.8,M1814&lt;=2),'[1]Pricing Schedule'!$F$96+('[1]Pricing Schedule'!$F$97*M1814),
IF(AND(I1814=110000,R1814&gt;12.8,R1814&lt;=22.8,M1814&gt;3),'[1]Pricing Schedule'!$F$71+('[1]Pricing Schedule'!$F$72*M1814),
IF(AND(I1814=110000,R1814&gt;12.8,R1814&lt;=22.8,M1814&lt;=3),'[1]Pricing Schedule'!$F$96+('[1]Pricing Schedule'!$F$97*M1814),
IF(AND(I1814=110000,R1814&gt;22.8,R1814&lt;=30.2),'[1]Pricing Schedule'!$F$80+('[1]Pricing Schedule'!$F$81*M1814),
IF(AND(I1814=110000,R1814&gt;30.2,R1814&lt;=45.9),'[1]Pricing Schedule'!$F$89+('[1]Pricing Schedule'!$F$90*M1814),
IF(AND(I1814=110000,R1814&gt;45.9,R1814&lt;=123.4),'[1]Pricing Schedule'!$F$96+('[1]Pricing Schedule'!$F$97*M1814),
IF(AND(I1814=110000,R1814&gt;123.4,R1814&lt;=168.2,M1814&lt;=10),'[1]Pricing Schedule'!$F$103+('[1]Pricing Schedule'!$F$105*M1814),
IF(AND(I1814=110000,R1814&gt;123.4,R1814&lt;=168.2,M1814&gt;10),'[1]Pricing Schedule'!$F$111+('[1]Pricing Schedule'!$F$113*M1814),
IF(AND(I1814=110000,R1814&gt;168.2,R1814&lt;=336.4,M1814&lt;=10),('[1]Pricing Schedule'!$F$103+('[1]Pricing Schedule'!$F$105*M1814))*2,
IF(AND(I1814=110000,R1814&gt;168.2,R1814&lt;=336.4,M1814&gt;10),('[1]Pricing Schedule'!$F$111+('[1]Pricing Schedule'!$F$113*M1814))*2,
IF(AND(I1814=110000,R1814&gt;336.4,R1814&lt;=504.6,M1814&lt;=10),('[1]Pricing Schedule'!$F$103+('[1]Pricing Schedule'!$F$105*M1814))*3,
IF(AND(I1814=110000,R1814&gt;336.4,R1814&lt;=504.6,M1814&gt;10),('[1]Pricing Schedule'!$F$111+('[1]Pricing Schedule'!$F$113*M1814))*3,
IF(AND(I1814=110000,R1814&gt;504.6,R1814&lt;=672.8,M1814&lt;=10),('[1]Pricing Schedule'!$F$103+('[1]Pricing Schedule'!$F$105*M1814))*4,
IF(AND(I1814=110000,R1814&gt;504.6,R1814&lt;=672.8,M1814&gt;10),('[1]Pricing Schedule'!$F$111+('[1]Pricing Schedule'!$F$113*M1814))*4,
IF(AND(I1814=110000,R1814&gt;672.8,R1814&lt;=841,M1814&lt;=10),('[1]Pricing Schedule'!$F$103+('[1]Pricing Schedule'!$F$105*M1814))*5,
IF(AND(I1814=110000,R1814&gt;672.8,R1814&lt;=841,M1814&gt;10),('[1]Pricing Schedule'!$F$111+('[1]Pricing Schedule'!$F$113*M1814))*5,
IF(AND(I1814=110000,R1814&gt;672.8,R1814&lt;=841,M1814&lt;=10),('[1]Pricing Schedule'!$F$103+('[1]Pricing Schedule'!$F$105*M1814))*5,
IF(AND(I1814=110000,R1814&gt;672.8,R1814&lt;=841,M1814&gt;10),('[1]Pricing Schedule'!$F$111+('[1]Pricing Schedule'!$F$113*M1814))*5,
IF(AND(I1814=110000,R1814&gt;1345.6,R1814&lt;=1513.8,M1814&lt;=10),('[1]Pricing Schedule'!$F$103+('[1]Pricing Schedule'!$F$105*M1814))*9,
IF(AND(I1814=110000,R1814&gt;1345.6,R1814&lt;=1513.8,M1814&gt;10),('[1]Pricing Schedule'!$F$111+('[1]Pricing Schedule'!$F$113*M1814))*9,
9999999999)))))))))))))))))))))))))))))))))))))))</f>
        <v>1261300</v>
      </c>
      <c r="T1814" s="21">
        <f>IF(AND(I1814=38000,R1814&lt;=4.5,M1814&gt;8),'[1]Pricing Schedule'!$J$9,
IF(AND(I1814=38000,R1814&lt;=4.5,M1814&lt;=8),'[1]Pricing Schedule'!$J$36,
IF(AND(I1814=38000,R1814&gt;4.5,R1814&lt;=9,M1814&gt;8),'[1]Pricing Schedule'!$J$18,
IF(AND(I1814=38000,R1814&gt;4.5,R1814&lt;=9,M1814&lt;=8),'[1]Pricing Schedule'!$J$36,
IF(AND(I1814=38000,R1814&gt;9,R1814&lt;=12.8,M1814&gt;8),'[1]Pricing Schedule'!$J$27,
IF(AND(I1814=38000,R1814&gt;9,R1814&lt;=12.8,M1814&lt;=8),'[1]Pricing Schedule'!$J$36,
IF(AND(I1814=38000,R1814&gt;12.8,R1814&lt;=22.8),'[1]Pricing Schedule'!$J$36,
IF(AND(I1814=38000,R1814&gt;22.8,R1814&lt;=30.2),'[1]Pricing Schedule'!$J$45,
IF(AND(I1814=38000,R1814&gt;30.2,R1814&lt;=45.9),'[1]Pricing Schedule'!$J$54,
IF(AND(I1814=38000,R1814&gt;45.9,R1814&lt;=123.4),'[1]Pricing Schedule'!$J$97,
IF(AND(I1814=38000,R1814&gt;123.4,R1814&lt;=168.2,M1814&lt;=10),'[1]Pricing Schedule'!$J$105,
IF(AND(I1814=38000,R1814&gt;123.4,R1814&lt;=168.2,M1814&gt;10),'[1]Pricing Schedule'!$J$113,
IF(AND(I1814=38000,R1814&gt;168.2,R1814&lt;=336.4,M1814&lt;=10),('[1]Pricing Schedule'!$J$105),
IF(AND(I1814=38000,R1814&gt;168.2,R1814&lt;=336.4,M1814&gt;10),('[1]Pricing Schedule'!$J$113),
IF(AND(I1814=38000,R1814&gt;336.4,R1814&lt;=504.6,M1814&lt;=10),('[1]Pricing Schedule'!$J$105),
IF(AND(I1814=38000,R1814&gt;336.4,R1814&lt;=504.6,M1814&gt;10),('[1]Pricing Schedule'!$J$113),
IF(AND(I1814=38000,R1814&gt;504.6,R1814&lt;=672.8,M1814&lt;=10),('[1]Pricing Schedule'!$J$105),
IF(AND(I1814=38000,R1814&gt;504.6,R1814&lt;=672.8,M1814&gt;10),('[1]Pricing Schedule'!$J$113),
IF(AND(I1814=110000,R1814&lt;=12.8,M1814&gt;2),'[1]Pricing Schedule'!$J$63,
IF(AND(I1814=110000,R1814&lt;=12.8,M1814&lt;=2),'[1]Pricing Schedule'!$J$97,
IF(AND(I1814=110000,R1814&gt;12.8,R1814&lt;=22.8,M1814&gt;3),'[1]Pricing Schedule'!$J$72,
IF(AND(I1814=110000,R1814&gt;12.8,R1814&lt;=22.8,M1814&lt;=3),'[1]Pricing Schedule'!$J$97,
IF(AND(I1814=110000,R1814&gt;22.8,R1814&lt;=30.2),'[1]Pricing Schedule'!$J$81,
IF(AND(I1814=110000,R1814&gt;30.2,R1814&lt;=45.9),'[1]Pricing Schedule'!$J$90,
IF(AND(I1814=110000,R1814&gt;45.9,R1814&lt;=123.4),'[1]Pricing Schedule'!$J$97,
IF(AND(I1814=110000,R1814&gt;123.4,R1814&lt;=168.2,M1814&lt;=10),'[1]Pricing Schedule'!$J$105,
IF(AND(I1814=110000,R1814&gt;123.4,R1814&lt;=168.2,M1814&gt;10),'[1]Pricing Schedule'!$J$113,
IF(AND(I1814=110000,R1814&gt;168.2,R1814&lt;=336.2,M1814&lt;=10),('[1]Pricing Schedule'!$J$105),
IF(AND(I1814=110000,R1814&gt;168.2,R1814&lt;=336.2,M1814&gt;10),('[1]Pricing Schedule'!$J$113),
IF(AND(I1814=110000,R1814&gt;336.4,R1814&lt;=504.6,M1814&lt;=10),('[1]Pricing Schedule'!$J$105),
IF(AND(I1814=110000,R1814&gt;336.4,R1814&lt;=504.6,M1814&gt;10),('[1]Pricing Schedule'!$J$113),
IF(AND(I1814=110000,R1814&gt;504.6,R1814&lt;=672.8,M1814&lt;=10),('[1]Pricing Schedule'!$J$105),
IF(AND(I1814=110000,R1814&gt;504.6,R1814&lt;=672.8,M1814&gt;10),('[1]Pricing Schedule'!$J$113),
IF(AND(I1814=110000,R1814&gt;672.8,R1814&lt;=841,M1814&lt;=10),('[1]Pricing Schedule'!$J$105),
IF(AND(I1814=110000,R1814&gt;672.8,R1814&lt;=841,M1814&gt;10),('[1]Pricing Schedule'!$J$113),
IF(AND(I1814=110000,R1814&gt;1682,R1814&lt;=1850.2,M1814&lt;=10),('[1]Pricing Schedule'!$J$105),
IF(AND(I1814=110000,R1814&gt;1682,R1814&lt;=1850.2,M1814&gt;10),('[1]Pricing Schedule'!$J$113),
IF(AND(I1814=110000,R1814&gt;2018.4,R1814&lt;=2186.6,M1814&lt;=10),('[1]Pricing Schedule'!$J$105),
IF(AND(I1814=110000,R1814&gt;2018.4,R1814&lt;=2186.6,M1814&gt;10),('[1]Pricing Schedule'!$J$113),999999999)))))))))))))))))))))))))))))))))))))))</f>
        <v>4</v>
      </c>
      <c r="U1814" s="40">
        <f t="shared" si="174"/>
        <v>60061.904761904763</v>
      </c>
      <c r="V1814" s="41">
        <f t="shared" si="175"/>
        <v>16.649488622849439</v>
      </c>
      <c r="Y1814" s="23">
        <v>151</v>
      </c>
      <c r="Z1814" s="23">
        <v>659</v>
      </c>
      <c r="AD1814" s="13"/>
      <c r="AE1814" s="13"/>
      <c r="AF1814" s="13"/>
      <c r="AR1814" s="35"/>
    </row>
    <row r="1815" spans="1:44">
      <c r="A1815" s="23">
        <v>1817</v>
      </c>
      <c r="B1815" s="23">
        <v>1817</v>
      </c>
      <c r="C1815" s="23" t="s">
        <v>2534</v>
      </c>
      <c r="D1815" s="23" t="s">
        <v>384</v>
      </c>
      <c r="E1815" s="23" t="s">
        <v>384</v>
      </c>
      <c r="F1815" s="23" t="s">
        <v>388</v>
      </c>
      <c r="G1815" s="23" t="s">
        <v>389</v>
      </c>
      <c r="H1815" s="23" t="s">
        <v>113</v>
      </c>
      <c r="I1815" s="13">
        <v>38000</v>
      </c>
      <c r="J1815" s="13">
        <v>38000</v>
      </c>
      <c r="K1815" s="13">
        <v>10000</v>
      </c>
      <c r="L1815" s="24">
        <v>7.9649999999999999</v>
      </c>
      <c r="M1815" s="37">
        <f t="shared" si="170"/>
        <v>8</v>
      </c>
      <c r="N1815" s="24">
        <v>0.92700000000000005</v>
      </c>
      <c r="O1815" s="13">
        <v>3</v>
      </c>
      <c r="P1815" s="36">
        <f t="shared" si="171"/>
        <v>0.92700000000000005</v>
      </c>
      <c r="Q1815" s="38">
        <f t="shared" si="172"/>
        <v>4.2</v>
      </c>
      <c r="R1815" s="37">
        <f t="shared" si="173"/>
        <v>4.2</v>
      </c>
      <c r="S1815" s="39">
        <f>IF(AND(I1815=38000,R1815&lt;=4.5,M1815&gt;8),'[1]Pricing Schedule'!$F$8+('[1]Pricing Schedule'!$F$9*M1815),
IF(AND(I1815=38000,R1815&lt;=4.5,M1815&lt;=8),'[1]Pricing Schedule'!$F$34+('[1]Pricing Schedule'!$F$36*M1815),
IF(AND(I1815=38000,R1815&gt;4.5,R1815&lt;=9,M1815&gt;8),'[1]Pricing Schedule'!$F$17+('[1]Pricing Schedule'!$F$18*M1815),
IF(AND(I1815=38000,R1815&gt;4.5,R1815&lt;=9,M1815&lt;=8),'[1]Pricing Schedule'!$F$34+('[1]Pricing Schedule'!$F$36*M1815),
IF(AND(I1815=38000,R1815&gt;9,R1815&lt;=12.8,M1815&gt;8),'[1]Pricing Schedule'!$F$26+('[1]Pricing Schedule'!$F$27*M1815),
IF(AND(I1815=38000,R1815&gt;9,R1815&lt;=12.8,M1815&lt;=8),'[1]Pricing Schedule'!$F$34+('[1]Pricing Schedule'!$F$36*M1815),
IF(AND(I1815=38000,R1815&gt;12.8,R1815&lt;=22.8),'[1]Pricing Schedule'!$F$34+('[1]Pricing Schedule'!$F$36*M1815),
IF(AND(I1815=38000,R1815&gt;22.8,R1815&lt;=30.2),'[1]Pricing Schedule'!$F$43+('[1]Pricing Schedule'!$F$45*M1815),
IF(AND(I1815=38000,R1815&gt;30.2,R1815&lt;=45.9),'[1]Pricing Schedule'!$F$52+('[1]Pricing Schedule'!$F$54*M1815),
IF(AND(I1815=38000,R1815&gt;45.9,R1815&lt;=123.4),'[1]Pricing Schedule'!$F$96+('[1]Pricing Schedule'!$F$97*M1815),
IF(AND(I1815=38000,R1815&gt;123.4,R1815&lt;=168.2,M1815&lt;=10),'[1]Pricing Schedule'!$F$103+('[1]Pricing Schedule'!$F$105*M1815),
IF(AND(I1815=38000,R1815&gt;123.4,R1815&lt;=168.2,M1815&gt;10),'[1]Pricing Schedule'!$F$111+('[1]Pricing Schedule'!$F$113*M1815),
IF(AND(I1815=38000,R1815&gt;157.4,R1815&lt;=336.4,M1815&lt;=10),('[1]Pricing Schedule'!$F$103+('[1]Pricing Schedule'!$F$105*M1815))*2,
IF(AND(I1815=38000,R1815&gt;157.4,R1815&lt;=336.4,M1815&gt;10),('[1]Pricing Schedule'!$F$111+('[1]Pricing Schedule'!$F$113*M1815))*2,
IF(AND(I1815=38000,R1815&gt;314.8,R1815&lt;=504.6,M1815&lt;=10),('[1]Pricing Schedule'!$F$103+('[1]Pricing Schedule'!$F$105*M1815))*3,
IF(AND(I1815=38000,R1815&gt;314.8,R1815&lt;=504.6,M1815&gt;10),('[1]Pricing Schedule'!$F$111+('[1]Pricing Schedule'!$F$113*M1815))*3,
IF(AND(I1815=38000,R1815&gt;472.2,R1815&lt;=672.8,M1815&lt;=10),('[1]Pricing Schedule'!$F$103+('[1]Pricing Schedule'!$F$105*M1815))*4,
IF(AND(I1815=38000,R1815&gt;472.2,R1815&lt;=672.8,M1815&gt;10),('[1]Pricing Schedule'!$F$111+('[1]Pricing Schedule'!$F$113*M1815))*4,
IF(AND(I1815=110000,R1815&lt;=12.8,M1815&gt;2),'[1]Pricing Schedule'!$F$62+('[1]Pricing Schedule'!$F$63*M1815),
IF(AND(I1815=110000,R1815&lt;=12.8,M1815&lt;=2),'[1]Pricing Schedule'!$F$96+('[1]Pricing Schedule'!$F$97*M1815),
IF(AND(I1815=110000,R1815&gt;12.8,R1815&lt;=22.8,M1815&gt;3),'[1]Pricing Schedule'!$F$71+('[1]Pricing Schedule'!$F$72*M1815),
IF(AND(I1815=110000,R1815&gt;12.8,R1815&lt;=22.8,M1815&lt;=3),'[1]Pricing Schedule'!$F$96+('[1]Pricing Schedule'!$F$97*M1815),
IF(AND(I1815=110000,R1815&gt;22.8,R1815&lt;=30.2),'[1]Pricing Schedule'!$F$80+('[1]Pricing Schedule'!$F$81*M1815),
IF(AND(I1815=110000,R1815&gt;30.2,R1815&lt;=45.9),'[1]Pricing Schedule'!$F$89+('[1]Pricing Schedule'!$F$90*M1815),
IF(AND(I1815=110000,R1815&gt;45.9,R1815&lt;=123.4),'[1]Pricing Schedule'!$F$96+('[1]Pricing Schedule'!$F$97*M1815),
IF(AND(I1815=110000,R1815&gt;123.4,R1815&lt;=168.2,M1815&lt;=10),'[1]Pricing Schedule'!$F$103+('[1]Pricing Schedule'!$F$105*M1815),
IF(AND(I1815=110000,R1815&gt;123.4,R1815&lt;=168.2,M1815&gt;10),'[1]Pricing Schedule'!$F$111+('[1]Pricing Schedule'!$F$113*M1815),
IF(AND(I1815=110000,R1815&gt;168.2,R1815&lt;=336.4,M1815&lt;=10),('[1]Pricing Schedule'!$F$103+('[1]Pricing Schedule'!$F$105*M1815))*2,
IF(AND(I1815=110000,R1815&gt;168.2,R1815&lt;=336.4,M1815&gt;10),('[1]Pricing Schedule'!$F$111+('[1]Pricing Schedule'!$F$113*M1815))*2,
IF(AND(I1815=110000,R1815&gt;336.4,R1815&lt;=504.6,M1815&lt;=10),('[1]Pricing Schedule'!$F$103+('[1]Pricing Schedule'!$F$105*M1815))*3,
IF(AND(I1815=110000,R1815&gt;336.4,R1815&lt;=504.6,M1815&gt;10),('[1]Pricing Schedule'!$F$111+('[1]Pricing Schedule'!$F$113*M1815))*3,
IF(AND(I1815=110000,R1815&gt;504.6,R1815&lt;=672.8,M1815&lt;=10),('[1]Pricing Schedule'!$F$103+('[1]Pricing Schedule'!$F$105*M1815))*4,
IF(AND(I1815=110000,R1815&gt;504.6,R1815&lt;=672.8,M1815&gt;10),('[1]Pricing Schedule'!$F$111+('[1]Pricing Schedule'!$F$113*M1815))*4,
IF(AND(I1815=110000,R1815&gt;672.8,R1815&lt;=841,M1815&lt;=10),('[1]Pricing Schedule'!$F$103+('[1]Pricing Schedule'!$F$105*M1815))*5,
IF(AND(I1815=110000,R1815&gt;672.8,R1815&lt;=841,M1815&gt;10),('[1]Pricing Schedule'!$F$111+('[1]Pricing Schedule'!$F$113*M1815))*5,
IF(AND(I1815=110000,R1815&gt;672.8,R1815&lt;=841,M1815&lt;=10),('[1]Pricing Schedule'!$F$103+('[1]Pricing Schedule'!$F$105*M1815))*5,
IF(AND(I1815=110000,R1815&gt;672.8,R1815&lt;=841,M1815&gt;10),('[1]Pricing Schedule'!$F$111+('[1]Pricing Schedule'!$F$113*M1815))*5,
IF(AND(I1815=110000,R1815&gt;1345.6,R1815&lt;=1513.8,M1815&lt;=10),('[1]Pricing Schedule'!$F$103+('[1]Pricing Schedule'!$F$105*M1815))*9,
IF(AND(I1815=110000,R1815&gt;1345.6,R1815&lt;=1513.8,M1815&gt;10),('[1]Pricing Schedule'!$F$111+('[1]Pricing Schedule'!$F$113*M1815))*9,
9999999999)))))))))))))))))))))))))))))))))))))))</f>
        <v>909950</v>
      </c>
      <c r="T1815" s="21">
        <f>IF(AND(I1815=38000,R1815&lt;=4.5,M1815&gt;8),'[1]Pricing Schedule'!$J$9,
IF(AND(I1815=38000,R1815&lt;=4.5,M1815&lt;=8),'[1]Pricing Schedule'!$J$36,
IF(AND(I1815=38000,R1815&gt;4.5,R1815&lt;=9,M1815&gt;8),'[1]Pricing Schedule'!$J$18,
IF(AND(I1815=38000,R1815&gt;4.5,R1815&lt;=9,M1815&lt;=8),'[1]Pricing Schedule'!$J$36,
IF(AND(I1815=38000,R1815&gt;9,R1815&lt;=12.8,M1815&gt;8),'[1]Pricing Schedule'!$J$27,
IF(AND(I1815=38000,R1815&gt;9,R1815&lt;=12.8,M1815&lt;=8),'[1]Pricing Schedule'!$J$36,
IF(AND(I1815=38000,R1815&gt;12.8,R1815&lt;=22.8),'[1]Pricing Schedule'!$J$36,
IF(AND(I1815=38000,R1815&gt;22.8,R1815&lt;=30.2),'[1]Pricing Schedule'!$J$45,
IF(AND(I1815=38000,R1815&gt;30.2,R1815&lt;=45.9),'[1]Pricing Schedule'!$J$54,
IF(AND(I1815=38000,R1815&gt;45.9,R1815&lt;=123.4),'[1]Pricing Schedule'!$J$97,
IF(AND(I1815=38000,R1815&gt;123.4,R1815&lt;=168.2,M1815&lt;=10),'[1]Pricing Schedule'!$J$105,
IF(AND(I1815=38000,R1815&gt;123.4,R1815&lt;=168.2,M1815&gt;10),'[1]Pricing Schedule'!$J$113,
IF(AND(I1815=38000,R1815&gt;168.2,R1815&lt;=336.4,M1815&lt;=10),('[1]Pricing Schedule'!$J$105),
IF(AND(I1815=38000,R1815&gt;168.2,R1815&lt;=336.4,M1815&gt;10),('[1]Pricing Schedule'!$J$113),
IF(AND(I1815=38000,R1815&gt;336.4,R1815&lt;=504.6,M1815&lt;=10),('[1]Pricing Schedule'!$J$105),
IF(AND(I1815=38000,R1815&gt;336.4,R1815&lt;=504.6,M1815&gt;10),('[1]Pricing Schedule'!$J$113),
IF(AND(I1815=38000,R1815&gt;504.6,R1815&lt;=672.8,M1815&lt;=10),('[1]Pricing Schedule'!$J$105),
IF(AND(I1815=38000,R1815&gt;504.6,R1815&lt;=672.8,M1815&gt;10),('[1]Pricing Schedule'!$J$113),
IF(AND(I1815=110000,R1815&lt;=12.8,M1815&gt;2),'[1]Pricing Schedule'!$J$63,
IF(AND(I1815=110000,R1815&lt;=12.8,M1815&lt;=2),'[1]Pricing Schedule'!$J$97,
IF(AND(I1815=110000,R1815&gt;12.8,R1815&lt;=22.8,M1815&gt;3),'[1]Pricing Schedule'!$J$72,
IF(AND(I1815=110000,R1815&gt;12.8,R1815&lt;=22.8,M1815&lt;=3),'[1]Pricing Schedule'!$J$97,
IF(AND(I1815=110000,R1815&gt;22.8,R1815&lt;=30.2),'[1]Pricing Schedule'!$J$81,
IF(AND(I1815=110000,R1815&gt;30.2,R1815&lt;=45.9),'[1]Pricing Schedule'!$J$90,
IF(AND(I1815=110000,R1815&gt;45.9,R1815&lt;=123.4),'[1]Pricing Schedule'!$J$97,
IF(AND(I1815=110000,R1815&gt;123.4,R1815&lt;=168.2,M1815&lt;=10),'[1]Pricing Schedule'!$J$105,
IF(AND(I1815=110000,R1815&gt;123.4,R1815&lt;=168.2,M1815&gt;10),'[1]Pricing Schedule'!$J$113,
IF(AND(I1815=110000,R1815&gt;168.2,R1815&lt;=336.2,M1815&lt;=10),('[1]Pricing Schedule'!$J$105),
IF(AND(I1815=110000,R1815&gt;168.2,R1815&lt;=336.2,M1815&gt;10),('[1]Pricing Schedule'!$J$113),
IF(AND(I1815=110000,R1815&gt;336.4,R1815&lt;=504.6,M1815&lt;=10),('[1]Pricing Schedule'!$J$105),
IF(AND(I1815=110000,R1815&gt;336.4,R1815&lt;=504.6,M1815&gt;10),('[1]Pricing Schedule'!$J$113),
IF(AND(I1815=110000,R1815&gt;504.6,R1815&lt;=672.8,M1815&lt;=10),('[1]Pricing Schedule'!$J$105),
IF(AND(I1815=110000,R1815&gt;504.6,R1815&lt;=672.8,M1815&gt;10),('[1]Pricing Schedule'!$J$113),
IF(AND(I1815=110000,R1815&gt;672.8,R1815&lt;=841,M1815&lt;=10),('[1]Pricing Schedule'!$J$105),
IF(AND(I1815=110000,R1815&gt;672.8,R1815&lt;=841,M1815&gt;10),('[1]Pricing Schedule'!$J$113),
IF(AND(I1815=110000,R1815&gt;1682,R1815&lt;=1850.2,M1815&lt;=10),('[1]Pricing Schedule'!$J$105),
IF(AND(I1815=110000,R1815&gt;1682,R1815&lt;=1850.2,M1815&gt;10),('[1]Pricing Schedule'!$J$113),
IF(AND(I1815=110000,R1815&gt;2018.4,R1815&lt;=2186.6,M1815&lt;=10),('[1]Pricing Schedule'!$J$105),
IF(AND(I1815=110000,R1815&gt;2018.4,R1815&lt;=2186.6,M1815&gt;10),('[1]Pricing Schedule'!$J$113),999999999)))))))))))))))))))))))))))))))))))))))</f>
        <v>4</v>
      </c>
      <c r="U1815" s="40">
        <f t="shared" si="174"/>
        <v>216654.76190476189</v>
      </c>
      <c r="V1815" s="41">
        <f t="shared" si="175"/>
        <v>4.6156382218803227</v>
      </c>
      <c r="Y1815" s="23">
        <v>495</v>
      </c>
      <c r="Z1815" s="23">
        <v>659</v>
      </c>
      <c r="AD1815" s="13"/>
      <c r="AE1815" s="13"/>
      <c r="AF1815" s="13"/>
      <c r="AR1815" s="35"/>
    </row>
    <row r="1816" spans="1:44">
      <c r="A1816" s="23">
        <v>1818</v>
      </c>
      <c r="B1816" s="23">
        <v>1818</v>
      </c>
      <c r="C1816" s="23" t="s">
        <v>2535</v>
      </c>
      <c r="D1816" s="23" t="s">
        <v>384</v>
      </c>
      <c r="E1816" s="23" t="s">
        <v>384</v>
      </c>
      <c r="F1816" s="23" t="s">
        <v>388</v>
      </c>
      <c r="G1816" s="23" t="s">
        <v>389</v>
      </c>
      <c r="H1816" s="23" t="s">
        <v>113</v>
      </c>
      <c r="I1816" s="13">
        <v>38000</v>
      </c>
      <c r="J1816" s="13">
        <v>38000</v>
      </c>
      <c r="K1816" s="13">
        <v>10000</v>
      </c>
      <c r="L1816" s="24">
        <v>6.3940000000000001</v>
      </c>
      <c r="M1816" s="37">
        <f t="shared" si="170"/>
        <v>7</v>
      </c>
      <c r="N1816" s="24">
        <v>1.91</v>
      </c>
      <c r="O1816" s="13">
        <v>3</v>
      </c>
      <c r="P1816" s="36">
        <f t="shared" si="171"/>
        <v>1.4324999999999999</v>
      </c>
      <c r="Q1816" s="38">
        <f t="shared" si="172"/>
        <v>8.4</v>
      </c>
      <c r="R1816" s="37">
        <f t="shared" si="173"/>
        <v>8.4</v>
      </c>
      <c r="S1816" s="39">
        <f>IF(AND(I1816=38000,R1816&lt;=4.5,M1816&gt;8),'[1]Pricing Schedule'!$F$8+('[1]Pricing Schedule'!$F$9*M1816),
IF(AND(I1816=38000,R1816&lt;=4.5,M1816&lt;=8),'[1]Pricing Schedule'!$F$34+('[1]Pricing Schedule'!$F$36*M1816),
IF(AND(I1816=38000,R1816&gt;4.5,R1816&lt;=9,M1816&gt;8),'[1]Pricing Schedule'!$F$17+('[1]Pricing Schedule'!$F$18*M1816),
IF(AND(I1816=38000,R1816&gt;4.5,R1816&lt;=9,M1816&lt;=8),'[1]Pricing Schedule'!$F$34+('[1]Pricing Schedule'!$F$36*M1816),
IF(AND(I1816=38000,R1816&gt;9,R1816&lt;=12.8,M1816&gt;8),'[1]Pricing Schedule'!$F$26+('[1]Pricing Schedule'!$F$27*M1816),
IF(AND(I1816=38000,R1816&gt;9,R1816&lt;=12.8,M1816&lt;=8),'[1]Pricing Schedule'!$F$34+('[1]Pricing Schedule'!$F$36*M1816),
IF(AND(I1816=38000,R1816&gt;12.8,R1816&lt;=22.8),'[1]Pricing Schedule'!$F$34+('[1]Pricing Schedule'!$F$36*M1816),
IF(AND(I1816=38000,R1816&gt;22.8,R1816&lt;=30.2),'[1]Pricing Schedule'!$F$43+('[1]Pricing Schedule'!$F$45*M1816),
IF(AND(I1816=38000,R1816&gt;30.2,R1816&lt;=45.9),'[1]Pricing Schedule'!$F$52+('[1]Pricing Schedule'!$F$54*M1816),
IF(AND(I1816=38000,R1816&gt;45.9,R1816&lt;=123.4),'[1]Pricing Schedule'!$F$96+('[1]Pricing Schedule'!$F$97*M1816),
IF(AND(I1816=38000,R1816&gt;123.4,R1816&lt;=168.2,M1816&lt;=10),'[1]Pricing Schedule'!$F$103+('[1]Pricing Schedule'!$F$105*M1816),
IF(AND(I1816=38000,R1816&gt;123.4,R1816&lt;=168.2,M1816&gt;10),'[1]Pricing Schedule'!$F$111+('[1]Pricing Schedule'!$F$113*M1816),
IF(AND(I1816=38000,R1816&gt;157.4,R1816&lt;=336.4,M1816&lt;=10),('[1]Pricing Schedule'!$F$103+('[1]Pricing Schedule'!$F$105*M1816))*2,
IF(AND(I1816=38000,R1816&gt;157.4,R1816&lt;=336.4,M1816&gt;10),('[1]Pricing Schedule'!$F$111+('[1]Pricing Schedule'!$F$113*M1816))*2,
IF(AND(I1816=38000,R1816&gt;314.8,R1816&lt;=504.6,M1816&lt;=10),('[1]Pricing Schedule'!$F$103+('[1]Pricing Schedule'!$F$105*M1816))*3,
IF(AND(I1816=38000,R1816&gt;314.8,R1816&lt;=504.6,M1816&gt;10),('[1]Pricing Schedule'!$F$111+('[1]Pricing Schedule'!$F$113*M1816))*3,
IF(AND(I1816=38000,R1816&gt;472.2,R1816&lt;=672.8,M1816&lt;=10),('[1]Pricing Schedule'!$F$103+('[1]Pricing Schedule'!$F$105*M1816))*4,
IF(AND(I1816=38000,R1816&gt;472.2,R1816&lt;=672.8,M1816&gt;10),('[1]Pricing Schedule'!$F$111+('[1]Pricing Schedule'!$F$113*M1816))*4,
IF(AND(I1816=110000,R1816&lt;=12.8,M1816&gt;2),'[1]Pricing Schedule'!$F$62+('[1]Pricing Schedule'!$F$63*M1816),
IF(AND(I1816=110000,R1816&lt;=12.8,M1816&lt;=2),'[1]Pricing Schedule'!$F$96+('[1]Pricing Schedule'!$F$97*M1816),
IF(AND(I1816=110000,R1816&gt;12.8,R1816&lt;=22.8,M1816&gt;3),'[1]Pricing Schedule'!$F$71+('[1]Pricing Schedule'!$F$72*M1816),
IF(AND(I1816=110000,R1816&gt;12.8,R1816&lt;=22.8,M1816&lt;=3),'[1]Pricing Schedule'!$F$96+('[1]Pricing Schedule'!$F$97*M1816),
IF(AND(I1816=110000,R1816&gt;22.8,R1816&lt;=30.2),'[1]Pricing Schedule'!$F$80+('[1]Pricing Schedule'!$F$81*M1816),
IF(AND(I1816=110000,R1816&gt;30.2,R1816&lt;=45.9),'[1]Pricing Schedule'!$F$89+('[1]Pricing Schedule'!$F$90*M1816),
IF(AND(I1816=110000,R1816&gt;45.9,R1816&lt;=123.4),'[1]Pricing Schedule'!$F$96+('[1]Pricing Schedule'!$F$97*M1816),
IF(AND(I1816=110000,R1816&gt;123.4,R1816&lt;=168.2,M1816&lt;=10),'[1]Pricing Schedule'!$F$103+('[1]Pricing Schedule'!$F$105*M1816),
IF(AND(I1816=110000,R1816&gt;123.4,R1816&lt;=168.2,M1816&gt;10),'[1]Pricing Schedule'!$F$111+('[1]Pricing Schedule'!$F$113*M1816),
IF(AND(I1816=110000,R1816&gt;168.2,R1816&lt;=336.4,M1816&lt;=10),('[1]Pricing Schedule'!$F$103+('[1]Pricing Schedule'!$F$105*M1816))*2,
IF(AND(I1816=110000,R1816&gt;168.2,R1816&lt;=336.4,M1816&gt;10),('[1]Pricing Schedule'!$F$111+('[1]Pricing Schedule'!$F$113*M1816))*2,
IF(AND(I1816=110000,R1816&gt;336.4,R1816&lt;=504.6,M1816&lt;=10),('[1]Pricing Schedule'!$F$103+('[1]Pricing Schedule'!$F$105*M1816))*3,
IF(AND(I1816=110000,R1816&gt;336.4,R1816&lt;=504.6,M1816&gt;10),('[1]Pricing Schedule'!$F$111+('[1]Pricing Schedule'!$F$113*M1816))*3,
IF(AND(I1816=110000,R1816&gt;504.6,R1816&lt;=672.8,M1816&lt;=10),('[1]Pricing Schedule'!$F$103+('[1]Pricing Schedule'!$F$105*M1816))*4,
IF(AND(I1816=110000,R1816&gt;504.6,R1816&lt;=672.8,M1816&gt;10),('[1]Pricing Schedule'!$F$111+('[1]Pricing Schedule'!$F$113*M1816))*4,
IF(AND(I1816=110000,R1816&gt;672.8,R1816&lt;=841,M1816&lt;=10),('[1]Pricing Schedule'!$F$103+('[1]Pricing Schedule'!$F$105*M1816))*5,
IF(AND(I1816=110000,R1816&gt;672.8,R1816&lt;=841,M1816&gt;10),('[1]Pricing Schedule'!$F$111+('[1]Pricing Schedule'!$F$113*M1816))*5,
IF(AND(I1816=110000,R1816&gt;672.8,R1816&lt;=841,M1816&lt;=10),('[1]Pricing Schedule'!$F$103+('[1]Pricing Schedule'!$F$105*M1816))*5,
IF(AND(I1816=110000,R1816&gt;672.8,R1816&lt;=841,M1816&gt;10),('[1]Pricing Schedule'!$F$111+('[1]Pricing Schedule'!$F$113*M1816))*5,
IF(AND(I1816=110000,R1816&gt;1345.6,R1816&lt;=1513.8,M1816&lt;=10),('[1]Pricing Schedule'!$F$103+('[1]Pricing Schedule'!$F$105*M1816))*9,
IF(AND(I1816=110000,R1816&gt;1345.6,R1816&lt;=1513.8,M1816&gt;10),('[1]Pricing Schedule'!$F$111+('[1]Pricing Schedule'!$F$113*M1816))*9,
9999999999)))))))))))))))))))))))))))))))))))))))</f>
        <v>839680</v>
      </c>
      <c r="T1816" s="21">
        <f>IF(AND(I1816=38000,R1816&lt;=4.5,M1816&gt;8),'[1]Pricing Schedule'!$J$9,
IF(AND(I1816=38000,R1816&lt;=4.5,M1816&lt;=8),'[1]Pricing Schedule'!$J$36,
IF(AND(I1816=38000,R1816&gt;4.5,R1816&lt;=9,M1816&gt;8),'[1]Pricing Schedule'!$J$18,
IF(AND(I1816=38000,R1816&gt;4.5,R1816&lt;=9,M1816&lt;=8),'[1]Pricing Schedule'!$J$36,
IF(AND(I1816=38000,R1816&gt;9,R1816&lt;=12.8,M1816&gt;8),'[1]Pricing Schedule'!$J$27,
IF(AND(I1816=38000,R1816&gt;9,R1816&lt;=12.8,M1816&lt;=8),'[1]Pricing Schedule'!$J$36,
IF(AND(I1816=38000,R1816&gt;12.8,R1816&lt;=22.8),'[1]Pricing Schedule'!$J$36,
IF(AND(I1816=38000,R1816&gt;22.8,R1816&lt;=30.2),'[1]Pricing Schedule'!$J$45,
IF(AND(I1816=38000,R1816&gt;30.2,R1816&lt;=45.9),'[1]Pricing Schedule'!$J$54,
IF(AND(I1816=38000,R1816&gt;45.9,R1816&lt;=123.4),'[1]Pricing Schedule'!$J$97,
IF(AND(I1816=38000,R1816&gt;123.4,R1816&lt;=168.2,M1816&lt;=10),'[1]Pricing Schedule'!$J$105,
IF(AND(I1816=38000,R1816&gt;123.4,R1816&lt;=168.2,M1816&gt;10),'[1]Pricing Schedule'!$J$113,
IF(AND(I1816=38000,R1816&gt;168.2,R1816&lt;=336.4,M1816&lt;=10),('[1]Pricing Schedule'!$J$105),
IF(AND(I1816=38000,R1816&gt;168.2,R1816&lt;=336.4,M1816&gt;10),('[1]Pricing Schedule'!$J$113),
IF(AND(I1816=38000,R1816&gt;336.4,R1816&lt;=504.6,M1816&lt;=10),('[1]Pricing Schedule'!$J$105),
IF(AND(I1816=38000,R1816&gt;336.4,R1816&lt;=504.6,M1816&gt;10),('[1]Pricing Schedule'!$J$113),
IF(AND(I1816=38000,R1816&gt;504.6,R1816&lt;=672.8,M1816&lt;=10),('[1]Pricing Schedule'!$J$105),
IF(AND(I1816=38000,R1816&gt;504.6,R1816&lt;=672.8,M1816&gt;10),('[1]Pricing Schedule'!$J$113),
IF(AND(I1816=110000,R1816&lt;=12.8,M1816&gt;2),'[1]Pricing Schedule'!$J$63,
IF(AND(I1816=110000,R1816&lt;=12.8,M1816&lt;=2),'[1]Pricing Schedule'!$J$97,
IF(AND(I1816=110000,R1816&gt;12.8,R1816&lt;=22.8,M1816&gt;3),'[1]Pricing Schedule'!$J$72,
IF(AND(I1816=110000,R1816&gt;12.8,R1816&lt;=22.8,M1816&lt;=3),'[1]Pricing Schedule'!$J$97,
IF(AND(I1816=110000,R1816&gt;22.8,R1816&lt;=30.2),'[1]Pricing Schedule'!$J$81,
IF(AND(I1816=110000,R1816&gt;30.2,R1816&lt;=45.9),'[1]Pricing Schedule'!$J$90,
IF(AND(I1816=110000,R1816&gt;45.9,R1816&lt;=123.4),'[1]Pricing Schedule'!$J$97,
IF(AND(I1816=110000,R1816&gt;123.4,R1816&lt;=168.2,M1816&lt;=10),'[1]Pricing Schedule'!$J$105,
IF(AND(I1816=110000,R1816&gt;123.4,R1816&lt;=168.2,M1816&gt;10),'[1]Pricing Schedule'!$J$113,
IF(AND(I1816=110000,R1816&gt;168.2,R1816&lt;=336.2,M1816&lt;=10),('[1]Pricing Schedule'!$J$105),
IF(AND(I1816=110000,R1816&gt;168.2,R1816&lt;=336.2,M1816&gt;10),('[1]Pricing Schedule'!$J$113),
IF(AND(I1816=110000,R1816&gt;336.4,R1816&lt;=504.6,M1816&lt;=10),('[1]Pricing Schedule'!$J$105),
IF(AND(I1816=110000,R1816&gt;336.4,R1816&lt;=504.6,M1816&gt;10),('[1]Pricing Schedule'!$J$113),
IF(AND(I1816=110000,R1816&gt;504.6,R1816&lt;=672.8,M1816&lt;=10),('[1]Pricing Schedule'!$J$105),
IF(AND(I1816=110000,R1816&gt;504.6,R1816&lt;=672.8,M1816&gt;10),('[1]Pricing Schedule'!$J$113),
IF(AND(I1816=110000,R1816&gt;672.8,R1816&lt;=841,M1816&lt;=10),('[1]Pricing Schedule'!$J$105),
IF(AND(I1816=110000,R1816&gt;672.8,R1816&lt;=841,M1816&gt;10),('[1]Pricing Schedule'!$J$113),
IF(AND(I1816=110000,R1816&gt;1682,R1816&lt;=1850.2,M1816&lt;=10),('[1]Pricing Schedule'!$J$105),
IF(AND(I1816=110000,R1816&gt;1682,R1816&lt;=1850.2,M1816&gt;10),('[1]Pricing Schedule'!$J$113),
IF(AND(I1816=110000,R1816&gt;2018.4,R1816&lt;=2186.6,M1816&lt;=10),('[1]Pricing Schedule'!$J$105),
IF(AND(I1816=110000,R1816&gt;2018.4,R1816&lt;=2186.6,M1816&gt;10),('[1]Pricing Schedule'!$J$113),999999999)))))))))))))))))))))))))))))))))))))))</f>
        <v>4</v>
      </c>
      <c r="U1816" s="40">
        <f t="shared" si="174"/>
        <v>99961.904761904763</v>
      </c>
      <c r="V1816" s="41">
        <f t="shared" si="175"/>
        <v>10.003810975609756</v>
      </c>
      <c r="Y1816" s="23">
        <v>105</v>
      </c>
      <c r="Z1816" s="23">
        <v>659</v>
      </c>
      <c r="AD1816" s="13"/>
      <c r="AE1816" s="13"/>
      <c r="AF1816" s="13"/>
      <c r="AR1816" s="35"/>
    </row>
    <row r="1817" spans="1:44">
      <c r="A1817" s="23">
        <v>1819</v>
      </c>
      <c r="B1817" s="23">
        <v>1819</v>
      </c>
      <c r="C1817" s="23" t="s">
        <v>2536</v>
      </c>
      <c r="D1817" s="23" t="s">
        <v>384</v>
      </c>
      <c r="E1817" s="23" t="s">
        <v>384</v>
      </c>
      <c r="F1817" s="23" t="s">
        <v>388</v>
      </c>
      <c r="G1817" s="23" t="s">
        <v>389</v>
      </c>
      <c r="H1817" s="23" t="s">
        <v>113</v>
      </c>
      <c r="I1817" s="13">
        <v>38000</v>
      </c>
      <c r="J1817" s="13">
        <v>38000</v>
      </c>
      <c r="K1817" s="13">
        <v>10000</v>
      </c>
      <c r="L1817" s="24">
        <v>3.4540000000000002</v>
      </c>
      <c r="M1817" s="37">
        <f t="shared" si="170"/>
        <v>4</v>
      </c>
      <c r="N1817" s="24">
        <v>4.1500000000000004</v>
      </c>
      <c r="O1817" s="13">
        <v>3</v>
      </c>
      <c r="P1817" s="36">
        <f t="shared" si="171"/>
        <v>3.1125000000000003</v>
      </c>
      <c r="Q1817" s="38">
        <f t="shared" si="172"/>
        <v>21</v>
      </c>
      <c r="R1817" s="37">
        <f t="shared" si="173"/>
        <v>21</v>
      </c>
      <c r="S1817" s="39">
        <f>IF(AND(I1817=38000,R1817&lt;=4.5,M1817&gt;8),'[1]Pricing Schedule'!$F$8+('[1]Pricing Schedule'!$F$9*M1817),
IF(AND(I1817=38000,R1817&lt;=4.5,M1817&lt;=8),'[1]Pricing Schedule'!$F$34+('[1]Pricing Schedule'!$F$36*M1817),
IF(AND(I1817=38000,R1817&gt;4.5,R1817&lt;=9,M1817&gt;8),'[1]Pricing Schedule'!$F$17+('[1]Pricing Schedule'!$F$18*M1817),
IF(AND(I1817=38000,R1817&gt;4.5,R1817&lt;=9,M1817&lt;=8),'[1]Pricing Schedule'!$F$34+('[1]Pricing Schedule'!$F$36*M1817),
IF(AND(I1817=38000,R1817&gt;9,R1817&lt;=12.8,M1817&gt;8),'[1]Pricing Schedule'!$F$26+('[1]Pricing Schedule'!$F$27*M1817),
IF(AND(I1817=38000,R1817&gt;9,R1817&lt;=12.8,M1817&lt;=8),'[1]Pricing Schedule'!$F$34+('[1]Pricing Schedule'!$F$36*M1817),
IF(AND(I1817=38000,R1817&gt;12.8,R1817&lt;=22.8),'[1]Pricing Schedule'!$F$34+('[1]Pricing Schedule'!$F$36*M1817),
IF(AND(I1817=38000,R1817&gt;22.8,R1817&lt;=30.2),'[1]Pricing Schedule'!$F$43+('[1]Pricing Schedule'!$F$45*M1817),
IF(AND(I1817=38000,R1817&gt;30.2,R1817&lt;=45.9),'[1]Pricing Schedule'!$F$52+('[1]Pricing Schedule'!$F$54*M1817),
IF(AND(I1817=38000,R1817&gt;45.9,R1817&lt;=123.4),'[1]Pricing Schedule'!$F$96+('[1]Pricing Schedule'!$F$97*M1817),
IF(AND(I1817=38000,R1817&gt;123.4,R1817&lt;=168.2,M1817&lt;=10),'[1]Pricing Schedule'!$F$103+('[1]Pricing Schedule'!$F$105*M1817),
IF(AND(I1817=38000,R1817&gt;123.4,R1817&lt;=168.2,M1817&gt;10),'[1]Pricing Schedule'!$F$111+('[1]Pricing Schedule'!$F$113*M1817),
IF(AND(I1817=38000,R1817&gt;157.4,R1817&lt;=336.4,M1817&lt;=10),('[1]Pricing Schedule'!$F$103+('[1]Pricing Schedule'!$F$105*M1817))*2,
IF(AND(I1817=38000,R1817&gt;157.4,R1817&lt;=336.4,M1817&gt;10),('[1]Pricing Schedule'!$F$111+('[1]Pricing Schedule'!$F$113*M1817))*2,
IF(AND(I1817=38000,R1817&gt;314.8,R1817&lt;=504.6,M1817&lt;=10),('[1]Pricing Schedule'!$F$103+('[1]Pricing Schedule'!$F$105*M1817))*3,
IF(AND(I1817=38000,R1817&gt;314.8,R1817&lt;=504.6,M1817&gt;10),('[1]Pricing Schedule'!$F$111+('[1]Pricing Schedule'!$F$113*M1817))*3,
IF(AND(I1817=38000,R1817&gt;472.2,R1817&lt;=672.8,M1817&lt;=10),('[1]Pricing Schedule'!$F$103+('[1]Pricing Schedule'!$F$105*M1817))*4,
IF(AND(I1817=38000,R1817&gt;472.2,R1817&lt;=672.8,M1817&gt;10),('[1]Pricing Schedule'!$F$111+('[1]Pricing Schedule'!$F$113*M1817))*4,
IF(AND(I1817=110000,R1817&lt;=12.8,M1817&gt;2),'[1]Pricing Schedule'!$F$62+('[1]Pricing Schedule'!$F$63*M1817),
IF(AND(I1817=110000,R1817&lt;=12.8,M1817&lt;=2),'[1]Pricing Schedule'!$F$96+('[1]Pricing Schedule'!$F$97*M1817),
IF(AND(I1817=110000,R1817&gt;12.8,R1817&lt;=22.8,M1817&gt;3),'[1]Pricing Schedule'!$F$71+('[1]Pricing Schedule'!$F$72*M1817),
IF(AND(I1817=110000,R1817&gt;12.8,R1817&lt;=22.8,M1817&lt;=3),'[1]Pricing Schedule'!$F$96+('[1]Pricing Schedule'!$F$97*M1817),
IF(AND(I1817=110000,R1817&gt;22.8,R1817&lt;=30.2),'[1]Pricing Schedule'!$F$80+('[1]Pricing Schedule'!$F$81*M1817),
IF(AND(I1817=110000,R1817&gt;30.2,R1817&lt;=45.9),'[1]Pricing Schedule'!$F$89+('[1]Pricing Schedule'!$F$90*M1817),
IF(AND(I1817=110000,R1817&gt;45.9,R1817&lt;=123.4),'[1]Pricing Schedule'!$F$96+('[1]Pricing Schedule'!$F$97*M1817),
IF(AND(I1817=110000,R1817&gt;123.4,R1817&lt;=168.2,M1817&lt;=10),'[1]Pricing Schedule'!$F$103+('[1]Pricing Schedule'!$F$105*M1817),
IF(AND(I1817=110000,R1817&gt;123.4,R1817&lt;=168.2,M1817&gt;10),'[1]Pricing Schedule'!$F$111+('[1]Pricing Schedule'!$F$113*M1817),
IF(AND(I1817=110000,R1817&gt;168.2,R1817&lt;=336.4,M1817&lt;=10),('[1]Pricing Schedule'!$F$103+('[1]Pricing Schedule'!$F$105*M1817))*2,
IF(AND(I1817=110000,R1817&gt;168.2,R1817&lt;=336.4,M1817&gt;10),('[1]Pricing Schedule'!$F$111+('[1]Pricing Schedule'!$F$113*M1817))*2,
IF(AND(I1817=110000,R1817&gt;336.4,R1817&lt;=504.6,M1817&lt;=10),('[1]Pricing Schedule'!$F$103+('[1]Pricing Schedule'!$F$105*M1817))*3,
IF(AND(I1817=110000,R1817&gt;336.4,R1817&lt;=504.6,M1817&gt;10),('[1]Pricing Schedule'!$F$111+('[1]Pricing Schedule'!$F$113*M1817))*3,
IF(AND(I1817=110000,R1817&gt;504.6,R1817&lt;=672.8,M1817&lt;=10),('[1]Pricing Schedule'!$F$103+('[1]Pricing Schedule'!$F$105*M1817))*4,
IF(AND(I1817=110000,R1817&gt;504.6,R1817&lt;=672.8,M1817&gt;10),('[1]Pricing Schedule'!$F$111+('[1]Pricing Schedule'!$F$113*M1817))*4,
IF(AND(I1817=110000,R1817&gt;672.8,R1817&lt;=841,M1817&lt;=10),('[1]Pricing Schedule'!$F$103+('[1]Pricing Schedule'!$F$105*M1817))*5,
IF(AND(I1817=110000,R1817&gt;672.8,R1817&lt;=841,M1817&gt;10),('[1]Pricing Schedule'!$F$111+('[1]Pricing Schedule'!$F$113*M1817))*5,
IF(AND(I1817=110000,R1817&gt;672.8,R1817&lt;=841,M1817&lt;=10),('[1]Pricing Schedule'!$F$103+('[1]Pricing Schedule'!$F$105*M1817))*5,
IF(AND(I1817=110000,R1817&gt;672.8,R1817&lt;=841,M1817&gt;10),('[1]Pricing Schedule'!$F$111+('[1]Pricing Schedule'!$F$113*M1817))*5,
IF(AND(I1817=110000,R1817&gt;1345.6,R1817&lt;=1513.8,M1817&lt;=10),('[1]Pricing Schedule'!$F$103+('[1]Pricing Schedule'!$F$105*M1817))*9,
IF(AND(I1817=110000,R1817&gt;1345.6,R1817&lt;=1513.8,M1817&gt;10),('[1]Pricing Schedule'!$F$111+('[1]Pricing Schedule'!$F$113*M1817))*9,
9999999999)))))))))))))))))))))))))))))))))))))))</f>
        <v>628870</v>
      </c>
      <c r="T1817" s="21">
        <f>IF(AND(I1817=38000,R1817&lt;=4.5,M1817&gt;8),'[1]Pricing Schedule'!$J$9,
IF(AND(I1817=38000,R1817&lt;=4.5,M1817&lt;=8),'[1]Pricing Schedule'!$J$36,
IF(AND(I1817=38000,R1817&gt;4.5,R1817&lt;=9,M1817&gt;8),'[1]Pricing Schedule'!$J$18,
IF(AND(I1817=38000,R1817&gt;4.5,R1817&lt;=9,M1817&lt;=8),'[1]Pricing Schedule'!$J$36,
IF(AND(I1817=38000,R1817&gt;9,R1817&lt;=12.8,M1817&gt;8),'[1]Pricing Schedule'!$J$27,
IF(AND(I1817=38000,R1817&gt;9,R1817&lt;=12.8,M1817&lt;=8),'[1]Pricing Schedule'!$J$36,
IF(AND(I1817=38000,R1817&gt;12.8,R1817&lt;=22.8),'[1]Pricing Schedule'!$J$36,
IF(AND(I1817=38000,R1817&gt;22.8,R1817&lt;=30.2),'[1]Pricing Schedule'!$J$45,
IF(AND(I1817=38000,R1817&gt;30.2,R1817&lt;=45.9),'[1]Pricing Schedule'!$J$54,
IF(AND(I1817=38000,R1817&gt;45.9,R1817&lt;=123.4),'[1]Pricing Schedule'!$J$97,
IF(AND(I1817=38000,R1817&gt;123.4,R1817&lt;=168.2,M1817&lt;=10),'[1]Pricing Schedule'!$J$105,
IF(AND(I1817=38000,R1817&gt;123.4,R1817&lt;=168.2,M1817&gt;10),'[1]Pricing Schedule'!$J$113,
IF(AND(I1817=38000,R1817&gt;168.2,R1817&lt;=336.4,M1817&lt;=10),('[1]Pricing Schedule'!$J$105),
IF(AND(I1817=38000,R1817&gt;168.2,R1817&lt;=336.4,M1817&gt;10),('[1]Pricing Schedule'!$J$113),
IF(AND(I1817=38000,R1817&gt;336.4,R1817&lt;=504.6,M1817&lt;=10),('[1]Pricing Schedule'!$J$105),
IF(AND(I1817=38000,R1817&gt;336.4,R1817&lt;=504.6,M1817&gt;10),('[1]Pricing Schedule'!$J$113),
IF(AND(I1817=38000,R1817&gt;504.6,R1817&lt;=672.8,M1817&lt;=10),('[1]Pricing Schedule'!$J$105),
IF(AND(I1817=38000,R1817&gt;504.6,R1817&lt;=672.8,M1817&gt;10),('[1]Pricing Schedule'!$J$113),
IF(AND(I1817=110000,R1817&lt;=12.8,M1817&gt;2),'[1]Pricing Schedule'!$J$63,
IF(AND(I1817=110000,R1817&lt;=12.8,M1817&lt;=2),'[1]Pricing Schedule'!$J$97,
IF(AND(I1817=110000,R1817&gt;12.8,R1817&lt;=22.8,M1817&gt;3),'[1]Pricing Schedule'!$J$72,
IF(AND(I1817=110000,R1817&gt;12.8,R1817&lt;=22.8,M1817&lt;=3),'[1]Pricing Schedule'!$J$97,
IF(AND(I1817=110000,R1817&gt;22.8,R1817&lt;=30.2),'[1]Pricing Schedule'!$J$81,
IF(AND(I1817=110000,R1817&gt;30.2,R1817&lt;=45.9),'[1]Pricing Schedule'!$J$90,
IF(AND(I1817=110000,R1817&gt;45.9,R1817&lt;=123.4),'[1]Pricing Schedule'!$J$97,
IF(AND(I1817=110000,R1817&gt;123.4,R1817&lt;=168.2,M1817&lt;=10),'[1]Pricing Schedule'!$J$105,
IF(AND(I1817=110000,R1817&gt;123.4,R1817&lt;=168.2,M1817&gt;10),'[1]Pricing Schedule'!$J$113,
IF(AND(I1817=110000,R1817&gt;168.2,R1817&lt;=336.2,M1817&lt;=10),('[1]Pricing Schedule'!$J$105),
IF(AND(I1817=110000,R1817&gt;168.2,R1817&lt;=336.2,M1817&gt;10),('[1]Pricing Schedule'!$J$113),
IF(AND(I1817=110000,R1817&gt;336.4,R1817&lt;=504.6,M1817&lt;=10),('[1]Pricing Schedule'!$J$105),
IF(AND(I1817=110000,R1817&gt;336.4,R1817&lt;=504.6,M1817&gt;10),('[1]Pricing Schedule'!$J$113),
IF(AND(I1817=110000,R1817&gt;504.6,R1817&lt;=672.8,M1817&lt;=10),('[1]Pricing Schedule'!$J$105),
IF(AND(I1817=110000,R1817&gt;504.6,R1817&lt;=672.8,M1817&gt;10),('[1]Pricing Schedule'!$J$113),
IF(AND(I1817=110000,R1817&gt;672.8,R1817&lt;=841,M1817&lt;=10),('[1]Pricing Schedule'!$J$105),
IF(AND(I1817=110000,R1817&gt;672.8,R1817&lt;=841,M1817&gt;10),('[1]Pricing Schedule'!$J$113),
IF(AND(I1817=110000,R1817&gt;1682,R1817&lt;=1850.2,M1817&lt;=10),('[1]Pricing Schedule'!$J$105),
IF(AND(I1817=110000,R1817&gt;1682,R1817&lt;=1850.2,M1817&gt;10),('[1]Pricing Schedule'!$J$113),
IF(AND(I1817=110000,R1817&gt;2018.4,R1817&lt;=2186.6,M1817&lt;=10),('[1]Pricing Schedule'!$J$105),
IF(AND(I1817=110000,R1817&gt;2018.4,R1817&lt;=2186.6,M1817&gt;10),('[1]Pricing Schedule'!$J$113),999999999)))))))))))))))))))))))))))))))))))))))</f>
        <v>4</v>
      </c>
      <c r="U1817" s="40">
        <f t="shared" si="174"/>
        <v>29946.190476190477</v>
      </c>
      <c r="V1817" s="41">
        <f t="shared" si="175"/>
        <v>33.393229125256411</v>
      </c>
      <c r="Y1817" s="23">
        <v>206</v>
      </c>
      <c r="Z1817" s="23">
        <v>659</v>
      </c>
      <c r="AD1817" s="13"/>
      <c r="AE1817" s="13"/>
      <c r="AF1817" s="13"/>
      <c r="AR1817" s="35"/>
    </row>
    <row r="1818" spans="1:44">
      <c r="A1818" s="23">
        <v>1820</v>
      </c>
      <c r="B1818" s="23">
        <v>1820</v>
      </c>
      <c r="C1818" s="23" t="s">
        <v>2537</v>
      </c>
      <c r="D1818" s="23" t="s">
        <v>384</v>
      </c>
      <c r="E1818" s="23" t="s">
        <v>384</v>
      </c>
      <c r="F1818" s="23" t="s">
        <v>716</v>
      </c>
      <c r="G1818" s="23" t="s">
        <v>717</v>
      </c>
      <c r="H1818" s="23" t="s">
        <v>133</v>
      </c>
      <c r="I1818" s="13">
        <v>110000</v>
      </c>
      <c r="J1818" s="13">
        <v>110000</v>
      </c>
      <c r="K1818" s="13">
        <v>38000</v>
      </c>
      <c r="L1818" s="24">
        <v>7.3849999999999998</v>
      </c>
      <c r="M1818" s="37">
        <f t="shared" si="170"/>
        <v>8</v>
      </c>
      <c r="N1818" s="24">
        <v>1.165</v>
      </c>
      <c r="O1818" s="13">
        <v>3</v>
      </c>
      <c r="P1818" s="36">
        <f t="shared" si="171"/>
        <v>1.165</v>
      </c>
      <c r="Q1818" s="38">
        <f t="shared" si="172"/>
        <v>4.2</v>
      </c>
      <c r="R1818" s="37">
        <f t="shared" si="173"/>
        <v>4.2</v>
      </c>
      <c r="S1818" s="39">
        <f>IF(AND(I1818=38000,R1818&lt;=4.5,M1818&gt;8),'[1]Pricing Schedule'!$F$8+('[1]Pricing Schedule'!$F$9*M1818),
IF(AND(I1818=38000,R1818&lt;=4.5,M1818&lt;=8),'[1]Pricing Schedule'!$F$34+('[1]Pricing Schedule'!$F$36*M1818),
IF(AND(I1818=38000,R1818&gt;4.5,R1818&lt;=9,M1818&gt;8),'[1]Pricing Schedule'!$F$17+('[1]Pricing Schedule'!$F$18*M1818),
IF(AND(I1818=38000,R1818&gt;4.5,R1818&lt;=9,M1818&lt;=8),'[1]Pricing Schedule'!$F$34+('[1]Pricing Schedule'!$F$36*M1818),
IF(AND(I1818=38000,R1818&gt;9,R1818&lt;=12.8,M1818&gt;8),'[1]Pricing Schedule'!$F$26+('[1]Pricing Schedule'!$F$27*M1818),
IF(AND(I1818=38000,R1818&gt;9,R1818&lt;=12.8,M1818&lt;=8),'[1]Pricing Schedule'!$F$34+('[1]Pricing Schedule'!$F$36*M1818),
IF(AND(I1818=38000,R1818&gt;12.8,R1818&lt;=22.8),'[1]Pricing Schedule'!$F$34+('[1]Pricing Schedule'!$F$36*M1818),
IF(AND(I1818=38000,R1818&gt;22.8,R1818&lt;=30.2),'[1]Pricing Schedule'!$F$43+('[1]Pricing Schedule'!$F$45*M1818),
IF(AND(I1818=38000,R1818&gt;30.2,R1818&lt;=45.9),'[1]Pricing Schedule'!$F$52+('[1]Pricing Schedule'!$F$54*M1818),
IF(AND(I1818=38000,R1818&gt;45.9,R1818&lt;=123.4),'[1]Pricing Schedule'!$F$96+('[1]Pricing Schedule'!$F$97*M1818),
IF(AND(I1818=38000,R1818&gt;123.4,R1818&lt;=168.2,M1818&lt;=10),'[1]Pricing Schedule'!$F$103+('[1]Pricing Schedule'!$F$105*M1818),
IF(AND(I1818=38000,R1818&gt;123.4,R1818&lt;=168.2,M1818&gt;10),'[1]Pricing Schedule'!$F$111+('[1]Pricing Schedule'!$F$113*M1818),
IF(AND(I1818=38000,R1818&gt;157.4,R1818&lt;=336.4,M1818&lt;=10),('[1]Pricing Schedule'!$F$103+('[1]Pricing Schedule'!$F$105*M1818))*2,
IF(AND(I1818=38000,R1818&gt;157.4,R1818&lt;=336.4,M1818&gt;10),('[1]Pricing Schedule'!$F$111+('[1]Pricing Schedule'!$F$113*M1818))*2,
IF(AND(I1818=38000,R1818&gt;314.8,R1818&lt;=504.6,M1818&lt;=10),('[1]Pricing Schedule'!$F$103+('[1]Pricing Schedule'!$F$105*M1818))*3,
IF(AND(I1818=38000,R1818&gt;314.8,R1818&lt;=504.6,M1818&gt;10),('[1]Pricing Schedule'!$F$111+('[1]Pricing Schedule'!$F$113*M1818))*3,
IF(AND(I1818=38000,R1818&gt;472.2,R1818&lt;=672.8,M1818&lt;=10),('[1]Pricing Schedule'!$F$103+('[1]Pricing Schedule'!$F$105*M1818))*4,
IF(AND(I1818=38000,R1818&gt;472.2,R1818&lt;=672.8,M1818&gt;10),('[1]Pricing Schedule'!$F$111+('[1]Pricing Schedule'!$F$113*M1818))*4,
IF(AND(I1818=110000,R1818&lt;=12.8,M1818&gt;2),'[1]Pricing Schedule'!$F$62+('[1]Pricing Schedule'!$F$63*M1818),
IF(AND(I1818=110000,R1818&lt;=12.8,M1818&lt;=2),'[1]Pricing Schedule'!$F$96+('[1]Pricing Schedule'!$F$97*M1818),
IF(AND(I1818=110000,R1818&gt;12.8,R1818&lt;=22.8,M1818&gt;3),'[1]Pricing Schedule'!$F$71+('[1]Pricing Schedule'!$F$72*M1818),
IF(AND(I1818=110000,R1818&gt;12.8,R1818&lt;=22.8,M1818&lt;=3),'[1]Pricing Schedule'!$F$96+('[1]Pricing Schedule'!$F$97*M1818),
IF(AND(I1818=110000,R1818&gt;22.8,R1818&lt;=30.2),'[1]Pricing Schedule'!$F$80+('[1]Pricing Schedule'!$F$81*M1818),
IF(AND(I1818=110000,R1818&gt;30.2,R1818&lt;=45.9),'[1]Pricing Schedule'!$F$89+('[1]Pricing Schedule'!$F$90*M1818),
IF(AND(I1818=110000,R1818&gt;45.9,R1818&lt;=123.4),'[1]Pricing Schedule'!$F$96+('[1]Pricing Schedule'!$F$97*M1818),
IF(AND(I1818=110000,R1818&gt;123.4,R1818&lt;=168.2,M1818&lt;=10),'[1]Pricing Schedule'!$F$103+('[1]Pricing Schedule'!$F$105*M1818),
IF(AND(I1818=110000,R1818&gt;123.4,R1818&lt;=168.2,M1818&gt;10),'[1]Pricing Schedule'!$F$111+('[1]Pricing Schedule'!$F$113*M1818),
IF(AND(I1818=110000,R1818&gt;168.2,R1818&lt;=336.4,M1818&lt;=10),('[1]Pricing Schedule'!$F$103+('[1]Pricing Schedule'!$F$105*M1818))*2,
IF(AND(I1818=110000,R1818&gt;168.2,R1818&lt;=336.4,M1818&gt;10),('[1]Pricing Schedule'!$F$111+('[1]Pricing Schedule'!$F$113*M1818))*2,
IF(AND(I1818=110000,R1818&gt;336.4,R1818&lt;=504.6,M1818&lt;=10),('[1]Pricing Schedule'!$F$103+('[1]Pricing Schedule'!$F$105*M1818))*3,
IF(AND(I1818=110000,R1818&gt;336.4,R1818&lt;=504.6,M1818&gt;10),('[1]Pricing Schedule'!$F$111+('[1]Pricing Schedule'!$F$113*M1818))*3,
IF(AND(I1818=110000,R1818&gt;504.6,R1818&lt;=672.8,M1818&lt;=10),('[1]Pricing Schedule'!$F$103+('[1]Pricing Schedule'!$F$105*M1818))*4,
IF(AND(I1818=110000,R1818&gt;504.6,R1818&lt;=672.8,M1818&gt;10),('[1]Pricing Schedule'!$F$111+('[1]Pricing Schedule'!$F$113*M1818))*4,
IF(AND(I1818=110000,R1818&gt;672.8,R1818&lt;=841,M1818&lt;=10),('[1]Pricing Schedule'!$F$103+('[1]Pricing Schedule'!$F$105*M1818))*5,
IF(AND(I1818=110000,R1818&gt;672.8,R1818&lt;=841,M1818&gt;10),('[1]Pricing Schedule'!$F$111+('[1]Pricing Schedule'!$F$113*M1818))*5,
IF(AND(I1818=110000,R1818&gt;672.8,R1818&lt;=841,M1818&lt;=10),('[1]Pricing Schedule'!$F$103+('[1]Pricing Schedule'!$F$105*M1818))*5,
IF(AND(I1818=110000,R1818&gt;672.8,R1818&lt;=841,M1818&gt;10),('[1]Pricing Schedule'!$F$111+('[1]Pricing Schedule'!$F$113*M1818))*5,
IF(AND(I1818=110000,R1818&gt;1345.6,R1818&lt;=1513.8,M1818&lt;=10),('[1]Pricing Schedule'!$F$103+('[1]Pricing Schedule'!$F$105*M1818))*9,
IF(AND(I1818=110000,R1818&gt;1345.6,R1818&lt;=1513.8,M1818&gt;10),('[1]Pricing Schedule'!$F$111+('[1]Pricing Schedule'!$F$113*M1818))*9,
9999999999)))))))))))))))))))))))))))))))))))))))</f>
        <v>1838070</v>
      </c>
      <c r="T1818" s="21">
        <f>IF(AND(I1818=38000,R1818&lt;=4.5,M1818&gt;8),'[1]Pricing Schedule'!$J$9,
IF(AND(I1818=38000,R1818&lt;=4.5,M1818&lt;=8),'[1]Pricing Schedule'!$J$36,
IF(AND(I1818=38000,R1818&gt;4.5,R1818&lt;=9,M1818&gt;8),'[1]Pricing Schedule'!$J$18,
IF(AND(I1818=38000,R1818&gt;4.5,R1818&lt;=9,M1818&lt;=8),'[1]Pricing Schedule'!$J$36,
IF(AND(I1818=38000,R1818&gt;9,R1818&lt;=12.8,M1818&gt;8),'[1]Pricing Schedule'!$J$27,
IF(AND(I1818=38000,R1818&gt;9,R1818&lt;=12.8,M1818&lt;=8),'[1]Pricing Schedule'!$J$36,
IF(AND(I1818=38000,R1818&gt;12.8,R1818&lt;=22.8),'[1]Pricing Schedule'!$J$36,
IF(AND(I1818=38000,R1818&gt;22.8,R1818&lt;=30.2),'[1]Pricing Schedule'!$J$45,
IF(AND(I1818=38000,R1818&gt;30.2,R1818&lt;=45.9),'[1]Pricing Schedule'!$J$54,
IF(AND(I1818=38000,R1818&gt;45.9,R1818&lt;=123.4),'[1]Pricing Schedule'!$J$97,
IF(AND(I1818=38000,R1818&gt;123.4,R1818&lt;=168.2,M1818&lt;=10),'[1]Pricing Schedule'!$J$105,
IF(AND(I1818=38000,R1818&gt;123.4,R1818&lt;=168.2,M1818&gt;10),'[1]Pricing Schedule'!$J$113,
IF(AND(I1818=38000,R1818&gt;168.2,R1818&lt;=336.4,M1818&lt;=10),('[1]Pricing Schedule'!$J$105),
IF(AND(I1818=38000,R1818&gt;168.2,R1818&lt;=336.4,M1818&gt;10),('[1]Pricing Schedule'!$J$113),
IF(AND(I1818=38000,R1818&gt;336.4,R1818&lt;=504.6,M1818&lt;=10),('[1]Pricing Schedule'!$J$105),
IF(AND(I1818=38000,R1818&gt;336.4,R1818&lt;=504.6,M1818&gt;10),('[1]Pricing Schedule'!$J$113),
IF(AND(I1818=38000,R1818&gt;504.6,R1818&lt;=672.8,M1818&lt;=10),('[1]Pricing Schedule'!$J$105),
IF(AND(I1818=38000,R1818&gt;504.6,R1818&lt;=672.8,M1818&gt;10),('[1]Pricing Schedule'!$J$113),
IF(AND(I1818=110000,R1818&lt;=12.8,M1818&gt;2),'[1]Pricing Schedule'!$J$63,
IF(AND(I1818=110000,R1818&lt;=12.8,M1818&lt;=2),'[1]Pricing Schedule'!$J$97,
IF(AND(I1818=110000,R1818&gt;12.8,R1818&lt;=22.8,M1818&gt;3),'[1]Pricing Schedule'!$J$72,
IF(AND(I1818=110000,R1818&gt;12.8,R1818&lt;=22.8,M1818&lt;=3),'[1]Pricing Schedule'!$J$97,
IF(AND(I1818=110000,R1818&gt;22.8,R1818&lt;=30.2),'[1]Pricing Schedule'!$J$81,
IF(AND(I1818=110000,R1818&gt;30.2,R1818&lt;=45.9),'[1]Pricing Schedule'!$J$90,
IF(AND(I1818=110000,R1818&gt;45.9,R1818&lt;=123.4),'[1]Pricing Schedule'!$J$97,
IF(AND(I1818=110000,R1818&gt;123.4,R1818&lt;=168.2,M1818&lt;=10),'[1]Pricing Schedule'!$J$105,
IF(AND(I1818=110000,R1818&gt;123.4,R1818&lt;=168.2,M1818&gt;10),'[1]Pricing Schedule'!$J$113,
IF(AND(I1818=110000,R1818&gt;168.2,R1818&lt;=336.2,M1818&lt;=10),('[1]Pricing Schedule'!$J$105),
IF(AND(I1818=110000,R1818&gt;168.2,R1818&lt;=336.2,M1818&gt;10),('[1]Pricing Schedule'!$J$113),
IF(AND(I1818=110000,R1818&gt;336.4,R1818&lt;=504.6,M1818&lt;=10),('[1]Pricing Schedule'!$J$105),
IF(AND(I1818=110000,R1818&gt;336.4,R1818&lt;=504.6,M1818&gt;10),('[1]Pricing Schedule'!$J$113),
IF(AND(I1818=110000,R1818&gt;504.6,R1818&lt;=672.8,M1818&lt;=10),('[1]Pricing Schedule'!$J$105),
IF(AND(I1818=110000,R1818&gt;504.6,R1818&lt;=672.8,M1818&gt;10),('[1]Pricing Schedule'!$J$113),
IF(AND(I1818=110000,R1818&gt;672.8,R1818&lt;=841,M1818&lt;=10),('[1]Pricing Schedule'!$J$105),
IF(AND(I1818=110000,R1818&gt;672.8,R1818&lt;=841,M1818&gt;10),('[1]Pricing Schedule'!$J$113),
IF(AND(I1818=110000,R1818&gt;1682,R1818&lt;=1850.2,M1818&lt;=10),('[1]Pricing Schedule'!$J$105),
IF(AND(I1818=110000,R1818&gt;1682,R1818&lt;=1850.2,M1818&gt;10),('[1]Pricing Schedule'!$J$113),
IF(AND(I1818=110000,R1818&gt;2018.4,R1818&lt;=2186.6,M1818&lt;=10),('[1]Pricing Schedule'!$J$105),
IF(AND(I1818=110000,R1818&gt;2018.4,R1818&lt;=2186.6,M1818&gt;10),('[1]Pricing Schedule'!$J$113),999999999)))))))))))))))))))))))))))))))))))))))</f>
        <v>7</v>
      </c>
      <c r="U1818" s="40">
        <f t="shared" si="174"/>
        <v>437635.71428571426</v>
      </c>
      <c r="V1818" s="41">
        <f t="shared" si="175"/>
        <v>2.2850054676916547</v>
      </c>
      <c r="Y1818" s="23">
        <v>517</v>
      </c>
      <c r="Z1818" s="23">
        <v>64</v>
      </c>
      <c r="AD1818" s="13"/>
      <c r="AE1818" s="13"/>
      <c r="AF1818" s="13"/>
      <c r="AR1818" s="35"/>
    </row>
    <row r="1819" spans="1:44">
      <c r="A1819" s="23">
        <v>1821</v>
      </c>
      <c r="B1819" s="23">
        <v>1821</v>
      </c>
      <c r="C1819" s="23" t="s">
        <v>2538</v>
      </c>
      <c r="D1819" s="23" t="s">
        <v>384</v>
      </c>
      <c r="E1819" s="23" t="s">
        <v>384</v>
      </c>
      <c r="F1819" s="23" t="s">
        <v>706</v>
      </c>
      <c r="G1819" s="23" t="s">
        <v>707</v>
      </c>
      <c r="H1819" s="23" t="s">
        <v>113</v>
      </c>
      <c r="I1819" s="13">
        <v>38000</v>
      </c>
      <c r="J1819" s="13">
        <v>38000</v>
      </c>
      <c r="K1819" s="23" t="s">
        <v>119</v>
      </c>
      <c r="L1819" s="24">
        <v>8.8019999999999996</v>
      </c>
      <c r="M1819" s="37">
        <f t="shared" si="170"/>
        <v>9</v>
      </c>
      <c r="N1819" s="24">
        <v>1.419</v>
      </c>
      <c r="O1819" s="13">
        <v>3</v>
      </c>
      <c r="P1819" s="36">
        <f t="shared" si="171"/>
        <v>1.0642499999999999</v>
      </c>
      <c r="Q1819" s="38">
        <f t="shared" si="172"/>
        <v>4.2</v>
      </c>
      <c r="R1819" s="37">
        <f t="shared" si="173"/>
        <v>4.2</v>
      </c>
      <c r="S1819" s="39">
        <f>IF(AND(I1819=38000,R1819&lt;=4.5,M1819&gt;8),'[1]Pricing Schedule'!$F$8+('[1]Pricing Schedule'!$F$9*M1819),
IF(AND(I1819=38000,R1819&lt;=4.5,M1819&lt;=8),'[1]Pricing Schedule'!$F$34+('[1]Pricing Schedule'!$F$36*M1819),
IF(AND(I1819=38000,R1819&gt;4.5,R1819&lt;=9,M1819&gt;8),'[1]Pricing Schedule'!$F$17+('[1]Pricing Schedule'!$F$18*M1819),
IF(AND(I1819=38000,R1819&gt;4.5,R1819&lt;=9,M1819&lt;=8),'[1]Pricing Schedule'!$F$34+('[1]Pricing Schedule'!$F$36*M1819),
IF(AND(I1819=38000,R1819&gt;9,R1819&lt;=12.8,M1819&gt;8),'[1]Pricing Schedule'!$F$26+('[1]Pricing Schedule'!$F$27*M1819),
IF(AND(I1819=38000,R1819&gt;9,R1819&lt;=12.8,M1819&lt;=8),'[1]Pricing Schedule'!$F$34+('[1]Pricing Schedule'!$F$36*M1819),
IF(AND(I1819=38000,R1819&gt;12.8,R1819&lt;=22.8),'[1]Pricing Schedule'!$F$34+('[1]Pricing Schedule'!$F$36*M1819),
IF(AND(I1819=38000,R1819&gt;22.8,R1819&lt;=30.2),'[1]Pricing Schedule'!$F$43+('[1]Pricing Schedule'!$F$45*M1819),
IF(AND(I1819=38000,R1819&gt;30.2,R1819&lt;=45.9),'[1]Pricing Schedule'!$F$52+('[1]Pricing Schedule'!$F$54*M1819),
IF(AND(I1819=38000,R1819&gt;45.9,R1819&lt;=123.4),'[1]Pricing Schedule'!$F$96+('[1]Pricing Schedule'!$F$97*M1819),
IF(AND(I1819=38000,R1819&gt;123.4,R1819&lt;=168.2,M1819&lt;=10),'[1]Pricing Schedule'!$F$103+('[1]Pricing Schedule'!$F$105*M1819),
IF(AND(I1819=38000,R1819&gt;123.4,R1819&lt;=168.2,M1819&gt;10),'[1]Pricing Schedule'!$F$111+('[1]Pricing Schedule'!$F$113*M1819),
IF(AND(I1819=38000,R1819&gt;157.4,R1819&lt;=336.4,M1819&lt;=10),('[1]Pricing Schedule'!$F$103+('[1]Pricing Schedule'!$F$105*M1819))*2,
IF(AND(I1819=38000,R1819&gt;157.4,R1819&lt;=336.4,M1819&gt;10),('[1]Pricing Schedule'!$F$111+('[1]Pricing Schedule'!$F$113*M1819))*2,
IF(AND(I1819=38000,R1819&gt;314.8,R1819&lt;=504.6,M1819&lt;=10),('[1]Pricing Schedule'!$F$103+('[1]Pricing Schedule'!$F$105*M1819))*3,
IF(AND(I1819=38000,R1819&gt;314.8,R1819&lt;=504.6,M1819&gt;10),('[1]Pricing Schedule'!$F$111+('[1]Pricing Schedule'!$F$113*M1819))*3,
IF(AND(I1819=38000,R1819&gt;472.2,R1819&lt;=672.8,M1819&lt;=10),('[1]Pricing Schedule'!$F$103+('[1]Pricing Schedule'!$F$105*M1819))*4,
IF(AND(I1819=38000,R1819&gt;472.2,R1819&lt;=672.8,M1819&gt;10),('[1]Pricing Schedule'!$F$111+('[1]Pricing Schedule'!$F$113*M1819))*4,
IF(AND(I1819=110000,R1819&lt;=12.8,M1819&gt;2),'[1]Pricing Schedule'!$F$62+('[1]Pricing Schedule'!$F$63*M1819),
IF(AND(I1819=110000,R1819&lt;=12.8,M1819&lt;=2),'[1]Pricing Schedule'!$F$96+('[1]Pricing Schedule'!$F$97*M1819),
IF(AND(I1819=110000,R1819&gt;12.8,R1819&lt;=22.8,M1819&gt;3),'[1]Pricing Schedule'!$F$71+('[1]Pricing Schedule'!$F$72*M1819),
IF(AND(I1819=110000,R1819&gt;12.8,R1819&lt;=22.8,M1819&lt;=3),'[1]Pricing Schedule'!$F$96+('[1]Pricing Schedule'!$F$97*M1819),
IF(AND(I1819=110000,R1819&gt;22.8,R1819&lt;=30.2),'[1]Pricing Schedule'!$F$80+('[1]Pricing Schedule'!$F$81*M1819),
IF(AND(I1819=110000,R1819&gt;30.2,R1819&lt;=45.9),'[1]Pricing Schedule'!$F$89+('[1]Pricing Schedule'!$F$90*M1819),
IF(AND(I1819=110000,R1819&gt;45.9,R1819&lt;=123.4),'[1]Pricing Schedule'!$F$96+('[1]Pricing Schedule'!$F$97*M1819),
IF(AND(I1819=110000,R1819&gt;123.4,R1819&lt;=168.2,M1819&lt;=10),'[1]Pricing Schedule'!$F$103+('[1]Pricing Schedule'!$F$105*M1819),
IF(AND(I1819=110000,R1819&gt;123.4,R1819&lt;=168.2,M1819&gt;10),'[1]Pricing Schedule'!$F$111+('[1]Pricing Schedule'!$F$113*M1819),
IF(AND(I1819=110000,R1819&gt;168.2,R1819&lt;=336.4,M1819&lt;=10),('[1]Pricing Schedule'!$F$103+('[1]Pricing Schedule'!$F$105*M1819))*2,
IF(AND(I1819=110000,R1819&gt;168.2,R1819&lt;=336.4,M1819&gt;10),('[1]Pricing Schedule'!$F$111+('[1]Pricing Schedule'!$F$113*M1819))*2,
IF(AND(I1819=110000,R1819&gt;336.4,R1819&lt;=504.6,M1819&lt;=10),('[1]Pricing Schedule'!$F$103+('[1]Pricing Schedule'!$F$105*M1819))*3,
IF(AND(I1819=110000,R1819&gt;336.4,R1819&lt;=504.6,M1819&gt;10),('[1]Pricing Schedule'!$F$111+('[1]Pricing Schedule'!$F$113*M1819))*3,
IF(AND(I1819=110000,R1819&gt;504.6,R1819&lt;=672.8,M1819&lt;=10),('[1]Pricing Schedule'!$F$103+('[1]Pricing Schedule'!$F$105*M1819))*4,
IF(AND(I1819=110000,R1819&gt;504.6,R1819&lt;=672.8,M1819&gt;10),('[1]Pricing Schedule'!$F$111+('[1]Pricing Schedule'!$F$113*M1819))*4,
IF(AND(I1819=110000,R1819&gt;672.8,R1819&lt;=841,M1819&lt;=10),('[1]Pricing Schedule'!$F$103+('[1]Pricing Schedule'!$F$105*M1819))*5,
IF(AND(I1819=110000,R1819&gt;672.8,R1819&lt;=841,M1819&gt;10),('[1]Pricing Schedule'!$F$111+('[1]Pricing Schedule'!$F$113*M1819))*5,
IF(AND(I1819=110000,R1819&gt;672.8,R1819&lt;=841,M1819&lt;=10),('[1]Pricing Schedule'!$F$103+('[1]Pricing Schedule'!$F$105*M1819))*5,
IF(AND(I1819=110000,R1819&gt;672.8,R1819&lt;=841,M1819&gt;10),('[1]Pricing Schedule'!$F$111+('[1]Pricing Schedule'!$F$113*M1819))*5,
IF(AND(I1819=110000,R1819&gt;1345.6,R1819&lt;=1513.8,M1819&lt;=10),('[1]Pricing Schedule'!$F$103+('[1]Pricing Schedule'!$F$105*M1819))*9,
IF(AND(I1819=110000,R1819&gt;1345.6,R1819&lt;=1513.8,M1819&gt;10),('[1]Pricing Schedule'!$F$111+('[1]Pricing Schedule'!$F$113*M1819))*9,
9999999999)))))))))))))))))))))))))))))))))))))))</f>
        <v>1334440</v>
      </c>
      <c r="T1819" s="21">
        <f>IF(AND(I1819=38000,R1819&lt;=4.5,M1819&gt;8),'[1]Pricing Schedule'!$J$9,
IF(AND(I1819=38000,R1819&lt;=4.5,M1819&lt;=8),'[1]Pricing Schedule'!$J$36,
IF(AND(I1819=38000,R1819&gt;4.5,R1819&lt;=9,M1819&gt;8),'[1]Pricing Schedule'!$J$18,
IF(AND(I1819=38000,R1819&gt;4.5,R1819&lt;=9,M1819&lt;=8),'[1]Pricing Schedule'!$J$36,
IF(AND(I1819=38000,R1819&gt;9,R1819&lt;=12.8,M1819&gt;8),'[1]Pricing Schedule'!$J$27,
IF(AND(I1819=38000,R1819&gt;9,R1819&lt;=12.8,M1819&lt;=8),'[1]Pricing Schedule'!$J$36,
IF(AND(I1819=38000,R1819&gt;12.8,R1819&lt;=22.8),'[1]Pricing Schedule'!$J$36,
IF(AND(I1819=38000,R1819&gt;22.8,R1819&lt;=30.2),'[1]Pricing Schedule'!$J$45,
IF(AND(I1819=38000,R1819&gt;30.2,R1819&lt;=45.9),'[1]Pricing Schedule'!$J$54,
IF(AND(I1819=38000,R1819&gt;45.9,R1819&lt;=123.4),'[1]Pricing Schedule'!$J$97,
IF(AND(I1819=38000,R1819&gt;123.4,R1819&lt;=168.2,M1819&lt;=10),'[1]Pricing Schedule'!$J$105,
IF(AND(I1819=38000,R1819&gt;123.4,R1819&lt;=168.2,M1819&gt;10),'[1]Pricing Schedule'!$J$113,
IF(AND(I1819=38000,R1819&gt;168.2,R1819&lt;=336.4,M1819&lt;=10),('[1]Pricing Schedule'!$J$105),
IF(AND(I1819=38000,R1819&gt;168.2,R1819&lt;=336.4,M1819&gt;10),('[1]Pricing Schedule'!$J$113),
IF(AND(I1819=38000,R1819&gt;336.4,R1819&lt;=504.6,M1819&lt;=10),('[1]Pricing Schedule'!$J$105),
IF(AND(I1819=38000,R1819&gt;336.4,R1819&lt;=504.6,M1819&gt;10),('[1]Pricing Schedule'!$J$113),
IF(AND(I1819=38000,R1819&gt;504.6,R1819&lt;=672.8,M1819&lt;=10),('[1]Pricing Schedule'!$J$105),
IF(AND(I1819=38000,R1819&gt;504.6,R1819&lt;=672.8,M1819&gt;10),('[1]Pricing Schedule'!$J$113),
IF(AND(I1819=110000,R1819&lt;=12.8,M1819&gt;2),'[1]Pricing Schedule'!$J$63,
IF(AND(I1819=110000,R1819&lt;=12.8,M1819&lt;=2),'[1]Pricing Schedule'!$J$97,
IF(AND(I1819=110000,R1819&gt;12.8,R1819&lt;=22.8,M1819&gt;3),'[1]Pricing Schedule'!$J$72,
IF(AND(I1819=110000,R1819&gt;12.8,R1819&lt;=22.8,M1819&lt;=3),'[1]Pricing Schedule'!$J$97,
IF(AND(I1819=110000,R1819&gt;22.8,R1819&lt;=30.2),'[1]Pricing Schedule'!$J$81,
IF(AND(I1819=110000,R1819&gt;30.2,R1819&lt;=45.9),'[1]Pricing Schedule'!$J$90,
IF(AND(I1819=110000,R1819&gt;45.9,R1819&lt;=123.4),'[1]Pricing Schedule'!$J$97,
IF(AND(I1819=110000,R1819&gt;123.4,R1819&lt;=168.2,M1819&lt;=10),'[1]Pricing Schedule'!$J$105,
IF(AND(I1819=110000,R1819&gt;123.4,R1819&lt;=168.2,M1819&gt;10),'[1]Pricing Schedule'!$J$113,
IF(AND(I1819=110000,R1819&gt;168.2,R1819&lt;=336.2,M1819&lt;=10),('[1]Pricing Schedule'!$J$105),
IF(AND(I1819=110000,R1819&gt;168.2,R1819&lt;=336.2,M1819&gt;10),('[1]Pricing Schedule'!$J$113),
IF(AND(I1819=110000,R1819&gt;336.4,R1819&lt;=504.6,M1819&lt;=10),('[1]Pricing Schedule'!$J$105),
IF(AND(I1819=110000,R1819&gt;336.4,R1819&lt;=504.6,M1819&gt;10),('[1]Pricing Schedule'!$J$113),
IF(AND(I1819=110000,R1819&gt;504.6,R1819&lt;=672.8,M1819&lt;=10),('[1]Pricing Schedule'!$J$105),
IF(AND(I1819=110000,R1819&gt;504.6,R1819&lt;=672.8,M1819&gt;10),('[1]Pricing Schedule'!$J$113),
IF(AND(I1819=110000,R1819&gt;672.8,R1819&lt;=841,M1819&lt;=10),('[1]Pricing Schedule'!$J$105),
IF(AND(I1819=110000,R1819&gt;672.8,R1819&lt;=841,M1819&gt;10),('[1]Pricing Schedule'!$J$113),
IF(AND(I1819=110000,R1819&gt;1682,R1819&lt;=1850.2,M1819&lt;=10),('[1]Pricing Schedule'!$J$105),
IF(AND(I1819=110000,R1819&gt;1682,R1819&lt;=1850.2,M1819&gt;10),('[1]Pricing Schedule'!$J$113),
IF(AND(I1819=110000,R1819&gt;2018.4,R1819&lt;=2186.6,M1819&lt;=10),('[1]Pricing Schedule'!$J$105),
IF(AND(I1819=110000,R1819&gt;2018.4,R1819&lt;=2186.6,M1819&gt;10),('[1]Pricing Schedule'!$J$113),999999999)))))))))))))))))))))))))))))))))))))))</f>
        <v>1</v>
      </c>
      <c r="U1819" s="40">
        <f t="shared" si="174"/>
        <v>317723.80952380953</v>
      </c>
      <c r="V1819" s="41">
        <f t="shared" si="175"/>
        <v>3.1473876682353645</v>
      </c>
      <c r="Y1819" s="23">
        <v>250</v>
      </c>
      <c r="Z1819" s="23">
        <v>505</v>
      </c>
      <c r="AD1819" s="13"/>
      <c r="AE1819" s="13"/>
      <c r="AF1819" s="13"/>
      <c r="AR1819" s="35"/>
    </row>
    <row r="1820" spans="1:44">
      <c r="A1820" s="23">
        <v>1822</v>
      </c>
      <c r="B1820" s="23">
        <v>1822</v>
      </c>
      <c r="C1820" s="23" t="s">
        <v>2539</v>
      </c>
      <c r="D1820" s="23" t="s">
        <v>384</v>
      </c>
      <c r="E1820" s="23" t="s">
        <v>384</v>
      </c>
      <c r="F1820" s="23" t="s">
        <v>706</v>
      </c>
      <c r="G1820" s="23" t="s">
        <v>707</v>
      </c>
      <c r="H1820" s="23" t="s">
        <v>113</v>
      </c>
      <c r="I1820" s="13">
        <v>38000</v>
      </c>
      <c r="J1820" s="13">
        <v>38000</v>
      </c>
      <c r="K1820" s="23" t="s">
        <v>119</v>
      </c>
      <c r="L1820" s="24">
        <v>10.49</v>
      </c>
      <c r="M1820" s="37">
        <f t="shared" si="170"/>
        <v>11</v>
      </c>
      <c r="N1820" s="24">
        <v>4.4989999999999997</v>
      </c>
      <c r="O1820" s="13">
        <v>3</v>
      </c>
      <c r="P1820" s="36">
        <f t="shared" si="171"/>
        <v>3.37425</v>
      </c>
      <c r="Q1820" s="38">
        <f t="shared" si="172"/>
        <v>21</v>
      </c>
      <c r="R1820" s="37">
        <f t="shared" si="173"/>
        <v>21</v>
      </c>
      <c r="S1820" s="39">
        <f>IF(AND(I1820=38000,R1820&lt;=4.5,M1820&gt;8),'[1]Pricing Schedule'!$F$8+('[1]Pricing Schedule'!$F$9*M1820),
IF(AND(I1820=38000,R1820&lt;=4.5,M1820&lt;=8),'[1]Pricing Schedule'!$F$34+('[1]Pricing Schedule'!$F$36*M1820),
IF(AND(I1820=38000,R1820&gt;4.5,R1820&lt;=9,M1820&gt;8),'[1]Pricing Schedule'!$F$17+('[1]Pricing Schedule'!$F$18*M1820),
IF(AND(I1820=38000,R1820&gt;4.5,R1820&lt;=9,M1820&lt;=8),'[1]Pricing Schedule'!$F$34+('[1]Pricing Schedule'!$F$36*M1820),
IF(AND(I1820=38000,R1820&gt;9,R1820&lt;=12.8,M1820&gt;8),'[1]Pricing Schedule'!$F$26+('[1]Pricing Schedule'!$F$27*M1820),
IF(AND(I1820=38000,R1820&gt;9,R1820&lt;=12.8,M1820&lt;=8),'[1]Pricing Schedule'!$F$34+('[1]Pricing Schedule'!$F$36*M1820),
IF(AND(I1820=38000,R1820&gt;12.8,R1820&lt;=22.8),'[1]Pricing Schedule'!$F$34+('[1]Pricing Schedule'!$F$36*M1820),
IF(AND(I1820=38000,R1820&gt;22.8,R1820&lt;=30.2),'[1]Pricing Schedule'!$F$43+('[1]Pricing Schedule'!$F$45*M1820),
IF(AND(I1820=38000,R1820&gt;30.2,R1820&lt;=45.9),'[1]Pricing Schedule'!$F$52+('[1]Pricing Schedule'!$F$54*M1820),
IF(AND(I1820=38000,R1820&gt;45.9,R1820&lt;=123.4),'[1]Pricing Schedule'!$F$96+('[1]Pricing Schedule'!$F$97*M1820),
IF(AND(I1820=38000,R1820&gt;123.4,R1820&lt;=168.2,M1820&lt;=10),'[1]Pricing Schedule'!$F$103+('[1]Pricing Schedule'!$F$105*M1820),
IF(AND(I1820=38000,R1820&gt;123.4,R1820&lt;=168.2,M1820&gt;10),'[1]Pricing Schedule'!$F$111+('[1]Pricing Schedule'!$F$113*M1820),
IF(AND(I1820=38000,R1820&gt;157.4,R1820&lt;=336.4,M1820&lt;=10),('[1]Pricing Schedule'!$F$103+('[1]Pricing Schedule'!$F$105*M1820))*2,
IF(AND(I1820=38000,R1820&gt;157.4,R1820&lt;=336.4,M1820&gt;10),('[1]Pricing Schedule'!$F$111+('[1]Pricing Schedule'!$F$113*M1820))*2,
IF(AND(I1820=38000,R1820&gt;314.8,R1820&lt;=504.6,M1820&lt;=10),('[1]Pricing Schedule'!$F$103+('[1]Pricing Schedule'!$F$105*M1820))*3,
IF(AND(I1820=38000,R1820&gt;314.8,R1820&lt;=504.6,M1820&gt;10),('[1]Pricing Schedule'!$F$111+('[1]Pricing Schedule'!$F$113*M1820))*3,
IF(AND(I1820=38000,R1820&gt;472.2,R1820&lt;=672.8,M1820&lt;=10),('[1]Pricing Schedule'!$F$103+('[1]Pricing Schedule'!$F$105*M1820))*4,
IF(AND(I1820=38000,R1820&gt;472.2,R1820&lt;=672.8,M1820&gt;10),('[1]Pricing Schedule'!$F$111+('[1]Pricing Schedule'!$F$113*M1820))*4,
IF(AND(I1820=110000,R1820&lt;=12.8,M1820&gt;2),'[1]Pricing Schedule'!$F$62+('[1]Pricing Schedule'!$F$63*M1820),
IF(AND(I1820=110000,R1820&lt;=12.8,M1820&lt;=2),'[1]Pricing Schedule'!$F$96+('[1]Pricing Schedule'!$F$97*M1820),
IF(AND(I1820=110000,R1820&gt;12.8,R1820&lt;=22.8,M1820&gt;3),'[1]Pricing Schedule'!$F$71+('[1]Pricing Schedule'!$F$72*M1820),
IF(AND(I1820=110000,R1820&gt;12.8,R1820&lt;=22.8,M1820&lt;=3),'[1]Pricing Schedule'!$F$96+('[1]Pricing Schedule'!$F$97*M1820),
IF(AND(I1820=110000,R1820&gt;22.8,R1820&lt;=30.2),'[1]Pricing Schedule'!$F$80+('[1]Pricing Schedule'!$F$81*M1820),
IF(AND(I1820=110000,R1820&gt;30.2,R1820&lt;=45.9),'[1]Pricing Schedule'!$F$89+('[1]Pricing Schedule'!$F$90*M1820),
IF(AND(I1820=110000,R1820&gt;45.9,R1820&lt;=123.4),'[1]Pricing Schedule'!$F$96+('[1]Pricing Schedule'!$F$97*M1820),
IF(AND(I1820=110000,R1820&gt;123.4,R1820&lt;=168.2,M1820&lt;=10),'[1]Pricing Schedule'!$F$103+('[1]Pricing Schedule'!$F$105*M1820),
IF(AND(I1820=110000,R1820&gt;123.4,R1820&lt;=168.2,M1820&gt;10),'[1]Pricing Schedule'!$F$111+('[1]Pricing Schedule'!$F$113*M1820),
IF(AND(I1820=110000,R1820&gt;168.2,R1820&lt;=336.4,M1820&lt;=10),('[1]Pricing Schedule'!$F$103+('[1]Pricing Schedule'!$F$105*M1820))*2,
IF(AND(I1820=110000,R1820&gt;168.2,R1820&lt;=336.4,M1820&gt;10),('[1]Pricing Schedule'!$F$111+('[1]Pricing Schedule'!$F$113*M1820))*2,
IF(AND(I1820=110000,R1820&gt;336.4,R1820&lt;=504.6,M1820&lt;=10),('[1]Pricing Schedule'!$F$103+('[1]Pricing Schedule'!$F$105*M1820))*3,
IF(AND(I1820=110000,R1820&gt;336.4,R1820&lt;=504.6,M1820&gt;10),('[1]Pricing Schedule'!$F$111+('[1]Pricing Schedule'!$F$113*M1820))*3,
IF(AND(I1820=110000,R1820&gt;504.6,R1820&lt;=672.8,M1820&lt;=10),('[1]Pricing Schedule'!$F$103+('[1]Pricing Schedule'!$F$105*M1820))*4,
IF(AND(I1820=110000,R1820&gt;504.6,R1820&lt;=672.8,M1820&gt;10),('[1]Pricing Schedule'!$F$111+('[1]Pricing Schedule'!$F$113*M1820))*4,
IF(AND(I1820=110000,R1820&gt;672.8,R1820&lt;=841,M1820&lt;=10),('[1]Pricing Schedule'!$F$103+('[1]Pricing Schedule'!$F$105*M1820))*5,
IF(AND(I1820=110000,R1820&gt;672.8,R1820&lt;=841,M1820&gt;10),('[1]Pricing Schedule'!$F$111+('[1]Pricing Schedule'!$F$113*M1820))*5,
IF(AND(I1820=110000,R1820&gt;672.8,R1820&lt;=841,M1820&lt;=10),('[1]Pricing Schedule'!$F$103+('[1]Pricing Schedule'!$F$105*M1820))*5,
IF(AND(I1820=110000,R1820&gt;672.8,R1820&lt;=841,M1820&gt;10),('[1]Pricing Schedule'!$F$111+('[1]Pricing Schedule'!$F$113*M1820))*5,
IF(AND(I1820=110000,R1820&gt;1345.6,R1820&lt;=1513.8,M1820&lt;=10),('[1]Pricing Schedule'!$F$103+('[1]Pricing Schedule'!$F$105*M1820))*9,
IF(AND(I1820=110000,R1820&gt;1345.6,R1820&lt;=1513.8,M1820&gt;10),('[1]Pricing Schedule'!$F$111+('[1]Pricing Schedule'!$F$113*M1820))*9,
9999999999)))))))))))))))))))))))))))))))))))))))</f>
        <v>1120760</v>
      </c>
      <c r="T1820" s="21">
        <f>IF(AND(I1820=38000,R1820&lt;=4.5,M1820&gt;8),'[1]Pricing Schedule'!$J$9,
IF(AND(I1820=38000,R1820&lt;=4.5,M1820&lt;=8),'[1]Pricing Schedule'!$J$36,
IF(AND(I1820=38000,R1820&gt;4.5,R1820&lt;=9,M1820&gt;8),'[1]Pricing Schedule'!$J$18,
IF(AND(I1820=38000,R1820&gt;4.5,R1820&lt;=9,M1820&lt;=8),'[1]Pricing Schedule'!$J$36,
IF(AND(I1820=38000,R1820&gt;9,R1820&lt;=12.8,M1820&gt;8),'[1]Pricing Schedule'!$J$27,
IF(AND(I1820=38000,R1820&gt;9,R1820&lt;=12.8,M1820&lt;=8),'[1]Pricing Schedule'!$J$36,
IF(AND(I1820=38000,R1820&gt;12.8,R1820&lt;=22.8),'[1]Pricing Schedule'!$J$36,
IF(AND(I1820=38000,R1820&gt;22.8,R1820&lt;=30.2),'[1]Pricing Schedule'!$J$45,
IF(AND(I1820=38000,R1820&gt;30.2,R1820&lt;=45.9),'[1]Pricing Schedule'!$J$54,
IF(AND(I1820=38000,R1820&gt;45.9,R1820&lt;=123.4),'[1]Pricing Schedule'!$J$97,
IF(AND(I1820=38000,R1820&gt;123.4,R1820&lt;=168.2,M1820&lt;=10),'[1]Pricing Schedule'!$J$105,
IF(AND(I1820=38000,R1820&gt;123.4,R1820&lt;=168.2,M1820&gt;10),'[1]Pricing Schedule'!$J$113,
IF(AND(I1820=38000,R1820&gt;168.2,R1820&lt;=336.4,M1820&lt;=10),('[1]Pricing Schedule'!$J$105),
IF(AND(I1820=38000,R1820&gt;168.2,R1820&lt;=336.4,M1820&gt;10),('[1]Pricing Schedule'!$J$113),
IF(AND(I1820=38000,R1820&gt;336.4,R1820&lt;=504.6,M1820&lt;=10),('[1]Pricing Schedule'!$J$105),
IF(AND(I1820=38000,R1820&gt;336.4,R1820&lt;=504.6,M1820&gt;10),('[1]Pricing Schedule'!$J$113),
IF(AND(I1820=38000,R1820&gt;504.6,R1820&lt;=672.8,M1820&lt;=10),('[1]Pricing Schedule'!$J$105),
IF(AND(I1820=38000,R1820&gt;504.6,R1820&lt;=672.8,M1820&gt;10),('[1]Pricing Schedule'!$J$113),
IF(AND(I1820=110000,R1820&lt;=12.8,M1820&gt;2),'[1]Pricing Schedule'!$J$63,
IF(AND(I1820=110000,R1820&lt;=12.8,M1820&lt;=2),'[1]Pricing Schedule'!$J$97,
IF(AND(I1820=110000,R1820&gt;12.8,R1820&lt;=22.8,M1820&gt;3),'[1]Pricing Schedule'!$J$72,
IF(AND(I1820=110000,R1820&gt;12.8,R1820&lt;=22.8,M1820&lt;=3),'[1]Pricing Schedule'!$J$97,
IF(AND(I1820=110000,R1820&gt;22.8,R1820&lt;=30.2),'[1]Pricing Schedule'!$J$81,
IF(AND(I1820=110000,R1820&gt;30.2,R1820&lt;=45.9),'[1]Pricing Schedule'!$J$90,
IF(AND(I1820=110000,R1820&gt;45.9,R1820&lt;=123.4),'[1]Pricing Schedule'!$J$97,
IF(AND(I1820=110000,R1820&gt;123.4,R1820&lt;=168.2,M1820&lt;=10),'[1]Pricing Schedule'!$J$105,
IF(AND(I1820=110000,R1820&gt;123.4,R1820&lt;=168.2,M1820&gt;10),'[1]Pricing Schedule'!$J$113,
IF(AND(I1820=110000,R1820&gt;168.2,R1820&lt;=336.2,M1820&lt;=10),('[1]Pricing Schedule'!$J$105),
IF(AND(I1820=110000,R1820&gt;168.2,R1820&lt;=336.2,M1820&gt;10),('[1]Pricing Schedule'!$J$113),
IF(AND(I1820=110000,R1820&gt;336.4,R1820&lt;=504.6,M1820&lt;=10),('[1]Pricing Schedule'!$J$105),
IF(AND(I1820=110000,R1820&gt;336.4,R1820&lt;=504.6,M1820&gt;10),('[1]Pricing Schedule'!$J$113),
IF(AND(I1820=110000,R1820&gt;504.6,R1820&lt;=672.8,M1820&lt;=10),('[1]Pricing Schedule'!$J$105),
IF(AND(I1820=110000,R1820&gt;504.6,R1820&lt;=672.8,M1820&gt;10),('[1]Pricing Schedule'!$J$113),
IF(AND(I1820=110000,R1820&gt;672.8,R1820&lt;=841,M1820&lt;=10),('[1]Pricing Schedule'!$J$105),
IF(AND(I1820=110000,R1820&gt;672.8,R1820&lt;=841,M1820&gt;10),('[1]Pricing Schedule'!$J$113),
IF(AND(I1820=110000,R1820&gt;1682,R1820&lt;=1850.2,M1820&lt;=10),('[1]Pricing Schedule'!$J$105),
IF(AND(I1820=110000,R1820&gt;1682,R1820&lt;=1850.2,M1820&gt;10),('[1]Pricing Schedule'!$J$113),
IF(AND(I1820=110000,R1820&gt;2018.4,R1820&lt;=2186.6,M1820&lt;=10),('[1]Pricing Schedule'!$J$105),
IF(AND(I1820=110000,R1820&gt;2018.4,R1820&lt;=2186.6,M1820&gt;10),('[1]Pricing Schedule'!$J$113),999999999)))))))))))))))))))))))))))))))))))))))</f>
        <v>4</v>
      </c>
      <c r="U1820" s="40">
        <f t="shared" si="174"/>
        <v>53369.523809523809</v>
      </c>
      <c r="V1820" s="41">
        <f t="shared" si="175"/>
        <v>18.737285413469433</v>
      </c>
      <c r="Y1820" s="23">
        <v>302</v>
      </c>
      <c r="Z1820" s="23">
        <v>505</v>
      </c>
      <c r="AD1820" s="13"/>
      <c r="AE1820" s="13"/>
      <c r="AF1820" s="13"/>
      <c r="AR1820" s="35"/>
    </row>
    <row r="1821" spans="1:44">
      <c r="A1821" s="23">
        <v>1823</v>
      </c>
      <c r="B1821" s="23">
        <v>1823</v>
      </c>
      <c r="C1821" s="23" t="s">
        <v>2540</v>
      </c>
      <c r="D1821" s="23" t="s">
        <v>384</v>
      </c>
      <c r="E1821" s="23" t="s">
        <v>384</v>
      </c>
      <c r="F1821" s="23" t="s">
        <v>391</v>
      </c>
      <c r="G1821" s="23" t="s">
        <v>392</v>
      </c>
      <c r="H1821" s="23" t="s">
        <v>133</v>
      </c>
      <c r="I1821" s="13">
        <v>110000</v>
      </c>
      <c r="J1821" s="13">
        <v>110000</v>
      </c>
      <c r="K1821" s="13">
        <v>38000</v>
      </c>
      <c r="L1821" s="24">
        <v>9.5939999999999994</v>
      </c>
      <c r="M1821" s="37">
        <f t="shared" si="170"/>
        <v>10</v>
      </c>
      <c r="N1821" s="24">
        <v>4.2439999999999998</v>
      </c>
      <c r="O1821" s="13">
        <v>3</v>
      </c>
      <c r="P1821" s="36">
        <f t="shared" si="171"/>
        <v>3.1829999999999998</v>
      </c>
      <c r="Q1821" s="38">
        <f t="shared" si="172"/>
        <v>21</v>
      </c>
      <c r="R1821" s="37">
        <f t="shared" si="173"/>
        <v>21</v>
      </c>
      <c r="S1821" s="39">
        <f>IF(AND(I1821=38000,R1821&lt;=4.5,M1821&gt;8),'[1]Pricing Schedule'!$F$8+('[1]Pricing Schedule'!$F$9*M1821),
IF(AND(I1821=38000,R1821&lt;=4.5,M1821&lt;=8),'[1]Pricing Schedule'!$F$34+('[1]Pricing Schedule'!$F$36*M1821),
IF(AND(I1821=38000,R1821&gt;4.5,R1821&lt;=9,M1821&gt;8),'[1]Pricing Schedule'!$F$17+('[1]Pricing Schedule'!$F$18*M1821),
IF(AND(I1821=38000,R1821&gt;4.5,R1821&lt;=9,M1821&lt;=8),'[1]Pricing Schedule'!$F$34+('[1]Pricing Schedule'!$F$36*M1821),
IF(AND(I1821=38000,R1821&gt;9,R1821&lt;=12.8,M1821&gt;8),'[1]Pricing Schedule'!$F$26+('[1]Pricing Schedule'!$F$27*M1821),
IF(AND(I1821=38000,R1821&gt;9,R1821&lt;=12.8,M1821&lt;=8),'[1]Pricing Schedule'!$F$34+('[1]Pricing Schedule'!$F$36*M1821),
IF(AND(I1821=38000,R1821&gt;12.8,R1821&lt;=22.8),'[1]Pricing Schedule'!$F$34+('[1]Pricing Schedule'!$F$36*M1821),
IF(AND(I1821=38000,R1821&gt;22.8,R1821&lt;=30.2),'[1]Pricing Schedule'!$F$43+('[1]Pricing Schedule'!$F$45*M1821),
IF(AND(I1821=38000,R1821&gt;30.2,R1821&lt;=45.9),'[1]Pricing Schedule'!$F$52+('[1]Pricing Schedule'!$F$54*M1821),
IF(AND(I1821=38000,R1821&gt;45.9,R1821&lt;=123.4),'[1]Pricing Schedule'!$F$96+('[1]Pricing Schedule'!$F$97*M1821),
IF(AND(I1821=38000,R1821&gt;123.4,R1821&lt;=168.2,M1821&lt;=10),'[1]Pricing Schedule'!$F$103+('[1]Pricing Schedule'!$F$105*M1821),
IF(AND(I1821=38000,R1821&gt;123.4,R1821&lt;=168.2,M1821&gt;10),'[1]Pricing Schedule'!$F$111+('[1]Pricing Schedule'!$F$113*M1821),
IF(AND(I1821=38000,R1821&gt;157.4,R1821&lt;=336.4,M1821&lt;=10),('[1]Pricing Schedule'!$F$103+('[1]Pricing Schedule'!$F$105*M1821))*2,
IF(AND(I1821=38000,R1821&gt;157.4,R1821&lt;=336.4,M1821&gt;10),('[1]Pricing Schedule'!$F$111+('[1]Pricing Schedule'!$F$113*M1821))*2,
IF(AND(I1821=38000,R1821&gt;314.8,R1821&lt;=504.6,M1821&lt;=10),('[1]Pricing Schedule'!$F$103+('[1]Pricing Schedule'!$F$105*M1821))*3,
IF(AND(I1821=38000,R1821&gt;314.8,R1821&lt;=504.6,M1821&gt;10),('[1]Pricing Schedule'!$F$111+('[1]Pricing Schedule'!$F$113*M1821))*3,
IF(AND(I1821=38000,R1821&gt;472.2,R1821&lt;=672.8,M1821&lt;=10),('[1]Pricing Schedule'!$F$103+('[1]Pricing Schedule'!$F$105*M1821))*4,
IF(AND(I1821=38000,R1821&gt;472.2,R1821&lt;=672.8,M1821&gt;10),('[1]Pricing Schedule'!$F$111+('[1]Pricing Schedule'!$F$113*M1821))*4,
IF(AND(I1821=110000,R1821&lt;=12.8,M1821&gt;2),'[1]Pricing Schedule'!$F$62+('[1]Pricing Schedule'!$F$63*M1821),
IF(AND(I1821=110000,R1821&lt;=12.8,M1821&lt;=2),'[1]Pricing Schedule'!$F$96+('[1]Pricing Schedule'!$F$97*M1821),
IF(AND(I1821=110000,R1821&gt;12.8,R1821&lt;=22.8,M1821&gt;3),'[1]Pricing Schedule'!$F$71+('[1]Pricing Schedule'!$F$72*M1821),
IF(AND(I1821=110000,R1821&gt;12.8,R1821&lt;=22.8,M1821&lt;=3),'[1]Pricing Schedule'!$F$96+('[1]Pricing Schedule'!$F$97*M1821),
IF(AND(I1821=110000,R1821&gt;22.8,R1821&lt;=30.2),'[1]Pricing Schedule'!$F$80+('[1]Pricing Schedule'!$F$81*M1821),
IF(AND(I1821=110000,R1821&gt;30.2,R1821&lt;=45.9),'[1]Pricing Schedule'!$F$89+('[1]Pricing Schedule'!$F$90*M1821),
IF(AND(I1821=110000,R1821&gt;45.9,R1821&lt;=123.4),'[1]Pricing Schedule'!$F$96+('[1]Pricing Schedule'!$F$97*M1821),
IF(AND(I1821=110000,R1821&gt;123.4,R1821&lt;=168.2,M1821&lt;=10),'[1]Pricing Schedule'!$F$103+('[1]Pricing Schedule'!$F$105*M1821),
IF(AND(I1821=110000,R1821&gt;123.4,R1821&lt;=168.2,M1821&gt;10),'[1]Pricing Schedule'!$F$111+('[1]Pricing Schedule'!$F$113*M1821),
IF(AND(I1821=110000,R1821&gt;168.2,R1821&lt;=336.4,M1821&lt;=10),('[1]Pricing Schedule'!$F$103+('[1]Pricing Schedule'!$F$105*M1821))*2,
IF(AND(I1821=110000,R1821&gt;168.2,R1821&lt;=336.4,M1821&gt;10),('[1]Pricing Schedule'!$F$111+('[1]Pricing Schedule'!$F$113*M1821))*2,
IF(AND(I1821=110000,R1821&gt;336.4,R1821&lt;=504.6,M1821&lt;=10),('[1]Pricing Schedule'!$F$103+('[1]Pricing Schedule'!$F$105*M1821))*3,
IF(AND(I1821=110000,R1821&gt;336.4,R1821&lt;=504.6,M1821&gt;10),('[1]Pricing Schedule'!$F$111+('[1]Pricing Schedule'!$F$113*M1821))*3,
IF(AND(I1821=110000,R1821&gt;504.6,R1821&lt;=672.8,M1821&lt;=10),('[1]Pricing Schedule'!$F$103+('[1]Pricing Schedule'!$F$105*M1821))*4,
IF(AND(I1821=110000,R1821&gt;504.6,R1821&lt;=672.8,M1821&gt;10),('[1]Pricing Schedule'!$F$111+('[1]Pricing Schedule'!$F$113*M1821))*4,
IF(AND(I1821=110000,R1821&gt;672.8,R1821&lt;=841,M1821&lt;=10),('[1]Pricing Schedule'!$F$103+('[1]Pricing Schedule'!$F$105*M1821))*5,
IF(AND(I1821=110000,R1821&gt;672.8,R1821&lt;=841,M1821&gt;10),('[1]Pricing Schedule'!$F$111+('[1]Pricing Schedule'!$F$113*M1821))*5,
IF(AND(I1821=110000,R1821&gt;672.8,R1821&lt;=841,M1821&lt;=10),('[1]Pricing Schedule'!$F$103+('[1]Pricing Schedule'!$F$105*M1821))*5,
IF(AND(I1821=110000,R1821&gt;672.8,R1821&lt;=841,M1821&gt;10),('[1]Pricing Schedule'!$F$111+('[1]Pricing Schedule'!$F$113*M1821))*5,
IF(AND(I1821=110000,R1821&gt;1345.6,R1821&lt;=1513.8,M1821&lt;=10),('[1]Pricing Schedule'!$F$103+('[1]Pricing Schedule'!$F$105*M1821))*9,
IF(AND(I1821=110000,R1821&gt;1345.6,R1821&lt;=1513.8,M1821&gt;10),('[1]Pricing Schedule'!$F$111+('[1]Pricing Schedule'!$F$113*M1821))*9,
9999999999)))))))))))))))))))))))))))))))))))))))</f>
        <v>2297410</v>
      </c>
      <c r="T1821" s="21">
        <f>IF(AND(I1821=38000,R1821&lt;=4.5,M1821&gt;8),'[1]Pricing Schedule'!$J$9,
IF(AND(I1821=38000,R1821&lt;=4.5,M1821&lt;=8),'[1]Pricing Schedule'!$J$36,
IF(AND(I1821=38000,R1821&gt;4.5,R1821&lt;=9,M1821&gt;8),'[1]Pricing Schedule'!$J$18,
IF(AND(I1821=38000,R1821&gt;4.5,R1821&lt;=9,M1821&lt;=8),'[1]Pricing Schedule'!$J$36,
IF(AND(I1821=38000,R1821&gt;9,R1821&lt;=12.8,M1821&gt;8),'[1]Pricing Schedule'!$J$27,
IF(AND(I1821=38000,R1821&gt;9,R1821&lt;=12.8,M1821&lt;=8),'[1]Pricing Schedule'!$J$36,
IF(AND(I1821=38000,R1821&gt;12.8,R1821&lt;=22.8),'[1]Pricing Schedule'!$J$36,
IF(AND(I1821=38000,R1821&gt;22.8,R1821&lt;=30.2),'[1]Pricing Schedule'!$J$45,
IF(AND(I1821=38000,R1821&gt;30.2,R1821&lt;=45.9),'[1]Pricing Schedule'!$J$54,
IF(AND(I1821=38000,R1821&gt;45.9,R1821&lt;=123.4),'[1]Pricing Schedule'!$J$97,
IF(AND(I1821=38000,R1821&gt;123.4,R1821&lt;=168.2,M1821&lt;=10),'[1]Pricing Schedule'!$J$105,
IF(AND(I1821=38000,R1821&gt;123.4,R1821&lt;=168.2,M1821&gt;10),'[1]Pricing Schedule'!$J$113,
IF(AND(I1821=38000,R1821&gt;168.2,R1821&lt;=336.4,M1821&lt;=10),('[1]Pricing Schedule'!$J$105),
IF(AND(I1821=38000,R1821&gt;168.2,R1821&lt;=336.4,M1821&gt;10),('[1]Pricing Schedule'!$J$113),
IF(AND(I1821=38000,R1821&gt;336.4,R1821&lt;=504.6,M1821&lt;=10),('[1]Pricing Schedule'!$J$105),
IF(AND(I1821=38000,R1821&gt;336.4,R1821&lt;=504.6,M1821&gt;10),('[1]Pricing Schedule'!$J$113),
IF(AND(I1821=38000,R1821&gt;504.6,R1821&lt;=672.8,M1821&lt;=10),('[1]Pricing Schedule'!$J$105),
IF(AND(I1821=38000,R1821&gt;504.6,R1821&lt;=672.8,M1821&gt;10),('[1]Pricing Schedule'!$J$113),
IF(AND(I1821=110000,R1821&lt;=12.8,M1821&gt;2),'[1]Pricing Schedule'!$J$63,
IF(AND(I1821=110000,R1821&lt;=12.8,M1821&lt;=2),'[1]Pricing Schedule'!$J$97,
IF(AND(I1821=110000,R1821&gt;12.8,R1821&lt;=22.8,M1821&gt;3),'[1]Pricing Schedule'!$J$72,
IF(AND(I1821=110000,R1821&gt;12.8,R1821&lt;=22.8,M1821&lt;=3),'[1]Pricing Schedule'!$J$97,
IF(AND(I1821=110000,R1821&gt;22.8,R1821&lt;=30.2),'[1]Pricing Schedule'!$J$81,
IF(AND(I1821=110000,R1821&gt;30.2,R1821&lt;=45.9),'[1]Pricing Schedule'!$J$90,
IF(AND(I1821=110000,R1821&gt;45.9,R1821&lt;=123.4),'[1]Pricing Schedule'!$J$97,
IF(AND(I1821=110000,R1821&gt;123.4,R1821&lt;=168.2,M1821&lt;=10),'[1]Pricing Schedule'!$J$105,
IF(AND(I1821=110000,R1821&gt;123.4,R1821&lt;=168.2,M1821&gt;10),'[1]Pricing Schedule'!$J$113,
IF(AND(I1821=110000,R1821&gt;168.2,R1821&lt;=336.2,M1821&lt;=10),('[1]Pricing Schedule'!$J$105),
IF(AND(I1821=110000,R1821&gt;168.2,R1821&lt;=336.2,M1821&gt;10),('[1]Pricing Schedule'!$J$113),
IF(AND(I1821=110000,R1821&gt;336.4,R1821&lt;=504.6,M1821&lt;=10),('[1]Pricing Schedule'!$J$105),
IF(AND(I1821=110000,R1821&gt;336.4,R1821&lt;=504.6,M1821&gt;10),('[1]Pricing Schedule'!$J$113),
IF(AND(I1821=110000,R1821&gt;504.6,R1821&lt;=672.8,M1821&lt;=10),('[1]Pricing Schedule'!$J$105),
IF(AND(I1821=110000,R1821&gt;504.6,R1821&lt;=672.8,M1821&gt;10),('[1]Pricing Schedule'!$J$113),
IF(AND(I1821=110000,R1821&gt;672.8,R1821&lt;=841,M1821&lt;=10),('[1]Pricing Schedule'!$J$105),
IF(AND(I1821=110000,R1821&gt;672.8,R1821&lt;=841,M1821&gt;10),('[1]Pricing Schedule'!$J$113),
IF(AND(I1821=110000,R1821&gt;1682,R1821&lt;=1850.2,M1821&lt;=10),('[1]Pricing Schedule'!$J$105),
IF(AND(I1821=110000,R1821&gt;1682,R1821&lt;=1850.2,M1821&gt;10),('[1]Pricing Schedule'!$J$113),
IF(AND(I1821=110000,R1821&gt;2018.4,R1821&lt;=2186.6,M1821&lt;=10),('[1]Pricing Schedule'!$J$105),
IF(AND(I1821=110000,R1821&gt;2018.4,R1821&lt;=2186.6,M1821&gt;10),('[1]Pricing Schedule'!$J$113),999999999)))))))))))))))))))))))))))))))))))))))</f>
        <v>8</v>
      </c>
      <c r="U1821" s="40">
        <f t="shared" si="174"/>
        <v>109400.47619047618</v>
      </c>
      <c r="V1821" s="41">
        <f t="shared" si="175"/>
        <v>9.1407280372245268</v>
      </c>
      <c r="Y1821" s="23">
        <v>257</v>
      </c>
      <c r="Z1821" s="23">
        <v>205</v>
      </c>
      <c r="AD1821" s="13"/>
      <c r="AE1821" s="13"/>
      <c r="AF1821" s="13"/>
      <c r="AR1821" s="35"/>
    </row>
    <row r="1822" spans="1:44">
      <c r="A1822" s="23">
        <v>1824</v>
      </c>
      <c r="B1822" s="23">
        <v>1824</v>
      </c>
      <c r="C1822" s="23" t="s">
        <v>2541</v>
      </c>
      <c r="D1822" s="23" t="s">
        <v>384</v>
      </c>
      <c r="E1822" s="23" t="s">
        <v>384</v>
      </c>
      <c r="F1822" s="23" t="s">
        <v>391</v>
      </c>
      <c r="G1822" s="23" t="s">
        <v>392</v>
      </c>
      <c r="H1822" s="23" t="s">
        <v>133</v>
      </c>
      <c r="I1822" s="13">
        <v>110000</v>
      </c>
      <c r="J1822" s="13">
        <v>110000</v>
      </c>
      <c r="K1822" s="13">
        <v>38000</v>
      </c>
      <c r="L1822" s="24">
        <v>12.85</v>
      </c>
      <c r="M1822" s="37">
        <f t="shared" si="170"/>
        <v>13</v>
      </c>
      <c r="N1822" s="24">
        <v>2.0590000000000002</v>
      </c>
      <c r="O1822" s="13">
        <v>3</v>
      </c>
      <c r="P1822" s="36">
        <f t="shared" si="171"/>
        <v>1.5442500000000001</v>
      </c>
      <c r="Q1822" s="38">
        <f t="shared" si="172"/>
        <v>8.4</v>
      </c>
      <c r="R1822" s="37">
        <f t="shared" si="173"/>
        <v>8.4</v>
      </c>
      <c r="S1822" s="39">
        <f>IF(AND(I1822=38000,R1822&lt;=4.5,M1822&gt;8),'[1]Pricing Schedule'!$F$8+('[1]Pricing Schedule'!$F$9*M1822),
IF(AND(I1822=38000,R1822&lt;=4.5,M1822&lt;=8),'[1]Pricing Schedule'!$F$34+('[1]Pricing Schedule'!$F$36*M1822),
IF(AND(I1822=38000,R1822&gt;4.5,R1822&lt;=9,M1822&gt;8),'[1]Pricing Schedule'!$F$17+('[1]Pricing Schedule'!$F$18*M1822),
IF(AND(I1822=38000,R1822&gt;4.5,R1822&lt;=9,M1822&lt;=8),'[1]Pricing Schedule'!$F$34+('[1]Pricing Schedule'!$F$36*M1822),
IF(AND(I1822=38000,R1822&gt;9,R1822&lt;=12.8,M1822&gt;8),'[1]Pricing Schedule'!$F$26+('[1]Pricing Schedule'!$F$27*M1822),
IF(AND(I1822=38000,R1822&gt;9,R1822&lt;=12.8,M1822&lt;=8),'[1]Pricing Schedule'!$F$34+('[1]Pricing Schedule'!$F$36*M1822),
IF(AND(I1822=38000,R1822&gt;12.8,R1822&lt;=22.8),'[1]Pricing Schedule'!$F$34+('[1]Pricing Schedule'!$F$36*M1822),
IF(AND(I1822=38000,R1822&gt;22.8,R1822&lt;=30.2),'[1]Pricing Schedule'!$F$43+('[1]Pricing Schedule'!$F$45*M1822),
IF(AND(I1822=38000,R1822&gt;30.2,R1822&lt;=45.9),'[1]Pricing Schedule'!$F$52+('[1]Pricing Schedule'!$F$54*M1822),
IF(AND(I1822=38000,R1822&gt;45.9,R1822&lt;=123.4),'[1]Pricing Schedule'!$F$96+('[1]Pricing Schedule'!$F$97*M1822),
IF(AND(I1822=38000,R1822&gt;123.4,R1822&lt;=168.2,M1822&lt;=10),'[1]Pricing Schedule'!$F$103+('[1]Pricing Schedule'!$F$105*M1822),
IF(AND(I1822=38000,R1822&gt;123.4,R1822&lt;=168.2,M1822&gt;10),'[1]Pricing Schedule'!$F$111+('[1]Pricing Schedule'!$F$113*M1822),
IF(AND(I1822=38000,R1822&gt;157.4,R1822&lt;=336.4,M1822&lt;=10),('[1]Pricing Schedule'!$F$103+('[1]Pricing Schedule'!$F$105*M1822))*2,
IF(AND(I1822=38000,R1822&gt;157.4,R1822&lt;=336.4,M1822&gt;10),('[1]Pricing Schedule'!$F$111+('[1]Pricing Schedule'!$F$113*M1822))*2,
IF(AND(I1822=38000,R1822&gt;314.8,R1822&lt;=504.6,M1822&lt;=10),('[1]Pricing Schedule'!$F$103+('[1]Pricing Schedule'!$F$105*M1822))*3,
IF(AND(I1822=38000,R1822&gt;314.8,R1822&lt;=504.6,M1822&gt;10),('[1]Pricing Schedule'!$F$111+('[1]Pricing Schedule'!$F$113*M1822))*3,
IF(AND(I1822=38000,R1822&gt;472.2,R1822&lt;=672.8,M1822&lt;=10),('[1]Pricing Schedule'!$F$103+('[1]Pricing Schedule'!$F$105*M1822))*4,
IF(AND(I1822=38000,R1822&gt;472.2,R1822&lt;=672.8,M1822&gt;10),('[1]Pricing Schedule'!$F$111+('[1]Pricing Schedule'!$F$113*M1822))*4,
IF(AND(I1822=110000,R1822&lt;=12.8,M1822&gt;2),'[1]Pricing Schedule'!$F$62+('[1]Pricing Schedule'!$F$63*M1822),
IF(AND(I1822=110000,R1822&lt;=12.8,M1822&lt;=2),'[1]Pricing Schedule'!$F$96+('[1]Pricing Schedule'!$F$97*M1822),
IF(AND(I1822=110000,R1822&gt;12.8,R1822&lt;=22.8,M1822&gt;3),'[1]Pricing Schedule'!$F$71+('[1]Pricing Schedule'!$F$72*M1822),
IF(AND(I1822=110000,R1822&gt;12.8,R1822&lt;=22.8,M1822&lt;=3),'[1]Pricing Schedule'!$F$96+('[1]Pricing Schedule'!$F$97*M1822),
IF(AND(I1822=110000,R1822&gt;22.8,R1822&lt;=30.2),'[1]Pricing Schedule'!$F$80+('[1]Pricing Schedule'!$F$81*M1822),
IF(AND(I1822=110000,R1822&gt;30.2,R1822&lt;=45.9),'[1]Pricing Schedule'!$F$89+('[1]Pricing Schedule'!$F$90*M1822),
IF(AND(I1822=110000,R1822&gt;45.9,R1822&lt;=123.4),'[1]Pricing Schedule'!$F$96+('[1]Pricing Schedule'!$F$97*M1822),
IF(AND(I1822=110000,R1822&gt;123.4,R1822&lt;=168.2,M1822&lt;=10),'[1]Pricing Schedule'!$F$103+('[1]Pricing Schedule'!$F$105*M1822),
IF(AND(I1822=110000,R1822&gt;123.4,R1822&lt;=168.2,M1822&gt;10),'[1]Pricing Schedule'!$F$111+('[1]Pricing Schedule'!$F$113*M1822),
IF(AND(I1822=110000,R1822&gt;168.2,R1822&lt;=336.4,M1822&lt;=10),('[1]Pricing Schedule'!$F$103+('[1]Pricing Schedule'!$F$105*M1822))*2,
IF(AND(I1822=110000,R1822&gt;168.2,R1822&lt;=336.4,M1822&gt;10),('[1]Pricing Schedule'!$F$111+('[1]Pricing Schedule'!$F$113*M1822))*2,
IF(AND(I1822=110000,R1822&gt;336.4,R1822&lt;=504.6,M1822&lt;=10),('[1]Pricing Schedule'!$F$103+('[1]Pricing Schedule'!$F$105*M1822))*3,
IF(AND(I1822=110000,R1822&gt;336.4,R1822&lt;=504.6,M1822&gt;10),('[1]Pricing Schedule'!$F$111+('[1]Pricing Schedule'!$F$113*M1822))*3,
IF(AND(I1822=110000,R1822&gt;504.6,R1822&lt;=672.8,M1822&lt;=10),('[1]Pricing Schedule'!$F$103+('[1]Pricing Schedule'!$F$105*M1822))*4,
IF(AND(I1822=110000,R1822&gt;504.6,R1822&lt;=672.8,M1822&gt;10),('[1]Pricing Schedule'!$F$111+('[1]Pricing Schedule'!$F$113*M1822))*4,
IF(AND(I1822=110000,R1822&gt;672.8,R1822&lt;=841,M1822&lt;=10),('[1]Pricing Schedule'!$F$103+('[1]Pricing Schedule'!$F$105*M1822))*5,
IF(AND(I1822=110000,R1822&gt;672.8,R1822&lt;=841,M1822&gt;10),('[1]Pricing Schedule'!$F$111+('[1]Pricing Schedule'!$F$113*M1822))*5,
IF(AND(I1822=110000,R1822&gt;672.8,R1822&lt;=841,M1822&lt;=10),('[1]Pricing Schedule'!$F$103+('[1]Pricing Schedule'!$F$105*M1822))*5,
IF(AND(I1822=110000,R1822&gt;672.8,R1822&lt;=841,M1822&gt;10),('[1]Pricing Schedule'!$F$111+('[1]Pricing Schedule'!$F$113*M1822))*5,
IF(AND(I1822=110000,R1822&gt;1345.6,R1822&lt;=1513.8,M1822&lt;=10),('[1]Pricing Schedule'!$F$103+('[1]Pricing Schedule'!$F$105*M1822))*9,
IF(AND(I1822=110000,R1822&gt;1345.6,R1822&lt;=1513.8,M1822&gt;10),('[1]Pricing Schedule'!$F$111+('[1]Pricing Schedule'!$F$113*M1822))*9,
9999999999)))))))))))))))))))))))))))))))))))))))</f>
        <v>2101570</v>
      </c>
      <c r="T1822" s="21">
        <f>IF(AND(I1822=38000,R1822&lt;=4.5,M1822&gt;8),'[1]Pricing Schedule'!$J$9,
IF(AND(I1822=38000,R1822&lt;=4.5,M1822&lt;=8),'[1]Pricing Schedule'!$J$36,
IF(AND(I1822=38000,R1822&gt;4.5,R1822&lt;=9,M1822&gt;8),'[1]Pricing Schedule'!$J$18,
IF(AND(I1822=38000,R1822&gt;4.5,R1822&lt;=9,M1822&lt;=8),'[1]Pricing Schedule'!$J$36,
IF(AND(I1822=38000,R1822&gt;9,R1822&lt;=12.8,M1822&gt;8),'[1]Pricing Schedule'!$J$27,
IF(AND(I1822=38000,R1822&gt;9,R1822&lt;=12.8,M1822&lt;=8),'[1]Pricing Schedule'!$J$36,
IF(AND(I1822=38000,R1822&gt;12.8,R1822&lt;=22.8),'[1]Pricing Schedule'!$J$36,
IF(AND(I1822=38000,R1822&gt;22.8,R1822&lt;=30.2),'[1]Pricing Schedule'!$J$45,
IF(AND(I1822=38000,R1822&gt;30.2,R1822&lt;=45.9),'[1]Pricing Schedule'!$J$54,
IF(AND(I1822=38000,R1822&gt;45.9,R1822&lt;=123.4),'[1]Pricing Schedule'!$J$97,
IF(AND(I1822=38000,R1822&gt;123.4,R1822&lt;=168.2,M1822&lt;=10),'[1]Pricing Schedule'!$J$105,
IF(AND(I1822=38000,R1822&gt;123.4,R1822&lt;=168.2,M1822&gt;10),'[1]Pricing Schedule'!$J$113,
IF(AND(I1822=38000,R1822&gt;168.2,R1822&lt;=336.4,M1822&lt;=10),('[1]Pricing Schedule'!$J$105),
IF(AND(I1822=38000,R1822&gt;168.2,R1822&lt;=336.4,M1822&gt;10),('[1]Pricing Schedule'!$J$113),
IF(AND(I1822=38000,R1822&gt;336.4,R1822&lt;=504.6,M1822&lt;=10),('[1]Pricing Schedule'!$J$105),
IF(AND(I1822=38000,R1822&gt;336.4,R1822&lt;=504.6,M1822&gt;10),('[1]Pricing Schedule'!$J$113),
IF(AND(I1822=38000,R1822&gt;504.6,R1822&lt;=672.8,M1822&lt;=10),('[1]Pricing Schedule'!$J$105),
IF(AND(I1822=38000,R1822&gt;504.6,R1822&lt;=672.8,M1822&gt;10),('[1]Pricing Schedule'!$J$113),
IF(AND(I1822=110000,R1822&lt;=12.8,M1822&gt;2),'[1]Pricing Schedule'!$J$63,
IF(AND(I1822=110000,R1822&lt;=12.8,M1822&lt;=2),'[1]Pricing Schedule'!$J$97,
IF(AND(I1822=110000,R1822&gt;12.8,R1822&lt;=22.8,M1822&gt;3),'[1]Pricing Schedule'!$J$72,
IF(AND(I1822=110000,R1822&gt;12.8,R1822&lt;=22.8,M1822&lt;=3),'[1]Pricing Schedule'!$J$97,
IF(AND(I1822=110000,R1822&gt;22.8,R1822&lt;=30.2),'[1]Pricing Schedule'!$J$81,
IF(AND(I1822=110000,R1822&gt;30.2,R1822&lt;=45.9),'[1]Pricing Schedule'!$J$90,
IF(AND(I1822=110000,R1822&gt;45.9,R1822&lt;=123.4),'[1]Pricing Schedule'!$J$97,
IF(AND(I1822=110000,R1822&gt;123.4,R1822&lt;=168.2,M1822&lt;=10),'[1]Pricing Schedule'!$J$105,
IF(AND(I1822=110000,R1822&gt;123.4,R1822&lt;=168.2,M1822&gt;10),'[1]Pricing Schedule'!$J$113,
IF(AND(I1822=110000,R1822&gt;168.2,R1822&lt;=336.2,M1822&lt;=10),('[1]Pricing Schedule'!$J$105),
IF(AND(I1822=110000,R1822&gt;168.2,R1822&lt;=336.2,M1822&gt;10),('[1]Pricing Schedule'!$J$113),
IF(AND(I1822=110000,R1822&gt;336.4,R1822&lt;=504.6,M1822&lt;=10),('[1]Pricing Schedule'!$J$105),
IF(AND(I1822=110000,R1822&gt;336.4,R1822&lt;=504.6,M1822&gt;10),('[1]Pricing Schedule'!$J$113),
IF(AND(I1822=110000,R1822&gt;504.6,R1822&lt;=672.8,M1822&lt;=10),('[1]Pricing Schedule'!$J$105),
IF(AND(I1822=110000,R1822&gt;504.6,R1822&lt;=672.8,M1822&gt;10),('[1]Pricing Schedule'!$J$113),
IF(AND(I1822=110000,R1822&gt;672.8,R1822&lt;=841,M1822&lt;=10),('[1]Pricing Schedule'!$J$105),
IF(AND(I1822=110000,R1822&gt;672.8,R1822&lt;=841,M1822&gt;10),('[1]Pricing Schedule'!$J$113),
IF(AND(I1822=110000,R1822&gt;1682,R1822&lt;=1850.2,M1822&lt;=10),('[1]Pricing Schedule'!$J$105),
IF(AND(I1822=110000,R1822&gt;1682,R1822&lt;=1850.2,M1822&gt;10),('[1]Pricing Schedule'!$J$113),
IF(AND(I1822=110000,R1822&gt;2018.4,R1822&lt;=2186.6,M1822&lt;=10),('[1]Pricing Schedule'!$J$105),
IF(AND(I1822=110000,R1822&gt;2018.4,R1822&lt;=2186.6,M1822&gt;10),('[1]Pricing Schedule'!$J$113),999999999)))))))))))))))))))))))))))))))))))))))</f>
        <v>7</v>
      </c>
      <c r="U1822" s="40">
        <f t="shared" si="174"/>
        <v>250186.90476190476</v>
      </c>
      <c r="V1822" s="41">
        <f t="shared" si="175"/>
        <v>3.9970117578762543</v>
      </c>
      <c r="Y1822" s="23">
        <v>637</v>
      </c>
      <c r="Z1822" s="23">
        <v>205</v>
      </c>
      <c r="AD1822" s="13"/>
      <c r="AE1822" s="13"/>
      <c r="AF1822" s="13"/>
      <c r="AR1822" s="35"/>
    </row>
    <row r="1823" spans="1:44">
      <c r="A1823" s="23">
        <v>1825</v>
      </c>
      <c r="B1823" s="23">
        <v>1825</v>
      </c>
      <c r="C1823" s="23" t="s">
        <v>2542</v>
      </c>
      <c r="D1823" s="23" t="s">
        <v>149</v>
      </c>
      <c r="E1823" s="23" t="s">
        <v>149</v>
      </c>
      <c r="F1823" s="23" t="s">
        <v>2543</v>
      </c>
      <c r="G1823" s="23" t="s">
        <v>2544</v>
      </c>
      <c r="H1823" s="23" t="s">
        <v>133</v>
      </c>
      <c r="I1823" s="13">
        <v>110000</v>
      </c>
      <c r="J1823" s="13">
        <v>110000</v>
      </c>
      <c r="K1823" s="13">
        <v>38000</v>
      </c>
      <c r="L1823" s="24">
        <v>4.0990000000000002</v>
      </c>
      <c r="M1823" s="37">
        <f t="shared" si="170"/>
        <v>5</v>
      </c>
      <c r="N1823" s="24">
        <v>0.68600000000000005</v>
      </c>
      <c r="O1823" s="13">
        <v>3</v>
      </c>
      <c r="P1823" s="36">
        <f t="shared" si="171"/>
        <v>0.68600000000000005</v>
      </c>
      <c r="Q1823" s="38">
        <f t="shared" si="172"/>
        <v>4.2</v>
      </c>
      <c r="R1823" s="37">
        <f t="shared" si="173"/>
        <v>4.2</v>
      </c>
      <c r="S1823" s="39">
        <f>IF(AND(I1823=38000,R1823&lt;=4.5,M1823&gt;8),'[1]Pricing Schedule'!$F$8+('[1]Pricing Schedule'!$F$9*M1823),
IF(AND(I1823=38000,R1823&lt;=4.5,M1823&lt;=8),'[1]Pricing Schedule'!$F$34+('[1]Pricing Schedule'!$F$36*M1823),
IF(AND(I1823=38000,R1823&gt;4.5,R1823&lt;=9,M1823&gt;8),'[1]Pricing Schedule'!$F$17+('[1]Pricing Schedule'!$F$18*M1823),
IF(AND(I1823=38000,R1823&gt;4.5,R1823&lt;=9,M1823&lt;=8),'[1]Pricing Schedule'!$F$34+('[1]Pricing Schedule'!$F$36*M1823),
IF(AND(I1823=38000,R1823&gt;9,R1823&lt;=12.8,M1823&gt;8),'[1]Pricing Schedule'!$F$26+('[1]Pricing Schedule'!$F$27*M1823),
IF(AND(I1823=38000,R1823&gt;9,R1823&lt;=12.8,M1823&lt;=8),'[1]Pricing Schedule'!$F$34+('[1]Pricing Schedule'!$F$36*M1823),
IF(AND(I1823=38000,R1823&gt;12.8,R1823&lt;=22.8),'[1]Pricing Schedule'!$F$34+('[1]Pricing Schedule'!$F$36*M1823),
IF(AND(I1823=38000,R1823&gt;22.8,R1823&lt;=30.2),'[1]Pricing Schedule'!$F$43+('[1]Pricing Schedule'!$F$45*M1823),
IF(AND(I1823=38000,R1823&gt;30.2,R1823&lt;=45.9),'[1]Pricing Schedule'!$F$52+('[1]Pricing Schedule'!$F$54*M1823),
IF(AND(I1823=38000,R1823&gt;45.9,R1823&lt;=123.4),'[1]Pricing Schedule'!$F$96+('[1]Pricing Schedule'!$F$97*M1823),
IF(AND(I1823=38000,R1823&gt;123.4,R1823&lt;=168.2,M1823&lt;=10),'[1]Pricing Schedule'!$F$103+('[1]Pricing Schedule'!$F$105*M1823),
IF(AND(I1823=38000,R1823&gt;123.4,R1823&lt;=168.2,M1823&gt;10),'[1]Pricing Schedule'!$F$111+('[1]Pricing Schedule'!$F$113*M1823),
IF(AND(I1823=38000,R1823&gt;157.4,R1823&lt;=336.4,M1823&lt;=10),('[1]Pricing Schedule'!$F$103+('[1]Pricing Schedule'!$F$105*M1823))*2,
IF(AND(I1823=38000,R1823&gt;157.4,R1823&lt;=336.4,M1823&gt;10),('[1]Pricing Schedule'!$F$111+('[1]Pricing Schedule'!$F$113*M1823))*2,
IF(AND(I1823=38000,R1823&gt;314.8,R1823&lt;=504.6,M1823&lt;=10),('[1]Pricing Schedule'!$F$103+('[1]Pricing Schedule'!$F$105*M1823))*3,
IF(AND(I1823=38000,R1823&gt;314.8,R1823&lt;=504.6,M1823&gt;10),('[1]Pricing Schedule'!$F$111+('[1]Pricing Schedule'!$F$113*M1823))*3,
IF(AND(I1823=38000,R1823&gt;472.2,R1823&lt;=672.8,M1823&lt;=10),('[1]Pricing Schedule'!$F$103+('[1]Pricing Schedule'!$F$105*M1823))*4,
IF(AND(I1823=38000,R1823&gt;472.2,R1823&lt;=672.8,M1823&gt;10),('[1]Pricing Schedule'!$F$111+('[1]Pricing Schedule'!$F$113*M1823))*4,
IF(AND(I1823=110000,R1823&lt;=12.8,M1823&gt;2),'[1]Pricing Schedule'!$F$62+('[1]Pricing Schedule'!$F$63*M1823),
IF(AND(I1823=110000,R1823&lt;=12.8,M1823&lt;=2),'[1]Pricing Schedule'!$F$96+('[1]Pricing Schedule'!$F$97*M1823),
IF(AND(I1823=110000,R1823&gt;12.8,R1823&lt;=22.8,M1823&gt;3),'[1]Pricing Schedule'!$F$71+('[1]Pricing Schedule'!$F$72*M1823),
IF(AND(I1823=110000,R1823&gt;12.8,R1823&lt;=22.8,M1823&lt;=3),'[1]Pricing Schedule'!$F$96+('[1]Pricing Schedule'!$F$97*M1823),
IF(AND(I1823=110000,R1823&gt;22.8,R1823&lt;=30.2),'[1]Pricing Schedule'!$F$80+('[1]Pricing Schedule'!$F$81*M1823),
IF(AND(I1823=110000,R1823&gt;30.2,R1823&lt;=45.9),'[1]Pricing Schedule'!$F$89+('[1]Pricing Schedule'!$F$90*M1823),
IF(AND(I1823=110000,R1823&gt;45.9,R1823&lt;=123.4),'[1]Pricing Schedule'!$F$96+('[1]Pricing Schedule'!$F$97*M1823),
IF(AND(I1823=110000,R1823&gt;123.4,R1823&lt;=168.2,M1823&lt;=10),'[1]Pricing Schedule'!$F$103+('[1]Pricing Schedule'!$F$105*M1823),
IF(AND(I1823=110000,R1823&gt;123.4,R1823&lt;=168.2,M1823&gt;10),'[1]Pricing Schedule'!$F$111+('[1]Pricing Schedule'!$F$113*M1823),
IF(AND(I1823=110000,R1823&gt;168.2,R1823&lt;=336.4,M1823&lt;=10),('[1]Pricing Schedule'!$F$103+('[1]Pricing Schedule'!$F$105*M1823))*2,
IF(AND(I1823=110000,R1823&gt;168.2,R1823&lt;=336.4,M1823&gt;10),('[1]Pricing Schedule'!$F$111+('[1]Pricing Schedule'!$F$113*M1823))*2,
IF(AND(I1823=110000,R1823&gt;336.4,R1823&lt;=504.6,M1823&lt;=10),('[1]Pricing Schedule'!$F$103+('[1]Pricing Schedule'!$F$105*M1823))*3,
IF(AND(I1823=110000,R1823&gt;336.4,R1823&lt;=504.6,M1823&gt;10),('[1]Pricing Schedule'!$F$111+('[1]Pricing Schedule'!$F$113*M1823))*3,
IF(AND(I1823=110000,R1823&gt;504.6,R1823&lt;=672.8,M1823&lt;=10),('[1]Pricing Schedule'!$F$103+('[1]Pricing Schedule'!$F$105*M1823))*4,
IF(AND(I1823=110000,R1823&gt;504.6,R1823&lt;=672.8,M1823&gt;10),('[1]Pricing Schedule'!$F$111+('[1]Pricing Schedule'!$F$113*M1823))*4,
IF(AND(I1823=110000,R1823&gt;672.8,R1823&lt;=841,M1823&lt;=10),('[1]Pricing Schedule'!$F$103+('[1]Pricing Schedule'!$F$105*M1823))*5,
IF(AND(I1823=110000,R1823&gt;672.8,R1823&lt;=841,M1823&gt;10),('[1]Pricing Schedule'!$F$111+('[1]Pricing Schedule'!$F$113*M1823))*5,
IF(AND(I1823=110000,R1823&gt;672.8,R1823&lt;=841,M1823&lt;=10),('[1]Pricing Schedule'!$F$103+('[1]Pricing Schedule'!$F$105*M1823))*5,
IF(AND(I1823=110000,R1823&gt;672.8,R1823&lt;=841,M1823&gt;10),('[1]Pricing Schedule'!$F$111+('[1]Pricing Schedule'!$F$113*M1823))*5,
IF(AND(I1823=110000,R1823&gt;1345.6,R1823&lt;=1513.8,M1823&lt;=10),('[1]Pricing Schedule'!$F$103+('[1]Pricing Schedule'!$F$105*M1823))*9,
IF(AND(I1823=110000,R1823&gt;1345.6,R1823&lt;=1513.8,M1823&gt;10),('[1]Pricing Schedule'!$F$111+('[1]Pricing Schedule'!$F$113*M1823))*9,
9999999999)))))))))))))))))))))))))))))))))))))))</f>
        <v>1679970</v>
      </c>
      <c r="T1823" s="21">
        <f>IF(AND(I1823=38000,R1823&lt;=4.5,M1823&gt;8),'[1]Pricing Schedule'!$J$9,
IF(AND(I1823=38000,R1823&lt;=4.5,M1823&lt;=8),'[1]Pricing Schedule'!$J$36,
IF(AND(I1823=38000,R1823&gt;4.5,R1823&lt;=9,M1823&gt;8),'[1]Pricing Schedule'!$J$18,
IF(AND(I1823=38000,R1823&gt;4.5,R1823&lt;=9,M1823&lt;=8),'[1]Pricing Schedule'!$J$36,
IF(AND(I1823=38000,R1823&gt;9,R1823&lt;=12.8,M1823&gt;8),'[1]Pricing Schedule'!$J$27,
IF(AND(I1823=38000,R1823&gt;9,R1823&lt;=12.8,M1823&lt;=8),'[1]Pricing Schedule'!$J$36,
IF(AND(I1823=38000,R1823&gt;12.8,R1823&lt;=22.8),'[1]Pricing Schedule'!$J$36,
IF(AND(I1823=38000,R1823&gt;22.8,R1823&lt;=30.2),'[1]Pricing Schedule'!$J$45,
IF(AND(I1823=38000,R1823&gt;30.2,R1823&lt;=45.9),'[1]Pricing Schedule'!$J$54,
IF(AND(I1823=38000,R1823&gt;45.9,R1823&lt;=123.4),'[1]Pricing Schedule'!$J$97,
IF(AND(I1823=38000,R1823&gt;123.4,R1823&lt;=168.2,M1823&lt;=10),'[1]Pricing Schedule'!$J$105,
IF(AND(I1823=38000,R1823&gt;123.4,R1823&lt;=168.2,M1823&gt;10),'[1]Pricing Schedule'!$J$113,
IF(AND(I1823=38000,R1823&gt;168.2,R1823&lt;=336.4,M1823&lt;=10),('[1]Pricing Schedule'!$J$105),
IF(AND(I1823=38000,R1823&gt;168.2,R1823&lt;=336.4,M1823&gt;10),('[1]Pricing Schedule'!$J$113),
IF(AND(I1823=38000,R1823&gt;336.4,R1823&lt;=504.6,M1823&lt;=10),('[1]Pricing Schedule'!$J$105),
IF(AND(I1823=38000,R1823&gt;336.4,R1823&lt;=504.6,M1823&gt;10),('[1]Pricing Schedule'!$J$113),
IF(AND(I1823=38000,R1823&gt;504.6,R1823&lt;=672.8,M1823&lt;=10),('[1]Pricing Schedule'!$J$105),
IF(AND(I1823=38000,R1823&gt;504.6,R1823&lt;=672.8,M1823&gt;10),('[1]Pricing Schedule'!$J$113),
IF(AND(I1823=110000,R1823&lt;=12.8,M1823&gt;2),'[1]Pricing Schedule'!$J$63,
IF(AND(I1823=110000,R1823&lt;=12.8,M1823&lt;=2),'[1]Pricing Schedule'!$J$97,
IF(AND(I1823=110000,R1823&gt;12.8,R1823&lt;=22.8,M1823&gt;3),'[1]Pricing Schedule'!$J$72,
IF(AND(I1823=110000,R1823&gt;12.8,R1823&lt;=22.8,M1823&lt;=3),'[1]Pricing Schedule'!$J$97,
IF(AND(I1823=110000,R1823&gt;22.8,R1823&lt;=30.2),'[1]Pricing Schedule'!$J$81,
IF(AND(I1823=110000,R1823&gt;30.2,R1823&lt;=45.9),'[1]Pricing Schedule'!$J$90,
IF(AND(I1823=110000,R1823&gt;45.9,R1823&lt;=123.4),'[1]Pricing Schedule'!$J$97,
IF(AND(I1823=110000,R1823&gt;123.4,R1823&lt;=168.2,M1823&lt;=10),'[1]Pricing Schedule'!$J$105,
IF(AND(I1823=110000,R1823&gt;123.4,R1823&lt;=168.2,M1823&gt;10),'[1]Pricing Schedule'!$J$113,
IF(AND(I1823=110000,R1823&gt;168.2,R1823&lt;=336.2,M1823&lt;=10),('[1]Pricing Schedule'!$J$105),
IF(AND(I1823=110000,R1823&gt;168.2,R1823&lt;=336.2,M1823&gt;10),('[1]Pricing Schedule'!$J$113),
IF(AND(I1823=110000,R1823&gt;336.4,R1823&lt;=504.6,M1823&lt;=10),('[1]Pricing Schedule'!$J$105),
IF(AND(I1823=110000,R1823&gt;336.4,R1823&lt;=504.6,M1823&gt;10),('[1]Pricing Schedule'!$J$113),
IF(AND(I1823=110000,R1823&gt;504.6,R1823&lt;=672.8,M1823&lt;=10),('[1]Pricing Schedule'!$J$105),
IF(AND(I1823=110000,R1823&gt;504.6,R1823&lt;=672.8,M1823&gt;10),('[1]Pricing Schedule'!$J$113),
IF(AND(I1823=110000,R1823&gt;672.8,R1823&lt;=841,M1823&lt;=10),('[1]Pricing Schedule'!$J$105),
IF(AND(I1823=110000,R1823&gt;672.8,R1823&lt;=841,M1823&gt;10),('[1]Pricing Schedule'!$J$113),
IF(AND(I1823=110000,R1823&gt;1682,R1823&lt;=1850.2,M1823&lt;=10),('[1]Pricing Schedule'!$J$105),
IF(AND(I1823=110000,R1823&gt;1682,R1823&lt;=1850.2,M1823&gt;10),('[1]Pricing Schedule'!$J$113),
IF(AND(I1823=110000,R1823&gt;2018.4,R1823&lt;=2186.6,M1823&lt;=10),('[1]Pricing Schedule'!$J$105),
IF(AND(I1823=110000,R1823&gt;2018.4,R1823&lt;=2186.6,M1823&gt;10),('[1]Pricing Schedule'!$J$113),999999999)))))))))))))))))))))))))))))))))))))))</f>
        <v>7</v>
      </c>
      <c r="U1823" s="40">
        <f t="shared" si="174"/>
        <v>399992.8571428571</v>
      </c>
      <c r="V1823" s="41">
        <f t="shared" si="175"/>
        <v>2.5000446436543511</v>
      </c>
      <c r="Y1823" s="23">
        <v>594</v>
      </c>
      <c r="Z1823" s="23">
        <v>193</v>
      </c>
      <c r="AD1823" s="13"/>
      <c r="AE1823" s="13"/>
      <c r="AF1823" s="13"/>
      <c r="AR1823" s="35"/>
    </row>
    <row r="1824" spans="1:44">
      <c r="A1824" s="23">
        <v>1826</v>
      </c>
      <c r="B1824" s="23">
        <v>1826</v>
      </c>
      <c r="C1824" s="23" t="s">
        <v>2545</v>
      </c>
      <c r="D1824" s="23" t="s">
        <v>709</v>
      </c>
      <c r="E1824" s="23" t="s">
        <v>709</v>
      </c>
      <c r="F1824" s="23" t="s">
        <v>710</v>
      </c>
      <c r="G1824" s="23" t="s">
        <v>711</v>
      </c>
      <c r="H1824" s="23" t="s">
        <v>113</v>
      </c>
      <c r="I1824" s="13">
        <v>38000</v>
      </c>
      <c r="J1824" s="13">
        <v>20000</v>
      </c>
      <c r="K1824" s="13">
        <v>38000</v>
      </c>
      <c r="L1824" s="24">
        <v>2.4060000000000001</v>
      </c>
      <c r="M1824" s="37">
        <f t="shared" si="170"/>
        <v>3</v>
      </c>
      <c r="N1824" s="24">
        <v>0.627</v>
      </c>
      <c r="O1824" s="13">
        <v>3</v>
      </c>
      <c r="P1824" s="36">
        <f t="shared" si="171"/>
        <v>0.627</v>
      </c>
      <c r="Q1824" s="38">
        <f t="shared" si="172"/>
        <v>4.2</v>
      </c>
      <c r="R1824" s="37">
        <f t="shared" si="173"/>
        <v>4.2</v>
      </c>
      <c r="S1824" s="39">
        <f>IF(AND(I1824=38000,R1824&lt;=4.5,M1824&gt;8),'[1]Pricing Schedule'!$F$8+('[1]Pricing Schedule'!$F$9*M1824),
IF(AND(I1824=38000,R1824&lt;=4.5,M1824&lt;=8),'[1]Pricing Schedule'!$F$34+('[1]Pricing Schedule'!$F$36*M1824),
IF(AND(I1824=38000,R1824&gt;4.5,R1824&lt;=9,M1824&gt;8),'[1]Pricing Schedule'!$F$17+('[1]Pricing Schedule'!$F$18*M1824),
IF(AND(I1824=38000,R1824&gt;4.5,R1824&lt;=9,M1824&lt;=8),'[1]Pricing Schedule'!$F$34+('[1]Pricing Schedule'!$F$36*M1824),
IF(AND(I1824=38000,R1824&gt;9,R1824&lt;=12.8,M1824&gt;8),'[1]Pricing Schedule'!$F$26+('[1]Pricing Schedule'!$F$27*M1824),
IF(AND(I1824=38000,R1824&gt;9,R1824&lt;=12.8,M1824&lt;=8),'[1]Pricing Schedule'!$F$34+('[1]Pricing Schedule'!$F$36*M1824),
IF(AND(I1824=38000,R1824&gt;12.8,R1824&lt;=22.8),'[1]Pricing Schedule'!$F$34+('[1]Pricing Schedule'!$F$36*M1824),
IF(AND(I1824=38000,R1824&gt;22.8,R1824&lt;=30.2),'[1]Pricing Schedule'!$F$43+('[1]Pricing Schedule'!$F$45*M1824),
IF(AND(I1824=38000,R1824&gt;30.2,R1824&lt;=45.9),'[1]Pricing Schedule'!$F$52+('[1]Pricing Schedule'!$F$54*M1824),
IF(AND(I1824=38000,R1824&gt;45.9,R1824&lt;=123.4),'[1]Pricing Schedule'!$F$96+('[1]Pricing Schedule'!$F$97*M1824),
IF(AND(I1824=38000,R1824&gt;123.4,R1824&lt;=168.2,M1824&lt;=10),'[1]Pricing Schedule'!$F$103+('[1]Pricing Schedule'!$F$105*M1824),
IF(AND(I1824=38000,R1824&gt;123.4,R1824&lt;=168.2,M1824&gt;10),'[1]Pricing Schedule'!$F$111+('[1]Pricing Schedule'!$F$113*M1824),
IF(AND(I1824=38000,R1824&gt;157.4,R1824&lt;=336.4,M1824&lt;=10),('[1]Pricing Schedule'!$F$103+('[1]Pricing Schedule'!$F$105*M1824))*2,
IF(AND(I1824=38000,R1824&gt;157.4,R1824&lt;=336.4,M1824&gt;10),('[1]Pricing Schedule'!$F$111+('[1]Pricing Schedule'!$F$113*M1824))*2,
IF(AND(I1824=38000,R1824&gt;314.8,R1824&lt;=504.6,M1824&lt;=10),('[1]Pricing Schedule'!$F$103+('[1]Pricing Schedule'!$F$105*M1824))*3,
IF(AND(I1824=38000,R1824&gt;314.8,R1824&lt;=504.6,M1824&gt;10),('[1]Pricing Schedule'!$F$111+('[1]Pricing Schedule'!$F$113*M1824))*3,
IF(AND(I1824=38000,R1824&gt;472.2,R1824&lt;=672.8,M1824&lt;=10),('[1]Pricing Schedule'!$F$103+('[1]Pricing Schedule'!$F$105*M1824))*4,
IF(AND(I1824=38000,R1824&gt;472.2,R1824&lt;=672.8,M1824&gt;10),('[1]Pricing Schedule'!$F$111+('[1]Pricing Schedule'!$F$113*M1824))*4,
IF(AND(I1824=110000,R1824&lt;=12.8,M1824&gt;2),'[1]Pricing Schedule'!$F$62+('[1]Pricing Schedule'!$F$63*M1824),
IF(AND(I1824=110000,R1824&lt;=12.8,M1824&lt;=2),'[1]Pricing Schedule'!$F$96+('[1]Pricing Schedule'!$F$97*M1824),
IF(AND(I1824=110000,R1824&gt;12.8,R1824&lt;=22.8,M1824&gt;3),'[1]Pricing Schedule'!$F$71+('[1]Pricing Schedule'!$F$72*M1824),
IF(AND(I1824=110000,R1824&gt;12.8,R1824&lt;=22.8,M1824&lt;=3),'[1]Pricing Schedule'!$F$96+('[1]Pricing Schedule'!$F$97*M1824),
IF(AND(I1824=110000,R1824&gt;22.8,R1824&lt;=30.2),'[1]Pricing Schedule'!$F$80+('[1]Pricing Schedule'!$F$81*M1824),
IF(AND(I1824=110000,R1824&gt;30.2,R1824&lt;=45.9),'[1]Pricing Schedule'!$F$89+('[1]Pricing Schedule'!$F$90*M1824),
IF(AND(I1824=110000,R1824&gt;45.9,R1824&lt;=123.4),'[1]Pricing Schedule'!$F$96+('[1]Pricing Schedule'!$F$97*M1824),
IF(AND(I1824=110000,R1824&gt;123.4,R1824&lt;=168.2,M1824&lt;=10),'[1]Pricing Schedule'!$F$103+('[1]Pricing Schedule'!$F$105*M1824),
IF(AND(I1824=110000,R1824&gt;123.4,R1824&lt;=168.2,M1824&gt;10),'[1]Pricing Schedule'!$F$111+('[1]Pricing Schedule'!$F$113*M1824),
IF(AND(I1824=110000,R1824&gt;168.2,R1824&lt;=336.4,M1824&lt;=10),('[1]Pricing Schedule'!$F$103+('[1]Pricing Schedule'!$F$105*M1824))*2,
IF(AND(I1824=110000,R1824&gt;168.2,R1824&lt;=336.4,M1824&gt;10),('[1]Pricing Schedule'!$F$111+('[1]Pricing Schedule'!$F$113*M1824))*2,
IF(AND(I1824=110000,R1824&gt;336.4,R1824&lt;=504.6,M1824&lt;=10),('[1]Pricing Schedule'!$F$103+('[1]Pricing Schedule'!$F$105*M1824))*3,
IF(AND(I1824=110000,R1824&gt;336.4,R1824&lt;=504.6,M1824&gt;10),('[1]Pricing Schedule'!$F$111+('[1]Pricing Schedule'!$F$113*M1824))*3,
IF(AND(I1824=110000,R1824&gt;504.6,R1824&lt;=672.8,M1824&lt;=10),('[1]Pricing Schedule'!$F$103+('[1]Pricing Schedule'!$F$105*M1824))*4,
IF(AND(I1824=110000,R1824&gt;504.6,R1824&lt;=672.8,M1824&gt;10),('[1]Pricing Schedule'!$F$111+('[1]Pricing Schedule'!$F$113*M1824))*4,
IF(AND(I1824=110000,R1824&gt;672.8,R1824&lt;=841,M1824&lt;=10),('[1]Pricing Schedule'!$F$103+('[1]Pricing Schedule'!$F$105*M1824))*5,
IF(AND(I1824=110000,R1824&gt;672.8,R1824&lt;=841,M1824&gt;10),('[1]Pricing Schedule'!$F$111+('[1]Pricing Schedule'!$F$113*M1824))*5,
IF(AND(I1824=110000,R1824&gt;672.8,R1824&lt;=841,M1824&lt;=10),('[1]Pricing Schedule'!$F$103+('[1]Pricing Schedule'!$F$105*M1824))*5,
IF(AND(I1824=110000,R1824&gt;672.8,R1824&lt;=841,M1824&gt;10),('[1]Pricing Schedule'!$F$111+('[1]Pricing Schedule'!$F$113*M1824))*5,
IF(AND(I1824=110000,R1824&gt;1345.6,R1824&lt;=1513.8,M1824&lt;=10),('[1]Pricing Schedule'!$F$103+('[1]Pricing Schedule'!$F$105*M1824))*9,
IF(AND(I1824=110000,R1824&gt;1345.6,R1824&lt;=1513.8,M1824&gt;10),('[1]Pricing Schedule'!$F$111+('[1]Pricing Schedule'!$F$113*M1824))*9,
9999999999)))))))))))))))))))))))))))))))))))))))</f>
        <v>558600</v>
      </c>
      <c r="T1824" s="21">
        <f>IF(AND(I1824=38000,R1824&lt;=4.5,M1824&gt;8),'[1]Pricing Schedule'!$J$9,
IF(AND(I1824=38000,R1824&lt;=4.5,M1824&lt;=8),'[1]Pricing Schedule'!$J$36,
IF(AND(I1824=38000,R1824&gt;4.5,R1824&lt;=9,M1824&gt;8),'[1]Pricing Schedule'!$J$18,
IF(AND(I1824=38000,R1824&gt;4.5,R1824&lt;=9,M1824&lt;=8),'[1]Pricing Schedule'!$J$36,
IF(AND(I1824=38000,R1824&gt;9,R1824&lt;=12.8,M1824&gt;8),'[1]Pricing Schedule'!$J$27,
IF(AND(I1824=38000,R1824&gt;9,R1824&lt;=12.8,M1824&lt;=8),'[1]Pricing Schedule'!$J$36,
IF(AND(I1824=38000,R1824&gt;12.8,R1824&lt;=22.8),'[1]Pricing Schedule'!$J$36,
IF(AND(I1824=38000,R1824&gt;22.8,R1824&lt;=30.2),'[1]Pricing Schedule'!$J$45,
IF(AND(I1824=38000,R1824&gt;30.2,R1824&lt;=45.9),'[1]Pricing Schedule'!$J$54,
IF(AND(I1824=38000,R1824&gt;45.9,R1824&lt;=123.4),'[1]Pricing Schedule'!$J$97,
IF(AND(I1824=38000,R1824&gt;123.4,R1824&lt;=168.2,M1824&lt;=10),'[1]Pricing Schedule'!$J$105,
IF(AND(I1824=38000,R1824&gt;123.4,R1824&lt;=168.2,M1824&gt;10),'[1]Pricing Schedule'!$J$113,
IF(AND(I1824=38000,R1824&gt;168.2,R1824&lt;=336.4,M1824&lt;=10),('[1]Pricing Schedule'!$J$105),
IF(AND(I1824=38000,R1824&gt;168.2,R1824&lt;=336.4,M1824&gt;10),('[1]Pricing Schedule'!$J$113),
IF(AND(I1824=38000,R1824&gt;336.4,R1824&lt;=504.6,M1824&lt;=10),('[1]Pricing Schedule'!$J$105),
IF(AND(I1824=38000,R1824&gt;336.4,R1824&lt;=504.6,M1824&gt;10),('[1]Pricing Schedule'!$J$113),
IF(AND(I1824=38000,R1824&gt;504.6,R1824&lt;=672.8,M1824&lt;=10),('[1]Pricing Schedule'!$J$105),
IF(AND(I1824=38000,R1824&gt;504.6,R1824&lt;=672.8,M1824&gt;10),('[1]Pricing Schedule'!$J$113),
IF(AND(I1824=110000,R1824&lt;=12.8,M1824&gt;2),'[1]Pricing Schedule'!$J$63,
IF(AND(I1824=110000,R1824&lt;=12.8,M1824&lt;=2),'[1]Pricing Schedule'!$J$97,
IF(AND(I1824=110000,R1824&gt;12.8,R1824&lt;=22.8,M1824&gt;3),'[1]Pricing Schedule'!$J$72,
IF(AND(I1824=110000,R1824&gt;12.8,R1824&lt;=22.8,M1824&lt;=3),'[1]Pricing Schedule'!$J$97,
IF(AND(I1824=110000,R1824&gt;22.8,R1824&lt;=30.2),'[1]Pricing Schedule'!$J$81,
IF(AND(I1824=110000,R1824&gt;30.2,R1824&lt;=45.9),'[1]Pricing Schedule'!$J$90,
IF(AND(I1824=110000,R1824&gt;45.9,R1824&lt;=123.4),'[1]Pricing Schedule'!$J$97,
IF(AND(I1824=110000,R1824&gt;123.4,R1824&lt;=168.2,M1824&lt;=10),'[1]Pricing Schedule'!$J$105,
IF(AND(I1824=110000,R1824&gt;123.4,R1824&lt;=168.2,M1824&gt;10),'[1]Pricing Schedule'!$J$113,
IF(AND(I1824=110000,R1824&gt;168.2,R1824&lt;=336.2,M1824&lt;=10),('[1]Pricing Schedule'!$J$105),
IF(AND(I1824=110000,R1824&gt;168.2,R1824&lt;=336.2,M1824&gt;10),('[1]Pricing Schedule'!$J$113),
IF(AND(I1824=110000,R1824&gt;336.4,R1824&lt;=504.6,M1824&lt;=10),('[1]Pricing Schedule'!$J$105),
IF(AND(I1824=110000,R1824&gt;336.4,R1824&lt;=504.6,M1824&gt;10),('[1]Pricing Schedule'!$J$113),
IF(AND(I1824=110000,R1824&gt;504.6,R1824&lt;=672.8,M1824&lt;=10),('[1]Pricing Schedule'!$J$105),
IF(AND(I1824=110000,R1824&gt;504.6,R1824&lt;=672.8,M1824&gt;10),('[1]Pricing Schedule'!$J$113),
IF(AND(I1824=110000,R1824&gt;672.8,R1824&lt;=841,M1824&lt;=10),('[1]Pricing Schedule'!$J$105),
IF(AND(I1824=110000,R1824&gt;672.8,R1824&lt;=841,M1824&gt;10),('[1]Pricing Schedule'!$J$113),
IF(AND(I1824=110000,R1824&gt;1682,R1824&lt;=1850.2,M1824&lt;=10),('[1]Pricing Schedule'!$J$105),
IF(AND(I1824=110000,R1824&gt;1682,R1824&lt;=1850.2,M1824&gt;10),('[1]Pricing Schedule'!$J$113),
IF(AND(I1824=110000,R1824&gt;2018.4,R1824&lt;=2186.6,M1824&lt;=10),('[1]Pricing Schedule'!$J$105),
IF(AND(I1824=110000,R1824&gt;2018.4,R1824&lt;=2186.6,M1824&gt;10),('[1]Pricing Schedule'!$J$113),999999999)))))))))))))))))))))))))))))))))))))))</f>
        <v>4</v>
      </c>
      <c r="U1824" s="40">
        <f t="shared" si="174"/>
        <v>133000</v>
      </c>
      <c r="V1824" s="41">
        <f t="shared" si="175"/>
        <v>7.518796992481203</v>
      </c>
      <c r="Y1824" s="23">
        <v>161</v>
      </c>
      <c r="Z1824" s="23">
        <v>695</v>
      </c>
      <c r="AD1824" s="13"/>
      <c r="AE1824" s="13"/>
      <c r="AF1824" s="13"/>
      <c r="AR1824" s="35"/>
    </row>
    <row r="1825" spans="1:44" s="44" customFormat="1">
      <c r="A1825" s="43">
        <v>1827</v>
      </c>
      <c r="B1825" s="43">
        <v>1827</v>
      </c>
      <c r="C1825" s="43" t="s">
        <v>2546</v>
      </c>
      <c r="D1825" s="23" t="s">
        <v>149</v>
      </c>
      <c r="E1825" s="23" t="s">
        <v>709</v>
      </c>
      <c r="F1825" s="43" t="s">
        <v>710</v>
      </c>
      <c r="G1825" s="43" t="s">
        <v>711</v>
      </c>
      <c r="H1825" s="43" t="s">
        <v>113</v>
      </c>
      <c r="I1825" s="44">
        <v>38000</v>
      </c>
      <c r="J1825" s="44">
        <v>20000</v>
      </c>
      <c r="K1825" s="44">
        <v>38000</v>
      </c>
      <c r="L1825" s="45">
        <v>2.2839999999999998</v>
      </c>
      <c r="M1825" s="46">
        <f t="shared" si="170"/>
        <v>3</v>
      </c>
      <c r="N1825" s="45">
        <v>17.710999999999899</v>
      </c>
      <c r="O1825" s="44">
        <v>3</v>
      </c>
      <c r="P1825" s="46">
        <f t="shared" si="171"/>
        <v>13.283249999999924</v>
      </c>
      <c r="Q1825" s="47">
        <f t="shared" si="172"/>
        <v>92.4</v>
      </c>
      <c r="R1825" s="46">
        <f t="shared" si="173"/>
        <v>92.4</v>
      </c>
      <c r="S1825" s="39">
        <f>IF(AND(I1825=38000,R1825&lt;=4.5,M1825&gt;8),'[1]Pricing Schedule'!$F$8+('[1]Pricing Schedule'!$F$9*M1825),
IF(AND(I1825=38000,R1825&lt;=4.5,M1825&lt;=8),'[1]Pricing Schedule'!$F$34+('[1]Pricing Schedule'!$F$36*M1825),
IF(AND(I1825=38000,R1825&gt;4.5,R1825&lt;=9,M1825&gt;8),'[1]Pricing Schedule'!$F$17+('[1]Pricing Schedule'!$F$18*M1825),
IF(AND(I1825=38000,R1825&gt;4.5,R1825&lt;=9,M1825&lt;=8),'[1]Pricing Schedule'!$F$34+('[1]Pricing Schedule'!$F$36*M1825),
IF(AND(I1825=38000,R1825&gt;9,R1825&lt;=12.8,M1825&gt;8),'[1]Pricing Schedule'!$F$26+('[1]Pricing Schedule'!$F$27*M1825),
IF(AND(I1825=38000,R1825&gt;9,R1825&lt;=12.8,M1825&lt;=8),'[1]Pricing Schedule'!$F$34+('[1]Pricing Schedule'!$F$36*M1825),
IF(AND(I1825=38000,R1825&gt;12.8,R1825&lt;=22.8),'[1]Pricing Schedule'!$F$34+('[1]Pricing Schedule'!$F$36*M1825),
IF(AND(I1825=38000,R1825&gt;22.8,R1825&lt;=30.2),'[1]Pricing Schedule'!$F$43+('[1]Pricing Schedule'!$F$45*M1825),
IF(AND(I1825=38000,R1825&gt;30.2,R1825&lt;=45.9),'[1]Pricing Schedule'!$F$52+('[1]Pricing Schedule'!$F$54*M1825),
IF(AND(I1825=38000,R1825&gt;45.9,R1825&lt;=123.4),'[1]Pricing Schedule'!$F$96+('[1]Pricing Schedule'!$F$97*M1825),
IF(AND(I1825=38000,R1825&gt;123.4,R1825&lt;=168.2,M1825&lt;=10),'[1]Pricing Schedule'!$F$103+('[1]Pricing Schedule'!$F$105*M1825),
IF(AND(I1825=38000,R1825&gt;123.4,R1825&lt;=168.2,M1825&gt;10),'[1]Pricing Schedule'!$F$111+('[1]Pricing Schedule'!$F$113*M1825),
IF(AND(I1825=38000,R1825&gt;157.4,R1825&lt;=336.4,M1825&lt;=10),('[1]Pricing Schedule'!$F$103+('[1]Pricing Schedule'!$F$105*M1825))*2,
IF(AND(I1825=38000,R1825&gt;157.4,R1825&lt;=336.4,M1825&gt;10),('[1]Pricing Schedule'!$F$111+('[1]Pricing Schedule'!$F$113*M1825))*2,
IF(AND(I1825=38000,R1825&gt;314.8,R1825&lt;=504.6,M1825&lt;=10),('[1]Pricing Schedule'!$F$103+('[1]Pricing Schedule'!$F$105*M1825))*3,
IF(AND(I1825=38000,R1825&gt;314.8,R1825&lt;=504.6,M1825&gt;10),('[1]Pricing Schedule'!$F$111+('[1]Pricing Schedule'!$F$113*M1825))*3,
IF(AND(I1825=38000,R1825&gt;472.2,R1825&lt;=672.8,M1825&lt;=10),('[1]Pricing Schedule'!$F$103+('[1]Pricing Schedule'!$F$105*M1825))*4,
IF(AND(I1825=38000,R1825&gt;472.2,R1825&lt;=672.8,M1825&gt;10),('[1]Pricing Schedule'!$F$111+('[1]Pricing Schedule'!$F$113*M1825))*4,
IF(AND(I1825=110000,R1825&lt;=12.8,M1825&gt;2),'[1]Pricing Schedule'!$F$62+('[1]Pricing Schedule'!$F$63*M1825),
IF(AND(I1825=110000,R1825&lt;=12.8,M1825&lt;=2),'[1]Pricing Schedule'!$F$96+('[1]Pricing Schedule'!$F$97*M1825),
IF(AND(I1825=110000,R1825&gt;12.8,R1825&lt;=22.8,M1825&gt;3),'[1]Pricing Schedule'!$F$71+('[1]Pricing Schedule'!$F$72*M1825),
IF(AND(I1825=110000,R1825&gt;12.8,R1825&lt;=22.8,M1825&lt;=3),'[1]Pricing Schedule'!$F$96+('[1]Pricing Schedule'!$F$97*M1825),
IF(AND(I1825=110000,R1825&gt;22.8,R1825&lt;=30.2),'[1]Pricing Schedule'!$F$80+('[1]Pricing Schedule'!$F$81*M1825),
IF(AND(I1825=110000,R1825&gt;30.2,R1825&lt;=45.9),'[1]Pricing Schedule'!$F$89+('[1]Pricing Schedule'!$F$90*M1825),
IF(AND(I1825=110000,R1825&gt;45.9,R1825&lt;=123.4),'[1]Pricing Schedule'!$F$96+('[1]Pricing Schedule'!$F$97*M1825),
IF(AND(I1825=110000,R1825&gt;123.4,R1825&lt;=168.2,M1825&lt;=10),'[1]Pricing Schedule'!$F$103+('[1]Pricing Schedule'!$F$105*M1825),
IF(AND(I1825=110000,R1825&gt;123.4,R1825&lt;=168.2,M1825&gt;10),'[1]Pricing Schedule'!$F$111+('[1]Pricing Schedule'!$F$113*M1825),
IF(AND(I1825=110000,R1825&gt;168.2,R1825&lt;=336.4,M1825&lt;=10),('[1]Pricing Schedule'!$F$103+('[1]Pricing Schedule'!$F$105*M1825))*2,
IF(AND(I1825=110000,R1825&gt;168.2,R1825&lt;=336.4,M1825&gt;10),('[1]Pricing Schedule'!$F$111+('[1]Pricing Schedule'!$F$113*M1825))*2,
IF(AND(I1825=110000,R1825&gt;336.4,R1825&lt;=504.6,M1825&lt;=10),('[1]Pricing Schedule'!$F$103+('[1]Pricing Schedule'!$F$105*M1825))*3,
IF(AND(I1825=110000,R1825&gt;336.4,R1825&lt;=504.6,M1825&gt;10),('[1]Pricing Schedule'!$F$111+('[1]Pricing Schedule'!$F$113*M1825))*3,
IF(AND(I1825=110000,R1825&gt;504.6,R1825&lt;=672.8,M1825&lt;=10),('[1]Pricing Schedule'!$F$103+('[1]Pricing Schedule'!$F$105*M1825))*4,
IF(AND(I1825=110000,R1825&gt;504.6,R1825&lt;=672.8,M1825&gt;10),('[1]Pricing Schedule'!$F$111+('[1]Pricing Schedule'!$F$113*M1825))*4,
IF(AND(I1825=110000,R1825&gt;672.8,R1825&lt;=841,M1825&lt;=10),('[1]Pricing Schedule'!$F$103+('[1]Pricing Schedule'!$F$105*M1825))*5,
IF(AND(I1825=110000,R1825&gt;672.8,R1825&lt;=841,M1825&gt;10),('[1]Pricing Schedule'!$F$111+('[1]Pricing Schedule'!$F$113*M1825))*5,
IF(AND(I1825=110000,R1825&gt;672.8,R1825&lt;=841,M1825&lt;=10),('[1]Pricing Schedule'!$F$103+('[1]Pricing Schedule'!$F$105*M1825))*5,
IF(AND(I1825=110000,R1825&gt;672.8,R1825&lt;=841,M1825&gt;10),('[1]Pricing Schedule'!$F$111+('[1]Pricing Schedule'!$F$113*M1825))*5,
IF(AND(I1825=110000,R1825&gt;1345.6,R1825&lt;=1513.8,M1825&lt;=10),('[1]Pricing Schedule'!$F$103+('[1]Pricing Schedule'!$F$105*M1825))*9,
IF(AND(I1825=110000,R1825&gt;1345.6,R1825&lt;=1513.8,M1825&gt;10),('[1]Pricing Schedule'!$F$111+('[1]Pricing Schedule'!$F$113*M1825))*9,
9999999999)))))))))))))))))))))))))))))))))))))))</f>
        <v>1550890</v>
      </c>
      <c r="T1825" s="48">
        <f>IF(AND(I1825=38000,R1825&lt;=4.5,M1825&gt;8),'[1]Pricing Schedule'!$J$9,
IF(AND(I1825=38000,R1825&lt;=4.5,M1825&lt;=8),'[1]Pricing Schedule'!$J$36,
IF(AND(I1825=38000,R1825&gt;4.5,R1825&lt;=9,M1825&gt;8),'[1]Pricing Schedule'!$J$18,
IF(AND(I1825=38000,R1825&gt;4.5,R1825&lt;=9,M1825&lt;=8),'[1]Pricing Schedule'!$J$36,
IF(AND(I1825=38000,R1825&gt;9,R1825&lt;=12.8,M1825&gt;8),'[1]Pricing Schedule'!$J$27,
IF(AND(I1825=38000,R1825&gt;9,R1825&lt;=12.8,M1825&lt;=8),'[1]Pricing Schedule'!$J$36,
IF(AND(I1825=38000,R1825&gt;12.8,R1825&lt;=22.8),'[1]Pricing Schedule'!$J$36,
IF(AND(I1825=38000,R1825&gt;22.8,R1825&lt;=30.2),'[1]Pricing Schedule'!$J$45,
IF(AND(I1825=38000,R1825&gt;30.2,R1825&lt;=45.9),'[1]Pricing Schedule'!$J$54,
IF(AND(I1825=38000,R1825&gt;45.9,R1825&lt;=123.4),'[1]Pricing Schedule'!$J$97,
IF(AND(I1825=38000,R1825&gt;123.4,R1825&lt;=168.2,M1825&lt;=10),'[1]Pricing Schedule'!$J$105,
IF(AND(I1825=38000,R1825&gt;123.4,R1825&lt;=168.2,M1825&gt;10),'[1]Pricing Schedule'!$J$113,
IF(AND(I1825=38000,R1825&gt;168.2,R1825&lt;=336.4,M1825&lt;=10),('[1]Pricing Schedule'!$J$105),
IF(AND(I1825=38000,R1825&gt;168.2,R1825&lt;=336.4,M1825&gt;10),('[1]Pricing Schedule'!$J$113),
IF(AND(I1825=38000,R1825&gt;336.4,R1825&lt;=504.6,M1825&lt;=10),('[1]Pricing Schedule'!$J$105),
IF(AND(I1825=38000,R1825&gt;336.4,R1825&lt;=504.6,M1825&gt;10),('[1]Pricing Schedule'!$J$113),
IF(AND(I1825=38000,R1825&gt;504.6,R1825&lt;=672.8,M1825&lt;=10),('[1]Pricing Schedule'!$J$105),
IF(AND(I1825=38000,R1825&gt;504.6,R1825&lt;=672.8,M1825&gt;10),('[1]Pricing Schedule'!$J$113),
IF(AND(I1825=110000,R1825&lt;=12.8,M1825&gt;2),'[1]Pricing Schedule'!$J$63,
IF(AND(I1825=110000,R1825&lt;=12.8,M1825&lt;=2),'[1]Pricing Schedule'!$J$97,
IF(AND(I1825=110000,R1825&gt;12.8,R1825&lt;=22.8,M1825&gt;3),'[1]Pricing Schedule'!$J$72,
IF(AND(I1825=110000,R1825&gt;12.8,R1825&lt;=22.8,M1825&lt;=3),'[1]Pricing Schedule'!$J$97,
IF(AND(I1825=110000,R1825&gt;22.8,R1825&lt;=30.2),'[1]Pricing Schedule'!$J$81,
IF(AND(I1825=110000,R1825&gt;30.2,R1825&lt;=45.9),'[1]Pricing Schedule'!$J$90,
IF(AND(I1825=110000,R1825&gt;45.9,R1825&lt;=123.4),'[1]Pricing Schedule'!$J$97,
IF(AND(I1825=110000,R1825&gt;123.4,R1825&lt;=168.2,M1825&lt;=10),'[1]Pricing Schedule'!$J$105,
IF(AND(I1825=110000,R1825&gt;123.4,R1825&lt;=168.2,M1825&gt;10),'[1]Pricing Schedule'!$J$113,
IF(AND(I1825=110000,R1825&gt;168.2,R1825&lt;=336.2,M1825&lt;=10),('[1]Pricing Schedule'!$J$105),
IF(AND(I1825=110000,R1825&gt;168.2,R1825&lt;=336.2,M1825&gt;10),('[1]Pricing Schedule'!$J$113),
IF(AND(I1825=110000,R1825&gt;336.4,R1825&lt;=504.6,M1825&lt;=10),('[1]Pricing Schedule'!$J$105),
IF(AND(I1825=110000,R1825&gt;336.4,R1825&lt;=504.6,M1825&gt;10),('[1]Pricing Schedule'!$J$113),
IF(AND(I1825=110000,R1825&gt;504.6,R1825&lt;=672.8,M1825&lt;=10),('[1]Pricing Schedule'!$J$105),
IF(AND(I1825=110000,R1825&gt;504.6,R1825&lt;=672.8,M1825&gt;10),('[1]Pricing Schedule'!$J$113),
IF(AND(I1825=110000,R1825&gt;672.8,R1825&lt;=841,M1825&lt;=10),('[1]Pricing Schedule'!$J$105),
IF(AND(I1825=110000,R1825&gt;672.8,R1825&lt;=841,M1825&gt;10),('[1]Pricing Schedule'!$J$113),
IF(AND(I1825=110000,R1825&gt;1682,R1825&lt;=1850.2,M1825&lt;=10),('[1]Pricing Schedule'!$J$105),
IF(AND(I1825=110000,R1825&gt;1682,R1825&lt;=1850.2,M1825&gt;10),('[1]Pricing Schedule'!$J$113),
IF(AND(I1825=110000,R1825&gt;2018.4,R1825&lt;=2186.6,M1825&lt;=10),('[1]Pricing Schedule'!$J$105),
IF(AND(I1825=110000,R1825&gt;2018.4,R1825&lt;=2186.6,M1825&gt;10),('[1]Pricing Schedule'!$J$113),999999999)))))))))))))))))))))))))))))))))))))))</f>
        <v>11</v>
      </c>
      <c r="U1825" s="49">
        <f t="shared" si="174"/>
        <v>16784.523809523809</v>
      </c>
      <c r="V1825" s="50">
        <f t="shared" si="175"/>
        <v>59.57869352436343</v>
      </c>
      <c r="W1825" s="13"/>
      <c r="X1825" s="13"/>
      <c r="Y1825" s="23">
        <v>687</v>
      </c>
      <c r="Z1825" s="23">
        <v>695</v>
      </c>
      <c r="AR1825" s="51"/>
    </row>
    <row r="1826" spans="1:44">
      <c r="A1826" s="23">
        <v>1828</v>
      </c>
      <c r="B1826" s="23">
        <v>1828</v>
      </c>
      <c r="C1826" s="23" t="s">
        <v>2547</v>
      </c>
      <c r="D1826" s="23" t="s">
        <v>709</v>
      </c>
      <c r="E1826" s="23" t="s">
        <v>709</v>
      </c>
      <c r="F1826" s="23" t="s">
        <v>710</v>
      </c>
      <c r="G1826" s="23" t="s">
        <v>711</v>
      </c>
      <c r="H1826" s="23" t="s">
        <v>113</v>
      </c>
      <c r="I1826" s="13">
        <v>38000</v>
      </c>
      <c r="J1826" s="13">
        <v>20000</v>
      </c>
      <c r="K1826" s="13">
        <v>38000</v>
      </c>
      <c r="L1826" s="24">
        <v>2.222</v>
      </c>
      <c r="M1826" s="37">
        <f t="shared" si="170"/>
        <v>3</v>
      </c>
      <c r="N1826" s="24">
        <v>1.462</v>
      </c>
      <c r="O1826" s="13">
        <v>3</v>
      </c>
      <c r="P1826" s="36">
        <f t="shared" si="171"/>
        <v>1.0965</v>
      </c>
      <c r="Q1826" s="38">
        <f t="shared" si="172"/>
        <v>4.2</v>
      </c>
      <c r="R1826" s="37">
        <f t="shared" si="173"/>
        <v>4.2</v>
      </c>
      <c r="S1826" s="39">
        <f>IF(AND(I1826=38000,R1826&lt;=4.5,M1826&gt;8),'[1]Pricing Schedule'!$F$8+('[1]Pricing Schedule'!$F$9*M1826),
IF(AND(I1826=38000,R1826&lt;=4.5,M1826&lt;=8),'[1]Pricing Schedule'!$F$34+('[1]Pricing Schedule'!$F$36*M1826),
IF(AND(I1826=38000,R1826&gt;4.5,R1826&lt;=9,M1826&gt;8),'[1]Pricing Schedule'!$F$17+('[1]Pricing Schedule'!$F$18*M1826),
IF(AND(I1826=38000,R1826&gt;4.5,R1826&lt;=9,M1826&lt;=8),'[1]Pricing Schedule'!$F$34+('[1]Pricing Schedule'!$F$36*M1826),
IF(AND(I1826=38000,R1826&gt;9,R1826&lt;=12.8,M1826&gt;8),'[1]Pricing Schedule'!$F$26+('[1]Pricing Schedule'!$F$27*M1826),
IF(AND(I1826=38000,R1826&gt;9,R1826&lt;=12.8,M1826&lt;=8),'[1]Pricing Schedule'!$F$34+('[1]Pricing Schedule'!$F$36*M1826),
IF(AND(I1826=38000,R1826&gt;12.8,R1826&lt;=22.8),'[1]Pricing Schedule'!$F$34+('[1]Pricing Schedule'!$F$36*M1826),
IF(AND(I1826=38000,R1826&gt;22.8,R1826&lt;=30.2),'[1]Pricing Schedule'!$F$43+('[1]Pricing Schedule'!$F$45*M1826),
IF(AND(I1826=38000,R1826&gt;30.2,R1826&lt;=45.9),'[1]Pricing Schedule'!$F$52+('[1]Pricing Schedule'!$F$54*M1826),
IF(AND(I1826=38000,R1826&gt;45.9,R1826&lt;=123.4),'[1]Pricing Schedule'!$F$96+('[1]Pricing Schedule'!$F$97*M1826),
IF(AND(I1826=38000,R1826&gt;123.4,R1826&lt;=168.2,M1826&lt;=10),'[1]Pricing Schedule'!$F$103+('[1]Pricing Schedule'!$F$105*M1826),
IF(AND(I1826=38000,R1826&gt;123.4,R1826&lt;=168.2,M1826&gt;10),'[1]Pricing Schedule'!$F$111+('[1]Pricing Schedule'!$F$113*M1826),
IF(AND(I1826=38000,R1826&gt;157.4,R1826&lt;=336.4,M1826&lt;=10),('[1]Pricing Schedule'!$F$103+('[1]Pricing Schedule'!$F$105*M1826))*2,
IF(AND(I1826=38000,R1826&gt;157.4,R1826&lt;=336.4,M1826&gt;10),('[1]Pricing Schedule'!$F$111+('[1]Pricing Schedule'!$F$113*M1826))*2,
IF(AND(I1826=38000,R1826&gt;314.8,R1826&lt;=504.6,M1826&lt;=10),('[1]Pricing Schedule'!$F$103+('[1]Pricing Schedule'!$F$105*M1826))*3,
IF(AND(I1826=38000,R1826&gt;314.8,R1826&lt;=504.6,M1826&gt;10),('[1]Pricing Schedule'!$F$111+('[1]Pricing Schedule'!$F$113*M1826))*3,
IF(AND(I1826=38000,R1826&gt;472.2,R1826&lt;=672.8,M1826&lt;=10),('[1]Pricing Schedule'!$F$103+('[1]Pricing Schedule'!$F$105*M1826))*4,
IF(AND(I1826=38000,R1826&gt;472.2,R1826&lt;=672.8,M1826&gt;10),('[1]Pricing Schedule'!$F$111+('[1]Pricing Schedule'!$F$113*M1826))*4,
IF(AND(I1826=110000,R1826&lt;=12.8,M1826&gt;2),'[1]Pricing Schedule'!$F$62+('[1]Pricing Schedule'!$F$63*M1826),
IF(AND(I1826=110000,R1826&lt;=12.8,M1826&lt;=2),'[1]Pricing Schedule'!$F$96+('[1]Pricing Schedule'!$F$97*M1826),
IF(AND(I1826=110000,R1826&gt;12.8,R1826&lt;=22.8,M1826&gt;3),'[1]Pricing Schedule'!$F$71+('[1]Pricing Schedule'!$F$72*M1826),
IF(AND(I1826=110000,R1826&gt;12.8,R1826&lt;=22.8,M1826&lt;=3),'[1]Pricing Schedule'!$F$96+('[1]Pricing Schedule'!$F$97*M1826),
IF(AND(I1826=110000,R1826&gt;22.8,R1826&lt;=30.2),'[1]Pricing Schedule'!$F$80+('[1]Pricing Schedule'!$F$81*M1826),
IF(AND(I1826=110000,R1826&gt;30.2,R1826&lt;=45.9),'[1]Pricing Schedule'!$F$89+('[1]Pricing Schedule'!$F$90*M1826),
IF(AND(I1826=110000,R1826&gt;45.9,R1826&lt;=123.4),'[1]Pricing Schedule'!$F$96+('[1]Pricing Schedule'!$F$97*M1826),
IF(AND(I1826=110000,R1826&gt;123.4,R1826&lt;=168.2,M1826&lt;=10),'[1]Pricing Schedule'!$F$103+('[1]Pricing Schedule'!$F$105*M1826),
IF(AND(I1826=110000,R1826&gt;123.4,R1826&lt;=168.2,M1826&gt;10),'[1]Pricing Schedule'!$F$111+('[1]Pricing Schedule'!$F$113*M1826),
IF(AND(I1826=110000,R1826&gt;168.2,R1826&lt;=336.4,M1826&lt;=10),('[1]Pricing Schedule'!$F$103+('[1]Pricing Schedule'!$F$105*M1826))*2,
IF(AND(I1826=110000,R1826&gt;168.2,R1826&lt;=336.4,M1826&gt;10),('[1]Pricing Schedule'!$F$111+('[1]Pricing Schedule'!$F$113*M1826))*2,
IF(AND(I1826=110000,R1826&gt;336.4,R1826&lt;=504.6,M1826&lt;=10),('[1]Pricing Schedule'!$F$103+('[1]Pricing Schedule'!$F$105*M1826))*3,
IF(AND(I1826=110000,R1826&gt;336.4,R1826&lt;=504.6,M1826&gt;10),('[1]Pricing Schedule'!$F$111+('[1]Pricing Schedule'!$F$113*M1826))*3,
IF(AND(I1826=110000,R1826&gt;504.6,R1826&lt;=672.8,M1826&lt;=10),('[1]Pricing Schedule'!$F$103+('[1]Pricing Schedule'!$F$105*M1826))*4,
IF(AND(I1826=110000,R1826&gt;504.6,R1826&lt;=672.8,M1826&gt;10),('[1]Pricing Schedule'!$F$111+('[1]Pricing Schedule'!$F$113*M1826))*4,
IF(AND(I1826=110000,R1826&gt;672.8,R1826&lt;=841,M1826&lt;=10),('[1]Pricing Schedule'!$F$103+('[1]Pricing Schedule'!$F$105*M1826))*5,
IF(AND(I1826=110000,R1826&gt;672.8,R1826&lt;=841,M1826&gt;10),('[1]Pricing Schedule'!$F$111+('[1]Pricing Schedule'!$F$113*M1826))*5,
IF(AND(I1826=110000,R1826&gt;672.8,R1826&lt;=841,M1826&lt;=10),('[1]Pricing Schedule'!$F$103+('[1]Pricing Schedule'!$F$105*M1826))*5,
IF(AND(I1826=110000,R1826&gt;672.8,R1826&lt;=841,M1826&gt;10),('[1]Pricing Schedule'!$F$111+('[1]Pricing Schedule'!$F$113*M1826))*5,
IF(AND(I1826=110000,R1826&gt;1345.6,R1826&lt;=1513.8,M1826&lt;=10),('[1]Pricing Schedule'!$F$103+('[1]Pricing Schedule'!$F$105*M1826))*9,
IF(AND(I1826=110000,R1826&gt;1345.6,R1826&lt;=1513.8,M1826&gt;10),('[1]Pricing Schedule'!$F$111+('[1]Pricing Schedule'!$F$113*M1826))*9,
9999999999)))))))))))))))))))))))))))))))))))))))</f>
        <v>558600</v>
      </c>
      <c r="T1826" s="21">
        <f>IF(AND(I1826=38000,R1826&lt;=4.5,M1826&gt;8),'[1]Pricing Schedule'!$J$9,
IF(AND(I1826=38000,R1826&lt;=4.5,M1826&lt;=8),'[1]Pricing Schedule'!$J$36,
IF(AND(I1826=38000,R1826&gt;4.5,R1826&lt;=9,M1826&gt;8),'[1]Pricing Schedule'!$J$18,
IF(AND(I1826=38000,R1826&gt;4.5,R1826&lt;=9,M1826&lt;=8),'[1]Pricing Schedule'!$J$36,
IF(AND(I1826=38000,R1826&gt;9,R1826&lt;=12.8,M1826&gt;8),'[1]Pricing Schedule'!$J$27,
IF(AND(I1826=38000,R1826&gt;9,R1826&lt;=12.8,M1826&lt;=8),'[1]Pricing Schedule'!$J$36,
IF(AND(I1826=38000,R1826&gt;12.8,R1826&lt;=22.8),'[1]Pricing Schedule'!$J$36,
IF(AND(I1826=38000,R1826&gt;22.8,R1826&lt;=30.2),'[1]Pricing Schedule'!$J$45,
IF(AND(I1826=38000,R1826&gt;30.2,R1826&lt;=45.9),'[1]Pricing Schedule'!$J$54,
IF(AND(I1826=38000,R1826&gt;45.9,R1826&lt;=123.4),'[1]Pricing Schedule'!$J$97,
IF(AND(I1826=38000,R1826&gt;123.4,R1826&lt;=168.2,M1826&lt;=10),'[1]Pricing Schedule'!$J$105,
IF(AND(I1826=38000,R1826&gt;123.4,R1826&lt;=168.2,M1826&gt;10),'[1]Pricing Schedule'!$J$113,
IF(AND(I1826=38000,R1826&gt;168.2,R1826&lt;=336.4,M1826&lt;=10),('[1]Pricing Schedule'!$J$105),
IF(AND(I1826=38000,R1826&gt;168.2,R1826&lt;=336.4,M1826&gt;10),('[1]Pricing Schedule'!$J$113),
IF(AND(I1826=38000,R1826&gt;336.4,R1826&lt;=504.6,M1826&lt;=10),('[1]Pricing Schedule'!$J$105),
IF(AND(I1826=38000,R1826&gt;336.4,R1826&lt;=504.6,M1826&gt;10),('[1]Pricing Schedule'!$J$113),
IF(AND(I1826=38000,R1826&gt;504.6,R1826&lt;=672.8,M1826&lt;=10),('[1]Pricing Schedule'!$J$105),
IF(AND(I1826=38000,R1826&gt;504.6,R1826&lt;=672.8,M1826&gt;10),('[1]Pricing Schedule'!$J$113),
IF(AND(I1826=110000,R1826&lt;=12.8,M1826&gt;2),'[1]Pricing Schedule'!$J$63,
IF(AND(I1826=110000,R1826&lt;=12.8,M1826&lt;=2),'[1]Pricing Schedule'!$J$97,
IF(AND(I1826=110000,R1826&gt;12.8,R1826&lt;=22.8,M1826&gt;3),'[1]Pricing Schedule'!$J$72,
IF(AND(I1826=110000,R1826&gt;12.8,R1826&lt;=22.8,M1826&lt;=3),'[1]Pricing Schedule'!$J$97,
IF(AND(I1826=110000,R1826&gt;22.8,R1826&lt;=30.2),'[1]Pricing Schedule'!$J$81,
IF(AND(I1826=110000,R1826&gt;30.2,R1826&lt;=45.9),'[1]Pricing Schedule'!$J$90,
IF(AND(I1826=110000,R1826&gt;45.9,R1826&lt;=123.4),'[1]Pricing Schedule'!$J$97,
IF(AND(I1826=110000,R1826&gt;123.4,R1826&lt;=168.2,M1826&lt;=10),'[1]Pricing Schedule'!$J$105,
IF(AND(I1826=110000,R1826&gt;123.4,R1826&lt;=168.2,M1826&gt;10),'[1]Pricing Schedule'!$J$113,
IF(AND(I1826=110000,R1826&gt;168.2,R1826&lt;=336.2,M1826&lt;=10),('[1]Pricing Schedule'!$J$105),
IF(AND(I1826=110000,R1826&gt;168.2,R1826&lt;=336.2,M1826&gt;10),('[1]Pricing Schedule'!$J$113),
IF(AND(I1826=110000,R1826&gt;336.4,R1826&lt;=504.6,M1826&lt;=10),('[1]Pricing Schedule'!$J$105),
IF(AND(I1826=110000,R1826&gt;336.4,R1826&lt;=504.6,M1826&gt;10),('[1]Pricing Schedule'!$J$113),
IF(AND(I1826=110000,R1826&gt;504.6,R1826&lt;=672.8,M1826&lt;=10),('[1]Pricing Schedule'!$J$105),
IF(AND(I1826=110000,R1826&gt;504.6,R1826&lt;=672.8,M1826&gt;10),('[1]Pricing Schedule'!$J$113),
IF(AND(I1826=110000,R1826&gt;672.8,R1826&lt;=841,M1826&lt;=10),('[1]Pricing Schedule'!$J$105),
IF(AND(I1826=110000,R1826&gt;672.8,R1826&lt;=841,M1826&gt;10),('[1]Pricing Schedule'!$J$113),
IF(AND(I1826=110000,R1826&gt;1682,R1826&lt;=1850.2,M1826&lt;=10),('[1]Pricing Schedule'!$J$105),
IF(AND(I1826=110000,R1826&gt;1682,R1826&lt;=1850.2,M1826&gt;10),('[1]Pricing Schedule'!$J$113),
IF(AND(I1826=110000,R1826&gt;2018.4,R1826&lt;=2186.6,M1826&lt;=10),('[1]Pricing Schedule'!$J$105),
IF(AND(I1826=110000,R1826&gt;2018.4,R1826&lt;=2186.6,M1826&gt;10),('[1]Pricing Schedule'!$J$113),999999999)))))))))))))))))))))))))))))))))))))))</f>
        <v>4</v>
      </c>
      <c r="U1826" s="40">
        <f t="shared" si="174"/>
        <v>133000</v>
      </c>
      <c r="V1826" s="41">
        <f t="shared" si="175"/>
        <v>7.518796992481203</v>
      </c>
      <c r="Y1826" s="23">
        <v>105</v>
      </c>
      <c r="Z1826" s="23">
        <v>695</v>
      </c>
      <c r="AD1826" s="13"/>
      <c r="AE1826" s="13"/>
      <c r="AF1826" s="13"/>
      <c r="AR1826" s="35"/>
    </row>
    <row r="1827" spans="1:44">
      <c r="A1827" s="23">
        <v>1829</v>
      </c>
      <c r="B1827" s="23">
        <v>1829</v>
      </c>
      <c r="C1827" s="23" t="s">
        <v>2548</v>
      </c>
      <c r="D1827" s="23" t="s">
        <v>344</v>
      </c>
      <c r="E1827" s="23" t="s">
        <v>344</v>
      </c>
      <c r="F1827" s="23" t="s">
        <v>400</v>
      </c>
      <c r="G1827" s="23" t="s">
        <v>401</v>
      </c>
      <c r="H1827" s="23" t="s">
        <v>113</v>
      </c>
      <c r="I1827" s="13">
        <v>38000</v>
      </c>
      <c r="J1827" s="13">
        <v>38000</v>
      </c>
      <c r="K1827" s="23" t="s">
        <v>119</v>
      </c>
      <c r="L1827" s="24">
        <v>9.6419999999999995</v>
      </c>
      <c r="M1827" s="37">
        <f t="shared" si="170"/>
        <v>10</v>
      </c>
      <c r="N1827" s="24">
        <v>2.177</v>
      </c>
      <c r="O1827" s="13">
        <v>3</v>
      </c>
      <c r="P1827" s="36">
        <f t="shared" si="171"/>
        <v>1.6327500000000001</v>
      </c>
      <c r="Q1827" s="38">
        <f t="shared" si="172"/>
        <v>8.4</v>
      </c>
      <c r="R1827" s="37">
        <f t="shared" si="173"/>
        <v>8.4</v>
      </c>
      <c r="S1827" s="39">
        <f>IF(AND(I1827=38000,R1827&lt;=4.5,M1827&gt;8),'[1]Pricing Schedule'!$F$8+('[1]Pricing Schedule'!$F$9*M1827),
IF(AND(I1827=38000,R1827&lt;=4.5,M1827&lt;=8),'[1]Pricing Schedule'!$F$34+('[1]Pricing Schedule'!$F$36*M1827),
IF(AND(I1827=38000,R1827&gt;4.5,R1827&lt;=9,M1827&gt;8),'[1]Pricing Schedule'!$F$17+('[1]Pricing Schedule'!$F$18*M1827),
IF(AND(I1827=38000,R1827&gt;4.5,R1827&lt;=9,M1827&lt;=8),'[1]Pricing Schedule'!$F$34+('[1]Pricing Schedule'!$F$36*M1827),
IF(AND(I1827=38000,R1827&gt;9,R1827&lt;=12.8,M1827&gt;8),'[1]Pricing Schedule'!$F$26+('[1]Pricing Schedule'!$F$27*M1827),
IF(AND(I1827=38000,R1827&gt;9,R1827&lt;=12.8,M1827&lt;=8),'[1]Pricing Schedule'!$F$34+('[1]Pricing Schedule'!$F$36*M1827),
IF(AND(I1827=38000,R1827&gt;12.8,R1827&lt;=22.8),'[1]Pricing Schedule'!$F$34+('[1]Pricing Schedule'!$F$36*M1827),
IF(AND(I1827=38000,R1827&gt;22.8,R1827&lt;=30.2),'[1]Pricing Schedule'!$F$43+('[1]Pricing Schedule'!$F$45*M1827),
IF(AND(I1827=38000,R1827&gt;30.2,R1827&lt;=45.9),'[1]Pricing Schedule'!$F$52+('[1]Pricing Schedule'!$F$54*M1827),
IF(AND(I1827=38000,R1827&gt;45.9,R1827&lt;=123.4),'[1]Pricing Schedule'!$F$96+('[1]Pricing Schedule'!$F$97*M1827),
IF(AND(I1827=38000,R1827&gt;123.4,R1827&lt;=168.2,M1827&lt;=10),'[1]Pricing Schedule'!$F$103+('[1]Pricing Schedule'!$F$105*M1827),
IF(AND(I1827=38000,R1827&gt;123.4,R1827&lt;=168.2,M1827&gt;10),'[1]Pricing Schedule'!$F$111+('[1]Pricing Schedule'!$F$113*M1827),
IF(AND(I1827=38000,R1827&gt;157.4,R1827&lt;=336.4,M1827&lt;=10),('[1]Pricing Schedule'!$F$103+('[1]Pricing Schedule'!$F$105*M1827))*2,
IF(AND(I1827=38000,R1827&gt;157.4,R1827&lt;=336.4,M1827&gt;10),('[1]Pricing Schedule'!$F$111+('[1]Pricing Schedule'!$F$113*M1827))*2,
IF(AND(I1827=38000,R1827&gt;314.8,R1827&lt;=504.6,M1827&lt;=10),('[1]Pricing Schedule'!$F$103+('[1]Pricing Schedule'!$F$105*M1827))*3,
IF(AND(I1827=38000,R1827&gt;314.8,R1827&lt;=504.6,M1827&gt;10),('[1]Pricing Schedule'!$F$111+('[1]Pricing Schedule'!$F$113*M1827))*3,
IF(AND(I1827=38000,R1827&gt;472.2,R1827&lt;=672.8,M1827&lt;=10),('[1]Pricing Schedule'!$F$103+('[1]Pricing Schedule'!$F$105*M1827))*4,
IF(AND(I1827=38000,R1827&gt;472.2,R1827&lt;=672.8,M1827&gt;10),('[1]Pricing Schedule'!$F$111+('[1]Pricing Schedule'!$F$113*M1827))*4,
IF(AND(I1827=110000,R1827&lt;=12.8,M1827&gt;2),'[1]Pricing Schedule'!$F$62+('[1]Pricing Schedule'!$F$63*M1827),
IF(AND(I1827=110000,R1827&lt;=12.8,M1827&lt;=2),'[1]Pricing Schedule'!$F$96+('[1]Pricing Schedule'!$F$97*M1827),
IF(AND(I1827=110000,R1827&gt;12.8,R1827&lt;=22.8,M1827&gt;3),'[1]Pricing Schedule'!$F$71+('[1]Pricing Schedule'!$F$72*M1827),
IF(AND(I1827=110000,R1827&gt;12.8,R1827&lt;=22.8,M1827&lt;=3),'[1]Pricing Schedule'!$F$96+('[1]Pricing Schedule'!$F$97*M1827),
IF(AND(I1827=110000,R1827&gt;22.8,R1827&lt;=30.2),'[1]Pricing Schedule'!$F$80+('[1]Pricing Schedule'!$F$81*M1827),
IF(AND(I1827=110000,R1827&gt;30.2,R1827&lt;=45.9),'[1]Pricing Schedule'!$F$89+('[1]Pricing Schedule'!$F$90*M1827),
IF(AND(I1827=110000,R1827&gt;45.9,R1827&lt;=123.4),'[1]Pricing Schedule'!$F$96+('[1]Pricing Schedule'!$F$97*M1827),
IF(AND(I1827=110000,R1827&gt;123.4,R1827&lt;=168.2,M1827&lt;=10),'[1]Pricing Schedule'!$F$103+('[1]Pricing Schedule'!$F$105*M1827),
IF(AND(I1827=110000,R1827&gt;123.4,R1827&lt;=168.2,M1827&gt;10),'[1]Pricing Schedule'!$F$111+('[1]Pricing Schedule'!$F$113*M1827),
IF(AND(I1827=110000,R1827&gt;168.2,R1827&lt;=336.4,M1827&lt;=10),('[1]Pricing Schedule'!$F$103+('[1]Pricing Schedule'!$F$105*M1827))*2,
IF(AND(I1827=110000,R1827&gt;168.2,R1827&lt;=336.4,M1827&gt;10),('[1]Pricing Schedule'!$F$111+('[1]Pricing Schedule'!$F$113*M1827))*2,
IF(AND(I1827=110000,R1827&gt;336.4,R1827&lt;=504.6,M1827&lt;=10),('[1]Pricing Schedule'!$F$103+('[1]Pricing Schedule'!$F$105*M1827))*3,
IF(AND(I1827=110000,R1827&gt;336.4,R1827&lt;=504.6,M1827&gt;10),('[1]Pricing Schedule'!$F$111+('[1]Pricing Schedule'!$F$113*M1827))*3,
IF(AND(I1827=110000,R1827&gt;504.6,R1827&lt;=672.8,M1827&lt;=10),('[1]Pricing Schedule'!$F$103+('[1]Pricing Schedule'!$F$105*M1827))*4,
IF(AND(I1827=110000,R1827&gt;504.6,R1827&lt;=672.8,M1827&gt;10),('[1]Pricing Schedule'!$F$111+('[1]Pricing Schedule'!$F$113*M1827))*4,
IF(AND(I1827=110000,R1827&gt;672.8,R1827&lt;=841,M1827&lt;=10),('[1]Pricing Schedule'!$F$103+('[1]Pricing Schedule'!$F$105*M1827))*5,
IF(AND(I1827=110000,R1827&gt;672.8,R1827&lt;=841,M1827&gt;10),('[1]Pricing Schedule'!$F$111+('[1]Pricing Schedule'!$F$113*M1827))*5,
IF(AND(I1827=110000,R1827&gt;672.8,R1827&lt;=841,M1827&lt;=10),('[1]Pricing Schedule'!$F$103+('[1]Pricing Schedule'!$F$105*M1827))*5,
IF(AND(I1827=110000,R1827&gt;672.8,R1827&lt;=841,M1827&gt;10),('[1]Pricing Schedule'!$F$111+('[1]Pricing Schedule'!$F$113*M1827))*5,
IF(AND(I1827=110000,R1827&gt;1345.6,R1827&lt;=1513.8,M1827&lt;=10),('[1]Pricing Schedule'!$F$103+('[1]Pricing Schedule'!$F$105*M1827))*9,
IF(AND(I1827=110000,R1827&gt;1345.6,R1827&lt;=1513.8,M1827&gt;10),('[1]Pricing Schedule'!$F$111+('[1]Pricing Schedule'!$F$113*M1827))*9,
9999999999)))))))))))))))))))))))))))))))))))))))</f>
        <v>1432500</v>
      </c>
      <c r="T1827" s="21">
        <f>IF(AND(I1827=38000,R1827&lt;=4.5,M1827&gt;8),'[1]Pricing Schedule'!$J$9,
IF(AND(I1827=38000,R1827&lt;=4.5,M1827&lt;=8),'[1]Pricing Schedule'!$J$36,
IF(AND(I1827=38000,R1827&gt;4.5,R1827&lt;=9,M1827&gt;8),'[1]Pricing Schedule'!$J$18,
IF(AND(I1827=38000,R1827&gt;4.5,R1827&lt;=9,M1827&lt;=8),'[1]Pricing Schedule'!$J$36,
IF(AND(I1827=38000,R1827&gt;9,R1827&lt;=12.8,M1827&gt;8),'[1]Pricing Schedule'!$J$27,
IF(AND(I1827=38000,R1827&gt;9,R1827&lt;=12.8,M1827&lt;=8),'[1]Pricing Schedule'!$J$36,
IF(AND(I1827=38000,R1827&gt;12.8,R1827&lt;=22.8),'[1]Pricing Schedule'!$J$36,
IF(AND(I1827=38000,R1827&gt;22.8,R1827&lt;=30.2),'[1]Pricing Schedule'!$J$45,
IF(AND(I1827=38000,R1827&gt;30.2,R1827&lt;=45.9),'[1]Pricing Schedule'!$J$54,
IF(AND(I1827=38000,R1827&gt;45.9,R1827&lt;=123.4),'[1]Pricing Schedule'!$J$97,
IF(AND(I1827=38000,R1827&gt;123.4,R1827&lt;=168.2,M1827&lt;=10),'[1]Pricing Schedule'!$J$105,
IF(AND(I1827=38000,R1827&gt;123.4,R1827&lt;=168.2,M1827&gt;10),'[1]Pricing Schedule'!$J$113,
IF(AND(I1827=38000,R1827&gt;168.2,R1827&lt;=336.4,M1827&lt;=10),('[1]Pricing Schedule'!$J$105),
IF(AND(I1827=38000,R1827&gt;168.2,R1827&lt;=336.4,M1827&gt;10),('[1]Pricing Schedule'!$J$113),
IF(AND(I1827=38000,R1827&gt;336.4,R1827&lt;=504.6,M1827&lt;=10),('[1]Pricing Schedule'!$J$105),
IF(AND(I1827=38000,R1827&gt;336.4,R1827&lt;=504.6,M1827&gt;10),('[1]Pricing Schedule'!$J$113),
IF(AND(I1827=38000,R1827&gt;504.6,R1827&lt;=672.8,M1827&lt;=10),('[1]Pricing Schedule'!$J$105),
IF(AND(I1827=38000,R1827&gt;504.6,R1827&lt;=672.8,M1827&gt;10),('[1]Pricing Schedule'!$J$113),
IF(AND(I1827=110000,R1827&lt;=12.8,M1827&gt;2),'[1]Pricing Schedule'!$J$63,
IF(AND(I1827=110000,R1827&lt;=12.8,M1827&lt;=2),'[1]Pricing Schedule'!$J$97,
IF(AND(I1827=110000,R1827&gt;12.8,R1827&lt;=22.8,M1827&gt;3),'[1]Pricing Schedule'!$J$72,
IF(AND(I1827=110000,R1827&gt;12.8,R1827&lt;=22.8,M1827&lt;=3),'[1]Pricing Schedule'!$J$97,
IF(AND(I1827=110000,R1827&gt;22.8,R1827&lt;=30.2),'[1]Pricing Schedule'!$J$81,
IF(AND(I1827=110000,R1827&gt;30.2,R1827&lt;=45.9),'[1]Pricing Schedule'!$J$90,
IF(AND(I1827=110000,R1827&gt;45.9,R1827&lt;=123.4),'[1]Pricing Schedule'!$J$97,
IF(AND(I1827=110000,R1827&gt;123.4,R1827&lt;=168.2,M1827&lt;=10),'[1]Pricing Schedule'!$J$105,
IF(AND(I1827=110000,R1827&gt;123.4,R1827&lt;=168.2,M1827&gt;10),'[1]Pricing Schedule'!$J$113,
IF(AND(I1827=110000,R1827&gt;168.2,R1827&lt;=336.2,M1827&lt;=10),('[1]Pricing Schedule'!$J$105),
IF(AND(I1827=110000,R1827&gt;168.2,R1827&lt;=336.2,M1827&gt;10),('[1]Pricing Schedule'!$J$113),
IF(AND(I1827=110000,R1827&gt;336.4,R1827&lt;=504.6,M1827&lt;=10),('[1]Pricing Schedule'!$J$105),
IF(AND(I1827=110000,R1827&gt;336.4,R1827&lt;=504.6,M1827&gt;10),('[1]Pricing Schedule'!$J$113),
IF(AND(I1827=110000,R1827&gt;504.6,R1827&lt;=672.8,M1827&lt;=10),('[1]Pricing Schedule'!$J$105),
IF(AND(I1827=110000,R1827&gt;504.6,R1827&lt;=672.8,M1827&gt;10),('[1]Pricing Schedule'!$J$113),
IF(AND(I1827=110000,R1827&gt;672.8,R1827&lt;=841,M1827&lt;=10),('[1]Pricing Schedule'!$J$105),
IF(AND(I1827=110000,R1827&gt;672.8,R1827&lt;=841,M1827&gt;10),('[1]Pricing Schedule'!$J$113),
IF(AND(I1827=110000,R1827&gt;1682,R1827&lt;=1850.2,M1827&lt;=10),('[1]Pricing Schedule'!$J$105),
IF(AND(I1827=110000,R1827&gt;1682,R1827&lt;=1850.2,M1827&gt;10),('[1]Pricing Schedule'!$J$113),
IF(AND(I1827=110000,R1827&gt;2018.4,R1827&lt;=2186.6,M1827&lt;=10),('[1]Pricing Schedule'!$J$105),
IF(AND(I1827=110000,R1827&gt;2018.4,R1827&lt;=2186.6,M1827&gt;10),('[1]Pricing Schedule'!$J$113),999999999)))))))))))))))))))))))))))))))))))))))</f>
        <v>2</v>
      </c>
      <c r="U1827" s="40">
        <f t="shared" si="174"/>
        <v>170535.71428571429</v>
      </c>
      <c r="V1827" s="41">
        <f t="shared" si="175"/>
        <v>5.8638743455497382</v>
      </c>
      <c r="Y1827" s="23">
        <v>151</v>
      </c>
      <c r="Z1827" s="23">
        <v>585</v>
      </c>
      <c r="AD1827" s="13"/>
      <c r="AE1827" s="13"/>
      <c r="AF1827" s="13"/>
      <c r="AR1827" s="35"/>
    </row>
    <row r="1828" spans="1:44">
      <c r="A1828" s="23">
        <v>1830</v>
      </c>
      <c r="B1828" s="23">
        <v>1830</v>
      </c>
      <c r="C1828" s="23" t="s">
        <v>2549</v>
      </c>
      <c r="D1828" s="23" t="s">
        <v>344</v>
      </c>
      <c r="E1828" s="23" t="s">
        <v>344</v>
      </c>
      <c r="F1828" s="23" t="s">
        <v>400</v>
      </c>
      <c r="G1828" s="23" t="s">
        <v>401</v>
      </c>
      <c r="H1828" s="23" t="s">
        <v>113</v>
      </c>
      <c r="I1828" s="13">
        <v>38000</v>
      </c>
      <c r="J1828" s="13">
        <v>38000</v>
      </c>
      <c r="K1828" s="23" t="s">
        <v>119</v>
      </c>
      <c r="L1828" s="24">
        <v>9.1859999999999999</v>
      </c>
      <c r="M1828" s="37">
        <f t="shared" si="170"/>
        <v>10</v>
      </c>
      <c r="N1828" s="24">
        <v>2.65</v>
      </c>
      <c r="O1828" s="13">
        <v>3</v>
      </c>
      <c r="P1828" s="36">
        <f t="shared" si="171"/>
        <v>1.9874999999999998</v>
      </c>
      <c r="Q1828" s="38">
        <f t="shared" si="172"/>
        <v>12.600000000000001</v>
      </c>
      <c r="R1828" s="37">
        <f t="shared" si="173"/>
        <v>12.600000000000001</v>
      </c>
      <c r="S1828" s="39">
        <f>IF(AND(I1828=38000,R1828&lt;=4.5,M1828&gt;8),'[1]Pricing Schedule'!$F$8+('[1]Pricing Schedule'!$F$9*M1828),
IF(AND(I1828=38000,R1828&lt;=4.5,M1828&lt;=8),'[1]Pricing Schedule'!$F$34+('[1]Pricing Schedule'!$F$36*M1828),
IF(AND(I1828=38000,R1828&gt;4.5,R1828&lt;=9,M1828&gt;8),'[1]Pricing Schedule'!$F$17+('[1]Pricing Schedule'!$F$18*M1828),
IF(AND(I1828=38000,R1828&gt;4.5,R1828&lt;=9,M1828&lt;=8),'[1]Pricing Schedule'!$F$34+('[1]Pricing Schedule'!$F$36*M1828),
IF(AND(I1828=38000,R1828&gt;9,R1828&lt;=12.8,M1828&gt;8),'[1]Pricing Schedule'!$F$26+('[1]Pricing Schedule'!$F$27*M1828),
IF(AND(I1828=38000,R1828&gt;9,R1828&lt;=12.8,M1828&lt;=8),'[1]Pricing Schedule'!$F$34+('[1]Pricing Schedule'!$F$36*M1828),
IF(AND(I1828=38000,R1828&gt;12.8,R1828&lt;=22.8),'[1]Pricing Schedule'!$F$34+('[1]Pricing Schedule'!$F$36*M1828),
IF(AND(I1828=38000,R1828&gt;22.8,R1828&lt;=30.2),'[1]Pricing Schedule'!$F$43+('[1]Pricing Schedule'!$F$45*M1828),
IF(AND(I1828=38000,R1828&gt;30.2,R1828&lt;=45.9),'[1]Pricing Schedule'!$F$52+('[1]Pricing Schedule'!$F$54*M1828),
IF(AND(I1828=38000,R1828&gt;45.9,R1828&lt;=123.4),'[1]Pricing Schedule'!$F$96+('[1]Pricing Schedule'!$F$97*M1828),
IF(AND(I1828=38000,R1828&gt;123.4,R1828&lt;=168.2,M1828&lt;=10),'[1]Pricing Schedule'!$F$103+('[1]Pricing Schedule'!$F$105*M1828),
IF(AND(I1828=38000,R1828&gt;123.4,R1828&lt;=168.2,M1828&gt;10),'[1]Pricing Schedule'!$F$111+('[1]Pricing Schedule'!$F$113*M1828),
IF(AND(I1828=38000,R1828&gt;157.4,R1828&lt;=336.4,M1828&lt;=10),('[1]Pricing Schedule'!$F$103+('[1]Pricing Schedule'!$F$105*M1828))*2,
IF(AND(I1828=38000,R1828&gt;157.4,R1828&lt;=336.4,M1828&gt;10),('[1]Pricing Schedule'!$F$111+('[1]Pricing Schedule'!$F$113*M1828))*2,
IF(AND(I1828=38000,R1828&gt;314.8,R1828&lt;=504.6,M1828&lt;=10),('[1]Pricing Schedule'!$F$103+('[1]Pricing Schedule'!$F$105*M1828))*3,
IF(AND(I1828=38000,R1828&gt;314.8,R1828&lt;=504.6,M1828&gt;10),('[1]Pricing Schedule'!$F$111+('[1]Pricing Schedule'!$F$113*M1828))*3,
IF(AND(I1828=38000,R1828&gt;472.2,R1828&lt;=672.8,M1828&lt;=10),('[1]Pricing Schedule'!$F$103+('[1]Pricing Schedule'!$F$105*M1828))*4,
IF(AND(I1828=38000,R1828&gt;472.2,R1828&lt;=672.8,M1828&gt;10),('[1]Pricing Schedule'!$F$111+('[1]Pricing Schedule'!$F$113*M1828))*4,
IF(AND(I1828=110000,R1828&lt;=12.8,M1828&gt;2),'[1]Pricing Schedule'!$F$62+('[1]Pricing Schedule'!$F$63*M1828),
IF(AND(I1828=110000,R1828&lt;=12.8,M1828&lt;=2),'[1]Pricing Schedule'!$F$96+('[1]Pricing Schedule'!$F$97*M1828),
IF(AND(I1828=110000,R1828&gt;12.8,R1828&lt;=22.8,M1828&gt;3),'[1]Pricing Schedule'!$F$71+('[1]Pricing Schedule'!$F$72*M1828),
IF(AND(I1828=110000,R1828&gt;12.8,R1828&lt;=22.8,M1828&lt;=3),'[1]Pricing Schedule'!$F$96+('[1]Pricing Schedule'!$F$97*M1828),
IF(AND(I1828=110000,R1828&gt;22.8,R1828&lt;=30.2),'[1]Pricing Schedule'!$F$80+('[1]Pricing Schedule'!$F$81*M1828),
IF(AND(I1828=110000,R1828&gt;30.2,R1828&lt;=45.9),'[1]Pricing Schedule'!$F$89+('[1]Pricing Schedule'!$F$90*M1828),
IF(AND(I1828=110000,R1828&gt;45.9,R1828&lt;=123.4),'[1]Pricing Schedule'!$F$96+('[1]Pricing Schedule'!$F$97*M1828),
IF(AND(I1828=110000,R1828&gt;123.4,R1828&lt;=168.2,M1828&lt;=10),'[1]Pricing Schedule'!$F$103+('[1]Pricing Schedule'!$F$105*M1828),
IF(AND(I1828=110000,R1828&gt;123.4,R1828&lt;=168.2,M1828&gt;10),'[1]Pricing Schedule'!$F$111+('[1]Pricing Schedule'!$F$113*M1828),
IF(AND(I1828=110000,R1828&gt;168.2,R1828&lt;=336.4,M1828&lt;=10),('[1]Pricing Schedule'!$F$103+('[1]Pricing Schedule'!$F$105*M1828))*2,
IF(AND(I1828=110000,R1828&gt;168.2,R1828&lt;=336.4,M1828&gt;10),('[1]Pricing Schedule'!$F$111+('[1]Pricing Schedule'!$F$113*M1828))*2,
IF(AND(I1828=110000,R1828&gt;336.4,R1828&lt;=504.6,M1828&lt;=10),('[1]Pricing Schedule'!$F$103+('[1]Pricing Schedule'!$F$105*M1828))*3,
IF(AND(I1828=110000,R1828&gt;336.4,R1828&lt;=504.6,M1828&gt;10),('[1]Pricing Schedule'!$F$111+('[1]Pricing Schedule'!$F$113*M1828))*3,
IF(AND(I1828=110000,R1828&gt;504.6,R1828&lt;=672.8,M1828&lt;=10),('[1]Pricing Schedule'!$F$103+('[1]Pricing Schedule'!$F$105*M1828))*4,
IF(AND(I1828=110000,R1828&gt;504.6,R1828&lt;=672.8,M1828&gt;10),('[1]Pricing Schedule'!$F$111+('[1]Pricing Schedule'!$F$113*M1828))*4,
IF(AND(I1828=110000,R1828&gt;672.8,R1828&lt;=841,M1828&lt;=10),('[1]Pricing Schedule'!$F$103+('[1]Pricing Schedule'!$F$105*M1828))*5,
IF(AND(I1828=110000,R1828&gt;672.8,R1828&lt;=841,M1828&gt;10),('[1]Pricing Schedule'!$F$111+('[1]Pricing Schedule'!$F$113*M1828))*5,
IF(AND(I1828=110000,R1828&gt;672.8,R1828&lt;=841,M1828&lt;=10),('[1]Pricing Schedule'!$F$103+('[1]Pricing Schedule'!$F$105*M1828))*5,
IF(AND(I1828=110000,R1828&gt;672.8,R1828&lt;=841,M1828&gt;10),('[1]Pricing Schedule'!$F$111+('[1]Pricing Schedule'!$F$113*M1828))*5,
IF(AND(I1828=110000,R1828&gt;1345.6,R1828&lt;=1513.8,M1828&lt;=10),('[1]Pricing Schedule'!$F$103+('[1]Pricing Schedule'!$F$105*M1828))*9,
IF(AND(I1828=110000,R1828&gt;1345.6,R1828&lt;=1513.8,M1828&gt;10),('[1]Pricing Schedule'!$F$111+('[1]Pricing Schedule'!$F$113*M1828))*9,
9999999999)))))))))))))))))))))))))))))))))))))))</f>
        <v>1469550</v>
      </c>
      <c r="T1828" s="21">
        <f>IF(AND(I1828=38000,R1828&lt;=4.5,M1828&gt;8),'[1]Pricing Schedule'!$J$9,
IF(AND(I1828=38000,R1828&lt;=4.5,M1828&lt;=8),'[1]Pricing Schedule'!$J$36,
IF(AND(I1828=38000,R1828&gt;4.5,R1828&lt;=9,M1828&gt;8),'[1]Pricing Schedule'!$J$18,
IF(AND(I1828=38000,R1828&gt;4.5,R1828&lt;=9,M1828&lt;=8),'[1]Pricing Schedule'!$J$36,
IF(AND(I1828=38000,R1828&gt;9,R1828&lt;=12.8,M1828&gt;8),'[1]Pricing Schedule'!$J$27,
IF(AND(I1828=38000,R1828&gt;9,R1828&lt;=12.8,M1828&lt;=8),'[1]Pricing Schedule'!$J$36,
IF(AND(I1828=38000,R1828&gt;12.8,R1828&lt;=22.8),'[1]Pricing Schedule'!$J$36,
IF(AND(I1828=38000,R1828&gt;22.8,R1828&lt;=30.2),'[1]Pricing Schedule'!$J$45,
IF(AND(I1828=38000,R1828&gt;30.2,R1828&lt;=45.9),'[1]Pricing Schedule'!$J$54,
IF(AND(I1828=38000,R1828&gt;45.9,R1828&lt;=123.4),'[1]Pricing Schedule'!$J$97,
IF(AND(I1828=38000,R1828&gt;123.4,R1828&lt;=168.2,M1828&lt;=10),'[1]Pricing Schedule'!$J$105,
IF(AND(I1828=38000,R1828&gt;123.4,R1828&lt;=168.2,M1828&gt;10),'[1]Pricing Schedule'!$J$113,
IF(AND(I1828=38000,R1828&gt;168.2,R1828&lt;=336.4,M1828&lt;=10),('[1]Pricing Schedule'!$J$105),
IF(AND(I1828=38000,R1828&gt;168.2,R1828&lt;=336.4,M1828&gt;10),('[1]Pricing Schedule'!$J$113),
IF(AND(I1828=38000,R1828&gt;336.4,R1828&lt;=504.6,M1828&lt;=10),('[1]Pricing Schedule'!$J$105),
IF(AND(I1828=38000,R1828&gt;336.4,R1828&lt;=504.6,M1828&gt;10),('[1]Pricing Schedule'!$J$113),
IF(AND(I1828=38000,R1828&gt;504.6,R1828&lt;=672.8,M1828&lt;=10),('[1]Pricing Schedule'!$J$105),
IF(AND(I1828=38000,R1828&gt;504.6,R1828&lt;=672.8,M1828&gt;10),('[1]Pricing Schedule'!$J$113),
IF(AND(I1828=110000,R1828&lt;=12.8,M1828&gt;2),'[1]Pricing Schedule'!$J$63,
IF(AND(I1828=110000,R1828&lt;=12.8,M1828&lt;=2),'[1]Pricing Schedule'!$J$97,
IF(AND(I1828=110000,R1828&gt;12.8,R1828&lt;=22.8,M1828&gt;3),'[1]Pricing Schedule'!$J$72,
IF(AND(I1828=110000,R1828&gt;12.8,R1828&lt;=22.8,M1828&lt;=3),'[1]Pricing Schedule'!$J$97,
IF(AND(I1828=110000,R1828&gt;22.8,R1828&lt;=30.2),'[1]Pricing Schedule'!$J$81,
IF(AND(I1828=110000,R1828&gt;30.2,R1828&lt;=45.9),'[1]Pricing Schedule'!$J$90,
IF(AND(I1828=110000,R1828&gt;45.9,R1828&lt;=123.4),'[1]Pricing Schedule'!$J$97,
IF(AND(I1828=110000,R1828&gt;123.4,R1828&lt;=168.2,M1828&lt;=10),'[1]Pricing Schedule'!$J$105,
IF(AND(I1828=110000,R1828&gt;123.4,R1828&lt;=168.2,M1828&gt;10),'[1]Pricing Schedule'!$J$113,
IF(AND(I1828=110000,R1828&gt;168.2,R1828&lt;=336.2,M1828&lt;=10),('[1]Pricing Schedule'!$J$105),
IF(AND(I1828=110000,R1828&gt;168.2,R1828&lt;=336.2,M1828&gt;10),('[1]Pricing Schedule'!$J$113),
IF(AND(I1828=110000,R1828&gt;336.4,R1828&lt;=504.6,M1828&lt;=10),('[1]Pricing Schedule'!$J$105),
IF(AND(I1828=110000,R1828&gt;336.4,R1828&lt;=504.6,M1828&gt;10),('[1]Pricing Schedule'!$J$113),
IF(AND(I1828=110000,R1828&gt;504.6,R1828&lt;=672.8,M1828&lt;=10),('[1]Pricing Schedule'!$J$105),
IF(AND(I1828=110000,R1828&gt;504.6,R1828&lt;=672.8,M1828&gt;10),('[1]Pricing Schedule'!$J$113),
IF(AND(I1828=110000,R1828&gt;672.8,R1828&lt;=841,M1828&lt;=10),('[1]Pricing Schedule'!$J$105),
IF(AND(I1828=110000,R1828&gt;672.8,R1828&lt;=841,M1828&gt;10),('[1]Pricing Schedule'!$J$113),
IF(AND(I1828=110000,R1828&gt;1682,R1828&lt;=1850.2,M1828&lt;=10),('[1]Pricing Schedule'!$J$105),
IF(AND(I1828=110000,R1828&gt;1682,R1828&lt;=1850.2,M1828&gt;10),('[1]Pricing Schedule'!$J$113),
IF(AND(I1828=110000,R1828&gt;2018.4,R1828&lt;=2186.6,M1828&lt;=10),('[1]Pricing Schedule'!$J$105),
IF(AND(I1828=110000,R1828&gt;2018.4,R1828&lt;=2186.6,M1828&gt;10),('[1]Pricing Schedule'!$J$113),999999999)))))))))))))))))))))))))))))))))))))))</f>
        <v>3</v>
      </c>
      <c r="U1828" s="40">
        <f t="shared" si="174"/>
        <v>116630.95238095237</v>
      </c>
      <c r="V1828" s="41">
        <f t="shared" si="175"/>
        <v>8.5740532816168233</v>
      </c>
      <c r="Y1828" s="23">
        <v>636</v>
      </c>
      <c r="Z1828" s="23">
        <v>585</v>
      </c>
      <c r="AD1828" s="13"/>
      <c r="AE1828" s="13"/>
      <c r="AF1828" s="13"/>
      <c r="AR1828" s="35"/>
    </row>
    <row r="1829" spans="1:44">
      <c r="A1829" s="23">
        <v>1831</v>
      </c>
      <c r="B1829" s="23">
        <v>1831</v>
      </c>
      <c r="C1829" s="23" t="s">
        <v>2550</v>
      </c>
      <c r="D1829" s="23" t="s">
        <v>344</v>
      </c>
      <c r="E1829" s="23" t="s">
        <v>344</v>
      </c>
      <c r="F1829" s="23" t="s">
        <v>2551</v>
      </c>
      <c r="G1829" s="23" t="s">
        <v>2552</v>
      </c>
      <c r="H1829" s="23" t="s">
        <v>133</v>
      </c>
      <c r="I1829" s="13">
        <v>110000</v>
      </c>
      <c r="J1829" s="13">
        <v>110000</v>
      </c>
      <c r="K1829" s="13">
        <v>38000</v>
      </c>
      <c r="L1829" s="24">
        <v>9.4239999999999995</v>
      </c>
      <c r="M1829" s="37">
        <f t="shared" si="170"/>
        <v>10</v>
      </c>
      <c r="N1829" s="24">
        <v>5.1849999999999996</v>
      </c>
      <c r="O1829" s="13">
        <v>3</v>
      </c>
      <c r="P1829" s="36">
        <f t="shared" si="171"/>
        <v>3.8887499999999999</v>
      </c>
      <c r="Q1829" s="38">
        <f t="shared" si="172"/>
        <v>25.200000000000003</v>
      </c>
      <c r="R1829" s="37">
        <f t="shared" si="173"/>
        <v>25.200000000000003</v>
      </c>
      <c r="S1829" s="39">
        <f>IF(AND(I1829=38000,R1829&lt;=4.5,M1829&gt;8),'[1]Pricing Schedule'!$F$8+('[1]Pricing Schedule'!$F$9*M1829),
IF(AND(I1829=38000,R1829&lt;=4.5,M1829&lt;=8),'[1]Pricing Schedule'!$F$34+('[1]Pricing Schedule'!$F$36*M1829),
IF(AND(I1829=38000,R1829&gt;4.5,R1829&lt;=9,M1829&gt;8),'[1]Pricing Schedule'!$F$17+('[1]Pricing Schedule'!$F$18*M1829),
IF(AND(I1829=38000,R1829&gt;4.5,R1829&lt;=9,M1829&lt;=8),'[1]Pricing Schedule'!$F$34+('[1]Pricing Schedule'!$F$36*M1829),
IF(AND(I1829=38000,R1829&gt;9,R1829&lt;=12.8,M1829&gt;8),'[1]Pricing Schedule'!$F$26+('[1]Pricing Schedule'!$F$27*M1829),
IF(AND(I1829=38000,R1829&gt;9,R1829&lt;=12.8,M1829&lt;=8),'[1]Pricing Schedule'!$F$34+('[1]Pricing Schedule'!$F$36*M1829),
IF(AND(I1829=38000,R1829&gt;12.8,R1829&lt;=22.8),'[1]Pricing Schedule'!$F$34+('[1]Pricing Schedule'!$F$36*M1829),
IF(AND(I1829=38000,R1829&gt;22.8,R1829&lt;=30.2),'[1]Pricing Schedule'!$F$43+('[1]Pricing Schedule'!$F$45*M1829),
IF(AND(I1829=38000,R1829&gt;30.2,R1829&lt;=45.9),'[1]Pricing Schedule'!$F$52+('[1]Pricing Schedule'!$F$54*M1829),
IF(AND(I1829=38000,R1829&gt;45.9,R1829&lt;=123.4),'[1]Pricing Schedule'!$F$96+('[1]Pricing Schedule'!$F$97*M1829),
IF(AND(I1829=38000,R1829&gt;123.4,R1829&lt;=168.2,M1829&lt;=10),'[1]Pricing Schedule'!$F$103+('[1]Pricing Schedule'!$F$105*M1829),
IF(AND(I1829=38000,R1829&gt;123.4,R1829&lt;=168.2,M1829&gt;10),'[1]Pricing Schedule'!$F$111+('[1]Pricing Schedule'!$F$113*M1829),
IF(AND(I1829=38000,R1829&gt;157.4,R1829&lt;=336.4,M1829&lt;=10),('[1]Pricing Schedule'!$F$103+('[1]Pricing Schedule'!$F$105*M1829))*2,
IF(AND(I1829=38000,R1829&gt;157.4,R1829&lt;=336.4,M1829&gt;10),('[1]Pricing Schedule'!$F$111+('[1]Pricing Schedule'!$F$113*M1829))*2,
IF(AND(I1829=38000,R1829&gt;314.8,R1829&lt;=504.6,M1829&lt;=10),('[1]Pricing Schedule'!$F$103+('[1]Pricing Schedule'!$F$105*M1829))*3,
IF(AND(I1829=38000,R1829&gt;314.8,R1829&lt;=504.6,M1829&gt;10),('[1]Pricing Schedule'!$F$111+('[1]Pricing Schedule'!$F$113*M1829))*3,
IF(AND(I1829=38000,R1829&gt;472.2,R1829&lt;=672.8,M1829&lt;=10),('[1]Pricing Schedule'!$F$103+('[1]Pricing Schedule'!$F$105*M1829))*4,
IF(AND(I1829=38000,R1829&gt;472.2,R1829&lt;=672.8,M1829&gt;10),('[1]Pricing Schedule'!$F$111+('[1]Pricing Schedule'!$F$113*M1829))*4,
IF(AND(I1829=110000,R1829&lt;=12.8,M1829&gt;2),'[1]Pricing Schedule'!$F$62+('[1]Pricing Schedule'!$F$63*M1829),
IF(AND(I1829=110000,R1829&lt;=12.8,M1829&lt;=2),'[1]Pricing Schedule'!$F$96+('[1]Pricing Schedule'!$F$97*M1829),
IF(AND(I1829=110000,R1829&gt;12.8,R1829&lt;=22.8,M1829&gt;3),'[1]Pricing Schedule'!$F$71+('[1]Pricing Schedule'!$F$72*M1829),
IF(AND(I1829=110000,R1829&gt;12.8,R1829&lt;=22.8,M1829&lt;=3),'[1]Pricing Schedule'!$F$96+('[1]Pricing Schedule'!$F$97*M1829),
IF(AND(I1829=110000,R1829&gt;22.8,R1829&lt;=30.2),'[1]Pricing Schedule'!$F$80+('[1]Pricing Schedule'!$F$81*M1829),
IF(AND(I1829=110000,R1829&gt;30.2,R1829&lt;=45.9),'[1]Pricing Schedule'!$F$89+('[1]Pricing Schedule'!$F$90*M1829),
IF(AND(I1829=110000,R1829&gt;45.9,R1829&lt;=123.4),'[1]Pricing Schedule'!$F$96+('[1]Pricing Schedule'!$F$97*M1829),
IF(AND(I1829=110000,R1829&gt;123.4,R1829&lt;=168.2,M1829&lt;=10),'[1]Pricing Schedule'!$F$103+('[1]Pricing Schedule'!$F$105*M1829),
IF(AND(I1829=110000,R1829&gt;123.4,R1829&lt;=168.2,M1829&gt;10),'[1]Pricing Schedule'!$F$111+('[1]Pricing Schedule'!$F$113*M1829),
IF(AND(I1829=110000,R1829&gt;168.2,R1829&lt;=336.4,M1829&lt;=10),('[1]Pricing Schedule'!$F$103+('[1]Pricing Schedule'!$F$105*M1829))*2,
IF(AND(I1829=110000,R1829&gt;168.2,R1829&lt;=336.4,M1829&gt;10),('[1]Pricing Schedule'!$F$111+('[1]Pricing Schedule'!$F$113*M1829))*2,
IF(AND(I1829=110000,R1829&gt;336.4,R1829&lt;=504.6,M1829&lt;=10),('[1]Pricing Schedule'!$F$103+('[1]Pricing Schedule'!$F$105*M1829))*3,
IF(AND(I1829=110000,R1829&gt;336.4,R1829&lt;=504.6,M1829&gt;10),('[1]Pricing Schedule'!$F$111+('[1]Pricing Schedule'!$F$113*M1829))*3,
IF(AND(I1829=110000,R1829&gt;504.6,R1829&lt;=672.8,M1829&lt;=10),('[1]Pricing Schedule'!$F$103+('[1]Pricing Schedule'!$F$105*M1829))*4,
IF(AND(I1829=110000,R1829&gt;504.6,R1829&lt;=672.8,M1829&gt;10),('[1]Pricing Schedule'!$F$111+('[1]Pricing Schedule'!$F$113*M1829))*4,
IF(AND(I1829=110000,R1829&gt;672.8,R1829&lt;=841,M1829&lt;=10),('[1]Pricing Schedule'!$F$103+('[1]Pricing Schedule'!$F$105*M1829))*5,
IF(AND(I1829=110000,R1829&gt;672.8,R1829&lt;=841,M1829&gt;10),('[1]Pricing Schedule'!$F$111+('[1]Pricing Schedule'!$F$113*M1829))*5,
IF(AND(I1829=110000,R1829&gt;672.8,R1829&lt;=841,M1829&lt;=10),('[1]Pricing Schedule'!$F$103+('[1]Pricing Schedule'!$F$105*M1829))*5,
IF(AND(I1829=110000,R1829&gt;672.8,R1829&lt;=841,M1829&gt;10),('[1]Pricing Schedule'!$F$111+('[1]Pricing Schedule'!$F$113*M1829))*5,
IF(AND(I1829=110000,R1829&gt;1345.6,R1829&lt;=1513.8,M1829&lt;=10),('[1]Pricing Schedule'!$F$103+('[1]Pricing Schedule'!$F$105*M1829))*9,
IF(AND(I1829=110000,R1829&gt;1345.6,R1829&lt;=1513.8,M1829&gt;10),('[1]Pricing Schedule'!$F$111+('[1]Pricing Schedule'!$F$113*M1829))*9,
9999999999)))))))))))))))))))))))))))))))))))))))</f>
        <v>2842150</v>
      </c>
      <c r="T1829" s="21">
        <f>IF(AND(I1829=38000,R1829&lt;=4.5,M1829&gt;8),'[1]Pricing Schedule'!$J$9,
IF(AND(I1829=38000,R1829&lt;=4.5,M1829&lt;=8),'[1]Pricing Schedule'!$J$36,
IF(AND(I1829=38000,R1829&gt;4.5,R1829&lt;=9,M1829&gt;8),'[1]Pricing Schedule'!$J$18,
IF(AND(I1829=38000,R1829&gt;4.5,R1829&lt;=9,M1829&lt;=8),'[1]Pricing Schedule'!$J$36,
IF(AND(I1829=38000,R1829&gt;9,R1829&lt;=12.8,M1829&gt;8),'[1]Pricing Schedule'!$J$27,
IF(AND(I1829=38000,R1829&gt;9,R1829&lt;=12.8,M1829&lt;=8),'[1]Pricing Schedule'!$J$36,
IF(AND(I1829=38000,R1829&gt;12.8,R1829&lt;=22.8),'[1]Pricing Schedule'!$J$36,
IF(AND(I1829=38000,R1829&gt;22.8,R1829&lt;=30.2),'[1]Pricing Schedule'!$J$45,
IF(AND(I1829=38000,R1829&gt;30.2,R1829&lt;=45.9),'[1]Pricing Schedule'!$J$54,
IF(AND(I1829=38000,R1829&gt;45.9,R1829&lt;=123.4),'[1]Pricing Schedule'!$J$97,
IF(AND(I1829=38000,R1829&gt;123.4,R1829&lt;=168.2,M1829&lt;=10),'[1]Pricing Schedule'!$J$105,
IF(AND(I1829=38000,R1829&gt;123.4,R1829&lt;=168.2,M1829&gt;10),'[1]Pricing Schedule'!$J$113,
IF(AND(I1829=38000,R1829&gt;168.2,R1829&lt;=336.4,M1829&lt;=10),('[1]Pricing Schedule'!$J$105),
IF(AND(I1829=38000,R1829&gt;168.2,R1829&lt;=336.4,M1829&gt;10),('[1]Pricing Schedule'!$J$113),
IF(AND(I1829=38000,R1829&gt;336.4,R1829&lt;=504.6,M1829&lt;=10),('[1]Pricing Schedule'!$J$105),
IF(AND(I1829=38000,R1829&gt;336.4,R1829&lt;=504.6,M1829&gt;10),('[1]Pricing Schedule'!$J$113),
IF(AND(I1829=38000,R1829&gt;504.6,R1829&lt;=672.8,M1829&lt;=10),('[1]Pricing Schedule'!$J$105),
IF(AND(I1829=38000,R1829&gt;504.6,R1829&lt;=672.8,M1829&gt;10),('[1]Pricing Schedule'!$J$113),
IF(AND(I1829=110000,R1829&lt;=12.8,M1829&gt;2),'[1]Pricing Schedule'!$J$63,
IF(AND(I1829=110000,R1829&lt;=12.8,M1829&lt;=2),'[1]Pricing Schedule'!$J$97,
IF(AND(I1829=110000,R1829&gt;12.8,R1829&lt;=22.8,M1829&gt;3),'[1]Pricing Schedule'!$J$72,
IF(AND(I1829=110000,R1829&gt;12.8,R1829&lt;=22.8,M1829&lt;=3),'[1]Pricing Schedule'!$J$97,
IF(AND(I1829=110000,R1829&gt;22.8,R1829&lt;=30.2),'[1]Pricing Schedule'!$J$81,
IF(AND(I1829=110000,R1829&gt;30.2,R1829&lt;=45.9),'[1]Pricing Schedule'!$J$90,
IF(AND(I1829=110000,R1829&gt;45.9,R1829&lt;=123.4),'[1]Pricing Schedule'!$J$97,
IF(AND(I1829=110000,R1829&gt;123.4,R1829&lt;=168.2,M1829&lt;=10),'[1]Pricing Schedule'!$J$105,
IF(AND(I1829=110000,R1829&gt;123.4,R1829&lt;=168.2,M1829&gt;10),'[1]Pricing Schedule'!$J$113,
IF(AND(I1829=110000,R1829&gt;168.2,R1829&lt;=336.2,M1829&lt;=10),('[1]Pricing Schedule'!$J$105),
IF(AND(I1829=110000,R1829&gt;168.2,R1829&lt;=336.2,M1829&gt;10),('[1]Pricing Schedule'!$J$113),
IF(AND(I1829=110000,R1829&gt;336.4,R1829&lt;=504.6,M1829&lt;=10),('[1]Pricing Schedule'!$J$105),
IF(AND(I1829=110000,R1829&gt;336.4,R1829&lt;=504.6,M1829&gt;10),('[1]Pricing Schedule'!$J$113),
IF(AND(I1829=110000,R1829&gt;504.6,R1829&lt;=672.8,M1829&lt;=10),('[1]Pricing Schedule'!$J$105),
IF(AND(I1829=110000,R1829&gt;504.6,R1829&lt;=672.8,M1829&gt;10),('[1]Pricing Schedule'!$J$113),
IF(AND(I1829=110000,R1829&gt;672.8,R1829&lt;=841,M1829&lt;=10),('[1]Pricing Schedule'!$J$105),
IF(AND(I1829=110000,R1829&gt;672.8,R1829&lt;=841,M1829&gt;10),('[1]Pricing Schedule'!$J$113),
IF(AND(I1829=110000,R1829&gt;1682,R1829&lt;=1850.2,M1829&lt;=10),('[1]Pricing Schedule'!$J$105),
IF(AND(I1829=110000,R1829&gt;1682,R1829&lt;=1850.2,M1829&gt;10),('[1]Pricing Schedule'!$J$113),
IF(AND(I1829=110000,R1829&gt;2018.4,R1829&lt;=2186.6,M1829&lt;=10),('[1]Pricing Schedule'!$J$105),
IF(AND(I1829=110000,R1829&gt;2018.4,R1829&lt;=2186.6,M1829&gt;10),('[1]Pricing Schedule'!$J$113),999999999)))))))))))))))))))))))))))))))))))))))</f>
        <v>9</v>
      </c>
      <c r="U1829" s="40">
        <f t="shared" si="174"/>
        <v>112783.73015873015</v>
      </c>
      <c r="V1829" s="41">
        <f t="shared" si="175"/>
        <v>8.8665271009623012</v>
      </c>
      <c r="Y1829" s="23">
        <v>233</v>
      </c>
      <c r="Z1829" s="23">
        <v>127</v>
      </c>
      <c r="AD1829" s="13"/>
      <c r="AE1829" s="13"/>
      <c r="AF1829" s="13"/>
      <c r="AR1829" s="35"/>
    </row>
    <row r="1830" spans="1:44">
      <c r="A1830" s="23">
        <v>1832</v>
      </c>
      <c r="B1830" s="23">
        <v>1832</v>
      </c>
      <c r="C1830" s="23" t="s">
        <v>2553</v>
      </c>
      <c r="D1830" s="23" t="s">
        <v>344</v>
      </c>
      <c r="E1830" s="23" t="s">
        <v>344</v>
      </c>
      <c r="F1830" s="23" t="s">
        <v>397</v>
      </c>
      <c r="G1830" s="23" t="s">
        <v>398</v>
      </c>
      <c r="H1830" s="23" t="s">
        <v>113</v>
      </c>
      <c r="I1830" s="13">
        <v>38000</v>
      </c>
      <c r="J1830" s="13">
        <v>38000</v>
      </c>
      <c r="K1830" s="13">
        <v>10000</v>
      </c>
      <c r="L1830" s="24">
        <v>8.2720000000000002</v>
      </c>
      <c r="M1830" s="37">
        <f t="shared" si="170"/>
        <v>9</v>
      </c>
      <c r="N1830" s="24">
        <v>2.206</v>
      </c>
      <c r="O1830" s="13">
        <v>3</v>
      </c>
      <c r="P1830" s="36">
        <f t="shared" si="171"/>
        <v>1.6545000000000001</v>
      </c>
      <c r="Q1830" s="38">
        <f t="shared" si="172"/>
        <v>8.4</v>
      </c>
      <c r="R1830" s="37">
        <f t="shared" si="173"/>
        <v>8.4</v>
      </c>
      <c r="S1830" s="39">
        <f>IF(AND(I1830=38000,R1830&lt;=4.5,M1830&gt;8),'[1]Pricing Schedule'!$F$8+('[1]Pricing Schedule'!$F$9*M1830),
IF(AND(I1830=38000,R1830&lt;=4.5,M1830&lt;=8),'[1]Pricing Schedule'!$F$34+('[1]Pricing Schedule'!$F$36*M1830),
IF(AND(I1830=38000,R1830&gt;4.5,R1830&lt;=9,M1830&gt;8),'[1]Pricing Schedule'!$F$17+('[1]Pricing Schedule'!$F$18*M1830),
IF(AND(I1830=38000,R1830&gt;4.5,R1830&lt;=9,M1830&lt;=8),'[1]Pricing Schedule'!$F$34+('[1]Pricing Schedule'!$F$36*M1830),
IF(AND(I1830=38000,R1830&gt;9,R1830&lt;=12.8,M1830&gt;8),'[1]Pricing Schedule'!$F$26+('[1]Pricing Schedule'!$F$27*M1830),
IF(AND(I1830=38000,R1830&gt;9,R1830&lt;=12.8,M1830&lt;=8),'[1]Pricing Schedule'!$F$34+('[1]Pricing Schedule'!$F$36*M1830),
IF(AND(I1830=38000,R1830&gt;12.8,R1830&lt;=22.8),'[1]Pricing Schedule'!$F$34+('[1]Pricing Schedule'!$F$36*M1830),
IF(AND(I1830=38000,R1830&gt;22.8,R1830&lt;=30.2),'[1]Pricing Schedule'!$F$43+('[1]Pricing Schedule'!$F$45*M1830),
IF(AND(I1830=38000,R1830&gt;30.2,R1830&lt;=45.9),'[1]Pricing Schedule'!$F$52+('[1]Pricing Schedule'!$F$54*M1830),
IF(AND(I1830=38000,R1830&gt;45.9,R1830&lt;=123.4),'[1]Pricing Schedule'!$F$96+('[1]Pricing Schedule'!$F$97*M1830),
IF(AND(I1830=38000,R1830&gt;123.4,R1830&lt;=168.2,M1830&lt;=10),'[1]Pricing Schedule'!$F$103+('[1]Pricing Schedule'!$F$105*M1830),
IF(AND(I1830=38000,R1830&gt;123.4,R1830&lt;=168.2,M1830&gt;10),'[1]Pricing Schedule'!$F$111+('[1]Pricing Schedule'!$F$113*M1830),
IF(AND(I1830=38000,R1830&gt;157.4,R1830&lt;=336.4,M1830&lt;=10),('[1]Pricing Schedule'!$F$103+('[1]Pricing Schedule'!$F$105*M1830))*2,
IF(AND(I1830=38000,R1830&gt;157.4,R1830&lt;=336.4,M1830&gt;10),('[1]Pricing Schedule'!$F$111+('[1]Pricing Schedule'!$F$113*M1830))*2,
IF(AND(I1830=38000,R1830&gt;314.8,R1830&lt;=504.6,M1830&lt;=10),('[1]Pricing Schedule'!$F$103+('[1]Pricing Schedule'!$F$105*M1830))*3,
IF(AND(I1830=38000,R1830&gt;314.8,R1830&lt;=504.6,M1830&gt;10),('[1]Pricing Schedule'!$F$111+('[1]Pricing Schedule'!$F$113*M1830))*3,
IF(AND(I1830=38000,R1830&gt;472.2,R1830&lt;=672.8,M1830&lt;=10),('[1]Pricing Schedule'!$F$103+('[1]Pricing Schedule'!$F$105*M1830))*4,
IF(AND(I1830=38000,R1830&gt;472.2,R1830&lt;=672.8,M1830&gt;10),('[1]Pricing Schedule'!$F$111+('[1]Pricing Schedule'!$F$113*M1830))*4,
IF(AND(I1830=110000,R1830&lt;=12.8,M1830&gt;2),'[1]Pricing Schedule'!$F$62+('[1]Pricing Schedule'!$F$63*M1830),
IF(AND(I1830=110000,R1830&lt;=12.8,M1830&lt;=2),'[1]Pricing Schedule'!$F$96+('[1]Pricing Schedule'!$F$97*M1830),
IF(AND(I1830=110000,R1830&gt;12.8,R1830&lt;=22.8,M1830&gt;3),'[1]Pricing Schedule'!$F$71+('[1]Pricing Schedule'!$F$72*M1830),
IF(AND(I1830=110000,R1830&gt;12.8,R1830&lt;=22.8,M1830&lt;=3),'[1]Pricing Schedule'!$F$96+('[1]Pricing Schedule'!$F$97*M1830),
IF(AND(I1830=110000,R1830&gt;22.8,R1830&lt;=30.2),'[1]Pricing Schedule'!$F$80+('[1]Pricing Schedule'!$F$81*M1830),
IF(AND(I1830=110000,R1830&gt;30.2,R1830&lt;=45.9),'[1]Pricing Schedule'!$F$89+('[1]Pricing Schedule'!$F$90*M1830),
IF(AND(I1830=110000,R1830&gt;45.9,R1830&lt;=123.4),'[1]Pricing Schedule'!$F$96+('[1]Pricing Schedule'!$F$97*M1830),
IF(AND(I1830=110000,R1830&gt;123.4,R1830&lt;=168.2,M1830&lt;=10),'[1]Pricing Schedule'!$F$103+('[1]Pricing Schedule'!$F$105*M1830),
IF(AND(I1830=110000,R1830&gt;123.4,R1830&lt;=168.2,M1830&gt;10),'[1]Pricing Schedule'!$F$111+('[1]Pricing Schedule'!$F$113*M1830),
IF(AND(I1830=110000,R1830&gt;168.2,R1830&lt;=336.4,M1830&lt;=10),('[1]Pricing Schedule'!$F$103+('[1]Pricing Schedule'!$F$105*M1830))*2,
IF(AND(I1830=110000,R1830&gt;168.2,R1830&lt;=336.4,M1830&gt;10),('[1]Pricing Schedule'!$F$111+('[1]Pricing Schedule'!$F$113*M1830))*2,
IF(AND(I1830=110000,R1830&gt;336.4,R1830&lt;=504.6,M1830&lt;=10),('[1]Pricing Schedule'!$F$103+('[1]Pricing Schedule'!$F$105*M1830))*3,
IF(AND(I1830=110000,R1830&gt;336.4,R1830&lt;=504.6,M1830&gt;10),('[1]Pricing Schedule'!$F$111+('[1]Pricing Schedule'!$F$113*M1830))*3,
IF(AND(I1830=110000,R1830&gt;504.6,R1830&lt;=672.8,M1830&lt;=10),('[1]Pricing Schedule'!$F$103+('[1]Pricing Schedule'!$F$105*M1830))*4,
IF(AND(I1830=110000,R1830&gt;504.6,R1830&lt;=672.8,M1830&gt;10),('[1]Pricing Schedule'!$F$111+('[1]Pricing Schedule'!$F$113*M1830))*4,
IF(AND(I1830=110000,R1830&gt;672.8,R1830&lt;=841,M1830&lt;=10),('[1]Pricing Schedule'!$F$103+('[1]Pricing Schedule'!$F$105*M1830))*5,
IF(AND(I1830=110000,R1830&gt;672.8,R1830&lt;=841,M1830&gt;10),('[1]Pricing Schedule'!$F$111+('[1]Pricing Schedule'!$F$113*M1830))*5,
IF(AND(I1830=110000,R1830&gt;672.8,R1830&lt;=841,M1830&lt;=10),('[1]Pricing Schedule'!$F$103+('[1]Pricing Schedule'!$F$105*M1830))*5,
IF(AND(I1830=110000,R1830&gt;672.8,R1830&lt;=841,M1830&gt;10),('[1]Pricing Schedule'!$F$111+('[1]Pricing Schedule'!$F$113*M1830))*5,
IF(AND(I1830=110000,R1830&gt;1345.6,R1830&lt;=1513.8,M1830&lt;=10),('[1]Pricing Schedule'!$F$103+('[1]Pricing Schedule'!$F$105*M1830))*9,
IF(AND(I1830=110000,R1830&gt;1345.6,R1830&lt;=1513.8,M1830&gt;10),('[1]Pricing Schedule'!$F$111+('[1]Pricing Schedule'!$F$113*M1830))*9,
9999999999)))))))))))))))))))))))))))))))))))))))</f>
        <v>1379800</v>
      </c>
      <c r="T1830" s="21">
        <f>IF(AND(I1830=38000,R1830&lt;=4.5,M1830&gt;8),'[1]Pricing Schedule'!$J$9,
IF(AND(I1830=38000,R1830&lt;=4.5,M1830&lt;=8),'[1]Pricing Schedule'!$J$36,
IF(AND(I1830=38000,R1830&gt;4.5,R1830&lt;=9,M1830&gt;8),'[1]Pricing Schedule'!$J$18,
IF(AND(I1830=38000,R1830&gt;4.5,R1830&lt;=9,M1830&lt;=8),'[1]Pricing Schedule'!$J$36,
IF(AND(I1830=38000,R1830&gt;9,R1830&lt;=12.8,M1830&gt;8),'[1]Pricing Schedule'!$J$27,
IF(AND(I1830=38000,R1830&gt;9,R1830&lt;=12.8,M1830&lt;=8),'[1]Pricing Schedule'!$J$36,
IF(AND(I1830=38000,R1830&gt;12.8,R1830&lt;=22.8),'[1]Pricing Schedule'!$J$36,
IF(AND(I1830=38000,R1830&gt;22.8,R1830&lt;=30.2),'[1]Pricing Schedule'!$J$45,
IF(AND(I1830=38000,R1830&gt;30.2,R1830&lt;=45.9),'[1]Pricing Schedule'!$J$54,
IF(AND(I1830=38000,R1830&gt;45.9,R1830&lt;=123.4),'[1]Pricing Schedule'!$J$97,
IF(AND(I1830=38000,R1830&gt;123.4,R1830&lt;=168.2,M1830&lt;=10),'[1]Pricing Schedule'!$J$105,
IF(AND(I1830=38000,R1830&gt;123.4,R1830&lt;=168.2,M1830&gt;10),'[1]Pricing Schedule'!$J$113,
IF(AND(I1830=38000,R1830&gt;168.2,R1830&lt;=336.4,M1830&lt;=10),('[1]Pricing Schedule'!$J$105),
IF(AND(I1830=38000,R1830&gt;168.2,R1830&lt;=336.4,M1830&gt;10),('[1]Pricing Schedule'!$J$113),
IF(AND(I1830=38000,R1830&gt;336.4,R1830&lt;=504.6,M1830&lt;=10),('[1]Pricing Schedule'!$J$105),
IF(AND(I1830=38000,R1830&gt;336.4,R1830&lt;=504.6,M1830&gt;10),('[1]Pricing Schedule'!$J$113),
IF(AND(I1830=38000,R1830&gt;504.6,R1830&lt;=672.8,M1830&lt;=10),('[1]Pricing Schedule'!$J$105),
IF(AND(I1830=38000,R1830&gt;504.6,R1830&lt;=672.8,M1830&gt;10),('[1]Pricing Schedule'!$J$113),
IF(AND(I1830=110000,R1830&lt;=12.8,M1830&gt;2),'[1]Pricing Schedule'!$J$63,
IF(AND(I1830=110000,R1830&lt;=12.8,M1830&lt;=2),'[1]Pricing Schedule'!$J$97,
IF(AND(I1830=110000,R1830&gt;12.8,R1830&lt;=22.8,M1830&gt;3),'[1]Pricing Schedule'!$J$72,
IF(AND(I1830=110000,R1830&gt;12.8,R1830&lt;=22.8,M1830&lt;=3),'[1]Pricing Schedule'!$J$97,
IF(AND(I1830=110000,R1830&gt;22.8,R1830&lt;=30.2),'[1]Pricing Schedule'!$J$81,
IF(AND(I1830=110000,R1830&gt;30.2,R1830&lt;=45.9),'[1]Pricing Schedule'!$J$90,
IF(AND(I1830=110000,R1830&gt;45.9,R1830&lt;=123.4),'[1]Pricing Schedule'!$J$97,
IF(AND(I1830=110000,R1830&gt;123.4,R1830&lt;=168.2,M1830&lt;=10),'[1]Pricing Schedule'!$J$105,
IF(AND(I1830=110000,R1830&gt;123.4,R1830&lt;=168.2,M1830&gt;10),'[1]Pricing Schedule'!$J$113,
IF(AND(I1830=110000,R1830&gt;168.2,R1830&lt;=336.2,M1830&lt;=10),('[1]Pricing Schedule'!$J$105),
IF(AND(I1830=110000,R1830&gt;168.2,R1830&lt;=336.2,M1830&gt;10),('[1]Pricing Schedule'!$J$113),
IF(AND(I1830=110000,R1830&gt;336.4,R1830&lt;=504.6,M1830&lt;=10),('[1]Pricing Schedule'!$J$105),
IF(AND(I1830=110000,R1830&gt;336.4,R1830&lt;=504.6,M1830&gt;10),('[1]Pricing Schedule'!$J$113),
IF(AND(I1830=110000,R1830&gt;504.6,R1830&lt;=672.8,M1830&lt;=10),('[1]Pricing Schedule'!$J$105),
IF(AND(I1830=110000,R1830&gt;504.6,R1830&lt;=672.8,M1830&gt;10),('[1]Pricing Schedule'!$J$113),
IF(AND(I1830=110000,R1830&gt;672.8,R1830&lt;=841,M1830&lt;=10),('[1]Pricing Schedule'!$J$105),
IF(AND(I1830=110000,R1830&gt;672.8,R1830&lt;=841,M1830&gt;10),('[1]Pricing Schedule'!$J$113),
IF(AND(I1830=110000,R1830&gt;1682,R1830&lt;=1850.2,M1830&lt;=10),('[1]Pricing Schedule'!$J$105),
IF(AND(I1830=110000,R1830&gt;1682,R1830&lt;=1850.2,M1830&gt;10),('[1]Pricing Schedule'!$J$113),
IF(AND(I1830=110000,R1830&gt;2018.4,R1830&lt;=2186.6,M1830&lt;=10),('[1]Pricing Schedule'!$J$105),
IF(AND(I1830=110000,R1830&gt;2018.4,R1830&lt;=2186.6,M1830&gt;10),('[1]Pricing Schedule'!$J$113),999999999)))))))))))))))))))))))))))))))))))))))</f>
        <v>2</v>
      </c>
      <c r="U1830" s="40">
        <f t="shared" si="174"/>
        <v>164261.90476190476</v>
      </c>
      <c r="V1830" s="41">
        <f t="shared" si="175"/>
        <v>6.087838817219887</v>
      </c>
      <c r="Y1830" s="23">
        <v>42</v>
      </c>
      <c r="Z1830" s="23">
        <v>315</v>
      </c>
      <c r="AD1830" s="13"/>
      <c r="AE1830" s="13"/>
      <c r="AF1830" s="13"/>
      <c r="AR1830" s="35"/>
    </row>
    <row r="1831" spans="1:44" s="44" customFormat="1">
      <c r="A1831" s="43">
        <v>1833</v>
      </c>
      <c r="B1831" s="43">
        <v>1833</v>
      </c>
      <c r="C1831" s="43" t="s">
        <v>2554</v>
      </c>
      <c r="D1831" s="23" t="s">
        <v>344</v>
      </c>
      <c r="E1831" s="23" t="s">
        <v>344</v>
      </c>
      <c r="F1831" s="43" t="s">
        <v>397</v>
      </c>
      <c r="G1831" s="43" t="s">
        <v>398</v>
      </c>
      <c r="H1831" s="43" t="s">
        <v>113</v>
      </c>
      <c r="I1831" s="44">
        <v>38000</v>
      </c>
      <c r="J1831" s="44">
        <v>38000</v>
      </c>
      <c r="K1831" s="44">
        <v>10000</v>
      </c>
      <c r="L1831" s="45">
        <v>11.786</v>
      </c>
      <c r="M1831" s="46">
        <f t="shared" si="170"/>
        <v>12</v>
      </c>
      <c r="N1831" s="45">
        <v>19.966000000000001</v>
      </c>
      <c r="O1831" s="44">
        <v>3</v>
      </c>
      <c r="P1831" s="46">
        <f t="shared" si="171"/>
        <v>14.974500000000001</v>
      </c>
      <c r="Q1831" s="47">
        <f t="shared" si="172"/>
        <v>105</v>
      </c>
      <c r="R1831" s="46">
        <f t="shared" si="173"/>
        <v>105</v>
      </c>
      <c r="S1831" s="39">
        <f>IF(AND(I1831=38000,R1831&lt;=4.5,M1831&gt;8),'[1]Pricing Schedule'!$F$8+('[1]Pricing Schedule'!$F$9*M1831),
IF(AND(I1831=38000,R1831&lt;=4.5,M1831&lt;=8),'[1]Pricing Schedule'!$F$34+('[1]Pricing Schedule'!$F$36*M1831),
IF(AND(I1831=38000,R1831&gt;4.5,R1831&lt;=9,M1831&gt;8),'[1]Pricing Schedule'!$F$17+('[1]Pricing Schedule'!$F$18*M1831),
IF(AND(I1831=38000,R1831&gt;4.5,R1831&lt;=9,M1831&lt;=8),'[1]Pricing Schedule'!$F$34+('[1]Pricing Schedule'!$F$36*M1831),
IF(AND(I1831=38000,R1831&gt;9,R1831&lt;=12.8,M1831&gt;8),'[1]Pricing Schedule'!$F$26+('[1]Pricing Schedule'!$F$27*M1831),
IF(AND(I1831=38000,R1831&gt;9,R1831&lt;=12.8,M1831&lt;=8),'[1]Pricing Schedule'!$F$34+('[1]Pricing Schedule'!$F$36*M1831),
IF(AND(I1831=38000,R1831&gt;12.8,R1831&lt;=22.8),'[1]Pricing Schedule'!$F$34+('[1]Pricing Schedule'!$F$36*M1831),
IF(AND(I1831=38000,R1831&gt;22.8,R1831&lt;=30.2),'[1]Pricing Schedule'!$F$43+('[1]Pricing Schedule'!$F$45*M1831),
IF(AND(I1831=38000,R1831&gt;30.2,R1831&lt;=45.9),'[1]Pricing Schedule'!$F$52+('[1]Pricing Schedule'!$F$54*M1831),
IF(AND(I1831=38000,R1831&gt;45.9,R1831&lt;=123.4),'[1]Pricing Schedule'!$F$96+('[1]Pricing Schedule'!$F$97*M1831),
IF(AND(I1831=38000,R1831&gt;123.4,R1831&lt;=168.2,M1831&lt;=10),'[1]Pricing Schedule'!$F$103+('[1]Pricing Schedule'!$F$105*M1831),
IF(AND(I1831=38000,R1831&gt;123.4,R1831&lt;=168.2,M1831&gt;10),'[1]Pricing Schedule'!$F$111+('[1]Pricing Schedule'!$F$113*M1831),
IF(AND(I1831=38000,R1831&gt;157.4,R1831&lt;=336.4,M1831&lt;=10),('[1]Pricing Schedule'!$F$103+('[1]Pricing Schedule'!$F$105*M1831))*2,
IF(AND(I1831=38000,R1831&gt;157.4,R1831&lt;=336.4,M1831&gt;10),('[1]Pricing Schedule'!$F$111+('[1]Pricing Schedule'!$F$113*M1831))*2,
IF(AND(I1831=38000,R1831&gt;314.8,R1831&lt;=504.6,M1831&lt;=10),('[1]Pricing Schedule'!$F$103+('[1]Pricing Schedule'!$F$105*M1831))*3,
IF(AND(I1831=38000,R1831&gt;314.8,R1831&lt;=504.6,M1831&gt;10),('[1]Pricing Schedule'!$F$111+('[1]Pricing Schedule'!$F$113*M1831))*3,
IF(AND(I1831=38000,R1831&gt;472.2,R1831&lt;=672.8,M1831&lt;=10),('[1]Pricing Schedule'!$F$103+('[1]Pricing Schedule'!$F$105*M1831))*4,
IF(AND(I1831=38000,R1831&gt;472.2,R1831&lt;=672.8,M1831&gt;10),('[1]Pricing Schedule'!$F$111+('[1]Pricing Schedule'!$F$113*M1831))*4,
IF(AND(I1831=110000,R1831&lt;=12.8,M1831&gt;2),'[1]Pricing Schedule'!$F$62+('[1]Pricing Schedule'!$F$63*M1831),
IF(AND(I1831=110000,R1831&lt;=12.8,M1831&lt;=2),'[1]Pricing Schedule'!$F$96+('[1]Pricing Schedule'!$F$97*M1831),
IF(AND(I1831=110000,R1831&gt;12.8,R1831&lt;=22.8,M1831&gt;3),'[1]Pricing Schedule'!$F$71+('[1]Pricing Schedule'!$F$72*M1831),
IF(AND(I1831=110000,R1831&gt;12.8,R1831&lt;=22.8,M1831&lt;=3),'[1]Pricing Schedule'!$F$96+('[1]Pricing Schedule'!$F$97*M1831),
IF(AND(I1831=110000,R1831&gt;22.8,R1831&lt;=30.2),'[1]Pricing Schedule'!$F$80+('[1]Pricing Schedule'!$F$81*M1831),
IF(AND(I1831=110000,R1831&gt;30.2,R1831&lt;=45.9),'[1]Pricing Schedule'!$F$89+('[1]Pricing Schedule'!$F$90*M1831),
IF(AND(I1831=110000,R1831&gt;45.9,R1831&lt;=123.4),'[1]Pricing Schedule'!$F$96+('[1]Pricing Schedule'!$F$97*M1831),
IF(AND(I1831=110000,R1831&gt;123.4,R1831&lt;=168.2,M1831&lt;=10),'[1]Pricing Schedule'!$F$103+('[1]Pricing Schedule'!$F$105*M1831),
IF(AND(I1831=110000,R1831&gt;123.4,R1831&lt;=168.2,M1831&gt;10),'[1]Pricing Schedule'!$F$111+('[1]Pricing Schedule'!$F$113*M1831),
IF(AND(I1831=110000,R1831&gt;168.2,R1831&lt;=336.4,M1831&lt;=10),('[1]Pricing Schedule'!$F$103+('[1]Pricing Schedule'!$F$105*M1831))*2,
IF(AND(I1831=110000,R1831&gt;168.2,R1831&lt;=336.4,M1831&gt;10),('[1]Pricing Schedule'!$F$111+('[1]Pricing Schedule'!$F$113*M1831))*2,
IF(AND(I1831=110000,R1831&gt;336.4,R1831&lt;=504.6,M1831&lt;=10),('[1]Pricing Schedule'!$F$103+('[1]Pricing Schedule'!$F$105*M1831))*3,
IF(AND(I1831=110000,R1831&gt;336.4,R1831&lt;=504.6,M1831&gt;10),('[1]Pricing Schedule'!$F$111+('[1]Pricing Schedule'!$F$113*M1831))*3,
IF(AND(I1831=110000,R1831&gt;504.6,R1831&lt;=672.8,M1831&lt;=10),('[1]Pricing Schedule'!$F$103+('[1]Pricing Schedule'!$F$105*M1831))*4,
IF(AND(I1831=110000,R1831&gt;504.6,R1831&lt;=672.8,M1831&gt;10),('[1]Pricing Schedule'!$F$111+('[1]Pricing Schedule'!$F$113*M1831))*4,
IF(AND(I1831=110000,R1831&gt;672.8,R1831&lt;=841,M1831&lt;=10),('[1]Pricing Schedule'!$F$103+('[1]Pricing Schedule'!$F$105*M1831))*5,
IF(AND(I1831=110000,R1831&gt;672.8,R1831&lt;=841,M1831&gt;10),('[1]Pricing Schedule'!$F$111+('[1]Pricing Schedule'!$F$113*M1831))*5,
IF(AND(I1831=110000,R1831&gt;672.8,R1831&lt;=841,M1831&lt;=10),('[1]Pricing Schedule'!$F$103+('[1]Pricing Schedule'!$F$105*M1831))*5,
IF(AND(I1831=110000,R1831&gt;672.8,R1831&lt;=841,M1831&gt;10),('[1]Pricing Schedule'!$F$111+('[1]Pricing Schedule'!$F$113*M1831))*5,
IF(AND(I1831=110000,R1831&gt;1345.6,R1831&lt;=1513.8,M1831&lt;=10),('[1]Pricing Schedule'!$F$103+('[1]Pricing Schedule'!$F$105*M1831))*9,
IF(AND(I1831=110000,R1831&gt;1345.6,R1831&lt;=1513.8,M1831&gt;10),('[1]Pricing Schedule'!$F$111+('[1]Pricing Schedule'!$F$113*M1831))*9,
9999999999)))))))))))))))))))))))))))))))))))))))</f>
        <v>3448180</v>
      </c>
      <c r="T1831" s="48">
        <f>IF(AND(I1831=38000,R1831&lt;=4.5,M1831&gt;8),'[1]Pricing Schedule'!$J$9,
IF(AND(I1831=38000,R1831&lt;=4.5,M1831&lt;=8),'[1]Pricing Schedule'!$J$36,
IF(AND(I1831=38000,R1831&gt;4.5,R1831&lt;=9,M1831&gt;8),'[1]Pricing Schedule'!$J$18,
IF(AND(I1831=38000,R1831&gt;4.5,R1831&lt;=9,M1831&lt;=8),'[1]Pricing Schedule'!$J$36,
IF(AND(I1831=38000,R1831&gt;9,R1831&lt;=12.8,M1831&gt;8),'[1]Pricing Schedule'!$J$27,
IF(AND(I1831=38000,R1831&gt;9,R1831&lt;=12.8,M1831&lt;=8),'[1]Pricing Schedule'!$J$36,
IF(AND(I1831=38000,R1831&gt;12.8,R1831&lt;=22.8),'[1]Pricing Schedule'!$J$36,
IF(AND(I1831=38000,R1831&gt;22.8,R1831&lt;=30.2),'[1]Pricing Schedule'!$J$45,
IF(AND(I1831=38000,R1831&gt;30.2,R1831&lt;=45.9),'[1]Pricing Schedule'!$J$54,
IF(AND(I1831=38000,R1831&gt;45.9,R1831&lt;=123.4),'[1]Pricing Schedule'!$J$97,
IF(AND(I1831=38000,R1831&gt;123.4,R1831&lt;=168.2,M1831&lt;=10),'[1]Pricing Schedule'!$J$105,
IF(AND(I1831=38000,R1831&gt;123.4,R1831&lt;=168.2,M1831&gt;10),'[1]Pricing Schedule'!$J$113,
IF(AND(I1831=38000,R1831&gt;168.2,R1831&lt;=336.4,M1831&lt;=10),('[1]Pricing Schedule'!$J$105),
IF(AND(I1831=38000,R1831&gt;168.2,R1831&lt;=336.4,M1831&gt;10),('[1]Pricing Schedule'!$J$113),
IF(AND(I1831=38000,R1831&gt;336.4,R1831&lt;=504.6,M1831&lt;=10),('[1]Pricing Schedule'!$J$105),
IF(AND(I1831=38000,R1831&gt;336.4,R1831&lt;=504.6,M1831&gt;10),('[1]Pricing Schedule'!$J$113),
IF(AND(I1831=38000,R1831&gt;504.6,R1831&lt;=672.8,M1831&lt;=10),('[1]Pricing Schedule'!$J$105),
IF(AND(I1831=38000,R1831&gt;504.6,R1831&lt;=672.8,M1831&gt;10),('[1]Pricing Schedule'!$J$113),
IF(AND(I1831=110000,R1831&lt;=12.8,M1831&gt;2),'[1]Pricing Schedule'!$J$63,
IF(AND(I1831=110000,R1831&lt;=12.8,M1831&lt;=2),'[1]Pricing Schedule'!$J$97,
IF(AND(I1831=110000,R1831&gt;12.8,R1831&lt;=22.8,M1831&gt;3),'[1]Pricing Schedule'!$J$72,
IF(AND(I1831=110000,R1831&gt;12.8,R1831&lt;=22.8,M1831&lt;=3),'[1]Pricing Schedule'!$J$97,
IF(AND(I1831=110000,R1831&gt;22.8,R1831&lt;=30.2),'[1]Pricing Schedule'!$J$81,
IF(AND(I1831=110000,R1831&gt;30.2,R1831&lt;=45.9),'[1]Pricing Schedule'!$J$90,
IF(AND(I1831=110000,R1831&gt;45.9,R1831&lt;=123.4),'[1]Pricing Schedule'!$J$97,
IF(AND(I1831=110000,R1831&gt;123.4,R1831&lt;=168.2,M1831&lt;=10),'[1]Pricing Schedule'!$J$105,
IF(AND(I1831=110000,R1831&gt;123.4,R1831&lt;=168.2,M1831&gt;10),'[1]Pricing Schedule'!$J$113,
IF(AND(I1831=110000,R1831&gt;168.2,R1831&lt;=336.2,M1831&lt;=10),('[1]Pricing Schedule'!$J$105),
IF(AND(I1831=110000,R1831&gt;168.2,R1831&lt;=336.2,M1831&gt;10),('[1]Pricing Schedule'!$J$113),
IF(AND(I1831=110000,R1831&gt;336.4,R1831&lt;=504.6,M1831&lt;=10),('[1]Pricing Schedule'!$J$105),
IF(AND(I1831=110000,R1831&gt;336.4,R1831&lt;=504.6,M1831&gt;10),('[1]Pricing Schedule'!$J$113),
IF(AND(I1831=110000,R1831&gt;504.6,R1831&lt;=672.8,M1831&lt;=10),('[1]Pricing Schedule'!$J$105),
IF(AND(I1831=110000,R1831&gt;504.6,R1831&lt;=672.8,M1831&gt;10),('[1]Pricing Schedule'!$J$113),
IF(AND(I1831=110000,R1831&gt;672.8,R1831&lt;=841,M1831&lt;=10),('[1]Pricing Schedule'!$J$105),
IF(AND(I1831=110000,R1831&gt;672.8,R1831&lt;=841,M1831&gt;10),('[1]Pricing Schedule'!$J$113),
IF(AND(I1831=110000,R1831&gt;1682,R1831&lt;=1850.2,M1831&lt;=10),('[1]Pricing Schedule'!$J$105),
IF(AND(I1831=110000,R1831&gt;1682,R1831&lt;=1850.2,M1831&gt;10),('[1]Pricing Schedule'!$J$113),
IF(AND(I1831=110000,R1831&gt;2018.4,R1831&lt;=2186.6,M1831&lt;=10),('[1]Pricing Schedule'!$J$105),
IF(AND(I1831=110000,R1831&gt;2018.4,R1831&lt;=2186.6,M1831&gt;10),('[1]Pricing Schedule'!$J$113),999999999)))))))))))))))))))))))))))))))))))))))</f>
        <v>11</v>
      </c>
      <c r="U1831" s="49">
        <f t="shared" si="174"/>
        <v>32839.809523809527</v>
      </c>
      <c r="V1831" s="50">
        <f t="shared" si="175"/>
        <v>30.450846533533632</v>
      </c>
      <c r="W1831" s="13"/>
      <c r="X1831" s="13"/>
      <c r="Y1831" s="23">
        <v>105</v>
      </c>
      <c r="Z1831" s="23">
        <v>315</v>
      </c>
      <c r="AR1831" s="51"/>
    </row>
    <row r="1832" spans="1:44">
      <c r="A1832" s="23">
        <v>1834</v>
      </c>
      <c r="B1832" s="23">
        <v>1834</v>
      </c>
      <c r="C1832" s="23" t="s">
        <v>2555</v>
      </c>
      <c r="D1832" s="23" t="s">
        <v>344</v>
      </c>
      <c r="E1832" s="23" t="s">
        <v>709</v>
      </c>
      <c r="F1832" s="23" t="s">
        <v>394</v>
      </c>
      <c r="G1832" s="23" t="s">
        <v>395</v>
      </c>
      <c r="H1832" s="23" t="s">
        <v>113</v>
      </c>
      <c r="I1832" s="13">
        <v>38000</v>
      </c>
      <c r="J1832" s="13">
        <v>38000</v>
      </c>
      <c r="K1832" s="23" t="s">
        <v>119</v>
      </c>
      <c r="L1832" s="24">
        <v>10.061999999999999</v>
      </c>
      <c r="M1832" s="37">
        <f t="shared" si="170"/>
        <v>11</v>
      </c>
      <c r="N1832" s="24">
        <v>3.94</v>
      </c>
      <c r="O1832" s="13">
        <v>3</v>
      </c>
      <c r="P1832" s="36">
        <f t="shared" si="171"/>
        <v>2.9550000000000001</v>
      </c>
      <c r="Q1832" s="38">
        <f t="shared" si="172"/>
        <v>21</v>
      </c>
      <c r="R1832" s="37">
        <f t="shared" si="173"/>
        <v>21</v>
      </c>
      <c r="S1832" s="39">
        <f>IF(AND(I1832=38000,R1832&lt;=4.5,M1832&gt;8),'[1]Pricing Schedule'!$F$8+('[1]Pricing Schedule'!$F$9*M1832),
IF(AND(I1832=38000,R1832&lt;=4.5,M1832&lt;=8),'[1]Pricing Schedule'!$F$34+('[1]Pricing Schedule'!$F$36*M1832),
IF(AND(I1832=38000,R1832&gt;4.5,R1832&lt;=9,M1832&gt;8),'[1]Pricing Schedule'!$F$17+('[1]Pricing Schedule'!$F$18*M1832),
IF(AND(I1832=38000,R1832&gt;4.5,R1832&lt;=9,M1832&lt;=8),'[1]Pricing Schedule'!$F$34+('[1]Pricing Schedule'!$F$36*M1832),
IF(AND(I1832=38000,R1832&gt;9,R1832&lt;=12.8,M1832&gt;8),'[1]Pricing Schedule'!$F$26+('[1]Pricing Schedule'!$F$27*M1832),
IF(AND(I1832=38000,R1832&gt;9,R1832&lt;=12.8,M1832&lt;=8),'[1]Pricing Schedule'!$F$34+('[1]Pricing Schedule'!$F$36*M1832),
IF(AND(I1832=38000,R1832&gt;12.8,R1832&lt;=22.8),'[1]Pricing Schedule'!$F$34+('[1]Pricing Schedule'!$F$36*M1832),
IF(AND(I1832=38000,R1832&gt;22.8,R1832&lt;=30.2),'[1]Pricing Schedule'!$F$43+('[1]Pricing Schedule'!$F$45*M1832),
IF(AND(I1832=38000,R1832&gt;30.2,R1832&lt;=45.9),'[1]Pricing Schedule'!$F$52+('[1]Pricing Schedule'!$F$54*M1832),
IF(AND(I1832=38000,R1832&gt;45.9,R1832&lt;=123.4),'[1]Pricing Schedule'!$F$96+('[1]Pricing Schedule'!$F$97*M1832),
IF(AND(I1832=38000,R1832&gt;123.4,R1832&lt;=168.2,M1832&lt;=10),'[1]Pricing Schedule'!$F$103+('[1]Pricing Schedule'!$F$105*M1832),
IF(AND(I1832=38000,R1832&gt;123.4,R1832&lt;=168.2,M1832&gt;10),'[1]Pricing Schedule'!$F$111+('[1]Pricing Schedule'!$F$113*M1832),
IF(AND(I1832=38000,R1832&gt;157.4,R1832&lt;=336.4,M1832&lt;=10),('[1]Pricing Schedule'!$F$103+('[1]Pricing Schedule'!$F$105*M1832))*2,
IF(AND(I1832=38000,R1832&gt;157.4,R1832&lt;=336.4,M1832&gt;10),('[1]Pricing Schedule'!$F$111+('[1]Pricing Schedule'!$F$113*M1832))*2,
IF(AND(I1832=38000,R1832&gt;314.8,R1832&lt;=504.6,M1832&lt;=10),('[1]Pricing Schedule'!$F$103+('[1]Pricing Schedule'!$F$105*M1832))*3,
IF(AND(I1832=38000,R1832&gt;314.8,R1832&lt;=504.6,M1832&gt;10),('[1]Pricing Schedule'!$F$111+('[1]Pricing Schedule'!$F$113*M1832))*3,
IF(AND(I1832=38000,R1832&gt;472.2,R1832&lt;=672.8,M1832&lt;=10),('[1]Pricing Schedule'!$F$103+('[1]Pricing Schedule'!$F$105*M1832))*4,
IF(AND(I1832=38000,R1832&gt;472.2,R1832&lt;=672.8,M1832&gt;10),('[1]Pricing Schedule'!$F$111+('[1]Pricing Schedule'!$F$113*M1832))*4,
IF(AND(I1832=110000,R1832&lt;=12.8,M1832&gt;2),'[1]Pricing Schedule'!$F$62+('[1]Pricing Schedule'!$F$63*M1832),
IF(AND(I1832=110000,R1832&lt;=12.8,M1832&lt;=2),'[1]Pricing Schedule'!$F$96+('[1]Pricing Schedule'!$F$97*M1832),
IF(AND(I1832=110000,R1832&gt;12.8,R1832&lt;=22.8,M1832&gt;3),'[1]Pricing Schedule'!$F$71+('[1]Pricing Schedule'!$F$72*M1832),
IF(AND(I1832=110000,R1832&gt;12.8,R1832&lt;=22.8,M1832&lt;=3),'[1]Pricing Schedule'!$F$96+('[1]Pricing Schedule'!$F$97*M1832),
IF(AND(I1832=110000,R1832&gt;22.8,R1832&lt;=30.2),'[1]Pricing Schedule'!$F$80+('[1]Pricing Schedule'!$F$81*M1832),
IF(AND(I1832=110000,R1832&gt;30.2,R1832&lt;=45.9),'[1]Pricing Schedule'!$F$89+('[1]Pricing Schedule'!$F$90*M1832),
IF(AND(I1832=110000,R1832&gt;45.9,R1832&lt;=123.4),'[1]Pricing Schedule'!$F$96+('[1]Pricing Schedule'!$F$97*M1832),
IF(AND(I1832=110000,R1832&gt;123.4,R1832&lt;=168.2,M1832&lt;=10),'[1]Pricing Schedule'!$F$103+('[1]Pricing Schedule'!$F$105*M1832),
IF(AND(I1832=110000,R1832&gt;123.4,R1832&lt;=168.2,M1832&gt;10),'[1]Pricing Schedule'!$F$111+('[1]Pricing Schedule'!$F$113*M1832),
IF(AND(I1832=110000,R1832&gt;168.2,R1832&lt;=336.4,M1832&lt;=10),('[1]Pricing Schedule'!$F$103+('[1]Pricing Schedule'!$F$105*M1832))*2,
IF(AND(I1832=110000,R1832&gt;168.2,R1832&lt;=336.4,M1832&gt;10),('[1]Pricing Schedule'!$F$111+('[1]Pricing Schedule'!$F$113*M1832))*2,
IF(AND(I1832=110000,R1832&gt;336.4,R1832&lt;=504.6,M1832&lt;=10),('[1]Pricing Schedule'!$F$103+('[1]Pricing Schedule'!$F$105*M1832))*3,
IF(AND(I1832=110000,R1832&gt;336.4,R1832&lt;=504.6,M1832&gt;10),('[1]Pricing Schedule'!$F$111+('[1]Pricing Schedule'!$F$113*M1832))*3,
IF(AND(I1832=110000,R1832&gt;504.6,R1832&lt;=672.8,M1832&lt;=10),('[1]Pricing Schedule'!$F$103+('[1]Pricing Schedule'!$F$105*M1832))*4,
IF(AND(I1832=110000,R1832&gt;504.6,R1832&lt;=672.8,M1832&gt;10),('[1]Pricing Schedule'!$F$111+('[1]Pricing Schedule'!$F$113*M1832))*4,
IF(AND(I1832=110000,R1832&gt;672.8,R1832&lt;=841,M1832&lt;=10),('[1]Pricing Schedule'!$F$103+('[1]Pricing Schedule'!$F$105*M1832))*5,
IF(AND(I1832=110000,R1832&gt;672.8,R1832&lt;=841,M1832&gt;10),('[1]Pricing Schedule'!$F$111+('[1]Pricing Schedule'!$F$113*M1832))*5,
IF(AND(I1832=110000,R1832&gt;672.8,R1832&lt;=841,M1832&lt;=10),('[1]Pricing Schedule'!$F$103+('[1]Pricing Schedule'!$F$105*M1832))*5,
IF(AND(I1832=110000,R1832&gt;672.8,R1832&lt;=841,M1832&gt;10),('[1]Pricing Schedule'!$F$111+('[1]Pricing Schedule'!$F$113*M1832))*5,
IF(AND(I1832=110000,R1832&gt;1345.6,R1832&lt;=1513.8,M1832&lt;=10),('[1]Pricing Schedule'!$F$103+('[1]Pricing Schedule'!$F$105*M1832))*9,
IF(AND(I1832=110000,R1832&gt;1345.6,R1832&lt;=1513.8,M1832&gt;10),('[1]Pricing Schedule'!$F$111+('[1]Pricing Schedule'!$F$113*M1832))*9,
9999999999)))))))))))))))))))))))))))))))))))))))</f>
        <v>1120760</v>
      </c>
      <c r="T1832" s="21">
        <f>IF(AND(I1832=38000,R1832&lt;=4.5,M1832&gt;8),'[1]Pricing Schedule'!$J$9,
IF(AND(I1832=38000,R1832&lt;=4.5,M1832&lt;=8),'[1]Pricing Schedule'!$J$36,
IF(AND(I1832=38000,R1832&gt;4.5,R1832&lt;=9,M1832&gt;8),'[1]Pricing Schedule'!$J$18,
IF(AND(I1832=38000,R1832&gt;4.5,R1832&lt;=9,M1832&lt;=8),'[1]Pricing Schedule'!$J$36,
IF(AND(I1832=38000,R1832&gt;9,R1832&lt;=12.8,M1832&gt;8),'[1]Pricing Schedule'!$J$27,
IF(AND(I1832=38000,R1832&gt;9,R1832&lt;=12.8,M1832&lt;=8),'[1]Pricing Schedule'!$J$36,
IF(AND(I1832=38000,R1832&gt;12.8,R1832&lt;=22.8),'[1]Pricing Schedule'!$J$36,
IF(AND(I1832=38000,R1832&gt;22.8,R1832&lt;=30.2),'[1]Pricing Schedule'!$J$45,
IF(AND(I1832=38000,R1832&gt;30.2,R1832&lt;=45.9),'[1]Pricing Schedule'!$J$54,
IF(AND(I1832=38000,R1832&gt;45.9,R1832&lt;=123.4),'[1]Pricing Schedule'!$J$97,
IF(AND(I1832=38000,R1832&gt;123.4,R1832&lt;=168.2,M1832&lt;=10),'[1]Pricing Schedule'!$J$105,
IF(AND(I1832=38000,R1832&gt;123.4,R1832&lt;=168.2,M1832&gt;10),'[1]Pricing Schedule'!$J$113,
IF(AND(I1832=38000,R1832&gt;168.2,R1832&lt;=336.4,M1832&lt;=10),('[1]Pricing Schedule'!$J$105),
IF(AND(I1832=38000,R1832&gt;168.2,R1832&lt;=336.4,M1832&gt;10),('[1]Pricing Schedule'!$J$113),
IF(AND(I1832=38000,R1832&gt;336.4,R1832&lt;=504.6,M1832&lt;=10),('[1]Pricing Schedule'!$J$105),
IF(AND(I1832=38000,R1832&gt;336.4,R1832&lt;=504.6,M1832&gt;10),('[1]Pricing Schedule'!$J$113),
IF(AND(I1832=38000,R1832&gt;504.6,R1832&lt;=672.8,M1832&lt;=10),('[1]Pricing Schedule'!$J$105),
IF(AND(I1832=38000,R1832&gt;504.6,R1832&lt;=672.8,M1832&gt;10),('[1]Pricing Schedule'!$J$113),
IF(AND(I1832=110000,R1832&lt;=12.8,M1832&gt;2),'[1]Pricing Schedule'!$J$63,
IF(AND(I1832=110000,R1832&lt;=12.8,M1832&lt;=2),'[1]Pricing Schedule'!$J$97,
IF(AND(I1832=110000,R1832&gt;12.8,R1832&lt;=22.8,M1832&gt;3),'[1]Pricing Schedule'!$J$72,
IF(AND(I1832=110000,R1832&gt;12.8,R1832&lt;=22.8,M1832&lt;=3),'[1]Pricing Schedule'!$J$97,
IF(AND(I1832=110000,R1832&gt;22.8,R1832&lt;=30.2),'[1]Pricing Schedule'!$J$81,
IF(AND(I1832=110000,R1832&gt;30.2,R1832&lt;=45.9),'[1]Pricing Schedule'!$J$90,
IF(AND(I1832=110000,R1832&gt;45.9,R1832&lt;=123.4),'[1]Pricing Schedule'!$J$97,
IF(AND(I1832=110000,R1832&gt;123.4,R1832&lt;=168.2,M1832&lt;=10),'[1]Pricing Schedule'!$J$105,
IF(AND(I1832=110000,R1832&gt;123.4,R1832&lt;=168.2,M1832&gt;10),'[1]Pricing Schedule'!$J$113,
IF(AND(I1832=110000,R1832&gt;168.2,R1832&lt;=336.2,M1832&lt;=10),('[1]Pricing Schedule'!$J$105),
IF(AND(I1832=110000,R1832&gt;168.2,R1832&lt;=336.2,M1832&gt;10),('[1]Pricing Schedule'!$J$113),
IF(AND(I1832=110000,R1832&gt;336.4,R1832&lt;=504.6,M1832&lt;=10),('[1]Pricing Schedule'!$J$105),
IF(AND(I1832=110000,R1832&gt;336.4,R1832&lt;=504.6,M1832&gt;10),('[1]Pricing Schedule'!$J$113),
IF(AND(I1832=110000,R1832&gt;504.6,R1832&lt;=672.8,M1832&lt;=10),('[1]Pricing Schedule'!$J$105),
IF(AND(I1832=110000,R1832&gt;504.6,R1832&lt;=672.8,M1832&gt;10),('[1]Pricing Schedule'!$J$113),
IF(AND(I1832=110000,R1832&gt;672.8,R1832&lt;=841,M1832&lt;=10),('[1]Pricing Schedule'!$J$105),
IF(AND(I1832=110000,R1832&gt;672.8,R1832&lt;=841,M1832&gt;10),('[1]Pricing Schedule'!$J$113),
IF(AND(I1832=110000,R1832&gt;1682,R1832&lt;=1850.2,M1832&lt;=10),('[1]Pricing Schedule'!$J$105),
IF(AND(I1832=110000,R1832&gt;1682,R1832&lt;=1850.2,M1832&gt;10),('[1]Pricing Schedule'!$J$113),
IF(AND(I1832=110000,R1832&gt;2018.4,R1832&lt;=2186.6,M1832&lt;=10),('[1]Pricing Schedule'!$J$105),
IF(AND(I1832=110000,R1832&gt;2018.4,R1832&lt;=2186.6,M1832&gt;10),('[1]Pricing Schedule'!$J$113),999999999)))))))))))))))))))))))))))))))))))))))</f>
        <v>4</v>
      </c>
      <c r="U1832" s="40">
        <f t="shared" si="174"/>
        <v>53369.523809523809</v>
      </c>
      <c r="V1832" s="41">
        <f t="shared" si="175"/>
        <v>18.737285413469433</v>
      </c>
      <c r="Y1832" s="23">
        <v>372</v>
      </c>
      <c r="Z1832" s="23">
        <v>257</v>
      </c>
      <c r="AD1832" s="13"/>
      <c r="AE1832" s="13"/>
      <c r="AF1832" s="13"/>
      <c r="AR1832" s="35"/>
    </row>
    <row r="1833" spans="1:44">
      <c r="A1833" s="23">
        <v>1835</v>
      </c>
      <c r="B1833" s="23">
        <v>1835</v>
      </c>
      <c r="C1833" s="23" t="s">
        <v>2556</v>
      </c>
      <c r="D1833" s="23" t="s">
        <v>709</v>
      </c>
      <c r="E1833" s="23" t="s">
        <v>709</v>
      </c>
      <c r="F1833" s="23" t="s">
        <v>394</v>
      </c>
      <c r="G1833" s="23" t="s">
        <v>395</v>
      </c>
      <c r="H1833" s="23" t="s">
        <v>113</v>
      </c>
      <c r="I1833" s="13">
        <v>38000</v>
      </c>
      <c r="J1833" s="13">
        <v>38000</v>
      </c>
      <c r="K1833" s="23" t="s">
        <v>119</v>
      </c>
      <c r="L1833" s="24">
        <v>8.6460000000000008</v>
      </c>
      <c r="M1833" s="37">
        <f t="shared" si="170"/>
        <v>9</v>
      </c>
      <c r="N1833" s="24">
        <v>1.8340000000000001</v>
      </c>
      <c r="O1833" s="13">
        <v>3</v>
      </c>
      <c r="P1833" s="36">
        <f t="shared" si="171"/>
        <v>1.3755000000000002</v>
      </c>
      <c r="Q1833" s="38">
        <f t="shared" si="172"/>
        <v>8.4</v>
      </c>
      <c r="R1833" s="37">
        <f t="shared" si="173"/>
        <v>8.4</v>
      </c>
      <c r="S1833" s="39">
        <f>IF(AND(I1833=38000,R1833&lt;=4.5,M1833&gt;8),'[1]Pricing Schedule'!$F$8+('[1]Pricing Schedule'!$F$9*M1833),
IF(AND(I1833=38000,R1833&lt;=4.5,M1833&lt;=8),'[1]Pricing Schedule'!$F$34+('[1]Pricing Schedule'!$F$36*M1833),
IF(AND(I1833=38000,R1833&gt;4.5,R1833&lt;=9,M1833&gt;8),'[1]Pricing Schedule'!$F$17+('[1]Pricing Schedule'!$F$18*M1833),
IF(AND(I1833=38000,R1833&gt;4.5,R1833&lt;=9,M1833&lt;=8),'[1]Pricing Schedule'!$F$34+('[1]Pricing Schedule'!$F$36*M1833),
IF(AND(I1833=38000,R1833&gt;9,R1833&lt;=12.8,M1833&gt;8),'[1]Pricing Schedule'!$F$26+('[1]Pricing Schedule'!$F$27*M1833),
IF(AND(I1833=38000,R1833&gt;9,R1833&lt;=12.8,M1833&lt;=8),'[1]Pricing Schedule'!$F$34+('[1]Pricing Schedule'!$F$36*M1833),
IF(AND(I1833=38000,R1833&gt;12.8,R1833&lt;=22.8),'[1]Pricing Schedule'!$F$34+('[1]Pricing Schedule'!$F$36*M1833),
IF(AND(I1833=38000,R1833&gt;22.8,R1833&lt;=30.2),'[1]Pricing Schedule'!$F$43+('[1]Pricing Schedule'!$F$45*M1833),
IF(AND(I1833=38000,R1833&gt;30.2,R1833&lt;=45.9),'[1]Pricing Schedule'!$F$52+('[1]Pricing Schedule'!$F$54*M1833),
IF(AND(I1833=38000,R1833&gt;45.9,R1833&lt;=123.4),'[1]Pricing Schedule'!$F$96+('[1]Pricing Schedule'!$F$97*M1833),
IF(AND(I1833=38000,R1833&gt;123.4,R1833&lt;=168.2,M1833&lt;=10),'[1]Pricing Schedule'!$F$103+('[1]Pricing Schedule'!$F$105*M1833),
IF(AND(I1833=38000,R1833&gt;123.4,R1833&lt;=168.2,M1833&gt;10),'[1]Pricing Schedule'!$F$111+('[1]Pricing Schedule'!$F$113*M1833),
IF(AND(I1833=38000,R1833&gt;157.4,R1833&lt;=336.4,M1833&lt;=10),('[1]Pricing Schedule'!$F$103+('[1]Pricing Schedule'!$F$105*M1833))*2,
IF(AND(I1833=38000,R1833&gt;157.4,R1833&lt;=336.4,M1833&gt;10),('[1]Pricing Schedule'!$F$111+('[1]Pricing Schedule'!$F$113*M1833))*2,
IF(AND(I1833=38000,R1833&gt;314.8,R1833&lt;=504.6,M1833&lt;=10),('[1]Pricing Schedule'!$F$103+('[1]Pricing Schedule'!$F$105*M1833))*3,
IF(AND(I1833=38000,R1833&gt;314.8,R1833&lt;=504.6,M1833&gt;10),('[1]Pricing Schedule'!$F$111+('[1]Pricing Schedule'!$F$113*M1833))*3,
IF(AND(I1833=38000,R1833&gt;472.2,R1833&lt;=672.8,M1833&lt;=10),('[1]Pricing Schedule'!$F$103+('[1]Pricing Schedule'!$F$105*M1833))*4,
IF(AND(I1833=38000,R1833&gt;472.2,R1833&lt;=672.8,M1833&gt;10),('[1]Pricing Schedule'!$F$111+('[1]Pricing Schedule'!$F$113*M1833))*4,
IF(AND(I1833=110000,R1833&lt;=12.8,M1833&gt;2),'[1]Pricing Schedule'!$F$62+('[1]Pricing Schedule'!$F$63*M1833),
IF(AND(I1833=110000,R1833&lt;=12.8,M1833&lt;=2),'[1]Pricing Schedule'!$F$96+('[1]Pricing Schedule'!$F$97*M1833),
IF(AND(I1833=110000,R1833&gt;12.8,R1833&lt;=22.8,M1833&gt;3),'[1]Pricing Schedule'!$F$71+('[1]Pricing Schedule'!$F$72*M1833),
IF(AND(I1833=110000,R1833&gt;12.8,R1833&lt;=22.8,M1833&lt;=3),'[1]Pricing Schedule'!$F$96+('[1]Pricing Schedule'!$F$97*M1833),
IF(AND(I1833=110000,R1833&gt;22.8,R1833&lt;=30.2),'[1]Pricing Schedule'!$F$80+('[1]Pricing Schedule'!$F$81*M1833),
IF(AND(I1833=110000,R1833&gt;30.2,R1833&lt;=45.9),'[1]Pricing Schedule'!$F$89+('[1]Pricing Schedule'!$F$90*M1833),
IF(AND(I1833=110000,R1833&gt;45.9,R1833&lt;=123.4),'[1]Pricing Schedule'!$F$96+('[1]Pricing Schedule'!$F$97*M1833),
IF(AND(I1833=110000,R1833&gt;123.4,R1833&lt;=168.2,M1833&lt;=10),'[1]Pricing Schedule'!$F$103+('[1]Pricing Schedule'!$F$105*M1833),
IF(AND(I1833=110000,R1833&gt;123.4,R1833&lt;=168.2,M1833&gt;10),'[1]Pricing Schedule'!$F$111+('[1]Pricing Schedule'!$F$113*M1833),
IF(AND(I1833=110000,R1833&gt;168.2,R1833&lt;=336.4,M1833&lt;=10),('[1]Pricing Schedule'!$F$103+('[1]Pricing Schedule'!$F$105*M1833))*2,
IF(AND(I1833=110000,R1833&gt;168.2,R1833&lt;=336.4,M1833&gt;10),('[1]Pricing Schedule'!$F$111+('[1]Pricing Schedule'!$F$113*M1833))*2,
IF(AND(I1833=110000,R1833&gt;336.4,R1833&lt;=504.6,M1833&lt;=10),('[1]Pricing Schedule'!$F$103+('[1]Pricing Schedule'!$F$105*M1833))*3,
IF(AND(I1833=110000,R1833&gt;336.4,R1833&lt;=504.6,M1833&gt;10),('[1]Pricing Schedule'!$F$111+('[1]Pricing Schedule'!$F$113*M1833))*3,
IF(AND(I1833=110000,R1833&gt;504.6,R1833&lt;=672.8,M1833&lt;=10),('[1]Pricing Schedule'!$F$103+('[1]Pricing Schedule'!$F$105*M1833))*4,
IF(AND(I1833=110000,R1833&gt;504.6,R1833&lt;=672.8,M1833&gt;10),('[1]Pricing Schedule'!$F$111+('[1]Pricing Schedule'!$F$113*M1833))*4,
IF(AND(I1833=110000,R1833&gt;672.8,R1833&lt;=841,M1833&lt;=10),('[1]Pricing Schedule'!$F$103+('[1]Pricing Schedule'!$F$105*M1833))*5,
IF(AND(I1833=110000,R1833&gt;672.8,R1833&lt;=841,M1833&gt;10),('[1]Pricing Schedule'!$F$111+('[1]Pricing Schedule'!$F$113*M1833))*5,
IF(AND(I1833=110000,R1833&gt;672.8,R1833&lt;=841,M1833&lt;=10),('[1]Pricing Schedule'!$F$103+('[1]Pricing Schedule'!$F$105*M1833))*5,
IF(AND(I1833=110000,R1833&gt;672.8,R1833&lt;=841,M1833&gt;10),('[1]Pricing Schedule'!$F$111+('[1]Pricing Schedule'!$F$113*M1833))*5,
IF(AND(I1833=110000,R1833&gt;1345.6,R1833&lt;=1513.8,M1833&lt;=10),('[1]Pricing Schedule'!$F$103+('[1]Pricing Schedule'!$F$105*M1833))*9,
IF(AND(I1833=110000,R1833&gt;1345.6,R1833&lt;=1513.8,M1833&gt;10),('[1]Pricing Schedule'!$F$111+('[1]Pricing Schedule'!$F$113*M1833))*9,
9999999999)))))))))))))))))))))))))))))))))))))))</f>
        <v>1379800</v>
      </c>
      <c r="T1833" s="21">
        <f>IF(AND(I1833=38000,R1833&lt;=4.5,M1833&gt;8),'[1]Pricing Schedule'!$J$9,
IF(AND(I1833=38000,R1833&lt;=4.5,M1833&lt;=8),'[1]Pricing Schedule'!$J$36,
IF(AND(I1833=38000,R1833&gt;4.5,R1833&lt;=9,M1833&gt;8),'[1]Pricing Schedule'!$J$18,
IF(AND(I1833=38000,R1833&gt;4.5,R1833&lt;=9,M1833&lt;=8),'[1]Pricing Schedule'!$J$36,
IF(AND(I1833=38000,R1833&gt;9,R1833&lt;=12.8,M1833&gt;8),'[1]Pricing Schedule'!$J$27,
IF(AND(I1833=38000,R1833&gt;9,R1833&lt;=12.8,M1833&lt;=8),'[1]Pricing Schedule'!$J$36,
IF(AND(I1833=38000,R1833&gt;12.8,R1833&lt;=22.8),'[1]Pricing Schedule'!$J$36,
IF(AND(I1833=38000,R1833&gt;22.8,R1833&lt;=30.2),'[1]Pricing Schedule'!$J$45,
IF(AND(I1833=38000,R1833&gt;30.2,R1833&lt;=45.9),'[1]Pricing Schedule'!$J$54,
IF(AND(I1833=38000,R1833&gt;45.9,R1833&lt;=123.4),'[1]Pricing Schedule'!$J$97,
IF(AND(I1833=38000,R1833&gt;123.4,R1833&lt;=168.2,M1833&lt;=10),'[1]Pricing Schedule'!$J$105,
IF(AND(I1833=38000,R1833&gt;123.4,R1833&lt;=168.2,M1833&gt;10),'[1]Pricing Schedule'!$J$113,
IF(AND(I1833=38000,R1833&gt;168.2,R1833&lt;=336.4,M1833&lt;=10),('[1]Pricing Schedule'!$J$105),
IF(AND(I1833=38000,R1833&gt;168.2,R1833&lt;=336.4,M1833&gt;10),('[1]Pricing Schedule'!$J$113),
IF(AND(I1833=38000,R1833&gt;336.4,R1833&lt;=504.6,M1833&lt;=10),('[1]Pricing Schedule'!$J$105),
IF(AND(I1833=38000,R1833&gt;336.4,R1833&lt;=504.6,M1833&gt;10),('[1]Pricing Schedule'!$J$113),
IF(AND(I1833=38000,R1833&gt;504.6,R1833&lt;=672.8,M1833&lt;=10),('[1]Pricing Schedule'!$J$105),
IF(AND(I1833=38000,R1833&gt;504.6,R1833&lt;=672.8,M1833&gt;10),('[1]Pricing Schedule'!$J$113),
IF(AND(I1833=110000,R1833&lt;=12.8,M1833&gt;2),'[1]Pricing Schedule'!$J$63,
IF(AND(I1833=110000,R1833&lt;=12.8,M1833&lt;=2),'[1]Pricing Schedule'!$J$97,
IF(AND(I1833=110000,R1833&gt;12.8,R1833&lt;=22.8,M1833&gt;3),'[1]Pricing Schedule'!$J$72,
IF(AND(I1833=110000,R1833&gt;12.8,R1833&lt;=22.8,M1833&lt;=3),'[1]Pricing Schedule'!$J$97,
IF(AND(I1833=110000,R1833&gt;22.8,R1833&lt;=30.2),'[1]Pricing Schedule'!$J$81,
IF(AND(I1833=110000,R1833&gt;30.2,R1833&lt;=45.9),'[1]Pricing Schedule'!$J$90,
IF(AND(I1833=110000,R1833&gt;45.9,R1833&lt;=123.4),'[1]Pricing Schedule'!$J$97,
IF(AND(I1833=110000,R1833&gt;123.4,R1833&lt;=168.2,M1833&lt;=10),'[1]Pricing Schedule'!$J$105,
IF(AND(I1833=110000,R1833&gt;123.4,R1833&lt;=168.2,M1833&gt;10),'[1]Pricing Schedule'!$J$113,
IF(AND(I1833=110000,R1833&gt;168.2,R1833&lt;=336.2,M1833&lt;=10),('[1]Pricing Schedule'!$J$105),
IF(AND(I1833=110000,R1833&gt;168.2,R1833&lt;=336.2,M1833&gt;10),('[1]Pricing Schedule'!$J$113),
IF(AND(I1833=110000,R1833&gt;336.4,R1833&lt;=504.6,M1833&lt;=10),('[1]Pricing Schedule'!$J$105),
IF(AND(I1833=110000,R1833&gt;336.4,R1833&lt;=504.6,M1833&gt;10),('[1]Pricing Schedule'!$J$113),
IF(AND(I1833=110000,R1833&gt;504.6,R1833&lt;=672.8,M1833&lt;=10),('[1]Pricing Schedule'!$J$105),
IF(AND(I1833=110000,R1833&gt;504.6,R1833&lt;=672.8,M1833&gt;10),('[1]Pricing Schedule'!$J$113),
IF(AND(I1833=110000,R1833&gt;672.8,R1833&lt;=841,M1833&lt;=10),('[1]Pricing Schedule'!$J$105),
IF(AND(I1833=110000,R1833&gt;672.8,R1833&lt;=841,M1833&gt;10),('[1]Pricing Schedule'!$J$113),
IF(AND(I1833=110000,R1833&gt;1682,R1833&lt;=1850.2,M1833&lt;=10),('[1]Pricing Schedule'!$J$105),
IF(AND(I1833=110000,R1833&gt;1682,R1833&lt;=1850.2,M1833&gt;10),('[1]Pricing Schedule'!$J$113),
IF(AND(I1833=110000,R1833&gt;2018.4,R1833&lt;=2186.6,M1833&lt;=10),('[1]Pricing Schedule'!$J$105),
IF(AND(I1833=110000,R1833&gt;2018.4,R1833&lt;=2186.6,M1833&gt;10),('[1]Pricing Schedule'!$J$113),999999999)))))))))))))))))))))))))))))))))))))))</f>
        <v>2</v>
      </c>
      <c r="U1833" s="40">
        <f t="shared" si="174"/>
        <v>164261.90476190476</v>
      </c>
      <c r="V1833" s="41">
        <f t="shared" si="175"/>
        <v>6.087838817219887</v>
      </c>
      <c r="Y1833" s="23">
        <v>638</v>
      </c>
      <c r="Z1833" s="23">
        <v>257</v>
      </c>
      <c r="AD1833" s="13"/>
      <c r="AE1833" s="13"/>
      <c r="AF1833" s="13"/>
      <c r="AR1833" s="35"/>
    </row>
    <row r="1834" spans="1:44">
      <c r="A1834" s="23">
        <v>1836</v>
      </c>
      <c r="B1834" s="23">
        <v>1836</v>
      </c>
      <c r="C1834" s="23" t="s">
        <v>2557</v>
      </c>
      <c r="D1834" s="23" t="s">
        <v>709</v>
      </c>
      <c r="E1834" s="23" t="s">
        <v>709</v>
      </c>
      <c r="F1834" s="23" t="s">
        <v>394</v>
      </c>
      <c r="G1834" s="23" t="s">
        <v>395</v>
      </c>
      <c r="H1834" s="23" t="s">
        <v>113</v>
      </c>
      <c r="I1834" s="13">
        <v>38000</v>
      </c>
      <c r="J1834" s="13">
        <v>38000</v>
      </c>
      <c r="K1834" s="23" t="s">
        <v>119</v>
      </c>
      <c r="L1834" s="24">
        <v>7.5259999999999998</v>
      </c>
      <c r="M1834" s="37">
        <f t="shared" si="170"/>
        <v>8</v>
      </c>
      <c r="N1834" s="24">
        <v>1.726</v>
      </c>
      <c r="O1834" s="13">
        <v>3</v>
      </c>
      <c r="P1834" s="36">
        <f t="shared" si="171"/>
        <v>1.2945</v>
      </c>
      <c r="Q1834" s="38">
        <f t="shared" si="172"/>
        <v>8.4</v>
      </c>
      <c r="R1834" s="37">
        <f t="shared" si="173"/>
        <v>8.4</v>
      </c>
      <c r="S1834" s="39">
        <f>IF(AND(I1834=38000,R1834&lt;=4.5,M1834&gt;8),'[1]Pricing Schedule'!$F$8+('[1]Pricing Schedule'!$F$9*M1834),
IF(AND(I1834=38000,R1834&lt;=4.5,M1834&lt;=8),'[1]Pricing Schedule'!$F$34+('[1]Pricing Schedule'!$F$36*M1834),
IF(AND(I1834=38000,R1834&gt;4.5,R1834&lt;=9,M1834&gt;8),'[1]Pricing Schedule'!$F$17+('[1]Pricing Schedule'!$F$18*M1834),
IF(AND(I1834=38000,R1834&gt;4.5,R1834&lt;=9,M1834&lt;=8),'[1]Pricing Schedule'!$F$34+('[1]Pricing Schedule'!$F$36*M1834),
IF(AND(I1834=38000,R1834&gt;9,R1834&lt;=12.8,M1834&gt;8),'[1]Pricing Schedule'!$F$26+('[1]Pricing Schedule'!$F$27*M1834),
IF(AND(I1834=38000,R1834&gt;9,R1834&lt;=12.8,M1834&lt;=8),'[1]Pricing Schedule'!$F$34+('[1]Pricing Schedule'!$F$36*M1834),
IF(AND(I1834=38000,R1834&gt;12.8,R1834&lt;=22.8),'[1]Pricing Schedule'!$F$34+('[1]Pricing Schedule'!$F$36*M1834),
IF(AND(I1834=38000,R1834&gt;22.8,R1834&lt;=30.2),'[1]Pricing Schedule'!$F$43+('[1]Pricing Schedule'!$F$45*M1834),
IF(AND(I1834=38000,R1834&gt;30.2,R1834&lt;=45.9),'[1]Pricing Schedule'!$F$52+('[1]Pricing Schedule'!$F$54*M1834),
IF(AND(I1834=38000,R1834&gt;45.9,R1834&lt;=123.4),'[1]Pricing Schedule'!$F$96+('[1]Pricing Schedule'!$F$97*M1834),
IF(AND(I1834=38000,R1834&gt;123.4,R1834&lt;=168.2,M1834&lt;=10),'[1]Pricing Schedule'!$F$103+('[1]Pricing Schedule'!$F$105*M1834),
IF(AND(I1834=38000,R1834&gt;123.4,R1834&lt;=168.2,M1834&gt;10),'[1]Pricing Schedule'!$F$111+('[1]Pricing Schedule'!$F$113*M1834),
IF(AND(I1834=38000,R1834&gt;157.4,R1834&lt;=336.4,M1834&lt;=10),('[1]Pricing Schedule'!$F$103+('[1]Pricing Schedule'!$F$105*M1834))*2,
IF(AND(I1834=38000,R1834&gt;157.4,R1834&lt;=336.4,M1834&gt;10),('[1]Pricing Schedule'!$F$111+('[1]Pricing Schedule'!$F$113*M1834))*2,
IF(AND(I1834=38000,R1834&gt;314.8,R1834&lt;=504.6,M1834&lt;=10),('[1]Pricing Schedule'!$F$103+('[1]Pricing Schedule'!$F$105*M1834))*3,
IF(AND(I1834=38000,R1834&gt;314.8,R1834&lt;=504.6,M1834&gt;10),('[1]Pricing Schedule'!$F$111+('[1]Pricing Schedule'!$F$113*M1834))*3,
IF(AND(I1834=38000,R1834&gt;472.2,R1834&lt;=672.8,M1834&lt;=10),('[1]Pricing Schedule'!$F$103+('[1]Pricing Schedule'!$F$105*M1834))*4,
IF(AND(I1834=38000,R1834&gt;472.2,R1834&lt;=672.8,M1834&gt;10),('[1]Pricing Schedule'!$F$111+('[1]Pricing Schedule'!$F$113*M1834))*4,
IF(AND(I1834=110000,R1834&lt;=12.8,M1834&gt;2),'[1]Pricing Schedule'!$F$62+('[1]Pricing Schedule'!$F$63*M1834),
IF(AND(I1834=110000,R1834&lt;=12.8,M1834&lt;=2),'[1]Pricing Schedule'!$F$96+('[1]Pricing Schedule'!$F$97*M1834),
IF(AND(I1834=110000,R1834&gt;12.8,R1834&lt;=22.8,M1834&gt;3),'[1]Pricing Schedule'!$F$71+('[1]Pricing Schedule'!$F$72*M1834),
IF(AND(I1834=110000,R1834&gt;12.8,R1834&lt;=22.8,M1834&lt;=3),'[1]Pricing Schedule'!$F$96+('[1]Pricing Schedule'!$F$97*M1834),
IF(AND(I1834=110000,R1834&gt;22.8,R1834&lt;=30.2),'[1]Pricing Schedule'!$F$80+('[1]Pricing Schedule'!$F$81*M1834),
IF(AND(I1834=110000,R1834&gt;30.2,R1834&lt;=45.9),'[1]Pricing Schedule'!$F$89+('[1]Pricing Schedule'!$F$90*M1834),
IF(AND(I1834=110000,R1834&gt;45.9,R1834&lt;=123.4),'[1]Pricing Schedule'!$F$96+('[1]Pricing Schedule'!$F$97*M1834),
IF(AND(I1834=110000,R1834&gt;123.4,R1834&lt;=168.2,M1834&lt;=10),'[1]Pricing Schedule'!$F$103+('[1]Pricing Schedule'!$F$105*M1834),
IF(AND(I1834=110000,R1834&gt;123.4,R1834&lt;=168.2,M1834&gt;10),'[1]Pricing Schedule'!$F$111+('[1]Pricing Schedule'!$F$113*M1834),
IF(AND(I1834=110000,R1834&gt;168.2,R1834&lt;=336.4,M1834&lt;=10),('[1]Pricing Schedule'!$F$103+('[1]Pricing Schedule'!$F$105*M1834))*2,
IF(AND(I1834=110000,R1834&gt;168.2,R1834&lt;=336.4,M1834&gt;10),('[1]Pricing Schedule'!$F$111+('[1]Pricing Schedule'!$F$113*M1834))*2,
IF(AND(I1834=110000,R1834&gt;336.4,R1834&lt;=504.6,M1834&lt;=10),('[1]Pricing Schedule'!$F$103+('[1]Pricing Schedule'!$F$105*M1834))*3,
IF(AND(I1834=110000,R1834&gt;336.4,R1834&lt;=504.6,M1834&gt;10),('[1]Pricing Schedule'!$F$111+('[1]Pricing Schedule'!$F$113*M1834))*3,
IF(AND(I1834=110000,R1834&gt;504.6,R1834&lt;=672.8,M1834&lt;=10),('[1]Pricing Schedule'!$F$103+('[1]Pricing Schedule'!$F$105*M1834))*4,
IF(AND(I1834=110000,R1834&gt;504.6,R1834&lt;=672.8,M1834&gt;10),('[1]Pricing Schedule'!$F$111+('[1]Pricing Schedule'!$F$113*M1834))*4,
IF(AND(I1834=110000,R1834&gt;672.8,R1834&lt;=841,M1834&lt;=10),('[1]Pricing Schedule'!$F$103+('[1]Pricing Schedule'!$F$105*M1834))*5,
IF(AND(I1834=110000,R1834&gt;672.8,R1834&lt;=841,M1834&gt;10),('[1]Pricing Schedule'!$F$111+('[1]Pricing Schedule'!$F$113*M1834))*5,
IF(AND(I1834=110000,R1834&gt;672.8,R1834&lt;=841,M1834&lt;=10),('[1]Pricing Schedule'!$F$103+('[1]Pricing Schedule'!$F$105*M1834))*5,
IF(AND(I1834=110000,R1834&gt;672.8,R1834&lt;=841,M1834&gt;10),('[1]Pricing Schedule'!$F$111+('[1]Pricing Schedule'!$F$113*M1834))*5,
IF(AND(I1834=110000,R1834&gt;1345.6,R1834&lt;=1513.8,M1834&lt;=10),('[1]Pricing Schedule'!$F$103+('[1]Pricing Schedule'!$F$105*M1834))*9,
IF(AND(I1834=110000,R1834&gt;1345.6,R1834&lt;=1513.8,M1834&gt;10),('[1]Pricing Schedule'!$F$111+('[1]Pricing Schedule'!$F$113*M1834))*9,
9999999999)))))))))))))))))))))))))))))))))))))))</f>
        <v>909950</v>
      </c>
      <c r="T1834" s="21">
        <f>IF(AND(I1834=38000,R1834&lt;=4.5,M1834&gt;8),'[1]Pricing Schedule'!$J$9,
IF(AND(I1834=38000,R1834&lt;=4.5,M1834&lt;=8),'[1]Pricing Schedule'!$J$36,
IF(AND(I1834=38000,R1834&gt;4.5,R1834&lt;=9,M1834&gt;8),'[1]Pricing Schedule'!$J$18,
IF(AND(I1834=38000,R1834&gt;4.5,R1834&lt;=9,M1834&lt;=8),'[1]Pricing Schedule'!$J$36,
IF(AND(I1834=38000,R1834&gt;9,R1834&lt;=12.8,M1834&gt;8),'[1]Pricing Schedule'!$J$27,
IF(AND(I1834=38000,R1834&gt;9,R1834&lt;=12.8,M1834&lt;=8),'[1]Pricing Schedule'!$J$36,
IF(AND(I1834=38000,R1834&gt;12.8,R1834&lt;=22.8),'[1]Pricing Schedule'!$J$36,
IF(AND(I1834=38000,R1834&gt;22.8,R1834&lt;=30.2),'[1]Pricing Schedule'!$J$45,
IF(AND(I1834=38000,R1834&gt;30.2,R1834&lt;=45.9),'[1]Pricing Schedule'!$J$54,
IF(AND(I1834=38000,R1834&gt;45.9,R1834&lt;=123.4),'[1]Pricing Schedule'!$J$97,
IF(AND(I1834=38000,R1834&gt;123.4,R1834&lt;=168.2,M1834&lt;=10),'[1]Pricing Schedule'!$J$105,
IF(AND(I1834=38000,R1834&gt;123.4,R1834&lt;=168.2,M1834&gt;10),'[1]Pricing Schedule'!$J$113,
IF(AND(I1834=38000,R1834&gt;168.2,R1834&lt;=336.4,M1834&lt;=10),('[1]Pricing Schedule'!$J$105),
IF(AND(I1834=38000,R1834&gt;168.2,R1834&lt;=336.4,M1834&gt;10),('[1]Pricing Schedule'!$J$113),
IF(AND(I1834=38000,R1834&gt;336.4,R1834&lt;=504.6,M1834&lt;=10),('[1]Pricing Schedule'!$J$105),
IF(AND(I1834=38000,R1834&gt;336.4,R1834&lt;=504.6,M1834&gt;10),('[1]Pricing Schedule'!$J$113),
IF(AND(I1834=38000,R1834&gt;504.6,R1834&lt;=672.8,M1834&lt;=10),('[1]Pricing Schedule'!$J$105),
IF(AND(I1834=38000,R1834&gt;504.6,R1834&lt;=672.8,M1834&gt;10),('[1]Pricing Schedule'!$J$113),
IF(AND(I1834=110000,R1834&lt;=12.8,M1834&gt;2),'[1]Pricing Schedule'!$J$63,
IF(AND(I1834=110000,R1834&lt;=12.8,M1834&lt;=2),'[1]Pricing Schedule'!$J$97,
IF(AND(I1834=110000,R1834&gt;12.8,R1834&lt;=22.8,M1834&gt;3),'[1]Pricing Schedule'!$J$72,
IF(AND(I1834=110000,R1834&gt;12.8,R1834&lt;=22.8,M1834&lt;=3),'[1]Pricing Schedule'!$J$97,
IF(AND(I1834=110000,R1834&gt;22.8,R1834&lt;=30.2),'[1]Pricing Schedule'!$J$81,
IF(AND(I1834=110000,R1834&gt;30.2,R1834&lt;=45.9),'[1]Pricing Schedule'!$J$90,
IF(AND(I1834=110000,R1834&gt;45.9,R1834&lt;=123.4),'[1]Pricing Schedule'!$J$97,
IF(AND(I1834=110000,R1834&gt;123.4,R1834&lt;=168.2,M1834&lt;=10),'[1]Pricing Schedule'!$J$105,
IF(AND(I1834=110000,R1834&gt;123.4,R1834&lt;=168.2,M1834&gt;10),'[1]Pricing Schedule'!$J$113,
IF(AND(I1834=110000,R1834&gt;168.2,R1834&lt;=336.2,M1834&lt;=10),('[1]Pricing Schedule'!$J$105),
IF(AND(I1834=110000,R1834&gt;168.2,R1834&lt;=336.2,M1834&gt;10),('[1]Pricing Schedule'!$J$113),
IF(AND(I1834=110000,R1834&gt;336.4,R1834&lt;=504.6,M1834&lt;=10),('[1]Pricing Schedule'!$J$105),
IF(AND(I1834=110000,R1834&gt;336.4,R1834&lt;=504.6,M1834&gt;10),('[1]Pricing Schedule'!$J$113),
IF(AND(I1834=110000,R1834&gt;504.6,R1834&lt;=672.8,M1834&lt;=10),('[1]Pricing Schedule'!$J$105),
IF(AND(I1834=110000,R1834&gt;504.6,R1834&lt;=672.8,M1834&gt;10),('[1]Pricing Schedule'!$J$113),
IF(AND(I1834=110000,R1834&gt;672.8,R1834&lt;=841,M1834&lt;=10),('[1]Pricing Schedule'!$J$105),
IF(AND(I1834=110000,R1834&gt;672.8,R1834&lt;=841,M1834&gt;10),('[1]Pricing Schedule'!$J$113),
IF(AND(I1834=110000,R1834&gt;1682,R1834&lt;=1850.2,M1834&lt;=10),('[1]Pricing Schedule'!$J$105),
IF(AND(I1834=110000,R1834&gt;1682,R1834&lt;=1850.2,M1834&gt;10),('[1]Pricing Schedule'!$J$113),
IF(AND(I1834=110000,R1834&gt;2018.4,R1834&lt;=2186.6,M1834&lt;=10),('[1]Pricing Schedule'!$J$105),
IF(AND(I1834=110000,R1834&gt;2018.4,R1834&lt;=2186.6,M1834&gt;10),('[1]Pricing Schedule'!$J$113),999999999)))))))))))))))))))))))))))))))))))))))</f>
        <v>4</v>
      </c>
      <c r="U1834" s="40">
        <f t="shared" si="174"/>
        <v>108327.38095238095</v>
      </c>
      <c r="V1834" s="41">
        <f t="shared" si="175"/>
        <v>9.2312764437606454</v>
      </c>
      <c r="Y1834" s="23">
        <v>653</v>
      </c>
      <c r="Z1834" s="23">
        <v>257</v>
      </c>
      <c r="AD1834" s="13"/>
      <c r="AE1834" s="13"/>
      <c r="AF1834" s="13"/>
      <c r="AR1834" s="35"/>
    </row>
    <row r="1835" spans="1:44">
      <c r="A1835" s="23">
        <v>1837</v>
      </c>
      <c r="B1835" s="23">
        <v>1837</v>
      </c>
      <c r="C1835" s="23" t="s">
        <v>2558</v>
      </c>
      <c r="D1835" s="23" t="s">
        <v>344</v>
      </c>
      <c r="E1835" s="23" t="s">
        <v>344</v>
      </c>
      <c r="F1835" s="23" t="s">
        <v>797</v>
      </c>
      <c r="G1835" s="23" t="s">
        <v>798</v>
      </c>
      <c r="H1835" s="23" t="s">
        <v>113</v>
      </c>
      <c r="I1835" s="13">
        <v>38000</v>
      </c>
      <c r="J1835" s="13">
        <v>38000</v>
      </c>
      <c r="K1835" s="23" t="s">
        <v>119</v>
      </c>
      <c r="L1835" s="24">
        <v>2.077</v>
      </c>
      <c r="M1835" s="37">
        <f t="shared" si="170"/>
        <v>3</v>
      </c>
      <c r="N1835" s="24">
        <v>0.40699999999999997</v>
      </c>
      <c r="O1835" s="13">
        <v>3</v>
      </c>
      <c r="P1835" s="36">
        <f t="shared" si="171"/>
        <v>0.40699999999999997</v>
      </c>
      <c r="Q1835" s="38">
        <f t="shared" si="172"/>
        <v>4.2</v>
      </c>
      <c r="R1835" s="37">
        <f t="shared" si="173"/>
        <v>4.2</v>
      </c>
      <c r="S1835" s="39">
        <f>IF(AND(I1835=38000,R1835&lt;=4.5,M1835&gt;8),'[1]Pricing Schedule'!$F$8+('[1]Pricing Schedule'!$F$9*M1835),
IF(AND(I1835=38000,R1835&lt;=4.5,M1835&lt;=8),'[1]Pricing Schedule'!$F$34+('[1]Pricing Schedule'!$F$36*M1835),
IF(AND(I1835=38000,R1835&gt;4.5,R1835&lt;=9,M1835&gt;8),'[1]Pricing Schedule'!$F$17+('[1]Pricing Schedule'!$F$18*M1835),
IF(AND(I1835=38000,R1835&gt;4.5,R1835&lt;=9,M1835&lt;=8),'[1]Pricing Schedule'!$F$34+('[1]Pricing Schedule'!$F$36*M1835),
IF(AND(I1835=38000,R1835&gt;9,R1835&lt;=12.8,M1835&gt;8),'[1]Pricing Schedule'!$F$26+('[1]Pricing Schedule'!$F$27*M1835),
IF(AND(I1835=38000,R1835&gt;9,R1835&lt;=12.8,M1835&lt;=8),'[1]Pricing Schedule'!$F$34+('[1]Pricing Schedule'!$F$36*M1835),
IF(AND(I1835=38000,R1835&gt;12.8,R1835&lt;=22.8),'[1]Pricing Schedule'!$F$34+('[1]Pricing Schedule'!$F$36*M1835),
IF(AND(I1835=38000,R1835&gt;22.8,R1835&lt;=30.2),'[1]Pricing Schedule'!$F$43+('[1]Pricing Schedule'!$F$45*M1835),
IF(AND(I1835=38000,R1835&gt;30.2,R1835&lt;=45.9),'[1]Pricing Schedule'!$F$52+('[1]Pricing Schedule'!$F$54*M1835),
IF(AND(I1835=38000,R1835&gt;45.9,R1835&lt;=123.4),'[1]Pricing Schedule'!$F$96+('[1]Pricing Schedule'!$F$97*M1835),
IF(AND(I1835=38000,R1835&gt;123.4,R1835&lt;=168.2,M1835&lt;=10),'[1]Pricing Schedule'!$F$103+('[1]Pricing Schedule'!$F$105*M1835),
IF(AND(I1835=38000,R1835&gt;123.4,R1835&lt;=168.2,M1835&gt;10),'[1]Pricing Schedule'!$F$111+('[1]Pricing Schedule'!$F$113*M1835),
IF(AND(I1835=38000,R1835&gt;157.4,R1835&lt;=336.4,M1835&lt;=10),('[1]Pricing Schedule'!$F$103+('[1]Pricing Schedule'!$F$105*M1835))*2,
IF(AND(I1835=38000,R1835&gt;157.4,R1835&lt;=336.4,M1835&gt;10),('[1]Pricing Schedule'!$F$111+('[1]Pricing Schedule'!$F$113*M1835))*2,
IF(AND(I1835=38000,R1835&gt;314.8,R1835&lt;=504.6,M1835&lt;=10),('[1]Pricing Schedule'!$F$103+('[1]Pricing Schedule'!$F$105*M1835))*3,
IF(AND(I1835=38000,R1835&gt;314.8,R1835&lt;=504.6,M1835&gt;10),('[1]Pricing Schedule'!$F$111+('[1]Pricing Schedule'!$F$113*M1835))*3,
IF(AND(I1835=38000,R1835&gt;472.2,R1835&lt;=672.8,M1835&lt;=10),('[1]Pricing Schedule'!$F$103+('[1]Pricing Schedule'!$F$105*M1835))*4,
IF(AND(I1835=38000,R1835&gt;472.2,R1835&lt;=672.8,M1835&gt;10),('[1]Pricing Schedule'!$F$111+('[1]Pricing Schedule'!$F$113*M1835))*4,
IF(AND(I1835=110000,R1835&lt;=12.8,M1835&gt;2),'[1]Pricing Schedule'!$F$62+('[1]Pricing Schedule'!$F$63*M1835),
IF(AND(I1835=110000,R1835&lt;=12.8,M1835&lt;=2),'[1]Pricing Schedule'!$F$96+('[1]Pricing Schedule'!$F$97*M1835),
IF(AND(I1835=110000,R1835&gt;12.8,R1835&lt;=22.8,M1835&gt;3),'[1]Pricing Schedule'!$F$71+('[1]Pricing Schedule'!$F$72*M1835),
IF(AND(I1835=110000,R1835&gt;12.8,R1835&lt;=22.8,M1835&lt;=3),'[1]Pricing Schedule'!$F$96+('[1]Pricing Schedule'!$F$97*M1835),
IF(AND(I1835=110000,R1835&gt;22.8,R1835&lt;=30.2),'[1]Pricing Schedule'!$F$80+('[1]Pricing Schedule'!$F$81*M1835),
IF(AND(I1835=110000,R1835&gt;30.2,R1835&lt;=45.9),'[1]Pricing Schedule'!$F$89+('[1]Pricing Schedule'!$F$90*M1835),
IF(AND(I1835=110000,R1835&gt;45.9,R1835&lt;=123.4),'[1]Pricing Schedule'!$F$96+('[1]Pricing Schedule'!$F$97*M1835),
IF(AND(I1835=110000,R1835&gt;123.4,R1835&lt;=168.2,M1835&lt;=10),'[1]Pricing Schedule'!$F$103+('[1]Pricing Schedule'!$F$105*M1835),
IF(AND(I1835=110000,R1835&gt;123.4,R1835&lt;=168.2,M1835&gt;10),'[1]Pricing Schedule'!$F$111+('[1]Pricing Schedule'!$F$113*M1835),
IF(AND(I1835=110000,R1835&gt;168.2,R1835&lt;=336.4,M1835&lt;=10),('[1]Pricing Schedule'!$F$103+('[1]Pricing Schedule'!$F$105*M1835))*2,
IF(AND(I1835=110000,R1835&gt;168.2,R1835&lt;=336.4,M1835&gt;10),('[1]Pricing Schedule'!$F$111+('[1]Pricing Schedule'!$F$113*M1835))*2,
IF(AND(I1835=110000,R1835&gt;336.4,R1835&lt;=504.6,M1835&lt;=10),('[1]Pricing Schedule'!$F$103+('[1]Pricing Schedule'!$F$105*M1835))*3,
IF(AND(I1835=110000,R1835&gt;336.4,R1835&lt;=504.6,M1835&gt;10),('[1]Pricing Schedule'!$F$111+('[1]Pricing Schedule'!$F$113*M1835))*3,
IF(AND(I1835=110000,R1835&gt;504.6,R1835&lt;=672.8,M1835&lt;=10),('[1]Pricing Schedule'!$F$103+('[1]Pricing Schedule'!$F$105*M1835))*4,
IF(AND(I1835=110000,R1835&gt;504.6,R1835&lt;=672.8,M1835&gt;10),('[1]Pricing Schedule'!$F$111+('[1]Pricing Schedule'!$F$113*M1835))*4,
IF(AND(I1835=110000,R1835&gt;672.8,R1835&lt;=841,M1835&lt;=10),('[1]Pricing Schedule'!$F$103+('[1]Pricing Schedule'!$F$105*M1835))*5,
IF(AND(I1835=110000,R1835&gt;672.8,R1835&lt;=841,M1835&gt;10),('[1]Pricing Schedule'!$F$111+('[1]Pricing Schedule'!$F$113*M1835))*5,
IF(AND(I1835=110000,R1835&gt;672.8,R1835&lt;=841,M1835&lt;=10),('[1]Pricing Schedule'!$F$103+('[1]Pricing Schedule'!$F$105*M1835))*5,
IF(AND(I1835=110000,R1835&gt;672.8,R1835&lt;=841,M1835&gt;10),('[1]Pricing Schedule'!$F$111+('[1]Pricing Schedule'!$F$113*M1835))*5,
IF(AND(I1835=110000,R1835&gt;1345.6,R1835&lt;=1513.8,M1835&lt;=10),('[1]Pricing Schedule'!$F$103+('[1]Pricing Schedule'!$F$105*M1835))*9,
IF(AND(I1835=110000,R1835&gt;1345.6,R1835&lt;=1513.8,M1835&gt;10),('[1]Pricing Schedule'!$F$111+('[1]Pricing Schedule'!$F$113*M1835))*9,
9999999999)))))))))))))))))))))))))))))))))))))))</f>
        <v>558600</v>
      </c>
      <c r="T1835" s="21">
        <f>IF(AND(I1835=38000,R1835&lt;=4.5,M1835&gt;8),'[1]Pricing Schedule'!$J$9,
IF(AND(I1835=38000,R1835&lt;=4.5,M1835&lt;=8),'[1]Pricing Schedule'!$J$36,
IF(AND(I1835=38000,R1835&gt;4.5,R1835&lt;=9,M1835&gt;8),'[1]Pricing Schedule'!$J$18,
IF(AND(I1835=38000,R1835&gt;4.5,R1835&lt;=9,M1835&lt;=8),'[1]Pricing Schedule'!$J$36,
IF(AND(I1835=38000,R1835&gt;9,R1835&lt;=12.8,M1835&gt;8),'[1]Pricing Schedule'!$J$27,
IF(AND(I1835=38000,R1835&gt;9,R1835&lt;=12.8,M1835&lt;=8),'[1]Pricing Schedule'!$J$36,
IF(AND(I1835=38000,R1835&gt;12.8,R1835&lt;=22.8),'[1]Pricing Schedule'!$J$36,
IF(AND(I1835=38000,R1835&gt;22.8,R1835&lt;=30.2),'[1]Pricing Schedule'!$J$45,
IF(AND(I1835=38000,R1835&gt;30.2,R1835&lt;=45.9),'[1]Pricing Schedule'!$J$54,
IF(AND(I1835=38000,R1835&gt;45.9,R1835&lt;=123.4),'[1]Pricing Schedule'!$J$97,
IF(AND(I1835=38000,R1835&gt;123.4,R1835&lt;=168.2,M1835&lt;=10),'[1]Pricing Schedule'!$J$105,
IF(AND(I1835=38000,R1835&gt;123.4,R1835&lt;=168.2,M1835&gt;10),'[1]Pricing Schedule'!$J$113,
IF(AND(I1835=38000,R1835&gt;168.2,R1835&lt;=336.4,M1835&lt;=10),('[1]Pricing Schedule'!$J$105),
IF(AND(I1835=38000,R1835&gt;168.2,R1835&lt;=336.4,M1835&gt;10),('[1]Pricing Schedule'!$J$113),
IF(AND(I1835=38000,R1835&gt;336.4,R1835&lt;=504.6,M1835&lt;=10),('[1]Pricing Schedule'!$J$105),
IF(AND(I1835=38000,R1835&gt;336.4,R1835&lt;=504.6,M1835&gt;10),('[1]Pricing Schedule'!$J$113),
IF(AND(I1835=38000,R1835&gt;504.6,R1835&lt;=672.8,M1835&lt;=10),('[1]Pricing Schedule'!$J$105),
IF(AND(I1835=38000,R1835&gt;504.6,R1835&lt;=672.8,M1835&gt;10),('[1]Pricing Schedule'!$J$113),
IF(AND(I1835=110000,R1835&lt;=12.8,M1835&gt;2),'[1]Pricing Schedule'!$J$63,
IF(AND(I1835=110000,R1835&lt;=12.8,M1835&lt;=2),'[1]Pricing Schedule'!$J$97,
IF(AND(I1835=110000,R1835&gt;12.8,R1835&lt;=22.8,M1835&gt;3),'[1]Pricing Schedule'!$J$72,
IF(AND(I1835=110000,R1835&gt;12.8,R1835&lt;=22.8,M1835&lt;=3),'[1]Pricing Schedule'!$J$97,
IF(AND(I1835=110000,R1835&gt;22.8,R1835&lt;=30.2),'[1]Pricing Schedule'!$J$81,
IF(AND(I1835=110000,R1835&gt;30.2,R1835&lt;=45.9),'[1]Pricing Schedule'!$J$90,
IF(AND(I1835=110000,R1835&gt;45.9,R1835&lt;=123.4),'[1]Pricing Schedule'!$J$97,
IF(AND(I1835=110000,R1835&gt;123.4,R1835&lt;=168.2,M1835&lt;=10),'[1]Pricing Schedule'!$J$105,
IF(AND(I1835=110000,R1835&gt;123.4,R1835&lt;=168.2,M1835&gt;10),'[1]Pricing Schedule'!$J$113,
IF(AND(I1835=110000,R1835&gt;168.2,R1835&lt;=336.2,M1835&lt;=10),('[1]Pricing Schedule'!$J$105),
IF(AND(I1835=110000,R1835&gt;168.2,R1835&lt;=336.2,M1835&gt;10),('[1]Pricing Schedule'!$J$113),
IF(AND(I1835=110000,R1835&gt;336.4,R1835&lt;=504.6,M1835&lt;=10),('[1]Pricing Schedule'!$J$105),
IF(AND(I1835=110000,R1835&gt;336.4,R1835&lt;=504.6,M1835&gt;10),('[1]Pricing Schedule'!$J$113),
IF(AND(I1835=110000,R1835&gt;504.6,R1835&lt;=672.8,M1835&lt;=10),('[1]Pricing Schedule'!$J$105),
IF(AND(I1835=110000,R1835&gt;504.6,R1835&lt;=672.8,M1835&gt;10),('[1]Pricing Schedule'!$J$113),
IF(AND(I1835=110000,R1835&gt;672.8,R1835&lt;=841,M1835&lt;=10),('[1]Pricing Schedule'!$J$105),
IF(AND(I1835=110000,R1835&gt;672.8,R1835&lt;=841,M1835&gt;10),('[1]Pricing Schedule'!$J$113),
IF(AND(I1835=110000,R1835&gt;1682,R1835&lt;=1850.2,M1835&lt;=10),('[1]Pricing Schedule'!$J$105),
IF(AND(I1835=110000,R1835&gt;1682,R1835&lt;=1850.2,M1835&gt;10),('[1]Pricing Schedule'!$J$113),
IF(AND(I1835=110000,R1835&gt;2018.4,R1835&lt;=2186.6,M1835&lt;=10),('[1]Pricing Schedule'!$J$105),
IF(AND(I1835=110000,R1835&gt;2018.4,R1835&lt;=2186.6,M1835&gt;10),('[1]Pricing Schedule'!$J$113),999999999)))))))))))))))))))))))))))))))))))))))</f>
        <v>4</v>
      </c>
      <c r="U1835" s="40">
        <f t="shared" si="174"/>
        <v>133000</v>
      </c>
      <c r="V1835" s="41">
        <f t="shared" si="175"/>
        <v>7.518796992481203</v>
      </c>
      <c r="Y1835" s="23">
        <v>107</v>
      </c>
      <c r="Z1835" s="23">
        <v>347</v>
      </c>
      <c r="AD1835" s="13"/>
      <c r="AE1835" s="13"/>
      <c r="AF1835" s="13"/>
      <c r="AR1835" s="35"/>
    </row>
    <row r="1836" spans="1:44">
      <c r="A1836" s="23">
        <v>1838</v>
      </c>
      <c r="B1836" s="23">
        <v>1838</v>
      </c>
      <c r="C1836" s="23" t="s">
        <v>2559</v>
      </c>
      <c r="D1836" s="23" t="s">
        <v>344</v>
      </c>
      <c r="E1836" s="23" t="s">
        <v>344</v>
      </c>
      <c r="F1836" s="23" t="s">
        <v>797</v>
      </c>
      <c r="G1836" s="23" t="s">
        <v>798</v>
      </c>
      <c r="H1836" s="23" t="s">
        <v>113</v>
      </c>
      <c r="I1836" s="13">
        <v>38000</v>
      </c>
      <c r="J1836" s="13">
        <v>38000</v>
      </c>
      <c r="K1836" s="23" t="s">
        <v>119</v>
      </c>
      <c r="L1836" s="24">
        <v>3.0179999999999998</v>
      </c>
      <c r="M1836" s="37">
        <f t="shared" si="170"/>
        <v>4</v>
      </c>
      <c r="N1836" s="24">
        <v>0.7</v>
      </c>
      <c r="O1836" s="13">
        <v>3</v>
      </c>
      <c r="P1836" s="36">
        <f t="shared" si="171"/>
        <v>0.7</v>
      </c>
      <c r="Q1836" s="38">
        <f t="shared" si="172"/>
        <v>4.2</v>
      </c>
      <c r="R1836" s="37">
        <f t="shared" si="173"/>
        <v>4.2</v>
      </c>
      <c r="S1836" s="39">
        <f>IF(AND(I1836=38000,R1836&lt;=4.5,M1836&gt;8),'[1]Pricing Schedule'!$F$8+('[1]Pricing Schedule'!$F$9*M1836),
IF(AND(I1836=38000,R1836&lt;=4.5,M1836&lt;=8),'[1]Pricing Schedule'!$F$34+('[1]Pricing Schedule'!$F$36*M1836),
IF(AND(I1836=38000,R1836&gt;4.5,R1836&lt;=9,M1836&gt;8),'[1]Pricing Schedule'!$F$17+('[1]Pricing Schedule'!$F$18*M1836),
IF(AND(I1836=38000,R1836&gt;4.5,R1836&lt;=9,M1836&lt;=8),'[1]Pricing Schedule'!$F$34+('[1]Pricing Schedule'!$F$36*M1836),
IF(AND(I1836=38000,R1836&gt;9,R1836&lt;=12.8,M1836&gt;8),'[1]Pricing Schedule'!$F$26+('[1]Pricing Schedule'!$F$27*M1836),
IF(AND(I1836=38000,R1836&gt;9,R1836&lt;=12.8,M1836&lt;=8),'[1]Pricing Schedule'!$F$34+('[1]Pricing Schedule'!$F$36*M1836),
IF(AND(I1836=38000,R1836&gt;12.8,R1836&lt;=22.8),'[1]Pricing Schedule'!$F$34+('[1]Pricing Schedule'!$F$36*M1836),
IF(AND(I1836=38000,R1836&gt;22.8,R1836&lt;=30.2),'[1]Pricing Schedule'!$F$43+('[1]Pricing Schedule'!$F$45*M1836),
IF(AND(I1836=38000,R1836&gt;30.2,R1836&lt;=45.9),'[1]Pricing Schedule'!$F$52+('[1]Pricing Schedule'!$F$54*M1836),
IF(AND(I1836=38000,R1836&gt;45.9,R1836&lt;=123.4),'[1]Pricing Schedule'!$F$96+('[1]Pricing Schedule'!$F$97*M1836),
IF(AND(I1836=38000,R1836&gt;123.4,R1836&lt;=168.2,M1836&lt;=10),'[1]Pricing Schedule'!$F$103+('[1]Pricing Schedule'!$F$105*M1836),
IF(AND(I1836=38000,R1836&gt;123.4,R1836&lt;=168.2,M1836&gt;10),'[1]Pricing Schedule'!$F$111+('[1]Pricing Schedule'!$F$113*M1836),
IF(AND(I1836=38000,R1836&gt;157.4,R1836&lt;=336.4,M1836&lt;=10),('[1]Pricing Schedule'!$F$103+('[1]Pricing Schedule'!$F$105*M1836))*2,
IF(AND(I1836=38000,R1836&gt;157.4,R1836&lt;=336.4,M1836&gt;10),('[1]Pricing Schedule'!$F$111+('[1]Pricing Schedule'!$F$113*M1836))*2,
IF(AND(I1836=38000,R1836&gt;314.8,R1836&lt;=504.6,M1836&lt;=10),('[1]Pricing Schedule'!$F$103+('[1]Pricing Schedule'!$F$105*M1836))*3,
IF(AND(I1836=38000,R1836&gt;314.8,R1836&lt;=504.6,M1836&gt;10),('[1]Pricing Schedule'!$F$111+('[1]Pricing Schedule'!$F$113*M1836))*3,
IF(AND(I1836=38000,R1836&gt;472.2,R1836&lt;=672.8,M1836&lt;=10),('[1]Pricing Schedule'!$F$103+('[1]Pricing Schedule'!$F$105*M1836))*4,
IF(AND(I1836=38000,R1836&gt;472.2,R1836&lt;=672.8,M1836&gt;10),('[1]Pricing Schedule'!$F$111+('[1]Pricing Schedule'!$F$113*M1836))*4,
IF(AND(I1836=110000,R1836&lt;=12.8,M1836&gt;2),'[1]Pricing Schedule'!$F$62+('[1]Pricing Schedule'!$F$63*M1836),
IF(AND(I1836=110000,R1836&lt;=12.8,M1836&lt;=2),'[1]Pricing Schedule'!$F$96+('[1]Pricing Schedule'!$F$97*M1836),
IF(AND(I1836=110000,R1836&gt;12.8,R1836&lt;=22.8,M1836&gt;3),'[1]Pricing Schedule'!$F$71+('[1]Pricing Schedule'!$F$72*M1836),
IF(AND(I1836=110000,R1836&gt;12.8,R1836&lt;=22.8,M1836&lt;=3),'[1]Pricing Schedule'!$F$96+('[1]Pricing Schedule'!$F$97*M1836),
IF(AND(I1836=110000,R1836&gt;22.8,R1836&lt;=30.2),'[1]Pricing Schedule'!$F$80+('[1]Pricing Schedule'!$F$81*M1836),
IF(AND(I1836=110000,R1836&gt;30.2,R1836&lt;=45.9),'[1]Pricing Schedule'!$F$89+('[1]Pricing Schedule'!$F$90*M1836),
IF(AND(I1836=110000,R1836&gt;45.9,R1836&lt;=123.4),'[1]Pricing Schedule'!$F$96+('[1]Pricing Schedule'!$F$97*M1836),
IF(AND(I1836=110000,R1836&gt;123.4,R1836&lt;=168.2,M1836&lt;=10),'[1]Pricing Schedule'!$F$103+('[1]Pricing Schedule'!$F$105*M1836),
IF(AND(I1836=110000,R1836&gt;123.4,R1836&lt;=168.2,M1836&gt;10),'[1]Pricing Schedule'!$F$111+('[1]Pricing Schedule'!$F$113*M1836),
IF(AND(I1836=110000,R1836&gt;168.2,R1836&lt;=336.4,M1836&lt;=10),('[1]Pricing Schedule'!$F$103+('[1]Pricing Schedule'!$F$105*M1836))*2,
IF(AND(I1836=110000,R1836&gt;168.2,R1836&lt;=336.4,M1836&gt;10),('[1]Pricing Schedule'!$F$111+('[1]Pricing Schedule'!$F$113*M1836))*2,
IF(AND(I1836=110000,R1836&gt;336.4,R1836&lt;=504.6,M1836&lt;=10),('[1]Pricing Schedule'!$F$103+('[1]Pricing Schedule'!$F$105*M1836))*3,
IF(AND(I1836=110000,R1836&gt;336.4,R1836&lt;=504.6,M1836&gt;10),('[1]Pricing Schedule'!$F$111+('[1]Pricing Schedule'!$F$113*M1836))*3,
IF(AND(I1836=110000,R1836&gt;504.6,R1836&lt;=672.8,M1836&lt;=10),('[1]Pricing Schedule'!$F$103+('[1]Pricing Schedule'!$F$105*M1836))*4,
IF(AND(I1836=110000,R1836&gt;504.6,R1836&lt;=672.8,M1836&gt;10),('[1]Pricing Schedule'!$F$111+('[1]Pricing Schedule'!$F$113*M1836))*4,
IF(AND(I1836=110000,R1836&gt;672.8,R1836&lt;=841,M1836&lt;=10),('[1]Pricing Schedule'!$F$103+('[1]Pricing Schedule'!$F$105*M1836))*5,
IF(AND(I1836=110000,R1836&gt;672.8,R1836&lt;=841,M1836&gt;10),('[1]Pricing Schedule'!$F$111+('[1]Pricing Schedule'!$F$113*M1836))*5,
IF(AND(I1836=110000,R1836&gt;672.8,R1836&lt;=841,M1836&lt;=10),('[1]Pricing Schedule'!$F$103+('[1]Pricing Schedule'!$F$105*M1836))*5,
IF(AND(I1836=110000,R1836&gt;672.8,R1836&lt;=841,M1836&gt;10),('[1]Pricing Schedule'!$F$111+('[1]Pricing Schedule'!$F$113*M1836))*5,
IF(AND(I1836=110000,R1836&gt;1345.6,R1836&lt;=1513.8,M1836&lt;=10),('[1]Pricing Schedule'!$F$103+('[1]Pricing Schedule'!$F$105*M1836))*9,
IF(AND(I1836=110000,R1836&gt;1345.6,R1836&lt;=1513.8,M1836&gt;10),('[1]Pricing Schedule'!$F$111+('[1]Pricing Schedule'!$F$113*M1836))*9,
9999999999)))))))))))))))))))))))))))))))))))))))</f>
        <v>628870</v>
      </c>
      <c r="T1836" s="21">
        <f>IF(AND(I1836=38000,R1836&lt;=4.5,M1836&gt;8),'[1]Pricing Schedule'!$J$9,
IF(AND(I1836=38000,R1836&lt;=4.5,M1836&lt;=8),'[1]Pricing Schedule'!$J$36,
IF(AND(I1836=38000,R1836&gt;4.5,R1836&lt;=9,M1836&gt;8),'[1]Pricing Schedule'!$J$18,
IF(AND(I1836=38000,R1836&gt;4.5,R1836&lt;=9,M1836&lt;=8),'[1]Pricing Schedule'!$J$36,
IF(AND(I1836=38000,R1836&gt;9,R1836&lt;=12.8,M1836&gt;8),'[1]Pricing Schedule'!$J$27,
IF(AND(I1836=38000,R1836&gt;9,R1836&lt;=12.8,M1836&lt;=8),'[1]Pricing Schedule'!$J$36,
IF(AND(I1836=38000,R1836&gt;12.8,R1836&lt;=22.8),'[1]Pricing Schedule'!$J$36,
IF(AND(I1836=38000,R1836&gt;22.8,R1836&lt;=30.2),'[1]Pricing Schedule'!$J$45,
IF(AND(I1836=38000,R1836&gt;30.2,R1836&lt;=45.9),'[1]Pricing Schedule'!$J$54,
IF(AND(I1836=38000,R1836&gt;45.9,R1836&lt;=123.4),'[1]Pricing Schedule'!$J$97,
IF(AND(I1836=38000,R1836&gt;123.4,R1836&lt;=168.2,M1836&lt;=10),'[1]Pricing Schedule'!$J$105,
IF(AND(I1836=38000,R1836&gt;123.4,R1836&lt;=168.2,M1836&gt;10),'[1]Pricing Schedule'!$J$113,
IF(AND(I1836=38000,R1836&gt;168.2,R1836&lt;=336.4,M1836&lt;=10),('[1]Pricing Schedule'!$J$105),
IF(AND(I1836=38000,R1836&gt;168.2,R1836&lt;=336.4,M1836&gt;10),('[1]Pricing Schedule'!$J$113),
IF(AND(I1836=38000,R1836&gt;336.4,R1836&lt;=504.6,M1836&lt;=10),('[1]Pricing Schedule'!$J$105),
IF(AND(I1836=38000,R1836&gt;336.4,R1836&lt;=504.6,M1836&gt;10),('[1]Pricing Schedule'!$J$113),
IF(AND(I1836=38000,R1836&gt;504.6,R1836&lt;=672.8,M1836&lt;=10),('[1]Pricing Schedule'!$J$105),
IF(AND(I1836=38000,R1836&gt;504.6,R1836&lt;=672.8,M1836&gt;10),('[1]Pricing Schedule'!$J$113),
IF(AND(I1836=110000,R1836&lt;=12.8,M1836&gt;2),'[1]Pricing Schedule'!$J$63,
IF(AND(I1836=110000,R1836&lt;=12.8,M1836&lt;=2),'[1]Pricing Schedule'!$J$97,
IF(AND(I1836=110000,R1836&gt;12.8,R1836&lt;=22.8,M1836&gt;3),'[1]Pricing Schedule'!$J$72,
IF(AND(I1836=110000,R1836&gt;12.8,R1836&lt;=22.8,M1836&lt;=3),'[1]Pricing Schedule'!$J$97,
IF(AND(I1836=110000,R1836&gt;22.8,R1836&lt;=30.2),'[1]Pricing Schedule'!$J$81,
IF(AND(I1836=110000,R1836&gt;30.2,R1836&lt;=45.9),'[1]Pricing Schedule'!$J$90,
IF(AND(I1836=110000,R1836&gt;45.9,R1836&lt;=123.4),'[1]Pricing Schedule'!$J$97,
IF(AND(I1836=110000,R1836&gt;123.4,R1836&lt;=168.2,M1836&lt;=10),'[1]Pricing Schedule'!$J$105,
IF(AND(I1836=110000,R1836&gt;123.4,R1836&lt;=168.2,M1836&gt;10),'[1]Pricing Schedule'!$J$113,
IF(AND(I1836=110000,R1836&gt;168.2,R1836&lt;=336.2,M1836&lt;=10),('[1]Pricing Schedule'!$J$105),
IF(AND(I1836=110000,R1836&gt;168.2,R1836&lt;=336.2,M1836&gt;10),('[1]Pricing Schedule'!$J$113),
IF(AND(I1836=110000,R1836&gt;336.4,R1836&lt;=504.6,M1836&lt;=10),('[1]Pricing Schedule'!$J$105),
IF(AND(I1836=110000,R1836&gt;336.4,R1836&lt;=504.6,M1836&gt;10),('[1]Pricing Schedule'!$J$113),
IF(AND(I1836=110000,R1836&gt;504.6,R1836&lt;=672.8,M1836&lt;=10),('[1]Pricing Schedule'!$J$105),
IF(AND(I1836=110000,R1836&gt;504.6,R1836&lt;=672.8,M1836&gt;10),('[1]Pricing Schedule'!$J$113),
IF(AND(I1836=110000,R1836&gt;672.8,R1836&lt;=841,M1836&lt;=10),('[1]Pricing Schedule'!$J$105),
IF(AND(I1836=110000,R1836&gt;672.8,R1836&lt;=841,M1836&gt;10),('[1]Pricing Schedule'!$J$113),
IF(AND(I1836=110000,R1836&gt;1682,R1836&lt;=1850.2,M1836&lt;=10),('[1]Pricing Schedule'!$J$105),
IF(AND(I1836=110000,R1836&gt;1682,R1836&lt;=1850.2,M1836&gt;10),('[1]Pricing Schedule'!$J$113),
IF(AND(I1836=110000,R1836&gt;2018.4,R1836&lt;=2186.6,M1836&lt;=10),('[1]Pricing Schedule'!$J$105),
IF(AND(I1836=110000,R1836&gt;2018.4,R1836&lt;=2186.6,M1836&gt;10),('[1]Pricing Schedule'!$J$113),999999999)))))))))))))))))))))))))))))))))))))))</f>
        <v>4</v>
      </c>
      <c r="U1836" s="40">
        <f t="shared" si="174"/>
        <v>149730.95238095237</v>
      </c>
      <c r="V1836" s="41">
        <f t="shared" si="175"/>
        <v>6.6786458250512828</v>
      </c>
      <c r="Y1836" s="23">
        <v>257</v>
      </c>
      <c r="Z1836" s="23">
        <v>347</v>
      </c>
      <c r="AD1836" s="13"/>
      <c r="AE1836" s="13"/>
      <c r="AF1836" s="13"/>
      <c r="AR1836" s="35"/>
    </row>
    <row r="1837" spans="1:44">
      <c r="A1837" s="23">
        <v>1839</v>
      </c>
      <c r="B1837" s="23">
        <v>1839</v>
      </c>
      <c r="C1837" s="23" t="s">
        <v>2560</v>
      </c>
      <c r="D1837" s="23" t="s">
        <v>344</v>
      </c>
      <c r="E1837" s="23" t="s">
        <v>344</v>
      </c>
      <c r="F1837" s="23" t="s">
        <v>797</v>
      </c>
      <c r="G1837" s="23" t="s">
        <v>798</v>
      </c>
      <c r="H1837" s="23" t="s">
        <v>113</v>
      </c>
      <c r="I1837" s="13">
        <v>38000</v>
      </c>
      <c r="J1837" s="13">
        <v>38000</v>
      </c>
      <c r="K1837" s="23" t="s">
        <v>119</v>
      </c>
      <c r="L1837" s="24">
        <v>4.5819999999999999</v>
      </c>
      <c r="M1837" s="37">
        <f t="shared" si="170"/>
        <v>5</v>
      </c>
      <c r="N1837" s="24">
        <v>1.8939999999999999</v>
      </c>
      <c r="O1837" s="13">
        <v>3</v>
      </c>
      <c r="P1837" s="36">
        <f t="shared" si="171"/>
        <v>1.4204999999999999</v>
      </c>
      <c r="Q1837" s="38">
        <f t="shared" si="172"/>
        <v>8.4</v>
      </c>
      <c r="R1837" s="37">
        <f t="shared" si="173"/>
        <v>8.4</v>
      </c>
      <c r="S1837" s="39">
        <f>IF(AND(I1837=38000,R1837&lt;=4.5,M1837&gt;8),'[1]Pricing Schedule'!$F$8+('[1]Pricing Schedule'!$F$9*M1837),
IF(AND(I1837=38000,R1837&lt;=4.5,M1837&lt;=8),'[1]Pricing Schedule'!$F$34+('[1]Pricing Schedule'!$F$36*M1837),
IF(AND(I1837=38000,R1837&gt;4.5,R1837&lt;=9,M1837&gt;8),'[1]Pricing Schedule'!$F$17+('[1]Pricing Schedule'!$F$18*M1837),
IF(AND(I1837=38000,R1837&gt;4.5,R1837&lt;=9,M1837&lt;=8),'[1]Pricing Schedule'!$F$34+('[1]Pricing Schedule'!$F$36*M1837),
IF(AND(I1837=38000,R1837&gt;9,R1837&lt;=12.8,M1837&gt;8),'[1]Pricing Schedule'!$F$26+('[1]Pricing Schedule'!$F$27*M1837),
IF(AND(I1837=38000,R1837&gt;9,R1837&lt;=12.8,M1837&lt;=8),'[1]Pricing Schedule'!$F$34+('[1]Pricing Schedule'!$F$36*M1837),
IF(AND(I1837=38000,R1837&gt;12.8,R1837&lt;=22.8),'[1]Pricing Schedule'!$F$34+('[1]Pricing Schedule'!$F$36*M1837),
IF(AND(I1837=38000,R1837&gt;22.8,R1837&lt;=30.2),'[1]Pricing Schedule'!$F$43+('[1]Pricing Schedule'!$F$45*M1837),
IF(AND(I1837=38000,R1837&gt;30.2,R1837&lt;=45.9),'[1]Pricing Schedule'!$F$52+('[1]Pricing Schedule'!$F$54*M1837),
IF(AND(I1837=38000,R1837&gt;45.9,R1837&lt;=123.4),'[1]Pricing Schedule'!$F$96+('[1]Pricing Schedule'!$F$97*M1837),
IF(AND(I1837=38000,R1837&gt;123.4,R1837&lt;=168.2,M1837&lt;=10),'[1]Pricing Schedule'!$F$103+('[1]Pricing Schedule'!$F$105*M1837),
IF(AND(I1837=38000,R1837&gt;123.4,R1837&lt;=168.2,M1837&gt;10),'[1]Pricing Schedule'!$F$111+('[1]Pricing Schedule'!$F$113*M1837),
IF(AND(I1837=38000,R1837&gt;157.4,R1837&lt;=336.4,M1837&lt;=10),('[1]Pricing Schedule'!$F$103+('[1]Pricing Schedule'!$F$105*M1837))*2,
IF(AND(I1837=38000,R1837&gt;157.4,R1837&lt;=336.4,M1837&gt;10),('[1]Pricing Schedule'!$F$111+('[1]Pricing Schedule'!$F$113*M1837))*2,
IF(AND(I1837=38000,R1837&gt;314.8,R1837&lt;=504.6,M1837&lt;=10),('[1]Pricing Schedule'!$F$103+('[1]Pricing Schedule'!$F$105*M1837))*3,
IF(AND(I1837=38000,R1837&gt;314.8,R1837&lt;=504.6,M1837&gt;10),('[1]Pricing Schedule'!$F$111+('[1]Pricing Schedule'!$F$113*M1837))*3,
IF(AND(I1837=38000,R1837&gt;472.2,R1837&lt;=672.8,M1837&lt;=10),('[1]Pricing Schedule'!$F$103+('[1]Pricing Schedule'!$F$105*M1837))*4,
IF(AND(I1837=38000,R1837&gt;472.2,R1837&lt;=672.8,M1837&gt;10),('[1]Pricing Schedule'!$F$111+('[1]Pricing Schedule'!$F$113*M1837))*4,
IF(AND(I1837=110000,R1837&lt;=12.8,M1837&gt;2),'[1]Pricing Schedule'!$F$62+('[1]Pricing Schedule'!$F$63*M1837),
IF(AND(I1837=110000,R1837&lt;=12.8,M1837&lt;=2),'[1]Pricing Schedule'!$F$96+('[1]Pricing Schedule'!$F$97*M1837),
IF(AND(I1837=110000,R1837&gt;12.8,R1837&lt;=22.8,M1837&gt;3),'[1]Pricing Schedule'!$F$71+('[1]Pricing Schedule'!$F$72*M1837),
IF(AND(I1837=110000,R1837&gt;12.8,R1837&lt;=22.8,M1837&lt;=3),'[1]Pricing Schedule'!$F$96+('[1]Pricing Schedule'!$F$97*M1837),
IF(AND(I1837=110000,R1837&gt;22.8,R1837&lt;=30.2),'[1]Pricing Schedule'!$F$80+('[1]Pricing Schedule'!$F$81*M1837),
IF(AND(I1837=110000,R1837&gt;30.2,R1837&lt;=45.9),'[1]Pricing Schedule'!$F$89+('[1]Pricing Schedule'!$F$90*M1837),
IF(AND(I1837=110000,R1837&gt;45.9,R1837&lt;=123.4),'[1]Pricing Schedule'!$F$96+('[1]Pricing Schedule'!$F$97*M1837),
IF(AND(I1837=110000,R1837&gt;123.4,R1837&lt;=168.2,M1837&lt;=10),'[1]Pricing Schedule'!$F$103+('[1]Pricing Schedule'!$F$105*M1837),
IF(AND(I1837=110000,R1837&gt;123.4,R1837&lt;=168.2,M1837&gt;10),'[1]Pricing Schedule'!$F$111+('[1]Pricing Schedule'!$F$113*M1837),
IF(AND(I1837=110000,R1837&gt;168.2,R1837&lt;=336.4,M1837&lt;=10),('[1]Pricing Schedule'!$F$103+('[1]Pricing Schedule'!$F$105*M1837))*2,
IF(AND(I1837=110000,R1837&gt;168.2,R1837&lt;=336.4,M1837&gt;10),('[1]Pricing Schedule'!$F$111+('[1]Pricing Schedule'!$F$113*M1837))*2,
IF(AND(I1837=110000,R1837&gt;336.4,R1837&lt;=504.6,M1837&lt;=10),('[1]Pricing Schedule'!$F$103+('[1]Pricing Schedule'!$F$105*M1837))*3,
IF(AND(I1837=110000,R1837&gt;336.4,R1837&lt;=504.6,M1837&gt;10),('[1]Pricing Schedule'!$F$111+('[1]Pricing Schedule'!$F$113*M1837))*3,
IF(AND(I1837=110000,R1837&gt;504.6,R1837&lt;=672.8,M1837&lt;=10),('[1]Pricing Schedule'!$F$103+('[1]Pricing Schedule'!$F$105*M1837))*4,
IF(AND(I1837=110000,R1837&gt;504.6,R1837&lt;=672.8,M1837&gt;10),('[1]Pricing Schedule'!$F$111+('[1]Pricing Schedule'!$F$113*M1837))*4,
IF(AND(I1837=110000,R1837&gt;672.8,R1837&lt;=841,M1837&lt;=10),('[1]Pricing Schedule'!$F$103+('[1]Pricing Schedule'!$F$105*M1837))*5,
IF(AND(I1837=110000,R1837&gt;672.8,R1837&lt;=841,M1837&gt;10),('[1]Pricing Schedule'!$F$111+('[1]Pricing Schedule'!$F$113*M1837))*5,
IF(AND(I1837=110000,R1837&gt;672.8,R1837&lt;=841,M1837&lt;=10),('[1]Pricing Schedule'!$F$103+('[1]Pricing Schedule'!$F$105*M1837))*5,
IF(AND(I1837=110000,R1837&gt;672.8,R1837&lt;=841,M1837&gt;10),('[1]Pricing Schedule'!$F$111+('[1]Pricing Schedule'!$F$113*M1837))*5,
IF(AND(I1837=110000,R1837&gt;1345.6,R1837&lt;=1513.8,M1837&lt;=10),('[1]Pricing Schedule'!$F$103+('[1]Pricing Schedule'!$F$105*M1837))*9,
IF(AND(I1837=110000,R1837&gt;1345.6,R1837&lt;=1513.8,M1837&gt;10),('[1]Pricing Schedule'!$F$111+('[1]Pricing Schedule'!$F$113*M1837))*9,
9999999999)))))))))))))))))))))))))))))))))))))))</f>
        <v>699140</v>
      </c>
      <c r="T1837" s="21">
        <f>IF(AND(I1837=38000,R1837&lt;=4.5,M1837&gt;8),'[1]Pricing Schedule'!$J$9,
IF(AND(I1837=38000,R1837&lt;=4.5,M1837&lt;=8),'[1]Pricing Schedule'!$J$36,
IF(AND(I1837=38000,R1837&gt;4.5,R1837&lt;=9,M1837&gt;8),'[1]Pricing Schedule'!$J$18,
IF(AND(I1837=38000,R1837&gt;4.5,R1837&lt;=9,M1837&lt;=8),'[1]Pricing Schedule'!$J$36,
IF(AND(I1837=38000,R1837&gt;9,R1837&lt;=12.8,M1837&gt;8),'[1]Pricing Schedule'!$J$27,
IF(AND(I1837=38000,R1837&gt;9,R1837&lt;=12.8,M1837&lt;=8),'[1]Pricing Schedule'!$J$36,
IF(AND(I1837=38000,R1837&gt;12.8,R1837&lt;=22.8),'[1]Pricing Schedule'!$J$36,
IF(AND(I1837=38000,R1837&gt;22.8,R1837&lt;=30.2),'[1]Pricing Schedule'!$J$45,
IF(AND(I1837=38000,R1837&gt;30.2,R1837&lt;=45.9),'[1]Pricing Schedule'!$J$54,
IF(AND(I1837=38000,R1837&gt;45.9,R1837&lt;=123.4),'[1]Pricing Schedule'!$J$97,
IF(AND(I1837=38000,R1837&gt;123.4,R1837&lt;=168.2,M1837&lt;=10),'[1]Pricing Schedule'!$J$105,
IF(AND(I1837=38000,R1837&gt;123.4,R1837&lt;=168.2,M1837&gt;10),'[1]Pricing Schedule'!$J$113,
IF(AND(I1837=38000,R1837&gt;168.2,R1837&lt;=336.4,M1837&lt;=10),('[1]Pricing Schedule'!$J$105),
IF(AND(I1837=38000,R1837&gt;168.2,R1837&lt;=336.4,M1837&gt;10),('[1]Pricing Schedule'!$J$113),
IF(AND(I1837=38000,R1837&gt;336.4,R1837&lt;=504.6,M1837&lt;=10),('[1]Pricing Schedule'!$J$105),
IF(AND(I1837=38000,R1837&gt;336.4,R1837&lt;=504.6,M1837&gt;10),('[1]Pricing Schedule'!$J$113),
IF(AND(I1837=38000,R1837&gt;504.6,R1837&lt;=672.8,M1837&lt;=10),('[1]Pricing Schedule'!$J$105),
IF(AND(I1837=38000,R1837&gt;504.6,R1837&lt;=672.8,M1837&gt;10),('[1]Pricing Schedule'!$J$113),
IF(AND(I1837=110000,R1837&lt;=12.8,M1837&gt;2),'[1]Pricing Schedule'!$J$63,
IF(AND(I1837=110000,R1837&lt;=12.8,M1837&lt;=2),'[1]Pricing Schedule'!$J$97,
IF(AND(I1837=110000,R1837&gt;12.8,R1837&lt;=22.8,M1837&gt;3),'[1]Pricing Schedule'!$J$72,
IF(AND(I1837=110000,R1837&gt;12.8,R1837&lt;=22.8,M1837&lt;=3),'[1]Pricing Schedule'!$J$97,
IF(AND(I1837=110000,R1837&gt;22.8,R1837&lt;=30.2),'[1]Pricing Schedule'!$J$81,
IF(AND(I1837=110000,R1837&gt;30.2,R1837&lt;=45.9),'[1]Pricing Schedule'!$J$90,
IF(AND(I1837=110000,R1837&gt;45.9,R1837&lt;=123.4),'[1]Pricing Schedule'!$J$97,
IF(AND(I1837=110000,R1837&gt;123.4,R1837&lt;=168.2,M1837&lt;=10),'[1]Pricing Schedule'!$J$105,
IF(AND(I1837=110000,R1837&gt;123.4,R1837&lt;=168.2,M1837&gt;10),'[1]Pricing Schedule'!$J$113,
IF(AND(I1837=110000,R1837&gt;168.2,R1837&lt;=336.2,M1837&lt;=10),('[1]Pricing Schedule'!$J$105),
IF(AND(I1837=110000,R1837&gt;168.2,R1837&lt;=336.2,M1837&gt;10),('[1]Pricing Schedule'!$J$113),
IF(AND(I1837=110000,R1837&gt;336.4,R1837&lt;=504.6,M1837&lt;=10),('[1]Pricing Schedule'!$J$105),
IF(AND(I1837=110000,R1837&gt;336.4,R1837&lt;=504.6,M1837&gt;10),('[1]Pricing Schedule'!$J$113),
IF(AND(I1837=110000,R1837&gt;504.6,R1837&lt;=672.8,M1837&lt;=10),('[1]Pricing Schedule'!$J$105),
IF(AND(I1837=110000,R1837&gt;504.6,R1837&lt;=672.8,M1837&gt;10),('[1]Pricing Schedule'!$J$113),
IF(AND(I1837=110000,R1837&gt;672.8,R1837&lt;=841,M1837&lt;=10),('[1]Pricing Schedule'!$J$105),
IF(AND(I1837=110000,R1837&gt;672.8,R1837&lt;=841,M1837&gt;10),('[1]Pricing Schedule'!$J$113),
IF(AND(I1837=110000,R1837&gt;1682,R1837&lt;=1850.2,M1837&lt;=10),('[1]Pricing Schedule'!$J$105),
IF(AND(I1837=110000,R1837&gt;1682,R1837&lt;=1850.2,M1837&gt;10),('[1]Pricing Schedule'!$J$113),
IF(AND(I1837=110000,R1837&gt;2018.4,R1837&lt;=2186.6,M1837&lt;=10),('[1]Pricing Schedule'!$J$105),
IF(AND(I1837=110000,R1837&gt;2018.4,R1837&lt;=2186.6,M1837&gt;10),('[1]Pricing Schedule'!$J$113),999999999)))))))))))))))))))))))))))))))))))))))</f>
        <v>4</v>
      </c>
      <c r="U1837" s="40">
        <f t="shared" si="174"/>
        <v>83230.952380952382</v>
      </c>
      <c r="V1837" s="41">
        <f t="shared" si="175"/>
        <v>12.014760992075979</v>
      </c>
      <c r="Y1837" s="23">
        <v>178</v>
      </c>
      <c r="Z1837" s="23">
        <v>347</v>
      </c>
      <c r="AD1837" s="13"/>
      <c r="AE1837" s="13"/>
      <c r="AF1837" s="13"/>
      <c r="AR1837" s="35"/>
    </row>
    <row r="1838" spans="1:44">
      <c r="A1838" s="23">
        <v>1840</v>
      </c>
      <c r="B1838" s="23">
        <v>1840</v>
      </c>
      <c r="C1838" s="23" t="s">
        <v>2561</v>
      </c>
      <c r="D1838" s="23" t="s">
        <v>344</v>
      </c>
      <c r="E1838" s="23" t="s">
        <v>344</v>
      </c>
      <c r="F1838" s="23" t="s">
        <v>797</v>
      </c>
      <c r="G1838" s="23" t="s">
        <v>798</v>
      </c>
      <c r="H1838" s="23" t="s">
        <v>113</v>
      </c>
      <c r="I1838" s="13">
        <v>38000</v>
      </c>
      <c r="J1838" s="13">
        <v>38000</v>
      </c>
      <c r="K1838" s="23" t="s">
        <v>119</v>
      </c>
      <c r="L1838" s="24">
        <v>5.9589999999999996</v>
      </c>
      <c r="M1838" s="37">
        <f t="shared" si="170"/>
        <v>6</v>
      </c>
      <c r="N1838" s="24">
        <v>0.86199999999999999</v>
      </c>
      <c r="O1838" s="13">
        <v>3</v>
      </c>
      <c r="P1838" s="36">
        <f t="shared" si="171"/>
        <v>0.86199999999999999</v>
      </c>
      <c r="Q1838" s="38">
        <f t="shared" si="172"/>
        <v>4.2</v>
      </c>
      <c r="R1838" s="37">
        <f t="shared" si="173"/>
        <v>4.2</v>
      </c>
      <c r="S1838" s="39">
        <f>IF(AND(I1838=38000,R1838&lt;=4.5,M1838&gt;8),'[1]Pricing Schedule'!$F$8+('[1]Pricing Schedule'!$F$9*M1838),
IF(AND(I1838=38000,R1838&lt;=4.5,M1838&lt;=8),'[1]Pricing Schedule'!$F$34+('[1]Pricing Schedule'!$F$36*M1838),
IF(AND(I1838=38000,R1838&gt;4.5,R1838&lt;=9,M1838&gt;8),'[1]Pricing Schedule'!$F$17+('[1]Pricing Schedule'!$F$18*M1838),
IF(AND(I1838=38000,R1838&gt;4.5,R1838&lt;=9,M1838&lt;=8),'[1]Pricing Schedule'!$F$34+('[1]Pricing Schedule'!$F$36*M1838),
IF(AND(I1838=38000,R1838&gt;9,R1838&lt;=12.8,M1838&gt;8),'[1]Pricing Schedule'!$F$26+('[1]Pricing Schedule'!$F$27*M1838),
IF(AND(I1838=38000,R1838&gt;9,R1838&lt;=12.8,M1838&lt;=8),'[1]Pricing Schedule'!$F$34+('[1]Pricing Schedule'!$F$36*M1838),
IF(AND(I1838=38000,R1838&gt;12.8,R1838&lt;=22.8),'[1]Pricing Schedule'!$F$34+('[1]Pricing Schedule'!$F$36*M1838),
IF(AND(I1838=38000,R1838&gt;22.8,R1838&lt;=30.2),'[1]Pricing Schedule'!$F$43+('[1]Pricing Schedule'!$F$45*M1838),
IF(AND(I1838=38000,R1838&gt;30.2,R1838&lt;=45.9),'[1]Pricing Schedule'!$F$52+('[1]Pricing Schedule'!$F$54*M1838),
IF(AND(I1838=38000,R1838&gt;45.9,R1838&lt;=123.4),'[1]Pricing Schedule'!$F$96+('[1]Pricing Schedule'!$F$97*M1838),
IF(AND(I1838=38000,R1838&gt;123.4,R1838&lt;=168.2,M1838&lt;=10),'[1]Pricing Schedule'!$F$103+('[1]Pricing Schedule'!$F$105*M1838),
IF(AND(I1838=38000,R1838&gt;123.4,R1838&lt;=168.2,M1838&gt;10),'[1]Pricing Schedule'!$F$111+('[1]Pricing Schedule'!$F$113*M1838),
IF(AND(I1838=38000,R1838&gt;157.4,R1838&lt;=336.4,M1838&lt;=10),('[1]Pricing Schedule'!$F$103+('[1]Pricing Schedule'!$F$105*M1838))*2,
IF(AND(I1838=38000,R1838&gt;157.4,R1838&lt;=336.4,M1838&gt;10),('[1]Pricing Schedule'!$F$111+('[1]Pricing Schedule'!$F$113*M1838))*2,
IF(AND(I1838=38000,R1838&gt;314.8,R1838&lt;=504.6,M1838&lt;=10),('[1]Pricing Schedule'!$F$103+('[1]Pricing Schedule'!$F$105*M1838))*3,
IF(AND(I1838=38000,R1838&gt;314.8,R1838&lt;=504.6,M1838&gt;10),('[1]Pricing Schedule'!$F$111+('[1]Pricing Schedule'!$F$113*M1838))*3,
IF(AND(I1838=38000,R1838&gt;472.2,R1838&lt;=672.8,M1838&lt;=10),('[1]Pricing Schedule'!$F$103+('[1]Pricing Schedule'!$F$105*M1838))*4,
IF(AND(I1838=38000,R1838&gt;472.2,R1838&lt;=672.8,M1838&gt;10),('[1]Pricing Schedule'!$F$111+('[1]Pricing Schedule'!$F$113*M1838))*4,
IF(AND(I1838=110000,R1838&lt;=12.8,M1838&gt;2),'[1]Pricing Schedule'!$F$62+('[1]Pricing Schedule'!$F$63*M1838),
IF(AND(I1838=110000,R1838&lt;=12.8,M1838&lt;=2),'[1]Pricing Schedule'!$F$96+('[1]Pricing Schedule'!$F$97*M1838),
IF(AND(I1838=110000,R1838&gt;12.8,R1838&lt;=22.8,M1838&gt;3),'[1]Pricing Schedule'!$F$71+('[1]Pricing Schedule'!$F$72*M1838),
IF(AND(I1838=110000,R1838&gt;12.8,R1838&lt;=22.8,M1838&lt;=3),'[1]Pricing Schedule'!$F$96+('[1]Pricing Schedule'!$F$97*M1838),
IF(AND(I1838=110000,R1838&gt;22.8,R1838&lt;=30.2),'[1]Pricing Schedule'!$F$80+('[1]Pricing Schedule'!$F$81*M1838),
IF(AND(I1838=110000,R1838&gt;30.2,R1838&lt;=45.9),'[1]Pricing Schedule'!$F$89+('[1]Pricing Schedule'!$F$90*M1838),
IF(AND(I1838=110000,R1838&gt;45.9,R1838&lt;=123.4),'[1]Pricing Schedule'!$F$96+('[1]Pricing Schedule'!$F$97*M1838),
IF(AND(I1838=110000,R1838&gt;123.4,R1838&lt;=168.2,M1838&lt;=10),'[1]Pricing Schedule'!$F$103+('[1]Pricing Schedule'!$F$105*M1838),
IF(AND(I1838=110000,R1838&gt;123.4,R1838&lt;=168.2,M1838&gt;10),'[1]Pricing Schedule'!$F$111+('[1]Pricing Schedule'!$F$113*M1838),
IF(AND(I1838=110000,R1838&gt;168.2,R1838&lt;=336.4,M1838&lt;=10),('[1]Pricing Schedule'!$F$103+('[1]Pricing Schedule'!$F$105*M1838))*2,
IF(AND(I1838=110000,R1838&gt;168.2,R1838&lt;=336.4,M1838&gt;10),('[1]Pricing Schedule'!$F$111+('[1]Pricing Schedule'!$F$113*M1838))*2,
IF(AND(I1838=110000,R1838&gt;336.4,R1838&lt;=504.6,M1838&lt;=10),('[1]Pricing Schedule'!$F$103+('[1]Pricing Schedule'!$F$105*M1838))*3,
IF(AND(I1838=110000,R1838&gt;336.4,R1838&lt;=504.6,M1838&gt;10),('[1]Pricing Schedule'!$F$111+('[1]Pricing Schedule'!$F$113*M1838))*3,
IF(AND(I1838=110000,R1838&gt;504.6,R1838&lt;=672.8,M1838&lt;=10),('[1]Pricing Schedule'!$F$103+('[1]Pricing Schedule'!$F$105*M1838))*4,
IF(AND(I1838=110000,R1838&gt;504.6,R1838&lt;=672.8,M1838&gt;10),('[1]Pricing Schedule'!$F$111+('[1]Pricing Schedule'!$F$113*M1838))*4,
IF(AND(I1838=110000,R1838&gt;672.8,R1838&lt;=841,M1838&lt;=10),('[1]Pricing Schedule'!$F$103+('[1]Pricing Schedule'!$F$105*M1838))*5,
IF(AND(I1838=110000,R1838&gt;672.8,R1838&lt;=841,M1838&gt;10),('[1]Pricing Schedule'!$F$111+('[1]Pricing Schedule'!$F$113*M1838))*5,
IF(AND(I1838=110000,R1838&gt;672.8,R1838&lt;=841,M1838&lt;=10),('[1]Pricing Schedule'!$F$103+('[1]Pricing Schedule'!$F$105*M1838))*5,
IF(AND(I1838=110000,R1838&gt;672.8,R1838&lt;=841,M1838&gt;10),('[1]Pricing Schedule'!$F$111+('[1]Pricing Schedule'!$F$113*M1838))*5,
IF(AND(I1838=110000,R1838&gt;1345.6,R1838&lt;=1513.8,M1838&lt;=10),('[1]Pricing Schedule'!$F$103+('[1]Pricing Schedule'!$F$105*M1838))*9,
IF(AND(I1838=110000,R1838&gt;1345.6,R1838&lt;=1513.8,M1838&gt;10),('[1]Pricing Schedule'!$F$111+('[1]Pricing Schedule'!$F$113*M1838))*9,
9999999999)))))))))))))))))))))))))))))))))))))))</f>
        <v>769410</v>
      </c>
      <c r="T1838" s="21">
        <f>IF(AND(I1838=38000,R1838&lt;=4.5,M1838&gt;8),'[1]Pricing Schedule'!$J$9,
IF(AND(I1838=38000,R1838&lt;=4.5,M1838&lt;=8),'[1]Pricing Schedule'!$J$36,
IF(AND(I1838=38000,R1838&gt;4.5,R1838&lt;=9,M1838&gt;8),'[1]Pricing Schedule'!$J$18,
IF(AND(I1838=38000,R1838&gt;4.5,R1838&lt;=9,M1838&lt;=8),'[1]Pricing Schedule'!$J$36,
IF(AND(I1838=38000,R1838&gt;9,R1838&lt;=12.8,M1838&gt;8),'[1]Pricing Schedule'!$J$27,
IF(AND(I1838=38000,R1838&gt;9,R1838&lt;=12.8,M1838&lt;=8),'[1]Pricing Schedule'!$J$36,
IF(AND(I1838=38000,R1838&gt;12.8,R1838&lt;=22.8),'[1]Pricing Schedule'!$J$36,
IF(AND(I1838=38000,R1838&gt;22.8,R1838&lt;=30.2),'[1]Pricing Schedule'!$J$45,
IF(AND(I1838=38000,R1838&gt;30.2,R1838&lt;=45.9),'[1]Pricing Schedule'!$J$54,
IF(AND(I1838=38000,R1838&gt;45.9,R1838&lt;=123.4),'[1]Pricing Schedule'!$J$97,
IF(AND(I1838=38000,R1838&gt;123.4,R1838&lt;=168.2,M1838&lt;=10),'[1]Pricing Schedule'!$J$105,
IF(AND(I1838=38000,R1838&gt;123.4,R1838&lt;=168.2,M1838&gt;10),'[1]Pricing Schedule'!$J$113,
IF(AND(I1838=38000,R1838&gt;168.2,R1838&lt;=336.4,M1838&lt;=10),('[1]Pricing Schedule'!$J$105),
IF(AND(I1838=38000,R1838&gt;168.2,R1838&lt;=336.4,M1838&gt;10),('[1]Pricing Schedule'!$J$113),
IF(AND(I1838=38000,R1838&gt;336.4,R1838&lt;=504.6,M1838&lt;=10),('[1]Pricing Schedule'!$J$105),
IF(AND(I1838=38000,R1838&gt;336.4,R1838&lt;=504.6,M1838&gt;10),('[1]Pricing Schedule'!$J$113),
IF(AND(I1838=38000,R1838&gt;504.6,R1838&lt;=672.8,M1838&lt;=10),('[1]Pricing Schedule'!$J$105),
IF(AND(I1838=38000,R1838&gt;504.6,R1838&lt;=672.8,M1838&gt;10),('[1]Pricing Schedule'!$J$113),
IF(AND(I1838=110000,R1838&lt;=12.8,M1838&gt;2),'[1]Pricing Schedule'!$J$63,
IF(AND(I1838=110000,R1838&lt;=12.8,M1838&lt;=2),'[1]Pricing Schedule'!$J$97,
IF(AND(I1838=110000,R1838&gt;12.8,R1838&lt;=22.8,M1838&gt;3),'[1]Pricing Schedule'!$J$72,
IF(AND(I1838=110000,R1838&gt;12.8,R1838&lt;=22.8,M1838&lt;=3),'[1]Pricing Schedule'!$J$97,
IF(AND(I1838=110000,R1838&gt;22.8,R1838&lt;=30.2),'[1]Pricing Schedule'!$J$81,
IF(AND(I1838=110000,R1838&gt;30.2,R1838&lt;=45.9),'[1]Pricing Schedule'!$J$90,
IF(AND(I1838=110000,R1838&gt;45.9,R1838&lt;=123.4),'[1]Pricing Schedule'!$J$97,
IF(AND(I1838=110000,R1838&gt;123.4,R1838&lt;=168.2,M1838&lt;=10),'[1]Pricing Schedule'!$J$105,
IF(AND(I1838=110000,R1838&gt;123.4,R1838&lt;=168.2,M1838&gt;10),'[1]Pricing Schedule'!$J$113,
IF(AND(I1838=110000,R1838&gt;168.2,R1838&lt;=336.2,M1838&lt;=10),('[1]Pricing Schedule'!$J$105),
IF(AND(I1838=110000,R1838&gt;168.2,R1838&lt;=336.2,M1838&gt;10),('[1]Pricing Schedule'!$J$113),
IF(AND(I1838=110000,R1838&gt;336.4,R1838&lt;=504.6,M1838&lt;=10),('[1]Pricing Schedule'!$J$105),
IF(AND(I1838=110000,R1838&gt;336.4,R1838&lt;=504.6,M1838&gt;10),('[1]Pricing Schedule'!$J$113),
IF(AND(I1838=110000,R1838&gt;504.6,R1838&lt;=672.8,M1838&lt;=10),('[1]Pricing Schedule'!$J$105),
IF(AND(I1838=110000,R1838&gt;504.6,R1838&lt;=672.8,M1838&gt;10),('[1]Pricing Schedule'!$J$113),
IF(AND(I1838=110000,R1838&gt;672.8,R1838&lt;=841,M1838&lt;=10),('[1]Pricing Schedule'!$J$105),
IF(AND(I1838=110000,R1838&gt;672.8,R1838&lt;=841,M1838&gt;10),('[1]Pricing Schedule'!$J$113),
IF(AND(I1838=110000,R1838&gt;1682,R1838&lt;=1850.2,M1838&lt;=10),('[1]Pricing Schedule'!$J$105),
IF(AND(I1838=110000,R1838&gt;1682,R1838&lt;=1850.2,M1838&gt;10),('[1]Pricing Schedule'!$J$113),
IF(AND(I1838=110000,R1838&gt;2018.4,R1838&lt;=2186.6,M1838&lt;=10),('[1]Pricing Schedule'!$J$105),
IF(AND(I1838=110000,R1838&gt;2018.4,R1838&lt;=2186.6,M1838&gt;10),('[1]Pricing Schedule'!$J$113),999999999)))))))))))))))))))))))))))))))))))))))</f>
        <v>4</v>
      </c>
      <c r="U1838" s="40">
        <f t="shared" si="174"/>
        <v>183192.85714285713</v>
      </c>
      <c r="V1838" s="41">
        <f t="shared" si="175"/>
        <v>5.4587281163488903</v>
      </c>
      <c r="Y1838" s="23">
        <v>90</v>
      </c>
      <c r="Z1838" s="23">
        <v>347</v>
      </c>
      <c r="AD1838" s="13"/>
      <c r="AE1838" s="13"/>
      <c r="AF1838" s="13"/>
      <c r="AR1838" s="35"/>
    </row>
    <row r="1839" spans="1:44">
      <c r="A1839" s="23">
        <v>1841</v>
      </c>
      <c r="B1839" s="23">
        <v>1841</v>
      </c>
      <c r="C1839" s="23" t="s">
        <v>2562</v>
      </c>
      <c r="D1839" s="23" t="s">
        <v>344</v>
      </c>
      <c r="E1839" s="23" t="s">
        <v>344</v>
      </c>
      <c r="F1839" s="23" t="s">
        <v>1784</v>
      </c>
      <c r="G1839" s="23" t="s">
        <v>1785</v>
      </c>
      <c r="H1839" s="23" t="s">
        <v>133</v>
      </c>
      <c r="I1839" s="13">
        <v>110000</v>
      </c>
      <c r="J1839" s="13">
        <v>110000</v>
      </c>
      <c r="K1839" s="13">
        <v>38000</v>
      </c>
      <c r="L1839" s="24">
        <v>8.6890000000000001</v>
      </c>
      <c r="M1839" s="37">
        <f t="shared" si="170"/>
        <v>9</v>
      </c>
      <c r="N1839" s="24">
        <v>0.499</v>
      </c>
      <c r="O1839" s="13">
        <v>3</v>
      </c>
      <c r="P1839" s="36">
        <f t="shared" si="171"/>
        <v>0.499</v>
      </c>
      <c r="Q1839" s="38">
        <f t="shared" si="172"/>
        <v>4.2</v>
      </c>
      <c r="R1839" s="37">
        <f t="shared" si="173"/>
        <v>4.2</v>
      </c>
      <c r="S1839" s="39">
        <f>IF(AND(I1839=38000,R1839&lt;=4.5,M1839&gt;8),'[1]Pricing Schedule'!$F$8+('[1]Pricing Schedule'!$F$9*M1839),
IF(AND(I1839=38000,R1839&lt;=4.5,M1839&lt;=8),'[1]Pricing Schedule'!$F$34+('[1]Pricing Schedule'!$F$36*M1839),
IF(AND(I1839=38000,R1839&gt;4.5,R1839&lt;=9,M1839&gt;8),'[1]Pricing Schedule'!$F$17+('[1]Pricing Schedule'!$F$18*M1839),
IF(AND(I1839=38000,R1839&gt;4.5,R1839&lt;=9,M1839&lt;=8),'[1]Pricing Schedule'!$F$34+('[1]Pricing Schedule'!$F$36*M1839),
IF(AND(I1839=38000,R1839&gt;9,R1839&lt;=12.8,M1839&gt;8),'[1]Pricing Schedule'!$F$26+('[1]Pricing Schedule'!$F$27*M1839),
IF(AND(I1839=38000,R1839&gt;9,R1839&lt;=12.8,M1839&lt;=8),'[1]Pricing Schedule'!$F$34+('[1]Pricing Schedule'!$F$36*M1839),
IF(AND(I1839=38000,R1839&gt;12.8,R1839&lt;=22.8),'[1]Pricing Schedule'!$F$34+('[1]Pricing Schedule'!$F$36*M1839),
IF(AND(I1839=38000,R1839&gt;22.8,R1839&lt;=30.2),'[1]Pricing Schedule'!$F$43+('[1]Pricing Schedule'!$F$45*M1839),
IF(AND(I1839=38000,R1839&gt;30.2,R1839&lt;=45.9),'[1]Pricing Schedule'!$F$52+('[1]Pricing Schedule'!$F$54*M1839),
IF(AND(I1839=38000,R1839&gt;45.9,R1839&lt;=123.4),'[1]Pricing Schedule'!$F$96+('[1]Pricing Schedule'!$F$97*M1839),
IF(AND(I1839=38000,R1839&gt;123.4,R1839&lt;=168.2,M1839&lt;=10),'[1]Pricing Schedule'!$F$103+('[1]Pricing Schedule'!$F$105*M1839),
IF(AND(I1839=38000,R1839&gt;123.4,R1839&lt;=168.2,M1839&gt;10),'[1]Pricing Schedule'!$F$111+('[1]Pricing Schedule'!$F$113*M1839),
IF(AND(I1839=38000,R1839&gt;157.4,R1839&lt;=336.4,M1839&lt;=10),('[1]Pricing Schedule'!$F$103+('[1]Pricing Schedule'!$F$105*M1839))*2,
IF(AND(I1839=38000,R1839&gt;157.4,R1839&lt;=336.4,M1839&gt;10),('[1]Pricing Schedule'!$F$111+('[1]Pricing Schedule'!$F$113*M1839))*2,
IF(AND(I1839=38000,R1839&gt;314.8,R1839&lt;=504.6,M1839&lt;=10),('[1]Pricing Schedule'!$F$103+('[1]Pricing Schedule'!$F$105*M1839))*3,
IF(AND(I1839=38000,R1839&gt;314.8,R1839&lt;=504.6,M1839&gt;10),('[1]Pricing Schedule'!$F$111+('[1]Pricing Schedule'!$F$113*M1839))*3,
IF(AND(I1839=38000,R1839&gt;472.2,R1839&lt;=672.8,M1839&lt;=10),('[1]Pricing Schedule'!$F$103+('[1]Pricing Schedule'!$F$105*M1839))*4,
IF(AND(I1839=38000,R1839&gt;472.2,R1839&lt;=672.8,M1839&gt;10),('[1]Pricing Schedule'!$F$111+('[1]Pricing Schedule'!$F$113*M1839))*4,
IF(AND(I1839=110000,R1839&lt;=12.8,M1839&gt;2),'[1]Pricing Schedule'!$F$62+('[1]Pricing Schedule'!$F$63*M1839),
IF(AND(I1839=110000,R1839&lt;=12.8,M1839&lt;=2),'[1]Pricing Schedule'!$F$96+('[1]Pricing Schedule'!$F$97*M1839),
IF(AND(I1839=110000,R1839&gt;12.8,R1839&lt;=22.8,M1839&gt;3),'[1]Pricing Schedule'!$F$71+('[1]Pricing Schedule'!$F$72*M1839),
IF(AND(I1839=110000,R1839&gt;12.8,R1839&lt;=22.8,M1839&lt;=3),'[1]Pricing Schedule'!$F$96+('[1]Pricing Schedule'!$F$97*M1839),
IF(AND(I1839=110000,R1839&gt;22.8,R1839&lt;=30.2),'[1]Pricing Schedule'!$F$80+('[1]Pricing Schedule'!$F$81*M1839),
IF(AND(I1839=110000,R1839&gt;30.2,R1839&lt;=45.9),'[1]Pricing Schedule'!$F$89+('[1]Pricing Schedule'!$F$90*M1839),
IF(AND(I1839=110000,R1839&gt;45.9,R1839&lt;=123.4),'[1]Pricing Schedule'!$F$96+('[1]Pricing Schedule'!$F$97*M1839),
IF(AND(I1839=110000,R1839&gt;123.4,R1839&lt;=168.2,M1839&lt;=10),'[1]Pricing Schedule'!$F$103+('[1]Pricing Schedule'!$F$105*M1839),
IF(AND(I1839=110000,R1839&gt;123.4,R1839&lt;=168.2,M1839&gt;10),'[1]Pricing Schedule'!$F$111+('[1]Pricing Schedule'!$F$113*M1839),
IF(AND(I1839=110000,R1839&gt;168.2,R1839&lt;=336.4,M1839&lt;=10),('[1]Pricing Schedule'!$F$103+('[1]Pricing Schedule'!$F$105*M1839))*2,
IF(AND(I1839=110000,R1839&gt;168.2,R1839&lt;=336.4,M1839&gt;10),('[1]Pricing Schedule'!$F$111+('[1]Pricing Schedule'!$F$113*M1839))*2,
IF(AND(I1839=110000,R1839&gt;336.4,R1839&lt;=504.6,M1839&lt;=10),('[1]Pricing Schedule'!$F$103+('[1]Pricing Schedule'!$F$105*M1839))*3,
IF(AND(I1839=110000,R1839&gt;336.4,R1839&lt;=504.6,M1839&gt;10),('[1]Pricing Schedule'!$F$111+('[1]Pricing Schedule'!$F$113*M1839))*3,
IF(AND(I1839=110000,R1839&gt;504.6,R1839&lt;=672.8,M1839&lt;=10),('[1]Pricing Schedule'!$F$103+('[1]Pricing Schedule'!$F$105*M1839))*4,
IF(AND(I1839=110000,R1839&gt;504.6,R1839&lt;=672.8,M1839&gt;10),('[1]Pricing Schedule'!$F$111+('[1]Pricing Schedule'!$F$113*M1839))*4,
IF(AND(I1839=110000,R1839&gt;672.8,R1839&lt;=841,M1839&lt;=10),('[1]Pricing Schedule'!$F$103+('[1]Pricing Schedule'!$F$105*M1839))*5,
IF(AND(I1839=110000,R1839&gt;672.8,R1839&lt;=841,M1839&gt;10),('[1]Pricing Schedule'!$F$111+('[1]Pricing Schedule'!$F$113*M1839))*5,
IF(AND(I1839=110000,R1839&gt;672.8,R1839&lt;=841,M1839&lt;=10),('[1]Pricing Schedule'!$F$103+('[1]Pricing Schedule'!$F$105*M1839))*5,
IF(AND(I1839=110000,R1839&gt;672.8,R1839&lt;=841,M1839&gt;10),('[1]Pricing Schedule'!$F$111+('[1]Pricing Schedule'!$F$113*M1839))*5,
IF(AND(I1839=110000,R1839&gt;1345.6,R1839&lt;=1513.8,M1839&lt;=10),('[1]Pricing Schedule'!$F$103+('[1]Pricing Schedule'!$F$105*M1839))*9,
IF(AND(I1839=110000,R1839&gt;1345.6,R1839&lt;=1513.8,M1839&gt;10),('[1]Pricing Schedule'!$F$111+('[1]Pricing Schedule'!$F$113*M1839))*9,
9999999999)))))))))))))))))))))))))))))))))))))))</f>
        <v>1890770</v>
      </c>
      <c r="T1839" s="21">
        <f>IF(AND(I1839=38000,R1839&lt;=4.5,M1839&gt;8),'[1]Pricing Schedule'!$J$9,
IF(AND(I1839=38000,R1839&lt;=4.5,M1839&lt;=8),'[1]Pricing Schedule'!$J$36,
IF(AND(I1839=38000,R1839&gt;4.5,R1839&lt;=9,M1839&gt;8),'[1]Pricing Schedule'!$J$18,
IF(AND(I1839=38000,R1839&gt;4.5,R1839&lt;=9,M1839&lt;=8),'[1]Pricing Schedule'!$J$36,
IF(AND(I1839=38000,R1839&gt;9,R1839&lt;=12.8,M1839&gt;8),'[1]Pricing Schedule'!$J$27,
IF(AND(I1839=38000,R1839&gt;9,R1839&lt;=12.8,M1839&lt;=8),'[1]Pricing Schedule'!$J$36,
IF(AND(I1839=38000,R1839&gt;12.8,R1839&lt;=22.8),'[1]Pricing Schedule'!$J$36,
IF(AND(I1839=38000,R1839&gt;22.8,R1839&lt;=30.2),'[1]Pricing Schedule'!$J$45,
IF(AND(I1839=38000,R1839&gt;30.2,R1839&lt;=45.9),'[1]Pricing Schedule'!$J$54,
IF(AND(I1839=38000,R1839&gt;45.9,R1839&lt;=123.4),'[1]Pricing Schedule'!$J$97,
IF(AND(I1839=38000,R1839&gt;123.4,R1839&lt;=168.2,M1839&lt;=10),'[1]Pricing Schedule'!$J$105,
IF(AND(I1839=38000,R1839&gt;123.4,R1839&lt;=168.2,M1839&gt;10),'[1]Pricing Schedule'!$J$113,
IF(AND(I1839=38000,R1839&gt;168.2,R1839&lt;=336.4,M1839&lt;=10),('[1]Pricing Schedule'!$J$105),
IF(AND(I1839=38000,R1839&gt;168.2,R1839&lt;=336.4,M1839&gt;10),('[1]Pricing Schedule'!$J$113),
IF(AND(I1839=38000,R1839&gt;336.4,R1839&lt;=504.6,M1839&lt;=10),('[1]Pricing Schedule'!$J$105),
IF(AND(I1839=38000,R1839&gt;336.4,R1839&lt;=504.6,M1839&gt;10),('[1]Pricing Schedule'!$J$113),
IF(AND(I1839=38000,R1839&gt;504.6,R1839&lt;=672.8,M1839&lt;=10),('[1]Pricing Schedule'!$J$105),
IF(AND(I1839=38000,R1839&gt;504.6,R1839&lt;=672.8,M1839&gt;10),('[1]Pricing Schedule'!$J$113),
IF(AND(I1839=110000,R1839&lt;=12.8,M1839&gt;2),'[1]Pricing Schedule'!$J$63,
IF(AND(I1839=110000,R1839&lt;=12.8,M1839&lt;=2),'[1]Pricing Schedule'!$J$97,
IF(AND(I1839=110000,R1839&gt;12.8,R1839&lt;=22.8,M1839&gt;3),'[1]Pricing Schedule'!$J$72,
IF(AND(I1839=110000,R1839&gt;12.8,R1839&lt;=22.8,M1839&lt;=3),'[1]Pricing Schedule'!$J$97,
IF(AND(I1839=110000,R1839&gt;22.8,R1839&lt;=30.2),'[1]Pricing Schedule'!$J$81,
IF(AND(I1839=110000,R1839&gt;30.2,R1839&lt;=45.9),'[1]Pricing Schedule'!$J$90,
IF(AND(I1839=110000,R1839&gt;45.9,R1839&lt;=123.4),'[1]Pricing Schedule'!$J$97,
IF(AND(I1839=110000,R1839&gt;123.4,R1839&lt;=168.2,M1839&lt;=10),'[1]Pricing Schedule'!$J$105,
IF(AND(I1839=110000,R1839&gt;123.4,R1839&lt;=168.2,M1839&gt;10),'[1]Pricing Schedule'!$J$113,
IF(AND(I1839=110000,R1839&gt;168.2,R1839&lt;=336.2,M1839&lt;=10),('[1]Pricing Schedule'!$J$105),
IF(AND(I1839=110000,R1839&gt;168.2,R1839&lt;=336.2,M1839&gt;10),('[1]Pricing Schedule'!$J$113),
IF(AND(I1839=110000,R1839&gt;336.4,R1839&lt;=504.6,M1839&lt;=10),('[1]Pricing Schedule'!$J$105),
IF(AND(I1839=110000,R1839&gt;336.4,R1839&lt;=504.6,M1839&gt;10),('[1]Pricing Schedule'!$J$113),
IF(AND(I1839=110000,R1839&gt;504.6,R1839&lt;=672.8,M1839&lt;=10),('[1]Pricing Schedule'!$J$105),
IF(AND(I1839=110000,R1839&gt;504.6,R1839&lt;=672.8,M1839&gt;10),('[1]Pricing Schedule'!$J$113),
IF(AND(I1839=110000,R1839&gt;672.8,R1839&lt;=841,M1839&lt;=10),('[1]Pricing Schedule'!$J$105),
IF(AND(I1839=110000,R1839&gt;672.8,R1839&lt;=841,M1839&gt;10),('[1]Pricing Schedule'!$J$113),
IF(AND(I1839=110000,R1839&gt;1682,R1839&lt;=1850.2,M1839&lt;=10),('[1]Pricing Schedule'!$J$105),
IF(AND(I1839=110000,R1839&gt;1682,R1839&lt;=1850.2,M1839&gt;10),('[1]Pricing Schedule'!$J$113),
IF(AND(I1839=110000,R1839&gt;2018.4,R1839&lt;=2186.6,M1839&lt;=10),('[1]Pricing Schedule'!$J$105),
IF(AND(I1839=110000,R1839&gt;2018.4,R1839&lt;=2186.6,M1839&gt;10),('[1]Pricing Schedule'!$J$113),999999999)))))))))))))))))))))))))))))))))))))))</f>
        <v>7</v>
      </c>
      <c r="U1839" s="40">
        <f t="shared" si="174"/>
        <v>450183.33333333331</v>
      </c>
      <c r="V1839" s="41">
        <f t="shared" si="175"/>
        <v>2.2213172411239865</v>
      </c>
      <c r="Y1839" s="23">
        <v>695</v>
      </c>
      <c r="Z1839" s="23">
        <v>551</v>
      </c>
      <c r="AD1839" s="13"/>
      <c r="AE1839" s="13"/>
      <c r="AF1839" s="13"/>
      <c r="AR1839" s="35"/>
    </row>
    <row r="1840" spans="1:44">
      <c r="A1840" s="23">
        <v>1842</v>
      </c>
      <c r="B1840" s="23">
        <v>1842</v>
      </c>
      <c r="C1840" s="23" t="s">
        <v>2563</v>
      </c>
      <c r="D1840" s="23" t="s">
        <v>344</v>
      </c>
      <c r="E1840" s="23" t="s">
        <v>344</v>
      </c>
      <c r="F1840" s="23" t="s">
        <v>1784</v>
      </c>
      <c r="G1840" s="23" t="s">
        <v>1785</v>
      </c>
      <c r="H1840" s="23" t="s">
        <v>133</v>
      </c>
      <c r="I1840" s="13">
        <v>110000</v>
      </c>
      <c r="J1840" s="13">
        <v>110000</v>
      </c>
      <c r="K1840" s="13">
        <v>38000</v>
      </c>
      <c r="L1840" s="24">
        <v>8.173</v>
      </c>
      <c r="M1840" s="37">
        <f t="shared" si="170"/>
        <v>9</v>
      </c>
      <c r="N1840" s="24">
        <v>0.496</v>
      </c>
      <c r="O1840" s="13">
        <v>3</v>
      </c>
      <c r="P1840" s="36">
        <f t="shared" si="171"/>
        <v>0.496</v>
      </c>
      <c r="Q1840" s="38">
        <f t="shared" si="172"/>
        <v>4.2</v>
      </c>
      <c r="R1840" s="37">
        <f t="shared" si="173"/>
        <v>4.2</v>
      </c>
      <c r="S1840" s="39">
        <f>IF(AND(I1840=38000,R1840&lt;=4.5,M1840&gt;8),'[1]Pricing Schedule'!$F$8+('[1]Pricing Schedule'!$F$9*M1840),
IF(AND(I1840=38000,R1840&lt;=4.5,M1840&lt;=8),'[1]Pricing Schedule'!$F$34+('[1]Pricing Schedule'!$F$36*M1840),
IF(AND(I1840=38000,R1840&gt;4.5,R1840&lt;=9,M1840&gt;8),'[1]Pricing Schedule'!$F$17+('[1]Pricing Schedule'!$F$18*M1840),
IF(AND(I1840=38000,R1840&gt;4.5,R1840&lt;=9,M1840&lt;=8),'[1]Pricing Schedule'!$F$34+('[1]Pricing Schedule'!$F$36*M1840),
IF(AND(I1840=38000,R1840&gt;9,R1840&lt;=12.8,M1840&gt;8),'[1]Pricing Schedule'!$F$26+('[1]Pricing Schedule'!$F$27*M1840),
IF(AND(I1840=38000,R1840&gt;9,R1840&lt;=12.8,M1840&lt;=8),'[1]Pricing Schedule'!$F$34+('[1]Pricing Schedule'!$F$36*M1840),
IF(AND(I1840=38000,R1840&gt;12.8,R1840&lt;=22.8),'[1]Pricing Schedule'!$F$34+('[1]Pricing Schedule'!$F$36*M1840),
IF(AND(I1840=38000,R1840&gt;22.8,R1840&lt;=30.2),'[1]Pricing Schedule'!$F$43+('[1]Pricing Schedule'!$F$45*M1840),
IF(AND(I1840=38000,R1840&gt;30.2,R1840&lt;=45.9),'[1]Pricing Schedule'!$F$52+('[1]Pricing Schedule'!$F$54*M1840),
IF(AND(I1840=38000,R1840&gt;45.9,R1840&lt;=123.4),'[1]Pricing Schedule'!$F$96+('[1]Pricing Schedule'!$F$97*M1840),
IF(AND(I1840=38000,R1840&gt;123.4,R1840&lt;=168.2,M1840&lt;=10),'[1]Pricing Schedule'!$F$103+('[1]Pricing Schedule'!$F$105*M1840),
IF(AND(I1840=38000,R1840&gt;123.4,R1840&lt;=168.2,M1840&gt;10),'[1]Pricing Schedule'!$F$111+('[1]Pricing Schedule'!$F$113*M1840),
IF(AND(I1840=38000,R1840&gt;157.4,R1840&lt;=336.4,M1840&lt;=10),('[1]Pricing Schedule'!$F$103+('[1]Pricing Schedule'!$F$105*M1840))*2,
IF(AND(I1840=38000,R1840&gt;157.4,R1840&lt;=336.4,M1840&gt;10),('[1]Pricing Schedule'!$F$111+('[1]Pricing Schedule'!$F$113*M1840))*2,
IF(AND(I1840=38000,R1840&gt;314.8,R1840&lt;=504.6,M1840&lt;=10),('[1]Pricing Schedule'!$F$103+('[1]Pricing Schedule'!$F$105*M1840))*3,
IF(AND(I1840=38000,R1840&gt;314.8,R1840&lt;=504.6,M1840&gt;10),('[1]Pricing Schedule'!$F$111+('[1]Pricing Schedule'!$F$113*M1840))*3,
IF(AND(I1840=38000,R1840&gt;472.2,R1840&lt;=672.8,M1840&lt;=10),('[1]Pricing Schedule'!$F$103+('[1]Pricing Schedule'!$F$105*M1840))*4,
IF(AND(I1840=38000,R1840&gt;472.2,R1840&lt;=672.8,M1840&gt;10),('[1]Pricing Schedule'!$F$111+('[1]Pricing Schedule'!$F$113*M1840))*4,
IF(AND(I1840=110000,R1840&lt;=12.8,M1840&gt;2),'[1]Pricing Schedule'!$F$62+('[1]Pricing Schedule'!$F$63*M1840),
IF(AND(I1840=110000,R1840&lt;=12.8,M1840&lt;=2),'[1]Pricing Schedule'!$F$96+('[1]Pricing Schedule'!$F$97*M1840),
IF(AND(I1840=110000,R1840&gt;12.8,R1840&lt;=22.8,M1840&gt;3),'[1]Pricing Schedule'!$F$71+('[1]Pricing Schedule'!$F$72*M1840),
IF(AND(I1840=110000,R1840&gt;12.8,R1840&lt;=22.8,M1840&lt;=3),'[1]Pricing Schedule'!$F$96+('[1]Pricing Schedule'!$F$97*M1840),
IF(AND(I1840=110000,R1840&gt;22.8,R1840&lt;=30.2),'[1]Pricing Schedule'!$F$80+('[1]Pricing Schedule'!$F$81*M1840),
IF(AND(I1840=110000,R1840&gt;30.2,R1840&lt;=45.9),'[1]Pricing Schedule'!$F$89+('[1]Pricing Schedule'!$F$90*M1840),
IF(AND(I1840=110000,R1840&gt;45.9,R1840&lt;=123.4),'[1]Pricing Schedule'!$F$96+('[1]Pricing Schedule'!$F$97*M1840),
IF(AND(I1840=110000,R1840&gt;123.4,R1840&lt;=168.2,M1840&lt;=10),'[1]Pricing Schedule'!$F$103+('[1]Pricing Schedule'!$F$105*M1840),
IF(AND(I1840=110000,R1840&gt;123.4,R1840&lt;=168.2,M1840&gt;10),'[1]Pricing Schedule'!$F$111+('[1]Pricing Schedule'!$F$113*M1840),
IF(AND(I1840=110000,R1840&gt;168.2,R1840&lt;=336.4,M1840&lt;=10),('[1]Pricing Schedule'!$F$103+('[1]Pricing Schedule'!$F$105*M1840))*2,
IF(AND(I1840=110000,R1840&gt;168.2,R1840&lt;=336.4,M1840&gt;10),('[1]Pricing Schedule'!$F$111+('[1]Pricing Schedule'!$F$113*M1840))*2,
IF(AND(I1840=110000,R1840&gt;336.4,R1840&lt;=504.6,M1840&lt;=10),('[1]Pricing Schedule'!$F$103+('[1]Pricing Schedule'!$F$105*M1840))*3,
IF(AND(I1840=110000,R1840&gt;336.4,R1840&lt;=504.6,M1840&gt;10),('[1]Pricing Schedule'!$F$111+('[1]Pricing Schedule'!$F$113*M1840))*3,
IF(AND(I1840=110000,R1840&gt;504.6,R1840&lt;=672.8,M1840&lt;=10),('[1]Pricing Schedule'!$F$103+('[1]Pricing Schedule'!$F$105*M1840))*4,
IF(AND(I1840=110000,R1840&gt;504.6,R1840&lt;=672.8,M1840&gt;10),('[1]Pricing Schedule'!$F$111+('[1]Pricing Schedule'!$F$113*M1840))*4,
IF(AND(I1840=110000,R1840&gt;672.8,R1840&lt;=841,M1840&lt;=10),('[1]Pricing Schedule'!$F$103+('[1]Pricing Schedule'!$F$105*M1840))*5,
IF(AND(I1840=110000,R1840&gt;672.8,R1840&lt;=841,M1840&gt;10),('[1]Pricing Schedule'!$F$111+('[1]Pricing Schedule'!$F$113*M1840))*5,
IF(AND(I1840=110000,R1840&gt;672.8,R1840&lt;=841,M1840&lt;=10),('[1]Pricing Schedule'!$F$103+('[1]Pricing Schedule'!$F$105*M1840))*5,
IF(AND(I1840=110000,R1840&gt;672.8,R1840&lt;=841,M1840&gt;10),('[1]Pricing Schedule'!$F$111+('[1]Pricing Schedule'!$F$113*M1840))*5,
IF(AND(I1840=110000,R1840&gt;1345.6,R1840&lt;=1513.8,M1840&lt;=10),('[1]Pricing Schedule'!$F$103+('[1]Pricing Schedule'!$F$105*M1840))*9,
IF(AND(I1840=110000,R1840&gt;1345.6,R1840&lt;=1513.8,M1840&gt;10),('[1]Pricing Schedule'!$F$111+('[1]Pricing Schedule'!$F$113*M1840))*9,
9999999999)))))))))))))))))))))))))))))))))))))))</f>
        <v>1890770</v>
      </c>
      <c r="T1840" s="21">
        <f>IF(AND(I1840=38000,R1840&lt;=4.5,M1840&gt;8),'[1]Pricing Schedule'!$J$9,
IF(AND(I1840=38000,R1840&lt;=4.5,M1840&lt;=8),'[1]Pricing Schedule'!$J$36,
IF(AND(I1840=38000,R1840&gt;4.5,R1840&lt;=9,M1840&gt;8),'[1]Pricing Schedule'!$J$18,
IF(AND(I1840=38000,R1840&gt;4.5,R1840&lt;=9,M1840&lt;=8),'[1]Pricing Schedule'!$J$36,
IF(AND(I1840=38000,R1840&gt;9,R1840&lt;=12.8,M1840&gt;8),'[1]Pricing Schedule'!$J$27,
IF(AND(I1840=38000,R1840&gt;9,R1840&lt;=12.8,M1840&lt;=8),'[1]Pricing Schedule'!$J$36,
IF(AND(I1840=38000,R1840&gt;12.8,R1840&lt;=22.8),'[1]Pricing Schedule'!$J$36,
IF(AND(I1840=38000,R1840&gt;22.8,R1840&lt;=30.2),'[1]Pricing Schedule'!$J$45,
IF(AND(I1840=38000,R1840&gt;30.2,R1840&lt;=45.9),'[1]Pricing Schedule'!$J$54,
IF(AND(I1840=38000,R1840&gt;45.9,R1840&lt;=123.4),'[1]Pricing Schedule'!$J$97,
IF(AND(I1840=38000,R1840&gt;123.4,R1840&lt;=168.2,M1840&lt;=10),'[1]Pricing Schedule'!$J$105,
IF(AND(I1840=38000,R1840&gt;123.4,R1840&lt;=168.2,M1840&gt;10),'[1]Pricing Schedule'!$J$113,
IF(AND(I1840=38000,R1840&gt;168.2,R1840&lt;=336.4,M1840&lt;=10),('[1]Pricing Schedule'!$J$105),
IF(AND(I1840=38000,R1840&gt;168.2,R1840&lt;=336.4,M1840&gt;10),('[1]Pricing Schedule'!$J$113),
IF(AND(I1840=38000,R1840&gt;336.4,R1840&lt;=504.6,M1840&lt;=10),('[1]Pricing Schedule'!$J$105),
IF(AND(I1840=38000,R1840&gt;336.4,R1840&lt;=504.6,M1840&gt;10),('[1]Pricing Schedule'!$J$113),
IF(AND(I1840=38000,R1840&gt;504.6,R1840&lt;=672.8,M1840&lt;=10),('[1]Pricing Schedule'!$J$105),
IF(AND(I1840=38000,R1840&gt;504.6,R1840&lt;=672.8,M1840&gt;10),('[1]Pricing Schedule'!$J$113),
IF(AND(I1840=110000,R1840&lt;=12.8,M1840&gt;2),'[1]Pricing Schedule'!$J$63,
IF(AND(I1840=110000,R1840&lt;=12.8,M1840&lt;=2),'[1]Pricing Schedule'!$J$97,
IF(AND(I1840=110000,R1840&gt;12.8,R1840&lt;=22.8,M1840&gt;3),'[1]Pricing Schedule'!$J$72,
IF(AND(I1840=110000,R1840&gt;12.8,R1840&lt;=22.8,M1840&lt;=3),'[1]Pricing Schedule'!$J$97,
IF(AND(I1840=110000,R1840&gt;22.8,R1840&lt;=30.2),'[1]Pricing Schedule'!$J$81,
IF(AND(I1840=110000,R1840&gt;30.2,R1840&lt;=45.9),'[1]Pricing Schedule'!$J$90,
IF(AND(I1840=110000,R1840&gt;45.9,R1840&lt;=123.4),'[1]Pricing Schedule'!$J$97,
IF(AND(I1840=110000,R1840&gt;123.4,R1840&lt;=168.2,M1840&lt;=10),'[1]Pricing Schedule'!$J$105,
IF(AND(I1840=110000,R1840&gt;123.4,R1840&lt;=168.2,M1840&gt;10),'[1]Pricing Schedule'!$J$113,
IF(AND(I1840=110000,R1840&gt;168.2,R1840&lt;=336.2,M1840&lt;=10),('[1]Pricing Schedule'!$J$105),
IF(AND(I1840=110000,R1840&gt;168.2,R1840&lt;=336.2,M1840&gt;10),('[1]Pricing Schedule'!$J$113),
IF(AND(I1840=110000,R1840&gt;336.4,R1840&lt;=504.6,M1840&lt;=10),('[1]Pricing Schedule'!$J$105),
IF(AND(I1840=110000,R1840&gt;336.4,R1840&lt;=504.6,M1840&gt;10),('[1]Pricing Schedule'!$J$113),
IF(AND(I1840=110000,R1840&gt;504.6,R1840&lt;=672.8,M1840&lt;=10),('[1]Pricing Schedule'!$J$105),
IF(AND(I1840=110000,R1840&gt;504.6,R1840&lt;=672.8,M1840&gt;10),('[1]Pricing Schedule'!$J$113),
IF(AND(I1840=110000,R1840&gt;672.8,R1840&lt;=841,M1840&lt;=10),('[1]Pricing Schedule'!$J$105),
IF(AND(I1840=110000,R1840&gt;672.8,R1840&lt;=841,M1840&gt;10),('[1]Pricing Schedule'!$J$113),
IF(AND(I1840=110000,R1840&gt;1682,R1840&lt;=1850.2,M1840&lt;=10),('[1]Pricing Schedule'!$J$105),
IF(AND(I1840=110000,R1840&gt;1682,R1840&lt;=1850.2,M1840&gt;10),('[1]Pricing Schedule'!$J$113),
IF(AND(I1840=110000,R1840&gt;2018.4,R1840&lt;=2186.6,M1840&lt;=10),('[1]Pricing Schedule'!$J$105),
IF(AND(I1840=110000,R1840&gt;2018.4,R1840&lt;=2186.6,M1840&gt;10),('[1]Pricing Schedule'!$J$113),999999999)))))))))))))))))))))))))))))))))))))))</f>
        <v>7</v>
      </c>
      <c r="U1840" s="40">
        <f t="shared" si="174"/>
        <v>450183.33333333331</v>
      </c>
      <c r="V1840" s="41">
        <f t="shared" si="175"/>
        <v>2.2213172411239865</v>
      </c>
      <c r="Y1840" s="23">
        <v>250</v>
      </c>
      <c r="Z1840" s="23">
        <v>551</v>
      </c>
      <c r="AD1840" s="13"/>
      <c r="AE1840" s="13"/>
      <c r="AF1840" s="13"/>
      <c r="AR1840" s="35"/>
    </row>
    <row r="1841" spans="1:44">
      <c r="A1841" s="23">
        <v>1843</v>
      </c>
      <c r="B1841" s="23">
        <v>1843</v>
      </c>
      <c r="C1841" s="23" t="s">
        <v>2564</v>
      </c>
      <c r="D1841" s="23" t="s">
        <v>1103</v>
      </c>
      <c r="E1841" s="23" t="s">
        <v>1103</v>
      </c>
      <c r="F1841" s="23" t="s">
        <v>1869</v>
      </c>
      <c r="G1841" s="23" t="s">
        <v>1870</v>
      </c>
      <c r="H1841" s="23" t="s">
        <v>113</v>
      </c>
      <c r="I1841" s="13">
        <v>38000</v>
      </c>
      <c r="J1841" s="13">
        <v>38000</v>
      </c>
      <c r="K1841" s="23" t="s">
        <v>119</v>
      </c>
      <c r="L1841" s="24">
        <v>8.8249999999999993</v>
      </c>
      <c r="M1841" s="37">
        <f t="shared" si="170"/>
        <v>9</v>
      </c>
      <c r="N1841" s="24">
        <v>0.41899999999999998</v>
      </c>
      <c r="O1841" s="13">
        <v>3</v>
      </c>
      <c r="P1841" s="36">
        <f t="shared" si="171"/>
        <v>0.41899999999999998</v>
      </c>
      <c r="Q1841" s="38">
        <f t="shared" si="172"/>
        <v>4.2</v>
      </c>
      <c r="R1841" s="37">
        <f t="shared" si="173"/>
        <v>4.2</v>
      </c>
      <c r="S1841" s="39">
        <f>IF(AND(I1841=38000,R1841&lt;=4.5,M1841&gt;8),'[1]Pricing Schedule'!$F$8+('[1]Pricing Schedule'!$F$9*M1841),
IF(AND(I1841=38000,R1841&lt;=4.5,M1841&lt;=8),'[1]Pricing Schedule'!$F$34+('[1]Pricing Schedule'!$F$36*M1841),
IF(AND(I1841=38000,R1841&gt;4.5,R1841&lt;=9,M1841&gt;8),'[1]Pricing Schedule'!$F$17+('[1]Pricing Schedule'!$F$18*M1841),
IF(AND(I1841=38000,R1841&gt;4.5,R1841&lt;=9,M1841&lt;=8),'[1]Pricing Schedule'!$F$34+('[1]Pricing Schedule'!$F$36*M1841),
IF(AND(I1841=38000,R1841&gt;9,R1841&lt;=12.8,M1841&gt;8),'[1]Pricing Schedule'!$F$26+('[1]Pricing Schedule'!$F$27*M1841),
IF(AND(I1841=38000,R1841&gt;9,R1841&lt;=12.8,M1841&lt;=8),'[1]Pricing Schedule'!$F$34+('[1]Pricing Schedule'!$F$36*M1841),
IF(AND(I1841=38000,R1841&gt;12.8,R1841&lt;=22.8),'[1]Pricing Schedule'!$F$34+('[1]Pricing Schedule'!$F$36*M1841),
IF(AND(I1841=38000,R1841&gt;22.8,R1841&lt;=30.2),'[1]Pricing Schedule'!$F$43+('[1]Pricing Schedule'!$F$45*M1841),
IF(AND(I1841=38000,R1841&gt;30.2,R1841&lt;=45.9),'[1]Pricing Schedule'!$F$52+('[1]Pricing Schedule'!$F$54*M1841),
IF(AND(I1841=38000,R1841&gt;45.9,R1841&lt;=123.4),'[1]Pricing Schedule'!$F$96+('[1]Pricing Schedule'!$F$97*M1841),
IF(AND(I1841=38000,R1841&gt;123.4,R1841&lt;=168.2,M1841&lt;=10),'[1]Pricing Schedule'!$F$103+('[1]Pricing Schedule'!$F$105*M1841),
IF(AND(I1841=38000,R1841&gt;123.4,R1841&lt;=168.2,M1841&gt;10),'[1]Pricing Schedule'!$F$111+('[1]Pricing Schedule'!$F$113*M1841),
IF(AND(I1841=38000,R1841&gt;157.4,R1841&lt;=336.4,M1841&lt;=10),('[1]Pricing Schedule'!$F$103+('[1]Pricing Schedule'!$F$105*M1841))*2,
IF(AND(I1841=38000,R1841&gt;157.4,R1841&lt;=336.4,M1841&gt;10),('[1]Pricing Schedule'!$F$111+('[1]Pricing Schedule'!$F$113*M1841))*2,
IF(AND(I1841=38000,R1841&gt;314.8,R1841&lt;=504.6,M1841&lt;=10),('[1]Pricing Schedule'!$F$103+('[1]Pricing Schedule'!$F$105*M1841))*3,
IF(AND(I1841=38000,R1841&gt;314.8,R1841&lt;=504.6,M1841&gt;10),('[1]Pricing Schedule'!$F$111+('[1]Pricing Schedule'!$F$113*M1841))*3,
IF(AND(I1841=38000,R1841&gt;472.2,R1841&lt;=672.8,M1841&lt;=10),('[1]Pricing Schedule'!$F$103+('[1]Pricing Schedule'!$F$105*M1841))*4,
IF(AND(I1841=38000,R1841&gt;472.2,R1841&lt;=672.8,M1841&gt;10),('[1]Pricing Schedule'!$F$111+('[1]Pricing Schedule'!$F$113*M1841))*4,
IF(AND(I1841=110000,R1841&lt;=12.8,M1841&gt;2),'[1]Pricing Schedule'!$F$62+('[1]Pricing Schedule'!$F$63*M1841),
IF(AND(I1841=110000,R1841&lt;=12.8,M1841&lt;=2),'[1]Pricing Schedule'!$F$96+('[1]Pricing Schedule'!$F$97*M1841),
IF(AND(I1841=110000,R1841&gt;12.8,R1841&lt;=22.8,M1841&gt;3),'[1]Pricing Schedule'!$F$71+('[1]Pricing Schedule'!$F$72*M1841),
IF(AND(I1841=110000,R1841&gt;12.8,R1841&lt;=22.8,M1841&lt;=3),'[1]Pricing Schedule'!$F$96+('[1]Pricing Schedule'!$F$97*M1841),
IF(AND(I1841=110000,R1841&gt;22.8,R1841&lt;=30.2),'[1]Pricing Schedule'!$F$80+('[1]Pricing Schedule'!$F$81*M1841),
IF(AND(I1841=110000,R1841&gt;30.2,R1841&lt;=45.9),'[1]Pricing Schedule'!$F$89+('[1]Pricing Schedule'!$F$90*M1841),
IF(AND(I1841=110000,R1841&gt;45.9,R1841&lt;=123.4),'[1]Pricing Schedule'!$F$96+('[1]Pricing Schedule'!$F$97*M1841),
IF(AND(I1841=110000,R1841&gt;123.4,R1841&lt;=168.2,M1841&lt;=10),'[1]Pricing Schedule'!$F$103+('[1]Pricing Schedule'!$F$105*M1841),
IF(AND(I1841=110000,R1841&gt;123.4,R1841&lt;=168.2,M1841&gt;10),'[1]Pricing Schedule'!$F$111+('[1]Pricing Schedule'!$F$113*M1841),
IF(AND(I1841=110000,R1841&gt;168.2,R1841&lt;=336.4,M1841&lt;=10),('[1]Pricing Schedule'!$F$103+('[1]Pricing Schedule'!$F$105*M1841))*2,
IF(AND(I1841=110000,R1841&gt;168.2,R1841&lt;=336.4,M1841&gt;10),('[1]Pricing Schedule'!$F$111+('[1]Pricing Schedule'!$F$113*M1841))*2,
IF(AND(I1841=110000,R1841&gt;336.4,R1841&lt;=504.6,M1841&lt;=10),('[1]Pricing Schedule'!$F$103+('[1]Pricing Schedule'!$F$105*M1841))*3,
IF(AND(I1841=110000,R1841&gt;336.4,R1841&lt;=504.6,M1841&gt;10),('[1]Pricing Schedule'!$F$111+('[1]Pricing Schedule'!$F$113*M1841))*3,
IF(AND(I1841=110000,R1841&gt;504.6,R1841&lt;=672.8,M1841&lt;=10),('[1]Pricing Schedule'!$F$103+('[1]Pricing Schedule'!$F$105*M1841))*4,
IF(AND(I1841=110000,R1841&gt;504.6,R1841&lt;=672.8,M1841&gt;10),('[1]Pricing Schedule'!$F$111+('[1]Pricing Schedule'!$F$113*M1841))*4,
IF(AND(I1841=110000,R1841&gt;672.8,R1841&lt;=841,M1841&lt;=10),('[1]Pricing Schedule'!$F$103+('[1]Pricing Schedule'!$F$105*M1841))*5,
IF(AND(I1841=110000,R1841&gt;672.8,R1841&lt;=841,M1841&gt;10),('[1]Pricing Schedule'!$F$111+('[1]Pricing Schedule'!$F$113*M1841))*5,
IF(AND(I1841=110000,R1841&gt;672.8,R1841&lt;=841,M1841&lt;=10),('[1]Pricing Schedule'!$F$103+('[1]Pricing Schedule'!$F$105*M1841))*5,
IF(AND(I1841=110000,R1841&gt;672.8,R1841&lt;=841,M1841&gt;10),('[1]Pricing Schedule'!$F$111+('[1]Pricing Schedule'!$F$113*M1841))*5,
IF(AND(I1841=110000,R1841&gt;1345.6,R1841&lt;=1513.8,M1841&lt;=10),('[1]Pricing Schedule'!$F$103+('[1]Pricing Schedule'!$F$105*M1841))*9,
IF(AND(I1841=110000,R1841&gt;1345.6,R1841&lt;=1513.8,M1841&gt;10),('[1]Pricing Schedule'!$F$111+('[1]Pricing Schedule'!$F$113*M1841))*9,
9999999999)))))))))))))))))))))))))))))))))))))))</f>
        <v>1334440</v>
      </c>
      <c r="T1841" s="21">
        <f>IF(AND(I1841=38000,R1841&lt;=4.5,M1841&gt;8),'[1]Pricing Schedule'!$J$9,
IF(AND(I1841=38000,R1841&lt;=4.5,M1841&lt;=8),'[1]Pricing Schedule'!$J$36,
IF(AND(I1841=38000,R1841&gt;4.5,R1841&lt;=9,M1841&gt;8),'[1]Pricing Schedule'!$J$18,
IF(AND(I1841=38000,R1841&gt;4.5,R1841&lt;=9,M1841&lt;=8),'[1]Pricing Schedule'!$J$36,
IF(AND(I1841=38000,R1841&gt;9,R1841&lt;=12.8,M1841&gt;8),'[1]Pricing Schedule'!$J$27,
IF(AND(I1841=38000,R1841&gt;9,R1841&lt;=12.8,M1841&lt;=8),'[1]Pricing Schedule'!$J$36,
IF(AND(I1841=38000,R1841&gt;12.8,R1841&lt;=22.8),'[1]Pricing Schedule'!$J$36,
IF(AND(I1841=38000,R1841&gt;22.8,R1841&lt;=30.2),'[1]Pricing Schedule'!$J$45,
IF(AND(I1841=38000,R1841&gt;30.2,R1841&lt;=45.9),'[1]Pricing Schedule'!$J$54,
IF(AND(I1841=38000,R1841&gt;45.9,R1841&lt;=123.4),'[1]Pricing Schedule'!$J$97,
IF(AND(I1841=38000,R1841&gt;123.4,R1841&lt;=168.2,M1841&lt;=10),'[1]Pricing Schedule'!$J$105,
IF(AND(I1841=38000,R1841&gt;123.4,R1841&lt;=168.2,M1841&gt;10),'[1]Pricing Schedule'!$J$113,
IF(AND(I1841=38000,R1841&gt;168.2,R1841&lt;=336.4,M1841&lt;=10),('[1]Pricing Schedule'!$J$105),
IF(AND(I1841=38000,R1841&gt;168.2,R1841&lt;=336.4,M1841&gt;10),('[1]Pricing Schedule'!$J$113),
IF(AND(I1841=38000,R1841&gt;336.4,R1841&lt;=504.6,M1841&lt;=10),('[1]Pricing Schedule'!$J$105),
IF(AND(I1841=38000,R1841&gt;336.4,R1841&lt;=504.6,M1841&gt;10),('[1]Pricing Schedule'!$J$113),
IF(AND(I1841=38000,R1841&gt;504.6,R1841&lt;=672.8,M1841&lt;=10),('[1]Pricing Schedule'!$J$105),
IF(AND(I1841=38000,R1841&gt;504.6,R1841&lt;=672.8,M1841&gt;10),('[1]Pricing Schedule'!$J$113),
IF(AND(I1841=110000,R1841&lt;=12.8,M1841&gt;2),'[1]Pricing Schedule'!$J$63,
IF(AND(I1841=110000,R1841&lt;=12.8,M1841&lt;=2),'[1]Pricing Schedule'!$J$97,
IF(AND(I1841=110000,R1841&gt;12.8,R1841&lt;=22.8,M1841&gt;3),'[1]Pricing Schedule'!$J$72,
IF(AND(I1841=110000,R1841&gt;12.8,R1841&lt;=22.8,M1841&lt;=3),'[1]Pricing Schedule'!$J$97,
IF(AND(I1841=110000,R1841&gt;22.8,R1841&lt;=30.2),'[1]Pricing Schedule'!$J$81,
IF(AND(I1841=110000,R1841&gt;30.2,R1841&lt;=45.9),'[1]Pricing Schedule'!$J$90,
IF(AND(I1841=110000,R1841&gt;45.9,R1841&lt;=123.4),'[1]Pricing Schedule'!$J$97,
IF(AND(I1841=110000,R1841&gt;123.4,R1841&lt;=168.2,M1841&lt;=10),'[1]Pricing Schedule'!$J$105,
IF(AND(I1841=110000,R1841&gt;123.4,R1841&lt;=168.2,M1841&gt;10),'[1]Pricing Schedule'!$J$113,
IF(AND(I1841=110000,R1841&gt;168.2,R1841&lt;=336.2,M1841&lt;=10),('[1]Pricing Schedule'!$J$105),
IF(AND(I1841=110000,R1841&gt;168.2,R1841&lt;=336.2,M1841&gt;10),('[1]Pricing Schedule'!$J$113),
IF(AND(I1841=110000,R1841&gt;336.4,R1841&lt;=504.6,M1841&lt;=10),('[1]Pricing Schedule'!$J$105),
IF(AND(I1841=110000,R1841&gt;336.4,R1841&lt;=504.6,M1841&gt;10),('[1]Pricing Schedule'!$J$113),
IF(AND(I1841=110000,R1841&gt;504.6,R1841&lt;=672.8,M1841&lt;=10),('[1]Pricing Schedule'!$J$105),
IF(AND(I1841=110000,R1841&gt;504.6,R1841&lt;=672.8,M1841&gt;10),('[1]Pricing Schedule'!$J$113),
IF(AND(I1841=110000,R1841&gt;672.8,R1841&lt;=841,M1841&lt;=10),('[1]Pricing Schedule'!$J$105),
IF(AND(I1841=110000,R1841&gt;672.8,R1841&lt;=841,M1841&gt;10),('[1]Pricing Schedule'!$J$113),
IF(AND(I1841=110000,R1841&gt;1682,R1841&lt;=1850.2,M1841&lt;=10),('[1]Pricing Schedule'!$J$105),
IF(AND(I1841=110000,R1841&gt;1682,R1841&lt;=1850.2,M1841&gt;10),('[1]Pricing Schedule'!$J$113),
IF(AND(I1841=110000,R1841&gt;2018.4,R1841&lt;=2186.6,M1841&lt;=10),('[1]Pricing Schedule'!$J$105),
IF(AND(I1841=110000,R1841&gt;2018.4,R1841&lt;=2186.6,M1841&gt;10),('[1]Pricing Schedule'!$J$113),999999999)))))))))))))))))))))))))))))))))))))))</f>
        <v>1</v>
      </c>
      <c r="U1841" s="40">
        <f t="shared" si="174"/>
        <v>317723.80952380953</v>
      </c>
      <c r="V1841" s="41">
        <f t="shared" si="175"/>
        <v>3.1473876682353645</v>
      </c>
      <c r="Y1841" s="23">
        <v>196</v>
      </c>
      <c r="Z1841" s="23">
        <v>469</v>
      </c>
      <c r="AD1841" s="13"/>
      <c r="AE1841" s="13"/>
      <c r="AF1841" s="13"/>
      <c r="AR1841" s="35"/>
    </row>
    <row r="1842" spans="1:44">
      <c r="A1842" s="23">
        <v>1844</v>
      </c>
      <c r="B1842" s="23">
        <v>1844</v>
      </c>
      <c r="C1842" s="23" t="s">
        <v>2565</v>
      </c>
      <c r="D1842" s="23" t="s">
        <v>116</v>
      </c>
      <c r="E1842" s="23" t="s">
        <v>116</v>
      </c>
      <c r="F1842" s="23" t="s">
        <v>420</v>
      </c>
      <c r="G1842" s="23" t="s">
        <v>421</v>
      </c>
      <c r="H1842" s="23" t="s">
        <v>113</v>
      </c>
      <c r="I1842" s="13">
        <v>38000</v>
      </c>
      <c r="J1842" s="13">
        <v>38000</v>
      </c>
      <c r="K1842" s="23" t="s">
        <v>119</v>
      </c>
      <c r="L1842" s="24">
        <v>8.7390000000000008</v>
      </c>
      <c r="M1842" s="37">
        <f t="shared" si="170"/>
        <v>9</v>
      </c>
      <c r="N1842" s="24">
        <v>0.78800000000000003</v>
      </c>
      <c r="O1842" s="13">
        <v>3</v>
      </c>
      <c r="P1842" s="36">
        <f t="shared" si="171"/>
        <v>0.78800000000000003</v>
      </c>
      <c r="Q1842" s="38">
        <f t="shared" si="172"/>
        <v>4.2</v>
      </c>
      <c r="R1842" s="37">
        <f t="shared" si="173"/>
        <v>4.2</v>
      </c>
      <c r="S1842" s="39">
        <f>IF(AND(I1842=38000,R1842&lt;=4.5,M1842&gt;8),'[1]Pricing Schedule'!$F$8+('[1]Pricing Schedule'!$F$9*M1842),
IF(AND(I1842=38000,R1842&lt;=4.5,M1842&lt;=8),'[1]Pricing Schedule'!$F$34+('[1]Pricing Schedule'!$F$36*M1842),
IF(AND(I1842=38000,R1842&gt;4.5,R1842&lt;=9,M1842&gt;8),'[1]Pricing Schedule'!$F$17+('[1]Pricing Schedule'!$F$18*M1842),
IF(AND(I1842=38000,R1842&gt;4.5,R1842&lt;=9,M1842&lt;=8),'[1]Pricing Schedule'!$F$34+('[1]Pricing Schedule'!$F$36*M1842),
IF(AND(I1842=38000,R1842&gt;9,R1842&lt;=12.8,M1842&gt;8),'[1]Pricing Schedule'!$F$26+('[1]Pricing Schedule'!$F$27*M1842),
IF(AND(I1842=38000,R1842&gt;9,R1842&lt;=12.8,M1842&lt;=8),'[1]Pricing Schedule'!$F$34+('[1]Pricing Schedule'!$F$36*M1842),
IF(AND(I1842=38000,R1842&gt;12.8,R1842&lt;=22.8),'[1]Pricing Schedule'!$F$34+('[1]Pricing Schedule'!$F$36*M1842),
IF(AND(I1842=38000,R1842&gt;22.8,R1842&lt;=30.2),'[1]Pricing Schedule'!$F$43+('[1]Pricing Schedule'!$F$45*M1842),
IF(AND(I1842=38000,R1842&gt;30.2,R1842&lt;=45.9),'[1]Pricing Schedule'!$F$52+('[1]Pricing Schedule'!$F$54*M1842),
IF(AND(I1842=38000,R1842&gt;45.9,R1842&lt;=123.4),'[1]Pricing Schedule'!$F$96+('[1]Pricing Schedule'!$F$97*M1842),
IF(AND(I1842=38000,R1842&gt;123.4,R1842&lt;=168.2,M1842&lt;=10),'[1]Pricing Schedule'!$F$103+('[1]Pricing Schedule'!$F$105*M1842),
IF(AND(I1842=38000,R1842&gt;123.4,R1842&lt;=168.2,M1842&gt;10),'[1]Pricing Schedule'!$F$111+('[1]Pricing Schedule'!$F$113*M1842),
IF(AND(I1842=38000,R1842&gt;157.4,R1842&lt;=336.4,M1842&lt;=10),('[1]Pricing Schedule'!$F$103+('[1]Pricing Schedule'!$F$105*M1842))*2,
IF(AND(I1842=38000,R1842&gt;157.4,R1842&lt;=336.4,M1842&gt;10),('[1]Pricing Schedule'!$F$111+('[1]Pricing Schedule'!$F$113*M1842))*2,
IF(AND(I1842=38000,R1842&gt;314.8,R1842&lt;=504.6,M1842&lt;=10),('[1]Pricing Schedule'!$F$103+('[1]Pricing Schedule'!$F$105*M1842))*3,
IF(AND(I1842=38000,R1842&gt;314.8,R1842&lt;=504.6,M1842&gt;10),('[1]Pricing Schedule'!$F$111+('[1]Pricing Schedule'!$F$113*M1842))*3,
IF(AND(I1842=38000,R1842&gt;472.2,R1842&lt;=672.8,M1842&lt;=10),('[1]Pricing Schedule'!$F$103+('[1]Pricing Schedule'!$F$105*M1842))*4,
IF(AND(I1842=38000,R1842&gt;472.2,R1842&lt;=672.8,M1842&gt;10),('[1]Pricing Schedule'!$F$111+('[1]Pricing Schedule'!$F$113*M1842))*4,
IF(AND(I1842=110000,R1842&lt;=12.8,M1842&gt;2),'[1]Pricing Schedule'!$F$62+('[1]Pricing Schedule'!$F$63*M1842),
IF(AND(I1842=110000,R1842&lt;=12.8,M1842&lt;=2),'[1]Pricing Schedule'!$F$96+('[1]Pricing Schedule'!$F$97*M1842),
IF(AND(I1842=110000,R1842&gt;12.8,R1842&lt;=22.8,M1842&gt;3),'[1]Pricing Schedule'!$F$71+('[1]Pricing Schedule'!$F$72*M1842),
IF(AND(I1842=110000,R1842&gt;12.8,R1842&lt;=22.8,M1842&lt;=3),'[1]Pricing Schedule'!$F$96+('[1]Pricing Schedule'!$F$97*M1842),
IF(AND(I1842=110000,R1842&gt;22.8,R1842&lt;=30.2),'[1]Pricing Schedule'!$F$80+('[1]Pricing Schedule'!$F$81*M1842),
IF(AND(I1842=110000,R1842&gt;30.2,R1842&lt;=45.9),'[1]Pricing Schedule'!$F$89+('[1]Pricing Schedule'!$F$90*M1842),
IF(AND(I1842=110000,R1842&gt;45.9,R1842&lt;=123.4),'[1]Pricing Schedule'!$F$96+('[1]Pricing Schedule'!$F$97*M1842),
IF(AND(I1842=110000,R1842&gt;123.4,R1842&lt;=168.2,M1842&lt;=10),'[1]Pricing Schedule'!$F$103+('[1]Pricing Schedule'!$F$105*M1842),
IF(AND(I1842=110000,R1842&gt;123.4,R1842&lt;=168.2,M1842&gt;10),'[1]Pricing Schedule'!$F$111+('[1]Pricing Schedule'!$F$113*M1842),
IF(AND(I1842=110000,R1842&gt;168.2,R1842&lt;=336.4,M1842&lt;=10),('[1]Pricing Schedule'!$F$103+('[1]Pricing Schedule'!$F$105*M1842))*2,
IF(AND(I1842=110000,R1842&gt;168.2,R1842&lt;=336.4,M1842&gt;10),('[1]Pricing Schedule'!$F$111+('[1]Pricing Schedule'!$F$113*M1842))*2,
IF(AND(I1842=110000,R1842&gt;336.4,R1842&lt;=504.6,M1842&lt;=10),('[1]Pricing Schedule'!$F$103+('[1]Pricing Schedule'!$F$105*M1842))*3,
IF(AND(I1842=110000,R1842&gt;336.4,R1842&lt;=504.6,M1842&gt;10),('[1]Pricing Schedule'!$F$111+('[1]Pricing Schedule'!$F$113*M1842))*3,
IF(AND(I1842=110000,R1842&gt;504.6,R1842&lt;=672.8,M1842&lt;=10),('[1]Pricing Schedule'!$F$103+('[1]Pricing Schedule'!$F$105*M1842))*4,
IF(AND(I1842=110000,R1842&gt;504.6,R1842&lt;=672.8,M1842&gt;10),('[1]Pricing Schedule'!$F$111+('[1]Pricing Schedule'!$F$113*M1842))*4,
IF(AND(I1842=110000,R1842&gt;672.8,R1842&lt;=841,M1842&lt;=10),('[1]Pricing Schedule'!$F$103+('[1]Pricing Schedule'!$F$105*M1842))*5,
IF(AND(I1842=110000,R1842&gt;672.8,R1842&lt;=841,M1842&gt;10),('[1]Pricing Schedule'!$F$111+('[1]Pricing Schedule'!$F$113*M1842))*5,
IF(AND(I1842=110000,R1842&gt;672.8,R1842&lt;=841,M1842&lt;=10),('[1]Pricing Schedule'!$F$103+('[1]Pricing Schedule'!$F$105*M1842))*5,
IF(AND(I1842=110000,R1842&gt;672.8,R1842&lt;=841,M1842&gt;10),('[1]Pricing Schedule'!$F$111+('[1]Pricing Schedule'!$F$113*M1842))*5,
IF(AND(I1842=110000,R1842&gt;1345.6,R1842&lt;=1513.8,M1842&lt;=10),('[1]Pricing Schedule'!$F$103+('[1]Pricing Schedule'!$F$105*M1842))*9,
IF(AND(I1842=110000,R1842&gt;1345.6,R1842&lt;=1513.8,M1842&gt;10),('[1]Pricing Schedule'!$F$111+('[1]Pricing Schedule'!$F$113*M1842))*9,
9999999999)))))))))))))))))))))))))))))))))))))))</f>
        <v>1334440</v>
      </c>
      <c r="T1842" s="21">
        <f>IF(AND(I1842=38000,R1842&lt;=4.5,M1842&gt;8),'[1]Pricing Schedule'!$J$9,
IF(AND(I1842=38000,R1842&lt;=4.5,M1842&lt;=8),'[1]Pricing Schedule'!$J$36,
IF(AND(I1842=38000,R1842&gt;4.5,R1842&lt;=9,M1842&gt;8),'[1]Pricing Schedule'!$J$18,
IF(AND(I1842=38000,R1842&gt;4.5,R1842&lt;=9,M1842&lt;=8),'[1]Pricing Schedule'!$J$36,
IF(AND(I1842=38000,R1842&gt;9,R1842&lt;=12.8,M1842&gt;8),'[1]Pricing Schedule'!$J$27,
IF(AND(I1842=38000,R1842&gt;9,R1842&lt;=12.8,M1842&lt;=8),'[1]Pricing Schedule'!$J$36,
IF(AND(I1842=38000,R1842&gt;12.8,R1842&lt;=22.8),'[1]Pricing Schedule'!$J$36,
IF(AND(I1842=38000,R1842&gt;22.8,R1842&lt;=30.2),'[1]Pricing Schedule'!$J$45,
IF(AND(I1842=38000,R1842&gt;30.2,R1842&lt;=45.9),'[1]Pricing Schedule'!$J$54,
IF(AND(I1842=38000,R1842&gt;45.9,R1842&lt;=123.4),'[1]Pricing Schedule'!$J$97,
IF(AND(I1842=38000,R1842&gt;123.4,R1842&lt;=168.2,M1842&lt;=10),'[1]Pricing Schedule'!$J$105,
IF(AND(I1842=38000,R1842&gt;123.4,R1842&lt;=168.2,M1842&gt;10),'[1]Pricing Schedule'!$J$113,
IF(AND(I1842=38000,R1842&gt;168.2,R1842&lt;=336.4,M1842&lt;=10),('[1]Pricing Schedule'!$J$105),
IF(AND(I1842=38000,R1842&gt;168.2,R1842&lt;=336.4,M1842&gt;10),('[1]Pricing Schedule'!$J$113),
IF(AND(I1842=38000,R1842&gt;336.4,R1842&lt;=504.6,M1842&lt;=10),('[1]Pricing Schedule'!$J$105),
IF(AND(I1842=38000,R1842&gt;336.4,R1842&lt;=504.6,M1842&gt;10),('[1]Pricing Schedule'!$J$113),
IF(AND(I1842=38000,R1842&gt;504.6,R1842&lt;=672.8,M1842&lt;=10),('[1]Pricing Schedule'!$J$105),
IF(AND(I1842=38000,R1842&gt;504.6,R1842&lt;=672.8,M1842&gt;10),('[1]Pricing Schedule'!$J$113),
IF(AND(I1842=110000,R1842&lt;=12.8,M1842&gt;2),'[1]Pricing Schedule'!$J$63,
IF(AND(I1842=110000,R1842&lt;=12.8,M1842&lt;=2),'[1]Pricing Schedule'!$J$97,
IF(AND(I1842=110000,R1842&gt;12.8,R1842&lt;=22.8,M1842&gt;3),'[1]Pricing Schedule'!$J$72,
IF(AND(I1842=110000,R1842&gt;12.8,R1842&lt;=22.8,M1842&lt;=3),'[1]Pricing Schedule'!$J$97,
IF(AND(I1842=110000,R1842&gt;22.8,R1842&lt;=30.2),'[1]Pricing Schedule'!$J$81,
IF(AND(I1842=110000,R1842&gt;30.2,R1842&lt;=45.9),'[1]Pricing Schedule'!$J$90,
IF(AND(I1842=110000,R1842&gt;45.9,R1842&lt;=123.4),'[1]Pricing Schedule'!$J$97,
IF(AND(I1842=110000,R1842&gt;123.4,R1842&lt;=168.2,M1842&lt;=10),'[1]Pricing Schedule'!$J$105,
IF(AND(I1842=110000,R1842&gt;123.4,R1842&lt;=168.2,M1842&gt;10),'[1]Pricing Schedule'!$J$113,
IF(AND(I1842=110000,R1842&gt;168.2,R1842&lt;=336.2,M1842&lt;=10),('[1]Pricing Schedule'!$J$105),
IF(AND(I1842=110000,R1842&gt;168.2,R1842&lt;=336.2,M1842&gt;10),('[1]Pricing Schedule'!$J$113),
IF(AND(I1842=110000,R1842&gt;336.4,R1842&lt;=504.6,M1842&lt;=10),('[1]Pricing Schedule'!$J$105),
IF(AND(I1842=110000,R1842&gt;336.4,R1842&lt;=504.6,M1842&gt;10),('[1]Pricing Schedule'!$J$113),
IF(AND(I1842=110000,R1842&gt;504.6,R1842&lt;=672.8,M1842&lt;=10),('[1]Pricing Schedule'!$J$105),
IF(AND(I1842=110000,R1842&gt;504.6,R1842&lt;=672.8,M1842&gt;10),('[1]Pricing Schedule'!$J$113),
IF(AND(I1842=110000,R1842&gt;672.8,R1842&lt;=841,M1842&lt;=10),('[1]Pricing Schedule'!$J$105),
IF(AND(I1842=110000,R1842&gt;672.8,R1842&lt;=841,M1842&gt;10),('[1]Pricing Schedule'!$J$113),
IF(AND(I1842=110000,R1842&gt;1682,R1842&lt;=1850.2,M1842&lt;=10),('[1]Pricing Schedule'!$J$105),
IF(AND(I1842=110000,R1842&gt;1682,R1842&lt;=1850.2,M1842&gt;10),('[1]Pricing Schedule'!$J$113),
IF(AND(I1842=110000,R1842&gt;2018.4,R1842&lt;=2186.6,M1842&lt;=10),('[1]Pricing Schedule'!$J$105),
IF(AND(I1842=110000,R1842&gt;2018.4,R1842&lt;=2186.6,M1842&gt;10),('[1]Pricing Schedule'!$J$113),999999999)))))))))))))))))))))))))))))))))))))))</f>
        <v>1</v>
      </c>
      <c r="U1842" s="40">
        <f t="shared" si="174"/>
        <v>317723.80952380953</v>
      </c>
      <c r="V1842" s="41">
        <f t="shared" si="175"/>
        <v>3.1473876682353645</v>
      </c>
      <c r="Y1842" s="23">
        <v>570</v>
      </c>
      <c r="Z1842" s="23">
        <v>107</v>
      </c>
      <c r="AD1842" s="13"/>
      <c r="AE1842" s="13"/>
      <c r="AF1842" s="13"/>
      <c r="AR1842" s="35"/>
    </row>
    <row r="1843" spans="1:44">
      <c r="A1843" s="23">
        <v>1845</v>
      </c>
      <c r="B1843" s="23">
        <v>1845</v>
      </c>
      <c r="C1843" s="23" t="s">
        <v>2566</v>
      </c>
      <c r="D1843" s="23" t="s">
        <v>116</v>
      </c>
      <c r="E1843" s="23" t="s">
        <v>116</v>
      </c>
      <c r="F1843" s="23" t="s">
        <v>1810</v>
      </c>
      <c r="G1843" s="23" t="s">
        <v>1811</v>
      </c>
      <c r="H1843" s="23" t="s">
        <v>113</v>
      </c>
      <c r="I1843" s="13">
        <v>38000</v>
      </c>
      <c r="J1843" s="13">
        <v>38000</v>
      </c>
      <c r="K1843" s="13">
        <v>20000</v>
      </c>
      <c r="L1843" s="24">
        <v>5.4580000000000002</v>
      </c>
      <c r="M1843" s="37">
        <f t="shared" si="170"/>
        <v>6</v>
      </c>
      <c r="N1843" s="24">
        <v>0.501</v>
      </c>
      <c r="O1843" s="13">
        <v>3</v>
      </c>
      <c r="P1843" s="36">
        <f t="shared" si="171"/>
        <v>0.501</v>
      </c>
      <c r="Q1843" s="38">
        <f t="shared" si="172"/>
        <v>4.2</v>
      </c>
      <c r="R1843" s="37">
        <f t="shared" si="173"/>
        <v>4.2</v>
      </c>
      <c r="S1843" s="39">
        <f>IF(AND(I1843=38000,R1843&lt;=4.5,M1843&gt;8),'[1]Pricing Schedule'!$F$8+('[1]Pricing Schedule'!$F$9*M1843),
IF(AND(I1843=38000,R1843&lt;=4.5,M1843&lt;=8),'[1]Pricing Schedule'!$F$34+('[1]Pricing Schedule'!$F$36*M1843),
IF(AND(I1843=38000,R1843&gt;4.5,R1843&lt;=9,M1843&gt;8),'[1]Pricing Schedule'!$F$17+('[1]Pricing Schedule'!$F$18*M1843),
IF(AND(I1843=38000,R1843&gt;4.5,R1843&lt;=9,M1843&lt;=8),'[1]Pricing Schedule'!$F$34+('[1]Pricing Schedule'!$F$36*M1843),
IF(AND(I1843=38000,R1843&gt;9,R1843&lt;=12.8,M1843&gt;8),'[1]Pricing Schedule'!$F$26+('[1]Pricing Schedule'!$F$27*M1843),
IF(AND(I1843=38000,R1843&gt;9,R1843&lt;=12.8,M1843&lt;=8),'[1]Pricing Schedule'!$F$34+('[1]Pricing Schedule'!$F$36*M1843),
IF(AND(I1843=38000,R1843&gt;12.8,R1843&lt;=22.8),'[1]Pricing Schedule'!$F$34+('[1]Pricing Schedule'!$F$36*M1843),
IF(AND(I1843=38000,R1843&gt;22.8,R1843&lt;=30.2),'[1]Pricing Schedule'!$F$43+('[1]Pricing Schedule'!$F$45*M1843),
IF(AND(I1843=38000,R1843&gt;30.2,R1843&lt;=45.9),'[1]Pricing Schedule'!$F$52+('[1]Pricing Schedule'!$F$54*M1843),
IF(AND(I1843=38000,R1843&gt;45.9,R1843&lt;=123.4),'[1]Pricing Schedule'!$F$96+('[1]Pricing Schedule'!$F$97*M1843),
IF(AND(I1843=38000,R1843&gt;123.4,R1843&lt;=168.2,M1843&lt;=10),'[1]Pricing Schedule'!$F$103+('[1]Pricing Schedule'!$F$105*M1843),
IF(AND(I1843=38000,R1843&gt;123.4,R1843&lt;=168.2,M1843&gt;10),'[1]Pricing Schedule'!$F$111+('[1]Pricing Schedule'!$F$113*M1843),
IF(AND(I1843=38000,R1843&gt;157.4,R1843&lt;=336.4,M1843&lt;=10),('[1]Pricing Schedule'!$F$103+('[1]Pricing Schedule'!$F$105*M1843))*2,
IF(AND(I1843=38000,R1843&gt;157.4,R1843&lt;=336.4,M1843&gt;10),('[1]Pricing Schedule'!$F$111+('[1]Pricing Schedule'!$F$113*M1843))*2,
IF(AND(I1843=38000,R1843&gt;314.8,R1843&lt;=504.6,M1843&lt;=10),('[1]Pricing Schedule'!$F$103+('[1]Pricing Schedule'!$F$105*M1843))*3,
IF(AND(I1843=38000,R1843&gt;314.8,R1843&lt;=504.6,M1843&gt;10),('[1]Pricing Schedule'!$F$111+('[1]Pricing Schedule'!$F$113*M1843))*3,
IF(AND(I1843=38000,R1843&gt;472.2,R1843&lt;=672.8,M1843&lt;=10),('[1]Pricing Schedule'!$F$103+('[1]Pricing Schedule'!$F$105*M1843))*4,
IF(AND(I1843=38000,R1843&gt;472.2,R1843&lt;=672.8,M1843&gt;10),('[1]Pricing Schedule'!$F$111+('[1]Pricing Schedule'!$F$113*M1843))*4,
IF(AND(I1843=110000,R1843&lt;=12.8,M1843&gt;2),'[1]Pricing Schedule'!$F$62+('[1]Pricing Schedule'!$F$63*M1843),
IF(AND(I1843=110000,R1843&lt;=12.8,M1843&lt;=2),'[1]Pricing Schedule'!$F$96+('[1]Pricing Schedule'!$F$97*M1843),
IF(AND(I1843=110000,R1843&gt;12.8,R1843&lt;=22.8,M1843&gt;3),'[1]Pricing Schedule'!$F$71+('[1]Pricing Schedule'!$F$72*M1843),
IF(AND(I1843=110000,R1843&gt;12.8,R1843&lt;=22.8,M1843&lt;=3),'[1]Pricing Schedule'!$F$96+('[1]Pricing Schedule'!$F$97*M1843),
IF(AND(I1843=110000,R1843&gt;22.8,R1843&lt;=30.2),'[1]Pricing Schedule'!$F$80+('[1]Pricing Schedule'!$F$81*M1843),
IF(AND(I1843=110000,R1843&gt;30.2,R1843&lt;=45.9),'[1]Pricing Schedule'!$F$89+('[1]Pricing Schedule'!$F$90*M1843),
IF(AND(I1843=110000,R1843&gt;45.9,R1843&lt;=123.4),'[1]Pricing Schedule'!$F$96+('[1]Pricing Schedule'!$F$97*M1843),
IF(AND(I1843=110000,R1843&gt;123.4,R1843&lt;=168.2,M1843&lt;=10),'[1]Pricing Schedule'!$F$103+('[1]Pricing Schedule'!$F$105*M1843),
IF(AND(I1843=110000,R1843&gt;123.4,R1843&lt;=168.2,M1843&gt;10),'[1]Pricing Schedule'!$F$111+('[1]Pricing Schedule'!$F$113*M1843),
IF(AND(I1843=110000,R1843&gt;168.2,R1843&lt;=336.4,M1843&lt;=10),('[1]Pricing Schedule'!$F$103+('[1]Pricing Schedule'!$F$105*M1843))*2,
IF(AND(I1843=110000,R1843&gt;168.2,R1843&lt;=336.4,M1843&gt;10),('[1]Pricing Schedule'!$F$111+('[1]Pricing Schedule'!$F$113*M1843))*2,
IF(AND(I1843=110000,R1843&gt;336.4,R1843&lt;=504.6,M1843&lt;=10),('[1]Pricing Schedule'!$F$103+('[1]Pricing Schedule'!$F$105*M1843))*3,
IF(AND(I1843=110000,R1843&gt;336.4,R1843&lt;=504.6,M1843&gt;10),('[1]Pricing Schedule'!$F$111+('[1]Pricing Schedule'!$F$113*M1843))*3,
IF(AND(I1843=110000,R1843&gt;504.6,R1843&lt;=672.8,M1843&lt;=10),('[1]Pricing Schedule'!$F$103+('[1]Pricing Schedule'!$F$105*M1843))*4,
IF(AND(I1843=110000,R1843&gt;504.6,R1843&lt;=672.8,M1843&gt;10),('[1]Pricing Schedule'!$F$111+('[1]Pricing Schedule'!$F$113*M1843))*4,
IF(AND(I1843=110000,R1843&gt;672.8,R1843&lt;=841,M1843&lt;=10),('[1]Pricing Schedule'!$F$103+('[1]Pricing Schedule'!$F$105*M1843))*5,
IF(AND(I1843=110000,R1843&gt;672.8,R1843&lt;=841,M1843&gt;10),('[1]Pricing Schedule'!$F$111+('[1]Pricing Schedule'!$F$113*M1843))*5,
IF(AND(I1843=110000,R1843&gt;672.8,R1843&lt;=841,M1843&lt;=10),('[1]Pricing Schedule'!$F$103+('[1]Pricing Schedule'!$F$105*M1843))*5,
IF(AND(I1843=110000,R1843&gt;672.8,R1843&lt;=841,M1843&gt;10),('[1]Pricing Schedule'!$F$111+('[1]Pricing Schedule'!$F$113*M1843))*5,
IF(AND(I1843=110000,R1843&gt;1345.6,R1843&lt;=1513.8,M1843&lt;=10),('[1]Pricing Schedule'!$F$103+('[1]Pricing Schedule'!$F$105*M1843))*9,
IF(AND(I1843=110000,R1843&gt;1345.6,R1843&lt;=1513.8,M1843&gt;10),('[1]Pricing Schedule'!$F$111+('[1]Pricing Schedule'!$F$113*M1843))*9,
9999999999)))))))))))))))))))))))))))))))))))))))</f>
        <v>769410</v>
      </c>
      <c r="T1843" s="21">
        <f>IF(AND(I1843=38000,R1843&lt;=4.5,M1843&gt;8),'[1]Pricing Schedule'!$J$9,
IF(AND(I1843=38000,R1843&lt;=4.5,M1843&lt;=8),'[1]Pricing Schedule'!$J$36,
IF(AND(I1843=38000,R1843&gt;4.5,R1843&lt;=9,M1843&gt;8),'[1]Pricing Schedule'!$J$18,
IF(AND(I1843=38000,R1843&gt;4.5,R1843&lt;=9,M1843&lt;=8),'[1]Pricing Schedule'!$J$36,
IF(AND(I1843=38000,R1843&gt;9,R1843&lt;=12.8,M1843&gt;8),'[1]Pricing Schedule'!$J$27,
IF(AND(I1843=38000,R1843&gt;9,R1843&lt;=12.8,M1843&lt;=8),'[1]Pricing Schedule'!$J$36,
IF(AND(I1843=38000,R1843&gt;12.8,R1843&lt;=22.8),'[1]Pricing Schedule'!$J$36,
IF(AND(I1843=38000,R1843&gt;22.8,R1843&lt;=30.2),'[1]Pricing Schedule'!$J$45,
IF(AND(I1843=38000,R1843&gt;30.2,R1843&lt;=45.9),'[1]Pricing Schedule'!$J$54,
IF(AND(I1843=38000,R1843&gt;45.9,R1843&lt;=123.4),'[1]Pricing Schedule'!$J$97,
IF(AND(I1843=38000,R1843&gt;123.4,R1843&lt;=168.2,M1843&lt;=10),'[1]Pricing Schedule'!$J$105,
IF(AND(I1843=38000,R1843&gt;123.4,R1843&lt;=168.2,M1843&gt;10),'[1]Pricing Schedule'!$J$113,
IF(AND(I1843=38000,R1843&gt;168.2,R1843&lt;=336.4,M1843&lt;=10),('[1]Pricing Schedule'!$J$105),
IF(AND(I1843=38000,R1843&gt;168.2,R1843&lt;=336.4,M1843&gt;10),('[1]Pricing Schedule'!$J$113),
IF(AND(I1843=38000,R1843&gt;336.4,R1843&lt;=504.6,M1843&lt;=10),('[1]Pricing Schedule'!$J$105),
IF(AND(I1843=38000,R1843&gt;336.4,R1843&lt;=504.6,M1843&gt;10),('[1]Pricing Schedule'!$J$113),
IF(AND(I1843=38000,R1843&gt;504.6,R1843&lt;=672.8,M1843&lt;=10),('[1]Pricing Schedule'!$J$105),
IF(AND(I1843=38000,R1843&gt;504.6,R1843&lt;=672.8,M1843&gt;10),('[1]Pricing Schedule'!$J$113),
IF(AND(I1843=110000,R1843&lt;=12.8,M1843&gt;2),'[1]Pricing Schedule'!$J$63,
IF(AND(I1843=110000,R1843&lt;=12.8,M1843&lt;=2),'[1]Pricing Schedule'!$J$97,
IF(AND(I1843=110000,R1843&gt;12.8,R1843&lt;=22.8,M1843&gt;3),'[1]Pricing Schedule'!$J$72,
IF(AND(I1843=110000,R1843&gt;12.8,R1843&lt;=22.8,M1843&lt;=3),'[1]Pricing Schedule'!$J$97,
IF(AND(I1843=110000,R1843&gt;22.8,R1843&lt;=30.2),'[1]Pricing Schedule'!$J$81,
IF(AND(I1843=110000,R1843&gt;30.2,R1843&lt;=45.9),'[1]Pricing Schedule'!$J$90,
IF(AND(I1843=110000,R1843&gt;45.9,R1843&lt;=123.4),'[1]Pricing Schedule'!$J$97,
IF(AND(I1843=110000,R1843&gt;123.4,R1843&lt;=168.2,M1843&lt;=10),'[1]Pricing Schedule'!$J$105,
IF(AND(I1843=110000,R1843&gt;123.4,R1843&lt;=168.2,M1843&gt;10),'[1]Pricing Schedule'!$J$113,
IF(AND(I1843=110000,R1843&gt;168.2,R1843&lt;=336.2,M1843&lt;=10),('[1]Pricing Schedule'!$J$105),
IF(AND(I1843=110000,R1843&gt;168.2,R1843&lt;=336.2,M1843&gt;10),('[1]Pricing Schedule'!$J$113),
IF(AND(I1843=110000,R1843&gt;336.4,R1843&lt;=504.6,M1843&lt;=10),('[1]Pricing Schedule'!$J$105),
IF(AND(I1843=110000,R1843&gt;336.4,R1843&lt;=504.6,M1843&gt;10),('[1]Pricing Schedule'!$J$113),
IF(AND(I1843=110000,R1843&gt;504.6,R1843&lt;=672.8,M1843&lt;=10),('[1]Pricing Schedule'!$J$105),
IF(AND(I1843=110000,R1843&gt;504.6,R1843&lt;=672.8,M1843&gt;10),('[1]Pricing Schedule'!$J$113),
IF(AND(I1843=110000,R1843&gt;672.8,R1843&lt;=841,M1843&lt;=10),('[1]Pricing Schedule'!$J$105),
IF(AND(I1843=110000,R1843&gt;672.8,R1843&lt;=841,M1843&gt;10),('[1]Pricing Schedule'!$J$113),
IF(AND(I1843=110000,R1843&gt;1682,R1843&lt;=1850.2,M1843&lt;=10),('[1]Pricing Schedule'!$J$105),
IF(AND(I1843=110000,R1843&gt;1682,R1843&lt;=1850.2,M1843&gt;10),('[1]Pricing Schedule'!$J$113),
IF(AND(I1843=110000,R1843&gt;2018.4,R1843&lt;=2186.6,M1843&lt;=10),('[1]Pricing Schedule'!$J$105),
IF(AND(I1843=110000,R1843&gt;2018.4,R1843&lt;=2186.6,M1843&gt;10),('[1]Pricing Schedule'!$J$113),999999999)))))))))))))))))))))))))))))))))))))))</f>
        <v>4</v>
      </c>
      <c r="U1843" s="40">
        <f t="shared" si="174"/>
        <v>183192.85714285713</v>
      </c>
      <c r="V1843" s="41">
        <f t="shared" si="175"/>
        <v>5.4587281163488903</v>
      </c>
      <c r="Y1843" s="23">
        <v>175</v>
      </c>
      <c r="Z1843" s="23">
        <v>236</v>
      </c>
      <c r="AD1843" s="13"/>
      <c r="AE1843" s="13"/>
      <c r="AF1843" s="13"/>
      <c r="AR1843" s="35"/>
    </row>
    <row r="1844" spans="1:44">
      <c r="A1844" s="23">
        <v>1846</v>
      </c>
      <c r="B1844" s="23">
        <v>1846</v>
      </c>
      <c r="C1844" s="23" t="s">
        <v>2567</v>
      </c>
      <c r="D1844" s="23" t="s">
        <v>149</v>
      </c>
      <c r="E1844" s="23" t="s">
        <v>149</v>
      </c>
      <c r="F1844" s="23" t="s">
        <v>1578</v>
      </c>
      <c r="G1844" s="23" t="s">
        <v>1579</v>
      </c>
      <c r="H1844" s="23" t="s">
        <v>113</v>
      </c>
      <c r="I1844" s="13">
        <v>38000</v>
      </c>
      <c r="J1844" s="13">
        <v>38000</v>
      </c>
      <c r="K1844" s="23" t="s">
        <v>119</v>
      </c>
      <c r="L1844" s="24">
        <v>7.5049999999999999</v>
      </c>
      <c r="M1844" s="37">
        <f t="shared" si="170"/>
        <v>8</v>
      </c>
      <c r="N1844" s="24">
        <v>0.24299999999999999</v>
      </c>
      <c r="O1844" s="13">
        <v>3</v>
      </c>
      <c r="P1844" s="36">
        <f t="shared" si="171"/>
        <v>0.24299999999999999</v>
      </c>
      <c r="Q1844" s="38">
        <f t="shared" si="172"/>
        <v>4.2</v>
      </c>
      <c r="R1844" s="37">
        <f t="shared" si="173"/>
        <v>4.2</v>
      </c>
      <c r="S1844" s="39">
        <f>IF(AND(I1844=38000,R1844&lt;=4.5,M1844&gt;8),'[1]Pricing Schedule'!$F$8+('[1]Pricing Schedule'!$F$9*M1844),
IF(AND(I1844=38000,R1844&lt;=4.5,M1844&lt;=8),'[1]Pricing Schedule'!$F$34+('[1]Pricing Schedule'!$F$36*M1844),
IF(AND(I1844=38000,R1844&gt;4.5,R1844&lt;=9,M1844&gt;8),'[1]Pricing Schedule'!$F$17+('[1]Pricing Schedule'!$F$18*M1844),
IF(AND(I1844=38000,R1844&gt;4.5,R1844&lt;=9,M1844&lt;=8),'[1]Pricing Schedule'!$F$34+('[1]Pricing Schedule'!$F$36*M1844),
IF(AND(I1844=38000,R1844&gt;9,R1844&lt;=12.8,M1844&gt;8),'[1]Pricing Schedule'!$F$26+('[1]Pricing Schedule'!$F$27*M1844),
IF(AND(I1844=38000,R1844&gt;9,R1844&lt;=12.8,M1844&lt;=8),'[1]Pricing Schedule'!$F$34+('[1]Pricing Schedule'!$F$36*M1844),
IF(AND(I1844=38000,R1844&gt;12.8,R1844&lt;=22.8),'[1]Pricing Schedule'!$F$34+('[1]Pricing Schedule'!$F$36*M1844),
IF(AND(I1844=38000,R1844&gt;22.8,R1844&lt;=30.2),'[1]Pricing Schedule'!$F$43+('[1]Pricing Schedule'!$F$45*M1844),
IF(AND(I1844=38000,R1844&gt;30.2,R1844&lt;=45.9),'[1]Pricing Schedule'!$F$52+('[1]Pricing Schedule'!$F$54*M1844),
IF(AND(I1844=38000,R1844&gt;45.9,R1844&lt;=123.4),'[1]Pricing Schedule'!$F$96+('[1]Pricing Schedule'!$F$97*M1844),
IF(AND(I1844=38000,R1844&gt;123.4,R1844&lt;=168.2,M1844&lt;=10),'[1]Pricing Schedule'!$F$103+('[1]Pricing Schedule'!$F$105*M1844),
IF(AND(I1844=38000,R1844&gt;123.4,R1844&lt;=168.2,M1844&gt;10),'[1]Pricing Schedule'!$F$111+('[1]Pricing Schedule'!$F$113*M1844),
IF(AND(I1844=38000,R1844&gt;157.4,R1844&lt;=336.4,M1844&lt;=10),('[1]Pricing Schedule'!$F$103+('[1]Pricing Schedule'!$F$105*M1844))*2,
IF(AND(I1844=38000,R1844&gt;157.4,R1844&lt;=336.4,M1844&gt;10),('[1]Pricing Schedule'!$F$111+('[1]Pricing Schedule'!$F$113*M1844))*2,
IF(AND(I1844=38000,R1844&gt;314.8,R1844&lt;=504.6,M1844&lt;=10),('[1]Pricing Schedule'!$F$103+('[1]Pricing Schedule'!$F$105*M1844))*3,
IF(AND(I1844=38000,R1844&gt;314.8,R1844&lt;=504.6,M1844&gt;10),('[1]Pricing Schedule'!$F$111+('[1]Pricing Schedule'!$F$113*M1844))*3,
IF(AND(I1844=38000,R1844&gt;472.2,R1844&lt;=672.8,M1844&lt;=10),('[1]Pricing Schedule'!$F$103+('[1]Pricing Schedule'!$F$105*M1844))*4,
IF(AND(I1844=38000,R1844&gt;472.2,R1844&lt;=672.8,M1844&gt;10),('[1]Pricing Schedule'!$F$111+('[1]Pricing Schedule'!$F$113*M1844))*4,
IF(AND(I1844=110000,R1844&lt;=12.8,M1844&gt;2),'[1]Pricing Schedule'!$F$62+('[1]Pricing Schedule'!$F$63*M1844),
IF(AND(I1844=110000,R1844&lt;=12.8,M1844&lt;=2),'[1]Pricing Schedule'!$F$96+('[1]Pricing Schedule'!$F$97*M1844),
IF(AND(I1844=110000,R1844&gt;12.8,R1844&lt;=22.8,M1844&gt;3),'[1]Pricing Schedule'!$F$71+('[1]Pricing Schedule'!$F$72*M1844),
IF(AND(I1844=110000,R1844&gt;12.8,R1844&lt;=22.8,M1844&lt;=3),'[1]Pricing Schedule'!$F$96+('[1]Pricing Schedule'!$F$97*M1844),
IF(AND(I1844=110000,R1844&gt;22.8,R1844&lt;=30.2),'[1]Pricing Schedule'!$F$80+('[1]Pricing Schedule'!$F$81*M1844),
IF(AND(I1844=110000,R1844&gt;30.2,R1844&lt;=45.9),'[1]Pricing Schedule'!$F$89+('[1]Pricing Schedule'!$F$90*M1844),
IF(AND(I1844=110000,R1844&gt;45.9,R1844&lt;=123.4),'[1]Pricing Schedule'!$F$96+('[1]Pricing Schedule'!$F$97*M1844),
IF(AND(I1844=110000,R1844&gt;123.4,R1844&lt;=168.2,M1844&lt;=10),'[1]Pricing Schedule'!$F$103+('[1]Pricing Schedule'!$F$105*M1844),
IF(AND(I1844=110000,R1844&gt;123.4,R1844&lt;=168.2,M1844&gt;10),'[1]Pricing Schedule'!$F$111+('[1]Pricing Schedule'!$F$113*M1844),
IF(AND(I1844=110000,R1844&gt;168.2,R1844&lt;=336.4,M1844&lt;=10),('[1]Pricing Schedule'!$F$103+('[1]Pricing Schedule'!$F$105*M1844))*2,
IF(AND(I1844=110000,R1844&gt;168.2,R1844&lt;=336.4,M1844&gt;10),('[1]Pricing Schedule'!$F$111+('[1]Pricing Schedule'!$F$113*M1844))*2,
IF(AND(I1844=110000,R1844&gt;336.4,R1844&lt;=504.6,M1844&lt;=10),('[1]Pricing Schedule'!$F$103+('[1]Pricing Schedule'!$F$105*M1844))*3,
IF(AND(I1844=110000,R1844&gt;336.4,R1844&lt;=504.6,M1844&gt;10),('[1]Pricing Schedule'!$F$111+('[1]Pricing Schedule'!$F$113*M1844))*3,
IF(AND(I1844=110000,R1844&gt;504.6,R1844&lt;=672.8,M1844&lt;=10),('[1]Pricing Schedule'!$F$103+('[1]Pricing Schedule'!$F$105*M1844))*4,
IF(AND(I1844=110000,R1844&gt;504.6,R1844&lt;=672.8,M1844&gt;10),('[1]Pricing Schedule'!$F$111+('[1]Pricing Schedule'!$F$113*M1844))*4,
IF(AND(I1844=110000,R1844&gt;672.8,R1844&lt;=841,M1844&lt;=10),('[1]Pricing Schedule'!$F$103+('[1]Pricing Schedule'!$F$105*M1844))*5,
IF(AND(I1844=110000,R1844&gt;672.8,R1844&lt;=841,M1844&gt;10),('[1]Pricing Schedule'!$F$111+('[1]Pricing Schedule'!$F$113*M1844))*5,
IF(AND(I1844=110000,R1844&gt;672.8,R1844&lt;=841,M1844&lt;=10),('[1]Pricing Schedule'!$F$103+('[1]Pricing Schedule'!$F$105*M1844))*5,
IF(AND(I1844=110000,R1844&gt;672.8,R1844&lt;=841,M1844&gt;10),('[1]Pricing Schedule'!$F$111+('[1]Pricing Schedule'!$F$113*M1844))*5,
IF(AND(I1844=110000,R1844&gt;1345.6,R1844&lt;=1513.8,M1844&lt;=10),('[1]Pricing Schedule'!$F$103+('[1]Pricing Schedule'!$F$105*M1844))*9,
IF(AND(I1844=110000,R1844&gt;1345.6,R1844&lt;=1513.8,M1844&gt;10),('[1]Pricing Schedule'!$F$111+('[1]Pricing Schedule'!$F$113*M1844))*9,
9999999999)))))))))))))))))))))))))))))))))))))))</f>
        <v>909950</v>
      </c>
      <c r="T1844" s="21">
        <f>IF(AND(I1844=38000,R1844&lt;=4.5,M1844&gt;8),'[1]Pricing Schedule'!$J$9,
IF(AND(I1844=38000,R1844&lt;=4.5,M1844&lt;=8),'[1]Pricing Schedule'!$J$36,
IF(AND(I1844=38000,R1844&gt;4.5,R1844&lt;=9,M1844&gt;8),'[1]Pricing Schedule'!$J$18,
IF(AND(I1844=38000,R1844&gt;4.5,R1844&lt;=9,M1844&lt;=8),'[1]Pricing Schedule'!$J$36,
IF(AND(I1844=38000,R1844&gt;9,R1844&lt;=12.8,M1844&gt;8),'[1]Pricing Schedule'!$J$27,
IF(AND(I1844=38000,R1844&gt;9,R1844&lt;=12.8,M1844&lt;=8),'[1]Pricing Schedule'!$J$36,
IF(AND(I1844=38000,R1844&gt;12.8,R1844&lt;=22.8),'[1]Pricing Schedule'!$J$36,
IF(AND(I1844=38000,R1844&gt;22.8,R1844&lt;=30.2),'[1]Pricing Schedule'!$J$45,
IF(AND(I1844=38000,R1844&gt;30.2,R1844&lt;=45.9),'[1]Pricing Schedule'!$J$54,
IF(AND(I1844=38000,R1844&gt;45.9,R1844&lt;=123.4),'[1]Pricing Schedule'!$J$97,
IF(AND(I1844=38000,R1844&gt;123.4,R1844&lt;=168.2,M1844&lt;=10),'[1]Pricing Schedule'!$J$105,
IF(AND(I1844=38000,R1844&gt;123.4,R1844&lt;=168.2,M1844&gt;10),'[1]Pricing Schedule'!$J$113,
IF(AND(I1844=38000,R1844&gt;168.2,R1844&lt;=336.4,M1844&lt;=10),('[1]Pricing Schedule'!$J$105),
IF(AND(I1844=38000,R1844&gt;168.2,R1844&lt;=336.4,M1844&gt;10),('[1]Pricing Schedule'!$J$113),
IF(AND(I1844=38000,R1844&gt;336.4,R1844&lt;=504.6,M1844&lt;=10),('[1]Pricing Schedule'!$J$105),
IF(AND(I1844=38000,R1844&gt;336.4,R1844&lt;=504.6,M1844&gt;10),('[1]Pricing Schedule'!$J$113),
IF(AND(I1844=38000,R1844&gt;504.6,R1844&lt;=672.8,M1844&lt;=10),('[1]Pricing Schedule'!$J$105),
IF(AND(I1844=38000,R1844&gt;504.6,R1844&lt;=672.8,M1844&gt;10),('[1]Pricing Schedule'!$J$113),
IF(AND(I1844=110000,R1844&lt;=12.8,M1844&gt;2),'[1]Pricing Schedule'!$J$63,
IF(AND(I1844=110000,R1844&lt;=12.8,M1844&lt;=2),'[1]Pricing Schedule'!$J$97,
IF(AND(I1844=110000,R1844&gt;12.8,R1844&lt;=22.8,M1844&gt;3),'[1]Pricing Schedule'!$J$72,
IF(AND(I1844=110000,R1844&gt;12.8,R1844&lt;=22.8,M1844&lt;=3),'[1]Pricing Schedule'!$J$97,
IF(AND(I1844=110000,R1844&gt;22.8,R1844&lt;=30.2),'[1]Pricing Schedule'!$J$81,
IF(AND(I1844=110000,R1844&gt;30.2,R1844&lt;=45.9),'[1]Pricing Schedule'!$J$90,
IF(AND(I1844=110000,R1844&gt;45.9,R1844&lt;=123.4),'[1]Pricing Schedule'!$J$97,
IF(AND(I1844=110000,R1844&gt;123.4,R1844&lt;=168.2,M1844&lt;=10),'[1]Pricing Schedule'!$J$105,
IF(AND(I1844=110000,R1844&gt;123.4,R1844&lt;=168.2,M1844&gt;10),'[1]Pricing Schedule'!$J$113,
IF(AND(I1844=110000,R1844&gt;168.2,R1844&lt;=336.2,M1844&lt;=10),('[1]Pricing Schedule'!$J$105),
IF(AND(I1844=110000,R1844&gt;168.2,R1844&lt;=336.2,M1844&gt;10),('[1]Pricing Schedule'!$J$113),
IF(AND(I1844=110000,R1844&gt;336.4,R1844&lt;=504.6,M1844&lt;=10),('[1]Pricing Schedule'!$J$105),
IF(AND(I1844=110000,R1844&gt;336.4,R1844&lt;=504.6,M1844&gt;10),('[1]Pricing Schedule'!$J$113),
IF(AND(I1844=110000,R1844&gt;504.6,R1844&lt;=672.8,M1844&lt;=10),('[1]Pricing Schedule'!$J$105),
IF(AND(I1844=110000,R1844&gt;504.6,R1844&lt;=672.8,M1844&gt;10),('[1]Pricing Schedule'!$J$113),
IF(AND(I1844=110000,R1844&gt;672.8,R1844&lt;=841,M1844&lt;=10),('[1]Pricing Schedule'!$J$105),
IF(AND(I1844=110000,R1844&gt;672.8,R1844&lt;=841,M1844&gt;10),('[1]Pricing Schedule'!$J$113),
IF(AND(I1844=110000,R1844&gt;1682,R1844&lt;=1850.2,M1844&lt;=10),('[1]Pricing Schedule'!$J$105),
IF(AND(I1844=110000,R1844&gt;1682,R1844&lt;=1850.2,M1844&gt;10),('[1]Pricing Schedule'!$J$113),
IF(AND(I1844=110000,R1844&gt;2018.4,R1844&lt;=2186.6,M1844&lt;=10),('[1]Pricing Schedule'!$J$105),
IF(AND(I1844=110000,R1844&gt;2018.4,R1844&lt;=2186.6,M1844&gt;10),('[1]Pricing Schedule'!$J$113),999999999)))))))))))))))))))))))))))))))))))))))</f>
        <v>4</v>
      </c>
      <c r="U1844" s="40">
        <f t="shared" si="174"/>
        <v>216654.76190476189</v>
      </c>
      <c r="V1844" s="41">
        <f t="shared" si="175"/>
        <v>4.6156382218803227</v>
      </c>
      <c r="Y1844" s="23">
        <v>78</v>
      </c>
      <c r="Z1844" s="23">
        <v>583</v>
      </c>
      <c r="AD1844" s="13"/>
      <c r="AE1844" s="13"/>
      <c r="AF1844" s="13"/>
      <c r="AR1844" s="35"/>
    </row>
    <row r="1845" spans="1:44">
      <c r="A1845" s="23">
        <v>1847</v>
      </c>
      <c r="B1845" s="23">
        <v>1847</v>
      </c>
      <c r="C1845" s="23" t="s">
        <v>2568</v>
      </c>
      <c r="D1845" s="23" t="s">
        <v>384</v>
      </c>
      <c r="E1845" s="23" t="s">
        <v>384</v>
      </c>
      <c r="F1845" s="23" t="s">
        <v>1074</v>
      </c>
      <c r="G1845" s="23" t="s">
        <v>1075</v>
      </c>
      <c r="H1845" s="23" t="s">
        <v>113</v>
      </c>
      <c r="I1845" s="13">
        <v>38000</v>
      </c>
      <c r="J1845" s="13">
        <v>38000</v>
      </c>
      <c r="K1845" s="23" t="s">
        <v>119</v>
      </c>
      <c r="L1845" s="24">
        <v>3.5720000000000001</v>
      </c>
      <c r="M1845" s="37">
        <f t="shared" si="170"/>
        <v>4</v>
      </c>
      <c r="N1845" s="24">
        <v>1.1739999999999999</v>
      </c>
      <c r="O1845" s="13">
        <v>3</v>
      </c>
      <c r="P1845" s="36">
        <f t="shared" si="171"/>
        <v>1.1739999999999999</v>
      </c>
      <c r="Q1845" s="38">
        <f t="shared" si="172"/>
        <v>4.2</v>
      </c>
      <c r="R1845" s="37">
        <f t="shared" si="173"/>
        <v>4.2</v>
      </c>
      <c r="S1845" s="39">
        <f>IF(AND(I1845=38000,R1845&lt;=4.5,M1845&gt;8),'[1]Pricing Schedule'!$F$8+('[1]Pricing Schedule'!$F$9*M1845),
IF(AND(I1845=38000,R1845&lt;=4.5,M1845&lt;=8),'[1]Pricing Schedule'!$F$34+('[1]Pricing Schedule'!$F$36*M1845),
IF(AND(I1845=38000,R1845&gt;4.5,R1845&lt;=9,M1845&gt;8),'[1]Pricing Schedule'!$F$17+('[1]Pricing Schedule'!$F$18*M1845),
IF(AND(I1845=38000,R1845&gt;4.5,R1845&lt;=9,M1845&lt;=8),'[1]Pricing Schedule'!$F$34+('[1]Pricing Schedule'!$F$36*M1845),
IF(AND(I1845=38000,R1845&gt;9,R1845&lt;=12.8,M1845&gt;8),'[1]Pricing Schedule'!$F$26+('[1]Pricing Schedule'!$F$27*M1845),
IF(AND(I1845=38000,R1845&gt;9,R1845&lt;=12.8,M1845&lt;=8),'[1]Pricing Schedule'!$F$34+('[1]Pricing Schedule'!$F$36*M1845),
IF(AND(I1845=38000,R1845&gt;12.8,R1845&lt;=22.8),'[1]Pricing Schedule'!$F$34+('[1]Pricing Schedule'!$F$36*M1845),
IF(AND(I1845=38000,R1845&gt;22.8,R1845&lt;=30.2),'[1]Pricing Schedule'!$F$43+('[1]Pricing Schedule'!$F$45*M1845),
IF(AND(I1845=38000,R1845&gt;30.2,R1845&lt;=45.9),'[1]Pricing Schedule'!$F$52+('[1]Pricing Schedule'!$F$54*M1845),
IF(AND(I1845=38000,R1845&gt;45.9,R1845&lt;=123.4),'[1]Pricing Schedule'!$F$96+('[1]Pricing Schedule'!$F$97*M1845),
IF(AND(I1845=38000,R1845&gt;123.4,R1845&lt;=168.2,M1845&lt;=10),'[1]Pricing Schedule'!$F$103+('[1]Pricing Schedule'!$F$105*M1845),
IF(AND(I1845=38000,R1845&gt;123.4,R1845&lt;=168.2,M1845&gt;10),'[1]Pricing Schedule'!$F$111+('[1]Pricing Schedule'!$F$113*M1845),
IF(AND(I1845=38000,R1845&gt;157.4,R1845&lt;=336.4,M1845&lt;=10),('[1]Pricing Schedule'!$F$103+('[1]Pricing Schedule'!$F$105*M1845))*2,
IF(AND(I1845=38000,R1845&gt;157.4,R1845&lt;=336.4,M1845&gt;10),('[1]Pricing Schedule'!$F$111+('[1]Pricing Schedule'!$F$113*M1845))*2,
IF(AND(I1845=38000,R1845&gt;314.8,R1845&lt;=504.6,M1845&lt;=10),('[1]Pricing Schedule'!$F$103+('[1]Pricing Schedule'!$F$105*M1845))*3,
IF(AND(I1845=38000,R1845&gt;314.8,R1845&lt;=504.6,M1845&gt;10),('[1]Pricing Schedule'!$F$111+('[1]Pricing Schedule'!$F$113*M1845))*3,
IF(AND(I1845=38000,R1845&gt;472.2,R1845&lt;=672.8,M1845&lt;=10),('[1]Pricing Schedule'!$F$103+('[1]Pricing Schedule'!$F$105*M1845))*4,
IF(AND(I1845=38000,R1845&gt;472.2,R1845&lt;=672.8,M1845&gt;10),('[1]Pricing Schedule'!$F$111+('[1]Pricing Schedule'!$F$113*M1845))*4,
IF(AND(I1845=110000,R1845&lt;=12.8,M1845&gt;2),'[1]Pricing Schedule'!$F$62+('[1]Pricing Schedule'!$F$63*M1845),
IF(AND(I1845=110000,R1845&lt;=12.8,M1845&lt;=2),'[1]Pricing Schedule'!$F$96+('[1]Pricing Schedule'!$F$97*M1845),
IF(AND(I1845=110000,R1845&gt;12.8,R1845&lt;=22.8,M1845&gt;3),'[1]Pricing Schedule'!$F$71+('[1]Pricing Schedule'!$F$72*M1845),
IF(AND(I1845=110000,R1845&gt;12.8,R1845&lt;=22.8,M1845&lt;=3),'[1]Pricing Schedule'!$F$96+('[1]Pricing Schedule'!$F$97*M1845),
IF(AND(I1845=110000,R1845&gt;22.8,R1845&lt;=30.2),'[1]Pricing Schedule'!$F$80+('[1]Pricing Schedule'!$F$81*M1845),
IF(AND(I1845=110000,R1845&gt;30.2,R1845&lt;=45.9),'[1]Pricing Schedule'!$F$89+('[1]Pricing Schedule'!$F$90*M1845),
IF(AND(I1845=110000,R1845&gt;45.9,R1845&lt;=123.4),'[1]Pricing Schedule'!$F$96+('[1]Pricing Schedule'!$F$97*M1845),
IF(AND(I1845=110000,R1845&gt;123.4,R1845&lt;=168.2,M1845&lt;=10),'[1]Pricing Schedule'!$F$103+('[1]Pricing Schedule'!$F$105*M1845),
IF(AND(I1845=110000,R1845&gt;123.4,R1845&lt;=168.2,M1845&gt;10),'[1]Pricing Schedule'!$F$111+('[1]Pricing Schedule'!$F$113*M1845),
IF(AND(I1845=110000,R1845&gt;168.2,R1845&lt;=336.4,M1845&lt;=10),('[1]Pricing Schedule'!$F$103+('[1]Pricing Schedule'!$F$105*M1845))*2,
IF(AND(I1845=110000,R1845&gt;168.2,R1845&lt;=336.4,M1845&gt;10),('[1]Pricing Schedule'!$F$111+('[1]Pricing Schedule'!$F$113*M1845))*2,
IF(AND(I1845=110000,R1845&gt;336.4,R1845&lt;=504.6,M1845&lt;=10),('[1]Pricing Schedule'!$F$103+('[1]Pricing Schedule'!$F$105*M1845))*3,
IF(AND(I1845=110000,R1845&gt;336.4,R1845&lt;=504.6,M1845&gt;10),('[1]Pricing Schedule'!$F$111+('[1]Pricing Schedule'!$F$113*M1845))*3,
IF(AND(I1845=110000,R1845&gt;504.6,R1845&lt;=672.8,M1845&lt;=10),('[1]Pricing Schedule'!$F$103+('[1]Pricing Schedule'!$F$105*M1845))*4,
IF(AND(I1845=110000,R1845&gt;504.6,R1845&lt;=672.8,M1845&gt;10),('[1]Pricing Schedule'!$F$111+('[1]Pricing Schedule'!$F$113*M1845))*4,
IF(AND(I1845=110000,R1845&gt;672.8,R1845&lt;=841,M1845&lt;=10),('[1]Pricing Schedule'!$F$103+('[1]Pricing Schedule'!$F$105*M1845))*5,
IF(AND(I1845=110000,R1845&gt;672.8,R1845&lt;=841,M1845&gt;10),('[1]Pricing Schedule'!$F$111+('[1]Pricing Schedule'!$F$113*M1845))*5,
IF(AND(I1845=110000,R1845&gt;672.8,R1845&lt;=841,M1845&lt;=10),('[1]Pricing Schedule'!$F$103+('[1]Pricing Schedule'!$F$105*M1845))*5,
IF(AND(I1845=110000,R1845&gt;672.8,R1845&lt;=841,M1845&gt;10),('[1]Pricing Schedule'!$F$111+('[1]Pricing Schedule'!$F$113*M1845))*5,
IF(AND(I1845=110000,R1845&gt;1345.6,R1845&lt;=1513.8,M1845&lt;=10),('[1]Pricing Schedule'!$F$103+('[1]Pricing Schedule'!$F$105*M1845))*9,
IF(AND(I1845=110000,R1845&gt;1345.6,R1845&lt;=1513.8,M1845&gt;10),('[1]Pricing Schedule'!$F$111+('[1]Pricing Schedule'!$F$113*M1845))*9,
9999999999)))))))))))))))))))))))))))))))))))))))</f>
        <v>628870</v>
      </c>
      <c r="T1845" s="21">
        <f>IF(AND(I1845=38000,R1845&lt;=4.5,M1845&gt;8),'[1]Pricing Schedule'!$J$9,
IF(AND(I1845=38000,R1845&lt;=4.5,M1845&lt;=8),'[1]Pricing Schedule'!$J$36,
IF(AND(I1845=38000,R1845&gt;4.5,R1845&lt;=9,M1845&gt;8),'[1]Pricing Schedule'!$J$18,
IF(AND(I1845=38000,R1845&gt;4.5,R1845&lt;=9,M1845&lt;=8),'[1]Pricing Schedule'!$J$36,
IF(AND(I1845=38000,R1845&gt;9,R1845&lt;=12.8,M1845&gt;8),'[1]Pricing Schedule'!$J$27,
IF(AND(I1845=38000,R1845&gt;9,R1845&lt;=12.8,M1845&lt;=8),'[1]Pricing Schedule'!$J$36,
IF(AND(I1845=38000,R1845&gt;12.8,R1845&lt;=22.8),'[1]Pricing Schedule'!$J$36,
IF(AND(I1845=38000,R1845&gt;22.8,R1845&lt;=30.2),'[1]Pricing Schedule'!$J$45,
IF(AND(I1845=38000,R1845&gt;30.2,R1845&lt;=45.9),'[1]Pricing Schedule'!$J$54,
IF(AND(I1845=38000,R1845&gt;45.9,R1845&lt;=123.4),'[1]Pricing Schedule'!$J$97,
IF(AND(I1845=38000,R1845&gt;123.4,R1845&lt;=168.2,M1845&lt;=10),'[1]Pricing Schedule'!$J$105,
IF(AND(I1845=38000,R1845&gt;123.4,R1845&lt;=168.2,M1845&gt;10),'[1]Pricing Schedule'!$J$113,
IF(AND(I1845=38000,R1845&gt;168.2,R1845&lt;=336.4,M1845&lt;=10),('[1]Pricing Schedule'!$J$105),
IF(AND(I1845=38000,R1845&gt;168.2,R1845&lt;=336.4,M1845&gt;10),('[1]Pricing Schedule'!$J$113),
IF(AND(I1845=38000,R1845&gt;336.4,R1845&lt;=504.6,M1845&lt;=10),('[1]Pricing Schedule'!$J$105),
IF(AND(I1845=38000,R1845&gt;336.4,R1845&lt;=504.6,M1845&gt;10),('[1]Pricing Schedule'!$J$113),
IF(AND(I1845=38000,R1845&gt;504.6,R1845&lt;=672.8,M1845&lt;=10),('[1]Pricing Schedule'!$J$105),
IF(AND(I1845=38000,R1845&gt;504.6,R1845&lt;=672.8,M1845&gt;10),('[1]Pricing Schedule'!$J$113),
IF(AND(I1845=110000,R1845&lt;=12.8,M1845&gt;2),'[1]Pricing Schedule'!$J$63,
IF(AND(I1845=110000,R1845&lt;=12.8,M1845&lt;=2),'[1]Pricing Schedule'!$J$97,
IF(AND(I1845=110000,R1845&gt;12.8,R1845&lt;=22.8,M1845&gt;3),'[1]Pricing Schedule'!$J$72,
IF(AND(I1845=110000,R1845&gt;12.8,R1845&lt;=22.8,M1845&lt;=3),'[1]Pricing Schedule'!$J$97,
IF(AND(I1845=110000,R1845&gt;22.8,R1845&lt;=30.2),'[1]Pricing Schedule'!$J$81,
IF(AND(I1845=110000,R1845&gt;30.2,R1845&lt;=45.9),'[1]Pricing Schedule'!$J$90,
IF(AND(I1845=110000,R1845&gt;45.9,R1845&lt;=123.4),'[1]Pricing Schedule'!$J$97,
IF(AND(I1845=110000,R1845&gt;123.4,R1845&lt;=168.2,M1845&lt;=10),'[1]Pricing Schedule'!$J$105,
IF(AND(I1845=110000,R1845&gt;123.4,R1845&lt;=168.2,M1845&gt;10),'[1]Pricing Schedule'!$J$113,
IF(AND(I1845=110000,R1845&gt;168.2,R1845&lt;=336.2,M1845&lt;=10),('[1]Pricing Schedule'!$J$105),
IF(AND(I1845=110000,R1845&gt;168.2,R1845&lt;=336.2,M1845&gt;10),('[1]Pricing Schedule'!$J$113),
IF(AND(I1845=110000,R1845&gt;336.4,R1845&lt;=504.6,M1845&lt;=10),('[1]Pricing Schedule'!$J$105),
IF(AND(I1845=110000,R1845&gt;336.4,R1845&lt;=504.6,M1845&gt;10),('[1]Pricing Schedule'!$J$113),
IF(AND(I1845=110000,R1845&gt;504.6,R1845&lt;=672.8,M1845&lt;=10),('[1]Pricing Schedule'!$J$105),
IF(AND(I1845=110000,R1845&gt;504.6,R1845&lt;=672.8,M1845&gt;10),('[1]Pricing Schedule'!$J$113),
IF(AND(I1845=110000,R1845&gt;672.8,R1845&lt;=841,M1845&lt;=10),('[1]Pricing Schedule'!$J$105),
IF(AND(I1845=110000,R1845&gt;672.8,R1845&lt;=841,M1845&gt;10),('[1]Pricing Schedule'!$J$113),
IF(AND(I1845=110000,R1845&gt;1682,R1845&lt;=1850.2,M1845&lt;=10),('[1]Pricing Schedule'!$J$105),
IF(AND(I1845=110000,R1845&gt;1682,R1845&lt;=1850.2,M1845&gt;10),('[1]Pricing Schedule'!$J$113),
IF(AND(I1845=110000,R1845&gt;2018.4,R1845&lt;=2186.6,M1845&lt;=10),('[1]Pricing Schedule'!$J$105),
IF(AND(I1845=110000,R1845&gt;2018.4,R1845&lt;=2186.6,M1845&gt;10),('[1]Pricing Schedule'!$J$113),999999999)))))))))))))))))))))))))))))))))))))))</f>
        <v>4</v>
      </c>
      <c r="U1845" s="40">
        <f t="shared" si="174"/>
        <v>149730.95238095237</v>
      </c>
      <c r="V1845" s="41">
        <f t="shared" si="175"/>
        <v>6.6786458250512828</v>
      </c>
      <c r="Y1845" s="23">
        <v>635</v>
      </c>
      <c r="Z1845" s="23">
        <v>16</v>
      </c>
      <c r="AD1845" s="13"/>
      <c r="AE1845" s="13"/>
      <c r="AF1845" s="13"/>
      <c r="AR1845" s="35"/>
    </row>
    <row r="1846" spans="1:44">
      <c r="A1846" s="23">
        <v>1848</v>
      </c>
      <c r="B1846" s="23">
        <v>1848</v>
      </c>
      <c r="C1846" s="23" t="s">
        <v>2569</v>
      </c>
      <c r="D1846" s="23" t="s">
        <v>314</v>
      </c>
      <c r="E1846" s="23" t="s">
        <v>314</v>
      </c>
      <c r="F1846" s="23" t="s">
        <v>403</v>
      </c>
      <c r="G1846" s="23" t="s">
        <v>404</v>
      </c>
      <c r="H1846" s="23" t="s">
        <v>113</v>
      </c>
      <c r="I1846" s="13">
        <v>38000</v>
      </c>
      <c r="J1846" s="13">
        <v>38000</v>
      </c>
      <c r="K1846" s="23" t="s">
        <v>119</v>
      </c>
      <c r="L1846" s="24">
        <v>8.5519999999999996</v>
      </c>
      <c r="M1846" s="37">
        <f t="shared" si="170"/>
        <v>9</v>
      </c>
      <c r="N1846" s="24">
        <v>1.1559999999999999</v>
      </c>
      <c r="O1846" s="13">
        <v>3</v>
      </c>
      <c r="P1846" s="36">
        <f t="shared" si="171"/>
        <v>1.1559999999999999</v>
      </c>
      <c r="Q1846" s="38">
        <f t="shared" si="172"/>
        <v>4.2</v>
      </c>
      <c r="R1846" s="37">
        <f t="shared" si="173"/>
        <v>4.2</v>
      </c>
      <c r="S1846" s="39">
        <f>IF(AND(I1846=38000,R1846&lt;=4.5,M1846&gt;8),'[1]Pricing Schedule'!$F$8+('[1]Pricing Schedule'!$F$9*M1846),
IF(AND(I1846=38000,R1846&lt;=4.5,M1846&lt;=8),'[1]Pricing Schedule'!$F$34+('[1]Pricing Schedule'!$F$36*M1846),
IF(AND(I1846=38000,R1846&gt;4.5,R1846&lt;=9,M1846&gt;8),'[1]Pricing Schedule'!$F$17+('[1]Pricing Schedule'!$F$18*M1846),
IF(AND(I1846=38000,R1846&gt;4.5,R1846&lt;=9,M1846&lt;=8),'[1]Pricing Schedule'!$F$34+('[1]Pricing Schedule'!$F$36*M1846),
IF(AND(I1846=38000,R1846&gt;9,R1846&lt;=12.8,M1846&gt;8),'[1]Pricing Schedule'!$F$26+('[1]Pricing Schedule'!$F$27*M1846),
IF(AND(I1846=38000,R1846&gt;9,R1846&lt;=12.8,M1846&lt;=8),'[1]Pricing Schedule'!$F$34+('[1]Pricing Schedule'!$F$36*M1846),
IF(AND(I1846=38000,R1846&gt;12.8,R1846&lt;=22.8),'[1]Pricing Schedule'!$F$34+('[1]Pricing Schedule'!$F$36*M1846),
IF(AND(I1846=38000,R1846&gt;22.8,R1846&lt;=30.2),'[1]Pricing Schedule'!$F$43+('[1]Pricing Schedule'!$F$45*M1846),
IF(AND(I1846=38000,R1846&gt;30.2,R1846&lt;=45.9),'[1]Pricing Schedule'!$F$52+('[1]Pricing Schedule'!$F$54*M1846),
IF(AND(I1846=38000,R1846&gt;45.9,R1846&lt;=123.4),'[1]Pricing Schedule'!$F$96+('[1]Pricing Schedule'!$F$97*M1846),
IF(AND(I1846=38000,R1846&gt;123.4,R1846&lt;=168.2,M1846&lt;=10),'[1]Pricing Schedule'!$F$103+('[1]Pricing Schedule'!$F$105*M1846),
IF(AND(I1846=38000,R1846&gt;123.4,R1846&lt;=168.2,M1846&gt;10),'[1]Pricing Schedule'!$F$111+('[1]Pricing Schedule'!$F$113*M1846),
IF(AND(I1846=38000,R1846&gt;157.4,R1846&lt;=336.4,M1846&lt;=10),('[1]Pricing Schedule'!$F$103+('[1]Pricing Schedule'!$F$105*M1846))*2,
IF(AND(I1846=38000,R1846&gt;157.4,R1846&lt;=336.4,M1846&gt;10),('[1]Pricing Schedule'!$F$111+('[1]Pricing Schedule'!$F$113*M1846))*2,
IF(AND(I1846=38000,R1846&gt;314.8,R1846&lt;=504.6,M1846&lt;=10),('[1]Pricing Schedule'!$F$103+('[1]Pricing Schedule'!$F$105*M1846))*3,
IF(AND(I1846=38000,R1846&gt;314.8,R1846&lt;=504.6,M1846&gt;10),('[1]Pricing Schedule'!$F$111+('[1]Pricing Schedule'!$F$113*M1846))*3,
IF(AND(I1846=38000,R1846&gt;472.2,R1846&lt;=672.8,M1846&lt;=10),('[1]Pricing Schedule'!$F$103+('[1]Pricing Schedule'!$F$105*M1846))*4,
IF(AND(I1846=38000,R1846&gt;472.2,R1846&lt;=672.8,M1846&gt;10),('[1]Pricing Schedule'!$F$111+('[1]Pricing Schedule'!$F$113*M1846))*4,
IF(AND(I1846=110000,R1846&lt;=12.8,M1846&gt;2),'[1]Pricing Schedule'!$F$62+('[1]Pricing Schedule'!$F$63*M1846),
IF(AND(I1846=110000,R1846&lt;=12.8,M1846&lt;=2),'[1]Pricing Schedule'!$F$96+('[1]Pricing Schedule'!$F$97*M1846),
IF(AND(I1846=110000,R1846&gt;12.8,R1846&lt;=22.8,M1846&gt;3),'[1]Pricing Schedule'!$F$71+('[1]Pricing Schedule'!$F$72*M1846),
IF(AND(I1846=110000,R1846&gt;12.8,R1846&lt;=22.8,M1846&lt;=3),'[1]Pricing Schedule'!$F$96+('[1]Pricing Schedule'!$F$97*M1846),
IF(AND(I1846=110000,R1846&gt;22.8,R1846&lt;=30.2),'[1]Pricing Schedule'!$F$80+('[1]Pricing Schedule'!$F$81*M1846),
IF(AND(I1846=110000,R1846&gt;30.2,R1846&lt;=45.9),'[1]Pricing Schedule'!$F$89+('[1]Pricing Schedule'!$F$90*M1846),
IF(AND(I1846=110000,R1846&gt;45.9,R1846&lt;=123.4),'[1]Pricing Schedule'!$F$96+('[1]Pricing Schedule'!$F$97*M1846),
IF(AND(I1846=110000,R1846&gt;123.4,R1846&lt;=168.2,M1846&lt;=10),'[1]Pricing Schedule'!$F$103+('[1]Pricing Schedule'!$F$105*M1846),
IF(AND(I1846=110000,R1846&gt;123.4,R1846&lt;=168.2,M1846&gt;10),'[1]Pricing Schedule'!$F$111+('[1]Pricing Schedule'!$F$113*M1846),
IF(AND(I1846=110000,R1846&gt;168.2,R1846&lt;=336.4,M1846&lt;=10),('[1]Pricing Schedule'!$F$103+('[1]Pricing Schedule'!$F$105*M1846))*2,
IF(AND(I1846=110000,R1846&gt;168.2,R1846&lt;=336.4,M1846&gt;10),('[1]Pricing Schedule'!$F$111+('[1]Pricing Schedule'!$F$113*M1846))*2,
IF(AND(I1846=110000,R1846&gt;336.4,R1846&lt;=504.6,M1846&lt;=10),('[1]Pricing Schedule'!$F$103+('[1]Pricing Schedule'!$F$105*M1846))*3,
IF(AND(I1846=110000,R1846&gt;336.4,R1846&lt;=504.6,M1846&gt;10),('[1]Pricing Schedule'!$F$111+('[1]Pricing Schedule'!$F$113*M1846))*3,
IF(AND(I1846=110000,R1846&gt;504.6,R1846&lt;=672.8,M1846&lt;=10),('[1]Pricing Schedule'!$F$103+('[1]Pricing Schedule'!$F$105*M1846))*4,
IF(AND(I1846=110000,R1846&gt;504.6,R1846&lt;=672.8,M1846&gt;10),('[1]Pricing Schedule'!$F$111+('[1]Pricing Schedule'!$F$113*M1846))*4,
IF(AND(I1846=110000,R1846&gt;672.8,R1846&lt;=841,M1846&lt;=10),('[1]Pricing Schedule'!$F$103+('[1]Pricing Schedule'!$F$105*M1846))*5,
IF(AND(I1846=110000,R1846&gt;672.8,R1846&lt;=841,M1846&gt;10),('[1]Pricing Schedule'!$F$111+('[1]Pricing Schedule'!$F$113*M1846))*5,
IF(AND(I1846=110000,R1846&gt;672.8,R1846&lt;=841,M1846&lt;=10),('[1]Pricing Schedule'!$F$103+('[1]Pricing Schedule'!$F$105*M1846))*5,
IF(AND(I1846=110000,R1846&gt;672.8,R1846&lt;=841,M1846&gt;10),('[1]Pricing Schedule'!$F$111+('[1]Pricing Schedule'!$F$113*M1846))*5,
IF(AND(I1846=110000,R1846&gt;1345.6,R1846&lt;=1513.8,M1846&lt;=10),('[1]Pricing Schedule'!$F$103+('[1]Pricing Schedule'!$F$105*M1846))*9,
IF(AND(I1846=110000,R1846&gt;1345.6,R1846&lt;=1513.8,M1846&gt;10),('[1]Pricing Schedule'!$F$111+('[1]Pricing Schedule'!$F$113*M1846))*9,
9999999999)))))))))))))))))))))))))))))))))))))))</f>
        <v>1334440</v>
      </c>
      <c r="T1846" s="21">
        <f>IF(AND(I1846=38000,R1846&lt;=4.5,M1846&gt;8),'[1]Pricing Schedule'!$J$9,
IF(AND(I1846=38000,R1846&lt;=4.5,M1846&lt;=8),'[1]Pricing Schedule'!$J$36,
IF(AND(I1846=38000,R1846&gt;4.5,R1846&lt;=9,M1846&gt;8),'[1]Pricing Schedule'!$J$18,
IF(AND(I1846=38000,R1846&gt;4.5,R1846&lt;=9,M1846&lt;=8),'[1]Pricing Schedule'!$J$36,
IF(AND(I1846=38000,R1846&gt;9,R1846&lt;=12.8,M1846&gt;8),'[1]Pricing Schedule'!$J$27,
IF(AND(I1846=38000,R1846&gt;9,R1846&lt;=12.8,M1846&lt;=8),'[1]Pricing Schedule'!$J$36,
IF(AND(I1846=38000,R1846&gt;12.8,R1846&lt;=22.8),'[1]Pricing Schedule'!$J$36,
IF(AND(I1846=38000,R1846&gt;22.8,R1846&lt;=30.2),'[1]Pricing Schedule'!$J$45,
IF(AND(I1846=38000,R1846&gt;30.2,R1846&lt;=45.9),'[1]Pricing Schedule'!$J$54,
IF(AND(I1846=38000,R1846&gt;45.9,R1846&lt;=123.4),'[1]Pricing Schedule'!$J$97,
IF(AND(I1846=38000,R1846&gt;123.4,R1846&lt;=168.2,M1846&lt;=10),'[1]Pricing Schedule'!$J$105,
IF(AND(I1846=38000,R1846&gt;123.4,R1846&lt;=168.2,M1846&gt;10),'[1]Pricing Schedule'!$J$113,
IF(AND(I1846=38000,R1846&gt;168.2,R1846&lt;=336.4,M1846&lt;=10),('[1]Pricing Schedule'!$J$105),
IF(AND(I1846=38000,R1846&gt;168.2,R1846&lt;=336.4,M1846&gt;10),('[1]Pricing Schedule'!$J$113),
IF(AND(I1846=38000,R1846&gt;336.4,R1846&lt;=504.6,M1846&lt;=10),('[1]Pricing Schedule'!$J$105),
IF(AND(I1846=38000,R1846&gt;336.4,R1846&lt;=504.6,M1846&gt;10),('[1]Pricing Schedule'!$J$113),
IF(AND(I1846=38000,R1846&gt;504.6,R1846&lt;=672.8,M1846&lt;=10),('[1]Pricing Schedule'!$J$105),
IF(AND(I1846=38000,R1846&gt;504.6,R1846&lt;=672.8,M1846&gt;10),('[1]Pricing Schedule'!$J$113),
IF(AND(I1846=110000,R1846&lt;=12.8,M1846&gt;2),'[1]Pricing Schedule'!$J$63,
IF(AND(I1846=110000,R1846&lt;=12.8,M1846&lt;=2),'[1]Pricing Schedule'!$J$97,
IF(AND(I1846=110000,R1846&gt;12.8,R1846&lt;=22.8,M1846&gt;3),'[1]Pricing Schedule'!$J$72,
IF(AND(I1846=110000,R1846&gt;12.8,R1846&lt;=22.8,M1846&lt;=3),'[1]Pricing Schedule'!$J$97,
IF(AND(I1846=110000,R1846&gt;22.8,R1846&lt;=30.2),'[1]Pricing Schedule'!$J$81,
IF(AND(I1846=110000,R1846&gt;30.2,R1846&lt;=45.9),'[1]Pricing Schedule'!$J$90,
IF(AND(I1846=110000,R1846&gt;45.9,R1846&lt;=123.4),'[1]Pricing Schedule'!$J$97,
IF(AND(I1846=110000,R1846&gt;123.4,R1846&lt;=168.2,M1846&lt;=10),'[1]Pricing Schedule'!$J$105,
IF(AND(I1846=110000,R1846&gt;123.4,R1846&lt;=168.2,M1846&gt;10),'[1]Pricing Schedule'!$J$113,
IF(AND(I1846=110000,R1846&gt;168.2,R1846&lt;=336.2,M1846&lt;=10),('[1]Pricing Schedule'!$J$105),
IF(AND(I1846=110000,R1846&gt;168.2,R1846&lt;=336.2,M1846&gt;10),('[1]Pricing Schedule'!$J$113),
IF(AND(I1846=110000,R1846&gt;336.4,R1846&lt;=504.6,M1846&lt;=10),('[1]Pricing Schedule'!$J$105),
IF(AND(I1846=110000,R1846&gt;336.4,R1846&lt;=504.6,M1846&gt;10),('[1]Pricing Schedule'!$J$113),
IF(AND(I1846=110000,R1846&gt;504.6,R1846&lt;=672.8,M1846&lt;=10),('[1]Pricing Schedule'!$J$105),
IF(AND(I1846=110000,R1846&gt;504.6,R1846&lt;=672.8,M1846&gt;10),('[1]Pricing Schedule'!$J$113),
IF(AND(I1846=110000,R1846&gt;672.8,R1846&lt;=841,M1846&lt;=10),('[1]Pricing Schedule'!$J$105),
IF(AND(I1846=110000,R1846&gt;672.8,R1846&lt;=841,M1846&gt;10),('[1]Pricing Schedule'!$J$113),
IF(AND(I1846=110000,R1846&gt;1682,R1846&lt;=1850.2,M1846&lt;=10),('[1]Pricing Schedule'!$J$105),
IF(AND(I1846=110000,R1846&gt;1682,R1846&lt;=1850.2,M1846&gt;10),('[1]Pricing Schedule'!$J$113),
IF(AND(I1846=110000,R1846&gt;2018.4,R1846&lt;=2186.6,M1846&lt;=10),('[1]Pricing Schedule'!$J$105),
IF(AND(I1846=110000,R1846&gt;2018.4,R1846&lt;=2186.6,M1846&gt;10),('[1]Pricing Schedule'!$J$113),999999999)))))))))))))))))))))))))))))))))))))))</f>
        <v>1</v>
      </c>
      <c r="U1846" s="40">
        <f t="shared" si="174"/>
        <v>317723.80952380953</v>
      </c>
      <c r="V1846" s="41">
        <f t="shared" si="175"/>
        <v>3.1473876682353645</v>
      </c>
      <c r="Y1846" s="23">
        <v>134</v>
      </c>
      <c r="Z1846" s="23">
        <v>492</v>
      </c>
      <c r="AD1846" s="13"/>
      <c r="AE1846" s="13"/>
      <c r="AF1846" s="13"/>
      <c r="AR1846" s="35"/>
    </row>
    <row r="1847" spans="1:44">
      <c r="A1847" s="23">
        <v>1849</v>
      </c>
      <c r="B1847" s="23">
        <v>1849</v>
      </c>
      <c r="C1847" s="23" t="s">
        <v>2570</v>
      </c>
      <c r="D1847" s="23" t="s">
        <v>1745</v>
      </c>
      <c r="E1847" s="23" t="s">
        <v>1745</v>
      </c>
      <c r="F1847" s="23" t="s">
        <v>1873</v>
      </c>
      <c r="G1847" s="23" t="s">
        <v>1874</v>
      </c>
      <c r="H1847" s="23" t="s">
        <v>113</v>
      </c>
      <c r="I1847" s="13">
        <v>38000</v>
      </c>
      <c r="J1847" s="13">
        <v>38000</v>
      </c>
      <c r="K1847" s="23" t="s">
        <v>119</v>
      </c>
      <c r="L1847" s="24">
        <v>6.8780000000000001</v>
      </c>
      <c r="M1847" s="37">
        <f t="shared" si="170"/>
        <v>7</v>
      </c>
      <c r="N1847" s="24">
        <v>0.48099999999999998</v>
      </c>
      <c r="O1847" s="13">
        <v>3</v>
      </c>
      <c r="P1847" s="36">
        <f t="shared" si="171"/>
        <v>0.48099999999999998</v>
      </c>
      <c r="Q1847" s="38">
        <f t="shared" si="172"/>
        <v>4.2</v>
      </c>
      <c r="R1847" s="37">
        <f t="shared" si="173"/>
        <v>4.2</v>
      </c>
      <c r="S1847" s="39">
        <f>IF(AND(I1847=38000,R1847&lt;=4.5,M1847&gt;8),'[1]Pricing Schedule'!$F$8+('[1]Pricing Schedule'!$F$9*M1847),
IF(AND(I1847=38000,R1847&lt;=4.5,M1847&lt;=8),'[1]Pricing Schedule'!$F$34+('[1]Pricing Schedule'!$F$36*M1847),
IF(AND(I1847=38000,R1847&gt;4.5,R1847&lt;=9,M1847&gt;8),'[1]Pricing Schedule'!$F$17+('[1]Pricing Schedule'!$F$18*M1847),
IF(AND(I1847=38000,R1847&gt;4.5,R1847&lt;=9,M1847&lt;=8),'[1]Pricing Schedule'!$F$34+('[1]Pricing Schedule'!$F$36*M1847),
IF(AND(I1847=38000,R1847&gt;9,R1847&lt;=12.8,M1847&gt;8),'[1]Pricing Schedule'!$F$26+('[1]Pricing Schedule'!$F$27*M1847),
IF(AND(I1847=38000,R1847&gt;9,R1847&lt;=12.8,M1847&lt;=8),'[1]Pricing Schedule'!$F$34+('[1]Pricing Schedule'!$F$36*M1847),
IF(AND(I1847=38000,R1847&gt;12.8,R1847&lt;=22.8),'[1]Pricing Schedule'!$F$34+('[1]Pricing Schedule'!$F$36*M1847),
IF(AND(I1847=38000,R1847&gt;22.8,R1847&lt;=30.2),'[1]Pricing Schedule'!$F$43+('[1]Pricing Schedule'!$F$45*M1847),
IF(AND(I1847=38000,R1847&gt;30.2,R1847&lt;=45.9),'[1]Pricing Schedule'!$F$52+('[1]Pricing Schedule'!$F$54*M1847),
IF(AND(I1847=38000,R1847&gt;45.9,R1847&lt;=123.4),'[1]Pricing Schedule'!$F$96+('[1]Pricing Schedule'!$F$97*M1847),
IF(AND(I1847=38000,R1847&gt;123.4,R1847&lt;=168.2,M1847&lt;=10),'[1]Pricing Schedule'!$F$103+('[1]Pricing Schedule'!$F$105*M1847),
IF(AND(I1847=38000,R1847&gt;123.4,R1847&lt;=168.2,M1847&gt;10),'[1]Pricing Schedule'!$F$111+('[1]Pricing Schedule'!$F$113*M1847),
IF(AND(I1847=38000,R1847&gt;157.4,R1847&lt;=336.4,M1847&lt;=10),('[1]Pricing Schedule'!$F$103+('[1]Pricing Schedule'!$F$105*M1847))*2,
IF(AND(I1847=38000,R1847&gt;157.4,R1847&lt;=336.4,M1847&gt;10),('[1]Pricing Schedule'!$F$111+('[1]Pricing Schedule'!$F$113*M1847))*2,
IF(AND(I1847=38000,R1847&gt;314.8,R1847&lt;=504.6,M1847&lt;=10),('[1]Pricing Schedule'!$F$103+('[1]Pricing Schedule'!$F$105*M1847))*3,
IF(AND(I1847=38000,R1847&gt;314.8,R1847&lt;=504.6,M1847&gt;10),('[1]Pricing Schedule'!$F$111+('[1]Pricing Schedule'!$F$113*M1847))*3,
IF(AND(I1847=38000,R1847&gt;472.2,R1847&lt;=672.8,M1847&lt;=10),('[1]Pricing Schedule'!$F$103+('[1]Pricing Schedule'!$F$105*M1847))*4,
IF(AND(I1847=38000,R1847&gt;472.2,R1847&lt;=672.8,M1847&gt;10),('[1]Pricing Schedule'!$F$111+('[1]Pricing Schedule'!$F$113*M1847))*4,
IF(AND(I1847=110000,R1847&lt;=12.8,M1847&gt;2),'[1]Pricing Schedule'!$F$62+('[1]Pricing Schedule'!$F$63*M1847),
IF(AND(I1847=110000,R1847&lt;=12.8,M1847&lt;=2),'[1]Pricing Schedule'!$F$96+('[1]Pricing Schedule'!$F$97*M1847),
IF(AND(I1847=110000,R1847&gt;12.8,R1847&lt;=22.8,M1847&gt;3),'[1]Pricing Schedule'!$F$71+('[1]Pricing Schedule'!$F$72*M1847),
IF(AND(I1847=110000,R1847&gt;12.8,R1847&lt;=22.8,M1847&lt;=3),'[1]Pricing Schedule'!$F$96+('[1]Pricing Schedule'!$F$97*M1847),
IF(AND(I1847=110000,R1847&gt;22.8,R1847&lt;=30.2),'[1]Pricing Schedule'!$F$80+('[1]Pricing Schedule'!$F$81*M1847),
IF(AND(I1847=110000,R1847&gt;30.2,R1847&lt;=45.9),'[1]Pricing Schedule'!$F$89+('[1]Pricing Schedule'!$F$90*M1847),
IF(AND(I1847=110000,R1847&gt;45.9,R1847&lt;=123.4),'[1]Pricing Schedule'!$F$96+('[1]Pricing Schedule'!$F$97*M1847),
IF(AND(I1847=110000,R1847&gt;123.4,R1847&lt;=168.2,M1847&lt;=10),'[1]Pricing Schedule'!$F$103+('[1]Pricing Schedule'!$F$105*M1847),
IF(AND(I1847=110000,R1847&gt;123.4,R1847&lt;=168.2,M1847&gt;10),'[1]Pricing Schedule'!$F$111+('[1]Pricing Schedule'!$F$113*M1847),
IF(AND(I1847=110000,R1847&gt;168.2,R1847&lt;=336.4,M1847&lt;=10),('[1]Pricing Schedule'!$F$103+('[1]Pricing Schedule'!$F$105*M1847))*2,
IF(AND(I1847=110000,R1847&gt;168.2,R1847&lt;=336.4,M1847&gt;10),('[1]Pricing Schedule'!$F$111+('[1]Pricing Schedule'!$F$113*M1847))*2,
IF(AND(I1847=110000,R1847&gt;336.4,R1847&lt;=504.6,M1847&lt;=10),('[1]Pricing Schedule'!$F$103+('[1]Pricing Schedule'!$F$105*M1847))*3,
IF(AND(I1847=110000,R1847&gt;336.4,R1847&lt;=504.6,M1847&gt;10),('[1]Pricing Schedule'!$F$111+('[1]Pricing Schedule'!$F$113*M1847))*3,
IF(AND(I1847=110000,R1847&gt;504.6,R1847&lt;=672.8,M1847&lt;=10),('[1]Pricing Schedule'!$F$103+('[1]Pricing Schedule'!$F$105*M1847))*4,
IF(AND(I1847=110000,R1847&gt;504.6,R1847&lt;=672.8,M1847&gt;10),('[1]Pricing Schedule'!$F$111+('[1]Pricing Schedule'!$F$113*M1847))*4,
IF(AND(I1847=110000,R1847&gt;672.8,R1847&lt;=841,M1847&lt;=10),('[1]Pricing Schedule'!$F$103+('[1]Pricing Schedule'!$F$105*M1847))*5,
IF(AND(I1847=110000,R1847&gt;672.8,R1847&lt;=841,M1847&gt;10),('[1]Pricing Schedule'!$F$111+('[1]Pricing Schedule'!$F$113*M1847))*5,
IF(AND(I1847=110000,R1847&gt;672.8,R1847&lt;=841,M1847&lt;=10),('[1]Pricing Schedule'!$F$103+('[1]Pricing Schedule'!$F$105*M1847))*5,
IF(AND(I1847=110000,R1847&gt;672.8,R1847&lt;=841,M1847&gt;10),('[1]Pricing Schedule'!$F$111+('[1]Pricing Schedule'!$F$113*M1847))*5,
IF(AND(I1847=110000,R1847&gt;1345.6,R1847&lt;=1513.8,M1847&lt;=10),('[1]Pricing Schedule'!$F$103+('[1]Pricing Schedule'!$F$105*M1847))*9,
IF(AND(I1847=110000,R1847&gt;1345.6,R1847&lt;=1513.8,M1847&gt;10),('[1]Pricing Schedule'!$F$111+('[1]Pricing Schedule'!$F$113*M1847))*9,
9999999999)))))))))))))))))))))))))))))))))))))))</f>
        <v>839680</v>
      </c>
      <c r="T1847" s="21">
        <f>IF(AND(I1847=38000,R1847&lt;=4.5,M1847&gt;8),'[1]Pricing Schedule'!$J$9,
IF(AND(I1847=38000,R1847&lt;=4.5,M1847&lt;=8),'[1]Pricing Schedule'!$J$36,
IF(AND(I1847=38000,R1847&gt;4.5,R1847&lt;=9,M1847&gt;8),'[1]Pricing Schedule'!$J$18,
IF(AND(I1847=38000,R1847&gt;4.5,R1847&lt;=9,M1847&lt;=8),'[1]Pricing Schedule'!$J$36,
IF(AND(I1847=38000,R1847&gt;9,R1847&lt;=12.8,M1847&gt;8),'[1]Pricing Schedule'!$J$27,
IF(AND(I1847=38000,R1847&gt;9,R1847&lt;=12.8,M1847&lt;=8),'[1]Pricing Schedule'!$J$36,
IF(AND(I1847=38000,R1847&gt;12.8,R1847&lt;=22.8),'[1]Pricing Schedule'!$J$36,
IF(AND(I1847=38000,R1847&gt;22.8,R1847&lt;=30.2),'[1]Pricing Schedule'!$J$45,
IF(AND(I1847=38000,R1847&gt;30.2,R1847&lt;=45.9),'[1]Pricing Schedule'!$J$54,
IF(AND(I1847=38000,R1847&gt;45.9,R1847&lt;=123.4),'[1]Pricing Schedule'!$J$97,
IF(AND(I1847=38000,R1847&gt;123.4,R1847&lt;=168.2,M1847&lt;=10),'[1]Pricing Schedule'!$J$105,
IF(AND(I1847=38000,R1847&gt;123.4,R1847&lt;=168.2,M1847&gt;10),'[1]Pricing Schedule'!$J$113,
IF(AND(I1847=38000,R1847&gt;168.2,R1847&lt;=336.4,M1847&lt;=10),('[1]Pricing Schedule'!$J$105),
IF(AND(I1847=38000,R1847&gt;168.2,R1847&lt;=336.4,M1847&gt;10),('[1]Pricing Schedule'!$J$113),
IF(AND(I1847=38000,R1847&gt;336.4,R1847&lt;=504.6,M1847&lt;=10),('[1]Pricing Schedule'!$J$105),
IF(AND(I1847=38000,R1847&gt;336.4,R1847&lt;=504.6,M1847&gt;10),('[1]Pricing Schedule'!$J$113),
IF(AND(I1847=38000,R1847&gt;504.6,R1847&lt;=672.8,M1847&lt;=10),('[1]Pricing Schedule'!$J$105),
IF(AND(I1847=38000,R1847&gt;504.6,R1847&lt;=672.8,M1847&gt;10),('[1]Pricing Schedule'!$J$113),
IF(AND(I1847=110000,R1847&lt;=12.8,M1847&gt;2),'[1]Pricing Schedule'!$J$63,
IF(AND(I1847=110000,R1847&lt;=12.8,M1847&lt;=2),'[1]Pricing Schedule'!$J$97,
IF(AND(I1847=110000,R1847&gt;12.8,R1847&lt;=22.8,M1847&gt;3),'[1]Pricing Schedule'!$J$72,
IF(AND(I1847=110000,R1847&gt;12.8,R1847&lt;=22.8,M1847&lt;=3),'[1]Pricing Schedule'!$J$97,
IF(AND(I1847=110000,R1847&gt;22.8,R1847&lt;=30.2),'[1]Pricing Schedule'!$J$81,
IF(AND(I1847=110000,R1847&gt;30.2,R1847&lt;=45.9),'[1]Pricing Schedule'!$J$90,
IF(AND(I1847=110000,R1847&gt;45.9,R1847&lt;=123.4),'[1]Pricing Schedule'!$J$97,
IF(AND(I1847=110000,R1847&gt;123.4,R1847&lt;=168.2,M1847&lt;=10),'[1]Pricing Schedule'!$J$105,
IF(AND(I1847=110000,R1847&gt;123.4,R1847&lt;=168.2,M1847&gt;10),'[1]Pricing Schedule'!$J$113,
IF(AND(I1847=110000,R1847&gt;168.2,R1847&lt;=336.2,M1847&lt;=10),('[1]Pricing Schedule'!$J$105),
IF(AND(I1847=110000,R1847&gt;168.2,R1847&lt;=336.2,M1847&gt;10),('[1]Pricing Schedule'!$J$113),
IF(AND(I1847=110000,R1847&gt;336.4,R1847&lt;=504.6,M1847&lt;=10),('[1]Pricing Schedule'!$J$105),
IF(AND(I1847=110000,R1847&gt;336.4,R1847&lt;=504.6,M1847&gt;10),('[1]Pricing Schedule'!$J$113),
IF(AND(I1847=110000,R1847&gt;504.6,R1847&lt;=672.8,M1847&lt;=10),('[1]Pricing Schedule'!$J$105),
IF(AND(I1847=110000,R1847&gt;504.6,R1847&lt;=672.8,M1847&gt;10),('[1]Pricing Schedule'!$J$113),
IF(AND(I1847=110000,R1847&gt;672.8,R1847&lt;=841,M1847&lt;=10),('[1]Pricing Schedule'!$J$105),
IF(AND(I1847=110000,R1847&gt;672.8,R1847&lt;=841,M1847&gt;10),('[1]Pricing Schedule'!$J$113),
IF(AND(I1847=110000,R1847&gt;1682,R1847&lt;=1850.2,M1847&lt;=10),('[1]Pricing Schedule'!$J$105),
IF(AND(I1847=110000,R1847&gt;1682,R1847&lt;=1850.2,M1847&gt;10),('[1]Pricing Schedule'!$J$113),
IF(AND(I1847=110000,R1847&gt;2018.4,R1847&lt;=2186.6,M1847&lt;=10),('[1]Pricing Schedule'!$J$105),
IF(AND(I1847=110000,R1847&gt;2018.4,R1847&lt;=2186.6,M1847&gt;10),('[1]Pricing Schedule'!$J$113),999999999)))))))))))))))))))))))))))))))))))))))</f>
        <v>4</v>
      </c>
      <c r="U1847" s="40">
        <f t="shared" si="174"/>
        <v>199923.80952380953</v>
      </c>
      <c r="V1847" s="41">
        <f t="shared" si="175"/>
        <v>5.0019054878048781</v>
      </c>
      <c r="Y1847" s="23">
        <v>646</v>
      </c>
      <c r="Z1847" s="23">
        <v>35</v>
      </c>
      <c r="AD1847" s="13"/>
      <c r="AE1847" s="13"/>
      <c r="AF1847" s="13"/>
      <c r="AR1847" s="35"/>
    </row>
    <row r="1848" spans="1:44">
      <c r="A1848" s="23">
        <v>1850</v>
      </c>
      <c r="B1848" s="23">
        <v>1850</v>
      </c>
      <c r="C1848" s="23" t="s">
        <v>2571</v>
      </c>
      <c r="D1848" s="23" t="s">
        <v>1745</v>
      </c>
      <c r="E1848" s="23" t="s">
        <v>816</v>
      </c>
      <c r="F1848" s="23" t="s">
        <v>1869</v>
      </c>
      <c r="G1848" s="23" t="s">
        <v>1870</v>
      </c>
      <c r="H1848" s="23" t="s">
        <v>113</v>
      </c>
      <c r="I1848" s="13">
        <v>38000</v>
      </c>
      <c r="J1848" s="13">
        <v>38000</v>
      </c>
      <c r="K1848" s="23" t="s">
        <v>119</v>
      </c>
      <c r="L1848" s="24">
        <v>7.9809999999999999</v>
      </c>
      <c r="M1848" s="37">
        <f t="shared" si="170"/>
        <v>8</v>
      </c>
      <c r="N1848" s="24">
        <v>3.899</v>
      </c>
      <c r="O1848" s="13">
        <v>3</v>
      </c>
      <c r="P1848" s="36">
        <f t="shared" si="171"/>
        <v>2.9242499999999998</v>
      </c>
      <c r="Q1848" s="38">
        <f t="shared" si="172"/>
        <v>21</v>
      </c>
      <c r="R1848" s="37">
        <f t="shared" si="173"/>
        <v>21</v>
      </c>
      <c r="S1848" s="39">
        <f>IF(AND(I1848=38000,R1848&lt;=4.5,M1848&gt;8),'[1]Pricing Schedule'!$F$8+('[1]Pricing Schedule'!$F$9*M1848),
IF(AND(I1848=38000,R1848&lt;=4.5,M1848&lt;=8),'[1]Pricing Schedule'!$F$34+('[1]Pricing Schedule'!$F$36*M1848),
IF(AND(I1848=38000,R1848&gt;4.5,R1848&lt;=9,M1848&gt;8),'[1]Pricing Schedule'!$F$17+('[1]Pricing Schedule'!$F$18*M1848),
IF(AND(I1848=38000,R1848&gt;4.5,R1848&lt;=9,M1848&lt;=8),'[1]Pricing Schedule'!$F$34+('[1]Pricing Schedule'!$F$36*M1848),
IF(AND(I1848=38000,R1848&gt;9,R1848&lt;=12.8,M1848&gt;8),'[1]Pricing Schedule'!$F$26+('[1]Pricing Schedule'!$F$27*M1848),
IF(AND(I1848=38000,R1848&gt;9,R1848&lt;=12.8,M1848&lt;=8),'[1]Pricing Schedule'!$F$34+('[1]Pricing Schedule'!$F$36*M1848),
IF(AND(I1848=38000,R1848&gt;12.8,R1848&lt;=22.8),'[1]Pricing Schedule'!$F$34+('[1]Pricing Schedule'!$F$36*M1848),
IF(AND(I1848=38000,R1848&gt;22.8,R1848&lt;=30.2),'[1]Pricing Schedule'!$F$43+('[1]Pricing Schedule'!$F$45*M1848),
IF(AND(I1848=38000,R1848&gt;30.2,R1848&lt;=45.9),'[1]Pricing Schedule'!$F$52+('[1]Pricing Schedule'!$F$54*M1848),
IF(AND(I1848=38000,R1848&gt;45.9,R1848&lt;=123.4),'[1]Pricing Schedule'!$F$96+('[1]Pricing Schedule'!$F$97*M1848),
IF(AND(I1848=38000,R1848&gt;123.4,R1848&lt;=168.2,M1848&lt;=10),'[1]Pricing Schedule'!$F$103+('[1]Pricing Schedule'!$F$105*M1848),
IF(AND(I1848=38000,R1848&gt;123.4,R1848&lt;=168.2,M1848&gt;10),'[1]Pricing Schedule'!$F$111+('[1]Pricing Schedule'!$F$113*M1848),
IF(AND(I1848=38000,R1848&gt;157.4,R1848&lt;=336.4,M1848&lt;=10),('[1]Pricing Schedule'!$F$103+('[1]Pricing Schedule'!$F$105*M1848))*2,
IF(AND(I1848=38000,R1848&gt;157.4,R1848&lt;=336.4,M1848&gt;10),('[1]Pricing Schedule'!$F$111+('[1]Pricing Schedule'!$F$113*M1848))*2,
IF(AND(I1848=38000,R1848&gt;314.8,R1848&lt;=504.6,M1848&lt;=10),('[1]Pricing Schedule'!$F$103+('[1]Pricing Schedule'!$F$105*M1848))*3,
IF(AND(I1848=38000,R1848&gt;314.8,R1848&lt;=504.6,M1848&gt;10),('[1]Pricing Schedule'!$F$111+('[1]Pricing Schedule'!$F$113*M1848))*3,
IF(AND(I1848=38000,R1848&gt;472.2,R1848&lt;=672.8,M1848&lt;=10),('[1]Pricing Schedule'!$F$103+('[1]Pricing Schedule'!$F$105*M1848))*4,
IF(AND(I1848=38000,R1848&gt;472.2,R1848&lt;=672.8,M1848&gt;10),('[1]Pricing Schedule'!$F$111+('[1]Pricing Schedule'!$F$113*M1848))*4,
IF(AND(I1848=110000,R1848&lt;=12.8,M1848&gt;2),'[1]Pricing Schedule'!$F$62+('[1]Pricing Schedule'!$F$63*M1848),
IF(AND(I1848=110000,R1848&lt;=12.8,M1848&lt;=2),'[1]Pricing Schedule'!$F$96+('[1]Pricing Schedule'!$F$97*M1848),
IF(AND(I1848=110000,R1848&gt;12.8,R1848&lt;=22.8,M1848&gt;3),'[1]Pricing Schedule'!$F$71+('[1]Pricing Schedule'!$F$72*M1848),
IF(AND(I1848=110000,R1848&gt;12.8,R1848&lt;=22.8,M1848&lt;=3),'[1]Pricing Schedule'!$F$96+('[1]Pricing Schedule'!$F$97*M1848),
IF(AND(I1848=110000,R1848&gt;22.8,R1848&lt;=30.2),'[1]Pricing Schedule'!$F$80+('[1]Pricing Schedule'!$F$81*M1848),
IF(AND(I1848=110000,R1848&gt;30.2,R1848&lt;=45.9),'[1]Pricing Schedule'!$F$89+('[1]Pricing Schedule'!$F$90*M1848),
IF(AND(I1848=110000,R1848&gt;45.9,R1848&lt;=123.4),'[1]Pricing Schedule'!$F$96+('[1]Pricing Schedule'!$F$97*M1848),
IF(AND(I1848=110000,R1848&gt;123.4,R1848&lt;=168.2,M1848&lt;=10),'[1]Pricing Schedule'!$F$103+('[1]Pricing Schedule'!$F$105*M1848),
IF(AND(I1848=110000,R1848&gt;123.4,R1848&lt;=168.2,M1848&gt;10),'[1]Pricing Schedule'!$F$111+('[1]Pricing Schedule'!$F$113*M1848),
IF(AND(I1848=110000,R1848&gt;168.2,R1848&lt;=336.4,M1848&lt;=10),('[1]Pricing Schedule'!$F$103+('[1]Pricing Schedule'!$F$105*M1848))*2,
IF(AND(I1848=110000,R1848&gt;168.2,R1848&lt;=336.4,M1848&gt;10),('[1]Pricing Schedule'!$F$111+('[1]Pricing Schedule'!$F$113*M1848))*2,
IF(AND(I1848=110000,R1848&gt;336.4,R1848&lt;=504.6,M1848&lt;=10),('[1]Pricing Schedule'!$F$103+('[1]Pricing Schedule'!$F$105*M1848))*3,
IF(AND(I1848=110000,R1848&gt;336.4,R1848&lt;=504.6,M1848&gt;10),('[1]Pricing Schedule'!$F$111+('[1]Pricing Schedule'!$F$113*M1848))*3,
IF(AND(I1848=110000,R1848&gt;504.6,R1848&lt;=672.8,M1848&lt;=10),('[1]Pricing Schedule'!$F$103+('[1]Pricing Schedule'!$F$105*M1848))*4,
IF(AND(I1848=110000,R1848&gt;504.6,R1848&lt;=672.8,M1848&gt;10),('[1]Pricing Schedule'!$F$111+('[1]Pricing Schedule'!$F$113*M1848))*4,
IF(AND(I1848=110000,R1848&gt;672.8,R1848&lt;=841,M1848&lt;=10),('[1]Pricing Schedule'!$F$103+('[1]Pricing Schedule'!$F$105*M1848))*5,
IF(AND(I1848=110000,R1848&gt;672.8,R1848&lt;=841,M1848&gt;10),('[1]Pricing Schedule'!$F$111+('[1]Pricing Schedule'!$F$113*M1848))*5,
IF(AND(I1848=110000,R1848&gt;672.8,R1848&lt;=841,M1848&lt;=10),('[1]Pricing Schedule'!$F$103+('[1]Pricing Schedule'!$F$105*M1848))*5,
IF(AND(I1848=110000,R1848&gt;672.8,R1848&lt;=841,M1848&gt;10),('[1]Pricing Schedule'!$F$111+('[1]Pricing Schedule'!$F$113*M1848))*5,
IF(AND(I1848=110000,R1848&gt;1345.6,R1848&lt;=1513.8,M1848&lt;=10),('[1]Pricing Schedule'!$F$103+('[1]Pricing Schedule'!$F$105*M1848))*9,
IF(AND(I1848=110000,R1848&gt;1345.6,R1848&lt;=1513.8,M1848&gt;10),('[1]Pricing Schedule'!$F$111+('[1]Pricing Schedule'!$F$113*M1848))*9,
9999999999)))))))))))))))))))))))))))))))))))))))</f>
        <v>909950</v>
      </c>
      <c r="T1848" s="21">
        <f>IF(AND(I1848=38000,R1848&lt;=4.5,M1848&gt;8),'[1]Pricing Schedule'!$J$9,
IF(AND(I1848=38000,R1848&lt;=4.5,M1848&lt;=8),'[1]Pricing Schedule'!$J$36,
IF(AND(I1848=38000,R1848&gt;4.5,R1848&lt;=9,M1848&gt;8),'[1]Pricing Schedule'!$J$18,
IF(AND(I1848=38000,R1848&gt;4.5,R1848&lt;=9,M1848&lt;=8),'[1]Pricing Schedule'!$J$36,
IF(AND(I1848=38000,R1848&gt;9,R1848&lt;=12.8,M1848&gt;8),'[1]Pricing Schedule'!$J$27,
IF(AND(I1848=38000,R1848&gt;9,R1848&lt;=12.8,M1848&lt;=8),'[1]Pricing Schedule'!$J$36,
IF(AND(I1848=38000,R1848&gt;12.8,R1848&lt;=22.8),'[1]Pricing Schedule'!$J$36,
IF(AND(I1848=38000,R1848&gt;22.8,R1848&lt;=30.2),'[1]Pricing Schedule'!$J$45,
IF(AND(I1848=38000,R1848&gt;30.2,R1848&lt;=45.9),'[1]Pricing Schedule'!$J$54,
IF(AND(I1848=38000,R1848&gt;45.9,R1848&lt;=123.4),'[1]Pricing Schedule'!$J$97,
IF(AND(I1848=38000,R1848&gt;123.4,R1848&lt;=168.2,M1848&lt;=10),'[1]Pricing Schedule'!$J$105,
IF(AND(I1848=38000,R1848&gt;123.4,R1848&lt;=168.2,M1848&gt;10),'[1]Pricing Schedule'!$J$113,
IF(AND(I1848=38000,R1848&gt;168.2,R1848&lt;=336.4,M1848&lt;=10),('[1]Pricing Schedule'!$J$105),
IF(AND(I1848=38000,R1848&gt;168.2,R1848&lt;=336.4,M1848&gt;10),('[1]Pricing Schedule'!$J$113),
IF(AND(I1848=38000,R1848&gt;336.4,R1848&lt;=504.6,M1848&lt;=10),('[1]Pricing Schedule'!$J$105),
IF(AND(I1848=38000,R1848&gt;336.4,R1848&lt;=504.6,M1848&gt;10),('[1]Pricing Schedule'!$J$113),
IF(AND(I1848=38000,R1848&gt;504.6,R1848&lt;=672.8,M1848&lt;=10),('[1]Pricing Schedule'!$J$105),
IF(AND(I1848=38000,R1848&gt;504.6,R1848&lt;=672.8,M1848&gt;10),('[1]Pricing Schedule'!$J$113),
IF(AND(I1848=110000,R1848&lt;=12.8,M1848&gt;2),'[1]Pricing Schedule'!$J$63,
IF(AND(I1848=110000,R1848&lt;=12.8,M1848&lt;=2),'[1]Pricing Schedule'!$J$97,
IF(AND(I1848=110000,R1848&gt;12.8,R1848&lt;=22.8,M1848&gt;3),'[1]Pricing Schedule'!$J$72,
IF(AND(I1848=110000,R1848&gt;12.8,R1848&lt;=22.8,M1848&lt;=3),'[1]Pricing Schedule'!$J$97,
IF(AND(I1848=110000,R1848&gt;22.8,R1848&lt;=30.2),'[1]Pricing Schedule'!$J$81,
IF(AND(I1848=110000,R1848&gt;30.2,R1848&lt;=45.9),'[1]Pricing Schedule'!$J$90,
IF(AND(I1848=110000,R1848&gt;45.9,R1848&lt;=123.4),'[1]Pricing Schedule'!$J$97,
IF(AND(I1848=110000,R1848&gt;123.4,R1848&lt;=168.2,M1848&lt;=10),'[1]Pricing Schedule'!$J$105,
IF(AND(I1848=110000,R1848&gt;123.4,R1848&lt;=168.2,M1848&gt;10),'[1]Pricing Schedule'!$J$113,
IF(AND(I1848=110000,R1848&gt;168.2,R1848&lt;=336.2,M1848&lt;=10),('[1]Pricing Schedule'!$J$105),
IF(AND(I1848=110000,R1848&gt;168.2,R1848&lt;=336.2,M1848&gt;10),('[1]Pricing Schedule'!$J$113),
IF(AND(I1848=110000,R1848&gt;336.4,R1848&lt;=504.6,M1848&lt;=10),('[1]Pricing Schedule'!$J$105),
IF(AND(I1848=110000,R1848&gt;336.4,R1848&lt;=504.6,M1848&gt;10),('[1]Pricing Schedule'!$J$113),
IF(AND(I1848=110000,R1848&gt;504.6,R1848&lt;=672.8,M1848&lt;=10),('[1]Pricing Schedule'!$J$105),
IF(AND(I1848=110000,R1848&gt;504.6,R1848&lt;=672.8,M1848&gt;10),('[1]Pricing Schedule'!$J$113),
IF(AND(I1848=110000,R1848&gt;672.8,R1848&lt;=841,M1848&lt;=10),('[1]Pricing Schedule'!$J$105),
IF(AND(I1848=110000,R1848&gt;672.8,R1848&lt;=841,M1848&gt;10),('[1]Pricing Schedule'!$J$113),
IF(AND(I1848=110000,R1848&gt;1682,R1848&lt;=1850.2,M1848&lt;=10),('[1]Pricing Schedule'!$J$105),
IF(AND(I1848=110000,R1848&gt;1682,R1848&lt;=1850.2,M1848&gt;10),('[1]Pricing Schedule'!$J$113),
IF(AND(I1848=110000,R1848&gt;2018.4,R1848&lt;=2186.6,M1848&lt;=10),('[1]Pricing Schedule'!$J$105),
IF(AND(I1848=110000,R1848&gt;2018.4,R1848&lt;=2186.6,M1848&gt;10),('[1]Pricing Schedule'!$J$113),999999999)))))))))))))))))))))))))))))))))))))))</f>
        <v>4</v>
      </c>
      <c r="U1848" s="40">
        <f t="shared" si="174"/>
        <v>43330.952380952382</v>
      </c>
      <c r="V1848" s="41">
        <f t="shared" si="175"/>
        <v>23.078191109401615</v>
      </c>
      <c r="Y1848" s="23">
        <v>347</v>
      </c>
      <c r="Z1848" s="23">
        <v>469</v>
      </c>
      <c r="AD1848" s="13"/>
      <c r="AE1848" s="13"/>
      <c r="AF1848" s="13"/>
      <c r="AR1848" s="35"/>
    </row>
    <row r="1849" spans="1:44">
      <c r="A1849" s="23">
        <v>1851</v>
      </c>
      <c r="B1849" s="23">
        <v>1851</v>
      </c>
      <c r="C1849" s="23" t="s">
        <v>2572</v>
      </c>
      <c r="D1849" s="23" t="s">
        <v>116</v>
      </c>
      <c r="E1849" s="23" t="s">
        <v>116</v>
      </c>
      <c r="F1849" s="23" t="s">
        <v>2573</v>
      </c>
      <c r="G1849" s="23" t="s">
        <v>2574</v>
      </c>
      <c r="H1849" s="23" t="s">
        <v>133</v>
      </c>
      <c r="I1849" s="13">
        <v>110000</v>
      </c>
      <c r="J1849" s="13">
        <v>110000</v>
      </c>
      <c r="K1849" s="13">
        <v>38000</v>
      </c>
      <c r="L1849" s="24">
        <v>9.2810000000000006</v>
      </c>
      <c r="M1849" s="37">
        <f t="shared" si="170"/>
        <v>10</v>
      </c>
      <c r="N1849" s="24">
        <v>0.748</v>
      </c>
      <c r="O1849" s="13">
        <v>3</v>
      </c>
      <c r="P1849" s="36">
        <f t="shared" si="171"/>
        <v>0.748</v>
      </c>
      <c r="Q1849" s="38">
        <f t="shared" si="172"/>
        <v>4.2</v>
      </c>
      <c r="R1849" s="37">
        <f t="shared" si="173"/>
        <v>4.2</v>
      </c>
      <c r="S1849" s="39">
        <f>IF(AND(I1849=38000,R1849&lt;=4.5,M1849&gt;8),'[1]Pricing Schedule'!$F$8+('[1]Pricing Schedule'!$F$9*M1849),
IF(AND(I1849=38000,R1849&lt;=4.5,M1849&lt;=8),'[1]Pricing Schedule'!$F$34+('[1]Pricing Schedule'!$F$36*M1849),
IF(AND(I1849=38000,R1849&gt;4.5,R1849&lt;=9,M1849&gt;8),'[1]Pricing Schedule'!$F$17+('[1]Pricing Schedule'!$F$18*M1849),
IF(AND(I1849=38000,R1849&gt;4.5,R1849&lt;=9,M1849&lt;=8),'[1]Pricing Schedule'!$F$34+('[1]Pricing Schedule'!$F$36*M1849),
IF(AND(I1849=38000,R1849&gt;9,R1849&lt;=12.8,M1849&gt;8),'[1]Pricing Schedule'!$F$26+('[1]Pricing Schedule'!$F$27*M1849),
IF(AND(I1849=38000,R1849&gt;9,R1849&lt;=12.8,M1849&lt;=8),'[1]Pricing Schedule'!$F$34+('[1]Pricing Schedule'!$F$36*M1849),
IF(AND(I1849=38000,R1849&gt;12.8,R1849&lt;=22.8),'[1]Pricing Schedule'!$F$34+('[1]Pricing Schedule'!$F$36*M1849),
IF(AND(I1849=38000,R1849&gt;22.8,R1849&lt;=30.2),'[1]Pricing Schedule'!$F$43+('[1]Pricing Schedule'!$F$45*M1849),
IF(AND(I1849=38000,R1849&gt;30.2,R1849&lt;=45.9),'[1]Pricing Schedule'!$F$52+('[1]Pricing Schedule'!$F$54*M1849),
IF(AND(I1849=38000,R1849&gt;45.9,R1849&lt;=123.4),'[1]Pricing Schedule'!$F$96+('[1]Pricing Schedule'!$F$97*M1849),
IF(AND(I1849=38000,R1849&gt;123.4,R1849&lt;=168.2,M1849&lt;=10),'[1]Pricing Schedule'!$F$103+('[1]Pricing Schedule'!$F$105*M1849),
IF(AND(I1849=38000,R1849&gt;123.4,R1849&lt;=168.2,M1849&gt;10),'[1]Pricing Schedule'!$F$111+('[1]Pricing Schedule'!$F$113*M1849),
IF(AND(I1849=38000,R1849&gt;157.4,R1849&lt;=336.4,M1849&lt;=10),('[1]Pricing Schedule'!$F$103+('[1]Pricing Schedule'!$F$105*M1849))*2,
IF(AND(I1849=38000,R1849&gt;157.4,R1849&lt;=336.4,M1849&gt;10),('[1]Pricing Schedule'!$F$111+('[1]Pricing Schedule'!$F$113*M1849))*2,
IF(AND(I1849=38000,R1849&gt;314.8,R1849&lt;=504.6,M1849&lt;=10),('[1]Pricing Schedule'!$F$103+('[1]Pricing Schedule'!$F$105*M1849))*3,
IF(AND(I1849=38000,R1849&gt;314.8,R1849&lt;=504.6,M1849&gt;10),('[1]Pricing Schedule'!$F$111+('[1]Pricing Schedule'!$F$113*M1849))*3,
IF(AND(I1849=38000,R1849&gt;472.2,R1849&lt;=672.8,M1849&lt;=10),('[1]Pricing Schedule'!$F$103+('[1]Pricing Schedule'!$F$105*M1849))*4,
IF(AND(I1849=38000,R1849&gt;472.2,R1849&lt;=672.8,M1849&gt;10),('[1]Pricing Schedule'!$F$111+('[1]Pricing Schedule'!$F$113*M1849))*4,
IF(AND(I1849=110000,R1849&lt;=12.8,M1849&gt;2),'[1]Pricing Schedule'!$F$62+('[1]Pricing Schedule'!$F$63*M1849),
IF(AND(I1849=110000,R1849&lt;=12.8,M1849&lt;=2),'[1]Pricing Schedule'!$F$96+('[1]Pricing Schedule'!$F$97*M1849),
IF(AND(I1849=110000,R1849&gt;12.8,R1849&lt;=22.8,M1849&gt;3),'[1]Pricing Schedule'!$F$71+('[1]Pricing Schedule'!$F$72*M1849),
IF(AND(I1849=110000,R1849&gt;12.8,R1849&lt;=22.8,M1849&lt;=3),'[1]Pricing Schedule'!$F$96+('[1]Pricing Schedule'!$F$97*M1849),
IF(AND(I1849=110000,R1849&gt;22.8,R1849&lt;=30.2),'[1]Pricing Schedule'!$F$80+('[1]Pricing Schedule'!$F$81*M1849),
IF(AND(I1849=110000,R1849&gt;30.2,R1849&lt;=45.9),'[1]Pricing Schedule'!$F$89+('[1]Pricing Schedule'!$F$90*M1849),
IF(AND(I1849=110000,R1849&gt;45.9,R1849&lt;=123.4),'[1]Pricing Schedule'!$F$96+('[1]Pricing Schedule'!$F$97*M1849),
IF(AND(I1849=110000,R1849&gt;123.4,R1849&lt;=168.2,M1849&lt;=10),'[1]Pricing Schedule'!$F$103+('[1]Pricing Schedule'!$F$105*M1849),
IF(AND(I1849=110000,R1849&gt;123.4,R1849&lt;=168.2,M1849&gt;10),'[1]Pricing Schedule'!$F$111+('[1]Pricing Schedule'!$F$113*M1849),
IF(AND(I1849=110000,R1849&gt;168.2,R1849&lt;=336.4,M1849&lt;=10),('[1]Pricing Schedule'!$F$103+('[1]Pricing Schedule'!$F$105*M1849))*2,
IF(AND(I1849=110000,R1849&gt;168.2,R1849&lt;=336.4,M1849&gt;10),('[1]Pricing Schedule'!$F$111+('[1]Pricing Schedule'!$F$113*M1849))*2,
IF(AND(I1849=110000,R1849&gt;336.4,R1849&lt;=504.6,M1849&lt;=10),('[1]Pricing Schedule'!$F$103+('[1]Pricing Schedule'!$F$105*M1849))*3,
IF(AND(I1849=110000,R1849&gt;336.4,R1849&lt;=504.6,M1849&gt;10),('[1]Pricing Schedule'!$F$111+('[1]Pricing Schedule'!$F$113*M1849))*3,
IF(AND(I1849=110000,R1849&gt;504.6,R1849&lt;=672.8,M1849&lt;=10),('[1]Pricing Schedule'!$F$103+('[1]Pricing Schedule'!$F$105*M1849))*4,
IF(AND(I1849=110000,R1849&gt;504.6,R1849&lt;=672.8,M1849&gt;10),('[1]Pricing Schedule'!$F$111+('[1]Pricing Schedule'!$F$113*M1849))*4,
IF(AND(I1849=110000,R1849&gt;672.8,R1849&lt;=841,M1849&lt;=10),('[1]Pricing Schedule'!$F$103+('[1]Pricing Schedule'!$F$105*M1849))*5,
IF(AND(I1849=110000,R1849&gt;672.8,R1849&lt;=841,M1849&gt;10),('[1]Pricing Schedule'!$F$111+('[1]Pricing Schedule'!$F$113*M1849))*5,
IF(AND(I1849=110000,R1849&gt;672.8,R1849&lt;=841,M1849&lt;=10),('[1]Pricing Schedule'!$F$103+('[1]Pricing Schedule'!$F$105*M1849))*5,
IF(AND(I1849=110000,R1849&gt;672.8,R1849&lt;=841,M1849&gt;10),('[1]Pricing Schedule'!$F$111+('[1]Pricing Schedule'!$F$113*M1849))*5,
IF(AND(I1849=110000,R1849&gt;1345.6,R1849&lt;=1513.8,M1849&lt;=10),('[1]Pricing Schedule'!$F$103+('[1]Pricing Schedule'!$F$105*M1849))*9,
IF(AND(I1849=110000,R1849&gt;1345.6,R1849&lt;=1513.8,M1849&gt;10),('[1]Pricing Schedule'!$F$111+('[1]Pricing Schedule'!$F$113*M1849))*9,
9999999999)))))))))))))))))))))))))))))))))))))))</f>
        <v>1943470</v>
      </c>
      <c r="T1849" s="21">
        <f>IF(AND(I1849=38000,R1849&lt;=4.5,M1849&gt;8),'[1]Pricing Schedule'!$J$9,
IF(AND(I1849=38000,R1849&lt;=4.5,M1849&lt;=8),'[1]Pricing Schedule'!$J$36,
IF(AND(I1849=38000,R1849&gt;4.5,R1849&lt;=9,M1849&gt;8),'[1]Pricing Schedule'!$J$18,
IF(AND(I1849=38000,R1849&gt;4.5,R1849&lt;=9,M1849&lt;=8),'[1]Pricing Schedule'!$J$36,
IF(AND(I1849=38000,R1849&gt;9,R1849&lt;=12.8,M1849&gt;8),'[1]Pricing Schedule'!$J$27,
IF(AND(I1849=38000,R1849&gt;9,R1849&lt;=12.8,M1849&lt;=8),'[1]Pricing Schedule'!$J$36,
IF(AND(I1849=38000,R1849&gt;12.8,R1849&lt;=22.8),'[1]Pricing Schedule'!$J$36,
IF(AND(I1849=38000,R1849&gt;22.8,R1849&lt;=30.2),'[1]Pricing Schedule'!$J$45,
IF(AND(I1849=38000,R1849&gt;30.2,R1849&lt;=45.9),'[1]Pricing Schedule'!$J$54,
IF(AND(I1849=38000,R1849&gt;45.9,R1849&lt;=123.4),'[1]Pricing Schedule'!$J$97,
IF(AND(I1849=38000,R1849&gt;123.4,R1849&lt;=168.2,M1849&lt;=10),'[1]Pricing Schedule'!$J$105,
IF(AND(I1849=38000,R1849&gt;123.4,R1849&lt;=168.2,M1849&gt;10),'[1]Pricing Schedule'!$J$113,
IF(AND(I1849=38000,R1849&gt;168.2,R1849&lt;=336.4,M1849&lt;=10),('[1]Pricing Schedule'!$J$105),
IF(AND(I1849=38000,R1849&gt;168.2,R1849&lt;=336.4,M1849&gt;10),('[1]Pricing Schedule'!$J$113),
IF(AND(I1849=38000,R1849&gt;336.4,R1849&lt;=504.6,M1849&lt;=10),('[1]Pricing Schedule'!$J$105),
IF(AND(I1849=38000,R1849&gt;336.4,R1849&lt;=504.6,M1849&gt;10),('[1]Pricing Schedule'!$J$113),
IF(AND(I1849=38000,R1849&gt;504.6,R1849&lt;=672.8,M1849&lt;=10),('[1]Pricing Schedule'!$J$105),
IF(AND(I1849=38000,R1849&gt;504.6,R1849&lt;=672.8,M1849&gt;10),('[1]Pricing Schedule'!$J$113),
IF(AND(I1849=110000,R1849&lt;=12.8,M1849&gt;2),'[1]Pricing Schedule'!$J$63,
IF(AND(I1849=110000,R1849&lt;=12.8,M1849&lt;=2),'[1]Pricing Schedule'!$J$97,
IF(AND(I1849=110000,R1849&gt;12.8,R1849&lt;=22.8,M1849&gt;3),'[1]Pricing Schedule'!$J$72,
IF(AND(I1849=110000,R1849&gt;12.8,R1849&lt;=22.8,M1849&lt;=3),'[1]Pricing Schedule'!$J$97,
IF(AND(I1849=110000,R1849&gt;22.8,R1849&lt;=30.2),'[1]Pricing Schedule'!$J$81,
IF(AND(I1849=110000,R1849&gt;30.2,R1849&lt;=45.9),'[1]Pricing Schedule'!$J$90,
IF(AND(I1849=110000,R1849&gt;45.9,R1849&lt;=123.4),'[1]Pricing Schedule'!$J$97,
IF(AND(I1849=110000,R1849&gt;123.4,R1849&lt;=168.2,M1849&lt;=10),'[1]Pricing Schedule'!$J$105,
IF(AND(I1849=110000,R1849&gt;123.4,R1849&lt;=168.2,M1849&gt;10),'[1]Pricing Schedule'!$J$113,
IF(AND(I1849=110000,R1849&gt;168.2,R1849&lt;=336.2,M1849&lt;=10),('[1]Pricing Schedule'!$J$105),
IF(AND(I1849=110000,R1849&gt;168.2,R1849&lt;=336.2,M1849&gt;10),('[1]Pricing Schedule'!$J$113),
IF(AND(I1849=110000,R1849&gt;336.4,R1849&lt;=504.6,M1849&lt;=10),('[1]Pricing Schedule'!$J$105),
IF(AND(I1849=110000,R1849&gt;336.4,R1849&lt;=504.6,M1849&gt;10),('[1]Pricing Schedule'!$J$113),
IF(AND(I1849=110000,R1849&gt;504.6,R1849&lt;=672.8,M1849&lt;=10),('[1]Pricing Schedule'!$J$105),
IF(AND(I1849=110000,R1849&gt;504.6,R1849&lt;=672.8,M1849&gt;10),('[1]Pricing Schedule'!$J$113),
IF(AND(I1849=110000,R1849&gt;672.8,R1849&lt;=841,M1849&lt;=10),('[1]Pricing Schedule'!$J$105),
IF(AND(I1849=110000,R1849&gt;672.8,R1849&lt;=841,M1849&gt;10),('[1]Pricing Schedule'!$J$113),
IF(AND(I1849=110000,R1849&gt;1682,R1849&lt;=1850.2,M1849&lt;=10),('[1]Pricing Schedule'!$J$105),
IF(AND(I1849=110000,R1849&gt;1682,R1849&lt;=1850.2,M1849&gt;10),('[1]Pricing Schedule'!$J$113),
IF(AND(I1849=110000,R1849&gt;2018.4,R1849&lt;=2186.6,M1849&lt;=10),('[1]Pricing Schedule'!$J$105),
IF(AND(I1849=110000,R1849&gt;2018.4,R1849&lt;=2186.6,M1849&gt;10),('[1]Pricing Schedule'!$J$113),999999999)))))))))))))))))))))))))))))))))))))))</f>
        <v>7</v>
      </c>
      <c r="U1849" s="40">
        <f t="shared" si="174"/>
        <v>462730.95238095237</v>
      </c>
      <c r="V1849" s="41">
        <f t="shared" si="175"/>
        <v>2.1610830113148132</v>
      </c>
      <c r="Y1849" s="23">
        <v>635</v>
      </c>
      <c r="Z1849" s="23">
        <v>120</v>
      </c>
      <c r="AD1849" s="13"/>
      <c r="AE1849" s="13"/>
      <c r="AF1849" s="13"/>
      <c r="AR1849" s="35"/>
    </row>
    <row r="1850" spans="1:44">
      <c r="A1850" s="23">
        <v>1852</v>
      </c>
      <c r="B1850" s="23">
        <v>1852</v>
      </c>
      <c r="C1850" s="23" t="s">
        <v>2575</v>
      </c>
      <c r="D1850" s="23" t="s">
        <v>344</v>
      </c>
      <c r="E1850" s="23" t="s">
        <v>344</v>
      </c>
      <c r="F1850" s="23" t="s">
        <v>1813</v>
      </c>
      <c r="G1850" s="23" t="s">
        <v>1814</v>
      </c>
      <c r="H1850" s="23" t="s">
        <v>133</v>
      </c>
      <c r="I1850" s="13">
        <v>110000</v>
      </c>
      <c r="J1850" s="13">
        <v>110000</v>
      </c>
      <c r="K1850" s="13">
        <v>38000</v>
      </c>
      <c r="L1850" s="24">
        <v>8.4760000000000009</v>
      </c>
      <c r="M1850" s="37">
        <f t="shared" si="170"/>
        <v>9</v>
      </c>
      <c r="N1850" s="24">
        <v>0.81599999999999995</v>
      </c>
      <c r="O1850" s="13">
        <v>3</v>
      </c>
      <c r="P1850" s="36">
        <f t="shared" si="171"/>
        <v>0.81599999999999995</v>
      </c>
      <c r="Q1850" s="38">
        <f t="shared" si="172"/>
        <v>4.2</v>
      </c>
      <c r="R1850" s="37">
        <f t="shared" si="173"/>
        <v>4.2</v>
      </c>
      <c r="S1850" s="39">
        <f>IF(AND(I1850=38000,R1850&lt;=4.5,M1850&gt;8),'[1]Pricing Schedule'!$F$8+('[1]Pricing Schedule'!$F$9*M1850),
IF(AND(I1850=38000,R1850&lt;=4.5,M1850&lt;=8),'[1]Pricing Schedule'!$F$34+('[1]Pricing Schedule'!$F$36*M1850),
IF(AND(I1850=38000,R1850&gt;4.5,R1850&lt;=9,M1850&gt;8),'[1]Pricing Schedule'!$F$17+('[1]Pricing Schedule'!$F$18*M1850),
IF(AND(I1850=38000,R1850&gt;4.5,R1850&lt;=9,M1850&lt;=8),'[1]Pricing Schedule'!$F$34+('[1]Pricing Schedule'!$F$36*M1850),
IF(AND(I1850=38000,R1850&gt;9,R1850&lt;=12.8,M1850&gt;8),'[1]Pricing Schedule'!$F$26+('[1]Pricing Schedule'!$F$27*M1850),
IF(AND(I1850=38000,R1850&gt;9,R1850&lt;=12.8,M1850&lt;=8),'[1]Pricing Schedule'!$F$34+('[1]Pricing Schedule'!$F$36*M1850),
IF(AND(I1850=38000,R1850&gt;12.8,R1850&lt;=22.8),'[1]Pricing Schedule'!$F$34+('[1]Pricing Schedule'!$F$36*M1850),
IF(AND(I1850=38000,R1850&gt;22.8,R1850&lt;=30.2),'[1]Pricing Schedule'!$F$43+('[1]Pricing Schedule'!$F$45*M1850),
IF(AND(I1850=38000,R1850&gt;30.2,R1850&lt;=45.9),'[1]Pricing Schedule'!$F$52+('[1]Pricing Schedule'!$F$54*M1850),
IF(AND(I1850=38000,R1850&gt;45.9,R1850&lt;=123.4),'[1]Pricing Schedule'!$F$96+('[1]Pricing Schedule'!$F$97*M1850),
IF(AND(I1850=38000,R1850&gt;123.4,R1850&lt;=168.2,M1850&lt;=10),'[1]Pricing Schedule'!$F$103+('[1]Pricing Schedule'!$F$105*M1850),
IF(AND(I1850=38000,R1850&gt;123.4,R1850&lt;=168.2,M1850&gt;10),'[1]Pricing Schedule'!$F$111+('[1]Pricing Schedule'!$F$113*M1850),
IF(AND(I1850=38000,R1850&gt;157.4,R1850&lt;=336.4,M1850&lt;=10),('[1]Pricing Schedule'!$F$103+('[1]Pricing Schedule'!$F$105*M1850))*2,
IF(AND(I1850=38000,R1850&gt;157.4,R1850&lt;=336.4,M1850&gt;10),('[1]Pricing Schedule'!$F$111+('[1]Pricing Schedule'!$F$113*M1850))*2,
IF(AND(I1850=38000,R1850&gt;314.8,R1850&lt;=504.6,M1850&lt;=10),('[1]Pricing Schedule'!$F$103+('[1]Pricing Schedule'!$F$105*M1850))*3,
IF(AND(I1850=38000,R1850&gt;314.8,R1850&lt;=504.6,M1850&gt;10),('[1]Pricing Schedule'!$F$111+('[1]Pricing Schedule'!$F$113*M1850))*3,
IF(AND(I1850=38000,R1850&gt;472.2,R1850&lt;=672.8,M1850&lt;=10),('[1]Pricing Schedule'!$F$103+('[1]Pricing Schedule'!$F$105*M1850))*4,
IF(AND(I1850=38000,R1850&gt;472.2,R1850&lt;=672.8,M1850&gt;10),('[1]Pricing Schedule'!$F$111+('[1]Pricing Schedule'!$F$113*M1850))*4,
IF(AND(I1850=110000,R1850&lt;=12.8,M1850&gt;2),'[1]Pricing Schedule'!$F$62+('[1]Pricing Schedule'!$F$63*M1850),
IF(AND(I1850=110000,R1850&lt;=12.8,M1850&lt;=2),'[1]Pricing Schedule'!$F$96+('[1]Pricing Schedule'!$F$97*M1850),
IF(AND(I1850=110000,R1850&gt;12.8,R1850&lt;=22.8,M1850&gt;3),'[1]Pricing Schedule'!$F$71+('[1]Pricing Schedule'!$F$72*M1850),
IF(AND(I1850=110000,R1850&gt;12.8,R1850&lt;=22.8,M1850&lt;=3),'[1]Pricing Schedule'!$F$96+('[1]Pricing Schedule'!$F$97*M1850),
IF(AND(I1850=110000,R1850&gt;22.8,R1850&lt;=30.2),'[1]Pricing Schedule'!$F$80+('[1]Pricing Schedule'!$F$81*M1850),
IF(AND(I1850=110000,R1850&gt;30.2,R1850&lt;=45.9),'[1]Pricing Schedule'!$F$89+('[1]Pricing Schedule'!$F$90*M1850),
IF(AND(I1850=110000,R1850&gt;45.9,R1850&lt;=123.4),'[1]Pricing Schedule'!$F$96+('[1]Pricing Schedule'!$F$97*M1850),
IF(AND(I1850=110000,R1850&gt;123.4,R1850&lt;=168.2,M1850&lt;=10),'[1]Pricing Schedule'!$F$103+('[1]Pricing Schedule'!$F$105*M1850),
IF(AND(I1850=110000,R1850&gt;123.4,R1850&lt;=168.2,M1850&gt;10),'[1]Pricing Schedule'!$F$111+('[1]Pricing Schedule'!$F$113*M1850),
IF(AND(I1850=110000,R1850&gt;168.2,R1850&lt;=336.4,M1850&lt;=10),('[1]Pricing Schedule'!$F$103+('[1]Pricing Schedule'!$F$105*M1850))*2,
IF(AND(I1850=110000,R1850&gt;168.2,R1850&lt;=336.4,M1850&gt;10),('[1]Pricing Schedule'!$F$111+('[1]Pricing Schedule'!$F$113*M1850))*2,
IF(AND(I1850=110000,R1850&gt;336.4,R1850&lt;=504.6,M1850&lt;=10),('[1]Pricing Schedule'!$F$103+('[1]Pricing Schedule'!$F$105*M1850))*3,
IF(AND(I1850=110000,R1850&gt;336.4,R1850&lt;=504.6,M1850&gt;10),('[1]Pricing Schedule'!$F$111+('[1]Pricing Schedule'!$F$113*M1850))*3,
IF(AND(I1850=110000,R1850&gt;504.6,R1850&lt;=672.8,M1850&lt;=10),('[1]Pricing Schedule'!$F$103+('[1]Pricing Schedule'!$F$105*M1850))*4,
IF(AND(I1850=110000,R1850&gt;504.6,R1850&lt;=672.8,M1850&gt;10),('[1]Pricing Schedule'!$F$111+('[1]Pricing Schedule'!$F$113*M1850))*4,
IF(AND(I1850=110000,R1850&gt;672.8,R1850&lt;=841,M1850&lt;=10),('[1]Pricing Schedule'!$F$103+('[1]Pricing Schedule'!$F$105*M1850))*5,
IF(AND(I1850=110000,R1850&gt;672.8,R1850&lt;=841,M1850&gt;10),('[1]Pricing Schedule'!$F$111+('[1]Pricing Schedule'!$F$113*M1850))*5,
IF(AND(I1850=110000,R1850&gt;672.8,R1850&lt;=841,M1850&lt;=10),('[1]Pricing Schedule'!$F$103+('[1]Pricing Schedule'!$F$105*M1850))*5,
IF(AND(I1850=110000,R1850&gt;672.8,R1850&lt;=841,M1850&gt;10),('[1]Pricing Schedule'!$F$111+('[1]Pricing Schedule'!$F$113*M1850))*5,
IF(AND(I1850=110000,R1850&gt;1345.6,R1850&lt;=1513.8,M1850&lt;=10),('[1]Pricing Schedule'!$F$103+('[1]Pricing Schedule'!$F$105*M1850))*9,
IF(AND(I1850=110000,R1850&gt;1345.6,R1850&lt;=1513.8,M1850&gt;10),('[1]Pricing Schedule'!$F$111+('[1]Pricing Schedule'!$F$113*M1850))*9,
9999999999)))))))))))))))))))))))))))))))))))))))</f>
        <v>1890770</v>
      </c>
      <c r="T1850" s="21">
        <f>IF(AND(I1850=38000,R1850&lt;=4.5,M1850&gt;8),'[1]Pricing Schedule'!$J$9,
IF(AND(I1850=38000,R1850&lt;=4.5,M1850&lt;=8),'[1]Pricing Schedule'!$J$36,
IF(AND(I1850=38000,R1850&gt;4.5,R1850&lt;=9,M1850&gt;8),'[1]Pricing Schedule'!$J$18,
IF(AND(I1850=38000,R1850&gt;4.5,R1850&lt;=9,M1850&lt;=8),'[1]Pricing Schedule'!$J$36,
IF(AND(I1850=38000,R1850&gt;9,R1850&lt;=12.8,M1850&gt;8),'[1]Pricing Schedule'!$J$27,
IF(AND(I1850=38000,R1850&gt;9,R1850&lt;=12.8,M1850&lt;=8),'[1]Pricing Schedule'!$J$36,
IF(AND(I1850=38000,R1850&gt;12.8,R1850&lt;=22.8),'[1]Pricing Schedule'!$J$36,
IF(AND(I1850=38000,R1850&gt;22.8,R1850&lt;=30.2),'[1]Pricing Schedule'!$J$45,
IF(AND(I1850=38000,R1850&gt;30.2,R1850&lt;=45.9),'[1]Pricing Schedule'!$J$54,
IF(AND(I1850=38000,R1850&gt;45.9,R1850&lt;=123.4),'[1]Pricing Schedule'!$J$97,
IF(AND(I1850=38000,R1850&gt;123.4,R1850&lt;=168.2,M1850&lt;=10),'[1]Pricing Schedule'!$J$105,
IF(AND(I1850=38000,R1850&gt;123.4,R1850&lt;=168.2,M1850&gt;10),'[1]Pricing Schedule'!$J$113,
IF(AND(I1850=38000,R1850&gt;168.2,R1850&lt;=336.4,M1850&lt;=10),('[1]Pricing Schedule'!$J$105),
IF(AND(I1850=38000,R1850&gt;168.2,R1850&lt;=336.4,M1850&gt;10),('[1]Pricing Schedule'!$J$113),
IF(AND(I1850=38000,R1850&gt;336.4,R1850&lt;=504.6,M1850&lt;=10),('[1]Pricing Schedule'!$J$105),
IF(AND(I1850=38000,R1850&gt;336.4,R1850&lt;=504.6,M1850&gt;10),('[1]Pricing Schedule'!$J$113),
IF(AND(I1850=38000,R1850&gt;504.6,R1850&lt;=672.8,M1850&lt;=10),('[1]Pricing Schedule'!$J$105),
IF(AND(I1850=38000,R1850&gt;504.6,R1850&lt;=672.8,M1850&gt;10),('[1]Pricing Schedule'!$J$113),
IF(AND(I1850=110000,R1850&lt;=12.8,M1850&gt;2),'[1]Pricing Schedule'!$J$63,
IF(AND(I1850=110000,R1850&lt;=12.8,M1850&lt;=2),'[1]Pricing Schedule'!$J$97,
IF(AND(I1850=110000,R1850&gt;12.8,R1850&lt;=22.8,M1850&gt;3),'[1]Pricing Schedule'!$J$72,
IF(AND(I1850=110000,R1850&gt;12.8,R1850&lt;=22.8,M1850&lt;=3),'[1]Pricing Schedule'!$J$97,
IF(AND(I1850=110000,R1850&gt;22.8,R1850&lt;=30.2),'[1]Pricing Schedule'!$J$81,
IF(AND(I1850=110000,R1850&gt;30.2,R1850&lt;=45.9),'[1]Pricing Schedule'!$J$90,
IF(AND(I1850=110000,R1850&gt;45.9,R1850&lt;=123.4),'[1]Pricing Schedule'!$J$97,
IF(AND(I1850=110000,R1850&gt;123.4,R1850&lt;=168.2,M1850&lt;=10),'[1]Pricing Schedule'!$J$105,
IF(AND(I1850=110000,R1850&gt;123.4,R1850&lt;=168.2,M1850&gt;10),'[1]Pricing Schedule'!$J$113,
IF(AND(I1850=110000,R1850&gt;168.2,R1850&lt;=336.2,M1850&lt;=10),('[1]Pricing Schedule'!$J$105),
IF(AND(I1850=110000,R1850&gt;168.2,R1850&lt;=336.2,M1850&gt;10),('[1]Pricing Schedule'!$J$113),
IF(AND(I1850=110000,R1850&gt;336.4,R1850&lt;=504.6,M1850&lt;=10),('[1]Pricing Schedule'!$J$105),
IF(AND(I1850=110000,R1850&gt;336.4,R1850&lt;=504.6,M1850&gt;10),('[1]Pricing Schedule'!$J$113),
IF(AND(I1850=110000,R1850&gt;504.6,R1850&lt;=672.8,M1850&lt;=10),('[1]Pricing Schedule'!$J$105),
IF(AND(I1850=110000,R1850&gt;504.6,R1850&lt;=672.8,M1850&gt;10),('[1]Pricing Schedule'!$J$113),
IF(AND(I1850=110000,R1850&gt;672.8,R1850&lt;=841,M1850&lt;=10),('[1]Pricing Schedule'!$J$105),
IF(AND(I1850=110000,R1850&gt;672.8,R1850&lt;=841,M1850&gt;10),('[1]Pricing Schedule'!$J$113),
IF(AND(I1850=110000,R1850&gt;1682,R1850&lt;=1850.2,M1850&lt;=10),('[1]Pricing Schedule'!$J$105),
IF(AND(I1850=110000,R1850&gt;1682,R1850&lt;=1850.2,M1850&gt;10),('[1]Pricing Schedule'!$J$113),
IF(AND(I1850=110000,R1850&gt;2018.4,R1850&lt;=2186.6,M1850&lt;=10),('[1]Pricing Schedule'!$J$105),
IF(AND(I1850=110000,R1850&gt;2018.4,R1850&lt;=2186.6,M1850&gt;10),('[1]Pricing Schedule'!$J$113),999999999)))))))))))))))))))))))))))))))))))))))</f>
        <v>7</v>
      </c>
      <c r="U1850" s="40">
        <f t="shared" si="174"/>
        <v>450183.33333333331</v>
      </c>
      <c r="V1850" s="41">
        <f t="shared" si="175"/>
        <v>2.2213172411239865</v>
      </c>
      <c r="Y1850" s="23">
        <v>257</v>
      </c>
      <c r="Z1850" s="23">
        <v>594</v>
      </c>
      <c r="AD1850" s="13"/>
      <c r="AE1850" s="13"/>
      <c r="AF1850" s="13"/>
      <c r="AR1850" s="35"/>
    </row>
    <row r="1851" spans="1:44">
      <c r="A1851" s="23">
        <v>1853</v>
      </c>
      <c r="B1851" s="23">
        <v>1853</v>
      </c>
      <c r="C1851" s="23" t="s">
        <v>2576</v>
      </c>
      <c r="D1851" s="23" t="s">
        <v>344</v>
      </c>
      <c r="E1851" s="23" t="s">
        <v>344</v>
      </c>
      <c r="F1851" s="23" t="s">
        <v>2577</v>
      </c>
      <c r="G1851" s="23" t="s">
        <v>2578</v>
      </c>
      <c r="H1851" s="23" t="s">
        <v>133</v>
      </c>
      <c r="I1851" s="13">
        <v>110000</v>
      </c>
      <c r="J1851" s="13">
        <v>110000</v>
      </c>
      <c r="K1851" s="23" t="s">
        <v>119</v>
      </c>
      <c r="L1851" s="24">
        <v>6.585</v>
      </c>
      <c r="M1851" s="37">
        <f t="shared" si="170"/>
        <v>7</v>
      </c>
      <c r="N1851" s="24">
        <v>2.0209999999999999</v>
      </c>
      <c r="O1851" s="13">
        <v>3</v>
      </c>
      <c r="P1851" s="36">
        <f t="shared" si="171"/>
        <v>1.5157499999999999</v>
      </c>
      <c r="Q1851" s="38">
        <f t="shared" si="172"/>
        <v>8.4</v>
      </c>
      <c r="R1851" s="37">
        <f t="shared" si="173"/>
        <v>8.4</v>
      </c>
      <c r="S1851" s="39">
        <f>IF(AND(I1851=38000,R1851&lt;=4.5,M1851&gt;8),'[1]Pricing Schedule'!$F$8+('[1]Pricing Schedule'!$F$9*M1851),
IF(AND(I1851=38000,R1851&lt;=4.5,M1851&lt;=8),'[1]Pricing Schedule'!$F$34+('[1]Pricing Schedule'!$F$36*M1851),
IF(AND(I1851=38000,R1851&gt;4.5,R1851&lt;=9,M1851&gt;8),'[1]Pricing Schedule'!$F$17+('[1]Pricing Schedule'!$F$18*M1851),
IF(AND(I1851=38000,R1851&gt;4.5,R1851&lt;=9,M1851&lt;=8),'[1]Pricing Schedule'!$F$34+('[1]Pricing Schedule'!$F$36*M1851),
IF(AND(I1851=38000,R1851&gt;9,R1851&lt;=12.8,M1851&gt;8),'[1]Pricing Schedule'!$F$26+('[1]Pricing Schedule'!$F$27*M1851),
IF(AND(I1851=38000,R1851&gt;9,R1851&lt;=12.8,M1851&lt;=8),'[1]Pricing Schedule'!$F$34+('[1]Pricing Schedule'!$F$36*M1851),
IF(AND(I1851=38000,R1851&gt;12.8,R1851&lt;=22.8),'[1]Pricing Schedule'!$F$34+('[1]Pricing Schedule'!$F$36*M1851),
IF(AND(I1851=38000,R1851&gt;22.8,R1851&lt;=30.2),'[1]Pricing Schedule'!$F$43+('[1]Pricing Schedule'!$F$45*M1851),
IF(AND(I1851=38000,R1851&gt;30.2,R1851&lt;=45.9),'[1]Pricing Schedule'!$F$52+('[1]Pricing Schedule'!$F$54*M1851),
IF(AND(I1851=38000,R1851&gt;45.9,R1851&lt;=123.4),'[1]Pricing Schedule'!$F$96+('[1]Pricing Schedule'!$F$97*M1851),
IF(AND(I1851=38000,R1851&gt;123.4,R1851&lt;=168.2,M1851&lt;=10),'[1]Pricing Schedule'!$F$103+('[1]Pricing Schedule'!$F$105*M1851),
IF(AND(I1851=38000,R1851&gt;123.4,R1851&lt;=168.2,M1851&gt;10),'[1]Pricing Schedule'!$F$111+('[1]Pricing Schedule'!$F$113*M1851),
IF(AND(I1851=38000,R1851&gt;157.4,R1851&lt;=336.4,M1851&lt;=10),('[1]Pricing Schedule'!$F$103+('[1]Pricing Schedule'!$F$105*M1851))*2,
IF(AND(I1851=38000,R1851&gt;157.4,R1851&lt;=336.4,M1851&gt;10),('[1]Pricing Schedule'!$F$111+('[1]Pricing Schedule'!$F$113*M1851))*2,
IF(AND(I1851=38000,R1851&gt;314.8,R1851&lt;=504.6,M1851&lt;=10),('[1]Pricing Schedule'!$F$103+('[1]Pricing Schedule'!$F$105*M1851))*3,
IF(AND(I1851=38000,R1851&gt;314.8,R1851&lt;=504.6,M1851&gt;10),('[1]Pricing Schedule'!$F$111+('[1]Pricing Schedule'!$F$113*M1851))*3,
IF(AND(I1851=38000,R1851&gt;472.2,R1851&lt;=672.8,M1851&lt;=10),('[1]Pricing Schedule'!$F$103+('[1]Pricing Schedule'!$F$105*M1851))*4,
IF(AND(I1851=38000,R1851&gt;472.2,R1851&lt;=672.8,M1851&gt;10),('[1]Pricing Schedule'!$F$111+('[1]Pricing Schedule'!$F$113*M1851))*4,
IF(AND(I1851=110000,R1851&lt;=12.8,M1851&gt;2),'[1]Pricing Schedule'!$F$62+('[1]Pricing Schedule'!$F$63*M1851),
IF(AND(I1851=110000,R1851&lt;=12.8,M1851&lt;=2),'[1]Pricing Schedule'!$F$96+('[1]Pricing Schedule'!$F$97*M1851),
IF(AND(I1851=110000,R1851&gt;12.8,R1851&lt;=22.8,M1851&gt;3),'[1]Pricing Schedule'!$F$71+('[1]Pricing Schedule'!$F$72*M1851),
IF(AND(I1851=110000,R1851&gt;12.8,R1851&lt;=22.8,M1851&lt;=3),'[1]Pricing Schedule'!$F$96+('[1]Pricing Schedule'!$F$97*M1851),
IF(AND(I1851=110000,R1851&gt;22.8,R1851&lt;=30.2),'[1]Pricing Schedule'!$F$80+('[1]Pricing Schedule'!$F$81*M1851),
IF(AND(I1851=110000,R1851&gt;30.2,R1851&lt;=45.9),'[1]Pricing Schedule'!$F$89+('[1]Pricing Schedule'!$F$90*M1851),
IF(AND(I1851=110000,R1851&gt;45.9,R1851&lt;=123.4),'[1]Pricing Schedule'!$F$96+('[1]Pricing Schedule'!$F$97*M1851),
IF(AND(I1851=110000,R1851&gt;123.4,R1851&lt;=168.2,M1851&lt;=10),'[1]Pricing Schedule'!$F$103+('[1]Pricing Schedule'!$F$105*M1851),
IF(AND(I1851=110000,R1851&gt;123.4,R1851&lt;=168.2,M1851&gt;10),'[1]Pricing Schedule'!$F$111+('[1]Pricing Schedule'!$F$113*M1851),
IF(AND(I1851=110000,R1851&gt;168.2,R1851&lt;=336.4,M1851&lt;=10),('[1]Pricing Schedule'!$F$103+('[1]Pricing Schedule'!$F$105*M1851))*2,
IF(AND(I1851=110000,R1851&gt;168.2,R1851&lt;=336.4,M1851&gt;10),('[1]Pricing Schedule'!$F$111+('[1]Pricing Schedule'!$F$113*M1851))*2,
IF(AND(I1851=110000,R1851&gt;336.4,R1851&lt;=504.6,M1851&lt;=10),('[1]Pricing Schedule'!$F$103+('[1]Pricing Schedule'!$F$105*M1851))*3,
IF(AND(I1851=110000,R1851&gt;336.4,R1851&lt;=504.6,M1851&gt;10),('[1]Pricing Schedule'!$F$111+('[1]Pricing Schedule'!$F$113*M1851))*3,
IF(AND(I1851=110000,R1851&gt;504.6,R1851&lt;=672.8,M1851&lt;=10),('[1]Pricing Schedule'!$F$103+('[1]Pricing Schedule'!$F$105*M1851))*4,
IF(AND(I1851=110000,R1851&gt;504.6,R1851&lt;=672.8,M1851&gt;10),('[1]Pricing Schedule'!$F$111+('[1]Pricing Schedule'!$F$113*M1851))*4,
IF(AND(I1851=110000,R1851&gt;672.8,R1851&lt;=841,M1851&lt;=10),('[1]Pricing Schedule'!$F$103+('[1]Pricing Schedule'!$F$105*M1851))*5,
IF(AND(I1851=110000,R1851&gt;672.8,R1851&lt;=841,M1851&gt;10),('[1]Pricing Schedule'!$F$111+('[1]Pricing Schedule'!$F$113*M1851))*5,
IF(AND(I1851=110000,R1851&gt;672.8,R1851&lt;=841,M1851&lt;=10),('[1]Pricing Schedule'!$F$103+('[1]Pricing Schedule'!$F$105*M1851))*5,
IF(AND(I1851=110000,R1851&gt;672.8,R1851&lt;=841,M1851&gt;10),('[1]Pricing Schedule'!$F$111+('[1]Pricing Schedule'!$F$113*M1851))*5,
IF(AND(I1851=110000,R1851&gt;1345.6,R1851&lt;=1513.8,M1851&lt;=10),('[1]Pricing Schedule'!$F$103+('[1]Pricing Schedule'!$F$105*M1851))*9,
IF(AND(I1851=110000,R1851&gt;1345.6,R1851&lt;=1513.8,M1851&gt;10),('[1]Pricing Schedule'!$F$111+('[1]Pricing Schedule'!$F$113*M1851))*9,
9999999999)))))))))))))))))))))))))))))))))))))))</f>
        <v>1785370</v>
      </c>
      <c r="T1851" s="21">
        <f>IF(AND(I1851=38000,R1851&lt;=4.5,M1851&gt;8),'[1]Pricing Schedule'!$J$9,
IF(AND(I1851=38000,R1851&lt;=4.5,M1851&lt;=8),'[1]Pricing Schedule'!$J$36,
IF(AND(I1851=38000,R1851&gt;4.5,R1851&lt;=9,M1851&gt;8),'[1]Pricing Schedule'!$J$18,
IF(AND(I1851=38000,R1851&gt;4.5,R1851&lt;=9,M1851&lt;=8),'[1]Pricing Schedule'!$J$36,
IF(AND(I1851=38000,R1851&gt;9,R1851&lt;=12.8,M1851&gt;8),'[1]Pricing Schedule'!$J$27,
IF(AND(I1851=38000,R1851&gt;9,R1851&lt;=12.8,M1851&lt;=8),'[1]Pricing Schedule'!$J$36,
IF(AND(I1851=38000,R1851&gt;12.8,R1851&lt;=22.8),'[1]Pricing Schedule'!$J$36,
IF(AND(I1851=38000,R1851&gt;22.8,R1851&lt;=30.2),'[1]Pricing Schedule'!$J$45,
IF(AND(I1851=38000,R1851&gt;30.2,R1851&lt;=45.9),'[1]Pricing Schedule'!$J$54,
IF(AND(I1851=38000,R1851&gt;45.9,R1851&lt;=123.4),'[1]Pricing Schedule'!$J$97,
IF(AND(I1851=38000,R1851&gt;123.4,R1851&lt;=168.2,M1851&lt;=10),'[1]Pricing Schedule'!$J$105,
IF(AND(I1851=38000,R1851&gt;123.4,R1851&lt;=168.2,M1851&gt;10),'[1]Pricing Schedule'!$J$113,
IF(AND(I1851=38000,R1851&gt;168.2,R1851&lt;=336.4,M1851&lt;=10),('[1]Pricing Schedule'!$J$105),
IF(AND(I1851=38000,R1851&gt;168.2,R1851&lt;=336.4,M1851&gt;10),('[1]Pricing Schedule'!$J$113),
IF(AND(I1851=38000,R1851&gt;336.4,R1851&lt;=504.6,M1851&lt;=10),('[1]Pricing Schedule'!$J$105),
IF(AND(I1851=38000,R1851&gt;336.4,R1851&lt;=504.6,M1851&gt;10),('[1]Pricing Schedule'!$J$113),
IF(AND(I1851=38000,R1851&gt;504.6,R1851&lt;=672.8,M1851&lt;=10),('[1]Pricing Schedule'!$J$105),
IF(AND(I1851=38000,R1851&gt;504.6,R1851&lt;=672.8,M1851&gt;10),('[1]Pricing Schedule'!$J$113),
IF(AND(I1851=110000,R1851&lt;=12.8,M1851&gt;2),'[1]Pricing Schedule'!$J$63,
IF(AND(I1851=110000,R1851&lt;=12.8,M1851&lt;=2),'[1]Pricing Schedule'!$J$97,
IF(AND(I1851=110000,R1851&gt;12.8,R1851&lt;=22.8,M1851&gt;3),'[1]Pricing Schedule'!$J$72,
IF(AND(I1851=110000,R1851&gt;12.8,R1851&lt;=22.8,M1851&lt;=3),'[1]Pricing Schedule'!$J$97,
IF(AND(I1851=110000,R1851&gt;22.8,R1851&lt;=30.2),'[1]Pricing Schedule'!$J$81,
IF(AND(I1851=110000,R1851&gt;30.2,R1851&lt;=45.9),'[1]Pricing Schedule'!$J$90,
IF(AND(I1851=110000,R1851&gt;45.9,R1851&lt;=123.4),'[1]Pricing Schedule'!$J$97,
IF(AND(I1851=110000,R1851&gt;123.4,R1851&lt;=168.2,M1851&lt;=10),'[1]Pricing Schedule'!$J$105,
IF(AND(I1851=110000,R1851&gt;123.4,R1851&lt;=168.2,M1851&gt;10),'[1]Pricing Schedule'!$J$113,
IF(AND(I1851=110000,R1851&gt;168.2,R1851&lt;=336.2,M1851&lt;=10),('[1]Pricing Schedule'!$J$105),
IF(AND(I1851=110000,R1851&gt;168.2,R1851&lt;=336.2,M1851&gt;10),('[1]Pricing Schedule'!$J$113),
IF(AND(I1851=110000,R1851&gt;336.4,R1851&lt;=504.6,M1851&lt;=10),('[1]Pricing Schedule'!$J$105),
IF(AND(I1851=110000,R1851&gt;336.4,R1851&lt;=504.6,M1851&gt;10),('[1]Pricing Schedule'!$J$113),
IF(AND(I1851=110000,R1851&gt;504.6,R1851&lt;=672.8,M1851&lt;=10),('[1]Pricing Schedule'!$J$105),
IF(AND(I1851=110000,R1851&gt;504.6,R1851&lt;=672.8,M1851&gt;10),('[1]Pricing Schedule'!$J$113),
IF(AND(I1851=110000,R1851&gt;672.8,R1851&lt;=841,M1851&lt;=10),('[1]Pricing Schedule'!$J$105),
IF(AND(I1851=110000,R1851&gt;672.8,R1851&lt;=841,M1851&gt;10),('[1]Pricing Schedule'!$J$113),
IF(AND(I1851=110000,R1851&gt;1682,R1851&lt;=1850.2,M1851&lt;=10),('[1]Pricing Schedule'!$J$105),
IF(AND(I1851=110000,R1851&gt;1682,R1851&lt;=1850.2,M1851&gt;10),('[1]Pricing Schedule'!$J$113),
IF(AND(I1851=110000,R1851&gt;2018.4,R1851&lt;=2186.6,M1851&lt;=10),('[1]Pricing Schedule'!$J$105),
IF(AND(I1851=110000,R1851&gt;2018.4,R1851&lt;=2186.6,M1851&gt;10),('[1]Pricing Schedule'!$J$113),999999999)))))))))))))))))))))))))))))))))))))))</f>
        <v>7</v>
      </c>
      <c r="U1851" s="40">
        <f t="shared" si="174"/>
        <v>212544.0476190476</v>
      </c>
      <c r="V1851" s="41">
        <f t="shared" si="175"/>
        <v>4.7049071060900545</v>
      </c>
      <c r="Y1851" s="23">
        <v>668</v>
      </c>
      <c r="Z1851" s="23">
        <v>185</v>
      </c>
      <c r="AD1851" s="13"/>
      <c r="AE1851" s="13"/>
      <c r="AF1851" s="13"/>
      <c r="AR1851" s="35"/>
    </row>
    <row r="1852" spans="1:44">
      <c r="A1852" s="23">
        <v>1854</v>
      </c>
      <c r="B1852" s="23">
        <v>1854</v>
      </c>
      <c r="C1852" s="23" t="s">
        <v>2579</v>
      </c>
      <c r="D1852" s="23" t="s">
        <v>344</v>
      </c>
      <c r="E1852" s="23" t="s">
        <v>344</v>
      </c>
      <c r="F1852" s="23" t="s">
        <v>1588</v>
      </c>
      <c r="G1852" s="23" t="s">
        <v>1589</v>
      </c>
      <c r="H1852" s="23" t="s">
        <v>133</v>
      </c>
      <c r="I1852" s="13">
        <v>110000</v>
      </c>
      <c r="J1852" s="13">
        <v>110000</v>
      </c>
      <c r="K1852" s="13">
        <v>38000</v>
      </c>
      <c r="L1852" s="24">
        <v>7.0949999999999998</v>
      </c>
      <c r="M1852" s="37">
        <f t="shared" si="170"/>
        <v>8</v>
      </c>
      <c r="N1852" s="24">
        <v>1.0940000000000001</v>
      </c>
      <c r="O1852" s="13">
        <v>3</v>
      </c>
      <c r="P1852" s="36">
        <f t="shared" si="171"/>
        <v>1.0940000000000001</v>
      </c>
      <c r="Q1852" s="38">
        <f t="shared" si="172"/>
        <v>4.2</v>
      </c>
      <c r="R1852" s="37">
        <f t="shared" si="173"/>
        <v>4.2</v>
      </c>
      <c r="S1852" s="39">
        <f>IF(AND(I1852=38000,R1852&lt;=4.5,M1852&gt;8),'[1]Pricing Schedule'!$F$8+('[1]Pricing Schedule'!$F$9*M1852),
IF(AND(I1852=38000,R1852&lt;=4.5,M1852&lt;=8),'[1]Pricing Schedule'!$F$34+('[1]Pricing Schedule'!$F$36*M1852),
IF(AND(I1852=38000,R1852&gt;4.5,R1852&lt;=9,M1852&gt;8),'[1]Pricing Schedule'!$F$17+('[1]Pricing Schedule'!$F$18*M1852),
IF(AND(I1852=38000,R1852&gt;4.5,R1852&lt;=9,M1852&lt;=8),'[1]Pricing Schedule'!$F$34+('[1]Pricing Schedule'!$F$36*M1852),
IF(AND(I1852=38000,R1852&gt;9,R1852&lt;=12.8,M1852&gt;8),'[1]Pricing Schedule'!$F$26+('[1]Pricing Schedule'!$F$27*M1852),
IF(AND(I1852=38000,R1852&gt;9,R1852&lt;=12.8,M1852&lt;=8),'[1]Pricing Schedule'!$F$34+('[1]Pricing Schedule'!$F$36*M1852),
IF(AND(I1852=38000,R1852&gt;12.8,R1852&lt;=22.8),'[1]Pricing Schedule'!$F$34+('[1]Pricing Schedule'!$F$36*M1852),
IF(AND(I1852=38000,R1852&gt;22.8,R1852&lt;=30.2),'[1]Pricing Schedule'!$F$43+('[1]Pricing Schedule'!$F$45*M1852),
IF(AND(I1852=38000,R1852&gt;30.2,R1852&lt;=45.9),'[1]Pricing Schedule'!$F$52+('[1]Pricing Schedule'!$F$54*M1852),
IF(AND(I1852=38000,R1852&gt;45.9,R1852&lt;=123.4),'[1]Pricing Schedule'!$F$96+('[1]Pricing Schedule'!$F$97*M1852),
IF(AND(I1852=38000,R1852&gt;123.4,R1852&lt;=168.2,M1852&lt;=10),'[1]Pricing Schedule'!$F$103+('[1]Pricing Schedule'!$F$105*M1852),
IF(AND(I1852=38000,R1852&gt;123.4,R1852&lt;=168.2,M1852&gt;10),'[1]Pricing Schedule'!$F$111+('[1]Pricing Schedule'!$F$113*M1852),
IF(AND(I1852=38000,R1852&gt;157.4,R1852&lt;=336.4,M1852&lt;=10),('[1]Pricing Schedule'!$F$103+('[1]Pricing Schedule'!$F$105*M1852))*2,
IF(AND(I1852=38000,R1852&gt;157.4,R1852&lt;=336.4,M1852&gt;10),('[1]Pricing Schedule'!$F$111+('[1]Pricing Schedule'!$F$113*M1852))*2,
IF(AND(I1852=38000,R1852&gt;314.8,R1852&lt;=504.6,M1852&lt;=10),('[1]Pricing Schedule'!$F$103+('[1]Pricing Schedule'!$F$105*M1852))*3,
IF(AND(I1852=38000,R1852&gt;314.8,R1852&lt;=504.6,M1852&gt;10),('[1]Pricing Schedule'!$F$111+('[1]Pricing Schedule'!$F$113*M1852))*3,
IF(AND(I1852=38000,R1852&gt;472.2,R1852&lt;=672.8,M1852&lt;=10),('[1]Pricing Schedule'!$F$103+('[1]Pricing Schedule'!$F$105*M1852))*4,
IF(AND(I1852=38000,R1852&gt;472.2,R1852&lt;=672.8,M1852&gt;10),('[1]Pricing Schedule'!$F$111+('[1]Pricing Schedule'!$F$113*M1852))*4,
IF(AND(I1852=110000,R1852&lt;=12.8,M1852&gt;2),'[1]Pricing Schedule'!$F$62+('[1]Pricing Schedule'!$F$63*M1852),
IF(AND(I1852=110000,R1852&lt;=12.8,M1852&lt;=2),'[1]Pricing Schedule'!$F$96+('[1]Pricing Schedule'!$F$97*M1852),
IF(AND(I1852=110000,R1852&gt;12.8,R1852&lt;=22.8,M1852&gt;3),'[1]Pricing Schedule'!$F$71+('[1]Pricing Schedule'!$F$72*M1852),
IF(AND(I1852=110000,R1852&gt;12.8,R1852&lt;=22.8,M1852&lt;=3),'[1]Pricing Schedule'!$F$96+('[1]Pricing Schedule'!$F$97*M1852),
IF(AND(I1852=110000,R1852&gt;22.8,R1852&lt;=30.2),'[1]Pricing Schedule'!$F$80+('[1]Pricing Schedule'!$F$81*M1852),
IF(AND(I1852=110000,R1852&gt;30.2,R1852&lt;=45.9),'[1]Pricing Schedule'!$F$89+('[1]Pricing Schedule'!$F$90*M1852),
IF(AND(I1852=110000,R1852&gt;45.9,R1852&lt;=123.4),'[1]Pricing Schedule'!$F$96+('[1]Pricing Schedule'!$F$97*M1852),
IF(AND(I1852=110000,R1852&gt;123.4,R1852&lt;=168.2,M1852&lt;=10),'[1]Pricing Schedule'!$F$103+('[1]Pricing Schedule'!$F$105*M1852),
IF(AND(I1852=110000,R1852&gt;123.4,R1852&lt;=168.2,M1852&gt;10),'[1]Pricing Schedule'!$F$111+('[1]Pricing Schedule'!$F$113*M1852),
IF(AND(I1852=110000,R1852&gt;168.2,R1852&lt;=336.4,M1852&lt;=10),('[1]Pricing Schedule'!$F$103+('[1]Pricing Schedule'!$F$105*M1852))*2,
IF(AND(I1852=110000,R1852&gt;168.2,R1852&lt;=336.4,M1852&gt;10),('[1]Pricing Schedule'!$F$111+('[1]Pricing Schedule'!$F$113*M1852))*2,
IF(AND(I1852=110000,R1852&gt;336.4,R1852&lt;=504.6,M1852&lt;=10),('[1]Pricing Schedule'!$F$103+('[1]Pricing Schedule'!$F$105*M1852))*3,
IF(AND(I1852=110000,R1852&gt;336.4,R1852&lt;=504.6,M1852&gt;10),('[1]Pricing Schedule'!$F$111+('[1]Pricing Schedule'!$F$113*M1852))*3,
IF(AND(I1852=110000,R1852&gt;504.6,R1852&lt;=672.8,M1852&lt;=10),('[1]Pricing Schedule'!$F$103+('[1]Pricing Schedule'!$F$105*M1852))*4,
IF(AND(I1852=110000,R1852&gt;504.6,R1852&lt;=672.8,M1852&gt;10),('[1]Pricing Schedule'!$F$111+('[1]Pricing Schedule'!$F$113*M1852))*4,
IF(AND(I1852=110000,R1852&gt;672.8,R1852&lt;=841,M1852&lt;=10),('[1]Pricing Schedule'!$F$103+('[1]Pricing Schedule'!$F$105*M1852))*5,
IF(AND(I1852=110000,R1852&gt;672.8,R1852&lt;=841,M1852&gt;10),('[1]Pricing Schedule'!$F$111+('[1]Pricing Schedule'!$F$113*M1852))*5,
IF(AND(I1852=110000,R1852&gt;672.8,R1852&lt;=841,M1852&lt;=10),('[1]Pricing Schedule'!$F$103+('[1]Pricing Schedule'!$F$105*M1852))*5,
IF(AND(I1852=110000,R1852&gt;672.8,R1852&lt;=841,M1852&gt;10),('[1]Pricing Schedule'!$F$111+('[1]Pricing Schedule'!$F$113*M1852))*5,
IF(AND(I1852=110000,R1852&gt;1345.6,R1852&lt;=1513.8,M1852&lt;=10),('[1]Pricing Schedule'!$F$103+('[1]Pricing Schedule'!$F$105*M1852))*9,
IF(AND(I1852=110000,R1852&gt;1345.6,R1852&lt;=1513.8,M1852&gt;10),('[1]Pricing Schedule'!$F$111+('[1]Pricing Schedule'!$F$113*M1852))*9,
9999999999)))))))))))))))))))))))))))))))))))))))</f>
        <v>1838070</v>
      </c>
      <c r="T1852" s="21">
        <f>IF(AND(I1852=38000,R1852&lt;=4.5,M1852&gt;8),'[1]Pricing Schedule'!$J$9,
IF(AND(I1852=38000,R1852&lt;=4.5,M1852&lt;=8),'[1]Pricing Schedule'!$J$36,
IF(AND(I1852=38000,R1852&gt;4.5,R1852&lt;=9,M1852&gt;8),'[1]Pricing Schedule'!$J$18,
IF(AND(I1852=38000,R1852&gt;4.5,R1852&lt;=9,M1852&lt;=8),'[1]Pricing Schedule'!$J$36,
IF(AND(I1852=38000,R1852&gt;9,R1852&lt;=12.8,M1852&gt;8),'[1]Pricing Schedule'!$J$27,
IF(AND(I1852=38000,R1852&gt;9,R1852&lt;=12.8,M1852&lt;=8),'[1]Pricing Schedule'!$J$36,
IF(AND(I1852=38000,R1852&gt;12.8,R1852&lt;=22.8),'[1]Pricing Schedule'!$J$36,
IF(AND(I1852=38000,R1852&gt;22.8,R1852&lt;=30.2),'[1]Pricing Schedule'!$J$45,
IF(AND(I1852=38000,R1852&gt;30.2,R1852&lt;=45.9),'[1]Pricing Schedule'!$J$54,
IF(AND(I1852=38000,R1852&gt;45.9,R1852&lt;=123.4),'[1]Pricing Schedule'!$J$97,
IF(AND(I1852=38000,R1852&gt;123.4,R1852&lt;=168.2,M1852&lt;=10),'[1]Pricing Schedule'!$J$105,
IF(AND(I1852=38000,R1852&gt;123.4,R1852&lt;=168.2,M1852&gt;10),'[1]Pricing Schedule'!$J$113,
IF(AND(I1852=38000,R1852&gt;168.2,R1852&lt;=336.4,M1852&lt;=10),('[1]Pricing Schedule'!$J$105),
IF(AND(I1852=38000,R1852&gt;168.2,R1852&lt;=336.4,M1852&gt;10),('[1]Pricing Schedule'!$J$113),
IF(AND(I1852=38000,R1852&gt;336.4,R1852&lt;=504.6,M1852&lt;=10),('[1]Pricing Schedule'!$J$105),
IF(AND(I1852=38000,R1852&gt;336.4,R1852&lt;=504.6,M1852&gt;10),('[1]Pricing Schedule'!$J$113),
IF(AND(I1852=38000,R1852&gt;504.6,R1852&lt;=672.8,M1852&lt;=10),('[1]Pricing Schedule'!$J$105),
IF(AND(I1852=38000,R1852&gt;504.6,R1852&lt;=672.8,M1852&gt;10),('[1]Pricing Schedule'!$J$113),
IF(AND(I1852=110000,R1852&lt;=12.8,M1852&gt;2),'[1]Pricing Schedule'!$J$63,
IF(AND(I1852=110000,R1852&lt;=12.8,M1852&lt;=2),'[1]Pricing Schedule'!$J$97,
IF(AND(I1852=110000,R1852&gt;12.8,R1852&lt;=22.8,M1852&gt;3),'[1]Pricing Schedule'!$J$72,
IF(AND(I1852=110000,R1852&gt;12.8,R1852&lt;=22.8,M1852&lt;=3),'[1]Pricing Schedule'!$J$97,
IF(AND(I1852=110000,R1852&gt;22.8,R1852&lt;=30.2),'[1]Pricing Schedule'!$J$81,
IF(AND(I1852=110000,R1852&gt;30.2,R1852&lt;=45.9),'[1]Pricing Schedule'!$J$90,
IF(AND(I1852=110000,R1852&gt;45.9,R1852&lt;=123.4),'[1]Pricing Schedule'!$J$97,
IF(AND(I1852=110000,R1852&gt;123.4,R1852&lt;=168.2,M1852&lt;=10),'[1]Pricing Schedule'!$J$105,
IF(AND(I1852=110000,R1852&gt;123.4,R1852&lt;=168.2,M1852&gt;10),'[1]Pricing Schedule'!$J$113,
IF(AND(I1852=110000,R1852&gt;168.2,R1852&lt;=336.2,M1852&lt;=10),('[1]Pricing Schedule'!$J$105),
IF(AND(I1852=110000,R1852&gt;168.2,R1852&lt;=336.2,M1852&gt;10),('[1]Pricing Schedule'!$J$113),
IF(AND(I1852=110000,R1852&gt;336.4,R1852&lt;=504.6,M1852&lt;=10),('[1]Pricing Schedule'!$J$105),
IF(AND(I1852=110000,R1852&gt;336.4,R1852&lt;=504.6,M1852&gt;10),('[1]Pricing Schedule'!$J$113),
IF(AND(I1852=110000,R1852&gt;504.6,R1852&lt;=672.8,M1852&lt;=10),('[1]Pricing Schedule'!$J$105),
IF(AND(I1852=110000,R1852&gt;504.6,R1852&lt;=672.8,M1852&gt;10),('[1]Pricing Schedule'!$J$113),
IF(AND(I1852=110000,R1852&gt;672.8,R1852&lt;=841,M1852&lt;=10),('[1]Pricing Schedule'!$J$105),
IF(AND(I1852=110000,R1852&gt;672.8,R1852&lt;=841,M1852&gt;10),('[1]Pricing Schedule'!$J$113),
IF(AND(I1852=110000,R1852&gt;1682,R1852&lt;=1850.2,M1852&lt;=10),('[1]Pricing Schedule'!$J$105),
IF(AND(I1852=110000,R1852&gt;1682,R1852&lt;=1850.2,M1852&gt;10),('[1]Pricing Schedule'!$J$113),
IF(AND(I1852=110000,R1852&gt;2018.4,R1852&lt;=2186.6,M1852&lt;=10),('[1]Pricing Schedule'!$J$105),
IF(AND(I1852=110000,R1852&gt;2018.4,R1852&lt;=2186.6,M1852&gt;10),('[1]Pricing Schedule'!$J$113),999999999)))))))))))))))))))))))))))))))))))))))</f>
        <v>7</v>
      </c>
      <c r="U1852" s="40">
        <f t="shared" si="174"/>
        <v>437635.71428571426</v>
      </c>
      <c r="V1852" s="41">
        <f t="shared" si="175"/>
        <v>2.2850054676916547</v>
      </c>
      <c r="Y1852" s="23">
        <v>595</v>
      </c>
      <c r="Z1852" s="23">
        <v>295</v>
      </c>
      <c r="AD1852" s="13"/>
      <c r="AE1852" s="13"/>
      <c r="AF1852" s="13"/>
      <c r="AR1852" s="35"/>
    </row>
    <row r="1853" spans="1:44">
      <c r="A1853" s="23">
        <v>1855</v>
      </c>
      <c r="B1853" s="23">
        <v>1855</v>
      </c>
      <c r="C1853" s="23" t="s">
        <v>2580</v>
      </c>
      <c r="D1853" s="23" t="s">
        <v>318</v>
      </c>
      <c r="E1853" s="23" t="s">
        <v>318</v>
      </c>
      <c r="F1853" s="23" t="s">
        <v>2581</v>
      </c>
      <c r="G1853" s="23" t="s">
        <v>2582</v>
      </c>
      <c r="H1853" s="23" t="s">
        <v>133</v>
      </c>
      <c r="I1853" s="13">
        <v>110000</v>
      </c>
      <c r="J1853" s="13">
        <v>110000</v>
      </c>
      <c r="K1853" s="13">
        <v>38000</v>
      </c>
      <c r="L1853" s="24">
        <v>7.8840000000000003</v>
      </c>
      <c r="M1853" s="37">
        <f t="shared" si="170"/>
        <v>8</v>
      </c>
      <c r="N1853" s="24">
        <v>0.43099999999999999</v>
      </c>
      <c r="O1853" s="13">
        <v>3</v>
      </c>
      <c r="P1853" s="36">
        <f t="shared" si="171"/>
        <v>0.43099999999999999</v>
      </c>
      <c r="Q1853" s="38">
        <f t="shared" si="172"/>
        <v>4.2</v>
      </c>
      <c r="R1853" s="37">
        <f t="shared" si="173"/>
        <v>4.2</v>
      </c>
      <c r="S1853" s="39">
        <f>IF(AND(I1853=38000,R1853&lt;=4.5,M1853&gt;8),'[1]Pricing Schedule'!$F$8+('[1]Pricing Schedule'!$F$9*M1853),
IF(AND(I1853=38000,R1853&lt;=4.5,M1853&lt;=8),'[1]Pricing Schedule'!$F$34+('[1]Pricing Schedule'!$F$36*M1853),
IF(AND(I1853=38000,R1853&gt;4.5,R1853&lt;=9,M1853&gt;8),'[1]Pricing Schedule'!$F$17+('[1]Pricing Schedule'!$F$18*M1853),
IF(AND(I1853=38000,R1853&gt;4.5,R1853&lt;=9,M1853&lt;=8),'[1]Pricing Schedule'!$F$34+('[1]Pricing Schedule'!$F$36*M1853),
IF(AND(I1853=38000,R1853&gt;9,R1853&lt;=12.8,M1853&gt;8),'[1]Pricing Schedule'!$F$26+('[1]Pricing Schedule'!$F$27*M1853),
IF(AND(I1853=38000,R1853&gt;9,R1853&lt;=12.8,M1853&lt;=8),'[1]Pricing Schedule'!$F$34+('[1]Pricing Schedule'!$F$36*M1853),
IF(AND(I1853=38000,R1853&gt;12.8,R1853&lt;=22.8),'[1]Pricing Schedule'!$F$34+('[1]Pricing Schedule'!$F$36*M1853),
IF(AND(I1853=38000,R1853&gt;22.8,R1853&lt;=30.2),'[1]Pricing Schedule'!$F$43+('[1]Pricing Schedule'!$F$45*M1853),
IF(AND(I1853=38000,R1853&gt;30.2,R1853&lt;=45.9),'[1]Pricing Schedule'!$F$52+('[1]Pricing Schedule'!$F$54*M1853),
IF(AND(I1853=38000,R1853&gt;45.9,R1853&lt;=123.4),'[1]Pricing Schedule'!$F$96+('[1]Pricing Schedule'!$F$97*M1853),
IF(AND(I1853=38000,R1853&gt;123.4,R1853&lt;=168.2,M1853&lt;=10),'[1]Pricing Schedule'!$F$103+('[1]Pricing Schedule'!$F$105*M1853),
IF(AND(I1853=38000,R1853&gt;123.4,R1853&lt;=168.2,M1853&gt;10),'[1]Pricing Schedule'!$F$111+('[1]Pricing Schedule'!$F$113*M1853),
IF(AND(I1853=38000,R1853&gt;157.4,R1853&lt;=336.4,M1853&lt;=10),('[1]Pricing Schedule'!$F$103+('[1]Pricing Schedule'!$F$105*M1853))*2,
IF(AND(I1853=38000,R1853&gt;157.4,R1853&lt;=336.4,M1853&gt;10),('[1]Pricing Schedule'!$F$111+('[1]Pricing Schedule'!$F$113*M1853))*2,
IF(AND(I1853=38000,R1853&gt;314.8,R1853&lt;=504.6,M1853&lt;=10),('[1]Pricing Schedule'!$F$103+('[1]Pricing Schedule'!$F$105*M1853))*3,
IF(AND(I1853=38000,R1853&gt;314.8,R1853&lt;=504.6,M1853&gt;10),('[1]Pricing Schedule'!$F$111+('[1]Pricing Schedule'!$F$113*M1853))*3,
IF(AND(I1853=38000,R1853&gt;472.2,R1853&lt;=672.8,M1853&lt;=10),('[1]Pricing Schedule'!$F$103+('[1]Pricing Schedule'!$F$105*M1853))*4,
IF(AND(I1853=38000,R1853&gt;472.2,R1853&lt;=672.8,M1853&gt;10),('[1]Pricing Schedule'!$F$111+('[1]Pricing Schedule'!$F$113*M1853))*4,
IF(AND(I1853=110000,R1853&lt;=12.8,M1853&gt;2),'[1]Pricing Schedule'!$F$62+('[1]Pricing Schedule'!$F$63*M1853),
IF(AND(I1853=110000,R1853&lt;=12.8,M1853&lt;=2),'[1]Pricing Schedule'!$F$96+('[1]Pricing Schedule'!$F$97*M1853),
IF(AND(I1853=110000,R1853&gt;12.8,R1853&lt;=22.8,M1853&gt;3),'[1]Pricing Schedule'!$F$71+('[1]Pricing Schedule'!$F$72*M1853),
IF(AND(I1853=110000,R1853&gt;12.8,R1853&lt;=22.8,M1853&lt;=3),'[1]Pricing Schedule'!$F$96+('[1]Pricing Schedule'!$F$97*M1853),
IF(AND(I1853=110000,R1853&gt;22.8,R1853&lt;=30.2),'[1]Pricing Schedule'!$F$80+('[1]Pricing Schedule'!$F$81*M1853),
IF(AND(I1853=110000,R1853&gt;30.2,R1853&lt;=45.9),'[1]Pricing Schedule'!$F$89+('[1]Pricing Schedule'!$F$90*M1853),
IF(AND(I1853=110000,R1853&gt;45.9,R1853&lt;=123.4),'[1]Pricing Schedule'!$F$96+('[1]Pricing Schedule'!$F$97*M1853),
IF(AND(I1853=110000,R1853&gt;123.4,R1853&lt;=168.2,M1853&lt;=10),'[1]Pricing Schedule'!$F$103+('[1]Pricing Schedule'!$F$105*M1853),
IF(AND(I1853=110000,R1853&gt;123.4,R1853&lt;=168.2,M1853&gt;10),'[1]Pricing Schedule'!$F$111+('[1]Pricing Schedule'!$F$113*M1853),
IF(AND(I1853=110000,R1853&gt;168.2,R1853&lt;=336.4,M1853&lt;=10),('[1]Pricing Schedule'!$F$103+('[1]Pricing Schedule'!$F$105*M1853))*2,
IF(AND(I1853=110000,R1853&gt;168.2,R1853&lt;=336.4,M1853&gt;10),('[1]Pricing Schedule'!$F$111+('[1]Pricing Schedule'!$F$113*M1853))*2,
IF(AND(I1853=110000,R1853&gt;336.4,R1853&lt;=504.6,M1853&lt;=10),('[1]Pricing Schedule'!$F$103+('[1]Pricing Schedule'!$F$105*M1853))*3,
IF(AND(I1853=110000,R1853&gt;336.4,R1853&lt;=504.6,M1853&gt;10),('[1]Pricing Schedule'!$F$111+('[1]Pricing Schedule'!$F$113*M1853))*3,
IF(AND(I1853=110000,R1853&gt;504.6,R1853&lt;=672.8,M1853&lt;=10),('[1]Pricing Schedule'!$F$103+('[1]Pricing Schedule'!$F$105*M1853))*4,
IF(AND(I1853=110000,R1853&gt;504.6,R1853&lt;=672.8,M1853&gt;10),('[1]Pricing Schedule'!$F$111+('[1]Pricing Schedule'!$F$113*M1853))*4,
IF(AND(I1853=110000,R1853&gt;672.8,R1853&lt;=841,M1853&lt;=10),('[1]Pricing Schedule'!$F$103+('[1]Pricing Schedule'!$F$105*M1853))*5,
IF(AND(I1853=110000,R1853&gt;672.8,R1853&lt;=841,M1853&gt;10),('[1]Pricing Schedule'!$F$111+('[1]Pricing Schedule'!$F$113*M1853))*5,
IF(AND(I1853=110000,R1853&gt;672.8,R1853&lt;=841,M1853&lt;=10),('[1]Pricing Schedule'!$F$103+('[1]Pricing Schedule'!$F$105*M1853))*5,
IF(AND(I1853=110000,R1853&gt;672.8,R1853&lt;=841,M1853&gt;10),('[1]Pricing Schedule'!$F$111+('[1]Pricing Schedule'!$F$113*M1853))*5,
IF(AND(I1853=110000,R1853&gt;1345.6,R1853&lt;=1513.8,M1853&lt;=10),('[1]Pricing Schedule'!$F$103+('[1]Pricing Schedule'!$F$105*M1853))*9,
IF(AND(I1853=110000,R1853&gt;1345.6,R1853&lt;=1513.8,M1853&gt;10),('[1]Pricing Schedule'!$F$111+('[1]Pricing Schedule'!$F$113*M1853))*9,
9999999999)))))))))))))))))))))))))))))))))))))))</f>
        <v>1838070</v>
      </c>
      <c r="T1853" s="21">
        <f>IF(AND(I1853=38000,R1853&lt;=4.5,M1853&gt;8),'[1]Pricing Schedule'!$J$9,
IF(AND(I1853=38000,R1853&lt;=4.5,M1853&lt;=8),'[1]Pricing Schedule'!$J$36,
IF(AND(I1853=38000,R1853&gt;4.5,R1853&lt;=9,M1853&gt;8),'[1]Pricing Schedule'!$J$18,
IF(AND(I1853=38000,R1853&gt;4.5,R1853&lt;=9,M1853&lt;=8),'[1]Pricing Schedule'!$J$36,
IF(AND(I1853=38000,R1853&gt;9,R1853&lt;=12.8,M1853&gt;8),'[1]Pricing Schedule'!$J$27,
IF(AND(I1853=38000,R1853&gt;9,R1853&lt;=12.8,M1853&lt;=8),'[1]Pricing Schedule'!$J$36,
IF(AND(I1853=38000,R1853&gt;12.8,R1853&lt;=22.8),'[1]Pricing Schedule'!$J$36,
IF(AND(I1853=38000,R1853&gt;22.8,R1853&lt;=30.2),'[1]Pricing Schedule'!$J$45,
IF(AND(I1853=38000,R1853&gt;30.2,R1853&lt;=45.9),'[1]Pricing Schedule'!$J$54,
IF(AND(I1853=38000,R1853&gt;45.9,R1853&lt;=123.4),'[1]Pricing Schedule'!$J$97,
IF(AND(I1853=38000,R1853&gt;123.4,R1853&lt;=168.2,M1853&lt;=10),'[1]Pricing Schedule'!$J$105,
IF(AND(I1853=38000,R1853&gt;123.4,R1853&lt;=168.2,M1853&gt;10),'[1]Pricing Schedule'!$J$113,
IF(AND(I1853=38000,R1853&gt;168.2,R1853&lt;=336.4,M1853&lt;=10),('[1]Pricing Schedule'!$J$105),
IF(AND(I1853=38000,R1853&gt;168.2,R1853&lt;=336.4,M1853&gt;10),('[1]Pricing Schedule'!$J$113),
IF(AND(I1853=38000,R1853&gt;336.4,R1853&lt;=504.6,M1853&lt;=10),('[1]Pricing Schedule'!$J$105),
IF(AND(I1853=38000,R1853&gt;336.4,R1853&lt;=504.6,M1853&gt;10),('[1]Pricing Schedule'!$J$113),
IF(AND(I1853=38000,R1853&gt;504.6,R1853&lt;=672.8,M1853&lt;=10),('[1]Pricing Schedule'!$J$105),
IF(AND(I1853=38000,R1853&gt;504.6,R1853&lt;=672.8,M1853&gt;10),('[1]Pricing Schedule'!$J$113),
IF(AND(I1853=110000,R1853&lt;=12.8,M1853&gt;2),'[1]Pricing Schedule'!$J$63,
IF(AND(I1853=110000,R1853&lt;=12.8,M1853&lt;=2),'[1]Pricing Schedule'!$J$97,
IF(AND(I1853=110000,R1853&gt;12.8,R1853&lt;=22.8,M1853&gt;3),'[1]Pricing Schedule'!$J$72,
IF(AND(I1853=110000,R1853&gt;12.8,R1853&lt;=22.8,M1853&lt;=3),'[1]Pricing Schedule'!$J$97,
IF(AND(I1853=110000,R1853&gt;22.8,R1853&lt;=30.2),'[1]Pricing Schedule'!$J$81,
IF(AND(I1853=110000,R1853&gt;30.2,R1853&lt;=45.9),'[1]Pricing Schedule'!$J$90,
IF(AND(I1853=110000,R1853&gt;45.9,R1853&lt;=123.4),'[1]Pricing Schedule'!$J$97,
IF(AND(I1853=110000,R1853&gt;123.4,R1853&lt;=168.2,M1853&lt;=10),'[1]Pricing Schedule'!$J$105,
IF(AND(I1853=110000,R1853&gt;123.4,R1853&lt;=168.2,M1853&gt;10),'[1]Pricing Schedule'!$J$113,
IF(AND(I1853=110000,R1853&gt;168.2,R1853&lt;=336.2,M1853&lt;=10),('[1]Pricing Schedule'!$J$105),
IF(AND(I1853=110000,R1853&gt;168.2,R1853&lt;=336.2,M1853&gt;10),('[1]Pricing Schedule'!$J$113),
IF(AND(I1853=110000,R1853&gt;336.4,R1853&lt;=504.6,M1853&lt;=10),('[1]Pricing Schedule'!$J$105),
IF(AND(I1853=110000,R1853&gt;336.4,R1853&lt;=504.6,M1853&gt;10),('[1]Pricing Schedule'!$J$113),
IF(AND(I1853=110000,R1853&gt;504.6,R1853&lt;=672.8,M1853&lt;=10),('[1]Pricing Schedule'!$J$105),
IF(AND(I1853=110000,R1853&gt;504.6,R1853&lt;=672.8,M1853&gt;10),('[1]Pricing Schedule'!$J$113),
IF(AND(I1853=110000,R1853&gt;672.8,R1853&lt;=841,M1853&lt;=10),('[1]Pricing Schedule'!$J$105),
IF(AND(I1853=110000,R1853&gt;672.8,R1853&lt;=841,M1853&gt;10),('[1]Pricing Schedule'!$J$113),
IF(AND(I1853=110000,R1853&gt;1682,R1853&lt;=1850.2,M1853&lt;=10),('[1]Pricing Schedule'!$J$105),
IF(AND(I1853=110000,R1853&gt;1682,R1853&lt;=1850.2,M1853&gt;10),('[1]Pricing Schedule'!$J$113),
IF(AND(I1853=110000,R1853&gt;2018.4,R1853&lt;=2186.6,M1853&lt;=10),('[1]Pricing Schedule'!$J$105),
IF(AND(I1853=110000,R1853&gt;2018.4,R1853&lt;=2186.6,M1853&gt;10),('[1]Pricing Schedule'!$J$113),999999999)))))))))))))))))))))))))))))))))))))))</f>
        <v>7</v>
      </c>
      <c r="U1853" s="40">
        <f t="shared" si="174"/>
        <v>437635.71428571426</v>
      </c>
      <c r="V1853" s="41">
        <f t="shared" si="175"/>
        <v>2.2850054676916547</v>
      </c>
      <c r="Y1853" s="23">
        <v>622</v>
      </c>
      <c r="Z1853" s="23">
        <v>92</v>
      </c>
      <c r="AD1853" s="13"/>
      <c r="AE1853" s="13"/>
      <c r="AF1853" s="13"/>
      <c r="AR1853" s="35"/>
    </row>
    <row r="1854" spans="1:44">
      <c r="A1854" s="23">
        <v>1856</v>
      </c>
      <c r="B1854" s="23">
        <v>1856</v>
      </c>
      <c r="C1854" s="23" t="s">
        <v>2583</v>
      </c>
      <c r="D1854" s="23" t="s">
        <v>709</v>
      </c>
      <c r="E1854" s="23" t="s">
        <v>709</v>
      </c>
      <c r="F1854" s="23" t="s">
        <v>837</v>
      </c>
      <c r="G1854" s="23" t="s">
        <v>838</v>
      </c>
      <c r="H1854" s="23" t="s">
        <v>113</v>
      </c>
      <c r="I1854" s="13">
        <v>38000</v>
      </c>
      <c r="J1854" s="13">
        <v>38000</v>
      </c>
      <c r="K1854" s="23" t="s">
        <v>119</v>
      </c>
      <c r="L1854" s="24">
        <v>3.92</v>
      </c>
      <c r="M1854" s="37">
        <f t="shared" si="170"/>
        <v>4</v>
      </c>
      <c r="N1854" s="24">
        <v>0.38800000000000001</v>
      </c>
      <c r="O1854" s="13">
        <v>3</v>
      </c>
      <c r="P1854" s="36">
        <f t="shared" si="171"/>
        <v>0.38800000000000001</v>
      </c>
      <c r="Q1854" s="38">
        <f t="shared" si="172"/>
        <v>4.2</v>
      </c>
      <c r="R1854" s="37">
        <f t="shared" si="173"/>
        <v>4.2</v>
      </c>
      <c r="S1854" s="39">
        <f>IF(AND(I1854=38000,R1854&lt;=4.5,M1854&gt;8),'[1]Pricing Schedule'!$F$8+('[1]Pricing Schedule'!$F$9*M1854),
IF(AND(I1854=38000,R1854&lt;=4.5,M1854&lt;=8),'[1]Pricing Schedule'!$F$34+('[1]Pricing Schedule'!$F$36*M1854),
IF(AND(I1854=38000,R1854&gt;4.5,R1854&lt;=9,M1854&gt;8),'[1]Pricing Schedule'!$F$17+('[1]Pricing Schedule'!$F$18*M1854),
IF(AND(I1854=38000,R1854&gt;4.5,R1854&lt;=9,M1854&lt;=8),'[1]Pricing Schedule'!$F$34+('[1]Pricing Schedule'!$F$36*M1854),
IF(AND(I1854=38000,R1854&gt;9,R1854&lt;=12.8,M1854&gt;8),'[1]Pricing Schedule'!$F$26+('[1]Pricing Schedule'!$F$27*M1854),
IF(AND(I1854=38000,R1854&gt;9,R1854&lt;=12.8,M1854&lt;=8),'[1]Pricing Schedule'!$F$34+('[1]Pricing Schedule'!$F$36*M1854),
IF(AND(I1854=38000,R1854&gt;12.8,R1854&lt;=22.8),'[1]Pricing Schedule'!$F$34+('[1]Pricing Schedule'!$F$36*M1854),
IF(AND(I1854=38000,R1854&gt;22.8,R1854&lt;=30.2),'[1]Pricing Schedule'!$F$43+('[1]Pricing Schedule'!$F$45*M1854),
IF(AND(I1854=38000,R1854&gt;30.2,R1854&lt;=45.9),'[1]Pricing Schedule'!$F$52+('[1]Pricing Schedule'!$F$54*M1854),
IF(AND(I1854=38000,R1854&gt;45.9,R1854&lt;=123.4),'[1]Pricing Schedule'!$F$96+('[1]Pricing Schedule'!$F$97*M1854),
IF(AND(I1854=38000,R1854&gt;123.4,R1854&lt;=168.2,M1854&lt;=10),'[1]Pricing Schedule'!$F$103+('[1]Pricing Schedule'!$F$105*M1854),
IF(AND(I1854=38000,R1854&gt;123.4,R1854&lt;=168.2,M1854&gt;10),'[1]Pricing Schedule'!$F$111+('[1]Pricing Schedule'!$F$113*M1854),
IF(AND(I1854=38000,R1854&gt;157.4,R1854&lt;=336.4,M1854&lt;=10),('[1]Pricing Schedule'!$F$103+('[1]Pricing Schedule'!$F$105*M1854))*2,
IF(AND(I1854=38000,R1854&gt;157.4,R1854&lt;=336.4,M1854&gt;10),('[1]Pricing Schedule'!$F$111+('[1]Pricing Schedule'!$F$113*M1854))*2,
IF(AND(I1854=38000,R1854&gt;314.8,R1854&lt;=504.6,M1854&lt;=10),('[1]Pricing Schedule'!$F$103+('[1]Pricing Schedule'!$F$105*M1854))*3,
IF(AND(I1854=38000,R1854&gt;314.8,R1854&lt;=504.6,M1854&gt;10),('[1]Pricing Schedule'!$F$111+('[1]Pricing Schedule'!$F$113*M1854))*3,
IF(AND(I1854=38000,R1854&gt;472.2,R1854&lt;=672.8,M1854&lt;=10),('[1]Pricing Schedule'!$F$103+('[1]Pricing Schedule'!$F$105*M1854))*4,
IF(AND(I1854=38000,R1854&gt;472.2,R1854&lt;=672.8,M1854&gt;10),('[1]Pricing Schedule'!$F$111+('[1]Pricing Schedule'!$F$113*M1854))*4,
IF(AND(I1854=110000,R1854&lt;=12.8,M1854&gt;2),'[1]Pricing Schedule'!$F$62+('[1]Pricing Schedule'!$F$63*M1854),
IF(AND(I1854=110000,R1854&lt;=12.8,M1854&lt;=2),'[1]Pricing Schedule'!$F$96+('[1]Pricing Schedule'!$F$97*M1854),
IF(AND(I1854=110000,R1854&gt;12.8,R1854&lt;=22.8,M1854&gt;3),'[1]Pricing Schedule'!$F$71+('[1]Pricing Schedule'!$F$72*M1854),
IF(AND(I1854=110000,R1854&gt;12.8,R1854&lt;=22.8,M1854&lt;=3),'[1]Pricing Schedule'!$F$96+('[1]Pricing Schedule'!$F$97*M1854),
IF(AND(I1854=110000,R1854&gt;22.8,R1854&lt;=30.2),'[1]Pricing Schedule'!$F$80+('[1]Pricing Schedule'!$F$81*M1854),
IF(AND(I1854=110000,R1854&gt;30.2,R1854&lt;=45.9),'[1]Pricing Schedule'!$F$89+('[1]Pricing Schedule'!$F$90*M1854),
IF(AND(I1854=110000,R1854&gt;45.9,R1854&lt;=123.4),'[1]Pricing Schedule'!$F$96+('[1]Pricing Schedule'!$F$97*M1854),
IF(AND(I1854=110000,R1854&gt;123.4,R1854&lt;=168.2,M1854&lt;=10),'[1]Pricing Schedule'!$F$103+('[1]Pricing Schedule'!$F$105*M1854),
IF(AND(I1854=110000,R1854&gt;123.4,R1854&lt;=168.2,M1854&gt;10),'[1]Pricing Schedule'!$F$111+('[1]Pricing Schedule'!$F$113*M1854),
IF(AND(I1854=110000,R1854&gt;168.2,R1854&lt;=336.4,M1854&lt;=10),('[1]Pricing Schedule'!$F$103+('[1]Pricing Schedule'!$F$105*M1854))*2,
IF(AND(I1854=110000,R1854&gt;168.2,R1854&lt;=336.4,M1854&gt;10),('[1]Pricing Schedule'!$F$111+('[1]Pricing Schedule'!$F$113*M1854))*2,
IF(AND(I1854=110000,R1854&gt;336.4,R1854&lt;=504.6,M1854&lt;=10),('[1]Pricing Schedule'!$F$103+('[1]Pricing Schedule'!$F$105*M1854))*3,
IF(AND(I1854=110000,R1854&gt;336.4,R1854&lt;=504.6,M1854&gt;10),('[1]Pricing Schedule'!$F$111+('[1]Pricing Schedule'!$F$113*M1854))*3,
IF(AND(I1854=110000,R1854&gt;504.6,R1854&lt;=672.8,M1854&lt;=10),('[1]Pricing Schedule'!$F$103+('[1]Pricing Schedule'!$F$105*M1854))*4,
IF(AND(I1854=110000,R1854&gt;504.6,R1854&lt;=672.8,M1854&gt;10),('[1]Pricing Schedule'!$F$111+('[1]Pricing Schedule'!$F$113*M1854))*4,
IF(AND(I1854=110000,R1854&gt;672.8,R1854&lt;=841,M1854&lt;=10),('[1]Pricing Schedule'!$F$103+('[1]Pricing Schedule'!$F$105*M1854))*5,
IF(AND(I1854=110000,R1854&gt;672.8,R1854&lt;=841,M1854&gt;10),('[1]Pricing Schedule'!$F$111+('[1]Pricing Schedule'!$F$113*M1854))*5,
IF(AND(I1854=110000,R1854&gt;672.8,R1854&lt;=841,M1854&lt;=10),('[1]Pricing Schedule'!$F$103+('[1]Pricing Schedule'!$F$105*M1854))*5,
IF(AND(I1854=110000,R1854&gt;672.8,R1854&lt;=841,M1854&gt;10),('[1]Pricing Schedule'!$F$111+('[1]Pricing Schedule'!$F$113*M1854))*5,
IF(AND(I1854=110000,R1854&gt;1345.6,R1854&lt;=1513.8,M1854&lt;=10),('[1]Pricing Schedule'!$F$103+('[1]Pricing Schedule'!$F$105*M1854))*9,
IF(AND(I1854=110000,R1854&gt;1345.6,R1854&lt;=1513.8,M1854&gt;10),('[1]Pricing Schedule'!$F$111+('[1]Pricing Schedule'!$F$113*M1854))*9,
9999999999)))))))))))))))))))))))))))))))))))))))</f>
        <v>628870</v>
      </c>
      <c r="T1854" s="21">
        <f>IF(AND(I1854=38000,R1854&lt;=4.5,M1854&gt;8),'[1]Pricing Schedule'!$J$9,
IF(AND(I1854=38000,R1854&lt;=4.5,M1854&lt;=8),'[1]Pricing Schedule'!$J$36,
IF(AND(I1854=38000,R1854&gt;4.5,R1854&lt;=9,M1854&gt;8),'[1]Pricing Schedule'!$J$18,
IF(AND(I1854=38000,R1854&gt;4.5,R1854&lt;=9,M1854&lt;=8),'[1]Pricing Schedule'!$J$36,
IF(AND(I1854=38000,R1854&gt;9,R1854&lt;=12.8,M1854&gt;8),'[1]Pricing Schedule'!$J$27,
IF(AND(I1854=38000,R1854&gt;9,R1854&lt;=12.8,M1854&lt;=8),'[1]Pricing Schedule'!$J$36,
IF(AND(I1854=38000,R1854&gt;12.8,R1854&lt;=22.8),'[1]Pricing Schedule'!$J$36,
IF(AND(I1854=38000,R1854&gt;22.8,R1854&lt;=30.2),'[1]Pricing Schedule'!$J$45,
IF(AND(I1854=38000,R1854&gt;30.2,R1854&lt;=45.9),'[1]Pricing Schedule'!$J$54,
IF(AND(I1854=38000,R1854&gt;45.9,R1854&lt;=123.4),'[1]Pricing Schedule'!$J$97,
IF(AND(I1854=38000,R1854&gt;123.4,R1854&lt;=168.2,M1854&lt;=10),'[1]Pricing Schedule'!$J$105,
IF(AND(I1854=38000,R1854&gt;123.4,R1854&lt;=168.2,M1854&gt;10),'[1]Pricing Schedule'!$J$113,
IF(AND(I1854=38000,R1854&gt;168.2,R1854&lt;=336.4,M1854&lt;=10),('[1]Pricing Schedule'!$J$105),
IF(AND(I1854=38000,R1854&gt;168.2,R1854&lt;=336.4,M1854&gt;10),('[1]Pricing Schedule'!$J$113),
IF(AND(I1854=38000,R1854&gt;336.4,R1854&lt;=504.6,M1854&lt;=10),('[1]Pricing Schedule'!$J$105),
IF(AND(I1854=38000,R1854&gt;336.4,R1854&lt;=504.6,M1854&gt;10),('[1]Pricing Schedule'!$J$113),
IF(AND(I1854=38000,R1854&gt;504.6,R1854&lt;=672.8,M1854&lt;=10),('[1]Pricing Schedule'!$J$105),
IF(AND(I1854=38000,R1854&gt;504.6,R1854&lt;=672.8,M1854&gt;10),('[1]Pricing Schedule'!$J$113),
IF(AND(I1854=110000,R1854&lt;=12.8,M1854&gt;2),'[1]Pricing Schedule'!$J$63,
IF(AND(I1854=110000,R1854&lt;=12.8,M1854&lt;=2),'[1]Pricing Schedule'!$J$97,
IF(AND(I1854=110000,R1854&gt;12.8,R1854&lt;=22.8,M1854&gt;3),'[1]Pricing Schedule'!$J$72,
IF(AND(I1854=110000,R1854&gt;12.8,R1854&lt;=22.8,M1854&lt;=3),'[1]Pricing Schedule'!$J$97,
IF(AND(I1854=110000,R1854&gt;22.8,R1854&lt;=30.2),'[1]Pricing Schedule'!$J$81,
IF(AND(I1854=110000,R1854&gt;30.2,R1854&lt;=45.9),'[1]Pricing Schedule'!$J$90,
IF(AND(I1854=110000,R1854&gt;45.9,R1854&lt;=123.4),'[1]Pricing Schedule'!$J$97,
IF(AND(I1854=110000,R1854&gt;123.4,R1854&lt;=168.2,M1854&lt;=10),'[1]Pricing Schedule'!$J$105,
IF(AND(I1854=110000,R1854&gt;123.4,R1854&lt;=168.2,M1854&gt;10),'[1]Pricing Schedule'!$J$113,
IF(AND(I1854=110000,R1854&gt;168.2,R1854&lt;=336.2,M1854&lt;=10),('[1]Pricing Schedule'!$J$105),
IF(AND(I1854=110000,R1854&gt;168.2,R1854&lt;=336.2,M1854&gt;10),('[1]Pricing Schedule'!$J$113),
IF(AND(I1854=110000,R1854&gt;336.4,R1854&lt;=504.6,M1854&lt;=10),('[1]Pricing Schedule'!$J$105),
IF(AND(I1854=110000,R1854&gt;336.4,R1854&lt;=504.6,M1854&gt;10),('[1]Pricing Schedule'!$J$113),
IF(AND(I1854=110000,R1854&gt;504.6,R1854&lt;=672.8,M1854&lt;=10),('[1]Pricing Schedule'!$J$105),
IF(AND(I1854=110000,R1854&gt;504.6,R1854&lt;=672.8,M1854&gt;10),('[1]Pricing Schedule'!$J$113),
IF(AND(I1854=110000,R1854&gt;672.8,R1854&lt;=841,M1854&lt;=10),('[1]Pricing Schedule'!$J$105),
IF(AND(I1854=110000,R1854&gt;672.8,R1854&lt;=841,M1854&gt;10),('[1]Pricing Schedule'!$J$113),
IF(AND(I1854=110000,R1854&gt;1682,R1854&lt;=1850.2,M1854&lt;=10),('[1]Pricing Schedule'!$J$105),
IF(AND(I1854=110000,R1854&gt;1682,R1854&lt;=1850.2,M1854&gt;10),('[1]Pricing Schedule'!$J$113),
IF(AND(I1854=110000,R1854&gt;2018.4,R1854&lt;=2186.6,M1854&lt;=10),('[1]Pricing Schedule'!$J$105),
IF(AND(I1854=110000,R1854&gt;2018.4,R1854&lt;=2186.6,M1854&gt;10),('[1]Pricing Schedule'!$J$113),999999999)))))))))))))))))))))))))))))))))))))))</f>
        <v>4</v>
      </c>
      <c r="U1854" s="40">
        <f t="shared" si="174"/>
        <v>149730.95238095237</v>
      </c>
      <c r="V1854" s="41">
        <f t="shared" si="175"/>
        <v>6.6786458250512828</v>
      </c>
      <c r="Y1854" s="23">
        <v>105</v>
      </c>
      <c r="Z1854" s="23">
        <v>596</v>
      </c>
      <c r="AD1854" s="13"/>
      <c r="AE1854" s="13"/>
      <c r="AF1854" s="13"/>
      <c r="AR1854" s="35"/>
    </row>
    <row r="1855" spans="1:44">
      <c r="A1855" s="23">
        <v>1857</v>
      </c>
      <c r="B1855" s="23">
        <v>1857</v>
      </c>
      <c r="C1855" s="23" t="s">
        <v>2584</v>
      </c>
      <c r="D1855" s="23" t="s">
        <v>116</v>
      </c>
      <c r="E1855" s="23" t="s">
        <v>116</v>
      </c>
      <c r="F1855" s="23" t="s">
        <v>1800</v>
      </c>
      <c r="G1855" s="23" t="s">
        <v>1801</v>
      </c>
      <c r="H1855" s="23" t="s">
        <v>113</v>
      </c>
      <c r="I1855" s="13">
        <v>38000</v>
      </c>
      <c r="J1855" s="13">
        <v>38000</v>
      </c>
      <c r="K1855" s="23" t="s">
        <v>119</v>
      </c>
      <c r="L1855" s="24">
        <v>8.7260000000000009</v>
      </c>
      <c r="M1855" s="37">
        <f t="shared" si="170"/>
        <v>9</v>
      </c>
      <c r="N1855" s="24">
        <v>0.54800000000000004</v>
      </c>
      <c r="O1855" s="13">
        <v>3</v>
      </c>
      <c r="P1855" s="36">
        <f t="shared" si="171"/>
        <v>0.54800000000000004</v>
      </c>
      <c r="Q1855" s="38">
        <f t="shared" si="172"/>
        <v>4.2</v>
      </c>
      <c r="R1855" s="37">
        <f t="shared" si="173"/>
        <v>4.2</v>
      </c>
      <c r="S1855" s="39">
        <f>IF(AND(I1855=38000,R1855&lt;=4.5,M1855&gt;8),'[1]Pricing Schedule'!$F$8+('[1]Pricing Schedule'!$F$9*M1855),
IF(AND(I1855=38000,R1855&lt;=4.5,M1855&lt;=8),'[1]Pricing Schedule'!$F$34+('[1]Pricing Schedule'!$F$36*M1855),
IF(AND(I1855=38000,R1855&gt;4.5,R1855&lt;=9,M1855&gt;8),'[1]Pricing Schedule'!$F$17+('[1]Pricing Schedule'!$F$18*M1855),
IF(AND(I1855=38000,R1855&gt;4.5,R1855&lt;=9,M1855&lt;=8),'[1]Pricing Schedule'!$F$34+('[1]Pricing Schedule'!$F$36*M1855),
IF(AND(I1855=38000,R1855&gt;9,R1855&lt;=12.8,M1855&gt;8),'[1]Pricing Schedule'!$F$26+('[1]Pricing Schedule'!$F$27*M1855),
IF(AND(I1855=38000,R1855&gt;9,R1855&lt;=12.8,M1855&lt;=8),'[1]Pricing Schedule'!$F$34+('[1]Pricing Schedule'!$F$36*M1855),
IF(AND(I1855=38000,R1855&gt;12.8,R1855&lt;=22.8),'[1]Pricing Schedule'!$F$34+('[1]Pricing Schedule'!$F$36*M1855),
IF(AND(I1855=38000,R1855&gt;22.8,R1855&lt;=30.2),'[1]Pricing Schedule'!$F$43+('[1]Pricing Schedule'!$F$45*M1855),
IF(AND(I1855=38000,R1855&gt;30.2,R1855&lt;=45.9),'[1]Pricing Schedule'!$F$52+('[1]Pricing Schedule'!$F$54*M1855),
IF(AND(I1855=38000,R1855&gt;45.9,R1855&lt;=123.4),'[1]Pricing Schedule'!$F$96+('[1]Pricing Schedule'!$F$97*M1855),
IF(AND(I1855=38000,R1855&gt;123.4,R1855&lt;=168.2,M1855&lt;=10),'[1]Pricing Schedule'!$F$103+('[1]Pricing Schedule'!$F$105*M1855),
IF(AND(I1855=38000,R1855&gt;123.4,R1855&lt;=168.2,M1855&gt;10),'[1]Pricing Schedule'!$F$111+('[1]Pricing Schedule'!$F$113*M1855),
IF(AND(I1855=38000,R1855&gt;157.4,R1855&lt;=336.4,M1855&lt;=10),('[1]Pricing Schedule'!$F$103+('[1]Pricing Schedule'!$F$105*M1855))*2,
IF(AND(I1855=38000,R1855&gt;157.4,R1855&lt;=336.4,M1855&gt;10),('[1]Pricing Schedule'!$F$111+('[1]Pricing Schedule'!$F$113*M1855))*2,
IF(AND(I1855=38000,R1855&gt;314.8,R1855&lt;=504.6,M1855&lt;=10),('[1]Pricing Schedule'!$F$103+('[1]Pricing Schedule'!$F$105*M1855))*3,
IF(AND(I1855=38000,R1855&gt;314.8,R1855&lt;=504.6,M1855&gt;10),('[1]Pricing Schedule'!$F$111+('[1]Pricing Schedule'!$F$113*M1855))*3,
IF(AND(I1855=38000,R1855&gt;472.2,R1855&lt;=672.8,M1855&lt;=10),('[1]Pricing Schedule'!$F$103+('[1]Pricing Schedule'!$F$105*M1855))*4,
IF(AND(I1855=38000,R1855&gt;472.2,R1855&lt;=672.8,M1855&gt;10),('[1]Pricing Schedule'!$F$111+('[1]Pricing Schedule'!$F$113*M1855))*4,
IF(AND(I1855=110000,R1855&lt;=12.8,M1855&gt;2),'[1]Pricing Schedule'!$F$62+('[1]Pricing Schedule'!$F$63*M1855),
IF(AND(I1855=110000,R1855&lt;=12.8,M1855&lt;=2),'[1]Pricing Schedule'!$F$96+('[1]Pricing Schedule'!$F$97*M1855),
IF(AND(I1855=110000,R1855&gt;12.8,R1855&lt;=22.8,M1855&gt;3),'[1]Pricing Schedule'!$F$71+('[1]Pricing Schedule'!$F$72*M1855),
IF(AND(I1855=110000,R1855&gt;12.8,R1855&lt;=22.8,M1855&lt;=3),'[1]Pricing Schedule'!$F$96+('[1]Pricing Schedule'!$F$97*M1855),
IF(AND(I1855=110000,R1855&gt;22.8,R1855&lt;=30.2),'[1]Pricing Schedule'!$F$80+('[1]Pricing Schedule'!$F$81*M1855),
IF(AND(I1855=110000,R1855&gt;30.2,R1855&lt;=45.9),'[1]Pricing Schedule'!$F$89+('[1]Pricing Schedule'!$F$90*M1855),
IF(AND(I1855=110000,R1855&gt;45.9,R1855&lt;=123.4),'[1]Pricing Schedule'!$F$96+('[1]Pricing Schedule'!$F$97*M1855),
IF(AND(I1855=110000,R1855&gt;123.4,R1855&lt;=168.2,M1855&lt;=10),'[1]Pricing Schedule'!$F$103+('[1]Pricing Schedule'!$F$105*M1855),
IF(AND(I1855=110000,R1855&gt;123.4,R1855&lt;=168.2,M1855&gt;10),'[1]Pricing Schedule'!$F$111+('[1]Pricing Schedule'!$F$113*M1855),
IF(AND(I1855=110000,R1855&gt;168.2,R1855&lt;=336.4,M1855&lt;=10),('[1]Pricing Schedule'!$F$103+('[1]Pricing Schedule'!$F$105*M1855))*2,
IF(AND(I1855=110000,R1855&gt;168.2,R1855&lt;=336.4,M1855&gt;10),('[1]Pricing Schedule'!$F$111+('[1]Pricing Schedule'!$F$113*M1855))*2,
IF(AND(I1855=110000,R1855&gt;336.4,R1855&lt;=504.6,M1855&lt;=10),('[1]Pricing Schedule'!$F$103+('[1]Pricing Schedule'!$F$105*M1855))*3,
IF(AND(I1855=110000,R1855&gt;336.4,R1855&lt;=504.6,M1855&gt;10),('[1]Pricing Schedule'!$F$111+('[1]Pricing Schedule'!$F$113*M1855))*3,
IF(AND(I1855=110000,R1855&gt;504.6,R1855&lt;=672.8,M1855&lt;=10),('[1]Pricing Schedule'!$F$103+('[1]Pricing Schedule'!$F$105*M1855))*4,
IF(AND(I1855=110000,R1855&gt;504.6,R1855&lt;=672.8,M1855&gt;10),('[1]Pricing Schedule'!$F$111+('[1]Pricing Schedule'!$F$113*M1855))*4,
IF(AND(I1855=110000,R1855&gt;672.8,R1855&lt;=841,M1855&lt;=10),('[1]Pricing Schedule'!$F$103+('[1]Pricing Schedule'!$F$105*M1855))*5,
IF(AND(I1855=110000,R1855&gt;672.8,R1855&lt;=841,M1855&gt;10),('[1]Pricing Schedule'!$F$111+('[1]Pricing Schedule'!$F$113*M1855))*5,
IF(AND(I1855=110000,R1855&gt;672.8,R1855&lt;=841,M1855&lt;=10),('[1]Pricing Schedule'!$F$103+('[1]Pricing Schedule'!$F$105*M1855))*5,
IF(AND(I1855=110000,R1855&gt;672.8,R1855&lt;=841,M1855&gt;10),('[1]Pricing Schedule'!$F$111+('[1]Pricing Schedule'!$F$113*M1855))*5,
IF(AND(I1855=110000,R1855&gt;1345.6,R1855&lt;=1513.8,M1855&lt;=10),('[1]Pricing Schedule'!$F$103+('[1]Pricing Schedule'!$F$105*M1855))*9,
IF(AND(I1855=110000,R1855&gt;1345.6,R1855&lt;=1513.8,M1855&gt;10),('[1]Pricing Schedule'!$F$111+('[1]Pricing Schedule'!$F$113*M1855))*9,
9999999999)))))))))))))))))))))))))))))))))))))))</f>
        <v>1334440</v>
      </c>
      <c r="T1855" s="21">
        <f>IF(AND(I1855=38000,R1855&lt;=4.5,M1855&gt;8),'[1]Pricing Schedule'!$J$9,
IF(AND(I1855=38000,R1855&lt;=4.5,M1855&lt;=8),'[1]Pricing Schedule'!$J$36,
IF(AND(I1855=38000,R1855&gt;4.5,R1855&lt;=9,M1855&gt;8),'[1]Pricing Schedule'!$J$18,
IF(AND(I1855=38000,R1855&gt;4.5,R1855&lt;=9,M1855&lt;=8),'[1]Pricing Schedule'!$J$36,
IF(AND(I1855=38000,R1855&gt;9,R1855&lt;=12.8,M1855&gt;8),'[1]Pricing Schedule'!$J$27,
IF(AND(I1855=38000,R1855&gt;9,R1855&lt;=12.8,M1855&lt;=8),'[1]Pricing Schedule'!$J$36,
IF(AND(I1855=38000,R1855&gt;12.8,R1855&lt;=22.8),'[1]Pricing Schedule'!$J$36,
IF(AND(I1855=38000,R1855&gt;22.8,R1855&lt;=30.2),'[1]Pricing Schedule'!$J$45,
IF(AND(I1855=38000,R1855&gt;30.2,R1855&lt;=45.9),'[1]Pricing Schedule'!$J$54,
IF(AND(I1855=38000,R1855&gt;45.9,R1855&lt;=123.4),'[1]Pricing Schedule'!$J$97,
IF(AND(I1855=38000,R1855&gt;123.4,R1855&lt;=168.2,M1855&lt;=10),'[1]Pricing Schedule'!$J$105,
IF(AND(I1855=38000,R1855&gt;123.4,R1855&lt;=168.2,M1855&gt;10),'[1]Pricing Schedule'!$J$113,
IF(AND(I1855=38000,R1855&gt;168.2,R1855&lt;=336.4,M1855&lt;=10),('[1]Pricing Schedule'!$J$105),
IF(AND(I1855=38000,R1855&gt;168.2,R1855&lt;=336.4,M1855&gt;10),('[1]Pricing Schedule'!$J$113),
IF(AND(I1855=38000,R1855&gt;336.4,R1855&lt;=504.6,M1855&lt;=10),('[1]Pricing Schedule'!$J$105),
IF(AND(I1855=38000,R1855&gt;336.4,R1855&lt;=504.6,M1855&gt;10),('[1]Pricing Schedule'!$J$113),
IF(AND(I1855=38000,R1855&gt;504.6,R1855&lt;=672.8,M1855&lt;=10),('[1]Pricing Schedule'!$J$105),
IF(AND(I1855=38000,R1855&gt;504.6,R1855&lt;=672.8,M1855&gt;10),('[1]Pricing Schedule'!$J$113),
IF(AND(I1855=110000,R1855&lt;=12.8,M1855&gt;2),'[1]Pricing Schedule'!$J$63,
IF(AND(I1855=110000,R1855&lt;=12.8,M1855&lt;=2),'[1]Pricing Schedule'!$J$97,
IF(AND(I1855=110000,R1855&gt;12.8,R1855&lt;=22.8,M1855&gt;3),'[1]Pricing Schedule'!$J$72,
IF(AND(I1855=110000,R1855&gt;12.8,R1855&lt;=22.8,M1855&lt;=3),'[1]Pricing Schedule'!$J$97,
IF(AND(I1855=110000,R1855&gt;22.8,R1855&lt;=30.2),'[1]Pricing Schedule'!$J$81,
IF(AND(I1855=110000,R1855&gt;30.2,R1855&lt;=45.9),'[1]Pricing Schedule'!$J$90,
IF(AND(I1855=110000,R1855&gt;45.9,R1855&lt;=123.4),'[1]Pricing Schedule'!$J$97,
IF(AND(I1855=110000,R1855&gt;123.4,R1855&lt;=168.2,M1855&lt;=10),'[1]Pricing Schedule'!$J$105,
IF(AND(I1855=110000,R1855&gt;123.4,R1855&lt;=168.2,M1855&gt;10),'[1]Pricing Schedule'!$J$113,
IF(AND(I1855=110000,R1855&gt;168.2,R1855&lt;=336.2,M1855&lt;=10),('[1]Pricing Schedule'!$J$105),
IF(AND(I1855=110000,R1855&gt;168.2,R1855&lt;=336.2,M1855&gt;10),('[1]Pricing Schedule'!$J$113),
IF(AND(I1855=110000,R1855&gt;336.4,R1855&lt;=504.6,M1855&lt;=10),('[1]Pricing Schedule'!$J$105),
IF(AND(I1855=110000,R1855&gt;336.4,R1855&lt;=504.6,M1855&gt;10),('[1]Pricing Schedule'!$J$113),
IF(AND(I1855=110000,R1855&gt;504.6,R1855&lt;=672.8,M1855&lt;=10),('[1]Pricing Schedule'!$J$105),
IF(AND(I1855=110000,R1855&gt;504.6,R1855&lt;=672.8,M1855&gt;10),('[1]Pricing Schedule'!$J$113),
IF(AND(I1855=110000,R1855&gt;672.8,R1855&lt;=841,M1855&lt;=10),('[1]Pricing Schedule'!$J$105),
IF(AND(I1855=110000,R1855&gt;672.8,R1855&lt;=841,M1855&gt;10),('[1]Pricing Schedule'!$J$113),
IF(AND(I1855=110000,R1855&gt;1682,R1855&lt;=1850.2,M1855&lt;=10),('[1]Pricing Schedule'!$J$105),
IF(AND(I1855=110000,R1855&gt;1682,R1855&lt;=1850.2,M1855&gt;10),('[1]Pricing Schedule'!$J$113),
IF(AND(I1855=110000,R1855&gt;2018.4,R1855&lt;=2186.6,M1855&lt;=10),('[1]Pricing Schedule'!$J$105),
IF(AND(I1855=110000,R1855&gt;2018.4,R1855&lt;=2186.6,M1855&gt;10),('[1]Pricing Schedule'!$J$113),999999999)))))))))))))))))))))))))))))))))))))))</f>
        <v>1</v>
      </c>
      <c r="U1855" s="40">
        <f t="shared" si="174"/>
        <v>317723.80952380953</v>
      </c>
      <c r="V1855" s="41">
        <f t="shared" si="175"/>
        <v>3.1473876682353645</v>
      </c>
      <c r="Y1855" s="23">
        <v>134</v>
      </c>
      <c r="Z1855" s="23">
        <v>459</v>
      </c>
      <c r="AD1855" s="13"/>
      <c r="AE1855" s="13"/>
      <c r="AF1855" s="13"/>
      <c r="AR1855" s="35"/>
    </row>
    <row r="1856" spans="1:44">
      <c r="A1856" s="23">
        <v>1858</v>
      </c>
      <c r="B1856" s="23">
        <v>1858</v>
      </c>
      <c r="C1856" s="23" t="s">
        <v>2585</v>
      </c>
      <c r="D1856" s="23" t="s">
        <v>344</v>
      </c>
      <c r="E1856" s="23" t="s">
        <v>816</v>
      </c>
      <c r="F1856" s="23" t="s">
        <v>345</v>
      </c>
      <c r="G1856" s="23" t="s">
        <v>346</v>
      </c>
      <c r="H1856" s="23" t="s">
        <v>113</v>
      </c>
      <c r="I1856" s="13">
        <v>38000</v>
      </c>
      <c r="J1856" s="13">
        <v>38000</v>
      </c>
      <c r="K1856" s="23" t="s">
        <v>119</v>
      </c>
      <c r="L1856" s="24">
        <v>3.8759999999999999</v>
      </c>
      <c r="M1856" s="37">
        <f t="shared" si="170"/>
        <v>4</v>
      </c>
      <c r="N1856" s="24">
        <v>0.88300000000000001</v>
      </c>
      <c r="O1856" s="13">
        <v>3</v>
      </c>
      <c r="P1856" s="36">
        <f t="shared" si="171"/>
        <v>0.88300000000000001</v>
      </c>
      <c r="Q1856" s="38">
        <f t="shared" si="172"/>
        <v>4.2</v>
      </c>
      <c r="R1856" s="37">
        <f t="shared" si="173"/>
        <v>4.2</v>
      </c>
      <c r="S1856" s="39">
        <f>IF(AND(I1856=38000,R1856&lt;=4.5,M1856&gt;8),'[1]Pricing Schedule'!$F$8+('[1]Pricing Schedule'!$F$9*M1856),
IF(AND(I1856=38000,R1856&lt;=4.5,M1856&lt;=8),'[1]Pricing Schedule'!$F$34+('[1]Pricing Schedule'!$F$36*M1856),
IF(AND(I1856=38000,R1856&gt;4.5,R1856&lt;=9,M1856&gt;8),'[1]Pricing Schedule'!$F$17+('[1]Pricing Schedule'!$F$18*M1856),
IF(AND(I1856=38000,R1856&gt;4.5,R1856&lt;=9,M1856&lt;=8),'[1]Pricing Schedule'!$F$34+('[1]Pricing Schedule'!$F$36*M1856),
IF(AND(I1856=38000,R1856&gt;9,R1856&lt;=12.8,M1856&gt;8),'[1]Pricing Schedule'!$F$26+('[1]Pricing Schedule'!$F$27*M1856),
IF(AND(I1856=38000,R1856&gt;9,R1856&lt;=12.8,M1856&lt;=8),'[1]Pricing Schedule'!$F$34+('[1]Pricing Schedule'!$F$36*M1856),
IF(AND(I1856=38000,R1856&gt;12.8,R1856&lt;=22.8),'[1]Pricing Schedule'!$F$34+('[1]Pricing Schedule'!$F$36*M1856),
IF(AND(I1856=38000,R1856&gt;22.8,R1856&lt;=30.2),'[1]Pricing Schedule'!$F$43+('[1]Pricing Schedule'!$F$45*M1856),
IF(AND(I1856=38000,R1856&gt;30.2,R1856&lt;=45.9),'[1]Pricing Schedule'!$F$52+('[1]Pricing Schedule'!$F$54*M1856),
IF(AND(I1856=38000,R1856&gt;45.9,R1856&lt;=123.4),'[1]Pricing Schedule'!$F$96+('[1]Pricing Schedule'!$F$97*M1856),
IF(AND(I1856=38000,R1856&gt;123.4,R1856&lt;=168.2,M1856&lt;=10),'[1]Pricing Schedule'!$F$103+('[1]Pricing Schedule'!$F$105*M1856),
IF(AND(I1856=38000,R1856&gt;123.4,R1856&lt;=168.2,M1856&gt;10),'[1]Pricing Schedule'!$F$111+('[1]Pricing Schedule'!$F$113*M1856),
IF(AND(I1856=38000,R1856&gt;157.4,R1856&lt;=336.4,M1856&lt;=10),('[1]Pricing Schedule'!$F$103+('[1]Pricing Schedule'!$F$105*M1856))*2,
IF(AND(I1856=38000,R1856&gt;157.4,R1856&lt;=336.4,M1856&gt;10),('[1]Pricing Schedule'!$F$111+('[1]Pricing Schedule'!$F$113*M1856))*2,
IF(AND(I1856=38000,R1856&gt;314.8,R1856&lt;=504.6,M1856&lt;=10),('[1]Pricing Schedule'!$F$103+('[1]Pricing Schedule'!$F$105*M1856))*3,
IF(AND(I1856=38000,R1856&gt;314.8,R1856&lt;=504.6,M1856&gt;10),('[1]Pricing Schedule'!$F$111+('[1]Pricing Schedule'!$F$113*M1856))*3,
IF(AND(I1856=38000,R1856&gt;472.2,R1856&lt;=672.8,M1856&lt;=10),('[1]Pricing Schedule'!$F$103+('[1]Pricing Schedule'!$F$105*M1856))*4,
IF(AND(I1856=38000,R1856&gt;472.2,R1856&lt;=672.8,M1856&gt;10),('[1]Pricing Schedule'!$F$111+('[1]Pricing Schedule'!$F$113*M1856))*4,
IF(AND(I1856=110000,R1856&lt;=12.8,M1856&gt;2),'[1]Pricing Schedule'!$F$62+('[1]Pricing Schedule'!$F$63*M1856),
IF(AND(I1856=110000,R1856&lt;=12.8,M1856&lt;=2),'[1]Pricing Schedule'!$F$96+('[1]Pricing Schedule'!$F$97*M1856),
IF(AND(I1856=110000,R1856&gt;12.8,R1856&lt;=22.8,M1856&gt;3),'[1]Pricing Schedule'!$F$71+('[1]Pricing Schedule'!$F$72*M1856),
IF(AND(I1856=110000,R1856&gt;12.8,R1856&lt;=22.8,M1856&lt;=3),'[1]Pricing Schedule'!$F$96+('[1]Pricing Schedule'!$F$97*M1856),
IF(AND(I1856=110000,R1856&gt;22.8,R1856&lt;=30.2),'[1]Pricing Schedule'!$F$80+('[1]Pricing Schedule'!$F$81*M1856),
IF(AND(I1856=110000,R1856&gt;30.2,R1856&lt;=45.9),'[1]Pricing Schedule'!$F$89+('[1]Pricing Schedule'!$F$90*M1856),
IF(AND(I1856=110000,R1856&gt;45.9,R1856&lt;=123.4),'[1]Pricing Schedule'!$F$96+('[1]Pricing Schedule'!$F$97*M1856),
IF(AND(I1856=110000,R1856&gt;123.4,R1856&lt;=168.2,M1856&lt;=10),'[1]Pricing Schedule'!$F$103+('[1]Pricing Schedule'!$F$105*M1856),
IF(AND(I1856=110000,R1856&gt;123.4,R1856&lt;=168.2,M1856&gt;10),'[1]Pricing Schedule'!$F$111+('[1]Pricing Schedule'!$F$113*M1856),
IF(AND(I1856=110000,R1856&gt;168.2,R1856&lt;=336.4,M1856&lt;=10),('[1]Pricing Schedule'!$F$103+('[1]Pricing Schedule'!$F$105*M1856))*2,
IF(AND(I1856=110000,R1856&gt;168.2,R1856&lt;=336.4,M1856&gt;10),('[1]Pricing Schedule'!$F$111+('[1]Pricing Schedule'!$F$113*M1856))*2,
IF(AND(I1856=110000,R1856&gt;336.4,R1856&lt;=504.6,M1856&lt;=10),('[1]Pricing Schedule'!$F$103+('[1]Pricing Schedule'!$F$105*M1856))*3,
IF(AND(I1856=110000,R1856&gt;336.4,R1856&lt;=504.6,M1856&gt;10),('[1]Pricing Schedule'!$F$111+('[1]Pricing Schedule'!$F$113*M1856))*3,
IF(AND(I1856=110000,R1856&gt;504.6,R1856&lt;=672.8,M1856&lt;=10),('[1]Pricing Schedule'!$F$103+('[1]Pricing Schedule'!$F$105*M1856))*4,
IF(AND(I1856=110000,R1856&gt;504.6,R1856&lt;=672.8,M1856&gt;10),('[1]Pricing Schedule'!$F$111+('[1]Pricing Schedule'!$F$113*M1856))*4,
IF(AND(I1856=110000,R1856&gt;672.8,R1856&lt;=841,M1856&lt;=10),('[1]Pricing Schedule'!$F$103+('[1]Pricing Schedule'!$F$105*M1856))*5,
IF(AND(I1856=110000,R1856&gt;672.8,R1856&lt;=841,M1856&gt;10),('[1]Pricing Schedule'!$F$111+('[1]Pricing Schedule'!$F$113*M1856))*5,
IF(AND(I1856=110000,R1856&gt;672.8,R1856&lt;=841,M1856&lt;=10),('[1]Pricing Schedule'!$F$103+('[1]Pricing Schedule'!$F$105*M1856))*5,
IF(AND(I1856=110000,R1856&gt;672.8,R1856&lt;=841,M1856&gt;10),('[1]Pricing Schedule'!$F$111+('[1]Pricing Schedule'!$F$113*M1856))*5,
IF(AND(I1856=110000,R1856&gt;1345.6,R1856&lt;=1513.8,M1856&lt;=10),('[1]Pricing Schedule'!$F$103+('[1]Pricing Schedule'!$F$105*M1856))*9,
IF(AND(I1856=110000,R1856&gt;1345.6,R1856&lt;=1513.8,M1856&gt;10),('[1]Pricing Schedule'!$F$111+('[1]Pricing Schedule'!$F$113*M1856))*9,
9999999999)))))))))))))))))))))))))))))))))))))))</f>
        <v>628870</v>
      </c>
      <c r="T1856" s="21">
        <f>IF(AND(I1856=38000,R1856&lt;=4.5,M1856&gt;8),'[1]Pricing Schedule'!$J$9,
IF(AND(I1856=38000,R1856&lt;=4.5,M1856&lt;=8),'[1]Pricing Schedule'!$J$36,
IF(AND(I1856=38000,R1856&gt;4.5,R1856&lt;=9,M1856&gt;8),'[1]Pricing Schedule'!$J$18,
IF(AND(I1856=38000,R1856&gt;4.5,R1856&lt;=9,M1856&lt;=8),'[1]Pricing Schedule'!$J$36,
IF(AND(I1856=38000,R1856&gt;9,R1856&lt;=12.8,M1856&gt;8),'[1]Pricing Schedule'!$J$27,
IF(AND(I1856=38000,R1856&gt;9,R1856&lt;=12.8,M1856&lt;=8),'[1]Pricing Schedule'!$J$36,
IF(AND(I1856=38000,R1856&gt;12.8,R1856&lt;=22.8),'[1]Pricing Schedule'!$J$36,
IF(AND(I1856=38000,R1856&gt;22.8,R1856&lt;=30.2),'[1]Pricing Schedule'!$J$45,
IF(AND(I1856=38000,R1856&gt;30.2,R1856&lt;=45.9),'[1]Pricing Schedule'!$J$54,
IF(AND(I1856=38000,R1856&gt;45.9,R1856&lt;=123.4),'[1]Pricing Schedule'!$J$97,
IF(AND(I1856=38000,R1856&gt;123.4,R1856&lt;=168.2,M1856&lt;=10),'[1]Pricing Schedule'!$J$105,
IF(AND(I1856=38000,R1856&gt;123.4,R1856&lt;=168.2,M1856&gt;10),'[1]Pricing Schedule'!$J$113,
IF(AND(I1856=38000,R1856&gt;168.2,R1856&lt;=336.4,M1856&lt;=10),('[1]Pricing Schedule'!$J$105),
IF(AND(I1856=38000,R1856&gt;168.2,R1856&lt;=336.4,M1856&gt;10),('[1]Pricing Schedule'!$J$113),
IF(AND(I1856=38000,R1856&gt;336.4,R1856&lt;=504.6,M1856&lt;=10),('[1]Pricing Schedule'!$J$105),
IF(AND(I1856=38000,R1856&gt;336.4,R1856&lt;=504.6,M1856&gt;10),('[1]Pricing Schedule'!$J$113),
IF(AND(I1856=38000,R1856&gt;504.6,R1856&lt;=672.8,M1856&lt;=10),('[1]Pricing Schedule'!$J$105),
IF(AND(I1856=38000,R1856&gt;504.6,R1856&lt;=672.8,M1856&gt;10),('[1]Pricing Schedule'!$J$113),
IF(AND(I1856=110000,R1856&lt;=12.8,M1856&gt;2),'[1]Pricing Schedule'!$J$63,
IF(AND(I1856=110000,R1856&lt;=12.8,M1856&lt;=2),'[1]Pricing Schedule'!$J$97,
IF(AND(I1856=110000,R1856&gt;12.8,R1856&lt;=22.8,M1856&gt;3),'[1]Pricing Schedule'!$J$72,
IF(AND(I1856=110000,R1856&gt;12.8,R1856&lt;=22.8,M1856&lt;=3),'[1]Pricing Schedule'!$J$97,
IF(AND(I1856=110000,R1856&gt;22.8,R1856&lt;=30.2),'[1]Pricing Schedule'!$J$81,
IF(AND(I1856=110000,R1856&gt;30.2,R1856&lt;=45.9),'[1]Pricing Schedule'!$J$90,
IF(AND(I1856=110000,R1856&gt;45.9,R1856&lt;=123.4),'[1]Pricing Schedule'!$J$97,
IF(AND(I1856=110000,R1856&gt;123.4,R1856&lt;=168.2,M1856&lt;=10),'[1]Pricing Schedule'!$J$105,
IF(AND(I1856=110000,R1856&gt;123.4,R1856&lt;=168.2,M1856&gt;10),'[1]Pricing Schedule'!$J$113,
IF(AND(I1856=110000,R1856&gt;168.2,R1856&lt;=336.2,M1856&lt;=10),('[1]Pricing Schedule'!$J$105),
IF(AND(I1856=110000,R1856&gt;168.2,R1856&lt;=336.2,M1856&gt;10),('[1]Pricing Schedule'!$J$113),
IF(AND(I1856=110000,R1856&gt;336.4,R1856&lt;=504.6,M1856&lt;=10),('[1]Pricing Schedule'!$J$105),
IF(AND(I1856=110000,R1856&gt;336.4,R1856&lt;=504.6,M1856&gt;10),('[1]Pricing Schedule'!$J$113),
IF(AND(I1856=110000,R1856&gt;504.6,R1856&lt;=672.8,M1856&lt;=10),('[1]Pricing Schedule'!$J$105),
IF(AND(I1856=110000,R1856&gt;504.6,R1856&lt;=672.8,M1856&gt;10),('[1]Pricing Schedule'!$J$113),
IF(AND(I1856=110000,R1856&gt;672.8,R1856&lt;=841,M1856&lt;=10),('[1]Pricing Schedule'!$J$105),
IF(AND(I1856=110000,R1856&gt;672.8,R1856&lt;=841,M1856&gt;10),('[1]Pricing Schedule'!$J$113),
IF(AND(I1856=110000,R1856&gt;1682,R1856&lt;=1850.2,M1856&lt;=10),('[1]Pricing Schedule'!$J$105),
IF(AND(I1856=110000,R1856&gt;1682,R1856&lt;=1850.2,M1856&gt;10),('[1]Pricing Schedule'!$J$113),
IF(AND(I1856=110000,R1856&gt;2018.4,R1856&lt;=2186.6,M1856&lt;=10),('[1]Pricing Schedule'!$J$105),
IF(AND(I1856=110000,R1856&gt;2018.4,R1856&lt;=2186.6,M1856&gt;10),('[1]Pricing Schedule'!$J$113),999999999)))))))))))))))))))))))))))))))))))))))</f>
        <v>4</v>
      </c>
      <c r="U1856" s="40">
        <f t="shared" si="174"/>
        <v>149730.95238095237</v>
      </c>
      <c r="V1856" s="41">
        <f t="shared" si="175"/>
        <v>6.6786458250512828</v>
      </c>
      <c r="Y1856" s="23">
        <v>250</v>
      </c>
      <c r="Z1856" s="23">
        <v>645</v>
      </c>
      <c r="AD1856" s="13"/>
      <c r="AE1856" s="13"/>
      <c r="AF1856" s="13"/>
      <c r="AR1856" s="35"/>
    </row>
    <row r="1857" spans="1:44">
      <c r="A1857" s="23">
        <v>1859</v>
      </c>
      <c r="B1857" s="23">
        <v>1859</v>
      </c>
      <c r="C1857" s="23" t="s">
        <v>2586</v>
      </c>
      <c r="D1857" s="23" t="s">
        <v>131</v>
      </c>
      <c r="E1857" s="23" t="s">
        <v>131</v>
      </c>
      <c r="F1857" s="23" t="s">
        <v>233</v>
      </c>
      <c r="G1857" s="23" t="s">
        <v>234</v>
      </c>
      <c r="H1857" s="23" t="s">
        <v>113</v>
      </c>
      <c r="I1857" s="13">
        <v>38000</v>
      </c>
      <c r="J1857" s="13">
        <v>38000</v>
      </c>
      <c r="K1857" s="23" t="s">
        <v>119</v>
      </c>
      <c r="L1857" s="24">
        <v>17.702999999999999</v>
      </c>
      <c r="M1857" s="37">
        <f t="shared" si="170"/>
        <v>18</v>
      </c>
      <c r="N1857" s="24">
        <v>0.65600000000000003</v>
      </c>
      <c r="O1857" s="13">
        <v>3</v>
      </c>
      <c r="P1857" s="36">
        <f t="shared" si="171"/>
        <v>0.65600000000000003</v>
      </c>
      <c r="Q1857" s="38">
        <f t="shared" si="172"/>
        <v>4.2</v>
      </c>
      <c r="R1857" s="37">
        <f t="shared" si="173"/>
        <v>4.2</v>
      </c>
      <c r="S1857" s="39">
        <f>IF(AND(I1857=38000,R1857&lt;=4.5,M1857&gt;8),'[1]Pricing Schedule'!$F$8+('[1]Pricing Schedule'!$F$9*M1857),
IF(AND(I1857=38000,R1857&lt;=4.5,M1857&lt;=8),'[1]Pricing Schedule'!$F$34+('[1]Pricing Schedule'!$F$36*M1857),
IF(AND(I1857=38000,R1857&gt;4.5,R1857&lt;=9,M1857&gt;8),'[1]Pricing Schedule'!$F$17+('[1]Pricing Schedule'!$F$18*M1857),
IF(AND(I1857=38000,R1857&gt;4.5,R1857&lt;=9,M1857&lt;=8),'[1]Pricing Schedule'!$F$34+('[1]Pricing Schedule'!$F$36*M1857),
IF(AND(I1857=38000,R1857&gt;9,R1857&lt;=12.8,M1857&gt;8),'[1]Pricing Schedule'!$F$26+('[1]Pricing Schedule'!$F$27*M1857),
IF(AND(I1857=38000,R1857&gt;9,R1857&lt;=12.8,M1857&lt;=8),'[1]Pricing Schedule'!$F$34+('[1]Pricing Schedule'!$F$36*M1857),
IF(AND(I1857=38000,R1857&gt;12.8,R1857&lt;=22.8),'[1]Pricing Schedule'!$F$34+('[1]Pricing Schedule'!$F$36*M1857),
IF(AND(I1857=38000,R1857&gt;22.8,R1857&lt;=30.2),'[1]Pricing Schedule'!$F$43+('[1]Pricing Schedule'!$F$45*M1857),
IF(AND(I1857=38000,R1857&gt;30.2,R1857&lt;=45.9),'[1]Pricing Schedule'!$F$52+('[1]Pricing Schedule'!$F$54*M1857),
IF(AND(I1857=38000,R1857&gt;45.9,R1857&lt;=123.4),'[1]Pricing Schedule'!$F$96+('[1]Pricing Schedule'!$F$97*M1857),
IF(AND(I1857=38000,R1857&gt;123.4,R1857&lt;=168.2,M1857&lt;=10),'[1]Pricing Schedule'!$F$103+('[1]Pricing Schedule'!$F$105*M1857),
IF(AND(I1857=38000,R1857&gt;123.4,R1857&lt;=168.2,M1857&gt;10),'[1]Pricing Schedule'!$F$111+('[1]Pricing Schedule'!$F$113*M1857),
IF(AND(I1857=38000,R1857&gt;157.4,R1857&lt;=336.4,M1857&lt;=10),('[1]Pricing Schedule'!$F$103+('[1]Pricing Schedule'!$F$105*M1857))*2,
IF(AND(I1857=38000,R1857&gt;157.4,R1857&lt;=336.4,M1857&gt;10),('[1]Pricing Schedule'!$F$111+('[1]Pricing Schedule'!$F$113*M1857))*2,
IF(AND(I1857=38000,R1857&gt;314.8,R1857&lt;=504.6,M1857&lt;=10),('[1]Pricing Schedule'!$F$103+('[1]Pricing Schedule'!$F$105*M1857))*3,
IF(AND(I1857=38000,R1857&gt;314.8,R1857&lt;=504.6,M1857&gt;10),('[1]Pricing Schedule'!$F$111+('[1]Pricing Schedule'!$F$113*M1857))*3,
IF(AND(I1857=38000,R1857&gt;472.2,R1857&lt;=672.8,M1857&lt;=10),('[1]Pricing Schedule'!$F$103+('[1]Pricing Schedule'!$F$105*M1857))*4,
IF(AND(I1857=38000,R1857&gt;472.2,R1857&lt;=672.8,M1857&gt;10),('[1]Pricing Schedule'!$F$111+('[1]Pricing Schedule'!$F$113*M1857))*4,
IF(AND(I1857=110000,R1857&lt;=12.8,M1857&gt;2),'[1]Pricing Schedule'!$F$62+('[1]Pricing Schedule'!$F$63*M1857),
IF(AND(I1857=110000,R1857&lt;=12.8,M1857&lt;=2),'[1]Pricing Schedule'!$F$96+('[1]Pricing Schedule'!$F$97*M1857),
IF(AND(I1857=110000,R1857&gt;12.8,R1857&lt;=22.8,M1857&gt;3),'[1]Pricing Schedule'!$F$71+('[1]Pricing Schedule'!$F$72*M1857),
IF(AND(I1857=110000,R1857&gt;12.8,R1857&lt;=22.8,M1857&lt;=3),'[1]Pricing Schedule'!$F$96+('[1]Pricing Schedule'!$F$97*M1857),
IF(AND(I1857=110000,R1857&gt;22.8,R1857&lt;=30.2),'[1]Pricing Schedule'!$F$80+('[1]Pricing Schedule'!$F$81*M1857),
IF(AND(I1857=110000,R1857&gt;30.2,R1857&lt;=45.9),'[1]Pricing Schedule'!$F$89+('[1]Pricing Schedule'!$F$90*M1857),
IF(AND(I1857=110000,R1857&gt;45.9,R1857&lt;=123.4),'[1]Pricing Schedule'!$F$96+('[1]Pricing Schedule'!$F$97*M1857),
IF(AND(I1857=110000,R1857&gt;123.4,R1857&lt;=168.2,M1857&lt;=10),'[1]Pricing Schedule'!$F$103+('[1]Pricing Schedule'!$F$105*M1857),
IF(AND(I1857=110000,R1857&gt;123.4,R1857&lt;=168.2,M1857&gt;10),'[1]Pricing Schedule'!$F$111+('[1]Pricing Schedule'!$F$113*M1857),
IF(AND(I1857=110000,R1857&gt;168.2,R1857&lt;=336.4,M1857&lt;=10),('[1]Pricing Schedule'!$F$103+('[1]Pricing Schedule'!$F$105*M1857))*2,
IF(AND(I1857=110000,R1857&gt;168.2,R1857&lt;=336.4,M1857&gt;10),('[1]Pricing Schedule'!$F$111+('[1]Pricing Schedule'!$F$113*M1857))*2,
IF(AND(I1857=110000,R1857&gt;336.4,R1857&lt;=504.6,M1857&lt;=10),('[1]Pricing Schedule'!$F$103+('[1]Pricing Schedule'!$F$105*M1857))*3,
IF(AND(I1857=110000,R1857&gt;336.4,R1857&lt;=504.6,M1857&gt;10),('[1]Pricing Schedule'!$F$111+('[1]Pricing Schedule'!$F$113*M1857))*3,
IF(AND(I1857=110000,R1857&gt;504.6,R1857&lt;=672.8,M1857&lt;=10),('[1]Pricing Schedule'!$F$103+('[1]Pricing Schedule'!$F$105*M1857))*4,
IF(AND(I1857=110000,R1857&gt;504.6,R1857&lt;=672.8,M1857&gt;10),('[1]Pricing Schedule'!$F$111+('[1]Pricing Schedule'!$F$113*M1857))*4,
IF(AND(I1857=110000,R1857&gt;672.8,R1857&lt;=841,M1857&lt;=10),('[1]Pricing Schedule'!$F$103+('[1]Pricing Schedule'!$F$105*M1857))*5,
IF(AND(I1857=110000,R1857&gt;672.8,R1857&lt;=841,M1857&gt;10),('[1]Pricing Schedule'!$F$111+('[1]Pricing Schedule'!$F$113*M1857))*5,
IF(AND(I1857=110000,R1857&gt;672.8,R1857&lt;=841,M1857&lt;=10),('[1]Pricing Schedule'!$F$103+('[1]Pricing Schedule'!$F$105*M1857))*5,
IF(AND(I1857=110000,R1857&gt;672.8,R1857&lt;=841,M1857&gt;10),('[1]Pricing Schedule'!$F$111+('[1]Pricing Schedule'!$F$113*M1857))*5,
IF(AND(I1857=110000,R1857&gt;1345.6,R1857&lt;=1513.8,M1857&lt;=10),('[1]Pricing Schedule'!$F$103+('[1]Pricing Schedule'!$F$105*M1857))*9,
IF(AND(I1857=110000,R1857&gt;1345.6,R1857&lt;=1513.8,M1857&gt;10),('[1]Pricing Schedule'!$F$111+('[1]Pricing Schedule'!$F$113*M1857))*9,
9999999999)))))))))))))))))))))))))))))))))))))))</f>
        <v>1808740</v>
      </c>
      <c r="T1857" s="21">
        <f>IF(AND(I1857=38000,R1857&lt;=4.5,M1857&gt;8),'[1]Pricing Schedule'!$J$9,
IF(AND(I1857=38000,R1857&lt;=4.5,M1857&lt;=8),'[1]Pricing Schedule'!$J$36,
IF(AND(I1857=38000,R1857&gt;4.5,R1857&lt;=9,M1857&gt;8),'[1]Pricing Schedule'!$J$18,
IF(AND(I1857=38000,R1857&gt;4.5,R1857&lt;=9,M1857&lt;=8),'[1]Pricing Schedule'!$J$36,
IF(AND(I1857=38000,R1857&gt;9,R1857&lt;=12.8,M1857&gt;8),'[1]Pricing Schedule'!$J$27,
IF(AND(I1857=38000,R1857&gt;9,R1857&lt;=12.8,M1857&lt;=8),'[1]Pricing Schedule'!$J$36,
IF(AND(I1857=38000,R1857&gt;12.8,R1857&lt;=22.8),'[1]Pricing Schedule'!$J$36,
IF(AND(I1857=38000,R1857&gt;22.8,R1857&lt;=30.2),'[1]Pricing Schedule'!$J$45,
IF(AND(I1857=38000,R1857&gt;30.2,R1857&lt;=45.9),'[1]Pricing Schedule'!$J$54,
IF(AND(I1857=38000,R1857&gt;45.9,R1857&lt;=123.4),'[1]Pricing Schedule'!$J$97,
IF(AND(I1857=38000,R1857&gt;123.4,R1857&lt;=168.2,M1857&lt;=10),'[1]Pricing Schedule'!$J$105,
IF(AND(I1857=38000,R1857&gt;123.4,R1857&lt;=168.2,M1857&gt;10),'[1]Pricing Schedule'!$J$113,
IF(AND(I1857=38000,R1857&gt;168.2,R1857&lt;=336.4,M1857&lt;=10),('[1]Pricing Schedule'!$J$105),
IF(AND(I1857=38000,R1857&gt;168.2,R1857&lt;=336.4,M1857&gt;10),('[1]Pricing Schedule'!$J$113),
IF(AND(I1857=38000,R1857&gt;336.4,R1857&lt;=504.6,M1857&lt;=10),('[1]Pricing Schedule'!$J$105),
IF(AND(I1857=38000,R1857&gt;336.4,R1857&lt;=504.6,M1857&gt;10),('[1]Pricing Schedule'!$J$113),
IF(AND(I1857=38000,R1857&gt;504.6,R1857&lt;=672.8,M1857&lt;=10),('[1]Pricing Schedule'!$J$105),
IF(AND(I1857=38000,R1857&gt;504.6,R1857&lt;=672.8,M1857&gt;10),('[1]Pricing Schedule'!$J$113),
IF(AND(I1857=110000,R1857&lt;=12.8,M1857&gt;2),'[1]Pricing Schedule'!$J$63,
IF(AND(I1857=110000,R1857&lt;=12.8,M1857&lt;=2),'[1]Pricing Schedule'!$J$97,
IF(AND(I1857=110000,R1857&gt;12.8,R1857&lt;=22.8,M1857&gt;3),'[1]Pricing Schedule'!$J$72,
IF(AND(I1857=110000,R1857&gt;12.8,R1857&lt;=22.8,M1857&lt;=3),'[1]Pricing Schedule'!$J$97,
IF(AND(I1857=110000,R1857&gt;22.8,R1857&lt;=30.2),'[1]Pricing Schedule'!$J$81,
IF(AND(I1857=110000,R1857&gt;30.2,R1857&lt;=45.9),'[1]Pricing Schedule'!$J$90,
IF(AND(I1857=110000,R1857&gt;45.9,R1857&lt;=123.4),'[1]Pricing Schedule'!$J$97,
IF(AND(I1857=110000,R1857&gt;123.4,R1857&lt;=168.2,M1857&lt;=10),'[1]Pricing Schedule'!$J$105,
IF(AND(I1857=110000,R1857&gt;123.4,R1857&lt;=168.2,M1857&gt;10),'[1]Pricing Schedule'!$J$113,
IF(AND(I1857=110000,R1857&gt;168.2,R1857&lt;=336.2,M1857&lt;=10),('[1]Pricing Schedule'!$J$105),
IF(AND(I1857=110000,R1857&gt;168.2,R1857&lt;=336.2,M1857&gt;10),('[1]Pricing Schedule'!$J$113),
IF(AND(I1857=110000,R1857&gt;336.4,R1857&lt;=504.6,M1857&lt;=10),('[1]Pricing Schedule'!$J$105),
IF(AND(I1857=110000,R1857&gt;336.4,R1857&lt;=504.6,M1857&gt;10),('[1]Pricing Schedule'!$J$113),
IF(AND(I1857=110000,R1857&gt;504.6,R1857&lt;=672.8,M1857&lt;=10),('[1]Pricing Schedule'!$J$105),
IF(AND(I1857=110000,R1857&gt;504.6,R1857&lt;=672.8,M1857&gt;10),('[1]Pricing Schedule'!$J$113),
IF(AND(I1857=110000,R1857&gt;672.8,R1857&lt;=841,M1857&lt;=10),('[1]Pricing Schedule'!$J$105),
IF(AND(I1857=110000,R1857&gt;672.8,R1857&lt;=841,M1857&gt;10),('[1]Pricing Schedule'!$J$113),
IF(AND(I1857=110000,R1857&gt;1682,R1857&lt;=1850.2,M1857&lt;=10),('[1]Pricing Schedule'!$J$105),
IF(AND(I1857=110000,R1857&gt;1682,R1857&lt;=1850.2,M1857&gt;10),('[1]Pricing Schedule'!$J$113),
IF(AND(I1857=110000,R1857&gt;2018.4,R1857&lt;=2186.6,M1857&lt;=10),('[1]Pricing Schedule'!$J$105),
IF(AND(I1857=110000,R1857&gt;2018.4,R1857&lt;=2186.6,M1857&gt;10),('[1]Pricing Schedule'!$J$113),999999999)))))))))))))))))))))))))))))))))))))))</f>
        <v>1</v>
      </c>
      <c r="U1857" s="40">
        <f t="shared" si="174"/>
        <v>430652.38095238095</v>
      </c>
      <c r="V1857" s="41">
        <f t="shared" si="175"/>
        <v>2.3220584495284009</v>
      </c>
      <c r="Y1857" s="23">
        <v>362</v>
      </c>
      <c r="Z1857" s="23">
        <v>134</v>
      </c>
      <c r="AD1857" s="13"/>
      <c r="AE1857" s="13"/>
      <c r="AF1857" s="13"/>
      <c r="AR1857" s="35"/>
    </row>
    <row r="1858" spans="1:44">
      <c r="A1858" s="23">
        <v>1860</v>
      </c>
      <c r="B1858" s="23">
        <v>1860</v>
      </c>
      <c r="C1858" s="23" t="s">
        <v>2587</v>
      </c>
      <c r="D1858" s="23" t="s">
        <v>1103</v>
      </c>
      <c r="E1858" s="23" t="s">
        <v>1103</v>
      </c>
      <c r="F1858" s="23" t="s">
        <v>817</v>
      </c>
      <c r="G1858" s="23" t="s">
        <v>818</v>
      </c>
      <c r="H1858" s="23" t="s">
        <v>113</v>
      </c>
      <c r="I1858" s="13">
        <v>38000</v>
      </c>
      <c r="J1858" s="13">
        <v>20000</v>
      </c>
      <c r="K1858" s="13">
        <v>38000</v>
      </c>
      <c r="L1858" s="24">
        <v>11.906000000000001</v>
      </c>
      <c r="M1858" s="37">
        <f t="shared" ref="M1858:M1921" si="176">ROUNDUP(L1858,0)</f>
        <v>12</v>
      </c>
      <c r="N1858" s="24">
        <v>0.30299999999999999</v>
      </c>
      <c r="O1858" s="13">
        <v>3</v>
      </c>
      <c r="P1858" s="36">
        <f t="shared" ref="P1858:P1921" si="177">IF(AND(O1858=1,N1858&gt;$AJ$2),N1858*$AQ$2,
IF(AND(O1858=1,N1858&lt;=$AJ$2),N1858,
IF(AND(O1858=2,N1858&gt;$AJ$3),N1858*$AQ$3,
IF(AND(O1858=2,N1858&lt;=$AJ$3),N1858,
IF(AND(O1858=3,N1858&gt;$AJ$4),N1858*$AQ$4,
IF(AND(O1858=3,N1858&lt;=$AJ$4),N1858,99999))))))</f>
        <v>0.30299999999999999</v>
      </c>
      <c r="Q1858" s="38">
        <f t="shared" ref="Q1858:Q1921" si="178">IF(AND(O1858=1,P1858&lt;$AJ$2),$AP$2,
IF(AND(O1858=1,P1858&gt;=$AJ$2,P1858&lt;$AL$2),$AP$2*2,
IF(AND(O1858=1,P1858&gt;=$AL$2),((FLOOR(P1858,$AK$2))/$AK$2)*$AP$2,
IF(AND(O1858=2,P1858&lt;$AJ$3),$AP$3,
IF(AND(O1858=2,P1858&gt;=$AJ$3,P1858&lt;$AL$3),$AP$3*2,
IF(AND(O1858=2,P1858&gt;=$AL$3),((FLOOR(P1858,$AK$3))/$AK$3)*$AP$3,
IF(AND(O1858=3,P1858&lt;$AJ$4),$AP$4,
IF(AND(O1858=3,P1858&gt;=$AJ$4,P1858&lt;$AL$4),$AP$4*2,
IF(AND(O1858=3,P1858&gt;=$AL$4),((FLOOR(P1858,$AK$4))/$AK$4)*$AP$4,9999999)))))))))</f>
        <v>4.2</v>
      </c>
      <c r="R1858" s="37">
        <f t="shared" ref="R1858:R1921" si="179">Q1858</f>
        <v>4.2</v>
      </c>
      <c r="S1858" s="39">
        <f>IF(AND(I1858=38000,R1858&lt;=4.5,M1858&gt;8),'[1]Pricing Schedule'!$F$8+('[1]Pricing Schedule'!$F$9*M1858),
IF(AND(I1858=38000,R1858&lt;=4.5,M1858&lt;=8),'[1]Pricing Schedule'!$F$34+('[1]Pricing Schedule'!$F$36*M1858),
IF(AND(I1858=38000,R1858&gt;4.5,R1858&lt;=9,M1858&gt;8),'[1]Pricing Schedule'!$F$17+('[1]Pricing Schedule'!$F$18*M1858),
IF(AND(I1858=38000,R1858&gt;4.5,R1858&lt;=9,M1858&lt;=8),'[1]Pricing Schedule'!$F$34+('[1]Pricing Schedule'!$F$36*M1858),
IF(AND(I1858=38000,R1858&gt;9,R1858&lt;=12.8,M1858&gt;8),'[1]Pricing Schedule'!$F$26+('[1]Pricing Schedule'!$F$27*M1858),
IF(AND(I1858=38000,R1858&gt;9,R1858&lt;=12.8,M1858&lt;=8),'[1]Pricing Schedule'!$F$34+('[1]Pricing Schedule'!$F$36*M1858),
IF(AND(I1858=38000,R1858&gt;12.8,R1858&lt;=22.8),'[1]Pricing Schedule'!$F$34+('[1]Pricing Schedule'!$F$36*M1858),
IF(AND(I1858=38000,R1858&gt;22.8,R1858&lt;=30.2),'[1]Pricing Schedule'!$F$43+('[1]Pricing Schedule'!$F$45*M1858),
IF(AND(I1858=38000,R1858&gt;30.2,R1858&lt;=45.9),'[1]Pricing Schedule'!$F$52+('[1]Pricing Schedule'!$F$54*M1858),
IF(AND(I1858=38000,R1858&gt;45.9,R1858&lt;=123.4),'[1]Pricing Schedule'!$F$96+('[1]Pricing Schedule'!$F$97*M1858),
IF(AND(I1858=38000,R1858&gt;123.4,R1858&lt;=168.2,M1858&lt;=10),'[1]Pricing Schedule'!$F$103+('[1]Pricing Schedule'!$F$105*M1858),
IF(AND(I1858=38000,R1858&gt;123.4,R1858&lt;=168.2,M1858&gt;10),'[1]Pricing Schedule'!$F$111+('[1]Pricing Schedule'!$F$113*M1858),
IF(AND(I1858=38000,R1858&gt;157.4,R1858&lt;=336.4,M1858&lt;=10),('[1]Pricing Schedule'!$F$103+('[1]Pricing Schedule'!$F$105*M1858))*2,
IF(AND(I1858=38000,R1858&gt;157.4,R1858&lt;=336.4,M1858&gt;10),('[1]Pricing Schedule'!$F$111+('[1]Pricing Schedule'!$F$113*M1858))*2,
IF(AND(I1858=38000,R1858&gt;314.8,R1858&lt;=504.6,M1858&lt;=10),('[1]Pricing Schedule'!$F$103+('[1]Pricing Schedule'!$F$105*M1858))*3,
IF(AND(I1858=38000,R1858&gt;314.8,R1858&lt;=504.6,M1858&gt;10),('[1]Pricing Schedule'!$F$111+('[1]Pricing Schedule'!$F$113*M1858))*3,
IF(AND(I1858=38000,R1858&gt;472.2,R1858&lt;=672.8,M1858&lt;=10),('[1]Pricing Schedule'!$F$103+('[1]Pricing Schedule'!$F$105*M1858))*4,
IF(AND(I1858=38000,R1858&gt;472.2,R1858&lt;=672.8,M1858&gt;10),('[1]Pricing Schedule'!$F$111+('[1]Pricing Schedule'!$F$113*M1858))*4,
IF(AND(I1858=110000,R1858&lt;=12.8,M1858&gt;2),'[1]Pricing Schedule'!$F$62+('[1]Pricing Schedule'!$F$63*M1858),
IF(AND(I1858=110000,R1858&lt;=12.8,M1858&lt;=2),'[1]Pricing Schedule'!$F$96+('[1]Pricing Schedule'!$F$97*M1858),
IF(AND(I1858=110000,R1858&gt;12.8,R1858&lt;=22.8,M1858&gt;3),'[1]Pricing Schedule'!$F$71+('[1]Pricing Schedule'!$F$72*M1858),
IF(AND(I1858=110000,R1858&gt;12.8,R1858&lt;=22.8,M1858&lt;=3),'[1]Pricing Schedule'!$F$96+('[1]Pricing Schedule'!$F$97*M1858),
IF(AND(I1858=110000,R1858&gt;22.8,R1858&lt;=30.2),'[1]Pricing Schedule'!$F$80+('[1]Pricing Schedule'!$F$81*M1858),
IF(AND(I1858=110000,R1858&gt;30.2,R1858&lt;=45.9),'[1]Pricing Schedule'!$F$89+('[1]Pricing Schedule'!$F$90*M1858),
IF(AND(I1858=110000,R1858&gt;45.9,R1858&lt;=123.4),'[1]Pricing Schedule'!$F$96+('[1]Pricing Schedule'!$F$97*M1858),
IF(AND(I1858=110000,R1858&gt;123.4,R1858&lt;=168.2,M1858&lt;=10),'[1]Pricing Schedule'!$F$103+('[1]Pricing Schedule'!$F$105*M1858),
IF(AND(I1858=110000,R1858&gt;123.4,R1858&lt;=168.2,M1858&gt;10),'[1]Pricing Schedule'!$F$111+('[1]Pricing Schedule'!$F$113*M1858),
IF(AND(I1858=110000,R1858&gt;168.2,R1858&lt;=336.4,M1858&lt;=10),('[1]Pricing Schedule'!$F$103+('[1]Pricing Schedule'!$F$105*M1858))*2,
IF(AND(I1858=110000,R1858&gt;168.2,R1858&lt;=336.4,M1858&gt;10),('[1]Pricing Schedule'!$F$111+('[1]Pricing Schedule'!$F$113*M1858))*2,
IF(AND(I1858=110000,R1858&gt;336.4,R1858&lt;=504.6,M1858&lt;=10),('[1]Pricing Schedule'!$F$103+('[1]Pricing Schedule'!$F$105*M1858))*3,
IF(AND(I1858=110000,R1858&gt;336.4,R1858&lt;=504.6,M1858&gt;10),('[1]Pricing Schedule'!$F$111+('[1]Pricing Schedule'!$F$113*M1858))*3,
IF(AND(I1858=110000,R1858&gt;504.6,R1858&lt;=672.8,M1858&lt;=10),('[1]Pricing Schedule'!$F$103+('[1]Pricing Schedule'!$F$105*M1858))*4,
IF(AND(I1858=110000,R1858&gt;504.6,R1858&lt;=672.8,M1858&gt;10),('[1]Pricing Schedule'!$F$111+('[1]Pricing Schedule'!$F$113*M1858))*4,
IF(AND(I1858=110000,R1858&gt;672.8,R1858&lt;=841,M1858&lt;=10),('[1]Pricing Schedule'!$F$103+('[1]Pricing Schedule'!$F$105*M1858))*5,
IF(AND(I1858=110000,R1858&gt;672.8,R1858&lt;=841,M1858&gt;10),('[1]Pricing Schedule'!$F$111+('[1]Pricing Schedule'!$F$113*M1858))*5,
IF(AND(I1858=110000,R1858&gt;672.8,R1858&lt;=841,M1858&lt;=10),('[1]Pricing Schedule'!$F$103+('[1]Pricing Schedule'!$F$105*M1858))*5,
IF(AND(I1858=110000,R1858&gt;672.8,R1858&lt;=841,M1858&gt;10),('[1]Pricing Schedule'!$F$111+('[1]Pricing Schedule'!$F$113*M1858))*5,
IF(AND(I1858=110000,R1858&gt;1345.6,R1858&lt;=1513.8,M1858&lt;=10),('[1]Pricing Schedule'!$F$103+('[1]Pricing Schedule'!$F$105*M1858))*9,
IF(AND(I1858=110000,R1858&gt;1345.6,R1858&lt;=1513.8,M1858&gt;10),('[1]Pricing Schedule'!$F$111+('[1]Pricing Schedule'!$F$113*M1858))*9,
9999999999)))))))))))))))))))))))))))))))))))))))</f>
        <v>1492540</v>
      </c>
      <c r="T1858" s="21">
        <f>IF(AND(I1858=38000,R1858&lt;=4.5,M1858&gt;8),'[1]Pricing Schedule'!$J$9,
IF(AND(I1858=38000,R1858&lt;=4.5,M1858&lt;=8),'[1]Pricing Schedule'!$J$36,
IF(AND(I1858=38000,R1858&gt;4.5,R1858&lt;=9,M1858&gt;8),'[1]Pricing Schedule'!$J$18,
IF(AND(I1858=38000,R1858&gt;4.5,R1858&lt;=9,M1858&lt;=8),'[1]Pricing Schedule'!$J$36,
IF(AND(I1858=38000,R1858&gt;9,R1858&lt;=12.8,M1858&gt;8),'[1]Pricing Schedule'!$J$27,
IF(AND(I1858=38000,R1858&gt;9,R1858&lt;=12.8,M1858&lt;=8),'[1]Pricing Schedule'!$J$36,
IF(AND(I1858=38000,R1858&gt;12.8,R1858&lt;=22.8),'[1]Pricing Schedule'!$J$36,
IF(AND(I1858=38000,R1858&gt;22.8,R1858&lt;=30.2),'[1]Pricing Schedule'!$J$45,
IF(AND(I1858=38000,R1858&gt;30.2,R1858&lt;=45.9),'[1]Pricing Schedule'!$J$54,
IF(AND(I1858=38000,R1858&gt;45.9,R1858&lt;=123.4),'[1]Pricing Schedule'!$J$97,
IF(AND(I1858=38000,R1858&gt;123.4,R1858&lt;=168.2,M1858&lt;=10),'[1]Pricing Schedule'!$J$105,
IF(AND(I1858=38000,R1858&gt;123.4,R1858&lt;=168.2,M1858&gt;10),'[1]Pricing Schedule'!$J$113,
IF(AND(I1858=38000,R1858&gt;168.2,R1858&lt;=336.4,M1858&lt;=10),('[1]Pricing Schedule'!$J$105),
IF(AND(I1858=38000,R1858&gt;168.2,R1858&lt;=336.4,M1858&gt;10),('[1]Pricing Schedule'!$J$113),
IF(AND(I1858=38000,R1858&gt;336.4,R1858&lt;=504.6,M1858&lt;=10),('[1]Pricing Schedule'!$J$105),
IF(AND(I1858=38000,R1858&gt;336.4,R1858&lt;=504.6,M1858&gt;10),('[1]Pricing Schedule'!$J$113),
IF(AND(I1858=38000,R1858&gt;504.6,R1858&lt;=672.8,M1858&lt;=10),('[1]Pricing Schedule'!$J$105),
IF(AND(I1858=38000,R1858&gt;504.6,R1858&lt;=672.8,M1858&gt;10),('[1]Pricing Schedule'!$J$113),
IF(AND(I1858=110000,R1858&lt;=12.8,M1858&gt;2),'[1]Pricing Schedule'!$J$63,
IF(AND(I1858=110000,R1858&lt;=12.8,M1858&lt;=2),'[1]Pricing Schedule'!$J$97,
IF(AND(I1858=110000,R1858&gt;12.8,R1858&lt;=22.8,M1858&gt;3),'[1]Pricing Schedule'!$J$72,
IF(AND(I1858=110000,R1858&gt;12.8,R1858&lt;=22.8,M1858&lt;=3),'[1]Pricing Schedule'!$J$97,
IF(AND(I1858=110000,R1858&gt;22.8,R1858&lt;=30.2),'[1]Pricing Schedule'!$J$81,
IF(AND(I1858=110000,R1858&gt;30.2,R1858&lt;=45.9),'[1]Pricing Schedule'!$J$90,
IF(AND(I1858=110000,R1858&gt;45.9,R1858&lt;=123.4),'[1]Pricing Schedule'!$J$97,
IF(AND(I1858=110000,R1858&gt;123.4,R1858&lt;=168.2,M1858&lt;=10),'[1]Pricing Schedule'!$J$105,
IF(AND(I1858=110000,R1858&gt;123.4,R1858&lt;=168.2,M1858&gt;10),'[1]Pricing Schedule'!$J$113,
IF(AND(I1858=110000,R1858&gt;168.2,R1858&lt;=336.2,M1858&lt;=10),('[1]Pricing Schedule'!$J$105),
IF(AND(I1858=110000,R1858&gt;168.2,R1858&lt;=336.2,M1858&gt;10),('[1]Pricing Schedule'!$J$113),
IF(AND(I1858=110000,R1858&gt;336.4,R1858&lt;=504.6,M1858&lt;=10),('[1]Pricing Schedule'!$J$105),
IF(AND(I1858=110000,R1858&gt;336.4,R1858&lt;=504.6,M1858&gt;10),('[1]Pricing Schedule'!$J$113),
IF(AND(I1858=110000,R1858&gt;504.6,R1858&lt;=672.8,M1858&lt;=10),('[1]Pricing Schedule'!$J$105),
IF(AND(I1858=110000,R1858&gt;504.6,R1858&lt;=672.8,M1858&gt;10),('[1]Pricing Schedule'!$J$113),
IF(AND(I1858=110000,R1858&gt;672.8,R1858&lt;=841,M1858&lt;=10),('[1]Pricing Schedule'!$J$105),
IF(AND(I1858=110000,R1858&gt;672.8,R1858&lt;=841,M1858&gt;10),('[1]Pricing Schedule'!$J$113),
IF(AND(I1858=110000,R1858&gt;1682,R1858&lt;=1850.2,M1858&lt;=10),('[1]Pricing Schedule'!$J$105),
IF(AND(I1858=110000,R1858&gt;1682,R1858&lt;=1850.2,M1858&gt;10),('[1]Pricing Schedule'!$J$113),
IF(AND(I1858=110000,R1858&gt;2018.4,R1858&lt;=2186.6,M1858&lt;=10),('[1]Pricing Schedule'!$J$105),
IF(AND(I1858=110000,R1858&gt;2018.4,R1858&lt;=2186.6,M1858&gt;10),('[1]Pricing Schedule'!$J$113),999999999)))))))))))))))))))))))))))))))))))))))</f>
        <v>1</v>
      </c>
      <c r="U1858" s="40">
        <f t="shared" ref="U1858:U1921" si="180">S1858/R1858</f>
        <v>355366.66666666663</v>
      </c>
      <c r="V1858" s="41">
        <f t="shared" ref="V1858:V1921" si="181">(R1858*1000000)/S1858</f>
        <v>2.8139949348091173</v>
      </c>
      <c r="Y1858" s="23">
        <v>699</v>
      </c>
      <c r="Z1858" s="23">
        <v>537</v>
      </c>
      <c r="AD1858" s="13"/>
      <c r="AE1858" s="13"/>
      <c r="AF1858" s="13"/>
      <c r="AR1858" s="35"/>
    </row>
    <row r="1859" spans="1:44">
      <c r="A1859" s="23">
        <v>1861</v>
      </c>
      <c r="B1859" s="23">
        <v>1861</v>
      </c>
      <c r="C1859" s="23" t="s">
        <v>2588</v>
      </c>
      <c r="D1859" s="23" t="s">
        <v>816</v>
      </c>
      <c r="E1859" s="23" t="s">
        <v>816</v>
      </c>
      <c r="F1859" s="23" t="s">
        <v>1083</v>
      </c>
      <c r="G1859" s="23" t="s">
        <v>1084</v>
      </c>
      <c r="H1859" s="23" t="s">
        <v>113</v>
      </c>
      <c r="I1859" s="13">
        <v>38000</v>
      </c>
      <c r="J1859" s="13">
        <v>38000</v>
      </c>
      <c r="K1859" s="23" t="s">
        <v>119</v>
      </c>
      <c r="L1859" s="24">
        <v>12.417999999999999</v>
      </c>
      <c r="M1859" s="37">
        <f t="shared" si="176"/>
        <v>13</v>
      </c>
      <c r="N1859" s="24">
        <v>0.44</v>
      </c>
      <c r="O1859" s="13">
        <v>3</v>
      </c>
      <c r="P1859" s="36">
        <f t="shared" si="177"/>
        <v>0.44</v>
      </c>
      <c r="Q1859" s="38">
        <f t="shared" si="178"/>
        <v>4.2</v>
      </c>
      <c r="R1859" s="37">
        <f t="shared" si="179"/>
        <v>4.2</v>
      </c>
      <c r="S1859" s="39">
        <f>IF(AND(I1859=38000,R1859&lt;=4.5,M1859&gt;8),'[1]Pricing Schedule'!$F$8+('[1]Pricing Schedule'!$F$9*M1859),
IF(AND(I1859=38000,R1859&lt;=4.5,M1859&lt;=8),'[1]Pricing Schedule'!$F$34+('[1]Pricing Schedule'!$F$36*M1859),
IF(AND(I1859=38000,R1859&gt;4.5,R1859&lt;=9,M1859&gt;8),'[1]Pricing Schedule'!$F$17+('[1]Pricing Schedule'!$F$18*M1859),
IF(AND(I1859=38000,R1859&gt;4.5,R1859&lt;=9,M1859&lt;=8),'[1]Pricing Schedule'!$F$34+('[1]Pricing Schedule'!$F$36*M1859),
IF(AND(I1859=38000,R1859&gt;9,R1859&lt;=12.8,M1859&gt;8),'[1]Pricing Schedule'!$F$26+('[1]Pricing Schedule'!$F$27*M1859),
IF(AND(I1859=38000,R1859&gt;9,R1859&lt;=12.8,M1859&lt;=8),'[1]Pricing Schedule'!$F$34+('[1]Pricing Schedule'!$F$36*M1859),
IF(AND(I1859=38000,R1859&gt;12.8,R1859&lt;=22.8),'[1]Pricing Schedule'!$F$34+('[1]Pricing Schedule'!$F$36*M1859),
IF(AND(I1859=38000,R1859&gt;22.8,R1859&lt;=30.2),'[1]Pricing Schedule'!$F$43+('[1]Pricing Schedule'!$F$45*M1859),
IF(AND(I1859=38000,R1859&gt;30.2,R1859&lt;=45.9),'[1]Pricing Schedule'!$F$52+('[1]Pricing Schedule'!$F$54*M1859),
IF(AND(I1859=38000,R1859&gt;45.9,R1859&lt;=123.4),'[1]Pricing Schedule'!$F$96+('[1]Pricing Schedule'!$F$97*M1859),
IF(AND(I1859=38000,R1859&gt;123.4,R1859&lt;=168.2,M1859&lt;=10),'[1]Pricing Schedule'!$F$103+('[1]Pricing Schedule'!$F$105*M1859),
IF(AND(I1859=38000,R1859&gt;123.4,R1859&lt;=168.2,M1859&gt;10),'[1]Pricing Schedule'!$F$111+('[1]Pricing Schedule'!$F$113*M1859),
IF(AND(I1859=38000,R1859&gt;157.4,R1859&lt;=336.4,M1859&lt;=10),('[1]Pricing Schedule'!$F$103+('[1]Pricing Schedule'!$F$105*M1859))*2,
IF(AND(I1859=38000,R1859&gt;157.4,R1859&lt;=336.4,M1859&gt;10),('[1]Pricing Schedule'!$F$111+('[1]Pricing Schedule'!$F$113*M1859))*2,
IF(AND(I1859=38000,R1859&gt;314.8,R1859&lt;=504.6,M1859&lt;=10),('[1]Pricing Schedule'!$F$103+('[1]Pricing Schedule'!$F$105*M1859))*3,
IF(AND(I1859=38000,R1859&gt;314.8,R1859&lt;=504.6,M1859&gt;10),('[1]Pricing Schedule'!$F$111+('[1]Pricing Schedule'!$F$113*M1859))*3,
IF(AND(I1859=38000,R1859&gt;472.2,R1859&lt;=672.8,M1859&lt;=10),('[1]Pricing Schedule'!$F$103+('[1]Pricing Schedule'!$F$105*M1859))*4,
IF(AND(I1859=38000,R1859&gt;472.2,R1859&lt;=672.8,M1859&gt;10),('[1]Pricing Schedule'!$F$111+('[1]Pricing Schedule'!$F$113*M1859))*4,
IF(AND(I1859=110000,R1859&lt;=12.8,M1859&gt;2),'[1]Pricing Schedule'!$F$62+('[1]Pricing Schedule'!$F$63*M1859),
IF(AND(I1859=110000,R1859&lt;=12.8,M1859&lt;=2),'[1]Pricing Schedule'!$F$96+('[1]Pricing Schedule'!$F$97*M1859),
IF(AND(I1859=110000,R1859&gt;12.8,R1859&lt;=22.8,M1859&gt;3),'[1]Pricing Schedule'!$F$71+('[1]Pricing Schedule'!$F$72*M1859),
IF(AND(I1859=110000,R1859&gt;12.8,R1859&lt;=22.8,M1859&lt;=3),'[1]Pricing Schedule'!$F$96+('[1]Pricing Schedule'!$F$97*M1859),
IF(AND(I1859=110000,R1859&gt;22.8,R1859&lt;=30.2),'[1]Pricing Schedule'!$F$80+('[1]Pricing Schedule'!$F$81*M1859),
IF(AND(I1859=110000,R1859&gt;30.2,R1859&lt;=45.9),'[1]Pricing Schedule'!$F$89+('[1]Pricing Schedule'!$F$90*M1859),
IF(AND(I1859=110000,R1859&gt;45.9,R1859&lt;=123.4),'[1]Pricing Schedule'!$F$96+('[1]Pricing Schedule'!$F$97*M1859),
IF(AND(I1859=110000,R1859&gt;123.4,R1859&lt;=168.2,M1859&lt;=10),'[1]Pricing Schedule'!$F$103+('[1]Pricing Schedule'!$F$105*M1859),
IF(AND(I1859=110000,R1859&gt;123.4,R1859&lt;=168.2,M1859&gt;10),'[1]Pricing Schedule'!$F$111+('[1]Pricing Schedule'!$F$113*M1859),
IF(AND(I1859=110000,R1859&gt;168.2,R1859&lt;=336.4,M1859&lt;=10),('[1]Pricing Schedule'!$F$103+('[1]Pricing Schedule'!$F$105*M1859))*2,
IF(AND(I1859=110000,R1859&gt;168.2,R1859&lt;=336.4,M1859&gt;10),('[1]Pricing Schedule'!$F$111+('[1]Pricing Schedule'!$F$113*M1859))*2,
IF(AND(I1859=110000,R1859&gt;336.4,R1859&lt;=504.6,M1859&lt;=10),('[1]Pricing Schedule'!$F$103+('[1]Pricing Schedule'!$F$105*M1859))*3,
IF(AND(I1859=110000,R1859&gt;336.4,R1859&lt;=504.6,M1859&gt;10),('[1]Pricing Schedule'!$F$111+('[1]Pricing Schedule'!$F$113*M1859))*3,
IF(AND(I1859=110000,R1859&gt;504.6,R1859&lt;=672.8,M1859&lt;=10),('[1]Pricing Schedule'!$F$103+('[1]Pricing Schedule'!$F$105*M1859))*4,
IF(AND(I1859=110000,R1859&gt;504.6,R1859&lt;=672.8,M1859&gt;10),('[1]Pricing Schedule'!$F$111+('[1]Pricing Schedule'!$F$113*M1859))*4,
IF(AND(I1859=110000,R1859&gt;672.8,R1859&lt;=841,M1859&lt;=10),('[1]Pricing Schedule'!$F$103+('[1]Pricing Schedule'!$F$105*M1859))*5,
IF(AND(I1859=110000,R1859&gt;672.8,R1859&lt;=841,M1859&gt;10),('[1]Pricing Schedule'!$F$111+('[1]Pricing Schedule'!$F$113*M1859))*5,
IF(AND(I1859=110000,R1859&gt;672.8,R1859&lt;=841,M1859&lt;=10),('[1]Pricing Schedule'!$F$103+('[1]Pricing Schedule'!$F$105*M1859))*5,
IF(AND(I1859=110000,R1859&gt;672.8,R1859&lt;=841,M1859&gt;10),('[1]Pricing Schedule'!$F$111+('[1]Pricing Schedule'!$F$113*M1859))*5,
IF(AND(I1859=110000,R1859&gt;1345.6,R1859&lt;=1513.8,M1859&lt;=10),('[1]Pricing Schedule'!$F$103+('[1]Pricing Schedule'!$F$105*M1859))*9,
IF(AND(I1859=110000,R1859&gt;1345.6,R1859&lt;=1513.8,M1859&gt;10),('[1]Pricing Schedule'!$F$111+('[1]Pricing Schedule'!$F$113*M1859))*9,
9999999999)))))))))))))))))))))))))))))))))))))))</f>
        <v>1545240</v>
      </c>
      <c r="T1859" s="21">
        <f>IF(AND(I1859=38000,R1859&lt;=4.5,M1859&gt;8),'[1]Pricing Schedule'!$J$9,
IF(AND(I1859=38000,R1859&lt;=4.5,M1859&lt;=8),'[1]Pricing Schedule'!$J$36,
IF(AND(I1859=38000,R1859&gt;4.5,R1859&lt;=9,M1859&gt;8),'[1]Pricing Schedule'!$J$18,
IF(AND(I1859=38000,R1859&gt;4.5,R1859&lt;=9,M1859&lt;=8),'[1]Pricing Schedule'!$J$36,
IF(AND(I1859=38000,R1859&gt;9,R1859&lt;=12.8,M1859&gt;8),'[1]Pricing Schedule'!$J$27,
IF(AND(I1859=38000,R1859&gt;9,R1859&lt;=12.8,M1859&lt;=8),'[1]Pricing Schedule'!$J$36,
IF(AND(I1859=38000,R1859&gt;12.8,R1859&lt;=22.8),'[1]Pricing Schedule'!$J$36,
IF(AND(I1859=38000,R1859&gt;22.8,R1859&lt;=30.2),'[1]Pricing Schedule'!$J$45,
IF(AND(I1859=38000,R1859&gt;30.2,R1859&lt;=45.9),'[1]Pricing Schedule'!$J$54,
IF(AND(I1859=38000,R1859&gt;45.9,R1859&lt;=123.4),'[1]Pricing Schedule'!$J$97,
IF(AND(I1859=38000,R1859&gt;123.4,R1859&lt;=168.2,M1859&lt;=10),'[1]Pricing Schedule'!$J$105,
IF(AND(I1859=38000,R1859&gt;123.4,R1859&lt;=168.2,M1859&gt;10),'[1]Pricing Schedule'!$J$113,
IF(AND(I1859=38000,R1859&gt;168.2,R1859&lt;=336.4,M1859&lt;=10),('[1]Pricing Schedule'!$J$105),
IF(AND(I1859=38000,R1859&gt;168.2,R1859&lt;=336.4,M1859&gt;10),('[1]Pricing Schedule'!$J$113),
IF(AND(I1859=38000,R1859&gt;336.4,R1859&lt;=504.6,M1859&lt;=10),('[1]Pricing Schedule'!$J$105),
IF(AND(I1859=38000,R1859&gt;336.4,R1859&lt;=504.6,M1859&gt;10),('[1]Pricing Schedule'!$J$113),
IF(AND(I1859=38000,R1859&gt;504.6,R1859&lt;=672.8,M1859&lt;=10),('[1]Pricing Schedule'!$J$105),
IF(AND(I1859=38000,R1859&gt;504.6,R1859&lt;=672.8,M1859&gt;10),('[1]Pricing Schedule'!$J$113),
IF(AND(I1859=110000,R1859&lt;=12.8,M1859&gt;2),'[1]Pricing Schedule'!$J$63,
IF(AND(I1859=110000,R1859&lt;=12.8,M1859&lt;=2),'[1]Pricing Schedule'!$J$97,
IF(AND(I1859=110000,R1859&gt;12.8,R1859&lt;=22.8,M1859&gt;3),'[1]Pricing Schedule'!$J$72,
IF(AND(I1859=110000,R1859&gt;12.8,R1859&lt;=22.8,M1859&lt;=3),'[1]Pricing Schedule'!$J$97,
IF(AND(I1859=110000,R1859&gt;22.8,R1859&lt;=30.2),'[1]Pricing Schedule'!$J$81,
IF(AND(I1859=110000,R1859&gt;30.2,R1859&lt;=45.9),'[1]Pricing Schedule'!$J$90,
IF(AND(I1859=110000,R1859&gt;45.9,R1859&lt;=123.4),'[1]Pricing Schedule'!$J$97,
IF(AND(I1859=110000,R1859&gt;123.4,R1859&lt;=168.2,M1859&lt;=10),'[1]Pricing Schedule'!$J$105,
IF(AND(I1859=110000,R1859&gt;123.4,R1859&lt;=168.2,M1859&gt;10),'[1]Pricing Schedule'!$J$113,
IF(AND(I1859=110000,R1859&gt;168.2,R1859&lt;=336.2,M1859&lt;=10),('[1]Pricing Schedule'!$J$105),
IF(AND(I1859=110000,R1859&gt;168.2,R1859&lt;=336.2,M1859&gt;10),('[1]Pricing Schedule'!$J$113),
IF(AND(I1859=110000,R1859&gt;336.4,R1859&lt;=504.6,M1859&lt;=10),('[1]Pricing Schedule'!$J$105),
IF(AND(I1859=110000,R1859&gt;336.4,R1859&lt;=504.6,M1859&gt;10),('[1]Pricing Schedule'!$J$113),
IF(AND(I1859=110000,R1859&gt;504.6,R1859&lt;=672.8,M1859&lt;=10),('[1]Pricing Schedule'!$J$105),
IF(AND(I1859=110000,R1859&gt;504.6,R1859&lt;=672.8,M1859&gt;10),('[1]Pricing Schedule'!$J$113),
IF(AND(I1859=110000,R1859&gt;672.8,R1859&lt;=841,M1859&lt;=10),('[1]Pricing Schedule'!$J$105),
IF(AND(I1859=110000,R1859&gt;672.8,R1859&lt;=841,M1859&gt;10),('[1]Pricing Schedule'!$J$113),
IF(AND(I1859=110000,R1859&gt;1682,R1859&lt;=1850.2,M1859&lt;=10),('[1]Pricing Schedule'!$J$105),
IF(AND(I1859=110000,R1859&gt;1682,R1859&lt;=1850.2,M1859&gt;10),('[1]Pricing Schedule'!$J$113),
IF(AND(I1859=110000,R1859&gt;2018.4,R1859&lt;=2186.6,M1859&lt;=10),('[1]Pricing Schedule'!$J$105),
IF(AND(I1859=110000,R1859&gt;2018.4,R1859&lt;=2186.6,M1859&gt;10),('[1]Pricing Schedule'!$J$113),999999999)))))))))))))))))))))))))))))))))))))))</f>
        <v>1</v>
      </c>
      <c r="U1859" s="40">
        <f t="shared" si="180"/>
        <v>367914.28571428568</v>
      </c>
      <c r="V1859" s="41">
        <f t="shared" si="181"/>
        <v>2.7180243845616214</v>
      </c>
      <c r="Y1859" s="23">
        <v>206</v>
      </c>
      <c r="Z1859" s="23">
        <v>84</v>
      </c>
      <c r="AD1859" s="13"/>
      <c r="AE1859" s="13"/>
      <c r="AF1859" s="13"/>
      <c r="AR1859" s="35"/>
    </row>
    <row r="1860" spans="1:44">
      <c r="A1860" s="23">
        <v>1862</v>
      </c>
      <c r="B1860" s="23">
        <v>1862</v>
      </c>
      <c r="C1860" s="23" t="s">
        <v>2589</v>
      </c>
      <c r="D1860" s="23" t="s">
        <v>816</v>
      </c>
      <c r="E1860" s="23" t="s">
        <v>816</v>
      </c>
      <c r="F1860" s="23" t="s">
        <v>1823</v>
      </c>
      <c r="G1860" s="23" t="s">
        <v>1824</v>
      </c>
      <c r="H1860" s="23" t="s">
        <v>113</v>
      </c>
      <c r="I1860" s="13">
        <v>38000</v>
      </c>
      <c r="J1860" s="13">
        <v>38000</v>
      </c>
      <c r="K1860" s="23" t="s">
        <v>119</v>
      </c>
      <c r="L1860" s="24">
        <v>6.7569999999999997</v>
      </c>
      <c r="M1860" s="37">
        <f t="shared" si="176"/>
        <v>7</v>
      </c>
      <c r="N1860" s="24">
        <v>0.871</v>
      </c>
      <c r="O1860" s="13">
        <v>3</v>
      </c>
      <c r="P1860" s="36">
        <f t="shared" si="177"/>
        <v>0.871</v>
      </c>
      <c r="Q1860" s="38">
        <f t="shared" si="178"/>
        <v>4.2</v>
      </c>
      <c r="R1860" s="37">
        <f t="shared" si="179"/>
        <v>4.2</v>
      </c>
      <c r="S1860" s="39">
        <f>IF(AND(I1860=38000,R1860&lt;=4.5,M1860&gt;8),'[1]Pricing Schedule'!$F$8+('[1]Pricing Schedule'!$F$9*M1860),
IF(AND(I1860=38000,R1860&lt;=4.5,M1860&lt;=8),'[1]Pricing Schedule'!$F$34+('[1]Pricing Schedule'!$F$36*M1860),
IF(AND(I1860=38000,R1860&gt;4.5,R1860&lt;=9,M1860&gt;8),'[1]Pricing Schedule'!$F$17+('[1]Pricing Schedule'!$F$18*M1860),
IF(AND(I1860=38000,R1860&gt;4.5,R1860&lt;=9,M1860&lt;=8),'[1]Pricing Schedule'!$F$34+('[1]Pricing Schedule'!$F$36*M1860),
IF(AND(I1860=38000,R1860&gt;9,R1860&lt;=12.8,M1860&gt;8),'[1]Pricing Schedule'!$F$26+('[1]Pricing Schedule'!$F$27*M1860),
IF(AND(I1860=38000,R1860&gt;9,R1860&lt;=12.8,M1860&lt;=8),'[1]Pricing Schedule'!$F$34+('[1]Pricing Schedule'!$F$36*M1860),
IF(AND(I1860=38000,R1860&gt;12.8,R1860&lt;=22.8),'[1]Pricing Schedule'!$F$34+('[1]Pricing Schedule'!$F$36*M1860),
IF(AND(I1860=38000,R1860&gt;22.8,R1860&lt;=30.2),'[1]Pricing Schedule'!$F$43+('[1]Pricing Schedule'!$F$45*M1860),
IF(AND(I1860=38000,R1860&gt;30.2,R1860&lt;=45.9),'[1]Pricing Schedule'!$F$52+('[1]Pricing Schedule'!$F$54*M1860),
IF(AND(I1860=38000,R1860&gt;45.9,R1860&lt;=123.4),'[1]Pricing Schedule'!$F$96+('[1]Pricing Schedule'!$F$97*M1860),
IF(AND(I1860=38000,R1860&gt;123.4,R1860&lt;=168.2,M1860&lt;=10),'[1]Pricing Schedule'!$F$103+('[1]Pricing Schedule'!$F$105*M1860),
IF(AND(I1860=38000,R1860&gt;123.4,R1860&lt;=168.2,M1860&gt;10),'[1]Pricing Schedule'!$F$111+('[1]Pricing Schedule'!$F$113*M1860),
IF(AND(I1860=38000,R1860&gt;157.4,R1860&lt;=336.4,M1860&lt;=10),('[1]Pricing Schedule'!$F$103+('[1]Pricing Schedule'!$F$105*M1860))*2,
IF(AND(I1860=38000,R1860&gt;157.4,R1860&lt;=336.4,M1860&gt;10),('[1]Pricing Schedule'!$F$111+('[1]Pricing Schedule'!$F$113*M1860))*2,
IF(AND(I1860=38000,R1860&gt;314.8,R1860&lt;=504.6,M1860&lt;=10),('[1]Pricing Schedule'!$F$103+('[1]Pricing Schedule'!$F$105*M1860))*3,
IF(AND(I1860=38000,R1860&gt;314.8,R1860&lt;=504.6,M1860&gt;10),('[1]Pricing Schedule'!$F$111+('[1]Pricing Schedule'!$F$113*M1860))*3,
IF(AND(I1860=38000,R1860&gt;472.2,R1860&lt;=672.8,M1860&lt;=10),('[1]Pricing Schedule'!$F$103+('[1]Pricing Schedule'!$F$105*M1860))*4,
IF(AND(I1860=38000,R1860&gt;472.2,R1860&lt;=672.8,M1860&gt;10),('[1]Pricing Schedule'!$F$111+('[1]Pricing Schedule'!$F$113*M1860))*4,
IF(AND(I1860=110000,R1860&lt;=12.8,M1860&gt;2),'[1]Pricing Schedule'!$F$62+('[1]Pricing Schedule'!$F$63*M1860),
IF(AND(I1860=110000,R1860&lt;=12.8,M1860&lt;=2),'[1]Pricing Schedule'!$F$96+('[1]Pricing Schedule'!$F$97*M1860),
IF(AND(I1860=110000,R1860&gt;12.8,R1860&lt;=22.8,M1860&gt;3),'[1]Pricing Schedule'!$F$71+('[1]Pricing Schedule'!$F$72*M1860),
IF(AND(I1860=110000,R1860&gt;12.8,R1860&lt;=22.8,M1860&lt;=3),'[1]Pricing Schedule'!$F$96+('[1]Pricing Schedule'!$F$97*M1860),
IF(AND(I1860=110000,R1860&gt;22.8,R1860&lt;=30.2),'[1]Pricing Schedule'!$F$80+('[1]Pricing Schedule'!$F$81*M1860),
IF(AND(I1860=110000,R1860&gt;30.2,R1860&lt;=45.9),'[1]Pricing Schedule'!$F$89+('[1]Pricing Schedule'!$F$90*M1860),
IF(AND(I1860=110000,R1860&gt;45.9,R1860&lt;=123.4),'[1]Pricing Schedule'!$F$96+('[1]Pricing Schedule'!$F$97*M1860),
IF(AND(I1860=110000,R1860&gt;123.4,R1860&lt;=168.2,M1860&lt;=10),'[1]Pricing Schedule'!$F$103+('[1]Pricing Schedule'!$F$105*M1860),
IF(AND(I1860=110000,R1860&gt;123.4,R1860&lt;=168.2,M1860&gt;10),'[1]Pricing Schedule'!$F$111+('[1]Pricing Schedule'!$F$113*M1860),
IF(AND(I1860=110000,R1860&gt;168.2,R1860&lt;=336.4,M1860&lt;=10),('[1]Pricing Schedule'!$F$103+('[1]Pricing Schedule'!$F$105*M1860))*2,
IF(AND(I1860=110000,R1860&gt;168.2,R1860&lt;=336.4,M1860&gt;10),('[1]Pricing Schedule'!$F$111+('[1]Pricing Schedule'!$F$113*M1860))*2,
IF(AND(I1860=110000,R1860&gt;336.4,R1860&lt;=504.6,M1860&lt;=10),('[1]Pricing Schedule'!$F$103+('[1]Pricing Schedule'!$F$105*M1860))*3,
IF(AND(I1860=110000,R1860&gt;336.4,R1860&lt;=504.6,M1860&gt;10),('[1]Pricing Schedule'!$F$111+('[1]Pricing Schedule'!$F$113*M1860))*3,
IF(AND(I1860=110000,R1860&gt;504.6,R1860&lt;=672.8,M1860&lt;=10),('[1]Pricing Schedule'!$F$103+('[1]Pricing Schedule'!$F$105*M1860))*4,
IF(AND(I1860=110000,R1860&gt;504.6,R1860&lt;=672.8,M1860&gt;10),('[1]Pricing Schedule'!$F$111+('[1]Pricing Schedule'!$F$113*M1860))*4,
IF(AND(I1860=110000,R1860&gt;672.8,R1860&lt;=841,M1860&lt;=10),('[1]Pricing Schedule'!$F$103+('[1]Pricing Schedule'!$F$105*M1860))*5,
IF(AND(I1860=110000,R1860&gt;672.8,R1860&lt;=841,M1860&gt;10),('[1]Pricing Schedule'!$F$111+('[1]Pricing Schedule'!$F$113*M1860))*5,
IF(AND(I1860=110000,R1860&gt;672.8,R1860&lt;=841,M1860&lt;=10),('[1]Pricing Schedule'!$F$103+('[1]Pricing Schedule'!$F$105*M1860))*5,
IF(AND(I1860=110000,R1860&gt;672.8,R1860&lt;=841,M1860&gt;10),('[1]Pricing Schedule'!$F$111+('[1]Pricing Schedule'!$F$113*M1860))*5,
IF(AND(I1860=110000,R1860&gt;1345.6,R1860&lt;=1513.8,M1860&lt;=10),('[1]Pricing Schedule'!$F$103+('[1]Pricing Schedule'!$F$105*M1860))*9,
IF(AND(I1860=110000,R1860&gt;1345.6,R1860&lt;=1513.8,M1860&gt;10),('[1]Pricing Schedule'!$F$111+('[1]Pricing Schedule'!$F$113*M1860))*9,
9999999999)))))))))))))))))))))))))))))))))))))))</f>
        <v>839680</v>
      </c>
      <c r="T1860" s="21">
        <f>IF(AND(I1860=38000,R1860&lt;=4.5,M1860&gt;8),'[1]Pricing Schedule'!$J$9,
IF(AND(I1860=38000,R1860&lt;=4.5,M1860&lt;=8),'[1]Pricing Schedule'!$J$36,
IF(AND(I1860=38000,R1860&gt;4.5,R1860&lt;=9,M1860&gt;8),'[1]Pricing Schedule'!$J$18,
IF(AND(I1860=38000,R1860&gt;4.5,R1860&lt;=9,M1860&lt;=8),'[1]Pricing Schedule'!$J$36,
IF(AND(I1860=38000,R1860&gt;9,R1860&lt;=12.8,M1860&gt;8),'[1]Pricing Schedule'!$J$27,
IF(AND(I1860=38000,R1860&gt;9,R1860&lt;=12.8,M1860&lt;=8),'[1]Pricing Schedule'!$J$36,
IF(AND(I1860=38000,R1860&gt;12.8,R1860&lt;=22.8),'[1]Pricing Schedule'!$J$36,
IF(AND(I1860=38000,R1860&gt;22.8,R1860&lt;=30.2),'[1]Pricing Schedule'!$J$45,
IF(AND(I1860=38000,R1860&gt;30.2,R1860&lt;=45.9),'[1]Pricing Schedule'!$J$54,
IF(AND(I1860=38000,R1860&gt;45.9,R1860&lt;=123.4),'[1]Pricing Schedule'!$J$97,
IF(AND(I1860=38000,R1860&gt;123.4,R1860&lt;=168.2,M1860&lt;=10),'[1]Pricing Schedule'!$J$105,
IF(AND(I1860=38000,R1860&gt;123.4,R1860&lt;=168.2,M1860&gt;10),'[1]Pricing Schedule'!$J$113,
IF(AND(I1860=38000,R1860&gt;168.2,R1860&lt;=336.4,M1860&lt;=10),('[1]Pricing Schedule'!$J$105),
IF(AND(I1860=38000,R1860&gt;168.2,R1860&lt;=336.4,M1860&gt;10),('[1]Pricing Schedule'!$J$113),
IF(AND(I1860=38000,R1860&gt;336.4,R1860&lt;=504.6,M1860&lt;=10),('[1]Pricing Schedule'!$J$105),
IF(AND(I1860=38000,R1860&gt;336.4,R1860&lt;=504.6,M1860&gt;10),('[1]Pricing Schedule'!$J$113),
IF(AND(I1860=38000,R1860&gt;504.6,R1860&lt;=672.8,M1860&lt;=10),('[1]Pricing Schedule'!$J$105),
IF(AND(I1860=38000,R1860&gt;504.6,R1860&lt;=672.8,M1860&gt;10),('[1]Pricing Schedule'!$J$113),
IF(AND(I1860=110000,R1860&lt;=12.8,M1860&gt;2),'[1]Pricing Schedule'!$J$63,
IF(AND(I1860=110000,R1860&lt;=12.8,M1860&lt;=2),'[1]Pricing Schedule'!$J$97,
IF(AND(I1860=110000,R1860&gt;12.8,R1860&lt;=22.8,M1860&gt;3),'[1]Pricing Schedule'!$J$72,
IF(AND(I1860=110000,R1860&gt;12.8,R1860&lt;=22.8,M1860&lt;=3),'[1]Pricing Schedule'!$J$97,
IF(AND(I1860=110000,R1860&gt;22.8,R1860&lt;=30.2),'[1]Pricing Schedule'!$J$81,
IF(AND(I1860=110000,R1860&gt;30.2,R1860&lt;=45.9),'[1]Pricing Schedule'!$J$90,
IF(AND(I1860=110000,R1860&gt;45.9,R1860&lt;=123.4),'[1]Pricing Schedule'!$J$97,
IF(AND(I1860=110000,R1860&gt;123.4,R1860&lt;=168.2,M1860&lt;=10),'[1]Pricing Schedule'!$J$105,
IF(AND(I1860=110000,R1860&gt;123.4,R1860&lt;=168.2,M1860&gt;10),'[1]Pricing Schedule'!$J$113,
IF(AND(I1860=110000,R1860&gt;168.2,R1860&lt;=336.2,M1860&lt;=10),('[1]Pricing Schedule'!$J$105),
IF(AND(I1860=110000,R1860&gt;168.2,R1860&lt;=336.2,M1860&gt;10),('[1]Pricing Schedule'!$J$113),
IF(AND(I1860=110000,R1860&gt;336.4,R1860&lt;=504.6,M1860&lt;=10),('[1]Pricing Schedule'!$J$105),
IF(AND(I1860=110000,R1860&gt;336.4,R1860&lt;=504.6,M1860&gt;10),('[1]Pricing Schedule'!$J$113),
IF(AND(I1860=110000,R1860&gt;504.6,R1860&lt;=672.8,M1860&lt;=10),('[1]Pricing Schedule'!$J$105),
IF(AND(I1860=110000,R1860&gt;504.6,R1860&lt;=672.8,M1860&gt;10),('[1]Pricing Schedule'!$J$113),
IF(AND(I1860=110000,R1860&gt;672.8,R1860&lt;=841,M1860&lt;=10),('[1]Pricing Schedule'!$J$105),
IF(AND(I1860=110000,R1860&gt;672.8,R1860&lt;=841,M1860&gt;10),('[1]Pricing Schedule'!$J$113),
IF(AND(I1860=110000,R1860&gt;1682,R1860&lt;=1850.2,M1860&lt;=10),('[1]Pricing Schedule'!$J$105),
IF(AND(I1860=110000,R1860&gt;1682,R1860&lt;=1850.2,M1860&gt;10),('[1]Pricing Schedule'!$J$113),
IF(AND(I1860=110000,R1860&gt;2018.4,R1860&lt;=2186.6,M1860&lt;=10),('[1]Pricing Schedule'!$J$105),
IF(AND(I1860=110000,R1860&gt;2018.4,R1860&lt;=2186.6,M1860&gt;10),('[1]Pricing Schedule'!$J$113),999999999)))))))))))))))))))))))))))))))))))))))</f>
        <v>4</v>
      </c>
      <c r="U1860" s="40">
        <f t="shared" si="180"/>
        <v>199923.80952380953</v>
      </c>
      <c r="V1860" s="41">
        <f t="shared" si="181"/>
        <v>5.0019054878048781</v>
      </c>
      <c r="Y1860" s="23">
        <v>636</v>
      </c>
      <c r="Z1860" s="23">
        <v>231</v>
      </c>
      <c r="AD1860" s="13"/>
      <c r="AE1860" s="13"/>
      <c r="AF1860" s="13"/>
      <c r="AR1860" s="35"/>
    </row>
    <row r="1861" spans="1:44">
      <c r="A1861" s="23">
        <v>1863</v>
      </c>
      <c r="B1861" s="23">
        <v>1863</v>
      </c>
      <c r="C1861" s="23" t="s">
        <v>2590</v>
      </c>
      <c r="D1861" s="23" t="s">
        <v>816</v>
      </c>
      <c r="E1861" s="23" t="s">
        <v>1124</v>
      </c>
      <c r="F1861" s="23" t="s">
        <v>2255</v>
      </c>
      <c r="G1861" s="23" t="s">
        <v>1860</v>
      </c>
      <c r="H1861" s="23" t="s">
        <v>113</v>
      </c>
      <c r="I1861" s="13">
        <v>38000</v>
      </c>
      <c r="J1861" s="13">
        <v>38000</v>
      </c>
      <c r="K1861" s="23" t="s">
        <v>2256</v>
      </c>
      <c r="L1861" s="24">
        <v>4.048</v>
      </c>
      <c r="M1861" s="37">
        <f t="shared" si="176"/>
        <v>5</v>
      </c>
      <c r="N1861" s="24">
        <v>0.371</v>
      </c>
      <c r="O1861" s="13">
        <v>3</v>
      </c>
      <c r="P1861" s="36">
        <f t="shared" si="177"/>
        <v>0.371</v>
      </c>
      <c r="Q1861" s="38">
        <f t="shared" si="178"/>
        <v>4.2</v>
      </c>
      <c r="R1861" s="37">
        <f t="shared" si="179"/>
        <v>4.2</v>
      </c>
      <c r="S1861" s="39">
        <f>IF(AND(I1861=38000,R1861&lt;=4.5,M1861&gt;8),'[1]Pricing Schedule'!$F$8+('[1]Pricing Schedule'!$F$9*M1861),
IF(AND(I1861=38000,R1861&lt;=4.5,M1861&lt;=8),'[1]Pricing Schedule'!$F$34+('[1]Pricing Schedule'!$F$36*M1861),
IF(AND(I1861=38000,R1861&gt;4.5,R1861&lt;=9,M1861&gt;8),'[1]Pricing Schedule'!$F$17+('[1]Pricing Schedule'!$F$18*M1861),
IF(AND(I1861=38000,R1861&gt;4.5,R1861&lt;=9,M1861&lt;=8),'[1]Pricing Schedule'!$F$34+('[1]Pricing Schedule'!$F$36*M1861),
IF(AND(I1861=38000,R1861&gt;9,R1861&lt;=12.8,M1861&gt;8),'[1]Pricing Schedule'!$F$26+('[1]Pricing Schedule'!$F$27*M1861),
IF(AND(I1861=38000,R1861&gt;9,R1861&lt;=12.8,M1861&lt;=8),'[1]Pricing Schedule'!$F$34+('[1]Pricing Schedule'!$F$36*M1861),
IF(AND(I1861=38000,R1861&gt;12.8,R1861&lt;=22.8),'[1]Pricing Schedule'!$F$34+('[1]Pricing Schedule'!$F$36*M1861),
IF(AND(I1861=38000,R1861&gt;22.8,R1861&lt;=30.2),'[1]Pricing Schedule'!$F$43+('[1]Pricing Schedule'!$F$45*M1861),
IF(AND(I1861=38000,R1861&gt;30.2,R1861&lt;=45.9),'[1]Pricing Schedule'!$F$52+('[1]Pricing Schedule'!$F$54*M1861),
IF(AND(I1861=38000,R1861&gt;45.9,R1861&lt;=123.4),'[1]Pricing Schedule'!$F$96+('[1]Pricing Schedule'!$F$97*M1861),
IF(AND(I1861=38000,R1861&gt;123.4,R1861&lt;=168.2,M1861&lt;=10),'[1]Pricing Schedule'!$F$103+('[1]Pricing Schedule'!$F$105*M1861),
IF(AND(I1861=38000,R1861&gt;123.4,R1861&lt;=168.2,M1861&gt;10),'[1]Pricing Schedule'!$F$111+('[1]Pricing Schedule'!$F$113*M1861),
IF(AND(I1861=38000,R1861&gt;157.4,R1861&lt;=336.4,M1861&lt;=10),('[1]Pricing Schedule'!$F$103+('[1]Pricing Schedule'!$F$105*M1861))*2,
IF(AND(I1861=38000,R1861&gt;157.4,R1861&lt;=336.4,M1861&gt;10),('[1]Pricing Schedule'!$F$111+('[1]Pricing Schedule'!$F$113*M1861))*2,
IF(AND(I1861=38000,R1861&gt;314.8,R1861&lt;=504.6,M1861&lt;=10),('[1]Pricing Schedule'!$F$103+('[1]Pricing Schedule'!$F$105*M1861))*3,
IF(AND(I1861=38000,R1861&gt;314.8,R1861&lt;=504.6,M1861&gt;10),('[1]Pricing Schedule'!$F$111+('[1]Pricing Schedule'!$F$113*M1861))*3,
IF(AND(I1861=38000,R1861&gt;472.2,R1861&lt;=672.8,M1861&lt;=10),('[1]Pricing Schedule'!$F$103+('[1]Pricing Schedule'!$F$105*M1861))*4,
IF(AND(I1861=38000,R1861&gt;472.2,R1861&lt;=672.8,M1861&gt;10),('[1]Pricing Schedule'!$F$111+('[1]Pricing Schedule'!$F$113*M1861))*4,
IF(AND(I1861=110000,R1861&lt;=12.8,M1861&gt;2),'[1]Pricing Schedule'!$F$62+('[1]Pricing Schedule'!$F$63*M1861),
IF(AND(I1861=110000,R1861&lt;=12.8,M1861&lt;=2),'[1]Pricing Schedule'!$F$96+('[1]Pricing Schedule'!$F$97*M1861),
IF(AND(I1861=110000,R1861&gt;12.8,R1861&lt;=22.8,M1861&gt;3),'[1]Pricing Schedule'!$F$71+('[1]Pricing Schedule'!$F$72*M1861),
IF(AND(I1861=110000,R1861&gt;12.8,R1861&lt;=22.8,M1861&lt;=3),'[1]Pricing Schedule'!$F$96+('[1]Pricing Schedule'!$F$97*M1861),
IF(AND(I1861=110000,R1861&gt;22.8,R1861&lt;=30.2),'[1]Pricing Schedule'!$F$80+('[1]Pricing Schedule'!$F$81*M1861),
IF(AND(I1861=110000,R1861&gt;30.2,R1861&lt;=45.9),'[1]Pricing Schedule'!$F$89+('[1]Pricing Schedule'!$F$90*M1861),
IF(AND(I1861=110000,R1861&gt;45.9,R1861&lt;=123.4),'[1]Pricing Schedule'!$F$96+('[1]Pricing Schedule'!$F$97*M1861),
IF(AND(I1861=110000,R1861&gt;123.4,R1861&lt;=168.2,M1861&lt;=10),'[1]Pricing Schedule'!$F$103+('[1]Pricing Schedule'!$F$105*M1861),
IF(AND(I1861=110000,R1861&gt;123.4,R1861&lt;=168.2,M1861&gt;10),'[1]Pricing Schedule'!$F$111+('[1]Pricing Schedule'!$F$113*M1861),
IF(AND(I1861=110000,R1861&gt;168.2,R1861&lt;=336.4,M1861&lt;=10),('[1]Pricing Schedule'!$F$103+('[1]Pricing Schedule'!$F$105*M1861))*2,
IF(AND(I1861=110000,R1861&gt;168.2,R1861&lt;=336.4,M1861&gt;10),('[1]Pricing Schedule'!$F$111+('[1]Pricing Schedule'!$F$113*M1861))*2,
IF(AND(I1861=110000,R1861&gt;336.4,R1861&lt;=504.6,M1861&lt;=10),('[1]Pricing Schedule'!$F$103+('[1]Pricing Schedule'!$F$105*M1861))*3,
IF(AND(I1861=110000,R1861&gt;336.4,R1861&lt;=504.6,M1861&gt;10),('[1]Pricing Schedule'!$F$111+('[1]Pricing Schedule'!$F$113*M1861))*3,
IF(AND(I1861=110000,R1861&gt;504.6,R1861&lt;=672.8,M1861&lt;=10),('[1]Pricing Schedule'!$F$103+('[1]Pricing Schedule'!$F$105*M1861))*4,
IF(AND(I1861=110000,R1861&gt;504.6,R1861&lt;=672.8,M1861&gt;10),('[1]Pricing Schedule'!$F$111+('[1]Pricing Schedule'!$F$113*M1861))*4,
IF(AND(I1861=110000,R1861&gt;672.8,R1861&lt;=841,M1861&lt;=10),('[1]Pricing Schedule'!$F$103+('[1]Pricing Schedule'!$F$105*M1861))*5,
IF(AND(I1861=110000,R1861&gt;672.8,R1861&lt;=841,M1861&gt;10),('[1]Pricing Schedule'!$F$111+('[1]Pricing Schedule'!$F$113*M1861))*5,
IF(AND(I1861=110000,R1861&gt;672.8,R1861&lt;=841,M1861&lt;=10),('[1]Pricing Schedule'!$F$103+('[1]Pricing Schedule'!$F$105*M1861))*5,
IF(AND(I1861=110000,R1861&gt;672.8,R1861&lt;=841,M1861&gt;10),('[1]Pricing Schedule'!$F$111+('[1]Pricing Schedule'!$F$113*M1861))*5,
IF(AND(I1861=110000,R1861&gt;1345.6,R1861&lt;=1513.8,M1861&lt;=10),('[1]Pricing Schedule'!$F$103+('[1]Pricing Schedule'!$F$105*M1861))*9,
IF(AND(I1861=110000,R1861&gt;1345.6,R1861&lt;=1513.8,M1861&gt;10),('[1]Pricing Schedule'!$F$111+('[1]Pricing Schedule'!$F$113*M1861))*9,
9999999999)))))))))))))))))))))))))))))))))))))))</f>
        <v>699140</v>
      </c>
      <c r="T1861" s="21">
        <f>IF(AND(I1861=38000,R1861&lt;=4.5,M1861&gt;8),'[1]Pricing Schedule'!$J$9,
IF(AND(I1861=38000,R1861&lt;=4.5,M1861&lt;=8),'[1]Pricing Schedule'!$J$36,
IF(AND(I1861=38000,R1861&gt;4.5,R1861&lt;=9,M1861&gt;8),'[1]Pricing Schedule'!$J$18,
IF(AND(I1861=38000,R1861&gt;4.5,R1861&lt;=9,M1861&lt;=8),'[1]Pricing Schedule'!$J$36,
IF(AND(I1861=38000,R1861&gt;9,R1861&lt;=12.8,M1861&gt;8),'[1]Pricing Schedule'!$J$27,
IF(AND(I1861=38000,R1861&gt;9,R1861&lt;=12.8,M1861&lt;=8),'[1]Pricing Schedule'!$J$36,
IF(AND(I1861=38000,R1861&gt;12.8,R1861&lt;=22.8),'[1]Pricing Schedule'!$J$36,
IF(AND(I1861=38000,R1861&gt;22.8,R1861&lt;=30.2),'[1]Pricing Schedule'!$J$45,
IF(AND(I1861=38000,R1861&gt;30.2,R1861&lt;=45.9),'[1]Pricing Schedule'!$J$54,
IF(AND(I1861=38000,R1861&gt;45.9,R1861&lt;=123.4),'[1]Pricing Schedule'!$J$97,
IF(AND(I1861=38000,R1861&gt;123.4,R1861&lt;=168.2,M1861&lt;=10),'[1]Pricing Schedule'!$J$105,
IF(AND(I1861=38000,R1861&gt;123.4,R1861&lt;=168.2,M1861&gt;10),'[1]Pricing Schedule'!$J$113,
IF(AND(I1861=38000,R1861&gt;168.2,R1861&lt;=336.4,M1861&lt;=10),('[1]Pricing Schedule'!$J$105),
IF(AND(I1861=38000,R1861&gt;168.2,R1861&lt;=336.4,M1861&gt;10),('[1]Pricing Schedule'!$J$113),
IF(AND(I1861=38000,R1861&gt;336.4,R1861&lt;=504.6,M1861&lt;=10),('[1]Pricing Schedule'!$J$105),
IF(AND(I1861=38000,R1861&gt;336.4,R1861&lt;=504.6,M1861&gt;10),('[1]Pricing Schedule'!$J$113),
IF(AND(I1861=38000,R1861&gt;504.6,R1861&lt;=672.8,M1861&lt;=10),('[1]Pricing Schedule'!$J$105),
IF(AND(I1861=38000,R1861&gt;504.6,R1861&lt;=672.8,M1861&gt;10),('[1]Pricing Schedule'!$J$113),
IF(AND(I1861=110000,R1861&lt;=12.8,M1861&gt;2),'[1]Pricing Schedule'!$J$63,
IF(AND(I1861=110000,R1861&lt;=12.8,M1861&lt;=2),'[1]Pricing Schedule'!$J$97,
IF(AND(I1861=110000,R1861&gt;12.8,R1861&lt;=22.8,M1861&gt;3),'[1]Pricing Schedule'!$J$72,
IF(AND(I1861=110000,R1861&gt;12.8,R1861&lt;=22.8,M1861&lt;=3),'[1]Pricing Schedule'!$J$97,
IF(AND(I1861=110000,R1861&gt;22.8,R1861&lt;=30.2),'[1]Pricing Schedule'!$J$81,
IF(AND(I1861=110000,R1861&gt;30.2,R1861&lt;=45.9),'[1]Pricing Schedule'!$J$90,
IF(AND(I1861=110000,R1861&gt;45.9,R1861&lt;=123.4),'[1]Pricing Schedule'!$J$97,
IF(AND(I1861=110000,R1861&gt;123.4,R1861&lt;=168.2,M1861&lt;=10),'[1]Pricing Schedule'!$J$105,
IF(AND(I1861=110000,R1861&gt;123.4,R1861&lt;=168.2,M1861&gt;10),'[1]Pricing Schedule'!$J$113,
IF(AND(I1861=110000,R1861&gt;168.2,R1861&lt;=336.2,M1861&lt;=10),('[1]Pricing Schedule'!$J$105),
IF(AND(I1861=110000,R1861&gt;168.2,R1861&lt;=336.2,M1861&gt;10),('[1]Pricing Schedule'!$J$113),
IF(AND(I1861=110000,R1861&gt;336.4,R1861&lt;=504.6,M1861&lt;=10),('[1]Pricing Schedule'!$J$105),
IF(AND(I1861=110000,R1861&gt;336.4,R1861&lt;=504.6,M1861&gt;10),('[1]Pricing Schedule'!$J$113),
IF(AND(I1861=110000,R1861&gt;504.6,R1861&lt;=672.8,M1861&lt;=10),('[1]Pricing Schedule'!$J$105),
IF(AND(I1861=110000,R1861&gt;504.6,R1861&lt;=672.8,M1861&gt;10),('[1]Pricing Schedule'!$J$113),
IF(AND(I1861=110000,R1861&gt;672.8,R1861&lt;=841,M1861&lt;=10),('[1]Pricing Schedule'!$J$105),
IF(AND(I1861=110000,R1861&gt;672.8,R1861&lt;=841,M1861&gt;10),('[1]Pricing Schedule'!$J$113),
IF(AND(I1861=110000,R1861&gt;1682,R1861&lt;=1850.2,M1861&lt;=10),('[1]Pricing Schedule'!$J$105),
IF(AND(I1861=110000,R1861&gt;1682,R1861&lt;=1850.2,M1861&gt;10),('[1]Pricing Schedule'!$J$113),
IF(AND(I1861=110000,R1861&gt;2018.4,R1861&lt;=2186.6,M1861&lt;=10),('[1]Pricing Schedule'!$J$105),
IF(AND(I1861=110000,R1861&gt;2018.4,R1861&lt;=2186.6,M1861&gt;10),('[1]Pricing Schedule'!$J$113),999999999)))))))))))))))))))))))))))))))))))))))</f>
        <v>4</v>
      </c>
      <c r="U1861" s="40">
        <f t="shared" si="180"/>
        <v>166461.90476190476</v>
      </c>
      <c r="V1861" s="41">
        <f t="shared" si="181"/>
        <v>6.0073804960379897</v>
      </c>
      <c r="Y1861" s="23">
        <v>483</v>
      </c>
      <c r="Z1861" s="23">
        <v>467</v>
      </c>
      <c r="AD1861" s="13"/>
      <c r="AE1861" s="13"/>
      <c r="AF1861" s="13"/>
      <c r="AR1861" s="35"/>
    </row>
    <row r="1862" spans="1:44">
      <c r="A1862" s="23">
        <v>1864</v>
      </c>
      <c r="B1862" s="23">
        <v>1864</v>
      </c>
      <c r="C1862" s="23" t="s">
        <v>2591</v>
      </c>
      <c r="D1862" s="23" t="s">
        <v>116</v>
      </c>
      <c r="E1862" s="23" t="s">
        <v>116</v>
      </c>
      <c r="F1862" s="23" t="s">
        <v>1810</v>
      </c>
      <c r="G1862" s="23" t="s">
        <v>1811</v>
      </c>
      <c r="H1862" s="23" t="s">
        <v>113</v>
      </c>
      <c r="I1862" s="13">
        <v>38000</v>
      </c>
      <c r="J1862" s="13">
        <v>38000</v>
      </c>
      <c r="K1862" s="13">
        <v>20000</v>
      </c>
      <c r="L1862" s="24">
        <v>8.0180000000000007</v>
      </c>
      <c r="M1862" s="37">
        <f t="shared" si="176"/>
        <v>9</v>
      </c>
      <c r="N1862" s="24">
        <v>1.873</v>
      </c>
      <c r="O1862" s="13">
        <v>3</v>
      </c>
      <c r="P1862" s="36">
        <f t="shared" si="177"/>
        <v>1.4047499999999999</v>
      </c>
      <c r="Q1862" s="38">
        <f t="shared" si="178"/>
        <v>8.4</v>
      </c>
      <c r="R1862" s="37">
        <f t="shared" si="179"/>
        <v>8.4</v>
      </c>
      <c r="S1862" s="39">
        <f>IF(AND(I1862=38000,R1862&lt;=4.5,M1862&gt;8),'[1]Pricing Schedule'!$F$8+('[1]Pricing Schedule'!$F$9*M1862),
IF(AND(I1862=38000,R1862&lt;=4.5,M1862&lt;=8),'[1]Pricing Schedule'!$F$34+('[1]Pricing Schedule'!$F$36*M1862),
IF(AND(I1862=38000,R1862&gt;4.5,R1862&lt;=9,M1862&gt;8),'[1]Pricing Schedule'!$F$17+('[1]Pricing Schedule'!$F$18*M1862),
IF(AND(I1862=38000,R1862&gt;4.5,R1862&lt;=9,M1862&lt;=8),'[1]Pricing Schedule'!$F$34+('[1]Pricing Schedule'!$F$36*M1862),
IF(AND(I1862=38000,R1862&gt;9,R1862&lt;=12.8,M1862&gt;8),'[1]Pricing Schedule'!$F$26+('[1]Pricing Schedule'!$F$27*M1862),
IF(AND(I1862=38000,R1862&gt;9,R1862&lt;=12.8,M1862&lt;=8),'[1]Pricing Schedule'!$F$34+('[1]Pricing Schedule'!$F$36*M1862),
IF(AND(I1862=38000,R1862&gt;12.8,R1862&lt;=22.8),'[1]Pricing Schedule'!$F$34+('[1]Pricing Schedule'!$F$36*M1862),
IF(AND(I1862=38000,R1862&gt;22.8,R1862&lt;=30.2),'[1]Pricing Schedule'!$F$43+('[1]Pricing Schedule'!$F$45*M1862),
IF(AND(I1862=38000,R1862&gt;30.2,R1862&lt;=45.9),'[1]Pricing Schedule'!$F$52+('[1]Pricing Schedule'!$F$54*M1862),
IF(AND(I1862=38000,R1862&gt;45.9,R1862&lt;=123.4),'[1]Pricing Schedule'!$F$96+('[1]Pricing Schedule'!$F$97*M1862),
IF(AND(I1862=38000,R1862&gt;123.4,R1862&lt;=168.2,M1862&lt;=10),'[1]Pricing Schedule'!$F$103+('[1]Pricing Schedule'!$F$105*M1862),
IF(AND(I1862=38000,R1862&gt;123.4,R1862&lt;=168.2,M1862&gt;10),'[1]Pricing Schedule'!$F$111+('[1]Pricing Schedule'!$F$113*M1862),
IF(AND(I1862=38000,R1862&gt;157.4,R1862&lt;=336.4,M1862&lt;=10),('[1]Pricing Schedule'!$F$103+('[1]Pricing Schedule'!$F$105*M1862))*2,
IF(AND(I1862=38000,R1862&gt;157.4,R1862&lt;=336.4,M1862&gt;10),('[1]Pricing Schedule'!$F$111+('[1]Pricing Schedule'!$F$113*M1862))*2,
IF(AND(I1862=38000,R1862&gt;314.8,R1862&lt;=504.6,M1862&lt;=10),('[1]Pricing Schedule'!$F$103+('[1]Pricing Schedule'!$F$105*M1862))*3,
IF(AND(I1862=38000,R1862&gt;314.8,R1862&lt;=504.6,M1862&gt;10),('[1]Pricing Schedule'!$F$111+('[1]Pricing Schedule'!$F$113*M1862))*3,
IF(AND(I1862=38000,R1862&gt;472.2,R1862&lt;=672.8,M1862&lt;=10),('[1]Pricing Schedule'!$F$103+('[1]Pricing Schedule'!$F$105*M1862))*4,
IF(AND(I1862=38000,R1862&gt;472.2,R1862&lt;=672.8,M1862&gt;10),('[1]Pricing Schedule'!$F$111+('[1]Pricing Schedule'!$F$113*M1862))*4,
IF(AND(I1862=110000,R1862&lt;=12.8,M1862&gt;2),'[1]Pricing Schedule'!$F$62+('[1]Pricing Schedule'!$F$63*M1862),
IF(AND(I1862=110000,R1862&lt;=12.8,M1862&lt;=2),'[1]Pricing Schedule'!$F$96+('[1]Pricing Schedule'!$F$97*M1862),
IF(AND(I1862=110000,R1862&gt;12.8,R1862&lt;=22.8,M1862&gt;3),'[1]Pricing Schedule'!$F$71+('[1]Pricing Schedule'!$F$72*M1862),
IF(AND(I1862=110000,R1862&gt;12.8,R1862&lt;=22.8,M1862&lt;=3),'[1]Pricing Schedule'!$F$96+('[1]Pricing Schedule'!$F$97*M1862),
IF(AND(I1862=110000,R1862&gt;22.8,R1862&lt;=30.2),'[1]Pricing Schedule'!$F$80+('[1]Pricing Schedule'!$F$81*M1862),
IF(AND(I1862=110000,R1862&gt;30.2,R1862&lt;=45.9),'[1]Pricing Schedule'!$F$89+('[1]Pricing Schedule'!$F$90*M1862),
IF(AND(I1862=110000,R1862&gt;45.9,R1862&lt;=123.4),'[1]Pricing Schedule'!$F$96+('[1]Pricing Schedule'!$F$97*M1862),
IF(AND(I1862=110000,R1862&gt;123.4,R1862&lt;=168.2,M1862&lt;=10),'[1]Pricing Schedule'!$F$103+('[1]Pricing Schedule'!$F$105*M1862),
IF(AND(I1862=110000,R1862&gt;123.4,R1862&lt;=168.2,M1862&gt;10),'[1]Pricing Schedule'!$F$111+('[1]Pricing Schedule'!$F$113*M1862),
IF(AND(I1862=110000,R1862&gt;168.2,R1862&lt;=336.4,M1862&lt;=10),('[1]Pricing Schedule'!$F$103+('[1]Pricing Schedule'!$F$105*M1862))*2,
IF(AND(I1862=110000,R1862&gt;168.2,R1862&lt;=336.4,M1862&gt;10),('[1]Pricing Schedule'!$F$111+('[1]Pricing Schedule'!$F$113*M1862))*2,
IF(AND(I1862=110000,R1862&gt;336.4,R1862&lt;=504.6,M1862&lt;=10),('[1]Pricing Schedule'!$F$103+('[1]Pricing Schedule'!$F$105*M1862))*3,
IF(AND(I1862=110000,R1862&gt;336.4,R1862&lt;=504.6,M1862&gt;10),('[1]Pricing Schedule'!$F$111+('[1]Pricing Schedule'!$F$113*M1862))*3,
IF(AND(I1862=110000,R1862&gt;504.6,R1862&lt;=672.8,M1862&lt;=10),('[1]Pricing Schedule'!$F$103+('[1]Pricing Schedule'!$F$105*M1862))*4,
IF(AND(I1862=110000,R1862&gt;504.6,R1862&lt;=672.8,M1862&gt;10),('[1]Pricing Schedule'!$F$111+('[1]Pricing Schedule'!$F$113*M1862))*4,
IF(AND(I1862=110000,R1862&gt;672.8,R1862&lt;=841,M1862&lt;=10),('[1]Pricing Schedule'!$F$103+('[1]Pricing Schedule'!$F$105*M1862))*5,
IF(AND(I1862=110000,R1862&gt;672.8,R1862&lt;=841,M1862&gt;10),('[1]Pricing Schedule'!$F$111+('[1]Pricing Schedule'!$F$113*M1862))*5,
IF(AND(I1862=110000,R1862&gt;672.8,R1862&lt;=841,M1862&lt;=10),('[1]Pricing Schedule'!$F$103+('[1]Pricing Schedule'!$F$105*M1862))*5,
IF(AND(I1862=110000,R1862&gt;672.8,R1862&lt;=841,M1862&gt;10),('[1]Pricing Schedule'!$F$111+('[1]Pricing Schedule'!$F$113*M1862))*5,
IF(AND(I1862=110000,R1862&gt;1345.6,R1862&lt;=1513.8,M1862&lt;=10),('[1]Pricing Schedule'!$F$103+('[1]Pricing Schedule'!$F$105*M1862))*9,
IF(AND(I1862=110000,R1862&gt;1345.6,R1862&lt;=1513.8,M1862&gt;10),('[1]Pricing Schedule'!$F$111+('[1]Pricing Schedule'!$F$113*M1862))*9,
9999999999)))))))))))))))))))))))))))))))))))))))</f>
        <v>1379800</v>
      </c>
      <c r="T1862" s="21">
        <f>IF(AND(I1862=38000,R1862&lt;=4.5,M1862&gt;8),'[1]Pricing Schedule'!$J$9,
IF(AND(I1862=38000,R1862&lt;=4.5,M1862&lt;=8),'[1]Pricing Schedule'!$J$36,
IF(AND(I1862=38000,R1862&gt;4.5,R1862&lt;=9,M1862&gt;8),'[1]Pricing Schedule'!$J$18,
IF(AND(I1862=38000,R1862&gt;4.5,R1862&lt;=9,M1862&lt;=8),'[1]Pricing Schedule'!$J$36,
IF(AND(I1862=38000,R1862&gt;9,R1862&lt;=12.8,M1862&gt;8),'[1]Pricing Schedule'!$J$27,
IF(AND(I1862=38000,R1862&gt;9,R1862&lt;=12.8,M1862&lt;=8),'[1]Pricing Schedule'!$J$36,
IF(AND(I1862=38000,R1862&gt;12.8,R1862&lt;=22.8),'[1]Pricing Schedule'!$J$36,
IF(AND(I1862=38000,R1862&gt;22.8,R1862&lt;=30.2),'[1]Pricing Schedule'!$J$45,
IF(AND(I1862=38000,R1862&gt;30.2,R1862&lt;=45.9),'[1]Pricing Schedule'!$J$54,
IF(AND(I1862=38000,R1862&gt;45.9,R1862&lt;=123.4),'[1]Pricing Schedule'!$J$97,
IF(AND(I1862=38000,R1862&gt;123.4,R1862&lt;=168.2,M1862&lt;=10),'[1]Pricing Schedule'!$J$105,
IF(AND(I1862=38000,R1862&gt;123.4,R1862&lt;=168.2,M1862&gt;10),'[1]Pricing Schedule'!$J$113,
IF(AND(I1862=38000,R1862&gt;168.2,R1862&lt;=336.4,M1862&lt;=10),('[1]Pricing Schedule'!$J$105),
IF(AND(I1862=38000,R1862&gt;168.2,R1862&lt;=336.4,M1862&gt;10),('[1]Pricing Schedule'!$J$113),
IF(AND(I1862=38000,R1862&gt;336.4,R1862&lt;=504.6,M1862&lt;=10),('[1]Pricing Schedule'!$J$105),
IF(AND(I1862=38000,R1862&gt;336.4,R1862&lt;=504.6,M1862&gt;10),('[1]Pricing Schedule'!$J$113),
IF(AND(I1862=38000,R1862&gt;504.6,R1862&lt;=672.8,M1862&lt;=10),('[1]Pricing Schedule'!$J$105),
IF(AND(I1862=38000,R1862&gt;504.6,R1862&lt;=672.8,M1862&gt;10),('[1]Pricing Schedule'!$J$113),
IF(AND(I1862=110000,R1862&lt;=12.8,M1862&gt;2),'[1]Pricing Schedule'!$J$63,
IF(AND(I1862=110000,R1862&lt;=12.8,M1862&lt;=2),'[1]Pricing Schedule'!$J$97,
IF(AND(I1862=110000,R1862&gt;12.8,R1862&lt;=22.8,M1862&gt;3),'[1]Pricing Schedule'!$J$72,
IF(AND(I1862=110000,R1862&gt;12.8,R1862&lt;=22.8,M1862&lt;=3),'[1]Pricing Schedule'!$J$97,
IF(AND(I1862=110000,R1862&gt;22.8,R1862&lt;=30.2),'[1]Pricing Schedule'!$J$81,
IF(AND(I1862=110000,R1862&gt;30.2,R1862&lt;=45.9),'[1]Pricing Schedule'!$J$90,
IF(AND(I1862=110000,R1862&gt;45.9,R1862&lt;=123.4),'[1]Pricing Schedule'!$J$97,
IF(AND(I1862=110000,R1862&gt;123.4,R1862&lt;=168.2,M1862&lt;=10),'[1]Pricing Schedule'!$J$105,
IF(AND(I1862=110000,R1862&gt;123.4,R1862&lt;=168.2,M1862&gt;10),'[1]Pricing Schedule'!$J$113,
IF(AND(I1862=110000,R1862&gt;168.2,R1862&lt;=336.2,M1862&lt;=10),('[1]Pricing Schedule'!$J$105),
IF(AND(I1862=110000,R1862&gt;168.2,R1862&lt;=336.2,M1862&gt;10),('[1]Pricing Schedule'!$J$113),
IF(AND(I1862=110000,R1862&gt;336.4,R1862&lt;=504.6,M1862&lt;=10),('[1]Pricing Schedule'!$J$105),
IF(AND(I1862=110000,R1862&gt;336.4,R1862&lt;=504.6,M1862&gt;10),('[1]Pricing Schedule'!$J$113),
IF(AND(I1862=110000,R1862&gt;504.6,R1862&lt;=672.8,M1862&lt;=10),('[1]Pricing Schedule'!$J$105),
IF(AND(I1862=110000,R1862&gt;504.6,R1862&lt;=672.8,M1862&gt;10),('[1]Pricing Schedule'!$J$113),
IF(AND(I1862=110000,R1862&gt;672.8,R1862&lt;=841,M1862&lt;=10),('[1]Pricing Schedule'!$J$105),
IF(AND(I1862=110000,R1862&gt;672.8,R1862&lt;=841,M1862&gt;10),('[1]Pricing Schedule'!$J$113),
IF(AND(I1862=110000,R1862&gt;1682,R1862&lt;=1850.2,M1862&lt;=10),('[1]Pricing Schedule'!$J$105),
IF(AND(I1862=110000,R1862&gt;1682,R1862&lt;=1850.2,M1862&gt;10),('[1]Pricing Schedule'!$J$113),
IF(AND(I1862=110000,R1862&gt;2018.4,R1862&lt;=2186.6,M1862&lt;=10),('[1]Pricing Schedule'!$J$105),
IF(AND(I1862=110000,R1862&gt;2018.4,R1862&lt;=2186.6,M1862&gt;10),('[1]Pricing Schedule'!$J$113),999999999)))))))))))))))))))))))))))))))))))))))</f>
        <v>2</v>
      </c>
      <c r="U1862" s="40">
        <f t="shared" si="180"/>
        <v>164261.90476190476</v>
      </c>
      <c r="V1862" s="41">
        <f t="shared" si="181"/>
        <v>6.087838817219887</v>
      </c>
      <c r="Y1862" s="23">
        <v>170</v>
      </c>
      <c r="Z1862" s="23">
        <v>236</v>
      </c>
      <c r="AD1862" s="13"/>
      <c r="AE1862" s="13"/>
      <c r="AF1862" s="13"/>
      <c r="AR1862" s="35"/>
    </row>
    <row r="1863" spans="1:44">
      <c r="A1863" s="23">
        <v>1865</v>
      </c>
      <c r="B1863" s="23">
        <v>1865</v>
      </c>
      <c r="C1863" s="23" t="s">
        <v>2592</v>
      </c>
      <c r="D1863" s="23" t="s">
        <v>786</v>
      </c>
      <c r="E1863" s="23" t="s">
        <v>786</v>
      </c>
      <c r="F1863" s="23" t="s">
        <v>1810</v>
      </c>
      <c r="G1863" s="23" t="s">
        <v>1811</v>
      </c>
      <c r="H1863" s="23" t="s">
        <v>113</v>
      </c>
      <c r="I1863" s="13">
        <v>38000</v>
      </c>
      <c r="J1863" s="13">
        <v>38000</v>
      </c>
      <c r="K1863" s="13">
        <v>20000</v>
      </c>
      <c r="L1863" s="24">
        <v>9.5679999999999996</v>
      </c>
      <c r="M1863" s="37">
        <f t="shared" si="176"/>
        <v>10</v>
      </c>
      <c r="N1863" s="24">
        <v>0.80500000000000005</v>
      </c>
      <c r="O1863" s="13">
        <v>3</v>
      </c>
      <c r="P1863" s="36">
        <f t="shared" si="177"/>
        <v>0.80500000000000005</v>
      </c>
      <c r="Q1863" s="38">
        <f t="shared" si="178"/>
        <v>4.2</v>
      </c>
      <c r="R1863" s="37">
        <f t="shared" si="179"/>
        <v>4.2</v>
      </c>
      <c r="S1863" s="39">
        <f>IF(AND(I1863=38000,R1863&lt;=4.5,M1863&gt;8),'[1]Pricing Schedule'!$F$8+('[1]Pricing Schedule'!$F$9*M1863),
IF(AND(I1863=38000,R1863&lt;=4.5,M1863&lt;=8),'[1]Pricing Schedule'!$F$34+('[1]Pricing Schedule'!$F$36*M1863),
IF(AND(I1863=38000,R1863&gt;4.5,R1863&lt;=9,M1863&gt;8),'[1]Pricing Schedule'!$F$17+('[1]Pricing Schedule'!$F$18*M1863),
IF(AND(I1863=38000,R1863&gt;4.5,R1863&lt;=9,M1863&lt;=8),'[1]Pricing Schedule'!$F$34+('[1]Pricing Schedule'!$F$36*M1863),
IF(AND(I1863=38000,R1863&gt;9,R1863&lt;=12.8,M1863&gt;8),'[1]Pricing Schedule'!$F$26+('[1]Pricing Schedule'!$F$27*M1863),
IF(AND(I1863=38000,R1863&gt;9,R1863&lt;=12.8,M1863&lt;=8),'[1]Pricing Schedule'!$F$34+('[1]Pricing Schedule'!$F$36*M1863),
IF(AND(I1863=38000,R1863&gt;12.8,R1863&lt;=22.8),'[1]Pricing Schedule'!$F$34+('[1]Pricing Schedule'!$F$36*M1863),
IF(AND(I1863=38000,R1863&gt;22.8,R1863&lt;=30.2),'[1]Pricing Schedule'!$F$43+('[1]Pricing Schedule'!$F$45*M1863),
IF(AND(I1863=38000,R1863&gt;30.2,R1863&lt;=45.9),'[1]Pricing Schedule'!$F$52+('[1]Pricing Schedule'!$F$54*M1863),
IF(AND(I1863=38000,R1863&gt;45.9,R1863&lt;=123.4),'[1]Pricing Schedule'!$F$96+('[1]Pricing Schedule'!$F$97*M1863),
IF(AND(I1863=38000,R1863&gt;123.4,R1863&lt;=168.2,M1863&lt;=10),'[1]Pricing Schedule'!$F$103+('[1]Pricing Schedule'!$F$105*M1863),
IF(AND(I1863=38000,R1863&gt;123.4,R1863&lt;=168.2,M1863&gt;10),'[1]Pricing Schedule'!$F$111+('[1]Pricing Schedule'!$F$113*M1863),
IF(AND(I1863=38000,R1863&gt;157.4,R1863&lt;=336.4,M1863&lt;=10),('[1]Pricing Schedule'!$F$103+('[1]Pricing Schedule'!$F$105*M1863))*2,
IF(AND(I1863=38000,R1863&gt;157.4,R1863&lt;=336.4,M1863&gt;10),('[1]Pricing Schedule'!$F$111+('[1]Pricing Schedule'!$F$113*M1863))*2,
IF(AND(I1863=38000,R1863&gt;314.8,R1863&lt;=504.6,M1863&lt;=10),('[1]Pricing Schedule'!$F$103+('[1]Pricing Schedule'!$F$105*M1863))*3,
IF(AND(I1863=38000,R1863&gt;314.8,R1863&lt;=504.6,M1863&gt;10),('[1]Pricing Schedule'!$F$111+('[1]Pricing Schedule'!$F$113*M1863))*3,
IF(AND(I1863=38000,R1863&gt;472.2,R1863&lt;=672.8,M1863&lt;=10),('[1]Pricing Schedule'!$F$103+('[1]Pricing Schedule'!$F$105*M1863))*4,
IF(AND(I1863=38000,R1863&gt;472.2,R1863&lt;=672.8,M1863&gt;10),('[1]Pricing Schedule'!$F$111+('[1]Pricing Schedule'!$F$113*M1863))*4,
IF(AND(I1863=110000,R1863&lt;=12.8,M1863&gt;2),'[1]Pricing Schedule'!$F$62+('[1]Pricing Schedule'!$F$63*M1863),
IF(AND(I1863=110000,R1863&lt;=12.8,M1863&lt;=2),'[1]Pricing Schedule'!$F$96+('[1]Pricing Schedule'!$F$97*M1863),
IF(AND(I1863=110000,R1863&gt;12.8,R1863&lt;=22.8,M1863&gt;3),'[1]Pricing Schedule'!$F$71+('[1]Pricing Schedule'!$F$72*M1863),
IF(AND(I1863=110000,R1863&gt;12.8,R1863&lt;=22.8,M1863&lt;=3),'[1]Pricing Schedule'!$F$96+('[1]Pricing Schedule'!$F$97*M1863),
IF(AND(I1863=110000,R1863&gt;22.8,R1863&lt;=30.2),'[1]Pricing Schedule'!$F$80+('[1]Pricing Schedule'!$F$81*M1863),
IF(AND(I1863=110000,R1863&gt;30.2,R1863&lt;=45.9),'[1]Pricing Schedule'!$F$89+('[1]Pricing Schedule'!$F$90*M1863),
IF(AND(I1863=110000,R1863&gt;45.9,R1863&lt;=123.4),'[1]Pricing Schedule'!$F$96+('[1]Pricing Schedule'!$F$97*M1863),
IF(AND(I1863=110000,R1863&gt;123.4,R1863&lt;=168.2,M1863&lt;=10),'[1]Pricing Schedule'!$F$103+('[1]Pricing Schedule'!$F$105*M1863),
IF(AND(I1863=110000,R1863&gt;123.4,R1863&lt;=168.2,M1863&gt;10),'[1]Pricing Schedule'!$F$111+('[1]Pricing Schedule'!$F$113*M1863),
IF(AND(I1863=110000,R1863&gt;168.2,R1863&lt;=336.4,M1863&lt;=10),('[1]Pricing Schedule'!$F$103+('[1]Pricing Schedule'!$F$105*M1863))*2,
IF(AND(I1863=110000,R1863&gt;168.2,R1863&lt;=336.4,M1863&gt;10),('[1]Pricing Schedule'!$F$111+('[1]Pricing Schedule'!$F$113*M1863))*2,
IF(AND(I1863=110000,R1863&gt;336.4,R1863&lt;=504.6,M1863&lt;=10),('[1]Pricing Schedule'!$F$103+('[1]Pricing Schedule'!$F$105*M1863))*3,
IF(AND(I1863=110000,R1863&gt;336.4,R1863&lt;=504.6,M1863&gt;10),('[1]Pricing Schedule'!$F$111+('[1]Pricing Schedule'!$F$113*M1863))*3,
IF(AND(I1863=110000,R1863&gt;504.6,R1863&lt;=672.8,M1863&lt;=10),('[1]Pricing Schedule'!$F$103+('[1]Pricing Schedule'!$F$105*M1863))*4,
IF(AND(I1863=110000,R1863&gt;504.6,R1863&lt;=672.8,M1863&gt;10),('[1]Pricing Schedule'!$F$111+('[1]Pricing Schedule'!$F$113*M1863))*4,
IF(AND(I1863=110000,R1863&gt;672.8,R1863&lt;=841,M1863&lt;=10),('[1]Pricing Schedule'!$F$103+('[1]Pricing Schedule'!$F$105*M1863))*5,
IF(AND(I1863=110000,R1863&gt;672.8,R1863&lt;=841,M1863&gt;10),('[1]Pricing Schedule'!$F$111+('[1]Pricing Schedule'!$F$113*M1863))*5,
IF(AND(I1863=110000,R1863&gt;672.8,R1863&lt;=841,M1863&lt;=10),('[1]Pricing Schedule'!$F$103+('[1]Pricing Schedule'!$F$105*M1863))*5,
IF(AND(I1863=110000,R1863&gt;672.8,R1863&lt;=841,M1863&gt;10),('[1]Pricing Schedule'!$F$111+('[1]Pricing Schedule'!$F$113*M1863))*5,
IF(AND(I1863=110000,R1863&gt;1345.6,R1863&lt;=1513.8,M1863&lt;=10),('[1]Pricing Schedule'!$F$103+('[1]Pricing Schedule'!$F$105*M1863))*9,
IF(AND(I1863=110000,R1863&gt;1345.6,R1863&lt;=1513.8,M1863&gt;10),('[1]Pricing Schedule'!$F$111+('[1]Pricing Schedule'!$F$113*M1863))*9,
9999999999)))))))))))))))))))))))))))))))))))))))</f>
        <v>1387140</v>
      </c>
      <c r="T1863" s="21">
        <f>IF(AND(I1863=38000,R1863&lt;=4.5,M1863&gt;8),'[1]Pricing Schedule'!$J$9,
IF(AND(I1863=38000,R1863&lt;=4.5,M1863&lt;=8),'[1]Pricing Schedule'!$J$36,
IF(AND(I1863=38000,R1863&gt;4.5,R1863&lt;=9,M1863&gt;8),'[1]Pricing Schedule'!$J$18,
IF(AND(I1863=38000,R1863&gt;4.5,R1863&lt;=9,M1863&lt;=8),'[1]Pricing Schedule'!$J$36,
IF(AND(I1863=38000,R1863&gt;9,R1863&lt;=12.8,M1863&gt;8),'[1]Pricing Schedule'!$J$27,
IF(AND(I1863=38000,R1863&gt;9,R1863&lt;=12.8,M1863&lt;=8),'[1]Pricing Schedule'!$J$36,
IF(AND(I1863=38000,R1863&gt;12.8,R1863&lt;=22.8),'[1]Pricing Schedule'!$J$36,
IF(AND(I1863=38000,R1863&gt;22.8,R1863&lt;=30.2),'[1]Pricing Schedule'!$J$45,
IF(AND(I1863=38000,R1863&gt;30.2,R1863&lt;=45.9),'[1]Pricing Schedule'!$J$54,
IF(AND(I1863=38000,R1863&gt;45.9,R1863&lt;=123.4),'[1]Pricing Schedule'!$J$97,
IF(AND(I1863=38000,R1863&gt;123.4,R1863&lt;=168.2,M1863&lt;=10),'[1]Pricing Schedule'!$J$105,
IF(AND(I1863=38000,R1863&gt;123.4,R1863&lt;=168.2,M1863&gt;10),'[1]Pricing Schedule'!$J$113,
IF(AND(I1863=38000,R1863&gt;168.2,R1863&lt;=336.4,M1863&lt;=10),('[1]Pricing Schedule'!$J$105),
IF(AND(I1863=38000,R1863&gt;168.2,R1863&lt;=336.4,M1863&gt;10),('[1]Pricing Schedule'!$J$113),
IF(AND(I1863=38000,R1863&gt;336.4,R1863&lt;=504.6,M1863&lt;=10),('[1]Pricing Schedule'!$J$105),
IF(AND(I1863=38000,R1863&gt;336.4,R1863&lt;=504.6,M1863&gt;10),('[1]Pricing Schedule'!$J$113),
IF(AND(I1863=38000,R1863&gt;504.6,R1863&lt;=672.8,M1863&lt;=10),('[1]Pricing Schedule'!$J$105),
IF(AND(I1863=38000,R1863&gt;504.6,R1863&lt;=672.8,M1863&gt;10),('[1]Pricing Schedule'!$J$113),
IF(AND(I1863=110000,R1863&lt;=12.8,M1863&gt;2),'[1]Pricing Schedule'!$J$63,
IF(AND(I1863=110000,R1863&lt;=12.8,M1863&lt;=2),'[1]Pricing Schedule'!$J$97,
IF(AND(I1863=110000,R1863&gt;12.8,R1863&lt;=22.8,M1863&gt;3),'[1]Pricing Schedule'!$J$72,
IF(AND(I1863=110000,R1863&gt;12.8,R1863&lt;=22.8,M1863&lt;=3),'[1]Pricing Schedule'!$J$97,
IF(AND(I1863=110000,R1863&gt;22.8,R1863&lt;=30.2),'[1]Pricing Schedule'!$J$81,
IF(AND(I1863=110000,R1863&gt;30.2,R1863&lt;=45.9),'[1]Pricing Schedule'!$J$90,
IF(AND(I1863=110000,R1863&gt;45.9,R1863&lt;=123.4),'[1]Pricing Schedule'!$J$97,
IF(AND(I1863=110000,R1863&gt;123.4,R1863&lt;=168.2,M1863&lt;=10),'[1]Pricing Schedule'!$J$105,
IF(AND(I1863=110000,R1863&gt;123.4,R1863&lt;=168.2,M1863&gt;10),'[1]Pricing Schedule'!$J$113,
IF(AND(I1863=110000,R1863&gt;168.2,R1863&lt;=336.2,M1863&lt;=10),('[1]Pricing Schedule'!$J$105),
IF(AND(I1863=110000,R1863&gt;168.2,R1863&lt;=336.2,M1863&gt;10),('[1]Pricing Schedule'!$J$113),
IF(AND(I1863=110000,R1863&gt;336.4,R1863&lt;=504.6,M1863&lt;=10),('[1]Pricing Schedule'!$J$105),
IF(AND(I1863=110000,R1863&gt;336.4,R1863&lt;=504.6,M1863&gt;10),('[1]Pricing Schedule'!$J$113),
IF(AND(I1863=110000,R1863&gt;504.6,R1863&lt;=672.8,M1863&lt;=10),('[1]Pricing Schedule'!$J$105),
IF(AND(I1863=110000,R1863&gt;504.6,R1863&lt;=672.8,M1863&gt;10),('[1]Pricing Schedule'!$J$113),
IF(AND(I1863=110000,R1863&gt;672.8,R1863&lt;=841,M1863&lt;=10),('[1]Pricing Schedule'!$J$105),
IF(AND(I1863=110000,R1863&gt;672.8,R1863&lt;=841,M1863&gt;10),('[1]Pricing Schedule'!$J$113),
IF(AND(I1863=110000,R1863&gt;1682,R1863&lt;=1850.2,M1863&lt;=10),('[1]Pricing Schedule'!$J$105),
IF(AND(I1863=110000,R1863&gt;1682,R1863&lt;=1850.2,M1863&gt;10),('[1]Pricing Schedule'!$J$113),
IF(AND(I1863=110000,R1863&gt;2018.4,R1863&lt;=2186.6,M1863&lt;=10),('[1]Pricing Schedule'!$J$105),
IF(AND(I1863=110000,R1863&gt;2018.4,R1863&lt;=2186.6,M1863&gt;10),('[1]Pricing Schedule'!$J$113),999999999)))))))))))))))))))))))))))))))))))))))</f>
        <v>1</v>
      </c>
      <c r="U1863" s="40">
        <f t="shared" si="180"/>
        <v>330271.42857142858</v>
      </c>
      <c r="V1863" s="41">
        <f t="shared" si="181"/>
        <v>3.0278126216531858</v>
      </c>
      <c r="Y1863" s="23">
        <v>686</v>
      </c>
      <c r="Z1863" s="23">
        <v>236</v>
      </c>
      <c r="AD1863" s="13"/>
      <c r="AE1863" s="13"/>
      <c r="AF1863" s="13"/>
      <c r="AR1863" s="35"/>
    </row>
    <row r="1864" spans="1:44">
      <c r="A1864" s="23">
        <v>1866</v>
      </c>
      <c r="B1864" s="23">
        <v>1866</v>
      </c>
      <c r="C1864" s="23" t="s">
        <v>2593</v>
      </c>
      <c r="D1864" s="23" t="s">
        <v>149</v>
      </c>
      <c r="E1864" s="23" t="s">
        <v>149</v>
      </c>
      <c r="F1864" s="23" t="s">
        <v>1595</v>
      </c>
      <c r="G1864" s="23" t="s">
        <v>1596</v>
      </c>
      <c r="H1864" s="23" t="s">
        <v>113</v>
      </c>
      <c r="I1864" s="13">
        <v>38000</v>
      </c>
      <c r="J1864" s="13">
        <v>38000</v>
      </c>
      <c r="K1864" s="23" t="s">
        <v>119</v>
      </c>
      <c r="L1864" s="24">
        <v>12.57</v>
      </c>
      <c r="M1864" s="37">
        <f t="shared" si="176"/>
        <v>13</v>
      </c>
      <c r="N1864" s="24">
        <v>1.1000000000000001</v>
      </c>
      <c r="O1864" s="13">
        <v>3</v>
      </c>
      <c r="P1864" s="36">
        <f t="shared" si="177"/>
        <v>1.1000000000000001</v>
      </c>
      <c r="Q1864" s="38">
        <f t="shared" si="178"/>
        <v>4.2</v>
      </c>
      <c r="R1864" s="37">
        <f t="shared" si="179"/>
        <v>4.2</v>
      </c>
      <c r="S1864" s="39">
        <f>IF(AND(I1864=38000,R1864&lt;=4.5,M1864&gt;8),'[1]Pricing Schedule'!$F$8+('[1]Pricing Schedule'!$F$9*M1864),
IF(AND(I1864=38000,R1864&lt;=4.5,M1864&lt;=8),'[1]Pricing Schedule'!$F$34+('[1]Pricing Schedule'!$F$36*M1864),
IF(AND(I1864=38000,R1864&gt;4.5,R1864&lt;=9,M1864&gt;8),'[1]Pricing Schedule'!$F$17+('[1]Pricing Schedule'!$F$18*M1864),
IF(AND(I1864=38000,R1864&gt;4.5,R1864&lt;=9,M1864&lt;=8),'[1]Pricing Schedule'!$F$34+('[1]Pricing Schedule'!$F$36*M1864),
IF(AND(I1864=38000,R1864&gt;9,R1864&lt;=12.8,M1864&gt;8),'[1]Pricing Schedule'!$F$26+('[1]Pricing Schedule'!$F$27*M1864),
IF(AND(I1864=38000,R1864&gt;9,R1864&lt;=12.8,M1864&lt;=8),'[1]Pricing Schedule'!$F$34+('[1]Pricing Schedule'!$F$36*M1864),
IF(AND(I1864=38000,R1864&gt;12.8,R1864&lt;=22.8),'[1]Pricing Schedule'!$F$34+('[1]Pricing Schedule'!$F$36*M1864),
IF(AND(I1864=38000,R1864&gt;22.8,R1864&lt;=30.2),'[1]Pricing Schedule'!$F$43+('[1]Pricing Schedule'!$F$45*M1864),
IF(AND(I1864=38000,R1864&gt;30.2,R1864&lt;=45.9),'[1]Pricing Schedule'!$F$52+('[1]Pricing Schedule'!$F$54*M1864),
IF(AND(I1864=38000,R1864&gt;45.9,R1864&lt;=123.4),'[1]Pricing Schedule'!$F$96+('[1]Pricing Schedule'!$F$97*M1864),
IF(AND(I1864=38000,R1864&gt;123.4,R1864&lt;=168.2,M1864&lt;=10),'[1]Pricing Schedule'!$F$103+('[1]Pricing Schedule'!$F$105*M1864),
IF(AND(I1864=38000,R1864&gt;123.4,R1864&lt;=168.2,M1864&gt;10),'[1]Pricing Schedule'!$F$111+('[1]Pricing Schedule'!$F$113*M1864),
IF(AND(I1864=38000,R1864&gt;157.4,R1864&lt;=336.4,M1864&lt;=10),('[1]Pricing Schedule'!$F$103+('[1]Pricing Schedule'!$F$105*M1864))*2,
IF(AND(I1864=38000,R1864&gt;157.4,R1864&lt;=336.4,M1864&gt;10),('[1]Pricing Schedule'!$F$111+('[1]Pricing Schedule'!$F$113*M1864))*2,
IF(AND(I1864=38000,R1864&gt;314.8,R1864&lt;=504.6,M1864&lt;=10),('[1]Pricing Schedule'!$F$103+('[1]Pricing Schedule'!$F$105*M1864))*3,
IF(AND(I1864=38000,R1864&gt;314.8,R1864&lt;=504.6,M1864&gt;10),('[1]Pricing Schedule'!$F$111+('[1]Pricing Schedule'!$F$113*M1864))*3,
IF(AND(I1864=38000,R1864&gt;472.2,R1864&lt;=672.8,M1864&lt;=10),('[1]Pricing Schedule'!$F$103+('[1]Pricing Schedule'!$F$105*M1864))*4,
IF(AND(I1864=38000,R1864&gt;472.2,R1864&lt;=672.8,M1864&gt;10),('[1]Pricing Schedule'!$F$111+('[1]Pricing Schedule'!$F$113*M1864))*4,
IF(AND(I1864=110000,R1864&lt;=12.8,M1864&gt;2),'[1]Pricing Schedule'!$F$62+('[1]Pricing Schedule'!$F$63*M1864),
IF(AND(I1864=110000,R1864&lt;=12.8,M1864&lt;=2),'[1]Pricing Schedule'!$F$96+('[1]Pricing Schedule'!$F$97*M1864),
IF(AND(I1864=110000,R1864&gt;12.8,R1864&lt;=22.8,M1864&gt;3),'[1]Pricing Schedule'!$F$71+('[1]Pricing Schedule'!$F$72*M1864),
IF(AND(I1864=110000,R1864&gt;12.8,R1864&lt;=22.8,M1864&lt;=3),'[1]Pricing Schedule'!$F$96+('[1]Pricing Schedule'!$F$97*M1864),
IF(AND(I1864=110000,R1864&gt;22.8,R1864&lt;=30.2),'[1]Pricing Schedule'!$F$80+('[1]Pricing Schedule'!$F$81*M1864),
IF(AND(I1864=110000,R1864&gt;30.2,R1864&lt;=45.9),'[1]Pricing Schedule'!$F$89+('[1]Pricing Schedule'!$F$90*M1864),
IF(AND(I1864=110000,R1864&gt;45.9,R1864&lt;=123.4),'[1]Pricing Schedule'!$F$96+('[1]Pricing Schedule'!$F$97*M1864),
IF(AND(I1864=110000,R1864&gt;123.4,R1864&lt;=168.2,M1864&lt;=10),'[1]Pricing Schedule'!$F$103+('[1]Pricing Schedule'!$F$105*M1864),
IF(AND(I1864=110000,R1864&gt;123.4,R1864&lt;=168.2,M1864&gt;10),'[1]Pricing Schedule'!$F$111+('[1]Pricing Schedule'!$F$113*M1864),
IF(AND(I1864=110000,R1864&gt;168.2,R1864&lt;=336.4,M1864&lt;=10),('[1]Pricing Schedule'!$F$103+('[1]Pricing Schedule'!$F$105*M1864))*2,
IF(AND(I1864=110000,R1864&gt;168.2,R1864&lt;=336.4,M1864&gt;10),('[1]Pricing Schedule'!$F$111+('[1]Pricing Schedule'!$F$113*M1864))*2,
IF(AND(I1864=110000,R1864&gt;336.4,R1864&lt;=504.6,M1864&lt;=10),('[1]Pricing Schedule'!$F$103+('[1]Pricing Schedule'!$F$105*M1864))*3,
IF(AND(I1864=110000,R1864&gt;336.4,R1864&lt;=504.6,M1864&gt;10),('[1]Pricing Schedule'!$F$111+('[1]Pricing Schedule'!$F$113*M1864))*3,
IF(AND(I1864=110000,R1864&gt;504.6,R1864&lt;=672.8,M1864&lt;=10),('[1]Pricing Schedule'!$F$103+('[1]Pricing Schedule'!$F$105*M1864))*4,
IF(AND(I1864=110000,R1864&gt;504.6,R1864&lt;=672.8,M1864&gt;10),('[1]Pricing Schedule'!$F$111+('[1]Pricing Schedule'!$F$113*M1864))*4,
IF(AND(I1864=110000,R1864&gt;672.8,R1864&lt;=841,M1864&lt;=10),('[1]Pricing Schedule'!$F$103+('[1]Pricing Schedule'!$F$105*M1864))*5,
IF(AND(I1864=110000,R1864&gt;672.8,R1864&lt;=841,M1864&gt;10),('[1]Pricing Schedule'!$F$111+('[1]Pricing Schedule'!$F$113*M1864))*5,
IF(AND(I1864=110000,R1864&gt;672.8,R1864&lt;=841,M1864&lt;=10),('[1]Pricing Schedule'!$F$103+('[1]Pricing Schedule'!$F$105*M1864))*5,
IF(AND(I1864=110000,R1864&gt;672.8,R1864&lt;=841,M1864&gt;10),('[1]Pricing Schedule'!$F$111+('[1]Pricing Schedule'!$F$113*M1864))*5,
IF(AND(I1864=110000,R1864&gt;1345.6,R1864&lt;=1513.8,M1864&lt;=10),('[1]Pricing Schedule'!$F$103+('[1]Pricing Schedule'!$F$105*M1864))*9,
IF(AND(I1864=110000,R1864&gt;1345.6,R1864&lt;=1513.8,M1864&gt;10),('[1]Pricing Schedule'!$F$111+('[1]Pricing Schedule'!$F$113*M1864))*9,
9999999999)))))))))))))))))))))))))))))))))))))))</f>
        <v>1545240</v>
      </c>
      <c r="T1864" s="21">
        <f>IF(AND(I1864=38000,R1864&lt;=4.5,M1864&gt;8),'[1]Pricing Schedule'!$J$9,
IF(AND(I1864=38000,R1864&lt;=4.5,M1864&lt;=8),'[1]Pricing Schedule'!$J$36,
IF(AND(I1864=38000,R1864&gt;4.5,R1864&lt;=9,M1864&gt;8),'[1]Pricing Schedule'!$J$18,
IF(AND(I1864=38000,R1864&gt;4.5,R1864&lt;=9,M1864&lt;=8),'[1]Pricing Schedule'!$J$36,
IF(AND(I1864=38000,R1864&gt;9,R1864&lt;=12.8,M1864&gt;8),'[1]Pricing Schedule'!$J$27,
IF(AND(I1864=38000,R1864&gt;9,R1864&lt;=12.8,M1864&lt;=8),'[1]Pricing Schedule'!$J$36,
IF(AND(I1864=38000,R1864&gt;12.8,R1864&lt;=22.8),'[1]Pricing Schedule'!$J$36,
IF(AND(I1864=38000,R1864&gt;22.8,R1864&lt;=30.2),'[1]Pricing Schedule'!$J$45,
IF(AND(I1864=38000,R1864&gt;30.2,R1864&lt;=45.9),'[1]Pricing Schedule'!$J$54,
IF(AND(I1864=38000,R1864&gt;45.9,R1864&lt;=123.4),'[1]Pricing Schedule'!$J$97,
IF(AND(I1864=38000,R1864&gt;123.4,R1864&lt;=168.2,M1864&lt;=10),'[1]Pricing Schedule'!$J$105,
IF(AND(I1864=38000,R1864&gt;123.4,R1864&lt;=168.2,M1864&gt;10),'[1]Pricing Schedule'!$J$113,
IF(AND(I1864=38000,R1864&gt;168.2,R1864&lt;=336.4,M1864&lt;=10),('[1]Pricing Schedule'!$J$105),
IF(AND(I1864=38000,R1864&gt;168.2,R1864&lt;=336.4,M1864&gt;10),('[1]Pricing Schedule'!$J$113),
IF(AND(I1864=38000,R1864&gt;336.4,R1864&lt;=504.6,M1864&lt;=10),('[1]Pricing Schedule'!$J$105),
IF(AND(I1864=38000,R1864&gt;336.4,R1864&lt;=504.6,M1864&gt;10),('[1]Pricing Schedule'!$J$113),
IF(AND(I1864=38000,R1864&gt;504.6,R1864&lt;=672.8,M1864&lt;=10),('[1]Pricing Schedule'!$J$105),
IF(AND(I1864=38000,R1864&gt;504.6,R1864&lt;=672.8,M1864&gt;10),('[1]Pricing Schedule'!$J$113),
IF(AND(I1864=110000,R1864&lt;=12.8,M1864&gt;2),'[1]Pricing Schedule'!$J$63,
IF(AND(I1864=110000,R1864&lt;=12.8,M1864&lt;=2),'[1]Pricing Schedule'!$J$97,
IF(AND(I1864=110000,R1864&gt;12.8,R1864&lt;=22.8,M1864&gt;3),'[1]Pricing Schedule'!$J$72,
IF(AND(I1864=110000,R1864&gt;12.8,R1864&lt;=22.8,M1864&lt;=3),'[1]Pricing Schedule'!$J$97,
IF(AND(I1864=110000,R1864&gt;22.8,R1864&lt;=30.2),'[1]Pricing Schedule'!$J$81,
IF(AND(I1864=110000,R1864&gt;30.2,R1864&lt;=45.9),'[1]Pricing Schedule'!$J$90,
IF(AND(I1864=110000,R1864&gt;45.9,R1864&lt;=123.4),'[1]Pricing Schedule'!$J$97,
IF(AND(I1864=110000,R1864&gt;123.4,R1864&lt;=168.2,M1864&lt;=10),'[1]Pricing Schedule'!$J$105,
IF(AND(I1864=110000,R1864&gt;123.4,R1864&lt;=168.2,M1864&gt;10),'[1]Pricing Schedule'!$J$113,
IF(AND(I1864=110000,R1864&gt;168.2,R1864&lt;=336.2,M1864&lt;=10),('[1]Pricing Schedule'!$J$105),
IF(AND(I1864=110000,R1864&gt;168.2,R1864&lt;=336.2,M1864&gt;10),('[1]Pricing Schedule'!$J$113),
IF(AND(I1864=110000,R1864&gt;336.4,R1864&lt;=504.6,M1864&lt;=10),('[1]Pricing Schedule'!$J$105),
IF(AND(I1864=110000,R1864&gt;336.4,R1864&lt;=504.6,M1864&gt;10),('[1]Pricing Schedule'!$J$113),
IF(AND(I1864=110000,R1864&gt;504.6,R1864&lt;=672.8,M1864&lt;=10),('[1]Pricing Schedule'!$J$105),
IF(AND(I1864=110000,R1864&gt;504.6,R1864&lt;=672.8,M1864&gt;10),('[1]Pricing Schedule'!$J$113),
IF(AND(I1864=110000,R1864&gt;672.8,R1864&lt;=841,M1864&lt;=10),('[1]Pricing Schedule'!$J$105),
IF(AND(I1864=110000,R1864&gt;672.8,R1864&lt;=841,M1864&gt;10),('[1]Pricing Schedule'!$J$113),
IF(AND(I1864=110000,R1864&gt;1682,R1864&lt;=1850.2,M1864&lt;=10),('[1]Pricing Schedule'!$J$105),
IF(AND(I1864=110000,R1864&gt;1682,R1864&lt;=1850.2,M1864&gt;10),('[1]Pricing Schedule'!$J$113),
IF(AND(I1864=110000,R1864&gt;2018.4,R1864&lt;=2186.6,M1864&lt;=10),('[1]Pricing Schedule'!$J$105),
IF(AND(I1864=110000,R1864&gt;2018.4,R1864&lt;=2186.6,M1864&gt;10),('[1]Pricing Schedule'!$J$113),999999999)))))))))))))))))))))))))))))))))))))))</f>
        <v>1</v>
      </c>
      <c r="U1864" s="40">
        <f t="shared" si="180"/>
        <v>367914.28571428568</v>
      </c>
      <c r="V1864" s="41">
        <f t="shared" si="181"/>
        <v>2.7180243845616214</v>
      </c>
      <c r="Y1864" s="23">
        <v>246</v>
      </c>
      <c r="Z1864" s="23">
        <v>433</v>
      </c>
      <c r="AD1864" s="13"/>
      <c r="AE1864" s="13"/>
      <c r="AF1864" s="13"/>
      <c r="AR1864" s="35"/>
    </row>
    <row r="1865" spans="1:44">
      <c r="A1865" s="23">
        <v>1867</v>
      </c>
      <c r="B1865" s="23">
        <v>1867</v>
      </c>
      <c r="C1865" s="23" t="s">
        <v>2594</v>
      </c>
      <c r="D1865" s="23" t="s">
        <v>344</v>
      </c>
      <c r="E1865" s="23" t="s">
        <v>344</v>
      </c>
      <c r="F1865" s="23" t="s">
        <v>1927</v>
      </c>
      <c r="G1865" s="23" t="s">
        <v>1928</v>
      </c>
      <c r="H1865" s="23" t="s">
        <v>113</v>
      </c>
      <c r="I1865" s="13">
        <v>38000</v>
      </c>
      <c r="J1865" s="13">
        <v>38000</v>
      </c>
      <c r="K1865" s="23" t="s">
        <v>119</v>
      </c>
      <c r="L1865" s="24">
        <v>3.7280000000000002</v>
      </c>
      <c r="M1865" s="37">
        <f t="shared" si="176"/>
        <v>4</v>
      </c>
      <c r="N1865" s="24">
        <v>0.49199999999999999</v>
      </c>
      <c r="O1865" s="13">
        <v>3</v>
      </c>
      <c r="P1865" s="36">
        <f t="shared" si="177"/>
        <v>0.49199999999999999</v>
      </c>
      <c r="Q1865" s="38">
        <f t="shared" si="178"/>
        <v>4.2</v>
      </c>
      <c r="R1865" s="37">
        <f t="shared" si="179"/>
        <v>4.2</v>
      </c>
      <c r="S1865" s="39">
        <f>IF(AND(I1865=38000,R1865&lt;=4.5,M1865&gt;8),'[1]Pricing Schedule'!$F$8+('[1]Pricing Schedule'!$F$9*M1865),
IF(AND(I1865=38000,R1865&lt;=4.5,M1865&lt;=8),'[1]Pricing Schedule'!$F$34+('[1]Pricing Schedule'!$F$36*M1865),
IF(AND(I1865=38000,R1865&gt;4.5,R1865&lt;=9,M1865&gt;8),'[1]Pricing Schedule'!$F$17+('[1]Pricing Schedule'!$F$18*M1865),
IF(AND(I1865=38000,R1865&gt;4.5,R1865&lt;=9,M1865&lt;=8),'[1]Pricing Schedule'!$F$34+('[1]Pricing Schedule'!$F$36*M1865),
IF(AND(I1865=38000,R1865&gt;9,R1865&lt;=12.8,M1865&gt;8),'[1]Pricing Schedule'!$F$26+('[1]Pricing Schedule'!$F$27*M1865),
IF(AND(I1865=38000,R1865&gt;9,R1865&lt;=12.8,M1865&lt;=8),'[1]Pricing Schedule'!$F$34+('[1]Pricing Schedule'!$F$36*M1865),
IF(AND(I1865=38000,R1865&gt;12.8,R1865&lt;=22.8),'[1]Pricing Schedule'!$F$34+('[1]Pricing Schedule'!$F$36*M1865),
IF(AND(I1865=38000,R1865&gt;22.8,R1865&lt;=30.2),'[1]Pricing Schedule'!$F$43+('[1]Pricing Schedule'!$F$45*M1865),
IF(AND(I1865=38000,R1865&gt;30.2,R1865&lt;=45.9),'[1]Pricing Schedule'!$F$52+('[1]Pricing Schedule'!$F$54*M1865),
IF(AND(I1865=38000,R1865&gt;45.9,R1865&lt;=123.4),'[1]Pricing Schedule'!$F$96+('[1]Pricing Schedule'!$F$97*M1865),
IF(AND(I1865=38000,R1865&gt;123.4,R1865&lt;=168.2,M1865&lt;=10),'[1]Pricing Schedule'!$F$103+('[1]Pricing Schedule'!$F$105*M1865),
IF(AND(I1865=38000,R1865&gt;123.4,R1865&lt;=168.2,M1865&gt;10),'[1]Pricing Schedule'!$F$111+('[1]Pricing Schedule'!$F$113*M1865),
IF(AND(I1865=38000,R1865&gt;157.4,R1865&lt;=336.4,M1865&lt;=10),('[1]Pricing Schedule'!$F$103+('[1]Pricing Schedule'!$F$105*M1865))*2,
IF(AND(I1865=38000,R1865&gt;157.4,R1865&lt;=336.4,M1865&gt;10),('[1]Pricing Schedule'!$F$111+('[1]Pricing Schedule'!$F$113*M1865))*2,
IF(AND(I1865=38000,R1865&gt;314.8,R1865&lt;=504.6,M1865&lt;=10),('[1]Pricing Schedule'!$F$103+('[1]Pricing Schedule'!$F$105*M1865))*3,
IF(AND(I1865=38000,R1865&gt;314.8,R1865&lt;=504.6,M1865&gt;10),('[1]Pricing Schedule'!$F$111+('[1]Pricing Schedule'!$F$113*M1865))*3,
IF(AND(I1865=38000,R1865&gt;472.2,R1865&lt;=672.8,M1865&lt;=10),('[1]Pricing Schedule'!$F$103+('[1]Pricing Schedule'!$F$105*M1865))*4,
IF(AND(I1865=38000,R1865&gt;472.2,R1865&lt;=672.8,M1865&gt;10),('[1]Pricing Schedule'!$F$111+('[1]Pricing Schedule'!$F$113*M1865))*4,
IF(AND(I1865=110000,R1865&lt;=12.8,M1865&gt;2),'[1]Pricing Schedule'!$F$62+('[1]Pricing Schedule'!$F$63*M1865),
IF(AND(I1865=110000,R1865&lt;=12.8,M1865&lt;=2),'[1]Pricing Schedule'!$F$96+('[1]Pricing Schedule'!$F$97*M1865),
IF(AND(I1865=110000,R1865&gt;12.8,R1865&lt;=22.8,M1865&gt;3),'[1]Pricing Schedule'!$F$71+('[1]Pricing Schedule'!$F$72*M1865),
IF(AND(I1865=110000,R1865&gt;12.8,R1865&lt;=22.8,M1865&lt;=3),'[1]Pricing Schedule'!$F$96+('[1]Pricing Schedule'!$F$97*M1865),
IF(AND(I1865=110000,R1865&gt;22.8,R1865&lt;=30.2),'[1]Pricing Schedule'!$F$80+('[1]Pricing Schedule'!$F$81*M1865),
IF(AND(I1865=110000,R1865&gt;30.2,R1865&lt;=45.9),'[1]Pricing Schedule'!$F$89+('[1]Pricing Schedule'!$F$90*M1865),
IF(AND(I1865=110000,R1865&gt;45.9,R1865&lt;=123.4),'[1]Pricing Schedule'!$F$96+('[1]Pricing Schedule'!$F$97*M1865),
IF(AND(I1865=110000,R1865&gt;123.4,R1865&lt;=168.2,M1865&lt;=10),'[1]Pricing Schedule'!$F$103+('[1]Pricing Schedule'!$F$105*M1865),
IF(AND(I1865=110000,R1865&gt;123.4,R1865&lt;=168.2,M1865&gt;10),'[1]Pricing Schedule'!$F$111+('[1]Pricing Schedule'!$F$113*M1865),
IF(AND(I1865=110000,R1865&gt;168.2,R1865&lt;=336.4,M1865&lt;=10),('[1]Pricing Schedule'!$F$103+('[1]Pricing Schedule'!$F$105*M1865))*2,
IF(AND(I1865=110000,R1865&gt;168.2,R1865&lt;=336.4,M1865&gt;10),('[1]Pricing Schedule'!$F$111+('[1]Pricing Schedule'!$F$113*M1865))*2,
IF(AND(I1865=110000,R1865&gt;336.4,R1865&lt;=504.6,M1865&lt;=10),('[1]Pricing Schedule'!$F$103+('[1]Pricing Schedule'!$F$105*M1865))*3,
IF(AND(I1865=110000,R1865&gt;336.4,R1865&lt;=504.6,M1865&gt;10),('[1]Pricing Schedule'!$F$111+('[1]Pricing Schedule'!$F$113*M1865))*3,
IF(AND(I1865=110000,R1865&gt;504.6,R1865&lt;=672.8,M1865&lt;=10),('[1]Pricing Schedule'!$F$103+('[1]Pricing Schedule'!$F$105*M1865))*4,
IF(AND(I1865=110000,R1865&gt;504.6,R1865&lt;=672.8,M1865&gt;10),('[1]Pricing Schedule'!$F$111+('[1]Pricing Schedule'!$F$113*M1865))*4,
IF(AND(I1865=110000,R1865&gt;672.8,R1865&lt;=841,M1865&lt;=10),('[1]Pricing Schedule'!$F$103+('[1]Pricing Schedule'!$F$105*M1865))*5,
IF(AND(I1865=110000,R1865&gt;672.8,R1865&lt;=841,M1865&gt;10),('[1]Pricing Schedule'!$F$111+('[1]Pricing Schedule'!$F$113*M1865))*5,
IF(AND(I1865=110000,R1865&gt;672.8,R1865&lt;=841,M1865&lt;=10),('[1]Pricing Schedule'!$F$103+('[1]Pricing Schedule'!$F$105*M1865))*5,
IF(AND(I1865=110000,R1865&gt;672.8,R1865&lt;=841,M1865&gt;10),('[1]Pricing Schedule'!$F$111+('[1]Pricing Schedule'!$F$113*M1865))*5,
IF(AND(I1865=110000,R1865&gt;1345.6,R1865&lt;=1513.8,M1865&lt;=10),('[1]Pricing Schedule'!$F$103+('[1]Pricing Schedule'!$F$105*M1865))*9,
IF(AND(I1865=110000,R1865&gt;1345.6,R1865&lt;=1513.8,M1865&gt;10),('[1]Pricing Schedule'!$F$111+('[1]Pricing Schedule'!$F$113*M1865))*9,
9999999999)))))))))))))))))))))))))))))))))))))))</f>
        <v>628870</v>
      </c>
      <c r="T1865" s="21">
        <f>IF(AND(I1865=38000,R1865&lt;=4.5,M1865&gt;8),'[1]Pricing Schedule'!$J$9,
IF(AND(I1865=38000,R1865&lt;=4.5,M1865&lt;=8),'[1]Pricing Schedule'!$J$36,
IF(AND(I1865=38000,R1865&gt;4.5,R1865&lt;=9,M1865&gt;8),'[1]Pricing Schedule'!$J$18,
IF(AND(I1865=38000,R1865&gt;4.5,R1865&lt;=9,M1865&lt;=8),'[1]Pricing Schedule'!$J$36,
IF(AND(I1865=38000,R1865&gt;9,R1865&lt;=12.8,M1865&gt;8),'[1]Pricing Schedule'!$J$27,
IF(AND(I1865=38000,R1865&gt;9,R1865&lt;=12.8,M1865&lt;=8),'[1]Pricing Schedule'!$J$36,
IF(AND(I1865=38000,R1865&gt;12.8,R1865&lt;=22.8),'[1]Pricing Schedule'!$J$36,
IF(AND(I1865=38000,R1865&gt;22.8,R1865&lt;=30.2),'[1]Pricing Schedule'!$J$45,
IF(AND(I1865=38000,R1865&gt;30.2,R1865&lt;=45.9),'[1]Pricing Schedule'!$J$54,
IF(AND(I1865=38000,R1865&gt;45.9,R1865&lt;=123.4),'[1]Pricing Schedule'!$J$97,
IF(AND(I1865=38000,R1865&gt;123.4,R1865&lt;=168.2,M1865&lt;=10),'[1]Pricing Schedule'!$J$105,
IF(AND(I1865=38000,R1865&gt;123.4,R1865&lt;=168.2,M1865&gt;10),'[1]Pricing Schedule'!$J$113,
IF(AND(I1865=38000,R1865&gt;168.2,R1865&lt;=336.4,M1865&lt;=10),('[1]Pricing Schedule'!$J$105),
IF(AND(I1865=38000,R1865&gt;168.2,R1865&lt;=336.4,M1865&gt;10),('[1]Pricing Schedule'!$J$113),
IF(AND(I1865=38000,R1865&gt;336.4,R1865&lt;=504.6,M1865&lt;=10),('[1]Pricing Schedule'!$J$105),
IF(AND(I1865=38000,R1865&gt;336.4,R1865&lt;=504.6,M1865&gt;10),('[1]Pricing Schedule'!$J$113),
IF(AND(I1865=38000,R1865&gt;504.6,R1865&lt;=672.8,M1865&lt;=10),('[1]Pricing Schedule'!$J$105),
IF(AND(I1865=38000,R1865&gt;504.6,R1865&lt;=672.8,M1865&gt;10),('[1]Pricing Schedule'!$J$113),
IF(AND(I1865=110000,R1865&lt;=12.8,M1865&gt;2),'[1]Pricing Schedule'!$J$63,
IF(AND(I1865=110000,R1865&lt;=12.8,M1865&lt;=2),'[1]Pricing Schedule'!$J$97,
IF(AND(I1865=110000,R1865&gt;12.8,R1865&lt;=22.8,M1865&gt;3),'[1]Pricing Schedule'!$J$72,
IF(AND(I1865=110000,R1865&gt;12.8,R1865&lt;=22.8,M1865&lt;=3),'[1]Pricing Schedule'!$J$97,
IF(AND(I1865=110000,R1865&gt;22.8,R1865&lt;=30.2),'[1]Pricing Schedule'!$J$81,
IF(AND(I1865=110000,R1865&gt;30.2,R1865&lt;=45.9),'[1]Pricing Schedule'!$J$90,
IF(AND(I1865=110000,R1865&gt;45.9,R1865&lt;=123.4),'[1]Pricing Schedule'!$J$97,
IF(AND(I1865=110000,R1865&gt;123.4,R1865&lt;=168.2,M1865&lt;=10),'[1]Pricing Schedule'!$J$105,
IF(AND(I1865=110000,R1865&gt;123.4,R1865&lt;=168.2,M1865&gt;10),'[1]Pricing Schedule'!$J$113,
IF(AND(I1865=110000,R1865&gt;168.2,R1865&lt;=336.2,M1865&lt;=10),('[1]Pricing Schedule'!$J$105),
IF(AND(I1865=110000,R1865&gt;168.2,R1865&lt;=336.2,M1865&gt;10),('[1]Pricing Schedule'!$J$113),
IF(AND(I1865=110000,R1865&gt;336.4,R1865&lt;=504.6,M1865&lt;=10),('[1]Pricing Schedule'!$J$105),
IF(AND(I1865=110000,R1865&gt;336.4,R1865&lt;=504.6,M1865&gt;10),('[1]Pricing Schedule'!$J$113),
IF(AND(I1865=110000,R1865&gt;504.6,R1865&lt;=672.8,M1865&lt;=10),('[1]Pricing Schedule'!$J$105),
IF(AND(I1865=110000,R1865&gt;504.6,R1865&lt;=672.8,M1865&gt;10),('[1]Pricing Schedule'!$J$113),
IF(AND(I1865=110000,R1865&gt;672.8,R1865&lt;=841,M1865&lt;=10),('[1]Pricing Schedule'!$J$105),
IF(AND(I1865=110000,R1865&gt;672.8,R1865&lt;=841,M1865&gt;10),('[1]Pricing Schedule'!$J$113),
IF(AND(I1865=110000,R1865&gt;1682,R1865&lt;=1850.2,M1865&lt;=10),('[1]Pricing Schedule'!$J$105),
IF(AND(I1865=110000,R1865&gt;1682,R1865&lt;=1850.2,M1865&gt;10),('[1]Pricing Schedule'!$J$113),
IF(AND(I1865=110000,R1865&gt;2018.4,R1865&lt;=2186.6,M1865&lt;=10),('[1]Pricing Schedule'!$J$105),
IF(AND(I1865=110000,R1865&gt;2018.4,R1865&lt;=2186.6,M1865&gt;10),('[1]Pricing Schedule'!$J$113),999999999)))))))))))))))))))))))))))))))))))))))</f>
        <v>4</v>
      </c>
      <c r="U1865" s="40">
        <f t="shared" si="180"/>
        <v>149730.95238095237</v>
      </c>
      <c r="V1865" s="41">
        <f t="shared" si="181"/>
        <v>6.6786458250512828</v>
      </c>
      <c r="Y1865" s="23">
        <v>81</v>
      </c>
      <c r="Z1865" s="23">
        <v>348</v>
      </c>
      <c r="AD1865" s="13"/>
      <c r="AE1865" s="13"/>
      <c r="AF1865" s="13"/>
      <c r="AR1865" s="35"/>
    </row>
    <row r="1866" spans="1:44">
      <c r="A1866" s="23">
        <v>1868</v>
      </c>
      <c r="B1866" s="23">
        <v>1868</v>
      </c>
      <c r="C1866" s="23" t="s">
        <v>2595</v>
      </c>
      <c r="D1866" s="23" t="s">
        <v>116</v>
      </c>
      <c r="E1866" s="23" t="s">
        <v>131</v>
      </c>
      <c r="F1866" s="23" t="s">
        <v>420</v>
      </c>
      <c r="G1866" s="23" t="s">
        <v>421</v>
      </c>
      <c r="H1866" s="23" t="s">
        <v>113</v>
      </c>
      <c r="I1866" s="13">
        <v>38000</v>
      </c>
      <c r="J1866" s="13">
        <v>38000</v>
      </c>
      <c r="K1866" s="23" t="s">
        <v>119</v>
      </c>
      <c r="L1866" s="24">
        <v>6.8449999999999998</v>
      </c>
      <c r="M1866" s="37">
        <f t="shared" si="176"/>
        <v>7</v>
      </c>
      <c r="N1866" s="24">
        <v>3.1909999999999998</v>
      </c>
      <c r="O1866" s="13">
        <v>3</v>
      </c>
      <c r="P1866" s="36">
        <f t="shared" si="177"/>
        <v>2.3932500000000001</v>
      </c>
      <c r="Q1866" s="38">
        <f t="shared" si="178"/>
        <v>16.8</v>
      </c>
      <c r="R1866" s="37">
        <f t="shared" si="179"/>
        <v>16.8</v>
      </c>
      <c r="S1866" s="39">
        <f>IF(AND(I1866=38000,R1866&lt;=4.5,M1866&gt;8),'[1]Pricing Schedule'!$F$8+('[1]Pricing Schedule'!$F$9*M1866),
IF(AND(I1866=38000,R1866&lt;=4.5,M1866&lt;=8),'[1]Pricing Schedule'!$F$34+('[1]Pricing Schedule'!$F$36*M1866),
IF(AND(I1866=38000,R1866&gt;4.5,R1866&lt;=9,M1866&gt;8),'[1]Pricing Schedule'!$F$17+('[1]Pricing Schedule'!$F$18*M1866),
IF(AND(I1866=38000,R1866&gt;4.5,R1866&lt;=9,M1866&lt;=8),'[1]Pricing Schedule'!$F$34+('[1]Pricing Schedule'!$F$36*M1866),
IF(AND(I1866=38000,R1866&gt;9,R1866&lt;=12.8,M1866&gt;8),'[1]Pricing Schedule'!$F$26+('[1]Pricing Schedule'!$F$27*M1866),
IF(AND(I1866=38000,R1866&gt;9,R1866&lt;=12.8,M1866&lt;=8),'[1]Pricing Schedule'!$F$34+('[1]Pricing Schedule'!$F$36*M1866),
IF(AND(I1866=38000,R1866&gt;12.8,R1866&lt;=22.8),'[1]Pricing Schedule'!$F$34+('[1]Pricing Schedule'!$F$36*M1866),
IF(AND(I1866=38000,R1866&gt;22.8,R1866&lt;=30.2),'[1]Pricing Schedule'!$F$43+('[1]Pricing Schedule'!$F$45*M1866),
IF(AND(I1866=38000,R1866&gt;30.2,R1866&lt;=45.9),'[1]Pricing Schedule'!$F$52+('[1]Pricing Schedule'!$F$54*M1866),
IF(AND(I1866=38000,R1866&gt;45.9,R1866&lt;=123.4),'[1]Pricing Schedule'!$F$96+('[1]Pricing Schedule'!$F$97*M1866),
IF(AND(I1866=38000,R1866&gt;123.4,R1866&lt;=168.2,M1866&lt;=10),'[1]Pricing Schedule'!$F$103+('[1]Pricing Schedule'!$F$105*M1866),
IF(AND(I1866=38000,R1866&gt;123.4,R1866&lt;=168.2,M1866&gt;10),'[1]Pricing Schedule'!$F$111+('[1]Pricing Schedule'!$F$113*M1866),
IF(AND(I1866=38000,R1866&gt;157.4,R1866&lt;=336.4,M1866&lt;=10),('[1]Pricing Schedule'!$F$103+('[1]Pricing Schedule'!$F$105*M1866))*2,
IF(AND(I1866=38000,R1866&gt;157.4,R1866&lt;=336.4,M1866&gt;10),('[1]Pricing Schedule'!$F$111+('[1]Pricing Schedule'!$F$113*M1866))*2,
IF(AND(I1866=38000,R1866&gt;314.8,R1866&lt;=504.6,M1866&lt;=10),('[1]Pricing Schedule'!$F$103+('[1]Pricing Schedule'!$F$105*M1866))*3,
IF(AND(I1866=38000,R1866&gt;314.8,R1866&lt;=504.6,M1866&gt;10),('[1]Pricing Schedule'!$F$111+('[1]Pricing Schedule'!$F$113*M1866))*3,
IF(AND(I1866=38000,R1866&gt;472.2,R1866&lt;=672.8,M1866&lt;=10),('[1]Pricing Schedule'!$F$103+('[1]Pricing Schedule'!$F$105*M1866))*4,
IF(AND(I1866=38000,R1866&gt;472.2,R1866&lt;=672.8,M1866&gt;10),('[1]Pricing Schedule'!$F$111+('[1]Pricing Schedule'!$F$113*M1866))*4,
IF(AND(I1866=110000,R1866&lt;=12.8,M1866&gt;2),'[1]Pricing Schedule'!$F$62+('[1]Pricing Schedule'!$F$63*M1866),
IF(AND(I1866=110000,R1866&lt;=12.8,M1866&lt;=2),'[1]Pricing Schedule'!$F$96+('[1]Pricing Schedule'!$F$97*M1866),
IF(AND(I1866=110000,R1866&gt;12.8,R1866&lt;=22.8,M1866&gt;3),'[1]Pricing Schedule'!$F$71+('[1]Pricing Schedule'!$F$72*M1866),
IF(AND(I1866=110000,R1866&gt;12.8,R1866&lt;=22.8,M1866&lt;=3),'[1]Pricing Schedule'!$F$96+('[1]Pricing Schedule'!$F$97*M1866),
IF(AND(I1866=110000,R1866&gt;22.8,R1866&lt;=30.2),'[1]Pricing Schedule'!$F$80+('[1]Pricing Schedule'!$F$81*M1866),
IF(AND(I1866=110000,R1866&gt;30.2,R1866&lt;=45.9),'[1]Pricing Schedule'!$F$89+('[1]Pricing Schedule'!$F$90*M1866),
IF(AND(I1866=110000,R1866&gt;45.9,R1866&lt;=123.4),'[1]Pricing Schedule'!$F$96+('[1]Pricing Schedule'!$F$97*M1866),
IF(AND(I1866=110000,R1866&gt;123.4,R1866&lt;=168.2,M1866&lt;=10),'[1]Pricing Schedule'!$F$103+('[1]Pricing Schedule'!$F$105*M1866),
IF(AND(I1866=110000,R1866&gt;123.4,R1866&lt;=168.2,M1866&gt;10),'[1]Pricing Schedule'!$F$111+('[1]Pricing Schedule'!$F$113*M1866),
IF(AND(I1866=110000,R1866&gt;168.2,R1866&lt;=336.4,M1866&lt;=10),('[1]Pricing Schedule'!$F$103+('[1]Pricing Schedule'!$F$105*M1866))*2,
IF(AND(I1866=110000,R1866&gt;168.2,R1866&lt;=336.4,M1866&gt;10),('[1]Pricing Schedule'!$F$111+('[1]Pricing Schedule'!$F$113*M1866))*2,
IF(AND(I1866=110000,R1866&gt;336.4,R1866&lt;=504.6,M1866&lt;=10),('[1]Pricing Schedule'!$F$103+('[1]Pricing Schedule'!$F$105*M1866))*3,
IF(AND(I1866=110000,R1866&gt;336.4,R1866&lt;=504.6,M1866&gt;10),('[1]Pricing Schedule'!$F$111+('[1]Pricing Schedule'!$F$113*M1866))*3,
IF(AND(I1866=110000,R1866&gt;504.6,R1866&lt;=672.8,M1866&lt;=10),('[1]Pricing Schedule'!$F$103+('[1]Pricing Schedule'!$F$105*M1866))*4,
IF(AND(I1866=110000,R1866&gt;504.6,R1866&lt;=672.8,M1866&gt;10),('[1]Pricing Schedule'!$F$111+('[1]Pricing Schedule'!$F$113*M1866))*4,
IF(AND(I1866=110000,R1866&gt;672.8,R1866&lt;=841,M1866&lt;=10),('[1]Pricing Schedule'!$F$103+('[1]Pricing Schedule'!$F$105*M1866))*5,
IF(AND(I1866=110000,R1866&gt;672.8,R1866&lt;=841,M1866&gt;10),('[1]Pricing Schedule'!$F$111+('[1]Pricing Schedule'!$F$113*M1866))*5,
IF(AND(I1866=110000,R1866&gt;672.8,R1866&lt;=841,M1866&lt;=10),('[1]Pricing Schedule'!$F$103+('[1]Pricing Schedule'!$F$105*M1866))*5,
IF(AND(I1866=110000,R1866&gt;672.8,R1866&lt;=841,M1866&gt;10),('[1]Pricing Schedule'!$F$111+('[1]Pricing Schedule'!$F$113*M1866))*5,
IF(AND(I1866=110000,R1866&gt;1345.6,R1866&lt;=1513.8,M1866&lt;=10),('[1]Pricing Schedule'!$F$103+('[1]Pricing Schedule'!$F$105*M1866))*9,
IF(AND(I1866=110000,R1866&gt;1345.6,R1866&lt;=1513.8,M1866&gt;10),('[1]Pricing Schedule'!$F$111+('[1]Pricing Schedule'!$F$113*M1866))*9,
9999999999)))))))))))))))))))))))))))))))))))))))</f>
        <v>839680</v>
      </c>
      <c r="T1866" s="21">
        <f>IF(AND(I1866=38000,R1866&lt;=4.5,M1866&gt;8),'[1]Pricing Schedule'!$J$9,
IF(AND(I1866=38000,R1866&lt;=4.5,M1866&lt;=8),'[1]Pricing Schedule'!$J$36,
IF(AND(I1866=38000,R1866&gt;4.5,R1866&lt;=9,M1866&gt;8),'[1]Pricing Schedule'!$J$18,
IF(AND(I1866=38000,R1866&gt;4.5,R1866&lt;=9,M1866&lt;=8),'[1]Pricing Schedule'!$J$36,
IF(AND(I1866=38000,R1866&gt;9,R1866&lt;=12.8,M1866&gt;8),'[1]Pricing Schedule'!$J$27,
IF(AND(I1866=38000,R1866&gt;9,R1866&lt;=12.8,M1866&lt;=8),'[1]Pricing Schedule'!$J$36,
IF(AND(I1866=38000,R1866&gt;12.8,R1866&lt;=22.8),'[1]Pricing Schedule'!$J$36,
IF(AND(I1866=38000,R1866&gt;22.8,R1866&lt;=30.2),'[1]Pricing Schedule'!$J$45,
IF(AND(I1866=38000,R1866&gt;30.2,R1866&lt;=45.9),'[1]Pricing Schedule'!$J$54,
IF(AND(I1866=38000,R1866&gt;45.9,R1866&lt;=123.4),'[1]Pricing Schedule'!$J$97,
IF(AND(I1866=38000,R1866&gt;123.4,R1866&lt;=168.2,M1866&lt;=10),'[1]Pricing Schedule'!$J$105,
IF(AND(I1866=38000,R1866&gt;123.4,R1866&lt;=168.2,M1866&gt;10),'[1]Pricing Schedule'!$J$113,
IF(AND(I1866=38000,R1866&gt;168.2,R1866&lt;=336.4,M1866&lt;=10),('[1]Pricing Schedule'!$J$105),
IF(AND(I1866=38000,R1866&gt;168.2,R1866&lt;=336.4,M1866&gt;10),('[1]Pricing Schedule'!$J$113),
IF(AND(I1866=38000,R1866&gt;336.4,R1866&lt;=504.6,M1866&lt;=10),('[1]Pricing Schedule'!$J$105),
IF(AND(I1866=38000,R1866&gt;336.4,R1866&lt;=504.6,M1866&gt;10),('[1]Pricing Schedule'!$J$113),
IF(AND(I1866=38000,R1866&gt;504.6,R1866&lt;=672.8,M1866&lt;=10),('[1]Pricing Schedule'!$J$105),
IF(AND(I1866=38000,R1866&gt;504.6,R1866&lt;=672.8,M1866&gt;10),('[1]Pricing Schedule'!$J$113),
IF(AND(I1866=110000,R1866&lt;=12.8,M1866&gt;2),'[1]Pricing Schedule'!$J$63,
IF(AND(I1866=110000,R1866&lt;=12.8,M1866&lt;=2),'[1]Pricing Schedule'!$J$97,
IF(AND(I1866=110000,R1866&gt;12.8,R1866&lt;=22.8,M1866&gt;3),'[1]Pricing Schedule'!$J$72,
IF(AND(I1866=110000,R1866&gt;12.8,R1866&lt;=22.8,M1866&lt;=3),'[1]Pricing Schedule'!$J$97,
IF(AND(I1866=110000,R1866&gt;22.8,R1866&lt;=30.2),'[1]Pricing Schedule'!$J$81,
IF(AND(I1866=110000,R1866&gt;30.2,R1866&lt;=45.9),'[1]Pricing Schedule'!$J$90,
IF(AND(I1866=110000,R1866&gt;45.9,R1866&lt;=123.4),'[1]Pricing Schedule'!$J$97,
IF(AND(I1866=110000,R1866&gt;123.4,R1866&lt;=168.2,M1866&lt;=10),'[1]Pricing Schedule'!$J$105,
IF(AND(I1866=110000,R1866&gt;123.4,R1866&lt;=168.2,M1866&gt;10),'[1]Pricing Schedule'!$J$113,
IF(AND(I1866=110000,R1866&gt;168.2,R1866&lt;=336.2,M1866&lt;=10),('[1]Pricing Schedule'!$J$105),
IF(AND(I1866=110000,R1866&gt;168.2,R1866&lt;=336.2,M1866&gt;10),('[1]Pricing Schedule'!$J$113),
IF(AND(I1866=110000,R1866&gt;336.4,R1866&lt;=504.6,M1866&lt;=10),('[1]Pricing Schedule'!$J$105),
IF(AND(I1866=110000,R1866&gt;336.4,R1866&lt;=504.6,M1866&gt;10),('[1]Pricing Schedule'!$J$113),
IF(AND(I1866=110000,R1866&gt;504.6,R1866&lt;=672.8,M1866&lt;=10),('[1]Pricing Schedule'!$J$105),
IF(AND(I1866=110000,R1866&gt;504.6,R1866&lt;=672.8,M1866&gt;10),('[1]Pricing Schedule'!$J$113),
IF(AND(I1866=110000,R1866&gt;672.8,R1866&lt;=841,M1866&lt;=10),('[1]Pricing Schedule'!$J$105),
IF(AND(I1866=110000,R1866&gt;672.8,R1866&lt;=841,M1866&gt;10),('[1]Pricing Schedule'!$J$113),
IF(AND(I1866=110000,R1866&gt;1682,R1866&lt;=1850.2,M1866&lt;=10),('[1]Pricing Schedule'!$J$105),
IF(AND(I1866=110000,R1866&gt;1682,R1866&lt;=1850.2,M1866&gt;10),('[1]Pricing Schedule'!$J$113),
IF(AND(I1866=110000,R1866&gt;2018.4,R1866&lt;=2186.6,M1866&lt;=10),('[1]Pricing Schedule'!$J$105),
IF(AND(I1866=110000,R1866&gt;2018.4,R1866&lt;=2186.6,M1866&gt;10),('[1]Pricing Schedule'!$J$113),999999999)))))))))))))))))))))))))))))))))))))))</f>
        <v>4</v>
      </c>
      <c r="U1866" s="40">
        <f t="shared" si="180"/>
        <v>49980.952380952382</v>
      </c>
      <c r="V1866" s="41">
        <f t="shared" si="181"/>
        <v>20.007621951219512</v>
      </c>
      <c r="Y1866" s="23">
        <v>162</v>
      </c>
      <c r="Z1866" s="23">
        <v>107</v>
      </c>
      <c r="AD1866" s="13"/>
      <c r="AE1866" s="13"/>
      <c r="AF1866" s="13"/>
      <c r="AR1866" s="35"/>
    </row>
    <row r="1867" spans="1:44">
      <c r="A1867" s="23">
        <v>1869</v>
      </c>
      <c r="B1867" s="23">
        <v>1869</v>
      </c>
      <c r="C1867" s="23" t="s">
        <v>2596</v>
      </c>
      <c r="D1867" s="23" t="s">
        <v>816</v>
      </c>
      <c r="E1867" s="23" t="s">
        <v>816</v>
      </c>
      <c r="F1867" s="23" t="s">
        <v>2484</v>
      </c>
      <c r="G1867" s="23" t="s">
        <v>2485</v>
      </c>
      <c r="H1867" s="23" t="s">
        <v>133</v>
      </c>
      <c r="I1867" s="13">
        <v>110000</v>
      </c>
      <c r="J1867" s="23" t="s">
        <v>119</v>
      </c>
      <c r="K1867" s="13">
        <v>110000</v>
      </c>
      <c r="L1867" s="24">
        <v>5.2889999999999997</v>
      </c>
      <c r="M1867" s="37">
        <f t="shared" si="176"/>
        <v>6</v>
      </c>
      <c r="N1867" s="24">
        <v>1.1659999999999999</v>
      </c>
      <c r="O1867" s="13">
        <v>3</v>
      </c>
      <c r="P1867" s="36">
        <f t="shared" si="177"/>
        <v>1.1659999999999999</v>
      </c>
      <c r="Q1867" s="38">
        <f t="shared" si="178"/>
        <v>4.2</v>
      </c>
      <c r="R1867" s="37">
        <f t="shared" si="179"/>
        <v>4.2</v>
      </c>
      <c r="S1867" s="39">
        <f>IF(AND(I1867=38000,R1867&lt;=4.5,M1867&gt;8),'[1]Pricing Schedule'!$F$8+('[1]Pricing Schedule'!$F$9*M1867),
IF(AND(I1867=38000,R1867&lt;=4.5,M1867&lt;=8),'[1]Pricing Schedule'!$F$34+('[1]Pricing Schedule'!$F$36*M1867),
IF(AND(I1867=38000,R1867&gt;4.5,R1867&lt;=9,M1867&gt;8),'[1]Pricing Schedule'!$F$17+('[1]Pricing Schedule'!$F$18*M1867),
IF(AND(I1867=38000,R1867&gt;4.5,R1867&lt;=9,M1867&lt;=8),'[1]Pricing Schedule'!$F$34+('[1]Pricing Schedule'!$F$36*M1867),
IF(AND(I1867=38000,R1867&gt;9,R1867&lt;=12.8,M1867&gt;8),'[1]Pricing Schedule'!$F$26+('[1]Pricing Schedule'!$F$27*M1867),
IF(AND(I1867=38000,R1867&gt;9,R1867&lt;=12.8,M1867&lt;=8),'[1]Pricing Schedule'!$F$34+('[1]Pricing Schedule'!$F$36*M1867),
IF(AND(I1867=38000,R1867&gt;12.8,R1867&lt;=22.8),'[1]Pricing Schedule'!$F$34+('[1]Pricing Schedule'!$F$36*M1867),
IF(AND(I1867=38000,R1867&gt;22.8,R1867&lt;=30.2),'[1]Pricing Schedule'!$F$43+('[1]Pricing Schedule'!$F$45*M1867),
IF(AND(I1867=38000,R1867&gt;30.2,R1867&lt;=45.9),'[1]Pricing Schedule'!$F$52+('[1]Pricing Schedule'!$F$54*M1867),
IF(AND(I1867=38000,R1867&gt;45.9,R1867&lt;=123.4),'[1]Pricing Schedule'!$F$96+('[1]Pricing Schedule'!$F$97*M1867),
IF(AND(I1867=38000,R1867&gt;123.4,R1867&lt;=168.2,M1867&lt;=10),'[1]Pricing Schedule'!$F$103+('[1]Pricing Schedule'!$F$105*M1867),
IF(AND(I1867=38000,R1867&gt;123.4,R1867&lt;=168.2,M1867&gt;10),'[1]Pricing Schedule'!$F$111+('[1]Pricing Schedule'!$F$113*M1867),
IF(AND(I1867=38000,R1867&gt;157.4,R1867&lt;=336.4,M1867&lt;=10),('[1]Pricing Schedule'!$F$103+('[1]Pricing Schedule'!$F$105*M1867))*2,
IF(AND(I1867=38000,R1867&gt;157.4,R1867&lt;=336.4,M1867&gt;10),('[1]Pricing Schedule'!$F$111+('[1]Pricing Schedule'!$F$113*M1867))*2,
IF(AND(I1867=38000,R1867&gt;314.8,R1867&lt;=504.6,M1867&lt;=10),('[1]Pricing Schedule'!$F$103+('[1]Pricing Schedule'!$F$105*M1867))*3,
IF(AND(I1867=38000,R1867&gt;314.8,R1867&lt;=504.6,M1867&gt;10),('[1]Pricing Schedule'!$F$111+('[1]Pricing Schedule'!$F$113*M1867))*3,
IF(AND(I1867=38000,R1867&gt;472.2,R1867&lt;=672.8,M1867&lt;=10),('[1]Pricing Schedule'!$F$103+('[1]Pricing Schedule'!$F$105*M1867))*4,
IF(AND(I1867=38000,R1867&gt;472.2,R1867&lt;=672.8,M1867&gt;10),('[1]Pricing Schedule'!$F$111+('[1]Pricing Schedule'!$F$113*M1867))*4,
IF(AND(I1867=110000,R1867&lt;=12.8,M1867&gt;2),'[1]Pricing Schedule'!$F$62+('[1]Pricing Schedule'!$F$63*M1867),
IF(AND(I1867=110000,R1867&lt;=12.8,M1867&lt;=2),'[1]Pricing Schedule'!$F$96+('[1]Pricing Schedule'!$F$97*M1867),
IF(AND(I1867=110000,R1867&gt;12.8,R1867&lt;=22.8,M1867&gt;3),'[1]Pricing Schedule'!$F$71+('[1]Pricing Schedule'!$F$72*M1867),
IF(AND(I1867=110000,R1867&gt;12.8,R1867&lt;=22.8,M1867&lt;=3),'[1]Pricing Schedule'!$F$96+('[1]Pricing Schedule'!$F$97*M1867),
IF(AND(I1867=110000,R1867&gt;22.8,R1867&lt;=30.2),'[1]Pricing Schedule'!$F$80+('[1]Pricing Schedule'!$F$81*M1867),
IF(AND(I1867=110000,R1867&gt;30.2,R1867&lt;=45.9),'[1]Pricing Schedule'!$F$89+('[1]Pricing Schedule'!$F$90*M1867),
IF(AND(I1867=110000,R1867&gt;45.9,R1867&lt;=123.4),'[1]Pricing Schedule'!$F$96+('[1]Pricing Schedule'!$F$97*M1867),
IF(AND(I1867=110000,R1867&gt;123.4,R1867&lt;=168.2,M1867&lt;=10),'[1]Pricing Schedule'!$F$103+('[1]Pricing Schedule'!$F$105*M1867),
IF(AND(I1867=110000,R1867&gt;123.4,R1867&lt;=168.2,M1867&gt;10),'[1]Pricing Schedule'!$F$111+('[1]Pricing Schedule'!$F$113*M1867),
IF(AND(I1867=110000,R1867&gt;168.2,R1867&lt;=336.4,M1867&lt;=10),('[1]Pricing Schedule'!$F$103+('[1]Pricing Schedule'!$F$105*M1867))*2,
IF(AND(I1867=110000,R1867&gt;168.2,R1867&lt;=336.4,M1867&gt;10),('[1]Pricing Schedule'!$F$111+('[1]Pricing Schedule'!$F$113*M1867))*2,
IF(AND(I1867=110000,R1867&gt;336.4,R1867&lt;=504.6,M1867&lt;=10),('[1]Pricing Schedule'!$F$103+('[1]Pricing Schedule'!$F$105*M1867))*3,
IF(AND(I1867=110000,R1867&gt;336.4,R1867&lt;=504.6,M1867&gt;10),('[1]Pricing Schedule'!$F$111+('[1]Pricing Schedule'!$F$113*M1867))*3,
IF(AND(I1867=110000,R1867&gt;504.6,R1867&lt;=672.8,M1867&lt;=10),('[1]Pricing Schedule'!$F$103+('[1]Pricing Schedule'!$F$105*M1867))*4,
IF(AND(I1867=110000,R1867&gt;504.6,R1867&lt;=672.8,M1867&gt;10),('[1]Pricing Schedule'!$F$111+('[1]Pricing Schedule'!$F$113*M1867))*4,
IF(AND(I1867=110000,R1867&gt;672.8,R1867&lt;=841,M1867&lt;=10),('[1]Pricing Schedule'!$F$103+('[1]Pricing Schedule'!$F$105*M1867))*5,
IF(AND(I1867=110000,R1867&gt;672.8,R1867&lt;=841,M1867&gt;10),('[1]Pricing Schedule'!$F$111+('[1]Pricing Schedule'!$F$113*M1867))*5,
IF(AND(I1867=110000,R1867&gt;672.8,R1867&lt;=841,M1867&lt;=10),('[1]Pricing Schedule'!$F$103+('[1]Pricing Schedule'!$F$105*M1867))*5,
IF(AND(I1867=110000,R1867&gt;672.8,R1867&lt;=841,M1867&gt;10),('[1]Pricing Schedule'!$F$111+('[1]Pricing Schedule'!$F$113*M1867))*5,
IF(AND(I1867=110000,R1867&gt;1345.6,R1867&lt;=1513.8,M1867&lt;=10),('[1]Pricing Schedule'!$F$103+('[1]Pricing Schedule'!$F$105*M1867))*9,
IF(AND(I1867=110000,R1867&gt;1345.6,R1867&lt;=1513.8,M1867&gt;10),('[1]Pricing Schedule'!$F$111+('[1]Pricing Schedule'!$F$113*M1867))*9,
9999999999)))))))))))))))))))))))))))))))))))))))</f>
        <v>1732670</v>
      </c>
      <c r="T1867" s="21">
        <f>IF(AND(I1867=38000,R1867&lt;=4.5,M1867&gt;8),'[1]Pricing Schedule'!$J$9,
IF(AND(I1867=38000,R1867&lt;=4.5,M1867&lt;=8),'[1]Pricing Schedule'!$J$36,
IF(AND(I1867=38000,R1867&gt;4.5,R1867&lt;=9,M1867&gt;8),'[1]Pricing Schedule'!$J$18,
IF(AND(I1867=38000,R1867&gt;4.5,R1867&lt;=9,M1867&lt;=8),'[1]Pricing Schedule'!$J$36,
IF(AND(I1867=38000,R1867&gt;9,R1867&lt;=12.8,M1867&gt;8),'[1]Pricing Schedule'!$J$27,
IF(AND(I1867=38000,R1867&gt;9,R1867&lt;=12.8,M1867&lt;=8),'[1]Pricing Schedule'!$J$36,
IF(AND(I1867=38000,R1867&gt;12.8,R1867&lt;=22.8),'[1]Pricing Schedule'!$J$36,
IF(AND(I1867=38000,R1867&gt;22.8,R1867&lt;=30.2),'[1]Pricing Schedule'!$J$45,
IF(AND(I1867=38000,R1867&gt;30.2,R1867&lt;=45.9),'[1]Pricing Schedule'!$J$54,
IF(AND(I1867=38000,R1867&gt;45.9,R1867&lt;=123.4),'[1]Pricing Schedule'!$J$97,
IF(AND(I1867=38000,R1867&gt;123.4,R1867&lt;=168.2,M1867&lt;=10),'[1]Pricing Schedule'!$J$105,
IF(AND(I1867=38000,R1867&gt;123.4,R1867&lt;=168.2,M1867&gt;10),'[1]Pricing Schedule'!$J$113,
IF(AND(I1867=38000,R1867&gt;168.2,R1867&lt;=336.4,M1867&lt;=10),('[1]Pricing Schedule'!$J$105),
IF(AND(I1867=38000,R1867&gt;168.2,R1867&lt;=336.4,M1867&gt;10),('[1]Pricing Schedule'!$J$113),
IF(AND(I1867=38000,R1867&gt;336.4,R1867&lt;=504.6,M1867&lt;=10),('[1]Pricing Schedule'!$J$105),
IF(AND(I1867=38000,R1867&gt;336.4,R1867&lt;=504.6,M1867&gt;10),('[1]Pricing Schedule'!$J$113),
IF(AND(I1867=38000,R1867&gt;504.6,R1867&lt;=672.8,M1867&lt;=10),('[1]Pricing Schedule'!$J$105),
IF(AND(I1867=38000,R1867&gt;504.6,R1867&lt;=672.8,M1867&gt;10),('[1]Pricing Schedule'!$J$113),
IF(AND(I1867=110000,R1867&lt;=12.8,M1867&gt;2),'[1]Pricing Schedule'!$J$63,
IF(AND(I1867=110000,R1867&lt;=12.8,M1867&lt;=2),'[1]Pricing Schedule'!$J$97,
IF(AND(I1867=110000,R1867&gt;12.8,R1867&lt;=22.8,M1867&gt;3),'[1]Pricing Schedule'!$J$72,
IF(AND(I1867=110000,R1867&gt;12.8,R1867&lt;=22.8,M1867&lt;=3),'[1]Pricing Schedule'!$J$97,
IF(AND(I1867=110000,R1867&gt;22.8,R1867&lt;=30.2),'[1]Pricing Schedule'!$J$81,
IF(AND(I1867=110000,R1867&gt;30.2,R1867&lt;=45.9),'[1]Pricing Schedule'!$J$90,
IF(AND(I1867=110000,R1867&gt;45.9,R1867&lt;=123.4),'[1]Pricing Schedule'!$J$97,
IF(AND(I1867=110000,R1867&gt;123.4,R1867&lt;=168.2,M1867&lt;=10),'[1]Pricing Schedule'!$J$105,
IF(AND(I1867=110000,R1867&gt;123.4,R1867&lt;=168.2,M1867&gt;10),'[1]Pricing Schedule'!$J$113,
IF(AND(I1867=110000,R1867&gt;168.2,R1867&lt;=336.2,M1867&lt;=10),('[1]Pricing Schedule'!$J$105),
IF(AND(I1867=110000,R1867&gt;168.2,R1867&lt;=336.2,M1867&gt;10),('[1]Pricing Schedule'!$J$113),
IF(AND(I1867=110000,R1867&gt;336.4,R1867&lt;=504.6,M1867&lt;=10),('[1]Pricing Schedule'!$J$105),
IF(AND(I1867=110000,R1867&gt;336.4,R1867&lt;=504.6,M1867&gt;10),('[1]Pricing Schedule'!$J$113),
IF(AND(I1867=110000,R1867&gt;504.6,R1867&lt;=672.8,M1867&lt;=10),('[1]Pricing Schedule'!$J$105),
IF(AND(I1867=110000,R1867&gt;504.6,R1867&lt;=672.8,M1867&gt;10),('[1]Pricing Schedule'!$J$113),
IF(AND(I1867=110000,R1867&gt;672.8,R1867&lt;=841,M1867&lt;=10),('[1]Pricing Schedule'!$J$105),
IF(AND(I1867=110000,R1867&gt;672.8,R1867&lt;=841,M1867&gt;10),('[1]Pricing Schedule'!$J$113),
IF(AND(I1867=110000,R1867&gt;1682,R1867&lt;=1850.2,M1867&lt;=10),('[1]Pricing Schedule'!$J$105),
IF(AND(I1867=110000,R1867&gt;1682,R1867&lt;=1850.2,M1867&gt;10),('[1]Pricing Schedule'!$J$113),
IF(AND(I1867=110000,R1867&gt;2018.4,R1867&lt;=2186.6,M1867&lt;=10),('[1]Pricing Schedule'!$J$105),
IF(AND(I1867=110000,R1867&gt;2018.4,R1867&lt;=2186.6,M1867&gt;10),('[1]Pricing Schedule'!$J$113),999999999)))))))))))))))))))))))))))))))))))))))</f>
        <v>7</v>
      </c>
      <c r="U1867" s="40">
        <f t="shared" si="180"/>
        <v>412540.47619047615</v>
      </c>
      <c r="V1867" s="41">
        <f t="shared" si="181"/>
        <v>2.4240045709800482</v>
      </c>
      <c r="Y1867" s="23">
        <v>250</v>
      </c>
      <c r="Z1867" s="23">
        <v>167</v>
      </c>
      <c r="AD1867" s="13"/>
      <c r="AE1867" s="13"/>
      <c r="AF1867" s="13"/>
      <c r="AR1867" s="35"/>
    </row>
    <row r="1868" spans="1:44">
      <c r="A1868" s="23">
        <v>1870</v>
      </c>
      <c r="B1868" s="23">
        <v>1870</v>
      </c>
      <c r="C1868" s="23" t="s">
        <v>2597</v>
      </c>
      <c r="D1868" s="23" t="s">
        <v>116</v>
      </c>
      <c r="E1868" s="23" t="s">
        <v>116</v>
      </c>
      <c r="F1868" s="23" t="s">
        <v>1724</v>
      </c>
      <c r="G1868" s="23" t="s">
        <v>1725</v>
      </c>
      <c r="H1868" s="23" t="s">
        <v>113</v>
      </c>
      <c r="I1868" s="13">
        <v>38000</v>
      </c>
      <c r="J1868" s="13">
        <v>38000</v>
      </c>
      <c r="K1868" s="23" t="s">
        <v>119</v>
      </c>
      <c r="L1868" s="24">
        <v>15.644</v>
      </c>
      <c r="M1868" s="37">
        <f t="shared" si="176"/>
        <v>16</v>
      </c>
      <c r="N1868" s="24">
        <v>1.5940000000000001</v>
      </c>
      <c r="O1868" s="13">
        <v>3</v>
      </c>
      <c r="P1868" s="36">
        <f t="shared" si="177"/>
        <v>1.1955</v>
      </c>
      <c r="Q1868" s="38">
        <f t="shared" si="178"/>
        <v>4.2</v>
      </c>
      <c r="R1868" s="37">
        <f t="shared" si="179"/>
        <v>4.2</v>
      </c>
      <c r="S1868" s="39">
        <f>IF(AND(I1868=38000,R1868&lt;=4.5,M1868&gt;8),'[1]Pricing Schedule'!$F$8+('[1]Pricing Schedule'!$F$9*M1868),
IF(AND(I1868=38000,R1868&lt;=4.5,M1868&lt;=8),'[1]Pricing Schedule'!$F$34+('[1]Pricing Schedule'!$F$36*M1868),
IF(AND(I1868=38000,R1868&gt;4.5,R1868&lt;=9,M1868&gt;8),'[1]Pricing Schedule'!$F$17+('[1]Pricing Schedule'!$F$18*M1868),
IF(AND(I1868=38000,R1868&gt;4.5,R1868&lt;=9,M1868&lt;=8),'[1]Pricing Schedule'!$F$34+('[1]Pricing Schedule'!$F$36*M1868),
IF(AND(I1868=38000,R1868&gt;9,R1868&lt;=12.8,M1868&gt;8),'[1]Pricing Schedule'!$F$26+('[1]Pricing Schedule'!$F$27*M1868),
IF(AND(I1868=38000,R1868&gt;9,R1868&lt;=12.8,M1868&lt;=8),'[1]Pricing Schedule'!$F$34+('[1]Pricing Schedule'!$F$36*M1868),
IF(AND(I1868=38000,R1868&gt;12.8,R1868&lt;=22.8),'[1]Pricing Schedule'!$F$34+('[1]Pricing Schedule'!$F$36*M1868),
IF(AND(I1868=38000,R1868&gt;22.8,R1868&lt;=30.2),'[1]Pricing Schedule'!$F$43+('[1]Pricing Schedule'!$F$45*M1868),
IF(AND(I1868=38000,R1868&gt;30.2,R1868&lt;=45.9),'[1]Pricing Schedule'!$F$52+('[1]Pricing Schedule'!$F$54*M1868),
IF(AND(I1868=38000,R1868&gt;45.9,R1868&lt;=123.4),'[1]Pricing Schedule'!$F$96+('[1]Pricing Schedule'!$F$97*M1868),
IF(AND(I1868=38000,R1868&gt;123.4,R1868&lt;=168.2,M1868&lt;=10),'[1]Pricing Schedule'!$F$103+('[1]Pricing Schedule'!$F$105*M1868),
IF(AND(I1868=38000,R1868&gt;123.4,R1868&lt;=168.2,M1868&gt;10),'[1]Pricing Schedule'!$F$111+('[1]Pricing Schedule'!$F$113*M1868),
IF(AND(I1868=38000,R1868&gt;157.4,R1868&lt;=336.4,M1868&lt;=10),('[1]Pricing Schedule'!$F$103+('[1]Pricing Schedule'!$F$105*M1868))*2,
IF(AND(I1868=38000,R1868&gt;157.4,R1868&lt;=336.4,M1868&gt;10),('[1]Pricing Schedule'!$F$111+('[1]Pricing Schedule'!$F$113*M1868))*2,
IF(AND(I1868=38000,R1868&gt;314.8,R1868&lt;=504.6,M1868&lt;=10),('[1]Pricing Schedule'!$F$103+('[1]Pricing Schedule'!$F$105*M1868))*3,
IF(AND(I1868=38000,R1868&gt;314.8,R1868&lt;=504.6,M1868&gt;10),('[1]Pricing Schedule'!$F$111+('[1]Pricing Schedule'!$F$113*M1868))*3,
IF(AND(I1868=38000,R1868&gt;472.2,R1868&lt;=672.8,M1868&lt;=10),('[1]Pricing Schedule'!$F$103+('[1]Pricing Schedule'!$F$105*M1868))*4,
IF(AND(I1868=38000,R1868&gt;472.2,R1868&lt;=672.8,M1868&gt;10),('[1]Pricing Schedule'!$F$111+('[1]Pricing Schedule'!$F$113*M1868))*4,
IF(AND(I1868=110000,R1868&lt;=12.8,M1868&gt;2),'[1]Pricing Schedule'!$F$62+('[1]Pricing Schedule'!$F$63*M1868),
IF(AND(I1868=110000,R1868&lt;=12.8,M1868&lt;=2),'[1]Pricing Schedule'!$F$96+('[1]Pricing Schedule'!$F$97*M1868),
IF(AND(I1868=110000,R1868&gt;12.8,R1868&lt;=22.8,M1868&gt;3),'[1]Pricing Schedule'!$F$71+('[1]Pricing Schedule'!$F$72*M1868),
IF(AND(I1868=110000,R1868&gt;12.8,R1868&lt;=22.8,M1868&lt;=3),'[1]Pricing Schedule'!$F$96+('[1]Pricing Schedule'!$F$97*M1868),
IF(AND(I1868=110000,R1868&gt;22.8,R1868&lt;=30.2),'[1]Pricing Schedule'!$F$80+('[1]Pricing Schedule'!$F$81*M1868),
IF(AND(I1868=110000,R1868&gt;30.2,R1868&lt;=45.9),'[1]Pricing Schedule'!$F$89+('[1]Pricing Schedule'!$F$90*M1868),
IF(AND(I1868=110000,R1868&gt;45.9,R1868&lt;=123.4),'[1]Pricing Schedule'!$F$96+('[1]Pricing Schedule'!$F$97*M1868),
IF(AND(I1868=110000,R1868&gt;123.4,R1868&lt;=168.2,M1868&lt;=10),'[1]Pricing Schedule'!$F$103+('[1]Pricing Schedule'!$F$105*M1868),
IF(AND(I1868=110000,R1868&gt;123.4,R1868&lt;=168.2,M1868&gt;10),'[1]Pricing Schedule'!$F$111+('[1]Pricing Schedule'!$F$113*M1868),
IF(AND(I1868=110000,R1868&gt;168.2,R1868&lt;=336.4,M1868&lt;=10),('[1]Pricing Schedule'!$F$103+('[1]Pricing Schedule'!$F$105*M1868))*2,
IF(AND(I1868=110000,R1868&gt;168.2,R1868&lt;=336.4,M1868&gt;10),('[1]Pricing Schedule'!$F$111+('[1]Pricing Schedule'!$F$113*M1868))*2,
IF(AND(I1868=110000,R1868&gt;336.4,R1868&lt;=504.6,M1868&lt;=10),('[1]Pricing Schedule'!$F$103+('[1]Pricing Schedule'!$F$105*M1868))*3,
IF(AND(I1868=110000,R1868&gt;336.4,R1868&lt;=504.6,M1868&gt;10),('[1]Pricing Schedule'!$F$111+('[1]Pricing Schedule'!$F$113*M1868))*3,
IF(AND(I1868=110000,R1868&gt;504.6,R1868&lt;=672.8,M1868&lt;=10),('[1]Pricing Schedule'!$F$103+('[1]Pricing Schedule'!$F$105*M1868))*4,
IF(AND(I1868=110000,R1868&gt;504.6,R1868&lt;=672.8,M1868&gt;10),('[1]Pricing Schedule'!$F$111+('[1]Pricing Schedule'!$F$113*M1868))*4,
IF(AND(I1868=110000,R1868&gt;672.8,R1868&lt;=841,M1868&lt;=10),('[1]Pricing Schedule'!$F$103+('[1]Pricing Schedule'!$F$105*M1868))*5,
IF(AND(I1868=110000,R1868&gt;672.8,R1868&lt;=841,M1868&gt;10),('[1]Pricing Schedule'!$F$111+('[1]Pricing Schedule'!$F$113*M1868))*5,
IF(AND(I1868=110000,R1868&gt;672.8,R1868&lt;=841,M1868&lt;=10),('[1]Pricing Schedule'!$F$103+('[1]Pricing Schedule'!$F$105*M1868))*5,
IF(AND(I1868=110000,R1868&gt;672.8,R1868&lt;=841,M1868&gt;10),('[1]Pricing Schedule'!$F$111+('[1]Pricing Schedule'!$F$113*M1868))*5,
IF(AND(I1868=110000,R1868&gt;1345.6,R1868&lt;=1513.8,M1868&lt;=10),('[1]Pricing Schedule'!$F$103+('[1]Pricing Schedule'!$F$105*M1868))*9,
IF(AND(I1868=110000,R1868&gt;1345.6,R1868&lt;=1513.8,M1868&gt;10),('[1]Pricing Schedule'!$F$111+('[1]Pricing Schedule'!$F$113*M1868))*9,
9999999999)))))))))))))))))))))))))))))))))))))))</f>
        <v>1703340</v>
      </c>
      <c r="T1868" s="21">
        <f>IF(AND(I1868=38000,R1868&lt;=4.5,M1868&gt;8),'[1]Pricing Schedule'!$J$9,
IF(AND(I1868=38000,R1868&lt;=4.5,M1868&lt;=8),'[1]Pricing Schedule'!$J$36,
IF(AND(I1868=38000,R1868&gt;4.5,R1868&lt;=9,M1868&gt;8),'[1]Pricing Schedule'!$J$18,
IF(AND(I1868=38000,R1868&gt;4.5,R1868&lt;=9,M1868&lt;=8),'[1]Pricing Schedule'!$J$36,
IF(AND(I1868=38000,R1868&gt;9,R1868&lt;=12.8,M1868&gt;8),'[1]Pricing Schedule'!$J$27,
IF(AND(I1868=38000,R1868&gt;9,R1868&lt;=12.8,M1868&lt;=8),'[1]Pricing Schedule'!$J$36,
IF(AND(I1868=38000,R1868&gt;12.8,R1868&lt;=22.8),'[1]Pricing Schedule'!$J$36,
IF(AND(I1868=38000,R1868&gt;22.8,R1868&lt;=30.2),'[1]Pricing Schedule'!$J$45,
IF(AND(I1868=38000,R1868&gt;30.2,R1868&lt;=45.9),'[1]Pricing Schedule'!$J$54,
IF(AND(I1868=38000,R1868&gt;45.9,R1868&lt;=123.4),'[1]Pricing Schedule'!$J$97,
IF(AND(I1868=38000,R1868&gt;123.4,R1868&lt;=168.2,M1868&lt;=10),'[1]Pricing Schedule'!$J$105,
IF(AND(I1868=38000,R1868&gt;123.4,R1868&lt;=168.2,M1868&gt;10),'[1]Pricing Schedule'!$J$113,
IF(AND(I1868=38000,R1868&gt;168.2,R1868&lt;=336.4,M1868&lt;=10),('[1]Pricing Schedule'!$J$105),
IF(AND(I1868=38000,R1868&gt;168.2,R1868&lt;=336.4,M1868&gt;10),('[1]Pricing Schedule'!$J$113),
IF(AND(I1868=38000,R1868&gt;336.4,R1868&lt;=504.6,M1868&lt;=10),('[1]Pricing Schedule'!$J$105),
IF(AND(I1868=38000,R1868&gt;336.4,R1868&lt;=504.6,M1868&gt;10),('[1]Pricing Schedule'!$J$113),
IF(AND(I1868=38000,R1868&gt;504.6,R1868&lt;=672.8,M1868&lt;=10),('[1]Pricing Schedule'!$J$105),
IF(AND(I1868=38000,R1868&gt;504.6,R1868&lt;=672.8,M1868&gt;10),('[1]Pricing Schedule'!$J$113),
IF(AND(I1868=110000,R1868&lt;=12.8,M1868&gt;2),'[1]Pricing Schedule'!$J$63,
IF(AND(I1868=110000,R1868&lt;=12.8,M1868&lt;=2),'[1]Pricing Schedule'!$J$97,
IF(AND(I1868=110000,R1868&gt;12.8,R1868&lt;=22.8,M1868&gt;3),'[1]Pricing Schedule'!$J$72,
IF(AND(I1868=110000,R1868&gt;12.8,R1868&lt;=22.8,M1868&lt;=3),'[1]Pricing Schedule'!$J$97,
IF(AND(I1868=110000,R1868&gt;22.8,R1868&lt;=30.2),'[1]Pricing Schedule'!$J$81,
IF(AND(I1868=110000,R1868&gt;30.2,R1868&lt;=45.9),'[1]Pricing Schedule'!$J$90,
IF(AND(I1868=110000,R1868&gt;45.9,R1868&lt;=123.4),'[1]Pricing Schedule'!$J$97,
IF(AND(I1868=110000,R1868&gt;123.4,R1868&lt;=168.2,M1868&lt;=10),'[1]Pricing Schedule'!$J$105,
IF(AND(I1868=110000,R1868&gt;123.4,R1868&lt;=168.2,M1868&gt;10),'[1]Pricing Schedule'!$J$113,
IF(AND(I1868=110000,R1868&gt;168.2,R1868&lt;=336.2,M1868&lt;=10),('[1]Pricing Schedule'!$J$105),
IF(AND(I1868=110000,R1868&gt;168.2,R1868&lt;=336.2,M1868&gt;10),('[1]Pricing Schedule'!$J$113),
IF(AND(I1868=110000,R1868&gt;336.4,R1868&lt;=504.6,M1868&lt;=10),('[1]Pricing Schedule'!$J$105),
IF(AND(I1868=110000,R1868&gt;336.4,R1868&lt;=504.6,M1868&gt;10),('[1]Pricing Schedule'!$J$113),
IF(AND(I1868=110000,R1868&gt;504.6,R1868&lt;=672.8,M1868&lt;=10),('[1]Pricing Schedule'!$J$105),
IF(AND(I1868=110000,R1868&gt;504.6,R1868&lt;=672.8,M1868&gt;10),('[1]Pricing Schedule'!$J$113),
IF(AND(I1868=110000,R1868&gt;672.8,R1868&lt;=841,M1868&lt;=10),('[1]Pricing Schedule'!$J$105),
IF(AND(I1868=110000,R1868&gt;672.8,R1868&lt;=841,M1868&gt;10),('[1]Pricing Schedule'!$J$113),
IF(AND(I1868=110000,R1868&gt;1682,R1868&lt;=1850.2,M1868&lt;=10),('[1]Pricing Schedule'!$J$105),
IF(AND(I1868=110000,R1868&gt;1682,R1868&lt;=1850.2,M1868&gt;10),('[1]Pricing Schedule'!$J$113),
IF(AND(I1868=110000,R1868&gt;2018.4,R1868&lt;=2186.6,M1868&lt;=10),('[1]Pricing Schedule'!$J$105),
IF(AND(I1868=110000,R1868&gt;2018.4,R1868&lt;=2186.6,M1868&gt;10),('[1]Pricing Schedule'!$J$113),999999999)))))))))))))))))))))))))))))))))))))))</f>
        <v>1</v>
      </c>
      <c r="U1868" s="40">
        <f t="shared" si="180"/>
        <v>405557.14285714284</v>
      </c>
      <c r="V1868" s="41">
        <f t="shared" si="181"/>
        <v>2.4657437739969708</v>
      </c>
      <c r="Y1868" s="23">
        <v>483</v>
      </c>
      <c r="Z1868" s="23">
        <v>439</v>
      </c>
      <c r="AD1868" s="13"/>
      <c r="AE1868" s="13"/>
      <c r="AF1868" s="13"/>
      <c r="AR1868" s="35"/>
    </row>
    <row r="1869" spans="1:44">
      <c r="A1869" s="23">
        <v>1871</v>
      </c>
      <c r="B1869" s="23">
        <v>1871</v>
      </c>
      <c r="C1869" s="23" t="s">
        <v>2598</v>
      </c>
      <c r="D1869" s="23" t="s">
        <v>1103</v>
      </c>
      <c r="E1869" s="23" t="s">
        <v>1103</v>
      </c>
      <c r="F1869" s="23" t="s">
        <v>2235</v>
      </c>
      <c r="G1869" s="23" t="s">
        <v>2236</v>
      </c>
      <c r="H1869" s="23" t="s">
        <v>113</v>
      </c>
      <c r="I1869" s="13">
        <v>38000</v>
      </c>
      <c r="J1869" s="13">
        <v>38000</v>
      </c>
      <c r="K1869" s="23" t="s">
        <v>119</v>
      </c>
      <c r="L1869" s="24">
        <v>7.4409999999999998</v>
      </c>
      <c r="M1869" s="37">
        <f t="shared" si="176"/>
        <v>8</v>
      </c>
      <c r="N1869" s="24">
        <v>0.39400000000000002</v>
      </c>
      <c r="O1869" s="13">
        <v>3</v>
      </c>
      <c r="P1869" s="36">
        <f t="shared" si="177"/>
        <v>0.39400000000000002</v>
      </c>
      <c r="Q1869" s="38">
        <f t="shared" si="178"/>
        <v>4.2</v>
      </c>
      <c r="R1869" s="37">
        <f t="shared" si="179"/>
        <v>4.2</v>
      </c>
      <c r="S1869" s="39">
        <f>IF(AND(I1869=38000,R1869&lt;=4.5,M1869&gt;8),'[1]Pricing Schedule'!$F$8+('[1]Pricing Schedule'!$F$9*M1869),
IF(AND(I1869=38000,R1869&lt;=4.5,M1869&lt;=8),'[1]Pricing Schedule'!$F$34+('[1]Pricing Schedule'!$F$36*M1869),
IF(AND(I1869=38000,R1869&gt;4.5,R1869&lt;=9,M1869&gt;8),'[1]Pricing Schedule'!$F$17+('[1]Pricing Schedule'!$F$18*M1869),
IF(AND(I1869=38000,R1869&gt;4.5,R1869&lt;=9,M1869&lt;=8),'[1]Pricing Schedule'!$F$34+('[1]Pricing Schedule'!$F$36*M1869),
IF(AND(I1869=38000,R1869&gt;9,R1869&lt;=12.8,M1869&gt;8),'[1]Pricing Schedule'!$F$26+('[1]Pricing Schedule'!$F$27*M1869),
IF(AND(I1869=38000,R1869&gt;9,R1869&lt;=12.8,M1869&lt;=8),'[1]Pricing Schedule'!$F$34+('[1]Pricing Schedule'!$F$36*M1869),
IF(AND(I1869=38000,R1869&gt;12.8,R1869&lt;=22.8),'[1]Pricing Schedule'!$F$34+('[1]Pricing Schedule'!$F$36*M1869),
IF(AND(I1869=38000,R1869&gt;22.8,R1869&lt;=30.2),'[1]Pricing Schedule'!$F$43+('[1]Pricing Schedule'!$F$45*M1869),
IF(AND(I1869=38000,R1869&gt;30.2,R1869&lt;=45.9),'[1]Pricing Schedule'!$F$52+('[1]Pricing Schedule'!$F$54*M1869),
IF(AND(I1869=38000,R1869&gt;45.9,R1869&lt;=123.4),'[1]Pricing Schedule'!$F$96+('[1]Pricing Schedule'!$F$97*M1869),
IF(AND(I1869=38000,R1869&gt;123.4,R1869&lt;=168.2,M1869&lt;=10),'[1]Pricing Schedule'!$F$103+('[1]Pricing Schedule'!$F$105*M1869),
IF(AND(I1869=38000,R1869&gt;123.4,R1869&lt;=168.2,M1869&gt;10),'[1]Pricing Schedule'!$F$111+('[1]Pricing Schedule'!$F$113*M1869),
IF(AND(I1869=38000,R1869&gt;157.4,R1869&lt;=336.4,M1869&lt;=10),('[1]Pricing Schedule'!$F$103+('[1]Pricing Schedule'!$F$105*M1869))*2,
IF(AND(I1869=38000,R1869&gt;157.4,R1869&lt;=336.4,M1869&gt;10),('[1]Pricing Schedule'!$F$111+('[1]Pricing Schedule'!$F$113*M1869))*2,
IF(AND(I1869=38000,R1869&gt;314.8,R1869&lt;=504.6,M1869&lt;=10),('[1]Pricing Schedule'!$F$103+('[1]Pricing Schedule'!$F$105*M1869))*3,
IF(AND(I1869=38000,R1869&gt;314.8,R1869&lt;=504.6,M1869&gt;10),('[1]Pricing Schedule'!$F$111+('[1]Pricing Schedule'!$F$113*M1869))*3,
IF(AND(I1869=38000,R1869&gt;472.2,R1869&lt;=672.8,M1869&lt;=10),('[1]Pricing Schedule'!$F$103+('[1]Pricing Schedule'!$F$105*M1869))*4,
IF(AND(I1869=38000,R1869&gt;472.2,R1869&lt;=672.8,M1869&gt;10),('[1]Pricing Schedule'!$F$111+('[1]Pricing Schedule'!$F$113*M1869))*4,
IF(AND(I1869=110000,R1869&lt;=12.8,M1869&gt;2),'[1]Pricing Schedule'!$F$62+('[1]Pricing Schedule'!$F$63*M1869),
IF(AND(I1869=110000,R1869&lt;=12.8,M1869&lt;=2),'[1]Pricing Schedule'!$F$96+('[1]Pricing Schedule'!$F$97*M1869),
IF(AND(I1869=110000,R1869&gt;12.8,R1869&lt;=22.8,M1869&gt;3),'[1]Pricing Schedule'!$F$71+('[1]Pricing Schedule'!$F$72*M1869),
IF(AND(I1869=110000,R1869&gt;12.8,R1869&lt;=22.8,M1869&lt;=3),'[1]Pricing Schedule'!$F$96+('[1]Pricing Schedule'!$F$97*M1869),
IF(AND(I1869=110000,R1869&gt;22.8,R1869&lt;=30.2),'[1]Pricing Schedule'!$F$80+('[1]Pricing Schedule'!$F$81*M1869),
IF(AND(I1869=110000,R1869&gt;30.2,R1869&lt;=45.9),'[1]Pricing Schedule'!$F$89+('[1]Pricing Schedule'!$F$90*M1869),
IF(AND(I1869=110000,R1869&gt;45.9,R1869&lt;=123.4),'[1]Pricing Schedule'!$F$96+('[1]Pricing Schedule'!$F$97*M1869),
IF(AND(I1869=110000,R1869&gt;123.4,R1869&lt;=168.2,M1869&lt;=10),'[1]Pricing Schedule'!$F$103+('[1]Pricing Schedule'!$F$105*M1869),
IF(AND(I1869=110000,R1869&gt;123.4,R1869&lt;=168.2,M1869&gt;10),'[1]Pricing Schedule'!$F$111+('[1]Pricing Schedule'!$F$113*M1869),
IF(AND(I1869=110000,R1869&gt;168.2,R1869&lt;=336.4,M1869&lt;=10),('[1]Pricing Schedule'!$F$103+('[1]Pricing Schedule'!$F$105*M1869))*2,
IF(AND(I1869=110000,R1869&gt;168.2,R1869&lt;=336.4,M1869&gt;10),('[1]Pricing Schedule'!$F$111+('[1]Pricing Schedule'!$F$113*M1869))*2,
IF(AND(I1869=110000,R1869&gt;336.4,R1869&lt;=504.6,M1869&lt;=10),('[1]Pricing Schedule'!$F$103+('[1]Pricing Schedule'!$F$105*M1869))*3,
IF(AND(I1869=110000,R1869&gt;336.4,R1869&lt;=504.6,M1869&gt;10),('[1]Pricing Schedule'!$F$111+('[1]Pricing Schedule'!$F$113*M1869))*3,
IF(AND(I1869=110000,R1869&gt;504.6,R1869&lt;=672.8,M1869&lt;=10),('[1]Pricing Schedule'!$F$103+('[1]Pricing Schedule'!$F$105*M1869))*4,
IF(AND(I1869=110000,R1869&gt;504.6,R1869&lt;=672.8,M1869&gt;10),('[1]Pricing Schedule'!$F$111+('[1]Pricing Schedule'!$F$113*M1869))*4,
IF(AND(I1869=110000,R1869&gt;672.8,R1869&lt;=841,M1869&lt;=10),('[1]Pricing Schedule'!$F$103+('[1]Pricing Schedule'!$F$105*M1869))*5,
IF(AND(I1869=110000,R1869&gt;672.8,R1869&lt;=841,M1869&gt;10),('[1]Pricing Schedule'!$F$111+('[1]Pricing Schedule'!$F$113*M1869))*5,
IF(AND(I1869=110000,R1869&gt;672.8,R1869&lt;=841,M1869&lt;=10),('[1]Pricing Schedule'!$F$103+('[1]Pricing Schedule'!$F$105*M1869))*5,
IF(AND(I1869=110000,R1869&gt;672.8,R1869&lt;=841,M1869&gt;10),('[1]Pricing Schedule'!$F$111+('[1]Pricing Schedule'!$F$113*M1869))*5,
IF(AND(I1869=110000,R1869&gt;1345.6,R1869&lt;=1513.8,M1869&lt;=10),('[1]Pricing Schedule'!$F$103+('[1]Pricing Schedule'!$F$105*M1869))*9,
IF(AND(I1869=110000,R1869&gt;1345.6,R1869&lt;=1513.8,M1869&gt;10),('[1]Pricing Schedule'!$F$111+('[1]Pricing Schedule'!$F$113*M1869))*9,
9999999999)))))))))))))))))))))))))))))))))))))))</f>
        <v>909950</v>
      </c>
      <c r="T1869" s="21">
        <f>IF(AND(I1869=38000,R1869&lt;=4.5,M1869&gt;8),'[1]Pricing Schedule'!$J$9,
IF(AND(I1869=38000,R1869&lt;=4.5,M1869&lt;=8),'[1]Pricing Schedule'!$J$36,
IF(AND(I1869=38000,R1869&gt;4.5,R1869&lt;=9,M1869&gt;8),'[1]Pricing Schedule'!$J$18,
IF(AND(I1869=38000,R1869&gt;4.5,R1869&lt;=9,M1869&lt;=8),'[1]Pricing Schedule'!$J$36,
IF(AND(I1869=38000,R1869&gt;9,R1869&lt;=12.8,M1869&gt;8),'[1]Pricing Schedule'!$J$27,
IF(AND(I1869=38000,R1869&gt;9,R1869&lt;=12.8,M1869&lt;=8),'[1]Pricing Schedule'!$J$36,
IF(AND(I1869=38000,R1869&gt;12.8,R1869&lt;=22.8),'[1]Pricing Schedule'!$J$36,
IF(AND(I1869=38000,R1869&gt;22.8,R1869&lt;=30.2),'[1]Pricing Schedule'!$J$45,
IF(AND(I1869=38000,R1869&gt;30.2,R1869&lt;=45.9),'[1]Pricing Schedule'!$J$54,
IF(AND(I1869=38000,R1869&gt;45.9,R1869&lt;=123.4),'[1]Pricing Schedule'!$J$97,
IF(AND(I1869=38000,R1869&gt;123.4,R1869&lt;=168.2,M1869&lt;=10),'[1]Pricing Schedule'!$J$105,
IF(AND(I1869=38000,R1869&gt;123.4,R1869&lt;=168.2,M1869&gt;10),'[1]Pricing Schedule'!$J$113,
IF(AND(I1869=38000,R1869&gt;168.2,R1869&lt;=336.4,M1869&lt;=10),('[1]Pricing Schedule'!$J$105),
IF(AND(I1869=38000,R1869&gt;168.2,R1869&lt;=336.4,M1869&gt;10),('[1]Pricing Schedule'!$J$113),
IF(AND(I1869=38000,R1869&gt;336.4,R1869&lt;=504.6,M1869&lt;=10),('[1]Pricing Schedule'!$J$105),
IF(AND(I1869=38000,R1869&gt;336.4,R1869&lt;=504.6,M1869&gt;10),('[1]Pricing Schedule'!$J$113),
IF(AND(I1869=38000,R1869&gt;504.6,R1869&lt;=672.8,M1869&lt;=10),('[1]Pricing Schedule'!$J$105),
IF(AND(I1869=38000,R1869&gt;504.6,R1869&lt;=672.8,M1869&gt;10),('[1]Pricing Schedule'!$J$113),
IF(AND(I1869=110000,R1869&lt;=12.8,M1869&gt;2),'[1]Pricing Schedule'!$J$63,
IF(AND(I1869=110000,R1869&lt;=12.8,M1869&lt;=2),'[1]Pricing Schedule'!$J$97,
IF(AND(I1869=110000,R1869&gt;12.8,R1869&lt;=22.8,M1869&gt;3),'[1]Pricing Schedule'!$J$72,
IF(AND(I1869=110000,R1869&gt;12.8,R1869&lt;=22.8,M1869&lt;=3),'[1]Pricing Schedule'!$J$97,
IF(AND(I1869=110000,R1869&gt;22.8,R1869&lt;=30.2),'[1]Pricing Schedule'!$J$81,
IF(AND(I1869=110000,R1869&gt;30.2,R1869&lt;=45.9),'[1]Pricing Schedule'!$J$90,
IF(AND(I1869=110000,R1869&gt;45.9,R1869&lt;=123.4),'[1]Pricing Schedule'!$J$97,
IF(AND(I1869=110000,R1869&gt;123.4,R1869&lt;=168.2,M1869&lt;=10),'[1]Pricing Schedule'!$J$105,
IF(AND(I1869=110000,R1869&gt;123.4,R1869&lt;=168.2,M1869&gt;10),'[1]Pricing Schedule'!$J$113,
IF(AND(I1869=110000,R1869&gt;168.2,R1869&lt;=336.2,M1869&lt;=10),('[1]Pricing Schedule'!$J$105),
IF(AND(I1869=110000,R1869&gt;168.2,R1869&lt;=336.2,M1869&gt;10),('[1]Pricing Schedule'!$J$113),
IF(AND(I1869=110000,R1869&gt;336.4,R1869&lt;=504.6,M1869&lt;=10),('[1]Pricing Schedule'!$J$105),
IF(AND(I1869=110000,R1869&gt;336.4,R1869&lt;=504.6,M1869&gt;10),('[1]Pricing Schedule'!$J$113),
IF(AND(I1869=110000,R1869&gt;504.6,R1869&lt;=672.8,M1869&lt;=10),('[1]Pricing Schedule'!$J$105),
IF(AND(I1869=110000,R1869&gt;504.6,R1869&lt;=672.8,M1869&gt;10),('[1]Pricing Schedule'!$J$113),
IF(AND(I1869=110000,R1869&gt;672.8,R1869&lt;=841,M1869&lt;=10),('[1]Pricing Schedule'!$J$105),
IF(AND(I1869=110000,R1869&gt;672.8,R1869&lt;=841,M1869&gt;10),('[1]Pricing Schedule'!$J$113),
IF(AND(I1869=110000,R1869&gt;1682,R1869&lt;=1850.2,M1869&lt;=10),('[1]Pricing Schedule'!$J$105),
IF(AND(I1869=110000,R1869&gt;1682,R1869&lt;=1850.2,M1869&gt;10),('[1]Pricing Schedule'!$J$113),
IF(AND(I1869=110000,R1869&gt;2018.4,R1869&lt;=2186.6,M1869&lt;=10),('[1]Pricing Schedule'!$J$105),
IF(AND(I1869=110000,R1869&gt;2018.4,R1869&lt;=2186.6,M1869&gt;10),('[1]Pricing Schedule'!$J$113),999999999)))))))))))))))))))))))))))))))))))))))</f>
        <v>4</v>
      </c>
      <c r="U1869" s="40">
        <f t="shared" si="180"/>
        <v>216654.76190476189</v>
      </c>
      <c r="V1869" s="41">
        <f t="shared" si="181"/>
        <v>4.6156382218803227</v>
      </c>
      <c r="Y1869" s="23">
        <v>195</v>
      </c>
      <c r="Z1869" s="23">
        <v>470</v>
      </c>
      <c r="AD1869" s="13"/>
      <c r="AE1869" s="13"/>
      <c r="AF1869" s="13"/>
      <c r="AR1869" s="35"/>
    </row>
    <row r="1870" spans="1:44">
      <c r="A1870" s="23">
        <v>1872</v>
      </c>
      <c r="B1870" s="23">
        <v>1872</v>
      </c>
      <c r="C1870" s="23" t="s">
        <v>2599</v>
      </c>
      <c r="D1870" s="23" t="s">
        <v>116</v>
      </c>
      <c r="E1870" s="23" t="s">
        <v>116</v>
      </c>
      <c r="F1870" s="23" t="s">
        <v>893</v>
      </c>
      <c r="G1870" s="23" t="s">
        <v>894</v>
      </c>
      <c r="H1870" s="23" t="s">
        <v>113</v>
      </c>
      <c r="I1870" s="13">
        <v>38000</v>
      </c>
      <c r="J1870" s="13">
        <v>38000</v>
      </c>
      <c r="K1870" s="23" t="s">
        <v>119</v>
      </c>
      <c r="L1870" s="24">
        <v>8.1240000000000006</v>
      </c>
      <c r="M1870" s="37">
        <f t="shared" si="176"/>
        <v>9</v>
      </c>
      <c r="N1870" s="24">
        <v>0.375</v>
      </c>
      <c r="O1870" s="13">
        <v>3</v>
      </c>
      <c r="P1870" s="36">
        <f t="shared" si="177"/>
        <v>0.375</v>
      </c>
      <c r="Q1870" s="38">
        <f t="shared" si="178"/>
        <v>4.2</v>
      </c>
      <c r="R1870" s="37">
        <f t="shared" si="179"/>
        <v>4.2</v>
      </c>
      <c r="S1870" s="39">
        <f>IF(AND(I1870=38000,R1870&lt;=4.5,M1870&gt;8),'[1]Pricing Schedule'!$F$8+('[1]Pricing Schedule'!$F$9*M1870),
IF(AND(I1870=38000,R1870&lt;=4.5,M1870&lt;=8),'[1]Pricing Schedule'!$F$34+('[1]Pricing Schedule'!$F$36*M1870),
IF(AND(I1870=38000,R1870&gt;4.5,R1870&lt;=9,M1870&gt;8),'[1]Pricing Schedule'!$F$17+('[1]Pricing Schedule'!$F$18*M1870),
IF(AND(I1870=38000,R1870&gt;4.5,R1870&lt;=9,M1870&lt;=8),'[1]Pricing Schedule'!$F$34+('[1]Pricing Schedule'!$F$36*M1870),
IF(AND(I1870=38000,R1870&gt;9,R1870&lt;=12.8,M1870&gt;8),'[1]Pricing Schedule'!$F$26+('[1]Pricing Schedule'!$F$27*M1870),
IF(AND(I1870=38000,R1870&gt;9,R1870&lt;=12.8,M1870&lt;=8),'[1]Pricing Schedule'!$F$34+('[1]Pricing Schedule'!$F$36*M1870),
IF(AND(I1870=38000,R1870&gt;12.8,R1870&lt;=22.8),'[1]Pricing Schedule'!$F$34+('[1]Pricing Schedule'!$F$36*M1870),
IF(AND(I1870=38000,R1870&gt;22.8,R1870&lt;=30.2),'[1]Pricing Schedule'!$F$43+('[1]Pricing Schedule'!$F$45*M1870),
IF(AND(I1870=38000,R1870&gt;30.2,R1870&lt;=45.9),'[1]Pricing Schedule'!$F$52+('[1]Pricing Schedule'!$F$54*M1870),
IF(AND(I1870=38000,R1870&gt;45.9,R1870&lt;=123.4),'[1]Pricing Schedule'!$F$96+('[1]Pricing Schedule'!$F$97*M1870),
IF(AND(I1870=38000,R1870&gt;123.4,R1870&lt;=168.2,M1870&lt;=10),'[1]Pricing Schedule'!$F$103+('[1]Pricing Schedule'!$F$105*M1870),
IF(AND(I1870=38000,R1870&gt;123.4,R1870&lt;=168.2,M1870&gt;10),'[1]Pricing Schedule'!$F$111+('[1]Pricing Schedule'!$F$113*M1870),
IF(AND(I1870=38000,R1870&gt;157.4,R1870&lt;=336.4,M1870&lt;=10),('[1]Pricing Schedule'!$F$103+('[1]Pricing Schedule'!$F$105*M1870))*2,
IF(AND(I1870=38000,R1870&gt;157.4,R1870&lt;=336.4,M1870&gt;10),('[1]Pricing Schedule'!$F$111+('[1]Pricing Schedule'!$F$113*M1870))*2,
IF(AND(I1870=38000,R1870&gt;314.8,R1870&lt;=504.6,M1870&lt;=10),('[1]Pricing Schedule'!$F$103+('[1]Pricing Schedule'!$F$105*M1870))*3,
IF(AND(I1870=38000,R1870&gt;314.8,R1870&lt;=504.6,M1870&gt;10),('[1]Pricing Schedule'!$F$111+('[1]Pricing Schedule'!$F$113*M1870))*3,
IF(AND(I1870=38000,R1870&gt;472.2,R1870&lt;=672.8,M1870&lt;=10),('[1]Pricing Schedule'!$F$103+('[1]Pricing Schedule'!$F$105*M1870))*4,
IF(AND(I1870=38000,R1870&gt;472.2,R1870&lt;=672.8,M1870&gt;10),('[1]Pricing Schedule'!$F$111+('[1]Pricing Schedule'!$F$113*M1870))*4,
IF(AND(I1870=110000,R1870&lt;=12.8,M1870&gt;2),'[1]Pricing Schedule'!$F$62+('[1]Pricing Schedule'!$F$63*M1870),
IF(AND(I1870=110000,R1870&lt;=12.8,M1870&lt;=2),'[1]Pricing Schedule'!$F$96+('[1]Pricing Schedule'!$F$97*M1870),
IF(AND(I1870=110000,R1870&gt;12.8,R1870&lt;=22.8,M1870&gt;3),'[1]Pricing Schedule'!$F$71+('[1]Pricing Schedule'!$F$72*M1870),
IF(AND(I1870=110000,R1870&gt;12.8,R1870&lt;=22.8,M1870&lt;=3),'[1]Pricing Schedule'!$F$96+('[1]Pricing Schedule'!$F$97*M1870),
IF(AND(I1870=110000,R1870&gt;22.8,R1870&lt;=30.2),'[1]Pricing Schedule'!$F$80+('[1]Pricing Schedule'!$F$81*M1870),
IF(AND(I1870=110000,R1870&gt;30.2,R1870&lt;=45.9),'[1]Pricing Schedule'!$F$89+('[1]Pricing Schedule'!$F$90*M1870),
IF(AND(I1870=110000,R1870&gt;45.9,R1870&lt;=123.4),'[1]Pricing Schedule'!$F$96+('[1]Pricing Schedule'!$F$97*M1870),
IF(AND(I1870=110000,R1870&gt;123.4,R1870&lt;=168.2,M1870&lt;=10),'[1]Pricing Schedule'!$F$103+('[1]Pricing Schedule'!$F$105*M1870),
IF(AND(I1870=110000,R1870&gt;123.4,R1870&lt;=168.2,M1870&gt;10),'[1]Pricing Schedule'!$F$111+('[1]Pricing Schedule'!$F$113*M1870),
IF(AND(I1870=110000,R1870&gt;168.2,R1870&lt;=336.4,M1870&lt;=10),('[1]Pricing Schedule'!$F$103+('[1]Pricing Schedule'!$F$105*M1870))*2,
IF(AND(I1870=110000,R1870&gt;168.2,R1870&lt;=336.4,M1870&gt;10),('[1]Pricing Schedule'!$F$111+('[1]Pricing Schedule'!$F$113*M1870))*2,
IF(AND(I1870=110000,R1870&gt;336.4,R1870&lt;=504.6,M1870&lt;=10),('[1]Pricing Schedule'!$F$103+('[1]Pricing Schedule'!$F$105*M1870))*3,
IF(AND(I1870=110000,R1870&gt;336.4,R1870&lt;=504.6,M1870&gt;10),('[1]Pricing Schedule'!$F$111+('[1]Pricing Schedule'!$F$113*M1870))*3,
IF(AND(I1870=110000,R1870&gt;504.6,R1870&lt;=672.8,M1870&lt;=10),('[1]Pricing Schedule'!$F$103+('[1]Pricing Schedule'!$F$105*M1870))*4,
IF(AND(I1870=110000,R1870&gt;504.6,R1870&lt;=672.8,M1870&gt;10),('[1]Pricing Schedule'!$F$111+('[1]Pricing Schedule'!$F$113*M1870))*4,
IF(AND(I1870=110000,R1870&gt;672.8,R1870&lt;=841,M1870&lt;=10),('[1]Pricing Schedule'!$F$103+('[1]Pricing Schedule'!$F$105*M1870))*5,
IF(AND(I1870=110000,R1870&gt;672.8,R1870&lt;=841,M1870&gt;10),('[1]Pricing Schedule'!$F$111+('[1]Pricing Schedule'!$F$113*M1870))*5,
IF(AND(I1870=110000,R1870&gt;672.8,R1870&lt;=841,M1870&lt;=10),('[1]Pricing Schedule'!$F$103+('[1]Pricing Schedule'!$F$105*M1870))*5,
IF(AND(I1870=110000,R1870&gt;672.8,R1870&lt;=841,M1870&gt;10),('[1]Pricing Schedule'!$F$111+('[1]Pricing Schedule'!$F$113*M1870))*5,
IF(AND(I1870=110000,R1870&gt;1345.6,R1870&lt;=1513.8,M1870&lt;=10),('[1]Pricing Schedule'!$F$103+('[1]Pricing Schedule'!$F$105*M1870))*9,
IF(AND(I1870=110000,R1870&gt;1345.6,R1870&lt;=1513.8,M1870&gt;10),('[1]Pricing Schedule'!$F$111+('[1]Pricing Schedule'!$F$113*M1870))*9,
9999999999)))))))))))))))))))))))))))))))))))))))</f>
        <v>1334440</v>
      </c>
      <c r="T1870" s="21">
        <f>IF(AND(I1870=38000,R1870&lt;=4.5,M1870&gt;8),'[1]Pricing Schedule'!$J$9,
IF(AND(I1870=38000,R1870&lt;=4.5,M1870&lt;=8),'[1]Pricing Schedule'!$J$36,
IF(AND(I1870=38000,R1870&gt;4.5,R1870&lt;=9,M1870&gt;8),'[1]Pricing Schedule'!$J$18,
IF(AND(I1870=38000,R1870&gt;4.5,R1870&lt;=9,M1870&lt;=8),'[1]Pricing Schedule'!$J$36,
IF(AND(I1870=38000,R1870&gt;9,R1870&lt;=12.8,M1870&gt;8),'[1]Pricing Schedule'!$J$27,
IF(AND(I1870=38000,R1870&gt;9,R1870&lt;=12.8,M1870&lt;=8),'[1]Pricing Schedule'!$J$36,
IF(AND(I1870=38000,R1870&gt;12.8,R1870&lt;=22.8),'[1]Pricing Schedule'!$J$36,
IF(AND(I1870=38000,R1870&gt;22.8,R1870&lt;=30.2),'[1]Pricing Schedule'!$J$45,
IF(AND(I1870=38000,R1870&gt;30.2,R1870&lt;=45.9),'[1]Pricing Schedule'!$J$54,
IF(AND(I1870=38000,R1870&gt;45.9,R1870&lt;=123.4),'[1]Pricing Schedule'!$J$97,
IF(AND(I1870=38000,R1870&gt;123.4,R1870&lt;=168.2,M1870&lt;=10),'[1]Pricing Schedule'!$J$105,
IF(AND(I1870=38000,R1870&gt;123.4,R1870&lt;=168.2,M1870&gt;10),'[1]Pricing Schedule'!$J$113,
IF(AND(I1870=38000,R1870&gt;168.2,R1870&lt;=336.4,M1870&lt;=10),('[1]Pricing Schedule'!$J$105),
IF(AND(I1870=38000,R1870&gt;168.2,R1870&lt;=336.4,M1870&gt;10),('[1]Pricing Schedule'!$J$113),
IF(AND(I1870=38000,R1870&gt;336.4,R1870&lt;=504.6,M1870&lt;=10),('[1]Pricing Schedule'!$J$105),
IF(AND(I1870=38000,R1870&gt;336.4,R1870&lt;=504.6,M1870&gt;10),('[1]Pricing Schedule'!$J$113),
IF(AND(I1870=38000,R1870&gt;504.6,R1870&lt;=672.8,M1870&lt;=10),('[1]Pricing Schedule'!$J$105),
IF(AND(I1870=38000,R1870&gt;504.6,R1870&lt;=672.8,M1870&gt;10),('[1]Pricing Schedule'!$J$113),
IF(AND(I1870=110000,R1870&lt;=12.8,M1870&gt;2),'[1]Pricing Schedule'!$J$63,
IF(AND(I1870=110000,R1870&lt;=12.8,M1870&lt;=2),'[1]Pricing Schedule'!$J$97,
IF(AND(I1870=110000,R1870&gt;12.8,R1870&lt;=22.8,M1870&gt;3),'[1]Pricing Schedule'!$J$72,
IF(AND(I1870=110000,R1870&gt;12.8,R1870&lt;=22.8,M1870&lt;=3),'[1]Pricing Schedule'!$J$97,
IF(AND(I1870=110000,R1870&gt;22.8,R1870&lt;=30.2),'[1]Pricing Schedule'!$J$81,
IF(AND(I1870=110000,R1870&gt;30.2,R1870&lt;=45.9),'[1]Pricing Schedule'!$J$90,
IF(AND(I1870=110000,R1870&gt;45.9,R1870&lt;=123.4),'[1]Pricing Schedule'!$J$97,
IF(AND(I1870=110000,R1870&gt;123.4,R1870&lt;=168.2,M1870&lt;=10),'[1]Pricing Schedule'!$J$105,
IF(AND(I1870=110000,R1870&gt;123.4,R1870&lt;=168.2,M1870&gt;10),'[1]Pricing Schedule'!$J$113,
IF(AND(I1870=110000,R1870&gt;168.2,R1870&lt;=336.2,M1870&lt;=10),('[1]Pricing Schedule'!$J$105),
IF(AND(I1870=110000,R1870&gt;168.2,R1870&lt;=336.2,M1870&gt;10),('[1]Pricing Schedule'!$J$113),
IF(AND(I1870=110000,R1870&gt;336.4,R1870&lt;=504.6,M1870&lt;=10),('[1]Pricing Schedule'!$J$105),
IF(AND(I1870=110000,R1870&gt;336.4,R1870&lt;=504.6,M1870&gt;10),('[1]Pricing Schedule'!$J$113),
IF(AND(I1870=110000,R1870&gt;504.6,R1870&lt;=672.8,M1870&lt;=10),('[1]Pricing Schedule'!$J$105),
IF(AND(I1870=110000,R1870&gt;504.6,R1870&lt;=672.8,M1870&gt;10),('[1]Pricing Schedule'!$J$113),
IF(AND(I1870=110000,R1870&gt;672.8,R1870&lt;=841,M1870&lt;=10),('[1]Pricing Schedule'!$J$105),
IF(AND(I1870=110000,R1870&gt;672.8,R1870&lt;=841,M1870&gt;10),('[1]Pricing Schedule'!$J$113),
IF(AND(I1870=110000,R1870&gt;1682,R1870&lt;=1850.2,M1870&lt;=10),('[1]Pricing Schedule'!$J$105),
IF(AND(I1870=110000,R1870&gt;1682,R1870&lt;=1850.2,M1870&gt;10),('[1]Pricing Schedule'!$J$113),
IF(AND(I1870=110000,R1870&gt;2018.4,R1870&lt;=2186.6,M1870&lt;=10),('[1]Pricing Schedule'!$J$105),
IF(AND(I1870=110000,R1870&gt;2018.4,R1870&lt;=2186.6,M1870&gt;10),('[1]Pricing Schedule'!$J$113),999999999)))))))))))))))))))))))))))))))))))))))</f>
        <v>1</v>
      </c>
      <c r="U1870" s="40">
        <f t="shared" si="180"/>
        <v>317723.80952380953</v>
      </c>
      <c r="V1870" s="41">
        <f t="shared" si="181"/>
        <v>3.1473876682353645</v>
      </c>
      <c r="Y1870" s="23">
        <v>110</v>
      </c>
      <c r="Z1870" s="23">
        <v>639</v>
      </c>
      <c r="AD1870" s="13"/>
      <c r="AE1870" s="13"/>
      <c r="AF1870" s="13"/>
      <c r="AR1870" s="35"/>
    </row>
    <row r="1871" spans="1:44">
      <c r="A1871" s="23">
        <v>1873</v>
      </c>
      <c r="B1871" s="23">
        <v>1873</v>
      </c>
      <c r="C1871" s="23" t="s">
        <v>2600</v>
      </c>
      <c r="D1871" s="23" t="s">
        <v>344</v>
      </c>
      <c r="E1871" s="23" t="s">
        <v>816</v>
      </c>
      <c r="F1871" s="23" t="s">
        <v>1083</v>
      </c>
      <c r="G1871" s="23" t="s">
        <v>1084</v>
      </c>
      <c r="H1871" s="23" t="s">
        <v>113</v>
      </c>
      <c r="I1871" s="13">
        <v>38000</v>
      </c>
      <c r="J1871" s="13">
        <v>38000</v>
      </c>
      <c r="K1871" s="23" t="s">
        <v>119</v>
      </c>
      <c r="L1871" s="24">
        <v>6.2480000000000002</v>
      </c>
      <c r="M1871" s="37">
        <f t="shared" si="176"/>
        <v>7</v>
      </c>
      <c r="N1871" s="24">
        <v>1.5289999999999999</v>
      </c>
      <c r="O1871" s="13">
        <v>3</v>
      </c>
      <c r="P1871" s="36">
        <f t="shared" si="177"/>
        <v>1.1467499999999999</v>
      </c>
      <c r="Q1871" s="38">
        <f t="shared" si="178"/>
        <v>4.2</v>
      </c>
      <c r="R1871" s="37">
        <f t="shared" si="179"/>
        <v>4.2</v>
      </c>
      <c r="S1871" s="39">
        <f>IF(AND(I1871=38000,R1871&lt;=4.5,M1871&gt;8),'[1]Pricing Schedule'!$F$8+('[1]Pricing Schedule'!$F$9*M1871),
IF(AND(I1871=38000,R1871&lt;=4.5,M1871&lt;=8),'[1]Pricing Schedule'!$F$34+('[1]Pricing Schedule'!$F$36*M1871),
IF(AND(I1871=38000,R1871&gt;4.5,R1871&lt;=9,M1871&gt;8),'[1]Pricing Schedule'!$F$17+('[1]Pricing Schedule'!$F$18*M1871),
IF(AND(I1871=38000,R1871&gt;4.5,R1871&lt;=9,M1871&lt;=8),'[1]Pricing Schedule'!$F$34+('[1]Pricing Schedule'!$F$36*M1871),
IF(AND(I1871=38000,R1871&gt;9,R1871&lt;=12.8,M1871&gt;8),'[1]Pricing Schedule'!$F$26+('[1]Pricing Schedule'!$F$27*M1871),
IF(AND(I1871=38000,R1871&gt;9,R1871&lt;=12.8,M1871&lt;=8),'[1]Pricing Schedule'!$F$34+('[1]Pricing Schedule'!$F$36*M1871),
IF(AND(I1871=38000,R1871&gt;12.8,R1871&lt;=22.8),'[1]Pricing Schedule'!$F$34+('[1]Pricing Schedule'!$F$36*M1871),
IF(AND(I1871=38000,R1871&gt;22.8,R1871&lt;=30.2),'[1]Pricing Schedule'!$F$43+('[1]Pricing Schedule'!$F$45*M1871),
IF(AND(I1871=38000,R1871&gt;30.2,R1871&lt;=45.9),'[1]Pricing Schedule'!$F$52+('[1]Pricing Schedule'!$F$54*M1871),
IF(AND(I1871=38000,R1871&gt;45.9,R1871&lt;=123.4),'[1]Pricing Schedule'!$F$96+('[1]Pricing Schedule'!$F$97*M1871),
IF(AND(I1871=38000,R1871&gt;123.4,R1871&lt;=168.2,M1871&lt;=10),'[1]Pricing Schedule'!$F$103+('[1]Pricing Schedule'!$F$105*M1871),
IF(AND(I1871=38000,R1871&gt;123.4,R1871&lt;=168.2,M1871&gt;10),'[1]Pricing Schedule'!$F$111+('[1]Pricing Schedule'!$F$113*M1871),
IF(AND(I1871=38000,R1871&gt;157.4,R1871&lt;=336.4,M1871&lt;=10),('[1]Pricing Schedule'!$F$103+('[1]Pricing Schedule'!$F$105*M1871))*2,
IF(AND(I1871=38000,R1871&gt;157.4,R1871&lt;=336.4,M1871&gt;10),('[1]Pricing Schedule'!$F$111+('[1]Pricing Schedule'!$F$113*M1871))*2,
IF(AND(I1871=38000,R1871&gt;314.8,R1871&lt;=504.6,M1871&lt;=10),('[1]Pricing Schedule'!$F$103+('[1]Pricing Schedule'!$F$105*M1871))*3,
IF(AND(I1871=38000,R1871&gt;314.8,R1871&lt;=504.6,M1871&gt;10),('[1]Pricing Schedule'!$F$111+('[1]Pricing Schedule'!$F$113*M1871))*3,
IF(AND(I1871=38000,R1871&gt;472.2,R1871&lt;=672.8,M1871&lt;=10),('[1]Pricing Schedule'!$F$103+('[1]Pricing Schedule'!$F$105*M1871))*4,
IF(AND(I1871=38000,R1871&gt;472.2,R1871&lt;=672.8,M1871&gt;10),('[1]Pricing Schedule'!$F$111+('[1]Pricing Schedule'!$F$113*M1871))*4,
IF(AND(I1871=110000,R1871&lt;=12.8,M1871&gt;2),'[1]Pricing Schedule'!$F$62+('[1]Pricing Schedule'!$F$63*M1871),
IF(AND(I1871=110000,R1871&lt;=12.8,M1871&lt;=2),'[1]Pricing Schedule'!$F$96+('[1]Pricing Schedule'!$F$97*M1871),
IF(AND(I1871=110000,R1871&gt;12.8,R1871&lt;=22.8,M1871&gt;3),'[1]Pricing Schedule'!$F$71+('[1]Pricing Schedule'!$F$72*M1871),
IF(AND(I1871=110000,R1871&gt;12.8,R1871&lt;=22.8,M1871&lt;=3),'[1]Pricing Schedule'!$F$96+('[1]Pricing Schedule'!$F$97*M1871),
IF(AND(I1871=110000,R1871&gt;22.8,R1871&lt;=30.2),'[1]Pricing Schedule'!$F$80+('[1]Pricing Schedule'!$F$81*M1871),
IF(AND(I1871=110000,R1871&gt;30.2,R1871&lt;=45.9),'[1]Pricing Schedule'!$F$89+('[1]Pricing Schedule'!$F$90*M1871),
IF(AND(I1871=110000,R1871&gt;45.9,R1871&lt;=123.4),'[1]Pricing Schedule'!$F$96+('[1]Pricing Schedule'!$F$97*M1871),
IF(AND(I1871=110000,R1871&gt;123.4,R1871&lt;=168.2,M1871&lt;=10),'[1]Pricing Schedule'!$F$103+('[1]Pricing Schedule'!$F$105*M1871),
IF(AND(I1871=110000,R1871&gt;123.4,R1871&lt;=168.2,M1871&gt;10),'[1]Pricing Schedule'!$F$111+('[1]Pricing Schedule'!$F$113*M1871),
IF(AND(I1871=110000,R1871&gt;168.2,R1871&lt;=336.4,M1871&lt;=10),('[1]Pricing Schedule'!$F$103+('[1]Pricing Schedule'!$F$105*M1871))*2,
IF(AND(I1871=110000,R1871&gt;168.2,R1871&lt;=336.4,M1871&gt;10),('[1]Pricing Schedule'!$F$111+('[1]Pricing Schedule'!$F$113*M1871))*2,
IF(AND(I1871=110000,R1871&gt;336.4,R1871&lt;=504.6,M1871&lt;=10),('[1]Pricing Schedule'!$F$103+('[1]Pricing Schedule'!$F$105*M1871))*3,
IF(AND(I1871=110000,R1871&gt;336.4,R1871&lt;=504.6,M1871&gt;10),('[1]Pricing Schedule'!$F$111+('[1]Pricing Schedule'!$F$113*M1871))*3,
IF(AND(I1871=110000,R1871&gt;504.6,R1871&lt;=672.8,M1871&lt;=10),('[1]Pricing Schedule'!$F$103+('[1]Pricing Schedule'!$F$105*M1871))*4,
IF(AND(I1871=110000,R1871&gt;504.6,R1871&lt;=672.8,M1871&gt;10),('[1]Pricing Schedule'!$F$111+('[1]Pricing Schedule'!$F$113*M1871))*4,
IF(AND(I1871=110000,R1871&gt;672.8,R1871&lt;=841,M1871&lt;=10),('[1]Pricing Schedule'!$F$103+('[1]Pricing Schedule'!$F$105*M1871))*5,
IF(AND(I1871=110000,R1871&gt;672.8,R1871&lt;=841,M1871&gt;10),('[1]Pricing Schedule'!$F$111+('[1]Pricing Schedule'!$F$113*M1871))*5,
IF(AND(I1871=110000,R1871&gt;672.8,R1871&lt;=841,M1871&lt;=10),('[1]Pricing Schedule'!$F$103+('[1]Pricing Schedule'!$F$105*M1871))*5,
IF(AND(I1871=110000,R1871&gt;672.8,R1871&lt;=841,M1871&gt;10),('[1]Pricing Schedule'!$F$111+('[1]Pricing Schedule'!$F$113*M1871))*5,
IF(AND(I1871=110000,R1871&gt;1345.6,R1871&lt;=1513.8,M1871&lt;=10),('[1]Pricing Schedule'!$F$103+('[1]Pricing Schedule'!$F$105*M1871))*9,
IF(AND(I1871=110000,R1871&gt;1345.6,R1871&lt;=1513.8,M1871&gt;10),('[1]Pricing Schedule'!$F$111+('[1]Pricing Schedule'!$F$113*M1871))*9,
9999999999)))))))))))))))))))))))))))))))))))))))</f>
        <v>839680</v>
      </c>
      <c r="T1871" s="21">
        <f>IF(AND(I1871=38000,R1871&lt;=4.5,M1871&gt;8),'[1]Pricing Schedule'!$J$9,
IF(AND(I1871=38000,R1871&lt;=4.5,M1871&lt;=8),'[1]Pricing Schedule'!$J$36,
IF(AND(I1871=38000,R1871&gt;4.5,R1871&lt;=9,M1871&gt;8),'[1]Pricing Schedule'!$J$18,
IF(AND(I1871=38000,R1871&gt;4.5,R1871&lt;=9,M1871&lt;=8),'[1]Pricing Schedule'!$J$36,
IF(AND(I1871=38000,R1871&gt;9,R1871&lt;=12.8,M1871&gt;8),'[1]Pricing Schedule'!$J$27,
IF(AND(I1871=38000,R1871&gt;9,R1871&lt;=12.8,M1871&lt;=8),'[1]Pricing Schedule'!$J$36,
IF(AND(I1871=38000,R1871&gt;12.8,R1871&lt;=22.8),'[1]Pricing Schedule'!$J$36,
IF(AND(I1871=38000,R1871&gt;22.8,R1871&lt;=30.2),'[1]Pricing Schedule'!$J$45,
IF(AND(I1871=38000,R1871&gt;30.2,R1871&lt;=45.9),'[1]Pricing Schedule'!$J$54,
IF(AND(I1871=38000,R1871&gt;45.9,R1871&lt;=123.4),'[1]Pricing Schedule'!$J$97,
IF(AND(I1871=38000,R1871&gt;123.4,R1871&lt;=168.2,M1871&lt;=10),'[1]Pricing Schedule'!$J$105,
IF(AND(I1871=38000,R1871&gt;123.4,R1871&lt;=168.2,M1871&gt;10),'[1]Pricing Schedule'!$J$113,
IF(AND(I1871=38000,R1871&gt;168.2,R1871&lt;=336.4,M1871&lt;=10),('[1]Pricing Schedule'!$J$105),
IF(AND(I1871=38000,R1871&gt;168.2,R1871&lt;=336.4,M1871&gt;10),('[1]Pricing Schedule'!$J$113),
IF(AND(I1871=38000,R1871&gt;336.4,R1871&lt;=504.6,M1871&lt;=10),('[1]Pricing Schedule'!$J$105),
IF(AND(I1871=38000,R1871&gt;336.4,R1871&lt;=504.6,M1871&gt;10),('[1]Pricing Schedule'!$J$113),
IF(AND(I1871=38000,R1871&gt;504.6,R1871&lt;=672.8,M1871&lt;=10),('[1]Pricing Schedule'!$J$105),
IF(AND(I1871=38000,R1871&gt;504.6,R1871&lt;=672.8,M1871&gt;10),('[1]Pricing Schedule'!$J$113),
IF(AND(I1871=110000,R1871&lt;=12.8,M1871&gt;2),'[1]Pricing Schedule'!$J$63,
IF(AND(I1871=110000,R1871&lt;=12.8,M1871&lt;=2),'[1]Pricing Schedule'!$J$97,
IF(AND(I1871=110000,R1871&gt;12.8,R1871&lt;=22.8,M1871&gt;3),'[1]Pricing Schedule'!$J$72,
IF(AND(I1871=110000,R1871&gt;12.8,R1871&lt;=22.8,M1871&lt;=3),'[1]Pricing Schedule'!$J$97,
IF(AND(I1871=110000,R1871&gt;22.8,R1871&lt;=30.2),'[1]Pricing Schedule'!$J$81,
IF(AND(I1871=110000,R1871&gt;30.2,R1871&lt;=45.9),'[1]Pricing Schedule'!$J$90,
IF(AND(I1871=110000,R1871&gt;45.9,R1871&lt;=123.4),'[1]Pricing Schedule'!$J$97,
IF(AND(I1871=110000,R1871&gt;123.4,R1871&lt;=168.2,M1871&lt;=10),'[1]Pricing Schedule'!$J$105,
IF(AND(I1871=110000,R1871&gt;123.4,R1871&lt;=168.2,M1871&gt;10),'[1]Pricing Schedule'!$J$113,
IF(AND(I1871=110000,R1871&gt;168.2,R1871&lt;=336.2,M1871&lt;=10),('[1]Pricing Schedule'!$J$105),
IF(AND(I1871=110000,R1871&gt;168.2,R1871&lt;=336.2,M1871&gt;10),('[1]Pricing Schedule'!$J$113),
IF(AND(I1871=110000,R1871&gt;336.4,R1871&lt;=504.6,M1871&lt;=10),('[1]Pricing Schedule'!$J$105),
IF(AND(I1871=110000,R1871&gt;336.4,R1871&lt;=504.6,M1871&gt;10),('[1]Pricing Schedule'!$J$113),
IF(AND(I1871=110000,R1871&gt;504.6,R1871&lt;=672.8,M1871&lt;=10),('[1]Pricing Schedule'!$J$105),
IF(AND(I1871=110000,R1871&gt;504.6,R1871&lt;=672.8,M1871&gt;10),('[1]Pricing Schedule'!$J$113),
IF(AND(I1871=110000,R1871&gt;672.8,R1871&lt;=841,M1871&lt;=10),('[1]Pricing Schedule'!$J$105),
IF(AND(I1871=110000,R1871&gt;672.8,R1871&lt;=841,M1871&gt;10),('[1]Pricing Schedule'!$J$113),
IF(AND(I1871=110000,R1871&gt;1682,R1871&lt;=1850.2,M1871&lt;=10),('[1]Pricing Schedule'!$J$105),
IF(AND(I1871=110000,R1871&gt;1682,R1871&lt;=1850.2,M1871&gt;10),('[1]Pricing Schedule'!$J$113),
IF(AND(I1871=110000,R1871&gt;2018.4,R1871&lt;=2186.6,M1871&lt;=10),('[1]Pricing Schedule'!$J$105),
IF(AND(I1871=110000,R1871&gt;2018.4,R1871&lt;=2186.6,M1871&gt;10),('[1]Pricing Schedule'!$J$113),999999999)))))))))))))))))))))))))))))))))))))))</f>
        <v>4</v>
      </c>
      <c r="U1871" s="40">
        <f t="shared" si="180"/>
        <v>199923.80952380953</v>
      </c>
      <c r="V1871" s="41">
        <f t="shared" si="181"/>
        <v>5.0019054878048781</v>
      </c>
      <c r="Y1871" s="23">
        <v>304</v>
      </c>
      <c r="Z1871" s="23">
        <v>84</v>
      </c>
      <c r="AD1871" s="13"/>
      <c r="AE1871" s="13"/>
      <c r="AF1871" s="13"/>
      <c r="AR1871" s="35"/>
    </row>
    <row r="1872" spans="1:44">
      <c r="A1872" s="23">
        <v>1874</v>
      </c>
      <c r="B1872" s="23">
        <v>1874</v>
      </c>
      <c r="C1872" s="23" t="s">
        <v>2601</v>
      </c>
      <c r="D1872" s="23" t="s">
        <v>149</v>
      </c>
      <c r="E1872" s="23" t="s">
        <v>149</v>
      </c>
      <c r="F1872" s="23" t="s">
        <v>417</v>
      </c>
      <c r="G1872" s="23" t="s">
        <v>418</v>
      </c>
      <c r="H1872" s="23" t="s">
        <v>113</v>
      </c>
      <c r="I1872" s="13">
        <v>38000</v>
      </c>
      <c r="L1872" s="24">
        <v>6.4450000000000003</v>
      </c>
      <c r="M1872" s="37">
        <f t="shared" si="176"/>
        <v>7</v>
      </c>
      <c r="N1872" s="24">
        <v>0.84799999999999998</v>
      </c>
      <c r="O1872" s="13">
        <v>3</v>
      </c>
      <c r="P1872" s="36">
        <f t="shared" si="177"/>
        <v>0.84799999999999998</v>
      </c>
      <c r="Q1872" s="38">
        <f t="shared" si="178"/>
        <v>4.2</v>
      </c>
      <c r="R1872" s="37">
        <f t="shared" si="179"/>
        <v>4.2</v>
      </c>
      <c r="S1872" s="39">
        <f>IF(AND(I1872=38000,R1872&lt;=4.5,M1872&gt;8),'[1]Pricing Schedule'!$F$8+('[1]Pricing Schedule'!$F$9*M1872),
IF(AND(I1872=38000,R1872&lt;=4.5,M1872&lt;=8),'[1]Pricing Schedule'!$F$34+('[1]Pricing Schedule'!$F$36*M1872),
IF(AND(I1872=38000,R1872&gt;4.5,R1872&lt;=9,M1872&gt;8),'[1]Pricing Schedule'!$F$17+('[1]Pricing Schedule'!$F$18*M1872),
IF(AND(I1872=38000,R1872&gt;4.5,R1872&lt;=9,M1872&lt;=8),'[1]Pricing Schedule'!$F$34+('[1]Pricing Schedule'!$F$36*M1872),
IF(AND(I1872=38000,R1872&gt;9,R1872&lt;=12.8,M1872&gt;8),'[1]Pricing Schedule'!$F$26+('[1]Pricing Schedule'!$F$27*M1872),
IF(AND(I1872=38000,R1872&gt;9,R1872&lt;=12.8,M1872&lt;=8),'[1]Pricing Schedule'!$F$34+('[1]Pricing Schedule'!$F$36*M1872),
IF(AND(I1872=38000,R1872&gt;12.8,R1872&lt;=22.8),'[1]Pricing Schedule'!$F$34+('[1]Pricing Schedule'!$F$36*M1872),
IF(AND(I1872=38000,R1872&gt;22.8,R1872&lt;=30.2),'[1]Pricing Schedule'!$F$43+('[1]Pricing Schedule'!$F$45*M1872),
IF(AND(I1872=38000,R1872&gt;30.2,R1872&lt;=45.9),'[1]Pricing Schedule'!$F$52+('[1]Pricing Schedule'!$F$54*M1872),
IF(AND(I1872=38000,R1872&gt;45.9,R1872&lt;=123.4),'[1]Pricing Schedule'!$F$96+('[1]Pricing Schedule'!$F$97*M1872),
IF(AND(I1872=38000,R1872&gt;123.4,R1872&lt;=168.2,M1872&lt;=10),'[1]Pricing Schedule'!$F$103+('[1]Pricing Schedule'!$F$105*M1872),
IF(AND(I1872=38000,R1872&gt;123.4,R1872&lt;=168.2,M1872&gt;10),'[1]Pricing Schedule'!$F$111+('[1]Pricing Schedule'!$F$113*M1872),
IF(AND(I1872=38000,R1872&gt;157.4,R1872&lt;=336.4,M1872&lt;=10),('[1]Pricing Schedule'!$F$103+('[1]Pricing Schedule'!$F$105*M1872))*2,
IF(AND(I1872=38000,R1872&gt;157.4,R1872&lt;=336.4,M1872&gt;10),('[1]Pricing Schedule'!$F$111+('[1]Pricing Schedule'!$F$113*M1872))*2,
IF(AND(I1872=38000,R1872&gt;314.8,R1872&lt;=504.6,M1872&lt;=10),('[1]Pricing Schedule'!$F$103+('[1]Pricing Schedule'!$F$105*M1872))*3,
IF(AND(I1872=38000,R1872&gt;314.8,R1872&lt;=504.6,M1872&gt;10),('[1]Pricing Schedule'!$F$111+('[1]Pricing Schedule'!$F$113*M1872))*3,
IF(AND(I1872=38000,R1872&gt;472.2,R1872&lt;=672.8,M1872&lt;=10),('[1]Pricing Schedule'!$F$103+('[1]Pricing Schedule'!$F$105*M1872))*4,
IF(AND(I1872=38000,R1872&gt;472.2,R1872&lt;=672.8,M1872&gt;10),('[1]Pricing Schedule'!$F$111+('[1]Pricing Schedule'!$F$113*M1872))*4,
IF(AND(I1872=110000,R1872&lt;=12.8,M1872&gt;2),'[1]Pricing Schedule'!$F$62+('[1]Pricing Schedule'!$F$63*M1872),
IF(AND(I1872=110000,R1872&lt;=12.8,M1872&lt;=2),'[1]Pricing Schedule'!$F$96+('[1]Pricing Schedule'!$F$97*M1872),
IF(AND(I1872=110000,R1872&gt;12.8,R1872&lt;=22.8,M1872&gt;3),'[1]Pricing Schedule'!$F$71+('[1]Pricing Schedule'!$F$72*M1872),
IF(AND(I1872=110000,R1872&gt;12.8,R1872&lt;=22.8,M1872&lt;=3),'[1]Pricing Schedule'!$F$96+('[1]Pricing Schedule'!$F$97*M1872),
IF(AND(I1872=110000,R1872&gt;22.8,R1872&lt;=30.2),'[1]Pricing Schedule'!$F$80+('[1]Pricing Schedule'!$F$81*M1872),
IF(AND(I1872=110000,R1872&gt;30.2,R1872&lt;=45.9),'[1]Pricing Schedule'!$F$89+('[1]Pricing Schedule'!$F$90*M1872),
IF(AND(I1872=110000,R1872&gt;45.9,R1872&lt;=123.4),'[1]Pricing Schedule'!$F$96+('[1]Pricing Schedule'!$F$97*M1872),
IF(AND(I1872=110000,R1872&gt;123.4,R1872&lt;=168.2,M1872&lt;=10),'[1]Pricing Schedule'!$F$103+('[1]Pricing Schedule'!$F$105*M1872),
IF(AND(I1872=110000,R1872&gt;123.4,R1872&lt;=168.2,M1872&gt;10),'[1]Pricing Schedule'!$F$111+('[1]Pricing Schedule'!$F$113*M1872),
IF(AND(I1872=110000,R1872&gt;168.2,R1872&lt;=336.4,M1872&lt;=10),('[1]Pricing Schedule'!$F$103+('[1]Pricing Schedule'!$F$105*M1872))*2,
IF(AND(I1872=110000,R1872&gt;168.2,R1872&lt;=336.4,M1872&gt;10),('[1]Pricing Schedule'!$F$111+('[1]Pricing Schedule'!$F$113*M1872))*2,
IF(AND(I1872=110000,R1872&gt;336.4,R1872&lt;=504.6,M1872&lt;=10),('[1]Pricing Schedule'!$F$103+('[1]Pricing Schedule'!$F$105*M1872))*3,
IF(AND(I1872=110000,R1872&gt;336.4,R1872&lt;=504.6,M1872&gt;10),('[1]Pricing Schedule'!$F$111+('[1]Pricing Schedule'!$F$113*M1872))*3,
IF(AND(I1872=110000,R1872&gt;504.6,R1872&lt;=672.8,M1872&lt;=10),('[1]Pricing Schedule'!$F$103+('[1]Pricing Schedule'!$F$105*M1872))*4,
IF(AND(I1872=110000,R1872&gt;504.6,R1872&lt;=672.8,M1872&gt;10),('[1]Pricing Schedule'!$F$111+('[1]Pricing Schedule'!$F$113*M1872))*4,
IF(AND(I1872=110000,R1872&gt;672.8,R1872&lt;=841,M1872&lt;=10),('[1]Pricing Schedule'!$F$103+('[1]Pricing Schedule'!$F$105*M1872))*5,
IF(AND(I1872=110000,R1872&gt;672.8,R1872&lt;=841,M1872&gt;10),('[1]Pricing Schedule'!$F$111+('[1]Pricing Schedule'!$F$113*M1872))*5,
IF(AND(I1872=110000,R1872&gt;672.8,R1872&lt;=841,M1872&lt;=10),('[1]Pricing Schedule'!$F$103+('[1]Pricing Schedule'!$F$105*M1872))*5,
IF(AND(I1872=110000,R1872&gt;672.8,R1872&lt;=841,M1872&gt;10),('[1]Pricing Schedule'!$F$111+('[1]Pricing Schedule'!$F$113*M1872))*5,
IF(AND(I1872=110000,R1872&gt;1345.6,R1872&lt;=1513.8,M1872&lt;=10),('[1]Pricing Schedule'!$F$103+('[1]Pricing Schedule'!$F$105*M1872))*9,
IF(AND(I1872=110000,R1872&gt;1345.6,R1872&lt;=1513.8,M1872&gt;10),('[1]Pricing Schedule'!$F$111+('[1]Pricing Schedule'!$F$113*M1872))*9,
9999999999)))))))))))))))))))))))))))))))))))))))</f>
        <v>839680</v>
      </c>
      <c r="T1872" s="21">
        <f>IF(AND(I1872=38000,R1872&lt;=4.5,M1872&gt;8),'[1]Pricing Schedule'!$J$9,
IF(AND(I1872=38000,R1872&lt;=4.5,M1872&lt;=8),'[1]Pricing Schedule'!$J$36,
IF(AND(I1872=38000,R1872&gt;4.5,R1872&lt;=9,M1872&gt;8),'[1]Pricing Schedule'!$J$18,
IF(AND(I1872=38000,R1872&gt;4.5,R1872&lt;=9,M1872&lt;=8),'[1]Pricing Schedule'!$J$36,
IF(AND(I1872=38000,R1872&gt;9,R1872&lt;=12.8,M1872&gt;8),'[1]Pricing Schedule'!$J$27,
IF(AND(I1872=38000,R1872&gt;9,R1872&lt;=12.8,M1872&lt;=8),'[1]Pricing Schedule'!$J$36,
IF(AND(I1872=38000,R1872&gt;12.8,R1872&lt;=22.8),'[1]Pricing Schedule'!$J$36,
IF(AND(I1872=38000,R1872&gt;22.8,R1872&lt;=30.2),'[1]Pricing Schedule'!$J$45,
IF(AND(I1872=38000,R1872&gt;30.2,R1872&lt;=45.9),'[1]Pricing Schedule'!$J$54,
IF(AND(I1872=38000,R1872&gt;45.9,R1872&lt;=123.4),'[1]Pricing Schedule'!$J$97,
IF(AND(I1872=38000,R1872&gt;123.4,R1872&lt;=168.2,M1872&lt;=10),'[1]Pricing Schedule'!$J$105,
IF(AND(I1872=38000,R1872&gt;123.4,R1872&lt;=168.2,M1872&gt;10),'[1]Pricing Schedule'!$J$113,
IF(AND(I1872=38000,R1872&gt;168.2,R1872&lt;=336.4,M1872&lt;=10),('[1]Pricing Schedule'!$J$105),
IF(AND(I1872=38000,R1872&gt;168.2,R1872&lt;=336.4,M1872&gt;10),('[1]Pricing Schedule'!$J$113),
IF(AND(I1872=38000,R1872&gt;336.4,R1872&lt;=504.6,M1872&lt;=10),('[1]Pricing Schedule'!$J$105),
IF(AND(I1872=38000,R1872&gt;336.4,R1872&lt;=504.6,M1872&gt;10),('[1]Pricing Schedule'!$J$113),
IF(AND(I1872=38000,R1872&gt;504.6,R1872&lt;=672.8,M1872&lt;=10),('[1]Pricing Schedule'!$J$105),
IF(AND(I1872=38000,R1872&gt;504.6,R1872&lt;=672.8,M1872&gt;10),('[1]Pricing Schedule'!$J$113),
IF(AND(I1872=110000,R1872&lt;=12.8,M1872&gt;2),'[1]Pricing Schedule'!$J$63,
IF(AND(I1872=110000,R1872&lt;=12.8,M1872&lt;=2),'[1]Pricing Schedule'!$J$97,
IF(AND(I1872=110000,R1872&gt;12.8,R1872&lt;=22.8,M1872&gt;3),'[1]Pricing Schedule'!$J$72,
IF(AND(I1872=110000,R1872&gt;12.8,R1872&lt;=22.8,M1872&lt;=3),'[1]Pricing Schedule'!$J$97,
IF(AND(I1872=110000,R1872&gt;22.8,R1872&lt;=30.2),'[1]Pricing Schedule'!$J$81,
IF(AND(I1872=110000,R1872&gt;30.2,R1872&lt;=45.9),'[1]Pricing Schedule'!$J$90,
IF(AND(I1872=110000,R1872&gt;45.9,R1872&lt;=123.4),'[1]Pricing Schedule'!$J$97,
IF(AND(I1872=110000,R1872&gt;123.4,R1872&lt;=168.2,M1872&lt;=10),'[1]Pricing Schedule'!$J$105,
IF(AND(I1872=110000,R1872&gt;123.4,R1872&lt;=168.2,M1872&gt;10),'[1]Pricing Schedule'!$J$113,
IF(AND(I1872=110000,R1872&gt;168.2,R1872&lt;=336.2,M1872&lt;=10),('[1]Pricing Schedule'!$J$105),
IF(AND(I1872=110000,R1872&gt;168.2,R1872&lt;=336.2,M1872&gt;10),('[1]Pricing Schedule'!$J$113),
IF(AND(I1872=110000,R1872&gt;336.4,R1872&lt;=504.6,M1872&lt;=10),('[1]Pricing Schedule'!$J$105),
IF(AND(I1872=110000,R1872&gt;336.4,R1872&lt;=504.6,M1872&gt;10),('[1]Pricing Schedule'!$J$113),
IF(AND(I1872=110000,R1872&gt;504.6,R1872&lt;=672.8,M1872&lt;=10),('[1]Pricing Schedule'!$J$105),
IF(AND(I1872=110000,R1872&gt;504.6,R1872&lt;=672.8,M1872&gt;10),('[1]Pricing Schedule'!$J$113),
IF(AND(I1872=110000,R1872&gt;672.8,R1872&lt;=841,M1872&lt;=10),('[1]Pricing Schedule'!$J$105),
IF(AND(I1872=110000,R1872&gt;672.8,R1872&lt;=841,M1872&gt;10),('[1]Pricing Schedule'!$J$113),
IF(AND(I1872=110000,R1872&gt;1682,R1872&lt;=1850.2,M1872&lt;=10),('[1]Pricing Schedule'!$J$105),
IF(AND(I1872=110000,R1872&gt;1682,R1872&lt;=1850.2,M1872&gt;10),('[1]Pricing Schedule'!$J$113),
IF(AND(I1872=110000,R1872&gt;2018.4,R1872&lt;=2186.6,M1872&lt;=10),('[1]Pricing Schedule'!$J$105),
IF(AND(I1872=110000,R1872&gt;2018.4,R1872&lt;=2186.6,M1872&gt;10),('[1]Pricing Schedule'!$J$113),999999999)))))))))))))))))))))))))))))))))))))))</f>
        <v>4</v>
      </c>
      <c r="U1872" s="40">
        <f t="shared" si="180"/>
        <v>199923.80952380953</v>
      </c>
      <c r="V1872" s="41">
        <f t="shared" si="181"/>
        <v>5.0019054878048781</v>
      </c>
      <c r="Y1872" s="23">
        <v>695</v>
      </c>
      <c r="Z1872" s="23">
        <v>261</v>
      </c>
      <c r="AD1872" s="13"/>
      <c r="AE1872" s="13"/>
      <c r="AF1872" s="13"/>
      <c r="AR1872" s="35"/>
    </row>
    <row r="1873" spans="1:44">
      <c r="A1873" s="23">
        <v>1875</v>
      </c>
      <c r="B1873" s="23">
        <v>1875</v>
      </c>
      <c r="C1873" s="23" t="s">
        <v>2602</v>
      </c>
      <c r="D1873" s="23" t="s">
        <v>116</v>
      </c>
      <c r="E1873" s="23" t="s">
        <v>116</v>
      </c>
      <c r="F1873" s="23" t="s">
        <v>420</v>
      </c>
      <c r="G1873" s="23" t="s">
        <v>421</v>
      </c>
      <c r="H1873" s="23" t="s">
        <v>113</v>
      </c>
      <c r="I1873" s="13">
        <v>38000</v>
      </c>
      <c r="J1873" s="13">
        <v>38000</v>
      </c>
      <c r="K1873" s="23" t="s">
        <v>119</v>
      </c>
      <c r="L1873" s="24">
        <v>11.737</v>
      </c>
      <c r="M1873" s="37">
        <f t="shared" si="176"/>
        <v>12</v>
      </c>
      <c r="N1873" s="24">
        <v>0.58199999999999996</v>
      </c>
      <c r="O1873" s="13">
        <v>3</v>
      </c>
      <c r="P1873" s="36">
        <f t="shared" si="177"/>
        <v>0.58199999999999996</v>
      </c>
      <c r="Q1873" s="38">
        <f t="shared" si="178"/>
        <v>4.2</v>
      </c>
      <c r="R1873" s="37">
        <f t="shared" si="179"/>
        <v>4.2</v>
      </c>
      <c r="S1873" s="39">
        <f>IF(AND(I1873=38000,R1873&lt;=4.5,M1873&gt;8),'[1]Pricing Schedule'!$F$8+('[1]Pricing Schedule'!$F$9*M1873),
IF(AND(I1873=38000,R1873&lt;=4.5,M1873&lt;=8),'[1]Pricing Schedule'!$F$34+('[1]Pricing Schedule'!$F$36*M1873),
IF(AND(I1873=38000,R1873&gt;4.5,R1873&lt;=9,M1873&gt;8),'[1]Pricing Schedule'!$F$17+('[1]Pricing Schedule'!$F$18*M1873),
IF(AND(I1873=38000,R1873&gt;4.5,R1873&lt;=9,M1873&lt;=8),'[1]Pricing Schedule'!$F$34+('[1]Pricing Schedule'!$F$36*M1873),
IF(AND(I1873=38000,R1873&gt;9,R1873&lt;=12.8,M1873&gt;8),'[1]Pricing Schedule'!$F$26+('[1]Pricing Schedule'!$F$27*M1873),
IF(AND(I1873=38000,R1873&gt;9,R1873&lt;=12.8,M1873&lt;=8),'[1]Pricing Schedule'!$F$34+('[1]Pricing Schedule'!$F$36*M1873),
IF(AND(I1873=38000,R1873&gt;12.8,R1873&lt;=22.8),'[1]Pricing Schedule'!$F$34+('[1]Pricing Schedule'!$F$36*M1873),
IF(AND(I1873=38000,R1873&gt;22.8,R1873&lt;=30.2),'[1]Pricing Schedule'!$F$43+('[1]Pricing Schedule'!$F$45*M1873),
IF(AND(I1873=38000,R1873&gt;30.2,R1873&lt;=45.9),'[1]Pricing Schedule'!$F$52+('[1]Pricing Schedule'!$F$54*M1873),
IF(AND(I1873=38000,R1873&gt;45.9,R1873&lt;=123.4),'[1]Pricing Schedule'!$F$96+('[1]Pricing Schedule'!$F$97*M1873),
IF(AND(I1873=38000,R1873&gt;123.4,R1873&lt;=168.2,M1873&lt;=10),'[1]Pricing Schedule'!$F$103+('[1]Pricing Schedule'!$F$105*M1873),
IF(AND(I1873=38000,R1873&gt;123.4,R1873&lt;=168.2,M1873&gt;10),'[1]Pricing Schedule'!$F$111+('[1]Pricing Schedule'!$F$113*M1873),
IF(AND(I1873=38000,R1873&gt;157.4,R1873&lt;=336.4,M1873&lt;=10),('[1]Pricing Schedule'!$F$103+('[1]Pricing Schedule'!$F$105*M1873))*2,
IF(AND(I1873=38000,R1873&gt;157.4,R1873&lt;=336.4,M1873&gt;10),('[1]Pricing Schedule'!$F$111+('[1]Pricing Schedule'!$F$113*M1873))*2,
IF(AND(I1873=38000,R1873&gt;314.8,R1873&lt;=504.6,M1873&lt;=10),('[1]Pricing Schedule'!$F$103+('[1]Pricing Schedule'!$F$105*M1873))*3,
IF(AND(I1873=38000,R1873&gt;314.8,R1873&lt;=504.6,M1873&gt;10),('[1]Pricing Schedule'!$F$111+('[1]Pricing Schedule'!$F$113*M1873))*3,
IF(AND(I1873=38000,R1873&gt;472.2,R1873&lt;=672.8,M1873&lt;=10),('[1]Pricing Schedule'!$F$103+('[1]Pricing Schedule'!$F$105*M1873))*4,
IF(AND(I1873=38000,R1873&gt;472.2,R1873&lt;=672.8,M1873&gt;10),('[1]Pricing Schedule'!$F$111+('[1]Pricing Schedule'!$F$113*M1873))*4,
IF(AND(I1873=110000,R1873&lt;=12.8,M1873&gt;2),'[1]Pricing Schedule'!$F$62+('[1]Pricing Schedule'!$F$63*M1873),
IF(AND(I1873=110000,R1873&lt;=12.8,M1873&lt;=2),'[1]Pricing Schedule'!$F$96+('[1]Pricing Schedule'!$F$97*M1873),
IF(AND(I1873=110000,R1873&gt;12.8,R1873&lt;=22.8,M1873&gt;3),'[1]Pricing Schedule'!$F$71+('[1]Pricing Schedule'!$F$72*M1873),
IF(AND(I1873=110000,R1873&gt;12.8,R1873&lt;=22.8,M1873&lt;=3),'[1]Pricing Schedule'!$F$96+('[1]Pricing Schedule'!$F$97*M1873),
IF(AND(I1873=110000,R1873&gt;22.8,R1873&lt;=30.2),'[1]Pricing Schedule'!$F$80+('[1]Pricing Schedule'!$F$81*M1873),
IF(AND(I1873=110000,R1873&gt;30.2,R1873&lt;=45.9),'[1]Pricing Schedule'!$F$89+('[1]Pricing Schedule'!$F$90*M1873),
IF(AND(I1873=110000,R1873&gt;45.9,R1873&lt;=123.4),'[1]Pricing Schedule'!$F$96+('[1]Pricing Schedule'!$F$97*M1873),
IF(AND(I1873=110000,R1873&gt;123.4,R1873&lt;=168.2,M1873&lt;=10),'[1]Pricing Schedule'!$F$103+('[1]Pricing Schedule'!$F$105*M1873),
IF(AND(I1873=110000,R1873&gt;123.4,R1873&lt;=168.2,M1873&gt;10),'[1]Pricing Schedule'!$F$111+('[1]Pricing Schedule'!$F$113*M1873),
IF(AND(I1873=110000,R1873&gt;168.2,R1873&lt;=336.4,M1873&lt;=10),('[1]Pricing Schedule'!$F$103+('[1]Pricing Schedule'!$F$105*M1873))*2,
IF(AND(I1873=110000,R1873&gt;168.2,R1873&lt;=336.4,M1873&gt;10),('[1]Pricing Schedule'!$F$111+('[1]Pricing Schedule'!$F$113*M1873))*2,
IF(AND(I1873=110000,R1873&gt;336.4,R1873&lt;=504.6,M1873&lt;=10),('[1]Pricing Schedule'!$F$103+('[1]Pricing Schedule'!$F$105*M1873))*3,
IF(AND(I1873=110000,R1873&gt;336.4,R1873&lt;=504.6,M1873&gt;10),('[1]Pricing Schedule'!$F$111+('[1]Pricing Schedule'!$F$113*M1873))*3,
IF(AND(I1873=110000,R1873&gt;504.6,R1873&lt;=672.8,M1873&lt;=10),('[1]Pricing Schedule'!$F$103+('[1]Pricing Schedule'!$F$105*M1873))*4,
IF(AND(I1873=110000,R1873&gt;504.6,R1873&lt;=672.8,M1873&gt;10),('[1]Pricing Schedule'!$F$111+('[1]Pricing Schedule'!$F$113*M1873))*4,
IF(AND(I1873=110000,R1873&gt;672.8,R1873&lt;=841,M1873&lt;=10),('[1]Pricing Schedule'!$F$103+('[1]Pricing Schedule'!$F$105*M1873))*5,
IF(AND(I1873=110000,R1873&gt;672.8,R1873&lt;=841,M1873&gt;10),('[1]Pricing Schedule'!$F$111+('[1]Pricing Schedule'!$F$113*M1873))*5,
IF(AND(I1873=110000,R1873&gt;672.8,R1873&lt;=841,M1873&lt;=10),('[1]Pricing Schedule'!$F$103+('[1]Pricing Schedule'!$F$105*M1873))*5,
IF(AND(I1873=110000,R1873&gt;672.8,R1873&lt;=841,M1873&gt;10),('[1]Pricing Schedule'!$F$111+('[1]Pricing Schedule'!$F$113*M1873))*5,
IF(AND(I1873=110000,R1873&gt;1345.6,R1873&lt;=1513.8,M1873&lt;=10),('[1]Pricing Schedule'!$F$103+('[1]Pricing Schedule'!$F$105*M1873))*9,
IF(AND(I1873=110000,R1873&gt;1345.6,R1873&lt;=1513.8,M1873&gt;10),('[1]Pricing Schedule'!$F$111+('[1]Pricing Schedule'!$F$113*M1873))*9,
9999999999)))))))))))))))))))))))))))))))))))))))</f>
        <v>1492540</v>
      </c>
      <c r="T1873" s="21">
        <f>IF(AND(I1873=38000,R1873&lt;=4.5,M1873&gt;8),'[1]Pricing Schedule'!$J$9,
IF(AND(I1873=38000,R1873&lt;=4.5,M1873&lt;=8),'[1]Pricing Schedule'!$J$36,
IF(AND(I1873=38000,R1873&gt;4.5,R1873&lt;=9,M1873&gt;8),'[1]Pricing Schedule'!$J$18,
IF(AND(I1873=38000,R1873&gt;4.5,R1873&lt;=9,M1873&lt;=8),'[1]Pricing Schedule'!$J$36,
IF(AND(I1873=38000,R1873&gt;9,R1873&lt;=12.8,M1873&gt;8),'[1]Pricing Schedule'!$J$27,
IF(AND(I1873=38000,R1873&gt;9,R1873&lt;=12.8,M1873&lt;=8),'[1]Pricing Schedule'!$J$36,
IF(AND(I1873=38000,R1873&gt;12.8,R1873&lt;=22.8),'[1]Pricing Schedule'!$J$36,
IF(AND(I1873=38000,R1873&gt;22.8,R1873&lt;=30.2),'[1]Pricing Schedule'!$J$45,
IF(AND(I1873=38000,R1873&gt;30.2,R1873&lt;=45.9),'[1]Pricing Schedule'!$J$54,
IF(AND(I1873=38000,R1873&gt;45.9,R1873&lt;=123.4),'[1]Pricing Schedule'!$J$97,
IF(AND(I1873=38000,R1873&gt;123.4,R1873&lt;=168.2,M1873&lt;=10),'[1]Pricing Schedule'!$J$105,
IF(AND(I1873=38000,R1873&gt;123.4,R1873&lt;=168.2,M1873&gt;10),'[1]Pricing Schedule'!$J$113,
IF(AND(I1873=38000,R1873&gt;168.2,R1873&lt;=336.4,M1873&lt;=10),('[1]Pricing Schedule'!$J$105),
IF(AND(I1873=38000,R1873&gt;168.2,R1873&lt;=336.4,M1873&gt;10),('[1]Pricing Schedule'!$J$113),
IF(AND(I1873=38000,R1873&gt;336.4,R1873&lt;=504.6,M1873&lt;=10),('[1]Pricing Schedule'!$J$105),
IF(AND(I1873=38000,R1873&gt;336.4,R1873&lt;=504.6,M1873&gt;10),('[1]Pricing Schedule'!$J$113),
IF(AND(I1873=38000,R1873&gt;504.6,R1873&lt;=672.8,M1873&lt;=10),('[1]Pricing Schedule'!$J$105),
IF(AND(I1873=38000,R1873&gt;504.6,R1873&lt;=672.8,M1873&gt;10),('[1]Pricing Schedule'!$J$113),
IF(AND(I1873=110000,R1873&lt;=12.8,M1873&gt;2),'[1]Pricing Schedule'!$J$63,
IF(AND(I1873=110000,R1873&lt;=12.8,M1873&lt;=2),'[1]Pricing Schedule'!$J$97,
IF(AND(I1873=110000,R1873&gt;12.8,R1873&lt;=22.8,M1873&gt;3),'[1]Pricing Schedule'!$J$72,
IF(AND(I1873=110000,R1873&gt;12.8,R1873&lt;=22.8,M1873&lt;=3),'[1]Pricing Schedule'!$J$97,
IF(AND(I1873=110000,R1873&gt;22.8,R1873&lt;=30.2),'[1]Pricing Schedule'!$J$81,
IF(AND(I1873=110000,R1873&gt;30.2,R1873&lt;=45.9),'[1]Pricing Schedule'!$J$90,
IF(AND(I1873=110000,R1873&gt;45.9,R1873&lt;=123.4),'[1]Pricing Schedule'!$J$97,
IF(AND(I1873=110000,R1873&gt;123.4,R1873&lt;=168.2,M1873&lt;=10),'[1]Pricing Schedule'!$J$105,
IF(AND(I1873=110000,R1873&gt;123.4,R1873&lt;=168.2,M1873&gt;10),'[1]Pricing Schedule'!$J$113,
IF(AND(I1873=110000,R1873&gt;168.2,R1873&lt;=336.2,M1873&lt;=10),('[1]Pricing Schedule'!$J$105),
IF(AND(I1873=110000,R1873&gt;168.2,R1873&lt;=336.2,M1873&gt;10),('[1]Pricing Schedule'!$J$113),
IF(AND(I1873=110000,R1873&gt;336.4,R1873&lt;=504.6,M1873&lt;=10),('[1]Pricing Schedule'!$J$105),
IF(AND(I1873=110000,R1873&gt;336.4,R1873&lt;=504.6,M1873&gt;10),('[1]Pricing Schedule'!$J$113),
IF(AND(I1873=110000,R1873&gt;504.6,R1873&lt;=672.8,M1873&lt;=10),('[1]Pricing Schedule'!$J$105),
IF(AND(I1873=110000,R1873&gt;504.6,R1873&lt;=672.8,M1873&gt;10),('[1]Pricing Schedule'!$J$113),
IF(AND(I1873=110000,R1873&gt;672.8,R1873&lt;=841,M1873&lt;=10),('[1]Pricing Schedule'!$J$105),
IF(AND(I1873=110000,R1873&gt;672.8,R1873&lt;=841,M1873&gt;10),('[1]Pricing Schedule'!$J$113),
IF(AND(I1873=110000,R1873&gt;1682,R1873&lt;=1850.2,M1873&lt;=10),('[1]Pricing Schedule'!$J$105),
IF(AND(I1873=110000,R1873&gt;1682,R1873&lt;=1850.2,M1873&gt;10),('[1]Pricing Schedule'!$J$113),
IF(AND(I1873=110000,R1873&gt;2018.4,R1873&lt;=2186.6,M1873&lt;=10),('[1]Pricing Schedule'!$J$105),
IF(AND(I1873=110000,R1873&gt;2018.4,R1873&lt;=2186.6,M1873&gt;10),('[1]Pricing Schedule'!$J$113),999999999)))))))))))))))))))))))))))))))))))))))</f>
        <v>1</v>
      </c>
      <c r="U1873" s="40">
        <f t="shared" si="180"/>
        <v>355366.66666666663</v>
      </c>
      <c r="V1873" s="41">
        <f t="shared" si="181"/>
        <v>2.8139949348091173</v>
      </c>
      <c r="Y1873" s="23">
        <v>645</v>
      </c>
      <c r="Z1873" s="23">
        <v>107</v>
      </c>
      <c r="AD1873" s="13"/>
      <c r="AE1873" s="13"/>
      <c r="AF1873" s="13"/>
      <c r="AR1873" s="35"/>
    </row>
    <row r="1874" spans="1:44">
      <c r="A1874" s="23">
        <v>1876</v>
      </c>
      <c r="B1874" s="23">
        <v>1876</v>
      </c>
      <c r="C1874" s="23" t="s">
        <v>2603</v>
      </c>
      <c r="D1874" s="23" t="s">
        <v>131</v>
      </c>
      <c r="E1874" s="23" t="s">
        <v>131</v>
      </c>
      <c r="F1874" s="23" t="s">
        <v>420</v>
      </c>
      <c r="G1874" s="23" t="s">
        <v>421</v>
      </c>
      <c r="H1874" s="23" t="s">
        <v>113</v>
      </c>
      <c r="I1874" s="13">
        <v>38000</v>
      </c>
      <c r="J1874" s="13">
        <v>38000</v>
      </c>
      <c r="K1874" s="23" t="s">
        <v>119</v>
      </c>
      <c r="L1874" s="24">
        <v>12.417999999999999</v>
      </c>
      <c r="M1874" s="37">
        <f t="shared" si="176"/>
        <v>13</v>
      </c>
      <c r="N1874" s="24">
        <v>0.60799999999999998</v>
      </c>
      <c r="O1874" s="13">
        <v>3</v>
      </c>
      <c r="P1874" s="36">
        <f t="shared" si="177"/>
        <v>0.60799999999999998</v>
      </c>
      <c r="Q1874" s="38">
        <f t="shared" si="178"/>
        <v>4.2</v>
      </c>
      <c r="R1874" s="37">
        <f t="shared" si="179"/>
        <v>4.2</v>
      </c>
      <c r="S1874" s="39">
        <f>IF(AND(I1874=38000,R1874&lt;=4.5,M1874&gt;8),'[1]Pricing Schedule'!$F$8+('[1]Pricing Schedule'!$F$9*M1874),
IF(AND(I1874=38000,R1874&lt;=4.5,M1874&lt;=8),'[1]Pricing Schedule'!$F$34+('[1]Pricing Schedule'!$F$36*M1874),
IF(AND(I1874=38000,R1874&gt;4.5,R1874&lt;=9,M1874&gt;8),'[1]Pricing Schedule'!$F$17+('[1]Pricing Schedule'!$F$18*M1874),
IF(AND(I1874=38000,R1874&gt;4.5,R1874&lt;=9,M1874&lt;=8),'[1]Pricing Schedule'!$F$34+('[1]Pricing Schedule'!$F$36*M1874),
IF(AND(I1874=38000,R1874&gt;9,R1874&lt;=12.8,M1874&gt;8),'[1]Pricing Schedule'!$F$26+('[1]Pricing Schedule'!$F$27*M1874),
IF(AND(I1874=38000,R1874&gt;9,R1874&lt;=12.8,M1874&lt;=8),'[1]Pricing Schedule'!$F$34+('[1]Pricing Schedule'!$F$36*M1874),
IF(AND(I1874=38000,R1874&gt;12.8,R1874&lt;=22.8),'[1]Pricing Schedule'!$F$34+('[1]Pricing Schedule'!$F$36*M1874),
IF(AND(I1874=38000,R1874&gt;22.8,R1874&lt;=30.2),'[1]Pricing Schedule'!$F$43+('[1]Pricing Schedule'!$F$45*M1874),
IF(AND(I1874=38000,R1874&gt;30.2,R1874&lt;=45.9),'[1]Pricing Schedule'!$F$52+('[1]Pricing Schedule'!$F$54*M1874),
IF(AND(I1874=38000,R1874&gt;45.9,R1874&lt;=123.4),'[1]Pricing Schedule'!$F$96+('[1]Pricing Schedule'!$F$97*M1874),
IF(AND(I1874=38000,R1874&gt;123.4,R1874&lt;=168.2,M1874&lt;=10),'[1]Pricing Schedule'!$F$103+('[1]Pricing Schedule'!$F$105*M1874),
IF(AND(I1874=38000,R1874&gt;123.4,R1874&lt;=168.2,M1874&gt;10),'[1]Pricing Schedule'!$F$111+('[1]Pricing Schedule'!$F$113*M1874),
IF(AND(I1874=38000,R1874&gt;157.4,R1874&lt;=336.4,M1874&lt;=10),('[1]Pricing Schedule'!$F$103+('[1]Pricing Schedule'!$F$105*M1874))*2,
IF(AND(I1874=38000,R1874&gt;157.4,R1874&lt;=336.4,M1874&gt;10),('[1]Pricing Schedule'!$F$111+('[1]Pricing Schedule'!$F$113*M1874))*2,
IF(AND(I1874=38000,R1874&gt;314.8,R1874&lt;=504.6,M1874&lt;=10),('[1]Pricing Schedule'!$F$103+('[1]Pricing Schedule'!$F$105*M1874))*3,
IF(AND(I1874=38000,R1874&gt;314.8,R1874&lt;=504.6,M1874&gt;10),('[1]Pricing Schedule'!$F$111+('[1]Pricing Schedule'!$F$113*M1874))*3,
IF(AND(I1874=38000,R1874&gt;472.2,R1874&lt;=672.8,M1874&lt;=10),('[1]Pricing Schedule'!$F$103+('[1]Pricing Schedule'!$F$105*M1874))*4,
IF(AND(I1874=38000,R1874&gt;472.2,R1874&lt;=672.8,M1874&gt;10),('[1]Pricing Schedule'!$F$111+('[1]Pricing Schedule'!$F$113*M1874))*4,
IF(AND(I1874=110000,R1874&lt;=12.8,M1874&gt;2),'[1]Pricing Schedule'!$F$62+('[1]Pricing Schedule'!$F$63*M1874),
IF(AND(I1874=110000,R1874&lt;=12.8,M1874&lt;=2),'[1]Pricing Schedule'!$F$96+('[1]Pricing Schedule'!$F$97*M1874),
IF(AND(I1874=110000,R1874&gt;12.8,R1874&lt;=22.8,M1874&gt;3),'[1]Pricing Schedule'!$F$71+('[1]Pricing Schedule'!$F$72*M1874),
IF(AND(I1874=110000,R1874&gt;12.8,R1874&lt;=22.8,M1874&lt;=3),'[1]Pricing Schedule'!$F$96+('[1]Pricing Schedule'!$F$97*M1874),
IF(AND(I1874=110000,R1874&gt;22.8,R1874&lt;=30.2),'[1]Pricing Schedule'!$F$80+('[1]Pricing Schedule'!$F$81*M1874),
IF(AND(I1874=110000,R1874&gt;30.2,R1874&lt;=45.9),'[1]Pricing Schedule'!$F$89+('[1]Pricing Schedule'!$F$90*M1874),
IF(AND(I1874=110000,R1874&gt;45.9,R1874&lt;=123.4),'[1]Pricing Schedule'!$F$96+('[1]Pricing Schedule'!$F$97*M1874),
IF(AND(I1874=110000,R1874&gt;123.4,R1874&lt;=168.2,M1874&lt;=10),'[1]Pricing Schedule'!$F$103+('[1]Pricing Schedule'!$F$105*M1874),
IF(AND(I1874=110000,R1874&gt;123.4,R1874&lt;=168.2,M1874&gt;10),'[1]Pricing Schedule'!$F$111+('[1]Pricing Schedule'!$F$113*M1874),
IF(AND(I1874=110000,R1874&gt;168.2,R1874&lt;=336.4,M1874&lt;=10),('[1]Pricing Schedule'!$F$103+('[1]Pricing Schedule'!$F$105*M1874))*2,
IF(AND(I1874=110000,R1874&gt;168.2,R1874&lt;=336.4,M1874&gt;10),('[1]Pricing Schedule'!$F$111+('[1]Pricing Schedule'!$F$113*M1874))*2,
IF(AND(I1874=110000,R1874&gt;336.4,R1874&lt;=504.6,M1874&lt;=10),('[1]Pricing Schedule'!$F$103+('[1]Pricing Schedule'!$F$105*M1874))*3,
IF(AND(I1874=110000,R1874&gt;336.4,R1874&lt;=504.6,M1874&gt;10),('[1]Pricing Schedule'!$F$111+('[1]Pricing Schedule'!$F$113*M1874))*3,
IF(AND(I1874=110000,R1874&gt;504.6,R1874&lt;=672.8,M1874&lt;=10),('[1]Pricing Schedule'!$F$103+('[1]Pricing Schedule'!$F$105*M1874))*4,
IF(AND(I1874=110000,R1874&gt;504.6,R1874&lt;=672.8,M1874&gt;10),('[1]Pricing Schedule'!$F$111+('[1]Pricing Schedule'!$F$113*M1874))*4,
IF(AND(I1874=110000,R1874&gt;672.8,R1874&lt;=841,M1874&lt;=10),('[1]Pricing Schedule'!$F$103+('[1]Pricing Schedule'!$F$105*M1874))*5,
IF(AND(I1874=110000,R1874&gt;672.8,R1874&lt;=841,M1874&gt;10),('[1]Pricing Schedule'!$F$111+('[1]Pricing Schedule'!$F$113*M1874))*5,
IF(AND(I1874=110000,R1874&gt;672.8,R1874&lt;=841,M1874&lt;=10),('[1]Pricing Schedule'!$F$103+('[1]Pricing Schedule'!$F$105*M1874))*5,
IF(AND(I1874=110000,R1874&gt;672.8,R1874&lt;=841,M1874&gt;10),('[1]Pricing Schedule'!$F$111+('[1]Pricing Schedule'!$F$113*M1874))*5,
IF(AND(I1874=110000,R1874&gt;1345.6,R1874&lt;=1513.8,M1874&lt;=10),('[1]Pricing Schedule'!$F$103+('[1]Pricing Schedule'!$F$105*M1874))*9,
IF(AND(I1874=110000,R1874&gt;1345.6,R1874&lt;=1513.8,M1874&gt;10),('[1]Pricing Schedule'!$F$111+('[1]Pricing Schedule'!$F$113*M1874))*9,
9999999999)))))))))))))))))))))))))))))))))))))))</f>
        <v>1545240</v>
      </c>
      <c r="T1874" s="21">
        <f>IF(AND(I1874=38000,R1874&lt;=4.5,M1874&gt;8),'[1]Pricing Schedule'!$J$9,
IF(AND(I1874=38000,R1874&lt;=4.5,M1874&lt;=8),'[1]Pricing Schedule'!$J$36,
IF(AND(I1874=38000,R1874&gt;4.5,R1874&lt;=9,M1874&gt;8),'[1]Pricing Schedule'!$J$18,
IF(AND(I1874=38000,R1874&gt;4.5,R1874&lt;=9,M1874&lt;=8),'[1]Pricing Schedule'!$J$36,
IF(AND(I1874=38000,R1874&gt;9,R1874&lt;=12.8,M1874&gt;8),'[1]Pricing Schedule'!$J$27,
IF(AND(I1874=38000,R1874&gt;9,R1874&lt;=12.8,M1874&lt;=8),'[1]Pricing Schedule'!$J$36,
IF(AND(I1874=38000,R1874&gt;12.8,R1874&lt;=22.8),'[1]Pricing Schedule'!$J$36,
IF(AND(I1874=38000,R1874&gt;22.8,R1874&lt;=30.2),'[1]Pricing Schedule'!$J$45,
IF(AND(I1874=38000,R1874&gt;30.2,R1874&lt;=45.9),'[1]Pricing Schedule'!$J$54,
IF(AND(I1874=38000,R1874&gt;45.9,R1874&lt;=123.4),'[1]Pricing Schedule'!$J$97,
IF(AND(I1874=38000,R1874&gt;123.4,R1874&lt;=168.2,M1874&lt;=10),'[1]Pricing Schedule'!$J$105,
IF(AND(I1874=38000,R1874&gt;123.4,R1874&lt;=168.2,M1874&gt;10),'[1]Pricing Schedule'!$J$113,
IF(AND(I1874=38000,R1874&gt;168.2,R1874&lt;=336.4,M1874&lt;=10),('[1]Pricing Schedule'!$J$105),
IF(AND(I1874=38000,R1874&gt;168.2,R1874&lt;=336.4,M1874&gt;10),('[1]Pricing Schedule'!$J$113),
IF(AND(I1874=38000,R1874&gt;336.4,R1874&lt;=504.6,M1874&lt;=10),('[1]Pricing Schedule'!$J$105),
IF(AND(I1874=38000,R1874&gt;336.4,R1874&lt;=504.6,M1874&gt;10),('[1]Pricing Schedule'!$J$113),
IF(AND(I1874=38000,R1874&gt;504.6,R1874&lt;=672.8,M1874&lt;=10),('[1]Pricing Schedule'!$J$105),
IF(AND(I1874=38000,R1874&gt;504.6,R1874&lt;=672.8,M1874&gt;10),('[1]Pricing Schedule'!$J$113),
IF(AND(I1874=110000,R1874&lt;=12.8,M1874&gt;2),'[1]Pricing Schedule'!$J$63,
IF(AND(I1874=110000,R1874&lt;=12.8,M1874&lt;=2),'[1]Pricing Schedule'!$J$97,
IF(AND(I1874=110000,R1874&gt;12.8,R1874&lt;=22.8,M1874&gt;3),'[1]Pricing Schedule'!$J$72,
IF(AND(I1874=110000,R1874&gt;12.8,R1874&lt;=22.8,M1874&lt;=3),'[1]Pricing Schedule'!$J$97,
IF(AND(I1874=110000,R1874&gt;22.8,R1874&lt;=30.2),'[1]Pricing Schedule'!$J$81,
IF(AND(I1874=110000,R1874&gt;30.2,R1874&lt;=45.9),'[1]Pricing Schedule'!$J$90,
IF(AND(I1874=110000,R1874&gt;45.9,R1874&lt;=123.4),'[1]Pricing Schedule'!$J$97,
IF(AND(I1874=110000,R1874&gt;123.4,R1874&lt;=168.2,M1874&lt;=10),'[1]Pricing Schedule'!$J$105,
IF(AND(I1874=110000,R1874&gt;123.4,R1874&lt;=168.2,M1874&gt;10),'[1]Pricing Schedule'!$J$113,
IF(AND(I1874=110000,R1874&gt;168.2,R1874&lt;=336.2,M1874&lt;=10),('[1]Pricing Schedule'!$J$105),
IF(AND(I1874=110000,R1874&gt;168.2,R1874&lt;=336.2,M1874&gt;10),('[1]Pricing Schedule'!$J$113),
IF(AND(I1874=110000,R1874&gt;336.4,R1874&lt;=504.6,M1874&lt;=10),('[1]Pricing Schedule'!$J$105),
IF(AND(I1874=110000,R1874&gt;336.4,R1874&lt;=504.6,M1874&gt;10),('[1]Pricing Schedule'!$J$113),
IF(AND(I1874=110000,R1874&gt;504.6,R1874&lt;=672.8,M1874&lt;=10),('[1]Pricing Schedule'!$J$105),
IF(AND(I1874=110000,R1874&gt;504.6,R1874&lt;=672.8,M1874&gt;10),('[1]Pricing Schedule'!$J$113),
IF(AND(I1874=110000,R1874&gt;672.8,R1874&lt;=841,M1874&lt;=10),('[1]Pricing Schedule'!$J$105),
IF(AND(I1874=110000,R1874&gt;672.8,R1874&lt;=841,M1874&gt;10),('[1]Pricing Schedule'!$J$113),
IF(AND(I1874=110000,R1874&gt;1682,R1874&lt;=1850.2,M1874&lt;=10),('[1]Pricing Schedule'!$J$105),
IF(AND(I1874=110000,R1874&gt;1682,R1874&lt;=1850.2,M1874&gt;10),('[1]Pricing Schedule'!$J$113),
IF(AND(I1874=110000,R1874&gt;2018.4,R1874&lt;=2186.6,M1874&lt;=10),('[1]Pricing Schedule'!$J$105),
IF(AND(I1874=110000,R1874&gt;2018.4,R1874&lt;=2186.6,M1874&gt;10),('[1]Pricing Schedule'!$J$113),999999999)))))))))))))))))))))))))))))))))))))))</f>
        <v>1</v>
      </c>
      <c r="U1874" s="40">
        <f t="shared" si="180"/>
        <v>367914.28571428568</v>
      </c>
      <c r="V1874" s="41">
        <f t="shared" si="181"/>
        <v>2.7180243845616214</v>
      </c>
      <c r="Y1874" s="23">
        <v>348</v>
      </c>
      <c r="Z1874" s="23">
        <v>107</v>
      </c>
      <c r="AD1874" s="13"/>
      <c r="AE1874" s="13"/>
      <c r="AF1874" s="13"/>
      <c r="AR1874" s="35"/>
    </row>
    <row r="1875" spans="1:44">
      <c r="A1875" s="23">
        <v>1877</v>
      </c>
      <c r="B1875" s="23">
        <v>1877</v>
      </c>
      <c r="C1875" s="23" t="s">
        <v>2604</v>
      </c>
      <c r="D1875" s="23" t="s">
        <v>709</v>
      </c>
      <c r="E1875" s="23" t="s">
        <v>709</v>
      </c>
      <c r="F1875" s="23" t="s">
        <v>2605</v>
      </c>
      <c r="G1875" s="23" t="s">
        <v>2606</v>
      </c>
      <c r="H1875" s="23" t="s">
        <v>113</v>
      </c>
      <c r="I1875" s="13">
        <v>38000</v>
      </c>
      <c r="J1875" s="13">
        <v>38000</v>
      </c>
      <c r="K1875" s="23" t="s">
        <v>119</v>
      </c>
      <c r="L1875" s="24">
        <v>5.57</v>
      </c>
      <c r="M1875" s="37">
        <f t="shared" si="176"/>
        <v>6</v>
      </c>
      <c r="N1875" s="24">
        <v>0.47899999999999998</v>
      </c>
      <c r="O1875" s="13">
        <v>3</v>
      </c>
      <c r="P1875" s="36">
        <f t="shared" si="177"/>
        <v>0.47899999999999998</v>
      </c>
      <c r="Q1875" s="38">
        <f t="shared" si="178"/>
        <v>4.2</v>
      </c>
      <c r="R1875" s="37">
        <f t="shared" si="179"/>
        <v>4.2</v>
      </c>
      <c r="S1875" s="39">
        <f>IF(AND(I1875=38000,R1875&lt;=4.5,M1875&gt;8),'[1]Pricing Schedule'!$F$8+('[1]Pricing Schedule'!$F$9*M1875),
IF(AND(I1875=38000,R1875&lt;=4.5,M1875&lt;=8),'[1]Pricing Schedule'!$F$34+('[1]Pricing Schedule'!$F$36*M1875),
IF(AND(I1875=38000,R1875&gt;4.5,R1875&lt;=9,M1875&gt;8),'[1]Pricing Schedule'!$F$17+('[1]Pricing Schedule'!$F$18*M1875),
IF(AND(I1875=38000,R1875&gt;4.5,R1875&lt;=9,M1875&lt;=8),'[1]Pricing Schedule'!$F$34+('[1]Pricing Schedule'!$F$36*M1875),
IF(AND(I1875=38000,R1875&gt;9,R1875&lt;=12.8,M1875&gt;8),'[1]Pricing Schedule'!$F$26+('[1]Pricing Schedule'!$F$27*M1875),
IF(AND(I1875=38000,R1875&gt;9,R1875&lt;=12.8,M1875&lt;=8),'[1]Pricing Schedule'!$F$34+('[1]Pricing Schedule'!$F$36*M1875),
IF(AND(I1875=38000,R1875&gt;12.8,R1875&lt;=22.8),'[1]Pricing Schedule'!$F$34+('[1]Pricing Schedule'!$F$36*M1875),
IF(AND(I1875=38000,R1875&gt;22.8,R1875&lt;=30.2),'[1]Pricing Schedule'!$F$43+('[1]Pricing Schedule'!$F$45*M1875),
IF(AND(I1875=38000,R1875&gt;30.2,R1875&lt;=45.9),'[1]Pricing Schedule'!$F$52+('[1]Pricing Schedule'!$F$54*M1875),
IF(AND(I1875=38000,R1875&gt;45.9,R1875&lt;=123.4),'[1]Pricing Schedule'!$F$96+('[1]Pricing Schedule'!$F$97*M1875),
IF(AND(I1875=38000,R1875&gt;123.4,R1875&lt;=168.2,M1875&lt;=10),'[1]Pricing Schedule'!$F$103+('[1]Pricing Schedule'!$F$105*M1875),
IF(AND(I1875=38000,R1875&gt;123.4,R1875&lt;=168.2,M1875&gt;10),'[1]Pricing Schedule'!$F$111+('[1]Pricing Schedule'!$F$113*M1875),
IF(AND(I1875=38000,R1875&gt;157.4,R1875&lt;=336.4,M1875&lt;=10),('[1]Pricing Schedule'!$F$103+('[1]Pricing Schedule'!$F$105*M1875))*2,
IF(AND(I1875=38000,R1875&gt;157.4,R1875&lt;=336.4,M1875&gt;10),('[1]Pricing Schedule'!$F$111+('[1]Pricing Schedule'!$F$113*M1875))*2,
IF(AND(I1875=38000,R1875&gt;314.8,R1875&lt;=504.6,M1875&lt;=10),('[1]Pricing Schedule'!$F$103+('[1]Pricing Schedule'!$F$105*M1875))*3,
IF(AND(I1875=38000,R1875&gt;314.8,R1875&lt;=504.6,M1875&gt;10),('[1]Pricing Schedule'!$F$111+('[1]Pricing Schedule'!$F$113*M1875))*3,
IF(AND(I1875=38000,R1875&gt;472.2,R1875&lt;=672.8,M1875&lt;=10),('[1]Pricing Schedule'!$F$103+('[1]Pricing Schedule'!$F$105*M1875))*4,
IF(AND(I1875=38000,R1875&gt;472.2,R1875&lt;=672.8,M1875&gt;10),('[1]Pricing Schedule'!$F$111+('[1]Pricing Schedule'!$F$113*M1875))*4,
IF(AND(I1875=110000,R1875&lt;=12.8,M1875&gt;2),'[1]Pricing Schedule'!$F$62+('[1]Pricing Schedule'!$F$63*M1875),
IF(AND(I1875=110000,R1875&lt;=12.8,M1875&lt;=2),'[1]Pricing Schedule'!$F$96+('[1]Pricing Schedule'!$F$97*M1875),
IF(AND(I1875=110000,R1875&gt;12.8,R1875&lt;=22.8,M1875&gt;3),'[1]Pricing Schedule'!$F$71+('[1]Pricing Schedule'!$F$72*M1875),
IF(AND(I1875=110000,R1875&gt;12.8,R1875&lt;=22.8,M1875&lt;=3),'[1]Pricing Schedule'!$F$96+('[1]Pricing Schedule'!$F$97*M1875),
IF(AND(I1875=110000,R1875&gt;22.8,R1875&lt;=30.2),'[1]Pricing Schedule'!$F$80+('[1]Pricing Schedule'!$F$81*M1875),
IF(AND(I1875=110000,R1875&gt;30.2,R1875&lt;=45.9),'[1]Pricing Schedule'!$F$89+('[1]Pricing Schedule'!$F$90*M1875),
IF(AND(I1875=110000,R1875&gt;45.9,R1875&lt;=123.4),'[1]Pricing Schedule'!$F$96+('[1]Pricing Schedule'!$F$97*M1875),
IF(AND(I1875=110000,R1875&gt;123.4,R1875&lt;=168.2,M1875&lt;=10),'[1]Pricing Schedule'!$F$103+('[1]Pricing Schedule'!$F$105*M1875),
IF(AND(I1875=110000,R1875&gt;123.4,R1875&lt;=168.2,M1875&gt;10),'[1]Pricing Schedule'!$F$111+('[1]Pricing Schedule'!$F$113*M1875),
IF(AND(I1875=110000,R1875&gt;168.2,R1875&lt;=336.4,M1875&lt;=10),('[1]Pricing Schedule'!$F$103+('[1]Pricing Schedule'!$F$105*M1875))*2,
IF(AND(I1875=110000,R1875&gt;168.2,R1875&lt;=336.4,M1875&gt;10),('[1]Pricing Schedule'!$F$111+('[1]Pricing Schedule'!$F$113*M1875))*2,
IF(AND(I1875=110000,R1875&gt;336.4,R1875&lt;=504.6,M1875&lt;=10),('[1]Pricing Schedule'!$F$103+('[1]Pricing Schedule'!$F$105*M1875))*3,
IF(AND(I1875=110000,R1875&gt;336.4,R1875&lt;=504.6,M1875&gt;10),('[1]Pricing Schedule'!$F$111+('[1]Pricing Schedule'!$F$113*M1875))*3,
IF(AND(I1875=110000,R1875&gt;504.6,R1875&lt;=672.8,M1875&lt;=10),('[1]Pricing Schedule'!$F$103+('[1]Pricing Schedule'!$F$105*M1875))*4,
IF(AND(I1875=110000,R1875&gt;504.6,R1875&lt;=672.8,M1875&gt;10),('[1]Pricing Schedule'!$F$111+('[1]Pricing Schedule'!$F$113*M1875))*4,
IF(AND(I1875=110000,R1875&gt;672.8,R1875&lt;=841,M1875&lt;=10),('[1]Pricing Schedule'!$F$103+('[1]Pricing Schedule'!$F$105*M1875))*5,
IF(AND(I1875=110000,R1875&gt;672.8,R1875&lt;=841,M1875&gt;10),('[1]Pricing Schedule'!$F$111+('[1]Pricing Schedule'!$F$113*M1875))*5,
IF(AND(I1875=110000,R1875&gt;672.8,R1875&lt;=841,M1875&lt;=10),('[1]Pricing Schedule'!$F$103+('[1]Pricing Schedule'!$F$105*M1875))*5,
IF(AND(I1875=110000,R1875&gt;672.8,R1875&lt;=841,M1875&gt;10),('[1]Pricing Schedule'!$F$111+('[1]Pricing Schedule'!$F$113*M1875))*5,
IF(AND(I1875=110000,R1875&gt;1345.6,R1875&lt;=1513.8,M1875&lt;=10),('[1]Pricing Schedule'!$F$103+('[1]Pricing Schedule'!$F$105*M1875))*9,
IF(AND(I1875=110000,R1875&gt;1345.6,R1875&lt;=1513.8,M1875&gt;10),('[1]Pricing Schedule'!$F$111+('[1]Pricing Schedule'!$F$113*M1875))*9,
9999999999)))))))))))))))))))))))))))))))))))))))</f>
        <v>769410</v>
      </c>
      <c r="T1875" s="21">
        <f>IF(AND(I1875=38000,R1875&lt;=4.5,M1875&gt;8),'[1]Pricing Schedule'!$J$9,
IF(AND(I1875=38000,R1875&lt;=4.5,M1875&lt;=8),'[1]Pricing Schedule'!$J$36,
IF(AND(I1875=38000,R1875&gt;4.5,R1875&lt;=9,M1875&gt;8),'[1]Pricing Schedule'!$J$18,
IF(AND(I1875=38000,R1875&gt;4.5,R1875&lt;=9,M1875&lt;=8),'[1]Pricing Schedule'!$J$36,
IF(AND(I1875=38000,R1875&gt;9,R1875&lt;=12.8,M1875&gt;8),'[1]Pricing Schedule'!$J$27,
IF(AND(I1875=38000,R1875&gt;9,R1875&lt;=12.8,M1875&lt;=8),'[1]Pricing Schedule'!$J$36,
IF(AND(I1875=38000,R1875&gt;12.8,R1875&lt;=22.8),'[1]Pricing Schedule'!$J$36,
IF(AND(I1875=38000,R1875&gt;22.8,R1875&lt;=30.2),'[1]Pricing Schedule'!$J$45,
IF(AND(I1875=38000,R1875&gt;30.2,R1875&lt;=45.9),'[1]Pricing Schedule'!$J$54,
IF(AND(I1875=38000,R1875&gt;45.9,R1875&lt;=123.4),'[1]Pricing Schedule'!$J$97,
IF(AND(I1875=38000,R1875&gt;123.4,R1875&lt;=168.2,M1875&lt;=10),'[1]Pricing Schedule'!$J$105,
IF(AND(I1875=38000,R1875&gt;123.4,R1875&lt;=168.2,M1875&gt;10),'[1]Pricing Schedule'!$J$113,
IF(AND(I1875=38000,R1875&gt;168.2,R1875&lt;=336.4,M1875&lt;=10),('[1]Pricing Schedule'!$J$105),
IF(AND(I1875=38000,R1875&gt;168.2,R1875&lt;=336.4,M1875&gt;10),('[1]Pricing Schedule'!$J$113),
IF(AND(I1875=38000,R1875&gt;336.4,R1875&lt;=504.6,M1875&lt;=10),('[1]Pricing Schedule'!$J$105),
IF(AND(I1875=38000,R1875&gt;336.4,R1875&lt;=504.6,M1875&gt;10),('[1]Pricing Schedule'!$J$113),
IF(AND(I1875=38000,R1875&gt;504.6,R1875&lt;=672.8,M1875&lt;=10),('[1]Pricing Schedule'!$J$105),
IF(AND(I1875=38000,R1875&gt;504.6,R1875&lt;=672.8,M1875&gt;10),('[1]Pricing Schedule'!$J$113),
IF(AND(I1875=110000,R1875&lt;=12.8,M1875&gt;2),'[1]Pricing Schedule'!$J$63,
IF(AND(I1875=110000,R1875&lt;=12.8,M1875&lt;=2),'[1]Pricing Schedule'!$J$97,
IF(AND(I1875=110000,R1875&gt;12.8,R1875&lt;=22.8,M1875&gt;3),'[1]Pricing Schedule'!$J$72,
IF(AND(I1875=110000,R1875&gt;12.8,R1875&lt;=22.8,M1875&lt;=3),'[1]Pricing Schedule'!$J$97,
IF(AND(I1875=110000,R1875&gt;22.8,R1875&lt;=30.2),'[1]Pricing Schedule'!$J$81,
IF(AND(I1875=110000,R1875&gt;30.2,R1875&lt;=45.9),'[1]Pricing Schedule'!$J$90,
IF(AND(I1875=110000,R1875&gt;45.9,R1875&lt;=123.4),'[1]Pricing Schedule'!$J$97,
IF(AND(I1875=110000,R1875&gt;123.4,R1875&lt;=168.2,M1875&lt;=10),'[1]Pricing Schedule'!$J$105,
IF(AND(I1875=110000,R1875&gt;123.4,R1875&lt;=168.2,M1875&gt;10),'[1]Pricing Schedule'!$J$113,
IF(AND(I1875=110000,R1875&gt;168.2,R1875&lt;=336.2,M1875&lt;=10),('[1]Pricing Schedule'!$J$105),
IF(AND(I1875=110000,R1875&gt;168.2,R1875&lt;=336.2,M1875&gt;10),('[1]Pricing Schedule'!$J$113),
IF(AND(I1875=110000,R1875&gt;336.4,R1875&lt;=504.6,M1875&lt;=10),('[1]Pricing Schedule'!$J$105),
IF(AND(I1875=110000,R1875&gt;336.4,R1875&lt;=504.6,M1875&gt;10),('[1]Pricing Schedule'!$J$113),
IF(AND(I1875=110000,R1875&gt;504.6,R1875&lt;=672.8,M1875&lt;=10),('[1]Pricing Schedule'!$J$105),
IF(AND(I1875=110000,R1875&gt;504.6,R1875&lt;=672.8,M1875&gt;10),('[1]Pricing Schedule'!$J$113),
IF(AND(I1875=110000,R1875&gt;672.8,R1875&lt;=841,M1875&lt;=10),('[1]Pricing Schedule'!$J$105),
IF(AND(I1875=110000,R1875&gt;672.8,R1875&lt;=841,M1875&gt;10),('[1]Pricing Schedule'!$J$113),
IF(AND(I1875=110000,R1875&gt;1682,R1875&lt;=1850.2,M1875&lt;=10),('[1]Pricing Schedule'!$J$105),
IF(AND(I1875=110000,R1875&gt;1682,R1875&lt;=1850.2,M1875&gt;10),('[1]Pricing Schedule'!$J$113),
IF(AND(I1875=110000,R1875&gt;2018.4,R1875&lt;=2186.6,M1875&lt;=10),('[1]Pricing Schedule'!$J$105),
IF(AND(I1875=110000,R1875&gt;2018.4,R1875&lt;=2186.6,M1875&gt;10),('[1]Pricing Schedule'!$J$113),999999999)))))))))))))))))))))))))))))))))))))))</f>
        <v>4</v>
      </c>
      <c r="U1875" s="40">
        <f t="shared" si="180"/>
        <v>183192.85714285713</v>
      </c>
      <c r="V1875" s="41">
        <f t="shared" si="181"/>
        <v>5.4587281163488903</v>
      </c>
      <c r="Y1875" s="23">
        <v>517</v>
      </c>
      <c r="Z1875" s="23">
        <v>588</v>
      </c>
      <c r="AD1875" s="13"/>
      <c r="AE1875" s="13"/>
      <c r="AF1875" s="13"/>
      <c r="AR1875" s="35"/>
    </row>
    <row r="1876" spans="1:44">
      <c r="A1876" s="23">
        <v>1878</v>
      </c>
      <c r="B1876" s="23">
        <v>1878</v>
      </c>
      <c r="C1876" s="23" t="s">
        <v>2607</v>
      </c>
      <c r="D1876" s="23" t="s">
        <v>344</v>
      </c>
      <c r="E1876" s="23" t="s">
        <v>1103</v>
      </c>
      <c r="F1876" s="23" t="s">
        <v>1761</v>
      </c>
      <c r="G1876" s="23" t="s">
        <v>1762</v>
      </c>
      <c r="H1876" s="23" t="s">
        <v>133</v>
      </c>
      <c r="I1876" s="13">
        <v>110000</v>
      </c>
      <c r="J1876" s="13">
        <v>110000</v>
      </c>
      <c r="K1876" s="13">
        <v>38000</v>
      </c>
      <c r="L1876" s="24">
        <v>6.6710000000000003</v>
      </c>
      <c r="M1876" s="37">
        <f t="shared" si="176"/>
        <v>7</v>
      </c>
      <c r="N1876" s="24">
        <v>2.629</v>
      </c>
      <c r="O1876" s="13">
        <v>3</v>
      </c>
      <c r="P1876" s="36">
        <f t="shared" si="177"/>
        <v>1.9717500000000001</v>
      </c>
      <c r="Q1876" s="38">
        <f t="shared" si="178"/>
        <v>12.600000000000001</v>
      </c>
      <c r="R1876" s="37">
        <f t="shared" si="179"/>
        <v>12.600000000000001</v>
      </c>
      <c r="S1876" s="39">
        <f>IF(AND(I1876=38000,R1876&lt;=4.5,M1876&gt;8),'[1]Pricing Schedule'!$F$8+('[1]Pricing Schedule'!$F$9*M1876),
IF(AND(I1876=38000,R1876&lt;=4.5,M1876&lt;=8),'[1]Pricing Schedule'!$F$34+('[1]Pricing Schedule'!$F$36*M1876),
IF(AND(I1876=38000,R1876&gt;4.5,R1876&lt;=9,M1876&gt;8),'[1]Pricing Schedule'!$F$17+('[1]Pricing Schedule'!$F$18*M1876),
IF(AND(I1876=38000,R1876&gt;4.5,R1876&lt;=9,M1876&lt;=8),'[1]Pricing Schedule'!$F$34+('[1]Pricing Schedule'!$F$36*M1876),
IF(AND(I1876=38000,R1876&gt;9,R1876&lt;=12.8,M1876&gt;8),'[1]Pricing Schedule'!$F$26+('[1]Pricing Schedule'!$F$27*M1876),
IF(AND(I1876=38000,R1876&gt;9,R1876&lt;=12.8,M1876&lt;=8),'[1]Pricing Schedule'!$F$34+('[1]Pricing Schedule'!$F$36*M1876),
IF(AND(I1876=38000,R1876&gt;12.8,R1876&lt;=22.8),'[1]Pricing Schedule'!$F$34+('[1]Pricing Schedule'!$F$36*M1876),
IF(AND(I1876=38000,R1876&gt;22.8,R1876&lt;=30.2),'[1]Pricing Schedule'!$F$43+('[1]Pricing Schedule'!$F$45*M1876),
IF(AND(I1876=38000,R1876&gt;30.2,R1876&lt;=45.9),'[1]Pricing Schedule'!$F$52+('[1]Pricing Schedule'!$F$54*M1876),
IF(AND(I1876=38000,R1876&gt;45.9,R1876&lt;=123.4),'[1]Pricing Schedule'!$F$96+('[1]Pricing Schedule'!$F$97*M1876),
IF(AND(I1876=38000,R1876&gt;123.4,R1876&lt;=168.2,M1876&lt;=10),'[1]Pricing Schedule'!$F$103+('[1]Pricing Schedule'!$F$105*M1876),
IF(AND(I1876=38000,R1876&gt;123.4,R1876&lt;=168.2,M1876&gt;10),'[1]Pricing Schedule'!$F$111+('[1]Pricing Schedule'!$F$113*M1876),
IF(AND(I1876=38000,R1876&gt;157.4,R1876&lt;=336.4,M1876&lt;=10),('[1]Pricing Schedule'!$F$103+('[1]Pricing Schedule'!$F$105*M1876))*2,
IF(AND(I1876=38000,R1876&gt;157.4,R1876&lt;=336.4,M1876&gt;10),('[1]Pricing Schedule'!$F$111+('[1]Pricing Schedule'!$F$113*M1876))*2,
IF(AND(I1876=38000,R1876&gt;314.8,R1876&lt;=504.6,M1876&lt;=10),('[1]Pricing Schedule'!$F$103+('[1]Pricing Schedule'!$F$105*M1876))*3,
IF(AND(I1876=38000,R1876&gt;314.8,R1876&lt;=504.6,M1876&gt;10),('[1]Pricing Schedule'!$F$111+('[1]Pricing Schedule'!$F$113*M1876))*3,
IF(AND(I1876=38000,R1876&gt;472.2,R1876&lt;=672.8,M1876&lt;=10),('[1]Pricing Schedule'!$F$103+('[1]Pricing Schedule'!$F$105*M1876))*4,
IF(AND(I1876=38000,R1876&gt;472.2,R1876&lt;=672.8,M1876&gt;10),('[1]Pricing Schedule'!$F$111+('[1]Pricing Schedule'!$F$113*M1876))*4,
IF(AND(I1876=110000,R1876&lt;=12.8,M1876&gt;2),'[1]Pricing Schedule'!$F$62+('[1]Pricing Schedule'!$F$63*M1876),
IF(AND(I1876=110000,R1876&lt;=12.8,M1876&lt;=2),'[1]Pricing Schedule'!$F$96+('[1]Pricing Schedule'!$F$97*M1876),
IF(AND(I1876=110000,R1876&gt;12.8,R1876&lt;=22.8,M1876&gt;3),'[1]Pricing Schedule'!$F$71+('[1]Pricing Schedule'!$F$72*M1876),
IF(AND(I1876=110000,R1876&gt;12.8,R1876&lt;=22.8,M1876&lt;=3),'[1]Pricing Schedule'!$F$96+('[1]Pricing Schedule'!$F$97*M1876),
IF(AND(I1876=110000,R1876&gt;22.8,R1876&lt;=30.2),'[1]Pricing Schedule'!$F$80+('[1]Pricing Schedule'!$F$81*M1876),
IF(AND(I1876=110000,R1876&gt;30.2,R1876&lt;=45.9),'[1]Pricing Schedule'!$F$89+('[1]Pricing Schedule'!$F$90*M1876),
IF(AND(I1876=110000,R1876&gt;45.9,R1876&lt;=123.4),'[1]Pricing Schedule'!$F$96+('[1]Pricing Schedule'!$F$97*M1876),
IF(AND(I1876=110000,R1876&gt;123.4,R1876&lt;=168.2,M1876&lt;=10),'[1]Pricing Schedule'!$F$103+('[1]Pricing Schedule'!$F$105*M1876),
IF(AND(I1876=110000,R1876&gt;123.4,R1876&lt;=168.2,M1876&gt;10),'[1]Pricing Schedule'!$F$111+('[1]Pricing Schedule'!$F$113*M1876),
IF(AND(I1876=110000,R1876&gt;168.2,R1876&lt;=336.4,M1876&lt;=10),('[1]Pricing Schedule'!$F$103+('[1]Pricing Schedule'!$F$105*M1876))*2,
IF(AND(I1876=110000,R1876&gt;168.2,R1876&lt;=336.4,M1876&gt;10),('[1]Pricing Schedule'!$F$111+('[1]Pricing Schedule'!$F$113*M1876))*2,
IF(AND(I1876=110000,R1876&gt;336.4,R1876&lt;=504.6,M1876&lt;=10),('[1]Pricing Schedule'!$F$103+('[1]Pricing Schedule'!$F$105*M1876))*3,
IF(AND(I1876=110000,R1876&gt;336.4,R1876&lt;=504.6,M1876&gt;10),('[1]Pricing Schedule'!$F$111+('[1]Pricing Schedule'!$F$113*M1876))*3,
IF(AND(I1876=110000,R1876&gt;504.6,R1876&lt;=672.8,M1876&lt;=10),('[1]Pricing Schedule'!$F$103+('[1]Pricing Schedule'!$F$105*M1876))*4,
IF(AND(I1876=110000,R1876&gt;504.6,R1876&lt;=672.8,M1876&gt;10),('[1]Pricing Schedule'!$F$111+('[1]Pricing Schedule'!$F$113*M1876))*4,
IF(AND(I1876=110000,R1876&gt;672.8,R1876&lt;=841,M1876&lt;=10),('[1]Pricing Schedule'!$F$103+('[1]Pricing Schedule'!$F$105*M1876))*5,
IF(AND(I1876=110000,R1876&gt;672.8,R1876&lt;=841,M1876&gt;10),('[1]Pricing Schedule'!$F$111+('[1]Pricing Schedule'!$F$113*M1876))*5,
IF(AND(I1876=110000,R1876&gt;672.8,R1876&lt;=841,M1876&lt;=10),('[1]Pricing Schedule'!$F$103+('[1]Pricing Schedule'!$F$105*M1876))*5,
IF(AND(I1876=110000,R1876&gt;672.8,R1876&lt;=841,M1876&gt;10),('[1]Pricing Schedule'!$F$111+('[1]Pricing Schedule'!$F$113*M1876))*5,
IF(AND(I1876=110000,R1876&gt;1345.6,R1876&lt;=1513.8,M1876&lt;=10),('[1]Pricing Schedule'!$F$103+('[1]Pricing Schedule'!$F$105*M1876))*9,
IF(AND(I1876=110000,R1876&gt;1345.6,R1876&lt;=1513.8,M1876&gt;10),('[1]Pricing Schedule'!$F$111+('[1]Pricing Schedule'!$F$113*M1876))*9,
9999999999)))))))))))))))))))))))))))))))))))))))</f>
        <v>1785370</v>
      </c>
      <c r="T1876" s="21">
        <f>IF(AND(I1876=38000,R1876&lt;=4.5,M1876&gt;8),'[1]Pricing Schedule'!$J$9,
IF(AND(I1876=38000,R1876&lt;=4.5,M1876&lt;=8),'[1]Pricing Schedule'!$J$36,
IF(AND(I1876=38000,R1876&gt;4.5,R1876&lt;=9,M1876&gt;8),'[1]Pricing Schedule'!$J$18,
IF(AND(I1876=38000,R1876&gt;4.5,R1876&lt;=9,M1876&lt;=8),'[1]Pricing Schedule'!$J$36,
IF(AND(I1876=38000,R1876&gt;9,R1876&lt;=12.8,M1876&gt;8),'[1]Pricing Schedule'!$J$27,
IF(AND(I1876=38000,R1876&gt;9,R1876&lt;=12.8,M1876&lt;=8),'[1]Pricing Schedule'!$J$36,
IF(AND(I1876=38000,R1876&gt;12.8,R1876&lt;=22.8),'[1]Pricing Schedule'!$J$36,
IF(AND(I1876=38000,R1876&gt;22.8,R1876&lt;=30.2),'[1]Pricing Schedule'!$J$45,
IF(AND(I1876=38000,R1876&gt;30.2,R1876&lt;=45.9),'[1]Pricing Schedule'!$J$54,
IF(AND(I1876=38000,R1876&gt;45.9,R1876&lt;=123.4),'[1]Pricing Schedule'!$J$97,
IF(AND(I1876=38000,R1876&gt;123.4,R1876&lt;=168.2,M1876&lt;=10),'[1]Pricing Schedule'!$J$105,
IF(AND(I1876=38000,R1876&gt;123.4,R1876&lt;=168.2,M1876&gt;10),'[1]Pricing Schedule'!$J$113,
IF(AND(I1876=38000,R1876&gt;168.2,R1876&lt;=336.4,M1876&lt;=10),('[1]Pricing Schedule'!$J$105),
IF(AND(I1876=38000,R1876&gt;168.2,R1876&lt;=336.4,M1876&gt;10),('[1]Pricing Schedule'!$J$113),
IF(AND(I1876=38000,R1876&gt;336.4,R1876&lt;=504.6,M1876&lt;=10),('[1]Pricing Schedule'!$J$105),
IF(AND(I1876=38000,R1876&gt;336.4,R1876&lt;=504.6,M1876&gt;10),('[1]Pricing Schedule'!$J$113),
IF(AND(I1876=38000,R1876&gt;504.6,R1876&lt;=672.8,M1876&lt;=10),('[1]Pricing Schedule'!$J$105),
IF(AND(I1876=38000,R1876&gt;504.6,R1876&lt;=672.8,M1876&gt;10),('[1]Pricing Schedule'!$J$113),
IF(AND(I1876=110000,R1876&lt;=12.8,M1876&gt;2),'[1]Pricing Schedule'!$J$63,
IF(AND(I1876=110000,R1876&lt;=12.8,M1876&lt;=2),'[1]Pricing Schedule'!$J$97,
IF(AND(I1876=110000,R1876&gt;12.8,R1876&lt;=22.8,M1876&gt;3),'[1]Pricing Schedule'!$J$72,
IF(AND(I1876=110000,R1876&gt;12.8,R1876&lt;=22.8,M1876&lt;=3),'[1]Pricing Schedule'!$J$97,
IF(AND(I1876=110000,R1876&gt;22.8,R1876&lt;=30.2),'[1]Pricing Schedule'!$J$81,
IF(AND(I1876=110000,R1876&gt;30.2,R1876&lt;=45.9),'[1]Pricing Schedule'!$J$90,
IF(AND(I1876=110000,R1876&gt;45.9,R1876&lt;=123.4),'[1]Pricing Schedule'!$J$97,
IF(AND(I1876=110000,R1876&gt;123.4,R1876&lt;=168.2,M1876&lt;=10),'[1]Pricing Schedule'!$J$105,
IF(AND(I1876=110000,R1876&gt;123.4,R1876&lt;=168.2,M1876&gt;10),'[1]Pricing Schedule'!$J$113,
IF(AND(I1876=110000,R1876&gt;168.2,R1876&lt;=336.2,M1876&lt;=10),('[1]Pricing Schedule'!$J$105),
IF(AND(I1876=110000,R1876&gt;168.2,R1876&lt;=336.2,M1876&gt;10),('[1]Pricing Schedule'!$J$113),
IF(AND(I1876=110000,R1876&gt;336.4,R1876&lt;=504.6,M1876&lt;=10),('[1]Pricing Schedule'!$J$105),
IF(AND(I1876=110000,R1876&gt;336.4,R1876&lt;=504.6,M1876&gt;10),('[1]Pricing Schedule'!$J$113),
IF(AND(I1876=110000,R1876&gt;504.6,R1876&lt;=672.8,M1876&lt;=10),('[1]Pricing Schedule'!$J$105),
IF(AND(I1876=110000,R1876&gt;504.6,R1876&lt;=672.8,M1876&gt;10),('[1]Pricing Schedule'!$J$113),
IF(AND(I1876=110000,R1876&gt;672.8,R1876&lt;=841,M1876&lt;=10),('[1]Pricing Schedule'!$J$105),
IF(AND(I1876=110000,R1876&gt;672.8,R1876&lt;=841,M1876&gt;10),('[1]Pricing Schedule'!$J$113),
IF(AND(I1876=110000,R1876&gt;1682,R1876&lt;=1850.2,M1876&lt;=10),('[1]Pricing Schedule'!$J$105),
IF(AND(I1876=110000,R1876&gt;1682,R1876&lt;=1850.2,M1876&gt;10),('[1]Pricing Schedule'!$J$113),
IF(AND(I1876=110000,R1876&gt;2018.4,R1876&lt;=2186.6,M1876&lt;=10),('[1]Pricing Schedule'!$J$105),
IF(AND(I1876=110000,R1876&gt;2018.4,R1876&lt;=2186.6,M1876&gt;10),('[1]Pricing Schedule'!$J$113),999999999)))))))))))))))))))))))))))))))))))))))</f>
        <v>7</v>
      </c>
      <c r="U1876" s="40">
        <f t="shared" si="180"/>
        <v>141696.03174603172</v>
      </c>
      <c r="V1876" s="41">
        <f t="shared" si="181"/>
        <v>7.0573606591350826</v>
      </c>
      <c r="Y1876" s="23">
        <v>684</v>
      </c>
      <c r="Z1876" s="23">
        <v>53</v>
      </c>
      <c r="AD1876" s="13"/>
      <c r="AE1876" s="13"/>
      <c r="AF1876" s="13"/>
      <c r="AR1876" s="35"/>
    </row>
    <row r="1877" spans="1:44">
      <c r="A1877" s="23">
        <v>1879</v>
      </c>
      <c r="B1877" s="23">
        <v>1879</v>
      </c>
      <c r="C1877" s="23" t="s">
        <v>2608</v>
      </c>
      <c r="D1877" s="23" t="s">
        <v>344</v>
      </c>
      <c r="E1877" s="23" t="s">
        <v>344</v>
      </c>
      <c r="F1877" s="23" t="s">
        <v>385</v>
      </c>
      <c r="G1877" s="23" t="s">
        <v>386</v>
      </c>
      <c r="H1877" s="23" t="s">
        <v>113</v>
      </c>
      <c r="I1877" s="13">
        <v>38000</v>
      </c>
      <c r="J1877" s="13">
        <v>38000</v>
      </c>
      <c r="K1877" s="23" t="s">
        <v>119</v>
      </c>
      <c r="L1877" s="24">
        <v>9.234</v>
      </c>
      <c r="M1877" s="37">
        <f t="shared" si="176"/>
        <v>10</v>
      </c>
      <c r="N1877" s="24">
        <v>0.49</v>
      </c>
      <c r="O1877" s="13">
        <v>3</v>
      </c>
      <c r="P1877" s="36">
        <f t="shared" si="177"/>
        <v>0.49</v>
      </c>
      <c r="Q1877" s="38">
        <f t="shared" si="178"/>
        <v>4.2</v>
      </c>
      <c r="R1877" s="37">
        <f t="shared" si="179"/>
        <v>4.2</v>
      </c>
      <c r="S1877" s="39">
        <f>IF(AND(I1877=38000,R1877&lt;=4.5,M1877&gt;8),'[1]Pricing Schedule'!$F$8+('[1]Pricing Schedule'!$F$9*M1877),
IF(AND(I1877=38000,R1877&lt;=4.5,M1877&lt;=8),'[1]Pricing Schedule'!$F$34+('[1]Pricing Schedule'!$F$36*M1877),
IF(AND(I1877=38000,R1877&gt;4.5,R1877&lt;=9,M1877&gt;8),'[1]Pricing Schedule'!$F$17+('[1]Pricing Schedule'!$F$18*M1877),
IF(AND(I1877=38000,R1877&gt;4.5,R1877&lt;=9,M1877&lt;=8),'[1]Pricing Schedule'!$F$34+('[1]Pricing Schedule'!$F$36*M1877),
IF(AND(I1877=38000,R1877&gt;9,R1877&lt;=12.8,M1877&gt;8),'[1]Pricing Schedule'!$F$26+('[1]Pricing Schedule'!$F$27*M1877),
IF(AND(I1877=38000,R1877&gt;9,R1877&lt;=12.8,M1877&lt;=8),'[1]Pricing Schedule'!$F$34+('[1]Pricing Schedule'!$F$36*M1877),
IF(AND(I1877=38000,R1877&gt;12.8,R1877&lt;=22.8),'[1]Pricing Schedule'!$F$34+('[1]Pricing Schedule'!$F$36*M1877),
IF(AND(I1877=38000,R1877&gt;22.8,R1877&lt;=30.2),'[1]Pricing Schedule'!$F$43+('[1]Pricing Schedule'!$F$45*M1877),
IF(AND(I1877=38000,R1877&gt;30.2,R1877&lt;=45.9),'[1]Pricing Schedule'!$F$52+('[1]Pricing Schedule'!$F$54*M1877),
IF(AND(I1877=38000,R1877&gt;45.9,R1877&lt;=123.4),'[1]Pricing Schedule'!$F$96+('[1]Pricing Schedule'!$F$97*M1877),
IF(AND(I1877=38000,R1877&gt;123.4,R1877&lt;=168.2,M1877&lt;=10),'[1]Pricing Schedule'!$F$103+('[1]Pricing Schedule'!$F$105*M1877),
IF(AND(I1877=38000,R1877&gt;123.4,R1877&lt;=168.2,M1877&gt;10),'[1]Pricing Schedule'!$F$111+('[1]Pricing Schedule'!$F$113*M1877),
IF(AND(I1877=38000,R1877&gt;157.4,R1877&lt;=336.4,M1877&lt;=10),('[1]Pricing Schedule'!$F$103+('[1]Pricing Schedule'!$F$105*M1877))*2,
IF(AND(I1877=38000,R1877&gt;157.4,R1877&lt;=336.4,M1877&gt;10),('[1]Pricing Schedule'!$F$111+('[1]Pricing Schedule'!$F$113*M1877))*2,
IF(AND(I1877=38000,R1877&gt;314.8,R1877&lt;=504.6,M1877&lt;=10),('[1]Pricing Schedule'!$F$103+('[1]Pricing Schedule'!$F$105*M1877))*3,
IF(AND(I1877=38000,R1877&gt;314.8,R1877&lt;=504.6,M1877&gt;10),('[1]Pricing Schedule'!$F$111+('[1]Pricing Schedule'!$F$113*M1877))*3,
IF(AND(I1877=38000,R1877&gt;472.2,R1877&lt;=672.8,M1877&lt;=10),('[1]Pricing Schedule'!$F$103+('[1]Pricing Schedule'!$F$105*M1877))*4,
IF(AND(I1877=38000,R1877&gt;472.2,R1877&lt;=672.8,M1877&gt;10),('[1]Pricing Schedule'!$F$111+('[1]Pricing Schedule'!$F$113*M1877))*4,
IF(AND(I1877=110000,R1877&lt;=12.8,M1877&gt;2),'[1]Pricing Schedule'!$F$62+('[1]Pricing Schedule'!$F$63*M1877),
IF(AND(I1877=110000,R1877&lt;=12.8,M1877&lt;=2),'[1]Pricing Schedule'!$F$96+('[1]Pricing Schedule'!$F$97*M1877),
IF(AND(I1877=110000,R1877&gt;12.8,R1877&lt;=22.8,M1877&gt;3),'[1]Pricing Schedule'!$F$71+('[1]Pricing Schedule'!$F$72*M1877),
IF(AND(I1877=110000,R1877&gt;12.8,R1877&lt;=22.8,M1877&lt;=3),'[1]Pricing Schedule'!$F$96+('[1]Pricing Schedule'!$F$97*M1877),
IF(AND(I1877=110000,R1877&gt;22.8,R1877&lt;=30.2),'[1]Pricing Schedule'!$F$80+('[1]Pricing Schedule'!$F$81*M1877),
IF(AND(I1877=110000,R1877&gt;30.2,R1877&lt;=45.9),'[1]Pricing Schedule'!$F$89+('[1]Pricing Schedule'!$F$90*M1877),
IF(AND(I1877=110000,R1877&gt;45.9,R1877&lt;=123.4),'[1]Pricing Schedule'!$F$96+('[1]Pricing Schedule'!$F$97*M1877),
IF(AND(I1877=110000,R1877&gt;123.4,R1877&lt;=168.2,M1877&lt;=10),'[1]Pricing Schedule'!$F$103+('[1]Pricing Schedule'!$F$105*M1877),
IF(AND(I1877=110000,R1877&gt;123.4,R1877&lt;=168.2,M1877&gt;10),'[1]Pricing Schedule'!$F$111+('[1]Pricing Schedule'!$F$113*M1877),
IF(AND(I1877=110000,R1877&gt;168.2,R1877&lt;=336.4,M1877&lt;=10),('[1]Pricing Schedule'!$F$103+('[1]Pricing Schedule'!$F$105*M1877))*2,
IF(AND(I1877=110000,R1877&gt;168.2,R1877&lt;=336.4,M1877&gt;10),('[1]Pricing Schedule'!$F$111+('[1]Pricing Schedule'!$F$113*M1877))*2,
IF(AND(I1877=110000,R1877&gt;336.4,R1877&lt;=504.6,M1877&lt;=10),('[1]Pricing Schedule'!$F$103+('[1]Pricing Schedule'!$F$105*M1877))*3,
IF(AND(I1877=110000,R1877&gt;336.4,R1877&lt;=504.6,M1877&gt;10),('[1]Pricing Schedule'!$F$111+('[1]Pricing Schedule'!$F$113*M1877))*3,
IF(AND(I1877=110000,R1877&gt;504.6,R1877&lt;=672.8,M1877&lt;=10),('[1]Pricing Schedule'!$F$103+('[1]Pricing Schedule'!$F$105*M1877))*4,
IF(AND(I1877=110000,R1877&gt;504.6,R1877&lt;=672.8,M1877&gt;10),('[1]Pricing Schedule'!$F$111+('[1]Pricing Schedule'!$F$113*M1877))*4,
IF(AND(I1877=110000,R1877&gt;672.8,R1877&lt;=841,M1877&lt;=10),('[1]Pricing Schedule'!$F$103+('[1]Pricing Schedule'!$F$105*M1877))*5,
IF(AND(I1877=110000,R1877&gt;672.8,R1877&lt;=841,M1877&gt;10),('[1]Pricing Schedule'!$F$111+('[1]Pricing Schedule'!$F$113*M1877))*5,
IF(AND(I1877=110000,R1877&gt;672.8,R1877&lt;=841,M1877&lt;=10),('[1]Pricing Schedule'!$F$103+('[1]Pricing Schedule'!$F$105*M1877))*5,
IF(AND(I1877=110000,R1877&gt;672.8,R1877&lt;=841,M1877&gt;10),('[1]Pricing Schedule'!$F$111+('[1]Pricing Schedule'!$F$113*M1877))*5,
IF(AND(I1877=110000,R1877&gt;1345.6,R1877&lt;=1513.8,M1877&lt;=10),('[1]Pricing Schedule'!$F$103+('[1]Pricing Schedule'!$F$105*M1877))*9,
IF(AND(I1877=110000,R1877&gt;1345.6,R1877&lt;=1513.8,M1877&gt;10),('[1]Pricing Schedule'!$F$111+('[1]Pricing Schedule'!$F$113*M1877))*9,
9999999999)))))))))))))))))))))))))))))))))))))))</f>
        <v>1387140</v>
      </c>
      <c r="T1877" s="21">
        <f>IF(AND(I1877=38000,R1877&lt;=4.5,M1877&gt;8),'[1]Pricing Schedule'!$J$9,
IF(AND(I1877=38000,R1877&lt;=4.5,M1877&lt;=8),'[1]Pricing Schedule'!$J$36,
IF(AND(I1877=38000,R1877&gt;4.5,R1877&lt;=9,M1877&gt;8),'[1]Pricing Schedule'!$J$18,
IF(AND(I1877=38000,R1877&gt;4.5,R1877&lt;=9,M1877&lt;=8),'[1]Pricing Schedule'!$J$36,
IF(AND(I1877=38000,R1877&gt;9,R1877&lt;=12.8,M1877&gt;8),'[1]Pricing Schedule'!$J$27,
IF(AND(I1877=38000,R1877&gt;9,R1877&lt;=12.8,M1877&lt;=8),'[1]Pricing Schedule'!$J$36,
IF(AND(I1877=38000,R1877&gt;12.8,R1877&lt;=22.8),'[1]Pricing Schedule'!$J$36,
IF(AND(I1877=38000,R1877&gt;22.8,R1877&lt;=30.2),'[1]Pricing Schedule'!$J$45,
IF(AND(I1877=38000,R1877&gt;30.2,R1877&lt;=45.9),'[1]Pricing Schedule'!$J$54,
IF(AND(I1877=38000,R1877&gt;45.9,R1877&lt;=123.4),'[1]Pricing Schedule'!$J$97,
IF(AND(I1877=38000,R1877&gt;123.4,R1877&lt;=168.2,M1877&lt;=10),'[1]Pricing Schedule'!$J$105,
IF(AND(I1877=38000,R1877&gt;123.4,R1877&lt;=168.2,M1877&gt;10),'[1]Pricing Schedule'!$J$113,
IF(AND(I1877=38000,R1877&gt;168.2,R1877&lt;=336.4,M1877&lt;=10),('[1]Pricing Schedule'!$J$105),
IF(AND(I1877=38000,R1877&gt;168.2,R1877&lt;=336.4,M1877&gt;10),('[1]Pricing Schedule'!$J$113),
IF(AND(I1877=38000,R1877&gt;336.4,R1877&lt;=504.6,M1877&lt;=10),('[1]Pricing Schedule'!$J$105),
IF(AND(I1877=38000,R1877&gt;336.4,R1877&lt;=504.6,M1877&gt;10),('[1]Pricing Schedule'!$J$113),
IF(AND(I1877=38000,R1877&gt;504.6,R1877&lt;=672.8,M1877&lt;=10),('[1]Pricing Schedule'!$J$105),
IF(AND(I1877=38000,R1877&gt;504.6,R1877&lt;=672.8,M1877&gt;10),('[1]Pricing Schedule'!$J$113),
IF(AND(I1877=110000,R1877&lt;=12.8,M1877&gt;2),'[1]Pricing Schedule'!$J$63,
IF(AND(I1877=110000,R1877&lt;=12.8,M1877&lt;=2),'[1]Pricing Schedule'!$J$97,
IF(AND(I1877=110000,R1877&gt;12.8,R1877&lt;=22.8,M1877&gt;3),'[1]Pricing Schedule'!$J$72,
IF(AND(I1877=110000,R1877&gt;12.8,R1877&lt;=22.8,M1877&lt;=3),'[1]Pricing Schedule'!$J$97,
IF(AND(I1877=110000,R1877&gt;22.8,R1877&lt;=30.2),'[1]Pricing Schedule'!$J$81,
IF(AND(I1877=110000,R1877&gt;30.2,R1877&lt;=45.9),'[1]Pricing Schedule'!$J$90,
IF(AND(I1877=110000,R1877&gt;45.9,R1877&lt;=123.4),'[1]Pricing Schedule'!$J$97,
IF(AND(I1877=110000,R1877&gt;123.4,R1877&lt;=168.2,M1877&lt;=10),'[1]Pricing Schedule'!$J$105,
IF(AND(I1877=110000,R1877&gt;123.4,R1877&lt;=168.2,M1877&gt;10),'[1]Pricing Schedule'!$J$113,
IF(AND(I1877=110000,R1877&gt;168.2,R1877&lt;=336.2,M1877&lt;=10),('[1]Pricing Schedule'!$J$105),
IF(AND(I1877=110000,R1877&gt;168.2,R1877&lt;=336.2,M1877&gt;10),('[1]Pricing Schedule'!$J$113),
IF(AND(I1877=110000,R1877&gt;336.4,R1877&lt;=504.6,M1877&lt;=10),('[1]Pricing Schedule'!$J$105),
IF(AND(I1877=110000,R1877&gt;336.4,R1877&lt;=504.6,M1877&gt;10),('[1]Pricing Schedule'!$J$113),
IF(AND(I1877=110000,R1877&gt;504.6,R1877&lt;=672.8,M1877&lt;=10),('[1]Pricing Schedule'!$J$105),
IF(AND(I1877=110000,R1877&gt;504.6,R1877&lt;=672.8,M1877&gt;10),('[1]Pricing Schedule'!$J$113),
IF(AND(I1877=110000,R1877&gt;672.8,R1877&lt;=841,M1877&lt;=10),('[1]Pricing Schedule'!$J$105),
IF(AND(I1877=110000,R1877&gt;672.8,R1877&lt;=841,M1877&gt;10),('[1]Pricing Schedule'!$J$113),
IF(AND(I1877=110000,R1877&gt;1682,R1877&lt;=1850.2,M1877&lt;=10),('[1]Pricing Schedule'!$J$105),
IF(AND(I1877=110000,R1877&gt;1682,R1877&lt;=1850.2,M1877&gt;10),('[1]Pricing Schedule'!$J$113),
IF(AND(I1877=110000,R1877&gt;2018.4,R1877&lt;=2186.6,M1877&lt;=10),('[1]Pricing Schedule'!$J$105),
IF(AND(I1877=110000,R1877&gt;2018.4,R1877&lt;=2186.6,M1877&gt;10),('[1]Pricing Schedule'!$J$113),999999999)))))))))))))))))))))))))))))))))))))))</f>
        <v>1</v>
      </c>
      <c r="U1877" s="40">
        <f t="shared" si="180"/>
        <v>330271.42857142858</v>
      </c>
      <c r="V1877" s="41">
        <f t="shared" si="181"/>
        <v>3.0278126216531858</v>
      </c>
      <c r="Y1877" s="23">
        <v>216</v>
      </c>
      <c r="Z1877" s="23">
        <v>455</v>
      </c>
      <c r="AD1877" s="13"/>
      <c r="AE1877" s="13"/>
      <c r="AF1877" s="13"/>
      <c r="AR1877" s="35"/>
    </row>
    <row r="1878" spans="1:44">
      <c r="A1878" s="23">
        <v>1880</v>
      </c>
      <c r="B1878" s="23">
        <v>1880</v>
      </c>
      <c r="C1878" s="23" t="s">
        <v>2609</v>
      </c>
      <c r="D1878" s="23" t="s">
        <v>423</v>
      </c>
      <c r="E1878" s="23" t="s">
        <v>423</v>
      </c>
      <c r="F1878" s="23" t="s">
        <v>1095</v>
      </c>
      <c r="G1878" s="23" t="s">
        <v>1096</v>
      </c>
      <c r="H1878" s="23" t="s">
        <v>113</v>
      </c>
      <c r="I1878" s="13">
        <v>38000</v>
      </c>
      <c r="J1878" s="13">
        <v>38000</v>
      </c>
      <c r="K1878" s="23" t="s">
        <v>119</v>
      </c>
      <c r="L1878" s="24">
        <v>5.8609999999999998</v>
      </c>
      <c r="M1878" s="37">
        <f t="shared" si="176"/>
        <v>6</v>
      </c>
      <c r="N1878" s="24">
        <v>1.103</v>
      </c>
      <c r="O1878" s="13">
        <v>3</v>
      </c>
      <c r="P1878" s="36">
        <f t="shared" si="177"/>
        <v>1.103</v>
      </c>
      <c r="Q1878" s="38">
        <f t="shared" si="178"/>
        <v>4.2</v>
      </c>
      <c r="R1878" s="37">
        <f t="shared" si="179"/>
        <v>4.2</v>
      </c>
      <c r="S1878" s="39">
        <f>IF(AND(I1878=38000,R1878&lt;=4.5,M1878&gt;8),'[1]Pricing Schedule'!$F$8+('[1]Pricing Schedule'!$F$9*M1878),
IF(AND(I1878=38000,R1878&lt;=4.5,M1878&lt;=8),'[1]Pricing Schedule'!$F$34+('[1]Pricing Schedule'!$F$36*M1878),
IF(AND(I1878=38000,R1878&gt;4.5,R1878&lt;=9,M1878&gt;8),'[1]Pricing Schedule'!$F$17+('[1]Pricing Schedule'!$F$18*M1878),
IF(AND(I1878=38000,R1878&gt;4.5,R1878&lt;=9,M1878&lt;=8),'[1]Pricing Schedule'!$F$34+('[1]Pricing Schedule'!$F$36*M1878),
IF(AND(I1878=38000,R1878&gt;9,R1878&lt;=12.8,M1878&gt;8),'[1]Pricing Schedule'!$F$26+('[1]Pricing Schedule'!$F$27*M1878),
IF(AND(I1878=38000,R1878&gt;9,R1878&lt;=12.8,M1878&lt;=8),'[1]Pricing Schedule'!$F$34+('[1]Pricing Schedule'!$F$36*M1878),
IF(AND(I1878=38000,R1878&gt;12.8,R1878&lt;=22.8),'[1]Pricing Schedule'!$F$34+('[1]Pricing Schedule'!$F$36*M1878),
IF(AND(I1878=38000,R1878&gt;22.8,R1878&lt;=30.2),'[1]Pricing Schedule'!$F$43+('[1]Pricing Schedule'!$F$45*M1878),
IF(AND(I1878=38000,R1878&gt;30.2,R1878&lt;=45.9),'[1]Pricing Schedule'!$F$52+('[1]Pricing Schedule'!$F$54*M1878),
IF(AND(I1878=38000,R1878&gt;45.9,R1878&lt;=123.4),'[1]Pricing Schedule'!$F$96+('[1]Pricing Schedule'!$F$97*M1878),
IF(AND(I1878=38000,R1878&gt;123.4,R1878&lt;=168.2,M1878&lt;=10),'[1]Pricing Schedule'!$F$103+('[1]Pricing Schedule'!$F$105*M1878),
IF(AND(I1878=38000,R1878&gt;123.4,R1878&lt;=168.2,M1878&gt;10),'[1]Pricing Schedule'!$F$111+('[1]Pricing Schedule'!$F$113*M1878),
IF(AND(I1878=38000,R1878&gt;157.4,R1878&lt;=336.4,M1878&lt;=10),('[1]Pricing Schedule'!$F$103+('[1]Pricing Schedule'!$F$105*M1878))*2,
IF(AND(I1878=38000,R1878&gt;157.4,R1878&lt;=336.4,M1878&gt;10),('[1]Pricing Schedule'!$F$111+('[1]Pricing Schedule'!$F$113*M1878))*2,
IF(AND(I1878=38000,R1878&gt;314.8,R1878&lt;=504.6,M1878&lt;=10),('[1]Pricing Schedule'!$F$103+('[1]Pricing Schedule'!$F$105*M1878))*3,
IF(AND(I1878=38000,R1878&gt;314.8,R1878&lt;=504.6,M1878&gt;10),('[1]Pricing Schedule'!$F$111+('[1]Pricing Schedule'!$F$113*M1878))*3,
IF(AND(I1878=38000,R1878&gt;472.2,R1878&lt;=672.8,M1878&lt;=10),('[1]Pricing Schedule'!$F$103+('[1]Pricing Schedule'!$F$105*M1878))*4,
IF(AND(I1878=38000,R1878&gt;472.2,R1878&lt;=672.8,M1878&gt;10),('[1]Pricing Schedule'!$F$111+('[1]Pricing Schedule'!$F$113*M1878))*4,
IF(AND(I1878=110000,R1878&lt;=12.8,M1878&gt;2),'[1]Pricing Schedule'!$F$62+('[1]Pricing Schedule'!$F$63*M1878),
IF(AND(I1878=110000,R1878&lt;=12.8,M1878&lt;=2),'[1]Pricing Schedule'!$F$96+('[1]Pricing Schedule'!$F$97*M1878),
IF(AND(I1878=110000,R1878&gt;12.8,R1878&lt;=22.8,M1878&gt;3),'[1]Pricing Schedule'!$F$71+('[1]Pricing Schedule'!$F$72*M1878),
IF(AND(I1878=110000,R1878&gt;12.8,R1878&lt;=22.8,M1878&lt;=3),'[1]Pricing Schedule'!$F$96+('[1]Pricing Schedule'!$F$97*M1878),
IF(AND(I1878=110000,R1878&gt;22.8,R1878&lt;=30.2),'[1]Pricing Schedule'!$F$80+('[1]Pricing Schedule'!$F$81*M1878),
IF(AND(I1878=110000,R1878&gt;30.2,R1878&lt;=45.9),'[1]Pricing Schedule'!$F$89+('[1]Pricing Schedule'!$F$90*M1878),
IF(AND(I1878=110000,R1878&gt;45.9,R1878&lt;=123.4),'[1]Pricing Schedule'!$F$96+('[1]Pricing Schedule'!$F$97*M1878),
IF(AND(I1878=110000,R1878&gt;123.4,R1878&lt;=168.2,M1878&lt;=10),'[1]Pricing Schedule'!$F$103+('[1]Pricing Schedule'!$F$105*M1878),
IF(AND(I1878=110000,R1878&gt;123.4,R1878&lt;=168.2,M1878&gt;10),'[1]Pricing Schedule'!$F$111+('[1]Pricing Schedule'!$F$113*M1878),
IF(AND(I1878=110000,R1878&gt;168.2,R1878&lt;=336.4,M1878&lt;=10),('[1]Pricing Schedule'!$F$103+('[1]Pricing Schedule'!$F$105*M1878))*2,
IF(AND(I1878=110000,R1878&gt;168.2,R1878&lt;=336.4,M1878&gt;10),('[1]Pricing Schedule'!$F$111+('[1]Pricing Schedule'!$F$113*M1878))*2,
IF(AND(I1878=110000,R1878&gt;336.4,R1878&lt;=504.6,M1878&lt;=10),('[1]Pricing Schedule'!$F$103+('[1]Pricing Schedule'!$F$105*M1878))*3,
IF(AND(I1878=110000,R1878&gt;336.4,R1878&lt;=504.6,M1878&gt;10),('[1]Pricing Schedule'!$F$111+('[1]Pricing Schedule'!$F$113*M1878))*3,
IF(AND(I1878=110000,R1878&gt;504.6,R1878&lt;=672.8,M1878&lt;=10),('[1]Pricing Schedule'!$F$103+('[1]Pricing Schedule'!$F$105*M1878))*4,
IF(AND(I1878=110000,R1878&gt;504.6,R1878&lt;=672.8,M1878&gt;10),('[1]Pricing Schedule'!$F$111+('[1]Pricing Schedule'!$F$113*M1878))*4,
IF(AND(I1878=110000,R1878&gt;672.8,R1878&lt;=841,M1878&lt;=10),('[1]Pricing Schedule'!$F$103+('[1]Pricing Schedule'!$F$105*M1878))*5,
IF(AND(I1878=110000,R1878&gt;672.8,R1878&lt;=841,M1878&gt;10),('[1]Pricing Schedule'!$F$111+('[1]Pricing Schedule'!$F$113*M1878))*5,
IF(AND(I1878=110000,R1878&gt;672.8,R1878&lt;=841,M1878&lt;=10),('[1]Pricing Schedule'!$F$103+('[1]Pricing Schedule'!$F$105*M1878))*5,
IF(AND(I1878=110000,R1878&gt;672.8,R1878&lt;=841,M1878&gt;10),('[1]Pricing Schedule'!$F$111+('[1]Pricing Schedule'!$F$113*M1878))*5,
IF(AND(I1878=110000,R1878&gt;1345.6,R1878&lt;=1513.8,M1878&lt;=10),('[1]Pricing Schedule'!$F$103+('[1]Pricing Schedule'!$F$105*M1878))*9,
IF(AND(I1878=110000,R1878&gt;1345.6,R1878&lt;=1513.8,M1878&gt;10),('[1]Pricing Schedule'!$F$111+('[1]Pricing Schedule'!$F$113*M1878))*9,
9999999999)))))))))))))))))))))))))))))))))))))))</f>
        <v>769410</v>
      </c>
      <c r="T1878" s="21">
        <f>IF(AND(I1878=38000,R1878&lt;=4.5,M1878&gt;8),'[1]Pricing Schedule'!$J$9,
IF(AND(I1878=38000,R1878&lt;=4.5,M1878&lt;=8),'[1]Pricing Schedule'!$J$36,
IF(AND(I1878=38000,R1878&gt;4.5,R1878&lt;=9,M1878&gt;8),'[1]Pricing Schedule'!$J$18,
IF(AND(I1878=38000,R1878&gt;4.5,R1878&lt;=9,M1878&lt;=8),'[1]Pricing Schedule'!$J$36,
IF(AND(I1878=38000,R1878&gt;9,R1878&lt;=12.8,M1878&gt;8),'[1]Pricing Schedule'!$J$27,
IF(AND(I1878=38000,R1878&gt;9,R1878&lt;=12.8,M1878&lt;=8),'[1]Pricing Schedule'!$J$36,
IF(AND(I1878=38000,R1878&gt;12.8,R1878&lt;=22.8),'[1]Pricing Schedule'!$J$36,
IF(AND(I1878=38000,R1878&gt;22.8,R1878&lt;=30.2),'[1]Pricing Schedule'!$J$45,
IF(AND(I1878=38000,R1878&gt;30.2,R1878&lt;=45.9),'[1]Pricing Schedule'!$J$54,
IF(AND(I1878=38000,R1878&gt;45.9,R1878&lt;=123.4),'[1]Pricing Schedule'!$J$97,
IF(AND(I1878=38000,R1878&gt;123.4,R1878&lt;=168.2,M1878&lt;=10),'[1]Pricing Schedule'!$J$105,
IF(AND(I1878=38000,R1878&gt;123.4,R1878&lt;=168.2,M1878&gt;10),'[1]Pricing Schedule'!$J$113,
IF(AND(I1878=38000,R1878&gt;168.2,R1878&lt;=336.4,M1878&lt;=10),('[1]Pricing Schedule'!$J$105),
IF(AND(I1878=38000,R1878&gt;168.2,R1878&lt;=336.4,M1878&gt;10),('[1]Pricing Schedule'!$J$113),
IF(AND(I1878=38000,R1878&gt;336.4,R1878&lt;=504.6,M1878&lt;=10),('[1]Pricing Schedule'!$J$105),
IF(AND(I1878=38000,R1878&gt;336.4,R1878&lt;=504.6,M1878&gt;10),('[1]Pricing Schedule'!$J$113),
IF(AND(I1878=38000,R1878&gt;504.6,R1878&lt;=672.8,M1878&lt;=10),('[1]Pricing Schedule'!$J$105),
IF(AND(I1878=38000,R1878&gt;504.6,R1878&lt;=672.8,M1878&gt;10),('[1]Pricing Schedule'!$J$113),
IF(AND(I1878=110000,R1878&lt;=12.8,M1878&gt;2),'[1]Pricing Schedule'!$J$63,
IF(AND(I1878=110000,R1878&lt;=12.8,M1878&lt;=2),'[1]Pricing Schedule'!$J$97,
IF(AND(I1878=110000,R1878&gt;12.8,R1878&lt;=22.8,M1878&gt;3),'[1]Pricing Schedule'!$J$72,
IF(AND(I1878=110000,R1878&gt;12.8,R1878&lt;=22.8,M1878&lt;=3),'[1]Pricing Schedule'!$J$97,
IF(AND(I1878=110000,R1878&gt;22.8,R1878&lt;=30.2),'[1]Pricing Schedule'!$J$81,
IF(AND(I1878=110000,R1878&gt;30.2,R1878&lt;=45.9),'[1]Pricing Schedule'!$J$90,
IF(AND(I1878=110000,R1878&gt;45.9,R1878&lt;=123.4),'[1]Pricing Schedule'!$J$97,
IF(AND(I1878=110000,R1878&gt;123.4,R1878&lt;=168.2,M1878&lt;=10),'[1]Pricing Schedule'!$J$105,
IF(AND(I1878=110000,R1878&gt;123.4,R1878&lt;=168.2,M1878&gt;10),'[1]Pricing Schedule'!$J$113,
IF(AND(I1878=110000,R1878&gt;168.2,R1878&lt;=336.2,M1878&lt;=10),('[1]Pricing Schedule'!$J$105),
IF(AND(I1878=110000,R1878&gt;168.2,R1878&lt;=336.2,M1878&gt;10),('[1]Pricing Schedule'!$J$113),
IF(AND(I1878=110000,R1878&gt;336.4,R1878&lt;=504.6,M1878&lt;=10),('[1]Pricing Schedule'!$J$105),
IF(AND(I1878=110000,R1878&gt;336.4,R1878&lt;=504.6,M1878&gt;10),('[1]Pricing Schedule'!$J$113),
IF(AND(I1878=110000,R1878&gt;504.6,R1878&lt;=672.8,M1878&lt;=10),('[1]Pricing Schedule'!$J$105),
IF(AND(I1878=110000,R1878&gt;504.6,R1878&lt;=672.8,M1878&gt;10),('[1]Pricing Schedule'!$J$113),
IF(AND(I1878=110000,R1878&gt;672.8,R1878&lt;=841,M1878&lt;=10),('[1]Pricing Schedule'!$J$105),
IF(AND(I1878=110000,R1878&gt;672.8,R1878&lt;=841,M1878&gt;10),('[1]Pricing Schedule'!$J$113),
IF(AND(I1878=110000,R1878&gt;1682,R1878&lt;=1850.2,M1878&lt;=10),('[1]Pricing Schedule'!$J$105),
IF(AND(I1878=110000,R1878&gt;1682,R1878&lt;=1850.2,M1878&gt;10),('[1]Pricing Schedule'!$J$113),
IF(AND(I1878=110000,R1878&gt;2018.4,R1878&lt;=2186.6,M1878&lt;=10),('[1]Pricing Schedule'!$J$105),
IF(AND(I1878=110000,R1878&gt;2018.4,R1878&lt;=2186.6,M1878&gt;10),('[1]Pricing Schedule'!$J$113),999999999)))))))))))))))))))))))))))))))))))))))</f>
        <v>4</v>
      </c>
      <c r="U1878" s="40">
        <f t="shared" si="180"/>
        <v>183192.85714285713</v>
      </c>
      <c r="V1878" s="41">
        <f t="shared" si="181"/>
        <v>5.4587281163488903</v>
      </c>
      <c r="Y1878" s="23">
        <v>616</v>
      </c>
      <c r="Z1878" s="23">
        <v>489</v>
      </c>
      <c r="AD1878" s="13"/>
      <c r="AE1878" s="13"/>
      <c r="AF1878" s="13"/>
      <c r="AR1878" s="35"/>
    </row>
    <row r="1879" spans="1:44">
      <c r="A1879" s="23">
        <v>1881</v>
      </c>
      <c r="B1879" s="23">
        <v>1881</v>
      </c>
      <c r="C1879" s="23" t="s">
        <v>2610</v>
      </c>
      <c r="D1879" s="23" t="s">
        <v>423</v>
      </c>
      <c r="E1879" s="23" t="s">
        <v>423</v>
      </c>
      <c r="F1879" s="23" t="s">
        <v>403</v>
      </c>
      <c r="G1879" s="23" t="s">
        <v>404</v>
      </c>
      <c r="H1879" s="23" t="s">
        <v>113</v>
      </c>
      <c r="I1879" s="13">
        <v>38000</v>
      </c>
      <c r="J1879" s="13">
        <v>38000</v>
      </c>
      <c r="K1879" s="23" t="s">
        <v>119</v>
      </c>
      <c r="L1879" s="24">
        <v>5.556</v>
      </c>
      <c r="M1879" s="37">
        <f t="shared" si="176"/>
        <v>6</v>
      </c>
      <c r="N1879" s="24">
        <v>2.1680000000000001</v>
      </c>
      <c r="O1879" s="13">
        <v>3</v>
      </c>
      <c r="P1879" s="36">
        <f t="shared" si="177"/>
        <v>1.6260000000000001</v>
      </c>
      <c r="Q1879" s="38">
        <f t="shared" si="178"/>
        <v>8.4</v>
      </c>
      <c r="R1879" s="37">
        <f t="shared" si="179"/>
        <v>8.4</v>
      </c>
      <c r="S1879" s="39">
        <f>IF(AND(I1879=38000,R1879&lt;=4.5,M1879&gt;8),'[1]Pricing Schedule'!$F$8+('[1]Pricing Schedule'!$F$9*M1879),
IF(AND(I1879=38000,R1879&lt;=4.5,M1879&lt;=8),'[1]Pricing Schedule'!$F$34+('[1]Pricing Schedule'!$F$36*M1879),
IF(AND(I1879=38000,R1879&gt;4.5,R1879&lt;=9,M1879&gt;8),'[1]Pricing Schedule'!$F$17+('[1]Pricing Schedule'!$F$18*M1879),
IF(AND(I1879=38000,R1879&gt;4.5,R1879&lt;=9,M1879&lt;=8),'[1]Pricing Schedule'!$F$34+('[1]Pricing Schedule'!$F$36*M1879),
IF(AND(I1879=38000,R1879&gt;9,R1879&lt;=12.8,M1879&gt;8),'[1]Pricing Schedule'!$F$26+('[1]Pricing Schedule'!$F$27*M1879),
IF(AND(I1879=38000,R1879&gt;9,R1879&lt;=12.8,M1879&lt;=8),'[1]Pricing Schedule'!$F$34+('[1]Pricing Schedule'!$F$36*M1879),
IF(AND(I1879=38000,R1879&gt;12.8,R1879&lt;=22.8),'[1]Pricing Schedule'!$F$34+('[1]Pricing Schedule'!$F$36*M1879),
IF(AND(I1879=38000,R1879&gt;22.8,R1879&lt;=30.2),'[1]Pricing Schedule'!$F$43+('[1]Pricing Schedule'!$F$45*M1879),
IF(AND(I1879=38000,R1879&gt;30.2,R1879&lt;=45.9),'[1]Pricing Schedule'!$F$52+('[1]Pricing Schedule'!$F$54*M1879),
IF(AND(I1879=38000,R1879&gt;45.9,R1879&lt;=123.4),'[1]Pricing Schedule'!$F$96+('[1]Pricing Schedule'!$F$97*M1879),
IF(AND(I1879=38000,R1879&gt;123.4,R1879&lt;=168.2,M1879&lt;=10),'[1]Pricing Schedule'!$F$103+('[1]Pricing Schedule'!$F$105*M1879),
IF(AND(I1879=38000,R1879&gt;123.4,R1879&lt;=168.2,M1879&gt;10),'[1]Pricing Schedule'!$F$111+('[1]Pricing Schedule'!$F$113*M1879),
IF(AND(I1879=38000,R1879&gt;157.4,R1879&lt;=336.4,M1879&lt;=10),('[1]Pricing Schedule'!$F$103+('[1]Pricing Schedule'!$F$105*M1879))*2,
IF(AND(I1879=38000,R1879&gt;157.4,R1879&lt;=336.4,M1879&gt;10),('[1]Pricing Schedule'!$F$111+('[1]Pricing Schedule'!$F$113*M1879))*2,
IF(AND(I1879=38000,R1879&gt;314.8,R1879&lt;=504.6,M1879&lt;=10),('[1]Pricing Schedule'!$F$103+('[1]Pricing Schedule'!$F$105*M1879))*3,
IF(AND(I1879=38000,R1879&gt;314.8,R1879&lt;=504.6,M1879&gt;10),('[1]Pricing Schedule'!$F$111+('[1]Pricing Schedule'!$F$113*M1879))*3,
IF(AND(I1879=38000,R1879&gt;472.2,R1879&lt;=672.8,M1879&lt;=10),('[1]Pricing Schedule'!$F$103+('[1]Pricing Schedule'!$F$105*M1879))*4,
IF(AND(I1879=38000,R1879&gt;472.2,R1879&lt;=672.8,M1879&gt;10),('[1]Pricing Schedule'!$F$111+('[1]Pricing Schedule'!$F$113*M1879))*4,
IF(AND(I1879=110000,R1879&lt;=12.8,M1879&gt;2),'[1]Pricing Schedule'!$F$62+('[1]Pricing Schedule'!$F$63*M1879),
IF(AND(I1879=110000,R1879&lt;=12.8,M1879&lt;=2),'[1]Pricing Schedule'!$F$96+('[1]Pricing Schedule'!$F$97*M1879),
IF(AND(I1879=110000,R1879&gt;12.8,R1879&lt;=22.8,M1879&gt;3),'[1]Pricing Schedule'!$F$71+('[1]Pricing Schedule'!$F$72*M1879),
IF(AND(I1879=110000,R1879&gt;12.8,R1879&lt;=22.8,M1879&lt;=3),'[1]Pricing Schedule'!$F$96+('[1]Pricing Schedule'!$F$97*M1879),
IF(AND(I1879=110000,R1879&gt;22.8,R1879&lt;=30.2),'[1]Pricing Schedule'!$F$80+('[1]Pricing Schedule'!$F$81*M1879),
IF(AND(I1879=110000,R1879&gt;30.2,R1879&lt;=45.9),'[1]Pricing Schedule'!$F$89+('[1]Pricing Schedule'!$F$90*M1879),
IF(AND(I1879=110000,R1879&gt;45.9,R1879&lt;=123.4),'[1]Pricing Schedule'!$F$96+('[1]Pricing Schedule'!$F$97*M1879),
IF(AND(I1879=110000,R1879&gt;123.4,R1879&lt;=168.2,M1879&lt;=10),'[1]Pricing Schedule'!$F$103+('[1]Pricing Schedule'!$F$105*M1879),
IF(AND(I1879=110000,R1879&gt;123.4,R1879&lt;=168.2,M1879&gt;10),'[1]Pricing Schedule'!$F$111+('[1]Pricing Schedule'!$F$113*M1879),
IF(AND(I1879=110000,R1879&gt;168.2,R1879&lt;=336.4,M1879&lt;=10),('[1]Pricing Schedule'!$F$103+('[1]Pricing Schedule'!$F$105*M1879))*2,
IF(AND(I1879=110000,R1879&gt;168.2,R1879&lt;=336.4,M1879&gt;10),('[1]Pricing Schedule'!$F$111+('[1]Pricing Schedule'!$F$113*M1879))*2,
IF(AND(I1879=110000,R1879&gt;336.4,R1879&lt;=504.6,M1879&lt;=10),('[1]Pricing Schedule'!$F$103+('[1]Pricing Schedule'!$F$105*M1879))*3,
IF(AND(I1879=110000,R1879&gt;336.4,R1879&lt;=504.6,M1879&gt;10),('[1]Pricing Schedule'!$F$111+('[1]Pricing Schedule'!$F$113*M1879))*3,
IF(AND(I1879=110000,R1879&gt;504.6,R1879&lt;=672.8,M1879&lt;=10),('[1]Pricing Schedule'!$F$103+('[1]Pricing Schedule'!$F$105*M1879))*4,
IF(AND(I1879=110000,R1879&gt;504.6,R1879&lt;=672.8,M1879&gt;10),('[1]Pricing Schedule'!$F$111+('[1]Pricing Schedule'!$F$113*M1879))*4,
IF(AND(I1879=110000,R1879&gt;672.8,R1879&lt;=841,M1879&lt;=10),('[1]Pricing Schedule'!$F$103+('[1]Pricing Schedule'!$F$105*M1879))*5,
IF(AND(I1879=110000,R1879&gt;672.8,R1879&lt;=841,M1879&gt;10),('[1]Pricing Schedule'!$F$111+('[1]Pricing Schedule'!$F$113*M1879))*5,
IF(AND(I1879=110000,R1879&gt;672.8,R1879&lt;=841,M1879&lt;=10),('[1]Pricing Schedule'!$F$103+('[1]Pricing Schedule'!$F$105*M1879))*5,
IF(AND(I1879=110000,R1879&gt;672.8,R1879&lt;=841,M1879&gt;10),('[1]Pricing Schedule'!$F$111+('[1]Pricing Schedule'!$F$113*M1879))*5,
IF(AND(I1879=110000,R1879&gt;1345.6,R1879&lt;=1513.8,M1879&lt;=10),('[1]Pricing Schedule'!$F$103+('[1]Pricing Schedule'!$F$105*M1879))*9,
IF(AND(I1879=110000,R1879&gt;1345.6,R1879&lt;=1513.8,M1879&gt;10),('[1]Pricing Schedule'!$F$111+('[1]Pricing Schedule'!$F$113*M1879))*9,
9999999999)))))))))))))))))))))))))))))))))))))))</f>
        <v>769410</v>
      </c>
      <c r="T1879" s="21">
        <f>IF(AND(I1879=38000,R1879&lt;=4.5,M1879&gt;8),'[1]Pricing Schedule'!$J$9,
IF(AND(I1879=38000,R1879&lt;=4.5,M1879&lt;=8),'[1]Pricing Schedule'!$J$36,
IF(AND(I1879=38000,R1879&gt;4.5,R1879&lt;=9,M1879&gt;8),'[1]Pricing Schedule'!$J$18,
IF(AND(I1879=38000,R1879&gt;4.5,R1879&lt;=9,M1879&lt;=8),'[1]Pricing Schedule'!$J$36,
IF(AND(I1879=38000,R1879&gt;9,R1879&lt;=12.8,M1879&gt;8),'[1]Pricing Schedule'!$J$27,
IF(AND(I1879=38000,R1879&gt;9,R1879&lt;=12.8,M1879&lt;=8),'[1]Pricing Schedule'!$J$36,
IF(AND(I1879=38000,R1879&gt;12.8,R1879&lt;=22.8),'[1]Pricing Schedule'!$J$36,
IF(AND(I1879=38000,R1879&gt;22.8,R1879&lt;=30.2),'[1]Pricing Schedule'!$J$45,
IF(AND(I1879=38000,R1879&gt;30.2,R1879&lt;=45.9),'[1]Pricing Schedule'!$J$54,
IF(AND(I1879=38000,R1879&gt;45.9,R1879&lt;=123.4),'[1]Pricing Schedule'!$J$97,
IF(AND(I1879=38000,R1879&gt;123.4,R1879&lt;=168.2,M1879&lt;=10),'[1]Pricing Schedule'!$J$105,
IF(AND(I1879=38000,R1879&gt;123.4,R1879&lt;=168.2,M1879&gt;10),'[1]Pricing Schedule'!$J$113,
IF(AND(I1879=38000,R1879&gt;168.2,R1879&lt;=336.4,M1879&lt;=10),('[1]Pricing Schedule'!$J$105),
IF(AND(I1879=38000,R1879&gt;168.2,R1879&lt;=336.4,M1879&gt;10),('[1]Pricing Schedule'!$J$113),
IF(AND(I1879=38000,R1879&gt;336.4,R1879&lt;=504.6,M1879&lt;=10),('[1]Pricing Schedule'!$J$105),
IF(AND(I1879=38000,R1879&gt;336.4,R1879&lt;=504.6,M1879&gt;10),('[1]Pricing Schedule'!$J$113),
IF(AND(I1879=38000,R1879&gt;504.6,R1879&lt;=672.8,M1879&lt;=10),('[1]Pricing Schedule'!$J$105),
IF(AND(I1879=38000,R1879&gt;504.6,R1879&lt;=672.8,M1879&gt;10),('[1]Pricing Schedule'!$J$113),
IF(AND(I1879=110000,R1879&lt;=12.8,M1879&gt;2),'[1]Pricing Schedule'!$J$63,
IF(AND(I1879=110000,R1879&lt;=12.8,M1879&lt;=2),'[1]Pricing Schedule'!$J$97,
IF(AND(I1879=110000,R1879&gt;12.8,R1879&lt;=22.8,M1879&gt;3),'[1]Pricing Schedule'!$J$72,
IF(AND(I1879=110000,R1879&gt;12.8,R1879&lt;=22.8,M1879&lt;=3),'[1]Pricing Schedule'!$J$97,
IF(AND(I1879=110000,R1879&gt;22.8,R1879&lt;=30.2),'[1]Pricing Schedule'!$J$81,
IF(AND(I1879=110000,R1879&gt;30.2,R1879&lt;=45.9),'[1]Pricing Schedule'!$J$90,
IF(AND(I1879=110000,R1879&gt;45.9,R1879&lt;=123.4),'[1]Pricing Schedule'!$J$97,
IF(AND(I1879=110000,R1879&gt;123.4,R1879&lt;=168.2,M1879&lt;=10),'[1]Pricing Schedule'!$J$105,
IF(AND(I1879=110000,R1879&gt;123.4,R1879&lt;=168.2,M1879&gt;10),'[1]Pricing Schedule'!$J$113,
IF(AND(I1879=110000,R1879&gt;168.2,R1879&lt;=336.2,M1879&lt;=10),('[1]Pricing Schedule'!$J$105),
IF(AND(I1879=110000,R1879&gt;168.2,R1879&lt;=336.2,M1879&gt;10),('[1]Pricing Schedule'!$J$113),
IF(AND(I1879=110000,R1879&gt;336.4,R1879&lt;=504.6,M1879&lt;=10),('[1]Pricing Schedule'!$J$105),
IF(AND(I1879=110000,R1879&gt;336.4,R1879&lt;=504.6,M1879&gt;10),('[1]Pricing Schedule'!$J$113),
IF(AND(I1879=110000,R1879&gt;504.6,R1879&lt;=672.8,M1879&lt;=10),('[1]Pricing Schedule'!$J$105),
IF(AND(I1879=110000,R1879&gt;504.6,R1879&lt;=672.8,M1879&gt;10),('[1]Pricing Schedule'!$J$113),
IF(AND(I1879=110000,R1879&gt;672.8,R1879&lt;=841,M1879&lt;=10),('[1]Pricing Schedule'!$J$105),
IF(AND(I1879=110000,R1879&gt;672.8,R1879&lt;=841,M1879&gt;10),('[1]Pricing Schedule'!$J$113),
IF(AND(I1879=110000,R1879&gt;1682,R1879&lt;=1850.2,M1879&lt;=10),('[1]Pricing Schedule'!$J$105),
IF(AND(I1879=110000,R1879&gt;1682,R1879&lt;=1850.2,M1879&gt;10),('[1]Pricing Schedule'!$J$113),
IF(AND(I1879=110000,R1879&gt;2018.4,R1879&lt;=2186.6,M1879&lt;=10),('[1]Pricing Schedule'!$J$105),
IF(AND(I1879=110000,R1879&gt;2018.4,R1879&lt;=2186.6,M1879&gt;10),('[1]Pricing Schedule'!$J$113),999999999)))))))))))))))))))))))))))))))))))))))</f>
        <v>4</v>
      </c>
      <c r="U1879" s="40">
        <f t="shared" si="180"/>
        <v>91596.428571428565</v>
      </c>
      <c r="V1879" s="41">
        <f t="shared" si="181"/>
        <v>10.917456232697781</v>
      </c>
      <c r="Y1879" s="23">
        <v>272</v>
      </c>
      <c r="Z1879" s="23">
        <v>492</v>
      </c>
      <c r="AD1879" s="13"/>
      <c r="AE1879" s="13"/>
      <c r="AF1879" s="13"/>
      <c r="AR1879" s="35"/>
    </row>
    <row r="1880" spans="1:44">
      <c r="A1880" s="23">
        <v>1882</v>
      </c>
      <c r="B1880" s="23">
        <v>1882</v>
      </c>
      <c r="C1880" s="23" t="s">
        <v>2611</v>
      </c>
      <c r="D1880" s="23" t="s">
        <v>423</v>
      </c>
      <c r="E1880" s="23" t="s">
        <v>423</v>
      </c>
      <c r="F1880" s="23" t="s">
        <v>403</v>
      </c>
      <c r="G1880" s="23" t="s">
        <v>404</v>
      </c>
      <c r="H1880" s="23" t="s">
        <v>113</v>
      </c>
      <c r="I1880" s="13">
        <v>38000</v>
      </c>
      <c r="J1880" s="13">
        <v>38000</v>
      </c>
      <c r="K1880" s="23" t="s">
        <v>119</v>
      </c>
      <c r="L1880" s="24">
        <v>2.4249999999999998</v>
      </c>
      <c r="M1880" s="37">
        <f t="shared" si="176"/>
        <v>3</v>
      </c>
      <c r="N1880" s="24">
        <v>0.80900000000000005</v>
      </c>
      <c r="O1880" s="13">
        <v>3</v>
      </c>
      <c r="P1880" s="36">
        <f t="shared" si="177"/>
        <v>0.80900000000000005</v>
      </c>
      <c r="Q1880" s="38">
        <f t="shared" si="178"/>
        <v>4.2</v>
      </c>
      <c r="R1880" s="37">
        <f t="shared" si="179"/>
        <v>4.2</v>
      </c>
      <c r="S1880" s="39">
        <f>IF(AND(I1880=38000,R1880&lt;=4.5,M1880&gt;8),'[1]Pricing Schedule'!$F$8+('[1]Pricing Schedule'!$F$9*M1880),
IF(AND(I1880=38000,R1880&lt;=4.5,M1880&lt;=8),'[1]Pricing Schedule'!$F$34+('[1]Pricing Schedule'!$F$36*M1880),
IF(AND(I1880=38000,R1880&gt;4.5,R1880&lt;=9,M1880&gt;8),'[1]Pricing Schedule'!$F$17+('[1]Pricing Schedule'!$F$18*M1880),
IF(AND(I1880=38000,R1880&gt;4.5,R1880&lt;=9,M1880&lt;=8),'[1]Pricing Schedule'!$F$34+('[1]Pricing Schedule'!$F$36*M1880),
IF(AND(I1880=38000,R1880&gt;9,R1880&lt;=12.8,M1880&gt;8),'[1]Pricing Schedule'!$F$26+('[1]Pricing Schedule'!$F$27*M1880),
IF(AND(I1880=38000,R1880&gt;9,R1880&lt;=12.8,M1880&lt;=8),'[1]Pricing Schedule'!$F$34+('[1]Pricing Schedule'!$F$36*M1880),
IF(AND(I1880=38000,R1880&gt;12.8,R1880&lt;=22.8),'[1]Pricing Schedule'!$F$34+('[1]Pricing Schedule'!$F$36*M1880),
IF(AND(I1880=38000,R1880&gt;22.8,R1880&lt;=30.2),'[1]Pricing Schedule'!$F$43+('[1]Pricing Schedule'!$F$45*M1880),
IF(AND(I1880=38000,R1880&gt;30.2,R1880&lt;=45.9),'[1]Pricing Schedule'!$F$52+('[1]Pricing Schedule'!$F$54*M1880),
IF(AND(I1880=38000,R1880&gt;45.9,R1880&lt;=123.4),'[1]Pricing Schedule'!$F$96+('[1]Pricing Schedule'!$F$97*M1880),
IF(AND(I1880=38000,R1880&gt;123.4,R1880&lt;=168.2,M1880&lt;=10),'[1]Pricing Schedule'!$F$103+('[1]Pricing Schedule'!$F$105*M1880),
IF(AND(I1880=38000,R1880&gt;123.4,R1880&lt;=168.2,M1880&gt;10),'[1]Pricing Schedule'!$F$111+('[1]Pricing Schedule'!$F$113*M1880),
IF(AND(I1880=38000,R1880&gt;157.4,R1880&lt;=336.4,M1880&lt;=10),('[1]Pricing Schedule'!$F$103+('[1]Pricing Schedule'!$F$105*M1880))*2,
IF(AND(I1880=38000,R1880&gt;157.4,R1880&lt;=336.4,M1880&gt;10),('[1]Pricing Schedule'!$F$111+('[1]Pricing Schedule'!$F$113*M1880))*2,
IF(AND(I1880=38000,R1880&gt;314.8,R1880&lt;=504.6,M1880&lt;=10),('[1]Pricing Schedule'!$F$103+('[1]Pricing Schedule'!$F$105*M1880))*3,
IF(AND(I1880=38000,R1880&gt;314.8,R1880&lt;=504.6,M1880&gt;10),('[1]Pricing Schedule'!$F$111+('[1]Pricing Schedule'!$F$113*M1880))*3,
IF(AND(I1880=38000,R1880&gt;472.2,R1880&lt;=672.8,M1880&lt;=10),('[1]Pricing Schedule'!$F$103+('[1]Pricing Schedule'!$F$105*M1880))*4,
IF(AND(I1880=38000,R1880&gt;472.2,R1880&lt;=672.8,M1880&gt;10),('[1]Pricing Schedule'!$F$111+('[1]Pricing Schedule'!$F$113*M1880))*4,
IF(AND(I1880=110000,R1880&lt;=12.8,M1880&gt;2),'[1]Pricing Schedule'!$F$62+('[1]Pricing Schedule'!$F$63*M1880),
IF(AND(I1880=110000,R1880&lt;=12.8,M1880&lt;=2),'[1]Pricing Schedule'!$F$96+('[1]Pricing Schedule'!$F$97*M1880),
IF(AND(I1880=110000,R1880&gt;12.8,R1880&lt;=22.8,M1880&gt;3),'[1]Pricing Schedule'!$F$71+('[1]Pricing Schedule'!$F$72*M1880),
IF(AND(I1880=110000,R1880&gt;12.8,R1880&lt;=22.8,M1880&lt;=3),'[1]Pricing Schedule'!$F$96+('[1]Pricing Schedule'!$F$97*M1880),
IF(AND(I1880=110000,R1880&gt;22.8,R1880&lt;=30.2),'[1]Pricing Schedule'!$F$80+('[1]Pricing Schedule'!$F$81*M1880),
IF(AND(I1880=110000,R1880&gt;30.2,R1880&lt;=45.9),'[1]Pricing Schedule'!$F$89+('[1]Pricing Schedule'!$F$90*M1880),
IF(AND(I1880=110000,R1880&gt;45.9,R1880&lt;=123.4),'[1]Pricing Schedule'!$F$96+('[1]Pricing Schedule'!$F$97*M1880),
IF(AND(I1880=110000,R1880&gt;123.4,R1880&lt;=168.2,M1880&lt;=10),'[1]Pricing Schedule'!$F$103+('[1]Pricing Schedule'!$F$105*M1880),
IF(AND(I1880=110000,R1880&gt;123.4,R1880&lt;=168.2,M1880&gt;10),'[1]Pricing Schedule'!$F$111+('[1]Pricing Schedule'!$F$113*M1880),
IF(AND(I1880=110000,R1880&gt;168.2,R1880&lt;=336.4,M1880&lt;=10),('[1]Pricing Schedule'!$F$103+('[1]Pricing Schedule'!$F$105*M1880))*2,
IF(AND(I1880=110000,R1880&gt;168.2,R1880&lt;=336.4,M1880&gt;10),('[1]Pricing Schedule'!$F$111+('[1]Pricing Schedule'!$F$113*M1880))*2,
IF(AND(I1880=110000,R1880&gt;336.4,R1880&lt;=504.6,M1880&lt;=10),('[1]Pricing Schedule'!$F$103+('[1]Pricing Schedule'!$F$105*M1880))*3,
IF(AND(I1880=110000,R1880&gt;336.4,R1880&lt;=504.6,M1880&gt;10),('[1]Pricing Schedule'!$F$111+('[1]Pricing Schedule'!$F$113*M1880))*3,
IF(AND(I1880=110000,R1880&gt;504.6,R1880&lt;=672.8,M1880&lt;=10),('[1]Pricing Schedule'!$F$103+('[1]Pricing Schedule'!$F$105*M1880))*4,
IF(AND(I1880=110000,R1880&gt;504.6,R1880&lt;=672.8,M1880&gt;10),('[1]Pricing Schedule'!$F$111+('[1]Pricing Schedule'!$F$113*M1880))*4,
IF(AND(I1880=110000,R1880&gt;672.8,R1880&lt;=841,M1880&lt;=10),('[1]Pricing Schedule'!$F$103+('[1]Pricing Schedule'!$F$105*M1880))*5,
IF(AND(I1880=110000,R1880&gt;672.8,R1880&lt;=841,M1880&gt;10),('[1]Pricing Schedule'!$F$111+('[1]Pricing Schedule'!$F$113*M1880))*5,
IF(AND(I1880=110000,R1880&gt;672.8,R1880&lt;=841,M1880&lt;=10),('[1]Pricing Schedule'!$F$103+('[1]Pricing Schedule'!$F$105*M1880))*5,
IF(AND(I1880=110000,R1880&gt;672.8,R1880&lt;=841,M1880&gt;10),('[1]Pricing Schedule'!$F$111+('[1]Pricing Schedule'!$F$113*M1880))*5,
IF(AND(I1880=110000,R1880&gt;1345.6,R1880&lt;=1513.8,M1880&lt;=10),('[1]Pricing Schedule'!$F$103+('[1]Pricing Schedule'!$F$105*M1880))*9,
IF(AND(I1880=110000,R1880&gt;1345.6,R1880&lt;=1513.8,M1880&gt;10),('[1]Pricing Schedule'!$F$111+('[1]Pricing Schedule'!$F$113*M1880))*9,
9999999999)))))))))))))))))))))))))))))))))))))))</f>
        <v>558600</v>
      </c>
      <c r="T1880" s="21">
        <f>IF(AND(I1880=38000,R1880&lt;=4.5,M1880&gt;8),'[1]Pricing Schedule'!$J$9,
IF(AND(I1880=38000,R1880&lt;=4.5,M1880&lt;=8),'[1]Pricing Schedule'!$J$36,
IF(AND(I1880=38000,R1880&gt;4.5,R1880&lt;=9,M1880&gt;8),'[1]Pricing Schedule'!$J$18,
IF(AND(I1880=38000,R1880&gt;4.5,R1880&lt;=9,M1880&lt;=8),'[1]Pricing Schedule'!$J$36,
IF(AND(I1880=38000,R1880&gt;9,R1880&lt;=12.8,M1880&gt;8),'[1]Pricing Schedule'!$J$27,
IF(AND(I1880=38000,R1880&gt;9,R1880&lt;=12.8,M1880&lt;=8),'[1]Pricing Schedule'!$J$36,
IF(AND(I1880=38000,R1880&gt;12.8,R1880&lt;=22.8),'[1]Pricing Schedule'!$J$36,
IF(AND(I1880=38000,R1880&gt;22.8,R1880&lt;=30.2),'[1]Pricing Schedule'!$J$45,
IF(AND(I1880=38000,R1880&gt;30.2,R1880&lt;=45.9),'[1]Pricing Schedule'!$J$54,
IF(AND(I1880=38000,R1880&gt;45.9,R1880&lt;=123.4),'[1]Pricing Schedule'!$J$97,
IF(AND(I1880=38000,R1880&gt;123.4,R1880&lt;=168.2,M1880&lt;=10),'[1]Pricing Schedule'!$J$105,
IF(AND(I1880=38000,R1880&gt;123.4,R1880&lt;=168.2,M1880&gt;10),'[1]Pricing Schedule'!$J$113,
IF(AND(I1880=38000,R1880&gt;168.2,R1880&lt;=336.4,M1880&lt;=10),('[1]Pricing Schedule'!$J$105),
IF(AND(I1880=38000,R1880&gt;168.2,R1880&lt;=336.4,M1880&gt;10),('[1]Pricing Schedule'!$J$113),
IF(AND(I1880=38000,R1880&gt;336.4,R1880&lt;=504.6,M1880&lt;=10),('[1]Pricing Schedule'!$J$105),
IF(AND(I1880=38000,R1880&gt;336.4,R1880&lt;=504.6,M1880&gt;10),('[1]Pricing Schedule'!$J$113),
IF(AND(I1880=38000,R1880&gt;504.6,R1880&lt;=672.8,M1880&lt;=10),('[1]Pricing Schedule'!$J$105),
IF(AND(I1880=38000,R1880&gt;504.6,R1880&lt;=672.8,M1880&gt;10),('[1]Pricing Schedule'!$J$113),
IF(AND(I1880=110000,R1880&lt;=12.8,M1880&gt;2),'[1]Pricing Schedule'!$J$63,
IF(AND(I1880=110000,R1880&lt;=12.8,M1880&lt;=2),'[1]Pricing Schedule'!$J$97,
IF(AND(I1880=110000,R1880&gt;12.8,R1880&lt;=22.8,M1880&gt;3),'[1]Pricing Schedule'!$J$72,
IF(AND(I1880=110000,R1880&gt;12.8,R1880&lt;=22.8,M1880&lt;=3),'[1]Pricing Schedule'!$J$97,
IF(AND(I1880=110000,R1880&gt;22.8,R1880&lt;=30.2),'[1]Pricing Schedule'!$J$81,
IF(AND(I1880=110000,R1880&gt;30.2,R1880&lt;=45.9),'[1]Pricing Schedule'!$J$90,
IF(AND(I1880=110000,R1880&gt;45.9,R1880&lt;=123.4),'[1]Pricing Schedule'!$J$97,
IF(AND(I1880=110000,R1880&gt;123.4,R1880&lt;=168.2,M1880&lt;=10),'[1]Pricing Schedule'!$J$105,
IF(AND(I1880=110000,R1880&gt;123.4,R1880&lt;=168.2,M1880&gt;10),'[1]Pricing Schedule'!$J$113,
IF(AND(I1880=110000,R1880&gt;168.2,R1880&lt;=336.2,M1880&lt;=10),('[1]Pricing Schedule'!$J$105),
IF(AND(I1880=110000,R1880&gt;168.2,R1880&lt;=336.2,M1880&gt;10),('[1]Pricing Schedule'!$J$113),
IF(AND(I1880=110000,R1880&gt;336.4,R1880&lt;=504.6,M1880&lt;=10),('[1]Pricing Schedule'!$J$105),
IF(AND(I1880=110000,R1880&gt;336.4,R1880&lt;=504.6,M1880&gt;10),('[1]Pricing Schedule'!$J$113),
IF(AND(I1880=110000,R1880&gt;504.6,R1880&lt;=672.8,M1880&lt;=10),('[1]Pricing Schedule'!$J$105),
IF(AND(I1880=110000,R1880&gt;504.6,R1880&lt;=672.8,M1880&gt;10),('[1]Pricing Schedule'!$J$113),
IF(AND(I1880=110000,R1880&gt;672.8,R1880&lt;=841,M1880&lt;=10),('[1]Pricing Schedule'!$J$105),
IF(AND(I1880=110000,R1880&gt;672.8,R1880&lt;=841,M1880&gt;10),('[1]Pricing Schedule'!$J$113),
IF(AND(I1880=110000,R1880&gt;1682,R1880&lt;=1850.2,M1880&lt;=10),('[1]Pricing Schedule'!$J$105),
IF(AND(I1880=110000,R1880&gt;1682,R1880&lt;=1850.2,M1880&gt;10),('[1]Pricing Schedule'!$J$113),
IF(AND(I1880=110000,R1880&gt;2018.4,R1880&lt;=2186.6,M1880&lt;=10),('[1]Pricing Schedule'!$J$105),
IF(AND(I1880=110000,R1880&gt;2018.4,R1880&lt;=2186.6,M1880&gt;10),('[1]Pricing Schedule'!$J$113),999999999)))))))))))))))))))))))))))))))))))))))</f>
        <v>4</v>
      </c>
      <c r="U1880" s="40">
        <f t="shared" si="180"/>
        <v>133000</v>
      </c>
      <c r="V1880" s="41">
        <f t="shared" si="181"/>
        <v>7.518796992481203</v>
      </c>
      <c r="Y1880" s="23">
        <v>461</v>
      </c>
      <c r="Z1880" s="23">
        <v>492</v>
      </c>
      <c r="AD1880" s="13"/>
      <c r="AE1880" s="13"/>
      <c r="AF1880" s="13"/>
      <c r="AR1880" s="35"/>
    </row>
    <row r="1881" spans="1:44">
      <c r="A1881" s="23">
        <v>1883</v>
      </c>
      <c r="B1881" s="23">
        <v>1883</v>
      </c>
      <c r="C1881" s="23" t="s">
        <v>2612</v>
      </c>
      <c r="D1881" s="23" t="s">
        <v>423</v>
      </c>
      <c r="E1881" s="23" t="s">
        <v>423</v>
      </c>
      <c r="F1881" s="23" t="s">
        <v>403</v>
      </c>
      <c r="G1881" s="23" t="s">
        <v>404</v>
      </c>
      <c r="H1881" s="23" t="s">
        <v>113</v>
      </c>
      <c r="I1881" s="13">
        <v>38000</v>
      </c>
      <c r="J1881" s="13">
        <v>38000</v>
      </c>
      <c r="K1881" s="23" t="s">
        <v>119</v>
      </c>
      <c r="L1881" s="24">
        <v>5.3550000000000004</v>
      </c>
      <c r="M1881" s="37">
        <f t="shared" si="176"/>
        <v>6</v>
      </c>
      <c r="N1881" s="24">
        <v>1.9179999999999999</v>
      </c>
      <c r="O1881" s="13">
        <v>3</v>
      </c>
      <c r="P1881" s="36">
        <f t="shared" si="177"/>
        <v>1.4384999999999999</v>
      </c>
      <c r="Q1881" s="38">
        <f t="shared" si="178"/>
        <v>8.4</v>
      </c>
      <c r="R1881" s="37">
        <f t="shared" si="179"/>
        <v>8.4</v>
      </c>
      <c r="S1881" s="39">
        <f>IF(AND(I1881=38000,R1881&lt;=4.5,M1881&gt;8),'[1]Pricing Schedule'!$F$8+('[1]Pricing Schedule'!$F$9*M1881),
IF(AND(I1881=38000,R1881&lt;=4.5,M1881&lt;=8),'[1]Pricing Schedule'!$F$34+('[1]Pricing Schedule'!$F$36*M1881),
IF(AND(I1881=38000,R1881&gt;4.5,R1881&lt;=9,M1881&gt;8),'[1]Pricing Schedule'!$F$17+('[1]Pricing Schedule'!$F$18*M1881),
IF(AND(I1881=38000,R1881&gt;4.5,R1881&lt;=9,M1881&lt;=8),'[1]Pricing Schedule'!$F$34+('[1]Pricing Schedule'!$F$36*M1881),
IF(AND(I1881=38000,R1881&gt;9,R1881&lt;=12.8,M1881&gt;8),'[1]Pricing Schedule'!$F$26+('[1]Pricing Schedule'!$F$27*M1881),
IF(AND(I1881=38000,R1881&gt;9,R1881&lt;=12.8,M1881&lt;=8),'[1]Pricing Schedule'!$F$34+('[1]Pricing Schedule'!$F$36*M1881),
IF(AND(I1881=38000,R1881&gt;12.8,R1881&lt;=22.8),'[1]Pricing Schedule'!$F$34+('[1]Pricing Schedule'!$F$36*M1881),
IF(AND(I1881=38000,R1881&gt;22.8,R1881&lt;=30.2),'[1]Pricing Schedule'!$F$43+('[1]Pricing Schedule'!$F$45*M1881),
IF(AND(I1881=38000,R1881&gt;30.2,R1881&lt;=45.9),'[1]Pricing Schedule'!$F$52+('[1]Pricing Schedule'!$F$54*M1881),
IF(AND(I1881=38000,R1881&gt;45.9,R1881&lt;=123.4),'[1]Pricing Schedule'!$F$96+('[1]Pricing Schedule'!$F$97*M1881),
IF(AND(I1881=38000,R1881&gt;123.4,R1881&lt;=168.2,M1881&lt;=10),'[1]Pricing Schedule'!$F$103+('[1]Pricing Schedule'!$F$105*M1881),
IF(AND(I1881=38000,R1881&gt;123.4,R1881&lt;=168.2,M1881&gt;10),'[1]Pricing Schedule'!$F$111+('[1]Pricing Schedule'!$F$113*M1881),
IF(AND(I1881=38000,R1881&gt;157.4,R1881&lt;=336.4,M1881&lt;=10),('[1]Pricing Schedule'!$F$103+('[1]Pricing Schedule'!$F$105*M1881))*2,
IF(AND(I1881=38000,R1881&gt;157.4,R1881&lt;=336.4,M1881&gt;10),('[1]Pricing Schedule'!$F$111+('[1]Pricing Schedule'!$F$113*M1881))*2,
IF(AND(I1881=38000,R1881&gt;314.8,R1881&lt;=504.6,M1881&lt;=10),('[1]Pricing Schedule'!$F$103+('[1]Pricing Schedule'!$F$105*M1881))*3,
IF(AND(I1881=38000,R1881&gt;314.8,R1881&lt;=504.6,M1881&gt;10),('[1]Pricing Schedule'!$F$111+('[1]Pricing Schedule'!$F$113*M1881))*3,
IF(AND(I1881=38000,R1881&gt;472.2,R1881&lt;=672.8,M1881&lt;=10),('[1]Pricing Schedule'!$F$103+('[1]Pricing Schedule'!$F$105*M1881))*4,
IF(AND(I1881=38000,R1881&gt;472.2,R1881&lt;=672.8,M1881&gt;10),('[1]Pricing Schedule'!$F$111+('[1]Pricing Schedule'!$F$113*M1881))*4,
IF(AND(I1881=110000,R1881&lt;=12.8,M1881&gt;2),'[1]Pricing Schedule'!$F$62+('[1]Pricing Schedule'!$F$63*M1881),
IF(AND(I1881=110000,R1881&lt;=12.8,M1881&lt;=2),'[1]Pricing Schedule'!$F$96+('[1]Pricing Schedule'!$F$97*M1881),
IF(AND(I1881=110000,R1881&gt;12.8,R1881&lt;=22.8,M1881&gt;3),'[1]Pricing Schedule'!$F$71+('[1]Pricing Schedule'!$F$72*M1881),
IF(AND(I1881=110000,R1881&gt;12.8,R1881&lt;=22.8,M1881&lt;=3),'[1]Pricing Schedule'!$F$96+('[1]Pricing Schedule'!$F$97*M1881),
IF(AND(I1881=110000,R1881&gt;22.8,R1881&lt;=30.2),'[1]Pricing Schedule'!$F$80+('[1]Pricing Schedule'!$F$81*M1881),
IF(AND(I1881=110000,R1881&gt;30.2,R1881&lt;=45.9),'[1]Pricing Schedule'!$F$89+('[1]Pricing Schedule'!$F$90*M1881),
IF(AND(I1881=110000,R1881&gt;45.9,R1881&lt;=123.4),'[1]Pricing Schedule'!$F$96+('[1]Pricing Schedule'!$F$97*M1881),
IF(AND(I1881=110000,R1881&gt;123.4,R1881&lt;=168.2,M1881&lt;=10),'[1]Pricing Schedule'!$F$103+('[1]Pricing Schedule'!$F$105*M1881),
IF(AND(I1881=110000,R1881&gt;123.4,R1881&lt;=168.2,M1881&gt;10),'[1]Pricing Schedule'!$F$111+('[1]Pricing Schedule'!$F$113*M1881),
IF(AND(I1881=110000,R1881&gt;168.2,R1881&lt;=336.4,M1881&lt;=10),('[1]Pricing Schedule'!$F$103+('[1]Pricing Schedule'!$F$105*M1881))*2,
IF(AND(I1881=110000,R1881&gt;168.2,R1881&lt;=336.4,M1881&gt;10),('[1]Pricing Schedule'!$F$111+('[1]Pricing Schedule'!$F$113*M1881))*2,
IF(AND(I1881=110000,R1881&gt;336.4,R1881&lt;=504.6,M1881&lt;=10),('[1]Pricing Schedule'!$F$103+('[1]Pricing Schedule'!$F$105*M1881))*3,
IF(AND(I1881=110000,R1881&gt;336.4,R1881&lt;=504.6,M1881&gt;10),('[1]Pricing Schedule'!$F$111+('[1]Pricing Schedule'!$F$113*M1881))*3,
IF(AND(I1881=110000,R1881&gt;504.6,R1881&lt;=672.8,M1881&lt;=10),('[1]Pricing Schedule'!$F$103+('[1]Pricing Schedule'!$F$105*M1881))*4,
IF(AND(I1881=110000,R1881&gt;504.6,R1881&lt;=672.8,M1881&gt;10),('[1]Pricing Schedule'!$F$111+('[1]Pricing Schedule'!$F$113*M1881))*4,
IF(AND(I1881=110000,R1881&gt;672.8,R1881&lt;=841,M1881&lt;=10),('[1]Pricing Schedule'!$F$103+('[1]Pricing Schedule'!$F$105*M1881))*5,
IF(AND(I1881=110000,R1881&gt;672.8,R1881&lt;=841,M1881&gt;10),('[1]Pricing Schedule'!$F$111+('[1]Pricing Schedule'!$F$113*M1881))*5,
IF(AND(I1881=110000,R1881&gt;672.8,R1881&lt;=841,M1881&lt;=10),('[1]Pricing Schedule'!$F$103+('[1]Pricing Schedule'!$F$105*M1881))*5,
IF(AND(I1881=110000,R1881&gt;672.8,R1881&lt;=841,M1881&gt;10),('[1]Pricing Schedule'!$F$111+('[1]Pricing Schedule'!$F$113*M1881))*5,
IF(AND(I1881=110000,R1881&gt;1345.6,R1881&lt;=1513.8,M1881&lt;=10),('[1]Pricing Schedule'!$F$103+('[1]Pricing Schedule'!$F$105*M1881))*9,
IF(AND(I1881=110000,R1881&gt;1345.6,R1881&lt;=1513.8,M1881&gt;10),('[1]Pricing Schedule'!$F$111+('[1]Pricing Schedule'!$F$113*M1881))*9,
9999999999)))))))))))))))))))))))))))))))))))))))</f>
        <v>769410</v>
      </c>
      <c r="T1881" s="21">
        <f>IF(AND(I1881=38000,R1881&lt;=4.5,M1881&gt;8),'[1]Pricing Schedule'!$J$9,
IF(AND(I1881=38000,R1881&lt;=4.5,M1881&lt;=8),'[1]Pricing Schedule'!$J$36,
IF(AND(I1881=38000,R1881&gt;4.5,R1881&lt;=9,M1881&gt;8),'[1]Pricing Schedule'!$J$18,
IF(AND(I1881=38000,R1881&gt;4.5,R1881&lt;=9,M1881&lt;=8),'[1]Pricing Schedule'!$J$36,
IF(AND(I1881=38000,R1881&gt;9,R1881&lt;=12.8,M1881&gt;8),'[1]Pricing Schedule'!$J$27,
IF(AND(I1881=38000,R1881&gt;9,R1881&lt;=12.8,M1881&lt;=8),'[1]Pricing Schedule'!$J$36,
IF(AND(I1881=38000,R1881&gt;12.8,R1881&lt;=22.8),'[1]Pricing Schedule'!$J$36,
IF(AND(I1881=38000,R1881&gt;22.8,R1881&lt;=30.2),'[1]Pricing Schedule'!$J$45,
IF(AND(I1881=38000,R1881&gt;30.2,R1881&lt;=45.9),'[1]Pricing Schedule'!$J$54,
IF(AND(I1881=38000,R1881&gt;45.9,R1881&lt;=123.4),'[1]Pricing Schedule'!$J$97,
IF(AND(I1881=38000,R1881&gt;123.4,R1881&lt;=168.2,M1881&lt;=10),'[1]Pricing Schedule'!$J$105,
IF(AND(I1881=38000,R1881&gt;123.4,R1881&lt;=168.2,M1881&gt;10),'[1]Pricing Schedule'!$J$113,
IF(AND(I1881=38000,R1881&gt;168.2,R1881&lt;=336.4,M1881&lt;=10),('[1]Pricing Schedule'!$J$105),
IF(AND(I1881=38000,R1881&gt;168.2,R1881&lt;=336.4,M1881&gt;10),('[1]Pricing Schedule'!$J$113),
IF(AND(I1881=38000,R1881&gt;336.4,R1881&lt;=504.6,M1881&lt;=10),('[1]Pricing Schedule'!$J$105),
IF(AND(I1881=38000,R1881&gt;336.4,R1881&lt;=504.6,M1881&gt;10),('[1]Pricing Schedule'!$J$113),
IF(AND(I1881=38000,R1881&gt;504.6,R1881&lt;=672.8,M1881&lt;=10),('[1]Pricing Schedule'!$J$105),
IF(AND(I1881=38000,R1881&gt;504.6,R1881&lt;=672.8,M1881&gt;10),('[1]Pricing Schedule'!$J$113),
IF(AND(I1881=110000,R1881&lt;=12.8,M1881&gt;2),'[1]Pricing Schedule'!$J$63,
IF(AND(I1881=110000,R1881&lt;=12.8,M1881&lt;=2),'[1]Pricing Schedule'!$J$97,
IF(AND(I1881=110000,R1881&gt;12.8,R1881&lt;=22.8,M1881&gt;3),'[1]Pricing Schedule'!$J$72,
IF(AND(I1881=110000,R1881&gt;12.8,R1881&lt;=22.8,M1881&lt;=3),'[1]Pricing Schedule'!$J$97,
IF(AND(I1881=110000,R1881&gt;22.8,R1881&lt;=30.2),'[1]Pricing Schedule'!$J$81,
IF(AND(I1881=110000,R1881&gt;30.2,R1881&lt;=45.9),'[1]Pricing Schedule'!$J$90,
IF(AND(I1881=110000,R1881&gt;45.9,R1881&lt;=123.4),'[1]Pricing Schedule'!$J$97,
IF(AND(I1881=110000,R1881&gt;123.4,R1881&lt;=168.2,M1881&lt;=10),'[1]Pricing Schedule'!$J$105,
IF(AND(I1881=110000,R1881&gt;123.4,R1881&lt;=168.2,M1881&gt;10),'[1]Pricing Schedule'!$J$113,
IF(AND(I1881=110000,R1881&gt;168.2,R1881&lt;=336.2,M1881&lt;=10),('[1]Pricing Schedule'!$J$105),
IF(AND(I1881=110000,R1881&gt;168.2,R1881&lt;=336.2,M1881&gt;10),('[1]Pricing Schedule'!$J$113),
IF(AND(I1881=110000,R1881&gt;336.4,R1881&lt;=504.6,M1881&lt;=10),('[1]Pricing Schedule'!$J$105),
IF(AND(I1881=110000,R1881&gt;336.4,R1881&lt;=504.6,M1881&gt;10),('[1]Pricing Schedule'!$J$113),
IF(AND(I1881=110000,R1881&gt;504.6,R1881&lt;=672.8,M1881&lt;=10),('[1]Pricing Schedule'!$J$105),
IF(AND(I1881=110000,R1881&gt;504.6,R1881&lt;=672.8,M1881&gt;10),('[1]Pricing Schedule'!$J$113),
IF(AND(I1881=110000,R1881&gt;672.8,R1881&lt;=841,M1881&lt;=10),('[1]Pricing Schedule'!$J$105),
IF(AND(I1881=110000,R1881&gt;672.8,R1881&lt;=841,M1881&gt;10),('[1]Pricing Schedule'!$J$113),
IF(AND(I1881=110000,R1881&gt;1682,R1881&lt;=1850.2,M1881&lt;=10),('[1]Pricing Schedule'!$J$105),
IF(AND(I1881=110000,R1881&gt;1682,R1881&lt;=1850.2,M1881&gt;10),('[1]Pricing Schedule'!$J$113),
IF(AND(I1881=110000,R1881&gt;2018.4,R1881&lt;=2186.6,M1881&lt;=10),('[1]Pricing Schedule'!$J$105),
IF(AND(I1881=110000,R1881&gt;2018.4,R1881&lt;=2186.6,M1881&gt;10),('[1]Pricing Schedule'!$J$113),999999999)))))))))))))))))))))))))))))))))))))))</f>
        <v>4</v>
      </c>
      <c r="U1881" s="40">
        <f t="shared" si="180"/>
        <v>91596.428571428565</v>
      </c>
      <c r="V1881" s="41">
        <f t="shared" si="181"/>
        <v>10.917456232697781</v>
      </c>
      <c r="Y1881" s="23">
        <v>105</v>
      </c>
      <c r="Z1881" s="23">
        <v>492</v>
      </c>
      <c r="AD1881" s="13"/>
      <c r="AE1881" s="13"/>
      <c r="AF1881" s="13"/>
      <c r="AR1881" s="35"/>
    </row>
    <row r="1882" spans="1:44">
      <c r="A1882" s="23">
        <v>1884</v>
      </c>
      <c r="B1882" s="23">
        <v>1884</v>
      </c>
      <c r="C1882" s="23" t="s">
        <v>2613</v>
      </c>
      <c r="D1882" s="23" t="s">
        <v>816</v>
      </c>
      <c r="E1882" s="23" t="s">
        <v>816</v>
      </c>
      <c r="F1882" s="23" t="s">
        <v>1753</v>
      </c>
      <c r="G1882" s="23" t="s">
        <v>1754</v>
      </c>
      <c r="H1882" s="23" t="s">
        <v>133</v>
      </c>
      <c r="I1882" s="13">
        <v>110000</v>
      </c>
      <c r="J1882" s="13">
        <v>20000</v>
      </c>
      <c r="K1882" s="13">
        <v>110000</v>
      </c>
      <c r="L1882" s="24">
        <v>5.8929999999999998</v>
      </c>
      <c r="M1882" s="37">
        <f t="shared" si="176"/>
        <v>6</v>
      </c>
      <c r="N1882" s="24">
        <v>0.53400000000000003</v>
      </c>
      <c r="O1882" s="13">
        <v>3</v>
      </c>
      <c r="P1882" s="36">
        <f t="shared" si="177"/>
        <v>0.53400000000000003</v>
      </c>
      <c r="Q1882" s="38">
        <f t="shared" si="178"/>
        <v>4.2</v>
      </c>
      <c r="R1882" s="37">
        <f t="shared" si="179"/>
        <v>4.2</v>
      </c>
      <c r="S1882" s="39">
        <f>IF(AND(I1882=38000,R1882&lt;=4.5,M1882&gt;8),'[1]Pricing Schedule'!$F$8+('[1]Pricing Schedule'!$F$9*M1882),
IF(AND(I1882=38000,R1882&lt;=4.5,M1882&lt;=8),'[1]Pricing Schedule'!$F$34+('[1]Pricing Schedule'!$F$36*M1882),
IF(AND(I1882=38000,R1882&gt;4.5,R1882&lt;=9,M1882&gt;8),'[1]Pricing Schedule'!$F$17+('[1]Pricing Schedule'!$F$18*M1882),
IF(AND(I1882=38000,R1882&gt;4.5,R1882&lt;=9,M1882&lt;=8),'[1]Pricing Schedule'!$F$34+('[1]Pricing Schedule'!$F$36*M1882),
IF(AND(I1882=38000,R1882&gt;9,R1882&lt;=12.8,M1882&gt;8),'[1]Pricing Schedule'!$F$26+('[1]Pricing Schedule'!$F$27*M1882),
IF(AND(I1882=38000,R1882&gt;9,R1882&lt;=12.8,M1882&lt;=8),'[1]Pricing Schedule'!$F$34+('[1]Pricing Schedule'!$F$36*M1882),
IF(AND(I1882=38000,R1882&gt;12.8,R1882&lt;=22.8),'[1]Pricing Schedule'!$F$34+('[1]Pricing Schedule'!$F$36*M1882),
IF(AND(I1882=38000,R1882&gt;22.8,R1882&lt;=30.2),'[1]Pricing Schedule'!$F$43+('[1]Pricing Schedule'!$F$45*M1882),
IF(AND(I1882=38000,R1882&gt;30.2,R1882&lt;=45.9),'[1]Pricing Schedule'!$F$52+('[1]Pricing Schedule'!$F$54*M1882),
IF(AND(I1882=38000,R1882&gt;45.9,R1882&lt;=123.4),'[1]Pricing Schedule'!$F$96+('[1]Pricing Schedule'!$F$97*M1882),
IF(AND(I1882=38000,R1882&gt;123.4,R1882&lt;=168.2,M1882&lt;=10),'[1]Pricing Schedule'!$F$103+('[1]Pricing Schedule'!$F$105*M1882),
IF(AND(I1882=38000,R1882&gt;123.4,R1882&lt;=168.2,M1882&gt;10),'[1]Pricing Schedule'!$F$111+('[1]Pricing Schedule'!$F$113*M1882),
IF(AND(I1882=38000,R1882&gt;157.4,R1882&lt;=336.4,M1882&lt;=10),('[1]Pricing Schedule'!$F$103+('[1]Pricing Schedule'!$F$105*M1882))*2,
IF(AND(I1882=38000,R1882&gt;157.4,R1882&lt;=336.4,M1882&gt;10),('[1]Pricing Schedule'!$F$111+('[1]Pricing Schedule'!$F$113*M1882))*2,
IF(AND(I1882=38000,R1882&gt;314.8,R1882&lt;=504.6,M1882&lt;=10),('[1]Pricing Schedule'!$F$103+('[1]Pricing Schedule'!$F$105*M1882))*3,
IF(AND(I1882=38000,R1882&gt;314.8,R1882&lt;=504.6,M1882&gt;10),('[1]Pricing Schedule'!$F$111+('[1]Pricing Schedule'!$F$113*M1882))*3,
IF(AND(I1882=38000,R1882&gt;472.2,R1882&lt;=672.8,M1882&lt;=10),('[1]Pricing Schedule'!$F$103+('[1]Pricing Schedule'!$F$105*M1882))*4,
IF(AND(I1882=38000,R1882&gt;472.2,R1882&lt;=672.8,M1882&gt;10),('[1]Pricing Schedule'!$F$111+('[1]Pricing Schedule'!$F$113*M1882))*4,
IF(AND(I1882=110000,R1882&lt;=12.8,M1882&gt;2),'[1]Pricing Schedule'!$F$62+('[1]Pricing Schedule'!$F$63*M1882),
IF(AND(I1882=110000,R1882&lt;=12.8,M1882&lt;=2),'[1]Pricing Schedule'!$F$96+('[1]Pricing Schedule'!$F$97*M1882),
IF(AND(I1882=110000,R1882&gt;12.8,R1882&lt;=22.8,M1882&gt;3),'[1]Pricing Schedule'!$F$71+('[1]Pricing Schedule'!$F$72*M1882),
IF(AND(I1882=110000,R1882&gt;12.8,R1882&lt;=22.8,M1882&lt;=3),'[1]Pricing Schedule'!$F$96+('[1]Pricing Schedule'!$F$97*M1882),
IF(AND(I1882=110000,R1882&gt;22.8,R1882&lt;=30.2),'[1]Pricing Schedule'!$F$80+('[1]Pricing Schedule'!$F$81*M1882),
IF(AND(I1882=110000,R1882&gt;30.2,R1882&lt;=45.9),'[1]Pricing Schedule'!$F$89+('[1]Pricing Schedule'!$F$90*M1882),
IF(AND(I1882=110000,R1882&gt;45.9,R1882&lt;=123.4),'[1]Pricing Schedule'!$F$96+('[1]Pricing Schedule'!$F$97*M1882),
IF(AND(I1882=110000,R1882&gt;123.4,R1882&lt;=168.2,M1882&lt;=10),'[1]Pricing Schedule'!$F$103+('[1]Pricing Schedule'!$F$105*M1882),
IF(AND(I1882=110000,R1882&gt;123.4,R1882&lt;=168.2,M1882&gt;10),'[1]Pricing Schedule'!$F$111+('[1]Pricing Schedule'!$F$113*M1882),
IF(AND(I1882=110000,R1882&gt;168.2,R1882&lt;=336.4,M1882&lt;=10),('[1]Pricing Schedule'!$F$103+('[1]Pricing Schedule'!$F$105*M1882))*2,
IF(AND(I1882=110000,R1882&gt;168.2,R1882&lt;=336.4,M1882&gt;10),('[1]Pricing Schedule'!$F$111+('[1]Pricing Schedule'!$F$113*M1882))*2,
IF(AND(I1882=110000,R1882&gt;336.4,R1882&lt;=504.6,M1882&lt;=10),('[1]Pricing Schedule'!$F$103+('[1]Pricing Schedule'!$F$105*M1882))*3,
IF(AND(I1882=110000,R1882&gt;336.4,R1882&lt;=504.6,M1882&gt;10),('[1]Pricing Schedule'!$F$111+('[1]Pricing Schedule'!$F$113*M1882))*3,
IF(AND(I1882=110000,R1882&gt;504.6,R1882&lt;=672.8,M1882&lt;=10),('[1]Pricing Schedule'!$F$103+('[1]Pricing Schedule'!$F$105*M1882))*4,
IF(AND(I1882=110000,R1882&gt;504.6,R1882&lt;=672.8,M1882&gt;10),('[1]Pricing Schedule'!$F$111+('[1]Pricing Schedule'!$F$113*M1882))*4,
IF(AND(I1882=110000,R1882&gt;672.8,R1882&lt;=841,M1882&lt;=10),('[1]Pricing Schedule'!$F$103+('[1]Pricing Schedule'!$F$105*M1882))*5,
IF(AND(I1882=110000,R1882&gt;672.8,R1882&lt;=841,M1882&gt;10),('[1]Pricing Schedule'!$F$111+('[1]Pricing Schedule'!$F$113*M1882))*5,
IF(AND(I1882=110000,R1882&gt;672.8,R1882&lt;=841,M1882&lt;=10),('[1]Pricing Schedule'!$F$103+('[1]Pricing Schedule'!$F$105*M1882))*5,
IF(AND(I1882=110000,R1882&gt;672.8,R1882&lt;=841,M1882&gt;10),('[1]Pricing Schedule'!$F$111+('[1]Pricing Schedule'!$F$113*M1882))*5,
IF(AND(I1882=110000,R1882&gt;1345.6,R1882&lt;=1513.8,M1882&lt;=10),('[1]Pricing Schedule'!$F$103+('[1]Pricing Schedule'!$F$105*M1882))*9,
IF(AND(I1882=110000,R1882&gt;1345.6,R1882&lt;=1513.8,M1882&gt;10),('[1]Pricing Schedule'!$F$111+('[1]Pricing Schedule'!$F$113*M1882))*9,
9999999999)))))))))))))))))))))))))))))))))))))))</f>
        <v>1732670</v>
      </c>
      <c r="T1882" s="21">
        <f>IF(AND(I1882=38000,R1882&lt;=4.5,M1882&gt;8),'[1]Pricing Schedule'!$J$9,
IF(AND(I1882=38000,R1882&lt;=4.5,M1882&lt;=8),'[1]Pricing Schedule'!$J$36,
IF(AND(I1882=38000,R1882&gt;4.5,R1882&lt;=9,M1882&gt;8),'[1]Pricing Schedule'!$J$18,
IF(AND(I1882=38000,R1882&gt;4.5,R1882&lt;=9,M1882&lt;=8),'[1]Pricing Schedule'!$J$36,
IF(AND(I1882=38000,R1882&gt;9,R1882&lt;=12.8,M1882&gt;8),'[1]Pricing Schedule'!$J$27,
IF(AND(I1882=38000,R1882&gt;9,R1882&lt;=12.8,M1882&lt;=8),'[1]Pricing Schedule'!$J$36,
IF(AND(I1882=38000,R1882&gt;12.8,R1882&lt;=22.8),'[1]Pricing Schedule'!$J$36,
IF(AND(I1882=38000,R1882&gt;22.8,R1882&lt;=30.2),'[1]Pricing Schedule'!$J$45,
IF(AND(I1882=38000,R1882&gt;30.2,R1882&lt;=45.9),'[1]Pricing Schedule'!$J$54,
IF(AND(I1882=38000,R1882&gt;45.9,R1882&lt;=123.4),'[1]Pricing Schedule'!$J$97,
IF(AND(I1882=38000,R1882&gt;123.4,R1882&lt;=168.2,M1882&lt;=10),'[1]Pricing Schedule'!$J$105,
IF(AND(I1882=38000,R1882&gt;123.4,R1882&lt;=168.2,M1882&gt;10),'[1]Pricing Schedule'!$J$113,
IF(AND(I1882=38000,R1882&gt;168.2,R1882&lt;=336.4,M1882&lt;=10),('[1]Pricing Schedule'!$J$105),
IF(AND(I1882=38000,R1882&gt;168.2,R1882&lt;=336.4,M1882&gt;10),('[1]Pricing Schedule'!$J$113),
IF(AND(I1882=38000,R1882&gt;336.4,R1882&lt;=504.6,M1882&lt;=10),('[1]Pricing Schedule'!$J$105),
IF(AND(I1882=38000,R1882&gt;336.4,R1882&lt;=504.6,M1882&gt;10),('[1]Pricing Schedule'!$J$113),
IF(AND(I1882=38000,R1882&gt;504.6,R1882&lt;=672.8,M1882&lt;=10),('[1]Pricing Schedule'!$J$105),
IF(AND(I1882=38000,R1882&gt;504.6,R1882&lt;=672.8,M1882&gt;10),('[1]Pricing Schedule'!$J$113),
IF(AND(I1882=110000,R1882&lt;=12.8,M1882&gt;2),'[1]Pricing Schedule'!$J$63,
IF(AND(I1882=110000,R1882&lt;=12.8,M1882&lt;=2),'[1]Pricing Schedule'!$J$97,
IF(AND(I1882=110000,R1882&gt;12.8,R1882&lt;=22.8,M1882&gt;3),'[1]Pricing Schedule'!$J$72,
IF(AND(I1882=110000,R1882&gt;12.8,R1882&lt;=22.8,M1882&lt;=3),'[1]Pricing Schedule'!$J$97,
IF(AND(I1882=110000,R1882&gt;22.8,R1882&lt;=30.2),'[1]Pricing Schedule'!$J$81,
IF(AND(I1882=110000,R1882&gt;30.2,R1882&lt;=45.9),'[1]Pricing Schedule'!$J$90,
IF(AND(I1882=110000,R1882&gt;45.9,R1882&lt;=123.4),'[1]Pricing Schedule'!$J$97,
IF(AND(I1882=110000,R1882&gt;123.4,R1882&lt;=168.2,M1882&lt;=10),'[1]Pricing Schedule'!$J$105,
IF(AND(I1882=110000,R1882&gt;123.4,R1882&lt;=168.2,M1882&gt;10),'[1]Pricing Schedule'!$J$113,
IF(AND(I1882=110000,R1882&gt;168.2,R1882&lt;=336.2,M1882&lt;=10),('[1]Pricing Schedule'!$J$105),
IF(AND(I1882=110000,R1882&gt;168.2,R1882&lt;=336.2,M1882&gt;10),('[1]Pricing Schedule'!$J$113),
IF(AND(I1882=110000,R1882&gt;336.4,R1882&lt;=504.6,M1882&lt;=10),('[1]Pricing Schedule'!$J$105),
IF(AND(I1882=110000,R1882&gt;336.4,R1882&lt;=504.6,M1882&gt;10),('[1]Pricing Schedule'!$J$113),
IF(AND(I1882=110000,R1882&gt;504.6,R1882&lt;=672.8,M1882&lt;=10),('[1]Pricing Schedule'!$J$105),
IF(AND(I1882=110000,R1882&gt;504.6,R1882&lt;=672.8,M1882&gt;10),('[1]Pricing Schedule'!$J$113),
IF(AND(I1882=110000,R1882&gt;672.8,R1882&lt;=841,M1882&lt;=10),('[1]Pricing Schedule'!$J$105),
IF(AND(I1882=110000,R1882&gt;672.8,R1882&lt;=841,M1882&gt;10),('[1]Pricing Schedule'!$J$113),
IF(AND(I1882=110000,R1882&gt;1682,R1882&lt;=1850.2,M1882&lt;=10),('[1]Pricing Schedule'!$J$105),
IF(AND(I1882=110000,R1882&gt;1682,R1882&lt;=1850.2,M1882&gt;10),('[1]Pricing Schedule'!$J$113),
IF(AND(I1882=110000,R1882&gt;2018.4,R1882&lt;=2186.6,M1882&lt;=10),('[1]Pricing Schedule'!$J$105),
IF(AND(I1882=110000,R1882&gt;2018.4,R1882&lt;=2186.6,M1882&gt;10),('[1]Pricing Schedule'!$J$113),999999999)))))))))))))))))))))))))))))))))))))))</f>
        <v>7</v>
      </c>
      <c r="U1882" s="40">
        <f t="shared" si="180"/>
        <v>412540.47619047615</v>
      </c>
      <c r="V1882" s="41">
        <f t="shared" si="181"/>
        <v>2.4240045709800482</v>
      </c>
      <c r="Y1882" s="23">
        <v>67</v>
      </c>
      <c r="Z1882" s="23">
        <v>530</v>
      </c>
      <c r="AD1882" s="13"/>
      <c r="AE1882" s="13"/>
      <c r="AF1882" s="13"/>
      <c r="AR1882" s="35"/>
    </row>
    <row r="1883" spans="1:44">
      <c r="A1883" s="23">
        <v>1885</v>
      </c>
      <c r="B1883" s="23">
        <v>1885</v>
      </c>
      <c r="C1883" s="23" t="s">
        <v>2614</v>
      </c>
      <c r="D1883" s="23" t="s">
        <v>709</v>
      </c>
      <c r="E1883" s="23" t="s">
        <v>709</v>
      </c>
      <c r="F1883" s="23" t="s">
        <v>2615</v>
      </c>
      <c r="G1883" s="23" t="s">
        <v>2616</v>
      </c>
      <c r="H1883" s="23" t="s">
        <v>113</v>
      </c>
      <c r="I1883" s="13">
        <v>38000</v>
      </c>
      <c r="J1883" s="13">
        <v>38000</v>
      </c>
      <c r="K1883" s="23" t="s">
        <v>119</v>
      </c>
      <c r="L1883" s="24">
        <v>4.726</v>
      </c>
      <c r="M1883" s="37">
        <f t="shared" si="176"/>
        <v>5</v>
      </c>
      <c r="N1883" s="24">
        <v>1.034</v>
      </c>
      <c r="O1883" s="13">
        <v>3</v>
      </c>
      <c r="P1883" s="36">
        <f t="shared" si="177"/>
        <v>1.034</v>
      </c>
      <c r="Q1883" s="38">
        <f t="shared" si="178"/>
        <v>4.2</v>
      </c>
      <c r="R1883" s="37">
        <f t="shared" si="179"/>
        <v>4.2</v>
      </c>
      <c r="S1883" s="39">
        <f>IF(AND(I1883=38000,R1883&lt;=4.5,M1883&gt;8),'[1]Pricing Schedule'!$F$8+('[1]Pricing Schedule'!$F$9*M1883),
IF(AND(I1883=38000,R1883&lt;=4.5,M1883&lt;=8),'[1]Pricing Schedule'!$F$34+('[1]Pricing Schedule'!$F$36*M1883),
IF(AND(I1883=38000,R1883&gt;4.5,R1883&lt;=9,M1883&gt;8),'[1]Pricing Schedule'!$F$17+('[1]Pricing Schedule'!$F$18*M1883),
IF(AND(I1883=38000,R1883&gt;4.5,R1883&lt;=9,M1883&lt;=8),'[1]Pricing Schedule'!$F$34+('[1]Pricing Schedule'!$F$36*M1883),
IF(AND(I1883=38000,R1883&gt;9,R1883&lt;=12.8,M1883&gt;8),'[1]Pricing Schedule'!$F$26+('[1]Pricing Schedule'!$F$27*M1883),
IF(AND(I1883=38000,R1883&gt;9,R1883&lt;=12.8,M1883&lt;=8),'[1]Pricing Schedule'!$F$34+('[1]Pricing Schedule'!$F$36*M1883),
IF(AND(I1883=38000,R1883&gt;12.8,R1883&lt;=22.8),'[1]Pricing Schedule'!$F$34+('[1]Pricing Schedule'!$F$36*M1883),
IF(AND(I1883=38000,R1883&gt;22.8,R1883&lt;=30.2),'[1]Pricing Schedule'!$F$43+('[1]Pricing Schedule'!$F$45*M1883),
IF(AND(I1883=38000,R1883&gt;30.2,R1883&lt;=45.9),'[1]Pricing Schedule'!$F$52+('[1]Pricing Schedule'!$F$54*M1883),
IF(AND(I1883=38000,R1883&gt;45.9,R1883&lt;=123.4),'[1]Pricing Schedule'!$F$96+('[1]Pricing Schedule'!$F$97*M1883),
IF(AND(I1883=38000,R1883&gt;123.4,R1883&lt;=168.2,M1883&lt;=10),'[1]Pricing Schedule'!$F$103+('[1]Pricing Schedule'!$F$105*M1883),
IF(AND(I1883=38000,R1883&gt;123.4,R1883&lt;=168.2,M1883&gt;10),'[1]Pricing Schedule'!$F$111+('[1]Pricing Schedule'!$F$113*M1883),
IF(AND(I1883=38000,R1883&gt;157.4,R1883&lt;=336.4,M1883&lt;=10),('[1]Pricing Schedule'!$F$103+('[1]Pricing Schedule'!$F$105*M1883))*2,
IF(AND(I1883=38000,R1883&gt;157.4,R1883&lt;=336.4,M1883&gt;10),('[1]Pricing Schedule'!$F$111+('[1]Pricing Schedule'!$F$113*M1883))*2,
IF(AND(I1883=38000,R1883&gt;314.8,R1883&lt;=504.6,M1883&lt;=10),('[1]Pricing Schedule'!$F$103+('[1]Pricing Schedule'!$F$105*M1883))*3,
IF(AND(I1883=38000,R1883&gt;314.8,R1883&lt;=504.6,M1883&gt;10),('[1]Pricing Schedule'!$F$111+('[1]Pricing Schedule'!$F$113*M1883))*3,
IF(AND(I1883=38000,R1883&gt;472.2,R1883&lt;=672.8,M1883&lt;=10),('[1]Pricing Schedule'!$F$103+('[1]Pricing Schedule'!$F$105*M1883))*4,
IF(AND(I1883=38000,R1883&gt;472.2,R1883&lt;=672.8,M1883&gt;10),('[1]Pricing Schedule'!$F$111+('[1]Pricing Schedule'!$F$113*M1883))*4,
IF(AND(I1883=110000,R1883&lt;=12.8,M1883&gt;2),'[1]Pricing Schedule'!$F$62+('[1]Pricing Schedule'!$F$63*M1883),
IF(AND(I1883=110000,R1883&lt;=12.8,M1883&lt;=2),'[1]Pricing Schedule'!$F$96+('[1]Pricing Schedule'!$F$97*M1883),
IF(AND(I1883=110000,R1883&gt;12.8,R1883&lt;=22.8,M1883&gt;3),'[1]Pricing Schedule'!$F$71+('[1]Pricing Schedule'!$F$72*M1883),
IF(AND(I1883=110000,R1883&gt;12.8,R1883&lt;=22.8,M1883&lt;=3),'[1]Pricing Schedule'!$F$96+('[1]Pricing Schedule'!$F$97*M1883),
IF(AND(I1883=110000,R1883&gt;22.8,R1883&lt;=30.2),'[1]Pricing Schedule'!$F$80+('[1]Pricing Schedule'!$F$81*M1883),
IF(AND(I1883=110000,R1883&gt;30.2,R1883&lt;=45.9),'[1]Pricing Schedule'!$F$89+('[1]Pricing Schedule'!$F$90*M1883),
IF(AND(I1883=110000,R1883&gt;45.9,R1883&lt;=123.4),'[1]Pricing Schedule'!$F$96+('[1]Pricing Schedule'!$F$97*M1883),
IF(AND(I1883=110000,R1883&gt;123.4,R1883&lt;=168.2,M1883&lt;=10),'[1]Pricing Schedule'!$F$103+('[1]Pricing Schedule'!$F$105*M1883),
IF(AND(I1883=110000,R1883&gt;123.4,R1883&lt;=168.2,M1883&gt;10),'[1]Pricing Schedule'!$F$111+('[1]Pricing Schedule'!$F$113*M1883),
IF(AND(I1883=110000,R1883&gt;168.2,R1883&lt;=336.4,M1883&lt;=10),('[1]Pricing Schedule'!$F$103+('[1]Pricing Schedule'!$F$105*M1883))*2,
IF(AND(I1883=110000,R1883&gt;168.2,R1883&lt;=336.4,M1883&gt;10),('[1]Pricing Schedule'!$F$111+('[1]Pricing Schedule'!$F$113*M1883))*2,
IF(AND(I1883=110000,R1883&gt;336.4,R1883&lt;=504.6,M1883&lt;=10),('[1]Pricing Schedule'!$F$103+('[1]Pricing Schedule'!$F$105*M1883))*3,
IF(AND(I1883=110000,R1883&gt;336.4,R1883&lt;=504.6,M1883&gt;10),('[1]Pricing Schedule'!$F$111+('[1]Pricing Schedule'!$F$113*M1883))*3,
IF(AND(I1883=110000,R1883&gt;504.6,R1883&lt;=672.8,M1883&lt;=10),('[1]Pricing Schedule'!$F$103+('[1]Pricing Schedule'!$F$105*M1883))*4,
IF(AND(I1883=110000,R1883&gt;504.6,R1883&lt;=672.8,M1883&gt;10),('[1]Pricing Schedule'!$F$111+('[1]Pricing Schedule'!$F$113*M1883))*4,
IF(AND(I1883=110000,R1883&gt;672.8,R1883&lt;=841,M1883&lt;=10),('[1]Pricing Schedule'!$F$103+('[1]Pricing Schedule'!$F$105*M1883))*5,
IF(AND(I1883=110000,R1883&gt;672.8,R1883&lt;=841,M1883&gt;10),('[1]Pricing Schedule'!$F$111+('[1]Pricing Schedule'!$F$113*M1883))*5,
IF(AND(I1883=110000,R1883&gt;672.8,R1883&lt;=841,M1883&lt;=10),('[1]Pricing Schedule'!$F$103+('[1]Pricing Schedule'!$F$105*M1883))*5,
IF(AND(I1883=110000,R1883&gt;672.8,R1883&lt;=841,M1883&gt;10),('[1]Pricing Schedule'!$F$111+('[1]Pricing Schedule'!$F$113*M1883))*5,
IF(AND(I1883=110000,R1883&gt;1345.6,R1883&lt;=1513.8,M1883&lt;=10),('[1]Pricing Schedule'!$F$103+('[1]Pricing Schedule'!$F$105*M1883))*9,
IF(AND(I1883=110000,R1883&gt;1345.6,R1883&lt;=1513.8,M1883&gt;10),('[1]Pricing Schedule'!$F$111+('[1]Pricing Schedule'!$F$113*M1883))*9,
9999999999)))))))))))))))))))))))))))))))))))))))</f>
        <v>699140</v>
      </c>
      <c r="T1883" s="21">
        <f>IF(AND(I1883=38000,R1883&lt;=4.5,M1883&gt;8),'[1]Pricing Schedule'!$J$9,
IF(AND(I1883=38000,R1883&lt;=4.5,M1883&lt;=8),'[1]Pricing Schedule'!$J$36,
IF(AND(I1883=38000,R1883&gt;4.5,R1883&lt;=9,M1883&gt;8),'[1]Pricing Schedule'!$J$18,
IF(AND(I1883=38000,R1883&gt;4.5,R1883&lt;=9,M1883&lt;=8),'[1]Pricing Schedule'!$J$36,
IF(AND(I1883=38000,R1883&gt;9,R1883&lt;=12.8,M1883&gt;8),'[1]Pricing Schedule'!$J$27,
IF(AND(I1883=38000,R1883&gt;9,R1883&lt;=12.8,M1883&lt;=8),'[1]Pricing Schedule'!$J$36,
IF(AND(I1883=38000,R1883&gt;12.8,R1883&lt;=22.8),'[1]Pricing Schedule'!$J$36,
IF(AND(I1883=38000,R1883&gt;22.8,R1883&lt;=30.2),'[1]Pricing Schedule'!$J$45,
IF(AND(I1883=38000,R1883&gt;30.2,R1883&lt;=45.9),'[1]Pricing Schedule'!$J$54,
IF(AND(I1883=38000,R1883&gt;45.9,R1883&lt;=123.4),'[1]Pricing Schedule'!$J$97,
IF(AND(I1883=38000,R1883&gt;123.4,R1883&lt;=168.2,M1883&lt;=10),'[1]Pricing Schedule'!$J$105,
IF(AND(I1883=38000,R1883&gt;123.4,R1883&lt;=168.2,M1883&gt;10),'[1]Pricing Schedule'!$J$113,
IF(AND(I1883=38000,R1883&gt;168.2,R1883&lt;=336.4,M1883&lt;=10),('[1]Pricing Schedule'!$J$105),
IF(AND(I1883=38000,R1883&gt;168.2,R1883&lt;=336.4,M1883&gt;10),('[1]Pricing Schedule'!$J$113),
IF(AND(I1883=38000,R1883&gt;336.4,R1883&lt;=504.6,M1883&lt;=10),('[1]Pricing Schedule'!$J$105),
IF(AND(I1883=38000,R1883&gt;336.4,R1883&lt;=504.6,M1883&gt;10),('[1]Pricing Schedule'!$J$113),
IF(AND(I1883=38000,R1883&gt;504.6,R1883&lt;=672.8,M1883&lt;=10),('[1]Pricing Schedule'!$J$105),
IF(AND(I1883=38000,R1883&gt;504.6,R1883&lt;=672.8,M1883&gt;10),('[1]Pricing Schedule'!$J$113),
IF(AND(I1883=110000,R1883&lt;=12.8,M1883&gt;2),'[1]Pricing Schedule'!$J$63,
IF(AND(I1883=110000,R1883&lt;=12.8,M1883&lt;=2),'[1]Pricing Schedule'!$J$97,
IF(AND(I1883=110000,R1883&gt;12.8,R1883&lt;=22.8,M1883&gt;3),'[1]Pricing Schedule'!$J$72,
IF(AND(I1883=110000,R1883&gt;12.8,R1883&lt;=22.8,M1883&lt;=3),'[1]Pricing Schedule'!$J$97,
IF(AND(I1883=110000,R1883&gt;22.8,R1883&lt;=30.2),'[1]Pricing Schedule'!$J$81,
IF(AND(I1883=110000,R1883&gt;30.2,R1883&lt;=45.9),'[1]Pricing Schedule'!$J$90,
IF(AND(I1883=110000,R1883&gt;45.9,R1883&lt;=123.4),'[1]Pricing Schedule'!$J$97,
IF(AND(I1883=110000,R1883&gt;123.4,R1883&lt;=168.2,M1883&lt;=10),'[1]Pricing Schedule'!$J$105,
IF(AND(I1883=110000,R1883&gt;123.4,R1883&lt;=168.2,M1883&gt;10),'[1]Pricing Schedule'!$J$113,
IF(AND(I1883=110000,R1883&gt;168.2,R1883&lt;=336.2,M1883&lt;=10),('[1]Pricing Schedule'!$J$105),
IF(AND(I1883=110000,R1883&gt;168.2,R1883&lt;=336.2,M1883&gt;10),('[1]Pricing Schedule'!$J$113),
IF(AND(I1883=110000,R1883&gt;336.4,R1883&lt;=504.6,M1883&lt;=10),('[1]Pricing Schedule'!$J$105),
IF(AND(I1883=110000,R1883&gt;336.4,R1883&lt;=504.6,M1883&gt;10),('[1]Pricing Schedule'!$J$113),
IF(AND(I1883=110000,R1883&gt;504.6,R1883&lt;=672.8,M1883&lt;=10),('[1]Pricing Schedule'!$J$105),
IF(AND(I1883=110000,R1883&gt;504.6,R1883&lt;=672.8,M1883&gt;10),('[1]Pricing Schedule'!$J$113),
IF(AND(I1883=110000,R1883&gt;672.8,R1883&lt;=841,M1883&lt;=10),('[1]Pricing Schedule'!$J$105),
IF(AND(I1883=110000,R1883&gt;672.8,R1883&lt;=841,M1883&gt;10),('[1]Pricing Schedule'!$J$113),
IF(AND(I1883=110000,R1883&gt;1682,R1883&lt;=1850.2,M1883&lt;=10),('[1]Pricing Schedule'!$J$105),
IF(AND(I1883=110000,R1883&gt;1682,R1883&lt;=1850.2,M1883&gt;10),('[1]Pricing Schedule'!$J$113),
IF(AND(I1883=110000,R1883&gt;2018.4,R1883&lt;=2186.6,M1883&lt;=10),('[1]Pricing Schedule'!$J$105),
IF(AND(I1883=110000,R1883&gt;2018.4,R1883&lt;=2186.6,M1883&gt;10),('[1]Pricing Schedule'!$J$113),999999999)))))))))))))))))))))))))))))))))))))))</f>
        <v>4</v>
      </c>
      <c r="U1883" s="40">
        <f t="shared" si="180"/>
        <v>166461.90476190476</v>
      </c>
      <c r="V1883" s="41">
        <f t="shared" si="181"/>
        <v>6.0073804960379897</v>
      </c>
      <c r="Y1883" s="23">
        <v>269</v>
      </c>
      <c r="Z1883" s="23">
        <v>527</v>
      </c>
      <c r="AD1883" s="13"/>
      <c r="AE1883" s="13"/>
      <c r="AF1883" s="13"/>
      <c r="AR1883" s="35"/>
    </row>
    <row r="1884" spans="1:44">
      <c r="A1884" s="23">
        <v>1886</v>
      </c>
      <c r="B1884" s="23">
        <v>1886</v>
      </c>
      <c r="C1884" s="23" t="s">
        <v>2617</v>
      </c>
      <c r="D1884" s="23" t="s">
        <v>344</v>
      </c>
      <c r="E1884" s="23" t="s">
        <v>344</v>
      </c>
      <c r="F1884" s="23" t="s">
        <v>2618</v>
      </c>
      <c r="G1884" s="23" t="s">
        <v>2619</v>
      </c>
      <c r="H1884" s="23" t="s">
        <v>133</v>
      </c>
      <c r="I1884" s="13">
        <v>110000</v>
      </c>
      <c r="L1884" s="24">
        <v>5.4550000000000001</v>
      </c>
      <c r="M1884" s="37">
        <f t="shared" si="176"/>
        <v>6</v>
      </c>
      <c r="N1884" s="24">
        <v>0.72699999999999998</v>
      </c>
      <c r="O1884" s="13">
        <v>3</v>
      </c>
      <c r="P1884" s="36">
        <f t="shared" si="177"/>
        <v>0.72699999999999998</v>
      </c>
      <c r="Q1884" s="38">
        <f t="shared" si="178"/>
        <v>4.2</v>
      </c>
      <c r="R1884" s="37">
        <f t="shared" si="179"/>
        <v>4.2</v>
      </c>
      <c r="S1884" s="39">
        <f>IF(AND(I1884=38000,R1884&lt;=4.5,M1884&gt;8),'[1]Pricing Schedule'!$F$8+('[1]Pricing Schedule'!$F$9*M1884),
IF(AND(I1884=38000,R1884&lt;=4.5,M1884&lt;=8),'[1]Pricing Schedule'!$F$34+('[1]Pricing Schedule'!$F$36*M1884),
IF(AND(I1884=38000,R1884&gt;4.5,R1884&lt;=9,M1884&gt;8),'[1]Pricing Schedule'!$F$17+('[1]Pricing Schedule'!$F$18*M1884),
IF(AND(I1884=38000,R1884&gt;4.5,R1884&lt;=9,M1884&lt;=8),'[1]Pricing Schedule'!$F$34+('[1]Pricing Schedule'!$F$36*M1884),
IF(AND(I1884=38000,R1884&gt;9,R1884&lt;=12.8,M1884&gt;8),'[1]Pricing Schedule'!$F$26+('[1]Pricing Schedule'!$F$27*M1884),
IF(AND(I1884=38000,R1884&gt;9,R1884&lt;=12.8,M1884&lt;=8),'[1]Pricing Schedule'!$F$34+('[1]Pricing Schedule'!$F$36*M1884),
IF(AND(I1884=38000,R1884&gt;12.8,R1884&lt;=22.8),'[1]Pricing Schedule'!$F$34+('[1]Pricing Schedule'!$F$36*M1884),
IF(AND(I1884=38000,R1884&gt;22.8,R1884&lt;=30.2),'[1]Pricing Schedule'!$F$43+('[1]Pricing Schedule'!$F$45*M1884),
IF(AND(I1884=38000,R1884&gt;30.2,R1884&lt;=45.9),'[1]Pricing Schedule'!$F$52+('[1]Pricing Schedule'!$F$54*M1884),
IF(AND(I1884=38000,R1884&gt;45.9,R1884&lt;=123.4),'[1]Pricing Schedule'!$F$96+('[1]Pricing Schedule'!$F$97*M1884),
IF(AND(I1884=38000,R1884&gt;123.4,R1884&lt;=168.2,M1884&lt;=10),'[1]Pricing Schedule'!$F$103+('[1]Pricing Schedule'!$F$105*M1884),
IF(AND(I1884=38000,R1884&gt;123.4,R1884&lt;=168.2,M1884&gt;10),'[1]Pricing Schedule'!$F$111+('[1]Pricing Schedule'!$F$113*M1884),
IF(AND(I1884=38000,R1884&gt;157.4,R1884&lt;=336.4,M1884&lt;=10),('[1]Pricing Schedule'!$F$103+('[1]Pricing Schedule'!$F$105*M1884))*2,
IF(AND(I1884=38000,R1884&gt;157.4,R1884&lt;=336.4,M1884&gt;10),('[1]Pricing Schedule'!$F$111+('[1]Pricing Schedule'!$F$113*M1884))*2,
IF(AND(I1884=38000,R1884&gt;314.8,R1884&lt;=504.6,M1884&lt;=10),('[1]Pricing Schedule'!$F$103+('[1]Pricing Schedule'!$F$105*M1884))*3,
IF(AND(I1884=38000,R1884&gt;314.8,R1884&lt;=504.6,M1884&gt;10),('[1]Pricing Schedule'!$F$111+('[1]Pricing Schedule'!$F$113*M1884))*3,
IF(AND(I1884=38000,R1884&gt;472.2,R1884&lt;=672.8,M1884&lt;=10),('[1]Pricing Schedule'!$F$103+('[1]Pricing Schedule'!$F$105*M1884))*4,
IF(AND(I1884=38000,R1884&gt;472.2,R1884&lt;=672.8,M1884&gt;10),('[1]Pricing Schedule'!$F$111+('[1]Pricing Schedule'!$F$113*M1884))*4,
IF(AND(I1884=110000,R1884&lt;=12.8,M1884&gt;2),'[1]Pricing Schedule'!$F$62+('[1]Pricing Schedule'!$F$63*M1884),
IF(AND(I1884=110000,R1884&lt;=12.8,M1884&lt;=2),'[1]Pricing Schedule'!$F$96+('[1]Pricing Schedule'!$F$97*M1884),
IF(AND(I1884=110000,R1884&gt;12.8,R1884&lt;=22.8,M1884&gt;3),'[1]Pricing Schedule'!$F$71+('[1]Pricing Schedule'!$F$72*M1884),
IF(AND(I1884=110000,R1884&gt;12.8,R1884&lt;=22.8,M1884&lt;=3),'[1]Pricing Schedule'!$F$96+('[1]Pricing Schedule'!$F$97*M1884),
IF(AND(I1884=110000,R1884&gt;22.8,R1884&lt;=30.2),'[1]Pricing Schedule'!$F$80+('[1]Pricing Schedule'!$F$81*M1884),
IF(AND(I1884=110000,R1884&gt;30.2,R1884&lt;=45.9),'[1]Pricing Schedule'!$F$89+('[1]Pricing Schedule'!$F$90*M1884),
IF(AND(I1884=110000,R1884&gt;45.9,R1884&lt;=123.4),'[1]Pricing Schedule'!$F$96+('[1]Pricing Schedule'!$F$97*M1884),
IF(AND(I1884=110000,R1884&gt;123.4,R1884&lt;=168.2,M1884&lt;=10),'[1]Pricing Schedule'!$F$103+('[1]Pricing Schedule'!$F$105*M1884),
IF(AND(I1884=110000,R1884&gt;123.4,R1884&lt;=168.2,M1884&gt;10),'[1]Pricing Schedule'!$F$111+('[1]Pricing Schedule'!$F$113*M1884),
IF(AND(I1884=110000,R1884&gt;168.2,R1884&lt;=336.4,M1884&lt;=10),('[1]Pricing Schedule'!$F$103+('[1]Pricing Schedule'!$F$105*M1884))*2,
IF(AND(I1884=110000,R1884&gt;168.2,R1884&lt;=336.4,M1884&gt;10),('[1]Pricing Schedule'!$F$111+('[1]Pricing Schedule'!$F$113*M1884))*2,
IF(AND(I1884=110000,R1884&gt;336.4,R1884&lt;=504.6,M1884&lt;=10),('[1]Pricing Schedule'!$F$103+('[1]Pricing Schedule'!$F$105*M1884))*3,
IF(AND(I1884=110000,R1884&gt;336.4,R1884&lt;=504.6,M1884&gt;10),('[1]Pricing Schedule'!$F$111+('[1]Pricing Schedule'!$F$113*M1884))*3,
IF(AND(I1884=110000,R1884&gt;504.6,R1884&lt;=672.8,M1884&lt;=10),('[1]Pricing Schedule'!$F$103+('[1]Pricing Schedule'!$F$105*M1884))*4,
IF(AND(I1884=110000,R1884&gt;504.6,R1884&lt;=672.8,M1884&gt;10),('[1]Pricing Schedule'!$F$111+('[1]Pricing Schedule'!$F$113*M1884))*4,
IF(AND(I1884=110000,R1884&gt;672.8,R1884&lt;=841,M1884&lt;=10),('[1]Pricing Schedule'!$F$103+('[1]Pricing Schedule'!$F$105*M1884))*5,
IF(AND(I1884=110000,R1884&gt;672.8,R1884&lt;=841,M1884&gt;10),('[1]Pricing Schedule'!$F$111+('[1]Pricing Schedule'!$F$113*M1884))*5,
IF(AND(I1884=110000,R1884&gt;672.8,R1884&lt;=841,M1884&lt;=10),('[1]Pricing Schedule'!$F$103+('[1]Pricing Schedule'!$F$105*M1884))*5,
IF(AND(I1884=110000,R1884&gt;672.8,R1884&lt;=841,M1884&gt;10),('[1]Pricing Schedule'!$F$111+('[1]Pricing Schedule'!$F$113*M1884))*5,
IF(AND(I1884=110000,R1884&gt;1345.6,R1884&lt;=1513.8,M1884&lt;=10),('[1]Pricing Schedule'!$F$103+('[1]Pricing Schedule'!$F$105*M1884))*9,
IF(AND(I1884=110000,R1884&gt;1345.6,R1884&lt;=1513.8,M1884&gt;10),('[1]Pricing Schedule'!$F$111+('[1]Pricing Schedule'!$F$113*M1884))*9,
9999999999)))))))))))))))))))))))))))))))))))))))</f>
        <v>1732670</v>
      </c>
      <c r="T1884" s="21">
        <f>IF(AND(I1884=38000,R1884&lt;=4.5,M1884&gt;8),'[1]Pricing Schedule'!$J$9,
IF(AND(I1884=38000,R1884&lt;=4.5,M1884&lt;=8),'[1]Pricing Schedule'!$J$36,
IF(AND(I1884=38000,R1884&gt;4.5,R1884&lt;=9,M1884&gt;8),'[1]Pricing Schedule'!$J$18,
IF(AND(I1884=38000,R1884&gt;4.5,R1884&lt;=9,M1884&lt;=8),'[1]Pricing Schedule'!$J$36,
IF(AND(I1884=38000,R1884&gt;9,R1884&lt;=12.8,M1884&gt;8),'[1]Pricing Schedule'!$J$27,
IF(AND(I1884=38000,R1884&gt;9,R1884&lt;=12.8,M1884&lt;=8),'[1]Pricing Schedule'!$J$36,
IF(AND(I1884=38000,R1884&gt;12.8,R1884&lt;=22.8),'[1]Pricing Schedule'!$J$36,
IF(AND(I1884=38000,R1884&gt;22.8,R1884&lt;=30.2),'[1]Pricing Schedule'!$J$45,
IF(AND(I1884=38000,R1884&gt;30.2,R1884&lt;=45.9),'[1]Pricing Schedule'!$J$54,
IF(AND(I1884=38000,R1884&gt;45.9,R1884&lt;=123.4),'[1]Pricing Schedule'!$J$97,
IF(AND(I1884=38000,R1884&gt;123.4,R1884&lt;=168.2,M1884&lt;=10),'[1]Pricing Schedule'!$J$105,
IF(AND(I1884=38000,R1884&gt;123.4,R1884&lt;=168.2,M1884&gt;10),'[1]Pricing Schedule'!$J$113,
IF(AND(I1884=38000,R1884&gt;168.2,R1884&lt;=336.4,M1884&lt;=10),('[1]Pricing Schedule'!$J$105),
IF(AND(I1884=38000,R1884&gt;168.2,R1884&lt;=336.4,M1884&gt;10),('[1]Pricing Schedule'!$J$113),
IF(AND(I1884=38000,R1884&gt;336.4,R1884&lt;=504.6,M1884&lt;=10),('[1]Pricing Schedule'!$J$105),
IF(AND(I1884=38000,R1884&gt;336.4,R1884&lt;=504.6,M1884&gt;10),('[1]Pricing Schedule'!$J$113),
IF(AND(I1884=38000,R1884&gt;504.6,R1884&lt;=672.8,M1884&lt;=10),('[1]Pricing Schedule'!$J$105),
IF(AND(I1884=38000,R1884&gt;504.6,R1884&lt;=672.8,M1884&gt;10),('[1]Pricing Schedule'!$J$113),
IF(AND(I1884=110000,R1884&lt;=12.8,M1884&gt;2),'[1]Pricing Schedule'!$J$63,
IF(AND(I1884=110000,R1884&lt;=12.8,M1884&lt;=2),'[1]Pricing Schedule'!$J$97,
IF(AND(I1884=110000,R1884&gt;12.8,R1884&lt;=22.8,M1884&gt;3),'[1]Pricing Schedule'!$J$72,
IF(AND(I1884=110000,R1884&gt;12.8,R1884&lt;=22.8,M1884&lt;=3),'[1]Pricing Schedule'!$J$97,
IF(AND(I1884=110000,R1884&gt;22.8,R1884&lt;=30.2),'[1]Pricing Schedule'!$J$81,
IF(AND(I1884=110000,R1884&gt;30.2,R1884&lt;=45.9),'[1]Pricing Schedule'!$J$90,
IF(AND(I1884=110000,R1884&gt;45.9,R1884&lt;=123.4),'[1]Pricing Schedule'!$J$97,
IF(AND(I1884=110000,R1884&gt;123.4,R1884&lt;=168.2,M1884&lt;=10),'[1]Pricing Schedule'!$J$105,
IF(AND(I1884=110000,R1884&gt;123.4,R1884&lt;=168.2,M1884&gt;10),'[1]Pricing Schedule'!$J$113,
IF(AND(I1884=110000,R1884&gt;168.2,R1884&lt;=336.2,M1884&lt;=10),('[1]Pricing Schedule'!$J$105),
IF(AND(I1884=110000,R1884&gt;168.2,R1884&lt;=336.2,M1884&gt;10),('[1]Pricing Schedule'!$J$113),
IF(AND(I1884=110000,R1884&gt;336.4,R1884&lt;=504.6,M1884&lt;=10),('[1]Pricing Schedule'!$J$105),
IF(AND(I1884=110000,R1884&gt;336.4,R1884&lt;=504.6,M1884&gt;10),('[1]Pricing Schedule'!$J$113),
IF(AND(I1884=110000,R1884&gt;504.6,R1884&lt;=672.8,M1884&lt;=10),('[1]Pricing Schedule'!$J$105),
IF(AND(I1884=110000,R1884&gt;504.6,R1884&lt;=672.8,M1884&gt;10),('[1]Pricing Schedule'!$J$113),
IF(AND(I1884=110000,R1884&gt;672.8,R1884&lt;=841,M1884&lt;=10),('[1]Pricing Schedule'!$J$105),
IF(AND(I1884=110000,R1884&gt;672.8,R1884&lt;=841,M1884&gt;10),('[1]Pricing Schedule'!$J$113),
IF(AND(I1884=110000,R1884&gt;1682,R1884&lt;=1850.2,M1884&lt;=10),('[1]Pricing Schedule'!$J$105),
IF(AND(I1884=110000,R1884&gt;1682,R1884&lt;=1850.2,M1884&gt;10),('[1]Pricing Schedule'!$J$113),
IF(AND(I1884=110000,R1884&gt;2018.4,R1884&lt;=2186.6,M1884&lt;=10),('[1]Pricing Schedule'!$J$105),
IF(AND(I1884=110000,R1884&gt;2018.4,R1884&lt;=2186.6,M1884&gt;10),('[1]Pricing Schedule'!$J$113),999999999)))))))))))))))))))))))))))))))))))))))</f>
        <v>7</v>
      </c>
      <c r="U1884" s="40">
        <f t="shared" si="180"/>
        <v>412540.47619047615</v>
      </c>
      <c r="V1884" s="41">
        <f t="shared" si="181"/>
        <v>2.4240045709800482</v>
      </c>
      <c r="Y1884" s="23">
        <v>246</v>
      </c>
      <c r="Z1884" s="23">
        <v>43</v>
      </c>
      <c r="AD1884" s="13"/>
      <c r="AE1884" s="13"/>
      <c r="AF1884" s="13"/>
      <c r="AR1884" s="35"/>
    </row>
    <row r="1885" spans="1:44">
      <c r="A1885" s="23">
        <v>1887</v>
      </c>
      <c r="B1885" s="23">
        <v>1887</v>
      </c>
      <c r="C1885" s="23" t="s">
        <v>2620</v>
      </c>
      <c r="D1885" s="23" t="s">
        <v>116</v>
      </c>
      <c r="E1885" s="23" t="s">
        <v>116</v>
      </c>
      <c r="F1885" s="23" t="s">
        <v>1810</v>
      </c>
      <c r="G1885" s="23" t="s">
        <v>1811</v>
      </c>
      <c r="H1885" s="23" t="s">
        <v>113</v>
      </c>
      <c r="I1885" s="13">
        <v>38000</v>
      </c>
      <c r="J1885" s="13">
        <v>38000</v>
      </c>
      <c r="K1885" s="13">
        <v>20000</v>
      </c>
      <c r="L1885" s="24">
        <v>10.654</v>
      </c>
      <c r="M1885" s="37">
        <f t="shared" si="176"/>
        <v>11</v>
      </c>
      <c r="N1885" s="24">
        <v>4.7480000000000002</v>
      </c>
      <c r="O1885" s="13">
        <v>3</v>
      </c>
      <c r="P1885" s="36">
        <f t="shared" si="177"/>
        <v>3.5609999999999999</v>
      </c>
      <c r="Q1885" s="38">
        <f t="shared" si="178"/>
        <v>25.200000000000003</v>
      </c>
      <c r="R1885" s="37">
        <f t="shared" si="179"/>
        <v>25.200000000000003</v>
      </c>
      <c r="S1885" s="39">
        <f>IF(AND(I1885=38000,R1885&lt;=4.5,M1885&gt;8),'[1]Pricing Schedule'!$F$8+('[1]Pricing Schedule'!$F$9*M1885),
IF(AND(I1885=38000,R1885&lt;=4.5,M1885&lt;=8),'[1]Pricing Schedule'!$F$34+('[1]Pricing Schedule'!$F$36*M1885),
IF(AND(I1885=38000,R1885&gt;4.5,R1885&lt;=9,M1885&gt;8),'[1]Pricing Schedule'!$F$17+('[1]Pricing Schedule'!$F$18*M1885),
IF(AND(I1885=38000,R1885&gt;4.5,R1885&lt;=9,M1885&lt;=8),'[1]Pricing Schedule'!$F$34+('[1]Pricing Schedule'!$F$36*M1885),
IF(AND(I1885=38000,R1885&gt;9,R1885&lt;=12.8,M1885&gt;8),'[1]Pricing Schedule'!$F$26+('[1]Pricing Schedule'!$F$27*M1885),
IF(AND(I1885=38000,R1885&gt;9,R1885&lt;=12.8,M1885&lt;=8),'[1]Pricing Schedule'!$F$34+('[1]Pricing Schedule'!$F$36*M1885),
IF(AND(I1885=38000,R1885&gt;12.8,R1885&lt;=22.8),'[1]Pricing Schedule'!$F$34+('[1]Pricing Schedule'!$F$36*M1885),
IF(AND(I1885=38000,R1885&gt;22.8,R1885&lt;=30.2),'[1]Pricing Schedule'!$F$43+('[1]Pricing Schedule'!$F$45*M1885),
IF(AND(I1885=38000,R1885&gt;30.2,R1885&lt;=45.9),'[1]Pricing Schedule'!$F$52+('[1]Pricing Schedule'!$F$54*M1885),
IF(AND(I1885=38000,R1885&gt;45.9,R1885&lt;=123.4),'[1]Pricing Schedule'!$F$96+('[1]Pricing Schedule'!$F$97*M1885),
IF(AND(I1885=38000,R1885&gt;123.4,R1885&lt;=168.2,M1885&lt;=10),'[1]Pricing Schedule'!$F$103+('[1]Pricing Schedule'!$F$105*M1885),
IF(AND(I1885=38000,R1885&gt;123.4,R1885&lt;=168.2,M1885&gt;10),'[1]Pricing Schedule'!$F$111+('[1]Pricing Schedule'!$F$113*M1885),
IF(AND(I1885=38000,R1885&gt;157.4,R1885&lt;=336.4,M1885&lt;=10),('[1]Pricing Schedule'!$F$103+('[1]Pricing Schedule'!$F$105*M1885))*2,
IF(AND(I1885=38000,R1885&gt;157.4,R1885&lt;=336.4,M1885&gt;10),('[1]Pricing Schedule'!$F$111+('[1]Pricing Schedule'!$F$113*M1885))*2,
IF(AND(I1885=38000,R1885&gt;314.8,R1885&lt;=504.6,M1885&lt;=10),('[1]Pricing Schedule'!$F$103+('[1]Pricing Schedule'!$F$105*M1885))*3,
IF(AND(I1885=38000,R1885&gt;314.8,R1885&lt;=504.6,M1885&gt;10),('[1]Pricing Schedule'!$F$111+('[1]Pricing Schedule'!$F$113*M1885))*3,
IF(AND(I1885=38000,R1885&gt;472.2,R1885&lt;=672.8,M1885&lt;=10),('[1]Pricing Schedule'!$F$103+('[1]Pricing Schedule'!$F$105*M1885))*4,
IF(AND(I1885=38000,R1885&gt;472.2,R1885&lt;=672.8,M1885&gt;10),('[1]Pricing Schedule'!$F$111+('[1]Pricing Schedule'!$F$113*M1885))*4,
IF(AND(I1885=110000,R1885&lt;=12.8,M1885&gt;2),'[1]Pricing Schedule'!$F$62+('[1]Pricing Schedule'!$F$63*M1885),
IF(AND(I1885=110000,R1885&lt;=12.8,M1885&lt;=2),'[1]Pricing Schedule'!$F$96+('[1]Pricing Schedule'!$F$97*M1885),
IF(AND(I1885=110000,R1885&gt;12.8,R1885&lt;=22.8,M1885&gt;3),'[1]Pricing Schedule'!$F$71+('[1]Pricing Schedule'!$F$72*M1885),
IF(AND(I1885=110000,R1885&gt;12.8,R1885&lt;=22.8,M1885&lt;=3),'[1]Pricing Schedule'!$F$96+('[1]Pricing Schedule'!$F$97*M1885),
IF(AND(I1885=110000,R1885&gt;22.8,R1885&lt;=30.2),'[1]Pricing Schedule'!$F$80+('[1]Pricing Schedule'!$F$81*M1885),
IF(AND(I1885=110000,R1885&gt;30.2,R1885&lt;=45.9),'[1]Pricing Schedule'!$F$89+('[1]Pricing Schedule'!$F$90*M1885),
IF(AND(I1885=110000,R1885&gt;45.9,R1885&lt;=123.4),'[1]Pricing Schedule'!$F$96+('[1]Pricing Schedule'!$F$97*M1885),
IF(AND(I1885=110000,R1885&gt;123.4,R1885&lt;=168.2,M1885&lt;=10),'[1]Pricing Schedule'!$F$103+('[1]Pricing Schedule'!$F$105*M1885),
IF(AND(I1885=110000,R1885&gt;123.4,R1885&lt;=168.2,M1885&gt;10),'[1]Pricing Schedule'!$F$111+('[1]Pricing Schedule'!$F$113*M1885),
IF(AND(I1885=110000,R1885&gt;168.2,R1885&lt;=336.4,M1885&lt;=10),('[1]Pricing Schedule'!$F$103+('[1]Pricing Schedule'!$F$105*M1885))*2,
IF(AND(I1885=110000,R1885&gt;168.2,R1885&lt;=336.4,M1885&gt;10),('[1]Pricing Schedule'!$F$111+('[1]Pricing Schedule'!$F$113*M1885))*2,
IF(AND(I1885=110000,R1885&gt;336.4,R1885&lt;=504.6,M1885&lt;=10),('[1]Pricing Schedule'!$F$103+('[1]Pricing Schedule'!$F$105*M1885))*3,
IF(AND(I1885=110000,R1885&gt;336.4,R1885&lt;=504.6,M1885&gt;10),('[1]Pricing Schedule'!$F$111+('[1]Pricing Schedule'!$F$113*M1885))*3,
IF(AND(I1885=110000,R1885&gt;504.6,R1885&lt;=672.8,M1885&lt;=10),('[1]Pricing Schedule'!$F$103+('[1]Pricing Schedule'!$F$105*M1885))*4,
IF(AND(I1885=110000,R1885&gt;504.6,R1885&lt;=672.8,M1885&gt;10),('[1]Pricing Schedule'!$F$111+('[1]Pricing Schedule'!$F$113*M1885))*4,
IF(AND(I1885=110000,R1885&gt;672.8,R1885&lt;=841,M1885&lt;=10),('[1]Pricing Schedule'!$F$103+('[1]Pricing Schedule'!$F$105*M1885))*5,
IF(AND(I1885=110000,R1885&gt;672.8,R1885&lt;=841,M1885&gt;10),('[1]Pricing Schedule'!$F$111+('[1]Pricing Schedule'!$F$113*M1885))*5,
IF(AND(I1885=110000,R1885&gt;672.8,R1885&lt;=841,M1885&lt;=10),('[1]Pricing Schedule'!$F$103+('[1]Pricing Schedule'!$F$105*M1885))*5,
IF(AND(I1885=110000,R1885&gt;672.8,R1885&lt;=841,M1885&gt;10),('[1]Pricing Schedule'!$F$111+('[1]Pricing Schedule'!$F$113*M1885))*5,
IF(AND(I1885=110000,R1885&gt;1345.6,R1885&lt;=1513.8,M1885&lt;=10),('[1]Pricing Schedule'!$F$103+('[1]Pricing Schedule'!$F$105*M1885))*9,
IF(AND(I1885=110000,R1885&gt;1345.6,R1885&lt;=1513.8,M1885&gt;10),('[1]Pricing Schedule'!$F$111+('[1]Pricing Schedule'!$F$113*M1885))*9,
9999999999)))))))))))))))))))))))))))))))))))))))</f>
        <v>1324920</v>
      </c>
      <c r="T1885" s="21">
        <f>IF(AND(I1885=38000,R1885&lt;=4.5,M1885&gt;8),'[1]Pricing Schedule'!$J$9,
IF(AND(I1885=38000,R1885&lt;=4.5,M1885&lt;=8),'[1]Pricing Schedule'!$J$36,
IF(AND(I1885=38000,R1885&gt;4.5,R1885&lt;=9,M1885&gt;8),'[1]Pricing Schedule'!$J$18,
IF(AND(I1885=38000,R1885&gt;4.5,R1885&lt;=9,M1885&lt;=8),'[1]Pricing Schedule'!$J$36,
IF(AND(I1885=38000,R1885&gt;9,R1885&lt;=12.8,M1885&gt;8),'[1]Pricing Schedule'!$J$27,
IF(AND(I1885=38000,R1885&gt;9,R1885&lt;=12.8,M1885&lt;=8),'[1]Pricing Schedule'!$J$36,
IF(AND(I1885=38000,R1885&gt;12.8,R1885&lt;=22.8),'[1]Pricing Schedule'!$J$36,
IF(AND(I1885=38000,R1885&gt;22.8,R1885&lt;=30.2),'[1]Pricing Schedule'!$J$45,
IF(AND(I1885=38000,R1885&gt;30.2,R1885&lt;=45.9),'[1]Pricing Schedule'!$J$54,
IF(AND(I1885=38000,R1885&gt;45.9,R1885&lt;=123.4),'[1]Pricing Schedule'!$J$97,
IF(AND(I1885=38000,R1885&gt;123.4,R1885&lt;=168.2,M1885&lt;=10),'[1]Pricing Schedule'!$J$105,
IF(AND(I1885=38000,R1885&gt;123.4,R1885&lt;=168.2,M1885&gt;10),'[1]Pricing Schedule'!$J$113,
IF(AND(I1885=38000,R1885&gt;168.2,R1885&lt;=336.4,M1885&lt;=10),('[1]Pricing Schedule'!$J$105),
IF(AND(I1885=38000,R1885&gt;168.2,R1885&lt;=336.4,M1885&gt;10),('[1]Pricing Schedule'!$J$113),
IF(AND(I1885=38000,R1885&gt;336.4,R1885&lt;=504.6,M1885&lt;=10),('[1]Pricing Schedule'!$J$105),
IF(AND(I1885=38000,R1885&gt;336.4,R1885&lt;=504.6,M1885&gt;10),('[1]Pricing Schedule'!$J$113),
IF(AND(I1885=38000,R1885&gt;504.6,R1885&lt;=672.8,M1885&lt;=10),('[1]Pricing Schedule'!$J$105),
IF(AND(I1885=38000,R1885&gt;504.6,R1885&lt;=672.8,M1885&gt;10),('[1]Pricing Schedule'!$J$113),
IF(AND(I1885=110000,R1885&lt;=12.8,M1885&gt;2),'[1]Pricing Schedule'!$J$63,
IF(AND(I1885=110000,R1885&lt;=12.8,M1885&lt;=2),'[1]Pricing Schedule'!$J$97,
IF(AND(I1885=110000,R1885&gt;12.8,R1885&lt;=22.8,M1885&gt;3),'[1]Pricing Schedule'!$J$72,
IF(AND(I1885=110000,R1885&gt;12.8,R1885&lt;=22.8,M1885&lt;=3),'[1]Pricing Schedule'!$J$97,
IF(AND(I1885=110000,R1885&gt;22.8,R1885&lt;=30.2),'[1]Pricing Schedule'!$J$81,
IF(AND(I1885=110000,R1885&gt;30.2,R1885&lt;=45.9),'[1]Pricing Schedule'!$J$90,
IF(AND(I1885=110000,R1885&gt;45.9,R1885&lt;=123.4),'[1]Pricing Schedule'!$J$97,
IF(AND(I1885=110000,R1885&gt;123.4,R1885&lt;=168.2,M1885&lt;=10),'[1]Pricing Schedule'!$J$105,
IF(AND(I1885=110000,R1885&gt;123.4,R1885&lt;=168.2,M1885&gt;10),'[1]Pricing Schedule'!$J$113,
IF(AND(I1885=110000,R1885&gt;168.2,R1885&lt;=336.2,M1885&lt;=10),('[1]Pricing Schedule'!$J$105),
IF(AND(I1885=110000,R1885&gt;168.2,R1885&lt;=336.2,M1885&gt;10),('[1]Pricing Schedule'!$J$113),
IF(AND(I1885=110000,R1885&gt;336.4,R1885&lt;=504.6,M1885&lt;=10),('[1]Pricing Schedule'!$J$105),
IF(AND(I1885=110000,R1885&gt;336.4,R1885&lt;=504.6,M1885&gt;10),('[1]Pricing Schedule'!$J$113),
IF(AND(I1885=110000,R1885&gt;504.6,R1885&lt;=672.8,M1885&lt;=10),('[1]Pricing Schedule'!$J$105),
IF(AND(I1885=110000,R1885&gt;504.6,R1885&lt;=672.8,M1885&gt;10),('[1]Pricing Schedule'!$J$113),
IF(AND(I1885=110000,R1885&gt;672.8,R1885&lt;=841,M1885&lt;=10),('[1]Pricing Schedule'!$J$105),
IF(AND(I1885=110000,R1885&gt;672.8,R1885&lt;=841,M1885&gt;10),('[1]Pricing Schedule'!$J$113),
IF(AND(I1885=110000,R1885&gt;1682,R1885&lt;=1850.2,M1885&lt;=10),('[1]Pricing Schedule'!$J$105),
IF(AND(I1885=110000,R1885&gt;1682,R1885&lt;=1850.2,M1885&gt;10),('[1]Pricing Schedule'!$J$113),
IF(AND(I1885=110000,R1885&gt;2018.4,R1885&lt;=2186.6,M1885&lt;=10),('[1]Pricing Schedule'!$J$105),
IF(AND(I1885=110000,R1885&gt;2018.4,R1885&lt;=2186.6,M1885&gt;10),('[1]Pricing Schedule'!$J$113),999999999)))))))))))))))))))))))))))))))))))))))</f>
        <v>5</v>
      </c>
      <c r="U1885" s="40">
        <f t="shared" si="180"/>
        <v>52576.190476190473</v>
      </c>
      <c r="V1885" s="41">
        <f t="shared" si="181"/>
        <v>19.02001630287112</v>
      </c>
      <c r="Y1885" s="23">
        <v>216</v>
      </c>
      <c r="Z1885" s="23">
        <v>236</v>
      </c>
      <c r="AD1885" s="13"/>
      <c r="AE1885" s="13"/>
      <c r="AF1885" s="13"/>
      <c r="AR1885" s="35"/>
    </row>
    <row r="1886" spans="1:44">
      <c r="A1886" s="23">
        <v>1888</v>
      </c>
      <c r="B1886" s="23">
        <v>1888</v>
      </c>
      <c r="C1886" s="23" t="s">
        <v>2621</v>
      </c>
      <c r="D1886" s="23" t="s">
        <v>149</v>
      </c>
      <c r="E1886" s="23" t="s">
        <v>149</v>
      </c>
      <c r="F1886" s="23" t="s">
        <v>2622</v>
      </c>
      <c r="G1886" s="23" t="s">
        <v>2623</v>
      </c>
      <c r="H1886" s="23" t="s">
        <v>113</v>
      </c>
      <c r="I1886" s="13">
        <v>38000</v>
      </c>
      <c r="J1886" s="13">
        <v>38000</v>
      </c>
      <c r="K1886" s="23" t="s">
        <v>119</v>
      </c>
      <c r="L1886" s="24">
        <v>9.5570000000000004</v>
      </c>
      <c r="M1886" s="37">
        <f t="shared" si="176"/>
        <v>10</v>
      </c>
      <c r="N1886" s="24">
        <v>3.9470000000000001</v>
      </c>
      <c r="O1886" s="13">
        <v>3</v>
      </c>
      <c r="P1886" s="36">
        <f t="shared" si="177"/>
        <v>2.9602500000000003</v>
      </c>
      <c r="Q1886" s="38">
        <f t="shared" si="178"/>
        <v>21</v>
      </c>
      <c r="R1886" s="37">
        <f t="shared" si="179"/>
        <v>21</v>
      </c>
      <c r="S1886" s="39">
        <f>IF(AND(I1886=38000,R1886&lt;=4.5,M1886&gt;8),'[1]Pricing Schedule'!$F$8+('[1]Pricing Schedule'!$F$9*M1886),
IF(AND(I1886=38000,R1886&lt;=4.5,M1886&lt;=8),'[1]Pricing Schedule'!$F$34+('[1]Pricing Schedule'!$F$36*M1886),
IF(AND(I1886=38000,R1886&gt;4.5,R1886&lt;=9,M1886&gt;8),'[1]Pricing Schedule'!$F$17+('[1]Pricing Schedule'!$F$18*M1886),
IF(AND(I1886=38000,R1886&gt;4.5,R1886&lt;=9,M1886&lt;=8),'[1]Pricing Schedule'!$F$34+('[1]Pricing Schedule'!$F$36*M1886),
IF(AND(I1886=38000,R1886&gt;9,R1886&lt;=12.8,M1886&gt;8),'[1]Pricing Schedule'!$F$26+('[1]Pricing Schedule'!$F$27*M1886),
IF(AND(I1886=38000,R1886&gt;9,R1886&lt;=12.8,M1886&lt;=8),'[1]Pricing Schedule'!$F$34+('[1]Pricing Schedule'!$F$36*M1886),
IF(AND(I1886=38000,R1886&gt;12.8,R1886&lt;=22.8),'[1]Pricing Schedule'!$F$34+('[1]Pricing Schedule'!$F$36*M1886),
IF(AND(I1886=38000,R1886&gt;22.8,R1886&lt;=30.2),'[1]Pricing Schedule'!$F$43+('[1]Pricing Schedule'!$F$45*M1886),
IF(AND(I1886=38000,R1886&gt;30.2,R1886&lt;=45.9),'[1]Pricing Schedule'!$F$52+('[1]Pricing Schedule'!$F$54*M1886),
IF(AND(I1886=38000,R1886&gt;45.9,R1886&lt;=123.4),'[1]Pricing Schedule'!$F$96+('[1]Pricing Schedule'!$F$97*M1886),
IF(AND(I1886=38000,R1886&gt;123.4,R1886&lt;=168.2,M1886&lt;=10),'[1]Pricing Schedule'!$F$103+('[1]Pricing Schedule'!$F$105*M1886),
IF(AND(I1886=38000,R1886&gt;123.4,R1886&lt;=168.2,M1886&gt;10),'[1]Pricing Schedule'!$F$111+('[1]Pricing Schedule'!$F$113*M1886),
IF(AND(I1886=38000,R1886&gt;157.4,R1886&lt;=336.4,M1886&lt;=10),('[1]Pricing Schedule'!$F$103+('[1]Pricing Schedule'!$F$105*M1886))*2,
IF(AND(I1886=38000,R1886&gt;157.4,R1886&lt;=336.4,M1886&gt;10),('[1]Pricing Schedule'!$F$111+('[1]Pricing Schedule'!$F$113*M1886))*2,
IF(AND(I1886=38000,R1886&gt;314.8,R1886&lt;=504.6,M1886&lt;=10),('[1]Pricing Schedule'!$F$103+('[1]Pricing Schedule'!$F$105*M1886))*3,
IF(AND(I1886=38000,R1886&gt;314.8,R1886&lt;=504.6,M1886&gt;10),('[1]Pricing Schedule'!$F$111+('[1]Pricing Schedule'!$F$113*M1886))*3,
IF(AND(I1886=38000,R1886&gt;472.2,R1886&lt;=672.8,M1886&lt;=10),('[1]Pricing Schedule'!$F$103+('[1]Pricing Schedule'!$F$105*M1886))*4,
IF(AND(I1886=38000,R1886&gt;472.2,R1886&lt;=672.8,M1886&gt;10),('[1]Pricing Schedule'!$F$111+('[1]Pricing Schedule'!$F$113*M1886))*4,
IF(AND(I1886=110000,R1886&lt;=12.8,M1886&gt;2),'[1]Pricing Schedule'!$F$62+('[1]Pricing Schedule'!$F$63*M1886),
IF(AND(I1886=110000,R1886&lt;=12.8,M1886&lt;=2),'[1]Pricing Schedule'!$F$96+('[1]Pricing Schedule'!$F$97*M1886),
IF(AND(I1886=110000,R1886&gt;12.8,R1886&lt;=22.8,M1886&gt;3),'[1]Pricing Schedule'!$F$71+('[1]Pricing Schedule'!$F$72*M1886),
IF(AND(I1886=110000,R1886&gt;12.8,R1886&lt;=22.8,M1886&lt;=3),'[1]Pricing Schedule'!$F$96+('[1]Pricing Schedule'!$F$97*M1886),
IF(AND(I1886=110000,R1886&gt;22.8,R1886&lt;=30.2),'[1]Pricing Schedule'!$F$80+('[1]Pricing Schedule'!$F$81*M1886),
IF(AND(I1886=110000,R1886&gt;30.2,R1886&lt;=45.9),'[1]Pricing Schedule'!$F$89+('[1]Pricing Schedule'!$F$90*M1886),
IF(AND(I1886=110000,R1886&gt;45.9,R1886&lt;=123.4),'[1]Pricing Schedule'!$F$96+('[1]Pricing Schedule'!$F$97*M1886),
IF(AND(I1886=110000,R1886&gt;123.4,R1886&lt;=168.2,M1886&lt;=10),'[1]Pricing Schedule'!$F$103+('[1]Pricing Schedule'!$F$105*M1886),
IF(AND(I1886=110000,R1886&gt;123.4,R1886&lt;=168.2,M1886&gt;10),'[1]Pricing Schedule'!$F$111+('[1]Pricing Schedule'!$F$113*M1886),
IF(AND(I1886=110000,R1886&gt;168.2,R1886&lt;=336.4,M1886&lt;=10),('[1]Pricing Schedule'!$F$103+('[1]Pricing Schedule'!$F$105*M1886))*2,
IF(AND(I1886=110000,R1886&gt;168.2,R1886&lt;=336.4,M1886&gt;10),('[1]Pricing Schedule'!$F$111+('[1]Pricing Schedule'!$F$113*M1886))*2,
IF(AND(I1886=110000,R1886&gt;336.4,R1886&lt;=504.6,M1886&lt;=10),('[1]Pricing Schedule'!$F$103+('[1]Pricing Schedule'!$F$105*M1886))*3,
IF(AND(I1886=110000,R1886&gt;336.4,R1886&lt;=504.6,M1886&gt;10),('[1]Pricing Schedule'!$F$111+('[1]Pricing Schedule'!$F$113*M1886))*3,
IF(AND(I1886=110000,R1886&gt;504.6,R1886&lt;=672.8,M1886&lt;=10),('[1]Pricing Schedule'!$F$103+('[1]Pricing Schedule'!$F$105*M1886))*4,
IF(AND(I1886=110000,R1886&gt;504.6,R1886&lt;=672.8,M1886&gt;10),('[1]Pricing Schedule'!$F$111+('[1]Pricing Schedule'!$F$113*M1886))*4,
IF(AND(I1886=110000,R1886&gt;672.8,R1886&lt;=841,M1886&lt;=10),('[1]Pricing Schedule'!$F$103+('[1]Pricing Schedule'!$F$105*M1886))*5,
IF(AND(I1886=110000,R1886&gt;672.8,R1886&lt;=841,M1886&gt;10),('[1]Pricing Schedule'!$F$111+('[1]Pricing Schedule'!$F$113*M1886))*5,
IF(AND(I1886=110000,R1886&gt;672.8,R1886&lt;=841,M1886&lt;=10),('[1]Pricing Schedule'!$F$103+('[1]Pricing Schedule'!$F$105*M1886))*5,
IF(AND(I1886=110000,R1886&gt;672.8,R1886&lt;=841,M1886&gt;10),('[1]Pricing Schedule'!$F$111+('[1]Pricing Schedule'!$F$113*M1886))*5,
IF(AND(I1886=110000,R1886&gt;1345.6,R1886&lt;=1513.8,M1886&lt;=10),('[1]Pricing Schedule'!$F$103+('[1]Pricing Schedule'!$F$105*M1886))*9,
IF(AND(I1886=110000,R1886&gt;1345.6,R1886&lt;=1513.8,M1886&gt;10),('[1]Pricing Schedule'!$F$111+('[1]Pricing Schedule'!$F$113*M1886))*9,
9999999999)))))))))))))))))))))))))))))))))))))))</f>
        <v>1050490</v>
      </c>
      <c r="T1886" s="21">
        <f>IF(AND(I1886=38000,R1886&lt;=4.5,M1886&gt;8),'[1]Pricing Schedule'!$J$9,
IF(AND(I1886=38000,R1886&lt;=4.5,M1886&lt;=8),'[1]Pricing Schedule'!$J$36,
IF(AND(I1886=38000,R1886&gt;4.5,R1886&lt;=9,M1886&gt;8),'[1]Pricing Schedule'!$J$18,
IF(AND(I1886=38000,R1886&gt;4.5,R1886&lt;=9,M1886&lt;=8),'[1]Pricing Schedule'!$J$36,
IF(AND(I1886=38000,R1886&gt;9,R1886&lt;=12.8,M1886&gt;8),'[1]Pricing Schedule'!$J$27,
IF(AND(I1886=38000,R1886&gt;9,R1886&lt;=12.8,M1886&lt;=8),'[1]Pricing Schedule'!$J$36,
IF(AND(I1886=38000,R1886&gt;12.8,R1886&lt;=22.8),'[1]Pricing Schedule'!$J$36,
IF(AND(I1886=38000,R1886&gt;22.8,R1886&lt;=30.2),'[1]Pricing Schedule'!$J$45,
IF(AND(I1886=38000,R1886&gt;30.2,R1886&lt;=45.9),'[1]Pricing Schedule'!$J$54,
IF(AND(I1886=38000,R1886&gt;45.9,R1886&lt;=123.4),'[1]Pricing Schedule'!$J$97,
IF(AND(I1886=38000,R1886&gt;123.4,R1886&lt;=168.2,M1886&lt;=10),'[1]Pricing Schedule'!$J$105,
IF(AND(I1886=38000,R1886&gt;123.4,R1886&lt;=168.2,M1886&gt;10),'[1]Pricing Schedule'!$J$113,
IF(AND(I1886=38000,R1886&gt;168.2,R1886&lt;=336.4,M1886&lt;=10),('[1]Pricing Schedule'!$J$105),
IF(AND(I1886=38000,R1886&gt;168.2,R1886&lt;=336.4,M1886&gt;10),('[1]Pricing Schedule'!$J$113),
IF(AND(I1886=38000,R1886&gt;336.4,R1886&lt;=504.6,M1886&lt;=10),('[1]Pricing Schedule'!$J$105),
IF(AND(I1886=38000,R1886&gt;336.4,R1886&lt;=504.6,M1886&gt;10),('[1]Pricing Schedule'!$J$113),
IF(AND(I1886=38000,R1886&gt;504.6,R1886&lt;=672.8,M1886&lt;=10),('[1]Pricing Schedule'!$J$105),
IF(AND(I1886=38000,R1886&gt;504.6,R1886&lt;=672.8,M1886&gt;10),('[1]Pricing Schedule'!$J$113),
IF(AND(I1886=110000,R1886&lt;=12.8,M1886&gt;2),'[1]Pricing Schedule'!$J$63,
IF(AND(I1886=110000,R1886&lt;=12.8,M1886&lt;=2),'[1]Pricing Schedule'!$J$97,
IF(AND(I1886=110000,R1886&gt;12.8,R1886&lt;=22.8,M1886&gt;3),'[1]Pricing Schedule'!$J$72,
IF(AND(I1886=110000,R1886&gt;12.8,R1886&lt;=22.8,M1886&lt;=3),'[1]Pricing Schedule'!$J$97,
IF(AND(I1886=110000,R1886&gt;22.8,R1886&lt;=30.2),'[1]Pricing Schedule'!$J$81,
IF(AND(I1886=110000,R1886&gt;30.2,R1886&lt;=45.9),'[1]Pricing Schedule'!$J$90,
IF(AND(I1886=110000,R1886&gt;45.9,R1886&lt;=123.4),'[1]Pricing Schedule'!$J$97,
IF(AND(I1886=110000,R1886&gt;123.4,R1886&lt;=168.2,M1886&lt;=10),'[1]Pricing Schedule'!$J$105,
IF(AND(I1886=110000,R1886&gt;123.4,R1886&lt;=168.2,M1886&gt;10),'[1]Pricing Schedule'!$J$113,
IF(AND(I1886=110000,R1886&gt;168.2,R1886&lt;=336.2,M1886&lt;=10),('[1]Pricing Schedule'!$J$105),
IF(AND(I1886=110000,R1886&gt;168.2,R1886&lt;=336.2,M1886&gt;10),('[1]Pricing Schedule'!$J$113),
IF(AND(I1886=110000,R1886&gt;336.4,R1886&lt;=504.6,M1886&lt;=10),('[1]Pricing Schedule'!$J$105),
IF(AND(I1886=110000,R1886&gt;336.4,R1886&lt;=504.6,M1886&gt;10),('[1]Pricing Schedule'!$J$113),
IF(AND(I1886=110000,R1886&gt;504.6,R1886&lt;=672.8,M1886&lt;=10),('[1]Pricing Schedule'!$J$105),
IF(AND(I1886=110000,R1886&gt;504.6,R1886&lt;=672.8,M1886&gt;10),('[1]Pricing Schedule'!$J$113),
IF(AND(I1886=110000,R1886&gt;672.8,R1886&lt;=841,M1886&lt;=10),('[1]Pricing Schedule'!$J$105),
IF(AND(I1886=110000,R1886&gt;672.8,R1886&lt;=841,M1886&gt;10),('[1]Pricing Schedule'!$J$113),
IF(AND(I1886=110000,R1886&gt;1682,R1886&lt;=1850.2,M1886&lt;=10),('[1]Pricing Schedule'!$J$105),
IF(AND(I1886=110000,R1886&gt;1682,R1886&lt;=1850.2,M1886&gt;10),('[1]Pricing Schedule'!$J$113),
IF(AND(I1886=110000,R1886&gt;2018.4,R1886&lt;=2186.6,M1886&lt;=10),('[1]Pricing Schedule'!$J$105),
IF(AND(I1886=110000,R1886&gt;2018.4,R1886&lt;=2186.6,M1886&gt;10),('[1]Pricing Schedule'!$J$113),999999999)))))))))))))))))))))))))))))))))))))))</f>
        <v>4</v>
      </c>
      <c r="U1886" s="40">
        <f t="shared" si="180"/>
        <v>50023.333333333336</v>
      </c>
      <c r="V1886" s="41">
        <f t="shared" si="181"/>
        <v>19.990671020190579</v>
      </c>
      <c r="Y1886" s="23">
        <v>203</v>
      </c>
      <c r="Z1886" s="23">
        <v>577</v>
      </c>
      <c r="AD1886" s="13"/>
      <c r="AE1886" s="13"/>
      <c r="AF1886" s="13"/>
      <c r="AR1886" s="35"/>
    </row>
    <row r="1887" spans="1:44">
      <c r="A1887" s="23">
        <v>1889</v>
      </c>
      <c r="B1887" s="23">
        <v>1889</v>
      </c>
      <c r="C1887" s="23" t="s">
        <v>2624</v>
      </c>
      <c r="D1887" s="23" t="s">
        <v>131</v>
      </c>
      <c r="E1887" s="23" t="s">
        <v>131</v>
      </c>
      <c r="F1887" s="23" t="s">
        <v>1635</v>
      </c>
      <c r="G1887" s="23" t="s">
        <v>1636</v>
      </c>
      <c r="H1887" s="23" t="s">
        <v>113</v>
      </c>
      <c r="I1887" s="13">
        <v>38000</v>
      </c>
      <c r="J1887" s="13">
        <v>38000</v>
      </c>
      <c r="K1887" s="23" t="s">
        <v>119</v>
      </c>
      <c r="L1887" s="24">
        <v>10.057</v>
      </c>
      <c r="M1887" s="37">
        <f t="shared" si="176"/>
        <v>11</v>
      </c>
      <c r="N1887" s="24">
        <v>0.748</v>
      </c>
      <c r="O1887" s="13">
        <v>3</v>
      </c>
      <c r="P1887" s="36">
        <f t="shared" si="177"/>
        <v>0.748</v>
      </c>
      <c r="Q1887" s="38">
        <f t="shared" si="178"/>
        <v>4.2</v>
      </c>
      <c r="R1887" s="37">
        <f t="shared" si="179"/>
        <v>4.2</v>
      </c>
      <c r="S1887" s="39">
        <f>IF(AND(I1887=38000,R1887&lt;=4.5,M1887&gt;8),'[1]Pricing Schedule'!$F$8+('[1]Pricing Schedule'!$F$9*M1887),
IF(AND(I1887=38000,R1887&lt;=4.5,M1887&lt;=8),'[1]Pricing Schedule'!$F$34+('[1]Pricing Schedule'!$F$36*M1887),
IF(AND(I1887=38000,R1887&gt;4.5,R1887&lt;=9,M1887&gt;8),'[1]Pricing Schedule'!$F$17+('[1]Pricing Schedule'!$F$18*M1887),
IF(AND(I1887=38000,R1887&gt;4.5,R1887&lt;=9,M1887&lt;=8),'[1]Pricing Schedule'!$F$34+('[1]Pricing Schedule'!$F$36*M1887),
IF(AND(I1887=38000,R1887&gt;9,R1887&lt;=12.8,M1887&gt;8),'[1]Pricing Schedule'!$F$26+('[1]Pricing Schedule'!$F$27*M1887),
IF(AND(I1887=38000,R1887&gt;9,R1887&lt;=12.8,M1887&lt;=8),'[1]Pricing Schedule'!$F$34+('[1]Pricing Schedule'!$F$36*M1887),
IF(AND(I1887=38000,R1887&gt;12.8,R1887&lt;=22.8),'[1]Pricing Schedule'!$F$34+('[1]Pricing Schedule'!$F$36*M1887),
IF(AND(I1887=38000,R1887&gt;22.8,R1887&lt;=30.2),'[1]Pricing Schedule'!$F$43+('[1]Pricing Schedule'!$F$45*M1887),
IF(AND(I1887=38000,R1887&gt;30.2,R1887&lt;=45.9),'[1]Pricing Schedule'!$F$52+('[1]Pricing Schedule'!$F$54*M1887),
IF(AND(I1887=38000,R1887&gt;45.9,R1887&lt;=123.4),'[1]Pricing Schedule'!$F$96+('[1]Pricing Schedule'!$F$97*M1887),
IF(AND(I1887=38000,R1887&gt;123.4,R1887&lt;=168.2,M1887&lt;=10),'[1]Pricing Schedule'!$F$103+('[1]Pricing Schedule'!$F$105*M1887),
IF(AND(I1887=38000,R1887&gt;123.4,R1887&lt;=168.2,M1887&gt;10),'[1]Pricing Schedule'!$F$111+('[1]Pricing Schedule'!$F$113*M1887),
IF(AND(I1887=38000,R1887&gt;157.4,R1887&lt;=336.4,M1887&lt;=10),('[1]Pricing Schedule'!$F$103+('[1]Pricing Schedule'!$F$105*M1887))*2,
IF(AND(I1887=38000,R1887&gt;157.4,R1887&lt;=336.4,M1887&gt;10),('[1]Pricing Schedule'!$F$111+('[1]Pricing Schedule'!$F$113*M1887))*2,
IF(AND(I1887=38000,R1887&gt;314.8,R1887&lt;=504.6,M1887&lt;=10),('[1]Pricing Schedule'!$F$103+('[1]Pricing Schedule'!$F$105*M1887))*3,
IF(AND(I1887=38000,R1887&gt;314.8,R1887&lt;=504.6,M1887&gt;10),('[1]Pricing Schedule'!$F$111+('[1]Pricing Schedule'!$F$113*M1887))*3,
IF(AND(I1887=38000,R1887&gt;472.2,R1887&lt;=672.8,M1887&lt;=10),('[1]Pricing Schedule'!$F$103+('[1]Pricing Schedule'!$F$105*M1887))*4,
IF(AND(I1887=38000,R1887&gt;472.2,R1887&lt;=672.8,M1887&gt;10),('[1]Pricing Schedule'!$F$111+('[1]Pricing Schedule'!$F$113*M1887))*4,
IF(AND(I1887=110000,R1887&lt;=12.8,M1887&gt;2),'[1]Pricing Schedule'!$F$62+('[1]Pricing Schedule'!$F$63*M1887),
IF(AND(I1887=110000,R1887&lt;=12.8,M1887&lt;=2),'[1]Pricing Schedule'!$F$96+('[1]Pricing Schedule'!$F$97*M1887),
IF(AND(I1887=110000,R1887&gt;12.8,R1887&lt;=22.8,M1887&gt;3),'[1]Pricing Schedule'!$F$71+('[1]Pricing Schedule'!$F$72*M1887),
IF(AND(I1887=110000,R1887&gt;12.8,R1887&lt;=22.8,M1887&lt;=3),'[1]Pricing Schedule'!$F$96+('[1]Pricing Schedule'!$F$97*M1887),
IF(AND(I1887=110000,R1887&gt;22.8,R1887&lt;=30.2),'[1]Pricing Schedule'!$F$80+('[1]Pricing Schedule'!$F$81*M1887),
IF(AND(I1887=110000,R1887&gt;30.2,R1887&lt;=45.9),'[1]Pricing Schedule'!$F$89+('[1]Pricing Schedule'!$F$90*M1887),
IF(AND(I1887=110000,R1887&gt;45.9,R1887&lt;=123.4),'[1]Pricing Schedule'!$F$96+('[1]Pricing Schedule'!$F$97*M1887),
IF(AND(I1887=110000,R1887&gt;123.4,R1887&lt;=168.2,M1887&lt;=10),'[1]Pricing Schedule'!$F$103+('[1]Pricing Schedule'!$F$105*M1887),
IF(AND(I1887=110000,R1887&gt;123.4,R1887&lt;=168.2,M1887&gt;10),'[1]Pricing Schedule'!$F$111+('[1]Pricing Schedule'!$F$113*M1887),
IF(AND(I1887=110000,R1887&gt;168.2,R1887&lt;=336.4,M1887&lt;=10),('[1]Pricing Schedule'!$F$103+('[1]Pricing Schedule'!$F$105*M1887))*2,
IF(AND(I1887=110000,R1887&gt;168.2,R1887&lt;=336.4,M1887&gt;10),('[1]Pricing Schedule'!$F$111+('[1]Pricing Schedule'!$F$113*M1887))*2,
IF(AND(I1887=110000,R1887&gt;336.4,R1887&lt;=504.6,M1887&lt;=10),('[1]Pricing Schedule'!$F$103+('[1]Pricing Schedule'!$F$105*M1887))*3,
IF(AND(I1887=110000,R1887&gt;336.4,R1887&lt;=504.6,M1887&gt;10),('[1]Pricing Schedule'!$F$111+('[1]Pricing Schedule'!$F$113*M1887))*3,
IF(AND(I1887=110000,R1887&gt;504.6,R1887&lt;=672.8,M1887&lt;=10),('[1]Pricing Schedule'!$F$103+('[1]Pricing Schedule'!$F$105*M1887))*4,
IF(AND(I1887=110000,R1887&gt;504.6,R1887&lt;=672.8,M1887&gt;10),('[1]Pricing Schedule'!$F$111+('[1]Pricing Schedule'!$F$113*M1887))*4,
IF(AND(I1887=110000,R1887&gt;672.8,R1887&lt;=841,M1887&lt;=10),('[1]Pricing Schedule'!$F$103+('[1]Pricing Schedule'!$F$105*M1887))*5,
IF(AND(I1887=110000,R1887&gt;672.8,R1887&lt;=841,M1887&gt;10),('[1]Pricing Schedule'!$F$111+('[1]Pricing Schedule'!$F$113*M1887))*5,
IF(AND(I1887=110000,R1887&gt;672.8,R1887&lt;=841,M1887&lt;=10),('[1]Pricing Schedule'!$F$103+('[1]Pricing Schedule'!$F$105*M1887))*5,
IF(AND(I1887=110000,R1887&gt;672.8,R1887&lt;=841,M1887&gt;10),('[1]Pricing Schedule'!$F$111+('[1]Pricing Schedule'!$F$113*M1887))*5,
IF(AND(I1887=110000,R1887&gt;1345.6,R1887&lt;=1513.8,M1887&lt;=10),('[1]Pricing Schedule'!$F$103+('[1]Pricing Schedule'!$F$105*M1887))*9,
IF(AND(I1887=110000,R1887&gt;1345.6,R1887&lt;=1513.8,M1887&gt;10),('[1]Pricing Schedule'!$F$111+('[1]Pricing Schedule'!$F$113*M1887))*9,
9999999999)))))))))))))))))))))))))))))))))))))))</f>
        <v>1439840</v>
      </c>
      <c r="T1887" s="21">
        <f>IF(AND(I1887=38000,R1887&lt;=4.5,M1887&gt;8),'[1]Pricing Schedule'!$J$9,
IF(AND(I1887=38000,R1887&lt;=4.5,M1887&lt;=8),'[1]Pricing Schedule'!$J$36,
IF(AND(I1887=38000,R1887&gt;4.5,R1887&lt;=9,M1887&gt;8),'[1]Pricing Schedule'!$J$18,
IF(AND(I1887=38000,R1887&gt;4.5,R1887&lt;=9,M1887&lt;=8),'[1]Pricing Schedule'!$J$36,
IF(AND(I1887=38000,R1887&gt;9,R1887&lt;=12.8,M1887&gt;8),'[1]Pricing Schedule'!$J$27,
IF(AND(I1887=38000,R1887&gt;9,R1887&lt;=12.8,M1887&lt;=8),'[1]Pricing Schedule'!$J$36,
IF(AND(I1887=38000,R1887&gt;12.8,R1887&lt;=22.8),'[1]Pricing Schedule'!$J$36,
IF(AND(I1887=38000,R1887&gt;22.8,R1887&lt;=30.2),'[1]Pricing Schedule'!$J$45,
IF(AND(I1887=38000,R1887&gt;30.2,R1887&lt;=45.9),'[1]Pricing Schedule'!$J$54,
IF(AND(I1887=38000,R1887&gt;45.9,R1887&lt;=123.4),'[1]Pricing Schedule'!$J$97,
IF(AND(I1887=38000,R1887&gt;123.4,R1887&lt;=168.2,M1887&lt;=10),'[1]Pricing Schedule'!$J$105,
IF(AND(I1887=38000,R1887&gt;123.4,R1887&lt;=168.2,M1887&gt;10),'[1]Pricing Schedule'!$J$113,
IF(AND(I1887=38000,R1887&gt;168.2,R1887&lt;=336.4,M1887&lt;=10),('[1]Pricing Schedule'!$J$105),
IF(AND(I1887=38000,R1887&gt;168.2,R1887&lt;=336.4,M1887&gt;10),('[1]Pricing Schedule'!$J$113),
IF(AND(I1887=38000,R1887&gt;336.4,R1887&lt;=504.6,M1887&lt;=10),('[1]Pricing Schedule'!$J$105),
IF(AND(I1887=38000,R1887&gt;336.4,R1887&lt;=504.6,M1887&gt;10),('[1]Pricing Schedule'!$J$113),
IF(AND(I1887=38000,R1887&gt;504.6,R1887&lt;=672.8,M1887&lt;=10),('[1]Pricing Schedule'!$J$105),
IF(AND(I1887=38000,R1887&gt;504.6,R1887&lt;=672.8,M1887&gt;10),('[1]Pricing Schedule'!$J$113),
IF(AND(I1887=110000,R1887&lt;=12.8,M1887&gt;2),'[1]Pricing Schedule'!$J$63,
IF(AND(I1887=110000,R1887&lt;=12.8,M1887&lt;=2),'[1]Pricing Schedule'!$J$97,
IF(AND(I1887=110000,R1887&gt;12.8,R1887&lt;=22.8,M1887&gt;3),'[1]Pricing Schedule'!$J$72,
IF(AND(I1887=110000,R1887&gt;12.8,R1887&lt;=22.8,M1887&lt;=3),'[1]Pricing Schedule'!$J$97,
IF(AND(I1887=110000,R1887&gt;22.8,R1887&lt;=30.2),'[1]Pricing Schedule'!$J$81,
IF(AND(I1887=110000,R1887&gt;30.2,R1887&lt;=45.9),'[1]Pricing Schedule'!$J$90,
IF(AND(I1887=110000,R1887&gt;45.9,R1887&lt;=123.4),'[1]Pricing Schedule'!$J$97,
IF(AND(I1887=110000,R1887&gt;123.4,R1887&lt;=168.2,M1887&lt;=10),'[1]Pricing Schedule'!$J$105,
IF(AND(I1887=110000,R1887&gt;123.4,R1887&lt;=168.2,M1887&gt;10),'[1]Pricing Schedule'!$J$113,
IF(AND(I1887=110000,R1887&gt;168.2,R1887&lt;=336.2,M1887&lt;=10),('[1]Pricing Schedule'!$J$105),
IF(AND(I1887=110000,R1887&gt;168.2,R1887&lt;=336.2,M1887&gt;10),('[1]Pricing Schedule'!$J$113),
IF(AND(I1887=110000,R1887&gt;336.4,R1887&lt;=504.6,M1887&lt;=10),('[1]Pricing Schedule'!$J$105),
IF(AND(I1887=110000,R1887&gt;336.4,R1887&lt;=504.6,M1887&gt;10),('[1]Pricing Schedule'!$J$113),
IF(AND(I1887=110000,R1887&gt;504.6,R1887&lt;=672.8,M1887&lt;=10),('[1]Pricing Schedule'!$J$105),
IF(AND(I1887=110000,R1887&gt;504.6,R1887&lt;=672.8,M1887&gt;10),('[1]Pricing Schedule'!$J$113),
IF(AND(I1887=110000,R1887&gt;672.8,R1887&lt;=841,M1887&lt;=10),('[1]Pricing Schedule'!$J$105),
IF(AND(I1887=110000,R1887&gt;672.8,R1887&lt;=841,M1887&gt;10),('[1]Pricing Schedule'!$J$113),
IF(AND(I1887=110000,R1887&gt;1682,R1887&lt;=1850.2,M1887&lt;=10),('[1]Pricing Schedule'!$J$105),
IF(AND(I1887=110000,R1887&gt;1682,R1887&lt;=1850.2,M1887&gt;10),('[1]Pricing Schedule'!$J$113),
IF(AND(I1887=110000,R1887&gt;2018.4,R1887&lt;=2186.6,M1887&lt;=10),('[1]Pricing Schedule'!$J$105),
IF(AND(I1887=110000,R1887&gt;2018.4,R1887&lt;=2186.6,M1887&gt;10),('[1]Pricing Schedule'!$J$113),999999999)))))))))))))))))))))))))))))))))))))))</f>
        <v>1</v>
      </c>
      <c r="U1887" s="40">
        <f t="shared" si="180"/>
        <v>342819.04761904763</v>
      </c>
      <c r="V1887" s="41">
        <f t="shared" si="181"/>
        <v>2.9169907767529724</v>
      </c>
      <c r="Y1887" s="23">
        <v>668</v>
      </c>
      <c r="Z1887" s="23">
        <v>483</v>
      </c>
      <c r="AD1887" s="13"/>
      <c r="AE1887" s="13"/>
      <c r="AF1887" s="13"/>
      <c r="AR1887" s="35"/>
    </row>
    <row r="1888" spans="1:44">
      <c r="A1888" s="23">
        <v>1890</v>
      </c>
      <c r="B1888" s="23">
        <v>1890</v>
      </c>
      <c r="C1888" s="23" t="s">
        <v>2625</v>
      </c>
      <c r="D1888" s="23" t="s">
        <v>131</v>
      </c>
      <c r="E1888" s="23" t="s">
        <v>131</v>
      </c>
      <c r="F1888" s="23" t="s">
        <v>428</v>
      </c>
      <c r="G1888" s="23" t="s">
        <v>429</v>
      </c>
      <c r="H1888" s="23" t="s">
        <v>113</v>
      </c>
      <c r="I1888" s="13">
        <v>38000</v>
      </c>
      <c r="J1888" s="13">
        <v>38000</v>
      </c>
      <c r="K1888" s="13">
        <v>10000</v>
      </c>
      <c r="L1888" s="24">
        <v>7.9320000000000004</v>
      </c>
      <c r="M1888" s="37">
        <f t="shared" si="176"/>
        <v>8</v>
      </c>
      <c r="N1888" s="24">
        <v>4.7869999999999999</v>
      </c>
      <c r="O1888" s="13">
        <v>3</v>
      </c>
      <c r="P1888" s="36">
        <f t="shared" si="177"/>
        <v>3.5902500000000002</v>
      </c>
      <c r="Q1888" s="38">
        <f t="shared" si="178"/>
        <v>25.200000000000003</v>
      </c>
      <c r="R1888" s="37">
        <f t="shared" si="179"/>
        <v>25.200000000000003</v>
      </c>
      <c r="S1888" s="39">
        <f>IF(AND(I1888=38000,R1888&lt;=4.5,M1888&gt;8),'[1]Pricing Schedule'!$F$8+('[1]Pricing Schedule'!$F$9*M1888),
IF(AND(I1888=38000,R1888&lt;=4.5,M1888&lt;=8),'[1]Pricing Schedule'!$F$34+('[1]Pricing Schedule'!$F$36*M1888),
IF(AND(I1888=38000,R1888&gt;4.5,R1888&lt;=9,M1888&gt;8),'[1]Pricing Schedule'!$F$17+('[1]Pricing Schedule'!$F$18*M1888),
IF(AND(I1888=38000,R1888&gt;4.5,R1888&lt;=9,M1888&lt;=8),'[1]Pricing Schedule'!$F$34+('[1]Pricing Schedule'!$F$36*M1888),
IF(AND(I1888=38000,R1888&gt;9,R1888&lt;=12.8,M1888&gt;8),'[1]Pricing Schedule'!$F$26+('[1]Pricing Schedule'!$F$27*M1888),
IF(AND(I1888=38000,R1888&gt;9,R1888&lt;=12.8,M1888&lt;=8),'[1]Pricing Schedule'!$F$34+('[1]Pricing Schedule'!$F$36*M1888),
IF(AND(I1888=38000,R1888&gt;12.8,R1888&lt;=22.8),'[1]Pricing Schedule'!$F$34+('[1]Pricing Schedule'!$F$36*M1888),
IF(AND(I1888=38000,R1888&gt;22.8,R1888&lt;=30.2),'[1]Pricing Schedule'!$F$43+('[1]Pricing Schedule'!$F$45*M1888),
IF(AND(I1888=38000,R1888&gt;30.2,R1888&lt;=45.9),'[1]Pricing Schedule'!$F$52+('[1]Pricing Schedule'!$F$54*M1888),
IF(AND(I1888=38000,R1888&gt;45.9,R1888&lt;=123.4),'[1]Pricing Schedule'!$F$96+('[1]Pricing Schedule'!$F$97*M1888),
IF(AND(I1888=38000,R1888&gt;123.4,R1888&lt;=168.2,M1888&lt;=10),'[1]Pricing Schedule'!$F$103+('[1]Pricing Schedule'!$F$105*M1888),
IF(AND(I1888=38000,R1888&gt;123.4,R1888&lt;=168.2,M1888&gt;10),'[1]Pricing Schedule'!$F$111+('[1]Pricing Schedule'!$F$113*M1888),
IF(AND(I1888=38000,R1888&gt;157.4,R1888&lt;=336.4,M1888&lt;=10),('[1]Pricing Schedule'!$F$103+('[1]Pricing Schedule'!$F$105*M1888))*2,
IF(AND(I1888=38000,R1888&gt;157.4,R1888&lt;=336.4,M1888&gt;10),('[1]Pricing Schedule'!$F$111+('[1]Pricing Schedule'!$F$113*M1888))*2,
IF(AND(I1888=38000,R1888&gt;314.8,R1888&lt;=504.6,M1888&lt;=10),('[1]Pricing Schedule'!$F$103+('[1]Pricing Schedule'!$F$105*M1888))*3,
IF(AND(I1888=38000,R1888&gt;314.8,R1888&lt;=504.6,M1888&gt;10),('[1]Pricing Schedule'!$F$111+('[1]Pricing Schedule'!$F$113*M1888))*3,
IF(AND(I1888=38000,R1888&gt;472.2,R1888&lt;=672.8,M1888&lt;=10),('[1]Pricing Schedule'!$F$103+('[1]Pricing Schedule'!$F$105*M1888))*4,
IF(AND(I1888=38000,R1888&gt;472.2,R1888&lt;=672.8,M1888&gt;10),('[1]Pricing Schedule'!$F$111+('[1]Pricing Schedule'!$F$113*M1888))*4,
IF(AND(I1888=110000,R1888&lt;=12.8,M1888&gt;2),'[1]Pricing Schedule'!$F$62+('[1]Pricing Schedule'!$F$63*M1888),
IF(AND(I1888=110000,R1888&lt;=12.8,M1888&lt;=2),'[1]Pricing Schedule'!$F$96+('[1]Pricing Schedule'!$F$97*M1888),
IF(AND(I1888=110000,R1888&gt;12.8,R1888&lt;=22.8,M1888&gt;3),'[1]Pricing Schedule'!$F$71+('[1]Pricing Schedule'!$F$72*M1888),
IF(AND(I1888=110000,R1888&gt;12.8,R1888&lt;=22.8,M1888&lt;=3),'[1]Pricing Schedule'!$F$96+('[1]Pricing Schedule'!$F$97*M1888),
IF(AND(I1888=110000,R1888&gt;22.8,R1888&lt;=30.2),'[1]Pricing Schedule'!$F$80+('[1]Pricing Schedule'!$F$81*M1888),
IF(AND(I1888=110000,R1888&gt;30.2,R1888&lt;=45.9),'[1]Pricing Schedule'!$F$89+('[1]Pricing Schedule'!$F$90*M1888),
IF(AND(I1888=110000,R1888&gt;45.9,R1888&lt;=123.4),'[1]Pricing Schedule'!$F$96+('[1]Pricing Schedule'!$F$97*M1888),
IF(AND(I1888=110000,R1888&gt;123.4,R1888&lt;=168.2,M1888&lt;=10),'[1]Pricing Schedule'!$F$103+('[1]Pricing Schedule'!$F$105*M1888),
IF(AND(I1888=110000,R1888&gt;123.4,R1888&lt;=168.2,M1888&gt;10),'[1]Pricing Schedule'!$F$111+('[1]Pricing Schedule'!$F$113*M1888),
IF(AND(I1888=110000,R1888&gt;168.2,R1888&lt;=336.4,M1888&lt;=10),('[1]Pricing Schedule'!$F$103+('[1]Pricing Schedule'!$F$105*M1888))*2,
IF(AND(I1888=110000,R1888&gt;168.2,R1888&lt;=336.4,M1888&gt;10),('[1]Pricing Schedule'!$F$111+('[1]Pricing Schedule'!$F$113*M1888))*2,
IF(AND(I1888=110000,R1888&gt;336.4,R1888&lt;=504.6,M1888&lt;=10),('[1]Pricing Schedule'!$F$103+('[1]Pricing Schedule'!$F$105*M1888))*3,
IF(AND(I1888=110000,R1888&gt;336.4,R1888&lt;=504.6,M1888&gt;10),('[1]Pricing Schedule'!$F$111+('[1]Pricing Schedule'!$F$113*M1888))*3,
IF(AND(I1888=110000,R1888&gt;504.6,R1888&lt;=672.8,M1888&lt;=10),('[1]Pricing Schedule'!$F$103+('[1]Pricing Schedule'!$F$105*M1888))*4,
IF(AND(I1888=110000,R1888&gt;504.6,R1888&lt;=672.8,M1888&gt;10),('[1]Pricing Schedule'!$F$111+('[1]Pricing Schedule'!$F$113*M1888))*4,
IF(AND(I1888=110000,R1888&gt;672.8,R1888&lt;=841,M1888&lt;=10),('[1]Pricing Schedule'!$F$103+('[1]Pricing Schedule'!$F$105*M1888))*5,
IF(AND(I1888=110000,R1888&gt;672.8,R1888&lt;=841,M1888&gt;10),('[1]Pricing Schedule'!$F$111+('[1]Pricing Schedule'!$F$113*M1888))*5,
IF(AND(I1888=110000,R1888&gt;672.8,R1888&lt;=841,M1888&lt;=10),('[1]Pricing Schedule'!$F$103+('[1]Pricing Schedule'!$F$105*M1888))*5,
IF(AND(I1888=110000,R1888&gt;672.8,R1888&lt;=841,M1888&gt;10),('[1]Pricing Schedule'!$F$111+('[1]Pricing Schedule'!$F$113*M1888))*5,
IF(AND(I1888=110000,R1888&gt;1345.6,R1888&lt;=1513.8,M1888&lt;=10),('[1]Pricing Schedule'!$F$103+('[1]Pricing Schedule'!$F$105*M1888))*9,
IF(AND(I1888=110000,R1888&gt;1345.6,R1888&lt;=1513.8,M1888&gt;10),('[1]Pricing Schedule'!$F$111+('[1]Pricing Schedule'!$F$113*M1888))*9,
9999999999)))))))))))))))))))))))))))))))))))))))</f>
        <v>1058430</v>
      </c>
      <c r="T1888" s="21">
        <f>IF(AND(I1888=38000,R1888&lt;=4.5,M1888&gt;8),'[1]Pricing Schedule'!$J$9,
IF(AND(I1888=38000,R1888&lt;=4.5,M1888&lt;=8),'[1]Pricing Schedule'!$J$36,
IF(AND(I1888=38000,R1888&gt;4.5,R1888&lt;=9,M1888&gt;8),'[1]Pricing Schedule'!$J$18,
IF(AND(I1888=38000,R1888&gt;4.5,R1888&lt;=9,M1888&lt;=8),'[1]Pricing Schedule'!$J$36,
IF(AND(I1888=38000,R1888&gt;9,R1888&lt;=12.8,M1888&gt;8),'[1]Pricing Schedule'!$J$27,
IF(AND(I1888=38000,R1888&gt;9,R1888&lt;=12.8,M1888&lt;=8),'[1]Pricing Schedule'!$J$36,
IF(AND(I1888=38000,R1888&gt;12.8,R1888&lt;=22.8),'[1]Pricing Schedule'!$J$36,
IF(AND(I1888=38000,R1888&gt;22.8,R1888&lt;=30.2),'[1]Pricing Schedule'!$J$45,
IF(AND(I1888=38000,R1888&gt;30.2,R1888&lt;=45.9),'[1]Pricing Schedule'!$J$54,
IF(AND(I1888=38000,R1888&gt;45.9,R1888&lt;=123.4),'[1]Pricing Schedule'!$J$97,
IF(AND(I1888=38000,R1888&gt;123.4,R1888&lt;=168.2,M1888&lt;=10),'[1]Pricing Schedule'!$J$105,
IF(AND(I1888=38000,R1888&gt;123.4,R1888&lt;=168.2,M1888&gt;10),'[1]Pricing Schedule'!$J$113,
IF(AND(I1888=38000,R1888&gt;168.2,R1888&lt;=336.4,M1888&lt;=10),('[1]Pricing Schedule'!$J$105),
IF(AND(I1888=38000,R1888&gt;168.2,R1888&lt;=336.4,M1888&gt;10),('[1]Pricing Schedule'!$J$113),
IF(AND(I1888=38000,R1888&gt;336.4,R1888&lt;=504.6,M1888&lt;=10),('[1]Pricing Schedule'!$J$105),
IF(AND(I1888=38000,R1888&gt;336.4,R1888&lt;=504.6,M1888&gt;10),('[1]Pricing Schedule'!$J$113),
IF(AND(I1888=38000,R1888&gt;504.6,R1888&lt;=672.8,M1888&lt;=10),('[1]Pricing Schedule'!$J$105),
IF(AND(I1888=38000,R1888&gt;504.6,R1888&lt;=672.8,M1888&gt;10),('[1]Pricing Schedule'!$J$113),
IF(AND(I1888=110000,R1888&lt;=12.8,M1888&gt;2),'[1]Pricing Schedule'!$J$63,
IF(AND(I1888=110000,R1888&lt;=12.8,M1888&lt;=2),'[1]Pricing Schedule'!$J$97,
IF(AND(I1888=110000,R1888&gt;12.8,R1888&lt;=22.8,M1888&gt;3),'[1]Pricing Schedule'!$J$72,
IF(AND(I1888=110000,R1888&gt;12.8,R1888&lt;=22.8,M1888&lt;=3),'[1]Pricing Schedule'!$J$97,
IF(AND(I1888=110000,R1888&gt;22.8,R1888&lt;=30.2),'[1]Pricing Schedule'!$J$81,
IF(AND(I1888=110000,R1888&gt;30.2,R1888&lt;=45.9),'[1]Pricing Schedule'!$J$90,
IF(AND(I1888=110000,R1888&gt;45.9,R1888&lt;=123.4),'[1]Pricing Schedule'!$J$97,
IF(AND(I1888=110000,R1888&gt;123.4,R1888&lt;=168.2,M1888&lt;=10),'[1]Pricing Schedule'!$J$105,
IF(AND(I1888=110000,R1888&gt;123.4,R1888&lt;=168.2,M1888&gt;10),'[1]Pricing Schedule'!$J$113,
IF(AND(I1888=110000,R1888&gt;168.2,R1888&lt;=336.2,M1888&lt;=10),('[1]Pricing Schedule'!$J$105),
IF(AND(I1888=110000,R1888&gt;168.2,R1888&lt;=336.2,M1888&gt;10),('[1]Pricing Schedule'!$J$113),
IF(AND(I1888=110000,R1888&gt;336.4,R1888&lt;=504.6,M1888&lt;=10),('[1]Pricing Schedule'!$J$105),
IF(AND(I1888=110000,R1888&gt;336.4,R1888&lt;=504.6,M1888&gt;10),('[1]Pricing Schedule'!$J$113),
IF(AND(I1888=110000,R1888&gt;504.6,R1888&lt;=672.8,M1888&lt;=10),('[1]Pricing Schedule'!$J$105),
IF(AND(I1888=110000,R1888&gt;504.6,R1888&lt;=672.8,M1888&gt;10),('[1]Pricing Schedule'!$J$113),
IF(AND(I1888=110000,R1888&gt;672.8,R1888&lt;=841,M1888&lt;=10),('[1]Pricing Schedule'!$J$105),
IF(AND(I1888=110000,R1888&gt;672.8,R1888&lt;=841,M1888&gt;10),('[1]Pricing Schedule'!$J$113),
IF(AND(I1888=110000,R1888&gt;1682,R1888&lt;=1850.2,M1888&lt;=10),('[1]Pricing Schedule'!$J$105),
IF(AND(I1888=110000,R1888&gt;1682,R1888&lt;=1850.2,M1888&gt;10),('[1]Pricing Schedule'!$J$113),
IF(AND(I1888=110000,R1888&gt;2018.4,R1888&lt;=2186.6,M1888&lt;=10),('[1]Pricing Schedule'!$J$105),
IF(AND(I1888=110000,R1888&gt;2018.4,R1888&lt;=2186.6,M1888&gt;10),('[1]Pricing Schedule'!$J$113),999999999)))))))))))))))))))))))))))))))))))))))</f>
        <v>5</v>
      </c>
      <c r="U1888" s="40">
        <f t="shared" si="180"/>
        <v>42001.190476190473</v>
      </c>
      <c r="V1888" s="41">
        <f t="shared" si="181"/>
        <v>23.808848955528475</v>
      </c>
      <c r="Y1888" s="23">
        <v>272</v>
      </c>
      <c r="Z1888" s="23">
        <v>503</v>
      </c>
      <c r="AD1888" s="13"/>
      <c r="AE1888" s="13"/>
      <c r="AF1888" s="13"/>
      <c r="AR1888" s="35"/>
    </row>
    <row r="1889" spans="1:44">
      <c r="A1889" s="23">
        <v>1891</v>
      </c>
      <c r="B1889" s="23">
        <v>1891</v>
      </c>
      <c r="C1889" s="23" t="s">
        <v>2626</v>
      </c>
      <c r="D1889" s="23" t="s">
        <v>131</v>
      </c>
      <c r="E1889" s="23" t="s">
        <v>131</v>
      </c>
      <c r="F1889" s="23" t="s">
        <v>1635</v>
      </c>
      <c r="G1889" s="23" t="s">
        <v>1636</v>
      </c>
      <c r="H1889" s="23" t="s">
        <v>113</v>
      </c>
      <c r="I1889" s="13">
        <v>38000</v>
      </c>
      <c r="J1889" s="13">
        <v>38000</v>
      </c>
      <c r="K1889" s="23" t="s">
        <v>119</v>
      </c>
      <c r="L1889" s="24">
        <v>8.593</v>
      </c>
      <c r="M1889" s="37">
        <f t="shared" si="176"/>
        <v>9</v>
      </c>
      <c r="N1889" s="24">
        <v>0.88700000000000001</v>
      </c>
      <c r="O1889" s="13">
        <v>3</v>
      </c>
      <c r="P1889" s="36">
        <f t="shared" si="177"/>
        <v>0.88700000000000001</v>
      </c>
      <c r="Q1889" s="38">
        <f t="shared" si="178"/>
        <v>4.2</v>
      </c>
      <c r="R1889" s="37">
        <f t="shared" si="179"/>
        <v>4.2</v>
      </c>
      <c r="S1889" s="39">
        <f>IF(AND(I1889=38000,R1889&lt;=4.5,M1889&gt;8),'[1]Pricing Schedule'!$F$8+('[1]Pricing Schedule'!$F$9*M1889),
IF(AND(I1889=38000,R1889&lt;=4.5,M1889&lt;=8),'[1]Pricing Schedule'!$F$34+('[1]Pricing Schedule'!$F$36*M1889),
IF(AND(I1889=38000,R1889&gt;4.5,R1889&lt;=9,M1889&gt;8),'[1]Pricing Schedule'!$F$17+('[1]Pricing Schedule'!$F$18*M1889),
IF(AND(I1889=38000,R1889&gt;4.5,R1889&lt;=9,M1889&lt;=8),'[1]Pricing Schedule'!$F$34+('[1]Pricing Schedule'!$F$36*M1889),
IF(AND(I1889=38000,R1889&gt;9,R1889&lt;=12.8,M1889&gt;8),'[1]Pricing Schedule'!$F$26+('[1]Pricing Schedule'!$F$27*M1889),
IF(AND(I1889=38000,R1889&gt;9,R1889&lt;=12.8,M1889&lt;=8),'[1]Pricing Schedule'!$F$34+('[1]Pricing Schedule'!$F$36*M1889),
IF(AND(I1889=38000,R1889&gt;12.8,R1889&lt;=22.8),'[1]Pricing Schedule'!$F$34+('[1]Pricing Schedule'!$F$36*M1889),
IF(AND(I1889=38000,R1889&gt;22.8,R1889&lt;=30.2),'[1]Pricing Schedule'!$F$43+('[1]Pricing Schedule'!$F$45*M1889),
IF(AND(I1889=38000,R1889&gt;30.2,R1889&lt;=45.9),'[1]Pricing Schedule'!$F$52+('[1]Pricing Schedule'!$F$54*M1889),
IF(AND(I1889=38000,R1889&gt;45.9,R1889&lt;=123.4),'[1]Pricing Schedule'!$F$96+('[1]Pricing Schedule'!$F$97*M1889),
IF(AND(I1889=38000,R1889&gt;123.4,R1889&lt;=168.2,M1889&lt;=10),'[1]Pricing Schedule'!$F$103+('[1]Pricing Schedule'!$F$105*M1889),
IF(AND(I1889=38000,R1889&gt;123.4,R1889&lt;=168.2,M1889&gt;10),'[1]Pricing Schedule'!$F$111+('[1]Pricing Schedule'!$F$113*M1889),
IF(AND(I1889=38000,R1889&gt;157.4,R1889&lt;=336.4,M1889&lt;=10),('[1]Pricing Schedule'!$F$103+('[1]Pricing Schedule'!$F$105*M1889))*2,
IF(AND(I1889=38000,R1889&gt;157.4,R1889&lt;=336.4,M1889&gt;10),('[1]Pricing Schedule'!$F$111+('[1]Pricing Schedule'!$F$113*M1889))*2,
IF(AND(I1889=38000,R1889&gt;314.8,R1889&lt;=504.6,M1889&lt;=10),('[1]Pricing Schedule'!$F$103+('[1]Pricing Schedule'!$F$105*M1889))*3,
IF(AND(I1889=38000,R1889&gt;314.8,R1889&lt;=504.6,M1889&gt;10),('[1]Pricing Schedule'!$F$111+('[1]Pricing Schedule'!$F$113*M1889))*3,
IF(AND(I1889=38000,R1889&gt;472.2,R1889&lt;=672.8,M1889&lt;=10),('[1]Pricing Schedule'!$F$103+('[1]Pricing Schedule'!$F$105*M1889))*4,
IF(AND(I1889=38000,R1889&gt;472.2,R1889&lt;=672.8,M1889&gt;10),('[1]Pricing Schedule'!$F$111+('[1]Pricing Schedule'!$F$113*M1889))*4,
IF(AND(I1889=110000,R1889&lt;=12.8,M1889&gt;2),'[1]Pricing Schedule'!$F$62+('[1]Pricing Schedule'!$F$63*M1889),
IF(AND(I1889=110000,R1889&lt;=12.8,M1889&lt;=2),'[1]Pricing Schedule'!$F$96+('[1]Pricing Schedule'!$F$97*M1889),
IF(AND(I1889=110000,R1889&gt;12.8,R1889&lt;=22.8,M1889&gt;3),'[1]Pricing Schedule'!$F$71+('[1]Pricing Schedule'!$F$72*M1889),
IF(AND(I1889=110000,R1889&gt;12.8,R1889&lt;=22.8,M1889&lt;=3),'[1]Pricing Schedule'!$F$96+('[1]Pricing Schedule'!$F$97*M1889),
IF(AND(I1889=110000,R1889&gt;22.8,R1889&lt;=30.2),'[1]Pricing Schedule'!$F$80+('[1]Pricing Schedule'!$F$81*M1889),
IF(AND(I1889=110000,R1889&gt;30.2,R1889&lt;=45.9),'[1]Pricing Schedule'!$F$89+('[1]Pricing Schedule'!$F$90*M1889),
IF(AND(I1889=110000,R1889&gt;45.9,R1889&lt;=123.4),'[1]Pricing Schedule'!$F$96+('[1]Pricing Schedule'!$F$97*M1889),
IF(AND(I1889=110000,R1889&gt;123.4,R1889&lt;=168.2,M1889&lt;=10),'[1]Pricing Schedule'!$F$103+('[1]Pricing Schedule'!$F$105*M1889),
IF(AND(I1889=110000,R1889&gt;123.4,R1889&lt;=168.2,M1889&gt;10),'[1]Pricing Schedule'!$F$111+('[1]Pricing Schedule'!$F$113*M1889),
IF(AND(I1889=110000,R1889&gt;168.2,R1889&lt;=336.4,M1889&lt;=10),('[1]Pricing Schedule'!$F$103+('[1]Pricing Schedule'!$F$105*M1889))*2,
IF(AND(I1889=110000,R1889&gt;168.2,R1889&lt;=336.4,M1889&gt;10),('[1]Pricing Schedule'!$F$111+('[1]Pricing Schedule'!$F$113*M1889))*2,
IF(AND(I1889=110000,R1889&gt;336.4,R1889&lt;=504.6,M1889&lt;=10),('[1]Pricing Schedule'!$F$103+('[1]Pricing Schedule'!$F$105*M1889))*3,
IF(AND(I1889=110000,R1889&gt;336.4,R1889&lt;=504.6,M1889&gt;10),('[1]Pricing Schedule'!$F$111+('[1]Pricing Schedule'!$F$113*M1889))*3,
IF(AND(I1889=110000,R1889&gt;504.6,R1889&lt;=672.8,M1889&lt;=10),('[1]Pricing Schedule'!$F$103+('[1]Pricing Schedule'!$F$105*M1889))*4,
IF(AND(I1889=110000,R1889&gt;504.6,R1889&lt;=672.8,M1889&gt;10),('[1]Pricing Schedule'!$F$111+('[1]Pricing Schedule'!$F$113*M1889))*4,
IF(AND(I1889=110000,R1889&gt;672.8,R1889&lt;=841,M1889&lt;=10),('[1]Pricing Schedule'!$F$103+('[1]Pricing Schedule'!$F$105*M1889))*5,
IF(AND(I1889=110000,R1889&gt;672.8,R1889&lt;=841,M1889&gt;10),('[1]Pricing Schedule'!$F$111+('[1]Pricing Schedule'!$F$113*M1889))*5,
IF(AND(I1889=110000,R1889&gt;672.8,R1889&lt;=841,M1889&lt;=10),('[1]Pricing Schedule'!$F$103+('[1]Pricing Schedule'!$F$105*M1889))*5,
IF(AND(I1889=110000,R1889&gt;672.8,R1889&lt;=841,M1889&gt;10),('[1]Pricing Schedule'!$F$111+('[1]Pricing Schedule'!$F$113*M1889))*5,
IF(AND(I1889=110000,R1889&gt;1345.6,R1889&lt;=1513.8,M1889&lt;=10),('[1]Pricing Schedule'!$F$103+('[1]Pricing Schedule'!$F$105*M1889))*9,
IF(AND(I1889=110000,R1889&gt;1345.6,R1889&lt;=1513.8,M1889&gt;10),('[1]Pricing Schedule'!$F$111+('[1]Pricing Schedule'!$F$113*M1889))*9,
9999999999)))))))))))))))))))))))))))))))))))))))</f>
        <v>1334440</v>
      </c>
      <c r="T1889" s="21">
        <f>IF(AND(I1889=38000,R1889&lt;=4.5,M1889&gt;8),'[1]Pricing Schedule'!$J$9,
IF(AND(I1889=38000,R1889&lt;=4.5,M1889&lt;=8),'[1]Pricing Schedule'!$J$36,
IF(AND(I1889=38000,R1889&gt;4.5,R1889&lt;=9,M1889&gt;8),'[1]Pricing Schedule'!$J$18,
IF(AND(I1889=38000,R1889&gt;4.5,R1889&lt;=9,M1889&lt;=8),'[1]Pricing Schedule'!$J$36,
IF(AND(I1889=38000,R1889&gt;9,R1889&lt;=12.8,M1889&gt;8),'[1]Pricing Schedule'!$J$27,
IF(AND(I1889=38000,R1889&gt;9,R1889&lt;=12.8,M1889&lt;=8),'[1]Pricing Schedule'!$J$36,
IF(AND(I1889=38000,R1889&gt;12.8,R1889&lt;=22.8),'[1]Pricing Schedule'!$J$36,
IF(AND(I1889=38000,R1889&gt;22.8,R1889&lt;=30.2),'[1]Pricing Schedule'!$J$45,
IF(AND(I1889=38000,R1889&gt;30.2,R1889&lt;=45.9),'[1]Pricing Schedule'!$J$54,
IF(AND(I1889=38000,R1889&gt;45.9,R1889&lt;=123.4),'[1]Pricing Schedule'!$J$97,
IF(AND(I1889=38000,R1889&gt;123.4,R1889&lt;=168.2,M1889&lt;=10),'[1]Pricing Schedule'!$J$105,
IF(AND(I1889=38000,R1889&gt;123.4,R1889&lt;=168.2,M1889&gt;10),'[1]Pricing Schedule'!$J$113,
IF(AND(I1889=38000,R1889&gt;168.2,R1889&lt;=336.4,M1889&lt;=10),('[1]Pricing Schedule'!$J$105),
IF(AND(I1889=38000,R1889&gt;168.2,R1889&lt;=336.4,M1889&gt;10),('[1]Pricing Schedule'!$J$113),
IF(AND(I1889=38000,R1889&gt;336.4,R1889&lt;=504.6,M1889&lt;=10),('[1]Pricing Schedule'!$J$105),
IF(AND(I1889=38000,R1889&gt;336.4,R1889&lt;=504.6,M1889&gt;10),('[1]Pricing Schedule'!$J$113),
IF(AND(I1889=38000,R1889&gt;504.6,R1889&lt;=672.8,M1889&lt;=10),('[1]Pricing Schedule'!$J$105),
IF(AND(I1889=38000,R1889&gt;504.6,R1889&lt;=672.8,M1889&gt;10),('[1]Pricing Schedule'!$J$113),
IF(AND(I1889=110000,R1889&lt;=12.8,M1889&gt;2),'[1]Pricing Schedule'!$J$63,
IF(AND(I1889=110000,R1889&lt;=12.8,M1889&lt;=2),'[1]Pricing Schedule'!$J$97,
IF(AND(I1889=110000,R1889&gt;12.8,R1889&lt;=22.8,M1889&gt;3),'[1]Pricing Schedule'!$J$72,
IF(AND(I1889=110000,R1889&gt;12.8,R1889&lt;=22.8,M1889&lt;=3),'[1]Pricing Schedule'!$J$97,
IF(AND(I1889=110000,R1889&gt;22.8,R1889&lt;=30.2),'[1]Pricing Schedule'!$J$81,
IF(AND(I1889=110000,R1889&gt;30.2,R1889&lt;=45.9),'[1]Pricing Schedule'!$J$90,
IF(AND(I1889=110000,R1889&gt;45.9,R1889&lt;=123.4),'[1]Pricing Schedule'!$J$97,
IF(AND(I1889=110000,R1889&gt;123.4,R1889&lt;=168.2,M1889&lt;=10),'[1]Pricing Schedule'!$J$105,
IF(AND(I1889=110000,R1889&gt;123.4,R1889&lt;=168.2,M1889&gt;10),'[1]Pricing Schedule'!$J$113,
IF(AND(I1889=110000,R1889&gt;168.2,R1889&lt;=336.2,M1889&lt;=10),('[1]Pricing Schedule'!$J$105),
IF(AND(I1889=110000,R1889&gt;168.2,R1889&lt;=336.2,M1889&gt;10),('[1]Pricing Schedule'!$J$113),
IF(AND(I1889=110000,R1889&gt;336.4,R1889&lt;=504.6,M1889&lt;=10),('[1]Pricing Schedule'!$J$105),
IF(AND(I1889=110000,R1889&gt;336.4,R1889&lt;=504.6,M1889&gt;10),('[1]Pricing Schedule'!$J$113),
IF(AND(I1889=110000,R1889&gt;504.6,R1889&lt;=672.8,M1889&lt;=10),('[1]Pricing Schedule'!$J$105),
IF(AND(I1889=110000,R1889&gt;504.6,R1889&lt;=672.8,M1889&gt;10),('[1]Pricing Schedule'!$J$113),
IF(AND(I1889=110000,R1889&gt;672.8,R1889&lt;=841,M1889&lt;=10),('[1]Pricing Schedule'!$J$105),
IF(AND(I1889=110000,R1889&gt;672.8,R1889&lt;=841,M1889&gt;10),('[1]Pricing Schedule'!$J$113),
IF(AND(I1889=110000,R1889&gt;1682,R1889&lt;=1850.2,M1889&lt;=10),('[1]Pricing Schedule'!$J$105),
IF(AND(I1889=110000,R1889&gt;1682,R1889&lt;=1850.2,M1889&gt;10),('[1]Pricing Schedule'!$J$113),
IF(AND(I1889=110000,R1889&gt;2018.4,R1889&lt;=2186.6,M1889&lt;=10),('[1]Pricing Schedule'!$J$105),
IF(AND(I1889=110000,R1889&gt;2018.4,R1889&lt;=2186.6,M1889&gt;10),('[1]Pricing Schedule'!$J$113),999999999)))))))))))))))))))))))))))))))))))))))</f>
        <v>1</v>
      </c>
      <c r="U1889" s="40">
        <f t="shared" si="180"/>
        <v>317723.80952380953</v>
      </c>
      <c r="V1889" s="41">
        <f t="shared" si="181"/>
        <v>3.1473876682353645</v>
      </c>
      <c r="Y1889" s="23">
        <v>273</v>
      </c>
      <c r="Z1889" s="23">
        <v>483</v>
      </c>
      <c r="AD1889" s="13"/>
      <c r="AE1889" s="13"/>
      <c r="AF1889" s="13"/>
      <c r="AR1889" s="35"/>
    </row>
    <row r="1890" spans="1:44">
      <c r="A1890" s="23">
        <v>1892</v>
      </c>
      <c r="B1890" s="23">
        <v>1892</v>
      </c>
      <c r="C1890" s="23" t="s">
        <v>2627</v>
      </c>
      <c r="D1890" s="23" t="s">
        <v>1103</v>
      </c>
      <c r="E1890" s="23" t="s">
        <v>1103</v>
      </c>
      <c r="F1890" s="23" t="s">
        <v>1910</v>
      </c>
      <c r="G1890" s="23" t="s">
        <v>1911</v>
      </c>
      <c r="H1890" s="23" t="s">
        <v>113</v>
      </c>
      <c r="I1890" s="13">
        <v>38000</v>
      </c>
      <c r="J1890" s="13">
        <v>38000</v>
      </c>
      <c r="K1890" s="23" t="s">
        <v>119</v>
      </c>
      <c r="L1890" s="24">
        <v>5.9809999999999999</v>
      </c>
      <c r="M1890" s="37">
        <f t="shared" si="176"/>
        <v>6</v>
      </c>
      <c r="N1890" s="24">
        <v>0.379</v>
      </c>
      <c r="O1890" s="13">
        <v>3</v>
      </c>
      <c r="P1890" s="36">
        <f t="shared" si="177"/>
        <v>0.379</v>
      </c>
      <c r="Q1890" s="38">
        <f t="shared" si="178"/>
        <v>4.2</v>
      </c>
      <c r="R1890" s="37">
        <f t="shared" si="179"/>
        <v>4.2</v>
      </c>
      <c r="S1890" s="39">
        <f>IF(AND(I1890=38000,R1890&lt;=4.5,M1890&gt;8),'[1]Pricing Schedule'!$F$8+('[1]Pricing Schedule'!$F$9*M1890),
IF(AND(I1890=38000,R1890&lt;=4.5,M1890&lt;=8),'[1]Pricing Schedule'!$F$34+('[1]Pricing Schedule'!$F$36*M1890),
IF(AND(I1890=38000,R1890&gt;4.5,R1890&lt;=9,M1890&gt;8),'[1]Pricing Schedule'!$F$17+('[1]Pricing Schedule'!$F$18*M1890),
IF(AND(I1890=38000,R1890&gt;4.5,R1890&lt;=9,M1890&lt;=8),'[1]Pricing Schedule'!$F$34+('[1]Pricing Schedule'!$F$36*M1890),
IF(AND(I1890=38000,R1890&gt;9,R1890&lt;=12.8,M1890&gt;8),'[1]Pricing Schedule'!$F$26+('[1]Pricing Schedule'!$F$27*M1890),
IF(AND(I1890=38000,R1890&gt;9,R1890&lt;=12.8,M1890&lt;=8),'[1]Pricing Schedule'!$F$34+('[1]Pricing Schedule'!$F$36*M1890),
IF(AND(I1890=38000,R1890&gt;12.8,R1890&lt;=22.8),'[1]Pricing Schedule'!$F$34+('[1]Pricing Schedule'!$F$36*M1890),
IF(AND(I1890=38000,R1890&gt;22.8,R1890&lt;=30.2),'[1]Pricing Schedule'!$F$43+('[1]Pricing Schedule'!$F$45*M1890),
IF(AND(I1890=38000,R1890&gt;30.2,R1890&lt;=45.9),'[1]Pricing Schedule'!$F$52+('[1]Pricing Schedule'!$F$54*M1890),
IF(AND(I1890=38000,R1890&gt;45.9,R1890&lt;=123.4),'[1]Pricing Schedule'!$F$96+('[1]Pricing Schedule'!$F$97*M1890),
IF(AND(I1890=38000,R1890&gt;123.4,R1890&lt;=168.2,M1890&lt;=10),'[1]Pricing Schedule'!$F$103+('[1]Pricing Schedule'!$F$105*M1890),
IF(AND(I1890=38000,R1890&gt;123.4,R1890&lt;=168.2,M1890&gt;10),'[1]Pricing Schedule'!$F$111+('[1]Pricing Schedule'!$F$113*M1890),
IF(AND(I1890=38000,R1890&gt;157.4,R1890&lt;=336.4,M1890&lt;=10),('[1]Pricing Schedule'!$F$103+('[1]Pricing Schedule'!$F$105*M1890))*2,
IF(AND(I1890=38000,R1890&gt;157.4,R1890&lt;=336.4,M1890&gt;10),('[1]Pricing Schedule'!$F$111+('[1]Pricing Schedule'!$F$113*M1890))*2,
IF(AND(I1890=38000,R1890&gt;314.8,R1890&lt;=504.6,M1890&lt;=10),('[1]Pricing Schedule'!$F$103+('[1]Pricing Schedule'!$F$105*M1890))*3,
IF(AND(I1890=38000,R1890&gt;314.8,R1890&lt;=504.6,M1890&gt;10),('[1]Pricing Schedule'!$F$111+('[1]Pricing Schedule'!$F$113*M1890))*3,
IF(AND(I1890=38000,R1890&gt;472.2,R1890&lt;=672.8,M1890&lt;=10),('[1]Pricing Schedule'!$F$103+('[1]Pricing Schedule'!$F$105*M1890))*4,
IF(AND(I1890=38000,R1890&gt;472.2,R1890&lt;=672.8,M1890&gt;10),('[1]Pricing Schedule'!$F$111+('[1]Pricing Schedule'!$F$113*M1890))*4,
IF(AND(I1890=110000,R1890&lt;=12.8,M1890&gt;2),'[1]Pricing Schedule'!$F$62+('[1]Pricing Schedule'!$F$63*M1890),
IF(AND(I1890=110000,R1890&lt;=12.8,M1890&lt;=2),'[1]Pricing Schedule'!$F$96+('[1]Pricing Schedule'!$F$97*M1890),
IF(AND(I1890=110000,R1890&gt;12.8,R1890&lt;=22.8,M1890&gt;3),'[1]Pricing Schedule'!$F$71+('[1]Pricing Schedule'!$F$72*M1890),
IF(AND(I1890=110000,R1890&gt;12.8,R1890&lt;=22.8,M1890&lt;=3),'[1]Pricing Schedule'!$F$96+('[1]Pricing Schedule'!$F$97*M1890),
IF(AND(I1890=110000,R1890&gt;22.8,R1890&lt;=30.2),'[1]Pricing Schedule'!$F$80+('[1]Pricing Schedule'!$F$81*M1890),
IF(AND(I1890=110000,R1890&gt;30.2,R1890&lt;=45.9),'[1]Pricing Schedule'!$F$89+('[1]Pricing Schedule'!$F$90*M1890),
IF(AND(I1890=110000,R1890&gt;45.9,R1890&lt;=123.4),'[1]Pricing Schedule'!$F$96+('[1]Pricing Schedule'!$F$97*M1890),
IF(AND(I1890=110000,R1890&gt;123.4,R1890&lt;=168.2,M1890&lt;=10),'[1]Pricing Schedule'!$F$103+('[1]Pricing Schedule'!$F$105*M1890),
IF(AND(I1890=110000,R1890&gt;123.4,R1890&lt;=168.2,M1890&gt;10),'[1]Pricing Schedule'!$F$111+('[1]Pricing Schedule'!$F$113*M1890),
IF(AND(I1890=110000,R1890&gt;168.2,R1890&lt;=336.4,M1890&lt;=10),('[1]Pricing Schedule'!$F$103+('[1]Pricing Schedule'!$F$105*M1890))*2,
IF(AND(I1890=110000,R1890&gt;168.2,R1890&lt;=336.4,M1890&gt;10),('[1]Pricing Schedule'!$F$111+('[1]Pricing Schedule'!$F$113*M1890))*2,
IF(AND(I1890=110000,R1890&gt;336.4,R1890&lt;=504.6,M1890&lt;=10),('[1]Pricing Schedule'!$F$103+('[1]Pricing Schedule'!$F$105*M1890))*3,
IF(AND(I1890=110000,R1890&gt;336.4,R1890&lt;=504.6,M1890&gt;10),('[1]Pricing Schedule'!$F$111+('[1]Pricing Schedule'!$F$113*M1890))*3,
IF(AND(I1890=110000,R1890&gt;504.6,R1890&lt;=672.8,M1890&lt;=10),('[1]Pricing Schedule'!$F$103+('[1]Pricing Schedule'!$F$105*M1890))*4,
IF(AND(I1890=110000,R1890&gt;504.6,R1890&lt;=672.8,M1890&gt;10),('[1]Pricing Schedule'!$F$111+('[1]Pricing Schedule'!$F$113*M1890))*4,
IF(AND(I1890=110000,R1890&gt;672.8,R1890&lt;=841,M1890&lt;=10),('[1]Pricing Schedule'!$F$103+('[1]Pricing Schedule'!$F$105*M1890))*5,
IF(AND(I1890=110000,R1890&gt;672.8,R1890&lt;=841,M1890&gt;10),('[1]Pricing Schedule'!$F$111+('[1]Pricing Schedule'!$F$113*M1890))*5,
IF(AND(I1890=110000,R1890&gt;672.8,R1890&lt;=841,M1890&lt;=10),('[1]Pricing Schedule'!$F$103+('[1]Pricing Schedule'!$F$105*M1890))*5,
IF(AND(I1890=110000,R1890&gt;672.8,R1890&lt;=841,M1890&gt;10),('[1]Pricing Schedule'!$F$111+('[1]Pricing Schedule'!$F$113*M1890))*5,
IF(AND(I1890=110000,R1890&gt;1345.6,R1890&lt;=1513.8,M1890&lt;=10),('[1]Pricing Schedule'!$F$103+('[1]Pricing Schedule'!$F$105*M1890))*9,
IF(AND(I1890=110000,R1890&gt;1345.6,R1890&lt;=1513.8,M1890&gt;10),('[1]Pricing Schedule'!$F$111+('[1]Pricing Schedule'!$F$113*M1890))*9,
9999999999)))))))))))))))))))))))))))))))))))))))</f>
        <v>769410</v>
      </c>
      <c r="T1890" s="21">
        <f>IF(AND(I1890=38000,R1890&lt;=4.5,M1890&gt;8),'[1]Pricing Schedule'!$J$9,
IF(AND(I1890=38000,R1890&lt;=4.5,M1890&lt;=8),'[1]Pricing Schedule'!$J$36,
IF(AND(I1890=38000,R1890&gt;4.5,R1890&lt;=9,M1890&gt;8),'[1]Pricing Schedule'!$J$18,
IF(AND(I1890=38000,R1890&gt;4.5,R1890&lt;=9,M1890&lt;=8),'[1]Pricing Schedule'!$J$36,
IF(AND(I1890=38000,R1890&gt;9,R1890&lt;=12.8,M1890&gt;8),'[1]Pricing Schedule'!$J$27,
IF(AND(I1890=38000,R1890&gt;9,R1890&lt;=12.8,M1890&lt;=8),'[1]Pricing Schedule'!$J$36,
IF(AND(I1890=38000,R1890&gt;12.8,R1890&lt;=22.8),'[1]Pricing Schedule'!$J$36,
IF(AND(I1890=38000,R1890&gt;22.8,R1890&lt;=30.2),'[1]Pricing Schedule'!$J$45,
IF(AND(I1890=38000,R1890&gt;30.2,R1890&lt;=45.9),'[1]Pricing Schedule'!$J$54,
IF(AND(I1890=38000,R1890&gt;45.9,R1890&lt;=123.4),'[1]Pricing Schedule'!$J$97,
IF(AND(I1890=38000,R1890&gt;123.4,R1890&lt;=168.2,M1890&lt;=10),'[1]Pricing Schedule'!$J$105,
IF(AND(I1890=38000,R1890&gt;123.4,R1890&lt;=168.2,M1890&gt;10),'[1]Pricing Schedule'!$J$113,
IF(AND(I1890=38000,R1890&gt;168.2,R1890&lt;=336.4,M1890&lt;=10),('[1]Pricing Schedule'!$J$105),
IF(AND(I1890=38000,R1890&gt;168.2,R1890&lt;=336.4,M1890&gt;10),('[1]Pricing Schedule'!$J$113),
IF(AND(I1890=38000,R1890&gt;336.4,R1890&lt;=504.6,M1890&lt;=10),('[1]Pricing Schedule'!$J$105),
IF(AND(I1890=38000,R1890&gt;336.4,R1890&lt;=504.6,M1890&gt;10),('[1]Pricing Schedule'!$J$113),
IF(AND(I1890=38000,R1890&gt;504.6,R1890&lt;=672.8,M1890&lt;=10),('[1]Pricing Schedule'!$J$105),
IF(AND(I1890=38000,R1890&gt;504.6,R1890&lt;=672.8,M1890&gt;10),('[1]Pricing Schedule'!$J$113),
IF(AND(I1890=110000,R1890&lt;=12.8,M1890&gt;2),'[1]Pricing Schedule'!$J$63,
IF(AND(I1890=110000,R1890&lt;=12.8,M1890&lt;=2),'[1]Pricing Schedule'!$J$97,
IF(AND(I1890=110000,R1890&gt;12.8,R1890&lt;=22.8,M1890&gt;3),'[1]Pricing Schedule'!$J$72,
IF(AND(I1890=110000,R1890&gt;12.8,R1890&lt;=22.8,M1890&lt;=3),'[1]Pricing Schedule'!$J$97,
IF(AND(I1890=110000,R1890&gt;22.8,R1890&lt;=30.2),'[1]Pricing Schedule'!$J$81,
IF(AND(I1890=110000,R1890&gt;30.2,R1890&lt;=45.9),'[1]Pricing Schedule'!$J$90,
IF(AND(I1890=110000,R1890&gt;45.9,R1890&lt;=123.4),'[1]Pricing Schedule'!$J$97,
IF(AND(I1890=110000,R1890&gt;123.4,R1890&lt;=168.2,M1890&lt;=10),'[1]Pricing Schedule'!$J$105,
IF(AND(I1890=110000,R1890&gt;123.4,R1890&lt;=168.2,M1890&gt;10),'[1]Pricing Schedule'!$J$113,
IF(AND(I1890=110000,R1890&gt;168.2,R1890&lt;=336.2,M1890&lt;=10),('[1]Pricing Schedule'!$J$105),
IF(AND(I1890=110000,R1890&gt;168.2,R1890&lt;=336.2,M1890&gt;10),('[1]Pricing Schedule'!$J$113),
IF(AND(I1890=110000,R1890&gt;336.4,R1890&lt;=504.6,M1890&lt;=10),('[1]Pricing Schedule'!$J$105),
IF(AND(I1890=110000,R1890&gt;336.4,R1890&lt;=504.6,M1890&gt;10),('[1]Pricing Schedule'!$J$113),
IF(AND(I1890=110000,R1890&gt;504.6,R1890&lt;=672.8,M1890&lt;=10),('[1]Pricing Schedule'!$J$105),
IF(AND(I1890=110000,R1890&gt;504.6,R1890&lt;=672.8,M1890&gt;10),('[1]Pricing Schedule'!$J$113),
IF(AND(I1890=110000,R1890&gt;672.8,R1890&lt;=841,M1890&lt;=10),('[1]Pricing Schedule'!$J$105),
IF(AND(I1890=110000,R1890&gt;672.8,R1890&lt;=841,M1890&gt;10),('[1]Pricing Schedule'!$J$113),
IF(AND(I1890=110000,R1890&gt;1682,R1890&lt;=1850.2,M1890&lt;=10),('[1]Pricing Schedule'!$J$105),
IF(AND(I1890=110000,R1890&gt;1682,R1890&lt;=1850.2,M1890&gt;10),('[1]Pricing Schedule'!$J$113),
IF(AND(I1890=110000,R1890&gt;2018.4,R1890&lt;=2186.6,M1890&lt;=10),('[1]Pricing Schedule'!$J$105),
IF(AND(I1890=110000,R1890&gt;2018.4,R1890&lt;=2186.6,M1890&gt;10),('[1]Pricing Schedule'!$J$113),999999999)))))))))))))))))))))))))))))))))))))))</f>
        <v>4</v>
      </c>
      <c r="U1890" s="40">
        <f t="shared" si="180"/>
        <v>183192.85714285713</v>
      </c>
      <c r="V1890" s="41">
        <f t="shared" si="181"/>
        <v>5.4587281163488903</v>
      </c>
      <c r="Y1890" s="23">
        <v>489</v>
      </c>
      <c r="Z1890" s="23">
        <v>275</v>
      </c>
      <c r="AD1890" s="13"/>
      <c r="AE1890" s="13"/>
      <c r="AF1890" s="13"/>
      <c r="AR1890" s="35"/>
    </row>
    <row r="1891" spans="1:44">
      <c r="A1891" s="23">
        <v>1893</v>
      </c>
      <c r="B1891" s="23">
        <v>1893</v>
      </c>
      <c r="C1891" s="23" t="s">
        <v>2628</v>
      </c>
      <c r="D1891" s="23" t="s">
        <v>116</v>
      </c>
      <c r="E1891" s="23" t="s">
        <v>116</v>
      </c>
      <c r="F1891" s="23" t="s">
        <v>1837</v>
      </c>
      <c r="G1891" s="23" t="s">
        <v>1838</v>
      </c>
      <c r="H1891" s="23" t="s">
        <v>113</v>
      </c>
      <c r="I1891" s="13">
        <v>38000</v>
      </c>
      <c r="J1891" s="13">
        <v>38000</v>
      </c>
      <c r="K1891" s="23" t="s">
        <v>119</v>
      </c>
      <c r="L1891" s="24">
        <v>10.388</v>
      </c>
      <c r="M1891" s="37">
        <f t="shared" si="176"/>
        <v>11</v>
      </c>
      <c r="N1891" s="24">
        <v>1.6539999999999999</v>
      </c>
      <c r="O1891" s="13">
        <v>3</v>
      </c>
      <c r="P1891" s="36">
        <f t="shared" si="177"/>
        <v>1.2404999999999999</v>
      </c>
      <c r="Q1891" s="38">
        <f t="shared" si="178"/>
        <v>8.4</v>
      </c>
      <c r="R1891" s="37">
        <f t="shared" si="179"/>
        <v>8.4</v>
      </c>
      <c r="S1891" s="39">
        <f>IF(AND(I1891=38000,R1891&lt;=4.5,M1891&gt;8),'[1]Pricing Schedule'!$F$8+('[1]Pricing Schedule'!$F$9*M1891),
IF(AND(I1891=38000,R1891&lt;=4.5,M1891&lt;=8),'[1]Pricing Schedule'!$F$34+('[1]Pricing Schedule'!$F$36*M1891),
IF(AND(I1891=38000,R1891&gt;4.5,R1891&lt;=9,M1891&gt;8),'[1]Pricing Schedule'!$F$17+('[1]Pricing Schedule'!$F$18*M1891),
IF(AND(I1891=38000,R1891&gt;4.5,R1891&lt;=9,M1891&lt;=8),'[1]Pricing Schedule'!$F$34+('[1]Pricing Schedule'!$F$36*M1891),
IF(AND(I1891=38000,R1891&gt;9,R1891&lt;=12.8,M1891&gt;8),'[1]Pricing Schedule'!$F$26+('[1]Pricing Schedule'!$F$27*M1891),
IF(AND(I1891=38000,R1891&gt;9,R1891&lt;=12.8,M1891&lt;=8),'[1]Pricing Schedule'!$F$34+('[1]Pricing Schedule'!$F$36*M1891),
IF(AND(I1891=38000,R1891&gt;12.8,R1891&lt;=22.8),'[1]Pricing Schedule'!$F$34+('[1]Pricing Schedule'!$F$36*M1891),
IF(AND(I1891=38000,R1891&gt;22.8,R1891&lt;=30.2),'[1]Pricing Schedule'!$F$43+('[1]Pricing Schedule'!$F$45*M1891),
IF(AND(I1891=38000,R1891&gt;30.2,R1891&lt;=45.9),'[1]Pricing Schedule'!$F$52+('[1]Pricing Schedule'!$F$54*M1891),
IF(AND(I1891=38000,R1891&gt;45.9,R1891&lt;=123.4),'[1]Pricing Schedule'!$F$96+('[1]Pricing Schedule'!$F$97*M1891),
IF(AND(I1891=38000,R1891&gt;123.4,R1891&lt;=168.2,M1891&lt;=10),'[1]Pricing Schedule'!$F$103+('[1]Pricing Schedule'!$F$105*M1891),
IF(AND(I1891=38000,R1891&gt;123.4,R1891&lt;=168.2,M1891&gt;10),'[1]Pricing Schedule'!$F$111+('[1]Pricing Schedule'!$F$113*M1891),
IF(AND(I1891=38000,R1891&gt;157.4,R1891&lt;=336.4,M1891&lt;=10),('[1]Pricing Schedule'!$F$103+('[1]Pricing Schedule'!$F$105*M1891))*2,
IF(AND(I1891=38000,R1891&gt;157.4,R1891&lt;=336.4,M1891&gt;10),('[1]Pricing Schedule'!$F$111+('[1]Pricing Schedule'!$F$113*M1891))*2,
IF(AND(I1891=38000,R1891&gt;314.8,R1891&lt;=504.6,M1891&lt;=10),('[1]Pricing Schedule'!$F$103+('[1]Pricing Schedule'!$F$105*M1891))*3,
IF(AND(I1891=38000,R1891&gt;314.8,R1891&lt;=504.6,M1891&gt;10),('[1]Pricing Schedule'!$F$111+('[1]Pricing Schedule'!$F$113*M1891))*3,
IF(AND(I1891=38000,R1891&gt;472.2,R1891&lt;=672.8,M1891&lt;=10),('[1]Pricing Schedule'!$F$103+('[1]Pricing Schedule'!$F$105*M1891))*4,
IF(AND(I1891=38000,R1891&gt;472.2,R1891&lt;=672.8,M1891&gt;10),('[1]Pricing Schedule'!$F$111+('[1]Pricing Schedule'!$F$113*M1891))*4,
IF(AND(I1891=110000,R1891&lt;=12.8,M1891&gt;2),'[1]Pricing Schedule'!$F$62+('[1]Pricing Schedule'!$F$63*M1891),
IF(AND(I1891=110000,R1891&lt;=12.8,M1891&lt;=2),'[1]Pricing Schedule'!$F$96+('[1]Pricing Schedule'!$F$97*M1891),
IF(AND(I1891=110000,R1891&gt;12.8,R1891&lt;=22.8,M1891&gt;3),'[1]Pricing Schedule'!$F$71+('[1]Pricing Schedule'!$F$72*M1891),
IF(AND(I1891=110000,R1891&gt;12.8,R1891&lt;=22.8,M1891&lt;=3),'[1]Pricing Schedule'!$F$96+('[1]Pricing Schedule'!$F$97*M1891),
IF(AND(I1891=110000,R1891&gt;22.8,R1891&lt;=30.2),'[1]Pricing Schedule'!$F$80+('[1]Pricing Schedule'!$F$81*M1891),
IF(AND(I1891=110000,R1891&gt;30.2,R1891&lt;=45.9),'[1]Pricing Schedule'!$F$89+('[1]Pricing Schedule'!$F$90*M1891),
IF(AND(I1891=110000,R1891&gt;45.9,R1891&lt;=123.4),'[1]Pricing Schedule'!$F$96+('[1]Pricing Schedule'!$F$97*M1891),
IF(AND(I1891=110000,R1891&gt;123.4,R1891&lt;=168.2,M1891&lt;=10),'[1]Pricing Schedule'!$F$103+('[1]Pricing Schedule'!$F$105*M1891),
IF(AND(I1891=110000,R1891&gt;123.4,R1891&lt;=168.2,M1891&gt;10),'[1]Pricing Schedule'!$F$111+('[1]Pricing Schedule'!$F$113*M1891),
IF(AND(I1891=110000,R1891&gt;168.2,R1891&lt;=336.4,M1891&lt;=10),('[1]Pricing Schedule'!$F$103+('[1]Pricing Schedule'!$F$105*M1891))*2,
IF(AND(I1891=110000,R1891&gt;168.2,R1891&lt;=336.4,M1891&gt;10),('[1]Pricing Schedule'!$F$111+('[1]Pricing Schedule'!$F$113*M1891))*2,
IF(AND(I1891=110000,R1891&gt;336.4,R1891&lt;=504.6,M1891&lt;=10),('[1]Pricing Schedule'!$F$103+('[1]Pricing Schedule'!$F$105*M1891))*3,
IF(AND(I1891=110000,R1891&gt;336.4,R1891&lt;=504.6,M1891&gt;10),('[1]Pricing Schedule'!$F$111+('[1]Pricing Schedule'!$F$113*M1891))*3,
IF(AND(I1891=110000,R1891&gt;504.6,R1891&lt;=672.8,M1891&lt;=10),('[1]Pricing Schedule'!$F$103+('[1]Pricing Schedule'!$F$105*M1891))*4,
IF(AND(I1891=110000,R1891&gt;504.6,R1891&lt;=672.8,M1891&gt;10),('[1]Pricing Schedule'!$F$111+('[1]Pricing Schedule'!$F$113*M1891))*4,
IF(AND(I1891=110000,R1891&gt;672.8,R1891&lt;=841,M1891&lt;=10),('[1]Pricing Schedule'!$F$103+('[1]Pricing Schedule'!$F$105*M1891))*5,
IF(AND(I1891=110000,R1891&gt;672.8,R1891&lt;=841,M1891&gt;10),('[1]Pricing Schedule'!$F$111+('[1]Pricing Schedule'!$F$113*M1891))*5,
IF(AND(I1891=110000,R1891&gt;672.8,R1891&lt;=841,M1891&lt;=10),('[1]Pricing Schedule'!$F$103+('[1]Pricing Schedule'!$F$105*M1891))*5,
IF(AND(I1891=110000,R1891&gt;672.8,R1891&lt;=841,M1891&gt;10),('[1]Pricing Schedule'!$F$111+('[1]Pricing Schedule'!$F$113*M1891))*5,
IF(AND(I1891=110000,R1891&gt;1345.6,R1891&lt;=1513.8,M1891&lt;=10),('[1]Pricing Schedule'!$F$103+('[1]Pricing Schedule'!$F$105*M1891))*9,
IF(AND(I1891=110000,R1891&gt;1345.6,R1891&lt;=1513.8,M1891&gt;10),('[1]Pricing Schedule'!$F$111+('[1]Pricing Schedule'!$F$113*M1891))*9,
9999999999)))))))))))))))))))))))))))))))))))))))</f>
        <v>1485200</v>
      </c>
      <c r="T1891" s="21">
        <f>IF(AND(I1891=38000,R1891&lt;=4.5,M1891&gt;8),'[1]Pricing Schedule'!$J$9,
IF(AND(I1891=38000,R1891&lt;=4.5,M1891&lt;=8),'[1]Pricing Schedule'!$J$36,
IF(AND(I1891=38000,R1891&gt;4.5,R1891&lt;=9,M1891&gt;8),'[1]Pricing Schedule'!$J$18,
IF(AND(I1891=38000,R1891&gt;4.5,R1891&lt;=9,M1891&lt;=8),'[1]Pricing Schedule'!$J$36,
IF(AND(I1891=38000,R1891&gt;9,R1891&lt;=12.8,M1891&gt;8),'[1]Pricing Schedule'!$J$27,
IF(AND(I1891=38000,R1891&gt;9,R1891&lt;=12.8,M1891&lt;=8),'[1]Pricing Schedule'!$J$36,
IF(AND(I1891=38000,R1891&gt;12.8,R1891&lt;=22.8),'[1]Pricing Schedule'!$J$36,
IF(AND(I1891=38000,R1891&gt;22.8,R1891&lt;=30.2),'[1]Pricing Schedule'!$J$45,
IF(AND(I1891=38000,R1891&gt;30.2,R1891&lt;=45.9),'[1]Pricing Schedule'!$J$54,
IF(AND(I1891=38000,R1891&gt;45.9,R1891&lt;=123.4),'[1]Pricing Schedule'!$J$97,
IF(AND(I1891=38000,R1891&gt;123.4,R1891&lt;=168.2,M1891&lt;=10),'[1]Pricing Schedule'!$J$105,
IF(AND(I1891=38000,R1891&gt;123.4,R1891&lt;=168.2,M1891&gt;10),'[1]Pricing Schedule'!$J$113,
IF(AND(I1891=38000,R1891&gt;168.2,R1891&lt;=336.4,M1891&lt;=10),('[1]Pricing Schedule'!$J$105),
IF(AND(I1891=38000,R1891&gt;168.2,R1891&lt;=336.4,M1891&gt;10),('[1]Pricing Schedule'!$J$113),
IF(AND(I1891=38000,R1891&gt;336.4,R1891&lt;=504.6,M1891&lt;=10),('[1]Pricing Schedule'!$J$105),
IF(AND(I1891=38000,R1891&gt;336.4,R1891&lt;=504.6,M1891&gt;10),('[1]Pricing Schedule'!$J$113),
IF(AND(I1891=38000,R1891&gt;504.6,R1891&lt;=672.8,M1891&lt;=10),('[1]Pricing Schedule'!$J$105),
IF(AND(I1891=38000,R1891&gt;504.6,R1891&lt;=672.8,M1891&gt;10),('[1]Pricing Schedule'!$J$113),
IF(AND(I1891=110000,R1891&lt;=12.8,M1891&gt;2),'[1]Pricing Schedule'!$J$63,
IF(AND(I1891=110000,R1891&lt;=12.8,M1891&lt;=2),'[1]Pricing Schedule'!$J$97,
IF(AND(I1891=110000,R1891&gt;12.8,R1891&lt;=22.8,M1891&gt;3),'[1]Pricing Schedule'!$J$72,
IF(AND(I1891=110000,R1891&gt;12.8,R1891&lt;=22.8,M1891&lt;=3),'[1]Pricing Schedule'!$J$97,
IF(AND(I1891=110000,R1891&gt;22.8,R1891&lt;=30.2),'[1]Pricing Schedule'!$J$81,
IF(AND(I1891=110000,R1891&gt;30.2,R1891&lt;=45.9),'[1]Pricing Schedule'!$J$90,
IF(AND(I1891=110000,R1891&gt;45.9,R1891&lt;=123.4),'[1]Pricing Schedule'!$J$97,
IF(AND(I1891=110000,R1891&gt;123.4,R1891&lt;=168.2,M1891&lt;=10),'[1]Pricing Schedule'!$J$105,
IF(AND(I1891=110000,R1891&gt;123.4,R1891&lt;=168.2,M1891&gt;10),'[1]Pricing Schedule'!$J$113,
IF(AND(I1891=110000,R1891&gt;168.2,R1891&lt;=336.2,M1891&lt;=10),('[1]Pricing Schedule'!$J$105),
IF(AND(I1891=110000,R1891&gt;168.2,R1891&lt;=336.2,M1891&gt;10),('[1]Pricing Schedule'!$J$113),
IF(AND(I1891=110000,R1891&gt;336.4,R1891&lt;=504.6,M1891&lt;=10),('[1]Pricing Schedule'!$J$105),
IF(AND(I1891=110000,R1891&gt;336.4,R1891&lt;=504.6,M1891&gt;10),('[1]Pricing Schedule'!$J$113),
IF(AND(I1891=110000,R1891&gt;504.6,R1891&lt;=672.8,M1891&lt;=10),('[1]Pricing Schedule'!$J$105),
IF(AND(I1891=110000,R1891&gt;504.6,R1891&lt;=672.8,M1891&gt;10),('[1]Pricing Schedule'!$J$113),
IF(AND(I1891=110000,R1891&gt;672.8,R1891&lt;=841,M1891&lt;=10),('[1]Pricing Schedule'!$J$105),
IF(AND(I1891=110000,R1891&gt;672.8,R1891&lt;=841,M1891&gt;10),('[1]Pricing Schedule'!$J$113),
IF(AND(I1891=110000,R1891&gt;1682,R1891&lt;=1850.2,M1891&lt;=10),('[1]Pricing Schedule'!$J$105),
IF(AND(I1891=110000,R1891&gt;1682,R1891&lt;=1850.2,M1891&gt;10),('[1]Pricing Schedule'!$J$113),
IF(AND(I1891=110000,R1891&gt;2018.4,R1891&lt;=2186.6,M1891&lt;=10),('[1]Pricing Schedule'!$J$105),
IF(AND(I1891=110000,R1891&gt;2018.4,R1891&lt;=2186.6,M1891&gt;10),('[1]Pricing Schedule'!$J$113),999999999)))))))))))))))))))))))))))))))))))))))</f>
        <v>2</v>
      </c>
      <c r="U1891" s="40">
        <f t="shared" si="180"/>
        <v>176809.52380952382</v>
      </c>
      <c r="V1891" s="41">
        <f t="shared" si="181"/>
        <v>5.655803932130353</v>
      </c>
      <c r="Y1891" s="23">
        <v>106</v>
      </c>
      <c r="Z1891" s="23">
        <v>235</v>
      </c>
      <c r="AD1891" s="13"/>
      <c r="AE1891" s="13"/>
      <c r="AF1891" s="13"/>
      <c r="AR1891" s="35"/>
    </row>
    <row r="1892" spans="1:44">
      <c r="A1892" s="23">
        <v>1894</v>
      </c>
      <c r="B1892" s="23">
        <v>1894</v>
      </c>
      <c r="C1892" s="23" t="s">
        <v>2629</v>
      </c>
      <c r="D1892" s="23" t="s">
        <v>816</v>
      </c>
      <c r="E1892" s="23" t="s">
        <v>1124</v>
      </c>
      <c r="F1892" s="23" t="s">
        <v>1756</v>
      </c>
      <c r="G1892" s="23" t="s">
        <v>1757</v>
      </c>
      <c r="H1892" s="23" t="s">
        <v>133</v>
      </c>
      <c r="I1892" s="13">
        <v>110000</v>
      </c>
      <c r="L1892" s="24">
        <v>8.6389999999999993</v>
      </c>
      <c r="M1892" s="37">
        <f t="shared" si="176"/>
        <v>9</v>
      </c>
      <c r="N1892" s="24">
        <v>1.0589999999999999</v>
      </c>
      <c r="O1892" s="13">
        <v>3</v>
      </c>
      <c r="P1892" s="36">
        <f t="shared" si="177"/>
        <v>1.0589999999999999</v>
      </c>
      <c r="Q1892" s="38">
        <f t="shared" si="178"/>
        <v>4.2</v>
      </c>
      <c r="R1892" s="37">
        <f t="shared" si="179"/>
        <v>4.2</v>
      </c>
      <c r="S1892" s="39">
        <f>IF(AND(I1892=38000,R1892&lt;=4.5,M1892&gt;8),'[1]Pricing Schedule'!$F$8+('[1]Pricing Schedule'!$F$9*M1892),
IF(AND(I1892=38000,R1892&lt;=4.5,M1892&lt;=8),'[1]Pricing Schedule'!$F$34+('[1]Pricing Schedule'!$F$36*M1892),
IF(AND(I1892=38000,R1892&gt;4.5,R1892&lt;=9,M1892&gt;8),'[1]Pricing Schedule'!$F$17+('[1]Pricing Schedule'!$F$18*M1892),
IF(AND(I1892=38000,R1892&gt;4.5,R1892&lt;=9,M1892&lt;=8),'[1]Pricing Schedule'!$F$34+('[1]Pricing Schedule'!$F$36*M1892),
IF(AND(I1892=38000,R1892&gt;9,R1892&lt;=12.8,M1892&gt;8),'[1]Pricing Schedule'!$F$26+('[1]Pricing Schedule'!$F$27*M1892),
IF(AND(I1892=38000,R1892&gt;9,R1892&lt;=12.8,M1892&lt;=8),'[1]Pricing Schedule'!$F$34+('[1]Pricing Schedule'!$F$36*M1892),
IF(AND(I1892=38000,R1892&gt;12.8,R1892&lt;=22.8),'[1]Pricing Schedule'!$F$34+('[1]Pricing Schedule'!$F$36*M1892),
IF(AND(I1892=38000,R1892&gt;22.8,R1892&lt;=30.2),'[1]Pricing Schedule'!$F$43+('[1]Pricing Schedule'!$F$45*M1892),
IF(AND(I1892=38000,R1892&gt;30.2,R1892&lt;=45.9),'[1]Pricing Schedule'!$F$52+('[1]Pricing Schedule'!$F$54*M1892),
IF(AND(I1892=38000,R1892&gt;45.9,R1892&lt;=123.4),'[1]Pricing Schedule'!$F$96+('[1]Pricing Schedule'!$F$97*M1892),
IF(AND(I1892=38000,R1892&gt;123.4,R1892&lt;=168.2,M1892&lt;=10),'[1]Pricing Schedule'!$F$103+('[1]Pricing Schedule'!$F$105*M1892),
IF(AND(I1892=38000,R1892&gt;123.4,R1892&lt;=168.2,M1892&gt;10),'[1]Pricing Schedule'!$F$111+('[1]Pricing Schedule'!$F$113*M1892),
IF(AND(I1892=38000,R1892&gt;157.4,R1892&lt;=336.4,M1892&lt;=10),('[1]Pricing Schedule'!$F$103+('[1]Pricing Schedule'!$F$105*M1892))*2,
IF(AND(I1892=38000,R1892&gt;157.4,R1892&lt;=336.4,M1892&gt;10),('[1]Pricing Schedule'!$F$111+('[1]Pricing Schedule'!$F$113*M1892))*2,
IF(AND(I1892=38000,R1892&gt;314.8,R1892&lt;=504.6,M1892&lt;=10),('[1]Pricing Schedule'!$F$103+('[1]Pricing Schedule'!$F$105*M1892))*3,
IF(AND(I1892=38000,R1892&gt;314.8,R1892&lt;=504.6,M1892&gt;10),('[1]Pricing Schedule'!$F$111+('[1]Pricing Schedule'!$F$113*M1892))*3,
IF(AND(I1892=38000,R1892&gt;472.2,R1892&lt;=672.8,M1892&lt;=10),('[1]Pricing Schedule'!$F$103+('[1]Pricing Schedule'!$F$105*M1892))*4,
IF(AND(I1892=38000,R1892&gt;472.2,R1892&lt;=672.8,M1892&gt;10),('[1]Pricing Schedule'!$F$111+('[1]Pricing Schedule'!$F$113*M1892))*4,
IF(AND(I1892=110000,R1892&lt;=12.8,M1892&gt;2),'[1]Pricing Schedule'!$F$62+('[1]Pricing Schedule'!$F$63*M1892),
IF(AND(I1892=110000,R1892&lt;=12.8,M1892&lt;=2),'[1]Pricing Schedule'!$F$96+('[1]Pricing Schedule'!$F$97*M1892),
IF(AND(I1892=110000,R1892&gt;12.8,R1892&lt;=22.8,M1892&gt;3),'[1]Pricing Schedule'!$F$71+('[1]Pricing Schedule'!$F$72*M1892),
IF(AND(I1892=110000,R1892&gt;12.8,R1892&lt;=22.8,M1892&lt;=3),'[1]Pricing Schedule'!$F$96+('[1]Pricing Schedule'!$F$97*M1892),
IF(AND(I1892=110000,R1892&gt;22.8,R1892&lt;=30.2),'[1]Pricing Schedule'!$F$80+('[1]Pricing Schedule'!$F$81*M1892),
IF(AND(I1892=110000,R1892&gt;30.2,R1892&lt;=45.9),'[1]Pricing Schedule'!$F$89+('[1]Pricing Schedule'!$F$90*M1892),
IF(AND(I1892=110000,R1892&gt;45.9,R1892&lt;=123.4),'[1]Pricing Schedule'!$F$96+('[1]Pricing Schedule'!$F$97*M1892),
IF(AND(I1892=110000,R1892&gt;123.4,R1892&lt;=168.2,M1892&lt;=10),'[1]Pricing Schedule'!$F$103+('[1]Pricing Schedule'!$F$105*M1892),
IF(AND(I1892=110000,R1892&gt;123.4,R1892&lt;=168.2,M1892&gt;10),'[1]Pricing Schedule'!$F$111+('[1]Pricing Schedule'!$F$113*M1892),
IF(AND(I1892=110000,R1892&gt;168.2,R1892&lt;=336.4,M1892&lt;=10),('[1]Pricing Schedule'!$F$103+('[1]Pricing Schedule'!$F$105*M1892))*2,
IF(AND(I1892=110000,R1892&gt;168.2,R1892&lt;=336.4,M1892&gt;10),('[1]Pricing Schedule'!$F$111+('[1]Pricing Schedule'!$F$113*M1892))*2,
IF(AND(I1892=110000,R1892&gt;336.4,R1892&lt;=504.6,M1892&lt;=10),('[1]Pricing Schedule'!$F$103+('[1]Pricing Schedule'!$F$105*M1892))*3,
IF(AND(I1892=110000,R1892&gt;336.4,R1892&lt;=504.6,M1892&gt;10),('[1]Pricing Schedule'!$F$111+('[1]Pricing Schedule'!$F$113*M1892))*3,
IF(AND(I1892=110000,R1892&gt;504.6,R1892&lt;=672.8,M1892&lt;=10),('[1]Pricing Schedule'!$F$103+('[1]Pricing Schedule'!$F$105*M1892))*4,
IF(AND(I1892=110000,R1892&gt;504.6,R1892&lt;=672.8,M1892&gt;10),('[1]Pricing Schedule'!$F$111+('[1]Pricing Schedule'!$F$113*M1892))*4,
IF(AND(I1892=110000,R1892&gt;672.8,R1892&lt;=841,M1892&lt;=10),('[1]Pricing Schedule'!$F$103+('[1]Pricing Schedule'!$F$105*M1892))*5,
IF(AND(I1892=110000,R1892&gt;672.8,R1892&lt;=841,M1892&gt;10),('[1]Pricing Schedule'!$F$111+('[1]Pricing Schedule'!$F$113*M1892))*5,
IF(AND(I1892=110000,R1892&gt;672.8,R1892&lt;=841,M1892&lt;=10),('[1]Pricing Schedule'!$F$103+('[1]Pricing Schedule'!$F$105*M1892))*5,
IF(AND(I1892=110000,R1892&gt;672.8,R1892&lt;=841,M1892&gt;10),('[1]Pricing Schedule'!$F$111+('[1]Pricing Schedule'!$F$113*M1892))*5,
IF(AND(I1892=110000,R1892&gt;1345.6,R1892&lt;=1513.8,M1892&lt;=10),('[1]Pricing Schedule'!$F$103+('[1]Pricing Schedule'!$F$105*M1892))*9,
IF(AND(I1892=110000,R1892&gt;1345.6,R1892&lt;=1513.8,M1892&gt;10),('[1]Pricing Schedule'!$F$111+('[1]Pricing Schedule'!$F$113*M1892))*9,
9999999999)))))))))))))))))))))))))))))))))))))))</f>
        <v>1890770</v>
      </c>
      <c r="T1892" s="21">
        <f>IF(AND(I1892=38000,R1892&lt;=4.5,M1892&gt;8),'[1]Pricing Schedule'!$J$9,
IF(AND(I1892=38000,R1892&lt;=4.5,M1892&lt;=8),'[1]Pricing Schedule'!$J$36,
IF(AND(I1892=38000,R1892&gt;4.5,R1892&lt;=9,M1892&gt;8),'[1]Pricing Schedule'!$J$18,
IF(AND(I1892=38000,R1892&gt;4.5,R1892&lt;=9,M1892&lt;=8),'[1]Pricing Schedule'!$J$36,
IF(AND(I1892=38000,R1892&gt;9,R1892&lt;=12.8,M1892&gt;8),'[1]Pricing Schedule'!$J$27,
IF(AND(I1892=38000,R1892&gt;9,R1892&lt;=12.8,M1892&lt;=8),'[1]Pricing Schedule'!$J$36,
IF(AND(I1892=38000,R1892&gt;12.8,R1892&lt;=22.8),'[1]Pricing Schedule'!$J$36,
IF(AND(I1892=38000,R1892&gt;22.8,R1892&lt;=30.2),'[1]Pricing Schedule'!$J$45,
IF(AND(I1892=38000,R1892&gt;30.2,R1892&lt;=45.9),'[1]Pricing Schedule'!$J$54,
IF(AND(I1892=38000,R1892&gt;45.9,R1892&lt;=123.4),'[1]Pricing Schedule'!$J$97,
IF(AND(I1892=38000,R1892&gt;123.4,R1892&lt;=168.2,M1892&lt;=10),'[1]Pricing Schedule'!$J$105,
IF(AND(I1892=38000,R1892&gt;123.4,R1892&lt;=168.2,M1892&gt;10),'[1]Pricing Schedule'!$J$113,
IF(AND(I1892=38000,R1892&gt;168.2,R1892&lt;=336.4,M1892&lt;=10),('[1]Pricing Schedule'!$J$105),
IF(AND(I1892=38000,R1892&gt;168.2,R1892&lt;=336.4,M1892&gt;10),('[1]Pricing Schedule'!$J$113),
IF(AND(I1892=38000,R1892&gt;336.4,R1892&lt;=504.6,M1892&lt;=10),('[1]Pricing Schedule'!$J$105),
IF(AND(I1892=38000,R1892&gt;336.4,R1892&lt;=504.6,M1892&gt;10),('[1]Pricing Schedule'!$J$113),
IF(AND(I1892=38000,R1892&gt;504.6,R1892&lt;=672.8,M1892&lt;=10),('[1]Pricing Schedule'!$J$105),
IF(AND(I1892=38000,R1892&gt;504.6,R1892&lt;=672.8,M1892&gt;10),('[1]Pricing Schedule'!$J$113),
IF(AND(I1892=110000,R1892&lt;=12.8,M1892&gt;2),'[1]Pricing Schedule'!$J$63,
IF(AND(I1892=110000,R1892&lt;=12.8,M1892&lt;=2),'[1]Pricing Schedule'!$J$97,
IF(AND(I1892=110000,R1892&gt;12.8,R1892&lt;=22.8,M1892&gt;3),'[1]Pricing Schedule'!$J$72,
IF(AND(I1892=110000,R1892&gt;12.8,R1892&lt;=22.8,M1892&lt;=3),'[1]Pricing Schedule'!$J$97,
IF(AND(I1892=110000,R1892&gt;22.8,R1892&lt;=30.2),'[1]Pricing Schedule'!$J$81,
IF(AND(I1892=110000,R1892&gt;30.2,R1892&lt;=45.9),'[1]Pricing Schedule'!$J$90,
IF(AND(I1892=110000,R1892&gt;45.9,R1892&lt;=123.4),'[1]Pricing Schedule'!$J$97,
IF(AND(I1892=110000,R1892&gt;123.4,R1892&lt;=168.2,M1892&lt;=10),'[1]Pricing Schedule'!$J$105,
IF(AND(I1892=110000,R1892&gt;123.4,R1892&lt;=168.2,M1892&gt;10),'[1]Pricing Schedule'!$J$113,
IF(AND(I1892=110000,R1892&gt;168.2,R1892&lt;=336.2,M1892&lt;=10),('[1]Pricing Schedule'!$J$105),
IF(AND(I1892=110000,R1892&gt;168.2,R1892&lt;=336.2,M1892&gt;10),('[1]Pricing Schedule'!$J$113),
IF(AND(I1892=110000,R1892&gt;336.4,R1892&lt;=504.6,M1892&lt;=10),('[1]Pricing Schedule'!$J$105),
IF(AND(I1892=110000,R1892&gt;336.4,R1892&lt;=504.6,M1892&gt;10),('[1]Pricing Schedule'!$J$113),
IF(AND(I1892=110000,R1892&gt;504.6,R1892&lt;=672.8,M1892&lt;=10),('[1]Pricing Schedule'!$J$105),
IF(AND(I1892=110000,R1892&gt;504.6,R1892&lt;=672.8,M1892&gt;10),('[1]Pricing Schedule'!$J$113),
IF(AND(I1892=110000,R1892&gt;672.8,R1892&lt;=841,M1892&lt;=10),('[1]Pricing Schedule'!$J$105),
IF(AND(I1892=110000,R1892&gt;672.8,R1892&lt;=841,M1892&gt;10),('[1]Pricing Schedule'!$J$113),
IF(AND(I1892=110000,R1892&gt;1682,R1892&lt;=1850.2,M1892&lt;=10),('[1]Pricing Schedule'!$J$105),
IF(AND(I1892=110000,R1892&gt;1682,R1892&lt;=1850.2,M1892&gt;10),('[1]Pricing Schedule'!$J$113),
IF(AND(I1892=110000,R1892&gt;2018.4,R1892&lt;=2186.6,M1892&lt;=10),('[1]Pricing Schedule'!$J$105),
IF(AND(I1892=110000,R1892&gt;2018.4,R1892&lt;=2186.6,M1892&gt;10),('[1]Pricing Schedule'!$J$113),999999999)))))))))))))))))))))))))))))))))))))))</f>
        <v>7</v>
      </c>
      <c r="U1892" s="40">
        <f t="shared" si="180"/>
        <v>450183.33333333331</v>
      </c>
      <c r="V1892" s="41">
        <f t="shared" si="181"/>
        <v>2.2213172411239865</v>
      </c>
      <c r="Y1892" s="23">
        <v>600</v>
      </c>
      <c r="Z1892" s="23">
        <v>168</v>
      </c>
      <c r="AD1892" s="13"/>
      <c r="AE1892" s="13"/>
      <c r="AF1892" s="13"/>
      <c r="AR1892" s="35"/>
    </row>
    <row r="1893" spans="1:44">
      <c r="A1893" s="23">
        <v>1895</v>
      </c>
      <c r="B1893" s="23">
        <v>1895</v>
      </c>
      <c r="C1893" s="23" t="s">
        <v>2630</v>
      </c>
      <c r="D1893" s="23" t="s">
        <v>384</v>
      </c>
      <c r="E1893" s="23" t="s">
        <v>384</v>
      </c>
      <c r="F1893" s="23" t="s">
        <v>2631</v>
      </c>
      <c r="G1893" s="23" t="s">
        <v>2632</v>
      </c>
      <c r="H1893" s="23" t="s">
        <v>113</v>
      </c>
      <c r="I1893" s="13">
        <v>38000</v>
      </c>
      <c r="J1893" s="13">
        <v>38000</v>
      </c>
      <c r="K1893" s="23" t="s">
        <v>119</v>
      </c>
      <c r="L1893" s="24">
        <v>3.8140000000000001</v>
      </c>
      <c r="M1893" s="37">
        <f t="shared" si="176"/>
        <v>4</v>
      </c>
      <c r="N1893" s="24">
        <v>0.49</v>
      </c>
      <c r="O1893" s="13">
        <v>3</v>
      </c>
      <c r="P1893" s="36">
        <f t="shared" si="177"/>
        <v>0.49</v>
      </c>
      <c r="Q1893" s="38">
        <f t="shared" si="178"/>
        <v>4.2</v>
      </c>
      <c r="R1893" s="37">
        <f t="shared" si="179"/>
        <v>4.2</v>
      </c>
      <c r="S1893" s="39">
        <f>IF(AND(I1893=38000,R1893&lt;=4.5,M1893&gt;8),'[1]Pricing Schedule'!$F$8+('[1]Pricing Schedule'!$F$9*M1893),
IF(AND(I1893=38000,R1893&lt;=4.5,M1893&lt;=8),'[1]Pricing Schedule'!$F$34+('[1]Pricing Schedule'!$F$36*M1893),
IF(AND(I1893=38000,R1893&gt;4.5,R1893&lt;=9,M1893&gt;8),'[1]Pricing Schedule'!$F$17+('[1]Pricing Schedule'!$F$18*M1893),
IF(AND(I1893=38000,R1893&gt;4.5,R1893&lt;=9,M1893&lt;=8),'[1]Pricing Schedule'!$F$34+('[1]Pricing Schedule'!$F$36*M1893),
IF(AND(I1893=38000,R1893&gt;9,R1893&lt;=12.8,M1893&gt;8),'[1]Pricing Schedule'!$F$26+('[1]Pricing Schedule'!$F$27*M1893),
IF(AND(I1893=38000,R1893&gt;9,R1893&lt;=12.8,M1893&lt;=8),'[1]Pricing Schedule'!$F$34+('[1]Pricing Schedule'!$F$36*M1893),
IF(AND(I1893=38000,R1893&gt;12.8,R1893&lt;=22.8),'[1]Pricing Schedule'!$F$34+('[1]Pricing Schedule'!$F$36*M1893),
IF(AND(I1893=38000,R1893&gt;22.8,R1893&lt;=30.2),'[1]Pricing Schedule'!$F$43+('[1]Pricing Schedule'!$F$45*M1893),
IF(AND(I1893=38000,R1893&gt;30.2,R1893&lt;=45.9),'[1]Pricing Schedule'!$F$52+('[1]Pricing Schedule'!$F$54*M1893),
IF(AND(I1893=38000,R1893&gt;45.9,R1893&lt;=123.4),'[1]Pricing Schedule'!$F$96+('[1]Pricing Schedule'!$F$97*M1893),
IF(AND(I1893=38000,R1893&gt;123.4,R1893&lt;=168.2,M1893&lt;=10),'[1]Pricing Schedule'!$F$103+('[1]Pricing Schedule'!$F$105*M1893),
IF(AND(I1893=38000,R1893&gt;123.4,R1893&lt;=168.2,M1893&gt;10),'[1]Pricing Schedule'!$F$111+('[1]Pricing Schedule'!$F$113*M1893),
IF(AND(I1893=38000,R1893&gt;157.4,R1893&lt;=336.4,M1893&lt;=10),('[1]Pricing Schedule'!$F$103+('[1]Pricing Schedule'!$F$105*M1893))*2,
IF(AND(I1893=38000,R1893&gt;157.4,R1893&lt;=336.4,M1893&gt;10),('[1]Pricing Schedule'!$F$111+('[1]Pricing Schedule'!$F$113*M1893))*2,
IF(AND(I1893=38000,R1893&gt;314.8,R1893&lt;=504.6,M1893&lt;=10),('[1]Pricing Schedule'!$F$103+('[1]Pricing Schedule'!$F$105*M1893))*3,
IF(AND(I1893=38000,R1893&gt;314.8,R1893&lt;=504.6,M1893&gt;10),('[1]Pricing Schedule'!$F$111+('[1]Pricing Schedule'!$F$113*M1893))*3,
IF(AND(I1893=38000,R1893&gt;472.2,R1893&lt;=672.8,M1893&lt;=10),('[1]Pricing Schedule'!$F$103+('[1]Pricing Schedule'!$F$105*M1893))*4,
IF(AND(I1893=38000,R1893&gt;472.2,R1893&lt;=672.8,M1893&gt;10),('[1]Pricing Schedule'!$F$111+('[1]Pricing Schedule'!$F$113*M1893))*4,
IF(AND(I1893=110000,R1893&lt;=12.8,M1893&gt;2),'[1]Pricing Schedule'!$F$62+('[1]Pricing Schedule'!$F$63*M1893),
IF(AND(I1893=110000,R1893&lt;=12.8,M1893&lt;=2),'[1]Pricing Schedule'!$F$96+('[1]Pricing Schedule'!$F$97*M1893),
IF(AND(I1893=110000,R1893&gt;12.8,R1893&lt;=22.8,M1893&gt;3),'[1]Pricing Schedule'!$F$71+('[1]Pricing Schedule'!$F$72*M1893),
IF(AND(I1893=110000,R1893&gt;12.8,R1893&lt;=22.8,M1893&lt;=3),'[1]Pricing Schedule'!$F$96+('[1]Pricing Schedule'!$F$97*M1893),
IF(AND(I1893=110000,R1893&gt;22.8,R1893&lt;=30.2),'[1]Pricing Schedule'!$F$80+('[1]Pricing Schedule'!$F$81*M1893),
IF(AND(I1893=110000,R1893&gt;30.2,R1893&lt;=45.9),'[1]Pricing Schedule'!$F$89+('[1]Pricing Schedule'!$F$90*M1893),
IF(AND(I1893=110000,R1893&gt;45.9,R1893&lt;=123.4),'[1]Pricing Schedule'!$F$96+('[1]Pricing Schedule'!$F$97*M1893),
IF(AND(I1893=110000,R1893&gt;123.4,R1893&lt;=168.2,M1893&lt;=10),'[1]Pricing Schedule'!$F$103+('[1]Pricing Schedule'!$F$105*M1893),
IF(AND(I1893=110000,R1893&gt;123.4,R1893&lt;=168.2,M1893&gt;10),'[1]Pricing Schedule'!$F$111+('[1]Pricing Schedule'!$F$113*M1893),
IF(AND(I1893=110000,R1893&gt;168.2,R1893&lt;=336.4,M1893&lt;=10),('[1]Pricing Schedule'!$F$103+('[1]Pricing Schedule'!$F$105*M1893))*2,
IF(AND(I1893=110000,R1893&gt;168.2,R1893&lt;=336.4,M1893&gt;10),('[1]Pricing Schedule'!$F$111+('[1]Pricing Schedule'!$F$113*M1893))*2,
IF(AND(I1893=110000,R1893&gt;336.4,R1893&lt;=504.6,M1893&lt;=10),('[1]Pricing Schedule'!$F$103+('[1]Pricing Schedule'!$F$105*M1893))*3,
IF(AND(I1893=110000,R1893&gt;336.4,R1893&lt;=504.6,M1893&gt;10),('[1]Pricing Schedule'!$F$111+('[1]Pricing Schedule'!$F$113*M1893))*3,
IF(AND(I1893=110000,R1893&gt;504.6,R1893&lt;=672.8,M1893&lt;=10),('[1]Pricing Schedule'!$F$103+('[1]Pricing Schedule'!$F$105*M1893))*4,
IF(AND(I1893=110000,R1893&gt;504.6,R1893&lt;=672.8,M1893&gt;10),('[1]Pricing Schedule'!$F$111+('[1]Pricing Schedule'!$F$113*M1893))*4,
IF(AND(I1893=110000,R1893&gt;672.8,R1893&lt;=841,M1893&lt;=10),('[1]Pricing Schedule'!$F$103+('[1]Pricing Schedule'!$F$105*M1893))*5,
IF(AND(I1893=110000,R1893&gt;672.8,R1893&lt;=841,M1893&gt;10),('[1]Pricing Schedule'!$F$111+('[1]Pricing Schedule'!$F$113*M1893))*5,
IF(AND(I1893=110000,R1893&gt;672.8,R1893&lt;=841,M1893&lt;=10),('[1]Pricing Schedule'!$F$103+('[1]Pricing Schedule'!$F$105*M1893))*5,
IF(AND(I1893=110000,R1893&gt;672.8,R1893&lt;=841,M1893&gt;10),('[1]Pricing Schedule'!$F$111+('[1]Pricing Schedule'!$F$113*M1893))*5,
IF(AND(I1893=110000,R1893&gt;1345.6,R1893&lt;=1513.8,M1893&lt;=10),('[1]Pricing Schedule'!$F$103+('[1]Pricing Schedule'!$F$105*M1893))*9,
IF(AND(I1893=110000,R1893&gt;1345.6,R1893&lt;=1513.8,M1893&gt;10),('[1]Pricing Schedule'!$F$111+('[1]Pricing Schedule'!$F$113*M1893))*9,
9999999999)))))))))))))))))))))))))))))))))))))))</f>
        <v>628870</v>
      </c>
      <c r="T1893" s="21">
        <f>IF(AND(I1893=38000,R1893&lt;=4.5,M1893&gt;8),'[1]Pricing Schedule'!$J$9,
IF(AND(I1893=38000,R1893&lt;=4.5,M1893&lt;=8),'[1]Pricing Schedule'!$J$36,
IF(AND(I1893=38000,R1893&gt;4.5,R1893&lt;=9,M1893&gt;8),'[1]Pricing Schedule'!$J$18,
IF(AND(I1893=38000,R1893&gt;4.5,R1893&lt;=9,M1893&lt;=8),'[1]Pricing Schedule'!$J$36,
IF(AND(I1893=38000,R1893&gt;9,R1893&lt;=12.8,M1893&gt;8),'[1]Pricing Schedule'!$J$27,
IF(AND(I1893=38000,R1893&gt;9,R1893&lt;=12.8,M1893&lt;=8),'[1]Pricing Schedule'!$J$36,
IF(AND(I1893=38000,R1893&gt;12.8,R1893&lt;=22.8),'[1]Pricing Schedule'!$J$36,
IF(AND(I1893=38000,R1893&gt;22.8,R1893&lt;=30.2),'[1]Pricing Schedule'!$J$45,
IF(AND(I1893=38000,R1893&gt;30.2,R1893&lt;=45.9),'[1]Pricing Schedule'!$J$54,
IF(AND(I1893=38000,R1893&gt;45.9,R1893&lt;=123.4),'[1]Pricing Schedule'!$J$97,
IF(AND(I1893=38000,R1893&gt;123.4,R1893&lt;=168.2,M1893&lt;=10),'[1]Pricing Schedule'!$J$105,
IF(AND(I1893=38000,R1893&gt;123.4,R1893&lt;=168.2,M1893&gt;10),'[1]Pricing Schedule'!$J$113,
IF(AND(I1893=38000,R1893&gt;168.2,R1893&lt;=336.4,M1893&lt;=10),('[1]Pricing Schedule'!$J$105),
IF(AND(I1893=38000,R1893&gt;168.2,R1893&lt;=336.4,M1893&gt;10),('[1]Pricing Schedule'!$J$113),
IF(AND(I1893=38000,R1893&gt;336.4,R1893&lt;=504.6,M1893&lt;=10),('[1]Pricing Schedule'!$J$105),
IF(AND(I1893=38000,R1893&gt;336.4,R1893&lt;=504.6,M1893&gt;10),('[1]Pricing Schedule'!$J$113),
IF(AND(I1893=38000,R1893&gt;504.6,R1893&lt;=672.8,M1893&lt;=10),('[1]Pricing Schedule'!$J$105),
IF(AND(I1893=38000,R1893&gt;504.6,R1893&lt;=672.8,M1893&gt;10),('[1]Pricing Schedule'!$J$113),
IF(AND(I1893=110000,R1893&lt;=12.8,M1893&gt;2),'[1]Pricing Schedule'!$J$63,
IF(AND(I1893=110000,R1893&lt;=12.8,M1893&lt;=2),'[1]Pricing Schedule'!$J$97,
IF(AND(I1893=110000,R1893&gt;12.8,R1893&lt;=22.8,M1893&gt;3),'[1]Pricing Schedule'!$J$72,
IF(AND(I1893=110000,R1893&gt;12.8,R1893&lt;=22.8,M1893&lt;=3),'[1]Pricing Schedule'!$J$97,
IF(AND(I1893=110000,R1893&gt;22.8,R1893&lt;=30.2),'[1]Pricing Schedule'!$J$81,
IF(AND(I1893=110000,R1893&gt;30.2,R1893&lt;=45.9),'[1]Pricing Schedule'!$J$90,
IF(AND(I1893=110000,R1893&gt;45.9,R1893&lt;=123.4),'[1]Pricing Schedule'!$J$97,
IF(AND(I1893=110000,R1893&gt;123.4,R1893&lt;=168.2,M1893&lt;=10),'[1]Pricing Schedule'!$J$105,
IF(AND(I1893=110000,R1893&gt;123.4,R1893&lt;=168.2,M1893&gt;10),'[1]Pricing Schedule'!$J$113,
IF(AND(I1893=110000,R1893&gt;168.2,R1893&lt;=336.2,M1893&lt;=10),('[1]Pricing Schedule'!$J$105),
IF(AND(I1893=110000,R1893&gt;168.2,R1893&lt;=336.2,M1893&gt;10),('[1]Pricing Schedule'!$J$113),
IF(AND(I1893=110000,R1893&gt;336.4,R1893&lt;=504.6,M1893&lt;=10),('[1]Pricing Schedule'!$J$105),
IF(AND(I1893=110000,R1893&gt;336.4,R1893&lt;=504.6,M1893&gt;10),('[1]Pricing Schedule'!$J$113),
IF(AND(I1893=110000,R1893&gt;504.6,R1893&lt;=672.8,M1893&lt;=10),('[1]Pricing Schedule'!$J$105),
IF(AND(I1893=110000,R1893&gt;504.6,R1893&lt;=672.8,M1893&gt;10),('[1]Pricing Schedule'!$J$113),
IF(AND(I1893=110000,R1893&gt;672.8,R1893&lt;=841,M1893&lt;=10),('[1]Pricing Schedule'!$J$105),
IF(AND(I1893=110000,R1893&gt;672.8,R1893&lt;=841,M1893&gt;10),('[1]Pricing Schedule'!$J$113),
IF(AND(I1893=110000,R1893&gt;1682,R1893&lt;=1850.2,M1893&lt;=10),('[1]Pricing Schedule'!$J$105),
IF(AND(I1893=110000,R1893&gt;1682,R1893&lt;=1850.2,M1893&gt;10),('[1]Pricing Schedule'!$J$113),
IF(AND(I1893=110000,R1893&gt;2018.4,R1893&lt;=2186.6,M1893&lt;=10),('[1]Pricing Schedule'!$J$105),
IF(AND(I1893=110000,R1893&gt;2018.4,R1893&lt;=2186.6,M1893&gt;10),('[1]Pricing Schedule'!$J$113),999999999)))))))))))))))))))))))))))))))))))))))</f>
        <v>4</v>
      </c>
      <c r="U1893" s="40">
        <f t="shared" si="180"/>
        <v>149730.95238095237</v>
      </c>
      <c r="V1893" s="41">
        <f t="shared" si="181"/>
        <v>6.6786458250512828</v>
      </c>
      <c r="Y1893" s="23">
        <v>201</v>
      </c>
      <c r="Z1893" s="23">
        <v>482</v>
      </c>
      <c r="AD1893" s="13"/>
      <c r="AE1893" s="13"/>
      <c r="AF1893" s="13"/>
      <c r="AR1893" s="35"/>
    </row>
    <row r="1894" spans="1:44">
      <c r="A1894" s="23">
        <v>1896</v>
      </c>
      <c r="B1894" s="23">
        <v>1896</v>
      </c>
      <c r="C1894" s="23" t="s">
        <v>2633</v>
      </c>
      <c r="D1894" s="23" t="s">
        <v>344</v>
      </c>
      <c r="E1894" s="23" t="s">
        <v>344</v>
      </c>
      <c r="F1894" s="23" t="s">
        <v>797</v>
      </c>
      <c r="G1894" s="23" t="s">
        <v>798</v>
      </c>
      <c r="H1894" s="23" t="s">
        <v>113</v>
      </c>
      <c r="I1894" s="13">
        <v>38000</v>
      </c>
      <c r="J1894" s="13">
        <v>38000</v>
      </c>
      <c r="K1894" s="23" t="s">
        <v>119</v>
      </c>
      <c r="L1894" s="24">
        <v>2.0459999999999998</v>
      </c>
      <c r="M1894" s="37">
        <f t="shared" si="176"/>
        <v>3</v>
      </c>
      <c r="N1894" s="24">
        <v>0.78800000000000003</v>
      </c>
      <c r="O1894" s="13">
        <v>3</v>
      </c>
      <c r="P1894" s="36">
        <f t="shared" si="177"/>
        <v>0.78800000000000003</v>
      </c>
      <c r="Q1894" s="38">
        <f t="shared" si="178"/>
        <v>4.2</v>
      </c>
      <c r="R1894" s="37">
        <f t="shared" si="179"/>
        <v>4.2</v>
      </c>
      <c r="S1894" s="39">
        <f>IF(AND(I1894=38000,R1894&lt;=4.5,M1894&gt;8),'[1]Pricing Schedule'!$F$8+('[1]Pricing Schedule'!$F$9*M1894),
IF(AND(I1894=38000,R1894&lt;=4.5,M1894&lt;=8),'[1]Pricing Schedule'!$F$34+('[1]Pricing Schedule'!$F$36*M1894),
IF(AND(I1894=38000,R1894&gt;4.5,R1894&lt;=9,M1894&gt;8),'[1]Pricing Schedule'!$F$17+('[1]Pricing Schedule'!$F$18*M1894),
IF(AND(I1894=38000,R1894&gt;4.5,R1894&lt;=9,M1894&lt;=8),'[1]Pricing Schedule'!$F$34+('[1]Pricing Schedule'!$F$36*M1894),
IF(AND(I1894=38000,R1894&gt;9,R1894&lt;=12.8,M1894&gt;8),'[1]Pricing Schedule'!$F$26+('[1]Pricing Schedule'!$F$27*M1894),
IF(AND(I1894=38000,R1894&gt;9,R1894&lt;=12.8,M1894&lt;=8),'[1]Pricing Schedule'!$F$34+('[1]Pricing Schedule'!$F$36*M1894),
IF(AND(I1894=38000,R1894&gt;12.8,R1894&lt;=22.8),'[1]Pricing Schedule'!$F$34+('[1]Pricing Schedule'!$F$36*M1894),
IF(AND(I1894=38000,R1894&gt;22.8,R1894&lt;=30.2),'[1]Pricing Schedule'!$F$43+('[1]Pricing Schedule'!$F$45*M1894),
IF(AND(I1894=38000,R1894&gt;30.2,R1894&lt;=45.9),'[1]Pricing Schedule'!$F$52+('[1]Pricing Schedule'!$F$54*M1894),
IF(AND(I1894=38000,R1894&gt;45.9,R1894&lt;=123.4),'[1]Pricing Schedule'!$F$96+('[1]Pricing Schedule'!$F$97*M1894),
IF(AND(I1894=38000,R1894&gt;123.4,R1894&lt;=168.2,M1894&lt;=10),'[1]Pricing Schedule'!$F$103+('[1]Pricing Schedule'!$F$105*M1894),
IF(AND(I1894=38000,R1894&gt;123.4,R1894&lt;=168.2,M1894&gt;10),'[1]Pricing Schedule'!$F$111+('[1]Pricing Schedule'!$F$113*M1894),
IF(AND(I1894=38000,R1894&gt;157.4,R1894&lt;=336.4,M1894&lt;=10),('[1]Pricing Schedule'!$F$103+('[1]Pricing Schedule'!$F$105*M1894))*2,
IF(AND(I1894=38000,R1894&gt;157.4,R1894&lt;=336.4,M1894&gt;10),('[1]Pricing Schedule'!$F$111+('[1]Pricing Schedule'!$F$113*M1894))*2,
IF(AND(I1894=38000,R1894&gt;314.8,R1894&lt;=504.6,M1894&lt;=10),('[1]Pricing Schedule'!$F$103+('[1]Pricing Schedule'!$F$105*M1894))*3,
IF(AND(I1894=38000,R1894&gt;314.8,R1894&lt;=504.6,M1894&gt;10),('[1]Pricing Schedule'!$F$111+('[1]Pricing Schedule'!$F$113*M1894))*3,
IF(AND(I1894=38000,R1894&gt;472.2,R1894&lt;=672.8,M1894&lt;=10),('[1]Pricing Schedule'!$F$103+('[1]Pricing Schedule'!$F$105*M1894))*4,
IF(AND(I1894=38000,R1894&gt;472.2,R1894&lt;=672.8,M1894&gt;10),('[1]Pricing Schedule'!$F$111+('[1]Pricing Schedule'!$F$113*M1894))*4,
IF(AND(I1894=110000,R1894&lt;=12.8,M1894&gt;2),'[1]Pricing Schedule'!$F$62+('[1]Pricing Schedule'!$F$63*M1894),
IF(AND(I1894=110000,R1894&lt;=12.8,M1894&lt;=2),'[1]Pricing Schedule'!$F$96+('[1]Pricing Schedule'!$F$97*M1894),
IF(AND(I1894=110000,R1894&gt;12.8,R1894&lt;=22.8,M1894&gt;3),'[1]Pricing Schedule'!$F$71+('[1]Pricing Schedule'!$F$72*M1894),
IF(AND(I1894=110000,R1894&gt;12.8,R1894&lt;=22.8,M1894&lt;=3),'[1]Pricing Schedule'!$F$96+('[1]Pricing Schedule'!$F$97*M1894),
IF(AND(I1894=110000,R1894&gt;22.8,R1894&lt;=30.2),'[1]Pricing Schedule'!$F$80+('[1]Pricing Schedule'!$F$81*M1894),
IF(AND(I1894=110000,R1894&gt;30.2,R1894&lt;=45.9),'[1]Pricing Schedule'!$F$89+('[1]Pricing Schedule'!$F$90*M1894),
IF(AND(I1894=110000,R1894&gt;45.9,R1894&lt;=123.4),'[1]Pricing Schedule'!$F$96+('[1]Pricing Schedule'!$F$97*M1894),
IF(AND(I1894=110000,R1894&gt;123.4,R1894&lt;=168.2,M1894&lt;=10),'[1]Pricing Schedule'!$F$103+('[1]Pricing Schedule'!$F$105*M1894),
IF(AND(I1894=110000,R1894&gt;123.4,R1894&lt;=168.2,M1894&gt;10),'[1]Pricing Schedule'!$F$111+('[1]Pricing Schedule'!$F$113*M1894),
IF(AND(I1894=110000,R1894&gt;168.2,R1894&lt;=336.4,M1894&lt;=10),('[1]Pricing Schedule'!$F$103+('[1]Pricing Schedule'!$F$105*M1894))*2,
IF(AND(I1894=110000,R1894&gt;168.2,R1894&lt;=336.4,M1894&gt;10),('[1]Pricing Schedule'!$F$111+('[1]Pricing Schedule'!$F$113*M1894))*2,
IF(AND(I1894=110000,R1894&gt;336.4,R1894&lt;=504.6,M1894&lt;=10),('[1]Pricing Schedule'!$F$103+('[1]Pricing Schedule'!$F$105*M1894))*3,
IF(AND(I1894=110000,R1894&gt;336.4,R1894&lt;=504.6,M1894&gt;10),('[1]Pricing Schedule'!$F$111+('[1]Pricing Schedule'!$F$113*M1894))*3,
IF(AND(I1894=110000,R1894&gt;504.6,R1894&lt;=672.8,M1894&lt;=10),('[1]Pricing Schedule'!$F$103+('[1]Pricing Schedule'!$F$105*M1894))*4,
IF(AND(I1894=110000,R1894&gt;504.6,R1894&lt;=672.8,M1894&gt;10),('[1]Pricing Schedule'!$F$111+('[1]Pricing Schedule'!$F$113*M1894))*4,
IF(AND(I1894=110000,R1894&gt;672.8,R1894&lt;=841,M1894&lt;=10),('[1]Pricing Schedule'!$F$103+('[1]Pricing Schedule'!$F$105*M1894))*5,
IF(AND(I1894=110000,R1894&gt;672.8,R1894&lt;=841,M1894&gt;10),('[1]Pricing Schedule'!$F$111+('[1]Pricing Schedule'!$F$113*M1894))*5,
IF(AND(I1894=110000,R1894&gt;672.8,R1894&lt;=841,M1894&lt;=10),('[1]Pricing Schedule'!$F$103+('[1]Pricing Schedule'!$F$105*M1894))*5,
IF(AND(I1894=110000,R1894&gt;672.8,R1894&lt;=841,M1894&gt;10),('[1]Pricing Schedule'!$F$111+('[1]Pricing Schedule'!$F$113*M1894))*5,
IF(AND(I1894=110000,R1894&gt;1345.6,R1894&lt;=1513.8,M1894&lt;=10),('[1]Pricing Schedule'!$F$103+('[1]Pricing Schedule'!$F$105*M1894))*9,
IF(AND(I1894=110000,R1894&gt;1345.6,R1894&lt;=1513.8,M1894&gt;10),('[1]Pricing Schedule'!$F$111+('[1]Pricing Schedule'!$F$113*M1894))*9,
9999999999)))))))))))))))))))))))))))))))))))))))</f>
        <v>558600</v>
      </c>
      <c r="T1894" s="21">
        <f>IF(AND(I1894=38000,R1894&lt;=4.5,M1894&gt;8),'[1]Pricing Schedule'!$J$9,
IF(AND(I1894=38000,R1894&lt;=4.5,M1894&lt;=8),'[1]Pricing Schedule'!$J$36,
IF(AND(I1894=38000,R1894&gt;4.5,R1894&lt;=9,M1894&gt;8),'[1]Pricing Schedule'!$J$18,
IF(AND(I1894=38000,R1894&gt;4.5,R1894&lt;=9,M1894&lt;=8),'[1]Pricing Schedule'!$J$36,
IF(AND(I1894=38000,R1894&gt;9,R1894&lt;=12.8,M1894&gt;8),'[1]Pricing Schedule'!$J$27,
IF(AND(I1894=38000,R1894&gt;9,R1894&lt;=12.8,M1894&lt;=8),'[1]Pricing Schedule'!$J$36,
IF(AND(I1894=38000,R1894&gt;12.8,R1894&lt;=22.8),'[1]Pricing Schedule'!$J$36,
IF(AND(I1894=38000,R1894&gt;22.8,R1894&lt;=30.2),'[1]Pricing Schedule'!$J$45,
IF(AND(I1894=38000,R1894&gt;30.2,R1894&lt;=45.9),'[1]Pricing Schedule'!$J$54,
IF(AND(I1894=38000,R1894&gt;45.9,R1894&lt;=123.4),'[1]Pricing Schedule'!$J$97,
IF(AND(I1894=38000,R1894&gt;123.4,R1894&lt;=168.2,M1894&lt;=10),'[1]Pricing Schedule'!$J$105,
IF(AND(I1894=38000,R1894&gt;123.4,R1894&lt;=168.2,M1894&gt;10),'[1]Pricing Schedule'!$J$113,
IF(AND(I1894=38000,R1894&gt;168.2,R1894&lt;=336.4,M1894&lt;=10),('[1]Pricing Schedule'!$J$105),
IF(AND(I1894=38000,R1894&gt;168.2,R1894&lt;=336.4,M1894&gt;10),('[1]Pricing Schedule'!$J$113),
IF(AND(I1894=38000,R1894&gt;336.4,R1894&lt;=504.6,M1894&lt;=10),('[1]Pricing Schedule'!$J$105),
IF(AND(I1894=38000,R1894&gt;336.4,R1894&lt;=504.6,M1894&gt;10),('[1]Pricing Schedule'!$J$113),
IF(AND(I1894=38000,R1894&gt;504.6,R1894&lt;=672.8,M1894&lt;=10),('[1]Pricing Schedule'!$J$105),
IF(AND(I1894=38000,R1894&gt;504.6,R1894&lt;=672.8,M1894&gt;10),('[1]Pricing Schedule'!$J$113),
IF(AND(I1894=110000,R1894&lt;=12.8,M1894&gt;2),'[1]Pricing Schedule'!$J$63,
IF(AND(I1894=110000,R1894&lt;=12.8,M1894&lt;=2),'[1]Pricing Schedule'!$J$97,
IF(AND(I1894=110000,R1894&gt;12.8,R1894&lt;=22.8,M1894&gt;3),'[1]Pricing Schedule'!$J$72,
IF(AND(I1894=110000,R1894&gt;12.8,R1894&lt;=22.8,M1894&lt;=3),'[1]Pricing Schedule'!$J$97,
IF(AND(I1894=110000,R1894&gt;22.8,R1894&lt;=30.2),'[1]Pricing Schedule'!$J$81,
IF(AND(I1894=110000,R1894&gt;30.2,R1894&lt;=45.9),'[1]Pricing Schedule'!$J$90,
IF(AND(I1894=110000,R1894&gt;45.9,R1894&lt;=123.4),'[1]Pricing Schedule'!$J$97,
IF(AND(I1894=110000,R1894&gt;123.4,R1894&lt;=168.2,M1894&lt;=10),'[1]Pricing Schedule'!$J$105,
IF(AND(I1894=110000,R1894&gt;123.4,R1894&lt;=168.2,M1894&gt;10),'[1]Pricing Schedule'!$J$113,
IF(AND(I1894=110000,R1894&gt;168.2,R1894&lt;=336.2,M1894&lt;=10),('[1]Pricing Schedule'!$J$105),
IF(AND(I1894=110000,R1894&gt;168.2,R1894&lt;=336.2,M1894&gt;10),('[1]Pricing Schedule'!$J$113),
IF(AND(I1894=110000,R1894&gt;336.4,R1894&lt;=504.6,M1894&lt;=10),('[1]Pricing Schedule'!$J$105),
IF(AND(I1894=110000,R1894&gt;336.4,R1894&lt;=504.6,M1894&gt;10),('[1]Pricing Schedule'!$J$113),
IF(AND(I1894=110000,R1894&gt;504.6,R1894&lt;=672.8,M1894&lt;=10),('[1]Pricing Schedule'!$J$105),
IF(AND(I1894=110000,R1894&gt;504.6,R1894&lt;=672.8,M1894&gt;10),('[1]Pricing Schedule'!$J$113),
IF(AND(I1894=110000,R1894&gt;672.8,R1894&lt;=841,M1894&lt;=10),('[1]Pricing Schedule'!$J$105),
IF(AND(I1894=110000,R1894&gt;672.8,R1894&lt;=841,M1894&gt;10),('[1]Pricing Schedule'!$J$113),
IF(AND(I1894=110000,R1894&gt;1682,R1894&lt;=1850.2,M1894&lt;=10),('[1]Pricing Schedule'!$J$105),
IF(AND(I1894=110000,R1894&gt;1682,R1894&lt;=1850.2,M1894&gt;10),('[1]Pricing Schedule'!$J$113),
IF(AND(I1894=110000,R1894&gt;2018.4,R1894&lt;=2186.6,M1894&lt;=10),('[1]Pricing Schedule'!$J$105),
IF(AND(I1894=110000,R1894&gt;2018.4,R1894&lt;=2186.6,M1894&gt;10),('[1]Pricing Schedule'!$J$113),999999999)))))))))))))))))))))))))))))))))))))))</f>
        <v>4</v>
      </c>
      <c r="U1894" s="40">
        <f t="shared" si="180"/>
        <v>133000</v>
      </c>
      <c r="V1894" s="41">
        <f t="shared" si="181"/>
        <v>7.518796992481203</v>
      </c>
      <c r="Y1894" s="23">
        <v>206</v>
      </c>
      <c r="Z1894" s="23">
        <v>347</v>
      </c>
      <c r="AD1894" s="13"/>
      <c r="AE1894" s="13"/>
      <c r="AF1894" s="13"/>
      <c r="AR1894" s="35"/>
    </row>
    <row r="1895" spans="1:44">
      <c r="A1895" s="23">
        <v>1897</v>
      </c>
      <c r="B1895" s="23">
        <v>1897</v>
      </c>
      <c r="C1895" s="23" t="s">
        <v>2634</v>
      </c>
      <c r="D1895" s="23" t="s">
        <v>131</v>
      </c>
      <c r="E1895" s="23" t="s">
        <v>131</v>
      </c>
      <c r="F1895" s="23" t="s">
        <v>1846</v>
      </c>
      <c r="G1895" s="23" t="s">
        <v>1847</v>
      </c>
      <c r="H1895" s="23" t="s">
        <v>113</v>
      </c>
      <c r="I1895" s="13">
        <v>38000</v>
      </c>
      <c r="L1895" s="24">
        <v>5.327</v>
      </c>
      <c r="M1895" s="37">
        <f t="shared" si="176"/>
        <v>6</v>
      </c>
      <c r="N1895" s="24">
        <v>0.51600000000000001</v>
      </c>
      <c r="O1895" s="13">
        <v>3</v>
      </c>
      <c r="P1895" s="36">
        <f t="shared" si="177"/>
        <v>0.51600000000000001</v>
      </c>
      <c r="Q1895" s="38">
        <f t="shared" si="178"/>
        <v>4.2</v>
      </c>
      <c r="R1895" s="37">
        <f t="shared" si="179"/>
        <v>4.2</v>
      </c>
      <c r="S1895" s="39">
        <f>IF(AND(I1895=38000,R1895&lt;=4.5,M1895&gt;8),'[1]Pricing Schedule'!$F$8+('[1]Pricing Schedule'!$F$9*M1895),
IF(AND(I1895=38000,R1895&lt;=4.5,M1895&lt;=8),'[1]Pricing Schedule'!$F$34+('[1]Pricing Schedule'!$F$36*M1895),
IF(AND(I1895=38000,R1895&gt;4.5,R1895&lt;=9,M1895&gt;8),'[1]Pricing Schedule'!$F$17+('[1]Pricing Schedule'!$F$18*M1895),
IF(AND(I1895=38000,R1895&gt;4.5,R1895&lt;=9,M1895&lt;=8),'[1]Pricing Schedule'!$F$34+('[1]Pricing Schedule'!$F$36*M1895),
IF(AND(I1895=38000,R1895&gt;9,R1895&lt;=12.8,M1895&gt;8),'[1]Pricing Schedule'!$F$26+('[1]Pricing Schedule'!$F$27*M1895),
IF(AND(I1895=38000,R1895&gt;9,R1895&lt;=12.8,M1895&lt;=8),'[1]Pricing Schedule'!$F$34+('[1]Pricing Schedule'!$F$36*M1895),
IF(AND(I1895=38000,R1895&gt;12.8,R1895&lt;=22.8),'[1]Pricing Schedule'!$F$34+('[1]Pricing Schedule'!$F$36*M1895),
IF(AND(I1895=38000,R1895&gt;22.8,R1895&lt;=30.2),'[1]Pricing Schedule'!$F$43+('[1]Pricing Schedule'!$F$45*M1895),
IF(AND(I1895=38000,R1895&gt;30.2,R1895&lt;=45.9),'[1]Pricing Schedule'!$F$52+('[1]Pricing Schedule'!$F$54*M1895),
IF(AND(I1895=38000,R1895&gt;45.9,R1895&lt;=123.4),'[1]Pricing Schedule'!$F$96+('[1]Pricing Schedule'!$F$97*M1895),
IF(AND(I1895=38000,R1895&gt;123.4,R1895&lt;=168.2,M1895&lt;=10),'[1]Pricing Schedule'!$F$103+('[1]Pricing Schedule'!$F$105*M1895),
IF(AND(I1895=38000,R1895&gt;123.4,R1895&lt;=168.2,M1895&gt;10),'[1]Pricing Schedule'!$F$111+('[1]Pricing Schedule'!$F$113*M1895),
IF(AND(I1895=38000,R1895&gt;157.4,R1895&lt;=336.4,M1895&lt;=10),('[1]Pricing Schedule'!$F$103+('[1]Pricing Schedule'!$F$105*M1895))*2,
IF(AND(I1895=38000,R1895&gt;157.4,R1895&lt;=336.4,M1895&gt;10),('[1]Pricing Schedule'!$F$111+('[1]Pricing Schedule'!$F$113*M1895))*2,
IF(AND(I1895=38000,R1895&gt;314.8,R1895&lt;=504.6,M1895&lt;=10),('[1]Pricing Schedule'!$F$103+('[1]Pricing Schedule'!$F$105*M1895))*3,
IF(AND(I1895=38000,R1895&gt;314.8,R1895&lt;=504.6,M1895&gt;10),('[1]Pricing Schedule'!$F$111+('[1]Pricing Schedule'!$F$113*M1895))*3,
IF(AND(I1895=38000,R1895&gt;472.2,R1895&lt;=672.8,M1895&lt;=10),('[1]Pricing Schedule'!$F$103+('[1]Pricing Schedule'!$F$105*M1895))*4,
IF(AND(I1895=38000,R1895&gt;472.2,R1895&lt;=672.8,M1895&gt;10),('[1]Pricing Schedule'!$F$111+('[1]Pricing Schedule'!$F$113*M1895))*4,
IF(AND(I1895=110000,R1895&lt;=12.8,M1895&gt;2),'[1]Pricing Schedule'!$F$62+('[1]Pricing Schedule'!$F$63*M1895),
IF(AND(I1895=110000,R1895&lt;=12.8,M1895&lt;=2),'[1]Pricing Schedule'!$F$96+('[1]Pricing Schedule'!$F$97*M1895),
IF(AND(I1895=110000,R1895&gt;12.8,R1895&lt;=22.8,M1895&gt;3),'[1]Pricing Schedule'!$F$71+('[1]Pricing Schedule'!$F$72*M1895),
IF(AND(I1895=110000,R1895&gt;12.8,R1895&lt;=22.8,M1895&lt;=3),'[1]Pricing Schedule'!$F$96+('[1]Pricing Schedule'!$F$97*M1895),
IF(AND(I1895=110000,R1895&gt;22.8,R1895&lt;=30.2),'[1]Pricing Schedule'!$F$80+('[1]Pricing Schedule'!$F$81*M1895),
IF(AND(I1895=110000,R1895&gt;30.2,R1895&lt;=45.9),'[1]Pricing Schedule'!$F$89+('[1]Pricing Schedule'!$F$90*M1895),
IF(AND(I1895=110000,R1895&gt;45.9,R1895&lt;=123.4),'[1]Pricing Schedule'!$F$96+('[1]Pricing Schedule'!$F$97*M1895),
IF(AND(I1895=110000,R1895&gt;123.4,R1895&lt;=168.2,M1895&lt;=10),'[1]Pricing Schedule'!$F$103+('[1]Pricing Schedule'!$F$105*M1895),
IF(AND(I1895=110000,R1895&gt;123.4,R1895&lt;=168.2,M1895&gt;10),'[1]Pricing Schedule'!$F$111+('[1]Pricing Schedule'!$F$113*M1895),
IF(AND(I1895=110000,R1895&gt;168.2,R1895&lt;=336.4,M1895&lt;=10),('[1]Pricing Schedule'!$F$103+('[1]Pricing Schedule'!$F$105*M1895))*2,
IF(AND(I1895=110000,R1895&gt;168.2,R1895&lt;=336.4,M1895&gt;10),('[1]Pricing Schedule'!$F$111+('[1]Pricing Schedule'!$F$113*M1895))*2,
IF(AND(I1895=110000,R1895&gt;336.4,R1895&lt;=504.6,M1895&lt;=10),('[1]Pricing Schedule'!$F$103+('[1]Pricing Schedule'!$F$105*M1895))*3,
IF(AND(I1895=110000,R1895&gt;336.4,R1895&lt;=504.6,M1895&gt;10),('[1]Pricing Schedule'!$F$111+('[1]Pricing Schedule'!$F$113*M1895))*3,
IF(AND(I1895=110000,R1895&gt;504.6,R1895&lt;=672.8,M1895&lt;=10),('[1]Pricing Schedule'!$F$103+('[1]Pricing Schedule'!$F$105*M1895))*4,
IF(AND(I1895=110000,R1895&gt;504.6,R1895&lt;=672.8,M1895&gt;10),('[1]Pricing Schedule'!$F$111+('[1]Pricing Schedule'!$F$113*M1895))*4,
IF(AND(I1895=110000,R1895&gt;672.8,R1895&lt;=841,M1895&lt;=10),('[1]Pricing Schedule'!$F$103+('[1]Pricing Schedule'!$F$105*M1895))*5,
IF(AND(I1895=110000,R1895&gt;672.8,R1895&lt;=841,M1895&gt;10),('[1]Pricing Schedule'!$F$111+('[1]Pricing Schedule'!$F$113*M1895))*5,
IF(AND(I1895=110000,R1895&gt;672.8,R1895&lt;=841,M1895&lt;=10),('[1]Pricing Schedule'!$F$103+('[1]Pricing Schedule'!$F$105*M1895))*5,
IF(AND(I1895=110000,R1895&gt;672.8,R1895&lt;=841,M1895&gt;10),('[1]Pricing Schedule'!$F$111+('[1]Pricing Schedule'!$F$113*M1895))*5,
IF(AND(I1895=110000,R1895&gt;1345.6,R1895&lt;=1513.8,M1895&lt;=10),('[1]Pricing Schedule'!$F$103+('[1]Pricing Schedule'!$F$105*M1895))*9,
IF(AND(I1895=110000,R1895&gt;1345.6,R1895&lt;=1513.8,M1895&gt;10),('[1]Pricing Schedule'!$F$111+('[1]Pricing Schedule'!$F$113*M1895))*9,
9999999999)))))))))))))))))))))))))))))))))))))))</f>
        <v>769410</v>
      </c>
      <c r="T1895" s="21">
        <f>IF(AND(I1895=38000,R1895&lt;=4.5,M1895&gt;8),'[1]Pricing Schedule'!$J$9,
IF(AND(I1895=38000,R1895&lt;=4.5,M1895&lt;=8),'[1]Pricing Schedule'!$J$36,
IF(AND(I1895=38000,R1895&gt;4.5,R1895&lt;=9,M1895&gt;8),'[1]Pricing Schedule'!$J$18,
IF(AND(I1895=38000,R1895&gt;4.5,R1895&lt;=9,M1895&lt;=8),'[1]Pricing Schedule'!$J$36,
IF(AND(I1895=38000,R1895&gt;9,R1895&lt;=12.8,M1895&gt;8),'[1]Pricing Schedule'!$J$27,
IF(AND(I1895=38000,R1895&gt;9,R1895&lt;=12.8,M1895&lt;=8),'[1]Pricing Schedule'!$J$36,
IF(AND(I1895=38000,R1895&gt;12.8,R1895&lt;=22.8),'[1]Pricing Schedule'!$J$36,
IF(AND(I1895=38000,R1895&gt;22.8,R1895&lt;=30.2),'[1]Pricing Schedule'!$J$45,
IF(AND(I1895=38000,R1895&gt;30.2,R1895&lt;=45.9),'[1]Pricing Schedule'!$J$54,
IF(AND(I1895=38000,R1895&gt;45.9,R1895&lt;=123.4),'[1]Pricing Schedule'!$J$97,
IF(AND(I1895=38000,R1895&gt;123.4,R1895&lt;=168.2,M1895&lt;=10),'[1]Pricing Schedule'!$J$105,
IF(AND(I1895=38000,R1895&gt;123.4,R1895&lt;=168.2,M1895&gt;10),'[1]Pricing Schedule'!$J$113,
IF(AND(I1895=38000,R1895&gt;168.2,R1895&lt;=336.4,M1895&lt;=10),('[1]Pricing Schedule'!$J$105),
IF(AND(I1895=38000,R1895&gt;168.2,R1895&lt;=336.4,M1895&gt;10),('[1]Pricing Schedule'!$J$113),
IF(AND(I1895=38000,R1895&gt;336.4,R1895&lt;=504.6,M1895&lt;=10),('[1]Pricing Schedule'!$J$105),
IF(AND(I1895=38000,R1895&gt;336.4,R1895&lt;=504.6,M1895&gt;10),('[1]Pricing Schedule'!$J$113),
IF(AND(I1895=38000,R1895&gt;504.6,R1895&lt;=672.8,M1895&lt;=10),('[1]Pricing Schedule'!$J$105),
IF(AND(I1895=38000,R1895&gt;504.6,R1895&lt;=672.8,M1895&gt;10),('[1]Pricing Schedule'!$J$113),
IF(AND(I1895=110000,R1895&lt;=12.8,M1895&gt;2),'[1]Pricing Schedule'!$J$63,
IF(AND(I1895=110000,R1895&lt;=12.8,M1895&lt;=2),'[1]Pricing Schedule'!$J$97,
IF(AND(I1895=110000,R1895&gt;12.8,R1895&lt;=22.8,M1895&gt;3),'[1]Pricing Schedule'!$J$72,
IF(AND(I1895=110000,R1895&gt;12.8,R1895&lt;=22.8,M1895&lt;=3),'[1]Pricing Schedule'!$J$97,
IF(AND(I1895=110000,R1895&gt;22.8,R1895&lt;=30.2),'[1]Pricing Schedule'!$J$81,
IF(AND(I1895=110000,R1895&gt;30.2,R1895&lt;=45.9),'[1]Pricing Schedule'!$J$90,
IF(AND(I1895=110000,R1895&gt;45.9,R1895&lt;=123.4),'[1]Pricing Schedule'!$J$97,
IF(AND(I1895=110000,R1895&gt;123.4,R1895&lt;=168.2,M1895&lt;=10),'[1]Pricing Schedule'!$J$105,
IF(AND(I1895=110000,R1895&gt;123.4,R1895&lt;=168.2,M1895&gt;10),'[1]Pricing Schedule'!$J$113,
IF(AND(I1895=110000,R1895&gt;168.2,R1895&lt;=336.2,M1895&lt;=10),('[1]Pricing Schedule'!$J$105),
IF(AND(I1895=110000,R1895&gt;168.2,R1895&lt;=336.2,M1895&gt;10),('[1]Pricing Schedule'!$J$113),
IF(AND(I1895=110000,R1895&gt;336.4,R1895&lt;=504.6,M1895&lt;=10),('[1]Pricing Schedule'!$J$105),
IF(AND(I1895=110000,R1895&gt;336.4,R1895&lt;=504.6,M1895&gt;10),('[1]Pricing Schedule'!$J$113),
IF(AND(I1895=110000,R1895&gt;504.6,R1895&lt;=672.8,M1895&lt;=10),('[1]Pricing Schedule'!$J$105),
IF(AND(I1895=110000,R1895&gt;504.6,R1895&lt;=672.8,M1895&gt;10),('[1]Pricing Schedule'!$J$113),
IF(AND(I1895=110000,R1895&gt;672.8,R1895&lt;=841,M1895&lt;=10),('[1]Pricing Schedule'!$J$105),
IF(AND(I1895=110000,R1895&gt;672.8,R1895&lt;=841,M1895&gt;10),('[1]Pricing Schedule'!$J$113),
IF(AND(I1895=110000,R1895&gt;1682,R1895&lt;=1850.2,M1895&lt;=10),('[1]Pricing Schedule'!$J$105),
IF(AND(I1895=110000,R1895&gt;1682,R1895&lt;=1850.2,M1895&gt;10),('[1]Pricing Schedule'!$J$113),
IF(AND(I1895=110000,R1895&gt;2018.4,R1895&lt;=2186.6,M1895&lt;=10),('[1]Pricing Schedule'!$J$105),
IF(AND(I1895=110000,R1895&gt;2018.4,R1895&lt;=2186.6,M1895&gt;10),('[1]Pricing Schedule'!$J$113),999999999)))))))))))))))))))))))))))))))))))))))</f>
        <v>4</v>
      </c>
      <c r="U1895" s="40">
        <f t="shared" si="180"/>
        <v>183192.85714285713</v>
      </c>
      <c r="V1895" s="41">
        <f t="shared" si="181"/>
        <v>5.4587281163488903</v>
      </c>
      <c r="Y1895" s="23">
        <v>117</v>
      </c>
      <c r="Z1895" s="23">
        <v>149</v>
      </c>
      <c r="AD1895" s="13"/>
      <c r="AE1895" s="13"/>
      <c r="AF1895" s="13"/>
      <c r="AR1895" s="35"/>
    </row>
    <row r="1896" spans="1:44">
      <c r="A1896" s="23">
        <v>1898</v>
      </c>
      <c r="B1896" s="23">
        <v>1898</v>
      </c>
      <c r="C1896" s="23" t="s">
        <v>2635</v>
      </c>
      <c r="D1896" s="23" t="s">
        <v>110</v>
      </c>
      <c r="E1896" s="23" t="s">
        <v>110</v>
      </c>
      <c r="F1896" s="23" t="s">
        <v>1937</v>
      </c>
      <c r="G1896" s="23" t="s">
        <v>1938</v>
      </c>
      <c r="H1896" s="23" t="s">
        <v>113</v>
      </c>
      <c r="I1896" s="13">
        <v>38000</v>
      </c>
      <c r="J1896" s="23" t="s">
        <v>119</v>
      </c>
      <c r="K1896" s="13">
        <v>38000</v>
      </c>
      <c r="L1896" s="24">
        <v>5.8470000000000004</v>
      </c>
      <c r="M1896" s="37">
        <f t="shared" si="176"/>
        <v>6</v>
      </c>
      <c r="N1896" s="24">
        <v>0.61899999999999999</v>
      </c>
      <c r="O1896" s="13">
        <v>3</v>
      </c>
      <c r="P1896" s="36">
        <f t="shared" si="177"/>
        <v>0.61899999999999999</v>
      </c>
      <c r="Q1896" s="38">
        <f t="shared" si="178"/>
        <v>4.2</v>
      </c>
      <c r="R1896" s="37">
        <f t="shared" si="179"/>
        <v>4.2</v>
      </c>
      <c r="S1896" s="39">
        <f>IF(AND(I1896=38000,R1896&lt;=4.5,M1896&gt;8),'[1]Pricing Schedule'!$F$8+('[1]Pricing Schedule'!$F$9*M1896),
IF(AND(I1896=38000,R1896&lt;=4.5,M1896&lt;=8),'[1]Pricing Schedule'!$F$34+('[1]Pricing Schedule'!$F$36*M1896),
IF(AND(I1896=38000,R1896&gt;4.5,R1896&lt;=9,M1896&gt;8),'[1]Pricing Schedule'!$F$17+('[1]Pricing Schedule'!$F$18*M1896),
IF(AND(I1896=38000,R1896&gt;4.5,R1896&lt;=9,M1896&lt;=8),'[1]Pricing Schedule'!$F$34+('[1]Pricing Schedule'!$F$36*M1896),
IF(AND(I1896=38000,R1896&gt;9,R1896&lt;=12.8,M1896&gt;8),'[1]Pricing Schedule'!$F$26+('[1]Pricing Schedule'!$F$27*M1896),
IF(AND(I1896=38000,R1896&gt;9,R1896&lt;=12.8,M1896&lt;=8),'[1]Pricing Schedule'!$F$34+('[1]Pricing Schedule'!$F$36*M1896),
IF(AND(I1896=38000,R1896&gt;12.8,R1896&lt;=22.8),'[1]Pricing Schedule'!$F$34+('[1]Pricing Schedule'!$F$36*M1896),
IF(AND(I1896=38000,R1896&gt;22.8,R1896&lt;=30.2),'[1]Pricing Schedule'!$F$43+('[1]Pricing Schedule'!$F$45*M1896),
IF(AND(I1896=38000,R1896&gt;30.2,R1896&lt;=45.9),'[1]Pricing Schedule'!$F$52+('[1]Pricing Schedule'!$F$54*M1896),
IF(AND(I1896=38000,R1896&gt;45.9,R1896&lt;=123.4),'[1]Pricing Schedule'!$F$96+('[1]Pricing Schedule'!$F$97*M1896),
IF(AND(I1896=38000,R1896&gt;123.4,R1896&lt;=168.2,M1896&lt;=10),'[1]Pricing Schedule'!$F$103+('[1]Pricing Schedule'!$F$105*M1896),
IF(AND(I1896=38000,R1896&gt;123.4,R1896&lt;=168.2,M1896&gt;10),'[1]Pricing Schedule'!$F$111+('[1]Pricing Schedule'!$F$113*M1896),
IF(AND(I1896=38000,R1896&gt;157.4,R1896&lt;=336.4,M1896&lt;=10),('[1]Pricing Schedule'!$F$103+('[1]Pricing Schedule'!$F$105*M1896))*2,
IF(AND(I1896=38000,R1896&gt;157.4,R1896&lt;=336.4,M1896&gt;10),('[1]Pricing Schedule'!$F$111+('[1]Pricing Schedule'!$F$113*M1896))*2,
IF(AND(I1896=38000,R1896&gt;314.8,R1896&lt;=504.6,M1896&lt;=10),('[1]Pricing Schedule'!$F$103+('[1]Pricing Schedule'!$F$105*M1896))*3,
IF(AND(I1896=38000,R1896&gt;314.8,R1896&lt;=504.6,M1896&gt;10),('[1]Pricing Schedule'!$F$111+('[1]Pricing Schedule'!$F$113*M1896))*3,
IF(AND(I1896=38000,R1896&gt;472.2,R1896&lt;=672.8,M1896&lt;=10),('[1]Pricing Schedule'!$F$103+('[1]Pricing Schedule'!$F$105*M1896))*4,
IF(AND(I1896=38000,R1896&gt;472.2,R1896&lt;=672.8,M1896&gt;10),('[1]Pricing Schedule'!$F$111+('[1]Pricing Schedule'!$F$113*M1896))*4,
IF(AND(I1896=110000,R1896&lt;=12.8,M1896&gt;2),'[1]Pricing Schedule'!$F$62+('[1]Pricing Schedule'!$F$63*M1896),
IF(AND(I1896=110000,R1896&lt;=12.8,M1896&lt;=2),'[1]Pricing Schedule'!$F$96+('[1]Pricing Schedule'!$F$97*M1896),
IF(AND(I1896=110000,R1896&gt;12.8,R1896&lt;=22.8,M1896&gt;3),'[1]Pricing Schedule'!$F$71+('[1]Pricing Schedule'!$F$72*M1896),
IF(AND(I1896=110000,R1896&gt;12.8,R1896&lt;=22.8,M1896&lt;=3),'[1]Pricing Schedule'!$F$96+('[1]Pricing Schedule'!$F$97*M1896),
IF(AND(I1896=110000,R1896&gt;22.8,R1896&lt;=30.2),'[1]Pricing Schedule'!$F$80+('[1]Pricing Schedule'!$F$81*M1896),
IF(AND(I1896=110000,R1896&gt;30.2,R1896&lt;=45.9),'[1]Pricing Schedule'!$F$89+('[1]Pricing Schedule'!$F$90*M1896),
IF(AND(I1896=110000,R1896&gt;45.9,R1896&lt;=123.4),'[1]Pricing Schedule'!$F$96+('[1]Pricing Schedule'!$F$97*M1896),
IF(AND(I1896=110000,R1896&gt;123.4,R1896&lt;=168.2,M1896&lt;=10),'[1]Pricing Schedule'!$F$103+('[1]Pricing Schedule'!$F$105*M1896),
IF(AND(I1896=110000,R1896&gt;123.4,R1896&lt;=168.2,M1896&gt;10),'[1]Pricing Schedule'!$F$111+('[1]Pricing Schedule'!$F$113*M1896),
IF(AND(I1896=110000,R1896&gt;168.2,R1896&lt;=336.4,M1896&lt;=10),('[1]Pricing Schedule'!$F$103+('[1]Pricing Schedule'!$F$105*M1896))*2,
IF(AND(I1896=110000,R1896&gt;168.2,R1896&lt;=336.4,M1896&gt;10),('[1]Pricing Schedule'!$F$111+('[1]Pricing Schedule'!$F$113*M1896))*2,
IF(AND(I1896=110000,R1896&gt;336.4,R1896&lt;=504.6,M1896&lt;=10),('[1]Pricing Schedule'!$F$103+('[1]Pricing Schedule'!$F$105*M1896))*3,
IF(AND(I1896=110000,R1896&gt;336.4,R1896&lt;=504.6,M1896&gt;10),('[1]Pricing Schedule'!$F$111+('[1]Pricing Schedule'!$F$113*M1896))*3,
IF(AND(I1896=110000,R1896&gt;504.6,R1896&lt;=672.8,M1896&lt;=10),('[1]Pricing Schedule'!$F$103+('[1]Pricing Schedule'!$F$105*M1896))*4,
IF(AND(I1896=110000,R1896&gt;504.6,R1896&lt;=672.8,M1896&gt;10),('[1]Pricing Schedule'!$F$111+('[1]Pricing Schedule'!$F$113*M1896))*4,
IF(AND(I1896=110000,R1896&gt;672.8,R1896&lt;=841,M1896&lt;=10),('[1]Pricing Schedule'!$F$103+('[1]Pricing Schedule'!$F$105*M1896))*5,
IF(AND(I1896=110000,R1896&gt;672.8,R1896&lt;=841,M1896&gt;10),('[1]Pricing Schedule'!$F$111+('[1]Pricing Schedule'!$F$113*M1896))*5,
IF(AND(I1896=110000,R1896&gt;672.8,R1896&lt;=841,M1896&lt;=10),('[1]Pricing Schedule'!$F$103+('[1]Pricing Schedule'!$F$105*M1896))*5,
IF(AND(I1896=110000,R1896&gt;672.8,R1896&lt;=841,M1896&gt;10),('[1]Pricing Schedule'!$F$111+('[1]Pricing Schedule'!$F$113*M1896))*5,
IF(AND(I1896=110000,R1896&gt;1345.6,R1896&lt;=1513.8,M1896&lt;=10),('[1]Pricing Schedule'!$F$103+('[1]Pricing Schedule'!$F$105*M1896))*9,
IF(AND(I1896=110000,R1896&gt;1345.6,R1896&lt;=1513.8,M1896&gt;10),('[1]Pricing Schedule'!$F$111+('[1]Pricing Schedule'!$F$113*M1896))*9,
9999999999)))))))))))))))))))))))))))))))))))))))</f>
        <v>769410</v>
      </c>
      <c r="T1896" s="21">
        <f>IF(AND(I1896=38000,R1896&lt;=4.5,M1896&gt;8),'[1]Pricing Schedule'!$J$9,
IF(AND(I1896=38000,R1896&lt;=4.5,M1896&lt;=8),'[1]Pricing Schedule'!$J$36,
IF(AND(I1896=38000,R1896&gt;4.5,R1896&lt;=9,M1896&gt;8),'[1]Pricing Schedule'!$J$18,
IF(AND(I1896=38000,R1896&gt;4.5,R1896&lt;=9,M1896&lt;=8),'[1]Pricing Schedule'!$J$36,
IF(AND(I1896=38000,R1896&gt;9,R1896&lt;=12.8,M1896&gt;8),'[1]Pricing Schedule'!$J$27,
IF(AND(I1896=38000,R1896&gt;9,R1896&lt;=12.8,M1896&lt;=8),'[1]Pricing Schedule'!$J$36,
IF(AND(I1896=38000,R1896&gt;12.8,R1896&lt;=22.8),'[1]Pricing Schedule'!$J$36,
IF(AND(I1896=38000,R1896&gt;22.8,R1896&lt;=30.2),'[1]Pricing Schedule'!$J$45,
IF(AND(I1896=38000,R1896&gt;30.2,R1896&lt;=45.9),'[1]Pricing Schedule'!$J$54,
IF(AND(I1896=38000,R1896&gt;45.9,R1896&lt;=123.4),'[1]Pricing Schedule'!$J$97,
IF(AND(I1896=38000,R1896&gt;123.4,R1896&lt;=168.2,M1896&lt;=10),'[1]Pricing Schedule'!$J$105,
IF(AND(I1896=38000,R1896&gt;123.4,R1896&lt;=168.2,M1896&gt;10),'[1]Pricing Schedule'!$J$113,
IF(AND(I1896=38000,R1896&gt;168.2,R1896&lt;=336.4,M1896&lt;=10),('[1]Pricing Schedule'!$J$105),
IF(AND(I1896=38000,R1896&gt;168.2,R1896&lt;=336.4,M1896&gt;10),('[1]Pricing Schedule'!$J$113),
IF(AND(I1896=38000,R1896&gt;336.4,R1896&lt;=504.6,M1896&lt;=10),('[1]Pricing Schedule'!$J$105),
IF(AND(I1896=38000,R1896&gt;336.4,R1896&lt;=504.6,M1896&gt;10),('[1]Pricing Schedule'!$J$113),
IF(AND(I1896=38000,R1896&gt;504.6,R1896&lt;=672.8,M1896&lt;=10),('[1]Pricing Schedule'!$J$105),
IF(AND(I1896=38000,R1896&gt;504.6,R1896&lt;=672.8,M1896&gt;10),('[1]Pricing Schedule'!$J$113),
IF(AND(I1896=110000,R1896&lt;=12.8,M1896&gt;2),'[1]Pricing Schedule'!$J$63,
IF(AND(I1896=110000,R1896&lt;=12.8,M1896&lt;=2),'[1]Pricing Schedule'!$J$97,
IF(AND(I1896=110000,R1896&gt;12.8,R1896&lt;=22.8,M1896&gt;3),'[1]Pricing Schedule'!$J$72,
IF(AND(I1896=110000,R1896&gt;12.8,R1896&lt;=22.8,M1896&lt;=3),'[1]Pricing Schedule'!$J$97,
IF(AND(I1896=110000,R1896&gt;22.8,R1896&lt;=30.2),'[1]Pricing Schedule'!$J$81,
IF(AND(I1896=110000,R1896&gt;30.2,R1896&lt;=45.9),'[1]Pricing Schedule'!$J$90,
IF(AND(I1896=110000,R1896&gt;45.9,R1896&lt;=123.4),'[1]Pricing Schedule'!$J$97,
IF(AND(I1896=110000,R1896&gt;123.4,R1896&lt;=168.2,M1896&lt;=10),'[1]Pricing Schedule'!$J$105,
IF(AND(I1896=110000,R1896&gt;123.4,R1896&lt;=168.2,M1896&gt;10),'[1]Pricing Schedule'!$J$113,
IF(AND(I1896=110000,R1896&gt;168.2,R1896&lt;=336.2,M1896&lt;=10),('[1]Pricing Schedule'!$J$105),
IF(AND(I1896=110000,R1896&gt;168.2,R1896&lt;=336.2,M1896&gt;10),('[1]Pricing Schedule'!$J$113),
IF(AND(I1896=110000,R1896&gt;336.4,R1896&lt;=504.6,M1896&lt;=10),('[1]Pricing Schedule'!$J$105),
IF(AND(I1896=110000,R1896&gt;336.4,R1896&lt;=504.6,M1896&gt;10),('[1]Pricing Schedule'!$J$113),
IF(AND(I1896=110000,R1896&gt;504.6,R1896&lt;=672.8,M1896&lt;=10),('[1]Pricing Schedule'!$J$105),
IF(AND(I1896=110000,R1896&gt;504.6,R1896&lt;=672.8,M1896&gt;10),('[1]Pricing Schedule'!$J$113),
IF(AND(I1896=110000,R1896&gt;672.8,R1896&lt;=841,M1896&lt;=10),('[1]Pricing Schedule'!$J$105),
IF(AND(I1896=110000,R1896&gt;672.8,R1896&lt;=841,M1896&gt;10),('[1]Pricing Schedule'!$J$113),
IF(AND(I1896=110000,R1896&gt;1682,R1896&lt;=1850.2,M1896&lt;=10),('[1]Pricing Schedule'!$J$105),
IF(AND(I1896=110000,R1896&gt;1682,R1896&lt;=1850.2,M1896&gt;10),('[1]Pricing Schedule'!$J$113),
IF(AND(I1896=110000,R1896&gt;2018.4,R1896&lt;=2186.6,M1896&lt;=10),('[1]Pricing Schedule'!$J$105),
IF(AND(I1896=110000,R1896&gt;2018.4,R1896&lt;=2186.6,M1896&gt;10),('[1]Pricing Schedule'!$J$113),999999999)))))))))))))))))))))))))))))))))))))))</f>
        <v>4</v>
      </c>
      <c r="U1896" s="40">
        <f t="shared" si="180"/>
        <v>183192.85714285713</v>
      </c>
      <c r="V1896" s="41">
        <f t="shared" si="181"/>
        <v>5.4587281163488903</v>
      </c>
      <c r="Y1896" s="23">
        <v>480</v>
      </c>
      <c r="Z1896" s="23">
        <v>706</v>
      </c>
      <c r="AD1896" s="13"/>
      <c r="AE1896" s="13"/>
      <c r="AF1896" s="13"/>
      <c r="AR1896" s="35"/>
    </row>
    <row r="1897" spans="1:44">
      <c r="A1897" s="23">
        <v>1899</v>
      </c>
      <c r="B1897" s="23">
        <v>1899</v>
      </c>
      <c r="C1897" s="23" t="s">
        <v>2636</v>
      </c>
      <c r="D1897" s="23" t="s">
        <v>344</v>
      </c>
      <c r="E1897" s="23" t="s">
        <v>344</v>
      </c>
      <c r="F1897" s="23" t="s">
        <v>345</v>
      </c>
      <c r="G1897" s="23" t="s">
        <v>346</v>
      </c>
      <c r="H1897" s="23" t="s">
        <v>113</v>
      </c>
      <c r="I1897" s="13">
        <v>38000</v>
      </c>
      <c r="J1897" s="13">
        <v>38000</v>
      </c>
      <c r="K1897" s="23" t="s">
        <v>119</v>
      </c>
      <c r="L1897" s="24">
        <v>12.372999999999999</v>
      </c>
      <c r="M1897" s="37">
        <f t="shared" si="176"/>
        <v>13</v>
      </c>
      <c r="N1897" s="24">
        <v>2.4809999999999999</v>
      </c>
      <c r="O1897" s="13">
        <v>3</v>
      </c>
      <c r="P1897" s="36">
        <f t="shared" si="177"/>
        <v>1.8607499999999999</v>
      </c>
      <c r="Q1897" s="38">
        <f t="shared" si="178"/>
        <v>12.600000000000001</v>
      </c>
      <c r="R1897" s="37">
        <f t="shared" si="179"/>
        <v>12.600000000000001</v>
      </c>
      <c r="S1897" s="39">
        <f>IF(AND(I1897=38000,R1897&lt;=4.5,M1897&gt;8),'[1]Pricing Schedule'!$F$8+('[1]Pricing Schedule'!$F$9*M1897),
IF(AND(I1897=38000,R1897&lt;=4.5,M1897&lt;=8),'[1]Pricing Schedule'!$F$34+('[1]Pricing Schedule'!$F$36*M1897),
IF(AND(I1897=38000,R1897&gt;4.5,R1897&lt;=9,M1897&gt;8),'[1]Pricing Schedule'!$F$17+('[1]Pricing Schedule'!$F$18*M1897),
IF(AND(I1897=38000,R1897&gt;4.5,R1897&lt;=9,M1897&lt;=8),'[1]Pricing Schedule'!$F$34+('[1]Pricing Schedule'!$F$36*M1897),
IF(AND(I1897=38000,R1897&gt;9,R1897&lt;=12.8,M1897&gt;8),'[1]Pricing Schedule'!$F$26+('[1]Pricing Schedule'!$F$27*M1897),
IF(AND(I1897=38000,R1897&gt;9,R1897&lt;=12.8,M1897&lt;=8),'[1]Pricing Schedule'!$F$34+('[1]Pricing Schedule'!$F$36*M1897),
IF(AND(I1897=38000,R1897&gt;12.8,R1897&lt;=22.8),'[1]Pricing Schedule'!$F$34+('[1]Pricing Schedule'!$F$36*M1897),
IF(AND(I1897=38000,R1897&gt;22.8,R1897&lt;=30.2),'[1]Pricing Schedule'!$F$43+('[1]Pricing Schedule'!$F$45*M1897),
IF(AND(I1897=38000,R1897&gt;30.2,R1897&lt;=45.9),'[1]Pricing Schedule'!$F$52+('[1]Pricing Schedule'!$F$54*M1897),
IF(AND(I1897=38000,R1897&gt;45.9,R1897&lt;=123.4),'[1]Pricing Schedule'!$F$96+('[1]Pricing Schedule'!$F$97*M1897),
IF(AND(I1897=38000,R1897&gt;123.4,R1897&lt;=168.2,M1897&lt;=10),'[1]Pricing Schedule'!$F$103+('[1]Pricing Schedule'!$F$105*M1897),
IF(AND(I1897=38000,R1897&gt;123.4,R1897&lt;=168.2,M1897&gt;10),'[1]Pricing Schedule'!$F$111+('[1]Pricing Schedule'!$F$113*M1897),
IF(AND(I1897=38000,R1897&gt;157.4,R1897&lt;=336.4,M1897&lt;=10),('[1]Pricing Schedule'!$F$103+('[1]Pricing Schedule'!$F$105*M1897))*2,
IF(AND(I1897=38000,R1897&gt;157.4,R1897&lt;=336.4,M1897&gt;10),('[1]Pricing Schedule'!$F$111+('[1]Pricing Schedule'!$F$113*M1897))*2,
IF(AND(I1897=38000,R1897&gt;314.8,R1897&lt;=504.6,M1897&lt;=10),('[1]Pricing Schedule'!$F$103+('[1]Pricing Schedule'!$F$105*M1897))*3,
IF(AND(I1897=38000,R1897&gt;314.8,R1897&lt;=504.6,M1897&gt;10),('[1]Pricing Schedule'!$F$111+('[1]Pricing Schedule'!$F$113*M1897))*3,
IF(AND(I1897=38000,R1897&gt;472.2,R1897&lt;=672.8,M1897&lt;=10),('[1]Pricing Schedule'!$F$103+('[1]Pricing Schedule'!$F$105*M1897))*4,
IF(AND(I1897=38000,R1897&gt;472.2,R1897&lt;=672.8,M1897&gt;10),('[1]Pricing Schedule'!$F$111+('[1]Pricing Schedule'!$F$113*M1897))*4,
IF(AND(I1897=110000,R1897&lt;=12.8,M1897&gt;2),'[1]Pricing Schedule'!$F$62+('[1]Pricing Schedule'!$F$63*M1897),
IF(AND(I1897=110000,R1897&lt;=12.8,M1897&lt;=2),'[1]Pricing Schedule'!$F$96+('[1]Pricing Schedule'!$F$97*M1897),
IF(AND(I1897=110000,R1897&gt;12.8,R1897&lt;=22.8,M1897&gt;3),'[1]Pricing Schedule'!$F$71+('[1]Pricing Schedule'!$F$72*M1897),
IF(AND(I1897=110000,R1897&gt;12.8,R1897&lt;=22.8,M1897&lt;=3),'[1]Pricing Schedule'!$F$96+('[1]Pricing Schedule'!$F$97*M1897),
IF(AND(I1897=110000,R1897&gt;22.8,R1897&lt;=30.2),'[1]Pricing Schedule'!$F$80+('[1]Pricing Schedule'!$F$81*M1897),
IF(AND(I1897=110000,R1897&gt;30.2,R1897&lt;=45.9),'[1]Pricing Schedule'!$F$89+('[1]Pricing Schedule'!$F$90*M1897),
IF(AND(I1897=110000,R1897&gt;45.9,R1897&lt;=123.4),'[1]Pricing Schedule'!$F$96+('[1]Pricing Schedule'!$F$97*M1897),
IF(AND(I1897=110000,R1897&gt;123.4,R1897&lt;=168.2,M1897&lt;=10),'[1]Pricing Schedule'!$F$103+('[1]Pricing Schedule'!$F$105*M1897),
IF(AND(I1897=110000,R1897&gt;123.4,R1897&lt;=168.2,M1897&gt;10),'[1]Pricing Schedule'!$F$111+('[1]Pricing Schedule'!$F$113*M1897),
IF(AND(I1897=110000,R1897&gt;168.2,R1897&lt;=336.4,M1897&lt;=10),('[1]Pricing Schedule'!$F$103+('[1]Pricing Schedule'!$F$105*M1897))*2,
IF(AND(I1897=110000,R1897&gt;168.2,R1897&lt;=336.4,M1897&gt;10),('[1]Pricing Schedule'!$F$111+('[1]Pricing Schedule'!$F$113*M1897))*2,
IF(AND(I1897=110000,R1897&gt;336.4,R1897&lt;=504.6,M1897&lt;=10),('[1]Pricing Schedule'!$F$103+('[1]Pricing Schedule'!$F$105*M1897))*3,
IF(AND(I1897=110000,R1897&gt;336.4,R1897&lt;=504.6,M1897&gt;10),('[1]Pricing Schedule'!$F$111+('[1]Pricing Schedule'!$F$113*M1897))*3,
IF(AND(I1897=110000,R1897&gt;504.6,R1897&lt;=672.8,M1897&lt;=10),('[1]Pricing Schedule'!$F$103+('[1]Pricing Schedule'!$F$105*M1897))*4,
IF(AND(I1897=110000,R1897&gt;504.6,R1897&lt;=672.8,M1897&gt;10),('[1]Pricing Schedule'!$F$111+('[1]Pricing Schedule'!$F$113*M1897))*4,
IF(AND(I1897=110000,R1897&gt;672.8,R1897&lt;=841,M1897&lt;=10),('[1]Pricing Schedule'!$F$103+('[1]Pricing Schedule'!$F$105*M1897))*5,
IF(AND(I1897=110000,R1897&gt;672.8,R1897&lt;=841,M1897&gt;10),('[1]Pricing Schedule'!$F$111+('[1]Pricing Schedule'!$F$113*M1897))*5,
IF(AND(I1897=110000,R1897&gt;672.8,R1897&lt;=841,M1897&lt;=10),('[1]Pricing Schedule'!$F$103+('[1]Pricing Schedule'!$F$105*M1897))*5,
IF(AND(I1897=110000,R1897&gt;672.8,R1897&lt;=841,M1897&gt;10),('[1]Pricing Schedule'!$F$111+('[1]Pricing Schedule'!$F$113*M1897))*5,
IF(AND(I1897=110000,R1897&gt;1345.6,R1897&lt;=1513.8,M1897&lt;=10),('[1]Pricing Schedule'!$F$103+('[1]Pricing Schedule'!$F$105*M1897))*9,
IF(AND(I1897=110000,R1897&gt;1345.6,R1897&lt;=1513.8,M1897&gt;10),('[1]Pricing Schedule'!$F$111+('[1]Pricing Schedule'!$F$113*M1897))*9,
9999999999)))))))))))))))))))))))))))))))))))))))</f>
        <v>1627650</v>
      </c>
      <c r="T1897" s="21">
        <f>IF(AND(I1897=38000,R1897&lt;=4.5,M1897&gt;8),'[1]Pricing Schedule'!$J$9,
IF(AND(I1897=38000,R1897&lt;=4.5,M1897&lt;=8),'[1]Pricing Schedule'!$J$36,
IF(AND(I1897=38000,R1897&gt;4.5,R1897&lt;=9,M1897&gt;8),'[1]Pricing Schedule'!$J$18,
IF(AND(I1897=38000,R1897&gt;4.5,R1897&lt;=9,M1897&lt;=8),'[1]Pricing Schedule'!$J$36,
IF(AND(I1897=38000,R1897&gt;9,R1897&lt;=12.8,M1897&gt;8),'[1]Pricing Schedule'!$J$27,
IF(AND(I1897=38000,R1897&gt;9,R1897&lt;=12.8,M1897&lt;=8),'[1]Pricing Schedule'!$J$36,
IF(AND(I1897=38000,R1897&gt;12.8,R1897&lt;=22.8),'[1]Pricing Schedule'!$J$36,
IF(AND(I1897=38000,R1897&gt;22.8,R1897&lt;=30.2),'[1]Pricing Schedule'!$J$45,
IF(AND(I1897=38000,R1897&gt;30.2,R1897&lt;=45.9),'[1]Pricing Schedule'!$J$54,
IF(AND(I1897=38000,R1897&gt;45.9,R1897&lt;=123.4),'[1]Pricing Schedule'!$J$97,
IF(AND(I1897=38000,R1897&gt;123.4,R1897&lt;=168.2,M1897&lt;=10),'[1]Pricing Schedule'!$J$105,
IF(AND(I1897=38000,R1897&gt;123.4,R1897&lt;=168.2,M1897&gt;10),'[1]Pricing Schedule'!$J$113,
IF(AND(I1897=38000,R1897&gt;168.2,R1897&lt;=336.4,M1897&lt;=10),('[1]Pricing Schedule'!$J$105),
IF(AND(I1897=38000,R1897&gt;168.2,R1897&lt;=336.4,M1897&gt;10),('[1]Pricing Schedule'!$J$113),
IF(AND(I1897=38000,R1897&gt;336.4,R1897&lt;=504.6,M1897&lt;=10),('[1]Pricing Schedule'!$J$105),
IF(AND(I1897=38000,R1897&gt;336.4,R1897&lt;=504.6,M1897&gt;10),('[1]Pricing Schedule'!$J$113),
IF(AND(I1897=38000,R1897&gt;504.6,R1897&lt;=672.8,M1897&lt;=10),('[1]Pricing Schedule'!$J$105),
IF(AND(I1897=38000,R1897&gt;504.6,R1897&lt;=672.8,M1897&gt;10),('[1]Pricing Schedule'!$J$113),
IF(AND(I1897=110000,R1897&lt;=12.8,M1897&gt;2),'[1]Pricing Schedule'!$J$63,
IF(AND(I1897=110000,R1897&lt;=12.8,M1897&lt;=2),'[1]Pricing Schedule'!$J$97,
IF(AND(I1897=110000,R1897&gt;12.8,R1897&lt;=22.8,M1897&gt;3),'[1]Pricing Schedule'!$J$72,
IF(AND(I1897=110000,R1897&gt;12.8,R1897&lt;=22.8,M1897&lt;=3),'[1]Pricing Schedule'!$J$97,
IF(AND(I1897=110000,R1897&gt;22.8,R1897&lt;=30.2),'[1]Pricing Schedule'!$J$81,
IF(AND(I1897=110000,R1897&gt;30.2,R1897&lt;=45.9),'[1]Pricing Schedule'!$J$90,
IF(AND(I1897=110000,R1897&gt;45.9,R1897&lt;=123.4),'[1]Pricing Schedule'!$J$97,
IF(AND(I1897=110000,R1897&gt;123.4,R1897&lt;=168.2,M1897&lt;=10),'[1]Pricing Schedule'!$J$105,
IF(AND(I1897=110000,R1897&gt;123.4,R1897&lt;=168.2,M1897&gt;10),'[1]Pricing Schedule'!$J$113,
IF(AND(I1897=110000,R1897&gt;168.2,R1897&lt;=336.2,M1897&lt;=10),('[1]Pricing Schedule'!$J$105),
IF(AND(I1897=110000,R1897&gt;168.2,R1897&lt;=336.2,M1897&gt;10),('[1]Pricing Schedule'!$J$113),
IF(AND(I1897=110000,R1897&gt;336.4,R1897&lt;=504.6,M1897&lt;=10),('[1]Pricing Schedule'!$J$105),
IF(AND(I1897=110000,R1897&gt;336.4,R1897&lt;=504.6,M1897&gt;10),('[1]Pricing Schedule'!$J$113),
IF(AND(I1897=110000,R1897&gt;504.6,R1897&lt;=672.8,M1897&lt;=10),('[1]Pricing Schedule'!$J$105),
IF(AND(I1897=110000,R1897&gt;504.6,R1897&lt;=672.8,M1897&gt;10),('[1]Pricing Schedule'!$J$113),
IF(AND(I1897=110000,R1897&gt;672.8,R1897&lt;=841,M1897&lt;=10),('[1]Pricing Schedule'!$J$105),
IF(AND(I1897=110000,R1897&gt;672.8,R1897&lt;=841,M1897&gt;10),('[1]Pricing Schedule'!$J$113),
IF(AND(I1897=110000,R1897&gt;1682,R1897&lt;=1850.2,M1897&lt;=10),('[1]Pricing Schedule'!$J$105),
IF(AND(I1897=110000,R1897&gt;1682,R1897&lt;=1850.2,M1897&gt;10),('[1]Pricing Schedule'!$J$113),
IF(AND(I1897=110000,R1897&gt;2018.4,R1897&lt;=2186.6,M1897&lt;=10),('[1]Pricing Schedule'!$J$105),
IF(AND(I1897=110000,R1897&gt;2018.4,R1897&lt;=2186.6,M1897&gt;10),('[1]Pricing Schedule'!$J$113),999999999)))))))))))))))))))))))))))))))))))))))</f>
        <v>3</v>
      </c>
      <c r="U1897" s="40">
        <f t="shared" si="180"/>
        <v>129178.57142857142</v>
      </c>
      <c r="V1897" s="41">
        <f t="shared" si="181"/>
        <v>7.7412220071882789</v>
      </c>
      <c r="Y1897" s="23">
        <v>75</v>
      </c>
      <c r="Z1897" s="23">
        <v>645</v>
      </c>
      <c r="AD1897" s="13"/>
      <c r="AE1897" s="13"/>
      <c r="AF1897" s="13"/>
      <c r="AR1897" s="35"/>
    </row>
    <row r="1898" spans="1:44">
      <c r="A1898" s="23">
        <v>1900</v>
      </c>
      <c r="B1898" s="23">
        <v>1900</v>
      </c>
      <c r="C1898" s="23" t="s">
        <v>2637</v>
      </c>
      <c r="D1898" s="23" t="s">
        <v>816</v>
      </c>
      <c r="E1898" s="23" t="s">
        <v>816</v>
      </c>
      <c r="F1898" s="23" t="s">
        <v>1901</v>
      </c>
      <c r="G1898" s="23" t="s">
        <v>1902</v>
      </c>
      <c r="H1898" s="23" t="s">
        <v>133</v>
      </c>
      <c r="I1898" s="13">
        <v>110000</v>
      </c>
      <c r="J1898" s="13">
        <v>110000</v>
      </c>
      <c r="K1898" s="13">
        <v>38000</v>
      </c>
      <c r="L1898" s="24">
        <v>7.1150000000000002</v>
      </c>
      <c r="M1898" s="37">
        <f t="shared" si="176"/>
        <v>8</v>
      </c>
      <c r="N1898" s="24">
        <v>0.21</v>
      </c>
      <c r="O1898" s="13">
        <v>3</v>
      </c>
      <c r="P1898" s="36">
        <f t="shared" si="177"/>
        <v>0.21</v>
      </c>
      <c r="Q1898" s="38">
        <f t="shared" si="178"/>
        <v>4.2</v>
      </c>
      <c r="R1898" s="37">
        <f t="shared" si="179"/>
        <v>4.2</v>
      </c>
      <c r="S1898" s="39">
        <f>IF(AND(I1898=38000,R1898&lt;=4.5,M1898&gt;8),'[1]Pricing Schedule'!$F$8+('[1]Pricing Schedule'!$F$9*M1898),
IF(AND(I1898=38000,R1898&lt;=4.5,M1898&lt;=8),'[1]Pricing Schedule'!$F$34+('[1]Pricing Schedule'!$F$36*M1898),
IF(AND(I1898=38000,R1898&gt;4.5,R1898&lt;=9,M1898&gt;8),'[1]Pricing Schedule'!$F$17+('[1]Pricing Schedule'!$F$18*M1898),
IF(AND(I1898=38000,R1898&gt;4.5,R1898&lt;=9,M1898&lt;=8),'[1]Pricing Schedule'!$F$34+('[1]Pricing Schedule'!$F$36*M1898),
IF(AND(I1898=38000,R1898&gt;9,R1898&lt;=12.8,M1898&gt;8),'[1]Pricing Schedule'!$F$26+('[1]Pricing Schedule'!$F$27*M1898),
IF(AND(I1898=38000,R1898&gt;9,R1898&lt;=12.8,M1898&lt;=8),'[1]Pricing Schedule'!$F$34+('[1]Pricing Schedule'!$F$36*M1898),
IF(AND(I1898=38000,R1898&gt;12.8,R1898&lt;=22.8),'[1]Pricing Schedule'!$F$34+('[1]Pricing Schedule'!$F$36*M1898),
IF(AND(I1898=38000,R1898&gt;22.8,R1898&lt;=30.2),'[1]Pricing Schedule'!$F$43+('[1]Pricing Schedule'!$F$45*M1898),
IF(AND(I1898=38000,R1898&gt;30.2,R1898&lt;=45.9),'[1]Pricing Schedule'!$F$52+('[1]Pricing Schedule'!$F$54*M1898),
IF(AND(I1898=38000,R1898&gt;45.9,R1898&lt;=123.4),'[1]Pricing Schedule'!$F$96+('[1]Pricing Schedule'!$F$97*M1898),
IF(AND(I1898=38000,R1898&gt;123.4,R1898&lt;=168.2,M1898&lt;=10),'[1]Pricing Schedule'!$F$103+('[1]Pricing Schedule'!$F$105*M1898),
IF(AND(I1898=38000,R1898&gt;123.4,R1898&lt;=168.2,M1898&gt;10),'[1]Pricing Schedule'!$F$111+('[1]Pricing Schedule'!$F$113*M1898),
IF(AND(I1898=38000,R1898&gt;157.4,R1898&lt;=336.4,M1898&lt;=10),('[1]Pricing Schedule'!$F$103+('[1]Pricing Schedule'!$F$105*M1898))*2,
IF(AND(I1898=38000,R1898&gt;157.4,R1898&lt;=336.4,M1898&gt;10),('[1]Pricing Schedule'!$F$111+('[1]Pricing Schedule'!$F$113*M1898))*2,
IF(AND(I1898=38000,R1898&gt;314.8,R1898&lt;=504.6,M1898&lt;=10),('[1]Pricing Schedule'!$F$103+('[1]Pricing Schedule'!$F$105*M1898))*3,
IF(AND(I1898=38000,R1898&gt;314.8,R1898&lt;=504.6,M1898&gt;10),('[1]Pricing Schedule'!$F$111+('[1]Pricing Schedule'!$F$113*M1898))*3,
IF(AND(I1898=38000,R1898&gt;472.2,R1898&lt;=672.8,M1898&lt;=10),('[1]Pricing Schedule'!$F$103+('[1]Pricing Schedule'!$F$105*M1898))*4,
IF(AND(I1898=38000,R1898&gt;472.2,R1898&lt;=672.8,M1898&gt;10),('[1]Pricing Schedule'!$F$111+('[1]Pricing Schedule'!$F$113*M1898))*4,
IF(AND(I1898=110000,R1898&lt;=12.8,M1898&gt;2),'[1]Pricing Schedule'!$F$62+('[1]Pricing Schedule'!$F$63*M1898),
IF(AND(I1898=110000,R1898&lt;=12.8,M1898&lt;=2),'[1]Pricing Schedule'!$F$96+('[1]Pricing Schedule'!$F$97*M1898),
IF(AND(I1898=110000,R1898&gt;12.8,R1898&lt;=22.8,M1898&gt;3),'[1]Pricing Schedule'!$F$71+('[1]Pricing Schedule'!$F$72*M1898),
IF(AND(I1898=110000,R1898&gt;12.8,R1898&lt;=22.8,M1898&lt;=3),'[1]Pricing Schedule'!$F$96+('[1]Pricing Schedule'!$F$97*M1898),
IF(AND(I1898=110000,R1898&gt;22.8,R1898&lt;=30.2),'[1]Pricing Schedule'!$F$80+('[1]Pricing Schedule'!$F$81*M1898),
IF(AND(I1898=110000,R1898&gt;30.2,R1898&lt;=45.9),'[1]Pricing Schedule'!$F$89+('[1]Pricing Schedule'!$F$90*M1898),
IF(AND(I1898=110000,R1898&gt;45.9,R1898&lt;=123.4),'[1]Pricing Schedule'!$F$96+('[1]Pricing Schedule'!$F$97*M1898),
IF(AND(I1898=110000,R1898&gt;123.4,R1898&lt;=168.2,M1898&lt;=10),'[1]Pricing Schedule'!$F$103+('[1]Pricing Schedule'!$F$105*M1898),
IF(AND(I1898=110000,R1898&gt;123.4,R1898&lt;=168.2,M1898&gt;10),'[1]Pricing Schedule'!$F$111+('[1]Pricing Schedule'!$F$113*M1898),
IF(AND(I1898=110000,R1898&gt;168.2,R1898&lt;=336.4,M1898&lt;=10),('[1]Pricing Schedule'!$F$103+('[1]Pricing Schedule'!$F$105*M1898))*2,
IF(AND(I1898=110000,R1898&gt;168.2,R1898&lt;=336.4,M1898&gt;10),('[1]Pricing Schedule'!$F$111+('[1]Pricing Schedule'!$F$113*M1898))*2,
IF(AND(I1898=110000,R1898&gt;336.4,R1898&lt;=504.6,M1898&lt;=10),('[1]Pricing Schedule'!$F$103+('[1]Pricing Schedule'!$F$105*M1898))*3,
IF(AND(I1898=110000,R1898&gt;336.4,R1898&lt;=504.6,M1898&gt;10),('[1]Pricing Schedule'!$F$111+('[1]Pricing Schedule'!$F$113*M1898))*3,
IF(AND(I1898=110000,R1898&gt;504.6,R1898&lt;=672.8,M1898&lt;=10),('[1]Pricing Schedule'!$F$103+('[1]Pricing Schedule'!$F$105*M1898))*4,
IF(AND(I1898=110000,R1898&gt;504.6,R1898&lt;=672.8,M1898&gt;10),('[1]Pricing Schedule'!$F$111+('[1]Pricing Schedule'!$F$113*M1898))*4,
IF(AND(I1898=110000,R1898&gt;672.8,R1898&lt;=841,M1898&lt;=10),('[1]Pricing Schedule'!$F$103+('[1]Pricing Schedule'!$F$105*M1898))*5,
IF(AND(I1898=110000,R1898&gt;672.8,R1898&lt;=841,M1898&gt;10),('[1]Pricing Schedule'!$F$111+('[1]Pricing Schedule'!$F$113*M1898))*5,
IF(AND(I1898=110000,R1898&gt;672.8,R1898&lt;=841,M1898&lt;=10),('[1]Pricing Schedule'!$F$103+('[1]Pricing Schedule'!$F$105*M1898))*5,
IF(AND(I1898=110000,R1898&gt;672.8,R1898&lt;=841,M1898&gt;10),('[1]Pricing Schedule'!$F$111+('[1]Pricing Schedule'!$F$113*M1898))*5,
IF(AND(I1898=110000,R1898&gt;1345.6,R1898&lt;=1513.8,M1898&lt;=10),('[1]Pricing Schedule'!$F$103+('[1]Pricing Schedule'!$F$105*M1898))*9,
IF(AND(I1898=110000,R1898&gt;1345.6,R1898&lt;=1513.8,M1898&gt;10),('[1]Pricing Schedule'!$F$111+('[1]Pricing Schedule'!$F$113*M1898))*9,
9999999999)))))))))))))))))))))))))))))))))))))))</f>
        <v>1838070</v>
      </c>
      <c r="T1898" s="21">
        <f>IF(AND(I1898=38000,R1898&lt;=4.5,M1898&gt;8),'[1]Pricing Schedule'!$J$9,
IF(AND(I1898=38000,R1898&lt;=4.5,M1898&lt;=8),'[1]Pricing Schedule'!$J$36,
IF(AND(I1898=38000,R1898&gt;4.5,R1898&lt;=9,M1898&gt;8),'[1]Pricing Schedule'!$J$18,
IF(AND(I1898=38000,R1898&gt;4.5,R1898&lt;=9,M1898&lt;=8),'[1]Pricing Schedule'!$J$36,
IF(AND(I1898=38000,R1898&gt;9,R1898&lt;=12.8,M1898&gt;8),'[1]Pricing Schedule'!$J$27,
IF(AND(I1898=38000,R1898&gt;9,R1898&lt;=12.8,M1898&lt;=8),'[1]Pricing Schedule'!$J$36,
IF(AND(I1898=38000,R1898&gt;12.8,R1898&lt;=22.8),'[1]Pricing Schedule'!$J$36,
IF(AND(I1898=38000,R1898&gt;22.8,R1898&lt;=30.2),'[1]Pricing Schedule'!$J$45,
IF(AND(I1898=38000,R1898&gt;30.2,R1898&lt;=45.9),'[1]Pricing Schedule'!$J$54,
IF(AND(I1898=38000,R1898&gt;45.9,R1898&lt;=123.4),'[1]Pricing Schedule'!$J$97,
IF(AND(I1898=38000,R1898&gt;123.4,R1898&lt;=168.2,M1898&lt;=10),'[1]Pricing Schedule'!$J$105,
IF(AND(I1898=38000,R1898&gt;123.4,R1898&lt;=168.2,M1898&gt;10),'[1]Pricing Schedule'!$J$113,
IF(AND(I1898=38000,R1898&gt;168.2,R1898&lt;=336.4,M1898&lt;=10),('[1]Pricing Schedule'!$J$105),
IF(AND(I1898=38000,R1898&gt;168.2,R1898&lt;=336.4,M1898&gt;10),('[1]Pricing Schedule'!$J$113),
IF(AND(I1898=38000,R1898&gt;336.4,R1898&lt;=504.6,M1898&lt;=10),('[1]Pricing Schedule'!$J$105),
IF(AND(I1898=38000,R1898&gt;336.4,R1898&lt;=504.6,M1898&gt;10),('[1]Pricing Schedule'!$J$113),
IF(AND(I1898=38000,R1898&gt;504.6,R1898&lt;=672.8,M1898&lt;=10),('[1]Pricing Schedule'!$J$105),
IF(AND(I1898=38000,R1898&gt;504.6,R1898&lt;=672.8,M1898&gt;10),('[1]Pricing Schedule'!$J$113),
IF(AND(I1898=110000,R1898&lt;=12.8,M1898&gt;2),'[1]Pricing Schedule'!$J$63,
IF(AND(I1898=110000,R1898&lt;=12.8,M1898&lt;=2),'[1]Pricing Schedule'!$J$97,
IF(AND(I1898=110000,R1898&gt;12.8,R1898&lt;=22.8,M1898&gt;3),'[1]Pricing Schedule'!$J$72,
IF(AND(I1898=110000,R1898&gt;12.8,R1898&lt;=22.8,M1898&lt;=3),'[1]Pricing Schedule'!$J$97,
IF(AND(I1898=110000,R1898&gt;22.8,R1898&lt;=30.2),'[1]Pricing Schedule'!$J$81,
IF(AND(I1898=110000,R1898&gt;30.2,R1898&lt;=45.9),'[1]Pricing Schedule'!$J$90,
IF(AND(I1898=110000,R1898&gt;45.9,R1898&lt;=123.4),'[1]Pricing Schedule'!$J$97,
IF(AND(I1898=110000,R1898&gt;123.4,R1898&lt;=168.2,M1898&lt;=10),'[1]Pricing Schedule'!$J$105,
IF(AND(I1898=110000,R1898&gt;123.4,R1898&lt;=168.2,M1898&gt;10),'[1]Pricing Schedule'!$J$113,
IF(AND(I1898=110000,R1898&gt;168.2,R1898&lt;=336.2,M1898&lt;=10),('[1]Pricing Schedule'!$J$105),
IF(AND(I1898=110000,R1898&gt;168.2,R1898&lt;=336.2,M1898&gt;10),('[1]Pricing Schedule'!$J$113),
IF(AND(I1898=110000,R1898&gt;336.4,R1898&lt;=504.6,M1898&lt;=10),('[1]Pricing Schedule'!$J$105),
IF(AND(I1898=110000,R1898&gt;336.4,R1898&lt;=504.6,M1898&gt;10),('[1]Pricing Schedule'!$J$113),
IF(AND(I1898=110000,R1898&gt;504.6,R1898&lt;=672.8,M1898&lt;=10),('[1]Pricing Schedule'!$J$105),
IF(AND(I1898=110000,R1898&gt;504.6,R1898&lt;=672.8,M1898&gt;10),('[1]Pricing Schedule'!$J$113),
IF(AND(I1898=110000,R1898&gt;672.8,R1898&lt;=841,M1898&lt;=10),('[1]Pricing Schedule'!$J$105),
IF(AND(I1898=110000,R1898&gt;672.8,R1898&lt;=841,M1898&gt;10),('[1]Pricing Schedule'!$J$113),
IF(AND(I1898=110000,R1898&gt;1682,R1898&lt;=1850.2,M1898&lt;=10),('[1]Pricing Schedule'!$J$105),
IF(AND(I1898=110000,R1898&gt;1682,R1898&lt;=1850.2,M1898&gt;10),('[1]Pricing Schedule'!$J$113),
IF(AND(I1898=110000,R1898&gt;2018.4,R1898&lt;=2186.6,M1898&lt;=10),('[1]Pricing Schedule'!$J$105),
IF(AND(I1898=110000,R1898&gt;2018.4,R1898&lt;=2186.6,M1898&gt;10),('[1]Pricing Schedule'!$J$113),999999999)))))))))))))))))))))))))))))))))))))))</f>
        <v>7</v>
      </c>
      <c r="U1898" s="40">
        <f t="shared" si="180"/>
        <v>437635.71428571426</v>
      </c>
      <c r="V1898" s="41">
        <f t="shared" si="181"/>
        <v>2.2850054676916547</v>
      </c>
      <c r="Y1898" s="23">
        <v>151</v>
      </c>
      <c r="Z1898" s="23">
        <v>66</v>
      </c>
      <c r="AD1898" s="13"/>
      <c r="AE1898" s="13"/>
      <c r="AF1898" s="13"/>
      <c r="AR1898" s="35"/>
    </row>
    <row r="1899" spans="1:44">
      <c r="A1899" s="23">
        <v>1901</v>
      </c>
      <c r="B1899" s="23">
        <v>1901</v>
      </c>
      <c r="C1899" s="23" t="s">
        <v>2638</v>
      </c>
      <c r="D1899" s="23" t="s">
        <v>131</v>
      </c>
      <c r="E1899" s="23" t="s">
        <v>131</v>
      </c>
      <c r="F1899" s="23" t="s">
        <v>428</v>
      </c>
      <c r="G1899" s="23" t="s">
        <v>429</v>
      </c>
      <c r="H1899" s="23" t="s">
        <v>113</v>
      </c>
      <c r="I1899" s="13">
        <v>38000</v>
      </c>
      <c r="J1899" s="13">
        <v>38000</v>
      </c>
      <c r="K1899" s="13">
        <v>10000</v>
      </c>
      <c r="L1899" s="24">
        <v>6.1849999999999996</v>
      </c>
      <c r="M1899" s="37">
        <f t="shared" si="176"/>
        <v>7</v>
      </c>
      <c r="N1899" s="24">
        <v>0.81399999999999995</v>
      </c>
      <c r="O1899" s="13">
        <v>3</v>
      </c>
      <c r="P1899" s="36">
        <f t="shared" si="177"/>
        <v>0.81399999999999995</v>
      </c>
      <c r="Q1899" s="38">
        <f t="shared" si="178"/>
        <v>4.2</v>
      </c>
      <c r="R1899" s="37">
        <f t="shared" si="179"/>
        <v>4.2</v>
      </c>
      <c r="S1899" s="39">
        <f>IF(AND(I1899=38000,R1899&lt;=4.5,M1899&gt;8),'[1]Pricing Schedule'!$F$8+('[1]Pricing Schedule'!$F$9*M1899),
IF(AND(I1899=38000,R1899&lt;=4.5,M1899&lt;=8),'[1]Pricing Schedule'!$F$34+('[1]Pricing Schedule'!$F$36*M1899),
IF(AND(I1899=38000,R1899&gt;4.5,R1899&lt;=9,M1899&gt;8),'[1]Pricing Schedule'!$F$17+('[1]Pricing Schedule'!$F$18*M1899),
IF(AND(I1899=38000,R1899&gt;4.5,R1899&lt;=9,M1899&lt;=8),'[1]Pricing Schedule'!$F$34+('[1]Pricing Schedule'!$F$36*M1899),
IF(AND(I1899=38000,R1899&gt;9,R1899&lt;=12.8,M1899&gt;8),'[1]Pricing Schedule'!$F$26+('[1]Pricing Schedule'!$F$27*M1899),
IF(AND(I1899=38000,R1899&gt;9,R1899&lt;=12.8,M1899&lt;=8),'[1]Pricing Schedule'!$F$34+('[1]Pricing Schedule'!$F$36*M1899),
IF(AND(I1899=38000,R1899&gt;12.8,R1899&lt;=22.8),'[1]Pricing Schedule'!$F$34+('[1]Pricing Schedule'!$F$36*M1899),
IF(AND(I1899=38000,R1899&gt;22.8,R1899&lt;=30.2),'[1]Pricing Schedule'!$F$43+('[1]Pricing Schedule'!$F$45*M1899),
IF(AND(I1899=38000,R1899&gt;30.2,R1899&lt;=45.9),'[1]Pricing Schedule'!$F$52+('[1]Pricing Schedule'!$F$54*M1899),
IF(AND(I1899=38000,R1899&gt;45.9,R1899&lt;=123.4),'[1]Pricing Schedule'!$F$96+('[1]Pricing Schedule'!$F$97*M1899),
IF(AND(I1899=38000,R1899&gt;123.4,R1899&lt;=168.2,M1899&lt;=10),'[1]Pricing Schedule'!$F$103+('[1]Pricing Schedule'!$F$105*M1899),
IF(AND(I1899=38000,R1899&gt;123.4,R1899&lt;=168.2,M1899&gt;10),'[1]Pricing Schedule'!$F$111+('[1]Pricing Schedule'!$F$113*M1899),
IF(AND(I1899=38000,R1899&gt;157.4,R1899&lt;=336.4,M1899&lt;=10),('[1]Pricing Schedule'!$F$103+('[1]Pricing Schedule'!$F$105*M1899))*2,
IF(AND(I1899=38000,R1899&gt;157.4,R1899&lt;=336.4,M1899&gt;10),('[1]Pricing Schedule'!$F$111+('[1]Pricing Schedule'!$F$113*M1899))*2,
IF(AND(I1899=38000,R1899&gt;314.8,R1899&lt;=504.6,M1899&lt;=10),('[1]Pricing Schedule'!$F$103+('[1]Pricing Schedule'!$F$105*M1899))*3,
IF(AND(I1899=38000,R1899&gt;314.8,R1899&lt;=504.6,M1899&gt;10),('[1]Pricing Schedule'!$F$111+('[1]Pricing Schedule'!$F$113*M1899))*3,
IF(AND(I1899=38000,R1899&gt;472.2,R1899&lt;=672.8,M1899&lt;=10),('[1]Pricing Schedule'!$F$103+('[1]Pricing Schedule'!$F$105*M1899))*4,
IF(AND(I1899=38000,R1899&gt;472.2,R1899&lt;=672.8,M1899&gt;10),('[1]Pricing Schedule'!$F$111+('[1]Pricing Schedule'!$F$113*M1899))*4,
IF(AND(I1899=110000,R1899&lt;=12.8,M1899&gt;2),'[1]Pricing Schedule'!$F$62+('[1]Pricing Schedule'!$F$63*M1899),
IF(AND(I1899=110000,R1899&lt;=12.8,M1899&lt;=2),'[1]Pricing Schedule'!$F$96+('[1]Pricing Schedule'!$F$97*M1899),
IF(AND(I1899=110000,R1899&gt;12.8,R1899&lt;=22.8,M1899&gt;3),'[1]Pricing Schedule'!$F$71+('[1]Pricing Schedule'!$F$72*M1899),
IF(AND(I1899=110000,R1899&gt;12.8,R1899&lt;=22.8,M1899&lt;=3),'[1]Pricing Schedule'!$F$96+('[1]Pricing Schedule'!$F$97*M1899),
IF(AND(I1899=110000,R1899&gt;22.8,R1899&lt;=30.2),'[1]Pricing Schedule'!$F$80+('[1]Pricing Schedule'!$F$81*M1899),
IF(AND(I1899=110000,R1899&gt;30.2,R1899&lt;=45.9),'[1]Pricing Schedule'!$F$89+('[1]Pricing Schedule'!$F$90*M1899),
IF(AND(I1899=110000,R1899&gt;45.9,R1899&lt;=123.4),'[1]Pricing Schedule'!$F$96+('[1]Pricing Schedule'!$F$97*M1899),
IF(AND(I1899=110000,R1899&gt;123.4,R1899&lt;=168.2,M1899&lt;=10),'[1]Pricing Schedule'!$F$103+('[1]Pricing Schedule'!$F$105*M1899),
IF(AND(I1899=110000,R1899&gt;123.4,R1899&lt;=168.2,M1899&gt;10),'[1]Pricing Schedule'!$F$111+('[1]Pricing Schedule'!$F$113*M1899),
IF(AND(I1899=110000,R1899&gt;168.2,R1899&lt;=336.4,M1899&lt;=10),('[1]Pricing Schedule'!$F$103+('[1]Pricing Schedule'!$F$105*M1899))*2,
IF(AND(I1899=110000,R1899&gt;168.2,R1899&lt;=336.4,M1899&gt;10),('[1]Pricing Schedule'!$F$111+('[1]Pricing Schedule'!$F$113*M1899))*2,
IF(AND(I1899=110000,R1899&gt;336.4,R1899&lt;=504.6,M1899&lt;=10),('[1]Pricing Schedule'!$F$103+('[1]Pricing Schedule'!$F$105*M1899))*3,
IF(AND(I1899=110000,R1899&gt;336.4,R1899&lt;=504.6,M1899&gt;10),('[1]Pricing Schedule'!$F$111+('[1]Pricing Schedule'!$F$113*M1899))*3,
IF(AND(I1899=110000,R1899&gt;504.6,R1899&lt;=672.8,M1899&lt;=10),('[1]Pricing Schedule'!$F$103+('[1]Pricing Schedule'!$F$105*M1899))*4,
IF(AND(I1899=110000,R1899&gt;504.6,R1899&lt;=672.8,M1899&gt;10),('[1]Pricing Schedule'!$F$111+('[1]Pricing Schedule'!$F$113*M1899))*4,
IF(AND(I1899=110000,R1899&gt;672.8,R1899&lt;=841,M1899&lt;=10),('[1]Pricing Schedule'!$F$103+('[1]Pricing Schedule'!$F$105*M1899))*5,
IF(AND(I1899=110000,R1899&gt;672.8,R1899&lt;=841,M1899&gt;10),('[1]Pricing Schedule'!$F$111+('[1]Pricing Schedule'!$F$113*M1899))*5,
IF(AND(I1899=110000,R1899&gt;672.8,R1899&lt;=841,M1899&lt;=10),('[1]Pricing Schedule'!$F$103+('[1]Pricing Schedule'!$F$105*M1899))*5,
IF(AND(I1899=110000,R1899&gt;672.8,R1899&lt;=841,M1899&gt;10),('[1]Pricing Schedule'!$F$111+('[1]Pricing Schedule'!$F$113*M1899))*5,
IF(AND(I1899=110000,R1899&gt;1345.6,R1899&lt;=1513.8,M1899&lt;=10),('[1]Pricing Schedule'!$F$103+('[1]Pricing Schedule'!$F$105*M1899))*9,
IF(AND(I1899=110000,R1899&gt;1345.6,R1899&lt;=1513.8,M1899&gt;10),('[1]Pricing Schedule'!$F$111+('[1]Pricing Schedule'!$F$113*M1899))*9,
9999999999)))))))))))))))))))))))))))))))))))))))</f>
        <v>839680</v>
      </c>
      <c r="T1899" s="21">
        <f>IF(AND(I1899=38000,R1899&lt;=4.5,M1899&gt;8),'[1]Pricing Schedule'!$J$9,
IF(AND(I1899=38000,R1899&lt;=4.5,M1899&lt;=8),'[1]Pricing Schedule'!$J$36,
IF(AND(I1899=38000,R1899&gt;4.5,R1899&lt;=9,M1899&gt;8),'[1]Pricing Schedule'!$J$18,
IF(AND(I1899=38000,R1899&gt;4.5,R1899&lt;=9,M1899&lt;=8),'[1]Pricing Schedule'!$J$36,
IF(AND(I1899=38000,R1899&gt;9,R1899&lt;=12.8,M1899&gt;8),'[1]Pricing Schedule'!$J$27,
IF(AND(I1899=38000,R1899&gt;9,R1899&lt;=12.8,M1899&lt;=8),'[1]Pricing Schedule'!$J$36,
IF(AND(I1899=38000,R1899&gt;12.8,R1899&lt;=22.8),'[1]Pricing Schedule'!$J$36,
IF(AND(I1899=38000,R1899&gt;22.8,R1899&lt;=30.2),'[1]Pricing Schedule'!$J$45,
IF(AND(I1899=38000,R1899&gt;30.2,R1899&lt;=45.9),'[1]Pricing Schedule'!$J$54,
IF(AND(I1899=38000,R1899&gt;45.9,R1899&lt;=123.4),'[1]Pricing Schedule'!$J$97,
IF(AND(I1899=38000,R1899&gt;123.4,R1899&lt;=168.2,M1899&lt;=10),'[1]Pricing Schedule'!$J$105,
IF(AND(I1899=38000,R1899&gt;123.4,R1899&lt;=168.2,M1899&gt;10),'[1]Pricing Schedule'!$J$113,
IF(AND(I1899=38000,R1899&gt;168.2,R1899&lt;=336.4,M1899&lt;=10),('[1]Pricing Schedule'!$J$105),
IF(AND(I1899=38000,R1899&gt;168.2,R1899&lt;=336.4,M1899&gt;10),('[1]Pricing Schedule'!$J$113),
IF(AND(I1899=38000,R1899&gt;336.4,R1899&lt;=504.6,M1899&lt;=10),('[1]Pricing Schedule'!$J$105),
IF(AND(I1899=38000,R1899&gt;336.4,R1899&lt;=504.6,M1899&gt;10),('[1]Pricing Schedule'!$J$113),
IF(AND(I1899=38000,R1899&gt;504.6,R1899&lt;=672.8,M1899&lt;=10),('[1]Pricing Schedule'!$J$105),
IF(AND(I1899=38000,R1899&gt;504.6,R1899&lt;=672.8,M1899&gt;10),('[1]Pricing Schedule'!$J$113),
IF(AND(I1899=110000,R1899&lt;=12.8,M1899&gt;2),'[1]Pricing Schedule'!$J$63,
IF(AND(I1899=110000,R1899&lt;=12.8,M1899&lt;=2),'[1]Pricing Schedule'!$J$97,
IF(AND(I1899=110000,R1899&gt;12.8,R1899&lt;=22.8,M1899&gt;3),'[1]Pricing Schedule'!$J$72,
IF(AND(I1899=110000,R1899&gt;12.8,R1899&lt;=22.8,M1899&lt;=3),'[1]Pricing Schedule'!$J$97,
IF(AND(I1899=110000,R1899&gt;22.8,R1899&lt;=30.2),'[1]Pricing Schedule'!$J$81,
IF(AND(I1899=110000,R1899&gt;30.2,R1899&lt;=45.9),'[1]Pricing Schedule'!$J$90,
IF(AND(I1899=110000,R1899&gt;45.9,R1899&lt;=123.4),'[1]Pricing Schedule'!$J$97,
IF(AND(I1899=110000,R1899&gt;123.4,R1899&lt;=168.2,M1899&lt;=10),'[1]Pricing Schedule'!$J$105,
IF(AND(I1899=110000,R1899&gt;123.4,R1899&lt;=168.2,M1899&gt;10),'[1]Pricing Schedule'!$J$113,
IF(AND(I1899=110000,R1899&gt;168.2,R1899&lt;=336.2,M1899&lt;=10),('[1]Pricing Schedule'!$J$105),
IF(AND(I1899=110000,R1899&gt;168.2,R1899&lt;=336.2,M1899&gt;10),('[1]Pricing Schedule'!$J$113),
IF(AND(I1899=110000,R1899&gt;336.4,R1899&lt;=504.6,M1899&lt;=10),('[1]Pricing Schedule'!$J$105),
IF(AND(I1899=110000,R1899&gt;336.4,R1899&lt;=504.6,M1899&gt;10),('[1]Pricing Schedule'!$J$113),
IF(AND(I1899=110000,R1899&gt;504.6,R1899&lt;=672.8,M1899&lt;=10),('[1]Pricing Schedule'!$J$105),
IF(AND(I1899=110000,R1899&gt;504.6,R1899&lt;=672.8,M1899&gt;10),('[1]Pricing Schedule'!$J$113),
IF(AND(I1899=110000,R1899&gt;672.8,R1899&lt;=841,M1899&lt;=10),('[1]Pricing Schedule'!$J$105),
IF(AND(I1899=110000,R1899&gt;672.8,R1899&lt;=841,M1899&gt;10),('[1]Pricing Schedule'!$J$113),
IF(AND(I1899=110000,R1899&gt;1682,R1899&lt;=1850.2,M1899&lt;=10),('[1]Pricing Schedule'!$J$105),
IF(AND(I1899=110000,R1899&gt;1682,R1899&lt;=1850.2,M1899&gt;10),('[1]Pricing Schedule'!$J$113),
IF(AND(I1899=110000,R1899&gt;2018.4,R1899&lt;=2186.6,M1899&lt;=10),('[1]Pricing Schedule'!$J$105),
IF(AND(I1899=110000,R1899&gt;2018.4,R1899&lt;=2186.6,M1899&gt;10),('[1]Pricing Schedule'!$J$113),999999999)))))))))))))))))))))))))))))))))))))))</f>
        <v>4</v>
      </c>
      <c r="U1899" s="40">
        <f t="shared" si="180"/>
        <v>199923.80952380953</v>
      </c>
      <c r="V1899" s="41">
        <f t="shared" si="181"/>
        <v>5.0019054878048781</v>
      </c>
      <c r="Y1899" s="23">
        <v>87</v>
      </c>
      <c r="Z1899" s="23">
        <v>503</v>
      </c>
      <c r="AD1899" s="13"/>
      <c r="AE1899" s="13"/>
      <c r="AF1899" s="13"/>
      <c r="AR1899" s="35"/>
    </row>
    <row r="1900" spans="1:44">
      <c r="A1900" s="23">
        <v>1902</v>
      </c>
      <c r="B1900" s="23">
        <v>1902</v>
      </c>
      <c r="C1900" s="23" t="s">
        <v>2639</v>
      </c>
      <c r="D1900" s="23" t="s">
        <v>816</v>
      </c>
      <c r="E1900" s="23" t="s">
        <v>816</v>
      </c>
      <c r="F1900" s="23" t="s">
        <v>1878</v>
      </c>
      <c r="G1900" s="23" t="s">
        <v>1879</v>
      </c>
      <c r="H1900" s="23" t="s">
        <v>113</v>
      </c>
      <c r="I1900" s="13">
        <v>38000</v>
      </c>
      <c r="J1900" s="13">
        <v>38000</v>
      </c>
      <c r="K1900" s="13">
        <v>20000</v>
      </c>
      <c r="L1900" s="24">
        <v>7.476</v>
      </c>
      <c r="M1900" s="37">
        <f t="shared" si="176"/>
        <v>8</v>
      </c>
      <c r="N1900" s="24">
        <v>0.42199999999999999</v>
      </c>
      <c r="O1900" s="13">
        <v>3</v>
      </c>
      <c r="P1900" s="36">
        <f t="shared" si="177"/>
        <v>0.42199999999999999</v>
      </c>
      <c r="Q1900" s="38">
        <f t="shared" si="178"/>
        <v>4.2</v>
      </c>
      <c r="R1900" s="37">
        <f t="shared" si="179"/>
        <v>4.2</v>
      </c>
      <c r="S1900" s="39">
        <f>IF(AND(I1900=38000,R1900&lt;=4.5,M1900&gt;8),'[1]Pricing Schedule'!$F$8+('[1]Pricing Schedule'!$F$9*M1900),
IF(AND(I1900=38000,R1900&lt;=4.5,M1900&lt;=8),'[1]Pricing Schedule'!$F$34+('[1]Pricing Schedule'!$F$36*M1900),
IF(AND(I1900=38000,R1900&gt;4.5,R1900&lt;=9,M1900&gt;8),'[1]Pricing Schedule'!$F$17+('[1]Pricing Schedule'!$F$18*M1900),
IF(AND(I1900=38000,R1900&gt;4.5,R1900&lt;=9,M1900&lt;=8),'[1]Pricing Schedule'!$F$34+('[1]Pricing Schedule'!$F$36*M1900),
IF(AND(I1900=38000,R1900&gt;9,R1900&lt;=12.8,M1900&gt;8),'[1]Pricing Schedule'!$F$26+('[1]Pricing Schedule'!$F$27*M1900),
IF(AND(I1900=38000,R1900&gt;9,R1900&lt;=12.8,M1900&lt;=8),'[1]Pricing Schedule'!$F$34+('[1]Pricing Schedule'!$F$36*M1900),
IF(AND(I1900=38000,R1900&gt;12.8,R1900&lt;=22.8),'[1]Pricing Schedule'!$F$34+('[1]Pricing Schedule'!$F$36*M1900),
IF(AND(I1900=38000,R1900&gt;22.8,R1900&lt;=30.2),'[1]Pricing Schedule'!$F$43+('[1]Pricing Schedule'!$F$45*M1900),
IF(AND(I1900=38000,R1900&gt;30.2,R1900&lt;=45.9),'[1]Pricing Schedule'!$F$52+('[1]Pricing Schedule'!$F$54*M1900),
IF(AND(I1900=38000,R1900&gt;45.9,R1900&lt;=123.4),'[1]Pricing Schedule'!$F$96+('[1]Pricing Schedule'!$F$97*M1900),
IF(AND(I1900=38000,R1900&gt;123.4,R1900&lt;=168.2,M1900&lt;=10),'[1]Pricing Schedule'!$F$103+('[1]Pricing Schedule'!$F$105*M1900),
IF(AND(I1900=38000,R1900&gt;123.4,R1900&lt;=168.2,M1900&gt;10),'[1]Pricing Schedule'!$F$111+('[1]Pricing Schedule'!$F$113*M1900),
IF(AND(I1900=38000,R1900&gt;157.4,R1900&lt;=336.4,M1900&lt;=10),('[1]Pricing Schedule'!$F$103+('[1]Pricing Schedule'!$F$105*M1900))*2,
IF(AND(I1900=38000,R1900&gt;157.4,R1900&lt;=336.4,M1900&gt;10),('[1]Pricing Schedule'!$F$111+('[1]Pricing Schedule'!$F$113*M1900))*2,
IF(AND(I1900=38000,R1900&gt;314.8,R1900&lt;=504.6,M1900&lt;=10),('[1]Pricing Schedule'!$F$103+('[1]Pricing Schedule'!$F$105*M1900))*3,
IF(AND(I1900=38000,R1900&gt;314.8,R1900&lt;=504.6,M1900&gt;10),('[1]Pricing Schedule'!$F$111+('[1]Pricing Schedule'!$F$113*M1900))*3,
IF(AND(I1900=38000,R1900&gt;472.2,R1900&lt;=672.8,M1900&lt;=10),('[1]Pricing Schedule'!$F$103+('[1]Pricing Schedule'!$F$105*M1900))*4,
IF(AND(I1900=38000,R1900&gt;472.2,R1900&lt;=672.8,M1900&gt;10),('[1]Pricing Schedule'!$F$111+('[1]Pricing Schedule'!$F$113*M1900))*4,
IF(AND(I1900=110000,R1900&lt;=12.8,M1900&gt;2),'[1]Pricing Schedule'!$F$62+('[1]Pricing Schedule'!$F$63*M1900),
IF(AND(I1900=110000,R1900&lt;=12.8,M1900&lt;=2),'[1]Pricing Schedule'!$F$96+('[1]Pricing Schedule'!$F$97*M1900),
IF(AND(I1900=110000,R1900&gt;12.8,R1900&lt;=22.8,M1900&gt;3),'[1]Pricing Schedule'!$F$71+('[1]Pricing Schedule'!$F$72*M1900),
IF(AND(I1900=110000,R1900&gt;12.8,R1900&lt;=22.8,M1900&lt;=3),'[1]Pricing Schedule'!$F$96+('[1]Pricing Schedule'!$F$97*M1900),
IF(AND(I1900=110000,R1900&gt;22.8,R1900&lt;=30.2),'[1]Pricing Schedule'!$F$80+('[1]Pricing Schedule'!$F$81*M1900),
IF(AND(I1900=110000,R1900&gt;30.2,R1900&lt;=45.9),'[1]Pricing Schedule'!$F$89+('[1]Pricing Schedule'!$F$90*M1900),
IF(AND(I1900=110000,R1900&gt;45.9,R1900&lt;=123.4),'[1]Pricing Schedule'!$F$96+('[1]Pricing Schedule'!$F$97*M1900),
IF(AND(I1900=110000,R1900&gt;123.4,R1900&lt;=168.2,M1900&lt;=10),'[1]Pricing Schedule'!$F$103+('[1]Pricing Schedule'!$F$105*M1900),
IF(AND(I1900=110000,R1900&gt;123.4,R1900&lt;=168.2,M1900&gt;10),'[1]Pricing Schedule'!$F$111+('[1]Pricing Schedule'!$F$113*M1900),
IF(AND(I1900=110000,R1900&gt;168.2,R1900&lt;=336.4,M1900&lt;=10),('[1]Pricing Schedule'!$F$103+('[1]Pricing Schedule'!$F$105*M1900))*2,
IF(AND(I1900=110000,R1900&gt;168.2,R1900&lt;=336.4,M1900&gt;10),('[1]Pricing Schedule'!$F$111+('[1]Pricing Schedule'!$F$113*M1900))*2,
IF(AND(I1900=110000,R1900&gt;336.4,R1900&lt;=504.6,M1900&lt;=10),('[1]Pricing Schedule'!$F$103+('[1]Pricing Schedule'!$F$105*M1900))*3,
IF(AND(I1900=110000,R1900&gt;336.4,R1900&lt;=504.6,M1900&gt;10),('[1]Pricing Schedule'!$F$111+('[1]Pricing Schedule'!$F$113*M1900))*3,
IF(AND(I1900=110000,R1900&gt;504.6,R1900&lt;=672.8,M1900&lt;=10),('[1]Pricing Schedule'!$F$103+('[1]Pricing Schedule'!$F$105*M1900))*4,
IF(AND(I1900=110000,R1900&gt;504.6,R1900&lt;=672.8,M1900&gt;10),('[1]Pricing Schedule'!$F$111+('[1]Pricing Schedule'!$F$113*M1900))*4,
IF(AND(I1900=110000,R1900&gt;672.8,R1900&lt;=841,M1900&lt;=10),('[1]Pricing Schedule'!$F$103+('[1]Pricing Schedule'!$F$105*M1900))*5,
IF(AND(I1900=110000,R1900&gt;672.8,R1900&lt;=841,M1900&gt;10),('[1]Pricing Schedule'!$F$111+('[1]Pricing Schedule'!$F$113*M1900))*5,
IF(AND(I1900=110000,R1900&gt;672.8,R1900&lt;=841,M1900&lt;=10),('[1]Pricing Schedule'!$F$103+('[1]Pricing Schedule'!$F$105*M1900))*5,
IF(AND(I1900=110000,R1900&gt;672.8,R1900&lt;=841,M1900&gt;10),('[1]Pricing Schedule'!$F$111+('[1]Pricing Schedule'!$F$113*M1900))*5,
IF(AND(I1900=110000,R1900&gt;1345.6,R1900&lt;=1513.8,M1900&lt;=10),('[1]Pricing Schedule'!$F$103+('[1]Pricing Schedule'!$F$105*M1900))*9,
IF(AND(I1900=110000,R1900&gt;1345.6,R1900&lt;=1513.8,M1900&gt;10),('[1]Pricing Schedule'!$F$111+('[1]Pricing Schedule'!$F$113*M1900))*9,
9999999999)))))))))))))))))))))))))))))))))))))))</f>
        <v>909950</v>
      </c>
      <c r="T1900" s="21">
        <f>IF(AND(I1900=38000,R1900&lt;=4.5,M1900&gt;8),'[1]Pricing Schedule'!$J$9,
IF(AND(I1900=38000,R1900&lt;=4.5,M1900&lt;=8),'[1]Pricing Schedule'!$J$36,
IF(AND(I1900=38000,R1900&gt;4.5,R1900&lt;=9,M1900&gt;8),'[1]Pricing Schedule'!$J$18,
IF(AND(I1900=38000,R1900&gt;4.5,R1900&lt;=9,M1900&lt;=8),'[1]Pricing Schedule'!$J$36,
IF(AND(I1900=38000,R1900&gt;9,R1900&lt;=12.8,M1900&gt;8),'[1]Pricing Schedule'!$J$27,
IF(AND(I1900=38000,R1900&gt;9,R1900&lt;=12.8,M1900&lt;=8),'[1]Pricing Schedule'!$J$36,
IF(AND(I1900=38000,R1900&gt;12.8,R1900&lt;=22.8),'[1]Pricing Schedule'!$J$36,
IF(AND(I1900=38000,R1900&gt;22.8,R1900&lt;=30.2),'[1]Pricing Schedule'!$J$45,
IF(AND(I1900=38000,R1900&gt;30.2,R1900&lt;=45.9),'[1]Pricing Schedule'!$J$54,
IF(AND(I1900=38000,R1900&gt;45.9,R1900&lt;=123.4),'[1]Pricing Schedule'!$J$97,
IF(AND(I1900=38000,R1900&gt;123.4,R1900&lt;=168.2,M1900&lt;=10),'[1]Pricing Schedule'!$J$105,
IF(AND(I1900=38000,R1900&gt;123.4,R1900&lt;=168.2,M1900&gt;10),'[1]Pricing Schedule'!$J$113,
IF(AND(I1900=38000,R1900&gt;168.2,R1900&lt;=336.4,M1900&lt;=10),('[1]Pricing Schedule'!$J$105),
IF(AND(I1900=38000,R1900&gt;168.2,R1900&lt;=336.4,M1900&gt;10),('[1]Pricing Schedule'!$J$113),
IF(AND(I1900=38000,R1900&gt;336.4,R1900&lt;=504.6,M1900&lt;=10),('[1]Pricing Schedule'!$J$105),
IF(AND(I1900=38000,R1900&gt;336.4,R1900&lt;=504.6,M1900&gt;10),('[1]Pricing Schedule'!$J$113),
IF(AND(I1900=38000,R1900&gt;504.6,R1900&lt;=672.8,M1900&lt;=10),('[1]Pricing Schedule'!$J$105),
IF(AND(I1900=38000,R1900&gt;504.6,R1900&lt;=672.8,M1900&gt;10),('[1]Pricing Schedule'!$J$113),
IF(AND(I1900=110000,R1900&lt;=12.8,M1900&gt;2),'[1]Pricing Schedule'!$J$63,
IF(AND(I1900=110000,R1900&lt;=12.8,M1900&lt;=2),'[1]Pricing Schedule'!$J$97,
IF(AND(I1900=110000,R1900&gt;12.8,R1900&lt;=22.8,M1900&gt;3),'[1]Pricing Schedule'!$J$72,
IF(AND(I1900=110000,R1900&gt;12.8,R1900&lt;=22.8,M1900&lt;=3),'[1]Pricing Schedule'!$J$97,
IF(AND(I1900=110000,R1900&gt;22.8,R1900&lt;=30.2),'[1]Pricing Schedule'!$J$81,
IF(AND(I1900=110000,R1900&gt;30.2,R1900&lt;=45.9),'[1]Pricing Schedule'!$J$90,
IF(AND(I1900=110000,R1900&gt;45.9,R1900&lt;=123.4),'[1]Pricing Schedule'!$J$97,
IF(AND(I1900=110000,R1900&gt;123.4,R1900&lt;=168.2,M1900&lt;=10),'[1]Pricing Schedule'!$J$105,
IF(AND(I1900=110000,R1900&gt;123.4,R1900&lt;=168.2,M1900&gt;10),'[1]Pricing Schedule'!$J$113,
IF(AND(I1900=110000,R1900&gt;168.2,R1900&lt;=336.2,M1900&lt;=10),('[1]Pricing Schedule'!$J$105),
IF(AND(I1900=110000,R1900&gt;168.2,R1900&lt;=336.2,M1900&gt;10),('[1]Pricing Schedule'!$J$113),
IF(AND(I1900=110000,R1900&gt;336.4,R1900&lt;=504.6,M1900&lt;=10),('[1]Pricing Schedule'!$J$105),
IF(AND(I1900=110000,R1900&gt;336.4,R1900&lt;=504.6,M1900&gt;10),('[1]Pricing Schedule'!$J$113),
IF(AND(I1900=110000,R1900&gt;504.6,R1900&lt;=672.8,M1900&lt;=10),('[1]Pricing Schedule'!$J$105),
IF(AND(I1900=110000,R1900&gt;504.6,R1900&lt;=672.8,M1900&gt;10),('[1]Pricing Schedule'!$J$113),
IF(AND(I1900=110000,R1900&gt;672.8,R1900&lt;=841,M1900&lt;=10),('[1]Pricing Schedule'!$J$105),
IF(AND(I1900=110000,R1900&gt;672.8,R1900&lt;=841,M1900&gt;10),('[1]Pricing Schedule'!$J$113),
IF(AND(I1900=110000,R1900&gt;1682,R1900&lt;=1850.2,M1900&lt;=10),('[1]Pricing Schedule'!$J$105),
IF(AND(I1900=110000,R1900&gt;1682,R1900&lt;=1850.2,M1900&gt;10),('[1]Pricing Schedule'!$J$113),
IF(AND(I1900=110000,R1900&gt;2018.4,R1900&lt;=2186.6,M1900&lt;=10),('[1]Pricing Schedule'!$J$105),
IF(AND(I1900=110000,R1900&gt;2018.4,R1900&lt;=2186.6,M1900&gt;10),('[1]Pricing Schedule'!$J$113),999999999)))))))))))))))))))))))))))))))))))))))</f>
        <v>4</v>
      </c>
      <c r="U1900" s="40">
        <f t="shared" si="180"/>
        <v>216654.76190476189</v>
      </c>
      <c r="V1900" s="41">
        <f t="shared" si="181"/>
        <v>4.6156382218803227</v>
      </c>
      <c r="Y1900" s="23">
        <v>151</v>
      </c>
      <c r="Z1900" s="23">
        <v>311</v>
      </c>
      <c r="AD1900" s="13"/>
      <c r="AE1900" s="13"/>
      <c r="AF1900" s="13"/>
      <c r="AR1900" s="35"/>
    </row>
    <row r="1901" spans="1:44">
      <c r="A1901" s="23">
        <v>1903</v>
      </c>
      <c r="B1901" s="23">
        <v>1903</v>
      </c>
      <c r="C1901" s="23" t="s">
        <v>2640</v>
      </c>
      <c r="D1901" s="23" t="s">
        <v>1103</v>
      </c>
      <c r="E1901" s="23" t="s">
        <v>1103</v>
      </c>
      <c r="F1901" s="23" t="s">
        <v>1878</v>
      </c>
      <c r="G1901" s="23" t="s">
        <v>1879</v>
      </c>
      <c r="H1901" s="23" t="s">
        <v>113</v>
      </c>
      <c r="I1901" s="13">
        <v>38000</v>
      </c>
      <c r="J1901" s="13">
        <v>38000</v>
      </c>
      <c r="K1901" s="13">
        <v>20000</v>
      </c>
      <c r="L1901" s="24">
        <v>8.9659999999999993</v>
      </c>
      <c r="M1901" s="37">
        <f t="shared" si="176"/>
        <v>9</v>
      </c>
      <c r="N1901" s="24">
        <v>0.57599999999999996</v>
      </c>
      <c r="O1901" s="13">
        <v>3</v>
      </c>
      <c r="P1901" s="36">
        <f t="shared" si="177"/>
        <v>0.57599999999999996</v>
      </c>
      <c r="Q1901" s="38">
        <f t="shared" si="178"/>
        <v>4.2</v>
      </c>
      <c r="R1901" s="37">
        <f t="shared" si="179"/>
        <v>4.2</v>
      </c>
      <c r="S1901" s="39">
        <f>IF(AND(I1901=38000,R1901&lt;=4.5,M1901&gt;8),'[1]Pricing Schedule'!$F$8+('[1]Pricing Schedule'!$F$9*M1901),
IF(AND(I1901=38000,R1901&lt;=4.5,M1901&lt;=8),'[1]Pricing Schedule'!$F$34+('[1]Pricing Schedule'!$F$36*M1901),
IF(AND(I1901=38000,R1901&gt;4.5,R1901&lt;=9,M1901&gt;8),'[1]Pricing Schedule'!$F$17+('[1]Pricing Schedule'!$F$18*M1901),
IF(AND(I1901=38000,R1901&gt;4.5,R1901&lt;=9,M1901&lt;=8),'[1]Pricing Schedule'!$F$34+('[1]Pricing Schedule'!$F$36*M1901),
IF(AND(I1901=38000,R1901&gt;9,R1901&lt;=12.8,M1901&gt;8),'[1]Pricing Schedule'!$F$26+('[1]Pricing Schedule'!$F$27*M1901),
IF(AND(I1901=38000,R1901&gt;9,R1901&lt;=12.8,M1901&lt;=8),'[1]Pricing Schedule'!$F$34+('[1]Pricing Schedule'!$F$36*M1901),
IF(AND(I1901=38000,R1901&gt;12.8,R1901&lt;=22.8),'[1]Pricing Schedule'!$F$34+('[1]Pricing Schedule'!$F$36*M1901),
IF(AND(I1901=38000,R1901&gt;22.8,R1901&lt;=30.2),'[1]Pricing Schedule'!$F$43+('[1]Pricing Schedule'!$F$45*M1901),
IF(AND(I1901=38000,R1901&gt;30.2,R1901&lt;=45.9),'[1]Pricing Schedule'!$F$52+('[1]Pricing Schedule'!$F$54*M1901),
IF(AND(I1901=38000,R1901&gt;45.9,R1901&lt;=123.4),'[1]Pricing Schedule'!$F$96+('[1]Pricing Schedule'!$F$97*M1901),
IF(AND(I1901=38000,R1901&gt;123.4,R1901&lt;=168.2,M1901&lt;=10),'[1]Pricing Schedule'!$F$103+('[1]Pricing Schedule'!$F$105*M1901),
IF(AND(I1901=38000,R1901&gt;123.4,R1901&lt;=168.2,M1901&gt;10),'[1]Pricing Schedule'!$F$111+('[1]Pricing Schedule'!$F$113*M1901),
IF(AND(I1901=38000,R1901&gt;157.4,R1901&lt;=336.4,M1901&lt;=10),('[1]Pricing Schedule'!$F$103+('[1]Pricing Schedule'!$F$105*M1901))*2,
IF(AND(I1901=38000,R1901&gt;157.4,R1901&lt;=336.4,M1901&gt;10),('[1]Pricing Schedule'!$F$111+('[1]Pricing Schedule'!$F$113*M1901))*2,
IF(AND(I1901=38000,R1901&gt;314.8,R1901&lt;=504.6,M1901&lt;=10),('[1]Pricing Schedule'!$F$103+('[1]Pricing Schedule'!$F$105*M1901))*3,
IF(AND(I1901=38000,R1901&gt;314.8,R1901&lt;=504.6,M1901&gt;10),('[1]Pricing Schedule'!$F$111+('[1]Pricing Schedule'!$F$113*M1901))*3,
IF(AND(I1901=38000,R1901&gt;472.2,R1901&lt;=672.8,M1901&lt;=10),('[1]Pricing Schedule'!$F$103+('[1]Pricing Schedule'!$F$105*M1901))*4,
IF(AND(I1901=38000,R1901&gt;472.2,R1901&lt;=672.8,M1901&gt;10),('[1]Pricing Schedule'!$F$111+('[1]Pricing Schedule'!$F$113*M1901))*4,
IF(AND(I1901=110000,R1901&lt;=12.8,M1901&gt;2),'[1]Pricing Schedule'!$F$62+('[1]Pricing Schedule'!$F$63*M1901),
IF(AND(I1901=110000,R1901&lt;=12.8,M1901&lt;=2),'[1]Pricing Schedule'!$F$96+('[1]Pricing Schedule'!$F$97*M1901),
IF(AND(I1901=110000,R1901&gt;12.8,R1901&lt;=22.8,M1901&gt;3),'[1]Pricing Schedule'!$F$71+('[1]Pricing Schedule'!$F$72*M1901),
IF(AND(I1901=110000,R1901&gt;12.8,R1901&lt;=22.8,M1901&lt;=3),'[1]Pricing Schedule'!$F$96+('[1]Pricing Schedule'!$F$97*M1901),
IF(AND(I1901=110000,R1901&gt;22.8,R1901&lt;=30.2),'[1]Pricing Schedule'!$F$80+('[1]Pricing Schedule'!$F$81*M1901),
IF(AND(I1901=110000,R1901&gt;30.2,R1901&lt;=45.9),'[1]Pricing Schedule'!$F$89+('[1]Pricing Schedule'!$F$90*M1901),
IF(AND(I1901=110000,R1901&gt;45.9,R1901&lt;=123.4),'[1]Pricing Schedule'!$F$96+('[1]Pricing Schedule'!$F$97*M1901),
IF(AND(I1901=110000,R1901&gt;123.4,R1901&lt;=168.2,M1901&lt;=10),'[1]Pricing Schedule'!$F$103+('[1]Pricing Schedule'!$F$105*M1901),
IF(AND(I1901=110000,R1901&gt;123.4,R1901&lt;=168.2,M1901&gt;10),'[1]Pricing Schedule'!$F$111+('[1]Pricing Schedule'!$F$113*M1901),
IF(AND(I1901=110000,R1901&gt;168.2,R1901&lt;=336.4,M1901&lt;=10),('[1]Pricing Schedule'!$F$103+('[1]Pricing Schedule'!$F$105*M1901))*2,
IF(AND(I1901=110000,R1901&gt;168.2,R1901&lt;=336.4,M1901&gt;10),('[1]Pricing Schedule'!$F$111+('[1]Pricing Schedule'!$F$113*M1901))*2,
IF(AND(I1901=110000,R1901&gt;336.4,R1901&lt;=504.6,M1901&lt;=10),('[1]Pricing Schedule'!$F$103+('[1]Pricing Schedule'!$F$105*M1901))*3,
IF(AND(I1901=110000,R1901&gt;336.4,R1901&lt;=504.6,M1901&gt;10),('[1]Pricing Schedule'!$F$111+('[1]Pricing Schedule'!$F$113*M1901))*3,
IF(AND(I1901=110000,R1901&gt;504.6,R1901&lt;=672.8,M1901&lt;=10),('[1]Pricing Schedule'!$F$103+('[1]Pricing Schedule'!$F$105*M1901))*4,
IF(AND(I1901=110000,R1901&gt;504.6,R1901&lt;=672.8,M1901&gt;10),('[1]Pricing Schedule'!$F$111+('[1]Pricing Schedule'!$F$113*M1901))*4,
IF(AND(I1901=110000,R1901&gt;672.8,R1901&lt;=841,M1901&lt;=10),('[1]Pricing Schedule'!$F$103+('[1]Pricing Schedule'!$F$105*M1901))*5,
IF(AND(I1901=110000,R1901&gt;672.8,R1901&lt;=841,M1901&gt;10),('[1]Pricing Schedule'!$F$111+('[1]Pricing Schedule'!$F$113*M1901))*5,
IF(AND(I1901=110000,R1901&gt;672.8,R1901&lt;=841,M1901&lt;=10),('[1]Pricing Schedule'!$F$103+('[1]Pricing Schedule'!$F$105*M1901))*5,
IF(AND(I1901=110000,R1901&gt;672.8,R1901&lt;=841,M1901&gt;10),('[1]Pricing Schedule'!$F$111+('[1]Pricing Schedule'!$F$113*M1901))*5,
IF(AND(I1901=110000,R1901&gt;1345.6,R1901&lt;=1513.8,M1901&lt;=10),('[1]Pricing Schedule'!$F$103+('[1]Pricing Schedule'!$F$105*M1901))*9,
IF(AND(I1901=110000,R1901&gt;1345.6,R1901&lt;=1513.8,M1901&gt;10),('[1]Pricing Schedule'!$F$111+('[1]Pricing Schedule'!$F$113*M1901))*9,
9999999999)))))))))))))))))))))))))))))))))))))))</f>
        <v>1334440</v>
      </c>
      <c r="T1901" s="21">
        <f>IF(AND(I1901=38000,R1901&lt;=4.5,M1901&gt;8),'[1]Pricing Schedule'!$J$9,
IF(AND(I1901=38000,R1901&lt;=4.5,M1901&lt;=8),'[1]Pricing Schedule'!$J$36,
IF(AND(I1901=38000,R1901&gt;4.5,R1901&lt;=9,M1901&gt;8),'[1]Pricing Schedule'!$J$18,
IF(AND(I1901=38000,R1901&gt;4.5,R1901&lt;=9,M1901&lt;=8),'[1]Pricing Schedule'!$J$36,
IF(AND(I1901=38000,R1901&gt;9,R1901&lt;=12.8,M1901&gt;8),'[1]Pricing Schedule'!$J$27,
IF(AND(I1901=38000,R1901&gt;9,R1901&lt;=12.8,M1901&lt;=8),'[1]Pricing Schedule'!$J$36,
IF(AND(I1901=38000,R1901&gt;12.8,R1901&lt;=22.8),'[1]Pricing Schedule'!$J$36,
IF(AND(I1901=38000,R1901&gt;22.8,R1901&lt;=30.2),'[1]Pricing Schedule'!$J$45,
IF(AND(I1901=38000,R1901&gt;30.2,R1901&lt;=45.9),'[1]Pricing Schedule'!$J$54,
IF(AND(I1901=38000,R1901&gt;45.9,R1901&lt;=123.4),'[1]Pricing Schedule'!$J$97,
IF(AND(I1901=38000,R1901&gt;123.4,R1901&lt;=168.2,M1901&lt;=10),'[1]Pricing Schedule'!$J$105,
IF(AND(I1901=38000,R1901&gt;123.4,R1901&lt;=168.2,M1901&gt;10),'[1]Pricing Schedule'!$J$113,
IF(AND(I1901=38000,R1901&gt;168.2,R1901&lt;=336.4,M1901&lt;=10),('[1]Pricing Schedule'!$J$105),
IF(AND(I1901=38000,R1901&gt;168.2,R1901&lt;=336.4,M1901&gt;10),('[1]Pricing Schedule'!$J$113),
IF(AND(I1901=38000,R1901&gt;336.4,R1901&lt;=504.6,M1901&lt;=10),('[1]Pricing Schedule'!$J$105),
IF(AND(I1901=38000,R1901&gt;336.4,R1901&lt;=504.6,M1901&gt;10),('[1]Pricing Schedule'!$J$113),
IF(AND(I1901=38000,R1901&gt;504.6,R1901&lt;=672.8,M1901&lt;=10),('[1]Pricing Schedule'!$J$105),
IF(AND(I1901=38000,R1901&gt;504.6,R1901&lt;=672.8,M1901&gt;10),('[1]Pricing Schedule'!$J$113),
IF(AND(I1901=110000,R1901&lt;=12.8,M1901&gt;2),'[1]Pricing Schedule'!$J$63,
IF(AND(I1901=110000,R1901&lt;=12.8,M1901&lt;=2),'[1]Pricing Schedule'!$J$97,
IF(AND(I1901=110000,R1901&gt;12.8,R1901&lt;=22.8,M1901&gt;3),'[1]Pricing Schedule'!$J$72,
IF(AND(I1901=110000,R1901&gt;12.8,R1901&lt;=22.8,M1901&lt;=3),'[1]Pricing Schedule'!$J$97,
IF(AND(I1901=110000,R1901&gt;22.8,R1901&lt;=30.2),'[1]Pricing Schedule'!$J$81,
IF(AND(I1901=110000,R1901&gt;30.2,R1901&lt;=45.9),'[1]Pricing Schedule'!$J$90,
IF(AND(I1901=110000,R1901&gt;45.9,R1901&lt;=123.4),'[1]Pricing Schedule'!$J$97,
IF(AND(I1901=110000,R1901&gt;123.4,R1901&lt;=168.2,M1901&lt;=10),'[1]Pricing Schedule'!$J$105,
IF(AND(I1901=110000,R1901&gt;123.4,R1901&lt;=168.2,M1901&gt;10),'[1]Pricing Schedule'!$J$113,
IF(AND(I1901=110000,R1901&gt;168.2,R1901&lt;=336.2,M1901&lt;=10),('[1]Pricing Schedule'!$J$105),
IF(AND(I1901=110000,R1901&gt;168.2,R1901&lt;=336.2,M1901&gt;10),('[1]Pricing Schedule'!$J$113),
IF(AND(I1901=110000,R1901&gt;336.4,R1901&lt;=504.6,M1901&lt;=10),('[1]Pricing Schedule'!$J$105),
IF(AND(I1901=110000,R1901&gt;336.4,R1901&lt;=504.6,M1901&gt;10),('[1]Pricing Schedule'!$J$113),
IF(AND(I1901=110000,R1901&gt;504.6,R1901&lt;=672.8,M1901&lt;=10),('[1]Pricing Schedule'!$J$105),
IF(AND(I1901=110000,R1901&gt;504.6,R1901&lt;=672.8,M1901&gt;10),('[1]Pricing Schedule'!$J$113),
IF(AND(I1901=110000,R1901&gt;672.8,R1901&lt;=841,M1901&lt;=10),('[1]Pricing Schedule'!$J$105),
IF(AND(I1901=110000,R1901&gt;672.8,R1901&lt;=841,M1901&gt;10),('[1]Pricing Schedule'!$J$113),
IF(AND(I1901=110000,R1901&gt;1682,R1901&lt;=1850.2,M1901&lt;=10),('[1]Pricing Schedule'!$J$105),
IF(AND(I1901=110000,R1901&gt;1682,R1901&lt;=1850.2,M1901&gt;10),('[1]Pricing Schedule'!$J$113),
IF(AND(I1901=110000,R1901&gt;2018.4,R1901&lt;=2186.6,M1901&lt;=10),('[1]Pricing Schedule'!$J$105),
IF(AND(I1901=110000,R1901&gt;2018.4,R1901&lt;=2186.6,M1901&gt;10),('[1]Pricing Schedule'!$J$113),999999999)))))))))))))))))))))))))))))))))))))))</f>
        <v>1</v>
      </c>
      <c r="U1901" s="40">
        <f t="shared" si="180"/>
        <v>317723.80952380953</v>
      </c>
      <c r="V1901" s="41">
        <f t="shared" si="181"/>
        <v>3.1473876682353645</v>
      </c>
      <c r="Y1901" s="23">
        <v>642</v>
      </c>
      <c r="Z1901" s="23">
        <v>311</v>
      </c>
      <c r="AD1901" s="13"/>
      <c r="AE1901" s="13"/>
      <c r="AF1901" s="13"/>
      <c r="AR1901" s="35"/>
    </row>
    <row r="1902" spans="1:44">
      <c r="A1902" s="23">
        <v>1904</v>
      </c>
      <c r="B1902" s="23">
        <v>1904</v>
      </c>
      <c r="C1902" s="23" t="s">
        <v>2641</v>
      </c>
      <c r="D1902" s="23" t="s">
        <v>1103</v>
      </c>
      <c r="E1902" s="23" t="s">
        <v>1103</v>
      </c>
      <c r="F1902" s="23" t="s">
        <v>1910</v>
      </c>
      <c r="G1902" s="23" t="s">
        <v>1911</v>
      </c>
      <c r="H1902" s="23" t="s">
        <v>113</v>
      </c>
      <c r="I1902" s="13">
        <v>38000</v>
      </c>
      <c r="J1902" s="13">
        <v>38000</v>
      </c>
      <c r="K1902" s="23" t="s">
        <v>119</v>
      </c>
      <c r="L1902" s="24">
        <v>6.7729999999999997</v>
      </c>
      <c r="M1902" s="37">
        <f t="shared" si="176"/>
        <v>7</v>
      </c>
      <c r="N1902" s="24">
        <v>0.54400000000000004</v>
      </c>
      <c r="O1902" s="13">
        <v>3</v>
      </c>
      <c r="P1902" s="36">
        <f t="shared" si="177"/>
        <v>0.54400000000000004</v>
      </c>
      <c r="Q1902" s="38">
        <f t="shared" si="178"/>
        <v>4.2</v>
      </c>
      <c r="R1902" s="37">
        <f t="shared" si="179"/>
        <v>4.2</v>
      </c>
      <c r="S1902" s="39">
        <f>IF(AND(I1902=38000,R1902&lt;=4.5,M1902&gt;8),'[1]Pricing Schedule'!$F$8+('[1]Pricing Schedule'!$F$9*M1902),
IF(AND(I1902=38000,R1902&lt;=4.5,M1902&lt;=8),'[1]Pricing Schedule'!$F$34+('[1]Pricing Schedule'!$F$36*M1902),
IF(AND(I1902=38000,R1902&gt;4.5,R1902&lt;=9,M1902&gt;8),'[1]Pricing Schedule'!$F$17+('[1]Pricing Schedule'!$F$18*M1902),
IF(AND(I1902=38000,R1902&gt;4.5,R1902&lt;=9,M1902&lt;=8),'[1]Pricing Schedule'!$F$34+('[1]Pricing Schedule'!$F$36*M1902),
IF(AND(I1902=38000,R1902&gt;9,R1902&lt;=12.8,M1902&gt;8),'[1]Pricing Schedule'!$F$26+('[1]Pricing Schedule'!$F$27*M1902),
IF(AND(I1902=38000,R1902&gt;9,R1902&lt;=12.8,M1902&lt;=8),'[1]Pricing Schedule'!$F$34+('[1]Pricing Schedule'!$F$36*M1902),
IF(AND(I1902=38000,R1902&gt;12.8,R1902&lt;=22.8),'[1]Pricing Schedule'!$F$34+('[1]Pricing Schedule'!$F$36*M1902),
IF(AND(I1902=38000,R1902&gt;22.8,R1902&lt;=30.2),'[1]Pricing Schedule'!$F$43+('[1]Pricing Schedule'!$F$45*M1902),
IF(AND(I1902=38000,R1902&gt;30.2,R1902&lt;=45.9),'[1]Pricing Schedule'!$F$52+('[1]Pricing Schedule'!$F$54*M1902),
IF(AND(I1902=38000,R1902&gt;45.9,R1902&lt;=123.4),'[1]Pricing Schedule'!$F$96+('[1]Pricing Schedule'!$F$97*M1902),
IF(AND(I1902=38000,R1902&gt;123.4,R1902&lt;=168.2,M1902&lt;=10),'[1]Pricing Schedule'!$F$103+('[1]Pricing Schedule'!$F$105*M1902),
IF(AND(I1902=38000,R1902&gt;123.4,R1902&lt;=168.2,M1902&gt;10),'[1]Pricing Schedule'!$F$111+('[1]Pricing Schedule'!$F$113*M1902),
IF(AND(I1902=38000,R1902&gt;157.4,R1902&lt;=336.4,M1902&lt;=10),('[1]Pricing Schedule'!$F$103+('[1]Pricing Schedule'!$F$105*M1902))*2,
IF(AND(I1902=38000,R1902&gt;157.4,R1902&lt;=336.4,M1902&gt;10),('[1]Pricing Schedule'!$F$111+('[1]Pricing Schedule'!$F$113*M1902))*2,
IF(AND(I1902=38000,R1902&gt;314.8,R1902&lt;=504.6,M1902&lt;=10),('[1]Pricing Schedule'!$F$103+('[1]Pricing Schedule'!$F$105*M1902))*3,
IF(AND(I1902=38000,R1902&gt;314.8,R1902&lt;=504.6,M1902&gt;10),('[1]Pricing Schedule'!$F$111+('[1]Pricing Schedule'!$F$113*M1902))*3,
IF(AND(I1902=38000,R1902&gt;472.2,R1902&lt;=672.8,M1902&lt;=10),('[1]Pricing Schedule'!$F$103+('[1]Pricing Schedule'!$F$105*M1902))*4,
IF(AND(I1902=38000,R1902&gt;472.2,R1902&lt;=672.8,M1902&gt;10),('[1]Pricing Schedule'!$F$111+('[1]Pricing Schedule'!$F$113*M1902))*4,
IF(AND(I1902=110000,R1902&lt;=12.8,M1902&gt;2),'[1]Pricing Schedule'!$F$62+('[1]Pricing Schedule'!$F$63*M1902),
IF(AND(I1902=110000,R1902&lt;=12.8,M1902&lt;=2),'[1]Pricing Schedule'!$F$96+('[1]Pricing Schedule'!$F$97*M1902),
IF(AND(I1902=110000,R1902&gt;12.8,R1902&lt;=22.8,M1902&gt;3),'[1]Pricing Schedule'!$F$71+('[1]Pricing Schedule'!$F$72*M1902),
IF(AND(I1902=110000,R1902&gt;12.8,R1902&lt;=22.8,M1902&lt;=3),'[1]Pricing Schedule'!$F$96+('[1]Pricing Schedule'!$F$97*M1902),
IF(AND(I1902=110000,R1902&gt;22.8,R1902&lt;=30.2),'[1]Pricing Schedule'!$F$80+('[1]Pricing Schedule'!$F$81*M1902),
IF(AND(I1902=110000,R1902&gt;30.2,R1902&lt;=45.9),'[1]Pricing Schedule'!$F$89+('[1]Pricing Schedule'!$F$90*M1902),
IF(AND(I1902=110000,R1902&gt;45.9,R1902&lt;=123.4),'[1]Pricing Schedule'!$F$96+('[1]Pricing Schedule'!$F$97*M1902),
IF(AND(I1902=110000,R1902&gt;123.4,R1902&lt;=168.2,M1902&lt;=10),'[1]Pricing Schedule'!$F$103+('[1]Pricing Schedule'!$F$105*M1902),
IF(AND(I1902=110000,R1902&gt;123.4,R1902&lt;=168.2,M1902&gt;10),'[1]Pricing Schedule'!$F$111+('[1]Pricing Schedule'!$F$113*M1902),
IF(AND(I1902=110000,R1902&gt;168.2,R1902&lt;=336.4,M1902&lt;=10),('[1]Pricing Schedule'!$F$103+('[1]Pricing Schedule'!$F$105*M1902))*2,
IF(AND(I1902=110000,R1902&gt;168.2,R1902&lt;=336.4,M1902&gt;10),('[1]Pricing Schedule'!$F$111+('[1]Pricing Schedule'!$F$113*M1902))*2,
IF(AND(I1902=110000,R1902&gt;336.4,R1902&lt;=504.6,M1902&lt;=10),('[1]Pricing Schedule'!$F$103+('[1]Pricing Schedule'!$F$105*M1902))*3,
IF(AND(I1902=110000,R1902&gt;336.4,R1902&lt;=504.6,M1902&gt;10),('[1]Pricing Schedule'!$F$111+('[1]Pricing Schedule'!$F$113*M1902))*3,
IF(AND(I1902=110000,R1902&gt;504.6,R1902&lt;=672.8,M1902&lt;=10),('[1]Pricing Schedule'!$F$103+('[1]Pricing Schedule'!$F$105*M1902))*4,
IF(AND(I1902=110000,R1902&gt;504.6,R1902&lt;=672.8,M1902&gt;10),('[1]Pricing Schedule'!$F$111+('[1]Pricing Schedule'!$F$113*M1902))*4,
IF(AND(I1902=110000,R1902&gt;672.8,R1902&lt;=841,M1902&lt;=10),('[1]Pricing Schedule'!$F$103+('[1]Pricing Schedule'!$F$105*M1902))*5,
IF(AND(I1902=110000,R1902&gt;672.8,R1902&lt;=841,M1902&gt;10),('[1]Pricing Schedule'!$F$111+('[1]Pricing Schedule'!$F$113*M1902))*5,
IF(AND(I1902=110000,R1902&gt;672.8,R1902&lt;=841,M1902&lt;=10),('[1]Pricing Schedule'!$F$103+('[1]Pricing Schedule'!$F$105*M1902))*5,
IF(AND(I1902=110000,R1902&gt;672.8,R1902&lt;=841,M1902&gt;10),('[1]Pricing Schedule'!$F$111+('[1]Pricing Schedule'!$F$113*M1902))*5,
IF(AND(I1902=110000,R1902&gt;1345.6,R1902&lt;=1513.8,M1902&lt;=10),('[1]Pricing Schedule'!$F$103+('[1]Pricing Schedule'!$F$105*M1902))*9,
IF(AND(I1902=110000,R1902&gt;1345.6,R1902&lt;=1513.8,M1902&gt;10),('[1]Pricing Schedule'!$F$111+('[1]Pricing Schedule'!$F$113*M1902))*9,
9999999999)))))))))))))))))))))))))))))))))))))))</f>
        <v>839680</v>
      </c>
      <c r="T1902" s="21">
        <f>IF(AND(I1902=38000,R1902&lt;=4.5,M1902&gt;8),'[1]Pricing Schedule'!$J$9,
IF(AND(I1902=38000,R1902&lt;=4.5,M1902&lt;=8),'[1]Pricing Schedule'!$J$36,
IF(AND(I1902=38000,R1902&gt;4.5,R1902&lt;=9,M1902&gt;8),'[1]Pricing Schedule'!$J$18,
IF(AND(I1902=38000,R1902&gt;4.5,R1902&lt;=9,M1902&lt;=8),'[1]Pricing Schedule'!$J$36,
IF(AND(I1902=38000,R1902&gt;9,R1902&lt;=12.8,M1902&gt;8),'[1]Pricing Schedule'!$J$27,
IF(AND(I1902=38000,R1902&gt;9,R1902&lt;=12.8,M1902&lt;=8),'[1]Pricing Schedule'!$J$36,
IF(AND(I1902=38000,R1902&gt;12.8,R1902&lt;=22.8),'[1]Pricing Schedule'!$J$36,
IF(AND(I1902=38000,R1902&gt;22.8,R1902&lt;=30.2),'[1]Pricing Schedule'!$J$45,
IF(AND(I1902=38000,R1902&gt;30.2,R1902&lt;=45.9),'[1]Pricing Schedule'!$J$54,
IF(AND(I1902=38000,R1902&gt;45.9,R1902&lt;=123.4),'[1]Pricing Schedule'!$J$97,
IF(AND(I1902=38000,R1902&gt;123.4,R1902&lt;=168.2,M1902&lt;=10),'[1]Pricing Schedule'!$J$105,
IF(AND(I1902=38000,R1902&gt;123.4,R1902&lt;=168.2,M1902&gt;10),'[1]Pricing Schedule'!$J$113,
IF(AND(I1902=38000,R1902&gt;168.2,R1902&lt;=336.4,M1902&lt;=10),('[1]Pricing Schedule'!$J$105),
IF(AND(I1902=38000,R1902&gt;168.2,R1902&lt;=336.4,M1902&gt;10),('[1]Pricing Schedule'!$J$113),
IF(AND(I1902=38000,R1902&gt;336.4,R1902&lt;=504.6,M1902&lt;=10),('[1]Pricing Schedule'!$J$105),
IF(AND(I1902=38000,R1902&gt;336.4,R1902&lt;=504.6,M1902&gt;10),('[1]Pricing Schedule'!$J$113),
IF(AND(I1902=38000,R1902&gt;504.6,R1902&lt;=672.8,M1902&lt;=10),('[1]Pricing Schedule'!$J$105),
IF(AND(I1902=38000,R1902&gt;504.6,R1902&lt;=672.8,M1902&gt;10),('[1]Pricing Schedule'!$J$113),
IF(AND(I1902=110000,R1902&lt;=12.8,M1902&gt;2),'[1]Pricing Schedule'!$J$63,
IF(AND(I1902=110000,R1902&lt;=12.8,M1902&lt;=2),'[1]Pricing Schedule'!$J$97,
IF(AND(I1902=110000,R1902&gt;12.8,R1902&lt;=22.8,M1902&gt;3),'[1]Pricing Schedule'!$J$72,
IF(AND(I1902=110000,R1902&gt;12.8,R1902&lt;=22.8,M1902&lt;=3),'[1]Pricing Schedule'!$J$97,
IF(AND(I1902=110000,R1902&gt;22.8,R1902&lt;=30.2),'[1]Pricing Schedule'!$J$81,
IF(AND(I1902=110000,R1902&gt;30.2,R1902&lt;=45.9),'[1]Pricing Schedule'!$J$90,
IF(AND(I1902=110000,R1902&gt;45.9,R1902&lt;=123.4),'[1]Pricing Schedule'!$J$97,
IF(AND(I1902=110000,R1902&gt;123.4,R1902&lt;=168.2,M1902&lt;=10),'[1]Pricing Schedule'!$J$105,
IF(AND(I1902=110000,R1902&gt;123.4,R1902&lt;=168.2,M1902&gt;10),'[1]Pricing Schedule'!$J$113,
IF(AND(I1902=110000,R1902&gt;168.2,R1902&lt;=336.2,M1902&lt;=10),('[1]Pricing Schedule'!$J$105),
IF(AND(I1902=110000,R1902&gt;168.2,R1902&lt;=336.2,M1902&gt;10),('[1]Pricing Schedule'!$J$113),
IF(AND(I1902=110000,R1902&gt;336.4,R1902&lt;=504.6,M1902&lt;=10),('[1]Pricing Schedule'!$J$105),
IF(AND(I1902=110000,R1902&gt;336.4,R1902&lt;=504.6,M1902&gt;10),('[1]Pricing Schedule'!$J$113),
IF(AND(I1902=110000,R1902&gt;504.6,R1902&lt;=672.8,M1902&lt;=10),('[1]Pricing Schedule'!$J$105),
IF(AND(I1902=110000,R1902&gt;504.6,R1902&lt;=672.8,M1902&gt;10),('[1]Pricing Schedule'!$J$113),
IF(AND(I1902=110000,R1902&gt;672.8,R1902&lt;=841,M1902&lt;=10),('[1]Pricing Schedule'!$J$105),
IF(AND(I1902=110000,R1902&gt;672.8,R1902&lt;=841,M1902&gt;10),('[1]Pricing Schedule'!$J$113),
IF(AND(I1902=110000,R1902&gt;1682,R1902&lt;=1850.2,M1902&lt;=10),('[1]Pricing Schedule'!$J$105),
IF(AND(I1902=110000,R1902&gt;1682,R1902&lt;=1850.2,M1902&gt;10),('[1]Pricing Schedule'!$J$113),
IF(AND(I1902=110000,R1902&gt;2018.4,R1902&lt;=2186.6,M1902&lt;=10),('[1]Pricing Schedule'!$J$105),
IF(AND(I1902=110000,R1902&gt;2018.4,R1902&lt;=2186.6,M1902&gt;10),('[1]Pricing Schedule'!$J$113),999999999)))))))))))))))))))))))))))))))))))))))</f>
        <v>4</v>
      </c>
      <c r="U1902" s="40">
        <f t="shared" si="180"/>
        <v>199923.80952380953</v>
      </c>
      <c r="V1902" s="41">
        <f t="shared" si="181"/>
        <v>5.0019054878048781</v>
      </c>
      <c r="Y1902" s="23">
        <v>151</v>
      </c>
      <c r="Z1902" s="23">
        <v>275</v>
      </c>
      <c r="AD1902" s="13"/>
      <c r="AE1902" s="13"/>
      <c r="AF1902" s="13"/>
      <c r="AR1902" s="35"/>
    </row>
    <row r="1903" spans="1:44">
      <c r="A1903" s="23">
        <v>1905</v>
      </c>
      <c r="B1903" s="23">
        <v>1905</v>
      </c>
      <c r="C1903" s="23" t="s">
        <v>2642</v>
      </c>
      <c r="D1903" s="23" t="s">
        <v>110</v>
      </c>
      <c r="E1903" s="23" t="s">
        <v>110</v>
      </c>
      <c r="F1903" s="23" t="s">
        <v>196</v>
      </c>
      <c r="G1903" s="23" t="s">
        <v>197</v>
      </c>
      <c r="H1903" s="23" t="s">
        <v>113</v>
      </c>
      <c r="I1903" s="13">
        <v>38000</v>
      </c>
      <c r="J1903" s="23" t="s">
        <v>119</v>
      </c>
      <c r="K1903" s="13">
        <v>38000</v>
      </c>
      <c r="L1903" s="24">
        <v>17.489000000000001</v>
      </c>
      <c r="M1903" s="37">
        <f t="shared" si="176"/>
        <v>18</v>
      </c>
      <c r="N1903" s="24">
        <v>0.41</v>
      </c>
      <c r="O1903" s="13">
        <v>3</v>
      </c>
      <c r="P1903" s="36">
        <f t="shared" si="177"/>
        <v>0.41</v>
      </c>
      <c r="Q1903" s="38">
        <f t="shared" si="178"/>
        <v>4.2</v>
      </c>
      <c r="R1903" s="37">
        <f t="shared" si="179"/>
        <v>4.2</v>
      </c>
      <c r="S1903" s="39">
        <f>IF(AND(I1903=38000,R1903&lt;=4.5,M1903&gt;8),'[1]Pricing Schedule'!$F$8+('[1]Pricing Schedule'!$F$9*M1903),
IF(AND(I1903=38000,R1903&lt;=4.5,M1903&lt;=8),'[1]Pricing Schedule'!$F$34+('[1]Pricing Schedule'!$F$36*M1903),
IF(AND(I1903=38000,R1903&gt;4.5,R1903&lt;=9,M1903&gt;8),'[1]Pricing Schedule'!$F$17+('[1]Pricing Schedule'!$F$18*M1903),
IF(AND(I1903=38000,R1903&gt;4.5,R1903&lt;=9,M1903&lt;=8),'[1]Pricing Schedule'!$F$34+('[1]Pricing Schedule'!$F$36*M1903),
IF(AND(I1903=38000,R1903&gt;9,R1903&lt;=12.8,M1903&gt;8),'[1]Pricing Schedule'!$F$26+('[1]Pricing Schedule'!$F$27*M1903),
IF(AND(I1903=38000,R1903&gt;9,R1903&lt;=12.8,M1903&lt;=8),'[1]Pricing Schedule'!$F$34+('[1]Pricing Schedule'!$F$36*M1903),
IF(AND(I1903=38000,R1903&gt;12.8,R1903&lt;=22.8),'[1]Pricing Schedule'!$F$34+('[1]Pricing Schedule'!$F$36*M1903),
IF(AND(I1903=38000,R1903&gt;22.8,R1903&lt;=30.2),'[1]Pricing Schedule'!$F$43+('[1]Pricing Schedule'!$F$45*M1903),
IF(AND(I1903=38000,R1903&gt;30.2,R1903&lt;=45.9),'[1]Pricing Schedule'!$F$52+('[1]Pricing Schedule'!$F$54*M1903),
IF(AND(I1903=38000,R1903&gt;45.9,R1903&lt;=123.4),'[1]Pricing Schedule'!$F$96+('[1]Pricing Schedule'!$F$97*M1903),
IF(AND(I1903=38000,R1903&gt;123.4,R1903&lt;=168.2,M1903&lt;=10),'[1]Pricing Schedule'!$F$103+('[1]Pricing Schedule'!$F$105*M1903),
IF(AND(I1903=38000,R1903&gt;123.4,R1903&lt;=168.2,M1903&gt;10),'[1]Pricing Schedule'!$F$111+('[1]Pricing Schedule'!$F$113*M1903),
IF(AND(I1903=38000,R1903&gt;157.4,R1903&lt;=336.4,M1903&lt;=10),('[1]Pricing Schedule'!$F$103+('[1]Pricing Schedule'!$F$105*M1903))*2,
IF(AND(I1903=38000,R1903&gt;157.4,R1903&lt;=336.4,M1903&gt;10),('[1]Pricing Schedule'!$F$111+('[1]Pricing Schedule'!$F$113*M1903))*2,
IF(AND(I1903=38000,R1903&gt;314.8,R1903&lt;=504.6,M1903&lt;=10),('[1]Pricing Schedule'!$F$103+('[1]Pricing Schedule'!$F$105*M1903))*3,
IF(AND(I1903=38000,R1903&gt;314.8,R1903&lt;=504.6,M1903&gt;10),('[1]Pricing Schedule'!$F$111+('[1]Pricing Schedule'!$F$113*M1903))*3,
IF(AND(I1903=38000,R1903&gt;472.2,R1903&lt;=672.8,M1903&lt;=10),('[1]Pricing Schedule'!$F$103+('[1]Pricing Schedule'!$F$105*M1903))*4,
IF(AND(I1903=38000,R1903&gt;472.2,R1903&lt;=672.8,M1903&gt;10),('[1]Pricing Schedule'!$F$111+('[1]Pricing Schedule'!$F$113*M1903))*4,
IF(AND(I1903=110000,R1903&lt;=12.8,M1903&gt;2),'[1]Pricing Schedule'!$F$62+('[1]Pricing Schedule'!$F$63*M1903),
IF(AND(I1903=110000,R1903&lt;=12.8,M1903&lt;=2),'[1]Pricing Schedule'!$F$96+('[1]Pricing Schedule'!$F$97*M1903),
IF(AND(I1903=110000,R1903&gt;12.8,R1903&lt;=22.8,M1903&gt;3),'[1]Pricing Schedule'!$F$71+('[1]Pricing Schedule'!$F$72*M1903),
IF(AND(I1903=110000,R1903&gt;12.8,R1903&lt;=22.8,M1903&lt;=3),'[1]Pricing Schedule'!$F$96+('[1]Pricing Schedule'!$F$97*M1903),
IF(AND(I1903=110000,R1903&gt;22.8,R1903&lt;=30.2),'[1]Pricing Schedule'!$F$80+('[1]Pricing Schedule'!$F$81*M1903),
IF(AND(I1903=110000,R1903&gt;30.2,R1903&lt;=45.9),'[1]Pricing Schedule'!$F$89+('[1]Pricing Schedule'!$F$90*M1903),
IF(AND(I1903=110000,R1903&gt;45.9,R1903&lt;=123.4),'[1]Pricing Schedule'!$F$96+('[1]Pricing Schedule'!$F$97*M1903),
IF(AND(I1903=110000,R1903&gt;123.4,R1903&lt;=168.2,M1903&lt;=10),'[1]Pricing Schedule'!$F$103+('[1]Pricing Schedule'!$F$105*M1903),
IF(AND(I1903=110000,R1903&gt;123.4,R1903&lt;=168.2,M1903&gt;10),'[1]Pricing Schedule'!$F$111+('[1]Pricing Schedule'!$F$113*M1903),
IF(AND(I1903=110000,R1903&gt;168.2,R1903&lt;=336.4,M1903&lt;=10),('[1]Pricing Schedule'!$F$103+('[1]Pricing Schedule'!$F$105*M1903))*2,
IF(AND(I1903=110000,R1903&gt;168.2,R1903&lt;=336.4,M1903&gt;10),('[1]Pricing Schedule'!$F$111+('[1]Pricing Schedule'!$F$113*M1903))*2,
IF(AND(I1903=110000,R1903&gt;336.4,R1903&lt;=504.6,M1903&lt;=10),('[1]Pricing Schedule'!$F$103+('[1]Pricing Schedule'!$F$105*M1903))*3,
IF(AND(I1903=110000,R1903&gt;336.4,R1903&lt;=504.6,M1903&gt;10),('[1]Pricing Schedule'!$F$111+('[1]Pricing Schedule'!$F$113*M1903))*3,
IF(AND(I1903=110000,R1903&gt;504.6,R1903&lt;=672.8,M1903&lt;=10),('[1]Pricing Schedule'!$F$103+('[1]Pricing Schedule'!$F$105*M1903))*4,
IF(AND(I1903=110000,R1903&gt;504.6,R1903&lt;=672.8,M1903&gt;10),('[1]Pricing Schedule'!$F$111+('[1]Pricing Schedule'!$F$113*M1903))*4,
IF(AND(I1903=110000,R1903&gt;672.8,R1903&lt;=841,M1903&lt;=10),('[1]Pricing Schedule'!$F$103+('[1]Pricing Schedule'!$F$105*M1903))*5,
IF(AND(I1903=110000,R1903&gt;672.8,R1903&lt;=841,M1903&gt;10),('[1]Pricing Schedule'!$F$111+('[1]Pricing Schedule'!$F$113*M1903))*5,
IF(AND(I1903=110000,R1903&gt;672.8,R1903&lt;=841,M1903&lt;=10),('[1]Pricing Schedule'!$F$103+('[1]Pricing Schedule'!$F$105*M1903))*5,
IF(AND(I1903=110000,R1903&gt;672.8,R1903&lt;=841,M1903&gt;10),('[1]Pricing Schedule'!$F$111+('[1]Pricing Schedule'!$F$113*M1903))*5,
IF(AND(I1903=110000,R1903&gt;1345.6,R1903&lt;=1513.8,M1903&lt;=10),('[1]Pricing Schedule'!$F$103+('[1]Pricing Schedule'!$F$105*M1903))*9,
IF(AND(I1903=110000,R1903&gt;1345.6,R1903&lt;=1513.8,M1903&gt;10),('[1]Pricing Schedule'!$F$111+('[1]Pricing Schedule'!$F$113*M1903))*9,
9999999999)))))))))))))))))))))))))))))))))))))))</f>
        <v>1808740</v>
      </c>
      <c r="T1903" s="21">
        <f>IF(AND(I1903=38000,R1903&lt;=4.5,M1903&gt;8),'[1]Pricing Schedule'!$J$9,
IF(AND(I1903=38000,R1903&lt;=4.5,M1903&lt;=8),'[1]Pricing Schedule'!$J$36,
IF(AND(I1903=38000,R1903&gt;4.5,R1903&lt;=9,M1903&gt;8),'[1]Pricing Schedule'!$J$18,
IF(AND(I1903=38000,R1903&gt;4.5,R1903&lt;=9,M1903&lt;=8),'[1]Pricing Schedule'!$J$36,
IF(AND(I1903=38000,R1903&gt;9,R1903&lt;=12.8,M1903&gt;8),'[1]Pricing Schedule'!$J$27,
IF(AND(I1903=38000,R1903&gt;9,R1903&lt;=12.8,M1903&lt;=8),'[1]Pricing Schedule'!$J$36,
IF(AND(I1903=38000,R1903&gt;12.8,R1903&lt;=22.8),'[1]Pricing Schedule'!$J$36,
IF(AND(I1903=38000,R1903&gt;22.8,R1903&lt;=30.2),'[1]Pricing Schedule'!$J$45,
IF(AND(I1903=38000,R1903&gt;30.2,R1903&lt;=45.9),'[1]Pricing Schedule'!$J$54,
IF(AND(I1903=38000,R1903&gt;45.9,R1903&lt;=123.4),'[1]Pricing Schedule'!$J$97,
IF(AND(I1903=38000,R1903&gt;123.4,R1903&lt;=168.2,M1903&lt;=10),'[1]Pricing Schedule'!$J$105,
IF(AND(I1903=38000,R1903&gt;123.4,R1903&lt;=168.2,M1903&gt;10),'[1]Pricing Schedule'!$J$113,
IF(AND(I1903=38000,R1903&gt;168.2,R1903&lt;=336.4,M1903&lt;=10),('[1]Pricing Schedule'!$J$105),
IF(AND(I1903=38000,R1903&gt;168.2,R1903&lt;=336.4,M1903&gt;10),('[1]Pricing Schedule'!$J$113),
IF(AND(I1903=38000,R1903&gt;336.4,R1903&lt;=504.6,M1903&lt;=10),('[1]Pricing Schedule'!$J$105),
IF(AND(I1903=38000,R1903&gt;336.4,R1903&lt;=504.6,M1903&gt;10),('[1]Pricing Schedule'!$J$113),
IF(AND(I1903=38000,R1903&gt;504.6,R1903&lt;=672.8,M1903&lt;=10),('[1]Pricing Schedule'!$J$105),
IF(AND(I1903=38000,R1903&gt;504.6,R1903&lt;=672.8,M1903&gt;10),('[1]Pricing Schedule'!$J$113),
IF(AND(I1903=110000,R1903&lt;=12.8,M1903&gt;2),'[1]Pricing Schedule'!$J$63,
IF(AND(I1903=110000,R1903&lt;=12.8,M1903&lt;=2),'[1]Pricing Schedule'!$J$97,
IF(AND(I1903=110000,R1903&gt;12.8,R1903&lt;=22.8,M1903&gt;3),'[1]Pricing Schedule'!$J$72,
IF(AND(I1903=110000,R1903&gt;12.8,R1903&lt;=22.8,M1903&lt;=3),'[1]Pricing Schedule'!$J$97,
IF(AND(I1903=110000,R1903&gt;22.8,R1903&lt;=30.2),'[1]Pricing Schedule'!$J$81,
IF(AND(I1903=110000,R1903&gt;30.2,R1903&lt;=45.9),'[1]Pricing Schedule'!$J$90,
IF(AND(I1903=110000,R1903&gt;45.9,R1903&lt;=123.4),'[1]Pricing Schedule'!$J$97,
IF(AND(I1903=110000,R1903&gt;123.4,R1903&lt;=168.2,M1903&lt;=10),'[1]Pricing Schedule'!$J$105,
IF(AND(I1903=110000,R1903&gt;123.4,R1903&lt;=168.2,M1903&gt;10),'[1]Pricing Schedule'!$J$113,
IF(AND(I1903=110000,R1903&gt;168.2,R1903&lt;=336.2,M1903&lt;=10),('[1]Pricing Schedule'!$J$105),
IF(AND(I1903=110000,R1903&gt;168.2,R1903&lt;=336.2,M1903&gt;10),('[1]Pricing Schedule'!$J$113),
IF(AND(I1903=110000,R1903&gt;336.4,R1903&lt;=504.6,M1903&lt;=10),('[1]Pricing Schedule'!$J$105),
IF(AND(I1903=110000,R1903&gt;336.4,R1903&lt;=504.6,M1903&gt;10),('[1]Pricing Schedule'!$J$113),
IF(AND(I1903=110000,R1903&gt;504.6,R1903&lt;=672.8,M1903&lt;=10),('[1]Pricing Schedule'!$J$105),
IF(AND(I1903=110000,R1903&gt;504.6,R1903&lt;=672.8,M1903&gt;10),('[1]Pricing Schedule'!$J$113),
IF(AND(I1903=110000,R1903&gt;672.8,R1903&lt;=841,M1903&lt;=10),('[1]Pricing Schedule'!$J$105),
IF(AND(I1903=110000,R1903&gt;672.8,R1903&lt;=841,M1903&gt;10),('[1]Pricing Schedule'!$J$113),
IF(AND(I1903=110000,R1903&gt;1682,R1903&lt;=1850.2,M1903&lt;=10),('[1]Pricing Schedule'!$J$105),
IF(AND(I1903=110000,R1903&gt;1682,R1903&lt;=1850.2,M1903&gt;10),('[1]Pricing Schedule'!$J$113),
IF(AND(I1903=110000,R1903&gt;2018.4,R1903&lt;=2186.6,M1903&lt;=10),('[1]Pricing Schedule'!$J$105),
IF(AND(I1903=110000,R1903&gt;2018.4,R1903&lt;=2186.6,M1903&gt;10),('[1]Pricing Schedule'!$J$113),999999999)))))))))))))))))))))))))))))))))))))))</f>
        <v>1</v>
      </c>
      <c r="U1903" s="40">
        <f t="shared" si="180"/>
        <v>430652.38095238095</v>
      </c>
      <c r="V1903" s="41">
        <f t="shared" si="181"/>
        <v>2.3220584495284009</v>
      </c>
      <c r="Y1903" s="23">
        <v>149</v>
      </c>
      <c r="Z1903" s="23">
        <v>337</v>
      </c>
      <c r="AD1903" s="13"/>
      <c r="AE1903" s="13"/>
      <c r="AF1903" s="13"/>
      <c r="AR1903" s="35"/>
    </row>
    <row r="1904" spans="1:44">
      <c r="A1904" s="23">
        <v>1906</v>
      </c>
      <c r="B1904" s="23">
        <v>1906</v>
      </c>
      <c r="C1904" s="23" t="s">
        <v>2643</v>
      </c>
      <c r="D1904" s="23" t="s">
        <v>816</v>
      </c>
      <c r="E1904" s="23" t="s">
        <v>816</v>
      </c>
      <c r="F1904" s="23" t="s">
        <v>1756</v>
      </c>
      <c r="G1904" s="23" t="s">
        <v>1757</v>
      </c>
      <c r="H1904" s="23" t="s">
        <v>133</v>
      </c>
      <c r="I1904" s="13">
        <v>110000</v>
      </c>
      <c r="L1904" s="24">
        <v>2.766</v>
      </c>
      <c r="M1904" s="37">
        <f t="shared" si="176"/>
        <v>3</v>
      </c>
      <c r="N1904" s="24">
        <v>0.32300000000000001</v>
      </c>
      <c r="O1904" s="13">
        <v>3</v>
      </c>
      <c r="P1904" s="36">
        <f t="shared" si="177"/>
        <v>0.32300000000000001</v>
      </c>
      <c r="Q1904" s="38">
        <f t="shared" si="178"/>
        <v>4.2</v>
      </c>
      <c r="R1904" s="37">
        <f t="shared" si="179"/>
        <v>4.2</v>
      </c>
      <c r="S1904" s="39">
        <f>IF(AND(I1904=38000,R1904&lt;=4.5,M1904&gt;8),'[1]Pricing Schedule'!$F$8+('[1]Pricing Schedule'!$F$9*M1904),
IF(AND(I1904=38000,R1904&lt;=4.5,M1904&lt;=8),'[1]Pricing Schedule'!$F$34+('[1]Pricing Schedule'!$F$36*M1904),
IF(AND(I1904=38000,R1904&gt;4.5,R1904&lt;=9,M1904&gt;8),'[1]Pricing Schedule'!$F$17+('[1]Pricing Schedule'!$F$18*M1904),
IF(AND(I1904=38000,R1904&gt;4.5,R1904&lt;=9,M1904&lt;=8),'[1]Pricing Schedule'!$F$34+('[1]Pricing Schedule'!$F$36*M1904),
IF(AND(I1904=38000,R1904&gt;9,R1904&lt;=12.8,M1904&gt;8),'[1]Pricing Schedule'!$F$26+('[1]Pricing Schedule'!$F$27*M1904),
IF(AND(I1904=38000,R1904&gt;9,R1904&lt;=12.8,M1904&lt;=8),'[1]Pricing Schedule'!$F$34+('[1]Pricing Schedule'!$F$36*M1904),
IF(AND(I1904=38000,R1904&gt;12.8,R1904&lt;=22.8),'[1]Pricing Schedule'!$F$34+('[1]Pricing Schedule'!$F$36*M1904),
IF(AND(I1904=38000,R1904&gt;22.8,R1904&lt;=30.2),'[1]Pricing Schedule'!$F$43+('[1]Pricing Schedule'!$F$45*M1904),
IF(AND(I1904=38000,R1904&gt;30.2,R1904&lt;=45.9),'[1]Pricing Schedule'!$F$52+('[1]Pricing Schedule'!$F$54*M1904),
IF(AND(I1904=38000,R1904&gt;45.9,R1904&lt;=123.4),'[1]Pricing Schedule'!$F$96+('[1]Pricing Schedule'!$F$97*M1904),
IF(AND(I1904=38000,R1904&gt;123.4,R1904&lt;=168.2,M1904&lt;=10),'[1]Pricing Schedule'!$F$103+('[1]Pricing Schedule'!$F$105*M1904),
IF(AND(I1904=38000,R1904&gt;123.4,R1904&lt;=168.2,M1904&gt;10),'[1]Pricing Schedule'!$F$111+('[1]Pricing Schedule'!$F$113*M1904),
IF(AND(I1904=38000,R1904&gt;157.4,R1904&lt;=336.4,M1904&lt;=10),('[1]Pricing Schedule'!$F$103+('[1]Pricing Schedule'!$F$105*M1904))*2,
IF(AND(I1904=38000,R1904&gt;157.4,R1904&lt;=336.4,M1904&gt;10),('[1]Pricing Schedule'!$F$111+('[1]Pricing Schedule'!$F$113*M1904))*2,
IF(AND(I1904=38000,R1904&gt;314.8,R1904&lt;=504.6,M1904&lt;=10),('[1]Pricing Schedule'!$F$103+('[1]Pricing Schedule'!$F$105*M1904))*3,
IF(AND(I1904=38000,R1904&gt;314.8,R1904&lt;=504.6,M1904&gt;10),('[1]Pricing Schedule'!$F$111+('[1]Pricing Schedule'!$F$113*M1904))*3,
IF(AND(I1904=38000,R1904&gt;472.2,R1904&lt;=672.8,M1904&lt;=10),('[1]Pricing Schedule'!$F$103+('[1]Pricing Schedule'!$F$105*M1904))*4,
IF(AND(I1904=38000,R1904&gt;472.2,R1904&lt;=672.8,M1904&gt;10),('[1]Pricing Schedule'!$F$111+('[1]Pricing Schedule'!$F$113*M1904))*4,
IF(AND(I1904=110000,R1904&lt;=12.8,M1904&gt;2),'[1]Pricing Schedule'!$F$62+('[1]Pricing Schedule'!$F$63*M1904),
IF(AND(I1904=110000,R1904&lt;=12.8,M1904&lt;=2),'[1]Pricing Schedule'!$F$96+('[1]Pricing Schedule'!$F$97*M1904),
IF(AND(I1904=110000,R1904&gt;12.8,R1904&lt;=22.8,M1904&gt;3),'[1]Pricing Schedule'!$F$71+('[1]Pricing Schedule'!$F$72*M1904),
IF(AND(I1904=110000,R1904&gt;12.8,R1904&lt;=22.8,M1904&lt;=3),'[1]Pricing Schedule'!$F$96+('[1]Pricing Schedule'!$F$97*M1904),
IF(AND(I1904=110000,R1904&gt;22.8,R1904&lt;=30.2),'[1]Pricing Schedule'!$F$80+('[1]Pricing Schedule'!$F$81*M1904),
IF(AND(I1904=110000,R1904&gt;30.2,R1904&lt;=45.9),'[1]Pricing Schedule'!$F$89+('[1]Pricing Schedule'!$F$90*M1904),
IF(AND(I1904=110000,R1904&gt;45.9,R1904&lt;=123.4),'[1]Pricing Schedule'!$F$96+('[1]Pricing Schedule'!$F$97*M1904),
IF(AND(I1904=110000,R1904&gt;123.4,R1904&lt;=168.2,M1904&lt;=10),'[1]Pricing Schedule'!$F$103+('[1]Pricing Schedule'!$F$105*M1904),
IF(AND(I1904=110000,R1904&gt;123.4,R1904&lt;=168.2,M1904&gt;10),'[1]Pricing Schedule'!$F$111+('[1]Pricing Schedule'!$F$113*M1904),
IF(AND(I1904=110000,R1904&gt;168.2,R1904&lt;=336.4,M1904&lt;=10),('[1]Pricing Schedule'!$F$103+('[1]Pricing Schedule'!$F$105*M1904))*2,
IF(AND(I1904=110000,R1904&gt;168.2,R1904&lt;=336.4,M1904&gt;10),('[1]Pricing Schedule'!$F$111+('[1]Pricing Schedule'!$F$113*M1904))*2,
IF(AND(I1904=110000,R1904&gt;336.4,R1904&lt;=504.6,M1904&lt;=10),('[1]Pricing Schedule'!$F$103+('[1]Pricing Schedule'!$F$105*M1904))*3,
IF(AND(I1904=110000,R1904&gt;336.4,R1904&lt;=504.6,M1904&gt;10),('[1]Pricing Schedule'!$F$111+('[1]Pricing Schedule'!$F$113*M1904))*3,
IF(AND(I1904=110000,R1904&gt;504.6,R1904&lt;=672.8,M1904&lt;=10),('[1]Pricing Schedule'!$F$103+('[1]Pricing Schedule'!$F$105*M1904))*4,
IF(AND(I1904=110000,R1904&gt;504.6,R1904&lt;=672.8,M1904&gt;10),('[1]Pricing Schedule'!$F$111+('[1]Pricing Schedule'!$F$113*M1904))*4,
IF(AND(I1904=110000,R1904&gt;672.8,R1904&lt;=841,M1904&lt;=10),('[1]Pricing Schedule'!$F$103+('[1]Pricing Schedule'!$F$105*M1904))*5,
IF(AND(I1904=110000,R1904&gt;672.8,R1904&lt;=841,M1904&gt;10),('[1]Pricing Schedule'!$F$111+('[1]Pricing Schedule'!$F$113*M1904))*5,
IF(AND(I1904=110000,R1904&gt;672.8,R1904&lt;=841,M1904&lt;=10),('[1]Pricing Schedule'!$F$103+('[1]Pricing Schedule'!$F$105*M1904))*5,
IF(AND(I1904=110000,R1904&gt;672.8,R1904&lt;=841,M1904&gt;10),('[1]Pricing Schedule'!$F$111+('[1]Pricing Schedule'!$F$113*M1904))*5,
IF(AND(I1904=110000,R1904&gt;1345.6,R1904&lt;=1513.8,M1904&lt;=10),('[1]Pricing Schedule'!$F$103+('[1]Pricing Schedule'!$F$105*M1904))*9,
IF(AND(I1904=110000,R1904&gt;1345.6,R1904&lt;=1513.8,M1904&gt;10),('[1]Pricing Schedule'!$F$111+('[1]Pricing Schedule'!$F$113*M1904))*9,
9999999999)))))))))))))))))))))))))))))))))))))))</f>
        <v>1574570</v>
      </c>
      <c r="T1904" s="21">
        <f>IF(AND(I1904=38000,R1904&lt;=4.5,M1904&gt;8),'[1]Pricing Schedule'!$J$9,
IF(AND(I1904=38000,R1904&lt;=4.5,M1904&lt;=8),'[1]Pricing Schedule'!$J$36,
IF(AND(I1904=38000,R1904&gt;4.5,R1904&lt;=9,M1904&gt;8),'[1]Pricing Schedule'!$J$18,
IF(AND(I1904=38000,R1904&gt;4.5,R1904&lt;=9,M1904&lt;=8),'[1]Pricing Schedule'!$J$36,
IF(AND(I1904=38000,R1904&gt;9,R1904&lt;=12.8,M1904&gt;8),'[1]Pricing Schedule'!$J$27,
IF(AND(I1904=38000,R1904&gt;9,R1904&lt;=12.8,M1904&lt;=8),'[1]Pricing Schedule'!$J$36,
IF(AND(I1904=38000,R1904&gt;12.8,R1904&lt;=22.8),'[1]Pricing Schedule'!$J$36,
IF(AND(I1904=38000,R1904&gt;22.8,R1904&lt;=30.2),'[1]Pricing Schedule'!$J$45,
IF(AND(I1904=38000,R1904&gt;30.2,R1904&lt;=45.9),'[1]Pricing Schedule'!$J$54,
IF(AND(I1904=38000,R1904&gt;45.9,R1904&lt;=123.4),'[1]Pricing Schedule'!$J$97,
IF(AND(I1904=38000,R1904&gt;123.4,R1904&lt;=168.2,M1904&lt;=10),'[1]Pricing Schedule'!$J$105,
IF(AND(I1904=38000,R1904&gt;123.4,R1904&lt;=168.2,M1904&gt;10),'[1]Pricing Schedule'!$J$113,
IF(AND(I1904=38000,R1904&gt;168.2,R1904&lt;=336.4,M1904&lt;=10),('[1]Pricing Schedule'!$J$105),
IF(AND(I1904=38000,R1904&gt;168.2,R1904&lt;=336.4,M1904&gt;10),('[1]Pricing Schedule'!$J$113),
IF(AND(I1904=38000,R1904&gt;336.4,R1904&lt;=504.6,M1904&lt;=10),('[1]Pricing Schedule'!$J$105),
IF(AND(I1904=38000,R1904&gt;336.4,R1904&lt;=504.6,M1904&gt;10),('[1]Pricing Schedule'!$J$113),
IF(AND(I1904=38000,R1904&gt;504.6,R1904&lt;=672.8,M1904&lt;=10),('[1]Pricing Schedule'!$J$105),
IF(AND(I1904=38000,R1904&gt;504.6,R1904&lt;=672.8,M1904&gt;10),('[1]Pricing Schedule'!$J$113),
IF(AND(I1904=110000,R1904&lt;=12.8,M1904&gt;2),'[1]Pricing Schedule'!$J$63,
IF(AND(I1904=110000,R1904&lt;=12.8,M1904&lt;=2),'[1]Pricing Schedule'!$J$97,
IF(AND(I1904=110000,R1904&gt;12.8,R1904&lt;=22.8,M1904&gt;3),'[1]Pricing Schedule'!$J$72,
IF(AND(I1904=110000,R1904&gt;12.8,R1904&lt;=22.8,M1904&lt;=3),'[1]Pricing Schedule'!$J$97,
IF(AND(I1904=110000,R1904&gt;22.8,R1904&lt;=30.2),'[1]Pricing Schedule'!$J$81,
IF(AND(I1904=110000,R1904&gt;30.2,R1904&lt;=45.9),'[1]Pricing Schedule'!$J$90,
IF(AND(I1904=110000,R1904&gt;45.9,R1904&lt;=123.4),'[1]Pricing Schedule'!$J$97,
IF(AND(I1904=110000,R1904&gt;123.4,R1904&lt;=168.2,M1904&lt;=10),'[1]Pricing Schedule'!$J$105,
IF(AND(I1904=110000,R1904&gt;123.4,R1904&lt;=168.2,M1904&gt;10),'[1]Pricing Schedule'!$J$113,
IF(AND(I1904=110000,R1904&gt;168.2,R1904&lt;=336.2,M1904&lt;=10),('[1]Pricing Schedule'!$J$105),
IF(AND(I1904=110000,R1904&gt;168.2,R1904&lt;=336.2,M1904&gt;10),('[1]Pricing Schedule'!$J$113),
IF(AND(I1904=110000,R1904&gt;336.4,R1904&lt;=504.6,M1904&lt;=10),('[1]Pricing Schedule'!$J$105),
IF(AND(I1904=110000,R1904&gt;336.4,R1904&lt;=504.6,M1904&gt;10),('[1]Pricing Schedule'!$J$113),
IF(AND(I1904=110000,R1904&gt;504.6,R1904&lt;=672.8,M1904&lt;=10),('[1]Pricing Schedule'!$J$105),
IF(AND(I1904=110000,R1904&gt;504.6,R1904&lt;=672.8,M1904&gt;10),('[1]Pricing Schedule'!$J$113),
IF(AND(I1904=110000,R1904&gt;672.8,R1904&lt;=841,M1904&lt;=10),('[1]Pricing Schedule'!$J$105),
IF(AND(I1904=110000,R1904&gt;672.8,R1904&lt;=841,M1904&gt;10),('[1]Pricing Schedule'!$J$113),
IF(AND(I1904=110000,R1904&gt;1682,R1904&lt;=1850.2,M1904&lt;=10),('[1]Pricing Schedule'!$J$105),
IF(AND(I1904=110000,R1904&gt;1682,R1904&lt;=1850.2,M1904&gt;10),('[1]Pricing Schedule'!$J$113),
IF(AND(I1904=110000,R1904&gt;2018.4,R1904&lt;=2186.6,M1904&lt;=10),('[1]Pricing Schedule'!$J$105),
IF(AND(I1904=110000,R1904&gt;2018.4,R1904&lt;=2186.6,M1904&gt;10),('[1]Pricing Schedule'!$J$113),999999999)))))))))))))))))))))))))))))))))))))))</f>
        <v>7</v>
      </c>
      <c r="U1904" s="40">
        <f t="shared" si="180"/>
        <v>374897.61904761905</v>
      </c>
      <c r="V1904" s="41">
        <f t="shared" si="181"/>
        <v>2.6673949078161021</v>
      </c>
      <c r="Y1904" s="23">
        <v>337</v>
      </c>
      <c r="Z1904" s="23">
        <v>168</v>
      </c>
      <c r="AD1904" s="13"/>
      <c r="AE1904" s="13"/>
      <c r="AF1904" s="13"/>
      <c r="AR1904" s="35"/>
    </row>
    <row r="1905" spans="1:44">
      <c r="A1905" s="23">
        <v>1907</v>
      </c>
      <c r="B1905" s="23">
        <v>1907</v>
      </c>
      <c r="C1905" s="23" t="s">
        <v>2644</v>
      </c>
      <c r="D1905" s="23" t="s">
        <v>285</v>
      </c>
      <c r="E1905" s="23" t="s">
        <v>285</v>
      </c>
      <c r="F1905" s="23" t="s">
        <v>356</v>
      </c>
      <c r="G1905" s="23" t="s">
        <v>357</v>
      </c>
      <c r="H1905" s="23" t="s">
        <v>133</v>
      </c>
      <c r="I1905" s="13">
        <v>110000</v>
      </c>
      <c r="J1905" s="13">
        <v>110000</v>
      </c>
      <c r="K1905" s="13">
        <v>20000</v>
      </c>
      <c r="L1905" s="24">
        <v>7.7530000000000001</v>
      </c>
      <c r="M1905" s="37">
        <f t="shared" si="176"/>
        <v>8</v>
      </c>
      <c r="N1905" s="24">
        <v>0.24399999999999999</v>
      </c>
      <c r="O1905" s="13">
        <v>3</v>
      </c>
      <c r="P1905" s="36">
        <f t="shared" si="177"/>
        <v>0.24399999999999999</v>
      </c>
      <c r="Q1905" s="38">
        <f t="shared" si="178"/>
        <v>4.2</v>
      </c>
      <c r="R1905" s="37">
        <f t="shared" si="179"/>
        <v>4.2</v>
      </c>
      <c r="S1905" s="39">
        <f>IF(AND(I1905=38000,R1905&lt;=4.5,M1905&gt;8),'[1]Pricing Schedule'!$F$8+('[1]Pricing Schedule'!$F$9*M1905),
IF(AND(I1905=38000,R1905&lt;=4.5,M1905&lt;=8),'[1]Pricing Schedule'!$F$34+('[1]Pricing Schedule'!$F$36*M1905),
IF(AND(I1905=38000,R1905&gt;4.5,R1905&lt;=9,M1905&gt;8),'[1]Pricing Schedule'!$F$17+('[1]Pricing Schedule'!$F$18*M1905),
IF(AND(I1905=38000,R1905&gt;4.5,R1905&lt;=9,M1905&lt;=8),'[1]Pricing Schedule'!$F$34+('[1]Pricing Schedule'!$F$36*M1905),
IF(AND(I1905=38000,R1905&gt;9,R1905&lt;=12.8,M1905&gt;8),'[1]Pricing Schedule'!$F$26+('[1]Pricing Schedule'!$F$27*M1905),
IF(AND(I1905=38000,R1905&gt;9,R1905&lt;=12.8,M1905&lt;=8),'[1]Pricing Schedule'!$F$34+('[1]Pricing Schedule'!$F$36*M1905),
IF(AND(I1905=38000,R1905&gt;12.8,R1905&lt;=22.8),'[1]Pricing Schedule'!$F$34+('[1]Pricing Schedule'!$F$36*M1905),
IF(AND(I1905=38000,R1905&gt;22.8,R1905&lt;=30.2),'[1]Pricing Schedule'!$F$43+('[1]Pricing Schedule'!$F$45*M1905),
IF(AND(I1905=38000,R1905&gt;30.2,R1905&lt;=45.9),'[1]Pricing Schedule'!$F$52+('[1]Pricing Schedule'!$F$54*M1905),
IF(AND(I1905=38000,R1905&gt;45.9,R1905&lt;=123.4),'[1]Pricing Schedule'!$F$96+('[1]Pricing Schedule'!$F$97*M1905),
IF(AND(I1905=38000,R1905&gt;123.4,R1905&lt;=168.2,M1905&lt;=10),'[1]Pricing Schedule'!$F$103+('[1]Pricing Schedule'!$F$105*M1905),
IF(AND(I1905=38000,R1905&gt;123.4,R1905&lt;=168.2,M1905&gt;10),'[1]Pricing Schedule'!$F$111+('[1]Pricing Schedule'!$F$113*M1905),
IF(AND(I1905=38000,R1905&gt;157.4,R1905&lt;=336.4,M1905&lt;=10),('[1]Pricing Schedule'!$F$103+('[1]Pricing Schedule'!$F$105*M1905))*2,
IF(AND(I1905=38000,R1905&gt;157.4,R1905&lt;=336.4,M1905&gt;10),('[1]Pricing Schedule'!$F$111+('[1]Pricing Schedule'!$F$113*M1905))*2,
IF(AND(I1905=38000,R1905&gt;314.8,R1905&lt;=504.6,M1905&lt;=10),('[1]Pricing Schedule'!$F$103+('[1]Pricing Schedule'!$F$105*M1905))*3,
IF(AND(I1905=38000,R1905&gt;314.8,R1905&lt;=504.6,M1905&gt;10),('[1]Pricing Schedule'!$F$111+('[1]Pricing Schedule'!$F$113*M1905))*3,
IF(AND(I1905=38000,R1905&gt;472.2,R1905&lt;=672.8,M1905&lt;=10),('[1]Pricing Schedule'!$F$103+('[1]Pricing Schedule'!$F$105*M1905))*4,
IF(AND(I1905=38000,R1905&gt;472.2,R1905&lt;=672.8,M1905&gt;10),('[1]Pricing Schedule'!$F$111+('[1]Pricing Schedule'!$F$113*M1905))*4,
IF(AND(I1905=110000,R1905&lt;=12.8,M1905&gt;2),'[1]Pricing Schedule'!$F$62+('[1]Pricing Schedule'!$F$63*M1905),
IF(AND(I1905=110000,R1905&lt;=12.8,M1905&lt;=2),'[1]Pricing Schedule'!$F$96+('[1]Pricing Schedule'!$F$97*M1905),
IF(AND(I1905=110000,R1905&gt;12.8,R1905&lt;=22.8,M1905&gt;3),'[1]Pricing Schedule'!$F$71+('[1]Pricing Schedule'!$F$72*M1905),
IF(AND(I1905=110000,R1905&gt;12.8,R1905&lt;=22.8,M1905&lt;=3),'[1]Pricing Schedule'!$F$96+('[1]Pricing Schedule'!$F$97*M1905),
IF(AND(I1905=110000,R1905&gt;22.8,R1905&lt;=30.2),'[1]Pricing Schedule'!$F$80+('[1]Pricing Schedule'!$F$81*M1905),
IF(AND(I1905=110000,R1905&gt;30.2,R1905&lt;=45.9),'[1]Pricing Schedule'!$F$89+('[1]Pricing Schedule'!$F$90*M1905),
IF(AND(I1905=110000,R1905&gt;45.9,R1905&lt;=123.4),'[1]Pricing Schedule'!$F$96+('[1]Pricing Schedule'!$F$97*M1905),
IF(AND(I1905=110000,R1905&gt;123.4,R1905&lt;=168.2,M1905&lt;=10),'[1]Pricing Schedule'!$F$103+('[1]Pricing Schedule'!$F$105*M1905),
IF(AND(I1905=110000,R1905&gt;123.4,R1905&lt;=168.2,M1905&gt;10),'[1]Pricing Schedule'!$F$111+('[1]Pricing Schedule'!$F$113*M1905),
IF(AND(I1905=110000,R1905&gt;168.2,R1905&lt;=336.4,M1905&lt;=10),('[1]Pricing Schedule'!$F$103+('[1]Pricing Schedule'!$F$105*M1905))*2,
IF(AND(I1905=110000,R1905&gt;168.2,R1905&lt;=336.4,M1905&gt;10),('[1]Pricing Schedule'!$F$111+('[1]Pricing Schedule'!$F$113*M1905))*2,
IF(AND(I1905=110000,R1905&gt;336.4,R1905&lt;=504.6,M1905&lt;=10),('[1]Pricing Schedule'!$F$103+('[1]Pricing Schedule'!$F$105*M1905))*3,
IF(AND(I1905=110000,R1905&gt;336.4,R1905&lt;=504.6,M1905&gt;10),('[1]Pricing Schedule'!$F$111+('[1]Pricing Schedule'!$F$113*M1905))*3,
IF(AND(I1905=110000,R1905&gt;504.6,R1905&lt;=672.8,M1905&lt;=10),('[1]Pricing Schedule'!$F$103+('[1]Pricing Schedule'!$F$105*M1905))*4,
IF(AND(I1905=110000,R1905&gt;504.6,R1905&lt;=672.8,M1905&gt;10),('[1]Pricing Schedule'!$F$111+('[1]Pricing Schedule'!$F$113*M1905))*4,
IF(AND(I1905=110000,R1905&gt;672.8,R1905&lt;=841,M1905&lt;=10),('[1]Pricing Schedule'!$F$103+('[1]Pricing Schedule'!$F$105*M1905))*5,
IF(AND(I1905=110000,R1905&gt;672.8,R1905&lt;=841,M1905&gt;10),('[1]Pricing Schedule'!$F$111+('[1]Pricing Schedule'!$F$113*M1905))*5,
IF(AND(I1905=110000,R1905&gt;672.8,R1905&lt;=841,M1905&lt;=10),('[1]Pricing Schedule'!$F$103+('[1]Pricing Schedule'!$F$105*M1905))*5,
IF(AND(I1905=110000,R1905&gt;672.8,R1905&lt;=841,M1905&gt;10),('[1]Pricing Schedule'!$F$111+('[1]Pricing Schedule'!$F$113*M1905))*5,
IF(AND(I1905=110000,R1905&gt;1345.6,R1905&lt;=1513.8,M1905&lt;=10),('[1]Pricing Schedule'!$F$103+('[1]Pricing Schedule'!$F$105*M1905))*9,
IF(AND(I1905=110000,R1905&gt;1345.6,R1905&lt;=1513.8,M1905&gt;10),('[1]Pricing Schedule'!$F$111+('[1]Pricing Schedule'!$F$113*M1905))*9,
9999999999)))))))))))))))))))))))))))))))))))))))</f>
        <v>1838070</v>
      </c>
      <c r="T1905" s="21">
        <f>IF(AND(I1905=38000,R1905&lt;=4.5,M1905&gt;8),'[1]Pricing Schedule'!$J$9,
IF(AND(I1905=38000,R1905&lt;=4.5,M1905&lt;=8),'[1]Pricing Schedule'!$J$36,
IF(AND(I1905=38000,R1905&gt;4.5,R1905&lt;=9,M1905&gt;8),'[1]Pricing Schedule'!$J$18,
IF(AND(I1905=38000,R1905&gt;4.5,R1905&lt;=9,M1905&lt;=8),'[1]Pricing Schedule'!$J$36,
IF(AND(I1905=38000,R1905&gt;9,R1905&lt;=12.8,M1905&gt;8),'[1]Pricing Schedule'!$J$27,
IF(AND(I1905=38000,R1905&gt;9,R1905&lt;=12.8,M1905&lt;=8),'[1]Pricing Schedule'!$J$36,
IF(AND(I1905=38000,R1905&gt;12.8,R1905&lt;=22.8),'[1]Pricing Schedule'!$J$36,
IF(AND(I1905=38000,R1905&gt;22.8,R1905&lt;=30.2),'[1]Pricing Schedule'!$J$45,
IF(AND(I1905=38000,R1905&gt;30.2,R1905&lt;=45.9),'[1]Pricing Schedule'!$J$54,
IF(AND(I1905=38000,R1905&gt;45.9,R1905&lt;=123.4),'[1]Pricing Schedule'!$J$97,
IF(AND(I1905=38000,R1905&gt;123.4,R1905&lt;=168.2,M1905&lt;=10),'[1]Pricing Schedule'!$J$105,
IF(AND(I1905=38000,R1905&gt;123.4,R1905&lt;=168.2,M1905&gt;10),'[1]Pricing Schedule'!$J$113,
IF(AND(I1905=38000,R1905&gt;168.2,R1905&lt;=336.4,M1905&lt;=10),('[1]Pricing Schedule'!$J$105),
IF(AND(I1905=38000,R1905&gt;168.2,R1905&lt;=336.4,M1905&gt;10),('[1]Pricing Schedule'!$J$113),
IF(AND(I1905=38000,R1905&gt;336.4,R1905&lt;=504.6,M1905&lt;=10),('[1]Pricing Schedule'!$J$105),
IF(AND(I1905=38000,R1905&gt;336.4,R1905&lt;=504.6,M1905&gt;10),('[1]Pricing Schedule'!$J$113),
IF(AND(I1905=38000,R1905&gt;504.6,R1905&lt;=672.8,M1905&lt;=10),('[1]Pricing Schedule'!$J$105),
IF(AND(I1905=38000,R1905&gt;504.6,R1905&lt;=672.8,M1905&gt;10),('[1]Pricing Schedule'!$J$113),
IF(AND(I1905=110000,R1905&lt;=12.8,M1905&gt;2),'[1]Pricing Schedule'!$J$63,
IF(AND(I1905=110000,R1905&lt;=12.8,M1905&lt;=2),'[1]Pricing Schedule'!$J$97,
IF(AND(I1905=110000,R1905&gt;12.8,R1905&lt;=22.8,M1905&gt;3),'[1]Pricing Schedule'!$J$72,
IF(AND(I1905=110000,R1905&gt;12.8,R1905&lt;=22.8,M1905&lt;=3),'[1]Pricing Schedule'!$J$97,
IF(AND(I1905=110000,R1905&gt;22.8,R1905&lt;=30.2),'[1]Pricing Schedule'!$J$81,
IF(AND(I1905=110000,R1905&gt;30.2,R1905&lt;=45.9),'[1]Pricing Schedule'!$J$90,
IF(AND(I1905=110000,R1905&gt;45.9,R1905&lt;=123.4),'[1]Pricing Schedule'!$J$97,
IF(AND(I1905=110000,R1905&gt;123.4,R1905&lt;=168.2,M1905&lt;=10),'[1]Pricing Schedule'!$J$105,
IF(AND(I1905=110000,R1905&gt;123.4,R1905&lt;=168.2,M1905&gt;10),'[1]Pricing Schedule'!$J$113,
IF(AND(I1905=110000,R1905&gt;168.2,R1905&lt;=336.2,M1905&lt;=10),('[1]Pricing Schedule'!$J$105),
IF(AND(I1905=110000,R1905&gt;168.2,R1905&lt;=336.2,M1905&gt;10),('[1]Pricing Schedule'!$J$113),
IF(AND(I1905=110000,R1905&gt;336.4,R1905&lt;=504.6,M1905&lt;=10),('[1]Pricing Schedule'!$J$105),
IF(AND(I1905=110000,R1905&gt;336.4,R1905&lt;=504.6,M1905&gt;10),('[1]Pricing Schedule'!$J$113),
IF(AND(I1905=110000,R1905&gt;504.6,R1905&lt;=672.8,M1905&lt;=10),('[1]Pricing Schedule'!$J$105),
IF(AND(I1905=110000,R1905&gt;504.6,R1905&lt;=672.8,M1905&gt;10),('[1]Pricing Schedule'!$J$113),
IF(AND(I1905=110000,R1905&gt;672.8,R1905&lt;=841,M1905&lt;=10),('[1]Pricing Schedule'!$J$105),
IF(AND(I1905=110000,R1905&gt;672.8,R1905&lt;=841,M1905&gt;10),('[1]Pricing Schedule'!$J$113),
IF(AND(I1905=110000,R1905&gt;1682,R1905&lt;=1850.2,M1905&lt;=10),('[1]Pricing Schedule'!$J$105),
IF(AND(I1905=110000,R1905&gt;1682,R1905&lt;=1850.2,M1905&gt;10),('[1]Pricing Schedule'!$J$113),
IF(AND(I1905=110000,R1905&gt;2018.4,R1905&lt;=2186.6,M1905&lt;=10),('[1]Pricing Schedule'!$J$105),
IF(AND(I1905=110000,R1905&gt;2018.4,R1905&lt;=2186.6,M1905&gt;10),('[1]Pricing Schedule'!$J$113),999999999)))))))))))))))))))))))))))))))))))))))</f>
        <v>7</v>
      </c>
      <c r="U1905" s="40">
        <f t="shared" si="180"/>
        <v>437635.71428571426</v>
      </c>
      <c r="V1905" s="41">
        <f t="shared" si="181"/>
        <v>2.2850054676916547</v>
      </c>
      <c r="Y1905" s="23">
        <v>695</v>
      </c>
      <c r="Z1905" s="23">
        <v>304</v>
      </c>
      <c r="AD1905" s="13"/>
      <c r="AE1905" s="13"/>
      <c r="AF1905" s="13"/>
      <c r="AR1905" s="35"/>
    </row>
    <row r="1906" spans="1:44">
      <c r="A1906" s="23">
        <v>1908</v>
      </c>
      <c r="B1906" s="23">
        <v>1908</v>
      </c>
      <c r="C1906" s="23" t="s">
        <v>2645</v>
      </c>
      <c r="D1906" s="23" t="s">
        <v>183</v>
      </c>
      <c r="E1906" s="23" t="s">
        <v>285</v>
      </c>
      <c r="F1906" s="23" t="s">
        <v>2646</v>
      </c>
      <c r="G1906" s="23" t="s">
        <v>2647</v>
      </c>
      <c r="H1906" s="23" t="s">
        <v>113</v>
      </c>
      <c r="I1906" s="13">
        <v>38000</v>
      </c>
      <c r="J1906" s="13">
        <v>38000</v>
      </c>
      <c r="K1906" s="23" t="s">
        <v>119</v>
      </c>
      <c r="L1906" s="24">
        <v>7.7450000000000001</v>
      </c>
      <c r="M1906" s="37">
        <f t="shared" si="176"/>
        <v>8</v>
      </c>
      <c r="N1906" s="24">
        <v>0.54400000000000004</v>
      </c>
      <c r="O1906" s="13">
        <v>3</v>
      </c>
      <c r="P1906" s="36">
        <f t="shared" si="177"/>
        <v>0.54400000000000004</v>
      </c>
      <c r="Q1906" s="38">
        <f t="shared" si="178"/>
        <v>4.2</v>
      </c>
      <c r="R1906" s="37">
        <f t="shared" si="179"/>
        <v>4.2</v>
      </c>
      <c r="S1906" s="39">
        <f>IF(AND(I1906=38000,R1906&lt;=4.5,M1906&gt;8),'[1]Pricing Schedule'!$F$8+('[1]Pricing Schedule'!$F$9*M1906),
IF(AND(I1906=38000,R1906&lt;=4.5,M1906&lt;=8),'[1]Pricing Schedule'!$F$34+('[1]Pricing Schedule'!$F$36*M1906),
IF(AND(I1906=38000,R1906&gt;4.5,R1906&lt;=9,M1906&gt;8),'[1]Pricing Schedule'!$F$17+('[1]Pricing Schedule'!$F$18*M1906),
IF(AND(I1906=38000,R1906&gt;4.5,R1906&lt;=9,M1906&lt;=8),'[1]Pricing Schedule'!$F$34+('[1]Pricing Schedule'!$F$36*M1906),
IF(AND(I1906=38000,R1906&gt;9,R1906&lt;=12.8,M1906&gt;8),'[1]Pricing Schedule'!$F$26+('[1]Pricing Schedule'!$F$27*M1906),
IF(AND(I1906=38000,R1906&gt;9,R1906&lt;=12.8,M1906&lt;=8),'[1]Pricing Schedule'!$F$34+('[1]Pricing Schedule'!$F$36*M1906),
IF(AND(I1906=38000,R1906&gt;12.8,R1906&lt;=22.8),'[1]Pricing Schedule'!$F$34+('[1]Pricing Schedule'!$F$36*M1906),
IF(AND(I1906=38000,R1906&gt;22.8,R1906&lt;=30.2),'[1]Pricing Schedule'!$F$43+('[1]Pricing Schedule'!$F$45*M1906),
IF(AND(I1906=38000,R1906&gt;30.2,R1906&lt;=45.9),'[1]Pricing Schedule'!$F$52+('[1]Pricing Schedule'!$F$54*M1906),
IF(AND(I1906=38000,R1906&gt;45.9,R1906&lt;=123.4),'[1]Pricing Schedule'!$F$96+('[1]Pricing Schedule'!$F$97*M1906),
IF(AND(I1906=38000,R1906&gt;123.4,R1906&lt;=168.2,M1906&lt;=10),'[1]Pricing Schedule'!$F$103+('[1]Pricing Schedule'!$F$105*M1906),
IF(AND(I1906=38000,R1906&gt;123.4,R1906&lt;=168.2,M1906&gt;10),'[1]Pricing Schedule'!$F$111+('[1]Pricing Schedule'!$F$113*M1906),
IF(AND(I1906=38000,R1906&gt;157.4,R1906&lt;=336.4,M1906&lt;=10),('[1]Pricing Schedule'!$F$103+('[1]Pricing Schedule'!$F$105*M1906))*2,
IF(AND(I1906=38000,R1906&gt;157.4,R1906&lt;=336.4,M1906&gt;10),('[1]Pricing Schedule'!$F$111+('[1]Pricing Schedule'!$F$113*M1906))*2,
IF(AND(I1906=38000,R1906&gt;314.8,R1906&lt;=504.6,M1906&lt;=10),('[1]Pricing Schedule'!$F$103+('[1]Pricing Schedule'!$F$105*M1906))*3,
IF(AND(I1906=38000,R1906&gt;314.8,R1906&lt;=504.6,M1906&gt;10),('[1]Pricing Schedule'!$F$111+('[1]Pricing Schedule'!$F$113*M1906))*3,
IF(AND(I1906=38000,R1906&gt;472.2,R1906&lt;=672.8,M1906&lt;=10),('[1]Pricing Schedule'!$F$103+('[1]Pricing Schedule'!$F$105*M1906))*4,
IF(AND(I1906=38000,R1906&gt;472.2,R1906&lt;=672.8,M1906&gt;10),('[1]Pricing Schedule'!$F$111+('[1]Pricing Schedule'!$F$113*M1906))*4,
IF(AND(I1906=110000,R1906&lt;=12.8,M1906&gt;2),'[1]Pricing Schedule'!$F$62+('[1]Pricing Schedule'!$F$63*M1906),
IF(AND(I1906=110000,R1906&lt;=12.8,M1906&lt;=2),'[1]Pricing Schedule'!$F$96+('[1]Pricing Schedule'!$F$97*M1906),
IF(AND(I1906=110000,R1906&gt;12.8,R1906&lt;=22.8,M1906&gt;3),'[1]Pricing Schedule'!$F$71+('[1]Pricing Schedule'!$F$72*M1906),
IF(AND(I1906=110000,R1906&gt;12.8,R1906&lt;=22.8,M1906&lt;=3),'[1]Pricing Schedule'!$F$96+('[1]Pricing Schedule'!$F$97*M1906),
IF(AND(I1906=110000,R1906&gt;22.8,R1906&lt;=30.2),'[1]Pricing Schedule'!$F$80+('[1]Pricing Schedule'!$F$81*M1906),
IF(AND(I1906=110000,R1906&gt;30.2,R1906&lt;=45.9),'[1]Pricing Schedule'!$F$89+('[1]Pricing Schedule'!$F$90*M1906),
IF(AND(I1906=110000,R1906&gt;45.9,R1906&lt;=123.4),'[1]Pricing Schedule'!$F$96+('[1]Pricing Schedule'!$F$97*M1906),
IF(AND(I1906=110000,R1906&gt;123.4,R1906&lt;=168.2,M1906&lt;=10),'[1]Pricing Schedule'!$F$103+('[1]Pricing Schedule'!$F$105*M1906),
IF(AND(I1906=110000,R1906&gt;123.4,R1906&lt;=168.2,M1906&gt;10),'[1]Pricing Schedule'!$F$111+('[1]Pricing Schedule'!$F$113*M1906),
IF(AND(I1906=110000,R1906&gt;168.2,R1906&lt;=336.4,M1906&lt;=10),('[1]Pricing Schedule'!$F$103+('[1]Pricing Schedule'!$F$105*M1906))*2,
IF(AND(I1906=110000,R1906&gt;168.2,R1906&lt;=336.4,M1906&gt;10),('[1]Pricing Schedule'!$F$111+('[1]Pricing Schedule'!$F$113*M1906))*2,
IF(AND(I1906=110000,R1906&gt;336.4,R1906&lt;=504.6,M1906&lt;=10),('[1]Pricing Schedule'!$F$103+('[1]Pricing Schedule'!$F$105*M1906))*3,
IF(AND(I1906=110000,R1906&gt;336.4,R1906&lt;=504.6,M1906&gt;10),('[1]Pricing Schedule'!$F$111+('[1]Pricing Schedule'!$F$113*M1906))*3,
IF(AND(I1906=110000,R1906&gt;504.6,R1906&lt;=672.8,M1906&lt;=10),('[1]Pricing Schedule'!$F$103+('[1]Pricing Schedule'!$F$105*M1906))*4,
IF(AND(I1906=110000,R1906&gt;504.6,R1906&lt;=672.8,M1906&gt;10),('[1]Pricing Schedule'!$F$111+('[1]Pricing Schedule'!$F$113*M1906))*4,
IF(AND(I1906=110000,R1906&gt;672.8,R1906&lt;=841,M1906&lt;=10),('[1]Pricing Schedule'!$F$103+('[1]Pricing Schedule'!$F$105*M1906))*5,
IF(AND(I1906=110000,R1906&gt;672.8,R1906&lt;=841,M1906&gt;10),('[1]Pricing Schedule'!$F$111+('[1]Pricing Schedule'!$F$113*M1906))*5,
IF(AND(I1906=110000,R1906&gt;672.8,R1906&lt;=841,M1906&lt;=10),('[1]Pricing Schedule'!$F$103+('[1]Pricing Schedule'!$F$105*M1906))*5,
IF(AND(I1906=110000,R1906&gt;672.8,R1906&lt;=841,M1906&gt;10),('[1]Pricing Schedule'!$F$111+('[1]Pricing Schedule'!$F$113*M1906))*5,
IF(AND(I1906=110000,R1906&gt;1345.6,R1906&lt;=1513.8,M1906&lt;=10),('[1]Pricing Schedule'!$F$103+('[1]Pricing Schedule'!$F$105*M1906))*9,
IF(AND(I1906=110000,R1906&gt;1345.6,R1906&lt;=1513.8,M1906&gt;10),('[1]Pricing Schedule'!$F$111+('[1]Pricing Schedule'!$F$113*M1906))*9,
9999999999)))))))))))))))))))))))))))))))))))))))</f>
        <v>909950</v>
      </c>
      <c r="T1906" s="21">
        <f>IF(AND(I1906=38000,R1906&lt;=4.5,M1906&gt;8),'[1]Pricing Schedule'!$J$9,
IF(AND(I1906=38000,R1906&lt;=4.5,M1906&lt;=8),'[1]Pricing Schedule'!$J$36,
IF(AND(I1906=38000,R1906&gt;4.5,R1906&lt;=9,M1906&gt;8),'[1]Pricing Schedule'!$J$18,
IF(AND(I1906=38000,R1906&gt;4.5,R1906&lt;=9,M1906&lt;=8),'[1]Pricing Schedule'!$J$36,
IF(AND(I1906=38000,R1906&gt;9,R1906&lt;=12.8,M1906&gt;8),'[1]Pricing Schedule'!$J$27,
IF(AND(I1906=38000,R1906&gt;9,R1906&lt;=12.8,M1906&lt;=8),'[1]Pricing Schedule'!$J$36,
IF(AND(I1906=38000,R1906&gt;12.8,R1906&lt;=22.8),'[1]Pricing Schedule'!$J$36,
IF(AND(I1906=38000,R1906&gt;22.8,R1906&lt;=30.2),'[1]Pricing Schedule'!$J$45,
IF(AND(I1906=38000,R1906&gt;30.2,R1906&lt;=45.9),'[1]Pricing Schedule'!$J$54,
IF(AND(I1906=38000,R1906&gt;45.9,R1906&lt;=123.4),'[1]Pricing Schedule'!$J$97,
IF(AND(I1906=38000,R1906&gt;123.4,R1906&lt;=168.2,M1906&lt;=10),'[1]Pricing Schedule'!$J$105,
IF(AND(I1906=38000,R1906&gt;123.4,R1906&lt;=168.2,M1906&gt;10),'[1]Pricing Schedule'!$J$113,
IF(AND(I1906=38000,R1906&gt;168.2,R1906&lt;=336.4,M1906&lt;=10),('[1]Pricing Schedule'!$J$105),
IF(AND(I1906=38000,R1906&gt;168.2,R1906&lt;=336.4,M1906&gt;10),('[1]Pricing Schedule'!$J$113),
IF(AND(I1906=38000,R1906&gt;336.4,R1906&lt;=504.6,M1906&lt;=10),('[1]Pricing Schedule'!$J$105),
IF(AND(I1906=38000,R1906&gt;336.4,R1906&lt;=504.6,M1906&gt;10),('[1]Pricing Schedule'!$J$113),
IF(AND(I1906=38000,R1906&gt;504.6,R1906&lt;=672.8,M1906&lt;=10),('[1]Pricing Schedule'!$J$105),
IF(AND(I1906=38000,R1906&gt;504.6,R1906&lt;=672.8,M1906&gt;10),('[1]Pricing Schedule'!$J$113),
IF(AND(I1906=110000,R1906&lt;=12.8,M1906&gt;2),'[1]Pricing Schedule'!$J$63,
IF(AND(I1906=110000,R1906&lt;=12.8,M1906&lt;=2),'[1]Pricing Schedule'!$J$97,
IF(AND(I1906=110000,R1906&gt;12.8,R1906&lt;=22.8,M1906&gt;3),'[1]Pricing Schedule'!$J$72,
IF(AND(I1906=110000,R1906&gt;12.8,R1906&lt;=22.8,M1906&lt;=3),'[1]Pricing Schedule'!$J$97,
IF(AND(I1906=110000,R1906&gt;22.8,R1906&lt;=30.2),'[1]Pricing Schedule'!$J$81,
IF(AND(I1906=110000,R1906&gt;30.2,R1906&lt;=45.9),'[1]Pricing Schedule'!$J$90,
IF(AND(I1906=110000,R1906&gt;45.9,R1906&lt;=123.4),'[1]Pricing Schedule'!$J$97,
IF(AND(I1906=110000,R1906&gt;123.4,R1906&lt;=168.2,M1906&lt;=10),'[1]Pricing Schedule'!$J$105,
IF(AND(I1906=110000,R1906&gt;123.4,R1906&lt;=168.2,M1906&gt;10),'[1]Pricing Schedule'!$J$113,
IF(AND(I1906=110000,R1906&gt;168.2,R1906&lt;=336.2,M1906&lt;=10),('[1]Pricing Schedule'!$J$105),
IF(AND(I1906=110000,R1906&gt;168.2,R1906&lt;=336.2,M1906&gt;10),('[1]Pricing Schedule'!$J$113),
IF(AND(I1906=110000,R1906&gt;336.4,R1906&lt;=504.6,M1906&lt;=10),('[1]Pricing Schedule'!$J$105),
IF(AND(I1906=110000,R1906&gt;336.4,R1906&lt;=504.6,M1906&gt;10),('[1]Pricing Schedule'!$J$113),
IF(AND(I1906=110000,R1906&gt;504.6,R1906&lt;=672.8,M1906&lt;=10),('[1]Pricing Schedule'!$J$105),
IF(AND(I1906=110000,R1906&gt;504.6,R1906&lt;=672.8,M1906&gt;10),('[1]Pricing Schedule'!$J$113),
IF(AND(I1906=110000,R1906&gt;672.8,R1906&lt;=841,M1906&lt;=10),('[1]Pricing Schedule'!$J$105),
IF(AND(I1906=110000,R1906&gt;672.8,R1906&lt;=841,M1906&gt;10),('[1]Pricing Schedule'!$J$113),
IF(AND(I1906=110000,R1906&gt;1682,R1906&lt;=1850.2,M1906&lt;=10),('[1]Pricing Schedule'!$J$105),
IF(AND(I1906=110000,R1906&gt;1682,R1906&lt;=1850.2,M1906&gt;10),('[1]Pricing Schedule'!$J$113),
IF(AND(I1906=110000,R1906&gt;2018.4,R1906&lt;=2186.6,M1906&lt;=10),('[1]Pricing Schedule'!$J$105),
IF(AND(I1906=110000,R1906&gt;2018.4,R1906&lt;=2186.6,M1906&gt;10),('[1]Pricing Schedule'!$J$113),999999999)))))))))))))))))))))))))))))))))))))))</f>
        <v>4</v>
      </c>
      <c r="U1906" s="40">
        <f t="shared" si="180"/>
        <v>216654.76190476189</v>
      </c>
      <c r="V1906" s="41">
        <f t="shared" si="181"/>
        <v>4.6156382218803227</v>
      </c>
      <c r="Y1906" s="23">
        <v>583</v>
      </c>
      <c r="Z1906" s="23">
        <v>508</v>
      </c>
      <c r="AD1906" s="13"/>
      <c r="AE1906" s="13"/>
      <c r="AF1906" s="13"/>
      <c r="AR1906" s="35"/>
    </row>
    <row r="1907" spans="1:44">
      <c r="A1907" s="23">
        <v>1909</v>
      </c>
      <c r="B1907" s="23">
        <v>1909</v>
      </c>
      <c r="C1907" s="23" t="s">
        <v>2648</v>
      </c>
      <c r="D1907" s="23" t="s">
        <v>786</v>
      </c>
      <c r="E1907" s="23" t="s">
        <v>280</v>
      </c>
      <c r="F1907" s="23" t="s">
        <v>451</v>
      </c>
      <c r="G1907" s="23" t="s">
        <v>452</v>
      </c>
      <c r="H1907" s="23" t="s">
        <v>113</v>
      </c>
      <c r="I1907" s="13">
        <v>38000</v>
      </c>
      <c r="J1907" s="13">
        <v>38000</v>
      </c>
      <c r="K1907" s="13">
        <v>10000</v>
      </c>
      <c r="L1907" s="24">
        <v>6.0389999999999997</v>
      </c>
      <c r="M1907" s="37">
        <f t="shared" si="176"/>
        <v>7</v>
      </c>
      <c r="N1907" s="24">
        <v>0.59399999999999997</v>
      </c>
      <c r="O1907" s="13">
        <v>3</v>
      </c>
      <c r="P1907" s="36">
        <f t="shared" si="177"/>
        <v>0.59399999999999997</v>
      </c>
      <c r="Q1907" s="38">
        <f t="shared" si="178"/>
        <v>4.2</v>
      </c>
      <c r="R1907" s="37">
        <f t="shared" si="179"/>
        <v>4.2</v>
      </c>
      <c r="S1907" s="39">
        <f>IF(AND(I1907=38000,R1907&lt;=4.5,M1907&gt;8),'[1]Pricing Schedule'!$F$8+('[1]Pricing Schedule'!$F$9*M1907),
IF(AND(I1907=38000,R1907&lt;=4.5,M1907&lt;=8),'[1]Pricing Schedule'!$F$34+('[1]Pricing Schedule'!$F$36*M1907),
IF(AND(I1907=38000,R1907&gt;4.5,R1907&lt;=9,M1907&gt;8),'[1]Pricing Schedule'!$F$17+('[1]Pricing Schedule'!$F$18*M1907),
IF(AND(I1907=38000,R1907&gt;4.5,R1907&lt;=9,M1907&lt;=8),'[1]Pricing Schedule'!$F$34+('[1]Pricing Schedule'!$F$36*M1907),
IF(AND(I1907=38000,R1907&gt;9,R1907&lt;=12.8,M1907&gt;8),'[1]Pricing Schedule'!$F$26+('[1]Pricing Schedule'!$F$27*M1907),
IF(AND(I1907=38000,R1907&gt;9,R1907&lt;=12.8,M1907&lt;=8),'[1]Pricing Schedule'!$F$34+('[1]Pricing Schedule'!$F$36*M1907),
IF(AND(I1907=38000,R1907&gt;12.8,R1907&lt;=22.8),'[1]Pricing Schedule'!$F$34+('[1]Pricing Schedule'!$F$36*M1907),
IF(AND(I1907=38000,R1907&gt;22.8,R1907&lt;=30.2),'[1]Pricing Schedule'!$F$43+('[1]Pricing Schedule'!$F$45*M1907),
IF(AND(I1907=38000,R1907&gt;30.2,R1907&lt;=45.9),'[1]Pricing Schedule'!$F$52+('[1]Pricing Schedule'!$F$54*M1907),
IF(AND(I1907=38000,R1907&gt;45.9,R1907&lt;=123.4),'[1]Pricing Schedule'!$F$96+('[1]Pricing Schedule'!$F$97*M1907),
IF(AND(I1907=38000,R1907&gt;123.4,R1907&lt;=168.2,M1907&lt;=10),'[1]Pricing Schedule'!$F$103+('[1]Pricing Schedule'!$F$105*M1907),
IF(AND(I1907=38000,R1907&gt;123.4,R1907&lt;=168.2,M1907&gt;10),'[1]Pricing Schedule'!$F$111+('[1]Pricing Schedule'!$F$113*M1907),
IF(AND(I1907=38000,R1907&gt;157.4,R1907&lt;=336.4,M1907&lt;=10),('[1]Pricing Schedule'!$F$103+('[1]Pricing Schedule'!$F$105*M1907))*2,
IF(AND(I1907=38000,R1907&gt;157.4,R1907&lt;=336.4,M1907&gt;10),('[1]Pricing Schedule'!$F$111+('[1]Pricing Schedule'!$F$113*M1907))*2,
IF(AND(I1907=38000,R1907&gt;314.8,R1907&lt;=504.6,M1907&lt;=10),('[1]Pricing Schedule'!$F$103+('[1]Pricing Schedule'!$F$105*M1907))*3,
IF(AND(I1907=38000,R1907&gt;314.8,R1907&lt;=504.6,M1907&gt;10),('[1]Pricing Schedule'!$F$111+('[1]Pricing Schedule'!$F$113*M1907))*3,
IF(AND(I1907=38000,R1907&gt;472.2,R1907&lt;=672.8,M1907&lt;=10),('[1]Pricing Schedule'!$F$103+('[1]Pricing Schedule'!$F$105*M1907))*4,
IF(AND(I1907=38000,R1907&gt;472.2,R1907&lt;=672.8,M1907&gt;10),('[1]Pricing Schedule'!$F$111+('[1]Pricing Schedule'!$F$113*M1907))*4,
IF(AND(I1907=110000,R1907&lt;=12.8,M1907&gt;2),'[1]Pricing Schedule'!$F$62+('[1]Pricing Schedule'!$F$63*M1907),
IF(AND(I1907=110000,R1907&lt;=12.8,M1907&lt;=2),'[1]Pricing Schedule'!$F$96+('[1]Pricing Schedule'!$F$97*M1907),
IF(AND(I1907=110000,R1907&gt;12.8,R1907&lt;=22.8,M1907&gt;3),'[1]Pricing Schedule'!$F$71+('[1]Pricing Schedule'!$F$72*M1907),
IF(AND(I1907=110000,R1907&gt;12.8,R1907&lt;=22.8,M1907&lt;=3),'[1]Pricing Schedule'!$F$96+('[1]Pricing Schedule'!$F$97*M1907),
IF(AND(I1907=110000,R1907&gt;22.8,R1907&lt;=30.2),'[1]Pricing Schedule'!$F$80+('[1]Pricing Schedule'!$F$81*M1907),
IF(AND(I1907=110000,R1907&gt;30.2,R1907&lt;=45.9),'[1]Pricing Schedule'!$F$89+('[1]Pricing Schedule'!$F$90*M1907),
IF(AND(I1907=110000,R1907&gt;45.9,R1907&lt;=123.4),'[1]Pricing Schedule'!$F$96+('[1]Pricing Schedule'!$F$97*M1907),
IF(AND(I1907=110000,R1907&gt;123.4,R1907&lt;=168.2,M1907&lt;=10),'[1]Pricing Schedule'!$F$103+('[1]Pricing Schedule'!$F$105*M1907),
IF(AND(I1907=110000,R1907&gt;123.4,R1907&lt;=168.2,M1907&gt;10),'[1]Pricing Schedule'!$F$111+('[1]Pricing Schedule'!$F$113*M1907),
IF(AND(I1907=110000,R1907&gt;168.2,R1907&lt;=336.4,M1907&lt;=10),('[1]Pricing Schedule'!$F$103+('[1]Pricing Schedule'!$F$105*M1907))*2,
IF(AND(I1907=110000,R1907&gt;168.2,R1907&lt;=336.4,M1907&gt;10),('[1]Pricing Schedule'!$F$111+('[1]Pricing Schedule'!$F$113*M1907))*2,
IF(AND(I1907=110000,R1907&gt;336.4,R1907&lt;=504.6,M1907&lt;=10),('[1]Pricing Schedule'!$F$103+('[1]Pricing Schedule'!$F$105*M1907))*3,
IF(AND(I1907=110000,R1907&gt;336.4,R1907&lt;=504.6,M1907&gt;10),('[1]Pricing Schedule'!$F$111+('[1]Pricing Schedule'!$F$113*M1907))*3,
IF(AND(I1907=110000,R1907&gt;504.6,R1907&lt;=672.8,M1907&lt;=10),('[1]Pricing Schedule'!$F$103+('[1]Pricing Schedule'!$F$105*M1907))*4,
IF(AND(I1907=110000,R1907&gt;504.6,R1907&lt;=672.8,M1907&gt;10),('[1]Pricing Schedule'!$F$111+('[1]Pricing Schedule'!$F$113*M1907))*4,
IF(AND(I1907=110000,R1907&gt;672.8,R1907&lt;=841,M1907&lt;=10),('[1]Pricing Schedule'!$F$103+('[1]Pricing Schedule'!$F$105*M1907))*5,
IF(AND(I1907=110000,R1907&gt;672.8,R1907&lt;=841,M1907&gt;10),('[1]Pricing Schedule'!$F$111+('[1]Pricing Schedule'!$F$113*M1907))*5,
IF(AND(I1907=110000,R1907&gt;672.8,R1907&lt;=841,M1907&lt;=10),('[1]Pricing Schedule'!$F$103+('[1]Pricing Schedule'!$F$105*M1907))*5,
IF(AND(I1907=110000,R1907&gt;672.8,R1907&lt;=841,M1907&gt;10),('[1]Pricing Schedule'!$F$111+('[1]Pricing Schedule'!$F$113*M1907))*5,
IF(AND(I1907=110000,R1907&gt;1345.6,R1907&lt;=1513.8,M1907&lt;=10),('[1]Pricing Schedule'!$F$103+('[1]Pricing Schedule'!$F$105*M1907))*9,
IF(AND(I1907=110000,R1907&gt;1345.6,R1907&lt;=1513.8,M1907&gt;10),('[1]Pricing Schedule'!$F$111+('[1]Pricing Schedule'!$F$113*M1907))*9,
9999999999)))))))))))))))))))))))))))))))))))))))</f>
        <v>839680</v>
      </c>
      <c r="T1907" s="21">
        <f>IF(AND(I1907=38000,R1907&lt;=4.5,M1907&gt;8),'[1]Pricing Schedule'!$J$9,
IF(AND(I1907=38000,R1907&lt;=4.5,M1907&lt;=8),'[1]Pricing Schedule'!$J$36,
IF(AND(I1907=38000,R1907&gt;4.5,R1907&lt;=9,M1907&gt;8),'[1]Pricing Schedule'!$J$18,
IF(AND(I1907=38000,R1907&gt;4.5,R1907&lt;=9,M1907&lt;=8),'[1]Pricing Schedule'!$J$36,
IF(AND(I1907=38000,R1907&gt;9,R1907&lt;=12.8,M1907&gt;8),'[1]Pricing Schedule'!$J$27,
IF(AND(I1907=38000,R1907&gt;9,R1907&lt;=12.8,M1907&lt;=8),'[1]Pricing Schedule'!$J$36,
IF(AND(I1907=38000,R1907&gt;12.8,R1907&lt;=22.8),'[1]Pricing Schedule'!$J$36,
IF(AND(I1907=38000,R1907&gt;22.8,R1907&lt;=30.2),'[1]Pricing Schedule'!$J$45,
IF(AND(I1907=38000,R1907&gt;30.2,R1907&lt;=45.9),'[1]Pricing Schedule'!$J$54,
IF(AND(I1907=38000,R1907&gt;45.9,R1907&lt;=123.4),'[1]Pricing Schedule'!$J$97,
IF(AND(I1907=38000,R1907&gt;123.4,R1907&lt;=168.2,M1907&lt;=10),'[1]Pricing Schedule'!$J$105,
IF(AND(I1907=38000,R1907&gt;123.4,R1907&lt;=168.2,M1907&gt;10),'[1]Pricing Schedule'!$J$113,
IF(AND(I1907=38000,R1907&gt;168.2,R1907&lt;=336.4,M1907&lt;=10),('[1]Pricing Schedule'!$J$105),
IF(AND(I1907=38000,R1907&gt;168.2,R1907&lt;=336.4,M1907&gt;10),('[1]Pricing Schedule'!$J$113),
IF(AND(I1907=38000,R1907&gt;336.4,R1907&lt;=504.6,M1907&lt;=10),('[1]Pricing Schedule'!$J$105),
IF(AND(I1907=38000,R1907&gt;336.4,R1907&lt;=504.6,M1907&gt;10),('[1]Pricing Schedule'!$J$113),
IF(AND(I1907=38000,R1907&gt;504.6,R1907&lt;=672.8,M1907&lt;=10),('[1]Pricing Schedule'!$J$105),
IF(AND(I1907=38000,R1907&gt;504.6,R1907&lt;=672.8,M1907&gt;10),('[1]Pricing Schedule'!$J$113),
IF(AND(I1907=110000,R1907&lt;=12.8,M1907&gt;2),'[1]Pricing Schedule'!$J$63,
IF(AND(I1907=110000,R1907&lt;=12.8,M1907&lt;=2),'[1]Pricing Schedule'!$J$97,
IF(AND(I1907=110000,R1907&gt;12.8,R1907&lt;=22.8,M1907&gt;3),'[1]Pricing Schedule'!$J$72,
IF(AND(I1907=110000,R1907&gt;12.8,R1907&lt;=22.8,M1907&lt;=3),'[1]Pricing Schedule'!$J$97,
IF(AND(I1907=110000,R1907&gt;22.8,R1907&lt;=30.2),'[1]Pricing Schedule'!$J$81,
IF(AND(I1907=110000,R1907&gt;30.2,R1907&lt;=45.9),'[1]Pricing Schedule'!$J$90,
IF(AND(I1907=110000,R1907&gt;45.9,R1907&lt;=123.4),'[1]Pricing Schedule'!$J$97,
IF(AND(I1907=110000,R1907&gt;123.4,R1907&lt;=168.2,M1907&lt;=10),'[1]Pricing Schedule'!$J$105,
IF(AND(I1907=110000,R1907&gt;123.4,R1907&lt;=168.2,M1907&gt;10),'[1]Pricing Schedule'!$J$113,
IF(AND(I1907=110000,R1907&gt;168.2,R1907&lt;=336.2,M1907&lt;=10),('[1]Pricing Schedule'!$J$105),
IF(AND(I1907=110000,R1907&gt;168.2,R1907&lt;=336.2,M1907&gt;10),('[1]Pricing Schedule'!$J$113),
IF(AND(I1907=110000,R1907&gt;336.4,R1907&lt;=504.6,M1907&lt;=10),('[1]Pricing Schedule'!$J$105),
IF(AND(I1907=110000,R1907&gt;336.4,R1907&lt;=504.6,M1907&gt;10),('[1]Pricing Schedule'!$J$113),
IF(AND(I1907=110000,R1907&gt;504.6,R1907&lt;=672.8,M1907&lt;=10),('[1]Pricing Schedule'!$J$105),
IF(AND(I1907=110000,R1907&gt;504.6,R1907&lt;=672.8,M1907&gt;10),('[1]Pricing Schedule'!$J$113),
IF(AND(I1907=110000,R1907&gt;672.8,R1907&lt;=841,M1907&lt;=10),('[1]Pricing Schedule'!$J$105),
IF(AND(I1907=110000,R1907&gt;672.8,R1907&lt;=841,M1907&gt;10),('[1]Pricing Schedule'!$J$113),
IF(AND(I1907=110000,R1907&gt;1682,R1907&lt;=1850.2,M1907&lt;=10),('[1]Pricing Schedule'!$J$105),
IF(AND(I1907=110000,R1907&gt;1682,R1907&lt;=1850.2,M1907&gt;10),('[1]Pricing Schedule'!$J$113),
IF(AND(I1907=110000,R1907&gt;2018.4,R1907&lt;=2186.6,M1907&lt;=10),('[1]Pricing Schedule'!$J$105),
IF(AND(I1907=110000,R1907&gt;2018.4,R1907&lt;=2186.6,M1907&gt;10),('[1]Pricing Schedule'!$J$113),999999999)))))))))))))))))))))))))))))))))))))))</f>
        <v>4</v>
      </c>
      <c r="U1907" s="40">
        <f t="shared" si="180"/>
        <v>199923.80952380953</v>
      </c>
      <c r="V1907" s="41">
        <f t="shared" si="181"/>
        <v>5.0019054878048781</v>
      </c>
      <c r="Y1907" s="23">
        <v>151</v>
      </c>
      <c r="Z1907" s="23">
        <v>206</v>
      </c>
      <c r="AD1907" s="13"/>
      <c r="AE1907" s="13"/>
      <c r="AF1907" s="13"/>
      <c r="AR1907" s="35"/>
    </row>
    <row r="1908" spans="1:44">
      <c r="A1908" s="23">
        <v>1910</v>
      </c>
      <c r="B1908" s="23">
        <v>1910</v>
      </c>
      <c r="C1908" s="23" t="s">
        <v>2649</v>
      </c>
      <c r="D1908" s="23" t="s">
        <v>786</v>
      </c>
      <c r="E1908" s="23" t="s">
        <v>280</v>
      </c>
      <c r="F1908" s="23" t="s">
        <v>451</v>
      </c>
      <c r="G1908" s="23" t="s">
        <v>452</v>
      </c>
      <c r="H1908" s="23" t="s">
        <v>113</v>
      </c>
      <c r="I1908" s="13">
        <v>38000</v>
      </c>
      <c r="J1908" s="13">
        <v>38000</v>
      </c>
      <c r="K1908" s="13">
        <v>10000</v>
      </c>
      <c r="L1908" s="24">
        <v>5.9630000000000001</v>
      </c>
      <c r="M1908" s="37">
        <f t="shared" si="176"/>
        <v>6</v>
      </c>
      <c r="N1908" s="24">
        <v>0.27100000000000002</v>
      </c>
      <c r="O1908" s="13">
        <v>3</v>
      </c>
      <c r="P1908" s="36">
        <f t="shared" si="177"/>
        <v>0.27100000000000002</v>
      </c>
      <c r="Q1908" s="38">
        <f t="shared" si="178"/>
        <v>4.2</v>
      </c>
      <c r="R1908" s="37">
        <f t="shared" si="179"/>
        <v>4.2</v>
      </c>
      <c r="S1908" s="39">
        <f>IF(AND(I1908=38000,R1908&lt;=4.5,M1908&gt;8),'[1]Pricing Schedule'!$F$8+('[1]Pricing Schedule'!$F$9*M1908),
IF(AND(I1908=38000,R1908&lt;=4.5,M1908&lt;=8),'[1]Pricing Schedule'!$F$34+('[1]Pricing Schedule'!$F$36*M1908),
IF(AND(I1908=38000,R1908&gt;4.5,R1908&lt;=9,M1908&gt;8),'[1]Pricing Schedule'!$F$17+('[1]Pricing Schedule'!$F$18*M1908),
IF(AND(I1908=38000,R1908&gt;4.5,R1908&lt;=9,M1908&lt;=8),'[1]Pricing Schedule'!$F$34+('[1]Pricing Schedule'!$F$36*M1908),
IF(AND(I1908=38000,R1908&gt;9,R1908&lt;=12.8,M1908&gt;8),'[1]Pricing Schedule'!$F$26+('[1]Pricing Schedule'!$F$27*M1908),
IF(AND(I1908=38000,R1908&gt;9,R1908&lt;=12.8,M1908&lt;=8),'[1]Pricing Schedule'!$F$34+('[1]Pricing Schedule'!$F$36*M1908),
IF(AND(I1908=38000,R1908&gt;12.8,R1908&lt;=22.8),'[1]Pricing Schedule'!$F$34+('[1]Pricing Schedule'!$F$36*M1908),
IF(AND(I1908=38000,R1908&gt;22.8,R1908&lt;=30.2),'[1]Pricing Schedule'!$F$43+('[1]Pricing Schedule'!$F$45*M1908),
IF(AND(I1908=38000,R1908&gt;30.2,R1908&lt;=45.9),'[1]Pricing Schedule'!$F$52+('[1]Pricing Schedule'!$F$54*M1908),
IF(AND(I1908=38000,R1908&gt;45.9,R1908&lt;=123.4),'[1]Pricing Schedule'!$F$96+('[1]Pricing Schedule'!$F$97*M1908),
IF(AND(I1908=38000,R1908&gt;123.4,R1908&lt;=168.2,M1908&lt;=10),'[1]Pricing Schedule'!$F$103+('[1]Pricing Schedule'!$F$105*M1908),
IF(AND(I1908=38000,R1908&gt;123.4,R1908&lt;=168.2,M1908&gt;10),'[1]Pricing Schedule'!$F$111+('[1]Pricing Schedule'!$F$113*M1908),
IF(AND(I1908=38000,R1908&gt;157.4,R1908&lt;=336.4,M1908&lt;=10),('[1]Pricing Schedule'!$F$103+('[1]Pricing Schedule'!$F$105*M1908))*2,
IF(AND(I1908=38000,R1908&gt;157.4,R1908&lt;=336.4,M1908&gt;10),('[1]Pricing Schedule'!$F$111+('[1]Pricing Schedule'!$F$113*M1908))*2,
IF(AND(I1908=38000,R1908&gt;314.8,R1908&lt;=504.6,M1908&lt;=10),('[1]Pricing Schedule'!$F$103+('[1]Pricing Schedule'!$F$105*M1908))*3,
IF(AND(I1908=38000,R1908&gt;314.8,R1908&lt;=504.6,M1908&gt;10),('[1]Pricing Schedule'!$F$111+('[1]Pricing Schedule'!$F$113*M1908))*3,
IF(AND(I1908=38000,R1908&gt;472.2,R1908&lt;=672.8,M1908&lt;=10),('[1]Pricing Schedule'!$F$103+('[1]Pricing Schedule'!$F$105*M1908))*4,
IF(AND(I1908=38000,R1908&gt;472.2,R1908&lt;=672.8,M1908&gt;10),('[1]Pricing Schedule'!$F$111+('[1]Pricing Schedule'!$F$113*M1908))*4,
IF(AND(I1908=110000,R1908&lt;=12.8,M1908&gt;2),'[1]Pricing Schedule'!$F$62+('[1]Pricing Schedule'!$F$63*M1908),
IF(AND(I1908=110000,R1908&lt;=12.8,M1908&lt;=2),'[1]Pricing Schedule'!$F$96+('[1]Pricing Schedule'!$F$97*M1908),
IF(AND(I1908=110000,R1908&gt;12.8,R1908&lt;=22.8,M1908&gt;3),'[1]Pricing Schedule'!$F$71+('[1]Pricing Schedule'!$F$72*M1908),
IF(AND(I1908=110000,R1908&gt;12.8,R1908&lt;=22.8,M1908&lt;=3),'[1]Pricing Schedule'!$F$96+('[1]Pricing Schedule'!$F$97*M1908),
IF(AND(I1908=110000,R1908&gt;22.8,R1908&lt;=30.2),'[1]Pricing Schedule'!$F$80+('[1]Pricing Schedule'!$F$81*M1908),
IF(AND(I1908=110000,R1908&gt;30.2,R1908&lt;=45.9),'[1]Pricing Schedule'!$F$89+('[1]Pricing Schedule'!$F$90*M1908),
IF(AND(I1908=110000,R1908&gt;45.9,R1908&lt;=123.4),'[1]Pricing Schedule'!$F$96+('[1]Pricing Schedule'!$F$97*M1908),
IF(AND(I1908=110000,R1908&gt;123.4,R1908&lt;=168.2,M1908&lt;=10),'[1]Pricing Schedule'!$F$103+('[1]Pricing Schedule'!$F$105*M1908),
IF(AND(I1908=110000,R1908&gt;123.4,R1908&lt;=168.2,M1908&gt;10),'[1]Pricing Schedule'!$F$111+('[1]Pricing Schedule'!$F$113*M1908),
IF(AND(I1908=110000,R1908&gt;168.2,R1908&lt;=336.4,M1908&lt;=10),('[1]Pricing Schedule'!$F$103+('[1]Pricing Schedule'!$F$105*M1908))*2,
IF(AND(I1908=110000,R1908&gt;168.2,R1908&lt;=336.4,M1908&gt;10),('[1]Pricing Schedule'!$F$111+('[1]Pricing Schedule'!$F$113*M1908))*2,
IF(AND(I1908=110000,R1908&gt;336.4,R1908&lt;=504.6,M1908&lt;=10),('[1]Pricing Schedule'!$F$103+('[1]Pricing Schedule'!$F$105*M1908))*3,
IF(AND(I1908=110000,R1908&gt;336.4,R1908&lt;=504.6,M1908&gt;10),('[1]Pricing Schedule'!$F$111+('[1]Pricing Schedule'!$F$113*M1908))*3,
IF(AND(I1908=110000,R1908&gt;504.6,R1908&lt;=672.8,M1908&lt;=10),('[1]Pricing Schedule'!$F$103+('[1]Pricing Schedule'!$F$105*M1908))*4,
IF(AND(I1908=110000,R1908&gt;504.6,R1908&lt;=672.8,M1908&gt;10),('[1]Pricing Schedule'!$F$111+('[1]Pricing Schedule'!$F$113*M1908))*4,
IF(AND(I1908=110000,R1908&gt;672.8,R1908&lt;=841,M1908&lt;=10),('[1]Pricing Schedule'!$F$103+('[1]Pricing Schedule'!$F$105*M1908))*5,
IF(AND(I1908=110000,R1908&gt;672.8,R1908&lt;=841,M1908&gt;10),('[1]Pricing Schedule'!$F$111+('[1]Pricing Schedule'!$F$113*M1908))*5,
IF(AND(I1908=110000,R1908&gt;672.8,R1908&lt;=841,M1908&lt;=10),('[1]Pricing Schedule'!$F$103+('[1]Pricing Schedule'!$F$105*M1908))*5,
IF(AND(I1908=110000,R1908&gt;672.8,R1908&lt;=841,M1908&gt;10),('[1]Pricing Schedule'!$F$111+('[1]Pricing Schedule'!$F$113*M1908))*5,
IF(AND(I1908=110000,R1908&gt;1345.6,R1908&lt;=1513.8,M1908&lt;=10),('[1]Pricing Schedule'!$F$103+('[1]Pricing Schedule'!$F$105*M1908))*9,
IF(AND(I1908=110000,R1908&gt;1345.6,R1908&lt;=1513.8,M1908&gt;10),('[1]Pricing Schedule'!$F$111+('[1]Pricing Schedule'!$F$113*M1908))*9,
9999999999)))))))))))))))))))))))))))))))))))))))</f>
        <v>769410</v>
      </c>
      <c r="T1908" s="21">
        <f>IF(AND(I1908=38000,R1908&lt;=4.5,M1908&gt;8),'[1]Pricing Schedule'!$J$9,
IF(AND(I1908=38000,R1908&lt;=4.5,M1908&lt;=8),'[1]Pricing Schedule'!$J$36,
IF(AND(I1908=38000,R1908&gt;4.5,R1908&lt;=9,M1908&gt;8),'[1]Pricing Schedule'!$J$18,
IF(AND(I1908=38000,R1908&gt;4.5,R1908&lt;=9,M1908&lt;=8),'[1]Pricing Schedule'!$J$36,
IF(AND(I1908=38000,R1908&gt;9,R1908&lt;=12.8,M1908&gt;8),'[1]Pricing Schedule'!$J$27,
IF(AND(I1908=38000,R1908&gt;9,R1908&lt;=12.8,M1908&lt;=8),'[1]Pricing Schedule'!$J$36,
IF(AND(I1908=38000,R1908&gt;12.8,R1908&lt;=22.8),'[1]Pricing Schedule'!$J$36,
IF(AND(I1908=38000,R1908&gt;22.8,R1908&lt;=30.2),'[1]Pricing Schedule'!$J$45,
IF(AND(I1908=38000,R1908&gt;30.2,R1908&lt;=45.9),'[1]Pricing Schedule'!$J$54,
IF(AND(I1908=38000,R1908&gt;45.9,R1908&lt;=123.4),'[1]Pricing Schedule'!$J$97,
IF(AND(I1908=38000,R1908&gt;123.4,R1908&lt;=168.2,M1908&lt;=10),'[1]Pricing Schedule'!$J$105,
IF(AND(I1908=38000,R1908&gt;123.4,R1908&lt;=168.2,M1908&gt;10),'[1]Pricing Schedule'!$J$113,
IF(AND(I1908=38000,R1908&gt;168.2,R1908&lt;=336.4,M1908&lt;=10),('[1]Pricing Schedule'!$J$105),
IF(AND(I1908=38000,R1908&gt;168.2,R1908&lt;=336.4,M1908&gt;10),('[1]Pricing Schedule'!$J$113),
IF(AND(I1908=38000,R1908&gt;336.4,R1908&lt;=504.6,M1908&lt;=10),('[1]Pricing Schedule'!$J$105),
IF(AND(I1908=38000,R1908&gt;336.4,R1908&lt;=504.6,M1908&gt;10),('[1]Pricing Schedule'!$J$113),
IF(AND(I1908=38000,R1908&gt;504.6,R1908&lt;=672.8,M1908&lt;=10),('[1]Pricing Schedule'!$J$105),
IF(AND(I1908=38000,R1908&gt;504.6,R1908&lt;=672.8,M1908&gt;10),('[1]Pricing Schedule'!$J$113),
IF(AND(I1908=110000,R1908&lt;=12.8,M1908&gt;2),'[1]Pricing Schedule'!$J$63,
IF(AND(I1908=110000,R1908&lt;=12.8,M1908&lt;=2),'[1]Pricing Schedule'!$J$97,
IF(AND(I1908=110000,R1908&gt;12.8,R1908&lt;=22.8,M1908&gt;3),'[1]Pricing Schedule'!$J$72,
IF(AND(I1908=110000,R1908&gt;12.8,R1908&lt;=22.8,M1908&lt;=3),'[1]Pricing Schedule'!$J$97,
IF(AND(I1908=110000,R1908&gt;22.8,R1908&lt;=30.2),'[1]Pricing Schedule'!$J$81,
IF(AND(I1908=110000,R1908&gt;30.2,R1908&lt;=45.9),'[1]Pricing Schedule'!$J$90,
IF(AND(I1908=110000,R1908&gt;45.9,R1908&lt;=123.4),'[1]Pricing Schedule'!$J$97,
IF(AND(I1908=110000,R1908&gt;123.4,R1908&lt;=168.2,M1908&lt;=10),'[1]Pricing Schedule'!$J$105,
IF(AND(I1908=110000,R1908&gt;123.4,R1908&lt;=168.2,M1908&gt;10),'[1]Pricing Schedule'!$J$113,
IF(AND(I1908=110000,R1908&gt;168.2,R1908&lt;=336.2,M1908&lt;=10),('[1]Pricing Schedule'!$J$105),
IF(AND(I1908=110000,R1908&gt;168.2,R1908&lt;=336.2,M1908&gt;10),('[1]Pricing Schedule'!$J$113),
IF(AND(I1908=110000,R1908&gt;336.4,R1908&lt;=504.6,M1908&lt;=10),('[1]Pricing Schedule'!$J$105),
IF(AND(I1908=110000,R1908&gt;336.4,R1908&lt;=504.6,M1908&gt;10),('[1]Pricing Schedule'!$J$113),
IF(AND(I1908=110000,R1908&gt;504.6,R1908&lt;=672.8,M1908&lt;=10),('[1]Pricing Schedule'!$J$105),
IF(AND(I1908=110000,R1908&gt;504.6,R1908&lt;=672.8,M1908&gt;10),('[1]Pricing Schedule'!$J$113),
IF(AND(I1908=110000,R1908&gt;672.8,R1908&lt;=841,M1908&lt;=10),('[1]Pricing Schedule'!$J$105),
IF(AND(I1908=110000,R1908&gt;672.8,R1908&lt;=841,M1908&gt;10),('[1]Pricing Schedule'!$J$113),
IF(AND(I1908=110000,R1908&gt;1682,R1908&lt;=1850.2,M1908&lt;=10),('[1]Pricing Schedule'!$J$105),
IF(AND(I1908=110000,R1908&gt;1682,R1908&lt;=1850.2,M1908&gt;10),('[1]Pricing Schedule'!$J$113),
IF(AND(I1908=110000,R1908&gt;2018.4,R1908&lt;=2186.6,M1908&lt;=10),('[1]Pricing Schedule'!$J$105),
IF(AND(I1908=110000,R1908&gt;2018.4,R1908&lt;=2186.6,M1908&gt;10),('[1]Pricing Schedule'!$J$113),999999999)))))))))))))))))))))))))))))))))))))))</f>
        <v>4</v>
      </c>
      <c r="U1908" s="40">
        <f t="shared" si="180"/>
        <v>183192.85714285713</v>
      </c>
      <c r="V1908" s="41">
        <f t="shared" si="181"/>
        <v>5.4587281163488903</v>
      </c>
      <c r="Y1908" s="23">
        <v>151</v>
      </c>
      <c r="Z1908" s="23">
        <v>206</v>
      </c>
      <c r="AD1908" s="13"/>
      <c r="AE1908" s="13"/>
      <c r="AF1908" s="13"/>
      <c r="AR1908" s="35"/>
    </row>
    <row r="1909" spans="1:44">
      <c r="A1909" s="23">
        <v>1911</v>
      </c>
      <c r="B1909" s="23">
        <v>1911</v>
      </c>
      <c r="C1909" s="23" t="s">
        <v>2650</v>
      </c>
      <c r="D1909" s="23" t="s">
        <v>786</v>
      </c>
      <c r="E1909" s="23" t="s">
        <v>786</v>
      </c>
      <c r="F1909" s="23" t="s">
        <v>451</v>
      </c>
      <c r="G1909" s="23" t="s">
        <v>452</v>
      </c>
      <c r="H1909" s="23" t="s">
        <v>113</v>
      </c>
      <c r="I1909" s="13">
        <v>38000</v>
      </c>
      <c r="J1909" s="13">
        <v>38000</v>
      </c>
      <c r="K1909" s="13">
        <v>10000</v>
      </c>
      <c r="L1909" s="24">
        <v>12.101000000000001</v>
      </c>
      <c r="M1909" s="37">
        <f t="shared" si="176"/>
        <v>13</v>
      </c>
      <c r="N1909" s="24">
        <v>1.905</v>
      </c>
      <c r="O1909" s="13">
        <v>3</v>
      </c>
      <c r="P1909" s="36">
        <f t="shared" si="177"/>
        <v>1.42875</v>
      </c>
      <c r="Q1909" s="38">
        <f t="shared" si="178"/>
        <v>8.4</v>
      </c>
      <c r="R1909" s="37">
        <f t="shared" si="179"/>
        <v>8.4</v>
      </c>
      <c r="S1909" s="39">
        <f>IF(AND(I1909=38000,R1909&lt;=4.5,M1909&gt;8),'[1]Pricing Schedule'!$F$8+('[1]Pricing Schedule'!$F$9*M1909),
IF(AND(I1909=38000,R1909&lt;=4.5,M1909&lt;=8),'[1]Pricing Schedule'!$F$34+('[1]Pricing Schedule'!$F$36*M1909),
IF(AND(I1909=38000,R1909&gt;4.5,R1909&lt;=9,M1909&gt;8),'[1]Pricing Schedule'!$F$17+('[1]Pricing Schedule'!$F$18*M1909),
IF(AND(I1909=38000,R1909&gt;4.5,R1909&lt;=9,M1909&lt;=8),'[1]Pricing Schedule'!$F$34+('[1]Pricing Schedule'!$F$36*M1909),
IF(AND(I1909=38000,R1909&gt;9,R1909&lt;=12.8,M1909&gt;8),'[1]Pricing Schedule'!$F$26+('[1]Pricing Schedule'!$F$27*M1909),
IF(AND(I1909=38000,R1909&gt;9,R1909&lt;=12.8,M1909&lt;=8),'[1]Pricing Schedule'!$F$34+('[1]Pricing Schedule'!$F$36*M1909),
IF(AND(I1909=38000,R1909&gt;12.8,R1909&lt;=22.8),'[1]Pricing Schedule'!$F$34+('[1]Pricing Schedule'!$F$36*M1909),
IF(AND(I1909=38000,R1909&gt;22.8,R1909&lt;=30.2),'[1]Pricing Schedule'!$F$43+('[1]Pricing Schedule'!$F$45*M1909),
IF(AND(I1909=38000,R1909&gt;30.2,R1909&lt;=45.9),'[1]Pricing Schedule'!$F$52+('[1]Pricing Schedule'!$F$54*M1909),
IF(AND(I1909=38000,R1909&gt;45.9,R1909&lt;=123.4),'[1]Pricing Schedule'!$F$96+('[1]Pricing Schedule'!$F$97*M1909),
IF(AND(I1909=38000,R1909&gt;123.4,R1909&lt;=168.2,M1909&lt;=10),'[1]Pricing Schedule'!$F$103+('[1]Pricing Schedule'!$F$105*M1909),
IF(AND(I1909=38000,R1909&gt;123.4,R1909&lt;=168.2,M1909&gt;10),'[1]Pricing Schedule'!$F$111+('[1]Pricing Schedule'!$F$113*M1909),
IF(AND(I1909=38000,R1909&gt;157.4,R1909&lt;=336.4,M1909&lt;=10),('[1]Pricing Schedule'!$F$103+('[1]Pricing Schedule'!$F$105*M1909))*2,
IF(AND(I1909=38000,R1909&gt;157.4,R1909&lt;=336.4,M1909&gt;10),('[1]Pricing Schedule'!$F$111+('[1]Pricing Schedule'!$F$113*M1909))*2,
IF(AND(I1909=38000,R1909&gt;314.8,R1909&lt;=504.6,M1909&lt;=10),('[1]Pricing Schedule'!$F$103+('[1]Pricing Schedule'!$F$105*M1909))*3,
IF(AND(I1909=38000,R1909&gt;314.8,R1909&lt;=504.6,M1909&gt;10),('[1]Pricing Schedule'!$F$111+('[1]Pricing Schedule'!$F$113*M1909))*3,
IF(AND(I1909=38000,R1909&gt;472.2,R1909&lt;=672.8,M1909&lt;=10),('[1]Pricing Schedule'!$F$103+('[1]Pricing Schedule'!$F$105*M1909))*4,
IF(AND(I1909=38000,R1909&gt;472.2,R1909&lt;=672.8,M1909&gt;10),('[1]Pricing Schedule'!$F$111+('[1]Pricing Schedule'!$F$113*M1909))*4,
IF(AND(I1909=110000,R1909&lt;=12.8,M1909&gt;2),'[1]Pricing Schedule'!$F$62+('[1]Pricing Schedule'!$F$63*M1909),
IF(AND(I1909=110000,R1909&lt;=12.8,M1909&lt;=2),'[1]Pricing Schedule'!$F$96+('[1]Pricing Schedule'!$F$97*M1909),
IF(AND(I1909=110000,R1909&gt;12.8,R1909&lt;=22.8,M1909&gt;3),'[1]Pricing Schedule'!$F$71+('[1]Pricing Schedule'!$F$72*M1909),
IF(AND(I1909=110000,R1909&gt;12.8,R1909&lt;=22.8,M1909&lt;=3),'[1]Pricing Schedule'!$F$96+('[1]Pricing Schedule'!$F$97*M1909),
IF(AND(I1909=110000,R1909&gt;22.8,R1909&lt;=30.2),'[1]Pricing Schedule'!$F$80+('[1]Pricing Schedule'!$F$81*M1909),
IF(AND(I1909=110000,R1909&gt;30.2,R1909&lt;=45.9),'[1]Pricing Schedule'!$F$89+('[1]Pricing Schedule'!$F$90*M1909),
IF(AND(I1909=110000,R1909&gt;45.9,R1909&lt;=123.4),'[1]Pricing Schedule'!$F$96+('[1]Pricing Schedule'!$F$97*M1909),
IF(AND(I1909=110000,R1909&gt;123.4,R1909&lt;=168.2,M1909&lt;=10),'[1]Pricing Schedule'!$F$103+('[1]Pricing Schedule'!$F$105*M1909),
IF(AND(I1909=110000,R1909&gt;123.4,R1909&lt;=168.2,M1909&gt;10),'[1]Pricing Schedule'!$F$111+('[1]Pricing Schedule'!$F$113*M1909),
IF(AND(I1909=110000,R1909&gt;168.2,R1909&lt;=336.4,M1909&lt;=10),('[1]Pricing Schedule'!$F$103+('[1]Pricing Schedule'!$F$105*M1909))*2,
IF(AND(I1909=110000,R1909&gt;168.2,R1909&lt;=336.4,M1909&gt;10),('[1]Pricing Schedule'!$F$111+('[1]Pricing Schedule'!$F$113*M1909))*2,
IF(AND(I1909=110000,R1909&gt;336.4,R1909&lt;=504.6,M1909&lt;=10),('[1]Pricing Schedule'!$F$103+('[1]Pricing Schedule'!$F$105*M1909))*3,
IF(AND(I1909=110000,R1909&gt;336.4,R1909&lt;=504.6,M1909&gt;10),('[1]Pricing Schedule'!$F$111+('[1]Pricing Schedule'!$F$113*M1909))*3,
IF(AND(I1909=110000,R1909&gt;504.6,R1909&lt;=672.8,M1909&lt;=10),('[1]Pricing Schedule'!$F$103+('[1]Pricing Schedule'!$F$105*M1909))*4,
IF(AND(I1909=110000,R1909&gt;504.6,R1909&lt;=672.8,M1909&gt;10),('[1]Pricing Schedule'!$F$111+('[1]Pricing Schedule'!$F$113*M1909))*4,
IF(AND(I1909=110000,R1909&gt;672.8,R1909&lt;=841,M1909&lt;=10),('[1]Pricing Schedule'!$F$103+('[1]Pricing Schedule'!$F$105*M1909))*5,
IF(AND(I1909=110000,R1909&gt;672.8,R1909&lt;=841,M1909&gt;10),('[1]Pricing Schedule'!$F$111+('[1]Pricing Schedule'!$F$113*M1909))*5,
IF(AND(I1909=110000,R1909&gt;672.8,R1909&lt;=841,M1909&lt;=10),('[1]Pricing Schedule'!$F$103+('[1]Pricing Schedule'!$F$105*M1909))*5,
IF(AND(I1909=110000,R1909&gt;672.8,R1909&lt;=841,M1909&gt;10),('[1]Pricing Schedule'!$F$111+('[1]Pricing Schedule'!$F$113*M1909))*5,
IF(AND(I1909=110000,R1909&gt;1345.6,R1909&lt;=1513.8,M1909&lt;=10),('[1]Pricing Schedule'!$F$103+('[1]Pricing Schedule'!$F$105*M1909))*9,
IF(AND(I1909=110000,R1909&gt;1345.6,R1909&lt;=1513.8,M1909&gt;10),('[1]Pricing Schedule'!$F$111+('[1]Pricing Schedule'!$F$113*M1909))*9,
9999999999)))))))))))))))))))))))))))))))))))))))</f>
        <v>1590600</v>
      </c>
      <c r="T1909" s="21">
        <f>IF(AND(I1909=38000,R1909&lt;=4.5,M1909&gt;8),'[1]Pricing Schedule'!$J$9,
IF(AND(I1909=38000,R1909&lt;=4.5,M1909&lt;=8),'[1]Pricing Schedule'!$J$36,
IF(AND(I1909=38000,R1909&gt;4.5,R1909&lt;=9,M1909&gt;8),'[1]Pricing Schedule'!$J$18,
IF(AND(I1909=38000,R1909&gt;4.5,R1909&lt;=9,M1909&lt;=8),'[1]Pricing Schedule'!$J$36,
IF(AND(I1909=38000,R1909&gt;9,R1909&lt;=12.8,M1909&gt;8),'[1]Pricing Schedule'!$J$27,
IF(AND(I1909=38000,R1909&gt;9,R1909&lt;=12.8,M1909&lt;=8),'[1]Pricing Schedule'!$J$36,
IF(AND(I1909=38000,R1909&gt;12.8,R1909&lt;=22.8),'[1]Pricing Schedule'!$J$36,
IF(AND(I1909=38000,R1909&gt;22.8,R1909&lt;=30.2),'[1]Pricing Schedule'!$J$45,
IF(AND(I1909=38000,R1909&gt;30.2,R1909&lt;=45.9),'[1]Pricing Schedule'!$J$54,
IF(AND(I1909=38000,R1909&gt;45.9,R1909&lt;=123.4),'[1]Pricing Schedule'!$J$97,
IF(AND(I1909=38000,R1909&gt;123.4,R1909&lt;=168.2,M1909&lt;=10),'[1]Pricing Schedule'!$J$105,
IF(AND(I1909=38000,R1909&gt;123.4,R1909&lt;=168.2,M1909&gt;10),'[1]Pricing Schedule'!$J$113,
IF(AND(I1909=38000,R1909&gt;168.2,R1909&lt;=336.4,M1909&lt;=10),('[1]Pricing Schedule'!$J$105),
IF(AND(I1909=38000,R1909&gt;168.2,R1909&lt;=336.4,M1909&gt;10),('[1]Pricing Schedule'!$J$113),
IF(AND(I1909=38000,R1909&gt;336.4,R1909&lt;=504.6,M1909&lt;=10),('[1]Pricing Schedule'!$J$105),
IF(AND(I1909=38000,R1909&gt;336.4,R1909&lt;=504.6,M1909&gt;10),('[1]Pricing Schedule'!$J$113),
IF(AND(I1909=38000,R1909&gt;504.6,R1909&lt;=672.8,M1909&lt;=10),('[1]Pricing Schedule'!$J$105),
IF(AND(I1909=38000,R1909&gt;504.6,R1909&lt;=672.8,M1909&gt;10),('[1]Pricing Schedule'!$J$113),
IF(AND(I1909=110000,R1909&lt;=12.8,M1909&gt;2),'[1]Pricing Schedule'!$J$63,
IF(AND(I1909=110000,R1909&lt;=12.8,M1909&lt;=2),'[1]Pricing Schedule'!$J$97,
IF(AND(I1909=110000,R1909&gt;12.8,R1909&lt;=22.8,M1909&gt;3),'[1]Pricing Schedule'!$J$72,
IF(AND(I1909=110000,R1909&gt;12.8,R1909&lt;=22.8,M1909&lt;=3),'[1]Pricing Schedule'!$J$97,
IF(AND(I1909=110000,R1909&gt;22.8,R1909&lt;=30.2),'[1]Pricing Schedule'!$J$81,
IF(AND(I1909=110000,R1909&gt;30.2,R1909&lt;=45.9),'[1]Pricing Schedule'!$J$90,
IF(AND(I1909=110000,R1909&gt;45.9,R1909&lt;=123.4),'[1]Pricing Schedule'!$J$97,
IF(AND(I1909=110000,R1909&gt;123.4,R1909&lt;=168.2,M1909&lt;=10),'[1]Pricing Schedule'!$J$105,
IF(AND(I1909=110000,R1909&gt;123.4,R1909&lt;=168.2,M1909&gt;10),'[1]Pricing Schedule'!$J$113,
IF(AND(I1909=110000,R1909&gt;168.2,R1909&lt;=336.2,M1909&lt;=10),('[1]Pricing Schedule'!$J$105),
IF(AND(I1909=110000,R1909&gt;168.2,R1909&lt;=336.2,M1909&gt;10),('[1]Pricing Schedule'!$J$113),
IF(AND(I1909=110000,R1909&gt;336.4,R1909&lt;=504.6,M1909&lt;=10),('[1]Pricing Schedule'!$J$105),
IF(AND(I1909=110000,R1909&gt;336.4,R1909&lt;=504.6,M1909&gt;10),('[1]Pricing Schedule'!$J$113),
IF(AND(I1909=110000,R1909&gt;504.6,R1909&lt;=672.8,M1909&lt;=10),('[1]Pricing Schedule'!$J$105),
IF(AND(I1909=110000,R1909&gt;504.6,R1909&lt;=672.8,M1909&gt;10),('[1]Pricing Schedule'!$J$113),
IF(AND(I1909=110000,R1909&gt;672.8,R1909&lt;=841,M1909&lt;=10),('[1]Pricing Schedule'!$J$105),
IF(AND(I1909=110000,R1909&gt;672.8,R1909&lt;=841,M1909&gt;10),('[1]Pricing Schedule'!$J$113),
IF(AND(I1909=110000,R1909&gt;1682,R1909&lt;=1850.2,M1909&lt;=10),('[1]Pricing Schedule'!$J$105),
IF(AND(I1909=110000,R1909&gt;1682,R1909&lt;=1850.2,M1909&gt;10),('[1]Pricing Schedule'!$J$113),
IF(AND(I1909=110000,R1909&gt;2018.4,R1909&lt;=2186.6,M1909&lt;=10),('[1]Pricing Schedule'!$J$105),
IF(AND(I1909=110000,R1909&gt;2018.4,R1909&lt;=2186.6,M1909&gt;10),('[1]Pricing Schedule'!$J$113),999999999)))))))))))))))))))))))))))))))))))))))</f>
        <v>2</v>
      </c>
      <c r="U1909" s="40">
        <f t="shared" si="180"/>
        <v>189357.14285714284</v>
      </c>
      <c r="V1909" s="41">
        <f t="shared" si="181"/>
        <v>5.2810260279139944</v>
      </c>
      <c r="Y1909" s="23">
        <v>684</v>
      </c>
      <c r="Z1909" s="23">
        <v>206</v>
      </c>
      <c r="AD1909" s="13"/>
      <c r="AE1909" s="13"/>
      <c r="AF1909" s="13"/>
      <c r="AR1909" s="35"/>
    </row>
    <row r="1910" spans="1:44">
      <c r="A1910" s="23">
        <v>1912</v>
      </c>
      <c r="B1910" s="23">
        <v>1912</v>
      </c>
      <c r="C1910" s="23" t="s">
        <v>2651</v>
      </c>
      <c r="D1910" s="23" t="s">
        <v>786</v>
      </c>
      <c r="E1910" s="23" t="s">
        <v>786</v>
      </c>
      <c r="F1910" s="23" t="s">
        <v>1950</v>
      </c>
      <c r="G1910" s="23" t="s">
        <v>1951</v>
      </c>
      <c r="H1910" s="23" t="s">
        <v>113</v>
      </c>
      <c r="I1910" s="13">
        <v>38000</v>
      </c>
      <c r="J1910" s="13">
        <v>38000</v>
      </c>
      <c r="K1910" s="23" t="s">
        <v>119</v>
      </c>
      <c r="L1910" s="24">
        <v>4.4790000000000001</v>
      </c>
      <c r="M1910" s="37">
        <f t="shared" si="176"/>
        <v>5</v>
      </c>
      <c r="N1910" s="24">
        <v>0.26700000000000002</v>
      </c>
      <c r="O1910" s="13">
        <v>3</v>
      </c>
      <c r="P1910" s="36">
        <f t="shared" si="177"/>
        <v>0.26700000000000002</v>
      </c>
      <c r="Q1910" s="38">
        <f t="shared" si="178"/>
        <v>4.2</v>
      </c>
      <c r="R1910" s="37">
        <f t="shared" si="179"/>
        <v>4.2</v>
      </c>
      <c r="S1910" s="39">
        <f>IF(AND(I1910=38000,R1910&lt;=4.5,M1910&gt;8),'[1]Pricing Schedule'!$F$8+('[1]Pricing Schedule'!$F$9*M1910),
IF(AND(I1910=38000,R1910&lt;=4.5,M1910&lt;=8),'[1]Pricing Schedule'!$F$34+('[1]Pricing Schedule'!$F$36*M1910),
IF(AND(I1910=38000,R1910&gt;4.5,R1910&lt;=9,M1910&gt;8),'[1]Pricing Schedule'!$F$17+('[1]Pricing Schedule'!$F$18*M1910),
IF(AND(I1910=38000,R1910&gt;4.5,R1910&lt;=9,M1910&lt;=8),'[1]Pricing Schedule'!$F$34+('[1]Pricing Schedule'!$F$36*M1910),
IF(AND(I1910=38000,R1910&gt;9,R1910&lt;=12.8,M1910&gt;8),'[1]Pricing Schedule'!$F$26+('[1]Pricing Schedule'!$F$27*M1910),
IF(AND(I1910=38000,R1910&gt;9,R1910&lt;=12.8,M1910&lt;=8),'[1]Pricing Schedule'!$F$34+('[1]Pricing Schedule'!$F$36*M1910),
IF(AND(I1910=38000,R1910&gt;12.8,R1910&lt;=22.8),'[1]Pricing Schedule'!$F$34+('[1]Pricing Schedule'!$F$36*M1910),
IF(AND(I1910=38000,R1910&gt;22.8,R1910&lt;=30.2),'[1]Pricing Schedule'!$F$43+('[1]Pricing Schedule'!$F$45*M1910),
IF(AND(I1910=38000,R1910&gt;30.2,R1910&lt;=45.9),'[1]Pricing Schedule'!$F$52+('[1]Pricing Schedule'!$F$54*M1910),
IF(AND(I1910=38000,R1910&gt;45.9,R1910&lt;=123.4),'[1]Pricing Schedule'!$F$96+('[1]Pricing Schedule'!$F$97*M1910),
IF(AND(I1910=38000,R1910&gt;123.4,R1910&lt;=168.2,M1910&lt;=10),'[1]Pricing Schedule'!$F$103+('[1]Pricing Schedule'!$F$105*M1910),
IF(AND(I1910=38000,R1910&gt;123.4,R1910&lt;=168.2,M1910&gt;10),'[1]Pricing Schedule'!$F$111+('[1]Pricing Schedule'!$F$113*M1910),
IF(AND(I1910=38000,R1910&gt;157.4,R1910&lt;=336.4,M1910&lt;=10),('[1]Pricing Schedule'!$F$103+('[1]Pricing Schedule'!$F$105*M1910))*2,
IF(AND(I1910=38000,R1910&gt;157.4,R1910&lt;=336.4,M1910&gt;10),('[1]Pricing Schedule'!$F$111+('[1]Pricing Schedule'!$F$113*M1910))*2,
IF(AND(I1910=38000,R1910&gt;314.8,R1910&lt;=504.6,M1910&lt;=10),('[1]Pricing Schedule'!$F$103+('[1]Pricing Schedule'!$F$105*M1910))*3,
IF(AND(I1910=38000,R1910&gt;314.8,R1910&lt;=504.6,M1910&gt;10),('[1]Pricing Schedule'!$F$111+('[1]Pricing Schedule'!$F$113*M1910))*3,
IF(AND(I1910=38000,R1910&gt;472.2,R1910&lt;=672.8,M1910&lt;=10),('[1]Pricing Schedule'!$F$103+('[1]Pricing Schedule'!$F$105*M1910))*4,
IF(AND(I1910=38000,R1910&gt;472.2,R1910&lt;=672.8,M1910&gt;10),('[1]Pricing Schedule'!$F$111+('[1]Pricing Schedule'!$F$113*M1910))*4,
IF(AND(I1910=110000,R1910&lt;=12.8,M1910&gt;2),'[1]Pricing Schedule'!$F$62+('[1]Pricing Schedule'!$F$63*M1910),
IF(AND(I1910=110000,R1910&lt;=12.8,M1910&lt;=2),'[1]Pricing Schedule'!$F$96+('[1]Pricing Schedule'!$F$97*M1910),
IF(AND(I1910=110000,R1910&gt;12.8,R1910&lt;=22.8,M1910&gt;3),'[1]Pricing Schedule'!$F$71+('[1]Pricing Schedule'!$F$72*M1910),
IF(AND(I1910=110000,R1910&gt;12.8,R1910&lt;=22.8,M1910&lt;=3),'[1]Pricing Schedule'!$F$96+('[1]Pricing Schedule'!$F$97*M1910),
IF(AND(I1910=110000,R1910&gt;22.8,R1910&lt;=30.2),'[1]Pricing Schedule'!$F$80+('[1]Pricing Schedule'!$F$81*M1910),
IF(AND(I1910=110000,R1910&gt;30.2,R1910&lt;=45.9),'[1]Pricing Schedule'!$F$89+('[1]Pricing Schedule'!$F$90*M1910),
IF(AND(I1910=110000,R1910&gt;45.9,R1910&lt;=123.4),'[1]Pricing Schedule'!$F$96+('[1]Pricing Schedule'!$F$97*M1910),
IF(AND(I1910=110000,R1910&gt;123.4,R1910&lt;=168.2,M1910&lt;=10),'[1]Pricing Schedule'!$F$103+('[1]Pricing Schedule'!$F$105*M1910),
IF(AND(I1910=110000,R1910&gt;123.4,R1910&lt;=168.2,M1910&gt;10),'[1]Pricing Schedule'!$F$111+('[1]Pricing Schedule'!$F$113*M1910),
IF(AND(I1910=110000,R1910&gt;168.2,R1910&lt;=336.4,M1910&lt;=10),('[1]Pricing Schedule'!$F$103+('[1]Pricing Schedule'!$F$105*M1910))*2,
IF(AND(I1910=110000,R1910&gt;168.2,R1910&lt;=336.4,M1910&gt;10),('[1]Pricing Schedule'!$F$111+('[1]Pricing Schedule'!$F$113*M1910))*2,
IF(AND(I1910=110000,R1910&gt;336.4,R1910&lt;=504.6,M1910&lt;=10),('[1]Pricing Schedule'!$F$103+('[1]Pricing Schedule'!$F$105*M1910))*3,
IF(AND(I1910=110000,R1910&gt;336.4,R1910&lt;=504.6,M1910&gt;10),('[1]Pricing Schedule'!$F$111+('[1]Pricing Schedule'!$F$113*M1910))*3,
IF(AND(I1910=110000,R1910&gt;504.6,R1910&lt;=672.8,M1910&lt;=10),('[1]Pricing Schedule'!$F$103+('[1]Pricing Schedule'!$F$105*M1910))*4,
IF(AND(I1910=110000,R1910&gt;504.6,R1910&lt;=672.8,M1910&gt;10),('[1]Pricing Schedule'!$F$111+('[1]Pricing Schedule'!$F$113*M1910))*4,
IF(AND(I1910=110000,R1910&gt;672.8,R1910&lt;=841,M1910&lt;=10),('[1]Pricing Schedule'!$F$103+('[1]Pricing Schedule'!$F$105*M1910))*5,
IF(AND(I1910=110000,R1910&gt;672.8,R1910&lt;=841,M1910&gt;10),('[1]Pricing Schedule'!$F$111+('[1]Pricing Schedule'!$F$113*M1910))*5,
IF(AND(I1910=110000,R1910&gt;672.8,R1910&lt;=841,M1910&lt;=10),('[1]Pricing Schedule'!$F$103+('[1]Pricing Schedule'!$F$105*M1910))*5,
IF(AND(I1910=110000,R1910&gt;672.8,R1910&lt;=841,M1910&gt;10),('[1]Pricing Schedule'!$F$111+('[1]Pricing Schedule'!$F$113*M1910))*5,
IF(AND(I1910=110000,R1910&gt;1345.6,R1910&lt;=1513.8,M1910&lt;=10),('[1]Pricing Schedule'!$F$103+('[1]Pricing Schedule'!$F$105*M1910))*9,
IF(AND(I1910=110000,R1910&gt;1345.6,R1910&lt;=1513.8,M1910&gt;10),('[1]Pricing Schedule'!$F$111+('[1]Pricing Schedule'!$F$113*M1910))*9,
9999999999)))))))))))))))))))))))))))))))))))))))</f>
        <v>699140</v>
      </c>
      <c r="T1910" s="21">
        <f>IF(AND(I1910=38000,R1910&lt;=4.5,M1910&gt;8),'[1]Pricing Schedule'!$J$9,
IF(AND(I1910=38000,R1910&lt;=4.5,M1910&lt;=8),'[1]Pricing Schedule'!$J$36,
IF(AND(I1910=38000,R1910&gt;4.5,R1910&lt;=9,M1910&gt;8),'[1]Pricing Schedule'!$J$18,
IF(AND(I1910=38000,R1910&gt;4.5,R1910&lt;=9,M1910&lt;=8),'[1]Pricing Schedule'!$J$36,
IF(AND(I1910=38000,R1910&gt;9,R1910&lt;=12.8,M1910&gt;8),'[1]Pricing Schedule'!$J$27,
IF(AND(I1910=38000,R1910&gt;9,R1910&lt;=12.8,M1910&lt;=8),'[1]Pricing Schedule'!$J$36,
IF(AND(I1910=38000,R1910&gt;12.8,R1910&lt;=22.8),'[1]Pricing Schedule'!$J$36,
IF(AND(I1910=38000,R1910&gt;22.8,R1910&lt;=30.2),'[1]Pricing Schedule'!$J$45,
IF(AND(I1910=38000,R1910&gt;30.2,R1910&lt;=45.9),'[1]Pricing Schedule'!$J$54,
IF(AND(I1910=38000,R1910&gt;45.9,R1910&lt;=123.4),'[1]Pricing Schedule'!$J$97,
IF(AND(I1910=38000,R1910&gt;123.4,R1910&lt;=168.2,M1910&lt;=10),'[1]Pricing Schedule'!$J$105,
IF(AND(I1910=38000,R1910&gt;123.4,R1910&lt;=168.2,M1910&gt;10),'[1]Pricing Schedule'!$J$113,
IF(AND(I1910=38000,R1910&gt;168.2,R1910&lt;=336.4,M1910&lt;=10),('[1]Pricing Schedule'!$J$105),
IF(AND(I1910=38000,R1910&gt;168.2,R1910&lt;=336.4,M1910&gt;10),('[1]Pricing Schedule'!$J$113),
IF(AND(I1910=38000,R1910&gt;336.4,R1910&lt;=504.6,M1910&lt;=10),('[1]Pricing Schedule'!$J$105),
IF(AND(I1910=38000,R1910&gt;336.4,R1910&lt;=504.6,M1910&gt;10),('[1]Pricing Schedule'!$J$113),
IF(AND(I1910=38000,R1910&gt;504.6,R1910&lt;=672.8,M1910&lt;=10),('[1]Pricing Schedule'!$J$105),
IF(AND(I1910=38000,R1910&gt;504.6,R1910&lt;=672.8,M1910&gt;10),('[1]Pricing Schedule'!$J$113),
IF(AND(I1910=110000,R1910&lt;=12.8,M1910&gt;2),'[1]Pricing Schedule'!$J$63,
IF(AND(I1910=110000,R1910&lt;=12.8,M1910&lt;=2),'[1]Pricing Schedule'!$J$97,
IF(AND(I1910=110000,R1910&gt;12.8,R1910&lt;=22.8,M1910&gt;3),'[1]Pricing Schedule'!$J$72,
IF(AND(I1910=110000,R1910&gt;12.8,R1910&lt;=22.8,M1910&lt;=3),'[1]Pricing Schedule'!$J$97,
IF(AND(I1910=110000,R1910&gt;22.8,R1910&lt;=30.2),'[1]Pricing Schedule'!$J$81,
IF(AND(I1910=110000,R1910&gt;30.2,R1910&lt;=45.9),'[1]Pricing Schedule'!$J$90,
IF(AND(I1910=110000,R1910&gt;45.9,R1910&lt;=123.4),'[1]Pricing Schedule'!$J$97,
IF(AND(I1910=110000,R1910&gt;123.4,R1910&lt;=168.2,M1910&lt;=10),'[1]Pricing Schedule'!$J$105,
IF(AND(I1910=110000,R1910&gt;123.4,R1910&lt;=168.2,M1910&gt;10),'[1]Pricing Schedule'!$J$113,
IF(AND(I1910=110000,R1910&gt;168.2,R1910&lt;=336.2,M1910&lt;=10),('[1]Pricing Schedule'!$J$105),
IF(AND(I1910=110000,R1910&gt;168.2,R1910&lt;=336.2,M1910&gt;10),('[1]Pricing Schedule'!$J$113),
IF(AND(I1910=110000,R1910&gt;336.4,R1910&lt;=504.6,M1910&lt;=10),('[1]Pricing Schedule'!$J$105),
IF(AND(I1910=110000,R1910&gt;336.4,R1910&lt;=504.6,M1910&gt;10),('[1]Pricing Schedule'!$J$113),
IF(AND(I1910=110000,R1910&gt;504.6,R1910&lt;=672.8,M1910&lt;=10),('[1]Pricing Schedule'!$J$105),
IF(AND(I1910=110000,R1910&gt;504.6,R1910&lt;=672.8,M1910&gt;10),('[1]Pricing Schedule'!$J$113),
IF(AND(I1910=110000,R1910&gt;672.8,R1910&lt;=841,M1910&lt;=10),('[1]Pricing Schedule'!$J$105),
IF(AND(I1910=110000,R1910&gt;672.8,R1910&lt;=841,M1910&gt;10),('[1]Pricing Schedule'!$J$113),
IF(AND(I1910=110000,R1910&gt;1682,R1910&lt;=1850.2,M1910&lt;=10),('[1]Pricing Schedule'!$J$105),
IF(AND(I1910=110000,R1910&gt;1682,R1910&lt;=1850.2,M1910&gt;10),('[1]Pricing Schedule'!$J$113),
IF(AND(I1910=110000,R1910&gt;2018.4,R1910&lt;=2186.6,M1910&lt;=10),('[1]Pricing Schedule'!$J$105),
IF(AND(I1910=110000,R1910&gt;2018.4,R1910&lt;=2186.6,M1910&gt;10),('[1]Pricing Schedule'!$J$113),999999999)))))))))))))))))))))))))))))))))))))))</f>
        <v>4</v>
      </c>
      <c r="U1910" s="40">
        <f t="shared" si="180"/>
        <v>166461.90476190476</v>
      </c>
      <c r="V1910" s="41">
        <f t="shared" si="181"/>
        <v>6.0073804960379897</v>
      </c>
      <c r="Y1910" s="23">
        <v>650</v>
      </c>
      <c r="Z1910" s="23">
        <v>171</v>
      </c>
      <c r="AD1910" s="13"/>
      <c r="AE1910" s="13"/>
      <c r="AF1910" s="13"/>
      <c r="AR1910" s="35"/>
    </row>
    <row r="1911" spans="1:44">
      <c r="A1911" s="23">
        <v>1913</v>
      </c>
      <c r="B1911" s="23">
        <v>1913</v>
      </c>
      <c r="C1911" s="23" t="s">
        <v>2652</v>
      </c>
      <c r="D1911" s="23" t="s">
        <v>786</v>
      </c>
      <c r="E1911" s="23" t="s">
        <v>786</v>
      </c>
      <c r="F1911" s="23" t="s">
        <v>1950</v>
      </c>
      <c r="G1911" s="23" t="s">
        <v>1951</v>
      </c>
      <c r="H1911" s="23" t="s">
        <v>113</v>
      </c>
      <c r="I1911" s="13">
        <v>38000</v>
      </c>
      <c r="J1911" s="13">
        <v>38000</v>
      </c>
      <c r="K1911" s="23" t="s">
        <v>119</v>
      </c>
      <c r="L1911" s="24">
        <v>6.96</v>
      </c>
      <c r="M1911" s="37">
        <f t="shared" si="176"/>
        <v>7</v>
      </c>
      <c r="N1911" s="24">
        <v>0.44800000000000001</v>
      </c>
      <c r="O1911" s="13">
        <v>3</v>
      </c>
      <c r="P1911" s="36">
        <f t="shared" si="177"/>
        <v>0.44800000000000001</v>
      </c>
      <c r="Q1911" s="38">
        <f t="shared" si="178"/>
        <v>4.2</v>
      </c>
      <c r="R1911" s="37">
        <f t="shared" si="179"/>
        <v>4.2</v>
      </c>
      <c r="S1911" s="39">
        <f>IF(AND(I1911=38000,R1911&lt;=4.5,M1911&gt;8),'[1]Pricing Schedule'!$F$8+('[1]Pricing Schedule'!$F$9*M1911),
IF(AND(I1911=38000,R1911&lt;=4.5,M1911&lt;=8),'[1]Pricing Schedule'!$F$34+('[1]Pricing Schedule'!$F$36*M1911),
IF(AND(I1911=38000,R1911&gt;4.5,R1911&lt;=9,M1911&gt;8),'[1]Pricing Schedule'!$F$17+('[1]Pricing Schedule'!$F$18*M1911),
IF(AND(I1911=38000,R1911&gt;4.5,R1911&lt;=9,M1911&lt;=8),'[1]Pricing Schedule'!$F$34+('[1]Pricing Schedule'!$F$36*M1911),
IF(AND(I1911=38000,R1911&gt;9,R1911&lt;=12.8,M1911&gt;8),'[1]Pricing Schedule'!$F$26+('[1]Pricing Schedule'!$F$27*M1911),
IF(AND(I1911=38000,R1911&gt;9,R1911&lt;=12.8,M1911&lt;=8),'[1]Pricing Schedule'!$F$34+('[1]Pricing Schedule'!$F$36*M1911),
IF(AND(I1911=38000,R1911&gt;12.8,R1911&lt;=22.8),'[1]Pricing Schedule'!$F$34+('[1]Pricing Schedule'!$F$36*M1911),
IF(AND(I1911=38000,R1911&gt;22.8,R1911&lt;=30.2),'[1]Pricing Schedule'!$F$43+('[1]Pricing Schedule'!$F$45*M1911),
IF(AND(I1911=38000,R1911&gt;30.2,R1911&lt;=45.9),'[1]Pricing Schedule'!$F$52+('[1]Pricing Schedule'!$F$54*M1911),
IF(AND(I1911=38000,R1911&gt;45.9,R1911&lt;=123.4),'[1]Pricing Schedule'!$F$96+('[1]Pricing Schedule'!$F$97*M1911),
IF(AND(I1911=38000,R1911&gt;123.4,R1911&lt;=168.2,M1911&lt;=10),'[1]Pricing Schedule'!$F$103+('[1]Pricing Schedule'!$F$105*M1911),
IF(AND(I1911=38000,R1911&gt;123.4,R1911&lt;=168.2,M1911&gt;10),'[1]Pricing Schedule'!$F$111+('[1]Pricing Schedule'!$F$113*M1911),
IF(AND(I1911=38000,R1911&gt;157.4,R1911&lt;=336.4,M1911&lt;=10),('[1]Pricing Schedule'!$F$103+('[1]Pricing Schedule'!$F$105*M1911))*2,
IF(AND(I1911=38000,R1911&gt;157.4,R1911&lt;=336.4,M1911&gt;10),('[1]Pricing Schedule'!$F$111+('[1]Pricing Schedule'!$F$113*M1911))*2,
IF(AND(I1911=38000,R1911&gt;314.8,R1911&lt;=504.6,M1911&lt;=10),('[1]Pricing Schedule'!$F$103+('[1]Pricing Schedule'!$F$105*M1911))*3,
IF(AND(I1911=38000,R1911&gt;314.8,R1911&lt;=504.6,M1911&gt;10),('[1]Pricing Schedule'!$F$111+('[1]Pricing Schedule'!$F$113*M1911))*3,
IF(AND(I1911=38000,R1911&gt;472.2,R1911&lt;=672.8,M1911&lt;=10),('[1]Pricing Schedule'!$F$103+('[1]Pricing Schedule'!$F$105*M1911))*4,
IF(AND(I1911=38000,R1911&gt;472.2,R1911&lt;=672.8,M1911&gt;10),('[1]Pricing Schedule'!$F$111+('[1]Pricing Schedule'!$F$113*M1911))*4,
IF(AND(I1911=110000,R1911&lt;=12.8,M1911&gt;2),'[1]Pricing Schedule'!$F$62+('[1]Pricing Schedule'!$F$63*M1911),
IF(AND(I1911=110000,R1911&lt;=12.8,M1911&lt;=2),'[1]Pricing Schedule'!$F$96+('[1]Pricing Schedule'!$F$97*M1911),
IF(AND(I1911=110000,R1911&gt;12.8,R1911&lt;=22.8,M1911&gt;3),'[1]Pricing Schedule'!$F$71+('[1]Pricing Schedule'!$F$72*M1911),
IF(AND(I1911=110000,R1911&gt;12.8,R1911&lt;=22.8,M1911&lt;=3),'[1]Pricing Schedule'!$F$96+('[1]Pricing Schedule'!$F$97*M1911),
IF(AND(I1911=110000,R1911&gt;22.8,R1911&lt;=30.2),'[1]Pricing Schedule'!$F$80+('[1]Pricing Schedule'!$F$81*M1911),
IF(AND(I1911=110000,R1911&gt;30.2,R1911&lt;=45.9),'[1]Pricing Schedule'!$F$89+('[1]Pricing Schedule'!$F$90*M1911),
IF(AND(I1911=110000,R1911&gt;45.9,R1911&lt;=123.4),'[1]Pricing Schedule'!$F$96+('[1]Pricing Schedule'!$F$97*M1911),
IF(AND(I1911=110000,R1911&gt;123.4,R1911&lt;=168.2,M1911&lt;=10),'[1]Pricing Schedule'!$F$103+('[1]Pricing Schedule'!$F$105*M1911),
IF(AND(I1911=110000,R1911&gt;123.4,R1911&lt;=168.2,M1911&gt;10),'[1]Pricing Schedule'!$F$111+('[1]Pricing Schedule'!$F$113*M1911),
IF(AND(I1911=110000,R1911&gt;168.2,R1911&lt;=336.4,M1911&lt;=10),('[1]Pricing Schedule'!$F$103+('[1]Pricing Schedule'!$F$105*M1911))*2,
IF(AND(I1911=110000,R1911&gt;168.2,R1911&lt;=336.4,M1911&gt;10),('[1]Pricing Schedule'!$F$111+('[1]Pricing Schedule'!$F$113*M1911))*2,
IF(AND(I1911=110000,R1911&gt;336.4,R1911&lt;=504.6,M1911&lt;=10),('[1]Pricing Schedule'!$F$103+('[1]Pricing Schedule'!$F$105*M1911))*3,
IF(AND(I1911=110000,R1911&gt;336.4,R1911&lt;=504.6,M1911&gt;10),('[1]Pricing Schedule'!$F$111+('[1]Pricing Schedule'!$F$113*M1911))*3,
IF(AND(I1911=110000,R1911&gt;504.6,R1911&lt;=672.8,M1911&lt;=10),('[1]Pricing Schedule'!$F$103+('[1]Pricing Schedule'!$F$105*M1911))*4,
IF(AND(I1911=110000,R1911&gt;504.6,R1911&lt;=672.8,M1911&gt;10),('[1]Pricing Schedule'!$F$111+('[1]Pricing Schedule'!$F$113*M1911))*4,
IF(AND(I1911=110000,R1911&gt;672.8,R1911&lt;=841,M1911&lt;=10),('[1]Pricing Schedule'!$F$103+('[1]Pricing Schedule'!$F$105*M1911))*5,
IF(AND(I1911=110000,R1911&gt;672.8,R1911&lt;=841,M1911&gt;10),('[1]Pricing Schedule'!$F$111+('[1]Pricing Schedule'!$F$113*M1911))*5,
IF(AND(I1911=110000,R1911&gt;672.8,R1911&lt;=841,M1911&lt;=10),('[1]Pricing Schedule'!$F$103+('[1]Pricing Schedule'!$F$105*M1911))*5,
IF(AND(I1911=110000,R1911&gt;672.8,R1911&lt;=841,M1911&gt;10),('[1]Pricing Schedule'!$F$111+('[1]Pricing Schedule'!$F$113*M1911))*5,
IF(AND(I1911=110000,R1911&gt;1345.6,R1911&lt;=1513.8,M1911&lt;=10),('[1]Pricing Schedule'!$F$103+('[1]Pricing Schedule'!$F$105*M1911))*9,
IF(AND(I1911=110000,R1911&gt;1345.6,R1911&lt;=1513.8,M1911&gt;10),('[1]Pricing Schedule'!$F$111+('[1]Pricing Schedule'!$F$113*M1911))*9,
9999999999)))))))))))))))))))))))))))))))))))))))</f>
        <v>839680</v>
      </c>
      <c r="T1911" s="21">
        <f>IF(AND(I1911=38000,R1911&lt;=4.5,M1911&gt;8),'[1]Pricing Schedule'!$J$9,
IF(AND(I1911=38000,R1911&lt;=4.5,M1911&lt;=8),'[1]Pricing Schedule'!$J$36,
IF(AND(I1911=38000,R1911&gt;4.5,R1911&lt;=9,M1911&gt;8),'[1]Pricing Schedule'!$J$18,
IF(AND(I1911=38000,R1911&gt;4.5,R1911&lt;=9,M1911&lt;=8),'[1]Pricing Schedule'!$J$36,
IF(AND(I1911=38000,R1911&gt;9,R1911&lt;=12.8,M1911&gt;8),'[1]Pricing Schedule'!$J$27,
IF(AND(I1911=38000,R1911&gt;9,R1911&lt;=12.8,M1911&lt;=8),'[1]Pricing Schedule'!$J$36,
IF(AND(I1911=38000,R1911&gt;12.8,R1911&lt;=22.8),'[1]Pricing Schedule'!$J$36,
IF(AND(I1911=38000,R1911&gt;22.8,R1911&lt;=30.2),'[1]Pricing Schedule'!$J$45,
IF(AND(I1911=38000,R1911&gt;30.2,R1911&lt;=45.9),'[1]Pricing Schedule'!$J$54,
IF(AND(I1911=38000,R1911&gt;45.9,R1911&lt;=123.4),'[1]Pricing Schedule'!$J$97,
IF(AND(I1911=38000,R1911&gt;123.4,R1911&lt;=168.2,M1911&lt;=10),'[1]Pricing Schedule'!$J$105,
IF(AND(I1911=38000,R1911&gt;123.4,R1911&lt;=168.2,M1911&gt;10),'[1]Pricing Schedule'!$J$113,
IF(AND(I1911=38000,R1911&gt;168.2,R1911&lt;=336.4,M1911&lt;=10),('[1]Pricing Schedule'!$J$105),
IF(AND(I1911=38000,R1911&gt;168.2,R1911&lt;=336.4,M1911&gt;10),('[1]Pricing Schedule'!$J$113),
IF(AND(I1911=38000,R1911&gt;336.4,R1911&lt;=504.6,M1911&lt;=10),('[1]Pricing Schedule'!$J$105),
IF(AND(I1911=38000,R1911&gt;336.4,R1911&lt;=504.6,M1911&gt;10),('[1]Pricing Schedule'!$J$113),
IF(AND(I1911=38000,R1911&gt;504.6,R1911&lt;=672.8,M1911&lt;=10),('[1]Pricing Schedule'!$J$105),
IF(AND(I1911=38000,R1911&gt;504.6,R1911&lt;=672.8,M1911&gt;10),('[1]Pricing Schedule'!$J$113),
IF(AND(I1911=110000,R1911&lt;=12.8,M1911&gt;2),'[1]Pricing Schedule'!$J$63,
IF(AND(I1911=110000,R1911&lt;=12.8,M1911&lt;=2),'[1]Pricing Schedule'!$J$97,
IF(AND(I1911=110000,R1911&gt;12.8,R1911&lt;=22.8,M1911&gt;3),'[1]Pricing Schedule'!$J$72,
IF(AND(I1911=110000,R1911&gt;12.8,R1911&lt;=22.8,M1911&lt;=3),'[1]Pricing Schedule'!$J$97,
IF(AND(I1911=110000,R1911&gt;22.8,R1911&lt;=30.2),'[1]Pricing Schedule'!$J$81,
IF(AND(I1911=110000,R1911&gt;30.2,R1911&lt;=45.9),'[1]Pricing Schedule'!$J$90,
IF(AND(I1911=110000,R1911&gt;45.9,R1911&lt;=123.4),'[1]Pricing Schedule'!$J$97,
IF(AND(I1911=110000,R1911&gt;123.4,R1911&lt;=168.2,M1911&lt;=10),'[1]Pricing Schedule'!$J$105,
IF(AND(I1911=110000,R1911&gt;123.4,R1911&lt;=168.2,M1911&gt;10),'[1]Pricing Schedule'!$J$113,
IF(AND(I1911=110000,R1911&gt;168.2,R1911&lt;=336.2,M1911&lt;=10),('[1]Pricing Schedule'!$J$105),
IF(AND(I1911=110000,R1911&gt;168.2,R1911&lt;=336.2,M1911&gt;10),('[1]Pricing Schedule'!$J$113),
IF(AND(I1911=110000,R1911&gt;336.4,R1911&lt;=504.6,M1911&lt;=10),('[1]Pricing Schedule'!$J$105),
IF(AND(I1911=110000,R1911&gt;336.4,R1911&lt;=504.6,M1911&gt;10),('[1]Pricing Schedule'!$J$113),
IF(AND(I1911=110000,R1911&gt;504.6,R1911&lt;=672.8,M1911&lt;=10),('[1]Pricing Schedule'!$J$105),
IF(AND(I1911=110000,R1911&gt;504.6,R1911&lt;=672.8,M1911&gt;10),('[1]Pricing Schedule'!$J$113),
IF(AND(I1911=110000,R1911&gt;672.8,R1911&lt;=841,M1911&lt;=10),('[1]Pricing Schedule'!$J$105),
IF(AND(I1911=110000,R1911&gt;672.8,R1911&lt;=841,M1911&gt;10),('[1]Pricing Schedule'!$J$113),
IF(AND(I1911=110000,R1911&gt;1682,R1911&lt;=1850.2,M1911&lt;=10),('[1]Pricing Schedule'!$J$105),
IF(AND(I1911=110000,R1911&gt;1682,R1911&lt;=1850.2,M1911&gt;10),('[1]Pricing Schedule'!$J$113),
IF(AND(I1911=110000,R1911&gt;2018.4,R1911&lt;=2186.6,M1911&lt;=10),('[1]Pricing Schedule'!$J$105),
IF(AND(I1911=110000,R1911&gt;2018.4,R1911&lt;=2186.6,M1911&gt;10),('[1]Pricing Schedule'!$J$113),999999999)))))))))))))))))))))))))))))))))))))))</f>
        <v>4</v>
      </c>
      <c r="U1911" s="40">
        <f t="shared" si="180"/>
        <v>199923.80952380953</v>
      </c>
      <c r="V1911" s="41">
        <f t="shared" si="181"/>
        <v>5.0019054878048781</v>
      </c>
      <c r="Y1911" s="23">
        <v>635</v>
      </c>
      <c r="Z1911" s="23">
        <v>171</v>
      </c>
      <c r="AD1911" s="13"/>
      <c r="AE1911" s="13"/>
      <c r="AF1911" s="13"/>
      <c r="AR1911" s="35"/>
    </row>
    <row r="1912" spans="1:44">
      <c r="A1912" s="23">
        <v>1914</v>
      </c>
      <c r="B1912" s="23">
        <v>1914</v>
      </c>
      <c r="C1912" s="23" t="s">
        <v>2653</v>
      </c>
      <c r="D1912" s="23" t="s">
        <v>280</v>
      </c>
      <c r="E1912" s="23" t="s">
        <v>280</v>
      </c>
      <c r="F1912" s="23" t="s">
        <v>286</v>
      </c>
      <c r="G1912" s="23" t="s">
        <v>287</v>
      </c>
      <c r="H1912" s="23" t="s">
        <v>113</v>
      </c>
      <c r="I1912" s="13">
        <v>38000</v>
      </c>
      <c r="J1912" s="13">
        <v>38000</v>
      </c>
      <c r="K1912" s="13">
        <v>10000</v>
      </c>
      <c r="L1912" s="24">
        <v>6.6520000000000001</v>
      </c>
      <c r="M1912" s="37">
        <f t="shared" si="176"/>
        <v>7</v>
      </c>
      <c r="N1912" s="24">
        <v>0.91300000000000003</v>
      </c>
      <c r="O1912" s="13">
        <v>3</v>
      </c>
      <c r="P1912" s="36">
        <f t="shared" si="177"/>
        <v>0.91300000000000003</v>
      </c>
      <c r="Q1912" s="38">
        <f t="shared" si="178"/>
        <v>4.2</v>
      </c>
      <c r="R1912" s="37">
        <f t="shared" si="179"/>
        <v>4.2</v>
      </c>
      <c r="S1912" s="39">
        <f>IF(AND(I1912=38000,R1912&lt;=4.5,M1912&gt;8),'[1]Pricing Schedule'!$F$8+('[1]Pricing Schedule'!$F$9*M1912),
IF(AND(I1912=38000,R1912&lt;=4.5,M1912&lt;=8),'[1]Pricing Schedule'!$F$34+('[1]Pricing Schedule'!$F$36*M1912),
IF(AND(I1912=38000,R1912&gt;4.5,R1912&lt;=9,M1912&gt;8),'[1]Pricing Schedule'!$F$17+('[1]Pricing Schedule'!$F$18*M1912),
IF(AND(I1912=38000,R1912&gt;4.5,R1912&lt;=9,M1912&lt;=8),'[1]Pricing Schedule'!$F$34+('[1]Pricing Schedule'!$F$36*M1912),
IF(AND(I1912=38000,R1912&gt;9,R1912&lt;=12.8,M1912&gt;8),'[1]Pricing Schedule'!$F$26+('[1]Pricing Schedule'!$F$27*M1912),
IF(AND(I1912=38000,R1912&gt;9,R1912&lt;=12.8,M1912&lt;=8),'[1]Pricing Schedule'!$F$34+('[1]Pricing Schedule'!$F$36*M1912),
IF(AND(I1912=38000,R1912&gt;12.8,R1912&lt;=22.8),'[1]Pricing Schedule'!$F$34+('[1]Pricing Schedule'!$F$36*M1912),
IF(AND(I1912=38000,R1912&gt;22.8,R1912&lt;=30.2),'[1]Pricing Schedule'!$F$43+('[1]Pricing Schedule'!$F$45*M1912),
IF(AND(I1912=38000,R1912&gt;30.2,R1912&lt;=45.9),'[1]Pricing Schedule'!$F$52+('[1]Pricing Schedule'!$F$54*M1912),
IF(AND(I1912=38000,R1912&gt;45.9,R1912&lt;=123.4),'[1]Pricing Schedule'!$F$96+('[1]Pricing Schedule'!$F$97*M1912),
IF(AND(I1912=38000,R1912&gt;123.4,R1912&lt;=168.2,M1912&lt;=10),'[1]Pricing Schedule'!$F$103+('[1]Pricing Schedule'!$F$105*M1912),
IF(AND(I1912=38000,R1912&gt;123.4,R1912&lt;=168.2,M1912&gt;10),'[1]Pricing Schedule'!$F$111+('[1]Pricing Schedule'!$F$113*M1912),
IF(AND(I1912=38000,R1912&gt;157.4,R1912&lt;=336.4,M1912&lt;=10),('[1]Pricing Schedule'!$F$103+('[1]Pricing Schedule'!$F$105*M1912))*2,
IF(AND(I1912=38000,R1912&gt;157.4,R1912&lt;=336.4,M1912&gt;10),('[1]Pricing Schedule'!$F$111+('[1]Pricing Schedule'!$F$113*M1912))*2,
IF(AND(I1912=38000,R1912&gt;314.8,R1912&lt;=504.6,M1912&lt;=10),('[1]Pricing Schedule'!$F$103+('[1]Pricing Schedule'!$F$105*M1912))*3,
IF(AND(I1912=38000,R1912&gt;314.8,R1912&lt;=504.6,M1912&gt;10),('[1]Pricing Schedule'!$F$111+('[1]Pricing Schedule'!$F$113*M1912))*3,
IF(AND(I1912=38000,R1912&gt;472.2,R1912&lt;=672.8,M1912&lt;=10),('[1]Pricing Schedule'!$F$103+('[1]Pricing Schedule'!$F$105*M1912))*4,
IF(AND(I1912=38000,R1912&gt;472.2,R1912&lt;=672.8,M1912&gt;10),('[1]Pricing Schedule'!$F$111+('[1]Pricing Schedule'!$F$113*M1912))*4,
IF(AND(I1912=110000,R1912&lt;=12.8,M1912&gt;2),'[1]Pricing Schedule'!$F$62+('[1]Pricing Schedule'!$F$63*M1912),
IF(AND(I1912=110000,R1912&lt;=12.8,M1912&lt;=2),'[1]Pricing Schedule'!$F$96+('[1]Pricing Schedule'!$F$97*M1912),
IF(AND(I1912=110000,R1912&gt;12.8,R1912&lt;=22.8,M1912&gt;3),'[1]Pricing Schedule'!$F$71+('[1]Pricing Schedule'!$F$72*M1912),
IF(AND(I1912=110000,R1912&gt;12.8,R1912&lt;=22.8,M1912&lt;=3),'[1]Pricing Schedule'!$F$96+('[1]Pricing Schedule'!$F$97*M1912),
IF(AND(I1912=110000,R1912&gt;22.8,R1912&lt;=30.2),'[1]Pricing Schedule'!$F$80+('[1]Pricing Schedule'!$F$81*M1912),
IF(AND(I1912=110000,R1912&gt;30.2,R1912&lt;=45.9),'[1]Pricing Schedule'!$F$89+('[1]Pricing Schedule'!$F$90*M1912),
IF(AND(I1912=110000,R1912&gt;45.9,R1912&lt;=123.4),'[1]Pricing Schedule'!$F$96+('[1]Pricing Schedule'!$F$97*M1912),
IF(AND(I1912=110000,R1912&gt;123.4,R1912&lt;=168.2,M1912&lt;=10),'[1]Pricing Schedule'!$F$103+('[1]Pricing Schedule'!$F$105*M1912),
IF(AND(I1912=110000,R1912&gt;123.4,R1912&lt;=168.2,M1912&gt;10),'[1]Pricing Schedule'!$F$111+('[1]Pricing Schedule'!$F$113*M1912),
IF(AND(I1912=110000,R1912&gt;168.2,R1912&lt;=336.4,M1912&lt;=10),('[1]Pricing Schedule'!$F$103+('[1]Pricing Schedule'!$F$105*M1912))*2,
IF(AND(I1912=110000,R1912&gt;168.2,R1912&lt;=336.4,M1912&gt;10),('[1]Pricing Schedule'!$F$111+('[1]Pricing Schedule'!$F$113*M1912))*2,
IF(AND(I1912=110000,R1912&gt;336.4,R1912&lt;=504.6,M1912&lt;=10),('[1]Pricing Schedule'!$F$103+('[1]Pricing Schedule'!$F$105*M1912))*3,
IF(AND(I1912=110000,R1912&gt;336.4,R1912&lt;=504.6,M1912&gt;10),('[1]Pricing Schedule'!$F$111+('[1]Pricing Schedule'!$F$113*M1912))*3,
IF(AND(I1912=110000,R1912&gt;504.6,R1912&lt;=672.8,M1912&lt;=10),('[1]Pricing Schedule'!$F$103+('[1]Pricing Schedule'!$F$105*M1912))*4,
IF(AND(I1912=110000,R1912&gt;504.6,R1912&lt;=672.8,M1912&gt;10),('[1]Pricing Schedule'!$F$111+('[1]Pricing Schedule'!$F$113*M1912))*4,
IF(AND(I1912=110000,R1912&gt;672.8,R1912&lt;=841,M1912&lt;=10),('[1]Pricing Schedule'!$F$103+('[1]Pricing Schedule'!$F$105*M1912))*5,
IF(AND(I1912=110000,R1912&gt;672.8,R1912&lt;=841,M1912&gt;10),('[1]Pricing Schedule'!$F$111+('[1]Pricing Schedule'!$F$113*M1912))*5,
IF(AND(I1912=110000,R1912&gt;672.8,R1912&lt;=841,M1912&lt;=10),('[1]Pricing Schedule'!$F$103+('[1]Pricing Schedule'!$F$105*M1912))*5,
IF(AND(I1912=110000,R1912&gt;672.8,R1912&lt;=841,M1912&gt;10),('[1]Pricing Schedule'!$F$111+('[1]Pricing Schedule'!$F$113*M1912))*5,
IF(AND(I1912=110000,R1912&gt;1345.6,R1912&lt;=1513.8,M1912&lt;=10),('[1]Pricing Schedule'!$F$103+('[1]Pricing Schedule'!$F$105*M1912))*9,
IF(AND(I1912=110000,R1912&gt;1345.6,R1912&lt;=1513.8,M1912&gt;10),('[1]Pricing Schedule'!$F$111+('[1]Pricing Schedule'!$F$113*M1912))*9,
9999999999)))))))))))))))))))))))))))))))))))))))</f>
        <v>839680</v>
      </c>
      <c r="T1912" s="21">
        <f>IF(AND(I1912=38000,R1912&lt;=4.5,M1912&gt;8),'[1]Pricing Schedule'!$J$9,
IF(AND(I1912=38000,R1912&lt;=4.5,M1912&lt;=8),'[1]Pricing Schedule'!$J$36,
IF(AND(I1912=38000,R1912&gt;4.5,R1912&lt;=9,M1912&gt;8),'[1]Pricing Schedule'!$J$18,
IF(AND(I1912=38000,R1912&gt;4.5,R1912&lt;=9,M1912&lt;=8),'[1]Pricing Schedule'!$J$36,
IF(AND(I1912=38000,R1912&gt;9,R1912&lt;=12.8,M1912&gt;8),'[1]Pricing Schedule'!$J$27,
IF(AND(I1912=38000,R1912&gt;9,R1912&lt;=12.8,M1912&lt;=8),'[1]Pricing Schedule'!$J$36,
IF(AND(I1912=38000,R1912&gt;12.8,R1912&lt;=22.8),'[1]Pricing Schedule'!$J$36,
IF(AND(I1912=38000,R1912&gt;22.8,R1912&lt;=30.2),'[1]Pricing Schedule'!$J$45,
IF(AND(I1912=38000,R1912&gt;30.2,R1912&lt;=45.9),'[1]Pricing Schedule'!$J$54,
IF(AND(I1912=38000,R1912&gt;45.9,R1912&lt;=123.4),'[1]Pricing Schedule'!$J$97,
IF(AND(I1912=38000,R1912&gt;123.4,R1912&lt;=168.2,M1912&lt;=10),'[1]Pricing Schedule'!$J$105,
IF(AND(I1912=38000,R1912&gt;123.4,R1912&lt;=168.2,M1912&gt;10),'[1]Pricing Schedule'!$J$113,
IF(AND(I1912=38000,R1912&gt;168.2,R1912&lt;=336.4,M1912&lt;=10),('[1]Pricing Schedule'!$J$105),
IF(AND(I1912=38000,R1912&gt;168.2,R1912&lt;=336.4,M1912&gt;10),('[1]Pricing Schedule'!$J$113),
IF(AND(I1912=38000,R1912&gt;336.4,R1912&lt;=504.6,M1912&lt;=10),('[1]Pricing Schedule'!$J$105),
IF(AND(I1912=38000,R1912&gt;336.4,R1912&lt;=504.6,M1912&gt;10),('[1]Pricing Schedule'!$J$113),
IF(AND(I1912=38000,R1912&gt;504.6,R1912&lt;=672.8,M1912&lt;=10),('[1]Pricing Schedule'!$J$105),
IF(AND(I1912=38000,R1912&gt;504.6,R1912&lt;=672.8,M1912&gt;10),('[1]Pricing Schedule'!$J$113),
IF(AND(I1912=110000,R1912&lt;=12.8,M1912&gt;2),'[1]Pricing Schedule'!$J$63,
IF(AND(I1912=110000,R1912&lt;=12.8,M1912&lt;=2),'[1]Pricing Schedule'!$J$97,
IF(AND(I1912=110000,R1912&gt;12.8,R1912&lt;=22.8,M1912&gt;3),'[1]Pricing Schedule'!$J$72,
IF(AND(I1912=110000,R1912&gt;12.8,R1912&lt;=22.8,M1912&lt;=3),'[1]Pricing Schedule'!$J$97,
IF(AND(I1912=110000,R1912&gt;22.8,R1912&lt;=30.2),'[1]Pricing Schedule'!$J$81,
IF(AND(I1912=110000,R1912&gt;30.2,R1912&lt;=45.9),'[1]Pricing Schedule'!$J$90,
IF(AND(I1912=110000,R1912&gt;45.9,R1912&lt;=123.4),'[1]Pricing Schedule'!$J$97,
IF(AND(I1912=110000,R1912&gt;123.4,R1912&lt;=168.2,M1912&lt;=10),'[1]Pricing Schedule'!$J$105,
IF(AND(I1912=110000,R1912&gt;123.4,R1912&lt;=168.2,M1912&gt;10),'[1]Pricing Schedule'!$J$113,
IF(AND(I1912=110000,R1912&gt;168.2,R1912&lt;=336.2,M1912&lt;=10),('[1]Pricing Schedule'!$J$105),
IF(AND(I1912=110000,R1912&gt;168.2,R1912&lt;=336.2,M1912&gt;10),('[1]Pricing Schedule'!$J$113),
IF(AND(I1912=110000,R1912&gt;336.4,R1912&lt;=504.6,M1912&lt;=10),('[1]Pricing Schedule'!$J$105),
IF(AND(I1912=110000,R1912&gt;336.4,R1912&lt;=504.6,M1912&gt;10),('[1]Pricing Schedule'!$J$113),
IF(AND(I1912=110000,R1912&gt;504.6,R1912&lt;=672.8,M1912&lt;=10),('[1]Pricing Schedule'!$J$105),
IF(AND(I1912=110000,R1912&gt;504.6,R1912&lt;=672.8,M1912&gt;10),('[1]Pricing Schedule'!$J$113),
IF(AND(I1912=110000,R1912&gt;672.8,R1912&lt;=841,M1912&lt;=10),('[1]Pricing Schedule'!$J$105),
IF(AND(I1912=110000,R1912&gt;672.8,R1912&lt;=841,M1912&gt;10),('[1]Pricing Schedule'!$J$113),
IF(AND(I1912=110000,R1912&gt;1682,R1912&lt;=1850.2,M1912&lt;=10),('[1]Pricing Schedule'!$J$105),
IF(AND(I1912=110000,R1912&gt;1682,R1912&lt;=1850.2,M1912&gt;10),('[1]Pricing Schedule'!$J$113),
IF(AND(I1912=110000,R1912&gt;2018.4,R1912&lt;=2186.6,M1912&lt;=10),('[1]Pricing Schedule'!$J$105),
IF(AND(I1912=110000,R1912&gt;2018.4,R1912&lt;=2186.6,M1912&gt;10),('[1]Pricing Schedule'!$J$113),999999999)))))))))))))))))))))))))))))))))))))))</f>
        <v>4</v>
      </c>
      <c r="U1912" s="40">
        <f t="shared" si="180"/>
        <v>199923.80952380953</v>
      </c>
      <c r="V1912" s="41">
        <f t="shared" si="181"/>
        <v>5.0019054878048781</v>
      </c>
      <c r="Y1912" s="23">
        <v>105</v>
      </c>
      <c r="Z1912" s="23">
        <v>42</v>
      </c>
      <c r="AD1912" s="13"/>
      <c r="AE1912" s="13"/>
      <c r="AF1912" s="13"/>
      <c r="AR1912" s="35"/>
    </row>
    <row r="1913" spans="1:44">
      <c r="A1913" s="23">
        <v>1915</v>
      </c>
      <c r="B1913" s="23">
        <v>1915</v>
      </c>
      <c r="C1913" s="23" t="s">
        <v>2654</v>
      </c>
      <c r="D1913" s="23" t="s">
        <v>285</v>
      </c>
      <c r="E1913" s="23" t="s">
        <v>285</v>
      </c>
      <c r="F1913" s="23" t="s">
        <v>448</v>
      </c>
      <c r="G1913" s="23" t="s">
        <v>449</v>
      </c>
      <c r="H1913" s="23" t="s">
        <v>113</v>
      </c>
      <c r="I1913" s="13">
        <v>38000</v>
      </c>
      <c r="J1913" s="13">
        <v>38000</v>
      </c>
      <c r="K1913" s="13">
        <v>20000</v>
      </c>
      <c r="L1913" s="24">
        <v>9.1959999999999997</v>
      </c>
      <c r="M1913" s="37">
        <f t="shared" si="176"/>
        <v>10</v>
      </c>
      <c r="N1913" s="24">
        <v>0.48399999999999999</v>
      </c>
      <c r="O1913" s="13">
        <v>3</v>
      </c>
      <c r="P1913" s="36">
        <f t="shared" si="177"/>
        <v>0.48399999999999999</v>
      </c>
      <c r="Q1913" s="38">
        <f t="shared" si="178"/>
        <v>4.2</v>
      </c>
      <c r="R1913" s="37">
        <f t="shared" si="179"/>
        <v>4.2</v>
      </c>
      <c r="S1913" s="39">
        <f>IF(AND(I1913=38000,R1913&lt;=4.5,M1913&gt;8),'[1]Pricing Schedule'!$F$8+('[1]Pricing Schedule'!$F$9*M1913),
IF(AND(I1913=38000,R1913&lt;=4.5,M1913&lt;=8),'[1]Pricing Schedule'!$F$34+('[1]Pricing Schedule'!$F$36*M1913),
IF(AND(I1913=38000,R1913&gt;4.5,R1913&lt;=9,M1913&gt;8),'[1]Pricing Schedule'!$F$17+('[1]Pricing Schedule'!$F$18*M1913),
IF(AND(I1913=38000,R1913&gt;4.5,R1913&lt;=9,M1913&lt;=8),'[1]Pricing Schedule'!$F$34+('[1]Pricing Schedule'!$F$36*M1913),
IF(AND(I1913=38000,R1913&gt;9,R1913&lt;=12.8,M1913&gt;8),'[1]Pricing Schedule'!$F$26+('[1]Pricing Schedule'!$F$27*M1913),
IF(AND(I1913=38000,R1913&gt;9,R1913&lt;=12.8,M1913&lt;=8),'[1]Pricing Schedule'!$F$34+('[1]Pricing Schedule'!$F$36*M1913),
IF(AND(I1913=38000,R1913&gt;12.8,R1913&lt;=22.8),'[1]Pricing Schedule'!$F$34+('[1]Pricing Schedule'!$F$36*M1913),
IF(AND(I1913=38000,R1913&gt;22.8,R1913&lt;=30.2),'[1]Pricing Schedule'!$F$43+('[1]Pricing Schedule'!$F$45*M1913),
IF(AND(I1913=38000,R1913&gt;30.2,R1913&lt;=45.9),'[1]Pricing Schedule'!$F$52+('[1]Pricing Schedule'!$F$54*M1913),
IF(AND(I1913=38000,R1913&gt;45.9,R1913&lt;=123.4),'[1]Pricing Schedule'!$F$96+('[1]Pricing Schedule'!$F$97*M1913),
IF(AND(I1913=38000,R1913&gt;123.4,R1913&lt;=168.2,M1913&lt;=10),'[1]Pricing Schedule'!$F$103+('[1]Pricing Schedule'!$F$105*M1913),
IF(AND(I1913=38000,R1913&gt;123.4,R1913&lt;=168.2,M1913&gt;10),'[1]Pricing Schedule'!$F$111+('[1]Pricing Schedule'!$F$113*M1913),
IF(AND(I1913=38000,R1913&gt;157.4,R1913&lt;=336.4,M1913&lt;=10),('[1]Pricing Schedule'!$F$103+('[1]Pricing Schedule'!$F$105*M1913))*2,
IF(AND(I1913=38000,R1913&gt;157.4,R1913&lt;=336.4,M1913&gt;10),('[1]Pricing Schedule'!$F$111+('[1]Pricing Schedule'!$F$113*M1913))*2,
IF(AND(I1913=38000,R1913&gt;314.8,R1913&lt;=504.6,M1913&lt;=10),('[1]Pricing Schedule'!$F$103+('[1]Pricing Schedule'!$F$105*M1913))*3,
IF(AND(I1913=38000,R1913&gt;314.8,R1913&lt;=504.6,M1913&gt;10),('[1]Pricing Schedule'!$F$111+('[1]Pricing Schedule'!$F$113*M1913))*3,
IF(AND(I1913=38000,R1913&gt;472.2,R1913&lt;=672.8,M1913&lt;=10),('[1]Pricing Schedule'!$F$103+('[1]Pricing Schedule'!$F$105*M1913))*4,
IF(AND(I1913=38000,R1913&gt;472.2,R1913&lt;=672.8,M1913&gt;10),('[1]Pricing Schedule'!$F$111+('[1]Pricing Schedule'!$F$113*M1913))*4,
IF(AND(I1913=110000,R1913&lt;=12.8,M1913&gt;2),'[1]Pricing Schedule'!$F$62+('[1]Pricing Schedule'!$F$63*M1913),
IF(AND(I1913=110000,R1913&lt;=12.8,M1913&lt;=2),'[1]Pricing Schedule'!$F$96+('[1]Pricing Schedule'!$F$97*M1913),
IF(AND(I1913=110000,R1913&gt;12.8,R1913&lt;=22.8,M1913&gt;3),'[1]Pricing Schedule'!$F$71+('[1]Pricing Schedule'!$F$72*M1913),
IF(AND(I1913=110000,R1913&gt;12.8,R1913&lt;=22.8,M1913&lt;=3),'[1]Pricing Schedule'!$F$96+('[1]Pricing Schedule'!$F$97*M1913),
IF(AND(I1913=110000,R1913&gt;22.8,R1913&lt;=30.2),'[1]Pricing Schedule'!$F$80+('[1]Pricing Schedule'!$F$81*M1913),
IF(AND(I1913=110000,R1913&gt;30.2,R1913&lt;=45.9),'[1]Pricing Schedule'!$F$89+('[1]Pricing Schedule'!$F$90*M1913),
IF(AND(I1913=110000,R1913&gt;45.9,R1913&lt;=123.4),'[1]Pricing Schedule'!$F$96+('[1]Pricing Schedule'!$F$97*M1913),
IF(AND(I1913=110000,R1913&gt;123.4,R1913&lt;=168.2,M1913&lt;=10),'[1]Pricing Schedule'!$F$103+('[1]Pricing Schedule'!$F$105*M1913),
IF(AND(I1913=110000,R1913&gt;123.4,R1913&lt;=168.2,M1913&gt;10),'[1]Pricing Schedule'!$F$111+('[1]Pricing Schedule'!$F$113*M1913),
IF(AND(I1913=110000,R1913&gt;168.2,R1913&lt;=336.4,M1913&lt;=10),('[1]Pricing Schedule'!$F$103+('[1]Pricing Schedule'!$F$105*M1913))*2,
IF(AND(I1913=110000,R1913&gt;168.2,R1913&lt;=336.4,M1913&gt;10),('[1]Pricing Schedule'!$F$111+('[1]Pricing Schedule'!$F$113*M1913))*2,
IF(AND(I1913=110000,R1913&gt;336.4,R1913&lt;=504.6,M1913&lt;=10),('[1]Pricing Schedule'!$F$103+('[1]Pricing Schedule'!$F$105*M1913))*3,
IF(AND(I1913=110000,R1913&gt;336.4,R1913&lt;=504.6,M1913&gt;10),('[1]Pricing Schedule'!$F$111+('[1]Pricing Schedule'!$F$113*M1913))*3,
IF(AND(I1913=110000,R1913&gt;504.6,R1913&lt;=672.8,M1913&lt;=10),('[1]Pricing Schedule'!$F$103+('[1]Pricing Schedule'!$F$105*M1913))*4,
IF(AND(I1913=110000,R1913&gt;504.6,R1913&lt;=672.8,M1913&gt;10),('[1]Pricing Schedule'!$F$111+('[1]Pricing Schedule'!$F$113*M1913))*4,
IF(AND(I1913=110000,R1913&gt;672.8,R1913&lt;=841,M1913&lt;=10),('[1]Pricing Schedule'!$F$103+('[1]Pricing Schedule'!$F$105*M1913))*5,
IF(AND(I1913=110000,R1913&gt;672.8,R1913&lt;=841,M1913&gt;10),('[1]Pricing Schedule'!$F$111+('[1]Pricing Schedule'!$F$113*M1913))*5,
IF(AND(I1913=110000,R1913&gt;672.8,R1913&lt;=841,M1913&lt;=10),('[1]Pricing Schedule'!$F$103+('[1]Pricing Schedule'!$F$105*M1913))*5,
IF(AND(I1913=110000,R1913&gt;672.8,R1913&lt;=841,M1913&gt;10),('[1]Pricing Schedule'!$F$111+('[1]Pricing Schedule'!$F$113*M1913))*5,
IF(AND(I1913=110000,R1913&gt;1345.6,R1913&lt;=1513.8,M1913&lt;=10),('[1]Pricing Schedule'!$F$103+('[1]Pricing Schedule'!$F$105*M1913))*9,
IF(AND(I1913=110000,R1913&gt;1345.6,R1913&lt;=1513.8,M1913&gt;10),('[1]Pricing Schedule'!$F$111+('[1]Pricing Schedule'!$F$113*M1913))*9,
9999999999)))))))))))))))))))))))))))))))))))))))</f>
        <v>1387140</v>
      </c>
      <c r="T1913" s="21">
        <f>IF(AND(I1913=38000,R1913&lt;=4.5,M1913&gt;8),'[1]Pricing Schedule'!$J$9,
IF(AND(I1913=38000,R1913&lt;=4.5,M1913&lt;=8),'[1]Pricing Schedule'!$J$36,
IF(AND(I1913=38000,R1913&gt;4.5,R1913&lt;=9,M1913&gt;8),'[1]Pricing Schedule'!$J$18,
IF(AND(I1913=38000,R1913&gt;4.5,R1913&lt;=9,M1913&lt;=8),'[1]Pricing Schedule'!$J$36,
IF(AND(I1913=38000,R1913&gt;9,R1913&lt;=12.8,M1913&gt;8),'[1]Pricing Schedule'!$J$27,
IF(AND(I1913=38000,R1913&gt;9,R1913&lt;=12.8,M1913&lt;=8),'[1]Pricing Schedule'!$J$36,
IF(AND(I1913=38000,R1913&gt;12.8,R1913&lt;=22.8),'[1]Pricing Schedule'!$J$36,
IF(AND(I1913=38000,R1913&gt;22.8,R1913&lt;=30.2),'[1]Pricing Schedule'!$J$45,
IF(AND(I1913=38000,R1913&gt;30.2,R1913&lt;=45.9),'[1]Pricing Schedule'!$J$54,
IF(AND(I1913=38000,R1913&gt;45.9,R1913&lt;=123.4),'[1]Pricing Schedule'!$J$97,
IF(AND(I1913=38000,R1913&gt;123.4,R1913&lt;=168.2,M1913&lt;=10),'[1]Pricing Schedule'!$J$105,
IF(AND(I1913=38000,R1913&gt;123.4,R1913&lt;=168.2,M1913&gt;10),'[1]Pricing Schedule'!$J$113,
IF(AND(I1913=38000,R1913&gt;168.2,R1913&lt;=336.4,M1913&lt;=10),('[1]Pricing Schedule'!$J$105),
IF(AND(I1913=38000,R1913&gt;168.2,R1913&lt;=336.4,M1913&gt;10),('[1]Pricing Schedule'!$J$113),
IF(AND(I1913=38000,R1913&gt;336.4,R1913&lt;=504.6,M1913&lt;=10),('[1]Pricing Schedule'!$J$105),
IF(AND(I1913=38000,R1913&gt;336.4,R1913&lt;=504.6,M1913&gt;10),('[1]Pricing Schedule'!$J$113),
IF(AND(I1913=38000,R1913&gt;504.6,R1913&lt;=672.8,M1913&lt;=10),('[1]Pricing Schedule'!$J$105),
IF(AND(I1913=38000,R1913&gt;504.6,R1913&lt;=672.8,M1913&gt;10),('[1]Pricing Schedule'!$J$113),
IF(AND(I1913=110000,R1913&lt;=12.8,M1913&gt;2),'[1]Pricing Schedule'!$J$63,
IF(AND(I1913=110000,R1913&lt;=12.8,M1913&lt;=2),'[1]Pricing Schedule'!$J$97,
IF(AND(I1913=110000,R1913&gt;12.8,R1913&lt;=22.8,M1913&gt;3),'[1]Pricing Schedule'!$J$72,
IF(AND(I1913=110000,R1913&gt;12.8,R1913&lt;=22.8,M1913&lt;=3),'[1]Pricing Schedule'!$J$97,
IF(AND(I1913=110000,R1913&gt;22.8,R1913&lt;=30.2),'[1]Pricing Schedule'!$J$81,
IF(AND(I1913=110000,R1913&gt;30.2,R1913&lt;=45.9),'[1]Pricing Schedule'!$J$90,
IF(AND(I1913=110000,R1913&gt;45.9,R1913&lt;=123.4),'[1]Pricing Schedule'!$J$97,
IF(AND(I1913=110000,R1913&gt;123.4,R1913&lt;=168.2,M1913&lt;=10),'[1]Pricing Schedule'!$J$105,
IF(AND(I1913=110000,R1913&gt;123.4,R1913&lt;=168.2,M1913&gt;10),'[1]Pricing Schedule'!$J$113,
IF(AND(I1913=110000,R1913&gt;168.2,R1913&lt;=336.2,M1913&lt;=10),('[1]Pricing Schedule'!$J$105),
IF(AND(I1913=110000,R1913&gt;168.2,R1913&lt;=336.2,M1913&gt;10),('[1]Pricing Schedule'!$J$113),
IF(AND(I1913=110000,R1913&gt;336.4,R1913&lt;=504.6,M1913&lt;=10),('[1]Pricing Schedule'!$J$105),
IF(AND(I1913=110000,R1913&gt;336.4,R1913&lt;=504.6,M1913&gt;10),('[1]Pricing Schedule'!$J$113),
IF(AND(I1913=110000,R1913&gt;504.6,R1913&lt;=672.8,M1913&lt;=10),('[1]Pricing Schedule'!$J$105),
IF(AND(I1913=110000,R1913&gt;504.6,R1913&lt;=672.8,M1913&gt;10),('[1]Pricing Schedule'!$J$113),
IF(AND(I1913=110000,R1913&gt;672.8,R1913&lt;=841,M1913&lt;=10),('[1]Pricing Schedule'!$J$105),
IF(AND(I1913=110000,R1913&gt;672.8,R1913&lt;=841,M1913&gt;10),('[1]Pricing Schedule'!$J$113),
IF(AND(I1913=110000,R1913&gt;1682,R1913&lt;=1850.2,M1913&lt;=10),('[1]Pricing Schedule'!$J$105),
IF(AND(I1913=110000,R1913&gt;1682,R1913&lt;=1850.2,M1913&gt;10),('[1]Pricing Schedule'!$J$113),
IF(AND(I1913=110000,R1913&gt;2018.4,R1913&lt;=2186.6,M1913&lt;=10),('[1]Pricing Schedule'!$J$105),
IF(AND(I1913=110000,R1913&gt;2018.4,R1913&lt;=2186.6,M1913&gt;10),('[1]Pricing Schedule'!$J$113),999999999)))))))))))))))))))))))))))))))))))))))</f>
        <v>1</v>
      </c>
      <c r="U1913" s="40">
        <f t="shared" si="180"/>
        <v>330271.42857142858</v>
      </c>
      <c r="V1913" s="41">
        <f t="shared" si="181"/>
        <v>3.0278126216531858</v>
      </c>
      <c r="Y1913" s="23">
        <v>105</v>
      </c>
      <c r="Z1913" s="23">
        <v>178</v>
      </c>
      <c r="AD1913" s="13"/>
      <c r="AE1913" s="13"/>
      <c r="AF1913" s="13"/>
      <c r="AR1913" s="35"/>
    </row>
    <row r="1914" spans="1:44">
      <c r="A1914" s="23">
        <v>1916</v>
      </c>
      <c r="B1914" s="23">
        <v>1916</v>
      </c>
      <c r="C1914" s="23" t="s">
        <v>2655</v>
      </c>
      <c r="D1914" s="23" t="s">
        <v>786</v>
      </c>
      <c r="E1914" s="23" t="s">
        <v>786</v>
      </c>
      <c r="F1914" s="23" t="s">
        <v>451</v>
      </c>
      <c r="G1914" s="23" t="s">
        <v>452</v>
      </c>
      <c r="H1914" s="23" t="s">
        <v>113</v>
      </c>
      <c r="I1914" s="13">
        <v>38000</v>
      </c>
      <c r="J1914" s="13">
        <v>38000</v>
      </c>
      <c r="K1914" s="13">
        <v>10000</v>
      </c>
      <c r="L1914" s="24">
        <v>6.2160000000000002</v>
      </c>
      <c r="M1914" s="37">
        <f t="shared" si="176"/>
        <v>7</v>
      </c>
      <c r="N1914" s="24">
        <v>0.66500000000000004</v>
      </c>
      <c r="O1914" s="13">
        <v>3</v>
      </c>
      <c r="P1914" s="36">
        <f t="shared" si="177"/>
        <v>0.66500000000000004</v>
      </c>
      <c r="Q1914" s="38">
        <f t="shared" si="178"/>
        <v>4.2</v>
      </c>
      <c r="R1914" s="37">
        <f t="shared" si="179"/>
        <v>4.2</v>
      </c>
      <c r="S1914" s="39">
        <f>IF(AND(I1914=38000,R1914&lt;=4.5,M1914&gt;8),'[1]Pricing Schedule'!$F$8+('[1]Pricing Schedule'!$F$9*M1914),
IF(AND(I1914=38000,R1914&lt;=4.5,M1914&lt;=8),'[1]Pricing Schedule'!$F$34+('[1]Pricing Schedule'!$F$36*M1914),
IF(AND(I1914=38000,R1914&gt;4.5,R1914&lt;=9,M1914&gt;8),'[1]Pricing Schedule'!$F$17+('[1]Pricing Schedule'!$F$18*M1914),
IF(AND(I1914=38000,R1914&gt;4.5,R1914&lt;=9,M1914&lt;=8),'[1]Pricing Schedule'!$F$34+('[1]Pricing Schedule'!$F$36*M1914),
IF(AND(I1914=38000,R1914&gt;9,R1914&lt;=12.8,M1914&gt;8),'[1]Pricing Schedule'!$F$26+('[1]Pricing Schedule'!$F$27*M1914),
IF(AND(I1914=38000,R1914&gt;9,R1914&lt;=12.8,M1914&lt;=8),'[1]Pricing Schedule'!$F$34+('[1]Pricing Schedule'!$F$36*M1914),
IF(AND(I1914=38000,R1914&gt;12.8,R1914&lt;=22.8),'[1]Pricing Schedule'!$F$34+('[1]Pricing Schedule'!$F$36*M1914),
IF(AND(I1914=38000,R1914&gt;22.8,R1914&lt;=30.2),'[1]Pricing Schedule'!$F$43+('[1]Pricing Schedule'!$F$45*M1914),
IF(AND(I1914=38000,R1914&gt;30.2,R1914&lt;=45.9),'[1]Pricing Schedule'!$F$52+('[1]Pricing Schedule'!$F$54*M1914),
IF(AND(I1914=38000,R1914&gt;45.9,R1914&lt;=123.4),'[1]Pricing Schedule'!$F$96+('[1]Pricing Schedule'!$F$97*M1914),
IF(AND(I1914=38000,R1914&gt;123.4,R1914&lt;=168.2,M1914&lt;=10),'[1]Pricing Schedule'!$F$103+('[1]Pricing Schedule'!$F$105*M1914),
IF(AND(I1914=38000,R1914&gt;123.4,R1914&lt;=168.2,M1914&gt;10),'[1]Pricing Schedule'!$F$111+('[1]Pricing Schedule'!$F$113*M1914),
IF(AND(I1914=38000,R1914&gt;157.4,R1914&lt;=336.4,M1914&lt;=10),('[1]Pricing Schedule'!$F$103+('[1]Pricing Schedule'!$F$105*M1914))*2,
IF(AND(I1914=38000,R1914&gt;157.4,R1914&lt;=336.4,M1914&gt;10),('[1]Pricing Schedule'!$F$111+('[1]Pricing Schedule'!$F$113*M1914))*2,
IF(AND(I1914=38000,R1914&gt;314.8,R1914&lt;=504.6,M1914&lt;=10),('[1]Pricing Schedule'!$F$103+('[1]Pricing Schedule'!$F$105*M1914))*3,
IF(AND(I1914=38000,R1914&gt;314.8,R1914&lt;=504.6,M1914&gt;10),('[1]Pricing Schedule'!$F$111+('[1]Pricing Schedule'!$F$113*M1914))*3,
IF(AND(I1914=38000,R1914&gt;472.2,R1914&lt;=672.8,M1914&lt;=10),('[1]Pricing Schedule'!$F$103+('[1]Pricing Schedule'!$F$105*M1914))*4,
IF(AND(I1914=38000,R1914&gt;472.2,R1914&lt;=672.8,M1914&gt;10),('[1]Pricing Schedule'!$F$111+('[1]Pricing Schedule'!$F$113*M1914))*4,
IF(AND(I1914=110000,R1914&lt;=12.8,M1914&gt;2),'[1]Pricing Schedule'!$F$62+('[1]Pricing Schedule'!$F$63*M1914),
IF(AND(I1914=110000,R1914&lt;=12.8,M1914&lt;=2),'[1]Pricing Schedule'!$F$96+('[1]Pricing Schedule'!$F$97*M1914),
IF(AND(I1914=110000,R1914&gt;12.8,R1914&lt;=22.8,M1914&gt;3),'[1]Pricing Schedule'!$F$71+('[1]Pricing Schedule'!$F$72*M1914),
IF(AND(I1914=110000,R1914&gt;12.8,R1914&lt;=22.8,M1914&lt;=3),'[1]Pricing Schedule'!$F$96+('[1]Pricing Schedule'!$F$97*M1914),
IF(AND(I1914=110000,R1914&gt;22.8,R1914&lt;=30.2),'[1]Pricing Schedule'!$F$80+('[1]Pricing Schedule'!$F$81*M1914),
IF(AND(I1914=110000,R1914&gt;30.2,R1914&lt;=45.9),'[1]Pricing Schedule'!$F$89+('[1]Pricing Schedule'!$F$90*M1914),
IF(AND(I1914=110000,R1914&gt;45.9,R1914&lt;=123.4),'[1]Pricing Schedule'!$F$96+('[1]Pricing Schedule'!$F$97*M1914),
IF(AND(I1914=110000,R1914&gt;123.4,R1914&lt;=168.2,M1914&lt;=10),'[1]Pricing Schedule'!$F$103+('[1]Pricing Schedule'!$F$105*M1914),
IF(AND(I1914=110000,R1914&gt;123.4,R1914&lt;=168.2,M1914&gt;10),'[1]Pricing Schedule'!$F$111+('[1]Pricing Schedule'!$F$113*M1914),
IF(AND(I1914=110000,R1914&gt;168.2,R1914&lt;=336.4,M1914&lt;=10),('[1]Pricing Schedule'!$F$103+('[1]Pricing Schedule'!$F$105*M1914))*2,
IF(AND(I1914=110000,R1914&gt;168.2,R1914&lt;=336.4,M1914&gt;10),('[1]Pricing Schedule'!$F$111+('[1]Pricing Schedule'!$F$113*M1914))*2,
IF(AND(I1914=110000,R1914&gt;336.4,R1914&lt;=504.6,M1914&lt;=10),('[1]Pricing Schedule'!$F$103+('[1]Pricing Schedule'!$F$105*M1914))*3,
IF(AND(I1914=110000,R1914&gt;336.4,R1914&lt;=504.6,M1914&gt;10),('[1]Pricing Schedule'!$F$111+('[1]Pricing Schedule'!$F$113*M1914))*3,
IF(AND(I1914=110000,R1914&gt;504.6,R1914&lt;=672.8,M1914&lt;=10),('[1]Pricing Schedule'!$F$103+('[1]Pricing Schedule'!$F$105*M1914))*4,
IF(AND(I1914=110000,R1914&gt;504.6,R1914&lt;=672.8,M1914&gt;10),('[1]Pricing Schedule'!$F$111+('[1]Pricing Schedule'!$F$113*M1914))*4,
IF(AND(I1914=110000,R1914&gt;672.8,R1914&lt;=841,M1914&lt;=10),('[1]Pricing Schedule'!$F$103+('[1]Pricing Schedule'!$F$105*M1914))*5,
IF(AND(I1914=110000,R1914&gt;672.8,R1914&lt;=841,M1914&gt;10),('[1]Pricing Schedule'!$F$111+('[1]Pricing Schedule'!$F$113*M1914))*5,
IF(AND(I1914=110000,R1914&gt;672.8,R1914&lt;=841,M1914&lt;=10),('[1]Pricing Schedule'!$F$103+('[1]Pricing Schedule'!$F$105*M1914))*5,
IF(AND(I1914=110000,R1914&gt;672.8,R1914&lt;=841,M1914&gt;10),('[1]Pricing Schedule'!$F$111+('[1]Pricing Schedule'!$F$113*M1914))*5,
IF(AND(I1914=110000,R1914&gt;1345.6,R1914&lt;=1513.8,M1914&lt;=10),('[1]Pricing Schedule'!$F$103+('[1]Pricing Schedule'!$F$105*M1914))*9,
IF(AND(I1914=110000,R1914&gt;1345.6,R1914&lt;=1513.8,M1914&gt;10),('[1]Pricing Schedule'!$F$111+('[1]Pricing Schedule'!$F$113*M1914))*9,
9999999999)))))))))))))))))))))))))))))))))))))))</f>
        <v>839680</v>
      </c>
      <c r="T1914" s="21">
        <f>IF(AND(I1914=38000,R1914&lt;=4.5,M1914&gt;8),'[1]Pricing Schedule'!$J$9,
IF(AND(I1914=38000,R1914&lt;=4.5,M1914&lt;=8),'[1]Pricing Schedule'!$J$36,
IF(AND(I1914=38000,R1914&gt;4.5,R1914&lt;=9,M1914&gt;8),'[1]Pricing Schedule'!$J$18,
IF(AND(I1914=38000,R1914&gt;4.5,R1914&lt;=9,M1914&lt;=8),'[1]Pricing Schedule'!$J$36,
IF(AND(I1914=38000,R1914&gt;9,R1914&lt;=12.8,M1914&gt;8),'[1]Pricing Schedule'!$J$27,
IF(AND(I1914=38000,R1914&gt;9,R1914&lt;=12.8,M1914&lt;=8),'[1]Pricing Schedule'!$J$36,
IF(AND(I1914=38000,R1914&gt;12.8,R1914&lt;=22.8),'[1]Pricing Schedule'!$J$36,
IF(AND(I1914=38000,R1914&gt;22.8,R1914&lt;=30.2),'[1]Pricing Schedule'!$J$45,
IF(AND(I1914=38000,R1914&gt;30.2,R1914&lt;=45.9),'[1]Pricing Schedule'!$J$54,
IF(AND(I1914=38000,R1914&gt;45.9,R1914&lt;=123.4),'[1]Pricing Schedule'!$J$97,
IF(AND(I1914=38000,R1914&gt;123.4,R1914&lt;=168.2,M1914&lt;=10),'[1]Pricing Schedule'!$J$105,
IF(AND(I1914=38000,R1914&gt;123.4,R1914&lt;=168.2,M1914&gt;10),'[1]Pricing Schedule'!$J$113,
IF(AND(I1914=38000,R1914&gt;168.2,R1914&lt;=336.4,M1914&lt;=10),('[1]Pricing Schedule'!$J$105),
IF(AND(I1914=38000,R1914&gt;168.2,R1914&lt;=336.4,M1914&gt;10),('[1]Pricing Schedule'!$J$113),
IF(AND(I1914=38000,R1914&gt;336.4,R1914&lt;=504.6,M1914&lt;=10),('[1]Pricing Schedule'!$J$105),
IF(AND(I1914=38000,R1914&gt;336.4,R1914&lt;=504.6,M1914&gt;10),('[1]Pricing Schedule'!$J$113),
IF(AND(I1914=38000,R1914&gt;504.6,R1914&lt;=672.8,M1914&lt;=10),('[1]Pricing Schedule'!$J$105),
IF(AND(I1914=38000,R1914&gt;504.6,R1914&lt;=672.8,M1914&gt;10),('[1]Pricing Schedule'!$J$113),
IF(AND(I1914=110000,R1914&lt;=12.8,M1914&gt;2),'[1]Pricing Schedule'!$J$63,
IF(AND(I1914=110000,R1914&lt;=12.8,M1914&lt;=2),'[1]Pricing Schedule'!$J$97,
IF(AND(I1914=110000,R1914&gt;12.8,R1914&lt;=22.8,M1914&gt;3),'[1]Pricing Schedule'!$J$72,
IF(AND(I1914=110000,R1914&gt;12.8,R1914&lt;=22.8,M1914&lt;=3),'[1]Pricing Schedule'!$J$97,
IF(AND(I1914=110000,R1914&gt;22.8,R1914&lt;=30.2),'[1]Pricing Schedule'!$J$81,
IF(AND(I1914=110000,R1914&gt;30.2,R1914&lt;=45.9),'[1]Pricing Schedule'!$J$90,
IF(AND(I1914=110000,R1914&gt;45.9,R1914&lt;=123.4),'[1]Pricing Schedule'!$J$97,
IF(AND(I1914=110000,R1914&gt;123.4,R1914&lt;=168.2,M1914&lt;=10),'[1]Pricing Schedule'!$J$105,
IF(AND(I1914=110000,R1914&gt;123.4,R1914&lt;=168.2,M1914&gt;10),'[1]Pricing Schedule'!$J$113,
IF(AND(I1914=110000,R1914&gt;168.2,R1914&lt;=336.2,M1914&lt;=10),('[1]Pricing Schedule'!$J$105),
IF(AND(I1914=110000,R1914&gt;168.2,R1914&lt;=336.2,M1914&gt;10),('[1]Pricing Schedule'!$J$113),
IF(AND(I1914=110000,R1914&gt;336.4,R1914&lt;=504.6,M1914&lt;=10),('[1]Pricing Schedule'!$J$105),
IF(AND(I1914=110000,R1914&gt;336.4,R1914&lt;=504.6,M1914&gt;10),('[1]Pricing Schedule'!$J$113),
IF(AND(I1914=110000,R1914&gt;504.6,R1914&lt;=672.8,M1914&lt;=10),('[1]Pricing Schedule'!$J$105),
IF(AND(I1914=110000,R1914&gt;504.6,R1914&lt;=672.8,M1914&gt;10),('[1]Pricing Schedule'!$J$113),
IF(AND(I1914=110000,R1914&gt;672.8,R1914&lt;=841,M1914&lt;=10),('[1]Pricing Schedule'!$J$105),
IF(AND(I1914=110000,R1914&gt;672.8,R1914&lt;=841,M1914&gt;10),('[1]Pricing Schedule'!$J$113),
IF(AND(I1914=110000,R1914&gt;1682,R1914&lt;=1850.2,M1914&lt;=10),('[1]Pricing Schedule'!$J$105),
IF(AND(I1914=110000,R1914&gt;1682,R1914&lt;=1850.2,M1914&gt;10),('[1]Pricing Schedule'!$J$113),
IF(AND(I1914=110000,R1914&gt;2018.4,R1914&lt;=2186.6,M1914&lt;=10),('[1]Pricing Schedule'!$J$105),
IF(AND(I1914=110000,R1914&gt;2018.4,R1914&lt;=2186.6,M1914&gt;10),('[1]Pricing Schedule'!$J$113),999999999)))))))))))))))))))))))))))))))))))))))</f>
        <v>4</v>
      </c>
      <c r="U1914" s="40">
        <f t="shared" si="180"/>
        <v>199923.80952380953</v>
      </c>
      <c r="V1914" s="41">
        <f t="shared" si="181"/>
        <v>5.0019054878048781</v>
      </c>
      <c r="Y1914" s="23">
        <v>75</v>
      </c>
      <c r="Z1914" s="23">
        <v>206</v>
      </c>
      <c r="AD1914" s="13"/>
      <c r="AE1914" s="13"/>
      <c r="AF1914" s="13"/>
      <c r="AR1914" s="35"/>
    </row>
    <row r="1915" spans="1:44">
      <c r="A1915" s="23">
        <v>1917</v>
      </c>
      <c r="B1915" s="23">
        <v>1917</v>
      </c>
      <c r="C1915" s="23" t="s">
        <v>2656</v>
      </c>
      <c r="D1915" s="23" t="s">
        <v>280</v>
      </c>
      <c r="E1915" s="23" t="s">
        <v>280</v>
      </c>
      <c r="F1915" s="23" t="s">
        <v>1361</v>
      </c>
      <c r="G1915" s="23" t="s">
        <v>1362</v>
      </c>
      <c r="H1915" s="23" t="s">
        <v>133</v>
      </c>
      <c r="I1915" s="13">
        <v>110000</v>
      </c>
      <c r="J1915" s="13">
        <v>110000</v>
      </c>
      <c r="K1915" s="13">
        <v>38000</v>
      </c>
      <c r="L1915" s="24">
        <v>5.8259999999999996</v>
      </c>
      <c r="M1915" s="37">
        <f t="shared" si="176"/>
        <v>6</v>
      </c>
      <c r="N1915" s="24">
        <v>0.73099999999999998</v>
      </c>
      <c r="O1915" s="13">
        <v>3</v>
      </c>
      <c r="P1915" s="36">
        <f t="shared" si="177"/>
        <v>0.73099999999999998</v>
      </c>
      <c r="Q1915" s="38">
        <f t="shared" si="178"/>
        <v>4.2</v>
      </c>
      <c r="R1915" s="37">
        <f t="shared" si="179"/>
        <v>4.2</v>
      </c>
      <c r="S1915" s="39">
        <f>IF(AND(I1915=38000,R1915&lt;=4.5,M1915&gt;8),'[1]Pricing Schedule'!$F$8+('[1]Pricing Schedule'!$F$9*M1915),
IF(AND(I1915=38000,R1915&lt;=4.5,M1915&lt;=8),'[1]Pricing Schedule'!$F$34+('[1]Pricing Schedule'!$F$36*M1915),
IF(AND(I1915=38000,R1915&gt;4.5,R1915&lt;=9,M1915&gt;8),'[1]Pricing Schedule'!$F$17+('[1]Pricing Schedule'!$F$18*M1915),
IF(AND(I1915=38000,R1915&gt;4.5,R1915&lt;=9,M1915&lt;=8),'[1]Pricing Schedule'!$F$34+('[1]Pricing Schedule'!$F$36*M1915),
IF(AND(I1915=38000,R1915&gt;9,R1915&lt;=12.8,M1915&gt;8),'[1]Pricing Schedule'!$F$26+('[1]Pricing Schedule'!$F$27*M1915),
IF(AND(I1915=38000,R1915&gt;9,R1915&lt;=12.8,M1915&lt;=8),'[1]Pricing Schedule'!$F$34+('[1]Pricing Schedule'!$F$36*M1915),
IF(AND(I1915=38000,R1915&gt;12.8,R1915&lt;=22.8),'[1]Pricing Schedule'!$F$34+('[1]Pricing Schedule'!$F$36*M1915),
IF(AND(I1915=38000,R1915&gt;22.8,R1915&lt;=30.2),'[1]Pricing Schedule'!$F$43+('[1]Pricing Schedule'!$F$45*M1915),
IF(AND(I1915=38000,R1915&gt;30.2,R1915&lt;=45.9),'[1]Pricing Schedule'!$F$52+('[1]Pricing Schedule'!$F$54*M1915),
IF(AND(I1915=38000,R1915&gt;45.9,R1915&lt;=123.4),'[1]Pricing Schedule'!$F$96+('[1]Pricing Schedule'!$F$97*M1915),
IF(AND(I1915=38000,R1915&gt;123.4,R1915&lt;=168.2,M1915&lt;=10),'[1]Pricing Schedule'!$F$103+('[1]Pricing Schedule'!$F$105*M1915),
IF(AND(I1915=38000,R1915&gt;123.4,R1915&lt;=168.2,M1915&gt;10),'[1]Pricing Schedule'!$F$111+('[1]Pricing Schedule'!$F$113*M1915),
IF(AND(I1915=38000,R1915&gt;157.4,R1915&lt;=336.4,M1915&lt;=10),('[1]Pricing Schedule'!$F$103+('[1]Pricing Schedule'!$F$105*M1915))*2,
IF(AND(I1915=38000,R1915&gt;157.4,R1915&lt;=336.4,M1915&gt;10),('[1]Pricing Schedule'!$F$111+('[1]Pricing Schedule'!$F$113*M1915))*2,
IF(AND(I1915=38000,R1915&gt;314.8,R1915&lt;=504.6,M1915&lt;=10),('[1]Pricing Schedule'!$F$103+('[1]Pricing Schedule'!$F$105*M1915))*3,
IF(AND(I1915=38000,R1915&gt;314.8,R1915&lt;=504.6,M1915&gt;10),('[1]Pricing Schedule'!$F$111+('[1]Pricing Schedule'!$F$113*M1915))*3,
IF(AND(I1915=38000,R1915&gt;472.2,R1915&lt;=672.8,M1915&lt;=10),('[1]Pricing Schedule'!$F$103+('[1]Pricing Schedule'!$F$105*M1915))*4,
IF(AND(I1915=38000,R1915&gt;472.2,R1915&lt;=672.8,M1915&gt;10),('[1]Pricing Schedule'!$F$111+('[1]Pricing Schedule'!$F$113*M1915))*4,
IF(AND(I1915=110000,R1915&lt;=12.8,M1915&gt;2),'[1]Pricing Schedule'!$F$62+('[1]Pricing Schedule'!$F$63*M1915),
IF(AND(I1915=110000,R1915&lt;=12.8,M1915&lt;=2),'[1]Pricing Schedule'!$F$96+('[1]Pricing Schedule'!$F$97*M1915),
IF(AND(I1915=110000,R1915&gt;12.8,R1915&lt;=22.8,M1915&gt;3),'[1]Pricing Schedule'!$F$71+('[1]Pricing Schedule'!$F$72*M1915),
IF(AND(I1915=110000,R1915&gt;12.8,R1915&lt;=22.8,M1915&lt;=3),'[1]Pricing Schedule'!$F$96+('[1]Pricing Schedule'!$F$97*M1915),
IF(AND(I1915=110000,R1915&gt;22.8,R1915&lt;=30.2),'[1]Pricing Schedule'!$F$80+('[1]Pricing Schedule'!$F$81*M1915),
IF(AND(I1915=110000,R1915&gt;30.2,R1915&lt;=45.9),'[1]Pricing Schedule'!$F$89+('[1]Pricing Schedule'!$F$90*M1915),
IF(AND(I1915=110000,R1915&gt;45.9,R1915&lt;=123.4),'[1]Pricing Schedule'!$F$96+('[1]Pricing Schedule'!$F$97*M1915),
IF(AND(I1915=110000,R1915&gt;123.4,R1915&lt;=168.2,M1915&lt;=10),'[1]Pricing Schedule'!$F$103+('[1]Pricing Schedule'!$F$105*M1915),
IF(AND(I1915=110000,R1915&gt;123.4,R1915&lt;=168.2,M1915&gt;10),'[1]Pricing Schedule'!$F$111+('[1]Pricing Schedule'!$F$113*M1915),
IF(AND(I1915=110000,R1915&gt;168.2,R1915&lt;=336.4,M1915&lt;=10),('[1]Pricing Schedule'!$F$103+('[1]Pricing Schedule'!$F$105*M1915))*2,
IF(AND(I1915=110000,R1915&gt;168.2,R1915&lt;=336.4,M1915&gt;10),('[1]Pricing Schedule'!$F$111+('[1]Pricing Schedule'!$F$113*M1915))*2,
IF(AND(I1915=110000,R1915&gt;336.4,R1915&lt;=504.6,M1915&lt;=10),('[1]Pricing Schedule'!$F$103+('[1]Pricing Schedule'!$F$105*M1915))*3,
IF(AND(I1915=110000,R1915&gt;336.4,R1915&lt;=504.6,M1915&gt;10),('[1]Pricing Schedule'!$F$111+('[1]Pricing Schedule'!$F$113*M1915))*3,
IF(AND(I1915=110000,R1915&gt;504.6,R1915&lt;=672.8,M1915&lt;=10),('[1]Pricing Schedule'!$F$103+('[1]Pricing Schedule'!$F$105*M1915))*4,
IF(AND(I1915=110000,R1915&gt;504.6,R1915&lt;=672.8,M1915&gt;10),('[1]Pricing Schedule'!$F$111+('[1]Pricing Schedule'!$F$113*M1915))*4,
IF(AND(I1915=110000,R1915&gt;672.8,R1915&lt;=841,M1915&lt;=10),('[1]Pricing Schedule'!$F$103+('[1]Pricing Schedule'!$F$105*M1915))*5,
IF(AND(I1915=110000,R1915&gt;672.8,R1915&lt;=841,M1915&gt;10),('[1]Pricing Schedule'!$F$111+('[1]Pricing Schedule'!$F$113*M1915))*5,
IF(AND(I1915=110000,R1915&gt;672.8,R1915&lt;=841,M1915&lt;=10),('[1]Pricing Schedule'!$F$103+('[1]Pricing Schedule'!$F$105*M1915))*5,
IF(AND(I1915=110000,R1915&gt;672.8,R1915&lt;=841,M1915&gt;10),('[1]Pricing Schedule'!$F$111+('[1]Pricing Schedule'!$F$113*M1915))*5,
IF(AND(I1915=110000,R1915&gt;1345.6,R1915&lt;=1513.8,M1915&lt;=10),('[1]Pricing Schedule'!$F$103+('[1]Pricing Schedule'!$F$105*M1915))*9,
IF(AND(I1915=110000,R1915&gt;1345.6,R1915&lt;=1513.8,M1915&gt;10),('[1]Pricing Schedule'!$F$111+('[1]Pricing Schedule'!$F$113*M1915))*9,
9999999999)))))))))))))))))))))))))))))))))))))))</f>
        <v>1732670</v>
      </c>
      <c r="T1915" s="21">
        <f>IF(AND(I1915=38000,R1915&lt;=4.5,M1915&gt;8),'[1]Pricing Schedule'!$J$9,
IF(AND(I1915=38000,R1915&lt;=4.5,M1915&lt;=8),'[1]Pricing Schedule'!$J$36,
IF(AND(I1915=38000,R1915&gt;4.5,R1915&lt;=9,M1915&gt;8),'[1]Pricing Schedule'!$J$18,
IF(AND(I1915=38000,R1915&gt;4.5,R1915&lt;=9,M1915&lt;=8),'[1]Pricing Schedule'!$J$36,
IF(AND(I1915=38000,R1915&gt;9,R1915&lt;=12.8,M1915&gt;8),'[1]Pricing Schedule'!$J$27,
IF(AND(I1915=38000,R1915&gt;9,R1915&lt;=12.8,M1915&lt;=8),'[1]Pricing Schedule'!$J$36,
IF(AND(I1915=38000,R1915&gt;12.8,R1915&lt;=22.8),'[1]Pricing Schedule'!$J$36,
IF(AND(I1915=38000,R1915&gt;22.8,R1915&lt;=30.2),'[1]Pricing Schedule'!$J$45,
IF(AND(I1915=38000,R1915&gt;30.2,R1915&lt;=45.9),'[1]Pricing Schedule'!$J$54,
IF(AND(I1915=38000,R1915&gt;45.9,R1915&lt;=123.4),'[1]Pricing Schedule'!$J$97,
IF(AND(I1915=38000,R1915&gt;123.4,R1915&lt;=168.2,M1915&lt;=10),'[1]Pricing Schedule'!$J$105,
IF(AND(I1915=38000,R1915&gt;123.4,R1915&lt;=168.2,M1915&gt;10),'[1]Pricing Schedule'!$J$113,
IF(AND(I1915=38000,R1915&gt;168.2,R1915&lt;=336.4,M1915&lt;=10),('[1]Pricing Schedule'!$J$105),
IF(AND(I1915=38000,R1915&gt;168.2,R1915&lt;=336.4,M1915&gt;10),('[1]Pricing Schedule'!$J$113),
IF(AND(I1915=38000,R1915&gt;336.4,R1915&lt;=504.6,M1915&lt;=10),('[1]Pricing Schedule'!$J$105),
IF(AND(I1915=38000,R1915&gt;336.4,R1915&lt;=504.6,M1915&gt;10),('[1]Pricing Schedule'!$J$113),
IF(AND(I1915=38000,R1915&gt;504.6,R1915&lt;=672.8,M1915&lt;=10),('[1]Pricing Schedule'!$J$105),
IF(AND(I1915=38000,R1915&gt;504.6,R1915&lt;=672.8,M1915&gt;10),('[1]Pricing Schedule'!$J$113),
IF(AND(I1915=110000,R1915&lt;=12.8,M1915&gt;2),'[1]Pricing Schedule'!$J$63,
IF(AND(I1915=110000,R1915&lt;=12.8,M1915&lt;=2),'[1]Pricing Schedule'!$J$97,
IF(AND(I1915=110000,R1915&gt;12.8,R1915&lt;=22.8,M1915&gt;3),'[1]Pricing Schedule'!$J$72,
IF(AND(I1915=110000,R1915&gt;12.8,R1915&lt;=22.8,M1915&lt;=3),'[1]Pricing Schedule'!$J$97,
IF(AND(I1915=110000,R1915&gt;22.8,R1915&lt;=30.2),'[1]Pricing Schedule'!$J$81,
IF(AND(I1915=110000,R1915&gt;30.2,R1915&lt;=45.9),'[1]Pricing Schedule'!$J$90,
IF(AND(I1915=110000,R1915&gt;45.9,R1915&lt;=123.4),'[1]Pricing Schedule'!$J$97,
IF(AND(I1915=110000,R1915&gt;123.4,R1915&lt;=168.2,M1915&lt;=10),'[1]Pricing Schedule'!$J$105,
IF(AND(I1915=110000,R1915&gt;123.4,R1915&lt;=168.2,M1915&gt;10),'[1]Pricing Schedule'!$J$113,
IF(AND(I1915=110000,R1915&gt;168.2,R1915&lt;=336.2,M1915&lt;=10),('[1]Pricing Schedule'!$J$105),
IF(AND(I1915=110000,R1915&gt;168.2,R1915&lt;=336.2,M1915&gt;10),('[1]Pricing Schedule'!$J$113),
IF(AND(I1915=110000,R1915&gt;336.4,R1915&lt;=504.6,M1915&lt;=10),('[1]Pricing Schedule'!$J$105),
IF(AND(I1915=110000,R1915&gt;336.4,R1915&lt;=504.6,M1915&gt;10),('[1]Pricing Schedule'!$J$113),
IF(AND(I1915=110000,R1915&gt;504.6,R1915&lt;=672.8,M1915&lt;=10),('[1]Pricing Schedule'!$J$105),
IF(AND(I1915=110000,R1915&gt;504.6,R1915&lt;=672.8,M1915&gt;10),('[1]Pricing Schedule'!$J$113),
IF(AND(I1915=110000,R1915&gt;672.8,R1915&lt;=841,M1915&lt;=10),('[1]Pricing Schedule'!$J$105),
IF(AND(I1915=110000,R1915&gt;672.8,R1915&lt;=841,M1915&gt;10),('[1]Pricing Schedule'!$J$113),
IF(AND(I1915=110000,R1915&gt;1682,R1915&lt;=1850.2,M1915&lt;=10),('[1]Pricing Schedule'!$J$105),
IF(AND(I1915=110000,R1915&gt;1682,R1915&lt;=1850.2,M1915&gt;10),('[1]Pricing Schedule'!$J$113),
IF(AND(I1915=110000,R1915&gt;2018.4,R1915&lt;=2186.6,M1915&lt;=10),('[1]Pricing Schedule'!$J$105),
IF(AND(I1915=110000,R1915&gt;2018.4,R1915&lt;=2186.6,M1915&gt;10),('[1]Pricing Schedule'!$J$113),999999999)))))))))))))))))))))))))))))))))))))))</f>
        <v>7</v>
      </c>
      <c r="U1915" s="40">
        <f t="shared" si="180"/>
        <v>412540.47619047615</v>
      </c>
      <c r="V1915" s="41">
        <f t="shared" si="181"/>
        <v>2.4240045709800482</v>
      </c>
      <c r="Y1915" s="23">
        <v>231</v>
      </c>
      <c r="Z1915" s="23">
        <v>31</v>
      </c>
      <c r="AD1915" s="13"/>
      <c r="AE1915" s="13"/>
      <c r="AF1915" s="13"/>
      <c r="AR1915" s="35"/>
    </row>
    <row r="1916" spans="1:44">
      <c r="A1916" s="23">
        <v>1918</v>
      </c>
      <c r="B1916" s="23">
        <v>1918</v>
      </c>
      <c r="C1916" s="23" t="s">
        <v>2657</v>
      </c>
      <c r="D1916" s="23" t="s">
        <v>116</v>
      </c>
      <c r="E1916" s="23" t="s">
        <v>116</v>
      </c>
      <c r="F1916" s="23" t="s">
        <v>1773</v>
      </c>
      <c r="G1916" s="23" t="s">
        <v>1774</v>
      </c>
      <c r="H1916" s="23" t="s">
        <v>113</v>
      </c>
      <c r="I1916" s="13">
        <v>38000</v>
      </c>
      <c r="J1916" s="13">
        <v>38000</v>
      </c>
      <c r="K1916" s="23" t="s">
        <v>119</v>
      </c>
      <c r="L1916" s="24">
        <v>2.87</v>
      </c>
      <c r="M1916" s="37">
        <f t="shared" si="176"/>
        <v>3</v>
      </c>
      <c r="N1916" s="24">
        <v>1.51</v>
      </c>
      <c r="O1916" s="13">
        <v>3</v>
      </c>
      <c r="P1916" s="36">
        <f t="shared" si="177"/>
        <v>1.1325000000000001</v>
      </c>
      <c r="Q1916" s="38">
        <f t="shared" si="178"/>
        <v>4.2</v>
      </c>
      <c r="R1916" s="37">
        <f t="shared" si="179"/>
        <v>4.2</v>
      </c>
      <c r="S1916" s="39">
        <f>IF(AND(I1916=38000,R1916&lt;=4.5,M1916&gt;8),'[1]Pricing Schedule'!$F$8+('[1]Pricing Schedule'!$F$9*M1916),
IF(AND(I1916=38000,R1916&lt;=4.5,M1916&lt;=8),'[1]Pricing Schedule'!$F$34+('[1]Pricing Schedule'!$F$36*M1916),
IF(AND(I1916=38000,R1916&gt;4.5,R1916&lt;=9,M1916&gt;8),'[1]Pricing Schedule'!$F$17+('[1]Pricing Schedule'!$F$18*M1916),
IF(AND(I1916=38000,R1916&gt;4.5,R1916&lt;=9,M1916&lt;=8),'[1]Pricing Schedule'!$F$34+('[1]Pricing Schedule'!$F$36*M1916),
IF(AND(I1916=38000,R1916&gt;9,R1916&lt;=12.8,M1916&gt;8),'[1]Pricing Schedule'!$F$26+('[1]Pricing Schedule'!$F$27*M1916),
IF(AND(I1916=38000,R1916&gt;9,R1916&lt;=12.8,M1916&lt;=8),'[1]Pricing Schedule'!$F$34+('[1]Pricing Schedule'!$F$36*M1916),
IF(AND(I1916=38000,R1916&gt;12.8,R1916&lt;=22.8),'[1]Pricing Schedule'!$F$34+('[1]Pricing Schedule'!$F$36*M1916),
IF(AND(I1916=38000,R1916&gt;22.8,R1916&lt;=30.2),'[1]Pricing Schedule'!$F$43+('[1]Pricing Schedule'!$F$45*M1916),
IF(AND(I1916=38000,R1916&gt;30.2,R1916&lt;=45.9),'[1]Pricing Schedule'!$F$52+('[1]Pricing Schedule'!$F$54*M1916),
IF(AND(I1916=38000,R1916&gt;45.9,R1916&lt;=123.4),'[1]Pricing Schedule'!$F$96+('[1]Pricing Schedule'!$F$97*M1916),
IF(AND(I1916=38000,R1916&gt;123.4,R1916&lt;=168.2,M1916&lt;=10),'[1]Pricing Schedule'!$F$103+('[1]Pricing Schedule'!$F$105*M1916),
IF(AND(I1916=38000,R1916&gt;123.4,R1916&lt;=168.2,M1916&gt;10),'[1]Pricing Schedule'!$F$111+('[1]Pricing Schedule'!$F$113*M1916),
IF(AND(I1916=38000,R1916&gt;157.4,R1916&lt;=336.4,M1916&lt;=10),('[1]Pricing Schedule'!$F$103+('[1]Pricing Schedule'!$F$105*M1916))*2,
IF(AND(I1916=38000,R1916&gt;157.4,R1916&lt;=336.4,M1916&gt;10),('[1]Pricing Schedule'!$F$111+('[1]Pricing Schedule'!$F$113*M1916))*2,
IF(AND(I1916=38000,R1916&gt;314.8,R1916&lt;=504.6,M1916&lt;=10),('[1]Pricing Schedule'!$F$103+('[1]Pricing Schedule'!$F$105*M1916))*3,
IF(AND(I1916=38000,R1916&gt;314.8,R1916&lt;=504.6,M1916&gt;10),('[1]Pricing Schedule'!$F$111+('[1]Pricing Schedule'!$F$113*M1916))*3,
IF(AND(I1916=38000,R1916&gt;472.2,R1916&lt;=672.8,M1916&lt;=10),('[1]Pricing Schedule'!$F$103+('[1]Pricing Schedule'!$F$105*M1916))*4,
IF(AND(I1916=38000,R1916&gt;472.2,R1916&lt;=672.8,M1916&gt;10),('[1]Pricing Schedule'!$F$111+('[1]Pricing Schedule'!$F$113*M1916))*4,
IF(AND(I1916=110000,R1916&lt;=12.8,M1916&gt;2),'[1]Pricing Schedule'!$F$62+('[1]Pricing Schedule'!$F$63*M1916),
IF(AND(I1916=110000,R1916&lt;=12.8,M1916&lt;=2),'[1]Pricing Schedule'!$F$96+('[1]Pricing Schedule'!$F$97*M1916),
IF(AND(I1916=110000,R1916&gt;12.8,R1916&lt;=22.8,M1916&gt;3),'[1]Pricing Schedule'!$F$71+('[1]Pricing Schedule'!$F$72*M1916),
IF(AND(I1916=110000,R1916&gt;12.8,R1916&lt;=22.8,M1916&lt;=3),'[1]Pricing Schedule'!$F$96+('[1]Pricing Schedule'!$F$97*M1916),
IF(AND(I1916=110000,R1916&gt;22.8,R1916&lt;=30.2),'[1]Pricing Schedule'!$F$80+('[1]Pricing Schedule'!$F$81*M1916),
IF(AND(I1916=110000,R1916&gt;30.2,R1916&lt;=45.9),'[1]Pricing Schedule'!$F$89+('[1]Pricing Schedule'!$F$90*M1916),
IF(AND(I1916=110000,R1916&gt;45.9,R1916&lt;=123.4),'[1]Pricing Schedule'!$F$96+('[1]Pricing Schedule'!$F$97*M1916),
IF(AND(I1916=110000,R1916&gt;123.4,R1916&lt;=168.2,M1916&lt;=10),'[1]Pricing Schedule'!$F$103+('[1]Pricing Schedule'!$F$105*M1916),
IF(AND(I1916=110000,R1916&gt;123.4,R1916&lt;=168.2,M1916&gt;10),'[1]Pricing Schedule'!$F$111+('[1]Pricing Schedule'!$F$113*M1916),
IF(AND(I1916=110000,R1916&gt;168.2,R1916&lt;=336.4,M1916&lt;=10),('[1]Pricing Schedule'!$F$103+('[1]Pricing Schedule'!$F$105*M1916))*2,
IF(AND(I1916=110000,R1916&gt;168.2,R1916&lt;=336.4,M1916&gt;10),('[1]Pricing Schedule'!$F$111+('[1]Pricing Schedule'!$F$113*M1916))*2,
IF(AND(I1916=110000,R1916&gt;336.4,R1916&lt;=504.6,M1916&lt;=10),('[1]Pricing Schedule'!$F$103+('[1]Pricing Schedule'!$F$105*M1916))*3,
IF(AND(I1916=110000,R1916&gt;336.4,R1916&lt;=504.6,M1916&gt;10),('[1]Pricing Schedule'!$F$111+('[1]Pricing Schedule'!$F$113*M1916))*3,
IF(AND(I1916=110000,R1916&gt;504.6,R1916&lt;=672.8,M1916&lt;=10),('[1]Pricing Schedule'!$F$103+('[1]Pricing Schedule'!$F$105*M1916))*4,
IF(AND(I1916=110000,R1916&gt;504.6,R1916&lt;=672.8,M1916&gt;10),('[1]Pricing Schedule'!$F$111+('[1]Pricing Schedule'!$F$113*M1916))*4,
IF(AND(I1916=110000,R1916&gt;672.8,R1916&lt;=841,M1916&lt;=10),('[1]Pricing Schedule'!$F$103+('[1]Pricing Schedule'!$F$105*M1916))*5,
IF(AND(I1916=110000,R1916&gt;672.8,R1916&lt;=841,M1916&gt;10),('[1]Pricing Schedule'!$F$111+('[1]Pricing Schedule'!$F$113*M1916))*5,
IF(AND(I1916=110000,R1916&gt;672.8,R1916&lt;=841,M1916&lt;=10),('[1]Pricing Schedule'!$F$103+('[1]Pricing Schedule'!$F$105*M1916))*5,
IF(AND(I1916=110000,R1916&gt;672.8,R1916&lt;=841,M1916&gt;10),('[1]Pricing Schedule'!$F$111+('[1]Pricing Schedule'!$F$113*M1916))*5,
IF(AND(I1916=110000,R1916&gt;1345.6,R1916&lt;=1513.8,M1916&lt;=10),('[1]Pricing Schedule'!$F$103+('[1]Pricing Schedule'!$F$105*M1916))*9,
IF(AND(I1916=110000,R1916&gt;1345.6,R1916&lt;=1513.8,M1916&gt;10),('[1]Pricing Schedule'!$F$111+('[1]Pricing Schedule'!$F$113*M1916))*9,
9999999999)))))))))))))))))))))))))))))))))))))))</f>
        <v>558600</v>
      </c>
      <c r="T1916" s="21">
        <f>IF(AND(I1916=38000,R1916&lt;=4.5,M1916&gt;8),'[1]Pricing Schedule'!$J$9,
IF(AND(I1916=38000,R1916&lt;=4.5,M1916&lt;=8),'[1]Pricing Schedule'!$J$36,
IF(AND(I1916=38000,R1916&gt;4.5,R1916&lt;=9,M1916&gt;8),'[1]Pricing Schedule'!$J$18,
IF(AND(I1916=38000,R1916&gt;4.5,R1916&lt;=9,M1916&lt;=8),'[1]Pricing Schedule'!$J$36,
IF(AND(I1916=38000,R1916&gt;9,R1916&lt;=12.8,M1916&gt;8),'[1]Pricing Schedule'!$J$27,
IF(AND(I1916=38000,R1916&gt;9,R1916&lt;=12.8,M1916&lt;=8),'[1]Pricing Schedule'!$J$36,
IF(AND(I1916=38000,R1916&gt;12.8,R1916&lt;=22.8),'[1]Pricing Schedule'!$J$36,
IF(AND(I1916=38000,R1916&gt;22.8,R1916&lt;=30.2),'[1]Pricing Schedule'!$J$45,
IF(AND(I1916=38000,R1916&gt;30.2,R1916&lt;=45.9),'[1]Pricing Schedule'!$J$54,
IF(AND(I1916=38000,R1916&gt;45.9,R1916&lt;=123.4),'[1]Pricing Schedule'!$J$97,
IF(AND(I1916=38000,R1916&gt;123.4,R1916&lt;=168.2,M1916&lt;=10),'[1]Pricing Schedule'!$J$105,
IF(AND(I1916=38000,R1916&gt;123.4,R1916&lt;=168.2,M1916&gt;10),'[1]Pricing Schedule'!$J$113,
IF(AND(I1916=38000,R1916&gt;168.2,R1916&lt;=336.4,M1916&lt;=10),('[1]Pricing Schedule'!$J$105),
IF(AND(I1916=38000,R1916&gt;168.2,R1916&lt;=336.4,M1916&gt;10),('[1]Pricing Schedule'!$J$113),
IF(AND(I1916=38000,R1916&gt;336.4,R1916&lt;=504.6,M1916&lt;=10),('[1]Pricing Schedule'!$J$105),
IF(AND(I1916=38000,R1916&gt;336.4,R1916&lt;=504.6,M1916&gt;10),('[1]Pricing Schedule'!$J$113),
IF(AND(I1916=38000,R1916&gt;504.6,R1916&lt;=672.8,M1916&lt;=10),('[1]Pricing Schedule'!$J$105),
IF(AND(I1916=38000,R1916&gt;504.6,R1916&lt;=672.8,M1916&gt;10),('[1]Pricing Schedule'!$J$113),
IF(AND(I1916=110000,R1916&lt;=12.8,M1916&gt;2),'[1]Pricing Schedule'!$J$63,
IF(AND(I1916=110000,R1916&lt;=12.8,M1916&lt;=2),'[1]Pricing Schedule'!$J$97,
IF(AND(I1916=110000,R1916&gt;12.8,R1916&lt;=22.8,M1916&gt;3),'[1]Pricing Schedule'!$J$72,
IF(AND(I1916=110000,R1916&gt;12.8,R1916&lt;=22.8,M1916&lt;=3),'[1]Pricing Schedule'!$J$97,
IF(AND(I1916=110000,R1916&gt;22.8,R1916&lt;=30.2),'[1]Pricing Schedule'!$J$81,
IF(AND(I1916=110000,R1916&gt;30.2,R1916&lt;=45.9),'[1]Pricing Schedule'!$J$90,
IF(AND(I1916=110000,R1916&gt;45.9,R1916&lt;=123.4),'[1]Pricing Schedule'!$J$97,
IF(AND(I1916=110000,R1916&gt;123.4,R1916&lt;=168.2,M1916&lt;=10),'[1]Pricing Schedule'!$J$105,
IF(AND(I1916=110000,R1916&gt;123.4,R1916&lt;=168.2,M1916&gt;10),'[1]Pricing Schedule'!$J$113,
IF(AND(I1916=110000,R1916&gt;168.2,R1916&lt;=336.2,M1916&lt;=10),('[1]Pricing Schedule'!$J$105),
IF(AND(I1916=110000,R1916&gt;168.2,R1916&lt;=336.2,M1916&gt;10),('[1]Pricing Schedule'!$J$113),
IF(AND(I1916=110000,R1916&gt;336.4,R1916&lt;=504.6,M1916&lt;=10),('[1]Pricing Schedule'!$J$105),
IF(AND(I1916=110000,R1916&gt;336.4,R1916&lt;=504.6,M1916&gt;10),('[1]Pricing Schedule'!$J$113),
IF(AND(I1916=110000,R1916&gt;504.6,R1916&lt;=672.8,M1916&lt;=10),('[1]Pricing Schedule'!$J$105),
IF(AND(I1916=110000,R1916&gt;504.6,R1916&lt;=672.8,M1916&gt;10),('[1]Pricing Schedule'!$J$113),
IF(AND(I1916=110000,R1916&gt;672.8,R1916&lt;=841,M1916&lt;=10),('[1]Pricing Schedule'!$J$105),
IF(AND(I1916=110000,R1916&gt;672.8,R1916&lt;=841,M1916&gt;10),('[1]Pricing Schedule'!$J$113),
IF(AND(I1916=110000,R1916&gt;1682,R1916&lt;=1850.2,M1916&lt;=10),('[1]Pricing Schedule'!$J$105),
IF(AND(I1916=110000,R1916&gt;1682,R1916&lt;=1850.2,M1916&gt;10),('[1]Pricing Schedule'!$J$113),
IF(AND(I1916=110000,R1916&gt;2018.4,R1916&lt;=2186.6,M1916&lt;=10),('[1]Pricing Schedule'!$J$105),
IF(AND(I1916=110000,R1916&gt;2018.4,R1916&lt;=2186.6,M1916&gt;10),('[1]Pricing Schedule'!$J$113),999999999)))))))))))))))))))))))))))))))))))))))</f>
        <v>4</v>
      </c>
      <c r="U1916" s="40">
        <f t="shared" si="180"/>
        <v>133000</v>
      </c>
      <c r="V1916" s="41">
        <f t="shared" si="181"/>
        <v>7.518796992481203</v>
      </c>
      <c r="Y1916" s="23">
        <v>151</v>
      </c>
      <c r="Z1916" s="23">
        <v>175</v>
      </c>
      <c r="AD1916" s="13"/>
      <c r="AE1916" s="13"/>
      <c r="AF1916" s="13"/>
      <c r="AR1916" s="35"/>
    </row>
    <row r="1917" spans="1:44">
      <c r="A1917" s="23">
        <v>1919</v>
      </c>
      <c r="B1917" s="23">
        <v>1919</v>
      </c>
      <c r="C1917" s="23" t="s">
        <v>2658</v>
      </c>
      <c r="D1917" s="23" t="s">
        <v>116</v>
      </c>
      <c r="E1917" s="23" t="s">
        <v>116</v>
      </c>
      <c r="F1917" s="23" t="s">
        <v>1773</v>
      </c>
      <c r="G1917" s="23" t="s">
        <v>1774</v>
      </c>
      <c r="H1917" s="23" t="s">
        <v>113</v>
      </c>
      <c r="I1917" s="13">
        <v>38000</v>
      </c>
      <c r="J1917" s="13">
        <v>38000</v>
      </c>
      <c r="K1917" s="23" t="s">
        <v>119</v>
      </c>
      <c r="L1917" s="24">
        <v>6.5659999999999998</v>
      </c>
      <c r="M1917" s="37">
        <f t="shared" si="176"/>
        <v>7</v>
      </c>
      <c r="N1917" s="24">
        <v>0.55700000000000005</v>
      </c>
      <c r="O1917" s="13">
        <v>3</v>
      </c>
      <c r="P1917" s="36">
        <f t="shared" si="177"/>
        <v>0.55700000000000005</v>
      </c>
      <c r="Q1917" s="38">
        <f t="shared" si="178"/>
        <v>4.2</v>
      </c>
      <c r="R1917" s="37">
        <f t="shared" si="179"/>
        <v>4.2</v>
      </c>
      <c r="S1917" s="39">
        <f>IF(AND(I1917=38000,R1917&lt;=4.5,M1917&gt;8),'[1]Pricing Schedule'!$F$8+('[1]Pricing Schedule'!$F$9*M1917),
IF(AND(I1917=38000,R1917&lt;=4.5,M1917&lt;=8),'[1]Pricing Schedule'!$F$34+('[1]Pricing Schedule'!$F$36*M1917),
IF(AND(I1917=38000,R1917&gt;4.5,R1917&lt;=9,M1917&gt;8),'[1]Pricing Schedule'!$F$17+('[1]Pricing Schedule'!$F$18*M1917),
IF(AND(I1917=38000,R1917&gt;4.5,R1917&lt;=9,M1917&lt;=8),'[1]Pricing Schedule'!$F$34+('[1]Pricing Schedule'!$F$36*M1917),
IF(AND(I1917=38000,R1917&gt;9,R1917&lt;=12.8,M1917&gt;8),'[1]Pricing Schedule'!$F$26+('[1]Pricing Schedule'!$F$27*M1917),
IF(AND(I1917=38000,R1917&gt;9,R1917&lt;=12.8,M1917&lt;=8),'[1]Pricing Schedule'!$F$34+('[1]Pricing Schedule'!$F$36*M1917),
IF(AND(I1917=38000,R1917&gt;12.8,R1917&lt;=22.8),'[1]Pricing Schedule'!$F$34+('[1]Pricing Schedule'!$F$36*M1917),
IF(AND(I1917=38000,R1917&gt;22.8,R1917&lt;=30.2),'[1]Pricing Schedule'!$F$43+('[1]Pricing Schedule'!$F$45*M1917),
IF(AND(I1917=38000,R1917&gt;30.2,R1917&lt;=45.9),'[1]Pricing Schedule'!$F$52+('[1]Pricing Schedule'!$F$54*M1917),
IF(AND(I1917=38000,R1917&gt;45.9,R1917&lt;=123.4),'[1]Pricing Schedule'!$F$96+('[1]Pricing Schedule'!$F$97*M1917),
IF(AND(I1917=38000,R1917&gt;123.4,R1917&lt;=168.2,M1917&lt;=10),'[1]Pricing Schedule'!$F$103+('[1]Pricing Schedule'!$F$105*M1917),
IF(AND(I1917=38000,R1917&gt;123.4,R1917&lt;=168.2,M1917&gt;10),'[1]Pricing Schedule'!$F$111+('[1]Pricing Schedule'!$F$113*M1917),
IF(AND(I1917=38000,R1917&gt;157.4,R1917&lt;=336.4,M1917&lt;=10),('[1]Pricing Schedule'!$F$103+('[1]Pricing Schedule'!$F$105*M1917))*2,
IF(AND(I1917=38000,R1917&gt;157.4,R1917&lt;=336.4,M1917&gt;10),('[1]Pricing Schedule'!$F$111+('[1]Pricing Schedule'!$F$113*M1917))*2,
IF(AND(I1917=38000,R1917&gt;314.8,R1917&lt;=504.6,M1917&lt;=10),('[1]Pricing Schedule'!$F$103+('[1]Pricing Schedule'!$F$105*M1917))*3,
IF(AND(I1917=38000,R1917&gt;314.8,R1917&lt;=504.6,M1917&gt;10),('[1]Pricing Schedule'!$F$111+('[1]Pricing Schedule'!$F$113*M1917))*3,
IF(AND(I1917=38000,R1917&gt;472.2,R1917&lt;=672.8,M1917&lt;=10),('[1]Pricing Schedule'!$F$103+('[1]Pricing Schedule'!$F$105*M1917))*4,
IF(AND(I1917=38000,R1917&gt;472.2,R1917&lt;=672.8,M1917&gt;10),('[1]Pricing Schedule'!$F$111+('[1]Pricing Schedule'!$F$113*M1917))*4,
IF(AND(I1917=110000,R1917&lt;=12.8,M1917&gt;2),'[1]Pricing Schedule'!$F$62+('[1]Pricing Schedule'!$F$63*M1917),
IF(AND(I1917=110000,R1917&lt;=12.8,M1917&lt;=2),'[1]Pricing Schedule'!$F$96+('[1]Pricing Schedule'!$F$97*M1917),
IF(AND(I1917=110000,R1917&gt;12.8,R1917&lt;=22.8,M1917&gt;3),'[1]Pricing Schedule'!$F$71+('[1]Pricing Schedule'!$F$72*M1917),
IF(AND(I1917=110000,R1917&gt;12.8,R1917&lt;=22.8,M1917&lt;=3),'[1]Pricing Schedule'!$F$96+('[1]Pricing Schedule'!$F$97*M1917),
IF(AND(I1917=110000,R1917&gt;22.8,R1917&lt;=30.2),'[1]Pricing Schedule'!$F$80+('[1]Pricing Schedule'!$F$81*M1917),
IF(AND(I1917=110000,R1917&gt;30.2,R1917&lt;=45.9),'[1]Pricing Schedule'!$F$89+('[1]Pricing Schedule'!$F$90*M1917),
IF(AND(I1917=110000,R1917&gt;45.9,R1917&lt;=123.4),'[1]Pricing Schedule'!$F$96+('[1]Pricing Schedule'!$F$97*M1917),
IF(AND(I1917=110000,R1917&gt;123.4,R1917&lt;=168.2,M1917&lt;=10),'[1]Pricing Schedule'!$F$103+('[1]Pricing Schedule'!$F$105*M1917),
IF(AND(I1917=110000,R1917&gt;123.4,R1917&lt;=168.2,M1917&gt;10),'[1]Pricing Schedule'!$F$111+('[1]Pricing Schedule'!$F$113*M1917),
IF(AND(I1917=110000,R1917&gt;168.2,R1917&lt;=336.4,M1917&lt;=10),('[1]Pricing Schedule'!$F$103+('[1]Pricing Schedule'!$F$105*M1917))*2,
IF(AND(I1917=110000,R1917&gt;168.2,R1917&lt;=336.4,M1917&gt;10),('[1]Pricing Schedule'!$F$111+('[1]Pricing Schedule'!$F$113*M1917))*2,
IF(AND(I1917=110000,R1917&gt;336.4,R1917&lt;=504.6,M1917&lt;=10),('[1]Pricing Schedule'!$F$103+('[1]Pricing Schedule'!$F$105*M1917))*3,
IF(AND(I1917=110000,R1917&gt;336.4,R1917&lt;=504.6,M1917&gt;10),('[1]Pricing Schedule'!$F$111+('[1]Pricing Schedule'!$F$113*M1917))*3,
IF(AND(I1917=110000,R1917&gt;504.6,R1917&lt;=672.8,M1917&lt;=10),('[1]Pricing Schedule'!$F$103+('[1]Pricing Schedule'!$F$105*M1917))*4,
IF(AND(I1917=110000,R1917&gt;504.6,R1917&lt;=672.8,M1917&gt;10),('[1]Pricing Schedule'!$F$111+('[1]Pricing Schedule'!$F$113*M1917))*4,
IF(AND(I1917=110000,R1917&gt;672.8,R1917&lt;=841,M1917&lt;=10),('[1]Pricing Schedule'!$F$103+('[1]Pricing Schedule'!$F$105*M1917))*5,
IF(AND(I1917=110000,R1917&gt;672.8,R1917&lt;=841,M1917&gt;10),('[1]Pricing Schedule'!$F$111+('[1]Pricing Schedule'!$F$113*M1917))*5,
IF(AND(I1917=110000,R1917&gt;672.8,R1917&lt;=841,M1917&lt;=10),('[1]Pricing Schedule'!$F$103+('[1]Pricing Schedule'!$F$105*M1917))*5,
IF(AND(I1917=110000,R1917&gt;672.8,R1917&lt;=841,M1917&gt;10),('[1]Pricing Schedule'!$F$111+('[1]Pricing Schedule'!$F$113*M1917))*5,
IF(AND(I1917=110000,R1917&gt;1345.6,R1917&lt;=1513.8,M1917&lt;=10),('[1]Pricing Schedule'!$F$103+('[1]Pricing Schedule'!$F$105*M1917))*9,
IF(AND(I1917=110000,R1917&gt;1345.6,R1917&lt;=1513.8,M1917&gt;10),('[1]Pricing Schedule'!$F$111+('[1]Pricing Schedule'!$F$113*M1917))*9,
9999999999)))))))))))))))))))))))))))))))))))))))</f>
        <v>839680</v>
      </c>
      <c r="T1917" s="21">
        <f>IF(AND(I1917=38000,R1917&lt;=4.5,M1917&gt;8),'[1]Pricing Schedule'!$J$9,
IF(AND(I1917=38000,R1917&lt;=4.5,M1917&lt;=8),'[1]Pricing Schedule'!$J$36,
IF(AND(I1917=38000,R1917&gt;4.5,R1917&lt;=9,M1917&gt;8),'[1]Pricing Schedule'!$J$18,
IF(AND(I1917=38000,R1917&gt;4.5,R1917&lt;=9,M1917&lt;=8),'[1]Pricing Schedule'!$J$36,
IF(AND(I1917=38000,R1917&gt;9,R1917&lt;=12.8,M1917&gt;8),'[1]Pricing Schedule'!$J$27,
IF(AND(I1917=38000,R1917&gt;9,R1917&lt;=12.8,M1917&lt;=8),'[1]Pricing Schedule'!$J$36,
IF(AND(I1917=38000,R1917&gt;12.8,R1917&lt;=22.8),'[1]Pricing Schedule'!$J$36,
IF(AND(I1917=38000,R1917&gt;22.8,R1917&lt;=30.2),'[1]Pricing Schedule'!$J$45,
IF(AND(I1917=38000,R1917&gt;30.2,R1917&lt;=45.9),'[1]Pricing Schedule'!$J$54,
IF(AND(I1917=38000,R1917&gt;45.9,R1917&lt;=123.4),'[1]Pricing Schedule'!$J$97,
IF(AND(I1917=38000,R1917&gt;123.4,R1917&lt;=168.2,M1917&lt;=10),'[1]Pricing Schedule'!$J$105,
IF(AND(I1917=38000,R1917&gt;123.4,R1917&lt;=168.2,M1917&gt;10),'[1]Pricing Schedule'!$J$113,
IF(AND(I1917=38000,R1917&gt;168.2,R1917&lt;=336.4,M1917&lt;=10),('[1]Pricing Schedule'!$J$105),
IF(AND(I1917=38000,R1917&gt;168.2,R1917&lt;=336.4,M1917&gt;10),('[1]Pricing Schedule'!$J$113),
IF(AND(I1917=38000,R1917&gt;336.4,R1917&lt;=504.6,M1917&lt;=10),('[1]Pricing Schedule'!$J$105),
IF(AND(I1917=38000,R1917&gt;336.4,R1917&lt;=504.6,M1917&gt;10),('[1]Pricing Schedule'!$J$113),
IF(AND(I1917=38000,R1917&gt;504.6,R1917&lt;=672.8,M1917&lt;=10),('[1]Pricing Schedule'!$J$105),
IF(AND(I1917=38000,R1917&gt;504.6,R1917&lt;=672.8,M1917&gt;10),('[1]Pricing Schedule'!$J$113),
IF(AND(I1917=110000,R1917&lt;=12.8,M1917&gt;2),'[1]Pricing Schedule'!$J$63,
IF(AND(I1917=110000,R1917&lt;=12.8,M1917&lt;=2),'[1]Pricing Schedule'!$J$97,
IF(AND(I1917=110000,R1917&gt;12.8,R1917&lt;=22.8,M1917&gt;3),'[1]Pricing Schedule'!$J$72,
IF(AND(I1917=110000,R1917&gt;12.8,R1917&lt;=22.8,M1917&lt;=3),'[1]Pricing Schedule'!$J$97,
IF(AND(I1917=110000,R1917&gt;22.8,R1917&lt;=30.2),'[1]Pricing Schedule'!$J$81,
IF(AND(I1917=110000,R1917&gt;30.2,R1917&lt;=45.9),'[1]Pricing Schedule'!$J$90,
IF(AND(I1917=110000,R1917&gt;45.9,R1917&lt;=123.4),'[1]Pricing Schedule'!$J$97,
IF(AND(I1917=110000,R1917&gt;123.4,R1917&lt;=168.2,M1917&lt;=10),'[1]Pricing Schedule'!$J$105,
IF(AND(I1917=110000,R1917&gt;123.4,R1917&lt;=168.2,M1917&gt;10),'[1]Pricing Schedule'!$J$113,
IF(AND(I1917=110000,R1917&gt;168.2,R1917&lt;=336.2,M1917&lt;=10),('[1]Pricing Schedule'!$J$105),
IF(AND(I1917=110000,R1917&gt;168.2,R1917&lt;=336.2,M1917&gt;10),('[1]Pricing Schedule'!$J$113),
IF(AND(I1917=110000,R1917&gt;336.4,R1917&lt;=504.6,M1917&lt;=10),('[1]Pricing Schedule'!$J$105),
IF(AND(I1917=110000,R1917&gt;336.4,R1917&lt;=504.6,M1917&gt;10),('[1]Pricing Schedule'!$J$113),
IF(AND(I1917=110000,R1917&gt;504.6,R1917&lt;=672.8,M1917&lt;=10),('[1]Pricing Schedule'!$J$105),
IF(AND(I1917=110000,R1917&gt;504.6,R1917&lt;=672.8,M1917&gt;10),('[1]Pricing Schedule'!$J$113),
IF(AND(I1917=110000,R1917&gt;672.8,R1917&lt;=841,M1917&lt;=10),('[1]Pricing Schedule'!$J$105),
IF(AND(I1917=110000,R1917&gt;672.8,R1917&lt;=841,M1917&gt;10),('[1]Pricing Schedule'!$J$113),
IF(AND(I1917=110000,R1917&gt;1682,R1917&lt;=1850.2,M1917&lt;=10),('[1]Pricing Schedule'!$J$105),
IF(AND(I1917=110000,R1917&gt;1682,R1917&lt;=1850.2,M1917&gt;10),('[1]Pricing Schedule'!$J$113),
IF(AND(I1917=110000,R1917&gt;2018.4,R1917&lt;=2186.6,M1917&lt;=10),('[1]Pricing Schedule'!$J$105),
IF(AND(I1917=110000,R1917&gt;2018.4,R1917&lt;=2186.6,M1917&gt;10),('[1]Pricing Schedule'!$J$113),999999999)))))))))))))))))))))))))))))))))))))))</f>
        <v>4</v>
      </c>
      <c r="U1917" s="40">
        <f t="shared" si="180"/>
        <v>199923.80952380953</v>
      </c>
      <c r="V1917" s="41">
        <f t="shared" si="181"/>
        <v>5.0019054878048781</v>
      </c>
      <c r="Y1917" s="23">
        <v>337</v>
      </c>
      <c r="Z1917" s="23">
        <v>175</v>
      </c>
      <c r="AD1917" s="13"/>
      <c r="AE1917" s="13"/>
      <c r="AF1917" s="13"/>
      <c r="AR1917" s="35"/>
    </row>
    <row r="1918" spans="1:44">
      <c r="A1918" s="23">
        <v>1920</v>
      </c>
      <c r="B1918" s="23">
        <v>1920</v>
      </c>
      <c r="C1918" s="23" t="s">
        <v>2659</v>
      </c>
      <c r="D1918" s="23" t="s">
        <v>786</v>
      </c>
      <c r="E1918" s="23" t="s">
        <v>786</v>
      </c>
      <c r="F1918" s="23" t="s">
        <v>2660</v>
      </c>
      <c r="G1918" s="23" t="s">
        <v>2661</v>
      </c>
      <c r="H1918" s="23" t="s">
        <v>133</v>
      </c>
      <c r="I1918" s="13">
        <v>110000</v>
      </c>
      <c r="J1918" s="23" t="s">
        <v>119</v>
      </c>
      <c r="K1918" s="13">
        <v>110000</v>
      </c>
      <c r="L1918" s="24">
        <v>5.0940000000000003</v>
      </c>
      <c r="M1918" s="37">
        <f t="shared" si="176"/>
        <v>6</v>
      </c>
      <c r="N1918" s="24">
        <v>7.0860000000000003</v>
      </c>
      <c r="O1918" s="13">
        <v>3</v>
      </c>
      <c r="P1918" s="36">
        <f t="shared" si="177"/>
        <v>5.3145000000000007</v>
      </c>
      <c r="Q1918" s="38">
        <f t="shared" si="178"/>
        <v>37.800000000000004</v>
      </c>
      <c r="R1918" s="37">
        <f t="shared" si="179"/>
        <v>37.800000000000004</v>
      </c>
      <c r="S1918" s="39">
        <f>IF(AND(I1918=38000,R1918&lt;=4.5,M1918&gt;8),'[1]Pricing Schedule'!$F$8+('[1]Pricing Schedule'!$F$9*M1918),
IF(AND(I1918=38000,R1918&lt;=4.5,M1918&lt;=8),'[1]Pricing Schedule'!$F$34+('[1]Pricing Schedule'!$F$36*M1918),
IF(AND(I1918=38000,R1918&gt;4.5,R1918&lt;=9,M1918&gt;8),'[1]Pricing Schedule'!$F$17+('[1]Pricing Schedule'!$F$18*M1918),
IF(AND(I1918=38000,R1918&gt;4.5,R1918&lt;=9,M1918&lt;=8),'[1]Pricing Schedule'!$F$34+('[1]Pricing Schedule'!$F$36*M1918),
IF(AND(I1918=38000,R1918&gt;9,R1918&lt;=12.8,M1918&gt;8),'[1]Pricing Schedule'!$F$26+('[1]Pricing Schedule'!$F$27*M1918),
IF(AND(I1918=38000,R1918&gt;9,R1918&lt;=12.8,M1918&lt;=8),'[1]Pricing Schedule'!$F$34+('[1]Pricing Schedule'!$F$36*M1918),
IF(AND(I1918=38000,R1918&gt;12.8,R1918&lt;=22.8),'[1]Pricing Schedule'!$F$34+('[1]Pricing Schedule'!$F$36*M1918),
IF(AND(I1918=38000,R1918&gt;22.8,R1918&lt;=30.2),'[1]Pricing Schedule'!$F$43+('[1]Pricing Schedule'!$F$45*M1918),
IF(AND(I1918=38000,R1918&gt;30.2,R1918&lt;=45.9),'[1]Pricing Schedule'!$F$52+('[1]Pricing Schedule'!$F$54*M1918),
IF(AND(I1918=38000,R1918&gt;45.9,R1918&lt;=123.4),'[1]Pricing Schedule'!$F$96+('[1]Pricing Schedule'!$F$97*M1918),
IF(AND(I1918=38000,R1918&gt;123.4,R1918&lt;=168.2,M1918&lt;=10),'[1]Pricing Schedule'!$F$103+('[1]Pricing Schedule'!$F$105*M1918),
IF(AND(I1918=38000,R1918&gt;123.4,R1918&lt;=168.2,M1918&gt;10),'[1]Pricing Schedule'!$F$111+('[1]Pricing Schedule'!$F$113*M1918),
IF(AND(I1918=38000,R1918&gt;157.4,R1918&lt;=336.4,M1918&lt;=10),('[1]Pricing Schedule'!$F$103+('[1]Pricing Schedule'!$F$105*M1918))*2,
IF(AND(I1918=38000,R1918&gt;157.4,R1918&lt;=336.4,M1918&gt;10),('[1]Pricing Schedule'!$F$111+('[1]Pricing Schedule'!$F$113*M1918))*2,
IF(AND(I1918=38000,R1918&gt;314.8,R1918&lt;=504.6,M1918&lt;=10),('[1]Pricing Schedule'!$F$103+('[1]Pricing Schedule'!$F$105*M1918))*3,
IF(AND(I1918=38000,R1918&gt;314.8,R1918&lt;=504.6,M1918&gt;10),('[1]Pricing Schedule'!$F$111+('[1]Pricing Schedule'!$F$113*M1918))*3,
IF(AND(I1918=38000,R1918&gt;472.2,R1918&lt;=672.8,M1918&lt;=10),('[1]Pricing Schedule'!$F$103+('[1]Pricing Schedule'!$F$105*M1918))*4,
IF(AND(I1918=38000,R1918&gt;472.2,R1918&lt;=672.8,M1918&gt;10),('[1]Pricing Schedule'!$F$111+('[1]Pricing Schedule'!$F$113*M1918))*4,
IF(AND(I1918=110000,R1918&lt;=12.8,M1918&gt;2),'[1]Pricing Schedule'!$F$62+('[1]Pricing Schedule'!$F$63*M1918),
IF(AND(I1918=110000,R1918&lt;=12.8,M1918&lt;=2),'[1]Pricing Schedule'!$F$96+('[1]Pricing Schedule'!$F$97*M1918),
IF(AND(I1918=110000,R1918&gt;12.8,R1918&lt;=22.8,M1918&gt;3),'[1]Pricing Schedule'!$F$71+('[1]Pricing Schedule'!$F$72*M1918),
IF(AND(I1918=110000,R1918&gt;12.8,R1918&lt;=22.8,M1918&lt;=3),'[1]Pricing Schedule'!$F$96+('[1]Pricing Schedule'!$F$97*M1918),
IF(AND(I1918=110000,R1918&gt;22.8,R1918&lt;=30.2),'[1]Pricing Schedule'!$F$80+('[1]Pricing Schedule'!$F$81*M1918),
IF(AND(I1918=110000,R1918&gt;30.2,R1918&lt;=45.9),'[1]Pricing Schedule'!$F$89+('[1]Pricing Schedule'!$F$90*M1918),
IF(AND(I1918=110000,R1918&gt;45.9,R1918&lt;=123.4),'[1]Pricing Schedule'!$F$96+('[1]Pricing Schedule'!$F$97*M1918),
IF(AND(I1918=110000,R1918&gt;123.4,R1918&lt;=168.2,M1918&lt;=10),'[1]Pricing Schedule'!$F$103+('[1]Pricing Schedule'!$F$105*M1918),
IF(AND(I1918=110000,R1918&gt;123.4,R1918&lt;=168.2,M1918&gt;10),'[1]Pricing Schedule'!$F$111+('[1]Pricing Schedule'!$F$113*M1918),
IF(AND(I1918=110000,R1918&gt;168.2,R1918&lt;=336.4,M1918&lt;=10),('[1]Pricing Schedule'!$F$103+('[1]Pricing Schedule'!$F$105*M1918))*2,
IF(AND(I1918=110000,R1918&gt;168.2,R1918&lt;=336.4,M1918&gt;10),('[1]Pricing Schedule'!$F$111+('[1]Pricing Schedule'!$F$113*M1918))*2,
IF(AND(I1918=110000,R1918&gt;336.4,R1918&lt;=504.6,M1918&lt;=10),('[1]Pricing Schedule'!$F$103+('[1]Pricing Schedule'!$F$105*M1918))*3,
IF(AND(I1918=110000,R1918&gt;336.4,R1918&lt;=504.6,M1918&gt;10),('[1]Pricing Schedule'!$F$111+('[1]Pricing Schedule'!$F$113*M1918))*3,
IF(AND(I1918=110000,R1918&gt;504.6,R1918&lt;=672.8,M1918&lt;=10),('[1]Pricing Schedule'!$F$103+('[1]Pricing Schedule'!$F$105*M1918))*4,
IF(AND(I1918=110000,R1918&gt;504.6,R1918&lt;=672.8,M1918&gt;10),('[1]Pricing Schedule'!$F$111+('[1]Pricing Schedule'!$F$113*M1918))*4,
IF(AND(I1918=110000,R1918&gt;672.8,R1918&lt;=841,M1918&lt;=10),('[1]Pricing Schedule'!$F$103+('[1]Pricing Schedule'!$F$105*M1918))*5,
IF(AND(I1918=110000,R1918&gt;672.8,R1918&lt;=841,M1918&gt;10),('[1]Pricing Schedule'!$F$111+('[1]Pricing Schedule'!$F$113*M1918))*5,
IF(AND(I1918=110000,R1918&gt;672.8,R1918&lt;=841,M1918&lt;=10),('[1]Pricing Schedule'!$F$103+('[1]Pricing Schedule'!$F$105*M1918))*5,
IF(AND(I1918=110000,R1918&gt;672.8,R1918&lt;=841,M1918&gt;10),('[1]Pricing Schedule'!$F$111+('[1]Pricing Schedule'!$F$113*M1918))*5,
IF(AND(I1918=110000,R1918&gt;1345.6,R1918&lt;=1513.8,M1918&lt;=10),('[1]Pricing Schedule'!$F$103+('[1]Pricing Schedule'!$F$105*M1918))*9,
IF(AND(I1918=110000,R1918&gt;1345.6,R1918&lt;=1513.8,M1918&gt;10),('[1]Pricing Schedule'!$F$111+('[1]Pricing Schedule'!$F$113*M1918))*9,
9999999999)))))))))))))))))))))))))))))))))))))))</f>
        <v>2621410</v>
      </c>
      <c r="T1918" s="21">
        <f>IF(AND(I1918=38000,R1918&lt;=4.5,M1918&gt;8),'[1]Pricing Schedule'!$J$9,
IF(AND(I1918=38000,R1918&lt;=4.5,M1918&lt;=8),'[1]Pricing Schedule'!$J$36,
IF(AND(I1918=38000,R1918&gt;4.5,R1918&lt;=9,M1918&gt;8),'[1]Pricing Schedule'!$J$18,
IF(AND(I1918=38000,R1918&gt;4.5,R1918&lt;=9,M1918&lt;=8),'[1]Pricing Schedule'!$J$36,
IF(AND(I1918=38000,R1918&gt;9,R1918&lt;=12.8,M1918&gt;8),'[1]Pricing Schedule'!$J$27,
IF(AND(I1918=38000,R1918&gt;9,R1918&lt;=12.8,M1918&lt;=8),'[1]Pricing Schedule'!$J$36,
IF(AND(I1918=38000,R1918&gt;12.8,R1918&lt;=22.8),'[1]Pricing Schedule'!$J$36,
IF(AND(I1918=38000,R1918&gt;22.8,R1918&lt;=30.2),'[1]Pricing Schedule'!$J$45,
IF(AND(I1918=38000,R1918&gt;30.2,R1918&lt;=45.9),'[1]Pricing Schedule'!$J$54,
IF(AND(I1918=38000,R1918&gt;45.9,R1918&lt;=123.4),'[1]Pricing Schedule'!$J$97,
IF(AND(I1918=38000,R1918&gt;123.4,R1918&lt;=168.2,M1918&lt;=10),'[1]Pricing Schedule'!$J$105,
IF(AND(I1918=38000,R1918&gt;123.4,R1918&lt;=168.2,M1918&gt;10),'[1]Pricing Schedule'!$J$113,
IF(AND(I1918=38000,R1918&gt;168.2,R1918&lt;=336.4,M1918&lt;=10),('[1]Pricing Schedule'!$J$105),
IF(AND(I1918=38000,R1918&gt;168.2,R1918&lt;=336.4,M1918&gt;10),('[1]Pricing Schedule'!$J$113),
IF(AND(I1918=38000,R1918&gt;336.4,R1918&lt;=504.6,M1918&lt;=10),('[1]Pricing Schedule'!$J$105),
IF(AND(I1918=38000,R1918&gt;336.4,R1918&lt;=504.6,M1918&gt;10),('[1]Pricing Schedule'!$J$113),
IF(AND(I1918=38000,R1918&gt;504.6,R1918&lt;=672.8,M1918&lt;=10),('[1]Pricing Schedule'!$J$105),
IF(AND(I1918=38000,R1918&gt;504.6,R1918&lt;=672.8,M1918&gt;10),('[1]Pricing Schedule'!$J$113),
IF(AND(I1918=110000,R1918&lt;=12.8,M1918&gt;2),'[1]Pricing Schedule'!$J$63,
IF(AND(I1918=110000,R1918&lt;=12.8,M1918&lt;=2),'[1]Pricing Schedule'!$J$97,
IF(AND(I1918=110000,R1918&gt;12.8,R1918&lt;=22.8,M1918&gt;3),'[1]Pricing Schedule'!$J$72,
IF(AND(I1918=110000,R1918&gt;12.8,R1918&lt;=22.8,M1918&lt;=3),'[1]Pricing Schedule'!$J$97,
IF(AND(I1918=110000,R1918&gt;22.8,R1918&lt;=30.2),'[1]Pricing Schedule'!$J$81,
IF(AND(I1918=110000,R1918&gt;30.2,R1918&lt;=45.9),'[1]Pricing Schedule'!$J$90,
IF(AND(I1918=110000,R1918&gt;45.9,R1918&lt;=123.4),'[1]Pricing Schedule'!$J$97,
IF(AND(I1918=110000,R1918&gt;123.4,R1918&lt;=168.2,M1918&lt;=10),'[1]Pricing Schedule'!$J$105,
IF(AND(I1918=110000,R1918&gt;123.4,R1918&lt;=168.2,M1918&gt;10),'[1]Pricing Schedule'!$J$113,
IF(AND(I1918=110000,R1918&gt;168.2,R1918&lt;=336.2,M1918&lt;=10),('[1]Pricing Schedule'!$J$105),
IF(AND(I1918=110000,R1918&gt;168.2,R1918&lt;=336.2,M1918&gt;10),('[1]Pricing Schedule'!$J$113),
IF(AND(I1918=110000,R1918&gt;336.4,R1918&lt;=504.6,M1918&lt;=10),('[1]Pricing Schedule'!$J$105),
IF(AND(I1918=110000,R1918&gt;336.4,R1918&lt;=504.6,M1918&gt;10),('[1]Pricing Schedule'!$J$113),
IF(AND(I1918=110000,R1918&gt;504.6,R1918&lt;=672.8,M1918&lt;=10),('[1]Pricing Schedule'!$J$105),
IF(AND(I1918=110000,R1918&gt;504.6,R1918&lt;=672.8,M1918&gt;10),('[1]Pricing Schedule'!$J$113),
IF(AND(I1918=110000,R1918&gt;672.8,R1918&lt;=841,M1918&lt;=10),('[1]Pricing Schedule'!$J$105),
IF(AND(I1918=110000,R1918&gt;672.8,R1918&lt;=841,M1918&gt;10),('[1]Pricing Schedule'!$J$113),
IF(AND(I1918=110000,R1918&gt;1682,R1918&lt;=1850.2,M1918&lt;=10),('[1]Pricing Schedule'!$J$105),
IF(AND(I1918=110000,R1918&gt;1682,R1918&lt;=1850.2,M1918&gt;10),('[1]Pricing Schedule'!$J$113),
IF(AND(I1918=110000,R1918&gt;2018.4,R1918&lt;=2186.6,M1918&lt;=10),('[1]Pricing Schedule'!$J$105),
IF(AND(I1918=110000,R1918&gt;2018.4,R1918&lt;=2186.6,M1918&gt;10),('[1]Pricing Schedule'!$J$113),999999999)))))))))))))))))))))))))))))))))))))))</f>
        <v>10</v>
      </c>
      <c r="U1918" s="40">
        <f t="shared" si="180"/>
        <v>69349.470899470893</v>
      </c>
      <c r="V1918" s="41">
        <f t="shared" si="181"/>
        <v>14.419720684669704</v>
      </c>
      <c r="Y1918" s="23">
        <v>196</v>
      </c>
      <c r="Z1918" s="23">
        <v>696</v>
      </c>
      <c r="AD1918" s="13"/>
      <c r="AE1918" s="13"/>
      <c r="AF1918" s="13"/>
      <c r="AR1918" s="35"/>
    </row>
    <row r="1919" spans="1:44">
      <c r="A1919" s="23">
        <v>1921</v>
      </c>
      <c r="B1919" s="23">
        <v>1921</v>
      </c>
      <c r="C1919" s="23" t="s">
        <v>2662</v>
      </c>
      <c r="D1919" s="23" t="s">
        <v>786</v>
      </c>
      <c r="E1919" s="23" t="s">
        <v>786</v>
      </c>
      <c r="F1919" s="23" t="s">
        <v>1741</v>
      </c>
      <c r="G1919" s="23" t="s">
        <v>1742</v>
      </c>
      <c r="H1919" s="23" t="s">
        <v>113</v>
      </c>
      <c r="I1919" s="13">
        <v>38000</v>
      </c>
      <c r="J1919" s="13">
        <v>38000</v>
      </c>
      <c r="K1919" s="23" t="s">
        <v>119</v>
      </c>
      <c r="L1919" s="24">
        <v>12.766</v>
      </c>
      <c r="M1919" s="37">
        <f t="shared" si="176"/>
        <v>13</v>
      </c>
      <c r="N1919" s="24">
        <v>0.42799999999999999</v>
      </c>
      <c r="O1919" s="13">
        <v>3</v>
      </c>
      <c r="P1919" s="36">
        <f t="shared" si="177"/>
        <v>0.42799999999999999</v>
      </c>
      <c r="Q1919" s="38">
        <f t="shared" si="178"/>
        <v>4.2</v>
      </c>
      <c r="R1919" s="37">
        <f t="shared" si="179"/>
        <v>4.2</v>
      </c>
      <c r="S1919" s="39">
        <f>IF(AND(I1919=38000,R1919&lt;=4.5,M1919&gt;8),'[1]Pricing Schedule'!$F$8+('[1]Pricing Schedule'!$F$9*M1919),
IF(AND(I1919=38000,R1919&lt;=4.5,M1919&lt;=8),'[1]Pricing Schedule'!$F$34+('[1]Pricing Schedule'!$F$36*M1919),
IF(AND(I1919=38000,R1919&gt;4.5,R1919&lt;=9,M1919&gt;8),'[1]Pricing Schedule'!$F$17+('[1]Pricing Schedule'!$F$18*M1919),
IF(AND(I1919=38000,R1919&gt;4.5,R1919&lt;=9,M1919&lt;=8),'[1]Pricing Schedule'!$F$34+('[1]Pricing Schedule'!$F$36*M1919),
IF(AND(I1919=38000,R1919&gt;9,R1919&lt;=12.8,M1919&gt;8),'[1]Pricing Schedule'!$F$26+('[1]Pricing Schedule'!$F$27*M1919),
IF(AND(I1919=38000,R1919&gt;9,R1919&lt;=12.8,M1919&lt;=8),'[1]Pricing Schedule'!$F$34+('[1]Pricing Schedule'!$F$36*M1919),
IF(AND(I1919=38000,R1919&gt;12.8,R1919&lt;=22.8),'[1]Pricing Schedule'!$F$34+('[1]Pricing Schedule'!$F$36*M1919),
IF(AND(I1919=38000,R1919&gt;22.8,R1919&lt;=30.2),'[1]Pricing Schedule'!$F$43+('[1]Pricing Schedule'!$F$45*M1919),
IF(AND(I1919=38000,R1919&gt;30.2,R1919&lt;=45.9),'[1]Pricing Schedule'!$F$52+('[1]Pricing Schedule'!$F$54*M1919),
IF(AND(I1919=38000,R1919&gt;45.9,R1919&lt;=123.4),'[1]Pricing Schedule'!$F$96+('[1]Pricing Schedule'!$F$97*M1919),
IF(AND(I1919=38000,R1919&gt;123.4,R1919&lt;=168.2,M1919&lt;=10),'[1]Pricing Schedule'!$F$103+('[1]Pricing Schedule'!$F$105*M1919),
IF(AND(I1919=38000,R1919&gt;123.4,R1919&lt;=168.2,M1919&gt;10),'[1]Pricing Schedule'!$F$111+('[1]Pricing Schedule'!$F$113*M1919),
IF(AND(I1919=38000,R1919&gt;157.4,R1919&lt;=336.4,M1919&lt;=10),('[1]Pricing Schedule'!$F$103+('[1]Pricing Schedule'!$F$105*M1919))*2,
IF(AND(I1919=38000,R1919&gt;157.4,R1919&lt;=336.4,M1919&gt;10),('[1]Pricing Schedule'!$F$111+('[1]Pricing Schedule'!$F$113*M1919))*2,
IF(AND(I1919=38000,R1919&gt;314.8,R1919&lt;=504.6,M1919&lt;=10),('[1]Pricing Schedule'!$F$103+('[1]Pricing Schedule'!$F$105*M1919))*3,
IF(AND(I1919=38000,R1919&gt;314.8,R1919&lt;=504.6,M1919&gt;10),('[1]Pricing Schedule'!$F$111+('[1]Pricing Schedule'!$F$113*M1919))*3,
IF(AND(I1919=38000,R1919&gt;472.2,R1919&lt;=672.8,M1919&lt;=10),('[1]Pricing Schedule'!$F$103+('[1]Pricing Schedule'!$F$105*M1919))*4,
IF(AND(I1919=38000,R1919&gt;472.2,R1919&lt;=672.8,M1919&gt;10),('[1]Pricing Schedule'!$F$111+('[1]Pricing Schedule'!$F$113*M1919))*4,
IF(AND(I1919=110000,R1919&lt;=12.8,M1919&gt;2),'[1]Pricing Schedule'!$F$62+('[1]Pricing Schedule'!$F$63*M1919),
IF(AND(I1919=110000,R1919&lt;=12.8,M1919&lt;=2),'[1]Pricing Schedule'!$F$96+('[1]Pricing Schedule'!$F$97*M1919),
IF(AND(I1919=110000,R1919&gt;12.8,R1919&lt;=22.8,M1919&gt;3),'[1]Pricing Schedule'!$F$71+('[1]Pricing Schedule'!$F$72*M1919),
IF(AND(I1919=110000,R1919&gt;12.8,R1919&lt;=22.8,M1919&lt;=3),'[1]Pricing Schedule'!$F$96+('[1]Pricing Schedule'!$F$97*M1919),
IF(AND(I1919=110000,R1919&gt;22.8,R1919&lt;=30.2),'[1]Pricing Schedule'!$F$80+('[1]Pricing Schedule'!$F$81*M1919),
IF(AND(I1919=110000,R1919&gt;30.2,R1919&lt;=45.9),'[1]Pricing Schedule'!$F$89+('[1]Pricing Schedule'!$F$90*M1919),
IF(AND(I1919=110000,R1919&gt;45.9,R1919&lt;=123.4),'[1]Pricing Schedule'!$F$96+('[1]Pricing Schedule'!$F$97*M1919),
IF(AND(I1919=110000,R1919&gt;123.4,R1919&lt;=168.2,M1919&lt;=10),'[1]Pricing Schedule'!$F$103+('[1]Pricing Schedule'!$F$105*M1919),
IF(AND(I1919=110000,R1919&gt;123.4,R1919&lt;=168.2,M1919&gt;10),'[1]Pricing Schedule'!$F$111+('[1]Pricing Schedule'!$F$113*M1919),
IF(AND(I1919=110000,R1919&gt;168.2,R1919&lt;=336.4,M1919&lt;=10),('[1]Pricing Schedule'!$F$103+('[1]Pricing Schedule'!$F$105*M1919))*2,
IF(AND(I1919=110000,R1919&gt;168.2,R1919&lt;=336.4,M1919&gt;10),('[1]Pricing Schedule'!$F$111+('[1]Pricing Schedule'!$F$113*M1919))*2,
IF(AND(I1919=110000,R1919&gt;336.4,R1919&lt;=504.6,M1919&lt;=10),('[1]Pricing Schedule'!$F$103+('[1]Pricing Schedule'!$F$105*M1919))*3,
IF(AND(I1919=110000,R1919&gt;336.4,R1919&lt;=504.6,M1919&gt;10),('[1]Pricing Schedule'!$F$111+('[1]Pricing Schedule'!$F$113*M1919))*3,
IF(AND(I1919=110000,R1919&gt;504.6,R1919&lt;=672.8,M1919&lt;=10),('[1]Pricing Schedule'!$F$103+('[1]Pricing Schedule'!$F$105*M1919))*4,
IF(AND(I1919=110000,R1919&gt;504.6,R1919&lt;=672.8,M1919&gt;10),('[1]Pricing Schedule'!$F$111+('[1]Pricing Schedule'!$F$113*M1919))*4,
IF(AND(I1919=110000,R1919&gt;672.8,R1919&lt;=841,M1919&lt;=10),('[1]Pricing Schedule'!$F$103+('[1]Pricing Schedule'!$F$105*M1919))*5,
IF(AND(I1919=110000,R1919&gt;672.8,R1919&lt;=841,M1919&gt;10),('[1]Pricing Schedule'!$F$111+('[1]Pricing Schedule'!$F$113*M1919))*5,
IF(AND(I1919=110000,R1919&gt;672.8,R1919&lt;=841,M1919&lt;=10),('[1]Pricing Schedule'!$F$103+('[1]Pricing Schedule'!$F$105*M1919))*5,
IF(AND(I1919=110000,R1919&gt;672.8,R1919&lt;=841,M1919&gt;10),('[1]Pricing Schedule'!$F$111+('[1]Pricing Schedule'!$F$113*M1919))*5,
IF(AND(I1919=110000,R1919&gt;1345.6,R1919&lt;=1513.8,M1919&lt;=10),('[1]Pricing Schedule'!$F$103+('[1]Pricing Schedule'!$F$105*M1919))*9,
IF(AND(I1919=110000,R1919&gt;1345.6,R1919&lt;=1513.8,M1919&gt;10),('[1]Pricing Schedule'!$F$111+('[1]Pricing Schedule'!$F$113*M1919))*9,
9999999999)))))))))))))))))))))))))))))))))))))))</f>
        <v>1545240</v>
      </c>
      <c r="T1919" s="21">
        <f>IF(AND(I1919=38000,R1919&lt;=4.5,M1919&gt;8),'[1]Pricing Schedule'!$J$9,
IF(AND(I1919=38000,R1919&lt;=4.5,M1919&lt;=8),'[1]Pricing Schedule'!$J$36,
IF(AND(I1919=38000,R1919&gt;4.5,R1919&lt;=9,M1919&gt;8),'[1]Pricing Schedule'!$J$18,
IF(AND(I1919=38000,R1919&gt;4.5,R1919&lt;=9,M1919&lt;=8),'[1]Pricing Schedule'!$J$36,
IF(AND(I1919=38000,R1919&gt;9,R1919&lt;=12.8,M1919&gt;8),'[1]Pricing Schedule'!$J$27,
IF(AND(I1919=38000,R1919&gt;9,R1919&lt;=12.8,M1919&lt;=8),'[1]Pricing Schedule'!$J$36,
IF(AND(I1919=38000,R1919&gt;12.8,R1919&lt;=22.8),'[1]Pricing Schedule'!$J$36,
IF(AND(I1919=38000,R1919&gt;22.8,R1919&lt;=30.2),'[1]Pricing Schedule'!$J$45,
IF(AND(I1919=38000,R1919&gt;30.2,R1919&lt;=45.9),'[1]Pricing Schedule'!$J$54,
IF(AND(I1919=38000,R1919&gt;45.9,R1919&lt;=123.4),'[1]Pricing Schedule'!$J$97,
IF(AND(I1919=38000,R1919&gt;123.4,R1919&lt;=168.2,M1919&lt;=10),'[1]Pricing Schedule'!$J$105,
IF(AND(I1919=38000,R1919&gt;123.4,R1919&lt;=168.2,M1919&gt;10),'[1]Pricing Schedule'!$J$113,
IF(AND(I1919=38000,R1919&gt;168.2,R1919&lt;=336.4,M1919&lt;=10),('[1]Pricing Schedule'!$J$105),
IF(AND(I1919=38000,R1919&gt;168.2,R1919&lt;=336.4,M1919&gt;10),('[1]Pricing Schedule'!$J$113),
IF(AND(I1919=38000,R1919&gt;336.4,R1919&lt;=504.6,M1919&lt;=10),('[1]Pricing Schedule'!$J$105),
IF(AND(I1919=38000,R1919&gt;336.4,R1919&lt;=504.6,M1919&gt;10),('[1]Pricing Schedule'!$J$113),
IF(AND(I1919=38000,R1919&gt;504.6,R1919&lt;=672.8,M1919&lt;=10),('[1]Pricing Schedule'!$J$105),
IF(AND(I1919=38000,R1919&gt;504.6,R1919&lt;=672.8,M1919&gt;10),('[1]Pricing Schedule'!$J$113),
IF(AND(I1919=110000,R1919&lt;=12.8,M1919&gt;2),'[1]Pricing Schedule'!$J$63,
IF(AND(I1919=110000,R1919&lt;=12.8,M1919&lt;=2),'[1]Pricing Schedule'!$J$97,
IF(AND(I1919=110000,R1919&gt;12.8,R1919&lt;=22.8,M1919&gt;3),'[1]Pricing Schedule'!$J$72,
IF(AND(I1919=110000,R1919&gt;12.8,R1919&lt;=22.8,M1919&lt;=3),'[1]Pricing Schedule'!$J$97,
IF(AND(I1919=110000,R1919&gt;22.8,R1919&lt;=30.2),'[1]Pricing Schedule'!$J$81,
IF(AND(I1919=110000,R1919&gt;30.2,R1919&lt;=45.9),'[1]Pricing Schedule'!$J$90,
IF(AND(I1919=110000,R1919&gt;45.9,R1919&lt;=123.4),'[1]Pricing Schedule'!$J$97,
IF(AND(I1919=110000,R1919&gt;123.4,R1919&lt;=168.2,M1919&lt;=10),'[1]Pricing Schedule'!$J$105,
IF(AND(I1919=110000,R1919&gt;123.4,R1919&lt;=168.2,M1919&gt;10),'[1]Pricing Schedule'!$J$113,
IF(AND(I1919=110000,R1919&gt;168.2,R1919&lt;=336.2,M1919&lt;=10),('[1]Pricing Schedule'!$J$105),
IF(AND(I1919=110000,R1919&gt;168.2,R1919&lt;=336.2,M1919&gt;10),('[1]Pricing Schedule'!$J$113),
IF(AND(I1919=110000,R1919&gt;336.4,R1919&lt;=504.6,M1919&lt;=10),('[1]Pricing Schedule'!$J$105),
IF(AND(I1919=110000,R1919&gt;336.4,R1919&lt;=504.6,M1919&gt;10),('[1]Pricing Schedule'!$J$113),
IF(AND(I1919=110000,R1919&gt;504.6,R1919&lt;=672.8,M1919&lt;=10),('[1]Pricing Schedule'!$J$105),
IF(AND(I1919=110000,R1919&gt;504.6,R1919&lt;=672.8,M1919&gt;10),('[1]Pricing Schedule'!$J$113),
IF(AND(I1919=110000,R1919&gt;672.8,R1919&lt;=841,M1919&lt;=10),('[1]Pricing Schedule'!$J$105),
IF(AND(I1919=110000,R1919&gt;672.8,R1919&lt;=841,M1919&gt;10),('[1]Pricing Schedule'!$J$113),
IF(AND(I1919=110000,R1919&gt;1682,R1919&lt;=1850.2,M1919&lt;=10),('[1]Pricing Schedule'!$J$105),
IF(AND(I1919=110000,R1919&gt;1682,R1919&lt;=1850.2,M1919&gt;10),('[1]Pricing Schedule'!$J$113),
IF(AND(I1919=110000,R1919&gt;2018.4,R1919&lt;=2186.6,M1919&lt;=10),('[1]Pricing Schedule'!$J$105),
IF(AND(I1919=110000,R1919&gt;2018.4,R1919&lt;=2186.6,M1919&gt;10),('[1]Pricing Schedule'!$J$113),999999999)))))))))))))))))))))))))))))))))))))))</f>
        <v>1</v>
      </c>
      <c r="U1919" s="40">
        <f t="shared" si="180"/>
        <v>367914.28571428568</v>
      </c>
      <c r="V1919" s="41">
        <f t="shared" si="181"/>
        <v>2.7180243845616214</v>
      </c>
      <c r="Y1919" s="23">
        <v>234</v>
      </c>
      <c r="Z1919" s="23">
        <v>575</v>
      </c>
      <c r="AD1919" s="13"/>
      <c r="AE1919" s="13"/>
      <c r="AF1919" s="13"/>
      <c r="AR1919" s="35"/>
    </row>
    <row r="1920" spans="1:44">
      <c r="A1920" s="23">
        <v>1922</v>
      </c>
      <c r="B1920" s="23">
        <v>1922</v>
      </c>
      <c r="C1920" s="23" t="s">
        <v>2663</v>
      </c>
      <c r="D1920" s="23" t="s">
        <v>318</v>
      </c>
      <c r="E1920" s="23" t="s">
        <v>1740</v>
      </c>
      <c r="F1920" s="23" t="s">
        <v>1982</v>
      </c>
      <c r="G1920" s="23" t="s">
        <v>1983</v>
      </c>
      <c r="H1920" s="23" t="s">
        <v>113</v>
      </c>
      <c r="I1920" s="13">
        <v>38000</v>
      </c>
      <c r="J1920" s="13">
        <v>38000</v>
      </c>
      <c r="K1920" s="23" t="s">
        <v>119</v>
      </c>
      <c r="L1920" s="24">
        <v>7.1150000000000002</v>
      </c>
      <c r="M1920" s="37">
        <f t="shared" si="176"/>
        <v>8</v>
      </c>
      <c r="N1920" s="24">
        <v>0.753</v>
      </c>
      <c r="O1920" s="13">
        <v>3</v>
      </c>
      <c r="P1920" s="36">
        <f t="shared" si="177"/>
        <v>0.753</v>
      </c>
      <c r="Q1920" s="38">
        <f t="shared" si="178"/>
        <v>4.2</v>
      </c>
      <c r="R1920" s="37">
        <f t="shared" si="179"/>
        <v>4.2</v>
      </c>
      <c r="S1920" s="39">
        <f>IF(AND(I1920=38000,R1920&lt;=4.5,M1920&gt;8),'[1]Pricing Schedule'!$F$8+('[1]Pricing Schedule'!$F$9*M1920),
IF(AND(I1920=38000,R1920&lt;=4.5,M1920&lt;=8),'[1]Pricing Schedule'!$F$34+('[1]Pricing Schedule'!$F$36*M1920),
IF(AND(I1920=38000,R1920&gt;4.5,R1920&lt;=9,M1920&gt;8),'[1]Pricing Schedule'!$F$17+('[1]Pricing Schedule'!$F$18*M1920),
IF(AND(I1920=38000,R1920&gt;4.5,R1920&lt;=9,M1920&lt;=8),'[1]Pricing Schedule'!$F$34+('[1]Pricing Schedule'!$F$36*M1920),
IF(AND(I1920=38000,R1920&gt;9,R1920&lt;=12.8,M1920&gt;8),'[1]Pricing Schedule'!$F$26+('[1]Pricing Schedule'!$F$27*M1920),
IF(AND(I1920=38000,R1920&gt;9,R1920&lt;=12.8,M1920&lt;=8),'[1]Pricing Schedule'!$F$34+('[1]Pricing Schedule'!$F$36*M1920),
IF(AND(I1920=38000,R1920&gt;12.8,R1920&lt;=22.8),'[1]Pricing Schedule'!$F$34+('[1]Pricing Schedule'!$F$36*M1920),
IF(AND(I1920=38000,R1920&gt;22.8,R1920&lt;=30.2),'[1]Pricing Schedule'!$F$43+('[1]Pricing Schedule'!$F$45*M1920),
IF(AND(I1920=38000,R1920&gt;30.2,R1920&lt;=45.9),'[1]Pricing Schedule'!$F$52+('[1]Pricing Schedule'!$F$54*M1920),
IF(AND(I1920=38000,R1920&gt;45.9,R1920&lt;=123.4),'[1]Pricing Schedule'!$F$96+('[1]Pricing Schedule'!$F$97*M1920),
IF(AND(I1920=38000,R1920&gt;123.4,R1920&lt;=168.2,M1920&lt;=10),'[1]Pricing Schedule'!$F$103+('[1]Pricing Schedule'!$F$105*M1920),
IF(AND(I1920=38000,R1920&gt;123.4,R1920&lt;=168.2,M1920&gt;10),'[1]Pricing Schedule'!$F$111+('[1]Pricing Schedule'!$F$113*M1920),
IF(AND(I1920=38000,R1920&gt;157.4,R1920&lt;=336.4,M1920&lt;=10),('[1]Pricing Schedule'!$F$103+('[1]Pricing Schedule'!$F$105*M1920))*2,
IF(AND(I1920=38000,R1920&gt;157.4,R1920&lt;=336.4,M1920&gt;10),('[1]Pricing Schedule'!$F$111+('[1]Pricing Schedule'!$F$113*M1920))*2,
IF(AND(I1920=38000,R1920&gt;314.8,R1920&lt;=504.6,M1920&lt;=10),('[1]Pricing Schedule'!$F$103+('[1]Pricing Schedule'!$F$105*M1920))*3,
IF(AND(I1920=38000,R1920&gt;314.8,R1920&lt;=504.6,M1920&gt;10),('[1]Pricing Schedule'!$F$111+('[1]Pricing Schedule'!$F$113*M1920))*3,
IF(AND(I1920=38000,R1920&gt;472.2,R1920&lt;=672.8,M1920&lt;=10),('[1]Pricing Schedule'!$F$103+('[1]Pricing Schedule'!$F$105*M1920))*4,
IF(AND(I1920=38000,R1920&gt;472.2,R1920&lt;=672.8,M1920&gt;10),('[1]Pricing Schedule'!$F$111+('[1]Pricing Schedule'!$F$113*M1920))*4,
IF(AND(I1920=110000,R1920&lt;=12.8,M1920&gt;2),'[1]Pricing Schedule'!$F$62+('[1]Pricing Schedule'!$F$63*M1920),
IF(AND(I1920=110000,R1920&lt;=12.8,M1920&lt;=2),'[1]Pricing Schedule'!$F$96+('[1]Pricing Schedule'!$F$97*M1920),
IF(AND(I1920=110000,R1920&gt;12.8,R1920&lt;=22.8,M1920&gt;3),'[1]Pricing Schedule'!$F$71+('[1]Pricing Schedule'!$F$72*M1920),
IF(AND(I1920=110000,R1920&gt;12.8,R1920&lt;=22.8,M1920&lt;=3),'[1]Pricing Schedule'!$F$96+('[1]Pricing Schedule'!$F$97*M1920),
IF(AND(I1920=110000,R1920&gt;22.8,R1920&lt;=30.2),'[1]Pricing Schedule'!$F$80+('[1]Pricing Schedule'!$F$81*M1920),
IF(AND(I1920=110000,R1920&gt;30.2,R1920&lt;=45.9),'[1]Pricing Schedule'!$F$89+('[1]Pricing Schedule'!$F$90*M1920),
IF(AND(I1920=110000,R1920&gt;45.9,R1920&lt;=123.4),'[1]Pricing Schedule'!$F$96+('[1]Pricing Schedule'!$F$97*M1920),
IF(AND(I1920=110000,R1920&gt;123.4,R1920&lt;=168.2,M1920&lt;=10),'[1]Pricing Schedule'!$F$103+('[1]Pricing Schedule'!$F$105*M1920),
IF(AND(I1920=110000,R1920&gt;123.4,R1920&lt;=168.2,M1920&gt;10),'[1]Pricing Schedule'!$F$111+('[1]Pricing Schedule'!$F$113*M1920),
IF(AND(I1920=110000,R1920&gt;168.2,R1920&lt;=336.4,M1920&lt;=10),('[1]Pricing Schedule'!$F$103+('[1]Pricing Schedule'!$F$105*M1920))*2,
IF(AND(I1920=110000,R1920&gt;168.2,R1920&lt;=336.4,M1920&gt;10),('[1]Pricing Schedule'!$F$111+('[1]Pricing Schedule'!$F$113*M1920))*2,
IF(AND(I1920=110000,R1920&gt;336.4,R1920&lt;=504.6,M1920&lt;=10),('[1]Pricing Schedule'!$F$103+('[1]Pricing Schedule'!$F$105*M1920))*3,
IF(AND(I1920=110000,R1920&gt;336.4,R1920&lt;=504.6,M1920&gt;10),('[1]Pricing Schedule'!$F$111+('[1]Pricing Schedule'!$F$113*M1920))*3,
IF(AND(I1920=110000,R1920&gt;504.6,R1920&lt;=672.8,M1920&lt;=10),('[1]Pricing Schedule'!$F$103+('[1]Pricing Schedule'!$F$105*M1920))*4,
IF(AND(I1920=110000,R1920&gt;504.6,R1920&lt;=672.8,M1920&gt;10),('[1]Pricing Schedule'!$F$111+('[1]Pricing Schedule'!$F$113*M1920))*4,
IF(AND(I1920=110000,R1920&gt;672.8,R1920&lt;=841,M1920&lt;=10),('[1]Pricing Schedule'!$F$103+('[1]Pricing Schedule'!$F$105*M1920))*5,
IF(AND(I1920=110000,R1920&gt;672.8,R1920&lt;=841,M1920&gt;10),('[1]Pricing Schedule'!$F$111+('[1]Pricing Schedule'!$F$113*M1920))*5,
IF(AND(I1920=110000,R1920&gt;672.8,R1920&lt;=841,M1920&lt;=10),('[1]Pricing Schedule'!$F$103+('[1]Pricing Schedule'!$F$105*M1920))*5,
IF(AND(I1920=110000,R1920&gt;672.8,R1920&lt;=841,M1920&gt;10),('[1]Pricing Schedule'!$F$111+('[1]Pricing Schedule'!$F$113*M1920))*5,
IF(AND(I1920=110000,R1920&gt;1345.6,R1920&lt;=1513.8,M1920&lt;=10),('[1]Pricing Schedule'!$F$103+('[1]Pricing Schedule'!$F$105*M1920))*9,
IF(AND(I1920=110000,R1920&gt;1345.6,R1920&lt;=1513.8,M1920&gt;10),('[1]Pricing Schedule'!$F$111+('[1]Pricing Schedule'!$F$113*M1920))*9,
9999999999)))))))))))))))))))))))))))))))))))))))</f>
        <v>909950</v>
      </c>
      <c r="T1920" s="21">
        <f>IF(AND(I1920=38000,R1920&lt;=4.5,M1920&gt;8),'[1]Pricing Schedule'!$J$9,
IF(AND(I1920=38000,R1920&lt;=4.5,M1920&lt;=8),'[1]Pricing Schedule'!$J$36,
IF(AND(I1920=38000,R1920&gt;4.5,R1920&lt;=9,M1920&gt;8),'[1]Pricing Schedule'!$J$18,
IF(AND(I1920=38000,R1920&gt;4.5,R1920&lt;=9,M1920&lt;=8),'[1]Pricing Schedule'!$J$36,
IF(AND(I1920=38000,R1920&gt;9,R1920&lt;=12.8,M1920&gt;8),'[1]Pricing Schedule'!$J$27,
IF(AND(I1920=38000,R1920&gt;9,R1920&lt;=12.8,M1920&lt;=8),'[1]Pricing Schedule'!$J$36,
IF(AND(I1920=38000,R1920&gt;12.8,R1920&lt;=22.8),'[1]Pricing Schedule'!$J$36,
IF(AND(I1920=38000,R1920&gt;22.8,R1920&lt;=30.2),'[1]Pricing Schedule'!$J$45,
IF(AND(I1920=38000,R1920&gt;30.2,R1920&lt;=45.9),'[1]Pricing Schedule'!$J$54,
IF(AND(I1920=38000,R1920&gt;45.9,R1920&lt;=123.4),'[1]Pricing Schedule'!$J$97,
IF(AND(I1920=38000,R1920&gt;123.4,R1920&lt;=168.2,M1920&lt;=10),'[1]Pricing Schedule'!$J$105,
IF(AND(I1920=38000,R1920&gt;123.4,R1920&lt;=168.2,M1920&gt;10),'[1]Pricing Schedule'!$J$113,
IF(AND(I1920=38000,R1920&gt;168.2,R1920&lt;=336.4,M1920&lt;=10),('[1]Pricing Schedule'!$J$105),
IF(AND(I1920=38000,R1920&gt;168.2,R1920&lt;=336.4,M1920&gt;10),('[1]Pricing Schedule'!$J$113),
IF(AND(I1920=38000,R1920&gt;336.4,R1920&lt;=504.6,M1920&lt;=10),('[1]Pricing Schedule'!$J$105),
IF(AND(I1920=38000,R1920&gt;336.4,R1920&lt;=504.6,M1920&gt;10),('[1]Pricing Schedule'!$J$113),
IF(AND(I1920=38000,R1920&gt;504.6,R1920&lt;=672.8,M1920&lt;=10),('[1]Pricing Schedule'!$J$105),
IF(AND(I1920=38000,R1920&gt;504.6,R1920&lt;=672.8,M1920&gt;10),('[1]Pricing Schedule'!$J$113),
IF(AND(I1920=110000,R1920&lt;=12.8,M1920&gt;2),'[1]Pricing Schedule'!$J$63,
IF(AND(I1920=110000,R1920&lt;=12.8,M1920&lt;=2),'[1]Pricing Schedule'!$J$97,
IF(AND(I1920=110000,R1920&gt;12.8,R1920&lt;=22.8,M1920&gt;3),'[1]Pricing Schedule'!$J$72,
IF(AND(I1920=110000,R1920&gt;12.8,R1920&lt;=22.8,M1920&lt;=3),'[1]Pricing Schedule'!$J$97,
IF(AND(I1920=110000,R1920&gt;22.8,R1920&lt;=30.2),'[1]Pricing Schedule'!$J$81,
IF(AND(I1920=110000,R1920&gt;30.2,R1920&lt;=45.9),'[1]Pricing Schedule'!$J$90,
IF(AND(I1920=110000,R1920&gt;45.9,R1920&lt;=123.4),'[1]Pricing Schedule'!$J$97,
IF(AND(I1920=110000,R1920&gt;123.4,R1920&lt;=168.2,M1920&lt;=10),'[1]Pricing Schedule'!$J$105,
IF(AND(I1920=110000,R1920&gt;123.4,R1920&lt;=168.2,M1920&gt;10),'[1]Pricing Schedule'!$J$113,
IF(AND(I1920=110000,R1920&gt;168.2,R1920&lt;=336.2,M1920&lt;=10),('[1]Pricing Schedule'!$J$105),
IF(AND(I1920=110000,R1920&gt;168.2,R1920&lt;=336.2,M1920&gt;10),('[1]Pricing Schedule'!$J$113),
IF(AND(I1920=110000,R1920&gt;336.4,R1920&lt;=504.6,M1920&lt;=10),('[1]Pricing Schedule'!$J$105),
IF(AND(I1920=110000,R1920&gt;336.4,R1920&lt;=504.6,M1920&gt;10),('[1]Pricing Schedule'!$J$113),
IF(AND(I1920=110000,R1920&gt;504.6,R1920&lt;=672.8,M1920&lt;=10),('[1]Pricing Schedule'!$J$105),
IF(AND(I1920=110000,R1920&gt;504.6,R1920&lt;=672.8,M1920&gt;10),('[1]Pricing Schedule'!$J$113),
IF(AND(I1920=110000,R1920&gt;672.8,R1920&lt;=841,M1920&lt;=10),('[1]Pricing Schedule'!$J$105),
IF(AND(I1920=110000,R1920&gt;672.8,R1920&lt;=841,M1920&gt;10),('[1]Pricing Schedule'!$J$113),
IF(AND(I1920=110000,R1920&gt;1682,R1920&lt;=1850.2,M1920&lt;=10),('[1]Pricing Schedule'!$J$105),
IF(AND(I1920=110000,R1920&gt;1682,R1920&lt;=1850.2,M1920&gt;10),('[1]Pricing Schedule'!$J$113),
IF(AND(I1920=110000,R1920&gt;2018.4,R1920&lt;=2186.6,M1920&lt;=10),('[1]Pricing Schedule'!$J$105),
IF(AND(I1920=110000,R1920&gt;2018.4,R1920&lt;=2186.6,M1920&gt;10),('[1]Pricing Schedule'!$J$113),999999999)))))))))))))))))))))))))))))))))))))))</f>
        <v>4</v>
      </c>
      <c r="U1920" s="40">
        <f t="shared" si="180"/>
        <v>216654.76190476189</v>
      </c>
      <c r="V1920" s="41">
        <f t="shared" si="181"/>
        <v>4.6156382218803227</v>
      </c>
      <c r="Y1920" s="23">
        <v>106</v>
      </c>
      <c r="Z1920" s="23">
        <v>247</v>
      </c>
      <c r="AD1920" s="13"/>
      <c r="AE1920" s="13"/>
      <c r="AF1920" s="13"/>
      <c r="AR1920" s="35"/>
    </row>
    <row r="1921" spans="1:44">
      <c r="A1921" s="23">
        <v>1923</v>
      </c>
      <c r="B1921" s="23">
        <v>1923</v>
      </c>
      <c r="C1921" s="23" t="s">
        <v>2664</v>
      </c>
      <c r="D1921" s="23" t="s">
        <v>318</v>
      </c>
      <c r="E1921" s="23" t="s">
        <v>1740</v>
      </c>
      <c r="F1921" s="23" t="s">
        <v>1982</v>
      </c>
      <c r="G1921" s="23" t="s">
        <v>1983</v>
      </c>
      <c r="H1921" s="23" t="s">
        <v>113</v>
      </c>
      <c r="I1921" s="13">
        <v>38000</v>
      </c>
      <c r="J1921" s="13">
        <v>38000</v>
      </c>
      <c r="K1921" s="23" t="s">
        <v>119</v>
      </c>
      <c r="L1921" s="24">
        <v>10.773999999999999</v>
      </c>
      <c r="M1921" s="37">
        <f t="shared" si="176"/>
        <v>11</v>
      </c>
      <c r="N1921" s="24">
        <v>1.2969999999999999</v>
      </c>
      <c r="O1921" s="13">
        <v>3</v>
      </c>
      <c r="P1921" s="36">
        <f t="shared" si="177"/>
        <v>0.97275</v>
      </c>
      <c r="Q1921" s="38">
        <f t="shared" si="178"/>
        <v>4.2</v>
      </c>
      <c r="R1921" s="37">
        <f t="shared" si="179"/>
        <v>4.2</v>
      </c>
      <c r="S1921" s="39">
        <f>IF(AND(I1921=38000,R1921&lt;=4.5,M1921&gt;8),'[1]Pricing Schedule'!$F$8+('[1]Pricing Schedule'!$F$9*M1921),
IF(AND(I1921=38000,R1921&lt;=4.5,M1921&lt;=8),'[1]Pricing Schedule'!$F$34+('[1]Pricing Schedule'!$F$36*M1921),
IF(AND(I1921=38000,R1921&gt;4.5,R1921&lt;=9,M1921&gt;8),'[1]Pricing Schedule'!$F$17+('[1]Pricing Schedule'!$F$18*M1921),
IF(AND(I1921=38000,R1921&gt;4.5,R1921&lt;=9,M1921&lt;=8),'[1]Pricing Schedule'!$F$34+('[1]Pricing Schedule'!$F$36*M1921),
IF(AND(I1921=38000,R1921&gt;9,R1921&lt;=12.8,M1921&gt;8),'[1]Pricing Schedule'!$F$26+('[1]Pricing Schedule'!$F$27*M1921),
IF(AND(I1921=38000,R1921&gt;9,R1921&lt;=12.8,M1921&lt;=8),'[1]Pricing Schedule'!$F$34+('[1]Pricing Schedule'!$F$36*M1921),
IF(AND(I1921=38000,R1921&gt;12.8,R1921&lt;=22.8),'[1]Pricing Schedule'!$F$34+('[1]Pricing Schedule'!$F$36*M1921),
IF(AND(I1921=38000,R1921&gt;22.8,R1921&lt;=30.2),'[1]Pricing Schedule'!$F$43+('[1]Pricing Schedule'!$F$45*M1921),
IF(AND(I1921=38000,R1921&gt;30.2,R1921&lt;=45.9),'[1]Pricing Schedule'!$F$52+('[1]Pricing Schedule'!$F$54*M1921),
IF(AND(I1921=38000,R1921&gt;45.9,R1921&lt;=123.4),'[1]Pricing Schedule'!$F$96+('[1]Pricing Schedule'!$F$97*M1921),
IF(AND(I1921=38000,R1921&gt;123.4,R1921&lt;=168.2,M1921&lt;=10),'[1]Pricing Schedule'!$F$103+('[1]Pricing Schedule'!$F$105*M1921),
IF(AND(I1921=38000,R1921&gt;123.4,R1921&lt;=168.2,M1921&gt;10),'[1]Pricing Schedule'!$F$111+('[1]Pricing Schedule'!$F$113*M1921),
IF(AND(I1921=38000,R1921&gt;157.4,R1921&lt;=336.4,M1921&lt;=10),('[1]Pricing Schedule'!$F$103+('[1]Pricing Schedule'!$F$105*M1921))*2,
IF(AND(I1921=38000,R1921&gt;157.4,R1921&lt;=336.4,M1921&gt;10),('[1]Pricing Schedule'!$F$111+('[1]Pricing Schedule'!$F$113*M1921))*2,
IF(AND(I1921=38000,R1921&gt;314.8,R1921&lt;=504.6,M1921&lt;=10),('[1]Pricing Schedule'!$F$103+('[1]Pricing Schedule'!$F$105*M1921))*3,
IF(AND(I1921=38000,R1921&gt;314.8,R1921&lt;=504.6,M1921&gt;10),('[1]Pricing Schedule'!$F$111+('[1]Pricing Schedule'!$F$113*M1921))*3,
IF(AND(I1921=38000,R1921&gt;472.2,R1921&lt;=672.8,M1921&lt;=10),('[1]Pricing Schedule'!$F$103+('[1]Pricing Schedule'!$F$105*M1921))*4,
IF(AND(I1921=38000,R1921&gt;472.2,R1921&lt;=672.8,M1921&gt;10),('[1]Pricing Schedule'!$F$111+('[1]Pricing Schedule'!$F$113*M1921))*4,
IF(AND(I1921=110000,R1921&lt;=12.8,M1921&gt;2),'[1]Pricing Schedule'!$F$62+('[1]Pricing Schedule'!$F$63*M1921),
IF(AND(I1921=110000,R1921&lt;=12.8,M1921&lt;=2),'[1]Pricing Schedule'!$F$96+('[1]Pricing Schedule'!$F$97*M1921),
IF(AND(I1921=110000,R1921&gt;12.8,R1921&lt;=22.8,M1921&gt;3),'[1]Pricing Schedule'!$F$71+('[1]Pricing Schedule'!$F$72*M1921),
IF(AND(I1921=110000,R1921&gt;12.8,R1921&lt;=22.8,M1921&lt;=3),'[1]Pricing Schedule'!$F$96+('[1]Pricing Schedule'!$F$97*M1921),
IF(AND(I1921=110000,R1921&gt;22.8,R1921&lt;=30.2),'[1]Pricing Schedule'!$F$80+('[1]Pricing Schedule'!$F$81*M1921),
IF(AND(I1921=110000,R1921&gt;30.2,R1921&lt;=45.9),'[1]Pricing Schedule'!$F$89+('[1]Pricing Schedule'!$F$90*M1921),
IF(AND(I1921=110000,R1921&gt;45.9,R1921&lt;=123.4),'[1]Pricing Schedule'!$F$96+('[1]Pricing Schedule'!$F$97*M1921),
IF(AND(I1921=110000,R1921&gt;123.4,R1921&lt;=168.2,M1921&lt;=10),'[1]Pricing Schedule'!$F$103+('[1]Pricing Schedule'!$F$105*M1921),
IF(AND(I1921=110000,R1921&gt;123.4,R1921&lt;=168.2,M1921&gt;10),'[1]Pricing Schedule'!$F$111+('[1]Pricing Schedule'!$F$113*M1921),
IF(AND(I1921=110000,R1921&gt;168.2,R1921&lt;=336.4,M1921&lt;=10),('[1]Pricing Schedule'!$F$103+('[1]Pricing Schedule'!$F$105*M1921))*2,
IF(AND(I1921=110000,R1921&gt;168.2,R1921&lt;=336.4,M1921&gt;10),('[1]Pricing Schedule'!$F$111+('[1]Pricing Schedule'!$F$113*M1921))*2,
IF(AND(I1921=110000,R1921&gt;336.4,R1921&lt;=504.6,M1921&lt;=10),('[1]Pricing Schedule'!$F$103+('[1]Pricing Schedule'!$F$105*M1921))*3,
IF(AND(I1921=110000,R1921&gt;336.4,R1921&lt;=504.6,M1921&gt;10),('[1]Pricing Schedule'!$F$111+('[1]Pricing Schedule'!$F$113*M1921))*3,
IF(AND(I1921=110000,R1921&gt;504.6,R1921&lt;=672.8,M1921&lt;=10),('[1]Pricing Schedule'!$F$103+('[1]Pricing Schedule'!$F$105*M1921))*4,
IF(AND(I1921=110000,R1921&gt;504.6,R1921&lt;=672.8,M1921&gt;10),('[1]Pricing Schedule'!$F$111+('[1]Pricing Schedule'!$F$113*M1921))*4,
IF(AND(I1921=110000,R1921&gt;672.8,R1921&lt;=841,M1921&lt;=10),('[1]Pricing Schedule'!$F$103+('[1]Pricing Schedule'!$F$105*M1921))*5,
IF(AND(I1921=110000,R1921&gt;672.8,R1921&lt;=841,M1921&gt;10),('[1]Pricing Schedule'!$F$111+('[1]Pricing Schedule'!$F$113*M1921))*5,
IF(AND(I1921=110000,R1921&gt;672.8,R1921&lt;=841,M1921&lt;=10),('[1]Pricing Schedule'!$F$103+('[1]Pricing Schedule'!$F$105*M1921))*5,
IF(AND(I1921=110000,R1921&gt;672.8,R1921&lt;=841,M1921&gt;10),('[1]Pricing Schedule'!$F$111+('[1]Pricing Schedule'!$F$113*M1921))*5,
IF(AND(I1921=110000,R1921&gt;1345.6,R1921&lt;=1513.8,M1921&lt;=10),('[1]Pricing Schedule'!$F$103+('[1]Pricing Schedule'!$F$105*M1921))*9,
IF(AND(I1921=110000,R1921&gt;1345.6,R1921&lt;=1513.8,M1921&gt;10),('[1]Pricing Schedule'!$F$111+('[1]Pricing Schedule'!$F$113*M1921))*9,
9999999999)))))))))))))))))))))))))))))))))))))))</f>
        <v>1439840</v>
      </c>
      <c r="T1921" s="21">
        <f>IF(AND(I1921=38000,R1921&lt;=4.5,M1921&gt;8),'[1]Pricing Schedule'!$J$9,
IF(AND(I1921=38000,R1921&lt;=4.5,M1921&lt;=8),'[1]Pricing Schedule'!$J$36,
IF(AND(I1921=38000,R1921&gt;4.5,R1921&lt;=9,M1921&gt;8),'[1]Pricing Schedule'!$J$18,
IF(AND(I1921=38000,R1921&gt;4.5,R1921&lt;=9,M1921&lt;=8),'[1]Pricing Schedule'!$J$36,
IF(AND(I1921=38000,R1921&gt;9,R1921&lt;=12.8,M1921&gt;8),'[1]Pricing Schedule'!$J$27,
IF(AND(I1921=38000,R1921&gt;9,R1921&lt;=12.8,M1921&lt;=8),'[1]Pricing Schedule'!$J$36,
IF(AND(I1921=38000,R1921&gt;12.8,R1921&lt;=22.8),'[1]Pricing Schedule'!$J$36,
IF(AND(I1921=38000,R1921&gt;22.8,R1921&lt;=30.2),'[1]Pricing Schedule'!$J$45,
IF(AND(I1921=38000,R1921&gt;30.2,R1921&lt;=45.9),'[1]Pricing Schedule'!$J$54,
IF(AND(I1921=38000,R1921&gt;45.9,R1921&lt;=123.4),'[1]Pricing Schedule'!$J$97,
IF(AND(I1921=38000,R1921&gt;123.4,R1921&lt;=168.2,M1921&lt;=10),'[1]Pricing Schedule'!$J$105,
IF(AND(I1921=38000,R1921&gt;123.4,R1921&lt;=168.2,M1921&gt;10),'[1]Pricing Schedule'!$J$113,
IF(AND(I1921=38000,R1921&gt;168.2,R1921&lt;=336.4,M1921&lt;=10),('[1]Pricing Schedule'!$J$105),
IF(AND(I1921=38000,R1921&gt;168.2,R1921&lt;=336.4,M1921&gt;10),('[1]Pricing Schedule'!$J$113),
IF(AND(I1921=38000,R1921&gt;336.4,R1921&lt;=504.6,M1921&lt;=10),('[1]Pricing Schedule'!$J$105),
IF(AND(I1921=38000,R1921&gt;336.4,R1921&lt;=504.6,M1921&gt;10),('[1]Pricing Schedule'!$J$113),
IF(AND(I1921=38000,R1921&gt;504.6,R1921&lt;=672.8,M1921&lt;=10),('[1]Pricing Schedule'!$J$105),
IF(AND(I1921=38000,R1921&gt;504.6,R1921&lt;=672.8,M1921&gt;10),('[1]Pricing Schedule'!$J$113),
IF(AND(I1921=110000,R1921&lt;=12.8,M1921&gt;2),'[1]Pricing Schedule'!$J$63,
IF(AND(I1921=110000,R1921&lt;=12.8,M1921&lt;=2),'[1]Pricing Schedule'!$J$97,
IF(AND(I1921=110000,R1921&gt;12.8,R1921&lt;=22.8,M1921&gt;3),'[1]Pricing Schedule'!$J$72,
IF(AND(I1921=110000,R1921&gt;12.8,R1921&lt;=22.8,M1921&lt;=3),'[1]Pricing Schedule'!$J$97,
IF(AND(I1921=110000,R1921&gt;22.8,R1921&lt;=30.2),'[1]Pricing Schedule'!$J$81,
IF(AND(I1921=110000,R1921&gt;30.2,R1921&lt;=45.9),'[1]Pricing Schedule'!$J$90,
IF(AND(I1921=110000,R1921&gt;45.9,R1921&lt;=123.4),'[1]Pricing Schedule'!$J$97,
IF(AND(I1921=110000,R1921&gt;123.4,R1921&lt;=168.2,M1921&lt;=10),'[1]Pricing Schedule'!$J$105,
IF(AND(I1921=110000,R1921&gt;123.4,R1921&lt;=168.2,M1921&gt;10),'[1]Pricing Schedule'!$J$113,
IF(AND(I1921=110000,R1921&gt;168.2,R1921&lt;=336.2,M1921&lt;=10),('[1]Pricing Schedule'!$J$105),
IF(AND(I1921=110000,R1921&gt;168.2,R1921&lt;=336.2,M1921&gt;10),('[1]Pricing Schedule'!$J$113),
IF(AND(I1921=110000,R1921&gt;336.4,R1921&lt;=504.6,M1921&lt;=10),('[1]Pricing Schedule'!$J$105),
IF(AND(I1921=110000,R1921&gt;336.4,R1921&lt;=504.6,M1921&gt;10),('[1]Pricing Schedule'!$J$113),
IF(AND(I1921=110000,R1921&gt;504.6,R1921&lt;=672.8,M1921&lt;=10),('[1]Pricing Schedule'!$J$105),
IF(AND(I1921=110000,R1921&gt;504.6,R1921&lt;=672.8,M1921&gt;10),('[1]Pricing Schedule'!$J$113),
IF(AND(I1921=110000,R1921&gt;672.8,R1921&lt;=841,M1921&lt;=10),('[1]Pricing Schedule'!$J$105),
IF(AND(I1921=110000,R1921&gt;672.8,R1921&lt;=841,M1921&gt;10),('[1]Pricing Schedule'!$J$113),
IF(AND(I1921=110000,R1921&gt;1682,R1921&lt;=1850.2,M1921&lt;=10),('[1]Pricing Schedule'!$J$105),
IF(AND(I1921=110000,R1921&gt;1682,R1921&lt;=1850.2,M1921&gt;10),('[1]Pricing Schedule'!$J$113),
IF(AND(I1921=110000,R1921&gt;2018.4,R1921&lt;=2186.6,M1921&lt;=10),('[1]Pricing Schedule'!$J$105),
IF(AND(I1921=110000,R1921&gt;2018.4,R1921&lt;=2186.6,M1921&gt;10),('[1]Pricing Schedule'!$J$113),999999999)))))))))))))))))))))))))))))))))))))))</f>
        <v>1</v>
      </c>
      <c r="U1921" s="40">
        <f t="shared" si="180"/>
        <v>342819.04761904763</v>
      </c>
      <c r="V1921" s="41">
        <f t="shared" si="181"/>
        <v>2.9169907767529724</v>
      </c>
      <c r="Y1921" s="23">
        <v>106</v>
      </c>
      <c r="Z1921" s="23">
        <v>247</v>
      </c>
      <c r="AD1921" s="13"/>
      <c r="AE1921" s="13"/>
      <c r="AF1921" s="13"/>
      <c r="AR1921" s="35"/>
    </row>
    <row r="1922" spans="1:44">
      <c r="A1922" s="23">
        <v>1924</v>
      </c>
      <c r="B1922" s="23">
        <v>1924</v>
      </c>
      <c r="C1922" s="23" t="s">
        <v>2665</v>
      </c>
      <c r="D1922" s="23" t="s">
        <v>1124</v>
      </c>
      <c r="E1922" s="23" t="s">
        <v>1124</v>
      </c>
      <c r="F1922" s="23" t="s">
        <v>1982</v>
      </c>
      <c r="G1922" s="23" t="s">
        <v>1983</v>
      </c>
      <c r="H1922" s="23" t="s">
        <v>113</v>
      </c>
      <c r="I1922" s="13">
        <v>38000</v>
      </c>
      <c r="J1922" s="13">
        <v>38000</v>
      </c>
      <c r="K1922" s="23" t="s">
        <v>119</v>
      </c>
      <c r="L1922" s="24">
        <v>10.872999999999999</v>
      </c>
      <c r="M1922" s="37">
        <f t="shared" ref="M1922:M1937" si="182">ROUNDUP(L1922,0)</f>
        <v>11</v>
      </c>
      <c r="N1922" s="24">
        <v>0.52500000000000002</v>
      </c>
      <c r="O1922" s="13">
        <v>3</v>
      </c>
      <c r="P1922" s="36">
        <f t="shared" ref="P1922:P1937" si="183">IF(AND(O1922=1,N1922&gt;$AJ$2),N1922*$AQ$2,
IF(AND(O1922=1,N1922&lt;=$AJ$2),N1922,
IF(AND(O1922=2,N1922&gt;$AJ$3),N1922*$AQ$3,
IF(AND(O1922=2,N1922&lt;=$AJ$3),N1922,
IF(AND(O1922=3,N1922&gt;$AJ$4),N1922*$AQ$4,
IF(AND(O1922=3,N1922&lt;=$AJ$4),N1922,99999))))))</f>
        <v>0.52500000000000002</v>
      </c>
      <c r="Q1922" s="38">
        <f t="shared" ref="Q1922:Q1937" si="184">IF(AND(O1922=1,P1922&lt;$AJ$2),$AP$2,
IF(AND(O1922=1,P1922&gt;=$AJ$2,P1922&lt;$AL$2),$AP$2*2,
IF(AND(O1922=1,P1922&gt;=$AL$2),((FLOOR(P1922,$AK$2))/$AK$2)*$AP$2,
IF(AND(O1922=2,P1922&lt;$AJ$3),$AP$3,
IF(AND(O1922=2,P1922&gt;=$AJ$3,P1922&lt;$AL$3),$AP$3*2,
IF(AND(O1922=2,P1922&gt;=$AL$3),((FLOOR(P1922,$AK$3))/$AK$3)*$AP$3,
IF(AND(O1922=3,P1922&lt;$AJ$4),$AP$4,
IF(AND(O1922=3,P1922&gt;=$AJ$4,P1922&lt;$AL$4),$AP$4*2,
IF(AND(O1922=3,P1922&gt;=$AL$4),((FLOOR(P1922,$AK$4))/$AK$4)*$AP$4,9999999)))))))))</f>
        <v>4.2</v>
      </c>
      <c r="R1922" s="37">
        <f t="shared" ref="R1922:R1937" si="185">Q1922</f>
        <v>4.2</v>
      </c>
      <c r="S1922" s="39">
        <f>IF(AND(I1922=38000,R1922&lt;=4.5,M1922&gt;8),'[1]Pricing Schedule'!$F$8+('[1]Pricing Schedule'!$F$9*M1922),
IF(AND(I1922=38000,R1922&lt;=4.5,M1922&lt;=8),'[1]Pricing Schedule'!$F$34+('[1]Pricing Schedule'!$F$36*M1922),
IF(AND(I1922=38000,R1922&gt;4.5,R1922&lt;=9,M1922&gt;8),'[1]Pricing Schedule'!$F$17+('[1]Pricing Schedule'!$F$18*M1922),
IF(AND(I1922=38000,R1922&gt;4.5,R1922&lt;=9,M1922&lt;=8),'[1]Pricing Schedule'!$F$34+('[1]Pricing Schedule'!$F$36*M1922),
IF(AND(I1922=38000,R1922&gt;9,R1922&lt;=12.8,M1922&gt;8),'[1]Pricing Schedule'!$F$26+('[1]Pricing Schedule'!$F$27*M1922),
IF(AND(I1922=38000,R1922&gt;9,R1922&lt;=12.8,M1922&lt;=8),'[1]Pricing Schedule'!$F$34+('[1]Pricing Schedule'!$F$36*M1922),
IF(AND(I1922=38000,R1922&gt;12.8,R1922&lt;=22.8),'[1]Pricing Schedule'!$F$34+('[1]Pricing Schedule'!$F$36*M1922),
IF(AND(I1922=38000,R1922&gt;22.8,R1922&lt;=30.2),'[1]Pricing Schedule'!$F$43+('[1]Pricing Schedule'!$F$45*M1922),
IF(AND(I1922=38000,R1922&gt;30.2,R1922&lt;=45.9),'[1]Pricing Schedule'!$F$52+('[1]Pricing Schedule'!$F$54*M1922),
IF(AND(I1922=38000,R1922&gt;45.9,R1922&lt;=123.4),'[1]Pricing Schedule'!$F$96+('[1]Pricing Schedule'!$F$97*M1922),
IF(AND(I1922=38000,R1922&gt;123.4,R1922&lt;=168.2,M1922&lt;=10),'[1]Pricing Schedule'!$F$103+('[1]Pricing Schedule'!$F$105*M1922),
IF(AND(I1922=38000,R1922&gt;123.4,R1922&lt;=168.2,M1922&gt;10),'[1]Pricing Schedule'!$F$111+('[1]Pricing Schedule'!$F$113*M1922),
IF(AND(I1922=38000,R1922&gt;157.4,R1922&lt;=336.4,M1922&lt;=10),('[1]Pricing Schedule'!$F$103+('[1]Pricing Schedule'!$F$105*M1922))*2,
IF(AND(I1922=38000,R1922&gt;157.4,R1922&lt;=336.4,M1922&gt;10),('[1]Pricing Schedule'!$F$111+('[1]Pricing Schedule'!$F$113*M1922))*2,
IF(AND(I1922=38000,R1922&gt;314.8,R1922&lt;=504.6,M1922&lt;=10),('[1]Pricing Schedule'!$F$103+('[1]Pricing Schedule'!$F$105*M1922))*3,
IF(AND(I1922=38000,R1922&gt;314.8,R1922&lt;=504.6,M1922&gt;10),('[1]Pricing Schedule'!$F$111+('[1]Pricing Schedule'!$F$113*M1922))*3,
IF(AND(I1922=38000,R1922&gt;472.2,R1922&lt;=672.8,M1922&lt;=10),('[1]Pricing Schedule'!$F$103+('[1]Pricing Schedule'!$F$105*M1922))*4,
IF(AND(I1922=38000,R1922&gt;472.2,R1922&lt;=672.8,M1922&gt;10),('[1]Pricing Schedule'!$F$111+('[1]Pricing Schedule'!$F$113*M1922))*4,
IF(AND(I1922=110000,R1922&lt;=12.8,M1922&gt;2),'[1]Pricing Schedule'!$F$62+('[1]Pricing Schedule'!$F$63*M1922),
IF(AND(I1922=110000,R1922&lt;=12.8,M1922&lt;=2),'[1]Pricing Schedule'!$F$96+('[1]Pricing Schedule'!$F$97*M1922),
IF(AND(I1922=110000,R1922&gt;12.8,R1922&lt;=22.8,M1922&gt;3),'[1]Pricing Schedule'!$F$71+('[1]Pricing Schedule'!$F$72*M1922),
IF(AND(I1922=110000,R1922&gt;12.8,R1922&lt;=22.8,M1922&lt;=3),'[1]Pricing Schedule'!$F$96+('[1]Pricing Schedule'!$F$97*M1922),
IF(AND(I1922=110000,R1922&gt;22.8,R1922&lt;=30.2),'[1]Pricing Schedule'!$F$80+('[1]Pricing Schedule'!$F$81*M1922),
IF(AND(I1922=110000,R1922&gt;30.2,R1922&lt;=45.9),'[1]Pricing Schedule'!$F$89+('[1]Pricing Schedule'!$F$90*M1922),
IF(AND(I1922=110000,R1922&gt;45.9,R1922&lt;=123.4),'[1]Pricing Schedule'!$F$96+('[1]Pricing Schedule'!$F$97*M1922),
IF(AND(I1922=110000,R1922&gt;123.4,R1922&lt;=168.2,M1922&lt;=10),'[1]Pricing Schedule'!$F$103+('[1]Pricing Schedule'!$F$105*M1922),
IF(AND(I1922=110000,R1922&gt;123.4,R1922&lt;=168.2,M1922&gt;10),'[1]Pricing Schedule'!$F$111+('[1]Pricing Schedule'!$F$113*M1922),
IF(AND(I1922=110000,R1922&gt;168.2,R1922&lt;=336.4,M1922&lt;=10),('[1]Pricing Schedule'!$F$103+('[1]Pricing Schedule'!$F$105*M1922))*2,
IF(AND(I1922=110000,R1922&gt;168.2,R1922&lt;=336.4,M1922&gt;10),('[1]Pricing Schedule'!$F$111+('[1]Pricing Schedule'!$F$113*M1922))*2,
IF(AND(I1922=110000,R1922&gt;336.4,R1922&lt;=504.6,M1922&lt;=10),('[1]Pricing Schedule'!$F$103+('[1]Pricing Schedule'!$F$105*M1922))*3,
IF(AND(I1922=110000,R1922&gt;336.4,R1922&lt;=504.6,M1922&gt;10),('[1]Pricing Schedule'!$F$111+('[1]Pricing Schedule'!$F$113*M1922))*3,
IF(AND(I1922=110000,R1922&gt;504.6,R1922&lt;=672.8,M1922&lt;=10),('[1]Pricing Schedule'!$F$103+('[1]Pricing Schedule'!$F$105*M1922))*4,
IF(AND(I1922=110000,R1922&gt;504.6,R1922&lt;=672.8,M1922&gt;10),('[1]Pricing Schedule'!$F$111+('[1]Pricing Schedule'!$F$113*M1922))*4,
IF(AND(I1922=110000,R1922&gt;672.8,R1922&lt;=841,M1922&lt;=10),('[1]Pricing Schedule'!$F$103+('[1]Pricing Schedule'!$F$105*M1922))*5,
IF(AND(I1922=110000,R1922&gt;672.8,R1922&lt;=841,M1922&gt;10),('[1]Pricing Schedule'!$F$111+('[1]Pricing Schedule'!$F$113*M1922))*5,
IF(AND(I1922=110000,R1922&gt;672.8,R1922&lt;=841,M1922&lt;=10),('[1]Pricing Schedule'!$F$103+('[1]Pricing Schedule'!$F$105*M1922))*5,
IF(AND(I1922=110000,R1922&gt;672.8,R1922&lt;=841,M1922&gt;10),('[1]Pricing Schedule'!$F$111+('[1]Pricing Schedule'!$F$113*M1922))*5,
IF(AND(I1922=110000,R1922&gt;1345.6,R1922&lt;=1513.8,M1922&lt;=10),('[1]Pricing Schedule'!$F$103+('[1]Pricing Schedule'!$F$105*M1922))*9,
IF(AND(I1922=110000,R1922&gt;1345.6,R1922&lt;=1513.8,M1922&gt;10),('[1]Pricing Schedule'!$F$111+('[1]Pricing Schedule'!$F$113*M1922))*9,
9999999999)))))))))))))))))))))))))))))))))))))))</f>
        <v>1439840</v>
      </c>
      <c r="T1922" s="21">
        <f>IF(AND(I1922=38000,R1922&lt;=4.5,M1922&gt;8),'[1]Pricing Schedule'!$J$9,
IF(AND(I1922=38000,R1922&lt;=4.5,M1922&lt;=8),'[1]Pricing Schedule'!$J$36,
IF(AND(I1922=38000,R1922&gt;4.5,R1922&lt;=9,M1922&gt;8),'[1]Pricing Schedule'!$J$18,
IF(AND(I1922=38000,R1922&gt;4.5,R1922&lt;=9,M1922&lt;=8),'[1]Pricing Schedule'!$J$36,
IF(AND(I1922=38000,R1922&gt;9,R1922&lt;=12.8,M1922&gt;8),'[1]Pricing Schedule'!$J$27,
IF(AND(I1922=38000,R1922&gt;9,R1922&lt;=12.8,M1922&lt;=8),'[1]Pricing Schedule'!$J$36,
IF(AND(I1922=38000,R1922&gt;12.8,R1922&lt;=22.8),'[1]Pricing Schedule'!$J$36,
IF(AND(I1922=38000,R1922&gt;22.8,R1922&lt;=30.2),'[1]Pricing Schedule'!$J$45,
IF(AND(I1922=38000,R1922&gt;30.2,R1922&lt;=45.9),'[1]Pricing Schedule'!$J$54,
IF(AND(I1922=38000,R1922&gt;45.9,R1922&lt;=123.4),'[1]Pricing Schedule'!$J$97,
IF(AND(I1922=38000,R1922&gt;123.4,R1922&lt;=168.2,M1922&lt;=10),'[1]Pricing Schedule'!$J$105,
IF(AND(I1922=38000,R1922&gt;123.4,R1922&lt;=168.2,M1922&gt;10),'[1]Pricing Schedule'!$J$113,
IF(AND(I1922=38000,R1922&gt;168.2,R1922&lt;=336.4,M1922&lt;=10),('[1]Pricing Schedule'!$J$105),
IF(AND(I1922=38000,R1922&gt;168.2,R1922&lt;=336.4,M1922&gt;10),('[1]Pricing Schedule'!$J$113),
IF(AND(I1922=38000,R1922&gt;336.4,R1922&lt;=504.6,M1922&lt;=10),('[1]Pricing Schedule'!$J$105),
IF(AND(I1922=38000,R1922&gt;336.4,R1922&lt;=504.6,M1922&gt;10),('[1]Pricing Schedule'!$J$113),
IF(AND(I1922=38000,R1922&gt;504.6,R1922&lt;=672.8,M1922&lt;=10),('[1]Pricing Schedule'!$J$105),
IF(AND(I1922=38000,R1922&gt;504.6,R1922&lt;=672.8,M1922&gt;10),('[1]Pricing Schedule'!$J$113),
IF(AND(I1922=110000,R1922&lt;=12.8,M1922&gt;2),'[1]Pricing Schedule'!$J$63,
IF(AND(I1922=110000,R1922&lt;=12.8,M1922&lt;=2),'[1]Pricing Schedule'!$J$97,
IF(AND(I1922=110000,R1922&gt;12.8,R1922&lt;=22.8,M1922&gt;3),'[1]Pricing Schedule'!$J$72,
IF(AND(I1922=110000,R1922&gt;12.8,R1922&lt;=22.8,M1922&lt;=3),'[1]Pricing Schedule'!$J$97,
IF(AND(I1922=110000,R1922&gt;22.8,R1922&lt;=30.2),'[1]Pricing Schedule'!$J$81,
IF(AND(I1922=110000,R1922&gt;30.2,R1922&lt;=45.9),'[1]Pricing Schedule'!$J$90,
IF(AND(I1922=110000,R1922&gt;45.9,R1922&lt;=123.4),'[1]Pricing Schedule'!$J$97,
IF(AND(I1922=110000,R1922&gt;123.4,R1922&lt;=168.2,M1922&lt;=10),'[1]Pricing Schedule'!$J$105,
IF(AND(I1922=110000,R1922&gt;123.4,R1922&lt;=168.2,M1922&gt;10),'[1]Pricing Schedule'!$J$113,
IF(AND(I1922=110000,R1922&gt;168.2,R1922&lt;=336.2,M1922&lt;=10),('[1]Pricing Schedule'!$J$105),
IF(AND(I1922=110000,R1922&gt;168.2,R1922&lt;=336.2,M1922&gt;10),('[1]Pricing Schedule'!$J$113),
IF(AND(I1922=110000,R1922&gt;336.4,R1922&lt;=504.6,M1922&lt;=10),('[1]Pricing Schedule'!$J$105),
IF(AND(I1922=110000,R1922&gt;336.4,R1922&lt;=504.6,M1922&gt;10),('[1]Pricing Schedule'!$J$113),
IF(AND(I1922=110000,R1922&gt;504.6,R1922&lt;=672.8,M1922&lt;=10),('[1]Pricing Schedule'!$J$105),
IF(AND(I1922=110000,R1922&gt;504.6,R1922&lt;=672.8,M1922&gt;10),('[1]Pricing Schedule'!$J$113),
IF(AND(I1922=110000,R1922&gt;672.8,R1922&lt;=841,M1922&lt;=10),('[1]Pricing Schedule'!$J$105),
IF(AND(I1922=110000,R1922&gt;672.8,R1922&lt;=841,M1922&gt;10),('[1]Pricing Schedule'!$J$113),
IF(AND(I1922=110000,R1922&gt;1682,R1922&lt;=1850.2,M1922&lt;=10),('[1]Pricing Schedule'!$J$105),
IF(AND(I1922=110000,R1922&gt;1682,R1922&lt;=1850.2,M1922&gt;10),('[1]Pricing Schedule'!$J$113),
IF(AND(I1922=110000,R1922&gt;2018.4,R1922&lt;=2186.6,M1922&lt;=10),('[1]Pricing Schedule'!$J$105),
IF(AND(I1922=110000,R1922&gt;2018.4,R1922&lt;=2186.6,M1922&gt;10),('[1]Pricing Schedule'!$J$113),999999999)))))))))))))))))))))))))))))))))))))))</f>
        <v>1</v>
      </c>
      <c r="U1922" s="40">
        <f t="shared" ref="U1922:U1937" si="186">S1922/R1922</f>
        <v>342819.04761904763</v>
      </c>
      <c r="V1922" s="41">
        <f t="shared" ref="V1922:V1937" si="187">(R1922*1000000)/S1922</f>
        <v>2.9169907767529724</v>
      </c>
      <c r="Y1922" s="23">
        <v>699</v>
      </c>
      <c r="Z1922" s="23">
        <v>247</v>
      </c>
      <c r="AD1922" s="13"/>
      <c r="AE1922" s="13"/>
      <c r="AF1922" s="13"/>
      <c r="AR1922" s="35"/>
    </row>
    <row r="1923" spans="1:44">
      <c r="A1923" s="23">
        <v>1925</v>
      </c>
      <c r="B1923" s="23">
        <v>1925</v>
      </c>
      <c r="C1923" s="23" t="s">
        <v>2666</v>
      </c>
      <c r="D1923" s="23" t="s">
        <v>1124</v>
      </c>
      <c r="E1923" s="23" t="s">
        <v>1124</v>
      </c>
      <c r="F1923" s="23" t="s">
        <v>1125</v>
      </c>
      <c r="G1923" s="23" t="s">
        <v>1126</v>
      </c>
      <c r="H1923" s="23" t="s">
        <v>113</v>
      </c>
      <c r="I1923" s="13">
        <v>38000</v>
      </c>
      <c r="J1923" s="13">
        <v>38000</v>
      </c>
      <c r="K1923" s="13">
        <v>10000</v>
      </c>
      <c r="L1923" s="24">
        <v>9.6189999999999998</v>
      </c>
      <c r="M1923" s="37">
        <f t="shared" si="182"/>
        <v>10</v>
      </c>
      <c r="N1923" s="24">
        <v>0.35299999999999998</v>
      </c>
      <c r="O1923" s="13">
        <v>3</v>
      </c>
      <c r="P1923" s="36">
        <f t="shared" si="183"/>
        <v>0.35299999999999998</v>
      </c>
      <c r="Q1923" s="38">
        <f t="shared" si="184"/>
        <v>4.2</v>
      </c>
      <c r="R1923" s="37">
        <f t="shared" si="185"/>
        <v>4.2</v>
      </c>
      <c r="S1923" s="39">
        <f>IF(AND(I1923=38000,R1923&lt;=4.5,M1923&gt;8),'[1]Pricing Schedule'!$F$8+('[1]Pricing Schedule'!$F$9*M1923),
IF(AND(I1923=38000,R1923&lt;=4.5,M1923&lt;=8),'[1]Pricing Schedule'!$F$34+('[1]Pricing Schedule'!$F$36*M1923),
IF(AND(I1923=38000,R1923&gt;4.5,R1923&lt;=9,M1923&gt;8),'[1]Pricing Schedule'!$F$17+('[1]Pricing Schedule'!$F$18*M1923),
IF(AND(I1923=38000,R1923&gt;4.5,R1923&lt;=9,M1923&lt;=8),'[1]Pricing Schedule'!$F$34+('[1]Pricing Schedule'!$F$36*M1923),
IF(AND(I1923=38000,R1923&gt;9,R1923&lt;=12.8,M1923&gt;8),'[1]Pricing Schedule'!$F$26+('[1]Pricing Schedule'!$F$27*M1923),
IF(AND(I1923=38000,R1923&gt;9,R1923&lt;=12.8,M1923&lt;=8),'[1]Pricing Schedule'!$F$34+('[1]Pricing Schedule'!$F$36*M1923),
IF(AND(I1923=38000,R1923&gt;12.8,R1923&lt;=22.8),'[1]Pricing Schedule'!$F$34+('[1]Pricing Schedule'!$F$36*M1923),
IF(AND(I1923=38000,R1923&gt;22.8,R1923&lt;=30.2),'[1]Pricing Schedule'!$F$43+('[1]Pricing Schedule'!$F$45*M1923),
IF(AND(I1923=38000,R1923&gt;30.2,R1923&lt;=45.9),'[1]Pricing Schedule'!$F$52+('[1]Pricing Schedule'!$F$54*M1923),
IF(AND(I1923=38000,R1923&gt;45.9,R1923&lt;=123.4),'[1]Pricing Schedule'!$F$96+('[1]Pricing Schedule'!$F$97*M1923),
IF(AND(I1923=38000,R1923&gt;123.4,R1923&lt;=168.2,M1923&lt;=10),'[1]Pricing Schedule'!$F$103+('[1]Pricing Schedule'!$F$105*M1923),
IF(AND(I1923=38000,R1923&gt;123.4,R1923&lt;=168.2,M1923&gt;10),'[1]Pricing Schedule'!$F$111+('[1]Pricing Schedule'!$F$113*M1923),
IF(AND(I1923=38000,R1923&gt;157.4,R1923&lt;=336.4,M1923&lt;=10),('[1]Pricing Schedule'!$F$103+('[1]Pricing Schedule'!$F$105*M1923))*2,
IF(AND(I1923=38000,R1923&gt;157.4,R1923&lt;=336.4,M1923&gt;10),('[1]Pricing Schedule'!$F$111+('[1]Pricing Schedule'!$F$113*M1923))*2,
IF(AND(I1923=38000,R1923&gt;314.8,R1923&lt;=504.6,M1923&lt;=10),('[1]Pricing Schedule'!$F$103+('[1]Pricing Schedule'!$F$105*M1923))*3,
IF(AND(I1923=38000,R1923&gt;314.8,R1923&lt;=504.6,M1923&gt;10),('[1]Pricing Schedule'!$F$111+('[1]Pricing Schedule'!$F$113*M1923))*3,
IF(AND(I1923=38000,R1923&gt;472.2,R1923&lt;=672.8,M1923&lt;=10),('[1]Pricing Schedule'!$F$103+('[1]Pricing Schedule'!$F$105*M1923))*4,
IF(AND(I1923=38000,R1923&gt;472.2,R1923&lt;=672.8,M1923&gt;10),('[1]Pricing Schedule'!$F$111+('[1]Pricing Schedule'!$F$113*M1923))*4,
IF(AND(I1923=110000,R1923&lt;=12.8,M1923&gt;2),'[1]Pricing Schedule'!$F$62+('[1]Pricing Schedule'!$F$63*M1923),
IF(AND(I1923=110000,R1923&lt;=12.8,M1923&lt;=2),'[1]Pricing Schedule'!$F$96+('[1]Pricing Schedule'!$F$97*M1923),
IF(AND(I1923=110000,R1923&gt;12.8,R1923&lt;=22.8,M1923&gt;3),'[1]Pricing Schedule'!$F$71+('[1]Pricing Schedule'!$F$72*M1923),
IF(AND(I1923=110000,R1923&gt;12.8,R1923&lt;=22.8,M1923&lt;=3),'[1]Pricing Schedule'!$F$96+('[1]Pricing Schedule'!$F$97*M1923),
IF(AND(I1923=110000,R1923&gt;22.8,R1923&lt;=30.2),'[1]Pricing Schedule'!$F$80+('[1]Pricing Schedule'!$F$81*M1923),
IF(AND(I1923=110000,R1923&gt;30.2,R1923&lt;=45.9),'[1]Pricing Schedule'!$F$89+('[1]Pricing Schedule'!$F$90*M1923),
IF(AND(I1923=110000,R1923&gt;45.9,R1923&lt;=123.4),'[1]Pricing Schedule'!$F$96+('[1]Pricing Schedule'!$F$97*M1923),
IF(AND(I1923=110000,R1923&gt;123.4,R1923&lt;=168.2,M1923&lt;=10),'[1]Pricing Schedule'!$F$103+('[1]Pricing Schedule'!$F$105*M1923),
IF(AND(I1923=110000,R1923&gt;123.4,R1923&lt;=168.2,M1923&gt;10),'[1]Pricing Schedule'!$F$111+('[1]Pricing Schedule'!$F$113*M1923),
IF(AND(I1923=110000,R1923&gt;168.2,R1923&lt;=336.4,M1923&lt;=10),('[1]Pricing Schedule'!$F$103+('[1]Pricing Schedule'!$F$105*M1923))*2,
IF(AND(I1923=110000,R1923&gt;168.2,R1923&lt;=336.4,M1923&gt;10),('[1]Pricing Schedule'!$F$111+('[1]Pricing Schedule'!$F$113*M1923))*2,
IF(AND(I1923=110000,R1923&gt;336.4,R1923&lt;=504.6,M1923&lt;=10),('[1]Pricing Schedule'!$F$103+('[1]Pricing Schedule'!$F$105*M1923))*3,
IF(AND(I1923=110000,R1923&gt;336.4,R1923&lt;=504.6,M1923&gt;10),('[1]Pricing Schedule'!$F$111+('[1]Pricing Schedule'!$F$113*M1923))*3,
IF(AND(I1923=110000,R1923&gt;504.6,R1923&lt;=672.8,M1923&lt;=10),('[1]Pricing Schedule'!$F$103+('[1]Pricing Schedule'!$F$105*M1923))*4,
IF(AND(I1923=110000,R1923&gt;504.6,R1923&lt;=672.8,M1923&gt;10),('[1]Pricing Schedule'!$F$111+('[1]Pricing Schedule'!$F$113*M1923))*4,
IF(AND(I1923=110000,R1923&gt;672.8,R1923&lt;=841,M1923&lt;=10),('[1]Pricing Schedule'!$F$103+('[1]Pricing Schedule'!$F$105*M1923))*5,
IF(AND(I1923=110000,R1923&gt;672.8,R1923&lt;=841,M1923&gt;10),('[1]Pricing Schedule'!$F$111+('[1]Pricing Schedule'!$F$113*M1923))*5,
IF(AND(I1923=110000,R1923&gt;672.8,R1923&lt;=841,M1923&lt;=10),('[1]Pricing Schedule'!$F$103+('[1]Pricing Schedule'!$F$105*M1923))*5,
IF(AND(I1923=110000,R1923&gt;672.8,R1923&lt;=841,M1923&gt;10),('[1]Pricing Schedule'!$F$111+('[1]Pricing Schedule'!$F$113*M1923))*5,
IF(AND(I1923=110000,R1923&gt;1345.6,R1923&lt;=1513.8,M1923&lt;=10),('[1]Pricing Schedule'!$F$103+('[1]Pricing Schedule'!$F$105*M1923))*9,
IF(AND(I1923=110000,R1923&gt;1345.6,R1923&lt;=1513.8,M1923&gt;10),('[1]Pricing Schedule'!$F$111+('[1]Pricing Schedule'!$F$113*M1923))*9,
9999999999)))))))))))))))))))))))))))))))))))))))</f>
        <v>1387140</v>
      </c>
      <c r="T1923" s="21">
        <f>IF(AND(I1923=38000,R1923&lt;=4.5,M1923&gt;8),'[1]Pricing Schedule'!$J$9,
IF(AND(I1923=38000,R1923&lt;=4.5,M1923&lt;=8),'[1]Pricing Schedule'!$J$36,
IF(AND(I1923=38000,R1923&gt;4.5,R1923&lt;=9,M1923&gt;8),'[1]Pricing Schedule'!$J$18,
IF(AND(I1923=38000,R1923&gt;4.5,R1923&lt;=9,M1923&lt;=8),'[1]Pricing Schedule'!$J$36,
IF(AND(I1923=38000,R1923&gt;9,R1923&lt;=12.8,M1923&gt;8),'[1]Pricing Schedule'!$J$27,
IF(AND(I1923=38000,R1923&gt;9,R1923&lt;=12.8,M1923&lt;=8),'[1]Pricing Schedule'!$J$36,
IF(AND(I1923=38000,R1923&gt;12.8,R1923&lt;=22.8),'[1]Pricing Schedule'!$J$36,
IF(AND(I1923=38000,R1923&gt;22.8,R1923&lt;=30.2),'[1]Pricing Schedule'!$J$45,
IF(AND(I1923=38000,R1923&gt;30.2,R1923&lt;=45.9),'[1]Pricing Schedule'!$J$54,
IF(AND(I1923=38000,R1923&gt;45.9,R1923&lt;=123.4),'[1]Pricing Schedule'!$J$97,
IF(AND(I1923=38000,R1923&gt;123.4,R1923&lt;=168.2,M1923&lt;=10),'[1]Pricing Schedule'!$J$105,
IF(AND(I1923=38000,R1923&gt;123.4,R1923&lt;=168.2,M1923&gt;10),'[1]Pricing Schedule'!$J$113,
IF(AND(I1923=38000,R1923&gt;168.2,R1923&lt;=336.4,M1923&lt;=10),('[1]Pricing Schedule'!$J$105),
IF(AND(I1923=38000,R1923&gt;168.2,R1923&lt;=336.4,M1923&gt;10),('[1]Pricing Schedule'!$J$113),
IF(AND(I1923=38000,R1923&gt;336.4,R1923&lt;=504.6,M1923&lt;=10),('[1]Pricing Schedule'!$J$105),
IF(AND(I1923=38000,R1923&gt;336.4,R1923&lt;=504.6,M1923&gt;10),('[1]Pricing Schedule'!$J$113),
IF(AND(I1923=38000,R1923&gt;504.6,R1923&lt;=672.8,M1923&lt;=10),('[1]Pricing Schedule'!$J$105),
IF(AND(I1923=38000,R1923&gt;504.6,R1923&lt;=672.8,M1923&gt;10),('[1]Pricing Schedule'!$J$113),
IF(AND(I1923=110000,R1923&lt;=12.8,M1923&gt;2),'[1]Pricing Schedule'!$J$63,
IF(AND(I1923=110000,R1923&lt;=12.8,M1923&lt;=2),'[1]Pricing Schedule'!$J$97,
IF(AND(I1923=110000,R1923&gt;12.8,R1923&lt;=22.8,M1923&gt;3),'[1]Pricing Schedule'!$J$72,
IF(AND(I1923=110000,R1923&gt;12.8,R1923&lt;=22.8,M1923&lt;=3),'[1]Pricing Schedule'!$J$97,
IF(AND(I1923=110000,R1923&gt;22.8,R1923&lt;=30.2),'[1]Pricing Schedule'!$J$81,
IF(AND(I1923=110000,R1923&gt;30.2,R1923&lt;=45.9),'[1]Pricing Schedule'!$J$90,
IF(AND(I1923=110000,R1923&gt;45.9,R1923&lt;=123.4),'[1]Pricing Schedule'!$J$97,
IF(AND(I1923=110000,R1923&gt;123.4,R1923&lt;=168.2,M1923&lt;=10),'[1]Pricing Schedule'!$J$105,
IF(AND(I1923=110000,R1923&gt;123.4,R1923&lt;=168.2,M1923&gt;10),'[1]Pricing Schedule'!$J$113,
IF(AND(I1923=110000,R1923&gt;168.2,R1923&lt;=336.2,M1923&lt;=10),('[1]Pricing Schedule'!$J$105),
IF(AND(I1923=110000,R1923&gt;168.2,R1923&lt;=336.2,M1923&gt;10),('[1]Pricing Schedule'!$J$113),
IF(AND(I1923=110000,R1923&gt;336.4,R1923&lt;=504.6,M1923&lt;=10),('[1]Pricing Schedule'!$J$105),
IF(AND(I1923=110000,R1923&gt;336.4,R1923&lt;=504.6,M1923&gt;10),('[1]Pricing Schedule'!$J$113),
IF(AND(I1923=110000,R1923&gt;504.6,R1923&lt;=672.8,M1923&lt;=10),('[1]Pricing Schedule'!$J$105),
IF(AND(I1923=110000,R1923&gt;504.6,R1923&lt;=672.8,M1923&gt;10),('[1]Pricing Schedule'!$J$113),
IF(AND(I1923=110000,R1923&gt;672.8,R1923&lt;=841,M1923&lt;=10),('[1]Pricing Schedule'!$J$105),
IF(AND(I1923=110000,R1923&gt;672.8,R1923&lt;=841,M1923&gt;10),('[1]Pricing Schedule'!$J$113),
IF(AND(I1923=110000,R1923&gt;1682,R1923&lt;=1850.2,M1923&lt;=10),('[1]Pricing Schedule'!$J$105),
IF(AND(I1923=110000,R1923&gt;1682,R1923&lt;=1850.2,M1923&gt;10),('[1]Pricing Schedule'!$J$113),
IF(AND(I1923=110000,R1923&gt;2018.4,R1923&lt;=2186.6,M1923&lt;=10),('[1]Pricing Schedule'!$J$105),
IF(AND(I1923=110000,R1923&gt;2018.4,R1923&lt;=2186.6,M1923&gt;10),('[1]Pricing Schedule'!$J$113),999999999)))))))))))))))))))))))))))))))))))))))</f>
        <v>1</v>
      </c>
      <c r="U1923" s="40">
        <f t="shared" si="186"/>
        <v>330271.42857142858</v>
      </c>
      <c r="V1923" s="41">
        <f t="shared" si="187"/>
        <v>3.0278126216531858</v>
      </c>
      <c r="Y1923" s="23">
        <v>105</v>
      </c>
      <c r="Z1923" s="23">
        <v>246</v>
      </c>
      <c r="AD1923" s="13"/>
      <c r="AE1923" s="13"/>
      <c r="AF1923" s="13"/>
      <c r="AR1923" s="35"/>
    </row>
    <row r="1924" spans="1:44">
      <c r="A1924" s="23">
        <v>1926</v>
      </c>
      <c r="B1924" s="23">
        <v>1926</v>
      </c>
      <c r="C1924" s="23" t="s">
        <v>2667</v>
      </c>
      <c r="D1924" s="23" t="s">
        <v>1124</v>
      </c>
      <c r="E1924" s="23" t="s">
        <v>1124</v>
      </c>
      <c r="F1924" s="23" t="s">
        <v>1125</v>
      </c>
      <c r="G1924" s="23" t="s">
        <v>1126</v>
      </c>
      <c r="H1924" s="23" t="s">
        <v>113</v>
      </c>
      <c r="I1924" s="13">
        <v>38000</v>
      </c>
      <c r="J1924" s="13">
        <v>38000</v>
      </c>
      <c r="K1924" s="13">
        <v>10000</v>
      </c>
      <c r="L1924" s="24">
        <v>7.6849999999999996</v>
      </c>
      <c r="M1924" s="37">
        <f t="shared" si="182"/>
        <v>8</v>
      </c>
      <c r="N1924" s="24">
        <v>1.27</v>
      </c>
      <c r="O1924" s="13">
        <v>3</v>
      </c>
      <c r="P1924" s="36">
        <f t="shared" si="183"/>
        <v>0.95250000000000001</v>
      </c>
      <c r="Q1924" s="38">
        <f t="shared" si="184"/>
        <v>4.2</v>
      </c>
      <c r="R1924" s="37">
        <f t="shared" si="185"/>
        <v>4.2</v>
      </c>
      <c r="S1924" s="39">
        <f>IF(AND(I1924=38000,R1924&lt;=4.5,M1924&gt;8),'[1]Pricing Schedule'!$F$8+('[1]Pricing Schedule'!$F$9*M1924),
IF(AND(I1924=38000,R1924&lt;=4.5,M1924&lt;=8),'[1]Pricing Schedule'!$F$34+('[1]Pricing Schedule'!$F$36*M1924),
IF(AND(I1924=38000,R1924&gt;4.5,R1924&lt;=9,M1924&gt;8),'[1]Pricing Schedule'!$F$17+('[1]Pricing Schedule'!$F$18*M1924),
IF(AND(I1924=38000,R1924&gt;4.5,R1924&lt;=9,M1924&lt;=8),'[1]Pricing Schedule'!$F$34+('[1]Pricing Schedule'!$F$36*M1924),
IF(AND(I1924=38000,R1924&gt;9,R1924&lt;=12.8,M1924&gt;8),'[1]Pricing Schedule'!$F$26+('[1]Pricing Schedule'!$F$27*M1924),
IF(AND(I1924=38000,R1924&gt;9,R1924&lt;=12.8,M1924&lt;=8),'[1]Pricing Schedule'!$F$34+('[1]Pricing Schedule'!$F$36*M1924),
IF(AND(I1924=38000,R1924&gt;12.8,R1924&lt;=22.8),'[1]Pricing Schedule'!$F$34+('[1]Pricing Schedule'!$F$36*M1924),
IF(AND(I1924=38000,R1924&gt;22.8,R1924&lt;=30.2),'[1]Pricing Schedule'!$F$43+('[1]Pricing Schedule'!$F$45*M1924),
IF(AND(I1924=38000,R1924&gt;30.2,R1924&lt;=45.9),'[1]Pricing Schedule'!$F$52+('[1]Pricing Schedule'!$F$54*M1924),
IF(AND(I1924=38000,R1924&gt;45.9,R1924&lt;=123.4),'[1]Pricing Schedule'!$F$96+('[1]Pricing Schedule'!$F$97*M1924),
IF(AND(I1924=38000,R1924&gt;123.4,R1924&lt;=168.2,M1924&lt;=10),'[1]Pricing Schedule'!$F$103+('[1]Pricing Schedule'!$F$105*M1924),
IF(AND(I1924=38000,R1924&gt;123.4,R1924&lt;=168.2,M1924&gt;10),'[1]Pricing Schedule'!$F$111+('[1]Pricing Schedule'!$F$113*M1924),
IF(AND(I1924=38000,R1924&gt;157.4,R1924&lt;=336.4,M1924&lt;=10),('[1]Pricing Schedule'!$F$103+('[1]Pricing Schedule'!$F$105*M1924))*2,
IF(AND(I1924=38000,R1924&gt;157.4,R1924&lt;=336.4,M1924&gt;10),('[1]Pricing Schedule'!$F$111+('[1]Pricing Schedule'!$F$113*M1924))*2,
IF(AND(I1924=38000,R1924&gt;314.8,R1924&lt;=504.6,M1924&lt;=10),('[1]Pricing Schedule'!$F$103+('[1]Pricing Schedule'!$F$105*M1924))*3,
IF(AND(I1924=38000,R1924&gt;314.8,R1924&lt;=504.6,M1924&gt;10),('[1]Pricing Schedule'!$F$111+('[1]Pricing Schedule'!$F$113*M1924))*3,
IF(AND(I1924=38000,R1924&gt;472.2,R1924&lt;=672.8,M1924&lt;=10),('[1]Pricing Schedule'!$F$103+('[1]Pricing Schedule'!$F$105*M1924))*4,
IF(AND(I1924=38000,R1924&gt;472.2,R1924&lt;=672.8,M1924&gt;10),('[1]Pricing Schedule'!$F$111+('[1]Pricing Schedule'!$F$113*M1924))*4,
IF(AND(I1924=110000,R1924&lt;=12.8,M1924&gt;2),'[1]Pricing Schedule'!$F$62+('[1]Pricing Schedule'!$F$63*M1924),
IF(AND(I1924=110000,R1924&lt;=12.8,M1924&lt;=2),'[1]Pricing Schedule'!$F$96+('[1]Pricing Schedule'!$F$97*M1924),
IF(AND(I1924=110000,R1924&gt;12.8,R1924&lt;=22.8,M1924&gt;3),'[1]Pricing Schedule'!$F$71+('[1]Pricing Schedule'!$F$72*M1924),
IF(AND(I1924=110000,R1924&gt;12.8,R1924&lt;=22.8,M1924&lt;=3),'[1]Pricing Schedule'!$F$96+('[1]Pricing Schedule'!$F$97*M1924),
IF(AND(I1924=110000,R1924&gt;22.8,R1924&lt;=30.2),'[1]Pricing Schedule'!$F$80+('[1]Pricing Schedule'!$F$81*M1924),
IF(AND(I1924=110000,R1924&gt;30.2,R1924&lt;=45.9),'[1]Pricing Schedule'!$F$89+('[1]Pricing Schedule'!$F$90*M1924),
IF(AND(I1924=110000,R1924&gt;45.9,R1924&lt;=123.4),'[1]Pricing Schedule'!$F$96+('[1]Pricing Schedule'!$F$97*M1924),
IF(AND(I1924=110000,R1924&gt;123.4,R1924&lt;=168.2,M1924&lt;=10),'[1]Pricing Schedule'!$F$103+('[1]Pricing Schedule'!$F$105*M1924),
IF(AND(I1924=110000,R1924&gt;123.4,R1924&lt;=168.2,M1924&gt;10),'[1]Pricing Schedule'!$F$111+('[1]Pricing Schedule'!$F$113*M1924),
IF(AND(I1924=110000,R1924&gt;168.2,R1924&lt;=336.4,M1924&lt;=10),('[1]Pricing Schedule'!$F$103+('[1]Pricing Schedule'!$F$105*M1924))*2,
IF(AND(I1924=110000,R1924&gt;168.2,R1924&lt;=336.4,M1924&gt;10),('[1]Pricing Schedule'!$F$111+('[1]Pricing Schedule'!$F$113*M1924))*2,
IF(AND(I1924=110000,R1924&gt;336.4,R1924&lt;=504.6,M1924&lt;=10),('[1]Pricing Schedule'!$F$103+('[1]Pricing Schedule'!$F$105*M1924))*3,
IF(AND(I1924=110000,R1924&gt;336.4,R1924&lt;=504.6,M1924&gt;10),('[1]Pricing Schedule'!$F$111+('[1]Pricing Schedule'!$F$113*M1924))*3,
IF(AND(I1924=110000,R1924&gt;504.6,R1924&lt;=672.8,M1924&lt;=10),('[1]Pricing Schedule'!$F$103+('[1]Pricing Schedule'!$F$105*M1924))*4,
IF(AND(I1924=110000,R1924&gt;504.6,R1924&lt;=672.8,M1924&gt;10),('[1]Pricing Schedule'!$F$111+('[1]Pricing Schedule'!$F$113*M1924))*4,
IF(AND(I1924=110000,R1924&gt;672.8,R1924&lt;=841,M1924&lt;=10),('[1]Pricing Schedule'!$F$103+('[1]Pricing Schedule'!$F$105*M1924))*5,
IF(AND(I1924=110000,R1924&gt;672.8,R1924&lt;=841,M1924&gt;10),('[1]Pricing Schedule'!$F$111+('[1]Pricing Schedule'!$F$113*M1924))*5,
IF(AND(I1924=110000,R1924&gt;672.8,R1924&lt;=841,M1924&lt;=10),('[1]Pricing Schedule'!$F$103+('[1]Pricing Schedule'!$F$105*M1924))*5,
IF(AND(I1924=110000,R1924&gt;672.8,R1924&lt;=841,M1924&gt;10),('[1]Pricing Schedule'!$F$111+('[1]Pricing Schedule'!$F$113*M1924))*5,
IF(AND(I1924=110000,R1924&gt;1345.6,R1924&lt;=1513.8,M1924&lt;=10),('[1]Pricing Schedule'!$F$103+('[1]Pricing Schedule'!$F$105*M1924))*9,
IF(AND(I1924=110000,R1924&gt;1345.6,R1924&lt;=1513.8,M1924&gt;10),('[1]Pricing Schedule'!$F$111+('[1]Pricing Schedule'!$F$113*M1924))*9,
9999999999)))))))))))))))))))))))))))))))))))))))</f>
        <v>909950</v>
      </c>
      <c r="T1924" s="21">
        <f>IF(AND(I1924=38000,R1924&lt;=4.5,M1924&gt;8),'[1]Pricing Schedule'!$J$9,
IF(AND(I1924=38000,R1924&lt;=4.5,M1924&lt;=8),'[1]Pricing Schedule'!$J$36,
IF(AND(I1924=38000,R1924&gt;4.5,R1924&lt;=9,M1924&gt;8),'[1]Pricing Schedule'!$J$18,
IF(AND(I1924=38000,R1924&gt;4.5,R1924&lt;=9,M1924&lt;=8),'[1]Pricing Schedule'!$J$36,
IF(AND(I1924=38000,R1924&gt;9,R1924&lt;=12.8,M1924&gt;8),'[1]Pricing Schedule'!$J$27,
IF(AND(I1924=38000,R1924&gt;9,R1924&lt;=12.8,M1924&lt;=8),'[1]Pricing Schedule'!$J$36,
IF(AND(I1924=38000,R1924&gt;12.8,R1924&lt;=22.8),'[1]Pricing Schedule'!$J$36,
IF(AND(I1924=38000,R1924&gt;22.8,R1924&lt;=30.2),'[1]Pricing Schedule'!$J$45,
IF(AND(I1924=38000,R1924&gt;30.2,R1924&lt;=45.9),'[1]Pricing Schedule'!$J$54,
IF(AND(I1924=38000,R1924&gt;45.9,R1924&lt;=123.4),'[1]Pricing Schedule'!$J$97,
IF(AND(I1924=38000,R1924&gt;123.4,R1924&lt;=168.2,M1924&lt;=10),'[1]Pricing Schedule'!$J$105,
IF(AND(I1924=38000,R1924&gt;123.4,R1924&lt;=168.2,M1924&gt;10),'[1]Pricing Schedule'!$J$113,
IF(AND(I1924=38000,R1924&gt;168.2,R1924&lt;=336.4,M1924&lt;=10),('[1]Pricing Schedule'!$J$105),
IF(AND(I1924=38000,R1924&gt;168.2,R1924&lt;=336.4,M1924&gt;10),('[1]Pricing Schedule'!$J$113),
IF(AND(I1924=38000,R1924&gt;336.4,R1924&lt;=504.6,M1924&lt;=10),('[1]Pricing Schedule'!$J$105),
IF(AND(I1924=38000,R1924&gt;336.4,R1924&lt;=504.6,M1924&gt;10),('[1]Pricing Schedule'!$J$113),
IF(AND(I1924=38000,R1924&gt;504.6,R1924&lt;=672.8,M1924&lt;=10),('[1]Pricing Schedule'!$J$105),
IF(AND(I1924=38000,R1924&gt;504.6,R1924&lt;=672.8,M1924&gt;10),('[1]Pricing Schedule'!$J$113),
IF(AND(I1924=110000,R1924&lt;=12.8,M1924&gt;2),'[1]Pricing Schedule'!$J$63,
IF(AND(I1924=110000,R1924&lt;=12.8,M1924&lt;=2),'[1]Pricing Schedule'!$J$97,
IF(AND(I1924=110000,R1924&gt;12.8,R1924&lt;=22.8,M1924&gt;3),'[1]Pricing Schedule'!$J$72,
IF(AND(I1924=110000,R1924&gt;12.8,R1924&lt;=22.8,M1924&lt;=3),'[1]Pricing Schedule'!$J$97,
IF(AND(I1924=110000,R1924&gt;22.8,R1924&lt;=30.2),'[1]Pricing Schedule'!$J$81,
IF(AND(I1924=110000,R1924&gt;30.2,R1924&lt;=45.9),'[1]Pricing Schedule'!$J$90,
IF(AND(I1924=110000,R1924&gt;45.9,R1924&lt;=123.4),'[1]Pricing Schedule'!$J$97,
IF(AND(I1924=110000,R1924&gt;123.4,R1924&lt;=168.2,M1924&lt;=10),'[1]Pricing Schedule'!$J$105,
IF(AND(I1924=110000,R1924&gt;123.4,R1924&lt;=168.2,M1924&gt;10),'[1]Pricing Schedule'!$J$113,
IF(AND(I1924=110000,R1924&gt;168.2,R1924&lt;=336.2,M1924&lt;=10),('[1]Pricing Schedule'!$J$105),
IF(AND(I1924=110000,R1924&gt;168.2,R1924&lt;=336.2,M1924&gt;10),('[1]Pricing Schedule'!$J$113),
IF(AND(I1924=110000,R1924&gt;336.4,R1924&lt;=504.6,M1924&lt;=10),('[1]Pricing Schedule'!$J$105),
IF(AND(I1924=110000,R1924&gt;336.4,R1924&lt;=504.6,M1924&gt;10),('[1]Pricing Schedule'!$J$113),
IF(AND(I1924=110000,R1924&gt;504.6,R1924&lt;=672.8,M1924&lt;=10),('[1]Pricing Schedule'!$J$105),
IF(AND(I1924=110000,R1924&gt;504.6,R1924&lt;=672.8,M1924&gt;10),('[1]Pricing Schedule'!$J$113),
IF(AND(I1924=110000,R1924&gt;672.8,R1924&lt;=841,M1924&lt;=10),('[1]Pricing Schedule'!$J$105),
IF(AND(I1924=110000,R1924&gt;672.8,R1924&lt;=841,M1924&gt;10),('[1]Pricing Schedule'!$J$113),
IF(AND(I1924=110000,R1924&gt;1682,R1924&lt;=1850.2,M1924&lt;=10),('[1]Pricing Schedule'!$J$105),
IF(AND(I1924=110000,R1924&gt;1682,R1924&lt;=1850.2,M1924&gt;10),('[1]Pricing Schedule'!$J$113),
IF(AND(I1924=110000,R1924&gt;2018.4,R1924&lt;=2186.6,M1924&lt;=10),('[1]Pricing Schedule'!$J$105),
IF(AND(I1924=110000,R1924&gt;2018.4,R1924&lt;=2186.6,M1924&gt;10),('[1]Pricing Schedule'!$J$113),999999999)))))))))))))))))))))))))))))))))))))))</f>
        <v>4</v>
      </c>
      <c r="U1924" s="40">
        <f t="shared" si="186"/>
        <v>216654.76190476189</v>
      </c>
      <c r="V1924" s="41">
        <f t="shared" si="187"/>
        <v>4.6156382218803227</v>
      </c>
      <c r="Y1924" s="23">
        <v>698</v>
      </c>
      <c r="Z1924" s="23">
        <v>246</v>
      </c>
      <c r="AD1924" s="13"/>
      <c r="AE1924" s="13"/>
      <c r="AF1924" s="13"/>
      <c r="AR1924" s="35"/>
    </row>
    <row r="1925" spans="1:44">
      <c r="A1925" s="23">
        <v>1927</v>
      </c>
      <c r="B1925" s="23">
        <v>1927</v>
      </c>
      <c r="C1925" s="23" t="s">
        <v>2668</v>
      </c>
      <c r="D1925" s="23" t="s">
        <v>1124</v>
      </c>
      <c r="E1925" s="23" t="s">
        <v>1124</v>
      </c>
      <c r="F1925" s="23" t="s">
        <v>1125</v>
      </c>
      <c r="G1925" s="23" t="s">
        <v>1126</v>
      </c>
      <c r="H1925" s="23" t="s">
        <v>113</v>
      </c>
      <c r="I1925" s="13">
        <v>38000</v>
      </c>
      <c r="J1925" s="13">
        <v>38000</v>
      </c>
      <c r="K1925" s="13">
        <v>10000</v>
      </c>
      <c r="L1925" s="24">
        <v>7.7549999999999999</v>
      </c>
      <c r="M1925" s="37">
        <f t="shared" si="182"/>
        <v>8</v>
      </c>
      <c r="N1925" s="24">
        <v>0.42399999999999999</v>
      </c>
      <c r="O1925" s="13">
        <v>3</v>
      </c>
      <c r="P1925" s="36">
        <f t="shared" si="183"/>
        <v>0.42399999999999999</v>
      </c>
      <c r="Q1925" s="38">
        <f t="shared" si="184"/>
        <v>4.2</v>
      </c>
      <c r="R1925" s="37">
        <f t="shared" si="185"/>
        <v>4.2</v>
      </c>
      <c r="S1925" s="39">
        <f>IF(AND(I1925=38000,R1925&lt;=4.5,M1925&gt;8),'[1]Pricing Schedule'!$F$8+('[1]Pricing Schedule'!$F$9*M1925),
IF(AND(I1925=38000,R1925&lt;=4.5,M1925&lt;=8),'[1]Pricing Schedule'!$F$34+('[1]Pricing Schedule'!$F$36*M1925),
IF(AND(I1925=38000,R1925&gt;4.5,R1925&lt;=9,M1925&gt;8),'[1]Pricing Schedule'!$F$17+('[1]Pricing Schedule'!$F$18*M1925),
IF(AND(I1925=38000,R1925&gt;4.5,R1925&lt;=9,M1925&lt;=8),'[1]Pricing Schedule'!$F$34+('[1]Pricing Schedule'!$F$36*M1925),
IF(AND(I1925=38000,R1925&gt;9,R1925&lt;=12.8,M1925&gt;8),'[1]Pricing Schedule'!$F$26+('[1]Pricing Schedule'!$F$27*M1925),
IF(AND(I1925=38000,R1925&gt;9,R1925&lt;=12.8,M1925&lt;=8),'[1]Pricing Schedule'!$F$34+('[1]Pricing Schedule'!$F$36*M1925),
IF(AND(I1925=38000,R1925&gt;12.8,R1925&lt;=22.8),'[1]Pricing Schedule'!$F$34+('[1]Pricing Schedule'!$F$36*M1925),
IF(AND(I1925=38000,R1925&gt;22.8,R1925&lt;=30.2),'[1]Pricing Schedule'!$F$43+('[1]Pricing Schedule'!$F$45*M1925),
IF(AND(I1925=38000,R1925&gt;30.2,R1925&lt;=45.9),'[1]Pricing Schedule'!$F$52+('[1]Pricing Schedule'!$F$54*M1925),
IF(AND(I1925=38000,R1925&gt;45.9,R1925&lt;=123.4),'[1]Pricing Schedule'!$F$96+('[1]Pricing Schedule'!$F$97*M1925),
IF(AND(I1925=38000,R1925&gt;123.4,R1925&lt;=168.2,M1925&lt;=10),'[1]Pricing Schedule'!$F$103+('[1]Pricing Schedule'!$F$105*M1925),
IF(AND(I1925=38000,R1925&gt;123.4,R1925&lt;=168.2,M1925&gt;10),'[1]Pricing Schedule'!$F$111+('[1]Pricing Schedule'!$F$113*M1925),
IF(AND(I1925=38000,R1925&gt;157.4,R1925&lt;=336.4,M1925&lt;=10),('[1]Pricing Schedule'!$F$103+('[1]Pricing Schedule'!$F$105*M1925))*2,
IF(AND(I1925=38000,R1925&gt;157.4,R1925&lt;=336.4,M1925&gt;10),('[1]Pricing Schedule'!$F$111+('[1]Pricing Schedule'!$F$113*M1925))*2,
IF(AND(I1925=38000,R1925&gt;314.8,R1925&lt;=504.6,M1925&lt;=10),('[1]Pricing Schedule'!$F$103+('[1]Pricing Schedule'!$F$105*M1925))*3,
IF(AND(I1925=38000,R1925&gt;314.8,R1925&lt;=504.6,M1925&gt;10),('[1]Pricing Schedule'!$F$111+('[1]Pricing Schedule'!$F$113*M1925))*3,
IF(AND(I1925=38000,R1925&gt;472.2,R1925&lt;=672.8,M1925&lt;=10),('[1]Pricing Schedule'!$F$103+('[1]Pricing Schedule'!$F$105*M1925))*4,
IF(AND(I1925=38000,R1925&gt;472.2,R1925&lt;=672.8,M1925&gt;10),('[1]Pricing Schedule'!$F$111+('[1]Pricing Schedule'!$F$113*M1925))*4,
IF(AND(I1925=110000,R1925&lt;=12.8,M1925&gt;2),'[1]Pricing Schedule'!$F$62+('[1]Pricing Schedule'!$F$63*M1925),
IF(AND(I1925=110000,R1925&lt;=12.8,M1925&lt;=2),'[1]Pricing Schedule'!$F$96+('[1]Pricing Schedule'!$F$97*M1925),
IF(AND(I1925=110000,R1925&gt;12.8,R1925&lt;=22.8,M1925&gt;3),'[1]Pricing Schedule'!$F$71+('[1]Pricing Schedule'!$F$72*M1925),
IF(AND(I1925=110000,R1925&gt;12.8,R1925&lt;=22.8,M1925&lt;=3),'[1]Pricing Schedule'!$F$96+('[1]Pricing Schedule'!$F$97*M1925),
IF(AND(I1925=110000,R1925&gt;22.8,R1925&lt;=30.2),'[1]Pricing Schedule'!$F$80+('[1]Pricing Schedule'!$F$81*M1925),
IF(AND(I1925=110000,R1925&gt;30.2,R1925&lt;=45.9),'[1]Pricing Schedule'!$F$89+('[1]Pricing Schedule'!$F$90*M1925),
IF(AND(I1925=110000,R1925&gt;45.9,R1925&lt;=123.4),'[1]Pricing Schedule'!$F$96+('[1]Pricing Schedule'!$F$97*M1925),
IF(AND(I1925=110000,R1925&gt;123.4,R1925&lt;=168.2,M1925&lt;=10),'[1]Pricing Schedule'!$F$103+('[1]Pricing Schedule'!$F$105*M1925),
IF(AND(I1925=110000,R1925&gt;123.4,R1925&lt;=168.2,M1925&gt;10),'[1]Pricing Schedule'!$F$111+('[1]Pricing Schedule'!$F$113*M1925),
IF(AND(I1925=110000,R1925&gt;168.2,R1925&lt;=336.4,M1925&lt;=10),('[1]Pricing Schedule'!$F$103+('[1]Pricing Schedule'!$F$105*M1925))*2,
IF(AND(I1925=110000,R1925&gt;168.2,R1925&lt;=336.4,M1925&gt;10),('[1]Pricing Schedule'!$F$111+('[1]Pricing Schedule'!$F$113*M1925))*2,
IF(AND(I1925=110000,R1925&gt;336.4,R1925&lt;=504.6,M1925&lt;=10),('[1]Pricing Schedule'!$F$103+('[1]Pricing Schedule'!$F$105*M1925))*3,
IF(AND(I1925=110000,R1925&gt;336.4,R1925&lt;=504.6,M1925&gt;10),('[1]Pricing Schedule'!$F$111+('[1]Pricing Schedule'!$F$113*M1925))*3,
IF(AND(I1925=110000,R1925&gt;504.6,R1925&lt;=672.8,M1925&lt;=10),('[1]Pricing Schedule'!$F$103+('[1]Pricing Schedule'!$F$105*M1925))*4,
IF(AND(I1925=110000,R1925&gt;504.6,R1925&lt;=672.8,M1925&gt;10),('[1]Pricing Schedule'!$F$111+('[1]Pricing Schedule'!$F$113*M1925))*4,
IF(AND(I1925=110000,R1925&gt;672.8,R1925&lt;=841,M1925&lt;=10),('[1]Pricing Schedule'!$F$103+('[1]Pricing Schedule'!$F$105*M1925))*5,
IF(AND(I1925=110000,R1925&gt;672.8,R1925&lt;=841,M1925&gt;10),('[1]Pricing Schedule'!$F$111+('[1]Pricing Schedule'!$F$113*M1925))*5,
IF(AND(I1925=110000,R1925&gt;672.8,R1925&lt;=841,M1925&lt;=10),('[1]Pricing Schedule'!$F$103+('[1]Pricing Schedule'!$F$105*M1925))*5,
IF(AND(I1925=110000,R1925&gt;672.8,R1925&lt;=841,M1925&gt;10),('[1]Pricing Schedule'!$F$111+('[1]Pricing Schedule'!$F$113*M1925))*5,
IF(AND(I1925=110000,R1925&gt;1345.6,R1925&lt;=1513.8,M1925&lt;=10),('[1]Pricing Schedule'!$F$103+('[1]Pricing Schedule'!$F$105*M1925))*9,
IF(AND(I1925=110000,R1925&gt;1345.6,R1925&lt;=1513.8,M1925&gt;10),('[1]Pricing Schedule'!$F$111+('[1]Pricing Schedule'!$F$113*M1925))*9,
9999999999)))))))))))))))))))))))))))))))))))))))</f>
        <v>909950</v>
      </c>
      <c r="T1925" s="21">
        <f>IF(AND(I1925=38000,R1925&lt;=4.5,M1925&gt;8),'[1]Pricing Schedule'!$J$9,
IF(AND(I1925=38000,R1925&lt;=4.5,M1925&lt;=8),'[1]Pricing Schedule'!$J$36,
IF(AND(I1925=38000,R1925&gt;4.5,R1925&lt;=9,M1925&gt;8),'[1]Pricing Schedule'!$J$18,
IF(AND(I1925=38000,R1925&gt;4.5,R1925&lt;=9,M1925&lt;=8),'[1]Pricing Schedule'!$J$36,
IF(AND(I1925=38000,R1925&gt;9,R1925&lt;=12.8,M1925&gt;8),'[1]Pricing Schedule'!$J$27,
IF(AND(I1925=38000,R1925&gt;9,R1925&lt;=12.8,M1925&lt;=8),'[1]Pricing Schedule'!$J$36,
IF(AND(I1925=38000,R1925&gt;12.8,R1925&lt;=22.8),'[1]Pricing Schedule'!$J$36,
IF(AND(I1925=38000,R1925&gt;22.8,R1925&lt;=30.2),'[1]Pricing Schedule'!$J$45,
IF(AND(I1925=38000,R1925&gt;30.2,R1925&lt;=45.9),'[1]Pricing Schedule'!$J$54,
IF(AND(I1925=38000,R1925&gt;45.9,R1925&lt;=123.4),'[1]Pricing Schedule'!$J$97,
IF(AND(I1925=38000,R1925&gt;123.4,R1925&lt;=168.2,M1925&lt;=10),'[1]Pricing Schedule'!$J$105,
IF(AND(I1925=38000,R1925&gt;123.4,R1925&lt;=168.2,M1925&gt;10),'[1]Pricing Schedule'!$J$113,
IF(AND(I1925=38000,R1925&gt;168.2,R1925&lt;=336.4,M1925&lt;=10),('[1]Pricing Schedule'!$J$105),
IF(AND(I1925=38000,R1925&gt;168.2,R1925&lt;=336.4,M1925&gt;10),('[1]Pricing Schedule'!$J$113),
IF(AND(I1925=38000,R1925&gt;336.4,R1925&lt;=504.6,M1925&lt;=10),('[1]Pricing Schedule'!$J$105),
IF(AND(I1925=38000,R1925&gt;336.4,R1925&lt;=504.6,M1925&gt;10),('[1]Pricing Schedule'!$J$113),
IF(AND(I1925=38000,R1925&gt;504.6,R1925&lt;=672.8,M1925&lt;=10),('[1]Pricing Schedule'!$J$105),
IF(AND(I1925=38000,R1925&gt;504.6,R1925&lt;=672.8,M1925&gt;10),('[1]Pricing Schedule'!$J$113),
IF(AND(I1925=110000,R1925&lt;=12.8,M1925&gt;2),'[1]Pricing Schedule'!$J$63,
IF(AND(I1925=110000,R1925&lt;=12.8,M1925&lt;=2),'[1]Pricing Schedule'!$J$97,
IF(AND(I1925=110000,R1925&gt;12.8,R1925&lt;=22.8,M1925&gt;3),'[1]Pricing Schedule'!$J$72,
IF(AND(I1925=110000,R1925&gt;12.8,R1925&lt;=22.8,M1925&lt;=3),'[1]Pricing Schedule'!$J$97,
IF(AND(I1925=110000,R1925&gt;22.8,R1925&lt;=30.2),'[1]Pricing Schedule'!$J$81,
IF(AND(I1925=110000,R1925&gt;30.2,R1925&lt;=45.9),'[1]Pricing Schedule'!$J$90,
IF(AND(I1925=110000,R1925&gt;45.9,R1925&lt;=123.4),'[1]Pricing Schedule'!$J$97,
IF(AND(I1925=110000,R1925&gt;123.4,R1925&lt;=168.2,M1925&lt;=10),'[1]Pricing Schedule'!$J$105,
IF(AND(I1925=110000,R1925&gt;123.4,R1925&lt;=168.2,M1925&gt;10),'[1]Pricing Schedule'!$J$113,
IF(AND(I1925=110000,R1925&gt;168.2,R1925&lt;=336.2,M1925&lt;=10),('[1]Pricing Schedule'!$J$105),
IF(AND(I1925=110000,R1925&gt;168.2,R1925&lt;=336.2,M1925&gt;10),('[1]Pricing Schedule'!$J$113),
IF(AND(I1925=110000,R1925&gt;336.4,R1925&lt;=504.6,M1925&lt;=10),('[1]Pricing Schedule'!$J$105),
IF(AND(I1925=110000,R1925&gt;336.4,R1925&lt;=504.6,M1925&gt;10),('[1]Pricing Schedule'!$J$113),
IF(AND(I1925=110000,R1925&gt;504.6,R1925&lt;=672.8,M1925&lt;=10),('[1]Pricing Schedule'!$J$105),
IF(AND(I1925=110000,R1925&gt;504.6,R1925&lt;=672.8,M1925&gt;10),('[1]Pricing Schedule'!$J$113),
IF(AND(I1925=110000,R1925&gt;672.8,R1925&lt;=841,M1925&lt;=10),('[1]Pricing Schedule'!$J$105),
IF(AND(I1925=110000,R1925&gt;672.8,R1925&lt;=841,M1925&gt;10),('[1]Pricing Schedule'!$J$113),
IF(AND(I1925=110000,R1925&gt;1682,R1925&lt;=1850.2,M1925&lt;=10),('[1]Pricing Schedule'!$J$105),
IF(AND(I1925=110000,R1925&gt;1682,R1925&lt;=1850.2,M1925&gt;10),('[1]Pricing Schedule'!$J$113),
IF(AND(I1925=110000,R1925&gt;2018.4,R1925&lt;=2186.6,M1925&lt;=10),('[1]Pricing Schedule'!$J$105),
IF(AND(I1925=110000,R1925&gt;2018.4,R1925&lt;=2186.6,M1925&gt;10),('[1]Pricing Schedule'!$J$113),999999999)))))))))))))))))))))))))))))))))))))))</f>
        <v>4</v>
      </c>
      <c r="U1925" s="40">
        <f t="shared" si="186"/>
        <v>216654.76190476189</v>
      </c>
      <c r="V1925" s="41">
        <f t="shared" si="187"/>
        <v>4.6156382218803227</v>
      </c>
      <c r="Y1925" s="23">
        <v>175</v>
      </c>
      <c r="Z1925" s="23">
        <v>246</v>
      </c>
      <c r="AD1925" s="13"/>
      <c r="AE1925" s="13"/>
      <c r="AF1925" s="13"/>
      <c r="AR1925" s="35"/>
    </row>
    <row r="1926" spans="1:44">
      <c r="A1926" s="23">
        <v>1928</v>
      </c>
      <c r="B1926" s="23">
        <v>1928</v>
      </c>
      <c r="C1926" s="23" t="s">
        <v>2669</v>
      </c>
      <c r="D1926" s="23" t="s">
        <v>318</v>
      </c>
      <c r="E1926" s="23" t="s">
        <v>1740</v>
      </c>
      <c r="F1926" s="23" t="s">
        <v>1988</v>
      </c>
      <c r="G1926" s="23" t="s">
        <v>1989</v>
      </c>
      <c r="H1926" s="23" t="s">
        <v>113</v>
      </c>
      <c r="I1926" s="13">
        <v>38000</v>
      </c>
      <c r="J1926" s="13">
        <v>38000</v>
      </c>
      <c r="K1926" s="23" t="s">
        <v>119</v>
      </c>
      <c r="L1926" s="24">
        <v>5.6459999999999999</v>
      </c>
      <c r="M1926" s="37">
        <f t="shared" si="182"/>
        <v>6</v>
      </c>
      <c r="N1926" s="24">
        <v>3.9119999999999999</v>
      </c>
      <c r="O1926" s="13">
        <v>3</v>
      </c>
      <c r="P1926" s="36">
        <f t="shared" si="183"/>
        <v>2.9340000000000002</v>
      </c>
      <c r="Q1926" s="38">
        <f t="shared" si="184"/>
        <v>21</v>
      </c>
      <c r="R1926" s="37">
        <f t="shared" si="185"/>
        <v>21</v>
      </c>
      <c r="S1926" s="39">
        <f>IF(AND(I1926=38000,R1926&lt;=4.5,M1926&gt;8),'[1]Pricing Schedule'!$F$8+('[1]Pricing Schedule'!$F$9*M1926),
IF(AND(I1926=38000,R1926&lt;=4.5,M1926&lt;=8),'[1]Pricing Schedule'!$F$34+('[1]Pricing Schedule'!$F$36*M1926),
IF(AND(I1926=38000,R1926&gt;4.5,R1926&lt;=9,M1926&gt;8),'[1]Pricing Schedule'!$F$17+('[1]Pricing Schedule'!$F$18*M1926),
IF(AND(I1926=38000,R1926&gt;4.5,R1926&lt;=9,M1926&lt;=8),'[1]Pricing Schedule'!$F$34+('[1]Pricing Schedule'!$F$36*M1926),
IF(AND(I1926=38000,R1926&gt;9,R1926&lt;=12.8,M1926&gt;8),'[1]Pricing Schedule'!$F$26+('[1]Pricing Schedule'!$F$27*M1926),
IF(AND(I1926=38000,R1926&gt;9,R1926&lt;=12.8,M1926&lt;=8),'[1]Pricing Schedule'!$F$34+('[1]Pricing Schedule'!$F$36*M1926),
IF(AND(I1926=38000,R1926&gt;12.8,R1926&lt;=22.8),'[1]Pricing Schedule'!$F$34+('[1]Pricing Schedule'!$F$36*M1926),
IF(AND(I1926=38000,R1926&gt;22.8,R1926&lt;=30.2),'[1]Pricing Schedule'!$F$43+('[1]Pricing Schedule'!$F$45*M1926),
IF(AND(I1926=38000,R1926&gt;30.2,R1926&lt;=45.9),'[1]Pricing Schedule'!$F$52+('[1]Pricing Schedule'!$F$54*M1926),
IF(AND(I1926=38000,R1926&gt;45.9,R1926&lt;=123.4),'[1]Pricing Schedule'!$F$96+('[1]Pricing Schedule'!$F$97*M1926),
IF(AND(I1926=38000,R1926&gt;123.4,R1926&lt;=168.2,M1926&lt;=10),'[1]Pricing Schedule'!$F$103+('[1]Pricing Schedule'!$F$105*M1926),
IF(AND(I1926=38000,R1926&gt;123.4,R1926&lt;=168.2,M1926&gt;10),'[1]Pricing Schedule'!$F$111+('[1]Pricing Schedule'!$F$113*M1926),
IF(AND(I1926=38000,R1926&gt;157.4,R1926&lt;=336.4,M1926&lt;=10),('[1]Pricing Schedule'!$F$103+('[1]Pricing Schedule'!$F$105*M1926))*2,
IF(AND(I1926=38000,R1926&gt;157.4,R1926&lt;=336.4,M1926&gt;10),('[1]Pricing Schedule'!$F$111+('[1]Pricing Schedule'!$F$113*M1926))*2,
IF(AND(I1926=38000,R1926&gt;314.8,R1926&lt;=504.6,M1926&lt;=10),('[1]Pricing Schedule'!$F$103+('[1]Pricing Schedule'!$F$105*M1926))*3,
IF(AND(I1926=38000,R1926&gt;314.8,R1926&lt;=504.6,M1926&gt;10),('[1]Pricing Schedule'!$F$111+('[1]Pricing Schedule'!$F$113*M1926))*3,
IF(AND(I1926=38000,R1926&gt;472.2,R1926&lt;=672.8,M1926&lt;=10),('[1]Pricing Schedule'!$F$103+('[1]Pricing Schedule'!$F$105*M1926))*4,
IF(AND(I1926=38000,R1926&gt;472.2,R1926&lt;=672.8,M1926&gt;10),('[1]Pricing Schedule'!$F$111+('[1]Pricing Schedule'!$F$113*M1926))*4,
IF(AND(I1926=110000,R1926&lt;=12.8,M1926&gt;2),'[1]Pricing Schedule'!$F$62+('[1]Pricing Schedule'!$F$63*M1926),
IF(AND(I1926=110000,R1926&lt;=12.8,M1926&lt;=2),'[1]Pricing Schedule'!$F$96+('[1]Pricing Schedule'!$F$97*M1926),
IF(AND(I1926=110000,R1926&gt;12.8,R1926&lt;=22.8,M1926&gt;3),'[1]Pricing Schedule'!$F$71+('[1]Pricing Schedule'!$F$72*M1926),
IF(AND(I1926=110000,R1926&gt;12.8,R1926&lt;=22.8,M1926&lt;=3),'[1]Pricing Schedule'!$F$96+('[1]Pricing Schedule'!$F$97*M1926),
IF(AND(I1926=110000,R1926&gt;22.8,R1926&lt;=30.2),'[1]Pricing Schedule'!$F$80+('[1]Pricing Schedule'!$F$81*M1926),
IF(AND(I1926=110000,R1926&gt;30.2,R1926&lt;=45.9),'[1]Pricing Schedule'!$F$89+('[1]Pricing Schedule'!$F$90*M1926),
IF(AND(I1926=110000,R1926&gt;45.9,R1926&lt;=123.4),'[1]Pricing Schedule'!$F$96+('[1]Pricing Schedule'!$F$97*M1926),
IF(AND(I1926=110000,R1926&gt;123.4,R1926&lt;=168.2,M1926&lt;=10),'[1]Pricing Schedule'!$F$103+('[1]Pricing Schedule'!$F$105*M1926),
IF(AND(I1926=110000,R1926&gt;123.4,R1926&lt;=168.2,M1926&gt;10),'[1]Pricing Schedule'!$F$111+('[1]Pricing Schedule'!$F$113*M1926),
IF(AND(I1926=110000,R1926&gt;168.2,R1926&lt;=336.4,M1926&lt;=10),('[1]Pricing Schedule'!$F$103+('[1]Pricing Schedule'!$F$105*M1926))*2,
IF(AND(I1926=110000,R1926&gt;168.2,R1926&lt;=336.4,M1926&gt;10),('[1]Pricing Schedule'!$F$111+('[1]Pricing Schedule'!$F$113*M1926))*2,
IF(AND(I1926=110000,R1926&gt;336.4,R1926&lt;=504.6,M1926&lt;=10),('[1]Pricing Schedule'!$F$103+('[1]Pricing Schedule'!$F$105*M1926))*3,
IF(AND(I1926=110000,R1926&gt;336.4,R1926&lt;=504.6,M1926&gt;10),('[1]Pricing Schedule'!$F$111+('[1]Pricing Schedule'!$F$113*M1926))*3,
IF(AND(I1926=110000,R1926&gt;504.6,R1926&lt;=672.8,M1926&lt;=10),('[1]Pricing Schedule'!$F$103+('[1]Pricing Schedule'!$F$105*M1926))*4,
IF(AND(I1926=110000,R1926&gt;504.6,R1926&lt;=672.8,M1926&gt;10),('[1]Pricing Schedule'!$F$111+('[1]Pricing Schedule'!$F$113*M1926))*4,
IF(AND(I1926=110000,R1926&gt;672.8,R1926&lt;=841,M1926&lt;=10),('[1]Pricing Schedule'!$F$103+('[1]Pricing Schedule'!$F$105*M1926))*5,
IF(AND(I1926=110000,R1926&gt;672.8,R1926&lt;=841,M1926&gt;10),('[1]Pricing Schedule'!$F$111+('[1]Pricing Schedule'!$F$113*M1926))*5,
IF(AND(I1926=110000,R1926&gt;672.8,R1926&lt;=841,M1926&lt;=10),('[1]Pricing Schedule'!$F$103+('[1]Pricing Schedule'!$F$105*M1926))*5,
IF(AND(I1926=110000,R1926&gt;672.8,R1926&lt;=841,M1926&gt;10),('[1]Pricing Schedule'!$F$111+('[1]Pricing Schedule'!$F$113*M1926))*5,
IF(AND(I1926=110000,R1926&gt;1345.6,R1926&lt;=1513.8,M1926&lt;=10),('[1]Pricing Schedule'!$F$103+('[1]Pricing Schedule'!$F$105*M1926))*9,
IF(AND(I1926=110000,R1926&gt;1345.6,R1926&lt;=1513.8,M1926&gt;10),('[1]Pricing Schedule'!$F$111+('[1]Pricing Schedule'!$F$113*M1926))*9,
9999999999)))))))))))))))))))))))))))))))))))))))</f>
        <v>769410</v>
      </c>
      <c r="T1926" s="21">
        <f>IF(AND(I1926=38000,R1926&lt;=4.5,M1926&gt;8),'[1]Pricing Schedule'!$J$9,
IF(AND(I1926=38000,R1926&lt;=4.5,M1926&lt;=8),'[1]Pricing Schedule'!$J$36,
IF(AND(I1926=38000,R1926&gt;4.5,R1926&lt;=9,M1926&gt;8),'[1]Pricing Schedule'!$J$18,
IF(AND(I1926=38000,R1926&gt;4.5,R1926&lt;=9,M1926&lt;=8),'[1]Pricing Schedule'!$J$36,
IF(AND(I1926=38000,R1926&gt;9,R1926&lt;=12.8,M1926&gt;8),'[1]Pricing Schedule'!$J$27,
IF(AND(I1926=38000,R1926&gt;9,R1926&lt;=12.8,M1926&lt;=8),'[1]Pricing Schedule'!$J$36,
IF(AND(I1926=38000,R1926&gt;12.8,R1926&lt;=22.8),'[1]Pricing Schedule'!$J$36,
IF(AND(I1926=38000,R1926&gt;22.8,R1926&lt;=30.2),'[1]Pricing Schedule'!$J$45,
IF(AND(I1926=38000,R1926&gt;30.2,R1926&lt;=45.9),'[1]Pricing Schedule'!$J$54,
IF(AND(I1926=38000,R1926&gt;45.9,R1926&lt;=123.4),'[1]Pricing Schedule'!$J$97,
IF(AND(I1926=38000,R1926&gt;123.4,R1926&lt;=168.2,M1926&lt;=10),'[1]Pricing Schedule'!$J$105,
IF(AND(I1926=38000,R1926&gt;123.4,R1926&lt;=168.2,M1926&gt;10),'[1]Pricing Schedule'!$J$113,
IF(AND(I1926=38000,R1926&gt;168.2,R1926&lt;=336.4,M1926&lt;=10),('[1]Pricing Schedule'!$J$105),
IF(AND(I1926=38000,R1926&gt;168.2,R1926&lt;=336.4,M1926&gt;10),('[1]Pricing Schedule'!$J$113),
IF(AND(I1926=38000,R1926&gt;336.4,R1926&lt;=504.6,M1926&lt;=10),('[1]Pricing Schedule'!$J$105),
IF(AND(I1926=38000,R1926&gt;336.4,R1926&lt;=504.6,M1926&gt;10),('[1]Pricing Schedule'!$J$113),
IF(AND(I1926=38000,R1926&gt;504.6,R1926&lt;=672.8,M1926&lt;=10),('[1]Pricing Schedule'!$J$105),
IF(AND(I1926=38000,R1926&gt;504.6,R1926&lt;=672.8,M1926&gt;10),('[1]Pricing Schedule'!$J$113),
IF(AND(I1926=110000,R1926&lt;=12.8,M1926&gt;2),'[1]Pricing Schedule'!$J$63,
IF(AND(I1926=110000,R1926&lt;=12.8,M1926&lt;=2),'[1]Pricing Schedule'!$J$97,
IF(AND(I1926=110000,R1926&gt;12.8,R1926&lt;=22.8,M1926&gt;3),'[1]Pricing Schedule'!$J$72,
IF(AND(I1926=110000,R1926&gt;12.8,R1926&lt;=22.8,M1926&lt;=3),'[1]Pricing Schedule'!$J$97,
IF(AND(I1926=110000,R1926&gt;22.8,R1926&lt;=30.2),'[1]Pricing Schedule'!$J$81,
IF(AND(I1926=110000,R1926&gt;30.2,R1926&lt;=45.9),'[1]Pricing Schedule'!$J$90,
IF(AND(I1926=110000,R1926&gt;45.9,R1926&lt;=123.4),'[1]Pricing Schedule'!$J$97,
IF(AND(I1926=110000,R1926&gt;123.4,R1926&lt;=168.2,M1926&lt;=10),'[1]Pricing Schedule'!$J$105,
IF(AND(I1926=110000,R1926&gt;123.4,R1926&lt;=168.2,M1926&gt;10),'[1]Pricing Schedule'!$J$113,
IF(AND(I1926=110000,R1926&gt;168.2,R1926&lt;=336.2,M1926&lt;=10),('[1]Pricing Schedule'!$J$105),
IF(AND(I1926=110000,R1926&gt;168.2,R1926&lt;=336.2,M1926&gt;10),('[1]Pricing Schedule'!$J$113),
IF(AND(I1926=110000,R1926&gt;336.4,R1926&lt;=504.6,M1926&lt;=10),('[1]Pricing Schedule'!$J$105),
IF(AND(I1926=110000,R1926&gt;336.4,R1926&lt;=504.6,M1926&gt;10),('[1]Pricing Schedule'!$J$113),
IF(AND(I1926=110000,R1926&gt;504.6,R1926&lt;=672.8,M1926&lt;=10),('[1]Pricing Schedule'!$J$105),
IF(AND(I1926=110000,R1926&gt;504.6,R1926&lt;=672.8,M1926&gt;10),('[1]Pricing Schedule'!$J$113),
IF(AND(I1926=110000,R1926&gt;672.8,R1926&lt;=841,M1926&lt;=10),('[1]Pricing Schedule'!$J$105),
IF(AND(I1926=110000,R1926&gt;672.8,R1926&lt;=841,M1926&gt;10),('[1]Pricing Schedule'!$J$113),
IF(AND(I1926=110000,R1926&gt;1682,R1926&lt;=1850.2,M1926&lt;=10),('[1]Pricing Schedule'!$J$105),
IF(AND(I1926=110000,R1926&gt;1682,R1926&lt;=1850.2,M1926&gt;10),('[1]Pricing Schedule'!$J$113),
IF(AND(I1926=110000,R1926&gt;2018.4,R1926&lt;=2186.6,M1926&lt;=10),('[1]Pricing Schedule'!$J$105),
IF(AND(I1926=110000,R1926&gt;2018.4,R1926&lt;=2186.6,M1926&gt;10),('[1]Pricing Schedule'!$J$113),999999999)))))))))))))))))))))))))))))))))))))))</f>
        <v>4</v>
      </c>
      <c r="U1926" s="40">
        <f t="shared" si="186"/>
        <v>36638.571428571428</v>
      </c>
      <c r="V1926" s="41">
        <f t="shared" si="187"/>
        <v>27.293640581744455</v>
      </c>
      <c r="Y1926" s="23">
        <v>532</v>
      </c>
      <c r="Z1926" s="23">
        <v>67</v>
      </c>
      <c r="AD1926" s="13"/>
      <c r="AE1926" s="13"/>
      <c r="AF1926" s="13"/>
      <c r="AR1926" s="35"/>
    </row>
    <row r="1927" spans="1:44">
      <c r="A1927" s="23">
        <v>1929</v>
      </c>
      <c r="B1927" s="23">
        <v>1929</v>
      </c>
      <c r="C1927" s="23" t="s">
        <v>2670</v>
      </c>
      <c r="D1927" s="23" t="s">
        <v>1124</v>
      </c>
      <c r="E1927" s="23" t="s">
        <v>1124</v>
      </c>
      <c r="F1927" s="23" t="s">
        <v>1988</v>
      </c>
      <c r="G1927" s="23" t="s">
        <v>1989</v>
      </c>
      <c r="H1927" s="23" t="s">
        <v>113</v>
      </c>
      <c r="I1927" s="13">
        <v>38000</v>
      </c>
      <c r="J1927" s="13">
        <v>38000</v>
      </c>
      <c r="K1927" s="23" t="s">
        <v>119</v>
      </c>
      <c r="L1927" s="24">
        <v>5.0880000000000001</v>
      </c>
      <c r="M1927" s="37">
        <f t="shared" si="182"/>
        <v>6</v>
      </c>
      <c r="N1927" s="24">
        <v>0.58499999999999996</v>
      </c>
      <c r="O1927" s="13">
        <v>3</v>
      </c>
      <c r="P1927" s="36">
        <f t="shared" si="183"/>
        <v>0.58499999999999996</v>
      </c>
      <c r="Q1927" s="38">
        <f t="shared" si="184"/>
        <v>4.2</v>
      </c>
      <c r="R1927" s="37">
        <f t="shared" si="185"/>
        <v>4.2</v>
      </c>
      <c r="S1927" s="39">
        <f>IF(AND(I1927=38000,R1927&lt;=4.5,M1927&gt;8),'[1]Pricing Schedule'!$F$8+('[1]Pricing Schedule'!$F$9*M1927),
IF(AND(I1927=38000,R1927&lt;=4.5,M1927&lt;=8),'[1]Pricing Schedule'!$F$34+('[1]Pricing Schedule'!$F$36*M1927),
IF(AND(I1927=38000,R1927&gt;4.5,R1927&lt;=9,M1927&gt;8),'[1]Pricing Schedule'!$F$17+('[1]Pricing Schedule'!$F$18*M1927),
IF(AND(I1927=38000,R1927&gt;4.5,R1927&lt;=9,M1927&lt;=8),'[1]Pricing Schedule'!$F$34+('[1]Pricing Schedule'!$F$36*M1927),
IF(AND(I1927=38000,R1927&gt;9,R1927&lt;=12.8,M1927&gt;8),'[1]Pricing Schedule'!$F$26+('[1]Pricing Schedule'!$F$27*M1927),
IF(AND(I1927=38000,R1927&gt;9,R1927&lt;=12.8,M1927&lt;=8),'[1]Pricing Schedule'!$F$34+('[1]Pricing Schedule'!$F$36*M1927),
IF(AND(I1927=38000,R1927&gt;12.8,R1927&lt;=22.8),'[1]Pricing Schedule'!$F$34+('[1]Pricing Schedule'!$F$36*M1927),
IF(AND(I1927=38000,R1927&gt;22.8,R1927&lt;=30.2),'[1]Pricing Schedule'!$F$43+('[1]Pricing Schedule'!$F$45*M1927),
IF(AND(I1927=38000,R1927&gt;30.2,R1927&lt;=45.9),'[1]Pricing Schedule'!$F$52+('[1]Pricing Schedule'!$F$54*M1927),
IF(AND(I1927=38000,R1927&gt;45.9,R1927&lt;=123.4),'[1]Pricing Schedule'!$F$96+('[1]Pricing Schedule'!$F$97*M1927),
IF(AND(I1927=38000,R1927&gt;123.4,R1927&lt;=168.2,M1927&lt;=10),'[1]Pricing Schedule'!$F$103+('[1]Pricing Schedule'!$F$105*M1927),
IF(AND(I1927=38000,R1927&gt;123.4,R1927&lt;=168.2,M1927&gt;10),'[1]Pricing Schedule'!$F$111+('[1]Pricing Schedule'!$F$113*M1927),
IF(AND(I1927=38000,R1927&gt;157.4,R1927&lt;=336.4,M1927&lt;=10),('[1]Pricing Schedule'!$F$103+('[1]Pricing Schedule'!$F$105*M1927))*2,
IF(AND(I1927=38000,R1927&gt;157.4,R1927&lt;=336.4,M1927&gt;10),('[1]Pricing Schedule'!$F$111+('[1]Pricing Schedule'!$F$113*M1927))*2,
IF(AND(I1927=38000,R1927&gt;314.8,R1927&lt;=504.6,M1927&lt;=10),('[1]Pricing Schedule'!$F$103+('[1]Pricing Schedule'!$F$105*M1927))*3,
IF(AND(I1927=38000,R1927&gt;314.8,R1927&lt;=504.6,M1927&gt;10),('[1]Pricing Schedule'!$F$111+('[1]Pricing Schedule'!$F$113*M1927))*3,
IF(AND(I1927=38000,R1927&gt;472.2,R1927&lt;=672.8,M1927&lt;=10),('[1]Pricing Schedule'!$F$103+('[1]Pricing Schedule'!$F$105*M1927))*4,
IF(AND(I1927=38000,R1927&gt;472.2,R1927&lt;=672.8,M1927&gt;10),('[1]Pricing Schedule'!$F$111+('[1]Pricing Schedule'!$F$113*M1927))*4,
IF(AND(I1927=110000,R1927&lt;=12.8,M1927&gt;2),'[1]Pricing Schedule'!$F$62+('[1]Pricing Schedule'!$F$63*M1927),
IF(AND(I1927=110000,R1927&lt;=12.8,M1927&lt;=2),'[1]Pricing Schedule'!$F$96+('[1]Pricing Schedule'!$F$97*M1927),
IF(AND(I1927=110000,R1927&gt;12.8,R1927&lt;=22.8,M1927&gt;3),'[1]Pricing Schedule'!$F$71+('[1]Pricing Schedule'!$F$72*M1927),
IF(AND(I1927=110000,R1927&gt;12.8,R1927&lt;=22.8,M1927&lt;=3),'[1]Pricing Schedule'!$F$96+('[1]Pricing Schedule'!$F$97*M1927),
IF(AND(I1927=110000,R1927&gt;22.8,R1927&lt;=30.2),'[1]Pricing Schedule'!$F$80+('[1]Pricing Schedule'!$F$81*M1927),
IF(AND(I1927=110000,R1927&gt;30.2,R1927&lt;=45.9),'[1]Pricing Schedule'!$F$89+('[1]Pricing Schedule'!$F$90*M1927),
IF(AND(I1927=110000,R1927&gt;45.9,R1927&lt;=123.4),'[1]Pricing Schedule'!$F$96+('[1]Pricing Schedule'!$F$97*M1927),
IF(AND(I1927=110000,R1927&gt;123.4,R1927&lt;=168.2,M1927&lt;=10),'[1]Pricing Schedule'!$F$103+('[1]Pricing Schedule'!$F$105*M1927),
IF(AND(I1927=110000,R1927&gt;123.4,R1927&lt;=168.2,M1927&gt;10),'[1]Pricing Schedule'!$F$111+('[1]Pricing Schedule'!$F$113*M1927),
IF(AND(I1927=110000,R1927&gt;168.2,R1927&lt;=336.4,M1927&lt;=10),('[1]Pricing Schedule'!$F$103+('[1]Pricing Schedule'!$F$105*M1927))*2,
IF(AND(I1927=110000,R1927&gt;168.2,R1927&lt;=336.4,M1927&gt;10),('[1]Pricing Schedule'!$F$111+('[1]Pricing Schedule'!$F$113*M1927))*2,
IF(AND(I1927=110000,R1927&gt;336.4,R1927&lt;=504.6,M1927&lt;=10),('[1]Pricing Schedule'!$F$103+('[1]Pricing Schedule'!$F$105*M1927))*3,
IF(AND(I1927=110000,R1927&gt;336.4,R1927&lt;=504.6,M1927&gt;10),('[1]Pricing Schedule'!$F$111+('[1]Pricing Schedule'!$F$113*M1927))*3,
IF(AND(I1927=110000,R1927&gt;504.6,R1927&lt;=672.8,M1927&lt;=10),('[1]Pricing Schedule'!$F$103+('[1]Pricing Schedule'!$F$105*M1927))*4,
IF(AND(I1927=110000,R1927&gt;504.6,R1927&lt;=672.8,M1927&gt;10),('[1]Pricing Schedule'!$F$111+('[1]Pricing Schedule'!$F$113*M1927))*4,
IF(AND(I1927=110000,R1927&gt;672.8,R1927&lt;=841,M1927&lt;=10),('[1]Pricing Schedule'!$F$103+('[1]Pricing Schedule'!$F$105*M1927))*5,
IF(AND(I1927=110000,R1927&gt;672.8,R1927&lt;=841,M1927&gt;10),('[1]Pricing Schedule'!$F$111+('[1]Pricing Schedule'!$F$113*M1927))*5,
IF(AND(I1927=110000,R1927&gt;672.8,R1927&lt;=841,M1927&lt;=10),('[1]Pricing Schedule'!$F$103+('[1]Pricing Schedule'!$F$105*M1927))*5,
IF(AND(I1927=110000,R1927&gt;672.8,R1927&lt;=841,M1927&gt;10),('[1]Pricing Schedule'!$F$111+('[1]Pricing Schedule'!$F$113*M1927))*5,
IF(AND(I1927=110000,R1927&gt;1345.6,R1927&lt;=1513.8,M1927&lt;=10),('[1]Pricing Schedule'!$F$103+('[1]Pricing Schedule'!$F$105*M1927))*9,
IF(AND(I1927=110000,R1927&gt;1345.6,R1927&lt;=1513.8,M1927&gt;10),('[1]Pricing Schedule'!$F$111+('[1]Pricing Schedule'!$F$113*M1927))*9,
9999999999)))))))))))))))))))))))))))))))))))))))</f>
        <v>769410</v>
      </c>
      <c r="T1927" s="21">
        <f>IF(AND(I1927=38000,R1927&lt;=4.5,M1927&gt;8),'[1]Pricing Schedule'!$J$9,
IF(AND(I1927=38000,R1927&lt;=4.5,M1927&lt;=8),'[1]Pricing Schedule'!$J$36,
IF(AND(I1927=38000,R1927&gt;4.5,R1927&lt;=9,M1927&gt;8),'[1]Pricing Schedule'!$J$18,
IF(AND(I1927=38000,R1927&gt;4.5,R1927&lt;=9,M1927&lt;=8),'[1]Pricing Schedule'!$J$36,
IF(AND(I1927=38000,R1927&gt;9,R1927&lt;=12.8,M1927&gt;8),'[1]Pricing Schedule'!$J$27,
IF(AND(I1927=38000,R1927&gt;9,R1927&lt;=12.8,M1927&lt;=8),'[1]Pricing Schedule'!$J$36,
IF(AND(I1927=38000,R1927&gt;12.8,R1927&lt;=22.8),'[1]Pricing Schedule'!$J$36,
IF(AND(I1927=38000,R1927&gt;22.8,R1927&lt;=30.2),'[1]Pricing Schedule'!$J$45,
IF(AND(I1927=38000,R1927&gt;30.2,R1927&lt;=45.9),'[1]Pricing Schedule'!$J$54,
IF(AND(I1927=38000,R1927&gt;45.9,R1927&lt;=123.4),'[1]Pricing Schedule'!$J$97,
IF(AND(I1927=38000,R1927&gt;123.4,R1927&lt;=168.2,M1927&lt;=10),'[1]Pricing Schedule'!$J$105,
IF(AND(I1927=38000,R1927&gt;123.4,R1927&lt;=168.2,M1927&gt;10),'[1]Pricing Schedule'!$J$113,
IF(AND(I1927=38000,R1927&gt;168.2,R1927&lt;=336.4,M1927&lt;=10),('[1]Pricing Schedule'!$J$105),
IF(AND(I1927=38000,R1927&gt;168.2,R1927&lt;=336.4,M1927&gt;10),('[1]Pricing Schedule'!$J$113),
IF(AND(I1927=38000,R1927&gt;336.4,R1927&lt;=504.6,M1927&lt;=10),('[1]Pricing Schedule'!$J$105),
IF(AND(I1927=38000,R1927&gt;336.4,R1927&lt;=504.6,M1927&gt;10),('[1]Pricing Schedule'!$J$113),
IF(AND(I1927=38000,R1927&gt;504.6,R1927&lt;=672.8,M1927&lt;=10),('[1]Pricing Schedule'!$J$105),
IF(AND(I1927=38000,R1927&gt;504.6,R1927&lt;=672.8,M1927&gt;10),('[1]Pricing Schedule'!$J$113),
IF(AND(I1927=110000,R1927&lt;=12.8,M1927&gt;2),'[1]Pricing Schedule'!$J$63,
IF(AND(I1927=110000,R1927&lt;=12.8,M1927&lt;=2),'[1]Pricing Schedule'!$J$97,
IF(AND(I1927=110000,R1927&gt;12.8,R1927&lt;=22.8,M1927&gt;3),'[1]Pricing Schedule'!$J$72,
IF(AND(I1927=110000,R1927&gt;12.8,R1927&lt;=22.8,M1927&lt;=3),'[1]Pricing Schedule'!$J$97,
IF(AND(I1927=110000,R1927&gt;22.8,R1927&lt;=30.2),'[1]Pricing Schedule'!$J$81,
IF(AND(I1927=110000,R1927&gt;30.2,R1927&lt;=45.9),'[1]Pricing Schedule'!$J$90,
IF(AND(I1927=110000,R1927&gt;45.9,R1927&lt;=123.4),'[1]Pricing Schedule'!$J$97,
IF(AND(I1927=110000,R1927&gt;123.4,R1927&lt;=168.2,M1927&lt;=10),'[1]Pricing Schedule'!$J$105,
IF(AND(I1927=110000,R1927&gt;123.4,R1927&lt;=168.2,M1927&gt;10),'[1]Pricing Schedule'!$J$113,
IF(AND(I1927=110000,R1927&gt;168.2,R1927&lt;=336.2,M1927&lt;=10),('[1]Pricing Schedule'!$J$105),
IF(AND(I1927=110000,R1927&gt;168.2,R1927&lt;=336.2,M1927&gt;10),('[1]Pricing Schedule'!$J$113),
IF(AND(I1927=110000,R1927&gt;336.4,R1927&lt;=504.6,M1927&lt;=10),('[1]Pricing Schedule'!$J$105),
IF(AND(I1927=110000,R1927&gt;336.4,R1927&lt;=504.6,M1927&gt;10),('[1]Pricing Schedule'!$J$113),
IF(AND(I1927=110000,R1927&gt;504.6,R1927&lt;=672.8,M1927&lt;=10),('[1]Pricing Schedule'!$J$105),
IF(AND(I1927=110000,R1927&gt;504.6,R1927&lt;=672.8,M1927&gt;10),('[1]Pricing Schedule'!$J$113),
IF(AND(I1927=110000,R1927&gt;672.8,R1927&lt;=841,M1927&lt;=10),('[1]Pricing Schedule'!$J$105),
IF(AND(I1927=110000,R1927&gt;672.8,R1927&lt;=841,M1927&gt;10),('[1]Pricing Schedule'!$J$113),
IF(AND(I1927=110000,R1927&gt;1682,R1927&lt;=1850.2,M1927&lt;=10),('[1]Pricing Schedule'!$J$105),
IF(AND(I1927=110000,R1927&gt;1682,R1927&lt;=1850.2,M1927&gt;10),('[1]Pricing Schedule'!$J$113),
IF(AND(I1927=110000,R1927&gt;2018.4,R1927&lt;=2186.6,M1927&lt;=10),('[1]Pricing Schedule'!$J$105),
IF(AND(I1927=110000,R1927&gt;2018.4,R1927&lt;=2186.6,M1927&gt;10),('[1]Pricing Schedule'!$J$113),999999999)))))))))))))))))))))))))))))))))))))))</f>
        <v>4</v>
      </c>
      <c r="U1927" s="40">
        <f t="shared" si="186"/>
        <v>183192.85714285713</v>
      </c>
      <c r="V1927" s="41">
        <f t="shared" si="187"/>
        <v>5.4587281163488903</v>
      </c>
      <c r="Y1927" s="23">
        <v>269</v>
      </c>
      <c r="Z1927" s="23">
        <v>67</v>
      </c>
      <c r="AD1927" s="13"/>
      <c r="AE1927" s="13"/>
      <c r="AF1927" s="13"/>
      <c r="AR1927" s="35"/>
    </row>
    <row r="1928" spans="1:44">
      <c r="A1928" s="23">
        <v>1930</v>
      </c>
      <c r="B1928" s="23">
        <v>1930</v>
      </c>
      <c r="C1928" s="23" t="s">
        <v>2671</v>
      </c>
      <c r="D1928" s="23" t="s">
        <v>318</v>
      </c>
      <c r="E1928" s="23" t="s">
        <v>1740</v>
      </c>
      <c r="F1928" s="23" t="s">
        <v>1988</v>
      </c>
      <c r="G1928" s="23" t="s">
        <v>1989</v>
      </c>
      <c r="H1928" s="23" t="s">
        <v>113</v>
      </c>
      <c r="I1928" s="13">
        <v>38000</v>
      </c>
      <c r="J1928" s="13">
        <v>38000</v>
      </c>
      <c r="K1928" s="23" t="s">
        <v>119</v>
      </c>
      <c r="L1928" s="24">
        <v>2.8940000000000001</v>
      </c>
      <c r="M1928" s="37">
        <f t="shared" si="182"/>
        <v>3</v>
      </c>
      <c r="N1928" s="24">
        <v>0.63200000000000001</v>
      </c>
      <c r="O1928" s="13">
        <v>3</v>
      </c>
      <c r="P1928" s="36">
        <f t="shared" si="183"/>
        <v>0.63200000000000001</v>
      </c>
      <c r="Q1928" s="38">
        <f t="shared" si="184"/>
        <v>4.2</v>
      </c>
      <c r="R1928" s="37">
        <f t="shared" si="185"/>
        <v>4.2</v>
      </c>
      <c r="S1928" s="39">
        <f>IF(AND(I1928=38000,R1928&lt;=4.5,M1928&gt;8),'[1]Pricing Schedule'!$F$8+('[1]Pricing Schedule'!$F$9*M1928),
IF(AND(I1928=38000,R1928&lt;=4.5,M1928&lt;=8),'[1]Pricing Schedule'!$F$34+('[1]Pricing Schedule'!$F$36*M1928),
IF(AND(I1928=38000,R1928&gt;4.5,R1928&lt;=9,M1928&gt;8),'[1]Pricing Schedule'!$F$17+('[1]Pricing Schedule'!$F$18*M1928),
IF(AND(I1928=38000,R1928&gt;4.5,R1928&lt;=9,M1928&lt;=8),'[1]Pricing Schedule'!$F$34+('[1]Pricing Schedule'!$F$36*M1928),
IF(AND(I1928=38000,R1928&gt;9,R1928&lt;=12.8,M1928&gt;8),'[1]Pricing Schedule'!$F$26+('[1]Pricing Schedule'!$F$27*M1928),
IF(AND(I1928=38000,R1928&gt;9,R1928&lt;=12.8,M1928&lt;=8),'[1]Pricing Schedule'!$F$34+('[1]Pricing Schedule'!$F$36*M1928),
IF(AND(I1928=38000,R1928&gt;12.8,R1928&lt;=22.8),'[1]Pricing Schedule'!$F$34+('[1]Pricing Schedule'!$F$36*M1928),
IF(AND(I1928=38000,R1928&gt;22.8,R1928&lt;=30.2),'[1]Pricing Schedule'!$F$43+('[1]Pricing Schedule'!$F$45*M1928),
IF(AND(I1928=38000,R1928&gt;30.2,R1928&lt;=45.9),'[1]Pricing Schedule'!$F$52+('[1]Pricing Schedule'!$F$54*M1928),
IF(AND(I1928=38000,R1928&gt;45.9,R1928&lt;=123.4),'[1]Pricing Schedule'!$F$96+('[1]Pricing Schedule'!$F$97*M1928),
IF(AND(I1928=38000,R1928&gt;123.4,R1928&lt;=168.2,M1928&lt;=10),'[1]Pricing Schedule'!$F$103+('[1]Pricing Schedule'!$F$105*M1928),
IF(AND(I1928=38000,R1928&gt;123.4,R1928&lt;=168.2,M1928&gt;10),'[1]Pricing Schedule'!$F$111+('[1]Pricing Schedule'!$F$113*M1928),
IF(AND(I1928=38000,R1928&gt;157.4,R1928&lt;=336.4,M1928&lt;=10),('[1]Pricing Schedule'!$F$103+('[1]Pricing Schedule'!$F$105*M1928))*2,
IF(AND(I1928=38000,R1928&gt;157.4,R1928&lt;=336.4,M1928&gt;10),('[1]Pricing Schedule'!$F$111+('[1]Pricing Schedule'!$F$113*M1928))*2,
IF(AND(I1928=38000,R1928&gt;314.8,R1928&lt;=504.6,M1928&lt;=10),('[1]Pricing Schedule'!$F$103+('[1]Pricing Schedule'!$F$105*M1928))*3,
IF(AND(I1928=38000,R1928&gt;314.8,R1928&lt;=504.6,M1928&gt;10),('[1]Pricing Schedule'!$F$111+('[1]Pricing Schedule'!$F$113*M1928))*3,
IF(AND(I1928=38000,R1928&gt;472.2,R1928&lt;=672.8,M1928&lt;=10),('[1]Pricing Schedule'!$F$103+('[1]Pricing Schedule'!$F$105*M1928))*4,
IF(AND(I1928=38000,R1928&gt;472.2,R1928&lt;=672.8,M1928&gt;10),('[1]Pricing Schedule'!$F$111+('[1]Pricing Schedule'!$F$113*M1928))*4,
IF(AND(I1928=110000,R1928&lt;=12.8,M1928&gt;2),'[1]Pricing Schedule'!$F$62+('[1]Pricing Schedule'!$F$63*M1928),
IF(AND(I1928=110000,R1928&lt;=12.8,M1928&lt;=2),'[1]Pricing Schedule'!$F$96+('[1]Pricing Schedule'!$F$97*M1928),
IF(AND(I1928=110000,R1928&gt;12.8,R1928&lt;=22.8,M1928&gt;3),'[1]Pricing Schedule'!$F$71+('[1]Pricing Schedule'!$F$72*M1928),
IF(AND(I1928=110000,R1928&gt;12.8,R1928&lt;=22.8,M1928&lt;=3),'[1]Pricing Schedule'!$F$96+('[1]Pricing Schedule'!$F$97*M1928),
IF(AND(I1928=110000,R1928&gt;22.8,R1928&lt;=30.2),'[1]Pricing Schedule'!$F$80+('[1]Pricing Schedule'!$F$81*M1928),
IF(AND(I1928=110000,R1928&gt;30.2,R1928&lt;=45.9),'[1]Pricing Schedule'!$F$89+('[1]Pricing Schedule'!$F$90*M1928),
IF(AND(I1928=110000,R1928&gt;45.9,R1928&lt;=123.4),'[1]Pricing Schedule'!$F$96+('[1]Pricing Schedule'!$F$97*M1928),
IF(AND(I1928=110000,R1928&gt;123.4,R1928&lt;=168.2,M1928&lt;=10),'[1]Pricing Schedule'!$F$103+('[1]Pricing Schedule'!$F$105*M1928),
IF(AND(I1928=110000,R1928&gt;123.4,R1928&lt;=168.2,M1928&gt;10),'[1]Pricing Schedule'!$F$111+('[1]Pricing Schedule'!$F$113*M1928),
IF(AND(I1928=110000,R1928&gt;168.2,R1928&lt;=336.4,M1928&lt;=10),('[1]Pricing Schedule'!$F$103+('[1]Pricing Schedule'!$F$105*M1928))*2,
IF(AND(I1928=110000,R1928&gt;168.2,R1928&lt;=336.4,M1928&gt;10),('[1]Pricing Schedule'!$F$111+('[1]Pricing Schedule'!$F$113*M1928))*2,
IF(AND(I1928=110000,R1928&gt;336.4,R1928&lt;=504.6,M1928&lt;=10),('[1]Pricing Schedule'!$F$103+('[1]Pricing Schedule'!$F$105*M1928))*3,
IF(AND(I1928=110000,R1928&gt;336.4,R1928&lt;=504.6,M1928&gt;10),('[1]Pricing Schedule'!$F$111+('[1]Pricing Schedule'!$F$113*M1928))*3,
IF(AND(I1928=110000,R1928&gt;504.6,R1928&lt;=672.8,M1928&lt;=10),('[1]Pricing Schedule'!$F$103+('[1]Pricing Schedule'!$F$105*M1928))*4,
IF(AND(I1928=110000,R1928&gt;504.6,R1928&lt;=672.8,M1928&gt;10),('[1]Pricing Schedule'!$F$111+('[1]Pricing Schedule'!$F$113*M1928))*4,
IF(AND(I1928=110000,R1928&gt;672.8,R1928&lt;=841,M1928&lt;=10),('[1]Pricing Schedule'!$F$103+('[1]Pricing Schedule'!$F$105*M1928))*5,
IF(AND(I1928=110000,R1928&gt;672.8,R1928&lt;=841,M1928&gt;10),('[1]Pricing Schedule'!$F$111+('[1]Pricing Schedule'!$F$113*M1928))*5,
IF(AND(I1928=110000,R1928&gt;672.8,R1928&lt;=841,M1928&lt;=10),('[1]Pricing Schedule'!$F$103+('[1]Pricing Schedule'!$F$105*M1928))*5,
IF(AND(I1928=110000,R1928&gt;672.8,R1928&lt;=841,M1928&gt;10),('[1]Pricing Schedule'!$F$111+('[1]Pricing Schedule'!$F$113*M1928))*5,
IF(AND(I1928=110000,R1928&gt;1345.6,R1928&lt;=1513.8,M1928&lt;=10),('[1]Pricing Schedule'!$F$103+('[1]Pricing Schedule'!$F$105*M1928))*9,
IF(AND(I1928=110000,R1928&gt;1345.6,R1928&lt;=1513.8,M1928&gt;10),('[1]Pricing Schedule'!$F$111+('[1]Pricing Schedule'!$F$113*M1928))*9,
9999999999)))))))))))))))))))))))))))))))))))))))</f>
        <v>558600</v>
      </c>
      <c r="T1928" s="21">
        <f>IF(AND(I1928=38000,R1928&lt;=4.5,M1928&gt;8),'[1]Pricing Schedule'!$J$9,
IF(AND(I1928=38000,R1928&lt;=4.5,M1928&lt;=8),'[1]Pricing Schedule'!$J$36,
IF(AND(I1928=38000,R1928&gt;4.5,R1928&lt;=9,M1928&gt;8),'[1]Pricing Schedule'!$J$18,
IF(AND(I1928=38000,R1928&gt;4.5,R1928&lt;=9,M1928&lt;=8),'[1]Pricing Schedule'!$J$36,
IF(AND(I1928=38000,R1928&gt;9,R1928&lt;=12.8,M1928&gt;8),'[1]Pricing Schedule'!$J$27,
IF(AND(I1928=38000,R1928&gt;9,R1928&lt;=12.8,M1928&lt;=8),'[1]Pricing Schedule'!$J$36,
IF(AND(I1928=38000,R1928&gt;12.8,R1928&lt;=22.8),'[1]Pricing Schedule'!$J$36,
IF(AND(I1928=38000,R1928&gt;22.8,R1928&lt;=30.2),'[1]Pricing Schedule'!$J$45,
IF(AND(I1928=38000,R1928&gt;30.2,R1928&lt;=45.9),'[1]Pricing Schedule'!$J$54,
IF(AND(I1928=38000,R1928&gt;45.9,R1928&lt;=123.4),'[1]Pricing Schedule'!$J$97,
IF(AND(I1928=38000,R1928&gt;123.4,R1928&lt;=168.2,M1928&lt;=10),'[1]Pricing Schedule'!$J$105,
IF(AND(I1928=38000,R1928&gt;123.4,R1928&lt;=168.2,M1928&gt;10),'[1]Pricing Schedule'!$J$113,
IF(AND(I1928=38000,R1928&gt;168.2,R1928&lt;=336.4,M1928&lt;=10),('[1]Pricing Schedule'!$J$105),
IF(AND(I1928=38000,R1928&gt;168.2,R1928&lt;=336.4,M1928&gt;10),('[1]Pricing Schedule'!$J$113),
IF(AND(I1928=38000,R1928&gt;336.4,R1928&lt;=504.6,M1928&lt;=10),('[1]Pricing Schedule'!$J$105),
IF(AND(I1928=38000,R1928&gt;336.4,R1928&lt;=504.6,M1928&gt;10),('[1]Pricing Schedule'!$J$113),
IF(AND(I1928=38000,R1928&gt;504.6,R1928&lt;=672.8,M1928&lt;=10),('[1]Pricing Schedule'!$J$105),
IF(AND(I1928=38000,R1928&gt;504.6,R1928&lt;=672.8,M1928&gt;10),('[1]Pricing Schedule'!$J$113),
IF(AND(I1928=110000,R1928&lt;=12.8,M1928&gt;2),'[1]Pricing Schedule'!$J$63,
IF(AND(I1928=110000,R1928&lt;=12.8,M1928&lt;=2),'[1]Pricing Schedule'!$J$97,
IF(AND(I1928=110000,R1928&gt;12.8,R1928&lt;=22.8,M1928&gt;3),'[1]Pricing Schedule'!$J$72,
IF(AND(I1928=110000,R1928&gt;12.8,R1928&lt;=22.8,M1928&lt;=3),'[1]Pricing Schedule'!$J$97,
IF(AND(I1928=110000,R1928&gt;22.8,R1928&lt;=30.2),'[1]Pricing Schedule'!$J$81,
IF(AND(I1928=110000,R1928&gt;30.2,R1928&lt;=45.9),'[1]Pricing Schedule'!$J$90,
IF(AND(I1928=110000,R1928&gt;45.9,R1928&lt;=123.4),'[1]Pricing Schedule'!$J$97,
IF(AND(I1928=110000,R1928&gt;123.4,R1928&lt;=168.2,M1928&lt;=10),'[1]Pricing Schedule'!$J$105,
IF(AND(I1928=110000,R1928&gt;123.4,R1928&lt;=168.2,M1928&gt;10),'[1]Pricing Schedule'!$J$113,
IF(AND(I1928=110000,R1928&gt;168.2,R1928&lt;=336.2,M1928&lt;=10),('[1]Pricing Schedule'!$J$105),
IF(AND(I1928=110000,R1928&gt;168.2,R1928&lt;=336.2,M1928&gt;10),('[1]Pricing Schedule'!$J$113),
IF(AND(I1928=110000,R1928&gt;336.4,R1928&lt;=504.6,M1928&lt;=10),('[1]Pricing Schedule'!$J$105),
IF(AND(I1928=110000,R1928&gt;336.4,R1928&lt;=504.6,M1928&gt;10),('[1]Pricing Schedule'!$J$113),
IF(AND(I1928=110000,R1928&gt;504.6,R1928&lt;=672.8,M1928&lt;=10),('[1]Pricing Schedule'!$J$105),
IF(AND(I1928=110000,R1928&gt;504.6,R1928&lt;=672.8,M1928&gt;10),('[1]Pricing Schedule'!$J$113),
IF(AND(I1928=110000,R1928&gt;672.8,R1928&lt;=841,M1928&lt;=10),('[1]Pricing Schedule'!$J$105),
IF(AND(I1928=110000,R1928&gt;672.8,R1928&lt;=841,M1928&gt;10),('[1]Pricing Schedule'!$J$113),
IF(AND(I1928=110000,R1928&gt;1682,R1928&lt;=1850.2,M1928&lt;=10),('[1]Pricing Schedule'!$J$105),
IF(AND(I1928=110000,R1928&gt;1682,R1928&lt;=1850.2,M1928&gt;10),('[1]Pricing Schedule'!$J$113),
IF(AND(I1928=110000,R1928&gt;2018.4,R1928&lt;=2186.6,M1928&lt;=10),('[1]Pricing Schedule'!$J$105),
IF(AND(I1928=110000,R1928&gt;2018.4,R1928&lt;=2186.6,M1928&gt;10),('[1]Pricing Schedule'!$J$113),999999999)))))))))))))))))))))))))))))))))))))))</f>
        <v>4</v>
      </c>
      <c r="U1928" s="40">
        <f t="shared" si="186"/>
        <v>133000</v>
      </c>
      <c r="V1928" s="41">
        <f t="shared" si="187"/>
        <v>7.518796992481203</v>
      </c>
      <c r="Y1928" s="23">
        <v>575</v>
      </c>
      <c r="Z1928" s="23">
        <v>67</v>
      </c>
      <c r="AD1928" s="13"/>
      <c r="AE1928" s="13"/>
      <c r="AF1928" s="13"/>
      <c r="AR1928" s="35"/>
    </row>
    <row r="1929" spans="1:44">
      <c r="A1929" s="23">
        <v>1931</v>
      </c>
      <c r="B1929" s="23">
        <v>1931</v>
      </c>
      <c r="C1929" s="23" t="s">
        <v>2672</v>
      </c>
      <c r="D1929" s="23" t="s">
        <v>470</v>
      </c>
      <c r="E1929" s="23" t="s">
        <v>470</v>
      </c>
      <c r="F1929" s="23" t="s">
        <v>1988</v>
      </c>
      <c r="G1929" s="23" t="s">
        <v>1989</v>
      </c>
      <c r="H1929" s="23" t="s">
        <v>113</v>
      </c>
      <c r="I1929" s="13">
        <v>38000</v>
      </c>
      <c r="J1929" s="13">
        <v>38000</v>
      </c>
      <c r="K1929" s="23" t="s">
        <v>119</v>
      </c>
      <c r="L1929" s="24">
        <v>5.1189999999999998</v>
      </c>
      <c r="M1929" s="37">
        <f t="shared" si="182"/>
        <v>6</v>
      </c>
      <c r="N1929" s="24">
        <v>0.45800000000000002</v>
      </c>
      <c r="O1929" s="13">
        <v>3</v>
      </c>
      <c r="P1929" s="36">
        <f t="shared" si="183"/>
        <v>0.45800000000000002</v>
      </c>
      <c r="Q1929" s="38">
        <f t="shared" si="184"/>
        <v>4.2</v>
      </c>
      <c r="R1929" s="37">
        <f t="shared" si="185"/>
        <v>4.2</v>
      </c>
      <c r="S1929" s="39">
        <f>IF(AND(I1929=38000,R1929&lt;=4.5,M1929&gt;8),'[1]Pricing Schedule'!$F$8+('[1]Pricing Schedule'!$F$9*M1929),
IF(AND(I1929=38000,R1929&lt;=4.5,M1929&lt;=8),'[1]Pricing Schedule'!$F$34+('[1]Pricing Schedule'!$F$36*M1929),
IF(AND(I1929=38000,R1929&gt;4.5,R1929&lt;=9,M1929&gt;8),'[1]Pricing Schedule'!$F$17+('[1]Pricing Schedule'!$F$18*M1929),
IF(AND(I1929=38000,R1929&gt;4.5,R1929&lt;=9,M1929&lt;=8),'[1]Pricing Schedule'!$F$34+('[1]Pricing Schedule'!$F$36*M1929),
IF(AND(I1929=38000,R1929&gt;9,R1929&lt;=12.8,M1929&gt;8),'[1]Pricing Schedule'!$F$26+('[1]Pricing Schedule'!$F$27*M1929),
IF(AND(I1929=38000,R1929&gt;9,R1929&lt;=12.8,M1929&lt;=8),'[1]Pricing Schedule'!$F$34+('[1]Pricing Schedule'!$F$36*M1929),
IF(AND(I1929=38000,R1929&gt;12.8,R1929&lt;=22.8),'[1]Pricing Schedule'!$F$34+('[1]Pricing Schedule'!$F$36*M1929),
IF(AND(I1929=38000,R1929&gt;22.8,R1929&lt;=30.2),'[1]Pricing Schedule'!$F$43+('[1]Pricing Schedule'!$F$45*M1929),
IF(AND(I1929=38000,R1929&gt;30.2,R1929&lt;=45.9),'[1]Pricing Schedule'!$F$52+('[1]Pricing Schedule'!$F$54*M1929),
IF(AND(I1929=38000,R1929&gt;45.9,R1929&lt;=123.4),'[1]Pricing Schedule'!$F$96+('[1]Pricing Schedule'!$F$97*M1929),
IF(AND(I1929=38000,R1929&gt;123.4,R1929&lt;=168.2,M1929&lt;=10),'[1]Pricing Schedule'!$F$103+('[1]Pricing Schedule'!$F$105*M1929),
IF(AND(I1929=38000,R1929&gt;123.4,R1929&lt;=168.2,M1929&gt;10),'[1]Pricing Schedule'!$F$111+('[1]Pricing Schedule'!$F$113*M1929),
IF(AND(I1929=38000,R1929&gt;157.4,R1929&lt;=336.4,M1929&lt;=10),('[1]Pricing Schedule'!$F$103+('[1]Pricing Schedule'!$F$105*M1929))*2,
IF(AND(I1929=38000,R1929&gt;157.4,R1929&lt;=336.4,M1929&gt;10),('[1]Pricing Schedule'!$F$111+('[1]Pricing Schedule'!$F$113*M1929))*2,
IF(AND(I1929=38000,R1929&gt;314.8,R1929&lt;=504.6,M1929&lt;=10),('[1]Pricing Schedule'!$F$103+('[1]Pricing Schedule'!$F$105*M1929))*3,
IF(AND(I1929=38000,R1929&gt;314.8,R1929&lt;=504.6,M1929&gt;10),('[1]Pricing Schedule'!$F$111+('[1]Pricing Schedule'!$F$113*M1929))*3,
IF(AND(I1929=38000,R1929&gt;472.2,R1929&lt;=672.8,M1929&lt;=10),('[1]Pricing Schedule'!$F$103+('[1]Pricing Schedule'!$F$105*M1929))*4,
IF(AND(I1929=38000,R1929&gt;472.2,R1929&lt;=672.8,M1929&gt;10),('[1]Pricing Schedule'!$F$111+('[1]Pricing Schedule'!$F$113*M1929))*4,
IF(AND(I1929=110000,R1929&lt;=12.8,M1929&gt;2),'[1]Pricing Schedule'!$F$62+('[1]Pricing Schedule'!$F$63*M1929),
IF(AND(I1929=110000,R1929&lt;=12.8,M1929&lt;=2),'[1]Pricing Schedule'!$F$96+('[1]Pricing Schedule'!$F$97*M1929),
IF(AND(I1929=110000,R1929&gt;12.8,R1929&lt;=22.8,M1929&gt;3),'[1]Pricing Schedule'!$F$71+('[1]Pricing Schedule'!$F$72*M1929),
IF(AND(I1929=110000,R1929&gt;12.8,R1929&lt;=22.8,M1929&lt;=3),'[1]Pricing Schedule'!$F$96+('[1]Pricing Schedule'!$F$97*M1929),
IF(AND(I1929=110000,R1929&gt;22.8,R1929&lt;=30.2),'[1]Pricing Schedule'!$F$80+('[1]Pricing Schedule'!$F$81*M1929),
IF(AND(I1929=110000,R1929&gt;30.2,R1929&lt;=45.9),'[1]Pricing Schedule'!$F$89+('[1]Pricing Schedule'!$F$90*M1929),
IF(AND(I1929=110000,R1929&gt;45.9,R1929&lt;=123.4),'[1]Pricing Schedule'!$F$96+('[1]Pricing Schedule'!$F$97*M1929),
IF(AND(I1929=110000,R1929&gt;123.4,R1929&lt;=168.2,M1929&lt;=10),'[1]Pricing Schedule'!$F$103+('[1]Pricing Schedule'!$F$105*M1929),
IF(AND(I1929=110000,R1929&gt;123.4,R1929&lt;=168.2,M1929&gt;10),'[1]Pricing Schedule'!$F$111+('[1]Pricing Schedule'!$F$113*M1929),
IF(AND(I1929=110000,R1929&gt;168.2,R1929&lt;=336.4,M1929&lt;=10),('[1]Pricing Schedule'!$F$103+('[1]Pricing Schedule'!$F$105*M1929))*2,
IF(AND(I1929=110000,R1929&gt;168.2,R1929&lt;=336.4,M1929&gt;10),('[1]Pricing Schedule'!$F$111+('[1]Pricing Schedule'!$F$113*M1929))*2,
IF(AND(I1929=110000,R1929&gt;336.4,R1929&lt;=504.6,M1929&lt;=10),('[1]Pricing Schedule'!$F$103+('[1]Pricing Schedule'!$F$105*M1929))*3,
IF(AND(I1929=110000,R1929&gt;336.4,R1929&lt;=504.6,M1929&gt;10),('[1]Pricing Schedule'!$F$111+('[1]Pricing Schedule'!$F$113*M1929))*3,
IF(AND(I1929=110000,R1929&gt;504.6,R1929&lt;=672.8,M1929&lt;=10),('[1]Pricing Schedule'!$F$103+('[1]Pricing Schedule'!$F$105*M1929))*4,
IF(AND(I1929=110000,R1929&gt;504.6,R1929&lt;=672.8,M1929&gt;10),('[1]Pricing Schedule'!$F$111+('[1]Pricing Schedule'!$F$113*M1929))*4,
IF(AND(I1929=110000,R1929&gt;672.8,R1929&lt;=841,M1929&lt;=10),('[1]Pricing Schedule'!$F$103+('[1]Pricing Schedule'!$F$105*M1929))*5,
IF(AND(I1929=110000,R1929&gt;672.8,R1929&lt;=841,M1929&gt;10),('[1]Pricing Schedule'!$F$111+('[1]Pricing Schedule'!$F$113*M1929))*5,
IF(AND(I1929=110000,R1929&gt;672.8,R1929&lt;=841,M1929&lt;=10),('[1]Pricing Schedule'!$F$103+('[1]Pricing Schedule'!$F$105*M1929))*5,
IF(AND(I1929=110000,R1929&gt;672.8,R1929&lt;=841,M1929&gt;10),('[1]Pricing Schedule'!$F$111+('[1]Pricing Schedule'!$F$113*M1929))*5,
IF(AND(I1929=110000,R1929&gt;1345.6,R1929&lt;=1513.8,M1929&lt;=10),('[1]Pricing Schedule'!$F$103+('[1]Pricing Schedule'!$F$105*M1929))*9,
IF(AND(I1929=110000,R1929&gt;1345.6,R1929&lt;=1513.8,M1929&gt;10),('[1]Pricing Schedule'!$F$111+('[1]Pricing Schedule'!$F$113*M1929))*9,
9999999999)))))))))))))))))))))))))))))))))))))))</f>
        <v>769410</v>
      </c>
      <c r="T1929" s="21">
        <f>IF(AND(I1929=38000,R1929&lt;=4.5,M1929&gt;8),'[1]Pricing Schedule'!$J$9,
IF(AND(I1929=38000,R1929&lt;=4.5,M1929&lt;=8),'[1]Pricing Schedule'!$J$36,
IF(AND(I1929=38000,R1929&gt;4.5,R1929&lt;=9,M1929&gt;8),'[1]Pricing Schedule'!$J$18,
IF(AND(I1929=38000,R1929&gt;4.5,R1929&lt;=9,M1929&lt;=8),'[1]Pricing Schedule'!$J$36,
IF(AND(I1929=38000,R1929&gt;9,R1929&lt;=12.8,M1929&gt;8),'[1]Pricing Schedule'!$J$27,
IF(AND(I1929=38000,R1929&gt;9,R1929&lt;=12.8,M1929&lt;=8),'[1]Pricing Schedule'!$J$36,
IF(AND(I1929=38000,R1929&gt;12.8,R1929&lt;=22.8),'[1]Pricing Schedule'!$J$36,
IF(AND(I1929=38000,R1929&gt;22.8,R1929&lt;=30.2),'[1]Pricing Schedule'!$J$45,
IF(AND(I1929=38000,R1929&gt;30.2,R1929&lt;=45.9),'[1]Pricing Schedule'!$J$54,
IF(AND(I1929=38000,R1929&gt;45.9,R1929&lt;=123.4),'[1]Pricing Schedule'!$J$97,
IF(AND(I1929=38000,R1929&gt;123.4,R1929&lt;=168.2,M1929&lt;=10),'[1]Pricing Schedule'!$J$105,
IF(AND(I1929=38000,R1929&gt;123.4,R1929&lt;=168.2,M1929&gt;10),'[1]Pricing Schedule'!$J$113,
IF(AND(I1929=38000,R1929&gt;168.2,R1929&lt;=336.4,M1929&lt;=10),('[1]Pricing Schedule'!$J$105),
IF(AND(I1929=38000,R1929&gt;168.2,R1929&lt;=336.4,M1929&gt;10),('[1]Pricing Schedule'!$J$113),
IF(AND(I1929=38000,R1929&gt;336.4,R1929&lt;=504.6,M1929&lt;=10),('[1]Pricing Schedule'!$J$105),
IF(AND(I1929=38000,R1929&gt;336.4,R1929&lt;=504.6,M1929&gt;10),('[1]Pricing Schedule'!$J$113),
IF(AND(I1929=38000,R1929&gt;504.6,R1929&lt;=672.8,M1929&lt;=10),('[1]Pricing Schedule'!$J$105),
IF(AND(I1929=38000,R1929&gt;504.6,R1929&lt;=672.8,M1929&gt;10),('[1]Pricing Schedule'!$J$113),
IF(AND(I1929=110000,R1929&lt;=12.8,M1929&gt;2),'[1]Pricing Schedule'!$J$63,
IF(AND(I1929=110000,R1929&lt;=12.8,M1929&lt;=2),'[1]Pricing Schedule'!$J$97,
IF(AND(I1929=110000,R1929&gt;12.8,R1929&lt;=22.8,M1929&gt;3),'[1]Pricing Schedule'!$J$72,
IF(AND(I1929=110000,R1929&gt;12.8,R1929&lt;=22.8,M1929&lt;=3),'[1]Pricing Schedule'!$J$97,
IF(AND(I1929=110000,R1929&gt;22.8,R1929&lt;=30.2),'[1]Pricing Schedule'!$J$81,
IF(AND(I1929=110000,R1929&gt;30.2,R1929&lt;=45.9),'[1]Pricing Schedule'!$J$90,
IF(AND(I1929=110000,R1929&gt;45.9,R1929&lt;=123.4),'[1]Pricing Schedule'!$J$97,
IF(AND(I1929=110000,R1929&gt;123.4,R1929&lt;=168.2,M1929&lt;=10),'[1]Pricing Schedule'!$J$105,
IF(AND(I1929=110000,R1929&gt;123.4,R1929&lt;=168.2,M1929&gt;10),'[1]Pricing Schedule'!$J$113,
IF(AND(I1929=110000,R1929&gt;168.2,R1929&lt;=336.2,M1929&lt;=10),('[1]Pricing Schedule'!$J$105),
IF(AND(I1929=110000,R1929&gt;168.2,R1929&lt;=336.2,M1929&gt;10),('[1]Pricing Schedule'!$J$113),
IF(AND(I1929=110000,R1929&gt;336.4,R1929&lt;=504.6,M1929&lt;=10),('[1]Pricing Schedule'!$J$105),
IF(AND(I1929=110000,R1929&gt;336.4,R1929&lt;=504.6,M1929&gt;10),('[1]Pricing Schedule'!$J$113),
IF(AND(I1929=110000,R1929&gt;504.6,R1929&lt;=672.8,M1929&lt;=10),('[1]Pricing Schedule'!$J$105),
IF(AND(I1929=110000,R1929&gt;504.6,R1929&lt;=672.8,M1929&gt;10),('[1]Pricing Schedule'!$J$113),
IF(AND(I1929=110000,R1929&gt;672.8,R1929&lt;=841,M1929&lt;=10),('[1]Pricing Schedule'!$J$105),
IF(AND(I1929=110000,R1929&gt;672.8,R1929&lt;=841,M1929&gt;10),('[1]Pricing Schedule'!$J$113),
IF(AND(I1929=110000,R1929&gt;1682,R1929&lt;=1850.2,M1929&lt;=10),('[1]Pricing Schedule'!$J$105),
IF(AND(I1929=110000,R1929&gt;1682,R1929&lt;=1850.2,M1929&gt;10),('[1]Pricing Schedule'!$J$113),
IF(AND(I1929=110000,R1929&gt;2018.4,R1929&lt;=2186.6,M1929&lt;=10),('[1]Pricing Schedule'!$J$105),
IF(AND(I1929=110000,R1929&gt;2018.4,R1929&lt;=2186.6,M1929&gt;10),('[1]Pricing Schedule'!$J$113),999999999)))))))))))))))))))))))))))))))))))))))</f>
        <v>4</v>
      </c>
      <c r="U1929" s="40">
        <f t="shared" si="186"/>
        <v>183192.85714285713</v>
      </c>
      <c r="V1929" s="41">
        <f t="shared" si="187"/>
        <v>5.4587281163488903</v>
      </c>
      <c r="Y1929" s="23">
        <v>498</v>
      </c>
      <c r="Z1929" s="23">
        <v>67</v>
      </c>
      <c r="AD1929" s="13"/>
      <c r="AE1929" s="13"/>
      <c r="AF1929" s="13"/>
      <c r="AR1929" s="35"/>
    </row>
    <row r="1930" spans="1:44">
      <c r="A1930" s="23">
        <v>1932</v>
      </c>
      <c r="B1930" s="23">
        <v>1932</v>
      </c>
      <c r="C1930" s="23" t="s">
        <v>2673</v>
      </c>
      <c r="D1930" s="23" t="s">
        <v>1740</v>
      </c>
      <c r="E1930" s="23" t="s">
        <v>1740</v>
      </c>
      <c r="F1930" s="23" t="s">
        <v>1982</v>
      </c>
      <c r="G1930" s="23" t="s">
        <v>1983</v>
      </c>
      <c r="H1930" s="23" t="s">
        <v>113</v>
      </c>
      <c r="I1930" s="13">
        <v>38000</v>
      </c>
      <c r="J1930" s="13">
        <v>38000</v>
      </c>
      <c r="K1930" s="23" t="s">
        <v>119</v>
      </c>
      <c r="L1930" s="24">
        <v>5.5350000000000001</v>
      </c>
      <c r="M1930" s="37">
        <f t="shared" si="182"/>
        <v>6</v>
      </c>
      <c r="N1930" s="24">
        <v>1.2729999999999999</v>
      </c>
      <c r="O1930" s="13">
        <v>3</v>
      </c>
      <c r="P1930" s="36">
        <f t="shared" si="183"/>
        <v>0.95474999999999999</v>
      </c>
      <c r="Q1930" s="38">
        <f t="shared" si="184"/>
        <v>4.2</v>
      </c>
      <c r="R1930" s="37">
        <f t="shared" si="185"/>
        <v>4.2</v>
      </c>
      <c r="S1930" s="39">
        <f>IF(AND(I1930=38000,R1930&lt;=4.5,M1930&gt;8),'[1]Pricing Schedule'!$F$8+('[1]Pricing Schedule'!$F$9*M1930),
IF(AND(I1930=38000,R1930&lt;=4.5,M1930&lt;=8),'[1]Pricing Schedule'!$F$34+('[1]Pricing Schedule'!$F$36*M1930),
IF(AND(I1930=38000,R1930&gt;4.5,R1930&lt;=9,M1930&gt;8),'[1]Pricing Schedule'!$F$17+('[1]Pricing Schedule'!$F$18*M1930),
IF(AND(I1930=38000,R1930&gt;4.5,R1930&lt;=9,M1930&lt;=8),'[1]Pricing Schedule'!$F$34+('[1]Pricing Schedule'!$F$36*M1930),
IF(AND(I1930=38000,R1930&gt;9,R1930&lt;=12.8,M1930&gt;8),'[1]Pricing Schedule'!$F$26+('[1]Pricing Schedule'!$F$27*M1930),
IF(AND(I1930=38000,R1930&gt;9,R1930&lt;=12.8,M1930&lt;=8),'[1]Pricing Schedule'!$F$34+('[1]Pricing Schedule'!$F$36*M1930),
IF(AND(I1930=38000,R1930&gt;12.8,R1930&lt;=22.8),'[1]Pricing Schedule'!$F$34+('[1]Pricing Schedule'!$F$36*M1930),
IF(AND(I1930=38000,R1930&gt;22.8,R1930&lt;=30.2),'[1]Pricing Schedule'!$F$43+('[1]Pricing Schedule'!$F$45*M1930),
IF(AND(I1930=38000,R1930&gt;30.2,R1930&lt;=45.9),'[1]Pricing Schedule'!$F$52+('[1]Pricing Schedule'!$F$54*M1930),
IF(AND(I1930=38000,R1930&gt;45.9,R1930&lt;=123.4),'[1]Pricing Schedule'!$F$96+('[1]Pricing Schedule'!$F$97*M1930),
IF(AND(I1930=38000,R1930&gt;123.4,R1930&lt;=168.2,M1930&lt;=10),'[1]Pricing Schedule'!$F$103+('[1]Pricing Schedule'!$F$105*M1930),
IF(AND(I1930=38000,R1930&gt;123.4,R1930&lt;=168.2,M1930&gt;10),'[1]Pricing Schedule'!$F$111+('[1]Pricing Schedule'!$F$113*M1930),
IF(AND(I1930=38000,R1930&gt;157.4,R1930&lt;=336.4,M1930&lt;=10),('[1]Pricing Schedule'!$F$103+('[1]Pricing Schedule'!$F$105*M1930))*2,
IF(AND(I1930=38000,R1930&gt;157.4,R1930&lt;=336.4,M1930&gt;10),('[1]Pricing Schedule'!$F$111+('[1]Pricing Schedule'!$F$113*M1930))*2,
IF(AND(I1930=38000,R1930&gt;314.8,R1930&lt;=504.6,M1930&lt;=10),('[1]Pricing Schedule'!$F$103+('[1]Pricing Schedule'!$F$105*M1930))*3,
IF(AND(I1930=38000,R1930&gt;314.8,R1930&lt;=504.6,M1930&gt;10),('[1]Pricing Schedule'!$F$111+('[1]Pricing Schedule'!$F$113*M1930))*3,
IF(AND(I1930=38000,R1930&gt;472.2,R1930&lt;=672.8,M1930&lt;=10),('[1]Pricing Schedule'!$F$103+('[1]Pricing Schedule'!$F$105*M1930))*4,
IF(AND(I1930=38000,R1930&gt;472.2,R1930&lt;=672.8,M1930&gt;10),('[1]Pricing Schedule'!$F$111+('[1]Pricing Schedule'!$F$113*M1930))*4,
IF(AND(I1930=110000,R1930&lt;=12.8,M1930&gt;2),'[1]Pricing Schedule'!$F$62+('[1]Pricing Schedule'!$F$63*M1930),
IF(AND(I1930=110000,R1930&lt;=12.8,M1930&lt;=2),'[1]Pricing Schedule'!$F$96+('[1]Pricing Schedule'!$F$97*M1930),
IF(AND(I1930=110000,R1930&gt;12.8,R1930&lt;=22.8,M1930&gt;3),'[1]Pricing Schedule'!$F$71+('[1]Pricing Schedule'!$F$72*M1930),
IF(AND(I1930=110000,R1930&gt;12.8,R1930&lt;=22.8,M1930&lt;=3),'[1]Pricing Schedule'!$F$96+('[1]Pricing Schedule'!$F$97*M1930),
IF(AND(I1930=110000,R1930&gt;22.8,R1930&lt;=30.2),'[1]Pricing Schedule'!$F$80+('[1]Pricing Schedule'!$F$81*M1930),
IF(AND(I1930=110000,R1930&gt;30.2,R1930&lt;=45.9),'[1]Pricing Schedule'!$F$89+('[1]Pricing Schedule'!$F$90*M1930),
IF(AND(I1930=110000,R1930&gt;45.9,R1930&lt;=123.4),'[1]Pricing Schedule'!$F$96+('[1]Pricing Schedule'!$F$97*M1930),
IF(AND(I1930=110000,R1930&gt;123.4,R1930&lt;=168.2,M1930&lt;=10),'[1]Pricing Schedule'!$F$103+('[1]Pricing Schedule'!$F$105*M1930),
IF(AND(I1930=110000,R1930&gt;123.4,R1930&lt;=168.2,M1930&gt;10),'[1]Pricing Schedule'!$F$111+('[1]Pricing Schedule'!$F$113*M1930),
IF(AND(I1930=110000,R1930&gt;168.2,R1930&lt;=336.4,M1930&lt;=10),('[1]Pricing Schedule'!$F$103+('[1]Pricing Schedule'!$F$105*M1930))*2,
IF(AND(I1930=110000,R1930&gt;168.2,R1930&lt;=336.4,M1930&gt;10),('[1]Pricing Schedule'!$F$111+('[1]Pricing Schedule'!$F$113*M1930))*2,
IF(AND(I1930=110000,R1930&gt;336.4,R1930&lt;=504.6,M1930&lt;=10),('[1]Pricing Schedule'!$F$103+('[1]Pricing Schedule'!$F$105*M1930))*3,
IF(AND(I1930=110000,R1930&gt;336.4,R1930&lt;=504.6,M1930&gt;10),('[1]Pricing Schedule'!$F$111+('[1]Pricing Schedule'!$F$113*M1930))*3,
IF(AND(I1930=110000,R1930&gt;504.6,R1930&lt;=672.8,M1930&lt;=10),('[1]Pricing Schedule'!$F$103+('[1]Pricing Schedule'!$F$105*M1930))*4,
IF(AND(I1930=110000,R1930&gt;504.6,R1930&lt;=672.8,M1930&gt;10),('[1]Pricing Schedule'!$F$111+('[1]Pricing Schedule'!$F$113*M1930))*4,
IF(AND(I1930=110000,R1930&gt;672.8,R1930&lt;=841,M1930&lt;=10),('[1]Pricing Schedule'!$F$103+('[1]Pricing Schedule'!$F$105*M1930))*5,
IF(AND(I1930=110000,R1930&gt;672.8,R1930&lt;=841,M1930&gt;10),('[1]Pricing Schedule'!$F$111+('[1]Pricing Schedule'!$F$113*M1930))*5,
IF(AND(I1930=110000,R1930&gt;672.8,R1930&lt;=841,M1930&lt;=10),('[1]Pricing Schedule'!$F$103+('[1]Pricing Schedule'!$F$105*M1930))*5,
IF(AND(I1930=110000,R1930&gt;672.8,R1930&lt;=841,M1930&gt;10),('[1]Pricing Schedule'!$F$111+('[1]Pricing Schedule'!$F$113*M1930))*5,
IF(AND(I1930=110000,R1930&gt;1345.6,R1930&lt;=1513.8,M1930&lt;=10),('[1]Pricing Schedule'!$F$103+('[1]Pricing Schedule'!$F$105*M1930))*9,
IF(AND(I1930=110000,R1930&gt;1345.6,R1930&lt;=1513.8,M1930&gt;10),('[1]Pricing Schedule'!$F$111+('[1]Pricing Schedule'!$F$113*M1930))*9,
9999999999)))))))))))))))))))))))))))))))))))))))</f>
        <v>769410</v>
      </c>
      <c r="T1930" s="21">
        <f>IF(AND(I1930=38000,R1930&lt;=4.5,M1930&gt;8),'[1]Pricing Schedule'!$J$9,
IF(AND(I1930=38000,R1930&lt;=4.5,M1930&lt;=8),'[1]Pricing Schedule'!$J$36,
IF(AND(I1930=38000,R1930&gt;4.5,R1930&lt;=9,M1930&gt;8),'[1]Pricing Schedule'!$J$18,
IF(AND(I1930=38000,R1930&gt;4.5,R1930&lt;=9,M1930&lt;=8),'[1]Pricing Schedule'!$J$36,
IF(AND(I1930=38000,R1930&gt;9,R1930&lt;=12.8,M1930&gt;8),'[1]Pricing Schedule'!$J$27,
IF(AND(I1930=38000,R1930&gt;9,R1930&lt;=12.8,M1930&lt;=8),'[1]Pricing Schedule'!$J$36,
IF(AND(I1930=38000,R1930&gt;12.8,R1930&lt;=22.8),'[1]Pricing Schedule'!$J$36,
IF(AND(I1930=38000,R1930&gt;22.8,R1930&lt;=30.2),'[1]Pricing Schedule'!$J$45,
IF(AND(I1930=38000,R1930&gt;30.2,R1930&lt;=45.9),'[1]Pricing Schedule'!$J$54,
IF(AND(I1930=38000,R1930&gt;45.9,R1930&lt;=123.4),'[1]Pricing Schedule'!$J$97,
IF(AND(I1930=38000,R1930&gt;123.4,R1930&lt;=168.2,M1930&lt;=10),'[1]Pricing Schedule'!$J$105,
IF(AND(I1930=38000,R1930&gt;123.4,R1930&lt;=168.2,M1930&gt;10),'[1]Pricing Schedule'!$J$113,
IF(AND(I1930=38000,R1930&gt;168.2,R1930&lt;=336.4,M1930&lt;=10),('[1]Pricing Schedule'!$J$105),
IF(AND(I1930=38000,R1930&gt;168.2,R1930&lt;=336.4,M1930&gt;10),('[1]Pricing Schedule'!$J$113),
IF(AND(I1930=38000,R1930&gt;336.4,R1930&lt;=504.6,M1930&lt;=10),('[1]Pricing Schedule'!$J$105),
IF(AND(I1930=38000,R1930&gt;336.4,R1930&lt;=504.6,M1930&gt;10),('[1]Pricing Schedule'!$J$113),
IF(AND(I1930=38000,R1930&gt;504.6,R1930&lt;=672.8,M1930&lt;=10),('[1]Pricing Schedule'!$J$105),
IF(AND(I1930=38000,R1930&gt;504.6,R1930&lt;=672.8,M1930&gt;10),('[1]Pricing Schedule'!$J$113),
IF(AND(I1930=110000,R1930&lt;=12.8,M1930&gt;2),'[1]Pricing Schedule'!$J$63,
IF(AND(I1930=110000,R1930&lt;=12.8,M1930&lt;=2),'[1]Pricing Schedule'!$J$97,
IF(AND(I1930=110000,R1930&gt;12.8,R1930&lt;=22.8,M1930&gt;3),'[1]Pricing Schedule'!$J$72,
IF(AND(I1930=110000,R1930&gt;12.8,R1930&lt;=22.8,M1930&lt;=3),'[1]Pricing Schedule'!$J$97,
IF(AND(I1930=110000,R1930&gt;22.8,R1930&lt;=30.2),'[1]Pricing Schedule'!$J$81,
IF(AND(I1930=110000,R1930&gt;30.2,R1930&lt;=45.9),'[1]Pricing Schedule'!$J$90,
IF(AND(I1930=110000,R1930&gt;45.9,R1930&lt;=123.4),'[1]Pricing Schedule'!$J$97,
IF(AND(I1930=110000,R1930&gt;123.4,R1930&lt;=168.2,M1930&lt;=10),'[1]Pricing Schedule'!$J$105,
IF(AND(I1930=110000,R1930&gt;123.4,R1930&lt;=168.2,M1930&gt;10),'[1]Pricing Schedule'!$J$113,
IF(AND(I1930=110000,R1930&gt;168.2,R1930&lt;=336.2,M1930&lt;=10),('[1]Pricing Schedule'!$J$105),
IF(AND(I1930=110000,R1930&gt;168.2,R1930&lt;=336.2,M1930&gt;10),('[1]Pricing Schedule'!$J$113),
IF(AND(I1930=110000,R1930&gt;336.4,R1930&lt;=504.6,M1930&lt;=10),('[1]Pricing Schedule'!$J$105),
IF(AND(I1930=110000,R1930&gt;336.4,R1930&lt;=504.6,M1930&gt;10),('[1]Pricing Schedule'!$J$113),
IF(AND(I1930=110000,R1930&gt;504.6,R1930&lt;=672.8,M1930&lt;=10),('[1]Pricing Schedule'!$J$105),
IF(AND(I1930=110000,R1930&gt;504.6,R1930&lt;=672.8,M1930&gt;10),('[1]Pricing Schedule'!$J$113),
IF(AND(I1930=110000,R1930&gt;672.8,R1930&lt;=841,M1930&lt;=10),('[1]Pricing Schedule'!$J$105),
IF(AND(I1930=110000,R1930&gt;672.8,R1930&lt;=841,M1930&gt;10),('[1]Pricing Schedule'!$J$113),
IF(AND(I1930=110000,R1930&gt;1682,R1930&lt;=1850.2,M1930&lt;=10),('[1]Pricing Schedule'!$J$105),
IF(AND(I1930=110000,R1930&gt;1682,R1930&lt;=1850.2,M1930&gt;10),('[1]Pricing Schedule'!$J$113),
IF(AND(I1930=110000,R1930&gt;2018.4,R1930&lt;=2186.6,M1930&lt;=10),('[1]Pricing Schedule'!$J$105),
IF(AND(I1930=110000,R1930&gt;2018.4,R1930&lt;=2186.6,M1930&gt;10),('[1]Pricing Schedule'!$J$113),999999999)))))))))))))))))))))))))))))))))))))))</f>
        <v>4</v>
      </c>
      <c r="U1930" s="40">
        <f t="shared" si="186"/>
        <v>183192.85714285713</v>
      </c>
      <c r="V1930" s="41">
        <f t="shared" si="187"/>
        <v>5.4587281163488903</v>
      </c>
      <c r="Y1930" s="23">
        <v>15</v>
      </c>
      <c r="Z1930" s="23">
        <v>247</v>
      </c>
      <c r="AD1930" s="13"/>
      <c r="AE1930" s="13"/>
      <c r="AF1930" s="13"/>
      <c r="AR1930" s="35"/>
    </row>
    <row r="1931" spans="1:44">
      <c r="A1931" s="23">
        <v>1933</v>
      </c>
      <c r="B1931" s="23">
        <v>1933</v>
      </c>
      <c r="C1931" s="23" t="s">
        <v>2674</v>
      </c>
      <c r="D1931" s="23" t="s">
        <v>1740</v>
      </c>
      <c r="E1931" s="23" t="s">
        <v>1740</v>
      </c>
      <c r="F1931" s="23" t="s">
        <v>1988</v>
      </c>
      <c r="G1931" s="23" t="s">
        <v>1989</v>
      </c>
      <c r="H1931" s="23" t="s">
        <v>113</v>
      </c>
      <c r="I1931" s="13">
        <v>38000</v>
      </c>
      <c r="J1931" s="13">
        <v>38000</v>
      </c>
      <c r="K1931" s="23" t="s">
        <v>119</v>
      </c>
      <c r="L1931" s="24">
        <v>11.015000000000001</v>
      </c>
      <c r="M1931" s="37">
        <f t="shared" si="182"/>
        <v>12</v>
      </c>
      <c r="N1931" s="24">
        <v>0.71699999999999997</v>
      </c>
      <c r="O1931" s="13">
        <v>3</v>
      </c>
      <c r="P1931" s="36">
        <f t="shared" si="183"/>
        <v>0.71699999999999997</v>
      </c>
      <c r="Q1931" s="38">
        <f t="shared" si="184"/>
        <v>4.2</v>
      </c>
      <c r="R1931" s="37">
        <f t="shared" si="185"/>
        <v>4.2</v>
      </c>
      <c r="S1931" s="39">
        <f>IF(AND(I1931=38000,R1931&lt;=4.5,M1931&gt;8),'[1]Pricing Schedule'!$F$8+('[1]Pricing Schedule'!$F$9*M1931),
IF(AND(I1931=38000,R1931&lt;=4.5,M1931&lt;=8),'[1]Pricing Schedule'!$F$34+('[1]Pricing Schedule'!$F$36*M1931),
IF(AND(I1931=38000,R1931&gt;4.5,R1931&lt;=9,M1931&gt;8),'[1]Pricing Schedule'!$F$17+('[1]Pricing Schedule'!$F$18*M1931),
IF(AND(I1931=38000,R1931&gt;4.5,R1931&lt;=9,M1931&lt;=8),'[1]Pricing Schedule'!$F$34+('[1]Pricing Schedule'!$F$36*M1931),
IF(AND(I1931=38000,R1931&gt;9,R1931&lt;=12.8,M1931&gt;8),'[1]Pricing Schedule'!$F$26+('[1]Pricing Schedule'!$F$27*M1931),
IF(AND(I1931=38000,R1931&gt;9,R1931&lt;=12.8,M1931&lt;=8),'[1]Pricing Schedule'!$F$34+('[1]Pricing Schedule'!$F$36*M1931),
IF(AND(I1931=38000,R1931&gt;12.8,R1931&lt;=22.8),'[1]Pricing Schedule'!$F$34+('[1]Pricing Schedule'!$F$36*M1931),
IF(AND(I1931=38000,R1931&gt;22.8,R1931&lt;=30.2),'[1]Pricing Schedule'!$F$43+('[1]Pricing Schedule'!$F$45*M1931),
IF(AND(I1931=38000,R1931&gt;30.2,R1931&lt;=45.9),'[1]Pricing Schedule'!$F$52+('[1]Pricing Schedule'!$F$54*M1931),
IF(AND(I1931=38000,R1931&gt;45.9,R1931&lt;=123.4),'[1]Pricing Schedule'!$F$96+('[1]Pricing Schedule'!$F$97*M1931),
IF(AND(I1931=38000,R1931&gt;123.4,R1931&lt;=168.2,M1931&lt;=10),'[1]Pricing Schedule'!$F$103+('[1]Pricing Schedule'!$F$105*M1931),
IF(AND(I1931=38000,R1931&gt;123.4,R1931&lt;=168.2,M1931&gt;10),'[1]Pricing Schedule'!$F$111+('[1]Pricing Schedule'!$F$113*M1931),
IF(AND(I1931=38000,R1931&gt;157.4,R1931&lt;=336.4,M1931&lt;=10),('[1]Pricing Schedule'!$F$103+('[1]Pricing Schedule'!$F$105*M1931))*2,
IF(AND(I1931=38000,R1931&gt;157.4,R1931&lt;=336.4,M1931&gt;10),('[1]Pricing Schedule'!$F$111+('[1]Pricing Schedule'!$F$113*M1931))*2,
IF(AND(I1931=38000,R1931&gt;314.8,R1931&lt;=504.6,M1931&lt;=10),('[1]Pricing Schedule'!$F$103+('[1]Pricing Schedule'!$F$105*M1931))*3,
IF(AND(I1931=38000,R1931&gt;314.8,R1931&lt;=504.6,M1931&gt;10),('[1]Pricing Schedule'!$F$111+('[1]Pricing Schedule'!$F$113*M1931))*3,
IF(AND(I1931=38000,R1931&gt;472.2,R1931&lt;=672.8,M1931&lt;=10),('[1]Pricing Schedule'!$F$103+('[1]Pricing Schedule'!$F$105*M1931))*4,
IF(AND(I1931=38000,R1931&gt;472.2,R1931&lt;=672.8,M1931&gt;10),('[1]Pricing Schedule'!$F$111+('[1]Pricing Schedule'!$F$113*M1931))*4,
IF(AND(I1931=110000,R1931&lt;=12.8,M1931&gt;2),'[1]Pricing Schedule'!$F$62+('[1]Pricing Schedule'!$F$63*M1931),
IF(AND(I1931=110000,R1931&lt;=12.8,M1931&lt;=2),'[1]Pricing Schedule'!$F$96+('[1]Pricing Schedule'!$F$97*M1931),
IF(AND(I1931=110000,R1931&gt;12.8,R1931&lt;=22.8,M1931&gt;3),'[1]Pricing Schedule'!$F$71+('[1]Pricing Schedule'!$F$72*M1931),
IF(AND(I1931=110000,R1931&gt;12.8,R1931&lt;=22.8,M1931&lt;=3),'[1]Pricing Schedule'!$F$96+('[1]Pricing Schedule'!$F$97*M1931),
IF(AND(I1931=110000,R1931&gt;22.8,R1931&lt;=30.2),'[1]Pricing Schedule'!$F$80+('[1]Pricing Schedule'!$F$81*M1931),
IF(AND(I1931=110000,R1931&gt;30.2,R1931&lt;=45.9),'[1]Pricing Schedule'!$F$89+('[1]Pricing Schedule'!$F$90*M1931),
IF(AND(I1931=110000,R1931&gt;45.9,R1931&lt;=123.4),'[1]Pricing Schedule'!$F$96+('[1]Pricing Schedule'!$F$97*M1931),
IF(AND(I1931=110000,R1931&gt;123.4,R1931&lt;=168.2,M1931&lt;=10),'[1]Pricing Schedule'!$F$103+('[1]Pricing Schedule'!$F$105*M1931),
IF(AND(I1931=110000,R1931&gt;123.4,R1931&lt;=168.2,M1931&gt;10),'[1]Pricing Schedule'!$F$111+('[1]Pricing Schedule'!$F$113*M1931),
IF(AND(I1931=110000,R1931&gt;168.2,R1931&lt;=336.4,M1931&lt;=10),('[1]Pricing Schedule'!$F$103+('[1]Pricing Schedule'!$F$105*M1931))*2,
IF(AND(I1931=110000,R1931&gt;168.2,R1931&lt;=336.4,M1931&gt;10),('[1]Pricing Schedule'!$F$111+('[1]Pricing Schedule'!$F$113*M1931))*2,
IF(AND(I1931=110000,R1931&gt;336.4,R1931&lt;=504.6,M1931&lt;=10),('[1]Pricing Schedule'!$F$103+('[1]Pricing Schedule'!$F$105*M1931))*3,
IF(AND(I1931=110000,R1931&gt;336.4,R1931&lt;=504.6,M1931&gt;10),('[1]Pricing Schedule'!$F$111+('[1]Pricing Schedule'!$F$113*M1931))*3,
IF(AND(I1931=110000,R1931&gt;504.6,R1931&lt;=672.8,M1931&lt;=10),('[1]Pricing Schedule'!$F$103+('[1]Pricing Schedule'!$F$105*M1931))*4,
IF(AND(I1931=110000,R1931&gt;504.6,R1931&lt;=672.8,M1931&gt;10),('[1]Pricing Schedule'!$F$111+('[1]Pricing Schedule'!$F$113*M1931))*4,
IF(AND(I1931=110000,R1931&gt;672.8,R1931&lt;=841,M1931&lt;=10),('[1]Pricing Schedule'!$F$103+('[1]Pricing Schedule'!$F$105*M1931))*5,
IF(AND(I1931=110000,R1931&gt;672.8,R1931&lt;=841,M1931&gt;10),('[1]Pricing Schedule'!$F$111+('[1]Pricing Schedule'!$F$113*M1931))*5,
IF(AND(I1931=110000,R1931&gt;672.8,R1931&lt;=841,M1931&lt;=10),('[1]Pricing Schedule'!$F$103+('[1]Pricing Schedule'!$F$105*M1931))*5,
IF(AND(I1931=110000,R1931&gt;672.8,R1931&lt;=841,M1931&gt;10),('[1]Pricing Schedule'!$F$111+('[1]Pricing Schedule'!$F$113*M1931))*5,
IF(AND(I1931=110000,R1931&gt;1345.6,R1931&lt;=1513.8,M1931&lt;=10),('[1]Pricing Schedule'!$F$103+('[1]Pricing Schedule'!$F$105*M1931))*9,
IF(AND(I1931=110000,R1931&gt;1345.6,R1931&lt;=1513.8,M1931&gt;10),('[1]Pricing Schedule'!$F$111+('[1]Pricing Schedule'!$F$113*M1931))*9,
9999999999)))))))))))))))))))))))))))))))))))))))</f>
        <v>1492540</v>
      </c>
      <c r="T1931" s="21">
        <f>IF(AND(I1931=38000,R1931&lt;=4.5,M1931&gt;8),'[1]Pricing Schedule'!$J$9,
IF(AND(I1931=38000,R1931&lt;=4.5,M1931&lt;=8),'[1]Pricing Schedule'!$J$36,
IF(AND(I1931=38000,R1931&gt;4.5,R1931&lt;=9,M1931&gt;8),'[1]Pricing Schedule'!$J$18,
IF(AND(I1931=38000,R1931&gt;4.5,R1931&lt;=9,M1931&lt;=8),'[1]Pricing Schedule'!$J$36,
IF(AND(I1931=38000,R1931&gt;9,R1931&lt;=12.8,M1931&gt;8),'[1]Pricing Schedule'!$J$27,
IF(AND(I1931=38000,R1931&gt;9,R1931&lt;=12.8,M1931&lt;=8),'[1]Pricing Schedule'!$J$36,
IF(AND(I1931=38000,R1931&gt;12.8,R1931&lt;=22.8),'[1]Pricing Schedule'!$J$36,
IF(AND(I1931=38000,R1931&gt;22.8,R1931&lt;=30.2),'[1]Pricing Schedule'!$J$45,
IF(AND(I1931=38000,R1931&gt;30.2,R1931&lt;=45.9),'[1]Pricing Schedule'!$J$54,
IF(AND(I1931=38000,R1931&gt;45.9,R1931&lt;=123.4),'[1]Pricing Schedule'!$J$97,
IF(AND(I1931=38000,R1931&gt;123.4,R1931&lt;=168.2,M1931&lt;=10),'[1]Pricing Schedule'!$J$105,
IF(AND(I1931=38000,R1931&gt;123.4,R1931&lt;=168.2,M1931&gt;10),'[1]Pricing Schedule'!$J$113,
IF(AND(I1931=38000,R1931&gt;168.2,R1931&lt;=336.4,M1931&lt;=10),('[1]Pricing Schedule'!$J$105),
IF(AND(I1931=38000,R1931&gt;168.2,R1931&lt;=336.4,M1931&gt;10),('[1]Pricing Schedule'!$J$113),
IF(AND(I1931=38000,R1931&gt;336.4,R1931&lt;=504.6,M1931&lt;=10),('[1]Pricing Schedule'!$J$105),
IF(AND(I1931=38000,R1931&gt;336.4,R1931&lt;=504.6,M1931&gt;10),('[1]Pricing Schedule'!$J$113),
IF(AND(I1931=38000,R1931&gt;504.6,R1931&lt;=672.8,M1931&lt;=10),('[1]Pricing Schedule'!$J$105),
IF(AND(I1931=38000,R1931&gt;504.6,R1931&lt;=672.8,M1931&gt;10),('[1]Pricing Schedule'!$J$113),
IF(AND(I1931=110000,R1931&lt;=12.8,M1931&gt;2),'[1]Pricing Schedule'!$J$63,
IF(AND(I1931=110000,R1931&lt;=12.8,M1931&lt;=2),'[1]Pricing Schedule'!$J$97,
IF(AND(I1931=110000,R1931&gt;12.8,R1931&lt;=22.8,M1931&gt;3),'[1]Pricing Schedule'!$J$72,
IF(AND(I1931=110000,R1931&gt;12.8,R1931&lt;=22.8,M1931&lt;=3),'[1]Pricing Schedule'!$J$97,
IF(AND(I1931=110000,R1931&gt;22.8,R1931&lt;=30.2),'[1]Pricing Schedule'!$J$81,
IF(AND(I1931=110000,R1931&gt;30.2,R1931&lt;=45.9),'[1]Pricing Schedule'!$J$90,
IF(AND(I1931=110000,R1931&gt;45.9,R1931&lt;=123.4),'[1]Pricing Schedule'!$J$97,
IF(AND(I1931=110000,R1931&gt;123.4,R1931&lt;=168.2,M1931&lt;=10),'[1]Pricing Schedule'!$J$105,
IF(AND(I1931=110000,R1931&gt;123.4,R1931&lt;=168.2,M1931&gt;10),'[1]Pricing Schedule'!$J$113,
IF(AND(I1931=110000,R1931&gt;168.2,R1931&lt;=336.2,M1931&lt;=10),('[1]Pricing Schedule'!$J$105),
IF(AND(I1931=110000,R1931&gt;168.2,R1931&lt;=336.2,M1931&gt;10),('[1]Pricing Schedule'!$J$113),
IF(AND(I1931=110000,R1931&gt;336.4,R1931&lt;=504.6,M1931&lt;=10),('[1]Pricing Schedule'!$J$105),
IF(AND(I1931=110000,R1931&gt;336.4,R1931&lt;=504.6,M1931&gt;10),('[1]Pricing Schedule'!$J$113),
IF(AND(I1931=110000,R1931&gt;504.6,R1931&lt;=672.8,M1931&lt;=10),('[1]Pricing Schedule'!$J$105),
IF(AND(I1931=110000,R1931&gt;504.6,R1931&lt;=672.8,M1931&gt;10),('[1]Pricing Schedule'!$J$113),
IF(AND(I1931=110000,R1931&gt;672.8,R1931&lt;=841,M1931&lt;=10),('[1]Pricing Schedule'!$J$105),
IF(AND(I1931=110000,R1931&gt;672.8,R1931&lt;=841,M1931&gt;10),('[1]Pricing Schedule'!$J$113),
IF(AND(I1931=110000,R1931&gt;1682,R1931&lt;=1850.2,M1931&lt;=10),('[1]Pricing Schedule'!$J$105),
IF(AND(I1931=110000,R1931&gt;1682,R1931&lt;=1850.2,M1931&gt;10),('[1]Pricing Schedule'!$J$113),
IF(AND(I1931=110000,R1931&gt;2018.4,R1931&lt;=2186.6,M1931&lt;=10),('[1]Pricing Schedule'!$J$105),
IF(AND(I1931=110000,R1931&gt;2018.4,R1931&lt;=2186.6,M1931&gt;10),('[1]Pricing Schedule'!$J$113),999999999)))))))))))))))))))))))))))))))))))))))</f>
        <v>1</v>
      </c>
      <c r="U1931" s="40">
        <f t="shared" si="186"/>
        <v>355366.66666666663</v>
      </c>
      <c r="V1931" s="41">
        <f t="shared" si="187"/>
        <v>2.8139949348091173</v>
      </c>
      <c r="Y1931" s="23">
        <v>133</v>
      </c>
      <c r="Z1931" s="23">
        <v>67</v>
      </c>
      <c r="AD1931" s="13"/>
      <c r="AE1931" s="13"/>
      <c r="AF1931" s="13"/>
      <c r="AR1931" s="35"/>
    </row>
    <row r="1932" spans="1:44">
      <c r="A1932" s="23">
        <v>1934</v>
      </c>
      <c r="B1932" s="23">
        <v>1934</v>
      </c>
      <c r="C1932" s="23" t="s">
        <v>2675</v>
      </c>
      <c r="D1932" s="23" t="s">
        <v>1124</v>
      </c>
      <c r="E1932" s="23" t="s">
        <v>1124</v>
      </c>
      <c r="F1932" s="23" t="s">
        <v>1128</v>
      </c>
      <c r="G1932" s="23" t="s">
        <v>1129</v>
      </c>
      <c r="H1932" s="23" t="s">
        <v>113</v>
      </c>
      <c r="I1932" s="13">
        <v>38000</v>
      </c>
      <c r="J1932" s="13">
        <v>38000</v>
      </c>
      <c r="K1932" s="23" t="s">
        <v>119</v>
      </c>
      <c r="L1932" s="24">
        <v>3.1160000000000001</v>
      </c>
      <c r="M1932" s="37">
        <f t="shared" si="182"/>
        <v>4</v>
      </c>
      <c r="N1932" s="24">
        <v>0.72899999999999998</v>
      </c>
      <c r="O1932" s="13">
        <v>3</v>
      </c>
      <c r="P1932" s="36">
        <f t="shared" si="183"/>
        <v>0.72899999999999998</v>
      </c>
      <c r="Q1932" s="38">
        <f t="shared" si="184"/>
        <v>4.2</v>
      </c>
      <c r="R1932" s="37">
        <f t="shared" si="185"/>
        <v>4.2</v>
      </c>
      <c r="S1932" s="39">
        <f>IF(AND(I1932=38000,R1932&lt;=4.5,M1932&gt;8),'[1]Pricing Schedule'!$F$8+('[1]Pricing Schedule'!$F$9*M1932),
IF(AND(I1932=38000,R1932&lt;=4.5,M1932&lt;=8),'[1]Pricing Schedule'!$F$34+('[1]Pricing Schedule'!$F$36*M1932),
IF(AND(I1932=38000,R1932&gt;4.5,R1932&lt;=9,M1932&gt;8),'[1]Pricing Schedule'!$F$17+('[1]Pricing Schedule'!$F$18*M1932),
IF(AND(I1932=38000,R1932&gt;4.5,R1932&lt;=9,M1932&lt;=8),'[1]Pricing Schedule'!$F$34+('[1]Pricing Schedule'!$F$36*M1932),
IF(AND(I1932=38000,R1932&gt;9,R1932&lt;=12.8,M1932&gt;8),'[1]Pricing Schedule'!$F$26+('[1]Pricing Schedule'!$F$27*M1932),
IF(AND(I1932=38000,R1932&gt;9,R1932&lt;=12.8,M1932&lt;=8),'[1]Pricing Schedule'!$F$34+('[1]Pricing Schedule'!$F$36*M1932),
IF(AND(I1932=38000,R1932&gt;12.8,R1932&lt;=22.8),'[1]Pricing Schedule'!$F$34+('[1]Pricing Schedule'!$F$36*M1932),
IF(AND(I1932=38000,R1932&gt;22.8,R1932&lt;=30.2),'[1]Pricing Schedule'!$F$43+('[1]Pricing Schedule'!$F$45*M1932),
IF(AND(I1932=38000,R1932&gt;30.2,R1932&lt;=45.9),'[1]Pricing Schedule'!$F$52+('[1]Pricing Schedule'!$F$54*M1932),
IF(AND(I1932=38000,R1932&gt;45.9,R1932&lt;=123.4),'[1]Pricing Schedule'!$F$96+('[1]Pricing Schedule'!$F$97*M1932),
IF(AND(I1932=38000,R1932&gt;123.4,R1932&lt;=168.2,M1932&lt;=10),'[1]Pricing Schedule'!$F$103+('[1]Pricing Schedule'!$F$105*M1932),
IF(AND(I1932=38000,R1932&gt;123.4,R1932&lt;=168.2,M1932&gt;10),'[1]Pricing Schedule'!$F$111+('[1]Pricing Schedule'!$F$113*M1932),
IF(AND(I1932=38000,R1932&gt;157.4,R1932&lt;=336.4,M1932&lt;=10),('[1]Pricing Schedule'!$F$103+('[1]Pricing Schedule'!$F$105*M1932))*2,
IF(AND(I1932=38000,R1932&gt;157.4,R1932&lt;=336.4,M1932&gt;10),('[1]Pricing Schedule'!$F$111+('[1]Pricing Schedule'!$F$113*M1932))*2,
IF(AND(I1932=38000,R1932&gt;314.8,R1932&lt;=504.6,M1932&lt;=10),('[1]Pricing Schedule'!$F$103+('[1]Pricing Schedule'!$F$105*M1932))*3,
IF(AND(I1932=38000,R1932&gt;314.8,R1932&lt;=504.6,M1932&gt;10),('[1]Pricing Schedule'!$F$111+('[1]Pricing Schedule'!$F$113*M1932))*3,
IF(AND(I1932=38000,R1932&gt;472.2,R1932&lt;=672.8,M1932&lt;=10),('[1]Pricing Schedule'!$F$103+('[1]Pricing Schedule'!$F$105*M1932))*4,
IF(AND(I1932=38000,R1932&gt;472.2,R1932&lt;=672.8,M1932&gt;10),('[1]Pricing Schedule'!$F$111+('[1]Pricing Schedule'!$F$113*M1932))*4,
IF(AND(I1932=110000,R1932&lt;=12.8,M1932&gt;2),'[1]Pricing Schedule'!$F$62+('[1]Pricing Schedule'!$F$63*M1932),
IF(AND(I1932=110000,R1932&lt;=12.8,M1932&lt;=2),'[1]Pricing Schedule'!$F$96+('[1]Pricing Schedule'!$F$97*M1932),
IF(AND(I1932=110000,R1932&gt;12.8,R1932&lt;=22.8,M1932&gt;3),'[1]Pricing Schedule'!$F$71+('[1]Pricing Schedule'!$F$72*M1932),
IF(AND(I1932=110000,R1932&gt;12.8,R1932&lt;=22.8,M1932&lt;=3),'[1]Pricing Schedule'!$F$96+('[1]Pricing Schedule'!$F$97*M1932),
IF(AND(I1932=110000,R1932&gt;22.8,R1932&lt;=30.2),'[1]Pricing Schedule'!$F$80+('[1]Pricing Schedule'!$F$81*M1932),
IF(AND(I1932=110000,R1932&gt;30.2,R1932&lt;=45.9),'[1]Pricing Schedule'!$F$89+('[1]Pricing Schedule'!$F$90*M1932),
IF(AND(I1932=110000,R1932&gt;45.9,R1932&lt;=123.4),'[1]Pricing Schedule'!$F$96+('[1]Pricing Schedule'!$F$97*M1932),
IF(AND(I1932=110000,R1932&gt;123.4,R1932&lt;=168.2,M1932&lt;=10),'[1]Pricing Schedule'!$F$103+('[1]Pricing Schedule'!$F$105*M1932),
IF(AND(I1932=110000,R1932&gt;123.4,R1932&lt;=168.2,M1932&gt;10),'[1]Pricing Schedule'!$F$111+('[1]Pricing Schedule'!$F$113*M1932),
IF(AND(I1932=110000,R1932&gt;168.2,R1932&lt;=336.4,M1932&lt;=10),('[1]Pricing Schedule'!$F$103+('[1]Pricing Schedule'!$F$105*M1932))*2,
IF(AND(I1932=110000,R1932&gt;168.2,R1932&lt;=336.4,M1932&gt;10),('[1]Pricing Schedule'!$F$111+('[1]Pricing Schedule'!$F$113*M1932))*2,
IF(AND(I1932=110000,R1932&gt;336.4,R1932&lt;=504.6,M1932&lt;=10),('[1]Pricing Schedule'!$F$103+('[1]Pricing Schedule'!$F$105*M1932))*3,
IF(AND(I1932=110000,R1932&gt;336.4,R1932&lt;=504.6,M1932&gt;10),('[1]Pricing Schedule'!$F$111+('[1]Pricing Schedule'!$F$113*M1932))*3,
IF(AND(I1932=110000,R1932&gt;504.6,R1932&lt;=672.8,M1932&lt;=10),('[1]Pricing Schedule'!$F$103+('[1]Pricing Schedule'!$F$105*M1932))*4,
IF(AND(I1932=110000,R1932&gt;504.6,R1932&lt;=672.8,M1932&gt;10),('[1]Pricing Schedule'!$F$111+('[1]Pricing Schedule'!$F$113*M1932))*4,
IF(AND(I1932=110000,R1932&gt;672.8,R1932&lt;=841,M1932&lt;=10),('[1]Pricing Schedule'!$F$103+('[1]Pricing Schedule'!$F$105*M1932))*5,
IF(AND(I1932=110000,R1932&gt;672.8,R1932&lt;=841,M1932&gt;10),('[1]Pricing Schedule'!$F$111+('[1]Pricing Schedule'!$F$113*M1932))*5,
IF(AND(I1932=110000,R1932&gt;672.8,R1932&lt;=841,M1932&lt;=10),('[1]Pricing Schedule'!$F$103+('[1]Pricing Schedule'!$F$105*M1932))*5,
IF(AND(I1932=110000,R1932&gt;672.8,R1932&lt;=841,M1932&gt;10),('[1]Pricing Schedule'!$F$111+('[1]Pricing Schedule'!$F$113*M1932))*5,
IF(AND(I1932=110000,R1932&gt;1345.6,R1932&lt;=1513.8,M1932&lt;=10),('[1]Pricing Schedule'!$F$103+('[1]Pricing Schedule'!$F$105*M1932))*9,
IF(AND(I1932=110000,R1932&gt;1345.6,R1932&lt;=1513.8,M1932&gt;10),('[1]Pricing Schedule'!$F$111+('[1]Pricing Schedule'!$F$113*M1932))*9,
9999999999)))))))))))))))))))))))))))))))))))))))</f>
        <v>628870</v>
      </c>
      <c r="T1932" s="21">
        <f>IF(AND(I1932=38000,R1932&lt;=4.5,M1932&gt;8),'[1]Pricing Schedule'!$J$9,
IF(AND(I1932=38000,R1932&lt;=4.5,M1932&lt;=8),'[1]Pricing Schedule'!$J$36,
IF(AND(I1932=38000,R1932&gt;4.5,R1932&lt;=9,M1932&gt;8),'[1]Pricing Schedule'!$J$18,
IF(AND(I1932=38000,R1932&gt;4.5,R1932&lt;=9,M1932&lt;=8),'[1]Pricing Schedule'!$J$36,
IF(AND(I1932=38000,R1932&gt;9,R1932&lt;=12.8,M1932&gt;8),'[1]Pricing Schedule'!$J$27,
IF(AND(I1932=38000,R1932&gt;9,R1932&lt;=12.8,M1932&lt;=8),'[1]Pricing Schedule'!$J$36,
IF(AND(I1932=38000,R1932&gt;12.8,R1932&lt;=22.8),'[1]Pricing Schedule'!$J$36,
IF(AND(I1932=38000,R1932&gt;22.8,R1932&lt;=30.2),'[1]Pricing Schedule'!$J$45,
IF(AND(I1932=38000,R1932&gt;30.2,R1932&lt;=45.9),'[1]Pricing Schedule'!$J$54,
IF(AND(I1932=38000,R1932&gt;45.9,R1932&lt;=123.4),'[1]Pricing Schedule'!$J$97,
IF(AND(I1932=38000,R1932&gt;123.4,R1932&lt;=168.2,M1932&lt;=10),'[1]Pricing Schedule'!$J$105,
IF(AND(I1932=38000,R1932&gt;123.4,R1932&lt;=168.2,M1932&gt;10),'[1]Pricing Schedule'!$J$113,
IF(AND(I1932=38000,R1932&gt;168.2,R1932&lt;=336.4,M1932&lt;=10),('[1]Pricing Schedule'!$J$105),
IF(AND(I1932=38000,R1932&gt;168.2,R1932&lt;=336.4,M1932&gt;10),('[1]Pricing Schedule'!$J$113),
IF(AND(I1932=38000,R1932&gt;336.4,R1932&lt;=504.6,M1932&lt;=10),('[1]Pricing Schedule'!$J$105),
IF(AND(I1932=38000,R1932&gt;336.4,R1932&lt;=504.6,M1932&gt;10),('[1]Pricing Schedule'!$J$113),
IF(AND(I1932=38000,R1932&gt;504.6,R1932&lt;=672.8,M1932&lt;=10),('[1]Pricing Schedule'!$J$105),
IF(AND(I1932=38000,R1932&gt;504.6,R1932&lt;=672.8,M1932&gt;10),('[1]Pricing Schedule'!$J$113),
IF(AND(I1932=110000,R1932&lt;=12.8,M1932&gt;2),'[1]Pricing Schedule'!$J$63,
IF(AND(I1932=110000,R1932&lt;=12.8,M1932&lt;=2),'[1]Pricing Schedule'!$J$97,
IF(AND(I1932=110000,R1932&gt;12.8,R1932&lt;=22.8,M1932&gt;3),'[1]Pricing Schedule'!$J$72,
IF(AND(I1932=110000,R1932&gt;12.8,R1932&lt;=22.8,M1932&lt;=3),'[1]Pricing Schedule'!$J$97,
IF(AND(I1932=110000,R1932&gt;22.8,R1932&lt;=30.2),'[1]Pricing Schedule'!$J$81,
IF(AND(I1932=110000,R1932&gt;30.2,R1932&lt;=45.9),'[1]Pricing Schedule'!$J$90,
IF(AND(I1932=110000,R1932&gt;45.9,R1932&lt;=123.4),'[1]Pricing Schedule'!$J$97,
IF(AND(I1932=110000,R1932&gt;123.4,R1932&lt;=168.2,M1932&lt;=10),'[1]Pricing Schedule'!$J$105,
IF(AND(I1932=110000,R1932&gt;123.4,R1932&lt;=168.2,M1932&gt;10),'[1]Pricing Schedule'!$J$113,
IF(AND(I1932=110000,R1932&gt;168.2,R1932&lt;=336.2,M1932&lt;=10),('[1]Pricing Schedule'!$J$105),
IF(AND(I1932=110000,R1932&gt;168.2,R1932&lt;=336.2,M1932&gt;10),('[1]Pricing Schedule'!$J$113),
IF(AND(I1932=110000,R1932&gt;336.4,R1932&lt;=504.6,M1932&lt;=10),('[1]Pricing Schedule'!$J$105),
IF(AND(I1932=110000,R1932&gt;336.4,R1932&lt;=504.6,M1932&gt;10),('[1]Pricing Schedule'!$J$113),
IF(AND(I1932=110000,R1932&gt;504.6,R1932&lt;=672.8,M1932&lt;=10),('[1]Pricing Schedule'!$J$105),
IF(AND(I1932=110000,R1932&gt;504.6,R1932&lt;=672.8,M1932&gt;10),('[1]Pricing Schedule'!$J$113),
IF(AND(I1932=110000,R1932&gt;672.8,R1932&lt;=841,M1932&lt;=10),('[1]Pricing Schedule'!$J$105),
IF(AND(I1932=110000,R1932&gt;672.8,R1932&lt;=841,M1932&gt;10),('[1]Pricing Schedule'!$J$113),
IF(AND(I1932=110000,R1932&gt;1682,R1932&lt;=1850.2,M1932&lt;=10),('[1]Pricing Schedule'!$J$105),
IF(AND(I1932=110000,R1932&gt;1682,R1932&lt;=1850.2,M1932&gt;10),('[1]Pricing Schedule'!$J$113),
IF(AND(I1932=110000,R1932&gt;2018.4,R1932&lt;=2186.6,M1932&lt;=10),('[1]Pricing Schedule'!$J$105),
IF(AND(I1932=110000,R1932&gt;2018.4,R1932&lt;=2186.6,M1932&gt;10),('[1]Pricing Schedule'!$J$113),999999999)))))))))))))))))))))))))))))))))))))))</f>
        <v>4</v>
      </c>
      <c r="U1932" s="40">
        <f t="shared" si="186"/>
        <v>149730.95238095237</v>
      </c>
      <c r="V1932" s="41">
        <f t="shared" si="187"/>
        <v>6.6786458250512828</v>
      </c>
      <c r="Y1932" s="23">
        <v>466</v>
      </c>
      <c r="Z1932" s="23">
        <v>517</v>
      </c>
      <c r="AD1932" s="13"/>
      <c r="AE1932" s="13"/>
      <c r="AF1932" s="13"/>
      <c r="AR1932" s="35"/>
    </row>
    <row r="1933" spans="1:44">
      <c r="A1933" s="23">
        <v>1935</v>
      </c>
      <c r="B1933" s="23">
        <v>1935</v>
      </c>
      <c r="C1933" s="23" t="s">
        <v>2676</v>
      </c>
      <c r="D1933" s="23" t="s">
        <v>1124</v>
      </c>
      <c r="E1933" s="23" t="s">
        <v>470</v>
      </c>
      <c r="F1933" s="23" t="s">
        <v>1128</v>
      </c>
      <c r="G1933" s="23" t="s">
        <v>1129</v>
      </c>
      <c r="H1933" s="23" t="s">
        <v>113</v>
      </c>
      <c r="I1933" s="13">
        <v>38000</v>
      </c>
      <c r="J1933" s="13">
        <v>38000</v>
      </c>
      <c r="K1933" s="23" t="s">
        <v>119</v>
      </c>
      <c r="L1933" s="24">
        <v>8.9700000000000006</v>
      </c>
      <c r="M1933" s="37">
        <f t="shared" si="182"/>
        <v>9</v>
      </c>
      <c r="N1933" s="24">
        <v>0.53700000000000003</v>
      </c>
      <c r="O1933" s="13">
        <v>3</v>
      </c>
      <c r="P1933" s="36">
        <f t="shared" si="183"/>
        <v>0.53700000000000003</v>
      </c>
      <c r="Q1933" s="38">
        <f t="shared" si="184"/>
        <v>4.2</v>
      </c>
      <c r="R1933" s="37">
        <f t="shared" si="185"/>
        <v>4.2</v>
      </c>
      <c r="S1933" s="39">
        <f>IF(AND(I1933=38000,R1933&lt;=4.5,M1933&gt;8),'[1]Pricing Schedule'!$F$8+('[1]Pricing Schedule'!$F$9*M1933),
IF(AND(I1933=38000,R1933&lt;=4.5,M1933&lt;=8),'[1]Pricing Schedule'!$F$34+('[1]Pricing Schedule'!$F$36*M1933),
IF(AND(I1933=38000,R1933&gt;4.5,R1933&lt;=9,M1933&gt;8),'[1]Pricing Schedule'!$F$17+('[1]Pricing Schedule'!$F$18*M1933),
IF(AND(I1933=38000,R1933&gt;4.5,R1933&lt;=9,M1933&lt;=8),'[1]Pricing Schedule'!$F$34+('[1]Pricing Schedule'!$F$36*M1933),
IF(AND(I1933=38000,R1933&gt;9,R1933&lt;=12.8,M1933&gt;8),'[1]Pricing Schedule'!$F$26+('[1]Pricing Schedule'!$F$27*M1933),
IF(AND(I1933=38000,R1933&gt;9,R1933&lt;=12.8,M1933&lt;=8),'[1]Pricing Schedule'!$F$34+('[1]Pricing Schedule'!$F$36*M1933),
IF(AND(I1933=38000,R1933&gt;12.8,R1933&lt;=22.8),'[1]Pricing Schedule'!$F$34+('[1]Pricing Schedule'!$F$36*M1933),
IF(AND(I1933=38000,R1933&gt;22.8,R1933&lt;=30.2),'[1]Pricing Schedule'!$F$43+('[1]Pricing Schedule'!$F$45*M1933),
IF(AND(I1933=38000,R1933&gt;30.2,R1933&lt;=45.9),'[1]Pricing Schedule'!$F$52+('[1]Pricing Schedule'!$F$54*M1933),
IF(AND(I1933=38000,R1933&gt;45.9,R1933&lt;=123.4),'[1]Pricing Schedule'!$F$96+('[1]Pricing Schedule'!$F$97*M1933),
IF(AND(I1933=38000,R1933&gt;123.4,R1933&lt;=168.2,M1933&lt;=10),'[1]Pricing Schedule'!$F$103+('[1]Pricing Schedule'!$F$105*M1933),
IF(AND(I1933=38000,R1933&gt;123.4,R1933&lt;=168.2,M1933&gt;10),'[1]Pricing Schedule'!$F$111+('[1]Pricing Schedule'!$F$113*M1933),
IF(AND(I1933=38000,R1933&gt;157.4,R1933&lt;=336.4,M1933&lt;=10),('[1]Pricing Schedule'!$F$103+('[1]Pricing Schedule'!$F$105*M1933))*2,
IF(AND(I1933=38000,R1933&gt;157.4,R1933&lt;=336.4,M1933&gt;10),('[1]Pricing Schedule'!$F$111+('[1]Pricing Schedule'!$F$113*M1933))*2,
IF(AND(I1933=38000,R1933&gt;314.8,R1933&lt;=504.6,M1933&lt;=10),('[1]Pricing Schedule'!$F$103+('[1]Pricing Schedule'!$F$105*M1933))*3,
IF(AND(I1933=38000,R1933&gt;314.8,R1933&lt;=504.6,M1933&gt;10),('[1]Pricing Schedule'!$F$111+('[1]Pricing Schedule'!$F$113*M1933))*3,
IF(AND(I1933=38000,R1933&gt;472.2,R1933&lt;=672.8,M1933&lt;=10),('[1]Pricing Schedule'!$F$103+('[1]Pricing Schedule'!$F$105*M1933))*4,
IF(AND(I1933=38000,R1933&gt;472.2,R1933&lt;=672.8,M1933&gt;10),('[1]Pricing Schedule'!$F$111+('[1]Pricing Schedule'!$F$113*M1933))*4,
IF(AND(I1933=110000,R1933&lt;=12.8,M1933&gt;2),'[1]Pricing Schedule'!$F$62+('[1]Pricing Schedule'!$F$63*M1933),
IF(AND(I1933=110000,R1933&lt;=12.8,M1933&lt;=2),'[1]Pricing Schedule'!$F$96+('[1]Pricing Schedule'!$F$97*M1933),
IF(AND(I1933=110000,R1933&gt;12.8,R1933&lt;=22.8,M1933&gt;3),'[1]Pricing Schedule'!$F$71+('[1]Pricing Schedule'!$F$72*M1933),
IF(AND(I1933=110000,R1933&gt;12.8,R1933&lt;=22.8,M1933&lt;=3),'[1]Pricing Schedule'!$F$96+('[1]Pricing Schedule'!$F$97*M1933),
IF(AND(I1933=110000,R1933&gt;22.8,R1933&lt;=30.2),'[1]Pricing Schedule'!$F$80+('[1]Pricing Schedule'!$F$81*M1933),
IF(AND(I1933=110000,R1933&gt;30.2,R1933&lt;=45.9),'[1]Pricing Schedule'!$F$89+('[1]Pricing Schedule'!$F$90*M1933),
IF(AND(I1933=110000,R1933&gt;45.9,R1933&lt;=123.4),'[1]Pricing Schedule'!$F$96+('[1]Pricing Schedule'!$F$97*M1933),
IF(AND(I1933=110000,R1933&gt;123.4,R1933&lt;=168.2,M1933&lt;=10),'[1]Pricing Schedule'!$F$103+('[1]Pricing Schedule'!$F$105*M1933),
IF(AND(I1933=110000,R1933&gt;123.4,R1933&lt;=168.2,M1933&gt;10),'[1]Pricing Schedule'!$F$111+('[1]Pricing Schedule'!$F$113*M1933),
IF(AND(I1933=110000,R1933&gt;168.2,R1933&lt;=336.4,M1933&lt;=10),('[1]Pricing Schedule'!$F$103+('[1]Pricing Schedule'!$F$105*M1933))*2,
IF(AND(I1933=110000,R1933&gt;168.2,R1933&lt;=336.4,M1933&gt;10),('[1]Pricing Schedule'!$F$111+('[1]Pricing Schedule'!$F$113*M1933))*2,
IF(AND(I1933=110000,R1933&gt;336.4,R1933&lt;=504.6,M1933&lt;=10),('[1]Pricing Schedule'!$F$103+('[1]Pricing Schedule'!$F$105*M1933))*3,
IF(AND(I1933=110000,R1933&gt;336.4,R1933&lt;=504.6,M1933&gt;10),('[1]Pricing Schedule'!$F$111+('[1]Pricing Schedule'!$F$113*M1933))*3,
IF(AND(I1933=110000,R1933&gt;504.6,R1933&lt;=672.8,M1933&lt;=10),('[1]Pricing Schedule'!$F$103+('[1]Pricing Schedule'!$F$105*M1933))*4,
IF(AND(I1933=110000,R1933&gt;504.6,R1933&lt;=672.8,M1933&gt;10),('[1]Pricing Schedule'!$F$111+('[1]Pricing Schedule'!$F$113*M1933))*4,
IF(AND(I1933=110000,R1933&gt;672.8,R1933&lt;=841,M1933&lt;=10),('[1]Pricing Schedule'!$F$103+('[1]Pricing Schedule'!$F$105*M1933))*5,
IF(AND(I1933=110000,R1933&gt;672.8,R1933&lt;=841,M1933&gt;10),('[1]Pricing Schedule'!$F$111+('[1]Pricing Schedule'!$F$113*M1933))*5,
IF(AND(I1933=110000,R1933&gt;672.8,R1933&lt;=841,M1933&lt;=10),('[1]Pricing Schedule'!$F$103+('[1]Pricing Schedule'!$F$105*M1933))*5,
IF(AND(I1933=110000,R1933&gt;672.8,R1933&lt;=841,M1933&gt;10),('[1]Pricing Schedule'!$F$111+('[1]Pricing Schedule'!$F$113*M1933))*5,
IF(AND(I1933=110000,R1933&gt;1345.6,R1933&lt;=1513.8,M1933&lt;=10),('[1]Pricing Schedule'!$F$103+('[1]Pricing Schedule'!$F$105*M1933))*9,
IF(AND(I1933=110000,R1933&gt;1345.6,R1933&lt;=1513.8,M1933&gt;10),('[1]Pricing Schedule'!$F$111+('[1]Pricing Schedule'!$F$113*M1933))*9,
9999999999)))))))))))))))))))))))))))))))))))))))</f>
        <v>1334440</v>
      </c>
      <c r="T1933" s="21">
        <f>IF(AND(I1933=38000,R1933&lt;=4.5,M1933&gt;8),'[1]Pricing Schedule'!$J$9,
IF(AND(I1933=38000,R1933&lt;=4.5,M1933&lt;=8),'[1]Pricing Schedule'!$J$36,
IF(AND(I1933=38000,R1933&gt;4.5,R1933&lt;=9,M1933&gt;8),'[1]Pricing Schedule'!$J$18,
IF(AND(I1933=38000,R1933&gt;4.5,R1933&lt;=9,M1933&lt;=8),'[1]Pricing Schedule'!$J$36,
IF(AND(I1933=38000,R1933&gt;9,R1933&lt;=12.8,M1933&gt;8),'[1]Pricing Schedule'!$J$27,
IF(AND(I1933=38000,R1933&gt;9,R1933&lt;=12.8,M1933&lt;=8),'[1]Pricing Schedule'!$J$36,
IF(AND(I1933=38000,R1933&gt;12.8,R1933&lt;=22.8),'[1]Pricing Schedule'!$J$36,
IF(AND(I1933=38000,R1933&gt;22.8,R1933&lt;=30.2),'[1]Pricing Schedule'!$J$45,
IF(AND(I1933=38000,R1933&gt;30.2,R1933&lt;=45.9),'[1]Pricing Schedule'!$J$54,
IF(AND(I1933=38000,R1933&gt;45.9,R1933&lt;=123.4),'[1]Pricing Schedule'!$J$97,
IF(AND(I1933=38000,R1933&gt;123.4,R1933&lt;=168.2,M1933&lt;=10),'[1]Pricing Schedule'!$J$105,
IF(AND(I1933=38000,R1933&gt;123.4,R1933&lt;=168.2,M1933&gt;10),'[1]Pricing Schedule'!$J$113,
IF(AND(I1933=38000,R1933&gt;168.2,R1933&lt;=336.4,M1933&lt;=10),('[1]Pricing Schedule'!$J$105),
IF(AND(I1933=38000,R1933&gt;168.2,R1933&lt;=336.4,M1933&gt;10),('[1]Pricing Schedule'!$J$113),
IF(AND(I1933=38000,R1933&gt;336.4,R1933&lt;=504.6,M1933&lt;=10),('[1]Pricing Schedule'!$J$105),
IF(AND(I1933=38000,R1933&gt;336.4,R1933&lt;=504.6,M1933&gt;10),('[1]Pricing Schedule'!$J$113),
IF(AND(I1933=38000,R1933&gt;504.6,R1933&lt;=672.8,M1933&lt;=10),('[1]Pricing Schedule'!$J$105),
IF(AND(I1933=38000,R1933&gt;504.6,R1933&lt;=672.8,M1933&gt;10),('[1]Pricing Schedule'!$J$113),
IF(AND(I1933=110000,R1933&lt;=12.8,M1933&gt;2),'[1]Pricing Schedule'!$J$63,
IF(AND(I1933=110000,R1933&lt;=12.8,M1933&lt;=2),'[1]Pricing Schedule'!$J$97,
IF(AND(I1933=110000,R1933&gt;12.8,R1933&lt;=22.8,M1933&gt;3),'[1]Pricing Schedule'!$J$72,
IF(AND(I1933=110000,R1933&gt;12.8,R1933&lt;=22.8,M1933&lt;=3),'[1]Pricing Schedule'!$J$97,
IF(AND(I1933=110000,R1933&gt;22.8,R1933&lt;=30.2),'[1]Pricing Schedule'!$J$81,
IF(AND(I1933=110000,R1933&gt;30.2,R1933&lt;=45.9),'[1]Pricing Schedule'!$J$90,
IF(AND(I1933=110000,R1933&gt;45.9,R1933&lt;=123.4),'[1]Pricing Schedule'!$J$97,
IF(AND(I1933=110000,R1933&gt;123.4,R1933&lt;=168.2,M1933&lt;=10),'[1]Pricing Schedule'!$J$105,
IF(AND(I1933=110000,R1933&gt;123.4,R1933&lt;=168.2,M1933&gt;10),'[1]Pricing Schedule'!$J$113,
IF(AND(I1933=110000,R1933&gt;168.2,R1933&lt;=336.2,M1933&lt;=10),('[1]Pricing Schedule'!$J$105),
IF(AND(I1933=110000,R1933&gt;168.2,R1933&lt;=336.2,M1933&gt;10),('[1]Pricing Schedule'!$J$113),
IF(AND(I1933=110000,R1933&gt;336.4,R1933&lt;=504.6,M1933&lt;=10),('[1]Pricing Schedule'!$J$105),
IF(AND(I1933=110000,R1933&gt;336.4,R1933&lt;=504.6,M1933&gt;10),('[1]Pricing Schedule'!$J$113),
IF(AND(I1933=110000,R1933&gt;504.6,R1933&lt;=672.8,M1933&lt;=10),('[1]Pricing Schedule'!$J$105),
IF(AND(I1933=110000,R1933&gt;504.6,R1933&lt;=672.8,M1933&gt;10),('[1]Pricing Schedule'!$J$113),
IF(AND(I1933=110000,R1933&gt;672.8,R1933&lt;=841,M1933&lt;=10),('[1]Pricing Schedule'!$J$105),
IF(AND(I1933=110000,R1933&gt;672.8,R1933&lt;=841,M1933&gt;10),('[1]Pricing Schedule'!$J$113),
IF(AND(I1933=110000,R1933&gt;1682,R1933&lt;=1850.2,M1933&lt;=10),('[1]Pricing Schedule'!$J$105),
IF(AND(I1933=110000,R1933&gt;1682,R1933&lt;=1850.2,M1933&gt;10),('[1]Pricing Schedule'!$J$113),
IF(AND(I1933=110000,R1933&gt;2018.4,R1933&lt;=2186.6,M1933&lt;=10),('[1]Pricing Schedule'!$J$105),
IF(AND(I1933=110000,R1933&gt;2018.4,R1933&lt;=2186.6,M1933&gt;10),('[1]Pricing Schedule'!$J$113),999999999)))))))))))))))))))))))))))))))))))))))</f>
        <v>1</v>
      </c>
      <c r="U1933" s="40">
        <f t="shared" si="186"/>
        <v>317723.80952380953</v>
      </c>
      <c r="V1933" s="41">
        <f t="shared" si="187"/>
        <v>3.1473876682353645</v>
      </c>
      <c r="Y1933" s="23">
        <v>268</v>
      </c>
      <c r="Z1933" s="23">
        <v>517</v>
      </c>
      <c r="AD1933" s="13"/>
      <c r="AE1933" s="13"/>
      <c r="AF1933" s="13"/>
      <c r="AR1933" s="35"/>
    </row>
    <row r="1934" spans="1:44">
      <c r="A1934" s="23">
        <v>1936</v>
      </c>
      <c r="B1934" s="23">
        <v>1936</v>
      </c>
      <c r="C1934" s="23" t="s">
        <v>2677</v>
      </c>
      <c r="D1934" s="23" t="s">
        <v>1124</v>
      </c>
      <c r="E1934" s="23" t="s">
        <v>1124</v>
      </c>
      <c r="F1934" s="23" t="s">
        <v>2266</v>
      </c>
      <c r="G1934" s="23" t="s">
        <v>2267</v>
      </c>
      <c r="H1934" s="23" t="s">
        <v>133</v>
      </c>
      <c r="I1934" s="13">
        <v>110000</v>
      </c>
      <c r="L1934" s="24">
        <v>6.2919999999999998</v>
      </c>
      <c r="M1934" s="37">
        <f t="shared" si="182"/>
        <v>7</v>
      </c>
      <c r="N1934" s="24">
        <v>0.76400000000000001</v>
      </c>
      <c r="O1934" s="13">
        <v>3</v>
      </c>
      <c r="P1934" s="36">
        <f t="shared" si="183"/>
        <v>0.76400000000000001</v>
      </c>
      <c r="Q1934" s="38">
        <f t="shared" si="184"/>
        <v>4.2</v>
      </c>
      <c r="R1934" s="37">
        <f t="shared" si="185"/>
        <v>4.2</v>
      </c>
      <c r="S1934" s="39">
        <f>IF(AND(I1934=38000,R1934&lt;=4.5,M1934&gt;8),'[1]Pricing Schedule'!$F$8+('[1]Pricing Schedule'!$F$9*M1934),
IF(AND(I1934=38000,R1934&lt;=4.5,M1934&lt;=8),'[1]Pricing Schedule'!$F$34+('[1]Pricing Schedule'!$F$36*M1934),
IF(AND(I1934=38000,R1934&gt;4.5,R1934&lt;=9,M1934&gt;8),'[1]Pricing Schedule'!$F$17+('[1]Pricing Schedule'!$F$18*M1934),
IF(AND(I1934=38000,R1934&gt;4.5,R1934&lt;=9,M1934&lt;=8),'[1]Pricing Schedule'!$F$34+('[1]Pricing Schedule'!$F$36*M1934),
IF(AND(I1934=38000,R1934&gt;9,R1934&lt;=12.8,M1934&gt;8),'[1]Pricing Schedule'!$F$26+('[1]Pricing Schedule'!$F$27*M1934),
IF(AND(I1934=38000,R1934&gt;9,R1934&lt;=12.8,M1934&lt;=8),'[1]Pricing Schedule'!$F$34+('[1]Pricing Schedule'!$F$36*M1934),
IF(AND(I1934=38000,R1934&gt;12.8,R1934&lt;=22.8),'[1]Pricing Schedule'!$F$34+('[1]Pricing Schedule'!$F$36*M1934),
IF(AND(I1934=38000,R1934&gt;22.8,R1934&lt;=30.2),'[1]Pricing Schedule'!$F$43+('[1]Pricing Schedule'!$F$45*M1934),
IF(AND(I1934=38000,R1934&gt;30.2,R1934&lt;=45.9),'[1]Pricing Schedule'!$F$52+('[1]Pricing Schedule'!$F$54*M1934),
IF(AND(I1934=38000,R1934&gt;45.9,R1934&lt;=123.4),'[1]Pricing Schedule'!$F$96+('[1]Pricing Schedule'!$F$97*M1934),
IF(AND(I1934=38000,R1934&gt;123.4,R1934&lt;=168.2,M1934&lt;=10),'[1]Pricing Schedule'!$F$103+('[1]Pricing Schedule'!$F$105*M1934),
IF(AND(I1934=38000,R1934&gt;123.4,R1934&lt;=168.2,M1934&gt;10),'[1]Pricing Schedule'!$F$111+('[1]Pricing Schedule'!$F$113*M1934),
IF(AND(I1934=38000,R1934&gt;157.4,R1934&lt;=336.4,M1934&lt;=10),('[1]Pricing Schedule'!$F$103+('[1]Pricing Schedule'!$F$105*M1934))*2,
IF(AND(I1934=38000,R1934&gt;157.4,R1934&lt;=336.4,M1934&gt;10),('[1]Pricing Schedule'!$F$111+('[1]Pricing Schedule'!$F$113*M1934))*2,
IF(AND(I1934=38000,R1934&gt;314.8,R1934&lt;=504.6,M1934&lt;=10),('[1]Pricing Schedule'!$F$103+('[1]Pricing Schedule'!$F$105*M1934))*3,
IF(AND(I1934=38000,R1934&gt;314.8,R1934&lt;=504.6,M1934&gt;10),('[1]Pricing Schedule'!$F$111+('[1]Pricing Schedule'!$F$113*M1934))*3,
IF(AND(I1934=38000,R1934&gt;472.2,R1934&lt;=672.8,M1934&lt;=10),('[1]Pricing Schedule'!$F$103+('[1]Pricing Schedule'!$F$105*M1934))*4,
IF(AND(I1934=38000,R1934&gt;472.2,R1934&lt;=672.8,M1934&gt;10),('[1]Pricing Schedule'!$F$111+('[1]Pricing Schedule'!$F$113*M1934))*4,
IF(AND(I1934=110000,R1934&lt;=12.8,M1934&gt;2),'[1]Pricing Schedule'!$F$62+('[1]Pricing Schedule'!$F$63*M1934),
IF(AND(I1934=110000,R1934&lt;=12.8,M1934&lt;=2),'[1]Pricing Schedule'!$F$96+('[1]Pricing Schedule'!$F$97*M1934),
IF(AND(I1934=110000,R1934&gt;12.8,R1934&lt;=22.8,M1934&gt;3),'[1]Pricing Schedule'!$F$71+('[1]Pricing Schedule'!$F$72*M1934),
IF(AND(I1934=110000,R1934&gt;12.8,R1934&lt;=22.8,M1934&lt;=3),'[1]Pricing Schedule'!$F$96+('[1]Pricing Schedule'!$F$97*M1934),
IF(AND(I1934=110000,R1934&gt;22.8,R1934&lt;=30.2),'[1]Pricing Schedule'!$F$80+('[1]Pricing Schedule'!$F$81*M1934),
IF(AND(I1934=110000,R1934&gt;30.2,R1934&lt;=45.9),'[1]Pricing Schedule'!$F$89+('[1]Pricing Schedule'!$F$90*M1934),
IF(AND(I1934=110000,R1934&gt;45.9,R1934&lt;=123.4),'[1]Pricing Schedule'!$F$96+('[1]Pricing Schedule'!$F$97*M1934),
IF(AND(I1934=110000,R1934&gt;123.4,R1934&lt;=168.2,M1934&lt;=10),'[1]Pricing Schedule'!$F$103+('[1]Pricing Schedule'!$F$105*M1934),
IF(AND(I1934=110000,R1934&gt;123.4,R1934&lt;=168.2,M1934&gt;10),'[1]Pricing Schedule'!$F$111+('[1]Pricing Schedule'!$F$113*M1934),
IF(AND(I1934=110000,R1934&gt;168.2,R1934&lt;=336.4,M1934&lt;=10),('[1]Pricing Schedule'!$F$103+('[1]Pricing Schedule'!$F$105*M1934))*2,
IF(AND(I1934=110000,R1934&gt;168.2,R1934&lt;=336.4,M1934&gt;10),('[1]Pricing Schedule'!$F$111+('[1]Pricing Schedule'!$F$113*M1934))*2,
IF(AND(I1934=110000,R1934&gt;336.4,R1934&lt;=504.6,M1934&lt;=10),('[1]Pricing Schedule'!$F$103+('[1]Pricing Schedule'!$F$105*M1934))*3,
IF(AND(I1934=110000,R1934&gt;336.4,R1934&lt;=504.6,M1934&gt;10),('[1]Pricing Schedule'!$F$111+('[1]Pricing Schedule'!$F$113*M1934))*3,
IF(AND(I1934=110000,R1934&gt;504.6,R1934&lt;=672.8,M1934&lt;=10),('[1]Pricing Schedule'!$F$103+('[1]Pricing Schedule'!$F$105*M1934))*4,
IF(AND(I1934=110000,R1934&gt;504.6,R1934&lt;=672.8,M1934&gt;10),('[1]Pricing Schedule'!$F$111+('[1]Pricing Schedule'!$F$113*M1934))*4,
IF(AND(I1934=110000,R1934&gt;672.8,R1934&lt;=841,M1934&lt;=10),('[1]Pricing Schedule'!$F$103+('[1]Pricing Schedule'!$F$105*M1934))*5,
IF(AND(I1934=110000,R1934&gt;672.8,R1934&lt;=841,M1934&gt;10),('[1]Pricing Schedule'!$F$111+('[1]Pricing Schedule'!$F$113*M1934))*5,
IF(AND(I1934=110000,R1934&gt;672.8,R1934&lt;=841,M1934&lt;=10),('[1]Pricing Schedule'!$F$103+('[1]Pricing Schedule'!$F$105*M1934))*5,
IF(AND(I1934=110000,R1934&gt;672.8,R1934&lt;=841,M1934&gt;10),('[1]Pricing Schedule'!$F$111+('[1]Pricing Schedule'!$F$113*M1934))*5,
IF(AND(I1934=110000,R1934&gt;1345.6,R1934&lt;=1513.8,M1934&lt;=10),('[1]Pricing Schedule'!$F$103+('[1]Pricing Schedule'!$F$105*M1934))*9,
IF(AND(I1934=110000,R1934&gt;1345.6,R1934&lt;=1513.8,M1934&gt;10),('[1]Pricing Schedule'!$F$111+('[1]Pricing Schedule'!$F$113*M1934))*9,
9999999999)))))))))))))))))))))))))))))))))))))))</f>
        <v>1785370</v>
      </c>
      <c r="T1934" s="21">
        <f>IF(AND(I1934=38000,R1934&lt;=4.5,M1934&gt;8),'[1]Pricing Schedule'!$J$9,
IF(AND(I1934=38000,R1934&lt;=4.5,M1934&lt;=8),'[1]Pricing Schedule'!$J$36,
IF(AND(I1934=38000,R1934&gt;4.5,R1934&lt;=9,M1934&gt;8),'[1]Pricing Schedule'!$J$18,
IF(AND(I1934=38000,R1934&gt;4.5,R1934&lt;=9,M1934&lt;=8),'[1]Pricing Schedule'!$J$36,
IF(AND(I1934=38000,R1934&gt;9,R1934&lt;=12.8,M1934&gt;8),'[1]Pricing Schedule'!$J$27,
IF(AND(I1934=38000,R1934&gt;9,R1934&lt;=12.8,M1934&lt;=8),'[1]Pricing Schedule'!$J$36,
IF(AND(I1934=38000,R1934&gt;12.8,R1934&lt;=22.8),'[1]Pricing Schedule'!$J$36,
IF(AND(I1934=38000,R1934&gt;22.8,R1934&lt;=30.2),'[1]Pricing Schedule'!$J$45,
IF(AND(I1934=38000,R1934&gt;30.2,R1934&lt;=45.9),'[1]Pricing Schedule'!$J$54,
IF(AND(I1934=38000,R1934&gt;45.9,R1934&lt;=123.4),'[1]Pricing Schedule'!$J$97,
IF(AND(I1934=38000,R1934&gt;123.4,R1934&lt;=168.2,M1934&lt;=10),'[1]Pricing Schedule'!$J$105,
IF(AND(I1934=38000,R1934&gt;123.4,R1934&lt;=168.2,M1934&gt;10),'[1]Pricing Schedule'!$J$113,
IF(AND(I1934=38000,R1934&gt;168.2,R1934&lt;=336.4,M1934&lt;=10),('[1]Pricing Schedule'!$J$105),
IF(AND(I1934=38000,R1934&gt;168.2,R1934&lt;=336.4,M1934&gt;10),('[1]Pricing Schedule'!$J$113),
IF(AND(I1934=38000,R1934&gt;336.4,R1934&lt;=504.6,M1934&lt;=10),('[1]Pricing Schedule'!$J$105),
IF(AND(I1934=38000,R1934&gt;336.4,R1934&lt;=504.6,M1934&gt;10),('[1]Pricing Schedule'!$J$113),
IF(AND(I1934=38000,R1934&gt;504.6,R1934&lt;=672.8,M1934&lt;=10),('[1]Pricing Schedule'!$J$105),
IF(AND(I1934=38000,R1934&gt;504.6,R1934&lt;=672.8,M1934&gt;10),('[1]Pricing Schedule'!$J$113),
IF(AND(I1934=110000,R1934&lt;=12.8,M1934&gt;2),'[1]Pricing Schedule'!$J$63,
IF(AND(I1934=110000,R1934&lt;=12.8,M1934&lt;=2),'[1]Pricing Schedule'!$J$97,
IF(AND(I1934=110000,R1934&gt;12.8,R1934&lt;=22.8,M1934&gt;3),'[1]Pricing Schedule'!$J$72,
IF(AND(I1934=110000,R1934&gt;12.8,R1934&lt;=22.8,M1934&lt;=3),'[1]Pricing Schedule'!$J$97,
IF(AND(I1934=110000,R1934&gt;22.8,R1934&lt;=30.2),'[1]Pricing Schedule'!$J$81,
IF(AND(I1934=110000,R1934&gt;30.2,R1934&lt;=45.9),'[1]Pricing Schedule'!$J$90,
IF(AND(I1934=110000,R1934&gt;45.9,R1934&lt;=123.4),'[1]Pricing Schedule'!$J$97,
IF(AND(I1934=110000,R1934&gt;123.4,R1934&lt;=168.2,M1934&lt;=10),'[1]Pricing Schedule'!$J$105,
IF(AND(I1934=110000,R1934&gt;123.4,R1934&lt;=168.2,M1934&gt;10),'[1]Pricing Schedule'!$J$113,
IF(AND(I1934=110000,R1934&gt;168.2,R1934&lt;=336.2,M1934&lt;=10),('[1]Pricing Schedule'!$J$105),
IF(AND(I1934=110000,R1934&gt;168.2,R1934&lt;=336.2,M1934&gt;10),('[1]Pricing Schedule'!$J$113),
IF(AND(I1934=110000,R1934&gt;336.4,R1934&lt;=504.6,M1934&lt;=10),('[1]Pricing Schedule'!$J$105),
IF(AND(I1934=110000,R1934&gt;336.4,R1934&lt;=504.6,M1934&gt;10),('[1]Pricing Schedule'!$J$113),
IF(AND(I1934=110000,R1934&gt;504.6,R1934&lt;=672.8,M1934&lt;=10),('[1]Pricing Schedule'!$J$105),
IF(AND(I1934=110000,R1934&gt;504.6,R1934&lt;=672.8,M1934&gt;10),('[1]Pricing Schedule'!$J$113),
IF(AND(I1934=110000,R1934&gt;672.8,R1934&lt;=841,M1934&lt;=10),('[1]Pricing Schedule'!$J$105),
IF(AND(I1934=110000,R1934&gt;672.8,R1934&lt;=841,M1934&gt;10),('[1]Pricing Schedule'!$J$113),
IF(AND(I1934=110000,R1934&gt;1682,R1934&lt;=1850.2,M1934&lt;=10),('[1]Pricing Schedule'!$J$105),
IF(AND(I1934=110000,R1934&gt;1682,R1934&lt;=1850.2,M1934&gt;10),('[1]Pricing Schedule'!$J$113),
IF(AND(I1934=110000,R1934&gt;2018.4,R1934&lt;=2186.6,M1934&lt;=10),('[1]Pricing Schedule'!$J$105),
IF(AND(I1934=110000,R1934&gt;2018.4,R1934&lt;=2186.6,M1934&gt;10),('[1]Pricing Schedule'!$J$113),999999999)))))))))))))))))))))))))))))))))))))))</f>
        <v>7</v>
      </c>
      <c r="U1934" s="40">
        <f t="shared" si="186"/>
        <v>425088.09523809521</v>
      </c>
      <c r="V1934" s="41">
        <f t="shared" si="187"/>
        <v>2.3524535530450272</v>
      </c>
      <c r="Y1934" s="23">
        <v>233</v>
      </c>
      <c r="Z1934" s="23">
        <v>59</v>
      </c>
      <c r="AD1934" s="13"/>
      <c r="AE1934" s="13"/>
      <c r="AF1934" s="13"/>
      <c r="AR1934" s="35"/>
    </row>
    <row r="1935" spans="1:44">
      <c r="A1935" s="23">
        <v>1937</v>
      </c>
      <c r="B1935" s="23">
        <v>1937</v>
      </c>
      <c r="C1935" s="23" t="s">
        <v>2678</v>
      </c>
      <c r="D1935" s="23" t="s">
        <v>1124</v>
      </c>
      <c r="E1935" s="23" t="s">
        <v>1124</v>
      </c>
      <c r="F1935" s="23" t="s">
        <v>2006</v>
      </c>
      <c r="G1935" s="23" t="s">
        <v>2007</v>
      </c>
      <c r="H1935" s="23" t="s">
        <v>113</v>
      </c>
      <c r="I1935" s="13">
        <v>38000</v>
      </c>
      <c r="J1935" s="13">
        <v>38000</v>
      </c>
      <c r="K1935" s="13">
        <v>10000</v>
      </c>
      <c r="L1935" s="24">
        <v>5.9660000000000002</v>
      </c>
      <c r="M1935" s="37">
        <f t="shared" si="182"/>
        <v>6</v>
      </c>
      <c r="N1935" s="24">
        <v>0.42699999999999999</v>
      </c>
      <c r="O1935" s="13">
        <v>3</v>
      </c>
      <c r="P1935" s="36">
        <f t="shared" si="183"/>
        <v>0.42699999999999999</v>
      </c>
      <c r="Q1935" s="38">
        <f t="shared" si="184"/>
        <v>4.2</v>
      </c>
      <c r="R1935" s="37">
        <f t="shared" si="185"/>
        <v>4.2</v>
      </c>
      <c r="S1935" s="39">
        <f>IF(AND(I1935=38000,R1935&lt;=4.5,M1935&gt;8),'[1]Pricing Schedule'!$F$8+('[1]Pricing Schedule'!$F$9*M1935),
IF(AND(I1935=38000,R1935&lt;=4.5,M1935&lt;=8),'[1]Pricing Schedule'!$F$34+('[1]Pricing Schedule'!$F$36*M1935),
IF(AND(I1935=38000,R1935&gt;4.5,R1935&lt;=9,M1935&gt;8),'[1]Pricing Schedule'!$F$17+('[1]Pricing Schedule'!$F$18*M1935),
IF(AND(I1935=38000,R1935&gt;4.5,R1935&lt;=9,M1935&lt;=8),'[1]Pricing Schedule'!$F$34+('[1]Pricing Schedule'!$F$36*M1935),
IF(AND(I1935=38000,R1935&gt;9,R1935&lt;=12.8,M1935&gt;8),'[1]Pricing Schedule'!$F$26+('[1]Pricing Schedule'!$F$27*M1935),
IF(AND(I1935=38000,R1935&gt;9,R1935&lt;=12.8,M1935&lt;=8),'[1]Pricing Schedule'!$F$34+('[1]Pricing Schedule'!$F$36*M1935),
IF(AND(I1935=38000,R1935&gt;12.8,R1935&lt;=22.8),'[1]Pricing Schedule'!$F$34+('[1]Pricing Schedule'!$F$36*M1935),
IF(AND(I1935=38000,R1935&gt;22.8,R1935&lt;=30.2),'[1]Pricing Schedule'!$F$43+('[1]Pricing Schedule'!$F$45*M1935),
IF(AND(I1935=38000,R1935&gt;30.2,R1935&lt;=45.9),'[1]Pricing Schedule'!$F$52+('[1]Pricing Schedule'!$F$54*M1935),
IF(AND(I1935=38000,R1935&gt;45.9,R1935&lt;=123.4),'[1]Pricing Schedule'!$F$96+('[1]Pricing Schedule'!$F$97*M1935),
IF(AND(I1935=38000,R1935&gt;123.4,R1935&lt;=168.2,M1935&lt;=10),'[1]Pricing Schedule'!$F$103+('[1]Pricing Schedule'!$F$105*M1935),
IF(AND(I1935=38000,R1935&gt;123.4,R1935&lt;=168.2,M1935&gt;10),'[1]Pricing Schedule'!$F$111+('[1]Pricing Schedule'!$F$113*M1935),
IF(AND(I1935=38000,R1935&gt;157.4,R1935&lt;=336.4,M1935&lt;=10),('[1]Pricing Schedule'!$F$103+('[1]Pricing Schedule'!$F$105*M1935))*2,
IF(AND(I1935=38000,R1935&gt;157.4,R1935&lt;=336.4,M1935&gt;10),('[1]Pricing Schedule'!$F$111+('[1]Pricing Schedule'!$F$113*M1935))*2,
IF(AND(I1935=38000,R1935&gt;314.8,R1935&lt;=504.6,M1935&lt;=10),('[1]Pricing Schedule'!$F$103+('[1]Pricing Schedule'!$F$105*M1935))*3,
IF(AND(I1935=38000,R1935&gt;314.8,R1935&lt;=504.6,M1935&gt;10),('[1]Pricing Schedule'!$F$111+('[1]Pricing Schedule'!$F$113*M1935))*3,
IF(AND(I1935=38000,R1935&gt;472.2,R1935&lt;=672.8,M1935&lt;=10),('[1]Pricing Schedule'!$F$103+('[1]Pricing Schedule'!$F$105*M1935))*4,
IF(AND(I1935=38000,R1935&gt;472.2,R1935&lt;=672.8,M1935&gt;10),('[1]Pricing Schedule'!$F$111+('[1]Pricing Schedule'!$F$113*M1935))*4,
IF(AND(I1935=110000,R1935&lt;=12.8,M1935&gt;2),'[1]Pricing Schedule'!$F$62+('[1]Pricing Schedule'!$F$63*M1935),
IF(AND(I1935=110000,R1935&lt;=12.8,M1935&lt;=2),'[1]Pricing Schedule'!$F$96+('[1]Pricing Schedule'!$F$97*M1935),
IF(AND(I1935=110000,R1935&gt;12.8,R1935&lt;=22.8,M1935&gt;3),'[1]Pricing Schedule'!$F$71+('[1]Pricing Schedule'!$F$72*M1935),
IF(AND(I1935=110000,R1935&gt;12.8,R1935&lt;=22.8,M1935&lt;=3),'[1]Pricing Schedule'!$F$96+('[1]Pricing Schedule'!$F$97*M1935),
IF(AND(I1935=110000,R1935&gt;22.8,R1935&lt;=30.2),'[1]Pricing Schedule'!$F$80+('[1]Pricing Schedule'!$F$81*M1935),
IF(AND(I1935=110000,R1935&gt;30.2,R1935&lt;=45.9),'[1]Pricing Schedule'!$F$89+('[1]Pricing Schedule'!$F$90*M1935),
IF(AND(I1935=110000,R1935&gt;45.9,R1935&lt;=123.4),'[1]Pricing Schedule'!$F$96+('[1]Pricing Schedule'!$F$97*M1935),
IF(AND(I1935=110000,R1935&gt;123.4,R1935&lt;=168.2,M1935&lt;=10),'[1]Pricing Schedule'!$F$103+('[1]Pricing Schedule'!$F$105*M1935),
IF(AND(I1935=110000,R1935&gt;123.4,R1935&lt;=168.2,M1935&gt;10),'[1]Pricing Schedule'!$F$111+('[1]Pricing Schedule'!$F$113*M1935),
IF(AND(I1935=110000,R1935&gt;168.2,R1935&lt;=336.4,M1935&lt;=10),('[1]Pricing Schedule'!$F$103+('[1]Pricing Schedule'!$F$105*M1935))*2,
IF(AND(I1935=110000,R1935&gt;168.2,R1935&lt;=336.4,M1935&gt;10),('[1]Pricing Schedule'!$F$111+('[1]Pricing Schedule'!$F$113*M1935))*2,
IF(AND(I1935=110000,R1935&gt;336.4,R1935&lt;=504.6,M1935&lt;=10),('[1]Pricing Schedule'!$F$103+('[1]Pricing Schedule'!$F$105*M1935))*3,
IF(AND(I1935=110000,R1935&gt;336.4,R1935&lt;=504.6,M1935&gt;10),('[1]Pricing Schedule'!$F$111+('[1]Pricing Schedule'!$F$113*M1935))*3,
IF(AND(I1935=110000,R1935&gt;504.6,R1935&lt;=672.8,M1935&lt;=10),('[1]Pricing Schedule'!$F$103+('[1]Pricing Schedule'!$F$105*M1935))*4,
IF(AND(I1935=110000,R1935&gt;504.6,R1935&lt;=672.8,M1935&gt;10),('[1]Pricing Schedule'!$F$111+('[1]Pricing Schedule'!$F$113*M1935))*4,
IF(AND(I1935=110000,R1935&gt;672.8,R1935&lt;=841,M1935&lt;=10),('[1]Pricing Schedule'!$F$103+('[1]Pricing Schedule'!$F$105*M1935))*5,
IF(AND(I1935=110000,R1935&gt;672.8,R1935&lt;=841,M1935&gt;10),('[1]Pricing Schedule'!$F$111+('[1]Pricing Schedule'!$F$113*M1935))*5,
IF(AND(I1935=110000,R1935&gt;672.8,R1935&lt;=841,M1935&lt;=10),('[1]Pricing Schedule'!$F$103+('[1]Pricing Schedule'!$F$105*M1935))*5,
IF(AND(I1935=110000,R1935&gt;672.8,R1935&lt;=841,M1935&gt;10),('[1]Pricing Schedule'!$F$111+('[1]Pricing Schedule'!$F$113*M1935))*5,
IF(AND(I1935=110000,R1935&gt;1345.6,R1935&lt;=1513.8,M1935&lt;=10),('[1]Pricing Schedule'!$F$103+('[1]Pricing Schedule'!$F$105*M1935))*9,
IF(AND(I1935=110000,R1935&gt;1345.6,R1935&lt;=1513.8,M1935&gt;10),('[1]Pricing Schedule'!$F$111+('[1]Pricing Schedule'!$F$113*M1935))*9,
9999999999)))))))))))))))))))))))))))))))))))))))</f>
        <v>769410</v>
      </c>
      <c r="T1935" s="21">
        <f>IF(AND(I1935=38000,R1935&lt;=4.5,M1935&gt;8),'[1]Pricing Schedule'!$J$9,
IF(AND(I1935=38000,R1935&lt;=4.5,M1935&lt;=8),'[1]Pricing Schedule'!$J$36,
IF(AND(I1935=38000,R1935&gt;4.5,R1935&lt;=9,M1935&gt;8),'[1]Pricing Schedule'!$J$18,
IF(AND(I1935=38000,R1935&gt;4.5,R1935&lt;=9,M1935&lt;=8),'[1]Pricing Schedule'!$J$36,
IF(AND(I1935=38000,R1935&gt;9,R1935&lt;=12.8,M1935&gt;8),'[1]Pricing Schedule'!$J$27,
IF(AND(I1935=38000,R1935&gt;9,R1935&lt;=12.8,M1935&lt;=8),'[1]Pricing Schedule'!$J$36,
IF(AND(I1935=38000,R1935&gt;12.8,R1935&lt;=22.8),'[1]Pricing Schedule'!$J$36,
IF(AND(I1935=38000,R1935&gt;22.8,R1935&lt;=30.2),'[1]Pricing Schedule'!$J$45,
IF(AND(I1935=38000,R1935&gt;30.2,R1935&lt;=45.9),'[1]Pricing Schedule'!$J$54,
IF(AND(I1935=38000,R1935&gt;45.9,R1935&lt;=123.4),'[1]Pricing Schedule'!$J$97,
IF(AND(I1935=38000,R1935&gt;123.4,R1935&lt;=168.2,M1935&lt;=10),'[1]Pricing Schedule'!$J$105,
IF(AND(I1935=38000,R1935&gt;123.4,R1935&lt;=168.2,M1935&gt;10),'[1]Pricing Schedule'!$J$113,
IF(AND(I1935=38000,R1935&gt;168.2,R1935&lt;=336.4,M1935&lt;=10),('[1]Pricing Schedule'!$J$105),
IF(AND(I1935=38000,R1935&gt;168.2,R1935&lt;=336.4,M1935&gt;10),('[1]Pricing Schedule'!$J$113),
IF(AND(I1935=38000,R1935&gt;336.4,R1935&lt;=504.6,M1935&lt;=10),('[1]Pricing Schedule'!$J$105),
IF(AND(I1935=38000,R1935&gt;336.4,R1935&lt;=504.6,M1935&gt;10),('[1]Pricing Schedule'!$J$113),
IF(AND(I1935=38000,R1935&gt;504.6,R1935&lt;=672.8,M1935&lt;=10),('[1]Pricing Schedule'!$J$105),
IF(AND(I1935=38000,R1935&gt;504.6,R1935&lt;=672.8,M1935&gt;10),('[1]Pricing Schedule'!$J$113),
IF(AND(I1935=110000,R1935&lt;=12.8,M1935&gt;2),'[1]Pricing Schedule'!$J$63,
IF(AND(I1935=110000,R1935&lt;=12.8,M1935&lt;=2),'[1]Pricing Schedule'!$J$97,
IF(AND(I1935=110000,R1935&gt;12.8,R1935&lt;=22.8,M1935&gt;3),'[1]Pricing Schedule'!$J$72,
IF(AND(I1935=110000,R1935&gt;12.8,R1935&lt;=22.8,M1935&lt;=3),'[1]Pricing Schedule'!$J$97,
IF(AND(I1935=110000,R1935&gt;22.8,R1935&lt;=30.2),'[1]Pricing Schedule'!$J$81,
IF(AND(I1935=110000,R1935&gt;30.2,R1935&lt;=45.9),'[1]Pricing Schedule'!$J$90,
IF(AND(I1935=110000,R1935&gt;45.9,R1935&lt;=123.4),'[1]Pricing Schedule'!$J$97,
IF(AND(I1935=110000,R1935&gt;123.4,R1935&lt;=168.2,M1935&lt;=10),'[1]Pricing Schedule'!$J$105,
IF(AND(I1935=110000,R1935&gt;123.4,R1935&lt;=168.2,M1935&gt;10),'[1]Pricing Schedule'!$J$113,
IF(AND(I1935=110000,R1935&gt;168.2,R1935&lt;=336.2,M1935&lt;=10),('[1]Pricing Schedule'!$J$105),
IF(AND(I1935=110000,R1935&gt;168.2,R1935&lt;=336.2,M1935&gt;10),('[1]Pricing Schedule'!$J$113),
IF(AND(I1935=110000,R1935&gt;336.4,R1935&lt;=504.6,M1935&lt;=10),('[1]Pricing Schedule'!$J$105),
IF(AND(I1935=110000,R1935&gt;336.4,R1935&lt;=504.6,M1935&gt;10),('[1]Pricing Schedule'!$J$113),
IF(AND(I1935=110000,R1935&gt;504.6,R1935&lt;=672.8,M1935&lt;=10),('[1]Pricing Schedule'!$J$105),
IF(AND(I1935=110000,R1935&gt;504.6,R1935&lt;=672.8,M1935&gt;10),('[1]Pricing Schedule'!$J$113),
IF(AND(I1935=110000,R1935&gt;672.8,R1935&lt;=841,M1935&lt;=10),('[1]Pricing Schedule'!$J$105),
IF(AND(I1935=110000,R1935&gt;672.8,R1935&lt;=841,M1935&gt;10),('[1]Pricing Schedule'!$J$113),
IF(AND(I1935=110000,R1935&gt;1682,R1935&lt;=1850.2,M1935&lt;=10),('[1]Pricing Schedule'!$J$105),
IF(AND(I1935=110000,R1935&gt;1682,R1935&lt;=1850.2,M1935&gt;10),('[1]Pricing Schedule'!$J$113),
IF(AND(I1935=110000,R1935&gt;2018.4,R1935&lt;=2186.6,M1935&lt;=10),('[1]Pricing Schedule'!$J$105),
IF(AND(I1935=110000,R1935&gt;2018.4,R1935&lt;=2186.6,M1935&gt;10),('[1]Pricing Schedule'!$J$113),999999999)))))))))))))))))))))))))))))))))))))))</f>
        <v>4</v>
      </c>
      <c r="U1935" s="40">
        <f t="shared" si="186"/>
        <v>183192.85714285713</v>
      </c>
      <c r="V1935" s="41">
        <f t="shared" si="187"/>
        <v>5.4587281163488903</v>
      </c>
      <c r="Y1935" s="23">
        <v>635</v>
      </c>
      <c r="Z1935" s="23">
        <v>526</v>
      </c>
      <c r="AD1935" s="13"/>
      <c r="AE1935" s="13"/>
      <c r="AF1935" s="13"/>
      <c r="AR1935" s="35"/>
    </row>
    <row r="1936" spans="1:44">
      <c r="A1936" s="23">
        <v>1938</v>
      </c>
      <c r="B1936" s="23">
        <v>1938</v>
      </c>
      <c r="C1936" s="23" t="s">
        <v>2679</v>
      </c>
      <c r="D1936" s="23" t="s">
        <v>2002</v>
      </c>
      <c r="E1936" s="23" t="s">
        <v>183</v>
      </c>
      <c r="F1936" s="23" t="s">
        <v>2680</v>
      </c>
      <c r="G1936" s="23" t="s">
        <v>2681</v>
      </c>
      <c r="H1936" s="23" t="s">
        <v>113</v>
      </c>
      <c r="I1936" s="13">
        <v>38000</v>
      </c>
      <c r="J1936" s="13">
        <v>38000</v>
      </c>
      <c r="K1936" s="13">
        <v>10000</v>
      </c>
      <c r="L1936" s="24">
        <v>3.181</v>
      </c>
      <c r="M1936" s="37">
        <f t="shared" si="182"/>
        <v>4</v>
      </c>
      <c r="N1936" s="24">
        <v>1.6459999999999999</v>
      </c>
      <c r="O1936" s="13">
        <v>3</v>
      </c>
      <c r="P1936" s="36">
        <f t="shared" si="183"/>
        <v>1.2344999999999999</v>
      </c>
      <c r="Q1936" s="38">
        <f t="shared" si="184"/>
        <v>8.4</v>
      </c>
      <c r="R1936" s="37">
        <f t="shared" si="185"/>
        <v>8.4</v>
      </c>
      <c r="S1936" s="39">
        <f>IF(AND(I1936=38000,R1936&lt;=4.5,M1936&gt;8),'[1]Pricing Schedule'!$F$8+('[1]Pricing Schedule'!$F$9*M1936),
IF(AND(I1936=38000,R1936&lt;=4.5,M1936&lt;=8),'[1]Pricing Schedule'!$F$34+('[1]Pricing Schedule'!$F$36*M1936),
IF(AND(I1936=38000,R1936&gt;4.5,R1936&lt;=9,M1936&gt;8),'[1]Pricing Schedule'!$F$17+('[1]Pricing Schedule'!$F$18*M1936),
IF(AND(I1936=38000,R1936&gt;4.5,R1936&lt;=9,M1936&lt;=8),'[1]Pricing Schedule'!$F$34+('[1]Pricing Schedule'!$F$36*M1936),
IF(AND(I1936=38000,R1936&gt;9,R1936&lt;=12.8,M1936&gt;8),'[1]Pricing Schedule'!$F$26+('[1]Pricing Schedule'!$F$27*M1936),
IF(AND(I1936=38000,R1936&gt;9,R1936&lt;=12.8,M1936&lt;=8),'[1]Pricing Schedule'!$F$34+('[1]Pricing Schedule'!$F$36*M1936),
IF(AND(I1936=38000,R1936&gt;12.8,R1936&lt;=22.8),'[1]Pricing Schedule'!$F$34+('[1]Pricing Schedule'!$F$36*M1936),
IF(AND(I1936=38000,R1936&gt;22.8,R1936&lt;=30.2),'[1]Pricing Schedule'!$F$43+('[1]Pricing Schedule'!$F$45*M1936),
IF(AND(I1936=38000,R1936&gt;30.2,R1936&lt;=45.9),'[1]Pricing Schedule'!$F$52+('[1]Pricing Schedule'!$F$54*M1936),
IF(AND(I1936=38000,R1936&gt;45.9,R1936&lt;=123.4),'[1]Pricing Schedule'!$F$96+('[1]Pricing Schedule'!$F$97*M1936),
IF(AND(I1936=38000,R1936&gt;123.4,R1936&lt;=168.2,M1936&lt;=10),'[1]Pricing Schedule'!$F$103+('[1]Pricing Schedule'!$F$105*M1936),
IF(AND(I1936=38000,R1936&gt;123.4,R1936&lt;=168.2,M1936&gt;10),'[1]Pricing Schedule'!$F$111+('[1]Pricing Schedule'!$F$113*M1936),
IF(AND(I1936=38000,R1936&gt;157.4,R1936&lt;=336.4,M1936&lt;=10),('[1]Pricing Schedule'!$F$103+('[1]Pricing Schedule'!$F$105*M1936))*2,
IF(AND(I1936=38000,R1936&gt;157.4,R1936&lt;=336.4,M1936&gt;10),('[1]Pricing Schedule'!$F$111+('[1]Pricing Schedule'!$F$113*M1936))*2,
IF(AND(I1936=38000,R1936&gt;314.8,R1936&lt;=504.6,M1936&lt;=10),('[1]Pricing Schedule'!$F$103+('[1]Pricing Schedule'!$F$105*M1936))*3,
IF(AND(I1936=38000,R1936&gt;314.8,R1936&lt;=504.6,M1936&gt;10),('[1]Pricing Schedule'!$F$111+('[1]Pricing Schedule'!$F$113*M1936))*3,
IF(AND(I1936=38000,R1936&gt;472.2,R1936&lt;=672.8,M1936&lt;=10),('[1]Pricing Schedule'!$F$103+('[1]Pricing Schedule'!$F$105*M1936))*4,
IF(AND(I1936=38000,R1936&gt;472.2,R1936&lt;=672.8,M1936&gt;10),('[1]Pricing Schedule'!$F$111+('[1]Pricing Schedule'!$F$113*M1936))*4,
IF(AND(I1936=110000,R1936&lt;=12.8,M1936&gt;2),'[1]Pricing Schedule'!$F$62+('[1]Pricing Schedule'!$F$63*M1936),
IF(AND(I1936=110000,R1936&lt;=12.8,M1936&lt;=2),'[1]Pricing Schedule'!$F$96+('[1]Pricing Schedule'!$F$97*M1936),
IF(AND(I1936=110000,R1936&gt;12.8,R1936&lt;=22.8,M1936&gt;3),'[1]Pricing Schedule'!$F$71+('[1]Pricing Schedule'!$F$72*M1936),
IF(AND(I1936=110000,R1936&gt;12.8,R1936&lt;=22.8,M1936&lt;=3),'[1]Pricing Schedule'!$F$96+('[1]Pricing Schedule'!$F$97*M1936),
IF(AND(I1936=110000,R1936&gt;22.8,R1936&lt;=30.2),'[1]Pricing Schedule'!$F$80+('[1]Pricing Schedule'!$F$81*M1936),
IF(AND(I1936=110000,R1936&gt;30.2,R1936&lt;=45.9),'[1]Pricing Schedule'!$F$89+('[1]Pricing Schedule'!$F$90*M1936),
IF(AND(I1936=110000,R1936&gt;45.9,R1936&lt;=123.4),'[1]Pricing Schedule'!$F$96+('[1]Pricing Schedule'!$F$97*M1936),
IF(AND(I1936=110000,R1936&gt;123.4,R1936&lt;=168.2,M1936&lt;=10),'[1]Pricing Schedule'!$F$103+('[1]Pricing Schedule'!$F$105*M1936),
IF(AND(I1936=110000,R1936&gt;123.4,R1936&lt;=168.2,M1936&gt;10),'[1]Pricing Schedule'!$F$111+('[1]Pricing Schedule'!$F$113*M1936),
IF(AND(I1936=110000,R1936&gt;168.2,R1936&lt;=336.4,M1936&lt;=10),('[1]Pricing Schedule'!$F$103+('[1]Pricing Schedule'!$F$105*M1936))*2,
IF(AND(I1936=110000,R1936&gt;168.2,R1936&lt;=336.4,M1936&gt;10),('[1]Pricing Schedule'!$F$111+('[1]Pricing Schedule'!$F$113*M1936))*2,
IF(AND(I1936=110000,R1936&gt;336.4,R1936&lt;=504.6,M1936&lt;=10),('[1]Pricing Schedule'!$F$103+('[1]Pricing Schedule'!$F$105*M1936))*3,
IF(AND(I1936=110000,R1936&gt;336.4,R1936&lt;=504.6,M1936&gt;10),('[1]Pricing Schedule'!$F$111+('[1]Pricing Schedule'!$F$113*M1936))*3,
IF(AND(I1936=110000,R1936&gt;504.6,R1936&lt;=672.8,M1936&lt;=10),('[1]Pricing Schedule'!$F$103+('[1]Pricing Schedule'!$F$105*M1936))*4,
IF(AND(I1936=110000,R1936&gt;504.6,R1936&lt;=672.8,M1936&gt;10),('[1]Pricing Schedule'!$F$111+('[1]Pricing Schedule'!$F$113*M1936))*4,
IF(AND(I1936=110000,R1936&gt;672.8,R1936&lt;=841,M1936&lt;=10),('[1]Pricing Schedule'!$F$103+('[1]Pricing Schedule'!$F$105*M1936))*5,
IF(AND(I1936=110000,R1936&gt;672.8,R1936&lt;=841,M1936&gt;10),('[1]Pricing Schedule'!$F$111+('[1]Pricing Schedule'!$F$113*M1936))*5,
IF(AND(I1936=110000,R1936&gt;672.8,R1936&lt;=841,M1936&lt;=10),('[1]Pricing Schedule'!$F$103+('[1]Pricing Schedule'!$F$105*M1936))*5,
IF(AND(I1936=110000,R1936&gt;672.8,R1936&lt;=841,M1936&gt;10),('[1]Pricing Schedule'!$F$111+('[1]Pricing Schedule'!$F$113*M1936))*5,
IF(AND(I1936=110000,R1936&gt;1345.6,R1936&lt;=1513.8,M1936&lt;=10),('[1]Pricing Schedule'!$F$103+('[1]Pricing Schedule'!$F$105*M1936))*9,
IF(AND(I1936=110000,R1936&gt;1345.6,R1936&lt;=1513.8,M1936&gt;10),('[1]Pricing Schedule'!$F$111+('[1]Pricing Schedule'!$F$113*M1936))*9,
9999999999)))))))))))))))))))))))))))))))))))))))</f>
        <v>628870</v>
      </c>
      <c r="T1936" s="21">
        <f>IF(AND(I1936=38000,R1936&lt;=4.5,M1936&gt;8),'[1]Pricing Schedule'!$J$9,
IF(AND(I1936=38000,R1936&lt;=4.5,M1936&lt;=8),'[1]Pricing Schedule'!$J$36,
IF(AND(I1936=38000,R1936&gt;4.5,R1936&lt;=9,M1936&gt;8),'[1]Pricing Schedule'!$J$18,
IF(AND(I1936=38000,R1936&gt;4.5,R1936&lt;=9,M1936&lt;=8),'[1]Pricing Schedule'!$J$36,
IF(AND(I1936=38000,R1936&gt;9,R1936&lt;=12.8,M1936&gt;8),'[1]Pricing Schedule'!$J$27,
IF(AND(I1936=38000,R1936&gt;9,R1936&lt;=12.8,M1936&lt;=8),'[1]Pricing Schedule'!$J$36,
IF(AND(I1936=38000,R1936&gt;12.8,R1936&lt;=22.8),'[1]Pricing Schedule'!$J$36,
IF(AND(I1936=38000,R1936&gt;22.8,R1936&lt;=30.2),'[1]Pricing Schedule'!$J$45,
IF(AND(I1936=38000,R1936&gt;30.2,R1936&lt;=45.9),'[1]Pricing Schedule'!$J$54,
IF(AND(I1936=38000,R1936&gt;45.9,R1936&lt;=123.4),'[1]Pricing Schedule'!$J$97,
IF(AND(I1936=38000,R1936&gt;123.4,R1936&lt;=168.2,M1936&lt;=10),'[1]Pricing Schedule'!$J$105,
IF(AND(I1936=38000,R1936&gt;123.4,R1936&lt;=168.2,M1936&gt;10),'[1]Pricing Schedule'!$J$113,
IF(AND(I1936=38000,R1936&gt;168.2,R1936&lt;=336.4,M1936&lt;=10),('[1]Pricing Schedule'!$J$105),
IF(AND(I1936=38000,R1936&gt;168.2,R1936&lt;=336.4,M1936&gt;10),('[1]Pricing Schedule'!$J$113),
IF(AND(I1936=38000,R1936&gt;336.4,R1936&lt;=504.6,M1936&lt;=10),('[1]Pricing Schedule'!$J$105),
IF(AND(I1936=38000,R1936&gt;336.4,R1936&lt;=504.6,M1936&gt;10),('[1]Pricing Schedule'!$J$113),
IF(AND(I1936=38000,R1936&gt;504.6,R1936&lt;=672.8,M1936&lt;=10),('[1]Pricing Schedule'!$J$105),
IF(AND(I1936=38000,R1936&gt;504.6,R1936&lt;=672.8,M1936&gt;10),('[1]Pricing Schedule'!$J$113),
IF(AND(I1936=110000,R1936&lt;=12.8,M1936&gt;2),'[1]Pricing Schedule'!$J$63,
IF(AND(I1936=110000,R1936&lt;=12.8,M1936&lt;=2),'[1]Pricing Schedule'!$J$97,
IF(AND(I1936=110000,R1936&gt;12.8,R1936&lt;=22.8,M1936&gt;3),'[1]Pricing Schedule'!$J$72,
IF(AND(I1936=110000,R1936&gt;12.8,R1936&lt;=22.8,M1936&lt;=3),'[1]Pricing Schedule'!$J$97,
IF(AND(I1936=110000,R1936&gt;22.8,R1936&lt;=30.2),'[1]Pricing Schedule'!$J$81,
IF(AND(I1936=110000,R1936&gt;30.2,R1936&lt;=45.9),'[1]Pricing Schedule'!$J$90,
IF(AND(I1936=110000,R1936&gt;45.9,R1936&lt;=123.4),'[1]Pricing Schedule'!$J$97,
IF(AND(I1936=110000,R1936&gt;123.4,R1936&lt;=168.2,M1936&lt;=10),'[1]Pricing Schedule'!$J$105,
IF(AND(I1936=110000,R1936&gt;123.4,R1936&lt;=168.2,M1936&gt;10),'[1]Pricing Schedule'!$J$113,
IF(AND(I1936=110000,R1936&gt;168.2,R1936&lt;=336.2,M1936&lt;=10),('[1]Pricing Schedule'!$J$105),
IF(AND(I1936=110000,R1936&gt;168.2,R1936&lt;=336.2,M1936&gt;10),('[1]Pricing Schedule'!$J$113),
IF(AND(I1936=110000,R1936&gt;336.4,R1936&lt;=504.6,M1936&lt;=10),('[1]Pricing Schedule'!$J$105),
IF(AND(I1936=110000,R1936&gt;336.4,R1936&lt;=504.6,M1936&gt;10),('[1]Pricing Schedule'!$J$113),
IF(AND(I1936=110000,R1936&gt;504.6,R1936&lt;=672.8,M1936&lt;=10),('[1]Pricing Schedule'!$J$105),
IF(AND(I1936=110000,R1936&gt;504.6,R1936&lt;=672.8,M1936&gt;10),('[1]Pricing Schedule'!$J$113),
IF(AND(I1936=110000,R1936&gt;672.8,R1936&lt;=841,M1936&lt;=10),('[1]Pricing Schedule'!$J$105),
IF(AND(I1936=110000,R1936&gt;672.8,R1936&lt;=841,M1936&gt;10),('[1]Pricing Schedule'!$J$113),
IF(AND(I1936=110000,R1936&gt;1682,R1936&lt;=1850.2,M1936&lt;=10),('[1]Pricing Schedule'!$J$105),
IF(AND(I1936=110000,R1936&gt;1682,R1936&lt;=1850.2,M1936&gt;10),('[1]Pricing Schedule'!$J$113),
IF(AND(I1936=110000,R1936&gt;2018.4,R1936&lt;=2186.6,M1936&lt;=10),('[1]Pricing Schedule'!$J$105),
IF(AND(I1936=110000,R1936&gt;2018.4,R1936&lt;=2186.6,M1936&gt;10),('[1]Pricing Schedule'!$J$113),999999999)))))))))))))))))))))))))))))))))))))))</f>
        <v>4</v>
      </c>
      <c r="U1936" s="40">
        <f t="shared" si="186"/>
        <v>74865.476190476184</v>
      </c>
      <c r="V1936" s="41">
        <f t="shared" si="187"/>
        <v>13.357291650102566</v>
      </c>
      <c r="Y1936" s="23">
        <v>272</v>
      </c>
      <c r="Z1936" s="23">
        <v>466</v>
      </c>
      <c r="AD1936" s="13"/>
      <c r="AE1936" s="13"/>
      <c r="AF1936" s="13"/>
      <c r="AR1936" s="35"/>
    </row>
    <row r="1937" spans="1:44">
      <c r="A1937" s="23">
        <v>1939</v>
      </c>
      <c r="B1937" s="23">
        <v>1939</v>
      </c>
      <c r="C1937" s="23" t="s">
        <v>2682</v>
      </c>
      <c r="D1937" s="23" t="s">
        <v>168</v>
      </c>
      <c r="E1937" s="23" t="s">
        <v>168</v>
      </c>
      <c r="F1937" s="23" t="s">
        <v>257</v>
      </c>
      <c r="G1937" s="23" t="s">
        <v>258</v>
      </c>
      <c r="H1937" s="23" t="s">
        <v>113</v>
      </c>
      <c r="I1937" s="13">
        <v>38000</v>
      </c>
      <c r="J1937" s="13">
        <v>38000</v>
      </c>
      <c r="K1937" s="13">
        <v>20000</v>
      </c>
      <c r="L1937" s="24">
        <v>12.066000000000001</v>
      </c>
      <c r="M1937" s="37">
        <f t="shared" si="182"/>
        <v>13</v>
      </c>
      <c r="N1937" s="24">
        <v>2.6320000000000001</v>
      </c>
      <c r="O1937" s="13">
        <v>3</v>
      </c>
      <c r="P1937" s="36">
        <f t="shared" si="183"/>
        <v>1.9740000000000002</v>
      </c>
      <c r="Q1937" s="38">
        <f t="shared" si="184"/>
        <v>12.600000000000001</v>
      </c>
      <c r="R1937" s="37">
        <f t="shared" si="185"/>
        <v>12.600000000000001</v>
      </c>
      <c r="S1937" s="39">
        <f>IF(AND(I1937=38000,R1937&lt;=4.5,M1937&gt;8),'[1]Pricing Schedule'!$F$8+('[1]Pricing Schedule'!$F$9*M1937),
IF(AND(I1937=38000,R1937&lt;=4.5,M1937&lt;=8),'[1]Pricing Schedule'!$F$34+('[1]Pricing Schedule'!$F$36*M1937),
IF(AND(I1937=38000,R1937&gt;4.5,R1937&lt;=9,M1937&gt;8),'[1]Pricing Schedule'!$F$17+('[1]Pricing Schedule'!$F$18*M1937),
IF(AND(I1937=38000,R1937&gt;4.5,R1937&lt;=9,M1937&lt;=8),'[1]Pricing Schedule'!$F$34+('[1]Pricing Schedule'!$F$36*M1937),
IF(AND(I1937=38000,R1937&gt;9,R1937&lt;=12.8,M1937&gt;8),'[1]Pricing Schedule'!$F$26+('[1]Pricing Schedule'!$F$27*M1937),
IF(AND(I1937=38000,R1937&gt;9,R1937&lt;=12.8,M1937&lt;=8),'[1]Pricing Schedule'!$F$34+('[1]Pricing Schedule'!$F$36*M1937),
IF(AND(I1937=38000,R1937&gt;12.8,R1937&lt;=22.8),'[1]Pricing Schedule'!$F$34+('[1]Pricing Schedule'!$F$36*M1937),
IF(AND(I1937=38000,R1937&gt;22.8,R1937&lt;=30.2),'[1]Pricing Schedule'!$F$43+('[1]Pricing Schedule'!$F$45*M1937),
IF(AND(I1937=38000,R1937&gt;30.2,R1937&lt;=45.9),'[1]Pricing Schedule'!$F$52+('[1]Pricing Schedule'!$F$54*M1937),
IF(AND(I1937=38000,R1937&gt;45.9,R1937&lt;=123.4),'[1]Pricing Schedule'!$F$96+('[1]Pricing Schedule'!$F$97*M1937),
IF(AND(I1937=38000,R1937&gt;123.4,R1937&lt;=168.2,M1937&lt;=10),'[1]Pricing Schedule'!$F$103+('[1]Pricing Schedule'!$F$105*M1937),
IF(AND(I1937=38000,R1937&gt;123.4,R1937&lt;=168.2,M1937&gt;10),'[1]Pricing Schedule'!$F$111+('[1]Pricing Schedule'!$F$113*M1937),
IF(AND(I1937=38000,R1937&gt;157.4,R1937&lt;=336.4,M1937&lt;=10),('[1]Pricing Schedule'!$F$103+('[1]Pricing Schedule'!$F$105*M1937))*2,
IF(AND(I1937=38000,R1937&gt;157.4,R1937&lt;=336.4,M1937&gt;10),('[1]Pricing Schedule'!$F$111+('[1]Pricing Schedule'!$F$113*M1937))*2,
IF(AND(I1937=38000,R1937&gt;314.8,R1937&lt;=504.6,M1937&lt;=10),('[1]Pricing Schedule'!$F$103+('[1]Pricing Schedule'!$F$105*M1937))*3,
IF(AND(I1937=38000,R1937&gt;314.8,R1937&lt;=504.6,M1937&gt;10),('[1]Pricing Schedule'!$F$111+('[1]Pricing Schedule'!$F$113*M1937))*3,
IF(AND(I1937=38000,R1937&gt;472.2,R1937&lt;=672.8,M1937&lt;=10),('[1]Pricing Schedule'!$F$103+('[1]Pricing Schedule'!$F$105*M1937))*4,
IF(AND(I1937=38000,R1937&gt;472.2,R1937&lt;=672.8,M1937&gt;10),('[1]Pricing Schedule'!$F$111+('[1]Pricing Schedule'!$F$113*M1937))*4,
IF(AND(I1937=110000,R1937&lt;=12.8,M1937&gt;2),'[1]Pricing Schedule'!$F$62+('[1]Pricing Schedule'!$F$63*M1937),
IF(AND(I1937=110000,R1937&lt;=12.8,M1937&lt;=2),'[1]Pricing Schedule'!$F$96+('[1]Pricing Schedule'!$F$97*M1937),
IF(AND(I1937=110000,R1937&gt;12.8,R1937&lt;=22.8,M1937&gt;3),'[1]Pricing Schedule'!$F$71+('[1]Pricing Schedule'!$F$72*M1937),
IF(AND(I1937=110000,R1937&gt;12.8,R1937&lt;=22.8,M1937&lt;=3),'[1]Pricing Schedule'!$F$96+('[1]Pricing Schedule'!$F$97*M1937),
IF(AND(I1937=110000,R1937&gt;22.8,R1937&lt;=30.2),'[1]Pricing Schedule'!$F$80+('[1]Pricing Schedule'!$F$81*M1937),
IF(AND(I1937=110000,R1937&gt;30.2,R1937&lt;=45.9),'[1]Pricing Schedule'!$F$89+('[1]Pricing Schedule'!$F$90*M1937),
IF(AND(I1937=110000,R1937&gt;45.9,R1937&lt;=123.4),'[1]Pricing Schedule'!$F$96+('[1]Pricing Schedule'!$F$97*M1937),
IF(AND(I1937=110000,R1937&gt;123.4,R1937&lt;=168.2,M1937&lt;=10),'[1]Pricing Schedule'!$F$103+('[1]Pricing Schedule'!$F$105*M1937),
IF(AND(I1937=110000,R1937&gt;123.4,R1937&lt;=168.2,M1937&gt;10),'[1]Pricing Schedule'!$F$111+('[1]Pricing Schedule'!$F$113*M1937),
IF(AND(I1937=110000,R1937&gt;168.2,R1937&lt;=336.4,M1937&lt;=10),('[1]Pricing Schedule'!$F$103+('[1]Pricing Schedule'!$F$105*M1937))*2,
IF(AND(I1937=110000,R1937&gt;168.2,R1937&lt;=336.4,M1937&gt;10),('[1]Pricing Schedule'!$F$111+('[1]Pricing Schedule'!$F$113*M1937))*2,
IF(AND(I1937=110000,R1937&gt;336.4,R1937&lt;=504.6,M1937&lt;=10),('[1]Pricing Schedule'!$F$103+('[1]Pricing Schedule'!$F$105*M1937))*3,
IF(AND(I1937=110000,R1937&gt;336.4,R1937&lt;=504.6,M1937&gt;10),('[1]Pricing Schedule'!$F$111+('[1]Pricing Schedule'!$F$113*M1937))*3,
IF(AND(I1937=110000,R1937&gt;504.6,R1937&lt;=672.8,M1937&lt;=10),('[1]Pricing Schedule'!$F$103+('[1]Pricing Schedule'!$F$105*M1937))*4,
IF(AND(I1937=110000,R1937&gt;504.6,R1937&lt;=672.8,M1937&gt;10),('[1]Pricing Schedule'!$F$111+('[1]Pricing Schedule'!$F$113*M1937))*4,
IF(AND(I1937=110000,R1937&gt;672.8,R1937&lt;=841,M1937&lt;=10),('[1]Pricing Schedule'!$F$103+('[1]Pricing Schedule'!$F$105*M1937))*5,
IF(AND(I1937=110000,R1937&gt;672.8,R1937&lt;=841,M1937&gt;10),('[1]Pricing Schedule'!$F$111+('[1]Pricing Schedule'!$F$113*M1937))*5,
IF(AND(I1937=110000,R1937&gt;672.8,R1937&lt;=841,M1937&lt;=10),('[1]Pricing Schedule'!$F$103+('[1]Pricing Schedule'!$F$105*M1937))*5,
IF(AND(I1937=110000,R1937&gt;672.8,R1937&lt;=841,M1937&gt;10),('[1]Pricing Schedule'!$F$111+('[1]Pricing Schedule'!$F$113*M1937))*5,
IF(AND(I1937=110000,R1937&gt;1345.6,R1937&lt;=1513.8,M1937&lt;=10),('[1]Pricing Schedule'!$F$103+('[1]Pricing Schedule'!$F$105*M1937))*9,
IF(AND(I1937=110000,R1937&gt;1345.6,R1937&lt;=1513.8,M1937&gt;10),('[1]Pricing Schedule'!$F$111+('[1]Pricing Schedule'!$F$113*M1937))*9,
9999999999)))))))))))))))))))))))))))))))))))))))</f>
        <v>1627650</v>
      </c>
      <c r="T1937" s="21">
        <f>IF(AND(I1937=38000,R1937&lt;=4.5,M1937&gt;8),'[1]Pricing Schedule'!$J$9,
IF(AND(I1937=38000,R1937&lt;=4.5,M1937&lt;=8),'[1]Pricing Schedule'!$J$36,
IF(AND(I1937=38000,R1937&gt;4.5,R1937&lt;=9,M1937&gt;8),'[1]Pricing Schedule'!$J$18,
IF(AND(I1937=38000,R1937&gt;4.5,R1937&lt;=9,M1937&lt;=8),'[1]Pricing Schedule'!$J$36,
IF(AND(I1937=38000,R1937&gt;9,R1937&lt;=12.8,M1937&gt;8),'[1]Pricing Schedule'!$J$27,
IF(AND(I1937=38000,R1937&gt;9,R1937&lt;=12.8,M1937&lt;=8),'[1]Pricing Schedule'!$J$36,
IF(AND(I1937=38000,R1937&gt;12.8,R1937&lt;=22.8),'[1]Pricing Schedule'!$J$36,
IF(AND(I1937=38000,R1937&gt;22.8,R1937&lt;=30.2),'[1]Pricing Schedule'!$J$45,
IF(AND(I1937=38000,R1937&gt;30.2,R1937&lt;=45.9),'[1]Pricing Schedule'!$J$54,
IF(AND(I1937=38000,R1937&gt;45.9,R1937&lt;=123.4),'[1]Pricing Schedule'!$J$97,
IF(AND(I1937=38000,R1937&gt;123.4,R1937&lt;=168.2,M1937&lt;=10),'[1]Pricing Schedule'!$J$105,
IF(AND(I1937=38000,R1937&gt;123.4,R1937&lt;=168.2,M1937&gt;10),'[1]Pricing Schedule'!$J$113,
IF(AND(I1937=38000,R1937&gt;168.2,R1937&lt;=336.4,M1937&lt;=10),('[1]Pricing Schedule'!$J$105),
IF(AND(I1937=38000,R1937&gt;168.2,R1937&lt;=336.4,M1937&gt;10),('[1]Pricing Schedule'!$J$113),
IF(AND(I1937=38000,R1937&gt;336.4,R1937&lt;=504.6,M1937&lt;=10),('[1]Pricing Schedule'!$J$105),
IF(AND(I1937=38000,R1937&gt;336.4,R1937&lt;=504.6,M1937&gt;10),('[1]Pricing Schedule'!$J$113),
IF(AND(I1937=38000,R1937&gt;504.6,R1937&lt;=672.8,M1937&lt;=10),('[1]Pricing Schedule'!$J$105),
IF(AND(I1937=38000,R1937&gt;504.6,R1937&lt;=672.8,M1937&gt;10),('[1]Pricing Schedule'!$J$113),
IF(AND(I1937=110000,R1937&lt;=12.8,M1937&gt;2),'[1]Pricing Schedule'!$J$63,
IF(AND(I1937=110000,R1937&lt;=12.8,M1937&lt;=2),'[1]Pricing Schedule'!$J$97,
IF(AND(I1937=110000,R1937&gt;12.8,R1937&lt;=22.8,M1937&gt;3),'[1]Pricing Schedule'!$J$72,
IF(AND(I1937=110000,R1937&gt;12.8,R1937&lt;=22.8,M1937&lt;=3),'[1]Pricing Schedule'!$J$97,
IF(AND(I1937=110000,R1937&gt;22.8,R1937&lt;=30.2),'[1]Pricing Schedule'!$J$81,
IF(AND(I1937=110000,R1937&gt;30.2,R1937&lt;=45.9),'[1]Pricing Schedule'!$J$90,
IF(AND(I1937=110000,R1937&gt;45.9,R1937&lt;=123.4),'[1]Pricing Schedule'!$J$97,
IF(AND(I1937=110000,R1937&gt;123.4,R1937&lt;=168.2,M1937&lt;=10),'[1]Pricing Schedule'!$J$105,
IF(AND(I1937=110000,R1937&gt;123.4,R1937&lt;=168.2,M1937&gt;10),'[1]Pricing Schedule'!$J$113,
IF(AND(I1937=110000,R1937&gt;168.2,R1937&lt;=336.2,M1937&lt;=10),('[1]Pricing Schedule'!$J$105),
IF(AND(I1937=110000,R1937&gt;168.2,R1937&lt;=336.2,M1937&gt;10),('[1]Pricing Schedule'!$J$113),
IF(AND(I1937=110000,R1937&gt;336.4,R1937&lt;=504.6,M1937&lt;=10),('[1]Pricing Schedule'!$J$105),
IF(AND(I1937=110000,R1937&gt;336.4,R1937&lt;=504.6,M1937&gt;10),('[1]Pricing Schedule'!$J$113),
IF(AND(I1937=110000,R1937&gt;504.6,R1937&lt;=672.8,M1937&lt;=10),('[1]Pricing Schedule'!$J$105),
IF(AND(I1937=110000,R1937&gt;504.6,R1937&lt;=672.8,M1937&gt;10),('[1]Pricing Schedule'!$J$113),
IF(AND(I1937=110000,R1937&gt;672.8,R1937&lt;=841,M1937&lt;=10),('[1]Pricing Schedule'!$J$105),
IF(AND(I1937=110000,R1937&gt;672.8,R1937&lt;=841,M1937&gt;10),('[1]Pricing Schedule'!$J$113),
IF(AND(I1937=110000,R1937&gt;1682,R1937&lt;=1850.2,M1937&lt;=10),('[1]Pricing Schedule'!$J$105),
IF(AND(I1937=110000,R1937&gt;1682,R1937&lt;=1850.2,M1937&gt;10),('[1]Pricing Schedule'!$J$113),
IF(AND(I1937=110000,R1937&gt;2018.4,R1937&lt;=2186.6,M1937&lt;=10),('[1]Pricing Schedule'!$J$105),
IF(AND(I1937=110000,R1937&gt;2018.4,R1937&lt;=2186.6,M1937&gt;10),('[1]Pricing Schedule'!$J$113),999999999)))))))))))))))))))))))))))))))))))))))</f>
        <v>3</v>
      </c>
      <c r="U1937" s="40">
        <f t="shared" si="186"/>
        <v>129178.57142857142</v>
      </c>
      <c r="V1937" s="41">
        <f t="shared" si="187"/>
        <v>7.7412220071882789</v>
      </c>
      <c r="AR1937" s="35"/>
    </row>
    <row r="1938" spans="1:44">
      <c r="S1938" s="53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081B585-D9F5-409F-9C58-1AAF8BF7165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ELC_Win</vt:lpstr>
      <vt:lpstr>Inv_Cost_Calc</vt:lpstr>
      <vt:lpstr>Data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Olex</cp:lastModifiedBy>
  <dcterms:created xsi:type="dcterms:W3CDTF">2015-08-25T14:05:54Z</dcterms:created>
  <dcterms:modified xsi:type="dcterms:W3CDTF">2020-10-21T12:05:36Z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54928004741668</vt:r8>
  </property>
</Properties>
</file>